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docMetadata/LabelInfo.xml" ContentType="application/vnd.ms-office.classificationlabel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microsoft.com/office/2011/relationships/webextensiontaskpanes" Target="xl/webextensions/taskpanes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extended-properties" Target="docProps/app.xml"/><Relationship Id="rId4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https://nexono365-my.sharepoint.com/personal/genosky_nexongames_co_kr/Documents/바탕 화면/포트폴리오/"/>
    </mc:Choice>
  </mc:AlternateContent>
  <xr:revisionPtr revIDLastSave="306" documentId="13_ncr:1_{D3FAA88A-B0FD-442F-AA39-FA2A43353F1C}" xr6:coauthVersionLast="47" xr6:coauthVersionMax="47" xr10:uidLastSave="{9219D785-45B0-4291-8A83-A9E1791C02D8}"/>
  <bookViews>
    <workbookView xWindow="38280" yWindow="-120" windowWidth="38640" windowHeight="21120" xr2:uid="{00000000-000D-0000-FFFF-FFFF00000000}"/>
  </bookViews>
  <sheets>
    <sheet name="포트폴리오 설명" sheetId="45" r:id="rId1"/>
    <sheet name="주간 재화 획득" sheetId="16" r:id="rId2"/>
    <sheet name="주요 재화 수급처 관리" sheetId="1" r:id="rId3"/>
    <sheet name="상품 가치" sheetId="20" r:id="rId4"/>
    <sheet name="아스니아 플랜트" sheetId="26" r:id="rId5"/>
    <sheet name="커스텀 레이드" sheetId="31" r:id="rId6"/>
    <sheet name="래퍼런스-AFK아레나 레벨별 재화 요구량" sheetId="36" r:id="rId7"/>
    <sheet name="래퍼런스-니케 레벨별 재화 요구량" sheetId="38" r:id="rId8"/>
    <sheet name="래퍼런스-니케 패키지" sheetId="43" r:id="rId9"/>
    <sheet name="오버클락" sheetId="27" r:id="rId10"/>
    <sheet name="캐릭터 스킬 재화 밸런스" sheetId="41" r:id="rId11"/>
    <sheet name="레벨업 걸리는 시간" sheetId="42" r:id="rId12"/>
    <sheet name="시드 연구소 크레딧 소모" sheetId="39" r:id="rId13"/>
    <sheet name="캐릭터 성장 요구치" sheetId="32" r:id="rId14"/>
    <sheet name="레벨 동기화 개선" sheetId="33" r:id="rId15"/>
    <sheet name="캐릭터 기댓값" sheetId="35" r:id="rId16"/>
    <sheet name="월드 레이드" sheetId="44" r:id="rId17"/>
    <sheet name="보상 재화 산출 기준" sheetId="19" r:id="rId18"/>
    <sheet name="재화의 성격" sheetId="24" r:id="rId19"/>
    <sheet name="참조용-캐릭터 성장 속도용 시트" sheetId="15" r:id="rId20"/>
    <sheet name="캐릭터 성장 계산용" sheetId="12" r:id="rId21"/>
    <sheet name="DB-커스텀 레이드" sheetId="37" r:id="rId22"/>
    <sheet name="DB-캐릭터별 스테이지 매칭" sheetId="13" r:id="rId23"/>
    <sheet name="DB-캐릭터 성장 요구량" sheetId="11" r:id="rId24"/>
    <sheet name="DB-방치 재화" sheetId="2" r:id="rId25"/>
    <sheet name="DB-일일 퀘스트" sheetId="3" r:id="rId26"/>
    <sheet name="DB-주간 퀘스트" sheetId="4" r:id="rId27"/>
    <sheet name="DB-아스니아 미션" sheetId="7" r:id="rId28"/>
    <sheet name="DB-파견 작전실" sheetId="8" r:id="rId29"/>
    <sheet name="DB-선물" sheetId="6" r:id="rId30"/>
    <sheet name="DB-메모리얼" sheetId="9" r:id="rId31"/>
    <sheet name="DB-서식용" sheetId="5" r:id="rId32"/>
    <sheet name="DB-캐릭터 스텟" sheetId="34" r:id="rId33"/>
  </sheets>
  <externalReferences>
    <externalReference r:id="rId34"/>
  </externalReferences>
  <definedNames>
    <definedName name="_xlnm._FilterDatabase" localSheetId="4" hidden="1">'아스니아 플랜트'!$Y$92:$Y$140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32" i="1" l="1"/>
  <c r="Q66" i="44"/>
  <c r="Q67" i="44" s="1"/>
  <c r="Q68" i="44" s="1"/>
  <c r="Q69" i="44" s="1"/>
  <c r="Q70" i="44" s="1"/>
  <c r="Q71" i="44" s="1"/>
  <c r="Q72" i="44" s="1"/>
  <c r="Q73" i="44" s="1"/>
  <c r="Q74" i="44" s="1"/>
  <c r="Q75" i="44" s="1"/>
  <c r="Q76" i="44" s="1"/>
  <c r="Q77" i="44" s="1"/>
  <c r="Q78" i="44" s="1"/>
  <c r="Q79" i="44" s="1"/>
  <c r="Q80" i="44" s="1"/>
  <c r="Q81" i="44" s="1"/>
  <c r="Q82" i="44" s="1"/>
  <c r="Q83" i="44" s="1"/>
  <c r="Q84" i="44" s="1"/>
  <c r="Q85" i="44" s="1"/>
  <c r="Q86" i="44" s="1"/>
  <c r="Q87" i="44" s="1"/>
  <c r="Q88" i="44" s="1"/>
  <c r="Q89" i="44" s="1"/>
  <c r="Q90" i="44" s="1"/>
  <c r="Q91" i="44" s="1"/>
  <c r="Q92" i="44" s="1"/>
  <c r="Q93" i="44" s="1"/>
  <c r="Q94" i="44" s="1"/>
  <c r="Q95" i="44" s="1"/>
  <c r="Q96" i="44" s="1"/>
  <c r="Q97" i="44" s="1"/>
  <c r="Q98" i="44" s="1"/>
  <c r="Q65" i="44"/>
  <c r="S54" i="44" l="1"/>
  <c r="S53" i="44"/>
  <c r="S52" i="44"/>
  <c r="S51" i="44"/>
  <c r="S50" i="44"/>
  <c r="S49" i="44"/>
  <c r="S48" i="44"/>
  <c r="S47" i="44"/>
  <c r="C48" i="44"/>
  <c r="C49" i="44"/>
  <c r="C50" i="44"/>
  <c r="C51" i="44"/>
  <c r="C52" i="44"/>
  <c r="C53" i="44"/>
  <c r="C54" i="44"/>
  <c r="C47" i="44"/>
  <c r="M53" i="44"/>
  <c r="M54" i="44"/>
  <c r="M52" i="44"/>
  <c r="J71" i="44"/>
  <c r="K71" i="44" s="1"/>
  <c r="D69" i="44"/>
  <c r="D68" i="44"/>
  <c r="D67" i="44"/>
  <c r="D66" i="44"/>
  <c r="D65" i="44"/>
  <c r="M47" i="44" l="1"/>
  <c r="M48" i="44"/>
  <c r="M49" i="44"/>
  <c r="M50" i="44"/>
  <c r="M51" i="44"/>
  <c r="M46" i="44"/>
  <c r="V55" i="44" l="1"/>
  <c r="V54" i="44"/>
  <c r="V53" i="44"/>
  <c r="V52" i="44"/>
  <c r="V51" i="44"/>
  <c r="V50" i="44"/>
  <c r="V49" i="44"/>
  <c r="V48" i="44"/>
  <c r="V47" i="44"/>
  <c r="V46" i="44"/>
  <c r="M56" i="26" l="1"/>
  <c r="M55" i="26"/>
  <c r="M54" i="26"/>
  <c r="M53" i="26"/>
  <c r="M52" i="26"/>
  <c r="M51" i="26"/>
  <c r="M50" i="26"/>
  <c r="M49" i="26"/>
  <c r="M48" i="26"/>
  <c r="J231" i="26" l="1"/>
  <c r="L231" i="26" s="1"/>
  <c r="J167" i="26"/>
  <c r="L167" i="26" s="1"/>
  <c r="J168" i="26"/>
  <c r="L168" i="26" s="1"/>
  <c r="J169" i="26"/>
  <c r="L169" i="26" s="1"/>
  <c r="J170" i="26"/>
  <c r="L170" i="26" s="1"/>
  <c r="J171" i="26"/>
  <c r="L171" i="26" s="1"/>
  <c r="J172" i="26"/>
  <c r="L172" i="26" s="1"/>
  <c r="J173" i="26"/>
  <c r="L173" i="26" s="1"/>
  <c r="J174" i="26"/>
  <c r="L174" i="26" s="1"/>
  <c r="J175" i="26"/>
  <c r="L175" i="26" s="1"/>
  <c r="J176" i="26"/>
  <c r="K176" i="26" s="1"/>
  <c r="J177" i="26"/>
  <c r="L177" i="26" s="1"/>
  <c r="J178" i="26"/>
  <c r="L178" i="26" s="1"/>
  <c r="J179" i="26"/>
  <c r="L179" i="26" s="1"/>
  <c r="J180" i="26"/>
  <c r="L180" i="26" s="1"/>
  <c r="J181" i="26"/>
  <c r="L181" i="26" s="1"/>
  <c r="J182" i="26"/>
  <c r="L182" i="26" s="1"/>
  <c r="J183" i="26"/>
  <c r="L183" i="26" s="1"/>
  <c r="J184" i="26"/>
  <c r="L184" i="26" s="1"/>
  <c r="J185" i="26"/>
  <c r="L185" i="26" s="1"/>
  <c r="J186" i="26"/>
  <c r="L186" i="26" s="1"/>
  <c r="J187" i="26"/>
  <c r="L187" i="26" s="1"/>
  <c r="J188" i="26"/>
  <c r="K188" i="26" s="1"/>
  <c r="J189" i="26"/>
  <c r="L189" i="26" s="1"/>
  <c r="J190" i="26"/>
  <c r="L190" i="26" s="1"/>
  <c r="J191" i="26"/>
  <c r="L191" i="26" s="1"/>
  <c r="J192" i="26"/>
  <c r="L192" i="26" s="1"/>
  <c r="J193" i="26"/>
  <c r="L193" i="26" s="1"/>
  <c r="J194" i="26"/>
  <c r="L194" i="26" s="1"/>
  <c r="J195" i="26"/>
  <c r="L195" i="26" s="1"/>
  <c r="J196" i="26"/>
  <c r="L196" i="26" s="1"/>
  <c r="J197" i="26"/>
  <c r="L197" i="26" s="1"/>
  <c r="J198" i="26"/>
  <c r="L198" i="26" s="1"/>
  <c r="J199" i="26"/>
  <c r="L199" i="26" s="1"/>
  <c r="J200" i="26"/>
  <c r="K200" i="26" s="1"/>
  <c r="J201" i="26"/>
  <c r="L201" i="26" s="1"/>
  <c r="J202" i="26"/>
  <c r="L202" i="26" s="1"/>
  <c r="J203" i="26"/>
  <c r="L203" i="26" s="1"/>
  <c r="J204" i="26"/>
  <c r="L204" i="26" s="1"/>
  <c r="J205" i="26"/>
  <c r="L205" i="26" s="1"/>
  <c r="J206" i="26"/>
  <c r="L206" i="26" s="1"/>
  <c r="J207" i="26"/>
  <c r="L207" i="26" s="1"/>
  <c r="J208" i="26"/>
  <c r="L208" i="26" s="1"/>
  <c r="J209" i="26"/>
  <c r="L209" i="26" s="1"/>
  <c r="J210" i="26"/>
  <c r="L210" i="26" s="1"/>
  <c r="J211" i="26"/>
  <c r="L211" i="26" s="1"/>
  <c r="J212" i="26"/>
  <c r="K212" i="26" s="1"/>
  <c r="J213" i="26"/>
  <c r="L213" i="26" s="1"/>
  <c r="J214" i="26"/>
  <c r="L214" i="26" s="1"/>
  <c r="J215" i="26"/>
  <c r="L215" i="26" s="1"/>
  <c r="J216" i="26"/>
  <c r="L216" i="26" s="1"/>
  <c r="J217" i="26"/>
  <c r="L217" i="26" s="1"/>
  <c r="J218" i="26"/>
  <c r="L218" i="26" s="1"/>
  <c r="J219" i="26"/>
  <c r="L219" i="26" s="1"/>
  <c r="J220" i="26"/>
  <c r="L220" i="26" s="1"/>
  <c r="J221" i="26"/>
  <c r="L221" i="26" s="1"/>
  <c r="J222" i="26"/>
  <c r="L222" i="26" s="1"/>
  <c r="J223" i="26"/>
  <c r="L223" i="26" s="1"/>
  <c r="J224" i="26"/>
  <c r="K224" i="26" s="1"/>
  <c r="J225" i="26"/>
  <c r="L225" i="26" s="1"/>
  <c r="J226" i="26"/>
  <c r="L226" i="26" s="1"/>
  <c r="J227" i="26"/>
  <c r="L227" i="26" s="1"/>
  <c r="J228" i="26"/>
  <c r="L228" i="26" s="1"/>
  <c r="J229" i="26"/>
  <c r="L229" i="26" s="1"/>
  <c r="J230" i="26"/>
  <c r="L230" i="26" s="1"/>
  <c r="J239" i="26"/>
  <c r="L239" i="26" s="1"/>
  <c r="J242" i="26"/>
  <c r="L242" i="26" s="1"/>
  <c r="J243" i="26"/>
  <c r="L243" i="26" s="1"/>
  <c r="J244" i="26"/>
  <c r="L244" i="26" s="1"/>
  <c r="J245" i="26"/>
  <c r="L245" i="26" s="1"/>
  <c r="J246" i="26"/>
  <c r="L246" i="26" s="1"/>
  <c r="J247" i="26"/>
  <c r="L247" i="26" s="1"/>
  <c r="J248" i="26"/>
  <c r="K248" i="26" s="1"/>
  <c r="J249" i="26"/>
  <c r="L249" i="26" s="1"/>
  <c r="J250" i="26"/>
  <c r="L250" i="26" s="1"/>
  <c r="J251" i="26"/>
  <c r="L251" i="26" s="1"/>
  <c r="J252" i="26"/>
  <c r="L252" i="26" s="1"/>
  <c r="J253" i="26"/>
  <c r="L253" i="26" s="1"/>
  <c r="J254" i="26"/>
  <c r="L254" i="26" s="1"/>
  <c r="J255" i="26"/>
  <c r="L255" i="26" s="1"/>
  <c r="J256" i="26"/>
  <c r="L256" i="26" s="1"/>
  <c r="J257" i="26"/>
  <c r="L257" i="26" s="1"/>
  <c r="J258" i="26"/>
  <c r="K258" i="26" s="1"/>
  <c r="J259" i="26"/>
  <c r="L259" i="26" s="1"/>
  <c r="J260" i="26"/>
  <c r="K260" i="26" s="1"/>
  <c r="J261" i="26"/>
  <c r="L261" i="26" s="1"/>
  <c r="J262" i="26"/>
  <c r="L262" i="26" s="1"/>
  <c r="J263" i="26"/>
  <c r="L263" i="26" s="1"/>
  <c r="J264" i="26"/>
  <c r="L264" i="26" s="1"/>
  <c r="J265" i="26"/>
  <c r="L265" i="26" s="1"/>
  <c r="J266" i="26"/>
  <c r="L266" i="26" s="1"/>
  <c r="J267" i="26"/>
  <c r="L267" i="26" s="1"/>
  <c r="J268" i="26"/>
  <c r="L268" i="26" s="1"/>
  <c r="J269" i="26"/>
  <c r="L269" i="26" s="1"/>
  <c r="J270" i="26"/>
  <c r="L270" i="26" s="1"/>
  <c r="J271" i="26"/>
  <c r="L271" i="26" s="1"/>
  <c r="J272" i="26"/>
  <c r="K272" i="26" s="1"/>
  <c r="J273" i="26"/>
  <c r="L273" i="26" s="1"/>
  <c r="J274" i="26"/>
  <c r="L274" i="26" s="1"/>
  <c r="J275" i="26"/>
  <c r="L275" i="26" s="1"/>
  <c r="J276" i="26"/>
  <c r="L276" i="26" s="1"/>
  <c r="J277" i="26"/>
  <c r="L277" i="26" s="1"/>
  <c r="J278" i="26"/>
  <c r="L278" i="26" s="1"/>
  <c r="J279" i="26"/>
  <c r="L279" i="26" s="1"/>
  <c r="J280" i="26"/>
  <c r="L280" i="26" s="1"/>
  <c r="J281" i="26"/>
  <c r="L281" i="26" s="1"/>
  <c r="J282" i="26"/>
  <c r="L282" i="26" s="1"/>
  <c r="J283" i="26"/>
  <c r="L283" i="26" s="1"/>
  <c r="J284" i="26"/>
  <c r="K284" i="26" s="1"/>
  <c r="J285" i="26"/>
  <c r="L285" i="26" s="1"/>
  <c r="J286" i="26"/>
  <c r="L286" i="26" s="1"/>
  <c r="J287" i="26"/>
  <c r="L287" i="26" s="1"/>
  <c r="J288" i="26"/>
  <c r="L288" i="26" s="1"/>
  <c r="J289" i="26"/>
  <c r="L289" i="26" s="1"/>
  <c r="J290" i="26"/>
  <c r="L290" i="26" s="1"/>
  <c r="J291" i="26"/>
  <c r="L291" i="26" s="1"/>
  <c r="J292" i="26"/>
  <c r="L292" i="26" s="1"/>
  <c r="J293" i="26"/>
  <c r="L293" i="26" s="1"/>
  <c r="J294" i="26"/>
  <c r="L294" i="26" s="1"/>
  <c r="J295" i="26"/>
  <c r="L295" i="26" s="1"/>
  <c r="J296" i="26"/>
  <c r="K296" i="26" s="1"/>
  <c r="J297" i="26"/>
  <c r="L297" i="26" s="1"/>
  <c r="J298" i="26"/>
  <c r="L298" i="26" s="1"/>
  <c r="J299" i="26"/>
  <c r="L299" i="26" s="1"/>
  <c r="J300" i="26"/>
  <c r="L300" i="26" s="1"/>
  <c r="J301" i="26"/>
  <c r="L301" i="26" s="1"/>
  <c r="J302" i="26"/>
  <c r="L302" i="26" s="1"/>
  <c r="J303" i="26"/>
  <c r="L303" i="26" s="1"/>
  <c r="J304" i="26"/>
  <c r="L304" i="26" s="1"/>
  <c r="J305" i="26"/>
  <c r="L305" i="26" s="1"/>
  <c r="J306" i="26"/>
  <c r="L306" i="26" s="1"/>
  <c r="J307" i="26"/>
  <c r="L307" i="26" s="1"/>
  <c r="J308" i="26"/>
  <c r="K308" i="26" s="1"/>
  <c r="J309" i="26"/>
  <c r="L309" i="26" s="1"/>
  <c r="J310" i="26"/>
  <c r="L310" i="26" s="1"/>
  <c r="J311" i="26"/>
  <c r="L311" i="26" s="1"/>
  <c r="J312" i="26"/>
  <c r="L312" i="26" s="1"/>
  <c r="J313" i="26"/>
  <c r="L313" i="26" s="1"/>
  <c r="J314" i="26"/>
  <c r="L314" i="26" s="1"/>
  <c r="J315" i="26"/>
  <c r="L315" i="26" s="1"/>
  <c r="J316" i="26"/>
  <c r="L316" i="26" s="1"/>
  <c r="J317" i="26"/>
  <c r="L317" i="26" s="1"/>
  <c r="J318" i="26"/>
  <c r="L318" i="26" s="1"/>
  <c r="J319" i="26"/>
  <c r="L319" i="26" s="1"/>
  <c r="J320" i="26"/>
  <c r="K320" i="26" s="1"/>
  <c r="J321" i="26"/>
  <c r="L321" i="26" s="1"/>
  <c r="J322" i="26"/>
  <c r="L322" i="26" s="1"/>
  <c r="J323" i="26"/>
  <c r="L323" i="26" s="1"/>
  <c r="J324" i="26"/>
  <c r="L324" i="26" s="1"/>
  <c r="J325" i="26"/>
  <c r="L325" i="26" s="1"/>
  <c r="J326" i="26"/>
  <c r="L326" i="26" s="1"/>
  <c r="J327" i="26"/>
  <c r="L327" i="26" s="1"/>
  <c r="J328" i="26"/>
  <c r="L328" i="26" s="1"/>
  <c r="J329" i="26"/>
  <c r="L329" i="26" s="1"/>
  <c r="J330" i="26"/>
  <c r="L330" i="26" s="1"/>
  <c r="J331" i="26"/>
  <c r="L331" i="26" s="1"/>
  <c r="J332" i="26"/>
  <c r="K332" i="26" s="1"/>
  <c r="J153" i="26"/>
  <c r="L153" i="26" s="1"/>
  <c r="J154" i="26"/>
  <c r="L154" i="26" s="1"/>
  <c r="J155" i="26"/>
  <c r="L155" i="26" s="1"/>
  <c r="J156" i="26"/>
  <c r="L156" i="26" s="1"/>
  <c r="J157" i="26"/>
  <c r="L157" i="26" s="1"/>
  <c r="J158" i="26"/>
  <c r="L158" i="26" s="1"/>
  <c r="J159" i="26"/>
  <c r="L159" i="26" s="1"/>
  <c r="J160" i="26"/>
  <c r="L160" i="26" s="1"/>
  <c r="J161" i="26"/>
  <c r="L161" i="26" s="1"/>
  <c r="J162" i="26"/>
  <c r="L162" i="26" s="1"/>
  <c r="J163" i="26"/>
  <c r="L163" i="26" s="1"/>
  <c r="J164" i="26"/>
  <c r="K164" i="26" s="1"/>
  <c r="J165" i="26"/>
  <c r="L165" i="26" s="1"/>
  <c r="J166" i="26"/>
  <c r="L166" i="26" s="1"/>
  <c r="J152" i="26"/>
  <c r="L152" i="26" s="1"/>
  <c r="Q149" i="26"/>
  <c r="K313" i="26" l="1"/>
  <c r="K222" i="26"/>
  <c r="K186" i="26"/>
  <c r="K305" i="26"/>
  <c r="K282" i="26"/>
  <c r="K277" i="26"/>
  <c r="K253" i="26"/>
  <c r="K245" i="26"/>
  <c r="K217" i="26"/>
  <c r="K196" i="26"/>
  <c r="K162" i="26"/>
  <c r="J241" i="26"/>
  <c r="K310" i="26"/>
  <c r="K281" i="26"/>
  <c r="K250" i="26"/>
  <c r="K221" i="26"/>
  <c r="K193" i="26"/>
  <c r="K161" i="26"/>
  <c r="J240" i="26"/>
  <c r="L240" i="26" s="1"/>
  <c r="K306" i="26"/>
  <c r="K280" i="26"/>
  <c r="K246" i="26"/>
  <c r="K220" i="26"/>
  <c r="K190" i="26"/>
  <c r="K157" i="26"/>
  <c r="J238" i="26"/>
  <c r="K330" i="26"/>
  <c r="K304" i="26"/>
  <c r="K274" i="26"/>
  <c r="K244" i="26"/>
  <c r="K214" i="26"/>
  <c r="K185" i="26"/>
  <c r="J237" i="26"/>
  <c r="L237" i="26" s="1"/>
  <c r="K329" i="26"/>
  <c r="K301" i="26"/>
  <c r="K270" i="26"/>
  <c r="K210" i="26"/>
  <c r="K184" i="26"/>
  <c r="K328" i="26"/>
  <c r="K298" i="26"/>
  <c r="K269" i="26"/>
  <c r="K209" i="26"/>
  <c r="K181" i="26"/>
  <c r="J236" i="26"/>
  <c r="K236" i="26" s="1"/>
  <c r="J235" i="26"/>
  <c r="L235" i="26" s="1"/>
  <c r="K325" i="26"/>
  <c r="K294" i="26"/>
  <c r="K268" i="26"/>
  <c r="K208" i="26"/>
  <c r="K178" i="26"/>
  <c r="J234" i="26"/>
  <c r="K322" i="26"/>
  <c r="K293" i="26"/>
  <c r="K265" i="26"/>
  <c r="K205" i="26"/>
  <c r="K174" i="26"/>
  <c r="J233" i="26"/>
  <c r="K318" i="26"/>
  <c r="K292" i="26"/>
  <c r="K262" i="26"/>
  <c r="K202" i="26"/>
  <c r="K173" i="26"/>
  <c r="J232" i="26"/>
  <c r="K317" i="26"/>
  <c r="K289" i="26"/>
  <c r="K257" i="26"/>
  <c r="K229" i="26"/>
  <c r="K198" i="26"/>
  <c r="K172" i="26"/>
  <c r="K316" i="26"/>
  <c r="K286" i="26"/>
  <c r="K256" i="26"/>
  <c r="K226" i="26"/>
  <c r="K197" i="26"/>
  <c r="K169" i="26"/>
  <c r="K331" i="26"/>
  <c r="K319" i="26"/>
  <c r="K307" i="26"/>
  <c r="K295" i="26"/>
  <c r="K283" i="26"/>
  <c r="K271" i="26"/>
  <c r="K259" i="26"/>
  <c r="K247" i="26"/>
  <c r="K223" i="26"/>
  <c r="K211" i="26"/>
  <c r="K199" i="26"/>
  <c r="K187" i="26"/>
  <c r="K175" i="26"/>
  <c r="K163" i="26"/>
  <c r="L332" i="26"/>
  <c r="L320" i="26"/>
  <c r="L308" i="26"/>
  <c r="L296" i="26"/>
  <c r="L284" i="26"/>
  <c r="L272" i="26"/>
  <c r="L260" i="26"/>
  <c r="L248" i="26"/>
  <c r="L224" i="26"/>
  <c r="L212" i="26"/>
  <c r="L200" i="26"/>
  <c r="L188" i="26"/>
  <c r="L176" i="26"/>
  <c r="L164" i="26"/>
  <c r="K160" i="26"/>
  <c r="L258" i="26"/>
  <c r="K327" i="26"/>
  <c r="K315" i="26"/>
  <c r="K303" i="26"/>
  <c r="K291" i="26"/>
  <c r="K279" i="26"/>
  <c r="K267" i="26"/>
  <c r="K255" i="26"/>
  <c r="K243" i="26"/>
  <c r="K231" i="26"/>
  <c r="K219" i="26"/>
  <c r="K207" i="26"/>
  <c r="K195" i="26"/>
  <c r="K183" i="26"/>
  <c r="K171" i="26"/>
  <c r="K159" i="26"/>
  <c r="K326" i="26"/>
  <c r="K314" i="26"/>
  <c r="K302" i="26"/>
  <c r="K290" i="26"/>
  <c r="K278" i="26"/>
  <c r="K266" i="26"/>
  <c r="K254" i="26"/>
  <c r="K242" i="26"/>
  <c r="K230" i="26"/>
  <c r="K218" i="26"/>
  <c r="K206" i="26"/>
  <c r="K194" i="26"/>
  <c r="K182" i="26"/>
  <c r="K170" i="26"/>
  <c r="K158" i="26"/>
  <c r="K324" i="26"/>
  <c r="K312" i="26"/>
  <c r="K300" i="26"/>
  <c r="K288" i="26"/>
  <c r="K276" i="26"/>
  <c r="K264" i="26"/>
  <c r="K252" i="26"/>
  <c r="K228" i="26"/>
  <c r="K216" i="26"/>
  <c r="K204" i="26"/>
  <c r="K192" i="26"/>
  <c r="K180" i="26"/>
  <c r="K168" i="26"/>
  <c r="K156" i="26"/>
  <c r="K323" i="26"/>
  <c r="K311" i="26"/>
  <c r="K299" i="26"/>
  <c r="K287" i="26"/>
  <c r="K275" i="26"/>
  <c r="K263" i="26"/>
  <c r="K251" i="26"/>
  <c r="K239" i="26"/>
  <c r="K227" i="26"/>
  <c r="K215" i="26"/>
  <c r="K203" i="26"/>
  <c r="K191" i="26"/>
  <c r="K179" i="26"/>
  <c r="K167" i="26"/>
  <c r="K155" i="26"/>
  <c r="K166" i="26"/>
  <c r="K154" i="26"/>
  <c r="K152" i="26"/>
  <c r="K321" i="26"/>
  <c r="K309" i="26"/>
  <c r="K297" i="26"/>
  <c r="K285" i="26"/>
  <c r="K273" i="26"/>
  <c r="K261" i="26"/>
  <c r="K249" i="26"/>
  <c r="K225" i="26"/>
  <c r="K213" i="26"/>
  <c r="K201" i="26"/>
  <c r="K189" i="26"/>
  <c r="K177" i="26"/>
  <c r="K165" i="26"/>
  <c r="K153" i="26"/>
  <c r="K235" i="26" l="1"/>
  <c r="K237" i="26"/>
  <c r="L236" i="26"/>
  <c r="L233" i="26"/>
  <c r="K233" i="26"/>
  <c r="L232" i="26"/>
  <c r="K232" i="26"/>
  <c r="L234" i="26"/>
  <c r="K234" i="26"/>
  <c r="L238" i="26"/>
  <c r="K238" i="26"/>
  <c r="K240" i="26"/>
  <c r="L241" i="26"/>
  <c r="K241" i="26"/>
  <c r="F75" i="43"/>
  <c r="J68" i="43"/>
  <c r="J75" i="43" s="1"/>
  <c r="J69" i="43"/>
  <c r="J70" i="43"/>
  <c r="J71" i="43"/>
  <c r="J72" i="43"/>
  <c r="J73" i="43"/>
  <c r="J74" i="43"/>
  <c r="J67" i="43"/>
  <c r="E21" i="43" l="1"/>
  <c r="E22" i="43"/>
  <c r="E23" i="43"/>
  <c r="E24" i="43"/>
  <c r="E25" i="43"/>
  <c r="E20" i="43"/>
  <c r="G7" i="42" l="1"/>
  <c r="G8" i="42"/>
  <c r="G9" i="42"/>
  <c r="G10" i="42"/>
  <c r="G11" i="42"/>
  <c r="G12" i="42"/>
  <c r="G13" i="42"/>
  <c r="G14" i="42"/>
  <c r="G15" i="42"/>
  <c r="G16" i="42"/>
  <c r="G17" i="42"/>
  <c r="G18" i="42"/>
  <c r="G19" i="42"/>
  <c r="G20" i="42"/>
  <c r="G21" i="42"/>
  <c r="G22" i="42"/>
  <c r="G23" i="42"/>
  <c r="G24" i="42"/>
  <c r="G25" i="42"/>
  <c r="G26" i="42"/>
  <c r="G27" i="42"/>
  <c r="G28" i="42"/>
  <c r="G29" i="42"/>
  <c r="G30" i="42"/>
  <c r="G31" i="42"/>
  <c r="G32" i="42"/>
  <c r="G33" i="42"/>
  <c r="G34" i="42"/>
  <c r="G35" i="42"/>
  <c r="G36" i="42"/>
  <c r="G37" i="42"/>
  <c r="G38" i="42"/>
  <c r="G39" i="42"/>
  <c r="G40" i="42"/>
  <c r="G41" i="42"/>
  <c r="G42" i="42"/>
  <c r="G43" i="42"/>
  <c r="G44" i="42"/>
  <c r="G45" i="42"/>
  <c r="G46" i="42"/>
  <c r="G47" i="42"/>
  <c r="G48" i="42"/>
  <c r="G49" i="42"/>
  <c r="G50" i="42"/>
  <c r="G51" i="42"/>
  <c r="G52" i="42"/>
  <c r="G53" i="42"/>
  <c r="G54" i="42"/>
  <c r="G55" i="42"/>
  <c r="G56" i="42"/>
  <c r="G57" i="42"/>
  <c r="G58" i="42"/>
  <c r="G59" i="42"/>
  <c r="G60" i="42"/>
  <c r="G61" i="42"/>
  <c r="G62" i="42"/>
  <c r="G63" i="42"/>
  <c r="G64" i="42"/>
  <c r="G65" i="42"/>
  <c r="G66" i="42"/>
  <c r="G67" i="42"/>
  <c r="G68" i="42"/>
  <c r="G69" i="42"/>
  <c r="G70" i="42"/>
  <c r="G71" i="42"/>
  <c r="G72" i="42"/>
  <c r="G73" i="42"/>
  <c r="G74" i="42"/>
  <c r="G75" i="42"/>
  <c r="G76" i="42"/>
  <c r="G77" i="42"/>
  <c r="G78" i="42"/>
  <c r="G79" i="42"/>
  <c r="G80" i="42"/>
  <c r="G81" i="42"/>
  <c r="G82" i="42"/>
  <c r="G83" i="42"/>
  <c r="G84" i="42"/>
  <c r="G85" i="42"/>
  <c r="G86" i="42"/>
  <c r="G87" i="42"/>
  <c r="G88" i="42"/>
  <c r="G89" i="42"/>
  <c r="G90" i="42"/>
  <c r="G91" i="42"/>
  <c r="G92" i="42"/>
  <c r="G93" i="42"/>
  <c r="G94" i="42"/>
  <c r="G95" i="42"/>
  <c r="G96" i="42"/>
  <c r="G97" i="42"/>
  <c r="G98" i="42"/>
  <c r="G99" i="42"/>
  <c r="G100" i="42"/>
  <c r="G101" i="42"/>
  <c r="G102" i="42"/>
  <c r="G103" i="42"/>
  <c r="G104" i="42"/>
  <c r="G105" i="42"/>
  <c r="G106" i="42"/>
  <c r="G107" i="42"/>
  <c r="G108" i="42"/>
  <c r="G109" i="42"/>
  <c r="G110" i="42"/>
  <c r="G111" i="42"/>
  <c r="G112" i="42"/>
  <c r="G113" i="42"/>
  <c r="G114" i="42"/>
  <c r="G115" i="42"/>
  <c r="G116" i="42"/>
  <c r="G117" i="42"/>
  <c r="G118" i="42"/>
  <c r="G119" i="42"/>
  <c r="G120" i="42"/>
  <c r="G121" i="42"/>
  <c r="G122" i="42"/>
  <c r="G123" i="42"/>
  <c r="G124" i="42"/>
  <c r="G125" i="42"/>
  <c r="G126" i="42"/>
  <c r="G127" i="42"/>
  <c r="G128" i="42"/>
  <c r="G129" i="42"/>
  <c r="G130" i="42"/>
  <c r="G131" i="42"/>
  <c r="G132" i="42"/>
  <c r="G133" i="42"/>
  <c r="G134" i="42"/>
  <c r="G135" i="42"/>
  <c r="G136" i="42"/>
  <c r="G137" i="42"/>
  <c r="G138" i="42"/>
  <c r="G139" i="42"/>
  <c r="G140" i="42"/>
  <c r="G141" i="42"/>
  <c r="G142" i="42"/>
  <c r="G143" i="42"/>
  <c r="G144" i="42"/>
  <c r="G145" i="42"/>
  <c r="G146" i="42"/>
  <c r="G147" i="42"/>
  <c r="G148" i="42"/>
  <c r="G149" i="42"/>
  <c r="G150" i="42"/>
  <c r="G151" i="42"/>
  <c r="G152" i="42"/>
  <c r="G153" i="42"/>
  <c r="G154" i="42"/>
  <c r="G155" i="42"/>
  <c r="G156" i="42"/>
  <c r="G157" i="42"/>
  <c r="G158" i="42"/>
  <c r="G159" i="42"/>
  <c r="G160" i="42"/>
  <c r="G161" i="42"/>
  <c r="G162" i="42"/>
  <c r="G163" i="42"/>
  <c r="G164" i="42"/>
  <c r="G165" i="42"/>
  <c r="G166" i="42"/>
  <c r="G167" i="42"/>
  <c r="G168" i="42"/>
  <c r="G169" i="42"/>
  <c r="G170" i="42"/>
  <c r="G171" i="42"/>
  <c r="G172" i="42"/>
  <c r="G173" i="42"/>
  <c r="G174" i="42"/>
  <c r="G175" i="42"/>
  <c r="G176" i="42"/>
  <c r="G177" i="42"/>
  <c r="G178" i="42"/>
  <c r="G179" i="42"/>
  <c r="G180" i="42"/>
  <c r="G181" i="42"/>
  <c r="G182" i="42"/>
  <c r="G183" i="42"/>
  <c r="G184" i="42"/>
  <c r="G185" i="42"/>
  <c r="G186" i="42"/>
  <c r="G187" i="42"/>
  <c r="G188" i="42"/>
  <c r="G189" i="42"/>
  <c r="G190" i="42"/>
  <c r="G191" i="42"/>
  <c r="G192" i="42"/>
  <c r="G193" i="42"/>
  <c r="G194" i="42"/>
  <c r="G195" i="42"/>
  <c r="G196" i="42"/>
  <c r="G197" i="42"/>
  <c r="G198" i="42"/>
  <c r="G199" i="42"/>
  <c r="G200" i="42"/>
  <c r="G201" i="42"/>
  <c r="G202" i="42"/>
  <c r="G203" i="42"/>
  <c r="G204" i="42"/>
  <c r="G205" i="42"/>
  <c r="G206" i="42"/>
  <c r="G207" i="42"/>
  <c r="G208" i="42"/>
  <c r="G209" i="42"/>
  <c r="G210" i="42"/>
  <c r="G211" i="42"/>
  <c r="G212" i="42"/>
  <c r="G213" i="42"/>
  <c r="G214" i="42"/>
  <c r="G215" i="42"/>
  <c r="G216" i="42"/>
  <c r="G217" i="42"/>
  <c r="G218" i="42"/>
  <c r="G219" i="42"/>
  <c r="G220" i="42"/>
  <c r="G221" i="42"/>
  <c r="G222" i="42"/>
  <c r="G223" i="42"/>
  <c r="G224" i="42"/>
  <c r="G225" i="42"/>
  <c r="G226" i="42"/>
  <c r="G227" i="42"/>
  <c r="G228" i="42"/>
  <c r="G229" i="42"/>
  <c r="G230" i="42"/>
  <c r="G231" i="42"/>
  <c r="G232" i="42"/>
  <c r="G233" i="42"/>
  <c r="G234" i="42"/>
  <c r="G235" i="42"/>
  <c r="G236" i="42"/>
  <c r="G237" i="42"/>
  <c r="G238" i="42"/>
  <c r="G239" i="42"/>
  <c r="G240" i="42"/>
  <c r="G241" i="42"/>
  <c r="G242" i="42"/>
  <c r="G243" i="42"/>
  <c r="G244" i="42"/>
  <c r="G245" i="42"/>
  <c r="G246" i="42"/>
  <c r="G247" i="42"/>
  <c r="G248" i="42"/>
  <c r="G249" i="42"/>
  <c r="G250" i="42"/>
  <c r="G251" i="42"/>
  <c r="G252" i="42"/>
  <c r="G253" i="42"/>
  <c r="G254" i="42"/>
  <c r="G255" i="42"/>
  <c r="G256" i="42"/>
  <c r="G257" i="42"/>
  <c r="G258" i="42"/>
  <c r="G259" i="42"/>
  <c r="G260" i="42"/>
  <c r="G261" i="42"/>
  <c r="G262" i="42"/>
  <c r="G263" i="42"/>
  <c r="G264" i="42"/>
  <c r="G265" i="42"/>
  <c r="G266" i="42"/>
  <c r="G267" i="42"/>
  <c r="G268" i="42"/>
  <c r="G269" i="42"/>
  <c r="G270" i="42"/>
  <c r="G271" i="42"/>
  <c r="G272" i="42"/>
  <c r="G273" i="42"/>
  <c r="G274" i="42"/>
  <c r="G275" i="42"/>
  <c r="G276" i="42"/>
  <c r="G277" i="42"/>
  <c r="G278" i="42"/>
  <c r="G279" i="42"/>
  <c r="G280" i="42"/>
  <c r="G281" i="42"/>
  <c r="G282" i="42"/>
  <c r="G283" i="42"/>
  <c r="G284" i="42"/>
  <c r="G285" i="42"/>
  <c r="G286" i="42"/>
  <c r="G287" i="42"/>
  <c r="G288" i="42"/>
  <c r="G289" i="42"/>
  <c r="G290" i="42"/>
  <c r="G291" i="42"/>
  <c r="G292" i="42"/>
  <c r="G293" i="42"/>
  <c r="G294" i="42"/>
  <c r="G295" i="42"/>
  <c r="G296" i="42"/>
  <c r="G297" i="42"/>
  <c r="G298" i="42"/>
  <c r="G299" i="42"/>
  <c r="G300" i="42"/>
  <c r="G301" i="42"/>
  <c r="G302" i="42"/>
  <c r="G303" i="42"/>
  <c r="G304" i="42"/>
  <c r="G305" i="42"/>
  <c r="G6" i="42" l="1"/>
  <c r="P180" i="27" l="1"/>
  <c r="P182" i="27" s="1"/>
  <c r="S177" i="27"/>
  <c r="S178" i="27"/>
  <c r="S179" i="27"/>
  <c r="S176" i="27"/>
  <c r="S180" i="27" s="1"/>
  <c r="D7" i="42" l="1"/>
  <c r="D8" i="42"/>
  <c r="E8" i="42" s="1"/>
  <c r="D9" i="42"/>
  <c r="D10" i="42"/>
  <c r="D11" i="42"/>
  <c r="E11" i="42" s="1"/>
  <c r="D12" i="42"/>
  <c r="D13" i="42"/>
  <c r="D14" i="42"/>
  <c r="E14" i="42" s="1"/>
  <c r="D15" i="42"/>
  <c r="D16" i="42"/>
  <c r="D17" i="42"/>
  <c r="D18" i="42"/>
  <c r="D19" i="42"/>
  <c r="D20" i="42"/>
  <c r="D21" i="42"/>
  <c r="D22" i="42"/>
  <c r="D23" i="42"/>
  <c r="D24" i="42"/>
  <c r="D25" i="42"/>
  <c r="D26" i="42"/>
  <c r="D27" i="42"/>
  <c r="E27" i="42" s="1"/>
  <c r="D28" i="42"/>
  <c r="D29" i="42"/>
  <c r="D30" i="42"/>
  <c r="E30" i="42" s="1"/>
  <c r="D31" i="42"/>
  <c r="D32" i="42"/>
  <c r="E32" i="42" s="1"/>
  <c r="D33" i="42"/>
  <c r="D34" i="42"/>
  <c r="D35" i="42"/>
  <c r="E35" i="42" s="1"/>
  <c r="D36" i="42"/>
  <c r="D37" i="42"/>
  <c r="D38" i="42"/>
  <c r="E38" i="42" s="1"/>
  <c r="D39" i="42"/>
  <c r="D40" i="42"/>
  <c r="D41" i="42"/>
  <c r="D42" i="42"/>
  <c r="D43" i="42"/>
  <c r="D44" i="42"/>
  <c r="D45" i="42"/>
  <c r="D46" i="42"/>
  <c r="D47" i="42"/>
  <c r="D48" i="42"/>
  <c r="D49" i="42"/>
  <c r="D50" i="42"/>
  <c r="D51" i="42"/>
  <c r="E51" i="42" s="1"/>
  <c r="D52" i="42"/>
  <c r="D53" i="42"/>
  <c r="D54" i="42"/>
  <c r="E54" i="42" s="1"/>
  <c r="D55" i="42"/>
  <c r="D56" i="42"/>
  <c r="E56" i="42" s="1"/>
  <c r="D57" i="42"/>
  <c r="D58" i="42"/>
  <c r="D59" i="42"/>
  <c r="E59" i="42" s="1"/>
  <c r="D60" i="42"/>
  <c r="D61" i="42"/>
  <c r="D62" i="42"/>
  <c r="E62" i="42" s="1"/>
  <c r="D63" i="42"/>
  <c r="D64" i="42"/>
  <c r="D65" i="42"/>
  <c r="D66" i="42"/>
  <c r="D67" i="42"/>
  <c r="D68" i="42"/>
  <c r="D69" i="42"/>
  <c r="D70" i="42"/>
  <c r="D71" i="42"/>
  <c r="D72" i="42"/>
  <c r="D73" i="42"/>
  <c r="D74" i="42"/>
  <c r="D75" i="42"/>
  <c r="E75" i="42" s="1"/>
  <c r="D76" i="42"/>
  <c r="D77" i="42"/>
  <c r="D78" i="42"/>
  <c r="E78" i="42" s="1"/>
  <c r="D79" i="42"/>
  <c r="D80" i="42"/>
  <c r="D81" i="42"/>
  <c r="D82" i="42"/>
  <c r="D83" i="42"/>
  <c r="E83" i="42" s="1"/>
  <c r="D84" i="42"/>
  <c r="D85" i="42"/>
  <c r="D86" i="42"/>
  <c r="E86" i="42" s="1"/>
  <c r="D87" i="42"/>
  <c r="D88" i="42"/>
  <c r="D89" i="42"/>
  <c r="D90" i="42"/>
  <c r="D91" i="42"/>
  <c r="D92" i="42"/>
  <c r="D93" i="42"/>
  <c r="D94" i="42"/>
  <c r="D95" i="42"/>
  <c r="D96" i="42"/>
  <c r="D97" i="42"/>
  <c r="D98" i="42"/>
  <c r="D99" i="42"/>
  <c r="E99" i="42" s="1"/>
  <c r="D100" i="42"/>
  <c r="D101" i="42"/>
  <c r="D102" i="42"/>
  <c r="E102" i="42" s="1"/>
  <c r="D103" i="42"/>
  <c r="D104" i="42"/>
  <c r="D105" i="42"/>
  <c r="D106" i="42"/>
  <c r="D107" i="42"/>
  <c r="E107" i="42" s="1"/>
  <c r="D108" i="42"/>
  <c r="D109" i="42"/>
  <c r="E109" i="42" s="1"/>
  <c r="D110" i="42"/>
  <c r="E110" i="42" s="1"/>
  <c r="D111" i="42"/>
  <c r="D112" i="42"/>
  <c r="D113" i="42"/>
  <c r="D114" i="42"/>
  <c r="D115" i="42"/>
  <c r="D116" i="42"/>
  <c r="D117" i="42"/>
  <c r="E117" i="42" s="1"/>
  <c r="D118" i="42"/>
  <c r="D119" i="42"/>
  <c r="D120" i="42"/>
  <c r="D121" i="42"/>
  <c r="D122" i="42"/>
  <c r="D123" i="42"/>
  <c r="E123" i="42" s="1"/>
  <c r="D124" i="42"/>
  <c r="D125" i="42"/>
  <c r="D126" i="42"/>
  <c r="E126" i="42" s="1"/>
  <c r="D127" i="42"/>
  <c r="D128" i="42"/>
  <c r="D129" i="42"/>
  <c r="D130" i="42"/>
  <c r="D131" i="42"/>
  <c r="E131" i="42" s="1"/>
  <c r="D132" i="42"/>
  <c r="D133" i="42"/>
  <c r="D134" i="42"/>
  <c r="E134" i="42" s="1"/>
  <c r="D135" i="42"/>
  <c r="D136" i="42"/>
  <c r="D137" i="42"/>
  <c r="D138" i="42"/>
  <c r="D139" i="42"/>
  <c r="D140" i="42"/>
  <c r="D141" i="42"/>
  <c r="E141" i="42" s="1"/>
  <c r="D142" i="42"/>
  <c r="D143" i="42"/>
  <c r="D144" i="42"/>
  <c r="D145" i="42"/>
  <c r="D146" i="42"/>
  <c r="D147" i="42"/>
  <c r="E147" i="42" s="1"/>
  <c r="D148" i="42"/>
  <c r="D149" i="42"/>
  <c r="D150" i="42"/>
  <c r="E150" i="42" s="1"/>
  <c r="D151" i="42"/>
  <c r="D152" i="42"/>
  <c r="D153" i="42"/>
  <c r="D154" i="42"/>
  <c r="D155" i="42"/>
  <c r="D156" i="42"/>
  <c r="D157" i="42"/>
  <c r="D158" i="42"/>
  <c r="E158" i="42" s="1"/>
  <c r="D159" i="42"/>
  <c r="D160" i="42"/>
  <c r="D161" i="42"/>
  <c r="D162" i="42"/>
  <c r="D163" i="42"/>
  <c r="D164" i="42"/>
  <c r="D165" i="42"/>
  <c r="D166" i="42"/>
  <c r="D167" i="42"/>
  <c r="D168" i="42"/>
  <c r="D169" i="42"/>
  <c r="D170" i="42"/>
  <c r="D171" i="42"/>
  <c r="E171" i="42" s="1"/>
  <c r="D172" i="42"/>
  <c r="D173" i="42"/>
  <c r="D174" i="42"/>
  <c r="E174" i="42" s="1"/>
  <c r="D175" i="42"/>
  <c r="D176" i="42"/>
  <c r="D177" i="42"/>
  <c r="D178" i="42"/>
  <c r="D179" i="42"/>
  <c r="D180" i="42"/>
  <c r="D181" i="42"/>
  <c r="D182" i="42"/>
  <c r="E182" i="42" s="1"/>
  <c r="D183" i="42"/>
  <c r="D184" i="42"/>
  <c r="D185" i="42"/>
  <c r="D186" i="42"/>
  <c r="D187" i="42"/>
  <c r="D188" i="42"/>
  <c r="D189" i="42"/>
  <c r="D190" i="42"/>
  <c r="D191" i="42"/>
  <c r="D192" i="42"/>
  <c r="D193" i="42"/>
  <c r="D194" i="42"/>
  <c r="D195" i="42"/>
  <c r="E195" i="42" s="1"/>
  <c r="D196" i="42"/>
  <c r="D197" i="42"/>
  <c r="D198" i="42"/>
  <c r="E198" i="42" s="1"/>
  <c r="D199" i="42"/>
  <c r="D200" i="42"/>
  <c r="D201" i="42"/>
  <c r="D202" i="42"/>
  <c r="D203" i="42"/>
  <c r="D204" i="42"/>
  <c r="D205" i="42"/>
  <c r="D206" i="42"/>
  <c r="E206" i="42" s="1"/>
  <c r="D207" i="42"/>
  <c r="D208" i="42"/>
  <c r="D209" i="42"/>
  <c r="D210" i="42"/>
  <c r="D211" i="42"/>
  <c r="D212" i="42"/>
  <c r="D213" i="42"/>
  <c r="D214" i="42"/>
  <c r="D215" i="42"/>
  <c r="D216" i="42"/>
  <c r="D217" i="42"/>
  <c r="D218" i="42"/>
  <c r="D219" i="42"/>
  <c r="E219" i="42" s="1"/>
  <c r="D220" i="42"/>
  <c r="D221" i="42"/>
  <c r="D222" i="42"/>
  <c r="E222" i="42" s="1"/>
  <c r="D223" i="42"/>
  <c r="D224" i="42"/>
  <c r="D225" i="42"/>
  <c r="D226" i="42"/>
  <c r="D227" i="42"/>
  <c r="D228" i="42"/>
  <c r="D229" i="42"/>
  <c r="D230" i="42"/>
  <c r="E230" i="42" s="1"/>
  <c r="D231" i="42"/>
  <c r="D232" i="42"/>
  <c r="D233" i="42"/>
  <c r="D234" i="42"/>
  <c r="D235" i="42"/>
  <c r="D236" i="42"/>
  <c r="D237" i="42"/>
  <c r="D238" i="42"/>
  <c r="D239" i="42"/>
  <c r="D240" i="42"/>
  <c r="D241" i="42"/>
  <c r="D242" i="42"/>
  <c r="D243" i="42"/>
  <c r="E243" i="42" s="1"/>
  <c r="D244" i="42"/>
  <c r="D245" i="42"/>
  <c r="D246" i="42"/>
  <c r="E246" i="42" s="1"/>
  <c r="D247" i="42"/>
  <c r="D248" i="42"/>
  <c r="D249" i="42"/>
  <c r="D250" i="42"/>
  <c r="D251" i="42"/>
  <c r="D252" i="42"/>
  <c r="D253" i="42"/>
  <c r="D254" i="42"/>
  <c r="E254" i="42" s="1"/>
  <c r="D255" i="42"/>
  <c r="D256" i="42"/>
  <c r="D257" i="42"/>
  <c r="D258" i="42"/>
  <c r="D259" i="42"/>
  <c r="D260" i="42"/>
  <c r="D261" i="42"/>
  <c r="D262" i="42"/>
  <c r="D263" i="42"/>
  <c r="D264" i="42"/>
  <c r="D265" i="42"/>
  <c r="D266" i="42"/>
  <c r="D267" i="42"/>
  <c r="E267" i="42" s="1"/>
  <c r="D268" i="42"/>
  <c r="D269" i="42"/>
  <c r="D270" i="42"/>
  <c r="E270" i="42" s="1"/>
  <c r="D271" i="42"/>
  <c r="D272" i="42"/>
  <c r="D273" i="42"/>
  <c r="D274" i="42"/>
  <c r="D275" i="42"/>
  <c r="D276" i="42"/>
  <c r="D277" i="42"/>
  <c r="D278" i="42"/>
  <c r="E278" i="42" s="1"/>
  <c r="D279" i="42"/>
  <c r="D280" i="42"/>
  <c r="D281" i="42"/>
  <c r="D282" i="42"/>
  <c r="D283" i="42"/>
  <c r="D284" i="42"/>
  <c r="D285" i="42"/>
  <c r="D286" i="42"/>
  <c r="D287" i="42"/>
  <c r="D288" i="42"/>
  <c r="D289" i="42"/>
  <c r="D290" i="42"/>
  <c r="D291" i="42"/>
  <c r="E291" i="42" s="1"/>
  <c r="D292" i="42"/>
  <c r="D293" i="42"/>
  <c r="D294" i="42"/>
  <c r="E294" i="42" s="1"/>
  <c r="D295" i="42"/>
  <c r="D296" i="42"/>
  <c r="D297" i="42"/>
  <c r="D298" i="42"/>
  <c r="D299" i="42"/>
  <c r="D300" i="42"/>
  <c r="D301" i="42"/>
  <c r="D302" i="42"/>
  <c r="D303" i="42"/>
  <c r="D304" i="42"/>
  <c r="D305" i="42"/>
  <c r="D6" i="42"/>
  <c r="E6" i="42" s="1"/>
  <c r="E285" i="42" l="1"/>
  <c r="E261" i="42"/>
  <c r="E237" i="42"/>
  <c r="E213" i="42"/>
  <c r="E189" i="42"/>
  <c r="E165" i="42"/>
  <c r="E93" i="42"/>
  <c r="E85" i="42"/>
  <c r="E69" i="42"/>
  <c r="E45" i="42"/>
  <c r="E37" i="42"/>
  <c r="E21" i="42"/>
  <c r="E284" i="42"/>
  <c r="E260" i="42"/>
  <c r="E236" i="42"/>
  <c r="E212" i="42"/>
  <c r="E188" i="42"/>
  <c r="E164" i="42"/>
  <c r="E140" i="42"/>
  <c r="E116" i="42"/>
  <c r="E92" i="42"/>
  <c r="E68" i="42"/>
  <c r="E44" i="42"/>
  <c r="E290" i="42"/>
  <c r="E282" i="42"/>
  <c r="E266" i="42"/>
  <c r="E258" i="42"/>
  <c r="E242" i="42"/>
  <c r="E234" i="42"/>
  <c r="E218" i="42"/>
  <c r="E210" i="42"/>
  <c r="E194" i="42"/>
  <c r="E186" i="42"/>
  <c r="E170" i="42"/>
  <c r="E162" i="42"/>
  <c r="E146" i="42"/>
  <c r="E138" i="42"/>
  <c r="E122" i="42"/>
  <c r="E114" i="42"/>
  <c r="E98" i="42"/>
  <c r="E90" i="42"/>
  <c r="E74" i="42"/>
  <c r="E66" i="42"/>
  <c r="E50" i="42"/>
  <c r="E42" i="42"/>
  <c r="E26" i="42"/>
  <c r="E18" i="42"/>
  <c r="E297" i="42"/>
  <c r="E273" i="42"/>
  <c r="E249" i="42"/>
  <c r="E225" i="42"/>
  <c r="E201" i="42"/>
  <c r="E177" i="42"/>
  <c r="E153" i="42"/>
  <c r="E129" i="42"/>
  <c r="E105" i="42"/>
  <c r="E97" i="42"/>
  <c r="E81" i="42"/>
  <c r="E73" i="42"/>
  <c r="E57" i="42"/>
  <c r="E49" i="42"/>
  <c r="E33" i="42"/>
  <c r="E25" i="42"/>
  <c r="E9" i="42"/>
  <c r="E296" i="42"/>
  <c r="E272" i="42"/>
  <c r="E248" i="42"/>
  <c r="E224" i="42"/>
  <c r="E200" i="42"/>
  <c r="E176" i="42"/>
  <c r="E152" i="42"/>
  <c r="E128" i="42"/>
  <c r="E104" i="42"/>
  <c r="E80" i="42"/>
  <c r="E303" i="42"/>
  <c r="E279" i="42"/>
  <c r="E255" i="42"/>
  <c r="E231" i="42"/>
  <c r="E207" i="42"/>
  <c r="E183" i="42"/>
  <c r="E159" i="42"/>
  <c r="E143" i="42"/>
  <c r="E119" i="42"/>
  <c r="E111" i="42"/>
  <c r="E95" i="42"/>
  <c r="E87" i="42"/>
  <c r="E71" i="42"/>
  <c r="E63" i="42"/>
  <c r="E47" i="42"/>
  <c r="E39" i="42"/>
  <c r="E23" i="42"/>
  <c r="E15" i="42"/>
  <c r="E305" i="42"/>
  <c r="E293" i="42"/>
  <c r="E281" i="42"/>
  <c r="E269" i="42"/>
  <c r="E257" i="42"/>
  <c r="E245" i="42"/>
  <c r="E233" i="42"/>
  <c r="E221" i="42"/>
  <c r="E209" i="42"/>
  <c r="E197" i="42"/>
  <c r="E185" i="42"/>
  <c r="E173" i="42"/>
  <c r="E196" i="42"/>
  <c r="E172" i="42"/>
  <c r="E160" i="42"/>
  <c r="E148" i="42"/>
  <c r="E136" i="42"/>
  <c r="E124" i="42"/>
  <c r="E112" i="42"/>
  <c r="E100" i="42"/>
  <c r="E88" i="42"/>
  <c r="E76" i="42"/>
  <c r="E64" i="42"/>
  <c r="E52" i="42"/>
  <c r="E40" i="42"/>
  <c r="E28" i="42"/>
  <c r="E16" i="42"/>
  <c r="E13" i="42"/>
  <c r="E300" i="42"/>
  <c r="E288" i="42"/>
  <c r="E276" i="42"/>
  <c r="E264" i="42"/>
  <c r="E252" i="42"/>
  <c r="E240" i="42"/>
  <c r="E228" i="42"/>
  <c r="E216" i="42"/>
  <c r="E204" i="42"/>
  <c r="E192" i="42"/>
  <c r="E180" i="42"/>
  <c r="E168" i="42"/>
  <c r="E156" i="42"/>
  <c r="E144" i="42"/>
  <c r="E132" i="42"/>
  <c r="E120" i="42"/>
  <c r="E108" i="42"/>
  <c r="E96" i="42"/>
  <c r="E84" i="42"/>
  <c r="E72" i="42"/>
  <c r="E60" i="42"/>
  <c r="E48" i="42"/>
  <c r="E36" i="42"/>
  <c r="E286" i="42"/>
  <c r="E274" i="42"/>
  <c r="E262" i="42"/>
  <c r="E250" i="42"/>
  <c r="E238" i="42"/>
  <c r="E178" i="42"/>
  <c r="E166" i="42"/>
  <c r="E154" i="42"/>
  <c r="E142" i="42"/>
  <c r="E130" i="42"/>
  <c r="E106" i="42"/>
  <c r="E94" i="42"/>
  <c r="E82" i="42"/>
  <c r="E70" i="42"/>
  <c r="E58" i="42"/>
  <c r="E46" i="42"/>
  <c r="E34" i="42"/>
  <c r="E22" i="42"/>
  <c r="E10" i="42"/>
  <c r="E161" i="42"/>
  <c r="E149" i="42"/>
  <c r="E137" i="42"/>
  <c r="E125" i="42"/>
  <c r="E113" i="42"/>
  <c r="E101" i="42"/>
  <c r="E89" i="42"/>
  <c r="E77" i="42"/>
  <c r="E65" i="42"/>
  <c r="E53" i="42"/>
  <c r="E41" i="42"/>
  <c r="E29" i="42"/>
  <c r="E17" i="42"/>
  <c r="E304" i="42"/>
  <c r="E292" i="42"/>
  <c r="E280" i="42"/>
  <c r="E268" i="42"/>
  <c r="E256" i="42"/>
  <c r="E244" i="42"/>
  <c r="E232" i="42"/>
  <c r="E220" i="42"/>
  <c r="E208" i="42"/>
  <c r="E184" i="42"/>
  <c r="E135" i="42"/>
  <c r="E302" i="42"/>
  <c r="E301" i="42"/>
  <c r="E289" i="42"/>
  <c r="E277" i="42"/>
  <c r="E265" i="42"/>
  <c r="E253" i="42"/>
  <c r="E241" i="42"/>
  <c r="E229" i="42"/>
  <c r="E217" i="42"/>
  <c r="E205" i="42"/>
  <c r="E193" i="42"/>
  <c r="E181" i="42"/>
  <c r="E169" i="42"/>
  <c r="E157" i="42"/>
  <c r="E145" i="42"/>
  <c r="E133" i="42"/>
  <c r="E121" i="42"/>
  <c r="E61" i="42"/>
  <c r="E24" i="42"/>
  <c r="E12" i="42"/>
  <c r="E299" i="42"/>
  <c r="E287" i="42"/>
  <c r="E275" i="42"/>
  <c r="E263" i="42"/>
  <c r="E251" i="42"/>
  <c r="E239" i="42"/>
  <c r="E227" i="42"/>
  <c r="E215" i="42"/>
  <c r="E203" i="42"/>
  <c r="E191" i="42"/>
  <c r="E179" i="42"/>
  <c r="E167" i="42"/>
  <c r="E155" i="42"/>
  <c r="E298" i="42"/>
  <c r="E226" i="42"/>
  <c r="E214" i="42"/>
  <c r="E202" i="42"/>
  <c r="E190" i="42"/>
  <c r="E118" i="42"/>
  <c r="E20" i="42"/>
  <c r="E295" i="42"/>
  <c r="E283" i="42"/>
  <c r="E271" i="42"/>
  <c r="E259" i="42"/>
  <c r="E247" i="42"/>
  <c r="E235" i="42"/>
  <c r="E223" i="42"/>
  <c r="E211" i="42"/>
  <c r="E199" i="42"/>
  <c r="E187" i="42"/>
  <c r="E175" i="42"/>
  <c r="E163" i="42"/>
  <c r="E151" i="42"/>
  <c r="E139" i="42"/>
  <c r="E127" i="42"/>
  <c r="E115" i="42"/>
  <c r="E103" i="42"/>
  <c r="E91" i="42"/>
  <c r="E79" i="42"/>
  <c r="E67" i="42"/>
  <c r="E55" i="42"/>
  <c r="E43" i="42"/>
  <c r="E31" i="42"/>
  <c r="E19" i="42"/>
  <c r="E7" i="42"/>
  <c r="O931" i="1" l="1" a="1"/>
  <c r="O931" i="1" s="1"/>
  <c r="H931" i="1"/>
  <c r="F931" i="1"/>
  <c r="H930" i="1"/>
  <c r="F930" i="1"/>
  <c r="H929" i="1"/>
  <c r="F929" i="1"/>
  <c r="I929" i="1" s="1"/>
  <c r="H928" i="1"/>
  <c r="F928" i="1"/>
  <c r="I928" i="1" s="1"/>
  <c r="H927" i="1"/>
  <c r="F927" i="1"/>
  <c r="I927" i="1" s="1"/>
  <c r="H926" i="1"/>
  <c r="G926" i="1"/>
  <c r="F926" i="1"/>
  <c r="O925" i="1" a="1"/>
  <c r="O925" i="1" s="1"/>
  <c r="H925" i="1"/>
  <c r="F925" i="1"/>
  <c r="N924" i="1"/>
  <c r="H924" i="1"/>
  <c r="F924" i="1"/>
  <c r="I924" i="1" s="1"/>
  <c r="H923" i="1"/>
  <c r="F923" i="1"/>
  <c r="I923" i="1" s="1"/>
  <c r="H922" i="1"/>
  <c r="F922" i="1"/>
  <c r="H921" i="1"/>
  <c r="N921" i="1" s="1"/>
  <c r="F921" i="1"/>
  <c r="H920" i="1"/>
  <c r="G920" i="1"/>
  <c r="F920" i="1"/>
  <c r="I920" i="1" s="1"/>
  <c r="H919" i="1"/>
  <c r="O919" i="1" s="1" a="1"/>
  <c r="O919" i="1" s="1"/>
  <c r="F919" i="1"/>
  <c r="H918" i="1"/>
  <c r="F918" i="1"/>
  <c r="H917" i="1"/>
  <c r="F917" i="1"/>
  <c r="I917" i="1" s="1"/>
  <c r="H916" i="1"/>
  <c r="F916" i="1"/>
  <c r="N915" i="1"/>
  <c r="H915" i="1"/>
  <c r="F915" i="1"/>
  <c r="I915" i="1" s="1"/>
  <c r="H914" i="1"/>
  <c r="F914" i="1"/>
  <c r="I914" i="1" s="1"/>
  <c r="O913" i="1" a="1"/>
  <c r="O913" i="1" s="1"/>
  <c r="H913" i="1"/>
  <c r="G913" i="1"/>
  <c r="F913" i="1"/>
  <c r="H912" i="1"/>
  <c r="F912" i="1"/>
  <c r="I912" i="1" s="1"/>
  <c r="H911" i="1"/>
  <c r="F911" i="1"/>
  <c r="H910" i="1"/>
  <c r="F910" i="1"/>
  <c r="I910" i="1" s="1"/>
  <c r="N909" i="1"/>
  <c r="H909" i="1"/>
  <c r="F909" i="1"/>
  <c r="I909" i="1" s="1"/>
  <c r="H908" i="1"/>
  <c r="G908" i="1"/>
  <c r="F908" i="1"/>
  <c r="O907" i="1" a="1"/>
  <c r="O907" i="1" s="1"/>
  <c r="H907" i="1"/>
  <c r="F907" i="1"/>
  <c r="H906" i="1"/>
  <c r="F906" i="1"/>
  <c r="P905" i="1"/>
  <c r="H905" i="1"/>
  <c r="F905" i="1"/>
  <c r="H904" i="1"/>
  <c r="F904" i="1"/>
  <c r="I904" i="1" s="1"/>
  <c r="H903" i="1"/>
  <c r="F903" i="1"/>
  <c r="H902" i="1"/>
  <c r="F902" i="1"/>
  <c r="I902" i="1" s="1"/>
  <c r="H901" i="1"/>
  <c r="F901" i="1"/>
  <c r="N900" i="1"/>
  <c r="H900" i="1"/>
  <c r="F900" i="1"/>
  <c r="I900" i="1" s="1"/>
  <c r="H899" i="1"/>
  <c r="F899" i="1"/>
  <c r="H898" i="1"/>
  <c r="F898" i="1"/>
  <c r="I898" i="1" s="1"/>
  <c r="N897" i="1"/>
  <c r="H897" i="1"/>
  <c r="F897" i="1"/>
  <c r="I897" i="1" s="1"/>
  <c r="H896" i="1"/>
  <c r="G896" i="1"/>
  <c r="F896" i="1"/>
  <c r="O895" i="1" a="1"/>
  <c r="O895" i="1" s="1"/>
  <c r="H895" i="1"/>
  <c r="F895" i="1"/>
  <c r="O894" i="1" a="1"/>
  <c r="O894" i="1" s="1"/>
  <c r="H894" i="1"/>
  <c r="F894" i="1"/>
  <c r="H893" i="1"/>
  <c r="F893" i="1"/>
  <c r="I893" i="1" s="1"/>
  <c r="H892" i="1"/>
  <c r="F892" i="1"/>
  <c r="H891" i="1"/>
  <c r="F891" i="1"/>
  <c r="I891" i="1" s="1"/>
  <c r="H890" i="1"/>
  <c r="F890" i="1"/>
  <c r="I890" i="1" s="1"/>
  <c r="N889" i="1"/>
  <c r="H889" i="1"/>
  <c r="G889" i="1"/>
  <c r="F889" i="1"/>
  <c r="P888" i="1"/>
  <c r="H888" i="1"/>
  <c r="F888" i="1"/>
  <c r="H887" i="1"/>
  <c r="F887" i="1"/>
  <c r="H886" i="1"/>
  <c r="F886" i="1"/>
  <c r="H885" i="1"/>
  <c r="F885" i="1"/>
  <c r="H884" i="1"/>
  <c r="F884" i="1"/>
  <c r="I884" i="1" s="1"/>
  <c r="H883" i="1"/>
  <c r="G883" i="1"/>
  <c r="F883" i="1"/>
  <c r="O882" i="1" a="1"/>
  <c r="O882" i="1" s="1"/>
  <c r="H882" i="1"/>
  <c r="F882" i="1"/>
  <c r="H881" i="1"/>
  <c r="F881" i="1"/>
  <c r="I881" i="1" s="1"/>
  <c r="H880" i="1"/>
  <c r="F880" i="1"/>
  <c r="H879" i="1"/>
  <c r="N879" i="1" s="1"/>
  <c r="F879" i="1"/>
  <c r="H878" i="1"/>
  <c r="G878" i="1"/>
  <c r="F878" i="1"/>
  <c r="H877" i="1"/>
  <c r="F877" i="1"/>
  <c r="H876" i="1"/>
  <c r="O876" i="1" s="1" a="1"/>
  <c r="O876" i="1" s="1"/>
  <c r="F876" i="1"/>
  <c r="P875" i="1"/>
  <c r="H875" i="1"/>
  <c r="F875" i="1"/>
  <c r="H874" i="1"/>
  <c r="F874" i="1"/>
  <c r="I874" i="1" s="1"/>
  <c r="H873" i="1"/>
  <c r="F873" i="1"/>
  <c r="H872" i="1"/>
  <c r="G872" i="1"/>
  <c r="F872" i="1"/>
  <c r="I872" i="1" s="1"/>
  <c r="H871" i="1"/>
  <c r="F871" i="1"/>
  <c r="G871" i="1" s="1"/>
  <c r="H870" i="1"/>
  <c r="F870" i="1"/>
  <c r="H869" i="1"/>
  <c r="F869" i="1"/>
  <c r="H868" i="1"/>
  <c r="F868" i="1"/>
  <c r="I868" i="1" s="1"/>
  <c r="P867" i="1"/>
  <c r="H867" i="1"/>
  <c r="F867" i="1"/>
  <c r="H866" i="1"/>
  <c r="G866" i="1"/>
  <c r="F866" i="1"/>
  <c r="O865" i="1" a="1"/>
  <c r="O865" i="1" s="1"/>
  <c r="H865" i="1"/>
  <c r="G865" i="1"/>
  <c r="F865" i="1"/>
  <c r="H864" i="1"/>
  <c r="F864" i="1"/>
  <c r="H863" i="1"/>
  <c r="F863" i="1"/>
  <c r="I863" i="1" s="1"/>
  <c r="N862" i="1"/>
  <c r="H862" i="1"/>
  <c r="F862" i="1"/>
  <c r="P861" i="1"/>
  <c r="H861" i="1"/>
  <c r="F861" i="1"/>
  <c r="H860" i="1"/>
  <c r="F860" i="1"/>
  <c r="H859" i="1"/>
  <c r="F859" i="1"/>
  <c r="P859" i="1" s="1"/>
  <c r="H858" i="1"/>
  <c r="F858" i="1"/>
  <c r="H857" i="1"/>
  <c r="F857" i="1"/>
  <c r="H856" i="1"/>
  <c r="F856" i="1"/>
  <c r="P855" i="1"/>
  <c r="H855" i="1"/>
  <c r="F855" i="1"/>
  <c r="H854" i="1"/>
  <c r="G854" i="1"/>
  <c r="F854" i="1"/>
  <c r="P853" i="1"/>
  <c r="O853" i="1" a="1"/>
  <c r="O853" i="1" s="1"/>
  <c r="H853" i="1"/>
  <c r="G853" i="1"/>
  <c r="F853" i="1"/>
  <c r="P852" i="1"/>
  <c r="H852" i="1"/>
  <c r="F852" i="1"/>
  <c r="I852" i="1" s="1"/>
  <c r="H851" i="1"/>
  <c r="F851" i="1"/>
  <c r="P850" i="1"/>
  <c r="H850" i="1"/>
  <c r="F850" i="1"/>
  <c r="I850" i="1" s="1"/>
  <c r="H849" i="1"/>
  <c r="F849" i="1"/>
  <c r="I849" i="1" s="1"/>
  <c r="O848" i="1" a="1"/>
  <c r="O848" i="1" s="1"/>
  <c r="H848" i="1"/>
  <c r="F848" i="1"/>
  <c r="I848" i="1" s="1"/>
  <c r="H847" i="1"/>
  <c r="F847" i="1"/>
  <c r="H846" i="1"/>
  <c r="G846" i="1"/>
  <c r="F846" i="1"/>
  <c r="H845" i="1"/>
  <c r="G845" i="1"/>
  <c r="F845" i="1"/>
  <c r="P844" i="1"/>
  <c r="H844" i="1"/>
  <c r="G844" i="1"/>
  <c r="F844" i="1"/>
  <c r="I844" i="1" s="1"/>
  <c r="H843" i="1"/>
  <c r="F843" i="1"/>
  <c r="I843" i="1" s="1"/>
  <c r="H842" i="1"/>
  <c r="F842" i="1"/>
  <c r="H841" i="1"/>
  <c r="F841" i="1"/>
  <c r="H840" i="1"/>
  <c r="F840" i="1"/>
  <c r="I840" i="1" s="1"/>
  <c r="H839" i="1"/>
  <c r="G839" i="1"/>
  <c r="F839" i="1"/>
  <c r="O838" i="1" a="1"/>
  <c r="O838" i="1" s="1"/>
  <c r="H838" i="1"/>
  <c r="F838" i="1"/>
  <c r="I838" i="1" s="1"/>
  <c r="O837" i="1" a="1"/>
  <c r="O837" i="1" s="1"/>
  <c r="H837" i="1"/>
  <c r="F837" i="1"/>
  <c r="I837" i="1" s="1"/>
  <c r="H836" i="1"/>
  <c r="F836" i="1"/>
  <c r="H835" i="1"/>
  <c r="F835" i="1"/>
  <c r="H834" i="1"/>
  <c r="F834" i="1"/>
  <c r="H833" i="1"/>
  <c r="G833" i="1"/>
  <c r="F833" i="1"/>
  <c r="O832" i="1" a="1"/>
  <c r="O832" i="1" s="1"/>
  <c r="N832" i="1"/>
  <c r="H832" i="1"/>
  <c r="G832" i="1"/>
  <c r="F832" i="1"/>
  <c r="H831" i="1"/>
  <c r="F831" i="1"/>
  <c r="H830" i="1"/>
  <c r="F830" i="1"/>
  <c r="H829" i="1"/>
  <c r="F829" i="1"/>
  <c r="N828" i="1"/>
  <c r="H828" i="1"/>
  <c r="F828" i="1"/>
  <c r="I828" i="1" s="1"/>
  <c r="O827" i="1" a="1"/>
  <c r="O827" i="1" s="1"/>
  <c r="H827" i="1"/>
  <c r="G827" i="1"/>
  <c r="F827" i="1"/>
  <c r="O826" i="1" a="1"/>
  <c r="O826" i="1" s="1"/>
  <c r="N826" i="1"/>
  <c r="H826" i="1"/>
  <c r="F826" i="1"/>
  <c r="I826" i="1" s="1"/>
  <c r="H825" i="1"/>
  <c r="F825" i="1"/>
  <c r="H824" i="1"/>
  <c r="F824" i="1"/>
  <c r="H823" i="1"/>
  <c r="F823" i="1"/>
  <c r="H822" i="1"/>
  <c r="F822" i="1"/>
  <c r="I822" i="1" s="1"/>
  <c r="H821" i="1"/>
  <c r="F821" i="1"/>
  <c r="P820" i="1"/>
  <c r="O820" i="1" a="1"/>
  <c r="O820" i="1" s="1"/>
  <c r="N820" i="1"/>
  <c r="H820" i="1"/>
  <c r="G820" i="1"/>
  <c r="F820" i="1"/>
  <c r="H819" i="1"/>
  <c r="F819" i="1"/>
  <c r="H818" i="1"/>
  <c r="F818" i="1"/>
  <c r="P817" i="1"/>
  <c r="H817" i="1"/>
  <c r="F817" i="1"/>
  <c r="H816" i="1"/>
  <c r="F816" i="1"/>
  <c r="O815" i="1" a="1"/>
  <c r="O815" i="1" s="1"/>
  <c r="H815" i="1"/>
  <c r="G815" i="1"/>
  <c r="F815" i="1"/>
  <c r="P814" i="1"/>
  <c r="O814" i="1" a="1"/>
  <c r="O814" i="1" s="1"/>
  <c r="N814" i="1"/>
  <c r="H814" i="1"/>
  <c r="G814" i="1"/>
  <c r="F814" i="1"/>
  <c r="P813" i="1"/>
  <c r="H813" i="1"/>
  <c r="F813" i="1"/>
  <c r="O812" i="1" a="1"/>
  <c r="O812" i="1" s="1"/>
  <c r="N812" i="1"/>
  <c r="H812" i="1"/>
  <c r="F812" i="1"/>
  <c r="I812" i="1" s="1"/>
  <c r="H811" i="1"/>
  <c r="F811" i="1"/>
  <c r="H810" i="1"/>
  <c r="F810" i="1"/>
  <c r="H809" i="1"/>
  <c r="F809" i="1"/>
  <c r="P808" i="1"/>
  <c r="H808" i="1"/>
  <c r="G808" i="1"/>
  <c r="F808" i="1"/>
  <c r="H807" i="1"/>
  <c r="F807" i="1"/>
  <c r="H806" i="1"/>
  <c r="F806" i="1"/>
  <c r="H805" i="1"/>
  <c r="F805" i="1"/>
  <c r="H804" i="1"/>
  <c r="F804" i="1"/>
  <c r="I804" i="1" s="1"/>
  <c r="H803" i="1"/>
  <c r="F803" i="1"/>
  <c r="H802" i="1"/>
  <c r="F802" i="1"/>
  <c r="H801" i="1"/>
  <c r="G801" i="1"/>
  <c r="F801" i="1"/>
  <c r="I801" i="1" s="1"/>
  <c r="H800" i="1"/>
  <c r="G800" i="1"/>
  <c r="F800" i="1"/>
  <c r="I800" i="1" s="1"/>
  <c r="P799" i="1"/>
  <c r="H799" i="1"/>
  <c r="F799" i="1"/>
  <c r="H798" i="1"/>
  <c r="F798" i="1"/>
  <c r="H797" i="1"/>
  <c r="F797" i="1"/>
  <c r="H796" i="1"/>
  <c r="F796" i="1"/>
  <c r="O795" i="1" a="1"/>
  <c r="O795" i="1" s="1"/>
  <c r="H795" i="1"/>
  <c r="F795" i="1"/>
  <c r="P794" i="1"/>
  <c r="H794" i="1"/>
  <c r="G794" i="1"/>
  <c r="F794" i="1"/>
  <c r="P793" i="1"/>
  <c r="H793" i="1"/>
  <c r="F793" i="1"/>
  <c r="P792" i="1"/>
  <c r="H792" i="1"/>
  <c r="F792" i="1"/>
  <c r="H791" i="1"/>
  <c r="F791" i="1"/>
  <c r="I791" i="1" s="1"/>
  <c r="H790" i="1"/>
  <c r="F790" i="1"/>
  <c r="I790" i="1" s="1"/>
  <c r="H789" i="1"/>
  <c r="G789" i="1"/>
  <c r="F789" i="1"/>
  <c r="I789" i="1" s="1"/>
  <c r="H788" i="1"/>
  <c r="F788" i="1"/>
  <c r="H787" i="1"/>
  <c r="F787" i="1"/>
  <c r="H786" i="1"/>
  <c r="G786" i="1"/>
  <c r="F786" i="1"/>
  <c r="N785" i="1"/>
  <c r="H785" i="1"/>
  <c r="F785" i="1"/>
  <c r="H784" i="1"/>
  <c r="F784" i="1"/>
  <c r="P783" i="1"/>
  <c r="H783" i="1"/>
  <c r="G783" i="1"/>
  <c r="F783" i="1"/>
  <c r="N782" i="1"/>
  <c r="H782" i="1"/>
  <c r="F782" i="1"/>
  <c r="H781" i="1"/>
  <c r="F781" i="1"/>
  <c r="O780" i="1" a="1"/>
  <c r="O780" i="1" s="1"/>
  <c r="N780" i="1"/>
  <c r="H780" i="1"/>
  <c r="G780" i="1"/>
  <c r="F780" i="1"/>
  <c r="I780" i="1" s="1"/>
  <c r="O779" i="1" a="1"/>
  <c r="O779" i="1" s="1"/>
  <c r="H779" i="1"/>
  <c r="F779" i="1"/>
  <c r="O778" i="1" a="1"/>
  <c r="O778" i="1" s="1"/>
  <c r="H778" i="1"/>
  <c r="G778" i="1"/>
  <c r="F778" i="1"/>
  <c r="H777" i="1"/>
  <c r="G777" i="1"/>
  <c r="F777" i="1"/>
  <c r="H776" i="1"/>
  <c r="F776" i="1"/>
  <c r="H775" i="1"/>
  <c r="F775" i="1"/>
  <c r="H774" i="1"/>
  <c r="F774" i="1"/>
  <c r="O773" i="1" a="1"/>
  <c r="O773" i="1" s="1"/>
  <c r="H773" i="1"/>
  <c r="F773" i="1"/>
  <c r="P772" i="1"/>
  <c r="H772" i="1"/>
  <c r="F772" i="1"/>
  <c r="P771" i="1"/>
  <c r="H771" i="1"/>
  <c r="F771" i="1"/>
  <c r="P770" i="1"/>
  <c r="N770" i="1"/>
  <c r="H770" i="1"/>
  <c r="G770" i="1"/>
  <c r="F770" i="1"/>
  <c r="H769" i="1"/>
  <c r="F769" i="1"/>
  <c r="H768" i="1"/>
  <c r="G768" i="1"/>
  <c r="F768" i="1"/>
  <c r="N767" i="1"/>
  <c r="H767" i="1"/>
  <c r="F767" i="1"/>
  <c r="H766" i="1"/>
  <c r="F766" i="1"/>
  <c r="H765" i="1"/>
  <c r="F765" i="1"/>
  <c r="H764" i="1"/>
  <c r="F764" i="1"/>
  <c r="H763" i="1"/>
  <c r="F763" i="1"/>
  <c r="O762" i="1" a="1"/>
  <c r="O762" i="1" s="1"/>
  <c r="H762" i="1"/>
  <c r="G762" i="1"/>
  <c r="F762" i="1"/>
  <c r="P761" i="1"/>
  <c r="N761" i="1"/>
  <c r="H761" i="1"/>
  <c r="F761" i="1"/>
  <c r="H760" i="1"/>
  <c r="G760" i="1"/>
  <c r="F760" i="1"/>
  <c r="H759" i="1"/>
  <c r="F759" i="1"/>
  <c r="H758" i="1"/>
  <c r="G758" i="1"/>
  <c r="F758" i="1"/>
  <c r="H757" i="1"/>
  <c r="F757" i="1"/>
  <c r="O756" i="1" a="1"/>
  <c r="O756" i="1" s="1"/>
  <c r="H756" i="1"/>
  <c r="G756" i="1"/>
  <c r="F756" i="1"/>
  <c r="I756" i="1" s="1"/>
  <c r="H755" i="1"/>
  <c r="F755" i="1"/>
  <c r="O754" i="1" a="1"/>
  <c r="O754" i="1" s="1"/>
  <c r="H754" i="1"/>
  <c r="F754" i="1"/>
  <c r="I754" i="1" s="1"/>
  <c r="H753" i="1"/>
  <c r="G753" i="1"/>
  <c r="F753" i="1"/>
  <c r="H752" i="1"/>
  <c r="F752" i="1"/>
  <c r="H751" i="1"/>
  <c r="F751" i="1"/>
  <c r="O750" i="1" a="1"/>
  <c r="O750" i="1" s="1"/>
  <c r="H750" i="1"/>
  <c r="F750" i="1"/>
  <c r="O749" i="1" a="1"/>
  <c r="O749" i="1" s="1"/>
  <c r="H749" i="1"/>
  <c r="F749" i="1"/>
  <c r="H748" i="1"/>
  <c r="F748" i="1"/>
  <c r="H747" i="1"/>
  <c r="F747" i="1"/>
  <c r="H746" i="1"/>
  <c r="F746" i="1"/>
  <c r="O745" i="1" a="1"/>
  <c r="O745" i="1" s="1"/>
  <c r="H745" i="1"/>
  <c r="F745" i="1"/>
  <c r="H744" i="1"/>
  <c r="G744" i="1"/>
  <c r="F744" i="1"/>
  <c r="H743" i="1"/>
  <c r="F743" i="1"/>
  <c r="H742" i="1"/>
  <c r="F742" i="1"/>
  <c r="H741" i="1"/>
  <c r="F741" i="1"/>
  <c r="I741" i="1" s="1"/>
  <c r="P740" i="1"/>
  <c r="H740" i="1"/>
  <c r="F740" i="1"/>
  <c r="P739" i="1"/>
  <c r="H739" i="1"/>
  <c r="F739" i="1"/>
  <c r="H738" i="1"/>
  <c r="F738" i="1"/>
  <c r="I738" i="1" s="1"/>
  <c r="H737" i="1"/>
  <c r="G737" i="1"/>
  <c r="F737" i="1"/>
  <c r="P736" i="1"/>
  <c r="O736" i="1" a="1"/>
  <c r="O736" i="1" s="1"/>
  <c r="H736" i="1"/>
  <c r="F736" i="1"/>
  <c r="I736" i="1" s="1"/>
  <c r="H735" i="1"/>
  <c r="F735" i="1"/>
  <c r="O734" i="1" a="1"/>
  <c r="O734" i="1" s="1"/>
  <c r="H734" i="1"/>
  <c r="F734" i="1"/>
  <c r="H733" i="1"/>
  <c r="F733" i="1"/>
  <c r="I733" i="1" s="1"/>
  <c r="H732" i="1"/>
  <c r="F732" i="1"/>
  <c r="I732" i="1" s="1"/>
  <c r="H731" i="1"/>
  <c r="G731" i="1"/>
  <c r="F731" i="1"/>
  <c r="P730" i="1"/>
  <c r="H730" i="1"/>
  <c r="F730" i="1"/>
  <c r="H729" i="1"/>
  <c r="F729" i="1"/>
  <c r="O728" i="1" a="1"/>
  <c r="O728" i="1" s="1"/>
  <c r="H728" i="1"/>
  <c r="F728" i="1"/>
  <c r="H727" i="1"/>
  <c r="F727" i="1"/>
  <c r="P726" i="1"/>
  <c r="H726" i="1"/>
  <c r="F726" i="1"/>
  <c r="H725" i="1"/>
  <c r="F725" i="1"/>
  <c r="P724" i="1"/>
  <c r="H724" i="1"/>
  <c r="F724" i="1"/>
  <c r="H723" i="1"/>
  <c r="F723" i="1"/>
  <c r="H722" i="1"/>
  <c r="F722" i="1"/>
  <c r="H721" i="1"/>
  <c r="F721" i="1"/>
  <c r="P720" i="1"/>
  <c r="H720" i="1"/>
  <c r="F720" i="1"/>
  <c r="H719" i="1"/>
  <c r="G719" i="1"/>
  <c r="F719" i="1"/>
  <c r="H718" i="1"/>
  <c r="F718" i="1"/>
  <c r="H717" i="1"/>
  <c r="F717" i="1"/>
  <c r="H716" i="1"/>
  <c r="F716" i="1"/>
  <c r="H715" i="1"/>
  <c r="F715" i="1"/>
  <c r="H714" i="1"/>
  <c r="F714" i="1"/>
  <c r="H713" i="1"/>
  <c r="G713" i="1"/>
  <c r="F713" i="1"/>
  <c r="O712" i="1" a="1"/>
  <c r="O712" i="1" s="1"/>
  <c r="H712" i="1"/>
  <c r="F712" i="1"/>
  <c r="H711" i="1"/>
  <c r="F711" i="1"/>
  <c r="O710" i="1" a="1"/>
  <c r="O710" i="1" s="1"/>
  <c r="H710" i="1"/>
  <c r="F710" i="1"/>
  <c r="I710" i="1" s="1"/>
  <c r="H709" i="1"/>
  <c r="F709" i="1"/>
  <c r="I709" i="1" s="1"/>
  <c r="H708" i="1"/>
  <c r="G708" i="1"/>
  <c r="F708" i="1"/>
  <c r="H707" i="1"/>
  <c r="F707" i="1"/>
  <c r="H706" i="1"/>
  <c r="F706" i="1"/>
  <c r="H705" i="1"/>
  <c r="F705" i="1"/>
  <c r="O704" i="1" a="1"/>
  <c r="O704" i="1" s="1"/>
  <c r="H704" i="1"/>
  <c r="F704" i="1"/>
  <c r="H703" i="1"/>
  <c r="F703" i="1"/>
  <c r="H702" i="1"/>
  <c r="F702" i="1"/>
  <c r="H701" i="1"/>
  <c r="G701" i="1"/>
  <c r="F701" i="1"/>
  <c r="H700" i="1"/>
  <c r="F700" i="1"/>
  <c r="H699" i="1"/>
  <c r="F699" i="1"/>
  <c r="O698" i="1" a="1"/>
  <c r="O698" i="1" s="1"/>
  <c r="H698" i="1"/>
  <c r="F698" i="1"/>
  <c r="H697" i="1"/>
  <c r="F697" i="1"/>
  <c r="H696" i="1"/>
  <c r="G696" i="1"/>
  <c r="F696" i="1"/>
  <c r="I696" i="1" s="1"/>
  <c r="H695" i="1"/>
  <c r="F695" i="1"/>
  <c r="H694" i="1"/>
  <c r="F694" i="1"/>
  <c r="H693" i="1"/>
  <c r="F693" i="1"/>
  <c r="H692" i="1"/>
  <c r="F692" i="1"/>
  <c r="H691" i="1"/>
  <c r="F691" i="1"/>
  <c r="H690" i="1"/>
  <c r="G690" i="1"/>
  <c r="F690" i="1"/>
  <c r="I690" i="1" s="1"/>
  <c r="H689" i="1"/>
  <c r="F689" i="1"/>
  <c r="O688" i="1" a="1"/>
  <c r="O688" i="1" s="1"/>
  <c r="H688" i="1"/>
  <c r="G688" i="1"/>
  <c r="F688" i="1"/>
  <c r="I688" i="1" s="1"/>
  <c r="H687" i="1"/>
  <c r="F687" i="1"/>
  <c r="H686" i="1"/>
  <c r="F686" i="1"/>
  <c r="H685" i="1"/>
  <c r="F685" i="1"/>
  <c r="I685" i="1" s="1"/>
  <c r="H684" i="1"/>
  <c r="F684" i="1"/>
  <c r="H683" i="1"/>
  <c r="G683" i="1"/>
  <c r="F683" i="1"/>
  <c r="P682" i="1"/>
  <c r="H682" i="1"/>
  <c r="F682" i="1"/>
  <c r="H681" i="1"/>
  <c r="F681" i="1"/>
  <c r="H680" i="1"/>
  <c r="F680" i="1"/>
  <c r="I680" i="1" s="1"/>
  <c r="H679" i="1"/>
  <c r="G679" i="1"/>
  <c r="F679" i="1"/>
  <c r="H678" i="1"/>
  <c r="F678" i="1"/>
  <c r="H677" i="1"/>
  <c r="F677" i="1"/>
  <c r="P676" i="1"/>
  <c r="H676" i="1"/>
  <c r="F676" i="1"/>
  <c r="O675" i="1" a="1"/>
  <c r="O675" i="1" s="1"/>
  <c r="H675" i="1"/>
  <c r="F675" i="1"/>
  <c r="P674" i="1"/>
  <c r="H674" i="1"/>
  <c r="F674" i="1"/>
  <c r="P673" i="1"/>
  <c r="H673" i="1"/>
  <c r="G673" i="1"/>
  <c r="F673" i="1"/>
  <c r="P672" i="1"/>
  <c r="H672" i="1"/>
  <c r="G672" i="1"/>
  <c r="F672" i="1"/>
  <c r="H671" i="1"/>
  <c r="F671" i="1"/>
  <c r="H670" i="1"/>
  <c r="F670" i="1"/>
  <c r="I670" i="1" s="1"/>
  <c r="H669" i="1"/>
  <c r="F669" i="1"/>
  <c r="H668" i="1"/>
  <c r="F668" i="1"/>
  <c r="H667" i="1"/>
  <c r="F667" i="1"/>
  <c r="H666" i="1"/>
  <c r="G666" i="1"/>
  <c r="F666" i="1"/>
  <c r="H665" i="1"/>
  <c r="G665" i="1"/>
  <c r="F665" i="1"/>
  <c r="H664" i="1"/>
  <c r="F664" i="1"/>
  <c r="H663" i="1"/>
  <c r="F663" i="1"/>
  <c r="H662" i="1"/>
  <c r="F662" i="1"/>
  <c r="H661" i="1"/>
  <c r="F661" i="1"/>
  <c r="H660" i="1"/>
  <c r="F660" i="1"/>
  <c r="H659" i="1"/>
  <c r="G659" i="1"/>
  <c r="F659" i="1"/>
  <c r="H658" i="1"/>
  <c r="F658" i="1"/>
  <c r="I658" i="1" s="1"/>
  <c r="H657" i="1"/>
  <c r="F657" i="1"/>
  <c r="H656" i="1"/>
  <c r="F656" i="1"/>
  <c r="H655" i="1"/>
  <c r="F655" i="1"/>
  <c r="I655" i="1" s="1"/>
  <c r="H654" i="1"/>
  <c r="F654" i="1"/>
  <c r="H653" i="1"/>
  <c r="G653" i="1"/>
  <c r="F653" i="1"/>
  <c r="H652" i="1"/>
  <c r="F652" i="1"/>
  <c r="H651" i="1"/>
  <c r="F651" i="1"/>
  <c r="H650" i="1"/>
  <c r="F650" i="1"/>
  <c r="H649" i="1"/>
  <c r="F649" i="1"/>
  <c r="I649" i="1" s="1"/>
  <c r="H648" i="1"/>
  <c r="F648" i="1"/>
  <c r="H647" i="1"/>
  <c r="F647" i="1"/>
  <c r="H646" i="1"/>
  <c r="F646" i="1"/>
  <c r="I646" i="1" s="1"/>
  <c r="H645" i="1"/>
  <c r="F645" i="1"/>
  <c r="I645" i="1" s="1"/>
  <c r="H644" i="1"/>
  <c r="G644" i="1"/>
  <c r="F644" i="1"/>
  <c r="I644" i="1" s="1"/>
  <c r="H643" i="1"/>
  <c r="F643" i="1"/>
  <c r="I643" i="1" s="1"/>
  <c r="O642" i="1" a="1"/>
  <c r="O642" i="1" s="1"/>
  <c r="H642" i="1"/>
  <c r="G642" i="1"/>
  <c r="F642" i="1"/>
  <c r="O641" i="1" a="1"/>
  <c r="O641" i="1" s="1"/>
  <c r="H641" i="1"/>
  <c r="F641" i="1"/>
  <c r="H640" i="1"/>
  <c r="F640" i="1"/>
  <c r="H639" i="1"/>
  <c r="F639" i="1"/>
  <c r="I639" i="1" s="1"/>
  <c r="H638" i="1"/>
  <c r="G638" i="1"/>
  <c r="F638" i="1"/>
  <c r="I638" i="1" s="1"/>
  <c r="H637" i="1"/>
  <c r="F637" i="1"/>
  <c r="I637" i="1" s="1"/>
  <c r="H636" i="1"/>
  <c r="F636" i="1"/>
  <c r="H635" i="1"/>
  <c r="F635" i="1"/>
  <c r="H634" i="1"/>
  <c r="F634" i="1"/>
  <c r="I634" i="1" s="1"/>
  <c r="H633" i="1"/>
  <c r="F633" i="1"/>
  <c r="H632" i="1"/>
  <c r="F632" i="1"/>
  <c r="H630" i="1"/>
  <c r="F630" i="1"/>
  <c r="H629" i="1"/>
  <c r="F629" i="1"/>
  <c r="H628" i="1"/>
  <c r="F628" i="1"/>
  <c r="I628" i="1" s="1"/>
  <c r="H627" i="1"/>
  <c r="G627" i="1"/>
  <c r="F627" i="1"/>
  <c r="H626" i="1"/>
  <c r="F626" i="1"/>
  <c r="P625" i="1"/>
  <c r="H625" i="1"/>
  <c r="F625" i="1"/>
  <c r="I625" i="1" s="1"/>
  <c r="H624" i="1"/>
  <c r="F624" i="1"/>
  <c r="H623" i="1"/>
  <c r="F623" i="1"/>
  <c r="H622" i="1"/>
  <c r="F622" i="1"/>
  <c r="H621" i="1"/>
  <c r="G621" i="1"/>
  <c r="F621" i="1"/>
  <c r="H620" i="1"/>
  <c r="F620" i="1"/>
  <c r="H619" i="1"/>
  <c r="F619" i="1"/>
  <c r="H618" i="1"/>
  <c r="F618" i="1"/>
  <c r="H617" i="1"/>
  <c r="F617" i="1"/>
  <c r="H616" i="1"/>
  <c r="F616" i="1"/>
  <c r="H615" i="1"/>
  <c r="G615" i="1"/>
  <c r="F615" i="1"/>
  <c r="H614" i="1"/>
  <c r="F614" i="1"/>
  <c r="O613" i="1" a="1"/>
  <c r="O613" i="1" s="1"/>
  <c r="H613" i="1"/>
  <c r="F613" i="1"/>
  <c r="H612" i="1"/>
  <c r="F612" i="1"/>
  <c r="H611" i="1"/>
  <c r="F611" i="1"/>
  <c r="H610" i="1"/>
  <c r="F610" i="1"/>
  <c r="I610" i="1" s="1"/>
  <c r="H609" i="1"/>
  <c r="G609" i="1"/>
  <c r="F609" i="1"/>
  <c r="H608" i="1"/>
  <c r="F608" i="1"/>
  <c r="H607" i="1"/>
  <c r="F607" i="1"/>
  <c r="P606" i="1"/>
  <c r="H606" i="1"/>
  <c r="F606" i="1"/>
  <c r="H605" i="1"/>
  <c r="F605" i="1"/>
  <c r="H604" i="1"/>
  <c r="F604" i="1"/>
  <c r="H603" i="1"/>
  <c r="F603" i="1"/>
  <c r="I603" i="1" s="1"/>
  <c r="H602" i="1"/>
  <c r="F602" i="1"/>
  <c r="H601" i="1"/>
  <c r="F601" i="1"/>
  <c r="P601" i="1" s="1"/>
  <c r="H600" i="1"/>
  <c r="F600" i="1"/>
  <c r="I600" i="1" s="1"/>
  <c r="H599" i="1"/>
  <c r="F599" i="1"/>
  <c r="I599" i="1" s="1"/>
  <c r="N598" i="1"/>
  <c r="H598" i="1"/>
  <c r="F598" i="1"/>
  <c r="I598" i="1" s="1"/>
  <c r="H597" i="1"/>
  <c r="F597" i="1"/>
  <c r="H596" i="1"/>
  <c r="F596" i="1"/>
  <c r="P595" i="1"/>
  <c r="O595" i="1" a="1"/>
  <c r="O595" i="1" s="1"/>
  <c r="H595" i="1"/>
  <c r="F595" i="1"/>
  <c r="I595" i="1" s="1"/>
  <c r="H594" i="1"/>
  <c r="F594" i="1"/>
  <c r="H593" i="1"/>
  <c r="F593" i="1"/>
  <c r="I593" i="1" s="1"/>
  <c r="N592" i="1"/>
  <c r="H592" i="1"/>
  <c r="F592" i="1"/>
  <c r="H591" i="1"/>
  <c r="F591" i="1"/>
  <c r="O590" i="1" a="1"/>
  <c r="O590" i="1" s="1"/>
  <c r="H590" i="1"/>
  <c r="F590" i="1"/>
  <c r="O589" i="1" a="1"/>
  <c r="O589" i="1" s="1"/>
  <c r="N589" i="1"/>
  <c r="H589" i="1"/>
  <c r="F589" i="1"/>
  <c r="I589" i="1" s="1"/>
  <c r="H588" i="1"/>
  <c r="F588" i="1"/>
  <c r="I588" i="1" s="1"/>
  <c r="H587" i="1"/>
  <c r="F587" i="1"/>
  <c r="N586" i="1"/>
  <c r="H586" i="1"/>
  <c r="F586" i="1"/>
  <c r="I586" i="1" s="1"/>
  <c r="H585" i="1"/>
  <c r="G585" i="1"/>
  <c r="F585" i="1"/>
  <c r="O584" i="1" a="1"/>
  <c r="O584" i="1" s="1"/>
  <c r="H584" i="1"/>
  <c r="G584" i="1"/>
  <c r="F584" i="1"/>
  <c r="H583" i="1"/>
  <c r="F583" i="1"/>
  <c r="I583" i="1" s="1"/>
  <c r="P582" i="1"/>
  <c r="H582" i="1"/>
  <c r="F582" i="1"/>
  <c r="P581" i="1"/>
  <c r="H581" i="1"/>
  <c r="F581" i="1"/>
  <c r="I581" i="1" s="1"/>
  <c r="H580" i="1"/>
  <c r="F580" i="1"/>
  <c r="H579" i="1"/>
  <c r="G579" i="1"/>
  <c r="F579" i="1"/>
  <c r="O578" i="1" a="1"/>
  <c r="O578" i="1" s="1"/>
  <c r="H578" i="1"/>
  <c r="G578" i="1"/>
  <c r="F578" i="1"/>
  <c r="O577" i="1" a="1"/>
  <c r="O577" i="1" s="1"/>
  <c r="H577" i="1"/>
  <c r="F577" i="1"/>
  <c r="I577" i="1" s="1"/>
  <c r="H576" i="1"/>
  <c r="F576" i="1"/>
  <c r="I576" i="1" s="1"/>
  <c r="P575" i="1"/>
  <c r="H575" i="1"/>
  <c r="F575" i="1"/>
  <c r="I575" i="1" s="1"/>
  <c r="H574" i="1"/>
  <c r="F574" i="1"/>
  <c r="I574" i="1" s="1"/>
  <c r="H573" i="1"/>
  <c r="F573" i="1"/>
  <c r="O572" i="1" a="1"/>
  <c r="O572" i="1" s="1"/>
  <c r="H572" i="1"/>
  <c r="F572" i="1"/>
  <c r="H571" i="1"/>
  <c r="F571" i="1"/>
  <c r="P570" i="1"/>
  <c r="H570" i="1"/>
  <c r="F570" i="1"/>
  <c r="P569" i="1"/>
  <c r="H569" i="1"/>
  <c r="F569" i="1"/>
  <c r="P568" i="1"/>
  <c r="H568" i="1"/>
  <c r="F568" i="1"/>
  <c r="H567" i="1"/>
  <c r="F567" i="1"/>
  <c r="H566" i="1"/>
  <c r="F566" i="1"/>
  <c r="H565" i="1"/>
  <c r="F565" i="1"/>
  <c r="H564" i="1"/>
  <c r="F564" i="1"/>
  <c r="P563" i="1"/>
  <c r="H563" i="1"/>
  <c r="F563" i="1"/>
  <c r="N562" i="1"/>
  <c r="H562" i="1"/>
  <c r="F562" i="1"/>
  <c r="I562" i="1" s="1"/>
  <c r="H561" i="1"/>
  <c r="F561" i="1"/>
  <c r="H560" i="1"/>
  <c r="F560" i="1"/>
  <c r="P559" i="1"/>
  <c r="H559" i="1"/>
  <c r="F559" i="1"/>
  <c r="I559" i="1" s="1"/>
  <c r="H558" i="1"/>
  <c r="F558" i="1"/>
  <c r="H557" i="1"/>
  <c r="F557" i="1"/>
  <c r="I557" i="1" s="1"/>
  <c r="N556" i="1"/>
  <c r="H556" i="1"/>
  <c r="F556" i="1"/>
  <c r="P556" i="1" s="1"/>
  <c r="H555" i="1"/>
  <c r="F555" i="1"/>
  <c r="I555" i="1" s="1"/>
  <c r="H554" i="1"/>
  <c r="F554" i="1"/>
  <c r="H553" i="1"/>
  <c r="F553" i="1"/>
  <c r="I553" i="1" s="1"/>
  <c r="P552" i="1"/>
  <c r="H552" i="1"/>
  <c r="F552" i="1"/>
  <c r="P551" i="1"/>
  <c r="H551" i="1"/>
  <c r="F551" i="1"/>
  <c r="N550" i="1"/>
  <c r="H550" i="1"/>
  <c r="F550" i="1"/>
  <c r="H549" i="1"/>
  <c r="F549" i="1"/>
  <c r="I549" i="1" s="1"/>
  <c r="H548" i="1"/>
  <c r="F548" i="1"/>
  <c r="P547" i="1"/>
  <c r="H547" i="1"/>
  <c r="F547" i="1"/>
  <c r="H546" i="1"/>
  <c r="F546" i="1"/>
  <c r="N545" i="1"/>
  <c r="H545" i="1"/>
  <c r="F545" i="1"/>
  <c r="H544" i="1"/>
  <c r="F544" i="1"/>
  <c r="H543" i="1"/>
  <c r="F543" i="1"/>
  <c r="I543" i="1" s="1"/>
  <c r="H542" i="1"/>
  <c r="F542" i="1"/>
  <c r="O541" i="1" a="1"/>
  <c r="O541" i="1" s="1"/>
  <c r="H541" i="1"/>
  <c r="G541" i="1"/>
  <c r="F541" i="1"/>
  <c r="P540" i="1"/>
  <c r="H540" i="1"/>
  <c r="G540" i="1"/>
  <c r="F540" i="1"/>
  <c r="I540" i="1" s="1"/>
  <c r="H539" i="1"/>
  <c r="G539" i="1"/>
  <c r="F539" i="1"/>
  <c r="N538" i="1"/>
  <c r="H538" i="1"/>
  <c r="F538" i="1"/>
  <c r="N537" i="1"/>
  <c r="H537" i="1"/>
  <c r="F537" i="1"/>
  <c r="I537" i="1" s="1"/>
  <c r="N536" i="1"/>
  <c r="H536" i="1"/>
  <c r="G536" i="1"/>
  <c r="F536" i="1"/>
  <c r="O535" i="1" a="1"/>
  <c r="O535" i="1" s="1"/>
  <c r="H535" i="1"/>
  <c r="G535" i="1"/>
  <c r="F535" i="1"/>
  <c r="H534" i="1"/>
  <c r="G534" i="1"/>
  <c r="F534" i="1"/>
  <c r="H533" i="1"/>
  <c r="F533" i="1"/>
  <c r="H532" i="1"/>
  <c r="F532" i="1"/>
  <c r="H531" i="1"/>
  <c r="F531" i="1"/>
  <c r="O530" i="1" a="1"/>
  <c r="O530" i="1" s="1"/>
  <c r="H530" i="1"/>
  <c r="G530" i="1"/>
  <c r="F530" i="1"/>
  <c r="H529" i="1"/>
  <c r="F529" i="1"/>
  <c r="H528" i="1"/>
  <c r="F528" i="1"/>
  <c r="H527" i="1"/>
  <c r="F527" i="1"/>
  <c r="H526" i="1"/>
  <c r="F526" i="1"/>
  <c r="I526" i="1" s="1"/>
  <c r="N525" i="1"/>
  <c r="H525" i="1"/>
  <c r="F525" i="1"/>
  <c r="I525" i="1" s="1"/>
  <c r="O524" i="1" a="1"/>
  <c r="O524" i="1" s="1"/>
  <c r="H524" i="1"/>
  <c r="G524" i="1"/>
  <c r="F524" i="1"/>
  <c r="H523" i="1"/>
  <c r="G523" i="1"/>
  <c r="F523" i="1"/>
  <c r="H522" i="1"/>
  <c r="F522" i="1"/>
  <c r="H521" i="1"/>
  <c r="F521" i="1"/>
  <c r="P520" i="1"/>
  <c r="H520" i="1"/>
  <c r="F520" i="1"/>
  <c r="I520" i="1" s="1"/>
  <c r="H519" i="1"/>
  <c r="F519" i="1"/>
  <c r="I519" i="1" s="1"/>
  <c r="H518" i="1"/>
  <c r="F518" i="1"/>
  <c r="O517" i="1" a="1"/>
  <c r="O517" i="1" s="1"/>
  <c r="H517" i="1"/>
  <c r="F517" i="1"/>
  <c r="I517" i="1" s="1"/>
  <c r="H516" i="1"/>
  <c r="G516" i="1"/>
  <c r="F516" i="1"/>
  <c r="P515" i="1"/>
  <c r="H515" i="1"/>
  <c r="F515" i="1"/>
  <c r="P514" i="1"/>
  <c r="H514" i="1"/>
  <c r="F514" i="1"/>
  <c r="I514" i="1" s="1"/>
  <c r="H513" i="1"/>
  <c r="F513" i="1"/>
  <c r="H512" i="1"/>
  <c r="G512" i="1"/>
  <c r="F512" i="1"/>
  <c r="H511" i="1"/>
  <c r="G511" i="1"/>
  <c r="F511" i="1"/>
  <c r="P510" i="1"/>
  <c r="O510" i="1" a="1"/>
  <c r="O510" i="1" s="1"/>
  <c r="H510" i="1"/>
  <c r="G510" i="1"/>
  <c r="F510" i="1"/>
  <c r="H509" i="1"/>
  <c r="F509" i="1"/>
  <c r="P508" i="1"/>
  <c r="N508" i="1"/>
  <c r="H508" i="1"/>
  <c r="F508" i="1"/>
  <c r="I508" i="1" s="1"/>
  <c r="N507" i="1"/>
  <c r="H507" i="1"/>
  <c r="F507" i="1"/>
  <c r="I507" i="1" s="1"/>
  <c r="H506" i="1"/>
  <c r="G506" i="1"/>
  <c r="F506" i="1"/>
  <c r="H505" i="1"/>
  <c r="F505" i="1"/>
  <c r="H504" i="1"/>
  <c r="G504" i="1"/>
  <c r="F504" i="1"/>
  <c r="H503" i="1"/>
  <c r="F503" i="1"/>
  <c r="I503" i="1" s="1"/>
  <c r="H502" i="1"/>
  <c r="F502" i="1"/>
  <c r="I502" i="1" s="1"/>
  <c r="H501" i="1"/>
  <c r="F501" i="1"/>
  <c r="I501" i="1" s="1"/>
  <c r="H500" i="1"/>
  <c r="F500" i="1"/>
  <c r="P500" i="1" s="1"/>
  <c r="P499" i="1"/>
  <c r="H499" i="1"/>
  <c r="F499" i="1"/>
  <c r="P498" i="1"/>
  <c r="H498" i="1"/>
  <c r="G498" i="1"/>
  <c r="F498" i="1"/>
  <c r="H497" i="1"/>
  <c r="F497" i="1"/>
  <c r="H496" i="1"/>
  <c r="F496" i="1"/>
  <c r="H495" i="1"/>
  <c r="F495" i="1"/>
  <c r="H494" i="1"/>
  <c r="F494" i="1"/>
  <c r="H493" i="1"/>
  <c r="F493" i="1"/>
  <c r="H492" i="1"/>
  <c r="F492" i="1"/>
  <c r="I492" i="1" s="1"/>
  <c r="P491" i="1"/>
  <c r="H491" i="1"/>
  <c r="G491" i="1"/>
  <c r="F491" i="1"/>
  <c r="I491" i="1" s="1"/>
  <c r="P490" i="1"/>
  <c r="H490" i="1"/>
  <c r="F490" i="1"/>
  <c r="O489" i="1" a="1"/>
  <c r="O489" i="1" s="1"/>
  <c r="H489" i="1"/>
  <c r="F489" i="1"/>
  <c r="I489" i="1" s="1"/>
  <c r="P488" i="1"/>
  <c r="H488" i="1"/>
  <c r="F488" i="1"/>
  <c r="H487" i="1"/>
  <c r="F487" i="1"/>
  <c r="P486" i="1"/>
  <c r="H486" i="1"/>
  <c r="F486" i="1"/>
  <c r="H485" i="1"/>
  <c r="F485" i="1"/>
  <c r="O484" i="1" a="1"/>
  <c r="O484" i="1" s="1"/>
  <c r="H484" i="1"/>
  <c r="F484" i="1"/>
  <c r="P483" i="1"/>
  <c r="H483" i="1"/>
  <c r="F483" i="1"/>
  <c r="H482" i="1"/>
  <c r="F482" i="1"/>
  <c r="H481" i="1"/>
  <c r="F481" i="1"/>
  <c r="H480" i="1"/>
  <c r="G480" i="1"/>
  <c r="F480" i="1"/>
  <c r="H479" i="1"/>
  <c r="F479" i="1"/>
  <c r="H478" i="1"/>
  <c r="G478" i="1"/>
  <c r="F478" i="1"/>
  <c r="H477" i="1"/>
  <c r="F477" i="1"/>
  <c r="P476" i="1"/>
  <c r="O476" i="1" a="1"/>
  <c r="O476" i="1" s="1"/>
  <c r="H476" i="1"/>
  <c r="F476" i="1"/>
  <c r="I476" i="1" s="1"/>
  <c r="H475" i="1"/>
  <c r="F475" i="1"/>
  <c r="I475" i="1" s="1"/>
  <c r="H474" i="1"/>
  <c r="G474" i="1"/>
  <c r="F474" i="1"/>
  <c r="H473" i="1"/>
  <c r="F473" i="1"/>
  <c r="H472" i="1"/>
  <c r="G472" i="1"/>
  <c r="F472" i="1"/>
  <c r="H471" i="1"/>
  <c r="O471" i="1" s="1" a="1"/>
  <c r="O471" i="1" s="1"/>
  <c r="F471" i="1"/>
  <c r="O470" i="1" a="1"/>
  <c r="O470" i="1" s="1"/>
  <c r="H470" i="1"/>
  <c r="F470" i="1"/>
  <c r="I470" i="1" s="1"/>
  <c r="H469" i="1"/>
  <c r="F469" i="1"/>
  <c r="H468" i="1"/>
  <c r="F468" i="1"/>
  <c r="H467" i="1"/>
  <c r="F467" i="1"/>
  <c r="H466" i="1"/>
  <c r="G466" i="1"/>
  <c r="F466" i="1"/>
  <c r="P465" i="1"/>
  <c r="N465" i="1"/>
  <c r="H465" i="1"/>
  <c r="F465" i="1"/>
  <c r="P464" i="1"/>
  <c r="H464" i="1"/>
  <c r="F464" i="1"/>
  <c r="H463" i="1"/>
  <c r="F463" i="1"/>
  <c r="H462" i="1"/>
  <c r="G462" i="1"/>
  <c r="F462" i="1"/>
  <c r="H461" i="1"/>
  <c r="F461" i="1"/>
  <c r="H460" i="1"/>
  <c r="F460" i="1"/>
  <c r="O459" i="1" a="1"/>
  <c r="O459" i="1" s="1"/>
  <c r="H459" i="1"/>
  <c r="F459" i="1"/>
  <c r="H458" i="1"/>
  <c r="F458" i="1"/>
  <c r="H457" i="1"/>
  <c r="F457" i="1"/>
  <c r="H456" i="1"/>
  <c r="G456" i="1"/>
  <c r="F456" i="1"/>
  <c r="H455" i="1"/>
  <c r="F455" i="1"/>
  <c r="H454" i="1"/>
  <c r="G454" i="1"/>
  <c r="F454" i="1"/>
  <c r="H453" i="1"/>
  <c r="F453" i="1"/>
  <c r="H452" i="1"/>
  <c r="F452" i="1"/>
  <c r="H451" i="1"/>
  <c r="F451" i="1"/>
  <c r="H450" i="1"/>
  <c r="G450" i="1"/>
  <c r="F450" i="1"/>
  <c r="H449" i="1"/>
  <c r="G449" i="1"/>
  <c r="F449" i="1"/>
  <c r="H448" i="1"/>
  <c r="F448" i="1"/>
  <c r="O447" i="1" a="1"/>
  <c r="O447" i="1" s="1"/>
  <c r="H447" i="1"/>
  <c r="F447" i="1"/>
  <c r="P446" i="1"/>
  <c r="H446" i="1"/>
  <c r="F446" i="1"/>
  <c r="O445" i="1" a="1"/>
  <c r="O445" i="1" s="1"/>
  <c r="H445" i="1"/>
  <c r="F445" i="1"/>
  <c r="I445" i="1" s="1"/>
  <c r="H444" i="1"/>
  <c r="F444" i="1"/>
  <c r="H443" i="1"/>
  <c r="F443" i="1"/>
  <c r="H442" i="1"/>
  <c r="G442" i="1"/>
  <c r="F442" i="1"/>
  <c r="H441" i="1"/>
  <c r="F441" i="1"/>
  <c r="H440" i="1"/>
  <c r="F440" i="1"/>
  <c r="P439" i="1"/>
  <c r="H439" i="1"/>
  <c r="F439" i="1"/>
  <c r="H438" i="1"/>
  <c r="F438" i="1"/>
  <c r="I438" i="1" s="1"/>
  <c r="P437" i="1"/>
  <c r="H437" i="1"/>
  <c r="G437" i="1"/>
  <c r="F437" i="1"/>
  <c r="O436" i="1" a="1"/>
  <c r="O436" i="1" s="1"/>
  <c r="H436" i="1"/>
  <c r="F436" i="1"/>
  <c r="H435" i="1"/>
  <c r="F435" i="1"/>
  <c r="P434" i="1"/>
  <c r="H434" i="1"/>
  <c r="F434" i="1"/>
  <c r="H433" i="1"/>
  <c r="F433" i="1"/>
  <c r="I433" i="1" s="1"/>
  <c r="O432" i="1" a="1"/>
  <c r="O432" i="1" s="1"/>
  <c r="H432" i="1"/>
  <c r="F432" i="1"/>
  <c r="H431" i="1"/>
  <c r="G431" i="1"/>
  <c r="F431" i="1"/>
  <c r="H430" i="1"/>
  <c r="F430" i="1"/>
  <c r="H429" i="1"/>
  <c r="F429" i="1"/>
  <c r="H428" i="1"/>
  <c r="F428" i="1"/>
  <c r="H427" i="1"/>
  <c r="F427" i="1"/>
  <c r="H426" i="1"/>
  <c r="F426" i="1"/>
  <c r="H425" i="1"/>
  <c r="F425" i="1"/>
  <c r="H424" i="1"/>
  <c r="F424" i="1"/>
  <c r="G424" i="1" s="1"/>
  <c r="P423" i="1"/>
  <c r="H423" i="1"/>
  <c r="F423" i="1"/>
  <c r="P422" i="1"/>
  <c r="H422" i="1"/>
  <c r="F422" i="1"/>
  <c r="H421" i="1"/>
  <c r="F421" i="1"/>
  <c r="O420" i="1" a="1"/>
  <c r="O420" i="1" s="1"/>
  <c r="H420" i="1"/>
  <c r="F420" i="1"/>
  <c r="O419" i="1" a="1"/>
  <c r="O419" i="1" s="1"/>
  <c r="H419" i="1"/>
  <c r="F419" i="1"/>
  <c r="H418" i="1"/>
  <c r="G418" i="1"/>
  <c r="F418" i="1"/>
  <c r="H417" i="1"/>
  <c r="F417" i="1"/>
  <c r="I417" i="1" s="1"/>
  <c r="O416" i="1" a="1"/>
  <c r="O416" i="1" s="1"/>
  <c r="H416" i="1"/>
  <c r="F416" i="1"/>
  <c r="H415" i="1"/>
  <c r="G415" i="1"/>
  <c r="F415" i="1"/>
  <c r="H414" i="1"/>
  <c r="F414" i="1"/>
  <c r="H413" i="1"/>
  <c r="G413" i="1"/>
  <c r="F413" i="1"/>
  <c r="H412" i="1"/>
  <c r="G412" i="1"/>
  <c r="F412" i="1"/>
  <c r="O411" i="1" a="1"/>
  <c r="O411" i="1" s="1"/>
  <c r="H411" i="1"/>
  <c r="F411" i="1"/>
  <c r="H410" i="1"/>
  <c r="F410" i="1"/>
  <c r="H409" i="1"/>
  <c r="G409" i="1"/>
  <c r="F409" i="1"/>
  <c r="H408" i="1"/>
  <c r="F408" i="1"/>
  <c r="H407" i="1"/>
  <c r="G407" i="1"/>
  <c r="F407" i="1"/>
  <c r="O406" i="1"/>
  <c r="O406" i="1" a="1"/>
  <c r="H406" i="1"/>
  <c r="G406" i="1"/>
  <c r="F406" i="1"/>
  <c r="H405" i="1"/>
  <c r="F405" i="1"/>
  <c r="H404" i="1"/>
  <c r="F404" i="1"/>
  <c r="O403" i="1" a="1"/>
  <c r="O403" i="1" s="1"/>
  <c r="H403" i="1"/>
  <c r="F403" i="1"/>
  <c r="H402" i="1"/>
  <c r="F402" i="1"/>
  <c r="I402" i="1" s="1"/>
  <c r="H401" i="1"/>
  <c r="F401" i="1"/>
  <c r="H400" i="1"/>
  <c r="F400" i="1"/>
  <c r="H399" i="1"/>
  <c r="G399" i="1"/>
  <c r="F399" i="1"/>
  <c r="H398" i="1"/>
  <c r="F398" i="1"/>
  <c r="O397" i="1" a="1"/>
  <c r="O397" i="1" s="1"/>
  <c r="H397" i="1"/>
  <c r="F397" i="1"/>
  <c r="H396" i="1"/>
  <c r="F396" i="1"/>
  <c r="H395" i="1"/>
  <c r="F395" i="1"/>
  <c r="H394" i="1"/>
  <c r="F394" i="1"/>
  <c r="H393" i="1"/>
  <c r="G393" i="1"/>
  <c r="F393" i="1"/>
  <c r="I393" i="1" s="1"/>
  <c r="H392" i="1"/>
  <c r="F392" i="1"/>
  <c r="H391" i="1"/>
  <c r="F391" i="1"/>
  <c r="H390" i="1"/>
  <c r="F390" i="1"/>
  <c r="H389" i="1"/>
  <c r="G389" i="1"/>
  <c r="F389" i="1"/>
  <c r="H388" i="1"/>
  <c r="F388" i="1"/>
  <c r="O387" i="1" a="1"/>
  <c r="O387" i="1" s="1"/>
  <c r="H387" i="1"/>
  <c r="G387" i="1"/>
  <c r="F387" i="1"/>
  <c r="O386" i="1" a="1"/>
  <c r="O386" i="1" s="1"/>
  <c r="H386" i="1"/>
  <c r="F386" i="1"/>
  <c r="P385" i="1"/>
  <c r="H385" i="1"/>
  <c r="G385" i="1"/>
  <c r="F385" i="1"/>
  <c r="H384" i="1"/>
  <c r="F384" i="1"/>
  <c r="I384" i="1" s="1"/>
  <c r="H383" i="1"/>
  <c r="F383" i="1"/>
  <c r="H382" i="1"/>
  <c r="F382" i="1"/>
  <c r="H381" i="1"/>
  <c r="G381" i="1"/>
  <c r="F381" i="1"/>
  <c r="I381" i="1" s="1"/>
  <c r="O380" i="1" a="1"/>
  <c r="O380" i="1" s="1"/>
  <c r="H380" i="1"/>
  <c r="F380" i="1"/>
  <c r="H379" i="1"/>
  <c r="F379" i="1"/>
  <c r="H378" i="1"/>
  <c r="F378" i="1"/>
  <c r="H377" i="1"/>
  <c r="F377" i="1"/>
  <c r="H376" i="1"/>
  <c r="F376" i="1"/>
  <c r="H375" i="1"/>
  <c r="F375" i="1"/>
  <c r="I375" i="1" s="1"/>
  <c r="H374" i="1"/>
  <c r="F374" i="1"/>
  <c r="H373" i="1"/>
  <c r="F373" i="1"/>
  <c r="P372" i="1"/>
  <c r="H372" i="1"/>
  <c r="F372" i="1"/>
  <c r="I372" i="1" s="1"/>
  <c r="H371" i="1"/>
  <c r="G371" i="1"/>
  <c r="F371" i="1"/>
  <c r="O370" i="1" a="1"/>
  <c r="O370" i="1" s="1"/>
  <c r="H370" i="1"/>
  <c r="F370" i="1"/>
  <c r="O369" i="1" a="1"/>
  <c r="O369" i="1" s="1"/>
  <c r="H369" i="1"/>
  <c r="F369" i="1"/>
  <c r="P368" i="1"/>
  <c r="H368" i="1"/>
  <c r="F368" i="1"/>
  <c r="P367" i="1"/>
  <c r="H367" i="1"/>
  <c r="F367" i="1"/>
  <c r="H366" i="1"/>
  <c r="F366" i="1"/>
  <c r="H365" i="1"/>
  <c r="F365" i="1"/>
  <c r="I365" i="1" s="1"/>
  <c r="H364" i="1"/>
  <c r="G364" i="1"/>
  <c r="F364" i="1"/>
  <c r="P363" i="1"/>
  <c r="H363" i="1"/>
  <c r="F363" i="1"/>
  <c r="I363" i="1" s="1"/>
  <c r="P362" i="1"/>
  <c r="H362" i="1"/>
  <c r="F362" i="1"/>
  <c r="P361" i="1"/>
  <c r="H361" i="1"/>
  <c r="G361" i="1"/>
  <c r="F361" i="1"/>
  <c r="I361" i="1" s="1"/>
  <c r="P360" i="1"/>
  <c r="H360" i="1"/>
  <c r="F360" i="1"/>
  <c r="P359" i="1"/>
  <c r="H359" i="1"/>
  <c r="F359" i="1"/>
  <c r="H358" i="1"/>
  <c r="G358" i="1"/>
  <c r="F358" i="1"/>
  <c r="O357" i="1" a="1"/>
  <c r="O357" i="1" s="1"/>
  <c r="H357" i="1"/>
  <c r="F357" i="1"/>
  <c r="I357" i="1" s="1"/>
  <c r="P356" i="1"/>
  <c r="O356" i="1" a="1"/>
  <c r="O356" i="1" s="1"/>
  <c r="H356" i="1"/>
  <c r="G356" i="1"/>
  <c r="F356" i="1"/>
  <c r="H355" i="1"/>
  <c r="F355" i="1"/>
  <c r="O354" i="1" a="1"/>
  <c r="O354" i="1" s="1"/>
  <c r="H354" i="1"/>
  <c r="F354" i="1"/>
  <c r="H353" i="1"/>
  <c r="F353" i="1"/>
  <c r="H352" i="1"/>
  <c r="F352" i="1"/>
  <c r="H351" i="1"/>
  <c r="F351" i="1"/>
  <c r="H350" i="1"/>
  <c r="F350" i="1"/>
  <c r="O349" i="1" a="1"/>
  <c r="O349" i="1" s="1"/>
  <c r="H349" i="1"/>
  <c r="F349" i="1"/>
  <c r="H348" i="1"/>
  <c r="F348" i="1"/>
  <c r="H347" i="1"/>
  <c r="F347" i="1"/>
  <c r="P347" i="1" s="1"/>
  <c r="H346" i="1"/>
  <c r="F346" i="1"/>
  <c r="H345" i="1"/>
  <c r="F345" i="1"/>
  <c r="H344" i="1"/>
  <c r="G344" i="1"/>
  <c r="F344" i="1"/>
  <c r="H343" i="1"/>
  <c r="F343" i="1"/>
  <c r="O342" i="1" a="1"/>
  <c r="O342" i="1" s="1"/>
  <c r="H342" i="1"/>
  <c r="F342" i="1"/>
  <c r="P342" i="1" s="1"/>
  <c r="H341" i="1"/>
  <c r="F341" i="1"/>
  <c r="H340" i="1"/>
  <c r="F340" i="1"/>
  <c r="H339" i="1"/>
  <c r="G339" i="1"/>
  <c r="F339" i="1"/>
  <c r="H338" i="1"/>
  <c r="F338" i="1"/>
  <c r="H337" i="1"/>
  <c r="G337" i="1"/>
  <c r="F337" i="1"/>
  <c r="O336" i="1" a="1"/>
  <c r="O336" i="1" s="1"/>
  <c r="H336" i="1"/>
  <c r="F336" i="1"/>
  <c r="H335" i="1"/>
  <c r="F335" i="1"/>
  <c r="H334" i="1"/>
  <c r="F334" i="1"/>
  <c r="H333" i="1"/>
  <c r="F333" i="1"/>
  <c r="H332" i="1"/>
  <c r="G332" i="1"/>
  <c r="F332" i="1"/>
  <c r="H331" i="1"/>
  <c r="F331" i="1"/>
  <c r="H36" i="1"/>
  <c r="F36" i="1"/>
  <c r="H35" i="1"/>
  <c r="F35" i="1"/>
  <c r="H34" i="1"/>
  <c r="F34" i="1"/>
  <c r="H33" i="1"/>
  <c r="F33" i="1"/>
  <c r="O32" i="1" a="1"/>
  <c r="O32" i="1" s="1"/>
  <c r="F32" i="1"/>
  <c r="O31" i="1" a="1"/>
  <c r="O31" i="1" s="1"/>
  <c r="H31" i="1"/>
  <c r="F31" i="1"/>
  <c r="I31" i="1" s="1"/>
  <c r="H30" i="1"/>
  <c r="F30" i="1"/>
  <c r="H85" i="1"/>
  <c r="F85" i="1"/>
  <c r="H84" i="1"/>
  <c r="F84" i="1"/>
  <c r="H83" i="1"/>
  <c r="F83" i="1"/>
  <c r="H82" i="1"/>
  <c r="F82" i="1"/>
  <c r="H81" i="1"/>
  <c r="F81" i="1"/>
  <c r="H80" i="1"/>
  <c r="F80" i="1"/>
  <c r="O79" i="1" a="1"/>
  <c r="O79" i="1" s="1"/>
  <c r="H79" i="1"/>
  <c r="F79" i="1"/>
  <c r="H78" i="1"/>
  <c r="O78" i="1" s="1" a="1"/>
  <c r="O78" i="1" s="1"/>
  <c r="F78" i="1"/>
  <c r="H77" i="1"/>
  <c r="F77" i="1"/>
  <c r="H76" i="1"/>
  <c r="F76" i="1"/>
  <c r="H75" i="1"/>
  <c r="F75" i="1"/>
  <c r="H74" i="1"/>
  <c r="F74" i="1"/>
  <c r="H73" i="1"/>
  <c r="F73" i="1"/>
  <c r="H72" i="1"/>
  <c r="F72" i="1"/>
  <c r="H71" i="1"/>
  <c r="F71" i="1"/>
  <c r="H70" i="1"/>
  <c r="F70" i="1"/>
  <c r="H69" i="1"/>
  <c r="F69" i="1"/>
  <c r="H68" i="1"/>
  <c r="F68" i="1"/>
  <c r="H67" i="1"/>
  <c r="F67" i="1"/>
  <c r="H66" i="1"/>
  <c r="F66" i="1"/>
  <c r="H65" i="1"/>
  <c r="F65" i="1"/>
  <c r="H64" i="1"/>
  <c r="F64" i="1"/>
  <c r="H63" i="1"/>
  <c r="F63" i="1"/>
  <c r="H62" i="1"/>
  <c r="F62" i="1"/>
  <c r="H61" i="1"/>
  <c r="F61" i="1"/>
  <c r="H60" i="1"/>
  <c r="F60" i="1"/>
  <c r="H59" i="1"/>
  <c r="F59" i="1"/>
  <c r="P58" i="1"/>
  <c r="H58" i="1"/>
  <c r="F58" i="1"/>
  <c r="I58" i="1" s="1"/>
  <c r="H57" i="1"/>
  <c r="F57" i="1"/>
  <c r="H56" i="1"/>
  <c r="F56" i="1"/>
  <c r="I56" i="1" s="1"/>
  <c r="H55" i="1"/>
  <c r="O55" i="1" s="1" a="1"/>
  <c r="O55" i="1" s="1"/>
  <c r="F55" i="1"/>
  <c r="H54" i="1"/>
  <c r="F54" i="1"/>
  <c r="O53" i="1" a="1"/>
  <c r="O53" i="1" s="1"/>
  <c r="H53" i="1"/>
  <c r="F53" i="1"/>
  <c r="H52" i="1"/>
  <c r="O52" i="1" s="1" a="1"/>
  <c r="O52" i="1" s="1"/>
  <c r="F52" i="1"/>
  <c r="H51" i="1"/>
  <c r="F51" i="1"/>
  <c r="H50" i="1"/>
  <c r="F50" i="1"/>
  <c r="H49" i="1"/>
  <c r="F49" i="1"/>
  <c r="H48" i="1"/>
  <c r="F48" i="1"/>
  <c r="H47" i="1"/>
  <c r="F47" i="1"/>
  <c r="H46" i="1"/>
  <c r="F46" i="1"/>
  <c r="H45" i="1"/>
  <c r="F45" i="1"/>
  <c r="O44" i="1" a="1"/>
  <c r="O44" i="1" s="1"/>
  <c r="H44" i="1"/>
  <c r="F44" i="1"/>
  <c r="H43" i="1"/>
  <c r="F43" i="1"/>
  <c r="H42" i="1"/>
  <c r="F42" i="1"/>
  <c r="I42" i="1" s="1"/>
  <c r="H41" i="1"/>
  <c r="O41" i="1" s="1" a="1"/>
  <c r="O41" i="1" s="1"/>
  <c r="F41" i="1"/>
  <c r="H40" i="1"/>
  <c r="F40" i="1"/>
  <c r="H39" i="1"/>
  <c r="F39" i="1"/>
  <c r="H38" i="1"/>
  <c r="F38" i="1"/>
  <c r="H37" i="1"/>
  <c r="F37" i="1"/>
  <c r="H249" i="1"/>
  <c r="F249" i="1"/>
  <c r="H207" i="1"/>
  <c r="F207" i="1"/>
  <c r="I207" i="1" s="1"/>
  <c r="H206" i="1"/>
  <c r="F206" i="1"/>
  <c r="H205" i="1"/>
  <c r="F205" i="1"/>
  <c r="H204" i="1"/>
  <c r="F204" i="1"/>
  <c r="I204" i="1" s="1"/>
  <c r="H203" i="1"/>
  <c r="F203" i="1"/>
  <c r="I203" i="1" s="1"/>
  <c r="H202" i="1"/>
  <c r="F202" i="1"/>
  <c r="H201" i="1"/>
  <c r="F201" i="1"/>
  <c r="H200" i="1"/>
  <c r="F200" i="1"/>
  <c r="I200" i="1" s="1"/>
  <c r="H199" i="1"/>
  <c r="F199" i="1"/>
  <c r="I199" i="1" s="1"/>
  <c r="H198" i="1"/>
  <c r="F198" i="1"/>
  <c r="H197" i="1"/>
  <c r="F197" i="1"/>
  <c r="H196" i="1"/>
  <c r="F196" i="1"/>
  <c r="I196" i="1" s="1"/>
  <c r="H195" i="1"/>
  <c r="F195" i="1"/>
  <c r="I195" i="1" s="1"/>
  <c r="H194" i="1"/>
  <c r="F194" i="1"/>
  <c r="H193" i="1"/>
  <c r="F193" i="1"/>
  <c r="H192" i="1"/>
  <c r="F192" i="1"/>
  <c r="I192" i="1" s="1"/>
  <c r="H191" i="1"/>
  <c r="F191" i="1"/>
  <c r="H190" i="1"/>
  <c r="F190" i="1"/>
  <c r="H189" i="1"/>
  <c r="F189" i="1"/>
  <c r="H188" i="1"/>
  <c r="F188" i="1"/>
  <c r="I188" i="1" s="1"/>
  <c r="H187" i="1"/>
  <c r="F187" i="1"/>
  <c r="I187" i="1" s="1"/>
  <c r="H186" i="1"/>
  <c r="F186" i="1"/>
  <c r="H185" i="1"/>
  <c r="F185" i="1"/>
  <c r="H184" i="1"/>
  <c r="F184" i="1"/>
  <c r="I184" i="1" s="1"/>
  <c r="H183" i="1"/>
  <c r="F183" i="1"/>
  <c r="I183" i="1" s="1"/>
  <c r="H182" i="1"/>
  <c r="F182" i="1"/>
  <c r="H181" i="1"/>
  <c r="F181" i="1"/>
  <c r="H180" i="1"/>
  <c r="F180" i="1"/>
  <c r="I180" i="1" s="1"/>
  <c r="H179" i="1"/>
  <c r="F179" i="1"/>
  <c r="I179" i="1" s="1"/>
  <c r="H178" i="1"/>
  <c r="F178" i="1"/>
  <c r="H177" i="1"/>
  <c r="F177" i="1"/>
  <c r="H176" i="1"/>
  <c r="F176" i="1"/>
  <c r="I176" i="1" s="1"/>
  <c r="H175" i="1"/>
  <c r="F175" i="1"/>
  <c r="I175" i="1" s="1"/>
  <c r="H174" i="1"/>
  <c r="F174" i="1"/>
  <c r="H173" i="1"/>
  <c r="F173" i="1"/>
  <c r="H172" i="1"/>
  <c r="F172" i="1"/>
  <c r="I172" i="1" s="1"/>
  <c r="H171" i="1"/>
  <c r="F171" i="1"/>
  <c r="H170" i="1"/>
  <c r="F170" i="1"/>
  <c r="H169" i="1"/>
  <c r="F169" i="1"/>
  <c r="H168" i="1"/>
  <c r="F168" i="1"/>
  <c r="I168" i="1" s="1"/>
  <c r="H167" i="1"/>
  <c r="F167" i="1"/>
  <c r="I167" i="1" s="1"/>
  <c r="H166" i="1"/>
  <c r="F166" i="1"/>
  <c r="H165" i="1"/>
  <c r="F165" i="1"/>
  <c r="H164" i="1"/>
  <c r="F164" i="1"/>
  <c r="I164" i="1" s="1"/>
  <c r="H163" i="1"/>
  <c r="F163" i="1"/>
  <c r="I163" i="1" s="1"/>
  <c r="H162" i="1"/>
  <c r="F162" i="1"/>
  <c r="H161" i="1"/>
  <c r="F161" i="1"/>
  <c r="H160" i="1"/>
  <c r="F160" i="1"/>
  <c r="I160" i="1" s="1"/>
  <c r="H159" i="1"/>
  <c r="F159" i="1"/>
  <c r="I159" i="1" s="1"/>
  <c r="H158" i="1"/>
  <c r="F158" i="1"/>
  <c r="H157" i="1"/>
  <c r="F157" i="1"/>
  <c r="H156" i="1"/>
  <c r="F156" i="1"/>
  <c r="I156" i="1" s="1"/>
  <c r="H155" i="1"/>
  <c r="F155" i="1"/>
  <c r="I155" i="1" s="1"/>
  <c r="H154" i="1"/>
  <c r="F154" i="1"/>
  <c r="H153" i="1"/>
  <c r="F153" i="1"/>
  <c r="H152" i="1"/>
  <c r="F152" i="1"/>
  <c r="I152" i="1" s="1"/>
  <c r="H151" i="1"/>
  <c r="F151" i="1"/>
  <c r="I151" i="1" s="1"/>
  <c r="H150" i="1"/>
  <c r="F150" i="1"/>
  <c r="H149" i="1"/>
  <c r="F149" i="1"/>
  <c r="H148" i="1"/>
  <c r="F148" i="1"/>
  <c r="I148" i="1" s="1"/>
  <c r="H147" i="1"/>
  <c r="F147" i="1"/>
  <c r="I147" i="1" s="1"/>
  <c r="H146" i="1"/>
  <c r="F146" i="1"/>
  <c r="H145" i="1"/>
  <c r="F145" i="1"/>
  <c r="H144" i="1"/>
  <c r="F144" i="1"/>
  <c r="I144" i="1" s="1"/>
  <c r="H143" i="1"/>
  <c r="F143" i="1"/>
  <c r="I143" i="1" s="1"/>
  <c r="H142" i="1"/>
  <c r="F142" i="1"/>
  <c r="H141" i="1"/>
  <c r="F141" i="1"/>
  <c r="H140" i="1"/>
  <c r="F140" i="1"/>
  <c r="I140" i="1" s="1"/>
  <c r="H139" i="1"/>
  <c r="F139" i="1"/>
  <c r="I139" i="1" s="1"/>
  <c r="H138" i="1"/>
  <c r="F138" i="1"/>
  <c r="H137" i="1"/>
  <c r="F137" i="1"/>
  <c r="H136" i="1"/>
  <c r="F136" i="1"/>
  <c r="H135" i="1"/>
  <c r="F135" i="1"/>
  <c r="I135" i="1" s="1"/>
  <c r="H134" i="1"/>
  <c r="F134" i="1"/>
  <c r="H133" i="1"/>
  <c r="F133" i="1"/>
  <c r="H132" i="1"/>
  <c r="F132" i="1"/>
  <c r="I132" i="1" s="1"/>
  <c r="H131" i="1"/>
  <c r="F131" i="1"/>
  <c r="I131" i="1" s="1"/>
  <c r="H130" i="1"/>
  <c r="F130" i="1"/>
  <c r="H129" i="1"/>
  <c r="F129" i="1"/>
  <c r="H128" i="1"/>
  <c r="F128" i="1"/>
  <c r="I128" i="1" s="1"/>
  <c r="H127" i="1"/>
  <c r="F127" i="1"/>
  <c r="I127" i="1" s="1"/>
  <c r="H126" i="1"/>
  <c r="F126" i="1"/>
  <c r="H125" i="1"/>
  <c r="F125" i="1"/>
  <c r="H124" i="1"/>
  <c r="F124" i="1"/>
  <c r="I124" i="1" s="1"/>
  <c r="H123" i="1"/>
  <c r="F123" i="1"/>
  <c r="I123" i="1" s="1"/>
  <c r="H122" i="1"/>
  <c r="F122" i="1"/>
  <c r="H121" i="1"/>
  <c r="F121" i="1"/>
  <c r="H120" i="1"/>
  <c r="F120" i="1"/>
  <c r="I120" i="1" s="1"/>
  <c r="H119" i="1"/>
  <c r="F119" i="1"/>
  <c r="H118" i="1"/>
  <c r="F118" i="1"/>
  <c r="H117" i="1"/>
  <c r="F117" i="1"/>
  <c r="H116" i="1"/>
  <c r="F116" i="1"/>
  <c r="I116" i="1" s="1"/>
  <c r="H115" i="1"/>
  <c r="F115" i="1"/>
  <c r="H114" i="1"/>
  <c r="F114" i="1"/>
  <c r="H113" i="1"/>
  <c r="F113" i="1"/>
  <c r="H112" i="1"/>
  <c r="F112" i="1"/>
  <c r="I112" i="1" s="1"/>
  <c r="H111" i="1"/>
  <c r="F111" i="1"/>
  <c r="H110" i="1"/>
  <c r="F110" i="1"/>
  <c r="H109" i="1"/>
  <c r="F109" i="1"/>
  <c r="I109" i="1" s="1"/>
  <c r="H108" i="1"/>
  <c r="F108" i="1"/>
  <c r="I108" i="1" s="1"/>
  <c r="H107" i="1"/>
  <c r="F107" i="1"/>
  <c r="I107" i="1" s="1"/>
  <c r="H106" i="1"/>
  <c r="F106" i="1"/>
  <c r="H105" i="1"/>
  <c r="F105" i="1"/>
  <c r="H104" i="1"/>
  <c r="F104" i="1"/>
  <c r="H103" i="1"/>
  <c r="F103" i="1"/>
  <c r="I103" i="1" s="1"/>
  <c r="H102" i="1"/>
  <c r="F102" i="1"/>
  <c r="H101" i="1"/>
  <c r="F101" i="1"/>
  <c r="H100" i="1"/>
  <c r="F100" i="1"/>
  <c r="I100" i="1" s="1"/>
  <c r="H99" i="1"/>
  <c r="F99" i="1"/>
  <c r="H98" i="1"/>
  <c r="F98" i="1"/>
  <c r="I98" i="1" s="1"/>
  <c r="H97" i="1"/>
  <c r="F97" i="1"/>
  <c r="I97" i="1" s="1"/>
  <c r="H96" i="1"/>
  <c r="F96" i="1"/>
  <c r="H95" i="1"/>
  <c r="F95" i="1"/>
  <c r="H94" i="1"/>
  <c r="F94" i="1"/>
  <c r="I94" i="1" s="1"/>
  <c r="H93" i="1"/>
  <c r="F93" i="1"/>
  <c r="H92" i="1"/>
  <c r="F92" i="1"/>
  <c r="H91" i="1"/>
  <c r="F91" i="1"/>
  <c r="I91" i="1" s="1"/>
  <c r="H90" i="1"/>
  <c r="F90" i="1"/>
  <c r="I90" i="1" s="1"/>
  <c r="H89" i="1"/>
  <c r="F89" i="1"/>
  <c r="I89" i="1" s="1"/>
  <c r="H88" i="1"/>
  <c r="F88" i="1"/>
  <c r="I88" i="1" s="1"/>
  <c r="H87" i="1"/>
  <c r="F87" i="1"/>
  <c r="I87" i="1" s="1"/>
  <c r="H86" i="1"/>
  <c r="F86" i="1"/>
  <c r="H268" i="1"/>
  <c r="F268" i="1"/>
  <c r="I268" i="1" s="1"/>
  <c r="H267" i="1"/>
  <c r="F267" i="1"/>
  <c r="I267" i="1" s="1"/>
  <c r="H266" i="1"/>
  <c r="F266" i="1"/>
  <c r="I266" i="1" s="1"/>
  <c r="H265" i="1"/>
  <c r="F265" i="1"/>
  <c r="I265" i="1" s="1"/>
  <c r="H264" i="1"/>
  <c r="F264" i="1"/>
  <c r="I264" i="1" s="1"/>
  <c r="H263" i="1"/>
  <c r="F263" i="1"/>
  <c r="I263" i="1" s="1"/>
  <c r="H262" i="1"/>
  <c r="F262" i="1"/>
  <c r="I262" i="1" s="1"/>
  <c r="H261" i="1"/>
  <c r="F261" i="1"/>
  <c r="I261" i="1" s="1"/>
  <c r="H260" i="1"/>
  <c r="F260" i="1"/>
  <c r="I260" i="1" s="1"/>
  <c r="H259" i="1"/>
  <c r="F259" i="1"/>
  <c r="I259" i="1" s="1"/>
  <c r="H258" i="1"/>
  <c r="F258" i="1"/>
  <c r="I258" i="1" s="1"/>
  <c r="H257" i="1"/>
  <c r="F257" i="1"/>
  <c r="I257" i="1" s="1"/>
  <c r="H256" i="1"/>
  <c r="F256" i="1"/>
  <c r="I256" i="1" s="1"/>
  <c r="H255" i="1"/>
  <c r="F255" i="1"/>
  <c r="I255" i="1" s="1"/>
  <c r="H254" i="1"/>
  <c r="F254" i="1"/>
  <c r="I254" i="1" s="1"/>
  <c r="H253" i="1"/>
  <c r="F253" i="1"/>
  <c r="I253" i="1" s="1"/>
  <c r="H252" i="1"/>
  <c r="F252" i="1"/>
  <c r="I252" i="1" s="1"/>
  <c r="H251" i="1"/>
  <c r="F251" i="1"/>
  <c r="I251" i="1" s="1"/>
  <c r="H250" i="1"/>
  <c r="F250" i="1"/>
  <c r="I250" i="1" s="1"/>
  <c r="H248" i="1"/>
  <c r="F248" i="1"/>
  <c r="I248" i="1" s="1"/>
  <c r="H247" i="1"/>
  <c r="F247" i="1"/>
  <c r="I247" i="1" s="1"/>
  <c r="H246" i="1"/>
  <c r="F246" i="1"/>
  <c r="I246" i="1" s="1"/>
  <c r="H245" i="1"/>
  <c r="F245" i="1"/>
  <c r="I245" i="1" s="1"/>
  <c r="H244" i="1"/>
  <c r="F244" i="1"/>
  <c r="I244" i="1" s="1"/>
  <c r="H243" i="1"/>
  <c r="F243" i="1"/>
  <c r="I243" i="1" s="1"/>
  <c r="H242" i="1"/>
  <c r="F242" i="1"/>
  <c r="I242" i="1" s="1"/>
  <c r="H241" i="1"/>
  <c r="F241" i="1"/>
  <c r="I241" i="1" s="1"/>
  <c r="H240" i="1"/>
  <c r="F240" i="1"/>
  <c r="I240" i="1" s="1"/>
  <c r="H239" i="1"/>
  <c r="F239" i="1"/>
  <c r="I239" i="1" s="1"/>
  <c r="H238" i="1"/>
  <c r="F238" i="1"/>
  <c r="I238" i="1" s="1"/>
  <c r="H237" i="1"/>
  <c r="F237" i="1"/>
  <c r="I237" i="1" s="1"/>
  <c r="H236" i="1"/>
  <c r="F236" i="1"/>
  <c r="I236" i="1" s="1"/>
  <c r="H235" i="1"/>
  <c r="F235" i="1"/>
  <c r="I235" i="1" s="1"/>
  <c r="H234" i="1"/>
  <c r="F234" i="1"/>
  <c r="I234" i="1" s="1"/>
  <c r="H233" i="1"/>
  <c r="F233" i="1"/>
  <c r="I233" i="1" s="1"/>
  <c r="H232" i="1"/>
  <c r="F232" i="1"/>
  <c r="I232" i="1" s="1"/>
  <c r="H231" i="1"/>
  <c r="F231" i="1"/>
  <c r="I231" i="1" s="1"/>
  <c r="H230" i="1"/>
  <c r="F230" i="1"/>
  <c r="I230" i="1" s="1"/>
  <c r="H229" i="1"/>
  <c r="F229" i="1"/>
  <c r="I229" i="1" s="1"/>
  <c r="H228" i="1"/>
  <c r="F228" i="1"/>
  <c r="I228" i="1" s="1"/>
  <c r="H227" i="1"/>
  <c r="F227" i="1"/>
  <c r="I227" i="1" s="1"/>
  <c r="H226" i="1"/>
  <c r="F226" i="1"/>
  <c r="I226" i="1" s="1"/>
  <c r="H225" i="1"/>
  <c r="F225" i="1"/>
  <c r="I225" i="1" s="1"/>
  <c r="H224" i="1"/>
  <c r="F224" i="1"/>
  <c r="I224" i="1" s="1"/>
  <c r="H223" i="1"/>
  <c r="F223" i="1"/>
  <c r="I223" i="1" s="1"/>
  <c r="H222" i="1"/>
  <c r="F222" i="1"/>
  <c r="I222" i="1" s="1"/>
  <c r="H221" i="1"/>
  <c r="F221" i="1"/>
  <c r="H220" i="1"/>
  <c r="F220" i="1"/>
  <c r="I220" i="1" s="1"/>
  <c r="H219" i="1"/>
  <c r="F219" i="1"/>
  <c r="I219" i="1" s="1"/>
  <c r="H218" i="1"/>
  <c r="F218" i="1"/>
  <c r="I218" i="1" s="1"/>
  <c r="H217" i="1"/>
  <c r="F217" i="1"/>
  <c r="I217" i="1" s="1"/>
  <c r="H216" i="1"/>
  <c r="F216" i="1"/>
  <c r="I216" i="1" s="1"/>
  <c r="H215" i="1"/>
  <c r="F215" i="1"/>
  <c r="I215" i="1" s="1"/>
  <c r="H214" i="1"/>
  <c r="F214" i="1"/>
  <c r="I214" i="1" s="1"/>
  <c r="H213" i="1"/>
  <c r="F213" i="1"/>
  <c r="I213" i="1" s="1"/>
  <c r="H212" i="1"/>
  <c r="F212" i="1"/>
  <c r="I212" i="1" s="1"/>
  <c r="H211" i="1"/>
  <c r="F211" i="1"/>
  <c r="I211" i="1" s="1"/>
  <c r="H210" i="1"/>
  <c r="F210" i="1"/>
  <c r="I210" i="1" s="1"/>
  <c r="H209" i="1"/>
  <c r="F209" i="1"/>
  <c r="I209" i="1" s="1"/>
  <c r="H208" i="1"/>
  <c r="F208" i="1"/>
  <c r="I208" i="1" s="1"/>
  <c r="O604" i="1" l="1" a="1"/>
  <c r="O604" i="1" s="1"/>
  <c r="K604" i="1"/>
  <c r="J604" i="1"/>
  <c r="P614" i="1"/>
  <c r="I614" i="1"/>
  <c r="P626" i="1"/>
  <c r="I626" i="1"/>
  <c r="G626" i="1"/>
  <c r="O633" i="1" a="1"/>
  <c r="O633" i="1" s="1"/>
  <c r="J633" i="1"/>
  <c r="K633" i="1"/>
  <c r="J650" i="1"/>
  <c r="K650" i="1"/>
  <c r="G654" i="1"/>
  <c r="I654" i="1"/>
  <c r="G657" i="1"/>
  <c r="I657" i="1"/>
  <c r="K659" i="1"/>
  <c r="J659" i="1"/>
  <c r="O659" i="1" a="1"/>
  <c r="O659" i="1" s="1"/>
  <c r="P686" i="1"/>
  <c r="I686" i="1"/>
  <c r="P689" i="1"/>
  <c r="I689" i="1"/>
  <c r="I692" i="1"/>
  <c r="P692" i="1"/>
  <c r="K717" i="1"/>
  <c r="J717" i="1"/>
  <c r="O724" i="1" a="1"/>
  <c r="O724" i="1" s="1"/>
  <c r="K724" i="1"/>
  <c r="J724" i="1"/>
  <c r="J730" i="1"/>
  <c r="K730" i="1"/>
  <c r="O744" i="1" a="1"/>
  <c r="O744" i="1" s="1"/>
  <c r="J744" i="1"/>
  <c r="K744" i="1"/>
  <c r="I747" i="1"/>
  <c r="I750" i="1"/>
  <c r="P750" i="1"/>
  <c r="G750" i="1"/>
  <c r="O758" i="1" a="1"/>
  <c r="O758" i="1" s="1"/>
  <c r="K758" i="1"/>
  <c r="J758" i="1"/>
  <c r="K763" i="1"/>
  <c r="J763" i="1"/>
  <c r="G775" i="1"/>
  <c r="I775" i="1"/>
  <c r="G785" i="1"/>
  <c r="I785" i="1"/>
  <c r="J808" i="1"/>
  <c r="K808" i="1"/>
  <c r="O808" i="1" a="1"/>
  <c r="O808" i="1" s="1"/>
  <c r="K811" i="1"/>
  <c r="J811" i="1"/>
  <c r="O811" i="1" a="1"/>
  <c r="O811" i="1" s="1"/>
  <c r="N811" i="1"/>
  <c r="O817" i="1" a="1"/>
  <c r="O817" i="1" s="1"/>
  <c r="J817" i="1"/>
  <c r="K817" i="1"/>
  <c r="K846" i="1"/>
  <c r="J846" i="1"/>
  <c r="N846" i="1"/>
  <c r="N854" i="1"/>
  <c r="K854" i="1"/>
  <c r="J854" i="1"/>
  <c r="I858" i="1"/>
  <c r="P858" i="1"/>
  <c r="G858" i="1"/>
  <c r="N870" i="1"/>
  <c r="K870" i="1"/>
  <c r="J870" i="1"/>
  <c r="O870" i="1" a="1"/>
  <c r="O870" i="1" s="1"/>
  <c r="K877" i="1"/>
  <c r="J877" i="1"/>
  <c r="N877" i="1"/>
  <c r="O877" i="1" a="1"/>
  <c r="O877" i="1" s="1"/>
  <c r="K883" i="1"/>
  <c r="J883" i="1"/>
  <c r="O883" i="1" a="1"/>
  <c r="O883" i="1" s="1"/>
  <c r="J906" i="1"/>
  <c r="K906" i="1"/>
  <c r="N906" i="1"/>
  <c r="P919" i="1"/>
  <c r="I919" i="1"/>
  <c r="G919" i="1"/>
  <c r="K208" i="1"/>
  <c r="J208" i="1"/>
  <c r="K212" i="1"/>
  <c r="J212" i="1"/>
  <c r="K216" i="1"/>
  <c r="J216" i="1"/>
  <c r="K220" i="1"/>
  <c r="J220" i="1"/>
  <c r="K224" i="1"/>
  <c r="J224" i="1"/>
  <c r="K228" i="1"/>
  <c r="J228" i="1"/>
  <c r="K232" i="1"/>
  <c r="J232" i="1"/>
  <c r="K236" i="1"/>
  <c r="J236" i="1"/>
  <c r="K240" i="1"/>
  <c r="J240" i="1"/>
  <c r="K244" i="1"/>
  <c r="J244" i="1"/>
  <c r="K248" i="1"/>
  <c r="J248" i="1"/>
  <c r="K253" i="1"/>
  <c r="J253" i="1"/>
  <c r="K257" i="1"/>
  <c r="J257" i="1"/>
  <c r="K261" i="1"/>
  <c r="J261" i="1"/>
  <c r="K265" i="1"/>
  <c r="J265" i="1"/>
  <c r="K86" i="1"/>
  <c r="J86" i="1"/>
  <c r="O90" i="1" a="1"/>
  <c r="O90" i="1" s="1"/>
  <c r="K90" i="1"/>
  <c r="J90" i="1"/>
  <c r="O94" i="1" a="1"/>
  <c r="O94" i="1" s="1"/>
  <c r="K94" i="1"/>
  <c r="J94" i="1"/>
  <c r="O98" i="1" a="1"/>
  <c r="O98" i="1" s="1"/>
  <c r="K98" i="1"/>
  <c r="J98" i="1"/>
  <c r="K102" i="1"/>
  <c r="J102" i="1"/>
  <c r="O106" i="1" a="1"/>
  <c r="O106" i="1" s="1"/>
  <c r="K106" i="1"/>
  <c r="J106" i="1"/>
  <c r="O110" i="1" a="1"/>
  <c r="O110" i="1" s="1"/>
  <c r="K110" i="1"/>
  <c r="J110" i="1"/>
  <c r="I114" i="1"/>
  <c r="I118" i="1"/>
  <c r="I122" i="1"/>
  <c r="I126" i="1"/>
  <c r="I130" i="1"/>
  <c r="I134" i="1"/>
  <c r="I138" i="1"/>
  <c r="I142" i="1"/>
  <c r="I146" i="1"/>
  <c r="I150" i="1"/>
  <c r="I154" i="1"/>
  <c r="I158" i="1"/>
  <c r="I162" i="1"/>
  <c r="I166" i="1"/>
  <c r="I170" i="1"/>
  <c r="I174" i="1"/>
  <c r="I178" i="1"/>
  <c r="I182" i="1"/>
  <c r="I186" i="1"/>
  <c r="I190" i="1"/>
  <c r="I194" i="1"/>
  <c r="I198" i="1"/>
  <c r="I202" i="1"/>
  <c r="I206" i="1"/>
  <c r="P38" i="1"/>
  <c r="I38" i="1"/>
  <c r="I45" i="1"/>
  <c r="I49" i="1"/>
  <c r="P59" i="1"/>
  <c r="I59" i="1"/>
  <c r="P63" i="1"/>
  <c r="I63" i="1"/>
  <c r="G67" i="1"/>
  <c r="I67" i="1"/>
  <c r="P71" i="1"/>
  <c r="I71" i="1"/>
  <c r="I75" i="1"/>
  <c r="I82" i="1"/>
  <c r="O85" i="1" a="1"/>
  <c r="O85" i="1" s="1"/>
  <c r="J85" i="1"/>
  <c r="K85" i="1"/>
  <c r="G36" i="1"/>
  <c r="I36" i="1"/>
  <c r="O333" i="1" a="1"/>
  <c r="O333" i="1" s="1"/>
  <c r="K333" i="1"/>
  <c r="J333" i="1"/>
  <c r="P339" i="1"/>
  <c r="I339" i="1"/>
  <c r="J342" i="1"/>
  <c r="K342" i="1"/>
  <c r="P350" i="1"/>
  <c r="I350" i="1"/>
  <c r="G350" i="1"/>
  <c r="J352" i="1"/>
  <c r="K352" i="1"/>
  <c r="I367" i="1"/>
  <c r="K369" i="1"/>
  <c r="J369" i="1"/>
  <c r="I371" i="1"/>
  <c r="P373" i="1"/>
  <c r="I373" i="1"/>
  <c r="P375" i="1"/>
  <c r="P379" i="1"/>
  <c r="I379" i="1"/>
  <c r="K381" i="1"/>
  <c r="J381" i="1"/>
  <c r="O381" i="1" a="1"/>
  <c r="O381" i="1" s="1"/>
  <c r="P384" i="1"/>
  <c r="I387" i="1"/>
  <c r="K389" i="1"/>
  <c r="J389" i="1"/>
  <c r="K395" i="1"/>
  <c r="J395" i="1"/>
  <c r="K401" i="1"/>
  <c r="J401" i="1"/>
  <c r="G417" i="1"/>
  <c r="K419" i="1"/>
  <c r="J419" i="1"/>
  <c r="O427" i="1" a="1"/>
  <c r="O427" i="1" s="1"/>
  <c r="K427" i="1"/>
  <c r="J427" i="1"/>
  <c r="G443" i="1"/>
  <c r="I443" i="1"/>
  <c r="P443" i="1"/>
  <c r="P445" i="1"/>
  <c r="O448" i="1" a="1"/>
  <c r="O448" i="1" s="1"/>
  <c r="J448" i="1"/>
  <c r="K448" i="1"/>
  <c r="G455" i="1"/>
  <c r="I455" i="1"/>
  <c r="K458" i="1"/>
  <c r="J458" i="1"/>
  <c r="P466" i="1"/>
  <c r="I466" i="1"/>
  <c r="P469" i="1"/>
  <c r="I469" i="1"/>
  <c r="J486" i="1"/>
  <c r="K486" i="1"/>
  <c r="N497" i="1"/>
  <c r="K497" i="1"/>
  <c r="J497" i="1"/>
  <c r="O502" i="1" a="1"/>
  <c r="O502" i="1" s="1"/>
  <c r="J502" i="1"/>
  <c r="K502" i="1"/>
  <c r="N502" i="1"/>
  <c r="O509" i="1" a="1"/>
  <c r="O509" i="1" s="1"/>
  <c r="K509" i="1"/>
  <c r="J509" i="1"/>
  <c r="K516" i="1"/>
  <c r="J516" i="1"/>
  <c r="K536" i="1"/>
  <c r="J536" i="1"/>
  <c r="O536" i="1" a="1"/>
  <c r="O536" i="1" s="1"/>
  <c r="N548" i="1"/>
  <c r="K548" i="1"/>
  <c r="J548" i="1"/>
  <c r="O548" i="1" a="1"/>
  <c r="O548" i="1" s="1"/>
  <c r="I551" i="1"/>
  <c r="N553" i="1"/>
  <c r="K553" i="1"/>
  <c r="J553" i="1"/>
  <c r="O553" i="1" a="1"/>
  <c r="O553" i="1" s="1"/>
  <c r="P560" i="1"/>
  <c r="I560" i="1"/>
  <c r="G560" i="1"/>
  <c r="P562" i="1"/>
  <c r="I573" i="1"/>
  <c r="G573" i="1"/>
  <c r="K587" i="1"/>
  <c r="J587" i="1"/>
  <c r="P589" i="1"/>
  <c r="O608" i="1" a="1"/>
  <c r="O608" i="1" s="1"/>
  <c r="J608" i="1"/>
  <c r="K608" i="1"/>
  <c r="G614" i="1"/>
  <c r="N620" i="1"/>
  <c r="K620" i="1"/>
  <c r="J620" i="1"/>
  <c r="N626" i="1"/>
  <c r="K626" i="1"/>
  <c r="J626" i="1"/>
  <c r="I629" i="1"/>
  <c r="J641" i="1"/>
  <c r="K641" i="1"/>
  <c r="O647" i="1" a="1"/>
  <c r="O647" i="1" s="1"/>
  <c r="J647" i="1"/>
  <c r="K647" i="1"/>
  <c r="G651" i="1"/>
  <c r="I651" i="1"/>
  <c r="J657" i="1"/>
  <c r="K657" i="1"/>
  <c r="I660" i="1"/>
  <c r="I664" i="1"/>
  <c r="O666" i="1" a="1"/>
  <c r="O666" i="1" s="1"/>
  <c r="J666" i="1"/>
  <c r="K666" i="1"/>
  <c r="J674" i="1"/>
  <c r="K674" i="1"/>
  <c r="P677" i="1"/>
  <c r="I677" i="1"/>
  <c r="G677" i="1"/>
  <c r="G689" i="1"/>
  <c r="K692" i="1"/>
  <c r="J692" i="1"/>
  <c r="O692" i="1" a="1"/>
  <c r="O692" i="1" s="1"/>
  <c r="I702" i="1"/>
  <c r="G702" i="1"/>
  <c r="P705" i="1"/>
  <c r="I705" i="1"/>
  <c r="O727" i="1" a="1"/>
  <c r="O727" i="1" s="1"/>
  <c r="J727" i="1"/>
  <c r="K727" i="1"/>
  <c r="O730" i="1" a="1"/>
  <c r="O730" i="1" s="1"/>
  <c r="K733" i="1"/>
  <c r="J733" i="1"/>
  <c r="O733" i="1" a="1"/>
  <c r="O733" i="1" s="1"/>
  <c r="G745" i="1"/>
  <c r="I745" i="1"/>
  <c r="I759" i="1"/>
  <c r="G759" i="1"/>
  <c r="I764" i="1"/>
  <c r="G764" i="1"/>
  <c r="J767" i="1"/>
  <c r="K767" i="1"/>
  <c r="K772" i="1"/>
  <c r="J772" i="1"/>
  <c r="N772" i="1"/>
  <c r="G788" i="1"/>
  <c r="I788" i="1"/>
  <c r="G791" i="1"/>
  <c r="J799" i="1"/>
  <c r="K799" i="1"/>
  <c r="I802" i="1"/>
  <c r="G802" i="1"/>
  <c r="P802" i="1"/>
  <c r="N808" i="1"/>
  <c r="O834" i="1" a="1"/>
  <c r="O834" i="1" s="1"/>
  <c r="J834" i="1"/>
  <c r="K834" i="1"/>
  <c r="N834" i="1"/>
  <c r="P841" i="1"/>
  <c r="I841" i="1"/>
  <c r="O846" i="1" a="1"/>
  <c r="O846" i="1" s="1"/>
  <c r="J858" i="1"/>
  <c r="K858" i="1"/>
  <c r="O867" i="1" a="1"/>
  <c r="O867" i="1" s="1"/>
  <c r="K867" i="1"/>
  <c r="J867" i="1"/>
  <c r="N883" i="1"/>
  <c r="I894" i="1"/>
  <c r="P894" i="1"/>
  <c r="O903" i="1" a="1"/>
  <c r="O903" i="1" s="1"/>
  <c r="J903" i="1"/>
  <c r="K903" i="1"/>
  <c r="N903" i="1"/>
  <c r="K62" i="1"/>
  <c r="J62" i="1"/>
  <c r="O355" i="1" a="1"/>
  <c r="O355" i="1" s="1"/>
  <c r="K355" i="1"/>
  <c r="J355" i="1"/>
  <c r="O366" i="1" a="1"/>
  <c r="O366" i="1" s="1"/>
  <c r="K366" i="1"/>
  <c r="J366" i="1"/>
  <c r="K378" i="1"/>
  <c r="J378" i="1"/>
  <c r="J494" i="1"/>
  <c r="K494" i="1"/>
  <c r="N494" i="1"/>
  <c r="I509" i="1"/>
  <c r="G509" i="1"/>
  <c r="O528" i="1" a="1"/>
  <c r="O528" i="1" s="1"/>
  <c r="J528" i="1"/>
  <c r="K528" i="1"/>
  <c r="N565" i="1"/>
  <c r="K565" i="1"/>
  <c r="J565" i="1"/>
  <c r="J567" i="1"/>
  <c r="K567" i="1"/>
  <c r="K570" i="1"/>
  <c r="J570" i="1"/>
  <c r="N601" i="1"/>
  <c r="J601" i="1"/>
  <c r="K601" i="1"/>
  <c r="O601" i="1" a="1"/>
  <c r="O601" i="1" s="1"/>
  <c r="O622" i="1" a="1"/>
  <c r="O622" i="1" s="1"/>
  <c r="J622" i="1"/>
  <c r="K622" i="1"/>
  <c r="P99" i="1"/>
  <c r="I99" i="1"/>
  <c r="O114" i="1" a="1"/>
  <c r="O114" i="1" s="1"/>
  <c r="K114" i="1"/>
  <c r="J114" i="1"/>
  <c r="O122" i="1" a="1"/>
  <c r="O122" i="1" s="1"/>
  <c r="K122" i="1"/>
  <c r="J122" i="1"/>
  <c r="K130" i="1"/>
  <c r="J130" i="1"/>
  <c r="O138" i="1" a="1"/>
  <c r="O138" i="1" s="1"/>
  <c r="K138" i="1"/>
  <c r="J138" i="1"/>
  <c r="K150" i="1"/>
  <c r="J150" i="1"/>
  <c r="O158" i="1" a="1"/>
  <c r="O158" i="1" s="1"/>
  <c r="K158" i="1"/>
  <c r="J158" i="1"/>
  <c r="K166" i="1"/>
  <c r="J166" i="1"/>
  <c r="K178" i="1"/>
  <c r="J178" i="1"/>
  <c r="K186" i="1"/>
  <c r="J186" i="1"/>
  <c r="K194" i="1"/>
  <c r="J194" i="1"/>
  <c r="K202" i="1"/>
  <c r="J202" i="1"/>
  <c r="K206" i="1"/>
  <c r="J206" i="1"/>
  <c r="O38" i="1" a="1"/>
  <c r="O38" i="1" s="1"/>
  <c r="K38" i="1"/>
  <c r="J38" i="1"/>
  <c r="K45" i="1"/>
  <c r="J45" i="1"/>
  <c r="P53" i="1"/>
  <c r="I53" i="1"/>
  <c r="K59" i="1"/>
  <c r="J59" i="1"/>
  <c r="O63" i="1" a="1"/>
  <c r="O63" i="1" s="1"/>
  <c r="J63" i="1"/>
  <c r="K63" i="1"/>
  <c r="O67" i="1" a="1"/>
  <c r="O67" i="1" s="1"/>
  <c r="K67" i="1"/>
  <c r="J67" i="1"/>
  <c r="O71" i="1" a="1"/>
  <c r="O71" i="1" s="1"/>
  <c r="K71" i="1"/>
  <c r="J71" i="1"/>
  <c r="K75" i="1"/>
  <c r="J75" i="1"/>
  <c r="G79" i="1"/>
  <c r="I79" i="1"/>
  <c r="K82" i="1"/>
  <c r="J82" i="1"/>
  <c r="G30" i="1"/>
  <c r="I30" i="1"/>
  <c r="K36" i="1"/>
  <c r="J36" i="1"/>
  <c r="O36" i="1" a="1"/>
  <c r="O36" i="1" s="1"/>
  <c r="I348" i="1"/>
  <c r="K373" i="1"/>
  <c r="J373" i="1"/>
  <c r="P382" i="1"/>
  <c r="I382" i="1"/>
  <c r="G382" i="1"/>
  <c r="K409" i="1"/>
  <c r="J409" i="1"/>
  <c r="P436" i="1"/>
  <c r="I436" i="1"/>
  <c r="J440" i="1"/>
  <c r="K440" i="1"/>
  <c r="I452" i="1"/>
  <c r="P452" i="1"/>
  <c r="O455" i="1" a="1"/>
  <c r="O455" i="1" s="1"/>
  <c r="K455" i="1"/>
  <c r="J455" i="1"/>
  <c r="I459" i="1"/>
  <c r="P459" i="1"/>
  <c r="O461" i="1" a="1"/>
  <c r="O461" i="1" s="1"/>
  <c r="K461" i="1"/>
  <c r="J461" i="1"/>
  <c r="J464" i="1"/>
  <c r="K464" i="1"/>
  <c r="O464" i="1" a="1"/>
  <c r="O464" i="1" s="1"/>
  <c r="O477" i="1" a="1"/>
  <c r="O477" i="1" s="1"/>
  <c r="K477" i="1"/>
  <c r="J477" i="1"/>
  <c r="G484" i="1"/>
  <c r="I484" i="1"/>
  <c r="P509" i="1"/>
  <c r="O511" i="1" a="1"/>
  <c r="O511" i="1" s="1"/>
  <c r="K511" i="1"/>
  <c r="J511" i="1"/>
  <c r="I529" i="1"/>
  <c r="G529" i="1"/>
  <c r="K531" i="1"/>
  <c r="J531" i="1"/>
  <c r="O534" i="1" a="1"/>
  <c r="O534" i="1" s="1"/>
  <c r="J534" i="1"/>
  <c r="K534" i="1"/>
  <c r="P546" i="1"/>
  <c r="I546" i="1"/>
  <c r="G546" i="1"/>
  <c r="O551" i="1" a="1"/>
  <c r="O551" i="1" s="1"/>
  <c r="K551" i="1"/>
  <c r="J551" i="1"/>
  <c r="N551" i="1"/>
  <c r="N560" i="1"/>
  <c r="J560" i="1"/>
  <c r="K560" i="1"/>
  <c r="O560" i="1" a="1"/>
  <c r="O560" i="1" s="1"/>
  <c r="P590" i="1"/>
  <c r="I590" i="1"/>
  <c r="G590" i="1"/>
  <c r="P602" i="1"/>
  <c r="I602" i="1"/>
  <c r="G602" i="1"/>
  <c r="K605" i="1"/>
  <c r="J605" i="1"/>
  <c r="O611" i="1" a="1"/>
  <c r="O611" i="1" s="1"/>
  <c r="K611" i="1"/>
  <c r="J611" i="1"/>
  <c r="O617" i="1" a="1"/>
  <c r="O617" i="1" s="1"/>
  <c r="J617" i="1"/>
  <c r="K617" i="1"/>
  <c r="O623" i="1" a="1"/>
  <c r="O623" i="1" s="1"/>
  <c r="J623" i="1"/>
  <c r="K623" i="1"/>
  <c r="O629" i="1" a="1"/>
  <c r="O629" i="1" s="1"/>
  <c r="K629" i="1"/>
  <c r="J629" i="1"/>
  <c r="I648" i="1"/>
  <c r="G648" i="1"/>
  <c r="P654" i="1"/>
  <c r="P657" i="1"/>
  <c r="O660" i="1" a="1"/>
  <c r="O660" i="1" s="1"/>
  <c r="K660" i="1"/>
  <c r="J660" i="1"/>
  <c r="J664" i="1"/>
  <c r="K664" i="1"/>
  <c r="I667" i="1"/>
  <c r="G667" i="1"/>
  <c r="P680" i="1"/>
  <c r="P687" i="1"/>
  <c r="I687" i="1"/>
  <c r="P693" i="1"/>
  <c r="I693" i="1"/>
  <c r="P699" i="1"/>
  <c r="I699" i="1"/>
  <c r="K702" i="1"/>
  <c r="J702" i="1"/>
  <c r="J705" i="1"/>
  <c r="K705" i="1"/>
  <c r="P712" i="1"/>
  <c r="I712" i="1"/>
  <c r="K718" i="1"/>
  <c r="J718" i="1"/>
  <c r="J721" i="1"/>
  <c r="K721" i="1"/>
  <c r="O721" i="1" a="1"/>
  <c r="O721" i="1" s="1"/>
  <c r="P725" i="1"/>
  <c r="I725" i="1"/>
  <c r="G728" i="1"/>
  <c r="I728" i="1"/>
  <c r="K742" i="1"/>
  <c r="J742" i="1"/>
  <c r="I748" i="1"/>
  <c r="P748" i="1"/>
  <c r="J759" i="1"/>
  <c r="K759" i="1"/>
  <c r="K788" i="1"/>
  <c r="J788" i="1"/>
  <c r="N788" i="1"/>
  <c r="K796" i="1"/>
  <c r="J796" i="1"/>
  <c r="N796" i="1"/>
  <c r="N802" i="1"/>
  <c r="J802" i="1"/>
  <c r="K802" i="1"/>
  <c r="I806" i="1"/>
  <c r="G806" i="1"/>
  <c r="I818" i="1"/>
  <c r="P818" i="1"/>
  <c r="P829" i="1"/>
  <c r="I829" i="1"/>
  <c r="P835" i="1"/>
  <c r="I835" i="1"/>
  <c r="O855" i="1" a="1"/>
  <c r="O855" i="1" s="1"/>
  <c r="J855" i="1"/>
  <c r="K855" i="1"/>
  <c r="N865" i="1"/>
  <c r="J865" i="1"/>
  <c r="K865" i="1"/>
  <c r="G875" i="1"/>
  <c r="I875" i="1"/>
  <c r="P102" i="1"/>
  <c r="I102" i="1"/>
  <c r="K113" i="1"/>
  <c r="J113" i="1"/>
  <c r="O121" i="1" a="1"/>
  <c r="O121" i="1" s="1"/>
  <c r="K121" i="1"/>
  <c r="J121" i="1"/>
  <c r="K129" i="1"/>
  <c r="J129" i="1"/>
  <c r="O137" i="1" a="1"/>
  <c r="O137" i="1" s="1"/>
  <c r="K137" i="1"/>
  <c r="J137" i="1"/>
  <c r="O145" i="1" a="1"/>
  <c r="O145" i="1" s="1"/>
  <c r="K145" i="1"/>
  <c r="J145" i="1"/>
  <c r="K157" i="1"/>
  <c r="J157" i="1"/>
  <c r="N165" i="1"/>
  <c r="K165" i="1"/>
  <c r="J165" i="1"/>
  <c r="K173" i="1"/>
  <c r="J173" i="1"/>
  <c r="J181" i="1"/>
  <c r="K181" i="1"/>
  <c r="O189" i="1" a="1"/>
  <c r="O189" i="1" s="1"/>
  <c r="K189" i="1"/>
  <c r="J189" i="1"/>
  <c r="K197" i="1"/>
  <c r="J197" i="1"/>
  <c r="K201" i="1"/>
  <c r="J201" i="1"/>
  <c r="O37" i="1" a="1"/>
  <c r="O37" i="1" s="1"/>
  <c r="K37" i="1"/>
  <c r="J37" i="1"/>
  <c r="O48" i="1" a="1"/>
  <c r="O48" i="1" s="1"/>
  <c r="K48" i="1"/>
  <c r="J48" i="1"/>
  <c r="K55" i="1"/>
  <c r="J55" i="1"/>
  <c r="O70" i="1" a="1"/>
  <c r="O70" i="1" s="1"/>
  <c r="K70" i="1"/>
  <c r="J70" i="1"/>
  <c r="O74" i="1" a="1"/>
  <c r="O74" i="1" s="1"/>
  <c r="K74" i="1"/>
  <c r="J74" i="1"/>
  <c r="K78" i="1"/>
  <c r="J78" i="1"/>
  <c r="O81" i="1" a="1"/>
  <c r="O81" i="1" s="1"/>
  <c r="K81" i="1"/>
  <c r="J81" i="1"/>
  <c r="G85" i="1"/>
  <c r="I85" i="1"/>
  <c r="K32" i="1"/>
  <c r="J32" i="1"/>
  <c r="O35" i="1" a="1"/>
  <c r="O35" i="1" s="1"/>
  <c r="K35" i="1"/>
  <c r="J35" i="1"/>
  <c r="P333" i="1"/>
  <c r="I333" i="1"/>
  <c r="G333" i="1"/>
  <c r="J344" i="1"/>
  <c r="K344" i="1"/>
  <c r="O347" i="1" a="1"/>
  <c r="O347" i="1" s="1"/>
  <c r="K347" i="1"/>
  <c r="J347" i="1"/>
  <c r="O421" i="1" a="1"/>
  <c r="O421" i="1" s="1"/>
  <c r="K421" i="1"/>
  <c r="J421" i="1"/>
  <c r="P620" i="1"/>
  <c r="I620" i="1"/>
  <c r="G620" i="1"/>
  <c r="P95" i="1"/>
  <c r="I95" i="1"/>
  <c r="G111" i="1"/>
  <c r="I111" i="1"/>
  <c r="K118" i="1"/>
  <c r="J118" i="1"/>
  <c r="O126" i="1" a="1"/>
  <c r="O126" i="1" s="1"/>
  <c r="K126" i="1"/>
  <c r="J126" i="1"/>
  <c r="K134" i="1"/>
  <c r="J134" i="1"/>
  <c r="K142" i="1"/>
  <c r="J142" i="1"/>
  <c r="K146" i="1"/>
  <c r="J146" i="1"/>
  <c r="K154" i="1"/>
  <c r="J154" i="1"/>
  <c r="K162" i="1"/>
  <c r="J162" i="1"/>
  <c r="K170" i="1"/>
  <c r="J170" i="1"/>
  <c r="K174" i="1"/>
  <c r="J174" i="1"/>
  <c r="K182" i="1"/>
  <c r="J182" i="1"/>
  <c r="K190" i="1"/>
  <c r="J190" i="1"/>
  <c r="N198" i="1"/>
  <c r="K198" i="1"/>
  <c r="J198" i="1"/>
  <c r="O49" i="1" a="1"/>
  <c r="O49" i="1" s="1"/>
  <c r="K49" i="1"/>
  <c r="J49" i="1"/>
  <c r="K350" i="1"/>
  <c r="J350" i="1"/>
  <c r="O360" i="1" a="1"/>
  <c r="O360" i="1" s="1"/>
  <c r="K360" i="1"/>
  <c r="J360" i="1"/>
  <c r="O362" i="1" a="1"/>
  <c r="O362" i="1" s="1"/>
  <c r="K362" i="1"/>
  <c r="J362" i="1"/>
  <c r="K367" i="1"/>
  <c r="J367" i="1"/>
  <c r="P376" i="1"/>
  <c r="I376" i="1"/>
  <c r="K379" i="1"/>
  <c r="J379" i="1"/>
  <c r="O379" i="1" a="1"/>
  <c r="O379" i="1" s="1"/>
  <c r="P390" i="1"/>
  <c r="I390" i="1"/>
  <c r="I405" i="1"/>
  <c r="G405" i="1"/>
  <c r="O443" i="1" a="1"/>
  <c r="O443" i="1" s="1"/>
  <c r="K443" i="1"/>
  <c r="J443" i="1"/>
  <c r="O494" i="1" a="1"/>
  <c r="O494" i="1" s="1"/>
  <c r="K500" i="1"/>
  <c r="J500" i="1"/>
  <c r="O505" i="1" a="1"/>
  <c r="O505" i="1" s="1"/>
  <c r="K505" i="1"/>
  <c r="J505" i="1"/>
  <c r="K523" i="1"/>
  <c r="J523" i="1"/>
  <c r="P554" i="1"/>
  <c r="I554" i="1"/>
  <c r="G554" i="1"/>
  <c r="O565" i="1" a="1"/>
  <c r="O565" i="1" s="1"/>
  <c r="O568" i="1" a="1"/>
  <c r="O568" i="1" s="1"/>
  <c r="K568" i="1"/>
  <c r="J568" i="1"/>
  <c r="I571" i="1"/>
  <c r="P571" i="1"/>
  <c r="K573" i="1"/>
  <c r="J573" i="1"/>
  <c r="P576" i="1"/>
  <c r="O580" i="1" a="1"/>
  <c r="O580" i="1" s="1"/>
  <c r="K580" i="1"/>
  <c r="J580" i="1"/>
  <c r="K209" i="1"/>
  <c r="J209" i="1"/>
  <c r="J213" i="1"/>
  <c r="K213" i="1"/>
  <c r="K217" i="1"/>
  <c r="J217" i="1"/>
  <c r="K221" i="1"/>
  <c r="J221" i="1"/>
  <c r="K225" i="1"/>
  <c r="J225" i="1"/>
  <c r="K229" i="1"/>
  <c r="J229" i="1"/>
  <c r="K233" i="1"/>
  <c r="J233" i="1"/>
  <c r="K237" i="1"/>
  <c r="J237" i="1"/>
  <c r="K241" i="1"/>
  <c r="J241" i="1"/>
  <c r="J245" i="1"/>
  <c r="K245" i="1"/>
  <c r="K250" i="1"/>
  <c r="J250" i="1"/>
  <c r="K254" i="1"/>
  <c r="J254" i="1"/>
  <c r="K258" i="1"/>
  <c r="J258" i="1"/>
  <c r="K262" i="1"/>
  <c r="J262" i="1"/>
  <c r="K266" i="1"/>
  <c r="J266" i="1"/>
  <c r="O87" i="1" a="1"/>
  <c r="O87" i="1" s="1"/>
  <c r="K87" i="1"/>
  <c r="J87" i="1"/>
  <c r="O91" i="1" a="1"/>
  <c r="O91" i="1" s="1"/>
  <c r="K91" i="1"/>
  <c r="J91" i="1"/>
  <c r="O95" i="1" a="1"/>
  <c r="O95" i="1" s="1"/>
  <c r="J95" i="1"/>
  <c r="K95" i="1"/>
  <c r="K99" i="1"/>
  <c r="J99" i="1"/>
  <c r="O103" i="1" a="1"/>
  <c r="O103" i="1" s="1"/>
  <c r="K103" i="1"/>
  <c r="J103" i="1"/>
  <c r="K107" i="1"/>
  <c r="J107" i="1"/>
  <c r="J111" i="1"/>
  <c r="K111" i="1"/>
  <c r="P115" i="1"/>
  <c r="I115" i="1"/>
  <c r="P119" i="1"/>
  <c r="I119" i="1"/>
  <c r="P171" i="1"/>
  <c r="I171" i="1"/>
  <c r="G191" i="1"/>
  <c r="I191" i="1"/>
  <c r="P331" i="1"/>
  <c r="I331" i="1"/>
  <c r="G331" i="1"/>
  <c r="K334" i="1"/>
  <c r="J334" i="1"/>
  <c r="K337" i="1"/>
  <c r="J337" i="1"/>
  <c r="O339" i="1" a="1"/>
  <c r="O339" i="1" s="1"/>
  <c r="K339" i="1"/>
  <c r="J339" i="1"/>
  <c r="P345" i="1"/>
  <c r="I345" i="1"/>
  <c r="G345" i="1"/>
  <c r="O353" i="1" a="1"/>
  <c r="O353" i="1" s="1"/>
  <c r="K353" i="1"/>
  <c r="J353" i="1"/>
  <c r="K356" i="1"/>
  <c r="J356" i="1"/>
  <c r="K358" i="1"/>
  <c r="J358" i="1"/>
  <c r="G365" i="1"/>
  <c r="O367" i="1" a="1"/>
  <c r="O367" i="1" s="1"/>
  <c r="O371" i="1" a="1"/>
  <c r="O371" i="1" s="1"/>
  <c r="K371" i="1"/>
  <c r="J371" i="1"/>
  <c r="O373" i="1" a="1"/>
  <c r="O373" i="1" s="1"/>
  <c r="G376" i="1"/>
  <c r="G380" i="1"/>
  <c r="I380" i="1"/>
  <c r="O382" i="1" a="1"/>
  <c r="O382" i="1" s="1"/>
  <c r="K382" i="1"/>
  <c r="J382" i="1"/>
  <c r="K387" i="1"/>
  <c r="J387" i="1"/>
  <c r="O390" i="1" a="1"/>
  <c r="O390" i="1" s="1"/>
  <c r="K390" i="1"/>
  <c r="J390" i="1"/>
  <c r="O396" i="1" a="1"/>
  <c r="O396" i="1" s="1"/>
  <c r="K396" i="1"/>
  <c r="J396" i="1"/>
  <c r="O399" i="1" a="1"/>
  <c r="O399" i="1" s="1"/>
  <c r="K399" i="1"/>
  <c r="J399" i="1"/>
  <c r="K405" i="1"/>
  <c r="J405" i="1"/>
  <c r="O405" i="1" a="1"/>
  <c r="O405" i="1" s="1"/>
  <c r="K412" i="1"/>
  <c r="J412" i="1"/>
  <c r="K415" i="1"/>
  <c r="J415" i="1"/>
  <c r="O415" i="1" a="1"/>
  <c r="O415" i="1" s="1"/>
  <c r="P417" i="1"/>
  <c r="O422" i="1" a="1"/>
  <c r="O422" i="1" s="1"/>
  <c r="K422" i="1"/>
  <c r="J422" i="1"/>
  <c r="P425" i="1"/>
  <c r="I425" i="1"/>
  <c r="K433" i="1"/>
  <c r="J433" i="1"/>
  <c r="O433" i="1" a="1"/>
  <c r="O433" i="1" s="1"/>
  <c r="G436" i="1"/>
  <c r="G438" i="1"/>
  <c r="P444" i="1"/>
  <c r="I444" i="1"/>
  <c r="K446" i="1"/>
  <c r="J446" i="1"/>
  <c r="K452" i="1"/>
  <c r="J452" i="1"/>
  <c r="N464" i="1"/>
  <c r="I481" i="1"/>
  <c r="P481" i="1"/>
  <c r="G503" i="1"/>
  <c r="N505" i="1"/>
  <c r="N511" i="1"/>
  <c r="K529" i="1"/>
  <c r="J529" i="1"/>
  <c r="P532" i="1"/>
  <c r="I532" i="1"/>
  <c r="O546" i="1" a="1"/>
  <c r="O546" i="1" s="1"/>
  <c r="K546" i="1"/>
  <c r="J546" i="1"/>
  <c r="N546" i="1"/>
  <c r="K554" i="1"/>
  <c r="J554" i="1"/>
  <c r="K563" i="1"/>
  <c r="J563" i="1"/>
  <c r="P566" i="1"/>
  <c r="I566" i="1"/>
  <c r="N571" i="1"/>
  <c r="K571" i="1"/>
  <c r="J571" i="1"/>
  <c r="N583" i="1"/>
  <c r="J583" i="1"/>
  <c r="K583" i="1"/>
  <c r="J585" i="1"/>
  <c r="K585" i="1"/>
  <c r="N590" i="1"/>
  <c r="J590" i="1"/>
  <c r="K590" i="1"/>
  <c r="J593" i="1"/>
  <c r="K593" i="1"/>
  <c r="P596" i="1"/>
  <c r="I596" i="1"/>
  <c r="G596" i="1"/>
  <c r="O602" i="1" a="1"/>
  <c r="O602" i="1" s="1"/>
  <c r="K602" i="1"/>
  <c r="J602" i="1"/>
  <c r="G612" i="1"/>
  <c r="I612" i="1"/>
  <c r="I615" i="1"/>
  <c r="G618" i="1"/>
  <c r="I618" i="1"/>
  <c r="O620" i="1" a="1"/>
  <c r="O620" i="1" s="1"/>
  <c r="O626" i="1" a="1"/>
  <c r="O626" i="1" s="1"/>
  <c r="G635" i="1"/>
  <c r="I635" i="1"/>
  <c r="O648" i="1" a="1"/>
  <c r="O648" i="1" s="1"/>
  <c r="J648" i="1"/>
  <c r="K648" i="1"/>
  <c r="I652" i="1"/>
  <c r="O664" i="1" a="1"/>
  <c r="O664" i="1" s="1"/>
  <c r="O667" i="1" a="1"/>
  <c r="O667" i="1" s="1"/>
  <c r="K667" i="1"/>
  <c r="J667" i="1"/>
  <c r="P670" i="1"/>
  <c r="I678" i="1"/>
  <c r="P678" i="1"/>
  <c r="G678" i="1"/>
  <c r="O683" i="1" a="1"/>
  <c r="O683" i="1" s="1"/>
  <c r="K683" i="1"/>
  <c r="J683" i="1"/>
  <c r="J687" i="1"/>
  <c r="K687" i="1"/>
  <c r="P702" i="1"/>
  <c r="G722" i="1"/>
  <c r="I722" i="1"/>
  <c r="G725" i="1"/>
  <c r="K734" i="1"/>
  <c r="J734" i="1"/>
  <c r="I743" i="1"/>
  <c r="G743" i="1"/>
  <c r="K748" i="1"/>
  <c r="J748" i="1"/>
  <c r="O748" i="1" a="1"/>
  <c r="O748" i="1" s="1"/>
  <c r="G751" i="1"/>
  <c r="I751" i="1"/>
  <c r="O759" i="1" a="1"/>
  <c r="O759" i="1" s="1"/>
  <c r="P764" i="1"/>
  <c r="G773" i="1"/>
  <c r="I773" i="1"/>
  <c r="N776" i="1"/>
  <c r="J776" i="1"/>
  <c r="K776" i="1"/>
  <c r="O796" i="1" a="1"/>
  <c r="O796" i="1" s="1"/>
  <c r="O802" i="1" a="1"/>
  <c r="O802" i="1" s="1"/>
  <c r="K806" i="1"/>
  <c r="J806" i="1"/>
  <c r="N806" i="1"/>
  <c r="P809" i="1"/>
  <c r="I809" i="1"/>
  <c r="G809" i="1"/>
  <c r="I824" i="1"/>
  <c r="G824" i="1"/>
  <c r="I842" i="1"/>
  <c r="P842" i="1"/>
  <c r="O878" i="1" a="1"/>
  <c r="O878" i="1" s="1"/>
  <c r="K878" i="1"/>
  <c r="J878" i="1"/>
  <c r="G882" i="1"/>
  <c r="I882" i="1"/>
  <c r="P882" i="1"/>
  <c r="P106" i="1"/>
  <c r="I106" i="1"/>
  <c r="O117" i="1" a="1"/>
  <c r="O117" i="1" s="1"/>
  <c r="J117" i="1"/>
  <c r="K117" i="1"/>
  <c r="K133" i="1"/>
  <c r="J133" i="1"/>
  <c r="K153" i="1"/>
  <c r="J153" i="1"/>
  <c r="I340" i="1"/>
  <c r="P343" i="1"/>
  <c r="I343" i="1"/>
  <c r="G343" i="1"/>
  <c r="O345" i="1" a="1"/>
  <c r="O345" i="1" s="1"/>
  <c r="K345" i="1"/>
  <c r="J345" i="1"/>
  <c r="P349" i="1"/>
  <c r="I349" i="1"/>
  <c r="G349" i="1"/>
  <c r="P351" i="1"/>
  <c r="I351" i="1"/>
  <c r="I354" i="1"/>
  <c r="O365" i="1" a="1"/>
  <c r="O365" i="1" s="1"/>
  <c r="K365" i="1"/>
  <c r="J365" i="1"/>
  <c r="P370" i="1"/>
  <c r="I370" i="1"/>
  <c r="G374" i="1"/>
  <c r="I374" i="1"/>
  <c r="K376" i="1"/>
  <c r="J376" i="1"/>
  <c r="I383" i="1"/>
  <c r="K385" i="1"/>
  <c r="J385" i="1"/>
  <c r="P391" i="1"/>
  <c r="I391" i="1"/>
  <c r="G391" i="1"/>
  <c r="P394" i="1"/>
  <c r="I394" i="1"/>
  <c r="G394" i="1"/>
  <c r="P397" i="1"/>
  <c r="I397" i="1"/>
  <c r="G397" i="1"/>
  <c r="P403" i="1"/>
  <c r="I403" i="1"/>
  <c r="G403" i="1"/>
  <c r="K410" i="1"/>
  <c r="J410" i="1"/>
  <c r="G416" i="1"/>
  <c r="I416" i="1"/>
  <c r="G420" i="1"/>
  <c r="I420" i="1"/>
  <c r="K425" i="1"/>
  <c r="J425" i="1"/>
  <c r="O428" i="1" a="1"/>
  <c r="O428" i="1" s="1"/>
  <c r="K428" i="1"/>
  <c r="J428" i="1"/>
  <c r="I434" i="1"/>
  <c r="O449" i="1" a="1"/>
  <c r="O449" i="1" s="1"/>
  <c r="K449" i="1"/>
  <c r="J449" i="1"/>
  <c r="P453" i="1"/>
  <c r="I453" i="1"/>
  <c r="G467" i="1"/>
  <c r="I467" i="1"/>
  <c r="P475" i="1"/>
  <c r="K481" i="1"/>
  <c r="J481" i="1"/>
  <c r="K487" i="1"/>
  <c r="J487" i="1"/>
  <c r="N495" i="1"/>
  <c r="K495" i="1"/>
  <c r="J495" i="1"/>
  <c r="O495" i="1" a="1"/>
  <c r="O495" i="1" s="1"/>
  <c r="K498" i="1"/>
  <c r="J498" i="1"/>
  <c r="O498" i="1" a="1"/>
  <c r="O498" i="1" s="1"/>
  <c r="N500" i="1"/>
  <c r="P521" i="1"/>
  <c r="I521" i="1"/>
  <c r="G521" i="1"/>
  <c r="N529" i="1"/>
  <c r="N549" i="1"/>
  <c r="K549" i="1"/>
  <c r="J549" i="1"/>
  <c r="P558" i="1"/>
  <c r="I558" i="1"/>
  <c r="I561" i="1"/>
  <c r="G561" i="1"/>
  <c r="G566" i="1"/>
  <c r="P572" i="1"/>
  <c r="I572" i="1"/>
  <c r="N596" i="1"/>
  <c r="K596" i="1"/>
  <c r="J596" i="1"/>
  <c r="O596" i="1" a="1"/>
  <c r="O596" i="1" s="1"/>
  <c r="J606" i="1"/>
  <c r="K606" i="1"/>
  <c r="J609" i="1"/>
  <c r="K609" i="1"/>
  <c r="J624" i="1"/>
  <c r="K624" i="1"/>
  <c r="J630" i="1"/>
  <c r="K630" i="1"/>
  <c r="K635" i="1"/>
  <c r="J635" i="1"/>
  <c r="O635" i="1" a="1"/>
  <c r="O635" i="1" s="1"/>
  <c r="P648" i="1"/>
  <c r="K652" i="1"/>
  <c r="J652" i="1"/>
  <c r="O652" i="1" a="1"/>
  <c r="O652" i="1" s="1"/>
  <c r="O661" i="1" a="1"/>
  <c r="O661" i="1" s="1"/>
  <c r="K661" i="1"/>
  <c r="J661" i="1"/>
  <c r="P667" i="1"/>
  <c r="P671" i="1"/>
  <c r="I671" i="1"/>
  <c r="G671" i="1"/>
  <c r="O678" i="1" a="1"/>
  <c r="O678" i="1" s="1"/>
  <c r="K678" i="1"/>
  <c r="J678" i="1"/>
  <c r="J681" i="1"/>
  <c r="K681" i="1"/>
  <c r="P694" i="1"/>
  <c r="I694" i="1"/>
  <c r="P700" i="1"/>
  <c r="I700" i="1"/>
  <c r="K715" i="1"/>
  <c r="J715" i="1"/>
  <c r="O715" i="1" a="1"/>
  <c r="O715" i="1" s="1"/>
  <c r="J722" i="1"/>
  <c r="K722" i="1"/>
  <c r="O722" i="1" a="1"/>
  <c r="O722" i="1" s="1"/>
  <c r="K740" i="1"/>
  <c r="J740" i="1"/>
  <c r="O743" i="1" a="1"/>
  <c r="O743" i="1" s="1"/>
  <c r="J743" i="1"/>
  <c r="K743" i="1"/>
  <c r="G749" i="1"/>
  <c r="I749" i="1"/>
  <c r="G757" i="1"/>
  <c r="I757" i="1"/>
  <c r="K779" i="1"/>
  <c r="J779" i="1"/>
  <c r="G781" i="1"/>
  <c r="I781" i="1"/>
  <c r="J792" i="1"/>
  <c r="K792" i="1"/>
  <c r="G797" i="1"/>
  <c r="I797" i="1"/>
  <c r="P803" i="1"/>
  <c r="I803" i="1"/>
  <c r="G803" i="1"/>
  <c r="G807" i="1"/>
  <c r="I807" i="1"/>
  <c r="I816" i="1"/>
  <c r="G816" i="1"/>
  <c r="N824" i="1"/>
  <c r="J824" i="1"/>
  <c r="K824" i="1"/>
  <c r="I830" i="1"/>
  <c r="G830" i="1"/>
  <c r="P830" i="1"/>
  <c r="I860" i="1"/>
  <c r="G860" i="1"/>
  <c r="P911" i="1"/>
  <c r="I911" i="1"/>
  <c r="P86" i="1"/>
  <c r="I86" i="1"/>
  <c r="K141" i="1"/>
  <c r="J141" i="1"/>
  <c r="I342" i="1"/>
  <c r="I401" i="1"/>
  <c r="G401" i="1"/>
  <c r="O414" i="1" a="1"/>
  <c r="O414" i="1" s="1"/>
  <c r="K414" i="1"/>
  <c r="J414" i="1"/>
  <c r="I419" i="1"/>
  <c r="G419" i="1"/>
  <c r="P419" i="1"/>
  <c r="I427" i="1"/>
  <c r="G427" i="1"/>
  <c r="K437" i="1"/>
  <c r="J437" i="1"/>
  <c r="P448" i="1"/>
  <c r="I448" i="1"/>
  <c r="G448" i="1"/>
  <c r="N471" i="1"/>
  <c r="K471" i="1"/>
  <c r="J471" i="1"/>
  <c r="O542" i="1" a="1"/>
  <c r="O542" i="1" s="1"/>
  <c r="J542" i="1"/>
  <c r="K542" i="1"/>
  <c r="P608" i="1"/>
  <c r="I608" i="1"/>
  <c r="G608" i="1"/>
  <c r="O616" i="1" a="1"/>
  <c r="O616" i="1" s="1"/>
  <c r="K616" i="1"/>
  <c r="J616" i="1"/>
  <c r="I221" i="1"/>
  <c r="P92" i="1"/>
  <c r="I92" i="1"/>
  <c r="G96" i="1"/>
  <c r="I96" i="1"/>
  <c r="P104" i="1"/>
  <c r="I104" i="1"/>
  <c r="O39" i="1" a="1"/>
  <c r="O39" i="1" s="1"/>
  <c r="K39" i="1"/>
  <c r="J39" i="1"/>
  <c r="G43" i="1"/>
  <c r="I43" i="1"/>
  <c r="O46" i="1" a="1"/>
  <c r="O46" i="1" s="1"/>
  <c r="K46" i="1"/>
  <c r="J46" i="1"/>
  <c r="K50" i="1"/>
  <c r="J50" i="1"/>
  <c r="P57" i="1"/>
  <c r="I57" i="1"/>
  <c r="O60" i="1" a="1"/>
  <c r="O60" i="1" s="1"/>
  <c r="K60" i="1"/>
  <c r="J60" i="1"/>
  <c r="O64" i="1" a="1"/>
  <c r="O64" i="1" s="1"/>
  <c r="K64" i="1"/>
  <c r="J64" i="1"/>
  <c r="K68" i="1"/>
  <c r="J68" i="1"/>
  <c r="O72" i="1" a="1"/>
  <c r="O72" i="1" s="1"/>
  <c r="K72" i="1"/>
  <c r="J72" i="1"/>
  <c r="K76" i="1"/>
  <c r="J76" i="1"/>
  <c r="K83" i="1"/>
  <c r="J83" i="1"/>
  <c r="O33" i="1" a="1"/>
  <c r="O33" i="1" s="1"/>
  <c r="K33" i="1"/>
  <c r="J33" i="1"/>
  <c r="K331" i="1"/>
  <c r="J331" i="1"/>
  <c r="P335" i="1"/>
  <c r="I335" i="1"/>
  <c r="K210" i="1"/>
  <c r="J210" i="1"/>
  <c r="K214" i="1"/>
  <c r="J214" i="1"/>
  <c r="K218" i="1"/>
  <c r="J218" i="1"/>
  <c r="K222" i="1"/>
  <c r="J222" i="1"/>
  <c r="K226" i="1"/>
  <c r="J226" i="1"/>
  <c r="K230" i="1"/>
  <c r="J230" i="1"/>
  <c r="K234" i="1"/>
  <c r="J234" i="1"/>
  <c r="K238" i="1"/>
  <c r="J238" i="1"/>
  <c r="K242" i="1"/>
  <c r="J242" i="1"/>
  <c r="K246" i="1"/>
  <c r="J246" i="1"/>
  <c r="K251" i="1"/>
  <c r="J251" i="1"/>
  <c r="J255" i="1"/>
  <c r="K255" i="1"/>
  <c r="O259" i="1" a="1"/>
  <c r="O259" i="1" s="1"/>
  <c r="K259" i="1"/>
  <c r="J259" i="1"/>
  <c r="K263" i="1"/>
  <c r="J263" i="1"/>
  <c r="K267" i="1"/>
  <c r="J267" i="1"/>
  <c r="O88" i="1" a="1"/>
  <c r="O88" i="1" s="1"/>
  <c r="K88" i="1"/>
  <c r="J88" i="1"/>
  <c r="K92" i="1"/>
  <c r="J92" i="1"/>
  <c r="O96" i="1" a="1"/>
  <c r="O96" i="1" s="1"/>
  <c r="K96" i="1"/>
  <c r="J96" i="1"/>
  <c r="K100" i="1"/>
  <c r="J100" i="1"/>
  <c r="O104" i="1" a="1"/>
  <c r="O104" i="1" s="1"/>
  <c r="K104" i="1"/>
  <c r="J104" i="1"/>
  <c r="K108" i="1"/>
  <c r="J108" i="1"/>
  <c r="O112" i="1" a="1"/>
  <c r="O112" i="1" s="1"/>
  <c r="K112" i="1"/>
  <c r="J112" i="1"/>
  <c r="P136" i="1"/>
  <c r="I136" i="1"/>
  <c r="I249" i="1"/>
  <c r="G249" i="1"/>
  <c r="P332" i="1"/>
  <c r="I332" i="1"/>
  <c r="K335" i="1"/>
  <c r="J335" i="1"/>
  <c r="O337" i="1" a="1"/>
  <c r="O337" i="1" s="1"/>
  <c r="O343" i="1" a="1"/>
  <c r="O343" i="1" s="1"/>
  <c r="K343" i="1"/>
  <c r="J343" i="1"/>
  <c r="K349" i="1"/>
  <c r="J349" i="1"/>
  <c r="G351" i="1"/>
  <c r="K354" i="1"/>
  <c r="J354" i="1"/>
  <c r="O358" i="1" a="1"/>
  <c r="O358" i="1" s="1"/>
  <c r="O363" i="1" a="1"/>
  <c r="O363" i="1" s="1"/>
  <c r="K363" i="1"/>
  <c r="J363" i="1"/>
  <c r="G368" i="1"/>
  <c r="I368" i="1"/>
  <c r="G370" i="1"/>
  <c r="I377" i="1"/>
  <c r="G377" i="1"/>
  <c r="G383" i="1"/>
  <c r="P388" i="1"/>
  <c r="I388" i="1"/>
  <c r="G388" i="1"/>
  <c r="K391" i="1"/>
  <c r="J391" i="1"/>
  <c r="K394" i="1"/>
  <c r="J394" i="1"/>
  <c r="O394" i="1" a="1"/>
  <c r="O394" i="1" s="1"/>
  <c r="K397" i="1"/>
  <c r="J397" i="1"/>
  <c r="P400" i="1"/>
  <c r="I400" i="1"/>
  <c r="G400" i="1"/>
  <c r="K403" i="1"/>
  <c r="J403" i="1"/>
  <c r="P406" i="1"/>
  <c r="I406" i="1"/>
  <c r="K407" i="1"/>
  <c r="J407" i="1"/>
  <c r="I411" i="1"/>
  <c r="G411" i="1"/>
  <c r="K420" i="1"/>
  <c r="J420" i="1"/>
  <c r="O425" i="1" a="1"/>
  <c r="O425" i="1" s="1"/>
  <c r="O431" i="1" a="1"/>
  <c r="O431" i="1" s="1"/>
  <c r="K431" i="1"/>
  <c r="J431" i="1"/>
  <c r="K434" i="1"/>
  <c r="J434" i="1"/>
  <c r="P438" i="1"/>
  <c r="O441" i="1" a="1"/>
  <c r="O441" i="1" s="1"/>
  <c r="K441" i="1"/>
  <c r="J441" i="1"/>
  <c r="P447" i="1"/>
  <c r="I447" i="1"/>
  <c r="O453" i="1" a="1"/>
  <c r="O453" i="1" s="1"/>
  <c r="K453" i="1"/>
  <c r="J453" i="1"/>
  <c r="O456" i="1" a="1"/>
  <c r="O456" i="1" s="1"/>
  <c r="K456" i="1"/>
  <c r="J456" i="1"/>
  <c r="G473" i="1"/>
  <c r="I473" i="1"/>
  <c r="J478" i="1"/>
  <c r="K478" i="1"/>
  <c r="I482" i="1"/>
  <c r="P484" i="1"/>
  <c r="I488" i="1"/>
  <c r="G488" i="1"/>
  <c r="K490" i="1"/>
  <c r="J490" i="1"/>
  <c r="P493" i="1"/>
  <c r="I493" i="1"/>
  <c r="G493" i="1"/>
  <c r="O500" i="1" a="1"/>
  <c r="O500" i="1" s="1"/>
  <c r="P503" i="1"/>
  <c r="O515" i="1" a="1"/>
  <c r="O515" i="1" s="1"/>
  <c r="K515" i="1"/>
  <c r="J515" i="1"/>
  <c r="I518" i="1"/>
  <c r="G518" i="1"/>
  <c r="O521" i="1" a="1"/>
  <c r="O521" i="1" s="1"/>
  <c r="K521" i="1"/>
  <c r="J521" i="1"/>
  <c r="K524" i="1"/>
  <c r="J524" i="1"/>
  <c r="N524" i="1"/>
  <c r="P527" i="1"/>
  <c r="I527" i="1"/>
  <c r="G527" i="1"/>
  <c r="K535" i="1"/>
  <c r="J535" i="1"/>
  <c r="N544" i="1"/>
  <c r="K544" i="1"/>
  <c r="J544" i="1"/>
  <c r="G547" i="1"/>
  <c r="I547" i="1"/>
  <c r="N552" i="1"/>
  <c r="K552" i="1"/>
  <c r="J552" i="1"/>
  <c r="J558" i="1"/>
  <c r="K558" i="1"/>
  <c r="O558" i="1" a="1"/>
  <c r="O558" i="1" s="1"/>
  <c r="J561" i="1"/>
  <c r="K561" i="1"/>
  <c r="I564" i="1"/>
  <c r="J569" i="1"/>
  <c r="K569" i="1"/>
  <c r="G572" i="1"/>
  <c r="I591" i="1"/>
  <c r="G591" i="1"/>
  <c r="K594" i="1"/>
  <c r="J594" i="1"/>
  <c r="G603" i="1"/>
  <c r="I613" i="1"/>
  <c r="P613" i="1"/>
  <c r="P619" i="1"/>
  <c r="I619" i="1"/>
  <c r="I632" i="1"/>
  <c r="G632" i="1"/>
  <c r="P636" i="1"/>
  <c r="I636" i="1"/>
  <c r="G636" i="1"/>
  <c r="P653" i="1"/>
  <c r="I653" i="1"/>
  <c r="P655" i="1"/>
  <c r="P658" i="1"/>
  <c r="I679" i="1"/>
  <c r="P679" i="1"/>
  <c r="I682" i="1"/>
  <c r="G682" i="1"/>
  <c r="I697" i="1"/>
  <c r="K700" i="1"/>
  <c r="J700" i="1"/>
  <c r="O700" i="1" a="1"/>
  <c r="O700" i="1" s="1"/>
  <c r="P707" i="1"/>
  <c r="I707" i="1"/>
  <c r="G707" i="1"/>
  <c r="P716" i="1"/>
  <c r="I716" i="1"/>
  <c r="J719" i="1"/>
  <c r="K719" i="1"/>
  <c r="P743" i="1"/>
  <c r="I752" i="1"/>
  <c r="G755" i="1"/>
  <c r="I755" i="1"/>
  <c r="O757" i="1" a="1"/>
  <c r="O757" i="1" s="1"/>
  <c r="K757" i="1"/>
  <c r="J757" i="1"/>
  <c r="N762" i="1"/>
  <c r="J762" i="1"/>
  <c r="K762" i="1"/>
  <c r="K765" i="1"/>
  <c r="J765" i="1"/>
  <c r="O765" i="1" a="1"/>
  <c r="O765" i="1" s="1"/>
  <c r="N768" i="1"/>
  <c r="J768" i="1"/>
  <c r="K768" i="1"/>
  <c r="O768" i="1" a="1"/>
  <c r="O768" i="1" s="1"/>
  <c r="N779" i="1"/>
  <c r="K781" i="1"/>
  <c r="J781" i="1"/>
  <c r="I784" i="1"/>
  <c r="G784" i="1"/>
  <c r="K803" i="1"/>
  <c r="J803" i="1"/>
  <c r="O803" i="1" a="1"/>
  <c r="O803" i="1" s="1"/>
  <c r="O807" i="1" a="1"/>
  <c r="O807" i="1" s="1"/>
  <c r="J807" i="1"/>
  <c r="K807" i="1"/>
  <c r="I810" i="1"/>
  <c r="P810" i="1"/>
  <c r="G810" i="1"/>
  <c r="O819" i="1" a="1"/>
  <c r="O819" i="1" s="1"/>
  <c r="K819" i="1"/>
  <c r="J819" i="1"/>
  <c r="P821" i="1"/>
  <c r="I821" i="1"/>
  <c r="G821" i="1"/>
  <c r="O830" i="1" a="1"/>
  <c r="O830" i="1" s="1"/>
  <c r="K830" i="1"/>
  <c r="J830" i="1"/>
  <c r="N830" i="1"/>
  <c r="O836" i="1" a="1"/>
  <c r="O836" i="1" s="1"/>
  <c r="K836" i="1"/>
  <c r="J836" i="1"/>
  <c r="N836" i="1"/>
  <c r="K851" i="1"/>
  <c r="J851" i="1"/>
  <c r="O851" i="1" a="1"/>
  <c r="O851" i="1" s="1"/>
  <c r="N860" i="1"/>
  <c r="K860" i="1"/>
  <c r="J860" i="1"/>
  <c r="O885" i="1" a="1"/>
  <c r="O885" i="1" s="1"/>
  <c r="K885" i="1"/>
  <c r="J885" i="1"/>
  <c r="I892" i="1"/>
  <c r="P892" i="1"/>
  <c r="K901" i="1"/>
  <c r="J901" i="1"/>
  <c r="O901" i="1" a="1"/>
  <c r="O901" i="1" s="1"/>
  <c r="I110" i="1"/>
  <c r="O125" i="1" a="1"/>
  <c r="O125" i="1" s="1"/>
  <c r="J125" i="1"/>
  <c r="K125" i="1"/>
  <c r="J149" i="1"/>
  <c r="K149" i="1"/>
  <c r="K161" i="1"/>
  <c r="J161" i="1"/>
  <c r="K169" i="1"/>
  <c r="J169" i="1"/>
  <c r="K177" i="1"/>
  <c r="J177" i="1"/>
  <c r="K185" i="1"/>
  <c r="J185" i="1"/>
  <c r="K193" i="1"/>
  <c r="J193" i="1"/>
  <c r="K205" i="1"/>
  <c r="J205" i="1"/>
  <c r="K41" i="1"/>
  <c r="J41" i="1"/>
  <c r="K52" i="1"/>
  <c r="J52" i="1"/>
  <c r="O66" i="1" a="1"/>
  <c r="O66" i="1" s="1"/>
  <c r="K66" i="1"/>
  <c r="J66" i="1"/>
  <c r="I395" i="1"/>
  <c r="G395" i="1"/>
  <c r="K398" i="1"/>
  <c r="J398" i="1"/>
  <c r="K404" i="1"/>
  <c r="J404" i="1"/>
  <c r="O404" i="1" a="1"/>
  <c r="O404" i="1" s="1"/>
  <c r="P424" i="1"/>
  <c r="I424" i="1"/>
  <c r="K430" i="1"/>
  <c r="J430" i="1"/>
  <c r="O430" i="1" a="1"/>
  <c r="O430" i="1" s="1"/>
  <c r="K435" i="1"/>
  <c r="J435" i="1"/>
  <c r="O435" i="1" a="1"/>
  <c r="O435" i="1" s="1"/>
  <c r="K442" i="1"/>
  <c r="J442" i="1"/>
  <c r="O442" i="1" a="1"/>
  <c r="O442" i="1" s="1"/>
  <c r="P451" i="1"/>
  <c r="I451" i="1"/>
  <c r="K463" i="1"/>
  <c r="J463" i="1"/>
  <c r="N468" i="1"/>
  <c r="K468" i="1"/>
  <c r="J468" i="1"/>
  <c r="O504" i="1" a="1"/>
  <c r="O504" i="1" s="1"/>
  <c r="J504" i="1"/>
  <c r="K504" i="1"/>
  <c r="P105" i="1"/>
  <c r="I105" i="1"/>
  <c r="I113" i="1"/>
  <c r="K40" i="1"/>
  <c r="J40" i="1"/>
  <c r="J47" i="1"/>
  <c r="K47" i="1"/>
  <c r="K51" i="1"/>
  <c r="J51" i="1"/>
  <c r="K54" i="1"/>
  <c r="J54" i="1"/>
  <c r="O61" i="1" a="1"/>
  <c r="O61" i="1" s="1"/>
  <c r="J61" i="1"/>
  <c r="K61" i="1"/>
  <c r="K65" i="1"/>
  <c r="J65" i="1"/>
  <c r="O69" i="1" a="1"/>
  <c r="O69" i="1" s="1"/>
  <c r="K69" i="1"/>
  <c r="J69" i="1"/>
  <c r="O73" i="1" a="1"/>
  <c r="O73" i="1" s="1"/>
  <c r="K73" i="1"/>
  <c r="J73" i="1"/>
  <c r="K77" i="1"/>
  <c r="J77" i="1"/>
  <c r="K80" i="1"/>
  <c r="J80" i="1"/>
  <c r="K84" i="1"/>
  <c r="J84" i="1"/>
  <c r="J400" i="1"/>
  <c r="K400" i="1"/>
  <c r="K411" i="1"/>
  <c r="J411" i="1"/>
  <c r="K418" i="1"/>
  <c r="J418" i="1"/>
  <c r="O423" i="1" a="1"/>
  <c r="O423" i="1" s="1"/>
  <c r="K423" i="1"/>
  <c r="J423" i="1"/>
  <c r="K429" i="1"/>
  <c r="J429" i="1"/>
  <c r="I432" i="1"/>
  <c r="P432" i="1"/>
  <c r="K447" i="1"/>
  <c r="J447" i="1"/>
  <c r="P460" i="1"/>
  <c r="I460" i="1"/>
  <c r="G460" i="1"/>
  <c r="O465" i="1" a="1"/>
  <c r="O465" i="1" s="1"/>
  <c r="K465" i="1"/>
  <c r="J465" i="1"/>
  <c r="P467" i="1"/>
  <c r="P470" i="1"/>
  <c r="O473" i="1" a="1"/>
  <c r="O473" i="1" s="1"/>
  <c r="K473" i="1"/>
  <c r="J473" i="1"/>
  <c r="I479" i="1"/>
  <c r="K482" i="1"/>
  <c r="J482" i="1"/>
  <c r="K488" i="1"/>
  <c r="J488" i="1"/>
  <c r="N488" i="1"/>
  <c r="K493" i="1"/>
  <c r="J493" i="1"/>
  <c r="G496" i="1"/>
  <c r="I496" i="1"/>
  <c r="G499" i="1"/>
  <c r="I499" i="1"/>
  <c r="O512" i="1" a="1"/>
  <c r="O512" i="1" s="1"/>
  <c r="K512" i="1"/>
  <c r="J512" i="1"/>
  <c r="O518" i="1" a="1"/>
  <c r="O518" i="1" s="1"/>
  <c r="J518" i="1"/>
  <c r="K518" i="1"/>
  <c r="P522" i="1"/>
  <c r="I522" i="1"/>
  <c r="G522" i="1"/>
  <c r="K527" i="1"/>
  <c r="J527" i="1"/>
  <c r="P533" i="1"/>
  <c r="I533" i="1"/>
  <c r="G533" i="1"/>
  <c r="G545" i="1"/>
  <c r="I545" i="1"/>
  <c r="P545" i="1"/>
  <c r="N547" i="1"/>
  <c r="K547" i="1"/>
  <c r="J547" i="1"/>
  <c r="J550" i="1"/>
  <c r="K550" i="1"/>
  <c r="O550" i="1" a="1"/>
  <c r="O550" i="1" s="1"/>
  <c r="I556" i="1"/>
  <c r="K564" i="1"/>
  <c r="J564" i="1"/>
  <c r="J591" i="1"/>
  <c r="K591" i="1"/>
  <c r="I597" i="1"/>
  <c r="G597" i="1"/>
  <c r="N613" i="1"/>
  <c r="K613" i="1"/>
  <c r="J613" i="1"/>
  <c r="K621" i="1"/>
  <c r="J621" i="1"/>
  <c r="K627" i="1"/>
  <c r="J627" i="1"/>
  <c r="J632" i="1"/>
  <c r="K632" i="1"/>
  <c r="K636" i="1"/>
  <c r="J636" i="1"/>
  <c r="P640" i="1"/>
  <c r="I640" i="1"/>
  <c r="I656" i="1"/>
  <c r="P656" i="1"/>
  <c r="G656" i="1"/>
  <c r="K662" i="1"/>
  <c r="J662" i="1"/>
  <c r="J665" i="1"/>
  <c r="K665" i="1"/>
  <c r="J673" i="1"/>
  <c r="K673" i="1"/>
  <c r="O673" i="1" a="1"/>
  <c r="O673" i="1" s="1"/>
  <c r="P691" i="1"/>
  <c r="I691" i="1"/>
  <c r="P695" i="1"/>
  <c r="I695" i="1"/>
  <c r="J697" i="1"/>
  <c r="K697" i="1"/>
  <c r="I704" i="1"/>
  <c r="P704" i="1"/>
  <c r="K707" i="1"/>
  <c r="J707" i="1"/>
  <c r="O707" i="1" a="1"/>
  <c r="O707" i="1" s="1"/>
  <c r="K716" i="1"/>
  <c r="J716" i="1"/>
  <c r="O716" i="1" a="1"/>
  <c r="O716" i="1" s="1"/>
  <c r="K723" i="1"/>
  <c r="J723" i="1"/>
  <c r="K726" i="1"/>
  <c r="J726" i="1"/>
  <c r="J729" i="1"/>
  <c r="K729" i="1"/>
  <c r="J735" i="1"/>
  <c r="K735" i="1"/>
  <c r="O752" i="1" a="1"/>
  <c r="O752" i="1" s="1"/>
  <c r="J752" i="1"/>
  <c r="K752" i="1"/>
  <c r="O760" i="1" a="1"/>
  <c r="O760" i="1" s="1"/>
  <c r="J760" i="1"/>
  <c r="K760" i="1"/>
  <c r="I766" i="1"/>
  <c r="P766" i="1"/>
  <c r="I774" i="1"/>
  <c r="G774" i="1"/>
  <c r="O786" i="1" a="1"/>
  <c r="O786" i="1" s="1"/>
  <c r="J786" i="1"/>
  <c r="K786" i="1"/>
  <c r="P795" i="1"/>
  <c r="I795" i="1"/>
  <c r="G795" i="1"/>
  <c r="O810" i="1" a="1"/>
  <c r="O810" i="1" s="1"/>
  <c r="J810" i="1"/>
  <c r="K810" i="1"/>
  <c r="P816" i="1"/>
  <c r="K821" i="1"/>
  <c r="J821" i="1"/>
  <c r="O821" i="1" a="1"/>
  <c r="O821" i="1" s="1"/>
  <c r="J825" i="1"/>
  <c r="K825" i="1"/>
  <c r="K869" i="1"/>
  <c r="J869" i="1"/>
  <c r="I873" i="1"/>
  <c r="P873" i="1"/>
  <c r="K483" i="1"/>
  <c r="J483" i="1"/>
  <c r="O483" i="1" a="1"/>
  <c r="O483" i="1" s="1"/>
  <c r="K513" i="1"/>
  <c r="J513" i="1"/>
  <c r="I93" i="1"/>
  <c r="G101" i="1"/>
  <c r="I101" i="1"/>
  <c r="K249" i="1"/>
  <c r="J249" i="1"/>
  <c r="P44" i="1"/>
  <c r="I44" i="1"/>
  <c r="O34" i="1" a="1"/>
  <c r="O34" i="1" s="1"/>
  <c r="K34" i="1"/>
  <c r="J34" i="1"/>
  <c r="P336" i="1"/>
  <c r="I336" i="1"/>
  <c r="P338" i="1"/>
  <c r="I338" i="1"/>
  <c r="G338" i="1"/>
  <c r="I341" i="1"/>
  <c r="O346" i="1" a="1"/>
  <c r="O346" i="1" s="1"/>
  <c r="K346" i="1"/>
  <c r="J346" i="1"/>
  <c r="O351" i="1" a="1"/>
  <c r="O351" i="1" s="1"/>
  <c r="K351" i="1"/>
  <c r="J351" i="1"/>
  <c r="G359" i="1"/>
  <c r="I359" i="1"/>
  <c r="K377" i="1"/>
  <c r="J377" i="1"/>
  <c r="K383" i="1"/>
  <c r="J383" i="1"/>
  <c r="G386" i="1"/>
  <c r="I386" i="1"/>
  <c r="O388" i="1" a="1"/>
  <c r="O388" i="1" s="1"/>
  <c r="K388" i="1"/>
  <c r="J388" i="1"/>
  <c r="K211" i="1"/>
  <c r="J211" i="1"/>
  <c r="K215" i="1"/>
  <c r="J215" i="1"/>
  <c r="K219" i="1"/>
  <c r="J219" i="1"/>
  <c r="J223" i="1"/>
  <c r="K223" i="1"/>
  <c r="K227" i="1"/>
  <c r="J227" i="1"/>
  <c r="K231" i="1"/>
  <c r="J231" i="1"/>
  <c r="N235" i="1"/>
  <c r="K235" i="1"/>
  <c r="J235" i="1"/>
  <c r="J239" i="1"/>
  <c r="K239" i="1"/>
  <c r="K243" i="1"/>
  <c r="J243" i="1"/>
  <c r="J247" i="1"/>
  <c r="K247" i="1"/>
  <c r="K252" i="1"/>
  <c r="J252" i="1"/>
  <c r="K256" i="1"/>
  <c r="J256" i="1"/>
  <c r="K260" i="1"/>
  <c r="J260" i="1"/>
  <c r="K264" i="1"/>
  <c r="J264" i="1"/>
  <c r="K268" i="1"/>
  <c r="J268" i="1"/>
  <c r="O89" i="1" a="1"/>
  <c r="O89" i="1" s="1"/>
  <c r="K89" i="1"/>
  <c r="J89" i="1"/>
  <c r="J93" i="1"/>
  <c r="K93" i="1"/>
  <c r="K97" i="1"/>
  <c r="J97" i="1"/>
  <c r="K101" i="1"/>
  <c r="J101" i="1"/>
  <c r="K105" i="1"/>
  <c r="J105" i="1"/>
  <c r="K109" i="1"/>
  <c r="J109" i="1"/>
  <c r="G113" i="1"/>
  <c r="G117" i="1"/>
  <c r="I117" i="1"/>
  <c r="G121" i="1"/>
  <c r="I121" i="1"/>
  <c r="I125" i="1"/>
  <c r="P129" i="1"/>
  <c r="I129" i="1"/>
  <c r="I133" i="1"/>
  <c r="I137" i="1"/>
  <c r="I141" i="1"/>
  <c r="I145" i="1"/>
  <c r="I149" i="1"/>
  <c r="I153" i="1"/>
  <c r="I157" i="1"/>
  <c r="P161" i="1"/>
  <c r="I161" i="1"/>
  <c r="I165" i="1"/>
  <c r="I169" i="1"/>
  <c r="I173" i="1"/>
  <c r="I177" i="1"/>
  <c r="I181" i="1"/>
  <c r="G185" i="1"/>
  <c r="I185" i="1"/>
  <c r="I189" i="1"/>
  <c r="I193" i="1"/>
  <c r="I197" i="1"/>
  <c r="I201" i="1"/>
  <c r="I205" i="1"/>
  <c r="G37" i="1"/>
  <c r="I37" i="1"/>
  <c r="P41" i="1"/>
  <c r="I41" i="1"/>
  <c r="K44" i="1"/>
  <c r="J44" i="1"/>
  <c r="I48" i="1"/>
  <c r="I52" i="1"/>
  <c r="I55" i="1"/>
  <c r="O58" i="1" a="1"/>
  <c r="O58" i="1" s="1"/>
  <c r="K58" i="1"/>
  <c r="J58" i="1"/>
  <c r="P62" i="1"/>
  <c r="I62" i="1"/>
  <c r="P66" i="1"/>
  <c r="I66" i="1"/>
  <c r="P70" i="1"/>
  <c r="I70" i="1"/>
  <c r="I74" i="1"/>
  <c r="I78" i="1"/>
  <c r="I81" i="1"/>
  <c r="O84" i="1" a="1"/>
  <c r="O84" i="1" s="1"/>
  <c r="I32" i="1"/>
  <c r="I35" i="1"/>
  <c r="O332" i="1" a="1"/>
  <c r="O332" i="1" s="1"/>
  <c r="K332" i="1"/>
  <c r="J332" i="1"/>
  <c r="J336" i="1"/>
  <c r="K336" i="1"/>
  <c r="O338" i="1" a="1"/>
  <c r="O338" i="1" s="1"/>
  <c r="K338" i="1"/>
  <c r="J338" i="1"/>
  <c r="I347" i="1"/>
  <c r="P355" i="1"/>
  <c r="I355" i="1"/>
  <c r="G355" i="1"/>
  <c r="I378" i="1"/>
  <c r="K386" i="1"/>
  <c r="J386" i="1"/>
  <c r="K392" i="1"/>
  <c r="J392" i="1"/>
  <c r="O392" i="1" a="1"/>
  <c r="O392" i="1" s="1"/>
  <c r="O408" i="1" a="1"/>
  <c r="O408" i="1" s="1"/>
  <c r="J408" i="1"/>
  <c r="K408" i="1"/>
  <c r="G414" i="1"/>
  <c r="I414" i="1"/>
  <c r="O418" i="1" a="1"/>
  <c r="O418" i="1" s="1"/>
  <c r="K426" i="1"/>
  <c r="J426" i="1"/>
  <c r="P430" i="1"/>
  <c r="I430" i="1"/>
  <c r="G430" i="1"/>
  <c r="G432" i="1"/>
  <c r="K439" i="1"/>
  <c r="J439" i="1"/>
  <c r="K450" i="1"/>
  <c r="J450" i="1"/>
  <c r="K457" i="1"/>
  <c r="J457" i="1"/>
  <c r="K460" i="1"/>
  <c r="J460" i="1"/>
  <c r="P463" i="1"/>
  <c r="I463" i="1"/>
  <c r="P468" i="1"/>
  <c r="I468" i="1"/>
  <c r="G468" i="1"/>
  <c r="P474" i="1"/>
  <c r="I474" i="1"/>
  <c r="O479" i="1" a="1"/>
  <c r="O479" i="1" s="1"/>
  <c r="K479" i="1"/>
  <c r="J479" i="1"/>
  <c r="K485" i="1"/>
  <c r="J485" i="1"/>
  <c r="I494" i="1"/>
  <c r="G494" i="1"/>
  <c r="O496" i="1" a="1"/>
  <c r="O496" i="1" s="1"/>
  <c r="J496" i="1"/>
  <c r="K496" i="1"/>
  <c r="K522" i="1"/>
  <c r="J522" i="1"/>
  <c r="I528" i="1"/>
  <c r="P528" i="1"/>
  <c r="G528" i="1"/>
  <c r="N530" i="1"/>
  <c r="K530" i="1"/>
  <c r="J530" i="1"/>
  <c r="O533" i="1" a="1"/>
  <c r="O533" i="1" s="1"/>
  <c r="K533" i="1"/>
  <c r="J533" i="1"/>
  <c r="P538" i="1"/>
  <c r="I538" i="1"/>
  <c r="I542" i="1"/>
  <c r="G542" i="1"/>
  <c r="O556" i="1" a="1"/>
  <c r="O556" i="1" s="1"/>
  <c r="K556" i="1"/>
  <c r="J556" i="1"/>
  <c r="I567" i="1"/>
  <c r="G567" i="1"/>
  <c r="P578" i="1"/>
  <c r="I578" i="1"/>
  <c r="J582" i="1"/>
  <c r="K582" i="1"/>
  <c r="I592" i="1"/>
  <c r="P592" i="1"/>
  <c r="K597" i="1"/>
  <c r="J597" i="1"/>
  <c r="I601" i="1"/>
  <c r="I604" i="1"/>
  <c r="N607" i="1"/>
  <c r="J607" i="1"/>
  <c r="K607" i="1"/>
  <c r="I616" i="1"/>
  <c r="I622" i="1"/>
  <c r="O640" i="1" a="1"/>
  <c r="O640" i="1" s="1"/>
  <c r="J640" i="1"/>
  <c r="K640" i="1"/>
  <c r="O646" i="1" a="1"/>
  <c r="O646" i="1" s="1"/>
  <c r="K646" i="1"/>
  <c r="J646" i="1"/>
  <c r="I650" i="1"/>
  <c r="J656" i="1"/>
  <c r="K656" i="1"/>
  <c r="G663" i="1"/>
  <c r="I663" i="1"/>
  <c r="G669" i="1"/>
  <c r="I669" i="1"/>
  <c r="K676" i="1"/>
  <c r="J676" i="1"/>
  <c r="O676" i="1" a="1"/>
  <c r="O676" i="1" s="1"/>
  <c r="G695" i="1"/>
  <c r="I708" i="1"/>
  <c r="P708" i="1"/>
  <c r="P710" i="1"/>
  <c r="O713" i="1" a="1"/>
  <c r="O713" i="1" s="1"/>
  <c r="J713" i="1"/>
  <c r="K713" i="1"/>
  <c r="J738" i="1"/>
  <c r="K738" i="1"/>
  <c r="G741" i="1"/>
  <c r="P749" i="1"/>
  <c r="G761" i="1"/>
  <c r="I761" i="1"/>
  <c r="K766" i="1"/>
  <c r="J766" i="1"/>
  <c r="J769" i="1"/>
  <c r="K769" i="1"/>
  <c r="K774" i="1"/>
  <c r="J774" i="1"/>
  <c r="I778" i="1"/>
  <c r="G787" i="1"/>
  <c r="I787" i="1"/>
  <c r="J793" i="1"/>
  <c r="K793" i="1"/>
  <c r="O793" i="1" a="1"/>
  <c r="O793" i="1" s="1"/>
  <c r="K798" i="1"/>
  <c r="J798" i="1"/>
  <c r="O804" i="1" a="1"/>
  <c r="O804" i="1" s="1"/>
  <c r="K804" i="1"/>
  <c r="J804" i="1"/>
  <c r="I811" i="1"/>
  <c r="P811" i="1"/>
  <c r="J831" i="1"/>
  <c r="K831" i="1"/>
  <c r="O833" i="1" a="1"/>
  <c r="O833" i="1" s="1"/>
  <c r="J833" i="1"/>
  <c r="K833" i="1"/>
  <c r="P877" i="1"/>
  <c r="I877" i="1"/>
  <c r="G877" i="1"/>
  <c r="K886" i="1"/>
  <c r="J886" i="1"/>
  <c r="I899" i="1"/>
  <c r="P899" i="1"/>
  <c r="N818" i="1"/>
  <c r="J818" i="1"/>
  <c r="K818" i="1"/>
  <c r="O822" i="1" a="1"/>
  <c r="O822" i="1" s="1"/>
  <c r="K822" i="1"/>
  <c r="J822" i="1"/>
  <c r="K835" i="1"/>
  <c r="J835" i="1"/>
  <c r="O840" i="1" a="1"/>
  <c r="O840" i="1" s="1"/>
  <c r="J840" i="1"/>
  <c r="K840" i="1"/>
  <c r="K845" i="1"/>
  <c r="J845" i="1"/>
  <c r="O856" i="1" a="1"/>
  <c r="O856" i="1" s="1"/>
  <c r="J856" i="1"/>
  <c r="K856" i="1"/>
  <c r="N859" i="1"/>
  <c r="K859" i="1"/>
  <c r="J859" i="1"/>
  <c r="J864" i="1"/>
  <c r="K864" i="1"/>
  <c r="O866" i="1" a="1"/>
  <c r="O866" i="1" s="1"/>
  <c r="J866" i="1"/>
  <c r="K866" i="1"/>
  <c r="K868" i="1"/>
  <c r="J868" i="1"/>
  <c r="G884" i="1"/>
  <c r="G888" i="1"/>
  <c r="I888" i="1"/>
  <c r="G895" i="1"/>
  <c r="J904" i="1"/>
  <c r="K904" i="1"/>
  <c r="G907" i="1"/>
  <c r="J912" i="1"/>
  <c r="K912" i="1"/>
  <c r="G914" i="1"/>
  <c r="P925" i="1"/>
  <c r="I925" i="1"/>
  <c r="O926" i="1" a="1"/>
  <c r="O926" i="1" s="1"/>
  <c r="K926" i="1"/>
  <c r="J926" i="1"/>
  <c r="J929" i="1"/>
  <c r="K929" i="1"/>
  <c r="G404" i="1"/>
  <c r="I404" i="1"/>
  <c r="I407" i="1"/>
  <c r="G410" i="1"/>
  <c r="I410" i="1"/>
  <c r="P412" i="1"/>
  <c r="I412" i="1"/>
  <c r="P415" i="1"/>
  <c r="I415" i="1"/>
  <c r="G422" i="1"/>
  <c r="I422" i="1"/>
  <c r="O424" i="1" a="1"/>
  <c r="O424" i="1" s="1"/>
  <c r="K424" i="1"/>
  <c r="J424" i="1"/>
  <c r="P440" i="1"/>
  <c r="I440" i="1"/>
  <c r="K445" i="1"/>
  <c r="J445" i="1"/>
  <c r="I450" i="1"/>
  <c r="P456" i="1"/>
  <c r="I456" i="1"/>
  <c r="K459" i="1"/>
  <c r="J459" i="1"/>
  <c r="G461" i="1"/>
  <c r="I461" i="1"/>
  <c r="I464" i="1"/>
  <c r="I471" i="1"/>
  <c r="K476" i="1"/>
  <c r="J476" i="1"/>
  <c r="K484" i="1"/>
  <c r="J484" i="1"/>
  <c r="I487" i="1"/>
  <c r="N489" i="1"/>
  <c r="K489" i="1"/>
  <c r="J489" i="1"/>
  <c r="N491" i="1"/>
  <c r="K491" i="1"/>
  <c r="J491" i="1"/>
  <c r="G505" i="1"/>
  <c r="I505" i="1"/>
  <c r="O507" i="1" a="1"/>
  <c r="O507" i="1" s="1"/>
  <c r="K507" i="1"/>
  <c r="J507" i="1"/>
  <c r="P511" i="1"/>
  <c r="I511" i="1"/>
  <c r="I513" i="1"/>
  <c r="I516" i="1"/>
  <c r="I524" i="1"/>
  <c r="K525" i="1"/>
  <c r="J525" i="1"/>
  <c r="I530" i="1"/>
  <c r="O532" i="1" a="1"/>
  <c r="O532" i="1" s="1"/>
  <c r="K532" i="1"/>
  <c r="J532" i="1"/>
  <c r="I535" i="1"/>
  <c r="O538" i="1" a="1"/>
  <c r="O538" i="1" s="1"/>
  <c r="K538" i="1"/>
  <c r="J538" i="1"/>
  <c r="O540" i="1" a="1"/>
  <c r="O540" i="1" s="1"/>
  <c r="K540" i="1"/>
  <c r="J540" i="1"/>
  <c r="O545" i="1" a="1"/>
  <c r="O545" i="1" s="1"/>
  <c r="K545" i="1"/>
  <c r="J545" i="1"/>
  <c r="K555" i="1"/>
  <c r="J555" i="1"/>
  <c r="K557" i="1"/>
  <c r="J557" i="1"/>
  <c r="O562" i="1" a="1"/>
  <c r="O562" i="1" s="1"/>
  <c r="K562" i="1"/>
  <c r="J562" i="1"/>
  <c r="I565" i="1"/>
  <c r="N566" i="1"/>
  <c r="J566" i="1"/>
  <c r="K566" i="1"/>
  <c r="I569" i="1"/>
  <c r="K576" i="1"/>
  <c r="J576" i="1"/>
  <c r="N578" i="1"/>
  <c r="K578" i="1"/>
  <c r="J578" i="1"/>
  <c r="I580" i="1"/>
  <c r="I585" i="1"/>
  <c r="I587" i="1"/>
  <c r="I594" i="1"/>
  <c r="O598" i="1" a="1"/>
  <c r="O598" i="1" s="1"/>
  <c r="J598" i="1"/>
  <c r="K598" i="1"/>
  <c r="K603" i="1"/>
  <c r="J603" i="1"/>
  <c r="I607" i="1"/>
  <c r="K612" i="1"/>
  <c r="J612" i="1"/>
  <c r="J614" i="1"/>
  <c r="K614" i="1"/>
  <c r="I617" i="1"/>
  <c r="O625" i="1" a="1"/>
  <c r="O625" i="1" s="1"/>
  <c r="J625" i="1"/>
  <c r="K625" i="1"/>
  <c r="P627" i="1"/>
  <c r="I627" i="1"/>
  <c r="G630" i="1"/>
  <c r="I630" i="1"/>
  <c r="O634" i="1" a="1"/>
  <c r="O634" i="1" s="1"/>
  <c r="J634" i="1"/>
  <c r="K634" i="1"/>
  <c r="O637" i="1" a="1"/>
  <c r="O637" i="1" s="1"/>
  <c r="K637" i="1"/>
  <c r="J637" i="1"/>
  <c r="P641" i="1"/>
  <c r="I641" i="1"/>
  <c r="O643" i="1" a="1"/>
  <c r="O643" i="1" s="1"/>
  <c r="K643" i="1"/>
  <c r="J643" i="1"/>
  <c r="G647" i="1"/>
  <c r="I647" i="1"/>
  <c r="J649" i="1"/>
  <c r="K649" i="1"/>
  <c r="J655" i="1"/>
  <c r="K655" i="1"/>
  <c r="O663" i="1" a="1"/>
  <c r="O663" i="1" s="1"/>
  <c r="J663" i="1"/>
  <c r="K663" i="1"/>
  <c r="I666" i="1"/>
  <c r="I668" i="1"/>
  <c r="I673" i="1"/>
  <c r="G675" i="1"/>
  <c r="I675" i="1"/>
  <c r="J679" i="1"/>
  <c r="K679" i="1"/>
  <c r="P684" i="1"/>
  <c r="I684" i="1"/>
  <c r="J689" i="1"/>
  <c r="K689" i="1"/>
  <c r="O695" i="1" a="1"/>
  <c r="O695" i="1" s="1"/>
  <c r="J695" i="1"/>
  <c r="K695" i="1"/>
  <c r="I698" i="1"/>
  <c r="I703" i="1"/>
  <c r="P706" i="1"/>
  <c r="I706" i="1"/>
  <c r="K708" i="1"/>
  <c r="J708" i="1"/>
  <c r="P711" i="1"/>
  <c r="I711" i="1"/>
  <c r="I714" i="1"/>
  <c r="I720" i="1"/>
  <c r="O725" i="1" a="1"/>
  <c r="O725" i="1" s="1"/>
  <c r="K725" i="1"/>
  <c r="J725" i="1"/>
  <c r="J728" i="1"/>
  <c r="K728" i="1"/>
  <c r="J736" i="1"/>
  <c r="K736" i="1"/>
  <c r="G739" i="1"/>
  <c r="I739" i="1"/>
  <c r="O741" i="1" a="1"/>
  <c r="O741" i="1" s="1"/>
  <c r="K741" i="1"/>
  <c r="J741" i="1"/>
  <c r="I744" i="1"/>
  <c r="G746" i="1"/>
  <c r="I746" i="1"/>
  <c r="K755" i="1"/>
  <c r="J755" i="1"/>
  <c r="I758" i="1"/>
  <c r="I760" i="1"/>
  <c r="I762" i="1"/>
  <c r="I771" i="1"/>
  <c r="K773" i="1"/>
  <c r="J773" i="1"/>
  <c r="J775" i="1"/>
  <c r="K775" i="1"/>
  <c r="J778" i="1"/>
  <c r="K778" i="1"/>
  <c r="P782" i="1"/>
  <c r="I782" i="1"/>
  <c r="I786" i="1"/>
  <c r="J791" i="1"/>
  <c r="K791" i="1"/>
  <c r="N797" i="1"/>
  <c r="K797" i="1"/>
  <c r="J797" i="1"/>
  <c r="J800" i="1"/>
  <c r="K800" i="1"/>
  <c r="P805" i="1"/>
  <c r="I805" i="1"/>
  <c r="I808" i="1"/>
  <c r="G813" i="1"/>
  <c r="I813" i="1"/>
  <c r="O816" i="1" a="1"/>
  <c r="O816" i="1" s="1"/>
  <c r="J816" i="1"/>
  <c r="K816" i="1"/>
  <c r="P823" i="1"/>
  <c r="I823" i="1"/>
  <c r="J826" i="1"/>
  <c r="K826" i="1"/>
  <c r="O828" i="1" a="1"/>
  <c r="O828" i="1" s="1"/>
  <c r="K828" i="1"/>
  <c r="J828" i="1"/>
  <c r="P833" i="1"/>
  <c r="I833" i="1"/>
  <c r="O835" i="1" a="1"/>
  <c r="O835" i="1" s="1"/>
  <c r="G838" i="1"/>
  <c r="N840" i="1"/>
  <c r="O843" i="1" a="1"/>
  <c r="O843" i="1" s="1"/>
  <c r="K843" i="1"/>
  <c r="J843" i="1"/>
  <c r="P846" i="1"/>
  <c r="I846" i="1"/>
  <c r="G848" i="1"/>
  <c r="G850" i="1"/>
  <c r="G852" i="1"/>
  <c r="I854" i="1"/>
  <c r="G857" i="1"/>
  <c r="I857" i="1"/>
  <c r="O859" i="1" a="1"/>
  <c r="O859" i="1" s="1"/>
  <c r="I862" i="1"/>
  <c r="P865" i="1"/>
  <c r="I865" i="1"/>
  <c r="P868" i="1"/>
  <c r="N871" i="1"/>
  <c r="J871" i="1"/>
  <c r="K871" i="1"/>
  <c r="J874" i="1"/>
  <c r="K874" i="1"/>
  <c r="N876" i="1"/>
  <c r="I878" i="1"/>
  <c r="P880" i="1"/>
  <c r="I880" i="1"/>
  <c r="P883" i="1"/>
  <c r="I883" i="1"/>
  <c r="K884" i="1"/>
  <c r="J884" i="1"/>
  <c r="J888" i="1"/>
  <c r="K888" i="1"/>
  <c r="G890" i="1"/>
  <c r="K893" i="1"/>
  <c r="J893" i="1"/>
  <c r="J895" i="1"/>
  <c r="K895" i="1"/>
  <c r="O897" i="1" a="1"/>
  <c r="O897" i="1" s="1"/>
  <c r="J897" i="1"/>
  <c r="K897" i="1"/>
  <c r="K900" i="1"/>
  <c r="J900" i="1"/>
  <c r="G902" i="1"/>
  <c r="I905" i="1"/>
  <c r="K907" i="1"/>
  <c r="J907" i="1"/>
  <c r="O909" i="1" a="1"/>
  <c r="O909" i="1" s="1"/>
  <c r="K909" i="1"/>
  <c r="J909" i="1"/>
  <c r="N912" i="1"/>
  <c r="O914" i="1" a="1"/>
  <c r="O914" i="1" s="1"/>
  <c r="J914" i="1"/>
  <c r="K914" i="1"/>
  <c r="K917" i="1"/>
  <c r="J917" i="1"/>
  <c r="I922" i="1"/>
  <c r="G925" i="1"/>
  <c r="I930" i="1"/>
  <c r="K668" i="1"/>
  <c r="J668" i="1"/>
  <c r="J671" i="1"/>
  <c r="K671" i="1"/>
  <c r="K675" i="1"/>
  <c r="J675" i="1"/>
  <c r="K677" i="1"/>
  <c r="J677" i="1"/>
  <c r="J682" i="1"/>
  <c r="K682" i="1"/>
  <c r="O684" i="1" a="1"/>
  <c r="O684" i="1" s="1"/>
  <c r="K684" i="1"/>
  <c r="J684" i="1"/>
  <c r="J698" i="1"/>
  <c r="K698" i="1"/>
  <c r="P701" i="1"/>
  <c r="I701" i="1"/>
  <c r="J703" i="1"/>
  <c r="K703" i="1"/>
  <c r="O706" i="1" a="1"/>
  <c r="O706" i="1" s="1"/>
  <c r="J706" i="1"/>
  <c r="K706" i="1"/>
  <c r="J711" i="1"/>
  <c r="K711" i="1"/>
  <c r="J714" i="1"/>
  <c r="K714" i="1"/>
  <c r="P717" i="1"/>
  <c r="I717" i="1"/>
  <c r="J720" i="1"/>
  <c r="K720" i="1"/>
  <c r="P723" i="1"/>
  <c r="I723" i="1"/>
  <c r="I726" i="1"/>
  <c r="P731" i="1"/>
  <c r="I731" i="1"/>
  <c r="G734" i="1"/>
  <c r="I734" i="1"/>
  <c r="K739" i="1"/>
  <c r="J739" i="1"/>
  <c r="G742" i="1"/>
  <c r="I742" i="1"/>
  <c r="O746" i="1" a="1"/>
  <c r="O746" i="1" s="1"/>
  <c r="J746" i="1"/>
  <c r="K746" i="1"/>
  <c r="K750" i="1"/>
  <c r="J750" i="1"/>
  <c r="I753" i="1"/>
  <c r="K764" i="1"/>
  <c r="J764" i="1"/>
  <c r="G767" i="1"/>
  <c r="I767" i="1"/>
  <c r="G769" i="1"/>
  <c r="I769" i="1"/>
  <c r="K771" i="1"/>
  <c r="J771" i="1"/>
  <c r="P776" i="1"/>
  <c r="I776" i="1"/>
  <c r="K782" i="1"/>
  <c r="J782" i="1"/>
  <c r="J784" i="1"/>
  <c r="K784" i="1"/>
  <c r="I792" i="1"/>
  <c r="N795" i="1"/>
  <c r="K795" i="1"/>
  <c r="J795" i="1"/>
  <c r="P798" i="1"/>
  <c r="I798" i="1"/>
  <c r="K805" i="1"/>
  <c r="J805" i="1"/>
  <c r="N809" i="1"/>
  <c r="J809" i="1"/>
  <c r="K809" i="1"/>
  <c r="K813" i="1"/>
  <c r="J813" i="1"/>
  <c r="P815" i="1"/>
  <c r="I815" i="1"/>
  <c r="P819" i="1"/>
  <c r="I819" i="1"/>
  <c r="N823" i="1"/>
  <c r="J823" i="1"/>
  <c r="K823" i="1"/>
  <c r="I831" i="1"/>
  <c r="I836" i="1"/>
  <c r="K838" i="1"/>
  <c r="J838" i="1"/>
  <c r="P840" i="1"/>
  <c r="N848" i="1"/>
  <c r="J848" i="1"/>
  <c r="K848" i="1"/>
  <c r="O850" i="1" a="1"/>
  <c r="O850" i="1" s="1"/>
  <c r="J850" i="1"/>
  <c r="K850" i="1"/>
  <c r="N852" i="1"/>
  <c r="K852" i="1"/>
  <c r="J852" i="1"/>
  <c r="O857" i="1" a="1"/>
  <c r="O857" i="1" s="1"/>
  <c r="J857" i="1"/>
  <c r="K857" i="1"/>
  <c r="K862" i="1"/>
  <c r="J862" i="1"/>
  <c r="N866" i="1"/>
  <c r="G869" i="1"/>
  <c r="I869" i="1"/>
  <c r="P874" i="1"/>
  <c r="J880" i="1"/>
  <c r="K880" i="1"/>
  <c r="I885" i="1"/>
  <c r="J890" i="1"/>
  <c r="K890" i="1"/>
  <c r="P893" i="1"/>
  <c r="O902" i="1" a="1"/>
  <c r="O902" i="1" s="1"/>
  <c r="K902" i="1"/>
  <c r="J902" i="1"/>
  <c r="J905" i="1"/>
  <c r="K905" i="1"/>
  <c r="P913" i="1"/>
  <c r="I913" i="1"/>
  <c r="I918" i="1"/>
  <c r="J922" i="1"/>
  <c r="K922" i="1"/>
  <c r="K925" i="1"/>
  <c r="J925" i="1"/>
  <c r="N926" i="1"/>
  <c r="N930" i="1"/>
  <c r="J930" i="1"/>
  <c r="K930" i="1"/>
  <c r="P901" i="1"/>
  <c r="I901" i="1"/>
  <c r="K918" i="1"/>
  <c r="J918" i="1"/>
  <c r="O930" i="1" a="1"/>
  <c r="O930" i="1" s="1"/>
  <c r="O115" i="1" a="1"/>
  <c r="O115" i="1" s="1"/>
  <c r="K115" i="1"/>
  <c r="J115" i="1"/>
  <c r="O119" i="1" a="1"/>
  <c r="O119" i="1" s="1"/>
  <c r="J119" i="1"/>
  <c r="K119" i="1"/>
  <c r="K123" i="1"/>
  <c r="J123" i="1"/>
  <c r="J127" i="1"/>
  <c r="K127" i="1"/>
  <c r="K131" i="1"/>
  <c r="J131" i="1"/>
  <c r="O135" i="1" a="1"/>
  <c r="O135" i="1" s="1"/>
  <c r="K135" i="1"/>
  <c r="J135" i="1"/>
  <c r="O139" i="1" a="1"/>
  <c r="O139" i="1" s="1"/>
  <c r="K139" i="1"/>
  <c r="J139" i="1"/>
  <c r="J143" i="1"/>
  <c r="K143" i="1"/>
  <c r="K147" i="1"/>
  <c r="J147" i="1"/>
  <c r="J151" i="1"/>
  <c r="K151" i="1"/>
  <c r="K155" i="1"/>
  <c r="J155" i="1"/>
  <c r="J159" i="1"/>
  <c r="K159" i="1"/>
  <c r="K163" i="1"/>
  <c r="J163" i="1"/>
  <c r="K167" i="1"/>
  <c r="J167" i="1"/>
  <c r="K171" i="1"/>
  <c r="J171" i="1"/>
  <c r="K175" i="1"/>
  <c r="J175" i="1"/>
  <c r="K179" i="1"/>
  <c r="J179" i="1"/>
  <c r="J183" i="1"/>
  <c r="K183" i="1"/>
  <c r="K187" i="1"/>
  <c r="J187" i="1"/>
  <c r="J191" i="1"/>
  <c r="K191" i="1"/>
  <c r="K195" i="1"/>
  <c r="J195" i="1"/>
  <c r="K199" i="1"/>
  <c r="J199" i="1"/>
  <c r="K203" i="1"/>
  <c r="J203" i="1"/>
  <c r="J207" i="1"/>
  <c r="K207" i="1"/>
  <c r="I39" i="1"/>
  <c r="O42" i="1" a="1"/>
  <c r="O42" i="1" s="1"/>
  <c r="K42" i="1"/>
  <c r="J42" i="1"/>
  <c r="I46" i="1"/>
  <c r="I50" i="1"/>
  <c r="J53" i="1"/>
  <c r="K53" i="1"/>
  <c r="O56" i="1" a="1"/>
  <c r="O56" i="1" s="1"/>
  <c r="K56" i="1"/>
  <c r="J56" i="1"/>
  <c r="P60" i="1"/>
  <c r="I60" i="1"/>
  <c r="I64" i="1"/>
  <c r="P68" i="1"/>
  <c r="I68" i="1"/>
  <c r="I72" i="1"/>
  <c r="I76" i="1"/>
  <c r="J79" i="1"/>
  <c r="K79" i="1"/>
  <c r="I83" i="1"/>
  <c r="O30" i="1" a="1"/>
  <c r="O30" i="1" s="1"/>
  <c r="K30" i="1"/>
  <c r="J30" i="1"/>
  <c r="I33" i="1"/>
  <c r="K340" i="1"/>
  <c r="J340" i="1"/>
  <c r="K348" i="1"/>
  <c r="J348" i="1"/>
  <c r="P352" i="1"/>
  <c r="I352" i="1"/>
  <c r="K357" i="1"/>
  <c r="J357" i="1"/>
  <c r="O359" i="1" a="1"/>
  <c r="O359" i="1" s="1"/>
  <c r="K359" i="1"/>
  <c r="J359" i="1"/>
  <c r="K361" i="1"/>
  <c r="J361" i="1"/>
  <c r="P364" i="1"/>
  <c r="I364" i="1"/>
  <c r="P366" i="1"/>
  <c r="I366" i="1"/>
  <c r="J368" i="1"/>
  <c r="K368" i="1"/>
  <c r="K370" i="1"/>
  <c r="J370" i="1"/>
  <c r="O374" i="1" a="1"/>
  <c r="O374" i="1" s="1"/>
  <c r="J374" i="1"/>
  <c r="K374" i="1"/>
  <c r="J384" i="1"/>
  <c r="K384" i="1"/>
  <c r="K393" i="1"/>
  <c r="J393" i="1"/>
  <c r="G398" i="1"/>
  <c r="I398" i="1"/>
  <c r="O402" i="1" a="1"/>
  <c r="O402" i="1" s="1"/>
  <c r="K402" i="1"/>
  <c r="J402" i="1"/>
  <c r="J406" i="1"/>
  <c r="K406" i="1"/>
  <c r="G408" i="1"/>
  <c r="I408" i="1"/>
  <c r="I413" i="1"/>
  <c r="K417" i="1"/>
  <c r="J417" i="1"/>
  <c r="G423" i="1"/>
  <c r="I423" i="1"/>
  <c r="I428" i="1"/>
  <c r="J432" i="1"/>
  <c r="K432" i="1"/>
  <c r="K436" i="1"/>
  <c r="J436" i="1"/>
  <c r="J438" i="1"/>
  <c r="K438" i="1"/>
  <c r="G441" i="1"/>
  <c r="I441" i="1"/>
  <c r="I446" i="1"/>
  <c r="P450" i="1"/>
  <c r="P454" i="1"/>
  <c r="I454" i="1"/>
  <c r="P457" i="1"/>
  <c r="I457" i="1"/>
  <c r="P462" i="1"/>
  <c r="I462" i="1"/>
  <c r="O466" i="1" a="1"/>
  <c r="O466" i="1" s="1"/>
  <c r="K466" i="1"/>
  <c r="J466" i="1"/>
  <c r="K469" i="1"/>
  <c r="J469" i="1"/>
  <c r="P472" i="1"/>
  <c r="I472" i="1"/>
  <c r="K474" i="1"/>
  <c r="J474" i="1"/>
  <c r="P477" i="1"/>
  <c r="I477" i="1"/>
  <c r="P480" i="1"/>
  <c r="I480" i="1"/>
  <c r="G483" i="1"/>
  <c r="I483" i="1"/>
  <c r="I485" i="1"/>
  <c r="G490" i="1"/>
  <c r="I490" i="1"/>
  <c r="K492" i="1"/>
  <c r="J492" i="1"/>
  <c r="I497" i="1"/>
  <c r="K499" i="1"/>
  <c r="J499" i="1"/>
  <c r="O503" i="1" a="1"/>
  <c r="O503" i="1" s="1"/>
  <c r="K503" i="1"/>
  <c r="J503" i="1"/>
  <c r="I506" i="1"/>
  <c r="O508" i="1" a="1"/>
  <c r="O508" i="1" s="1"/>
  <c r="K508" i="1"/>
  <c r="J508" i="1"/>
  <c r="I510" i="1"/>
  <c r="O514" i="1" a="1"/>
  <c r="O514" i="1" s="1"/>
  <c r="K514" i="1"/>
  <c r="J514" i="1"/>
  <c r="P516" i="1"/>
  <c r="N519" i="1"/>
  <c r="K519" i="1"/>
  <c r="J519" i="1"/>
  <c r="O526" i="1" a="1"/>
  <c r="O526" i="1" s="1"/>
  <c r="J526" i="1"/>
  <c r="K526" i="1"/>
  <c r="P539" i="1"/>
  <c r="I539" i="1"/>
  <c r="I541" i="1"/>
  <c r="N543" i="1"/>
  <c r="K543" i="1"/>
  <c r="J543" i="1"/>
  <c r="I550" i="1"/>
  <c r="I563" i="1"/>
  <c r="I570" i="1"/>
  <c r="N572" i="1"/>
  <c r="K572" i="1"/>
  <c r="J572" i="1"/>
  <c r="J574" i="1"/>
  <c r="K574" i="1"/>
  <c r="N577" i="1"/>
  <c r="J577" i="1"/>
  <c r="K577" i="1"/>
  <c r="I579" i="1"/>
  <c r="K581" i="1"/>
  <c r="J581" i="1"/>
  <c r="P584" i="1"/>
  <c r="I584" i="1"/>
  <c r="K588" i="1"/>
  <c r="J588" i="1"/>
  <c r="O592" i="1" a="1"/>
  <c r="O592" i="1" s="1"/>
  <c r="J592" i="1"/>
  <c r="K592" i="1"/>
  <c r="N595" i="1"/>
  <c r="K595" i="1"/>
  <c r="J595" i="1"/>
  <c r="J599" i="1"/>
  <c r="K599" i="1"/>
  <c r="I605" i="1"/>
  <c r="O610" i="1" a="1"/>
  <c r="O610" i="1" s="1"/>
  <c r="K610" i="1"/>
  <c r="J610" i="1"/>
  <c r="J615" i="1"/>
  <c r="K615" i="1"/>
  <c r="K618" i="1"/>
  <c r="J618" i="1"/>
  <c r="I623" i="1"/>
  <c r="O638" i="1" a="1"/>
  <c r="O638" i="1" s="1"/>
  <c r="K638" i="1"/>
  <c r="J638" i="1"/>
  <c r="P642" i="1"/>
  <c r="I642" i="1"/>
  <c r="K644" i="1"/>
  <c r="J644" i="1"/>
  <c r="O653" i="1" a="1"/>
  <c r="O653" i="1" s="1"/>
  <c r="K653" i="1"/>
  <c r="J653" i="1"/>
  <c r="O658" i="1" a="1"/>
  <c r="O658" i="1" s="1"/>
  <c r="J658" i="1"/>
  <c r="K658" i="1"/>
  <c r="I661" i="1"/>
  <c r="P666" i="1"/>
  <c r="O669" i="1" a="1"/>
  <c r="O669" i="1" s="1"/>
  <c r="K669" i="1"/>
  <c r="J669" i="1"/>
  <c r="I672" i="1"/>
  <c r="I676" i="1"/>
  <c r="J680" i="1"/>
  <c r="K680" i="1"/>
  <c r="O682" i="1" a="1"/>
  <c r="O682" i="1" s="1"/>
  <c r="O685" i="1" a="1"/>
  <c r="O685" i="1" s="1"/>
  <c r="K685" i="1"/>
  <c r="J685" i="1"/>
  <c r="J688" i="1"/>
  <c r="K688" i="1"/>
  <c r="J690" i="1"/>
  <c r="K690" i="1"/>
  <c r="K693" i="1"/>
  <c r="J693" i="1"/>
  <c r="J696" i="1"/>
  <c r="K696" i="1"/>
  <c r="P698" i="1"/>
  <c r="K701" i="1"/>
  <c r="J701" i="1"/>
  <c r="J704" i="1"/>
  <c r="K704" i="1"/>
  <c r="K709" i="1"/>
  <c r="J709" i="1"/>
  <c r="J712" i="1"/>
  <c r="K712" i="1"/>
  <c r="I715" i="1"/>
  <c r="P718" i="1"/>
  <c r="I718" i="1"/>
  <c r="I721" i="1"/>
  <c r="I724" i="1"/>
  <c r="P729" i="1"/>
  <c r="I729" i="1"/>
  <c r="O731" i="1" a="1"/>
  <c r="O731" i="1" s="1"/>
  <c r="K731" i="1"/>
  <c r="J731" i="1"/>
  <c r="P737" i="1"/>
  <c r="I737" i="1"/>
  <c r="I740" i="1"/>
  <c r="P742" i="1"/>
  <c r="P744" i="1"/>
  <c r="P746" i="1"/>
  <c r="K749" i="1"/>
  <c r="J749" i="1"/>
  <c r="J753" i="1"/>
  <c r="K753" i="1"/>
  <c r="K756" i="1"/>
  <c r="J756" i="1"/>
  <c r="P758" i="1"/>
  <c r="P760" i="1"/>
  <c r="I765" i="1"/>
  <c r="I770" i="1"/>
  <c r="I772" i="1"/>
  <c r="I777" i="1"/>
  <c r="G779" i="1"/>
  <c r="I779" i="1"/>
  <c r="K780" i="1"/>
  <c r="J780" i="1"/>
  <c r="I783" i="1"/>
  <c r="N784" i="1"/>
  <c r="N789" i="1"/>
  <c r="K789" i="1"/>
  <c r="J789" i="1"/>
  <c r="I794" i="1"/>
  <c r="I796" i="1"/>
  <c r="G799" i="1"/>
  <c r="I799" i="1"/>
  <c r="O801" i="1" a="1"/>
  <c r="O801" i="1" s="1"/>
  <c r="J801" i="1"/>
  <c r="K801" i="1"/>
  <c r="I814" i="1"/>
  <c r="N815" i="1"/>
  <c r="J815" i="1"/>
  <c r="K815" i="1"/>
  <c r="I817" i="1"/>
  <c r="I820" i="1"/>
  <c r="P827" i="1"/>
  <c r="I827" i="1"/>
  <c r="O829" i="1" a="1"/>
  <c r="O829" i="1" s="1"/>
  <c r="K829" i="1"/>
  <c r="J829" i="1"/>
  <c r="I832" i="1"/>
  <c r="I834" i="1"/>
  <c r="P839" i="1"/>
  <c r="I839" i="1"/>
  <c r="J841" i="1"/>
  <c r="K841" i="1"/>
  <c r="O844" i="1" a="1"/>
  <c r="O844" i="1" s="1"/>
  <c r="K844" i="1"/>
  <c r="J844" i="1"/>
  <c r="P848" i="1"/>
  <c r="G851" i="1"/>
  <c r="I851" i="1"/>
  <c r="I853" i="1"/>
  <c r="G855" i="1"/>
  <c r="I855" i="1"/>
  <c r="O862" i="1" a="1"/>
  <c r="O862" i="1" s="1"/>
  <c r="I867" i="1"/>
  <c r="I870" i="1"/>
  <c r="O872" i="1" a="1"/>
  <c r="O872" i="1" s="1"/>
  <c r="J872" i="1"/>
  <c r="K872" i="1"/>
  <c r="O875" i="1" a="1"/>
  <c r="O875" i="1" s="1"/>
  <c r="K875" i="1"/>
  <c r="J875" i="1"/>
  <c r="J881" i="1"/>
  <c r="K881" i="1"/>
  <c r="P886" i="1"/>
  <c r="I886" i="1"/>
  <c r="P889" i="1"/>
  <c r="I889" i="1"/>
  <c r="O891" i="1" a="1"/>
  <c r="O891" i="1" s="1"/>
  <c r="K891" i="1"/>
  <c r="J891" i="1"/>
  <c r="N894" i="1"/>
  <c r="K894" i="1"/>
  <c r="J894" i="1"/>
  <c r="I896" i="1"/>
  <c r="J898" i="1"/>
  <c r="K898" i="1"/>
  <c r="G901" i="1"/>
  <c r="I903" i="1"/>
  <c r="I906" i="1"/>
  <c r="I908" i="1"/>
  <c r="K910" i="1"/>
  <c r="J910" i="1"/>
  <c r="J913" i="1"/>
  <c r="K913" i="1"/>
  <c r="O915" i="1" a="1"/>
  <c r="O915" i="1" s="1"/>
  <c r="K915" i="1"/>
  <c r="J915" i="1"/>
  <c r="N918" i="1"/>
  <c r="O920" i="1" a="1"/>
  <c r="O920" i="1" s="1"/>
  <c r="J920" i="1"/>
  <c r="K920" i="1"/>
  <c r="K923" i="1"/>
  <c r="J923" i="1"/>
  <c r="N925" i="1"/>
  <c r="O927" i="1" a="1"/>
  <c r="O927" i="1" s="1"/>
  <c r="J927" i="1"/>
  <c r="K927" i="1"/>
  <c r="P931" i="1"/>
  <c r="I931" i="1"/>
  <c r="G931" i="1"/>
  <c r="K116" i="1"/>
  <c r="J116" i="1"/>
  <c r="O120" i="1" a="1"/>
  <c r="O120" i="1" s="1"/>
  <c r="K120" i="1"/>
  <c r="J120" i="1"/>
  <c r="O124" i="1" a="1"/>
  <c r="O124" i="1" s="1"/>
  <c r="K124" i="1"/>
  <c r="J124" i="1"/>
  <c r="K128" i="1"/>
  <c r="J128" i="1"/>
  <c r="K132" i="1"/>
  <c r="J132" i="1"/>
  <c r="K136" i="1"/>
  <c r="J136" i="1"/>
  <c r="K140" i="1"/>
  <c r="J140" i="1"/>
  <c r="K144" i="1"/>
  <c r="J144" i="1"/>
  <c r="K148" i="1"/>
  <c r="J148" i="1"/>
  <c r="K152" i="1"/>
  <c r="J152" i="1"/>
  <c r="K156" i="1"/>
  <c r="J156" i="1"/>
  <c r="K160" i="1"/>
  <c r="J160" i="1"/>
  <c r="K164" i="1"/>
  <c r="J164" i="1"/>
  <c r="K168" i="1"/>
  <c r="J168" i="1"/>
  <c r="K172" i="1"/>
  <c r="J172" i="1"/>
  <c r="K176" i="1"/>
  <c r="J176" i="1"/>
  <c r="K180" i="1"/>
  <c r="J180" i="1"/>
  <c r="K184" i="1"/>
  <c r="J184" i="1"/>
  <c r="K188" i="1"/>
  <c r="J188" i="1"/>
  <c r="O192" i="1" a="1"/>
  <c r="O192" i="1" s="1"/>
  <c r="K192" i="1"/>
  <c r="J192" i="1"/>
  <c r="K196" i="1"/>
  <c r="J196" i="1"/>
  <c r="K200" i="1"/>
  <c r="J200" i="1"/>
  <c r="N204" i="1"/>
  <c r="K204" i="1"/>
  <c r="J204" i="1"/>
  <c r="P40" i="1"/>
  <c r="I40" i="1"/>
  <c r="K43" i="1"/>
  <c r="J43" i="1"/>
  <c r="P47" i="1"/>
  <c r="I47" i="1"/>
  <c r="P51" i="1"/>
  <c r="I51" i="1"/>
  <c r="P54" i="1"/>
  <c r="I54" i="1"/>
  <c r="O57" i="1" a="1"/>
  <c r="O57" i="1" s="1"/>
  <c r="K57" i="1"/>
  <c r="J57" i="1"/>
  <c r="G61" i="1"/>
  <c r="I61" i="1"/>
  <c r="P65" i="1"/>
  <c r="I65" i="1"/>
  <c r="P69" i="1"/>
  <c r="I69" i="1"/>
  <c r="I73" i="1"/>
  <c r="I77" i="1"/>
  <c r="I80" i="1"/>
  <c r="I84" i="1"/>
  <c r="J31" i="1"/>
  <c r="K31" i="1"/>
  <c r="G34" i="1"/>
  <c r="I34" i="1"/>
  <c r="I334" i="1"/>
  <c r="P337" i="1"/>
  <c r="I337" i="1"/>
  <c r="O341" i="1" a="1"/>
  <c r="O341" i="1" s="1"/>
  <c r="K341" i="1"/>
  <c r="J341" i="1"/>
  <c r="P344" i="1"/>
  <c r="I344" i="1"/>
  <c r="P346" i="1"/>
  <c r="I346" i="1"/>
  <c r="I353" i="1"/>
  <c r="I356" i="1"/>
  <c r="P358" i="1"/>
  <c r="I358" i="1"/>
  <c r="I360" i="1"/>
  <c r="I362" i="1"/>
  <c r="O364" i="1" a="1"/>
  <c r="O364" i="1" s="1"/>
  <c r="K364" i="1"/>
  <c r="J364" i="1"/>
  <c r="I369" i="1"/>
  <c r="O372" i="1" a="1"/>
  <c r="O372" i="1" s="1"/>
  <c r="K372" i="1"/>
  <c r="J372" i="1"/>
  <c r="O375" i="1" a="1"/>
  <c r="O375" i="1" s="1"/>
  <c r="K375" i="1"/>
  <c r="J375" i="1"/>
  <c r="K380" i="1"/>
  <c r="J380" i="1"/>
  <c r="I385" i="1"/>
  <c r="I389" i="1"/>
  <c r="G392" i="1"/>
  <c r="I392" i="1"/>
  <c r="P396" i="1"/>
  <c r="I396" i="1"/>
  <c r="I399" i="1"/>
  <c r="P409" i="1"/>
  <c r="I409" i="1"/>
  <c r="K413" i="1"/>
  <c r="J413" i="1"/>
  <c r="J416" i="1"/>
  <c r="K416" i="1"/>
  <c r="P418" i="1"/>
  <c r="I418" i="1"/>
  <c r="I421" i="1"/>
  <c r="G426" i="1"/>
  <c r="I426" i="1"/>
  <c r="I429" i="1"/>
  <c r="P431" i="1"/>
  <c r="I431" i="1"/>
  <c r="I435" i="1"/>
  <c r="I437" i="1"/>
  <c r="I439" i="1"/>
  <c r="P442" i="1"/>
  <c r="I442" i="1"/>
  <c r="O444" i="1" a="1"/>
  <c r="O444" i="1" s="1"/>
  <c r="K444" i="1"/>
  <c r="J444" i="1"/>
  <c r="P449" i="1"/>
  <c r="I449" i="1"/>
  <c r="K451" i="1"/>
  <c r="J451" i="1"/>
  <c r="O454" i="1" a="1"/>
  <c r="O454" i="1" s="1"/>
  <c r="K454" i="1"/>
  <c r="J454" i="1"/>
  <c r="P458" i="1"/>
  <c r="I458" i="1"/>
  <c r="N462" i="1"/>
  <c r="K462" i="1"/>
  <c r="J462" i="1"/>
  <c r="I465" i="1"/>
  <c r="O467" i="1" a="1"/>
  <c r="O467" i="1" s="1"/>
  <c r="K467" i="1"/>
  <c r="J467" i="1"/>
  <c r="J470" i="1"/>
  <c r="K470" i="1"/>
  <c r="O472" i="1" a="1"/>
  <c r="O472" i="1" s="1"/>
  <c r="K472" i="1"/>
  <c r="J472" i="1"/>
  <c r="K475" i="1"/>
  <c r="J475" i="1"/>
  <c r="P478" i="1"/>
  <c r="I478" i="1"/>
  <c r="K480" i="1"/>
  <c r="J480" i="1"/>
  <c r="I486" i="1"/>
  <c r="I495" i="1"/>
  <c r="I498" i="1"/>
  <c r="I500" i="1"/>
  <c r="O501" i="1" a="1"/>
  <c r="O501" i="1" s="1"/>
  <c r="K501" i="1"/>
  <c r="J501" i="1"/>
  <c r="P504" i="1"/>
  <c r="I504" i="1"/>
  <c r="O506" i="1" a="1"/>
  <c r="O506" i="1" s="1"/>
  <c r="K506" i="1"/>
  <c r="J506" i="1"/>
  <c r="J510" i="1"/>
  <c r="K510" i="1"/>
  <c r="I512" i="1"/>
  <c r="I515" i="1"/>
  <c r="N517" i="1"/>
  <c r="K517" i="1"/>
  <c r="J517" i="1"/>
  <c r="O520" i="1" a="1"/>
  <c r="O520" i="1" s="1"/>
  <c r="K520" i="1"/>
  <c r="J520" i="1"/>
  <c r="I523" i="1"/>
  <c r="I531" i="1"/>
  <c r="P534" i="1"/>
  <c r="I534" i="1"/>
  <c r="I536" i="1"/>
  <c r="K537" i="1"/>
  <c r="J537" i="1"/>
  <c r="O539" i="1" a="1"/>
  <c r="O539" i="1" s="1"/>
  <c r="K539" i="1"/>
  <c r="J539" i="1"/>
  <c r="K541" i="1"/>
  <c r="J541" i="1"/>
  <c r="I544" i="1"/>
  <c r="I548" i="1"/>
  <c r="I552" i="1"/>
  <c r="N559" i="1"/>
  <c r="J559" i="1"/>
  <c r="K559" i="1"/>
  <c r="P565" i="1"/>
  <c r="I568" i="1"/>
  <c r="J575" i="1"/>
  <c r="K575" i="1"/>
  <c r="K579" i="1"/>
  <c r="J579" i="1"/>
  <c r="I582" i="1"/>
  <c r="N584" i="1"/>
  <c r="J584" i="1"/>
  <c r="K584" i="1"/>
  <c r="O586" i="1" a="1"/>
  <c r="O586" i="1" s="1"/>
  <c r="K586" i="1"/>
  <c r="J586" i="1"/>
  <c r="K589" i="1"/>
  <c r="J589" i="1"/>
  <c r="K600" i="1"/>
  <c r="J600" i="1"/>
  <c r="I606" i="1"/>
  <c r="I609" i="1"/>
  <c r="I611" i="1"/>
  <c r="O619" i="1" a="1"/>
  <c r="O619" i="1" s="1"/>
  <c r="K619" i="1"/>
  <c r="J619" i="1"/>
  <c r="I621" i="1"/>
  <c r="G624" i="1"/>
  <c r="I624" i="1"/>
  <c r="O628" i="1" a="1"/>
  <c r="O628" i="1" s="1"/>
  <c r="K628" i="1"/>
  <c r="J628" i="1"/>
  <c r="I633" i="1"/>
  <c r="O639" i="1" a="1"/>
  <c r="O639" i="1" s="1"/>
  <c r="J639" i="1"/>
  <c r="K639" i="1"/>
  <c r="J642" i="1"/>
  <c r="K642" i="1"/>
  <c r="K645" i="1"/>
  <c r="J645" i="1"/>
  <c r="O651" i="1" a="1"/>
  <c r="O651" i="1" s="1"/>
  <c r="K651" i="1"/>
  <c r="J651" i="1"/>
  <c r="O654" i="1" a="1"/>
  <c r="O654" i="1" s="1"/>
  <c r="K654" i="1"/>
  <c r="J654" i="1"/>
  <c r="P659" i="1"/>
  <c r="I659" i="1"/>
  <c r="P662" i="1"/>
  <c r="I662" i="1"/>
  <c r="P665" i="1"/>
  <c r="I665" i="1"/>
  <c r="K670" i="1"/>
  <c r="J670" i="1"/>
  <c r="O672" i="1" a="1"/>
  <c r="O672" i="1" s="1"/>
  <c r="J672" i="1"/>
  <c r="K672" i="1"/>
  <c r="I674" i="1"/>
  <c r="G681" i="1"/>
  <c r="I681" i="1"/>
  <c r="P683" i="1"/>
  <c r="I683" i="1"/>
  <c r="K686" i="1"/>
  <c r="J686" i="1"/>
  <c r="P688" i="1"/>
  <c r="O691" i="1" a="1"/>
  <c r="O691" i="1" s="1"/>
  <c r="K691" i="1"/>
  <c r="J691" i="1"/>
  <c r="O694" i="1" a="1"/>
  <c r="O694" i="1" s="1"/>
  <c r="K694" i="1"/>
  <c r="J694" i="1"/>
  <c r="P696" i="1"/>
  <c r="K699" i="1"/>
  <c r="J699" i="1"/>
  <c r="K710" i="1"/>
  <c r="J710" i="1"/>
  <c r="P713" i="1"/>
  <c r="I713" i="1"/>
  <c r="P719" i="1"/>
  <c r="I719" i="1"/>
  <c r="I727" i="1"/>
  <c r="I730" i="1"/>
  <c r="K732" i="1"/>
  <c r="J732" i="1"/>
  <c r="P735" i="1"/>
  <c r="I735" i="1"/>
  <c r="J737" i="1"/>
  <c r="K737" i="1"/>
  <c r="J745" i="1"/>
  <c r="K745" i="1"/>
  <c r="K747" i="1"/>
  <c r="J747" i="1"/>
  <c r="J751" i="1"/>
  <c r="K751" i="1"/>
  <c r="J754" i="1"/>
  <c r="K754" i="1"/>
  <c r="J761" i="1"/>
  <c r="K761" i="1"/>
  <c r="G763" i="1"/>
  <c r="I763" i="1"/>
  <c r="I768" i="1"/>
  <c r="J770" i="1"/>
  <c r="K770" i="1"/>
  <c r="J777" i="1"/>
  <c r="K777" i="1"/>
  <c r="J783" i="1"/>
  <c r="K783" i="1"/>
  <c r="J785" i="1"/>
  <c r="K785" i="1"/>
  <c r="N787" i="1"/>
  <c r="K787" i="1"/>
  <c r="J787" i="1"/>
  <c r="O790" i="1" a="1"/>
  <c r="O790" i="1" s="1"/>
  <c r="K790" i="1"/>
  <c r="J790" i="1"/>
  <c r="G793" i="1"/>
  <c r="I793" i="1"/>
  <c r="J794" i="1"/>
  <c r="K794" i="1"/>
  <c r="K812" i="1"/>
  <c r="J812" i="1"/>
  <c r="K814" i="1"/>
  <c r="J814" i="1"/>
  <c r="K820" i="1"/>
  <c r="J820" i="1"/>
  <c r="I825" i="1"/>
  <c r="K827" i="1"/>
  <c r="J827" i="1"/>
  <c r="J832" i="1"/>
  <c r="K832" i="1"/>
  <c r="K837" i="1"/>
  <c r="J837" i="1"/>
  <c r="J839" i="1"/>
  <c r="K839" i="1"/>
  <c r="O842" i="1" a="1"/>
  <c r="O842" i="1" s="1"/>
  <c r="J842" i="1"/>
  <c r="K842" i="1"/>
  <c r="P845" i="1"/>
  <c r="I845" i="1"/>
  <c r="P847" i="1"/>
  <c r="I847" i="1"/>
  <c r="O849" i="1" a="1"/>
  <c r="O849" i="1" s="1"/>
  <c r="J849" i="1"/>
  <c r="K849" i="1"/>
  <c r="N853" i="1"/>
  <c r="K853" i="1"/>
  <c r="J853" i="1"/>
  <c r="G861" i="1"/>
  <c r="I861" i="1"/>
  <c r="J863" i="1"/>
  <c r="K863" i="1"/>
  <c r="I866" i="1"/>
  <c r="O873" i="1" a="1"/>
  <c r="O873" i="1" s="1"/>
  <c r="J873" i="1"/>
  <c r="K873" i="1"/>
  <c r="P876" i="1"/>
  <c r="I876" i="1"/>
  <c r="P879" i="1"/>
  <c r="I879" i="1"/>
  <c r="J882" i="1"/>
  <c r="K882" i="1"/>
  <c r="I887" i="1"/>
  <c r="J889" i="1"/>
  <c r="K889" i="1"/>
  <c r="K892" i="1"/>
  <c r="J892" i="1"/>
  <c r="O896" i="1" a="1"/>
  <c r="O896" i="1" s="1"/>
  <c r="J896" i="1"/>
  <c r="K896" i="1"/>
  <c r="K899" i="1"/>
  <c r="J899" i="1"/>
  <c r="O908" i="1" a="1"/>
  <c r="O908" i="1" s="1"/>
  <c r="K908" i="1"/>
  <c r="J908" i="1"/>
  <c r="J911" i="1"/>
  <c r="K911" i="1"/>
  <c r="I916" i="1"/>
  <c r="I921" i="1"/>
  <c r="K924" i="1"/>
  <c r="J924" i="1"/>
  <c r="I926" i="1"/>
  <c r="J928" i="1"/>
  <c r="K928" i="1"/>
  <c r="K931" i="1"/>
  <c r="J931" i="1"/>
  <c r="O847" i="1" a="1"/>
  <c r="O847" i="1" s="1"/>
  <c r="J847" i="1"/>
  <c r="K847" i="1"/>
  <c r="P856" i="1"/>
  <c r="I856" i="1"/>
  <c r="I859" i="1"/>
  <c r="O861" i="1" a="1"/>
  <c r="O861" i="1" s="1"/>
  <c r="K861" i="1"/>
  <c r="J861" i="1"/>
  <c r="P864" i="1"/>
  <c r="I864" i="1"/>
  <c r="P871" i="1"/>
  <c r="I871" i="1"/>
  <c r="K876" i="1"/>
  <c r="J876" i="1"/>
  <c r="O879" i="1" a="1"/>
  <c r="O879" i="1" s="1"/>
  <c r="J879" i="1"/>
  <c r="K879" i="1"/>
  <c r="J887" i="1"/>
  <c r="K887" i="1"/>
  <c r="P895" i="1"/>
  <c r="I895" i="1"/>
  <c r="P907" i="1"/>
  <c r="I907" i="1"/>
  <c r="K916" i="1"/>
  <c r="J916" i="1"/>
  <c r="J919" i="1"/>
  <c r="K919" i="1"/>
  <c r="O921" i="1" a="1"/>
  <c r="O921" i="1" s="1"/>
  <c r="J921" i="1"/>
  <c r="K921" i="1"/>
  <c r="N774" i="1"/>
  <c r="O644" i="1" a="1"/>
  <c r="O644" i="1" s="1"/>
  <c r="O650" i="1" a="1"/>
  <c r="O650" i="1" s="1"/>
  <c r="O668" i="1" a="1"/>
  <c r="O668" i="1" s="1"/>
  <c r="O670" i="1" a="1"/>
  <c r="O670" i="1" s="1"/>
  <c r="O718" i="1" a="1"/>
  <c r="O718" i="1" s="1"/>
  <c r="O742" i="1" a="1"/>
  <c r="O742" i="1" s="1"/>
  <c r="N773" i="1"/>
  <c r="O774" i="1" a="1"/>
  <c r="O774" i="1" s="1"/>
  <c r="O777" i="1" a="1"/>
  <c r="O777" i="1" s="1"/>
  <c r="O784" i="1" a="1"/>
  <c r="O784" i="1" s="1"/>
  <c r="N793" i="1"/>
  <c r="O868" i="1" a="1"/>
  <c r="O868" i="1" s="1"/>
  <c r="O874" i="1" a="1"/>
  <c r="O874" i="1" s="1"/>
  <c r="N895" i="1"/>
  <c r="N901" i="1"/>
  <c r="N907" i="1"/>
  <c r="N913" i="1"/>
  <c r="N919" i="1"/>
  <c r="N799" i="1"/>
  <c r="O823" i="1" a="1"/>
  <c r="O823" i="1" s="1"/>
  <c r="N838" i="1"/>
  <c r="O677" i="1" a="1"/>
  <c r="O677" i="1" s="1"/>
  <c r="O761" i="1" a="1"/>
  <c r="O761" i="1" s="1"/>
  <c r="O772" i="1" a="1"/>
  <c r="O772" i="1" s="1"/>
  <c r="N792" i="1"/>
  <c r="N816" i="1"/>
  <c r="O845" i="1" a="1"/>
  <c r="O845" i="1" s="1"/>
  <c r="N888" i="1"/>
  <c r="O889" i="1" a="1"/>
  <c r="O889" i="1" s="1"/>
  <c r="O900" i="1" a="1"/>
  <c r="O900" i="1" s="1"/>
  <c r="O906" i="1" a="1"/>
  <c r="O906" i="1" s="1"/>
  <c r="O912" i="1" a="1"/>
  <c r="O912" i="1" s="1"/>
  <c r="O918" i="1" a="1"/>
  <c r="O918" i="1" s="1"/>
  <c r="O924" i="1" a="1"/>
  <c r="O924" i="1" s="1"/>
  <c r="N927" i="1"/>
  <c r="O783" i="1" a="1"/>
  <c r="O783" i="1" s="1"/>
  <c r="O792" i="1" a="1"/>
  <c r="O792" i="1" s="1"/>
  <c r="N861" i="1"/>
  <c r="N882" i="1"/>
  <c r="O888" i="1" a="1"/>
  <c r="O888" i="1" s="1"/>
  <c r="N886" i="1"/>
  <c r="O649" i="1" a="1"/>
  <c r="O649" i="1" s="1"/>
  <c r="O852" i="1" a="1"/>
  <c r="O852" i="1" s="1"/>
  <c r="O697" i="1" a="1"/>
  <c r="O697" i="1" s="1"/>
  <c r="O747" i="1" a="1"/>
  <c r="O747" i="1" s="1"/>
  <c r="O755" i="1" a="1"/>
  <c r="O755" i="1" s="1"/>
  <c r="O767" i="1" a="1"/>
  <c r="O767" i="1" s="1"/>
  <c r="N778" i="1"/>
  <c r="N786" i="1"/>
  <c r="N822" i="1"/>
  <c r="N844" i="1"/>
  <c r="N847" i="1"/>
  <c r="N916" i="1"/>
  <c r="N922" i="1"/>
  <c r="O701" i="1" a="1"/>
  <c r="O701" i="1" s="1"/>
  <c r="O703" i="1" a="1"/>
  <c r="O703" i="1" s="1"/>
  <c r="N766" i="1"/>
  <c r="N791" i="1"/>
  <c r="N800" i="1"/>
  <c r="N842" i="1"/>
  <c r="O871" i="1" a="1"/>
  <c r="O871" i="1" s="1"/>
  <c r="N928" i="1"/>
  <c r="O737" i="1" a="1"/>
  <c r="O737" i="1" s="1"/>
  <c r="O766" i="1" a="1"/>
  <c r="O766" i="1" s="1"/>
  <c r="O791" i="1" a="1"/>
  <c r="O791" i="1" s="1"/>
  <c r="O798" i="1" a="1"/>
  <c r="O798" i="1" s="1"/>
  <c r="O632" i="1" a="1"/>
  <c r="O632" i="1" s="1"/>
  <c r="O709" i="1" a="1"/>
  <c r="O709" i="1" s="1"/>
  <c r="O636" i="1" a="1"/>
  <c r="O636" i="1" s="1"/>
  <c r="O785" i="1" a="1"/>
  <c r="O785" i="1" s="1"/>
  <c r="N817" i="1"/>
  <c r="N849" i="1"/>
  <c r="O854" i="1" a="1"/>
  <c r="O854" i="1" s="1"/>
  <c r="N856" i="1"/>
  <c r="N878" i="1"/>
  <c r="O686" i="1" a="1"/>
  <c r="O686" i="1" s="1"/>
  <c r="N931" i="1"/>
  <c r="O391" i="1" a="1"/>
  <c r="O391" i="1" s="1"/>
  <c r="O400" i="1" a="1"/>
  <c r="O400" i="1" s="1"/>
  <c r="O478" i="1" a="1"/>
  <c r="O478" i="1" s="1"/>
  <c r="O331" i="1" a="1"/>
  <c r="O331" i="1" s="1"/>
  <c r="O376" i="1" a="1"/>
  <c r="O376" i="1" s="1"/>
  <c r="O385" i="1" a="1"/>
  <c r="O385" i="1" s="1"/>
  <c r="N535" i="1"/>
  <c r="O559" i="1" a="1"/>
  <c r="O559" i="1" s="1"/>
  <c r="N575" i="1"/>
  <c r="O499" i="1" a="1"/>
  <c r="O499" i="1" s="1"/>
  <c r="N523" i="1"/>
  <c r="N526" i="1"/>
  <c r="N569" i="1"/>
  <c r="O575" i="1" a="1"/>
  <c r="O575" i="1" s="1"/>
  <c r="N581" i="1"/>
  <c r="O583" i="1" a="1"/>
  <c r="O583" i="1" s="1"/>
  <c r="O587" i="1" a="1"/>
  <c r="O587" i="1" s="1"/>
  <c r="N614" i="1"/>
  <c r="N622" i="1"/>
  <c r="N625" i="1"/>
  <c r="O398" i="1" a="1"/>
  <c r="O398" i="1" s="1"/>
  <c r="O439" i="1" a="1"/>
  <c r="O439" i="1" s="1"/>
  <c r="O468" i="1" a="1"/>
  <c r="O468" i="1" s="1"/>
  <c r="O497" i="1" a="1"/>
  <c r="O497" i="1" s="1"/>
  <c r="N512" i="1"/>
  <c r="O523" i="1" a="1"/>
  <c r="O523" i="1" s="1"/>
  <c r="O569" i="1" a="1"/>
  <c r="O569" i="1" s="1"/>
  <c r="O571" i="1" a="1"/>
  <c r="O571" i="1" s="1"/>
  <c r="O581" i="1" a="1"/>
  <c r="O581" i="1" s="1"/>
  <c r="O614" i="1" a="1"/>
  <c r="O614" i="1" s="1"/>
  <c r="N616" i="1"/>
  <c r="N619" i="1"/>
  <c r="N628" i="1"/>
  <c r="N477" i="1"/>
  <c r="N608" i="1"/>
  <c r="O491" i="1" a="1"/>
  <c r="O491" i="1" s="1"/>
  <c r="N506" i="1"/>
  <c r="N542" i="1"/>
  <c r="O544" i="1" a="1"/>
  <c r="O544" i="1" s="1"/>
  <c r="O409" i="1" a="1"/>
  <c r="O409" i="1" s="1"/>
  <c r="O348" i="1" a="1"/>
  <c r="O348" i="1" s="1"/>
  <c r="O393" i="1" a="1"/>
  <c r="O393" i="1" s="1"/>
  <c r="O412" i="1" a="1"/>
  <c r="O412" i="1" s="1"/>
  <c r="N501" i="1"/>
  <c r="N518" i="1"/>
  <c r="O547" i="1" a="1"/>
  <c r="O547" i="1" s="1"/>
  <c r="N602" i="1"/>
  <c r="O361" i="1" a="1"/>
  <c r="O361" i="1" s="1"/>
  <c r="O451" i="1" a="1"/>
  <c r="O451" i="1" s="1"/>
  <c r="N520" i="1"/>
  <c r="N532" i="1"/>
  <c r="N541" i="1"/>
  <c r="N568" i="1"/>
  <c r="O607" i="1" a="1"/>
  <c r="O607" i="1" s="1"/>
  <c r="O410" i="1" a="1"/>
  <c r="O410" i="1" s="1"/>
  <c r="O426" i="1" a="1"/>
  <c r="O426" i="1" s="1"/>
  <c r="O488" i="1" a="1"/>
  <c r="O488" i="1" s="1"/>
  <c r="O529" i="1" a="1"/>
  <c r="O529" i="1" s="1"/>
  <c r="O566" i="1" a="1"/>
  <c r="O566" i="1" s="1"/>
  <c r="N627" i="1"/>
  <c r="P635" i="1"/>
  <c r="G641" i="1"/>
  <c r="P649" i="1"/>
  <c r="P650" i="1"/>
  <c r="P651" i="1"/>
  <c r="P652" i="1"/>
  <c r="O655" i="1" a="1"/>
  <c r="O655" i="1" s="1"/>
  <c r="O656" i="1" a="1"/>
  <c r="O656" i="1" s="1"/>
  <c r="O657" i="1" a="1"/>
  <c r="O657" i="1" s="1"/>
  <c r="O679" i="1" a="1"/>
  <c r="O679" i="1" s="1"/>
  <c r="O689" i="1" a="1"/>
  <c r="O689" i="1" s="1"/>
  <c r="G726" i="1"/>
  <c r="G730" i="1"/>
  <c r="G649" i="1"/>
  <c r="G652" i="1"/>
  <c r="O662" i="1" a="1"/>
  <c r="O662" i="1" s="1"/>
  <c r="O674" i="1" a="1"/>
  <c r="O674" i="1" s="1"/>
  <c r="P675" i="1"/>
  <c r="G684" i="1"/>
  <c r="O717" i="1" a="1"/>
  <c r="O717" i="1" s="1"/>
  <c r="G736" i="1"/>
  <c r="P637" i="1"/>
  <c r="P643" i="1"/>
  <c r="G637" i="1"/>
  <c r="G643" i="1"/>
  <c r="G650" i="1"/>
  <c r="P660" i="1"/>
  <c r="G732" i="1"/>
  <c r="P632" i="1"/>
  <c r="P638" i="1"/>
  <c r="P644" i="1"/>
  <c r="O645" i="1" a="1"/>
  <c r="O645" i="1" s="1"/>
  <c r="G655" i="1"/>
  <c r="G658" i="1"/>
  <c r="P661" i="1"/>
  <c r="P663" i="1"/>
  <c r="P664" i="1"/>
  <c r="O665" i="1" a="1"/>
  <c r="O665" i="1" s="1"/>
  <c r="O671" i="1" a="1"/>
  <c r="O671" i="1" s="1"/>
  <c r="G676" i="1"/>
  <c r="G680" i="1"/>
  <c r="O687" i="1" a="1"/>
  <c r="O687" i="1" s="1"/>
  <c r="O690" i="1" a="1"/>
  <c r="O690" i="1" s="1"/>
  <c r="G714" i="1"/>
  <c r="P669" i="1"/>
  <c r="G716" i="1"/>
  <c r="O723" i="1" a="1"/>
  <c r="O723" i="1" s="1"/>
  <c r="N771" i="1"/>
  <c r="O771" i="1" a="1"/>
  <c r="O771" i="1" s="1"/>
  <c r="P633" i="1"/>
  <c r="P639" i="1"/>
  <c r="G660" i="1"/>
  <c r="G661" i="1"/>
  <c r="G664" i="1"/>
  <c r="P668" i="1"/>
  <c r="G718" i="1"/>
  <c r="G685" i="1"/>
  <c r="P645" i="1"/>
  <c r="G633" i="1"/>
  <c r="G639" i="1"/>
  <c r="G645" i="1"/>
  <c r="G662" i="1"/>
  <c r="G670" i="1"/>
  <c r="G674" i="1"/>
  <c r="P646" i="1"/>
  <c r="G692" i="1"/>
  <c r="G698" i="1"/>
  <c r="G704" i="1"/>
  <c r="G710" i="1"/>
  <c r="O719" i="1" a="1"/>
  <c r="O719" i="1" s="1"/>
  <c r="O729" i="1" a="1"/>
  <c r="O729" i="1" s="1"/>
  <c r="P732" i="1"/>
  <c r="P765" i="1"/>
  <c r="G765" i="1"/>
  <c r="G634" i="1"/>
  <c r="G640" i="1"/>
  <c r="G646" i="1"/>
  <c r="G668" i="1"/>
  <c r="P690" i="1"/>
  <c r="G720" i="1"/>
  <c r="G724" i="1"/>
  <c r="P647" i="1"/>
  <c r="O681" i="1" a="1"/>
  <c r="O681" i="1" s="1"/>
  <c r="P685" i="1"/>
  <c r="O693" i="1" a="1"/>
  <c r="O693" i="1" s="1"/>
  <c r="O699" i="1" a="1"/>
  <c r="O699" i="1" s="1"/>
  <c r="O705" i="1" a="1"/>
  <c r="O705" i="1" s="1"/>
  <c r="O711" i="1" a="1"/>
  <c r="O711" i="1" s="1"/>
  <c r="P714" i="1"/>
  <c r="P634" i="1"/>
  <c r="O680" i="1" a="1"/>
  <c r="O680" i="1" s="1"/>
  <c r="P681" i="1"/>
  <c r="G686" i="1"/>
  <c r="G691" i="1"/>
  <c r="G694" i="1"/>
  <c r="G700" i="1"/>
  <c r="G706" i="1"/>
  <c r="G712" i="1"/>
  <c r="O735" i="1" a="1"/>
  <c r="O735" i="1" s="1"/>
  <c r="G687" i="1"/>
  <c r="G693" i="1"/>
  <c r="G699" i="1"/>
  <c r="G705" i="1"/>
  <c r="G711" i="1"/>
  <c r="G717" i="1"/>
  <c r="G723" i="1"/>
  <c r="G729" i="1"/>
  <c r="G735" i="1"/>
  <c r="G766" i="1"/>
  <c r="G771" i="1"/>
  <c r="P812" i="1"/>
  <c r="G812" i="1"/>
  <c r="N831" i="1"/>
  <c r="O831" i="1" a="1"/>
  <c r="O831" i="1" s="1"/>
  <c r="O738" i="1" a="1"/>
  <c r="O738" i="1" s="1"/>
  <c r="O753" i="1" a="1"/>
  <c r="O753" i="1" s="1"/>
  <c r="P756" i="1"/>
  <c r="O696" i="1" a="1"/>
  <c r="O696" i="1" s="1"/>
  <c r="O702" i="1" a="1"/>
  <c r="O702" i="1" s="1"/>
  <c r="O708" i="1" a="1"/>
  <c r="O708" i="1" s="1"/>
  <c r="O714" i="1" a="1"/>
  <c r="O714" i="1" s="1"/>
  <c r="O720" i="1" a="1"/>
  <c r="O720" i="1" s="1"/>
  <c r="O726" i="1" a="1"/>
  <c r="O726" i="1" s="1"/>
  <c r="O732" i="1" a="1"/>
  <c r="O732" i="1" s="1"/>
  <c r="O739" i="1" a="1"/>
  <c r="O739" i="1" s="1"/>
  <c r="P752" i="1"/>
  <c r="P754" i="1"/>
  <c r="P755" i="1"/>
  <c r="N765" i="1"/>
  <c r="P738" i="1"/>
  <c r="O740" i="1" a="1"/>
  <c r="O740" i="1" s="1"/>
  <c r="O751" i="1" a="1"/>
  <c r="O751" i="1" s="1"/>
  <c r="P753" i="1"/>
  <c r="O770" i="1" a="1"/>
  <c r="O770" i="1" s="1"/>
  <c r="O794" i="1" a="1"/>
  <c r="O794" i="1" s="1"/>
  <c r="N794" i="1"/>
  <c r="G796" i="1"/>
  <c r="P796" i="1"/>
  <c r="N775" i="1"/>
  <c r="O775" i="1" a="1"/>
  <c r="O775" i="1" s="1"/>
  <c r="N781" i="1"/>
  <c r="O781" i="1" a="1"/>
  <c r="O781" i="1" s="1"/>
  <c r="G738" i="1"/>
  <c r="O764" i="1" a="1"/>
  <c r="O764" i="1" s="1"/>
  <c r="G790" i="1"/>
  <c r="P790" i="1"/>
  <c r="P826" i="1"/>
  <c r="G826" i="1"/>
  <c r="P697" i="1"/>
  <c r="P703" i="1"/>
  <c r="P709" i="1"/>
  <c r="P715" i="1"/>
  <c r="P721" i="1"/>
  <c r="P727" i="1"/>
  <c r="P733" i="1"/>
  <c r="G740" i="1"/>
  <c r="P741" i="1"/>
  <c r="P747" i="1"/>
  <c r="G752" i="1"/>
  <c r="G754" i="1"/>
  <c r="N769" i="1"/>
  <c r="O769" i="1" a="1"/>
  <c r="O769" i="1" s="1"/>
  <c r="N813" i="1"/>
  <c r="O813" i="1" a="1"/>
  <c r="O813" i="1" s="1"/>
  <c r="G697" i="1"/>
  <c r="G703" i="1"/>
  <c r="G709" i="1"/>
  <c r="G715" i="1"/>
  <c r="G721" i="1"/>
  <c r="G727" i="1"/>
  <c r="G733" i="1"/>
  <c r="P722" i="1"/>
  <c r="P728" i="1"/>
  <c r="P734" i="1"/>
  <c r="G747" i="1"/>
  <c r="N763" i="1"/>
  <c r="O763" i="1" a="1"/>
  <c r="O763" i="1" s="1"/>
  <c r="G782" i="1"/>
  <c r="P822" i="1"/>
  <c r="G822" i="1"/>
  <c r="G748" i="1"/>
  <c r="P759" i="1"/>
  <c r="N764" i="1"/>
  <c r="G772" i="1"/>
  <c r="G776" i="1"/>
  <c r="P777" i="1"/>
  <c r="O782" i="1" a="1"/>
  <c r="O782" i="1" s="1"/>
  <c r="O776" i="1" a="1"/>
  <c r="O776" i="1" s="1"/>
  <c r="P762" i="1"/>
  <c r="P768" i="1"/>
  <c r="P774" i="1"/>
  <c r="P780" i="1"/>
  <c r="P786" i="1"/>
  <c r="O787" i="1" a="1"/>
  <c r="O787" i="1" s="1"/>
  <c r="O797" i="1" a="1"/>
  <c r="O797" i="1" s="1"/>
  <c r="N798" i="1"/>
  <c r="O809" i="1" a="1"/>
  <c r="O809" i="1" s="1"/>
  <c r="P834" i="1"/>
  <c r="P838" i="1"/>
  <c r="G840" i="1"/>
  <c r="P745" i="1"/>
  <c r="P751" i="1"/>
  <c r="P757" i="1"/>
  <c r="P763" i="1"/>
  <c r="P769" i="1"/>
  <c r="P775" i="1"/>
  <c r="P781" i="1"/>
  <c r="P787" i="1"/>
  <c r="O788" i="1" a="1"/>
  <c r="O788" i="1" s="1"/>
  <c r="P797" i="1"/>
  <c r="O799" i="1" a="1"/>
  <c r="O799" i="1" s="1"/>
  <c r="O800" i="1" a="1"/>
  <c r="O800" i="1" s="1"/>
  <c r="N805" i="1"/>
  <c r="O806" i="1" a="1"/>
  <c r="O806" i="1" s="1"/>
  <c r="P807" i="1"/>
  <c r="G811" i="1"/>
  <c r="N827" i="1"/>
  <c r="N869" i="1"/>
  <c r="O869" i="1" a="1"/>
  <c r="O869" i="1" s="1"/>
  <c r="O892" i="1" a="1"/>
  <c r="O892" i="1" s="1"/>
  <c r="N892" i="1"/>
  <c r="N777" i="1"/>
  <c r="N783" i="1"/>
  <c r="O789" i="1" a="1"/>
  <c r="O789" i="1" s="1"/>
  <c r="N790" i="1"/>
  <c r="P800" i="1"/>
  <c r="P801" i="1"/>
  <c r="N803" i="1"/>
  <c r="N804" i="1"/>
  <c r="O805" i="1" a="1"/>
  <c r="O805" i="1" s="1"/>
  <c r="P806" i="1"/>
  <c r="P824" i="1"/>
  <c r="N835" i="1"/>
  <c r="G842" i="1"/>
  <c r="O864" i="1" a="1"/>
  <c r="O864" i="1" s="1"/>
  <c r="N864" i="1"/>
  <c r="P788" i="1"/>
  <c r="N839" i="1"/>
  <c r="P870" i="1"/>
  <c r="G870" i="1"/>
  <c r="O904" i="1" a="1"/>
  <c r="O904" i="1" s="1"/>
  <c r="N904" i="1"/>
  <c r="P789" i="1"/>
  <c r="G798" i="1"/>
  <c r="P804" i="1"/>
  <c r="N821" i="1"/>
  <c r="P828" i="1"/>
  <c r="P832" i="1"/>
  <c r="G834" i="1"/>
  <c r="P836" i="1"/>
  <c r="G847" i="1"/>
  <c r="N807" i="1"/>
  <c r="G819" i="1"/>
  <c r="N825" i="1"/>
  <c r="N801" i="1"/>
  <c r="G805" i="1"/>
  <c r="N819" i="1"/>
  <c r="G881" i="1"/>
  <c r="P881" i="1"/>
  <c r="P778" i="1"/>
  <c r="P784" i="1"/>
  <c r="P791" i="1"/>
  <c r="G804" i="1"/>
  <c r="N829" i="1"/>
  <c r="N837" i="1"/>
  <c r="G817" i="1"/>
  <c r="G818" i="1"/>
  <c r="N833" i="1"/>
  <c r="O839" i="1" a="1"/>
  <c r="O839" i="1" s="1"/>
  <c r="G885" i="1"/>
  <c r="P885" i="1"/>
  <c r="P767" i="1"/>
  <c r="P773" i="1"/>
  <c r="P779" i="1"/>
  <c r="P785" i="1"/>
  <c r="N810" i="1"/>
  <c r="O818" i="1" a="1"/>
  <c r="O818" i="1" s="1"/>
  <c r="O824" i="1" a="1"/>
  <c r="O824" i="1" s="1"/>
  <c r="G828" i="1"/>
  <c r="O841" i="1" a="1"/>
  <c r="O841" i="1" s="1"/>
  <c r="N841" i="1"/>
  <c r="N843" i="1"/>
  <c r="G792" i="1"/>
  <c r="O825" i="1" a="1"/>
  <c r="O825" i="1" s="1"/>
  <c r="G836" i="1"/>
  <c r="G849" i="1"/>
  <c r="P849" i="1"/>
  <c r="G863" i="1"/>
  <c r="P863" i="1"/>
  <c r="G823" i="1"/>
  <c r="G829" i="1"/>
  <c r="G835" i="1"/>
  <c r="G841" i="1"/>
  <c r="N851" i="1"/>
  <c r="O858" i="1" a="1"/>
  <c r="O858" i="1" s="1"/>
  <c r="O860" i="1" a="1"/>
  <c r="O860" i="1" s="1"/>
  <c r="G864" i="1"/>
  <c r="N868" i="1"/>
  <c r="P869" i="1"/>
  <c r="N874" i="1"/>
  <c r="G876" i="1"/>
  <c r="G892" i="1"/>
  <c r="G894" i="1"/>
  <c r="G899" i="1"/>
  <c r="N863" i="1"/>
  <c r="N881" i="1"/>
  <c r="P825" i="1"/>
  <c r="P831" i="1"/>
  <c r="P837" i="1"/>
  <c r="P843" i="1"/>
  <c r="P857" i="1"/>
  <c r="G862" i="1"/>
  <c r="N867" i="1"/>
  <c r="O886" i="1" a="1"/>
  <c r="O886" i="1" s="1"/>
  <c r="G825" i="1"/>
  <c r="G831" i="1"/>
  <c r="G837" i="1"/>
  <c r="G843" i="1"/>
  <c r="N845" i="1"/>
  <c r="N855" i="1"/>
  <c r="G859" i="1"/>
  <c r="N873" i="1"/>
  <c r="N875" i="1"/>
  <c r="G905" i="1"/>
  <c r="G880" i="1"/>
  <c r="G887" i="1"/>
  <c r="O910" i="1" a="1"/>
  <c r="O910" i="1" s="1"/>
  <c r="O881" i="1" a="1"/>
  <c r="O881" i="1" s="1"/>
  <c r="O884" i="1" a="1"/>
  <c r="O884" i="1" s="1"/>
  <c r="N884" i="1"/>
  <c r="N885" i="1"/>
  <c r="N887" i="1"/>
  <c r="N850" i="1"/>
  <c r="N857" i="1"/>
  <c r="G868" i="1"/>
  <c r="N872" i="1"/>
  <c r="G874" i="1"/>
  <c r="G893" i="1"/>
  <c r="N910" i="1"/>
  <c r="P851" i="1"/>
  <c r="G856" i="1"/>
  <c r="O863" i="1" a="1"/>
  <c r="O863" i="1" s="1"/>
  <c r="G867" i="1"/>
  <c r="G879" i="1"/>
  <c r="O893" i="1" a="1"/>
  <c r="O893" i="1" s="1"/>
  <c r="N893" i="1"/>
  <c r="G911" i="1"/>
  <c r="G886" i="1"/>
  <c r="O898" i="1" a="1"/>
  <c r="O898" i="1" s="1"/>
  <c r="G873" i="1"/>
  <c r="N880" i="1"/>
  <c r="O887" i="1" a="1"/>
  <c r="O887" i="1" s="1"/>
  <c r="O890" i="1" a="1"/>
  <c r="O890" i="1" s="1"/>
  <c r="N890" i="1"/>
  <c r="N891" i="1"/>
  <c r="N858" i="1"/>
  <c r="P862" i="1"/>
  <c r="O880" i="1" a="1"/>
  <c r="O880" i="1" s="1"/>
  <c r="P887" i="1"/>
  <c r="N898" i="1"/>
  <c r="P854" i="1"/>
  <c r="P860" i="1"/>
  <c r="P866" i="1"/>
  <c r="P872" i="1"/>
  <c r="P878" i="1"/>
  <c r="P884" i="1"/>
  <c r="P890" i="1"/>
  <c r="P896" i="1"/>
  <c r="P902" i="1"/>
  <c r="P908" i="1"/>
  <c r="P914" i="1"/>
  <c r="P920" i="1"/>
  <c r="P926" i="1"/>
  <c r="P891" i="1"/>
  <c r="P897" i="1"/>
  <c r="P903" i="1"/>
  <c r="P909" i="1"/>
  <c r="P915" i="1"/>
  <c r="O916" i="1" a="1"/>
  <c r="O916" i="1" s="1"/>
  <c r="P921" i="1"/>
  <c r="O922" i="1" a="1"/>
  <c r="O922" i="1" s="1"/>
  <c r="P927" i="1"/>
  <c r="O928" i="1" a="1"/>
  <c r="O928" i="1" s="1"/>
  <c r="G891" i="1"/>
  <c r="G897" i="1"/>
  <c r="N899" i="1"/>
  <c r="G903" i="1"/>
  <c r="N905" i="1"/>
  <c r="G909" i="1"/>
  <c r="N911" i="1"/>
  <c r="G915" i="1"/>
  <c r="N917" i="1"/>
  <c r="G921" i="1"/>
  <c r="N923" i="1"/>
  <c r="G927" i="1"/>
  <c r="N929" i="1"/>
  <c r="P898" i="1"/>
  <c r="O899" i="1" a="1"/>
  <c r="O899" i="1" s="1"/>
  <c r="P904" i="1"/>
  <c r="O905" i="1" a="1"/>
  <c r="O905" i="1" s="1"/>
  <c r="P910" i="1"/>
  <c r="O911" i="1" a="1"/>
  <c r="O911" i="1" s="1"/>
  <c r="P916" i="1"/>
  <c r="O917" i="1" a="1"/>
  <c r="O917" i="1" s="1"/>
  <c r="P922" i="1"/>
  <c r="O923" i="1" a="1"/>
  <c r="O923" i="1" s="1"/>
  <c r="P928" i="1"/>
  <c r="O929" i="1" a="1"/>
  <c r="O929" i="1" s="1"/>
  <c r="G898" i="1"/>
  <c r="G904" i="1"/>
  <c r="G910" i="1"/>
  <c r="G916" i="1"/>
  <c r="G922" i="1"/>
  <c r="G928" i="1"/>
  <c r="P917" i="1"/>
  <c r="P923" i="1"/>
  <c r="P929" i="1"/>
  <c r="G917" i="1"/>
  <c r="G923" i="1"/>
  <c r="G929" i="1"/>
  <c r="P900" i="1"/>
  <c r="P906" i="1"/>
  <c r="P912" i="1"/>
  <c r="P918" i="1"/>
  <c r="P924" i="1"/>
  <c r="P930" i="1"/>
  <c r="N896" i="1"/>
  <c r="G900" i="1"/>
  <c r="N902" i="1"/>
  <c r="G906" i="1"/>
  <c r="N908" i="1"/>
  <c r="G912" i="1"/>
  <c r="N914" i="1"/>
  <c r="G918" i="1"/>
  <c r="N920" i="1"/>
  <c r="G924" i="1"/>
  <c r="G930" i="1"/>
  <c r="G369" i="1"/>
  <c r="P334" i="1"/>
  <c r="O335" i="1" a="1"/>
  <c r="O335" i="1" s="1"/>
  <c r="P340" i="1"/>
  <c r="G334" i="1"/>
  <c r="G340" i="1"/>
  <c r="G346" i="1"/>
  <c r="G352" i="1"/>
  <c r="G372" i="1"/>
  <c r="O384" i="1" a="1"/>
  <c r="O384" i="1" s="1"/>
  <c r="O474" i="1" a="1"/>
  <c r="O474" i="1" s="1"/>
  <c r="N474" i="1"/>
  <c r="G489" i="1"/>
  <c r="P489" i="1"/>
  <c r="G341" i="1"/>
  <c r="G347" i="1"/>
  <c r="G353" i="1"/>
  <c r="G378" i="1"/>
  <c r="G402" i="1"/>
  <c r="P354" i="1"/>
  <c r="O378" i="1" a="1"/>
  <c r="O378" i="1" s="1"/>
  <c r="G594" i="1"/>
  <c r="P594" i="1"/>
  <c r="G336" i="1"/>
  <c r="G342" i="1"/>
  <c r="G348" i="1"/>
  <c r="G354" i="1"/>
  <c r="O438" i="1" a="1"/>
  <c r="O438" i="1" s="1"/>
  <c r="P341" i="1"/>
  <c r="P348" i="1"/>
  <c r="O344" i="1" a="1"/>
  <c r="O344" i="1" s="1"/>
  <c r="O350" i="1" a="1"/>
  <c r="O350" i="1" s="1"/>
  <c r="P374" i="1"/>
  <c r="O383" i="1" a="1"/>
  <c r="O383" i="1" s="1"/>
  <c r="G390" i="1"/>
  <c r="O395" i="1" a="1"/>
  <c r="O395" i="1" s="1"/>
  <c r="G428" i="1"/>
  <c r="P428" i="1"/>
  <c r="G435" i="1"/>
  <c r="P435" i="1"/>
  <c r="O482" i="1" a="1"/>
  <c r="O482" i="1" s="1"/>
  <c r="N482" i="1"/>
  <c r="O417" i="1" a="1"/>
  <c r="O417" i="1" s="1"/>
  <c r="G335" i="1"/>
  <c r="G367" i="1"/>
  <c r="G375" i="1"/>
  <c r="P357" i="1"/>
  <c r="G366" i="1"/>
  <c r="O377" i="1" a="1"/>
  <c r="O377" i="1" s="1"/>
  <c r="P402" i="1"/>
  <c r="O446" i="1" a="1"/>
  <c r="O446" i="1" s="1"/>
  <c r="G502" i="1"/>
  <c r="P502" i="1"/>
  <c r="P353" i="1"/>
  <c r="O334" i="1" a="1"/>
  <c r="O334" i="1" s="1"/>
  <c r="O340" i="1" a="1"/>
  <c r="O340" i="1" s="1"/>
  <c r="O352" i="1" a="1"/>
  <c r="O352" i="1" s="1"/>
  <c r="G357" i="1"/>
  <c r="G362" i="1"/>
  <c r="G363" i="1"/>
  <c r="P378" i="1"/>
  <c r="G396" i="1"/>
  <c r="O401" i="1" a="1"/>
  <c r="O401" i="1" s="1"/>
  <c r="O452" i="1" a="1"/>
  <c r="O452" i="1" s="1"/>
  <c r="O389" i="1" a="1"/>
  <c r="O389" i="1" s="1"/>
  <c r="O437" i="1" a="1"/>
  <c r="O437" i="1" s="1"/>
  <c r="G360" i="1"/>
  <c r="O368" i="1" a="1"/>
  <c r="O368" i="1" s="1"/>
  <c r="P369" i="1"/>
  <c r="G373" i="1"/>
  <c r="G379" i="1"/>
  <c r="G384" i="1"/>
  <c r="G429" i="1"/>
  <c r="P429" i="1"/>
  <c r="P380" i="1"/>
  <c r="P386" i="1"/>
  <c r="P392" i="1"/>
  <c r="P398" i="1"/>
  <c r="P404" i="1"/>
  <c r="P410" i="1"/>
  <c r="P416" i="1"/>
  <c r="G425" i="1"/>
  <c r="P426" i="1"/>
  <c r="G439" i="1"/>
  <c r="O457" i="1" a="1"/>
  <c r="O457" i="1" s="1"/>
  <c r="O458" i="1" a="1"/>
  <c r="O458" i="1" s="1"/>
  <c r="O463" i="1" a="1"/>
  <c r="O463" i="1" s="1"/>
  <c r="N463" i="1"/>
  <c r="G471" i="1"/>
  <c r="N472" i="1"/>
  <c r="P473" i="1"/>
  <c r="G476" i="1"/>
  <c r="P492" i="1"/>
  <c r="G492" i="1"/>
  <c r="P427" i="1"/>
  <c r="O429" i="1" a="1"/>
  <c r="O429" i="1" s="1"/>
  <c r="O434" i="1" a="1"/>
  <c r="O434" i="1" s="1"/>
  <c r="O450" i="1" a="1"/>
  <c r="O450" i="1" s="1"/>
  <c r="P455" i="1"/>
  <c r="G465" i="1"/>
  <c r="N466" i="1"/>
  <c r="N476" i="1"/>
  <c r="N484" i="1"/>
  <c r="G487" i="1"/>
  <c r="P487" i="1"/>
  <c r="N492" i="1"/>
  <c r="O492" i="1" a="1"/>
  <c r="O492" i="1" s="1"/>
  <c r="P381" i="1"/>
  <c r="P387" i="1"/>
  <c r="P393" i="1"/>
  <c r="P399" i="1"/>
  <c r="P405" i="1"/>
  <c r="P411" i="1"/>
  <c r="G446" i="1"/>
  <c r="G452" i="1"/>
  <c r="G459" i="1"/>
  <c r="N460" i="1"/>
  <c r="P461" i="1"/>
  <c r="G482" i="1"/>
  <c r="P482" i="1"/>
  <c r="O487" i="1" a="1"/>
  <c r="O487" i="1" s="1"/>
  <c r="N487" i="1"/>
  <c r="O407" i="1" a="1"/>
  <c r="O407" i="1" s="1"/>
  <c r="O413" i="1" a="1"/>
  <c r="O413" i="1" s="1"/>
  <c r="G445" i="1"/>
  <c r="P420" i="1"/>
  <c r="P433" i="1"/>
  <c r="O440" i="1" a="1"/>
  <c r="O440" i="1" s="1"/>
  <c r="P441" i="1"/>
  <c r="G451" i="1"/>
  <c r="G470" i="1"/>
  <c r="G477" i="1"/>
  <c r="O480" i="1" a="1"/>
  <c r="O480" i="1" s="1"/>
  <c r="N480" i="1"/>
  <c r="G485" i="1"/>
  <c r="O513" i="1" a="1"/>
  <c r="O513" i="1" s="1"/>
  <c r="N513" i="1"/>
  <c r="P365" i="1"/>
  <c r="P371" i="1"/>
  <c r="P377" i="1"/>
  <c r="P383" i="1"/>
  <c r="P389" i="1"/>
  <c r="P395" i="1"/>
  <c r="P401" i="1"/>
  <c r="P407" i="1"/>
  <c r="P413" i="1"/>
  <c r="P421" i="1"/>
  <c r="G434" i="1"/>
  <c r="G444" i="1"/>
  <c r="O460" i="1" a="1"/>
  <c r="O460" i="1" s="1"/>
  <c r="G464" i="1"/>
  <c r="N485" i="1"/>
  <c r="O485" i="1" a="1"/>
  <c r="O485" i="1" s="1"/>
  <c r="G458" i="1"/>
  <c r="G475" i="1"/>
  <c r="P408" i="1"/>
  <c r="P414" i="1"/>
  <c r="G421" i="1"/>
  <c r="G433" i="1"/>
  <c r="O475" i="1" a="1"/>
  <c r="O475" i="1" s="1"/>
  <c r="N475" i="1"/>
  <c r="N483" i="1"/>
  <c r="P485" i="1"/>
  <c r="G526" i="1"/>
  <c r="P526" i="1"/>
  <c r="O462" i="1" a="1"/>
  <c r="O462" i="1" s="1"/>
  <c r="N470" i="1"/>
  <c r="P471" i="1"/>
  <c r="G481" i="1"/>
  <c r="G486" i="1"/>
  <c r="G440" i="1"/>
  <c r="G469" i="1"/>
  <c r="O481" i="1" a="1"/>
  <c r="O481" i="1" s="1"/>
  <c r="N481" i="1"/>
  <c r="N486" i="1"/>
  <c r="O486" i="1" a="1"/>
  <c r="O486" i="1" s="1"/>
  <c r="G447" i="1"/>
  <c r="G453" i="1"/>
  <c r="G457" i="1"/>
  <c r="G463" i="1"/>
  <c r="O469" i="1" a="1"/>
  <c r="O469" i="1" s="1"/>
  <c r="N469" i="1"/>
  <c r="O490" i="1" a="1"/>
  <c r="O490" i="1" s="1"/>
  <c r="N490" i="1"/>
  <c r="N499" i="1"/>
  <c r="N504" i="1"/>
  <c r="G517" i="1"/>
  <c r="N564" i="1"/>
  <c r="O564" i="1" a="1"/>
  <c r="O564" i="1" s="1"/>
  <c r="O599" i="1" a="1"/>
  <c r="O599" i="1" s="1"/>
  <c r="N599" i="1"/>
  <c r="N527" i="1"/>
  <c r="O531" i="1" a="1"/>
  <c r="O531" i="1" s="1"/>
  <c r="G544" i="1"/>
  <c r="P544" i="1"/>
  <c r="N478" i="1"/>
  <c r="N503" i="1"/>
  <c r="N510" i="1"/>
  <c r="N514" i="1"/>
  <c r="O522" i="1" a="1"/>
  <c r="O522" i="1" s="1"/>
  <c r="N522" i="1"/>
  <c r="N461" i="1"/>
  <c r="N467" i="1"/>
  <c r="N473" i="1"/>
  <c r="N479" i="1"/>
  <c r="P497" i="1"/>
  <c r="N509" i="1"/>
  <c r="O516" i="1" a="1"/>
  <c r="O516" i="1" s="1"/>
  <c r="N516" i="1"/>
  <c r="N554" i="1"/>
  <c r="O554" i="1" a="1"/>
  <c r="O554" i="1" s="1"/>
  <c r="G574" i="1"/>
  <c r="P574" i="1"/>
  <c r="O594" i="1" a="1"/>
  <c r="O594" i="1" s="1"/>
  <c r="N594" i="1"/>
  <c r="N493" i="1"/>
  <c r="N496" i="1"/>
  <c r="G508" i="1"/>
  <c r="G515" i="1"/>
  <c r="N521" i="1"/>
  <c r="O527" i="1" a="1"/>
  <c r="O527" i="1" s="1"/>
  <c r="N531" i="1"/>
  <c r="N533" i="1"/>
  <c r="O537" i="1" a="1"/>
  <c r="O537" i="1" s="1"/>
  <c r="O574" i="1" a="1"/>
  <c r="O574" i="1" s="1"/>
  <c r="N574" i="1"/>
  <c r="O493" i="1" a="1"/>
  <c r="O493" i="1" s="1"/>
  <c r="P496" i="1"/>
  <c r="G500" i="1"/>
  <c r="P505" i="1"/>
  <c r="N515" i="1"/>
  <c r="G520" i="1"/>
  <c r="P523" i="1"/>
  <c r="G549" i="1"/>
  <c r="P549" i="1"/>
  <c r="G586" i="1"/>
  <c r="P586" i="1"/>
  <c r="P479" i="1"/>
  <c r="G514" i="1"/>
  <c r="G532" i="1"/>
  <c r="G479" i="1"/>
  <c r="G497" i="1"/>
  <c r="N498" i="1"/>
  <c r="P517" i="1"/>
  <c r="O543" i="1" a="1"/>
  <c r="O543" i="1" s="1"/>
  <c r="P494" i="1"/>
  <c r="O525" i="1" a="1"/>
  <c r="O525" i="1" s="1"/>
  <c r="N539" i="1"/>
  <c r="G553" i="1"/>
  <c r="P553" i="1"/>
  <c r="O557" i="1" a="1"/>
  <c r="O557" i="1" s="1"/>
  <c r="N557" i="1"/>
  <c r="O561" i="1" a="1"/>
  <c r="O561" i="1" s="1"/>
  <c r="N561" i="1"/>
  <c r="O567" i="1" a="1"/>
  <c r="O567" i="1" s="1"/>
  <c r="N567" i="1"/>
  <c r="G583" i="1"/>
  <c r="P583" i="1"/>
  <c r="O519" i="1" a="1"/>
  <c r="O519" i="1" s="1"/>
  <c r="G538" i="1"/>
  <c r="G548" i="1"/>
  <c r="P548" i="1"/>
  <c r="G550" i="1"/>
  <c r="P550" i="1"/>
  <c r="G564" i="1"/>
  <c r="P564" i="1"/>
  <c r="O552" i="1" a="1"/>
  <c r="O552" i="1" s="1"/>
  <c r="N558" i="1"/>
  <c r="G577" i="1"/>
  <c r="O593" i="1" a="1"/>
  <c r="O593" i="1" s="1"/>
  <c r="G613" i="1"/>
  <c r="G607" i="1"/>
  <c r="P529" i="1"/>
  <c r="P535" i="1"/>
  <c r="P541" i="1"/>
  <c r="G557" i="1"/>
  <c r="G570" i="1"/>
  <c r="G580" i="1"/>
  <c r="N587" i="1"/>
  <c r="N570" i="1"/>
  <c r="P506" i="1"/>
  <c r="P512" i="1"/>
  <c r="P518" i="1"/>
  <c r="P524" i="1"/>
  <c r="P530" i="1"/>
  <c r="P536" i="1"/>
  <c r="P542" i="1"/>
  <c r="O549" i="1" a="1"/>
  <c r="O549" i="1" s="1"/>
  <c r="G552" i="1"/>
  <c r="P555" i="1"/>
  <c r="G563" i="1"/>
  <c r="G576" i="1"/>
  <c r="G588" i="1"/>
  <c r="O605" i="1" a="1"/>
  <c r="O605" i="1" s="1"/>
  <c r="G559" i="1"/>
  <c r="O573" i="1" a="1"/>
  <c r="O573" i="1" s="1"/>
  <c r="N573" i="1"/>
  <c r="N576" i="1"/>
  <c r="O588" i="1" a="1"/>
  <c r="O588" i="1" s="1"/>
  <c r="N588" i="1"/>
  <c r="O591" i="1" a="1"/>
  <c r="O591" i="1" s="1"/>
  <c r="N591" i="1"/>
  <c r="G600" i="1"/>
  <c r="P495" i="1"/>
  <c r="P501" i="1"/>
  <c r="P507" i="1"/>
  <c r="P513" i="1"/>
  <c r="P519" i="1"/>
  <c r="P525" i="1"/>
  <c r="P531" i="1"/>
  <c r="P537" i="1"/>
  <c r="P543" i="1"/>
  <c r="G551" i="1"/>
  <c r="G556" i="1"/>
  <c r="G569" i="1"/>
  <c r="P577" i="1"/>
  <c r="G582" i="1"/>
  <c r="G595" i="1"/>
  <c r="O600" i="1" a="1"/>
  <c r="O600" i="1" s="1"/>
  <c r="N600" i="1"/>
  <c r="P607" i="1"/>
  <c r="G495" i="1"/>
  <c r="G501" i="1"/>
  <c r="G507" i="1"/>
  <c r="G513" i="1"/>
  <c r="G519" i="1"/>
  <c r="G525" i="1"/>
  <c r="G531" i="1"/>
  <c r="G537" i="1"/>
  <c r="G543" i="1"/>
  <c r="G565" i="1"/>
  <c r="O570" i="1" a="1"/>
  <c r="O570" i="1" s="1"/>
  <c r="O579" i="1" a="1"/>
  <c r="O579" i="1" s="1"/>
  <c r="N579" i="1"/>
  <c r="N580" i="1"/>
  <c r="O582" i="1" a="1"/>
  <c r="O582" i="1" s="1"/>
  <c r="N582" i="1"/>
  <c r="O585" i="1" a="1"/>
  <c r="O585" i="1" s="1"/>
  <c r="N585" i="1"/>
  <c r="N605" i="1"/>
  <c r="G562" i="1"/>
  <c r="G575" i="1"/>
  <c r="G606" i="1"/>
  <c r="O618" i="1" a="1"/>
  <c r="O618" i="1" s="1"/>
  <c r="N618" i="1"/>
  <c r="O624" i="1" a="1"/>
  <c r="O624" i="1" s="1"/>
  <c r="N624" i="1"/>
  <c r="N528" i="1"/>
  <c r="N534" i="1"/>
  <c r="N540" i="1"/>
  <c r="G555" i="1"/>
  <c r="P557" i="1"/>
  <c r="N563" i="1"/>
  <c r="G571" i="1"/>
  <c r="O576" i="1" a="1"/>
  <c r="O576" i="1" s="1"/>
  <c r="P580" i="1"/>
  <c r="P588" i="1"/>
  <c r="P600" i="1"/>
  <c r="O606" i="1" a="1"/>
  <c r="O606" i="1" s="1"/>
  <c r="N606" i="1"/>
  <c r="O612" i="1" a="1"/>
  <c r="O612" i="1" s="1"/>
  <c r="N612" i="1"/>
  <c r="O630" i="1" a="1"/>
  <c r="O630" i="1" s="1"/>
  <c r="N630" i="1"/>
  <c r="O555" i="1" a="1"/>
  <c r="O555" i="1" s="1"/>
  <c r="N555" i="1"/>
  <c r="G558" i="1"/>
  <c r="O563" i="1" a="1"/>
  <c r="O563" i="1" s="1"/>
  <c r="G568" i="1"/>
  <c r="G581" i="1"/>
  <c r="G589" i="1"/>
  <c r="G592" i="1"/>
  <c r="N593" i="1"/>
  <c r="G601" i="1"/>
  <c r="G619" i="1"/>
  <c r="G625" i="1"/>
  <c r="N597" i="1"/>
  <c r="N603" i="1"/>
  <c r="N609" i="1"/>
  <c r="N615" i="1"/>
  <c r="N621" i="1"/>
  <c r="O597" i="1" a="1"/>
  <c r="O597" i="1" s="1"/>
  <c r="O603" i="1" a="1"/>
  <c r="O603" i="1" s="1"/>
  <c r="O609" i="1" a="1"/>
  <c r="O609" i="1" s="1"/>
  <c r="O615" i="1" a="1"/>
  <c r="O615" i="1" s="1"/>
  <c r="O621" i="1" a="1"/>
  <c r="O621" i="1" s="1"/>
  <c r="O627" i="1" a="1"/>
  <c r="O627" i="1" s="1"/>
  <c r="N604" i="1"/>
  <c r="N610" i="1"/>
  <c r="P561" i="1"/>
  <c r="P567" i="1"/>
  <c r="P573" i="1"/>
  <c r="P579" i="1"/>
  <c r="P585" i="1"/>
  <c r="P591" i="1"/>
  <c r="P597" i="1"/>
  <c r="P603" i="1"/>
  <c r="P609" i="1"/>
  <c r="P615" i="1"/>
  <c r="P621" i="1"/>
  <c r="N611" i="1"/>
  <c r="N617" i="1"/>
  <c r="N623" i="1"/>
  <c r="N629" i="1"/>
  <c r="P598" i="1"/>
  <c r="P604" i="1"/>
  <c r="P610" i="1"/>
  <c r="P616" i="1"/>
  <c r="P622" i="1"/>
  <c r="P628" i="1"/>
  <c r="G598" i="1"/>
  <c r="G604" i="1"/>
  <c r="G610" i="1"/>
  <c r="G616" i="1"/>
  <c r="G622" i="1"/>
  <c r="G628" i="1"/>
  <c r="P587" i="1"/>
  <c r="P593" i="1"/>
  <c r="P599" i="1"/>
  <c r="P605" i="1"/>
  <c r="P611" i="1"/>
  <c r="P617" i="1"/>
  <c r="P623" i="1"/>
  <c r="P629" i="1"/>
  <c r="G587" i="1"/>
  <c r="G593" i="1"/>
  <c r="G599" i="1"/>
  <c r="G605" i="1"/>
  <c r="G611" i="1"/>
  <c r="G617" i="1"/>
  <c r="G623" i="1"/>
  <c r="G629" i="1"/>
  <c r="P612" i="1"/>
  <c r="P618" i="1"/>
  <c r="P624" i="1"/>
  <c r="P630" i="1"/>
  <c r="O80" i="1" a="1"/>
  <c r="O80" i="1" s="1"/>
  <c r="G35" i="1"/>
  <c r="G68" i="1"/>
  <c r="G31" i="1"/>
  <c r="P30" i="1"/>
  <c r="P36" i="1"/>
  <c r="P87" i="1"/>
  <c r="P31" i="1"/>
  <c r="P39" i="1"/>
  <c r="G74" i="1"/>
  <c r="P32" i="1"/>
  <c r="G32" i="1"/>
  <c r="P33" i="1"/>
  <c r="G33" i="1"/>
  <c r="P37" i="1"/>
  <c r="O45" i="1" a="1"/>
  <c r="O45" i="1" s="1"/>
  <c r="P34" i="1"/>
  <c r="P35" i="1"/>
  <c r="P72" i="1"/>
  <c r="P42" i="1"/>
  <c r="P122" i="1"/>
  <c r="G89" i="1"/>
  <c r="P43" i="1"/>
  <c r="O59" i="1" a="1"/>
  <c r="O59" i="1" s="1"/>
  <c r="P61" i="1"/>
  <c r="G80" i="1"/>
  <c r="O99" i="1" a="1"/>
  <c r="O99" i="1" s="1"/>
  <c r="G44" i="1"/>
  <c r="G50" i="1"/>
  <c r="O101" i="1" a="1"/>
  <c r="O101" i="1" s="1"/>
  <c r="P103" i="1"/>
  <c r="G109" i="1"/>
  <c r="G149" i="1"/>
  <c r="O109" i="1" a="1"/>
  <c r="O109" i="1" s="1"/>
  <c r="P150" i="1"/>
  <c r="P168" i="1"/>
  <c r="P180" i="1"/>
  <c r="N185" i="1"/>
  <c r="O249" i="1" a="1"/>
  <c r="O249" i="1" s="1"/>
  <c r="N249" i="1"/>
  <c r="P212" i="1"/>
  <c r="P218" i="1"/>
  <c r="P224" i="1"/>
  <c r="P230" i="1"/>
  <c r="P236" i="1"/>
  <c r="P242" i="1"/>
  <c r="P248" i="1"/>
  <c r="G255" i="1"/>
  <c r="P255" i="1"/>
  <c r="G261" i="1"/>
  <c r="P261" i="1"/>
  <c r="G267" i="1"/>
  <c r="P267" i="1"/>
  <c r="G100" i="1"/>
  <c r="P100" i="1"/>
  <c r="O105" i="1" a="1"/>
  <c r="O105" i="1" s="1"/>
  <c r="P121" i="1"/>
  <c r="P132" i="1"/>
  <c r="P138" i="1"/>
  <c r="O149" i="1" a="1"/>
  <c r="O149" i="1" s="1"/>
  <c r="O155" i="1" a="1"/>
  <c r="O155" i="1" s="1"/>
  <c r="N161" i="1"/>
  <c r="O161" i="1" a="1"/>
  <c r="O161" i="1" s="1"/>
  <c r="O167" i="1" a="1"/>
  <c r="O167" i="1" s="1"/>
  <c r="N167" i="1"/>
  <c r="N173" i="1"/>
  <c r="O173" i="1" a="1"/>
  <c r="O173" i="1" s="1"/>
  <c r="N179" i="1"/>
  <c r="O179" i="1" a="1"/>
  <c r="O179" i="1" s="1"/>
  <c r="P191" i="1"/>
  <c r="N196" i="1"/>
  <c r="O196" i="1" a="1"/>
  <c r="O196" i="1" s="1"/>
  <c r="O202" i="1" a="1"/>
  <c r="O202" i="1" s="1"/>
  <c r="N202" i="1"/>
  <c r="P144" i="1"/>
  <c r="O224" i="1" a="1"/>
  <c r="O224" i="1" s="1"/>
  <c r="N224" i="1"/>
  <c r="O248" i="1" a="1"/>
  <c r="O248" i="1" s="1"/>
  <c r="N248" i="1"/>
  <c r="G127" i="1"/>
  <c r="P127" i="1"/>
  <c r="P139" i="1"/>
  <c r="O150" i="1" a="1"/>
  <c r="O150" i="1" s="1"/>
  <c r="N162" i="1"/>
  <c r="O162" i="1" a="1"/>
  <c r="O162" i="1" s="1"/>
  <c r="O168" i="1" a="1"/>
  <c r="O168" i="1" s="1"/>
  <c r="N168" i="1"/>
  <c r="O174" i="1" a="1"/>
  <c r="O174" i="1" s="1"/>
  <c r="N174" i="1"/>
  <c r="N180" i="1"/>
  <c r="O180" i="1" a="1"/>
  <c r="O180" i="1" s="1"/>
  <c r="N197" i="1"/>
  <c r="O213" i="1" a="1"/>
  <c r="O213" i="1" s="1"/>
  <c r="N213" i="1"/>
  <c r="O219" i="1" a="1"/>
  <c r="O219" i="1" s="1"/>
  <c r="N219" i="1"/>
  <c r="O225" i="1" a="1"/>
  <c r="O225" i="1" s="1"/>
  <c r="N225" i="1"/>
  <c r="O231" i="1" a="1"/>
  <c r="O231" i="1" s="1"/>
  <c r="N231" i="1"/>
  <c r="O237" i="1" a="1"/>
  <c r="O237" i="1" s="1"/>
  <c r="N237" i="1"/>
  <c r="O243" i="1" a="1"/>
  <c r="O243" i="1" s="1"/>
  <c r="N243" i="1"/>
  <c r="O250" i="1" a="1"/>
  <c r="O250" i="1" s="1"/>
  <c r="N250" i="1"/>
  <c r="O256" i="1" a="1"/>
  <c r="O256" i="1" s="1"/>
  <c r="N256" i="1"/>
  <c r="O262" i="1" a="1"/>
  <c r="O262" i="1" s="1"/>
  <c r="N262" i="1"/>
  <c r="O268" i="1" a="1"/>
  <c r="O268" i="1" s="1"/>
  <c r="N268" i="1"/>
  <c r="P107" i="1"/>
  <c r="G112" i="1"/>
  <c r="P112" i="1"/>
  <c r="O127" i="1" a="1"/>
  <c r="O127" i="1" s="1"/>
  <c r="O133" i="1" a="1"/>
  <c r="O133" i="1" s="1"/>
  <c r="P151" i="1"/>
  <c r="P157" i="1"/>
  <c r="P163" i="1"/>
  <c r="P169" i="1"/>
  <c r="P175" i="1"/>
  <c r="P181" i="1"/>
  <c r="O186" i="1" a="1"/>
  <c r="O186" i="1" s="1"/>
  <c r="N186" i="1"/>
  <c r="P192" i="1"/>
  <c r="P198" i="1"/>
  <c r="P204" i="1"/>
  <c r="P97" i="1"/>
  <c r="P126" i="1"/>
  <c r="O218" i="1" a="1"/>
  <c r="O218" i="1" s="1"/>
  <c r="N218" i="1"/>
  <c r="O261" i="1" a="1"/>
  <c r="O261" i="1" s="1"/>
  <c r="N261" i="1"/>
  <c r="P262" i="1"/>
  <c r="P101" i="1"/>
  <c r="O111" i="1" a="1"/>
  <c r="O111" i="1" s="1"/>
  <c r="P208" i="1"/>
  <c r="P232" i="1"/>
  <c r="P257" i="1"/>
  <c r="G128" i="1"/>
  <c r="P128" i="1"/>
  <c r="P134" i="1"/>
  <c r="P140" i="1"/>
  <c r="P146" i="1"/>
  <c r="O151" i="1" a="1"/>
  <c r="O151" i="1" s="1"/>
  <c r="O157" i="1" a="1"/>
  <c r="O157" i="1" s="1"/>
  <c r="O163" i="1" a="1"/>
  <c r="O163" i="1" s="1"/>
  <c r="N169" i="1"/>
  <c r="O169" i="1" a="1"/>
  <c r="O169" i="1" s="1"/>
  <c r="O175" i="1" a="1"/>
  <c r="O175" i="1" s="1"/>
  <c r="N175" i="1"/>
  <c r="O181" i="1" a="1"/>
  <c r="O181" i="1" s="1"/>
  <c r="N181" i="1"/>
  <c r="P187" i="1"/>
  <c r="P91" i="1"/>
  <c r="P93" i="1"/>
  <c r="P116" i="1"/>
  <c r="N163" i="1"/>
  <c r="O185" i="1" a="1"/>
  <c r="O185" i="1" s="1"/>
  <c r="O212" i="1" a="1"/>
  <c r="O212" i="1" s="1"/>
  <c r="N212" i="1"/>
  <c r="O75" i="1" a="1"/>
  <c r="O75" i="1" s="1"/>
  <c r="P243" i="1"/>
  <c r="P220" i="1"/>
  <c r="P238" i="1"/>
  <c r="P263" i="1"/>
  <c r="O208" i="1" a="1"/>
  <c r="O208" i="1" s="1"/>
  <c r="N208" i="1"/>
  <c r="N214" i="1"/>
  <c r="O214" i="1" a="1"/>
  <c r="O214" i="1" s="1"/>
  <c r="O220" i="1" a="1"/>
  <c r="O220" i="1" s="1"/>
  <c r="N220" i="1"/>
  <c r="N226" i="1"/>
  <c r="O226" i="1" a="1"/>
  <c r="O226" i="1" s="1"/>
  <c r="O232" i="1" a="1"/>
  <c r="O232" i="1" s="1"/>
  <c r="N232" i="1"/>
  <c r="O238" i="1" a="1"/>
  <c r="O238" i="1" s="1"/>
  <c r="N238" i="1"/>
  <c r="N244" i="1"/>
  <c r="O244" i="1" a="1"/>
  <c r="O244" i="1" s="1"/>
  <c r="N251" i="1"/>
  <c r="O251" i="1" a="1"/>
  <c r="O251" i="1" s="1"/>
  <c r="O257" i="1" a="1"/>
  <c r="O257" i="1" s="1"/>
  <c r="N257" i="1"/>
  <c r="O263" i="1" a="1"/>
  <c r="O263" i="1" s="1"/>
  <c r="N263" i="1"/>
  <c r="G118" i="1"/>
  <c r="P118" i="1"/>
  <c r="O128" i="1" a="1"/>
  <c r="O128" i="1" s="1"/>
  <c r="O134" i="1" a="1"/>
  <c r="O134" i="1" s="1"/>
  <c r="O140" i="1" a="1"/>
  <c r="O140" i="1" s="1"/>
  <c r="O146" i="1" a="1"/>
  <c r="O146" i="1" s="1"/>
  <c r="P152" i="1"/>
  <c r="P158" i="1"/>
  <c r="P164" i="1"/>
  <c r="P170" i="1"/>
  <c r="P176" i="1"/>
  <c r="P182" i="1"/>
  <c r="O187" i="1" a="1"/>
  <c r="O187" i="1" s="1"/>
  <c r="N187" i="1"/>
  <c r="P193" i="1"/>
  <c r="P199" i="1"/>
  <c r="P205" i="1"/>
  <c r="P113" i="1"/>
  <c r="P123" i="1"/>
  <c r="P225" i="1"/>
  <c r="P256" i="1"/>
  <c r="P145" i="1"/>
  <c r="O156" i="1" a="1"/>
  <c r="O156" i="1" s="1"/>
  <c r="P186" i="1"/>
  <c r="O191" i="1" a="1"/>
  <c r="O191" i="1" s="1"/>
  <c r="N191" i="1"/>
  <c r="N203" i="1"/>
  <c r="O203" i="1" a="1"/>
  <c r="O203" i="1" s="1"/>
  <c r="P214" i="1"/>
  <c r="P251" i="1"/>
  <c r="P209" i="1"/>
  <c r="P221" i="1"/>
  <c r="P233" i="1"/>
  <c r="P245" i="1"/>
  <c r="P258" i="1"/>
  <c r="P264" i="1"/>
  <c r="G92" i="1"/>
  <c r="O108" i="1" a="1"/>
  <c r="O108" i="1" s="1"/>
  <c r="O123" i="1" a="1"/>
  <c r="O123" i="1" s="1"/>
  <c r="G129" i="1"/>
  <c r="P135" i="1"/>
  <c r="P141" i="1"/>
  <c r="P147" i="1"/>
  <c r="O152" i="1" a="1"/>
  <c r="O152" i="1" s="1"/>
  <c r="O164" i="1" a="1"/>
  <c r="O164" i="1" s="1"/>
  <c r="N164" i="1"/>
  <c r="N170" i="1"/>
  <c r="O170" i="1" a="1"/>
  <c r="O170" i="1" s="1"/>
  <c r="O176" i="1" a="1"/>
  <c r="O176" i="1" s="1"/>
  <c r="O182" i="1" a="1"/>
  <c r="O182" i="1" s="1"/>
  <c r="N182" i="1"/>
  <c r="P188" i="1"/>
  <c r="N193" i="1"/>
  <c r="O193" i="1" a="1"/>
  <c r="O193" i="1" s="1"/>
  <c r="O199" i="1" a="1"/>
  <c r="O199" i="1" s="1"/>
  <c r="N199" i="1"/>
  <c r="O205" i="1" a="1"/>
  <c r="O205" i="1" s="1"/>
  <c r="N205" i="1"/>
  <c r="O86" i="1" a="1"/>
  <c r="O86" i="1" s="1"/>
  <c r="P237" i="1"/>
  <c r="P268" i="1"/>
  <c r="P117" i="1"/>
  <c r="G226" i="1"/>
  <c r="P226" i="1"/>
  <c r="P244" i="1"/>
  <c r="P215" i="1"/>
  <c r="P227" i="1"/>
  <c r="P239" i="1"/>
  <c r="P252" i="1"/>
  <c r="O209" i="1" a="1"/>
  <c r="O209" i="1" s="1"/>
  <c r="N209" i="1"/>
  <c r="O215" i="1" a="1"/>
  <c r="O215" i="1" s="1"/>
  <c r="N215" i="1"/>
  <c r="O221" i="1" a="1"/>
  <c r="O221" i="1" s="1"/>
  <c r="N221" i="1"/>
  <c r="O227" i="1" a="1"/>
  <c r="O227" i="1" s="1"/>
  <c r="N227" i="1"/>
  <c r="O233" i="1" a="1"/>
  <c r="O233" i="1" s="1"/>
  <c r="N233" i="1"/>
  <c r="O239" i="1" a="1"/>
  <c r="O239" i="1" s="1"/>
  <c r="N239" i="1"/>
  <c r="O245" i="1" a="1"/>
  <c r="O245" i="1" s="1"/>
  <c r="N245" i="1"/>
  <c r="O252" i="1" a="1"/>
  <c r="O252" i="1" s="1"/>
  <c r="N252" i="1"/>
  <c r="O258" i="1" a="1"/>
  <c r="O258" i="1" s="1"/>
  <c r="N258" i="1"/>
  <c r="N264" i="1"/>
  <c r="O264" i="1" a="1"/>
  <c r="O264" i="1" s="1"/>
  <c r="O97" i="1" a="1"/>
  <c r="O97" i="1" s="1"/>
  <c r="P109" i="1"/>
  <c r="O113" i="1" a="1"/>
  <c r="O113" i="1" s="1"/>
  <c r="G124" i="1"/>
  <c r="O129" i="1" a="1"/>
  <c r="O129" i="1" s="1"/>
  <c r="O141" i="1" a="1"/>
  <c r="O141" i="1" s="1"/>
  <c r="O147" i="1" a="1"/>
  <c r="O147" i="1" s="1"/>
  <c r="P153" i="1"/>
  <c r="P159" i="1"/>
  <c r="O102" i="1" a="1"/>
  <c r="O102" i="1" s="1"/>
  <c r="O107" i="1" a="1"/>
  <c r="O107" i="1" s="1"/>
  <c r="G250" i="1"/>
  <c r="P250" i="1"/>
  <c r="P222" i="1"/>
  <c r="P253" i="1"/>
  <c r="P130" i="1"/>
  <c r="P148" i="1"/>
  <c r="O153" i="1" a="1"/>
  <c r="O153" i="1" s="1"/>
  <c r="O159" i="1" a="1"/>
  <c r="O159" i="1" s="1"/>
  <c r="N159" i="1"/>
  <c r="O165" i="1" a="1"/>
  <c r="O165" i="1" s="1"/>
  <c r="O171" i="1" a="1"/>
  <c r="O171" i="1" s="1"/>
  <c r="N171" i="1"/>
  <c r="O177" i="1" a="1"/>
  <c r="O177" i="1" s="1"/>
  <c r="N177" i="1"/>
  <c r="N183" i="1"/>
  <c r="O183" i="1" a="1"/>
  <c r="O183" i="1" s="1"/>
  <c r="P189" i="1"/>
  <c r="O194" i="1" a="1"/>
  <c r="O194" i="1" s="1"/>
  <c r="N194" i="1"/>
  <c r="O200" i="1" a="1"/>
  <c r="O200" i="1" s="1"/>
  <c r="N200" i="1"/>
  <c r="O206" i="1" a="1"/>
  <c r="O206" i="1" s="1"/>
  <c r="N206" i="1"/>
  <c r="O100" i="1" a="1"/>
  <c r="O100" i="1" s="1"/>
  <c r="O132" i="1" a="1"/>
  <c r="O132" i="1" s="1"/>
  <c r="P162" i="1"/>
  <c r="P203" i="1"/>
  <c r="G219" i="1"/>
  <c r="P219" i="1"/>
  <c r="P228" i="1"/>
  <c r="O210" i="1" a="1"/>
  <c r="O210" i="1" s="1"/>
  <c r="N210" i="1"/>
  <c r="O216" i="1" a="1"/>
  <c r="O216" i="1" s="1"/>
  <c r="N216" i="1"/>
  <c r="O222" i="1" a="1"/>
  <c r="O222" i="1" s="1"/>
  <c r="N222" i="1"/>
  <c r="O228" i="1" a="1"/>
  <c r="O228" i="1" s="1"/>
  <c r="N228" i="1"/>
  <c r="O234" i="1" a="1"/>
  <c r="O234" i="1" s="1"/>
  <c r="N234" i="1"/>
  <c r="N240" i="1"/>
  <c r="O240" i="1" a="1"/>
  <c r="O240" i="1" s="1"/>
  <c r="O246" i="1" a="1"/>
  <c r="O246" i="1" s="1"/>
  <c r="N246" i="1"/>
  <c r="O253" i="1" a="1"/>
  <c r="O253" i="1" s="1"/>
  <c r="N253" i="1"/>
  <c r="N259" i="1"/>
  <c r="O265" i="1" a="1"/>
  <c r="O265" i="1" s="1"/>
  <c r="N265" i="1"/>
  <c r="G93" i="1"/>
  <c r="P120" i="1"/>
  <c r="O130" i="1" a="1"/>
  <c r="O130" i="1" s="1"/>
  <c r="O142" i="1" a="1"/>
  <c r="O142" i="1" s="1"/>
  <c r="O148" i="1" a="1"/>
  <c r="O148" i="1" s="1"/>
  <c r="P154" i="1"/>
  <c r="P160" i="1"/>
  <c r="P166" i="1"/>
  <c r="P172" i="1"/>
  <c r="P178" i="1"/>
  <c r="P184" i="1"/>
  <c r="N189" i="1"/>
  <c r="P195" i="1"/>
  <c r="P201" i="1"/>
  <c r="P207" i="1"/>
  <c r="P88" i="1"/>
  <c r="P90" i="1"/>
  <c r="O92" i="1" a="1"/>
  <c r="O92" i="1" s="1"/>
  <c r="P96" i="1"/>
  <c r="P124" i="1"/>
  <c r="P142" i="1"/>
  <c r="O197" i="1" a="1"/>
  <c r="O197" i="1" s="1"/>
  <c r="O230" i="1" a="1"/>
  <c r="O230" i="1" s="1"/>
  <c r="N230" i="1"/>
  <c r="G213" i="1"/>
  <c r="P213" i="1"/>
  <c r="P210" i="1"/>
  <c r="P234" i="1"/>
  <c r="P246" i="1"/>
  <c r="P265" i="1"/>
  <c r="P114" i="1"/>
  <c r="P125" i="1"/>
  <c r="O136" i="1" a="1"/>
  <c r="O136" i="1" s="1"/>
  <c r="P211" i="1"/>
  <c r="P217" i="1"/>
  <c r="P223" i="1"/>
  <c r="P229" i="1"/>
  <c r="P235" i="1"/>
  <c r="P241" i="1"/>
  <c r="P247" i="1"/>
  <c r="P254" i="1"/>
  <c r="P260" i="1"/>
  <c r="P266" i="1"/>
  <c r="P89" i="1"/>
  <c r="O93" i="1" a="1"/>
  <c r="O93" i="1" s="1"/>
  <c r="P110" i="1"/>
  <c r="G120" i="1"/>
  <c r="G125" i="1"/>
  <c r="P131" i="1"/>
  <c r="G137" i="1"/>
  <c r="G143" i="1"/>
  <c r="P143" i="1"/>
  <c r="P149" i="1"/>
  <c r="O154" i="1" a="1"/>
  <c r="O154" i="1" s="1"/>
  <c r="O160" i="1" a="1"/>
  <c r="O160" i="1" s="1"/>
  <c r="N160" i="1"/>
  <c r="O166" i="1" a="1"/>
  <c r="O166" i="1" s="1"/>
  <c r="N166" i="1"/>
  <c r="N172" i="1"/>
  <c r="O172" i="1" a="1"/>
  <c r="O172" i="1" s="1"/>
  <c r="O178" i="1" a="1"/>
  <c r="O178" i="1" s="1"/>
  <c r="N178" i="1"/>
  <c r="N184" i="1"/>
  <c r="O184" i="1" a="1"/>
  <c r="O184" i="1" s="1"/>
  <c r="G190" i="1"/>
  <c r="P190" i="1"/>
  <c r="O195" i="1" a="1"/>
  <c r="O195" i="1" s="1"/>
  <c r="N195" i="1"/>
  <c r="O201" i="1" a="1"/>
  <c r="O201" i="1" s="1"/>
  <c r="N201" i="1"/>
  <c r="O207" i="1" a="1"/>
  <c r="O207" i="1" s="1"/>
  <c r="N207" i="1"/>
  <c r="P98" i="1"/>
  <c r="P111" i="1"/>
  <c r="P137" i="1"/>
  <c r="O236" i="1" a="1"/>
  <c r="O236" i="1" s="1"/>
  <c r="N236" i="1"/>
  <c r="N242" i="1"/>
  <c r="O242" i="1" a="1"/>
  <c r="O242" i="1" s="1"/>
  <c r="O255" i="1" a="1"/>
  <c r="O255" i="1" s="1"/>
  <c r="N255" i="1"/>
  <c r="O267" i="1" a="1"/>
  <c r="O267" i="1" s="1"/>
  <c r="N267" i="1"/>
  <c r="G106" i="1"/>
  <c r="O116" i="1" a="1"/>
  <c r="O116" i="1" s="1"/>
  <c r="O144" i="1" a="1"/>
  <c r="O144" i="1" s="1"/>
  <c r="P156" i="1"/>
  <c r="P174" i="1"/>
  <c r="G197" i="1"/>
  <c r="P197" i="1"/>
  <c r="P231" i="1"/>
  <c r="P216" i="1"/>
  <c r="P240" i="1"/>
  <c r="P259" i="1"/>
  <c r="O211" i="1" a="1"/>
  <c r="O211" i="1" s="1"/>
  <c r="N211" i="1"/>
  <c r="O217" i="1" a="1"/>
  <c r="O217" i="1" s="1"/>
  <c r="N217" i="1"/>
  <c r="O223" i="1" a="1"/>
  <c r="O223" i="1" s="1"/>
  <c r="N223" i="1"/>
  <c r="O229" i="1" a="1"/>
  <c r="O229" i="1" s="1"/>
  <c r="N229" i="1"/>
  <c r="O235" i="1" a="1"/>
  <c r="O235" i="1" s="1"/>
  <c r="O241" i="1" a="1"/>
  <c r="O241" i="1" s="1"/>
  <c r="N241" i="1"/>
  <c r="O247" i="1" a="1"/>
  <c r="O247" i="1" s="1"/>
  <c r="N247" i="1"/>
  <c r="O254" i="1" a="1"/>
  <c r="O254" i="1" s="1"/>
  <c r="N254" i="1"/>
  <c r="O260" i="1" a="1"/>
  <c r="O260" i="1" s="1"/>
  <c r="N260" i="1"/>
  <c r="O266" i="1" a="1"/>
  <c r="O266" i="1" s="1"/>
  <c r="N266" i="1"/>
  <c r="G94" i="1"/>
  <c r="P94" i="1"/>
  <c r="O131" i="1" a="1"/>
  <c r="O131" i="1" s="1"/>
  <c r="O143" i="1" a="1"/>
  <c r="O143" i="1" s="1"/>
  <c r="G167" i="1"/>
  <c r="P167" i="1"/>
  <c r="P173" i="1"/>
  <c r="G179" i="1"/>
  <c r="P179" i="1"/>
  <c r="P185" i="1"/>
  <c r="O190" i="1" a="1"/>
  <c r="O190" i="1" s="1"/>
  <c r="N190" i="1"/>
  <c r="G196" i="1"/>
  <c r="P196" i="1"/>
  <c r="P108" i="1"/>
  <c r="O118" i="1" a="1"/>
  <c r="O118" i="1" s="1"/>
  <c r="P133" i="1"/>
  <c r="P155" i="1"/>
  <c r="N176" i="1"/>
  <c r="P177" i="1"/>
  <c r="O188" i="1" a="1"/>
  <c r="O188" i="1" s="1"/>
  <c r="P194" i="1"/>
  <c r="G206" i="1"/>
  <c r="P206" i="1"/>
  <c r="P183" i="1"/>
  <c r="P165" i="1"/>
  <c r="P200" i="1"/>
  <c r="P202" i="1"/>
  <c r="N188" i="1"/>
  <c r="N192" i="1"/>
  <c r="O198" i="1" a="1"/>
  <c r="O198" i="1" s="1"/>
  <c r="O204" i="1" a="1"/>
  <c r="O204" i="1" s="1"/>
  <c r="P249" i="1"/>
  <c r="O65" i="1" a="1"/>
  <c r="O65" i="1" s="1"/>
  <c r="G38" i="1"/>
  <c r="O68" i="1" a="1"/>
  <c r="O68" i="1" s="1"/>
  <c r="O40" i="1" a="1"/>
  <c r="O40" i="1" s="1"/>
  <c r="G57" i="1"/>
  <c r="O51" i="1" a="1"/>
  <c r="O51" i="1" s="1"/>
  <c r="O54" i="1" a="1"/>
  <c r="O54" i="1" s="1"/>
  <c r="G78" i="1"/>
  <c r="P78" i="1"/>
  <c r="O43" i="1" a="1"/>
  <c r="O43" i="1" s="1"/>
  <c r="G52" i="1"/>
  <c r="P52" i="1"/>
  <c r="G55" i="1"/>
  <c r="P55" i="1"/>
  <c r="G46" i="1"/>
  <c r="P46" i="1"/>
  <c r="G49" i="1"/>
  <c r="P49" i="1"/>
  <c r="G60" i="1"/>
  <c r="O62" i="1" a="1"/>
  <c r="O62" i="1" s="1"/>
  <c r="O47" i="1" a="1"/>
  <c r="O47" i="1" s="1"/>
  <c r="O50" i="1" a="1"/>
  <c r="O50" i="1" s="1"/>
  <c r="G58" i="1"/>
  <c r="G39" i="1"/>
  <c r="G42" i="1"/>
  <c r="P50" i="1"/>
  <c r="G64" i="1"/>
  <c r="G70" i="1"/>
  <c r="G72" i="1"/>
  <c r="G45" i="1"/>
  <c r="G48" i="1"/>
  <c r="P56" i="1"/>
  <c r="G76" i="1"/>
  <c r="P76" i="1"/>
  <c r="G51" i="1"/>
  <c r="G54" i="1"/>
  <c r="O76" i="1" a="1"/>
  <c r="O76" i="1" s="1"/>
  <c r="G41" i="1"/>
  <c r="G63" i="1"/>
  <c r="G66" i="1"/>
  <c r="G47" i="1"/>
  <c r="G69" i="1"/>
  <c r="G77" i="1"/>
  <c r="G53" i="1"/>
  <c r="G71" i="1"/>
  <c r="G73" i="1"/>
  <c r="P73" i="1"/>
  <c r="O77" i="1" a="1"/>
  <c r="O77" i="1" s="1"/>
  <c r="G56" i="1"/>
  <c r="G59" i="1"/>
  <c r="P64" i="1"/>
  <c r="P67" i="1"/>
  <c r="G40" i="1"/>
  <c r="P45" i="1"/>
  <c r="P48" i="1"/>
  <c r="G62" i="1"/>
  <c r="G65" i="1"/>
  <c r="P77" i="1"/>
  <c r="P74" i="1"/>
  <c r="P80" i="1"/>
  <c r="P75" i="1"/>
  <c r="P81" i="1"/>
  <c r="O82" i="1" a="1"/>
  <c r="O82" i="1" s="1"/>
  <c r="G75" i="1"/>
  <c r="G81" i="1"/>
  <c r="P82" i="1"/>
  <c r="O83" i="1" a="1"/>
  <c r="O83" i="1" s="1"/>
  <c r="G82" i="1"/>
  <c r="P83" i="1"/>
  <c r="G83" i="1"/>
  <c r="P84" i="1"/>
  <c r="G84" i="1"/>
  <c r="P79" i="1"/>
  <c r="P85" i="1"/>
  <c r="G91" i="1"/>
  <c r="G105" i="1"/>
  <c r="G107" i="1"/>
  <c r="G131" i="1"/>
  <c r="G173" i="1"/>
  <c r="G95" i="1"/>
  <c r="G116" i="1"/>
  <c r="G97" i="1"/>
  <c r="G114" i="1"/>
  <c r="G203" i="1"/>
  <c r="G155" i="1"/>
  <c r="G88" i="1"/>
  <c r="G90" i="1"/>
  <c r="G103" i="1"/>
  <c r="G108" i="1"/>
  <c r="G110" i="1"/>
  <c r="G119" i="1"/>
  <c r="G201" i="1"/>
  <c r="G86" i="1"/>
  <c r="G123" i="1"/>
  <c r="G161" i="1"/>
  <c r="G207" i="1"/>
  <c r="G102" i="1"/>
  <c r="G115" i="1"/>
  <c r="G200" i="1"/>
  <c r="G141" i="1"/>
  <c r="G126" i="1"/>
  <c r="G159" i="1"/>
  <c r="G134" i="1"/>
  <c r="G136" i="1"/>
  <c r="G152" i="1"/>
  <c r="G154" i="1"/>
  <c r="G170" i="1"/>
  <c r="G172" i="1"/>
  <c r="G220" i="1"/>
  <c r="G98" i="1"/>
  <c r="G122" i="1"/>
  <c r="G147" i="1"/>
  <c r="G165" i="1"/>
  <c r="G198" i="1"/>
  <c r="G104" i="1"/>
  <c r="G140" i="1"/>
  <c r="G142" i="1"/>
  <c r="G158" i="1"/>
  <c r="G160" i="1"/>
  <c r="G176" i="1"/>
  <c r="G178" i="1"/>
  <c r="G99" i="1"/>
  <c r="G87" i="1"/>
  <c r="G135" i="1"/>
  <c r="G153" i="1"/>
  <c r="G171" i="1"/>
  <c r="G182" i="1"/>
  <c r="G184" i="1"/>
  <c r="G130" i="1"/>
  <c r="G146" i="1"/>
  <c r="G148" i="1"/>
  <c r="G164" i="1"/>
  <c r="G166" i="1"/>
  <c r="G188" i="1"/>
  <c r="G194" i="1"/>
  <c r="G133" i="1"/>
  <c r="G139" i="1"/>
  <c r="G145" i="1"/>
  <c r="G151" i="1"/>
  <c r="G157" i="1"/>
  <c r="G163" i="1"/>
  <c r="G169" i="1"/>
  <c r="G175" i="1"/>
  <c r="G181" i="1"/>
  <c r="G187" i="1"/>
  <c r="G193" i="1"/>
  <c r="G132" i="1"/>
  <c r="G138" i="1"/>
  <c r="G144" i="1"/>
  <c r="G150" i="1"/>
  <c r="G156" i="1"/>
  <c r="G162" i="1"/>
  <c r="G168" i="1"/>
  <c r="G174" i="1"/>
  <c r="G180" i="1"/>
  <c r="G186" i="1"/>
  <c r="G192" i="1"/>
  <c r="G199" i="1"/>
  <c r="G177" i="1"/>
  <c r="G183" i="1"/>
  <c r="G189" i="1"/>
  <c r="G195" i="1"/>
  <c r="G202" i="1"/>
  <c r="G204" i="1"/>
  <c r="G205" i="1"/>
  <c r="G262" i="1"/>
  <c r="G244" i="1"/>
  <c r="G268" i="1"/>
  <c r="G208" i="1"/>
  <c r="G232" i="1"/>
  <c r="G216" i="1"/>
  <c r="G238" i="1"/>
  <c r="G225" i="1"/>
  <c r="G211" i="1"/>
  <c r="G222" i="1"/>
  <c r="G243" i="1"/>
  <c r="G215" i="1"/>
  <c r="G231" i="1"/>
  <c r="G218" i="1"/>
  <c r="G224" i="1"/>
  <c r="G256" i="1"/>
  <c r="G210" i="1"/>
  <c r="G214" i="1"/>
  <c r="G237" i="1"/>
  <c r="G228" i="1"/>
  <c r="G217" i="1"/>
  <c r="G212" i="1"/>
  <c r="G234" i="1"/>
  <c r="G209" i="1"/>
  <c r="G221" i="1"/>
  <c r="G227" i="1"/>
  <c r="G233" i="1"/>
  <c r="G239" i="1"/>
  <c r="G245" i="1"/>
  <c r="G251" i="1"/>
  <c r="G257" i="1"/>
  <c r="G263" i="1"/>
  <c r="G240" i="1"/>
  <c r="G246" i="1"/>
  <c r="G252" i="1"/>
  <c r="G258" i="1"/>
  <c r="G264" i="1"/>
  <c r="G223" i="1"/>
  <c r="G229" i="1"/>
  <c r="G235" i="1"/>
  <c r="G241" i="1"/>
  <c r="G247" i="1"/>
  <c r="G253" i="1"/>
  <c r="G259" i="1"/>
  <c r="G265" i="1"/>
  <c r="G230" i="1"/>
  <c r="G236" i="1"/>
  <c r="G242" i="1"/>
  <c r="G248" i="1"/>
  <c r="G254" i="1"/>
  <c r="G260" i="1"/>
  <c r="G266" i="1"/>
  <c r="J24" i="39"/>
  <c r="J18" i="39"/>
  <c r="J16" i="39"/>
  <c r="J10" i="39"/>
  <c r="J8" i="39"/>
  <c r="I31" i="39"/>
  <c r="J31" i="39" s="1"/>
  <c r="I30" i="39"/>
  <c r="I29" i="39"/>
  <c r="I28" i="39"/>
  <c r="I27" i="39"/>
  <c r="J27" i="39" s="1"/>
  <c r="I26" i="39"/>
  <c r="I25" i="39"/>
  <c r="I24" i="39"/>
  <c r="I23" i="39"/>
  <c r="J23" i="39" s="1"/>
  <c r="I22" i="39"/>
  <c r="I21" i="39"/>
  <c r="I20" i="39"/>
  <c r="I19" i="39"/>
  <c r="J19" i="39" s="1"/>
  <c r="I18" i="39"/>
  <c r="I17" i="39"/>
  <c r="I16" i="39"/>
  <c r="I15" i="39"/>
  <c r="J15" i="39" s="1"/>
  <c r="I14" i="39"/>
  <c r="I13" i="39"/>
  <c r="I12" i="39"/>
  <c r="I11" i="39"/>
  <c r="J11" i="39" s="1"/>
  <c r="I10" i="39"/>
  <c r="I9" i="39"/>
  <c r="I8" i="39"/>
  <c r="I7" i="39"/>
  <c r="J7" i="39" s="1"/>
  <c r="K7" i="39" s="1"/>
  <c r="F7" i="39"/>
  <c r="F8" i="39"/>
  <c r="F9" i="39"/>
  <c r="J9" i="39" s="1"/>
  <c r="F10" i="39"/>
  <c r="F11" i="39"/>
  <c r="F12" i="39"/>
  <c r="J12" i="39" s="1"/>
  <c r="F13" i="39"/>
  <c r="J13" i="39" s="1"/>
  <c r="F14" i="39"/>
  <c r="J14" i="39" s="1"/>
  <c r="F15" i="39"/>
  <c r="F16" i="39"/>
  <c r="F17" i="39"/>
  <c r="J17" i="39" s="1"/>
  <c r="F18" i="39"/>
  <c r="F19" i="39"/>
  <c r="F20" i="39"/>
  <c r="J20" i="39" s="1"/>
  <c r="F21" i="39"/>
  <c r="J21" i="39" s="1"/>
  <c r="F22" i="39"/>
  <c r="J22" i="39" s="1"/>
  <c r="F23" i="39"/>
  <c r="F24" i="39"/>
  <c r="F25" i="39"/>
  <c r="J25" i="39" s="1"/>
  <c r="F26" i="39"/>
  <c r="J26" i="39" s="1"/>
  <c r="F27" i="39"/>
  <c r="F28" i="39"/>
  <c r="J28" i="39" s="1"/>
  <c r="F29" i="39"/>
  <c r="J29" i="39" s="1"/>
  <c r="F30" i="39"/>
  <c r="J30" i="39" s="1"/>
  <c r="F31" i="39"/>
  <c r="G502" i="36"/>
  <c r="G501" i="36"/>
  <c r="G500" i="36"/>
  <c r="G499" i="36"/>
  <c r="G498" i="36"/>
  <c r="G497" i="36"/>
  <c r="G496" i="36"/>
  <c r="G495" i="36"/>
  <c r="G494" i="36"/>
  <c r="G493" i="36"/>
  <c r="G492" i="36"/>
  <c r="G491" i="36"/>
  <c r="G490" i="36"/>
  <c r="G489" i="36"/>
  <c r="G488" i="36"/>
  <c r="G487" i="36"/>
  <c r="G486" i="36"/>
  <c r="G485" i="36"/>
  <c r="G484" i="36"/>
  <c r="G483" i="36"/>
  <c r="G482" i="36"/>
  <c r="G481" i="36"/>
  <c r="G480" i="36"/>
  <c r="G479" i="36"/>
  <c r="G478" i="36"/>
  <c r="G477" i="36"/>
  <c r="G476" i="36"/>
  <c r="G475" i="36"/>
  <c r="G474" i="36"/>
  <c r="G473" i="36"/>
  <c r="G472" i="36"/>
  <c r="G471" i="36"/>
  <c r="G470" i="36"/>
  <c r="G469" i="36"/>
  <c r="G468" i="36"/>
  <c r="G467" i="36"/>
  <c r="G466" i="36"/>
  <c r="G465" i="36"/>
  <c r="G464" i="36"/>
  <c r="G463" i="36"/>
  <c r="G462" i="36"/>
  <c r="G461" i="36"/>
  <c r="G460" i="36"/>
  <c r="G459" i="36"/>
  <c r="G458" i="36"/>
  <c r="G457" i="36"/>
  <c r="G456" i="36"/>
  <c r="G455" i="36"/>
  <c r="G454" i="36"/>
  <c r="G453" i="36"/>
  <c r="G452" i="36"/>
  <c r="G451" i="36"/>
  <c r="G450" i="36"/>
  <c r="G449" i="36"/>
  <c r="G448" i="36"/>
  <c r="G447" i="36"/>
  <c r="G446" i="36"/>
  <c r="G445" i="36"/>
  <c r="G444" i="36"/>
  <c r="G443" i="36"/>
  <c r="G442" i="36"/>
  <c r="G441" i="36"/>
  <c r="G440" i="36"/>
  <c r="G439" i="36"/>
  <c r="G438" i="36"/>
  <c r="G437" i="36"/>
  <c r="G436" i="36"/>
  <c r="G435" i="36"/>
  <c r="G434" i="36"/>
  <c r="G433" i="36"/>
  <c r="G432" i="36"/>
  <c r="G431" i="36"/>
  <c r="G430" i="36"/>
  <c r="G429" i="36"/>
  <c r="G428" i="36"/>
  <c r="G427" i="36"/>
  <c r="G426" i="36"/>
  <c r="G425" i="36"/>
  <c r="G424" i="36"/>
  <c r="G423" i="36"/>
  <c r="G422" i="36"/>
  <c r="G421" i="36"/>
  <c r="G420" i="36"/>
  <c r="G419" i="36"/>
  <c r="G418" i="36"/>
  <c r="G417" i="36"/>
  <c r="G416" i="36"/>
  <c r="G415" i="36"/>
  <c r="G414" i="36"/>
  <c r="G413" i="36"/>
  <c r="G412" i="36"/>
  <c r="G411" i="36"/>
  <c r="G410" i="36"/>
  <c r="G409" i="36"/>
  <c r="G408" i="36"/>
  <c r="G407" i="36"/>
  <c r="G406" i="36"/>
  <c r="G405" i="36"/>
  <c r="G404" i="36"/>
  <c r="G403" i="36"/>
  <c r="G402" i="36"/>
  <c r="G401" i="36"/>
  <c r="G400" i="36"/>
  <c r="G399" i="36"/>
  <c r="G398" i="36"/>
  <c r="G397" i="36"/>
  <c r="G396" i="36"/>
  <c r="G395" i="36"/>
  <c r="G394" i="36"/>
  <c r="G393" i="36"/>
  <c r="G392" i="36"/>
  <c r="G391" i="36"/>
  <c r="G390" i="36"/>
  <c r="G389" i="36"/>
  <c r="G388" i="36"/>
  <c r="G387" i="36"/>
  <c r="G386" i="36"/>
  <c r="G385" i="36"/>
  <c r="G384" i="36"/>
  <c r="G383" i="36"/>
  <c r="G382" i="36"/>
  <c r="G381" i="36"/>
  <c r="G380" i="36"/>
  <c r="G379" i="36"/>
  <c r="G378" i="36"/>
  <c r="G377" i="36"/>
  <c r="G376" i="36"/>
  <c r="G375" i="36"/>
  <c r="G374" i="36"/>
  <c r="G373" i="36"/>
  <c r="G372" i="36"/>
  <c r="G371" i="36"/>
  <c r="G370" i="36"/>
  <c r="G369" i="36"/>
  <c r="G368" i="36"/>
  <c r="G367" i="36"/>
  <c r="G366" i="36"/>
  <c r="G365" i="36"/>
  <c r="G364" i="36"/>
  <c r="G363" i="36"/>
  <c r="G362" i="36"/>
  <c r="G361" i="36"/>
  <c r="G360" i="36"/>
  <c r="G359" i="36"/>
  <c r="G358" i="36"/>
  <c r="G357" i="36"/>
  <c r="G356" i="36"/>
  <c r="G355" i="36"/>
  <c r="G354" i="36"/>
  <c r="G353" i="36"/>
  <c r="G352" i="36"/>
  <c r="G351" i="36"/>
  <c r="G350" i="36"/>
  <c r="G349" i="36"/>
  <c r="G348" i="36"/>
  <c r="G347" i="36"/>
  <c r="G346" i="36"/>
  <c r="G345" i="36"/>
  <c r="G344" i="36"/>
  <c r="G343" i="36"/>
  <c r="G342" i="36"/>
  <c r="G341" i="36"/>
  <c r="G340" i="36"/>
  <c r="G339" i="36"/>
  <c r="G338" i="36"/>
  <c r="G337" i="36"/>
  <c r="G336" i="36"/>
  <c r="G335" i="36"/>
  <c r="G334" i="36"/>
  <c r="G333" i="36"/>
  <c r="G332" i="36"/>
  <c r="G331" i="36"/>
  <c r="G330" i="36"/>
  <c r="G329" i="36"/>
  <c r="G328" i="36"/>
  <c r="G327" i="36"/>
  <c r="G326" i="36"/>
  <c r="G325" i="36"/>
  <c r="G324" i="36"/>
  <c r="G323" i="36"/>
  <c r="G322" i="36"/>
  <c r="G321" i="36"/>
  <c r="G320" i="36"/>
  <c r="G319" i="36"/>
  <c r="G318" i="36"/>
  <c r="G317" i="36"/>
  <c r="G316" i="36"/>
  <c r="G315" i="36"/>
  <c r="G314" i="36"/>
  <c r="G313" i="36"/>
  <c r="G312" i="36"/>
  <c r="G311" i="36"/>
  <c r="G310" i="36"/>
  <c r="G309" i="36"/>
  <c r="G308" i="36"/>
  <c r="G307" i="36"/>
  <c r="G306" i="36"/>
  <c r="G305" i="36"/>
  <c r="G304" i="36"/>
  <c r="G303" i="36"/>
  <c r="G302" i="36"/>
  <c r="G301" i="36"/>
  <c r="G300" i="36"/>
  <c r="G299" i="36"/>
  <c r="G298" i="36"/>
  <c r="G297" i="36"/>
  <c r="G296" i="36"/>
  <c r="G295" i="36"/>
  <c r="G294" i="36"/>
  <c r="G293" i="36"/>
  <c r="G292" i="36"/>
  <c r="G291" i="36"/>
  <c r="G290" i="36"/>
  <c r="G289" i="36"/>
  <c r="G288" i="36"/>
  <c r="G287" i="36"/>
  <c r="G286" i="36"/>
  <c r="G285" i="36"/>
  <c r="G284" i="36"/>
  <c r="G283" i="36"/>
  <c r="G282" i="36"/>
  <c r="G281" i="36"/>
  <c r="G280" i="36"/>
  <c r="G279" i="36"/>
  <c r="G278" i="36"/>
  <c r="G277" i="36"/>
  <c r="G276" i="36"/>
  <c r="G275" i="36"/>
  <c r="G274" i="36"/>
  <c r="G273" i="36"/>
  <c r="G272" i="36"/>
  <c r="G271" i="36"/>
  <c r="G270" i="36"/>
  <c r="G269" i="36"/>
  <c r="G268" i="36"/>
  <c r="G267" i="36"/>
  <c r="G266" i="36"/>
  <c r="G265" i="36"/>
  <c r="G264" i="36"/>
  <c r="G263" i="36"/>
  <c r="G262" i="36"/>
  <c r="G261" i="36"/>
  <c r="G260" i="36"/>
  <c r="G259" i="36"/>
  <c r="G258" i="36"/>
  <c r="G257" i="36"/>
  <c r="G256" i="36"/>
  <c r="G255" i="36"/>
  <c r="G254" i="36"/>
  <c r="G253" i="36"/>
  <c r="G252" i="36"/>
  <c r="G251" i="36"/>
  <c r="G250" i="36"/>
  <c r="G249" i="36"/>
  <c r="G248" i="36"/>
  <c r="G247" i="36"/>
  <c r="G246" i="36"/>
  <c r="G245" i="36"/>
  <c r="G244" i="36"/>
  <c r="G243" i="36"/>
  <c r="G242" i="36"/>
  <c r="G241" i="36"/>
  <c r="G240" i="36"/>
  <c r="G239" i="36"/>
  <c r="G238" i="36"/>
  <c r="G237" i="36"/>
  <c r="G236" i="36"/>
  <c r="G235" i="36"/>
  <c r="G234" i="36"/>
  <c r="G233" i="36"/>
  <c r="G226" i="36"/>
  <c r="G225" i="36"/>
  <c r="G224" i="36"/>
  <c r="G223" i="36"/>
  <c r="G222" i="36"/>
  <c r="G221" i="36"/>
  <c r="G220" i="36"/>
  <c r="G219" i="36"/>
  <c r="G218" i="36"/>
  <c r="G217" i="36"/>
  <c r="G216" i="36"/>
  <c r="G215" i="36"/>
  <c r="G214" i="36"/>
  <c r="G213" i="36"/>
  <c r="G212" i="36"/>
  <c r="G211" i="36"/>
  <c r="G210" i="36"/>
  <c r="G209" i="36"/>
  <c r="G208" i="36"/>
  <c r="G207" i="36"/>
  <c r="G206" i="36"/>
  <c r="G205" i="36"/>
  <c r="G204" i="36"/>
  <c r="G203" i="36"/>
  <c r="G202" i="36"/>
  <c r="G201" i="36"/>
  <c r="G200" i="36"/>
  <c r="G199" i="36"/>
  <c r="G198" i="36"/>
  <c r="G197" i="36"/>
  <c r="G196" i="36"/>
  <c r="G195" i="36"/>
  <c r="G194" i="36"/>
  <c r="G193" i="36"/>
  <c r="G192" i="36"/>
  <c r="G191" i="36"/>
  <c r="G190" i="36"/>
  <c r="G189" i="36"/>
  <c r="G188" i="36"/>
  <c r="G187" i="36"/>
  <c r="G186" i="36"/>
  <c r="G185" i="36"/>
  <c r="G184" i="36"/>
  <c r="G183" i="36"/>
  <c r="G182" i="36"/>
  <c r="G181" i="36"/>
  <c r="G180" i="36"/>
  <c r="G179" i="36"/>
  <c r="G178" i="36"/>
  <c r="G177" i="36"/>
  <c r="G176" i="36"/>
  <c r="G175" i="36"/>
  <c r="G174" i="36"/>
  <c r="G173" i="36"/>
  <c r="G172" i="36"/>
  <c r="G171" i="36"/>
  <c r="G170" i="36"/>
  <c r="G169" i="36"/>
  <c r="G168" i="36"/>
  <c r="G167" i="36"/>
  <c r="G166" i="36"/>
  <c r="G165" i="36"/>
  <c r="G164" i="36"/>
  <c r="G163" i="36"/>
  <c r="G162" i="36"/>
  <c r="G161" i="36"/>
  <c r="G160" i="36"/>
  <c r="G159" i="36"/>
  <c r="G158" i="36"/>
  <c r="G157" i="36"/>
  <c r="G156" i="36"/>
  <c r="G155" i="36"/>
  <c r="G154" i="36"/>
  <c r="G153" i="36"/>
  <c r="G152" i="36"/>
  <c r="G151" i="36"/>
  <c r="G150" i="36"/>
  <c r="G149" i="36"/>
  <c r="G148" i="36"/>
  <c r="G147" i="36"/>
  <c r="G146" i="36"/>
  <c r="G145" i="36"/>
  <c r="G144" i="36"/>
  <c r="G143" i="36"/>
  <c r="G142" i="36"/>
  <c r="G141" i="36"/>
  <c r="G140" i="36"/>
  <c r="G139" i="36"/>
  <c r="G138" i="36"/>
  <c r="G137" i="36"/>
  <c r="G136" i="36"/>
  <c r="G135" i="36"/>
  <c r="G134" i="36"/>
  <c r="G133" i="36"/>
  <c r="G132" i="36"/>
  <c r="G131" i="36"/>
  <c r="G130" i="36"/>
  <c r="G129" i="36"/>
  <c r="G128" i="36"/>
  <c r="G127" i="36"/>
  <c r="G126" i="36"/>
  <c r="G125" i="36"/>
  <c r="G124" i="36"/>
  <c r="G123" i="36"/>
  <c r="G122" i="36"/>
  <c r="G121" i="36"/>
  <c r="G120" i="36"/>
  <c r="G119" i="36"/>
  <c r="G118" i="36"/>
  <c r="G117" i="36"/>
  <c r="G116" i="36"/>
  <c r="G115" i="36"/>
  <c r="G114" i="36"/>
  <c r="G113" i="36"/>
  <c r="G112" i="36"/>
  <c r="G111" i="36"/>
  <c r="G110" i="36"/>
  <c r="G109" i="36"/>
  <c r="G108" i="36"/>
  <c r="G107" i="36"/>
  <c r="G106" i="36"/>
  <c r="G105" i="36"/>
  <c r="G104" i="36"/>
  <c r="G103" i="36"/>
  <c r="G102" i="36"/>
  <c r="G101" i="36"/>
  <c r="G100" i="36"/>
  <c r="G99" i="36"/>
  <c r="G98" i="36"/>
  <c r="G97" i="36"/>
  <c r="G96" i="36"/>
  <c r="G95" i="36"/>
  <c r="G94" i="36"/>
  <c r="G93" i="36"/>
  <c r="G92" i="36"/>
  <c r="G91" i="36"/>
  <c r="G90" i="36"/>
  <c r="G89" i="36"/>
  <c r="G88" i="36"/>
  <c r="G87" i="36"/>
  <c r="G86" i="36"/>
  <c r="G85" i="36"/>
  <c r="G84" i="36"/>
  <c r="G83" i="36"/>
  <c r="G82" i="36"/>
  <c r="G81" i="36"/>
  <c r="G80" i="36"/>
  <c r="G79" i="36"/>
  <c r="G78" i="36"/>
  <c r="G77" i="36"/>
  <c r="G76" i="36"/>
  <c r="G75" i="36"/>
  <c r="G74" i="36"/>
  <c r="G73" i="36"/>
  <c r="G72" i="36"/>
  <c r="G71" i="36"/>
  <c r="G70" i="36"/>
  <c r="G69" i="36"/>
  <c r="G68" i="36"/>
  <c r="G67" i="36"/>
  <c r="G66" i="36"/>
  <c r="G65" i="36"/>
  <c r="G64" i="36"/>
  <c r="G63" i="36"/>
  <c r="G62" i="36"/>
  <c r="G61" i="36"/>
  <c r="G60" i="36"/>
  <c r="G59" i="36"/>
  <c r="G58" i="36"/>
  <c r="G57" i="36"/>
  <c r="G56" i="36"/>
  <c r="G55" i="36"/>
  <c r="G54" i="36"/>
  <c r="G53" i="36"/>
  <c r="G52" i="36"/>
  <c r="G51" i="36"/>
  <c r="G50" i="36"/>
  <c r="G49" i="36"/>
  <c r="G48" i="36"/>
  <c r="G47" i="36"/>
  <c r="G46" i="36"/>
  <c r="G45" i="36"/>
  <c r="G44" i="36"/>
  <c r="G43" i="36"/>
  <c r="G42" i="36"/>
  <c r="G41" i="36"/>
  <c r="G40" i="36"/>
  <c r="G39" i="36"/>
  <c r="G38" i="36"/>
  <c r="G37" i="36"/>
  <c r="G36" i="36"/>
  <c r="G35" i="36"/>
  <c r="G34" i="36"/>
  <c r="G33" i="36"/>
  <c r="G32" i="36"/>
  <c r="G31" i="36"/>
  <c r="G30" i="36"/>
  <c r="G29" i="36"/>
  <c r="G28" i="36"/>
  <c r="G27" i="36"/>
  <c r="G26" i="36"/>
  <c r="G25" i="36"/>
  <c r="G24" i="36"/>
  <c r="G23" i="36"/>
  <c r="G22" i="36"/>
  <c r="G21" i="36"/>
  <c r="G20" i="36"/>
  <c r="G19" i="36"/>
  <c r="G18" i="36"/>
  <c r="G17" i="36"/>
  <c r="G16" i="36"/>
  <c r="G15" i="36"/>
  <c r="G14" i="36"/>
  <c r="G13" i="36"/>
  <c r="G12" i="36"/>
  <c r="G11" i="36"/>
  <c r="G10" i="36"/>
  <c r="G9" i="36"/>
  <c r="G8" i="36"/>
  <c r="G7" i="36"/>
  <c r="G6" i="36"/>
  <c r="G5" i="36"/>
  <c r="G4" i="36"/>
  <c r="G3" i="36"/>
  <c r="K8" i="39" l="1"/>
  <c r="K9" i="39" s="1"/>
  <c r="K10" i="39" s="1"/>
  <c r="K11" i="39" s="1"/>
  <c r="K12" i="39" s="1"/>
  <c r="K13" i="39" s="1"/>
  <c r="K14" i="39" s="1"/>
  <c r="K15" i="39" s="1"/>
  <c r="K16" i="39" s="1"/>
  <c r="K17" i="39" s="1"/>
  <c r="K18" i="39" s="1"/>
  <c r="K19" i="39" s="1"/>
  <c r="K20" i="39" s="1"/>
  <c r="K21" i="39" s="1"/>
  <c r="K22" i="39" s="1"/>
  <c r="K23" i="39" s="1"/>
  <c r="K24" i="39" s="1"/>
  <c r="K25" i="39" s="1"/>
  <c r="K26" i="39" s="1"/>
  <c r="K27" i="39" s="1"/>
  <c r="K28" i="39" s="1"/>
  <c r="K29" i="39" s="1"/>
  <c r="K30" i="39" s="1"/>
  <c r="K31" i="39" s="1"/>
  <c r="CE188" i="27"/>
  <c r="CC188" i="27"/>
  <c r="CC201" i="27" l="1"/>
  <c r="R191" i="27" l="1"/>
  <c r="Q191" i="27" s="1"/>
  <c r="R193" i="27"/>
  <c r="R194" i="27"/>
  <c r="R195" i="27"/>
  <c r="R197" i="27"/>
  <c r="R198" i="27"/>
  <c r="R199" i="27"/>
  <c r="R200" i="27"/>
  <c r="R202" i="27"/>
  <c r="R203" i="27"/>
  <c r="R204" i="27"/>
  <c r="R205" i="27"/>
  <c r="R207" i="27"/>
  <c r="R208" i="27"/>
  <c r="R209" i="27"/>
  <c r="R210" i="27"/>
  <c r="R212" i="27"/>
  <c r="R213" i="27"/>
  <c r="R214" i="27"/>
  <c r="R215" i="27"/>
  <c r="R217" i="27"/>
  <c r="R218" i="27"/>
  <c r="R219" i="27"/>
  <c r="R220" i="27"/>
  <c r="R222" i="27"/>
  <c r="R223" i="27"/>
  <c r="R224" i="27"/>
  <c r="R225" i="27"/>
  <c r="R227" i="27"/>
  <c r="R228" i="27"/>
  <c r="R229" i="27"/>
  <c r="R230" i="27"/>
  <c r="R232" i="27"/>
  <c r="R233" i="27"/>
  <c r="R234" i="27"/>
  <c r="R235" i="27"/>
  <c r="R237" i="27"/>
  <c r="R238" i="27"/>
  <c r="R239" i="27"/>
  <c r="R240" i="27"/>
  <c r="R242" i="27"/>
  <c r="R243" i="27"/>
  <c r="R244" i="27"/>
  <c r="R245" i="27"/>
  <c r="R247" i="27"/>
  <c r="R248" i="27"/>
  <c r="R249" i="27"/>
  <c r="R250" i="27"/>
  <c r="R252" i="27"/>
  <c r="R253" i="27"/>
  <c r="R254" i="27"/>
  <c r="R255" i="27"/>
  <c r="R257" i="27"/>
  <c r="R258" i="27"/>
  <c r="R259" i="27"/>
  <c r="R260" i="27"/>
  <c r="R262" i="27"/>
  <c r="R263" i="27"/>
  <c r="R264" i="27"/>
  <c r="R265" i="27"/>
  <c r="R267" i="27"/>
  <c r="R268" i="27"/>
  <c r="R269" i="27"/>
  <c r="R270" i="27"/>
  <c r="R272" i="27"/>
  <c r="R273" i="27"/>
  <c r="R274" i="27"/>
  <c r="R275" i="27"/>
  <c r="R277" i="27"/>
  <c r="R278" i="27"/>
  <c r="R279" i="27"/>
  <c r="R280" i="27"/>
  <c r="R282" i="27"/>
  <c r="R283" i="27"/>
  <c r="R284" i="27"/>
  <c r="R285" i="27"/>
  <c r="R287" i="27"/>
  <c r="R288" i="27"/>
  <c r="R289" i="27"/>
  <c r="R290" i="27"/>
  <c r="R292" i="27"/>
  <c r="R293" i="27"/>
  <c r="R294" i="27"/>
  <c r="R295" i="27"/>
  <c r="R297" i="27"/>
  <c r="R298" i="27"/>
  <c r="R299" i="27"/>
  <c r="R300" i="27"/>
  <c r="R302" i="27"/>
  <c r="R303" i="27"/>
  <c r="R304" i="27"/>
  <c r="R305" i="27"/>
  <c r="R307" i="27"/>
  <c r="R308" i="27"/>
  <c r="R309" i="27"/>
  <c r="R310" i="27"/>
  <c r="R312" i="27"/>
  <c r="R313" i="27"/>
  <c r="R314" i="27"/>
  <c r="R315" i="27"/>
  <c r="R317" i="27"/>
  <c r="R318" i="27"/>
  <c r="R319" i="27"/>
  <c r="R320" i="27"/>
  <c r="R322" i="27"/>
  <c r="R323" i="27"/>
  <c r="R324" i="27"/>
  <c r="R325" i="27"/>
  <c r="R327" i="27"/>
  <c r="R328" i="27"/>
  <c r="R329" i="27"/>
  <c r="R330" i="27"/>
  <c r="R332" i="27"/>
  <c r="R333" i="27"/>
  <c r="R334" i="27"/>
  <c r="R335" i="27"/>
  <c r="R337" i="27"/>
  <c r="R338" i="27"/>
  <c r="R339" i="27"/>
  <c r="R340" i="27"/>
  <c r="R342" i="27"/>
  <c r="R343" i="27"/>
  <c r="R344" i="27"/>
  <c r="R345" i="27"/>
  <c r="R347" i="27"/>
  <c r="R348" i="27"/>
  <c r="R349" i="27"/>
  <c r="R350" i="27"/>
  <c r="R352" i="27"/>
  <c r="R353" i="27"/>
  <c r="R354" i="27"/>
  <c r="R355" i="27"/>
  <c r="R357" i="27"/>
  <c r="R358" i="27"/>
  <c r="R359" i="27"/>
  <c r="R360" i="27"/>
  <c r="R362" i="27"/>
  <c r="R363" i="27"/>
  <c r="R364" i="27"/>
  <c r="R365" i="27"/>
  <c r="R367" i="27"/>
  <c r="R368" i="27"/>
  <c r="R369" i="27"/>
  <c r="R370" i="27"/>
  <c r="R372" i="27"/>
  <c r="R373" i="27"/>
  <c r="R374" i="27"/>
  <c r="R375" i="27"/>
  <c r="R377" i="27"/>
  <c r="R378" i="27"/>
  <c r="R379" i="27"/>
  <c r="R380" i="27"/>
  <c r="R382" i="27"/>
  <c r="R383" i="27"/>
  <c r="R384" i="27"/>
  <c r="R385" i="27"/>
  <c r="R387" i="27"/>
  <c r="R388" i="27"/>
  <c r="R389" i="27"/>
  <c r="R390" i="27"/>
  <c r="R392" i="27"/>
  <c r="R393" i="27"/>
  <c r="R394" i="27"/>
  <c r="R395" i="27"/>
  <c r="R397" i="27"/>
  <c r="R398" i="27"/>
  <c r="R399" i="27"/>
  <c r="R400" i="27"/>
  <c r="R402" i="27"/>
  <c r="R403" i="27"/>
  <c r="R404" i="27"/>
  <c r="R405" i="27"/>
  <c r="R407" i="27"/>
  <c r="R408" i="27"/>
  <c r="R409" i="27"/>
  <c r="R410" i="27"/>
  <c r="R412" i="27"/>
  <c r="R413" i="27"/>
  <c r="R414" i="27"/>
  <c r="R415" i="27"/>
  <c r="R417" i="27"/>
  <c r="R418" i="27"/>
  <c r="R419" i="27"/>
  <c r="R420" i="27"/>
  <c r="R422" i="27"/>
  <c r="R423" i="27"/>
  <c r="R424" i="27"/>
  <c r="R425" i="27"/>
  <c r="R427" i="27"/>
  <c r="R428" i="27"/>
  <c r="R429" i="27"/>
  <c r="R430" i="27"/>
  <c r="R432" i="27"/>
  <c r="R433" i="27"/>
  <c r="R434" i="27"/>
  <c r="R435" i="27"/>
  <c r="R437" i="27"/>
  <c r="R438" i="27"/>
  <c r="R439" i="27"/>
  <c r="R440" i="27"/>
  <c r="R442" i="27"/>
  <c r="R443" i="27"/>
  <c r="R444" i="27"/>
  <c r="R445" i="27"/>
  <c r="R447" i="27"/>
  <c r="R448" i="27"/>
  <c r="R449" i="27"/>
  <c r="R450" i="27"/>
  <c r="R452" i="27"/>
  <c r="R453" i="27"/>
  <c r="R454" i="27"/>
  <c r="R455" i="27"/>
  <c r="R457" i="27"/>
  <c r="R458" i="27"/>
  <c r="R459" i="27"/>
  <c r="R460" i="27"/>
  <c r="R462" i="27"/>
  <c r="R463" i="27"/>
  <c r="R464" i="27"/>
  <c r="R465" i="27"/>
  <c r="R467" i="27"/>
  <c r="R468" i="27"/>
  <c r="R469" i="27"/>
  <c r="R470" i="27"/>
  <c r="R472" i="27"/>
  <c r="R473" i="27"/>
  <c r="R474" i="27"/>
  <c r="R475" i="27"/>
  <c r="R477" i="27"/>
  <c r="R478" i="27"/>
  <c r="R479" i="27"/>
  <c r="R480" i="27"/>
  <c r="R482" i="27"/>
  <c r="R483" i="27"/>
  <c r="R484" i="27"/>
  <c r="R485" i="27"/>
  <c r="R487" i="27"/>
  <c r="R488" i="27"/>
  <c r="R489" i="27"/>
  <c r="R490" i="27"/>
  <c r="R192" i="27"/>
  <c r="O193" i="27"/>
  <c r="O194" i="27"/>
  <c r="O195" i="27"/>
  <c r="O197" i="27"/>
  <c r="O198" i="27"/>
  <c r="O199" i="27"/>
  <c r="O200" i="27"/>
  <c r="O202" i="27"/>
  <c r="O203" i="27"/>
  <c r="O204" i="27"/>
  <c r="O205" i="27"/>
  <c r="O207" i="27"/>
  <c r="O208" i="27"/>
  <c r="O209" i="27"/>
  <c r="O210" i="27"/>
  <c r="O212" i="27"/>
  <c r="O213" i="27"/>
  <c r="O214" i="27"/>
  <c r="O215" i="27"/>
  <c r="O217" i="27"/>
  <c r="O218" i="27"/>
  <c r="O219" i="27"/>
  <c r="O220" i="27"/>
  <c r="O222" i="27"/>
  <c r="O223" i="27"/>
  <c r="O224" i="27"/>
  <c r="O225" i="27"/>
  <c r="O227" i="27"/>
  <c r="O228" i="27"/>
  <c r="O229" i="27"/>
  <c r="O230" i="27"/>
  <c r="O232" i="27"/>
  <c r="O233" i="27"/>
  <c r="O234" i="27"/>
  <c r="O235" i="27"/>
  <c r="O237" i="27"/>
  <c r="O238" i="27"/>
  <c r="O239" i="27"/>
  <c r="O240" i="27"/>
  <c r="O242" i="27"/>
  <c r="O243" i="27"/>
  <c r="O244" i="27"/>
  <c r="O245" i="27"/>
  <c r="O247" i="27"/>
  <c r="O248" i="27"/>
  <c r="O249" i="27"/>
  <c r="O250" i="27"/>
  <c r="O252" i="27"/>
  <c r="O253" i="27"/>
  <c r="O254" i="27"/>
  <c r="O255" i="27"/>
  <c r="O257" i="27"/>
  <c r="O258" i="27"/>
  <c r="O259" i="27"/>
  <c r="O260" i="27"/>
  <c r="O262" i="27"/>
  <c r="O263" i="27"/>
  <c r="O264" i="27"/>
  <c r="O265" i="27"/>
  <c r="O267" i="27"/>
  <c r="O268" i="27"/>
  <c r="O269" i="27"/>
  <c r="O270" i="27"/>
  <c r="O272" i="27"/>
  <c r="O273" i="27"/>
  <c r="O274" i="27"/>
  <c r="O275" i="27"/>
  <c r="O277" i="27"/>
  <c r="O278" i="27"/>
  <c r="O279" i="27"/>
  <c r="O280" i="27"/>
  <c r="O282" i="27"/>
  <c r="O283" i="27"/>
  <c r="O284" i="27"/>
  <c r="O285" i="27"/>
  <c r="O287" i="27"/>
  <c r="O288" i="27"/>
  <c r="O289" i="27"/>
  <c r="O290" i="27"/>
  <c r="O292" i="27"/>
  <c r="O293" i="27"/>
  <c r="O294" i="27"/>
  <c r="O295" i="27"/>
  <c r="O297" i="27"/>
  <c r="O298" i="27"/>
  <c r="O299" i="27"/>
  <c r="O300" i="27"/>
  <c r="O302" i="27"/>
  <c r="O303" i="27"/>
  <c r="O304" i="27"/>
  <c r="O305" i="27"/>
  <c r="O307" i="27"/>
  <c r="O308" i="27"/>
  <c r="O309" i="27"/>
  <c r="O310" i="27"/>
  <c r="O312" i="27"/>
  <c r="O313" i="27"/>
  <c r="O314" i="27"/>
  <c r="O315" i="27"/>
  <c r="O317" i="27"/>
  <c r="O318" i="27"/>
  <c r="O319" i="27"/>
  <c r="O320" i="27"/>
  <c r="O322" i="27"/>
  <c r="O323" i="27"/>
  <c r="O324" i="27"/>
  <c r="O325" i="27"/>
  <c r="O327" i="27"/>
  <c r="O328" i="27"/>
  <c r="O329" i="27"/>
  <c r="O330" i="27"/>
  <c r="O332" i="27"/>
  <c r="O333" i="27"/>
  <c r="O334" i="27"/>
  <c r="O335" i="27"/>
  <c r="O337" i="27"/>
  <c r="O338" i="27"/>
  <c r="O339" i="27"/>
  <c r="O340" i="27"/>
  <c r="O342" i="27"/>
  <c r="O343" i="27"/>
  <c r="O344" i="27"/>
  <c r="O345" i="27"/>
  <c r="O347" i="27"/>
  <c r="O348" i="27"/>
  <c r="O349" i="27"/>
  <c r="O350" i="27"/>
  <c r="O352" i="27"/>
  <c r="O353" i="27"/>
  <c r="O354" i="27"/>
  <c r="O355" i="27"/>
  <c r="O357" i="27"/>
  <c r="O358" i="27"/>
  <c r="O359" i="27"/>
  <c r="O360" i="27"/>
  <c r="O362" i="27"/>
  <c r="O363" i="27"/>
  <c r="O364" i="27"/>
  <c r="O365" i="27"/>
  <c r="O367" i="27"/>
  <c r="O368" i="27"/>
  <c r="O369" i="27"/>
  <c r="O370" i="27"/>
  <c r="O372" i="27"/>
  <c r="O373" i="27"/>
  <c r="O374" i="27"/>
  <c r="O375" i="27"/>
  <c r="O377" i="27"/>
  <c r="O378" i="27"/>
  <c r="O379" i="27"/>
  <c r="O380" i="27"/>
  <c r="O382" i="27"/>
  <c r="O383" i="27"/>
  <c r="O384" i="27"/>
  <c r="O385" i="27"/>
  <c r="O387" i="27"/>
  <c r="O388" i="27"/>
  <c r="O389" i="27"/>
  <c r="O390" i="27"/>
  <c r="O392" i="27"/>
  <c r="O393" i="27"/>
  <c r="O394" i="27"/>
  <c r="O395" i="27"/>
  <c r="O397" i="27"/>
  <c r="O398" i="27"/>
  <c r="O399" i="27"/>
  <c r="O400" i="27"/>
  <c r="O402" i="27"/>
  <c r="O403" i="27"/>
  <c r="O404" i="27"/>
  <c r="O405" i="27"/>
  <c r="O407" i="27"/>
  <c r="O408" i="27"/>
  <c r="O409" i="27"/>
  <c r="O410" i="27"/>
  <c r="O412" i="27"/>
  <c r="O413" i="27"/>
  <c r="O414" i="27"/>
  <c r="O415" i="27"/>
  <c r="O417" i="27"/>
  <c r="O418" i="27"/>
  <c r="O419" i="27"/>
  <c r="O420" i="27"/>
  <c r="O422" i="27"/>
  <c r="O423" i="27"/>
  <c r="O424" i="27"/>
  <c r="O425" i="27"/>
  <c r="O427" i="27"/>
  <c r="O428" i="27"/>
  <c r="O429" i="27"/>
  <c r="O430" i="27"/>
  <c r="O432" i="27"/>
  <c r="O433" i="27"/>
  <c r="O434" i="27"/>
  <c r="O435" i="27"/>
  <c r="O437" i="27"/>
  <c r="O438" i="27"/>
  <c r="O439" i="27"/>
  <c r="O440" i="27"/>
  <c r="O442" i="27"/>
  <c r="O443" i="27"/>
  <c r="O444" i="27"/>
  <c r="O445" i="27"/>
  <c r="O447" i="27"/>
  <c r="O448" i="27"/>
  <c r="O449" i="27"/>
  <c r="O450" i="27"/>
  <c r="O452" i="27"/>
  <c r="O453" i="27"/>
  <c r="O454" i="27"/>
  <c r="O455" i="27"/>
  <c r="O457" i="27"/>
  <c r="O458" i="27"/>
  <c r="O459" i="27"/>
  <c r="O460" i="27"/>
  <c r="O462" i="27"/>
  <c r="O463" i="27"/>
  <c r="O464" i="27"/>
  <c r="O465" i="27"/>
  <c r="O467" i="27"/>
  <c r="O468" i="27"/>
  <c r="O469" i="27"/>
  <c r="O470" i="27"/>
  <c r="O472" i="27"/>
  <c r="O473" i="27"/>
  <c r="O474" i="27"/>
  <c r="O475" i="27"/>
  <c r="O477" i="27"/>
  <c r="O478" i="27"/>
  <c r="O479" i="27"/>
  <c r="O480" i="27"/>
  <c r="O482" i="27"/>
  <c r="O483" i="27"/>
  <c r="O484" i="27"/>
  <c r="O485" i="27"/>
  <c r="O487" i="27"/>
  <c r="O488" i="27"/>
  <c r="O489" i="27"/>
  <c r="O490" i="27"/>
  <c r="O192" i="27"/>
  <c r="O191" i="27"/>
  <c r="N191" i="27" s="1"/>
  <c r="L193" i="27"/>
  <c r="L194" i="27"/>
  <c r="L195" i="27"/>
  <c r="L197" i="27"/>
  <c r="L198" i="27"/>
  <c r="L199" i="27"/>
  <c r="L200" i="27"/>
  <c r="L202" i="27"/>
  <c r="L203" i="27"/>
  <c r="L204" i="27"/>
  <c r="L205" i="27"/>
  <c r="L207" i="27"/>
  <c r="L208" i="27"/>
  <c r="L209" i="27"/>
  <c r="L210" i="27"/>
  <c r="L212" i="27"/>
  <c r="L213" i="27"/>
  <c r="L214" i="27"/>
  <c r="L215" i="27"/>
  <c r="L217" i="27"/>
  <c r="L218" i="27"/>
  <c r="L219" i="27"/>
  <c r="L220" i="27"/>
  <c r="L222" i="27"/>
  <c r="L223" i="27"/>
  <c r="L224" i="27"/>
  <c r="L225" i="27"/>
  <c r="L227" i="27"/>
  <c r="L228" i="27"/>
  <c r="L229" i="27"/>
  <c r="L230" i="27"/>
  <c r="L232" i="27"/>
  <c r="L233" i="27"/>
  <c r="L234" i="27"/>
  <c r="L235" i="27"/>
  <c r="L237" i="27"/>
  <c r="L238" i="27"/>
  <c r="L239" i="27"/>
  <c r="L240" i="27"/>
  <c r="L242" i="27"/>
  <c r="L243" i="27"/>
  <c r="L244" i="27"/>
  <c r="L245" i="27"/>
  <c r="L247" i="27"/>
  <c r="L248" i="27"/>
  <c r="L249" i="27"/>
  <c r="L250" i="27"/>
  <c r="L252" i="27"/>
  <c r="L253" i="27"/>
  <c r="L254" i="27"/>
  <c r="L255" i="27"/>
  <c r="L257" i="27"/>
  <c r="L258" i="27"/>
  <c r="L259" i="27"/>
  <c r="L260" i="27"/>
  <c r="L262" i="27"/>
  <c r="L263" i="27"/>
  <c r="L264" i="27"/>
  <c r="L265" i="27"/>
  <c r="L267" i="27"/>
  <c r="L268" i="27"/>
  <c r="L269" i="27"/>
  <c r="L270" i="27"/>
  <c r="L272" i="27"/>
  <c r="L273" i="27"/>
  <c r="L274" i="27"/>
  <c r="L275" i="27"/>
  <c r="L277" i="27"/>
  <c r="L278" i="27"/>
  <c r="L279" i="27"/>
  <c r="L280" i="27"/>
  <c r="L282" i="27"/>
  <c r="L283" i="27"/>
  <c r="L284" i="27"/>
  <c r="L285" i="27"/>
  <c r="L287" i="27"/>
  <c r="L288" i="27"/>
  <c r="L289" i="27"/>
  <c r="L290" i="27"/>
  <c r="L292" i="27"/>
  <c r="L293" i="27"/>
  <c r="L294" i="27"/>
  <c r="L295" i="27"/>
  <c r="L297" i="27"/>
  <c r="L298" i="27"/>
  <c r="L299" i="27"/>
  <c r="L300" i="27"/>
  <c r="L302" i="27"/>
  <c r="L303" i="27"/>
  <c r="L304" i="27"/>
  <c r="L305" i="27"/>
  <c r="L307" i="27"/>
  <c r="L308" i="27"/>
  <c r="L309" i="27"/>
  <c r="L310" i="27"/>
  <c r="L312" i="27"/>
  <c r="L313" i="27"/>
  <c r="L314" i="27"/>
  <c r="L315" i="27"/>
  <c r="L317" i="27"/>
  <c r="L318" i="27"/>
  <c r="L319" i="27"/>
  <c r="L320" i="27"/>
  <c r="L322" i="27"/>
  <c r="L323" i="27"/>
  <c r="L324" i="27"/>
  <c r="L325" i="27"/>
  <c r="L327" i="27"/>
  <c r="L328" i="27"/>
  <c r="L329" i="27"/>
  <c r="L330" i="27"/>
  <c r="L332" i="27"/>
  <c r="L333" i="27"/>
  <c r="L334" i="27"/>
  <c r="L335" i="27"/>
  <c r="L337" i="27"/>
  <c r="L338" i="27"/>
  <c r="L339" i="27"/>
  <c r="L340" i="27"/>
  <c r="L342" i="27"/>
  <c r="L343" i="27"/>
  <c r="L344" i="27"/>
  <c r="L345" i="27"/>
  <c r="L347" i="27"/>
  <c r="L348" i="27"/>
  <c r="L349" i="27"/>
  <c r="L350" i="27"/>
  <c r="L352" i="27"/>
  <c r="L353" i="27"/>
  <c r="L354" i="27"/>
  <c r="L355" i="27"/>
  <c r="L357" i="27"/>
  <c r="L358" i="27"/>
  <c r="L359" i="27"/>
  <c r="L360" i="27"/>
  <c r="L362" i="27"/>
  <c r="L363" i="27"/>
  <c r="L364" i="27"/>
  <c r="L365" i="27"/>
  <c r="L367" i="27"/>
  <c r="L368" i="27"/>
  <c r="L369" i="27"/>
  <c r="L370" i="27"/>
  <c r="L372" i="27"/>
  <c r="L373" i="27"/>
  <c r="L374" i="27"/>
  <c r="L375" i="27"/>
  <c r="L377" i="27"/>
  <c r="L378" i="27"/>
  <c r="L379" i="27"/>
  <c r="L380" i="27"/>
  <c r="L382" i="27"/>
  <c r="L383" i="27"/>
  <c r="L384" i="27"/>
  <c r="L385" i="27"/>
  <c r="L387" i="27"/>
  <c r="L388" i="27"/>
  <c r="L389" i="27"/>
  <c r="L390" i="27"/>
  <c r="L392" i="27"/>
  <c r="L393" i="27"/>
  <c r="L394" i="27"/>
  <c r="L395" i="27"/>
  <c r="L397" i="27"/>
  <c r="L398" i="27"/>
  <c r="L399" i="27"/>
  <c r="L400" i="27"/>
  <c r="L402" i="27"/>
  <c r="L403" i="27"/>
  <c r="L404" i="27"/>
  <c r="L405" i="27"/>
  <c r="L407" i="27"/>
  <c r="L408" i="27"/>
  <c r="L409" i="27"/>
  <c r="L410" i="27"/>
  <c r="L412" i="27"/>
  <c r="L413" i="27"/>
  <c r="L414" i="27"/>
  <c r="L415" i="27"/>
  <c r="L417" i="27"/>
  <c r="L418" i="27"/>
  <c r="L419" i="27"/>
  <c r="L420" i="27"/>
  <c r="L422" i="27"/>
  <c r="L423" i="27"/>
  <c r="L424" i="27"/>
  <c r="L425" i="27"/>
  <c r="L427" i="27"/>
  <c r="L428" i="27"/>
  <c r="L429" i="27"/>
  <c r="L430" i="27"/>
  <c r="L432" i="27"/>
  <c r="L433" i="27"/>
  <c r="L434" i="27"/>
  <c r="L435" i="27"/>
  <c r="L437" i="27"/>
  <c r="L438" i="27"/>
  <c r="L439" i="27"/>
  <c r="L440" i="27"/>
  <c r="L442" i="27"/>
  <c r="L443" i="27"/>
  <c r="L444" i="27"/>
  <c r="L445" i="27"/>
  <c r="L447" i="27"/>
  <c r="L448" i="27"/>
  <c r="L449" i="27"/>
  <c r="L450" i="27"/>
  <c r="L452" i="27"/>
  <c r="L453" i="27"/>
  <c r="L454" i="27"/>
  <c r="L455" i="27"/>
  <c r="L457" i="27"/>
  <c r="L458" i="27"/>
  <c r="L459" i="27"/>
  <c r="L460" i="27"/>
  <c r="L462" i="27"/>
  <c r="L463" i="27"/>
  <c r="L464" i="27"/>
  <c r="L465" i="27"/>
  <c r="L467" i="27"/>
  <c r="L468" i="27"/>
  <c r="L469" i="27"/>
  <c r="L470" i="27"/>
  <c r="L472" i="27"/>
  <c r="L473" i="27"/>
  <c r="L474" i="27"/>
  <c r="L475" i="27"/>
  <c r="L477" i="27"/>
  <c r="L478" i="27"/>
  <c r="L479" i="27"/>
  <c r="L480" i="27"/>
  <c r="L482" i="27"/>
  <c r="L483" i="27"/>
  <c r="L484" i="27"/>
  <c r="L485" i="27"/>
  <c r="L487" i="27"/>
  <c r="L488" i="27"/>
  <c r="L489" i="27"/>
  <c r="L490" i="27"/>
  <c r="L192" i="27"/>
  <c r="L191" i="27"/>
  <c r="Q192" i="27" l="1"/>
  <c r="N192" i="27"/>
  <c r="K191" i="27"/>
  <c r="AK191" i="27" s="1"/>
  <c r="E4" i="36"/>
  <c r="E5" i="36"/>
  <c r="E6" i="36"/>
  <c r="E7" i="36"/>
  <c r="E8" i="36"/>
  <c r="E9" i="36"/>
  <c r="E10" i="36"/>
  <c r="E11" i="36"/>
  <c r="E12" i="36"/>
  <c r="E13" i="36"/>
  <c r="E14" i="36"/>
  <c r="E15" i="36"/>
  <c r="E16" i="36"/>
  <c r="E17" i="36"/>
  <c r="E18" i="36"/>
  <c r="E19" i="36"/>
  <c r="E20" i="36"/>
  <c r="E21" i="36"/>
  <c r="E22" i="36"/>
  <c r="E23" i="36"/>
  <c r="E24" i="36"/>
  <c r="E25" i="36"/>
  <c r="E26" i="36"/>
  <c r="E27" i="36"/>
  <c r="E28" i="36"/>
  <c r="E29" i="36"/>
  <c r="E30" i="36"/>
  <c r="E31" i="36"/>
  <c r="E32" i="36"/>
  <c r="E33" i="36"/>
  <c r="E34" i="36"/>
  <c r="E35" i="36"/>
  <c r="E36" i="36"/>
  <c r="E37" i="36"/>
  <c r="E38" i="36"/>
  <c r="E39" i="36"/>
  <c r="E40" i="36"/>
  <c r="E41" i="36"/>
  <c r="E42" i="36"/>
  <c r="E43" i="36"/>
  <c r="E44" i="36"/>
  <c r="E45" i="36"/>
  <c r="E46" i="36"/>
  <c r="E47" i="36"/>
  <c r="E48" i="36"/>
  <c r="E49" i="36"/>
  <c r="E50" i="36"/>
  <c r="E51" i="36"/>
  <c r="E52" i="36"/>
  <c r="E53" i="36"/>
  <c r="E54" i="36"/>
  <c r="E55" i="36"/>
  <c r="E56" i="36"/>
  <c r="E57" i="36"/>
  <c r="E58" i="36"/>
  <c r="E59" i="36"/>
  <c r="E60" i="36"/>
  <c r="E61" i="36"/>
  <c r="E62" i="36"/>
  <c r="E63" i="36"/>
  <c r="E64" i="36"/>
  <c r="E65" i="36"/>
  <c r="E66" i="36"/>
  <c r="E67" i="36"/>
  <c r="E68" i="36"/>
  <c r="E69" i="36"/>
  <c r="E70" i="36"/>
  <c r="E71" i="36"/>
  <c r="E72" i="36"/>
  <c r="E73" i="36"/>
  <c r="E74" i="36"/>
  <c r="E75" i="36"/>
  <c r="E76" i="36"/>
  <c r="E77" i="36"/>
  <c r="E78" i="36"/>
  <c r="E79" i="36"/>
  <c r="E80" i="36"/>
  <c r="E81" i="36"/>
  <c r="E82" i="36"/>
  <c r="E83" i="36"/>
  <c r="E84" i="36"/>
  <c r="E85" i="36"/>
  <c r="E86" i="36"/>
  <c r="E87" i="36"/>
  <c r="E88" i="36"/>
  <c r="E89" i="36"/>
  <c r="E90" i="36"/>
  <c r="E91" i="36"/>
  <c r="E92" i="36"/>
  <c r="E93" i="36"/>
  <c r="E94" i="36"/>
  <c r="E95" i="36"/>
  <c r="E96" i="36"/>
  <c r="E97" i="36"/>
  <c r="E98" i="36"/>
  <c r="E99" i="36"/>
  <c r="E100" i="36"/>
  <c r="E101" i="36"/>
  <c r="E102" i="36"/>
  <c r="E103" i="36"/>
  <c r="E104" i="36"/>
  <c r="E105" i="36"/>
  <c r="E106" i="36"/>
  <c r="E107" i="36"/>
  <c r="E108" i="36"/>
  <c r="E109" i="36"/>
  <c r="E110" i="36"/>
  <c r="E111" i="36"/>
  <c r="E112" i="36"/>
  <c r="E113" i="36"/>
  <c r="E114" i="36"/>
  <c r="E115" i="36"/>
  <c r="E116" i="36"/>
  <c r="E117" i="36"/>
  <c r="E118" i="36"/>
  <c r="E119" i="36"/>
  <c r="E120" i="36"/>
  <c r="E121" i="36"/>
  <c r="E122" i="36"/>
  <c r="E123" i="36"/>
  <c r="E124" i="36"/>
  <c r="E125" i="36"/>
  <c r="E126" i="36"/>
  <c r="E127" i="36"/>
  <c r="E128" i="36"/>
  <c r="E129" i="36"/>
  <c r="E130" i="36"/>
  <c r="E131" i="36"/>
  <c r="E132" i="36"/>
  <c r="E133" i="36"/>
  <c r="E134" i="36"/>
  <c r="E135" i="36"/>
  <c r="E136" i="36"/>
  <c r="E137" i="36"/>
  <c r="E138" i="36"/>
  <c r="E139" i="36"/>
  <c r="E140" i="36"/>
  <c r="E141" i="36"/>
  <c r="E142" i="36"/>
  <c r="E143" i="36"/>
  <c r="E144" i="36"/>
  <c r="E145" i="36"/>
  <c r="E146" i="36"/>
  <c r="E147" i="36"/>
  <c r="E148" i="36"/>
  <c r="E149" i="36"/>
  <c r="E150" i="36"/>
  <c r="E151" i="36"/>
  <c r="E152" i="36"/>
  <c r="E153" i="36"/>
  <c r="E154" i="36"/>
  <c r="E155" i="36"/>
  <c r="E156" i="36"/>
  <c r="E157" i="36"/>
  <c r="E158" i="36"/>
  <c r="E159" i="36"/>
  <c r="E160" i="36"/>
  <c r="E161" i="36"/>
  <c r="E162" i="36"/>
  <c r="E163" i="36"/>
  <c r="E164" i="36"/>
  <c r="E165" i="36"/>
  <c r="E166" i="36"/>
  <c r="E167" i="36"/>
  <c r="E168" i="36"/>
  <c r="E169" i="36"/>
  <c r="E170" i="36"/>
  <c r="E171" i="36"/>
  <c r="E172" i="36"/>
  <c r="E173" i="36"/>
  <c r="E174" i="36"/>
  <c r="E175" i="36"/>
  <c r="E176" i="36"/>
  <c r="E177" i="36"/>
  <c r="E178" i="36"/>
  <c r="E179" i="36"/>
  <c r="E180" i="36"/>
  <c r="E181" i="36"/>
  <c r="E182" i="36"/>
  <c r="E183" i="36"/>
  <c r="E184" i="36"/>
  <c r="E185" i="36"/>
  <c r="E186" i="36"/>
  <c r="E187" i="36"/>
  <c r="E188" i="36"/>
  <c r="E189" i="36"/>
  <c r="E190" i="36"/>
  <c r="E191" i="36"/>
  <c r="E192" i="36"/>
  <c r="E193" i="36"/>
  <c r="E194" i="36"/>
  <c r="E195" i="36"/>
  <c r="E196" i="36"/>
  <c r="E197" i="36"/>
  <c r="E198" i="36"/>
  <c r="E199" i="36"/>
  <c r="E200" i="36"/>
  <c r="E201" i="36"/>
  <c r="E202" i="36"/>
  <c r="E203" i="36"/>
  <c r="E204" i="36"/>
  <c r="E205" i="36"/>
  <c r="E206" i="36"/>
  <c r="E207" i="36"/>
  <c r="E208" i="36"/>
  <c r="E209" i="36"/>
  <c r="E210" i="36"/>
  <c r="E211" i="36"/>
  <c r="E212" i="36"/>
  <c r="E213" i="36"/>
  <c r="E214" i="36"/>
  <c r="E215" i="36"/>
  <c r="E216" i="36"/>
  <c r="E217" i="36"/>
  <c r="E218" i="36"/>
  <c r="E219" i="36"/>
  <c r="E220" i="36"/>
  <c r="E221" i="36"/>
  <c r="E222" i="36"/>
  <c r="E223" i="36"/>
  <c r="E224" i="36"/>
  <c r="E225" i="36"/>
  <c r="E226" i="36"/>
  <c r="E227" i="36"/>
  <c r="E228" i="36"/>
  <c r="E229" i="36"/>
  <c r="E230" i="36"/>
  <c r="E231" i="36"/>
  <c r="E232" i="36"/>
  <c r="E233" i="36"/>
  <c r="E234" i="36"/>
  <c r="E235" i="36"/>
  <c r="E236" i="36"/>
  <c r="E237" i="36"/>
  <c r="E238" i="36"/>
  <c r="E239" i="36"/>
  <c r="E240" i="36"/>
  <c r="E241" i="36"/>
  <c r="E242" i="36"/>
  <c r="E243" i="36"/>
  <c r="E244" i="36"/>
  <c r="E245" i="36"/>
  <c r="E246" i="36"/>
  <c r="E247" i="36"/>
  <c r="E248" i="36"/>
  <c r="E249" i="36"/>
  <c r="E250" i="36"/>
  <c r="E251" i="36"/>
  <c r="E252" i="36"/>
  <c r="E253" i="36"/>
  <c r="E254" i="36"/>
  <c r="E255" i="36"/>
  <c r="E256" i="36"/>
  <c r="E257" i="36"/>
  <c r="E258" i="36"/>
  <c r="E259" i="36"/>
  <c r="E260" i="36"/>
  <c r="E261" i="36"/>
  <c r="E262" i="36"/>
  <c r="E263" i="36"/>
  <c r="E264" i="36"/>
  <c r="E265" i="36"/>
  <c r="E266" i="36"/>
  <c r="E267" i="36"/>
  <c r="E268" i="36"/>
  <c r="E269" i="36"/>
  <c r="E270" i="36"/>
  <c r="E271" i="36"/>
  <c r="E272" i="36"/>
  <c r="E273" i="36"/>
  <c r="E274" i="36"/>
  <c r="E275" i="36"/>
  <c r="E276" i="36"/>
  <c r="E277" i="36"/>
  <c r="E278" i="36"/>
  <c r="E279" i="36"/>
  <c r="E280" i="36"/>
  <c r="E281" i="36"/>
  <c r="E282" i="36"/>
  <c r="E283" i="36"/>
  <c r="E284" i="36"/>
  <c r="E285" i="36"/>
  <c r="E286" i="36"/>
  <c r="E287" i="36"/>
  <c r="E288" i="36"/>
  <c r="E289" i="36"/>
  <c r="E290" i="36"/>
  <c r="E291" i="36"/>
  <c r="E292" i="36"/>
  <c r="E293" i="36"/>
  <c r="E294" i="36"/>
  <c r="E295" i="36"/>
  <c r="E296" i="36"/>
  <c r="E297" i="36"/>
  <c r="E298" i="36"/>
  <c r="E299" i="36"/>
  <c r="E300" i="36"/>
  <c r="E301" i="36"/>
  <c r="E302" i="36"/>
  <c r="E303" i="36"/>
  <c r="E304" i="36"/>
  <c r="E305" i="36"/>
  <c r="E306" i="36"/>
  <c r="E307" i="36"/>
  <c r="E308" i="36"/>
  <c r="E309" i="36"/>
  <c r="E310" i="36"/>
  <c r="E311" i="36"/>
  <c r="E312" i="36"/>
  <c r="E313" i="36"/>
  <c r="E314" i="36"/>
  <c r="E315" i="36"/>
  <c r="E316" i="36"/>
  <c r="E317" i="36"/>
  <c r="E318" i="36"/>
  <c r="E319" i="36"/>
  <c r="E320" i="36"/>
  <c r="E321" i="36"/>
  <c r="E322" i="36"/>
  <c r="E323" i="36"/>
  <c r="E324" i="36"/>
  <c r="E325" i="36"/>
  <c r="E326" i="36"/>
  <c r="E327" i="36"/>
  <c r="E328" i="36"/>
  <c r="E329" i="36"/>
  <c r="E330" i="36"/>
  <c r="E331" i="36"/>
  <c r="E332" i="36"/>
  <c r="E333" i="36"/>
  <c r="E334" i="36"/>
  <c r="E335" i="36"/>
  <c r="E336" i="36"/>
  <c r="E337" i="36"/>
  <c r="E338" i="36"/>
  <c r="E339" i="36"/>
  <c r="E340" i="36"/>
  <c r="E341" i="36"/>
  <c r="E342" i="36"/>
  <c r="E343" i="36"/>
  <c r="E344" i="36"/>
  <c r="E345" i="36"/>
  <c r="E346" i="36"/>
  <c r="E347" i="36"/>
  <c r="E348" i="36"/>
  <c r="E349" i="36"/>
  <c r="E350" i="36"/>
  <c r="E351" i="36"/>
  <c r="E352" i="36"/>
  <c r="E353" i="36"/>
  <c r="E354" i="36"/>
  <c r="E355" i="36"/>
  <c r="E356" i="36"/>
  <c r="E357" i="36"/>
  <c r="E358" i="36"/>
  <c r="E359" i="36"/>
  <c r="E360" i="36"/>
  <c r="E361" i="36"/>
  <c r="E362" i="36"/>
  <c r="E363" i="36"/>
  <c r="E364" i="36"/>
  <c r="E365" i="36"/>
  <c r="E366" i="36"/>
  <c r="E367" i="36"/>
  <c r="E368" i="36"/>
  <c r="E369" i="36"/>
  <c r="E370" i="36"/>
  <c r="E371" i="36"/>
  <c r="E372" i="36"/>
  <c r="E373" i="36"/>
  <c r="E374" i="36"/>
  <c r="E375" i="36"/>
  <c r="E376" i="36"/>
  <c r="E377" i="36"/>
  <c r="E378" i="36"/>
  <c r="E379" i="36"/>
  <c r="E380" i="36"/>
  <c r="E381" i="36"/>
  <c r="E382" i="36"/>
  <c r="E383" i="36"/>
  <c r="E384" i="36"/>
  <c r="E385" i="36"/>
  <c r="E386" i="36"/>
  <c r="E387" i="36"/>
  <c r="E388" i="36"/>
  <c r="E389" i="36"/>
  <c r="E390" i="36"/>
  <c r="E391" i="36"/>
  <c r="E392" i="36"/>
  <c r="E393" i="36"/>
  <c r="E394" i="36"/>
  <c r="E395" i="36"/>
  <c r="E396" i="36"/>
  <c r="E397" i="36"/>
  <c r="E398" i="36"/>
  <c r="E399" i="36"/>
  <c r="E400" i="36"/>
  <c r="E401" i="36"/>
  <c r="E402" i="36"/>
  <c r="E403" i="36"/>
  <c r="E404" i="36"/>
  <c r="E405" i="36"/>
  <c r="E406" i="36"/>
  <c r="E407" i="36"/>
  <c r="E408" i="36"/>
  <c r="E409" i="36"/>
  <c r="E410" i="36"/>
  <c r="E411" i="36"/>
  <c r="E412" i="36"/>
  <c r="E413" i="36"/>
  <c r="E414" i="36"/>
  <c r="E415" i="36"/>
  <c r="E416" i="36"/>
  <c r="E417" i="36"/>
  <c r="E418" i="36"/>
  <c r="E419" i="36"/>
  <c r="E420" i="36"/>
  <c r="E421" i="36"/>
  <c r="E422" i="36"/>
  <c r="E423" i="36"/>
  <c r="E424" i="36"/>
  <c r="E425" i="36"/>
  <c r="E426" i="36"/>
  <c r="E427" i="36"/>
  <c r="E428" i="36"/>
  <c r="E429" i="36"/>
  <c r="E430" i="36"/>
  <c r="E431" i="36"/>
  <c r="E432" i="36"/>
  <c r="E433" i="36"/>
  <c r="E434" i="36"/>
  <c r="E435" i="36"/>
  <c r="E436" i="36"/>
  <c r="E437" i="36"/>
  <c r="E438" i="36"/>
  <c r="E439" i="36"/>
  <c r="E440" i="36"/>
  <c r="E441" i="36"/>
  <c r="E442" i="36"/>
  <c r="E443" i="36"/>
  <c r="E444" i="36"/>
  <c r="E445" i="36"/>
  <c r="E446" i="36"/>
  <c r="E447" i="36"/>
  <c r="E448" i="36"/>
  <c r="E449" i="36"/>
  <c r="E450" i="36"/>
  <c r="E451" i="36"/>
  <c r="E452" i="36"/>
  <c r="E453" i="36"/>
  <c r="E454" i="36"/>
  <c r="E455" i="36"/>
  <c r="E456" i="36"/>
  <c r="E457" i="36"/>
  <c r="E458" i="36"/>
  <c r="E459" i="36"/>
  <c r="E460" i="36"/>
  <c r="E461" i="36"/>
  <c r="E462" i="36"/>
  <c r="E463" i="36"/>
  <c r="E464" i="36"/>
  <c r="E465" i="36"/>
  <c r="E466" i="36"/>
  <c r="E467" i="36"/>
  <c r="E468" i="36"/>
  <c r="E469" i="36"/>
  <c r="E470" i="36"/>
  <c r="E471" i="36"/>
  <c r="E472" i="36"/>
  <c r="E473" i="36"/>
  <c r="E474" i="36"/>
  <c r="E475" i="36"/>
  <c r="E476" i="36"/>
  <c r="E477" i="36"/>
  <c r="E478" i="36"/>
  <c r="E479" i="36"/>
  <c r="E480" i="36"/>
  <c r="E481" i="36"/>
  <c r="E482" i="36"/>
  <c r="E483" i="36"/>
  <c r="E484" i="36"/>
  <c r="E485" i="36"/>
  <c r="E486" i="36"/>
  <c r="E487" i="36"/>
  <c r="E488" i="36"/>
  <c r="E489" i="36"/>
  <c r="E490" i="36"/>
  <c r="E491" i="36"/>
  <c r="E492" i="36"/>
  <c r="E493" i="36"/>
  <c r="E494" i="36"/>
  <c r="E495" i="36"/>
  <c r="E496" i="36"/>
  <c r="E497" i="36"/>
  <c r="E498" i="36"/>
  <c r="E499" i="36"/>
  <c r="E500" i="36"/>
  <c r="E501" i="36"/>
  <c r="E502" i="36"/>
  <c r="E3" i="36"/>
  <c r="C4" i="36"/>
  <c r="C5" i="36"/>
  <c r="C6" i="36"/>
  <c r="C7" i="36"/>
  <c r="C8" i="36"/>
  <c r="C9" i="36"/>
  <c r="C10" i="36"/>
  <c r="C11" i="36"/>
  <c r="C12" i="36"/>
  <c r="C13" i="36"/>
  <c r="C14" i="36"/>
  <c r="C15" i="36"/>
  <c r="C16" i="36"/>
  <c r="C17" i="36"/>
  <c r="C18" i="36"/>
  <c r="C19" i="36"/>
  <c r="C20" i="36"/>
  <c r="C21" i="36"/>
  <c r="C22" i="36"/>
  <c r="C23" i="36"/>
  <c r="C24" i="36"/>
  <c r="C25" i="36"/>
  <c r="C26" i="36"/>
  <c r="C27" i="36"/>
  <c r="C28" i="36"/>
  <c r="C29" i="36"/>
  <c r="C30" i="36"/>
  <c r="C31" i="36"/>
  <c r="C32" i="36"/>
  <c r="C33" i="36"/>
  <c r="C34" i="36"/>
  <c r="C35" i="36"/>
  <c r="C36" i="36"/>
  <c r="C37" i="36"/>
  <c r="C38" i="36"/>
  <c r="C39" i="36"/>
  <c r="C40" i="36"/>
  <c r="C41" i="36"/>
  <c r="C42" i="36"/>
  <c r="C43" i="36"/>
  <c r="C44" i="36"/>
  <c r="C45" i="36"/>
  <c r="C46" i="36"/>
  <c r="C47" i="36"/>
  <c r="C48" i="36"/>
  <c r="C49" i="36"/>
  <c r="C50" i="36"/>
  <c r="C51" i="36"/>
  <c r="C52" i="36"/>
  <c r="C53" i="36"/>
  <c r="C54" i="36"/>
  <c r="C55" i="36"/>
  <c r="C56" i="36"/>
  <c r="C57" i="36"/>
  <c r="C58" i="36"/>
  <c r="C59" i="36"/>
  <c r="C60" i="36"/>
  <c r="C61" i="36"/>
  <c r="C62" i="36"/>
  <c r="C63" i="36"/>
  <c r="C64" i="36"/>
  <c r="C65" i="36"/>
  <c r="C66" i="36"/>
  <c r="C67" i="36"/>
  <c r="C68" i="36"/>
  <c r="C69" i="36"/>
  <c r="C70" i="36"/>
  <c r="C71" i="36"/>
  <c r="C72" i="36"/>
  <c r="C73" i="36"/>
  <c r="C74" i="36"/>
  <c r="C75" i="36"/>
  <c r="C76" i="36"/>
  <c r="C77" i="36"/>
  <c r="C78" i="36"/>
  <c r="C79" i="36"/>
  <c r="C80" i="36"/>
  <c r="C81" i="36"/>
  <c r="C82" i="36"/>
  <c r="C83" i="36"/>
  <c r="C84" i="36"/>
  <c r="C85" i="36"/>
  <c r="C86" i="36"/>
  <c r="C87" i="36"/>
  <c r="C88" i="36"/>
  <c r="C89" i="36"/>
  <c r="C90" i="36"/>
  <c r="C91" i="36"/>
  <c r="C92" i="36"/>
  <c r="C93" i="36"/>
  <c r="C94" i="36"/>
  <c r="C95" i="36"/>
  <c r="C96" i="36"/>
  <c r="C97" i="36"/>
  <c r="C98" i="36"/>
  <c r="C99" i="36"/>
  <c r="C100" i="36"/>
  <c r="C101" i="36"/>
  <c r="C102" i="36"/>
  <c r="C103" i="36"/>
  <c r="C104" i="36"/>
  <c r="C105" i="36"/>
  <c r="C106" i="36"/>
  <c r="C107" i="36"/>
  <c r="C108" i="36"/>
  <c r="C109" i="36"/>
  <c r="C110" i="36"/>
  <c r="C111" i="36"/>
  <c r="C112" i="36"/>
  <c r="C113" i="36"/>
  <c r="C114" i="36"/>
  <c r="C115" i="36"/>
  <c r="C116" i="36"/>
  <c r="C117" i="36"/>
  <c r="C118" i="36"/>
  <c r="C119" i="36"/>
  <c r="C120" i="36"/>
  <c r="C121" i="36"/>
  <c r="C122" i="36"/>
  <c r="C123" i="36"/>
  <c r="C124" i="36"/>
  <c r="C125" i="36"/>
  <c r="C126" i="36"/>
  <c r="C127" i="36"/>
  <c r="C128" i="36"/>
  <c r="C129" i="36"/>
  <c r="C130" i="36"/>
  <c r="C131" i="36"/>
  <c r="C132" i="36"/>
  <c r="C133" i="36"/>
  <c r="C134" i="36"/>
  <c r="C135" i="36"/>
  <c r="C136" i="36"/>
  <c r="C137" i="36"/>
  <c r="C138" i="36"/>
  <c r="C139" i="36"/>
  <c r="C140" i="36"/>
  <c r="C141" i="36"/>
  <c r="C142" i="36"/>
  <c r="C143" i="36"/>
  <c r="C144" i="36"/>
  <c r="C145" i="36"/>
  <c r="C146" i="36"/>
  <c r="C147" i="36"/>
  <c r="C148" i="36"/>
  <c r="C149" i="36"/>
  <c r="C150" i="36"/>
  <c r="C151" i="36"/>
  <c r="C152" i="36"/>
  <c r="C153" i="36"/>
  <c r="C154" i="36"/>
  <c r="C155" i="36"/>
  <c r="C156" i="36"/>
  <c r="C157" i="36"/>
  <c r="C158" i="36"/>
  <c r="C159" i="36"/>
  <c r="C160" i="36"/>
  <c r="C161" i="36"/>
  <c r="C162" i="36"/>
  <c r="C163" i="36"/>
  <c r="C164" i="36"/>
  <c r="C165" i="36"/>
  <c r="C166" i="36"/>
  <c r="C167" i="36"/>
  <c r="C168" i="36"/>
  <c r="C169" i="36"/>
  <c r="C170" i="36"/>
  <c r="C171" i="36"/>
  <c r="C172" i="36"/>
  <c r="C173" i="36"/>
  <c r="C174" i="36"/>
  <c r="C175" i="36"/>
  <c r="C176" i="36"/>
  <c r="C177" i="36"/>
  <c r="C178" i="36"/>
  <c r="C179" i="36"/>
  <c r="C180" i="36"/>
  <c r="C181" i="36"/>
  <c r="C182" i="36"/>
  <c r="C183" i="36"/>
  <c r="C184" i="36"/>
  <c r="C185" i="36"/>
  <c r="C186" i="36"/>
  <c r="C187" i="36"/>
  <c r="C188" i="36"/>
  <c r="C189" i="36"/>
  <c r="C190" i="36"/>
  <c r="C191" i="36"/>
  <c r="C192" i="36"/>
  <c r="C193" i="36"/>
  <c r="C194" i="36"/>
  <c r="C195" i="36"/>
  <c r="C196" i="36"/>
  <c r="C197" i="36"/>
  <c r="C198" i="36"/>
  <c r="C199" i="36"/>
  <c r="C200" i="36"/>
  <c r="C201" i="36"/>
  <c r="C202" i="36"/>
  <c r="C203" i="36"/>
  <c r="C204" i="36"/>
  <c r="C205" i="36"/>
  <c r="C206" i="36"/>
  <c r="C207" i="36"/>
  <c r="C208" i="36"/>
  <c r="C209" i="36"/>
  <c r="C210" i="36"/>
  <c r="C211" i="36"/>
  <c r="C212" i="36"/>
  <c r="C213" i="36"/>
  <c r="C214" i="36"/>
  <c r="C215" i="36"/>
  <c r="C216" i="36"/>
  <c r="C217" i="36"/>
  <c r="C218" i="36"/>
  <c r="C219" i="36"/>
  <c r="C220" i="36"/>
  <c r="C221" i="36"/>
  <c r="C222" i="36"/>
  <c r="C223" i="36"/>
  <c r="C224" i="36"/>
  <c r="C225" i="36"/>
  <c r="C226" i="36"/>
  <c r="C227" i="36"/>
  <c r="C228" i="36"/>
  <c r="C229" i="36"/>
  <c r="C230" i="36"/>
  <c r="C231" i="36"/>
  <c r="C232" i="36"/>
  <c r="C233" i="36"/>
  <c r="C234" i="36"/>
  <c r="C235" i="36"/>
  <c r="C236" i="36"/>
  <c r="C237" i="36"/>
  <c r="C238" i="36"/>
  <c r="C239" i="36"/>
  <c r="C240" i="36"/>
  <c r="C241" i="36"/>
  <c r="C242" i="36"/>
  <c r="C243" i="36"/>
  <c r="C244" i="36"/>
  <c r="C245" i="36"/>
  <c r="C246" i="36"/>
  <c r="C247" i="36"/>
  <c r="C248" i="36"/>
  <c r="C249" i="36"/>
  <c r="C250" i="36"/>
  <c r="C251" i="36"/>
  <c r="C252" i="36"/>
  <c r="C253" i="36"/>
  <c r="C254" i="36"/>
  <c r="C255" i="36"/>
  <c r="C256" i="36"/>
  <c r="C257" i="36"/>
  <c r="C258" i="36"/>
  <c r="C259" i="36"/>
  <c r="C260" i="36"/>
  <c r="C261" i="36"/>
  <c r="C262" i="36"/>
  <c r="C263" i="36"/>
  <c r="C264" i="36"/>
  <c r="C265" i="36"/>
  <c r="C266" i="36"/>
  <c r="C267" i="36"/>
  <c r="C268" i="36"/>
  <c r="C269" i="36"/>
  <c r="C270" i="36"/>
  <c r="C271" i="36"/>
  <c r="C272" i="36"/>
  <c r="C273" i="36"/>
  <c r="C274" i="36"/>
  <c r="C275" i="36"/>
  <c r="C276" i="36"/>
  <c r="C277" i="36"/>
  <c r="C278" i="36"/>
  <c r="C279" i="36"/>
  <c r="C280" i="36"/>
  <c r="C281" i="36"/>
  <c r="C282" i="36"/>
  <c r="C283" i="36"/>
  <c r="C284" i="36"/>
  <c r="C285" i="36"/>
  <c r="C286" i="36"/>
  <c r="C287" i="36"/>
  <c r="C288" i="36"/>
  <c r="C289" i="36"/>
  <c r="C290" i="36"/>
  <c r="C291" i="36"/>
  <c r="C292" i="36"/>
  <c r="C293" i="36"/>
  <c r="C294" i="36"/>
  <c r="C295" i="36"/>
  <c r="C296" i="36"/>
  <c r="C297" i="36"/>
  <c r="C298" i="36"/>
  <c r="C299" i="36"/>
  <c r="C300" i="36"/>
  <c r="C301" i="36"/>
  <c r="C302" i="36"/>
  <c r="C303" i="36"/>
  <c r="C304" i="36"/>
  <c r="C305" i="36"/>
  <c r="C306" i="36"/>
  <c r="C307" i="36"/>
  <c r="C308" i="36"/>
  <c r="C309" i="36"/>
  <c r="C310" i="36"/>
  <c r="C311" i="36"/>
  <c r="C312" i="36"/>
  <c r="C313" i="36"/>
  <c r="C314" i="36"/>
  <c r="C315" i="36"/>
  <c r="C316" i="36"/>
  <c r="C317" i="36"/>
  <c r="C318" i="36"/>
  <c r="C319" i="36"/>
  <c r="C320" i="36"/>
  <c r="C321" i="36"/>
  <c r="C322" i="36"/>
  <c r="C323" i="36"/>
  <c r="C324" i="36"/>
  <c r="C325" i="36"/>
  <c r="C326" i="36"/>
  <c r="C327" i="36"/>
  <c r="C328" i="36"/>
  <c r="C329" i="36"/>
  <c r="C330" i="36"/>
  <c r="C331" i="36"/>
  <c r="C332" i="36"/>
  <c r="C333" i="36"/>
  <c r="C334" i="36"/>
  <c r="C335" i="36"/>
  <c r="C336" i="36"/>
  <c r="C337" i="36"/>
  <c r="C338" i="36"/>
  <c r="C339" i="36"/>
  <c r="C340" i="36"/>
  <c r="C341" i="36"/>
  <c r="C342" i="36"/>
  <c r="C343" i="36"/>
  <c r="C344" i="36"/>
  <c r="C345" i="36"/>
  <c r="C346" i="36"/>
  <c r="C347" i="36"/>
  <c r="C348" i="36"/>
  <c r="C349" i="36"/>
  <c r="C350" i="36"/>
  <c r="C351" i="36"/>
  <c r="C352" i="36"/>
  <c r="C353" i="36"/>
  <c r="C354" i="36"/>
  <c r="C355" i="36"/>
  <c r="C356" i="36"/>
  <c r="C357" i="36"/>
  <c r="C358" i="36"/>
  <c r="C359" i="36"/>
  <c r="C360" i="36"/>
  <c r="C361" i="36"/>
  <c r="C362" i="36"/>
  <c r="C363" i="36"/>
  <c r="C364" i="36"/>
  <c r="C365" i="36"/>
  <c r="C366" i="36"/>
  <c r="C367" i="36"/>
  <c r="C368" i="36"/>
  <c r="C369" i="36"/>
  <c r="C370" i="36"/>
  <c r="C371" i="36"/>
  <c r="C372" i="36"/>
  <c r="C373" i="36"/>
  <c r="C374" i="36"/>
  <c r="C375" i="36"/>
  <c r="C376" i="36"/>
  <c r="C377" i="36"/>
  <c r="C378" i="36"/>
  <c r="C379" i="36"/>
  <c r="C380" i="36"/>
  <c r="C381" i="36"/>
  <c r="C382" i="36"/>
  <c r="C383" i="36"/>
  <c r="C384" i="36"/>
  <c r="C385" i="36"/>
  <c r="C386" i="36"/>
  <c r="C387" i="36"/>
  <c r="C388" i="36"/>
  <c r="C389" i="36"/>
  <c r="C390" i="36"/>
  <c r="C391" i="36"/>
  <c r="C392" i="36"/>
  <c r="C393" i="36"/>
  <c r="C394" i="36"/>
  <c r="C395" i="36"/>
  <c r="C396" i="36"/>
  <c r="C397" i="36"/>
  <c r="C398" i="36"/>
  <c r="C399" i="36"/>
  <c r="C400" i="36"/>
  <c r="C401" i="36"/>
  <c r="C402" i="36"/>
  <c r="C403" i="36"/>
  <c r="C404" i="36"/>
  <c r="C405" i="36"/>
  <c r="C406" i="36"/>
  <c r="C407" i="36"/>
  <c r="C408" i="36"/>
  <c r="C409" i="36"/>
  <c r="C410" i="36"/>
  <c r="C411" i="36"/>
  <c r="C412" i="36"/>
  <c r="C413" i="36"/>
  <c r="C414" i="36"/>
  <c r="C415" i="36"/>
  <c r="C416" i="36"/>
  <c r="C417" i="36"/>
  <c r="C418" i="36"/>
  <c r="C419" i="36"/>
  <c r="C420" i="36"/>
  <c r="C421" i="36"/>
  <c r="C422" i="36"/>
  <c r="C423" i="36"/>
  <c r="C424" i="36"/>
  <c r="C425" i="36"/>
  <c r="C426" i="36"/>
  <c r="C427" i="36"/>
  <c r="C428" i="36"/>
  <c r="C429" i="36"/>
  <c r="C430" i="36"/>
  <c r="C431" i="36"/>
  <c r="C432" i="36"/>
  <c r="C433" i="36"/>
  <c r="C434" i="36"/>
  <c r="C435" i="36"/>
  <c r="C436" i="36"/>
  <c r="C437" i="36"/>
  <c r="C438" i="36"/>
  <c r="C439" i="36"/>
  <c r="C440" i="36"/>
  <c r="C441" i="36"/>
  <c r="C442" i="36"/>
  <c r="C443" i="36"/>
  <c r="C444" i="36"/>
  <c r="C445" i="36"/>
  <c r="C446" i="36"/>
  <c r="C447" i="36"/>
  <c r="C448" i="36"/>
  <c r="C449" i="36"/>
  <c r="C450" i="36"/>
  <c r="C451" i="36"/>
  <c r="C452" i="36"/>
  <c r="C453" i="36"/>
  <c r="C454" i="36"/>
  <c r="C455" i="36"/>
  <c r="C456" i="36"/>
  <c r="C457" i="36"/>
  <c r="C458" i="36"/>
  <c r="C459" i="36"/>
  <c r="C460" i="36"/>
  <c r="C461" i="36"/>
  <c r="C462" i="36"/>
  <c r="C463" i="36"/>
  <c r="C464" i="36"/>
  <c r="C465" i="36"/>
  <c r="C466" i="36"/>
  <c r="C467" i="36"/>
  <c r="C468" i="36"/>
  <c r="C469" i="36"/>
  <c r="C470" i="36"/>
  <c r="C471" i="36"/>
  <c r="C472" i="36"/>
  <c r="C473" i="36"/>
  <c r="C474" i="36"/>
  <c r="C475" i="36"/>
  <c r="C476" i="36"/>
  <c r="C477" i="36"/>
  <c r="C478" i="36"/>
  <c r="C479" i="36"/>
  <c r="C480" i="36"/>
  <c r="C481" i="36"/>
  <c r="C482" i="36"/>
  <c r="C483" i="36"/>
  <c r="C484" i="36"/>
  <c r="C485" i="36"/>
  <c r="C486" i="36"/>
  <c r="C487" i="36"/>
  <c r="C488" i="36"/>
  <c r="C489" i="36"/>
  <c r="C490" i="36"/>
  <c r="C491" i="36"/>
  <c r="C492" i="36"/>
  <c r="C493" i="36"/>
  <c r="C494" i="36"/>
  <c r="C495" i="36"/>
  <c r="C496" i="36"/>
  <c r="C497" i="36"/>
  <c r="C498" i="36"/>
  <c r="C499" i="36"/>
  <c r="C500" i="36"/>
  <c r="C501" i="36"/>
  <c r="C502" i="36"/>
  <c r="C3" i="36"/>
  <c r="CP161" i="27"/>
  <c r="CN161" i="27"/>
  <c r="CL161" i="27"/>
  <c r="CE161" i="27"/>
  <c r="CC161" i="27"/>
  <c r="CP160" i="27"/>
  <c r="CN160" i="27"/>
  <c r="CL160" i="27"/>
  <c r="CE160" i="27"/>
  <c r="CC160" i="27"/>
  <c r="CP159" i="27"/>
  <c r="CN159" i="27"/>
  <c r="CL159" i="27"/>
  <c r="CE159" i="27"/>
  <c r="CC159" i="27"/>
  <c r="CP158" i="27"/>
  <c r="CN158" i="27"/>
  <c r="CL158" i="27"/>
  <c r="CE158" i="27"/>
  <c r="CC158" i="27"/>
  <c r="CP157" i="27"/>
  <c r="CN157" i="27"/>
  <c r="CL157" i="27"/>
  <c r="CE157" i="27"/>
  <c r="CC157" i="27"/>
  <c r="CP156" i="27"/>
  <c r="CN156" i="27"/>
  <c r="CL156" i="27"/>
  <c r="CE156" i="27"/>
  <c r="CC156" i="27"/>
  <c r="CP155" i="27"/>
  <c r="CN155" i="27"/>
  <c r="CL155" i="27"/>
  <c r="CE155" i="27"/>
  <c r="CC155" i="27"/>
  <c r="CP154" i="27"/>
  <c r="CN154" i="27"/>
  <c r="CL154" i="27"/>
  <c r="CE154" i="27"/>
  <c r="CC154" i="27"/>
  <c r="CP153" i="27"/>
  <c r="CN153" i="27"/>
  <c r="CL153" i="27"/>
  <c r="CE153" i="27"/>
  <c r="CC153" i="27"/>
  <c r="CP152" i="27"/>
  <c r="CN152" i="27"/>
  <c r="CL152" i="27"/>
  <c r="CE152" i="27"/>
  <c r="CC152" i="27"/>
  <c r="CP151" i="27"/>
  <c r="CN151" i="27"/>
  <c r="CL151" i="27"/>
  <c r="CE151" i="27"/>
  <c r="CC151" i="27"/>
  <c r="CP150" i="27"/>
  <c r="CN150" i="27"/>
  <c r="CL150" i="27"/>
  <c r="CE150" i="27"/>
  <c r="CC150" i="27"/>
  <c r="CP149" i="27"/>
  <c r="CN149" i="27"/>
  <c r="CL149" i="27"/>
  <c r="CE149" i="27"/>
  <c r="CC149" i="27"/>
  <c r="CP148" i="27"/>
  <c r="CN148" i="27"/>
  <c r="CL148" i="27"/>
  <c r="CE148" i="27"/>
  <c r="CC148" i="27"/>
  <c r="CP147" i="27"/>
  <c r="CN147" i="27"/>
  <c r="CL147" i="27"/>
  <c r="CE147" i="27"/>
  <c r="CC147" i="27"/>
  <c r="CP146" i="27"/>
  <c r="CN146" i="27"/>
  <c r="CL146" i="27"/>
  <c r="CE146" i="27"/>
  <c r="CC146" i="27"/>
  <c r="CP145" i="27"/>
  <c r="CN145" i="27"/>
  <c r="CL145" i="27"/>
  <c r="CE145" i="27"/>
  <c r="CC145" i="27"/>
  <c r="CP144" i="27"/>
  <c r="CN144" i="27"/>
  <c r="CL144" i="27"/>
  <c r="CE144" i="27"/>
  <c r="CC144" i="27"/>
  <c r="CP170" i="27"/>
  <c r="CN170" i="27"/>
  <c r="CL170" i="27"/>
  <c r="CE170" i="27"/>
  <c r="CC170" i="27"/>
  <c r="CP169" i="27"/>
  <c r="CN169" i="27"/>
  <c r="CL169" i="27"/>
  <c r="CE169" i="27"/>
  <c r="CC169" i="27"/>
  <c r="CP168" i="27"/>
  <c r="CN168" i="27"/>
  <c r="CL168" i="27"/>
  <c r="CE168" i="27"/>
  <c r="CC168" i="27"/>
  <c r="CP167" i="27"/>
  <c r="CN167" i="27"/>
  <c r="CL167" i="27"/>
  <c r="CE167" i="27"/>
  <c r="CC167" i="27"/>
  <c r="CP166" i="27"/>
  <c r="CN166" i="27"/>
  <c r="CL166" i="27"/>
  <c r="CE166" i="27"/>
  <c r="CC166" i="27"/>
  <c r="CP165" i="27"/>
  <c r="CN165" i="27"/>
  <c r="CL165" i="27"/>
  <c r="CE165" i="27"/>
  <c r="CC165" i="27"/>
  <c r="CP164" i="27"/>
  <c r="CN164" i="27"/>
  <c r="CL164" i="27"/>
  <c r="CE164" i="27"/>
  <c r="CC164" i="27"/>
  <c r="CP163" i="27"/>
  <c r="CN163" i="27"/>
  <c r="CL163" i="27"/>
  <c r="CE163" i="27"/>
  <c r="CC163" i="27"/>
  <c r="CP162" i="27"/>
  <c r="CN162" i="27"/>
  <c r="CL162" i="27"/>
  <c r="CE162" i="27"/>
  <c r="CC162" i="27"/>
  <c r="CP175" i="27"/>
  <c r="CN175" i="27"/>
  <c r="CL175" i="27"/>
  <c r="CE175" i="27"/>
  <c r="CC175" i="27"/>
  <c r="CP174" i="27"/>
  <c r="CN174" i="27"/>
  <c r="CL174" i="27"/>
  <c r="CE174" i="27"/>
  <c r="CC174" i="27"/>
  <c r="CP173" i="27"/>
  <c r="CN173" i="27"/>
  <c r="CL173" i="27"/>
  <c r="CE173" i="27"/>
  <c r="CC173" i="27"/>
  <c r="CP172" i="27"/>
  <c r="CN172" i="27"/>
  <c r="CL172" i="27"/>
  <c r="CE172" i="27"/>
  <c r="CC172" i="27"/>
  <c r="CP171" i="27"/>
  <c r="CN171" i="27"/>
  <c r="CL171" i="27"/>
  <c r="CE171" i="27"/>
  <c r="CC171" i="27"/>
  <c r="CP178" i="27"/>
  <c r="CN178" i="27"/>
  <c r="CL178" i="27"/>
  <c r="CE178" i="27"/>
  <c r="CC178" i="27"/>
  <c r="CP177" i="27"/>
  <c r="CN177" i="27"/>
  <c r="CL177" i="27"/>
  <c r="CE177" i="27"/>
  <c r="CC177" i="27"/>
  <c r="CP176" i="27"/>
  <c r="CN176" i="27"/>
  <c r="CL176" i="27"/>
  <c r="CE176" i="27"/>
  <c r="CC176" i="27"/>
  <c r="Q193" i="27" l="1"/>
  <c r="K192" i="27"/>
  <c r="AK192" i="27" s="1"/>
  <c r="N193" i="27"/>
  <c r="H329" i="1"/>
  <c r="F329" i="1"/>
  <c r="I329" i="1" s="1"/>
  <c r="H328" i="1"/>
  <c r="F328" i="1"/>
  <c r="H327" i="1"/>
  <c r="F327" i="1"/>
  <c r="H326" i="1"/>
  <c r="F326" i="1"/>
  <c r="I326" i="1" s="1"/>
  <c r="H325" i="1"/>
  <c r="F325" i="1"/>
  <c r="I325" i="1" s="1"/>
  <c r="H324" i="1"/>
  <c r="F324" i="1"/>
  <c r="H323" i="1"/>
  <c r="F323" i="1"/>
  <c r="H322" i="1"/>
  <c r="F322" i="1"/>
  <c r="I322" i="1" s="1"/>
  <c r="H321" i="1"/>
  <c r="F321" i="1"/>
  <c r="I321" i="1" s="1"/>
  <c r="H320" i="1"/>
  <c r="F320" i="1"/>
  <c r="H319" i="1"/>
  <c r="F319" i="1"/>
  <c r="H318" i="1"/>
  <c r="F318" i="1"/>
  <c r="I318" i="1" s="1"/>
  <c r="H317" i="1"/>
  <c r="F317" i="1"/>
  <c r="I317" i="1" s="1"/>
  <c r="H316" i="1"/>
  <c r="F316" i="1"/>
  <c r="H315" i="1"/>
  <c r="F315" i="1"/>
  <c r="H314" i="1"/>
  <c r="F314" i="1"/>
  <c r="I314" i="1" s="1"/>
  <c r="H313" i="1"/>
  <c r="F313" i="1"/>
  <c r="I313" i="1" s="1"/>
  <c r="H312" i="1"/>
  <c r="F312" i="1"/>
  <c r="H311" i="1"/>
  <c r="F311" i="1"/>
  <c r="H310" i="1"/>
  <c r="F310" i="1"/>
  <c r="I310" i="1" s="1"/>
  <c r="H309" i="1"/>
  <c r="F309" i="1"/>
  <c r="I309" i="1" s="1"/>
  <c r="H308" i="1"/>
  <c r="F308" i="1"/>
  <c r="H307" i="1"/>
  <c r="F307" i="1"/>
  <c r="H306" i="1"/>
  <c r="F306" i="1"/>
  <c r="I306" i="1" s="1"/>
  <c r="H305" i="1"/>
  <c r="F305" i="1"/>
  <c r="I305" i="1" s="1"/>
  <c r="H304" i="1"/>
  <c r="F304" i="1"/>
  <c r="H303" i="1"/>
  <c r="F303" i="1"/>
  <c r="H302" i="1"/>
  <c r="F302" i="1"/>
  <c r="I302" i="1" s="1"/>
  <c r="H301" i="1"/>
  <c r="F301" i="1"/>
  <c r="I301" i="1" s="1"/>
  <c r="H300" i="1"/>
  <c r="F300" i="1"/>
  <c r="H299" i="1"/>
  <c r="F299" i="1"/>
  <c r="H298" i="1"/>
  <c r="F298" i="1"/>
  <c r="I298" i="1" s="1"/>
  <c r="H297" i="1"/>
  <c r="F297" i="1"/>
  <c r="I297" i="1" s="1"/>
  <c r="H296" i="1"/>
  <c r="F296" i="1"/>
  <c r="H295" i="1"/>
  <c r="F295" i="1"/>
  <c r="H294" i="1"/>
  <c r="F294" i="1"/>
  <c r="I294" i="1" s="1"/>
  <c r="H293" i="1"/>
  <c r="F293" i="1"/>
  <c r="I293" i="1" s="1"/>
  <c r="H292" i="1"/>
  <c r="F292" i="1"/>
  <c r="H291" i="1"/>
  <c r="F291" i="1"/>
  <c r="H290" i="1"/>
  <c r="F290" i="1"/>
  <c r="I290" i="1" s="1"/>
  <c r="H289" i="1"/>
  <c r="F289" i="1"/>
  <c r="I289" i="1" s="1"/>
  <c r="H288" i="1"/>
  <c r="F288" i="1"/>
  <c r="H287" i="1"/>
  <c r="F287" i="1"/>
  <c r="H286" i="1"/>
  <c r="F286" i="1"/>
  <c r="I286" i="1" s="1"/>
  <c r="H285" i="1"/>
  <c r="F285" i="1"/>
  <c r="I285" i="1" s="1"/>
  <c r="H284" i="1"/>
  <c r="F284" i="1"/>
  <c r="H283" i="1"/>
  <c r="F283" i="1"/>
  <c r="H282" i="1"/>
  <c r="F282" i="1"/>
  <c r="I282" i="1" s="1"/>
  <c r="H281" i="1"/>
  <c r="F281" i="1"/>
  <c r="I281" i="1" s="1"/>
  <c r="H280" i="1"/>
  <c r="F280" i="1"/>
  <c r="H279" i="1"/>
  <c r="F279" i="1"/>
  <c r="I279" i="1" s="1"/>
  <c r="H278" i="1"/>
  <c r="F278" i="1"/>
  <c r="I278" i="1" s="1"/>
  <c r="H277" i="1"/>
  <c r="F277" i="1"/>
  <c r="I277" i="1" s="1"/>
  <c r="H276" i="1"/>
  <c r="F276" i="1"/>
  <c r="H275" i="1"/>
  <c r="F275" i="1"/>
  <c r="I275" i="1" s="1"/>
  <c r="H274" i="1"/>
  <c r="F274" i="1"/>
  <c r="I274" i="1" s="1"/>
  <c r="H273" i="1"/>
  <c r="F273" i="1"/>
  <c r="I273" i="1" s="1"/>
  <c r="H272" i="1"/>
  <c r="F272" i="1"/>
  <c r="H271" i="1"/>
  <c r="F271" i="1"/>
  <c r="I271" i="1" s="1"/>
  <c r="H270" i="1"/>
  <c r="F270" i="1"/>
  <c r="I270" i="1" s="1"/>
  <c r="H269" i="1"/>
  <c r="F269" i="1"/>
  <c r="I269" i="1" s="1"/>
  <c r="K275" i="1" l="1"/>
  <c r="J275" i="1"/>
  <c r="K295" i="1"/>
  <c r="J295" i="1"/>
  <c r="K315" i="1"/>
  <c r="J315" i="1"/>
  <c r="I272" i="1"/>
  <c r="I276" i="1"/>
  <c r="I280" i="1"/>
  <c r="I284" i="1"/>
  <c r="I288" i="1"/>
  <c r="I292" i="1"/>
  <c r="I296" i="1"/>
  <c r="I300" i="1"/>
  <c r="I304" i="1"/>
  <c r="I308" i="1"/>
  <c r="I312" i="1"/>
  <c r="I316" i="1"/>
  <c r="I320" i="1"/>
  <c r="I324" i="1"/>
  <c r="I328" i="1"/>
  <c r="K283" i="1"/>
  <c r="J283" i="1"/>
  <c r="K307" i="1"/>
  <c r="J307" i="1"/>
  <c r="K272" i="1"/>
  <c r="J272" i="1"/>
  <c r="K284" i="1"/>
  <c r="J284" i="1"/>
  <c r="K288" i="1"/>
  <c r="J288" i="1"/>
  <c r="K292" i="1"/>
  <c r="J292" i="1"/>
  <c r="K296" i="1"/>
  <c r="J296" i="1"/>
  <c r="K300" i="1"/>
  <c r="J300" i="1"/>
  <c r="K304" i="1"/>
  <c r="J304" i="1"/>
  <c r="K308" i="1"/>
  <c r="J308" i="1"/>
  <c r="K312" i="1"/>
  <c r="J312" i="1"/>
  <c r="K316" i="1"/>
  <c r="J316" i="1"/>
  <c r="K320" i="1"/>
  <c r="J320" i="1"/>
  <c r="K324" i="1"/>
  <c r="J324" i="1"/>
  <c r="K328" i="1"/>
  <c r="J328" i="1"/>
  <c r="K279" i="1"/>
  <c r="J279" i="1"/>
  <c r="K299" i="1"/>
  <c r="J299" i="1"/>
  <c r="J319" i="1"/>
  <c r="K319" i="1"/>
  <c r="K276" i="1"/>
  <c r="J276" i="1"/>
  <c r="J287" i="1"/>
  <c r="K287" i="1"/>
  <c r="K303" i="1"/>
  <c r="J303" i="1"/>
  <c r="J311" i="1"/>
  <c r="K311" i="1"/>
  <c r="K327" i="1"/>
  <c r="J327" i="1"/>
  <c r="K280" i="1"/>
  <c r="J280" i="1"/>
  <c r="K269" i="1"/>
  <c r="J269" i="1"/>
  <c r="K273" i="1"/>
  <c r="J273" i="1"/>
  <c r="J277" i="1"/>
  <c r="K277" i="1"/>
  <c r="K281" i="1"/>
  <c r="J281" i="1"/>
  <c r="K285" i="1"/>
  <c r="J285" i="1"/>
  <c r="K289" i="1"/>
  <c r="J289" i="1"/>
  <c r="K293" i="1"/>
  <c r="J293" i="1"/>
  <c r="K297" i="1"/>
  <c r="J297" i="1"/>
  <c r="K301" i="1"/>
  <c r="J301" i="1"/>
  <c r="K305" i="1"/>
  <c r="J305" i="1"/>
  <c r="J309" i="1"/>
  <c r="K309" i="1"/>
  <c r="K313" i="1"/>
  <c r="J313" i="1"/>
  <c r="K317" i="1"/>
  <c r="J317" i="1"/>
  <c r="K321" i="1"/>
  <c r="J321" i="1"/>
  <c r="K325" i="1"/>
  <c r="J325" i="1"/>
  <c r="K329" i="1"/>
  <c r="J329" i="1"/>
  <c r="J271" i="1"/>
  <c r="K271" i="1"/>
  <c r="K291" i="1"/>
  <c r="J291" i="1"/>
  <c r="K323" i="1"/>
  <c r="J323" i="1"/>
  <c r="K270" i="1"/>
  <c r="J270" i="1"/>
  <c r="K274" i="1"/>
  <c r="J274" i="1"/>
  <c r="K278" i="1"/>
  <c r="J278" i="1"/>
  <c r="K282" i="1"/>
  <c r="J282" i="1"/>
  <c r="K286" i="1"/>
  <c r="J286" i="1"/>
  <c r="K290" i="1"/>
  <c r="J290" i="1"/>
  <c r="K294" i="1"/>
  <c r="J294" i="1"/>
  <c r="K298" i="1"/>
  <c r="J298" i="1"/>
  <c r="K302" i="1"/>
  <c r="J302" i="1"/>
  <c r="K306" i="1"/>
  <c r="J306" i="1"/>
  <c r="K310" i="1"/>
  <c r="J310" i="1"/>
  <c r="K314" i="1"/>
  <c r="J314" i="1"/>
  <c r="K318" i="1"/>
  <c r="J318" i="1"/>
  <c r="K322" i="1"/>
  <c r="J322" i="1"/>
  <c r="K326" i="1"/>
  <c r="J326" i="1"/>
  <c r="I283" i="1"/>
  <c r="I287" i="1"/>
  <c r="I291" i="1"/>
  <c r="I295" i="1"/>
  <c r="I299" i="1"/>
  <c r="I303" i="1"/>
  <c r="I307" i="1"/>
  <c r="I311" i="1"/>
  <c r="I315" i="1"/>
  <c r="I319" i="1"/>
  <c r="I323" i="1"/>
  <c r="I327" i="1"/>
  <c r="P273" i="1"/>
  <c r="P321" i="1"/>
  <c r="P280" i="1"/>
  <c r="P298" i="1"/>
  <c r="P287" i="1"/>
  <c r="P311" i="1"/>
  <c r="P270" i="1"/>
  <c r="P282" i="1"/>
  <c r="P294" i="1"/>
  <c r="P300" i="1"/>
  <c r="P312" i="1"/>
  <c r="P318" i="1"/>
  <c r="P324" i="1"/>
  <c r="P308" i="1"/>
  <c r="G309" i="1"/>
  <c r="P309" i="1"/>
  <c r="O292" i="1" a="1"/>
  <c r="O292" i="1" s="1"/>
  <c r="N292" i="1"/>
  <c r="O310" i="1" a="1"/>
  <c r="O310" i="1" s="1"/>
  <c r="N310" i="1"/>
  <c r="P269" i="1"/>
  <c r="P293" i="1"/>
  <c r="P323" i="1"/>
  <c r="O269" i="1" a="1"/>
  <c r="O269" i="1" s="1"/>
  <c r="N269" i="1"/>
  <c r="O281" i="1" a="1"/>
  <c r="O281" i="1" s="1"/>
  <c r="N281" i="1"/>
  <c r="G276" i="1"/>
  <c r="P276" i="1"/>
  <c r="P288" i="1"/>
  <c r="P306" i="1"/>
  <c r="N270" i="1"/>
  <c r="O270" i="1" a="1"/>
  <c r="O270" i="1" s="1"/>
  <c r="O276" i="1" a="1"/>
  <c r="O276" i="1" s="1"/>
  <c r="N276" i="1"/>
  <c r="O282" i="1" a="1"/>
  <c r="O282" i="1" s="1"/>
  <c r="N282" i="1"/>
  <c r="O288" i="1" a="1"/>
  <c r="O288" i="1" s="1"/>
  <c r="N288" i="1"/>
  <c r="N294" i="1"/>
  <c r="O294" i="1" a="1"/>
  <c r="O294" i="1" s="1"/>
  <c r="N300" i="1"/>
  <c r="O300" i="1" a="1"/>
  <c r="O300" i="1" s="1"/>
  <c r="O306" i="1" a="1"/>
  <c r="O306" i="1" s="1"/>
  <c r="N306" i="1"/>
  <c r="O312" i="1" a="1"/>
  <c r="O312" i="1" s="1"/>
  <c r="N312" i="1"/>
  <c r="N318" i="1"/>
  <c r="O318" i="1" a="1"/>
  <c r="O318" i="1" s="1"/>
  <c r="N324" i="1"/>
  <c r="O324" i="1" a="1"/>
  <c r="O324" i="1" s="1"/>
  <c r="P314" i="1"/>
  <c r="G315" i="1"/>
  <c r="P315" i="1"/>
  <c r="P274" i="1"/>
  <c r="P292" i="1"/>
  <c r="P304" i="1"/>
  <c r="P316" i="1"/>
  <c r="P328" i="1"/>
  <c r="G271" i="1"/>
  <c r="P271" i="1"/>
  <c r="P283" i="1"/>
  <c r="P295" i="1"/>
  <c r="P307" i="1"/>
  <c r="P319" i="1"/>
  <c r="P290" i="1"/>
  <c r="G297" i="1"/>
  <c r="P297" i="1"/>
  <c r="G277" i="1"/>
  <c r="P277" i="1"/>
  <c r="P289" i="1"/>
  <c r="P301" i="1"/>
  <c r="P313" i="1"/>
  <c r="P325" i="1"/>
  <c r="O271" i="1" a="1"/>
  <c r="O271" i="1" s="1"/>
  <c r="N271" i="1"/>
  <c r="O277" i="1" a="1"/>
  <c r="O277" i="1" s="1"/>
  <c r="N277" i="1"/>
  <c r="O283" i="1" a="1"/>
  <c r="O283" i="1" s="1"/>
  <c r="N283" i="1"/>
  <c r="N289" i="1"/>
  <c r="O289" i="1" a="1"/>
  <c r="O289" i="1" s="1"/>
  <c r="O295" i="1" a="1"/>
  <c r="O295" i="1" s="1"/>
  <c r="N295" i="1"/>
  <c r="N301" i="1"/>
  <c r="O301" i="1" a="1"/>
  <c r="O301" i="1" s="1"/>
  <c r="O307" i="1" a="1"/>
  <c r="O307" i="1" s="1"/>
  <c r="N307" i="1"/>
  <c r="O313" i="1" a="1"/>
  <c r="O313" i="1" s="1"/>
  <c r="N313" i="1"/>
  <c r="N319" i="1"/>
  <c r="O319" i="1" a="1"/>
  <c r="O319" i="1" s="1"/>
  <c r="N325" i="1"/>
  <c r="O325" i="1" a="1"/>
  <c r="O325" i="1" s="1"/>
  <c r="P278" i="1"/>
  <c r="P320" i="1"/>
  <c r="P326" i="1"/>
  <c r="N272" i="1"/>
  <c r="O272" i="1" a="1"/>
  <c r="O272" i="1" s="1"/>
  <c r="O278" i="1" a="1"/>
  <c r="O278" i="1" s="1"/>
  <c r="N278" i="1"/>
  <c r="O284" i="1" a="1"/>
  <c r="O284" i="1" s="1"/>
  <c r="N284" i="1"/>
  <c r="N290" i="1"/>
  <c r="O290" i="1" a="1"/>
  <c r="O290" i="1" s="1"/>
  <c r="N296" i="1"/>
  <c r="O296" i="1" a="1"/>
  <c r="O296" i="1" s="1"/>
  <c r="O302" i="1" a="1"/>
  <c r="O302" i="1" s="1"/>
  <c r="N302" i="1"/>
  <c r="O308" i="1" a="1"/>
  <c r="O308" i="1" s="1"/>
  <c r="N308" i="1"/>
  <c r="N314" i="1"/>
  <c r="O314" i="1" a="1"/>
  <c r="O314" i="1" s="1"/>
  <c r="N320" i="1"/>
  <c r="O320" i="1" a="1"/>
  <c r="O320" i="1" s="1"/>
  <c r="O326" i="1" a="1"/>
  <c r="O326" i="1" s="1"/>
  <c r="N326" i="1"/>
  <c r="P284" i="1"/>
  <c r="G285" i="1"/>
  <c r="P285" i="1"/>
  <c r="P272" i="1"/>
  <c r="G279" i="1"/>
  <c r="P279" i="1"/>
  <c r="P327" i="1"/>
  <c r="O273" i="1" a="1"/>
  <c r="O273" i="1" s="1"/>
  <c r="N273" i="1"/>
  <c r="O279" i="1" a="1"/>
  <c r="O279" i="1" s="1"/>
  <c r="N279" i="1"/>
  <c r="N285" i="1"/>
  <c r="O285" i="1" a="1"/>
  <c r="O285" i="1" s="1"/>
  <c r="O291" i="1" a="1"/>
  <c r="O291" i="1" s="1"/>
  <c r="N291" i="1"/>
  <c r="O297" i="1" a="1"/>
  <c r="O297" i="1" s="1"/>
  <c r="N297" i="1"/>
  <c r="O303" i="1" a="1"/>
  <c r="O303" i="1" s="1"/>
  <c r="N303" i="1"/>
  <c r="N309" i="1"/>
  <c r="O309" i="1" a="1"/>
  <c r="O309" i="1" s="1"/>
  <c r="N315" i="1"/>
  <c r="O315" i="1" a="1"/>
  <c r="O315" i="1" s="1"/>
  <c r="O321" i="1" a="1"/>
  <c r="O321" i="1" s="1"/>
  <c r="N321" i="1"/>
  <c r="O327" i="1" a="1"/>
  <c r="O327" i="1" s="1"/>
  <c r="N327" i="1"/>
  <c r="P296" i="1"/>
  <c r="G291" i="1"/>
  <c r="P291" i="1"/>
  <c r="P286" i="1"/>
  <c r="P302" i="1"/>
  <c r="G303" i="1"/>
  <c r="P303" i="1"/>
  <c r="O280" i="1" a="1"/>
  <c r="O280" i="1" s="1"/>
  <c r="N280" i="1"/>
  <c r="N322" i="1"/>
  <c r="O322" i="1" a="1"/>
  <c r="O322" i="1" s="1"/>
  <c r="P310" i="1"/>
  <c r="P322" i="1"/>
  <c r="O286" i="1" a="1"/>
  <c r="O286" i="1" s="1"/>
  <c r="N286" i="1"/>
  <c r="N304" i="1"/>
  <c r="O304" i="1" a="1"/>
  <c r="O304" i="1" s="1"/>
  <c r="P275" i="1"/>
  <c r="P299" i="1"/>
  <c r="P317" i="1"/>
  <c r="O274" i="1" a="1"/>
  <c r="O274" i="1" s="1"/>
  <c r="N274" i="1"/>
  <c r="O298" i="1" a="1"/>
  <c r="O298" i="1" s="1"/>
  <c r="N298" i="1"/>
  <c r="O316" i="1" a="1"/>
  <c r="O316" i="1" s="1"/>
  <c r="N316" i="1"/>
  <c r="O328" i="1" a="1"/>
  <c r="O328" i="1" s="1"/>
  <c r="N328" i="1"/>
  <c r="P281" i="1"/>
  <c r="P305" i="1"/>
  <c r="P329" i="1"/>
  <c r="O275" i="1" a="1"/>
  <c r="O275" i="1" s="1"/>
  <c r="N275" i="1"/>
  <c r="O287" i="1" a="1"/>
  <c r="O287" i="1" s="1"/>
  <c r="N287" i="1"/>
  <c r="O293" i="1" a="1"/>
  <c r="O293" i="1" s="1"/>
  <c r="N293" i="1"/>
  <c r="O299" i="1" a="1"/>
  <c r="O299" i="1" s="1"/>
  <c r="N299" i="1"/>
  <c r="O305" i="1" a="1"/>
  <c r="O305" i="1" s="1"/>
  <c r="N305" i="1"/>
  <c r="N311" i="1"/>
  <c r="O311" i="1" a="1"/>
  <c r="O311" i="1" s="1"/>
  <c r="N317" i="1"/>
  <c r="O317" i="1" a="1"/>
  <c r="O317" i="1" s="1"/>
  <c r="O323" i="1" a="1"/>
  <c r="O323" i="1" s="1"/>
  <c r="N323" i="1"/>
  <c r="N329" i="1"/>
  <c r="O329" i="1" a="1"/>
  <c r="O329" i="1" s="1"/>
  <c r="Q194" i="27"/>
  <c r="N194" i="27"/>
  <c r="K193" i="27"/>
  <c r="AK193" i="27" s="1"/>
  <c r="G308" i="1"/>
  <c r="G312" i="1"/>
  <c r="G281" i="1"/>
  <c r="G293" i="1"/>
  <c r="G287" i="1"/>
  <c r="G317" i="1"/>
  <c r="G286" i="1"/>
  <c r="G304" i="1"/>
  <c r="G311" i="1"/>
  <c r="G314" i="1"/>
  <c r="G310" i="1"/>
  <c r="G302" i="1"/>
  <c r="G329" i="1"/>
  <c r="G324" i="1"/>
  <c r="G278" i="1"/>
  <c r="G288" i="1"/>
  <c r="G290" i="1"/>
  <c r="G313" i="1"/>
  <c r="G326" i="1"/>
  <c r="G319" i="1"/>
  <c r="G275" i="1"/>
  <c r="G318" i="1"/>
  <c r="G274" i="1"/>
  <c r="G289" i="1"/>
  <c r="G305" i="1"/>
  <c r="G323" i="1"/>
  <c r="G320" i="1"/>
  <c r="G270" i="1"/>
  <c r="G321" i="1"/>
  <c r="G327" i="1"/>
  <c r="G272" i="1"/>
  <c r="G280" i="1"/>
  <c r="G292" i="1"/>
  <c r="G316" i="1"/>
  <c r="G325" i="1"/>
  <c r="G273" i="1"/>
  <c r="G282" i="1"/>
  <c r="G294" i="1"/>
  <c r="G283" i="1"/>
  <c r="G295" i="1"/>
  <c r="G306" i="1"/>
  <c r="G307" i="1"/>
  <c r="G284" i="1"/>
  <c r="G296" i="1"/>
  <c r="G298" i="1"/>
  <c r="G299" i="1"/>
  <c r="G300" i="1"/>
  <c r="G301" i="1"/>
  <c r="G322" i="1"/>
  <c r="G328" i="1"/>
  <c r="G269" i="1"/>
  <c r="Q195" i="27" l="1"/>
  <c r="K194" i="27"/>
  <c r="AK194" i="27" s="1"/>
  <c r="N195" i="27"/>
  <c r="B197" i="27"/>
  <c r="B198" i="27"/>
  <c r="B199" i="27"/>
  <c r="B204" i="27" s="1"/>
  <c r="B200" i="27"/>
  <c r="B205" i="27"/>
  <c r="B196" i="27"/>
  <c r="CP181" i="27"/>
  <c r="CN181" i="27"/>
  <c r="CL181" i="27"/>
  <c r="CE181" i="27"/>
  <c r="CC181" i="27"/>
  <c r="CP180" i="27"/>
  <c r="CN180" i="27"/>
  <c r="CL180" i="27"/>
  <c r="CE180" i="27"/>
  <c r="CC180" i="27"/>
  <c r="CP179" i="27"/>
  <c r="CN179" i="27"/>
  <c r="CL179" i="27"/>
  <c r="CE179" i="27"/>
  <c r="CC179" i="27"/>
  <c r="CP143" i="27"/>
  <c r="CN143" i="27"/>
  <c r="CL143" i="27"/>
  <c r="CE143" i="27"/>
  <c r="CC143" i="27"/>
  <c r="CP142" i="27"/>
  <c r="CN142" i="27"/>
  <c r="CL142" i="27"/>
  <c r="CE142" i="27"/>
  <c r="CC142" i="27"/>
  <c r="CP141" i="27"/>
  <c r="CN141" i="27"/>
  <c r="CL141" i="27"/>
  <c r="CE141" i="27"/>
  <c r="CC141" i="27"/>
  <c r="CP140" i="27"/>
  <c r="CN140" i="27"/>
  <c r="CL140" i="27"/>
  <c r="CE140" i="27"/>
  <c r="CC140" i="27"/>
  <c r="CP139" i="27"/>
  <c r="CN139" i="27"/>
  <c r="CL139" i="27"/>
  <c r="CE139" i="27"/>
  <c r="CC139" i="27"/>
  <c r="CP138" i="27"/>
  <c r="CN138" i="27"/>
  <c r="CL138" i="27"/>
  <c r="CE138" i="27"/>
  <c r="CC138" i="27"/>
  <c r="CP137" i="27"/>
  <c r="CN137" i="27"/>
  <c r="CL137" i="27"/>
  <c r="CE137" i="27"/>
  <c r="CC137" i="27"/>
  <c r="B203" i="27" l="1"/>
  <c r="B202" i="27"/>
  <c r="B201" i="27"/>
  <c r="B210" i="27"/>
  <c r="B208" i="27"/>
  <c r="B209" i="27"/>
  <c r="B207" i="27"/>
  <c r="R201" i="27"/>
  <c r="O201" i="27"/>
  <c r="L201" i="27"/>
  <c r="R196" i="27"/>
  <c r="Q196" i="27" s="1"/>
  <c r="O196" i="27"/>
  <c r="N196" i="27" s="1"/>
  <c r="L196" i="27"/>
  <c r="B206" i="27"/>
  <c r="K195" i="27"/>
  <c r="AK195" i="27" s="1"/>
  <c r="B214" i="27" l="1"/>
  <c r="B213" i="27"/>
  <c r="B211" i="27"/>
  <c r="R206" i="27"/>
  <c r="O206" i="27"/>
  <c r="L206" i="27"/>
  <c r="B212" i="27"/>
  <c r="B215" i="27"/>
  <c r="Q197" i="27"/>
  <c r="K196" i="27"/>
  <c r="AK196" i="27" s="1"/>
  <c r="N197" i="27"/>
  <c r="E182" i="38"/>
  <c r="B220" i="27" l="1"/>
  <c r="B218" i="27"/>
  <c r="B216" i="27"/>
  <c r="R211" i="27"/>
  <c r="O211" i="27"/>
  <c r="L211" i="27"/>
  <c r="B217" i="27"/>
  <c r="B219" i="27"/>
  <c r="Q198" i="27"/>
  <c r="N198" i="27"/>
  <c r="K197" i="27"/>
  <c r="AK197" i="27" s="1"/>
  <c r="H251" i="36"/>
  <c r="H252" i="36"/>
  <c r="H253" i="36"/>
  <c r="H254" i="36"/>
  <c r="H255" i="36"/>
  <c r="H256" i="36"/>
  <c r="H257" i="36"/>
  <c r="H258" i="36"/>
  <c r="H259" i="36"/>
  <c r="H260" i="36"/>
  <c r="H261" i="36"/>
  <c r="H262" i="36"/>
  <c r="H263" i="36"/>
  <c r="H264" i="36"/>
  <c r="H265" i="36"/>
  <c r="H266" i="36"/>
  <c r="H267" i="36"/>
  <c r="H268" i="36"/>
  <c r="H269" i="36"/>
  <c r="H270" i="36"/>
  <c r="H271" i="36"/>
  <c r="H272" i="36"/>
  <c r="H273" i="36"/>
  <c r="H274" i="36"/>
  <c r="H275" i="36"/>
  <c r="H276" i="36"/>
  <c r="H277" i="36"/>
  <c r="H278" i="36"/>
  <c r="H279" i="36"/>
  <c r="H280" i="36"/>
  <c r="H281" i="36"/>
  <c r="H282" i="36"/>
  <c r="H283" i="36"/>
  <c r="H284" i="36"/>
  <c r="H285" i="36"/>
  <c r="H286" i="36"/>
  <c r="H287" i="36"/>
  <c r="H288" i="36"/>
  <c r="H289" i="36"/>
  <c r="H290" i="36"/>
  <c r="H291" i="36"/>
  <c r="H292" i="36"/>
  <c r="H293" i="36"/>
  <c r="H294" i="36"/>
  <c r="H295" i="36"/>
  <c r="H296" i="36"/>
  <c r="H297" i="36"/>
  <c r="H298" i="36"/>
  <c r="H299" i="36"/>
  <c r="H300" i="36"/>
  <c r="H301" i="36"/>
  <c r="H302" i="36"/>
  <c r="H303" i="36"/>
  <c r="H304" i="36"/>
  <c r="H305" i="36"/>
  <c r="H306" i="36"/>
  <c r="H307" i="36"/>
  <c r="H308" i="36"/>
  <c r="H309" i="36"/>
  <c r="H310" i="36"/>
  <c r="H311" i="36"/>
  <c r="H312" i="36"/>
  <c r="H313" i="36"/>
  <c r="H314" i="36"/>
  <c r="H315" i="36"/>
  <c r="H316" i="36"/>
  <c r="H317" i="36"/>
  <c r="H318" i="36"/>
  <c r="H319" i="36"/>
  <c r="H320" i="36"/>
  <c r="H321" i="36"/>
  <c r="H322" i="36"/>
  <c r="H323" i="36"/>
  <c r="H324" i="36"/>
  <c r="H325" i="36"/>
  <c r="H326" i="36"/>
  <c r="H327" i="36"/>
  <c r="H328" i="36"/>
  <c r="H329" i="36"/>
  <c r="H330" i="36"/>
  <c r="H331" i="36"/>
  <c r="H332" i="36"/>
  <c r="H333" i="36"/>
  <c r="H334" i="36"/>
  <c r="H335" i="36"/>
  <c r="H336" i="36"/>
  <c r="H337" i="36"/>
  <c r="H338" i="36"/>
  <c r="H339" i="36"/>
  <c r="H340" i="36"/>
  <c r="H341" i="36"/>
  <c r="H342" i="36"/>
  <c r="H343" i="36"/>
  <c r="H344" i="36"/>
  <c r="H345" i="36"/>
  <c r="H346" i="36"/>
  <c r="H347" i="36"/>
  <c r="H348" i="36"/>
  <c r="H349" i="36"/>
  <c r="H350" i="36"/>
  <c r="H351" i="36"/>
  <c r="H352" i="36"/>
  <c r="H353" i="36"/>
  <c r="H354" i="36"/>
  <c r="H355" i="36"/>
  <c r="H356" i="36"/>
  <c r="H357" i="36"/>
  <c r="H358" i="36"/>
  <c r="H359" i="36"/>
  <c r="H360" i="36"/>
  <c r="H361" i="36"/>
  <c r="H362" i="36"/>
  <c r="H363" i="36"/>
  <c r="H364" i="36"/>
  <c r="H365" i="36"/>
  <c r="H366" i="36"/>
  <c r="H367" i="36"/>
  <c r="H368" i="36"/>
  <c r="H369" i="36"/>
  <c r="H370" i="36"/>
  <c r="H371" i="36"/>
  <c r="H372" i="36"/>
  <c r="H373" i="36"/>
  <c r="H374" i="36"/>
  <c r="H375" i="36"/>
  <c r="H376" i="36"/>
  <c r="H377" i="36"/>
  <c r="H378" i="36"/>
  <c r="H379" i="36"/>
  <c r="H380" i="36"/>
  <c r="H381" i="36"/>
  <c r="H382" i="36"/>
  <c r="H383" i="36"/>
  <c r="H384" i="36"/>
  <c r="H385" i="36"/>
  <c r="H386" i="36"/>
  <c r="H387" i="36"/>
  <c r="H388" i="36"/>
  <c r="H389" i="36"/>
  <c r="H390" i="36"/>
  <c r="H391" i="36"/>
  <c r="H392" i="36"/>
  <c r="H393" i="36"/>
  <c r="H394" i="36"/>
  <c r="H395" i="36"/>
  <c r="H396" i="36"/>
  <c r="H397" i="36"/>
  <c r="H398" i="36"/>
  <c r="H399" i="36"/>
  <c r="H400" i="36"/>
  <c r="H401" i="36"/>
  <c r="H402" i="36"/>
  <c r="H403" i="36"/>
  <c r="H404" i="36"/>
  <c r="H405" i="36"/>
  <c r="H406" i="36"/>
  <c r="H407" i="36"/>
  <c r="H408" i="36"/>
  <c r="H409" i="36"/>
  <c r="H410" i="36"/>
  <c r="H411" i="36"/>
  <c r="H412" i="36"/>
  <c r="H413" i="36"/>
  <c r="H414" i="36"/>
  <c r="H415" i="36"/>
  <c r="H416" i="36"/>
  <c r="H417" i="36"/>
  <c r="H418" i="36"/>
  <c r="H419" i="36"/>
  <c r="H420" i="36"/>
  <c r="H421" i="36"/>
  <c r="H422" i="36"/>
  <c r="H423" i="36"/>
  <c r="H424" i="36"/>
  <c r="H425" i="36"/>
  <c r="H426" i="36"/>
  <c r="H427" i="36"/>
  <c r="H428" i="36"/>
  <c r="H429" i="36"/>
  <c r="H430" i="36"/>
  <c r="H431" i="36"/>
  <c r="H432" i="36"/>
  <c r="H433" i="36"/>
  <c r="H434" i="36"/>
  <c r="H435" i="36"/>
  <c r="H436" i="36"/>
  <c r="H437" i="36"/>
  <c r="H438" i="36"/>
  <c r="H439" i="36"/>
  <c r="H440" i="36"/>
  <c r="H441" i="36"/>
  <c r="H442" i="36"/>
  <c r="H443" i="36"/>
  <c r="H444" i="36"/>
  <c r="H445" i="36"/>
  <c r="H446" i="36"/>
  <c r="H447" i="36"/>
  <c r="H448" i="36"/>
  <c r="H449" i="36"/>
  <c r="H450" i="36"/>
  <c r="H451" i="36"/>
  <c r="H452" i="36"/>
  <c r="H453" i="36"/>
  <c r="H454" i="36"/>
  <c r="H455" i="36"/>
  <c r="H456" i="36"/>
  <c r="H457" i="36"/>
  <c r="H458" i="36"/>
  <c r="H459" i="36"/>
  <c r="H460" i="36"/>
  <c r="H461" i="36"/>
  <c r="H462" i="36"/>
  <c r="H463" i="36"/>
  <c r="H464" i="36"/>
  <c r="H465" i="36"/>
  <c r="H466" i="36"/>
  <c r="H467" i="36"/>
  <c r="H468" i="36"/>
  <c r="H469" i="36"/>
  <c r="H470" i="36"/>
  <c r="H471" i="36"/>
  <c r="H472" i="36"/>
  <c r="H473" i="36"/>
  <c r="H474" i="36"/>
  <c r="H475" i="36"/>
  <c r="H476" i="36"/>
  <c r="H477" i="36"/>
  <c r="H478" i="36"/>
  <c r="H479" i="36"/>
  <c r="H480" i="36"/>
  <c r="H481" i="36"/>
  <c r="H482" i="36"/>
  <c r="H483" i="36"/>
  <c r="H484" i="36"/>
  <c r="H485" i="36"/>
  <c r="H486" i="36"/>
  <c r="H487" i="36"/>
  <c r="H488" i="36"/>
  <c r="H489" i="36"/>
  <c r="H490" i="36"/>
  <c r="H491" i="36"/>
  <c r="H492" i="36"/>
  <c r="H493" i="36"/>
  <c r="H494" i="36"/>
  <c r="H495" i="36"/>
  <c r="H496" i="36"/>
  <c r="H497" i="36"/>
  <c r="H498" i="36"/>
  <c r="H499" i="36"/>
  <c r="H500" i="36"/>
  <c r="H501" i="36"/>
  <c r="H502" i="36"/>
  <c r="H243" i="36"/>
  <c r="H244" i="36"/>
  <c r="H245" i="36"/>
  <c r="H246" i="36"/>
  <c r="H247" i="36"/>
  <c r="H248" i="36"/>
  <c r="H249" i="36"/>
  <c r="H250" i="36"/>
  <c r="H242" i="36"/>
  <c r="B221" i="27" l="1"/>
  <c r="R216" i="27"/>
  <c r="O216" i="27"/>
  <c r="L216" i="27"/>
  <c r="B224" i="27"/>
  <c r="B223" i="27"/>
  <c r="B222" i="27"/>
  <c r="B225" i="27"/>
  <c r="Q199" i="27"/>
  <c r="K198" i="27"/>
  <c r="AK198" i="27" s="1"/>
  <c r="N199" i="27"/>
  <c r="O144" i="31"/>
  <c r="O143" i="31"/>
  <c r="O142" i="31"/>
  <c r="O141" i="31"/>
  <c r="B229" i="27" l="1"/>
  <c r="B230" i="27"/>
  <c r="B228" i="27"/>
  <c r="B227" i="27"/>
  <c r="B226" i="27"/>
  <c r="R221" i="27"/>
  <c r="O221" i="27"/>
  <c r="L221" i="27"/>
  <c r="Q200" i="27"/>
  <c r="K199" i="27"/>
  <c r="AK199" i="27" s="1"/>
  <c r="N200" i="27"/>
  <c r="U135" i="31"/>
  <c r="U134" i="31"/>
  <c r="U133" i="31"/>
  <c r="U132" i="31"/>
  <c r="U131" i="31"/>
  <c r="U130" i="31"/>
  <c r="U129" i="31"/>
  <c r="U128" i="31"/>
  <c r="U127" i="31"/>
  <c r="U126" i="31"/>
  <c r="B231" i="27" l="1"/>
  <c r="O226" i="27"/>
  <c r="L226" i="27"/>
  <c r="R226" i="27"/>
  <c r="B235" i="27"/>
  <c r="B233" i="27"/>
  <c r="B232" i="27"/>
  <c r="B234" i="27"/>
  <c r="Q201" i="27"/>
  <c r="N201" i="27"/>
  <c r="K200" i="27"/>
  <c r="AK200" i="27" s="1"/>
  <c r="O150" i="31"/>
  <c r="O149" i="31"/>
  <c r="O148" i="31"/>
  <c r="O147" i="31"/>
  <c r="O146" i="31"/>
  <c r="O145" i="31"/>
  <c r="B239" i="27" l="1"/>
  <c r="B240" i="27"/>
  <c r="B237" i="27"/>
  <c r="B238" i="27"/>
  <c r="B236" i="27"/>
  <c r="R231" i="27"/>
  <c r="O231" i="27"/>
  <c r="L231" i="27"/>
  <c r="Q202" i="27"/>
  <c r="K201" i="27"/>
  <c r="AK201" i="27" s="1"/>
  <c r="N202" i="27"/>
  <c r="D60" i="35"/>
  <c r="D63" i="35" s="1"/>
  <c r="D66" i="35" s="1"/>
  <c r="H66" i="35" s="1"/>
  <c r="D42" i="35"/>
  <c r="D45" i="35" s="1"/>
  <c r="D48" i="35" s="1"/>
  <c r="H48" i="35" s="1"/>
  <c r="D23" i="35"/>
  <c r="D27" i="35" s="1"/>
  <c r="D30" i="35" s="1"/>
  <c r="H30" i="35" s="1"/>
  <c r="B242" i="27" l="1"/>
  <c r="B245" i="27"/>
  <c r="B241" i="27"/>
  <c r="R236" i="27"/>
  <c r="O236" i="27"/>
  <c r="L236" i="27"/>
  <c r="B243" i="27"/>
  <c r="B244" i="27"/>
  <c r="Q203" i="27"/>
  <c r="K202" i="27"/>
  <c r="AK202" i="27" s="1"/>
  <c r="N203" i="27"/>
  <c r="B36" i="33"/>
  <c r="B32" i="33"/>
  <c r="C6" i="34"/>
  <c r="C7" i="34"/>
  <c r="C8" i="34"/>
  <c r="C9" i="34"/>
  <c r="C10" i="34"/>
  <c r="C11" i="34"/>
  <c r="C12" i="34"/>
  <c r="C13" i="34"/>
  <c r="C14" i="34"/>
  <c r="C15" i="34"/>
  <c r="C16" i="34"/>
  <c r="C17" i="34"/>
  <c r="C18" i="34"/>
  <c r="C19" i="34"/>
  <c r="C20" i="34"/>
  <c r="C21" i="34"/>
  <c r="C22" i="34"/>
  <c r="C23" i="34"/>
  <c r="C24" i="34"/>
  <c r="C25" i="34"/>
  <c r="C26" i="34"/>
  <c r="C27" i="34"/>
  <c r="C28" i="34"/>
  <c r="C29" i="34"/>
  <c r="C30" i="34"/>
  <c r="C31" i="34"/>
  <c r="C32" i="34"/>
  <c r="C33" i="34"/>
  <c r="C34" i="34"/>
  <c r="C35" i="34"/>
  <c r="C36" i="34"/>
  <c r="C37" i="34"/>
  <c r="C38" i="34"/>
  <c r="C39" i="34"/>
  <c r="C40" i="34"/>
  <c r="C41" i="34"/>
  <c r="C42" i="34"/>
  <c r="C43" i="34"/>
  <c r="C44" i="34"/>
  <c r="C45" i="34"/>
  <c r="C46" i="34"/>
  <c r="C47" i="34"/>
  <c r="C48" i="34"/>
  <c r="C49" i="34"/>
  <c r="C50" i="34"/>
  <c r="C51" i="34"/>
  <c r="C52" i="34"/>
  <c r="C53" i="34"/>
  <c r="C54" i="34"/>
  <c r="C55" i="34"/>
  <c r="C56" i="34"/>
  <c r="C57" i="34"/>
  <c r="C58" i="34"/>
  <c r="C59" i="34"/>
  <c r="C60" i="34"/>
  <c r="C61" i="34"/>
  <c r="C62" i="34"/>
  <c r="C63" i="34"/>
  <c r="C64" i="34"/>
  <c r="C65" i="34"/>
  <c r="C66" i="34"/>
  <c r="C67" i="34"/>
  <c r="C68" i="34"/>
  <c r="C69" i="34"/>
  <c r="C70" i="34"/>
  <c r="C71" i="34"/>
  <c r="C72" i="34"/>
  <c r="C73" i="34"/>
  <c r="C74" i="34"/>
  <c r="C75" i="34"/>
  <c r="C76" i="34"/>
  <c r="C77" i="34"/>
  <c r="C78" i="34"/>
  <c r="C79" i="34"/>
  <c r="C80" i="34"/>
  <c r="C81" i="34"/>
  <c r="C82" i="34"/>
  <c r="C83" i="34"/>
  <c r="C84" i="34"/>
  <c r="C85" i="34"/>
  <c r="C86" i="34"/>
  <c r="C87" i="34"/>
  <c r="C88" i="34"/>
  <c r="C89" i="34"/>
  <c r="C90" i="34"/>
  <c r="C91" i="34"/>
  <c r="C92" i="34"/>
  <c r="C93" i="34"/>
  <c r="C94" i="34"/>
  <c r="C95" i="34"/>
  <c r="C96" i="34"/>
  <c r="C97" i="34"/>
  <c r="C98" i="34"/>
  <c r="C99" i="34"/>
  <c r="C100" i="34"/>
  <c r="C101" i="34"/>
  <c r="C102" i="34"/>
  <c r="C103" i="34"/>
  <c r="C104" i="34"/>
  <c r="C105" i="34"/>
  <c r="C106" i="34"/>
  <c r="C107" i="34"/>
  <c r="C108" i="34"/>
  <c r="C109" i="34"/>
  <c r="C110" i="34"/>
  <c r="C111" i="34"/>
  <c r="C112" i="34"/>
  <c r="C113" i="34"/>
  <c r="C114" i="34"/>
  <c r="C115" i="34"/>
  <c r="C116" i="34"/>
  <c r="C117" i="34"/>
  <c r="C118" i="34"/>
  <c r="C119" i="34"/>
  <c r="C120" i="34"/>
  <c r="C121" i="34"/>
  <c r="C122" i="34"/>
  <c r="C123" i="34"/>
  <c r="C124" i="34"/>
  <c r="C125" i="34"/>
  <c r="C126" i="34"/>
  <c r="C127" i="34"/>
  <c r="C128" i="34"/>
  <c r="C129" i="34"/>
  <c r="C130" i="34"/>
  <c r="C131" i="34"/>
  <c r="C132" i="34"/>
  <c r="C133" i="34"/>
  <c r="C134" i="34"/>
  <c r="C135" i="34"/>
  <c r="C136" i="34"/>
  <c r="C137" i="34"/>
  <c r="C138" i="34"/>
  <c r="C139" i="34"/>
  <c r="C140" i="34"/>
  <c r="C141" i="34"/>
  <c r="C142" i="34"/>
  <c r="C143" i="34"/>
  <c r="C144" i="34"/>
  <c r="C145" i="34"/>
  <c r="C146" i="34"/>
  <c r="C147" i="34"/>
  <c r="C148" i="34"/>
  <c r="C149" i="34"/>
  <c r="C150" i="34"/>
  <c r="C151" i="34"/>
  <c r="C152" i="34"/>
  <c r="C153" i="34"/>
  <c r="C154" i="34"/>
  <c r="C155" i="34"/>
  <c r="C156" i="34"/>
  <c r="C157" i="34"/>
  <c r="C158" i="34"/>
  <c r="C159" i="34"/>
  <c r="C160" i="34"/>
  <c r="C161" i="34"/>
  <c r="C162" i="34"/>
  <c r="C163" i="34"/>
  <c r="C164" i="34"/>
  <c r="C165" i="34"/>
  <c r="C166" i="34"/>
  <c r="C167" i="34"/>
  <c r="C168" i="34"/>
  <c r="C169" i="34"/>
  <c r="C170" i="34"/>
  <c r="C171" i="34"/>
  <c r="C172" i="34"/>
  <c r="C173" i="34"/>
  <c r="C174" i="34"/>
  <c r="C175" i="34"/>
  <c r="C176" i="34"/>
  <c r="C177" i="34"/>
  <c r="C178" i="34"/>
  <c r="C179" i="34"/>
  <c r="C180" i="34"/>
  <c r="C181" i="34"/>
  <c r="C182" i="34"/>
  <c r="C183" i="34"/>
  <c r="C184" i="34"/>
  <c r="C185" i="34"/>
  <c r="C186" i="34"/>
  <c r="C187" i="34"/>
  <c r="C188" i="34"/>
  <c r="C189" i="34"/>
  <c r="C190" i="34"/>
  <c r="C191" i="34"/>
  <c r="C192" i="34"/>
  <c r="C193" i="34"/>
  <c r="C194" i="34"/>
  <c r="C195" i="34"/>
  <c r="C196" i="34"/>
  <c r="C197" i="34"/>
  <c r="C198" i="34"/>
  <c r="C199" i="34"/>
  <c r="C200" i="34"/>
  <c r="C201" i="34"/>
  <c r="C202" i="34"/>
  <c r="C203" i="34"/>
  <c r="C204" i="34"/>
  <c r="C205" i="34"/>
  <c r="C206" i="34"/>
  <c r="C207" i="34"/>
  <c r="C208" i="34"/>
  <c r="C209" i="34"/>
  <c r="C210" i="34"/>
  <c r="C211" i="34"/>
  <c r="C212" i="34"/>
  <c r="C213" i="34"/>
  <c r="C214" i="34"/>
  <c r="C215" i="34"/>
  <c r="C216" i="34"/>
  <c r="C217" i="34"/>
  <c r="C218" i="34"/>
  <c r="C219" i="34"/>
  <c r="C220" i="34"/>
  <c r="C221" i="34"/>
  <c r="C222" i="34"/>
  <c r="C223" i="34"/>
  <c r="C224" i="34"/>
  <c r="C225" i="34"/>
  <c r="C226" i="34"/>
  <c r="C227" i="34"/>
  <c r="C228" i="34"/>
  <c r="C229" i="34"/>
  <c r="C230" i="34"/>
  <c r="C231" i="34"/>
  <c r="C232" i="34"/>
  <c r="C233" i="34"/>
  <c r="C234" i="34"/>
  <c r="C235" i="34"/>
  <c r="C236" i="34"/>
  <c r="C237" i="34"/>
  <c r="C238" i="34"/>
  <c r="C239" i="34"/>
  <c r="C240" i="34"/>
  <c r="C241" i="34"/>
  <c r="C242" i="34"/>
  <c r="C243" i="34"/>
  <c r="C244" i="34"/>
  <c r="C245" i="34"/>
  <c r="C246" i="34"/>
  <c r="C247" i="34"/>
  <c r="C248" i="34"/>
  <c r="C249" i="34"/>
  <c r="C250" i="34"/>
  <c r="C251" i="34"/>
  <c r="C252" i="34"/>
  <c r="C253" i="34"/>
  <c r="C254" i="34"/>
  <c r="C255" i="34"/>
  <c r="C256" i="34"/>
  <c r="C257" i="34"/>
  <c r="C258" i="34"/>
  <c r="C259" i="34"/>
  <c r="C260" i="34"/>
  <c r="C261" i="34"/>
  <c r="C262" i="34"/>
  <c r="C263" i="34"/>
  <c r="C264" i="34"/>
  <c r="C265" i="34"/>
  <c r="C266" i="34"/>
  <c r="C267" i="34"/>
  <c r="C268" i="34"/>
  <c r="C269" i="34"/>
  <c r="C270" i="34"/>
  <c r="C271" i="34"/>
  <c r="C272" i="34"/>
  <c r="C273" i="34"/>
  <c r="C274" i="34"/>
  <c r="C275" i="34"/>
  <c r="C276" i="34"/>
  <c r="C277" i="34"/>
  <c r="C278" i="34"/>
  <c r="C279" i="34"/>
  <c r="C280" i="34"/>
  <c r="C281" i="34"/>
  <c r="C282" i="34"/>
  <c r="C283" i="34"/>
  <c r="C284" i="34"/>
  <c r="C285" i="34"/>
  <c r="C286" i="34"/>
  <c r="C287" i="34"/>
  <c r="C288" i="34"/>
  <c r="C289" i="34"/>
  <c r="C290" i="34"/>
  <c r="C291" i="34"/>
  <c r="C292" i="34"/>
  <c r="C293" i="34"/>
  <c r="C294" i="34"/>
  <c r="C295" i="34"/>
  <c r="C296" i="34"/>
  <c r="C297" i="34"/>
  <c r="C298" i="34"/>
  <c r="C299" i="34"/>
  <c r="C300" i="34"/>
  <c r="C301" i="34"/>
  <c r="C302" i="34"/>
  <c r="C303" i="34"/>
  <c r="C304" i="34"/>
  <c r="C305" i="34"/>
  <c r="C306" i="34"/>
  <c r="C307" i="34"/>
  <c r="C308" i="34"/>
  <c r="C309" i="34"/>
  <c r="C310" i="34"/>
  <c r="C311" i="34"/>
  <c r="C312" i="34"/>
  <c r="C313" i="34"/>
  <c r="C314" i="34"/>
  <c r="C315" i="34"/>
  <c r="C316" i="34"/>
  <c r="C317" i="34"/>
  <c r="C318" i="34"/>
  <c r="C319" i="34"/>
  <c r="C320" i="34"/>
  <c r="C321" i="34"/>
  <c r="C322" i="34"/>
  <c r="C323" i="34"/>
  <c r="C324" i="34"/>
  <c r="C325" i="34"/>
  <c r="C326" i="34"/>
  <c r="C327" i="34"/>
  <c r="C328" i="34"/>
  <c r="C329" i="34"/>
  <c r="C330" i="34"/>
  <c r="C331" i="34"/>
  <c r="C332" i="34"/>
  <c r="C333" i="34"/>
  <c r="C334" i="34"/>
  <c r="C335" i="34"/>
  <c r="C336" i="34"/>
  <c r="C337" i="34"/>
  <c r="C338" i="34"/>
  <c r="C339" i="34"/>
  <c r="C340" i="34"/>
  <c r="C341" i="34"/>
  <c r="C342" i="34"/>
  <c r="C343" i="34"/>
  <c r="C344" i="34"/>
  <c r="C345" i="34"/>
  <c r="C346" i="34"/>
  <c r="C347" i="34"/>
  <c r="C348" i="34"/>
  <c r="C349" i="34"/>
  <c r="C350" i="34"/>
  <c r="C351" i="34"/>
  <c r="C352" i="34"/>
  <c r="C353" i="34"/>
  <c r="C354" i="34"/>
  <c r="C355" i="34"/>
  <c r="C356" i="34"/>
  <c r="C357" i="34"/>
  <c r="C358" i="34"/>
  <c r="C359" i="34"/>
  <c r="C360" i="34"/>
  <c r="C361" i="34"/>
  <c r="C362" i="34"/>
  <c r="C363" i="34"/>
  <c r="C364" i="34"/>
  <c r="C365" i="34"/>
  <c r="C366" i="34"/>
  <c r="C367" i="34"/>
  <c r="C368" i="34"/>
  <c r="C369" i="34"/>
  <c r="C370" i="34"/>
  <c r="C371" i="34"/>
  <c r="C372" i="34"/>
  <c r="C373" i="34"/>
  <c r="C374" i="34"/>
  <c r="C375" i="34"/>
  <c r="C376" i="34"/>
  <c r="C377" i="34"/>
  <c r="C378" i="34"/>
  <c r="C379" i="34"/>
  <c r="C380" i="34"/>
  <c r="C381" i="34"/>
  <c r="C382" i="34"/>
  <c r="C383" i="34"/>
  <c r="C384" i="34"/>
  <c r="C385" i="34"/>
  <c r="C386" i="34"/>
  <c r="C387" i="34"/>
  <c r="C388" i="34"/>
  <c r="C389" i="34"/>
  <c r="C390" i="34"/>
  <c r="C391" i="34"/>
  <c r="C392" i="34"/>
  <c r="C393" i="34"/>
  <c r="C394" i="34"/>
  <c r="C395" i="34"/>
  <c r="C396" i="34"/>
  <c r="C397" i="34"/>
  <c r="C398" i="34"/>
  <c r="C399" i="34"/>
  <c r="C400" i="34"/>
  <c r="C401" i="34"/>
  <c r="C402" i="34"/>
  <c r="C403" i="34"/>
  <c r="C404" i="34"/>
  <c r="C405" i="34"/>
  <c r="C406" i="34"/>
  <c r="C407" i="34"/>
  <c r="C408" i="34"/>
  <c r="C409" i="34"/>
  <c r="C410" i="34"/>
  <c r="C411" i="34"/>
  <c r="C412" i="34"/>
  <c r="C413" i="34"/>
  <c r="C414" i="34"/>
  <c r="C415" i="34"/>
  <c r="C416" i="34"/>
  <c r="C417" i="34"/>
  <c r="C418" i="34"/>
  <c r="C419" i="34"/>
  <c r="C420" i="34"/>
  <c r="C421" i="34"/>
  <c r="C422" i="34"/>
  <c r="C423" i="34"/>
  <c r="C424" i="34"/>
  <c r="C425" i="34"/>
  <c r="C426" i="34"/>
  <c r="C427" i="34"/>
  <c r="C428" i="34"/>
  <c r="C429" i="34"/>
  <c r="C430" i="34"/>
  <c r="C431" i="34"/>
  <c r="C432" i="34"/>
  <c r="C433" i="34"/>
  <c r="C434" i="34"/>
  <c r="C435" i="34"/>
  <c r="C436" i="34"/>
  <c r="C437" i="34"/>
  <c r="C438" i="34"/>
  <c r="C439" i="34"/>
  <c r="C440" i="34"/>
  <c r="C441" i="34"/>
  <c r="C442" i="34"/>
  <c r="C443" i="34"/>
  <c r="C444" i="34"/>
  <c r="C445" i="34"/>
  <c r="C446" i="34"/>
  <c r="C447" i="34"/>
  <c r="C448" i="34"/>
  <c r="C449" i="34"/>
  <c r="C450" i="34"/>
  <c r="C451" i="34"/>
  <c r="C452" i="34"/>
  <c r="C453" i="34"/>
  <c r="C454" i="34"/>
  <c r="C455" i="34"/>
  <c r="C456" i="34"/>
  <c r="C457" i="34"/>
  <c r="C458" i="34"/>
  <c r="C459" i="34"/>
  <c r="C460" i="34"/>
  <c r="C461" i="34"/>
  <c r="C462" i="34"/>
  <c r="C463" i="34"/>
  <c r="C464" i="34"/>
  <c r="C465" i="34"/>
  <c r="C466" i="34"/>
  <c r="C467" i="34"/>
  <c r="C468" i="34"/>
  <c r="C469" i="34"/>
  <c r="C470" i="34"/>
  <c r="C471" i="34"/>
  <c r="C472" i="34"/>
  <c r="C473" i="34"/>
  <c r="C474" i="34"/>
  <c r="C475" i="34"/>
  <c r="C476" i="34"/>
  <c r="C477" i="34"/>
  <c r="C478" i="34"/>
  <c r="C479" i="34"/>
  <c r="C480" i="34"/>
  <c r="C481" i="34"/>
  <c r="C482" i="34"/>
  <c r="C483" i="34"/>
  <c r="C484" i="34"/>
  <c r="C485" i="34"/>
  <c r="C486" i="34"/>
  <c r="C487" i="34"/>
  <c r="C488" i="34"/>
  <c r="C489" i="34"/>
  <c r="C490" i="34"/>
  <c r="C491" i="34"/>
  <c r="C492" i="34"/>
  <c r="C493" i="34"/>
  <c r="C494" i="34"/>
  <c r="C495" i="34"/>
  <c r="C496" i="34"/>
  <c r="C497" i="34"/>
  <c r="C498" i="34"/>
  <c r="C499" i="34"/>
  <c r="C500" i="34"/>
  <c r="C501" i="34"/>
  <c r="C502" i="34"/>
  <c r="C503" i="34"/>
  <c r="C504" i="34"/>
  <c r="C505" i="34"/>
  <c r="C506" i="34"/>
  <c r="C507" i="34"/>
  <c r="C508" i="34"/>
  <c r="C509" i="34"/>
  <c r="C510" i="34"/>
  <c r="C511" i="34"/>
  <c r="C512" i="34"/>
  <c r="C513" i="34"/>
  <c r="C514" i="34"/>
  <c r="C515" i="34"/>
  <c r="C516" i="34"/>
  <c r="C517" i="34"/>
  <c r="C518" i="34"/>
  <c r="C519" i="34"/>
  <c r="C520" i="34"/>
  <c r="C521" i="34"/>
  <c r="C522" i="34"/>
  <c r="C523" i="34"/>
  <c r="C524" i="34"/>
  <c r="C525" i="34"/>
  <c r="C526" i="34"/>
  <c r="C527" i="34"/>
  <c r="C528" i="34"/>
  <c r="C529" i="34"/>
  <c r="C530" i="34"/>
  <c r="C531" i="34"/>
  <c r="C532" i="34"/>
  <c r="C533" i="34"/>
  <c r="C534" i="34"/>
  <c r="C535" i="34"/>
  <c r="C536" i="34"/>
  <c r="C537" i="34"/>
  <c r="C538" i="34"/>
  <c r="C539" i="34"/>
  <c r="C540" i="34"/>
  <c r="C541" i="34"/>
  <c r="C542" i="34"/>
  <c r="C543" i="34"/>
  <c r="C544" i="34"/>
  <c r="C545" i="34"/>
  <c r="C546" i="34"/>
  <c r="C547" i="34"/>
  <c r="C548" i="34"/>
  <c r="C549" i="34"/>
  <c r="C550" i="34"/>
  <c r="C551" i="34"/>
  <c r="C552" i="34"/>
  <c r="C553" i="34"/>
  <c r="C554" i="34"/>
  <c r="C555" i="34"/>
  <c r="C556" i="34"/>
  <c r="C557" i="34"/>
  <c r="C558" i="34"/>
  <c r="C559" i="34"/>
  <c r="C560" i="34"/>
  <c r="C561" i="34"/>
  <c r="C562" i="34"/>
  <c r="C563" i="34"/>
  <c r="C564" i="34"/>
  <c r="C565" i="34"/>
  <c r="C566" i="34"/>
  <c r="C567" i="34"/>
  <c r="C568" i="34"/>
  <c r="C569" i="34"/>
  <c r="C570" i="34"/>
  <c r="C571" i="34"/>
  <c r="C572" i="34"/>
  <c r="C573" i="34"/>
  <c r="C574" i="34"/>
  <c r="C575" i="34"/>
  <c r="C576" i="34"/>
  <c r="C577" i="34"/>
  <c r="C578" i="34"/>
  <c r="C579" i="34"/>
  <c r="C580" i="34"/>
  <c r="C581" i="34"/>
  <c r="C582" i="34"/>
  <c r="C583" i="34"/>
  <c r="C584" i="34"/>
  <c r="C585" i="34"/>
  <c r="C586" i="34"/>
  <c r="C587" i="34"/>
  <c r="C588" i="34"/>
  <c r="C589" i="34"/>
  <c r="C590" i="34"/>
  <c r="C591" i="34"/>
  <c r="C592" i="34"/>
  <c r="C593" i="34"/>
  <c r="C594" i="34"/>
  <c r="C595" i="34"/>
  <c r="C596" i="34"/>
  <c r="C597" i="34"/>
  <c r="C598" i="34"/>
  <c r="C599" i="34"/>
  <c r="C600" i="34"/>
  <c r="C601" i="34"/>
  <c r="C602" i="34"/>
  <c r="C603" i="34"/>
  <c r="C604" i="34"/>
  <c r="C605" i="34"/>
  <c r="C606" i="34"/>
  <c r="C607" i="34"/>
  <c r="C608" i="34"/>
  <c r="C609" i="34"/>
  <c r="C610" i="34"/>
  <c r="C611" i="34"/>
  <c r="C612" i="34"/>
  <c r="C613" i="34"/>
  <c r="C614" i="34"/>
  <c r="C615" i="34"/>
  <c r="C616" i="34"/>
  <c r="C617" i="34"/>
  <c r="C618" i="34"/>
  <c r="C619" i="34"/>
  <c r="C620" i="34"/>
  <c r="C621" i="34"/>
  <c r="C622" i="34"/>
  <c r="C623" i="34"/>
  <c r="C624" i="34"/>
  <c r="C625" i="34"/>
  <c r="C626" i="34"/>
  <c r="C627" i="34"/>
  <c r="C628" i="34"/>
  <c r="C629" i="34"/>
  <c r="C630" i="34"/>
  <c r="C631" i="34"/>
  <c r="C632" i="34"/>
  <c r="C633" i="34"/>
  <c r="C634" i="34"/>
  <c r="C635" i="34"/>
  <c r="C636" i="34"/>
  <c r="C637" i="34"/>
  <c r="C638" i="34"/>
  <c r="C639" i="34"/>
  <c r="C640" i="34"/>
  <c r="C641" i="34"/>
  <c r="C642" i="34"/>
  <c r="C643" i="34"/>
  <c r="C644" i="34"/>
  <c r="C645" i="34"/>
  <c r="C646" i="34"/>
  <c r="C647" i="34"/>
  <c r="C648" i="34"/>
  <c r="C649" i="34"/>
  <c r="C650" i="34"/>
  <c r="C651" i="34"/>
  <c r="C652" i="34"/>
  <c r="C653" i="34"/>
  <c r="C654" i="34"/>
  <c r="C655" i="34"/>
  <c r="C656" i="34"/>
  <c r="C657" i="34"/>
  <c r="C658" i="34"/>
  <c r="C659" i="34"/>
  <c r="C660" i="34"/>
  <c r="C661" i="34"/>
  <c r="C662" i="34"/>
  <c r="C663" i="34"/>
  <c r="C664" i="34"/>
  <c r="C665" i="34"/>
  <c r="C666" i="34"/>
  <c r="C667" i="34"/>
  <c r="C668" i="34"/>
  <c r="C669" i="34"/>
  <c r="C670" i="34"/>
  <c r="C671" i="34"/>
  <c r="C672" i="34"/>
  <c r="C673" i="34"/>
  <c r="C674" i="34"/>
  <c r="C675" i="34"/>
  <c r="C676" i="34"/>
  <c r="C677" i="34"/>
  <c r="C678" i="34"/>
  <c r="C679" i="34"/>
  <c r="C680" i="34"/>
  <c r="C681" i="34"/>
  <c r="C682" i="34"/>
  <c r="C683" i="34"/>
  <c r="C684" i="34"/>
  <c r="C685" i="34"/>
  <c r="C686" i="34"/>
  <c r="C687" i="34"/>
  <c r="C688" i="34"/>
  <c r="C689" i="34"/>
  <c r="C690" i="34"/>
  <c r="C691" i="34"/>
  <c r="C692" i="34"/>
  <c r="C693" i="34"/>
  <c r="C694" i="34"/>
  <c r="C695" i="34"/>
  <c r="C696" i="34"/>
  <c r="C697" i="34"/>
  <c r="C698" i="34"/>
  <c r="C699" i="34"/>
  <c r="C700" i="34"/>
  <c r="C701" i="34"/>
  <c r="C702" i="34"/>
  <c r="C703" i="34"/>
  <c r="C704" i="34"/>
  <c r="C705" i="34"/>
  <c r="C706" i="34"/>
  <c r="C707" i="34"/>
  <c r="C708" i="34"/>
  <c r="C709" i="34"/>
  <c r="C710" i="34"/>
  <c r="C711" i="34"/>
  <c r="C712" i="34"/>
  <c r="C713" i="34"/>
  <c r="C714" i="34"/>
  <c r="C715" i="34"/>
  <c r="C716" i="34"/>
  <c r="C717" i="34"/>
  <c r="C718" i="34"/>
  <c r="C719" i="34"/>
  <c r="C720" i="34"/>
  <c r="C721" i="34"/>
  <c r="C722" i="34"/>
  <c r="C723" i="34"/>
  <c r="C724" i="34"/>
  <c r="C725" i="34"/>
  <c r="C726" i="34"/>
  <c r="C727" i="34"/>
  <c r="C728" i="34"/>
  <c r="C729" i="34"/>
  <c r="C730" i="34"/>
  <c r="C731" i="34"/>
  <c r="C732" i="34"/>
  <c r="C733" i="34"/>
  <c r="C734" i="34"/>
  <c r="C735" i="34"/>
  <c r="C736" i="34"/>
  <c r="C737" i="34"/>
  <c r="C738" i="34"/>
  <c r="C739" i="34"/>
  <c r="C740" i="34"/>
  <c r="C741" i="34"/>
  <c r="C742" i="34"/>
  <c r="C743" i="34"/>
  <c r="C744" i="34"/>
  <c r="C745" i="34"/>
  <c r="C746" i="34"/>
  <c r="C747" i="34"/>
  <c r="C748" i="34"/>
  <c r="C749" i="34"/>
  <c r="C750" i="34"/>
  <c r="C751" i="34"/>
  <c r="C752" i="34"/>
  <c r="C753" i="34"/>
  <c r="C754" i="34"/>
  <c r="C755" i="34"/>
  <c r="C756" i="34"/>
  <c r="C757" i="34"/>
  <c r="C758" i="34"/>
  <c r="C759" i="34"/>
  <c r="C760" i="34"/>
  <c r="C761" i="34"/>
  <c r="C762" i="34"/>
  <c r="C763" i="34"/>
  <c r="C764" i="34"/>
  <c r="C765" i="34"/>
  <c r="C766" i="34"/>
  <c r="C767" i="34"/>
  <c r="C768" i="34"/>
  <c r="C769" i="34"/>
  <c r="C770" i="34"/>
  <c r="C771" i="34"/>
  <c r="C772" i="34"/>
  <c r="C773" i="34"/>
  <c r="C774" i="34"/>
  <c r="C775" i="34"/>
  <c r="C776" i="34"/>
  <c r="C777" i="34"/>
  <c r="C778" i="34"/>
  <c r="C779" i="34"/>
  <c r="C780" i="34"/>
  <c r="C781" i="34"/>
  <c r="C782" i="34"/>
  <c r="C783" i="34"/>
  <c r="C784" i="34"/>
  <c r="C785" i="34"/>
  <c r="C786" i="34"/>
  <c r="C787" i="34"/>
  <c r="C788" i="34"/>
  <c r="C789" i="34"/>
  <c r="C790" i="34"/>
  <c r="C791" i="34"/>
  <c r="C792" i="34"/>
  <c r="C793" i="34"/>
  <c r="C794" i="34"/>
  <c r="C795" i="34"/>
  <c r="C796" i="34"/>
  <c r="C797" i="34"/>
  <c r="C798" i="34"/>
  <c r="C799" i="34"/>
  <c r="C800" i="34"/>
  <c r="C801" i="34"/>
  <c r="C802" i="34"/>
  <c r="C803" i="34"/>
  <c r="C804" i="34"/>
  <c r="C805" i="34"/>
  <c r="C806" i="34"/>
  <c r="C807" i="34"/>
  <c r="C808" i="34"/>
  <c r="C809" i="34"/>
  <c r="C810" i="34"/>
  <c r="C811" i="34"/>
  <c r="C812" i="34"/>
  <c r="C813" i="34"/>
  <c r="C814" i="34"/>
  <c r="C815" i="34"/>
  <c r="C816" i="34"/>
  <c r="C817" i="34"/>
  <c r="C818" i="34"/>
  <c r="C819" i="34"/>
  <c r="C820" i="34"/>
  <c r="C821" i="34"/>
  <c r="C822" i="34"/>
  <c r="C823" i="34"/>
  <c r="C824" i="34"/>
  <c r="C825" i="34"/>
  <c r="C826" i="34"/>
  <c r="C827" i="34"/>
  <c r="C828" i="34"/>
  <c r="C829" i="34"/>
  <c r="C830" i="34"/>
  <c r="C831" i="34"/>
  <c r="C832" i="34"/>
  <c r="C833" i="34"/>
  <c r="C834" i="34"/>
  <c r="C835" i="34"/>
  <c r="C836" i="34"/>
  <c r="C837" i="34"/>
  <c r="C838" i="34"/>
  <c r="C839" i="34"/>
  <c r="C840" i="34"/>
  <c r="C841" i="34"/>
  <c r="C842" i="34"/>
  <c r="C843" i="34"/>
  <c r="C844" i="34"/>
  <c r="C845" i="34"/>
  <c r="C846" i="34"/>
  <c r="C847" i="34"/>
  <c r="C848" i="34"/>
  <c r="C849" i="34"/>
  <c r="C850" i="34"/>
  <c r="C851" i="34"/>
  <c r="C852" i="34"/>
  <c r="C853" i="34"/>
  <c r="C854" i="34"/>
  <c r="C855" i="34"/>
  <c r="C856" i="34"/>
  <c r="C857" i="34"/>
  <c r="C858" i="34"/>
  <c r="C859" i="34"/>
  <c r="C860" i="34"/>
  <c r="C861" i="34"/>
  <c r="C862" i="34"/>
  <c r="C863" i="34"/>
  <c r="C864" i="34"/>
  <c r="C865" i="34"/>
  <c r="C866" i="34"/>
  <c r="C867" i="34"/>
  <c r="C868" i="34"/>
  <c r="C869" i="34"/>
  <c r="C870" i="34"/>
  <c r="C871" i="34"/>
  <c r="C872" i="34"/>
  <c r="C873" i="34"/>
  <c r="C874" i="34"/>
  <c r="C875" i="34"/>
  <c r="C876" i="34"/>
  <c r="C877" i="34"/>
  <c r="C878" i="34"/>
  <c r="C879" i="34"/>
  <c r="C880" i="34"/>
  <c r="C881" i="34"/>
  <c r="C882" i="34"/>
  <c r="C883" i="34"/>
  <c r="C884" i="34"/>
  <c r="C885" i="34"/>
  <c r="C886" i="34"/>
  <c r="C887" i="34"/>
  <c r="C888" i="34"/>
  <c r="C889" i="34"/>
  <c r="C890" i="34"/>
  <c r="C891" i="34"/>
  <c r="C892" i="34"/>
  <c r="C893" i="34"/>
  <c r="C894" i="34"/>
  <c r="C895" i="34"/>
  <c r="C896" i="34"/>
  <c r="C897" i="34"/>
  <c r="C898" i="34"/>
  <c r="C899" i="34"/>
  <c r="C900" i="34"/>
  <c r="C901" i="34"/>
  <c r="C902" i="34"/>
  <c r="C903" i="34"/>
  <c r="C904" i="34"/>
  <c r="C905" i="34"/>
  <c r="C906" i="34"/>
  <c r="C907" i="34"/>
  <c r="C908" i="34"/>
  <c r="C909" i="34"/>
  <c r="C910" i="34"/>
  <c r="C911" i="34"/>
  <c r="C912" i="34"/>
  <c r="C913" i="34"/>
  <c r="C914" i="34"/>
  <c r="C915" i="34"/>
  <c r="C916" i="34"/>
  <c r="C917" i="34"/>
  <c r="C918" i="34"/>
  <c r="C919" i="34"/>
  <c r="C920" i="34"/>
  <c r="C921" i="34"/>
  <c r="C922" i="34"/>
  <c r="C923" i="34"/>
  <c r="C924" i="34"/>
  <c r="C925" i="34"/>
  <c r="C926" i="34"/>
  <c r="C927" i="34"/>
  <c r="C928" i="34"/>
  <c r="C929" i="34"/>
  <c r="C930" i="34"/>
  <c r="C931" i="34"/>
  <c r="C932" i="34"/>
  <c r="C933" i="34"/>
  <c r="C934" i="34"/>
  <c r="C935" i="34"/>
  <c r="C936" i="34"/>
  <c r="C937" i="34"/>
  <c r="C938" i="34"/>
  <c r="C939" i="34"/>
  <c r="C940" i="34"/>
  <c r="C941" i="34"/>
  <c r="C942" i="34"/>
  <c r="C943" i="34"/>
  <c r="C944" i="34"/>
  <c r="C945" i="34"/>
  <c r="C946" i="34"/>
  <c r="C947" i="34"/>
  <c r="C948" i="34"/>
  <c r="C949" i="34"/>
  <c r="C950" i="34"/>
  <c r="C951" i="34"/>
  <c r="C952" i="34"/>
  <c r="C953" i="34"/>
  <c r="C954" i="34"/>
  <c r="C955" i="34"/>
  <c r="C956" i="34"/>
  <c r="C957" i="34"/>
  <c r="C958" i="34"/>
  <c r="C959" i="34"/>
  <c r="C960" i="34"/>
  <c r="C961" i="34"/>
  <c r="C962" i="34"/>
  <c r="C963" i="34"/>
  <c r="C964" i="34"/>
  <c r="C965" i="34"/>
  <c r="C966" i="34"/>
  <c r="C967" i="34"/>
  <c r="C968" i="34"/>
  <c r="C969" i="34"/>
  <c r="C970" i="34"/>
  <c r="C971" i="34"/>
  <c r="C972" i="34"/>
  <c r="C973" i="34"/>
  <c r="C974" i="34"/>
  <c r="C975" i="34"/>
  <c r="C976" i="34"/>
  <c r="C977" i="34"/>
  <c r="C978" i="34"/>
  <c r="C979" i="34"/>
  <c r="C980" i="34"/>
  <c r="C981" i="34"/>
  <c r="C982" i="34"/>
  <c r="C983" i="34"/>
  <c r="C984" i="34"/>
  <c r="C985" i="34"/>
  <c r="C986" i="34"/>
  <c r="C987" i="34"/>
  <c r="C988" i="34"/>
  <c r="C989" i="34"/>
  <c r="C990" i="34"/>
  <c r="C991" i="34"/>
  <c r="C992" i="34"/>
  <c r="C993" i="34"/>
  <c r="C994" i="34"/>
  <c r="C995" i="34"/>
  <c r="C996" i="34"/>
  <c r="C997" i="34"/>
  <c r="C998" i="34"/>
  <c r="C999" i="34"/>
  <c r="C1000" i="34"/>
  <c r="C1001" i="34"/>
  <c r="C1002" i="34"/>
  <c r="C1003" i="34"/>
  <c r="C1004" i="34"/>
  <c r="C1005" i="34"/>
  <c r="C1006" i="34"/>
  <c r="C1007" i="34"/>
  <c r="C1008" i="34"/>
  <c r="C1009" i="34"/>
  <c r="C1010" i="34"/>
  <c r="C1011" i="34"/>
  <c r="C1012" i="34"/>
  <c r="C1013" i="34"/>
  <c r="C1014" i="34"/>
  <c r="C1015" i="34"/>
  <c r="C1016" i="34"/>
  <c r="C1017" i="34"/>
  <c r="C1018" i="34"/>
  <c r="C1019" i="34"/>
  <c r="C1020" i="34"/>
  <c r="C1021" i="34"/>
  <c r="C1022" i="34"/>
  <c r="C1023" i="34"/>
  <c r="C1024" i="34"/>
  <c r="C1025" i="34"/>
  <c r="C1026" i="34"/>
  <c r="C1027" i="34"/>
  <c r="C1028" i="34"/>
  <c r="C1029" i="34"/>
  <c r="C1030" i="34"/>
  <c r="C1031" i="34"/>
  <c r="C1032" i="34"/>
  <c r="C1033" i="34"/>
  <c r="C1034" i="34"/>
  <c r="C1035" i="34"/>
  <c r="C1036" i="34"/>
  <c r="C1037" i="34"/>
  <c r="C1038" i="34"/>
  <c r="C1039" i="34"/>
  <c r="C1040" i="34"/>
  <c r="C1041" i="34"/>
  <c r="C1042" i="34"/>
  <c r="C1043" i="34"/>
  <c r="C1044" i="34"/>
  <c r="C1045" i="34"/>
  <c r="C1046" i="34"/>
  <c r="C1047" i="34"/>
  <c r="C1048" i="34"/>
  <c r="C1049" i="34"/>
  <c r="C1050" i="34"/>
  <c r="C1051" i="34"/>
  <c r="C1052" i="34"/>
  <c r="C1053" i="34"/>
  <c r="C1054" i="34"/>
  <c r="C1055" i="34"/>
  <c r="C1056" i="34"/>
  <c r="C1057" i="34"/>
  <c r="C1058" i="34"/>
  <c r="C1059" i="34"/>
  <c r="C1060" i="34"/>
  <c r="C1061" i="34"/>
  <c r="C1062" i="34"/>
  <c r="C1063" i="34"/>
  <c r="C1064" i="34"/>
  <c r="C1065" i="34"/>
  <c r="C1066" i="34"/>
  <c r="C1067" i="34"/>
  <c r="C1068" i="34"/>
  <c r="C1069" i="34"/>
  <c r="C1070" i="34"/>
  <c r="C1071" i="34"/>
  <c r="C1072" i="34"/>
  <c r="C1073" i="34"/>
  <c r="C1074" i="34"/>
  <c r="C1075" i="34"/>
  <c r="C1076" i="34"/>
  <c r="C1077" i="34"/>
  <c r="C1078" i="34"/>
  <c r="C1079" i="34"/>
  <c r="C1080" i="34"/>
  <c r="C1081" i="34"/>
  <c r="C1082" i="34"/>
  <c r="C1083" i="34"/>
  <c r="C1084" i="34"/>
  <c r="C1085" i="34"/>
  <c r="C1086" i="34"/>
  <c r="C1087" i="34"/>
  <c r="C1088" i="34"/>
  <c r="C1089" i="34"/>
  <c r="C1090" i="34"/>
  <c r="C1091" i="34"/>
  <c r="C1092" i="34"/>
  <c r="C1093" i="34"/>
  <c r="C1094" i="34"/>
  <c r="C1095" i="34"/>
  <c r="C1096" i="34"/>
  <c r="C1097" i="34"/>
  <c r="C1098" i="34"/>
  <c r="C1099" i="34"/>
  <c r="C1100" i="34"/>
  <c r="C1101" i="34"/>
  <c r="C1102" i="34"/>
  <c r="C1103" i="34"/>
  <c r="C1104" i="34"/>
  <c r="C1105" i="34"/>
  <c r="C1106" i="34"/>
  <c r="C1107" i="34"/>
  <c r="C1108" i="34"/>
  <c r="C1109" i="34"/>
  <c r="C1110" i="34"/>
  <c r="C1111" i="34"/>
  <c r="C1112" i="34"/>
  <c r="C1113" i="34"/>
  <c r="C1114" i="34"/>
  <c r="C1115" i="34"/>
  <c r="C1116" i="34"/>
  <c r="C1117" i="34"/>
  <c r="C1118" i="34"/>
  <c r="C1119" i="34"/>
  <c r="C1120" i="34"/>
  <c r="C1121" i="34"/>
  <c r="C1122" i="34"/>
  <c r="C1123" i="34"/>
  <c r="C1124" i="34"/>
  <c r="C1125" i="34"/>
  <c r="C1126" i="34"/>
  <c r="C1127" i="34"/>
  <c r="C1128" i="34"/>
  <c r="C1129" i="34"/>
  <c r="C1130" i="34"/>
  <c r="C1131" i="34"/>
  <c r="C1132" i="34"/>
  <c r="C1133" i="34"/>
  <c r="C1134" i="34"/>
  <c r="C1135" i="34"/>
  <c r="C1136" i="34"/>
  <c r="C1137" i="34"/>
  <c r="C1138" i="34"/>
  <c r="C1139" i="34"/>
  <c r="C1140" i="34"/>
  <c r="C1141" i="34"/>
  <c r="C1142" i="34"/>
  <c r="C1143" i="34"/>
  <c r="C1144" i="34"/>
  <c r="C1145" i="34"/>
  <c r="C1146" i="34"/>
  <c r="C1147" i="34"/>
  <c r="C1148" i="34"/>
  <c r="C1149" i="34"/>
  <c r="C1150" i="34"/>
  <c r="C1151" i="34"/>
  <c r="C1152" i="34"/>
  <c r="C1153" i="34"/>
  <c r="C1154" i="34"/>
  <c r="C1155" i="34"/>
  <c r="C1156" i="34"/>
  <c r="C1157" i="34"/>
  <c r="C1158" i="34"/>
  <c r="C1159" i="34"/>
  <c r="C1160" i="34"/>
  <c r="C1161" i="34"/>
  <c r="C1162" i="34"/>
  <c r="C1163" i="34"/>
  <c r="C1164" i="34"/>
  <c r="C1165" i="34"/>
  <c r="C1166" i="34"/>
  <c r="C1167" i="34"/>
  <c r="C1168" i="34"/>
  <c r="C1169" i="34"/>
  <c r="C1170" i="34"/>
  <c r="C1171" i="34"/>
  <c r="C1172" i="34"/>
  <c r="C1173" i="34"/>
  <c r="C1174" i="34"/>
  <c r="C1175" i="34"/>
  <c r="C1176" i="34"/>
  <c r="C1177" i="34"/>
  <c r="C1178" i="34"/>
  <c r="C1179" i="34"/>
  <c r="C1180" i="34"/>
  <c r="C1181" i="34"/>
  <c r="C1182" i="34"/>
  <c r="C1183" i="34"/>
  <c r="C1184" i="34"/>
  <c r="C1185" i="34"/>
  <c r="C1186" i="34"/>
  <c r="C1187" i="34"/>
  <c r="C1188" i="34"/>
  <c r="C1189" i="34"/>
  <c r="C1190" i="34"/>
  <c r="C1191" i="34"/>
  <c r="C1192" i="34"/>
  <c r="C1193" i="34"/>
  <c r="C1194" i="34"/>
  <c r="C1195" i="34"/>
  <c r="C1196" i="34"/>
  <c r="C1197" i="34"/>
  <c r="C1198" i="34"/>
  <c r="C1199" i="34"/>
  <c r="C1200" i="34"/>
  <c r="C1201" i="34"/>
  <c r="C1202" i="34"/>
  <c r="C1203" i="34"/>
  <c r="C1204" i="34"/>
  <c r="C1205" i="34"/>
  <c r="C1206" i="34"/>
  <c r="C1207" i="34"/>
  <c r="C1208" i="34"/>
  <c r="C1209" i="34"/>
  <c r="C1210" i="34"/>
  <c r="C1211" i="34"/>
  <c r="C1212" i="34"/>
  <c r="C1213" i="34"/>
  <c r="C1214" i="34"/>
  <c r="C1215" i="34"/>
  <c r="C1216" i="34"/>
  <c r="C1217" i="34"/>
  <c r="C1218" i="34"/>
  <c r="C1219" i="34"/>
  <c r="C1220" i="34"/>
  <c r="C1221" i="34"/>
  <c r="C1222" i="34"/>
  <c r="C1223" i="34"/>
  <c r="C1224" i="34"/>
  <c r="C1225" i="34"/>
  <c r="C1226" i="34"/>
  <c r="C1227" i="34"/>
  <c r="C1228" i="34"/>
  <c r="C1229" i="34"/>
  <c r="C1230" i="34"/>
  <c r="C1231" i="34"/>
  <c r="C1232" i="34"/>
  <c r="C1233" i="34"/>
  <c r="C1234" i="34"/>
  <c r="C1235" i="34"/>
  <c r="C1236" i="34"/>
  <c r="C1237" i="34"/>
  <c r="C1238" i="34"/>
  <c r="C1239" i="34"/>
  <c r="C1240" i="34"/>
  <c r="C1241" i="34"/>
  <c r="C1242" i="34"/>
  <c r="C1243" i="34"/>
  <c r="C1244" i="34"/>
  <c r="C1245" i="34"/>
  <c r="C1246" i="34"/>
  <c r="C1247" i="34"/>
  <c r="C1248" i="34"/>
  <c r="C1249" i="34"/>
  <c r="C1250" i="34"/>
  <c r="C1251" i="34"/>
  <c r="C1252" i="34"/>
  <c r="C1253" i="34"/>
  <c r="C1254" i="34"/>
  <c r="C1255" i="34"/>
  <c r="C1256" i="34"/>
  <c r="C1257" i="34"/>
  <c r="C1258" i="34"/>
  <c r="C1259" i="34"/>
  <c r="C1260" i="34"/>
  <c r="C1261" i="34"/>
  <c r="C1262" i="34"/>
  <c r="C1263" i="34"/>
  <c r="C1264" i="34"/>
  <c r="C1265" i="34"/>
  <c r="C1266" i="34"/>
  <c r="C1267" i="34"/>
  <c r="C1268" i="34"/>
  <c r="C1269" i="34"/>
  <c r="C1270" i="34"/>
  <c r="C1271" i="34"/>
  <c r="C1272" i="34"/>
  <c r="C1273" i="34"/>
  <c r="C1274" i="34"/>
  <c r="C1275" i="34"/>
  <c r="C1276" i="34"/>
  <c r="C1277" i="34"/>
  <c r="C1278" i="34"/>
  <c r="C1279" i="34"/>
  <c r="C1280" i="34"/>
  <c r="C1281" i="34"/>
  <c r="C1282" i="34"/>
  <c r="C1283" i="34"/>
  <c r="C1284" i="34"/>
  <c r="C1285" i="34"/>
  <c r="C1286" i="34"/>
  <c r="C1287" i="34"/>
  <c r="C1288" i="34"/>
  <c r="C1289" i="34"/>
  <c r="C1290" i="34"/>
  <c r="C1291" i="34"/>
  <c r="C1292" i="34"/>
  <c r="C1293" i="34"/>
  <c r="C1294" i="34"/>
  <c r="C1295" i="34"/>
  <c r="C1296" i="34"/>
  <c r="C1297" i="34"/>
  <c r="C1298" i="34"/>
  <c r="C1299" i="34"/>
  <c r="C1300" i="34"/>
  <c r="C1301" i="34"/>
  <c r="C1302" i="34"/>
  <c r="C1303" i="34"/>
  <c r="C1304" i="34"/>
  <c r="C1305" i="34"/>
  <c r="C1306" i="34"/>
  <c r="C1307" i="34"/>
  <c r="C1308" i="34"/>
  <c r="C1309" i="34"/>
  <c r="C1310" i="34"/>
  <c r="C1311" i="34"/>
  <c r="C1312" i="34"/>
  <c r="C1313" i="34"/>
  <c r="C1314" i="34"/>
  <c r="C1315" i="34"/>
  <c r="C1316" i="34"/>
  <c r="C1317" i="34"/>
  <c r="C1318" i="34"/>
  <c r="C1319" i="34"/>
  <c r="C1320" i="34"/>
  <c r="C1321" i="34"/>
  <c r="C1322" i="34"/>
  <c r="C1323" i="34"/>
  <c r="C1324" i="34"/>
  <c r="C1325" i="34"/>
  <c r="C1326" i="34"/>
  <c r="C1327" i="34"/>
  <c r="C1328" i="34"/>
  <c r="C1329" i="34"/>
  <c r="C1330" i="34"/>
  <c r="C1331" i="34"/>
  <c r="C1332" i="34"/>
  <c r="C1333" i="34"/>
  <c r="C1334" i="34"/>
  <c r="C1335" i="34"/>
  <c r="C1336" i="34"/>
  <c r="C1337" i="34"/>
  <c r="C1338" i="34"/>
  <c r="C1339" i="34"/>
  <c r="C1340" i="34"/>
  <c r="C1341" i="34"/>
  <c r="C1342" i="34"/>
  <c r="C1343" i="34"/>
  <c r="C1344" i="34"/>
  <c r="C1345" i="34"/>
  <c r="C1346" i="34"/>
  <c r="C1347" i="34"/>
  <c r="C1348" i="34"/>
  <c r="C1349" i="34"/>
  <c r="C1350" i="34"/>
  <c r="C1351" i="34"/>
  <c r="C1352" i="34"/>
  <c r="C1353" i="34"/>
  <c r="C1354" i="34"/>
  <c r="C1355" i="34"/>
  <c r="C1356" i="34"/>
  <c r="C1357" i="34"/>
  <c r="C1358" i="34"/>
  <c r="C1359" i="34"/>
  <c r="C1360" i="34"/>
  <c r="C1361" i="34"/>
  <c r="C1362" i="34"/>
  <c r="C1363" i="34"/>
  <c r="C1364" i="34"/>
  <c r="C1365" i="34"/>
  <c r="C1366" i="34"/>
  <c r="C1367" i="34"/>
  <c r="C1368" i="34"/>
  <c r="C1369" i="34"/>
  <c r="C1370" i="34"/>
  <c r="C1371" i="34"/>
  <c r="C1372" i="34"/>
  <c r="C1373" i="34"/>
  <c r="C1374" i="34"/>
  <c r="C1375" i="34"/>
  <c r="C1376" i="34"/>
  <c r="C1377" i="34"/>
  <c r="C1378" i="34"/>
  <c r="C1379" i="34"/>
  <c r="C1380" i="34"/>
  <c r="C1381" i="34"/>
  <c r="C1382" i="34"/>
  <c r="C1383" i="34"/>
  <c r="C1384" i="34"/>
  <c r="C1385" i="34"/>
  <c r="C1386" i="34"/>
  <c r="C1387" i="34"/>
  <c r="C1388" i="34"/>
  <c r="C1389" i="34"/>
  <c r="C1390" i="34"/>
  <c r="C1391" i="34"/>
  <c r="C1392" i="34"/>
  <c r="C1393" i="34"/>
  <c r="C1394" i="34"/>
  <c r="C1395" i="34"/>
  <c r="C1396" i="34"/>
  <c r="C1397" i="34"/>
  <c r="C1398" i="34"/>
  <c r="C1399" i="34"/>
  <c r="C1400" i="34"/>
  <c r="C1401" i="34"/>
  <c r="C1402" i="34"/>
  <c r="C1403" i="34"/>
  <c r="C1404" i="34"/>
  <c r="C1405" i="34"/>
  <c r="C1406" i="34"/>
  <c r="C1407" i="34"/>
  <c r="C1408" i="34"/>
  <c r="C1409" i="34"/>
  <c r="C1410" i="34"/>
  <c r="C1411" i="34"/>
  <c r="C1412" i="34"/>
  <c r="C1413" i="34"/>
  <c r="C1414" i="34"/>
  <c r="C1415" i="34"/>
  <c r="C1416" i="34"/>
  <c r="C1417" i="34"/>
  <c r="C1418" i="34"/>
  <c r="C1419" i="34"/>
  <c r="C1420" i="34"/>
  <c r="C1421" i="34"/>
  <c r="C1422" i="34"/>
  <c r="C1423" i="34"/>
  <c r="C1424" i="34"/>
  <c r="C1425" i="34"/>
  <c r="C1426" i="34"/>
  <c r="C1427" i="34"/>
  <c r="C1428" i="34"/>
  <c r="C1429" i="34"/>
  <c r="C1430" i="34"/>
  <c r="C1431" i="34"/>
  <c r="C1432" i="34"/>
  <c r="C1433" i="34"/>
  <c r="C1434" i="34"/>
  <c r="C1435" i="34"/>
  <c r="C1436" i="34"/>
  <c r="C1437" i="34"/>
  <c r="C1438" i="34"/>
  <c r="C1439" i="34"/>
  <c r="C1440" i="34"/>
  <c r="C1441" i="34"/>
  <c r="C1442" i="34"/>
  <c r="C1443" i="34"/>
  <c r="C1444" i="34"/>
  <c r="C1445" i="34"/>
  <c r="C1446" i="34"/>
  <c r="C1447" i="34"/>
  <c r="C1448" i="34"/>
  <c r="C1449" i="34"/>
  <c r="C1450" i="34"/>
  <c r="C1451" i="34"/>
  <c r="C1452" i="34"/>
  <c r="C1453" i="34"/>
  <c r="C1454" i="34"/>
  <c r="C1455" i="34"/>
  <c r="C1456" i="34"/>
  <c r="C1457" i="34"/>
  <c r="C1458" i="34"/>
  <c r="C1459" i="34"/>
  <c r="C1460" i="34"/>
  <c r="C1461" i="34"/>
  <c r="C1462" i="34"/>
  <c r="C1463" i="34"/>
  <c r="C1464" i="34"/>
  <c r="C1465" i="34"/>
  <c r="C1466" i="34"/>
  <c r="C1467" i="34"/>
  <c r="C1468" i="34"/>
  <c r="C1469" i="34"/>
  <c r="C1470" i="34"/>
  <c r="C1471" i="34"/>
  <c r="C1472" i="34"/>
  <c r="C1473" i="34"/>
  <c r="C1474" i="34"/>
  <c r="C1475" i="34"/>
  <c r="C1476" i="34"/>
  <c r="C1477" i="34"/>
  <c r="C1478" i="34"/>
  <c r="C1479" i="34"/>
  <c r="C1480" i="34"/>
  <c r="C1481" i="34"/>
  <c r="C1482" i="34"/>
  <c r="C1483" i="34"/>
  <c r="C1484" i="34"/>
  <c r="C1485" i="34"/>
  <c r="C1486" i="34"/>
  <c r="C1487" i="34"/>
  <c r="C1488" i="34"/>
  <c r="C1489" i="34"/>
  <c r="C1490" i="34"/>
  <c r="C1491" i="34"/>
  <c r="C1492" i="34"/>
  <c r="C1493" i="34"/>
  <c r="C1494" i="34"/>
  <c r="C1495" i="34"/>
  <c r="C1496" i="34"/>
  <c r="C1497" i="34"/>
  <c r="C1498" i="34"/>
  <c r="C1499" i="34"/>
  <c r="C1500" i="34"/>
  <c r="C1501" i="34"/>
  <c r="C1502" i="34"/>
  <c r="C1503" i="34"/>
  <c r="C1504" i="34"/>
  <c r="C1505" i="34"/>
  <c r="C1506" i="34"/>
  <c r="C1507" i="34"/>
  <c r="C1508" i="34"/>
  <c r="C1509" i="34"/>
  <c r="C1510" i="34"/>
  <c r="C1511" i="34"/>
  <c r="C1512" i="34"/>
  <c r="C1513" i="34"/>
  <c r="C1514" i="34"/>
  <c r="C1515" i="34"/>
  <c r="C1516" i="34"/>
  <c r="C1517" i="34"/>
  <c r="C1518" i="34"/>
  <c r="C1519" i="34"/>
  <c r="C1520" i="34"/>
  <c r="C1521" i="34"/>
  <c r="C1522" i="34"/>
  <c r="C1523" i="34"/>
  <c r="C1524" i="34"/>
  <c r="C1525" i="34"/>
  <c r="C1526" i="34"/>
  <c r="C1527" i="34"/>
  <c r="C1528" i="34"/>
  <c r="C1529" i="34"/>
  <c r="C1530" i="34"/>
  <c r="C1531" i="34"/>
  <c r="C1532" i="34"/>
  <c r="C1533" i="34"/>
  <c r="C1534" i="34"/>
  <c r="C1535" i="34"/>
  <c r="C1536" i="34"/>
  <c r="C1537" i="34"/>
  <c r="C1538" i="34"/>
  <c r="C1539" i="34"/>
  <c r="C1540" i="34"/>
  <c r="C1541" i="34"/>
  <c r="C1542" i="34"/>
  <c r="C1543" i="34"/>
  <c r="C1544" i="34"/>
  <c r="C1545" i="34"/>
  <c r="C1546" i="34"/>
  <c r="C1547" i="34"/>
  <c r="C1548" i="34"/>
  <c r="C1549" i="34"/>
  <c r="C1550" i="34"/>
  <c r="C1551" i="34"/>
  <c r="C1552" i="34"/>
  <c r="C1553" i="34"/>
  <c r="C1554" i="34"/>
  <c r="C1555" i="34"/>
  <c r="C1556" i="34"/>
  <c r="C1557" i="34"/>
  <c r="C1558" i="34"/>
  <c r="C1559" i="34"/>
  <c r="C1560" i="34"/>
  <c r="C1561" i="34"/>
  <c r="C1562" i="34"/>
  <c r="C1563" i="34"/>
  <c r="C1564" i="34"/>
  <c r="C1565" i="34"/>
  <c r="C1566" i="34"/>
  <c r="C1567" i="34"/>
  <c r="C1568" i="34"/>
  <c r="C1569" i="34"/>
  <c r="C1570" i="34"/>
  <c r="C1571" i="34"/>
  <c r="C1572" i="34"/>
  <c r="C1573" i="34"/>
  <c r="C1574" i="34"/>
  <c r="C1575" i="34"/>
  <c r="C1576" i="34"/>
  <c r="C1577" i="34"/>
  <c r="C1578" i="34"/>
  <c r="C1579" i="34"/>
  <c r="C1580" i="34"/>
  <c r="C1581" i="34"/>
  <c r="C1582" i="34"/>
  <c r="C1583" i="34"/>
  <c r="C1584" i="34"/>
  <c r="C1585" i="34"/>
  <c r="C1586" i="34"/>
  <c r="C1587" i="34"/>
  <c r="C1588" i="34"/>
  <c r="C1589" i="34"/>
  <c r="C1590" i="34"/>
  <c r="C1591" i="34"/>
  <c r="C1592" i="34"/>
  <c r="C1593" i="34"/>
  <c r="C1594" i="34"/>
  <c r="C1595" i="34"/>
  <c r="C1596" i="34"/>
  <c r="C1597" i="34"/>
  <c r="C1598" i="34"/>
  <c r="C1599" i="34"/>
  <c r="C1600" i="34"/>
  <c r="C1601" i="34"/>
  <c r="C1602" i="34"/>
  <c r="C1603" i="34"/>
  <c r="C1604" i="34"/>
  <c r="C1605" i="34"/>
  <c r="C1606" i="34"/>
  <c r="C1607" i="34"/>
  <c r="C1608" i="34"/>
  <c r="C1609" i="34"/>
  <c r="C1610" i="34"/>
  <c r="C1611" i="34"/>
  <c r="C1612" i="34"/>
  <c r="C1613" i="34"/>
  <c r="C1614" i="34"/>
  <c r="C1615" i="34"/>
  <c r="C1616" i="34"/>
  <c r="C1617" i="34"/>
  <c r="C1618" i="34"/>
  <c r="C1619" i="34"/>
  <c r="C1620" i="34"/>
  <c r="C1621" i="34"/>
  <c r="C1622" i="34"/>
  <c r="C1623" i="34"/>
  <c r="C1624" i="34"/>
  <c r="C1625" i="34"/>
  <c r="C1626" i="34"/>
  <c r="C1627" i="34"/>
  <c r="C1628" i="34"/>
  <c r="C1629" i="34"/>
  <c r="C1630" i="34"/>
  <c r="C1631" i="34"/>
  <c r="C1632" i="34"/>
  <c r="C1633" i="34"/>
  <c r="C1634" i="34"/>
  <c r="C1635" i="34"/>
  <c r="C1636" i="34"/>
  <c r="C1637" i="34"/>
  <c r="C1638" i="34"/>
  <c r="C1639" i="34"/>
  <c r="C1640" i="34"/>
  <c r="C1641" i="34"/>
  <c r="C1642" i="34"/>
  <c r="C1643" i="34"/>
  <c r="C1644" i="34"/>
  <c r="C1645" i="34"/>
  <c r="C1646" i="34"/>
  <c r="C1647" i="34"/>
  <c r="C1648" i="34"/>
  <c r="C1649" i="34"/>
  <c r="C1650" i="34"/>
  <c r="C1651" i="34"/>
  <c r="C1652" i="34"/>
  <c r="C1653" i="34"/>
  <c r="C1654" i="34"/>
  <c r="C1655" i="34"/>
  <c r="C1656" i="34"/>
  <c r="C1657" i="34"/>
  <c r="C1658" i="34"/>
  <c r="C1659" i="34"/>
  <c r="C1660" i="34"/>
  <c r="C1661" i="34"/>
  <c r="C1662" i="34"/>
  <c r="C1663" i="34"/>
  <c r="C1664" i="34"/>
  <c r="C1665" i="34"/>
  <c r="C1666" i="34"/>
  <c r="C1667" i="34"/>
  <c r="C1668" i="34"/>
  <c r="C1669" i="34"/>
  <c r="C1670" i="34"/>
  <c r="C1671" i="34"/>
  <c r="C1672" i="34"/>
  <c r="C1673" i="34"/>
  <c r="C1674" i="34"/>
  <c r="C1675" i="34"/>
  <c r="C1676" i="34"/>
  <c r="C1677" i="34"/>
  <c r="C1678" i="34"/>
  <c r="C1679" i="34"/>
  <c r="C1680" i="34"/>
  <c r="C1681" i="34"/>
  <c r="C1682" i="34"/>
  <c r="C1683" i="34"/>
  <c r="C1684" i="34"/>
  <c r="C1685" i="34"/>
  <c r="C1686" i="34"/>
  <c r="C1687" i="34"/>
  <c r="C1688" i="34"/>
  <c r="C1689" i="34"/>
  <c r="C1690" i="34"/>
  <c r="C1691" i="34"/>
  <c r="C1692" i="34"/>
  <c r="C1693" i="34"/>
  <c r="C1694" i="34"/>
  <c r="C1695" i="34"/>
  <c r="C1696" i="34"/>
  <c r="C1697" i="34"/>
  <c r="C1698" i="34"/>
  <c r="C1699" i="34"/>
  <c r="C1700" i="34"/>
  <c r="C1701" i="34"/>
  <c r="C1702" i="34"/>
  <c r="C1703" i="34"/>
  <c r="C1704" i="34"/>
  <c r="C1705" i="34"/>
  <c r="C1706" i="34"/>
  <c r="C1707" i="34"/>
  <c r="C1708" i="34"/>
  <c r="C1709" i="34"/>
  <c r="C1710" i="34"/>
  <c r="C1711" i="34"/>
  <c r="C1712" i="34"/>
  <c r="C1713" i="34"/>
  <c r="C1714" i="34"/>
  <c r="C1715" i="34"/>
  <c r="C1716" i="34"/>
  <c r="C1717" i="34"/>
  <c r="C1718" i="34"/>
  <c r="C1719" i="34"/>
  <c r="C1720" i="34"/>
  <c r="C1721" i="34"/>
  <c r="C1722" i="34"/>
  <c r="C1723" i="34"/>
  <c r="C1724" i="34"/>
  <c r="C1725" i="34"/>
  <c r="C1726" i="34"/>
  <c r="C1727" i="34"/>
  <c r="C1728" i="34"/>
  <c r="C1729" i="34"/>
  <c r="C1730" i="34"/>
  <c r="C1731" i="34"/>
  <c r="C1732" i="34"/>
  <c r="C1733" i="34"/>
  <c r="C1734" i="34"/>
  <c r="C1735" i="34"/>
  <c r="C1736" i="34"/>
  <c r="C1737" i="34"/>
  <c r="C1738" i="34"/>
  <c r="C1739" i="34"/>
  <c r="C1740" i="34"/>
  <c r="C1741" i="34"/>
  <c r="C1742" i="34"/>
  <c r="C1743" i="34"/>
  <c r="C1744" i="34"/>
  <c r="C1745" i="34"/>
  <c r="C1746" i="34"/>
  <c r="C1747" i="34"/>
  <c r="C1748" i="34"/>
  <c r="C1749" i="34"/>
  <c r="C1750" i="34"/>
  <c r="C1751" i="34"/>
  <c r="C1752" i="34"/>
  <c r="C1753" i="34"/>
  <c r="C1754" i="34"/>
  <c r="C1755" i="34"/>
  <c r="C1756" i="34"/>
  <c r="C1757" i="34"/>
  <c r="C1758" i="34"/>
  <c r="C1759" i="34"/>
  <c r="C1760" i="34"/>
  <c r="C1761" i="34"/>
  <c r="C1762" i="34"/>
  <c r="C1763" i="34"/>
  <c r="C1764" i="34"/>
  <c r="C1765" i="34"/>
  <c r="C1766" i="34"/>
  <c r="C1767" i="34"/>
  <c r="C1768" i="34"/>
  <c r="C1769" i="34"/>
  <c r="C1770" i="34"/>
  <c r="C1771" i="34"/>
  <c r="C1772" i="34"/>
  <c r="C1773" i="34"/>
  <c r="C1774" i="34"/>
  <c r="C1775" i="34"/>
  <c r="C1776" i="34"/>
  <c r="C1777" i="34"/>
  <c r="C1778" i="34"/>
  <c r="C1779" i="34"/>
  <c r="C1780" i="34"/>
  <c r="C1781" i="34"/>
  <c r="C1782" i="34"/>
  <c r="C1783" i="34"/>
  <c r="C1784" i="34"/>
  <c r="C1785" i="34"/>
  <c r="C1786" i="34"/>
  <c r="C1787" i="34"/>
  <c r="C1788" i="34"/>
  <c r="C1789" i="34"/>
  <c r="C1790" i="34"/>
  <c r="C1791" i="34"/>
  <c r="C1792" i="34"/>
  <c r="C1793" i="34"/>
  <c r="C1794" i="34"/>
  <c r="C1795" i="34"/>
  <c r="C1796" i="34"/>
  <c r="C1797" i="34"/>
  <c r="C1798" i="34"/>
  <c r="C1799" i="34"/>
  <c r="C1800" i="34"/>
  <c r="C1801" i="34"/>
  <c r="C1802" i="34"/>
  <c r="C1803" i="34"/>
  <c r="C1804" i="34"/>
  <c r="C1805" i="34"/>
  <c r="C1806" i="34"/>
  <c r="C1807" i="34"/>
  <c r="C1808" i="34"/>
  <c r="C1809" i="34"/>
  <c r="C1810" i="34"/>
  <c r="C1811" i="34"/>
  <c r="C1812" i="34"/>
  <c r="C1813" i="34"/>
  <c r="C1814" i="34"/>
  <c r="C1815" i="34"/>
  <c r="C1816" i="34"/>
  <c r="C1817" i="34"/>
  <c r="C1818" i="34"/>
  <c r="C1819" i="34"/>
  <c r="C1820" i="34"/>
  <c r="C1821" i="34"/>
  <c r="C1822" i="34"/>
  <c r="C1823" i="34"/>
  <c r="C1824" i="34"/>
  <c r="C1825" i="34"/>
  <c r="C1826" i="34"/>
  <c r="C1827" i="34"/>
  <c r="C1828" i="34"/>
  <c r="C1829" i="34"/>
  <c r="C1830" i="34"/>
  <c r="C1831" i="34"/>
  <c r="C1832" i="34"/>
  <c r="C1833" i="34"/>
  <c r="C1834" i="34"/>
  <c r="C1835" i="34"/>
  <c r="C1836" i="34"/>
  <c r="C1837" i="34"/>
  <c r="C1838" i="34"/>
  <c r="C1839" i="34"/>
  <c r="C1840" i="34"/>
  <c r="C1841" i="34"/>
  <c r="C1842" i="34"/>
  <c r="C1843" i="34"/>
  <c r="C1844" i="34"/>
  <c r="C1845" i="34"/>
  <c r="C1846" i="34"/>
  <c r="C1847" i="34"/>
  <c r="C1848" i="34"/>
  <c r="C1849" i="34"/>
  <c r="C1850" i="34"/>
  <c r="C1851" i="34"/>
  <c r="C1852" i="34"/>
  <c r="C1853" i="34"/>
  <c r="C1854" i="34"/>
  <c r="C1855" i="34"/>
  <c r="C1856" i="34"/>
  <c r="C1857" i="34"/>
  <c r="C1858" i="34"/>
  <c r="C1859" i="34"/>
  <c r="C1860" i="34"/>
  <c r="C1861" i="34"/>
  <c r="C1862" i="34"/>
  <c r="C1863" i="34"/>
  <c r="C1864" i="34"/>
  <c r="C1865" i="34"/>
  <c r="C1866" i="34"/>
  <c r="C1867" i="34"/>
  <c r="C1868" i="34"/>
  <c r="C1869" i="34"/>
  <c r="C1870" i="34"/>
  <c r="C1871" i="34"/>
  <c r="C1872" i="34"/>
  <c r="C1873" i="34"/>
  <c r="C1874" i="34"/>
  <c r="C1875" i="34"/>
  <c r="C1876" i="34"/>
  <c r="C1877" i="34"/>
  <c r="C1878" i="34"/>
  <c r="C1879" i="34"/>
  <c r="C1880" i="34"/>
  <c r="C1881" i="34"/>
  <c r="C1882" i="34"/>
  <c r="C1883" i="34"/>
  <c r="C1884" i="34"/>
  <c r="C1885" i="34"/>
  <c r="C1886" i="34"/>
  <c r="C1887" i="34"/>
  <c r="C1888" i="34"/>
  <c r="C1889" i="34"/>
  <c r="C1890" i="34"/>
  <c r="C1891" i="34"/>
  <c r="C1892" i="34"/>
  <c r="C1893" i="34"/>
  <c r="C1894" i="34"/>
  <c r="C1895" i="34"/>
  <c r="C1896" i="34"/>
  <c r="C1897" i="34"/>
  <c r="C1898" i="34"/>
  <c r="C1899" i="34"/>
  <c r="C1900" i="34"/>
  <c r="C1901" i="34"/>
  <c r="C1902" i="34"/>
  <c r="C1903" i="34"/>
  <c r="C1904" i="34"/>
  <c r="C1905" i="34"/>
  <c r="C1906" i="34"/>
  <c r="C1907" i="34"/>
  <c r="C1908" i="34"/>
  <c r="C1909" i="34"/>
  <c r="C1910" i="34"/>
  <c r="C1911" i="34"/>
  <c r="C1912" i="34"/>
  <c r="C1913" i="34"/>
  <c r="C1914" i="34"/>
  <c r="C1915" i="34"/>
  <c r="C1916" i="34"/>
  <c r="C1917" i="34"/>
  <c r="C1918" i="34"/>
  <c r="C1919" i="34"/>
  <c r="C1920" i="34"/>
  <c r="C1921" i="34"/>
  <c r="C1922" i="34"/>
  <c r="C1923" i="34"/>
  <c r="C1924" i="34"/>
  <c r="C1925" i="34"/>
  <c r="C1926" i="34"/>
  <c r="C1927" i="34"/>
  <c r="C1928" i="34"/>
  <c r="C1929" i="34"/>
  <c r="C1930" i="34"/>
  <c r="C1931" i="34"/>
  <c r="C1932" i="34"/>
  <c r="C1933" i="34"/>
  <c r="C1934" i="34"/>
  <c r="C1935" i="34"/>
  <c r="C1936" i="34"/>
  <c r="C1937" i="34"/>
  <c r="C1938" i="34"/>
  <c r="C1939" i="34"/>
  <c r="C1940" i="34"/>
  <c r="C1941" i="34"/>
  <c r="C1942" i="34"/>
  <c r="C1943" i="34"/>
  <c r="C1944" i="34"/>
  <c r="C1945" i="34"/>
  <c r="C1946" i="34"/>
  <c r="C1947" i="34"/>
  <c r="C1948" i="34"/>
  <c r="C1949" i="34"/>
  <c r="C1950" i="34"/>
  <c r="C1951" i="34"/>
  <c r="C1952" i="34"/>
  <c r="C1953" i="34"/>
  <c r="C1954" i="34"/>
  <c r="C1955" i="34"/>
  <c r="C1956" i="34"/>
  <c r="C1957" i="34"/>
  <c r="C1958" i="34"/>
  <c r="C1959" i="34"/>
  <c r="C1960" i="34"/>
  <c r="C1961" i="34"/>
  <c r="C1962" i="34"/>
  <c r="C1963" i="34"/>
  <c r="C1964" i="34"/>
  <c r="C1965" i="34"/>
  <c r="C1966" i="34"/>
  <c r="C1967" i="34"/>
  <c r="C1968" i="34"/>
  <c r="C1969" i="34"/>
  <c r="C1970" i="34"/>
  <c r="C1971" i="34"/>
  <c r="C1972" i="34"/>
  <c r="C1973" i="34"/>
  <c r="C1974" i="34"/>
  <c r="C1975" i="34"/>
  <c r="C1976" i="34"/>
  <c r="C1977" i="34"/>
  <c r="C1978" i="34"/>
  <c r="C1979" i="34"/>
  <c r="C1980" i="34"/>
  <c r="C1981" i="34"/>
  <c r="C1982" i="34"/>
  <c r="C1983" i="34"/>
  <c r="C1984" i="34"/>
  <c r="C1985" i="34"/>
  <c r="C1986" i="34"/>
  <c r="C1987" i="34"/>
  <c r="C1988" i="34"/>
  <c r="C1989" i="34"/>
  <c r="C1990" i="34"/>
  <c r="C1991" i="34"/>
  <c r="C1992" i="34"/>
  <c r="C1993" i="34"/>
  <c r="C1994" i="34"/>
  <c r="C1995" i="34"/>
  <c r="C1996" i="34"/>
  <c r="C1997" i="34"/>
  <c r="C1998" i="34"/>
  <c r="C1999" i="34"/>
  <c r="C2000" i="34"/>
  <c r="C2001" i="34"/>
  <c r="C2002" i="34"/>
  <c r="C2003" i="34"/>
  <c r="C2004" i="34"/>
  <c r="C2005" i="34"/>
  <c r="C2006" i="34"/>
  <c r="C2007" i="34"/>
  <c r="C2008" i="34"/>
  <c r="C2009" i="34"/>
  <c r="C2010" i="34"/>
  <c r="C2011" i="34"/>
  <c r="C2012" i="34"/>
  <c r="C2013" i="34"/>
  <c r="C2014" i="34"/>
  <c r="C2015" i="34"/>
  <c r="C2016" i="34"/>
  <c r="C2017" i="34"/>
  <c r="C2018" i="34"/>
  <c r="C2019" i="34"/>
  <c r="C2020" i="34"/>
  <c r="C2021" i="34"/>
  <c r="C2022" i="34"/>
  <c r="C2023" i="34"/>
  <c r="C2024" i="34"/>
  <c r="C2025" i="34"/>
  <c r="C2026" i="34"/>
  <c r="C2027" i="34"/>
  <c r="C2028" i="34"/>
  <c r="C2029" i="34"/>
  <c r="C2030" i="34"/>
  <c r="C2031" i="34"/>
  <c r="C2032" i="34"/>
  <c r="C2033" i="34"/>
  <c r="C2034" i="34"/>
  <c r="C2035" i="34"/>
  <c r="C2036" i="34"/>
  <c r="C2037" i="34"/>
  <c r="C2038" i="34"/>
  <c r="C2039" i="34"/>
  <c r="C2040" i="34"/>
  <c r="C2041" i="34"/>
  <c r="C2042" i="34"/>
  <c r="C2043" i="34"/>
  <c r="C2044" i="34"/>
  <c r="C2045" i="34"/>
  <c r="C2046" i="34"/>
  <c r="C2047" i="34"/>
  <c r="C2048" i="34"/>
  <c r="C2049" i="34"/>
  <c r="C2050" i="34"/>
  <c r="C2051" i="34"/>
  <c r="C2052" i="34"/>
  <c r="C2053" i="34"/>
  <c r="C2054" i="34"/>
  <c r="C2055" i="34"/>
  <c r="C2056" i="34"/>
  <c r="C2057" i="34"/>
  <c r="C2058" i="34"/>
  <c r="C2059" i="34"/>
  <c r="C2060" i="34"/>
  <c r="C2061" i="34"/>
  <c r="C2062" i="34"/>
  <c r="C2063" i="34"/>
  <c r="C2064" i="34"/>
  <c r="C2065" i="34"/>
  <c r="C2066" i="34"/>
  <c r="C2067" i="34"/>
  <c r="C2068" i="34"/>
  <c r="C2069" i="34"/>
  <c r="C2070" i="34"/>
  <c r="C2071" i="34"/>
  <c r="C2072" i="34"/>
  <c r="C2073" i="34"/>
  <c r="C2074" i="34"/>
  <c r="C2075" i="34"/>
  <c r="C2076" i="34"/>
  <c r="C2077" i="34"/>
  <c r="C2078" i="34"/>
  <c r="C2079" i="34"/>
  <c r="C2080" i="34"/>
  <c r="C2081" i="34"/>
  <c r="C2082" i="34"/>
  <c r="C2083" i="34"/>
  <c r="C2084" i="34"/>
  <c r="C2085" i="34"/>
  <c r="C2086" i="34"/>
  <c r="C2087" i="34"/>
  <c r="C2088" i="34"/>
  <c r="C2089" i="34"/>
  <c r="C2090" i="34"/>
  <c r="C2091" i="34"/>
  <c r="C2092" i="34"/>
  <c r="C2093" i="34"/>
  <c r="C2094" i="34"/>
  <c r="C2095" i="34"/>
  <c r="C2096" i="34"/>
  <c r="C2097" i="34"/>
  <c r="C2098" i="34"/>
  <c r="C2099" i="34"/>
  <c r="C2100" i="34"/>
  <c r="C2101" i="34"/>
  <c r="C2102" i="34"/>
  <c r="C2103" i="34"/>
  <c r="C2104" i="34"/>
  <c r="C2105" i="34"/>
  <c r="C2106" i="34"/>
  <c r="C2107" i="34"/>
  <c r="C2108" i="34"/>
  <c r="C2109" i="34"/>
  <c r="C2110" i="34"/>
  <c r="C2111" i="34"/>
  <c r="C2112" i="34"/>
  <c r="C2113" i="34"/>
  <c r="C2114" i="34"/>
  <c r="C2115" i="34"/>
  <c r="C2116" i="34"/>
  <c r="C2117" i="34"/>
  <c r="C2118" i="34"/>
  <c r="C2119" i="34"/>
  <c r="C2120" i="34"/>
  <c r="C2121" i="34"/>
  <c r="C2122" i="34"/>
  <c r="C2123" i="34"/>
  <c r="C2124" i="34"/>
  <c r="C2125" i="34"/>
  <c r="C2126" i="34"/>
  <c r="C2127" i="34"/>
  <c r="C2128" i="34"/>
  <c r="C2129" i="34"/>
  <c r="C2130" i="34"/>
  <c r="C2131" i="34"/>
  <c r="C2132" i="34"/>
  <c r="C2133" i="34"/>
  <c r="C2134" i="34"/>
  <c r="C2135" i="34"/>
  <c r="C2136" i="34"/>
  <c r="C2137" i="34"/>
  <c r="C2138" i="34"/>
  <c r="C2139" i="34"/>
  <c r="C2140" i="34"/>
  <c r="C2141" i="34"/>
  <c r="C2142" i="34"/>
  <c r="C2143" i="34"/>
  <c r="C2144" i="34"/>
  <c r="C2145" i="34"/>
  <c r="C2146" i="34"/>
  <c r="C2147" i="34"/>
  <c r="C2148" i="34"/>
  <c r="C2149" i="34"/>
  <c r="C2150" i="34"/>
  <c r="C2151" i="34"/>
  <c r="C2152" i="34"/>
  <c r="C2153" i="34"/>
  <c r="C2154" i="34"/>
  <c r="C2155" i="34"/>
  <c r="C2156" i="34"/>
  <c r="C2157" i="34"/>
  <c r="C2158" i="34"/>
  <c r="C2159" i="34"/>
  <c r="C2160" i="34"/>
  <c r="C2161" i="34"/>
  <c r="C2162" i="34"/>
  <c r="C2163" i="34"/>
  <c r="C2164" i="34"/>
  <c r="C2165" i="34"/>
  <c r="C2166" i="34"/>
  <c r="C2167" i="34"/>
  <c r="C2168" i="34"/>
  <c r="C2169" i="34"/>
  <c r="C2170" i="34"/>
  <c r="C2171" i="34"/>
  <c r="C2172" i="34"/>
  <c r="C2173" i="34"/>
  <c r="C2174" i="34"/>
  <c r="C2175" i="34"/>
  <c r="C2176" i="34"/>
  <c r="C2177" i="34"/>
  <c r="C2178" i="34"/>
  <c r="C2179" i="34"/>
  <c r="C2180" i="34"/>
  <c r="C2181" i="34"/>
  <c r="C2182" i="34"/>
  <c r="C2183" i="34"/>
  <c r="C2184" i="34"/>
  <c r="C2185" i="34"/>
  <c r="C2186" i="34"/>
  <c r="C2187" i="34"/>
  <c r="C2188" i="34"/>
  <c r="C2189" i="34"/>
  <c r="C2190" i="34"/>
  <c r="C2191" i="34"/>
  <c r="C2192" i="34"/>
  <c r="C2193" i="34"/>
  <c r="C2194" i="34"/>
  <c r="C2195" i="34"/>
  <c r="C2196" i="34"/>
  <c r="C2197" i="34"/>
  <c r="C2198" i="34"/>
  <c r="C2199" i="34"/>
  <c r="C2200" i="34"/>
  <c r="C2201" i="34"/>
  <c r="C2202" i="34"/>
  <c r="C2203" i="34"/>
  <c r="C2204" i="34"/>
  <c r="C2205" i="34"/>
  <c r="C2206" i="34"/>
  <c r="C2207" i="34"/>
  <c r="C2208" i="34"/>
  <c r="C2209" i="34"/>
  <c r="C2210" i="34"/>
  <c r="C2211" i="34"/>
  <c r="C2212" i="34"/>
  <c r="C2213" i="34"/>
  <c r="C2214" i="34"/>
  <c r="C2215" i="34"/>
  <c r="C2216" i="34"/>
  <c r="C2217" i="34"/>
  <c r="C2218" i="34"/>
  <c r="C2219" i="34"/>
  <c r="C2220" i="34"/>
  <c r="C2221" i="34"/>
  <c r="C2222" i="34"/>
  <c r="C2223" i="34"/>
  <c r="C2224" i="34"/>
  <c r="C2225" i="34"/>
  <c r="C2226" i="34"/>
  <c r="C2227" i="34"/>
  <c r="C2228" i="34"/>
  <c r="C2229" i="34"/>
  <c r="C2230" i="34"/>
  <c r="C2231" i="34"/>
  <c r="C2232" i="34"/>
  <c r="C2233" i="34"/>
  <c r="C2234" i="34"/>
  <c r="C2235" i="34"/>
  <c r="C2236" i="34"/>
  <c r="C2237" i="34"/>
  <c r="C2238" i="34"/>
  <c r="C2239" i="34"/>
  <c r="C2240" i="34"/>
  <c r="C2241" i="34"/>
  <c r="C2242" i="34"/>
  <c r="C2243" i="34"/>
  <c r="C2244" i="34"/>
  <c r="C2245" i="34"/>
  <c r="C2246" i="34"/>
  <c r="C2247" i="34"/>
  <c r="C2248" i="34"/>
  <c r="C2249" i="34"/>
  <c r="C2250" i="34"/>
  <c r="C2251" i="34"/>
  <c r="C2252" i="34"/>
  <c r="C2253" i="34"/>
  <c r="C2254" i="34"/>
  <c r="C2255" i="34"/>
  <c r="C2256" i="34"/>
  <c r="C2257" i="34"/>
  <c r="C2258" i="34"/>
  <c r="C2259" i="34"/>
  <c r="C2260" i="34"/>
  <c r="C2261" i="34"/>
  <c r="C2262" i="34"/>
  <c r="C2263" i="34"/>
  <c r="C2264" i="34"/>
  <c r="C2265" i="34"/>
  <c r="C2266" i="34"/>
  <c r="C2267" i="34"/>
  <c r="C2268" i="34"/>
  <c r="C2269" i="34"/>
  <c r="C2270" i="34"/>
  <c r="C2271" i="34"/>
  <c r="C2272" i="34"/>
  <c r="C2273" i="34"/>
  <c r="C2274" i="34"/>
  <c r="C2275" i="34"/>
  <c r="C2276" i="34"/>
  <c r="C2277" i="34"/>
  <c r="C2278" i="34"/>
  <c r="C2279" i="34"/>
  <c r="C2280" i="34"/>
  <c r="C2281" i="34"/>
  <c r="C2282" i="34"/>
  <c r="C2283" i="34"/>
  <c r="C2284" i="34"/>
  <c r="C2285" i="34"/>
  <c r="C2286" i="34"/>
  <c r="C2287" i="34"/>
  <c r="C2288" i="34"/>
  <c r="C2289" i="34"/>
  <c r="C2290" i="34"/>
  <c r="C2291" i="34"/>
  <c r="C2292" i="34"/>
  <c r="C2293" i="34"/>
  <c r="C2294" i="34"/>
  <c r="C2295" i="34"/>
  <c r="C2296" i="34"/>
  <c r="C2297" i="34"/>
  <c r="C2298" i="34"/>
  <c r="C2299" i="34"/>
  <c r="C2300" i="34"/>
  <c r="C2301" i="34"/>
  <c r="C2302" i="34"/>
  <c r="C2303" i="34"/>
  <c r="C2304" i="34"/>
  <c r="C2305" i="34"/>
  <c r="C2306" i="34"/>
  <c r="C2307" i="34"/>
  <c r="C2308" i="34"/>
  <c r="C2309" i="34"/>
  <c r="C2310" i="34"/>
  <c r="C2311" i="34"/>
  <c r="C2312" i="34"/>
  <c r="C2313" i="34"/>
  <c r="C2314" i="34"/>
  <c r="C2315" i="34"/>
  <c r="C2316" i="34"/>
  <c r="C2317" i="34"/>
  <c r="C2318" i="34"/>
  <c r="C2319" i="34"/>
  <c r="C2320" i="34"/>
  <c r="C2321" i="34"/>
  <c r="C2322" i="34"/>
  <c r="C2323" i="34"/>
  <c r="C2324" i="34"/>
  <c r="C2325" i="34"/>
  <c r="C2326" i="34"/>
  <c r="C2327" i="34"/>
  <c r="C2328" i="34"/>
  <c r="C2329" i="34"/>
  <c r="C2330" i="34"/>
  <c r="C2331" i="34"/>
  <c r="C2332" i="34"/>
  <c r="C2333" i="34"/>
  <c r="C2334" i="34"/>
  <c r="C2335" i="34"/>
  <c r="C2336" i="34"/>
  <c r="C2337" i="34"/>
  <c r="C2338" i="34"/>
  <c r="C2339" i="34"/>
  <c r="C2340" i="34"/>
  <c r="C2341" i="34"/>
  <c r="C2342" i="34"/>
  <c r="C2343" i="34"/>
  <c r="C2344" i="34"/>
  <c r="C2345" i="34"/>
  <c r="C2346" i="34"/>
  <c r="C2347" i="34"/>
  <c r="C2348" i="34"/>
  <c r="C2349" i="34"/>
  <c r="C2350" i="34"/>
  <c r="C2351" i="34"/>
  <c r="C2352" i="34"/>
  <c r="C2353" i="34"/>
  <c r="C2354" i="34"/>
  <c r="C2355" i="34"/>
  <c r="C2356" i="34"/>
  <c r="C2357" i="34"/>
  <c r="C2358" i="34"/>
  <c r="C2359" i="34"/>
  <c r="C2360" i="34"/>
  <c r="C2361" i="34"/>
  <c r="C2362" i="34"/>
  <c r="C2363" i="34"/>
  <c r="C2364" i="34"/>
  <c r="C2365" i="34"/>
  <c r="C2366" i="34"/>
  <c r="C2367" i="34"/>
  <c r="C2368" i="34"/>
  <c r="C2369" i="34"/>
  <c r="C2370" i="34"/>
  <c r="C2371" i="34"/>
  <c r="C2372" i="34"/>
  <c r="C2373" i="34"/>
  <c r="C2374" i="34"/>
  <c r="C2375" i="34"/>
  <c r="C2376" i="34"/>
  <c r="C2377" i="34"/>
  <c r="C2378" i="34"/>
  <c r="C2379" i="34"/>
  <c r="C2380" i="34"/>
  <c r="C2381" i="34"/>
  <c r="C2382" i="34"/>
  <c r="C2383" i="34"/>
  <c r="C2384" i="34"/>
  <c r="C2385" i="34"/>
  <c r="C2386" i="34"/>
  <c r="C2387" i="34"/>
  <c r="C2388" i="34"/>
  <c r="C2389" i="34"/>
  <c r="C2390" i="34"/>
  <c r="C2391" i="34"/>
  <c r="C2392" i="34"/>
  <c r="C2393" i="34"/>
  <c r="C2394" i="34"/>
  <c r="C2395" i="34"/>
  <c r="C2396" i="34"/>
  <c r="C2397" i="34"/>
  <c r="C2398" i="34"/>
  <c r="C2399" i="34"/>
  <c r="C2400" i="34"/>
  <c r="C2401" i="34"/>
  <c r="C2402" i="34"/>
  <c r="C2403" i="34"/>
  <c r="C2404" i="34"/>
  <c r="C2405" i="34"/>
  <c r="C2406" i="34"/>
  <c r="C2407" i="34"/>
  <c r="C2408" i="34"/>
  <c r="C2409" i="34"/>
  <c r="C2410" i="34"/>
  <c r="C2411" i="34"/>
  <c r="C2412" i="34"/>
  <c r="C2413" i="34"/>
  <c r="C2414" i="34"/>
  <c r="C2415" i="34"/>
  <c r="C2416" i="34"/>
  <c r="C2417" i="34"/>
  <c r="C2418" i="34"/>
  <c r="C2419" i="34"/>
  <c r="C2420" i="34"/>
  <c r="C2421" i="34"/>
  <c r="C2422" i="34"/>
  <c r="C2423" i="34"/>
  <c r="C2424" i="34"/>
  <c r="C2425" i="34"/>
  <c r="C2426" i="34"/>
  <c r="C2427" i="34"/>
  <c r="C2428" i="34"/>
  <c r="C2429" i="34"/>
  <c r="C2430" i="34"/>
  <c r="C2431" i="34"/>
  <c r="C2432" i="34"/>
  <c r="C2433" i="34"/>
  <c r="C2434" i="34"/>
  <c r="C2435" i="34"/>
  <c r="C2436" i="34"/>
  <c r="C2437" i="34"/>
  <c r="C2438" i="34"/>
  <c r="C2439" i="34"/>
  <c r="C2440" i="34"/>
  <c r="C2441" i="34"/>
  <c r="C2442" i="34"/>
  <c r="C2443" i="34"/>
  <c r="C2444" i="34"/>
  <c r="C2445" i="34"/>
  <c r="C2446" i="34"/>
  <c r="C2447" i="34"/>
  <c r="C2448" i="34"/>
  <c r="C2449" i="34"/>
  <c r="C2450" i="34"/>
  <c r="C2451" i="34"/>
  <c r="C2452" i="34"/>
  <c r="C2453" i="34"/>
  <c r="C2454" i="34"/>
  <c r="C2455" i="34"/>
  <c r="C2456" i="34"/>
  <c r="C2457" i="34"/>
  <c r="C2458" i="34"/>
  <c r="C2459" i="34"/>
  <c r="C2460" i="34"/>
  <c r="C2461" i="34"/>
  <c r="C2462" i="34"/>
  <c r="C2463" i="34"/>
  <c r="C2464" i="34"/>
  <c r="C2465" i="34"/>
  <c r="C2466" i="34"/>
  <c r="C2467" i="34"/>
  <c r="C2468" i="34"/>
  <c r="C2469" i="34"/>
  <c r="C2470" i="34"/>
  <c r="C2471" i="34"/>
  <c r="C2472" i="34"/>
  <c r="C2473" i="34"/>
  <c r="C2474" i="34"/>
  <c r="C2475" i="34"/>
  <c r="C2476" i="34"/>
  <c r="C2477" i="34"/>
  <c r="C2478" i="34"/>
  <c r="C2479" i="34"/>
  <c r="C2480" i="34"/>
  <c r="C2481" i="34"/>
  <c r="C2482" i="34"/>
  <c r="C2483" i="34"/>
  <c r="C2484" i="34"/>
  <c r="C2485" i="34"/>
  <c r="C2486" i="34"/>
  <c r="C2487" i="34"/>
  <c r="C2488" i="34"/>
  <c r="C2489" i="34"/>
  <c r="C2490" i="34"/>
  <c r="C2491" i="34"/>
  <c r="C2492" i="34"/>
  <c r="C2493" i="34"/>
  <c r="C2494" i="34"/>
  <c r="C2495" i="34"/>
  <c r="C2496" i="34"/>
  <c r="C2497" i="34"/>
  <c r="C2498" i="34"/>
  <c r="C2499" i="34"/>
  <c r="C2500" i="34"/>
  <c r="C2501" i="34"/>
  <c r="C2502" i="34"/>
  <c r="C2503" i="34"/>
  <c r="C2504" i="34"/>
  <c r="C2505" i="34"/>
  <c r="C2506" i="34"/>
  <c r="C2507" i="34"/>
  <c r="C2508" i="34"/>
  <c r="C2509" i="34"/>
  <c r="C2510" i="34"/>
  <c r="C2511" i="34"/>
  <c r="C2512" i="34"/>
  <c r="C2513" i="34"/>
  <c r="C2514" i="34"/>
  <c r="C2515" i="34"/>
  <c r="C2516" i="34"/>
  <c r="C2517" i="34"/>
  <c r="C2518" i="34"/>
  <c r="C2519" i="34"/>
  <c r="C2520" i="34"/>
  <c r="C2521" i="34"/>
  <c r="C2522" i="34"/>
  <c r="C2523" i="34"/>
  <c r="C2524" i="34"/>
  <c r="C2525" i="34"/>
  <c r="C2526" i="34"/>
  <c r="C2527" i="34"/>
  <c r="C2528" i="34"/>
  <c r="C2529" i="34"/>
  <c r="C2530" i="34"/>
  <c r="C2531" i="34"/>
  <c r="C2532" i="34"/>
  <c r="C2533" i="34"/>
  <c r="C2534" i="34"/>
  <c r="C2535" i="34"/>
  <c r="C2536" i="34"/>
  <c r="C2537" i="34"/>
  <c r="C2538" i="34"/>
  <c r="C2539" i="34"/>
  <c r="C2540" i="34"/>
  <c r="C2541" i="34"/>
  <c r="C2542" i="34"/>
  <c r="C2543" i="34"/>
  <c r="C2544" i="34"/>
  <c r="C2545" i="34"/>
  <c r="C2546" i="34"/>
  <c r="C2547" i="34"/>
  <c r="C2548" i="34"/>
  <c r="C2549" i="34"/>
  <c r="C2550" i="34"/>
  <c r="C2551" i="34"/>
  <c r="C2552" i="34"/>
  <c r="C2553" i="34"/>
  <c r="C2554" i="34"/>
  <c r="C2555" i="34"/>
  <c r="C2556" i="34"/>
  <c r="C2557" i="34"/>
  <c r="C2558" i="34"/>
  <c r="C2559" i="34"/>
  <c r="C2560" i="34"/>
  <c r="C2561" i="34"/>
  <c r="C2562" i="34"/>
  <c r="C2563" i="34"/>
  <c r="C2564" i="34"/>
  <c r="C2565" i="34"/>
  <c r="C2566" i="34"/>
  <c r="C2567" i="34"/>
  <c r="C2568" i="34"/>
  <c r="C2569" i="34"/>
  <c r="C2570" i="34"/>
  <c r="C2571" i="34"/>
  <c r="C2572" i="34"/>
  <c r="C2573" i="34"/>
  <c r="C2574" i="34"/>
  <c r="C2575" i="34"/>
  <c r="C2576" i="34"/>
  <c r="C2577" i="34"/>
  <c r="C2578" i="34"/>
  <c r="C2579" i="34"/>
  <c r="C2580" i="34"/>
  <c r="C2581" i="34"/>
  <c r="C2582" i="34"/>
  <c r="C2583" i="34"/>
  <c r="C2584" i="34"/>
  <c r="C2585" i="34"/>
  <c r="C2586" i="34"/>
  <c r="C2587" i="34"/>
  <c r="C2588" i="34"/>
  <c r="C2589" i="34"/>
  <c r="C2590" i="34"/>
  <c r="C2591" i="34"/>
  <c r="C2592" i="34"/>
  <c r="C2593" i="34"/>
  <c r="C2594" i="34"/>
  <c r="C2595" i="34"/>
  <c r="C2596" i="34"/>
  <c r="C2597" i="34"/>
  <c r="C2598" i="34"/>
  <c r="C2599" i="34"/>
  <c r="C2600" i="34"/>
  <c r="C2601" i="34"/>
  <c r="C2602" i="34"/>
  <c r="C2603" i="34"/>
  <c r="C2604" i="34"/>
  <c r="C2605" i="34"/>
  <c r="C2606" i="34"/>
  <c r="C2607" i="34"/>
  <c r="C2608" i="34"/>
  <c r="C2609" i="34"/>
  <c r="C2610" i="34"/>
  <c r="C2611" i="34"/>
  <c r="C2612" i="34"/>
  <c r="C2613" i="34"/>
  <c r="C2614" i="34"/>
  <c r="C2615" i="34"/>
  <c r="C2616" i="34"/>
  <c r="C2617" i="34"/>
  <c r="C2618" i="34"/>
  <c r="C2619" i="34"/>
  <c r="C2620" i="34"/>
  <c r="C2621" i="34"/>
  <c r="C2622" i="34"/>
  <c r="C2623" i="34"/>
  <c r="C2624" i="34"/>
  <c r="C2625" i="34"/>
  <c r="C2626" i="34"/>
  <c r="C2627" i="34"/>
  <c r="C2628" i="34"/>
  <c r="C2629" i="34"/>
  <c r="C2630" i="34"/>
  <c r="C2631" i="34"/>
  <c r="C2632" i="34"/>
  <c r="C2633" i="34"/>
  <c r="C2634" i="34"/>
  <c r="C2635" i="34"/>
  <c r="C2636" i="34"/>
  <c r="C2637" i="34"/>
  <c r="C2638" i="34"/>
  <c r="C2639" i="34"/>
  <c r="C2640" i="34"/>
  <c r="C2641" i="34"/>
  <c r="C2642" i="34"/>
  <c r="C2643" i="34"/>
  <c r="C2644" i="34"/>
  <c r="C2645" i="34"/>
  <c r="C2646" i="34"/>
  <c r="C2647" i="34"/>
  <c r="C2648" i="34"/>
  <c r="C2649" i="34"/>
  <c r="C2650" i="34"/>
  <c r="C2651" i="34"/>
  <c r="C2652" i="34"/>
  <c r="C2653" i="34"/>
  <c r="C2654" i="34"/>
  <c r="C2655" i="34"/>
  <c r="C2656" i="34"/>
  <c r="C2657" i="34"/>
  <c r="C2658" i="34"/>
  <c r="C2659" i="34"/>
  <c r="C2660" i="34"/>
  <c r="C2661" i="34"/>
  <c r="C2662" i="34"/>
  <c r="C2663" i="34"/>
  <c r="C2664" i="34"/>
  <c r="C2665" i="34"/>
  <c r="C2666" i="34"/>
  <c r="C2667" i="34"/>
  <c r="C2668" i="34"/>
  <c r="C2669" i="34"/>
  <c r="C2670" i="34"/>
  <c r="C2671" i="34"/>
  <c r="C2672" i="34"/>
  <c r="C2673" i="34"/>
  <c r="C2674" i="34"/>
  <c r="C2675" i="34"/>
  <c r="C2676" i="34"/>
  <c r="C2677" i="34"/>
  <c r="C2678" i="34"/>
  <c r="C2679" i="34"/>
  <c r="C2680" i="34"/>
  <c r="C2681" i="34"/>
  <c r="C2682" i="34"/>
  <c r="C2683" i="34"/>
  <c r="C2684" i="34"/>
  <c r="C2685" i="34"/>
  <c r="C2686" i="34"/>
  <c r="C2687" i="34"/>
  <c r="C2688" i="34"/>
  <c r="C2689" i="34"/>
  <c r="C2690" i="34"/>
  <c r="C2691" i="34"/>
  <c r="C2692" i="34"/>
  <c r="C2693" i="34"/>
  <c r="C2694" i="34"/>
  <c r="C2695" i="34"/>
  <c r="C2696" i="34"/>
  <c r="C2697" i="34"/>
  <c r="C2698" i="34"/>
  <c r="C2699" i="34"/>
  <c r="C2700" i="34"/>
  <c r="C2701" i="34"/>
  <c r="C2702" i="34"/>
  <c r="C2703" i="34"/>
  <c r="C2704" i="34"/>
  <c r="C2705" i="34"/>
  <c r="C2706" i="34"/>
  <c r="C2707" i="34"/>
  <c r="C2708" i="34"/>
  <c r="C2709" i="34"/>
  <c r="C2710" i="34"/>
  <c r="C2711" i="34"/>
  <c r="C2712" i="34"/>
  <c r="C2713" i="34"/>
  <c r="C2714" i="34"/>
  <c r="C2715" i="34"/>
  <c r="C2716" i="34"/>
  <c r="C2717" i="34"/>
  <c r="C2718" i="34"/>
  <c r="C2719" i="34"/>
  <c r="C2720" i="34"/>
  <c r="C2721" i="34"/>
  <c r="C2722" i="34"/>
  <c r="C2723" i="34"/>
  <c r="C2724" i="34"/>
  <c r="C2725" i="34"/>
  <c r="C2726" i="34"/>
  <c r="C2727" i="34"/>
  <c r="C2728" i="34"/>
  <c r="C2729" i="34"/>
  <c r="C2730" i="34"/>
  <c r="C2731" i="34"/>
  <c r="C2732" i="34"/>
  <c r="C2733" i="34"/>
  <c r="C2734" i="34"/>
  <c r="C2735" i="34"/>
  <c r="C2736" i="34"/>
  <c r="C2737" i="34"/>
  <c r="C2738" i="34"/>
  <c r="C2739" i="34"/>
  <c r="C2740" i="34"/>
  <c r="C2741" i="34"/>
  <c r="C2742" i="34"/>
  <c r="C2743" i="34"/>
  <c r="C2744" i="34"/>
  <c r="C2745" i="34"/>
  <c r="C2746" i="34"/>
  <c r="C2747" i="34"/>
  <c r="C2748" i="34"/>
  <c r="C2749" i="34"/>
  <c r="C2750" i="34"/>
  <c r="C2751" i="34"/>
  <c r="C2752" i="34"/>
  <c r="C2753" i="34"/>
  <c r="C2754" i="34"/>
  <c r="C2755" i="34"/>
  <c r="C2756" i="34"/>
  <c r="C2757" i="34"/>
  <c r="C2758" i="34"/>
  <c r="C2759" i="34"/>
  <c r="C2760" i="34"/>
  <c r="C2761" i="34"/>
  <c r="C2762" i="34"/>
  <c r="C2763" i="34"/>
  <c r="C2764" i="34"/>
  <c r="C2765" i="34"/>
  <c r="C2766" i="34"/>
  <c r="C2767" i="34"/>
  <c r="C2768" i="34"/>
  <c r="C2769" i="34"/>
  <c r="C2770" i="34"/>
  <c r="C2771" i="34"/>
  <c r="C2772" i="34"/>
  <c r="C2773" i="34"/>
  <c r="C2774" i="34"/>
  <c r="C2775" i="34"/>
  <c r="C2776" i="34"/>
  <c r="C2777" i="34"/>
  <c r="C2778" i="34"/>
  <c r="C2779" i="34"/>
  <c r="C2780" i="34"/>
  <c r="C2781" i="34"/>
  <c r="C2782" i="34"/>
  <c r="C2783" i="34"/>
  <c r="C2784" i="34"/>
  <c r="C2785" i="34"/>
  <c r="C2786" i="34"/>
  <c r="C2787" i="34"/>
  <c r="C2788" i="34"/>
  <c r="C2789" i="34"/>
  <c r="C2790" i="34"/>
  <c r="C2791" i="34"/>
  <c r="C2792" i="34"/>
  <c r="C2793" i="34"/>
  <c r="C2794" i="34"/>
  <c r="C2795" i="34"/>
  <c r="C2796" i="34"/>
  <c r="C2797" i="34"/>
  <c r="C2798" i="34"/>
  <c r="C2799" i="34"/>
  <c r="C2800" i="34"/>
  <c r="C2801" i="34"/>
  <c r="C2802" i="34"/>
  <c r="C2803" i="34"/>
  <c r="C2804" i="34"/>
  <c r="C2805" i="34"/>
  <c r="C2806" i="34"/>
  <c r="C2807" i="34"/>
  <c r="C2808" i="34"/>
  <c r="C2809" i="34"/>
  <c r="C2810" i="34"/>
  <c r="C2811" i="34"/>
  <c r="C2812" i="34"/>
  <c r="C2813" i="34"/>
  <c r="C2814" i="34"/>
  <c r="C2815" i="34"/>
  <c r="C2816" i="34"/>
  <c r="C2817" i="34"/>
  <c r="C2818" i="34"/>
  <c r="C2819" i="34"/>
  <c r="C2820" i="34"/>
  <c r="C2821" i="34"/>
  <c r="C2822" i="34"/>
  <c r="C2823" i="34"/>
  <c r="C2824" i="34"/>
  <c r="C2825" i="34"/>
  <c r="C2826" i="34"/>
  <c r="C2827" i="34"/>
  <c r="C2828" i="34"/>
  <c r="C2829" i="34"/>
  <c r="C2830" i="34"/>
  <c r="C2831" i="34"/>
  <c r="C2832" i="34"/>
  <c r="C2833" i="34"/>
  <c r="C2834" i="34"/>
  <c r="C2835" i="34"/>
  <c r="C2836" i="34"/>
  <c r="C2837" i="34"/>
  <c r="C2838" i="34"/>
  <c r="C2839" i="34"/>
  <c r="C2840" i="34"/>
  <c r="C2841" i="34"/>
  <c r="C2842" i="34"/>
  <c r="C2843" i="34"/>
  <c r="C2844" i="34"/>
  <c r="C2845" i="34"/>
  <c r="C2846" i="34"/>
  <c r="C2847" i="34"/>
  <c r="C2848" i="34"/>
  <c r="C2849" i="34"/>
  <c r="C2850" i="34"/>
  <c r="C2851" i="34"/>
  <c r="C2852" i="34"/>
  <c r="C2853" i="34"/>
  <c r="C2854" i="34"/>
  <c r="C2855" i="34"/>
  <c r="C2856" i="34"/>
  <c r="C2857" i="34"/>
  <c r="C2858" i="34"/>
  <c r="C2859" i="34"/>
  <c r="C2860" i="34"/>
  <c r="C2861" i="34"/>
  <c r="C2862" i="34"/>
  <c r="C2863" i="34"/>
  <c r="C2864" i="34"/>
  <c r="C2865" i="34"/>
  <c r="C2866" i="34"/>
  <c r="C2867" i="34"/>
  <c r="C2868" i="34"/>
  <c r="C2869" i="34"/>
  <c r="C2870" i="34"/>
  <c r="C2871" i="34"/>
  <c r="C2872" i="34"/>
  <c r="C2873" i="34"/>
  <c r="C2874" i="34"/>
  <c r="C2875" i="34"/>
  <c r="C2876" i="34"/>
  <c r="C2877" i="34"/>
  <c r="C2878" i="34"/>
  <c r="C2879" i="34"/>
  <c r="C2880" i="34"/>
  <c r="C2881" i="34"/>
  <c r="C2882" i="34"/>
  <c r="C2883" i="34"/>
  <c r="C2884" i="34"/>
  <c r="C2885" i="34"/>
  <c r="C2886" i="34"/>
  <c r="C2887" i="34"/>
  <c r="C2888" i="34"/>
  <c r="C2889" i="34"/>
  <c r="C2890" i="34"/>
  <c r="C2891" i="34"/>
  <c r="C2892" i="34"/>
  <c r="C2893" i="34"/>
  <c r="C2894" i="34"/>
  <c r="C2895" i="34"/>
  <c r="C2896" i="34"/>
  <c r="C2897" i="34"/>
  <c r="C2898" i="34"/>
  <c r="C2899" i="34"/>
  <c r="C2900" i="34"/>
  <c r="C2901" i="34"/>
  <c r="C2902" i="34"/>
  <c r="C2903" i="34"/>
  <c r="C2904" i="34"/>
  <c r="C2905" i="34"/>
  <c r="C2906" i="34"/>
  <c r="C2907" i="34"/>
  <c r="C2908" i="34"/>
  <c r="C2909" i="34"/>
  <c r="C2910" i="34"/>
  <c r="C2911" i="34"/>
  <c r="C2912" i="34"/>
  <c r="C2913" i="34"/>
  <c r="C2914" i="34"/>
  <c r="C2915" i="34"/>
  <c r="C2916" i="34"/>
  <c r="C2917" i="34"/>
  <c r="C2918" i="34"/>
  <c r="C2919" i="34"/>
  <c r="C2920" i="34"/>
  <c r="C2921" i="34"/>
  <c r="C2922" i="34"/>
  <c r="C2923" i="34"/>
  <c r="C2924" i="34"/>
  <c r="C2925" i="34"/>
  <c r="C2926" i="34"/>
  <c r="C2927" i="34"/>
  <c r="C2928" i="34"/>
  <c r="C2929" i="34"/>
  <c r="C2930" i="34"/>
  <c r="C2931" i="34"/>
  <c r="C2932" i="34"/>
  <c r="C2933" i="34"/>
  <c r="C2934" i="34"/>
  <c r="C2935" i="34"/>
  <c r="C2936" i="34"/>
  <c r="C2937" i="34"/>
  <c r="C2938" i="34"/>
  <c r="C2939" i="34"/>
  <c r="C2940" i="34"/>
  <c r="C2941" i="34"/>
  <c r="C2942" i="34"/>
  <c r="C2943" i="34"/>
  <c r="C2944" i="34"/>
  <c r="C2945" i="34"/>
  <c r="C2946" i="34"/>
  <c r="C2947" i="34"/>
  <c r="C2948" i="34"/>
  <c r="C2949" i="34"/>
  <c r="C2950" i="34"/>
  <c r="C2951" i="34"/>
  <c r="C2952" i="34"/>
  <c r="C2953" i="34"/>
  <c r="C2954" i="34"/>
  <c r="C2955" i="34"/>
  <c r="C2956" i="34"/>
  <c r="C2957" i="34"/>
  <c r="C2958" i="34"/>
  <c r="C2959" i="34"/>
  <c r="C2960" i="34"/>
  <c r="C2961" i="34"/>
  <c r="C2962" i="34"/>
  <c r="C2963" i="34"/>
  <c r="C2964" i="34"/>
  <c r="C2965" i="34"/>
  <c r="C2966" i="34"/>
  <c r="C2967" i="34"/>
  <c r="C2968" i="34"/>
  <c r="C2969" i="34"/>
  <c r="C2970" i="34"/>
  <c r="C2971" i="34"/>
  <c r="C2972" i="34"/>
  <c r="C2973" i="34"/>
  <c r="C2974" i="34"/>
  <c r="C2975" i="34"/>
  <c r="C2976" i="34"/>
  <c r="C2977" i="34"/>
  <c r="C2978" i="34"/>
  <c r="C2979" i="34"/>
  <c r="C2980" i="34"/>
  <c r="C2981" i="34"/>
  <c r="C2982" i="34"/>
  <c r="C2983" i="34"/>
  <c r="C2984" i="34"/>
  <c r="C2985" i="34"/>
  <c r="C2986" i="34"/>
  <c r="C2987" i="34"/>
  <c r="C2988" i="34"/>
  <c r="C2989" i="34"/>
  <c r="C2990" i="34"/>
  <c r="C2991" i="34"/>
  <c r="C2992" i="34"/>
  <c r="C2993" i="34"/>
  <c r="C2994" i="34"/>
  <c r="C2995" i="34"/>
  <c r="C2996" i="34"/>
  <c r="C2997" i="34"/>
  <c r="C2998" i="34"/>
  <c r="C2999" i="34"/>
  <c r="C3000" i="34"/>
  <c r="C3001" i="34"/>
  <c r="C3002" i="34"/>
  <c r="C3003" i="34"/>
  <c r="C3004" i="34"/>
  <c r="C3005" i="34"/>
  <c r="C3006" i="34"/>
  <c r="C3007" i="34"/>
  <c r="C3008" i="34"/>
  <c r="C3009" i="34"/>
  <c r="C3010" i="34"/>
  <c r="C3011" i="34"/>
  <c r="C3012" i="34"/>
  <c r="C3013" i="34"/>
  <c r="C3014" i="34"/>
  <c r="C3015" i="34"/>
  <c r="C3016" i="34"/>
  <c r="C3017" i="34"/>
  <c r="C3018" i="34"/>
  <c r="C3019" i="34"/>
  <c r="C3020" i="34"/>
  <c r="C3021" i="34"/>
  <c r="C3022" i="34"/>
  <c r="C3023" i="34"/>
  <c r="C3024" i="34"/>
  <c r="C3025" i="34"/>
  <c r="C3026" i="34"/>
  <c r="C3027" i="34"/>
  <c r="C3028" i="34"/>
  <c r="C3029" i="34"/>
  <c r="C3030" i="34"/>
  <c r="C3031" i="34"/>
  <c r="C3032" i="34"/>
  <c r="C3033" i="34"/>
  <c r="C3034" i="34"/>
  <c r="C3035" i="34"/>
  <c r="C3036" i="34"/>
  <c r="C3037" i="34"/>
  <c r="C3038" i="34"/>
  <c r="C3039" i="34"/>
  <c r="C3040" i="34"/>
  <c r="C3041" i="34"/>
  <c r="C3042" i="34"/>
  <c r="C3043" i="34"/>
  <c r="C3044" i="34"/>
  <c r="C3045" i="34"/>
  <c r="C3046" i="34"/>
  <c r="C3047" i="34"/>
  <c r="C3048" i="34"/>
  <c r="C3049" i="34"/>
  <c r="C3050" i="34"/>
  <c r="C3051" i="34"/>
  <c r="C3052" i="34"/>
  <c r="C3053" i="34"/>
  <c r="C3054" i="34"/>
  <c r="C3055" i="34"/>
  <c r="C3056" i="34"/>
  <c r="C3057" i="34"/>
  <c r="C3058" i="34"/>
  <c r="C3059" i="34"/>
  <c r="C3060" i="34"/>
  <c r="C3061" i="34"/>
  <c r="C3062" i="34"/>
  <c r="C3063" i="34"/>
  <c r="C3064" i="34"/>
  <c r="C3065" i="34"/>
  <c r="C3066" i="34"/>
  <c r="C3067" i="34"/>
  <c r="C3068" i="34"/>
  <c r="C3069" i="34"/>
  <c r="C3070" i="34"/>
  <c r="C3071" i="34"/>
  <c r="C3072" i="34"/>
  <c r="C3073" i="34"/>
  <c r="C3074" i="34"/>
  <c r="C3075" i="34"/>
  <c r="C3076" i="34"/>
  <c r="C3077" i="34"/>
  <c r="C3078" i="34"/>
  <c r="C3079" i="34"/>
  <c r="C3080" i="34"/>
  <c r="C3081" i="34"/>
  <c r="C3082" i="34"/>
  <c r="C3083" i="34"/>
  <c r="C3084" i="34"/>
  <c r="C3085" i="34"/>
  <c r="C3086" i="34"/>
  <c r="C3087" i="34"/>
  <c r="C3088" i="34"/>
  <c r="C3089" i="34"/>
  <c r="C3090" i="34"/>
  <c r="C3091" i="34"/>
  <c r="C3092" i="34"/>
  <c r="C3093" i="34"/>
  <c r="C3094" i="34"/>
  <c r="C3095" i="34"/>
  <c r="C3096" i="34"/>
  <c r="C3097" i="34"/>
  <c r="C3098" i="34"/>
  <c r="C3099" i="34"/>
  <c r="C3100" i="34"/>
  <c r="C3101" i="34"/>
  <c r="C3102" i="34"/>
  <c r="C3103" i="34"/>
  <c r="C3104" i="34"/>
  <c r="C3105" i="34"/>
  <c r="C3106" i="34"/>
  <c r="C3107" i="34"/>
  <c r="C3108" i="34"/>
  <c r="C3109" i="34"/>
  <c r="C3110" i="34"/>
  <c r="C3111" i="34"/>
  <c r="C3112" i="34"/>
  <c r="C3113" i="34"/>
  <c r="C3114" i="34"/>
  <c r="C3115" i="34"/>
  <c r="C3116" i="34"/>
  <c r="C3117" i="34"/>
  <c r="C3118" i="34"/>
  <c r="C3119" i="34"/>
  <c r="C3120" i="34"/>
  <c r="C3121" i="34"/>
  <c r="C3122" i="34"/>
  <c r="C3123" i="34"/>
  <c r="C3124" i="34"/>
  <c r="C3125" i="34"/>
  <c r="C3126" i="34"/>
  <c r="C3127" i="34"/>
  <c r="C3128" i="34"/>
  <c r="C3129" i="34"/>
  <c r="C3130" i="34"/>
  <c r="C3131" i="34"/>
  <c r="C3132" i="34"/>
  <c r="C3133" i="34"/>
  <c r="C3134" i="34"/>
  <c r="C3135" i="34"/>
  <c r="C3136" i="34"/>
  <c r="C3137" i="34"/>
  <c r="C3138" i="34"/>
  <c r="C3139" i="34"/>
  <c r="C3140" i="34"/>
  <c r="C3141" i="34"/>
  <c r="C3142" i="34"/>
  <c r="C3143" i="34"/>
  <c r="C3144" i="34"/>
  <c r="C3145" i="34"/>
  <c r="C3146" i="34"/>
  <c r="C3147" i="34"/>
  <c r="C3148" i="34"/>
  <c r="C3149" i="34"/>
  <c r="C3150" i="34"/>
  <c r="C3151" i="34"/>
  <c r="C3152" i="34"/>
  <c r="C3153" i="34"/>
  <c r="C3154" i="34"/>
  <c r="C3155" i="34"/>
  <c r="C3156" i="34"/>
  <c r="C3157" i="34"/>
  <c r="C3158" i="34"/>
  <c r="C3159" i="34"/>
  <c r="C3160" i="34"/>
  <c r="C3161" i="34"/>
  <c r="C3162" i="34"/>
  <c r="C3163" i="34"/>
  <c r="C3164" i="34"/>
  <c r="C3165" i="34"/>
  <c r="C3166" i="34"/>
  <c r="C3167" i="34"/>
  <c r="C3168" i="34"/>
  <c r="C3169" i="34"/>
  <c r="C3170" i="34"/>
  <c r="C3171" i="34"/>
  <c r="C3172" i="34"/>
  <c r="C3173" i="34"/>
  <c r="C3174" i="34"/>
  <c r="C3175" i="34"/>
  <c r="C3176" i="34"/>
  <c r="C3177" i="34"/>
  <c r="C3178" i="34"/>
  <c r="C3179" i="34"/>
  <c r="C3180" i="34"/>
  <c r="C3181" i="34"/>
  <c r="C3182" i="34"/>
  <c r="C3183" i="34"/>
  <c r="C3184" i="34"/>
  <c r="C3185" i="34"/>
  <c r="C3186" i="34"/>
  <c r="C3187" i="34"/>
  <c r="C3188" i="34"/>
  <c r="C3189" i="34"/>
  <c r="C3190" i="34"/>
  <c r="C3191" i="34"/>
  <c r="C3192" i="34"/>
  <c r="C3193" i="34"/>
  <c r="C3194" i="34"/>
  <c r="C3195" i="34"/>
  <c r="C3196" i="34"/>
  <c r="C3197" i="34"/>
  <c r="C3198" i="34"/>
  <c r="C3199" i="34"/>
  <c r="C3200" i="34"/>
  <c r="C3201" i="34"/>
  <c r="C3202" i="34"/>
  <c r="C3203" i="34"/>
  <c r="C3204" i="34"/>
  <c r="C3205" i="34"/>
  <c r="C3206" i="34"/>
  <c r="C3207" i="34"/>
  <c r="C3208" i="34"/>
  <c r="C3209" i="34"/>
  <c r="C3210" i="34"/>
  <c r="C3211" i="34"/>
  <c r="C3212" i="34"/>
  <c r="C3213" i="34"/>
  <c r="C3214" i="34"/>
  <c r="C3215" i="34"/>
  <c r="C3216" i="34"/>
  <c r="C3217" i="34"/>
  <c r="C3218" i="34"/>
  <c r="C3219" i="34"/>
  <c r="C3220" i="34"/>
  <c r="C3221" i="34"/>
  <c r="C3222" i="34"/>
  <c r="C3223" i="34"/>
  <c r="C3224" i="34"/>
  <c r="C3225" i="34"/>
  <c r="C3226" i="34"/>
  <c r="C3227" i="34"/>
  <c r="C3228" i="34"/>
  <c r="C3229" i="34"/>
  <c r="C3230" i="34"/>
  <c r="C3231" i="34"/>
  <c r="C3232" i="34"/>
  <c r="C3233" i="34"/>
  <c r="C3234" i="34"/>
  <c r="C3235" i="34"/>
  <c r="C3236" i="34"/>
  <c r="C3237" i="34"/>
  <c r="C3238" i="34"/>
  <c r="C3239" i="34"/>
  <c r="C3240" i="34"/>
  <c r="C3241" i="34"/>
  <c r="C3242" i="34"/>
  <c r="C3243" i="34"/>
  <c r="C3244" i="34"/>
  <c r="C3245" i="34"/>
  <c r="C3246" i="34"/>
  <c r="C3247" i="34"/>
  <c r="C3248" i="34"/>
  <c r="C3249" i="34"/>
  <c r="C3250" i="34"/>
  <c r="C3251" i="34"/>
  <c r="C3252" i="34"/>
  <c r="C3253" i="34"/>
  <c r="C3254" i="34"/>
  <c r="C3255" i="34"/>
  <c r="C3256" i="34"/>
  <c r="C3257" i="34"/>
  <c r="C3258" i="34"/>
  <c r="C3259" i="34"/>
  <c r="C3260" i="34"/>
  <c r="C3261" i="34"/>
  <c r="C3262" i="34"/>
  <c r="C3263" i="34"/>
  <c r="C3264" i="34"/>
  <c r="C3265" i="34"/>
  <c r="C3266" i="34"/>
  <c r="C3267" i="34"/>
  <c r="C3268" i="34"/>
  <c r="C3269" i="34"/>
  <c r="C3270" i="34"/>
  <c r="C3271" i="34"/>
  <c r="C3272" i="34"/>
  <c r="C3273" i="34"/>
  <c r="C3274" i="34"/>
  <c r="C3275" i="34"/>
  <c r="C3276" i="34"/>
  <c r="C3277" i="34"/>
  <c r="C3278" i="34"/>
  <c r="C3279" i="34"/>
  <c r="C3280" i="34"/>
  <c r="C3281" i="34"/>
  <c r="C3282" i="34"/>
  <c r="C3283" i="34"/>
  <c r="C3284" i="34"/>
  <c r="C3285" i="34"/>
  <c r="C3286" i="34"/>
  <c r="C3287" i="34"/>
  <c r="C3288" i="34"/>
  <c r="C3289" i="34"/>
  <c r="C3290" i="34"/>
  <c r="C3291" i="34"/>
  <c r="C3292" i="34"/>
  <c r="C3293" i="34"/>
  <c r="C3294" i="34"/>
  <c r="C3295" i="34"/>
  <c r="C3296" i="34"/>
  <c r="C3297" i="34"/>
  <c r="C3298" i="34"/>
  <c r="C3299" i="34"/>
  <c r="C3300" i="34"/>
  <c r="C3301" i="34"/>
  <c r="C3302" i="34"/>
  <c r="C3303" i="34"/>
  <c r="C3304" i="34"/>
  <c r="C3305" i="34"/>
  <c r="C3306" i="34"/>
  <c r="C3307" i="34"/>
  <c r="C3308" i="34"/>
  <c r="C3309" i="34"/>
  <c r="C3310" i="34"/>
  <c r="C3311" i="34"/>
  <c r="C3312" i="34"/>
  <c r="C3313" i="34"/>
  <c r="C3314" i="34"/>
  <c r="C3315" i="34"/>
  <c r="C3316" i="34"/>
  <c r="C3317" i="34"/>
  <c r="C3318" i="34"/>
  <c r="C3319" i="34"/>
  <c r="C3320" i="34"/>
  <c r="C3321" i="34"/>
  <c r="C3322" i="34"/>
  <c r="C3323" i="34"/>
  <c r="C3324" i="34"/>
  <c r="C3325" i="34"/>
  <c r="C3326" i="34"/>
  <c r="C3327" i="34"/>
  <c r="C3328" i="34"/>
  <c r="C3329" i="34"/>
  <c r="C3330" i="34"/>
  <c r="C3331" i="34"/>
  <c r="C3332" i="34"/>
  <c r="C3333" i="34"/>
  <c r="C3334" i="34"/>
  <c r="C3335" i="34"/>
  <c r="C3336" i="34"/>
  <c r="C3337" i="34"/>
  <c r="C3338" i="34"/>
  <c r="C3339" i="34"/>
  <c r="C3340" i="34"/>
  <c r="C3341" i="34"/>
  <c r="C3342" i="34"/>
  <c r="C3343" i="34"/>
  <c r="C3344" i="34"/>
  <c r="C3345" i="34"/>
  <c r="C3346" i="34"/>
  <c r="C3347" i="34"/>
  <c r="C3348" i="34"/>
  <c r="C3349" i="34"/>
  <c r="C3350" i="34"/>
  <c r="C3351" i="34"/>
  <c r="C3352" i="34"/>
  <c r="C3353" i="34"/>
  <c r="C3354" i="34"/>
  <c r="C3355" i="34"/>
  <c r="C3356" i="34"/>
  <c r="C3357" i="34"/>
  <c r="C3358" i="34"/>
  <c r="C3359" i="34"/>
  <c r="C3360" i="34"/>
  <c r="C3361" i="34"/>
  <c r="C3362" i="34"/>
  <c r="C3363" i="34"/>
  <c r="C3364" i="34"/>
  <c r="C3365" i="34"/>
  <c r="C3366" i="34"/>
  <c r="C3367" i="34"/>
  <c r="C3368" i="34"/>
  <c r="C3369" i="34"/>
  <c r="C3370" i="34"/>
  <c r="C3371" i="34"/>
  <c r="C3372" i="34"/>
  <c r="C3373" i="34"/>
  <c r="C3374" i="34"/>
  <c r="C3375" i="34"/>
  <c r="C3376" i="34"/>
  <c r="C3377" i="34"/>
  <c r="C3378" i="34"/>
  <c r="C3379" i="34"/>
  <c r="C3380" i="34"/>
  <c r="C3381" i="34"/>
  <c r="C3382" i="34"/>
  <c r="C3383" i="34"/>
  <c r="C3384" i="34"/>
  <c r="C3385" i="34"/>
  <c r="C3386" i="34"/>
  <c r="C3387" i="34"/>
  <c r="C3388" i="34"/>
  <c r="C3389" i="34"/>
  <c r="C3390" i="34"/>
  <c r="C3391" i="34"/>
  <c r="C3392" i="34"/>
  <c r="C3393" i="34"/>
  <c r="C3394" i="34"/>
  <c r="C3395" i="34"/>
  <c r="C3396" i="34"/>
  <c r="C3397" i="34"/>
  <c r="C3398" i="34"/>
  <c r="C3399" i="34"/>
  <c r="C3400" i="34"/>
  <c r="C3401" i="34"/>
  <c r="C3402" i="34"/>
  <c r="C3403" i="34"/>
  <c r="C3404" i="34"/>
  <c r="C3405" i="34"/>
  <c r="C3406" i="34"/>
  <c r="C3407" i="34"/>
  <c r="C3408" i="34"/>
  <c r="C3409" i="34"/>
  <c r="C3410" i="34"/>
  <c r="C3411" i="34"/>
  <c r="C3412" i="34"/>
  <c r="C3413" i="34"/>
  <c r="C3414" i="34"/>
  <c r="C3415" i="34"/>
  <c r="C3416" i="34"/>
  <c r="C3417" i="34"/>
  <c r="C3418" i="34"/>
  <c r="C3419" i="34"/>
  <c r="C3420" i="34"/>
  <c r="C3421" i="34"/>
  <c r="C3422" i="34"/>
  <c r="C3423" i="34"/>
  <c r="C3424" i="34"/>
  <c r="C3425" i="34"/>
  <c r="C3426" i="34"/>
  <c r="C3427" i="34"/>
  <c r="C3428" i="34"/>
  <c r="C3429" i="34"/>
  <c r="C3430" i="34"/>
  <c r="C3431" i="34"/>
  <c r="C3432" i="34"/>
  <c r="C3433" i="34"/>
  <c r="C3434" i="34"/>
  <c r="C3435" i="34"/>
  <c r="C3436" i="34"/>
  <c r="C3437" i="34"/>
  <c r="C3438" i="34"/>
  <c r="C3439" i="34"/>
  <c r="C3440" i="34"/>
  <c r="C3441" i="34"/>
  <c r="C3442" i="34"/>
  <c r="C3443" i="34"/>
  <c r="C3444" i="34"/>
  <c r="C3445" i="34"/>
  <c r="C3446" i="34"/>
  <c r="C3447" i="34"/>
  <c r="C3448" i="34"/>
  <c r="C3449" i="34"/>
  <c r="C3450" i="34"/>
  <c r="C3451" i="34"/>
  <c r="C3452" i="34"/>
  <c r="C3453" i="34"/>
  <c r="C3454" i="34"/>
  <c r="C3455" i="34"/>
  <c r="C3456" i="34"/>
  <c r="C3457" i="34"/>
  <c r="C3458" i="34"/>
  <c r="C3459" i="34"/>
  <c r="C3460" i="34"/>
  <c r="C3461" i="34"/>
  <c r="C3462" i="34"/>
  <c r="C3463" i="34"/>
  <c r="C3464" i="34"/>
  <c r="C3465" i="34"/>
  <c r="C3466" i="34"/>
  <c r="C3467" i="34"/>
  <c r="C3468" i="34"/>
  <c r="C3469" i="34"/>
  <c r="C3470" i="34"/>
  <c r="C3471" i="34"/>
  <c r="C3472" i="34"/>
  <c r="C3473" i="34"/>
  <c r="C3474" i="34"/>
  <c r="C3475" i="34"/>
  <c r="C3476" i="34"/>
  <c r="C3477" i="34"/>
  <c r="C3478" i="34"/>
  <c r="C3479" i="34"/>
  <c r="C3480" i="34"/>
  <c r="C3481" i="34"/>
  <c r="C3482" i="34"/>
  <c r="C3483" i="34"/>
  <c r="C3484" i="34"/>
  <c r="C3485" i="34"/>
  <c r="C3486" i="34"/>
  <c r="C3487" i="34"/>
  <c r="C3488" i="34"/>
  <c r="C3489" i="34"/>
  <c r="C3490" i="34"/>
  <c r="C3491" i="34"/>
  <c r="C3492" i="34"/>
  <c r="C3493" i="34"/>
  <c r="C3494" i="34"/>
  <c r="C3495" i="34"/>
  <c r="C3496" i="34"/>
  <c r="C3497" i="34"/>
  <c r="C3498" i="34"/>
  <c r="C3499" i="34"/>
  <c r="C3500" i="34"/>
  <c r="C3501" i="34"/>
  <c r="C3502" i="34"/>
  <c r="C3503" i="34"/>
  <c r="C3504" i="34"/>
  <c r="C3505" i="34"/>
  <c r="C3506" i="34"/>
  <c r="C3507" i="34"/>
  <c r="C3508" i="34"/>
  <c r="C3509" i="34"/>
  <c r="C3510" i="34"/>
  <c r="C3511" i="34"/>
  <c r="C3512" i="34"/>
  <c r="C3513" i="34"/>
  <c r="C3514" i="34"/>
  <c r="C3515" i="34"/>
  <c r="C3516" i="34"/>
  <c r="C3517" i="34"/>
  <c r="C3518" i="34"/>
  <c r="C3519" i="34"/>
  <c r="C3520" i="34"/>
  <c r="C3521" i="34"/>
  <c r="C3522" i="34"/>
  <c r="C3523" i="34"/>
  <c r="C3524" i="34"/>
  <c r="C3525" i="34"/>
  <c r="C3526" i="34"/>
  <c r="C3527" i="34"/>
  <c r="C3528" i="34"/>
  <c r="C3529" i="34"/>
  <c r="C3530" i="34"/>
  <c r="C3531" i="34"/>
  <c r="C3532" i="34"/>
  <c r="C3533" i="34"/>
  <c r="C3534" i="34"/>
  <c r="C3535" i="34"/>
  <c r="C3536" i="34"/>
  <c r="C3537" i="34"/>
  <c r="C3538" i="34"/>
  <c r="C3539" i="34"/>
  <c r="C3540" i="34"/>
  <c r="C3541" i="34"/>
  <c r="C3542" i="34"/>
  <c r="C3543" i="34"/>
  <c r="C3544" i="34"/>
  <c r="C3545" i="34"/>
  <c r="C3546" i="34"/>
  <c r="C3547" i="34"/>
  <c r="C3548" i="34"/>
  <c r="C3549" i="34"/>
  <c r="C3550" i="34"/>
  <c r="C3551" i="34"/>
  <c r="C3552" i="34"/>
  <c r="C3553" i="34"/>
  <c r="C3554" i="34"/>
  <c r="C3555" i="34"/>
  <c r="C3556" i="34"/>
  <c r="C3557" i="34"/>
  <c r="C3558" i="34"/>
  <c r="C3559" i="34"/>
  <c r="C3560" i="34"/>
  <c r="C3561" i="34"/>
  <c r="C3562" i="34"/>
  <c r="C3563" i="34"/>
  <c r="C3564" i="34"/>
  <c r="C3565" i="34"/>
  <c r="C3566" i="34"/>
  <c r="C3567" i="34"/>
  <c r="C3568" i="34"/>
  <c r="C3569" i="34"/>
  <c r="C3570" i="34"/>
  <c r="C3571" i="34"/>
  <c r="C3572" i="34"/>
  <c r="C3573" i="34"/>
  <c r="C3574" i="34"/>
  <c r="C3575" i="34"/>
  <c r="C3576" i="34"/>
  <c r="C3577" i="34"/>
  <c r="C3578" i="34"/>
  <c r="C3579" i="34"/>
  <c r="C3580" i="34"/>
  <c r="C3581" i="34"/>
  <c r="C3582" i="34"/>
  <c r="C3583" i="34"/>
  <c r="C3584" i="34"/>
  <c r="C3585" i="34"/>
  <c r="C3586" i="34"/>
  <c r="C3587" i="34"/>
  <c r="C3588" i="34"/>
  <c r="C3589" i="34"/>
  <c r="C3590" i="34"/>
  <c r="C3591" i="34"/>
  <c r="C3592" i="34"/>
  <c r="C3593" i="34"/>
  <c r="C3594" i="34"/>
  <c r="C3595" i="34"/>
  <c r="C3596" i="34"/>
  <c r="C3597" i="34"/>
  <c r="C3598" i="34"/>
  <c r="C3599" i="34"/>
  <c r="C3600" i="34"/>
  <c r="C3601" i="34"/>
  <c r="C3602" i="34"/>
  <c r="C3603" i="34"/>
  <c r="C3604" i="34"/>
  <c r="C3605" i="34"/>
  <c r="C3606" i="34"/>
  <c r="C3607" i="34"/>
  <c r="C3608" i="34"/>
  <c r="C3609" i="34"/>
  <c r="C3610" i="34"/>
  <c r="C3611" i="34"/>
  <c r="C3612" i="34"/>
  <c r="C3613" i="34"/>
  <c r="C3614" i="34"/>
  <c r="C3615" i="34"/>
  <c r="C3616" i="34"/>
  <c r="C3617" i="34"/>
  <c r="C3618" i="34"/>
  <c r="C3619" i="34"/>
  <c r="C3620" i="34"/>
  <c r="C3621" i="34"/>
  <c r="C3622" i="34"/>
  <c r="C3623" i="34"/>
  <c r="C3624" i="34"/>
  <c r="C3625" i="34"/>
  <c r="C3626" i="34"/>
  <c r="C3627" i="34"/>
  <c r="C3628" i="34"/>
  <c r="C3629" i="34"/>
  <c r="C3630" i="34"/>
  <c r="C3631" i="34"/>
  <c r="C3632" i="34"/>
  <c r="C3633" i="34"/>
  <c r="C3634" i="34"/>
  <c r="C3635" i="34"/>
  <c r="C3636" i="34"/>
  <c r="C3637" i="34"/>
  <c r="C3638" i="34"/>
  <c r="C3639" i="34"/>
  <c r="C3640" i="34"/>
  <c r="C3641" i="34"/>
  <c r="C3642" i="34"/>
  <c r="C3643" i="34"/>
  <c r="C3644" i="34"/>
  <c r="C3645" i="34"/>
  <c r="C3646" i="34"/>
  <c r="C3647" i="34"/>
  <c r="C3648" i="34"/>
  <c r="C3649" i="34"/>
  <c r="C3650" i="34"/>
  <c r="C3651" i="34"/>
  <c r="C3652" i="34"/>
  <c r="C3653" i="34"/>
  <c r="C3654" i="34"/>
  <c r="C3655" i="34"/>
  <c r="C3656" i="34"/>
  <c r="C3657" i="34"/>
  <c r="C3658" i="34"/>
  <c r="C3659" i="34"/>
  <c r="C3660" i="34"/>
  <c r="C3661" i="34"/>
  <c r="C3662" i="34"/>
  <c r="C3663" i="34"/>
  <c r="C3664" i="34"/>
  <c r="C3665" i="34"/>
  <c r="C3666" i="34"/>
  <c r="C3667" i="34"/>
  <c r="C3668" i="34"/>
  <c r="C3669" i="34"/>
  <c r="C3670" i="34"/>
  <c r="C3671" i="34"/>
  <c r="C3672" i="34"/>
  <c r="C3673" i="34"/>
  <c r="C3674" i="34"/>
  <c r="C3675" i="34"/>
  <c r="C3676" i="34"/>
  <c r="C3677" i="34"/>
  <c r="C3678" i="34"/>
  <c r="C3679" i="34"/>
  <c r="C3680" i="34"/>
  <c r="C3681" i="34"/>
  <c r="C3682" i="34"/>
  <c r="C3683" i="34"/>
  <c r="C3684" i="34"/>
  <c r="C3685" i="34"/>
  <c r="C3686" i="34"/>
  <c r="C3687" i="34"/>
  <c r="C3688" i="34"/>
  <c r="C3689" i="34"/>
  <c r="C3690" i="34"/>
  <c r="C3691" i="34"/>
  <c r="C3692" i="34"/>
  <c r="C3693" i="34"/>
  <c r="C3694" i="34"/>
  <c r="C3695" i="34"/>
  <c r="C3696" i="34"/>
  <c r="C3697" i="34"/>
  <c r="C3698" i="34"/>
  <c r="C3699" i="34"/>
  <c r="C3700" i="34"/>
  <c r="C3701" i="34"/>
  <c r="C3702" i="34"/>
  <c r="C3703" i="34"/>
  <c r="C3704" i="34"/>
  <c r="C3705" i="34"/>
  <c r="C3706" i="34"/>
  <c r="C3707" i="34"/>
  <c r="C3708" i="34"/>
  <c r="C3709" i="34"/>
  <c r="C3710" i="34"/>
  <c r="C3711" i="34"/>
  <c r="C3712" i="34"/>
  <c r="C3713" i="34"/>
  <c r="C3714" i="34"/>
  <c r="C3715" i="34"/>
  <c r="C3716" i="34"/>
  <c r="C3717" i="34"/>
  <c r="C3718" i="34"/>
  <c r="C3719" i="34"/>
  <c r="C3720" i="34"/>
  <c r="C3721" i="34"/>
  <c r="C3722" i="34"/>
  <c r="C3723" i="34"/>
  <c r="C3724" i="34"/>
  <c r="C3725" i="34"/>
  <c r="C3726" i="34"/>
  <c r="C3727" i="34"/>
  <c r="C3728" i="34"/>
  <c r="C3729" i="34"/>
  <c r="C3730" i="34"/>
  <c r="C3731" i="34"/>
  <c r="C3732" i="34"/>
  <c r="C3733" i="34"/>
  <c r="C3734" i="34"/>
  <c r="C3735" i="34"/>
  <c r="C3736" i="34"/>
  <c r="C3737" i="34"/>
  <c r="C3738" i="34"/>
  <c r="C3739" i="34"/>
  <c r="C3740" i="34"/>
  <c r="C3741" i="34"/>
  <c r="C3742" i="34"/>
  <c r="C3743" i="34"/>
  <c r="C3744" i="34"/>
  <c r="C3745" i="34"/>
  <c r="C3746" i="34"/>
  <c r="C3747" i="34"/>
  <c r="C3748" i="34"/>
  <c r="C3749" i="34"/>
  <c r="C3750" i="34"/>
  <c r="C3751" i="34"/>
  <c r="C3752" i="34"/>
  <c r="C3753" i="34"/>
  <c r="C3754" i="34"/>
  <c r="C3755" i="34"/>
  <c r="C3756" i="34"/>
  <c r="C3757" i="34"/>
  <c r="C3758" i="34"/>
  <c r="C3759" i="34"/>
  <c r="C3760" i="34"/>
  <c r="C3761" i="34"/>
  <c r="C3762" i="34"/>
  <c r="C3763" i="34"/>
  <c r="C3764" i="34"/>
  <c r="C3765" i="34"/>
  <c r="C3766" i="34"/>
  <c r="C3767" i="34"/>
  <c r="C3768" i="34"/>
  <c r="C3769" i="34"/>
  <c r="C3770" i="34"/>
  <c r="C3771" i="34"/>
  <c r="C3772" i="34"/>
  <c r="C3773" i="34"/>
  <c r="C3774" i="34"/>
  <c r="C3775" i="34"/>
  <c r="C3776" i="34"/>
  <c r="C3777" i="34"/>
  <c r="C3778" i="34"/>
  <c r="C3779" i="34"/>
  <c r="C3780" i="34"/>
  <c r="C3781" i="34"/>
  <c r="C3782" i="34"/>
  <c r="C3783" i="34"/>
  <c r="C3784" i="34"/>
  <c r="C3785" i="34"/>
  <c r="C3786" i="34"/>
  <c r="C3787" i="34"/>
  <c r="C3788" i="34"/>
  <c r="C3789" i="34"/>
  <c r="C3790" i="34"/>
  <c r="C3791" i="34"/>
  <c r="C3792" i="34"/>
  <c r="C3793" i="34"/>
  <c r="C3794" i="34"/>
  <c r="C3795" i="34"/>
  <c r="C3796" i="34"/>
  <c r="C3797" i="34"/>
  <c r="C3798" i="34"/>
  <c r="C3799" i="34"/>
  <c r="C3800" i="34"/>
  <c r="C3801" i="34"/>
  <c r="C3802" i="34"/>
  <c r="C3803" i="34"/>
  <c r="C3804" i="34"/>
  <c r="C3805" i="34"/>
  <c r="C3806" i="34"/>
  <c r="C3807" i="34"/>
  <c r="C3808" i="34"/>
  <c r="C3809" i="34"/>
  <c r="C3810" i="34"/>
  <c r="C3811" i="34"/>
  <c r="C3812" i="34"/>
  <c r="C3813" i="34"/>
  <c r="C3814" i="34"/>
  <c r="C3815" i="34"/>
  <c r="C3816" i="34"/>
  <c r="C3817" i="34"/>
  <c r="C3818" i="34"/>
  <c r="C3819" i="34"/>
  <c r="C3820" i="34"/>
  <c r="C3821" i="34"/>
  <c r="C3822" i="34"/>
  <c r="C3823" i="34"/>
  <c r="C3824" i="34"/>
  <c r="C3825" i="34"/>
  <c r="C3826" i="34"/>
  <c r="C3827" i="34"/>
  <c r="C3828" i="34"/>
  <c r="C3829" i="34"/>
  <c r="C3830" i="34"/>
  <c r="C3831" i="34"/>
  <c r="C3832" i="34"/>
  <c r="C3833" i="34"/>
  <c r="C3834" i="34"/>
  <c r="C3835" i="34"/>
  <c r="C3836" i="34"/>
  <c r="C3837" i="34"/>
  <c r="C3838" i="34"/>
  <c r="C3839" i="34"/>
  <c r="C3840" i="34"/>
  <c r="C3841" i="34"/>
  <c r="C3842" i="34"/>
  <c r="C3843" i="34"/>
  <c r="C3844" i="34"/>
  <c r="C3845" i="34"/>
  <c r="C3846" i="34"/>
  <c r="C3847" i="34"/>
  <c r="C3848" i="34"/>
  <c r="C3849" i="34"/>
  <c r="C3850" i="34"/>
  <c r="C3851" i="34"/>
  <c r="C3852" i="34"/>
  <c r="C3853" i="34"/>
  <c r="C3854" i="34"/>
  <c r="C3855" i="34"/>
  <c r="C3856" i="34"/>
  <c r="C3857" i="34"/>
  <c r="C3858" i="34"/>
  <c r="C3859" i="34"/>
  <c r="C3860" i="34"/>
  <c r="C3861" i="34"/>
  <c r="C3862" i="34"/>
  <c r="C3863" i="34"/>
  <c r="C3864" i="34"/>
  <c r="C3865" i="34"/>
  <c r="C3866" i="34"/>
  <c r="C3867" i="34"/>
  <c r="C3868" i="34"/>
  <c r="C3869" i="34"/>
  <c r="C3870" i="34"/>
  <c r="C3871" i="34"/>
  <c r="C3872" i="34"/>
  <c r="C3873" i="34"/>
  <c r="C3874" i="34"/>
  <c r="C3875" i="34"/>
  <c r="C3876" i="34"/>
  <c r="C3877" i="34"/>
  <c r="C3878" i="34"/>
  <c r="C3879" i="34"/>
  <c r="C3880" i="34"/>
  <c r="C3881" i="34"/>
  <c r="C3882" i="34"/>
  <c r="C3883" i="34"/>
  <c r="C3884" i="34"/>
  <c r="C3885" i="34"/>
  <c r="C3886" i="34"/>
  <c r="C3887" i="34"/>
  <c r="C3888" i="34"/>
  <c r="C3889" i="34"/>
  <c r="C3890" i="34"/>
  <c r="C3891" i="34"/>
  <c r="C3892" i="34"/>
  <c r="C3893" i="34"/>
  <c r="C3894" i="34"/>
  <c r="C3895" i="34"/>
  <c r="C3896" i="34"/>
  <c r="C3897" i="34"/>
  <c r="C3898" i="34"/>
  <c r="C3899" i="34"/>
  <c r="C3900" i="34"/>
  <c r="C3901" i="34"/>
  <c r="C3902" i="34"/>
  <c r="C3903" i="34"/>
  <c r="C3904" i="34"/>
  <c r="C3905" i="34"/>
  <c r="C3906" i="34"/>
  <c r="C3907" i="34"/>
  <c r="C3908" i="34"/>
  <c r="C3909" i="34"/>
  <c r="C3910" i="34"/>
  <c r="C3911" i="34"/>
  <c r="C3912" i="34"/>
  <c r="C3913" i="34"/>
  <c r="C3914" i="34"/>
  <c r="C3915" i="34"/>
  <c r="C3916" i="34"/>
  <c r="C3917" i="34"/>
  <c r="C3918" i="34"/>
  <c r="C3919" i="34"/>
  <c r="C3920" i="34"/>
  <c r="C3921" i="34"/>
  <c r="C3922" i="34"/>
  <c r="C3923" i="34"/>
  <c r="C3924" i="34"/>
  <c r="C3925" i="34"/>
  <c r="C3926" i="34"/>
  <c r="C3927" i="34"/>
  <c r="C3928" i="34"/>
  <c r="C3929" i="34"/>
  <c r="C3930" i="34"/>
  <c r="C3931" i="34"/>
  <c r="C3932" i="34"/>
  <c r="C3933" i="34"/>
  <c r="C3934" i="34"/>
  <c r="C3935" i="34"/>
  <c r="C3936" i="34"/>
  <c r="C3937" i="34"/>
  <c r="C3938" i="34"/>
  <c r="C3939" i="34"/>
  <c r="C3940" i="34"/>
  <c r="C3941" i="34"/>
  <c r="C3942" i="34"/>
  <c r="C3943" i="34"/>
  <c r="C3944" i="34"/>
  <c r="C3945" i="34"/>
  <c r="C3946" i="34"/>
  <c r="C3947" i="34"/>
  <c r="C3948" i="34"/>
  <c r="C3949" i="34"/>
  <c r="C3950" i="34"/>
  <c r="C3951" i="34"/>
  <c r="C3952" i="34"/>
  <c r="C3953" i="34"/>
  <c r="C3954" i="34"/>
  <c r="C3955" i="34"/>
  <c r="C3956" i="34"/>
  <c r="C3957" i="34"/>
  <c r="C3958" i="34"/>
  <c r="C3959" i="34"/>
  <c r="C3960" i="34"/>
  <c r="C3961" i="34"/>
  <c r="C3962" i="34"/>
  <c r="C3963" i="34"/>
  <c r="C3964" i="34"/>
  <c r="C3965" i="34"/>
  <c r="C3966" i="34"/>
  <c r="C3967" i="34"/>
  <c r="C3968" i="34"/>
  <c r="C3969" i="34"/>
  <c r="C3970" i="34"/>
  <c r="C3971" i="34"/>
  <c r="C3972" i="34"/>
  <c r="C3973" i="34"/>
  <c r="C3974" i="34"/>
  <c r="C3975" i="34"/>
  <c r="C3976" i="34"/>
  <c r="C3977" i="34"/>
  <c r="C3978" i="34"/>
  <c r="C3979" i="34"/>
  <c r="C3980" i="34"/>
  <c r="C3981" i="34"/>
  <c r="C3982" i="34"/>
  <c r="C3983" i="34"/>
  <c r="C3984" i="34"/>
  <c r="C3985" i="34"/>
  <c r="C3986" i="34"/>
  <c r="C3987" i="34"/>
  <c r="C3988" i="34"/>
  <c r="C3989" i="34"/>
  <c r="C3990" i="34"/>
  <c r="C3991" i="34"/>
  <c r="C3992" i="34"/>
  <c r="C3993" i="34"/>
  <c r="C3994" i="34"/>
  <c r="C3995" i="34"/>
  <c r="C3996" i="34"/>
  <c r="C3997" i="34"/>
  <c r="C3998" i="34"/>
  <c r="C3999" i="34"/>
  <c r="C4000" i="34"/>
  <c r="C4001" i="34"/>
  <c r="C4002" i="34"/>
  <c r="C4003" i="34"/>
  <c r="C4004" i="34"/>
  <c r="C4005" i="34"/>
  <c r="C4006" i="34"/>
  <c r="C4007" i="34"/>
  <c r="C4008" i="34"/>
  <c r="C4009" i="34"/>
  <c r="C4010" i="34"/>
  <c r="C4011" i="34"/>
  <c r="C4012" i="34"/>
  <c r="C4013" i="34"/>
  <c r="C4014" i="34"/>
  <c r="C4015" i="34"/>
  <c r="C4016" i="34"/>
  <c r="C4017" i="34"/>
  <c r="C4018" i="34"/>
  <c r="C4019" i="34"/>
  <c r="C4020" i="34"/>
  <c r="C4021" i="34"/>
  <c r="C4022" i="34"/>
  <c r="C4023" i="34"/>
  <c r="C4024" i="34"/>
  <c r="C4025" i="34"/>
  <c r="C4026" i="34"/>
  <c r="C4027" i="34"/>
  <c r="C4028" i="34"/>
  <c r="C4029" i="34"/>
  <c r="C4030" i="34"/>
  <c r="C4031" i="34"/>
  <c r="C4032" i="34"/>
  <c r="C4033" i="34"/>
  <c r="C4034" i="34"/>
  <c r="C4035" i="34"/>
  <c r="C4036" i="34"/>
  <c r="C4037" i="34"/>
  <c r="C4038" i="34"/>
  <c r="C4039" i="34"/>
  <c r="C4040" i="34"/>
  <c r="C4041" i="34"/>
  <c r="C4042" i="34"/>
  <c r="C4043" i="34"/>
  <c r="C4044" i="34"/>
  <c r="C4045" i="34"/>
  <c r="C4046" i="34"/>
  <c r="C4047" i="34"/>
  <c r="C4048" i="34"/>
  <c r="C4049" i="34"/>
  <c r="C4050" i="34"/>
  <c r="C4051" i="34"/>
  <c r="C4052" i="34"/>
  <c r="C4053" i="34"/>
  <c r="C4054" i="34"/>
  <c r="C4055" i="34"/>
  <c r="C4056" i="34"/>
  <c r="C4057" i="34"/>
  <c r="C4058" i="34"/>
  <c r="C4059" i="34"/>
  <c r="C4060" i="34"/>
  <c r="C4061" i="34"/>
  <c r="C4062" i="34"/>
  <c r="C4063" i="34"/>
  <c r="C4064" i="34"/>
  <c r="C4065" i="34"/>
  <c r="C4066" i="34"/>
  <c r="C4067" i="34"/>
  <c r="C4068" i="34"/>
  <c r="C4069" i="34"/>
  <c r="C4070" i="34"/>
  <c r="C4071" i="34"/>
  <c r="C4072" i="34"/>
  <c r="C4073" i="34"/>
  <c r="C4074" i="34"/>
  <c r="C4075" i="34"/>
  <c r="C4076" i="34"/>
  <c r="C4077" i="34"/>
  <c r="C4078" i="34"/>
  <c r="C4079" i="34"/>
  <c r="C4080" i="34"/>
  <c r="C4081" i="34"/>
  <c r="C4082" i="34"/>
  <c r="C4083" i="34"/>
  <c r="C4084" i="34"/>
  <c r="C4085" i="34"/>
  <c r="C4086" i="34"/>
  <c r="C4087" i="34"/>
  <c r="C4088" i="34"/>
  <c r="C4089" i="34"/>
  <c r="C4090" i="34"/>
  <c r="C4091" i="34"/>
  <c r="C4092" i="34"/>
  <c r="C4093" i="34"/>
  <c r="C4094" i="34"/>
  <c r="C4095" i="34"/>
  <c r="C4096" i="34"/>
  <c r="C4097" i="34"/>
  <c r="C4098" i="34"/>
  <c r="C4099" i="34"/>
  <c r="C4100" i="34"/>
  <c r="C4101" i="34"/>
  <c r="C4102" i="34"/>
  <c r="C4103" i="34"/>
  <c r="C4104" i="34"/>
  <c r="C4105" i="34"/>
  <c r="C4106" i="34"/>
  <c r="C4107" i="34"/>
  <c r="C4108" i="34"/>
  <c r="C4109" i="34"/>
  <c r="C4110" i="34"/>
  <c r="C4111" i="34"/>
  <c r="C4112" i="34"/>
  <c r="C4113" i="34"/>
  <c r="C4114" i="34"/>
  <c r="C4115" i="34"/>
  <c r="C4116" i="34"/>
  <c r="C4117" i="34"/>
  <c r="C4118" i="34"/>
  <c r="C4119" i="34"/>
  <c r="C4120" i="34"/>
  <c r="C4121" i="34"/>
  <c r="C4122" i="34"/>
  <c r="C4123" i="34"/>
  <c r="C4124" i="34"/>
  <c r="C4125" i="34"/>
  <c r="C4126" i="34"/>
  <c r="C4127" i="34"/>
  <c r="C4128" i="34"/>
  <c r="C4129" i="34"/>
  <c r="C4130" i="34"/>
  <c r="C4131" i="34"/>
  <c r="C4132" i="34"/>
  <c r="C4133" i="34"/>
  <c r="C4134" i="34"/>
  <c r="C4135" i="34"/>
  <c r="C4136" i="34"/>
  <c r="C4137" i="34"/>
  <c r="C4138" i="34"/>
  <c r="C4139" i="34"/>
  <c r="C4140" i="34"/>
  <c r="C4141" i="34"/>
  <c r="C4142" i="34"/>
  <c r="C4143" i="34"/>
  <c r="C4144" i="34"/>
  <c r="C4145" i="34"/>
  <c r="C4146" i="34"/>
  <c r="C4147" i="34"/>
  <c r="C4148" i="34"/>
  <c r="C4149" i="34"/>
  <c r="C4150" i="34"/>
  <c r="C4151" i="34"/>
  <c r="C4152" i="34"/>
  <c r="C4153" i="34"/>
  <c r="C4154" i="34"/>
  <c r="C4155" i="34"/>
  <c r="C4156" i="34"/>
  <c r="C4157" i="34"/>
  <c r="C4158" i="34"/>
  <c r="C4159" i="34"/>
  <c r="C4160" i="34"/>
  <c r="C4161" i="34"/>
  <c r="C4162" i="34"/>
  <c r="C4163" i="34"/>
  <c r="C4164" i="34"/>
  <c r="C4165" i="34"/>
  <c r="C4166" i="34"/>
  <c r="C4167" i="34"/>
  <c r="C4168" i="34"/>
  <c r="C4169" i="34"/>
  <c r="C4170" i="34"/>
  <c r="C4171" i="34"/>
  <c r="C4172" i="34"/>
  <c r="C4173" i="34"/>
  <c r="C4174" i="34"/>
  <c r="C4175" i="34"/>
  <c r="C4176" i="34"/>
  <c r="C4177" i="34"/>
  <c r="C4178" i="34"/>
  <c r="C4179" i="34"/>
  <c r="C4180" i="34"/>
  <c r="C4181" i="34"/>
  <c r="C4182" i="34"/>
  <c r="C4183" i="34"/>
  <c r="C4184" i="34"/>
  <c r="C4185" i="34"/>
  <c r="C4186" i="34"/>
  <c r="C4187" i="34"/>
  <c r="C4188" i="34"/>
  <c r="C4189" i="34"/>
  <c r="C4190" i="34"/>
  <c r="C4191" i="34"/>
  <c r="C4192" i="34"/>
  <c r="C4193" i="34"/>
  <c r="C4194" i="34"/>
  <c r="C4195" i="34"/>
  <c r="C4196" i="34"/>
  <c r="C4197" i="34"/>
  <c r="C4198" i="34"/>
  <c r="C4199" i="34"/>
  <c r="C4200" i="34"/>
  <c r="C4201" i="34"/>
  <c r="C4202" i="34"/>
  <c r="C4203" i="34"/>
  <c r="C4204" i="34"/>
  <c r="C4205" i="34"/>
  <c r="C4206" i="34"/>
  <c r="C4207" i="34"/>
  <c r="C4208" i="34"/>
  <c r="C4209" i="34"/>
  <c r="C4210" i="34"/>
  <c r="C4211" i="34"/>
  <c r="C4212" i="34"/>
  <c r="C4213" i="34"/>
  <c r="C4214" i="34"/>
  <c r="C4215" i="34"/>
  <c r="C4216" i="34"/>
  <c r="C4217" i="34"/>
  <c r="C4218" i="34"/>
  <c r="C4219" i="34"/>
  <c r="C4220" i="34"/>
  <c r="C4221" i="34"/>
  <c r="C4222" i="34"/>
  <c r="C4223" i="34"/>
  <c r="C4224" i="34"/>
  <c r="C4225" i="34"/>
  <c r="C4226" i="34"/>
  <c r="C4227" i="34"/>
  <c r="C4228" i="34"/>
  <c r="C4229" i="34"/>
  <c r="C4230" i="34"/>
  <c r="C4231" i="34"/>
  <c r="C4232" i="34"/>
  <c r="C4233" i="34"/>
  <c r="C4234" i="34"/>
  <c r="C4235" i="34"/>
  <c r="C4236" i="34"/>
  <c r="C4237" i="34"/>
  <c r="C4238" i="34"/>
  <c r="C4239" i="34"/>
  <c r="C4240" i="34"/>
  <c r="C4241" i="34"/>
  <c r="C4242" i="34"/>
  <c r="C4243" i="34"/>
  <c r="C4244" i="34"/>
  <c r="C4245" i="34"/>
  <c r="C4246" i="34"/>
  <c r="C4247" i="34"/>
  <c r="C4248" i="34"/>
  <c r="C4249" i="34"/>
  <c r="C4250" i="34"/>
  <c r="C4251" i="34"/>
  <c r="C4252" i="34"/>
  <c r="C4253" i="34"/>
  <c r="C4254" i="34"/>
  <c r="C4255" i="34"/>
  <c r="C4256" i="34"/>
  <c r="C4257" i="34"/>
  <c r="C4258" i="34"/>
  <c r="C4259" i="34"/>
  <c r="C4260" i="34"/>
  <c r="C4261" i="34"/>
  <c r="C4262" i="34"/>
  <c r="C4263" i="34"/>
  <c r="C4264" i="34"/>
  <c r="C4265" i="34"/>
  <c r="C4266" i="34"/>
  <c r="C4267" i="34"/>
  <c r="C4268" i="34"/>
  <c r="C4269" i="34"/>
  <c r="C4270" i="34"/>
  <c r="C4271" i="34"/>
  <c r="C4272" i="34"/>
  <c r="C4273" i="34"/>
  <c r="C4274" i="34"/>
  <c r="C4275" i="34"/>
  <c r="C4276" i="34"/>
  <c r="C4277" i="34"/>
  <c r="C4278" i="34"/>
  <c r="C4279" i="34"/>
  <c r="C4280" i="34"/>
  <c r="C4281" i="34"/>
  <c r="C4282" i="34"/>
  <c r="C4283" i="34"/>
  <c r="C4284" i="34"/>
  <c r="C4285" i="34"/>
  <c r="C4286" i="34"/>
  <c r="C4287" i="34"/>
  <c r="C4288" i="34"/>
  <c r="C4289" i="34"/>
  <c r="C4290" i="34"/>
  <c r="C4291" i="34"/>
  <c r="C4292" i="34"/>
  <c r="C4293" i="34"/>
  <c r="C4294" i="34"/>
  <c r="C4295" i="34"/>
  <c r="C4296" i="34"/>
  <c r="C4297" i="34"/>
  <c r="C4298" i="34"/>
  <c r="C4299" i="34"/>
  <c r="C4300" i="34"/>
  <c r="C4301" i="34"/>
  <c r="C4302" i="34"/>
  <c r="C4303" i="34"/>
  <c r="C4304" i="34"/>
  <c r="C4305" i="34"/>
  <c r="C4306" i="34"/>
  <c r="C4307" i="34"/>
  <c r="C4308" i="34"/>
  <c r="C4309" i="34"/>
  <c r="C4310" i="34"/>
  <c r="C4311" i="34"/>
  <c r="C4312" i="34"/>
  <c r="C4313" i="34"/>
  <c r="C4314" i="34"/>
  <c r="C4315" i="34"/>
  <c r="C4316" i="34"/>
  <c r="C4317" i="34"/>
  <c r="C4318" i="34"/>
  <c r="C4319" i="34"/>
  <c r="C4320" i="34"/>
  <c r="C4321" i="34"/>
  <c r="C4322" i="34"/>
  <c r="C4323" i="34"/>
  <c r="C4324" i="34"/>
  <c r="C4325" i="34"/>
  <c r="C4326" i="34"/>
  <c r="C4327" i="34"/>
  <c r="C4328" i="34"/>
  <c r="C4329" i="34"/>
  <c r="C4330" i="34"/>
  <c r="C4331" i="34"/>
  <c r="C4332" i="34"/>
  <c r="C4333" i="34"/>
  <c r="C4334" i="34"/>
  <c r="C4335" i="34"/>
  <c r="C4336" i="34"/>
  <c r="C4337" i="34"/>
  <c r="C4338" i="34"/>
  <c r="C4339" i="34"/>
  <c r="C4340" i="34"/>
  <c r="C4341" i="34"/>
  <c r="C4342" i="34"/>
  <c r="C4343" i="34"/>
  <c r="C4344" i="34"/>
  <c r="C4345" i="34"/>
  <c r="C4346" i="34"/>
  <c r="C4347" i="34"/>
  <c r="C4348" i="34"/>
  <c r="C4349" i="34"/>
  <c r="C4350" i="34"/>
  <c r="C4351" i="34"/>
  <c r="C4352" i="34"/>
  <c r="C4353" i="34"/>
  <c r="C4354" i="34"/>
  <c r="C4355" i="34"/>
  <c r="C4356" i="34"/>
  <c r="C4357" i="34"/>
  <c r="C4358" i="34"/>
  <c r="C4359" i="34"/>
  <c r="C4360" i="34"/>
  <c r="C4361" i="34"/>
  <c r="C4362" i="34"/>
  <c r="C4363" i="34"/>
  <c r="C4364" i="34"/>
  <c r="C4365" i="34"/>
  <c r="C4366" i="34"/>
  <c r="C4367" i="34"/>
  <c r="C4368" i="34"/>
  <c r="C4369" i="34"/>
  <c r="C4370" i="34"/>
  <c r="C4371" i="34"/>
  <c r="C4372" i="34"/>
  <c r="C4373" i="34"/>
  <c r="C4374" i="34"/>
  <c r="C4375" i="34"/>
  <c r="C4376" i="34"/>
  <c r="C4377" i="34"/>
  <c r="C4378" i="34"/>
  <c r="C4379" i="34"/>
  <c r="C4380" i="34"/>
  <c r="C4381" i="34"/>
  <c r="C4382" i="34"/>
  <c r="C4383" i="34"/>
  <c r="C4384" i="34"/>
  <c r="C4385" i="34"/>
  <c r="C4386" i="34"/>
  <c r="C4387" i="34"/>
  <c r="C4388" i="34"/>
  <c r="C4389" i="34"/>
  <c r="C4390" i="34"/>
  <c r="C4391" i="34"/>
  <c r="C4392" i="34"/>
  <c r="C4393" i="34"/>
  <c r="C4394" i="34"/>
  <c r="C4395" i="34"/>
  <c r="C4396" i="34"/>
  <c r="C4397" i="34"/>
  <c r="C4398" i="34"/>
  <c r="C4399" i="34"/>
  <c r="C4400" i="34"/>
  <c r="C4401" i="34"/>
  <c r="C4402" i="34"/>
  <c r="C4403" i="34"/>
  <c r="C4404" i="34"/>
  <c r="C4405" i="34"/>
  <c r="C4406" i="34"/>
  <c r="C4407" i="34"/>
  <c r="C4408" i="34"/>
  <c r="C4409" i="34"/>
  <c r="C4410" i="34"/>
  <c r="C4411" i="34"/>
  <c r="C4412" i="34"/>
  <c r="C4413" i="34"/>
  <c r="C4414" i="34"/>
  <c r="C4415" i="34"/>
  <c r="C4416" i="34"/>
  <c r="C4417" i="34"/>
  <c r="C4418" i="34"/>
  <c r="C4419" i="34"/>
  <c r="C4420" i="34"/>
  <c r="C4421" i="34"/>
  <c r="C4422" i="34"/>
  <c r="C4423" i="34"/>
  <c r="C4424" i="34"/>
  <c r="C4425" i="34"/>
  <c r="C4426" i="34"/>
  <c r="C4427" i="34"/>
  <c r="C4428" i="34"/>
  <c r="C4429" i="34"/>
  <c r="C4430" i="34"/>
  <c r="C4431" i="34"/>
  <c r="C4432" i="34"/>
  <c r="C4433" i="34"/>
  <c r="C4434" i="34"/>
  <c r="C4435" i="34"/>
  <c r="C4436" i="34"/>
  <c r="C4437" i="34"/>
  <c r="C4438" i="34"/>
  <c r="C4439" i="34"/>
  <c r="C4440" i="34"/>
  <c r="C4441" i="34"/>
  <c r="C4442" i="34"/>
  <c r="C4443" i="34"/>
  <c r="C4444" i="34"/>
  <c r="C4445" i="34"/>
  <c r="C4446" i="34"/>
  <c r="C4447" i="34"/>
  <c r="C4448" i="34"/>
  <c r="C4449" i="34"/>
  <c r="C4450" i="34"/>
  <c r="C4451" i="34"/>
  <c r="C4452" i="34"/>
  <c r="C4453" i="34"/>
  <c r="C4454" i="34"/>
  <c r="C4455" i="34"/>
  <c r="C4456" i="34"/>
  <c r="C4457" i="34"/>
  <c r="C4458" i="34"/>
  <c r="C4459" i="34"/>
  <c r="C4460" i="34"/>
  <c r="C4461" i="34"/>
  <c r="C4462" i="34"/>
  <c r="C4463" i="34"/>
  <c r="C4464" i="34"/>
  <c r="C4465" i="34"/>
  <c r="C4466" i="34"/>
  <c r="C4467" i="34"/>
  <c r="C4468" i="34"/>
  <c r="C4469" i="34"/>
  <c r="C4470" i="34"/>
  <c r="C4471" i="34"/>
  <c r="C4472" i="34"/>
  <c r="C4473" i="34"/>
  <c r="C4474" i="34"/>
  <c r="C4475" i="34"/>
  <c r="C4476" i="34"/>
  <c r="C4477" i="34"/>
  <c r="C4478" i="34"/>
  <c r="C4479" i="34"/>
  <c r="C4480" i="34"/>
  <c r="C4481" i="34"/>
  <c r="C4482" i="34"/>
  <c r="C4483" i="34"/>
  <c r="C4484" i="34"/>
  <c r="C4485" i="34"/>
  <c r="C4486" i="34"/>
  <c r="C4487" i="34"/>
  <c r="C4488" i="34"/>
  <c r="C4489" i="34"/>
  <c r="C4490" i="34"/>
  <c r="C4491" i="34"/>
  <c r="C4492" i="34"/>
  <c r="C4493" i="34"/>
  <c r="C4494" i="34"/>
  <c r="C4495" i="34"/>
  <c r="C4496" i="34"/>
  <c r="C4497" i="34"/>
  <c r="C4498" i="34"/>
  <c r="C4499" i="34"/>
  <c r="C4500" i="34"/>
  <c r="C4501" i="34"/>
  <c r="C4502" i="34"/>
  <c r="C4503" i="34"/>
  <c r="C4504" i="34"/>
  <c r="C4505" i="34"/>
  <c r="C4506" i="34"/>
  <c r="C4507" i="34"/>
  <c r="C4508" i="34"/>
  <c r="C4509" i="34"/>
  <c r="C4510" i="34"/>
  <c r="C4511" i="34"/>
  <c r="C4512" i="34"/>
  <c r="C4513" i="34"/>
  <c r="C4514" i="34"/>
  <c r="C4515" i="34"/>
  <c r="C4516" i="34"/>
  <c r="C4517" i="34"/>
  <c r="C4518" i="34"/>
  <c r="C4519" i="34"/>
  <c r="C4520" i="34"/>
  <c r="C4521" i="34"/>
  <c r="C4522" i="34"/>
  <c r="C4523" i="34"/>
  <c r="C4524" i="34"/>
  <c r="C4525" i="34"/>
  <c r="C4526" i="34"/>
  <c r="C4527" i="34"/>
  <c r="C4528" i="34"/>
  <c r="C4529" i="34"/>
  <c r="C4530" i="34"/>
  <c r="C4531" i="34"/>
  <c r="C4532" i="34"/>
  <c r="C4533" i="34"/>
  <c r="C4534" i="34"/>
  <c r="C4535" i="34"/>
  <c r="C4536" i="34"/>
  <c r="C4537" i="34"/>
  <c r="C4538" i="34"/>
  <c r="C4539" i="34"/>
  <c r="C4540" i="34"/>
  <c r="C4541" i="34"/>
  <c r="C4542" i="34"/>
  <c r="C4543" i="34"/>
  <c r="C4544" i="34"/>
  <c r="C4545" i="34"/>
  <c r="C4546" i="34"/>
  <c r="C4547" i="34"/>
  <c r="C4548" i="34"/>
  <c r="C4549" i="34"/>
  <c r="C4550" i="34"/>
  <c r="C4551" i="34"/>
  <c r="C4552" i="34"/>
  <c r="C4553" i="34"/>
  <c r="C4554" i="34"/>
  <c r="C4555" i="34"/>
  <c r="C4556" i="34"/>
  <c r="C4557" i="34"/>
  <c r="C4558" i="34"/>
  <c r="C4559" i="34"/>
  <c r="C4560" i="34"/>
  <c r="C4561" i="34"/>
  <c r="C4562" i="34"/>
  <c r="C4563" i="34"/>
  <c r="C4564" i="34"/>
  <c r="C4565" i="34"/>
  <c r="C4566" i="34"/>
  <c r="C4567" i="34"/>
  <c r="C4568" i="34"/>
  <c r="C4569" i="34"/>
  <c r="C4570" i="34"/>
  <c r="C4571" i="34"/>
  <c r="C4572" i="34"/>
  <c r="C4573" i="34"/>
  <c r="C4574" i="34"/>
  <c r="C4575" i="34"/>
  <c r="C4576" i="34"/>
  <c r="C4577" i="34"/>
  <c r="C4578" i="34"/>
  <c r="C4579" i="34"/>
  <c r="C4580" i="34"/>
  <c r="C4581" i="34"/>
  <c r="C4582" i="34"/>
  <c r="C4583" i="34"/>
  <c r="C4584" i="34"/>
  <c r="C4585" i="34"/>
  <c r="C4586" i="34"/>
  <c r="C4587" i="34"/>
  <c r="C4588" i="34"/>
  <c r="C4589" i="34"/>
  <c r="C4590" i="34"/>
  <c r="C4591" i="34"/>
  <c r="C4592" i="34"/>
  <c r="C4593" i="34"/>
  <c r="C4594" i="34"/>
  <c r="C4595" i="34"/>
  <c r="C4596" i="34"/>
  <c r="C4597" i="34"/>
  <c r="C4598" i="34"/>
  <c r="C4599" i="34"/>
  <c r="C4600" i="34"/>
  <c r="C4601" i="34"/>
  <c r="C4602" i="34"/>
  <c r="C4603" i="34"/>
  <c r="C4604" i="34"/>
  <c r="C4605" i="34"/>
  <c r="C4606" i="34"/>
  <c r="C4607" i="34"/>
  <c r="C4608" i="34"/>
  <c r="C4609" i="34"/>
  <c r="C4610" i="34"/>
  <c r="C4611" i="34"/>
  <c r="C4612" i="34"/>
  <c r="C4613" i="34"/>
  <c r="C4614" i="34"/>
  <c r="C4615" i="34"/>
  <c r="C4616" i="34"/>
  <c r="C4617" i="34"/>
  <c r="C4618" i="34"/>
  <c r="C4619" i="34"/>
  <c r="C4620" i="34"/>
  <c r="C4621" i="34"/>
  <c r="C4622" i="34"/>
  <c r="C4623" i="34"/>
  <c r="C4624" i="34"/>
  <c r="C4625" i="34"/>
  <c r="C4626" i="34"/>
  <c r="C4627" i="34"/>
  <c r="C4628" i="34"/>
  <c r="C4629" i="34"/>
  <c r="C4630" i="34"/>
  <c r="C4631" i="34"/>
  <c r="C4632" i="34"/>
  <c r="C4633" i="34"/>
  <c r="C4634" i="34"/>
  <c r="C4635" i="34"/>
  <c r="C4636" i="34"/>
  <c r="C4637" i="34"/>
  <c r="C4638" i="34"/>
  <c r="C4639" i="34"/>
  <c r="C4640" i="34"/>
  <c r="C4641" i="34"/>
  <c r="C4642" i="34"/>
  <c r="C4643" i="34"/>
  <c r="C4644" i="34"/>
  <c r="C4645" i="34"/>
  <c r="C4646" i="34"/>
  <c r="C4647" i="34"/>
  <c r="C4648" i="34"/>
  <c r="C4649" i="34"/>
  <c r="C4650" i="34"/>
  <c r="C4651" i="34"/>
  <c r="C4652" i="34"/>
  <c r="C4653" i="34"/>
  <c r="C4654" i="34"/>
  <c r="C4655" i="34"/>
  <c r="C4656" i="34"/>
  <c r="C4657" i="34"/>
  <c r="C4658" i="34"/>
  <c r="C4659" i="34"/>
  <c r="C4660" i="34"/>
  <c r="C4661" i="34"/>
  <c r="C4662" i="34"/>
  <c r="C4663" i="34"/>
  <c r="C4664" i="34"/>
  <c r="C4665" i="34"/>
  <c r="C4666" i="34"/>
  <c r="C4667" i="34"/>
  <c r="C4668" i="34"/>
  <c r="C4669" i="34"/>
  <c r="C4670" i="34"/>
  <c r="C4671" i="34"/>
  <c r="C4672" i="34"/>
  <c r="C4673" i="34"/>
  <c r="C4674" i="34"/>
  <c r="C4675" i="34"/>
  <c r="C4676" i="34"/>
  <c r="C4677" i="34"/>
  <c r="C4678" i="34"/>
  <c r="C4679" i="34"/>
  <c r="C4680" i="34"/>
  <c r="C4681" i="34"/>
  <c r="C4682" i="34"/>
  <c r="C4683" i="34"/>
  <c r="C4684" i="34"/>
  <c r="C4685" i="34"/>
  <c r="C4686" i="34"/>
  <c r="C4687" i="34"/>
  <c r="C4688" i="34"/>
  <c r="C4689" i="34"/>
  <c r="C4690" i="34"/>
  <c r="C4691" i="34"/>
  <c r="C4692" i="34"/>
  <c r="C4693" i="34"/>
  <c r="C4694" i="34"/>
  <c r="C4695" i="34"/>
  <c r="C4696" i="34"/>
  <c r="C4697" i="34"/>
  <c r="C4698" i="34"/>
  <c r="C4699" i="34"/>
  <c r="C4700" i="34"/>
  <c r="C4701" i="34"/>
  <c r="C4702" i="34"/>
  <c r="C4703" i="34"/>
  <c r="C4704" i="34"/>
  <c r="C4705" i="34"/>
  <c r="C4706" i="34"/>
  <c r="C4707" i="34"/>
  <c r="C4708" i="34"/>
  <c r="C4709" i="34"/>
  <c r="C4710" i="34"/>
  <c r="C4711" i="34"/>
  <c r="C4712" i="34"/>
  <c r="C4713" i="34"/>
  <c r="C4714" i="34"/>
  <c r="C4715" i="34"/>
  <c r="C4716" i="34"/>
  <c r="C4717" i="34"/>
  <c r="C4718" i="34"/>
  <c r="C4719" i="34"/>
  <c r="C4720" i="34"/>
  <c r="C4721" i="34"/>
  <c r="C4722" i="34"/>
  <c r="C4723" i="34"/>
  <c r="C4724" i="34"/>
  <c r="C4725" i="34"/>
  <c r="C4726" i="34"/>
  <c r="C4727" i="34"/>
  <c r="C4728" i="34"/>
  <c r="C4729" i="34"/>
  <c r="C4730" i="34"/>
  <c r="C4731" i="34"/>
  <c r="C4732" i="34"/>
  <c r="C4733" i="34"/>
  <c r="C4734" i="34"/>
  <c r="C4735" i="34"/>
  <c r="C4736" i="34"/>
  <c r="C4737" i="34"/>
  <c r="C4738" i="34"/>
  <c r="C4739" i="34"/>
  <c r="C4740" i="34"/>
  <c r="C4741" i="34"/>
  <c r="C4742" i="34"/>
  <c r="C4743" i="34"/>
  <c r="C4744" i="34"/>
  <c r="C4745" i="34"/>
  <c r="C4746" i="34"/>
  <c r="C4747" i="34"/>
  <c r="C4748" i="34"/>
  <c r="C4749" i="34"/>
  <c r="C4750" i="34"/>
  <c r="C4751" i="34"/>
  <c r="C4752" i="34"/>
  <c r="C4753" i="34"/>
  <c r="C4754" i="34"/>
  <c r="C4755" i="34"/>
  <c r="C4756" i="34"/>
  <c r="C4757" i="34"/>
  <c r="C4758" i="34"/>
  <c r="C4759" i="34"/>
  <c r="C4760" i="34"/>
  <c r="C4761" i="34"/>
  <c r="C4762" i="34"/>
  <c r="C4763" i="34"/>
  <c r="C4764" i="34"/>
  <c r="C4765" i="34"/>
  <c r="C4766" i="34"/>
  <c r="C4767" i="34"/>
  <c r="C4768" i="34"/>
  <c r="C4769" i="34"/>
  <c r="C4770" i="34"/>
  <c r="C4771" i="34"/>
  <c r="C4772" i="34"/>
  <c r="C4773" i="34"/>
  <c r="C4774" i="34"/>
  <c r="C4775" i="34"/>
  <c r="C4776" i="34"/>
  <c r="C4777" i="34"/>
  <c r="C4778" i="34"/>
  <c r="C4779" i="34"/>
  <c r="C4780" i="34"/>
  <c r="C4781" i="34"/>
  <c r="C4782" i="34"/>
  <c r="C4783" i="34"/>
  <c r="C4784" i="34"/>
  <c r="C4785" i="34"/>
  <c r="C4786" i="34"/>
  <c r="C4787" i="34"/>
  <c r="C4788" i="34"/>
  <c r="C4789" i="34"/>
  <c r="C4790" i="34"/>
  <c r="C4791" i="34"/>
  <c r="C4792" i="34"/>
  <c r="C4793" i="34"/>
  <c r="C4794" i="34"/>
  <c r="C4795" i="34"/>
  <c r="C4796" i="34"/>
  <c r="C4797" i="34"/>
  <c r="C4798" i="34"/>
  <c r="C4799" i="34"/>
  <c r="C4800" i="34"/>
  <c r="C4801" i="34"/>
  <c r="C4802" i="34"/>
  <c r="C4803" i="34"/>
  <c r="C4804" i="34"/>
  <c r="C4805" i="34"/>
  <c r="C4806" i="34"/>
  <c r="C4807" i="34"/>
  <c r="C4808" i="34"/>
  <c r="C4809" i="34"/>
  <c r="C4810" i="34"/>
  <c r="C4811" i="34"/>
  <c r="C4812" i="34"/>
  <c r="C4813" i="34"/>
  <c r="C4814" i="34"/>
  <c r="C4815" i="34"/>
  <c r="C4816" i="34"/>
  <c r="C4817" i="34"/>
  <c r="C4818" i="34"/>
  <c r="C4819" i="34"/>
  <c r="C4820" i="34"/>
  <c r="C4821" i="34"/>
  <c r="C4822" i="34"/>
  <c r="C4823" i="34"/>
  <c r="C4824" i="34"/>
  <c r="C4825" i="34"/>
  <c r="C4826" i="34"/>
  <c r="C4827" i="34"/>
  <c r="C4828" i="34"/>
  <c r="C4829" i="34"/>
  <c r="C4830" i="34"/>
  <c r="C4831" i="34"/>
  <c r="C4832" i="34"/>
  <c r="C4833" i="34"/>
  <c r="C4834" i="34"/>
  <c r="C4835" i="34"/>
  <c r="C4836" i="34"/>
  <c r="C4837" i="34"/>
  <c r="C4838" i="34"/>
  <c r="C4839" i="34"/>
  <c r="C4840" i="34"/>
  <c r="C4841" i="34"/>
  <c r="C4842" i="34"/>
  <c r="C4843" i="34"/>
  <c r="C4844" i="34"/>
  <c r="C4845" i="34"/>
  <c r="C4846" i="34"/>
  <c r="C4847" i="34"/>
  <c r="C4848" i="34"/>
  <c r="C4849" i="34"/>
  <c r="C4850" i="34"/>
  <c r="C4851" i="34"/>
  <c r="C4852" i="34"/>
  <c r="C4853" i="34"/>
  <c r="C4854" i="34"/>
  <c r="C4855" i="34"/>
  <c r="C4856" i="34"/>
  <c r="C4857" i="34"/>
  <c r="C4858" i="34"/>
  <c r="C4859" i="34"/>
  <c r="C4860" i="34"/>
  <c r="C4861" i="34"/>
  <c r="C4862" i="34"/>
  <c r="C4863" i="34"/>
  <c r="C4864" i="34"/>
  <c r="C4865" i="34"/>
  <c r="C4866" i="34"/>
  <c r="C4867" i="34"/>
  <c r="C4868" i="34"/>
  <c r="C4869" i="34"/>
  <c r="C4870" i="34"/>
  <c r="C4871" i="34"/>
  <c r="C4872" i="34"/>
  <c r="C4873" i="34"/>
  <c r="C4874" i="34"/>
  <c r="C4875" i="34"/>
  <c r="C4876" i="34"/>
  <c r="C4877" i="34"/>
  <c r="C4878" i="34"/>
  <c r="C4879" i="34"/>
  <c r="C4880" i="34"/>
  <c r="C4881" i="34"/>
  <c r="C4882" i="34"/>
  <c r="C4883" i="34"/>
  <c r="C4884" i="34"/>
  <c r="C4885" i="34"/>
  <c r="C4886" i="34"/>
  <c r="C4887" i="34"/>
  <c r="C4888" i="34"/>
  <c r="C4889" i="34"/>
  <c r="C4890" i="34"/>
  <c r="C4891" i="34"/>
  <c r="C4892" i="34"/>
  <c r="C4893" i="34"/>
  <c r="C4894" i="34"/>
  <c r="C4895" i="34"/>
  <c r="C4896" i="34"/>
  <c r="C4897" i="34"/>
  <c r="C4898" i="34"/>
  <c r="C4899" i="34"/>
  <c r="C4900" i="34"/>
  <c r="C4901" i="34"/>
  <c r="C4902" i="34"/>
  <c r="C4903" i="34"/>
  <c r="C4904" i="34"/>
  <c r="C4905" i="34"/>
  <c r="C4906" i="34"/>
  <c r="C4907" i="34"/>
  <c r="C4908" i="34"/>
  <c r="C4909" i="34"/>
  <c r="C4910" i="34"/>
  <c r="C4911" i="34"/>
  <c r="C4912" i="34"/>
  <c r="C4913" i="34"/>
  <c r="C4914" i="34"/>
  <c r="C4915" i="34"/>
  <c r="C4916" i="34"/>
  <c r="C4917" i="34"/>
  <c r="C4918" i="34"/>
  <c r="C4919" i="34"/>
  <c r="C4920" i="34"/>
  <c r="C4921" i="34"/>
  <c r="C4922" i="34"/>
  <c r="C4923" i="34"/>
  <c r="C4924" i="34"/>
  <c r="C4925" i="34"/>
  <c r="C4926" i="34"/>
  <c r="C4927" i="34"/>
  <c r="C4928" i="34"/>
  <c r="C4929" i="34"/>
  <c r="C4930" i="34"/>
  <c r="C4931" i="34"/>
  <c r="C4932" i="34"/>
  <c r="C4933" i="34"/>
  <c r="C4934" i="34"/>
  <c r="C4935" i="34"/>
  <c r="C4936" i="34"/>
  <c r="C4937" i="34"/>
  <c r="C4938" i="34"/>
  <c r="C4939" i="34"/>
  <c r="C4940" i="34"/>
  <c r="C4941" i="34"/>
  <c r="C4942" i="34"/>
  <c r="C4943" i="34"/>
  <c r="C4944" i="34"/>
  <c r="C4945" i="34"/>
  <c r="C4946" i="34"/>
  <c r="C4947" i="34"/>
  <c r="C4948" i="34"/>
  <c r="C4949" i="34"/>
  <c r="C4950" i="34"/>
  <c r="C4951" i="34"/>
  <c r="C4952" i="34"/>
  <c r="C4953" i="34"/>
  <c r="C4954" i="34"/>
  <c r="C4955" i="34"/>
  <c r="C4956" i="34"/>
  <c r="C4957" i="34"/>
  <c r="C4958" i="34"/>
  <c r="C4959" i="34"/>
  <c r="C4960" i="34"/>
  <c r="C4961" i="34"/>
  <c r="C4962" i="34"/>
  <c r="C4963" i="34"/>
  <c r="C4964" i="34"/>
  <c r="C4965" i="34"/>
  <c r="C4966" i="34"/>
  <c r="C4967" i="34"/>
  <c r="C4968" i="34"/>
  <c r="C4969" i="34"/>
  <c r="C4970" i="34"/>
  <c r="C4971" i="34"/>
  <c r="C4972" i="34"/>
  <c r="C4973" i="34"/>
  <c r="C4974" i="34"/>
  <c r="C4975" i="34"/>
  <c r="C4976" i="34"/>
  <c r="C4977" i="34"/>
  <c r="C4978" i="34"/>
  <c r="C4979" i="34"/>
  <c r="C4980" i="34"/>
  <c r="C4981" i="34"/>
  <c r="C4982" i="34"/>
  <c r="C4983" i="34"/>
  <c r="C4984" i="34"/>
  <c r="C4985" i="34"/>
  <c r="C4986" i="34"/>
  <c r="C4987" i="34"/>
  <c r="C4988" i="34"/>
  <c r="C4989" i="34"/>
  <c r="C4990" i="34"/>
  <c r="C4991" i="34"/>
  <c r="C4992" i="34"/>
  <c r="C4993" i="34"/>
  <c r="C4994" i="34"/>
  <c r="C4995" i="34"/>
  <c r="C4996" i="34"/>
  <c r="C4997" i="34"/>
  <c r="C4998" i="34"/>
  <c r="C4999" i="34"/>
  <c r="C5000" i="34"/>
  <c r="C5001" i="34"/>
  <c r="C5002" i="34"/>
  <c r="C5003" i="34"/>
  <c r="C5004" i="34"/>
  <c r="C5005" i="34"/>
  <c r="C5006" i="34"/>
  <c r="C5007" i="34"/>
  <c r="C5008" i="34"/>
  <c r="C5009" i="34"/>
  <c r="C5010" i="34"/>
  <c r="C5011" i="34"/>
  <c r="C5012" i="34"/>
  <c r="C5013" i="34"/>
  <c r="C5014" i="34"/>
  <c r="C5015" i="34"/>
  <c r="C5016" i="34"/>
  <c r="C5017" i="34"/>
  <c r="C5018" i="34"/>
  <c r="C5019" i="34"/>
  <c r="C5020" i="34"/>
  <c r="C5021" i="34"/>
  <c r="C5022" i="34"/>
  <c r="C5023" i="34"/>
  <c r="C5024" i="34"/>
  <c r="C5025" i="34"/>
  <c r="C5026" i="34"/>
  <c r="C5027" i="34"/>
  <c r="C5028" i="34"/>
  <c r="C5029" i="34"/>
  <c r="C5030" i="34"/>
  <c r="C5031" i="34"/>
  <c r="C5032" i="34"/>
  <c r="C5033" i="34"/>
  <c r="C5034" i="34"/>
  <c r="C5035" i="34"/>
  <c r="C5036" i="34"/>
  <c r="C5037" i="34"/>
  <c r="C5038" i="34"/>
  <c r="C5039" i="34"/>
  <c r="C5040" i="34"/>
  <c r="C5041" i="34"/>
  <c r="C5042" i="34"/>
  <c r="C5043" i="34"/>
  <c r="C5044" i="34"/>
  <c r="C5045" i="34"/>
  <c r="C5046" i="34"/>
  <c r="C5047" i="34"/>
  <c r="C5048" i="34"/>
  <c r="C5049" i="34"/>
  <c r="C5050" i="34"/>
  <c r="C5051" i="34"/>
  <c r="C5052" i="34"/>
  <c r="C5053" i="34"/>
  <c r="C5054" i="34"/>
  <c r="C5055" i="34"/>
  <c r="C5056" i="34"/>
  <c r="C5057" i="34"/>
  <c r="C5058" i="34"/>
  <c r="C5059" i="34"/>
  <c r="C5060" i="34"/>
  <c r="C5061" i="34"/>
  <c r="C5062" i="34"/>
  <c r="C5063" i="34"/>
  <c r="C5064" i="34"/>
  <c r="C5065" i="34"/>
  <c r="C5066" i="34"/>
  <c r="C5067" i="34"/>
  <c r="C5068" i="34"/>
  <c r="C5069" i="34"/>
  <c r="C5070" i="34"/>
  <c r="C5071" i="34"/>
  <c r="C5072" i="34"/>
  <c r="C5073" i="34"/>
  <c r="C5074" i="34"/>
  <c r="C5075" i="34"/>
  <c r="C5076" i="34"/>
  <c r="C5077" i="34"/>
  <c r="C5078" i="34"/>
  <c r="C5079" i="34"/>
  <c r="C5080" i="34"/>
  <c r="C5081" i="34"/>
  <c r="C5082" i="34"/>
  <c r="C5083" i="34"/>
  <c r="C5084" i="34"/>
  <c r="C5085" i="34"/>
  <c r="C5086" i="34"/>
  <c r="C5087" i="34"/>
  <c r="C5088" i="34"/>
  <c r="C5089" i="34"/>
  <c r="C5090" i="34"/>
  <c r="C5091" i="34"/>
  <c r="C5092" i="34"/>
  <c r="C5093" i="34"/>
  <c r="C5094" i="34"/>
  <c r="C5095" i="34"/>
  <c r="C5096" i="34"/>
  <c r="C5097" i="34"/>
  <c r="C5098" i="34"/>
  <c r="C5099" i="34"/>
  <c r="C5100" i="34"/>
  <c r="C5101" i="34"/>
  <c r="C5102" i="34"/>
  <c r="C5103" i="34"/>
  <c r="C5104" i="34"/>
  <c r="C5105" i="34"/>
  <c r="C5106" i="34"/>
  <c r="C5107" i="34"/>
  <c r="C5108" i="34"/>
  <c r="C5109" i="34"/>
  <c r="C5110" i="34"/>
  <c r="C5111" i="34"/>
  <c r="C5112" i="34"/>
  <c r="C5113" i="34"/>
  <c r="C5114" i="34"/>
  <c r="C5115" i="34"/>
  <c r="C5116" i="34"/>
  <c r="C5117" i="34"/>
  <c r="C5118" i="34"/>
  <c r="C5119" i="34"/>
  <c r="C5120" i="34"/>
  <c r="C5121" i="34"/>
  <c r="C5122" i="34"/>
  <c r="C5123" i="34"/>
  <c r="C5124" i="34"/>
  <c r="C5125" i="34"/>
  <c r="C5126" i="34"/>
  <c r="C5127" i="34"/>
  <c r="C5128" i="34"/>
  <c r="C5129" i="34"/>
  <c r="C5130" i="34"/>
  <c r="C5131" i="34"/>
  <c r="C5132" i="34"/>
  <c r="C5133" i="34"/>
  <c r="C5134" i="34"/>
  <c r="C5135" i="34"/>
  <c r="C5136" i="34"/>
  <c r="C5137" i="34"/>
  <c r="C5138" i="34"/>
  <c r="C5139" i="34"/>
  <c r="C5140" i="34"/>
  <c r="C5141" i="34"/>
  <c r="C5142" i="34"/>
  <c r="C5143" i="34"/>
  <c r="C5144" i="34"/>
  <c r="C5145" i="34"/>
  <c r="C5146" i="34"/>
  <c r="C5147" i="34"/>
  <c r="C5148" i="34"/>
  <c r="C5149" i="34"/>
  <c r="C5150" i="34"/>
  <c r="C5151" i="34"/>
  <c r="C5152" i="34"/>
  <c r="C5153" i="34"/>
  <c r="C5154" i="34"/>
  <c r="C5155" i="34"/>
  <c r="C5156" i="34"/>
  <c r="C5157" i="34"/>
  <c r="C5158" i="34"/>
  <c r="C5159" i="34"/>
  <c r="C5160" i="34"/>
  <c r="C5161" i="34"/>
  <c r="C5162" i="34"/>
  <c r="C5163" i="34"/>
  <c r="C5164" i="34"/>
  <c r="C5165" i="34"/>
  <c r="C5166" i="34"/>
  <c r="C5167" i="34"/>
  <c r="C5168" i="34"/>
  <c r="C5169" i="34"/>
  <c r="C5170" i="34"/>
  <c r="C5171" i="34"/>
  <c r="C5172" i="34"/>
  <c r="C5173" i="34"/>
  <c r="C5174" i="34"/>
  <c r="C5175" i="34"/>
  <c r="C5176" i="34"/>
  <c r="C5177" i="34"/>
  <c r="C5178" i="34"/>
  <c r="C5179" i="34"/>
  <c r="C5180" i="34"/>
  <c r="C5181" i="34"/>
  <c r="C5182" i="34"/>
  <c r="C5183" i="34"/>
  <c r="C5184" i="34"/>
  <c r="C5185" i="34"/>
  <c r="C5186" i="34"/>
  <c r="C5187" i="34"/>
  <c r="C5188" i="34"/>
  <c r="C5189" i="34"/>
  <c r="C5190" i="34"/>
  <c r="C5191" i="34"/>
  <c r="C5192" i="34"/>
  <c r="C5193" i="34"/>
  <c r="C5194" i="34"/>
  <c r="C5195" i="34"/>
  <c r="C5196" i="34"/>
  <c r="C5197" i="34"/>
  <c r="C5198" i="34"/>
  <c r="C5199" i="34"/>
  <c r="C5200" i="34"/>
  <c r="C5201" i="34"/>
  <c r="C5202" i="34"/>
  <c r="C5203" i="34"/>
  <c r="C5204" i="34"/>
  <c r="C5205" i="34"/>
  <c r="C5206" i="34"/>
  <c r="C5207" i="34"/>
  <c r="C5208" i="34"/>
  <c r="C5209" i="34"/>
  <c r="C5210" i="34"/>
  <c r="C5211" i="34"/>
  <c r="C5212" i="34"/>
  <c r="C5213" i="34"/>
  <c r="C5214" i="34"/>
  <c r="C5215" i="34"/>
  <c r="C5216" i="34"/>
  <c r="C5217" i="34"/>
  <c r="C5218" i="34"/>
  <c r="C5219" i="34"/>
  <c r="C5220" i="34"/>
  <c r="C5221" i="34"/>
  <c r="C5222" i="34"/>
  <c r="C5223" i="34"/>
  <c r="C5224" i="34"/>
  <c r="C5225" i="34"/>
  <c r="C5226" i="34"/>
  <c r="C5227" i="34"/>
  <c r="C5228" i="34"/>
  <c r="C5229" i="34"/>
  <c r="C5230" i="34"/>
  <c r="C5231" i="34"/>
  <c r="C5232" i="34"/>
  <c r="C5233" i="34"/>
  <c r="C5234" i="34"/>
  <c r="C5235" i="34"/>
  <c r="C5236" i="34"/>
  <c r="C5237" i="34"/>
  <c r="C5238" i="34"/>
  <c r="C5239" i="34"/>
  <c r="C5240" i="34"/>
  <c r="C5241" i="34"/>
  <c r="C5242" i="34"/>
  <c r="C5243" i="34"/>
  <c r="C5244" i="34"/>
  <c r="C5245" i="34"/>
  <c r="C5246" i="34"/>
  <c r="C5247" i="34"/>
  <c r="C5248" i="34"/>
  <c r="C5249" i="34"/>
  <c r="C5250" i="34"/>
  <c r="C5251" i="34"/>
  <c r="C5252" i="34"/>
  <c r="C5253" i="34"/>
  <c r="C5254" i="34"/>
  <c r="C5255" i="34"/>
  <c r="C5256" i="34"/>
  <c r="C5257" i="34"/>
  <c r="C5258" i="34"/>
  <c r="C5259" i="34"/>
  <c r="C5260" i="34"/>
  <c r="C5261" i="34"/>
  <c r="C5262" i="34"/>
  <c r="C5263" i="34"/>
  <c r="C5264" i="34"/>
  <c r="C5265" i="34"/>
  <c r="C5266" i="34"/>
  <c r="C5267" i="34"/>
  <c r="C5268" i="34"/>
  <c r="C5269" i="34"/>
  <c r="C5270" i="34"/>
  <c r="C5271" i="34"/>
  <c r="C5272" i="34"/>
  <c r="C5273" i="34"/>
  <c r="C5274" i="34"/>
  <c r="C5275" i="34"/>
  <c r="C5276" i="34"/>
  <c r="C5277" i="34"/>
  <c r="C5278" i="34"/>
  <c r="C5279" i="34"/>
  <c r="C5280" i="34"/>
  <c r="C5281" i="34"/>
  <c r="C5282" i="34"/>
  <c r="C5283" i="34"/>
  <c r="C5284" i="34"/>
  <c r="C5285" i="34"/>
  <c r="C5286" i="34"/>
  <c r="C5287" i="34"/>
  <c r="C5288" i="34"/>
  <c r="C5289" i="34"/>
  <c r="C5290" i="34"/>
  <c r="C5291" i="34"/>
  <c r="C5292" i="34"/>
  <c r="C5293" i="34"/>
  <c r="C5294" i="34"/>
  <c r="C5295" i="34"/>
  <c r="C5296" i="34"/>
  <c r="C5297" i="34"/>
  <c r="C5298" i="34"/>
  <c r="C5299" i="34"/>
  <c r="C5300" i="34"/>
  <c r="C5301" i="34"/>
  <c r="C5302" i="34"/>
  <c r="C5303" i="34"/>
  <c r="C5304" i="34"/>
  <c r="C5305" i="34"/>
  <c r="C5306" i="34"/>
  <c r="C5307" i="34"/>
  <c r="C5308" i="34"/>
  <c r="C5309" i="34"/>
  <c r="C5310" i="34"/>
  <c r="C5311" i="34"/>
  <c r="C5312" i="34"/>
  <c r="C5313" i="34"/>
  <c r="C5314" i="34"/>
  <c r="C5315" i="34"/>
  <c r="C5316" i="34"/>
  <c r="C5317" i="34"/>
  <c r="C5318" i="34"/>
  <c r="C5319" i="34"/>
  <c r="C5320" i="34"/>
  <c r="C5321" i="34"/>
  <c r="C5322" i="34"/>
  <c r="C5323" i="34"/>
  <c r="C5324" i="34"/>
  <c r="C5325" i="34"/>
  <c r="C5326" i="34"/>
  <c r="C5327" i="34"/>
  <c r="C5328" i="34"/>
  <c r="C5329" i="34"/>
  <c r="C5330" i="34"/>
  <c r="C5331" i="34"/>
  <c r="C5332" i="34"/>
  <c r="C5333" i="34"/>
  <c r="C5334" i="34"/>
  <c r="C5335" i="34"/>
  <c r="C5336" i="34"/>
  <c r="C5337" i="34"/>
  <c r="C5338" i="34"/>
  <c r="C5339" i="34"/>
  <c r="C5340" i="34"/>
  <c r="C5341" i="34"/>
  <c r="C5342" i="34"/>
  <c r="C5343" i="34"/>
  <c r="C5344" i="34"/>
  <c r="C5345" i="34"/>
  <c r="C5346" i="34"/>
  <c r="C5347" i="34"/>
  <c r="C5348" i="34"/>
  <c r="C5349" i="34"/>
  <c r="C5350" i="34"/>
  <c r="C5351" i="34"/>
  <c r="C5352" i="34"/>
  <c r="C5353" i="34"/>
  <c r="C5354" i="34"/>
  <c r="C5355" i="34"/>
  <c r="C5356" i="34"/>
  <c r="C5357" i="34"/>
  <c r="C5358" i="34"/>
  <c r="C5359" i="34"/>
  <c r="C5360" i="34"/>
  <c r="C5361" i="34"/>
  <c r="C5362" i="34"/>
  <c r="C5363" i="34"/>
  <c r="C5364" i="34"/>
  <c r="C5365" i="34"/>
  <c r="C5366" i="34"/>
  <c r="C5367" i="34"/>
  <c r="C5368" i="34"/>
  <c r="C5369" i="34"/>
  <c r="C5370" i="34"/>
  <c r="C5371" i="34"/>
  <c r="C5372" i="34"/>
  <c r="C5373" i="34"/>
  <c r="C5374" i="34"/>
  <c r="C5375" i="34"/>
  <c r="C5376" i="34"/>
  <c r="C5377" i="34"/>
  <c r="C5378" i="34"/>
  <c r="C5379" i="34"/>
  <c r="C5380" i="34"/>
  <c r="C5381" i="34"/>
  <c r="C5382" i="34"/>
  <c r="C5383" i="34"/>
  <c r="C5384" i="34"/>
  <c r="C5385" i="34"/>
  <c r="C5386" i="34"/>
  <c r="C5387" i="34"/>
  <c r="C5388" i="34"/>
  <c r="C5389" i="34"/>
  <c r="C5390" i="34"/>
  <c r="C5391" i="34"/>
  <c r="C5392" i="34"/>
  <c r="C5393" i="34"/>
  <c r="C5394" i="34"/>
  <c r="C5395" i="34"/>
  <c r="C5396" i="34"/>
  <c r="C5397" i="34"/>
  <c r="C5398" i="34"/>
  <c r="C5399" i="34"/>
  <c r="C5400" i="34"/>
  <c r="C5401" i="34"/>
  <c r="C5402" i="34"/>
  <c r="C5403" i="34"/>
  <c r="C5404" i="34"/>
  <c r="C5405" i="34"/>
  <c r="C5406" i="34"/>
  <c r="C5407" i="34"/>
  <c r="C5408" i="34"/>
  <c r="C5409" i="34"/>
  <c r="C5410" i="34"/>
  <c r="C5411" i="34"/>
  <c r="C5412" i="34"/>
  <c r="C5413" i="34"/>
  <c r="C5414" i="34"/>
  <c r="C5415" i="34"/>
  <c r="C5416" i="34"/>
  <c r="C5417" i="34"/>
  <c r="C5418" i="34"/>
  <c r="C5419" i="34"/>
  <c r="C5420" i="34"/>
  <c r="C5421" i="34"/>
  <c r="C5422" i="34"/>
  <c r="C5423" i="34"/>
  <c r="C5424" i="34"/>
  <c r="C5425" i="34"/>
  <c r="C5426" i="34"/>
  <c r="C5427" i="34"/>
  <c r="C5428" i="34"/>
  <c r="C5429" i="34"/>
  <c r="C5430" i="34"/>
  <c r="C5431" i="34"/>
  <c r="C5432" i="34"/>
  <c r="C5433" i="34"/>
  <c r="C5434" i="34"/>
  <c r="C5435" i="34"/>
  <c r="C5436" i="34"/>
  <c r="C5437" i="34"/>
  <c r="C5438" i="34"/>
  <c r="C5439" i="34"/>
  <c r="C5440" i="34"/>
  <c r="C5441" i="34"/>
  <c r="C5442" i="34"/>
  <c r="C5443" i="34"/>
  <c r="C5444" i="34"/>
  <c r="C5445" i="34"/>
  <c r="C5446" i="34"/>
  <c r="C5447" i="34"/>
  <c r="C5448" i="34"/>
  <c r="C5449" i="34"/>
  <c r="C5450" i="34"/>
  <c r="C5451" i="34"/>
  <c r="C5452" i="34"/>
  <c r="C5453" i="34"/>
  <c r="C5454" i="34"/>
  <c r="C5455" i="34"/>
  <c r="C5456" i="34"/>
  <c r="C5457" i="34"/>
  <c r="C5458" i="34"/>
  <c r="C5459" i="34"/>
  <c r="C5460" i="34"/>
  <c r="C5461" i="34"/>
  <c r="C5462" i="34"/>
  <c r="C5463" i="34"/>
  <c r="C5464" i="34"/>
  <c r="C5465" i="34"/>
  <c r="C5466" i="34"/>
  <c r="C5467" i="34"/>
  <c r="C5468" i="34"/>
  <c r="C5469" i="34"/>
  <c r="C5470" i="34"/>
  <c r="C5471" i="34"/>
  <c r="C5472" i="34"/>
  <c r="C5473" i="34"/>
  <c r="C5474" i="34"/>
  <c r="C5475" i="34"/>
  <c r="C5476" i="34"/>
  <c r="C5477" i="34"/>
  <c r="C5478" i="34"/>
  <c r="C5479" i="34"/>
  <c r="C5480" i="34"/>
  <c r="C5481" i="34"/>
  <c r="C5482" i="34"/>
  <c r="C5483" i="34"/>
  <c r="C5484" i="34"/>
  <c r="C5485" i="34"/>
  <c r="C5486" i="34"/>
  <c r="C5487" i="34"/>
  <c r="C5488" i="34"/>
  <c r="C5489" i="34"/>
  <c r="C5490" i="34"/>
  <c r="C5491" i="34"/>
  <c r="C5492" i="34"/>
  <c r="C5493" i="34"/>
  <c r="C5494" i="34"/>
  <c r="C5495" i="34"/>
  <c r="C5496" i="34"/>
  <c r="C5497" i="34"/>
  <c r="C5498" i="34"/>
  <c r="C5499" i="34"/>
  <c r="C5500" i="34"/>
  <c r="C5501" i="34"/>
  <c r="C5502" i="34"/>
  <c r="C5503" i="34"/>
  <c r="C5504" i="34"/>
  <c r="C5505" i="34"/>
  <c r="C5506" i="34"/>
  <c r="C5507" i="34"/>
  <c r="C5508" i="34"/>
  <c r="C5509" i="34"/>
  <c r="C5510" i="34"/>
  <c r="C5511" i="34"/>
  <c r="C5512" i="34"/>
  <c r="C5513" i="34"/>
  <c r="C5514" i="34"/>
  <c r="C5515" i="34"/>
  <c r="C5516" i="34"/>
  <c r="C5517" i="34"/>
  <c r="C5518" i="34"/>
  <c r="C5519" i="34"/>
  <c r="C5520" i="34"/>
  <c r="C5521" i="34"/>
  <c r="C5522" i="34"/>
  <c r="C5523" i="34"/>
  <c r="C5524" i="34"/>
  <c r="C5525" i="34"/>
  <c r="C5526" i="34"/>
  <c r="C5527" i="34"/>
  <c r="C5528" i="34"/>
  <c r="C5529" i="34"/>
  <c r="C5530" i="34"/>
  <c r="C5531" i="34"/>
  <c r="C5532" i="34"/>
  <c r="C5533" i="34"/>
  <c r="C5534" i="34"/>
  <c r="C5535" i="34"/>
  <c r="C5536" i="34"/>
  <c r="C5537" i="34"/>
  <c r="C5538" i="34"/>
  <c r="C5539" i="34"/>
  <c r="C5540" i="34"/>
  <c r="C5541" i="34"/>
  <c r="C5542" i="34"/>
  <c r="C5543" i="34"/>
  <c r="C5544" i="34"/>
  <c r="C5545" i="34"/>
  <c r="C5546" i="34"/>
  <c r="C5547" i="34"/>
  <c r="C5548" i="34"/>
  <c r="C5549" i="34"/>
  <c r="C5550" i="34"/>
  <c r="C5551" i="34"/>
  <c r="C5552" i="34"/>
  <c r="C5553" i="34"/>
  <c r="C5554" i="34"/>
  <c r="C5555" i="34"/>
  <c r="C5556" i="34"/>
  <c r="C5557" i="34"/>
  <c r="C5558" i="34"/>
  <c r="C5559" i="34"/>
  <c r="C5560" i="34"/>
  <c r="C5561" i="34"/>
  <c r="C5562" i="34"/>
  <c r="C5563" i="34"/>
  <c r="C5564" i="34"/>
  <c r="C5565" i="34"/>
  <c r="C5566" i="34"/>
  <c r="C5567" i="34"/>
  <c r="C5568" i="34"/>
  <c r="C5569" i="34"/>
  <c r="C5570" i="34"/>
  <c r="C5571" i="34"/>
  <c r="C5572" i="34"/>
  <c r="C5573" i="34"/>
  <c r="C5574" i="34"/>
  <c r="C5575" i="34"/>
  <c r="C5576" i="34"/>
  <c r="C5577" i="34"/>
  <c r="C5578" i="34"/>
  <c r="C5579" i="34"/>
  <c r="C5580" i="34"/>
  <c r="C5581" i="34"/>
  <c r="C5582" i="34"/>
  <c r="C5583" i="34"/>
  <c r="C5584" i="34"/>
  <c r="C5585" i="34"/>
  <c r="C5586" i="34"/>
  <c r="C5587" i="34"/>
  <c r="C5588" i="34"/>
  <c r="C5589" i="34"/>
  <c r="C5590" i="34"/>
  <c r="C5591" i="34"/>
  <c r="C5592" i="34"/>
  <c r="C5593" i="34"/>
  <c r="C5594" i="34"/>
  <c r="C5595" i="34"/>
  <c r="C5596" i="34"/>
  <c r="C5597" i="34"/>
  <c r="C5598" i="34"/>
  <c r="C5599" i="34"/>
  <c r="C5600" i="34"/>
  <c r="C5601" i="34"/>
  <c r="C5602" i="34"/>
  <c r="C5603" i="34"/>
  <c r="C5604" i="34"/>
  <c r="C5605" i="34"/>
  <c r="C5606" i="34"/>
  <c r="C5607" i="34"/>
  <c r="C5608" i="34"/>
  <c r="C5609" i="34"/>
  <c r="C5610" i="34"/>
  <c r="C5611" i="34"/>
  <c r="C5612" i="34"/>
  <c r="C5613" i="34"/>
  <c r="C5614" i="34"/>
  <c r="C5615" i="34"/>
  <c r="C5616" i="34"/>
  <c r="C5617" i="34"/>
  <c r="C5618" i="34"/>
  <c r="C5619" i="34"/>
  <c r="C5620" i="34"/>
  <c r="C5621" i="34"/>
  <c r="C5622" i="34"/>
  <c r="C5623" i="34"/>
  <c r="C5624" i="34"/>
  <c r="C5625" i="34"/>
  <c r="C5626" i="34"/>
  <c r="C5627" i="34"/>
  <c r="C5628" i="34"/>
  <c r="C5629" i="34"/>
  <c r="C5630" i="34"/>
  <c r="C5631" i="34"/>
  <c r="C5632" i="34"/>
  <c r="C5633" i="34"/>
  <c r="C5634" i="34"/>
  <c r="C5635" i="34"/>
  <c r="C5636" i="34"/>
  <c r="C5637" i="34"/>
  <c r="C5638" i="34"/>
  <c r="C5639" i="34"/>
  <c r="C5640" i="34"/>
  <c r="C5641" i="34"/>
  <c r="C5642" i="34"/>
  <c r="C5643" i="34"/>
  <c r="C5644" i="34"/>
  <c r="C5645" i="34"/>
  <c r="C5646" i="34"/>
  <c r="C5647" i="34"/>
  <c r="C5648" i="34"/>
  <c r="C5649" i="34"/>
  <c r="C5650" i="34"/>
  <c r="C5651" i="34"/>
  <c r="C5652" i="34"/>
  <c r="C5653" i="34"/>
  <c r="C5654" i="34"/>
  <c r="C5655" i="34"/>
  <c r="C5656" i="34"/>
  <c r="C5657" i="34"/>
  <c r="C5658" i="34"/>
  <c r="C5659" i="34"/>
  <c r="C5660" i="34"/>
  <c r="C5661" i="34"/>
  <c r="C5662" i="34"/>
  <c r="C5663" i="34"/>
  <c r="C5664" i="34"/>
  <c r="C5665" i="34"/>
  <c r="C5666" i="34"/>
  <c r="C5667" i="34"/>
  <c r="C5668" i="34"/>
  <c r="C5669" i="34"/>
  <c r="C5670" i="34"/>
  <c r="C5671" i="34"/>
  <c r="C5672" i="34"/>
  <c r="C5673" i="34"/>
  <c r="C5674" i="34"/>
  <c r="C5675" i="34"/>
  <c r="C5676" i="34"/>
  <c r="C5677" i="34"/>
  <c r="C5678" i="34"/>
  <c r="C5679" i="34"/>
  <c r="C5680" i="34"/>
  <c r="C5681" i="34"/>
  <c r="C5682" i="34"/>
  <c r="C5683" i="34"/>
  <c r="C5684" i="34"/>
  <c r="C5685" i="34"/>
  <c r="C5686" i="34"/>
  <c r="C5687" i="34"/>
  <c r="C5688" i="34"/>
  <c r="C5689" i="34"/>
  <c r="C5690" i="34"/>
  <c r="C5691" i="34"/>
  <c r="C5692" i="34"/>
  <c r="C5693" i="34"/>
  <c r="C5694" i="34"/>
  <c r="C5695" i="34"/>
  <c r="C5696" i="34"/>
  <c r="C5697" i="34"/>
  <c r="C5698" i="34"/>
  <c r="C5699" i="34"/>
  <c r="C5700" i="34"/>
  <c r="C5701" i="34"/>
  <c r="C5702" i="34"/>
  <c r="C5703" i="34"/>
  <c r="C5704" i="34"/>
  <c r="C5705" i="34"/>
  <c r="C5706" i="34"/>
  <c r="C5707" i="34"/>
  <c r="C5708" i="34"/>
  <c r="C5709" i="34"/>
  <c r="C5710" i="34"/>
  <c r="C5711" i="34"/>
  <c r="C5712" i="34"/>
  <c r="C5713" i="34"/>
  <c r="C5714" i="34"/>
  <c r="C5715" i="34"/>
  <c r="C5716" i="34"/>
  <c r="C5717" i="34"/>
  <c r="C5718" i="34"/>
  <c r="C5719" i="34"/>
  <c r="C5720" i="34"/>
  <c r="C5721" i="34"/>
  <c r="C5722" i="34"/>
  <c r="C5723" i="34"/>
  <c r="C5724" i="34"/>
  <c r="C5725" i="34"/>
  <c r="C5726" i="34"/>
  <c r="C5727" i="34"/>
  <c r="C5728" i="34"/>
  <c r="C5729" i="34"/>
  <c r="C5730" i="34"/>
  <c r="C5731" i="34"/>
  <c r="C5732" i="34"/>
  <c r="C5733" i="34"/>
  <c r="C5734" i="34"/>
  <c r="C5735" i="34"/>
  <c r="C5736" i="34"/>
  <c r="C5737" i="34"/>
  <c r="C5738" i="34"/>
  <c r="C5739" i="34"/>
  <c r="C5740" i="34"/>
  <c r="C5741" i="34"/>
  <c r="C5742" i="34"/>
  <c r="C5743" i="34"/>
  <c r="C5744" i="34"/>
  <c r="C5745" i="34"/>
  <c r="C5746" i="34"/>
  <c r="C5747" i="34"/>
  <c r="C5748" i="34"/>
  <c r="C5749" i="34"/>
  <c r="C5750" i="34"/>
  <c r="C5751" i="34"/>
  <c r="C5752" i="34"/>
  <c r="C5753" i="34"/>
  <c r="C5754" i="34"/>
  <c r="C5755" i="34"/>
  <c r="C5756" i="34"/>
  <c r="C5757" i="34"/>
  <c r="C5758" i="34"/>
  <c r="C5759" i="34"/>
  <c r="C5760" i="34"/>
  <c r="C5761" i="34"/>
  <c r="C5762" i="34"/>
  <c r="C5763" i="34"/>
  <c r="C5764" i="34"/>
  <c r="C5765" i="34"/>
  <c r="C5766" i="34"/>
  <c r="C5767" i="34"/>
  <c r="C5768" i="34"/>
  <c r="C5769" i="34"/>
  <c r="C5770" i="34"/>
  <c r="C5771" i="34"/>
  <c r="C5772" i="34"/>
  <c r="C5773" i="34"/>
  <c r="C5774" i="34"/>
  <c r="C5775" i="34"/>
  <c r="C5776" i="34"/>
  <c r="C5777" i="34"/>
  <c r="C5778" i="34"/>
  <c r="C5779" i="34"/>
  <c r="C5780" i="34"/>
  <c r="C5781" i="34"/>
  <c r="C5782" i="34"/>
  <c r="C5783" i="34"/>
  <c r="C5784" i="34"/>
  <c r="C5785" i="34"/>
  <c r="C5786" i="34"/>
  <c r="C5787" i="34"/>
  <c r="C5788" i="34"/>
  <c r="C5789" i="34"/>
  <c r="C5790" i="34"/>
  <c r="C5791" i="34"/>
  <c r="C5792" i="34"/>
  <c r="C5793" i="34"/>
  <c r="C5794" i="34"/>
  <c r="C5795" i="34"/>
  <c r="C5796" i="34"/>
  <c r="C5797" i="34"/>
  <c r="C5798" i="34"/>
  <c r="C5799" i="34"/>
  <c r="C5800" i="34"/>
  <c r="C5801" i="34"/>
  <c r="C5802" i="34"/>
  <c r="C5803" i="34"/>
  <c r="C5804" i="34"/>
  <c r="C5805" i="34"/>
  <c r="C5806" i="34"/>
  <c r="C5807" i="34"/>
  <c r="C5808" i="34"/>
  <c r="C5809" i="34"/>
  <c r="C5810" i="34"/>
  <c r="C5811" i="34"/>
  <c r="C5812" i="34"/>
  <c r="C5813" i="34"/>
  <c r="C5814" i="34"/>
  <c r="C5815" i="34"/>
  <c r="C5816" i="34"/>
  <c r="C5817" i="34"/>
  <c r="C5818" i="34"/>
  <c r="C5819" i="34"/>
  <c r="C5820" i="34"/>
  <c r="C5821" i="34"/>
  <c r="C5822" i="34"/>
  <c r="C5823" i="34"/>
  <c r="C5824" i="34"/>
  <c r="C5825" i="34"/>
  <c r="C5826" i="34"/>
  <c r="C5827" i="34"/>
  <c r="C5828" i="34"/>
  <c r="C5829" i="34"/>
  <c r="C5830" i="34"/>
  <c r="C5831" i="34"/>
  <c r="C5832" i="34"/>
  <c r="C5833" i="34"/>
  <c r="C5834" i="34"/>
  <c r="C5835" i="34"/>
  <c r="C5836" i="34"/>
  <c r="C5837" i="34"/>
  <c r="C5838" i="34"/>
  <c r="C5839" i="34"/>
  <c r="C5840" i="34"/>
  <c r="C5841" i="34"/>
  <c r="C5842" i="34"/>
  <c r="C5843" i="34"/>
  <c r="C5844" i="34"/>
  <c r="C5845" i="34"/>
  <c r="C5846" i="34"/>
  <c r="C5847" i="34"/>
  <c r="C5848" i="34"/>
  <c r="C5849" i="34"/>
  <c r="C5850" i="34"/>
  <c r="C5851" i="34"/>
  <c r="C5852" i="34"/>
  <c r="C5853" i="34"/>
  <c r="C5854" i="34"/>
  <c r="C5855" i="34"/>
  <c r="C5856" i="34"/>
  <c r="C5857" i="34"/>
  <c r="C5858" i="34"/>
  <c r="C5859" i="34"/>
  <c r="C5860" i="34"/>
  <c r="C5861" i="34"/>
  <c r="C5862" i="34"/>
  <c r="C5863" i="34"/>
  <c r="C5864" i="34"/>
  <c r="C5865" i="34"/>
  <c r="C5866" i="34"/>
  <c r="C5867" i="34"/>
  <c r="C5868" i="34"/>
  <c r="C5869" i="34"/>
  <c r="C5870" i="34"/>
  <c r="C5871" i="34"/>
  <c r="C5872" i="34"/>
  <c r="C5873" i="34"/>
  <c r="C5874" i="34"/>
  <c r="C5875" i="34"/>
  <c r="C5876" i="34"/>
  <c r="C5877" i="34"/>
  <c r="C5878" i="34"/>
  <c r="C5879" i="34"/>
  <c r="C5880" i="34"/>
  <c r="C5881" i="34"/>
  <c r="C5882" i="34"/>
  <c r="C5883" i="34"/>
  <c r="C5884" i="34"/>
  <c r="C5885" i="34"/>
  <c r="C5886" i="34"/>
  <c r="C5887" i="34"/>
  <c r="C5888" i="34"/>
  <c r="C5889" i="34"/>
  <c r="C5890" i="34"/>
  <c r="C5891" i="34"/>
  <c r="C5892" i="34"/>
  <c r="C5893" i="34"/>
  <c r="C5894" i="34"/>
  <c r="C5895" i="34"/>
  <c r="C5896" i="34"/>
  <c r="C5897" i="34"/>
  <c r="C5898" i="34"/>
  <c r="C5899" i="34"/>
  <c r="C5900" i="34"/>
  <c r="C5901" i="34"/>
  <c r="C5902" i="34"/>
  <c r="C5903" i="34"/>
  <c r="C5904" i="34"/>
  <c r="C5905" i="34"/>
  <c r="C5906" i="34"/>
  <c r="C5907" i="34"/>
  <c r="C5908" i="34"/>
  <c r="C5909" i="34"/>
  <c r="C5910" i="34"/>
  <c r="C5911" i="34"/>
  <c r="C5912" i="34"/>
  <c r="C5913" i="34"/>
  <c r="C5914" i="34"/>
  <c r="C5915" i="34"/>
  <c r="C5916" i="34"/>
  <c r="C5917" i="34"/>
  <c r="C5918" i="34"/>
  <c r="C5919" i="34"/>
  <c r="C5920" i="34"/>
  <c r="C5921" i="34"/>
  <c r="C5922" i="34"/>
  <c r="C5923" i="34"/>
  <c r="C5924" i="34"/>
  <c r="C5925" i="34"/>
  <c r="C5926" i="34"/>
  <c r="C5927" i="34"/>
  <c r="C5928" i="34"/>
  <c r="C5929" i="34"/>
  <c r="C5930" i="34"/>
  <c r="C5931" i="34"/>
  <c r="C5932" i="34"/>
  <c r="C5933" i="34"/>
  <c r="C5934" i="34"/>
  <c r="C5935" i="34"/>
  <c r="C5936" i="34"/>
  <c r="C5937" i="34"/>
  <c r="C5938" i="34"/>
  <c r="C5939" i="34"/>
  <c r="C5940" i="34"/>
  <c r="C5941" i="34"/>
  <c r="C5942" i="34"/>
  <c r="C5943" i="34"/>
  <c r="C5944" i="34"/>
  <c r="C5945" i="34"/>
  <c r="C5946" i="34"/>
  <c r="C5947" i="34"/>
  <c r="C5948" i="34"/>
  <c r="C5949" i="34"/>
  <c r="C5950" i="34"/>
  <c r="C5951" i="34"/>
  <c r="C5952" i="34"/>
  <c r="C5953" i="34"/>
  <c r="C5954" i="34"/>
  <c r="C5955" i="34"/>
  <c r="C5956" i="34"/>
  <c r="C5957" i="34"/>
  <c r="C5958" i="34"/>
  <c r="C5959" i="34"/>
  <c r="C5960" i="34"/>
  <c r="C5961" i="34"/>
  <c r="C5962" i="34"/>
  <c r="C5963" i="34"/>
  <c r="C5964" i="34"/>
  <c r="C5965" i="34"/>
  <c r="C5966" i="34"/>
  <c r="C5967" i="34"/>
  <c r="C5968" i="34"/>
  <c r="C5969" i="34"/>
  <c r="C5970" i="34"/>
  <c r="C5971" i="34"/>
  <c r="C5972" i="34"/>
  <c r="C5973" i="34"/>
  <c r="C5974" i="34"/>
  <c r="C5975" i="34"/>
  <c r="C5976" i="34"/>
  <c r="C5977" i="34"/>
  <c r="C5978" i="34"/>
  <c r="C5979" i="34"/>
  <c r="C5980" i="34"/>
  <c r="C5981" i="34"/>
  <c r="C5982" i="34"/>
  <c r="C5983" i="34"/>
  <c r="C5984" i="34"/>
  <c r="C5985" i="34"/>
  <c r="C5986" i="34"/>
  <c r="C5987" i="34"/>
  <c r="C5988" i="34"/>
  <c r="C5989" i="34"/>
  <c r="C5990" i="34"/>
  <c r="C5991" i="34"/>
  <c r="C5992" i="34"/>
  <c r="C5993" i="34"/>
  <c r="C5994" i="34"/>
  <c r="C5995" i="34"/>
  <c r="C5996" i="34"/>
  <c r="C5997" i="34"/>
  <c r="C5998" i="34"/>
  <c r="C5999" i="34"/>
  <c r="C6000" i="34"/>
  <c r="C6001" i="34"/>
  <c r="C6002" i="34"/>
  <c r="C6003" i="34"/>
  <c r="C6004" i="34"/>
  <c r="C6005" i="34"/>
  <c r="C6006" i="34"/>
  <c r="C6007" i="34"/>
  <c r="C6008" i="34"/>
  <c r="C6009" i="34"/>
  <c r="C6010" i="34"/>
  <c r="C6011" i="34"/>
  <c r="C6012" i="34"/>
  <c r="C6013" i="34"/>
  <c r="C6014" i="34"/>
  <c r="C6015" i="34"/>
  <c r="C6016" i="34"/>
  <c r="C6017" i="34"/>
  <c r="C6018" i="34"/>
  <c r="C6019" i="34"/>
  <c r="C6020" i="34"/>
  <c r="C6021" i="34"/>
  <c r="C6022" i="34"/>
  <c r="C6023" i="34"/>
  <c r="C6024" i="34"/>
  <c r="C6025" i="34"/>
  <c r="C6026" i="34"/>
  <c r="C6027" i="34"/>
  <c r="C6028" i="34"/>
  <c r="C6029" i="34"/>
  <c r="C6030" i="34"/>
  <c r="C6031" i="34"/>
  <c r="C6032" i="34"/>
  <c r="C6033" i="34"/>
  <c r="C6034" i="34"/>
  <c r="C6035" i="34"/>
  <c r="C6036" i="34"/>
  <c r="C6037" i="34"/>
  <c r="C6038" i="34"/>
  <c r="C6039" i="34"/>
  <c r="C6040" i="34"/>
  <c r="C6041" i="34"/>
  <c r="C6042" i="34"/>
  <c r="C6043" i="34"/>
  <c r="C6044" i="34"/>
  <c r="C6045" i="34"/>
  <c r="C6046" i="34"/>
  <c r="C6047" i="34"/>
  <c r="C6048" i="34"/>
  <c r="C6049" i="34"/>
  <c r="C6050" i="34"/>
  <c r="C6051" i="34"/>
  <c r="C6052" i="34"/>
  <c r="C6053" i="34"/>
  <c r="C6054" i="34"/>
  <c r="C6055" i="34"/>
  <c r="C6056" i="34"/>
  <c r="C6057" i="34"/>
  <c r="C6058" i="34"/>
  <c r="C6059" i="34"/>
  <c r="C6060" i="34"/>
  <c r="C6061" i="34"/>
  <c r="C6062" i="34"/>
  <c r="C6063" i="34"/>
  <c r="C6064" i="34"/>
  <c r="C6065" i="34"/>
  <c r="C6066" i="34"/>
  <c r="C6067" i="34"/>
  <c r="C6068" i="34"/>
  <c r="C6069" i="34"/>
  <c r="C6070" i="34"/>
  <c r="C6071" i="34"/>
  <c r="C6072" i="34"/>
  <c r="C6073" i="34"/>
  <c r="C6074" i="34"/>
  <c r="C6075" i="34"/>
  <c r="C6076" i="34"/>
  <c r="C6077" i="34"/>
  <c r="C6078" i="34"/>
  <c r="C6079" i="34"/>
  <c r="C6080" i="34"/>
  <c r="C6081" i="34"/>
  <c r="C6082" i="34"/>
  <c r="C6083" i="34"/>
  <c r="C6084" i="34"/>
  <c r="C6085" i="34"/>
  <c r="C6086" i="34"/>
  <c r="C6087" i="34"/>
  <c r="C6088" i="34"/>
  <c r="C6089" i="34"/>
  <c r="C6090" i="34"/>
  <c r="C6091" i="34"/>
  <c r="C6092" i="34"/>
  <c r="C6093" i="34"/>
  <c r="C6094" i="34"/>
  <c r="C6095" i="34"/>
  <c r="C6096" i="34"/>
  <c r="C6097" i="34"/>
  <c r="C6098" i="34"/>
  <c r="C6099" i="34"/>
  <c r="C6100" i="34"/>
  <c r="C6101" i="34"/>
  <c r="C6102" i="34"/>
  <c r="C6103" i="34"/>
  <c r="C6104" i="34"/>
  <c r="C6105" i="34"/>
  <c r="C6106" i="34"/>
  <c r="C6107" i="34"/>
  <c r="C6108" i="34"/>
  <c r="C6109" i="34"/>
  <c r="C6110" i="34"/>
  <c r="C6111" i="34"/>
  <c r="C6112" i="34"/>
  <c r="C6113" i="34"/>
  <c r="C6114" i="34"/>
  <c r="C6115" i="34"/>
  <c r="C6116" i="34"/>
  <c r="C6117" i="34"/>
  <c r="C6118" i="34"/>
  <c r="C6119" i="34"/>
  <c r="C6120" i="34"/>
  <c r="C6121" i="34"/>
  <c r="C6122" i="34"/>
  <c r="C6123" i="34"/>
  <c r="C6124" i="34"/>
  <c r="C6125" i="34"/>
  <c r="C6126" i="34"/>
  <c r="C6127" i="34"/>
  <c r="C6128" i="34"/>
  <c r="C6129" i="34"/>
  <c r="C6130" i="34"/>
  <c r="C6131" i="34"/>
  <c r="C6132" i="34"/>
  <c r="C6133" i="34"/>
  <c r="C6134" i="34"/>
  <c r="C6135" i="34"/>
  <c r="C6136" i="34"/>
  <c r="C6137" i="34"/>
  <c r="C6138" i="34"/>
  <c r="C6139" i="34"/>
  <c r="C6140" i="34"/>
  <c r="C6141" i="34"/>
  <c r="C6142" i="34"/>
  <c r="C6143" i="34"/>
  <c r="C6144" i="34"/>
  <c r="C6145" i="34"/>
  <c r="C6146" i="34"/>
  <c r="C6147" i="34"/>
  <c r="C6148" i="34"/>
  <c r="C6149" i="34"/>
  <c r="C6150" i="34"/>
  <c r="C6151" i="34"/>
  <c r="C6152" i="34"/>
  <c r="C6153" i="34"/>
  <c r="C6154" i="34"/>
  <c r="C6155" i="34"/>
  <c r="C6156" i="34"/>
  <c r="C6157" i="34"/>
  <c r="C6158" i="34"/>
  <c r="C6159" i="34"/>
  <c r="C6160" i="34"/>
  <c r="C6161" i="34"/>
  <c r="C6162" i="34"/>
  <c r="C6163" i="34"/>
  <c r="C6164" i="34"/>
  <c r="C6165" i="34"/>
  <c r="C6166" i="34"/>
  <c r="C6167" i="34"/>
  <c r="C6168" i="34"/>
  <c r="C6169" i="34"/>
  <c r="C6170" i="34"/>
  <c r="C6171" i="34"/>
  <c r="C6172" i="34"/>
  <c r="C6173" i="34"/>
  <c r="C6174" i="34"/>
  <c r="C6175" i="34"/>
  <c r="C6176" i="34"/>
  <c r="C6177" i="34"/>
  <c r="C6178" i="34"/>
  <c r="C6179" i="34"/>
  <c r="C6180" i="34"/>
  <c r="C6181" i="34"/>
  <c r="C6182" i="34"/>
  <c r="C6183" i="34"/>
  <c r="C6184" i="34"/>
  <c r="C6185" i="34"/>
  <c r="C6186" i="34"/>
  <c r="C6187" i="34"/>
  <c r="C6188" i="34"/>
  <c r="C6189" i="34"/>
  <c r="C6190" i="34"/>
  <c r="C6191" i="34"/>
  <c r="C6192" i="34"/>
  <c r="C6193" i="34"/>
  <c r="C6194" i="34"/>
  <c r="C6195" i="34"/>
  <c r="C6196" i="34"/>
  <c r="C6197" i="34"/>
  <c r="C6198" i="34"/>
  <c r="C6199" i="34"/>
  <c r="C6200" i="34"/>
  <c r="C6201" i="34"/>
  <c r="C6202" i="34"/>
  <c r="C6203" i="34"/>
  <c r="C6204" i="34"/>
  <c r="C6205" i="34"/>
  <c r="C6206" i="34"/>
  <c r="C6207" i="34"/>
  <c r="C6208" i="34"/>
  <c r="C6209" i="34"/>
  <c r="C6210" i="34"/>
  <c r="C6211" i="34"/>
  <c r="C6212" i="34"/>
  <c r="C6213" i="34"/>
  <c r="C6214" i="34"/>
  <c r="C6215" i="34"/>
  <c r="C6216" i="34"/>
  <c r="C6217" i="34"/>
  <c r="C6218" i="34"/>
  <c r="C6219" i="34"/>
  <c r="C6220" i="34"/>
  <c r="C6221" i="34"/>
  <c r="C6222" i="34"/>
  <c r="C6223" i="34"/>
  <c r="C6224" i="34"/>
  <c r="C6225" i="34"/>
  <c r="C6226" i="34"/>
  <c r="C6227" i="34"/>
  <c r="C6228" i="34"/>
  <c r="C6229" i="34"/>
  <c r="C6230" i="34"/>
  <c r="C6231" i="34"/>
  <c r="C6232" i="34"/>
  <c r="C6233" i="34"/>
  <c r="C6234" i="34"/>
  <c r="C6235" i="34"/>
  <c r="C6236" i="34"/>
  <c r="C6237" i="34"/>
  <c r="C6238" i="34"/>
  <c r="C6239" i="34"/>
  <c r="C6240" i="34"/>
  <c r="C6241" i="34"/>
  <c r="C6242" i="34"/>
  <c r="C6243" i="34"/>
  <c r="C6244" i="34"/>
  <c r="C6245" i="34"/>
  <c r="C6246" i="34"/>
  <c r="C6247" i="34"/>
  <c r="C6248" i="34"/>
  <c r="C6249" i="34"/>
  <c r="C6250" i="34"/>
  <c r="C6251" i="34"/>
  <c r="C6252" i="34"/>
  <c r="C6253" i="34"/>
  <c r="C6254" i="34"/>
  <c r="C6255" i="34"/>
  <c r="C6256" i="34"/>
  <c r="C6257" i="34"/>
  <c r="C6258" i="34"/>
  <c r="C6259" i="34"/>
  <c r="C6260" i="34"/>
  <c r="C6261" i="34"/>
  <c r="C6262" i="34"/>
  <c r="C6263" i="34"/>
  <c r="C6264" i="34"/>
  <c r="C6265" i="34"/>
  <c r="C6266" i="34"/>
  <c r="C6267" i="34"/>
  <c r="C6268" i="34"/>
  <c r="C6269" i="34"/>
  <c r="C6270" i="34"/>
  <c r="C6271" i="34"/>
  <c r="C6272" i="34"/>
  <c r="C6273" i="34"/>
  <c r="C6274" i="34"/>
  <c r="C6275" i="34"/>
  <c r="C6276" i="34"/>
  <c r="C6277" i="34"/>
  <c r="C6278" i="34"/>
  <c r="C6279" i="34"/>
  <c r="C6280" i="34"/>
  <c r="C6281" i="34"/>
  <c r="C6282" i="34"/>
  <c r="C6283" i="34"/>
  <c r="C6284" i="34"/>
  <c r="C6285" i="34"/>
  <c r="C6286" i="34"/>
  <c r="C6287" i="34"/>
  <c r="C6288" i="34"/>
  <c r="C6289" i="34"/>
  <c r="C6290" i="34"/>
  <c r="C6291" i="34"/>
  <c r="C6292" i="34"/>
  <c r="C6293" i="34"/>
  <c r="C6294" i="34"/>
  <c r="C6295" i="34"/>
  <c r="C6296" i="34"/>
  <c r="C6297" i="34"/>
  <c r="C6298" i="34"/>
  <c r="C6299" i="34"/>
  <c r="C6300" i="34"/>
  <c r="C6301" i="34"/>
  <c r="C6302" i="34"/>
  <c r="C6303" i="34"/>
  <c r="C6304" i="34"/>
  <c r="C6305" i="34"/>
  <c r="C6306" i="34"/>
  <c r="C6307" i="34"/>
  <c r="C6308" i="34"/>
  <c r="C6309" i="34"/>
  <c r="C6310" i="34"/>
  <c r="C6311" i="34"/>
  <c r="C6312" i="34"/>
  <c r="C6313" i="34"/>
  <c r="C6314" i="34"/>
  <c r="C6315" i="34"/>
  <c r="C6316" i="34"/>
  <c r="C6317" i="34"/>
  <c r="C6318" i="34"/>
  <c r="C6319" i="34"/>
  <c r="C6320" i="34"/>
  <c r="C6321" i="34"/>
  <c r="C6322" i="34"/>
  <c r="C6323" i="34"/>
  <c r="C6324" i="34"/>
  <c r="C6325" i="34"/>
  <c r="C6326" i="34"/>
  <c r="C6327" i="34"/>
  <c r="C6328" i="34"/>
  <c r="C6329" i="34"/>
  <c r="C6330" i="34"/>
  <c r="C6331" i="34"/>
  <c r="C6332" i="34"/>
  <c r="C6333" i="34"/>
  <c r="C6334" i="34"/>
  <c r="C6335" i="34"/>
  <c r="C6336" i="34"/>
  <c r="C6337" i="34"/>
  <c r="C6338" i="34"/>
  <c r="C6339" i="34"/>
  <c r="C6340" i="34"/>
  <c r="C6341" i="34"/>
  <c r="C6342" i="34"/>
  <c r="C6343" i="34"/>
  <c r="C6344" i="34"/>
  <c r="C6345" i="34"/>
  <c r="C6346" i="34"/>
  <c r="C6347" i="34"/>
  <c r="C6348" i="34"/>
  <c r="C6349" i="34"/>
  <c r="C6350" i="34"/>
  <c r="C6351" i="34"/>
  <c r="C6352" i="34"/>
  <c r="C6353" i="34"/>
  <c r="C6354" i="34"/>
  <c r="C6355" i="34"/>
  <c r="C6356" i="34"/>
  <c r="C6357" i="34"/>
  <c r="C6358" i="34"/>
  <c r="C6359" i="34"/>
  <c r="C6360" i="34"/>
  <c r="C6361" i="34"/>
  <c r="C6362" i="34"/>
  <c r="C6363" i="34"/>
  <c r="C6364" i="34"/>
  <c r="C6365" i="34"/>
  <c r="C6366" i="34"/>
  <c r="C6367" i="34"/>
  <c r="C6368" i="34"/>
  <c r="C6369" i="34"/>
  <c r="C6370" i="34"/>
  <c r="C6371" i="34"/>
  <c r="C6372" i="34"/>
  <c r="C6373" i="34"/>
  <c r="C6374" i="34"/>
  <c r="C6375" i="34"/>
  <c r="C6376" i="34"/>
  <c r="C6377" i="34"/>
  <c r="C6378" i="34"/>
  <c r="C6379" i="34"/>
  <c r="C6380" i="34"/>
  <c r="C6381" i="34"/>
  <c r="C6382" i="34"/>
  <c r="C6383" i="34"/>
  <c r="C6384" i="34"/>
  <c r="C6385" i="34"/>
  <c r="C6386" i="34"/>
  <c r="C6387" i="34"/>
  <c r="C6388" i="34"/>
  <c r="C6389" i="34"/>
  <c r="C6390" i="34"/>
  <c r="C6391" i="34"/>
  <c r="C6392" i="34"/>
  <c r="C6393" i="34"/>
  <c r="C6394" i="34"/>
  <c r="C6395" i="34"/>
  <c r="C6396" i="34"/>
  <c r="C6397" i="34"/>
  <c r="C6398" i="34"/>
  <c r="C6399" i="34"/>
  <c r="C6400" i="34"/>
  <c r="C6401" i="34"/>
  <c r="C6402" i="34"/>
  <c r="C6403" i="34"/>
  <c r="C6404" i="34"/>
  <c r="C6405" i="34"/>
  <c r="C6406" i="34"/>
  <c r="C6407" i="34"/>
  <c r="C6408" i="34"/>
  <c r="C6409" i="34"/>
  <c r="C6410" i="34"/>
  <c r="C6411" i="34"/>
  <c r="C6412" i="34"/>
  <c r="C6413" i="34"/>
  <c r="C6414" i="34"/>
  <c r="C6415" i="34"/>
  <c r="C6416" i="34"/>
  <c r="C6417" i="34"/>
  <c r="C6418" i="34"/>
  <c r="C6419" i="34"/>
  <c r="C6420" i="34"/>
  <c r="C6421" i="34"/>
  <c r="C6422" i="34"/>
  <c r="C6423" i="34"/>
  <c r="C6424" i="34"/>
  <c r="C6425" i="34"/>
  <c r="C6426" i="34"/>
  <c r="C6427" i="34"/>
  <c r="C6428" i="34"/>
  <c r="C6429" i="34"/>
  <c r="C6430" i="34"/>
  <c r="C6431" i="34"/>
  <c r="C6432" i="34"/>
  <c r="C6433" i="34"/>
  <c r="C6434" i="34"/>
  <c r="C6435" i="34"/>
  <c r="C6436" i="34"/>
  <c r="C6437" i="34"/>
  <c r="C6438" i="34"/>
  <c r="C6439" i="34"/>
  <c r="C6440" i="34"/>
  <c r="C6441" i="34"/>
  <c r="C6442" i="34"/>
  <c r="C6443" i="34"/>
  <c r="C6444" i="34"/>
  <c r="C6445" i="34"/>
  <c r="C6446" i="34"/>
  <c r="C6447" i="34"/>
  <c r="C6448" i="34"/>
  <c r="C6449" i="34"/>
  <c r="C6450" i="34"/>
  <c r="C6451" i="34"/>
  <c r="C6452" i="34"/>
  <c r="C6453" i="34"/>
  <c r="C6454" i="34"/>
  <c r="C6455" i="34"/>
  <c r="C6456" i="34"/>
  <c r="C6457" i="34"/>
  <c r="C6458" i="34"/>
  <c r="C6459" i="34"/>
  <c r="C6460" i="34"/>
  <c r="C6461" i="34"/>
  <c r="C6462" i="34"/>
  <c r="C6463" i="34"/>
  <c r="C6464" i="34"/>
  <c r="C6465" i="34"/>
  <c r="C6466" i="34"/>
  <c r="C6467" i="34"/>
  <c r="C6468" i="34"/>
  <c r="C6469" i="34"/>
  <c r="C6470" i="34"/>
  <c r="C6471" i="34"/>
  <c r="C6472" i="34"/>
  <c r="C6473" i="34"/>
  <c r="C6474" i="34"/>
  <c r="C6475" i="34"/>
  <c r="C6476" i="34"/>
  <c r="C6477" i="34"/>
  <c r="C6478" i="34"/>
  <c r="C6479" i="34"/>
  <c r="C6480" i="34"/>
  <c r="C6481" i="34"/>
  <c r="C6482" i="34"/>
  <c r="C6483" i="34"/>
  <c r="C6484" i="34"/>
  <c r="C6485" i="34"/>
  <c r="C6486" i="34"/>
  <c r="C6487" i="34"/>
  <c r="C6488" i="34"/>
  <c r="C6489" i="34"/>
  <c r="C6490" i="34"/>
  <c r="C6491" i="34"/>
  <c r="C6492" i="34"/>
  <c r="C6493" i="34"/>
  <c r="C6494" i="34"/>
  <c r="C6495" i="34"/>
  <c r="C6496" i="34"/>
  <c r="C6497" i="34"/>
  <c r="C6498" i="34"/>
  <c r="C6499" i="34"/>
  <c r="C6500" i="34"/>
  <c r="C6501" i="34"/>
  <c r="C6502" i="34"/>
  <c r="C6503" i="34"/>
  <c r="C6504" i="34"/>
  <c r="C6505" i="34"/>
  <c r="C6506" i="34"/>
  <c r="C6507" i="34"/>
  <c r="C6508" i="34"/>
  <c r="C6509" i="34"/>
  <c r="C6510" i="34"/>
  <c r="C6511" i="34"/>
  <c r="C6512" i="34"/>
  <c r="C6513" i="34"/>
  <c r="C6514" i="34"/>
  <c r="C6515" i="34"/>
  <c r="C6516" i="34"/>
  <c r="C6517" i="34"/>
  <c r="C6518" i="34"/>
  <c r="C6519" i="34"/>
  <c r="C6520" i="34"/>
  <c r="C6521" i="34"/>
  <c r="C6522" i="34"/>
  <c r="C6523" i="34"/>
  <c r="C6524" i="34"/>
  <c r="C6525" i="34"/>
  <c r="C6526" i="34"/>
  <c r="C6527" i="34"/>
  <c r="C6528" i="34"/>
  <c r="C6529" i="34"/>
  <c r="C6530" i="34"/>
  <c r="C6531" i="34"/>
  <c r="C6532" i="34"/>
  <c r="C6533" i="34"/>
  <c r="C6534" i="34"/>
  <c r="C6535" i="34"/>
  <c r="C6536" i="34"/>
  <c r="C6537" i="34"/>
  <c r="C6538" i="34"/>
  <c r="C6539" i="34"/>
  <c r="C6540" i="34"/>
  <c r="C6541" i="34"/>
  <c r="C6542" i="34"/>
  <c r="C6543" i="34"/>
  <c r="C6544" i="34"/>
  <c r="C6545" i="34"/>
  <c r="C6546" i="34"/>
  <c r="C6547" i="34"/>
  <c r="C6548" i="34"/>
  <c r="C6549" i="34"/>
  <c r="C6550" i="34"/>
  <c r="C6551" i="34"/>
  <c r="C6552" i="34"/>
  <c r="C6553" i="34"/>
  <c r="C6554" i="34"/>
  <c r="C6555" i="34"/>
  <c r="C6556" i="34"/>
  <c r="C6557" i="34"/>
  <c r="C6558" i="34"/>
  <c r="C6559" i="34"/>
  <c r="C6560" i="34"/>
  <c r="C6561" i="34"/>
  <c r="C6562" i="34"/>
  <c r="C6563" i="34"/>
  <c r="C6564" i="34"/>
  <c r="C6565" i="34"/>
  <c r="C6566" i="34"/>
  <c r="C6567" i="34"/>
  <c r="C6568" i="34"/>
  <c r="C6569" i="34"/>
  <c r="C6570" i="34"/>
  <c r="C6571" i="34"/>
  <c r="C6572" i="34"/>
  <c r="C6573" i="34"/>
  <c r="C6574" i="34"/>
  <c r="C6575" i="34"/>
  <c r="C6576" i="34"/>
  <c r="C6577" i="34"/>
  <c r="C6578" i="34"/>
  <c r="C6579" i="34"/>
  <c r="C6580" i="34"/>
  <c r="C6581" i="34"/>
  <c r="C6582" i="34"/>
  <c r="C6583" i="34"/>
  <c r="C6584" i="34"/>
  <c r="C6585" i="34"/>
  <c r="C6586" i="34"/>
  <c r="C6587" i="34"/>
  <c r="C6588" i="34"/>
  <c r="C6589" i="34"/>
  <c r="C6590" i="34"/>
  <c r="C6591" i="34"/>
  <c r="C6592" i="34"/>
  <c r="C6593" i="34"/>
  <c r="C6594" i="34"/>
  <c r="C6595" i="34"/>
  <c r="C6596" i="34"/>
  <c r="C6597" i="34"/>
  <c r="C6598" i="34"/>
  <c r="C6599" i="34"/>
  <c r="C6600" i="34"/>
  <c r="C6601" i="34"/>
  <c r="C6602" i="34"/>
  <c r="C6603" i="34"/>
  <c r="C6604" i="34"/>
  <c r="C6605" i="34"/>
  <c r="C6606" i="34"/>
  <c r="C6607" i="34"/>
  <c r="C6608" i="34"/>
  <c r="C6609" i="34"/>
  <c r="C6610" i="34"/>
  <c r="C6611" i="34"/>
  <c r="C6612" i="34"/>
  <c r="C6613" i="34"/>
  <c r="C6614" i="34"/>
  <c r="C6615" i="34"/>
  <c r="C6616" i="34"/>
  <c r="C6617" i="34"/>
  <c r="C6618" i="34"/>
  <c r="C6619" i="34"/>
  <c r="C6620" i="34"/>
  <c r="C6621" i="34"/>
  <c r="C6622" i="34"/>
  <c r="C6623" i="34"/>
  <c r="C6624" i="34"/>
  <c r="C6625" i="34"/>
  <c r="C6626" i="34"/>
  <c r="C6627" i="34"/>
  <c r="C6628" i="34"/>
  <c r="C6629" i="34"/>
  <c r="C6630" i="34"/>
  <c r="C6631" i="34"/>
  <c r="C6632" i="34"/>
  <c r="C6633" i="34"/>
  <c r="C6634" i="34"/>
  <c r="C6635" i="34"/>
  <c r="C6636" i="34"/>
  <c r="C6637" i="34"/>
  <c r="C6638" i="34"/>
  <c r="C6639" i="34"/>
  <c r="C6640" i="34"/>
  <c r="C6641" i="34"/>
  <c r="C6642" i="34"/>
  <c r="C6643" i="34"/>
  <c r="C6644" i="34"/>
  <c r="C6645" i="34"/>
  <c r="C6646" i="34"/>
  <c r="C6647" i="34"/>
  <c r="C6648" i="34"/>
  <c r="C6649" i="34"/>
  <c r="C6650" i="34"/>
  <c r="C6651" i="34"/>
  <c r="C6652" i="34"/>
  <c r="C6653" i="34"/>
  <c r="C6654" i="34"/>
  <c r="C6655" i="34"/>
  <c r="C6656" i="34"/>
  <c r="C6657" i="34"/>
  <c r="C6658" i="34"/>
  <c r="C6659" i="34"/>
  <c r="C6660" i="34"/>
  <c r="C6661" i="34"/>
  <c r="C6662" i="34"/>
  <c r="C6663" i="34"/>
  <c r="C6664" i="34"/>
  <c r="C6665" i="34"/>
  <c r="C6666" i="34"/>
  <c r="C6667" i="34"/>
  <c r="C6668" i="34"/>
  <c r="C6669" i="34"/>
  <c r="C6670" i="34"/>
  <c r="C6671" i="34"/>
  <c r="C6672" i="34"/>
  <c r="C6673" i="34"/>
  <c r="C6674" i="34"/>
  <c r="C6675" i="34"/>
  <c r="C6676" i="34"/>
  <c r="C6677" i="34"/>
  <c r="C6678" i="34"/>
  <c r="C6679" i="34"/>
  <c r="C6680" i="34"/>
  <c r="C6681" i="34"/>
  <c r="C6682" i="34"/>
  <c r="C6683" i="34"/>
  <c r="C6684" i="34"/>
  <c r="C6685" i="34"/>
  <c r="C6686" i="34"/>
  <c r="C6687" i="34"/>
  <c r="C6688" i="34"/>
  <c r="C6689" i="34"/>
  <c r="C6690" i="34"/>
  <c r="C6691" i="34"/>
  <c r="C6692" i="34"/>
  <c r="C6693" i="34"/>
  <c r="C6694" i="34"/>
  <c r="C6695" i="34"/>
  <c r="C6696" i="34"/>
  <c r="C6697" i="34"/>
  <c r="C6698" i="34"/>
  <c r="C6699" i="34"/>
  <c r="C6700" i="34"/>
  <c r="C6701" i="34"/>
  <c r="C6702" i="34"/>
  <c r="C6703" i="34"/>
  <c r="C6704" i="34"/>
  <c r="C6705" i="34"/>
  <c r="C6706" i="34"/>
  <c r="C6707" i="34"/>
  <c r="C6708" i="34"/>
  <c r="C6709" i="34"/>
  <c r="C6710" i="34"/>
  <c r="C6711" i="34"/>
  <c r="C6712" i="34"/>
  <c r="C6713" i="34"/>
  <c r="C6714" i="34"/>
  <c r="C6715" i="34"/>
  <c r="C6716" i="34"/>
  <c r="C6717" i="34"/>
  <c r="C6718" i="34"/>
  <c r="C6719" i="34"/>
  <c r="C6720" i="34"/>
  <c r="C6721" i="34"/>
  <c r="C6722" i="34"/>
  <c r="C6723" i="34"/>
  <c r="C6724" i="34"/>
  <c r="C6725" i="34"/>
  <c r="C6726" i="34"/>
  <c r="C6727" i="34"/>
  <c r="C6728" i="34"/>
  <c r="C6729" i="34"/>
  <c r="C6730" i="34"/>
  <c r="C6731" i="34"/>
  <c r="C6732" i="34"/>
  <c r="C6733" i="34"/>
  <c r="C6734" i="34"/>
  <c r="C6735" i="34"/>
  <c r="C6736" i="34"/>
  <c r="C6737" i="34"/>
  <c r="C6738" i="34"/>
  <c r="C6739" i="34"/>
  <c r="C6740" i="34"/>
  <c r="C6741" i="34"/>
  <c r="C6742" i="34"/>
  <c r="C6743" i="34"/>
  <c r="C6744" i="34"/>
  <c r="C6745" i="34"/>
  <c r="C6746" i="34"/>
  <c r="C6747" i="34"/>
  <c r="C6748" i="34"/>
  <c r="C6749" i="34"/>
  <c r="C6750" i="34"/>
  <c r="C6751" i="34"/>
  <c r="C6752" i="34"/>
  <c r="C6753" i="34"/>
  <c r="C6754" i="34"/>
  <c r="C6755" i="34"/>
  <c r="C6756" i="34"/>
  <c r="C6757" i="34"/>
  <c r="C6758" i="34"/>
  <c r="C6759" i="34"/>
  <c r="C6760" i="34"/>
  <c r="C6761" i="34"/>
  <c r="C6762" i="34"/>
  <c r="C6763" i="34"/>
  <c r="C6764" i="34"/>
  <c r="C6765" i="34"/>
  <c r="C6766" i="34"/>
  <c r="C6767" i="34"/>
  <c r="C6768" i="34"/>
  <c r="C6769" i="34"/>
  <c r="C6770" i="34"/>
  <c r="C6771" i="34"/>
  <c r="C6772" i="34"/>
  <c r="C6773" i="34"/>
  <c r="C6774" i="34"/>
  <c r="C6775" i="34"/>
  <c r="C6776" i="34"/>
  <c r="C6777" i="34"/>
  <c r="C6778" i="34"/>
  <c r="C6779" i="34"/>
  <c r="C6780" i="34"/>
  <c r="C6781" i="34"/>
  <c r="C6782" i="34"/>
  <c r="C6783" i="34"/>
  <c r="C6784" i="34"/>
  <c r="C6785" i="34"/>
  <c r="C6786" i="34"/>
  <c r="C6787" i="34"/>
  <c r="C6788" i="34"/>
  <c r="C6789" i="34"/>
  <c r="C6790" i="34"/>
  <c r="C6791" i="34"/>
  <c r="C6792" i="34"/>
  <c r="C6793" i="34"/>
  <c r="C6794" i="34"/>
  <c r="C6795" i="34"/>
  <c r="C6796" i="34"/>
  <c r="C6797" i="34"/>
  <c r="C6798" i="34"/>
  <c r="C6799" i="34"/>
  <c r="C6800" i="34"/>
  <c r="C6801" i="34"/>
  <c r="C6802" i="34"/>
  <c r="C6803" i="34"/>
  <c r="C6804" i="34"/>
  <c r="C6805" i="34"/>
  <c r="C6806" i="34"/>
  <c r="C6807" i="34"/>
  <c r="C6808" i="34"/>
  <c r="C6809" i="34"/>
  <c r="C6810" i="34"/>
  <c r="C6811" i="34"/>
  <c r="C6812" i="34"/>
  <c r="C6813" i="34"/>
  <c r="C6814" i="34"/>
  <c r="C6815" i="34"/>
  <c r="C6816" i="34"/>
  <c r="C6817" i="34"/>
  <c r="C6818" i="34"/>
  <c r="C6819" i="34"/>
  <c r="C6820" i="34"/>
  <c r="C6821" i="34"/>
  <c r="C6822" i="34"/>
  <c r="C6823" i="34"/>
  <c r="C6824" i="34"/>
  <c r="C6825" i="34"/>
  <c r="C6826" i="34"/>
  <c r="C6827" i="34"/>
  <c r="C6828" i="34"/>
  <c r="C6829" i="34"/>
  <c r="C6830" i="34"/>
  <c r="C6831" i="34"/>
  <c r="C6832" i="34"/>
  <c r="C6833" i="34"/>
  <c r="C6834" i="34"/>
  <c r="C6835" i="34"/>
  <c r="C6836" i="34"/>
  <c r="C6837" i="34"/>
  <c r="C6838" i="34"/>
  <c r="C6839" i="34"/>
  <c r="C6840" i="34"/>
  <c r="C6841" i="34"/>
  <c r="C6842" i="34"/>
  <c r="C6843" i="34"/>
  <c r="C6844" i="34"/>
  <c r="C6845" i="34"/>
  <c r="C6846" i="34"/>
  <c r="C6847" i="34"/>
  <c r="C6848" i="34"/>
  <c r="C6849" i="34"/>
  <c r="C6850" i="34"/>
  <c r="C6851" i="34"/>
  <c r="C6852" i="34"/>
  <c r="C6853" i="34"/>
  <c r="C6854" i="34"/>
  <c r="C6855" i="34"/>
  <c r="C6856" i="34"/>
  <c r="C6857" i="34"/>
  <c r="C6858" i="34"/>
  <c r="C6859" i="34"/>
  <c r="C6860" i="34"/>
  <c r="C6861" i="34"/>
  <c r="C6862" i="34"/>
  <c r="C6863" i="34"/>
  <c r="C6864" i="34"/>
  <c r="C6865" i="34"/>
  <c r="C6866" i="34"/>
  <c r="C6867" i="34"/>
  <c r="C6868" i="34"/>
  <c r="C6869" i="34"/>
  <c r="C6870" i="34"/>
  <c r="C6871" i="34"/>
  <c r="C6872" i="34"/>
  <c r="C6873" i="34"/>
  <c r="C6874" i="34"/>
  <c r="C6875" i="34"/>
  <c r="C6876" i="34"/>
  <c r="C6877" i="34"/>
  <c r="C6878" i="34"/>
  <c r="C6879" i="34"/>
  <c r="C6880" i="34"/>
  <c r="C6881" i="34"/>
  <c r="C6882" i="34"/>
  <c r="C6883" i="34"/>
  <c r="C6884" i="34"/>
  <c r="C6885" i="34"/>
  <c r="C6886" i="34"/>
  <c r="C6887" i="34"/>
  <c r="C6888" i="34"/>
  <c r="C6889" i="34"/>
  <c r="C6890" i="34"/>
  <c r="C6891" i="34"/>
  <c r="C6892" i="34"/>
  <c r="C6893" i="34"/>
  <c r="C6894" i="34"/>
  <c r="C6895" i="34"/>
  <c r="C6896" i="34"/>
  <c r="C6897" i="34"/>
  <c r="C6898" i="34"/>
  <c r="C6899" i="34"/>
  <c r="C6900" i="34"/>
  <c r="C6901" i="34"/>
  <c r="C6902" i="34"/>
  <c r="C6903" i="34"/>
  <c r="C6904" i="34"/>
  <c r="C6905" i="34"/>
  <c r="C6906" i="34"/>
  <c r="C6907" i="34"/>
  <c r="C6908" i="34"/>
  <c r="C6909" i="34"/>
  <c r="C6910" i="34"/>
  <c r="C6911" i="34"/>
  <c r="C6912" i="34"/>
  <c r="C6913" i="34"/>
  <c r="C6914" i="34"/>
  <c r="C6915" i="34"/>
  <c r="C6916" i="34"/>
  <c r="C6917" i="34"/>
  <c r="C6918" i="34"/>
  <c r="C6919" i="34"/>
  <c r="C6920" i="34"/>
  <c r="C6921" i="34"/>
  <c r="C6922" i="34"/>
  <c r="C6923" i="34"/>
  <c r="C6924" i="34"/>
  <c r="C6925" i="34"/>
  <c r="C6926" i="34"/>
  <c r="C6927" i="34"/>
  <c r="C6928" i="34"/>
  <c r="C6929" i="34"/>
  <c r="C6930" i="34"/>
  <c r="C6931" i="34"/>
  <c r="C6932" i="34"/>
  <c r="C6933" i="34"/>
  <c r="C6934" i="34"/>
  <c r="C6935" i="34"/>
  <c r="C6936" i="34"/>
  <c r="C6937" i="34"/>
  <c r="C6938" i="34"/>
  <c r="C6939" i="34"/>
  <c r="C6940" i="34"/>
  <c r="C6941" i="34"/>
  <c r="C6942" i="34"/>
  <c r="C6943" i="34"/>
  <c r="C6944" i="34"/>
  <c r="C6945" i="34"/>
  <c r="C6946" i="34"/>
  <c r="C6947" i="34"/>
  <c r="C6948" i="34"/>
  <c r="C6949" i="34"/>
  <c r="C6950" i="34"/>
  <c r="C6951" i="34"/>
  <c r="C6952" i="34"/>
  <c r="C6953" i="34"/>
  <c r="C6954" i="34"/>
  <c r="C6955" i="34"/>
  <c r="C6956" i="34"/>
  <c r="C6957" i="34"/>
  <c r="C6958" i="34"/>
  <c r="C6959" i="34"/>
  <c r="C6960" i="34"/>
  <c r="C6961" i="34"/>
  <c r="C6962" i="34"/>
  <c r="C6963" i="34"/>
  <c r="C6964" i="34"/>
  <c r="C6965" i="34"/>
  <c r="C6966" i="34"/>
  <c r="C6967" i="34"/>
  <c r="C6968" i="34"/>
  <c r="C6969" i="34"/>
  <c r="C6970" i="34"/>
  <c r="C6971" i="34"/>
  <c r="C6972" i="34"/>
  <c r="C6973" i="34"/>
  <c r="C6974" i="34"/>
  <c r="C6975" i="34"/>
  <c r="C6976" i="34"/>
  <c r="C6977" i="34"/>
  <c r="C6978" i="34"/>
  <c r="C6979" i="34"/>
  <c r="C6980" i="34"/>
  <c r="C6981" i="34"/>
  <c r="C6982" i="34"/>
  <c r="C6983" i="34"/>
  <c r="C6984" i="34"/>
  <c r="C6985" i="34"/>
  <c r="C6986" i="34"/>
  <c r="C6987" i="34"/>
  <c r="C6988" i="34"/>
  <c r="C6989" i="34"/>
  <c r="C6990" i="34"/>
  <c r="C6991" i="34"/>
  <c r="C6992" i="34"/>
  <c r="C6993" i="34"/>
  <c r="C6994" i="34"/>
  <c r="C6995" i="34"/>
  <c r="C6996" i="34"/>
  <c r="C6997" i="34"/>
  <c r="C6998" i="34"/>
  <c r="C6999" i="34"/>
  <c r="C7000" i="34"/>
  <c r="C7001" i="34"/>
  <c r="C7002" i="34"/>
  <c r="C7003" i="34"/>
  <c r="C7004" i="34"/>
  <c r="C7005" i="34"/>
  <c r="C7006" i="34"/>
  <c r="C7007" i="34"/>
  <c r="C7008" i="34"/>
  <c r="C7009" i="34"/>
  <c r="C7010" i="34"/>
  <c r="C7011" i="34"/>
  <c r="C7012" i="34"/>
  <c r="C7013" i="34"/>
  <c r="C7014" i="34"/>
  <c r="C7015" i="34"/>
  <c r="C7016" i="34"/>
  <c r="C7017" i="34"/>
  <c r="C7018" i="34"/>
  <c r="C7019" i="34"/>
  <c r="C7020" i="34"/>
  <c r="C7021" i="34"/>
  <c r="C7022" i="34"/>
  <c r="C7023" i="34"/>
  <c r="C7024" i="34"/>
  <c r="C7025" i="34"/>
  <c r="C7026" i="34"/>
  <c r="C7027" i="34"/>
  <c r="C7028" i="34"/>
  <c r="C7029" i="34"/>
  <c r="C7030" i="34"/>
  <c r="C7031" i="34"/>
  <c r="C7032" i="34"/>
  <c r="C7033" i="34"/>
  <c r="C7034" i="34"/>
  <c r="C7035" i="34"/>
  <c r="C7036" i="34"/>
  <c r="C7037" i="34"/>
  <c r="C7038" i="34"/>
  <c r="C7039" i="34"/>
  <c r="C7040" i="34"/>
  <c r="C7041" i="34"/>
  <c r="C7042" i="34"/>
  <c r="C7043" i="34"/>
  <c r="C7044" i="34"/>
  <c r="C7045" i="34"/>
  <c r="C7046" i="34"/>
  <c r="C7047" i="34"/>
  <c r="C7048" i="34"/>
  <c r="C7049" i="34"/>
  <c r="C7050" i="34"/>
  <c r="C7051" i="34"/>
  <c r="C7052" i="34"/>
  <c r="C7053" i="34"/>
  <c r="C7054" i="34"/>
  <c r="C7055" i="34"/>
  <c r="C7056" i="34"/>
  <c r="C7057" i="34"/>
  <c r="C7058" i="34"/>
  <c r="C7059" i="34"/>
  <c r="C7060" i="34"/>
  <c r="C7061" i="34"/>
  <c r="C7062" i="34"/>
  <c r="C7063" i="34"/>
  <c r="C7064" i="34"/>
  <c r="C7065" i="34"/>
  <c r="C7066" i="34"/>
  <c r="C7067" i="34"/>
  <c r="C7068" i="34"/>
  <c r="C7069" i="34"/>
  <c r="C7070" i="34"/>
  <c r="C7071" i="34"/>
  <c r="C7072" i="34"/>
  <c r="C7073" i="34"/>
  <c r="C7074" i="34"/>
  <c r="C7075" i="34"/>
  <c r="C7076" i="34"/>
  <c r="C7077" i="34"/>
  <c r="C7078" i="34"/>
  <c r="C7079" i="34"/>
  <c r="C7080" i="34"/>
  <c r="C7081" i="34"/>
  <c r="C7082" i="34"/>
  <c r="C7083" i="34"/>
  <c r="C7084" i="34"/>
  <c r="C7085" i="34"/>
  <c r="C7086" i="34"/>
  <c r="C7087" i="34"/>
  <c r="C7088" i="34"/>
  <c r="C7089" i="34"/>
  <c r="C7090" i="34"/>
  <c r="C7091" i="34"/>
  <c r="C7092" i="34"/>
  <c r="C7093" i="34"/>
  <c r="C7094" i="34"/>
  <c r="C7095" i="34"/>
  <c r="C7096" i="34"/>
  <c r="C7097" i="34"/>
  <c r="C7098" i="34"/>
  <c r="C7099" i="34"/>
  <c r="C7100" i="34"/>
  <c r="C7101" i="34"/>
  <c r="C7102" i="34"/>
  <c r="C7103" i="34"/>
  <c r="C7104" i="34"/>
  <c r="C7105" i="34"/>
  <c r="C7106" i="34"/>
  <c r="C7107" i="34"/>
  <c r="C7108" i="34"/>
  <c r="C7109" i="34"/>
  <c r="C7110" i="34"/>
  <c r="C7111" i="34"/>
  <c r="C7112" i="34"/>
  <c r="C7113" i="34"/>
  <c r="C7114" i="34"/>
  <c r="C7115" i="34"/>
  <c r="C7116" i="34"/>
  <c r="C7117" i="34"/>
  <c r="C7118" i="34"/>
  <c r="C7119" i="34"/>
  <c r="C7120" i="34"/>
  <c r="C7121" i="34"/>
  <c r="C7122" i="34"/>
  <c r="C7123" i="34"/>
  <c r="C7124" i="34"/>
  <c r="C7125" i="34"/>
  <c r="C7126" i="34"/>
  <c r="C7127" i="34"/>
  <c r="C7128" i="34"/>
  <c r="C7129" i="34"/>
  <c r="C7130" i="34"/>
  <c r="C7131" i="34"/>
  <c r="C7132" i="34"/>
  <c r="C7133" i="34"/>
  <c r="C7134" i="34"/>
  <c r="C7135" i="34"/>
  <c r="C7136" i="34"/>
  <c r="C7137" i="34"/>
  <c r="C7138" i="34"/>
  <c r="C7139" i="34"/>
  <c r="C7140" i="34"/>
  <c r="C7141" i="34"/>
  <c r="C7142" i="34"/>
  <c r="C7143" i="34"/>
  <c r="C7144" i="34"/>
  <c r="C7145" i="34"/>
  <c r="C7146" i="34"/>
  <c r="C7147" i="34"/>
  <c r="C7148" i="34"/>
  <c r="C7149" i="34"/>
  <c r="C7150" i="34"/>
  <c r="C7151" i="34"/>
  <c r="C7152" i="34"/>
  <c r="C7153" i="34"/>
  <c r="C7154" i="34"/>
  <c r="C7155" i="34"/>
  <c r="C7156" i="34"/>
  <c r="C7157" i="34"/>
  <c r="C7158" i="34"/>
  <c r="C7159" i="34"/>
  <c r="C7160" i="34"/>
  <c r="C7161" i="34"/>
  <c r="C7162" i="34"/>
  <c r="C7163" i="34"/>
  <c r="C7164" i="34"/>
  <c r="C7165" i="34"/>
  <c r="C7166" i="34"/>
  <c r="C7167" i="34"/>
  <c r="C7168" i="34"/>
  <c r="C7169" i="34"/>
  <c r="C7170" i="34"/>
  <c r="C7171" i="34"/>
  <c r="C7172" i="34"/>
  <c r="C7173" i="34"/>
  <c r="C7174" i="34"/>
  <c r="C7175" i="34"/>
  <c r="C7176" i="34"/>
  <c r="C7177" i="34"/>
  <c r="C7178" i="34"/>
  <c r="C7179" i="34"/>
  <c r="C7180" i="34"/>
  <c r="C7181" i="34"/>
  <c r="C7182" i="34"/>
  <c r="C7183" i="34"/>
  <c r="C7184" i="34"/>
  <c r="C7185" i="34"/>
  <c r="C7186" i="34"/>
  <c r="C7187" i="34"/>
  <c r="C7188" i="34"/>
  <c r="C7189" i="34"/>
  <c r="C7190" i="34"/>
  <c r="C7191" i="34"/>
  <c r="C7192" i="34"/>
  <c r="C7193" i="34"/>
  <c r="C7194" i="34"/>
  <c r="C7195" i="34"/>
  <c r="C7196" i="34"/>
  <c r="C7197" i="34"/>
  <c r="C7198" i="34"/>
  <c r="C7199" i="34"/>
  <c r="C7200" i="34"/>
  <c r="C7201" i="34"/>
  <c r="C7202" i="34"/>
  <c r="C7203" i="34"/>
  <c r="C7204" i="34"/>
  <c r="C7205" i="34"/>
  <c r="C7206" i="34"/>
  <c r="C7207" i="34"/>
  <c r="C7208" i="34"/>
  <c r="C7209" i="34"/>
  <c r="C7210" i="34"/>
  <c r="C7211" i="34"/>
  <c r="C7212" i="34"/>
  <c r="C7213" i="34"/>
  <c r="C7214" i="34"/>
  <c r="C7215" i="34"/>
  <c r="C7216" i="34"/>
  <c r="C7217" i="34"/>
  <c r="C7218" i="34"/>
  <c r="C7219" i="34"/>
  <c r="C7220" i="34"/>
  <c r="C7221" i="34"/>
  <c r="C7222" i="34"/>
  <c r="C7223" i="34"/>
  <c r="C7224" i="34"/>
  <c r="C7225" i="34"/>
  <c r="C7226" i="34"/>
  <c r="C7227" i="34"/>
  <c r="C7228" i="34"/>
  <c r="C7229" i="34"/>
  <c r="C7230" i="34"/>
  <c r="C7231" i="34"/>
  <c r="C7232" i="34"/>
  <c r="C7233" i="34"/>
  <c r="C7234" i="34"/>
  <c r="C7235" i="34"/>
  <c r="C7236" i="34"/>
  <c r="C7237" i="34"/>
  <c r="C7238" i="34"/>
  <c r="C7239" i="34"/>
  <c r="C7240" i="34"/>
  <c r="C7241" i="34"/>
  <c r="C7242" i="34"/>
  <c r="C7243" i="34"/>
  <c r="C7244" i="34"/>
  <c r="C7245" i="34"/>
  <c r="C7246" i="34"/>
  <c r="C7247" i="34"/>
  <c r="C7248" i="34"/>
  <c r="C7249" i="34"/>
  <c r="C7250" i="34"/>
  <c r="C7251" i="34"/>
  <c r="C7252" i="34"/>
  <c r="C7253" i="34"/>
  <c r="C7254" i="34"/>
  <c r="C7255" i="34"/>
  <c r="C7256" i="34"/>
  <c r="C7257" i="34"/>
  <c r="C7258" i="34"/>
  <c r="C7259" i="34"/>
  <c r="C7260" i="34"/>
  <c r="C7261" i="34"/>
  <c r="C7262" i="34"/>
  <c r="C7263" i="34"/>
  <c r="C7264" i="34"/>
  <c r="C7265" i="34"/>
  <c r="C7266" i="34"/>
  <c r="C7267" i="34"/>
  <c r="C7268" i="34"/>
  <c r="C7269" i="34"/>
  <c r="C7270" i="34"/>
  <c r="C7271" i="34"/>
  <c r="C7272" i="34"/>
  <c r="C7273" i="34"/>
  <c r="C7274" i="34"/>
  <c r="C7275" i="34"/>
  <c r="C7276" i="34"/>
  <c r="C7277" i="34"/>
  <c r="C7278" i="34"/>
  <c r="C7279" i="34"/>
  <c r="C7280" i="34"/>
  <c r="C7281" i="34"/>
  <c r="C7282" i="34"/>
  <c r="C7283" i="34"/>
  <c r="C7284" i="34"/>
  <c r="C7285" i="34"/>
  <c r="C7286" i="34"/>
  <c r="C7287" i="34"/>
  <c r="C7288" i="34"/>
  <c r="C7289" i="34"/>
  <c r="C7290" i="34"/>
  <c r="C7291" i="34"/>
  <c r="C7292" i="34"/>
  <c r="C7293" i="34"/>
  <c r="C7294" i="34"/>
  <c r="C7295" i="34"/>
  <c r="C7296" i="34"/>
  <c r="C7297" i="34"/>
  <c r="C7298" i="34"/>
  <c r="C7299" i="34"/>
  <c r="C7300" i="34"/>
  <c r="C7301" i="34"/>
  <c r="C7302" i="34"/>
  <c r="C7303" i="34"/>
  <c r="C7304" i="34"/>
  <c r="C7305" i="34"/>
  <c r="C7306" i="34"/>
  <c r="C7307" i="34"/>
  <c r="C7308" i="34"/>
  <c r="C7309" i="34"/>
  <c r="C7310" i="34"/>
  <c r="C7311" i="34"/>
  <c r="C7312" i="34"/>
  <c r="C7313" i="34"/>
  <c r="C7314" i="34"/>
  <c r="C7315" i="34"/>
  <c r="C7316" i="34"/>
  <c r="C7317" i="34"/>
  <c r="C7318" i="34"/>
  <c r="C7319" i="34"/>
  <c r="C7320" i="34"/>
  <c r="C7321" i="34"/>
  <c r="C7322" i="34"/>
  <c r="C7323" i="34"/>
  <c r="C7324" i="34"/>
  <c r="C7325" i="34"/>
  <c r="C7326" i="34"/>
  <c r="C7327" i="34"/>
  <c r="C7328" i="34"/>
  <c r="C7329" i="34"/>
  <c r="C7330" i="34"/>
  <c r="C7331" i="34"/>
  <c r="C7332" i="34"/>
  <c r="C7333" i="34"/>
  <c r="C7334" i="34"/>
  <c r="C7335" i="34"/>
  <c r="C7336" i="34"/>
  <c r="C7337" i="34"/>
  <c r="C7338" i="34"/>
  <c r="C7339" i="34"/>
  <c r="C7340" i="34"/>
  <c r="C7341" i="34"/>
  <c r="C7342" i="34"/>
  <c r="C7343" i="34"/>
  <c r="C7344" i="34"/>
  <c r="C7345" i="34"/>
  <c r="C7346" i="34"/>
  <c r="C7347" i="34"/>
  <c r="C7348" i="34"/>
  <c r="C7349" i="34"/>
  <c r="C7350" i="34"/>
  <c r="C7351" i="34"/>
  <c r="C7352" i="34"/>
  <c r="C7353" i="34"/>
  <c r="C7354" i="34"/>
  <c r="C7355" i="34"/>
  <c r="C7356" i="34"/>
  <c r="C7357" i="34"/>
  <c r="C7358" i="34"/>
  <c r="C7359" i="34"/>
  <c r="C7360" i="34"/>
  <c r="C7361" i="34"/>
  <c r="C7362" i="34"/>
  <c r="C7363" i="34"/>
  <c r="C7364" i="34"/>
  <c r="C7365" i="34"/>
  <c r="C7366" i="34"/>
  <c r="C7367" i="34"/>
  <c r="C7368" i="34"/>
  <c r="C7369" i="34"/>
  <c r="C7370" i="34"/>
  <c r="C7371" i="34"/>
  <c r="C7372" i="34"/>
  <c r="C7373" i="34"/>
  <c r="C7374" i="34"/>
  <c r="C7375" i="34"/>
  <c r="C7376" i="34"/>
  <c r="C7377" i="34"/>
  <c r="C7378" i="34"/>
  <c r="C7379" i="34"/>
  <c r="C7380" i="34"/>
  <c r="C7381" i="34"/>
  <c r="C7382" i="34"/>
  <c r="C7383" i="34"/>
  <c r="C7384" i="34"/>
  <c r="C7385" i="34"/>
  <c r="C7386" i="34"/>
  <c r="C7387" i="34"/>
  <c r="C7388" i="34"/>
  <c r="C7389" i="34"/>
  <c r="C7390" i="34"/>
  <c r="C7391" i="34"/>
  <c r="C7392" i="34"/>
  <c r="C7393" i="34"/>
  <c r="C7394" i="34"/>
  <c r="C7395" i="34"/>
  <c r="C7396" i="34"/>
  <c r="C7397" i="34"/>
  <c r="C7398" i="34"/>
  <c r="C7399" i="34"/>
  <c r="C7400" i="34"/>
  <c r="C7401" i="34"/>
  <c r="C7402" i="34"/>
  <c r="C7403" i="34"/>
  <c r="C7404" i="34"/>
  <c r="C7405" i="34"/>
  <c r="C7406" i="34"/>
  <c r="C7407" i="34"/>
  <c r="C7408" i="34"/>
  <c r="C7409" i="34"/>
  <c r="C7410" i="34"/>
  <c r="C7411" i="34"/>
  <c r="C7412" i="34"/>
  <c r="C7413" i="34"/>
  <c r="C7414" i="34"/>
  <c r="C7415" i="34"/>
  <c r="C7416" i="34"/>
  <c r="C7417" i="34"/>
  <c r="C7418" i="34"/>
  <c r="C7419" i="34"/>
  <c r="C7420" i="34"/>
  <c r="C7421" i="34"/>
  <c r="C7422" i="34"/>
  <c r="C7423" i="34"/>
  <c r="C7424" i="34"/>
  <c r="C7425" i="34"/>
  <c r="C7426" i="34"/>
  <c r="C7427" i="34"/>
  <c r="C7428" i="34"/>
  <c r="C7429" i="34"/>
  <c r="C7430" i="34"/>
  <c r="C7431" i="34"/>
  <c r="C7432" i="34"/>
  <c r="C7433" i="34"/>
  <c r="C7434" i="34"/>
  <c r="C7435" i="34"/>
  <c r="C7436" i="34"/>
  <c r="C7437" i="34"/>
  <c r="C7438" i="34"/>
  <c r="C7439" i="34"/>
  <c r="C7440" i="34"/>
  <c r="C7441" i="34"/>
  <c r="C7442" i="34"/>
  <c r="C7443" i="34"/>
  <c r="C7444" i="34"/>
  <c r="C7445" i="34"/>
  <c r="C7446" i="34"/>
  <c r="C7447" i="34"/>
  <c r="C7448" i="34"/>
  <c r="C7449" i="34"/>
  <c r="C7450" i="34"/>
  <c r="C7451" i="34"/>
  <c r="C7452" i="34"/>
  <c r="C7453" i="34"/>
  <c r="C7454" i="34"/>
  <c r="C7455" i="34"/>
  <c r="C7456" i="34"/>
  <c r="C7457" i="34"/>
  <c r="C7458" i="34"/>
  <c r="C7459" i="34"/>
  <c r="C7460" i="34"/>
  <c r="C7461" i="34"/>
  <c r="C7462" i="34"/>
  <c r="C7463" i="34"/>
  <c r="C7464" i="34"/>
  <c r="C7465" i="34"/>
  <c r="C7466" i="34"/>
  <c r="C7467" i="34"/>
  <c r="C7468" i="34"/>
  <c r="C7469" i="34"/>
  <c r="C7470" i="34"/>
  <c r="C7471" i="34"/>
  <c r="C7472" i="34"/>
  <c r="C7473" i="34"/>
  <c r="C7474" i="34"/>
  <c r="C7475" i="34"/>
  <c r="C7476" i="34"/>
  <c r="C7477" i="34"/>
  <c r="C7478" i="34"/>
  <c r="C7479" i="34"/>
  <c r="C7480" i="34"/>
  <c r="C7481" i="34"/>
  <c r="C7482" i="34"/>
  <c r="C7483" i="34"/>
  <c r="C7484" i="34"/>
  <c r="C7485" i="34"/>
  <c r="C7486" i="34"/>
  <c r="C7487" i="34"/>
  <c r="C7488" i="34"/>
  <c r="C7489" i="34"/>
  <c r="C7490" i="34"/>
  <c r="C7491" i="34"/>
  <c r="C7492" i="34"/>
  <c r="C7493" i="34"/>
  <c r="C7494" i="34"/>
  <c r="C7495" i="34"/>
  <c r="C7496" i="34"/>
  <c r="C7497" i="34"/>
  <c r="C7498" i="34"/>
  <c r="C7499" i="34"/>
  <c r="C7500" i="34"/>
  <c r="C7501" i="34"/>
  <c r="C7502" i="34"/>
  <c r="C7503" i="34"/>
  <c r="C7504" i="34"/>
  <c r="C7505" i="34"/>
  <c r="C7506" i="34"/>
  <c r="C7507" i="34"/>
  <c r="C7508" i="34"/>
  <c r="C7509" i="34"/>
  <c r="C7510" i="34"/>
  <c r="C7511" i="34"/>
  <c r="C7512" i="34"/>
  <c r="C7513" i="34"/>
  <c r="C7514" i="34"/>
  <c r="C7515" i="34"/>
  <c r="C7516" i="34"/>
  <c r="C7517" i="34"/>
  <c r="C7518" i="34"/>
  <c r="C7519" i="34"/>
  <c r="C7520" i="34"/>
  <c r="C7521" i="34"/>
  <c r="C7522" i="34"/>
  <c r="C7523" i="34"/>
  <c r="C7524" i="34"/>
  <c r="C7525" i="34"/>
  <c r="C7526" i="34"/>
  <c r="C7527" i="34"/>
  <c r="C7528" i="34"/>
  <c r="C7529" i="34"/>
  <c r="C7530" i="34"/>
  <c r="C7531" i="34"/>
  <c r="C7532" i="34"/>
  <c r="C7533" i="34"/>
  <c r="C7534" i="34"/>
  <c r="C7535" i="34"/>
  <c r="C7536" i="34"/>
  <c r="C7537" i="34"/>
  <c r="C7538" i="34"/>
  <c r="C7539" i="34"/>
  <c r="C7540" i="34"/>
  <c r="C7541" i="34"/>
  <c r="C7542" i="34"/>
  <c r="C7543" i="34"/>
  <c r="C7544" i="34"/>
  <c r="C7545" i="34"/>
  <c r="C7546" i="34"/>
  <c r="C7547" i="34"/>
  <c r="C7548" i="34"/>
  <c r="C7549" i="34"/>
  <c r="C7550" i="34"/>
  <c r="C7551" i="34"/>
  <c r="C7552" i="34"/>
  <c r="C7553" i="34"/>
  <c r="C7554" i="34"/>
  <c r="C7555" i="34"/>
  <c r="C7556" i="34"/>
  <c r="C7557" i="34"/>
  <c r="C7558" i="34"/>
  <c r="C7559" i="34"/>
  <c r="C7560" i="34"/>
  <c r="C7561" i="34"/>
  <c r="C7562" i="34"/>
  <c r="C7563" i="34"/>
  <c r="C7564" i="34"/>
  <c r="C7565" i="34"/>
  <c r="C7566" i="34"/>
  <c r="C7567" i="34"/>
  <c r="C7568" i="34"/>
  <c r="C7569" i="34"/>
  <c r="C7570" i="34"/>
  <c r="C7571" i="34"/>
  <c r="C7572" i="34"/>
  <c r="C7573" i="34"/>
  <c r="C7574" i="34"/>
  <c r="C7575" i="34"/>
  <c r="C7576" i="34"/>
  <c r="C7577" i="34"/>
  <c r="C7578" i="34"/>
  <c r="C7579" i="34"/>
  <c r="C7580" i="34"/>
  <c r="C7581" i="34"/>
  <c r="C7582" i="34"/>
  <c r="C7583" i="34"/>
  <c r="C7584" i="34"/>
  <c r="C7585" i="34"/>
  <c r="C7586" i="34"/>
  <c r="C7587" i="34"/>
  <c r="C7588" i="34"/>
  <c r="C7589" i="34"/>
  <c r="C7590" i="34"/>
  <c r="C7591" i="34"/>
  <c r="C7592" i="34"/>
  <c r="C7593" i="34"/>
  <c r="C7594" i="34"/>
  <c r="C7595" i="34"/>
  <c r="C7596" i="34"/>
  <c r="C7597" i="34"/>
  <c r="C7598" i="34"/>
  <c r="C7599" i="34"/>
  <c r="C7600" i="34"/>
  <c r="C7601" i="34"/>
  <c r="C7602" i="34"/>
  <c r="C7603" i="34"/>
  <c r="C7604" i="34"/>
  <c r="C7605" i="34"/>
  <c r="C7606" i="34"/>
  <c r="C7607" i="34"/>
  <c r="C7608" i="34"/>
  <c r="C7609" i="34"/>
  <c r="C7610" i="34"/>
  <c r="C7611" i="34"/>
  <c r="C7612" i="34"/>
  <c r="C7613" i="34"/>
  <c r="C7614" i="34"/>
  <c r="C7615" i="34"/>
  <c r="C7616" i="34"/>
  <c r="C7617" i="34"/>
  <c r="C7618" i="34"/>
  <c r="C7619" i="34"/>
  <c r="C7620" i="34"/>
  <c r="C7621" i="34"/>
  <c r="C7622" i="34"/>
  <c r="C7623" i="34"/>
  <c r="C7624" i="34"/>
  <c r="C7625" i="34"/>
  <c r="C7626" i="34"/>
  <c r="C7627" i="34"/>
  <c r="C7628" i="34"/>
  <c r="C7629" i="34"/>
  <c r="C7630" i="34"/>
  <c r="C7631" i="34"/>
  <c r="C7632" i="34"/>
  <c r="C7633" i="34"/>
  <c r="C7634" i="34"/>
  <c r="C7635" i="34"/>
  <c r="C7636" i="34"/>
  <c r="C7637" i="34"/>
  <c r="C7638" i="34"/>
  <c r="C7639" i="34"/>
  <c r="C7640" i="34"/>
  <c r="C7641" i="34"/>
  <c r="C7642" i="34"/>
  <c r="C7643" i="34"/>
  <c r="C7644" i="34"/>
  <c r="C7645" i="34"/>
  <c r="C7646" i="34"/>
  <c r="C7647" i="34"/>
  <c r="C7648" i="34"/>
  <c r="C7649" i="34"/>
  <c r="C7650" i="34"/>
  <c r="C7651" i="34"/>
  <c r="C7652" i="34"/>
  <c r="C7653" i="34"/>
  <c r="C7654" i="34"/>
  <c r="C7655" i="34"/>
  <c r="C7656" i="34"/>
  <c r="C7657" i="34"/>
  <c r="C7658" i="34"/>
  <c r="C7659" i="34"/>
  <c r="C7660" i="34"/>
  <c r="C7661" i="34"/>
  <c r="C7662" i="34"/>
  <c r="C7663" i="34"/>
  <c r="C7664" i="34"/>
  <c r="C7665" i="34"/>
  <c r="C7666" i="34"/>
  <c r="C7667" i="34"/>
  <c r="C7668" i="34"/>
  <c r="C7669" i="34"/>
  <c r="C7670" i="34"/>
  <c r="C7671" i="34"/>
  <c r="C7672" i="34"/>
  <c r="C7673" i="34"/>
  <c r="C7674" i="34"/>
  <c r="C7675" i="34"/>
  <c r="C7676" i="34"/>
  <c r="C7677" i="34"/>
  <c r="C7678" i="34"/>
  <c r="C7679" i="34"/>
  <c r="C7680" i="34"/>
  <c r="C7681" i="34"/>
  <c r="C7682" i="34"/>
  <c r="C7683" i="34"/>
  <c r="C7684" i="34"/>
  <c r="C7685" i="34"/>
  <c r="C7686" i="34"/>
  <c r="C7687" i="34"/>
  <c r="C7688" i="34"/>
  <c r="C7689" i="34"/>
  <c r="C7690" i="34"/>
  <c r="C7691" i="34"/>
  <c r="C7692" i="34"/>
  <c r="C7693" i="34"/>
  <c r="C7694" i="34"/>
  <c r="C7695" i="34"/>
  <c r="C7696" i="34"/>
  <c r="C7697" i="34"/>
  <c r="C7698" i="34"/>
  <c r="C7699" i="34"/>
  <c r="C7700" i="34"/>
  <c r="C7701" i="34"/>
  <c r="C7702" i="34"/>
  <c r="C7703" i="34"/>
  <c r="C7704" i="34"/>
  <c r="C7705" i="34"/>
  <c r="C7706" i="34"/>
  <c r="C7707" i="34"/>
  <c r="C7708" i="34"/>
  <c r="C7709" i="34"/>
  <c r="C7710" i="34"/>
  <c r="C7711" i="34"/>
  <c r="C7712" i="34"/>
  <c r="C7713" i="34"/>
  <c r="C7714" i="34"/>
  <c r="C7715" i="34"/>
  <c r="C7716" i="34"/>
  <c r="C7717" i="34"/>
  <c r="C7718" i="34"/>
  <c r="C7719" i="34"/>
  <c r="C7720" i="34"/>
  <c r="C7721" i="34"/>
  <c r="C7722" i="34"/>
  <c r="C7723" i="34"/>
  <c r="C7724" i="34"/>
  <c r="C7725" i="34"/>
  <c r="C7726" i="34"/>
  <c r="C7727" i="34"/>
  <c r="C7728" i="34"/>
  <c r="C7729" i="34"/>
  <c r="C7730" i="34"/>
  <c r="C7731" i="34"/>
  <c r="C7732" i="34"/>
  <c r="C7733" i="34"/>
  <c r="C7734" i="34"/>
  <c r="C7735" i="34"/>
  <c r="C7736" i="34"/>
  <c r="C7737" i="34"/>
  <c r="C7738" i="34"/>
  <c r="C7739" i="34"/>
  <c r="C7740" i="34"/>
  <c r="C7741" i="34"/>
  <c r="C7742" i="34"/>
  <c r="C7743" i="34"/>
  <c r="C7744" i="34"/>
  <c r="C7745" i="34"/>
  <c r="C7746" i="34"/>
  <c r="C7747" i="34"/>
  <c r="C7748" i="34"/>
  <c r="C7749" i="34"/>
  <c r="C7750" i="34"/>
  <c r="C7751" i="34"/>
  <c r="C7752" i="34"/>
  <c r="C7753" i="34"/>
  <c r="C7754" i="34"/>
  <c r="C7755" i="34"/>
  <c r="C7756" i="34"/>
  <c r="C7757" i="34"/>
  <c r="C7758" i="34"/>
  <c r="C7759" i="34"/>
  <c r="C7760" i="34"/>
  <c r="C7761" i="34"/>
  <c r="C7762" i="34"/>
  <c r="C7763" i="34"/>
  <c r="C7764" i="34"/>
  <c r="C7765" i="34"/>
  <c r="C7766" i="34"/>
  <c r="C7767" i="34"/>
  <c r="C7768" i="34"/>
  <c r="C7769" i="34"/>
  <c r="C7770" i="34"/>
  <c r="C7771" i="34"/>
  <c r="C7772" i="34"/>
  <c r="C7773" i="34"/>
  <c r="C7774" i="34"/>
  <c r="C7775" i="34"/>
  <c r="C7776" i="34"/>
  <c r="C7777" i="34"/>
  <c r="C7778" i="34"/>
  <c r="C7779" i="34"/>
  <c r="C7780" i="34"/>
  <c r="C7781" i="34"/>
  <c r="C7782" i="34"/>
  <c r="C7783" i="34"/>
  <c r="C7784" i="34"/>
  <c r="C7785" i="34"/>
  <c r="C7786" i="34"/>
  <c r="C7787" i="34"/>
  <c r="C7788" i="34"/>
  <c r="C7789" i="34"/>
  <c r="C7790" i="34"/>
  <c r="C7791" i="34"/>
  <c r="C7792" i="34"/>
  <c r="C7793" i="34"/>
  <c r="C7794" i="34"/>
  <c r="C7795" i="34"/>
  <c r="C7796" i="34"/>
  <c r="C7797" i="34"/>
  <c r="C7798" i="34"/>
  <c r="C7799" i="34"/>
  <c r="C7800" i="34"/>
  <c r="C7801" i="34"/>
  <c r="C7802" i="34"/>
  <c r="C7803" i="34"/>
  <c r="C7804" i="34"/>
  <c r="C7805" i="34"/>
  <c r="C7806" i="34"/>
  <c r="C7807" i="34"/>
  <c r="C7808" i="34"/>
  <c r="C7809" i="34"/>
  <c r="C7810" i="34"/>
  <c r="C7811" i="34"/>
  <c r="C7812" i="34"/>
  <c r="C7813" i="34"/>
  <c r="C7814" i="34"/>
  <c r="C7815" i="34"/>
  <c r="C7816" i="34"/>
  <c r="C7817" i="34"/>
  <c r="C7818" i="34"/>
  <c r="C7819" i="34"/>
  <c r="C7820" i="34"/>
  <c r="C7821" i="34"/>
  <c r="C7822" i="34"/>
  <c r="C7823" i="34"/>
  <c r="C7824" i="34"/>
  <c r="C7825" i="34"/>
  <c r="C7826" i="34"/>
  <c r="C7827" i="34"/>
  <c r="C7828" i="34"/>
  <c r="C7829" i="34"/>
  <c r="C7830" i="34"/>
  <c r="C7831" i="34"/>
  <c r="C7832" i="34"/>
  <c r="C7833" i="34"/>
  <c r="C7834" i="34"/>
  <c r="C7835" i="34"/>
  <c r="C7836" i="34"/>
  <c r="C7837" i="34"/>
  <c r="C7838" i="34"/>
  <c r="C7839" i="34"/>
  <c r="C7840" i="34"/>
  <c r="C7841" i="34"/>
  <c r="C7842" i="34"/>
  <c r="C7843" i="34"/>
  <c r="C7844" i="34"/>
  <c r="C7845" i="34"/>
  <c r="C7846" i="34"/>
  <c r="C7847" i="34"/>
  <c r="C7848" i="34"/>
  <c r="C7849" i="34"/>
  <c r="C7850" i="34"/>
  <c r="C7851" i="34"/>
  <c r="C7852" i="34"/>
  <c r="C7853" i="34"/>
  <c r="C7854" i="34"/>
  <c r="C7855" i="34"/>
  <c r="C7856" i="34"/>
  <c r="C7857" i="34"/>
  <c r="C7858" i="34"/>
  <c r="C7859" i="34"/>
  <c r="C7860" i="34"/>
  <c r="C7861" i="34"/>
  <c r="C7862" i="34"/>
  <c r="C7863" i="34"/>
  <c r="C7864" i="34"/>
  <c r="C7865" i="34"/>
  <c r="C7866" i="34"/>
  <c r="C7867" i="34"/>
  <c r="C7868" i="34"/>
  <c r="C7869" i="34"/>
  <c r="C7870" i="34"/>
  <c r="C7871" i="34"/>
  <c r="C7872" i="34"/>
  <c r="C7873" i="34"/>
  <c r="C7874" i="34"/>
  <c r="C7875" i="34"/>
  <c r="C7876" i="34"/>
  <c r="C7877" i="34"/>
  <c r="C7878" i="34"/>
  <c r="C7879" i="34"/>
  <c r="C7880" i="34"/>
  <c r="C7881" i="34"/>
  <c r="C7882" i="34"/>
  <c r="C7883" i="34"/>
  <c r="C7884" i="34"/>
  <c r="C7885" i="34"/>
  <c r="C7886" i="34"/>
  <c r="C7887" i="34"/>
  <c r="C7888" i="34"/>
  <c r="C7889" i="34"/>
  <c r="C7890" i="34"/>
  <c r="C7891" i="34"/>
  <c r="C7892" i="34"/>
  <c r="C7893" i="34"/>
  <c r="C7894" i="34"/>
  <c r="C7895" i="34"/>
  <c r="C7896" i="34"/>
  <c r="C7897" i="34"/>
  <c r="C7898" i="34"/>
  <c r="C7899" i="34"/>
  <c r="C7900" i="34"/>
  <c r="C7901" i="34"/>
  <c r="C7902" i="34"/>
  <c r="C7903" i="34"/>
  <c r="C7904" i="34"/>
  <c r="C7905" i="34"/>
  <c r="C7906" i="34"/>
  <c r="C7907" i="34"/>
  <c r="C7908" i="34"/>
  <c r="C7909" i="34"/>
  <c r="C7910" i="34"/>
  <c r="C7911" i="34"/>
  <c r="C7912" i="34"/>
  <c r="C7913" i="34"/>
  <c r="C7914" i="34"/>
  <c r="C7915" i="34"/>
  <c r="C7916" i="34"/>
  <c r="C7917" i="34"/>
  <c r="C7918" i="34"/>
  <c r="C7919" i="34"/>
  <c r="C7920" i="34"/>
  <c r="C7921" i="34"/>
  <c r="C7922" i="34"/>
  <c r="C7923" i="34"/>
  <c r="C7924" i="34"/>
  <c r="C7925" i="34"/>
  <c r="C7926" i="34"/>
  <c r="C7927" i="34"/>
  <c r="C7928" i="34"/>
  <c r="C7929" i="34"/>
  <c r="C7930" i="34"/>
  <c r="C7931" i="34"/>
  <c r="C7932" i="34"/>
  <c r="C7933" i="34"/>
  <c r="C7934" i="34"/>
  <c r="C7935" i="34"/>
  <c r="C7936" i="34"/>
  <c r="C7937" i="34"/>
  <c r="C7938" i="34"/>
  <c r="C7939" i="34"/>
  <c r="C7940" i="34"/>
  <c r="C7941" i="34"/>
  <c r="C7942" i="34"/>
  <c r="C7943" i="34"/>
  <c r="C7944" i="34"/>
  <c r="C7945" i="34"/>
  <c r="C7946" i="34"/>
  <c r="C7947" i="34"/>
  <c r="C7948" i="34"/>
  <c r="C7949" i="34"/>
  <c r="C7950" i="34"/>
  <c r="C7951" i="34"/>
  <c r="C7952" i="34"/>
  <c r="C7953" i="34"/>
  <c r="C7954" i="34"/>
  <c r="C7955" i="34"/>
  <c r="C7956" i="34"/>
  <c r="C7957" i="34"/>
  <c r="C7958" i="34"/>
  <c r="C7959" i="34"/>
  <c r="C7960" i="34"/>
  <c r="C7961" i="34"/>
  <c r="C7962" i="34"/>
  <c r="C7963" i="34"/>
  <c r="C7964" i="34"/>
  <c r="C7965" i="34"/>
  <c r="C7966" i="34"/>
  <c r="C7967" i="34"/>
  <c r="C7968" i="34"/>
  <c r="C7969" i="34"/>
  <c r="C7970" i="34"/>
  <c r="C7971" i="34"/>
  <c r="C7972" i="34"/>
  <c r="C7973" i="34"/>
  <c r="C7974" i="34"/>
  <c r="C7975" i="34"/>
  <c r="C7976" i="34"/>
  <c r="C7977" i="34"/>
  <c r="C7978" i="34"/>
  <c r="C7979" i="34"/>
  <c r="C7980" i="34"/>
  <c r="C7981" i="34"/>
  <c r="C7982" i="34"/>
  <c r="C7983" i="34"/>
  <c r="C7984" i="34"/>
  <c r="C7985" i="34"/>
  <c r="C7986" i="34"/>
  <c r="C7987" i="34"/>
  <c r="C7988" i="34"/>
  <c r="C7989" i="34"/>
  <c r="C7990" i="34"/>
  <c r="C7991" i="34"/>
  <c r="C7992" i="34"/>
  <c r="C7993" i="34"/>
  <c r="C7994" i="34"/>
  <c r="C7995" i="34"/>
  <c r="C7996" i="34"/>
  <c r="C7997" i="34"/>
  <c r="C7998" i="34"/>
  <c r="C7999" i="34"/>
  <c r="C8000" i="34"/>
  <c r="C8001" i="34"/>
  <c r="C8002" i="34"/>
  <c r="C8003" i="34"/>
  <c r="C8004" i="34"/>
  <c r="C8005" i="34"/>
  <c r="C8006" i="34"/>
  <c r="C8007" i="34"/>
  <c r="C8008" i="34"/>
  <c r="C8009" i="34"/>
  <c r="C8010" i="34"/>
  <c r="C8011" i="34"/>
  <c r="C8012" i="34"/>
  <c r="C8013" i="34"/>
  <c r="C8014" i="34"/>
  <c r="C8015" i="34"/>
  <c r="C8016" i="34"/>
  <c r="C8017" i="34"/>
  <c r="C8018" i="34"/>
  <c r="C8019" i="34"/>
  <c r="C8020" i="34"/>
  <c r="C8021" i="34"/>
  <c r="C8022" i="34"/>
  <c r="C8023" i="34"/>
  <c r="C8024" i="34"/>
  <c r="C8025" i="34"/>
  <c r="C8026" i="34"/>
  <c r="C8027" i="34"/>
  <c r="C8028" i="34"/>
  <c r="C8029" i="34"/>
  <c r="C8030" i="34"/>
  <c r="C8031" i="34"/>
  <c r="C8032" i="34"/>
  <c r="C8033" i="34"/>
  <c r="C8034" i="34"/>
  <c r="C8035" i="34"/>
  <c r="C8036" i="34"/>
  <c r="C8037" i="34"/>
  <c r="C8038" i="34"/>
  <c r="C8039" i="34"/>
  <c r="C8040" i="34"/>
  <c r="C8041" i="34"/>
  <c r="C8042" i="34"/>
  <c r="C8043" i="34"/>
  <c r="C8044" i="34"/>
  <c r="C8045" i="34"/>
  <c r="C8046" i="34"/>
  <c r="C8047" i="34"/>
  <c r="C8048" i="34"/>
  <c r="C8049" i="34"/>
  <c r="C8050" i="34"/>
  <c r="C8051" i="34"/>
  <c r="C8052" i="34"/>
  <c r="C8053" i="34"/>
  <c r="C8054" i="34"/>
  <c r="C8055" i="34"/>
  <c r="C8056" i="34"/>
  <c r="C8057" i="34"/>
  <c r="C8058" i="34"/>
  <c r="C8059" i="34"/>
  <c r="C8060" i="34"/>
  <c r="C8061" i="34"/>
  <c r="C8062" i="34"/>
  <c r="C8063" i="34"/>
  <c r="C8064" i="34"/>
  <c r="C8065" i="34"/>
  <c r="C8066" i="34"/>
  <c r="C8067" i="34"/>
  <c r="C8068" i="34"/>
  <c r="C8069" i="34"/>
  <c r="C8070" i="34"/>
  <c r="C8071" i="34"/>
  <c r="C8072" i="34"/>
  <c r="C8073" i="34"/>
  <c r="C8074" i="34"/>
  <c r="C8075" i="34"/>
  <c r="C8076" i="34"/>
  <c r="C8077" i="34"/>
  <c r="C8078" i="34"/>
  <c r="C8079" i="34"/>
  <c r="C8080" i="34"/>
  <c r="C8081" i="34"/>
  <c r="C8082" i="34"/>
  <c r="C8083" i="34"/>
  <c r="C8084" i="34"/>
  <c r="C8085" i="34"/>
  <c r="C8086" i="34"/>
  <c r="C8087" i="34"/>
  <c r="C8088" i="34"/>
  <c r="C8089" i="34"/>
  <c r="C8090" i="34"/>
  <c r="C8091" i="34"/>
  <c r="C8092" i="34"/>
  <c r="C8093" i="34"/>
  <c r="C8094" i="34"/>
  <c r="C8095" i="34"/>
  <c r="C8096" i="34"/>
  <c r="C8097" i="34"/>
  <c r="C8098" i="34"/>
  <c r="C8099" i="34"/>
  <c r="C8100" i="34"/>
  <c r="C8101" i="34"/>
  <c r="C8102" i="34"/>
  <c r="C8103" i="34"/>
  <c r="C8104" i="34"/>
  <c r="C8105" i="34"/>
  <c r="C8106" i="34"/>
  <c r="C8107" i="34"/>
  <c r="C8108" i="34"/>
  <c r="C8109" i="34"/>
  <c r="C8110" i="34"/>
  <c r="C8111" i="34"/>
  <c r="C8112" i="34"/>
  <c r="C8113" i="34"/>
  <c r="C8114" i="34"/>
  <c r="C8115" i="34"/>
  <c r="C8116" i="34"/>
  <c r="C8117" i="34"/>
  <c r="C8118" i="34"/>
  <c r="C8119" i="34"/>
  <c r="C8120" i="34"/>
  <c r="C8121" i="34"/>
  <c r="C8122" i="34"/>
  <c r="C8123" i="34"/>
  <c r="C8124" i="34"/>
  <c r="C8125" i="34"/>
  <c r="C8126" i="34"/>
  <c r="C8127" i="34"/>
  <c r="C8128" i="34"/>
  <c r="C8129" i="34"/>
  <c r="C8130" i="34"/>
  <c r="C8131" i="34"/>
  <c r="C8132" i="34"/>
  <c r="C8133" i="34"/>
  <c r="C8134" i="34"/>
  <c r="C8135" i="34"/>
  <c r="C8136" i="34"/>
  <c r="C8137" i="34"/>
  <c r="C8138" i="34"/>
  <c r="C8139" i="34"/>
  <c r="C8140" i="34"/>
  <c r="C8141" i="34"/>
  <c r="C8142" i="34"/>
  <c r="C8143" i="34"/>
  <c r="C8144" i="34"/>
  <c r="C8145" i="34"/>
  <c r="C8146" i="34"/>
  <c r="C8147" i="34"/>
  <c r="C8148" i="34"/>
  <c r="C8149" i="34"/>
  <c r="C8150" i="34"/>
  <c r="C8151" i="34"/>
  <c r="C8152" i="34"/>
  <c r="C8153" i="34"/>
  <c r="C8154" i="34"/>
  <c r="C8155" i="34"/>
  <c r="C8156" i="34"/>
  <c r="C8157" i="34"/>
  <c r="C8158" i="34"/>
  <c r="C8159" i="34"/>
  <c r="C8160" i="34"/>
  <c r="C8161" i="34"/>
  <c r="C8162" i="34"/>
  <c r="C8163" i="34"/>
  <c r="C8164" i="34"/>
  <c r="C8165" i="34"/>
  <c r="C8166" i="34"/>
  <c r="C8167" i="34"/>
  <c r="C8168" i="34"/>
  <c r="C8169" i="34"/>
  <c r="C8170" i="34"/>
  <c r="C8171" i="34"/>
  <c r="C8172" i="34"/>
  <c r="C8173" i="34"/>
  <c r="C8174" i="34"/>
  <c r="C8175" i="34"/>
  <c r="C8176" i="34"/>
  <c r="C8177" i="34"/>
  <c r="C8178" i="34"/>
  <c r="C8179" i="34"/>
  <c r="C8180" i="34"/>
  <c r="C8181" i="34"/>
  <c r="C8182" i="34"/>
  <c r="C8183" i="34"/>
  <c r="C8184" i="34"/>
  <c r="C8185" i="34"/>
  <c r="C8186" i="34"/>
  <c r="C8187" i="34"/>
  <c r="C8188" i="34"/>
  <c r="C8189" i="34"/>
  <c r="C8190" i="34"/>
  <c r="C8191" i="34"/>
  <c r="C8192" i="34"/>
  <c r="C8193" i="34"/>
  <c r="C8194" i="34"/>
  <c r="C8195" i="34"/>
  <c r="C8196" i="34"/>
  <c r="C8197" i="34"/>
  <c r="C8198" i="34"/>
  <c r="C8199" i="34"/>
  <c r="C8200" i="34"/>
  <c r="C8201" i="34"/>
  <c r="C8202" i="34"/>
  <c r="C8203" i="34"/>
  <c r="C8204" i="34"/>
  <c r="C8205" i="34"/>
  <c r="C8206" i="34"/>
  <c r="C8207" i="34"/>
  <c r="C8208" i="34"/>
  <c r="C8209" i="34"/>
  <c r="C8210" i="34"/>
  <c r="C8211" i="34"/>
  <c r="C8212" i="34"/>
  <c r="C8213" i="34"/>
  <c r="C8214" i="34"/>
  <c r="C8215" i="34"/>
  <c r="C8216" i="34"/>
  <c r="C8217" i="34"/>
  <c r="C8218" i="34"/>
  <c r="C8219" i="34"/>
  <c r="C8220" i="34"/>
  <c r="C8221" i="34"/>
  <c r="C8222" i="34"/>
  <c r="C8223" i="34"/>
  <c r="C8224" i="34"/>
  <c r="C8225" i="34"/>
  <c r="C8226" i="34"/>
  <c r="C8227" i="34"/>
  <c r="C8228" i="34"/>
  <c r="C8229" i="34"/>
  <c r="C8230" i="34"/>
  <c r="C8231" i="34"/>
  <c r="C8232" i="34"/>
  <c r="C8233" i="34"/>
  <c r="C8234" i="34"/>
  <c r="C8235" i="34"/>
  <c r="C8236" i="34"/>
  <c r="C8237" i="34"/>
  <c r="C8238" i="34"/>
  <c r="C8239" i="34"/>
  <c r="C8240" i="34"/>
  <c r="C8241" i="34"/>
  <c r="C8242" i="34"/>
  <c r="C8243" i="34"/>
  <c r="C8244" i="34"/>
  <c r="C8245" i="34"/>
  <c r="C8246" i="34"/>
  <c r="C8247" i="34"/>
  <c r="C8248" i="34"/>
  <c r="C8249" i="34"/>
  <c r="C8250" i="34"/>
  <c r="C8251" i="34"/>
  <c r="C8252" i="34"/>
  <c r="C8253" i="34"/>
  <c r="C8254" i="34"/>
  <c r="C8255" i="34"/>
  <c r="C8256" i="34"/>
  <c r="C8257" i="34"/>
  <c r="C8258" i="34"/>
  <c r="C8259" i="34"/>
  <c r="C8260" i="34"/>
  <c r="C8261" i="34"/>
  <c r="C8262" i="34"/>
  <c r="C8263" i="34"/>
  <c r="C8264" i="34"/>
  <c r="C8265" i="34"/>
  <c r="C8266" i="34"/>
  <c r="C8267" i="34"/>
  <c r="C8268" i="34"/>
  <c r="C8269" i="34"/>
  <c r="C8270" i="34"/>
  <c r="C8271" i="34"/>
  <c r="C8272" i="34"/>
  <c r="C8273" i="34"/>
  <c r="C8274" i="34"/>
  <c r="C8275" i="34"/>
  <c r="C8276" i="34"/>
  <c r="C8277" i="34"/>
  <c r="C8278" i="34"/>
  <c r="C8279" i="34"/>
  <c r="C8280" i="34"/>
  <c r="C8281" i="34"/>
  <c r="C8282" i="34"/>
  <c r="C8283" i="34"/>
  <c r="C8284" i="34"/>
  <c r="C8285" i="34"/>
  <c r="C8286" i="34"/>
  <c r="C8287" i="34"/>
  <c r="C8288" i="34"/>
  <c r="C8289" i="34"/>
  <c r="C8290" i="34"/>
  <c r="C8291" i="34"/>
  <c r="C8292" i="34"/>
  <c r="C8293" i="34"/>
  <c r="C8294" i="34"/>
  <c r="C8295" i="34"/>
  <c r="C8296" i="34"/>
  <c r="C8297" i="34"/>
  <c r="C8298" i="34"/>
  <c r="C8299" i="34"/>
  <c r="C8300" i="34"/>
  <c r="C8301" i="34"/>
  <c r="C8302" i="34"/>
  <c r="C8303" i="34"/>
  <c r="C8304" i="34"/>
  <c r="C8305" i="34"/>
  <c r="C8306" i="34"/>
  <c r="C8307" i="34"/>
  <c r="C8308" i="34"/>
  <c r="C8309" i="34"/>
  <c r="C8310" i="34"/>
  <c r="C8311" i="34"/>
  <c r="C8312" i="34"/>
  <c r="C8313" i="34"/>
  <c r="C8314" i="34"/>
  <c r="C8315" i="34"/>
  <c r="C8316" i="34"/>
  <c r="C8317" i="34"/>
  <c r="C8318" i="34"/>
  <c r="C8319" i="34"/>
  <c r="C8320" i="34"/>
  <c r="C8321" i="34"/>
  <c r="C8322" i="34"/>
  <c r="C8323" i="34"/>
  <c r="C8324" i="34"/>
  <c r="C8325" i="34"/>
  <c r="C8326" i="34"/>
  <c r="C8327" i="34"/>
  <c r="C8328" i="34"/>
  <c r="C8329" i="34"/>
  <c r="C8330" i="34"/>
  <c r="C8331" i="34"/>
  <c r="C8332" i="34"/>
  <c r="C8333" i="34"/>
  <c r="C8334" i="34"/>
  <c r="C8335" i="34"/>
  <c r="C8336" i="34"/>
  <c r="C8337" i="34"/>
  <c r="C8338" i="34"/>
  <c r="C8339" i="34"/>
  <c r="C8340" i="34"/>
  <c r="C8341" i="34"/>
  <c r="C8342" i="34"/>
  <c r="C8343" i="34"/>
  <c r="C8344" i="34"/>
  <c r="C8345" i="34"/>
  <c r="C8346" i="34"/>
  <c r="C8347" i="34"/>
  <c r="C8348" i="34"/>
  <c r="C8349" i="34"/>
  <c r="C8350" i="34"/>
  <c r="C8351" i="34"/>
  <c r="C8352" i="34"/>
  <c r="C8353" i="34"/>
  <c r="C8354" i="34"/>
  <c r="C8355" i="34"/>
  <c r="C8356" i="34"/>
  <c r="C8357" i="34"/>
  <c r="C8358" i="34"/>
  <c r="C8359" i="34"/>
  <c r="C8360" i="34"/>
  <c r="C8361" i="34"/>
  <c r="C8362" i="34"/>
  <c r="C8363" i="34"/>
  <c r="C8364" i="34"/>
  <c r="C8365" i="34"/>
  <c r="C8366" i="34"/>
  <c r="C8367" i="34"/>
  <c r="C8368" i="34"/>
  <c r="C8369" i="34"/>
  <c r="C8370" i="34"/>
  <c r="C8371" i="34"/>
  <c r="C8372" i="34"/>
  <c r="C8373" i="34"/>
  <c r="C8374" i="34"/>
  <c r="C8375" i="34"/>
  <c r="C8376" i="34"/>
  <c r="C8377" i="34"/>
  <c r="C8378" i="34"/>
  <c r="C8379" i="34"/>
  <c r="C8380" i="34"/>
  <c r="C8381" i="34"/>
  <c r="C8382" i="34"/>
  <c r="C8383" i="34"/>
  <c r="C8384" i="34"/>
  <c r="C8385" i="34"/>
  <c r="C8386" i="34"/>
  <c r="C8387" i="34"/>
  <c r="C8388" i="34"/>
  <c r="C8389" i="34"/>
  <c r="C8390" i="34"/>
  <c r="C8391" i="34"/>
  <c r="C8392" i="34"/>
  <c r="C8393" i="34"/>
  <c r="C8394" i="34"/>
  <c r="C8395" i="34"/>
  <c r="C8396" i="34"/>
  <c r="C8397" i="34"/>
  <c r="C8398" i="34"/>
  <c r="C8399" i="34"/>
  <c r="C8400" i="34"/>
  <c r="C8401" i="34"/>
  <c r="C8402" i="34"/>
  <c r="C8403" i="34"/>
  <c r="C8404" i="34"/>
  <c r="C8405" i="34"/>
  <c r="C8406" i="34"/>
  <c r="C8407" i="34"/>
  <c r="C8408" i="34"/>
  <c r="C8409" i="34"/>
  <c r="C8410" i="34"/>
  <c r="C8411" i="34"/>
  <c r="C8412" i="34"/>
  <c r="C8413" i="34"/>
  <c r="C8414" i="34"/>
  <c r="C8415" i="34"/>
  <c r="C8416" i="34"/>
  <c r="C8417" i="34"/>
  <c r="C8418" i="34"/>
  <c r="C8419" i="34"/>
  <c r="C8420" i="34"/>
  <c r="C8421" i="34"/>
  <c r="C8422" i="34"/>
  <c r="C8423" i="34"/>
  <c r="C8424" i="34"/>
  <c r="C8425" i="34"/>
  <c r="C8426" i="34"/>
  <c r="C8427" i="34"/>
  <c r="C8428" i="34"/>
  <c r="C8429" i="34"/>
  <c r="C8430" i="34"/>
  <c r="C8431" i="34"/>
  <c r="C8432" i="34"/>
  <c r="C8433" i="34"/>
  <c r="C8434" i="34"/>
  <c r="C8435" i="34"/>
  <c r="C8436" i="34"/>
  <c r="C8437" i="34"/>
  <c r="C8438" i="34"/>
  <c r="C8439" i="34"/>
  <c r="C8440" i="34"/>
  <c r="C8441" i="34"/>
  <c r="C8442" i="34"/>
  <c r="C8443" i="34"/>
  <c r="C8444" i="34"/>
  <c r="C8445" i="34"/>
  <c r="C8446" i="34"/>
  <c r="C8447" i="34"/>
  <c r="C8448" i="34"/>
  <c r="C8449" i="34"/>
  <c r="C8450" i="34"/>
  <c r="C8451" i="34"/>
  <c r="C8452" i="34"/>
  <c r="C8453" i="34"/>
  <c r="C8454" i="34"/>
  <c r="C8455" i="34"/>
  <c r="C8456" i="34"/>
  <c r="C8457" i="34"/>
  <c r="C8458" i="34"/>
  <c r="C8459" i="34"/>
  <c r="C8460" i="34"/>
  <c r="C8461" i="34"/>
  <c r="C8462" i="34"/>
  <c r="C8463" i="34"/>
  <c r="C8464" i="34"/>
  <c r="C8465" i="34"/>
  <c r="C8466" i="34"/>
  <c r="C8467" i="34"/>
  <c r="C8468" i="34"/>
  <c r="C8469" i="34"/>
  <c r="C8470" i="34"/>
  <c r="C8471" i="34"/>
  <c r="C8472" i="34"/>
  <c r="C8473" i="34"/>
  <c r="C8474" i="34"/>
  <c r="C8475" i="34"/>
  <c r="C8476" i="34"/>
  <c r="C8477" i="34"/>
  <c r="C8478" i="34"/>
  <c r="C8479" i="34"/>
  <c r="C8480" i="34"/>
  <c r="C8481" i="34"/>
  <c r="C8482" i="34"/>
  <c r="C8483" i="34"/>
  <c r="C8484" i="34"/>
  <c r="C8485" i="34"/>
  <c r="C8486" i="34"/>
  <c r="C8487" i="34"/>
  <c r="C8488" i="34"/>
  <c r="C8489" i="34"/>
  <c r="C8490" i="34"/>
  <c r="C8491" i="34"/>
  <c r="C8492" i="34"/>
  <c r="C8493" i="34"/>
  <c r="C8494" i="34"/>
  <c r="C8495" i="34"/>
  <c r="C8496" i="34"/>
  <c r="C8497" i="34"/>
  <c r="C8498" i="34"/>
  <c r="C8499" i="34"/>
  <c r="C8500" i="34"/>
  <c r="C8501" i="34"/>
  <c r="C8502" i="34"/>
  <c r="C8503" i="34"/>
  <c r="C8504" i="34"/>
  <c r="C8505" i="34"/>
  <c r="C8506" i="34"/>
  <c r="C8507" i="34"/>
  <c r="C8508" i="34"/>
  <c r="C8509" i="34"/>
  <c r="C8510" i="34"/>
  <c r="C8511" i="34"/>
  <c r="C8512" i="34"/>
  <c r="C8513" i="34"/>
  <c r="C8514" i="34"/>
  <c r="C8515" i="34"/>
  <c r="C8516" i="34"/>
  <c r="C8517" i="34"/>
  <c r="C8518" i="34"/>
  <c r="C8519" i="34"/>
  <c r="C8520" i="34"/>
  <c r="C8521" i="34"/>
  <c r="C8522" i="34"/>
  <c r="C8523" i="34"/>
  <c r="C8524" i="34"/>
  <c r="C8525" i="34"/>
  <c r="C8526" i="34"/>
  <c r="C8527" i="34"/>
  <c r="C8528" i="34"/>
  <c r="C8529" i="34"/>
  <c r="C8530" i="34"/>
  <c r="C8531" i="34"/>
  <c r="C8532" i="34"/>
  <c r="C8533" i="34"/>
  <c r="C8534" i="34"/>
  <c r="C8535" i="34"/>
  <c r="C8536" i="34"/>
  <c r="C8537" i="34"/>
  <c r="C8538" i="34"/>
  <c r="C8539" i="34"/>
  <c r="C8540" i="34"/>
  <c r="C8541" i="34"/>
  <c r="C8542" i="34"/>
  <c r="C8543" i="34"/>
  <c r="C8544" i="34"/>
  <c r="C8545" i="34"/>
  <c r="C8546" i="34"/>
  <c r="C8547" i="34"/>
  <c r="C8548" i="34"/>
  <c r="C8549" i="34"/>
  <c r="C8550" i="34"/>
  <c r="C8551" i="34"/>
  <c r="C8552" i="34"/>
  <c r="C8553" i="34"/>
  <c r="C8554" i="34"/>
  <c r="C8555" i="34"/>
  <c r="C8556" i="34"/>
  <c r="C8557" i="34"/>
  <c r="C8558" i="34"/>
  <c r="C8559" i="34"/>
  <c r="C8560" i="34"/>
  <c r="C8561" i="34"/>
  <c r="C8562" i="34"/>
  <c r="C8563" i="34"/>
  <c r="C8564" i="34"/>
  <c r="C8565" i="34"/>
  <c r="C8566" i="34"/>
  <c r="C8567" i="34"/>
  <c r="C8568" i="34"/>
  <c r="C8569" i="34"/>
  <c r="C8570" i="34"/>
  <c r="C8571" i="34"/>
  <c r="C8572" i="34"/>
  <c r="C8573" i="34"/>
  <c r="C8574" i="34"/>
  <c r="C8575" i="34"/>
  <c r="C8576" i="34"/>
  <c r="C8577" i="34"/>
  <c r="C8578" i="34"/>
  <c r="C8579" i="34"/>
  <c r="C8580" i="34"/>
  <c r="C8581" i="34"/>
  <c r="C8582" i="34"/>
  <c r="C8583" i="34"/>
  <c r="C8584" i="34"/>
  <c r="C8585" i="34"/>
  <c r="C8586" i="34"/>
  <c r="C8587" i="34"/>
  <c r="C8588" i="34"/>
  <c r="C8589" i="34"/>
  <c r="C8590" i="34"/>
  <c r="C8591" i="34"/>
  <c r="C8592" i="34"/>
  <c r="C8593" i="34"/>
  <c r="C8594" i="34"/>
  <c r="C8595" i="34"/>
  <c r="C8596" i="34"/>
  <c r="C8597" i="34"/>
  <c r="C8598" i="34"/>
  <c r="C8599" i="34"/>
  <c r="C8600" i="34"/>
  <c r="C8601" i="34"/>
  <c r="C8602" i="34"/>
  <c r="C8603" i="34"/>
  <c r="C8604" i="34"/>
  <c r="C8605" i="34"/>
  <c r="C8606" i="34"/>
  <c r="C8607" i="34"/>
  <c r="C8608" i="34"/>
  <c r="C8609" i="34"/>
  <c r="C8610" i="34"/>
  <c r="C8611" i="34"/>
  <c r="C8612" i="34"/>
  <c r="C8613" i="34"/>
  <c r="C8614" i="34"/>
  <c r="C8615" i="34"/>
  <c r="C8616" i="34"/>
  <c r="C8617" i="34"/>
  <c r="C8618" i="34"/>
  <c r="C8619" i="34"/>
  <c r="C8620" i="34"/>
  <c r="C8621" i="34"/>
  <c r="C8622" i="34"/>
  <c r="C8623" i="34"/>
  <c r="C8624" i="34"/>
  <c r="C8625" i="34"/>
  <c r="C8626" i="34"/>
  <c r="C8627" i="34"/>
  <c r="C8628" i="34"/>
  <c r="C8629" i="34"/>
  <c r="C8630" i="34"/>
  <c r="C8631" i="34"/>
  <c r="C8632" i="34"/>
  <c r="C8633" i="34"/>
  <c r="C8634" i="34"/>
  <c r="C8635" i="34"/>
  <c r="C8636" i="34"/>
  <c r="C8637" i="34"/>
  <c r="C8638" i="34"/>
  <c r="C8639" i="34"/>
  <c r="C8640" i="34"/>
  <c r="C8641" i="34"/>
  <c r="C8642" i="34"/>
  <c r="C8643" i="34"/>
  <c r="C8644" i="34"/>
  <c r="C8645" i="34"/>
  <c r="C8646" i="34"/>
  <c r="C8647" i="34"/>
  <c r="C8648" i="34"/>
  <c r="C8649" i="34"/>
  <c r="C8650" i="34"/>
  <c r="C8651" i="34"/>
  <c r="C8652" i="34"/>
  <c r="C8653" i="34"/>
  <c r="C8654" i="34"/>
  <c r="C8655" i="34"/>
  <c r="C8656" i="34"/>
  <c r="C8657" i="34"/>
  <c r="C8658" i="34"/>
  <c r="C8659" i="34"/>
  <c r="C8660" i="34"/>
  <c r="C8661" i="34"/>
  <c r="C8662" i="34"/>
  <c r="C8663" i="34"/>
  <c r="C8664" i="34"/>
  <c r="C8665" i="34"/>
  <c r="C8666" i="34"/>
  <c r="C8667" i="34"/>
  <c r="C8668" i="34"/>
  <c r="C8669" i="34"/>
  <c r="C8670" i="34"/>
  <c r="C8671" i="34"/>
  <c r="C8672" i="34"/>
  <c r="C8673" i="34"/>
  <c r="C8674" i="34"/>
  <c r="C8675" i="34"/>
  <c r="C8676" i="34"/>
  <c r="C8677" i="34"/>
  <c r="C8678" i="34"/>
  <c r="C8679" i="34"/>
  <c r="C8680" i="34"/>
  <c r="C8681" i="34"/>
  <c r="C8682" i="34"/>
  <c r="C8683" i="34"/>
  <c r="C8684" i="34"/>
  <c r="C8685" i="34"/>
  <c r="C8686" i="34"/>
  <c r="C8687" i="34"/>
  <c r="C8688" i="34"/>
  <c r="C8689" i="34"/>
  <c r="C8690" i="34"/>
  <c r="C8691" i="34"/>
  <c r="C8692" i="34"/>
  <c r="C8693" i="34"/>
  <c r="C8694" i="34"/>
  <c r="C8695" i="34"/>
  <c r="C8696" i="34"/>
  <c r="C8697" i="34"/>
  <c r="C8698" i="34"/>
  <c r="C8699" i="34"/>
  <c r="C8700" i="34"/>
  <c r="C8701" i="34"/>
  <c r="C8702" i="34"/>
  <c r="C8703" i="34"/>
  <c r="C8704" i="34"/>
  <c r="C8705" i="34"/>
  <c r="C8706" i="34"/>
  <c r="C8707" i="34"/>
  <c r="C8708" i="34"/>
  <c r="C8709" i="34"/>
  <c r="C8710" i="34"/>
  <c r="C8711" i="34"/>
  <c r="C8712" i="34"/>
  <c r="C8713" i="34"/>
  <c r="C8714" i="34"/>
  <c r="C8715" i="34"/>
  <c r="C8716" i="34"/>
  <c r="C8717" i="34"/>
  <c r="C8718" i="34"/>
  <c r="C8719" i="34"/>
  <c r="C8720" i="34"/>
  <c r="C8721" i="34"/>
  <c r="C8722" i="34"/>
  <c r="C8723" i="34"/>
  <c r="C8724" i="34"/>
  <c r="C8725" i="34"/>
  <c r="C8726" i="34"/>
  <c r="C8727" i="34"/>
  <c r="C8728" i="34"/>
  <c r="C8729" i="34"/>
  <c r="C8730" i="34"/>
  <c r="C8731" i="34"/>
  <c r="C8732" i="34"/>
  <c r="C8733" i="34"/>
  <c r="C8734" i="34"/>
  <c r="C8735" i="34"/>
  <c r="C8736" i="34"/>
  <c r="C8737" i="34"/>
  <c r="C8738" i="34"/>
  <c r="C8739" i="34"/>
  <c r="C8740" i="34"/>
  <c r="C8741" i="34"/>
  <c r="C8742" i="34"/>
  <c r="C8743" i="34"/>
  <c r="C8744" i="34"/>
  <c r="C8745" i="34"/>
  <c r="C8746" i="34"/>
  <c r="C8747" i="34"/>
  <c r="C8748" i="34"/>
  <c r="C8749" i="34"/>
  <c r="C8750" i="34"/>
  <c r="C8751" i="34"/>
  <c r="C8752" i="34"/>
  <c r="C8753" i="34"/>
  <c r="C8754" i="34"/>
  <c r="C8755" i="34"/>
  <c r="C8756" i="34"/>
  <c r="C8757" i="34"/>
  <c r="C8758" i="34"/>
  <c r="C8759" i="34"/>
  <c r="C8760" i="34"/>
  <c r="C8761" i="34"/>
  <c r="C8762" i="34"/>
  <c r="C8763" i="34"/>
  <c r="C8764" i="34"/>
  <c r="C8765" i="34"/>
  <c r="C8766" i="34"/>
  <c r="C8767" i="34"/>
  <c r="C8768" i="34"/>
  <c r="C8769" i="34"/>
  <c r="C8770" i="34"/>
  <c r="C8771" i="34"/>
  <c r="C8772" i="34"/>
  <c r="C8773" i="34"/>
  <c r="C8774" i="34"/>
  <c r="C8775" i="34"/>
  <c r="C8776" i="34"/>
  <c r="C8777" i="34"/>
  <c r="C8778" i="34"/>
  <c r="C8779" i="34"/>
  <c r="C8780" i="34"/>
  <c r="C8781" i="34"/>
  <c r="C8782" i="34"/>
  <c r="C8783" i="34"/>
  <c r="C8784" i="34"/>
  <c r="C8785" i="34"/>
  <c r="C8786" i="34"/>
  <c r="C8787" i="34"/>
  <c r="C8788" i="34"/>
  <c r="C8789" i="34"/>
  <c r="C8790" i="34"/>
  <c r="C8791" i="34"/>
  <c r="C8792" i="34"/>
  <c r="C8793" i="34"/>
  <c r="C8794" i="34"/>
  <c r="C8795" i="34"/>
  <c r="C8796" i="34"/>
  <c r="C8797" i="34"/>
  <c r="C8798" i="34"/>
  <c r="C8799" i="34"/>
  <c r="C8800" i="34"/>
  <c r="C8801" i="34"/>
  <c r="C8802" i="34"/>
  <c r="C8803" i="34"/>
  <c r="C8804" i="34"/>
  <c r="C8805" i="34"/>
  <c r="C8806" i="34"/>
  <c r="C8807" i="34"/>
  <c r="C8808" i="34"/>
  <c r="C8809" i="34"/>
  <c r="C8810" i="34"/>
  <c r="C8811" i="34"/>
  <c r="C8812" i="34"/>
  <c r="C8813" i="34"/>
  <c r="C8814" i="34"/>
  <c r="C8815" i="34"/>
  <c r="C8816" i="34"/>
  <c r="C8817" i="34"/>
  <c r="C8818" i="34"/>
  <c r="C8819" i="34"/>
  <c r="C8820" i="34"/>
  <c r="C8821" i="34"/>
  <c r="C8822" i="34"/>
  <c r="C8823" i="34"/>
  <c r="C8824" i="34"/>
  <c r="C8825" i="34"/>
  <c r="C8826" i="34"/>
  <c r="C8827" i="34"/>
  <c r="C8828" i="34"/>
  <c r="C8829" i="34"/>
  <c r="C8830" i="34"/>
  <c r="C8831" i="34"/>
  <c r="C8832" i="34"/>
  <c r="C8833" i="34"/>
  <c r="C8834" i="34"/>
  <c r="C8835" i="34"/>
  <c r="C8836" i="34"/>
  <c r="C8837" i="34"/>
  <c r="C8838" i="34"/>
  <c r="C8839" i="34"/>
  <c r="C8840" i="34"/>
  <c r="C8841" i="34"/>
  <c r="C8842" i="34"/>
  <c r="C8843" i="34"/>
  <c r="C8844" i="34"/>
  <c r="C8845" i="34"/>
  <c r="C8846" i="34"/>
  <c r="C8847" i="34"/>
  <c r="C8848" i="34"/>
  <c r="C8849" i="34"/>
  <c r="C8850" i="34"/>
  <c r="C8851" i="34"/>
  <c r="C8852" i="34"/>
  <c r="C8853" i="34"/>
  <c r="C8854" i="34"/>
  <c r="C8855" i="34"/>
  <c r="C8856" i="34"/>
  <c r="C8857" i="34"/>
  <c r="C8858" i="34"/>
  <c r="C8859" i="34"/>
  <c r="C8860" i="34"/>
  <c r="C8861" i="34"/>
  <c r="C8862" i="34"/>
  <c r="C8863" i="34"/>
  <c r="C8864" i="34"/>
  <c r="C8865" i="34"/>
  <c r="C8866" i="34"/>
  <c r="C8867" i="34"/>
  <c r="C8868" i="34"/>
  <c r="C8869" i="34"/>
  <c r="C8870" i="34"/>
  <c r="C8871" i="34"/>
  <c r="C8872" i="34"/>
  <c r="C8873" i="34"/>
  <c r="C8874" i="34"/>
  <c r="C8875" i="34"/>
  <c r="C8876" i="34"/>
  <c r="C8877" i="34"/>
  <c r="C8878" i="34"/>
  <c r="C8879" i="34"/>
  <c r="C8880" i="34"/>
  <c r="C8881" i="34"/>
  <c r="C8882" i="34"/>
  <c r="C8883" i="34"/>
  <c r="C8884" i="34"/>
  <c r="C8885" i="34"/>
  <c r="C8886" i="34"/>
  <c r="C8887" i="34"/>
  <c r="C8888" i="34"/>
  <c r="C8889" i="34"/>
  <c r="C8890" i="34"/>
  <c r="C8891" i="34"/>
  <c r="C8892" i="34"/>
  <c r="C8893" i="34"/>
  <c r="C8894" i="34"/>
  <c r="C8895" i="34"/>
  <c r="C8896" i="34"/>
  <c r="C8897" i="34"/>
  <c r="C8898" i="34"/>
  <c r="C8899" i="34"/>
  <c r="C8900" i="34"/>
  <c r="C8901" i="34"/>
  <c r="C8902" i="34"/>
  <c r="C8903" i="34"/>
  <c r="C8904" i="34"/>
  <c r="C8905" i="34"/>
  <c r="C8906" i="34"/>
  <c r="C8907" i="34"/>
  <c r="C8908" i="34"/>
  <c r="C8909" i="34"/>
  <c r="C8910" i="34"/>
  <c r="C8911" i="34"/>
  <c r="C8912" i="34"/>
  <c r="C8913" i="34"/>
  <c r="C8914" i="34"/>
  <c r="C8915" i="34"/>
  <c r="C8916" i="34"/>
  <c r="C8917" i="34"/>
  <c r="C8918" i="34"/>
  <c r="C8919" i="34"/>
  <c r="C8920" i="34"/>
  <c r="C8921" i="34"/>
  <c r="C8922" i="34"/>
  <c r="C8923" i="34"/>
  <c r="C8924" i="34"/>
  <c r="C8925" i="34"/>
  <c r="C8926" i="34"/>
  <c r="C8927" i="34"/>
  <c r="C8928" i="34"/>
  <c r="C8929" i="34"/>
  <c r="C8930" i="34"/>
  <c r="C8931" i="34"/>
  <c r="C8932" i="34"/>
  <c r="C8933" i="34"/>
  <c r="C8934" i="34"/>
  <c r="C8935" i="34"/>
  <c r="C8936" i="34"/>
  <c r="C8937" i="34"/>
  <c r="C8938" i="34"/>
  <c r="C8939" i="34"/>
  <c r="C8940" i="34"/>
  <c r="C8941" i="34"/>
  <c r="C8942" i="34"/>
  <c r="C8943" i="34"/>
  <c r="C8944" i="34"/>
  <c r="C8945" i="34"/>
  <c r="C8946" i="34"/>
  <c r="C8947" i="34"/>
  <c r="C8948" i="34"/>
  <c r="C8949" i="34"/>
  <c r="C8950" i="34"/>
  <c r="C8951" i="34"/>
  <c r="C8952" i="34"/>
  <c r="C8953" i="34"/>
  <c r="C8954" i="34"/>
  <c r="C8955" i="34"/>
  <c r="C8956" i="34"/>
  <c r="C8957" i="34"/>
  <c r="C8958" i="34"/>
  <c r="C8959" i="34"/>
  <c r="C8960" i="34"/>
  <c r="C8961" i="34"/>
  <c r="C8962" i="34"/>
  <c r="C8963" i="34"/>
  <c r="C8964" i="34"/>
  <c r="C8965" i="34"/>
  <c r="C8966" i="34"/>
  <c r="C8967" i="34"/>
  <c r="C8968" i="34"/>
  <c r="C8969" i="34"/>
  <c r="C8970" i="34"/>
  <c r="C8971" i="34"/>
  <c r="C8972" i="34"/>
  <c r="C8973" i="34"/>
  <c r="C8974" i="34"/>
  <c r="C8975" i="34"/>
  <c r="C8976" i="34"/>
  <c r="C8977" i="34"/>
  <c r="C8978" i="34"/>
  <c r="C8979" i="34"/>
  <c r="C8980" i="34"/>
  <c r="C8981" i="34"/>
  <c r="C8982" i="34"/>
  <c r="C8983" i="34"/>
  <c r="C8984" i="34"/>
  <c r="C8985" i="34"/>
  <c r="C8986" i="34"/>
  <c r="C8987" i="34"/>
  <c r="C8988" i="34"/>
  <c r="C8989" i="34"/>
  <c r="C8990" i="34"/>
  <c r="C8991" i="34"/>
  <c r="C8992" i="34"/>
  <c r="C8993" i="34"/>
  <c r="C8994" i="34"/>
  <c r="C8995" i="34"/>
  <c r="C8996" i="34"/>
  <c r="C8997" i="34"/>
  <c r="C8998" i="34"/>
  <c r="C8999" i="34"/>
  <c r="C9000" i="34"/>
  <c r="C9001" i="34"/>
  <c r="C9002" i="34"/>
  <c r="C9003" i="34"/>
  <c r="C9004" i="34"/>
  <c r="C9005" i="34"/>
  <c r="C9006" i="34"/>
  <c r="C9007" i="34"/>
  <c r="C9008" i="34"/>
  <c r="C9009" i="34"/>
  <c r="C9010" i="34"/>
  <c r="C9011" i="34"/>
  <c r="C9012" i="34"/>
  <c r="C9013" i="34"/>
  <c r="C9014" i="34"/>
  <c r="C9015" i="34"/>
  <c r="C9016" i="34"/>
  <c r="C9017" i="34"/>
  <c r="C9018" i="34"/>
  <c r="C9019" i="34"/>
  <c r="C9020" i="34"/>
  <c r="C9021" i="34"/>
  <c r="C9022" i="34"/>
  <c r="C9023" i="34"/>
  <c r="C9024" i="34"/>
  <c r="C9025" i="34"/>
  <c r="C9026" i="34"/>
  <c r="C9027" i="34"/>
  <c r="C9028" i="34"/>
  <c r="C9029" i="34"/>
  <c r="C9030" i="34"/>
  <c r="C9031" i="34"/>
  <c r="C9032" i="34"/>
  <c r="C9033" i="34"/>
  <c r="C9034" i="34"/>
  <c r="C9035" i="34"/>
  <c r="C9036" i="34"/>
  <c r="C9037" i="34"/>
  <c r="C9038" i="34"/>
  <c r="C9039" i="34"/>
  <c r="C9040" i="34"/>
  <c r="C9041" i="34"/>
  <c r="C9042" i="34"/>
  <c r="C9043" i="34"/>
  <c r="C9044" i="34"/>
  <c r="C9045" i="34"/>
  <c r="C9046" i="34"/>
  <c r="C9047" i="34"/>
  <c r="C9048" i="34"/>
  <c r="C9049" i="34"/>
  <c r="C9050" i="34"/>
  <c r="C9051" i="34"/>
  <c r="C9052" i="34"/>
  <c r="C9053" i="34"/>
  <c r="C9054" i="34"/>
  <c r="C9055" i="34"/>
  <c r="C9056" i="34"/>
  <c r="C9057" i="34"/>
  <c r="C9058" i="34"/>
  <c r="C9059" i="34"/>
  <c r="C9060" i="34"/>
  <c r="C9061" i="34"/>
  <c r="C9062" i="34"/>
  <c r="C9063" i="34"/>
  <c r="C9064" i="34"/>
  <c r="C9065" i="34"/>
  <c r="C9066" i="34"/>
  <c r="C9067" i="34"/>
  <c r="C9068" i="34"/>
  <c r="C9069" i="34"/>
  <c r="C9070" i="34"/>
  <c r="C9071" i="34"/>
  <c r="C9072" i="34"/>
  <c r="C9073" i="34"/>
  <c r="C9074" i="34"/>
  <c r="C9075" i="34"/>
  <c r="C9076" i="34"/>
  <c r="C9077" i="34"/>
  <c r="C9078" i="34"/>
  <c r="C9079" i="34"/>
  <c r="C9080" i="34"/>
  <c r="C9081" i="34"/>
  <c r="C9082" i="34"/>
  <c r="C9083" i="34"/>
  <c r="C9084" i="34"/>
  <c r="C9085" i="34"/>
  <c r="C9086" i="34"/>
  <c r="C9087" i="34"/>
  <c r="C9088" i="34"/>
  <c r="C9089" i="34"/>
  <c r="C9090" i="34"/>
  <c r="C9091" i="34"/>
  <c r="C9092" i="34"/>
  <c r="C9093" i="34"/>
  <c r="C9094" i="34"/>
  <c r="C9095" i="34"/>
  <c r="C9096" i="34"/>
  <c r="C9097" i="34"/>
  <c r="C9098" i="34"/>
  <c r="C9099" i="34"/>
  <c r="C9100" i="34"/>
  <c r="C9101" i="34"/>
  <c r="C9102" i="34"/>
  <c r="C9103" i="34"/>
  <c r="C9104" i="34"/>
  <c r="C9105" i="34"/>
  <c r="C9106" i="34"/>
  <c r="C9107" i="34"/>
  <c r="C9108" i="34"/>
  <c r="C9109" i="34"/>
  <c r="C9110" i="34"/>
  <c r="C9111" i="34"/>
  <c r="C9112" i="34"/>
  <c r="C9113" i="34"/>
  <c r="C9114" i="34"/>
  <c r="C9115" i="34"/>
  <c r="C9116" i="34"/>
  <c r="C9117" i="34"/>
  <c r="C9118" i="34"/>
  <c r="C9119" i="34"/>
  <c r="C9120" i="34"/>
  <c r="C9121" i="34"/>
  <c r="C9122" i="34"/>
  <c r="C9123" i="34"/>
  <c r="C9124" i="34"/>
  <c r="C9125" i="34"/>
  <c r="C9126" i="34"/>
  <c r="C9127" i="34"/>
  <c r="C9128" i="34"/>
  <c r="C9129" i="34"/>
  <c r="C9130" i="34"/>
  <c r="C9131" i="34"/>
  <c r="C9132" i="34"/>
  <c r="C9133" i="34"/>
  <c r="C9134" i="34"/>
  <c r="C9135" i="34"/>
  <c r="C9136" i="34"/>
  <c r="C9137" i="34"/>
  <c r="C9138" i="34"/>
  <c r="C9139" i="34"/>
  <c r="C9140" i="34"/>
  <c r="C9141" i="34"/>
  <c r="C9142" i="34"/>
  <c r="C9143" i="34"/>
  <c r="C9144" i="34"/>
  <c r="C9145" i="34"/>
  <c r="C9146" i="34"/>
  <c r="C9147" i="34"/>
  <c r="C9148" i="34"/>
  <c r="C9149" i="34"/>
  <c r="C9150" i="34"/>
  <c r="C9151" i="34"/>
  <c r="C9152" i="34"/>
  <c r="C9153" i="34"/>
  <c r="C9154" i="34"/>
  <c r="C9155" i="34"/>
  <c r="C9156" i="34"/>
  <c r="C9157" i="34"/>
  <c r="C9158" i="34"/>
  <c r="C9159" i="34"/>
  <c r="C9160" i="34"/>
  <c r="C9161" i="34"/>
  <c r="C9162" i="34"/>
  <c r="C9163" i="34"/>
  <c r="C9164" i="34"/>
  <c r="C9165" i="34"/>
  <c r="C9166" i="34"/>
  <c r="C9167" i="34"/>
  <c r="C9168" i="34"/>
  <c r="C9169" i="34"/>
  <c r="C9170" i="34"/>
  <c r="C9171" i="34"/>
  <c r="C9172" i="34"/>
  <c r="C9173" i="34"/>
  <c r="C9174" i="34"/>
  <c r="C9175" i="34"/>
  <c r="C9176" i="34"/>
  <c r="C9177" i="34"/>
  <c r="C9178" i="34"/>
  <c r="C9179" i="34"/>
  <c r="C9180" i="34"/>
  <c r="C9181" i="34"/>
  <c r="C9182" i="34"/>
  <c r="C9183" i="34"/>
  <c r="C9184" i="34"/>
  <c r="C9185" i="34"/>
  <c r="C9186" i="34"/>
  <c r="C9187" i="34"/>
  <c r="C9188" i="34"/>
  <c r="C9189" i="34"/>
  <c r="C9190" i="34"/>
  <c r="C9191" i="34"/>
  <c r="C9192" i="34"/>
  <c r="C9193" i="34"/>
  <c r="C9194" i="34"/>
  <c r="C9195" i="34"/>
  <c r="C9196" i="34"/>
  <c r="C9197" i="34"/>
  <c r="C9198" i="34"/>
  <c r="C9199" i="34"/>
  <c r="C9200" i="34"/>
  <c r="C9201" i="34"/>
  <c r="C9202" i="34"/>
  <c r="C9203" i="34"/>
  <c r="C9204" i="34"/>
  <c r="C9205" i="34"/>
  <c r="C9206" i="34"/>
  <c r="C9207" i="34"/>
  <c r="C9208" i="34"/>
  <c r="C9209" i="34"/>
  <c r="C9210" i="34"/>
  <c r="C9211" i="34"/>
  <c r="C9212" i="34"/>
  <c r="C9213" i="34"/>
  <c r="C9214" i="34"/>
  <c r="C9215" i="34"/>
  <c r="C9216" i="34"/>
  <c r="C9217" i="34"/>
  <c r="C9218" i="34"/>
  <c r="C9219" i="34"/>
  <c r="C9220" i="34"/>
  <c r="C9221" i="34"/>
  <c r="C9222" i="34"/>
  <c r="C9223" i="34"/>
  <c r="C9224" i="34"/>
  <c r="C9225" i="34"/>
  <c r="C9226" i="34"/>
  <c r="C9227" i="34"/>
  <c r="C9228" i="34"/>
  <c r="C9229" i="34"/>
  <c r="C9230" i="34"/>
  <c r="C9231" i="34"/>
  <c r="C9232" i="34"/>
  <c r="C9233" i="34"/>
  <c r="C9234" i="34"/>
  <c r="C9235" i="34"/>
  <c r="C9236" i="34"/>
  <c r="C9237" i="34"/>
  <c r="C9238" i="34"/>
  <c r="C9239" i="34"/>
  <c r="C9240" i="34"/>
  <c r="C9241" i="34"/>
  <c r="C9242" i="34"/>
  <c r="C9243" i="34"/>
  <c r="C9244" i="34"/>
  <c r="C9245" i="34"/>
  <c r="C9246" i="34"/>
  <c r="C9247" i="34"/>
  <c r="C9248" i="34"/>
  <c r="C9249" i="34"/>
  <c r="C9250" i="34"/>
  <c r="C9251" i="34"/>
  <c r="C9252" i="34"/>
  <c r="C9253" i="34"/>
  <c r="C9254" i="34"/>
  <c r="C9255" i="34"/>
  <c r="C9256" i="34"/>
  <c r="C9257" i="34"/>
  <c r="C9258" i="34"/>
  <c r="C9259" i="34"/>
  <c r="C9260" i="34"/>
  <c r="C9261" i="34"/>
  <c r="C9262" i="34"/>
  <c r="C9263" i="34"/>
  <c r="C9264" i="34"/>
  <c r="C9265" i="34"/>
  <c r="C9266" i="34"/>
  <c r="C9267" i="34"/>
  <c r="C9268" i="34"/>
  <c r="C9269" i="34"/>
  <c r="C9270" i="34"/>
  <c r="C9271" i="34"/>
  <c r="C9272" i="34"/>
  <c r="C9273" i="34"/>
  <c r="C9274" i="34"/>
  <c r="C9275" i="34"/>
  <c r="C9276" i="34"/>
  <c r="C9277" i="34"/>
  <c r="C9278" i="34"/>
  <c r="C9279" i="34"/>
  <c r="C9280" i="34"/>
  <c r="C9281" i="34"/>
  <c r="C9282" i="34"/>
  <c r="C9283" i="34"/>
  <c r="C9284" i="34"/>
  <c r="C9285" i="34"/>
  <c r="C9286" i="34"/>
  <c r="C9287" i="34"/>
  <c r="C9288" i="34"/>
  <c r="C9289" i="34"/>
  <c r="C9290" i="34"/>
  <c r="C9291" i="34"/>
  <c r="C9292" i="34"/>
  <c r="C9293" i="34"/>
  <c r="C9294" i="34"/>
  <c r="C9295" i="34"/>
  <c r="C9296" i="34"/>
  <c r="C9297" i="34"/>
  <c r="C9298" i="34"/>
  <c r="C9299" i="34"/>
  <c r="C9300" i="34"/>
  <c r="C9301" i="34"/>
  <c r="C9302" i="34"/>
  <c r="C9303" i="34"/>
  <c r="C9304" i="34"/>
  <c r="C9305" i="34"/>
  <c r="C9306" i="34"/>
  <c r="C9307" i="34"/>
  <c r="C9308" i="34"/>
  <c r="C9309" i="34"/>
  <c r="C9310" i="34"/>
  <c r="C9311" i="34"/>
  <c r="C9312" i="34"/>
  <c r="C9313" i="34"/>
  <c r="C9314" i="34"/>
  <c r="C9315" i="34"/>
  <c r="C9316" i="34"/>
  <c r="C9317" i="34"/>
  <c r="C9318" i="34"/>
  <c r="C9319" i="34"/>
  <c r="C9320" i="34"/>
  <c r="C9321" i="34"/>
  <c r="C9322" i="34"/>
  <c r="C9323" i="34"/>
  <c r="C9324" i="34"/>
  <c r="C9325" i="34"/>
  <c r="C9326" i="34"/>
  <c r="C9327" i="34"/>
  <c r="C9328" i="34"/>
  <c r="C9329" i="34"/>
  <c r="C9330" i="34"/>
  <c r="C9331" i="34"/>
  <c r="C9332" i="34"/>
  <c r="C9333" i="34"/>
  <c r="C9334" i="34"/>
  <c r="C9335" i="34"/>
  <c r="C9336" i="34"/>
  <c r="C9337" i="34"/>
  <c r="C9338" i="34"/>
  <c r="C9339" i="34"/>
  <c r="C9340" i="34"/>
  <c r="C9341" i="34"/>
  <c r="C9342" i="34"/>
  <c r="C9343" i="34"/>
  <c r="C9344" i="34"/>
  <c r="C9345" i="34"/>
  <c r="C9346" i="34"/>
  <c r="C9347" i="34"/>
  <c r="C9348" i="34"/>
  <c r="C9349" i="34"/>
  <c r="C9350" i="34"/>
  <c r="C9351" i="34"/>
  <c r="C9352" i="34"/>
  <c r="C9353" i="34"/>
  <c r="C9354" i="34"/>
  <c r="C9355" i="34"/>
  <c r="C9356" i="34"/>
  <c r="C9357" i="34"/>
  <c r="C9358" i="34"/>
  <c r="C9359" i="34"/>
  <c r="C9360" i="34"/>
  <c r="C9361" i="34"/>
  <c r="C9362" i="34"/>
  <c r="C9363" i="34"/>
  <c r="C9364" i="34"/>
  <c r="C9365" i="34"/>
  <c r="C9366" i="34"/>
  <c r="C9367" i="34"/>
  <c r="C9368" i="34"/>
  <c r="C9369" i="34"/>
  <c r="C9370" i="34"/>
  <c r="C9371" i="34"/>
  <c r="C9372" i="34"/>
  <c r="C9373" i="34"/>
  <c r="C9374" i="34"/>
  <c r="C9375" i="34"/>
  <c r="C9376" i="34"/>
  <c r="C9377" i="34"/>
  <c r="C9378" i="34"/>
  <c r="C9379" i="34"/>
  <c r="C9380" i="34"/>
  <c r="C9381" i="34"/>
  <c r="C9382" i="34"/>
  <c r="C9383" i="34"/>
  <c r="C9384" i="34"/>
  <c r="C9385" i="34"/>
  <c r="C9386" i="34"/>
  <c r="C9387" i="34"/>
  <c r="C9388" i="34"/>
  <c r="C9389" i="34"/>
  <c r="C9390" i="34"/>
  <c r="C9391" i="34"/>
  <c r="C9392" i="34"/>
  <c r="C9393" i="34"/>
  <c r="C9394" i="34"/>
  <c r="C9395" i="34"/>
  <c r="C9396" i="34"/>
  <c r="C9397" i="34"/>
  <c r="C9398" i="34"/>
  <c r="C9399" i="34"/>
  <c r="C9400" i="34"/>
  <c r="C9401" i="34"/>
  <c r="C9402" i="34"/>
  <c r="C9403" i="34"/>
  <c r="C9404" i="34"/>
  <c r="C9405" i="34"/>
  <c r="C9406" i="34"/>
  <c r="C9407" i="34"/>
  <c r="C9408" i="34"/>
  <c r="C9409" i="34"/>
  <c r="C9410" i="34"/>
  <c r="C9411" i="34"/>
  <c r="C9412" i="34"/>
  <c r="C9413" i="34"/>
  <c r="C9414" i="34"/>
  <c r="C9415" i="34"/>
  <c r="C9416" i="34"/>
  <c r="C9417" i="34"/>
  <c r="C9418" i="34"/>
  <c r="C9419" i="34"/>
  <c r="C9420" i="34"/>
  <c r="C9421" i="34"/>
  <c r="C9422" i="34"/>
  <c r="C9423" i="34"/>
  <c r="C9424" i="34"/>
  <c r="C9425" i="34"/>
  <c r="C9426" i="34"/>
  <c r="C9427" i="34"/>
  <c r="C9428" i="34"/>
  <c r="C9429" i="34"/>
  <c r="C9430" i="34"/>
  <c r="C9431" i="34"/>
  <c r="C9432" i="34"/>
  <c r="C9433" i="34"/>
  <c r="C9434" i="34"/>
  <c r="C9435" i="34"/>
  <c r="C9436" i="34"/>
  <c r="C9437" i="34"/>
  <c r="C9438" i="34"/>
  <c r="C9439" i="34"/>
  <c r="C9440" i="34"/>
  <c r="C9441" i="34"/>
  <c r="C9442" i="34"/>
  <c r="C9443" i="34"/>
  <c r="C9444" i="34"/>
  <c r="C9445" i="34"/>
  <c r="C9446" i="34"/>
  <c r="C9447" i="34"/>
  <c r="C9448" i="34"/>
  <c r="C9449" i="34"/>
  <c r="C9450" i="34"/>
  <c r="C9451" i="34"/>
  <c r="C9452" i="34"/>
  <c r="C9453" i="34"/>
  <c r="C9454" i="34"/>
  <c r="C9455" i="34"/>
  <c r="C9456" i="34"/>
  <c r="C9457" i="34"/>
  <c r="C9458" i="34"/>
  <c r="C9459" i="34"/>
  <c r="C9460" i="34"/>
  <c r="C9461" i="34"/>
  <c r="C9462" i="34"/>
  <c r="C9463" i="34"/>
  <c r="C9464" i="34"/>
  <c r="C9465" i="34"/>
  <c r="C9466" i="34"/>
  <c r="C9467" i="34"/>
  <c r="C9468" i="34"/>
  <c r="C9469" i="34"/>
  <c r="C9470" i="34"/>
  <c r="C9471" i="34"/>
  <c r="C9472" i="34"/>
  <c r="C9473" i="34"/>
  <c r="C9474" i="34"/>
  <c r="C9475" i="34"/>
  <c r="C9476" i="34"/>
  <c r="C9477" i="34"/>
  <c r="C9478" i="34"/>
  <c r="C9479" i="34"/>
  <c r="C9480" i="34"/>
  <c r="C9481" i="34"/>
  <c r="C9482" i="34"/>
  <c r="C9483" i="34"/>
  <c r="C9484" i="34"/>
  <c r="C9485" i="34"/>
  <c r="C9486" i="34"/>
  <c r="C9487" i="34"/>
  <c r="C9488" i="34"/>
  <c r="C9489" i="34"/>
  <c r="C9490" i="34"/>
  <c r="C9491" i="34"/>
  <c r="C9492" i="34"/>
  <c r="C9493" i="34"/>
  <c r="C9494" i="34"/>
  <c r="C9495" i="34"/>
  <c r="C9496" i="34"/>
  <c r="C9497" i="34"/>
  <c r="C9498" i="34"/>
  <c r="C9499" i="34"/>
  <c r="C9500" i="34"/>
  <c r="C9501" i="34"/>
  <c r="C9502" i="34"/>
  <c r="C9503" i="34"/>
  <c r="C9504" i="34"/>
  <c r="C9505" i="34"/>
  <c r="C9506" i="34"/>
  <c r="C9507" i="34"/>
  <c r="C9508" i="34"/>
  <c r="C9509" i="34"/>
  <c r="C9510" i="34"/>
  <c r="C9511" i="34"/>
  <c r="C9512" i="34"/>
  <c r="C9513" i="34"/>
  <c r="C9514" i="34"/>
  <c r="C9515" i="34"/>
  <c r="C9516" i="34"/>
  <c r="C9517" i="34"/>
  <c r="C9518" i="34"/>
  <c r="C9519" i="34"/>
  <c r="C9520" i="34"/>
  <c r="C9521" i="34"/>
  <c r="C9522" i="34"/>
  <c r="C9523" i="34"/>
  <c r="C9524" i="34"/>
  <c r="C9525" i="34"/>
  <c r="C9526" i="34"/>
  <c r="C9527" i="34"/>
  <c r="C9528" i="34"/>
  <c r="C9529" i="34"/>
  <c r="C9530" i="34"/>
  <c r="C9531" i="34"/>
  <c r="C9532" i="34"/>
  <c r="C9533" i="34"/>
  <c r="C9534" i="34"/>
  <c r="C9535" i="34"/>
  <c r="C9536" i="34"/>
  <c r="C9537" i="34"/>
  <c r="C9538" i="34"/>
  <c r="C9539" i="34"/>
  <c r="C9540" i="34"/>
  <c r="C9541" i="34"/>
  <c r="C9542" i="34"/>
  <c r="C9543" i="34"/>
  <c r="C9544" i="34"/>
  <c r="C9545" i="34"/>
  <c r="C9546" i="34"/>
  <c r="C9547" i="34"/>
  <c r="C9548" i="34"/>
  <c r="C9549" i="34"/>
  <c r="C9550" i="34"/>
  <c r="C9551" i="34"/>
  <c r="C9552" i="34"/>
  <c r="C9553" i="34"/>
  <c r="C9554" i="34"/>
  <c r="C9555" i="34"/>
  <c r="C9556" i="34"/>
  <c r="C9557" i="34"/>
  <c r="C9558" i="34"/>
  <c r="C9559" i="34"/>
  <c r="C9560" i="34"/>
  <c r="C9561" i="34"/>
  <c r="C9562" i="34"/>
  <c r="C9563" i="34"/>
  <c r="C9564" i="34"/>
  <c r="C9565" i="34"/>
  <c r="C9566" i="34"/>
  <c r="C9567" i="34"/>
  <c r="C9568" i="34"/>
  <c r="C9569" i="34"/>
  <c r="C9570" i="34"/>
  <c r="C9571" i="34"/>
  <c r="C9572" i="34"/>
  <c r="C9573" i="34"/>
  <c r="C9574" i="34"/>
  <c r="C9575" i="34"/>
  <c r="C9576" i="34"/>
  <c r="C9577" i="34"/>
  <c r="C9578" i="34"/>
  <c r="C9579" i="34"/>
  <c r="C9580" i="34"/>
  <c r="C9581" i="34"/>
  <c r="C9582" i="34"/>
  <c r="C9583" i="34"/>
  <c r="C9584" i="34"/>
  <c r="C9585" i="34"/>
  <c r="C9586" i="34"/>
  <c r="C9587" i="34"/>
  <c r="C9588" i="34"/>
  <c r="C9589" i="34"/>
  <c r="C9590" i="34"/>
  <c r="C9591" i="34"/>
  <c r="C9592" i="34"/>
  <c r="C9593" i="34"/>
  <c r="C9594" i="34"/>
  <c r="C9595" i="34"/>
  <c r="C9596" i="34"/>
  <c r="C9597" i="34"/>
  <c r="C9598" i="34"/>
  <c r="C9599" i="34"/>
  <c r="C9600" i="34"/>
  <c r="C9601" i="34"/>
  <c r="C9602" i="34"/>
  <c r="C9603" i="34"/>
  <c r="C9604" i="34"/>
  <c r="C9605" i="34"/>
  <c r="C9606" i="34"/>
  <c r="C9607" i="34"/>
  <c r="C9608" i="34"/>
  <c r="C9609" i="34"/>
  <c r="C9610" i="34"/>
  <c r="C9611" i="34"/>
  <c r="C9612" i="34"/>
  <c r="C9613" i="34"/>
  <c r="C9614" i="34"/>
  <c r="C9615" i="34"/>
  <c r="C9616" i="34"/>
  <c r="C9617" i="34"/>
  <c r="C9618" i="34"/>
  <c r="C9619" i="34"/>
  <c r="C9620" i="34"/>
  <c r="C9621" i="34"/>
  <c r="C9622" i="34"/>
  <c r="C9623" i="34"/>
  <c r="C9624" i="34"/>
  <c r="C9625" i="34"/>
  <c r="C9626" i="34"/>
  <c r="C9627" i="34"/>
  <c r="C9628" i="34"/>
  <c r="C9629" i="34"/>
  <c r="C9630" i="34"/>
  <c r="C9631" i="34"/>
  <c r="C9632" i="34"/>
  <c r="C9633" i="34"/>
  <c r="C9634" i="34"/>
  <c r="C9635" i="34"/>
  <c r="C9636" i="34"/>
  <c r="C9637" i="34"/>
  <c r="C9638" i="34"/>
  <c r="C9639" i="34"/>
  <c r="C9640" i="34"/>
  <c r="C9641" i="34"/>
  <c r="C9642" i="34"/>
  <c r="C9643" i="34"/>
  <c r="C9644" i="34"/>
  <c r="C9645" i="34"/>
  <c r="C9646" i="34"/>
  <c r="C9647" i="34"/>
  <c r="C9648" i="34"/>
  <c r="C9649" i="34"/>
  <c r="C9650" i="34"/>
  <c r="C9651" i="34"/>
  <c r="C9652" i="34"/>
  <c r="C9653" i="34"/>
  <c r="C9654" i="34"/>
  <c r="C9655" i="34"/>
  <c r="C9656" i="34"/>
  <c r="C9657" i="34"/>
  <c r="C9658" i="34"/>
  <c r="C9659" i="34"/>
  <c r="C9660" i="34"/>
  <c r="C9661" i="34"/>
  <c r="C9662" i="34"/>
  <c r="C9663" i="34"/>
  <c r="C9664" i="34"/>
  <c r="C9665" i="34"/>
  <c r="C9666" i="34"/>
  <c r="C9667" i="34"/>
  <c r="C9668" i="34"/>
  <c r="C9669" i="34"/>
  <c r="C9670" i="34"/>
  <c r="C9671" i="34"/>
  <c r="C9672" i="34"/>
  <c r="C9673" i="34"/>
  <c r="C9674" i="34"/>
  <c r="C9675" i="34"/>
  <c r="C9676" i="34"/>
  <c r="C9677" i="34"/>
  <c r="C9678" i="34"/>
  <c r="C9679" i="34"/>
  <c r="C9680" i="34"/>
  <c r="C9681" i="34"/>
  <c r="C9682" i="34"/>
  <c r="C9683" i="34"/>
  <c r="C9684" i="34"/>
  <c r="C9685" i="34"/>
  <c r="C9686" i="34"/>
  <c r="C9687" i="34"/>
  <c r="C9688" i="34"/>
  <c r="C9689" i="34"/>
  <c r="C9690" i="34"/>
  <c r="C9691" i="34"/>
  <c r="C9692" i="34"/>
  <c r="C9693" i="34"/>
  <c r="C9694" i="34"/>
  <c r="C9695" i="34"/>
  <c r="C9696" i="34"/>
  <c r="C9697" i="34"/>
  <c r="C9698" i="34"/>
  <c r="C9699" i="34"/>
  <c r="C9700" i="34"/>
  <c r="C9701" i="34"/>
  <c r="C9702" i="34"/>
  <c r="C9703" i="34"/>
  <c r="C9704" i="34"/>
  <c r="C9705" i="34"/>
  <c r="C9706" i="34"/>
  <c r="C9707" i="34"/>
  <c r="C9708" i="34"/>
  <c r="C9709" i="34"/>
  <c r="C9710" i="34"/>
  <c r="C9711" i="34"/>
  <c r="C9712" i="34"/>
  <c r="C9713" i="34"/>
  <c r="C9714" i="34"/>
  <c r="C9715" i="34"/>
  <c r="C9716" i="34"/>
  <c r="C9717" i="34"/>
  <c r="C9718" i="34"/>
  <c r="C9719" i="34"/>
  <c r="C9720" i="34"/>
  <c r="C9721" i="34"/>
  <c r="C9722" i="34"/>
  <c r="C9723" i="34"/>
  <c r="C9724" i="34"/>
  <c r="C9725" i="34"/>
  <c r="C9726" i="34"/>
  <c r="C9727" i="34"/>
  <c r="C9728" i="34"/>
  <c r="C9729" i="34"/>
  <c r="C9730" i="34"/>
  <c r="C9731" i="34"/>
  <c r="C9732" i="34"/>
  <c r="C9733" i="34"/>
  <c r="C9734" i="34"/>
  <c r="C9735" i="34"/>
  <c r="C9736" i="34"/>
  <c r="C9737" i="34"/>
  <c r="C9738" i="34"/>
  <c r="C9739" i="34"/>
  <c r="C9740" i="34"/>
  <c r="C9741" i="34"/>
  <c r="C9742" i="34"/>
  <c r="C9743" i="34"/>
  <c r="C9744" i="34"/>
  <c r="C9745" i="34"/>
  <c r="C9746" i="34"/>
  <c r="C9747" i="34"/>
  <c r="C9748" i="34"/>
  <c r="C9749" i="34"/>
  <c r="C9750" i="34"/>
  <c r="C9751" i="34"/>
  <c r="C9752" i="34"/>
  <c r="C9753" i="34"/>
  <c r="C9754" i="34"/>
  <c r="C9755" i="34"/>
  <c r="C9756" i="34"/>
  <c r="C9757" i="34"/>
  <c r="C9758" i="34"/>
  <c r="C9759" i="34"/>
  <c r="C9760" i="34"/>
  <c r="C9761" i="34"/>
  <c r="C9762" i="34"/>
  <c r="C9763" i="34"/>
  <c r="C9764" i="34"/>
  <c r="C9765" i="34"/>
  <c r="C9766" i="34"/>
  <c r="C9767" i="34"/>
  <c r="C9768" i="34"/>
  <c r="C9769" i="34"/>
  <c r="C9770" i="34"/>
  <c r="C9771" i="34"/>
  <c r="C9772" i="34"/>
  <c r="C9773" i="34"/>
  <c r="C9774" i="34"/>
  <c r="C9775" i="34"/>
  <c r="C9776" i="34"/>
  <c r="C9777" i="34"/>
  <c r="C9778" i="34"/>
  <c r="C9779" i="34"/>
  <c r="C9780" i="34"/>
  <c r="C9781" i="34"/>
  <c r="C9782" i="34"/>
  <c r="C9783" i="34"/>
  <c r="C9784" i="34"/>
  <c r="C9785" i="34"/>
  <c r="C9786" i="34"/>
  <c r="C9787" i="34"/>
  <c r="C9788" i="34"/>
  <c r="C9789" i="34"/>
  <c r="C9790" i="34"/>
  <c r="C9791" i="34"/>
  <c r="C9792" i="34"/>
  <c r="C9793" i="34"/>
  <c r="C9794" i="34"/>
  <c r="C9795" i="34"/>
  <c r="C9796" i="34"/>
  <c r="C9797" i="34"/>
  <c r="C9798" i="34"/>
  <c r="C9799" i="34"/>
  <c r="C9800" i="34"/>
  <c r="C9801" i="34"/>
  <c r="C9802" i="34"/>
  <c r="C9803" i="34"/>
  <c r="C9804" i="34"/>
  <c r="C9805" i="34"/>
  <c r="C9806" i="34"/>
  <c r="C9807" i="34"/>
  <c r="C9808" i="34"/>
  <c r="C9809" i="34"/>
  <c r="C9810" i="34"/>
  <c r="C9811" i="34"/>
  <c r="C9812" i="34"/>
  <c r="C9813" i="34"/>
  <c r="C9814" i="34"/>
  <c r="C9815" i="34"/>
  <c r="C9816" i="34"/>
  <c r="C9817" i="34"/>
  <c r="C9818" i="34"/>
  <c r="C9819" i="34"/>
  <c r="C9820" i="34"/>
  <c r="C9821" i="34"/>
  <c r="C9822" i="34"/>
  <c r="C9823" i="34"/>
  <c r="C9824" i="34"/>
  <c r="C9825" i="34"/>
  <c r="C9826" i="34"/>
  <c r="C9827" i="34"/>
  <c r="C9828" i="34"/>
  <c r="C9829" i="34"/>
  <c r="C9830" i="34"/>
  <c r="C9831" i="34"/>
  <c r="C9832" i="34"/>
  <c r="C9833" i="34"/>
  <c r="C9834" i="34"/>
  <c r="C9835" i="34"/>
  <c r="C9836" i="34"/>
  <c r="C9837" i="34"/>
  <c r="C9838" i="34"/>
  <c r="C9839" i="34"/>
  <c r="C9840" i="34"/>
  <c r="C9841" i="34"/>
  <c r="C9842" i="34"/>
  <c r="C9843" i="34"/>
  <c r="C9844" i="34"/>
  <c r="C9845" i="34"/>
  <c r="C9846" i="34"/>
  <c r="C9847" i="34"/>
  <c r="C9848" i="34"/>
  <c r="C9849" i="34"/>
  <c r="C9850" i="34"/>
  <c r="C9851" i="34"/>
  <c r="C9852" i="34"/>
  <c r="C9853" i="34"/>
  <c r="C9854" i="34"/>
  <c r="C9855" i="34"/>
  <c r="C9856" i="34"/>
  <c r="C9857" i="34"/>
  <c r="C9858" i="34"/>
  <c r="C9859" i="34"/>
  <c r="C9860" i="34"/>
  <c r="C9861" i="34"/>
  <c r="C9862" i="34"/>
  <c r="C9863" i="34"/>
  <c r="C9864" i="34"/>
  <c r="C9865" i="34"/>
  <c r="C9866" i="34"/>
  <c r="C9867" i="34"/>
  <c r="C9868" i="34"/>
  <c r="C9869" i="34"/>
  <c r="C9870" i="34"/>
  <c r="C9871" i="34"/>
  <c r="C9872" i="34"/>
  <c r="C9873" i="34"/>
  <c r="C9874" i="34"/>
  <c r="C9875" i="34"/>
  <c r="C9876" i="34"/>
  <c r="C9877" i="34"/>
  <c r="C9878" i="34"/>
  <c r="C9879" i="34"/>
  <c r="C9880" i="34"/>
  <c r="C9881" i="34"/>
  <c r="C9882" i="34"/>
  <c r="C9883" i="34"/>
  <c r="C9884" i="34"/>
  <c r="C9885" i="34"/>
  <c r="C9886" i="34"/>
  <c r="C9887" i="34"/>
  <c r="C9888" i="34"/>
  <c r="C9889" i="34"/>
  <c r="C9890" i="34"/>
  <c r="C9891" i="34"/>
  <c r="C9892" i="34"/>
  <c r="C9893" i="34"/>
  <c r="C9894" i="34"/>
  <c r="C9895" i="34"/>
  <c r="C9896" i="34"/>
  <c r="C9897" i="34"/>
  <c r="C9898" i="34"/>
  <c r="C9899" i="34"/>
  <c r="C9900" i="34"/>
  <c r="C9901" i="34"/>
  <c r="C9902" i="34"/>
  <c r="C9903" i="34"/>
  <c r="C9904" i="34"/>
  <c r="C9905" i="34"/>
  <c r="C9906" i="34"/>
  <c r="C9907" i="34"/>
  <c r="C9908" i="34"/>
  <c r="C9909" i="34"/>
  <c r="C9910" i="34"/>
  <c r="C9911" i="34"/>
  <c r="C9912" i="34"/>
  <c r="C9913" i="34"/>
  <c r="C9914" i="34"/>
  <c r="C9915" i="34"/>
  <c r="C9916" i="34"/>
  <c r="C9917" i="34"/>
  <c r="C9918" i="34"/>
  <c r="C9919" i="34"/>
  <c r="C9920" i="34"/>
  <c r="C9921" i="34"/>
  <c r="C9922" i="34"/>
  <c r="C9923" i="34"/>
  <c r="C9924" i="34"/>
  <c r="C9925" i="34"/>
  <c r="C9926" i="34"/>
  <c r="C9927" i="34"/>
  <c r="C9928" i="34"/>
  <c r="C9929" i="34"/>
  <c r="C9930" i="34"/>
  <c r="C9931" i="34"/>
  <c r="C9932" i="34"/>
  <c r="C9933" i="34"/>
  <c r="C9934" i="34"/>
  <c r="C9935" i="34"/>
  <c r="C9936" i="34"/>
  <c r="C9937" i="34"/>
  <c r="C9938" i="34"/>
  <c r="C9939" i="34"/>
  <c r="C9940" i="34"/>
  <c r="C9941" i="34"/>
  <c r="C9942" i="34"/>
  <c r="C9943" i="34"/>
  <c r="C9944" i="34"/>
  <c r="C9945" i="34"/>
  <c r="C9946" i="34"/>
  <c r="C9947" i="34"/>
  <c r="C9948" i="34"/>
  <c r="C9949" i="34"/>
  <c r="C9950" i="34"/>
  <c r="C9951" i="34"/>
  <c r="C9952" i="34"/>
  <c r="C9953" i="34"/>
  <c r="C9954" i="34"/>
  <c r="C9955" i="34"/>
  <c r="C9956" i="34"/>
  <c r="C9957" i="34"/>
  <c r="C9958" i="34"/>
  <c r="C9959" i="34"/>
  <c r="C9960" i="34"/>
  <c r="C9961" i="34"/>
  <c r="C9962" i="34"/>
  <c r="C9963" i="34"/>
  <c r="C9964" i="34"/>
  <c r="C9965" i="34"/>
  <c r="C9966" i="34"/>
  <c r="C9967" i="34"/>
  <c r="C9968" i="34"/>
  <c r="C9969" i="34"/>
  <c r="C9970" i="34"/>
  <c r="C9971" i="34"/>
  <c r="C9972" i="34"/>
  <c r="C9973" i="34"/>
  <c r="C9974" i="34"/>
  <c r="C9975" i="34"/>
  <c r="C9976" i="34"/>
  <c r="C9977" i="34"/>
  <c r="C9978" i="34"/>
  <c r="C9979" i="34"/>
  <c r="C9980" i="34"/>
  <c r="C9981" i="34"/>
  <c r="C9982" i="34"/>
  <c r="C9983" i="34"/>
  <c r="C9984" i="34"/>
  <c r="C9985" i="34"/>
  <c r="C9986" i="34"/>
  <c r="C9987" i="34"/>
  <c r="C9988" i="34"/>
  <c r="C9989" i="34"/>
  <c r="C9990" i="34"/>
  <c r="C9991" i="34"/>
  <c r="C9992" i="34"/>
  <c r="C9993" i="34"/>
  <c r="C9994" i="34"/>
  <c r="C9995" i="34"/>
  <c r="C9996" i="34"/>
  <c r="C9997" i="34"/>
  <c r="C9998" i="34"/>
  <c r="C9999" i="34"/>
  <c r="C10000" i="34"/>
  <c r="C10001" i="34"/>
  <c r="C10002" i="34"/>
  <c r="C10003" i="34"/>
  <c r="C10004" i="34"/>
  <c r="C10005" i="34"/>
  <c r="C10006" i="34"/>
  <c r="C10007" i="34"/>
  <c r="C10008" i="34"/>
  <c r="C10009" i="34"/>
  <c r="C10010" i="34"/>
  <c r="C10011" i="34"/>
  <c r="C10012" i="34"/>
  <c r="C10013" i="34"/>
  <c r="C10014" i="34"/>
  <c r="C10015" i="34"/>
  <c r="C10016" i="34"/>
  <c r="C10017" i="34"/>
  <c r="C10018" i="34"/>
  <c r="C10019" i="34"/>
  <c r="C10020" i="34"/>
  <c r="C10021" i="34"/>
  <c r="C10022" i="34"/>
  <c r="C10023" i="34"/>
  <c r="C10024" i="34"/>
  <c r="C10025" i="34"/>
  <c r="C10026" i="34"/>
  <c r="C10027" i="34"/>
  <c r="C10028" i="34"/>
  <c r="C10029" i="34"/>
  <c r="C10030" i="34"/>
  <c r="C10031" i="34"/>
  <c r="C10032" i="34"/>
  <c r="C10033" i="34"/>
  <c r="C10034" i="34"/>
  <c r="C10035" i="34"/>
  <c r="C10036" i="34"/>
  <c r="C10037" i="34"/>
  <c r="C10038" i="34"/>
  <c r="C10039" i="34"/>
  <c r="C10040" i="34"/>
  <c r="C10041" i="34"/>
  <c r="C10042" i="34"/>
  <c r="C10043" i="34"/>
  <c r="C10044" i="34"/>
  <c r="C10045" i="34"/>
  <c r="C10046" i="34"/>
  <c r="C10047" i="34"/>
  <c r="C10048" i="34"/>
  <c r="C10049" i="34"/>
  <c r="C10050" i="34"/>
  <c r="C10051" i="34"/>
  <c r="C10052" i="34"/>
  <c r="C10053" i="34"/>
  <c r="C10054" i="34"/>
  <c r="C10055" i="34"/>
  <c r="C10056" i="34"/>
  <c r="C10057" i="34"/>
  <c r="C10058" i="34"/>
  <c r="C10059" i="34"/>
  <c r="C10060" i="34"/>
  <c r="C10061" i="34"/>
  <c r="C10062" i="34"/>
  <c r="C10063" i="34"/>
  <c r="C10064" i="34"/>
  <c r="C10065" i="34"/>
  <c r="C10066" i="34"/>
  <c r="C10067" i="34"/>
  <c r="C10068" i="34"/>
  <c r="C10069" i="34"/>
  <c r="C10070" i="34"/>
  <c r="C10071" i="34"/>
  <c r="C10072" i="34"/>
  <c r="C10073" i="34"/>
  <c r="C10074" i="34"/>
  <c r="C10075" i="34"/>
  <c r="C10076" i="34"/>
  <c r="C10077" i="34"/>
  <c r="C10078" i="34"/>
  <c r="C10079" i="34"/>
  <c r="C10080" i="34"/>
  <c r="C10081" i="34"/>
  <c r="C10082" i="34"/>
  <c r="C10083" i="34"/>
  <c r="C10084" i="34"/>
  <c r="C10085" i="34"/>
  <c r="C10086" i="34"/>
  <c r="C10087" i="34"/>
  <c r="C10088" i="34"/>
  <c r="C10089" i="34"/>
  <c r="C10090" i="34"/>
  <c r="C10091" i="34"/>
  <c r="C10092" i="34"/>
  <c r="C10093" i="34"/>
  <c r="C10094" i="34"/>
  <c r="C10095" i="34"/>
  <c r="C10096" i="34"/>
  <c r="C10097" i="34"/>
  <c r="C10098" i="34"/>
  <c r="C10099" i="34"/>
  <c r="C10100" i="34"/>
  <c r="C10101" i="34"/>
  <c r="C10102" i="34"/>
  <c r="C10103" i="34"/>
  <c r="C10104" i="34"/>
  <c r="C10105" i="34"/>
  <c r="C10106" i="34"/>
  <c r="C10107" i="34"/>
  <c r="C10108" i="34"/>
  <c r="C10109" i="34"/>
  <c r="C10110" i="34"/>
  <c r="C10111" i="34"/>
  <c r="C10112" i="34"/>
  <c r="C10113" i="34"/>
  <c r="C10114" i="34"/>
  <c r="C10115" i="34"/>
  <c r="C10116" i="34"/>
  <c r="C10117" i="34"/>
  <c r="C10118" i="34"/>
  <c r="C10119" i="34"/>
  <c r="C10120" i="34"/>
  <c r="C10121" i="34"/>
  <c r="C10122" i="34"/>
  <c r="C10123" i="34"/>
  <c r="C10124" i="34"/>
  <c r="C10125" i="34"/>
  <c r="C10126" i="34"/>
  <c r="C10127" i="34"/>
  <c r="C10128" i="34"/>
  <c r="C10129" i="34"/>
  <c r="C10130" i="34"/>
  <c r="C10131" i="34"/>
  <c r="C10132" i="34"/>
  <c r="C10133" i="34"/>
  <c r="C10134" i="34"/>
  <c r="C10135" i="34"/>
  <c r="C10136" i="34"/>
  <c r="C10137" i="34"/>
  <c r="C10138" i="34"/>
  <c r="C10139" i="34"/>
  <c r="C10140" i="34"/>
  <c r="C10141" i="34"/>
  <c r="C10142" i="34"/>
  <c r="C10143" i="34"/>
  <c r="C10144" i="34"/>
  <c r="C10145" i="34"/>
  <c r="C10146" i="34"/>
  <c r="C10147" i="34"/>
  <c r="C10148" i="34"/>
  <c r="C10149" i="34"/>
  <c r="C10150" i="34"/>
  <c r="C10151" i="34"/>
  <c r="C10152" i="34"/>
  <c r="C10153" i="34"/>
  <c r="C10154" i="34"/>
  <c r="C10155" i="34"/>
  <c r="C10156" i="34"/>
  <c r="C10157" i="34"/>
  <c r="C10158" i="34"/>
  <c r="C10159" i="34"/>
  <c r="C10160" i="34"/>
  <c r="C10161" i="34"/>
  <c r="C10162" i="34"/>
  <c r="C10163" i="34"/>
  <c r="C10164" i="34"/>
  <c r="C10165" i="34"/>
  <c r="C10166" i="34"/>
  <c r="C10167" i="34"/>
  <c r="C10168" i="34"/>
  <c r="C10169" i="34"/>
  <c r="C10170" i="34"/>
  <c r="C10171" i="34"/>
  <c r="C10172" i="34"/>
  <c r="C10173" i="34"/>
  <c r="C10174" i="34"/>
  <c r="C10175" i="34"/>
  <c r="C10176" i="34"/>
  <c r="C10177" i="34"/>
  <c r="C10178" i="34"/>
  <c r="C10179" i="34"/>
  <c r="C10180" i="34"/>
  <c r="C10181" i="34"/>
  <c r="C10182" i="34"/>
  <c r="C10183" i="34"/>
  <c r="C10184" i="34"/>
  <c r="C10185" i="34"/>
  <c r="C10186" i="34"/>
  <c r="C10187" i="34"/>
  <c r="C10188" i="34"/>
  <c r="C10189" i="34"/>
  <c r="C10190" i="34"/>
  <c r="C10191" i="34"/>
  <c r="C10192" i="34"/>
  <c r="C10193" i="34"/>
  <c r="C10194" i="34"/>
  <c r="C10195" i="34"/>
  <c r="C10196" i="34"/>
  <c r="C10197" i="34"/>
  <c r="C10198" i="34"/>
  <c r="C10199" i="34"/>
  <c r="C10200" i="34"/>
  <c r="C10201" i="34"/>
  <c r="C10202" i="34"/>
  <c r="C10203" i="34"/>
  <c r="C10204" i="34"/>
  <c r="C10205" i="34"/>
  <c r="C10206" i="34"/>
  <c r="C10207" i="34"/>
  <c r="C10208" i="34"/>
  <c r="C10209" i="34"/>
  <c r="C10210" i="34"/>
  <c r="C10211" i="34"/>
  <c r="C10212" i="34"/>
  <c r="C10213" i="34"/>
  <c r="C10214" i="34"/>
  <c r="C10215" i="34"/>
  <c r="C10216" i="34"/>
  <c r="C10217" i="34"/>
  <c r="C10218" i="34"/>
  <c r="C10219" i="34"/>
  <c r="C10220" i="34"/>
  <c r="C10221" i="34"/>
  <c r="C10222" i="34"/>
  <c r="C10223" i="34"/>
  <c r="C10224" i="34"/>
  <c r="C10225" i="34"/>
  <c r="C10226" i="34"/>
  <c r="C10227" i="34"/>
  <c r="C10228" i="34"/>
  <c r="C10229" i="34"/>
  <c r="C10230" i="34"/>
  <c r="C10231" i="34"/>
  <c r="C10232" i="34"/>
  <c r="C10233" i="34"/>
  <c r="C10234" i="34"/>
  <c r="C10235" i="34"/>
  <c r="C10236" i="34"/>
  <c r="C10237" i="34"/>
  <c r="C10238" i="34"/>
  <c r="C10239" i="34"/>
  <c r="C10240" i="34"/>
  <c r="C10241" i="34"/>
  <c r="C10242" i="34"/>
  <c r="C10243" i="34"/>
  <c r="C10244" i="34"/>
  <c r="C10245" i="34"/>
  <c r="C10246" i="34"/>
  <c r="C10247" i="34"/>
  <c r="C10248" i="34"/>
  <c r="C10249" i="34"/>
  <c r="C10250" i="34"/>
  <c r="C10251" i="34"/>
  <c r="C10252" i="34"/>
  <c r="C10253" i="34"/>
  <c r="C10254" i="34"/>
  <c r="C10255" i="34"/>
  <c r="C10256" i="34"/>
  <c r="C10257" i="34"/>
  <c r="C10258" i="34"/>
  <c r="C10259" i="34"/>
  <c r="C10260" i="34"/>
  <c r="C10261" i="34"/>
  <c r="C10262" i="34"/>
  <c r="C10263" i="34"/>
  <c r="C10264" i="34"/>
  <c r="C10265" i="34"/>
  <c r="C10266" i="34"/>
  <c r="C10267" i="34"/>
  <c r="C10268" i="34"/>
  <c r="C10269" i="34"/>
  <c r="C10270" i="34"/>
  <c r="C10271" i="34"/>
  <c r="C10272" i="34"/>
  <c r="C10273" i="34"/>
  <c r="C10274" i="34"/>
  <c r="C10275" i="34"/>
  <c r="C10276" i="34"/>
  <c r="C10277" i="34"/>
  <c r="C10278" i="34"/>
  <c r="C10279" i="34"/>
  <c r="C10280" i="34"/>
  <c r="C10281" i="34"/>
  <c r="C10282" i="34"/>
  <c r="C10283" i="34"/>
  <c r="C10284" i="34"/>
  <c r="C10285" i="34"/>
  <c r="C10286" i="34"/>
  <c r="C10287" i="34"/>
  <c r="C10288" i="34"/>
  <c r="C10289" i="34"/>
  <c r="C10290" i="34"/>
  <c r="C10291" i="34"/>
  <c r="C10292" i="34"/>
  <c r="C10293" i="34"/>
  <c r="C10294" i="34"/>
  <c r="C10295" i="34"/>
  <c r="C10296" i="34"/>
  <c r="C10297" i="34"/>
  <c r="C10298" i="34"/>
  <c r="C10299" i="34"/>
  <c r="C10300" i="34"/>
  <c r="C10301" i="34"/>
  <c r="C10302" i="34"/>
  <c r="C10303" i="34"/>
  <c r="C10304" i="34"/>
  <c r="C10305" i="34"/>
  <c r="C10306" i="34"/>
  <c r="C10307" i="34"/>
  <c r="C10308" i="34"/>
  <c r="C10309" i="34"/>
  <c r="C10310" i="34"/>
  <c r="C10311" i="34"/>
  <c r="C10312" i="34"/>
  <c r="C10313" i="34"/>
  <c r="C10314" i="34"/>
  <c r="C10315" i="34"/>
  <c r="C10316" i="34"/>
  <c r="C10317" i="34"/>
  <c r="C10318" i="34"/>
  <c r="C10319" i="34"/>
  <c r="C10320" i="34"/>
  <c r="C10321" i="34"/>
  <c r="C10322" i="34"/>
  <c r="C10323" i="34"/>
  <c r="C10324" i="34"/>
  <c r="C10325" i="34"/>
  <c r="C10326" i="34"/>
  <c r="C10327" i="34"/>
  <c r="C10328" i="34"/>
  <c r="C10329" i="34"/>
  <c r="C10330" i="34"/>
  <c r="C10331" i="34"/>
  <c r="C10332" i="34"/>
  <c r="C10333" i="34"/>
  <c r="C10334" i="34"/>
  <c r="C10335" i="34"/>
  <c r="C10336" i="34"/>
  <c r="C10337" i="34"/>
  <c r="C10338" i="34"/>
  <c r="C10339" i="34"/>
  <c r="C10340" i="34"/>
  <c r="C10341" i="34"/>
  <c r="C10342" i="34"/>
  <c r="C10343" i="34"/>
  <c r="C10344" i="34"/>
  <c r="C10345" i="34"/>
  <c r="C10346" i="34"/>
  <c r="C10347" i="34"/>
  <c r="C10348" i="34"/>
  <c r="C10349" i="34"/>
  <c r="C10350" i="34"/>
  <c r="C10351" i="34"/>
  <c r="C10352" i="34"/>
  <c r="C10353" i="34"/>
  <c r="C10354" i="34"/>
  <c r="C10355" i="34"/>
  <c r="C10356" i="34"/>
  <c r="C10357" i="34"/>
  <c r="C10358" i="34"/>
  <c r="C10359" i="34"/>
  <c r="C10360" i="34"/>
  <c r="C10361" i="34"/>
  <c r="C10362" i="34"/>
  <c r="C10363" i="34"/>
  <c r="C10364" i="34"/>
  <c r="C10365" i="34"/>
  <c r="C10366" i="34"/>
  <c r="C10367" i="34"/>
  <c r="C10368" i="34"/>
  <c r="C10369" i="34"/>
  <c r="C10370" i="34"/>
  <c r="C10371" i="34"/>
  <c r="C10372" i="34"/>
  <c r="C10373" i="34"/>
  <c r="C10374" i="34"/>
  <c r="C10375" i="34"/>
  <c r="C10376" i="34"/>
  <c r="C10377" i="34"/>
  <c r="C10378" i="34"/>
  <c r="C10379" i="34"/>
  <c r="C10380" i="34"/>
  <c r="C10381" i="34"/>
  <c r="C10382" i="34"/>
  <c r="C10383" i="34"/>
  <c r="C10384" i="34"/>
  <c r="C10385" i="34"/>
  <c r="C10386" i="34"/>
  <c r="C10387" i="34"/>
  <c r="C10388" i="34"/>
  <c r="C10389" i="34"/>
  <c r="C10390" i="34"/>
  <c r="C10391" i="34"/>
  <c r="C10392" i="34"/>
  <c r="C10393" i="34"/>
  <c r="C10394" i="34"/>
  <c r="C10395" i="34"/>
  <c r="C10396" i="34"/>
  <c r="C10397" i="34"/>
  <c r="C10398" i="34"/>
  <c r="C10399" i="34"/>
  <c r="C10400" i="34"/>
  <c r="C10401" i="34"/>
  <c r="C10402" i="34"/>
  <c r="C10403" i="34"/>
  <c r="C10404" i="34"/>
  <c r="C10405" i="34"/>
  <c r="C10406" i="34"/>
  <c r="C10407" i="34"/>
  <c r="C10408" i="34"/>
  <c r="C10409" i="34"/>
  <c r="C10410" i="34"/>
  <c r="C10411" i="34"/>
  <c r="C10412" i="34"/>
  <c r="C10413" i="34"/>
  <c r="C10414" i="34"/>
  <c r="C10415" i="34"/>
  <c r="C10416" i="34"/>
  <c r="C10417" i="34"/>
  <c r="C10418" i="34"/>
  <c r="C10419" i="34"/>
  <c r="C10420" i="34"/>
  <c r="C10421" i="34"/>
  <c r="C10422" i="34"/>
  <c r="C10423" i="34"/>
  <c r="C10424" i="34"/>
  <c r="C10425" i="34"/>
  <c r="C10426" i="34"/>
  <c r="C10427" i="34"/>
  <c r="C10428" i="34"/>
  <c r="C10429" i="34"/>
  <c r="C10430" i="34"/>
  <c r="C10431" i="34"/>
  <c r="C10432" i="34"/>
  <c r="C10433" i="34"/>
  <c r="C10434" i="34"/>
  <c r="C10435" i="34"/>
  <c r="C10436" i="34"/>
  <c r="C10437" i="34"/>
  <c r="C10438" i="34"/>
  <c r="C10439" i="34"/>
  <c r="C10440" i="34"/>
  <c r="C10441" i="34"/>
  <c r="C10442" i="34"/>
  <c r="C10443" i="34"/>
  <c r="C10444" i="34"/>
  <c r="C10445" i="34"/>
  <c r="C10446" i="34"/>
  <c r="C10447" i="34"/>
  <c r="C10448" i="34"/>
  <c r="C10449" i="34"/>
  <c r="C10450" i="34"/>
  <c r="C10451" i="34"/>
  <c r="C10452" i="34"/>
  <c r="C10453" i="34"/>
  <c r="C10454" i="34"/>
  <c r="C10455" i="34"/>
  <c r="C10456" i="34"/>
  <c r="C10457" i="34"/>
  <c r="C10458" i="34"/>
  <c r="C10459" i="34"/>
  <c r="C10460" i="34"/>
  <c r="C10461" i="34"/>
  <c r="C10462" i="34"/>
  <c r="C10463" i="34"/>
  <c r="C10464" i="34"/>
  <c r="C10465" i="34"/>
  <c r="C10466" i="34"/>
  <c r="C10467" i="34"/>
  <c r="C10468" i="34"/>
  <c r="C10469" i="34"/>
  <c r="C10470" i="34"/>
  <c r="C10471" i="34"/>
  <c r="C10472" i="34"/>
  <c r="C10473" i="34"/>
  <c r="C10474" i="34"/>
  <c r="C10475" i="34"/>
  <c r="C10476" i="34"/>
  <c r="C10477" i="34"/>
  <c r="C10478" i="34"/>
  <c r="C10479" i="34"/>
  <c r="C10480" i="34"/>
  <c r="C10481" i="34"/>
  <c r="C10482" i="34"/>
  <c r="C10483" i="34"/>
  <c r="C10484" i="34"/>
  <c r="C10485" i="34"/>
  <c r="C10486" i="34"/>
  <c r="C10487" i="34"/>
  <c r="C10488" i="34"/>
  <c r="C10489" i="34"/>
  <c r="C10490" i="34"/>
  <c r="C10491" i="34"/>
  <c r="C10492" i="34"/>
  <c r="C10493" i="34"/>
  <c r="C10494" i="34"/>
  <c r="C10495" i="34"/>
  <c r="C10496" i="34"/>
  <c r="C10497" i="34"/>
  <c r="C10498" i="34"/>
  <c r="C10499" i="34"/>
  <c r="C10500" i="34"/>
  <c r="C10501" i="34"/>
  <c r="C10502" i="34"/>
  <c r="C10503" i="34"/>
  <c r="C10504" i="34"/>
  <c r="C10505" i="34"/>
  <c r="C10506" i="34"/>
  <c r="C10507" i="34"/>
  <c r="C10508" i="34"/>
  <c r="C10509" i="34"/>
  <c r="C10510" i="34"/>
  <c r="C10511" i="34"/>
  <c r="C10512" i="34"/>
  <c r="C10513" i="34"/>
  <c r="C10514" i="34"/>
  <c r="C10515" i="34"/>
  <c r="C10516" i="34"/>
  <c r="C10517" i="34"/>
  <c r="C10518" i="34"/>
  <c r="C10519" i="34"/>
  <c r="C10520" i="34"/>
  <c r="C10521" i="34"/>
  <c r="C10522" i="34"/>
  <c r="C10523" i="34"/>
  <c r="C10524" i="34"/>
  <c r="C10525" i="34"/>
  <c r="C10526" i="34"/>
  <c r="C10527" i="34"/>
  <c r="C10528" i="34"/>
  <c r="C10529" i="34"/>
  <c r="C10530" i="34"/>
  <c r="C10531" i="34"/>
  <c r="C10532" i="34"/>
  <c r="C10533" i="34"/>
  <c r="C10534" i="34"/>
  <c r="C10535" i="34"/>
  <c r="C10536" i="34"/>
  <c r="C10537" i="34"/>
  <c r="C10538" i="34"/>
  <c r="C10539" i="34"/>
  <c r="C10540" i="34"/>
  <c r="C10541" i="34"/>
  <c r="C10542" i="34"/>
  <c r="C10543" i="34"/>
  <c r="C10544" i="34"/>
  <c r="C10545" i="34"/>
  <c r="C10546" i="34"/>
  <c r="C10547" i="34"/>
  <c r="C10548" i="34"/>
  <c r="C10549" i="34"/>
  <c r="C10550" i="34"/>
  <c r="C10551" i="34"/>
  <c r="C10552" i="34"/>
  <c r="C10553" i="34"/>
  <c r="C10554" i="34"/>
  <c r="C10555" i="34"/>
  <c r="C10556" i="34"/>
  <c r="C10557" i="34"/>
  <c r="C10558" i="34"/>
  <c r="C10559" i="34"/>
  <c r="C10560" i="34"/>
  <c r="C10561" i="34"/>
  <c r="C10562" i="34"/>
  <c r="C10563" i="34"/>
  <c r="C10564" i="34"/>
  <c r="C10565" i="34"/>
  <c r="C10566" i="34"/>
  <c r="C10567" i="34"/>
  <c r="C10568" i="34"/>
  <c r="C10569" i="34"/>
  <c r="C10570" i="34"/>
  <c r="C10571" i="34"/>
  <c r="C10572" i="34"/>
  <c r="C10573" i="34"/>
  <c r="C10574" i="34"/>
  <c r="C10575" i="34"/>
  <c r="C10576" i="34"/>
  <c r="C10577" i="34"/>
  <c r="C10578" i="34"/>
  <c r="C10579" i="34"/>
  <c r="C10580" i="34"/>
  <c r="C10581" i="34"/>
  <c r="C10582" i="34"/>
  <c r="C10583" i="34"/>
  <c r="C10584" i="34"/>
  <c r="C10585" i="34"/>
  <c r="C10586" i="34"/>
  <c r="C10587" i="34"/>
  <c r="C10588" i="34"/>
  <c r="C10589" i="34"/>
  <c r="C10590" i="34"/>
  <c r="C10591" i="34"/>
  <c r="C10592" i="34"/>
  <c r="C10593" i="34"/>
  <c r="C10594" i="34"/>
  <c r="C10595" i="34"/>
  <c r="C10596" i="34"/>
  <c r="C10597" i="34"/>
  <c r="C10598" i="34"/>
  <c r="C10599" i="34"/>
  <c r="C10600" i="34"/>
  <c r="C10601" i="34"/>
  <c r="C10602" i="34"/>
  <c r="C10603" i="34"/>
  <c r="C10604" i="34"/>
  <c r="C10605" i="34"/>
  <c r="C10606" i="34"/>
  <c r="C10607" i="34"/>
  <c r="C10608" i="34"/>
  <c r="C10609" i="34"/>
  <c r="C10610" i="34"/>
  <c r="C10611" i="34"/>
  <c r="C10612" i="34"/>
  <c r="C10613" i="34"/>
  <c r="C10614" i="34"/>
  <c r="C10615" i="34"/>
  <c r="C10616" i="34"/>
  <c r="C10617" i="34"/>
  <c r="C10618" i="34"/>
  <c r="C10619" i="34"/>
  <c r="C10620" i="34"/>
  <c r="C10621" i="34"/>
  <c r="C10622" i="34"/>
  <c r="C10623" i="34"/>
  <c r="C10624" i="34"/>
  <c r="C10625" i="34"/>
  <c r="C10626" i="34"/>
  <c r="C10627" i="34"/>
  <c r="C10628" i="34"/>
  <c r="C10629" i="34"/>
  <c r="C10630" i="34"/>
  <c r="C10631" i="34"/>
  <c r="C10632" i="34"/>
  <c r="C10633" i="34"/>
  <c r="C10634" i="34"/>
  <c r="C10635" i="34"/>
  <c r="C10636" i="34"/>
  <c r="C10637" i="34"/>
  <c r="C10638" i="34"/>
  <c r="C10639" i="34"/>
  <c r="C10640" i="34"/>
  <c r="C10641" i="34"/>
  <c r="C10642" i="34"/>
  <c r="C10643" i="34"/>
  <c r="C10644" i="34"/>
  <c r="C10645" i="34"/>
  <c r="C10646" i="34"/>
  <c r="C10647" i="34"/>
  <c r="C10648" i="34"/>
  <c r="C10649" i="34"/>
  <c r="C10650" i="34"/>
  <c r="C10651" i="34"/>
  <c r="C10652" i="34"/>
  <c r="C10653" i="34"/>
  <c r="C10654" i="34"/>
  <c r="C10655" i="34"/>
  <c r="C10656" i="34"/>
  <c r="C10657" i="34"/>
  <c r="C10658" i="34"/>
  <c r="C10659" i="34"/>
  <c r="C10660" i="34"/>
  <c r="C10661" i="34"/>
  <c r="C10662" i="34"/>
  <c r="C10663" i="34"/>
  <c r="C10664" i="34"/>
  <c r="C10665" i="34"/>
  <c r="C10666" i="34"/>
  <c r="C10667" i="34"/>
  <c r="C10668" i="34"/>
  <c r="C10669" i="34"/>
  <c r="C10670" i="34"/>
  <c r="C10671" i="34"/>
  <c r="C10672" i="34"/>
  <c r="C10673" i="34"/>
  <c r="C10674" i="34"/>
  <c r="C10675" i="34"/>
  <c r="C10676" i="34"/>
  <c r="C10677" i="34"/>
  <c r="C10678" i="34"/>
  <c r="C10679" i="34"/>
  <c r="C10680" i="34"/>
  <c r="C10681" i="34"/>
  <c r="C10682" i="34"/>
  <c r="C10683" i="34"/>
  <c r="C10684" i="34"/>
  <c r="C10685" i="34"/>
  <c r="C10686" i="34"/>
  <c r="C10687" i="34"/>
  <c r="C10688" i="34"/>
  <c r="C10689" i="34"/>
  <c r="C10690" i="34"/>
  <c r="C10691" i="34"/>
  <c r="C10692" i="34"/>
  <c r="C10693" i="34"/>
  <c r="C10694" i="34"/>
  <c r="C10695" i="34"/>
  <c r="C10696" i="34"/>
  <c r="C10697" i="34"/>
  <c r="C10698" i="34"/>
  <c r="C10699" i="34"/>
  <c r="C10700" i="34"/>
  <c r="C10701" i="34"/>
  <c r="C10702" i="34"/>
  <c r="C10703" i="34"/>
  <c r="C10704" i="34"/>
  <c r="C10705" i="34"/>
  <c r="C10706" i="34"/>
  <c r="C10707" i="34"/>
  <c r="C10708" i="34"/>
  <c r="C10709" i="34"/>
  <c r="C10710" i="34"/>
  <c r="C10711" i="34"/>
  <c r="C10712" i="34"/>
  <c r="C10713" i="34"/>
  <c r="C10714" i="34"/>
  <c r="C10715" i="34"/>
  <c r="C10716" i="34"/>
  <c r="C10717" i="34"/>
  <c r="C10718" i="34"/>
  <c r="C10719" i="34"/>
  <c r="C10720" i="34"/>
  <c r="C10721" i="34"/>
  <c r="C10722" i="34"/>
  <c r="C10723" i="34"/>
  <c r="C10724" i="34"/>
  <c r="C10725" i="34"/>
  <c r="C10726" i="34"/>
  <c r="C10727" i="34"/>
  <c r="C10728" i="34"/>
  <c r="C10729" i="34"/>
  <c r="C10730" i="34"/>
  <c r="C10731" i="34"/>
  <c r="C10732" i="34"/>
  <c r="C10733" i="34"/>
  <c r="C10734" i="34"/>
  <c r="C10735" i="34"/>
  <c r="C10736" i="34"/>
  <c r="C10737" i="34"/>
  <c r="C10738" i="34"/>
  <c r="C10739" i="34"/>
  <c r="C10740" i="34"/>
  <c r="C10741" i="34"/>
  <c r="C10742" i="34"/>
  <c r="C10743" i="34"/>
  <c r="C10744" i="34"/>
  <c r="C10745" i="34"/>
  <c r="C10746" i="34"/>
  <c r="C10747" i="34"/>
  <c r="C10748" i="34"/>
  <c r="C10749" i="34"/>
  <c r="C10750" i="34"/>
  <c r="C10751" i="34"/>
  <c r="C10752" i="34"/>
  <c r="C10753" i="34"/>
  <c r="C10754" i="34"/>
  <c r="C10755" i="34"/>
  <c r="C10756" i="34"/>
  <c r="C10757" i="34"/>
  <c r="C10758" i="34"/>
  <c r="C10759" i="34"/>
  <c r="C10760" i="34"/>
  <c r="C10761" i="34"/>
  <c r="C10762" i="34"/>
  <c r="C10763" i="34"/>
  <c r="C10764" i="34"/>
  <c r="C10765" i="34"/>
  <c r="C10766" i="34"/>
  <c r="C10767" i="34"/>
  <c r="C10768" i="34"/>
  <c r="C10769" i="34"/>
  <c r="C10770" i="34"/>
  <c r="C10771" i="34"/>
  <c r="C10772" i="34"/>
  <c r="C10773" i="34"/>
  <c r="C10774" i="34"/>
  <c r="C10775" i="34"/>
  <c r="C10776" i="34"/>
  <c r="C10777" i="34"/>
  <c r="C10778" i="34"/>
  <c r="C10779" i="34"/>
  <c r="C10780" i="34"/>
  <c r="C10781" i="34"/>
  <c r="C10782" i="34"/>
  <c r="C10783" i="34"/>
  <c r="C10784" i="34"/>
  <c r="C10785" i="34"/>
  <c r="C10786" i="34"/>
  <c r="C10787" i="34"/>
  <c r="C10788" i="34"/>
  <c r="C10789" i="34"/>
  <c r="C10790" i="34"/>
  <c r="C10791" i="34"/>
  <c r="C10792" i="34"/>
  <c r="C10793" i="34"/>
  <c r="C10794" i="34"/>
  <c r="C10795" i="34"/>
  <c r="C10796" i="34"/>
  <c r="C10797" i="34"/>
  <c r="C10798" i="34"/>
  <c r="C10799" i="34"/>
  <c r="C10800" i="34"/>
  <c r="C10801" i="34"/>
  <c r="C10802" i="34"/>
  <c r="C10803" i="34"/>
  <c r="C10804" i="34"/>
  <c r="C10805" i="34"/>
  <c r="C10806" i="34"/>
  <c r="C10807" i="34"/>
  <c r="C10808" i="34"/>
  <c r="C10809" i="34"/>
  <c r="C10810" i="34"/>
  <c r="C10811" i="34"/>
  <c r="C10812" i="34"/>
  <c r="C10813" i="34"/>
  <c r="C10814" i="34"/>
  <c r="C10815" i="34"/>
  <c r="C10816" i="34"/>
  <c r="C10817" i="34"/>
  <c r="C10818" i="34"/>
  <c r="C10819" i="34"/>
  <c r="C10820" i="34"/>
  <c r="C10821" i="34"/>
  <c r="C10822" i="34"/>
  <c r="C10823" i="34"/>
  <c r="C10824" i="34"/>
  <c r="C10825" i="34"/>
  <c r="C10826" i="34"/>
  <c r="C10827" i="34"/>
  <c r="C10828" i="34"/>
  <c r="C10829" i="34"/>
  <c r="C10830" i="34"/>
  <c r="C10831" i="34"/>
  <c r="C10832" i="34"/>
  <c r="C10833" i="34"/>
  <c r="C10834" i="34"/>
  <c r="C10835" i="34"/>
  <c r="C10836" i="34"/>
  <c r="C10837" i="34"/>
  <c r="C10838" i="34"/>
  <c r="C10839" i="34"/>
  <c r="C10840" i="34"/>
  <c r="C10841" i="34"/>
  <c r="C10842" i="34"/>
  <c r="C10843" i="34"/>
  <c r="C10844" i="34"/>
  <c r="C10845" i="34"/>
  <c r="C10846" i="34"/>
  <c r="C10847" i="34"/>
  <c r="C10848" i="34"/>
  <c r="C10849" i="34"/>
  <c r="C10850" i="34"/>
  <c r="C10851" i="34"/>
  <c r="C10852" i="34"/>
  <c r="C10853" i="34"/>
  <c r="C10854" i="34"/>
  <c r="C10855" i="34"/>
  <c r="C10856" i="34"/>
  <c r="C10857" i="34"/>
  <c r="C10858" i="34"/>
  <c r="C10859" i="34"/>
  <c r="C10860" i="34"/>
  <c r="C10861" i="34"/>
  <c r="C10862" i="34"/>
  <c r="C10863" i="34"/>
  <c r="C10864" i="34"/>
  <c r="C10865" i="34"/>
  <c r="C10866" i="34"/>
  <c r="C10867" i="34"/>
  <c r="C10868" i="34"/>
  <c r="C10869" i="34"/>
  <c r="C10870" i="34"/>
  <c r="C10871" i="34"/>
  <c r="C10872" i="34"/>
  <c r="C10873" i="34"/>
  <c r="C10874" i="34"/>
  <c r="C10875" i="34"/>
  <c r="C10876" i="34"/>
  <c r="C10877" i="34"/>
  <c r="C10878" i="34"/>
  <c r="C10879" i="34"/>
  <c r="C10880" i="34"/>
  <c r="C10881" i="34"/>
  <c r="C10882" i="34"/>
  <c r="C10883" i="34"/>
  <c r="C10884" i="34"/>
  <c r="C10885" i="34"/>
  <c r="C10886" i="34"/>
  <c r="C10887" i="34"/>
  <c r="C10888" i="34"/>
  <c r="C10889" i="34"/>
  <c r="C10890" i="34"/>
  <c r="C10891" i="34"/>
  <c r="C10892" i="34"/>
  <c r="C10893" i="34"/>
  <c r="C10894" i="34"/>
  <c r="C10895" i="34"/>
  <c r="C10896" i="34"/>
  <c r="C10897" i="34"/>
  <c r="C10898" i="34"/>
  <c r="C10899" i="34"/>
  <c r="C10900" i="34"/>
  <c r="C10901" i="34"/>
  <c r="C10902" i="34"/>
  <c r="C10903" i="34"/>
  <c r="C10904" i="34"/>
  <c r="C10905" i="34"/>
  <c r="C10906" i="34"/>
  <c r="C10907" i="34"/>
  <c r="C10908" i="34"/>
  <c r="C10909" i="34"/>
  <c r="C10910" i="34"/>
  <c r="C10911" i="34"/>
  <c r="C10912" i="34"/>
  <c r="C10913" i="34"/>
  <c r="C10914" i="34"/>
  <c r="C10915" i="34"/>
  <c r="C10916" i="34"/>
  <c r="C10917" i="34"/>
  <c r="C10918" i="34"/>
  <c r="C10919" i="34"/>
  <c r="C10920" i="34"/>
  <c r="C10921" i="34"/>
  <c r="C10922" i="34"/>
  <c r="C10923" i="34"/>
  <c r="C10924" i="34"/>
  <c r="C10925" i="34"/>
  <c r="C10926" i="34"/>
  <c r="C10927" i="34"/>
  <c r="C10928" i="34"/>
  <c r="C10929" i="34"/>
  <c r="C10930" i="34"/>
  <c r="C10931" i="34"/>
  <c r="C10932" i="34"/>
  <c r="C10933" i="34"/>
  <c r="C10934" i="34"/>
  <c r="C10935" i="34"/>
  <c r="C10936" i="34"/>
  <c r="C10937" i="34"/>
  <c r="C10938" i="34"/>
  <c r="C10939" i="34"/>
  <c r="C10940" i="34"/>
  <c r="C10941" i="34"/>
  <c r="C10942" i="34"/>
  <c r="C10943" i="34"/>
  <c r="C10944" i="34"/>
  <c r="C10945" i="34"/>
  <c r="C10946" i="34"/>
  <c r="C10947" i="34"/>
  <c r="C10948" i="34"/>
  <c r="C10949" i="34"/>
  <c r="C10950" i="34"/>
  <c r="C10951" i="34"/>
  <c r="C10952" i="34"/>
  <c r="C10953" i="34"/>
  <c r="C10954" i="34"/>
  <c r="C10955" i="34"/>
  <c r="C10956" i="34"/>
  <c r="C10957" i="34"/>
  <c r="C10958" i="34"/>
  <c r="C10959" i="34"/>
  <c r="C10960" i="34"/>
  <c r="C10961" i="34"/>
  <c r="C10962" i="34"/>
  <c r="C10963" i="34"/>
  <c r="C10964" i="34"/>
  <c r="C10965" i="34"/>
  <c r="C10966" i="34"/>
  <c r="C10967" i="34"/>
  <c r="C10968" i="34"/>
  <c r="C10969" i="34"/>
  <c r="C10970" i="34"/>
  <c r="C10971" i="34"/>
  <c r="C10972" i="34"/>
  <c r="C10973" i="34"/>
  <c r="C10974" i="34"/>
  <c r="C10975" i="34"/>
  <c r="C10976" i="34"/>
  <c r="C10977" i="34"/>
  <c r="C10978" i="34"/>
  <c r="C10979" i="34"/>
  <c r="C10980" i="34"/>
  <c r="C10981" i="34"/>
  <c r="C10982" i="34"/>
  <c r="C10983" i="34"/>
  <c r="C10984" i="34"/>
  <c r="C10985" i="34"/>
  <c r="C10986" i="34"/>
  <c r="C10987" i="34"/>
  <c r="C10988" i="34"/>
  <c r="C10989" i="34"/>
  <c r="C10990" i="34"/>
  <c r="C10991" i="34"/>
  <c r="C10992" i="34"/>
  <c r="C10993" i="34"/>
  <c r="C10994" i="34"/>
  <c r="C10995" i="34"/>
  <c r="C10996" i="34"/>
  <c r="C10997" i="34"/>
  <c r="C10998" i="34"/>
  <c r="C10999" i="34"/>
  <c r="C11000" i="34"/>
  <c r="C11001" i="34"/>
  <c r="C11002" i="34"/>
  <c r="C11003" i="34"/>
  <c r="C11004" i="34"/>
  <c r="C11005" i="34"/>
  <c r="C11006" i="34"/>
  <c r="C11007" i="34"/>
  <c r="C11008" i="34"/>
  <c r="C11009" i="34"/>
  <c r="C11010" i="34"/>
  <c r="C11011" i="34"/>
  <c r="C11012" i="34"/>
  <c r="C11013" i="34"/>
  <c r="C11014" i="34"/>
  <c r="C11015" i="34"/>
  <c r="C11016" i="34"/>
  <c r="C11017" i="34"/>
  <c r="C11018" i="34"/>
  <c r="C11019" i="34"/>
  <c r="C11020" i="34"/>
  <c r="C11021" i="34"/>
  <c r="C11022" i="34"/>
  <c r="C11023" i="34"/>
  <c r="C11024" i="34"/>
  <c r="C11025" i="34"/>
  <c r="C11026" i="34"/>
  <c r="C11027" i="34"/>
  <c r="C11028" i="34"/>
  <c r="C11029" i="34"/>
  <c r="C11030" i="34"/>
  <c r="C11031" i="34"/>
  <c r="C11032" i="34"/>
  <c r="C11033" i="34"/>
  <c r="C11034" i="34"/>
  <c r="C11035" i="34"/>
  <c r="C11036" i="34"/>
  <c r="C11037" i="34"/>
  <c r="C11038" i="34"/>
  <c r="C11039" i="34"/>
  <c r="C11040" i="34"/>
  <c r="C11041" i="34"/>
  <c r="C11042" i="34"/>
  <c r="C11043" i="34"/>
  <c r="C11044" i="34"/>
  <c r="C11045" i="34"/>
  <c r="C11046" i="34"/>
  <c r="C11047" i="34"/>
  <c r="C11048" i="34"/>
  <c r="C11049" i="34"/>
  <c r="C11050" i="34"/>
  <c r="C11051" i="34"/>
  <c r="C11052" i="34"/>
  <c r="C11053" i="34"/>
  <c r="C11054" i="34"/>
  <c r="C11055" i="34"/>
  <c r="C11056" i="34"/>
  <c r="C11057" i="34"/>
  <c r="C11058" i="34"/>
  <c r="C11059" i="34"/>
  <c r="C11060" i="34"/>
  <c r="C11061" i="34"/>
  <c r="C11062" i="34"/>
  <c r="C11063" i="34"/>
  <c r="C11064" i="34"/>
  <c r="C11065" i="34"/>
  <c r="C11066" i="34"/>
  <c r="C11067" i="34"/>
  <c r="C11068" i="34"/>
  <c r="C11069" i="34"/>
  <c r="C11070" i="34"/>
  <c r="C11071" i="34"/>
  <c r="C11072" i="34"/>
  <c r="C11073" i="34"/>
  <c r="C11074" i="34"/>
  <c r="C11075" i="34"/>
  <c r="C11076" i="34"/>
  <c r="C11077" i="34"/>
  <c r="C11078" i="34"/>
  <c r="C11079" i="34"/>
  <c r="C11080" i="34"/>
  <c r="C11081" i="34"/>
  <c r="C11082" i="34"/>
  <c r="C11083" i="34"/>
  <c r="C11084" i="34"/>
  <c r="C11085" i="34"/>
  <c r="C11086" i="34"/>
  <c r="C11087" i="34"/>
  <c r="C11088" i="34"/>
  <c r="C11089" i="34"/>
  <c r="C11090" i="34"/>
  <c r="C11091" i="34"/>
  <c r="C11092" i="34"/>
  <c r="C11093" i="34"/>
  <c r="C11094" i="34"/>
  <c r="C11095" i="34"/>
  <c r="C11096" i="34"/>
  <c r="C11097" i="34"/>
  <c r="C11098" i="34"/>
  <c r="C11099" i="34"/>
  <c r="C11100" i="34"/>
  <c r="C11101" i="34"/>
  <c r="C11102" i="34"/>
  <c r="C11103" i="34"/>
  <c r="C11104" i="34"/>
  <c r="C11105" i="34"/>
  <c r="C11106" i="34"/>
  <c r="C11107" i="34"/>
  <c r="C11108" i="34"/>
  <c r="C11109" i="34"/>
  <c r="C11110" i="34"/>
  <c r="C11111" i="34"/>
  <c r="C11112" i="34"/>
  <c r="C11113" i="34"/>
  <c r="C11114" i="34"/>
  <c r="C11115" i="34"/>
  <c r="C11116" i="34"/>
  <c r="C11117" i="34"/>
  <c r="C11118" i="34"/>
  <c r="C11119" i="34"/>
  <c r="C11120" i="34"/>
  <c r="C11121" i="34"/>
  <c r="C11122" i="34"/>
  <c r="C11123" i="34"/>
  <c r="C11124" i="34"/>
  <c r="C11125" i="34"/>
  <c r="C11126" i="34"/>
  <c r="C11127" i="34"/>
  <c r="C11128" i="34"/>
  <c r="C11129" i="34"/>
  <c r="C11130" i="34"/>
  <c r="C11131" i="34"/>
  <c r="C11132" i="34"/>
  <c r="C11133" i="34"/>
  <c r="C11134" i="34"/>
  <c r="C11135" i="34"/>
  <c r="C11136" i="34"/>
  <c r="C11137" i="34"/>
  <c r="C11138" i="34"/>
  <c r="C11139" i="34"/>
  <c r="C11140" i="34"/>
  <c r="C11141" i="34"/>
  <c r="C11142" i="34"/>
  <c r="C11143" i="34"/>
  <c r="C11144" i="34"/>
  <c r="C11145" i="34"/>
  <c r="C11146" i="34"/>
  <c r="C11147" i="34"/>
  <c r="C11148" i="34"/>
  <c r="C11149" i="34"/>
  <c r="C11150" i="34"/>
  <c r="C11151" i="34"/>
  <c r="C11152" i="34"/>
  <c r="C11153" i="34"/>
  <c r="C11154" i="34"/>
  <c r="C11155" i="34"/>
  <c r="C11156" i="34"/>
  <c r="C11157" i="34"/>
  <c r="C11158" i="34"/>
  <c r="C11159" i="34"/>
  <c r="C11160" i="34"/>
  <c r="C11161" i="34"/>
  <c r="C11162" i="34"/>
  <c r="C11163" i="34"/>
  <c r="C11164" i="34"/>
  <c r="C11165" i="34"/>
  <c r="C11166" i="34"/>
  <c r="C11167" i="34"/>
  <c r="C11168" i="34"/>
  <c r="C11169" i="34"/>
  <c r="C11170" i="34"/>
  <c r="C11171" i="34"/>
  <c r="C11172" i="34"/>
  <c r="C11173" i="34"/>
  <c r="C11174" i="34"/>
  <c r="C11175" i="34"/>
  <c r="C11176" i="34"/>
  <c r="C11177" i="34"/>
  <c r="C11178" i="34"/>
  <c r="C11179" i="34"/>
  <c r="C11180" i="34"/>
  <c r="C11181" i="34"/>
  <c r="C11182" i="34"/>
  <c r="C11183" i="34"/>
  <c r="C11184" i="34"/>
  <c r="C11185" i="34"/>
  <c r="C11186" i="34"/>
  <c r="C11187" i="34"/>
  <c r="C11188" i="34"/>
  <c r="C11189" i="34"/>
  <c r="C11190" i="34"/>
  <c r="C11191" i="34"/>
  <c r="C11192" i="34"/>
  <c r="C11193" i="34"/>
  <c r="C11194" i="34"/>
  <c r="C11195" i="34"/>
  <c r="C11196" i="34"/>
  <c r="C11197" i="34"/>
  <c r="C11198" i="34"/>
  <c r="C11199" i="34"/>
  <c r="C11200" i="34"/>
  <c r="C11201" i="34"/>
  <c r="C11202" i="34"/>
  <c r="C11203" i="34"/>
  <c r="C11204" i="34"/>
  <c r="C11205" i="34"/>
  <c r="C11206" i="34"/>
  <c r="C11207" i="34"/>
  <c r="C11208" i="34"/>
  <c r="C11209" i="34"/>
  <c r="C11210" i="34"/>
  <c r="C11211" i="34"/>
  <c r="C11212" i="34"/>
  <c r="C11213" i="34"/>
  <c r="C11214" i="34"/>
  <c r="C11215" i="34"/>
  <c r="C11216" i="34"/>
  <c r="C11217" i="34"/>
  <c r="C11218" i="34"/>
  <c r="C11219" i="34"/>
  <c r="C11220" i="34"/>
  <c r="C11221" i="34"/>
  <c r="C11222" i="34"/>
  <c r="C11223" i="34"/>
  <c r="C11224" i="34"/>
  <c r="C11225" i="34"/>
  <c r="C11226" i="34"/>
  <c r="C11227" i="34"/>
  <c r="C11228" i="34"/>
  <c r="C11229" i="34"/>
  <c r="C11230" i="34"/>
  <c r="C11231" i="34"/>
  <c r="C11232" i="34"/>
  <c r="C11233" i="34"/>
  <c r="C11234" i="34"/>
  <c r="C11235" i="34"/>
  <c r="C11236" i="34"/>
  <c r="C11237" i="34"/>
  <c r="C11238" i="34"/>
  <c r="C11239" i="34"/>
  <c r="C11240" i="34"/>
  <c r="C11241" i="34"/>
  <c r="C11242" i="34"/>
  <c r="C11243" i="34"/>
  <c r="C11244" i="34"/>
  <c r="C11245" i="34"/>
  <c r="C11246" i="34"/>
  <c r="C11247" i="34"/>
  <c r="C11248" i="34"/>
  <c r="C11249" i="34"/>
  <c r="C11250" i="34"/>
  <c r="C11251" i="34"/>
  <c r="C11252" i="34"/>
  <c r="C11253" i="34"/>
  <c r="C11254" i="34"/>
  <c r="C11255" i="34"/>
  <c r="C11256" i="34"/>
  <c r="C11257" i="34"/>
  <c r="C11258" i="34"/>
  <c r="C11259" i="34"/>
  <c r="C11260" i="34"/>
  <c r="C11261" i="34"/>
  <c r="C11262" i="34"/>
  <c r="C11263" i="34"/>
  <c r="C11264" i="34"/>
  <c r="C11265" i="34"/>
  <c r="C11266" i="34"/>
  <c r="C11267" i="34"/>
  <c r="C11268" i="34"/>
  <c r="C11269" i="34"/>
  <c r="C11270" i="34"/>
  <c r="C11271" i="34"/>
  <c r="C11272" i="34"/>
  <c r="C11273" i="34"/>
  <c r="C11274" i="34"/>
  <c r="C11275" i="34"/>
  <c r="C11276" i="34"/>
  <c r="C11277" i="34"/>
  <c r="C11278" i="34"/>
  <c r="C11279" i="34"/>
  <c r="C11280" i="34"/>
  <c r="C11281" i="34"/>
  <c r="C11282" i="34"/>
  <c r="C11283" i="34"/>
  <c r="C11284" i="34"/>
  <c r="C11285" i="34"/>
  <c r="C11286" i="34"/>
  <c r="C11287" i="34"/>
  <c r="C11288" i="34"/>
  <c r="C11289" i="34"/>
  <c r="C11290" i="34"/>
  <c r="C11291" i="34"/>
  <c r="C11292" i="34"/>
  <c r="C11293" i="34"/>
  <c r="C11294" i="34"/>
  <c r="C11295" i="34"/>
  <c r="C11296" i="34"/>
  <c r="C11297" i="34"/>
  <c r="C11298" i="34"/>
  <c r="C11299" i="34"/>
  <c r="C11300" i="34"/>
  <c r="C11301" i="34"/>
  <c r="C11302" i="34"/>
  <c r="C11303" i="34"/>
  <c r="C11304" i="34"/>
  <c r="C11305" i="34"/>
  <c r="C11306" i="34"/>
  <c r="C11307" i="34"/>
  <c r="C11308" i="34"/>
  <c r="C11309" i="34"/>
  <c r="C11310" i="34"/>
  <c r="C11311" i="34"/>
  <c r="C11312" i="34"/>
  <c r="C11313" i="34"/>
  <c r="C11314" i="34"/>
  <c r="C11315" i="34"/>
  <c r="C11316" i="34"/>
  <c r="C11317" i="34"/>
  <c r="C11318" i="34"/>
  <c r="C11319" i="34"/>
  <c r="C11320" i="34"/>
  <c r="C11321" i="34"/>
  <c r="C11322" i="34"/>
  <c r="C11323" i="34"/>
  <c r="C11324" i="34"/>
  <c r="C11325" i="34"/>
  <c r="C11326" i="34"/>
  <c r="C11327" i="34"/>
  <c r="C11328" i="34"/>
  <c r="C11329" i="34"/>
  <c r="C11330" i="34"/>
  <c r="C11331" i="34"/>
  <c r="C11332" i="34"/>
  <c r="C11333" i="34"/>
  <c r="C11334" i="34"/>
  <c r="C11335" i="34"/>
  <c r="C11336" i="34"/>
  <c r="C11337" i="34"/>
  <c r="C11338" i="34"/>
  <c r="C11339" i="34"/>
  <c r="C11340" i="34"/>
  <c r="C11341" i="34"/>
  <c r="C11342" i="34"/>
  <c r="C11343" i="34"/>
  <c r="C11344" i="34"/>
  <c r="C11345" i="34"/>
  <c r="C11346" i="34"/>
  <c r="C11347" i="34"/>
  <c r="C11348" i="34"/>
  <c r="C11349" i="34"/>
  <c r="C11350" i="34"/>
  <c r="C11351" i="34"/>
  <c r="C11352" i="34"/>
  <c r="C11353" i="34"/>
  <c r="C11354" i="34"/>
  <c r="C11355" i="34"/>
  <c r="C11356" i="34"/>
  <c r="C11357" i="34"/>
  <c r="C11358" i="34"/>
  <c r="C11359" i="34"/>
  <c r="C11360" i="34"/>
  <c r="C11361" i="34"/>
  <c r="C11362" i="34"/>
  <c r="C11363" i="34"/>
  <c r="C11364" i="34"/>
  <c r="C11365" i="34"/>
  <c r="C11366" i="34"/>
  <c r="C11367" i="34"/>
  <c r="C11368" i="34"/>
  <c r="C11369" i="34"/>
  <c r="C11370" i="34"/>
  <c r="C11371" i="34"/>
  <c r="C11372" i="34"/>
  <c r="C11373" i="34"/>
  <c r="C11374" i="34"/>
  <c r="C11375" i="34"/>
  <c r="C11376" i="34"/>
  <c r="C11377" i="34"/>
  <c r="C11378" i="34"/>
  <c r="C11379" i="34"/>
  <c r="C11380" i="34"/>
  <c r="C11381" i="34"/>
  <c r="C11382" i="34"/>
  <c r="C11383" i="34"/>
  <c r="C11384" i="34"/>
  <c r="C11385" i="34"/>
  <c r="C11386" i="34"/>
  <c r="C11387" i="34"/>
  <c r="C11388" i="34"/>
  <c r="C11389" i="34"/>
  <c r="C11390" i="34"/>
  <c r="C11391" i="34"/>
  <c r="C11392" i="34"/>
  <c r="C11393" i="34"/>
  <c r="C11394" i="34"/>
  <c r="C11395" i="34"/>
  <c r="C11396" i="34"/>
  <c r="C11397" i="34"/>
  <c r="C11398" i="34"/>
  <c r="C11399" i="34"/>
  <c r="C11400" i="34"/>
  <c r="C11401" i="34"/>
  <c r="C11402" i="34"/>
  <c r="C11403" i="34"/>
  <c r="C11404" i="34"/>
  <c r="C11405" i="34"/>
  <c r="C11406" i="34"/>
  <c r="C11407" i="34"/>
  <c r="C11408" i="34"/>
  <c r="C11409" i="34"/>
  <c r="C11410" i="34"/>
  <c r="C11411" i="34"/>
  <c r="C11412" i="34"/>
  <c r="C11413" i="34"/>
  <c r="C11414" i="34"/>
  <c r="C11415" i="34"/>
  <c r="C11416" i="34"/>
  <c r="C11417" i="34"/>
  <c r="C11418" i="34"/>
  <c r="C11419" i="34"/>
  <c r="C11420" i="34"/>
  <c r="C11421" i="34"/>
  <c r="C11422" i="34"/>
  <c r="C11423" i="34"/>
  <c r="C11424" i="34"/>
  <c r="C11425" i="34"/>
  <c r="C11426" i="34"/>
  <c r="C11427" i="34"/>
  <c r="C11428" i="34"/>
  <c r="C11429" i="34"/>
  <c r="C11430" i="34"/>
  <c r="C11431" i="34"/>
  <c r="C11432" i="34"/>
  <c r="C11433" i="34"/>
  <c r="C11434" i="34"/>
  <c r="C11435" i="34"/>
  <c r="C11436" i="34"/>
  <c r="C11437" i="34"/>
  <c r="C11438" i="34"/>
  <c r="C11439" i="34"/>
  <c r="C11440" i="34"/>
  <c r="C11441" i="34"/>
  <c r="C11442" i="34"/>
  <c r="C11443" i="34"/>
  <c r="C11444" i="34"/>
  <c r="C11445" i="34"/>
  <c r="C11446" i="34"/>
  <c r="C11447" i="34"/>
  <c r="C11448" i="34"/>
  <c r="C11449" i="34"/>
  <c r="C11450" i="34"/>
  <c r="C11451" i="34"/>
  <c r="C11452" i="34"/>
  <c r="C11453" i="34"/>
  <c r="C11454" i="34"/>
  <c r="C11455" i="34"/>
  <c r="C11456" i="34"/>
  <c r="C11457" i="34"/>
  <c r="C11458" i="34"/>
  <c r="C11459" i="34"/>
  <c r="C11460" i="34"/>
  <c r="C11461" i="34"/>
  <c r="C11462" i="34"/>
  <c r="C11463" i="34"/>
  <c r="C11464" i="34"/>
  <c r="C11465" i="34"/>
  <c r="C11466" i="34"/>
  <c r="C11467" i="34"/>
  <c r="C11468" i="34"/>
  <c r="C11469" i="34"/>
  <c r="C11470" i="34"/>
  <c r="C11471" i="34"/>
  <c r="C11472" i="34"/>
  <c r="C11473" i="34"/>
  <c r="C11474" i="34"/>
  <c r="C11475" i="34"/>
  <c r="C11476" i="34"/>
  <c r="C11477" i="34"/>
  <c r="C11478" i="34"/>
  <c r="C11479" i="34"/>
  <c r="C11480" i="34"/>
  <c r="C11481" i="34"/>
  <c r="C11482" i="34"/>
  <c r="C11483" i="34"/>
  <c r="C11484" i="34"/>
  <c r="C11485" i="34"/>
  <c r="C11486" i="34"/>
  <c r="C11487" i="34"/>
  <c r="C11488" i="34"/>
  <c r="C11489" i="34"/>
  <c r="C11490" i="34"/>
  <c r="C11491" i="34"/>
  <c r="C11492" i="34"/>
  <c r="C11493" i="34"/>
  <c r="C11494" i="34"/>
  <c r="C11495" i="34"/>
  <c r="C11496" i="34"/>
  <c r="C11497" i="34"/>
  <c r="C11498" i="34"/>
  <c r="C11499" i="34"/>
  <c r="C11500" i="34"/>
  <c r="C11501" i="34"/>
  <c r="C11502" i="34"/>
  <c r="C11503" i="34"/>
  <c r="C11504" i="34"/>
  <c r="C11505" i="34"/>
  <c r="C11506" i="34"/>
  <c r="C11507" i="34"/>
  <c r="C11508" i="34"/>
  <c r="C11509" i="34"/>
  <c r="C11510" i="34"/>
  <c r="C11511" i="34"/>
  <c r="C11512" i="34"/>
  <c r="C11513" i="34"/>
  <c r="C11514" i="34"/>
  <c r="C11515" i="34"/>
  <c r="C11516" i="34"/>
  <c r="C11517" i="34"/>
  <c r="C11518" i="34"/>
  <c r="C11519" i="34"/>
  <c r="C11520" i="34"/>
  <c r="C11521" i="34"/>
  <c r="C11522" i="34"/>
  <c r="C11523" i="34"/>
  <c r="C11524" i="34"/>
  <c r="C11525" i="34"/>
  <c r="C11526" i="34"/>
  <c r="C11527" i="34"/>
  <c r="C11528" i="34"/>
  <c r="C11529" i="34"/>
  <c r="C11530" i="34"/>
  <c r="C11531" i="34"/>
  <c r="C11532" i="34"/>
  <c r="C11533" i="34"/>
  <c r="C11534" i="34"/>
  <c r="C11535" i="34"/>
  <c r="C11536" i="34"/>
  <c r="C11537" i="34"/>
  <c r="C11538" i="34"/>
  <c r="C11539" i="34"/>
  <c r="C11540" i="34"/>
  <c r="C11541" i="34"/>
  <c r="C11542" i="34"/>
  <c r="C11543" i="34"/>
  <c r="C11544" i="34"/>
  <c r="C11545" i="34"/>
  <c r="C11546" i="34"/>
  <c r="C11547" i="34"/>
  <c r="C11548" i="34"/>
  <c r="C11549" i="34"/>
  <c r="C11550" i="34"/>
  <c r="C11551" i="34"/>
  <c r="C11552" i="34"/>
  <c r="C11553" i="34"/>
  <c r="C11554" i="34"/>
  <c r="C11555" i="34"/>
  <c r="C11556" i="34"/>
  <c r="C11557" i="34"/>
  <c r="C11558" i="34"/>
  <c r="C11559" i="34"/>
  <c r="C11560" i="34"/>
  <c r="C11561" i="34"/>
  <c r="C11562" i="34"/>
  <c r="C11563" i="34"/>
  <c r="C11564" i="34"/>
  <c r="C11565" i="34"/>
  <c r="C11566" i="34"/>
  <c r="C11567" i="34"/>
  <c r="C11568" i="34"/>
  <c r="C11569" i="34"/>
  <c r="C11570" i="34"/>
  <c r="C11571" i="34"/>
  <c r="C11572" i="34"/>
  <c r="C11573" i="34"/>
  <c r="C11574" i="34"/>
  <c r="C11575" i="34"/>
  <c r="C11576" i="34"/>
  <c r="C11577" i="34"/>
  <c r="C11578" i="34"/>
  <c r="C11579" i="34"/>
  <c r="C11580" i="34"/>
  <c r="C11581" i="34"/>
  <c r="C11582" i="34"/>
  <c r="C11583" i="34"/>
  <c r="C11584" i="34"/>
  <c r="C11585" i="34"/>
  <c r="C11586" i="34"/>
  <c r="C11587" i="34"/>
  <c r="C11588" i="34"/>
  <c r="C11589" i="34"/>
  <c r="C11590" i="34"/>
  <c r="C11591" i="34"/>
  <c r="C11592" i="34"/>
  <c r="C11593" i="34"/>
  <c r="C11594" i="34"/>
  <c r="C11595" i="34"/>
  <c r="C11596" i="34"/>
  <c r="C11597" i="34"/>
  <c r="C11598" i="34"/>
  <c r="C11599" i="34"/>
  <c r="C11600" i="34"/>
  <c r="C11601" i="34"/>
  <c r="C11602" i="34"/>
  <c r="C11603" i="34"/>
  <c r="C11604" i="34"/>
  <c r="C11605" i="34"/>
  <c r="C11606" i="34"/>
  <c r="C11607" i="34"/>
  <c r="C11608" i="34"/>
  <c r="C11609" i="34"/>
  <c r="C11610" i="34"/>
  <c r="C11611" i="34"/>
  <c r="C11612" i="34"/>
  <c r="C11613" i="34"/>
  <c r="C11614" i="34"/>
  <c r="C11615" i="34"/>
  <c r="C11616" i="34"/>
  <c r="C11617" i="34"/>
  <c r="C11618" i="34"/>
  <c r="C11619" i="34"/>
  <c r="C11620" i="34"/>
  <c r="C11621" i="34"/>
  <c r="C11622" i="34"/>
  <c r="C11623" i="34"/>
  <c r="C11624" i="34"/>
  <c r="C11625" i="34"/>
  <c r="C11626" i="34"/>
  <c r="C11627" i="34"/>
  <c r="C11628" i="34"/>
  <c r="C11629" i="34"/>
  <c r="C11630" i="34"/>
  <c r="C11631" i="34"/>
  <c r="C11632" i="34"/>
  <c r="C11633" i="34"/>
  <c r="C11634" i="34"/>
  <c r="C11635" i="34"/>
  <c r="C11636" i="34"/>
  <c r="C11637" i="34"/>
  <c r="C11638" i="34"/>
  <c r="C11639" i="34"/>
  <c r="C11640" i="34"/>
  <c r="C11641" i="34"/>
  <c r="C11642" i="34"/>
  <c r="C11643" i="34"/>
  <c r="C11644" i="34"/>
  <c r="C11645" i="34"/>
  <c r="C11646" i="34"/>
  <c r="C11647" i="34"/>
  <c r="C11648" i="34"/>
  <c r="C11649" i="34"/>
  <c r="C11650" i="34"/>
  <c r="C11651" i="34"/>
  <c r="C11652" i="34"/>
  <c r="C11653" i="34"/>
  <c r="C11654" i="34"/>
  <c r="C11655" i="34"/>
  <c r="C11656" i="34"/>
  <c r="C11657" i="34"/>
  <c r="C11658" i="34"/>
  <c r="C11659" i="34"/>
  <c r="C11660" i="34"/>
  <c r="C11661" i="34"/>
  <c r="C11662" i="34"/>
  <c r="C11663" i="34"/>
  <c r="C11664" i="34"/>
  <c r="C11665" i="34"/>
  <c r="C11666" i="34"/>
  <c r="C11667" i="34"/>
  <c r="C11668" i="34"/>
  <c r="C11669" i="34"/>
  <c r="C11670" i="34"/>
  <c r="C11671" i="34"/>
  <c r="C11672" i="34"/>
  <c r="C11673" i="34"/>
  <c r="C11674" i="34"/>
  <c r="C11675" i="34"/>
  <c r="C11676" i="34"/>
  <c r="C11677" i="34"/>
  <c r="C11678" i="34"/>
  <c r="C11679" i="34"/>
  <c r="C11680" i="34"/>
  <c r="C11681" i="34"/>
  <c r="C11682" i="34"/>
  <c r="C11683" i="34"/>
  <c r="C11684" i="34"/>
  <c r="C11685" i="34"/>
  <c r="C11686" i="34"/>
  <c r="C11687" i="34"/>
  <c r="C11688" i="34"/>
  <c r="C11689" i="34"/>
  <c r="C11690" i="34"/>
  <c r="C11691" i="34"/>
  <c r="C11692" i="34"/>
  <c r="C11693" i="34"/>
  <c r="C11694" i="34"/>
  <c r="C11695" i="34"/>
  <c r="C11696" i="34"/>
  <c r="C11697" i="34"/>
  <c r="C11698" i="34"/>
  <c r="C11699" i="34"/>
  <c r="C11700" i="34"/>
  <c r="C11701" i="34"/>
  <c r="C11702" i="34"/>
  <c r="C11703" i="34"/>
  <c r="C11704" i="34"/>
  <c r="C11705" i="34"/>
  <c r="C11706" i="34"/>
  <c r="C11707" i="34"/>
  <c r="C11708" i="34"/>
  <c r="C11709" i="34"/>
  <c r="C11710" i="34"/>
  <c r="C11711" i="34"/>
  <c r="C11712" i="34"/>
  <c r="C11713" i="34"/>
  <c r="C11714" i="34"/>
  <c r="C11715" i="34"/>
  <c r="C11716" i="34"/>
  <c r="C11717" i="34"/>
  <c r="C11718" i="34"/>
  <c r="C11719" i="34"/>
  <c r="C11720" i="34"/>
  <c r="C11721" i="34"/>
  <c r="C11722" i="34"/>
  <c r="C11723" i="34"/>
  <c r="C11724" i="34"/>
  <c r="C11725" i="34"/>
  <c r="C11726" i="34"/>
  <c r="C11727" i="34"/>
  <c r="C11728" i="34"/>
  <c r="C11729" i="34"/>
  <c r="C11730" i="34"/>
  <c r="C11731" i="34"/>
  <c r="C11732" i="34"/>
  <c r="C11733" i="34"/>
  <c r="C11734" i="34"/>
  <c r="C11735" i="34"/>
  <c r="C11736" i="34"/>
  <c r="C11737" i="34"/>
  <c r="C11738" i="34"/>
  <c r="C11739" i="34"/>
  <c r="C11740" i="34"/>
  <c r="C11741" i="34"/>
  <c r="C11742" i="34"/>
  <c r="C11743" i="34"/>
  <c r="C11744" i="34"/>
  <c r="C11745" i="34"/>
  <c r="C11746" i="34"/>
  <c r="C11747" i="34"/>
  <c r="C11748" i="34"/>
  <c r="C11749" i="34"/>
  <c r="C11750" i="34"/>
  <c r="C11751" i="34"/>
  <c r="C11752" i="34"/>
  <c r="C11753" i="34"/>
  <c r="C11754" i="34"/>
  <c r="C11755" i="34"/>
  <c r="C11756" i="34"/>
  <c r="C11757" i="34"/>
  <c r="C11758" i="34"/>
  <c r="C11759" i="34"/>
  <c r="C11760" i="34"/>
  <c r="C11761" i="34"/>
  <c r="C11762" i="34"/>
  <c r="C11763" i="34"/>
  <c r="C11764" i="34"/>
  <c r="C11765" i="34"/>
  <c r="C11766" i="34"/>
  <c r="C11767" i="34"/>
  <c r="C11768" i="34"/>
  <c r="C11769" i="34"/>
  <c r="C11770" i="34"/>
  <c r="C11771" i="34"/>
  <c r="C11772" i="34"/>
  <c r="C11773" i="34"/>
  <c r="C11774" i="34"/>
  <c r="C11775" i="34"/>
  <c r="C11776" i="34"/>
  <c r="C11777" i="34"/>
  <c r="C11778" i="34"/>
  <c r="C11779" i="34"/>
  <c r="C11780" i="34"/>
  <c r="C11781" i="34"/>
  <c r="C11782" i="34"/>
  <c r="C11783" i="34"/>
  <c r="C11784" i="34"/>
  <c r="C11785" i="34"/>
  <c r="C11786" i="34"/>
  <c r="C11787" i="34"/>
  <c r="C11788" i="34"/>
  <c r="C11789" i="34"/>
  <c r="C11790" i="34"/>
  <c r="C11791" i="34"/>
  <c r="C11792" i="34"/>
  <c r="C11793" i="34"/>
  <c r="C11794" i="34"/>
  <c r="C11795" i="34"/>
  <c r="C11796" i="34"/>
  <c r="C11797" i="34"/>
  <c r="C11798" i="34"/>
  <c r="C11799" i="34"/>
  <c r="C11800" i="34"/>
  <c r="C11801" i="34"/>
  <c r="C11802" i="34"/>
  <c r="C11803" i="34"/>
  <c r="C11804" i="34"/>
  <c r="C11805" i="34"/>
  <c r="C11806" i="34"/>
  <c r="C11807" i="34"/>
  <c r="C11808" i="34"/>
  <c r="C11809" i="34"/>
  <c r="C11810" i="34"/>
  <c r="C11811" i="34"/>
  <c r="C11812" i="34"/>
  <c r="C11813" i="34"/>
  <c r="C11814" i="34"/>
  <c r="C11815" i="34"/>
  <c r="C11816" i="34"/>
  <c r="C11817" i="34"/>
  <c r="C11818" i="34"/>
  <c r="C11819" i="34"/>
  <c r="C11820" i="34"/>
  <c r="C11821" i="34"/>
  <c r="C11822" i="34"/>
  <c r="C11823" i="34"/>
  <c r="C11824" i="34"/>
  <c r="C11825" i="34"/>
  <c r="C11826" i="34"/>
  <c r="C11827" i="34"/>
  <c r="C11828" i="34"/>
  <c r="C11829" i="34"/>
  <c r="C11830" i="34"/>
  <c r="C11831" i="34"/>
  <c r="C11832" i="34"/>
  <c r="C11833" i="34"/>
  <c r="C11834" i="34"/>
  <c r="C11835" i="34"/>
  <c r="C11836" i="34"/>
  <c r="C11837" i="34"/>
  <c r="C11838" i="34"/>
  <c r="C11839" i="34"/>
  <c r="C11840" i="34"/>
  <c r="C11841" i="34"/>
  <c r="C11842" i="34"/>
  <c r="C11843" i="34"/>
  <c r="C11844" i="34"/>
  <c r="C11845" i="34"/>
  <c r="C11846" i="34"/>
  <c r="C11847" i="34"/>
  <c r="C11848" i="34"/>
  <c r="C11849" i="34"/>
  <c r="C11850" i="34"/>
  <c r="C11851" i="34"/>
  <c r="C11852" i="34"/>
  <c r="C11853" i="34"/>
  <c r="C11854" i="34"/>
  <c r="C11855" i="34"/>
  <c r="C11856" i="34"/>
  <c r="C11857" i="34"/>
  <c r="C11858" i="34"/>
  <c r="C11859" i="34"/>
  <c r="C11860" i="34"/>
  <c r="C11861" i="34"/>
  <c r="C11862" i="34"/>
  <c r="C11863" i="34"/>
  <c r="C11864" i="34"/>
  <c r="C11865" i="34"/>
  <c r="C11866" i="34"/>
  <c r="C11867" i="34"/>
  <c r="C11868" i="34"/>
  <c r="C11869" i="34"/>
  <c r="C11870" i="34"/>
  <c r="C11871" i="34"/>
  <c r="C11872" i="34"/>
  <c r="C11873" i="34"/>
  <c r="C11874" i="34"/>
  <c r="C11875" i="34"/>
  <c r="C11876" i="34"/>
  <c r="C11877" i="34"/>
  <c r="C11878" i="34"/>
  <c r="C11879" i="34"/>
  <c r="C11880" i="34"/>
  <c r="C11881" i="34"/>
  <c r="C11882" i="34"/>
  <c r="C11883" i="34"/>
  <c r="C11884" i="34"/>
  <c r="C11885" i="34"/>
  <c r="C11886" i="34"/>
  <c r="C11887" i="34"/>
  <c r="C11888" i="34"/>
  <c r="C11889" i="34"/>
  <c r="C11890" i="34"/>
  <c r="C11891" i="34"/>
  <c r="C11892" i="34"/>
  <c r="C11893" i="34"/>
  <c r="C11894" i="34"/>
  <c r="C11895" i="34"/>
  <c r="C11896" i="34"/>
  <c r="C11897" i="34"/>
  <c r="C11898" i="34"/>
  <c r="C11899" i="34"/>
  <c r="C11900" i="34"/>
  <c r="C11901" i="34"/>
  <c r="C11902" i="34"/>
  <c r="C11903" i="34"/>
  <c r="C11904" i="34"/>
  <c r="C11905" i="34"/>
  <c r="C11906" i="34"/>
  <c r="C11907" i="34"/>
  <c r="C11908" i="34"/>
  <c r="C11909" i="34"/>
  <c r="C11910" i="34"/>
  <c r="C11911" i="34"/>
  <c r="C11912" i="34"/>
  <c r="C11913" i="34"/>
  <c r="C11914" i="34"/>
  <c r="C11915" i="34"/>
  <c r="C11916" i="34"/>
  <c r="C11917" i="34"/>
  <c r="C11918" i="34"/>
  <c r="C11919" i="34"/>
  <c r="C11920" i="34"/>
  <c r="C11921" i="34"/>
  <c r="C11922" i="34"/>
  <c r="C11923" i="34"/>
  <c r="C11924" i="34"/>
  <c r="C11925" i="34"/>
  <c r="C11926" i="34"/>
  <c r="C11927" i="34"/>
  <c r="C11928" i="34"/>
  <c r="C11929" i="34"/>
  <c r="C11930" i="34"/>
  <c r="C11931" i="34"/>
  <c r="C11932" i="34"/>
  <c r="C11933" i="34"/>
  <c r="C11934" i="34"/>
  <c r="C11935" i="34"/>
  <c r="C11936" i="34"/>
  <c r="C11937" i="34"/>
  <c r="C11938" i="34"/>
  <c r="C11939" i="34"/>
  <c r="C11940" i="34"/>
  <c r="C11941" i="34"/>
  <c r="C11942" i="34"/>
  <c r="C11943" i="34"/>
  <c r="C11944" i="34"/>
  <c r="C11945" i="34"/>
  <c r="C11946" i="34"/>
  <c r="C11947" i="34"/>
  <c r="C11948" i="34"/>
  <c r="C11949" i="34"/>
  <c r="C11950" i="34"/>
  <c r="C11951" i="34"/>
  <c r="C11952" i="34"/>
  <c r="C11953" i="34"/>
  <c r="C11954" i="34"/>
  <c r="C11955" i="34"/>
  <c r="C11956" i="34"/>
  <c r="C11957" i="34"/>
  <c r="C11958" i="34"/>
  <c r="C11959" i="34"/>
  <c r="C11960" i="34"/>
  <c r="C11961" i="34"/>
  <c r="C11962" i="34"/>
  <c r="C11963" i="34"/>
  <c r="C11964" i="34"/>
  <c r="C11965" i="34"/>
  <c r="C11966" i="34"/>
  <c r="C11967" i="34"/>
  <c r="C11968" i="34"/>
  <c r="C11969" i="34"/>
  <c r="C11970" i="34"/>
  <c r="C11971" i="34"/>
  <c r="C11972" i="34"/>
  <c r="C11973" i="34"/>
  <c r="C11974" i="34"/>
  <c r="C11975" i="34"/>
  <c r="C11976" i="34"/>
  <c r="C11977" i="34"/>
  <c r="C11978" i="34"/>
  <c r="C11979" i="34"/>
  <c r="C11980" i="34"/>
  <c r="C11981" i="34"/>
  <c r="C11982" i="34"/>
  <c r="C11983" i="34"/>
  <c r="C11984" i="34"/>
  <c r="C11985" i="34"/>
  <c r="C11986" i="34"/>
  <c r="C11987" i="34"/>
  <c r="C11988" i="34"/>
  <c r="C11989" i="34"/>
  <c r="C11990" i="34"/>
  <c r="C11991" i="34"/>
  <c r="C11992" i="34"/>
  <c r="C11993" i="34"/>
  <c r="C11994" i="34"/>
  <c r="C11995" i="34"/>
  <c r="C11996" i="34"/>
  <c r="C11997" i="34"/>
  <c r="C11998" i="34"/>
  <c r="C11999" i="34"/>
  <c r="C12000" i="34"/>
  <c r="C12001" i="34"/>
  <c r="C12002" i="34"/>
  <c r="C12003" i="34"/>
  <c r="C12004" i="34"/>
  <c r="C12005" i="34"/>
  <c r="C12006" i="34"/>
  <c r="C12007" i="34"/>
  <c r="C12008" i="34"/>
  <c r="C12009" i="34"/>
  <c r="C12010" i="34"/>
  <c r="C12011" i="34"/>
  <c r="C12012" i="34"/>
  <c r="C12013" i="34"/>
  <c r="C12014" i="34"/>
  <c r="C12015" i="34"/>
  <c r="C12016" i="34"/>
  <c r="C12017" i="34"/>
  <c r="C12018" i="34"/>
  <c r="C12019" i="34"/>
  <c r="C12020" i="34"/>
  <c r="C12021" i="34"/>
  <c r="C12022" i="34"/>
  <c r="C12023" i="34"/>
  <c r="C12024" i="34"/>
  <c r="C12025" i="34"/>
  <c r="C12026" i="34"/>
  <c r="C12027" i="34"/>
  <c r="C12028" i="34"/>
  <c r="C12029" i="34"/>
  <c r="C12030" i="34"/>
  <c r="C12031" i="34"/>
  <c r="C12032" i="34"/>
  <c r="C12033" i="34"/>
  <c r="C12034" i="34"/>
  <c r="C12035" i="34"/>
  <c r="C12036" i="34"/>
  <c r="C12037" i="34"/>
  <c r="C12038" i="34"/>
  <c r="C12039" i="34"/>
  <c r="C12040" i="34"/>
  <c r="C12041" i="34"/>
  <c r="C12042" i="34"/>
  <c r="C12043" i="34"/>
  <c r="C12044" i="34"/>
  <c r="C12045" i="34"/>
  <c r="C12046" i="34"/>
  <c r="C12047" i="34"/>
  <c r="C12048" i="34"/>
  <c r="C12049" i="34"/>
  <c r="C12050" i="34"/>
  <c r="C12051" i="34"/>
  <c r="C12052" i="34"/>
  <c r="C12053" i="34"/>
  <c r="C12054" i="34"/>
  <c r="C12055" i="34"/>
  <c r="C12056" i="34"/>
  <c r="C12057" i="34"/>
  <c r="C12058" i="34"/>
  <c r="C12059" i="34"/>
  <c r="C12060" i="34"/>
  <c r="C12061" i="34"/>
  <c r="C12062" i="34"/>
  <c r="C12063" i="34"/>
  <c r="C12064" i="34"/>
  <c r="C12065" i="34"/>
  <c r="C12066" i="34"/>
  <c r="C12067" i="34"/>
  <c r="C12068" i="34"/>
  <c r="C12069" i="34"/>
  <c r="C12070" i="34"/>
  <c r="C12071" i="34"/>
  <c r="C12072" i="34"/>
  <c r="C12073" i="34"/>
  <c r="C12074" i="34"/>
  <c r="C12075" i="34"/>
  <c r="C12076" i="34"/>
  <c r="C12077" i="34"/>
  <c r="C12078" i="34"/>
  <c r="C12079" i="34"/>
  <c r="C12080" i="34"/>
  <c r="C12081" i="34"/>
  <c r="C12082" i="34"/>
  <c r="C12083" i="34"/>
  <c r="C12084" i="34"/>
  <c r="C12085" i="34"/>
  <c r="C12086" i="34"/>
  <c r="C12087" i="34"/>
  <c r="C12088" i="34"/>
  <c r="C12089" i="34"/>
  <c r="C12090" i="34"/>
  <c r="C12091" i="34"/>
  <c r="C12092" i="34"/>
  <c r="C12093" i="34"/>
  <c r="C12094" i="34"/>
  <c r="C12095" i="34"/>
  <c r="C12096" i="34"/>
  <c r="C12097" i="34"/>
  <c r="C12098" i="34"/>
  <c r="C12099" i="34"/>
  <c r="C12100" i="34"/>
  <c r="C12101" i="34"/>
  <c r="C12102" i="34"/>
  <c r="C12103" i="34"/>
  <c r="C12104" i="34"/>
  <c r="C12105" i="34"/>
  <c r="C12106" i="34"/>
  <c r="C12107" i="34"/>
  <c r="C12108" i="34"/>
  <c r="C12109" i="34"/>
  <c r="C12110" i="34"/>
  <c r="C12111" i="34"/>
  <c r="C12112" i="34"/>
  <c r="C12113" i="34"/>
  <c r="C12114" i="34"/>
  <c r="C12115" i="34"/>
  <c r="C12116" i="34"/>
  <c r="C12117" i="34"/>
  <c r="C12118" i="34"/>
  <c r="C12119" i="34"/>
  <c r="C12120" i="34"/>
  <c r="C12121" i="34"/>
  <c r="C12122" i="34"/>
  <c r="C12123" i="34"/>
  <c r="C12124" i="34"/>
  <c r="C12125" i="34"/>
  <c r="C12126" i="34"/>
  <c r="C12127" i="34"/>
  <c r="C12128" i="34"/>
  <c r="C12129" i="34"/>
  <c r="C12130" i="34"/>
  <c r="C12131" i="34"/>
  <c r="C12132" i="34"/>
  <c r="C12133" i="34"/>
  <c r="C12134" i="34"/>
  <c r="C12135" i="34"/>
  <c r="C12136" i="34"/>
  <c r="C12137" i="34"/>
  <c r="C12138" i="34"/>
  <c r="C12139" i="34"/>
  <c r="C12140" i="34"/>
  <c r="C12141" i="34"/>
  <c r="C12142" i="34"/>
  <c r="C12143" i="34"/>
  <c r="C12144" i="34"/>
  <c r="C12145" i="34"/>
  <c r="C12146" i="34"/>
  <c r="C12147" i="34"/>
  <c r="C12148" i="34"/>
  <c r="C12149" i="34"/>
  <c r="C12150" i="34"/>
  <c r="C12151" i="34"/>
  <c r="C12152" i="34"/>
  <c r="C12153" i="34"/>
  <c r="C12154" i="34"/>
  <c r="C12155" i="34"/>
  <c r="C12156" i="34"/>
  <c r="C12157" i="34"/>
  <c r="C12158" i="34"/>
  <c r="C12159" i="34"/>
  <c r="C12160" i="34"/>
  <c r="C12161" i="34"/>
  <c r="C12162" i="34"/>
  <c r="C12163" i="34"/>
  <c r="C12164" i="34"/>
  <c r="C12165" i="34"/>
  <c r="C12166" i="34"/>
  <c r="C12167" i="34"/>
  <c r="C12168" i="34"/>
  <c r="C12169" i="34"/>
  <c r="C12170" i="34"/>
  <c r="C12171" i="34"/>
  <c r="C12172" i="34"/>
  <c r="C12173" i="34"/>
  <c r="C12174" i="34"/>
  <c r="C12175" i="34"/>
  <c r="C12176" i="34"/>
  <c r="C12177" i="34"/>
  <c r="C12178" i="34"/>
  <c r="C12179" i="34"/>
  <c r="C12180" i="34"/>
  <c r="C12181" i="34"/>
  <c r="C12182" i="34"/>
  <c r="C12183" i="34"/>
  <c r="C12184" i="34"/>
  <c r="C12185" i="34"/>
  <c r="C12186" i="34"/>
  <c r="C12187" i="34"/>
  <c r="C12188" i="34"/>
  <c r="C12189" i="34"/>
  <c r="C12190" i="34"/>
  <c r="C12191" i="34"/>
  <c r="C12192" i="34"/>
  <c r="C12193" i="34"/>
  <c r="C12194" i="34"/>
  <c r="C12195" i="34"/>
  <c r="C12196" i="34"/>
  <c r="C12197" i="34"/>
  <c r="C12198" i="34"/>
  <c r="C12199" i="34"/>
  <c r="C12200" i="34"/>
  <c r="C12201" i="34"/>
  <c r="C12202" i="34"/>
  <c r="C12203" i="34"/>
  <c r="C12204" i="34"/>
  <c r="C12205" i="34"/>
  <c r="C12206" i="34"/>
  <c r="C12207" i="34"/>
  <c r="C12208" i="34"/>
  <c r="C12209" i="34"/>
  <c r="C12210" i="34"/>
  <c r="C12211" i="34"/>
  <c r="C12212" i="34"/>
  <c r="C12213" i="34"/>
  <c r="C12214" i="34"/>
  <c r="C12215" i="34"/>
  <c r="C12216" i="34"/>
  <c r="C12217" i="34"/>
  <c r="C12218" i="34"/>
  <c r="C12219" i="34"/>
  <c r="C12220" i="34"/>
  <c r="C12221" i="34"/>
  <c r="C12222" i="34"/>
  <c r="C12223" i="34"/>
  <c r="C12224" i="34"/>
  <c r="C12225" i="34"/>
  <c r="C12226" i="34"/>
  <c r="C12227" i="34"/>
  <c r="C12228" i="34"/>
  <c r="C12229" i="34"/>
  <c r="C12230" i="34"/>
  <c r="C12231" i="34"/>
  <c r="C12232" i="34"/>
  <c r="C12233" i="34"/>
  <c r="C12234" i="34"/>
  <c r="C12235" i="34"/>
  <c r="C12236" i="34"/>
  <c r="C12237" i="34"/>
  <c r="C12238" i="34"/>
  <c r="C12239" i="34"/>
  <c r="C12240" i="34"/>
  <c r="C12241" i="34"/>
  <c r="C12242" i="34"/>
  <c r="C12243" i="34"/>
  <c r="C12244" i="34"/>
  <c r="C12245" i="34"/>
  <c r="C12246" i="34"/>
  <c r="C12247" i="34"/>
  <c r="C12248" i="34"/>
  <c r="C12249" i="34"/>
  <c r="C12250" i="34"/>
  <c r="C12251" i="34"/>
  <c r="C12252" i="34"/>
  <c r="C12253" i="34"/>
  <c r="C12254" i="34"/>
  <c r="C12255" i="34"/>
  <c r="C12256" i="34"/>
  <c r="C12257" i="34"/>
  <c r="C12258" i="34"/>
  <c r="C12259" i="34"/>
  <c r="C12260" i="34"/>
  <c r="C12261" i="34"/>
  <c r="C12262" i="34"/>
  <c r="C12263" i="34"/>
  <c r="C12264" i="34"/>
  <c r="C12265" i="34"/>
  <c r="C12266" i="34"/>
  <c r="C12267" i="34"/>
  <c r="C12268" i="34"/>
  <c r="C12269" i="34"/>
  <c r="C12270" i="34"/>
  <c r="C12271" i="34"/>
  <c r="C12272" i="34"/>
  <c r="C12273" i="34"/>
  <c r="C12274" i="34"/>
  <c r="C12275" i="34"/>
  <c r="C12276" i="34"/>
  <c r="C12277" i="34"/>
  <c r="C12278" i="34"/>
  <c r="C12279" i="34"/>
  <c r="C12280" i="34"/>
  <c r="C12281" i="34"/>
  <c r="C12282" i="34"/>
  <c r="C12283" i="34"/>
  <c r="C12284" i="34"/>
  <c r="C12285" i="34"/>
  <c r="C12286" i="34"/>
  <c r="C12287" i="34"/>
  <c r="C12288" i="34"/>
  <c r="C12289" i="34"/>
  <c r="C12290" i="34"/>
  <c r="C12291" i="34"/>
  <c r="C12292" i="34"/>
  <c r="C12293" i="34"/>
  <c r="C12294" i="34"/>
  <c r="C12295" i="34"/>
  <c r="C12296" i="34"/>
  <c r="C12297" i="34"/>
  <c r="C12298" i="34"/>
  <c r="C12299" i="34"/>
  <c r="C12300" i="34"/>
  <c r="C12301" i="34"/>
  <c r="C12302" i="34"/>
  <c r="C12303" i="34"/>
  <c r="C12304" i="34"/>
  <c r="C12305" i="34"/>
  <c r="C12306" i="34"/>
  <c r="C12307" i="34"/>
  <c r="C12308" i="34"/>
  <c r="C12309" i="34"/>
  <c r="C12310" i="34"/>
  <c r="C12311" i="34"/>
  <c r="C12312" i="34"/>
  <c r="C12313" i="34"/>
  <c r="C12314" i="34"/>
  <c r="C12315" i="34"/>
  <c r="C12316" i="34"/>
  <c r="C12317" i="34"/>
  <c r="C12318" i="34"/>
  <c r="C12319" i="34"/>
  <c r="C12320" i="34"/>
  <c r="C12321" i="34"/>
  <c r="C12322" i="34"/>
  <c r="C12323" i="34"/>
  <c r="C12324" i="34"/>
  <c r="C12325" i="34"/>
  <c r="C12326" i="34"/>
  <c r="C12327" i="34"/>
  <c r="C12328" i="34"/>
  <c r="C12329" i="34"/>
  <c r="C12330" i="34"/>
  <c r="C12331" i="34"/>
  <c r="C12332" i="34"/>
  <c r="C12333" i="34"/>
  <c r="C12334" i="34"/>
  <c r="C12335" i="34"/>
  <c r="C12336" i="34"/>
  <c r="C12337" i="34"/>
  <c r="C12338" i="34"/>
  <c r="C12339" i="34"/>
  <c r="C12340" i="34"/>
  <c r="C12341" i="34"/>
  <c r="C12342" i="34"/>
  <c r="C12343" i="34"/>
  <c r="C12344" i="34"/>
  <c r="C12345" i="34"/>
  <c r="C12346" i="34"/>
  <c r="C12347" i="34"/>
  <c r="C12348" i="34"/>
  <c r="C12349" i="34"/>
  <c r="C12350" i="34"/>
  <c r="C12351" i="34"/>
  <c r="C12352" i="34"/>
  <c r="C12353" i="34"/>
  <c r="C12354" i="34"/>
  <c r="C12355" i="34"/>
  <c r="C12356" i="34"/>
  <c r="C12357" i="34"/>
  <c r="C12358" i="34"/>
  <c r="C12359" i="34"/>
  <c r="C12360" i="34"/>
  <c r="C12361" i="34"/>
  <c r="C12362" i="34"/>
  <c r="C12363" i="34"/>
  <c r="C12364" i="34"/>
  <c r="C12365" i="34"/>
  <c r="C12366" i="34"/>
  <c r="C12367" i="34"/>
  <c r="C12368" i="34"/>
  <c r="C12369" i="34"/>
  <c r="C12370" i="34"/>
  <c r="C12371" i="34"/>
  <c r="C12372" i="34"/>
  <c r="C12373" i="34"/>
  <c r="C12374" i="34"/>
  <c r="C12375" i="34"/>
  <c r="C12376" i="34"/>
  <c r="C12377" i="34"/>
  <c r="C12378" i="34"/>
  <c r="C12379" i="34"/>
  <c r="C12380" i="34"/>
  <c r="C12381" i="34"/>
  <c r="C12382" i="34"/>
  <c r="C12383" i="34"/>
  <c r="C12384" i="34"/>
  <c r="C12385" i="34"/>
  <c r="C12386" i="34"/>
  <c r="C12387" i="34"/>
  <c r="C12388" i="34"/>
  <c r="C12389" i="34"/>
  <c r="C12390" i="34"/>
  <c r="C12391" i="34"/>
  <c r="C12392" i="34"/>
  <c r="C12393" i="34"/>
  <c r="C12394" i="34"/>
  <c r="C12395" i="34"/>
  <c r="C12396" i="34"/>
  <c r="C12397" i="34"/>
  <c r="C12398" i="34"/>
  <c r="C12399" i="34"/>
  <c r="C12400" i="34"/>
  <c r="C12401" i="34"/>
  <c r="C12402" i="34"/>
  <c r="C12403" i="34"/>
  <c r="C12404" i="34"/>
  <c r="C12405" i="34"/>
  <c r="C12406" i="34"/>
  <c r="C12407" i="34"/>
  <c r="C12408" i="34"/>
  <c r="C12409" i="34"/>
  <c r="C12410" i="34"/>
  <c r="C12411" i="34"/>
  <c r="C12412" i="34"/>
  <c r="C12413" i="34"/>
  <c r="C12414" i="34"/>
  <c r="C12415" i="34"/>
  <c r="C12416" i="34"/>
  <c r="C12417" i="34"/>
  <c r="C12418" i="34"/>
  <c r="C12419" i="34"/>
  <c r="C12420" i="34"/>
  <c r="C12421" i="34"/>
  <c r="C12422" i="34"/>
  <c r="C12423" i="34"/>
  <c r="C12424" i="34"/>
  <c r="C12425" i="34"/>
  <c r="C12426" i="34"/>
  <c r="C12427" i="34"/>
  <c r="C12428" i="34"/>
  <c r="C12429" i="34"/>
  <c r="C12430" i="34"/>
  <c r="C12431" i="34"/>
  <c r="C12432" i="34"/>
  <c r="C12433" i="34"/>
  <c r="C12434" i="34"/>
  <c r="C12435" i="34"/>
  <c r="C12436" i="34"/>
  <c r="C12437" i="34"/>
  <c r="C12438" i="34"/>
  <c r="C12439" i="34"/>
  <c r="C12440" i="34"/>
  <c r="C12441" i="34"/>
  <c r="C12442" i="34"/>
  <c r="C12443" i="34"/>
  <c r="C12444" i="34"/>
  <c r="C12445" i="34"/>
  <c r="C12446" i="34"/>
  <c r="C12447" i="34"/>
  <c r="C12448" i="34"/>
  <c r="C12449" i="34"/>
  <c r="C12450" i="34"/>
  <c r="C12451" i="34"/>
  <c r="C12452" i="34"/>
  <c r="C12453" i="34"/>
  <c r="C12454" i="34"/>
  <c r="C12455" i="34"/>
  <c r="C12456" i="34"/>
  <c r="C12457" i="34"/>
  <c r="C12458" i="34"/>
  <c r="C12459" i="34"/>
  <c r="C12460" i="34"/>
  <c r="C12461" i="34"/>
  <c r="C12462" i="34"/>
  <c r="C12463" i="34"/>
  <c r="C12464" i="34"/>
  <c r="C12465" i="34"/>
  <c r="C12466" i="34"/>
  <c r="C12467" i="34"/>
  <c r="C12468" i="34"/>
  <c r="C12469" i="34"/>
  <c r="C12470" i="34"/>
  <c r="C12471" i="34"/>
  <c r="C12472" i="34"/>
  <c r="C12473" i="34"/>
  <c r="C12474" i="34"/>
  <c r="C12475" i="34"/>
  <c r="C12476" i="34"/>
  <c r="C12477" i="34"/>
  <c r="C12478" i="34"/>
  <c r="C12479" i="34"/>
  <c r="C12480" i="34"/>
  <c r="C12481" i="34"/>
  <c r="C12482" i="34"/>
  <c r="C12483" i="34"/>
  <c r="C12484" i="34"/>
  <c r="C12485" i="34"/>
  <c r="C12486" i="34"/>
  <c r="C12487" i="34"/>
  <c r="C12488" i="34"/>
  <c r="C12489" i="34"/>
  <c r="C12490" i="34"/>
  <c r="C12491" i="34"/>
  <c r="C12492" i="34"/>
  <c r="C12493" i="34"/>
  <c r="C12494" i="34"/>
  <c r="C12495" i="34"/>
  <c r="C12496" i="34"/>
  <c r="C12497" i="34"/>
  <c r="C12498" i="34"/>
  <c r="C12499" i="34"/>
  <c r="C12500" i="34"/>
  <c r="C12501" i="34"/>
  <c r="C12502" i="34"/>
  <c r="C12503" i="34"/>
  <c r="C12504" i="34"/>
  <c r="C12505" i="34"/>
  <c r="C12506" i="34"/>
  <c r="C12507" i="34"/>
  <c r="C12508" i="34"/>
  <c r="C12509" i="34"/>
  <c r="C12510" i="34"/>
  <c r="C12511" i="34"/>
  <c r="C12512" i="34"/>
  <c r="C12513" i="34"/>
  <c r="C12514" i="34"/>
  <c r="C12515" i="34"/>
  <c r="C12516" i="34"/>
  <c r="C12517" i="34"/>
  <c r="C12518" i="34"/>
  <c r="C12519" i="34"/>
  <c r="C12520" i="34"/>
  <c r="C12521" i="34"/>
  <c r="C12522" i="34"/>
  <c r="C12523" i="34"/>
  <c r="C12524" i="34"/>
  <c r="C12525" i="34"/>
  <c r="C12526" i="34"/>
  <c r="C12527" i="34"/>
  <c r="C12528" i="34"/>
  <c r="C12529" i="34"/>
  <c r="C12530" i="34"/>
  <c r="C12531" i="34"/>
  <c r="C12532" i="34"/>
  <c r="C12533" i="34"/>
  <c r="C12534" i="34"/>
  <c r="C12535" i="34"/>
  <c r="C12536" i="34"/>
  <c r="C12537" i="34"/>
  <c r="C12538" i="34"/>
  <c r="C12539" i="34"/>
  <c r="C12540" i="34"/>
  <c r="C12541" i="34"/>
  <c r="C12542" i="34"/>
  <c r="C12543" i="34"/>
  <c r="C12544" i="34"/>
  <c r="C12545" i="34"/>
  <c r="C12546" i="34"/>
  <c r="C12547" i="34"/>
  <c r="C12548" i="34"/>
  <c r="C12549" i="34"/>
  <c r="C12550" i="34"/>
  <c r="C12551" i="34"/>
  <c r="C12552" i="34"/>
  <c r="C12553" i="34"/>
  <c r="C12554" i="34"/>
  <c r="C12555" i="34"/>
  <c r="C12556" i="34"/>
  <c r="C12557" i="34"/>
  <c r="C12558" i="34"/>
  <c r="C12559" i="34"/>
  <c r="C12560" i="34"/>
  <c r="C12561" i="34"/>
  <c r="C12562" i="34"/>
  <c r="C12563" i="34"/>
  <c r="C12564" i="34"/>
  <c r="C12565" i="34"/>
  <c r="C12566" i="34"/>
  <c r="C12567" i="34"/>
  <c r="C12568" i="34"/>
  <c r="C12569" i="34"/>
  <c r="C12570" i="34"/>
  <c r="C12571" i="34"/>
  <c r="C12572" i="34"/>
  <c r="C12573" i="34"/>
  <c r="C12574" i="34"/>
  <c r="C12575" i="34"/>
  <c r="C12576" i="34"/>
  <c r="C12577" i="34"/>
  <c r="C12578" i="34"/>
  <c r="C12579" i="34"/>
  <c r="C12580" i="34"/>
  <c r="C12581" i="34"/>
  <c r="C12582" i="34"/>
  <c r="C12583" i="34"/>
  <c r="C12584" i="34"/>
  <c r="C12585" i="34"/>
  <c r="C12586" i="34"/>
  <c r="C12587" i="34"/>
  <c r="C12588" i="34"/>
  <c r="C12589" i="34"/>
  <c r="C12590" i="34"/>
  <c r="C12591" i="34"/>
  <c r="C12592" i="34"/>
  <c r="C12593" i="34"/>
  <c r="C12594" i="34"/>
  <c r="C12595" i="34"/>
  <c r="C12596" i="34"/>
  <c r="C12597" i="34"/>
  <c r="C12598" i="34"/>
  <c r="C12599" i="34"/>
  <c r="C12600" i="34"/>
  <c r="C12601" i="34"/>
  <c r="C12602" i="34"/>
  <c r="C12603" i="34"/>
  <c r="C12604" i="34"/>
  <c r="C12605" i="34"/>
  <c r="C12606" i="34"/>
  <c r="C12607" i="34"/>
  <c r="C12608" i="34"/>
  <c r="C12609" i="34"/>
  <c r="C12610" i="34"/>
  <c r="C12611" i="34"/>
  <c r="C12612" i="34"/>
  <c r="C12613" i="34"/>
  <c r="C12614" i="34"/>
  <c r="C12615" i="34"/>
  <c r="C12616" i="34"/>
  <c r="C12617" i="34"/>
  <c r="C12618" i="34"/>
  <c r="C12619" i="34"/>
  <c r="C12620" i="34"/>
  <c r="C12621" i="34"/>
  <c r="C12622" i="34"/>
  <c r="C12623" i="34"/>
  <c r="C12624" i="34"/>
  <c r="C12625" i="34"/>
  <c r="C12626" i="34"/>
  <c r="C12627" i="34"/>
  <c r="C12628" i="34"/>
  <c r="C12629" i="34"/>
  <c r="C12630" i="34"/>
  <c r="C12631" i="34"/>
  <c r="C12632" i="34"/>
  <c r="C12633" i="34"/>
  <c r="C12634" i="34"/>
  <c r="C12635" i="34"/>
  <c r="C12636" i="34"/>
  <c r="C12637" i="34"/>
  <c r="C12638" i="34"/>
  <c r="C12639" i="34"/>
  <c r="C12640" i="34"/>
  <c r="C12641" i="34"/>
  <c r="C12642" i="34"/>
  <c r="C12643" i="34"/>
  <c r="C12644" i="34"/>
  <c r="C12645" i="34"/>
  <c r="C12646" i="34"/>
  <c r="C12647" i="34"/>
  <c r="C12648" i="34"/>
  <c r="C12649" i="34"/>
  <c r="C12650" i="34"/>
  <c r="C12651" i="34"/>
  <c r="C12652" i="34"/>
  <c r="C12653" i="34"/>
  <c r="C12654" i="34"/>
  <c r="C12655" i="34"/>
  <c r="C12656" i="34"/>
  <c r="C12657" i="34"/>
  <c r="C12658" i="34"/>
  <c r="C12659" i="34"/>
  <c r="C12660" i="34"/>
  <c r="C12661" i="34"/>
  <c r="C12662" i="34"/>
  <c r="C12663" i="34"/>
  <c r="C12664" i="34"/>
  <c r="C12665" i="34"/>
  <c r="C12666" i="34"/>
  <c r="C12667" i="34"/>
  <c r="C12668" i="34"/>
  <c r="C12669" i="34"/>
  <c r="C12670" i="34"/>
  <c r="C12671" i="34"/>
  <c r="C12672" i="34"/>
  <c r="C12673" i="34"/>
  <c r="C12674" i="34"/>
  <c r="C12675" i="34"/>
  <c r="C12676" i="34"/>
  <c r="C12677" i="34"/>
  <c r="C12678" i="34"/>
  <c r="C12679" i="34"/>
  <c r="C12680" i="34"/>
  <c r="C12681" i="34"/>
  <c r="C12682" i="34"/>
  <c r="C12683" i="34"/>
  <c r="C12684" i="34"/>
  <c r="C12685" i="34"/>
  <c r="C12686" i="34"/>
  <c r="C12687" i="34"/>
  <c r="C12688" i="34"/>
  <c r="C12689" i="34"/>
  <c r="C12690" i="34"/>
  <c r="C12691" i="34"/>
  <c r="C12692" i="34"/>
  <c r="C12693" i="34"/>
  <c r="C12694" i="34"/>
  <c r="C12695" i="34"/>
  <c r="C12696" i="34"/>
  <c r="C12697" i="34"/>
  <c r="C12698" i="34"/>
  <c r="C12699" i="34"/>
  <c r="C12700" i="34"/>
  <c r="C12701" i="34"/>
  <c r="C12702" i="34"/>
  <c r="C12703" i="34"/>
  <c r="C12704" i="34"/>
  <c r="C12705" i="34"/>
  <c r="C12706" i="34"/>
  <c r="C12707" i="34"/>
  <c r="C12708" i="34"/>
  <c r="C12709" i="34"/>
  <c r="C12710" i="34"/>
  <c r="C12711" i="34"/>
  <c r="C12712" i="34"/>
  <c r="C12713" i="34"/>
  <c r="C12714" i="34"/>
  <c r="C12715" i="34"/>
  <c r="C12716" i="34"/>
  <c r="C12717" i="34"/>
  <c r="C12718" i="34"/>
  <c r="C12719" i="34"/>
  <c r="C12720" i="34"/>
  <c r="C12721" i="34"/>
  <c r="C12722" i="34"/>
  <c r="C12723" i="34"/>
  <c r="C12724" i="34"/>
  <c r="C12725" i="34"/>
  <c r="C12726" i="34"/>
  <c r="C12727" i="34"/>
  <c r="C12728" i="34"/>
  <c r="C12729" i="34"/>
  <c r="C12730" i="34"/>
  <c r="C12731" i="34"/>
  <c r="C12732" i="34"/>
  <c r="C12733" i="34"/>
  <c r="C12734" i="34"/>
  <c r="C12735" i="34"/>
  <c r="C12736" i="34"/>
  <c r="C12737" i="34"/>
  <c r="C12738" i="34"/>
  <c r="C12739" i="34"/>
  <c r="C12740" i="34"/>
  <c r="C12741" i="34"/>
  <c r="C12742" i="34"/>
  <c r="C12743" i="34"/>
  <c r="C12744" i="34"/>
  <c r="C12745" i="34"/>
  <c r="C12746" i="34"/>
  <c r="C12747" i="34"/>
  <c r="C12748" i="34"/>
  <c r="C12749" i="34"/>
  <c r="C12750" i="34"/>
  <c r="C12751" i="34"/>
  <c r="C12752" i="34"/>
  <c r="C12753" i="34"/>
  <c r="C12754" i="34"/>
  <c r="C12755" i="34"/>
  <c r="C12756" i="34"/>
  <c r="C12757" i="34"/>
  <c r="C12758" i="34"/>
  <c r="C12759" i="34"/>
  <c r="C12760" i="34"/>
  <c r="C12761" i="34"/>
  <c r="C12762" i="34"/>
  <c r="C12763" i="34"/>
  <c r="C12764" i="34"/>
  <c r="C12765" i="34"/>
  <c r="C12766" i="34"/>
  <c r="C12767" i="34"/>
  <c r="C12768" i="34"/>
  <c r="C12769" i="34"/>
  <c r="C12770" i="34"/>
  <c r="C12771" i="34"/>
  <c r="C12772" i="34"/>
  <c r="C12773" i="34"/>
  <c r="C12774" i="34"/>
  <c r="C12775" i="34"/>
  <c r="C12776" i="34"/>
  <c r="C12777" i="34"/>
  <c r="C12778" i="34"/>
  <c r="C12779" i="34"/>
  <c r="C12780" i="34"/>
  <c r="C12781" i="34"/>
  <c r="C12782" i="34"/>
  <c r="C12783" i="34"/>
  <c r="C12784" i="34"/>
  <c r="C12785" i="34"/>
  <c r="C12786" i="34"/>
  <c r="C12787" i="34"/>
  <c r="C12788" i="34"/>
  <c r="C12789" i="34"/>
  <c r="C12790" i="34"/>
  <c r="C12791" i="34"/>
  <c r="C12792" i="34"/>
  <c r="C12793" i="34"/>
  <c r="C12794" i="34"/>
  <c r="C12795" i="34"/>
  <c r="C12796" i="34"/>
  <c r="C12797" i="34"/>
  <c r="C12798" i="34"/>
  <c r="C12799" i="34"/>
  <c r="C12800" i="34"/>
  <c r="C12801" i="34"/>
  <c r="C12802" i="34"/>
  <c r="C12803" i="34"/>
  <c r="C12804" i="34"/>
  <c r="C12805" i="34"/>
  <c r="C12806" i="34"/>
  <c r="C12807" i="34"/>
  <c r="C12808" i="34"/>
  <c r="C12809" i="34"/>
  <c r="C12810" i="34"/>
  <c r="C12811" i="34"/>
  <c r="C12812" i="34"/>
  <c r="C12813" i="34"/>
  <c r="C12814" i="34"/>
  <c r="C12815" i="34"/>
  <c r="C12816" i="34"/>
  <c r="C12817" i="34"/>
  <c r="C12818" i="34"/>
  <c r="C12819" i="34"/>
  <c r="C12820" i="34"/>
  <c r="C12821" i="34"/>
  <c r="C12822" i="34"/>
  <c r="C12823" i="34"/>
  <c r="C12824" i="34"/>
  <c r="C12825" i="34"/>
  <c r="C12826" i="34"/>
  <c r="C12827" i="34"/>
  <c r="C12828" i="34"/>
  <c r="C12829" i="34"/>
  <c r="C12830" i="34"/>
  <c r="C12831" i="34"/>
  <c r="C12832" i="34"/>
  <c r="C12833" i="34"/>
  <c r="C12834" i="34"/>
  <c r="C12835" i="34"/>
  <c r="C12836" i="34"/>
  <c r="C12837" i="34"/>
  <c r="C12838" i="34"/>
  <c r="C12839" i="34"/>
  <c r="C12840" i="34"/>
  <c r="C12841" i="34"/>
  <c r="C12842" i="34"/>
  <c r="C12843" i="34"/>
  <c r="C12844" i="34"/>
  <c r="C12845" i="34"/>
  <c r="C12846" i="34"/>
  <c r="C12847" i="34"/>
  <c r="C12848" i="34"/>
  <c r="C12849" i="34"/>
  <c r="C12850" i="34"/>
  <c r="C12851" i="34"/>
  <c r="C12852" i="34"/>
  <c r="C12853" i="34"/>
  <c r="C12854" i="34"/>
  <c r="C12855" i="34"/>
  <c r="C12856" i="34"/>
  <c r="C12857" i="34"/>
  <c r="C12858" i="34"/>
  <c r="C12859" i="34"/>
  <c r="C12860" i="34"/>
  <c r="C12861" i="34"/>
  <c r="C12862" i="34"/>
  <c r="C12863" i="34"/>
  <c r="C12864" i="34"/>
  <c r="C12865" i="34"/>
  <c r="C12866" i="34"/>
  <c r="C12867" i="34"/>
  <c r="C12868" i="34"/>
  <c r="C12869" i="34"/>
  <c r="C12870" i="34"/>
  <c r="C12871" i="34"/>
  <c r="C12872" i="34"/>
  <c r="C12873" i="34"/>
  <c r="C12874" i="34"/>
  <c r="C12875" i="34"/>
  <c r="C12876" i="34"/>
  <c r="C12877" i="34"/>
  <c r="C12878" i="34"/>
  <c r="C12879" i="34"/>
  <c r="C12880" i="34"/>
  <c r="C12881" i="34"/>
  <c r="C12882" i="34"/>
  <c r="C12883" i="34"/>
  <c r="C12884" i="34"/>
  <c r="C12885" i="34"/>
  <c r="C12886" i="34"/>
  <c r="C12887" i="34"/>
  <c r="C12888" i="34"/>
  <c r="C12889" i="34"/>
  <c r="C12890" i="34"/>
  <c r="C12891" i="34"/>
  <c r="C12892" i="34"/>
  <c r="C12893" i="34"/>
  <c r="C12894" i="34"/>
  <c r="C12895" i="34"/>
  <c r="C12896" i="34"/>
  <c r="C12897" i="34"/>
  <c r="C12898" i="34"/>
  <c r="C12899" i="34"/>
  <c r="C12900" i="34"/>
  <c r="C12901" i="34"/>
  <c r="C12902" i="34"/>
  <c r="C12903" i="34"/>
  <c r="C12904" i="34"/>
  <c r="C12905" i="34"/>
  <c r="C12906" i="34"/>
  <c r="C12907" i="34"/>
  <c r="C12908" i="34"/>
  <c r="C12909" i="34"/>
  <c r="C12910" i="34"/>
  <c r="C12911" i="34"/>
  <c r="C12912" i="34"/>
  <c r="C12913" i="34"/>
  <c r="C12914" i="34"/>
  <c r="C12915" i="34"/>
  <c r="C12916" i="34"/>
  <c r="C12917" i="34"/>
  <c r="C12918" i="34"/>
  <c r="C12919" i="34"/>
  <c r="C12920" i="34"/>
  <c r="C12921" i="34"/>
  <c r="C12922" i="34"/>
  <c r="C12923" i="34"/>
  <c r="C12924" i="34"/>
  <c r="C12925" i="34"/>
  <c r="C12926" i="34"/>
  <c r="C12927" i="34"/>
  <c r="C12928" i="34"/>
  <c r="C12929" i="34"/>
  <c r="C12930" i="34"/>
  <c r="C12931" i="34"/>
  <c r="C12932" i="34"/>
  <c r="C12933" i="34"/>
  <c r="C12934" i="34"/>
  <c r="C12935" i="34"/>
  <c r="C12936" i="34"/>
  <c r="C12937" i="34"/>
  <c r="C12938" i="34"/>
  <c r="C12939" i="34"/>
  <c r="C12940" i="34"/>
  <c r="C12941" i="34"/>
  <c r="C12942" i="34"/>
  <c r="C12943" i="34"/>
  <c r="C12944" i="34"/>
  <c r="C12945" i="34"/>
  <c r="C12946" i="34"/>
  <c r="C12947" i="34"/>
  <c r="C12948" i="34"/>
  <c r="C12949" i="34"/>
  <c r="C12950" i="34"/>
  <c r="C12951" i="34"/>
  <c r="C12952" i="34"/>
  <c r="C12953" i="34"/>
  <c r="C12954" i="34"/>
  <c r="C12955" i="34"/>
  <c r="C12956" i="34"/>
  <c r="C12957" i="34"/>
  <c r="C12958" i="34"/>
  <c r="C12959" i="34"/>
  <c r="C12960" i="34"/>
  <c r="C12961" i="34"/>
  <c r="C12962" i="34"/>
  <c r="C12963" i="34"/>
  <c r="C12964" i="34"/>
  <c r="C12965" i="34"/>
  <c r="C12966" i="34"/>
  <c r="C12967" i="34"/>
  <c r="C12968" i="34"/>
  <c r="C12969" i="34"/>
  <c r="C12970" i="34"/>
  <c r="C12971" i="34"/>
  <c r="C12972" i="34"/>
  <c r="C12973" i="34"/>
  <c r="C12974" i="34"/>
  <c r="C12975" i="34"/>
  <c r="C12976" i="34"/>
  <c r="C12977" i="34"/>
  <c r="C12978" i="34"/>
  <c r="C12979" i="34"/>
  <c r="C12980" i="34"/>
  <c r="C12981" i="34"/>
  <c r="C12982" i="34"/>
  <c r="C12983" i="34"/>
  <c r="C12984" i="34"/>
  <c r="C12985" i="34"/>
  <c r="C12986" i="34"/>
  <c r="C12987" i="34"/>
  <c r="C12988" i="34"/>
  <c r="C12989" i="34"/>
  <c r="C12990" i="34"/>
  <c r="C12991" i="34"/>
  <c r="C12992" i="34"/>
  <c r="C12993" i="34"/>
  <c r="C12994" i="34"/>
  <c r="C12995" i="34"/>
  <c r="C12996" i="34"/>
  <c r="C12997" i="34"/>
  <c r="C12998" i="34"/>
  <c r="C12999" i="34"/>
  <c r="C13000" i="34"/>
  <c r="C13001" i="34"/>
  <c r="C13002" i="34"/>
  <c r="C13003" i="34"/>
  <c r="C13004" i="34"/>
  <c r="C13005" i="34"/>
  <c r="C13006" i="34"/>
  <c r="C13007" i="34"/>
  <c r="C13008" i="34"/>
  <c r="C13009" i="34"/>
  <c r="C13010" i="34"/>
  <c r="C13011" i="34"/>
  <c r="C13012" i="34"/>
  <c r="C13013" i="34"/>
  <c r="C13014" i="34"/>
  <c r="C13015" i="34"/>
  <c r="C13016" i="34"/>
  <c r="C13017" i="34"/>
  <c r="C13018" i="34"/>
  <c r="C13019" i="34"/>
  <c r="C13020" i="34"/>
  <c r="C13021" i="34"/>
  <c r="C13022" i="34"/>
  <c r="C13023" i="34"/>
  <c r="C13024" i="34"/>
  <c r="C13025" i="34"/>
  <c r="C13026" i="34"/>
  <c r="C13027" i="34"/>
  <c r="C13028" i="34"/>
  <c r="C13029" i="34"/>
  <c r="C13030" i="34"/>
  <c r="C13031" i="34"/>
  <c r="C13032" i="34"/>
  <c r="C13033" i="34"/>
  <c r="C13034" i="34"/>
  <c r="C13035" i="34"/>
  <c r="C13036" i="34"/>
  <c r="C13037" i="34"/>
  <c r="C13038" i="34"/>
  <c r="C13039" i="34"/>
  <c r="C13040" i="34"/>
  <c r="C13041" i="34"/>
  <c r="C13042" i="34"/>
  <c r="C13043" i="34"/>
  <c r="C13044" i="34"/>
  <c r="C13045" i="34"/>
  <c r="C13046" i="34"/>
  <c r="C13047" i="34"/>
  <c r="C13048" i="34"/>
  <c r="C13049" i="34"/>
  <c r="C13050" i="34"/>
  <c r="C13051" i="34"/>
  <c r="C13052" i="34"/>
  <c r="C13053" i="34"/>
  <c r="C13054" i="34"/>
  <c r="C13055" i="34"/>
  <c r="C13056" i="34"/>
  <c r="C13057" i="34"/>
  <c r="C13058" i="34"/>
  <c r="C13059" i="34"/>
  <c r="C13060" i="34"/>
  <c r="C13061" i="34"/>
  <c r="C13062" i="34"/>
  <c r="C13063" i="34"/>
  <c r="C13064" i="34"/>
  <c r="C13065" i="34"/>
  <c r="C13066" i="34"/>
  <c r="C13067" i="34"/>
  <c r="C13068" i="34"/>
  <c r="C13069" i="34"/>
  <c r="C13070" i="34"/>
  <c r="C13071" i="34"/>
  <c r="C13072" i="34"/>
  <c r="C13073" i="34"/>
  <c r="C13074" i="34"/>
  <c r="C13075" i="34"/>
  <c r="C13076" i="34"/>
  <c r="C13077" i="34"/>
  <c r="C13078" i="34"/>
  <c r="C13079" i="34"/>
  <c r="C13080" i="34"/>
  <c r="C13081" i="34"/>
  <c r="C13082" i="34"/>
  <c r="C13083" i="34"/>
  <c r="C13084" i="34"/>
  <c r="C13085" i="34"/>
  <c r="C13086" i="34"/>
  <c r="C13087" i="34"/>
  <c r="C13088" i="34"/>
  <c r="C13089" i="34"/>
  <c r="C13090" i="34"/>
  <c r="C13091" i="34"/>
  <c r="C13092" i="34"/>
  <c r="C13093" i="34"/>
  <c r="C13094" i="34"/>
  <c r="C13095" i="34"/>
  <c r="C13096" i="34"/>
  <c r="C13097" i="34"/>
  <c r="C13098" i="34"/>
  <c r="C13099" i="34"/>
  <c r="C13100" i="34"/>
  <c r="C13101" i="34"/>
  <c r="C13102" i="34"/>
  <c r="C13103" i="34"/>
  <c r="C13104" i="34"/>
  <c r="C13105" i="34"/>
  <c r="C13106" i="34"/>
  <c r="C13107" i="34"/>
  <c r="C13108" i="34"/>
  <c r="C13109" i="34"/>
  <c r="C13110" i="34"/>
  <c r="C13111" i="34"/>
  <c r="C13112" i="34"/>
  <c r="C13113" i="34"/>
  <c r="C13114" i="34"/>
  <c r="C13115" i="34"/>
  <c r="C13116" i="34"/>
  <c r="C13117" i="34"/>
  <c r="C13118" i="34"/>
  <c r="C13119" i="34"/>
  <c r="C13120" i="34"/>
  <c r="C13121" i="34"/>
  <c r="C13122" i="34"/>
  <c r="C13123" i="34"/>
  <c r="C13124" i="34"/>
  <c r="C13125" i="34"/>
  <c r="C13126" i="34"/>
  <c r="C13127" i="34"/>
  <c r="C13128" i="34"/>
  <c r="C13129" i="34"/>
  <c r="C13130" i="34"/>
  <c r="C13131" i="34"/>
  <c r="C13132" i="34"/>
  <c r="C13133" i="34"/>
  <c r="C13134" i="34"/>
  <c r="C13135" i="34"/>
  <c r="C13136" i="34"/>
  <c r="C13137" i="34"/>
  <c r="C13138" i="34"/>
  <c r="C13139" i="34"/>
  <c r="C13140" i="34"/>
  <c r="C13141" i="34"/>
  <c r="C13142" i="34"/>
  <c r="C13143" i="34"/>
  <c r="C13144" i="34"/>
  <c r="C13145" i="34"/>
  <c r="C13146" i="34"/>
  <c r="C13147" i="34"/>
  <c r="C13148" i="34"/>
  <c r="C13149" i="34"/>
  <c r="C13150" i="34"/>
  <c r="C13151" i="34"/>
  <c r="C13152" i="34"/>
  <c r="C13153" i="34"/>
  <c r="C13154" i="34"/>
  <c r="C13155" i="34"/>
  <c r="C13156" i="34"/>
  <c r="C13157" i="34"/>
  <c r="C13158" i="34"/>
  <c r="C13159" i="34"/>
  <c r="C13160" i="34"/>
  <c r="C13161" i="34"/>
  <c r="C13162" i="34"/>
  <c r="C13163" i="34"/>
  <c r="C13164" i="34"/>
  <c r="C13165" i="34"/>
  <c r="C13166" i="34"/>
  <c r="C13167" i="34"/>
  <c r="C13168" i="34"/>
  <c r="C13169" i="34"/>
  <c r="C13170" i="34"/>
  <c r="C13171" i="34"/>
  <c r="C13172" i="34"/>
  <c r="C13173" i="34"/>
  <c r="C13174" i="34"/>
  <c r="C13175" i="34"/>
  <c r="C13176" i="34"/>
  <c r="C13177" i="34"/>
  <c r="C13178" i="34"/>
  <c r="C13179" i="34"/>
  <c r="C13180" i="34"/>
  <c r="C13181" i="34"/>
  <c r="C13182" i="34"/>
  <c r="C13183" i="34"/>
  <c r="C13184" i="34"/>
  <c r="C13185" i="34"/>
  <c r="C13186" i="34"/>
  <c r="C13187" i="34"/>
  <c r="C13188" i="34"/>
  <c r="C13189" i="34"/>
  <c r="C13190" i="34"/>
  <c r="C13191" i="34"/>
  <c r="C13192" i="34"/>
  <c r="C13193" i="34"/>
  <c r="C13194" i="34"/>
  <c r="C13195" i="34"/>
  <c r="C13196" i="34"/>
  <c r="C13197" i="34"/>
  <c r="C13198" i="34"/>
  <c r="C13199" i="34"/>
  <c r="C13200" i="34"/>
  <c r="C13201" i="34"/>
  <c r="C13202" i="34"/>
  <c r="C13203" i="34"/>
  <c r="C13204" i="34"/>
  <c r="C13205" i="34"/>
  <c r="C13206" i="34"/>
  <c r="C13207" i="34"/>
  <c r="C13208" i="34"/>
  <c r="C13209" i="34"/>
  <c r="C13210" i="34"/>
  <c r="C13211" i="34"/>
  <c r="C13212" i="34"/>
  <c r="C13213" i="34"/>
  <c r="C13214" i="34"/>
  <c r="C13215" i="34"/>
  <c r="C13216" i="34"/>
  <c r="C13217" i="34"/>
  <c r="C13218" i="34"/>
  <c r="C13219" i="34"/>
  <c r="C13220" i="34"/>
  <c r="C13221" i="34"/>
  <c r="C13222" i="34"/>
  <c r="C13223" i="34"/>
  <c r="C13224" i="34"/>
  <c r="C13225" i="34"/>
  <c r="C13226" i="34"/>
  <c r="C13227" i="34"/>
  <c r="C13228" i="34"/>
  <c r="C13229" i="34"/>
  <c r="C13230" i="34"/>
  <c r="C13231" i="34"/>
  <c r="C13232" i="34"/>
  <c r="C13233" i="34"/>
  <c r="C13234" i="34"/>
  <c r="C13235" i="34"/>
  <c r="C13236" i="34"/>
  <c r="C13237" i="34"/>
  <c r="C13238" i="34"/>
  <c r="C13239" i="34"/>
  <c r="C13240" i="34"/>
  <c r="C13241" i="34"/>
  <c r="C13242" i="34"/>
  <c r="C13243" i="34"/>
  <c r="C13244" i="34"/>
  <c r="C13245" i="34"/>
  <c r="C13246" i="34"/>
  <c r="C13247" i="34"/>
  <c r="C13248" i="34"/>
  <c r="C13249" i="34"/>
  <c r="C13250" i="34"/>
  <c r="C13251" i="34"/>
  <c r="C13252" i="34"/>
  <c r="C13253" i="34"/>
  <c r="C13254" i="34"/>
  <c r="C13255" i="34"/>
  <c r="C13256" i="34"/>
  <c r="C13257" i="34"/>
  <c r="C13258" i="34"/>
  <c r="C13259" i="34"/>
  <c r="C13260" i="34"/>
  <c r="C13261" i="34"/>
  <c r="C13262" i="34"/>
  <c r="C13263" i="34"/>
  <c r="C13264" i="34"/>
  <c r="C13265" i="34"/>
  <c r="C13266" i="34"/>
  <c r="C13267" i="34"/>
  <c r="C13268" i="34"/>
  <c r="C13269" i="34"/>
  <c r="C13270" i="34"/>
  <c r="C13271" i="34"/>
  <c r="C13272" i="34"/>
  <c r="C13273" i="34"/>
  <c r="C13274" i="34"/>
  <c r="C13275" i="34"/>
  <c r="C13276" i="34"/>
  <c r="C13277" i="34"/>
  <c r="C13278" i="34"/>
  <c r="C13279" i="34"/>
  <c r="C13280" i="34"/>
  <c r="C13281" i="34"/>
  <c r="C13282" i="34"/>
  <c r="C13283" i="34"/>
  <c r="C13284" i="34"/>
  <c r="C13285" i="34"/>
  <c r="C13286" i="34"/>
  <c r="C13287" i="34"/>
  <c r="C13288" i="34"/>
  <c r="C13289" i="34"/>
  <c r="C13290" i="34"/>
  <c r="C13291" i="34"/>
  <c r="C13292" i="34"/>
  <c r="C13293" i="34"/>
  <c r="C13294" i="34"/>
  <c r="C13295" i="34"/>
  <c r="C13296" i="34"/>
  <c r="C13297" i="34"/>
  <c r="C13298" i="34"/>
  <c r="C13299" i="34"/>
  <c r="C13300" i="34"/>
  <c r="C13301" i="34"/>
  <c r="C13302" i="34"/>
  <c r="C13303" i="34"/>
  <c r="C13304" i="34"/>
  <c r="C13305" i="34"/>
  <c r="C13306" i="34"/>
  <c r="C13307" i="34"/>
  <c r="C13308" i="34"/>
  <c r="C13309" i="34"/>
  <c r="C13310" i="34"/>
  <c r="C13311" i="34"/>
  <c r="C13312" i="34"/>
  <c r="C13313" i="34"/>
  <c r="C13314" i="34"/>
  <c r="C13315" i="34"/>
  <c r="C13316" i="34"/>
  <c r="C13317" i="34"/>
  <c r="C13318" i="34"/>
  <c r="C13319" i="34"/>
  <c r="C13320" i="34"/>
  <c r="C13321" i="34"/>
  <c r="C13322" i="34"/>
  <c r="C13323" i="34"/>
  <c r="C13324" i="34"/>
  <c r="C13325" i="34"/>
  <c r="C13326" i="34"/>
  <c r="C13327" i="34"/>
  <c r="C13328" i="34"/>
  <c r="C13329" i="34"/>
  <c r="C13330" i="34"/>
  <c r="C13331" i="34"/>
  <c r="C13332" i="34"/>
  <c r="C13333" i="34"/>
  <c r="C13334" i="34"/>
  <c r="C13335" i="34"/>
  <c r="C13336" i="34"/>
  <c r="C13337" i="34"/>
  <c r="C13338" i="34"/>
  <c r="C13339" i="34"/>
  <c r="C13340" i="34"/>
  <c r="C13341" i="34"/>
  <c r="C13342" i="34"/>
  <c r="C13343" i="34"/>
  <c r="C13344" i="34"/>
  <c r="C13345" i="34"/>
  <c r="C13346" i="34"/>
  <c r="C13347" i="34"/>
  <c r="C13348" i="34"/>
  <c r="C13349" i="34"/>
  <c r="C13350" i="34"/>
  <c r="C13351" i="34"/>
  <c r="C13352" i="34"/>
  <c r="C13353" i="34"/>
  <c r="C13354" i="34"/>
  <c r="C13355" i="34"/>
  <c r="C13356" i="34"/>
  <c r="C13357" i="34"/>
  <c r="C13358" i="34"/>
  <c r="C13359" i="34"/>
  <c r="C13360" i="34"/>
  <c r="C13361" i="34"/>
  <c r="C13362" i="34"/>
  <c r="C13363" i="34"/>
  <c r="C13364" i="34"/>
  <c r="C13365" i="34"/>
  <c r="C13366" i="34"/>
  <c r="C13367" i="34"/>
  <c r="C13368" i="34"/>
  <c r="C13369" i="34"/>
  <c r="C13370" i="34"/>
  <c r="C13371" i="34"/>
  <c r="C13372" i="34"/>
  <c r="C13373" i="34"/>
  <c r="C13374" i="34"/>
  <c r="C13375" i="34"/>
  <c r="C13376" i="34"/>
  <c r="C13377" i="34"/>
  <c r="C13378" i="34"/>
  <c r="C13379" i="34"/>
  <c r="C13380" i="34"/>
  <c r="C13381" i="34"/>
  <c r="C13382" i="34"/>
  <c r="C13383" i="34"/>
  <c r="C13384" i="34"/>
  <c r="C13385" i="34"/>
  <c r="C13386" i="34"/>
  <c r="C13387" i="34"/>
  <c r="C13388" i="34"/>
  <c r="C13389" i="34"/>
  <c r="C13390" i="34"/>
  <c r="C13391" i="34"/>
  <c r="C13392" i="34"/>
  <c r="C13393" i="34"/>
  <c r="C13394" i="34"/>
  <c r="C13395" i="34"/>
  <c r="C13396" i="34"/>
  <c r="C13397" i="34"/>
  <c r="C13398" i="34"/>
  <c r="C13399" i="34"/>
  <c r="C13400" i="34"/>
  <c r="C13401" i="34"/>
  <c r="C13402" i="34"/>
  <c r="C13403" i="34"/>
  <c r="C13404" i="34"/>
  <c r="C13405" i="34"/>
  <c r="C13406" i="34"/>
  <c r="C13407" i="34"/>
  <c r="C13408" i="34"/>
  <c r="C13409" i="34"/>
  <c r="C13410" i="34"/>
  <c r="C13411" i="34"/>
  <c r="C13412" i="34"/>
  <c r="C13413" i="34"/>
  <c r="C13414" i="34"/>
  <c r="C13415" i="34"/>
  <c r="C13416" i="34"/>
  <c r="C13417" i="34"/>
  <c r="C13418" i="34"/>
  <c r="C13419" i="34"/>
  <c r="C13420" i="34"/>
  <c r="C13421" i="34"/>
  <c r="C13422" i="34"/>
  <c r="C13423" i="34"/>
  <c r="C13424" i="34"/>
  <c r="C13425" i="34"/>
  <c r="C13426" i="34"/>
  <c r="C13427" i="34"/>
  <c r="C13428" i="34"/>
  <c r="C13429" i="34"/>
  <c r="C13430" i="34"/>
  <c r="C13431" i="34"/>
  <c r="C13432" i="34"/>
  <c r="C13433" i="34"/>
  <c r="C13434" i="34"/>
  <c r="C13435" i="34"/>
  <c r="C13436" i="34"/>
  <c r="C13437" i="34"/>
  <c r="C13438" i="34"/>
  <c r="C13439" i="34"/>
  <c r="C13440" i="34"/>
  <c r="C13441" i="34"/>
  <c r="C13442" i="34"/>
  <c r="C13443" i="34"/>
  <c r="C13444" i="34"/>
  <c r="C13445" i="34"/>
  <c r="C13446" i="34"/>
  <c r="C13447" i="34"/>
  <c r="C13448" i="34"/>
  <c r="C13449" i="34"/>
  <c r="C13450" i="34"/>
  <c r="C13451" i="34"/>
  <c r="C13452" i="34"/>
  <c r="C13453" i="34"/>
  <c r="C13454" i="34"/>
  <c r="C13455" i="34"/>
  <c r="C13456" i="34"/>
  <c r="C13457" i="34"/>
  <c r="C13458" i="34"/>
  <c r="C13459" i="34"/>
  <c r="C13460" i="34"/>
  <c r="C13461" i="34"/>
  <c r="C13462" i="34"/>
  <c r="C13463" i="34"/>
  <c r="C13464" i="34"/>
  <c r="C13465" i="34"/>
  <c r="C13466" i="34"/>
  <c r="C13467" i="34"/>
  <c r="C13468" i="34"/>
  <c r="C13469" i="34"/>
  <c r="C13470" i="34"/>
  <c r="C13471" i="34"/>
  <c r="C13472" i="34"/>
  <c r="C13473" i="34"/>
  <c r="C13474" i="34"/>
  <c r="C13475" i="34"/>
  <c r="C13476" i="34"/>
  <c r="C13477" i="34"/>
  <c r="C13478" i="34"/>
  <c r="C13479" i="34"/>
  <c r="C13480" i="34"/>
  <c r="C13481" i="34"/>
  <c r="C13482" i="34"/>
  <c r="C13483" i="34"/>
  <c r="C13484" i="34"/>
  <c r="C13485" i="34"/>
  <c r="C13486" i="34"/>
  <c r="C13487" i="34"/>
  <c r="C13488" i="34"/>
  <c r="C13489" i="34"/>
  <c r="C13490" i="34"/>
  <c r="C13491" i="34"/>
  <c r="C13492" i="34"/>
  <c r="C13493" i="34"/>
  <c r="C13494" i="34"/>
  <c r="C13495" i="34"/>
  <c r="C13496" i="34"/>
  <c r="C13497" i="34"/>
  <c r="C13498" i="34"/>
  <c r="C13499" i="34"/>
  <c r="C13500" i="34"/>
  <c r="C13501" i="34"/>
  <c r="C13502" i="34"/>
  <c r="C13503" i="34"/>
  <c r="C13504" i="34"/>
  <c r="C13505" i="34"/>
  <c r="C13506" i="34"/>
  <c r="C13507" i="34"/>
  <c r="C13508" i="34"/>
  <c r="C13509" i="34"/>
  <c r="C13510" i="34"/>
  <c r="C13511" i="34"/>
  <c r="C13512" i="34"/>
  <c r="C13513" i="34"/>
  <c r="C13514" i="34"/>
  <c r="C13515" i="34"/>
  <c r="C13516" i="34"/>
  <c r="C13517" i="34"/>
  <c r="C13518" i="34"/>
  <c r="C13519" i="34"/>
  <c r="C13520" i="34"/>
  <c r="C13521" i="34"/>
  <c r="C13522" i="34"/>
  <c r="C13523" i="34"/>
  <c r="C13524" i="34"/>
  <c r="C13525" i="34"/>
  <c r="C13526" i="34"/>
  <c r="C13527" i="34"/>
  <c r="C13528" i="34"/>
  <c r="C13529" i="34"/>
  <c r="C13530" i="34"/>
  <c r="C13531" i="34"/>
  <c r="C13532" i="34"/>
  <c r="C13533" i="34"/>
  <c r="C13534" i="34"/>
  <c r="C13535" i="34"/>
  <c r="C13536" i="34"/>
  <c r="C13537" i="34"/>
  <c r="C13538" i="34"/>
  <c r="C13539" i="34"/>
  <c r="C13540" i="34"/>
  <c r="C13541" i="34"/>
  <c r="C13542" i="34"/>
  <c r="C13543" i="34"/>
  <c r="C13544" i="34"/>
  <c r="C13545" i="34"/>
  <c r="C13546" i="34"/>
  <c r="C13547" i="34"/>
  <c r="C13548" i="34"/>
  <c r="C13549" i="34"/>
  <c r="C13550" i="34"/>
  <c r="C13551" i="34"/>
  <c r="C13552" i="34"/>
  <c r="C13553" i="34"/>
  <c r="C13554" i="34"/>
  <c r="C13555" i="34"/>
  <c r="C13556" i="34"/>
  <c r="C13557" i="34"/>
  <c r="C13558" i="34"/>
  <c r="C13559" i="34"/>
  <c r="C13560" i="34"/>
  <c r="C13561" i="34"/>
  <c r="C13562" i="34"/>
  <c r="C13563" i="34"/>
  <c r="C13564" i="34"/>
  <c r="C13565" i="34"/>
  <c r="C13566" i="34"/>
  <c r="C13567" i="34"/>
  <c r="C13568" i="34"/>
  <c r="C13569" i="34"/>
  <c r="C13570" i="34"/>
  <c r="C13571" i="34"/>
  <c r="C13572" i="34"/>
  <c r="C13573" i="34"/>
  <c r="C13574" i="34"/>
  <c r="C13575" i="34"/>
  <c r="C13576" i="34"/>
  <c r="C13577" i="34"/>
  <c r="C13578" i="34"/>
  <c r="C13579" i="34"/>
  <c r="C13580" i="34"/>
  <c r="C13581" i="34"/>
  <c r="C13582" i="34"/>
  <c r="C13583" i="34"/>
  <c r="C13584" i="34"/>
  <c r="C13585" i="34"/>
  <c r="C13586" i="34"/>
  <c r="C13587" i="34"/>
  <c r="C13588" i="34"/>
  <c r="C13589" i="34"/>
  <c r="C13590" i="34"/>
  <c r="C13591" i="34"/>
  <c r="C13592" i="34"/>
  <c r="C13593" i="34"/>
  <c r="C13594" i="34"/>
  <c r="C13595" i="34"/>
  <c r="C13596" i="34"/>
  <c r="C13597" i="34"/>
  <c r="C13598" i="34"/>
  <c r="C13599" i="34"/>
  <c r="C13600" i="34"/>
  <c r="C13601" i="34"/>
  <c r="C13602" i="34"/>
  <c r="C13603" i="34"/>
  <c r="C13604" i="34"/>
  <c r="C13605" i="34"/>
  <c r="C13606" i="34"/>
  <c r="C13607" i="34"/>
  <c r="C13608" i="34"/>
  <c r="C13609" i="34"/>
  <c r="C13610" i="34"/>
  <c r="C13611" i="34"/>
  <c r="C13612" i="34"/>
  <c r="C13613" i="34"/>
  <c r="C13614" i="34"/>
  <c r="C13615" i="34"/>
  <c r="C13616" i="34"/>
  <c r="C13617" i="34"/>
  <c r="C13618" i="34"/>
  <c r="C13619" i="34"/>
  <c r="C13620" i="34"/>
  <c r="C13621" i="34"/>
  <c r="C13622" i="34"/>
  <c r="C13623" i="34"/>
  <c r="C13624" i="34"/>
  <c r="C13625" i="34"/>
  <c r="C13626" i="34"/>
  <c r="C13627" i="34"/>
  <c r="C13628" i="34"/>
  <c r="C13629" i="34"/>
  <c r="C13630" i="34"/>
  <c r="C13631" i="34"/>
  <c r="C13632" i="34"/>
  <c r="C13633" i="34"/>
  <c r="C13634" i="34"/>
  <c r="C13635" i="34"/>
  <c r="C13636" i="34"/>
  <c r="C13637" i="34"/>
  <c r="C13638" i="34"/>
  <c r="C13639" i="34"/>
  <c r="C13640" i="34"/>
  <c r="C13641" i="34"/>
  <c r="C13642" i="34"/>
  <c r="C13643" i="34"/>
  <c r="C13644" i="34"/>
  <c r="C13645" i="34"/>
  <c r="C13646" i="34"/>
  <c r="C13647" i="34"/>
  <c r="C13648" i="34"/>
  <c r="C13649" i="34"/>
  <c r="C13650" i="34"/>
  <c r="C13651" i="34"/>
  <c r="C13652" i="34"/>
  <c r="C13653" i="34"/>
  <c r="C13654" i="34"/>
  <c r="C13655" i="34"/>
  <c r="C13656" i="34"/>
  <c r="C13657" i="34"/>
  <c r="C13658" i="34"/>
  <c r="C13659" i="34"/>
  <c r="C13660" i="34"/>
  <c r="C13661" i="34"/>
  <c r="C13662" i="34"/>
  <c r="C13663" i="34"/>
  <c r="C13664" i="34"/>
  <c r="C13665" i="34"/>
  <c r="C13666" i="34"/>
  <c r="C13667" i="34"/>
  <c r="C13668" i="34"/>
  <c r="C13669" i="34"/>
  <c r="C13670" i="34"/>
  <c r="C13671" i="34"/>
  <c r="C13672" i="34"/>
  <c r="C13673" i="34"/>
  <c r="C13674" i="34"/>
  <c r="C13675" i="34"/>
  <c r="C13676" i="34"/>
  <c r="C13677" i="34"/>
  <c r="C13678" i="34"/>
  <c r="C13679" i="34"/>
  <c r="C13680" i="34"/>
  <c r="C13681" i="34"/>
  <c r="C13682" i="34"/>
  <c r="C13683" i="34"/>
  <c r="C13684" i="34"/>
  <c r="C13685" i="34"/>
  <c r="C13686" i="34"/>
  <c r="C13687" i="34"/>
  <c r="C13688" i="34"/>
  <c r="C13689" i="34"/>
  <c r="C13690" i="34"/>
  <c r="C13691" i="34"/>
  <c r="C13692" i="34"/>
  <c r="C13693" i="34"/>
  <c r="C13694" i="34"/>
  <c r="C13695" i="34"/>
  <c r="C13696" i="34"/>
  <c r="C13697" i="34"/>
  <c r="C13698" i="34"/>
  <c r="C13699" i="34"/>
  <c r="C13700" i="34"/>
  <c r="C13701" i="34"/>
  <c r="C13702" i="34"/>
  <c r="C13703" i="34"/>
  <c r="C13704" i="34"/>
  <c r="C13705" i="34"/>
  <c r="C13706" i="34"/>
  <c r="C13707" i="34"/>
  <c r="C13708" i="34"/>
  <c r="C13709" i="34"/>
  <c r="C13710" i="34"/>
  <c r="C13711" i="34"/>
  <c r="C13712" i="34"/>
  <c r="C13713" i="34"/>
  <c r="C13714" i="34"/>
  <c r="C13715" i="34"/>
  <c r="C13716" i="34"/>
  <c r="C13717" i="34"/>
  <c r="C13718" i="34"/>
  <c r="C13719" i="34"/>
  <c r="C13720" i="34"/>
  <c r="C13721" i="34"/>
  <c r="C13722" i="34"/>
  <c r="C13723" i="34"/>
  <c r="C13724" i="34"/>
  <c r="C13725" i="34"/>
  <c r="C13726" i="34"/>
  <c r="C13727" i="34"/>
  <c r="C13728" i="34"/>
  <c r="C13729" i="34"/>
  <c r="C13730" i="34"/>
  <c r="C13731" i="34"/>
  <c r="C13732" i="34"/>
  <c r="C13733" i="34"/>
  <c r="C13734" i="34"/>
  <c r="C13735" i="34"/>
  <c r="C13736" i="34"/>
  <c r="C13737" i="34"/>
  <c r="C13738" i="34"/>
  <c r="C13739" i="34"/>
  <c r="C13740" i="34"/>
  <c r="C13741" i="34"/>
  <c r="C13742" i="34"/>
  <c r="C13743" i="34"/>
  <c r="C13744" i="34"/>
  <c r="C13745" i="34"/>
  <c r="C13746" i="34"/>
  <c r="C13747" i="34"/>
  <c r="C13748" i="34"/>
  <c r="C13749" i="34"/>
  <c r="C13750" i="34"/>
  <c r="C13751" i="34"/>
  <c r="C13752" i="34"/>
  <c r="C13753" i="34"/>
  <c r="C13754" i="34"/>
  <c r="C13755" i="34"/>
  <c r="C13756" i="34"/>
  <c r="C13757" i="34"/>
  <c r="C13758" i="34"/>
  <c r="C13759" i="34"/>
  <c r="C13760" i="34"/>
  <c r="C13761" i="34"/>
  <c r="C13762" i="34"/>
  <c r="C13763" i="34"/>
  <c r="C13764" i="34"/>
  <c r="C13765" i="34"/>
  <c r="C13766" i="34"/>
  <c r="C13767" i="34"/>
  <c r="C13768" i="34"/>
  <c r="C13769" i="34"/>
  <c r="C13770" i="34"/>
  <c r="C13771" i="34"/>
  <c r="C13772" i="34"/>
  <c r="C13773" i="34"/>
  <c r="C13774" i="34"/>
  <c r="C13775" i="34"/>
  <c r="C13776" i="34"/>
  <c r="C13777" i="34"/>
  <c r="C13778" i="34"/>
  <c r="C13779" i="34"/>
  <c r="C13780" i="34"/>
  <c r="C13781" i="34"/>
  <c r="C13782" i="34"/>
  <c r="C13783" i="34"/>
  <c r="C13784" i="34"/>
  <c r="C13785" i="34"/>
  <c r="C13786" i="34"/>
  <c r="C13787" i="34"/>
  <c r="C13788" i="34"/>
  <c r="C13789" i="34"/>
  <c r="C13790" i="34"/>
  <c r="C13791" i="34"/>
  <c r="C13792" i="34"/>
  <c r="C13793" i="34"/>
  <c r="C13794" i="34"/>
  <c r="C13795" i="34"/>
  <c r="C13796" i="34"/>
  <c r="C13797" i="34"/>
  <c r="C13798" i="34"/>
  <c r="C13799" i="34"/>
  <c r="C13800" i="34"/>
  <c r="C13801" i="34"/>
  <c r="C13802" i="34"/>
  <c r="C13803" i="34"/>
  <c r="C13804" i="34"/>
  <c r="C13805" i="34"/>
  <c r="C13806" i="34"/>
  <c r="C13807" i="34"/>
  <c r="C13808" i="34"/>
  <c r="C13809" i="34"/>
  <c r="C13810" i="34"/>
  <c r="C13811" i="34"/>
  <c r="C13812" i="34"/>
  <c r="C13813" i="34"/>
  <c r="C13814" i="34"/>
  <c r="C13815" i="34"/>
  <c r="C13816" i="34"/>
  <c r="C13817" i="34"/>
  <c r="C13818" i="34"/>
  <c r="C13819" i="34"/>
  <c r="C13820" i="34"/>
  <c r="C13821" i="34"/>
  <c r="C13822" i="34"/>
  <c r="C13823" i="34"/>
  <c r="C13824" i="34"/>
  <c r="C13825" i="34"/>
  <c r="C13826" i="34"/>
  <c r="C13827" i="34"/>
  <c r="C13828" i="34"/>
  <c r="C13829" i="34"/>
  <c r="C13830" i="34"/>
  <c r="C13831" i="34"/>
  <c r="C13832" i="34"/>
  <c r="C13833" i="34"/>
  <c r="C13834" i="34"/>
  <c r="C13835" i="34"/>
  <c r="C13836" i="34"/>
  <c r="C13837" i="34"/>
  <c r="C13838" i="34"/>
  <c r="C13839" i="34"/>
  <c r="C13840" i="34"/>
  <c r="C13841" i="34"/>
  <c r="C13842" i="34"/>
  <c r="C13843" i="34"/>
  <c r="C13844" i="34"/>
  <c r="C13845" i="34"/>
  <c r="C13846" i="34"/>
  <c r="C13847" i="34"/>
  <c r="C13848" i="34"/>
  <c r="C13849" i="34"/>
  <c r="C13850" i="34"/>
  <c r="C13851" i="34"/>
  <c r="C13852" i="34"/>
  <c r="C13853" i="34"/>
  <c r="C13854" i="34"/>
  <c r="C13855" i="34"/>
  <c r="C13856" i="34"/>
  <c r="C13857" i="34"/>
  <c r="C13858" i="34"/>
  <c r="C13859" i="34"/>
  <c r="C13860" i="34"/>
  <c r="C13861" i="34"/>
  <c r="C13862" i="34"/>
  <c r="C13863" i="34"/>
  <c r="C13864" i="34"/>
  <c r="C13865" i="34"/>
  <c r="C13866" i="34"/>
  <c r="C13867" i="34"/>
  <c r="C13868" i="34"/>
  <c r="C13869" i="34"/>
  <c r="C13870" i="34"/>
  <c r="C13871" i="34"/>
  <c r="C13872" i="34"/>
  <c r="C13873" i="34"/>
  <c r="C13874" i="34"/>
  <c r="C13875" i="34"/>
  <c r="C13876" i="34"/>
  <c r="C13877" i="34"/>
  <c r="C13878" i="34"/>
  <c r="C13879" i="34"/>
  <c r="C13880" i="34"/>
  <c r="C13881" i="34"/>
  <c r="C13882" i="34"/>
  <c r="C13883" i="34"/>
  <c r="C13884" i="34"/>
  <c r="C13885" i="34"/>
  <c r="C13886" i="34"/>
  <c r="C13887" i="34"/>
  <c r="C13888" i="34"/>
  <c r="C13889" i="34"/>
  <c r="C13890" i="34"/>
  <c r="C13891" i="34"/>
  <c r="C13892" i="34"/>
  <c r="C13893" i="34"/>
  <c r="C13894" i="34"/>
  <c r="C13895" i="34"/>
  <c r="C13896" i="34"/>
  <c r="C13897" i="34"/>
  <c r="C13898" i="34"/>
  <c r="C13899" i="34"/>
  <c r="C13900" i="34"/>
  <c r="C13901" i="34"/>
  <c r="C13902" i="34"/>
  <c r="C13903" i="34"/>
  <c r="C13904" i="34"/>
  <c r="C13905" i="34"/>
  <c r="C13906" i="34"/>
  <c r="C13907" i="34"/>
  <c r="C13908" i="34"/>
  <c r="C13909" i="34"/>
  <c r="C13910" i="34"/>
  <c r="C13911" i="34"/>
  <c r="C13912" i="34"/>
  <c r="C13913" i="34"/>
  <c r="C13914" i="34"/>
  <c r="C13915" i="34"/>
  <c r="C13916" i="34"/>
  <c r="C13917" i="34"/>
  <c r="C13918" i="34"/>
  <c r="C13919" i="34"/>
  <c r="C13920" i="34"/>
  <c r="C13921" i="34"/>
  <c r="C13922" i="34"/>
  <c r="C13923" i="34"/>
  <c r="C13924" i="34"/>
  <c r="C13925" i="34"/>
  <c r="C13926" i="34"/>
  <c r="C13927" i="34"/>
  <c r="C13928" i="34"/>
  <c r="C13929" i="34"/>
  <c r="C13930" i="34"/>
  <c r="C13931" i="34"/>
  <c r="C13932" i="34"/>
  <c r="C13933" i="34"/>
  <c r="C13934" i="34"/>
  <c r="C13935" i="34"/>
  <c r="C13936" i="34"/>
  <c r="C13937" i="34"/>
  <c r="C13938" i="34"/>
  <c r="C13939" i="34"/>
  <c r="C13940" i="34"/>
  <c r="C13941" i="34"/>
  <c r="C13942" i="34"/>
  <c r="C13943" i="34"/>
  <c r="C13944" i="34"/>
  <c r="C13945" i="34"/>
  <c r="C13946" i="34"/>
  <c r="C13947" i="34"/>
  <c r="C13948" i="34"/>
  <c r="C13949" i="34"/>
  <c r="C13950" i="34"/>
  <c r="C13951" i="34"/>
  <c r="C13952" i="34"/>
  <c r="C13953" i="34"/>
  <c r="C13954" i="34"/>
  <c r="C13955" i="34"/>
  <c r="C13956" i="34"/>
  <c r="C13957" i="34"/>
  <c r="C13958" i="34"/>
  <c r="C13959" i="34"/>
  <c r="C13960" i="34"/>
  <c r="C13961" i="34"/>
  <c r="C13962" i="34"/>
  <c r="C13963" i="34"/>
  <c r="C13964" i="34"/>
  <c r="C13965" i="34"/>
  <c r="C13966" i="34"/>
  <c r="C13967" i="34"/>
  <c r="C13968" i="34"/>
  <c r="C13969" i="34"/>
  <c r="C13970" i="34"/>
  <c r="C13971" i="34"/>
  <c r="C13972" i="34"/>
  <c r="C13973" i="34"/>
  <c r="C13974" i="34"/>
  <c r="C13975" i="34"/>
  <c r="C13976" i="34"/>
  <c r="C13977" i="34"/>
  <c r="C13978" i="34"/>
  <c r="C13979" i="34"/>
  <c r="C13980" i="34"/>
  <c r="C13981" i="34"/>
  <c r="C13982" i="34"/>
  <c r="C13983" i="34"/>
  <c r="C13984" i="34"/>
  <c r="C13985" i="34"/>
  <c r="C13986" i="34"/>
  <c r="C13987" i="34"/>
  <c r="C13988" i="34"/>
  <c r="C13989" i="34"/>
  <c r="C13990" i="34"/>
  <c r="C13991" i="34"/>
  <c r="C13992" i="34"/>
  <c r="C13993" i="34"/>
  <c r="C13994" i="34"/>
  <c r="C13995" i="34"/>
  <c r="C13996" i="34"/>
  <c r="C13997" i="34"/>
  <c r="C13998" i="34"/>
  <c r="C13999" i="34"/>
  <c r="C14000" i="34"/>
  <c r="C14001" i="34"/>
  <c r="C14002" i="34"/>
  <c r="C14003" i="34"/>
  <c r="C14004" i="34"/>
  <c r="C14005" i="34"/>
  <c r="C14006" i="34"/>
  <c r="C14007" i="34"/>
  <c r="C14008" i="34"/>
  <c r="C14009" i="34"/>
  <c r="C14010" i="34"/>
  <c r="C14011" i="34"/>
  <c r="C14012" i="34"/>
  <c r="C14013" i="34"/>
  <c r="C14014" i="34"/>
  <c r="C14015" i="34"/>
  <c r="C14016" i="34"/>
  <c r="C14017" i="34"/>
  <c r="C14018" i="34"/>
  <c r="C14019" i="34"/>
  <c r="C14020" i="34"/>
  <c r="C14021" i="34"/>
  <c r="C14022" i="34"/>
  <c r="C14023" i="34"/>
  <c r="C14024" i="34"/>
  <c r="C14025" i="34"/>
  <c r="C14026" i="34"/>
  <c r="C14027" i="34"/>
  <c r="C14028" i="34"/>
  <c r="C14029" i="34"/>
  <c r="C14030" i="34"/>
  <c r="C14031" i="34"/>
  <c r="C14032" i="34"/>
  <c r="C14033" i="34"/>
  <c r="C14034" i="34"/>
  <c r="C14035" i="34"/>
  <c r="C14036" i="34"/>
  <c r="C14037" i="34"/>
  <c r="C14038" i="34"/>
  <c r="C14039" i="34"/>
  <c r="C14040" i="34"/>
  <c r="C14041" i="34"/>
  <c r="C14042" i="34"/>
  <c r="C14043" i="34"/>
  <c r="C14044" i="34"/>
  <c r="C14045" i="34"/>
  <c r="C14046" i="34"/>
  <c r="C14047" i="34"/>
  <c r="C14048" i="34"/>
  <c r="C14049" i="34"/>
  <c r="C14050" i="34"/>
  <c r="C14051" i="34"/>
  <c r="C14052" i="34"/>
  <c r="C14053" i="34"/>
  <c r="C14054" i="34"/>
  <c r="C14055" i="34"/>
  <c r="C14056" i="34"/>
  <c r="C14057" i="34"/>
  <c r="C14058" i="34"/>
  <c r="C14059" i="34"/>
  <c r="C14060" i="34"/>
  <c r="C14061" i="34"/>
  <c r="C14062" i="34"/>
  <c r="C14063" i="34"/>
  <c r="C14064" i="34"/>
  <c r="C14065" i="34"/>
  <c r="C14066" i="34"/>
  <c r="C14067" i="34"/>
  <c r="C14068" i="34"/>
  <c r="C14069" i="34"/>
  <c r="C14070" i="34"/>
  <c r="C14071" i="34"/>
  <c r="C14072" i="34"/>
  <c r="C14073" i="34"/>
  <c r="C14074" i="34"/>
  <c r="C14075" i="34"/>
  <c r="C14076" i="34"/>
  <c r="C14077" i="34"/>
  <c r="C14078" i="34"/>
  <c r="C14079" i="34"/>
  <c r="C14080" i="34"/>
  <c r="C14081" i="34"/>
  <c r="C14082" i="34"/>
  <c r="C14083" i="34"/>
  <c r="C14084" i="34"/>
  <c r="C14085" i="34"/>
  <c r="C14086" i="34"/>
  <c r="C14087" i="34"/>
  <c r="C14088" i="34"/>
  <c r="C14089" i="34"/>
  <c r="C14090" i="34"/>
  <c r="C14091" i="34"/>
  <c r="C14092" i="34"/>
  <c r="C14093" i="34"/>
  <c r="C14094" i="34"/>
  <c r="C14095" i="34"/>
  <c r="C14096" i="34"/>
  <c r="C14097" i="34"/>
  <c r="C14098" i="34"/>
  <c r="C14099" i="34"/>
  <c r="C14100" i="34"/>
  <c r="C14101" i="34"/>
  <c r="C14102" i="34"/>
  <c r="C14103" i="34"/>
  <c r="C14104" i="34"/>
  <c r="C14105" i="34"/>
  <c r="C14106" i="34"/>
  <c r="C14107" i="34"/>
  <c r="C14108" i="34"/>
  <c r="C14109" i="34"/>
  <c r="C14110" i="34"/>
  <c r="C14111" i="34"/>
  <c r="C14112" i="34"/>
  <c r="C14113" i="34"/>
  <c r="C14114" i="34"/>
  <c r="C14115" i="34"/>
  <c r="C14116" i="34"/>
  <c r="C14117" i="34"/>
  <c r="C14118" i="34"/>
  <c r="C14119" i="34"/>
  <c r="C14120" i="34"/>
  <c r="C14121" i="34"/>
  <c r="C14122" i="34"/>
  <c r="C14123" i="34"/>
  <c r="C14124" i="34"/>
  <c r="C14125" i="34"/>
  <c r="C14126" i="34"/>
  <c r="C14127" i="34"/>
  <c r="C14128" i="34"/>
  <c r="C14129" i="34"/>
  <c r="C14130" i="34"/>
  <c r="C14131" i="34"/>
  <c r="C14132" i="34"/>
  <c r="C14133" i="34"/>
  <c r="C14134" i="34"/>
  <c r="C14135" i="34"/>
  <c r="C14136" i="34"/>
  <c r="C14137" i="34"/>
  <c r="C14138" i="34"/>
  <c r="C14139" i="34"/>
  <c r="C14140" i="34"/>
  <c r="C14141" i="34"/>
  <c r="C14142" i="34"/>
  <c r="C14143" i="34"/>
  <c r="C14144" i="34"/>
  <c r="C14145" i="34"/>
  <c r="C14146" i="34"/>
  <c r="C14147" i="34"/>
  <c r="C14148" i="34"/>
  <c r="C14149" i="34"/>
  <c r="C14150" i="34"/>
  <c r="C14151" i="34"/>
  <c r="C14152" i="34"/>
  <c r="C14153" i="34"/>
  <c r="C14154" i="34"/>
  <c r="C14155" i="34"/>
  <c r="C14156" i="34"/>
  <c r="C14157" i="34"/>
  <c r="C14158" i="34"/>
  <c r="C14159" i="34"/>
  <c r="C14160" i="34"/>
  <c r="C14161" i="34"/>
  <c r="C14162" i="34"/>
  <c r="C14163" i="34"/>
  <c r="C14164" i="34"/>
  <c r="C14165" i="34"/>
  <c r="C14166" i="34"/>
  <c r="C14167" i="34"/>
  <c r="C14168" i="34"/>
  <c r="C14169" i="34"/>
  <c r="C14170" i="34"/>
  <c r="C14171" i="34"/>
  <c r="C14172" i="34"/>
  <c r="C14173" i="34"/>
  <c r="C14174" i="34"/>
  <c r="C14175" i="34"/>
  <c r="C14176" i="34"/>
  <c r="C14177" i="34"/>
  <c r="C14178" i="34"/>
  <c r="C14179" i="34"/>
  <c r="C14180" i="34"/>
  <c r="C14181" i="34"/>
  <c r="C14182" i="34"/>
  <c r="C14183" i="34"/>
  <c r="C14184" i="34"/>
  <c r="C14185" i="34"/>
  <c r="C14186" i="34"/>
  <c r="C14187" i="34"/>
  <c r="C14188" i="34"/>
  <c r="C14189" i="34"/>
  <c r="C14190" i="34"/>
  <c r="C14191" i="34"/>
  <c r="C14192" i="34"/>
  <c r="C14193" i="34"/>
  <c r="C14194" i="34"/>
  <c r="C14195" i="34"/>
  <c r="C14196" i="34"/>
  <c r="C14197" i="34"/>
  <c r="C14198" i="34"/>
  <c r="C14199" i="34"/>
  <c r="C14200" i="34"/>
  <c r="C14201" i="34"/>
  <c r="C14202" i="34"/>
  <c r="C14203" i="34"/>
  <c r="C14204" i="34"/>
  <c r="C14205" i="34"/>
  <c r="C14206" i="34"/>
  <c r="C14207" i="34"/>
  <c r="C14208" i="34"/>
  <c r="C14209" i="34"/>
  <c r="C14210" i="34"/>
  <c r="C14211" i="34"/>
  <c r="C14212" i="34"/>
  <c r="C14213" i="34"/>
  <c r="C14214" i="34"/>
  <c r="C14215" i="34"/>
  <c r="C14216" i="34"/>
  <c r="C14217" i="34"/>
  <c r="C14218" i="34"/>
  <c r="C14219" i="34"/>
  <c r="C14220" i="34"/>
  <c r="C14221" i="34"/>
  <c r="C14222" i="34"/>
  <c r="C14223" i="34"/>
  <c r="C14224" i="34"/>
  <c r="C14225" i="34"/>
  <c r="C14226" i="34"/>
  <c r="C14227" i="34"/>
  <c r="C14228" i="34"/>
  <c r="C14229" i="34"/>
  <c r="C14230" i="34"/>
  <c r="C14231" i="34"/>
  <c r="C14232" i="34"/>
  <c r="C14233" i="34"/>
  <c r="C14234" i="34"/>
  <c r="C14235" i="34"/>
  <c r="C14236" i="34"/>
  <c r="C14237" i="34"/>
  <c r="C14238" i="34"/>
  <c r="C14239" i="34"/>
  <c r="C14240" i="34"/>
  <c r="C14241" i="34"/>
  <c r="C14242" i="34"/>
  <c r="C14243" i="34"/>
  <c r="C14244" i="34"/>
  <c r="C14245" i="34"/>
  <c r="C14246" i="34"/>
  <c r="C14247" i="34"/>
  <c r="C14248" i="34"/>
  <c r="C14249" i="34"/>
  <c r="C14250" i="34"/>
  <c r="C14251" i="34"/>
  <c r="C14252" i="34"/>
  <c r="C14253" i="34"/>
  <c r="C14254" i="34"/>
  <c r="C14255" i="34"/>
  <c r="C14256" i="34"/>
  <c r="C14257" i="34"/>
  <c r="C14258" i="34"/>
  <c r="C14259" i="34"/>
  <c r="C14260" i="34"/>
  <c r="C14261" i="34"/>
  <c r="C14262" i="34"/>
  <c r="C14263" i="34"/>
  <c r="C14264" i="34"/>
  <c r="C14265" i="34"/>
  <c r="C14266" i="34"/>
  <c r="C14267" i="34"/>
  <c r="C14268" i="34"/>
  <c r="C14269" i="34"/>
  <c r="C14270" i="34"/>
  <c r="C14271" i="34"/>
  <c r="C14272" i="34"/>
  <c r="C14273" i="34"/>
  <c r="C14274" i="34"/>
  <c r="C14275" i="34"/>
  <c r="C14276" i="34"/>
  <c r="C14277" i="34"/>
  <c r="C14278" i="34"/>
  <c r="C14279" i="34"/>
  <c r="C14280" i="34"/>
  <c r="C14281" i="34"/>
  <c r="C14282" i="34"/>
  <c r="C14283" i="34"/>
  <c r="C14284" i="34"/>
  <c r="C14285" i="34"/>
  <c r="C14286" i="34"/>
  <c r="C14287" i="34"/>
  <c r="C14288" i="34"/>
  <c r="C14289" i="34"/>
  <c r="C14290" i="34"/>
  <c r="C14291" i="34"/>
  <c r="C14292" i="34"/>
  <c r="C14293" i="34"/>
  <c r="C14294" i="34"/>
  <c r="C14295" i="34"/>
  <c r="C14296" i="34"/>
  <c r="C14297" i="34"/>
  <c r="C14298" i="34"/>
  <c r="C14299" i="34"/>
  <c r="C14300" i="34"/>
  <c r="C14301" i="34"/>
  <c r="C14302" i="34"/>
  <c r="C14303" i="34"/>
  <c r="C14304" i="34"/>
  <c r="C14305" i="34"/>
  <c r="C14306" i="34"/>
  <c r="C14307" i="34"/>
  <c r="C14308" i="34"/>
  <c r="C14309" i="34"/>
  <c r="C14310" i="34"/>
  <c r="C14311" i="34"/>
  <c r="C14312" i="34"/>
  <c r="C14313" i="34"/>
  <c r="C14314" i="34"/>
  <c r="C14315" i="34"/>
  <c r="C14316" i="34"/>
  <c r="C14317" i="34"/>
  <c r="C14318" i="34"/>
  <c r="C14319" i="34"/>
  <c r="C14320" i="34"/>
  <c r="C14321" i="34"/>
  <c r="C14322" i="34"/>
  <c r="C14323" i="34"/>
  <c r="C14324" i="34"/>
  <c r="C14325" i="34"/>
  <c r="C14326" i="34"/>
  <c r="C14327" i="34"/>
  <c r="C14328" i="34"/>
  <c r="C14329" i="34"/>
  <c r="C14330" i="34"/>
  <c r="C14331" i="34"/>
  <c r="C14332" i="34"/>
  <c r="C14333" i="34"/>
  <c r="C14334" i="34"/>
  <c r="C14335" i="34"/>
  <c r="C14336" i="34"/>
  <c r="C14337" i="34"/>
  <c r="C14338" i="34"/>
  <c r="C14339" i="34"/>
  <c r="C14340" i="34"/>
  <c r="C14341" i="34"/>
  <c r="C14342" i="34"/>
  <c r="C14343" i="34"/>
  <c r="C14344" i="34"/>
  <c r="C14345" i="34"/>
  <c r="C14346" i="34"/>
  <c r="C14347" i="34"/>
  <c r="C14348" i="34"/>
  <c r="C14349" i="34"/>
  <c r="C14350" i="34"/>
  <c r="C14351" i="34"/>
  <c r="C14352" i="34"/>
  <c r="C14353" i="34"/>
  <c r="C14354" i="34"/>
  <c r="C14355" i="34"/>
  <c r="C14356" i="34"/>
  <c r="C14357" i="34"/>
  <c r="C14358" i="34"/>
  <c r="C14359" i="34"/>
  <c r="C14360" i="34"/>
  <c r="C14361" i="34"/>
  <c r="C14362" i="34"/>
  <c r="C14363" i="34"/>
  <c r="C14364" i="34"/>
  <c r="C14365" i="34"/>
  <c r="C14366" i="34"/>
  <c r="C14367" i="34"/>
  <c r="C14368" i="34"/>
  <c r="C14369" i="34"/>
  <c r="C14370" i="34"/>
  <c r="C14371" i="34"/>
  <c r="C14372" i="34"/>
  <c r="C14373" i="34"/>
  <c r="C14374" i="34"/>
  <c r="C14375" i="34"/>
  <c r="C14376" i="34"/>
  <c r="C14377" i="34"/>
  <c r="C14378" i="34"/>
  <c r="C14379" i="34"/>
  <c r="C14380" i="34"/>
  <c r="C14381" i="34"/>
  <c r="C14382" i="34"/>
  <c r="C14383" i="34"/>
  <c r="C14384" i="34"/>
  <c r="C14385" i="34"/>
  <c r="C14386" i="34"/>
  <c r="C14387" i="34"/>
  <c r="C14388" i="34"/>
  <c r="C14389" i="34"/>
  <c r="C14390" i="34"/>
  <c r="C14391" i="34"/>
  <c r="C14392" i="34"/>
  <c r="C14393" i="34"/>
  <c r="C14394" i="34"/>
  <c r="C14395" i="34"/>
  <c r="C14396" i="34"/>
  <c r="C14397" i="34"/>
  <c r="C14398" i="34"/>
  <c r="C14399" i="34"/>
  <c r="C14400" i="34"/>
  <c r="C14401" i="34"/>
  <c r="C14402" i="34"/>
  <c r="C14403" i="34"/>
  <c r="C14404" i="34"/>
  <c r="C14405" i="34"/>
  <c r="C14406" i="34"/>
  <c r="C14407" i="34"/>
  <c r="C14408" i="34"/>
  <c r="C14409" i="34"/>
  <c r="C14410" i="34"/>
  <c r="C14411" i="34"/>
  <c r="C14412" i="34"/>
  <c r="C14413" i="34"/>
  <c r="C14414" i="34"/>
  <c r="C14415" i="34"/>
  <c r="C14416" i="34"/>
  <c r="C14417" i="34"/>
  <c r="C14418" i="34"/>
  <c r="C14419" i="34"/>
  <c r="C14420" i="34"/>
  <c r="C14421" i="34"/>
  <c r="C14422" i="34"/>
  <c r="C14423" i="34"/>
  <c r="C14424" i="34"/>
  <c r="C14425" i="34"/>
  <c r="C14426" i="34"/>
  <c r="C14427" i="34"/>
  <c r="C14428" i="34"/>
  <c r="C14429" i="34"/>
  <c r="C14430" i="34"/>
  <c r="C14431" i="34"/>
  <c r="C14432" i="34"/>
  <c r="C14433" i="34"/>
  <c r="C14434" i="34"/>
  <c r="C14435" i="34"/>
  <c r="C14436" i="34"/>
  <c r="C14437" i="34"/>
  <c r="C14438" i="34"/>
  <c r="C14439" i="34"/>
  <c r="C14440" i="34"/>
  <c r="C14441" i="34"/>
  <c r="C14442" i="34"/>
  <c r="C14443" i="34"/>
  <c r="C14444" i="34"/>
  <c r="C14445" i="34"/>
  <c r="C14446" i="34"/>
  <c r="C14447" i="34"/>
  <c r="C14448" i="34"/>
  <c r="C14449" i="34"/>
  <c r="C14450" i="34"/>
  <c r="C14451" i="34"/>
  <c r="C14452" i="34"/>
  <c r="C14453" i="34"/>
  <c r="C14454" i="34"/>
  <c r="C14455" i="34"/>
  <c r="C14456" i="34"/>
  <c r="C14457" i="34"/>
  <c r="C14458" i="34"/>
  <c r="C14459" i="34"/>
  <c r="C14460" i="34"/>
  <c r="C14461" i="34"/>
  <c r="C14462" i="34"/>
  <c r="C14463" i="34"/>
  <c r="C14464" i="34"/>
  <c r="C14465" i="34"/>
  <c r="C14466" i="34"/>
  <c r="C14467" i="34"/>
  <c r="C14468" i="34"/>
  <c r="C14469" i="34"/>
  <c r="C14470" i="34"/>
  <c r="C14471" i="34"/>
  <c r="C14472" i="34"/>
  <c r="C14473" i="34"/>
  <c r="C14474" i="34"/>
  <c r="C14475" i="34"/>
  <c r="C14476" i="34"/>
  <c r="C14477" i="34"/>
  <c r="C14478" i="34"/>
  <c r="C14479" i="34"/>
  <c r="C14480" i="34"/>
  <c r="C14481" i="34"/>
  <c r="C14482" i="34"/>
  <c r="C14483" i="34"/>
  <c r="C14484" i="34"/>
  <c r="C14485" i="34"/>
  <c r="C14486" i="34"/>
  <c r="C14487" i="34"/>
  <c r="C14488" i="34"/>
  <c r="C14489" i="34"/>
  <c r="C14490" i="34"/>
  <c r="C14491" i="34"/>
  <c r="C14492" i="34"/>
  <c r="C14493" i="34"/>
  <c r="C14494" i="34"/>
  <c r="C14495" i="34"/>
  <c r="C14496" i="34"/>
  <c r="C14497" i="34"/>
  <c r="C14498" i="34"/>
  <c r="C14499" i="34"/>
  <c r="C14500" i="34"/>
  <c r="C14501" i="34"/>
  <c r="C14502" i="34"/>
  <c r="C14503" i="34"/>
  <c r="C14504" i="34"/>
  <c r="C14505" i="34"/>
  <c r="C14506" i="34"/>
  <c r="C14507" i="34"/>
  <c r="C14508" i="34"/>
  <c r="C14509" i="34"/>
  <c r="C14510" i="34"/>
  <c r="C14511" i="34"/>
  <c r="C14512" i="34"/>
  <c r="C14513" i="34"/>
  <c r="C14514" i="34"/>
  <c r="C14515" i="34"/>
  <c r="C14516" i="34"/>
  <c r="C14517" i="34"/>
  <c r="C14518" i="34"/>
  <c r="C14519" i="34"/>
  <c r="C14520" i="34"/>
  <c r="C14521" i="34"/>
  <c r="C14522" i="34"/>
  <c r="C14523" i="34"/>
  <c r="C14524" i="34"/>
  <c r="C14525" i="34"/>
  <c r="C14526" i="34"/>
  <c r="C14527" i="34"/>
  <c r="C14528" i="34"/>
  <c r="C14529" i="34"/>
  <c r="C14530" i="34"/>
  <c r="C14531" i="34"/>
  <c r="C14532" i="34"/>
  <c r="C14533" i="34"/>
  <c r="C14534" i="34"/>
  <c r="C14535" i="34"/>
  <c r="C14536" i="34"/>
  <c r="C14537" i="34"/>
  <c r="C14538" i="34"/>
  <c r="C14539" i="34"/>
  <c r="C14540" i="34"/>
  <c r="C14541" i="34"/>
  <c r="C14542" i="34"/>
  <c r="C14543" i="34"/>
  <c r="C14544" i="34"/>
  <c r="C14545" i="34"/>
  <c r="C14546" i="34"/>
  <c r="C14547" i="34"/>
  <c r="C14548" i="34"/>
  <c r="C14549" i="34"/>
  <c r="C14550" i="34"/>
  <c r="C14551" i="34"/>
  <c r="C14552" i="34"/>
  <c r="C14553" i="34"/>
  <c r="C14554" i="34"/>
  <c r="C14555" i="34"/>
  <c r="C14556" i="34"/>
  <c r="C14557" i="34"/>
  <c r="C14558" i="34"/>
  <c r="C14559" i="34"/>
  <c r="C14560" i="34"/>
  <c r="C14561" i="34"/>
  <c r="C14562" i="34"/>
  <c r="C14563" i="34"/>
  <c r="C14564" i="34"/>
  <c r="C14565" i="34"/>
  <c r="C14566" i="34"/>
  <c r="C14567" i="34"/>
  <c r="C14568" i="34"/>
  <c r="C14569" i="34"/>
  <c r="C14570" i="34"/>
  <c r="C14571" i="34"/>
  <c r="C14572" i="34"/>
  <c r="C14573" i="34"/>
  <c r="C14574" i="34"/>
  <c r="C14575" i="34"/>
  <c r="C14576" i="34"/>
  <c r="C14577" i="34"/>
  <c r="C14578" i="34"/>
  <c r="C14579" i="34"/>
  <c r="C14580" i="34"/>
  <c r="C14581" i="34"/>
  <c r="C14582" i="34"/>
  <c r="C14583" i="34"/>
  <c r="C14584" i="34"/>
  <c r="C14585" i="34"/>
  <c r="C14586" i="34"/>
  <c r="C14587" i="34"/>
  <c r="C14588" i="34"/>
  <c r="C14589" i="34"/>
  <c r="C14590" i="34"/>
  <c r="C14591" i="34"/>
  <c r="C14592" i="34"/>
  <c r="C14593" i="34"/>
  <c r="C14594" i="34"/>
  <c r="C14595" i="34"/>
  <c r="C14596" i="34"/>
  <c r="C14597" i="34"/>
  <c r="C14598" i="34"/>
  <c r="C14599" i="34"/>
  <c r="C14600" i="34"/>
  <c r="C14601" i="34"/>
  <c r="C14602" i="34"/>
  <c r="C14603" i="34"/>
  <c r="C14604" i="34"/>
  <c r="C14605" i="34"/>
  <c r="C14606" i="34"/>
  <c r="C14607" i="34"/>
  <c r="C14608" i="34"/>
  <c r="C14609" i="34"/>
  <c r="C14610" i="34"/>
  <c r="C14611" i="34"/>
  <c r="C14612" i="34"/>
  <c r="C14613" i="34"/>
  <c r="C14614" i="34"/>
  <c r="C14615" i="34"/>
  <c r="C14616" i="34"/>
  <c r="C14617" i="34"/>
  <c r="C14618" i="34"/>
  <c r="C14619" i="34"/>
  <c r="C14620" i="34"/>
  <c r="C14621" i="34"/>
  <c r="C14622" i="34"/>
  <c r="C14623" i="34"/>
  <c r="C14624" i="34"/>
  <c r="C14625" i="34"/>
  <c r="C14626" i="34"/>
  <c r="C14627" i="34"/>
  <c r="C14628" i="34"/>
  <c r="C14629" i="34"/>
  <c r="C14630" i="34"/>
  <c r="C14631" i="34"/>
  <c r="C14632" i="34"/>
  <c r="C14633" i="34"/>
  <c r="C14634" i="34"/>
  <c r="C14635" i="34"/>
  <c r="C14636" i="34"/>
  <c r="C14637" i="34"/>
  <c r="C14638" i="34"/>
  <c r="C14639" i="34"/>
  <c r="C14640" i="34"/>
  <c r="C14641" i="34"/>
  <c r="C14642" i="34"/>
  <c r="C14643" i="34"/>
  <c r="C14644" i="34"/>
  <c r="C14645" i="34"/>
  <c r="C14646" i="34"/>
  <c r="C14647" i="34"/>
  <c r="C14648" i="34"/>
  <c r="C14649" i="34"/>
  <c r="C14650" i="34"/>
  <c r="C14651" i="34"/>
  <c r="C14652" i="34"/>
  <c r="C14653" i="34"/>
  <c r="C14654" i="34"/>
  <c r="C14655" i="34"/>
  <c r="C14656" i="34"/>
  <c r="C14657" i="34"/>
  <c r="C14658" i="34"/>
  <c r="C14659" i="34"/>
  <c r="C14660" i="34"/>
  <c r="C14661" i="34"/>
  <c r="C14662" i="34"/>
  <c r="C14663" i="34"/>
  <c r="C14664" i="34"/>
  <c r="C14665" i="34"/>
  <c r="C14666" i="34"/>
  <c r="C14667" i="34"/>
  <c r="C14668" i="34"/>
  <c r="C14669" i="34"/>
  <c r="C14670" i="34"/>
  <c r="C14671" i="34"/>
  <c r="C14672" i="34"/>
  <c r="C14673" i="34"/>
  <c r="C14674" i="34"/>
  <c r="C14675" i="34"/>
  <c r="C14676" i="34"/>
  <c r="C14677" i="34"/>
  <c r="C14678" i="34"/>
  <c r="C14679" i="34"/>
  <c r="C14680" i="34"/>
  <c r="C14681" i="34"/>
  <c r="C14682" i="34"/>
  <c r="C14683" i="34"/>
  <c r="C14684" i="34"/>
  <c r="C14685" i="34"/>
  <c r="C14686" i="34"/>
  <c r="C14687" i="34"/>
  <c r="C14688" i="34"/>
  <c r="C14689" i="34"/>
  <c r="C14690" i="34"/>
  <c r="C14691" i="34"/>
  <c r="C14692" i="34"/>
  <c r="C14693" i="34"/>
  <c r="C14694" i="34"/>
  <c r="C14695" i="34"/>
  <c r="C14696" i="34"/>
  <c r="C14697" i="34"/>
  <c r="C14698" i="34"/>
  <c r="C14699" i="34"/>
  <c r="C14700" i="34"/>
  <c r="C14701" i="34"/>
  <c r="C14702" i="34"/>
  <c r="C14703" i="34"/>
  <c r="C14704" i="34"/>
  <c r="C14705" i="34"/>
  <c r="C14706" i="34"/>
  <c r="C14707" i="34"/>
  <c r="C14708" i="34"/>
  <c r="C14709" i="34"/>
  <c r="C14710" i="34"/>
  <c r="C14711" i="34"/>
  <c r="C14712" i="34"/>
  <c r="C14713" i="34"/>
  <c r="C14714" i="34"/>
  <c r="C14715" i="34"/>
  <c r="C14716" i="34"/>
  <c r="C14717" i="34"/>
  <c r="C14718" i="34"/>
  <c r="C14719" i="34"/>
  <c r="C14720" i="34"/>
  <c r="C14721" i="34"/>
  <c r="C14722" i="34"/>
  <c r="C14723" i="34"/>
  <c r="C14724" i="34"/>
  <c r="C14725" i="34"/>
  <c r="C14726" i="34"/>
  <c r="C14727" i="34"/>
  <c r="C14728" i="34"/>
  <c r="C14729" i="34"/>
  <c r="C14730" i="34"/>
  <c r="C14731" i="34"/>
  <c r="C14732" i="34"/>
  <c r="C14733" i="34"/>
  <c r="C14734" i="34"/>
  <c r="C14735" i="34"/>
  <c r="C14736" i="34"/>
  <c r="C14737" i="34"/>
  <c r="C14738" i="34"/>
  <c r="C14739" i="34"/>
  <c r="C14740" i="34"/>
  <c r="C14741" i="34"/>
  <c r="C14742" i="34"/>
  <c r="C14743" i="34"/>
  <c r="C14744" i="34"/>
  <c r="C14745" i="34"/>
  <c r="C14746" i="34"/>
  <c r="C14747" i="34"/>
  <c r="C14748" i="34"/>
  <c r="C14749" i="34"/>
  <c r="C14750" i="34"/>
  <c r="C14751" i="34"/>
  <c r="C14752" i="34"/>
  <c r="C14753" i="34"/>
  <c r="C14754" i="34"/>
  <c r="C14755" i="34"/>
  <c r="C14756" i="34"/>
  <c r="C14757" i="34"/>
  <c r="C14758" i="34"/>
  <c r="C14759" i="34"/>
  <c r="C14760" i="34"/>
  <c r="C14761" i="34"/>
  <c r="C14762" i="34"/>
  <c r="C14763" i="34"/>
  <c r="C14764" i="34"/>
  <c r="C14765" i="34"/>
  <c r="C14766" i="34"/>
  <c r="C14767" i="34"/>
  <c r="C14768" i="34"/>
  <c r="C14769" i="34"/>
  <c r="C14770" i="34"/>
  <c r="C14771" i="34"/>
  <c r="C14772" i="34"/>
  <c r="C14773" i="34"/>
  <c r="C14774" i="34"/>
  <c r="C14775" i="34"/>
  <c r="C14776" i="34"/>
  <c r="C14777" i="34"/>
  <c r="C14778" i="34"/>
  <c r="C14779" i="34"/>
  <c r="C14780" i="34"/>
  <c r="C14781" i="34"/>
  <c r="C14782" i="34"/>
  <c r="C14783" i="34"/>
  <c r="C14784" i="34"/>
  <c r="C14785" i="34"/>
  <c r="C14786" i="34"/>
  <c r="C14787" i="34"/>
  <c r="C14788" i="34"/>
  <c r="C14789" i="34"/>
  <c r="C14790" i="34"/>
  <c r="C14791" i="34"/>
  <c r="C14792" i="34"/>
  <c r="C14793" i="34"/>
  <c r="C14794" i="34"/>
  <c r="C14795" i="34"/>
  <c r="C14796" i="34"/>
  <c r="C14797" i="34"/>
  <c r="C14798" i="34"/>
  <c r="C14799" i="34"/>
  <c r="C14800" i="34"/>
  <c r="C14801" i="34"/>
  <c r="C14802" i="34"/>
  <c r="C14803" i="34"/>
  <c r="C14804" i="34"/>
  <c r="C14805" i="34"/>
  <c r="C14806" i="34"/>
  <c r="C14807" i="34"/>
  <c r="C14808" i="34"/>
  <c r="C14809" i="34"/>
  <c r="C14810" i="34"/>
  <c r="C14811" i="34"/>
  <c r="C14812" i="34"/>
  <c r="C14813" i="34"/>
  <c r="C14814" i="34"/>
  <c r="C14815" i="34"/>
  <c r="C14816" i="34"/>
  <c r="C14817" i="34"/>
  <c r="C14818" i="34"/>
  <c r="C14819" i="34"/>
  <c r="C14820" i="34"/>
  <c r="C14821" i="34"/>
  <c r="C14822" i="34"/>
  <c r="C14823" i="34"/>
  <c r="C14824" i="34"/>
  <c r="C14825" i="34"/>
  <c r="C14826" i="34"/>
  <c r="C14827" i="34"/>
  <c r="C14828" i="34"/>
  <c r="C14829" i="34"/>
  <c r="C14830" i="34"/>
  <c r="C14831" i="34"/>
  <c r="C14832" i="34"/>
  <c r="C14833" i="34"/>
  <c r="C14834" i="34"/>
  <c r="C14835" i="34"/>
  <c r="C14836" i="34"/>
  <c r="C14837" i="34"/>
  <c r="C14838" i="34"/>
  <c r="C14839" i="34"/>
  <c r="C14840" i="34"/>
  <c r="C14841" i="34"/>
  <c r="C14842" i="34"/>
  <c r="C14843" i="34"/>
  <c r="C14844" i="34"/>
  <c r="C14845" i="34"/>
  <c r="C14846" i="34"/>
  <c r="C14847" i="34"/>
  <c r="C14848" i="34"/>
  <c r="C14849" i="34"/>
  <c r="C14850" i="34"/>
  <c r="C14851" i="34"/>
  <c r="C14852" i="34"/>
  <c r="C14853" i="34"/>
  <c r="C14854" i="34"/>
  <c r="C14855" i="34"/>
  <c r="C14856" i="34"/>
  <c r="C14857" i="34"/>
  <c r="C14858" i="34"/>
  <c r="C14859" i="34"/>
  <c r="C14860" i="34"/>
  <c r="C14861" i="34"/>
  <c r="C14862" i="34"/>
  <c r="C14863" i="34"/>
  <c r="C14864" i="34"/>
  <c r="C14865" i="34"/>
  <c r="C14866" i="34"/>
  <c r="C14867" i="34"/>
  <c r="C14868" i="34"/>
  <c r="C14869" i="34"/>
  <c r="C14870" i="34"/>
  <c r="C14871" i="34"/>
  <c r="C14872" i="34"/>
  <c r="C14873" i="34"/>
  <c r="C14874" i="34"/>
  <c r="C14875" i="34"/>
  <c r="C14876" i="34"/>
  <c r="C14877" i="34"/>
  <c r="C14878" i="34"/>
  <c r="C14879" i="34"/>
  <c r="C14880" i="34"/>
  <c r="C14881" i="34"/>
  <c r="C14882" i="34"/>
  <c r="C14883" i="34"/>
  <c r="C14884" i="34"/>
  <c r="C14885" i="34"/>
  <c r="C14886" i="34"/>
  <c r="C14887" i="34"/>
  <c r="C14888" i="34"/>
  <c r="C14889" i="34"/>
  <c r="C14890" i="34"/>
  <c r="C14891" i="34"/>
  <c r="C14892" i="34"/>
  <c r="C14893" i="34"/>
  <c r="C14894" i="34"/>
  <c r="C14895" i="34"/>
  <c r="C14896" i="34"/>
  <c r="C14897" i="34"/>
  <c r="C14898" i="34"/>
  <c r="C14899" i="34"/>
  <c r="C14900" i="34"/>
  <c r="C14901" i="34"/>
  <c r="C14902" i="34"/>
  <c r="C14903" i="34"/>
  <c r="C14904" i="34"/>
  <c r="C14905" i="34"/>
  <c r="C14906" i="34"/>
  <c r="C14907" i="34"/>
  <c r="C14908" i="34"/>
  <c r="C14909" i="34"/>
  <c r="C14910" i="34"/>
  <c r="C14911" i="34"/>
  <c r="C14912" i="34"/>
  <c r="C14913" i="34"/>
  <c r="C14914" i="34"/>
  <c r="C14915" i="34"/>
  <c r="C14916" i="34"/>
  <c r="C14917" i="34"/>
  <c r="C14918" i="34"/>
  <c r="C14919" i="34"/>
  <c r="C14920" i="34"/>
  <c r="C14921" i="34"/>
  <c r="C14922" i="34"/>
  <c r="C14923" i="34"/>
  <c r="C14924" i="34"/>
  <c r="C14925" i="34"/>
  <c r="C14926" i="34"/>
  <c r="C14927" i="34"/>
  <c r="C14928" i="34"/>
  <c r="C14929" i="34"/>
  <c r="C14930" i="34"/>
  <c r="C14931" i="34"/>
  <c r="C14932" i="34"/>
  <c r="C14933" i="34"/>
  <c r="C14934" i="34"/>
  <c r="C14935" i="34"/>
  <c r="C14936" i="34"/>
  <c r="C14937" i="34"/>
  <c r="C14938" i="34"/>
  <c r="C14939" i="34"/>
  <c r="C14940" i="34"/>
  <c r="C14941" i="34"/>
  <c r="C14942" i="34"/>
  <c r="C14943" i="34"/>
  <c r="C14944" i="34"/>
  <c r="C14945" i="34"/>
  <c r="C14946" i="34"/>
  <c r="C14947" i="34"/>
  <c r="C14948" i="34"/>
  <c r="C14949" i="34"/>
  <c r="C14950" i="34"/>
  <c r="C14951" i="34"/>
  <c r="C14952" i="34"/>
  <c r="C14953" i="34"/>
  <c r="C14954" i="34"/>
  <c r="C14955" i="34"/>
  <c r="C14956" i="34"/>
  <c r="C14957" i="34"/>
  <c r="C14958" i="34"/>
  <c r="C14959" i="34"/>
  <c r="C14960" i="34"/>
  <c r="C14961" i="34"/>
  <c r="C14962" i="34"/>
  <c r="C14963" i="34"/>
  <c r="C14964" i="34"/>
  <c r="C14965" i="34"/>
  <c r="C14966" i="34"/>
  <c r="C14967" i="34"/>
  <c r="C14968" i="34"/>
  <c r="C14969" i="34"/>
  <c r="C14970" i="34"/>
  <c r="C14971" i="34"/>
  <c r="C14972" i="34"/>
  <c r="C14973" i="34"/>
  <c r="C14974" i="34"/>
  <c r="C14975" i="34"/>
  <c r="C14976" i="34"/>
  <c r="C14977" i="34"/>
  <c r="C14978" i="34"/>
  <c r="C14979" i="34"/>
  <c r="C14980" i="34"/>
  <c r="C14981" i="34"/>
  <c r="C14982" i="34"/>
  <c r="C14983" i="34"/>
  <c r="C14984" i="34"/>
  <c r="C14985" i="34"/>
  <c r="C14986" i="34"/>
  <c r="C14987" i="34"/>
  <c r="C14988" i="34"/>
  <c r="C14989" i="34"/>
  <c r="C14990" i="34"/>
  <c r="C14991" i="34"/>
  <c r="C14992" i="34"/>
  <c r="C14993" i="34"/>
  <c r="C14994" i="34"/>
  <c r="C14995" i="34"/>
  <c r="C14996" i="34"/>
  <c r="C14997" i="34"/>
  <c r="C14998" i="34"/>
  <c r="C14999" i="34"/>
  <c r="C15000" i="34"/>
  <c r="C15001" i="34"/>
  <c r="C15002" i="34"/>
  <c r="C15003" i="34"/>
  <c r="C15004" i="34"/>
  <c r="C15005" i="34"/>
  <c r="C15006" i="34"/>
  <c r="C15007" i="34"/>
  <c r="C15008" i="34"/>
  <c r="C15009" i="34"/>
  <c r="C15010" i="34"/>
  <c r="C15011" i="34"/>
  <c r="C15012" i="34"/>
  <c r="C15013" i="34"/>
  <c r="C15014" i="34"/>
  <c r="C15015" i="34"/>
  <c r="C15016" i="34"/>
  <c r="C15017" i="34"/>
  <c r="C15018" i="34"/>
  <c r="C15019" i="34"/>
  <c r="C15020" i="34"/>
  <c r="C15021" i="34"/>
  <c r="C15022" i="34"/>
  <c r="C15023" i="34"/>
  <c r="C15024" i="34"/>
  <c r="C15025" i="34"/>
  <c r="C15026" i="34"/>
  <c r="C15027" i="34"/>
  <c r="C15028" i="34"/>
  <c r="C15029" i="34"/>
  <c r="C15030" i="34"/>
  <c r="C15031" i="34"/>
  <c r="C15032" i="34"/>
  <c r="C15033" i="34"/>
  <c r="C15034" i="34"/>
  <c r="C15035" i="34"/>
  <c r="C15036" i="34"/>
  <c r="C15037" i="34"/>
  <c r="C15038" i="34"/>
  <c r="C15039" i="34"/>
  <c r="C15040" i="34"/>
  <c r="C15041" i="34"/>
  <c r="C15042" i="34"/>
  <c r="C15043" i="34"/>
  <c r="C15044" i="34"/>
  <c r="C15045" i="34"/>
  <c r="C15046" i="34"/>
  <c r="C15047" i="34"/>
  <c r="C15048" i="34"/>
  <c r="C15049" i="34"/>
  <c r="C15050" i="34"/>
  <c r="C15051" i="34"/>
  <c r="C15052" i="34"/>
  <c r="C15053" i="34"/>
  <c r="C15054" i="34"/>
  <c r="C15055" i="34"/>
  <c r="C15056" i="34"/>
  <c r="C15057" i="34"/>
  <c r="C15058" i="34"/>
  <c r="C15059" i="34"/>
  <c r="C15060" i="34"/>
  <c r="C15061" i="34"/>
  <c r="C15062" i="34"/>
  <c r="C15063" i="34"/>
  <c r="C15064" i="34"/>
  <c r="C15065" i="34"/>
  <c r="C15066" i="34"/>
  <c r="C15067" i="34"/>
  <c r="C15068" i="34"/>
  <c r="C15069" i="34"/>
  <c r="C15070" i="34"/>
  <c r="C15071" i="34"/>
  <c r="C15072" i="34"/>
  <c r="C15073" i="34"/>
  <c r="C15074" i="34"/>
  <c r="C15075" i="34"/>
  <c r="C15076" i="34"/>
  <c r="C15077" i="34"/>
  <c r="C15078" i="34"/>
  <c r="C15079" i="34"/>
  <c r="C15080" i="34"/>
  <c r="C15081" i="34"/>
  <c r="C15082" i="34"/>
  <c r="C15083" i="34"/>
  <c r="C15084" i="34"/>
  <c r="C15085" i="34"/>
  <c r="C15086" i="34"/>
  <c r="C15087" i="34"/>
  <c r="C15088" i="34"/>
  <c r="C15089" i="34"/>
  <c r="C15090" i="34"/>
  <c r="C15091" i="34"/>
  <c r="C15092" i="34"/>
  <c r="C15093" i="34"/>
  <c r="C15094" i="34"/>
  <c r="C15095" i="34"/>
  <c r="C15096" i="34"/>
  <c r="C15097" i="34"/>
  <c r="C15098" i="34"/>
  <c r="C15099" i="34"/>
  <c r="C15100" i="34"/>
  <c r="C15101" i="34"/>
  <c r="C15102" i="34"/>
  <c r="C15103" i="34"/>
  <c r="C15104" i="34"/>
  <c r="C15105" i="34"/>
  <c r="C15106" i="34"/>
  <c r="C15107" i="34"/>
  <c r="C15108" i="34"/>
  <c r="C15109" i="34"/>
  <c r="C15110" i="34"/>
  <c r="C15111" i="34"/>
  <c r="C15112" i="34"/>
  <c r="C15113" i="34"/>
  <c r="C15114" i="34"/>
  <c r="C15115" i="34"/>
  <c r="C15116" i="34"/>
  <c r="C15117" i="34"/>
  <c r="C15118" i="34"/>
  <c r="C15119" i="34"/>
  <c r="C15120" i="34"/>
  <c r="C15121" i="34"/>
  <c r="C15122" i="34"/>
  <c r="C15123" i="34"/>
  <c r="C15124" i="34"/>
  <c r="C15125" i="34"/>
  <c r="C15126" i="34"/>
  <c r="C15127" i="34"/>
  <c r="C15128" i="34"/>
  <c r="C15129" i="34"/>
  <c r="C15130" i="34"/>
  <c r="C15131" i="34"/>
  <c r="C15132" i="34"/>
  <c r="C15133" i="34"/>
  <c r="C15134" i="34"/>
  <c r="C15135" i="34"/>
  <c r="C15136" i="34"/>
  <c r="C15137" i="34"/>
  <c r="C15138" i="34"/>
  <c r="C15139" i="34"/>
  <c r="C15140" i="34"/>
  <c r="C15141" i="34"/>
  <c r="C15142" i="34"/>
  <c r="C15143" i="34"/>
  <c r="C15144" i="34"/>
  <c r="C15145" i="34"/>
  <c r="C15146" i="34"/>
  <c r="C15147" i="34"/>
  <c r="C15148" i="34"/>
  <c r="C15149" i="34"/>
  <c r="C15150" i="34"/>
  <c r="C15151" i="34"/>
  <c r="C15152" i="34"/>
  <c r="C15153" i="34"/>
  <c r="C15154" i="34"/>
  <c r="C15155" i="34"/>
  <c r="C15156" i="34"/>
  <c r="C15157" i="34"/>
  <c r="C15158" i="34"/>
  <c r="C15159" i="34"/>
  <c r="C15160" i="34"/>
  <c r="C15161" i="34"/>
  <c r="C15162" i="34"/>
  <c r="C15163" i="34"/>
  <c r="C15164" i="34"/>
  <c r="C15165" i="34"/>
  <c r="C15166" i="34"/>
  <c r="C15167" i="34"/>
  <c r="C15168" i="34"/>
  <c r="C15169" i="34"/>
  <c r="C15170" i="34"/>
  <c r="C15171" i="34"/>
  <c r="C15172" i="34"/>
  <c r="C15173" i="34"/>
  <c r="C15174" i="34"/>
  <c r="C15175" i="34"/>
  <c r="C15176" i="34"/>
  <c r="C15177" i="34"/>
  <c r="C15178" i="34"/>
  <c r="C15179" i="34"/>
  <c r="C15180" i="34"/>
  <c r="C15181" i="34"/>
  <c r="C15182" i="34"/>
  <c r="C15183" i="34"/>
  <c r="C15184" i="34"/>
  <c r="C15185" i="34"/>
  <c r="C15186" i="34"/>
  <c r="C15187" i="34"/>
  <c r="C15188" i="34"/>
  <c r="C15189" i="34"/>
  <c r="C15190" i="34"/>
  <c r="C15191" i="34"/>
  <c r="C15192" i="34"/>
  <c r="C15193" i="34"/>
  <c r="C15194" i="34"/>
  <c r="C15195" i="34"/>
  <c r="C15196" i="34"/>
  <c r="C15197" i="34"/>
  <c r="C15198" i="34"/>
  <c r="C15199" i="34"/>
  <c r="C15200" i="34"/>
  <c r="C15201" i="34"/>
  <c r="C15202" i="34"/>
  <c r="C15203" i="34"/>
  <c r="C15204" i="34"/>
  <c r="C15205" i="34"/>
  <c r="C15206" i="34"/>
  <c r="C15207" i="34"/>
  <c r="C15208" i="34"/>
  <c r="C15209" i="34"/>
  <c r="C15210" i="34"/>
  <c r="C15211" i="34"/>
  <c r="C15212" i="34"/>
  <c r="C15213" i="34"/>
  <c r="C15214" i="34"/>
  <c r="C15215" i="34"/>
  <c r="C15216" i="34"/>
  <c r="C15217" i="34"/>
  <c r="C15218" i="34"/>
  <c r="C15219" i="34"/>
  <c r="C15220" i="34"/>
  <c r="C15221" i="34"/>
  <c r="C15222" i="34"/>
  <c r="C15223" i="34"/>
  <c r="C15224" i="34"/>
  <c r="C15225" i="34"/>
  <c r="C15226" i="34"/>
  <c r="C15227" i="34"/>
  <c r="C15228" i="34"/>
  <c r="C15229" i="34"/>
  <c r="C15230" i="34"/>
  <c r="C15231" i="34"/>
  <c r="C15232" i="34"/>
  <c r="C15233" i="34"/>
  <c r="C15234" i="34"/>
  <c r="C15235" i="34"/>
  <c r="C15236" i="34"/>
  <c r="C15237" i="34"/>
  <c r="C15238" i="34"/>
  <c r="C15239" i="34"/>
  <c r="C15240" i="34"/>
  <c r="C15241" i="34"/>
  <c r="C15242" i="34"/>
  <c r="C15243" i="34"/>
  <c r="C15244" i="34"/>
  <c r="C15245" i="34"/>
  <c r="C15246" i="34"/>
  <c r="C15247" i="34"/>
  <c r="C15248" i="34"/>
  <c r="C15249" i="34"/>
  <c r="C15250" i="34"/>
  <c r="C15251" i="34"/>
  <c r="C15252" i="34"/>
  <c r="C15253" i="34"/>
  <c r="C15254" i="34"/>
  <c r="C15255" i="34"/>
  <c r="C15256" i="34"/>
  <c r="C15257" i="34"/>
  <c r="C15258" i="34"/>
  <c r="C15259" i="34"/>
  <c r="C15260" i="34"/>
  <c r="C15261" i="34"/>
  <c r="C15262" i="34"/>
  <c r="C15263" i="34"/>
  <c r="C15264" i="34"/>
  <c r="C15265" i="34"/>
  <c r="C15266" i="34"/>
  <c r="C15267" i="34"/>
  <c r="C15268" i="34"/>
  <c r="C15269" i="34"/>
  <c r="C15270" i="34"/>
  <c r="C15271" i="34"/>
  <c r="C15272" i="34"/>
  <c r="C15273" i="34"/>
  <c r="C15274" i="34"/>
  <c r="C15275" i="34"/>
  <c r="C15276" i="34"/>
  <c r="C15277" i="34"/>
  <c r="C15278" i="34"/>
  <c r="C15279" i="34"/>
  <c r="C15280" i="34"/>
  <c r="C15281" i="34"/>
  <c r="C15282" i="34"/>
  <c r="C15283" i="34"/>
  <c r="C15284" i="34"/>
  <c r="C15285" i="34"/>
  <c r="C15286" i="34"/>
  <c r="C15287" i="34"/>
  <c r="C15288" i="34"/>
  <c r="C15289" i="34"/>
  <c r="C15290" i="34"/>
  <c r="C15291" i="34"/>
  <c r="C15292" i="34"/>
  <c r="C15293" i="34"/>
  <c r="C15294" i="34"/>
  <c r="C15295" i="34"/>
  <c r="C15296" i="34"/>
  <c r="C15297" i="34"/>
  <c r="C15298" i="34"/>
  <c r="C15299" i="34"/>
  <c r="C15300" i="34"/>
  <c r="C15301" i="34"/>
  <c r="C15302" i="34"/>
  <c r="C15303" i="34"/>
  <c r="C15304" i="34"/>
  <c r="C15305" i="34"/>
  <c r="C15306" i="34"/>
  <c r="C15307" i="34"/>
  <c r="C15308" i="34"/>
  <c r="C15309" i="34"/>
  <c r="C15310" i="34"/>
  <c r="C15311" i="34"/>
  <c r="C15312" i="34"/>
  <c r="C15313" i="34"/>
  <c r="C15314" i="34"/>
  <c r="C15315" i="34"/>
  <c r="C15316" i="34"/>
  <c r="C15317" i="34"/>
  <c r="C15318" i="34"/>
  <c r="C15319" i="34"/>
  <c r="C15320" i="34"/>
  <c r="C15321" i="34"/>
  <c r="C15322" i="34"/>
  <c r="C15323" i="34"/>
  <c r="C15324" i="34"/>
  <c r="C15325" i="34"/>
  <c r="C15326" i="34"/>
  <c r="C15327" i="34"/>
  <c r="C15328" i="34"/>
  <c r="C15329" i="34"/>
  <c r="C15330" i="34"/>
  <c r="C15331" i="34"/>
  <c r="C15332" i="34"/>
  <c r="C15333" i="34"/>
  <c r="C15334" i="34"/>
  <c r="C15335" i="34"/>
  <c r="C15336" i="34"/>
  <c r="C15337" i="34"/>
  <c r="C15338" i="34"/>
  <c r="C15339" i="34"/>
  <c r="C15340" i="34"/>
  <c r="C15341" i="34"/>
  <c r="C15342" i="34"/>
  <c r="C15343" i="34"/>
  <c r="C15344" i="34"/>
  <c r="C15345" i="34"/>
  <c r="C15346" i="34"/>
  <c r="C15347" i="34"/>
  <c r="C15348" i="34"/>
  <c r="C15349" i="34"/>
  <c r="C15350" i="34"/>
  <c r="C15351" i="34"/>
  <c r="C15352" i="34"/>
  <c r="C15353" i="34"/>
  <c r="C15354" i="34"/>
  <c r="C15355" i="34"/>
  <c r="C15356" i="34"/>
  <c r="C15357" i="34"/>
  <c r="C15358" i="34"/>
  <c r="C15359" i="34"/>
  <c r="C15360" i="34"/>
  <c r="C15361" i="34"/>
  <c r="C15362" i="34"/>
  <c r="C15363" i="34"/>
  <c r="C15364" i="34"/>
  <c r="C15365" i="34"/>
  <c r="C15366" i="34"/>
  <c r="C15367" i="34"/>
  <c r="C15368" i="34"/>
  <c r="C15369" i="34"/>
  <c r="C15370" i="34"/>
  <c r="C15371" i="34"/>
  <c r="C15372" i="34"/>
  <c r="C15373" i="34"/>
  <c r="C15374" i="34"/>
  <c r="C15375" i="34"/>
  <c r="C15376" i="34"/>
  <c r="C15377" i="34"/>
  <c r="C15378" i="34"/>
  <c r="C15379" i="34"/>
  <c r="C15380" i="34"/>
  <c r="C15381" i="34"/>
  <c r="C15382" i="34"/>
  <c r="C15383" i="34"/>
  <c r="C15384" i="34"/>
  <c r="C15385" i="34"/>
  <c r="C15386" i="34"/>
  <c r="C15387" i="34"/>
  <c r="C15388" i="34"/>
  <c r="C15389" i="34"/>
  <c r="C15390" i="34"/>
  <c r="C15391" i="34"/>
  <c r="C15392" i="34"/>
  <c r="C15393" i="34"/>
  <c r="C15394" i="34"/>
  <c r="C15395" i="34"/>
  <c r="C15396" i="34"/>
  <c r="C15397" i="34"/>
  <c r="C15398" i="34"/>
  <c r="C15399" i="34"/>
  <c r="C15400" i="34"/>
  <c r="C15401" i="34"/>
  <c r="C15402" i="34"/>
  <c r="C15403" i="34"/>
  <c r="C15404" i="34"/>
  <c r="C15405" i="34"/>
  <c r="C15406" i="34"/>
  <c r="C15407" i="34"/>
  <c r="C15408" i="34"/>
  <c r="C15409" i="34"/>
  <c r="C15410" i="34"/>
  <c r="C15411" i="34"/>
  <c r="C15412" i="34"/>
  <c r="C15413" i="34"/>
  <c r="C15414" i="34"/>
  <c r="C15415" i="34"/>
  <c r="C15416" i="34"/>
  <c r="C15417" i="34"/>
  <c r="C15418" i="34"/>
  <c r="C15419" i="34"/>
  <c r="C15420" i="34"/>
  <c r="C15421" i="34"/>
  <c r="C15422" i="34"/>
  <c r="C15423" i="34"/>
  <c r="C15424" i="34"/>
  <c r="C15425" i="34"/>
  <c r="C15426" i="34"/>
  <c r="C15427" i="34"/>
  <c r="C15428" i="34"/>
  <c r="C15429" i="34"/>
  <c r="C15430" i="34"/>
  <c r="C15431" i="34"/>
  <c r="C15432" i="34"/>
  <c r="C15433" i="34"/>
  <c r="C15434" i="34"/>
  <c r="C15435" i="34"/>
  <c r="C15436" i="34"/>
  <c r="C15437" i="34"/>
  <c r="C15438" i="34"/>
  <c r="C15439" i="34"/>
  <c r="C15440" i="34"/>
  <c r="C15441" i="34"/>
  <c r="C15442" i="34"/>
  <c r="C15443" i="34"/>
  <c r="C15444" i="34"/>
  <c r="C15445" i="34"/>
  <c r="C15446" i="34"/>
  <c r="C15447" i="34"/>
  <c r="C15448" i="34"/>
  <c r="C15449" i="34"/>
  <c r="C15450" i="34"/>
  <c r="C15451" i="34"/>
  <c r="C15452" i="34"/>
  <c r="C15453" i="34"/>
  <c r="C15454" i="34"/>
  <c r="C15455" i="34"/>
  <c r="C15456" i="34"/>
  <c r="C15457" i="34"/>
  <c r="C15458" i="34"/>
  <c r="C15459" i="34"/>
  <c r="C15460" i="34"/>
  <c r="C15461" i="34"/>
  <c r="C15462" i="34"/>
  <c r="C15463" i="34"/>
  <c r="C15464" i="34"/>
  <c r="C15465" i="34"/>
  <c r="C15466" i="34"/>
  <c r="C15467" i="34"/>
  <c r="C15468" i="34"/>
  <c r="C15469" i="34"/>
  <c r="C15470" i="34"/>
  <c r="C15471" i="34"/>
  <c r="C15472" i="34"/>
  <c r="C15473" i="34"/>
  <c r="C15474" i="34"/>
  <c r="C15475" i="34"/>
  <c r="C15476" i="34"/>
  <c r="C15477" i="34"/>
  <c r="C15478" i="34"/>
  <c r="C15479" i="34"/>
  <c r="C15480" i="34"/>
  <c r="C15481" i="34"/>
  <c r="C15482" i="34"/>
  <c r="C15483" i="34"/>
  <c r="C15484" i="34"/>
  <c r="C15485" i="34"/>
  <c r="C15486" i="34"/>
  <c r="C15487" i="34"/>
  <c r="C15488" i="34"/>
  <c r="C15489" i="34"/>
  <c r="C15490" i="34"/>
  <c r="C15491" i="34"/>
  <c r="C15492" i="34"/>
  <c r="C15493" i="34"/>
  <c r="C15494" i="34"/>
  <c r="C15495" i="34"/>
  <c r="C15496" i="34"/>
  <c r="C15497" i="34"/>
  <c r="C15498" i="34"/>
  <c r="C15499" i="34"/>
  <c r="C15500" i="34"/>
  <c r="C15501" i="34"/>
  <c r="C15502" i="34"/>
  <c r="C15503" i="34"/>
  <c r="C15504" i="34"/>
  <c r="C15505" i="34"/>
  <c r="C15506" i="34"/>
  <c r="C15507" i="34"/>
  <c r="C15508" i="34"/>
  <c r="C15509" i="34"/>
  <c r="C15510" i="34"/>
  <c r="C15511" i="34"/>
  <c r="C15512" i="34"/>
  <c r="C15513" i="34"/>
  <c r="C15514" i="34"/>
  <c r="C15515" i="34"/>
  <c r="C15516" i="34"/>
  <c r="C15517" i="34"/>
  <c r="C15518" i="34"/>
  <c r="C15519" i="34"/>
  <c r="C15520" i="34"/>
  <c r="C15521" i="34"/>
  <c r="C15522" i="34"/>
  <c r="C15523" i="34"/>
  <c r="C15524" i="34"/>
  <c r="C15525" i="34"/>
  <c r="C15526" i="34"/>
  <c r="C15527" i="34"/>
  <c r="C15528" i="34"/>
  <c r="C15529" i="34"/>
  <c r="C15530" i="34"/>
  <c r="C15531" i="34"/>
  <c r="C15532" i="34"/>
  <c r="C15533" i="34"/>
  <c r="C15534" i="34"/>
  <c r="C15535" i="34"/>
  <c r="C15536" i="34"/>
  <c r="C15537" i="34"/>
  <c r="C15538" i="34"/>
  <c r="C15539" i="34"/>
  <c r="C15540" i="34"/>
  <c r="C15541" i="34"/>
  <c r="C15542" i="34"/>
  <c r="C15543" i="34"/>
  <c r="C15544" i="34"/>
  <c r="C15545" i="34"/>
  <c r="C15546" i="34"/>
  <c r="C15547" i="34"/>
  <c r="C15548" i="34"/>
  <c r="C15549" i="34"/>
  <c r="C15550" i="34"/>
  <c r="C15551" i="34"/>
  <c r="C15552" i="34"/>
  <c r="C15553" i="34"/>
  <c r="C15554" i="34"/>
  <c r="C15555" i="34"/>
  <c r="C15556" i="34"/>
  <c r="C15557" i="34"/>
  <c r="C15558" i="34"/>
  <c r="C15559" i="34"/>
  <c r="C15560" i="34"/>
  <c r="C15561" i="34"/>
  <c r="C15562" i="34"/>
  <c r="C15563" i="34"/>
  <c r="C15564" i="34"/>
  <c r="C15565" i="34"/>
  <c r="C15566" i="34"/>
  <c r="C15567" i="34"/>
  <c r="C15568" i="34"/>
  <c r="C15569" i="34"/>
  <c r="C15570" i="34"/>
  <c r="C15571" i="34"/>
  <c r="C15572" i="34"/>
  <c r="C15573" i="34"/>
  <c r="C15574" i="34"/>
  <c r="C15575" i="34"/>
  <c r="C15576" i="34"/>
  <c r="C15577" i="34"/>
  <c r="C15578" i="34"/>
  <c r="C15579" i="34"/>
  <c r="C15580" i="34"/>
  <c r="C15581" i="34"/>
  <c r="C15582" i="34"/>
  <c r="C15583" i="34"/>
  <c r="C15584" i="34"/>
  <c r="C15585" i="34"/>
  <c r="C15586" i="34"/>
  <c r="C15587" i="34"/>
  <c r="C15588" i="34"/>
  <c r="C15589" i="34"/>
  <c r="C15590" i="34"/>
  <c r="C15591" i="34"/>
  <c r="C15592" i="34"/>
  <c r="C15593" i="34"/>
  <c r="C15594" i="34"/>
  <c r="C15595" i="34"/>
  <c r="C15596" i="34"/>
  <c r="C15597" i="34"/>
  <c r="C15598" i="34"/>
  <c r="C15599" i="34"/>
  <c r="C15600" i="34"/>
  <c r="C15601" i="34"/>
  <c r="C15602" i="34"/>
  <c r="C15603" i="34"/>
  <c r="C15604" i="34"/>
  <c r="C15605" i="34"/>
  <c r="C15606" i="34"/>
  <c r="C15607" i="34"/>
  <c r="C15608" i="34"/>
  <c r="C15609" i="34"/>
  <c r="C15610" i="34"/>
  <c r="C15611" i="34"/>
  <c r="C15612" i="34"/>
  <c r="C15613" i="34"/>
  <c r="C15614" i="34"/>
  <c r="C15615" i="34"/>
  <c r="C15616" i="34"/>
  <c r="C15617" i="34"/>
  <c r="C15618" i="34"/>
  <c r="C15619" i="34"/>
  <c r="C15620" i="34"/>
  <c r="C15621" i="34"/>
  <c r="C15622" i="34"/>
  <c r="C15623" i="34"/>
  <c r="C15624" i="34"/>
  <c r="C15625" i="34"/>
  <c r="C15626" i="34"/>
  <c r="C15627" i="34"/>
  <c r="C15628" i="34"/>
  <c r="C15629" i="34"/>
  <c r="C15630" i="34"/>
  <c r="C15631" i="34"/>
  <c r="C15632" i="34"/>
  <c r="C15633" i="34"/>
  <c r="C15634" i="34"/>
  <c r="C15635" i="34"/>
  <c r="C15636" i="34"/>
  <c r="C15637" i="34"/>
  <c r="C15638" i="34"/>
  <c r="C15639" i="34"/>
  <c r="C15640" i="34"/>
  <c r="C15641" i="34"/>
  <c r="C15642" i="34"/>
  <c r="C15643" i="34"/>
  <c r="C15644" i="34"/>
  <c r="C15645" i="34"/>
  <c r="C15646" i="34"/>
  <c r="C15647" i="34"/>
  <c r="C15648" i="34"/>
  <c r="C15649" i="34"/>
  <c r="C15650" i="34"/>
  <c r="C15651" i="34"/>
  <c r="C15652" i="34"/>
  <c r="C15653" i="34"/>
  <c r="C15654" i="34"/>
  <c r="C15655" i="34"/>
  <c r="C15656" i="34"/>
  <c r="C15657" i="34"/>
  <c r="C15658" i="34"/>
  <c r="C15659" i="34"/>
  <c r="C15660" i="34"/>
  <c r="C15661" i="34"/>
  <c r="C15662" i="34"/>
  <c r="C15663" i="34"/>
  <c r="C15664" i="34"/>
  <c r="C15665" i="34"/>
  <c r="C15666" i="34"/>
  <c r="C15667" i="34"/>
  <c r="C15668" i="34"/>
  <c r="C15669" i="34"/>
  <c r="C15670" i="34"/>
  <c r="C15671" i="34"/>
  <c r="C15672" i="34"/>
  <c r="C15673" i="34"/>
  <c r="C15674" i="34"/>
  <c r="C15675" i="34"/>
  <c r="C15676" i="34"/>
  <c r="C15677" i="34"/>
  <c r="C15678" i="34"/>
  <c r="C15679" i="34"/>
  <c r="C15680" i="34"/>
  <c r="C15681" i="34"/>
  <c r="C15682" i="34"/>
  <c r="C15683" i="34"/>
  <c r="C15684" i="34"/>
  <c r="C15685" i="34"/>
  <c r="C15686" i="34"/>
  <c r="C15687" i="34"/>
  <c r="C15688" i="34"/>
  <c r="C15689" i="34"/>
  <c r="C15690" i="34"/>
  <c r="C15691" i="34"/>
  <c r="C15692" i="34"/>
  <c r="C15693" i="34"/>
  <c r="C15694" i="34"/>
  <c r="C15695" i="34"/>
  <c r="C15696" i="34"/>
  <c r="C15697" i="34"/>
  <c r="C15698" i="34"/>
  <c r="C15699" i="34"/>
  <c r="C15700" i="34"/>
  <c r="C15701" i="34"/>
  <c r="C15702" i="34"/>
  <c r="C15703" i="34"/>
  <c r="C15704" i="34"/>
  <c r="C15705" i="34"/>
  <c r="C15706" i="34"/>
  <c r="C15707" i="34"/>
  <c r="C15708" i="34"/>
  <c r="C15709" i="34"/>
  <c r="C15710" i="34"/>
  <c r="C15711" i="34"/>
  <c r="C15712" i="34"/>
  <c r="C15713" i="34"/>
  <c r="C15714" i="34"/>
  <c r="C15715" i="34"/>
  <c r="C15716" i="34"/>
  <c r="C15717" i="34"/>
  <c r="C15718" i="34"/>
  <c r="C15719" i="34"/>
  <c r="C15720" i="34"/>
  <c r="C15721" i="34"/>
  <c r="C15722" i="34"/>
  <c r="C15723" i="34"/>
  <c r="C15724" i="34"/>
  <c r="C15725" i="34"/>
  <c r="C15726" i="34"/>
  <c r="C15727" i="34"/>
  <c r="C15728" i="34"/>
  <c r="C15729" i="34"/>
  <c r="C15730" i="34"/>
  <c r="C15731" i="34"/>
  <c r="C15732" i="34"/>
  <c r="C15733" i="34"/>
  <c r="C15734" i="34"/>
  <c r="C15735" i="34"/>
  <c r="C15736" i="34"/>
  <c r="C15737" i="34"/>
  <c r="C15738" i="34"/>
  <c r="C15739" i="34"/>
  <c r="C15740" i="34"/>
  <c r="C15741" i="34"/>
  <c r="C15742" i="34"/>
  <c r="C15743" i="34"/>
  <c r="C15744" i="34"/>
  <c r="C15745" i="34"/>
  <c r="C15746" i="34"/>
  <c r="C15747" i="34"/>
  <c r="C15748" i="34"/>
  <c r="C15749" i="34"/>
  <c r="C15750" i="34"/>
  <c r="C15751" i="34"/>
  <c r="C15752" i="34"/>
  <c r="C15753" i="34"/>
  <c r="C15754" i="34"/>
  <c r="C15755" i="34"/>
  <c r="C15756" i="34"/>
  <c r="C15757" i="34"/>
  <c r="C15758" i="34"/>
  <c r="C15759" i="34"/>
  <c r="C15760" i="34"/>
  <c r="C15761" i="34"/>
  <c r="C15762" i="34"/>
  <c r="C15763" i="34"/>
  <c r="C15764" i="34"/>
  <c r="C15765" i="34"/>
  <c r="C15766" i="34"/>
  <c r="C15767" i="34"/>
  <c r="C15768" i="34"/>
  <c r="C15769" i="34"/>
  <c r="C15770" i="34"/>
  <c r="C15771" i="34"/>
  <c r="C15772" i="34"/>
  <c r="C15773" i="34"/>
  <c r="C15774" i="34"/>
  <c r="C15775" i="34"/>
  <c r="C15776" i="34"/>
  <c r="C15777" i="34"/>
  <c r="C15778" i="34"/>
  <c r="C15779" i="34"/>
  <c r="C15780" i="34"/>
  <c r="C15781" i="34"/>
  <c r="C15782" i="34"/>
  <c r="C15783" i="34"/>
  <c r="C15784" i="34"/>
  <c r="C15785" i="34"/>
  <c r="C15786" i="34"/>
  <c r="C15787" i="34"/>
  <c r="C15788" i="34"/>
  <c r="C15789" i="34"/>
  <c r="C15790" i="34"/>
  <c r="C15791" i="34"/>
  <c r="C15792" i="34"/>
  <c r="C15793" i="34"/>
  <c r="C15794" i="34"/>
  <c r="C15795" i="34"/>
  <c r="C15796" i="34"/>
  <c r="C15797" i="34"/>
  <c r="C15798" i="34"/>
  <c r="C15799" i="34"/>
  <c r="C15800" i="34"/>
  <c r="C15801" i="34"/>
  <c r="C15802" i="34"/>
  <c r="C15803" i="34"/>
  <c r="C15804" i="34"/>
  <c r="C15805" i="34"/>
  <c r="C15806" i="34"/>
  <c r="C15807" i="34"/>
  <c r="C15808" i="34"/>
  <c r="C15809" i="34"/>
  <c r="C15810" i="34"/>
  <c r="C15811" i="34"/>
  <c r="C15812" i="34"/>
  <c r="C15813" i="34"/>
  <c r="C15814" i="34"/>
  <c r="C15815" i="34"/>
  <c r="C15816" i="34"/>
  <c r="C15817" i="34"/>
  <c r="C15818" i="34"/>
  <c r="C15819" i="34"/>
  <c r="C15820" i="34"/>
  <c r="C15821" i="34"/>
  <c r="C15822" i="34"/>
  <c r="C15823" i="34"/>
  <c r="C15824" i="34"/>
  <c r="C15825" i="34"/>
  <c r="C15826" i="34"/>
  <c r="C15827" i="34"/>
  <c r="C15828" i="34"/>
  <c r="C15829" i="34"/>
  <c r="C15830" i="34"/>
  <c r="C15831" i="34"/>
  <c r="C15832" i="34"/>
  <c r="C15833" i="34"/>
  <c r="C15834" i="34"/>
  <c r="C15835" i="34"/>
  <c r="C15836" i="34"/>
  <c r="C15837" i="34"/>
  <c r="C15838" i="34"/>
  <c r="C15839" i="34"/>
  <c r="C15840" i="34"/>
  <c r="C15841" i="34"/>
  <c r="C15842" i="34"/>
  <c r="C15843" i="34"/>
  <c r="C15844" i="34"/>
  <c r="C15845" i="34"/>
  <c r="C15846" i="34"/>
  <c r="C15847" i="34"/>
  <c r="C15848" i="34"/>
  <c r="C15849" i="34"/>
  <c r="C15850" i="34"/>
  <c r="C15851" i="34"/>
  <c r="C15852" i="34"/>
  <c r="C15853" i="34"/>
  <c r="C15854" i="34"/>
  <c r="C15855" i="34"/>
  <c r="C15856" i="34"/>
  <c r="C15857" i="34"/>
  <c r="C15858" i="34"/>
  <c r="C15859" i="34"/>
  <c r="C15860" i="34"/>
  <c r="C15861" i="34"/>
  <c r="C15862" i="34"/>
  <c r="C15863" i="34"/>
  <c r="C15864" i="34"/>
  <c r="C15865" i="34"/>
  <c r="C15866" i="34"/>
  <c r="C15867" i="34"/>
  <c r="C15868" i="34"/>
  <c r="C15869" i="34"/>
  <c r="C15870" i="34"/>
  <c r="C15871" i="34"/>
  <c r="C15872" i="34"/>
  <c r="C15873" i="34"/>
  <c r="C15874" i="34"/>
  <c r="C15875" i="34"/>
  <c r="C15876" i="34"/>
  <c r="C15877" i="34"/>
  <c r="C15878" i="34"/>
  <c r="C15879" i="34"/>
  <c r="C15880" i="34"/>
  <c r="C15881" i="34"/>
  <c r="C15882" i="34"/>
  <c r="C15883" i="34"/>
  <c r="C15884" i="34"/>
  <c r="C15885" i="34"/>
  <c r="C15886" i="34"/>
  <c r="C15887" i="34"/>
  <c r="C15888" i="34"/>
  <c r="C15889" i="34"/>
  <c r="C15890" i="34"/>
  <c r="C15891" i="34"/>
  <c r="C15892" i="34"/>
  <c r="C15893" i="34"/>
  <c r="C15894" i="34"/>
  <c r="C15895" i="34"/>
  <c r="C15896" i="34"/>
  <c r="C15897" i="34"/>
  <c r="C15898" i="34"/>
  <c r="C15899" i="34"/>
  <c r="C15900" i="34"/>
  <c r="C15901" i="34"/>
  <c r="C15902" i="34"/>
  <c r="C15903" i="34"/>
  <c r="C15904" i="34"/>
  <c r="C15905" i="34"/>
  <c r="C15906" i="34"/>
  <c r="C15907" i="34"/>
  <c r="C15908" i="34"/>
  <c r="C15909" i="34"/>
  <c r="C15910" i="34"/>
  <c r="C15911" i="34"/>
  <c r="C15912" i="34"/>
  <c r="C15913" i="34"/>
  <c r="C15914" i="34"/>
  <c r="C15915" i="34"/>
  <c r="C15916" i="34"/>
  <c r="C15917" i="34"/>
  <c r="C15918" i="34"/>
  <c r="C15919" i="34"/>
  <c r="C15920" i="34"/>
  <c r="C15921" i="34"/>
  <c r="C15922" i="34"/>
  <c r="C15923" i="34"/>
  <c r="C15924" i="34"/>
  <c r="C15925" i="34"/>
  <c r="C15926" i="34"/>
  <c r="C15927" i="34"/>
  <c r="C15928" i="34"/>
  <c r="C15929" i="34"/>
  <c r="C15930" i="34"/>
  <c r="C15931" i="34"/>
  <c r="C15932" i="34"/>
  <c r="C15933" i="34"/>
  <c r="C15934" i="34"/>
  <c r="C15935" i="34"/>
  <c r="C15936" i="34"/>
  <c r="C15937" i="34"/>
  <c r="C15938" i="34"/>
  <c r="C15939" i="34"/>
  <c r="C15940" i="34"/>
  <c r="C15941" i="34"/>
  <c r="C15942" i="34"/>
  <c r="C15943" i="34"/>
  <c r="C15944" i="34"/>
  <c r="C15945" i="34"/>
  <c r="C15946" i="34"/>
  <c r="C15947" i="34"/>
  <c r="C15948" i="34"/>
  <c r="C15949" i="34"/>
  <c r="C15950" i="34"/>
  <c r="C15951" i="34"/>
  <c r="C15952" i="34"/>
  <c r="C15953" i="34"/>
  <c r="C15954" i="34"/>
  <c r="C15955" i="34"/>
  <c r="C15956" i="34"/>
  <c r="C15957" i="34"/>
  <c r="C15958" i="34"/>
  <c r="C15959" i="34"/>
  <c r="C15960" i="34"/>
  <c r="C15961" i="34"/>
  <c r="C15962" i="34"/>
  <c r="C15963" i="34"/>
  <c r="C15964" i="34"/>
  <c r="C15965" i="34"/>
  <c r="C15966" i="34"/>
  <c r="C15967" i="34"/>
  <c r="C15968" i="34"/>
  <c r="C15969" i="34"/>
  <c r="C15970" i="34"/>
  <c r="C15971" i="34"/>
  <c r="C15972" i="34"/>
  <c r="C15973" i="34"/>
  <c r="C15974" i="34"/>
  <c r="C15975" i="34"/>
  <c r="C15976" i="34"/>
  <c r="C15977" i="34"/>
  <c r="C15978" i="34"/>
  <c r="C15979" i="34"/>
  <c r="C15980" i="34"/>
  <c r="C15981" i="34"/>
  <c r="C15982" i="34"/>
  <c r="C15983" i="34"/>
  <c r="C15984" i="34"/>
  <c r="C15985" i="34"/>
  <c r="C15986" i="34"/>
  <c r="C15987" i="34"/>
  <c r="C15988" i="34"/>
  <c r="C15989" i="34"/>
  <c r="C15990" i="34"/>
  <c r="C15991" i="34"/>
  <c r="C15992" i="34"/>
  <c r="C15993" i="34"/>
  <c r="C15994" i="34"/>
  <c r="C15995" i="34"/>
  <c r="C15996" i="34"/>
  <c r="C15997" i="34"/>
  <c r="C15998" i="34"/>
  <c r="C15999" i="34"/>
  <c r="C16000" i="34"/>
  <c r="C16001" i="34"/>
  <c r="C16002" i="34"/>
  <c r="C16003" i="34"/>
  <c r="C16004" i="34"/>
  <c r="C16005" i="34"/>
  <c r="C16006" i="34"/>
  <c r="C16007" i="34"/>
  <c r="C16008" i="34"/>
  <c r="C16009" i="34"/>
  <c r="C16010" i="34"/>
  <c r="C16011" i="34"/>
  <c r="C16012" i="34"/>
  <c r="C16013" i="34"/>
  <c r="C16014" i="34"/>
  <c r="C16015" i="34"/>
  <c r="C16016" i="34"/>
  <c r="C16017" i="34"/>
  <c r="C16018" i="34"/>
  <c r="C16019" i="34"/>
  <c r="C16020" i="34"/>
  <c r="C16021" i="34"/>
  <c r="C16022" i="34"/>
  <c r="C16023" i="34"/>
  <c r="C16024" i="34"/>
  <c r="C16025" i="34"/>
  <c r="C16026" i="34"/>
  <c r="C16027" i="34"/>
  <c r="C16028" i="34"/>
  <c r="C16029" i="34"/>
  <c r="C16030" i="34"/>
  <c r="C16031" i="34"/>
  <c r="C16032" i="34"/>
  <c r="C16033" i="34"/>
  <c r="C16034" i="34"/>
  <c r="C16035" i="34"/>
  <c r="C16036" i="34"/>
  <c r="C16037" i="34"/>
  <c r="C16038" i="34"/>
  <c r="C16039" i="34"/>
  <c r="C16040" i="34"/>
  <c r="C16041" i="34"/>
  <c r="C16042" i="34"/>
  <c r="C16043" i="34"/>
  <c r="C16044" i="34"/>
  <c r="C16045" i="34"/>
  <c r="C16046" i="34"/>
  <c r="C16047" i="34"/>
  <c r="C16048" i="34"/>
  <c r="C16049" i="34"/>
  <c r="C16050" i="34"/>
  <c r="C16051" i="34"/>
  <c r="C16052" i="34"/>
  <c r="C16053" i="34"/>
  <c r="C16054" i="34"/>
  <c r="C16055" i="34"/>
  <c r="C16056" i="34"/>
  <c r="C16057" i="34"/>
  <c r="C16058" i="34"/>
  <c r="C16059" i="34"/>
  <c r="C16060" i="34"/>
  <c r="C16061" i="34"/>
  <c r="C16062" i="34"/>
  <c r="C16063" i="34"/>
  <c r="C16064" i="34"/>
  <c r="C16065" i="34"/>
  <c r="C16066" i="34"/>
  <c r="C16067" i="34"/>
  <c r="C16068" i="34"/>
  <c r="C16069" i="34"/>
  <c r="C16070" i="34"/>
  <c r="C16071" i="34"/>
  <c r="C16072" i="34"/>
  <c r="C16073" i="34"/>
  <c r="C16074" i="34"/>
  <c r="C16075" i="34"/>
  <c r="C16076" i="34"/>
  <c r="C16077" i="34"/>
  <c r="C16078" i="34"/>
  <c r="C16079" i="34"/>
  <c r="C16080" i="34"/>
  <c r="C16081" i="34"/>
  <c r="C16082" i="34"/>
  <c r="C16083" i="34"/>
  <c r="C16084" i="34"/>
  <c r="C16085" i="34"/>
  <c r="C16086" i="34"/>
  <c r="C16087" i="34"/>
  <c r="C16088" i="34"/>
  <c r="C16089" i="34"/>
  <c r="C16090" i="34"/>
  <c r="C16091" i="34"/>
  <c r="C16092" i="34"/>
  <c r="C16093" i="34"/>
  <c r="C16094" i="34"/>
  <c r="C16095" i="34"/>
  <c r="C16096" i="34"/>
  <c r="C16097" i="34"/>
  <c r="C16098" i="34"/>
  <c r="C16099" i="34"/>
  <c r="C16100" i="34"/>
  <c r="C16101" i="34"/>
  <c r="C16102" i="34"/>
  <c r="C16103" i="34"/>
  <c r="C16104" i="34"/>
  <c r="C16105" i="34"/>
  <c r="C16106" i="34"/>
  <c r="C16107" i="34"/>
  <c r="C16108" i="34"/>
  <c r="C16109" i="34"/>
  <c r="C16110" i="34"/>
  <c r="C16111" i="34"/>
  <c r="C16112" i="34"/>
  <c r="C16113" i="34"/>
  <c r="C16114" i="34"/>
  <c r="C16115" i="34"/>
  <c r="C16116" i="34"/>
  <c r="C16117" i="34"/>
  <c r="C16118" i="34"/>
  <c r="C16119" i="34"/>
  <c r="C16120" i="34"/>
  <c r="C16121" i="34"/>
  <c r="C16122" i="34"/>
  <c r="C16123" i="34"/>
  <c r="C16124" i="34"/>
  <c r="C16125" i="34"/>
  <c r="C16126" i="34"/>
  <c r="C16127" i="34"/>
  <c r="C16128" i="34"/>
  <c r="C16129" i="34"/>
  <c r="C16130" i="34"/>
  <c r="C16131" i="34"/>
  <c r="C16132" i="34"/>
  <c r="C16133" i="34"/>
  <c r="C16134" i="34"/>
  <c r="C16135" i="34"/>
  <c r="C16136" i="34"/>
  <c r="C16137" i="34"/>
  <c r="C16138" i="34"/>
  <c r="C16139" i="34"/>
  <c r="C16140" i="34"/>
  <c r="C16141" i="34"/>
  <c r="C16142" i="34"/>
  <c r="C16143" i="34"/>
  <c r="C16144" i="34"/>
  <c r="C16145" i="34"/>
  <c r="C16146" i="34"/>
  <c r="C16147" i="34"/>
  <c r="C16148" i="34"/>
  <c r="C16149" i="34"/>
  <c r="C16150" i="34"/>
  <c r="C16151" i="34"/>
  <c r="C16152" i="34"/>
  <c r="C16153" i="34"/>
  <c r="C16154" i="34"/>
  <c r="C16155" i="34"/>
  <c r="C16156" i="34"/>
  <c r="C16157" i="34"/>
  <c r="C16158" i="34"/>
  <c r="C16159" i="34"/>
  <c r="C16160" i="34"/>
  <c r="C16161" i="34"/>
  <c r="C16162" i="34"/>
  <c r="C16163" i="34"/>
  <c r="C16164" i="34"/>
  <c r="C16165" i="34"/>
  <c r="C16166" i="34"/>
  <c r="C16167" i="34"/>
  <c r="C16168" i="34"/>
  <c r="C16169" i="34"/>
  <c r="C16170" i="34"/>
  <c r="C16171" i="34"/>
  <c r="C16172" i="34"/>
  <c r="C16173" i="34"/>
  <c r="C16174" i="34"/>
  <c r="C16175" i="34"/>
  <c r="C16176" i="34"/>
  <c r="C16177" i="34"/>
  <c r="C16178" i="34"/>
  <c r="C16179" i="34"/>
  <c r="C16180" i="34"/>
  <c r="C16181" i="34"/>
  <c r="C16182" i="34"/>
  <c r="C16183" i="34"/>
  <c r="C16184" i="34"/>
  <c r="C16185" i="34"/>
  <c r="C16186" i="34"/>
  <c r="C16187" i="34"/>
  <c r="C16188" i="34"/>
  <c r="C16189" i="34"/>
  <c r="C16190" i="34"/>
  <c r="C16191" i="34"/>
  <c r="C16192" i="34"/>
  <c r="C16193" i="34"/>
  <c r="C16194" i="34"/>
  <c r="C16195" i="34"/>
  <c r="C16196" i="34"/>
  <c r="C16197" i="34"/>
  <c r="C16198" i="34"/>
  <c r="C16199" i="34"/>
  <c r="C16200" i="34"/>
  <c r="C16201" i="34"/>
  <c r="C16202" i="34"/>
  <c r="C16203" i="34"/>
  <c r="C16204" i="34"/>
  <c r="C5" i="34"/>
  <c r="C32" i="33"/>
  <c r="D32" i="33" l="1"/>
  <c r="B249" i="27"/>
  <c r="B246" i="27"/>
  <c r="R241" i="27"/>
  <c r="O241" i="27"/>
  <c r="L241" i="27"/>
  <c r="B248" i="27"/>
  <c r="B250" i="27"/>
  <c r="B247" i="27"/>
  <c r="Q204" i="27"/>
  <c r="N204" i="27"/>
  <c r="K203" i="27"/>
  <c r="AK203" i="27" s="1"/>
  <c r="J32" i="33"/>
  <c r="H32" i="33"/>
  <c r="E32" i="33"/>
  <c r="I32" i="33"/>
  <c r="G32" i="33"/>
  <c r="F32" i="33"/>
  <c r="K32" i="33"/>
  <c r="B253" i="27" l="1"/>
  <c r="R246" i="27"/>
  <c r="O246" i="27"/>
  <c r="L246" i="27"/>
  <c r="B251" i="27"/>
  <c r="B252" i="27"/>
  <c r="B255" i="27"/>
  <c r="B254" i="27"/>
  <c r="Q205" i="27"/>
  <c r="Q206" i="27" s="1"/>
  <c r="K204" i="27"/>
  <c r="AK204" i="27" s="1"/>
  <c r="N205" i="27"/>
  <c r="J4" i="33"/>
  <c r="J7" i="33" s="1"/>
  <c r="H3" i="11"/>
  <c r="H4" i="11" s="1"/>
  <c r="H5" i="11" s="1"/>
  <c r="H6" i="11" s="1"/>
  <c r="H7" i="11" s="1"/>
  <c r="H8" i="11" s="1"/>
  <c r="H9" i="11" s="1"/>
  <c r="H10" i="11" s="1"/>
  <c r="H11" i="11" s="1"/>
  <c r="H12" i="11" s="1"/>
  <c r="H13" i="11" s="1"/>
  <c r="H14" i="11" s="1"/>
  <c r="H15" i="11" s="1"/>
  <c r="H16" i="11" s="1"/>
  <c r="H17" i="11" s="1"/>
  <c r="H18" i="11" s="1"/>
  <c r="H19" i="11" s="1"/>
  <c r="H20" i="11" s="1"/>
  <c r="H21" i="11" s="1"/>
  <c r="H22" i="11" s="1"/>
  <c r="H23" i="11" s="1"/>
  <c r="H24" i="11" s="1"/>
  <c r="H25" i="11" s="1"/>
  <c r="H26" i="11" s="1"/>
  <c r="H27" i="11" s="1"/>
  <c r="H28" i="11" s="1"/>
  <c r="H29" i="11" s="1"/>
  <c r="H30" i="11" s="1"/>
  <c r="H31" i="11" s="1"/>
  <c r="H32" i="11" s="1"/>
  <c r="H33" i="11" s="1"/>
  <c r="H34" i="11" s="1"/>
  <c r="H35" i="11" s="1"/>
  <c r="H36" i="11" s="1"/>
  <c r="H37" i="11" s="1"/>
  <c r="H38" i="11" s="1"/>
  <c r="H39" i="11" s="1"/>
  <c r="H40" i="11" s="1"/>
  <c r="H41" i="11" s="1"/>
  <c r="H42" i="11" s="1"/>
  <c r="H43" i="11" s="1"/>
  <c r="H44" i="11" s="1"/>
  <c r="H45" i="11" s="1"/>
  <c r="H46" i="11" s="1"/>
  <c r="H47" i="11" s="1"/>
  <c r="H48" i="11" s="1"/>
  <c r="H49" i="11" s="1"/>
  <c r="H50" i="11" s="1"/>
  <c r="H51" i="11" s="1"/>
  <c r="H52" i="11" s="1"/>
  <c r="H53" i="11" s="1"/>
  <c r="H54" i="11" s="1"/>
  <c r="H55" i="11" s="1"/>
  <c r="H56" i="11" s="1"/>
  <c r="H57" i="11" s="1"/>
  <c r="H58" i="11" s="1"/>
  <c r="H59" i="11" s="1"/>
  <c r="H60" i="11" s="1"/>
  <c r="H61" i="11" s="1"/>
  <c r="H62" i="11" s="1"/>
  <c r="H63" i="11" s="1"/>
  <c r="H64" i="11" s="1"/>
  <c r="H65" i="11" s="1"/>
  <c r="H66" i="11" s="1"/>
  <c r="H67" i="11" s="1"/>
  <c r="H68" i="11" s="1"/>
  <c r="H69" i="11" s="1"/>
  <c r="H70" i="11" s="1"/>
  <c r="H71" i="11" s="1"/>
  <c r="H72" i="11" s="1"/>
  <c r="H73" i="11" s="1"/>
  <c r="H74" i="11" s="1"/>
  <c r="H75" i="11" s="1"/>
  <c r="H76" i="11" s="1"/>
  <c r="H77" i="11" s="1"/>
  <c r="H78" i="11" s="1"/>
  <c r="H79" i="11" s="1"/>
  <c r="H80" i="11" s="1"/>
  <c r="H81" i="11" s="1"/>
  <c r="H82" i="11" s="1"/>
  <c r="H83" i="11" s="1"/>
  <c r="H84" i="11" s="1"/>
  <c r="H85" i="11" s="1"/>
  <c r="H86" i="11" s="1"/>
  <c r="H87" i="11" s="1"/>
  <c r="H88" i="11" s="1"/>
  <c r="H89" i="11" s="1"/>
  <c r="H90" i="11" s="1"/>
  <c r="H91" i="11" s="1"/>
  <c r="H92" i="11" s="1"/>
  <c r="H93" i="11" s="1"/>
  <c r="H94" i="11" s="1"/>
  <c r="H95" i="11" s="1"/>
  <c r="H96" i="11" s="1"/>
  <c r="H97" i="11" s="1"/>
  <c r="H98" i="11" s="1"/>
  <c r="H99" i="11" s="1"/>
  <c r="H100" i="11" s="1"/>
  <c r="H101" i="11" s="1"/>
  <c r="H102" i="11" s="1"/>
  <c r="H103" i="11" s="1"/>
  <c r="H104" i="11" s="1"/>
  <c r="H105" i="11" s="1"/>
  <c r="H106" i="11" s="1"/>
  <c r="H107" i="11" s="1"/>
  <c r="H108" i="11" s="1"/>
  <c r="H109" i="11" s="1"/>
  <c r="H110" i="11" s="1"/>
  <c r="H111" i="11" s="1"/>
  <c r="H112" i="11" s="1"/>
  <c r="H113" i="11" s="1"/>
  <c r="H114" i="11" s="1"/>
  <c r="H115" i="11" s="1"/>
  <c r="H116" i="11" s="1"/>
  <c r="H117" i="11" s="1"/>
  <c r="H118" i="11" s="1"/>
  <c r="H119" i="11" s="1"/>
  <c r="H120" i="11" s="1"/>
  <c r="H121" i="11" s="1"/>
  <c r="H122" i="11" s="1"/>
  <c r="H123" i="11" s="1"/>
  <c r="H124" i="11" s="1"/>
  <c r="H125" i="11" s="1"/>
  <c r="H126" i="11" s="1"/>
  <c r="H127" i="11" s="1"/>
  <c r="H128" i="11" s="1"/>
  <c r="H129" i="11" s="1"/>
  <c r="H130" i="11" s="1"/>
  <c r="H131" i="11" s="1"/>
  <c r="H132" i="11" s="1"/>
  <c r="H133" i="11" s="1"/>
  <c r="H134" i="11" s="1"/>
  <c r="H135" i="11" s="1"/>
  <c r="H136" i="11" s="1"/>
  <c r="H137" i="11" s="1"/>
  <c r="H138" i="11" s="1"/>
  <c r="H139" i="11" s="1"/>
  <c r="H140" i="11" s="1"/>
  <c r="H141" i="11" s="1"/>
  <c r="H142" i="11" s="1"/>
  <c r="H143" i="11" s="1"/>
  <c r="H144" i="11" s="1"/>
  <c r="H145" i="11" s="1"/>
  <c r="H146" i="11" s="1"/>
  <c r="H147" i="11" s="1"/>
  <c r="H148" i="11" s="1"/>
  <c r="H149" i="11" s="1"/>
  <c r="H150" i="11" s="1"/>
  <c r="H151" i="11" s="1"/>
  <c r="H152" i="11" s="1"/>
  <c r="H153" i="11" s="1"/>
  <c r="H154" i="11" s="1"/>
  <c r="H155" i="11" s="1"/>
  <c r="H156" i="11" s="1"/>
  <c r="H157" i="11" s="1"/>
  <c r="H158" i="11" s="1"/>
  <c r="H159" i="11" s="1"/>
  <c r="H160" i="11" s="1"/>
  <c r="H161" i="11" s="1"/>
  <c r="H162" i="11" s="1"/>
  <c r="H163" i="11" s="1"/>
  <c r="H164" i="11" s="1"/>
  <c r="H165" i="11" s="1"/>
  <c r="H166" i="11" s="1"/>
  <c r="H167" i="11" s="1"/>
  <c r="H168" i="11" s="1"/>
  <c r="H169" i="11" s="1"/>
  <c r="H170" i="11" s="1"/>
  <c r="H171" i="11" s="1"/>
  <c r="H172" i="11" s="1"/>
  <c r="H173" i="11" s="1"/>
  <c r="H174" i="11" s="1"/>
  <c r="H175" i="11" s="1"/>
  <c r="H176" i="11" s="1"/>
  <c r="H177" i="11" s="1"/>
  <c r="H178" i="11" s="1"/>
  <c r="H179" i="11" s="1"/>
  <c r="H180" i="11" s="1"/>
  <c r="H181" i="11" s="1"/>
  <c r="H182" i="11" s="1"/>
  <c r="H183" i="11" s="1"/>
  <c r="H184" i="11" s="1"/>
  <c r="H185" i="11" s="1"/>
  <c r="H186" i="11" s="1"/>
  <c r="H187" i="11" s="1"/>
  <c r="H188" i="11" s="1"/>
  <c r="H189" i="11" s="1"/>
  <c r="H190" i="11" s="1"/>
  <c r="H191" i="11" s="1"/>
  <c r="H192" i="11" s="1"/>
  <c r="H193" i="11" s="1"/>
  <c r="H194" i="11" s="1"/>
  <c r="H195" i="11" s="1"/>
  <c r="H196" i="11" s="1"/>
  <c r="H197" i="11" s="1"/>
  <c r="H198" i="11" s="1"/>
  <c r="H199" i="11" s="1"/>
  <c r="H200" i="11" s="1"/>
  <c r="H201" i="11" s="1"/>
  <c r="H202" i="11" s="1"/>
  <c r="H203" i="11" s="1"/>
  <c r="H204" i="11" s="1"/>
  <c r="H205" i="11" s="1"/>
  <c r="H206" i="11" s="1"/>
  <c r="H207" i="11" s="1"/>
  <c r="H208" i="11" s="1"/>
  <c r="H209" i="11" s="1"/>
  <c r="H210" i="11" s="1"/>
  <c r="H211" i="11" s="1"/>
  <c r="H212" i="11" s="1"/>
  <c r="H213" i="11" s="1"/>
  <c r="H214" i="11" s="1"/>
  <c r="H215" i="11" s="1"/>
  <c r="H216" i="11" s="1"/>
  <c r="H217" i="11" s="1"/>
  <c r="H218" i="11" s="1"/>
  <c r="H219" i="11" s="1"/>
  <c r="H220" i="11" s="1"/>
  <c r="H221" i="11" s="1"/>
  <c r="H222" i="11" s="1"/>
  <c r="H223" i="11" s="1"/>
  <c r="H224" i="11" s="1"/>
  <c r="H225" i="11" s="1"/>
  <c r="H226" i="11" s="1"/>
  <c r="H227" i="11" s="1"/>
  <c r="H228" i="11" s="1"/>
  <c r="H229" i="11" s="1"/>
  <c r="H230" i="11" s="1"/>
  <c r="H231" i="11" s="1"/>
  <c r="H232" i="11" s="1"/>
  <c r="H233" i="11" s="1"/>
  <c r="H234" i="11" s="1"/>
  <c r="H235" i="11" s="1"/>
  <c r="H236" i="11" s="1"/>
  <c r="H237" i="11" s="1"/>
  <c r="H238" i="11" s="1"/>
  <c r="H239" i="11" s="1"/>
  <c r="H240" i="11" s="1"/>
  <c r="H241" i="11" s="1"/>
  <c r="H242" i="11" s="1"/>
  <c r="H243" i="11" s="1"/>
  <c r="H244" i="11" s="1"/>
  <c r="H245" i="11" s="1"/>
  <c r="H246" i="11" s="1"/>
  <c r="H247" i="11" s="1"/>
  <c r="H248" i="11" s="1"/>
  <c r="H249" i="11" s="1"/>
  <c r="H250" i="11" s="1"/>
  <c r="H251" i="11" s="1"/>
  <c r="H252" i="11" s="1"/>
  <c r="H253" i="11" s="1"/>
  <c r="H254" i="11" s="1"/>
  <c r="H255" i="11" s="1"/>
  <c r="H256" i="11" s="1"/>
  <c r="H257" i="11" s="1"/>
  <c r="H258" i="11" s="1"/>
  <c r="H259" i="11" s="1"/>
  <c r="H260" i="11" s="1"/>
  <c r="H261" i="11" s="1"/>
  <c r="H262" i="11" s="1"/>
  <c r="H263" i="11" s="1"/>
  <c r="H264" i="11" s="1"/>
  <c r="H265" i="11" s="1"/>
  <c r="H266" i="11" s="1"/>
  <c r="H267" i="11" s="1"/>
  <c r="H268" i="11" s="1"/>
  <c r="H269" i="11" s="1"/>
  <c r="H270" i="11" s="1"/>
  <c r="H271" i="11" s="1"/>
  <c r="H272" i="11" s="1"/>
  <c r="H273" i="11" s="1"/>
  <c r="H274" i="11" s="1"/>
  <c r="H275" i="11" s="1"/>
  <c r="H276" i="11" s="1"/>
  <c r="H277" i="11" s="1"/>
  <c r="H278" i="11" s="1"/>
  <c r="H279" i="11" s="1"/>
  <c r="H280" i="11" s="1"/>
  <c r="H281" i="11" s="1"/>
  <c r="H282" i="11" s="1"/>
  <c r="H283" i="11" s="1"/>
  <c r="H284" i="11" s="1"/>
  <c r="H285" i="11" s="1"/>
  <c r="H286" i="11" s="1"/>
  <c r="H287" i="11" s="1"/>
  <c r="H288" i="11" s="1"/>
  <c r="H289" i="11" s="1"/>
  <c r="H290" i="11" s="1"/>
  <c r="H291" i="11" s="1"/>
  <c r="H292" i="11" s="1"/>
  <c r="H293" i="11" s="1"/>
  <c r="H294" i="11" s="1"/>
  <c r="H295" i="11" s="1"/>
  <c r="H296" i="11" s="1"/>
  <c r="H297" i="11" s="1"/>
  <c r="H298" i="11" s="1"/>
  <c r="H299" i="11" s="1"/>
  <c r="H300" i="11" s="1"/>
  <c r="H301" i="11" s="1"/>
  <c r="G12" i="33"/>
  <c r="F12" i="33"/>
  <c r="E12" i="33"/>
  <c r="D12" i="33"/>
  <c r="C12" i="33"/>
  <c r="K14" i="33" l="1"/>
  <c r="E13" i="33"/>
  <c r="F13" i="33"/>
  <c r="G13" i="33"/>
  <c r="K13" i="33"/>
  <c r="D254" i="27"/>
  <c r="B259" i="27"/>
  <c r="R251" i="27"/>
  <c r="O251" i="27"/>
  <c r="L251" i="27"/>
  <c r="B256" i="27"/>
  <c r="D251" i="27"/>
  <c r="B260" i="27"/>
  <c r="D255" i="27"/>
  <c r="D253" i="27"/>
  <c r="B258" i="27"/>
  <c r="B257" i="27"/>
  <c r="D252" i="27"/>
  <c r="K205" i="27"/>
  <c r="AK205" i="27" s="1"/>
  <c r="N206" i="27"/>
  <c r="Q207" i="27"/>
  <c r="C13" i="33"/>
  <c r="C22" i="33"/>
  <c r="D13" i="33"/>
  <c r="C26" i="33"/>
  <c r="H12" i="33"/>
  <c r="H8" i="32"/>
  <c r="H9" i="32"/>
  <c r="H10" i="32"/>
  <c r="H11" i="32"/>
  <c r="H12" i="32"/>
  <c r="H13" i="32"/>
  <c r="H14" i="32"/>
  <c r="H15" i="32"/>
  <c r="H16" i="32"/>
  <c r="H17" i="32"/>
  <c r="H18" i="32"/>
  <c r="H19" i="32"/>
  <c r="H20" i="32"/>
  <c r="H21" i="32"/>
  <c r="H22" i="32"/>
  <c r="H23" i="32"/>
  <c r="H24" i="32"/>
  <c r="H25" i="32"/>
  <c r="H26" i="32"/>
  <c r="H27" i="32"/>
  <c r="H28" i="32"/>
  <c r="H29" i="32"/>
  <c r="H30" i="32"/>
  <c r="H31" i="32"/>
  <c r="H32" i="32"/>
  <c r="H33" i="32"/>
  <c r="H34" i="32"/>
  <c r="H35" i="32"/>
  <c r="H36" i="32"/>
  <c r="H37" i="32"/>
  <c r="H38" i="32"/>
  <c r="H39" i="32"/>
  <c r="H40" i="32"/>
  <c r="H41" i="32"/>
  <c r="H42" i="32"/>
  <c r="H43" i="32"/>
  <c r="H44" i="32"/>
  <c r="H45" i="32"/>
  <c r="H46" i="32"/>
  <c r="H47" i="32"/>
  <c r="H48" i="32"/>
  <c r="H49" i="32"/>
  <c r="H50" i="32"/>
  <c r="H51" i="32"/>
  <c r="H52" i="32"/>
  <c r="H53" i="32"/>
  <c r="H54" i="32"/>
  <c r="H55" i="32"/>
  <c r="H56" i="32"/>
  <c r="H57" i="32"/>
  <c r="H58" i="32"/>
  <c r="H59" i="32"/>
  <c r="H60" i="32"/>
  <c r="H61" i="32"/>
  <c r="H62" i="32"/>
  <c r="H63" i="32"/>
  <c r="H64" i="32"/>
  <c r="H65" i="32"/>
  <c r="H66" i="32"/>
  <c r="H67" i="32"/>
  <c r="H68" i="32"/>
  <c r="H69" i="32"/>
  <c r="H70" i="32"/>
  <c r="H71" i="32"/>
  <c r="H72" i="32"/>
  <c r="H73" i="32"/>
  <c r="H74" i="32"/>
  <c r="H75" i="32"/>
  <c r="H76" i="32"/>
  <c r="H77" i="32"/>
  <c r="H78" i="32"/>
  <c r="H79" i="32"/>
  <c r="H80" i="32"/>
  <c r="H81" i="32"/>
  <c r="H82" i="32"/>
  <c r="H83" i="32"/>
  <c r="H84" i="32"/>
  <c r="H85" i="32"/>
  <c r="H86" i="32"/>
  <c r="H87" i="32"/>
  <c r="H88" i="32"/>
  <c r="H89" i="32"/>
  <c r="H90" i="32"/>
  <c r="H91" i="32"/>
  <c r="H92" i="32"/>
  <c r="H93" i="32"/>
  <c r="H94" i="32"/>
  <c r="H95" i="32"/>
  <c r="H96" i="32"/>
  <c r="H97" i="32"/>
  <c r="H98" i="32"/>
  <c r="H99" i="32"/>
  <c r="H100" i="32"/>
  <c r="H101" i="32"/>
  <c r="H102" i="32"/>
  <c r="H103" i="32"/>
  <c r="H104" i="32"/>
  <c r="H105" i="32"/>
  <c r="H106" i="32"/>
  <c r="H107" i="32"/>
  <c r="H108" i="32"/>
  <c r="H109" i="32"/>
  <c r="H110" i="32"/>
  <c r="H111" i="32"/>
  <c r="H112" i="32"/>
  <c r="H113" i="32"/>
  <c r="H114" i="32"/>
  <c r="H115" i="32"/>
  <c r="H116" i="32"/>
  <c r="H117" i="32"/>
  <c r="H118" i="32"/>
  <c r="H119" i="32"/>
  <c r="H120" i="32"/>
  <c r="H121" i="32"/>
  <c r="H122" i="32"/>
  <c r="H123" i="32"/>
  <c r="H124" i="32"/>
  <c r="H125" i="32"/>
  <c r="H126" i="32"/>
  <c r="H127" i="32"/>
  <c r="H128" i="32"/>
  <c r="H129" i="32"/>
  <c r="H130" i="32"/>
  <c r="H131" i="32"/>
  <c r="H132" i="32"/>
  <c r="H133" i="32"/>
  <c r="H134" i="32"/>
  <c r="H135" i="32"/>
  <c r="H136" i="32"/>
  <c r="H137" i="32"/>
  <c r="H138" i="32"/>
  <c r="H139" i="32"/>
  <c r="H140" i="32"/>
  <c r="H141" i="32"/>
  <c r="H142" i="32"/>
  <c r="H143" i="32"/>
  <c r="H144" i="32"/>
  <c r="H145" i="32"/>
  <c r="H146" i="32"/>
  <c r="H147" i="32"/>
  <c r="H148" i="32"/>
  <c r="H149" i="32"/>
  <c r="H150" i="32"/>
  <c r="H151" i="32"/>
  <c r="H152" i="32"/>
  <c r="H153" i="32"/>
  <c r="H154" i="32"/>
  <c r="H155" i="32"/>
  <c r="H156" i="32"/>
  <c r="H157" i="32"/>
  <c r="H158" i="32"/>
  <c r="H159" i="32"/>
  <c r="H160" i="32"/>
  <c r="H161" i="32"/>
  <c r="H162" i="32"/>
  <c r="H163" i="32"/>
  <c r="H164" i="32"/>
  <c r="H165" i="32"/>
  <c r="H166" i="32"/>
  <c r="H167" i="32"/>
  <c r="H168" i="32"/>
  <c r="H169" i="32"/>
  <c r="H170" i="32"/>
  <c r="H171" i="32"/>
  <c r="H172" i="32"/>
  <c r="H173" i="32"/>
  <c r="H174" i="32"/>
  <c r="H175" i="32"/>
  <c r="H176" i="32"/>
  <c r="H177" i="32"/>
  <c r="H178" i="32"/>
  <c r="H179" i="32"/>
  <c r="H180" i="32"/>
  <c r="H181" i="32"/>
  <c r="H182" i="32"/>
  <c r="H183" i="32"/>
  <c r="H184" i="32"/>
  <c r="H185" i="32"/>
  <c r="H186" i="32"/>
  <c r="H187" i="32"/>
  <c r="H188" i="32"/>
  <c r="H189" i="32"/>
  <c r="H190" i="32"/>
  <c r="H191" i="32"/>
  <c r="H192" i="32"/>
  <c r="H193" i="32"/>
  <c r="H194" i="32"/>
  <c r="H195" i="32"/>
  <c r="H196" i="32"/>
  <c r="H197" i="32"/>
  <c r="H198" i="32"/>
  <c r="H199" i="32"/>
  <c r="H200" i="32"/>
  <c r="H201" i="32"/>
  <c r="H202" i="32"/>
  <c r="H203" i="32"/>
  <c r="H204" i="32"/>
  <c r="H205" i="32"/>
  <c r="H206" i="32"/>
  <c r="H207" i="32"/>
  <c r="H208" i="32"/>
  <c r="H209" i="32"/>
  <c r="H210" i="32"/>
  <c r="H211" i="32"/>
  <c r="H212" i="32"/>
  <c r="H213" i="32"/>
  <c r="H214" i="32"/>
  <c r="H215" i="32"/>
  <c r="H216" i="32"/>
  <c r="H217" i="32"/>
  <c r="H218" i="32"/>
  <c r="H219" i="32"/>
  <c r="H220" i="32"/>
  <c r="H221" i="32"/>
  <c r="H222" i="32"/>
  <c r="H223" i="32"/>
  <c r="H224" i="32"/>
  <c r="H225" i="32"/>
  <c r="H226" i="32"/>
  <c r="H227" i="32"/>
  <c r="H228" i="32"/>
  <c r="H229" i="32"/>
  <c r="H230" i="32"/>
  <c r="H231" i="32"/>
  <c r="H232" i="32"/>
  <c r="H233" i="32"/>
  <c r="H234" i="32"/>
  <c r="H235" i="32"/>
  <c r="H236" i="32"/>
  <c r="H237" i="32"/>
  <c r="H238" i="32"/>
  <c r="H239" i="32"/>
  <c r="H240" i="32"/>
  <c r="H241" i="32"/>
  <c r="H242" i="32"/>
  <c r="H243" i="32"/>
  <c r="H244" i="32"/>
  <c r="H245" i="32"/>
  <c r="H246" i="32"/>
  <c r="H247" i="32"/>
  <c r="H248" i="32"/>
  <c r="H249" i="32"/>
  <c r="H250" i="32"/>
  <c r="H251" i="32"/>
  <c r="H252" i="32"/>
  <c r="H253" i="32"/>
  <c r="H254" i="32"/>
  <c r="H255" i="32"/>
  <c r="H256" i="32"/>
  <c r="H257" i="32"/>
  <c r="H258" i="32"/>
  <c r="H259" i="32"/>
  <c r="H260" i="32"/>
  <c r="H261" i="32"/>
  <c r="H262" i="32"/>
  <c r="H263" i="32"/>
  <c r="H264" i="32"/>
  <c r="H265" i="32"/>
  <c r="H266" i="32"/>
  <c r="H267" i="32"/>
  <c r="H268" i="32"/>
  <c r="H269" i="32"/>
  <c r="H270" i="32"/>
  <c r="H271" i="32"/>
  <c r="H272" i="32"/>
  <c r="H273" i="32"/>
  <c r="H274" i="32"/>
  <c r="H275" i="32"/>
  <c r="H276" i="32"/>
  <c r="H277" i="32"/>
  <c r="H278" i="32"/>
  <c r="H279" i="32"/>
  <c r="H280" i="32"/>
  <c r="H281" i="32"/>
  <c r="H282" i="32"/>
  <c r="H283" i="32"/>
  <c r="H284" i="32"/>
  <c r="H285" i="32"/>
  <c r="H286" i="32"/>
  <c r="H287" i="32"/>
  <c r="H288" i="32"/>
  <c r="H289" i="32"/>
  <c r="H290" i="32"/>
  <c r="H291" i="32"/>
  <c r="H292" i="32"/>
  <c r="H293" i="32"/>
  <c r="H294" i="32"/>
  <c r="H295" i="32"/>
  <c r="H296" i="32"/>
  <c r="H297" i="32"/>
  <c r="H298" i="32"/>
  <c r="H299" i="32"/>
  <c r="H300" i="32"/>
  <c r="H301" i="32"/>
  <c r="H302" i="32"/>
  <c r="H303" i="32"/>
  <c r="H304" i="32"/>
  <c r="H305" i="32"/>
  <c r="H306" i="32"/>
  <c r="H7" i="32"/>
  <c r="G8" i="32"/>
  <c r="G9" i="32"/>
  <c r="G10" i="32"/>
  <c r="G11" i="32"/>
  <c r="G12" i="32"/>
  <c r="G13" i="32"/>
  <c r="G14" i="32"/>
  <c r="G15" i="32"/>
  <c r="G16" i="32"/>
  <c r="G17" i="32"/>
  <c r="G18" i="32"/>
  <c r="G19" i="32"/>
  <c r="G20" i="32"/>
  <c r="G21" i="32"/>
  <c r="G22" i="32"/>
  <c r="G23" i="32"/>
  <c r="G24" i="32"/>
  <c r="G25" i="32"/>
  <c r="G26" i="32"/>
  <c r="G27" i="32"/>
  <c r="G28" i="32"/>
  <c r="G29" i="32"/>
  <c r="G30" i="32"/>
  <c r="G31" i="32"/>
  <c r="G32" i="32"/>
  <c r="G33" i="32"/>
  <c r="G34" i="32"/>
  <c r="G35" i="32"/>
  <c r="G36" i="32"/>
  <c r="G37" i="32"/>
  <c r="G38" i="32"/>
  <c r="G39" i="32"/>
  <c r="G40" i="32"/>
  <c r="G41" i="32"/>
  <c r="G42" i="32"/>
  <c r="G43" i="32"/>
  <c r="G44" i="32"/>
  <c r="G45" i="32"/>
  <c r="G46" i="32"/>
  <c r="G47" i="32"/>
  <c r="G48" i="32"/>
  <c r="G49" i="32"/>
  <c r="G50" i="32"/>
  <c r="G51" i="32"/>
  <c r="G52" i="32"/>
  <c r="G53" i="32"/>
  <c r="G54" i="32"/>
  <c r="G55" i="32"/>
  <c r="G56" i="32"/>
  <c r="G57" i="32"/>
  <c r="G58" i="32"/>
  <c r="G59" i="32"/>
  <c r="G60" i="32"/>
  <c r="G61" i="32"/>
  <c r="G62" i="32"/>
  <c r="G63" i="32"/>
  <c r="G64" i="32"/>
  <c r="G65" i="32"/>
  <c r="G66" i="32"/>
  <c r="G67" i="32"/>
  <c r="G68" i="32"/>
  <c r="G69" i="32"/>
  <c r="G70" i="32"/>
  <c r="G71" i="32"/>
  <c r="G72" i="32"/>
  <c r="G73" i="32"/>
  <c r="G74" i="32"/>
  <c r="G75" i="32"/>
  <c r="G76" i="32"/>
  <c r="G77" i="32"/>
  <c r="G78" i="32"/>
  <c r="G79" i="32"/>
  <c r="G80" i="32"/>
  <c r="G81" i="32"/>
  <c r="G82" i="32"/>
  <c r="G83" i="32"/>
  <c r="G84" i="32"/>
  <c r="G85" i="32"/>
  <c r="G86" i="32"/>
  <c r="G87" i="32"/>
  <c r="G88" i="32"/>
  <c r="G89" i="32"/>
  <c r="G90" i="32"/>
  <c r="G91" i="32"/>
  <c r="G92" i="32"/>
  <c r="G93" i="32"/>
  <c r="G94" i="32"/>
  <c r="G95" i="32"/>
  <c r="G96" i="32"/>
  <c r="G97" i="32"/>
  <c r="G98" i="32"/>
  <c r="G99" i="32"/>
  <c r="G100" i="32"/>
  <c r="G101" i="32"/>
  <c r="G102" i="32"/>
  <c r="G103" i="32"/>
  <c r="G104" i="32"/>
  <c r="G105" i="32"/>
  <c r="G106" i="32"/>
  <c r="G107" i="32"/>
  <c r="G108" i="32"/>
  <c r="G109" i="32"/>
  <c r="G110" i="32"/>
  <c r="G111" i="32"/>
  <c r="G112" i="32"/>
  <c r="G113" i="32"/>
  <c r="G114" i="32"/>
  <c r="G115" i="32"/>
  <c r="G116" i="32"/>
  <c r="G117" i="32"/>
  <c r="G118" i="32"/>
  <c r="G119" i="32"/>
  <c r="G120" i="32"/>
  <c r="G121" i="32"/>
  <c r="G122" i="32"/>
  <c r="G123" i="32"/>
  <c r="G124" i="32"/>
  <c r="G125" i="32"/>
  <c r="G126" i="32"/>
  <c r="G127" i="32"/>
  <c r="G128" i="32"/>
  <c r="G129" i="32"/>
  <c r="G130" i="32"/>
  <c r="G131" i="32"/>
  <c r="G132" i="32"/>
  <c r="G133" i="32"/>
  <c r="G134" i="32"/>
  <c r="G135" i="32"/>
  <c r="G136" i="32"/>
  <c r="G137" i="32"/>
  <c r="G138" i="32"/>
  <c r="G139" i="32"/>
  <c r="G140" i="32"/>
  <c r="G141" i="32"/>
  <c r="G142" i="32"/>
  <c r="G143" i="32"/>
  <c r="G144" i="32"/>
  <c r="G145" i="32"/>
  <c r="G146" i="32"/>
  <c r="G147" i="32"/>
  <c r="G148" i="32"/>
  <c r="G149" i="32"/>
  <c r="G150" i="32"/>
  <c r="G151" i="32"/>
  <c r="G152" i="32"/>
  <c r="G153" i="32"/>
  <c r="G154" i="32"/>
  <c r="G155" i="32"/>
  <c r="G156" i="32"/>
  <c r="G157" i="32"/>
  <c r="G158" i="32"/>
  <c r="G159" i="32"/>
  <c r="G160" i="32"/>
  <c r="G161" i="32"/>
  <c r="G162" i="32"/>
  <c r="G163" i="32"/>
  <c r="G164" i="32"/>
  <c r="G165" i="32"/>
  <c r="G166" i="32"/>
  <c r="G167" i="32"/>
  <c r="G168" i="32"/>
  <c r="G169" i="32"/>
  <c r="G170" i="32"/>
  <c r="G171" i="32"/>
  <c r="G172" i="32"/>
  <c r="G173" i="32"/>
  <c r="G174" i="32"/>
  <c r="G175" i="32"/>
  <c r="G176" i="32"/>
  <c r="G177" i="32"/>
  <c r="G178" i="32"/>
  <c r="G179" i="32"/>
  <c r="G180" i="32"/>
  <c r="G181" i="32"/>
  <c r="G182" i="32"/>
  <c r="G183" i="32"/>
  <c r="G184" i="32"/>
  <c r="G185" i="32"/>
  <c r="G186" i="32"/>
  <c r="G187" i="32"/>
  <c r="G188" i="32"/>
  <c r="G189" i="32"/>
  <c r="G190" i="32"/>
  <c r="G191" i="32"/>
  <c r="G192" i="32"/>
  <c r="G193" i="32"/>
  <c r="G194" i="32"/>
  <c r="G195" i="32"/>
  <c r="G196" i="32"/>
  <c r="G197" i="32"/>
  <c r="G198" i="32"/>
  <c r="G199" i="32"/>
  <c r="G200" i="32"/>
  <c r="G201" i="32"/>
  <c r="G202" i="32"/>
  <c r="G203" i="32"/>
  <c r="G204" i="32"/>
  <c r="G205" i="32"/>
  <c r="G206" i="32"/>
  <c r="G207" i="32"/>
  <c r="G208" i="32"/>
  <c r="G209" i="32"/>
  <c r="G210" i="32"/>
  <c r="G211" i="32"/>
  <c r="G212" i="32"/>
  <c r="G213" i="32"/>
  <c r="G214" i="32"/>
  <c r="G215" i="32"/>
  <c r="G216" i="32"/>
  <c r="G217" i="32"/>
  <c r="G218" i="32"/>
  <c r="G219" i="32"/>
  <c r="G220" i="32"/>
  <c r="G221" i="32"/>
  <c r="G222" i="32"/>
  <c r="G223" i="32"/>
  <c r="G224" i="32"/>
  <c r="G225" i="32"/>
  <c r="G226" i="32"/>
  <c r="G227" i="32"/>
  <c r="G228" i="32"/>
  <c r="G229" i="32"/>
  <c r="G230" i="32"/>
  <c r="G231" i="32"/>
  <c r="G232" i="32"/>
  <c r="G233" i="32"/>
  <c r="G234" i="32"/>
  <c r="G235" i="32"/>
  <c r="G236" i="32"/>
  <c r="G237" i="32"/>
  <c r="G238" i="32"/>
  <c r="G239" i="32"/>
  <c r="G240" i="32"/>
  <c r="G241" i="32"/>
  <c r="G242" i="32"/>
  <c r="G243" i="32"/>
  <c r="G244" i="32"/>
  <c r="G245" i="32"/>
  <c r="G246" i="32"/>
  <c r="G247" i="32"/>
  <c r="G248" i="32"/>
  <c r="G249" i="32"/>
  <c r="G250" i="32"/>
  <c r="G251" i="32"/>
  <c r="G252" i="32"/>
  <c r="G253" i="32"/>
  <c r="G254" i="32"/>
  <c r="G255" i="32"/>
  <c r="G256" i="32"/>
  <c r="G257" i="32"/>
  <c r="G258" i="32"/>
  <c r="G259" i="32"/>
  <c r="G260" i="32"/>
  <c r="G261" i="32"/>
  <c r="G262" i="32"/>
  <c r="G263" i="32"/>
  <c r="G264" i="32"/>
  <c r="G265" i="32"/>
  <c r="G266" i="32"/>
  <c r="G267" i="32"/>
  <c r="G268" i="32"/>
  <c r="G269" i="32"/>
  <c r="G270" i="32"/>
  <c r="G271" i="32"/>
  <c r="G272" i="32"/>
  <c r="G273" i="32"/>
  <c r="G274" i="32"/>
  <c r="G275" i="32"/>
  <c r="G276" i="32"/>
  <c r="G277" i="32"/>
  <c r="G278" i="32"/>
  <c r="G279" i="32"/>
  <c r="G280" i="32"/>
  <c r="G281" i="32"/>
  <c r="G282" i="32"/>
  <c r="G283" i="32"/>
  <c r="G284" i="32"/>
  <c r="G285" i="32"/>
  <c r="G286" i="32"/>
  <c r="G287" i="32"/>
  <c r="G288" i="32"/>
  <c r="G289" i="32"/>
  <c r="G290" i="32"/>
  <c r="G291" i="32"/>
  <c r="G292" i="32"/>
  <c r="G293" i="32"/>
  <c r="G294" i="32"/>
  <c r="G295" i="32"/>
  <c r="G296" i="32"/>
  <c r="G297" i="32"/>
  <c r="G298" i="32"/>
  <c r="G299" i="32"/>
  <c r="G300" i="32"/>
  <c r="G301" i="32"/>
  <c r="G302" i="32"/>
  <c r="G303" i="32"/>
  <c r="G304" i="32"/>
  <c r="G305" i="32"/>
  <c r="G306" i="32"/>
  <c r="G7" i="32"/>
  <c r="F8" i="32"/>
  <c r="F9" i="32"/>
  <c r="F10" i="32"/>
  <c r="F11" i="32"/>
  <c r="F12" i="32"/>
  <c r="F13" i="32"/>
  <c r="F14" i="32"/>
  <c r="F15" i="32"/>
  <c r="F16" i="32"/>
  <c r="F17" i="32"/>
  <c r="F18" i="32"/>
  <c r="F19" i="32"/>
  <c r="F20" i="32"/>
  <c r="F21" i="32"/>
  <c r="F22" i="32"/>
  <c r="F23" i="32"/>
  <c r="F24" i="32"/>
  <c r="F25" i="32"/>
  <c r="F26" i="32"/>
  <c r="F27" i="32"/>
  <c r="F28" i="32"/>
  <c r="F29" i="32"/>
  <c r="F30" i="32"/>
  <c r="F31" i="32"/>
  <c r="F32" i="32"/>
  <c r="F33" i="32"/>
  <c r="F34" i="32"/>
  <c r="F35" i="32"/>
  <c r="F36" i="32"/>
  <c r="F37" i="32"/>
  <c r="F38" i="32"/>
  <c r="F39" i="32"/>
  <c r="F40" i="32"/>
  <c r="F41" i="32"/>
  <c r="F42" i="32"/>
  <c r="F43" i="32"/>
  <c r="F44" i="32"/>
  <c r="F45" i="32"/>
  <c r="F46" i="32"/>
  <c r="F47" i="32"/>
  <c r="F48" i="32"/>
  <c r="F49" i="32"/>
  <c r="F50" i="32"/>
  <c r="F51" i="32"/>
  <c r="F52" i="32"/>
  <c r="F53" i="32"/>
  <c r="F54" i="32"/>
  <c r="F55" i="32"/>
  <c r="F56" i="32"/>
  <c r="F57" i="32"/>
  <c r="F58" i="32"/>
  <c r="F59" i="32"/>
  <c r="F60" i="32"/>
  <c r="F61" i="32"/>
  <c r="F62" i="32"/>
  <c r="F63" i="32"/>
  <c r="F64" i="32"/>
  <c r="F65" i="32"/>
  <c r="F66" i="32"/>
  <c r="F67" i="32"/>
  <c r="F68" i="32"/>
  <c r="F69" i="32"/>
  <c r="F70" i="32"/>
  <c r="F71" i="32"/>
  <c r="F72" i="32"/>
  <c r="F73" i="32"/>
  <c r="F74" i="32"/>
  <c r="F75" i="32"/>
  <c r="F76" i="32"/>
  <c r="F77" i="32"/>
  <c r="F78" i="32"/>
  <c r="F79" i="32"/>
  <c r="F80" i="32"/>
  <c r="F81" i="32"/>
  <c r="F82" i="32"/>
  <c r="F83" i="32"/>
  <c r="F84" i="32"/>
  <c r="F85" i="32"/>
  <c r="F86" i="32"/>
  <c r="F87" i="32"/>
  <c r="F88" i="32"/>
  <c r="F89" i="32"/>
  <c r="F90" i="32"/>
  <c r="F91" i="32"/>
  <c r="F92" i="32"/>
  <c r="F93" i="32"/>
  <c r="F94" i="32"/>
  <c r="F95" i="32"/>
  <c r="F96" i="32"/>
  <c r="F97" i="32"/>
  <c r="F98" i="32"/>
  <c r="F99" i="32"/>
  <c r="F100" i="32"/>
  <c r="F101" i="32"/>
  <c r="F102" i="32"/>
  <c r="F103" i="32"/>
  <c r="F104" i="32"/>
  <c r="F105" i="32"/>
  <c r="F106" i="32"/>
  <c r="F107" i="32"/>
  <c r="F108" i="32"/>
  <c r="F109" i="32"/>
  <c r="F110" i="32"/>
  <c r="F111" i="32"/>
  <c r="F112" i="32"/>
  <c r="F113" i="32"/>
  <c r="F114" i="32"/>
  <c r="F115" i="32"/>
  <c r="F116" i="32"/>
  <c r="F117" i="32"/>
  <c r="F118" i="32"/>
  <c r="F119" i="32"/>
  <c r="F120" i="32"/>
  <c r="F121" i="32"/>
  <c r="F122" i="32"/>
  <c r="F123" i="32"/>
  <c r="F124" i="32"/>
  <c r="F125" i="32"/>
  <c r="F126" i="32"/>
  <c r="F127" i="32"/>
  <c r="F128" i="32"/>
  <c r="F129" i="32"/>
  <c r="F130" i="32"/>
  <c r="F131" i="32"/>
  <c r="F132" i="32"/>
  <c r="F133" i="32"/>
  <c r="F134" i="32"/>
  <c r="F135" i="32"/>
  <c r="F136" i="32"/>
  <c r="F137" i="32"/>
  <c r="F138" i="32"/>
  <c r="F139" i="32"/>
  <c r="F140" i="32"/>
  <c r="F141" i="32"/>
  <c r="F142" i="32"/>
  <c r="F143" i="32"/>
  <c r="F144" i="32"/>
  <c r="F145" i="32"/>
  <c r="F146" i="32"/>
  <c r="F147" i="32"/>
  <c r="F148" i="32"/>
  <c r="F149" i="32"/>
  <c r="F150" i="32"/>
  <c r="F151" i="32"/>
  <c r="F152" i="32"/>
  <c r="F153" i="32"/>
  <c r="F154" i="32"/>
  <c r="F155" i="32"/>
  <c r="F156" i="32"/>
  <c r="F157" i="32"/>
  <c r="F158" i="32"/>
  <c r="F159" i="32"/>
  <c r="F160" i="32"/>
  <c r="F161" i="32"/>
  <c r="F162" i="32"/>
  <c r="F163" i="32"/>
  <c r="F164" i="32"/>
  <c r="F165" i="32"/>
  <c r="F166" i="32"/>
  <c r="F167" i="32"/>
  <c r="F168" i="32"/>
  <c r="F169" i="32"/>
  <c r="F170" i="32"/>
  <c r="F171" i="32"/>
  <c r="F172" i="32"/>
  <c r="F173" i="32"/>
  <c r="F174" i="32"/>
  <c r="F175" i="32"/>
  <c r="F176" i="32"/>
  <c r="F177" i="32"/>
  <c r="F178" i="32"/>
  <c r="F179" i="32"/>
  <c r="F180" i="32"/>
  <c r="F181" i="32"/>
  <c r="F182" i="32"/>
  <c r="F183" i="32"/>
  <c r="F184" i="32"/>
  <c r="F185" i="32"/>
  <c r="F186" i="32"/>
  <c r="F187" i="32"/>
  <c r="F188" i="32"/>
  <c r="F189" i="32"/>
  <c r="F190" i="32"/>
  <c r="F191" i="32"/>
  <c r="F192" i="32"/>
  <c r="F193" i="32"/>
  <c r="F194" i="32"/>
  <c r="F195" i="32"/>
  <c r="F196" i="32"/>
  <c r="F197" i="32"/>
  <c r="F198" i="32"/>
  <c r="F199" i="32"/>
  <c r="F200" i="32"/>
  <c r="F201" i="32"/>
  <c r="F202" i="32"/>
  <c r="F203" i="32"/>
  <c r="F204" i="32"/>
  <c r="F205" i="32"/>
  <c r="F206" i="32"/>
  <c r="F207" i="32"/>
  <c r="F208" i="32"/>
  <c r="F209" i="32"/>
  <c r="F210" i="32"/>
  <c r="F211" i="32"/>
  <c r="F212" i="32"/>
  <c r="F213" i="32"/>
  <c r="F214" i="32"/>
  <c r="F215" i="32"/>
  <c r="F216" i="32"/>
  <c r="F217" i="32"/>
  <c r="F218" i="32"/>
  <c r="F219" i="32"/>
  <c r="F220" i="32"/>
  <c r="F221" i="32"/>
  <c r="F222" i="32"/>
  <c r="F223" i="32"/>
  <c r="F224" i="32"/>
  <c r="F225" i="32"/>
  <c r="F226" i="32"/>
  <c r="F227" i="32"/>
  <c r="F228" i="32"/>
  <c r="F229" i="32"/>
  <c r="F230" i="32"/>
  <c r="F231" i="32"/>
  <c r="F232" i="32"/>
  <c r="F233" i="32"/>
  <c r="F234" i="32"/>
  <c r="F235" i="32"/>
  <c r="F236" i="32"/>
  <c r="F237" i="32"/>
  <c r="F238" i="32"/>
  <c r="F239" i="32"/>
  <c r="F240" i="32"/>
  <c r="F241" i="32"/>
  <c r="F242" i="32"/>
  <c r="F243" i="32"/>
  <c r="F244" i="32"/>
  <c r="F245" i="32"/>
  <c r="F246" i="32"/>
  <c r="F247" i="32"/>
  <c r="F248" i="32"/>
  <c r="F249" i="32"/>
  <c r="F250" i="32"/>
  <c r="F251" i="32"/>
  <c r="F252" i="32"/>
  <c r="F253" i="32"/>
  <c r="F254" i="32"/>
  <c r="F255" i="32"/>
  <c r="F256" i="32"/>
  <c r="F257" i="32"/>
  <c r="F258" i="32"/>
  <c r="F259" i="32"/>
  <c r="F260" i="32"/>
  <c r="F261" i="32"/>
  <c r="F262" i="32"/>
  <c r="F263" i="32"/>
  <c r="F264" i="32"/>
  <c r="F265" i="32"/>
  <c r="F266" i="32"/>
  <c r="F267" i="32"/>
  <c r="F268" i="32"/>
  <c r="F269" i="32"/>
  <c r="F270" i="32"/>
  <c r="F271" i="32"/>
  <c r="F272" i="32"/>
  <c r="F273" i="32"/>
  <c r="F274" i="32"/>
  <c r="F275" i="32"/>
  <c r="F276" i="32"/>
  <c r="F277" i="32"/>
  <c r="F278" i="32"/>
  <c r="F279" i="32"/>
  <c r="F280" i="32"/>
  <c r="F281" i="32"/>
  <c r="F282" i="32"/>
  <c r="F283" i="32"/>
  <c r="F284" i="32"/>
  <c r="F285" i="32"/>
  <c r="F286" i="32"/>
  <c r="F287" i="32"/>
  <c r="F288" i="32"/>
  <c r="F289" i="32"/>
  <c r="F290" i="32"/>
  <c r="F291" i="32"/>
  <c r="F292" i="32"/>
  <c r="F293" i="32"/>
  <c r="F294" i="32"/>
  <c r="F295" i="32"/>
  <c r="F296" i="32"/>
  <c r="F297" i="32"/>
  <c r="F298" i="32"/>
  <c r="F299" i="32"/>
  <c r="F300" i="32"/>
  <c r="F301" i="32"/>
  <c r="F302" i="32"/>
  <c r="F303" i="32"/>
  <c r="F304" i="32"/>
  <c r="F305" i="32"/>
  <c r="F306" i="32"/>
  <c r="F7" i="32"/>
  <c r="I8" i="32"/>
  <c r="K8" i="32"/>
  <c r="M8" i="32"/>
  <c r="I9" i="32"/>
  <c r="K9" i="32"/>
  <c r="M9" i="32"/>
  <c r="I10" i="32"/>
  <c r="K10" i="32"/>
  <c r="M10" i="32"/>
  <c r="I11" i="32"/>
  <c r="K11" i="32"/>
  <c r="M11" i="32"/>
  <c r="I12" i="32"/>
  <c r="K12" i="32"/>
  <c r="M12" i="32"/>
  <c r="I13" i="32"/>
  <c r="K13" i="32"/>
  <c r="M13" i="32"/>
  <c r="I14" i="32"/>
  <c r="K14" i="32"/>
  <c r="M14" i="32"/>
  <c r="I15" i="32"/>
  <c r="K15" i="32"/>
  <c r="M15" i="32"/>
  <c r="I16" i="32"/>
  <c r="K16" i="32"/>
  <c r="M16" i="32"/>
  <c r="I17" i="32"/>
  <c r="K17" i="32"/>
  <c r="M17" i="32"/>
  <c r="I18" i="32"/>
  <c r="K18" i="32"/>
  <c r="M18" i="32"/>
  <c r="I19" i="32"/>
  <c r="K19" i="32"/>
  <c r="M19" i="32"/>
  <c r="I20" i="32"/>
  <c r="K20" i="32"/>
  <c r="M20" i="32"/>
  <c r="I21" i="32"/>
  <c r="K21" i="32"/>
  <c r="M21" i="32"/>
  <c r="I22" i="32"/>
  <c r="K22" i="32"/>
  <c r="M22" i="32"/>
  <c r="I23" i="32"/>
  <c r="K23" i="32"/>
  <c r="M23" i="32"/>
  <c r="I24" i="32"/>
  <c r="K24" i="32"/>
  <c r="M24" i="32"/>
  <c r="I25" i="32"/>
  <c r="K25" i="32"/>
  <c r="M25" i="32"/>
  <c r="I26" i="32"/>
  <c r="K26" i="32"/>
  <c r="M26" i="32"/>
  <c r="I27" i="32"/>
  <c r="K27" i="32"/>
  <c r="M27" i="32"/>
  <c r="I28" i="32"/>
  <c r="K28" i="32"/>
  <c r="M28" i="32"/>
  <c r="I29" i="32"/>
  <c r="K29" i="32"/>
  <c r="M29" i="32"/>
  <c r="I30" i="32"/>
  <c r="K30" i="32"/>
  <c r="M30" i="32"/>
  <c r="I31" i="32"/>
  <c r="K31" i="32"/>
  <c r="M31" i="32"/>
  <c r="I32" i="32"/>
  <c r="K32" i="32"/>
  <c r="M32" i="32"/>
  <c r="I33" i="32"/>
  <c r="K33" i="32"/>
  <c r="M33" i="32"/>
  <c r="I34" i="32"/>
  <c r="K34" i="32"/>
  <c r="M34" i="32"/>
  <c r="I35" i="32"/>
  <c r="K35" i="32"/>
  <c r="M35" i="32"/>
  <c r="I36" i="32"/>
  <c r="K36" i="32"/>
  <c r="M36" i="32"/>
  <c r="I37" i="32"/>
  <c r="K37" i="32"/>
  <c r="M37" i="32"/>
  <c r="I38" i="32"/>
  <c r="K38" i="32"/>
  <c r="M38" i="32"/>
  <c r="I39" i="32"/>
  <c r="K39" i="32"/>
  <c r="M39" i="32"/>
  <c r="I40" i="32"/>
  <c r="K40" i="32"/>
  <c r="M40" i="32"/>
  <c r="I41" i="32"/>
  <c r="K41" i="32"/>
  <c r="M41" i="32"/>
  <c r="I42" i="32"/>
  <c r="K42" i="32"/>
  <c r="M42" i="32"/>
  <c r="I43" i="32"/>
  <c r="K43" i="32"/>
  <c r="M43" i="32"/>
  <c r="I44" i="32"/>
  <c r="K44" i="32"/>
  <c r="M44" i="32"/>
  <c r="I45" i="32"/>
  <c r="K45" i="32"/>
  <c r="M45" i="32"/>
  <c r="I46" i="32"/>
  <c r="K46" i="32"/>
  <c r="M46" i="32"/>
  <c r="I47" i="32"/>
  <c r="K47" i="32"/>
  <c r="M47" i="32"/>
  <c r="I48" i="32"/>
  <c r="K48" i="32"/>
  <c r="M48" i="32"/>
  <c r="I49" i="32"/>
  <c r="K49" i="32"/>
  <c r="M49" i="32"/>
  <c r="I50" i="32"/>
  <c r="K50" i="32"/>
  <c r="M50" i="32"/>
  <c r="I51" i="32"/>
  <c r="K51" i="32"/>
  <c r="M51" i="32"/>
  <c r="I52" i="32"/>
  <c r="K52" i="32"/>
  <c r="M52" i="32"/>
  <c r="I53" i="32"/>
  <c r="K53" i="32"/>
  <c r="M53" i="32"/>
  <c r="I54" i="32"/>
  <c r="K54" i="32"/>
  <c r="M54" i="32"/>
  <c r="I55" i="32"/>
  <c r="K55" i="32"/>
  <c r="M55" i="32"/>
  <c r="I56" i="32"/>
  <c r="K56" i="32"/>
  <c r="M56" i="32"/>
  <c r="I57" i="32"/>
  <c r="K57" i="32"/>
  <c r="M57" i="32"/>
  <c r="I58" i="32"/>
  <c r="K58" i="32"/>
  <c r="M58" i="32"/>
  <c r="I59" i="32"/>
  <c r="K59" i="32"/>
  <c r="M59" i="32"/>
  <c r="I60" i="32"/>
  <c r="K60" i="32"/>
  <c r="M60" i="32"/>
  <c r="I61" i="32"/>
  <c r="K61" i="32"/>
  <c r="M61" i="32"/>
  <c r="I62" i="32"/>
  <c r="K62" i="32"/>
  <c r="M62" i="32"/>
  <c r="I63" i="32"/>
  <c r="K63" i="32"/>
  <c r="M63" i="32"/>
  <c r="I64" i="32"/>
  <c r="K64" i="32"/>
  <c r="M64" i="32"/>
  <c r="I65" i="32"/>
  <c r="K65" i="32"/>
  <c r="M65" i="32"/>
  <c r="I66" i="32"/>
  <c r="K66" i="32"/>
  <c r="M66" i="32"/>
  <c r="I67" i="32"/>
  <c r="K67" i="32"/>
  <c r="M67" i="32"/>
  <c r="I68" i="32"/>
  <c r="K68" i="32"/>
  <c r="M68" i="32"/>
  <c r="I69" i="32"/>
  <c r="K69" i="32"/>
  <c r="M69" i="32"/>
  <c r="I70" i="32"/>
  <c r="K70" i="32"/>
  <c r="M70" i="32"/>
  <c r="I71" i="32"/>
  <c r="K71" i="32"/>
  <c r="M71" i="32"/>
  <c r="I72" i="32"/>
  <c r="K72" i="32"/>
  <c r="M72" i="32"/>
  <c r="I73" i="32"/>
  <c r="K73" i="32"/>
  <c r="M73" i="32"/>
  <c r="I74" i="32"/>
  <c r="K74" i="32"/>
  <c r="M74" i="32"/>
  <c r="I75" i="32"/>
  <c r="K75" i="32"/>
  <c r="M75" i="32"/>
  <c r="I76" i="32"/>
  <c r="K76" i="32"/>
  <c r="M76" i="32"/>
  <c r="I77" i="32"/>
  <c r="K77" i="32"/>
  <c r="M77" i="32"/>
  <c r="I78" i="32"/>
  <c r="K78" i="32"/>
  <c r="M78" i="32"/>
  <c r="I79" i="32"/>
  <c r="K79" i="32"/>
  <c r="M79" i="32"/>
  <c r="I80" i="32"/>
  <c r="K80" i="32"/>
  <c r="M80" i="32"/>
  <c r="I81" i="32"/>
  <c r="K81" i="32"/>
  <c r="M81" i="32"/>
  <c r="I82" i="32"/>
  <c r="K82" i="32"/>
  <c r="M82" i="32"/>
  <c r="I83" i="32"/>
  <c r="K83" i="32"/>
  <c r="M83" i="32"/>
  <c r="I84" i="32"/>
  <c r="K84" i="32"/>
  <c r="M84" i="32"/>
  <c r="I85" i="32"/>
  <c r="K85" i="32"/>
  <c r="M85" i="32"/>
  <c r="I86" i="32"/>
  <c r="K86" i="32"/>
  <c r="M86" i="32"/>
  <c r="I87" i="32"/>
  <c r="K87" i="32"/>
  <c r="M87" i="32"/>
  <c r="I88" i="32"/>
  <c r="K88" i="32"/>
  <c r="M88" i="32"/>
  <c r="I89" i="32"/>
  <c r="K89" i="32"/>
  <c r="M89" i="32"/>
  <c r="I90" i="32"/>
  <c r="K90" i="32"/>
  <c r="M90" i="32"/>
  <c r="I91" i="32"/>
  <c r="K91" i="32"/>
  <c r="M91" i="32"/>
  <c r="I92" i="32"/>
  <c r="K92" i="32"/>
  <c r="M92" i="32"/>
  <c r="I93" i="32"/>
  <c r="K93" i="32"/>
  <c r="M93" i="32"/>
  <c r="I94" i="32"/>
  <c r="K94" i="32"/>
  <c r="M94" i="32"/>
  <c r="I95" i="32"/>
  <c r="K95" i="32"/>
  <c r="M95" i="32"/>
  <c r="I96" i="32"/>
  <c r="K96" i="32"/>
  <c r="M96" i="32"/>
  <c r="I97" i="32"/>
  <c r="K97" i="32"/>
  <c r="M97" i="32"/>
  <c r="I98" i="32"/>
  <c r="K98" i="32"/>
  <c r="M98" i="32"/>
  <c r="I99" i="32"/>
  <c r="K99" i="32"/>
  <c r="M99" i="32"/>
  <c r="I100" i="32"/>
  <c r="K100" i="32"/>
  <c r="M100" i="32"/>
  <c r="I101" i="32"/>
  <c r="K101" i="32"/>
  <c r="M101" i="32"/>
  <c r="I102" i="32"/>
  <c r="K102" i="32"/>
  <c r="M102" i="32"/>
  <c r="I103" i="32"/>
  <c r="K103" i="32"/>
  <c r="M103" i="32"/>
  <c r="I104" i="32"/>
  <c r="K104" i="32"/>
  <c r="M104" i="32"/>
  <c r="I105" i="32"/>
  <c r="K105" i="32"/>
  <c r="M105" i="32"/>
  <c r="I106" i="32"/>
  <c r="K106" i="32"/>
  <c r="M106" i="32"/>
  <c r="I107" i="32"/>
  <c r="K107" i="32"/>
  <c r="M107" i="32"/>
  <c r="I108" i="32"/>
  <c r="K108" i="32"/>
  <c r="M108" i="32"/>
  <c r="I109" i="32"/>
  <c r="K109" i="32"/>
  <c r="M109" i="32"/>
  <c r="I110" i="32"/>
  <c r="K110" i="32"/>
  <c r="M110" i="32"/>
  <c r="I111" i="32"/>
  <c r="K111" i="32"/>
  <c r="M111" i="32"/>
  <c r="I112" i="32"/>
  <c r="K112" i="32"/>
  <c r="M112" i="32"/>
  <c r="I113" i="32"/>
  <c r="K113" i="32"/>
  <c r="M113" i="32"/>
  <c r="I114" i="32"/>
  <c r="K114" i="32"/>
  <c r="M114" i="32"/>
  <c r="I115" i="32"/>
  <c r="K115" i="32"/>
  <c r="M115" i="32"/>
  <c r="I116" i="32"/>
  <c r="K116" i="32"/>
  <c r="M116" i="32"/>
  <c r="I117" i="32"/>
  <c r="K117" i="32"/>
  <c r="M117" i="32"/>
  <c r="I118" i="32"/>
  <c r="K118" i="32"/>
  <c r="M118" i="32"/>
  <c r="I119" i="32"/>
  <c r="K119" i="32"/>
  <c r="M119" i="32"/>
  <c r="I120" i="32"/>
  <c r="K120" i="32"/>
  <c r="M120" i="32"/>
  <c r="I121" i="32"/>
  <c r="K121" i="32"/>
  <c r="M121" i="32"/>
  <c r="I122" i="32"/>
  <c r="K122" i="32"/>
  <c r="M122" i="32"/>
  <c r="I123" i="32"/>
  <c r="K123" i="32"/>
  <c r="M123" i="32"/>
  <c r="I124" i="32"/>
  <c r="K124" i="32"/>
  <c r="M124" i="32"/>
  <c r="I125" i="32"/>
  <c r="K125" i="32"/>
  <c r="M125" i="32"/>
  <c r="I126" i="32"/>
  <c r="K126" i="32"/>
  <c r="M126" i="32"/>
  <c r="I127" i="32"/>
  <c r="K127" i="32"/>
  <c r="M127" i="32"/>
  <c r="I128" i="32"/>
  <c r="K128" i="32"/>
  <c r="M128" i="32"/>
  <c r="I129" i="32"/>
  <c r="K129" i="32"/>
  <c r="M129" i="32"/>
  <c r="I130" i="32"/>
  <c r="K130" i="32"/>
  <c r="M130" i="32"/>
  <c r="I131" i="32"/>
  <c r="K131" i="32"/>
  <c r="M131" i="32"/>
  <c r="I132" i="32"/>
  <c r="K132" i="32"/>
  <c r="M132" i="32"/>
  <c r="I133" i="32"/>
  <c r="K133" i="32"/>
  <c r="M133" i="32"/>
  <c r="I134" i="32"/>
  <c r="K134" i="32"/>
  <c r="M134" i="32"/>
  <c r="I135" i="32"/>
  <c r="K135" i="32"/>
  <c r="M135" i="32"/>
  <c r="I136" i="32"/>
  <c r="K136" i="32"/>
  <c r="M136" i="32"/>
  <c r="I137" i="32"/>
  <c r="K137" i="32"/>
  <c r="M137" i="32"/>
  <c r="I138" i="32"/>
  <c r="K138" i="32"/>
  <c r="M138" i="32"/>
  <c r="I139" i="32"/>
  <c r="K139" i="32"/>
  <c r="M139" i="32"/>
  <c r="I140" i="32"/>
  <c r="K140" i="32"/>
  <c r="M140" i="32"/>
  <c r="I141" i="32"/>
  <c r="K141" i="32"/>
  <c r="M141" i="32"/>
  <c r="I142" i="32"/>
  <c r="K142" i="32"/>
  <c r="M142" i="32"/>
  <c r="I143" i="32"/>
  <c r="K143" i="32"/>
  <c r="M143" i="32"/>
  <c r="I144" i="32"/>
  <c r="K144" i="32"/>
  <c r="M144" i="32"/>
  <c r="I145" i="32"/>
  <c r="K145" i="32"/>
  <c r="M145" i="32"/>
  <c r="I146" i="32"/>
  <c r="K146" i="32"/>
  <c r="M146" i="32"/>
  <c r="I147" i="32"/>
  <c r="K147" i="32"/>
  <c r="M147" i="32"/>
  <c r="I148" i="32"/>
  <c r="K148" i="32"/>
  <c r="M148" i="32"/>
  <c r="I149" i="32"/>
  <c r="K149" i="32"/>
  <c r="M149" i="32"/>
  <c r="I150" i="32"/>
  <c r="K150" i="32"/>
  <c r="M150" i="32"/>
  <c r="I151" i="32"/>
  <c r="K151" i="32"/>
  <c r="M151" i="32"/>
  <c r="I152" i="32"/>
  <c r="K152" i="32"/>
  <c r="M152" i="32"/>
  <c r="I153" i="32"/>
  <c r="K153" i="32"/>
  <c r="M153" i="32"/>
  <c r="I154" i="32"/>
  <c r="K154" i="32"/>
  <c r="M154" i="32"/>
  <c r="I155" i="32"/>
  <c r="K155" i="32"/>
  <c r="M155" i="32"/>
  <c r="I156" i="32"/>
  <c r="K156" i="32"/>
  <c r="M156" i="32"/>
  <c r="I157" i="32"/>
  <c r="K157" i="32"/>
  <c r="M157" i="32"/>
  <c r="I158" i="32"/>
  <c r="K158" i="32"/>
  <c r="M158" i="32"/>
  <c r="I159" i="32"/>
  <c r="K159" i="32"/>
  <c r="M159" i="32"/>
  <c r="I160" i="32"/>
  <c r="K160" i="32"/>
  <c r="M160" i="32"/>
  <c r="I161" i="32"/>
  <c r="K161" i="32"/>
  <c r="M161" i="32"/>
  <c r="I162" i="32"/>
  <c r="K162" i="32"/>
  <c r="M162" i="32"/>
  <c r="I163" i="32"/>
  <c r="K163" i="32"/>
  <c r="M163" i="32"/>
  <c r="I164" i="32"/>
  <c r="K164" i="32"/>
  <c r="M164" i="32"/>
  <c r="I165" i="32"/>
  <c r="K165" i="32"/>
  <c r="M165" i="32"/>
  <c r="I166" i="32"/>
  <c r="K166" i="32"/>
  <c r="M166" i="32"/>
  <c r="I167" i="32"/>
  <c r="K167" i="32"/>
  <c r="M167" i="32"/>
  <c r="I168" i="32"/>
  <c r="K168" i="32"/>
  <c r="M168" i="32"/>
  <c r="I169" i="32"/>
  <c r="K169" i="32"/>
  <c r="M169" i="32"/>
  <c r="I170" i="32"/>
  <c r="K170" i="32"/>
  <c r="M170" i="32"/>
  <c r="I171" i="32"/>
  <c r="K171" i="32"/>
  <c r="M171" i="32"/>
  <c r="I172" i="32"/>
  <c r="K172" i="32"/>
  <c r="M172" i="32"/>
  <c r="I173" i="32"/>
  <c r="K173" i="32"/>
  <c r="M173" i="32"/>
  <c r="I174" i="32"/>
  <c r="K174" i="32"/>
  <c r="M174" i="32"/>
  <c r="I175" i="32"/>
  <c r="K175" i="32"/>
  <c r="M175" i="32"/>
  <c r="I176" i="32"/>
  <c r="K176" i="32"/>
  <c r="M176" i="32"/>
  <c r="I177" i="32"/>
  <c r="K177" i="32"/>
  <c r="M177" i="32"/>
  <c r="I178" i="32"/>
  <c r="K178" i="32"/>
  <c r="M178" i="32"/>
  <c r="I179" i="32"/>
  <c r="K179" i="32"/>
  <c r="M179" i="32"/>
  <c r="I180" i="32"/>
  <c r="K180" i="32"/>
  <c r="M180" i="32"/>
  <c r="I181" i="32"/>
  <c r="K181" i="32"/>
  <c r="M181" i="32"/>
  <c r="I182" i="32"/>
  <c r="K182" i="32"/>
  <c r="M182" i="32"/>
  <c r="I183" i="32"/>
  <c r="K183" i="32"/>
  <c r="M183" i="32"/>
  <c r="I184" i="32"/>
  <c r="K184" i="32"/>
  <c r="M184" i="32"/>
  <c r="I185" i="32"/>
  <c r="K185" i="32"/>
  <c r="M185" i="32"/>
  <c r="I186" i="32"/>
  <c r="K186" i="32"/>
  <c r="M186" i="32"/>
  <c r="I187" i="32"/>
  <c r="K187" i="32"/>
  <c r="M187" i="32"/>
  <c r="I188" i="32"/>
  <c r="K188" i="32"/>
  <c r="M188" i="32"/>
  <c r="I189" i="32"/>
  <c r="K189" i="32"/>
  <c r="M189" i="32"/>
  <c r="I190" i="32"/>
  <c r="K190" i="32"/>
  <c r="M190" i="32"/>
  <c r="I191" i="32"/>
  <c r="K191" i="32"/>
  <c r="M191" i="32"/>
  <c r="I192" i="32"/>
  <c r="K192" i="32"/>
  <c r="M192" i="32"/>
  <c r="I193" i="32"/>
  <c r="K193" i="32"/>
  <c r="M193" i="32"/>
  <c r="I194" i="32"/>
  <c r="K194" i="32"/>
  <c r="M194" i="32"/>
  <c r="I195" i="32"/>
  <c r="K195" i="32"/>
  <c r="M195" i="32"/>
  <c r="I196" i="32"/>
  <c r="K196" i="32"/>
  <c r="M196" i="32"/>
  <c r="I197" i="32"/>
  <c r="K197" i="32"/>
  <c r="M197" i="32"/>
  <c r="I198" i="32"/>
  <c r="K198" i="32"/>
  <c r="M198" i="32"/>
  <c r="I199" i="32"/>
  <c r="K199" i="32"/>
  <c r="M199" i="32"/>
  <c r="I200" i="32"/>
  <c r="K200" i="32"/>
  <c r="M200" i="32"/>
  <c r="I201" i="32"/>
  <c r="K201" i="32"/>
  <c r="M201" i="32"/>
  <c r="I202" i="32"/>
  <c r="K202" i="32"/>
  <c r="M202" i="32"/>
  <c r="I203" i="32"/>
  <c r="K203" i="32"/>
  <c r="M203" i="32"/>
  <c r="I204" i="32"/>
  <c r="K204" i="32"/>
  <c r="M204" i="32"/>
  <c r="I205" i="32"/>
  <c r="K205" i="32"/>
  <c r="M205" i="32"/>
  <c r="I206" i="32"/>
  <c r="K206" i="32"/>
  <c r="M206" i="32"/>
  <c r="I207" i="32"/>
  <c r="K207" i="32"/>
  <c r="M207" i="32"/>
  <c r="I208" i="32"/>
  <c r="K208" i="32"/>
  <c r="M208" i="32"/>
  <c r="I209" i="32"/>
  <c r="K209" i="32"/>
  <c r="M209" i="32"/>
  <c r="I210" i="32"/>
  <c r="K210" i="32"/>
  <c r="M210" i="32"/>
  <c r="I211" i="32"/>
  <c r="K211" i="32"/>
  <c r="M211" i="32"/>
  <c r="I212" i="32"/>
  <c r="K212" i="32"/>
  <c r="M212" i="32"/>
  <c r="I213" i="32"/>
  <c r="K213" i="32"/>
  <c r="M213" i="32"/>
  <c r="I214" i="32"/>
  <c r="K214" i="32"/>
  <c r="M214" i="32"/>
  <c r="I215" i="32"/>
  <c r="K215" i="32"/>
  <c r="M215" i="32"/>
  <c r="I216" i="32"/>
  <c r="K216" i="32"/>
  <c r="M216" i="32"/>
  <c r="I217" i="32"/>
  <c r="K217" i="32"/>
  <c r="M217" i="32"/>
  <c r="I218" i="32"/>
  <c r="K218" i="32"/>
  <c r="M218" i="32"/>
  <c r="I219" i="32"/>
  <c r="K219" i="32"/>
  <c r="M219" i="32"/>
  <c r="I220" i="32"/>
  <c r="K220" i="32"/>
  <c r="M220" i="32"/>
  <c r="I221" i="32"/>
  <c r="K221" i="32"/>
  <c r="M221" i="32"/>
  <c r="I222" i="32"/>
  <c r="K222" i="32"/>
  <c r="M222" i="32"/>
  <c r="I223" i="32"/>
  <c r="K223" i="32"/>
  <c r="M223" i="32"/>
  <c r="I224" i="32"/>
  <c r="K224" i="32"/>
  <c r="M224" i="32"/>
  <c r="I225" i="32"/>
  <c r="K225" i="32"/>
  <c r="M225" i="32"/>
  <c r="I226" i="32"/>
  <c r="K226" i="32"/>
  <c r="M226" i="32"/>
  <c r="I227" i="32"/>
  <c r="K227" i="32"/>
  <c r="M227" i="32"/>
  <c r="I228" i="32"/>
  <c r="K228" i="32"/>
  <c r="M228" i="32"/>
  <c r="I229" i="32"/>
  <c r="K229" i="32"/>
  <c r="M229" i="32"/>
  <c r="I230" i="32"/>
  <c r="K230" i="32"/>
  <c r="M230" i="32"/>
  <c r="I231" i="32"/>
  <c r="K231" i="32"/>
  <c r="M231" i="32"/>
  <c r="I232" i="32"/>
  <c r="K232" i="32"/>
  <c r="M232" i="32"/>
  <c r="I233" i="32"/>
  <c r="K233" i="32"/>
  <c r="M233" i="32"/>
  <c r="I234" i="32"/>
  <c r="K234" i="32"/>
  <c r="M234" i="32"/>
  <c r="I235" i="32"/>
  <c r="K235" i="32"/>
  <c r="M235" i="32"/>
  <c r="I236" i="32"/>
  <c r="K236" i="32"/>
  <c r="M236" i="32"/>
  <c r="I237" i="32"/>
  <c r="K237" i="32"/>
  <c r="M237" i="32"/>
  <c r="I238" i="32"/>
  <c r="K238" i="32"/>
  <c r="M238" i="32"/>
  <c r="I239" i="32"/>
  <c r="K239" i="32"/>
  <c r="M239" i="32"/>
  <c r="I240" i="32"/>
  <c r="K240" i="32"/>
  <c r="M240" i="32"/>
  <c r="I241" i="32"/>
  <c r="K241" i="32"/>
  <c r="M241" i="32"/>
  <c r="I242" i="32"/>
  <c r="K242" i="32"/>
  <c r="M242" i="32"/>
  <c r="I243" i="32"/>
  <c r="K243" i="32"/>
  <c r="M243" i="32"/>
  <c r="I244" i="32"/>
  <c r="K244" i="32"/>
  <c r="M244" i="32"/>
  <c r="I245" i="32"/>
  <c r="K245" i="32"/>
  <c r="M245" i="32"/>
  <c r="I246" i="32"/>
  <c r="K246" i="32"/>
  <c r="M246" i="32"/>
  <c r="I247" i="32"/>
  <c r="K247" i="32"/>
  <c r="M247" i="32"/>
  <c r="I248" i="32"/>
  <c r="K248" i="32"/>
  <c r="M248" i="32"/>
  <c r="I249" i="32"/>
  <c r="K249" i="32"/>
  <c r="M249" i="32"/>
  <c r="I250" i="32"/>
  <c r="K250" i="32"/>
  <c r="M250" i="32"/>
  <c r="I251" i="32"/>
  <c r="K251" i="32"/>
  <c r="M251" i="32"/>
  <c r="I252" i="32"/>
  <c r="K252" i="32"/>
  <c r="M252" i="32"/>
  <c r="I253" i="32"/>
  <c r="K253" i="32"/>
  <c r="M253" i="32"/>
  <c r="I254" i="32"/>
  <c r="K254" i="32"/>
  <c r="M254" i="32"/>
  <c r="I255" i="32"/>
  <c r="K255" i="32"/>
  <c r="M255" i="32"/>
  <c r="I256" i="32"/>
  <c r="K256" i="32"/>
  <c r="M256" i="32"/>
  <c r="I257" i="32"/>
  <c r="K257" i="32"/>
  <c r="M257" i="32"/>
  <c r="I258" i="32"/>
  <c r="K258" i="32"/>
  <c r="M258" i="32"/>
  <c r="I259" i="32"/>
  <c r="K259" i="32"/>
  <c r="M259" i="32"/>
  <c r="I260" i="32"/>
  <c r="K260" i="32"/>
  <c r="M260" i="32"/>
  <c r="I261" i="32"/>
  <c r="K261" i="32"/>
  <c r="M261" i="32"/>
  <c r="I262" i="32"/>
  <c r="K262" i="32"/>
  <c r="M262" i="32"/>
  <c r="I263" i="32"/>
  <c r="K263" i="32"/>
  <c r="M263" i="32"/>
  <c r="I264" i="32"/>
  <c r="K264" i="32"/>
  <c r="M264" i="32"/>
  <c r="I265" i="32"/>
  <c r="K265" i="32"/>
  <c r="M265" i="32"/>
  <c r="I266" i="32"/>
  <c r="K266" i="32"/>
  <c r="M266" i="32"/>
  <c r="I267" i="32"/>
  <c r="K267" i="32"/>
  <c r="M267" i="32"/>
  <c r="I268" i="32"/>
  <c r="K268" i="32"/>
  <c r="M268" i="32"/>
  <c r="I269" i="32"/>
  <c r="K269" i="32"/>
  <c r="M269" i="32"/>
  <c r="I270" i="32"/>
  <c r="K270" i="32"/>
  <c r="M270" i="32"/>
  <c r="I271" i="32"/>
  <c r="K271" i="32"/>
  <c r="M271" i="32"/>
  <c r="I272" i="32"/>
  <c r="K272" i="32"/>
  <c r="M272" i="32"/>
  <c r="I273" i="32"/>
  <c r="K273" i="32"/>
  <c r="M273" i="32"/>
  <c r="I274" i="32"/>
  <c r="K274" i="32"/>
  <c r="M274" i="32"/>
  <c r="I275" i="32"/>
  <c r="K275" i="32"/>
  <c r="M275" i="32"/>
  <c r="I276" i="32"/>
  <c r="K276" i="32"/>
  <c r="M276" i="32"/>
  <c r="I277" i="32"/>
  <c r="K277" i="32"/>
  <c r="M277" i="32"/>
  <c r="I278" i="32"/>
  <c r="K278" i="32"/>
  <c r="M278" i="32"/>
  <c r="I279" i="32"/>
  <c r="K279" i="32"/>
  <c r="M279" i="32"/>
  <c r="I280" i="32"/>
  <c r="K280" i="32"/>
  <c r="M280" i="32"/>
  <c r="I281" i="32"/>
  <c r="K281" i="32"/>
  <c r="M281" i="32"/>
  <c r="I282" i="32"/>
  <c r="K282" i="32"/>
  <c r="M282" i="32"/>
  <c r="I283" i="32"/>
  <c r="K283" i="32"/>
  <c r="M283" i="32"/>
  <c r="I284" i="32"/>
  <c r="K284" i="32"/>
  <c r="M284" i="32"/>
  <c r="I285" i="32"/>
  <c r="K285" i="32"/>
  <c r="M285" i="32"/>
  <c r="I286" i="32"/>
  <c r="K286" i="32"/>
  <c r="M286" i="32"/>
  <c r="I287" i="32"/>
  <c r="K287" i="32"/>
  <c r="M287" i="32"/>
  <c r="I288" i="32"/>
  <c r="K288" i="32"/>
  <c r="M288" i="32"/>
  <c r="I289" i="32"/>
  <c r="K289" i="32"/>
  <c r="M289" i="32"/>
  <c r="I290" i="32"/>
  <c r="K290" i="32"/>
  <c r="M290" i="32"/>
  <c r="I291" i="32"/>
  <c r="K291" i="32"/>
  <c r="M291" i="32"/>
  <c r="I292" i="32"/>
  <c r="K292" i="32"/>
  <c r="M292" i="32"/>
  <c r="I293" i="32"/>
  <c r="K293" i="32"/>
  <c r="M293" i="32"/>
  <c r="I294" i="32"/>
  <c r="K294" i="32"/>
  <c r="M294" i="32"/>
  <c r="I295" i="32"/>
  <c r="K295" i="32"/>
  <c r="M295" i="32"/>
  <c r="I296" i="32"/>
  <c r="K296" i="32"/>
  <c r="M296" i="32"/>
  <c r="I297" i="32"/>
  <c r="K297" i="32"/>
  <c r="M297" i="32"/>
  <c r="I298" i="32"/>
  <c r="K298" i="32"/>
  <c r="M298" i="32"/>
  <c r="I299" i="32"/>
  <c r="K299" i="32"/>
  <c r="M299" i="32"/>
  <c r="I300" i="32"/>
  <c r="K300" i="32"/>
  <c r="M300" i="32"/>
  <c r="I301" i="32"/>
  <c r="K301" i="32"/>
  <c r="M301" i="32"/>
  <c r="I302" i="32"/>
  <c r="K302" i="32"/>
  <c r="M302" i="32"/>
  <c r="I303" i="32"/>
  <c r="K303" i="32"/>
  <c r="M303" i="32"/>
  <c r="I304" i="32"/>
  <c r="K304" i="32"/>
  <c r="M304" i="32"/>
  <c r="I305" i="32"/>
  <c r="K305" i="32"/>
  <c r="M305" i="32"/>
  <c r="I306" i="32"/>
  <c r="K306" i="32"/>
  <c r="M306" i="32"/>
  <c r="K7" i="32"/>
  <c r="M7" i="32"/>
  <c r="I7" i="32"/>
  <c r="R256" i="27" l="1"/>
  <c r="O256" i="27"/>
  <c r="L256" i="27"/>
  <c r="B261" i="27"/>
  <c r="D256" i="27"/>
  <c r="B263" i="27"/>
  <c r="D258" i="27"/>
  <c r="G253" i="27"/>
  <c r="F253" i="27"/>
  <c r="E253" i="27"/>
  <c r="G255" i="27"/>
  <c r="E255" i="27"/>
  <c r="F255" i="27"/>
  <c r="B265" i="27"/>
  <c r="D260" i="27"/>
  <c r="B264" i="27"/>
  <c r="D259" i="27"/>
  <c r="G252" i="27"/>
  <c r="E252" i="27"/>
  <c r="F252" i="27"/>
  <c r="G254" i="27"/>
  <c r="E254" i="27"/>
  <c r="F254" i="27"/>
  <c r="B262" i="27"/>
  <c r="D257" i="27"/>
  <c r="G251" i="27"/>
  <c r="E251" i="27"/>
  <c r="F251" i="27"/>
  <c r="N207" i="27"/>
  <c r="K206" i="27"/>
  <c r="AK206" i="27" s="1"/>
  <c r="Q208" i="27"/>
  <c r="H13" i="33"/>
  <c r="N13" i="33" s="1"/>
  <c r="N14" i="33" s="1" a="1"/>
  <c r="N14" i="33" s="1"/>
  <c r="N12" i="33" s="1"/>
  <c r="I26" i="33"/>
  <c r="G26" i="33"/>
  <c r="H26" i="33"/>
  <c r="J26" i="33"/>
  <c r="K26" i="33"/>
  <c r="F26" i="33"/>
  <c r="E26" i="33"/>
  <c r="D26" i="33"/>
  <c r="H22" i="33"/>
  <c r="Q22" i="33" s="1"/>
  <c r="G22" i="33"/>
  <c r="P22" i="33" s="1"/>
  <c r="F22" i="33"/>
  <c r="O22" i="33" s="1"/>
  <c r="E22" i="33"/>
  <c r="N22" i="33" s="1"/>
  <c r="D22" i="33"/>
  <c r="M22" i="33" s="1"/>
  <c r="J22" i="33"/>
  <c r="S22" i="33" s="1"/>
  <c r="I22" i="33"/>
  <c r="R22" i="33" s="1"/>
  <c r="K22" i="33"/>
  <c r="T22" i="33" s="1"/>
  <c r="M13" i="33"/>
  <c r="M14" i="33" s="1" a="1"/>
  <c r="M14" i="33" s="1"/>
  <c r="M12" i="33" s="1"/>
  <c r="L13" i="33"/>
  <c r="L14" i="33" s="1" a="1"/>
  <c r="L14" i="33" s="1"/>
  <c r="O13" i="33"/>
  <c r="G260" i="27" l="1"/>
  <c r="F260" i="27"/>
  <c r="E260" i="27"/>
  <c r="B268" i="27"/>
  <c r="D263" i="27"/>
  <c r="B270" i="27"/>
  <c r="D265" i="27"/>
  <c r="G256" i="27"/>
  <c r="F256" i="27"/>
  <c r="E256" i="27"/>
  <c r="B266" i="27"/>
  <c r="R261" i="27"/>
  <c r="O261" i="27"/>
  <c r="L261" i="27"/>
  <c r="D261" i="27"/>
  <c r="G259" i="27"/>
  <c r="E259" i="27"/>
  <c r="F259" i="27"/>
  <c r="G257" i="27"/>
  <c r="F257" i="27"/>
  <c r="E257" i="27"/>
  <c r="B267" i="27"/>
  <c r="D262" i="27"/>
  <c r="B269" i="27"/>
  <c r="D264" i="27"/>
  <c r="G258" i="27"/>
  <c r="E258" i="27"/>
  <c r="F258" i="27"/>
  <c r="K207" i="27"/>
  <c r="AK207" i="27" s="1"/>
  <c r="N208" i="27"/>
  <c r="Q209" i="27"/>
  <c r="L12" i="33"/>
  <c r="C36" i="33" s="1"/>
  <c r="Q148" i="26"/>
  <c r="Q150" i="26"/>
  <c r="Q161" i="26"/>
  <c r="Q160" i="26"/>
  <c r="Q159" i="26"/>
  <c r="Q158" i="26"/>
  <c r="Q157" i="26"/>
  <c r="Q155" i="26"/>
  <c r="Q154" i="26"/>
  <c r="Q153" i="26"/>
  <c r="Q152" i="26"/>
  <c r="Q151" i="26"/>
  <c r="E261" i="27" l="1"/>
  <c r="G261" i="27"/>
  <c r="F261" i="27"/>
  <c r="G262" i="27"/>
  <c r="F262" i="27"/>
  <c r="E262" i="27"/>
  <c r="B275" i="27"/>
  <c r="D270" i="27"/>
  <c r="B274" i="27"/>
  <c r="D269" i="27"/>
  <c r="G263" i="27"/>
  <c r="E263" i="27"/>
  <c r="F263" i="27"/>
  <c r="B272" i="27"/>
  <c r="D267" i="27"/>
  <c r="B271" i="27"/>
  <c r="R266" i="27"/>
  <c r="O266" i="27"/>
  <c r="L266" i="27"/>
  <c r="D266" i="27"/>
  <c r="G264" i="27"/>
  <c r="F264" i="27"/>
  <c r="E264" i="27"/>
  <c r="B273" i="27"/>
  <c r="D268" i="27"/>
  <c r="G265" i="27"/>
  <c r="F265" i="27"/>
  <c r="E265" i="27"/>
  <c r="K208" i="27"/>
  <c r="AK208" i="27" s="1"/>
  <c r="N209" i="27"/>
  <c r="Q210" i="27"/>
  <c r="D36" i="33"/>
  <c r="M26" i="33" s="1"/>
  <c r="K36" i="33"/>
  <c r="T26" i="33" s="1"/>
  <c r="F36" i="33"/>
  <c r="O26" i="33" s="1"/>
  <c r="H36" i="33"/>
  <c r="Q26" i="33" s="1"/>
  <c r="J36" i="33"/>
  <c r="S26" i="33" s="1"/>
  <c r="E36" i="33"/>
  <c r="N26" i="33" s="1"/>
  <c r="G36" i="33"/>
  <c r="P26" i="33" s="1"/>
  <c r="I36" i="33"/>
  <c r="R26" i="33" s="1"/>
  <c r="B278" i="27" l="1"/>
  <c r="D273" i="27"/>
  <c r="G267" i="27"/>
  <c r="F267" i="27"/>
  <c r="E267" i="27"/>
  <c r="B279" i="27"/>
  <c r="D274" i="27"/>
  <c r="G270" i="27"/>
  <c r="E270" i="27"/>
  <c r="F270" i="27"/>
  <c r="G266" i="27"/>
  <c r="E266" i="27"/>
  <c r="F266" i="27"/>
  <c r="B277" i="27"/>
  <c r="D272" i="27"/>
  <c r="B280" i="27"/>
  <c r="D275" i="27"/>
  <c r="G269" i="27"/>
  <c r="E269" i="27"/>
  <c r="F269" i="27"/>
  <c r="G268" i="27"/>
  <c r="F268" i="27"/>
  <c r="E268" i="27"/>
  <c r="B276" i="27"/>
  <c r="R271" i="27"/>
  <c r="O271" i="27"/>
  <c r="L271" i="27"/>
  <c r="D271" i="27"/>
  <c r="N210" i="27"/>
  <c r="K209" i="27"/>
  <c r="AK209" i="27" s="1"/>
  <c r="Q211" i="27"/>
  <c r="D137" i="26"/>
  <c r="B281" i="27" l="1"/>
  <c r="R276" i="27"/>
  <c r="O276" i="27"/>
  <c r="L276" i="27"/>
  <c r="D276" i="27"/>
  <c r="G272" i="27"/>
  <c r="F272" i="27"/>
  <c r="E272" i="27"/>
  <c r="B284" i="27"/>
  <c r="D279" i="27"/>
  <c r="B282" i="27"/>
  <c r="D277" i="27"/>
  <c r="G271" i="27"/>
  <c r="E271" i="27"/>
  <c r="F271" i="27"/>
  <c r="G273" i="27"/>
  <c r="F273" i="27"/>
  <c r="E273" i="27"/>
  <c r="G275" i="27"/>
  <c r="F275" i="27"/>
  <c r="E275" i="27"/>
  <c r="B285" i="27"/>
  <c r="D280" i="27"/>
  <c r="G274" i="27"/>
  <c r="F274" i="27"/>
  <c r="E274" i="27"/>
  <c r="B283" i="27"/>
  <c r="D278" i="27"/>
  <c r="K210" i="27"/>
  <c r="AK210" i="27" s="1"/>
  <c r="N211" i="27"/>
  <c r="Q212" i="27"/>
  <c r="D138" i="26"/>
  <c r="C45" i="26"/>
  <c r="B289" i="27" l="1"/>
  <c r="D284" i="27"/>
  <c r="G277" i="27"/>
  <c r="F277" i="27"/>
  <c r="E277" i="27"/>
  <c r="G276" i="27"/>
  <c r="F276" i="27"/>
  <c r="E276" i="27"/>
  <c r="G278" i="27"/>
  <c r="E278" i="27"/>
  <c r="F278" i="27"/>
  <c r="B290" i="27"/>
  <c r="D285" i="27"/>
  <c r="B287" i="27"/>
  <c r="D282" i="27"/>
  <c r="G280" i="27"/>
  <c r="F280" i="27"/>
  <c r="E280" i="27"/>
  <c r="G279" i="27"/>
  <c r="F279" i="27"/>
  <c r="E279" i="27"/>
  <c r="B288" i="27"/>
  <c r="D283" i="27"/>
  <c r="B286" i="27"/>
  <c r="R281" i="27"/>
  <c r="O281" i="27"/>
  <c r="L281" i="27"/>
  <c r="D281" i="27"/>
  <c r="K211" i="27"/>
  <c r="AK211" i="27" s="1"/>
  <c r="N212" i="27"/>
  <c r="Q213" i="27"/>
  <c r="H137" i="26"/>
  <c r="J137" i="26" s="1"/>
  <c r="F137" i="26"/>
  <c r="G282" i="27" l="1"/>
  <c r="E282" i="27"/>
  <c r="F282" i="27"/>
  <c r="G283" i="27"/>
  <c r="F283" i="27"/>
  <c r="E283" i="27"/>
  <c r="B292" i="27"/>
  <c r="D287" i="27"/>
  <c r="G281" i="27"/>
  <c r="E281" i="27"/>
  <c r="F281" i="27"/>
  <c r="B293" i="27"/>
  <c r="D288" i="27"/>
  <c r="G285" i="27"/>
  <c r="F285" i="27"/>
  <c r="E285" i="27"/>
  <c r="G284" i="27"/>
  <c r="F284" i="27"/>
  <c r="E284" i="27"/>
  <c r="B291" i="27"/>
  <c r="L286" i="27"/>
  <c r="O286" i="27"/>
  <c r="R286" i="27"/>
  <c r="D286" i="27"/>
  <c r="B295" i="27"/>
  <c r="D290" i="27"/>
  <c r="B294" i="27"/>
  <c r="D289" i="27"/>
  <c r="N213" i="27"/>
  <c r="K212" i="27"/>
  <c r="AK212" i="27" s="1"/>
  <c r="Q214" i="27"/>
  <c r="I100" i="31"/>
  <c r="I101" i="31"/>
  <c r="I102" i="31"/>
  <c r="I103" i="31"/>
  <c r="I104" i="31"/>
  <c r="I105" i="31"/>
  <c r="I106" i="31"/>
  <c r="I107" i="31"/>
  <c r="I108" i="31"/>
  <c r="I109" i="31"/>
  <c r="I110" i="31"/>
  <c r="I111" i="31"/>
  <c r="I112" i="31"/>
  <c r="I113" i="31"/>
  <c r="I114" i="31"/>
  <c r="I115" i="31"/>
  <c r="I116" i="31"/>
  <c r="I117" i="31"/>
  <c r="I118" i="31"/>
  <c r="I99" i="31"/>
  <c r="D71" i="31" s="1"/>
  <c r="Z77" i="31"/>
  <c r="Z78" i="31"/>
  <c r="Z79" i="31"/>
  <c r="Z80" i="31"/>
  <c r="Z81" i="31"/>
  <c r="Z82" i="31"/>
  <c r="Z83" i="31"/>
  <c r="Z84" i="31"/>
  <c r="Z85" i="31"/>
  <c r="Z86" i="31"/>
  <c r="Z87" i="31"/>
  <c r="Z88" i="31"/>
  <c r="Z89" i="31"/>
  <c r="Z90" i="31"/>
  <c r="Z91" i="31"/>
  <c r="Z92" i="31"/>
  <c r="Z93" i="31"/>
  <c r="Z94" i="31"/>
  <c r="Z95" i="31"/>
  <c r="Z76" i="31"/>
  <c r="C71" i="31" s="1"/>
  <c r="M77" i="31"/>
  <c r="M78" i="31"/>
  <c r="M79" i="31"/>
  <c r="M80" i="31"/>
  <c r="M81" i="31"/>
  <c r="M82" i="31"/>
  <c r="M83" i="31"/>
  <c r="M84" i="31"/>
  <c r="M85" i="31"/>
  <c r="M86" i="31"/>
  <c r="M87" i="31"/>
  <c r="M88" i="31"/>
  <c r="M89" i="31"/>
  <c r="M90" i="31"/>
  <c r="M91" i="31"/>
  <c r="M92" i="31"/>
  <c r="M93" i="31"/>
  <c r="M94" i="31"/>
  <c r="M95" i="31"/>
  <c r="M76" i="31"/>
  <c r="B71" i="31" s="1"/>
  <c r="R291" i="27" l="1"/>
  <c r="O291" i="27"/>
  <c r="L291" i="27"/>
  <c r="D291" i="27"/>
  <c r="B296" i="27"/>
  <c r="G287" i="27"/>
  <c r="F287" i="27"/>
  <c r="E287" i="27"/>
  <c r="B300" i="27"/>
  <c r="D295" i="27"/>
  <c r="F286" i="27"/>
  <c r="G286" i="27"/>
  <c r="E286" i="27"/>
  <c r="G289" i="27"/>
  <c r="E289" i="27"/>
  <c r="F289" i="27"/>
  <c r="G288" i="27"/>
  <c r="F288" i="27"/>
  <c r="E288" i="27"/>
  <c r="D292" i="27"/>
  <c r="B297" i="27"/>
  <c r="G290" i="27"/>
  <c r="E290" i="27"/>
  <c r="F290" i="27"/>
  <c r="B299" i="27"/>
  <c r="D294" i="27"/>
  <c r="D293" i="27"/>
  <c r="B298" i="27"/>
  <c r="K213" i="27"/>
  <c r="AK213" i="27" s="1"/>
  <c r="N214" i="27"/>
  <c r="Q215" i="27"/>
  <c r="G18" i="26"/>
  <c r="G19" i="26"/>
  <c r="G20" i="26"/>
  <c r="G21" i="26"/>
  <c r="G22" i="26"/>
  <c r="G23" i="26"/>
  <c r="G24" i="26"/>
  <c r="G25" i="26"/>
  <c r="G26" i="26"/>
  <c r="G27" i="26"/>
  <c r="G28" i="26"/>
  <c r="G17" i="26"/>
  <c r="L18" i="26"/>
  <c r="M18" i="26" s="1"/>
  <c r="L19" i="26"/>
  <c r="M19" i="26" s="1"/>
  <c r="L20" i="26"/>
  <c r="M20" i="26" s="1"/>
  <c r="L21" i="26"/>
  <c r="M21" i="26" s="1"/>
  <c r="L22" i="26"/>
  <c r="M22" i="26" s="1"/>
  <c r="L23" i="26"/>
  <c r="M23" i="26" s="1"/>
  <c r="L24" i="26"/>
  <c r="M24" i="26" s="1"/>
  <c r="L25" i="26"/>
  <c r="M25" i="26" s="1"/>
  <c r="L26" i="26"/>
  <c r="M26" i="26" s="1"/>
  <c r="L27" i="26"/>
  <c r="M27" i="26" s="1"/>
  <c r="L28" i="26"/>
  <c r="M28" i="26" s="1"/>
  <c r="L17" i="26"/>
  <c r="M17" i="26" s="1"/>
  <c r="R296" i="27" l="1"/>
  <c r="O296" i="27"/>
  <c r="L296" i="27"/>
  <c r="D296" i="27"/>
  <c r="B301" i="27"/>
  <c r="G291" i="27"/>
  <c r="F291" i="27"/>
  <c r="E291" i="27"/>
  <c r="G293" i="27"/>
  <c r="E293" i="27"/>
  <c r="F293" i="27"/>
  <c r="G295" i="27"/>
  <c r="F295" i="27"/>
  <c r="E295" i="27"/>
  <c r="D298" i="27"/>
  <c r="B303" i="27"/>
  <c r="G292" i="27"/>
  <c r="E292" i="27"/>
  <c r="F292" i="27"/>
  <c r="B305" i="27"/>
  <c r="D300" i="27"/>
  <c r="B302" i="27"/>
  <c r="D297" i="27"/>
  <c r="G294" i="27"/>
  <c r="F294" i="27"/>
  <c r="E294" i="27"/>
  <c r="B304" i="27"/>
  <c r="D299" i="27"/>
  <c r="N215" i="27"/>
  <c r="K214" i="27"/>
  <c r="AK214" i="27" s="1"/>
  <c r="Q216" i="27"/>
  <c r="E52" i="26"/>
  <c r="G52" i="26"/>
  <c r="L137" i="26"/>
  <c r="K49" i="26"/>
  <c r="K50" i="26"/>
  <c r="K51" i="26"/>
  <c r="K52" i="26"/>
  <c r="K53" i="26"/>
  <c r="K54" i="26"/>
  <c r="K55" i="26"/>
  <c r="K56" i="26"/>
  <c r="K48" i="26"/>
  <c r="I49" i="26"/>
  <c r="I50" i="26"/>
  <c r="I51" i="26"/>
  <c r="I52" i="26"/>
  <c r="I53" i="26"/>
  <c r="I54" i="26"/>
  <c r="I55" i="26"/>
  <c r="I56" i="26"/>
  <c r="I48" i="26"/>
  <c r="G49" i="26"/>
  <c r="G50" i="26"/>
  <c r="G51" i="26"/>
  <c r="G53" i="26"/>
  <c r="G54" i="26"/>
  <c r="G55" i="26"/>
  <c r="G56" i="26"/>
  <c r="G48" i="26"/>
  <c r="E49" i="26"/>
  <c r="E50" i="26"/>
  <c r="E51" i="26"/>
  <c r="E53" i="26"/>
  <c r="E54" i="26"/>
  <c r="E55" i="26"/>
  <c r="E56" i="26"/>
  <c r="E48" i="26"/>
  <c r="G298" i="27" l="1"/>
  <c r="E298" i="27"/>
  <c r="F298" i="27"/>
  <c r="R301" i="27"/>
  <c r="O301" i="27"/>
  <c r="L301" i="27"/>
  <c r="D301" i="27"/>
  <c r="B306" i="27"/>
  <c r="G297" i="27"/>
  <c r="F297" i="27"/>
  <c r="E297" i="27"/>
  <c r="G299" i="27"/>
  <c r="E299" i="27"/>
  <c r="F299" i="27"/>
  <c r="G296" i="27"/>
  <c r="F296" i="27"/>
  <c r="E296" i="27"/>
  <c r="D302" i="27"/>
  <c r="B307" i="27"/>
  <c r="B308" i="27"/>
  <c r="D303" i="27"/>
  <c r="B309" i="27"/>
  <c r="D304" i="27"/>
  <c r="G300" i="27"/>
  <c r="F300" i="27"/>
  <c r="E300" i="27"/>
  <c r="B310" i="27"/>
  <c r="D305" i="27"/>
  <c r="K215" i="27"/>
  <c r="AK215" i="27" s="1"/>
  <c r="N216" i="27"/>
  <c r="Q217" i="27"/>
  <c r="I137" i="26"/>
  <c r="C78" i="26"/>
  <c r="C79" i="26"/>
  <c r="C80" i="26"/>
  <c r="C81" i="26"/>
  <c r="C77" i="26"/>
  <c r="G304" i="27" l="1"/>
  <c r="F304" i="27"/>
  <c r="E304" i="27"/>
  <c r="B311" i="27"/>
  <c r="R306" i="27"/>
  <c r="O306" i="27"/>
  <c r="L306" i="27"/>
  <c r="D306" i="27"/>
  <c r="B312" i="27"/>
  <c r="D307" i="27"/>
  <c r="G302" i="27"/>
  <c r="F302" i="27"/>
  <c r="E302" i="27"/>
  <c r="G301" i="27"/>
  <c r="E301" i="27"/>
  <c r="F301" i="27"/>
  <c r="B313" i="27"/>
  <c r="D308" i="27"/>
  <c r="B315" i="27"/>
  <c r="D310" i="27"/>
  <c r="G305" i="27"/>
  <c r="E305" i="27"/>
  <c r="F305" i="27"/>
  <c r="B314" i="27"/>
  <c r="D309" i="27"/>
  <c r="G303" i="27"/>
  <c r="F303" i="27"/>
  <c r="E303" i="27"/>
  <c r="K216" i="27"/>
  <c r="AK216" i="27" s="1"/>
  <c r="N217" i="27"/>
  <c r="Q218" i="27"/>
  <c r="M137" i="26"/>
  <c r="R18" i="26"/>
  <c r="R19" i="26"/>
  <c r="R20" i="26"/>
  <c r="R21" i="26"/>
  <c r="R22" i="26"/>
  <c r="R23" i="26"/>
  <c r="R24" i="26"/>
  <c r="R25" i="26"/>
  <c r="R26" i="26"/>
  <c r="R27" i="26"/>
  <c r="R28" i="26"/>
  <c r="R29" i="26"/>
  <c r="R30" i="26"/>
  <c r="R17" i="26"/>
  <c r="D191" i="27"/>
  <c r="G191" i="27" s="1"/>
  <c r="B319" i="27" l="1"/>
  <c r="D314" i="27"/>
  <c r="B317" i="27"/>
  <c r="D312" i="27"/>
  <c r="B318" i="27"/>
  <c r="D313" i="27"/>
  <c r="G306" i="27"/>
  <c r="F306" i="27"/>
  <c r="E306" i="27"/>
  <c r="E309" i="27"/>
  <c r="G309" i="27"/>
  <c r="F309" i="27"/>
  <c r="B320" i="27"/>
  <c r="D315" i="27"/>
  <c r="G307" i="27"/>
  <c r="F307" i="27"/>
  <c r="E307" i="27"/>
  <c r="B316" i="27"/>
  <c r="R311" i="27"/>
  <c r="O311" i="27"/>
  <c r="L311" i="27"/>
  <c r="D311" i="27"/>
  <c r="F310" i="27"/>
  <c r="G310" i="27"/>
  <c r="E310" i="27"/>
  <c r="G308" i="27"/>
  <c r="F308" i="27"/>
  <c r="E308" i="27"/>
  <c r="N218" i="27"/>
  <c r="K217" i="27"/>
  <c r="AK217" i="27" s="1"/>
  <c r="Q219" i="27"/>
  <c r="E191" i="27"/>
  <c r="F191" i="27"/>
  <c r="I18" i="26"/>
  <c r="I19" i="26"/>
  <c r="I20" i="26"/>
  <c r="I21" i="26"/>
  <c r="I22" i="26"/>
  <c r="I23" i="26"/>
  <c r="I24" i="26"/>
  <c r="I25" i="26"/>
  <c r="I26" i="26"/>
  <c r="I27" i="26"/>
  <c r="I28" i="26"/>
  <c r="I17" i="26"/>
  <c r="B323" i="27" l="1"/>
  <c r="D318" i="27"/>
  <c r="B325" i="27"/>
  <c r="D320" i="27"/>
  <c r="G312" i="27"/>
  <c r="F312" i="27"/>
  <c r="E312" i="27"/>
  <c r="B321" i="27"/>
  <c r="R316" i="27"/>
  <c r="O316" i="27"/>
  <c r="L316" i="27"/>
  <c r="D316" i="27"/>
  <c r="B322" i="27"/>
  <c r="D317" i="27"/>
  <c r="G314" i="27"/>
  <c r="F314" i="27"/>
  <c r="E314" i="27"/>
  <c r="G313" i="27"/>
  <c r="E313" i="27"/>
  <c r="F313" i="27"/>
  <c r="G315" i="27"/>
  <c r="F315" i="27"/>
  <c r="E315" i="27"/>
  <c r="G311" i="27"/>
  <c r="F311" i="27"/>
  <c r="E311" i="27"/>
  <c r="B324" i="27"/>
  <c r="D319" i="27"/>
  <c r="K218" i="27"/>
  <c r="AK218" i="27" s="1"/>
  <c r="N219" i="27"/>
  <c r="Q220" i="27"/>
  <c r="B327" i="27" l="1"/>
  <c r="D322" i="27"/>
  <c r="G320" i="27"/>
  <c r="E320" i="27"/>
  <c r="F320" i="27"/>
  <c r="G316" i="27"/>
  <c r="E316" i="27"/>
  <c r="F316" i="27"/>
  <c r="B330" i="27"/>
  <c r="D325" i="27"/>
  <c r="G319" i="27"/>
  <c r="F319" i="27"/>
  <c r="E319" i="27"/>
  <c r="G318" i="27"/>
  <c r="F318" i="27"/>
  <c r="E318" i="27"/>
  <c r="B329" i="27"/>
  <c r="D324" i="27"/>
  <c r="G317" i="27"/>
  <c r="E317" i="27"/>
  <c r="F317" i="27"/>
  <c r="B326" i="27"/>
  <c r="R321" i="27"/>
  <c r="O321" i="27"/>
  <c r="L321" i="27"/>
  <c r="D321" i="27"/>
  <c r="B328" i="27"/>
  <c r="D323" i="27"/>
  <c r="N220" i="27"/>
  <c r="K219" i="27"/>
  <c r="AK219" i="27" s="1"/>
  <c r="Q221" i="27"/>
  <c r="F17" i="12"/>
  <c r="F24" i="12"/>
  <c r="F10" i="12"/>
  <c r="D192" i="27"/>
  <c r="G192" i="27" s="1"/>
  <c r="D193" i="27"/>
  <c r="G193" i="27" s="1"/>
  <c r="D194" i="27"/>
  <c r="G194" i="27" s="1"/>
  <c r="D195" i="27"/>
  <c r="G195" i="27" s="1"/>
  <c r="D196" i="27"/>
  <c r="G196" i="27" s="1"/>
  <c r="D197" i="27"/>
  <c r="E197" i="27" s="1"/>
  <c r="D198" i="27"/>
  <c r="G198" i="27" s="1"/>
  <c r="D199" i="27"/>
  <c r="G199" i="27" s="1"/>
  <c r="D200" i="27"/>
  <c r="G200" i="27" s="1"/>
  <c r="D201" i="27"/>
  <c r="G201" i="27" s="1"/>
  <c r="D202" i="27"/>
  <c r="G202" i="27" s="1"/>
  <c r="D203" i="27"/>
  <c r="G203" i="27" s="1"/>
  <c r="D204" i="27"/>
  <c r="G204" i="27" s="1"/>
  <c r="D205" i="27"/>
  <c r="G205" i="27" s="1"/>
  <c r="D206" i="27"/>
  <c r="G206" i="27" s="1"/>
  <c r="D207" i="27"/>
  <c r="G207" i="27" s="1"/>
  <c r="D208" i="27"/>
  <c r="G208" i="27" s="1"/>
  <c r="D209" i="27"/>
  <c r="F209" i="27" s="1"/>
  <c r="D210" i="27"/>
  <c r="G210" i="27" s="1"/>
  <c r="D211" i="27"/>
  <c r="G211" i="27" s="1"/>
  <c r="D212" i="27"/>
  <c r="G212" i="27" s="1"/>
  <c r="D213" i="27"/>
  <c r="G213" i="27" s="1"/>
  <c r="D214" i="27"/>
  <c r="G214" i="27" s="1"/>
  <c r="D215" i="27"/>
  <c r="G215" i="27" s="1"/>
  <c r="D216" i="27"/>
  <c r="G216" i="27" s="1"/>
  <c r="D217" i="27"/>
  <c r="G217" i="27" s="1"/>
  <c r="D218" i="27"/>
  <c r="G218" i="27" s="1"/>
  <c r="D219" i="27"/>
  <c r="G219" i="27" s="1"/>
  <c r="D220" i="27"/>
  <c r="G220" i="27" s="1"/>
  <c r="D221" i="27"/>
  <c r="F221" i="27" s="1"/>
  <c r="D222" i="27"/>
  <c r="G222" i="27" s="1"/>
  <c r="D223" i="27"/>
  <c r="G223" i="27" s="1"/>
  <c r="D224" i="27"/>
  <c r="G224" i="27" s="1"/>
  <c r="D225" i="27"/>
  <c r="G225" i="27" s="1"/>
  <c r="D226" i="27"/>
  <c r="G226" i="27" s="1"/>
  <c r="D227" i="27"/>
  <c r="G227" i="27" s="1"/>
  <c r="D228" i="27"/>
  <c r="G228" i="27" s="1"/>
  <c r="D229" i="27"/>
  <c r="G229" i="27" s="1"/>
  <c r="D230" i="27"/>
  <c r="G230" i="27" s="1"/>
  <c r="D231" i="27"/>
  <c r="G231" i="27" s="1"/>
  <c r="D232" i="27"/>
  <c r="F232" i="27" s="1"/>
  <c r="D233" i="27"/>
  <c r="E233" i="27" s="1"/>
  <c r="D234" i="27"/>
  <c r="G234" i="27" s="1"/>
  <c r="D235" i="27"/>
  <c r="G235" i="27" s="1"/>
  <c r="D236" i="27"/>
  <c r="G236" i="27" s="1"/>
  <c r="D237" i="27"/>
  <c r="G237" i="27" s="1"/>
  <c r="D238" i="27"/>
  <c r="G238" i="27" s="1"/>
  <c r="D239" i="27"/>
  <c r="G239" i="27" s="1"/>
  <c r="D240" i="27"/>
  <c r="G240" i="27" s="1"/>
  <c r="D241" i="27"/>
  <c r="G241" i="27" s="1"/>
  <c r="D242" i="27"/>
  <c r="G242" i="27" s="1"/>
  <c r="D243" i="27"/>
  <c r="G243" i="27" s="1"/>
  <c r="D244" i="27"/>
  <c r="G244" i="27" s="1"/>
  <c r="D245" i="27"/>
  <c r="G245" i="27" s="1"/>
  <c r="D246" i="27"/>
  <c r="G246" i="27" s="1"/>
  <c r="D247" i="27"/>
  <c r="G247" i="27" s="1"/>
  <c r="D248" i="27"/>
  <c r="G248" i="27" s="1"/>
  <c r="D249" i="27"/>
  <c r="G249" i="27" s="1"/>
  <c r="D250" i="27"/>
  <c r="G250" i="27" s="1"/>
  <c r="B335" i="27" l="1"/>
  <c r="D330" i="27"/>
  <c r="B334" i="27"/>
  <c r="D329" i="27"/>
  <c r="G323" i="27"/>
  <c r="F323" i="27"/>
  <c r="E323" i="27"/>
  <c r="B331" i="27"/>
  <c r="R326" i="27"/>
  <c r="O326" i="27"/>
  <c r="L326" i="27"/>
  <c r="D326" i="27"/>
  <c r="F322" i="27"/>
  <c r="G322" i="27"/>
  <c r="E322" i="27"/>
  <c r="G325" i="27"/>
  <c r="E325" i="27"/>
  <c r="F325" i="27"/>
  <c r="B333" i="27"/>
  <c r="D328" i="27"/>
  <c r="G324" i="27"/>
  <c r="F324" i="27"/>
  <c r="E324" i="27"/>
  <c r="G321" i="27"/>
  <c r="F321" i="27"/>
  <c r="E321" i="27"/>
  <c r="B332" i="27"/>
  <c r="D327" i="27"/>
  <c r="K220" i="27"/>
  <c r="AK220" i="27" s="1"/>
  <c r="N221" i="27"/>
  <c r="Q222" i="27"/>
  <c r="E209" i="27"/>
  <c r="G221" i="27"/>
  <c r="E246" i="27"/>
  <c r="E234" i="27"/>
  <c r="E222" i="27"/>
  <c r="E210" i="27"/>
  <c r="E198" i="27"/>
  <c r="F246" i="27"/>
  <c r="F234" i="27"/>
  <c r="F222" i="27"/>
  <c r="F210" i="27"/>
  <c r="F198" i="27"/>
  <c r="F233" i="27"/>
  <c r="E220" i="27"/>
  <c r="F244" i="27"/>
  <c r="F208" i="27"/>
  <c r="G232" i="27"/>
  <c r="E243" i="27"/>
  <c r="E231" i="27"/>
  <c r="E219" i="27"/>
  <c r="E207" i="27"/>
  <c r="E195" i="27"/>
  <c r="F243" i="27"/>
  <c r="F231" i="27"/>
  <c r="F219" i="27"/>
  <c r="F207" i="27"/>
  <c r="F195" i="27"/>
  <c r="E221" i="27"/>
  <c r="G209" i="27"/>
  <c r="E242" i="27"/>
  <c r="E230" i="27"/>
  <c r="E218" i="27"/>
  <c r="E206" i="27"/>
  <c r="E194" i="27"/>
  <c r="F242" i="27"/>
  <c r="F230" i="27"/>
  <c r="F218" i="27"/>
  <c r="F206" i="27"/>
  <c r="F194" i="27"/>
  <c r="E208" i="27"/>
  <c r="F220" i="27"/>
  <c r="E241" i="27"/>
  <c r="E229" i="27"/>
  <c r="E217" i="27"/>
  <c r="E205" i="27"/>
  <c r="E193" i="27"/>
  <c r="F241" i="27"/>
  <c r="F229" i="27"/>
  <c r="F217" i="27"/>
  <c r="F205" i="27"/>
  <c r="F193" i="27"/>
  <c r="F197" i="27"/>
  <c r="E240" i="27"/>
  <c r="E228" i="27"/>
  <c r="E216" i="27"/>
  <c r="E204" i="27"/>
  <c r="E192" i="27"/>
  <c r="F240" i="27"/>
  <c r="F228" i="27"/>
  <c r="F216" i="27"/>
  <c r="F204" i="27"/>
  <c r="F192" i="27"/>
  <c r="E245" i="27"/>
  <c r="F245" i="27"/>
  <c r="G233" i="27"/>
  <c r="G197" i="27"/>
  <c r="E244" i="27"/>
  <c r="E239" i="27"/>
  <c r="E227" i="27"/>
  <c r="E215" i="27"/>
  <c r="E203" i="27"/>
  <c r="F239" i="27"/>
  <c r="F227" i="27"/>
  <c r="F215" i="27"/>
  <c r="F203" i="27"/>
  <c r="E250" i="27"/>
  <c r="E238" i="27"/>
  <c r="E226" i="27"/>
  <c r="E214" i="27"/>
  <c r="E202" i="27"/>
  <c r="F250" i="27"/>
  <c r="F238" i="27"/>
  <c r="F226" i="27"/>
  <c r="F214" i="27"/>
  <c r="F202" i="27"/>
  <c r="E232" i="27"/>
  <c r="E196" i="27"/>
  <c r="F196" i="27"/>
  <c r="E249" i="27"/>
  <c r="E237" i="27"/>
  <c r="E225" i="27"/>
  <c r="E213" i="27"/>
  <c r="E201" i="27"/>
  <c r="F249" i="27"/>
  <c r="F237" i="27"/>
  <c r="F225" i="27"/>
  <c r="F213" i="27"/>
  <c r="F201" i="27"/>
  <c r="E248" i="27"/>
  <c r="E236" i="27"/>
  <c r="E224" i="27"/>
  <c r="E212" i="27"/>
  <c r="E200" i="27"/>
  <c r="F248" i="27"/>
  <c r="F236" i="27"/>
  <c r="F224" i="27"/>
  <c r="F212" i="27"/>
  <c r="F200" i="27"/>
  <c r="E247" i="27"/>
  <c r="E235" i="27"/>
  <c r="E223" i="27"/>
  <c r="E211" i="27"/>
  <c r="E199" i="27"/>
  <c r="F247" i="27"/>
  <c r="F235" i="27"/>
  <c r="F223" i="27"/>
  <c r="F211" i="27"/>
  <c r="F199" i="27"/>
  <c r="G329" i="27" l="1"/>
  <c r="F329" i="27"/>
  <c r="E329" i="27"/>
  <c r="G326" i="27"/>
  <c r="F326" i="27"/>
  <c r="E326" i="27"/>
  <c r="G328" i="27"/>
  <c r="E328" i="27"/>
  <c r="F328" i="27"/>
  <c r="G327" i="27"/>
  <c r="F327" i="27"/>
  <c r="E327" i="27"/>
  <c r="B339" i="27"/>
  <c r="D334" i="27"/>
  <c r="G330" i="27"/>
  <c r="F330" i="27"/>
  <c r="E330" i="27"/>
  <c r="B338" i="27"/>
  <c r="D333" i="27"/>
  <c r="B337" i="27"/>
  <c r="D332" i="27"/>
  <c r="B336" i="27"/>
  <c r="R331" i="27"/>
  <c r="O331" i="27"/>
  <c r="L331" i="27"/>
  <c r="D331" i="27"/>
  <c r="B340" i="27"/>
  <c r="D335" i="27"/>
  <c r="N222" i="27"/>
  <c r="K221" i="27"/>
  <c r="AK221" i="27" s="1"/>
  <c r="Q223" i="27"/>
  <c r="CP10" i="27"/>
  <c r="CP11" i="27"/>
  <c r="CP12" i="27"/>
  <c r="CP13" i="27"/>
  <c r="CP14" i="27"/>
  <c r="CP15" i="27"/>
  <c r="CP16" i="27"/>
  <c r="CP17" i="27"/>
  <c r="CP18" i="27"/>
  <c r="CP19" i="27"/>
  <c r="CP20" i="27"/>
  <c r="CP21" i="27"/>
  <c r="CP22" i="27"/>
  <c r="CP23" i="27"/>
  <c r="CP24" i="27"/>
  <c r="CP25" i="27"/>
  <c r="CP26" i="27"/>
  <c r="CP27" i="27"/>
  <c r="CP28" i="27"/>
  <c r="CP29" i="27"/>
  <c r="CP30" i="27"/>
  <c r="CP31" i="27"/>
  <c r="CP32" i="27"/>
  <c r="CP33" i="27"/>
  <c r="CP34" i="27"/>
  <c r="CP35" i="27"/>
  <c r="CP36" i="27"/>
  <c r="CP37" i="27"/>
  <c r="CP38" i="27"/>
  <c r="CP39" i="27"/>
  <c r="CP40" i="27"/>
  <c r="CP41" i="27"/>
  <c r="CP42" i="27"/>
  <c r="CP43" i="27"/>
  <c r="CP44" i="27"/>
  <c r="CP45" i="27"/>
  <c r="CP46" i="27"/>
  <c r="CP47" i="27"/>
  <c r="CP48" i="27"/>
  <c r="CP49" i="27"/>
  <c r="CP50" i="27"/>
  <c r="CP51" i="27"/>
  <c r="CP52" i="27"/>
  <c r="CP53" i="27"/>
  <c r="CP54" i="27"/>
  <c r="CP55" i="27"/>
  <c r="CP56" i="27"/>
  <c r="CP57" i="27"/>
  <c r="CP58" i="27"/>
  <c r="CP59" i="27"/>
  <c r="CP60" i="27"/>
  <c r="CP61" i="27"/>
  <c r="CP62" i="27"/>
  <c r="CP63" i="27"/>
  <c r="CP64" i="27"/>
  <c r="CP65" i="27"/>
  <c r="CP66" i="27"/>
  <c r="CP67" i="27"/>
  <c r="CP68" i="27"/>
  <c r="CP69" i="27"/>
  <c r="CP70" i="27"/>
  <c r="CP71" i="27"/>
  <c r="CP72" i="27"/>
  <c r="CP73" i="27"/>
  <c r="CP74" i="27"/>
  <c r="CP75" i="27"/>
  <c r="CP76" i="27"/>
  <c r="CP77" i="27"/>
  <c r="CP78" i="27"/>
  <c r="CP79" i="27"/>
  <c r="CP80" i="27"/>
  <c r="CP81" i="27"/>
  <c r="CP82" i="27"/>
  <c r="CP83" i="27"/>
  <c r="CP84" i="27"/>
  <c r="CP85" i="27"/>
  <c r="CP86" i="27"/>
  <c r="CP87" i="27"/>
  <c r="CP88" i="27"/>
  <c r="CP89" i="27"/>
  <c r="CP90" i="27"/>
  <c r="CP91" i="27"/>
  <c r="CP92" i="27"/>
  <c r="CP93" i="27"/>
  <c r="CP94" i="27"/>
  <c r="CP95" i="27"/>
  <c r="CP96" i="27"/>
  <c r="CP97" i="27"/>
  <c r="CP98" i="27"/>
  <c r="CP99" i="27"/>
  <c r="CP100" i="27"/>
  <c r="CP101" i="27"/>
  <c r="CP102" i="27"/>
  <c r="CP103" i="27"/>
  <c r="CP104" i="27"/>
  <c r="CP105" i="27"/>
  <c r="CP106" i="27"/>
  <c r="CP107" i="27"/>
  <c r="CP108" i="27"/>
  <c r="CP109" i="27"/>
  <c r="CP110" i="27"/>
  <c r="CP111" i="27"/>
  <c r="CP112" i="27"/>
  <c r="CP113" i="27"/>
  <c r="CP114" i="27"/>
  <c r="CP115" i="27"/>
  <c r="CP116" i="27"/>
  <c r="CP117" i="27"/>
  <c r="CP118" i="27"/>
  <c r="CP119" i="27"/>
  <c r="CP120" i="27"/>
  <c r="CP121" i="27"/>
  <c r="CP122" i="27"/>
  <c r="CP123" i="27"/>
  <c r="CP124" i="27"/>
  <c r="CP125" i="27"/>
  <c r="CP126" i="27"/>
  <c r="CP127" i="27"/>
  <c r="CP128" i="27"/>
  <c r="CP129" i="27"/>
  <c r="CP130" i="27"/>
  <c r="CP131" i="27"/>
  <c r="CP132" i="27"/>
  <c r="CP133" i="27"/>
  <c r="CP134" i="27"/>
  <c r="CP135" i="27"/>
  <c r="CP136" i="27"/>
  <c r="CP182" i="27"/>
  <c r="CP183" i="27"/>
  <c r="CP184" i="27"/>
  <c r="CP185" i="27"/>
  <c r="CP186" i="27"/>
  <c r="CP187" i="27"/>
  <c r="CP200" i="27"/>
  <c r="CP189" i="27"/>
  <c r="CP190" i="27"/>
  <c r="CP191" i="27"/>
  <c r="CP192" i="27"/>
  <c r="CP193" i="27"/>
  <c r="CP194" i="27"/>
  <c r="CP195" i="27"/>
  <c r="CP196" i="27"/>
  <c r="CP197" i="27"/>
  <c r="CP198" i="27"/>
  <c r="CP199" i="27"/>
  <c r="CP201" i="27"/>
  <c r="CP202" i="27"/>
  <c r="CP203" i="27"/>
  <c r="CP204" i="27"/>
  <c r="CP205" i="27"/>
  <c r="CP206" i="27"/>
  <c r="CP207" i="27"/>
  <c r="CP208" i="27"/>
  <c r="CP209" i="27"/>
  <c r="CP210" i="27"/>
  <c r="CP211" i="27"/>
  <c r="CP212" i="27"/>
  <c r="CP213" i="27"/>
  <c r="CP214" i="27"/>
  <c r="CP215" i="27"/>
  <c r="CP216" i="27"/>
  <c r="CP217" i="27"/>
  <c r="CP218" i="27"/>
  <c r="CP219" i="27"/>
  <c r="CP220" i="27"/>
  <c r="CP221" i="27"/>
  <c r="CP222" i="27"/>
  <c r="CP223" i="27"/>
  <c r="CP224" i="27"/>
  <c r="CP225" i="27"/>
  <c r="CP226" i="27"/>
  <c r="CP227" i="27"/>
  <c r="CP228" i="27"/>
  <c r="CP229" i="27"/>
  <c r="CP230" i="27"/>
  <c r="CP231" i="27"/>
  <c r="CP232" i="27"/>
  <c r="CP233" i="27"/>
  <c r="CP234" i="27"/>
  <c r="CP235" i="27"/>
  <c r="CP236" i="27"/>
  <c r="CP237" i="27"/>
  <c r="CP238" i="27"/>
  <c r="CP239" i="27"/>
  <c r="CP240" i="27"/>
  <c r="CP241" i="27"/>
  <c r="CP242" i="27"/>
  <c r="CP243" i="27"/>
  <c r="CP244" i="27"/>
  <c r="CP245" i="27"/>
  <c r="CP246" i="27"/>
  <c r="CP247" i="27"/>
  <c r="CP248" i="27"/>
  <c r="CP249" i="27"/>
  <c r="CP250" i="27"/>
  <c r="CP251" i="27"/>
  <c r="CP252" i="27"/>
  <c r="CP253" i="27"/>
  <c r="CP254" i="27"/>
  <c r="CP255" i="27"/>
  <c r="CP256" i="27"/>
  <c r="CP257" i="27"/>
  <c r="CP258" i="27"/>
  <c r="CP259" i="27"/>
  <c r="CP260" i="27"/>
  <c r="CP261" i="27"/>
  <c r="CP262" i="27"/>
  <c r="CP263" i="27"/>
  <c r="CP264" i="27"/>
  <c r="CP265" i="27"/>
  <c r="CP266" i="27"/>
  <c r="CP267" i="27"/>
  <c r="CP268" i="27"/>
  <c r="CP269" i="27"/>
  <c r="CP270" i="27"/>
  <c r="CP271" i="27"/>
  <c r="CP272" i="27"/>
  <c r="CP273" i="27"/>
  <c r="CP274" i="27"/>
  <c r="CP275" i="27"/>
  <c r="CP276" i="27"/>
  <c r="CP277" i="27"/>
  <c r="CP278" i="27"/>
  <c r="CP279" i="27"/>
  <c r="CP280" i="27"/>
  <c r="CP281" i="27"/>
  <c r="CP282" i="27"/>
  <c r="CP283" i="27"/>
  <c r="CP284" i="27"/>
  <c r="CP285" i="27"/>
  <c r="CP286" i="27"/>
  <c r="CP287" i="27"/>
  <c r="CP288" i="27"/>
  <c r="CP289" i="27"/>
  <c r="CP290" i="27"/>
  <c r="CP291" i="27"/>
  <c r="CP292" i="27"/>
  <c r="CP9" i="27"/>
  <c r="CN10" i="27"/>
  <c r="CN11" i="27"/>
  <c r="CN12" i="27"/>
  <c r="CN13" i="27"/>
  <c r="CN14" i="27"/>
  <c r="CN15" i="27"/>
  <c r="CN16" i="27"/>
  <c r="CN17" i="27"/>
  <c r="CN18" i="27"/>
  <c r="CN19" i="27"/>
  <c r="CN20" i="27"/>
  <c r="CN21" i="27"/>
  <c r="CN22" i="27"/>
  <c r="CN23" i="27"/>
  <c r="CN24" i="27"/>
  <c r="CN25" i="27"/>
  <c r="CN26" i="27"/>
  <c r="CN27" i="27"/>
  <c r="CN28" i="27"/>
  <c r="CN29" i="27"/>
  <c r="CN30" i="27"/>
  <c r="CN31" i="27"/>
  <c r="CN32" i="27"/>
  <c r="CN33" i="27"/>
  <c r="CN34" i="27"/>
  <c r="CN35" i="27"/>
  <c r="CN36" i="27"/>
  <c r="CN37" i="27"/>
  <c r="CN38" i="27"/>
  <c r="CN39" i="27"/>
  <c r="CN40" i="27"/>
  <c r="CN41" i="27"/>
  <c r="CN42" i="27"/>
  <c r="CN43" i="27"/>
  <c r="CN44" i="27"/>
  <c r="CN45" i="27"/>
  <c r="CN46" i="27"/>
  <c r="CN47" i="27"/>
  <c r="CN48" i="27"/>
  <c r="CN49" i="27"/>
  <c r="CN50" i="27"/>
  <c r="CN51" i="27"/>
  <c r="CN52" i="27"/>
  <c r="CN53" i="27"/>
  <c r="CN54" i="27"/>
  <c r="CN55" i="27"/>
  <c r="CN56" i="27"/>
  <c r="CN57" i="27"/>
  <c r="CN58" i="27"/>
  <c r="CN59" i="27"/>
  <c r="CN60" i="27"/>
  <c r="CN61" i="27"/>
  <c r="CN62" i="27"/>
  <c r="CN63" i="27"/>
  <c r="CN64" i="27"/>
  <c r="CN65" i="27"/>
  <c r="CN66" i="27"/>
  <c r="CN67" i="27"/>
  <c r="CN68" i="27"/>
  <c r="CN69" i="27"/>
  <c r="CN70" i="27"/>
  <c r="CN71" i="27"/>
  <c r="CN72" i="27"/>
  <c r="CN73" i="27"/>
  <c r="CN74" i="27"/>
  <c r="CN75" i="27"/>
  <c r="CN76" i="27"/>
  <c r="CN77" i="27"/>
  <c r="CN78" i="27"/>
  <c r="CN79" i="27"/>
  <c r="CN80" i="27"/>
  <c r="CN81" i="27"/>
  <c r="CN82" i="27"/>
  <c r="CN83" i="27"/>
  <c r="CN84" i="27"/>
  <c r="CN85" i="27"/>
  <c r="CN86" i="27"/>
  <c r="CN87" i="27"/>
  <c r="CN88" i="27"/>
  <c r="CN89" i="27"/>
  <c r="CN90" i="27"/>
  <c r="CN91" i="27"/>
  <c r="CN92" i="27"/>
  <c r="CN93" i="27"/>
  <c r="CN94" i="27"/>
  <c r="CN95" i="27"/>
  <c r="CN96" i="27"/>
  <c r="CN97" i="27"/>
  <c r="CN98" i="27"/>
  <c r="CN99" i="27"/>
  <c r="CN100" i="27"/>
  <c r="CN101" i="27"/>
  <c r="CN102" i="27"/>
  <c r="CN103" i="27"/>
  <c r="CN104" i="27"/>
  <c r="CN105" i="27"/>
  <c r="CN106" i="27"/>
  <c r="CN107" i="27"/>
  <c r="CN108" i="27"/>
  <c r="CN109" i="27"/>
  <c r="CN110" i="27"/>
  <c r="CN111" i="27"/>
  <c r="CN112" i="27"/>
  <c r="CN113" i="27"/>
  <c r="CN114" i="27"/>
  <c r="CN115" i="27"/>
  <c r="CN116" i="27"/>
  <c r="CN117" i="27"/>
  <c r="CN118" i="27"/>
  <c r="CN119" i="27"/>
  <c r="CN120" i="27"/>
  <c r="CN121" i="27"/>
  <c r="CN122" i="27"/>
  <c r="CN123" i="27"/>
  <c r="CN124" i="27"/>
  <c r="CN125" i="27"/>
  <c r="CN126" i="27"/>
  <c r="CN127" i="27"/>
  <c r="CN128" i="27"/>
  <c r="CN129" i="27"/>
  <c r="CN130" i="27"/>
  <c r="CN131" i="27"/>
  <c r="CN132" i="27"/>
  <c r="CN133" i="27"/>
  <c r="CN134" i="27"/>
  <c r="CN135" i="27"/>
  <c r="CN136" i="27"/>
  <c r="CN182" i="27"/>
  <c r="CN183" i="27"/>
  <c r="CN184" i="27"/>
  <c r="CN185" i="27"/>
  <c r="CN186" i="27"/>
  <c r="CN187" i="27"/>
  <c r="CN200" i="27"/>
  <c r="CN189" i="27"/>
  <c r="CN190" i="27"/>
  <c r="CN191" i="27"/>
  <c r="CN192" i="27"/>
  <c r="CN193" i="27"/>
  <c r="CN194" i="27"/>
  <c r="CN195" i="27"/>
  <c r="CN196" i="27"/>
  <c r="CN197" i="27"/>
  <c r="CN198" i="27"/>
  <c r="CN199" i="27"/>
  <c r="CN201" i="27"/>
  <c r="CN202" i="27"/>
  <c r="CN203" i="27"/>
  <c r="CN204" i="27"/>
  <c r="CN205" i="27"/>
  <c r="CN206" i="27"/>
  <c r="CN207" i="27"/>
  <c r="CN208" i="27"/>
  <c r="CN209" i="27"/>
  <c r="CN210" i="27"/>
  <c r="CN211" i="27"/>
  <c r="CN212" i="27"/>
  <c r="CN213" i="27"/>
  <c r="CN214" i="27"/>
  <c r="CN215" i="27"/>
  <c r="CN216" i="27"/>
  <c r="CN217" i="27"/>
  <c r="CN218" i="27"/>
  <c r="CN219" i="27"/>
  <c r="CN220" i="27"/>
  <c r="CN221" i="27"/>
  <c r="CN222" i="27"/>
  <c r="CN223" i="27"/>
  <c r="CN224" i="27"/>
  <c r="CN225" i="27"/>
  <c r="CN226" i="27"/>
  <c r="CN227" i="27"/>
  <c r="CN228" i="27"/>
  <c r="CN229" i="27"/>
  <c r="CN230" i="27"/>
  <c r="CN231" i="27"/>
  <c r="CN232" i="27"/>
  <c r="CN233" i="27"/>
  <c r="CN234" i="27"/>
  <c r="CN235" i="27"/>
  <c r="CN236" i="27"/>
  <c r="CN237" i="27"/>
  <c r="CN238" i="27"/>
  <c r="CN239" i="27"/>
  <c r="CN240" i="27"/>
  <c r="CN241" i="27"/>
  <c r="CN242" i="27"/>
  <c r="CN243" i="27"/>
  <c r="CN244" i="27"/>
  <c r="CN245" i="27"/>
  <c r="CN246" i="27"/>
  <c r="CN247" i="27"/>
  <c r="CN248" i="27"/>
  <c r="CN249" i="27"/>
  <c r="CN250" i="27"/>
  <c r="CN251" i="27"/>
  <c r="CN252" i="27"/>
  <c r="CN253" i="27"/>
  <c r="CN254" i="27"/>
  <c r="CN255" i="27"/>
  <c r="CN256" i="27"/>
  <c r="CN257" i="27"/>
  <c r="CN258" i="27"/>
  <c r="CN259" i="27"/>
  <c r="CN260" i="27"/>
  <c r="CN261" i="27"/>
  <c r="CN262" i="27"/>
  <c r="CN263" i="27"/>
  <c r="CN264" i="27"/>
  <c r="CN265" i="27"/>
  <c r="CN266" i="27"/>
  <c r="CN267" i="27"/>
  <c r="CN268" i="27"/>
  <c r="CN269" i="27"/>
  <c r="CN270" i="27"/>
  <c r="CN271" i="27"/>
  <c r="CN272" i="27"/>
  <c r="CN273" i="27"/>
  <c r="CN274" i="27"/>
  <c r="CN275" i="27"/>
  <c r="CN276" i="27"/>
  <c r="CN277" i="27"/>
  <c r="CN278" i="27"/>
  <c r="CN279" i="27"/>
  <c r="CN280" i="27"/>
  <c r="CN281" i="27"/>
  <c r="CN282" i="27"/>
  <c r="CN283" i="27"/>
  <c r="CN284" i="27"/>
  <c r="CN285" i="27"/>
  <c r="CN286" i="27"/>
  <c r="CN287" i="27"/>
  <c r="CN288" i="27"/>
  <c r="CN289" i="27"/>
  <c r="CN290" i="27"/>
  <c r="CN291" i="27"/>
  <c r="CN292" i="27"/>
  <c r="CN9" i="27"/>
  <c r="CL10" i="27"/>
  <c r="CL11" i="27"/>
  <c r="CL12" i="27"/>
  <c r="CL13" i="27"/>
  <c r="CL14" i="27"/>
  <c r="CL15" i="27"/>
  <c r="CL16" i="27"/>
  <c r="CL17" i="27"/>
  <c r="CL18" i="27"/>
  <c r="CL19" i="27"/>
  <c r="CL20" i="27"/>
  <c r="CL21" i="27"/>
  <c r="CL22" i="27"/>
  <c r="CL23" i="27"/>
  <c r="CL24" i="27"/>
  <c r="CL25" i="27"/>
  <c r="CL26" i="27"/>
  <c r="CL27" i="27"/>
  <c r="CL28" i="27"/>
  <c r="CL29" i="27"/>
  <c r="CL30" i="27"/>
  <c r="CL31" i="27"/>
  <c r="CL32" i="27"/>
  <c r="CL33" i="27"/>
  <c r="CL34" i="27"/>
  <c r="CL35" i="27"/>
  <c r="CL36" i="27"/>
  <c r="CL37" i="27"/>
  <c r="CL38" i="27"/>
  <c r="CL39" i="27"/>
  <c r="CL40" i="27"/>
  <c r="CL41" i="27"/>
  <c r="CL42" i="27"/>
  <c r="CL43" i="27"/>
  <c r="CL44" i="27"/>
  <c r="CL45" i="27"/>
  <c r="CL46" i="27"/>
  <c r="CL47" i="27"/>
  <c r="CL48" i="27"/>
  <c r="CL49" i="27"/>
  <c r="CL50" i="27"/>
  <c r="CL51" i="27"/>
  <c r="CL52" i="27"/>
  <c r="CL53" i="27"/>
  <c r="CL54" i="27"/>
  <c r="CL55" i="27"/>
  <c r="CL56" i="27"/>
  <c r="CL57" i="27"/>
  <c r="CL58" i="27"/>
  <c r="CL59" i="27"/>
  <c r="CL60" i="27"/>
  <c r="CL61" i="27"/>
  <c r="CL62" i="27"/>
  <c r="CL63" i="27"/>
  <c r="CL64" i="27"/>
  <c r="CL65" i="27"/>
  <c r="CL66" i="27"/>
  <c r="CL67" i="27"/>
  <c r="CL68" i="27"/>
  <c r="CL69" i="27"/>
  <c r="CL70" i="27"/>
  <c r="CL71" i="27"/>
  <c r="CL72" i="27"/>
  <c r="CL73" i="27"/>
  <c r="CL74" i="27"/>
  <c r="CL75" i="27"/>
  <c r="CL76" i="27"/>
  <c r="CL77" i="27"/>
  <c r="CL78" i="27"/>
  <c r="CL79" i="27"/>
  <c r="CL80" i="27"/>
  <c r="CL81" i="27"/>
  <c r="CL82" i="27"/>
  <c r="CL83" i="27"/>
  <c r="CL84" i="27"/>
  <c r="CL85" i="27"/>
  <c r="CL86" i="27"/>
  <c r="CL87" i="27"/>
  <c r="CL88" i="27"/>
  <c r="CL89" i="27"/>
  <c r="CL90" i="27"/>
  <c r="CL91" i="27"/>
  <c r="CL92" i="27"/>
  <c r="CL93" i="27"/>
  <c r="CL94" i="27"/>
  <c r="CL95" i="27"/>
  <c r="CL96" i="27"/>
  <c r="CL97" i="27"/>
  <c r="CL98" i="27"/>
  <c r="CL99" i="27"/>
  <c r="CL100" i="27"/>
  <c r="CL101" i="27"/>
  <c r="CL102" i="27"/>
  <c r="CL103" i="27"/>
  <c r="CL104" i="27"/>
  <c r="CL105" i="27"/>
  <c r="CL106" i="27"/>
  <c r="CL107" i="27"/>
  <c r="CL108" i="27"/>
  <c r="CL109" i="27"/>
  <c r="CL110" i="27"/>
  <c r="CL111" i="27"/>
  <c r="CL112" i="27"/>
  <c r="CL113" i="27"/>
  <c r="CL114" i="27"/>
  <c r="CL115" i="27"/>
  <c r="CL116" i="27"/>
  <c r="CL117" i="27"/>
  <c r="CL118" i="27"/>
  <c r="CL119" i="27"/>
  <c r="CL120" i="27"/>
  <c r="CL121" i="27"/>
  <c r="CL122" i="27"/>
  <c r="CL123" i="27"/>
  <c r="CL124" i="27"/>
  <c r="CL125" i="27"/>
  <c r="CL126" i="27"/>
  <c r="CL127" i="27"/>
  <c r="CL128" i="27"/>
  <c r="CL129" i="27"/>
  <c r="CL130" i="27"/>
  <c r="CL131" i="27"/>
  <c r="CL132" i="27"/>
  <c r="CL133" i="27"/>
  <c r="CL134" i="27"/>
  <c r="CL135" i="27"/>
  <c r="CL136" i="27"/>
  <c r="CL182" i="27"/>
  <c r="CL183" i="27"/>
  <c r="CL184" i="27"/>
  <c r="CL185" i="27"/>
  <c r="CL186" i="27"/>
  <c r="CL187" i="27"/>
  <c r="CL200" i="27"/>
  <c r="CL189" i="27"/>
  <c r="CL190" i="27"/>
  <c r="CL191" i="27"/>
  <c r="CL192" i="27"/>
  <c r="CL193" i="27"/>
  <c r="CL194" i="27"/>
  <c r="CL195" i="27"/>
  <c r="CL196" i="27"/>
  <c r="CL197" i="27"/>
  <c r="CL198" i="27"/>
  <c r="CL199" i="27"/>
  <c r="CL201" i="27"/>
  <c r="CL202" i="27"/>
  <c r="CL203" i="27"/>
  <c r="CL204" i="27"/>
  <c r="CL205" i="27"/>
  <c r="CL206" i="27"/>
  <c r="CL207" i="27"/>
  <c r="CL208" i="27"/>
  <c r="CL209" i="27"/>
  <c r="CL210" i="27"/>
  <c r="CL211" i="27"/>
  <c r="CL212" i="27"/>
  <c r="CL213" i="27"/>
  <c r="CL214" i="27"/>
  <c r="CL215" i="27"/>
  <c r="CL216" i="27"/>
  <c r="CL217" i="27"/>
  <c r="CL218" i="27"/>
  <c r="CL219" i="27"/>
  <c r="CL220" i="27"/>
  <c r="CL221" i="27"/>
  <c r="CL222" i="27"/>
  <c r="CL223" i="27"/>
  <c r="CL224" i="27"/>
  <c r="CL225" i="27"/>
  <c r="CL226" i="27"/>
  <c r="CL227" i="27"/>
  <c r="CL228" i="27"/>
  <c r="CL229" i="27"/>
  <c r="CL230" i="27"/>
  <c r="CL231" i="27"/>
  <c r="CL232" i="27"/>
  <c r="CL233" i="27"/>
  <c r="CL234" i="27"/>
  <c r="CL235" i="27"/>
  <c r="CL236" i="27"/>
  <c r="CL237" i="27"/>
  <c r="CL238" i="27"/>
  <c r="CL239" i="27"/>
  <c r="CL240" i="27"/>
  <c r="CL241" i="27"/>
  <c r="CL242" i="27"/>
  <c r="CL243" i="27"/>
  <c r="CL244" i="27"/>
  <c r="CL245" i="27"/>
  <c r="CL246" i="27"/>
  <c r="CL247" i="27"/>
  <c r="CL248" i="27"/>
  <c r="CL249" i="27"/>
  <c r="CL250" i="27"/>
  <c r="CL251" i="27"/>
  <c r="CL252" i="27"/>
  <c r="CL253" i="27"/>
  <c r="CL254" i="27"/>
  <c r="CL255" i="27"/>
  <c r="CL256" i="27"/>
  <c r="CL257" i="27"/>
  <c r="CL258" i="27"/>
  <c r="CL259" i="27"/>
  <c r="CL260" i="27"/>
  <c r="CL261" i="27"/>
  <c r="CL262" i="27"/>
  <c r="CL263" i="27"/>
  <c r="CL264" i="27"/>
  <c r="CL265" i="27"/>
  <c r="CL266" i="27"/>
  <c r="CL267" i="27"/>
  <c r="CL268" i="27"/>
  <c r="CL269" i="27"/>
  <c r="CL270" i="27"/>
  <c r="CL271" i="27"/>
  <c r="CL272" i="27"/>
  <c r="CL273" i="27"/>
  <c r="CL274" i="27"/>
  <c r="CL275" i="27"/>
  <c r="CL276" i="27"/>
  <c r="CL277" i="27"/>
  <c r="CL278" i="27"/>
  <c r="CL279" i="27"/>
  <c r="CL280" i="27"/>
  <c r="CL281" i="27"/>
  <c r="CL282" i="27"/>
  <c r="CL283" i="27"/>
  <c r="CL284" i="27"/>
  <c r="CL285" i="27"/>
  <c r="CL286" i="27"/>
  <c r="CL287" i="27"/>
  <c r="CL288" i="27"/>
  <c r="CL289" i="27"/>
  <c r="CL290" i="27"/>
  <c r="CL291" i="27"/>
  <c r="CL292" i="27"/>
  <c r="CL9" i="27"/>
  <c r="B343" i="27" l="1"/>
  <c r="D338" i="27"/>
  <c r="G335" i="27"/>
  <c r="F335" i="27"/>
  <c r="E335" i="27"/>
  <c r="B341" i="27"/>
  <c r="R336" i="27"/>
  <c r="O336" i="27"/>
  <c r="L336" i="27"/>
  <c r="D336" i="27"/>
  <c r="G332" i="27"/>
  <c r="E332" i="27"/>
  <c r="F332" i="27"/>
  <c r="F334" i="27"/>
  <c r="E334" i="27"/>
  <c r="G334" i="27"/>
  <c r="B345" i="27"/>
  <c r="D340" i="27"/>
  <c r="G331" i="27"/>
  <c r="F331" i="27"/>
  <c r="E331" i="27"/>
  <c r="B342" i="27"/>
  <c r="D337" i="27"/>
  <c r="E333" i="27"/>
  <c r="G333" i="27"/>
  <c r="F333" i="27"/>
  <c r="B344" i="27"/>
  <c r="D339" i="27"/>
  <c r="K222" i="27"/>
  <c r="AK222" i="27" s="1"/>
  <c r="N223" i="27"/>
  <c r="Q224" i="27"/>
  <c r="CG127" i="27"/>
  <c r="CG117" i="27"/>
  <c r="CG107" i="27"/>
  <c r="CG97" i="27"/>
  <c r="CG87" i="27"/>
  <c r="CG77" i="27"/>
  <c r="CG67" i="27"/>
  <c r="CG57" i="27"/>
  <c r="CG47" i="27"/>
  <c r="CG37" i="27"/>
  <c r="CG27" i="27"/>
  <c r="CE11" i="27"/>
  <c r="CE12" i="27"/>
  <c r="CE13" i="27"/>
  <c r="CE14" i="27"/>
  <c r="CE15" i="27"/>
  <c r="CE16" i="27"/>
  <c r="CE17" i="27"/>
  <c r="CE18" i="27"/>
  <c r="CE19" i="27"/>
  <c r="CE20" i="27"/>
  <c r="CE21" i="27"/>
  <c r="CE22" i="27"/>
  <c r="CE23" i="27"/>
  <c r="CE24" i="27"/>
  <c r="CE25" i="27"/>
  <c r="CE26" i="27"/>
  <c r="CE27" i="27"/>
  <c r="CE28" i="27"/>
  <c r="CE29" i="27"/>
  <c r="CE30" i="27"/>
  <c r="CE31" i="27"/>
  <c r="CE32" i="27"/>
  <c r="CE33" i="27"/>
  <c r="CE34" i="27"/>
  <c r="CE35" i="27"/>
  <c r="CE36" i="27"/>
  <c r="CE37" i="27"/>
  <c r="CE38" i="27"/>
  <c r="CE39" i="27"/>
  <c r="CE40" i="27"/>
  <c r="CE41" i="27"/>
  <c r="CE42" i="27"/>
  <c r="CE43" i="27"/>
  <c r="CE44" i="27"/>
  <c r="CE45" i="27"/>
  <c r="CE46" i="27"/>
  <c r="CE47" i="27"/>
  <c r="CE48" i="27"/>
  <c r="CE49" i="27"/>
  <c r="CE50" i="27"/>
  <c r="CE51" i="27"/>
  <c r="CE52" i="27"/>
  <c r="CE53" i="27"/>
  <c r="CE54" i="27"/>
  <c r="CE55" i="27"/>
  <c r="CE56" i="27"/>
  <c r="CE57" i="27"/>
  <c r="CE58" i="27"/>
  <c r="CE59" i="27"/>
  <c r="CE60" i="27"/>
  <c r="CE61" i="27"/>
  <c r="CE62" i="27"/>
  <c r="CE63" i="27"/>
  <c r="CE64" i="27"/>
  <c r="CE65" i="27"/>
  <c r="CE66" i="27"/>
  <c r="CE67" i="27"/>
  <c r="CE68" i="27"/>
  <c r="CE69" i="27"/>
  <c r="CE70" i="27"/>
  <c r="CE71" i="27"/>
  <c r="CE72" i="27"/>
  <c r="CE73" i="27"/>
  <c r="CE74" i="27"/>
  <c r="CE75" i="27"/>
  <c r="CE76" i="27"/>
  <c r="CE77" i="27"/>
  <c r="CE78" i="27"/>
  <c r="CE79" i="27"/>
  <c r="CE80" i="27"/>
  <c r="CE81" i="27"/>
  <c r="CE82" i="27"/>
  <c r="CE83" i="27"/>
  <c r="CE84" i="27"/>
  <c r="CE85" i="27"/>
  <c r="CE86" i="27"/>
  <c r="CE87" i="27"/>
  <c r="CE88" i="27"/>
  <c r="CE89" i="27"/>
  <c r="CE90" i="27"/>
  <c r="CE91" i="27"/>
  <c r="CE92" i="27"/>
  <c r="CE93" i="27"/>
  <c r="CE94" i="27"/>
  <c r="CE95" i="27"/>
  <c r="CE96" i="27"/>
  <c r="CE97" i="27"/>
  <c r="CE98" i="27"/>
  <c r="CE99" i="27"/>
  <c r="CE100" i="27"/>
  <c r="CE101" i="27"/>
  <c r="CE102" i="27"/>
  <c r="CE103" i="27"/>
  <c r="CE104" i="27"/>
  <c r="CE105" i="27"/>
  <c r="CE106" i="27"/>
  <c r="CE107" i="27"/>
  <c r="CE108" i="27"/>
  <c r="CE109" i="27"/>
  <c r="CE110" i="27"/>
  <c r="CE111" i="27"/>
  <c r="CE112" i="27"/>
  <c r="CE113" i="27"/>
  <c r="CE114" i="27"/>
  <c r="CE115" i="27"/>
  <c r="CE116" i="27"/>
  <c r="CE117" i="27"/>
  <c r="CE118" i="27"/>
  <c r="CE119" i="27"/>
  <c r="CE120" i="27"/>
  <c r="CE121" i="27"/>
  <c r="CE122" i="27"/>
  <c r="CE123" i="27"/>
  <c r="CE124" i="27"/>
  <c r="CE125" i="27"/>
  <c r="CE126" i="27"/>
  <c r="CE127" i="27"/>
  <c r="CE128" i="27"/>
  <c r="CE129" i="27"/>
  <c r="CE130" i="27"/>
  <c r="CE131" i="27"/>
  <c r="CE132" i="27"/>
  <c r="CE133" i="27"/>
  <c r="CE134" i="27"/>
  <c r="CE135" i="27"/>
  <c r="CE136" i="27"/>
  <c r="CE182" i="27"/>
  <c r="CE183" i="27"/>
  <c r="CE184" i="27"/>
  <c r="CE185" i="27"/>
  <c r="CE186" i="27"/>
  <c r="CE187" i="27"/>
  <c r="CE200" i="27"/>
  <c r="CE189" i="27"/>
  <c r="CE190" i="27"/>
  <c r="CE191" i="27"/>
  <c r="CE192" i="27"/>
  <c r="CE193" i="27"/>
  <c r="CE194" i="27"/>
  <c r="CE195" i="27"/>
  <c r="CE196" i="27"/>
  <c r="CE197" i="27"/>
  <c r="CE198" i="27"/>
  <c r="CE199" i="27"/>
  <c r="CE201" i="27"/>
  <c r="CE202" i="27"/>
  <c r="CE203" i="27"/>
  <c r="CE204" i="27"/>
  <c r="CE205" i="27"/>
  <c r="CE206" i="27"/>
  <c r="CE207" i="27"/>
  <c r="CE208" i="27"/>
  <c r="CE209" i="27"/>
  <c r="CE210" i="27"/>
  <c r="CE211" i="27"/>
  <c r="CE212" i="27"/>
  <c r="CE213" i="27"/>
  <c r="CE214" i="27"/>
  <c r="CE215" i="27"/>
  <c r="CE216" i="27"/>
  <c r="CE217" i="27"/>
  <c r="CE218" i="27"/>
  <c r="CE219" i="27"/>
  <c r="CE220" i="27"/>
  <c r="CE221" i="27"/>
  <c r="CE222" i="27"/>
  <c r="CE223" i="27"/>
  <c r="CE224" i="27"/>
  <c r="CE225" i="27"/>
  <c r="CE226" i="27"/>
  <c r="CE227" i="27"/>
  <c r="CE228" i="27"/>
  <c r="CE229" i="27"/>
  <c r="CE230" i="27"/>
  <c r="CE231" i="27"/>
  <c r="CE232" i="27"/>
  <c r="CE233" i="27"/>
  <c r="CE234" i="27"/>
  <c r="CE235" i="27"/>
  <c r="CE236" i="27"/>
  <c r="CE237" i="27"/>
  <c r="CE238" i="27"/>
  <c r="CE239" i="27"/>
  <c r="CE240" i="27"/>
  <c r="CE241" i="27"/>
  <c r="CE242" i="27"/>
  <c r="CE243" i="27"/>
  <c r="CE244" i="27"/>
  <c r="CE245" i="27"/>
  <c r="CE246" i="27"/>
  <c r="CE247" i="27"/>
  <c r="CE248" i="27"/>
  <c r="CE249" i="27"/>
  <c r="CE250" i="27"/>
  <c r="CE251" i="27"/>
  <c r="CE252" i="27"/>
  <c r="CE253" i="27"/>
  <c r="CE254" i="27"/>
  <c r="CE255" i="27"/>
  <c r="CE256" i="27"/>
  <c r="CE257" i="27"/>
  <c r="CE258" i="27"/>
  <c r="CE259" i="27"/>
  <c r="CE260" i="27"/>
  <c r="CE261" i="27"/>
  <c r="CE262" i="27"/>
  <c r="CE263" i="27"/>
  <c r="CE264" i="27"/>
  <c r="CE265" i="27"/>
  <c r="CE266" i="27"/>
  <c r="CE267" i="27"/>
  <c r="CE268" i="27"/>
  <c r="CE269" i="27"/>
  <c r="CE270" i="27"/>
  <c r="CE271" i="27"/>
  <c r="CE272" i="27"/>
  <c r="CE273" i="27"/>
  <c r="CE274" i="27"/>
  <c r="CE275" i="27"/>
  <c r="CE276" i="27"/>
  <c r="CE277" i="27"/>
  <c r="CE278" i="27"/>
  <c r="CE279" i="27"/>
  <c r="CE280" i="27"/>
  <c r="CE281" i="27"/>
  <c r="CE282" i="27"/>
  <c r="CE283" i="27"/>
  <c r="CE284" i="27"/>
  <c r="CE285" i="27"/>
  <c r="CE286" i="27"/>
  <c r="CE287" i="27"/>
  <c r="CE288" i="27"/>
  <c r="CE289" i="27"/>
  <c r="CE290" i="27"/>
  <c r="CE291" i="27"/>
  <c r="CE292" i="27"/>
  <c r="CE10" i="27"/>
  <c r="CC11" i="27"/>
  <c r="CC12" i="27"/>
  <c r="CC13" i="27"/>
  <c r="CC14" i="27"/>
  <c r="CC15" i="27"/>
  <c r="CC16" i="27"/>
  <c r="CC17" i="27"/>
  <c r="CC18" i="27"/>
  <c r="CC19" i="27"/>
  <c r="CC20" i="27"/>
  <c r="CC21" i="27"/>
  <c r="CC22" i="27"/>
  <c r="CC23" i="27"/>
  <c r="CC24" i="27"/>
  <c r="CC25" i="27"/>
  <c r="CC26" i="27"/>
  <c r="CC27" i="27"/>
  <c r="CC28" i="27"/>
  <c r="CC29" i="27"/>
  <c r="CC30" i="27"/>
  <c r="CC31" i="27"/>
  <c r="CC32" i="27"/>
  <c r="CC33" i="27"/>
  <c r="CC34" i="27"/>
  <c r="CC35" i="27"/>
  <c r="CC36" i="27"/>
  <c r="CC37" i="27"/>
  <c r="CC38" i="27"/>
  <c r="CC39" i="27"/>
  <c r="CC40" i="27"/>
  <c r="CC41" i="27"/>
  <c r="CC42" i="27"/>
  <c r="CC43" i="27"/>
  <c r="CC44" i="27"/>
  <c r="CC45" i="27"/>
  <c r="CC46" i="27"/>
  <c r="CC47" i="27"/>
  <c r="CC48" i="27"/>
  <c r="CC49" i="27"/>
  <c r="CC50" i="27"/>
  <c r="CC51" i="27"/>
  <c r="CC52" i="27"/>
  <c r="CC53" i="27"/>
  <c r="CC54" i="27"/>
  <c r="CC55" i="27"/>
  <c r="CC56" i="27"/>
  <c r="CC57" i="27"/>
  <c r="CC58" i="27"/>
  <c r="CC59" i="27"/>
  <c r="CC60" i="27"/>
  <c r="CC61" i="27"/>
  <c r="CC62" i="27"/>
  <c r="CC63" i="27"/>
  <c r="CC64" i="27"/>
  <c r="CC65" i="27"/>
  <c r="CC66" i="27"/>
  <c r="CC67" i="27"/>
  <c r="CC68" i="27"/>
  <c r="CC69" i="27"/>
  <c r="CC70" i="27"/>
  <c r="CC71" i="27"/>
  <c r="CC72" i="27"/>
  <c r="CC73" i="27"/>
  <c r="CC74" i="27"/>
  <c r="CC75" i="27"/>
  <c r="CC76" i="27"/>
  <c r="CC77" i="27"/>
  <c r="CC78" i="27"/>
  <c r="CC79" i="27"/>
  <c r="CC80" i="27"/>
  <c r="CC81" i="27"/>
  <c r="CC82" i="27"/>
  <c r="CC83" i="27"/>
  <c r="CC84" i="27"/>
  <c r="CC85" i="27"/>
  <c r="CC86" i="27"/>
  <c r="CC87" i="27"/>
  <c r="CC88" i="27"/>
  <c r="CC89" i="27"/>
  <c r="CC90" i="27"/>
  <c r="CC91" i="27"/>
  <c r="CC92" i="27"/>
  <c r="CC93" i="27"/>
  <c r="CC94" i="27"/>
  <c r="CC95" i="27"/>
  <c r="CC96" i="27"/>
  <c r="CC97" i="27"/>
  <c r="CC98" i="27"/>
  <c r="CC99" i="27"/>
  <c r="CC100" i="27"/>
  <c r="CC101" i="27"/>
  <c r="CC102" i="27"/>
  <c r="CC103" i="27"/>
  <c r="CC104" i="27"/>
  <c r="CC105" i="27"/>
  <c r="CC106" i="27"/>
  <c r="CC107" i="27"/>
  <c r="CC108" i="27"/>
  <c r="CC109" i="27"/>
  <c r="CC110" i="27"/>
  <c r="CC111" i="27"/>
  <c r="CC112" i="27"/>
  <c r="CC113" i="27"/>
  <c r="CC114" i="27"/>
  <c r="CC115" i="27"/>
  <c r="CC116" i="27"/>
  <c r="CC117" i="27"/>
  <c r="CC118" i="27"/>
  <c r="CC119" i="27"/>
  <c r="CC120" i="27"/>
  <c r="CC121" i="27"/>
  <c r="CC122" i="27"/>
  <c r="CC123" i="27"/>
  <c r="CC124" i="27"/>
  <c r="CC125" i="27"/>
  <c r="CC126" i="27"/>
  <c r="CC127" i="27"/>
  <c r="CC128" i="27"/>
  <c r="CC129" i="27"/>
  <c r="CC130" i="27"/>
  <c r="CC131" i="27"/>
  <c r="CC132" i="27"/>
  <c r="CC133" i="27"/>
  <c r="CC134" i="27"/>
  <c r="CC135" i="27"/>
  <c r="CC136" i="27"/>
  <c r="CC182" i="27"/>
  <c r="CC183" i="27"/>
  <c r="CC184" i="27"/>
  <c r="CC185" i="27"/>
  <c r="CC186" i="27"/>
  <c r="CC187" i="27"/>
  <c r="CC200" i="27"/>
  <c r="CC189" i="27"/>
  <c r="CC190" i="27"/>
  <c r="CC191" i="27"/>
  <c r="CC192" i="27"/>
  <c r="CC193" i="27"/>
  <c r="CC194" i="27"/>
  <c r="CC195" i="27"/>
  <c r="CC196" i="27"/>
  <c r="CC197" i="27"/>
  <c r="CC198" i="27"/>
  <c r="CC199" i="27"/>
  <c r="CC202" i="27"/>
  <c r="CC203" i="27"/>
  <c r="CC204" i="27"/>
  <c r="CC205" i="27"/>
  <c r="CC206" i="27"/>
  <c r="CC207" i="27"/>
  <c r="CC208" i="27"/>
  <c r="CC209" i="27"/>
  <c r="CC210" i="27"/>
  <c r="CC211" i="27"/>
  <c r="CC212" i="27"/>
  <c r="CC213" i="27"/>
  <c r="CC214" i="27"/>
  <c r="CC215" i="27"/>
  <c r="CC216" i="27"/>
  <c r="CC217" i="27"/>
  <c r="CC218" i="27"/>
  <c r="CC219" i="27"/>
  <c r="CC220" i="27"/>
  <c r="CC221" i="27"/>
  <c r="CC222" i="27"/>
  <c r="CC223" i="27"/>
  <c r="CC224" i="27"/>
  <c r="CC225" i="27"/>
  <c r="CC226" i="27"/>
  <c r="CC227" i="27"/>
  <c r="CC228" i="27"/>
  <c r="CC229" i="27"/>
  <c r="CC230" i="27"/>
  <c r="CC231" i="27"/>
  <c r="CC232" i="27"/>
  <c r="CC233" i="27"/>
  <c r="CC234" i="27"/>
  <c r="CC235" i="27"/>
  <c r="CC236" i="27"/>
  <c r="CC237" i="27"/>
  <c r="CC238" i="27"/>
  <c r="CC239" i="27"/>
  <c r="CC240" i="27"/>
  <c r="CC241" i="27"/>
  <c r="CC242" i="27"/>
  <c r="CC243" i="27"/>
  <c r="CC244" i="27"/>
  <c r="CC245" i="27"/>
  <c r="CC246" i="27"/>
  <c r="CC247" i="27"/>
  <c r="CC248" i="27"/>
  <c r="CC249" i="27"/>
  <c r="CC250" i="27"/>
  <c r="CC251" i="27"/>
  <c r="CC252" i="27"/>
  <c r="CC253" i="27"/>
  <c r="CC254" i="27"/>
  <c r="CC255" i="27"/>
  <c r="CC256" i="27"/>
  <c r="CC257" i="27"/>
  <c r="CC258" i="27"/>
  <c r="CC259" i="27"/>
  <c r="CC260" i="27"/>
  <c r="CC261" i="27"/>
  <c r="CC262" i="27"/>
  <c r="CC263" i="27"/>
  <c r="CC264" i="27"/>
  <c r="CC265" i="27"/>
  <c r="CC266" i="27"/>
  <c r="CC267" i="27"/>
  <c r="CC268" i="27"/>
  <c r="CC269" i="27"/>
  <c r="CC270" i="27"/>
  <c r="CC271" i="27"/>
  <c r="CC272" i="27"/>
  <c r="CC273" i="27"/>
  <c r="CC274" i="27"/>
  <c r="CC275" i="27"/>
  <c r="CC276" i="27"/>
  <c r="CC277" i="27"/>
  <c r="CC278" i="27"/>
  <c r="CC279" i="27"/>
  <c r="CC280" i="27"/>
  <c r="CC281" i="27"/>
  <c r="CC282" i="27"/>
  <c r="CC283" i="27"/>
  <c r="CC284" i="27"/>
  <c r="CC285" i="27"/>
  <c r="CC286" i="27"/>
  <c r="CC287" i="27"/>
  <c r="CC288" i="27"/>
  <c r="CC289" i="27"/>
  <c r="CC290" i="27"/>
  <c r="CC291" i="27"/>
  <c r="CC292" i="27"/>
  <c r="CC10" i="27"/>
  <c r="B347" i="27" l="1"/>
  <c r="D342" i="27"/>
  <c r="G337" i="27"/>
  <c r="E337" i="27"/>
  <c r="F337" i="27"/>
  <c r="B350" i="27"/>
  <c r="D345" i="27"/>
  <c r="B346" i="27"/>
  <c r="R341" i="27"/>
  <c r="O341" i="27"/>
  <c r="L341" i="27"/>
  <c r="D341" i="27"/>
  <c r="G339" i="27"/>
  <c r="E339" i="27"/>
  <c r="F339" i="27"/>
  <c r="G338" i="27"/>
  <c r="F338" i="27"/>
  <c r="E338" i="27"/>
  <c r="G336" i="27"/>
  <c r="E336" i="27"/>
  <c r="F336" i="27"/>
  <c r="B349" i="27"/>
  <c r="D344" i="27"/>
  <c r="E340" i="27"/>
  <c r="G340" i="27"/>
  <c r="F340" i="27"/>
  <c r="B348" i="27"/>
  <c r="D343" i="27"/>
  <c r="N224" i="27"/>
  <c r="K223" i="27"/>
  <c r="AK223" i="27" s="1"/>
  <c r="Q225" i="27"/>
  <c r="E11" i="27"/>
  <c r="I13" i="27" s="1"/>
  <c r="E10" i="27"/>
  <c r="H13" i="27" s="1"/>
  <c r="E9" i="27"/>
  <c r="G13" i="27" s="1"/>
  <c r="G344" i="27" l="1"/>
  <c r="E344" i="27"/>
  <c r="F344" i="27"/>
  <c r="G341" i="27"/>
  <c r="E341" i="27"/>
  <c r="F341" i="27"/>
  <c r="B355" i="27"/>
  <c r="D350" i="27"/>
  <c r="G343" i="27"/>
  <c r="F343" i="27"/>
  <c r="E343" i="27"/>
  <c r="B354" i="27"/>
  <c r="D349" i="27"/>
  <c r="G342" i="27"/>
  <c r="F342" i="27"/>
  <c r="E342" i="27"/>
  <c r="B353" i="27"/>
  <c r="D348" i="27"/>
  <c r="B351" i="27"/>
  <c r="O346" i="27"/>
  <c r="R346" i="27"/>
  <c r="L346" i="27"/>
  <c r="D346" i="27"/>
  <c r="G345" i="27"/>
  <c r="F345" i="27"/>
  <c r="E345" i="27"/>
  <c r="B352" i="27"/>
  <c r="D347" i="27"/>
  <c r="K224" i="27"/>
  <c r="AK224" i="27" s="1"/>
  <c r="N225" i="27"/>
  <c r="Q226" i="27"/>
  <c r="H65" i="19"/>
  <c r="F65" i="19"/>
  <c r="J65" i="19" l="1"/>
  <c r="F346" i="27"/>
  <c r="G346" i="27"/>
  <c r="E346" i="27"/>
  <c r="B358" i="27"/>
  <c r="D353" i="27"/>
  <c r="G350" i="27"/>
  <c r="F350" i="27"/>
  <c r="E350" i="27"/>
  <c r="G347" i="27"/>
  <c r="F347" i="27"/>
  <c r="E347" i="27"/>
  <c r="G349" i="27"/>
  <c r="F349" i="27"/>
  <c r="E349" i="27"/>
  <c r="B360" i="27"/>
  <c r="D355" i="27"/>
  <c r="B356" i="27"/>
  <c r="R351" i="27"/>
  <c r="O351" i="27"/>
  <c r="L351" i="27"/>
  <c r="D351" i="27"/>
  <c r="B357" i="27"/>
  <c r="D352" i="27"/>
  <c r="G348" i="27"/>
  <c r="E348" i="27"/>
  <c r="F348" i="27"/>
  <c r="B359" i="27"/>
  <c r="D354" i="27"/>
  <c r="N226" i="27"/>
  <c r="K225" i="27"/>
  <c r="AK225" i="27" s="1"/>
  <c r="Q227" i="27"/>
  <c r="H50" i="19"/>
  <c r="F50" i="19"/>
  <c r="F51" i="19"/>
  <c r="S83" i="19"/>
  <c r="R83" i="19"/>
  <c r="Q83" i="19"/>
  <c r="P83" i="19"/>
  <c r="O83" i="19" s="1"/>
  <c r="U83" i="19"/>
  <c r="V83" i="19"/>
  <c r="W83" i="19"/>
  <c r="X83" i="19"/>
  <c r="Y83" i="19"/>
  <c r="Z83" i="19"/>
  <c r="H51" i="19"/>
  <c r="H52" i="19"/>
  <c r="H53" i="19"/>
  <c r="H54" i="19"/>
  <c r="H55" i="19"/>
  <c r="H56" i="19"/>
  <c r="H57" i="19"/>
  <c r="H58" i="19"/>
  <c r="H59" i="19"/>
  <c r="H60" i="19"/>
  <c r="H61" i="19"/>
  <c r="H62" i="19"/>
  <c r="H63" i="19"/>
  <c r="F59" i="19"/>
  <c r="J59" i="19" s="1"/>
  <c r="F63" i="19"/>
  <c r="J63" i="19" s="1"/>
  <c r="F62" i="19"/>
  <c r="J62" i="19" s="1"/>
  <c r="F61" i="19"/>
  <c r="F60" i="19"/>
  <c r="F58" i="19"/>
  <c r="F57" i="19"/>
  <c r="F56" i="19"/>
  <c r="F55" i="19"/>
  <c r="J55" i="19" s="1"/>
  <c r="F54" i="19"/>
  <c r="J54" i="19" s="1"/>
  <c r="F53" i="19"/>
  <c r="J53" i="19" s="1"/>
  <c r="F52" i="19"/>
  <c r="J52" i="19" s="1"/>
  <c r="J51" i="19" l="1"/>
  <c r="J50" i="19"/>
  <c r="J58" i="19"/>
  <c r="J56" i="19"/>
  <c r="J57" i="19"/>
  <c r="J60" i="19"/>
  <c r="J61" i="19"/>
  <c r="B364" i="27"/>
  <c r="D359" i="27"/>
  <c r="G355" i="27"/>
  <c r="F355" i="27"/>
  <c r="E355" i="27"/>
  <c r="G353" i="27"/>
  <c r="F353" i="27"/>
  <c r="E353" i="27"/>
  <c r="G354" i="27"/>
  <c r="F354" i="27"/>
  <c r="E354" i="27"/>
  <c r="B362" i="27"/>
  <c r="D357" i="27"/>
  <c r="G352" i="27"/>
  <c r="F352" i="27"/>
  <c r="E352" i="27"/>
  <c r="B361" i="27"/>
  <c r="R356" i="27"/>
  <c r="O356" i="27"/>
  <c r="L356" i="27"/>
  <c r="D356" i="27"/>
  <c r="G351" i="27"/>
  <c r="E351" i="27"/>
  <c r="F351" i="27"/>
  <c r="B365" i="27"/>
  <c r="D360" i="27"/>
  <c r="B363" i="27"/>
  <c r="D358" i="27"/>
  <c r="N227" i="27"/>
  <c r="K226" i="27"/>
  <c r="AK226" i="27" s="1"/>
  <c r="Q228" i="27"/>
  <c r="P72" i="19"/>
  <c r="Q72" i="19"/>
  <c r="R72" i="19"/>
  <c r="S72" i="19"/>
  <c r="T72" i="19"/>
  <c r="U72" i="19"/>
  <c r="V72" i="19"/>
  <c r="W72" i="19"/>
  <c r="X72" i="19"/>
  <c r="Y72" i="19"/>
  <c r="Z72" i="19"/>
  <c r="P73" i="19"/>
  <c r="Q73" i="19"/>
  <c r="R73" i="19"/>
  <c r="S73" i="19"/>
  <c r="T73" i="19"/>
  <c r="U73" i="19"/>
  <c r="V73" i="19"/>
  <c r="W73" i="19"/>
  <c r="X73" i="19"/>
  <c r="Y73" i="19"/>
  <c r="Z73" i="19"/>
  <c r="P74" i="19"/>
  <c r="Q74" i="19"/>
  <c r="R74" i="19"/>
  <c r="S74" i="19"/>
  <c r="T74" i="19"/>
  <c r="U74" i="19"/>
  <c r="V74" i="19"/>
  <c r="W74" i="19"/>
  <c r="X74" i="19"/>
  <c r="Y74" i="19"/>
  <c r="Z74" i="19"/>
  <c r="P75" i="19"/>
  <c r="Q75" i="19"/>
  <c r="R75" i="19"/>
  <c r="S75" i="19"/>
  <c r="T75" i="19"/>
  <c r="U75" i="19"/>
  <c r="V75" i="19"/>
  <c r="W75" i="19"/>
  <c r="X75" i="19"/>
  <c r="Y75" i="19"/>
  <c r="Z75" i="19"/>
  <c r="P76" i="19"/>
  <c r="Q76" i="19"/>
  <c r="R76" i="19"/>
  <c r="S76" i="19"/>
  <c r="T76" i="19"/>
  <c r="U76" i="19"/>
  <c r="V76" i="19"/>
  <c r="W76" i="19"/>
  <c r="X76" i="19"/>
  <c r="Y76" i="19"/>
  <c r="Z76" i="19"/>
  <c r="P77" i="19"/>
  <c r="Q77" i="19"/>
  <c r="R77" i="19"/>
  <c r="S77" i="19"/>
  <c r="T77" i="19"/>
  <c r="U77" i="19"/>
  <c r="V77" i="19"/>
  <c r="W77" i="19"/>
  <c r="X77" i="19"/>
  <c r="Y77" i="19"/>
  <c r="Z77" i="19"/>
  <c r="P78" i="19"/>
  <c r="Q78" i="19"/>
  <c r="R78" i="19"/>
  <c r="S78" i="19"/>
  <c r="T78" i="19"/>
  <c r="U78" i="19"/>
  <c r="V78" i="19"/>
  <c r="W78" i="19"/>
  <c r="X78" i="19"/>
  <c r="Y78" i="19"/>
  <c r="Z78" i="19"/>
  <c r="P79" i="19"/>
  <c r="Q79" i="19"/>
  <c r="R79" i="19"/>
  <c r="S79" i="19"/>
  <c r="T79" i="19"/>
  <c r="U79" i="19"/>
  <c r="V79" i="19"/>
  <c r="W79" i="19"/>
  <c r="X79" i="19"/>
  <c r="Y79" i="19"/>
  <c r="Z79" i="19"/>
  <c r="P80" i="19"/>
  <c r="Q80" i="19"/>
  <c r="R80" i="19"/>
  <c r="S80" i="19"/>
  <c r="T80" i="19"/>
  <c r="U80" i="19"/>
  <c r="V80" i="19"/>
  <c r="W80" i="19"/>
  <c r="X80" i="19"/>
  <c r="Y80" i="19"/>
  <c r="Z80" i="19"/>
  <c r="P81" i="19"/>
  <c r="Q81" i="19"/>
  <c r="R81" i="19"/>
  <c r="S81" i="19"/>
  <c r="T81" i="19"/>
  <c r="U81" i="19"/>
  <c r="V81" i="19"/>
  <c r="W81" i="19"/>
  <c r="X81" i="19"/>
  <c r="Y81" i="19"/>
  <c r="Z81" i="19"/>
  <c r="P82" i="19"/>
  <c r="Q82" i="19"/>
  <c r="R82" i="19"/>
  <c r="S82" i="19"/>
  <c r="T82" i="19"/>
  <c r="U82" i="19"/>
  <c r="V82" i="19"/>
  <c r="W82" i="19"/>
  <c r="X82" i="19"/>
  <c r="Y82" i="19"/>
  <c r="Z82" i="19"/>
  <c r="P84" i="19"/>
  <c r="Q84" i="19"/>
  <c r="R84" i="19"/>
  <c r="S84" i="19"/>
  <c r="T84" i="19"/>
  <c r="U84" i="19"/>
  <c r="V84" i="19"/>
  <c r="W84" i="19"/>
  <c r="X84" i="19"/>
  <c r="Y84" i="19"/>
  <c r="Z84" i="19"/>
  <c r="Q71" i="19"/>
  <c r="R71" i="19"/>
  <c r="S71" i="19"/>
  <c r="T71" i="19"/>
  <c r="U71" i="19"/>
  <c r="V71" i="19"/>
  <c r="W71" i="19"/>
  <c r="X71" i="19"/>
  <c r="Y71" i="19"/>
  <c r="Z71" i="19"/>
  <c r="P71" i="19"/>
  <c r="O76" i="19" l="1"/>
  <c r="O81" i="19"/>
  <c r="O73" i="19"/>
  <c r="O78" i="19"/>
  <c r="O84" i="19"/>
  <c r="O75" i="19"/>
  <c r="O80" i="19"/>
  <c r="O72" i="19"/>
  <c r="O77" i="19"/>
  <c r="O71" i="19"/>
  <c r="O82" i="19"/>
  <c r="O74" i="19"/>
  <c r="O79" i="19"/>
  <c r="B366" i="27"/>
  <c r="R361" i="27"/>
  <c r="O361" i="27"/>
  <c r="L361" i="27"/>
  <c r="D361" i="27"/>
  <c r="E358" i="27"/>
  <c r="F358" i="27"/>
  <c r="G358" i="27"/>
  <c r="G356" i="27"/>
  <c r="E356" i="27"/>
  <c r="F356" i="27"/>
  <c r="G359" i="27"/>
  <c r="F359" i="27"/>
  <c r="E359" i="27"/>
  <c r="F357" i="27"/>
  <c r="E357" i="27"/>
  <c r="G357" i="27"/>
  <c r="B368" i="27"/>
  <c r="D363" i="27"/>
  <c r="B367" i="27"/>
  <c r="D362" i="27"/>
  <c r="B370" i="27"/>
  <c r="D365" i="27"/>
  <c r="G360" i="27"/>
  <c r="E360" i="27"/>
  <c r="F360" i="27"/>
  <c r="B369" i="27"/>
  <c r="D364" i="27"/>
  <c r="K227" i="27"/>
  <c r="AK227" i="27" s="1"/>
  <c r="N228" i="27"/>
  <c r="Q229" i="27"/>
  <c r="C20" i="15"/>
  <c r="F20" i="15" s="1"/>
  <c r="G20" i="15" s="1"/>
  <c r="H20" i="15"/>
  <c r="O20" i="15" s="1"/>
  <c r="C15" i="15"/>
  <c r="F15" i="15" s="1"/>
  <c r="G15" i="15" s="1"/>
  <c r="H15" i="15"/>
  <c r="O15" i="15" s="1"/>
  <c r="F10" i="15"/>
  <c r="H10" i="15"/>
  <c r="H10" i="1"/>
  <c r="F10" i="1"/>
  <c r="P10" i="1" l="1"/>
  <c r="L619" i="1" a="1"/>
  <c r="L619" i="1" s="1"/>
  <c r="L579" i="1" a="1"/>
  <c r="L579" i="1" s="1"/>
  <c r="L572" i="1" a="1"/>
  <c r="L572" i="1" s="1"/>
  <c r="L370" i="1" a="1"/>
  <c r="L370" i="1" s="1"/>
  <c r="L394" i="1" a="1"/>
  <c r="L394" i="1" s="1"/>
  <c r="L349" i="1" a="1"/>
  <c r="L349" i="1" s="1"/>
  <c r="L615" i="1" a="1"/>
  <c r="L615" i="1" s="1"/>
  <c r="L589" i="1" a="1"/>
  <c r="L589" i="1" s="1"/>
  <c r="L586" i="1" a="1"/>
  <c r="L586" i="1" s="1"/>
  <c r="L552" i="1" a="1"/>
  <c r="L552" i="1" s="1"/>
  <c r="L577" i="1" a="1"/>
  <c r="L577" i="1" s="1"/>
  <c r="L532" i="1" a="1"/>
  <c r="L532" i="1" s="1"/>
  <c r="L508" i="1" a="1"/>
  <c r="L508" i="1" s="1"/>
  <c r="L444" i="1" a="1"/>
  <c r="L444" i="1" s="1"/>
  <c r="L406" i="1" a="1"/>
  <c r="L406" i="1" s="1"/>
  <c r="L459" i="1" a="1"/>
  <c r="L459" i="1" s="1"/>
  <c r="L371" i="1" a="1"/>
  <c r="L371" i="1" s="1"/>
  <c r="L358" i="1" a="1"/>
  <c r="L358" i="1" s="1"/>
  <c r="L543" i="1" a="1"/>
  <c r="L543" i="1" s="1"/>
  <c r="L578" i="1" a="1"/>
  <c r="L578" i="1" s="1"/>
  <c r="L427" i="1" a="1"/>
  <c r="L427" i="1" s="1"/>
  <c r="L369" i="1" a="1"/>
  <c r="L369" i="1" s="1"/>
  <c r="L545" i="1" a="1"/>
  <c r="L545" i="1" s="1"/>
  <c r="L620" i="1" a="1"/>
  <c r="L620" i="1" s="1"/>
  <c r="L548" i="1" a="1"/>
  <c r="L548" i="1" s="1"/>
  <c r="L489" i="1" a="1"/>
  <c r="L489" i="1" s="1"/>
  <c r="L595" i="1" a="1"/>
  <c r="L595" i="1" s="1"/>
  <c r="L375" i="1" a="1"/>
  <c r="L375" i="1" s="1"/>
  <c r="L538" i="1" a="1"/>
  <c r="L538" i="1" s="1"/>
  <c r="L610" i="1" a="1"/>
  <c r="L610" i="1" s="1"/>
  <c r="L421" i="1" a="1"/>
  <c r="L421" i="1" s="1"/>
  <c r="L430" i="1" a="1"/>
  <c r="L430" i="1" s="1"/>
  <c r="L531" i="1" a="1"/>
  <c r="L531" i="1" s="1"/>
  <c r="L500" i="1" a="1"/>
  <c r="L500" i="1" s="1"/>
  <c r="L593" i="1" a="1"/>
  <c r="L593" i="1" s="1"/>
  <c r="L335" i="1" a="1"/>
  <c r="L335" i="1" s="1"/>
  <c r="L365" i="1" a="1"/>
  <c r="L365" i="1" s="1"/>
  <c r="L447" i="1" a="1"/>
  <c r="L447" i="1" s="1"/>
  <c r="L550" i="1" a="1"/>
  <c r="L550" i="1" s="1"/>
  <c r="L336" i="1" a="1"/>
  <c r="L336" i="1" s="1"/>
  <c r="L556" i="1" a="1"/>
  <c r="L556" i="1" s="1"/>
  <c r="L445" i="1" a="1"/>
  <c r="L445" i="1" s="1"/>
  <c r="L526" i="1" a="1"/>
  <c r="L526" i="1" s="1"/>
  <c r="L472" i="1" a="1"/>
  <c r="L472" i="1" s="1"/>
  <c r="L625" i="1" a="1"/>
  <c r="L625" i="1" s="1"/>
  <c r="L345" i="1" a="1"/>
  <c r="L345" i="1" s="1"/>
  <c r="L518" i="1" a="1"/>
  <c r="L518" i="1" s="1"/>
  <c r="L544" i="1" a="1"/>
  <c r="L544" i="1" s="1"/>
  <c r="L455" i="1" a="1"/>
  <c r="L455" i="1" s="1"/>
  <c r="L607" i="1" a="1"/>
  <c r="L607" i="1" s="1"/>
  <c r="L601" i="1" a="1"/>
  <c r="L601" i="1" s="1"/>
  <c r="L346" i="1" a="1"/>
  <c r="L346" i="1" s="1"/>
  <c r="L389" i="1" a="1"/>
  <c r="L389" i="1" s="1"/>
  <c r="L442" i="1" a="1"/>
  <c r="L442" i="1" s="1"/>
  <c r="L476" i="1" a="1"/>
  <c r="L476" i="1" s="1"/>
  <c r="L492" i="1" a="1"/>
  <c r="L492" i="1" s="1"/>
  <c r="L402" i="1" a="1"/>
  <c r="L402" i="1" s="1"/>
  <c r="L423" i="1" a="1"/>
  <c r="L423" i="1" s="1"/>
  <c r="L483" i="1" a="1"/>
  <c r="L483" i="1" s="1"/>
  <c r="L486" i="1" a="1"/>
  <c r="L486" i="1" s="1"/>
  <c r="L507" i="1" a="1"/>
  <c r="L507" i="1" s="1"/>
  <c r="L599" i="1" a="1"/>
  <c r="L599" i="1" s="1"/>
  <c r="L539" i="1" a="1"/>
  <c r="L539" i="1" s="1"/>
  <c r="L501" i="1" a="1"/>
  <c r="L501" i="1" s="1"/>
  <c r="L580" i="1" a="1"/>
  <c r="L580" i="1" s="1"/>
  <c r="L582" i="1" a="1"/>
  <c r="L582" i="1" s="1"/>
  <c r="L573" i="1" a="1"/>
  <c r="L573" i="1" s="1"/>
  <c r="L629" i="1" a="1"/>
  <c r="L629" i="1" s="1"/>
  <c r="L419" i="1" a="1"/>
  <c r="L419" i="1" s="1"/>
  <c r="L373" i="1" a="1"/>
  <c r="L373" i="1" s="1"/>
  <c r="L602" i="1" a="1"/>
  <c r="L602" i="1" s="1"/>
  <c r="L385" i="1" a="1"/>
  <c r="L385" i="1" s="1"/>
  <c r="L410" i="1" a="1"/>
  <c r="L410" i="1" s="1"/>
  <c r="L546" i="1" a="1"/>
  <c r="L546" i="1" s="1"/>
  <c r="L403" i="1" a="1"/>
  <c r="L403" i="1" s="1"/>
  <c r="L429" i="1" a="1"/>
  <c r="L429" i="1" s="1"/>
  <c r="L470" i="1" a="1"/>
  <c r="L470" i="1" s="1"/>
  <c r="L565" i="1" a="1"/>
  <c r="L565" i="1" s="1"/>
  <c r="L425" i="1" a="1"/>
  <c r="L425" i="1" s="1"/>
  <c r="L411" i="1" a="1"/>
  <c r="L411" i="1" s="1"/>
  <c r="L493" i="1" a="1"/>
  <c r="L493" i="1" s="1"/>
  <c r="L439" i="1" a="1"/>
  <c r="L439" i="1" s="1"/>
  <c r="L525" i="1" a="1"/>
  <c r="L525" i="1" s="1"/>
  <c r="L451" i="1" a="1"/>
  <c r="L451" i="1" s="1"/>
  <c r="L575" i="1" a="1"/>
  <c r="L575" i="1" s="1"/>
  <c r="L450" i="1" a="1"/>
  <c r="L450" i="1" s="1"/>
  <c r="L603" i="1" a="1"/>
  <c r="L603" i="1" s="1"/>
  <c r="L422" i="1" a="1"/>
  <c r="L422" i="1" s="1"/>
  <c r="L542" i="1" a="1"/>
  <c r="L542" i="1" s="1"/>
  <c r="L608" i="1" a="1"/>
  <c r="L608" i="1" s="1"/>
  <c r="L382" i="1" a="1"/>
  <c r="L382" i="1" s="1"/>
  <c r="L491" i="1" a="1"/>
  <c r="L491" i="1" s="1"/>
  <c r="L333" i="1" a="1"/>
  <c r="L333" i="1" s="1"/>
  <c r="L555" i="1" a="1"/>
  <c r="L555" i="1" s="1"/>
  <c r="L479" i="1" a="1"/>
  <c r="L479" i="1" s="1"/>
  <c r="L363" i="1" a="1"/>
  <c r="L363" i="1" s="1"/>
  <c r="L541" i="1" a="1"/>
  <c r="L541" i="1" s="1"/>
  <c r="L473" i="1" a="1"/>
  <c r="L473" i="1" s="1"/>
  <c r="L621" i="1" a="1"/>
  <c r="L621" i="1" s="1"/>
  <c r="L384" i="1" a="1"/>
  <c r="L384" i="1" s="1"/>
  <c r="L378" i="1" a="1"/>
  <c r="L378" i="1" s="1"/>
  <c r="L401" i="1" a="1"/>
  <c r="L401" i="1" s="1"/>
  <c r="L344" i="1" a="1"/>
  <c r="L344" i="1" s="1"/>
  <c r="L366" i="1" a="1"/>
  <c r="L366" i="1" s="1"/>
  <c r="L379" i="1" a="1"/>
  <c r="L379" i="1" s="1"/>
  <c r="L337" i="1" a="1"/>
  <c r="L337" i="1" s="1"/>
  <c r="L397" i="1" a="1"/>
  <c r="L397" i="1" s="1"/>
  <c r="L535" i="1" a="1"/>
  <c r="L535" i="1" s="1"/>
  <c r="L569" i="1" a="1"/>
  <c r="L569" i="1" s="1"/>
  <c r="L596" i="1" a="1"/>
  <c r="L596" i="1" s="1"/>
  <c r="L398" i="1" a="1"/>
  <c r="L398" i="1" s="1"/>
  <c r="L426" i="1" a="1"/>
  <c r="L426" i="1" s="1"/>
  <c r="L428" i="1" a="1"/>
  <c r="L428" i="1" s="1"/>
  <c r="L458" i="1" a="1"/>
  <c r="L458" i="1" s="1"/>
  <c r="L614" i="1" a="1"/>
  <c r="L614" i="1" s="1"/>
  <c r="L393" i="1" a="1"/>
  <c r="L393" i="1" s="1"/>
  <c r="L583" i="1" a="1"/>
  <c r="L583" i="1" s="1"/>
  <c r="L468" i="1" a="1"/>
  <c r="L468" i="1" s="1"/>
  <c r="L388" i="1" a="1"/>
  <c r="L388" i="1" s="1"/>
  <c r="L364" i="1" a="1"/>
  <c r="L364" i="1" s="1"/>
  <c r="L488" i="1" a="1"/>
  <c r="L488" i="1" s="1"/>
  <c r="L562" i="1" a="1"/>
  <c r="L562" i="1" s="1"/>
  <c r="L627" i="1" a="1"/>
  <c r="L627" i="1" s="1"/>
  <c r="L560" i="1" a="1"/>
  <c r="L560" i="1" s="1"/>
  <c r="L359" i="1" a="1"/>
  <c r="L359" i="1" s="1"/>
  <c r="L334" i="1" a="1"/>
  <c r="L334" i="1" s="1"/>
  <c r="L352" i="1" a="1"/>
  <c r="L352" i="1" s="1"/>
  <c r="L377" i="1" a="1"/>
  <c r="L377" i="1" s="1"/>
  <c r="L457" i="1" a="1"/>
  <c r="L457" i="1" s="1"/>
  <c r="L484" i="1" a="1"/>
  <c r="L484" i="1" s="1"/>
  <c r="L408" i="1" a="1"/>
  <c r="L408" i="1" s="1"/>
  <c r="L490" i="1" a="1"/>
  <c r="L490" i="1" s="1"/>
  <c r="L515" i="1" a="1"/>
  <c r="L515" i="1" s="1"/>
  <c r="L537" i="1" a="1"/>
  <c r="L537" i="1" s="1"/>
  <c r="L591" i="1" a="1"/>
  <c r="L591" i="1" s="1"/>
  <c r="L511" i="1" a="1"/>
  <c r="L511" i="1" s="1"/>
  <c r="L461" i="1" a="1"/>
  <c r="L461" i="1" s="1"/>
  <c r="L331" i="1" a="1"/>
  <c r="L331" i="1" s="1"/>
  <c r="L391" i="1" a="1"/>
  <c r="L391" i="1" s="1"/>
  <c r="L338" i="1" a="1"/>
  <c r="L338" i="1" s="1"/>
  <c r="L386" i="1" a="1"/>
  <c r="L386" i="1" s="1"/>
  <c r="L581" i="1" a="1"/>
  <c r="L581" i="1" s="1"/>
  <c r="L448" i="1" a="1"/>
  <c r="L448" i="1" s="1"/>
  <c r="L466" i="1" a="1"/>
  <c r="L466" i="1" s="1"/>
  <c r="L512" i="1" a="1"/>
  <c r="L512" i="1" s="1"/>
  <c r="L597" i="1" a="1"/>
  <c r="L597" i="1" s="1"/>
  <c r="L616" i="1" a="1"/>
  <c r="L616" i="1" s="1"/>
  <c r="L506" i="1" a="1"/>
  <c r="L506" i="1" s="1"/>
  <c r="L453" i="1" a="1"/>
  <c r="L453" i="1" s="1"/>
  <c r="L568" i="1" a="1"/>
  <c r="L568" i="1" s="1"/>
  <c r="L339" i="1" a="1"/>
  <c r="L339" i="1" s="1"/>
  <c r="L505" i="1" a="1"/>
  <c r="L505" i="1" s="1"/>
  <c r="L566" i="1" a="1"/>
  <c r="L566" i="1" s="1"/>
  <c r="L368" i="1" a="1"/>
  <c r="L368" i="1" s="1"/>
  <c r="L374" i="1" a="1"/>
  <c r="L374" i="1" s="1"/>
  <c r="L437" i="1" a="1"/>
  <c r="L437" i="1" s="1"/>
  <c r="L390" i="1" a="1"/>
  <c r="L390" i="1" s="1"/>
  <c r="L513" i="1" a="1"/>
  <c r="L513" i="1" s="1"/>
  <c r="L494" i="1" a="1"/>
  <c r="L494" i="1" s="1"/>
  <c r="L626" i="1" a="1"/>
  <c r="L626" i="1" s="1"/>
  <c r="L367" i="1" a="1"/>
  <c r="L367" i="1" s="1"/>
  <c r="L399" i="1" a="1"/>
  <c r="L399" i="1" s="1"/>
  <c r="L415" i="1" a="1"/>
  <c r="L415" i="1" s="1"/>
  <c r="L376" i="1" a="1"/>
  <c r="L376" i="1" s="1"/>
  <c r="L609" i="1" a="1"/>
  <c r="L609" i="1" s="1"/>
  <c r="L420" i="1" a="1"/>
  <c r="L420" i="1" s="1"/>
  <c r="L524" i="1" a="1"/>
  <c r="L524" i="1" s="1"/>
  <c r="L547" i="1" a="1"/>
  <c r="L547" i="1" s="1"/>
  <c r="L613" i="1" a="1"/>
  <c r="L613" i="1" s="1"/>
  <c r="L530" i="1" a="1"/>
  <c r="L530" i="1" s="1"/>
  <c r="L361" i="1" a="1"/>
  <c r="L361" i="1" s="1"/>
  <c r="L416" i="1" a="1"/>
  <c r="L416" i="1" s="1"/>
  <c r="L478" i="1" a="1"/>
  <c r="L478" i="1" s="1"/>
  <c r="L523" i="1" a="1"/>
  <c r="L523" i="1" s="1"/>
  <c r="L497" i="1" a="1"/>
  <c r="L497" i="1" s="1"/>
  <c r="L381" i="1" a="1"/>
  <c r="L381" i="1" s="1"/>
  <c r="L424" i="1" a="1"/>
  <c r="L424" i="1" s="1"/>
  <c r="L517" i="1" a="1"/>
  <c r="L517" i="1" s="1"/>
  <c r="L343" i="1" a="1"/>
  <c r="L343" i="1" s="1"/>
  <c r="L356" i="1" a="1"/>
  <c r="L356" i="1" s="1"/>
  <c r="L474" i="1" a="1"/>
  <c r="L474" i="1" s="1"/>
  <c r="L340" i="1" a="1"/>
  <c r="L340" i="1" s="1"/>
  <c r="L372" i="1" a="1"/>
  <c r="L372" i="1" s="1"/>
  <c r="L536" i="1" a="1"/>
  <c r="L536" i="1" s="1"/>
  <c r="L350" i="1" a="1"/>
  <c r="L350" i="1" s="1"/>
  <c r="L405" i="1" a="1"/>
  <c r="L405" i="1" s="1"/>
  <c r="L404" i="1" a="1"/>
  <c r="L404" i="1" s="1"/>
  <c r="L441" i="1" a="1"/>
  <c r="L441" i="1" s="1"/>
  <c r="L443" i="1" a="1"/>
  <c r="L443" i="1" s="1"/>
  <c r="L387" i="1" a="1"/>
  <c r="L387" i="1" s="1"/>
  <c r="L418" i="1" a="1"/>
  <c r="L418" i="1" s="1"/>
  <c r="L529" i="1" a="1"/>
  <c r="L529" i="1" s="1"/>
  <c r="L592" i="1" a="1"/>
  <c r="L592" i="1" s="1"/>
  <c r="L584" i="1" a="1"/>
  <c r="L584" i="1" s="1"/>
  <c r="L395" i="1" a="1"/>
  <c r="L395" i="1" s="1"/>
  <c r="L432" i="1" a="1"/>
  <c r="L432" i="1" s="1"/>
  <c r="L396" i="1" a="1"/>
  <c r="L396" i="1" s="1"/>
  <c r="L414" i="1" a="1"/>
  <c r="L414" i="1" s="1"/>
  <c r="L434" i="1" a="1"/>
  <c r="L434" i="1" s="1"/>
  <c r="L509" i="1" a="1"/>
  <c r="L509" i="1" s="1"/>
  <c r="L554" i="1" a="1"/>
  <c r="L554" i="1" s="1"/>
  <c r="L600" i="1" a="1"/>
  <c r="L600" i="1" s="1"/>
  <c r="L435" i="1" a="1"/>
  <c r="L435" i="1" s="1"/>
  <c r="L587" i="1" a="1"/>
  <c r="L587" i="1" s="1"/>
  <c r="L495" i="1" a="1"/>
  <c r="L495" i="1" s="1"/>
  <c r="L392" i="1" a="1"/>
  <c r="L392" i="1" s="1"/>
  <c r="L348" i="1" a="1"/>
  <c r="L348" i="1" s="1"/>
  <c r="L628" i="1" a="1"/>
  <c r="L628" i="1" s="1"/>
  <c r="L332" i="1" a="1"/>
  <c r="L332" i="1" s="1"/>
  <c r="L347" i="1" a="1"/>
  <c r="L347" i="1" s="1"/>
  <c r="L407" i="1" a="1"/>
  <c r="L407" i="1" s="1"/>
  <c r="L475" i="1" a="1"/>
  <c r="L475" i="1" s="1"/>
  <c r="L527" i="1" a="1"/>
  <c r="L527" i="1" s="1"/>
  <c r="L528" i="1" a="1"/>
  <c r="L528" i="1" s="1"/>
  <c r="L606" i="1" a="1"/>
  <c r="L606" i="1" s="1"/>
  <c r="L571" i="1" a="1"/>
  <c r="L571" i="1" s="1"/>
  <c r="L351" i="1" a="1"/>
  <c r="L351" i="1" s="1"/>
  <c r="L622" i="1" a="1"/>
  <c r="L622" i="1" s="1"/>
  <c r="L355" i="1" a="1"/>
  <c r="L355" i="1" s="1"/>
  <c r="L438" i="1" a="1"/>
  <c r="L438" i="1" s="1"/>
  <c r="L383" i="1" a="1"/>
  <c r="L383" i="1" s="1"/>
  <c r="L353" i="1" a="1"/>
  <c r="L353" i="1" s="1"/>
  <c r="L362" i="1" a="1"/>
  <c r="L362" i="1" s="1"/>
  <c r="L454" i="1" a="1"/>
  <c r="L454" i="1" s="1"/>
  <c r="L480" i="1" a="1"/>
  <c r="L480" i="1" s="1"/>
  <c r="L533" i="1" a="1"/>
  <c r="L533" i="1" s="1"/>
  <c r="L623" i="1" a="1"/>
  <c r="L623" i="1" s="1"/>
  <c r="L590" i="1" a="1"/>
  <c r="L590" i="1" s="1"/>
  <c r="L502" i="1" a="1"/>
  <c r="L502" i="1" s="1"/>
  <c r="L341" i="1" a="1"/>
  <c r="L341" i="1" s="1"/>
  <c r="L460" i="1" a="1"/>
  <c r="L460" i="1" s="1"/>
  <c r="L409" i="1" a="1"/>
  <c r="L409" i="1" s="1"/>
  <c r="L357" i="1" a="1"/>
  <c r="L357" i="1" s="1"/>
  <c r="L456" i="1" a="1"/>
  <c r="L456" i="1" s="1"/>
  <c r="L412" i="1" a="1"/>
  <c r="L412" i="1" s="1"/>
  <c r="L449" i="1" a="1"/>
  <c r="L449" i="1" s="1"/>
  <c r="L604" i="1" a="1"/>
  <c r="L604" i="1" s="1"/>
  <c r="L446" i="1" a="1"/>
  <c r="L446" i="1" s="1"/>
  <c r="L413" i="1" a="1"/>
  <c r="L413" i="1" s="1"/>
  <c r="L487" i="1" a="1"/>
  <c r="L487" i="1" s="1"/>
  <c r="L464" i="1" a="1"/>
  <c r="L464" i="1" s="1"/>
  <c r="L564" i="1" a="1"/>
  <c r="L564" i="1" s="1"/>
  <c r="L516" i="1" a="1"/>
  <c r="L516" i="1" s="1"/>
  <c r="L594" i="1" a="1"/>
  <c r="L594" i="1" s="1"/>
  <c r="L499" i="1" a="1"/>
  <c r="L499" i="1" s="1"/>
  <c r="L567" i="1" a="1"/>
  <c r="L567" i="1" s="1"/>
  <c r="L558" i="1" a="1"/>
  <c r="L558" i="1" s="1"/>
  <c r="L576" i="1" a="1"/>
  <c r="L576" i="1" s="1"/>
  <c r="L553" i="1" a="1"/>
  <c r="L553" i="1" s="1"/>
  <c r="L563" i="1" a="1"/>
  <c r="L563" i="1" s="1"/>
  <c r="L471" i="1" a="1"/>
  <c r="L471" i="1" s="1"/>
  <c r="L574" i="1" a="1"/>
  <c r="L574" i="1" s="1"/>
  <c r="L557" i="1" a="1"/>
  <c r="L557" i="1" s="1"/>
  <c r="L561" i="1" a="1"/>
  <c r="L561" i="1" s="1"/>
  <c r="L433" i="1" a="1"/>
  <c r="L433" i="1" s="1"/>
  <c r="L477" i="1" a="1"/>
  <c r="L477" i="1" s="1"/>
  <c r="L467" i="1" a="1"/>
  <c r="L467" i="1" s="1"/>
  <c r="L354" i="1" a="1"/>
  <c r="L354" i="1" s="1"/>
  <c r="L482" i="1" a="1"/>
  <c r="L482" i="1" s="1"/>
  <c r="L510" i="1" a="1"/>
  <c r="L510" i="1" s="1"/>
  <c r="L570" i="1" a="1"/>
  <c r="L570" i="1" s="1"/>
  <c r="L534" i="1" a="1"/>
  <c r="L534" i="1" s="1"/>
  <c r="L618" i="1" a="1"/>
  <c r="L618" i="1" s="1"/>
  <c r="L585" i="1" a="1"/>
  <c r="L585" i="1" s="1"/>
  <c r="L612" i="1" a="1"/>
  <c r="L612" i="1" s="1"/>
  <c r="L611" i="1" a="1"/>
  <c r="L611" i="1" s="1"/>
  <c r="L440" i="1" a="1"/>
  <c r="L440" i="1" s="1"/>
  <c r="L514" i="1" a="1"/>
  <c r="L514" i="1" s="1"/>
  <c r="L503" i="1" a="1"/>
  <c r="L503" i="1" s="1"/>
  <c r="L522" i="1" a="1"/>
  <c r="L522" i="1" s="1"/>
  <c r="L400" i="1" a="1"/>
  <c r="L400" i="1" s="1"/>
  <c r="L380" i="1" a="1"/>
  <c r="L380" i="1" s="1"/>
  <c r="L559" i="1" a="1"/>
  <c r="L559" i="1" s="1"/>
  <c r="L465" i="1" a="1"/>
  <c r="L465" i="1" s="1"/>
  <c r="L549" i="1" a="1"/>
  <c r="L549" i="1" s="1"/>
  <c r="L551" i="1" a="1"/>
  <c r="L551" i="1" s="1"/>
  <c r="L342" i="1" a="1"/>
  <c r="L342" i="1" s="1"/>
  <c r="L452" i="1" a="1"/>
  <c r="L452" i="1" s="1"/>
  <c r="L360" i="1" a="1"/>
  <c r="L360" i="1" s="1"/>
  <c r="L417" i="1" a="1"/>
  <c r="L417" i="1" s="1"/>
  <c r="L463" i="1" a="1"/>
  <c r="L463" i="1" s="1"/>
  <c r="L485" i="1" a="1"/>
  <c r="L485" i="1" s="1"/>
  <c r="L462" i="1" a="1"/>
  <c r="L462" i="1" s="1"/>
  <c r="L481" i="1" a="1"/>
  <c r="L481" i="1" s="1"/>
  <c r="L504" i="1" a="1"/>
  <c r="L504" i="1" s="1"/>
  <c r="L496" i="1" a="1"/>
  <c r="L496" i="1" s="1"/>
  <c r="L521" i="1" a="1"/>
  <c r="L521" i="1" s="1"/>
  <c r="L605" i="1" a="1"/>
  <c r="L605" i="1" s="1"/>
  <c r="L588" i="1" a="1"/>
  <c r="L588" i="1" s="1"/>
  <c r="L436" i="1" a="1"/>
  <c r="L436" i="1" s="1"/>
  <c r="L520" i="1" a="1"/>
  <c r="L520" i="1" s="1"/>
  <c r="L598" i="1" a="1"/>
  <c r="L598" i="1" s="1"/>
  <c r="L431" i="1" a="1"/>
  <c r="L431" i="1" s="1"/>
  <c r="L469" i="1" a="1"/>
  <c r="L469" i="1" s="1"/>
  <c r="L519" i="1" a="1"/>
  <c r="L519" i="1" s="1"/>
  <c r="L498" i="1" a="1"/>
  <c r="L498" i="1" s="1"/>
  <c r="L540" i="1" a="1"/>
  <c r="L540" i="1" s="1"/>
  <c r="L624" i="1" a="1"/>
  <c r="L624" i="1" s="1"/>
  <c r="L630" i="1" a="1"/>
  <c r="L630" i="1" s="1"/>
  <c r="L617" i="1" a="1"/>
  <c r="L617" i="1" s="1"/>
  <c r="I10" i="1"/>
  <c r="L927" i="1" a="1"/>
  <c r="L927" i="1" s="1"/>
  <c r="L890" i="1" a="1"/>
  <c r="L890" i="1" s="1"/>
  <c r="N748" i="1"/>
  <c r="N745" i="1"/>
  <c r="N740" i="1"/>
  <c r="N729" i="1"/>
  <c r="N726" i="1"/>
  <c r="N723" i="1"/>
  <c r="L688" i="1" a="1"/>
  <c r="L688" i="1" s="1"/>
  <c r="N677" i="1"/>
  <c r="N665" i="1"/>
  <c r="N657" i="1"/>
  <c r="N646" i="1"/>
  <c r="N637" i="1"/>
  <c r="N430" i="1"/>
  <c r="N427" i="1"/>
  <c r="N381" i="1"/>
  <c r="N356" i="1"/>
  <c r="N350" i="1"/>
  <c r="N638" i="1"/>
  <c r="N402" i="1"/>
  <c r="N371" i="1"/>
  <c r="L931" i="1" a="1"/>
  <c r="L931" i="1" s="1"/>
  <c r="L907" i="1" a="1"/>
  <c r="L907" i="1" s="1"/>
  <c r="L883" i="1" a="1"/>
  <c r="L883" i="1" s="1"/>
  <c r="L866" i="1" a="1"/>
  <c r="L866" i="1" s="1"/>
  <c r="L762" i="1" a="1"/>
  <c r="L762" i="1" s="1"/>
  <c r="N752" i="1"/>
  <c r="N734" i="1"/>
  <c r="N731" i="1"/>
  <c r="N720" i="1"/>
  <c r="N705" i="1"/>
  <c r="N702" i="1"/>
  <c r="N699" i="1"/>
  <c r="N696" i="1"/>
  <c r="N690" i="1"/>
  <c r="L682" i="1" a="1"/>
  <c r="L682" i="1" s="1"/>
  <c r="N672" i="1"/>
  <c r="N667" i="1"/>
  <c r="L637" i="1" a="1"/>
  <c r="L637" i="1" s="1"/>
  <c r="N634" i="1"/>
  <c r="N457" i="1"/>
  <c r="N445" i="1"/>
  <c r="N432" i="1"/>
  <c r="N424" i="1"/>
  <c r="N419" i="1"/>
  <c r="N407" i="1"/>
  <c r="N396" i="1"/>
  <c r="N386" i="1"/>
  <c r="N358" i="1"/>
  <c r="N353" i="1"/>
  <c r="N339" i="1"/>
  <c r="N337" i="1"/>
  <c r="N335" i="1"/>
  <c r="L895" i="1" a="1"/>
  <c r="L895" i="1" s="1"/>
  <c r="L865" i="1" a="1"/>
  <c r="L865" i="1" s="1"/>
  <c r="L840" i="1" a="1"/>
  <c r="L840" i="1" s="1"/>
  <c r="L811" i="1" a="1"/>
  <c r="L811" i="1" s="1"/>
  <c r="N721" i="1"/>
  <c r="L712" i="1" a="1"/>
  <c r="L712" i="1" s="1"/>
  <c r="N673" i="1"/>
  <c r="N666" i="1"/>
  <c r="N641" i="1"/>
  <c r="L903" i="1" a="1"/>
  <c r="L903" i="1" s="1"/>
  <c r="L877" i="1" a="1"/>
  <c r="L877" i="1" s="1"/>
  <c r="L822" i="1" a="1"/>
  <c r="L822" i="1" s="1"/>
  <c r="L820" i="1" a="1"/>
  <c r="L820" i="1" s="1"/>
  <c r="N755" i="1"/>
  <c r="N713" i="1"/>
  <c r="N693" i="1"/>
  <c r="N684" i="1"/>
  <c r="N670" i="1"/>
  <c r="L667" i="1" a="1"/>
  <c r="L667" i="1" s="1"/>
  <c r="N654" i="1"/>
  <c r="N651" i="1"/>
  <c r="N648" i="1"/>
  <c r="N640" i="1"/>
  <c r="N450" i="1"/>
  <c r="N442" i="1"/>
  <c r="N439" i="1"/>
  <c r="N434" i="1"/>
  <c r="N421" i="1"/>
  <c r="N412" i="1"/>
  <c r="N388" i="1"/>
  <c r="N378" i="1"/>
  <c r="N363" i="1"/>
  <c r="N348" i="1"/>
  <c r="L871" i="1" a="1"/>
  <c r="L871" i="1" s="1"/>
  <c r="L845" i="1" a="1"/>
  <c r="L845" i="1" s="1"/>
  <c r="L838" i="1" a="1"/>
  <c r="L838" i="1" s="1"/>
  <c r="N747" i="1"/>
  <c r="N716" i="1"/>
  <c r="N679" i="1"/>
  <c r="N674" i="1"/>
  <c r="L672" i="1" a="1"/>
  <c r="L672" i="1" s="1"/>
  <c r="N662" i="1"/>
  <c r="N659" i="1"/>
  <c r="N645" i="1"/>
  <c r="N642" i="1"/>
  <c r="N453" i="1"/>
  <c r="N447" i="1"/>
  <c r="N417" i="1"/>
  <c r="N415" i="1"/>
  <c r="N410" i="1"/>
  <c r="N405" i="1"/>
  <c r="N400" i="1"/>
  <c r="N391" i="1"/>
  <c r="N383" i="1"/>
  <c r="N375" i="1"/>
  <c r="N370" i="1"/>
  <c r="N368" i="1"/>
  <c r="N372" i="1"/>
  <c r="N334" i="1"/>
  <c r="N331" i="1"/>
  <c r="N336" i="1"/>
  <c r="L913" i="1" a="1"/>
  <c r="L913" i="1" s="1"/>
  <c r="L909" i="1" a="1"/>
  <c r="L909" i="1" s="1"/>
  <c r="L853" i="1" a="1"/>
  <c r="L853" i="1" s="1"/>
  <c r="L835" i="1" a="1"/>
  <c r="L835" i="1" s="1"/>
  <c r="L832" i="1" a="1"/>
  <c r="L832" i="1" s="1"/>
  <c r="L826" i="1" a="1"/>
  <c r="L826" i="1" s="1"/>
  <c r="L773" i="1" a="1"/>
  <c r="L773" i="1" s="1"/>
  <c r="N759" i="1"/>
  <c r="N757" i="1"/>
  <c r="N742" i="1"/>
  <c r="N739" i="1"/>
  <c r="N736" i="1"/>
  <c r="N728" i="1"/>
  <c r="N725" i="1"/>
  <c r="N722" i="1"/>
  <c r="N719" i="1"/>
  <c r="N710" i="1"/>
  <c r="N707" i="1"/>
  <c r="N687" i="1"/>
  <c r="N636" i="1"/>
  <c r="N633" i="1"/>
  <c r="N456" i="1"/>
  <c r="N436" i="1"/>
  <c r="N403" i="1"/>
  <c r="N398" i="1"/>
  <c r="N395" i="1"/>
  <c r="N393" i="1"/>
  <c r="N365" i="1"/>
  <c r="N360" i="1"/>
  <c r="N352" i="1"/>
  <c r="N344" i="1"/>
  <c r="N342" i="1"/>
  <c r="N446" i="1"/>
  <c r="N411" i="1"/>
  <c r="N751" i="1"/>
  <c r="N744" i="1"/>
  <c r="N701" i="1"/>
  <c r="N689" i="1"/>
  <c r="N683" i="1"/>
  <c r="N669" i="1"/>
  <c r="N664" i="1"/>
  <c r="N656" i="1"/>
  <c r="N653" i="1"/>
  <c r="N650" i="1"/>
  <c r="N639" i="1"/>
  <c r="N444" i="1"/>
  <c r="N426" i="1"/>
  <c r="N380" i="1"/>
  <c r="N377" i="1"/>
  <c r="N355" i="1"/>
  <c r="N338" i="1"/>
  <c r="N333" i="1"/>
  <c r="L882" i="1" a="1"/>
  <c r="L882" i="1" s="1"/>
  <c r="L855" i="1" a="1"/>
  <c r="L855" i="1" s="1"/>
  <c r="L786" i="1" a="1"/>
  <c r="L786" i="1" s="1"/>
  <c r="L763" i="1" a="1"/>
  <c r="L763" i="1" s="1"/>
  <c r="N756" i="1"/>
  <c r="N727" i="1"/>
  <c r="N718" i="1"/>
  <c r="N686" i="1"/>
  <c r="N668" i="1"/>
  <c r="N658" i="1"/>
  <c r="L647" i="1" a="1"/>
  <c r="L647" i="1" s="1"/>
  <c r="N455" i="1"/>
  <c r="N367" i="1"/>
  <c r="L828" i="1" a="1"/>
  <c r="L828" i="1" s="1"/>
  <c r="L821" i="1" a="1"/>
  <c r="L821" i="1" s="1"/>
  <c r="L779" i="1" a="1"/>
  <c r="L779" i="1" s="1"/>
  <c r="L767" i="1" a="1"/>
  <c r="L767" i="1" s="1"/>
  <c r="N754" i="1"/>
  <c r="N749" i="1"/>
  <c r="L736" i="1" a="1"/>
  <c r="L736" i="1" s="1"/>
  <c r="N733" i="1"/>
  <c r="N704" i="1"/>
  <c r="N698" i="1"/>
  <c r="N695" i="1"/>
  <c r="N681" i="1"/>
  <c r="N676" i="1"/>
  <c r="N661" i="1"/>
  <c r="N647" i="1"/>
  <c r="N644" i="1"/>
  <c r="N459" i="1"/>
  <c r="N449" i="1"/>
  <c r="N441" i="1"/>
  <c r="N438" i="1"/>
  <c r="N431" i="1"/>
  <c r="N429" i="1"/>
  <c r="N423" i="1"/>
  <c r="N409" i="1"/>
  <c r="N385" i="1"/>
  <c r="N362" i="1"/>
  <c r="N347" i="1"/>
  <c r="N382" i="1"/>
  <c r="N374" i="1"/>
  <c r="N357" i="1"/>
  <c r="N351" i="1"/>
  <c r="N349" i="1"/>
  <c r="N341" i="1"/>
  <c r="L919" i="1" a="1"/>
  <c r="L919" i="1" s="1"/>
  <c r="L915" i="1" a="1"/>
  <c r="L915" i="1" s="1"/>
  <c r="L867" i="1" a="1"/>
  <c r="L867" i="1" s="1"/>
  <c r="L862" i="1" a="1"/>
  <c r="L862" i="1" s="1"/>
  <c r="L859" i="1" a="1"/>
  <c r="L859" i="1" s="1"/>
  <c r="N746" i="1"/>
  <c r="N741" i="1"/>
  <c r="N738" i="1"/>
  <c r="L733" i="1" a="1"/>
  <c r="L733" i="1" s="1"/>
  <c r="N730" i="1"/>
  <c r="N715" i="1"/>
  <c r="N712" i="1"/>
  <c r="N709" i="1"/>
  <c r="N692" i="1"/>
  <c r="L681" i="1" a="1"/>
  <c r="L681" i="1" s="1"/>
  <c r="L664" i="1" a="1"/>
  <c r="L664" i="1" s="1"/>
  <c r="L644" i="1" a="1"/>
  <c r="L644" i="1" s="1"/>
  <c r="N632" i="1"/>
  <c r="N452" i="1"/>
  <c r="N433" i="1"/>
  <c r="N420" i="1"/>
  <c r="N414" i="1"/>
  <c r="N406" i="1"/>
  <c r="N390" i="1"/>
  <c r="N387" i="1"/>
  <c r="N671" i="1"/>
  <c r="L876" i="1" a="1"/>
  <c r="L876" i="1" s="1"/>
  <c r="L870" i="1" a="1"/>
  <c r="L870" i="1" s="1"/>
  <c r="L795" i="1" a="1"/>
  <c r="L795" i="1" s="1"/>
  <c r="L793" i="1" a="1"/>
  <c r="L793" i="1" s="1"/>
  <c r="N753" i="1"/>
  <c r="N735" i="1"/>
  <c r="L730" i="1" a="1"/>
  <c r="L730" i="1" s="1"/>
  <c r="N724" i="1"/>
  <c r="L721" i="1" a="1"/>
  <c r="L721" i="1" s="1"/>
  <c r="N706" i="1"/>
  <c r="N703" i="1"/>
  <c r="N697" i="1"/>
  <c r="N660" i="1"/>
  <c r="N649" i="1"/>
  <c r="N635" i="1"/>
  <c r="N440" i="1"/>
  <c r="N435" i="1"/>
  <c r="N428" i="1"/>
  <c r="N425" i="1"/>
  <c r="N418" i="1"/>
  <c r="N416" i="1"/>
  <c r="N404" i="1"/>
  <c r="N399" i="1"/>
  <c r="N397" i="1"/>
  <c r="N376" i="1"/>
  <c r="N364" i="1"/>
  <c r="N359" i="1"/>
  <c r="N346" i="1"/>
  <c r="N369" i="1"/>
  <c r="N361" i="1"/>
  <c r="N354" i="1"/>
  <c r="N343" i="1"/>
  <c r="N340" i="1"/>
  <c r="L921" i="1" a="1"/>
  <c r="L921" i="1" s="1"/>
  <c r="L802" i="1" a="1"/>
  <c r="L802" i="1" s="1"/>
  <c r="L780" i="1" a="1"/>
  <c r="L780" i="1" s="1"/>
  <c r="N758" i="1"/>
  <c r="L756" i="1" a="1"/>
  <c r="L756" i="1" s="1"/>
  <c r="N750" i="1"/>
  <c r="N743" i="1"/>
  <c r="N737" i="1"/>
  <c r="N732" i="1"/>
  <c r="N714" i="1"/>
  <c r="L706" i="1" a="1"/>
  <c r="L706" i="1" s="1"/>
  <c r="N700" i="1"/>
  <c r="N691" i="1"/>
  <c r="L660" i="1" a="1"/>
  <c r="L660" i="1" s="1"/>
  <c r="N655" i="1"/>
  <c r="N652" i="1"/>
  <c r="L641" i="1" a="1"/>
  <c r="L641" i="1" s="1"/>
  <c r="L635" i="1" a="1"/>
  <c r="L635" i="1" s="1"/>
  <c r="N458" i="1"/>
  <c r="N451" i="1"/>
  <c r="N448" i="1"/>
  <c r="N443" i="1"/>
  <c r="N413" i="1"/>
  <c r="N408" i="1"/>
  <c r="N394" i="1"/>
  <c r="N392" i="1"/>
  <c r="N389" i="1"/>
  <c r="N379" i="1"/>
  <c r="L901" i="1" a="1"/>
  <c r="L901" i="1" s="1"/>
  <c r="L849" i="1" a="1"/>
  <c r="L849" i="1" s="1"/>
  <c r="L808" i="1" a="1"/>
  <c r="L808" i="1" s="1"/>
  <c r="N760" i="1"/>
  <c r="L758" i="1" a="1"/>
  <c r="L758" i="1" s="1"/>
  <c r="L750" i="1" a="1"/>
  <c r="L750" i="1" s="1"/>
  <c r="N717" i="1"/>
  <c r="N711" i="1"/>
  <c r="N708" i="1"/>
  <c r="N694" i="1"/>
  <c r="N688" i="1"/>
  <c r="N685" i="1"/>
  <c r="N682" i="1"/>
  <c r="N680" i="1"/>
  <c r="N675" i="1"/>
  <c r="N663" i="1"/>
  <c r="L652" i="1" a="1"/>
  <c r="L652" i="1" s="1"/>
  <c r="N643" i="1"/>
  <c r="N454" i="1"/>
  <c r="N437" i="1"/>
  <c r="N422" i="1"/>
  <c r="N401" i="1"/>
  <c r="N384" i="1"/>
  <c r="N373" i="1"/>
  <c r="N366" i="1"/>
  <c r="N332" i="1"/>
  <c r="N345" i="1"/>
  <c r="N678" i="1"/>
  <c r="L655" i="1" a="1"/>
  <c r="L655" i="1" s="1"/>
  <c r="L686" i="1" a="1"/>
  <c r="L686" i="1" s="1"/>
  <c r="L701" i="1" a="1"/>
  <c r="L701" i="1" s="1"/>
  <c r="L800" i="1" a="1"/>
  <c r="L800" i="1" s="1"/>
  <c r="L734" i="1" a="1"/>
  <c r="L734" i="1" s="1"/>
  <c r="L806" i="1" a="1"/>
  <c r="L806" i="1" s="1"/>
  <c r="L900" i="1" a="1"/>
  <c r="L900" i="1" s="1"/>
  <c r="L896" i="1" a="1"/>
  <c r="L896" i="1" s="1"/>
  <c r="L724" i="1" a="1"/>
  <c r="L724" i="1" s="1"/>
  <c r="L687" i="1" a="1"/>
  <c r="L687" i="1" s="1"/>
  <c r="L703" i="1" a="1"/>
  <c r="L703" i="1" s="1"/>
  <c r="L771" i="1" a="1"/>
  <c r="L771" i="1" s="1"/>
  <c r="L723" i="1" a="1"/>
  <c r="L723" i="1" s="1"/>
  <c r="L689" i="1" a="1"/>
  <c r="L689" i="1" s="1"/>
  <c r="L737" i="1" a="1"/>
  <c r="L737" i="1" s="1"/>
  <c r="L783" i="1" a="1"/>
  <c r="L783" i="1" s="1"/>
  <c r="L804" i="1" a="1"/>
  <c r="L804" i="1" s="1"/>
  <c r="L879" i="1" a="1"/>
  <c r="L879" i="1" s="1"/>
  <c r="L884" i="1" a="1"/>
  <c r="L884" i="1" s="1"/>
  <c r="L700" i="1" a="1"/>
  <c r="L700" i="1" s="1"/>
  <c r="L718" i="1" a="1"/>
  <c r="L718" i="1" s="1"/>
  <c r="L707" i="1" a="1"/>
  <c r="L707" i="1" s="1"/>
  <c r="L642" i="1" a="1"/>
  <c r="L642" i="1" s="1"/>
  <c r="L788" i="1" a="1"/>
  <c r="L788" i="1" s="1"/>
  <c r="L748" i="1" a="1"/>
  <c r="L748" i="1" s="1"/>
  <c r="L761" i="1" a="1"/>
  <c r="L761" i="1" s="1"/>
  <c r="L906" i="1" a="1"/>
  <c r="L906" i="1" s="1"/>
  <c r="L666" i="1" a="1"/>
  <c r="L666" i="1" s="1"/>
  <c r="L741" i="1" a="1"/>
  <c r="L741" i="1" s="1"/>
  <c r="L715" i="1" a="1"/>
  <c r="L715" i="1" s="1"/>
  <c r="L815" i="1" a="1"/>
  <c r="L815" i="1" s="1"/>
  <c r="L658" i="1" a="1"/>
  <c r="L658" i="1" s="1"/>
  <c r="L902" i="1" a="1"/>
  <c r="L902" i="1" s="1"/>
  <c r="L770" i="1" a="1"/>
  <c r="L770" i="1" s="1"/>
  <c r="L769" i="1" a="1"/>
  <c r="L769" i="1" s="1"/>
  <c r="L805" i="1" a="1"/>
  <c r="L805" i="1" s="1"/>
  <c r="L839" i="1" a="1"/>
  <c r="L839" i="1" s="1"/>
  <c r="L732" i="1" a="1"/>
  <c r="L732" i="1" s="1"/>
  <c r="L837" i="1" a="1"/>
  <c r="L837" i="1" s="1"/>
  <c r="L728" i="1" a="1"/>
  <c r="L728" i="1" s="1"/>
  <c r="L662" i="1" a="1"/>
  <c r="L662" i="1" s="1"/>
  <c r="L792" i="1" a="1"/>
  <c r="L792" i="1" s="1"/>
  <c r="L880" i="1" a="1"/>
  <c r="L880" i="1" s="1"/>
  <c r="L768" i="1" a="1"/>
  <c r="L768" i="1" s="1"/>
  <c r="L912" i="1" a="1"/>
  <c r="L912" i="1" s="1"/>
  <c r="L661" i="1" a="1"/>
  <c r="L661" i="1" s="1"/>
  <c r="L908" i="1" a="1"/>
  <c r="L908" i="1" s="1"/>
  <c r="L709" i="1" a="1"/>
  <c r="L709" i="1" s="1"/>
  <c r="L735" i="1" a="1"/>
  <c r="L735" i="1" s="1"/>
  <c r="L765" i="1" a="1"/>
  <c r="L765" i="1" s="1"/>
  <c r="L764" i="1" a="1"/>
  <c r="L764" i="1" s="1"/>
  <c r="L869" i="1" a="1"/>
  <c r="L869" i="1" s="1"/>
  <c r="L829" i="1" a="1"/>
  <c r="L829" i="1" s="1"/>
  <c r="L856" i="1" a="1"/>
  <c r="L856" i="1" s="1"/>
  <c r="L863" i="1" a="1"/>
  <c r="L863" i="1" s="1"/>
  <c r="L887" i="1" a="1"/>
  <c r="L887" i="1" s="1"/>
  <c r="L905" i="1" a="1"/>
  <c r="L905" i="1" s="1"/>
  <c r="L929" i="1" a="1"/>
  <c r="L929" i="1" s="1"/>
  <c r="L739" i="1" a="1"/>
  <c r="L739" i="1" s="1"/>
  <c r="L691" i="1" a="1"/>
  <c r="L691" i="1" s="1"/>
  <c r="L873" i="1" a="1"/>
  <c r="L873" i="1" s="1"/>
  <c r="L697" i="1" a="1"/>
  <c r="L697" i="1" s="1"/>
  <c r="L766" i="1" a="1"/>
  <c r="L766" i="1" s="1"/>
  <c r="L632" i="1" a="1"/>
  <c r="L632" i="1" s="1"/>
  <c r="L759" i="1" a="1"/>
  <c r="L759" i="1" s="1"/>
  <c r="L674" i="1" a="1"/>
  <c r="L674" i="1" s="1"/>
  <c r="L676" i="1" a="1"/>
  <c r="L676" i="1" s="1"/>
  <c r="L918" i="1" a="1"/>
  <c r="L918" i="1" s="1"/>
  <c r="L850" i="1" a="1"/>
  <c r="L850" i="1" s="1"/>
  <c r="L744" i="1" a="1"/>
  <c r="L744" i="1" s="1"/>
  <c r="L914" i="1" a="1"/>
  <c r="L914" i="1" s="1"/>
  <c r="L654" i="1" a="1"/>
  <c r="L654" i="1" s="1"/>
  <c r="L775" i="1" a="1"/>
  <c r="L775" i="1" s="1"/>
  <c r="L776" i="1" a="1"/>
  <c r="L776" i="1" s="1"/>
  <c r="L857" i="1" a="1"/>
  <c r="L857" i="1" s="1"/>
  <c r="L823" i="1" a="1"/>
  <c r="L823" i="1" s="1"/>
  <c r="L705" i="1" a="1"/>
  <c r="L705" i="1" s="1"/>
  <c r="L760" i="1" a="1"/>
  <c r="L760" i="1" s="1"/>
  <c r="L925" i="1" a="1"/>
  <c r="L925" i="1" s="1"/>
  <c r="L650" i="1" a="1"/>
  <c r="L650" i="1" s="1"/>
  <c r="L796" i="1" a="1"/>
  <c r="L796" i="1" s="1"/>
  <c r="L679" i="1" a="1"/>
  <c r="L679" i="1" s="1"/>
  <c r="L886" i="1" a="1"/>
  <c r="L886" i="1" s="1"/>
  <c r="L680" i="1" a="1"/>
  <c r="L680" i="1" s="1"/>
  <c r="L924" i="1" a="1"/>
  <c r="L924" i="1" s="1"/>
  <c r="L774" i="1" a="1"/>
  <c r="L774" i="1" s="1"/>
  <c r="L633" i="1" a="1"/>
  <c r="L633" i="1" s="1"/>
  <c r="L683" i="1" a="1"/>
  <c r="L683" i="1" s="1"/>
  <c r="L725" i="1" a="1"/>
  <c r="L725" i="1" s="1"/>
  <c r="L740" i="1" a="1"/>
  <c r="L740" i="1" s="1"/>
  <c r="L789" i="1" a="1"/>
  <c r="L789" i="1" s="1"/>
  <c r="L881" i="1" a="1"/>
  <c r="L881" i="1" s="1"/>
  <c r="L875" i="1" a="1"/>
  <c r="L875" i="1" s="1"/>
  <c r="L910" i="1" a="1"/>
  <c r="L910" i="1" s="1"/>
  <c r="L858" i="1" a="1"/>
  <c r="L858" i="1" s="1"/>
  <c r="L649" i="1" a="1"/>
  <c r="L649" i="1" s="1"/>
  <c r="L698" i="1" a="1"/>
  <c r="L698" i="1" s="1"/>
  <c r="L814" i="1" a="1"/>
  <c r="L814" i="1" s="1"/>
  <c r="L716" i="1" a="1"/>
  <c r="L716" i="1" s="1"/>
  <c r="L702" i="1" a="1"/>
  <c r="L702" i="1" s="1"/>
  <c r="L708" i="1" a="1"/>
  <c r="L708" i="1" s="1"/>
  <c r="L634" i="1" a="1"/>
  <c r="L634" i="1" s="1"/>
  <c r="L810" i="1" a="1"/>
  <c r="L810" i="1" s="1"/>
  <c r="L920" i="1" a="1"/>
  <c r="L920" i="1" s="1"/>
  <c r="L717" i="1" a="1"/>
  <c r="L717" i="1" s="1"/>
  <c r="L684" i="1" a="1"/>
  <c r="L684" i="1" s="1"/>
  <c r="L755" i="1" a="1"/>
  <c r="L755" i="1" s="1"/>
  <c r="L833" i="1" a="1"/>
  <c r="L833" i="1" s="1"/>
  <c r="L827" i="1" a="1"/>
  <c r="L827" i="1" s="1"/>
  <c r="L801" i="1" a="1"/>
  <c r="L801" i="1" s="1"/>
  <c r="L830" i="1" a="1"/>
  <c r="L830" i="1" s="1"/>
  <c r="L893" i="1" a="1"/>
  <c r="L893" i="1" s="1"/>
  <c r="L891" i="1" a="1"/>
  <c r="L891" i="1" s="1"/>
  <c r="L911" i="1" a="1"/>
  <c r="L911" i="1" s="1"/>
  <c r="L930" i="1" a="1"/>
  <c r="L930" i="1" s="1"/>
  <c r="L922" i="1" a="1"/>
  <c r="L922" i="1" s="1"/>
  <c r="L889" i="1" a="1"/>
  <c r="L889" i="1" s="1"/>
  <c r="L713" i="1" a="1"/>
  <c r="L713" i="1" s="1"/>
  <c r="L797" i="1" a="1"/>
  <c r="L797" i="1" s="1"/>
  <c r="L668" i="1" a="1"/>
  <c r="L668" i="1" s="1"/>
  <c r="L704" i="1" a="1"/>
  <c r="L704" i="1" s="1"/>
  <c r="L738" i="1" a="1"/>
  <c r="L738" i="1" s="1"/>
  <c r="L747" i="1" a="1"/>
  <c r="L747" i="1" s="1"/>
  <c r="L720" i="1" a="1"/>
  <c r="L720" i="1" s="1"/>
  <c r="L714" i="1" a="1"/>
  <c r="L714" i="1" s="1"/>
  <c r="L872" i="1" a="1"/>
  <c r="L872" i="1" s="1"/>
  <c r="L651" i="1" a="1"/>
  <c r="L651" i="1" s="1"/>
  <c r="L844" i="1" a="1"/>
  <c r="L844" i="1" s="1"/>
  <c r="L671" i="1" a="1"/>
  <c r="L671" i="1" s="1"/>
  <c r="L653" i="1" a="1"/>
  <c r="L653" i="1" s="1"/>
  <c r="L834" i="1" a="1"/>
  <c r="L834" i="1" s="1"/>
  <c r="L639" i="1" a="1"/>
  <c r="L639" i="1" s="1"/>
  <c r="L742" i="1" a="1"/>
  <c r="L742" i="1" s="1"/>
  <c r="L757" i="1" a="1"/>
  <c r="L757" i="1" s="1"/>
  <c r="L782" i="1" a="1"/>
  <c r="L782" i="1" s="1"/>
  <c r="L892" i="1" a="1"/>
  <c r="L892" i="1" s="1"/>
  <c r="L904" i="1" a="1"/>
  <c r="L904" i="1" s="1"/>
  <c r="L807" i="1" a="1"/>
  <c r="L807" i="1" s="1"/>
  <c r="L843" i="1" a="1"/>
  <c r="L843" i="1" s="1"/>
  <c r="L861" i="1" a="1"/>
  <c r="L861" i="1" s="1"/>
  <c r="L898" i="1" a="1"/>
  <c r="L898" i="1" s="1"/>
  <c r="L692" i="1" a="1"/>
  <c r="L692" i="1" s="1"/>
  <c r="L753" i="1" a="1"/>
  <c r="L753" i="1" s="1"/>
  <c r="L754" i="1" a="1"/>
  <c r="L754" i="1" s="1"/>
  <c r="L636" i="1" a="1"/>
  <c r="L636" i="1" s="1"/>
  <c r="L841" i="1" a="1"/>
  <c r="L841" i="1" s="1"/>
  <c r="L726" i="1" a="1"/>
  <c r="L726" i="1" s="1"/>
  <c r="L778" i="1" a="1"/>
  <c r="L778" i="1" s="1"/>
  <c r="L790" i="1" a="1"/>
  <c r="L790" i="1" s="1"/>
  <c r="L643" i="1" a="1"/>
  <c r="L643" i="1" s="1"/>
  <c r="L663" i="1" a="1"/>
  <c r="L663" i="1" s="1"/>
  <c r="L847" i="1" a="1"/>
  <c r="L847" i="1" s="1"/>
  <c r="L657" i="1" a="1"/>
  <c r="L657" i="1" s="1"/>
  <c r="L690" i="1" a="1"/>
  <c r="L690" i="1" s="1"/>
  <c r="L648" i="1" a="1"/>
  <c r="L648" i="1" s="1"/>
  <c r="L677" i="1" a="1"/>
  <c r="L677" i="1" s="1"/>
  <c r="L831" i="1" a="1"/>
  <c r="L831" i="1" s="1"/>
  <c r="L743" i="1" a="1"/>
  <c r="L743" i="1" s="1"/>
  <c r="L809" i="1" a="1"/>
  <c r="L809" i="1" s="1"/>
  <c r="L836" i="1" a="1"/>
  <c r="L836" i="1" s="1"/>
  <c r="L670" i="1" a="1"/>
  <c r="L670" i="1" s="1"/>
  <c r="L772" i="1" a="1"/>
  <c r="L772" i="1" s="1"/>
  <c r="L784" i="1" a="1"/>
  <c r="L784" i="1" s="1"/>
  <c r="L710" i="1" a="1"/>
  <c r="L710" i="1" s="1"/>
  <c r="L868" i="1" a="1"/>
  <c r="L868" i="1" s="1"/>
  <c r="L745" i="1" a="1"/>
  <c r="L745" i="1" s="1"/>
  <c r="L798" i="1" a="1"/>
  <c r="L798" i="1" s="1"/>
  <c r="L848" i="1" a="1"/>
  <c r="L848" i="1" s="1"/>
  <c r="L852" i="1" a="1"/>
  <c r="L852" i="1" s="1"/>
  <c r="L640" i="1" a="1"/>
  <c r="L640" i="1" s="1"/>
  <c r="L926" i="1" a="1"/>
  <c r="L926" i="1" s="1"/>
  <c r="L645" i="1" a="1"/>
  <c r="L645" i="1" s="1"/>
  <c r="L665" i="1" a="1"/>
  <c r="L665" i="1" s="1"/>
  <c r="L719" i="1" a="1"/>
  <c r="L719" i="1" s="1"/>
  <c r="L693" i="1" a="1"/>
  <c r="L693" i="1" s="1"/>
  <c r="L675" i="1" a="1"/>
  <c r="L675" i="1" s="1"/>
  <c r="L678" i="1" a="1"/>
  <c r="L678" i="1" s="1"/>
  <c r="L751" i="1" a="1"/>
  <c r="L751" i="1" s="1"/>
  <c r="L746" i="1" a="1"/>
  <c r="L746" i="1" s="1"/>
  <c r="L794" i="1" a="1"/>
  <c r="L794" i="1" s="1"/>
  <c r="L781" i="1" a="1"/>
  <c r="L781" i="1" s="1"/>
  <c r="L817" i="1" a="1"/>
  <c r="L817" i="1" s="1"/>
  <c r="L864" i="1" a="1"/>
  <c r="L864" i="1" s="1"/>
  <c r="L787" i="1" a="1"/>
  <c r="L787" i="1" s="1"/>
  <c r="L818" i="1" a="1"/>
  <c r="L818" i="1" s="1"/>
  <c r="L917" i="1" a="1"/>
  <c r="L917" i="1" s="1"/>
  <c r="L799" i="1" a="1"/>
  <c r="L799" i="1" s="1"/>
  <c r="L874" i="1" a="1"/>
  <c r="L874" i="1" s="1"/>
  <c r="L722" i="1" a="1"/>
  <c r="L722" i="1" s="1"/>
  <c r="L916" i="1" a="1"/>
  <c r="L916" i="1" s="1"/>
  <c r="L812" i="1" a="1"/>
  <c r="L812" i="1" s="1"/>
  <c r="L846" i="1" a="1"/>
  <c r="L846" i="1" s="1"/>
  <c r="L885" i="1" a="1"/>
  <c r="L885" i="1" s="1"/>
  <c r="L888" i="1" a="1"/>
  <c r="L888" i="1" s="1"/>
  <c r="L695" i="1" a="1"/>
  <c r="L695" i="1" s="1"/>
  <c r="L785" i="1" a="1"/>
  <c r="L785" i="1" s="1"/>
  <c r="L854" i="1" a="1"/>
  <c r="L854" i="1" s="1"/>
  <c r="L669" i="1" a="1"/>
  <c r="L669" i="1" s="1"/>
  <c r="L646" i="1" a="1"/>
  <c r="L646" i="1" s="1"/>
  <c r="L685" i="1" a="1"/>
  <c r="L685" i="1" s="1"/>
  <c r="L699" i="1" a="1"/>
  <c r="L699" i="1" s="1"/>
  <c r="L752" i="1" a="1"/>
  <c r="L752" i="1" s="1"/>
  <c r="L777" i="1" a="1"/>
  <c r="L777" i="1" s="1"/>
  <c r="L816" i="1" a="1"/>
  <c r="L816" i="1" s="1"/>
  <c r="L819" i="1" a="1"/>
  <c r="L819" i="1" s="1"/>
  <c r="L842" i="1" a="1"/>
  <c r="L842" i="1" s="1"/>
  <c r="L928" i="1" a="1"/>
  <c r="L928" i="1" s="1"/>
  <c r="L673" i="1" a="1"/>
  <c r="L673" i="1" s="1"/>
  <c r="L656" i="1" a="1"/>
  <c r="L656" i="1" s="1"/>
  <c r="L791" i="1" a="1"/>
  <c r="L791" i="1" s="1"/>
  <c r="L696" i="1" a="1"/>
  <c r="L696" i="1" s="1"/>
  <c r="L749" i="1" a="1"/>
  <c r="L749" i="1" s="1"/>
  <c r="L894" i="1" a="1"/>
  <c r="L894" i="1" s="1"/>
  <c r="L897" i="1" a="1"/>
  <c r="L897" i="1" s="1"/>
  <c r="L659" i="1" a="1"/>
  <c r="L659" i="1" s="1"/>
  <c r="L727" i="1" a="1"/>
  <c r="L727" i="1" s="1"/>
  <c r="L878" i="1" a="1"/>
  <c r="L878" i="1" s="1"/>
  <c r="L694" i="1" a="1"/>
  <c r="L694" i="1" s="1"/>
  <c r="L638" i="1" a="1"/>
  <c r="L638" i="1" s="1"/>
  <c r="L711" i="1" a="1"/>
  <c r="L711" i="1" s="1"/>
  <c r="L729" i="1" a="1"/>
  <c r="L729" i="1" s="1"/>
  <c r="L731" i="1" a="1"/>
  <c r="L731" i="1" s="1"/>
  <c r="L813" i="1" a="1"/>
  <c r="L813" i="1" s="1"/>
  <c r="L803" i="1" a="1"/>
  <c r="L803" i="1" s="1"/>
  <c r="L825" i="1" a="1"/>
  <c r="L825" i="1" s="1"/>
  <c r="L824" i="1" a="1"/>
  <c r="L824" i="1" s="1"/>
  <c r="L851" i="1" a="1"/>
  <c r="L851" i="1" s="1"/>
  <c r="L860" i="1" a="1"/>
  <c r="L860" i="1" s="1"/>
  <c r="L899" i="1" a="1"/>
  <c r="L899" i="1" s="1"/>
  <c r="L923" i="1" a="1"/>
  <c r="L923" i="1" s="1"/>
  <c r="N32" i="1"/>
  <c r="N31" i="1"/>
  <c r="L32" i="1" a="1"/>
  <c r="L32" i="1" s="1"/>
  <c r="N36" i="1"/>
  <c r="N30" i="1"/>
  <c r="L31" i="1" a="1"/>
  <c r="L31" i="1" s="1"/>
  <c r="N35" i="1"/>
  <c r="N34" i="1"/>
  <c r="N33" i="1"/>
  <c r="L33" i="1" a="1"/>
  <c r="L33" i="1" s="1"/>
  <c r="L34" i="1" a="1"/>
  <c r="L34" i="1" s="1"/>
  <c r="L35" i="1" a="1"/>
  <c r="L35" i="1" s="1"/>
  <c r="L30" i="1" a="1"/>
  <c r="L30" i="1" s="1"/>
  <c r="L36" i="1" a="1"/>
  <c r="L36" i="1" s="1"/>
  <c r="N81" i="1"/>
  <c r="N75" i="1"/>
  <c r="N69" i="1"/>
  <c r="N63" i="1"/>
  <c r="N57" i="1"/>
  <c r="N51" i="1"/>
  <c r="N45" i="1"/>
  <c r="N39" i="1"/>
  <c r="N80" i="1"/>
  <c r="N74" i="1"/>
  <c r="N68" i="1"/>
  <c r="N62" i="1"/>
  <c r="N56" i="1"/>
  <c r="N50" i="1"/>
  <c r="N44" i="1"/>
  <c r="N38" i="1"/>
  <c r="L81" i="1" a="1"/>
  <c r="L81" i="1" s="1"/>
  <c r="N85" i="1"/>
  <c r="N79" i="1"/>
  <c r="N73" i="1"/>
  <c r="N67" i="1"/>
  <c r="N61" i="1"/>
  <c r="N55" i="1"/>
  <c r="N49" i="1"/>
  <c r="N43" i="1"/>
  <c r="N37" i="1"/>
  <c r="L80" i="1" a="1"/>
  <c r="L80" i="1" s="1"/>
  <c r="N84" i="1"/>
  <c r="N78" i="1"/>
  <c r="N72" i="1"/>
  <c r="N66" i="1"/>
  <c r="N60" i="1"/>
  <c r="N54" i="1"/>
  <c r="N48" i="1"/>
  <c r="N42" i="1"/>
  <c r="L79" i="1" a="1"/>
  <c r="L79" i="1" s="1"/>
  <c r="N83" i="1"/>
  <c r="N77" i="1"/>
  <c r="N71" i="1"/>
  <c r="N65" i="1"/>
  <c r="N59" i="1"/>
  <c r="N53" i="1"/>
  <c r="N47" i="1"/>
  <c r="N41" i="1"/>
  <c r="L57" i="1" a="1"/>
  <c r="L57" i="1" s="1"/>
  <c r="N64" i="1"/>
  <c r="L48" i="1" a="1"/>
  <c r="L48" i="1" s="1"/>
  <c r="N76" i="1"/>
  <c r="L74" i="1" a="1"/>
  <c r="L74" i="1" s="1"/>
  <c r="N70" i="1"/>
  <c r="N58" i="1"/>
  <c r="L45" i="1" a="1"/>
  <c r="L45" i="1" s="1"/>
  <c r="L58" i="1" a="1"/>
  <c r="L58" i="1" s="1"/>
  <c r="L55" i="1" a="1"/>
  <c r="L55" i="1" s="1"/>
  <c r="N46" i="1"/>
  <c r="L52" i="1" a="1"/>
  <c r="L52" i="1" s="1"/>
  <c r="N40" i="1"/>
  <c r="L37" i="1" a="1"/>
  <c r="L37" i="1" s="1"/>
  <c r="L64" i="1" a="1"/>
  <c r="L64" i="1" s="1"/>
  <c r="N52" i="1"/>
  <c r="L61" i="1" a="1"/>
  <c r="L61" i="1" s="1"/>
  <c r="L59" i="1" a="1"/>
  <c r="L59" i="1" s="1"/>
  <c r="L56" i="1" a="1"/>
  <c r="L56" i="1" s="1"/>
  <c r="L50" i="1" a="1"/>
  <c r="L50" i="1" s="1"/>
  <c r="N82" i="1"/>
  <c r="L73" i="1" a="1"/>
  <c r="L73" i="1" s="1"/>
  <c r="L53" i="1" a="1"/>
  <c r="L53" i="1" s="1"/>
  <c r="N144" i="1"/>
  <c r="N137" i="1"/>
  <c r="N133" i="1"/>
  <c r="N155" i="1"/>
  <c r="N148" i="1"/>
  <c r="N130" i="1"/>
  <c r="N126" i="1"/>
  <c r="N119" i="1"/>
  <c r="N112" i="1"/>
  <c r="N152" i="1"/>
  <c r="N141" i="1"/>
  <c r="N123" i="1"/>
  <c r="N105" i="1"/>
  <c r="N87" i="1"/>
  <c r="N156" i="1"/>
  <c r="N149" i="1"/>
  <c r="N145" i="1"/>
  <c r="N138" i="1"/>
  <c r="N120" i="1"/>
  <c r="N109" i="1"/>
  <c r="L39" i="1" a="1"/>
  <c r="L39" i="1" s="1"/>
  <c r="N153" i="1"/>
  <c r="N139" i="1"/>
  <c r="N135" i="1"/>
  <c r="N117" i="1"/>
  <c r="N146" i="1"/>
  <c r="N128" i="1"/>
  <c r="N110" i="1"/>
  <c r="N103" i="1"/>
  <c r="N92" i="1"/>
  <c r="L70" i="1" a="1"/>
  <c r="L70" i="1" s="1"/>
  <c r="N157" i="1"/>
  <c r="N150" i="1"/>
  <c r="N154" i="1"/>
  <c r="N143" i="1"/>
  <c r="N136" i="1"/>
  <c r="N125" i="1"/>
  <c r="N118" i="1"/>
  <c r="N114" i="1"/>
  <c r="N107" i="1"/>
  <c r="N100" i="1"/>
  <c r="N158" i="1"/>
  <c r="N122" i="1"/>
  <c r="N115" i="1"/>
  <c r="N104" i="1"/>
  <c r="N86" i="1"/>
  <c r="N129" i="1"/>
  <c r="L213" i="1" a="1"/>
  <c r="L213" i="1" s="1"/>
  <c r="N101" i="1"/>
  <c r="N99" i="1"/>
  <c r="N108" i="1"/>
  <c r="N121" i="1"/>
  <c r="N111" i="1"/>
  <c r="N94" i="1"/>
  <c r="N151" i="1"/>
  <c r="N142" i="1"/>
  <c r="N132" i="1"/>
  <c r="N124" i="1"/>
  <c r="N98" i="1"/>
  <c r="N96" i="1"/>
  <c r="L192" i="1" a="1"/>
  <c r="L192" i="1" s="1"/>
  <c r="N90" i="1"/>
  <c r="N88" i="1"/>
  <c r="N127" i="1"/>
  <c r="N102" i="1"/>
  <c r="N95" i="1"/>
  <c r="J10" i="1"/>
  <c r="N131" i="1"/>
  <c r="N97" i="1"/>
  <c r="L93" i="1" a="1"/>
  <c r="L93" i="1" s="1"/>
  <c r="N147" i="1"/>
  <c r="N140" i="1"/>
  <c r="N113" i="1"/>
  <c r="L180" i="1" a="1"/>
  <c r="L180" i="1" s="1"/>
  <c r="L119" i="1" a="1"/>
  <c r="L119" i="1" s="1"/>
  <c r="N116" i="1"/>
  <c r="N106" i="1"/>
  <c r="N93" i="1"/>
  <c r="N91" i="1"/>
  <c r="L182" i="1" a="1"/>
  <c r="L182" i="1" s="1"/>
  <c r="L160" i="1" a="1"/>
  <c r="L160" i="1" s="1"/>
  <c r="L146" i="1" a="1"/>
  <c r="L146" i="1" s="1"/>
  <c r="N134" i="1"/>
  <c r="N89" i="1"/>
  <c r="L116" i="1" a="1"/>
  <c r="L116" i="1" s="1"/>
  <c r="L249" i="1" a="1"/>
  <c r="L249" i="1" s="1"/>
  <c r="L161" i="1" a="1"/>
  <c r="L161" i="1" s="1"/>
  <c r="L202" i="1" a="1"/>
  <c r="L202" i="1" s="1"/>
  <c r="L126" i="1" a="1"/>
  <c r="L126" i="1" s="1"/>
  <c r="L127" i="1" a="1"/>
  <c r="L127" i="1" s="1"/>
  <c r="L218" i="1" a="1"/>
  <c r="L218" i="1" s="1"/>
  <c r="L135" i="1" a="1"/>
  <c r="L135" i="1" s="1"/>
  <c r="L199" i="1" a="1"/>
  <c r="L199" i="1" s="1"/>
  <c r="L209" i="1" a="1"/>
  <c r="L209" i="1" s="1"/>
  <c r="L227" i="1" a="1"/>
  <c r="L227" i="1" s="1"/>
  <c r="L171" i="1" a="1"/>
  <c r="L171" i="1" s="1"/>
  <c r="L86" i="1" a="1"/>
  <c r="L86" i="1" s="1"/>
  <c r="L246" i="1" a="1"/>
  <c r="L246" i="1" s="1"/>
  <c r="L148" i="1" a="1"/>
  <c r="L148" i="1" s="1"/>
  <c r="L138" i="1" a="1"/>
  <c r="L138" i="1" s="1"/>
  <c r="L204" i="1" a="1"/>
  <c r="L204" i="1" s="1"/>
  <c r="L40" i="1" a="1"/>
  <c r="L40" i="1" s="1"/>
  <c r="L66" i="1" a="1"/>
  <c r="L66" i="1" s="1"/>
  <c r="L76" i="1" a="1"/>
  <c r="L76" i="1" s="1"/>
  <c r="L44" i="1" a="1"/>
  <c r="L44" i="1" s="1"/>
  <c r="L179" i="1" a="1"/>
  <c r="L179" i="1" s="1"/>
  <c r="L224" i="1" a="1"/>
  <c r="L224" i="1" s="1"/>
  <c r="L168" i="1" a="1"/>
  <c r="L168" i="1" s="1"/>
  <c r="L268" i="1" a="1"/>
  <c r="L268" i="1" s="1"/>
  <c r="L133" i="1" a="1"/>
  <c r="L133" i="1" s="1"/>
  <c r="L107" i="1" a="1"/>
  <c r="L107" i="1" s="1"/>
  <c r="L95" i="1" a="1"/>
  <c r="L95" i="1" s="1"/>
  <c r="L208" i="1" a="1"/>
  <c r="L208" i="1" s="1"/>
  <c r="L226" i="1" a="1"/>
  <c r="L226" i="1" s="1"/>
  <c r="L156" i="1" a="1"/>
  <c r="L156" i="1" s="1"/>
  <c r="L203" i="1" a="1"/>
  <c r="L203" i="1" s="1"/>
  <c r="L117" i="1" a="1"/>
  <c r="L117" i="1" s="1"/>
  <c r="L245" i="1" a="1"/>
  <c r="L245" i="1" s="1"/>
  <c r="L115" i="1" a="1"/>
  <c r="L115" i="1" s="1"/>
  <c r="L157" i="1" a="1"/>
  <c r="L157" i="1" s="1"/>
  <c r="L231" i="1" a="1"/>
  <c r="L231" i="1" s="1"/>
  <c r="L250" i="1" a="1"/>
  <c r="L250" i="1" s="1"/>
  <c r="L186" i="1" a="1"/>
  <c r="L186" i="1" s="1"/>
  <c r="L112" i="1" a="1"/>
  <c r="L112" i="1" s="1"/>
  <c r="L263" i="1" a="1"/>
  <c r="L263" i="1" s="1"/>
  <c r="L134" i="1" a="1"/>
  <c r="L134" i="1" s="1"/>
  <c r="L106" i="1" a="1"/>
  <c r="L106" i="1" s="1"/>
  <c r="L153" i="1" a="1"/>
  <c r="L153" i="1" s="1"/>
  <c r="L210" i="1" a="1"/>
  <c r="L210" i="1" s="1"/>
  <c r="L228" i="1" a="1"/>
  <c r="L228" i="1" s="1"/>
  <c r="L265" i="1" a="1"/>
  <c r="L265" i="1" s="1"/>
  <c r="L137" i="1" a="1"/>
  <c r="L137" i="1" s="1"/>
  <c r="L172" i="1" a="1"/>
  <c r="L172" i="1" s="1"/>
  <c r="L255" i="1" a="1"/>
  <c r="L255" i="1" s="1"/>
  <c r="L144" i="1" a="1"/>
  <c r="L144" i="1" s="1"/>
  <c r="L67" i="1" a="1"/>
  <c r="L67" i="1" s="1"/>
  <c r="L84" i="1" a="1"/>
  <c r="L84" i="1" s="1"/>
  <c r="L217" i="1" a="1"/>
  <c r="L217" i="1" s="1"/>
  <c r="L143" i="1" a="1"/>
  <c r="L143" i="1" s="1"/>
  <c r="L91" i="1" a="1"/>
  <c r="L91" i="1" s="1"/>
  <c r="L174" i="1" a="1"/>
  <c r="L174" i="1" s="1"/>
  <c r="L244" i="1" a="1"/>
  <c r="L244" i="1" s="1"/>
  <c r="L140" i="1" a="1"/>
  <c r="L140" i="1" s="1"/>
  <c r="L102" i="1" a="1"/>
  <c r="L102" i="1" s="1"/>
  <c r="L164" i="1" a="1"/>
  <c r="L164" i="1" s="1"/>
  <c r="L97" i="1" a="1"/>
  <c r="L97" i="1" s="1"/>
  <c r="L129" i="1" a="1"/>
  <c r="L129" i="1" s="1"/>
  <c r="L124" i="1" a="1"/>
  <c r="L124" i="1" s="1"/>
  <c r="L177" i="1" a="1"/>
  <c r="L177" i="1" s="1"/>
  <c r="L194" i="1" a="1"/>
  <c r="L194" i="1" s="1"/>
  <c r="L154" i="1" a="1"/>
  <c r="L154" i="1" s="1"/>
  <c r="L207" i="1" a="1"/>
  <c r="L207" i="1" s="1"/>
  <c r="L223" i="1" a="1"/>
  <c r="L223" i="1" s="1"/>
  <c r="L241" i="1" a="1"/>
  <c r="L241" i="1" s="1"/>
  <c r="L260" i="1" a="1"/>
  <c r="L260" i="1" s="1"/>
  <c r="L120" i="1" a="1"/>
  <c r="L120" i="1" s="1"/>
  <c r="L60" i="1" a="1"/>
  <c r="L60" i="1" s="1"/>
  <c r="L128" i="1" a="1"/>
  <c r="L128" i="1" s="1"/>
  <c r="L158" i="1" a="1"/>
  <c r="L158" i="1" s="1"/>
  <c r="L139" i="1" a="1"/>
  <c r="L139" i="1" s="1"/>
  <c r="L122" i="1" a="1"/>
  <c r="L122" i="1" s="1"/>
  <c r="L175" i="1" a="1"/>
  <c r="L175" i="1" s="1"/>
  <c r="L214" i="1" a="1"/>
  <c r="L214" i="1" s="1"/>
  <c r="L187" i="1" a="1"/>
  <c r="L187" i="1" s="1"/>
  <c r="L88" i="1" a="1"/>
  <c r="L88" i="1" s="1"/>
  <c r="L205" i="1" a="1"/>
  <c r="L205" i="1" s="1"/>
  <c r="L215" i="1" a="1"/>
  <c r="L215" i="1" s="1"/>
  <c r="L233" i="1" a="1"/>
  <c r="L233" i="1" s="1"/>
  <c r="L252" i="1" a="1"/>
  <c r="L252" i="1" s="1"/>
  <c r="L111" i="1" a="1"/>
  <c r="L111" i="1" s="1"/>
  <c r="L253" i="1" a="1"/>
  <c r="L253" i="1" s="1"/>
  <c r="L247" i="1" a="1"/>
  <c r="L247" i="1" s="1"/>
  <c r="L63" i="1" a="1"/>
  <c r="L63" i="1" s="1"/>
  <c r="L83" i="1" a="1"/>
  <c r="L83" i="1" s="1"/>
  <c r="L62" i="1" a="1"/>
  <c r="L62" i="1" s="1"/>
  <c r="L103" i="1" a="1"/>
  <c r="L103" i="1" s="1"/>
  <c r="L99" i="1" a="1"/>
  <c r="L99" i="1" s="1"/>
  <c r="L248" i="1" a="1"/>
  <c r="L248" i="1" s="1"/>
  <c r="L151" i="1" a="1"/>
  <c r="L151" i="1" s="1"/>
  <c r="L212" i="1" a="1"/>
  <c r="L212" i="1" s="1"/>
  <c r="L232" i="1" a="1"/>
  <c r="L232" i="1" s="1"/>
  <c r="L251" i="1" a="1"/>
  <c r="L251" i="1" s="1"/>
  <c r="L108" i="1" a="1"/>
  <c r="L108" i="1" s="1"/>
  <c r="L150" i="1" a="1"/>
  <c r="L150" i="1" s="1"/>
  <c r="L159" i="1" a="1"/>
  <c r="L159" i="1" s="1"/>
  <c r="L109" i="1" a="1"/>
  <c r="L109" i="1" s="1"/>
  <c r="L178" i="1" a="1"/>
  <c r="L178" i="1" s="1"/>
  <c r="L236" i="1" a="1"/>
  <c r="L236" i="1" s="1"/>
  <c r="L267" i="1" a="1"/>
  <c r="L267" i="1" s="1"/>
  <c r="L229" i="1" a="1"/>
  <c r="L229" i="1" s="1"/>
  <c r="L266" i="1" a="1"/>
  <c r="L266" i="1" s="1"/>
  <c r="L125" i="1" a="1"/>
  <c r="L125" i="1" s="1"/>
  <c r="L46" i="1" a="1"/>
  <c r="L46" i="1" s="1"/>
  <c r="L77" i="1" a="1"/>
  <c r="L77" i="1" s="1"/>
  <c r="L264" i="1" a="1"/>
  <c r="L264" i="1" s="1"/>
  <c r="L149" i="1" a="1"/>
  <c r="L149" i="1" s="1"/>
  <c r="L167" i="1" a="1"/>
  <c r="L167" i="1" s="1"/>
  <c r="L101" i="1" a="1"/>
  <c r="L101" i="1" s="1"/>
  <c r="L219" i="1" a="1"/>
  <c r="L219" i="1" s="1"/>
  <c r="L256" i="1" a="1"/>
  <c r="L256" i="1" s="1"/>
  <c r="L145" i="1" a="1"/>
  <c r="L145" i="1" s="1"/>
  <c r="L261" i="1" a="1"/>
  <c r="L261" i="1" s="1"/>
  <c r="L239" i="1" a="1"/>
  <c r="L239" i="1" s="1"/>
  <c r="L92" i="1" a="1"/>
  <c r="L92" i="1" s="1"/>
  <c r="L169" i="1" a="1"/>
  <c r="L169" i="1" s="1"/>
  <c r="L183" i="1" a="1"/>
  <c r="L183" i="1" s="1"/>
  <c r="L121" i="1" a="1"/>
  <c r="L121" i="1" s="1"/>
  <c r="L216" i="1" a="1"/>
  <c r="L216" i="1" s="1"/>
  <c r="L189" i="1" a="1"/>
  <c r="L189" i="1" s="1"/>
  <c r="L190" i="1" a="1"/>
  <c r="L190" i="1" s="1"/>
  <c r="L188" i="1" a="1"/>
  <c r="L188" i="1" s="1"/>
  <c r="L71" i="1" a="1"/>
  <c r="L71" i="1" s="1"/>
  <c r="L118" i="1" a="1"/>
  <c r="L118" i="1" s="1"/>
  <c r="L201" i="1" a="1"/>
  <c r="L201" i="1" s="1"/>
  <c r="L87" i="1" a="1"/>
  <c r="L87" i="1" s="1"/>
  <c r="L185" i="1" a="1"/>
  <c r="L185" i="1" s="1"/>
  <c r="L237" i="1" a="1"/>
  <c r="L237" i="1" s="1"/>
  <c r="L170" i="1" a="1"/>
  <c r="L170" i="1" s="1"/>
  <c r="L193" i="1" a="1"/>
  <c r="L193" i="1" s="1"/>
  <c r="L141" i="1" a="1"/>
  <c r="L141" i="1" s="1"/>
  <c r="L94" i="1" a="1"/>
  <c r="L94" i="1" s="1"/>
  <c r="L200" i="1" a="1"/>
  <c r="L200" i="1" s="1"/>
  <c r="L234" i="1" a="1"/>
  <c r="L234" i="1" s="1"/>
  <c r="L130" i="1" a="1"/>
  <c r="L130" i="1" s="1"/>
  <c r="L114" i="1" a="1"/>
  <c r="L114" i="1" s="1"/>
  <c r="L195" i="1" a="1"/>
  <c r="L195" i="1" s="1"/>
  <c r="L105" i="1" a="1"/>
  <c r="L105" i="1" s="1"/>
  <c r="L131" i="1" a="1"/>
  <c r="L131" i="1" s="1"/>
  <c r="L47" i="1" a="1"/>
  <c r="L47" i="1" s="1"/>
  <c r="L68" i="1" a="1"/>
  <c r="L68" i="1" s="1"/>
  <c r="L51" i="1" a="1"/>
  <c r="L51" i="1" s="1"/>
  <c r="L43" i="1" a="1"/>
  <c r="L43" i="1" s="1"/>
  <c r="L41" i="1" a="1"/>
  <c r="L41" i="1" s="1"/>
  <c r="L49" i="1" a="1"/>
  <c r="L49" i="1" s="1"/>
  <c r="L78" i="1" a="1"/>
  <c r="L78" i="1" s="1"/>
  <c r="L85" i="1" a="1"/>
  <c r="L85" i="1" s="1"/>
  <c r="L82" i="1" a="1"/>
  <c r="L82" i="1" s="1"/>
  <c r="L69" i="1" a="1"/>
  <c r="L69" i="1" s="1"/>
  <c r="L132" i="1" a="1"/>
  <c r="L132" i="1" s="1"/>
  <c r="L173" i="1" a="1"/>
  <c r="L173" i="1" s="1"/>
  <c r="L162" i="1" a="1"/>
  <c r="L162" i="1" s="1"/>
  <c r="L243" i="1" a="1"/>
  <c r="L243" i="1" s="1"/>
  <c r="L262" i="1" a="1"/>
  <c r="L262" i="1" s="1"/>
  <c r="L110" i="1" a="1"/>
  <c r="L110" i="1" s="1"/>
  <c r="L75" i="1" a="1"/>
  <c r="L75" i="1" s="1"/>
  <c r="L238" i="1" a="1"/>
  <c r="L238" i="1" s="1"/>
  <c r="L98" i="1" a="1"/>
  <c r="L98" i="1" s="1"/>
  <c r="L191" i="1" a="1"/>
  <c r="L191" i="1" s="1"/>
  <c r="L90" i="1" a="1"/>
  <c r="L90" i="1" s="1"/>
  <c r="L113" i="1" a="1"/>
  <c r="L113" i="1" s="1"/>
  <c r="L96" i="1" a="1"/>
  <c r="L96" i="1" s="1"/>
  <c r="L165" i="1" a="1"/>
  <c r="L165" i="1" s="1"/>
  <c r="L222" i="1" a="1"/>
  <c r="L222" i="1" s="1"/>
  <c r="L230" i="1" a="1"/>
  <c r="L230" i="1" s="1"/>
  <c r="L211" i="1" a="1"/>
  <c r="L211" i="1" s="1"/>
  <c r="L254" i="1" a="1"/>
  <c r="L254" i="1" s="1"/>
  <c r="L42" i="1" a="1"/>
  <c r="L42" i="1" s="1"/>
  <c r="L38" i="1" a="1"/>
  <c r="L38" i="1" s="1"/>
  <c r="L166" i="1" a="1"/>
  <c r="L166" i="1" s="1"/>
  <c r="L155" i="1" a="1"/>
  <c r="L155" i="1" s="1"/>
  <c r="L196" i="1" a="1"/>
  <c r="L196" i="1" s="1"/>
  <c r="L197" i="1" a="1"/>
  <c r="L197" i="1" s="1"/>
  <c r="L257" i="1" a="1"/>
  <c r="L257" i="1" s="1"/>
  <c r="L123" i="1" a="1"/>
  <c r="L123" i="1" s="1"/>
  <c r="L152" i="1" a="1"/>
  <c r="L152" i="1" s="1"/>
  <c r="L221" i="1" a="1"/>
  <c r="L221" i="1" s="1"/>
  <c r="L258" i="1" a="1"/>
  <c r="L258" i="1" s="1"/>
  <c r="L147" i="1" a="1"/>
  <c r="L147" i="1" s="1"/>
  <c r="L240" i="1" a="1"/>
  <c r="L240" i="1" s="1"/>
  <c r="L242" i="1" a="1"/>
  <c r="L242" i="1" s="1"/>
  <c r="L89" i="1" a="1"/>
  <c r="L89" i="1" s="1"/>
  <c r="L163" i="1" a="1"/>
  <c r="L163" i="1" s="1"/>
  <c r="L181" i="1" a="1"/>
  <c r="L181" i="1" s="1"/>
  <c r="L220" i="1" a="1"/>
  <c r="L220" i="1" s="1"/>
  <c r="L104" i="1" a="1"/>
  <c r="L104" i="1" s="1"/>
  <c r="L176" i="1" a="1"/>
  <c r="L176" i="1" s="1"/>
  <c r="L100" i="1" a="1"/>
  <c r="L100" i="1" s="1"/>
  <c r="L206" i="1" a="1"/>
  <c r="L206" i="1" s="1"/>
  <c r="L259" i="1" a="1"/>
  <c r="L259" i="1" s="1"/>
  <c r="L142" i="1" a="1"/>
  <c r="L142" i="1" s="1"/>
  <c r="L136" i="1" a="1"/>
  <c r="L136" i="1" s="1"/>
  <c r="L184" i="1" a="1"/>
  <c r="L184" i="1" s="1"/>
  <c r="L235" i="1" a="1"/>
  <c r="L235" i="1" s="1"/>
  <c r="L198" i="1" a="1"/>
  <c r="L198" i="1" s="1"/>
  <c r="L54" i="1" a="1"/>
  <c r="L54" i="1" s="1"/>
  <c r="L72" i="1" a="1"/>
  <c r="L72" i="1" s="1"/>
  <c r="L225" i="1" a="1"/>
  <c r="L225" i="1" s="1"/>
  <c r="L65" i="1" a="1"/>
  <c r="L65" i="1" s="1"/>
  <c r="L270" i="1" a="1"/>
  <c r="L270" i="1" s="1"/>
  <c r="L288" i="1" a="1"/>
  <c r="L288" i="1" s="1"/>
  <c r="L283" i="1" a="1"/>
  <c r="L283" i="1" s="1"/>
  <c r="L302" i="1" a="1"/>
  <c r="L302" i="1" s="1"/>
  <c r="L320" i="1" a="1"/>
  <c r="L320" i="1" s="1"/>
  <c r="L273" i="1" a="1"/>
  <c r="L273" i="1" s="1"/>
  <c r="L327" i="1" a="1"/>
  <c r="L327" i="1" s="1"/>
  <c r="L280" i="1" a="1"/>
  <c r="L280" i="1" s="1"/>
  <c r="L316" i="1" a="1"/>
  <c r="L316" i="1" s="1"/>
  <c r="L292" i="1" a="1"/>
  <c r="L292" i="1" s="1"/>
  <c r="L291" i="1" a="1"/>
  <c r="L291" i="1" s="1"/>
  <c r="L309" i="1" a="1"/>
  <c r="L309" i="1" s="1"/>
  <c r="L284" i="1" a="1"/>
  <c r="L284" i="1" s="1"/>
  <c r="L322" i="1" a="1"/>
  <c r="L322" i="1" s="1"/>
  <c r="L286" i="1" a="1"/>
  <c r="L286" i="1" s="1"/>
  <c r="L329" i="1" a="1"/>
  <c r="L329" i="1" s="1"/>
  <c r="L310" i="1" a="1"/>
  <c r="L310" i="1" s="1"/>
  <c r="L276" i="1" a="1"/>
  <c r="L276" i="1" s="1"/>
  <c r="L294" i="1" a="1"/>
  <c r="L294" i="1" s="1"/>
  <c r="L312" i="1" a="1"/>
  <c r="L312" i="1" s="1"/>
  <c r="L325" i="1" a="1"/>
  <c r="L325" i="1" s="1"/>
  <c r="L293" i="1" a="1"/>
  <c r="L293" i="1" s="1"/>
  <c r="L272" i="1" a="1"/>
  <c r="L272" i="1" s="1"/>
  <c r="L290" i="1" a="1"/>
  <c r="L290" i="1" s="1"/>
  <c r="L311" i="1" a="1"/>
  <c r="L311" i="1" s="1"/>
  <c r="L300" i="1" a="1"/>
  <c r="L300" i="1" s="1"/>
  <c r="L271" i="1" a="1"/>
  <c r="L271" i="1" s="1"/>
  <c r="L289" i="1" a="1"/>
  <c r="L289" i="1" s="1"/>
  <c r="L307" i="1" a="1"/>
  <c r="L307" i="1" s="1"/>
  <c r="L328" i="1" a="1"/>
  <c r="L328" i="1" s="1"/>
  <c r="L269" i="1" a="1"/>
  <c r="L269" i="1" s="1"/>
  <c r="L282" i="1" a="1"/>
  <c r="L282" i="1" s="1"/>
  <c r="L318" i="1" a="1"/>
  <c r="L318" i="1" s="1"/>
  <c r="L277" i="1" a="1"/>
  <c r="L277" i="1" s="1"/>
  <c r="L295" i="1" a="1"/>
  <c r="L295" i="1" s="1"/>
  <c r="L308" i="1" a="1"/>
  <c r="L308" i="1" s="1"/>
  <c r="L326" i="1" a="1"/>
  <c r="L326" i="1" s="1"/>
  <c r="L279" i="1" a="1"/>
  <c r="L279" i="1" s="1"/>
  <c r="L304" i="1" a="1"/>
  <c r="L304" i="1" s="1"/>
  <c r="L274" i="1" a="1"/>
  <c r="L274" i="1" s="1"/>
  <c r="L281" i="1" a="1"/>
  <c r="L281" i="1" s="1"/>
  <c r="L313" i="1" a="1"/>
  <c r="L313" i="1" s="1"/>
  <c r="L297" i="1" a="1"/>
  <c r="L297" i="1" s="1"/>
  <c r="L315" i="1" a="1"/>
  <c r="L315" i="1" s="1"/>
  <c r="L275" i="1" a="1"/>
  <c r="L275" i="1" s="1"/>
  <c r="L317" i="1" a="1"/>
  <c r="L317" i="1" s="1"/>
  <c r="L299" i="1" a="1"/>
  <c r="L299" i="1" s="1"/>
  <c r="L321" i="1" a="1"/>
  <c r="L321" i="1" s="1"/>
  <c r="L323" i="1" a="1"/>
  <c r="L323" i="1" s="1"/>
  <c r="L285" i="1" a="1"/>
  <c r="L285" i="1" s="1"/>
  <c r="L306" i="1" a="1"/>
  <c r="L306" i="1" s="1"/>
  <c r="L324" i="1" a="1"/>
  <c r="L324" i="1" s="1"/>
  <c r="L278" i="1" a="1"/>
  <c r="L278" i="1" s="1"/>
  <c r="L296" i="1" a="1"/>
  <c r="L296" i="1" s="1"/>
  <c r="L314" i="1" a="1"/>
  <c r="L314" i="1" s="1"/>
  <c r="L303" i="1" a="1"/>
  <c r="L303" i="1" s="1"/>
  <c r="L298" i="1" a="1"/>
  <c r="L298" i="1" s="1"/>
  <c r="L287" i="1" a="1"/>
  <c r="L287" i="1" s="1"/>
  <c r="L305" i="1" a="1"/>
  <c r="L305" i="1" s="1"/>
  <c r="L301" i="1" a="1"/>
  <c r="L301" i="1" s="1"/>
  <c r="L319" i="1" a="1"/>
  <c r="L319" i="1" s="1"/>
  <c r="G361" i="27"/>
  <c r="E361" i="27"/>
  <c r="F361" i="27"/>
  <c r="G364" i="27"/>
  <c r="F364" i="27"/>
  <c r="E364" i="27"/>
  <c r="B375" i="27"/>
  <c r="D370" i="27"/>
  <c r="G362" i="27"/>
  <c r="F362" i="27"/>
  <c r="E362" i="27"/>
  <c r="G365" i="27"/>
  <c r="F365" i="27"/>
  <c r="E365" i="27"/>
  <c r="B373" i="27"/>
  <c r="D368" i="27"/>
  <c r="B374" i="27"/>
  <c r="D369" i="27"/>
  <c r="B372" i="27"/>
  <c r="D367" i="27"/>
  <c r="G363" i="27"/>
  <c r="E363" i="27"/>
  <c r="F363" i="27"/>
  <c r="B371" i="27"/>
  <c r="R366" i="27"/>
  <c r="O366" i="27"/>
  <c r="L366" i="27"/>
  <c r="D366" i="27"/>
  <c r="K228" i="27"/>
  <c r="AK228" i="27" s="1"/>
  <c r="N229" i="27"/>
  <c r="Q230" i="27"/>
  <c r="K10" i="1"/>
  <c r="L10" i="1"/>
  <c r="G10" i="1"/>
  <c r="O10" i="1" a="1"/>
  <c r="O10" i="1" s="1"/>
  <c r="N20" i="15"/>
  <c r="J10" i="15"/>
  <c r="K10" i="15"/>
  <c r="L10" i="15"/>
  <c r="K20" i="15" a="1"/>
  <c r="K20" i="15" s="1"/>
  <c r="I20" i="15"/>
  <c r="J20" i="15"/>
  <c r="L20" i="15" a="1"/>
  <c r="L20" i="15" s="1"/>
  <c r="L15" i="15" a="1"/>
  <c r="L15" i="15" s="1"/>
  <c r="N15" i="15"/>
  <c r="I15" i="15"/>
  <c r="J15" i="15"/>
  <c r="K15" i="15"/>
  <c r="N10" i="15"/>
  <c r="G10" i="15"/>
  <c r="I10" i="15"/>
  <c r="N10" i="1"/>
  <c r="K21" i="15" l="1" a="1"/>
  <c r="B376" i="27"/>
  <c r="R371" i="27"/>
  <c r="O371" i="27"/>
  <c r="L371" i="27"/>
  <c r="D371" i="27"/>
  <c r="B379" i="27"/>
  <c r="D374" i="27"/>
  <c r="E370" i="27"/>
  <c r="G370" i="27"/>
  <c r="F370" i="27"/>
  <c r="G368" i="27"/>
  <c r="F368" i="27"/>
  <c r="E368" i="27"/>
  <c r="G367" i="27"/>
  <c r="E367" i="27"/>
  <c r="F367" i="27"/>
  <c r="G366" i="27"/>
  <c r="E366" i="27"/>
  <c r="F366" i="27"/>
  <c r="B380" i="27"/>
  <c r="D375" i="27"/>
  <c r="B378" i="27"/>
  <c r="D373" i="27"/>
  <c r="B377" i="27"/>
  <c r="D372" i="27"/>
  <c r="E369" i="27"/>
  <c r="G369" i="27"/>
  <c r="F369" i="27"/>
  <c r="K229" i="27"/>
  <c r="AK229" i="27" s="1"/>
  <c r="N230" i="27"/>
  <c r="Q231" i="27"/>
  <c r="I16" i="15"/>
  <c r="N16" i="15"/>
  <c r="L16" i="15"/>
  <c r="L21" i="15"/>
  <c r="J21" i="15"/>
  <c r="K21" i="15"/>
  <c r="O21" i="15"/>
  <c r="K16" i="15"/>
  <c r="N21" i="15"/>
  <c r="J16" i="15"/>
  <c r="O16" i="15"/>
  <c r="I21" i="15"/>
  <c r="P20" i="15"/>
  <c r="P15" i="15"/>
  <c r="G373" i="27" l="1"/>
  <c r="F373" i="27"/>
  <c r="E373" i="27"/>
  <c r="B384" i="27"/>
  <c r="D379" i="27"/>
  <c r="F371" i="27"/>
  <c r="E371" i="27"/>
  <c r="G371" i="27"/>
  <c r="G375" i="27"/>
  <c r="E375" i="27"/>
  <c r="F375" i="27"/>
  <c r="G372" i="27"/>
  <c r="E372" i="27"/>
  <c r="F372" i="27"/>
  <c r="B382" i="27"/>
  <c r="D377" i="27"/>
  <c r="B383" i="27"/>
  <c r="D378" i="27"/>
  <c r="B385" i="27"/>
  <c r="D380" i="27"/>
  <c r="G374" i="27"/>
  <c r="F374" i="27"/>
  <c r="E374" i="27"/>
  <c r="B381" i="27"/>
  <c r="R376" i="27"/>
  <c r="O376" i="27"/>
  <c r="L376" i="27"/>
  <c r="D376" i="27"/>
  <c r="N231" i="27"/>
  <c r="K230" i="27"/>
  <c r="AK230" i="27" s="1"/>
  <c r="Q232" i="27"/>
  <c r="P16" i="15"/>
  <c r="P21" i="15"/>
  <c r="B386" i="27" l="1"/>
  <c r="R381" i="27"/>
  <c r="O381" i="27"/>
  <c r="L381" i="27"/>
  <c r="D381" i="27"/>
  <c r="G377" i="27"/>
  <c r="F377" i="27"/>
  <c r="E377" i="27"/>
  <c r="G380" i="27"/>
  <c r="F380" i="27"/>
  <c r="E380" i="27"/>
  <c r="G379" i="27"/>
  <c r="E379" i="27"/>
  <c r="F379" i="27"/>
  <c r="G376" i="27"/>
  <c r="F376" i="27"/>
  <c r="E376" i="27"/>
  <c r="B387" i="27"/>
  <c r="D382" i="27"/>
  <c r="B390" i="27"/>
  <c r="D385" i="27"/>
  <c r="B389" i="27"/>
  <c r="D384" i="27"/>
  <c r="G378" i="27"/>
  <c r="E378" i="27"/>
  <c r="F378" i="27"/>
  <c r="B388" i="27"/>
  <c r="D383" i="27"/>
  <c r="K231" i="27"/>
  <c r="AK231" i="27" s="1"/>
  <c r="N232" i="27"/>
  <c r="Q233" i="27"/>
  <c r="C17" i="12"/>
  <c r="C24" i="12"/>
  <c r="C10" i="12"/>
  <c r="J10" i="12"/>
  <c r="M10" i="12" l="1" a="1"/>
  <c r="M10" i="12" s="1"/>
  <c r="O10" i="15" a="1"/>
  <c r="O10" i="15" s="1"/>
  <c r="B392" i="27"/>
  <c r="D387" i="27"/>
  <c r="E381" i="27"/>
  <c r="G381" i="27"/>
  <c r="F381" i="27"/>
  <c r="G384" i="27"/>
  <c r="F384" i="27"/>
  <c r="E384" i="27"/>
  <c r="G383" i="27"/>
  <c r="F383" i="27"/>
  <c r="E383" i="27"/>
  <c r="B394" i="27"/>
  <c r="D389" i="27"/>
  <c r="G385" i="27"/>
  <c r="F385" i="27"/>
  <c r="E385" i="27"/>
  <c r="B393" i="27"/>
  <c r="D388" i="27"/>
  <c r="B395" i="27"/>
  <c r="D390" i="27"/>
  <c r="G382" i="27"/>
  <c r="E382" i="27"/>
  <c r="F382" i="27"/>
  <c r="B391" i="27"/>
  <c r="R386" i="27"/>
  <c r="O386" i="27"/>
  <c r="L386" i="27"/>
  <c r="D386" i="27"/>
  <c r="N233" i="27"/>
  <c r="K232" i="27"/>
  <c r="AK232" i="27" s="1"/>
  <c r="Q234" i="27"/>
  <c r="J24" i="12"/>
  <c r="I17" i="12"/>
  <c r="G24" i="12"/>
  <c r="L24" i="12"/>
  <c r="K24" i="12"/>
  <c r="H24" i="12"/>
  <c r="I24" i="12"/>
  <c r="G17" i="12"/>
  <c r="J17" i="12"/>
  <c r="K17" i="12"/>
  <c r="L17" i="12"/>
  <c r="H17" i="12"/>
  <c r="L10" i="12"/>
  <c r="G10" i="12"/>
  <c r="I10" i="12"/>
  <c r="H10" i="12"/>
  <c r="B396" i="27" l="1"/>
  <c r="R391" i="27"/>
  <c r="O391" i="27"/>
  <c r="L391" i="27"/>
  <c r="D391" i="27"/>
  <c r="B398" i="27"/>
  <c r="D393" i="27"/>
  <c r="G387" i="27"/>
  <c r="F387" i="27"/>
  <c r="E387" i="27"/>
  <c r="G386" i="27"/>
  <c r="E386" i="27"/>
  <c r="F386" i="27"/>
  <c r="B400" i="27"/>
  <c r="D395" i="27"/>
  <c r="G390" i="27"/>
  <c r="E390" i="27"/>
  <c r="F390" i="27"/>
  <c r="G389" i="27"/>
  <c r="F389" i="27"/>
  <c r="E389" i="27"/>
  <c r="G388" i="27"/>
  <c r="E388" i="27"/>
  <c r="F388" i="27"/>
  <c r="B399" i="27"/>
  <c r="D394" i="27"/>
  <c r="B397" i="27"/>
  <c r="D392" i="27"/>
  <c r="K233" i="27"/>
  <c r="AK233" i="27" s="1"/>
  <c r="N234" i="27"/>
  <c r="Q235" i="27"/>
  <c r="N24" i="12"/>
  <c r="N17" i="12"/>
  <c r="G395" i="27" l="1"/>
  <c r="F395" i="27"/>
  <c r="E395" i="27"/>
  <c r="G394" i="27"/>
  <c r="E394" i="27"/>
  <c r="F394" i="27"/>
  <c r="B404" i="27"/>
  <c r="D399" i="27"/>
  <c r="G391" i="27"/>
  <c r="E391" i="27"/>
  <c r="F391" i="27"/>
  <c r="B403" i="27"/>
  <c r="D398" i="27"/>
  <c r="B405" i="27"/>
  <c r="D400" i="27"/>
  <c r="G392" i="27"/>
  <c r="F392" i="27"/>
  <c r="E392" i="27"/>
  <c r="B402" i="27"/>
  <c r="D397" i="27"/>
  <c r="E393" i="27"/>
  <c r="G393" i="27"/>
  <c r="F393" i="27"/>
  <c r="B401" i="27"/>
  <c r="R396" i="27"/>
  <c r="O396" i="27"/>
  <c r="L396" i="27"/>
  <c r="D396" i="27"/>
  <c r="N235" i="27"/>
  <c r="K234" i="27"/>
  <c r="AK234" i="27" s="1"/>
  <c r="Q236" i="27"/>
  <c r="G399" i="27" l="1"/>
  <c r="E399" i="27"/>
  <c r="F399" i="27"/>
  <c r="G397" i="27"/>
  <c r="F397" i="27"/>
  <c r="E397" i="27"/>
  <c r="B410" i="27"/>
  <c r="D405" i="27"/>
  <c r="G400" i="27"/>
  <c r="F400" i="27"/>
  <c r="E400" i="27"/>
  <c r="G396" i="27"/>
  <c r="E396" i="27"/>
  <c r="F396" i="27"/>
  <c r="G398" i="27"/>
  <c r="E398" i="27"/>
  <c r="F398" i="27"/>
  <c r="B409" i="27"/>
  <c r="D404" i="27"/>
  <c r="B406" i="27"/>
  <c r="R401" i="27"/>
  <c r="O401" i="27"/>
  <c r="L401" i="27"/>
  <c r="D401" i="27"/>
  <c r="B407" i="27"/>
  <c r="D402" i="27"/>
  <c r="B408" i="27"/>
  <c r="D403" i="27"/>
  <c r="N236" i="27"/>
  <c r="K235" i="27"/>
  <c r="AK235" i="27" s="1"/>
  <c r="Q237" i="27"/>
  <c r="M14" i="8"/>
  <c r="M9" i="8"/>
  <c r="M10" i="8"/>
  <c r="M11" i="8"/>
  <c r="M12" i="8"/>
  <c r="M13" i="8"/>
  <c r="M8" i="8"/>
  <c r="M48" i="1" l="1"/>
  <c r="Q48" i="1" s="1"/>
  <c r="M33" i="1"/>
  <c r="Q33" i="1" s="1"/>
  <c r="M35" i="1"/>
  <c r="Q35" i="1" s="1"/>
  <c r="M45" i="1"/>
  <c r="Q45" i="1" s="1"/>
  <c r="M39" i="1"/>
  <c r="Q39" i="1" s="1"/>
  <c r="M168" i="1"/>
  <c r="Q168" i="1" s="1"/>
  <c r="M212" i="1"/>
  <c r="Q212" i="1" s="1"/>
  <c r="M157" i="1"/>
  <c r="Q157" i="1" s="1"/>
  <c r="M181" i="1"/>
  <c r="Q181" i="1" s="1"/>
  <c r="M262" i="1"/>
  <c r="Q262" i="1" s="1"/>
  <c r="M257" i="1"/>
  <c r="Q257" i="1" s="1"/>
  <c r="M73" i="1"/>
  <c r="Q73" i="1" s="1"/>
  <c r="M91" i="1"/>
  <c r="Q91" i="1" s="1"/>
  <c r="M81" i="1"/>
  <c r="Q81" i="1" s="1"/>
  <c r="M44" i="1"/>
  <c r="Q44" i="1" s="1"/>
  <c r="M180" i="1"/>
  <c r="Q180" i="1" s="1"/>
  <c r="M103" i="1"/>
  <c r="Q103" i="1" s="1"/>
  <c r="S22" i="26" s="1"/>
  <c r="T22" i="26" s="1"/>
  <c r="M263" i="1"/>
  <c r="Q263" i="1" s="1"/>
  <c r="M182" i="1"/>
  <c r="Q182" i="1" s="1"/>
  <c r="M205" i="1"/>
  <c r="Q205" i="1" s="1"/>
  <c r="M209" i="1"/>
  <c r="Q209" i="1" s="1"/>
  <c r="M135" i="1"/>
  <c r="Q135" i="1" s="1"/>
  <c r="M93" i="1"/>
  <c r="Q93" i="1" s="1"/>
  <c r="M221" i="1"/>
  <c r="Q221" i="1" s="1"/>
  <c r="M47" i="1"/>
  <c r="Q47" i="1" s="1"/>
  <c r="M61" i="1"/>
  <c r="Q61" i="1" s="1"/>
  <c r="M36" i="1"/>
  <c r="Q36" i="1" s="1"/>
  <c r="M133" i="1"/>
  <c r="Q133" i="1" s="1"/>
  <c r="M97" i="1"/>
  <c r="Q97" i="1" s="1"/>
  <c r="M64" i="1"/>
  <c r="Q64" i="1" s="1"/>
  <c r="M114" i="1"/>
  <c r="Q114" i="1" s="1"/>
  <c r="S18" i="26" s="1"/>
  <c r="T18" i="26" s="1"/>
  <c r="M230" i="1"/>
  <c r="Q230" i="1" s="1"/>
  <c r="M255" i="1"/>
  <c r="Q255" i="1" s="1"/>
  <c r="L25" i="39" s="1"/>
  <c r="M25" i="39" s="1"/>
  <c r="M96" i="1"/>
  <c r="Q96" i="1" s="1"/>
  <c r="M151" i="1"/>
  <c r="Q151" i="1" s="1"/>
  <c r="M175" i="1"/>
  <c r="Q175" i="1" s="1"/>
  <c r="M198" i="1"/>
  <c r="Q198" i="1" s="1"/>
  <c r="L19" i="39" s="1"/>
  <c r="M19" i="39" s="1"/>
  <c r="M193" i="1"/>
  <c r="Q193" i="1" s="1"/>
  <c r="M145" i="1"/>
  <c r="Q145" i="1" s="1"/>
  <c r="M233" i="1"/>
  <c r="Q233" i="1" s="1"/>
  <c r="M147" i="1"/>
  <c r="Q147" i="1" s="1"/>
  <c r="M110" i="1"/>
  <c r="Q110" i="1" s="1"/>
  <c r="M50" i="1"/>
  <c r="Q50" i="1" s="1"/>
  <c r="M32" i="1"/>
  <c r="Q32" i="1" s="1"/>
  <c r="M34" i="1"/>
  <c r="Q34" i="1" s="1"/>
  <c r="M80" i="1"/>
  <c r="Q80" i="1" s="1"/>
  <c r="M120" i="1"/>
  <c r="Q120" i="1" s="1"/>
  <c r="L12" i="39" s="1"/>
  <c r="M12" i="39" s="1"/>
  <c r="M150" i="1"/>
  <c r="Q150" i="1" s="1"/>
  <c r="M121" i="1"/>
  <c r="Q121" i="1" s="1"/>
  <c r="S23" i="26" s="1"/>
  <c r="T23" i="26" s="1"/>
  <c r="M127" i="1"/>
  <c r="Q127" i="1" s="1"/>
  <c r="M208" i="1"/>
  <c r="Q208" i="1" s="1"/>
  <c r="M134" i="1"/>
  <c r="Q134" i="1" s="1"/>
  <c r="M243" i="1"/>
  <c r="Q243" i="1" s="1"/>
  <c r="M264" i="1"/>
  <c r="Q264" i="1" s="1"/>
  <c r="M268" i="1"/>
  <c r="Q268" i="1" s="1"/>
  <c r="M244" i="1"/>
  <c r="Q244" i="1" s="1"/>
  <c r="M252" i="1"/>
  <c r="Q252" i="1" s="1"/>
  <c r="M119" i="1"/>
  <c r="Q119" i="1" s="1"/>
  <c r="M250" i="1"/>
  <c r="Q250" i="1" s="1"/>
  <c r="M142" i="1"/>
  <c r="Q142" i="1" s="1"/>
  <c r="M228" i="1"/>
  <c r="Q228" i="1" s="1"/>
  <c r="M234" i="1"/>
  <c r="Q234" i="1" s="1"/>
  <c r="M235" i="1"/>
  <c r="Q235" i="1" s="1"/>
  <c r="M118" i="1"/>
  <c r="Q118" i="1" s="1"/>
  <c r="S19" i="26" s="1"/>
  <c r="T19" i="26" s="1"/>
  <c r="M155" i="1"/>
  <c r="Q155" i="1" s="1"/>
  <c r="M179" i="1"/>
  <c r="Q179" i="1" s="1"/>
  <c r="L17" i="39" s="1"/>
  <c r="M17" i="39" s="1"/>
  <c r="M105" i="1"/>
  <c r="Q105" i="1" s="1"/>
  <c r="M249" i="1"/>
  <c r="Q249" i="1" s="1"/>
  <c r="M75" i="1"/>
  <c r="Q75" i="1" s="1"/>
  <c r="M83" i="1"/>
  <c r="Q83" i="1" s="1"/>
  <c r="M85" i="1"/>
  <c r="Q85" i="1" s="1"/>
  <c r="M211" i="1"/>
  <c r="Q211" i="1" s="1"/>
  <c r="M260" i="1"/>
  <c r="Q260" i="1" s="1"/>
  <c r="M149" i="1"/>
  <c r="Q149" i="1" s="1"/>
  <c r="L14" i="39" s="1"/>
  <c r="M14" i="39" s="1"/>
  <c r="M231" i="1"/>
  <c r="Q231" i="1" s="1"/>
  <c r="M161" i="1"/>
  <c r="Q161" i="1" s="1"/>
  <c r="M203" i="1"/>
  <c r="Q203" i="1" s="1"/>
  <c r="M165" i="1"/>
  <c r="Q165" i="1" s="1"/>
  <c r="M65" i="1"/>
  <c r="Q65" i="1" s="1"/>
  <c r="M57" i="1"/>
  <c r="Q57" i="1" s="1"/>
  <c r="M43" i="1"/>
  <c r="Q43" i="1" s="1"/>
  <c r="M46" i="1"/>
  <c r="Q46" i="1" s="1"/>
  <c r="M71" i="1"/>
  <c r="Q71" i="1" s="1"/>
  <c r="M173" i="1"/>
  <c r="Q173" i="1" s="1"/>
  <c r="M56" i="1"/>
  <c r="Q56" i="1" s="1"/>
  <c r="M54" i="1"/>
  <c r="Q54" i="1" s="1"/>
  <c r="M122" i="1"/>
  <c r="Q122" i="1" s="1"/>
  <c r="M128" i="1"/>
  <c r="Q128" i="1" s="1"/>
  <c r="M90" i="1"/>
  <c r="Q90" i="1" s="1"/>
  <c r="S28" i="26" s="1"/>
  <c r="T28" i="26" s="1"/>
  <c r="M248" i="1"/>
  <c r="Q248" i="1" s="1"/>
  <c r="M267" i="1"/>
  <c r="Q267" i="1" s="1"/>
  <c r="M126" i="1"/>
  <c r="Q126" i="1" s="1"/>
  <c r="S29" i="26" s="1"/>
  <c r="T29" i="26" s="1"/>
  <c r="M191" i="1"/>
  <c r="Q191" i="1" s="1"/>
  <c r="M170" i="1"/>
  <c r="Q170" i="1" s="1"/>
  <c r="M199" i="1"/>
  <c r="Q199" i="1" s="1"/>
  <c r="M225" i="1"/>
  <c r="Q225" i="1" s="1"/>
  <c r="M215" i="1"/>
  <c r="Q215" i="1" s="1"/>
  <c r="M159" i="1"/>
  <c r="Q159" i="1" s="1"/>
  <c r="L15" i="39" s="1"/>
  <c r="M15" i="39" s="1"/>
  <c r="M148" i="1"/>
  <c r="Q148" i="1" s="1"/>
  <c r="M246" i="1"/>
  <c r="Q246" i="1" s="1"/>
  <c r="M62" i="1"/>
  <c r="Q62" i="1" s="1"/>
  <c r="M153" i="1"/>
  <c r="Q153" i="1" s="1"/>
  <c r="M72" i="1"/>
  <c r="Q72" i="1" s="1"/>
  <c r="M109" i="1"/>
  <c r="Q109" i="1" s="1"/>
  <c r="M89" i="1"/>
  <c r="Q89" i="1" s="1"/>
  <c r="M167" i="1"/>
  <c r="Q167" i="1" s="1"/>
  <c r="M224" i="1"/>
  <c r="Q224" i="1" s="1"/>
  <c r="M139" i="1"/>
  <c r="Q139" i="1" s="1"/>
  <c r="S25" i="26" s="1"/>
  <c r="T25" i="26" s="1"/>
  <c r="M163" i="1"/>
  <c r="Q163" i="1" s="1"/>
  <c r="M192" i="1"/>
  <c r="Q192" i="1" s="1"/>
  <c r="M140" i="1"/>
  <c r="Q140" i="1" s="1"/>
  <c r="M220" i="1"/>
  <c r="Q220" i="1" s="1"/>
  <c r="M108" i="1"/>
  <c r="Q108" i="1" s="1"/>
  <c r="M188" i="1"/>
  <c r="Q188" i="1" s="1"/>
  <c r="L18" i="39" s="1"/>
  <c r="M18" i="39" s="1"/>
  <c r="M88" i="1"/>
  <c r="Q88" i="1" s="1"/>
  <c r="L9" i="39" s="1"/>
  <c r="M9" i="39" s="1"/>
  <c r="M124" i="1"/>
  <c r="Q124" i="1" s="1"/>
  <c r="M98" i="1"/>
  <c r="Q98" i="1" s="1"/>
  <c r="M222" i="1"/>
  <c r="Q222" i="1" s="1"/>
  <c r="M162" i="1"/>
  <c r="Q162" i="1" s="1"/>
  <c r="M184" i="1"/>
  <c r="Q184" i="1" s="1"/>
  <c r="M266" i="1"/>
  <c r="Q266" i="1" s="1"/>
  <c r="L26" i="39" s="1"/>
  <c r="M26" i="39" s="1"/>
  <c r="M143" i="1"/>
  <c r="Q143" i="1" s="1"/>
  <c r="S26" i="26" s="1"/>
  <c r="T26" i="26" s="1"/>
  <c r="M156" i="1"/>
  <c r="Q156" i="1" s="1"/>
  <c r="M185" i="1"/>
  <c r="Q185" i="1" s="1"/>
  <c r="M115" i="1"/>
  <c r="Q115" i="1" s="1"/>
  <c r="M38" i="1"/>
  <c r="Q38" i="1" s="1"/>
  <c r="M51" i="1"/>
  <c r="Q51" i="1" s="1"/>
  <c r="M213" i="1"/>
  <c r="Q213" i="1" s="1"/>
  <c r="M223" i="1"/>
  <c r="Q223" i="1" s="1"/>
  <c r="M94" i="1"/>
  <c r="Q94" i="1" s="1"/>
  <c r="M125" i="1"/>
  <c r="Q125" i="1" s="1"/>
  <c r="M171" i="1"/>
  <c r="Q171" i="1" s="1"/>
  <c r="M76" i="1"/>
  <c r="Q76" i="1" s="1"/>
  <c r="M84" i="1"/>
  <c r="Q84" i="1" s="1"/>
  <c r="M42" i="1"/>
  <c r="Q42" i="1" s="1"/>
  <c r="M59" i="1"/>
  <c r="Q59" i="1" s="1"/>
  <c r="M58" i="1"/>
  <c r="Q58" i="1" s="1"/>
  <c r="M132" i="1"/>
  <c r="Q132" i="1" s="1"/>
  <c r="S30" i="26" s="1"/>
  <c r="T30" i="26" s="1"/>
  <c r="M112" i="1"/>
  <c r="Q112" i="1" s="1"/>
  <c r="M232" i="1"/>
  <c r="Q232" i="1" s="1"/>
  <c r="M113" i="1"/>
  <c r="Q113" i="1" s="1"/>
  <c r="M152" i="1"/>
  <c r="Q152" i="1" s="1"/>
  <c r="M176" i="1"/>
  <c r="Q176" i="1" s="1"/>
  <c r="M86" i="1"/>
  <c r="Q86" i="1" s="1"/>
  <c r="M256" i="1"/>
  <c r="Q256" i="1" s="1"/>
  <c r="M104" i="1"/>
  <c r="Q104" i="1" s="1"/>
  <c r="M117" i="1"/>
  <c r="Q117" i="1" s="1"/>
  <c r="M100" i="1"/>
  <c r="Q100" i="1" s="1"/>
  <c r="M160" i="1"/>
  <c r="Q160" i="1" s="1"/>
  <c r="M217" i="1"/>
  <c r="Q217" i="1" s="1"/>
  <c r="M241" i="1"/>
  <c r="Q241" i="1" s="1"/>
  <c r="M131" i="1"/>
  <c r="Q131" i="1" s="1"/>
  <c r="M154" i="1"/>
  <c r="Q154" i="1" s="1"/>
  <c r="M174" i="1"/>
  <c r="Q174" i="1" s="1"/>
  <c r="M216" i="1"/>
  <c r="Q216" i="1" s="1"/>
  <c r="L21" i="39" s="1"/>
  <c r="M21" i="39" s="1"/>
  <c r="M177" i="1"/>
  <c r="Q177" i="1" s="1"/>
  <c r="M107" i="1"/>
  <c r="Q107" i="1" s="1"/>
  <c r="M227" i="1"/>
  <c r="Q227" i="1" s="1"/>
  <c r="M265" i="1"/>
  <c r="Q265" i="1" s="1"/>
  <c r="M49" i="1"/>
  <c r="Q49" i="1" s="1"/>
  <c r="M53" i="1"/>
  <c r="Q53" i="1" s="1"/>
  <c r="M82" i="1"/>
  <c r="Q82" i="1" s="1"/>
  <c r="M68" i="1"/>
  <c r="Q68" i="1" s="1"/>
  <c r="M70" i="1"/>
  <c r="Q70" i="1" s="1"/>
  <c r="S21" i="26" s="1"/>
  <c r="T21" i="26" s="1"/>
  <c r="M69" i="1"/>
  <c r="Q69" i="1" s="1"/>
  <c r="M218" i="1"/>
  <c r="Q218" i="1" s="1"/>
  <c r="M186" i="1"/>
  <c r="Q186" i="1" s="1"/>
  <c r="M237" i="1"/>
  <c r="Q237" i="1" s="1"/>
  <c r="M206" i="1"/>
  <c r="Q206" i="1" s="1"/>
  <c r="M60" i="1"/>
  <c r="Q60" i="1" s="1"/>
  <c r="S17" i="26" s="1"/>
  <c r="T17" i="26" s="1"/>
  <c r="M41" i="1"/>
  <c r="Q41" i="1" s="1"/>
  <c r="M236" i="1"/>
  <c r="Q236" i="1" s="1"/>
  <c r="L23" i="39" s="1"/>
  <c r="M23" i="39" s="1"/>
  <c r="M169" i="1"/>
  <c r="Q169" i="1" s="1"/>
  <c r="L16" i="39" s="1"/>
  <c r="M16" i="39" s="1"/>
  <c r="M204" i="1"/>
  <c r="Q204" i="1" s="1"/>
  <c r="M146" i="1"/>
  <c r="Q146" i="1" s="1"/>
  <c r="M238" i="1"/>
  <c r="Q238" i="1" s="1"/>
  <c r="M158" i="1"/>
  <c r="Q158" i="1" s="1"/>
  <c r="M102" i="1"/>
  <c r="Q102" i="1" s="1"/>
  <c r="M245" i="1"/>
  <c r="Q245" i="1" s="1"/>
  <c r="L24" i="39" s="1"/>
  <c r="M24" i="39" s="1"/>
  <c r="M200" i="1"/>
  <c r="Q200" i="1" s="1"/>
  <c r="M240" i="1"/>
  <c r="Q240" i="1" s="1"/>
  <c r="M52" i="1"/>
  <c r="Q52" i="1" s="1"/>
  <c r="M123" i="1"/>
  <c r="Q123" i="1" s="1"/>
  <c r="M79" i="1"/>
  <c r="Q79" i="1" s="1"/>
  <c r="S27" i="26" s="1"/>
  <c r="T27" i="26" s="1"/>
  <c r="M207" i="1"/>
  <c r="Q207" i="1" s="1"/>
  <c r="L20" i="39" s="1"/>
  <c r="M20" i="39" s="1"/>
  <c r="M74" i="1"/>
  <c r="Q74" i="1" s="1"/>
  <c r="M261" i="1"/>
  <c r="Q261" i="1" s="1"/>
  <c r="M111" i="1"/>
  <c r="Q111" i="1" s="1"/>
  <c r="M144" i="1"/>
  <c r="Q144" i="1" s="1"/>
  <c r="M95" i="1"/>
  <c r="Q95" i="1" s="1"/>
  <c r="L10" i="39" s="1"/>
  <c r="M10" i="39" s="1"/>
  <c r="M101" i="1"/>
  <c r="Q101" i="1" s="1"/>
  <c r="M214" i="1"/>
  <c r="Q214" i="1" s="1"/>
  <c r="M129" i="1"/>
  <c r="Q129" i="1" s="1"/>
  <c r="S24" i="26" s="1"/>
  <c r="T24" i="26" s="1"/>
  <c r="M141" i="1"/>
  <c r="Q141" i="1" s="1"/>
  <c r="M226" i="1"/>
  <c r="Q226" i="1" s="1"/>
  <c r="L22" i="39" s="1"/>
  <c r="M22" i="39" s="1"/>
  <c r="M253" i="1"/>
  <c r="Q253" i="1" s="1"/>
  <c r="M92" i="1"/>
  <c r="Q92" i="1" s="1"/>
  <c r="M219" i="1"/>
  <c r="Q219" i="1" s="1"/>
  <c r="M166" i="1"/>
  <c r="Q166" i="1" s="1"/>
  <c r="M195" i="1"/>
  <c r="Q195" i="1" s="1"/>
  <c r="M247" i="1"/>
  <c r="Q247" i="1" s="1"/>
  <c r="M137" i="1"/>
  <c r="Q137" i="1" s="1"/>
  <c r="M55" i="1"/>
  <c r="Q55" i="1" s="1"/>
  <c r="M187" i="1"/>
  <c r="Q187" i="1" s="1"/>
  <c r="M178" i="1"/>
  <c r="Q178" i="1" s="1"/>
  <c r="M30" i="1"/>
  <c r="Q30" i="1" s="1"/>
  <c r="M67" i="1"/>
  <c r="Q67" i="1" s="1"/>
  <c r="M66" i="1"/>
  <c r="Q66" i="1" s="1"/>
  <c r="M242" i="1"/>
  <c r="Q242" i="1" s="1"/>
  <c r="M116" i="1"/>
  <c r="Q116" i="1" s="1"/>
  <c r="M87" i="1"/>
  <c r="Q87" i="1" s="1"/>
  <c r="M251" i="1"/>
  <c r="Q251" i="1" s="1"/>
  <c r="M258" i="1"/>
  <c r="Q258" i="1" s="1"/>
  <c r="M239" i="1"/>
  <c r="Q239" i="1" s="1"/>
  <c r="M136" i="1"/>
  <c r="Q136" i="1" s="1"/>
  <c r="M130" i="1"/>
  <c r="Q130" i="1" s="1"/>
  <c r="M189" i="1"/>
  <c r="Q189" i="1" s="1"/>
  <c r="M172" i="1"/>
  <c r="Q172" i="1" s="1"/>
  <c r="M201" i="1"/>
  <c r="Q201" i="1" s="1"/>
  <c r="M210" i="1"/>
  <c r="Q210" i="1" s="1"/>
  <c r="M229" i="1"/>
  <c r="Q229" i="1" s="1"/>
  <c r="M99" i="1"/>
  <c r="Q99" i="1" s="1"/>
  <c r="M190" i="1"/>
  <c r="Q190" i="1" s="1"/>
  <c r="M106" i="1"/>
  <c r="Q106" i="1" s="1"/>
  <c r="L11" i="39" s="1"/>
  <c r="M11" i="39" s="1"/>
  <c r="M197" i="1"/>
  <c r="Q197" i="1" s="1"/>
  <c r="M259" i="1"/>
  <c r="Q259" i="1" s="1"/>
  <c r="M138" i="1"/>
  <c r="Q138" i="1" s="1"/>
  <c r="M194" i="1"/>
  <c r="Q194" i="1" s="1"/>
  <c r="M183" i="1"/>
  <c r="Q183" i="1" s="1"/>
  <c r="M78" i="1"/>
  <c r="Q78" i="1" s="1"/>
  <c r="M77" i="1"/>
  <c r="Q77" i="1" s="1"/>
  <c r="M63" i="1"/>
  <c r="Q63" i="1" s="1"/>
  <c r="M31" i="1"/>
  <c r="Q31" i="1" s="1"/>
  <c r="M164" i="1"/>
  <c r="Q164" i="1" s="1"/>
  <c r="M254" i="1"/>
  <c r="Q254" i="1" s="1"/>
  <c r="M196" i="1"/>
  <c r="Q196" i="1" s="1"/>
  <c r="M202" i="1"/>
  <c r="Q202" i="1" s="1"/>
  <c r="M40" i="1"/>
  <c r="Q40" i="1" s="1"/>
  <c r="M37" i="1"/>
  <c r="Q37" i="1" s="1"/>
  <c r="M300" i="1"/>
  <c r="Q300" i="1" s="1"/>
  <c r="M306" i="1"/>
  <c r="Q306" i="1" s="1"/>
  <c r="M316" i="1"/>
  <c r="Q316" i="1" s="1"/>
  <c r="M283" i="1"/>
  <c r="Q283" i="1" s="1"/>
  <c r="M290" i="1"/>
  <c r="Q290" i="1" s="1"/>
  <c r="M326" i="1"/>
  <c r="Q326" i="1" s="1"/>
  <c r="M285" i="1"/>
  <c r="Q285" i="1" s="1"/>
  <c r="M327" i="1"/>
  <c r="Q327" i="1" s="1"/>
  <c r="M322" i="1"/>
  <c r="Q322" i="1" s="1"/>
  <c r="M329" i="1"/>
  <c r="Q329" i="1" s="1"/>
  <c r="M277" i="1"/>
  <c r="Q277" i="1" s="1"/>
  <c r="M308" i="1"/>
  <c r="Q308" i="1" s="1"/>
  <c r="M280" i="1"/>
  <c r="Q280" i="1" s="1"/>
  <c r="M270" i="1"/>
  <c r="Q270" i="1" s="1"/>
  <c r="M312" i="1"/>
  <c r="Q312" i="1" s="1"/>
  <c r="M269" i="1"/>
  <c r="Q269" i="1" s="1"/>
  <c r="M315" i="1"/>
  <c r="Q315" i="1" s="1"/>
  <c r="M291" i="1"/>
  <c r="Q291" i="1" s="1"/>
  <c r="M302" i="1"/>
  <c r="Q302" i="1" s="1"/>
  <c r="M289" i="1"/>
  <c r="Q289" i="1" s="1"/>
  <c r="M328" i="1"/>
  <c r="Q328" i="1" s="1"/>
  <c r="M295" i="1"/>
  <c r="Q295" i="1" s="1"/>
  <c r="M297" i="1"/>
  <c r="Q297" i="1" s="1"/>
  <c r="M301" i="1"/>
  <c r="Q301" i="1" s="1"/>
  <c r="M317" i="1"/>
  <c r="Q317" i="1" s="1"/>
  <c r="M292" i="1"/>
  <c r="Q292" i="1" s="1"/>
  <c r="M282" i="1"/>
  <c r="Q282" i="1" s="1"/>
  <c r="M318" i="1"/>
  <c r="Q318" i="1" s="1"/>
  <c r="M309" i="1"/>
  <c r="Q309" i="1" s="1"/>
  <c r="M293" i="1"/>
  <c r="Q293" i="1" s="1"/>
  <c r="M276" i="1"/>
  <c r="Q276" i="1" s="1"/>
  <c r="M274" i="1"/>
  <c r="Q274" i="1" s="1"/>
  <c r="M307" i="1"/>
  <c r="Q307" i="1" s="1"/>
  <c r="M313" i="1"/>
  <c r="Q313" i="1" s="1"/>
  <c r="M278" i="1"/>
  <c r="Q278" i="1" s="1"/>
  <c r="M272" i="1"/>
  <c r="Q272" i="1" s="1"/>
  <c r="M286" i="1"/>
  <c r="Q286" i="1" s="1"/>
  <c r="M311" i="1"/>
  <c r="Q311" i="1" s="1"/>
  <c r="M298" i="1"/>
  <c r="Q298" i="1" s="1"/>
  <c r="M281" i="1"/>
  <c r="Q281" i="1" s="1"/>
  <c r="M287" i="1"/>
  <c r="Q287" i="1" s="1"/>
  <c r="M323" i="1"/>
  <c r="Q323" i="1" s="1"/>
  <c r="M305" i="1"/>
  <c r="Q305" i="1" s="1"/>
  <c r="M321" i="1"/>
  <c r="Q321" i="1" s="1"/>
  <c r="M303" i="1"/>
  <c r="Q303" i="1" s="1"/>
  <c r="M310" i="1"/>
  <c r="Q310" i="1" s="1"/>
  <c r="M273" i="1"/>
  <c r="Q273" i="1" s="1"/>
  <c r="M294" i="1"/>
  <c r="Q294" i="1" s="1"/>
  <c r="M324" i="1"/>
  <c r="Q324" i="1" s="1"/>
  <c r="M288" i="1"/>
  <c r="Q288" i="1" s="1"/>
  <c r="M314" i="1"/>
  <c r="Q314" i="1" s="1"/>
  <c r="M271" i="1"/>
  <c r="Q271" i="1" s="1"/>
  <c r="M319" i="1"/>
  <c r="Q319" i="1" s="1"/>
  <c r="M325" i="1"/>
  <c r="Q325" i="1" s="1"/>
  <c r="M320" i="1"/>
  <c r="Q320" i="1" s="1"/>
  <c r="M284" i="1"/>
  <c r="Q284" i="1" s="1"/>
  <c r="M279" i="1"/>
  <c r="Q279" i="1" s="1"/>
  <c r="M296" i="1"/>
  <c r="Q296" i="1" s="1"/>
  <c r="M275" i="1"/>
  <c r="Q275" i="1" s="1"/>
  <c r="M304" i="1"/>
  <c r="Q304" i="1" s="1"/>
  <c r="M299" i="1"/>
  <c r="Q299" i="1" s="1"/>
  <c r="M10" i="15"/>
  <c r="K10" i="12"/>
  <c r="M908" i="1"/>
  <c r="Q908" i="1" s="1"/>
  <c r="M896" i="1"/>
  <c r="Q896" i="1" s="1"/>
  <c r="M925" i="1"/>
  <c r="Q925" i="1" s="1"/>
  <c r="M902" i="1"/>
  <c r="Q902" i="1" s="1"/>
  <c r="M746" i="1"/>
  <c r="Q746" i="1" s="1"/>
  <c r="M920" i="1"/>
  <c r="Q920" i="1" s="1"/>
  <c r="M696" i="1"/>
  <c r="Q696" i="1" s="1"/>
  <c r="M913" i="1"/>
  <c r="Q913" i="1" s="1"/>
  <c r="M815" i="1"/>
  <c r="Q815" i="1" s="1"/>
  <c r="M756" i="1"/>
  <c r="Q756" i="1" s="1"/>
  <c r="M714" i="1"/>
  <c r="Q714" i="1" s="1"/>
  <c r="M672" i="1"/>
  <c r="Q672" i="1" s="1"/>
  <c r="M820" i="1"/>
  <c r="Q820" i="1" s="1"/>
  <c r="M793" i="1"/>
  <c r="Q793" i="1" s="1"/>
  <c r="M919" i="1"/>
  <c r="Q919" i="1" s="1"/>
  <c r="M728" i="1"/>
  <c r="Q728" i="1" s="1"/>
  <c r="M785" i="1"/>
  <c r="Q785" i="1" s="1"/>
  <c r="M773" i="1"/>
  <c r="Q773" i="1" s="1"/>
  <c r="M671" i="1"/>
  <c r="Q671" i="1" s="1"/>
  <c r="M758" i="1"/>
  <c r="Q758" i="1" s="1"/>
  <c r="M888" i="1"/>
  <c r="Q888" i="1" s="1"/>
  <c r="M821" i="1"/>
  <c r="Q821" i="1" s="1"/>
  <c r="M666" i="1"/>
  <c r="Q666" i="1" s="1"/>
  <c r="M824" i="1"/>
  <c r="Q824" i="1" s="1"/>
  <c r="M698" i="1"/>
  <c r="Q698" i="1" s="1"/>
  <c r="M854" i="1"/>
  <c r="Q854" i="1" s="1"/>
  <c r="M903" i="1"/>
  <c r="Q903" i="1" s="1"/>
  <c r="M891" i="1"/>
  <c r="Q891" i="1" s="1"/>
  <c r="M662" i="1"/>
  <c r="Q662" i="1" s="1"/>
  <c r="M639" i="1"/>
  <c r="Q639" i="1" s="1"/>
  <c r="M670" i="1"/>
  <c r="Q670" i="1" s="1"/>
  <c r="M633" i="1"/>
  <c r="Q633" i="1" s="1"/>
  <c r="M679" i="1"/>
  <c r="Q679" i="1" s="1"/>
  <c r="M719" i="1"/>
  <c r="Q719" i="1" s="1"/>
  <c r="M641" i="1"/>
  <c r="Q641" i="1" s="1"/>
  <c r="M673" i="1"/>
  <c r="Q673" i="1" s="1"/>
  <c r="M716" i="1"/>
  <c r="Q716" i="1" s="1"/>
  <c r="M695" i="1"/>
  <c r="Q695" i="1" s="1"/>
  <c r="M675" i="1"/>
  <c r="Q675" i="1" s="1"/>
  <c r="M738" i="1"/>
  <c r="Q738" i="1" s="1"/>
  <c r="M723" i="1"/>
  <c r="Q723" i="1" s="1"/>
  <c r="M776" i="1"/>
  <c r="Q776" i="1" s="1"/>
  <c r="M803" i="1"/>
  <c r="Q803" i="1" s="1"/>
  <c r="M819" i="1"/>
  <c r="Q819" i="1" s="1"/>
  <c r="M817" i="1"/>
  <c r="Q817" i="1" s="1"/>
  <c r="M849" i="1"/>
  <c r="Q849" i="1" s="1"/>
  <c r="M850" i="1"/>
  <c r="Q850" i="1" s="1"/>
  <c r="M862" i="1"/>
  <c r="Q862" i="1" s="1"/>
  <c r="M855" i="1"/>
  <c r="Q855" i="1" s="1"/>
  <c r="M905" i="1"/>
  <c r="Q905" i="1" s="1"/>
  <c r="M848" i="1"/>
  <c r="Q848" i="1" s="1"/>
  <c r="M875" i="1"/>
  <c r="Q875" i="1" s="1"/>
  <c r="M886" i="1"/>
  <c r="Q886" i="1" s="1"/>
  <c r="M898" i="1"/>
  <c r="Q898" i="1" s="1"/>
  <c r="M922" i="1"/>
  <c r="Q922" i="1" s="1"/>
  <c r="M918" i="1"/>
  <c r="Q918" i="1" s="1"/>
  <c r="M742" i="1"/>
  <c r="Q742" i="1" s="1"/>
  <c r="M866" i="1"/>
  <c r="Q866" i="1" s="1"/>
  <c r="M650" i="1"/>
  <c r="Q650" i="1" s="1"/>
  <c r="M778" i="1"/>
  <c r="Q778" i="1" s="1"/>
  <c r="M926" i="1"/>
  <c r="Q926" i="1" s="1"/>
  <c r="M677" i="1"/>
  <c r="Q677" i="1" s="1"/>
  <c r="M890" i="1"/>
  <c r="Q890" i="1" s="1"/>
  <c r="M676" i="1"/>
  <c r="Q676" i="1" s="1"/>
  <c r="M786" i="1"/>
  <c r="Q786" i="1" s="1"/>
  <c r="M657" i="1"/>
  <c r="Q657" i="1" s="1"/>
  <c r="M664" i="1"/>
  <c r="Q664" i="1" s="1"/>
  <c r="M907" i="1"/>
  <c r="Q907" i="1" s="1"/>
  <c r="M779" i="1"/>
  <c r="Q779" i="1" s="1"/>
  <c r="M895" i="1"/>
  <c r="Q895" i="1" s="1"/>
  <c r="M704" i="1"/>
  <c r="Q704" i="1" s="1"/>
  <c r="M784" i="1"/>
  <c r="Q784" i="1" s="1"/>
  <c r="M753" i="1"/>
  <c r="Q753" i="1" s="1"/>
  <c r="M901" i="1"/>
  <c r="Q901" i="1" s="1"/>
  <c r="M643" i="1"/>
  <c r="Q643" i="1" s="1"/>
  <c r="M838" i="1"/>
  <c r="Q838" i="1" s="1"/>
  <c r="M830" i="1"/>
  <c r="Q830" i="1" s="1"/>
  <c r="M651" i="1"/>
  <c r="Q651" i="1" s="1"/>
  <c r="M915" i="1"/>
  <c r="Q915" i="1" s="1"/>
  <c r="J409" i="27" s="1"/>
  <c r="M674" i="1"/>
  <c r="Q674" i="1" s="1"/>
  <c r="M634" i="1"/>
  <c r="Q634" i="1" s="1"/>
  <c r="M686" i="1"/>
  <c r="Q686" i="1" s="1"/>
  <c r="M693" i="1"/>
  <c r="Q693" i="1" s="1"/>
  <c r="M690" i="1"/>
  <c r="Q690" i="1" s="1"/>
  <c r="M724" i="1"/>
  <c r="Q724" i="1" s="1"/>
  <c r="M701" i="1"/>
  <c r="Q701" i="1" s="1"/>
  <c r="M749" i="1"/>
  <c r="Q749" i="1" s="1"/>
  <c r="M760" i="1"/>
  <c r="Q760" i="1" s="1"/>
  <c r="M796" i="1"/>
  <c r="Q796" i="1" s="1"/>
  <c r="M729" i="1"/>
  <c r="Q729" i="1" s="1"/>
  <c r="M800" i="1"/>
  <c r="Q800" i="1" s="1"/>
  <c r="M832" i="1"/>
  <c r="Q832" i="1" s="1"/>
  <c r="M807" i="1"/>
  <c r="Q807" i="1" s="1"/>
  <c r="M857" i="1"/>
  <c r="Q857" i="1" s="1"/>
  <c r="M846" i="1"/>
  <c r="Q846" i="1" s="1"/>
  <c r="M880" i="1"/>
  <c r="Q880" i="1" s="1"/>
  <c r="M856" i="1"/>
  <c r="Q856" i="1" s="1"/>
  <c r="M904" i="1"/>
  <c r="Q904" i="1" s="1"/>
  <c r="M928" i="1"/>
  <c r="Q928" i="1" s="1"/>
  <c r="M906" i="1"/>
  <c r="Q906" i="1" s="1"/>
  <c r="M851" i="1"/>
  <c r="Q851" i="1" s="1"/>
  <c r="M682" i="1"/>
  <c r="Q682" i="1" s="1"/>
  <c r="M865" i="1"/>
  <c r="Q865" i="1" s="1"/>
  <c r="M852" i="1"/>
  <c r="Q852" i="1" s="1"/>
  <c r="M649" i="1"/>
  <c r="Q649" i="1" s="1"/>
  <c r="M844" i="1"/>
  <c r="Q844" i="1" s="1"/>
  <c r="M858" i="1"/>
  <c r="Q858" i="1" s="1"/>
  <c r="M743" i="1"/>
  <c r="Q743" i="1" s="1"/>
  <c r="M921" i="1"/>
  <c r="Q921" i="1" s="1"/>
  <c r="M699" i="1"/>
  <c r="Q699" i="1" s="1"/>
  <c r="M750" i="1"/>
  <c r="Q750" i="1" s="1"/>
  <c r="M703" i="1"/>
  <c r="Q703" i="1" s="1"/>
  <c r="M727" i="1"/>
  <c r="Q727" i="1" s="1"/>
  <c r="M761" i="1"/>
  <c r="Q761" i="1" s="1"/>
  <c r="M769" i="1"/>
  <c r="Q769" i="1" s="1"/>
  <c r="M754" i="1"/>
  <c r="Q754" i="1" s="1"/>
  <c r="M801" i="1"/>
  <c r="Q801" i="1" s="1"/>
  <c r="M828" i="1"/>
  <c r="Q828" i="1" s="1"/>
  <c r="M840" i="1"/>
  <c r="Q840" i="1" s="1"/>
  <c r="M809" i="1"/>
  <c r="Q809" i="1" s="1"/>
  <c r="M863" i="1"/>
  <c r="Q863" i="1" s="1"/>
  <c r="M892" i="1"/>
  <c r="Q892" i="1" s="1"/>
  <c r="M873" i="1"/>
  <c r="Q873" i="1" s="1"/>
  <c r="M924" i="1"/>
  <c r="Q924" i="1" s="1"/>
  <c r="M759" i="1"/>
  <c r="Q759" i="1" s="1"/>
  <c r="M687" i="1"/>
  <c r="Q687" i="1" s="1"/>
  <c r="M752" i="1"/>
  <c r="Q752" i="1" s="1"/>
  <c r="M914" i="1"/>
  <c r="Q914" i="1" s="1"/>
  <c r="M762" i="1"/>
  <c r="Q762" i="1" s="1"/>
  <c r="M780" i="1"/>
  <c r="Q780" i="1" s="1"/>
  <c r="M878" i="1"/>
  <c r="Q878" i="1" s="1"/>
  <c r="M737" i="1"/>
  <c r="Q737" i="1" s="1"/>
  <c r="M658" i="1"/>
  <c r="Q658" i="1" s="1"/>
  <c r="M889" i="1"/>
  <c r="Q889" i="1" s="1"/>
  <c r="M795" i="1"/>
  <c r="Q795" i="1" s="1"/>
  <c r="M871" i="1"/>
  <c r="Q871" i="1" s="1"/>
  <c r="M744" i="1"/>
  <c r="Q744" i="1" s="1"/>
  <c r="M642" i="1"/>
  <c r="Q642" i="1" s="1"/>
  <c r="M931" i="1"/>
  <c r="Q931" i="1" s="1"/>
  <c r="M632" i="1"/>
  <c r="Q632" i="1" s="1"/>
  <c r="M640" i="1"/>
  <c r="Q640" i="1" s="1"/>
  <c r="M705" i="1"/>
  <c r="Q705" i="1" s="1"/>
  <c r="M718" i="1"/>
  <c r="Q718" i="1" s="1"/>
  <c r="M681" i="1"/>
  <c r="Q681" i="1" s="1"/>
  <c r="M725" i="1"/>
  <c r="Q725" i="1" s="1"/>
  <c r="M707" i="1"/>
  <c r="Q707" i="1" s="1"/>
  <c r="M713" i="1"/>
  <c r="Q713" i="1" s="1"/>
  <c r="M812" i="1"/>
  <c r="Q812" i="1" s="1"/>
  <c r="M751" i="1"/>
  <c r="Q751" i="1" s="1"/>
  <c r="M766" i="1"/>
  <c r="Q766" i="1" s="1"/>
  <c r="M764" i="1"/>
  <c r="Q764" i="1" s="1"/>
  <c r="M735" i="1"/>
  <c r="Q735" i="1" s="1"/>
  <c r="M763" i="1"/>
  <c r="Q763" i="1" s="1"/>
  <c r="M755" i="1"/>
  <c r="Q755" i="1" s="1"/>
  <c r="M802" i="1"/>
  <c r="Q802" i="1" s="1"/>
  <c r="M789" i="1"/>
  <c r="Q789" i="1" s="1"/>
  <c r="M839" i="1"/>
  <c r="Q839" i="1" s="1"/>
  <c r="M805" i="1"/>
  <c r="Q805" i="1" s="1"/>
  <c r="M833" i="1"/>
  <c r="Q833" i="1" s="1"/>
  <c r="M834" i="1"/>
  <c r="Q834" i="1" s="1"/>
  <c r="M823" i="1"/>
  <c r="Q823" i="1" s="1"/>
  <c r="M910" i="1"/>
  <c r="Q910" i="1" s="1"/>
  <c r="M923" i="1"/>
  <c r="Q923" i="1" s="1"/>
  <c r="M774" i="1"/>
  <c r="Q774" i="1" s="1"/>
  <c r="M734" i="1"/>
  <c r="Q734" i="1" s="1"/>
  <c r="M792" i="1"/>
  <c r="Q792" i="1" s="1"/>
  <c r="M808" i="1"/>
  <c r="Q808" i="1" s="1"/>
  <c r="M661" i="1"/>
  <c r="Q661" i="1" s="1"/>
  <c r="M654" i="1"/>
  <c r="Q654" i="1" s="1"/>
  <c r="M692" i="1"/>
  <c r="Q692" i="1" s="1"/>
  <c r="M791" i="1"/>
  <c r="Q791" i="1" s="1"/>
  <c r="M748" i="1"/>
  <c r="Q748" i="1" s="1"/>
  <c r="M648" i="1"/>
  <c r="Q648" i="1" s="1"/>
  <c r="M860" i="1"/>
  <c r="Q860" i="1" s="1"/>
  <c r="M637" i="1"/>
  <c r="Q637" i="1" s="1"/>
  <c r="M638" i="1"/>
  <c r="Q638" i="1" s="1"/>
  <c r="M665" i="1"/>
  <c r="Q665" i="1" s="1"/>
  <c r="M717" i="1"/>
  <c r="Q717" i="1" s="1"/>
  <c r="M694" i="1"/>
  <c r="Q694" i="1" s="1"/>
  <c r="M711" i="1"/>
  <c r="Q711" i="1" s="1"/>
  <c r="M635" i="1"/>
  <c r="Q635" i="1" s="1"/>
  <c r="M683" i="1"/>
  <c r="Q683" i="1" s="1"/>
  <c r="M688" i="1"/>
  <c r="Q688" i="1" s="1"/>
  <c r="M731" i="1"/>
  <c r="Q731" i="1" s="1"/>
  <c r="M709" i="1"/>
  <c r="Q709" i="1" s="1"/>
  <c r="M733" i="1"/>
  <c r="Q733" i="1" s="1"/>
  <c r="M783" i="1"/>
  <c r="Q783" i="1" s="1"/>
  <c r="M757" i="1"/>
  <c r="Q757" i="1" s="1"/>
  <c r="M806" i="1"/>
  <c r="Q806" i="1" s="1"/>
  <c r="M811" i="1"/>
  <c r="Q811" i="1" s="1"/>
  <c r="M869" i="1"/>
  <c r="Q869" i="1" s="1"/>
  <c r="M836" i="1"/>
  <c r="Q836" i="1" s="1"/>
  <c r="M847" i="1"/>
  <c r="Q847" i="1" s="1"/>
  <c r="M894" i="1"/>
  <c r="Q894" i="1" s="1"/>
  <c r="M868" i="1"/>
  <c r="Q868" i="1" s="1"/>
  <c r="M829" i="1"/>
  <c r="Q829" i="1" s="1"/>
  <c r="M912" i="1"/>
  <c r="Q912" i="1" s="1"/>
  <c r="M747" i="1"/>
  <c r="Q747" i="1" s="1"/>
  <c r="M745" i="1"/>
  <c r="Q745" i="1" s="1"/>
  <c r="M877" i="1"/>
  <c r="Q877" i="1" s="1"/>
  <c r="M876" i="1"/>
  <c r="Q876" i="1" s="1"/>
  <c r="M767" i="1"/>
  <c r="Q767" i="1" s="1"/>
  <c r="M814" i="1"/>
  <c r="Q814" i="1" s="1"/>
  <c r="M853" i="1"/>
  <c r="Q853" i="1" s="1"/>
  <c r="M859" i="1"/>
  <c r="Q859" i="1" s="1"/>
  <c r="M708" i="1"/>
  <c r="Q708" i="1" s="1"/>
  <c r="M656" i="1"/>
  <c r="Q656" i="1" s="1"/>
  <c r="M861" i="1"/>
  <c r="Q861" i="1" s="1"/>
  <c r="M810" i="1"/>
  <c r="Q810" i="1" s="1"/>
  <c r="M710" i="1"/>
  <c r="Q710" i="1" s="1"/>
  <c r="M653" i="1"/>
  <c r="Q653" i="1" s="1"/>
  <c r="M644" i="1"/>
  <c r="Q644" i="1" s="1"/>
  <c r="M659" i="1"/>
  <c r="Q659" i="1" s="1"/>
  <c r="M730" i="1"/>
  <c r="Q730" i="1" s="1"/>
  <c r="M668" i="1"/>
  <c r="Q668" i="1" s="1"/>
  <c r="M736" i="1"/>
  <c r="Q736" i="1" s="1"/>
  <c r="M655" i="1"/>
  <c r="Q655" i="1" s="1"/>
  <c r="M700" i="1"/>
  <c r="Q700" i="1" s="1"/>
  <c r="M712" i="1"/>
  <c r="Q712" i="1" s="1"/>
  <c r="M667" i="1"/>
  <c r="Q667" i="1" s="1"/>
  <c r="M684" i="1"/>
  <c r="Q684" i="1" s="1"/>
  <c r="M680" i="1"/>
  <c r="Q680" i="1" s="1"/>
  <c r="M777" i="1"/>
  <c r="Q777" i="1" s="1"/>
  <c r="M775" i="1"/>
  <c r="Q775" i="1" s="1"/>
  <c r="M771" i="1"/>
  <c r="Q771" i="1" s="1"/>
  <c r="M788" i="1"/>
  <c r="Q788" i="1" s="1"/>
  <c r="M842" i="1"/>
  <c r="Q842" i="1" s="1"/>
  <c r="M870" i="1"/>
  <c r="Q870" i="1" s="1"/>
  <c r="M825" i="1"/>
  <c r="Q825" i="1" s="1"/>
  <c r="M864" i="1"/>
  <c r="Q864" i="1" s="1"/>
  <c r="M843" i="1"/>
  <c r="Q843" i="1" s="1"/>
  <c r="M787" i="1"/>
  <c r="Q787" i="1" s="1"/>
  <c r="M872" i="1"/>
  <c r="Q872" i="1" s="1"/>
  <c r="M835" i="1"/>
  <c r="Q835" i="1" s="1"/>
  <c r="M867" i="1"/>
  <c r="Q867" i="1" s="1"/>
  <c r="M911" i="1"/>
  <c r="Q911" i="1" s="1"/>
  <c r="M884" i="1"/>
  <c r="Q884" i="1" s="1"/>
  <c r="M916" i="1"/>
  <c r="Q916" i="1" s="1"/>
  <c r="M930" i="1"/>
  <c r="Q930" i="1" s="1"/>
  <c r="M768" i="1"/>
  <c r="Q768" i="1" s="1"/>
  <c r="M720" i="1"/>
  <c r="Q720" i="1" s="1"/>
  <c r="M645" i="1"/>
  <c r="Q645" i="1" s="1"/>
  <c r="M715" i="1"/>
  <c r="Q715" i="1" s="1"/>
  <c r="M781" i="1"/>
  <c r="Q781" i="1" s="1"/>
  <c r="M826" i="1"/>
  <c r="Q826" i="1" s="1"/>
  <c r="M841" i="1"/>
  <c r="Q841" i="1" s="1"/>
  <c r="M893" i="1"/>
  <c r="Q893" i="1" s="1"/>
  <c r="M740" i="1"/>
  <c r="Q740" i="1" s="1"/>
  <c r="M804" i="1"/>
  <c r="Q804" i="1" s="1"/>
  <c r="M689" i="1"/>
  <c r="Q689" i="1" s="1"/>
  <c r="M702" i="1"/>
  <c r="Q702" i="1" s="1"/>
  <c r="M706" i="1"/>
  <c r="Q706" i="1" s="1"/>
  <c r="M685" i="1"/>
  <c r="Q685" i="1" s="1"/>
  <c r="M765" i="1"/>
  <c r="Q765" i="1" s="1"/>
  <c r="M691" i="1"/>
  <c r="Q691" i="1" s="1"/>
  <c r="M782" i="1"/>
  <c r="Q782" i="1" s="1"/>
  <c r="M881" i="1"/>
  <c r="Q881" i="1" s="1"/>
  <c r="M845" i="1"/>
  <c r="Q845" i="1" s="1"/>
  <c r="M929" i="1"/>
  <c r="Q929" i="1" s="1"/>
  <c r="M900" i="1"/>
  <c r="Q900" i="1" s="1"/>
  <c r="M816" i="1"/>
  <c r="Q816" i="1" s="1"/>
  <c r="M726" i="1"/>
  <c r="Q726" i="1" s="1"/>
  <c r="M837" i="1"/>
  <c r="Q837" i="1" s="1"/>
  <c r="M772" i="1"/>
  <c r="Q772" i="1" s="1"/>
  <c r="M897" i="1"/>
  <c r="Q897" i="1" s="1"/>
  <c r="M660" i="1"/>
  <c r="Q660" i="1" s="1"/>
  <c r="M647" i="1"/>
  <c r="Q647" i="1" s="1"/>
  <c r="M770" i="1"/>
  <c r="Q770" i="1" s="1"/>
  <c r="M721" i="1"/>
  <c r="Q721" i="1" s="1"/>
  <c r="M794" i="1"/>
  <c r="Q794" i="1" s="1"/>
  <c r="M813" i="1"/>
  <c r="Q813" i="1" s="1"/>
  <c r="M899" i="1"/>
  <c r="Q899" i="1" s="1"/>
  <c r="M732" i="1"/>
  <c r="Q732" i="1" s="1"/>
  <c r="M636" i="1"/>
  <c r="Q636" i="1" s="1"/>
  <c r="M722" i="1"/>
  <c r="Q722" i="1" s="1"/>
  <c r="M909" i="1"/>
  <c r="Q909" i="1" s="1"/>
  <c r="M663" i="1"/>
  <c r="Q663" i="1" s="1"/>
  <c r="M822" i="1"/>
  <c r="Q822" i="1" s="1"/>
  <c r="M797" i="1"/>
  <c r="Q797" i="1" s="1"/>
  <c r="M883" i="1"/>
  <c r="Q883" i="1" s="1"/>
  <c r="M831" i="1"/>
  <c r="Q831" i="1" s="1"/>
  <c r="M652" i="1"/>
  <c r="Q652" i="1" s="1"/>
  <c r="M669" i="1"/>
  <c r="Q669" i="1" s="1"/>
  <c r="M678" i="1"/>
  <c r="Q678" i="1" s="1"/>
  <c r="M697" i="1"/>
  <c r="Q697" i="1" s="1"/>
  <c r="M818" i="1"/>
  <c r="Q818" i="1" s="1"/>
  <c r="M885" i="1"/>
  <c r="Q885" i="1" s="1"/>
  <c r="M798" i="1"/>
  <c r="Q798" i="1" s="1"/>
  <c r="M887" i="1"/>
  <c r="Q887" i="1" s="1"/>
  <c r="M917" i="1"/>
  <c r="Q917" i="1" s="1"/>
  <c r="M882" i="1"/>
  <c r="Q882" i="1" s="1"/>
  <c r="M927" i="1"/>
  <c r="Q927" i="1" s="1"/>
  <c r="M646" i="1"/>
  <c r="Q646" i="1" s="1"/>
  <c r="M799" i="1"/>
  <c r="Q799" i="1" s="1"/>
  <c r="M739" i="1"/>
  <c r="Q739" i="1" s="1"/>
  <c r="M741" i="1"/>
  <c r="Q741" i="1" s="1"/>
  <c r="M790" i="1"/>
  <c r="Q790" i="1" s="1"/>
  <c r="M827" i="1"/>
  <c r="Q827" i="1" s="1"/>
  <c r="M874" i="1"/>
  <c r="Q874" i="1" s="1"/>
  <c r="M879" i="1"/>
  <c r="Q879" i="1" s="1"/>
  <c r="M20" i="15"/>
  <c r="M21" i="15" s="1"/>
  <c r="M10" i="1"/>
  <c r="M584" i="1"/>
  <c r="Q584" i="1" s="1"/>
  <c r="M550" i="1"/>
  <c r="Q550" i="1" s="1"/>
  <c r="M506" i="1"/>
  <c r="Q506" i="1" s="1"/>
  <c r="M349" i="1"/>
  <c r="Q349" i="1" s="1"/>
  <c r="M524" i="1"/>
  <c r="Q524" i="1" s="1"/>
  <c r="M416" i="1"/>
  <c r="Q416" i="1" s="1"/>
  <c r="M579" i="1"/>
  <c r="Q579" i="1" s="1"/>
  <c r="M460" i="1"/>
  <c r="Q460" i="1" s="1"/>
  <c r="M392" i="1"/>
  <c r="Q392" i="1" s="1"/>
  <c r="M399" i="1"/>
  <c r="Q399" i="1" s="1"/>
  <c r="M337" i="1"/>
  <c r="Q337" i="1" s="1"/>
  <c r="M536" i="1"/>
  <c r="Q536" i="1" s="1"/>
  <c r="M582" i="1"/>
  <c r="Q582" i="1" s="1"/>
  <c r="M338" i="1"/>
  <c r="Q338" i="1" s="1"/>
  <c r="M516" i="1"/>
  <c r="Q516" i="1" s="1"/>
  <c r="M620" i="1"/>
  <c r="Q620" i="1" s="1"/>
  <c r="M405" i="1"/>
  <c r="Q405" i="1" s="1"/>
  <c r="M498" i="1"/>
  <c r="Q498" i="1" s="1"/>
  <c r="M463" i="1"/>
  <c r="Q463" i="1" s="1"/>
  <c r="M621" i="1"/>
  <c r="Q621" i="1" s="1"/>
  <c r="M549" i="1"/>
  <c r="Q549" i="1" s="1"/>
  <c r="M422" i="1"/>
  <c r="Q422" i="1" s="1"/>
  <c r="M455" i="1"/>
  <c r="Q455" i="1" s="1"/>
  <c r="M530" i="1"/>
  <c r="Q530" i="1" s="1"/>
  <c r="M343" i="1"/>
  <c r="Q343" i="1" s="1"/>
  <c r="M535" i="1"/>
  <c r="Q535" i="1" s="1"/>
  <c r="M375" i="1"/>
  <c r="Q375" i="1" s="1"/>
  <c r="M383" i="1"/>
  <c r="Q383" i="1" s="1"/>
  <c r="M428" i="1"/>
  <c r="Q428" i="1" s="1"/>
  <c r="M352" i="1"/>
  <c r="Q352" i="1" s="1"/>
  <c r="M369" i="1"/>
  <c r="Q369" i="1" s="1"/>
  <c r="M360" i="1"/>
  <c r="Q360" i="1" s="1"/>
  <c r="M420" i="1"/>
  <c r="Q420" i="1" s="1"/>
  <c r="M442" i="1"/>
  <c r="Q442" i="1" s="1"/>
  <c r="M466" i="1"/>
  <c r="Q466" i="1" s="1"/>
  <c r="M409" i="1"/>
  <c r="Q409" i="1" s="1"/>
  <c r="M450" i="1"/>
  <c r="Q450" i="1" s="1"/>
  <c r="M458" i="1"/>
  <c r="Q458" i="1" s="1"/>
  <c r="M451" i="1"/>
  <c r="Q451" i="1" s="1"/>
  <c r="M574" i="1"/>
  <c r="Q574" i="1" s="1"/>
  <c r="M474" i="1"/>
  <c r="Q474" i="1" s="1"/>
  <c r="M567" i="1"/>
  <c r="Q567" i="1" s="1"/>
  <c r="M607" i="1"/>
  <c r="Q607" i="1" s="1"/>
  <c r="M547" i="1"/>
  <c r="Q547" i="1" s="1"/>
  <c r="M589" i="1"/>
  <c r="Q589" i="1" s="1"/>
  <c r="M619" i="1"/>
  <c r="Q619" i="1" s="1"/>
  <c r="M587" i="1"/>
  <c r="Q587" i="1" s="1"/>
  <c r="M611" i="1"/>
  <c r="Q611" i="1" s="1"/>
  <c r="M419" i="1"/>
  <c r="Q419" i="1" s="1"/>
  <c r="M500" i="1"/>
  <c r="Q500" i="1" s="1"/>
  <c r="M387" i="1"/>
  <c r="Q387" i="1" s="1"/>
  <c r="M342" i="1"/>
  <c r="Q342" i="1" s="1"/>
  <c r="M565" i="1"/>
  <c r="Q565" i="1" s="1"/>
  <c r="M585" i="1"/>
  <c r="Q585" i="1" s="1"/>
  <c r="M381" i="1"/>
  <c r="Q381" i="1" s="1"/>
  <c r="M626" i="1"/>
  <c r="Q626" i="1" s="1"/>
  <c r="M376" i="1"/>
  <c r="Q376" i="1" s="1"/>
  <c r="M358" i="1"/>
  <c r="Q358" i="1" s="1"/>
  <c r="M412" i="1"/>
  <c r="Q412" i="1" s="1"/>
  <c r="M473" i="1"/>
  <c r="Q473" i="1" s="1"/>
  <c r="M548" i="1"/>
  <c r="Q548" i="1" s="1"/>
  <c r="M499" i="1"/>
  <c r="Q499" i="1" s="1"/>
  <c r="M479" i="1"/>
  <c r="Q479" i="1" s="1"/>
  <c r="M374" i="1"/>
  <c r="Q374" i="1" s="1"/>
  <c r="M551" i="1"/>
  <c r="Q551" i="1" s="1"/>
  <c r="M357" i="1"/>
  <c r="Q357" i="1" s="1"/>
  <c r="M333" i="1"/>
  <c r="Q333" i="1" s="1"/>
  <c r="M351" i="1"/>
  <c r="Q351" i="1" s="1"/>
  <c r="M377" i="1"/>
  <c r="Q377" i="1" s="1"/>
  <c r="M344" i="1"/>
  <c r="Q344" i="1" s="1"/>
  <c r="M400" i="1"/>
  <c r="Q400" i="1" s="1"/>
  <c r="M334" i="1"/>
  <c r="Q334" i="1" s="1"/>
  <c r="M504" i="1"/>
  <c r="Q504" i="1" s="1"/>
  <c r="M355" i="1"/>
  <c r="Q355" i="1" s="1"/>
  <c r="M388" i="1"/>
  <c r="Q388" i="1" s="1"/>
  <c r="M363" i="1"/>
  <c r="Q363" i="1" s="1"/>
  <c r="M488" i="1"/>
  <c r="Q488" i="1" s="1"/>
  <c r="M390" i="1"/>
  <c r="Q390" i="1" s="1"/>
  <c r="M435" i="1"/>
  <c r="Q435" i="1" s="1"/>
  <c r="M359" i="1"/>
  <c r="Q359" i="1" s="1"/>
  <c r="M368" i="1"/>
  <c r="Q368" i="1" s="1"/>
  <c r="M437" i="1"/>
  <c r="Q437" i="1" s="1"/>
  <c r="M476" i="1"/>
  <c r="Q476" i="1" s="1"/>
  <c r="M431" i="1"/>
  <c r="Q431" i="1" s="1"/>
  <c r="M449" i="1"/>
  <c r="Q449" i="1" s="1"/>
  <c r="M414" i="1"/>
  <c r="Q414" i="1" s="1"/>
  <c r="M513" i="1"/>
  <c r="Q513" i="1" s="1"/>
  <c r="M475" i="1"/>
  <c r="Q475" i="1" s="1"/>
  <c r="M526" i="1"/>
  <c r="Q526" i="1" s="1"/>
  <c r="M496" i="1"/>
  <c r="Q496" i="1" s="1"/>
  <c r="M494" i="1"/>
  <c r="Q494" i="1" s="1"/>
  <c r="M522" i="1"/>
  <c r="Q522" i="1" s="1"/>
  <c r="M586" i="1"/>
  <c r="Q586" i="1" s="1"/>
  <c r="M553" i="1"/>
  <c r="Q553" i="1" s="1"/>
  <c r="M556" i="1"/>
  <c r="Q556" i="1" s="1"/>
  <c r="M576" i="1"/>
  <c r="Q576" i="1" s="1"/>
  <c r="M630" i="1"/>
  <c r="Q630" i="1" s="1"/>
  <c r="M528" i="1"/>
  <c r="Q528" i="1" s="1"/>
  <c r="M350" i="1"/>
  <c r="Q350" i="1" s="1"/>
  <c r="M354" i="1"/>
  <c r="Q354" i="1" s="1"/>
  <c r="M572" i="1"/>
  <c r="Q572" i="1" s="1"/>
  <c r="M371" i="1"/>
  <c r="Q371" i="1" s="1"/>
  <c r="M558" i="1"/>
  <c r="Q558" i="1" s="1"/>
  <c r="M430" i="1"/>
  <c r="Q430" i="1" s="1"/>
  <c r="M515" i="1"/>
  <c r="Q515" i="1" s="1"/>
  <c r="M523" i="1"/>
  <c r="Q523" i="1" s="1"/>
  <c r="M398" i="1"/>
  <c r="Q398" i="1" s="1"/>
  <c r="M472" i="1"/>
  <c r="Q472" i="1" s="1"/>
  <c r="M571" i="1"/>
  <c r="Q571" i="1" s="1"/>
  <c r="M382" i="1"/>
  <c r="Q382" i="1" s="1"/>
  <c r="M602" i="1"/>
  <c r="Q602" i="1" s="1"/>
  <c r="M364" i="1"/>
  <c r="Q364" i="1" s="1"/>
  <c r="M365" i="1"/>
  <c r="Q365" i="1" s="1"/>
  <c r="M339" i="1"/>
  <c r="Q339" i="1" s="1"/>
  <c r="M367" i="1"/>
  <c r="Q367" i="1" s="1"/>
  <c r="M385" i="1"/>
  <c r="Q385" i="1" s="1"/>
  <c r="M452" i="1"/>
  <c r="Q452" i="1" s="1"/>
  <c r="M433" i="1"/>
  <c r="Q433" i="1" s="1"/>
  <c r="M461" i="1"/>
  <c r="Q461" i="1" s="1"/>
  <c r="M487" i="1"/>
  <c r="Q487" i="1" s="1"/>
  <c r="M423" i="1"/>
  <c r="Q423" i="1" s="1"/>
  <c r="M397" i="1"/>
  <c r="Q397" i="1" s="1"/>
  <c r="M425" i="1"/>
  <c r="Q425" i="1" s="1"/>
  <c r="M471" i="1"/>
  <c r="Q471" i="1" s="1"/>
  <c r="M529" i="1"/>
  <c r="Q529" i="1" s="1"/>
  <c r="M440" i="1"/>
  <c r="Q440" i="1" s="1"/>
  <c r="M615" i="1"/>
  <c r="Q615" i="1" s="1"/>
  <c r="M478" i="1"/>
  <c r="Q478" i="1" s="1"/>
  <c r="M609" i="1"/>
  <c r="Q609" i="1" s="1"/>
  <c r="M418" i="1"/>
  <c r="Q418" i="1" s="1"/>
  <c r="M566" i="1"/>
  <c r="Q566" i="1" s="1"/>
  <c r="M341" i="1"/>
  <c r="Q341" i="1" s="1"/>
  <c r="M386" i="1"/>
  <c r="Q386" i="1" s="1"/>
  <c r="M347" i="1"/>
  <c r="Q347" i="1" s="1"/>
  <c r="M627" i="1"/>
  <c r="Q627" i="1" s="1"/>
  <c r="M356" i="1"/>
  <c r="Q356" i="1" s="1"/>
  <c r="M439" i="1"/>
  <c r="Q439" i="1" s="1"/>
  <c r="M603" i="1"/>
  <c r="Q603" i="1" s="1"/>
  <c r="M510" i="1"/>
  <c r="Q510" i="1" s="1"/>
  <c r="M608" i="1"/>
  <c r="Q608" i="1" s="1"/>
  <c r="M518" i="1"/>
  <c r="Q518" i="1" s="1"/>
  <c r="M596" i="1"/>
  <c r="Q596" i="1" s="1"/>
  <c r="M410" i="1"/>
  <c r="Q410" i="1" s="1"/>
  <c r="M578" i="1"/>
  <c r="Q578" i="1" s="1"/>
  <c r="M378" i="1"/>
  <c r="Q378" i="1" s="1"/>
  <c r="M594" i="1"/>
  <c r="Q594" i="1" s="1"/>
  <c r="M417" i="1"/>
  <c r="Q417" i="1" s="1"/>
  <c r="M404" i="1"/>
  <c r="Q404" i="1" s="1"/>
  <c r="M560" i="1"/>
  <c r="Q560" i="1" s="1"/>
  <c r="M406" i="1"/>
  <c r="Q406" i="1" s="1"/>
  <c r="M459" i="1"/>
  <c r="Q459" i="1" s="1"/>
  <c r="M370" i="1"/>
  <c r="Q370" i="1" s="1"/>
  <c r="M393" i="1"/>
  <c r="Q393" i="1" s="1"/>
  <c r="M353" i="1"/>
  <c r="Q353" i="1" s="1"/>
  <c r="M497" i="1"/>
  <c r="Q497" i="1" s="1"/>
  <c r="M503" i="1"/>
  <c r="Q503" i="1" s="1"/>
  <c r="M361" i="1"/>
  <c r="Q361" i="1" s="1"/>
  <c r="M614" i="1"/>
  <c r="Q614" i="1" s="1"/>
  <c r="I409" i="27" s="1"/>
  <c r="M436" i="1"/>
  <c r="Q436" i="1" s="1"/>
  <c r="M332" i="1"/>
  <c r="Q332" i="1" s="1"/>
  <c r="M346" i="1"/>
  <c r="Q346" i="1" s="1"/>
  <c r="M446" i="1"/>
  <c r="Q446" i="1" s="1"/>
  <c r="M373" i="1"/>
  <c r="Q373" i="1" s="1"/>
  <c r="M384" i="1"/>
  <c r="Q384" i="1" s="1"/>
  <c r="M492" i="1"/>
  <c r="Q492" i="1" s="1"/>
  <c r="M438" i="1"/>
  <c r="Q438" i="1" s="1"/>
  <c r="M448" i="1"/>
  <c r="Q448" i="1" s="1"/>
  <c r="M444" i="1"/>
  <c r="Q444" i="1" s="1"/>
  <c r="M403" i="1"/>
  <c r="Q403" i="1" s="1"/>
  <c r="M531" i="1"/>
  <c r="Q531" i="1" s="1"/>
  <c r="M507" i="1"/>
  <c r="Q507" i="1" s="1"/>
  <c r="M462" i="1"/>
  <c r="Q462" i="1" s="1"/>
  <c r="M525" i="1"/>
  <c r="Q525" i="1" s="1"/>
  <c r="M545" i="1"/>
  <c r="Q545" i="1" s="1"/>
  <c r="M600" i="1"/>
  <c r="Q600" i="1" s="1"/>
  <c r="M527" i="1"/>
  <c r="Q527" i="1" s="1"/>
  <c r="M570" i="1"/>
  <c r="Q570" i="1" s="1"/>
  <c r="M552" i="1"/>
  <c r="Q552" i="1" s="1"/>
  <c r="M601" i="1"/>
  <c r="Q601" i="1" s="1"/>
  <c r="M610" i="1"/>
  <c r="Q610" i="1" s="1"/>
  <c r="M605" i="1"/>
  <c r="Q605" i="1" s="1"/>
  <c r="M540" i="1"/>
  <c r="Q540" i="1" s="1"/>
  <c r="M331" i="1"/>
  <c r="Q331" i="1" s="1"/>
  <c r="M489" i="1"/>
  <c r="Q489" i="1" s="1"/>
  <c r="M335" i="1"/>
  <c r="Q335" i="1" s="1"/>
  <c r="M396" i="1"/>
  <c r="Q396" i="1" s="1"/>
  <c r="M429" i="1"/>
  <c r="Q429" i="1" s="1"/>
  <c r="M443" i="1"/>
  <c r="Q443" i="1" s="1"/>
  <c r="M454" i="1"/>
  <c r="Q454" i="1" s="1"/>
  <c r="M470" i="1"/>
  <c r="Q470" i="1" s="1"/>
  <c r="M445" i="1"/>
  <c r="Q445" i="1" s="1"/>
  <c r="M505" i="1"/>
  <c r="Q505" i="1" s="1"/>
  <c r="M538" i="1"/>
  <c r="Q538" i="1" s="1"/>
  <c r="M580" i="1"/>
  <c r="Q580" i="1" s="1"/>
  <c r="M563" i="1"/>
  <c r="Q563" i="1" s="1"/>
  <c r="M595" i="1"/>
  <c r="Q595" i="1" s="1"/>
  <c r="M606" i="1"/>
  <c r="Q606" i="1" s="1"/>
  <c r="M573" i="1"/>
  <c r="Q573" i="1" s="1"/>
  <c r="M622" i="1"/>
  <c r="Q622" i="1" s="1"/>
  <c r="M517" i="1"/>
  <c r="Q517" i="1" s="1"/>
  <c r="M467" i="1"/>
  <c r="Q467" i="1" s="1"/>
  <c r="M407" i="1"/>
  <c r="Q407" i="1" s="1"/>
  <c r="M424" i="1"/>
  <c r="Q424" i="1" s="1"/>
  <c r="M464" i="1"/>
  <c r="Q464" i="1" s="1"/>
  <c r="M490" i="1"/>
  <c r="Q490" i="1" s="1"/>
  <c r="M509" i="1"/>
  <c r="Q509" i="1" s="1"/>
  <c r="M532" i="1"/>
  <c r="Q532" i="1" s="1"/>
  <c r="M543" i="1"/>
  <c r="Q543" i="1" s="1"/>
  <c r="M604" i="1"/>
  <c r="Q604" i="1" s="1"/>
  <c r="M624" i="1"/>
  <c r="Q624" i="1" s="1"/>
  <c r="M426" i="1"/>
  <c r="Q426" i="1" s="1"/>
  <c r="M340" i="1"/>
  <c r="Q340" i="1" s="1"/>
  <c r="M401" i="1"/>
  <c r="Q401" i="1" s="1"/>
  <c r="M508" i="1"/>
  <c r="Q508" i="1" s="1"/>
  <c r="M577" i="1"/>
  <c r="Q577" i="1" s="1"/>
  <c r="M533" i="1"/>
  <c r="Q533" i="1" s="1"/>
  <c r="M562" i="1"/>
  <c r="Q562" i="1" s="1"/>
  <c r="M559" i="1"/>
  <c r="Q559" i="1" s="1"/>
  <c r="M617" i="1"/>
  <c r="Q617" i="1" s="1"/>
  <c r="M534" i="1"/>
  <c r="Q534" i="1" s="1"/>
  <c r="M625" i="1"/>
  <c r="Q625" i="1" s="1"/>
  <c r="M618" i="1"/>
  <c r="Q618" i="1" s="1"/>
  <c r="M348" i="1"/>
  <c r="Q348" i="1" s="1"/>
  <c r="M519" i="1"/>
  <c r="Q519" i="1" s="1"/>
  <c r="M542" i="1"/>
  <c r="Q542" i="1" s="1"/>
  <c r="M491" i="1"/>
  <c r="Q491" i="1" s="1"/>
  <c r="M372" i="1"/>
  <c r="Q372" i="1" s="1"/>
  <c r="M413" i="1"/>
  <c r="Q413" i="1" s="1"/>
  <c r="M415" i="1"/>
  <c r="Q415" i="1" s="1"/>
  <c r="M483" i="1"/>
  <c r="Q483" i="1" s="1"/>
  <c r="M501" i="1"/>
  <c r="Q501" i="1" s="1"/>
  <c r="M456" i="1"/>
  <c r="Q456" i="1" s="1"/>
  <c r="M537" i="1"/>
  <c r="Q537" i="1" s="1"/>
  <c r="M583" i="1"/>
  <c r="Q583" i="1" s="1"/>
  <c r="M555" i="1"/>
  <c r="Q555" i="1" s="1"/>
  <c r="M546" i="1"/>
  <c r="Q546" i="1" s="1"/>
  <c r="M592" i="1"/>
  <c r="Q592" i="1" s="1"/>
  <c r="M628" i="1"/>
  <c r="Q628" i="1" s="1"/>
  <c r="M411" i="1"/>
  <c r="Q411" i="1" s="1"/>
  <c r="M402" i="1"/>
  <c r="Q402" i="1" s="1"/>
  <c r="M379" i="1"/>
  <c r="Q379" i="1" s="1"/>
  <c r="M484" i="1"/>
  <c r="Q484" i="1" s="1"/>
  <c r="M427" i="1"/>
  <c r="Q427" i="1" s="1"/>
  <c r="M486" i="1"/>
  <c r="Q486" i="1" s="1"/>
  <c r="M511" i="1"/>
  <c r="Q511" i="1" s="1"/>
  <c r="M495" i="1"/>
  <c r="Q495" i="1" s="1"/>
  <c r="M514" i="1"/>
  <c r="Q514" i="1" s="1"/>
  <c r="M564" i="1"/>
  <c r="Q564" i="1" s="1"/>
  <c r="M581" i="1"/>
  <c r="Q581" i="1" s="1"/>
  <c r="M434" i="1"/>
  <c r="Q434" i="1" s="1"/>
  <c r="M512" i="1"/>
  <c r="Q512" i="1" s="1"/>
  <c r="M597" i="1"/>
  <c r="Q597" i="1" s="1"/>
  <c r="M336" i="1"/>
  <c r="Q336" i="1" s="1"/>
  <c r="M395" i="1"/>
  <c r="Q395" i="1" s="1"/>
  <c r="M502" i="1"/>
  <c r="Q502" i="1" s="1"/>
  <c r="M421" i="1"/>
  <c r="Q421" i="1" s="1"/>
  <c r="M469" i="1"/>
  <c r="Q469" i="1" s="1"/>
  <c r="M408" i="1"/>
  <c r="Q408" i="1" s="1"/>
  <c r="M493" i="1"/>
  <c r="Q493" i="1" s="1"/>
  <c r="M468" i="1"/>
  <c r="Q468" i="1" s="1"/>
  <c r="M544" i="1"/>
  <c r="Q544" i="1" s="1"/>
  <c r="M575" i="1"/>
  <c r="Q575" i="1" s="1"/>
  <c r="M593" i="1"/>
  <c r="Q593" i="1" s="1"/>
  <c r="M623" i="1"/>
  <c r="Q623" i="1" s="1"/>
  <c r="M457" i="1"/>
  <c r="Q457" i="1" s="1"/>
  <c r="M541" i="1"/>
  <c r="Q541" i="1" s="1"/>
  <c r="M345" i="1"/>
  <c r="Q345" i="1" s="1"/>
  <c r="M441" i="1"/>
  <c r="Q441" i="1" s="1"/>
  <c r="M482" i="1"/>
  <c r="Q482" i="1" s="1"/>
  <c r="M447" i="1"/>
  <c r="Q447" i="1" s="1"/>
  <c r="M485" i="1"/>
  <c r="Q485" i="1" s="1"/>
  <c r="M432" i="1"/>
  <c r="Q432" i="1" s="1"/>
  <c r="M481" i="1"/>
  <c r="Q481" i="1" s="1"/>
  <c r="M554" i="1"/>
  <c r="Q554" i="1" s="1"/>
  <c r="M480" i="1"/>
  <c r="Q480" i="1" s="1"/>
  <c r="M613" i="1"/>
  <c r="Q613" i="1" s="1"/>
  <c r="M557" i="1"/>
  <c r="Q557" i="1" s="1"/>
  <c r="M539" i="1"/>
  <c r="Q539" i="1" s="1"/>
  <c r="M569" i="1"/>
  <c r="Q569" i="1" s="1"/>
  <c r="M588" i="1"/>
  <c r="Q588" i="1" s="1"/>
  <c r="M568" i="1"/>
  <c r="Q568" i="1" s="1"/>
  <c r="M616" i="1"/>
  <c r="Q616" i="1" s="1"/>
  <c r="M629" i="1"/>
  <c r="Q629" i="1" s="1"/>
  <c r="M612" i="1"/>
  <c r="Q612" i="1" s="1"/>
  <c r="M380" i="1"/>
  <c r="Q380" i="1" s="1"/>
  <c r="M394" i="1"/>
  <c r="Q394" i="1" s="1"/>
  <c r="M362" i="1"/>
  <c r="Q362" i="1" s="1"/>
  <c r="M477" i="1"/>
  <c r="Q477" i="1" s="1"/>
  <c r="M590" i="1"/>
  <c r="Q590" i="1" s="1"/>
  <c r="M366" i="1"/>
  <c r="Q366" i="1" s="1"/>
  <c r="M389" i="1"/>
  <c r="Q389" i="1" s="1"/>
  <c r="M391" i="1"/>
  <c r="Q391" i="1" s="1"/>
  <c r="M520" i="1"/>
  <c r="Q520" i="1" s="1"/>
  <c r="M561" i="1"/>
  <c r="Q561" i="1" s="1"/>
  <c r="M521" i="1"/>
  <c r="Q521" i="1" s="1"/>
  <c r="M591" i="1"/>
  <c r="Q591" i="1" s="1"/>
  <c r="M599" i="1"/>
  <c r="Q599" i="1" s="1"/>
  <c r="M453" i="1"/>
  <c r="Q453" i="1" s="1"/>
  <c r="M465" i="1"/>
  <c r="Q465" i="1" s="1"/>
  <c r="M598" i="1"/>
  <c r="Q598" i="1" s="1"/>
  <c r="M15" i="15"/>
  <c r="M16" i="15" s="1"/>
  <c r="I407" i="27"/>
  <c r="G404" i="27"/>
  <c r="F404" i="27"/>
  <c r="E404" i="27"/>
  <c r="E405" i="27"/>
  <c r="G405" i="27"/>
  <c r="F405" i="27"/>
  <c r="B412" i="27"/>
  <c r="H407" i="27"/>
  <c r="D407" i="27"/>
  <c r="B413" i="27"/>
  <c r="H408" i="27"/>
  <c r="D408" i="27"/>
  <c r="G401" i="27"/>
  <c r="F401" i="27"/>
  <c r="E401" i="27"/>
  <c r="B414" i="27"/>
  <c r="H409" i="27"/>
  <c r="D409" i="27"/>
  <c r="G403" i="27"/>
  <c r="E403" i="27"/>
  <c r="F403" i="27"/>
  <c r="B415" i="27"/>
  <c r="H410" i="27"/>
  <c r="D410" i="27"/>
  <c r="G402" i="27"/>
  <c r="E402" i="27"/>
  <c r="F402" i="27"/>
  <c r="B411" i="27"/>
  <c r="R406" i="27"/>
  <c r="O406" i="27"/>
  <c r="L406" i="27"/>
  <c r="H406" i="27"/>
  <c r="D406" i="27"/>
  <c r="K236" i="27"/>
  <c r="AK236" i="27" s="1"/>
  <c r="N237" i="27"/>
  <c r="Q238" i="27"/>
  <c r="I8" i="7"/>
  <c r="H6" i="9"/>
  <c r="H7" i="9" s="1"/>
  <c r="H8" i="9" s="1"/>
  <c r="H9" i="9" s="1"/>
  <c r="H10" i="9" s="1"/>
  <c r="J407" i="27" l="1"/>
  <c r="J406" i="27"/>
  <c r="H11" i="9"/>
  <c r="H12" i="9" s="1"/>
  <c r="H13" i="9" s="1"/>
  <c r="H14" i="9" s="1"/>
  <c r="H15" i="9" s="1"/>
  <c r="H16" i="9" s="1"/>
  <c r="H17" i="9" s="1"/>
  <c r="M17" i="12" a="1"/>
  <c r="M17" i="12" s="1"/>
  <c r="M18" i="12" s="1"/>
  <c r="I411" i="27"/>
  <c r="J411" i="27"/>
  <c r="I413" i="27"/>
  <c r="J413" i="27"/>
  <c r="I328" i="27"/>
  <c r="I329" i="27"/>
  <c r="I330" i="27"/>
  <c r="I327" i="27"/>
  <c r="I326" i="27"/>
  <c r="I397" i="27"/>
  <c r="I400" i="27"/>
  <c r="I398" i="27"/>
  <c r="I399" i="27"/>
  <c r="I396" i="27"/>
  <c r="I405" i="27"/>
  <c r="I401" i="27"/>
  <c r="I404" i="27"/>
  <c r="I402" i="27"/>
  <c r="I403" i="27"/>
  <c r="I325" i="27"/>
  <c r="I324" i="27"/>
  <c r="I323" i="27"/>
  <c r="I321" i="27"/>
  <c r="I322" i="27"/>
  <c r="I314" i="27"/>
  <c r="I315" i="27"/>
  <c r="I311" i="27"/>
  <c r="I313" i="27"/>
  <c r="I312" i="27"/>
  <c r="I390" i="27"/>
  <c r="I388" i="27"/>
  <c r="I387" i="27"/>
  <c r="I389" i="27"/>
  <c r="I386" i="27"/>
  <c r="I378" i="27"/>
  <c r="I376" i="27"/>
  <c r="I377" i="27"/>
  <c r="I379" i="27"/>
  <c r="I380" i="27"/>
  <c r="J230" i="27"/>
  <c r="J226" i="27"/>
  <c r="J227" i="27"/>
  <c r="J228" i="27"/>
  <c r="J229" i="27"/>
  <c r="J378" i="27"/>
  <c r="J376" i="27"/>
  <c r="J379" i="27"/>
  <c r="J380" i="27"/>
  <c r="J377" i="27"/>
  <c r="J333" i="27"/>
  <c r="J335" i="27"/>
  <c r="J334" i="27"/>
  <c r="J331" i="27"/>
  <c r="J332" i="27"/>
  <c r="J386" i="27"/>
  <c r="J390" i="27"/>
  <c r="J388" i="27"/>
  <c r="J387" i="27"/>
  <c r="J389" i="27"/>
  <c r="J362" i="27"/>
  <c r="J363" i="27"/>
  <c r="J364" i="27"/>
  <c r="J365" i="27"/>
  <c r="J361" i="27"/>
  <c r="J367" i="27"/>
  <c r="J368" i="27"/>
  <c r="J369" i="27"/>
  <c r="J366" i="27"/>
  <c r="J370" i="27"/>
  <c r="J206" i="27"/>
  <c r="J207" i="27"/>
  <c r="J208" i="27"/>
  <c r="J209" i="27"/>
  <c r="J210" i="27"/>
  <c r="J290" i="27"/>
  <c r="J286" i="27"/>
  <c r="J288" i="27"/>
  <c r="J289" i="27"/>
  <c r="J287" i="27"/>
  <c r="J342" i="27"/>
  <c r="J343" i="27"/>
  <c r="J344" i="27"/>
  <c r="J345" i="27"/>
  <c r="J341" i="27"/>
  <c r="G25" i="12"/>
  <c r="N25" i="12" s="1"/>
  <c r="M11" i="12"/>
  <c r="H25" i="12"/>
  <c r="H18" i="12"/>
  <c r="G11" i="12"/>
  <c r="N11" i="12" s="1"/>
  <c r="G18" i="12"/>
  <c r="N18" i="12" s="1"/>
  <c r="E18" i="12"/>
  <c r="K25" i="12"/>
  <c r="L18" i="12"/>
  <c r="E11" i="12"/>
  <c r="N10" i="12"/>
  <c r="J18" i="12"/>
  <c r="L25" i="12"/>
  <c r="I18" i="12"/>
  <c r="K11" i="12"/>
  <c r="I25" i="12"/>
  <c r="I11" i="12"/>
  <c r="J25" i="12"/>
  <c r="E25" i="12"/>
  <c r="J11" i="12"/>
  <c r="K18" i="12"/>
  <c r="H11" i="12"/>
  <c r="L11" i="12"/>
  <c r="H206" i="27"/>
  <c r="H208" i="27"/>
  <c r="H210" i="27"/>
  <c r="H209" i="27"/>
  <c r="H207" i="27"/>
  <c r="H333" i="27"/>
  <c r="H334" i="27"/>
  <c r="H332" i="27"/>
  <c r="H335" i="27"/>
  <c r="H331" i="27"/>
  <c r="L27" i="39"/>
  <c r="M27" i="39" s="1"/>
  <c r="H224" i="27"/>
  <c r="H223" i="27"/>
  <c r="H222" i="27"/>
  <c r="H221" i="27"/>
  <c r="H225" i="27"/>
  <c r="H329" i="27"/>
  <c r="H326" i="27"/>
  <c r="H328" i="27"/>
  <c r="H327" i="27"/>
  <c r="H330" i="27"/>
  <c r="L31" i="39"/>
  <c r="M31" i="39" s="1"/>
  <c r="H404" i="27"/>
  <c r="H402" i="27"/>
  <c r="H405" i="27"/>
  <c r="H403" i="27"/>
  <c r="H401" i="27"/>
  <c r="L28" i="39"/>
  <c r="M28" i="39" s="1"/>
  <c r="H270" i="27"/>
  <c r="H267" i="27"/>
  <c r="H269" i="27"/>
  <c r="H268" i="27"/>
  <c r="H266" i="27"/>
  <c r="L8" i="39"/>
  <c r="M8" i="39" s="1"/>
  <c r="L7" i="39"/>
  <c r="M7" i="39" s="1"/>
  <c r="I276" i="27"/>
  <c r="I278" i="27"/>
  <c r="I277" i="27"/>
  <c r="I279" i="27"/>
  <c r="I280" i="27"/>
  <c r="I345" i="27"/>
  <c r="I343" i="27"/>
  <c r="I342" i="27"/>
  <c r="I341" i="27"/>
  <c r="I344" i="27"/>
  <c r="I371" i="27"/>
  <c r="I373" i="27"/>
  <c r="I375" i="27"/>
  <c r="I374" i="27"/>
  <c r="I372" i="27"/>
  <c r="J204" i="27"/>
  <c r="J205" i="27"/>
  <c r="J202" i="27"/>
  <c r="J201" i="27"/>
  <c r="J203" i="27"/>
  <c r="J245" i="27"/>
  <c r="J241" i="27"/>
  <c r="J242" i="27"/>
  <c r="J243" i="27"/>
  <c r="J244" i="27"/>
  <c r="J225" i="27"/>
  <c r="J224" i="27"/>
  <c r="J221" i="27"/>
  <c r="J222" i="27"/>
  <c r="J223" i="27"/>
  <c r="J197" i="27"/>
  <c r="J198" i="27"/>
  <c r="J199" i="27"/>
  <c r="J200" i="27"/>
  <c r="J196" i="27"/>
  <c r="J346" i="27"/>
  <c r="J347" i="27"/>
  <c r="J348" i="27"/>
  <c r="J349" i="27"/>
  <c r="J350" i="27"/>
  <c r="J11" i="15"/>
  <c r="E11" i="15"/>
  <c r="E21" i="15"/>
  <c r="E16" i="15"/>
  <c r="L11" i="15"/>
  <c r="P10" i="15"/>
  <c r="I11" i="15"/>
  <c r="P11" i="15" s="1"/>
  <c r="O11" i="15"/>
  <c r="M11" i="15"/>
  <c r="N11" i="15"/>
  <c r="K11" i="15"/>
  <c r="H393" i="27"/>
  <c r="H395" i="27"/>
  <c r="H391" i="27"/>
  <c r="H394" i="27"/>
  <c r="H392" i="27"/>
  <c r="H396" i="27"/>
  <c r="H398" i="27"/>
  <c r="H397" i="27"/>
  <c r="H399" i="27"/>
  <c r="H400" i="27"/>
  <c r="H307" i="27"/>
  <c r="H308" i="27"/>
  <c r="H306" i="27"/>
  <c r="H309" i="27"/>
  <c r="H310" i="27"/>
  <c r="H320" i="27"/>
  <c r="H317" i="27"/>
  <c r="H316" i="27"/>
  <c r="H318" i="27"/>
  <c r="H319" i="27"/>
  <c r="H193" i="27"/>
  <c r="H194" i="27"/>
  <c r="H195" i="27"/>
  <c r="H191" i="27"/>
  <c r="H192" i="27"/>
  <c r="I414" i="27"/>
  <c r="J414" i="27"/>
  <c r="I251" i="27"/>
  <c r="I253" i="27"/>
  <c r="I254" i="27"/>
  <c r="I255" i="27"/>
  <c r="I252" i="27"/>
  <c r="I240" i="27"/>
  <c r="I239" i="27"/>
  <c r="I236" i="27"/>
  <c r="I237" i="27"/>
  <c r="I238" i="27"/>
  <c r="I310" i="27"/>
  <c r="I307" i="27"/>
  <c r="I306" i="27"/>
  <c r="I309" i="27"/>
  <c r="I308" i="27"/>
  <c r="I352" i="27"/>
  <c r="I351" i="27"/>
  <c r="I353" i="27"/>
  <c r="I355" i="27"/>
  <c r="I354" i="27"/>
  <c r="J301" i="27"/>
  <c r="J302" i="27"/>
  <c r="J303" i="27"/>
  <c r="J304" i="27"/>
  <c r="J305" i="27"/>
  <c r="J384" i="27"/>
  <c r="J385" i="27"/>
  <c r="J381" i="27"/>
  <c r="J383" i="27"/>
  <c r="J382" i="27"/>
  <c r="J291" i="27"/>
  <c r="J292" i="27"/>
  <c r="J293" i="27"/>
  <c r="J294" i="27"/>
  <c r="J295" i="27"/>
  <c r="J355" i="27"/>
  <c r="J351" i="27"/>
  <c r="J352" i="27"/>
  <c r="J353" i="27"/>
  <c r="J354" i="27"/>
  <c r="J336" i="27"/>
  <c r="J337" i="27"/>
  <c r="J340" i="27"/>
  <c r="J338" i="27"/>
  <c r="J339" i="27"/>
  <c r="J360" i="27"/>
  <c r="J356" i="27"/>
  <c r="J357" i="27"/>
  <c r="J359" i="27"/>
  <c r="J358" i="27"/>
  <c r="J312" i="27"/>
  <c r="J313" i="27"/>
  <c r="J314" i="27"/>
  <c r="J315" i="27"/>
  <c r="J311" i="27"/>
  <c r="H336" i="27"/>
  <c r="H337" i="27"/>
  <c r="H339" i="27"/>
  <c r="H338" i="27"/>
  <c r="H340" i="27"/>
  <c r="L30" i="39"/>
  <c r="M30" i="39" s="1"/>
  <c r="H360" i="27"/>
  <c r="H356" i="27"/>
  <c r="H359" i="27"/>
  <c r="H357" i="27"/>
  <c r="H358" i="27"/>
  <c r="H273" i="27"/>
  <c r="H275" i="27"/>
  <c r="H271" i="27"/>
  <c r="H272" i="27"/>
  <c r="H274" i="27"/>
  <c r="H387" i="27"/>
  <c r="H388" i="27"/>
  <c r="H389" i="27"/>
  <c r="H390" i="27"/>
  <c r="H386" i="27"/>
  <c r="H242" i="27"/>
  <c r="H244" i="27"/>
  <c r="H245" i="27"/>
  <c r="H243" i="27"/>
  <c r="H241" i="27"/>
  <c r="H291" i="27"/>
  <c r="H294" i="27"/>
  <c r="H295" i="27"/>
  <c r="H292" i="27"/>
  <c r="H293" i="27"/>
  <c r="I412" i="27"/>
  <c r="J412" i="27"/>
  <c r="I332" i="27"/>
  <c r="I333" i="27"/>
  <c r="I334" i="27"/>
  <c r="I335" i="27"/>
  <c r="I331" i="27"/>
  <c r="I289" i="27"/>
  <c r="I286" i="27"/>
  <c r="I288" i="27"/>
  <c r="I287" i="27"/>
  <c r="I290" i="27"/>
  <c r="I241" i="27"/>
  <c r="I245" i="27"/>
  <c r="I242" i="27"/>
  <c r="I244" i="27"/>
  <c r="I243" i="27"/>
  <c r="I356" i="27"/>
  <c r="I360" i="27"/>
  <c r="I359" i="27"/>
  <c r="I357" i="27"/>
  <c r="I358" i="27"/>
  <c r="I384" i="27"/>
  <c r="I385" i="27"/>
  <c r="I381" i="27"/>
  <c r="I383" i="27"/>
  <c r="I382" i="27"/>
  <c r="I256" i="27"/>
  <c r="I258" i="27"/>
  <c r="I259" i="27"/>
  <c r="I257" i="27"/>
  <c r="I260" i="27"/>
  <c r="J266" i="27"/>
  <c r="J267" i="27"/>
  <c r="J268" i="27"/>
  <c r="J269" i="27"/>
  <c r="J270" i="27"/>
  <c r="J319" i="27"/>
  <c r="J320" i="27"/>
  <c r="J316" i="27"/>
  <c r="J317" i="27"/>
  <c r="J318" i="27"/>
  <c r="J240" i="27"/>
  <c r="J238" i="27"/>
  <c r="J236" i="27"/>
  <c r="J237" i="27"/>
  <c r="J239" i="27"/>
  <c r="J194" i="27"/>
  <c r="J195" i="27"/>
  <c r="J191" i="27"/>
  <c r="J192" i="27"/>
  <c r="J193" i="27"/>
  <c r="J215" i="27"/>
  <c r="J214" i="27"/>
  <c r="J211" i="27"/>
  <c r="J212" i="27"/>
  <c r="J213" i="27"/>
  <c r="J372" i="27"/>
  <c r="J373" i="27"/>
  <c r="J374" i="27"/>
  <c r="J375" i="27"/>
  <c r="J371" i="27"/>
  <c r="H363" i="27"/>
  <c r="H361" i="27"/>
  <c r="H364" i="27"/>
  <c r="H362" i="27"/>
  <c r="H365" i="27"/>
  <c r="H197" i="27"/>
  <c r="H200" i="27"/>
  <c r="H199" i="27"/>
  <c r="H196" i="27"/>
  <c r="H198" i="27"/>
  <c r="H203" i="27"/>
  <c r="H204" i="27"/>
  <c r="H201" i="27"/>
  <c r="H202" i="27"/>
  <c r="H205" i="27"/>
  <c r="H290" i="27"/>
  <c r="H288" i="27"/>
  <c r="H289" i="27"/>
  <c r="H286" i="27"/>
  <c r="H287" i="27"/>
  <c r="H385" i="27"/>
  <c r="H383" i="27"/>
  <c r="H384" i="27"/>
  <c r="H382" i="27"/>
  <c r="H381" i="27"/>
  <c r="H257" i="27"/>
  <c r="H256" i="27"/>
  <c r="H260" i="27"/>
  <c r="H258" i="27"/>
  <c r="H259" i="27"/>
  <c r="I294" i="27"/>
  <c r="I295" i="27"/>
  <c r="I292" i="27"/>
  <c r="I291" i="27"/>
  <c r="I293" i="27"/>
  <c r="I230" i="27"/>
  <c r="I229" i="27"/>
  <c r="I226" i="27"/>
  <c r="I227" i="27"/>
  <c r="I228" i="27"/>
  <c r="I218" i="27"/>
  <c r="I220" i="27"/>
  <c r="I219" i="27"/>
  <c r="I216" i="27"/>
  <c r="I217" i="27"/>
  <c r="I392" i="27"/>
  <c r="I393" i="27"/>
  <c r="I395" i="27"/>
  <c r="I394" i="27"/>
  <c r="I391" i="27"/>
  <c r="I207" i="27"/>
  <c r="I209" i="27"/>
  <c r="I206" i="27"/>
  <c r="I208" i="27"/>
  <c r="I210" i="27"/>
  <c r="J249" i="27"/>
  <c r="J250" i="27"/>
  <c r="J247" i="27"/>
  <c r="J246" i="27"/>
  <c r="J248" i="27"/>
  <c r="J328" i="27"/>
  <c r="J329" i="27"/>
  <c r="J330" i="27"/>
  <c r="J326" i="27"/>
  <c r="J327" i="27"/>
  <c r="J219" i="27"/>
  <c r="J220" i="27"/>
  <c r="J216" i="27"/>
  <c r="J217" i="27"/>
  <c r="J218" i="27"/>
  <c r="J405" i="27"/>
  <c r="J401" i="27"/>
  <c r="J404" i="27"/>
  <c r="J402" i="27"/>
  <c r="J403" i="27"/>
  <c r="J231" i="27"/>
  <c r="J232" i="27"/>
  <c r="J233" i="27"/>
  <c r="J234" i="27"/>
  <c r="J235" i="27"/>
  <c r="J397" i="27"/>
  <c r="J400" i="27"/>
  <c r="J396" i="27"/>
  <c r="J398" i="27"/>
  <c r="J399" i="27"/>
  <c r="J410" i="27"/>
  <c r="H218" i="27"/>
  <c r="H217" i="27"/>
  <c r="H216" i="27"/>
  <c r="H219" i="27"/>
  <c r="H220" i="27"/>
  <c r="H370" i="27"/>
  <c r="H369" i="27"/>
  <c r="H366" i="27"/>
  <c r="H367" i="27"/>
  <c r="H368" i="27"/>
  <c r="H232" i="27"/>
  <c r="H234" i="27"/>
  <c r="H233" i="27"/>
  <c r="H235" i="27"/>
  <c r="H231" i="27"/>
  <c r="H254" i="27"/>
  <c r="H253" i="27"/>
  <c r="H251" i="27"/>
  <c r="H255" i="27"/>
  <c r="H252" i="27"/>
  <c r="H351" i="27"/>
  <c r="H354" i="27"/>
  <c r="H353" i="27"/>
  <c r="H355" i="27"/>
  <c r="H352" i="27"/>
  <c r="H226" i="27"/>
  <c r="H229" i="27"/>
  <c r="H230" i="27"/>
  <c r="H228" i="27"/>
  <c r="H227" i="27"/>
  <c r="I304" i="27"/>
  <c r="I303" i="27"/>
  <c r="I302" i="27"/>
  <c r="I301" i="27"/>
  <c r="I305" i="27"/>
  <c r="I221" i="27"/>
  <c r="I225" i="27"/>
  <c r="I222" i="27"/>
  <c r="I223" i="27"/>
  <c r="I224" i="27"/>
  <c r="I340" i="27"/>
  <c r="I338" i="27"/>
  <c r="I336" i="27"/>
  <c r="I339" i="27"/>
  <c r="I337" i="27"/>
  <c r="I348" i="27"/>
  <c r="I347" i="27"/>
  <c r="I346" i="27"/>
  <c r="I350" i="27"/>
  <c r="I349" i="27"/>
  <c r="I274" i="27"/>
  <c r="I273" i="27"/>
  <c r="I271" i="27"/>
  <c r="I275" i="27"/>
  <c r="I272" i="27"/>
  <c r="I231" i="27"/>
  <c r="I232" i="27"/>
  <c r="I233" i="27"/>
  <c r="I235" i="27"/>
  <c r="I234" i="27"/>
  <c r="I406" i="27"/>
  <c r="J259" i="27"/>
  <c r="J260" i="27"/>
  <c r="J256" i="27"/>
  <c r="J257" i="27"/>
  <c r="J258" i="27"/>
  <c r="J300" i="27"/>
  <c r="J296" i="27"/>
  <c r="J297" i="27"/>
  <c r="J299" i="27"/>
  <c r="J298" i="27"/>
  <c r="J284" i="27"/>
  <c r="J285" i="27"/>
  <c r="J281" i="27"/>
  <c r="J282" i="27"/>
  <c r="J283" i="27"/>
  <c r="I410" i="27"/>
  <c r="H325" i="27"/>
  <c r="H322" i="27"/>
  <c r="H323" i="27"/>
  <c r="H321" i="27"/>
  <c r="H324" i="27"/>
  <c r="H284" i="27"/>
  <c r="H281" i="27"/>
  <c r="H285" i="27"/>
  <c r="H283" i="27"/>
  <c r="H282" i="27"/>
  <c r="H305" i="27"/>
  <c r="H303" i="27"/>
  <c r="H301" i="27"/>
  <c r="H302" i="27"/>
  <c r="H304" i="27"/>
  <c r="H300" i="27"/>
  <c r="H298" i="27"/>
  <c r="H299" i="27"/>
  <c r="H296" i="27"/>
  <c r="H297" i="27"/>
  <c r="H374" i="27"/>
  <c r="H375" i="27"/>
  <c r="H373" i="27"/>
  <c r="H371" i="27"/>
  <c r="H372" i="27"/>
  <c r="I415" i="27"/>
  <c r="J415" i="27"/>
  <c r="I215" i="27"/>
  <c r="I212" i="27"/>
  <c r="I211" i="27"/>
  <c r="I213" i="27"/>
  <c r="I214" i="27"/>
  <c r="I204" i="27"/>
  <c r="I205" i="27"/>
  <c r="I202" i="27"/>
  <c r="I201" i="27"/>
  <c r="I203" i="27"/>
  <c r="I317" i="27"/>
  <c r="I318" i="27"/>
  <c r="I316" i="27"/>
  <c r="I319" i="27"/>
  <c r="I320" i="27"/>
  <c r="I262" i="27"/>
  <c r="I264" i="27"/>
  <c r="I265" i="27"/>
  <c r="I263" i="27"/>
  <c r="I261" i="27"/>
  <c r="L11" i="1"/>
  <c r="N11" i="1"/>
  <c r="I11" i="1"/>
  <c r="Q10" i="1"/>
  <c r="J11" i="1"/>
  <c r="K11" i="1"/>
  <c r="O11" i="1"/>
  <c r="E11" i="1"/>
  <c r="M11" i="1"/>
  <c r="J278" i="27"/>
  <c r="J279" i="27"/>
  <c r="J280" i="27"/>
  <c r="J276" i="27"/>
  <c r="J277" i="27"/>
  <c r="J310" i="27"/>
  <c r="J308" i="27"/>
  <c r="J309" i="27"/>
  <c r="J306" i="27"/>
  <c r="J307" i="27"/>
  <c r="J321" i="27"/>
  <c r="J323" i="27"/>
  <c r="J324" i="27"/>
  <c r="J322" i="27"/>
  <c r="J325" i="27"/>
  <c r="J408" i="27"/>
  <c r="H240" i="27"/>
  <c r="H239" i="27"/>
  <c r="H236" i="27"/>
  <c r="M236" i="27" s="1"/>
  <c r="H238" i="27"/>
  <c r="H237" i="27"/>
  <c r="H280" i="27"/>
  <c r="H279" i="27"/>
  <c r="H278" i="27"/>
  <c r="H276" i="27"/>
  <c r="H277" i="27"/>
  <c r="H380" i="27"/>
  <c r="H376" i="27"/>
  <c r="H377" i="27"/>
  <c r="H378" i="27"/>
  <c r="H379" i="27"/>
  <c r="H341" i="27"/>
  <c r="H342" i="27"/>
  <c r="H343" i="27"/>
  <c r="H344" i="27"/>
  <c r="H345" i="27"/>
  <c r="I298" i="27"/>
  <c r="I300" i="27"/>
  <c r="I299" i="27"/>
  <c r="I297" i="27"/>
  <c r="I296" i="27"/>
  <c r="I370" i="27"/>
  <c r="I367" i="27"/>
  <c r="I369" i="27"/>
  <c r="I368" i="27"/>
  <c r="I366" i="27"/>
  <c r="I365" i="27"/>
  <c r="I362" i="27"/>
  <c r="I361" i="27"/>
  <c r="I364" i="27"/>
  <c r="I363" i="27"/>
  <c r="I193" i="27"/>
  <c r="I194" i="27"/>
  <c r="I195" i="27"/>
  <c r="I191" i="27"/>
  <c r="I192" i="27"/>
  <c r="I200" i="27"/>
  <c r="I198" i="27"/>
  <c r="I197" i="27"/>
  <c r="I199" i="27"/>
  <c r="I196" i="27"/>
  <c r="I266" i="27"/>
  <c r="I269" i="27"/>
  <c r="I267" i="27"/>
  <c r="I270" i="27"/>
  <c r="I268" i="27"/>
  <c r="I284" i="27"/>
  <c r="I281" i="27"/>
  <c r="I285" i="27"/>
  <c r="I283" i="27"/>
  <c r="I282" i="27"/>
  <c r="I246" i="27"/>
  <c r="I249" i="27"/>
  <c r="I247" i="27"/>
  <c r="I250" i="27"/>
  <c r="I248" i="27"/>
  <c r="J254" i="27"/>
  <c r="J255" i="27"/>
  <c r="J251" i="27"/>
  <c r="J252" i="27"/>
  <c r="J253" i="27"/>
  <c r="J392" i="27"/>
  <c r="J393" i="27"/>
  <c r="J395" i="27"/>
  <c r="J394" i="27"/>
  <c r="J391" i="27"/>
  <c r="J264" i="27"/>
  <c r="J265" i="27"/>
  <c r="J261" i="27"/>
  <c r="J262" i="27"/>
  <c r="J263" i="27"/>
  <c r="J274" i="27"/>
  <c r="J273" i="27"/>
  <c r="J275" i="27"/>
  <c r="J271" i="27"/>
  <c r="J272" i="27"/>
  <c r="I408" i="27"/>
  <c r="H261" i="27"/>
  <c r="H265" i="27"/>
  <c r="H264" i="27"/>
  <c r="H263" i="27"/>
  <c r="H262" i="27"/>
  <c r="L29" i="39"/>
  <c r="M29" i="39" s="1"/>
  <c r="H312" i="27"/>
  <c r="H311" i="27"/>
  <c r="H315" i="27"/>
  <c r="H313" i="27"/>
  <c r="H314" i="27"/>
  <c r="H249" i="27"/>
  <c r="H247" i="27"/>
  <c r="H246" i="27"/>
  <c r="H248" i="27"/>
  <c r="H250" i="27"/>
  <c r="H214" i="27"/>
  <c r="H211" i="27"/>
  <c r="H212" i="27"/>
  <c r="H215" i="27"/>
  <c r="H213" i="27"/>
  <c r="H346" i="27"/>
  <c r="H347" i="27"/>
  <c r="H349" i="27"/>
  <c r="H350" i="27"/>
  <c r="H348" i="27"/>
  <c r="L13" i="39"/>
  <c r="M13" i="39" s="1"/>
  <c r="S20" i="26"/>
  <c r="T20" i="26" s="1"/>
  <c r="B416" i="27"/>
  <c r="R411" i="27"/>
  <c r="O411" i="27"/>
  <c r="L411" i="27"/>
  <c r="H411" i="27"/>
  <c r="D411" i="27"/>
  <c r="G409" i="27"/>
  <c r="F409" i="27"/>
  <c r="E409" i="27"/>
  <c r="B418" i="27"/>
  <c r="H413" i="27"/>
  <c r="D413" i="27"/>
  <c r="G407" i="27"/>
  <c r="F407" i="27"/>
  <c r="E407" i="27"/>
  <c r="G410" i="27"/>
  <c r="F410" i="27"/>
  <c r="E410" i="27"/>
  <c r="B419" i="27"/>
  <c r="H414" i="27"/>
  <c r="D414" i="27"/>
  <c r="G406" i="27"/>
  <c r="F406" i="27"/>
  <c r="E406" i="27"/>
  <c r="B417" i="27"/>
  <c r="H412" i="27"/>
  <c r="D412" i="27"/>
  <c r="B420" i="27"/>
  <c r="H415" i="27"/>
  <c r="D415" i="27"/>
  <c r="G408" i="27"/>
  <c r="F408" i="27"/>
  <c r="E408" i="27"/>
  <c r="P237" i="27"/>
  <c r="S238" i="27"/>
  <c r="N238" i="27"/>
  <c r="U237" i="27"/>
  <c r="K237" i="27"/>
  <c r="AK237" i="27" s="1"/>
  <c r="T236" i="27"/>
  <c r="Q239" i="27"/>
  <c r="V238" i="27"/>
  <c r="D5" i="8"/>
  <c r="D6" i="8"/>
  <c r="D7" i="8"/>
  <c r="D8" i="8"/>
  <c r="D4" i="8"/>
  <c r="P197" i="27" l="1"/>
  <c r="U197" i="27"/>
  <c r="U202" i="27"/>
  <c r="P202" i="27"/>
  <c r="U231" i="27"/>
  <c r="P231" i="27"/>
  <c r="U224" i="27"/>
  <c r="P224" i="27"/>
  <c r="S233" i="27"/>
  <c r="V233" i="27"/>
  <c r="V218" i="27"/>
  <c r="S218" i="27"/>
  <c r="P208" i="27"/>
  <c r="U208" i="27"/>
  <c r="U226" i="27"/>
  <c r="P226" i="27"/>
  <c r="T202" i="27"/>
  <c r="M202" i="27"/>
  <c r="M197" i="27"/>
  <c r="T197" i="27"/>
  <c r="S193" i="27"/>
  <c r="V193" i="27"/>
  <c r="T193" i="27"/>
  <c r="M193" i="27"/>
  <c r="V198" i="27"/>
  <c r="S198" i="27"/>
  <c r="V204" i="27"/>
  <c r="S204" i="27"/>
  <c r="M32" i="39"/>
  <c r="M210" i="27"/>
  <c r="T210" i="27"/>
  <c r="V206" i="27"/>
  <c r="S206" i="27"/>
  <c r="I420" i="27"/>
  <c r="J420" i="27"/>
  <c r="I418" i="27"/>
  <c r="J418" i="27"/>
  <c r="M214" i="27"/>
  <c r="T214" i="27"/>
  <c r="U198" i="27"/>
  <c r="P198" i="27"/>
  <c r="P205" i="27"/>
  <c r="U205" i="27"/>
  <c r="U223" i="27"/>
  <c r="P223" i="27"/>
  <c r="M231" i="27"/>
  <c r="T231" i="27"/>
  <c r="S232" i="27"/>
  <c r="V232" i="27"/>
  <c r="V217" i="27"/>
  <c r="S217" i="27"/>
  <c r="P206" i="27"/>
  <c r="U206" i="27"/>
  <c r="U217" i="27"/>
  <c r="P217" i="27"/>
  <c r="U229" i="27"/>
  <c r="P229" i="27"/>
  <c r="M201" i="27"/>
  <c r="T201" i="27"/>
  <c r="S192" i="27"/>
  <c r="V192" i="27"/>
  <c r="V197" i="27"/>
  <c r="S197" i="27"/>
  <c r="M208" i="27"/>
  <c r="T208" i="27"/>
  <c r="AF208" i="27" s="1"/>
  <c r="I419" i="27"/>
  <c r="J419" i="27"/>
  <c r="M211" i="27"/>
  <c r="T211" i="27"/>
  <c r="I417" i="27"/>
  <c r="J417" i="27"/>
  <c r="I416" i="27"/>
  <c r="J416" i="27"/>
  <c r="P200" i="27"/>
  <c r="U200" i="27"/>
  <c r="U204" i="27"/>
  <c r="P204" i="27"/>
  <c r="P222" i="27"/>
  <c r="U222" i="27"/>
  <c r="T227" i="27"/>
  <c r="M227" i="27"/>
  <c r="M235" i="27"/>
  <c r="T235" i="27"/>
  <c r="V231" i="27"/>
  <c r="S231" i="27"/>
  <c r="V216" i="27"/>
  <c r="S216" i="27"/>
  <c r="P209" i="27"/>
  <c r="U209" i="27"/>
  <c r="P216" i="27"/>
  <c r="U216" i="27"/>
  <c r="P230" i="27"/>
  <c r="U230" i="27"/>
  <c r="M204" i="27"/>
  <c r="T204" i="27"/>
  <c r="Y191" i="27"/>
  <c r="S191" i="27"/>
  <c r="V191" i="27"/>
  <c r="AI191" i="27" s="1"/>
  <c r="U236" i="27"/>
  <c r="P236" i="27"/>
  <c r="V223" i="27"/>
  <c r="S223" i="27"/>
  <c r="M206" i="27"/>
  <c r="T206" i="27"/>
  <c r="AF206" i="27" s="1"/>
  <c r="V229" i="27"/>
  <c r="S229" i="27"/>
  <c r="U192" i="27"/>
  <c r="P192" i="27"/>
  <c r="P214" i="27"/>
  <c r="U214" i="27"/>
  <c r="U225" i="27"/>
  <c r="P225" i="27"/>
  <c r="M228" i="27"/>
  <c r="T228" i="27"/>
  <c r="M233" i="27"/>
  <c r="T233" i="27"/>
  <c r="M220" i="27"/>
  <c r="T220" i="27"/>
  <c r="V220" i="27"/>
  <c r="S220" i="27"/>
  <c r="P207" i="27"/>
  <c r="U207" i="27"/>
  <c r="U219" i="27"/>
  <c r="P219" i="27"/>
  <c r="T203" i="27"/>
  <c r="M203" i="27"/>
  <c r="V213" i="27"/>
  <c r="S213" i="27"/>
  <c r="S195" i="27"/>
  <c r="V195" i="27"/>
  <c r="V222" i="27"/>
  <c r="S222" i="27"/>
  <c r="M225" i="27"/>
  <c r="T225" i="27"/>
  <c r="V228" i="27"/>
  <c r="S228" i="27"/>
  <c r="T213" i="27"/>
  <c r="M213" i="27"/>
  <c r="X191" i="27"/>
  <c r="P191" i="27"/>
  <c r="U191" i="27"/>
  <c r="AH191" i="27" s="1"/>
  <c r="AH192" i="27" s="1"/>
  <c r="P11" i="1"/>
  <c r="Q11" i="1" s="1"/>
  <c r="P213" i="27"/>
  <c r="U213" i="27"/>
  <c r="P234" i="27"/>
  <c r="U234" i="27"/>
  <c r="U221" i="27"/>
  <c r="P221" i="27"/>
  <c r="T230" i="27"/>
  <c r="M230" i="27"/>
  <c r="M234" i="27"/>
  <c r="T234" i="27"/>
  <c r="AF234" i="27" s="1"/>
  <c r="M219" i="27"/>
  <c r="T219" i="27"/>
  <c r="V219" i="27"/>
  <c r="S219" i="27"/>
  <c r="P220" i="27"/>
  <c r="U220" i="27"/>
  <c r="M198" i="27"/>
  <c r="T198" i="27"/>
  <c r="AF198" i="27" s="1"/>
  <c r="V212" i="27"/>
  <c r="S212" i="27"/>
  <c r="S194" i="27"/>
  <c r="V194" i="27"/>
  <c r="T192" i="27"/>
  <c r="AF192" i="27" s="1"/>
  <c r="M192" i="27"/>
  <c r="S221" i="27"/>
  <c r="V221" i="27"/>
  <c r="V203" i="27"/>
  <c r="S203" i="27"/>
  <c r="M221" i="27"/>
  <c r="T221" i="27"/>
  <c r="S210" i="27"/>
  <c r="V210" i="27"/>
  <c r="V227" i="27"/>
  <c r="S227" i="27"/>
  <c r="P195" i="27"/>
  <c r="U195" i="27"/>
  <c r="P211" i="27"/>
  <c r="U211" i="27"/>
  <c r="P235" i="27"/>
  <c r="U235" i="27"/>
  <c r="T229" i="27"/>
  <c r="M229" i="27"/>
  <c r="M232" i="27"/>
  <c r="T232" i="27"/>
  <c r="M216" i="27"/>
  <c r="T216" i="27"/>
  <c r="AF216" i="27" s="1"/>
  <c r="P218" i="27"/>
  <c r="U218" i="27"/>
  <c r="M196" i="27"/>
  <c r="T196" i="27"/>
  <c r="V211" i="27"/>
  <c r="S211" i="27"/>
  <c r="M191" i="27"/>
  <c r="W191" i="27"/>
  <c r="T191" i="27"/>
  <c r="S196" i="27"/>
  <c r="V196" i="27"/>
  <c r="V224" i="27"/>
  <c r="S224" i="27"/>
  <c r="V201" i="27"/>
  <c r="S201" i="27"/>
  <c r="M222" i="27"/>
  <c r="T222" i="27"/>
  <c r="V209" i="27"/>
  <c r="S209" i="27"/>
  <c r="V226" i="27"/>
  <c r="S226" i="27"/>
  <c r="M215" i="27"/>
  <c r="T215" i="27"/>
  <c r="P196" i="27"/>
  <c r="U196" i="27"/>
  <c r="U194" i="27"/>
  <c r="P194" i="27"/>
  <c r="U203" i="27"/>
  <c r="P203" i="27"/>
  <c r="P212" i="27"/>
  <c r="U212" i="27"/>
  <c r="P233" i="27"/>
  <c r="U233" i="27"/>
  <c r="T226" i="27"/>
  <c r="M226" i="27"/>
  <c r="M217" i="27"/>
  <c r="T217" i="27"/>
  <c r="V235" i="27"/>
  <c r="S235" i="27"/>
  <c r="U228" i="27"/>
  <c r="P228" i="27"/>
  <c r="T199" i="27"/>
  <c r="M199" i="27"/>
  <c r="V214" i="27"/>
  <c r="S214" i="27"/>
  <c r="S237" i="27"/>
  <c r="V237" i="27"/>
  <c r="M195" i="27"/>
  <c r="T195" i="27"/>
  <c r="V200" i="27"/>
  <c r="S200" i="27"/>
  <c r="V225" i="27"/>
  <c r="S225" i="27"/>
  <c r="V202" i="27"/>
  <c r="S202" i="27"/>
  <c r="T223" i="27"/>
  <c r="M223" i="27"/>
  <c r="M207" i="27"/>
  <c r="T207" i="27"/>
  <c r="AF207" i="27" s="1"/>
  <c r="S208" i="27"/>
  <c r="V208" i="27"/>
  <c r="S230" i="27"/>
  <c r="V230" i="27"/>
  <c r="T212" i="27"/>
  <c r="M212" i="27"/>
  <c r="P199" i="27"/>
  <c r="U199" i="27"/>
  <c r="P193" i="27"/>
  <c r="U193" i="27"/>
  <c r="P201" i="27"/>
  <c r="U201" i="27"/>
  <c r="P215" i="27"/>
  <c r="U215" i="27"/>
  <c r="P232" i="27"/>
  <c r="U232" i="27"/>
  <c r="M218" i="27"/>
  <c r="T218" i="27"/>
  <c r="S234" i="27"/>
  <c r="V234" i="27"/>
  <c r="P210" i="27"/>
  <c r="U210" i="27"/>
  <c r="P227" i="27"/>
  <c r="U227" i="27"/>
  <c r="T205" i="27"/>
  <c r="M205" i="27"/>
  <c r="M200" i="27"/>
  <c r="T200" i="27"/>
  <c r="S215" i="27"/>
  <c r="V215" i="27"/>
  <c r="S236" i="27"/>
  <c r="V236" i="27"/>
  <c r="T194" i="27"/>
  <c r="M194" i="27"/>
  <c r="V199" i="27"/>
  <c r="S199" i="27"/>
  <c r="S205" i="27"/>
  <c r="V205" i="27"/>
  <c r="M224" i="27"/>
  <c r="T224" i="27"/>
  <c r="T209" i="27"/>
  <c r="M209" i="27"/>
  <c r="V207" i="27"/>
  <c r="S207" i="27"/>
  <c r="H18" i="9"/>
  <c r="H19" i="9" s="1"/>
  <c r="H20" i="9" s="1"/>
  <c r="H21" i="9" s="1"/>
  <c r="H22" i="9" s="1"/>
  <c r="H23" i="9" s="1"/>
  <c r="H24" i="9" s="1"/>
  <c r="H25" i="9" s="1"/>
  <c r="H26" i="9" s="1"/>
  <c r="M24" i="12" a="1"/>
  <c r="M24" i="12" s="1"/>
  <c r="M25" i="12" s="1"/>
  <c r="G412" i="27"/>
  <c r="F412" i="27"/>
  <c r="E412" i="27"/>
  <c r="B424" i="27"/>
  <c r="H419" i="27"/>
  <c r="D419" i="27"/>
  <c r="G411" i="27"/>
  <c r="F411" i="27"/>
  <c r="E411" i="27"/>
  <c r="B422" i="27"/>
  <c r="H417" i="27"/>
  <c r="D417" i="27"/>
  <c r="G413" i="27"/>
  <c r="E413" i="27"/>
  <c r="F413" i="27"/>
  <c r="G415" i="27"/>
  <c r="E415" i="27"/>
  <c r="F415" i="27"/>
  <c r="G414" i="27"/>
  <c r="E414" i="27"/>
  <c r="F414" i="27"/>
  <c r="B423" i="27"/>
  <c r="H418" i="27"/>
  <c r="D418" i="27"/>
  <c r="B425" i="27"/>
  <c r="H420" i="27"/>
  <c r="D420" i="27"/>
  <c r="B421" i="27"/>
  <c r="R416" i="27"/>
  <c r="O416" i="27"/>
  <c r="L416" i="27"/>
  <c r="H416" i="27"/>
  <c r="D416" i="27"/>
  <c r="S239" i="27"/>
  <c r="P238" i="27"/>
  <c r="M237" i="27"/>
  <c r="K238" i="27"/>
  <c r="AK238" i="27" s="1"/>
  <c r="T237" i="27"/>
  <c r="AF237" i="27" s="1"/>
  <c r="N239" i="27"/>
  <c r="U238" i="27"/>
  <c r="Q240" i="27"/>
  <c r="V239" i="27"/>
  <c r="F22" i="6"/>
  <c r="F16" i="6"/>
  <c r="F10" i="6"/>
  <c r="AF221" i="27" l="1"/>
  <c r="AF227" i="27"/>
  <c r="AF226" i="27"/>
  <c r="AF212" i="27"/>
  <c r="AF230" i="27"/>
  <c r="AF236" i="27"/>
  <c r="AI192" i="27"/>
  <c r="AI193" i="27" s="1"/>
  <c r="AI194" i="27" s="1"/>
  <c r="AF194" i="27"/>
  <c r="AF223" i="27"/>
  <c r="AF217" i="27"/>
  <c r="AF215" i="27"/>
  <c r="Z191" i="27"/>
  <c r="AC191" i="27"/>
  <c r="W192" i="27"/>
  <c r="AF213" i="27"/>
  <c r="AF228" i="27"/>
  <c r="AI195" i="27"/>
  <c r="AI196" i="27" s="1"/>
  <c r="AI197" i="27" s="1"/>
  <c r="AI198" i="27" s="1"/>
  <c r="AI199" i="27" s="1"/>
  <c r="AI200" i="27" s="1"/>
  <c r="AI201" i="27" s="1"/>
  <c r="AI202" i="27" s="1"/>
  <c r="AI203" i="27" s="1"/>
  <c r="AI204" i="27" s="1"/>
  <c r="AI205" i="27" s="1"/>
  <c r="AI206" i="27" s="1"/>
  <c r="AI207" i="27" s="1"/>
  <c r="AI208" i="27" s="1"/>
  <c r="AI209" i="27" s="1"/>
  <c r="AI210" i="27" s="1"/>
  <c r="AI211" i="27" s="1"/>
  <c r="AI212" i="27" s="1"/>
  <c r="AI213" i="27" s="1"/>
  <c r="AI214" i="27" s="1"/>
  <c r="AI215" i="27" s="1"/>
  <c r="AI216" i="27" s="1"/>
  <c r="AI217" i="27" s="1"/>
  <c r="AI218" i="27" s="1"/>
  <c r="AI219" i="27" s="1"/>
  <c r="AI220" i="27" s="1"/>
  <c r="AI221" i="27" s="1"/>
  <c r="AI222" i="27" s="1"/>
  <c r="AI223" i="27" s="1"/>
  <c r="AI224" i="27" s="1"/>
  <c r="AI225" i="27" s="1"/>
  <c r="AI226" i="27" s="1"/>
  <c r="AI227" i="27" s="1"/>
  <c r="AI228" i="27" s="1"/>
  <c r="AI229" i="27" s="1"/>
  <c r="AI230" i="27" s="1"/>
  <c r="AI231" i="27" s="1"/>
  <c r="AI232" i="27" s="1"/>
  <c r="AI233" i="27" s="1"/>
  <c r="AI234" i="27" s="1"/>
  <c r="AI235" i="27" s="1"/>
  <c r="AI236" i="27" s="1"/>
  <c r="AI237" i="27" s="1"/>
  <c r="AI238" i="27" s="1"/>
  <c r="AI239" i="27" s="1"/>
  <c r="AF193" i="27"/>
  <c r="AF201" i="27"/>
  <c r="I424" i="27"/>
  <c r="J424" i="27"/>
  <c r="Y192" i="27"/>
  <c r="AE191" i="27"/>
  <c r="AB191" i="27"/>
  <c r="AF232" i="27"/>
  <c r="AF225" i="27"/>
  <c r="AF204" i="27"/>
  <c r="AF197" i="27"/>
  <c r="I423" i="27"/>
  <c r="J423" i="27"/>
  <c r="AF199" i="27"/>
  <c r="I422" i="27"/>
  <c r="J422" i="27"/>
  <c r="AF200" i="27"/>
  <c r="AF195" i="27"/>
  <c r="AH193" i="27"/>
  <c r="AH194" i="27" s="1"/>
  <c r="AH195" i="27" s="1"/>
  <c r="AH196" i="27" s="1"/>
  <c r="AH197" i="27" s="1"/>
  <c r="AH198" i="27" s="1"/>
  <c r="AH199" i="27" s="1"/>
  <c r="AH200" i="27" s="1"/>
  <c r="AH201" i="27" s="1"/>
  <c r="AH202" i="27" s="1"/>
  <c r="AH203" i="27" s="1"/>
  <c r="AH204" i="27" s="1"/>
  <c r="AH205" i="27" s="1"/>
  <c r="AH206" i="27" s="1"/>
  <c r="AH207" i="27" s="1"/>
  <c r="AH208" i="27" s="1"/>
  <c r="AH209" i="27" s="1"/>
  <c r="AH210" i="27" s="1"/>
  <c r="AH211" i="27" s="1"/>
  <c r="AH212" i="27" s="1"/>
  <c r="AH213" i="27" s="1"/>
  <c r="AH214" i="27" s="1"/>
  <c r="AH215" i="27" s="1"/>
  <c r="AH216" i="27" s="1"/>
  <c r="AH217" i="27" s="1"/>
  <c r="AH218" i="27" s="1"/>
  <c r="AH219" i="27" s="1"/>
  <c r="AH220" i="27" s="1"/>
  <c r="AH221" i="27" s="1"/>
  <c r="AH222" i="27" s="1"/>
  <c r="AH223" i="27" s="1"/>
  <c r="AH224" i="27" s="1"/>
  <c r="AH225" i="27" s="1"/>
  <c r="AH226" i="27" s="1"/>
  <c r="AH227" i="27" s="1"/>
  <c r="AH228" i="27" s="1"/>
  <c r="AH229" i="27" s="1"/>
  <c r="AH230" i="27" s="1"/>
  <c r="AH231" i="27" s="1"/>
  <c r="AH232" i="27" s="1"/>
  <c r="AH233" i="27" s="1"/>
  <c r="AH234" i="27" s="1"/>
  <c r="AH235" i="27" s="1"/>
  <c r="AH236" i="27" s="1"/>
  <c r="AH237" i="27" s="1"/>
  <c r="AH238" i="27" s="1"/>
  <c r="AF220" i="27"/>
  <c r="I425" i="27"/>
  <c r="J425" i="27"/>
  <c r="AF196" i="27"/>
  <c r="AF203" i="27"/>
  <c r="AF231" i="27"/>
  <c r="AF214" i="27"/>
  <c r="I421" i="27"/>
  <c r="J421" i="27"/>
  <c r="AF209" i="27"/>
  <c r="AF218" i="27"/>
  <c r="AF222" i="27"/>
  <c r="AF229" i="27"/>
  <c r="AF219" i="27"/>
  <c r="X192" i="27"/>
  <c r="AD191" i="27"/>
  <c r="AA191" i="27"/>
  <c r="AF233" i="27"/>
  <c r="AF211" i="27"/>
  <c r="AF210" i="27"/>
  <c r="AF202" i="27"/>
  <c r="AF224" i="27"/>
  <c r="AF205" i="27"/>
  <c r="AF191" i="27"/>
  <c r="AJ191" i="27" s="1"/>
  <c r="AJ192" i="27" s="1"/>
  <c r="AG191" i="27"/>
  <c r="AG192" i="27" s="1"/>
  <c r="AG193" i="27" s="1"/>
  <c r="AG194" i="27" s="1"/>
  <c r="AG195" i="27" s="1"/>
  <c r="AG196" i="27" s="1"/>
  <c r="AG197" i="27" s="1"/>
  <c r="AG198" i="27" s="1"/>
  <c r="AG199" i="27" s="1"/>
  <c r="AG200" i="27" s="1"/>
  <c r="AG201" i="27" s="1"/>
  <c r="AG202" i="27" s="1"/>
  <c r="AG203" i="27" s="1"/>
  <c r="AG204" i="27" s="1"/>
  <c r="AG205" i="27" s="1"/>
  <c r="AG206" i="27" s="1"/>
  <c r="AG207" i="27" s="1"/>
  <c r="AG208" i="27" s="1"/>
  <c r="AG209" i="27" s="1"/>
  <c r="AG210" i="27" s="1"/>
  <c r="AG211" i="27" s="1"/>
  <c r="AG212" i="27" s="1"/>
  <c r="AG213" i="27" s="1"/>
  <c r="AG214" i="27" s="1"/>
  <c r="AG215" i="27" s="1"/>
  <c r="AG216" i="27" s="1"/>
  <c r="AG217" i="27" s="1"/>
  <c r="AG218" i="27" s="1"/>
  <c r="AG219" i="27" s="1"/>
  <c r="AG220" i="27" s="1"/>
  <c r="AG221" i="27" s="1"/>
  <c r="AG222" i="27" s="1"/>
  <c r="AG223" i="27" s="1"/>
  <c r="AG224" i="27" s="1"/>
  <c r="AG225" i="27" s="1"/>
  <c r="AG226" i="27" s="1"/>
  <c r="AG227" i="27" s="1"/>
  <c r="AG228" i="27" s="1"/>
  <c r="AG229" i="27" s="1"/>
  <c r="AG230" i="27" s="1"/>
  <c r="AG231" i="27" s="1"/>
  <c r="AG232" i="27" s="1"/>
  <c r="AG233" i="27" s="1"/>
  <c r="AG234" i="27" s="1"/>
  <c r="AG235" i="27" s="1"/>
  <c r="AG236" i="27" s="1"/>
  <c r="AG237" i="27" s="1"/>
  <c r="AF235" i="27"/>
  <c r="B427" i="27"/>
  <c r="H422" i="27"/>
  <c r="D422" i="27"/>
  <c r="F419" i="27"/>
  <c r="E419" i="27"/>
  <c r="G419" i="27"/>
  <c r="G420" i="27"/>
  <c r="F420" i="27"/>
  <c r="E420" i="27"/>
  <c r="B426" i="27"/>
  <c r="R421" i="27"/>
  <c r="O421" i="27"/>
  <c r="L421" i="27"/>
  <c r="H421" i="27"/>
  <c r="D421" i="27"/>
  <c r="G416" i="27"/>
  <c r="F416" i="27"/>
  <c r="E416" i="27"/>
  <c r="B430" i="27"/>
  <c r="H425" i="27"/>
  <c r="D425" i="27"/>
  <c r="G418" i="27"/>
  <c r="F418" i="27"/>
  <c r="E418" i="27"/>
  <c r="E417" i="27"/>
  <c r="G417" i="27"/>
  <c r="F417" i="27"/>
  <c r="B429" i="27"/>
  <c r="H424" i="27"/>
  <c r="D424" i="27"/>
  <c r="B428" i="27"/>
  <c r="H423" i="27"/>
  <c r="D423" i="27"/>
  <c r="S240" i="27"/>
  <c r="P239" i="27"/>
  <c r="M238" i="27"/>
  <c r="N240" i="27"/>
  <c r="U239" i="27"/>
  <c r="K239" i="27"/>
  <c r="AK239" i="27" s="1"/>
  <c r="T238" i="27"/>
  <c r="AF238" i="27" s="1"/>
  <c r="Q241" i="27"/>
  <c r="V240" i="27"/>
  <c r="I14" i="1"/>
  <c r="AJ193" i="27" l="1"/>
  <c r="AJ194" i="27" s="1"/>
  <c r="AJ195" i="27" s="1"/>
  <c r="AJ196" i="27" s="1"/>
  <c r="AJ197" i="27" s="1"/>
  <c r="AJ198" i="27" s="1"/>
  <c r="AJ199" i="27" s="1"/>
  <c r="AJ200" i="27" s="1"/>
  <c r="AJ201" i="27" s="1"/>
  <c r="AJ202" i="27" s="1"/>
  <c r="AJ203" i="27" s="1"/>
  <c r="AJ204" i="27" s="1"/>
  <c r="AJ205" i="27" s="1"/>
  <c r="AJ206" i="27" s="1"/>
  <c r="AJ207" i="27" s="1"/>
  <c r="AJ208" i="27" s="1"/>
  <c r="AJ209" i="27" s="1"/>
  <c r="AJ210" i="27" s="1"/>
  <c r="AJ211" i="27" s="1"/>
  <c r="AJ212" i="27" s="1"/>
  <c r="AJ213" i="27" s="1"/>
  <c r="AJ214" i="27" s="1"/>
  <c r="AJ215" i="27" s="1"/>
  <c r="AJ216" i="27" s="1"/>
  <c r="AJ217" i="27" s="1"/>
  <c r="AJ218" i="27" s="1"/>
  <c r="AJ219" i="27" s="1"/>
  <c r="AJ220" i="27" s="1"/>
  <c r="AJ221" i="27" s="1"/>
  <c r="AJ222" i="27" s="1"/>
  <c r="AJ223" i="27" s="1"/>
  <c r="AJ224" i="27" s="1"/>
  <c r="AJ225" i="27" s="1"/>
  <c r="AJ226" i="27" s="1"/>
  <c r="AJ227" i="27" s="1"/>
  <c r="AJ228" i="27" s="1"/>
  <c r="AJ229" i="27" s="1"/>
  <c r="AJ230" i="27" s="1"/>
  <c r="AJ231" i="27" s="1"/>
  <c r="Z192" i="27"/>
  <c r="AC192" i="27"/>
  <c r="W193" i="27"/>
  <c r="AA192" i="27"/>
  <c r="AD192" i="27"/>
  <c r="X193" i="27"/>
  <c r="I428" i="27"/>
  <c r="J428" i="27"/>
  <c r="I427" i="27"/>
  <c r="J427" i="27"/>
  <c r="AH239" i="27"/>
  <c r="AJ232" i="27"/>
  <c r="AJ233" i="27" s="1"/>
  <c r="AJ234" i="27" s="1"/>
  <c r="AJ235" i="27" s="1"/>
  <c r="AJ236" i="27" s="1"/>
  <c r="AJ237" i="27" s="1"/>
  <c r="AJ238" i="27" s="1"/>
  <c r="AI240" i="27"/>
  <c r="I430" i="27"/>
  <c r="J430" i="27"/>
  <c r="I429" i="27"/>
  <c r="J429" i="27"/>
  <c r="I426" i="27"/>
  <c r="J426" i="27"/>
  <c r="Y193" i="27"/>
  <c r="AE192" i="27"/>
  <c r="AB192" i="27"/>
  <c r="B435" i="27"/>
  <c r="H430" i="27"/>
  <c r="D430" i="27"/>
  <c r="B431" i="27"/>
  <c r="R426" i="27"/>
  <c r="O426" i="27"/>
  <c r="L426" i="27"/>
  <c r="H426" i="27"/>
  <c r="D426" i="27"/>
  <c r="G422" i="27"/>
  <c r="E422" i="27"/>
  <c r="F422" i="27"/>
  <c r="B434" i="27"/>
  <c r="H429" i="27"/>
  <c r="D429" i="27"/>
  <c r="B433" i="27"/>
  <c r="H428" i="27"/>
  <c r="D428" i="27"/>
  <c r="G425" i="27"/>
  <c r="E425" i="27"/>
  <c r="F425" i="27"/>
  <c r="G423" i="27"/>
  <c r="F423" i="27"/>
  <c r="E423" i="27"/>
  <c r="G421" i="27"/>
  <c r="F421" i="27"/>
  <c r="E421" i="27"/>
  <c r="G424" i="27"/>
  <c r="F424" i="27"/>
  <c r="E424" i="27"/>
  <c r="B432" i="27"/>
  <c r="H427" i="27"/>
  <c r="D427" i="27"/>
  <c r="AG238" i="27"/>
  <c r="S241" i="27"/>
  <c r="P240" i="27"/>
  <c r="M239" i="27"/>
  <c r="K240" i="27"/>
  <c r="AK240" i="27" s="1"/>
  <c r="T239" i="27"/>
  <c r="AF239" i="27" s="1"/>
  <c r="N241" i="27"/>
  <c r="U240" i="27"/>
  <c r="AH240" i="27" s="1"/>
  <c r="Q242" i="27"/>
  <c r="V241" i="27"/>
  <c r="AI241" i="27" s="1"/>
  <c r="AJ239" i="27" l="1"/>
  <c r="I434" i="27"/>
  <c r="J434" i="27"/>
  <c r="I431" i="27"/>
  <c r="J431" i="27"/>
  <c r="AB193" i="27"/>
  <c r="AE193" i="27"/>
  <c r="Y194" i="27"/>
  <c r="AA193" i="27"/>
  <c r="AD193" i="27"/>
  <c r="X194" i="27"/>
  <c r="I435" i="27"/>
  <c r="J435" i="27"/>
  <c r="Z193" i="27"/>
  <c r="AC193" i="27"/>
  <c r="W194" i="27"/>
  <c r="I433" i="27"/>
  <c r="J433" i="27"/>
  <c r="I432" i="27"/>
  <c r="J432" i="27"/>
  <c r="B438" i="27"/>
  <c r="H433" i="27"/>
  <c r="D433" i="27"/>
  <c r="G429" i="27"/>
  <c r="F429" i="27"/>
  <c r="E429" i="27"/>
  <c r="G427" i="27"/>
  <c r="F427" i="27"/>
  <c r="E427" i="27"/>
  <c r="B436" i="27"/>
  <c r="R431" i="27"/>
  <c r="O431" i="27"/>
  <c r="L431" i="27"/>
  <c r="H431" i="27"/>
  <c r="D431" i="27"/>
  <c r="B439" i="27"/>
  <c r="H434" i="27"/>
  <c r="D434" i="27"/>
  <c r="E430" i="27"/>
  <c r="G430" i="27"/>
  <c r="F430" i="27"/>
  <c r="G428" i="27"/>
  <c r="F428" i="27"/>
  <c r="E428" i="27"/>
  <c r="B437" i="27"/>
  <c r="H432" i="27"/>
  <c r="D432" i="27"/>
  <c r="G426" i="27"/>
  <c r="E426" i="27"/>
  <c r="F426" i="27"/>
  <c r="B440" i="27"/>
  <c r="H435" i="27"/>
  <c r="D435" i="27"/>
  <c r="AG239" i="27"/>
  <c r="P241" i="27"/>
  <c r="S242" i="27"/>
  <c r="M240" i="27"/>
  <c r="K241" i="27"/>
  <c r="AK241" i="27" s="1"/>
  <c r="T240" i="27"/>
  <c r="AF240" i="27" s="1"/>
  <c r="AJ240" i="27" s="1"/>
  <c r="N242" i="27"/>
  <c r="U241" i="27"/>
  <c r="AH241" i="27" s="1"/>
  <c r="Q243" i="27"/>
  <c r="V242" i="27"/>
  <c r="AI242" i="27" s="1"/>
  <c r="O14" i="33" a="1"/>
  <c r="O14" i="33" s="1"/>
  <c r="P13" i="33"/>
  <c r="AC194" i="27" l="1"/>
  <c r="Z194" i="27"/>
  <c r="W195" i="27"/>
  <c r="AE194" i="27"/>
  <c r="AB194" i="27"/>
  <c r="Y195" i="27"/>
  <c r="I436" i="27"/>
  <c r="J436" i="27"/>
  <c r="I437" i="27"/>
  <c r="J437" i="27"/>
  <c r="I438" i="27"/>
  <c r="J438" i="27"/>
  <c r="I440" i="27"/>
  <c r="J440" i="27"/>
  <c r="I439" i="27"/>
  <c r="J439" i="27"/>
  <c r="AA194" i="27"/>
  <c r="AD194" i="27"/>
  <c r="X195" i="27"/>
  <c r="G434" i="27"/>
  <c r="E434" i="27"/>
  <c r="F434" i="27"/>
  <c r="B441" i="27"/>
  <c r="R436" i="27"/>
  <c r="O436" i="27"/>
  <c r="L436" i="27"/>
  <c r="H436" i="27"/>
  <c r="D436" i="27"/>
  <c r="G432" i="27"/>
  <c r="F432" i="27"/>
  <c r="E432" i="27"/>
  <c r="B444" i="27"/>
  <c r="H439" i="27"/>
  <c r="D439" i="27"/>
  <c r="B442" i="27"/>
  <c r="H437" i="27"/>
  <c r="D437" i="27"/>
  <c r="G431" i="27"/>
  <c r="F431" i="27"/>
  <c r="E431" i="27"/>
  <c r="G433" i="27"/>
  <c r="E433" i="27"/>
  <c r="F433" i="27"/>
  <c r="G435" i="27"/>
  <c r="F435" i="27"/>
  <c r="E435" i="27"/>
  <c r="B445" i="27"/>
  <c r="H440" i="27"/>
  <c r="D440" i="27"/>
  <c r="B443" i="27"/>
  <c r="H438" i="27"/>
  <c r="D438" i="27"/>
  <c r="AG240" i="27"/>
  <c r="S243" i="27"/>
  <c r="P242" i="27"/>
  <c r="M241" i="27"/>
  <c r="N243" i="27"/>
  <c r="U242" i="27"/>
  <c r="AH242" i="27" s="1"/>
  <c r="K242" i="27"/>
  <c r="AK242" i="27" s="1"/>
  <c r="T241" i="27"/>
  <c r="AF241" i="27" s="1"/>
  <c r="AJ241" i="27" s="1"/>
  <c r="Q244" i="27"/>
  <c r="V243" i="27"/>
  <c r="AI243" i="27" s="1"/>
  <c r="O12" i="33"/>
  <c r="P12" i="33" s="1"/>
  <c r="P14" i="33"/>
  <c r="I445" i="27" l="1"/>
  <c r="J445" i="27"/>
  <c r="I441" i="27"/>
  <c r="J441" i="27"/>
  <c r="AE195" i="27"/>
  <c r="AB195" i="27"/>
  <c r="Y196" i="27"/>
  <c r="I442" i="27"/>
  <c r="J442" i="27"/>
  <c r="Z195" i="27"/>
  <c r="AC195" i="27"/>
  <c r="W196" i="27"/>
  <c r="I443" i="27"/>
  <c r="J443" i="27"/>
  <c r="AA195" i="27"/>
  <c r="AD195" i="27"/>
  <c r="X196" i="27"/>
  <c r="I444" i="27"/>
  <c r="J444" i="27"/>
  <c r="G437" i="27"/>
  <c r="E437" i="27"/>
  <c r="F437" i="27"/>
  <c r="G436" i="27"/>
  <c r="F436" i="27"/>
  <c r="E436" i="27"/>
  <c r="H445" i="27"/>
  <c r="D445" i="27"/>
  <c r="B450" i="27"/>
  <c r="G440" i="27"/>
  <c r="F440" i="27"/>
  <c r="E440" i="27"/>
  <c r="B447" i="27"/>
  <c r="H442" i="27"/>
  <c r="D442" i="27"/>
  <c r="G439" i="27"/>
  <c r="E439" i="27"/>
  <c r="F439" i="27"/>
  <c r="B448" i="27"/>
  <c r="H443" i="27"/>
  <c r="D443" i="27"/>
  <c r="G438" i="27"/>
  <c r="F438" i="27"/>
  <c r="E438" i="27"/>
  <c r="B446" i="27"/>
  <c r="R441" i="27"/>
  <c r="O441" i="27"/>
  <c r="L441" i="27"/>
  <c r="H441" i="27"/>
  <c r="D441" i="27"/>
  <c r="H444" i="27"/>
  <c r="B449" i="27"/>
  <c r="D444" i="27"/>
  <c r="AG241" i="27"/>
  <c r="S244" i="27"/>
  <c r="P243" i="27"/>
  <c r="M242" i="27"/>
  <c r="K243" i="27"/>
  <c r="AK243" i="27" s="1"/>
  <c r="T242" i="27"/>
  <c r="AF242" i="27" s="1"/>
  <c r="AJ242" i="27" s="1"/>
  <c r="N244" i="27"/>
  <c r="U243" i="27"/>
  <c r="AH243" i="27" s="1"/>
  <c r="Q245" i="27"/>
  <c r="V244" i="27"/>
  <c r="AI244" i="27" s="1"/>
  <c r="I448" i="27" l="1"/>
  <c r="J448" i="27"/>
  <c r="AE196" i="27"/>
  <c r="AB196" i="27"/>
  <c r="Y197" i="27"/>
  <c r="I446" i="27"/>
  <c r="J446" i="27"/>
  <c r="I450" i="27"/>
  <c r="J450" i="27"/>
  <c r="I449" i="27"/>
  <c r="J449" i="27"/>
  <c r="AC196" i="27"/>
  <c r="Z196" i="27"/>
  <c r="W197" i="27"/>
  <c r="I447" i="27"/>
  <c r="J447" i="27"/>
  <c r="AD196" i="27"/>
  <c r="AA196" i="27"/>
  <c r="X197" i="27"/>
  <c r="G441" i="27"/>
  <c r="F441" i="27"/>
  <c r="E441" i="27"/>
  <c r="H448" i="27"/>
  <c r="B453" i="27"/>
  <c r="D448" i="27"/>
  <c r="H450" i="27"/>
  <c r="B455" i="27"/>
  <c r="D450" i="27"/>
  <c r="G445" i="27"/>
  <c r="E445" i="27"/>
  <c r="F445" i="27"/>
  <c r="G444" i="27"/>
  <c r="F444" i="27"/>
  <c r="E444" i="27"/>
  <c r="R446" i="27"/>
  <c r="O446" i="27"/>
  <c r="L446" i="27"/>
  <c r="H446" i="27"/>
  <c r="D446" i="27"/>
  <c r="B451" i="27"/>
  <c r="G442" i="27"/>
  <c r="E442" i="27"/>
  <c r="F442" i="27"/>
  <c r="B454" i="27"/>
  <c r="H449" i="27"/>
  <c r="D449" i="27"/>
  <c r="G443" i="27"/>
  <c r="F443" i="27"/>
  <c r="E443" i="27"/>
  <c r="H447" i="27"/>
  <c r="D447" i="27"/>
  <c r="B452" i="27"/>
  <c r="AG242" i="27"/>
  <c r="M243" i="27"/>
  <c r="S245" i="27"/>
  <c r="P244" i="27"/>
  <c r="N245" i="27"/>
  <c r="U244" i="27"/>
  <c r="AH244" i="27" s="1"/>
  <c r="K244" i="27"/>
  <c r="AK244" i="27" s="1"/>
  <c r="T243" i="27"/>
  <c r="AF243" i="27" s="1"/>
  <c r="AJ243" i="27" s="1"/>
  <c r="Q246" i="27"/>
  <c r="V245" i="27"/>
  <c r="AI245" i="27" s="1"/>
  <c r="Z197" i="27" l="1"/>
  <c r="W198" i="27"/>
  <c r="AC197" i="27"/>
  <c r="I452" i="27"/>
  <c r="J452" i="27"/>
  <c r="I454" i="27"/>
  <c r="J454" i="27"/>
  <c r="AB197" i="27"/>
  <c r="AE197" i="27"/>
  <c r="Y198" i="27"/>
  <c r="I455" i="27"/>
  <c r="J455" i="27"/>
  <c r="AA197" i="27"/>
  <c r="X198" i="27"/>
  <c r="AD197" i="27"/>
  <c r="I451" i="27"/>
  <c r="J451" i="27"/>
  <c r="I453" i="27"/>
  <c r="J453" i="27"/>
  <c r="H455" i="27"/>
  <c r="B460" i="27"/>
  <c r="D455" i="27"/>
  <c r="G447" i="27"/>
  <c r="F447" i="27"/>
  <c r="E447" i="27"/>
  <c r="G446" i="27"/>
  <c r="F446" i="27"/>
  <c r="E446" i="27"/>
  <c r="G449" i="27"/>
  <c r="E449" i="27"/>
  <c r="F449" i="27"/>
  <c r="R451" i="27"/>
  <c r="O451" i="27"/>
  <c r="L451" i="27"/>
  <c r="H451" i="27"/>
  <c r="B456" i="27"/>
  <c r="D451" i="27"/>
  <c r="G450" i="27"/>
  <c r="F450" i="27"/>
  <c r="E450" i="27"/>
  <c r="G448" i="27"/>
  <c r="F448" i="27"/>
  <c r="E448" i="27"/>
  <c r="H452" i="27"/>
  <c r="B457" i="27"/>
  <c r="D452" i="27"/>
  <c r="H454" i="27"/>
  <c r="B459" i="27"/>
  <c r="D454" i="27"/>
  <c r="H453" i="27"/>
  <c r="B458" i="27"/>
  <c r="D453" i="27"/>
  <c r="AG243" i="27"/>
  <c r="S246" i="27"/>
  <c r="M244" i="27"/>
  <c r="P245" i="27"/>
  <c r="K245" i="27"/>
  <c r="AK245" i="27" s="1"/>
  <c r="T244" i="27"/>
  <c r="AF244" i="27" s="1"/>
  <c r="AJ244" i="27" s="1"/>
  <c r="N246" i="27"/>
  <c r="U245" i="27"/>
  <c r="AH245" i="27" s="1"/>
  <c r="Q247" i="27"/>
  <c r="V246" i="27"/>
  <c r="AI246" i="27" s="1"/>
  <c r="I457" i="27" l="1"/>
  <c r="J457" i="27"/>
  <c r="I460" i="27"/>
  <c r="J460" i="27"/>
  <c r="AA198" i="27"/>
  <c r="X199" i="27"/>
  <c r="AD198" i="27"/>
  <c r="I456" i="27"/>
  <c r="J456" i="27"/>
  <c r="I458" i="27"/>
  <c r="J458" i="27"/>
  <c r="AE198" i="27"/>
  <c r="Y199" i="27"/>
  <c r="AB198" i="27"/>
  <c r="W199" i="27"/>
  <c r="Z198" i="27"/>
  <c r="AC198" i="27"/>
  <c r="I459" i="27"/>
  <c r="J459" i="27"/>
  <c r="F454" i="27"/>
  <c r="E454" i="27"/>
  <c r="G454" i="27"/>
  <c r="H459" i="27"/>
  <c r="B464" i="27"/>
  <c r="D459" i="27"/>
  <c r="G451" i="27"/>
  <c r="F451" i="27"/>
  <c r="E451" i="27"/>
  <c r="G452" i="27"/>
  <c r="F452" i="27"/>
  <c r="E452" i="27"/>
  <c r="R456" i="27"/>
  <c r="O456" i="27"/>
  <c r="L456" i="27"/>
  <c r="H456" i="27"/>
  <c r="D456" i="27"/>
  <c r="B461" i="27"/>
  <c r="H457" i="27"/>
  <c r="D457" i="27"/>
  <c r="B462" i="27"/>
  <c r="F453" i="27"/>
  <c r="G453" i="27"/>
  <c r="E453" i="27"/>
  <c r="H458" i="27"/>
  <c r="D458" i="27"/>
  <c r="B463" i="27"/>
  <c r="G455" i="27"/>
  <c r="F455" i="27"/>
  <c r="E455" i="27"/>
  <c r="H460" i="27"/>
  <c r="B465" i="27"/>
  <c r="D460" i="27"/>
  <c r="AG244" i="27"/>
  <c r="S247" i="27"/>
  <c r="M245" i="27"/>
  <c r="P246" i="27"/>
  <c r="N247" i="27"/>
  <c r="U246" i="27"/>
  <c r="AH246" i="27" s="1"/>
  <c r="K246" i="27"/>
  <c r="AK246" i="27" s="1"/>
  <c r="T245" i="27"/>
  <c r="AF245" i="27" s="1"/>
  <c r="AJ245" i="27" s="1"/>
  <c r="Q248" i="27"/>
  <c r="V247" i="27"/>
  <c r="AI247" i="27" s="1"/>
  <c r="I463" i="27" l="1"/>
  <c r="J463" i="27"/>
  <c r="AC199" i="27"/>
  <c r="Z199" i="27"/>
  <c r="W200" i="27"/>
  <c r="I461" i="27"/>
  <c r="J461" i="27"/>
  <c r="AD199" i="27"/>
  <c r="AA199" i="27"/>
  <c r="X200" i="27"/>
  <c r="AB199" i="27"/>
  <c r="AE199" i="27"/>
  <c r="Y200" i="27"/>
  <c r="I465" i="27"/>
  <c r="J465" i="27"/>
  <c r="I462" i="27"/>
  <c r="J462" i="27"/>
  <c r="I464" i="27"/>
  <c r="J464" i="27"/>
  <c r="G457" i="27"/>
  <c r="E457" i="27"/>
  <c r="F457" i="27"/>
  <c r="G458" i="27"/>
  <c r="E458" i="27"/>
  <c r="F458" i="27"/>
  <c r="R461" i="27"/>
  <c r="O461" i="27"/>
  <c r="L461" i="27"/>
  <c r="H461" i="27"/>
  <c r="B466" i="27"/>
  <c r="D461" i="27"/>
  <c r="G456" i="27"/>
  <c r="F456" i="27"/>
  <c r="E456" i="27"/>
  <c r="G459" i="27"/>
  <c r="F459" i="27"/>
  <c r="E459" i="27"/>
  <c r="H463" i="27"/>
  <c r="B468" i="27"/>
  <c r="D463" i="27"/>
  <c r="G460" i="27"/>
  <c r="F460" i="27"/>
  <c r="E460" i="27"/>
  <c r="H464" i="27"/>
  <c r="B469" i="27"/>
  <c r="D464" i="27"/>
  <c r="H465" i="27"/>
  <c r="D465" i="27"/>
  <c r="B470" i="27"/>
  <c r="H462" i="27"/>
  <c r="B467" i="27"/>
  <c r="D462" i="27"/>
  <c r="AG245" i="27"/>
  <c r="S248" i="27"/>
  <c r="M246" i="27"/>
  <c r="P247" i="27"/>
  <c r="K247" i="27"/>
  <c r="AK247" i="27" s="1"/>
  <c r="T246" i="27"/>
  <c r="AF246" i="27" s="1"/>
  <c r="AJ246" i="27" s="1"/>
  <c r="N248" i="27"/>
  <c r="U247" i="27"/>
  <c r="AH247" i="27" s="1"/>
  <c r="Q249" i="27"/>
  <c r="V248" i="27"/>
  <c r="AI248" i="27" s="1"/>
  <c r="I468" i="27" l="1"/>
  <c r="J468" i="27"/>
  <c r="I466" i="27"/>
  <c r="J466" i="27"/>
  <c r="AB200" i="27"/>
  <c r="AE200" i="27"/>
  <c r="Y201" i="27"/>
  <c r="AC200" i="27"/>
  <c r="Z200" i="27"/>
  <c r="W201" i="27"/>
  <c r="I469" i="27"/>
  <c r="J469" i="27"/>
  <c r="I467" i="27"/>
  <c r="J467" i="27"/>
  <c r="I470" i="27"/>
  <c r="J470" i="27"/>
  <c r="AD200" i="27"/>
  <c r="AA200" i="27"/>
  <c r="X201" i="27"/>
  <c r="H470" i="27"/>
  <c r="D470" i="27"/>
  <c r="B475" i="27"/>
  <c r="G463" i="27"/>
  <c r="F463" i="27"/>
  <c r="E463" i="27"/>
  <c r="L466" i="27"/>
  <c r="R466" i="27"/>
  <c r="O466" i="27"/>
  <c r="H466" i="27"/>
  <c r="B471" i="27"/>
  <c r="D466" i="27"/>
  <c r="H468" i="27"/>
  <c r="D468" i="27"/>
  <c r="B473" i="27"/>
  <c r="G462" i="27"/>
  <c r="F462" i="27"/>
  <c r="E462" i="27"/>
  <c r="H467" i="27"/>
  <c r="B472" i="27"/>
  <c r="D467" i="27"/>
  <c r="E465" i="27"/>
  <c r="G465" i="27"/>
  <c r="F465" i="27"/>
  <c r="G464" i="27"/>
  <c r="E464" i="27"/>
  <c r="F464" i="27"/>
  <c r="G461" i="27"/>
  <c r="E461" i="27"/>
  <c r="F461" i="27"/>
  <c r="H469" i="27"/>
  <c r="D469" i="27"/>
  <c r="B474" i="27"/>
  <c r="AG246" i="27"/>
  <c r="S249" i="27"/>
  <c r="P248" i="27"/>
  <c r="M247" i="27"/>
  <c r="N249" i="27"/>
  <c r="U248" i="27"/>
  <c r="AH248" i="27" s="1"/>
  <c r="K248" i="27"/>
  <c r="AK248" i="27" s="1"/>
  <c r="T247" i="27"/>
  <c r="AF247" i="27" s="1"/>
  <c r="AJ247" i="27" s="1"/>
  <c r="Q250" i="27"/>
  <c r="V249" i="27"/>
  <c r="AI249" i="27" s="1"/>
  <c r="I473" i="27" l="1"/>
  <c r="J473" i="27"/>
  <c r="AD201" i="27"/>
  <c r="AA201" i="27"/>
  <c r="X202" i="27"/>
  <c r="I472" i="27"/>
  <c r="J472" i="27"/>
  <c r="I471" i="27"/>
  <c r="J471" i="27"/>
  <c r="I475" i="27"/>
  <c r="J475" i="27"/>
  <c r="AE201" i="27"/>
  <c r="Y202" i="27"/>
  <c r="AB201" i="27"/>
  <c r="I474" i="27"/>
  <c r="J474" i="27"/>
  <c r="AC201" i="27"/>
  <c r="Z201" i="27"/>
  <c r="W202" i="27"/>
  <c r="H473" i="27"/>
  <c r="B478" i="27"/>
  <c r="D473" i="27"/>
  <c r="F467" i="27"/>
  <c r="E467" i="27"/>
  <c r="G467" i="27"/>
  <c r="H475" i="27"/>
  <c r="D475" i="27"/>
  <c r="B480" i="27"/>
  <c r="H472" i="27"/>
  <c r="D472" i="27"/>
  <c r="B477" i="27"/>
  <c r="F466" i="27"/>
  <c r="E466" i="27"/>
  <c r="G466" i="27"/>
  <c r="G470" i="27"/>
  <c r="F470" i="27"/>
  <c r="E470" i="27"/>
  <c r="G468" i="27"/>
  <c r="F468" i="27"/>
  <c r="E468" i="27"/>
  <c r="H474" i="27"/>
  <c r="B479" i="27"/>
  <c r="D474" i="27"/>
  <c r="G469" i="27"/>
  <c r="E469" i="27"/>
  <c r="F469" i="27"/>
  <c r="R471" i="27"/>
  <c r="O471" i="27"/>
  <c r="L471" i="27"/>
  <c r="H471" i="27"/>
  <c r="D471" i="27"/>
  <c r="B476" i="27"/>
  <c r="AG247" i="27"/>
  <c r="S250" i="27"/>
  <c r="M248" i="27"/>
  <c r="P249" i="27"/>
  <c r="K249" i="27"/>
  <c r="AK249" i="27" s="1"/>
  <c r="T248" i="27"/>
  <c r="AF248" i="27" s="1"/>
  <c r="AJ248" i="27" s="1"/>
  <c r="N250" i="27"/>
  <c r="U249" i="27"/>
  <c r="AH249" i="27" s="1"/>
  <c r="Q251" i="27"/>
  <c r="V250" i="27"/>
  <c r="AI250" i="27" s="1"/>
  <c r="I477" i="27" l="1"/>
  <c r="J477" i="27"/>
  <c r="I478" i="27"/>
  <c r="J478" i="27"/>
  <c r="I479" i="27"/>
  <c r="J479" i="27"/>
  <c r="Z202" i="27"/>
  <c r="AC202" i="27"/>
  <c r="W203" i="27"/>
  <c r="I480" i="27"/>
  <c r="J480" i="27"/>
  <c r="AE202" i="27"/>
  <c r="Y203" i="27"/>
  <c r="AB202" i="27"/>
  <c r="AA202" i="27"/>
  <c r="AD202" i="27"/>
  <c r="X203" i="27"/>
  <c r="I476" i="27"/>
  <c r="J476" i="27"/>
  <c r="G475" i="27"/>
  <c r="F475" i="27"/>
  <c r="E475" i="27"/>
  <c r="G474" i="27"/>
  <c r="F474" i="27"/>
  <c r="E474" i="27"/>
  <c r="R476" i="27"/>
  <c r="O476" i="27"/>
  <c r="L476" i="27"/>
  <c r="H476" i="27"/>
  <c r="B481" i="27"/>
  <c r="D476" i="27"/>
  <c r="H479" i="27"/>
  <c r="B484" i="27"/>
  <c r="D479" i="27"/>
  <c r="G471" i="27"/>
  <c r="F471" i="27"/>
  <c r="E471" i="27"/>
  <c r="E472" i="27"/>
  <c r="G472" i="27"/>
  <c r="F472" i="27"/>
  <c r="G473" i="27"/>
  <c r="F473" i="27"/>
  <c r="E473" i="27"/>
  <c r="H477" i="27"/>
  <c r="B482" i="27"/>
  <c r="D477" i="27"/>
  <c r="H478" i="27"/>
  <c r="D478" i="27"/>
  <c r="B483" i="27"/>
  <c r="H480" i="27"/>
  <c r="B485" i="27"/>
  <c r="D480" i="27"/>
  <c r="AG248" i="27"/>
  <c r="S251" i="27"/>
  <c r="M249" i="27"/>
  <c r="P250" i="27"/>
  <c r="K250" i="27"/>
  <c r="AK250" i="27" s="1"/>
  <c r="T249" i="27"/>
  <c r="AF249" i="27" s="1"/>
  <c r="AJ249" i="27" s="1"/>
  <c r="N251" i="27"/>
  <c r="U250" i="27"/>
  <c r="AH250" i="27" s="1"/>
  <c r="Q252" i="27"/>
  <c r="V251" i="27"/>
  <c r="AI251" i="27" s="1"/>
  <c r="I481" i="27" l="1"/>
  <c r="J481" i="27"/>
  <c r="Y204" i="27"/>
  <c r="AB203" i="27"/>
  <c r="AE203" i="27"/>
  <c r="I482" i="27"/>
  <c r="J482" i="27"/>
  <c r="I485" i="27"/>
  <c r="J485" i="27"/>
  <c r="I483" i="27"/>
  <c r="J483" i="27"/>
  <c r="I484" i="27"/>
  <c r="J484" i="27"/>
  <c r="AD203" i="27"/>
  <c r="AA203" i="27"/>
  <c r="X204" i="27"/>
  <c r="AC203" i="27"/>
  <c r="Z203" i="27"/>
  <c r="W204" i="27"/>
  <c r="H483" i="27"/>
  <c r="B488" i="27"/>
  <c r="D483" i="27"/>
  <c r="E477" i="27"/>
  <c r="G477" i="27"/>
  <c r="F477" i="27"/>
  <c r="H482" i="27"/>
  <c r="D482" i="27"/>
  <c r="B487" i="27"/>
  <c r="G480" i="27"/>
  <c r="E480" i="27"/>
  <c r="F480" i="27"/>
  <c r="G479" i="27"/>
  <c r="F479" i="27"/>
  <c r="E479" i="27"/>
  <c r="H485" i="27"/>
  <c r="B490" i="27"/>
  <c r="D485" i="27"/>
  <c r="H484" i="27"/>
  <c r="B489" i="27"/>
  <c r="D484" i="27"/>
  <c r="F478" i="27"/>
  <c r="G478" i="27"/>
  <c r="E478" i="27"/>
  <c r="G476" i="27"/>
  <c r="E476" i="27"/>
  <c r="F476" i="27"/>
  <c r="R481" i="27"/>
  <c r="O481" i="27"/>
  <c r="L481" i="27"/>
  <c r="H481" i="27"/>
  <c r="D481" i="27"/>
  <c r="B486" i="27"/>
  <c r="AG249" i="27"/>
  <c r="S252" i="27"/>
  <c r="M250" i="27"/>
  <c r="P251" i="27"/>
  <c r="N252" i="27"/>
  <c r="U251" i="27"/>
  <c r="AH251" i="27" s="1"/>
  <c r="K251" i="27"/>
  <c r="AK251" i="27" s="1"/>
  <c r="T250" i="27"/>
  <c r="AF250" i="27" s="1"/>
  <c r="AJ250" i="27" s="1"/>
  <c r="Q253" i="27"/>
  <c r="V252" i="27"/>
  <c r="AI252" i="27" s="1"/>
  <c r="I489" i="27" l="1"/>
  <c r="J489" i="27"/>
  <c r="X205" i="27"/>
  <c r="AD204" i="27"/>
  <c r="AA204" i="27"/>
  <c r="I488" i="27"/>
  <c r="J488" i="27"/>
  <c r="I486" i="27"/>
  <c r="J486" i="27"/>
  <c r="I490" i="27"/>
  <c r="J490" i="27"/>
  <c r="I487" i="27"/>
  <c r="J487" i="27"/>
  <c r="AC204" i="27"/>
  <c r="Z204" i="27"/>
  <c r="W205" i="27"/>
  <c r="Y205" i="27"/>
  <c r="AE204" i="27"/>
  <c r="AB204" i="27"/>
  <c r="G481" i="27"/>
  <c r="F481" i="27"/>
  <c r="E481" i="27"/>
  <c r="G485" i="27"/>
  <c r="F485" i="27"/>
  <c r="E485" i="27"/>
  <c r="G482" i="27"/>
  <c r="F482" i="27"/>
  <c r="E482" i="27"/>
  <c r="H490" i="27"/>
  <c r="D490" i="27"/>
  <c r="R486" i="27"/>
  <c r="O486" i="27"/>
  <c r="L486" i="27"/>
  <c r="H486" i="27"/>
  <c r="D486" i="27"/>
  <c r="G483" i="27"/>
  <c r="F483" i="27"/>
  <c r="E483" i="27"/>
  <c r="H488" i="27"/>
  <c r="D488" i="27"/>
  <c r="F484" i="27"/>
  <c r="E484" i="27"/>
  <c r="G484" i="27"/>
  <c r="H489" i="27"/>
  <c r="D489" i="27"/>
  <c r="H487" i="27"/>
  <c r="D487" i="27"/>
  <c r="AG250" i="27"/>
  <c r="M251" i="27"/>
  <c r="P252" i="27"/>
  <c r="S253" i="27"/>
  <c r="K252" i="27"/>
  <c r="AK252" i="27" s="1"/>
  <c r="T251" i="27"/>
  <c r="AF251" i="27" s="1"/>
  <c r="AJ251" i="27" s="1"/>
  <c r="N253" i="27"/>
  <c r="U252" i="27"/>
  <c r="AH252" i="27" s="1"/>
  <c r="Q254" i="27"/>
  <c r="V253" i="27"/>
  <c r="AI253" i="27" s="1"/>
  <c r="AC205" i="27" l="1"/>
  <c r="Z205" i="27"/>
  <c r="W206" i="27"/>
  <c r="AD205" i="27"/>
  <c r="AA205" i="27"/>
  <c r="X206" i="27"/>
  <c r="AB205" i="27"/>
  <c r="AE205" i="27"/>
  <c r="Y206" i="27"/>
  <c r="G487" i="27"/>
  <c r="F487" i="27"/>
  <c r="E487" i="27"/>
  <c r="F490" i="27"/>
  <c r="G490" i="27"/>
  <c r="E490" i="27"/>
  <c r="G486" i="27"/>
  <c r="F486" i="27"/>
  <c r="E486" i="27"/>
  <c r="E489" i="27"/>
  <c r="F489" i="27"/>
  <c r="G489" i="27"/>
  <c r="G488" i="27"/>
  <c r="E488" i="27"/>
  <c r="F488" i="27"/>
  <c r="AG251" i="27"/>
  <c r="S254" i="27"/>
  <c r="P253" i="27"/>
  <c r="M252" i="27"/>
  <c r="N254" i="27"/>
  <c r="U253" i="27"/>
  <c r="AH253" i="27" s="1"/>
  <c r="K253" i="27"/>
  <c r="AK253" i="27" s="1"/>
  <c r="T252" i="27"/>
  <c r="AF252" i="27" s="1"/>
  <c r="AJ252" i="27" s="1"/>
  <c r="Q255" i="27"/>
  <c r="V254" i="27"/>
  <c r="AI254" i="27" s="1"/>
  <c r="AA206" i="27" l="1"/>
  <c r="AD206" i="27"/>
  <c r="X207" i="27"/>
  <c r="AC206" i="27"/>
  <c r="W207" i="27"/>
  <c r="Z206" i="27"/>
  <c r="Y207" i="27"/>
  <c r="AB206" i="27"/>
  <c r="AE206" i="27"/>
  <c r="AG252" i="27"/>
  <c r="S255" i="27"/>
  <c r="M253" i="27"/>
  <c r="P254" i="27"/>
  <c r="K254" i="27"/>
  <c r="AK254" i="27" s="1"/>
  <c r="T253" i="27"/>
  <c r="AF253" i="27" s="1"/>
  <c r="AJ253" i="27" s="1"/>
  <c r="N255" i="27"/>
  <c r="U254" i="27"/>
  <c r="AH254" i="27" s="1"/>
  <c r="Q256" i="27"/>
  <c r="V255" i="27"/>
  <c r="AI255" i="27" s="1"/>
  <c r="AC207" i="27" l="1"/>
  <c r="W208" i="27"/>
  <c r="Z207" i="27"/>
  <c r="Y208" i="27"/>
  <c r="AB207" i="27"/>
  <c r="AE207" i="27"/>
  <c r="AD207" i="27"/>
  <c r="AA207" i="27"/>
  <c r="X208" i="27"/>
  <c r="AG253" i="27"/>
  <c r="S256" i="27"/>
  <c r="M254" i="27"/>
  <c r="P255" i="27"/>
  <c r="N256" i="27"/>
  <c r="U255" i="27"/>
  <c r="AH255" i="27" s="1"/>
  <c r="K255" i="27"/>
  <c r="AK255" i="27" s="1"/>
  <c r="T254" i="27"/>
  <c r="AF254" i="27" s="1"/>
  <c r="AJ254" i="27" s="1"/>
  <c r="Q257" i="27"/>
  <c r="V256" i="27"/>
  <c r="AI256" i="27" s="1"/>
  <c r="Y209" i="27" l="1"/>
  <c r="AB208" i="27"/>
  <c r="AE208" i="27"/>
  <c r="AC208" i="27"/>
  <c r="Z208" i="27"/>
  <c r="W209" i="27"/>
  <c r="AA208" i="27"/>
  <c r="AD208" i="27"/>
  <c r="X209" i="27"/>
  <c r="AG254" i="27"/>
  <c r="M255" i="27"/>
  <c r="P256" i="27"/>
  <c r="S257" i="27"/>
  <c r="K256" i="27"/>
  <c r="AK256" i="27" s="1"/>
  <c r="T255" i="27"/>
  <c r="AF255" i="27" s="1"/>
  <c r="AJ255" i="27" s="1"/>
  <c r="N257" i="27"/>
  <c r="U256" i="27"/>
  <c r="AH256" i="27" s="1"/>
  <c r="Q258" i="27"/>
  <c r="V257" i="27"/>
  <c r="AI257" i="27" s="1"/>
  <c r="AC209" i="27" l="1"/>
  <c r="Z209" i="27"/>
  <c r="W210" i="27"/>
  <c r="X210" i="27"/>
  <c r="AD209" i="27"/>
  <c r="AA209" i="27"/>
  <c r="Y210" i="27"/>
  <c r="AB209" i="27"/>
  <c r="AE209" i="27"/>
  <c r="AG255" i="27"/>
  <c r="P257" i="27"/>
  <c r="M256" i="27"/>
  <c r="S258" i="27"/>
  <c r="N258" i="27"/>
  <c r="U257" i="27"/>
  <c r="AH257" i="27" s="1"/>
  <c r="K257" i="27"/>
  <c r="AK257" i="27" s="1"/>
  <c r="T256" i="27"/>
  <c r="AF256" i="27" s="1"/>
  <c r="AJ256" i="27" s="1"/>
  <c r="Q259" i="27"/>
  <c r="V258" i="27"/>
  <c r="AI258" i="27" s="1"/>
  <c r="X211" i="27" l="1"/>
  <c r="AD210" i="27"/>
  <c r="AA210" i="27"/>
  <c r="Y211" i="27"/>
  <c r="AB210" i="27"/>
  <c r="AE210" i="27"/>
  <c r="W211" i="27"/>
  <c r="Z210" i="27"/>
  <c r="AC210" i="27"/>
  <c r="AG256" i="27"/>
  <c r="S259" i="27"/>
  <c r="P258" i="27"/>
  <c r="M257" i="27"/>
  <c r="K258" i="27"/>
  <c r="AK258" i="27" s="1"/>
  <c r="T257" i="27"/>
  <c r="AF257" i="27" s="1"/>
  <c r="AJ257" i="27" s="1"/>
  <c r="N259" i="27"/>
  <c r="U258" i="27"/>
  <c r="AH258" i="27" s="1"/>
  <c r="Q260" i="27"/>
  <c r="V259" i="27"/>
  <c r="AI259" i="27" s="1"/>
  <c r="Z211" i="27" l="1"/>
  <c r="AC211" i="27"/>
  <c r="W212" i="27"/>
  <c r="AB211" i="27"/>
  <c r="AE211" i="27"/>
  <c r="Y212" i="27"/>
  <c r="AA211" i="27"/>
  <c r="AD211" i="27"/>
  <c r="X212" i="27"/>
  <c r="AG257" i="27"/>
  <c r="S260" i="27"/>
  <c r="M258" i="27"/>
  <c r="P259" i="27"/>
  <c r="N260" i="27"/>
  <c r="U259" i="27"/>
  <c r="AH259" i="27" s="1"/>
  <c r="K259" i="27"/>
  <c r="AK259" i="27" s="1"/>
  <c r="T258" i="27"/>
  <c r="AF258" i="27" s="1"/>
  <c r="AJ258" i="27" s="1"/>
  <c r="Q261" i="27"/>
  <c r="V260" i="27"/>
  <c r="AI260" i="27" s="1"/>
  <c r="AB212" i="27" l="1"/>
  <c r="AE212" i="27"/>
  <c r="Y213" i="27"/>
  <c r="AC212" i="27"/>
  <c r="Z212" i="27"/>
  <c r="W213" i="27"/>
  <c r="AA212" i="27"/>
  <c r="AD212" i="27"/>
  <c r="X213" i="27"/>
  <c r="AG258" i="27"/>
  <c r="S261" i="27"/>
  <c r="M259" i="27"/>
  <c r="P260" i="27"/>
  <c r="K260" i="27"/>
  <c r="AK260" i="27" s="1"/>
  <c r="T259" i="27"/>
  <c r="AF259" i="27" s="1"/>
  <c r="AJ259" i="27" s="1"/>
  <c r="N261" i="27"/>
  <c r="U260" i="27"/>
  <c r="AH260" i="27" s="1"/>
  <c r="Q262" i="27"/>
  <c r="V261" i="27"/>
  <c r="AI261" i="27" s="1"/>
  <c r="Y214" i="27" l="1"/>
  <c r="AB213" i="27"/>
  <c r="AE213" i="27"/>
  <c r="AC213" i="27"/>
  <c r="Z213" i="27"/>
  <c r="W214" i="27"/>
  <c r="AD213" i="27"/>
  <c r="AA213" i="27"/>
  <c r="X214" i="27"/>
  <c r="AG259" i="27"/>
  <c r="S262" i="27"/>
  <c r="P261" i="27"/>
  <c r="M260" i="27"/>
  <c r="K261" i="27"/>
  <c r="AK261" i="27" s="1"/>
  <c r="T260" i="27"/>
  <c r="AF260" i="27" s="1"/>
  <c r="AJ260" i="27" s="1"/>
  <c r="N262" i="27"/>
  <c r="U261" i="27"/>
  <c r="AH261" i="27" s="1"/>
  <c r="Q263" i="27"/>
  <c r="V262" i="27"/>
  <c r="AI262" i="27" s="1"/>
  <c r="AC214" i="27" l="1"/>
  <c r="W215" i="27"/>
  <c r="Z214" i="27"/>
  <c r="AA214" i="27"/>
  <c r="X215" i="27"/>
  <c r="AD214" i="27"/>
  <c r="AE214" i="27"/>
  <c r="AB214" i="27"/>
  <c r="Y215" i="27"/>
  <c r="AG260" i="27"/>
  <c r="P262" i="27"/>
  <c r="S263" i="27"/>
  <c r="M261" i="27"/>
  <c r="N263" i="27"/>
  <c r="U262" i="27"/>
  <c r="AH262" i="27" s="1"/>
  <c r="K262" i="27"/>
  <c r="AK262" i="27" s="1"/>
  <c r="T261" i="27"/>
  <c r="AF261" i="27" s="1"/>
  <c r="AJ261" i="27" s="1"/>
  <c r="Q264" i="27"/>
  <c r="V263" i="27"/>
  <c r="AI263" i="27" s="1"/>
  <c r="AA215" i="27" l="1"/>
  <c r="AD215" i="27"/>
  <c r="X216" i="27"/>
  <c r="Z215" i="27"/>
  <c r="W216" i="27"/>
  <c r="AC215" i="27"/>
  <c r="AB215" i="27"/>
  <c r="AE215" i="27"/>
  <c r="Y216" i="27"/>
  <c r="AG261" i="27"/>
  <c r="M262" i="27"/>
  <c r="S264" i="27"/>
  <c r="P263" i="27"/>
  <c r="K263" i="27"/>
  <c r="AK263" i="27" s="1"/>
  <c r="T262" i="27"/>
  <c r="AF262" i="27" s="1"/>
  <c r="AJ262" i="27" s="1"/>
  <c r="N264" i="27"/>
  <c r="U263" i="27"/>
  <c r="AH263" i="27" s="1"/>
  <c r="Q265" i="27"/>
  <c r="V264" i="27"/>
  <c r="AI264" i="27" s="1"/>
  <c r="Z216" i="27" l="1"/>
  <c r="AC216" i="27"/>
  <c r="W217" i="27"/>
  <c r="AA216" i="27"/>
  <c r="AD216" i="27"/>
  <c r="X217" i="27"/>
  <c r="AE216" i="27"/>
  <c r="Y217" i="27"/>
  <c r="AB216" i="27"/>
  <c r="AG262" i="27"/>
  <c r="S265" i="27"/>
  <c r="P264" i="27"/>
  <c r="M263" i="27"/>
  <c r="K264" i="27"/>
  <c r="AK264" i="27" s="1"/>
  <c r="T263" i="27"/>
  <c r="AF263" i="27" s="1"/>
  <c r="AJ263" i="27" s="1"/>
  <c r="N265" i="27"/>
  <c r="U264" i="27"/>
  <c r="AH264" i="27" s="1"/>
  <c r="Q266" i="27"/>
  <c r="V265" i="27"/>
  <c r="AI265" i="27" s="1"/>
  <c r="Y218" i="27" l="1"/>
  <c r="AE217" i="27"/>
  <c r="AB217" i="27"/>
  <c r="W218" i="27"/>
  <c r="AC217" i="27"/>
  <c r="Z217" i="27"/>
  <c r="AA217" i="27"/>
  <c r="X218" i="27"/>
  <c r="AD217" i="27"/>
  <c r="AG263" i="27"/>
  <c r="P265" i="27"/>
  <c r="S266" i="27"/>
  <c r="M264" i="27"/>
  <c r="K265" i="27"/>
  <c r="AK265" i="27" s="1"/>
  <c r="T264" i="27"/>
  <c r="AF264" i="27" s="1"/>
  <c r="AJ264" i="27" s="1"/>
  <c r="N266" i="27"/>
  <c r="U265" i="27"/>
  <c r="AH265" i="27" s="1"/>
  <c r="Q267" i="27"/>
  <c r="V266" i="27"/>
  <c r="AI266" i="27" s="1"/>
  <c r="AC218" i="27" l="1"/>
  <c r="W219" i="27"/>
  <c r="Z218" i="27"/>
  <c r="AD218" i="27"/>
  <c r="AA218" i="27"/>
  <c r="X219" i="27"/>
  <c r="Y219" i="27"/>
  <c r="AE218" i="27"/>
  <c r="AB218" i="27"/>
  <c r="AG264" i="27"/>
  <c r="P266" i="27"/>
  <c r="S267" i="27"/>
  <c r="M265" i="27"/>
  <c r="N267" i="27"/>
  <c r="U266" i="27"/>
  <c r="AH266" i="27" s="1"/>
  <c r="K266" i="27"/>
  <c r="AK266" i="27" s="1"/>
  <c r="T265" i="27"/>
  <c r="AF265" i="27" s="1"/>
  <c r="AJ265" i="27" s="1"/>
  <c r="Q268" i="27"/>
  <c r="V267" i="27"/>
  <c r="AI267" i="27" s="1"/>
  <c r="AB219" i="27" l="1"/>
  <c r="AE219" i="27"/>
  <c r="Y220" i="27"/>
  <c r="AA219" i="27"/>
  <c r="X220" i="27"/>
  <c r="AD219" i="27"/>
  <c r="AC219" i="27"/>
  <c r="Z219" i="27"/>
  <c r="W220" i="27"/>
  <c r="AG265" i="27"/>
  <c r="M266" i="27"/>
  <c r="P267" i="27"/>
  <c r="S268" i="27"/>
  <c r="K267" i="27"/>
  <c r="AK267" i="27" s="1"/>
  <c r="T266" i="27"/>
  <c r="AF266" i="27" s="1"/>
  <c r="AJ266" i="27" s="1"/>
  <c r="N268" i="27"/>
  <c r="U267" i="27"/>
  <c r="AH267" i="27" s="1"/>
  <c r="Q269" i="27"/>
  <c r="V268" i="27"/>
  <c r="AI268" i="27" s="1"/>
  <c r="AA220" i="27" l="1"/>
  <c r="X221" i="27"/>
  <c r="AD220" i="27"/>
  <c r="AE220" i="27"/>
  <c r="AB220" i="27"/>
  <c r="Y221" i="27"/>
  <c r="Z220" i="27"/>
  <c r="W221" i="27"/>
  <c r="AC220" i="27"/>
  <c r="AG266" i="27"/>
  <c r="P268" i="27"/>
  <c r="S269" i="27"/>
  <c r="M267" i="27"/>
  <c r="N269" i="27"/>
  <c r="U268" i="27"/>
  <c r="AH268" i="27" s="1"/>
  <c r="K268" i="27"/>
  <c r="AK268" i="27" s="1"/>
  <c r="T267" i="27"/>
  <c r="AF267" i="27" s="1"/>
  <c r="AJ267" i="27" s="1"/>
  <c r="Q270" i="27"/>
  <c r="V269" i="27"/>
  <c r="AI269" i="27" s="1"/>
  <c r="Z221" i="27" l="1"/>
  <c r="AC221" i="27"/>
  <c r="W222" i="27"/>
  <c r="AE221" i="27"/>
  <c r="Y222" i="27"/>
  <c r="AB221" i="27"/>
  <c r="AD221" i="27"/>
  <c r="AA221" i="27"/>
  <c r="X222" i="27"/>
  <c r="AG267" i="27"/>
  <c r="M268" i="27"/>
  <c r="S270" i="27"/>
  <c r="P269" i="27"/>
  <c r="N270" i="27"/>
  <c r="U269" i="27"/>
  <c r="AH269" i="27" s="1"/>
  <c r="K269" i="27"/>
  <c r="AK269" i="27" s="1"/>
  <c r="T268" i="27"/>
  <c r="AF268" i="27" s="1"/>
  <c r="AJ268" i="27" s="1"/>
  <c r="Q271" i="27"/>
  <c r="V270" i="27"/>
  <c r="AI270" i="27" s="1"/>
  <c r="Y223" i="27" l="1"/>
  <c r="AE222" i="27"/>
  <c r="AB222" i="27"/>
  <c r="AC222" i="27"/>
  <c r="Z222" i="27"/>
  <c r="W223" i="27"/>
  <c r="AD222" i="27"/>
  <c r="AA222" i="27"/>
  <c r="X223" i="27"/>
  <c r="AG268" i="27"/>
  <c r="S271" i="27"/>
  <c r="M269" i="27"/>
  <c r="P270" i="27"/>
  <c r="N271" i="27"/>
  <c r="U270" i="27"/>
  <c r="AH270" i="27" s="1"/>
  <c r="K270" i="27"/>
  <c r="AK270" i="27" s="1"/>
  <c r="T269" i="27"/>
  <c r="AF269" i="27" s="1"/>
  <c r="AJ269" i="27" s="1"/>
  <c r="Q272" i="27"/>
  <c r="V271" i="27"/>
  <c r="AI271" i="27" s="1"/>
  <c r="W224" i="27" l="1"/>
  <c r="AC223" i="27"/>
  <c r="Z223" i="27"/>
  <c r="AD223" i="27"/>
  <c r="X224" i="27"/>
  <c r="AA223" i="27"/>
  <c r="AE223" i="27"/>
  <c r="Y224" i="27"/>
  <c r="AB223" i="27"/>
  <c r="AG269" i="27"/>
  <c r="S272" i="27"/>
  <c r="M270" i="27"/>
  <c r="P271" i="27"/>
  <c r="K271" i="27"/>
  <c r="AK271" i="27" s="1"/>
  <c r="T270" i="27"/>
  <c r="AF270" i="27" s="1"/>
  <c r="AJ270" i="27" s="1"/>
  <c r="N272" i="27"/>
  <c r="U271" i="27"/>
  <c r="AH271" i="27" s="1"/>
  <c r="Q273" i="27"/>
  <c r="V272" i="27"/>
  <c r="AI272" i="27" s="1"/>
  <c r="AD224" i="27" l="1"/>
  <c r="X225" i="27"/>
  <c r="AA224" i="27"/>
  <c r="AB224" i="27"/>
  <c r="Y225" i="27"/>
  <c r="AE224" i="27"/>
  <c r="Z224" i="27"/>
  <c r="W225" i="27"/>
  <c r="AC224" i="27"/>
  <c r="AG270" i="27"/>
  <c r="S273" i="27"/>
  <c r="M271" i="27"/>
  <c r="P272" i="27"/>
  <c r="N273" i="27"/>
  <c r="U272" i="27"/>
  <c r="AH272" i="27" s="1"/>
  <c r="K272" i="27"/>
  <c r="AK272" i="27" s="1"/>
  <c r="T271" i="27"/>
  <c r="AF271" i="27" s="1"/>
  <c r="AJ271" i="27" s="1"/>
  <c r="Q274" i="27"/>
  <c r="V273" i="27"/>
  <c r="AI273" i="27" s="1"/>
  <c r="AB225" i="27" l="1"/>
  <c r="AE225" i="27"/>
  <c r="Y226" i="27"/>
  <c r="AC225" i="27"/>
  <c r="W226" i="27"/>
  <c r="Z225" i="27"/>
  <c r="AA225" i="27"/>
  <c r="AD225" i="27"/>
  <c r="X226" i="27"/>
  <c r="AG271" i="27"/>
  <c r="S274" i="27"/>
  <c r="M272" i="27"/>
  <c r="P273" i="27"/>
  <c r="K273" i="27"/>
  <c r="AK273" i="27" s="1"/>
  <c r="T272" i="27"/>
  <c r="AF272" i="27" s="1"/>
  <c r="AJ272" i="27" s="1"/>
  <c r="N274" i="27"/>
  <c r="U273" i="27"/>
  <c r="AH273" i="27" s="1"/>
  <c r="Q275" i="27"/>
  <c r="V274" i="27"/>
  <c r="AI274" i="27" s="1"/>
  <c r="AC226" i="27" l="1"/>
  <c r="W227" i="27"/>
  <c r="Z226" i="27"/>
  <c r="AE226" i="27"/>
  <c r="AB226" i="27"/>
  <c r="Y227" i="27"/>
  <c r="AD226" i="27"/>
  <c r="AA226" i="27"/>
  <c r="X227" i="27"/>
  <c r="AG272" i="27"/>
  <c r="M273" i="27"/>
  <c r="S275" i="27"/>
  <c r="P274" i="27"/>
  <c r="N275" i="27"/>
  <c r="U274" i="27"/>
  <c r="AH274" i="27" s="1"/>
  <c r="K274" i="27"/>
  <c r="AK274" i="27" s="1"/>
  <c r="T273" i="27"/>
  <c r="AF273" i="27" s="1"/>
  <c r="AJ273" i="27" s="1"/>
  <c r="Q276" i="27"/>
  <c r="V275" i="27"/>
  <c r="AI275" i="27" s="1"/>
  <c r="AE227" i="27" l="1"/>
  <c r="AB227" i="27"/>
  <c r="Y228" i="27"/>
  <c r="AC227" i="27"/>
  <c r="Z227" i="27"/>
  <c r="W228" i="27"/>
  <c r="X228" i="27"/>
  <c r="AA227" i="27"/>
  <c r="AD227" i="27"/>
  <c r="AG273" i="27"/>
  <c r="S276" i="27"/>
  <c r="P275" i="27"/>
  <c r="M274" i="27"/>
  <c r="K275" i="27"/>
  <c r="AK275" i="27" s="1"/>
  <c r="T274" i="27"/>
  <c r="AF274" i="27" s="1"/>
  <c r="AJ274" i="27" s="1"/>
  <c r="N276" i="27"/>
  <c r="U275" i="27"/>
  <c r="AH275" i="27" s="1"/>
  <c r="Q277" i="27"/>
  <c r="V276" i="27"/>
  <c r="AI276" i="27" s="1"/>
  <c r="W229" i="27" l="1"/>
  <c r="AC228" i="27"/>
  <c r="Z228" i="27"/>
  <c r="AB228" i="27"/>
  <c r="Y229" i="27"/>
  <c r="AE228" i="27"/>
  <c r="AD228" i="27"/>
  <c r="AA228" i="27"/>
  <c r="X229" i="27"/>
  <c r="AG274" i="27"/>
  <c r="S277" i="27"/>
  <c r="P276" i="27"/>
  <c r="M275" i="27"/>
  <c r="N277" i="27"/>
  <c r="U276" i="27"/>
  <c r="AH276" i="27" s="1"/>
  <c r="K276" i="27"/>
  <c r="AK276" i="27" s="1"/>
  <c r="T275" i="27"/>
  <c r="AF275" i="27" s="1"/>
  <c r="AJ275" i="27" s="1"/>
  <c r="Q278" i="27"/>
  <c r="V277" i="27"/>
  <c r="AI277" i="27" s="1"/>
  <c r="AB229" i="27" l="1"/>
  <c r="Y230" i="27"/>
  <c r="AE229" i="27"/>
  <c r="AA229" i="27"/>
  <c r="X230" i="27"/>
  <c r="AD229" i="27"/>
  <c r="Z229" i="27"/>
  <c r="W230" i="27"/>
  <c r="AC229" i="27"/>
  <c r="AG275" i="27"/>
  <c r="S278" i="27"/>
  <c r="P277" i="27"/>
  <c r="M276" i="27"/>
  <c r="K277" i="27"/>
  <c r="AK277" i="27" s="1"/>
  <c r="T276" i="27"/>
  <c r="AF276" i="27" s="1"/>
  <c r="AJ276" i="27" s="1"/>
  <c r="N278" i="27"/>
  <c r="U277" i="27"/>
  <c r="AH277" i="27" s="1"/>
  <c r="Q279" i="27"/>
  <c r="V278" i="27"/>
  <c r="AI278" i="27" s="1"/>
  <c r="Z230" i="27" l="1"/>
  <c r="AC230" i="27"/>
  <c r="W231" i="27"/>
  <c r="AA230" i="27"/>
  <c r="X231" i="27"/>
  <c r="AD230" i="27"/>
  <c r="AB230" i="27"/>
  <c r="Y231" i="27"/>
  <c r="AE230" i="27"/>
  <c r="AG276" i="27"/>
  <c r="S279" i="27"/>
  <c r="P278" i="27"/>
  <c r="M277" i="27"/>
  <c r="N279" i="27"/>
  <c r="U278" i="27"/>
  <c r="AH278" i="27" s="1"/>
  <c r="K278" i="27"/>
  <c r="AK278" i="27" s="1"/>
  <c r="T277" i="27"/>
  <c r="AF277" i="27" s="1"/>
  <c r="AJ277" i="27" s="1"/>
  <c r="Q280" i="27"/>
  <c r="V279" i="27"/>
  <c r="AI279" i="27" s="1"/>
  <c r="AD231" i="27" l="1"/>
  <c r="AA231" i="27"/>
  <c r="X232" i="27"/>
  <c r="AE231" i="27"/>
  <c r="AB231" i="27"/>
  <c r="Y232" i="27"/>
  <c r="AC231" i="27"/>
  <c r="Z231" i="27"/>
  <c r="W232" i="27"/>
  <c r="AG277" i="27"/>
  <c r="S280" i="27"/>
  <c r="M278" i="27"/>
  <c r="P279" i="27"/>
  <c r="N280" i="27"/>
  <c r="U279" i="27"/>
  <c r="AH279" i="27" s="1"/>
  <c r="K279" i="27"/>
  <c r="AK279" i="27" s="1"/>
  <c r="T278" i="27"/>
  <c r="AF278" i="27" s="1"/>
  <c r="AJ278" i="27" s="1"/>
  <c r="Q281" i="27"/>
  <c r="V280" i="27"/>
  <c r="AI280" i="27" s="1"/>
  <c r="Y233" i="27" l="1"/>
  <c r="AB232" i="27"/>
  <c r="AE232" i="27"/>
  <c r="AA232" i="27"/>
  <c r="X233" i="27"/>
  <c r="AD232" i="27"/>
  <c r="AC232" i="27"/>
  <c r="W233" i="27"/>
  <c r="Z232" i="27"/>
  <c r="AG278" i="27"/>
  <c r="S281" i="27"/>
  <c r="M279" i="27"/>
  <c r="P280" i="27"/>
  <c r="K280" i="27"/>
  <c r="AK280" i="27" s="1"/>
  <c r="T279" i="27"/>
  <c r="AF279" i="27" s="1"/>
  <c r="AJ279" i="27" s="1"/>
  <c r="N281" i="27"/>
  <c r="U280" i="27"/>
  <c r="AH280" i="27" s="1"/>
  <c r="Q282" i="27"/>
  <c r="V281" i="27"/>
  <c r="AI281" i="27" s="1"/>
  <c r="W234" i="27" l="1"/>
  <c r="AC233" i="27"/>
  <c r="Z233" i="27"/>
  <c r="X234" i="27"/>
  <c r="AA233" i="27"/>
  <c r="AD233" i="27"/>
  <c r="Y234" i="27"/>
  <c r="AE233" i="27"/>
  <c r="AB233" i="27"/>
  <c r="AG279" i="27"/>
  <c r="M280" i="27"/>
  <c r="S282" i="27"/>
  <c r="P281" i="27"/>
  <c r="N282" i="27"/>
  <c r="U281" i="27"/>
  <c r="AH281" i="27" s="1"/>
  <c r="K281" i="27"/>
  <c r="AK281" i="27" s="1"/>
  <c r="T280" i="27"/>
  <c r="AF280" i="27" s="1"/>
  <c r="AJ280" i="27" s="1"/>
  <c r="Q283" i="27"/>
  <c r="V282" i="27"/>
  <c r="AI282" i="27" s="1"/>
  <c r="AB234" i="27" l="1"/>
  <c r="AE234" i="27"/>
  <c r="Y235" i="27"/>
  <c r="AD234" i="27"/>
  <c r="X235" i="27"/>
  <c r="AA234" i="27"/>
  <c r="W235" i="27"/>
  <c r="AC234" i="27"/>
  <c r="Z234" i="27"/>
  <c r="AG280" i="27"/>
  <c r="S283" i="27"/>
  <c r="P282" i="27"/>
  <c r="M281" i="27"/>
  <c r="K282" i="27"/>
  <c r="AK282" i="27" s="1"/>
  <c r="T281" i="27"/>
  <c r="AF281" i="27" s="1"/>
  <c r="AJ281" i="27" s="1"/>
  <c r="N283" i="27"/>
  <c r="U282" i="27"/>
  <c r="AH282" i="27" s="1"/>
  <c r="Q284" i="27"/>
  <c r="V283" i="27"/>
  <c r="AI283" i="27" s="1"/>
  <c r="W236" i="27" l="1"/>
  <c r="Z235" i="27"/>
  <c r="AC235" i="27"/>
  <c r="AD235" i="27"/>
  <c r="AA235" i="27"/>
  <c r="X236" i="27"/>
  <c r="AE235" i="27"/>
  <c r="AB235" i="27"/>
  <c r="Y236" i="27"/>
  <c r="AG281" i="27"/>
  <c r="P283" i="27"/>
  <c r="S284" i="27"/>
  <c r="M282" i="27"/>
  <c r="K283" i="27"/>
  <c r="AK283" i="27" s="1"/>
  <c r="T282" i="27"/>
  <c r="AF282" i="27" s="1"/>
  <c r="AJ282" i="27" s="1"/>
  <c r="N284" i="27"/>
  <c r="U283" i="27"/>
  <c r="AH283" i="27" s="1"/>
  <c r="Q285" i="27"/>
  <c r="V284" i="27"/>
  <c r="AI284" i="27" s="1"/>
  <c r="AD236" i="27" l="1"/>
  <c r="AA236" i="27"/>
  <c r="X237" i="27"/>
  <c r="AB236" i="27"/>
  <c r="Y237" i="27"/>
  <c r="AE236" i="27"/>
  <c r="Z236" i="27"/>
  <c r="W237" i="27"/>
  <c r="AC236" i="27"/>
  <c r="AG282" i="27"/>
  <c r="P284" i="27"/>
  <c r="M283" i="27"/>
  <c r="S285" i="27"/>
  <c r="N285" i="27"/>
  <c r="U284" i="27"/>
  <c r="AH284" i="27" s="1"/>
  <c r="K284" i="27"/>
  <c r="AK284" i="27" s="1"/>
  <c r="T283" i="27"/>
  <c r="AF283" i="27" s="1"/>
  <c r="AJ283" i="27" s="1"/>
  <c r="Q286" i="27"/>
  <c r="V285" i="27"/>
  <c r="AI285" i="27" s="1"/>
  <c r="Y238" i="27" l="1"/>
  <c r="AE237" i="27"/>
  <c r="AB237" i="27"/>
  <c r="AD237" i="27"/>
  <c r="AA237" i="27"/>
  <c r="X238" i="27"/>
  <c r="Z237" i="27"/>
  <c r="W238" i="27"/>
  <c r="AC237" i="27"/>
  <c r="AG283" i="27"/>
  <c r="S286" i="27"/>
  <c r="P285" i="27"/>
  <c r="M284" i="27"/>
  <c r="K285" i="27"/>
  <c r="AK285" i="27" s="1"/>
  <c r="T284" i="27"/>
  <c r="AF284" i="27" s="1"/>
  <c r="AJ284" i="27" s="1"/>
  <c r="N286" i="27"/>
  <c r="U285" i="27"/>
  <c r="AH285" i="27" s="1"/>
  <c r="Q287" i="27"/>
  <c r="V286" i="27"/>
  <c r="AI286" i="27" s="1"/>
  <c r="Z238" i="27" l="1"/>
  <c r="AC238" i="27"/>
  <c r="W239" i="27"/>
  <c r="AD238" i="27"/>
  <c r="X239" i="27"/>
  <c r="AA238" i="27"/>
  <c r="AB238" i="27"/>
  <c r="AE238" i="27"/>
  <c r="Y239" i="27"/>
  <c r="AG284" i="27"/>
  <c r="P286" i="27"/>
  <c r="S287" i="27"/>
  <c r="M285" i="27"/>
  <c r="N287" i="27"/>
  <c r="U286" i="27"/>
  <c r="AH286" i="27" s="1"/>
  <c r="K286" i="27"/>
  <c r="AK286" i="27" s="1"/>
  <c r="T285" i="27"/>
  <c r="AF285" i="27" s="1"/>
  <c r="AJ285" i="27" s="1"/>
  <c r="Q288" i="27"/>
  <c r="V287" i="27"/>
  <c r="AI287" i="27" s="1"/>
  <c r="AD239" i="27" l="1"/>
  <c r="X240" i="27"/>
  <c r="AA239" i="27"/>
  <c r="Z239" i="27"/>
  <c r="W240" i="27"/>
  <c r="AC239" i="27"/>
  <c r="AB239" i="27"/>
  <c r="Y240" i="27"/>
  <c r="AE239" i="27"/>
  <c r="AG285" i="27"/>
  <c r="S288" i="27"/>
  <c r="M286" i="27"/>
  <c r="P287" i="27"/>
  <c r="K287" i="27"/>
  <c r="AK287" i="27" s="1"/>
  <c r="T286" i="27"/>
  <c r="AF286" i="27" s="1"/>
  <c r="AJ286" i="27" s="1"/>
  <c r="N288" i="27"/>
  <c r="U287" i="27"/>
  <c r="AH287" i="27" s="1"/>
  <c r="Q289" i="27"/>
  <c r="V288" i="27"/>
  <c r="AI288" i="27" s="1"/>
  <c r="Z240" i="27" l="1"/>
  <c r="W241" i="27"/>
  <c r="AC240" i="27"/>
  <c r="AA240" i="27"/>
  <c r="AD240" i="27"/>
  <c r="X241" i="27"/>
  <c r="AB240" i="27"/>
  <c r="AE240" i="27"/>
  <c r="Y241" i="27"/>
  <c r="AG286" i="27"/>
  <c r="P288" i="27"/>
  <c r="S289" i="27"/>
  <c r="M287" i="27"/>
  <c r="N289" i="27"/>
  <c r="U288" i="27"/>
  <c r="AH288" i="27" s="1"/>
  <c r="K288" i="27"/>
  <c r="AK288" i="27" s="1"/>
  <c r="T287" i="27"/>
  <c r="AF287" i="27" s="1"/>
  <c r="AJ287" i="27" s="1"/>
  <c r="Q290" i="27"/>
  <c r="V289" i="27"/>
  <c r="AI289" i="27" s="1"/>
  <c r="AD241" i="27" l="1"/>
  <c r="AA241" i="27"/>
  <c r="X242" i="27"/>
  <c r="W242" i="27"/>
  <c r="Z241" i="27"/>
  <c r="AC241" i="27"/>
  <c r="AB241" i="27"/>
  <c r="AE241" i="27"/>
  <c r="Y242" i="27"/>
  <c r="AG287" i="27"/>
  <c r="S290" i="27"/>
  <c r="P289" i="27"/>
  <c r="M288" i="27"/>
  <c r="K289" i="27"/>
  <c r="AK289" i="27" s="1"/>
  <c r="T288" i="27"/>
  <c r="AF288" i="27" s="1"/>
  <c r="AJ288" i="27" s="1"/>
  <c r="N290" i="27"/>
  <c r="U289" i="27"/>
  <c r="AH289" i="27" s="1"/>
  <c r="Q291" i="27"/>
  <c r="V290" i="27"/>
  <c r="AI290" i="27" s="1"/>
  <c r="Z242" i="27" l="1"/>
  <c r="W243" i="27"/>
  <c r="AC242" i="27"/>
  <c r="X243" i="27"/>
  <c r="AA242" i="27"/>
  <c r="AD242" i="27"/>
  <c r="Y243" i="27"/>
  <c r="AB242" i="27"/>
  <c r="AE242" i="27"/>
  <c r="AG288" i="27"/>
  <c r="P290" i="27"/>
  <c r="M289" i="27"/>
  <c r="S291" i="27"/>
  <c r="N291" i="27"/>
  <c r="U290" i="27"/>
  <c r="AH290" i="27" s="1"/>
  <c r="K290" i="27"/>
  <c r="AK290" i="27" s="1"/>
  <c r="T289" i="27"/>
  <c r="AF289" i="27" s="1"/>
  <c r="AJ289" i="27" s="1"/>
  <c r="Q292" i="27"/>
  <c r="V291" i="27"/>
  <c r="AI291" i="27" s="1"/>
  <c r="AD243" i="27" l="1"/>
  <c r="AA243" i="27"/>
  <c r="X244" i="27"/>
  <c r="Y244" i="27"/>
  <c r="AB243" i="27"/>
  <c r="AE243" i="27"/>
  <c r="W244" i="27"/>
  <c r="Z243" i="27"/>
  <c r="AC243" i="27"/>
  <c r="AG289" i="27"/>
  <c r="M290" i="27"/>
  <c r="S292" i="27"/>
  <c r="P291" i="27"/>
  <c r="K291" i="27"/>
  <c r="AK291" i="27" s="1"/>
  <c r="T290" i="27"/>
  <c r="AF290" i="27" s="1"/>
  <c r="AJ290" i="27" s="1"/>
  <c r="N292" i="27"/>
  <c r="U291" i="27"/>
  <c r="AH291" i="27" s="1"/>
  <c r="Q293" i="27"/>
  <c r="V292" i="27"/>
  <c r="AI292" i="27" s="1"/>
  <c r="AC244" i="27" l="1"/>
  <c r="W245" i="27"/>
  <c r="Z244" i="27"/>
  <c r="AE244" i="27"/>
  <c r="Y245" i="27"/>
  <c r="AB244" i="27"/>
  <c r="AA244" i="27"/>
  <c r="X245" i="27"/>
  <c r="AD244" i="27"/>
  <c r="AG290" i="27"/>
  <c r="P292" i="27"/>
  <c r="S293" i="27"/>
  <c r="M291" i="27"/>
  <c r="K292" i="27"/>
  <c r="AK292" i="27" s="1"/>
  <c r="T291" i="27"/>
  <c r="AF291" i="27" s="1"/>
  <c r="AJ291" i="27" s="1"/>
  <c r="N293" i="27"/>
  <c r="U292" i="27"/>
  <c r="AH292" i="27" s="1"/>
  <c r="Q294" i="27"/>
  <c r="V293" i="27"/>
  <c r="AI293" i="27" s="1"/>
  <c r="Y246" i="27" l="1"/>
  <c r="AE245" i="27"/>
  <c r="AB245" i="27"/>
  <c r="X246" i="27"/>
  <c r="AD245" i="27"/>
  <c r="AA245" i="27"/>
  <c r="W246" i="27"/>
  <c r="Z245" i="27"/>
  <c r="AC245" i="27"/>
  <c r="AG291" i="27"/>
  <c r="P293" i="27"/>
  <c r="S294" i="27"/>
  <c r="M292" i="27"/>
  <c r="N294" i="27"/>
  <c r="U293" i="27"/>
  <c r="AH293" i="27" s="1"/>
  <c r="K293" i="27"/>
  <c r="AK293" i="27" s="1"/>
  <c r="T292" i="27"/>
  <c r="AF292" i="27" s="1"/>
  <c r="AJ292" i="27" s="1"/>
  <c r="Q295" i="27"/>
  <c r="V294" i="27"/>
  <c r="AI294" i="27" s="1"/>
  <c r="AA246" i="27" l="1"/>
  <c r="X247" i="27"/>
  <c r="AD246" i="27"/>
  <c r="Z246" i="27"/>
  <c r="W247" i="27"/>
  <c r="AC246" i="27"/>
  <c r="AB246" i="27"/>
  <c r="Y247" i="27"/>
  <c r="AE246" i="27"/>
  <c r="AG292" i="27"/>
  <c r="M293" i="27"/>
  <c r="S295" i="27"/>
  <c r="P294" i="27"/>
  <c r="K294" i="27"/>
  <c r="AK294" i="27" s="1"/>
  <c r="T293" i="27"/>
  <c r="AF293" i="27" s="1"/>
  <c r="AJ293" i="27" s="1"/>
  <c r="N295" i="27"/>
  <c r="U294" i="27"/>
  <c r="AH294" i="27" s="1"/>
  <c r="Q296" i="27"/>
  <c r="V295" i="27"/>
  <c r="AI295" i="27" s="1"/>
  <c r="AC247" i="27" l="1"/>
  <c r="Z247" i="27"/>
  <c r="W248" i="27"/>
  <c r="X248" i="27"/>
  <c r="AA247" i="27"/>
  <c r="AD247" i="27"/>
  <c r="AE247" i="27"/>
  <c r="AB247" i="27"/>
  <c r="Y248" i="27"/>
  <c r="AG293" i="27"/>
  <c r="S296" i="27"/>
  <c r="P295" i="27"/>
  <c r="M294" i="27"/>
  <c r="N296" i="27"/>
  <c r="U295" i="27"/>
  <c r="AH295" i="27" s="1"/>
  <c r="K295" i="27"/>
  <c r="AK295" i="27" s="1"/>
  <c r="T294" i="27"/>
  <c r="AF294" i="27" s="1"/>
  <c r="AJ294" i="27" s="1"/>
  <c r="Q297" i="27"/>
  <c r="V296" i="27"/>
  <c r="AI296" i="27" s="1"/>
  <c r="AA248" i="27" l="1"/>
  <c r="X249" i="27"/>
  <c r="AD248" i="27"/>
  <c r="Z248" i="27"/>
  <c r="W249" i="27"/>
  <c r="AC248" i="27"/>
  <c r="AB248" i="27"/>
  <c r="AE248" i="27"/>
  <c r="Y249" i="27"/>
  <c r="AG294" i="27"/>
  <c r="M295" i="27"/>
  <c r="P296" i="27"/>
  <c r="S297" i="27"/>
  <c r="K296" i="27"/>
  <c r="AK296" i="27" s="1"/>
  <c r="T295" i="27"/>
  <c r="AF295" i="27" s="1"/>
  <c r="AJ295" i="27" s="1"/>
  <c r="N297" i="27"/>
  <c r="U296" i="27"/>
  <c r="AH296" i="27" s="1"/>
  <c r="Q298" i="27"/>
  <c r="V297" i="27"/>
  <c r="AI297" i="27" s="1"/>
  <c r="W250" i="27" l="1"/>
  <c r="Z249" i="27"/>
  <c r="AC249" i="27"/>
  <c r="AA249" i="27"/>
  <c r="X250" i="27"/>
  <c r="AD249" i="27"/>
  <c r="AE249" i="27"/>
  <c r="Y250" i="27"/>
  <c r="AB249" i="27"/>
  <c r="AG295" i="27"/>
  <c r="P297" i="27"/>
  <c r="S298" i="27"/>
  <c r="M296" i="27"/>
  <c r="N298" i="27"/>
  <c r="U297" i="27"/>
  <c r="AH297" i="27" s="1"/>
  <c r="K297" i="27"/>
  <c r="AK297" i="27" s="1"/>
  <c r="T296" i="27"/>
  <c r="AF296" i="27" s="1"/>
  <c r="AJ296" i="27" s="1"/>
  <c r="Q299" i="27"/>
  <c r="V298" i="27"/>
  <c r="AI298" i="27" s="1"/>
  <c r="X251" i="27" l="1"/>
  <c r="AD250" i="27"/>
  <c r="AA250" i="27"/>
  <c r="AE250" i="27"/>
  <c r="Y251" i="27"/>
  <c r="AB250" i="27"/>
  <c r="Z250" i="27"/>
  <c r="W251" i="27"/>
  <c r="AC250" i="27"/>
  <c r="AG296" i="27"/>
  <c r="S299" i="27"/>
  <c r="M297" i="27"/>
  <c r="P298" i="27"/>
  <c r="K298" i="27"/>
  <c r="AK298" i="27" s="1"/>
  <c r="T297" i="27"/>
  <c r="AF297" i="27" s="1"/>
  <c r="AJ297" i="27" s="1"/>
  <c r="N299" i="27"/>
  <c r="U298" i="27"/>
  <c r="AH298" i="27" s="1"/>
  <c r="Q300" i="27"/>
  <c r="V299" i="27"/>
  <c r="AI299" i="27" s="1"/>
  <c r="AB251" i="27" l="1"/>
  <c r="AE251" i="27"/>
  <c r="Y252" i="27"/>
  <c r="Z251" i="27"/>
  <c r="AC251" i="27"/>
  <c r="W252" i="27"/>
  <c r="AA251" i="27"/>
  <c r="AD251" i="27"/>
  <c r="X252" i="27"/>
  <c r="AG297" i="27"/>
  <c r="S300" i="27"/>
  <c r="M298" i="27"/>
  <c r="P299" i="27"/>
  <c r="N300" i="27"/>
  <c r="U299" i="27"/>
  <c r="AH299" i="27" s="1"/>
  <c r="K299" i="27"/>
  <c r="AK299" i="27" s="1"/>
  <c r="T298" i="27"/>
  <c r="AF298" i="27" s="1"/>
  <c r="AJ298" i="27" s="1"/>
  <c r="Q301" i="27"/>
  <c r="V300" i="27"/>
  <c r="AI300" i="27" s="1"/>
  <c r="AC252" i="27" l="1"/>
  <c r="Z252" i="27"/>
  <c r="W253" i="27"/>
  <c r="AB252" i="27"/>
  <c r="AE252" i="27"/>
  <c r="Y253" i="27"/>
  <c r="AA252" i="27"/>
  <c r="X253" i="27"/>
  <c r="AD252" i="27"/>
  <c r="AG298" i="27"/>
  <c r="M299" i="27"/>
  <c r="S301" i="27"/>
  <c r="P300" i="27"/>
  <c r="K300" i="27"/>
  <c r="AK300" i="27" s="1"/>
  <c r="T299" i="27"/>
  <c r="AF299" i="27" s="1"/>
  <c r="AJ299" i="27" s="1"/>
  <c r="N301" i="27"/>
  <c r="U300" i="27"/>
  <c r="AH300" i="27" s="1"/>
  <c r="Q302" i="27"/>
  <c r="V301" i="27"/>
  <c r="AI301" i="27" s="1"/>
  <c r="AA253" i="27" l="1"/>
  <c r="X254" i="27"/>
  <c r="AD253" i="27"/>
  <c r="Z253" i="27"/>
  <c r="AC253" i="27"/>
  <c r="W254" i="27"/>
  <c r="Y254" i="27"/>
  <c r="AE253" i="27"/>
  <c r="AB253" i="27"/>
  <c r="AG299" i="27"/>
  <c r="P301" i="27"/>
  <c r="S302" i="27"/>
  <c r="M300" i="27"/>
  <c r="N302" i="27"/>
  <c r="U301" i="27"/>
  <c r="AH301" i="27" s="1"/>
  <c r="K301" i="27"/>
  <c r="AK301" i="27" s="1"/>
  <c r="T300" i="27"/>
  <c r="AF300" i="27" s="1"/>
  <c r="AJ300" i="27" s="1"/>
  <c r="Q303" i="27"/>
  <c r="V302" i="27"/>
  <c r="AI302" i="27" s="1"/>
  <c r="AE254" i="27" l="1"/>
  <c r="Y255" i="27"/>
  <c r="AB254" i="27"/>
  <c r="AC254" i="27"/>
  <c r="Z254" i="27"/>
  <c r="W255" i="27"/>
  <c r="X255" i="27"/>
  <c r="AA254" i="27"/>
  <c r="AD254" i="27"/>
  <c r="AG300" i="27"/>
  <c r="S303" i="27"/>
  <c r="M301" i="27"/>
  <c r="P302" i="27"/>
  <c r="K302" i="27"/>
  <c r="AK302" i="27" s="1"/>
  <c r="T301" i="27"/>
  <c r="AF301" i="27" s="1"/>
  <c r="AJ301" i="27" s="1"/>
  <c r="N303" i="27"/>
  <c r="U302" i="27"/>
  <c r="AH302" i="27" s="1"/>
  <c r="Q304" i="27"/>
  <c r="V303" i="27"/>
  <c r="AI303" i="27" s="1"/>
  <c r="W256" i="27" l="1"/>
  <c r="AC255" i="27"/>
  <c r="Z255" i="27"/>
  <c r="X256" i="27"/>
  <c r="AD255" i="27"/>
  <c r="AA255" i="27"/>
  <c r="Y256" i="27"/>
  <c r="AE255" i="27"/>
  <c r="AB255" i="27"/>
  <c r="AG301" i="27"/>
  <c r="P303" i="27"/>
  <c r="S304" i="27"/>
  <c r="M302" i="27"/>
  <c r="N304" i="27"/>
  <c r="U303" i="27"/>
  <c r="AH303" i="27" s="1"/>
  <c r="K303" i="27"/>
  <c r="AK303" i="27" s="1"/>
  <c r="T302" i="27"/>
  <c r="AF302" i="27" s="1"/>
  <c r="AJ302" i="27" s="1"/>
  <c r="Q305" i="27"/>
  <c r="V304" i="27"/>
  <c r="AI304" i="27" s="1"/>
  <c r="X257" i="27" l="1"/>
  <c r="AA256" i="27"/>
  <c r="AD256" i="27"/>
  <c r="AE256" i="27"/>
  <c r="Y257" i="27"/>
  <c r="AB256" i="27"/>
  <c r="AC256" i="27"/>
  <c r="Z256" i="27"/>
  <c r="W257" i="27"/>
  <c r="AG302" i="27"/>
  <c r="M303" i="27"/>
  <c r="S305" i="27"/>
  <c r="P304" i="27"/>
  <c r="K304" i="27"/>
  <c r="AK304" i="27" s="1"/>
  <c r="T303" i="27"/>
  <c r="AF303" i="27" s="1"/>
  <c r="AJ303" i="27" s="1"/>
  <c r="N305" i="27"/>
  <c r="U304" i="27"/>
  <c r="AH304" i="27" s="1"/>
  <c r="Q306" i="27"/>
  <c r="V305" i="27"/>
  <c r="AI305" i="27" s="1"/>
  <c r="AE257" i="27" l="1"/>
  <c r="AB257" i="27"/>
  <c r="Y258" i="27"/>
  <c r="Z257" i="27"/>
  <c r="W258" i="27"/>
  <c r="AC257" i="27"/>
  <c r="X258" i="27"/>
  <c r="AD257" i="27"/>
  <c r="AA257" i="27"/>
  <c r="AG303" i="27"/>
  <c r="S306" i="27"/>
  <c r="P305" i="27"/>
  <c r="M304" i="27"/>
  <c r="N306" i="27"/>
  <c r="U305" i="27"/>
  <c r="AH305" i="27" s="1"/>
  <c r="K305" i="27"/>
  <c r="AK305" i="27" s="1"/>
  <c r="T304" i="27"/>
  <c r="AF304" i="27" s="1"/>
  <c r="AJ304" i="27" s="1"/>
  <c r="Q307" i="27"/>
  <c r="V306" i="27"/>
  <c r="AI306" i="27" s="1"/>
  <c r="AC258" i="27" l="1"/>
  <c r="W259" i="27"/>
  <c r="Z258" i="27"/>
  <c r="AD258" i="27"/>
  <c r="X259" i="27"/>
  <c r="AA258" i="27"/>
  <c r="AB258" i="27"/>
  <c r="Y259" i="27"/>
  <c r="AE258" i="27"/>
  <c r="AG304" i="27"/>
  <c r="S307" i="27"/>
  <c r="M305" i="27"/>
  <c r="P306" i="27"/>
  <c r="N307" i="27"/>
  <c r="U306" i="27"/>
  <c r="AH306" i="27" s="1"/>
  <c r="K306" i="27"/>
  <c r="AK306" i="27" s="1"/>
  <c r="T305" i="27"/>
  <c r="AF305" i="27" s="1"/>
  <c r="AJ305" i="27" s="1"/>
  <c r="Q308" i="27"/>
  <c r="V307" i="27"/>
  <c r="AI307" i="27" s="1"/>
  <c r="Y260" i="27" l="1"/>
  <c r="AE259" i="27"/>
  <c r="AB259" i="27"/>
  <c r="X260" i="27"/>
  <c r="AA259" i="27"/>
  <c r="AD259" i="27"/>
  <c r="W260" i="27"/>
  <c r="Z259" i="27"/>
  <c r="AC259" i="27"/>
  <c r="AG305" i="27"/>
  <c r="M306" i="27"/>
  <c r="P307" i="27"/>
  <c r="S308" i="27"/>
  <c r="K307" i="27"/>
  <c r="AK307" i="27" s="1"/>
  <c r="T306" i="27"/>
  <c r="AF306" i="27" s="1"/>
  <c r="AJ306" i="27" s="1"/>
  <c r="N308" i="27"/>
  <c r="U307" i="27"/>
  <c r="AH307" i="27" s="1"/>
  <c r="Q309" i="27"/>
  <c r="V308" i="27"/>
  <c r="AI308" i="27" s="1"/>
  <c r="X261" i="27" l="1"/>
  <c r="AA260" i="27"/>
  <c r="AD260" i="27"/>
  <c r="Z260" i="27"/>
  <c r="AC260" i="27"/>
  <c r="W261" i="27"/>
  <c r="Y261" i="27"/>
  <c r="AE260" i="27"/>
  <c r="AB260" i="27"/>
  <c r="AG306" i="27"/>
  <c r="S309" i="27"/>
  <c r="P308" i="27"/>
  <c r="M307" i="27"/>
  <c r="K308" i="27"/>
  <c r="AK308" i="27" s="1"/>
  <c r="T307" i="27"/>
  <c r="AF307" i="27" s="1"/>
  <c r="AJ307" i="27" s="1"/>
  <c r="N309" i="27"/>
  <c r="U308" i="27"/>
  <c r="AH308" i="27" s="1"/>
  <c r="Q310" i="27"/>
  <c r="V309" i="27"/>
  <c r="AI309" i="27" s="1"/>
  <c r="W262" i="27" l="1"/>
  <c r="Z261" i="27"/>
  <c r="AC261" i="27"/>
  <c r="AB261" i="27"/>
  <c r="AE261" i="27"/>
  <c r="Y262" i="27"/>
  <c r="AD261" i="27"/>
  <c r="AA261" i="27"/>
  <c r="X262" i="27"/>
  <c r="AG307" i="27"/>
  <c r="P309" i="27"/>
  <c r="S310" i="27"/>
  <c r="M308" i="27"/>
  <c r="K309" i="27"/>
  <c r="AK309" i="27" s="1"/>
  <c r="T308" i="27"/>
  <c r="AF308" i="27" s="1"/>
  <c r="AJ308" i="27" s="1"/>
  <c r="N310" i="27"/>
  <c r="U309" i="27"/>
  <c r="AH309" i="27" s="1"/>
  <c r="Q311" i="27"/>
  <c r="V310" i="27"/>
  <c r="AI310" i="27" s="1"/>
  <c r="Y263" i="27" l="1"/>
  <c r="AE262" i="27"/>
  <c r="AB262" i="27"/>
  <c r="AD262" i="27"/>
  <c r="AA262" i="27"/>
  <c r="X263" i="27"/>
  <c r="W263" i="27"/>
  <c r="Z262" i="27"/>
  <c r="AC262" i="27"/>
  <c r="AG308" i="27"/>
  <c r="S311" i="27"/>
  <c r="M309" i="27"/>
  <c r="P310" i="27"/>
  <c r="N311" i="27"/>
  <c r="U310" i="27"/>
  <c r="AH310" i="27" s="1"/>
  <c r="K310" i="27"/>
  <c r="AK310" i="27" s="1"/>
  <c r="T309" i="27"/>
  <c r="AF309" i="27" s="1"/>
  <c r="AJ309" i="27" s="1"/>
  <c r="Q312" i="27"/>
  <c r="V311" i="27"/>
  <c r="AI311" i="27" s="1"/>
  <c r="AD263" i="27" l="1"/>
  <c r="AA263" i="27"/>
  <c r="X264" i="27"/>
  <c r="AC263" i="27"/>
  <c r="Z263" i="27"/>
  <c r="W264" i="27"/>
  <c r="AE263" i="27"/>
  <c r="AB263" i="27"/>
  <c r="Y264" i="27"/>
  <c r="AG309" i="27"/>
  <c r="M310" i="27"/>
  <c r="S312" i="27"/>
  <c r="P311" i="27"/>
  <c r="K311" i="27"/>
  <c r="AK311" i="27" s="1"/>
  <c r="T310" i="27"/>
  <c r="AF310" i="27" s="1"/>
  <c r="AJ310" i="27" s="1"/>
  <c r="N312" i="27"/>
  <c r="U311" i="27"/>
  <c r="AH311" i="27" s="1"/>
  <c r="Q313" i="27"/>
  <c r="V312" i="27"/>
  <c r="AI312" i="27" s="1"/>
  <c r="AA264" i="27" l="1"/>
  <c r="AD264" i="27"/>
  <c r="X265" i="27"/>
  <c r="AC264" i="27"/>
  <c r="Z264" i="27"/>
  <c r="W265" i="27"/>
  <c r="Y265" i="27"/>
  <c r="AE264" i="27"/>
  <c r="AB264" i="27"/>
  <c r="AG310" i="27"/>
  <c r="P312" i="27"/>
  <c r="S313" i="27"/>
  <c r="M311" i="27"/>
  <c r="N313" i="27"/>
  <c r="U312" i="27"/>
  <c r="AH312" i="27" s="1"/>
  <c r="K312" i="27"/>
  <c r="AK312" i="27" s="1"/>
  <c r="T311" i="27"/>
  <c r="AF311" i="27" s="1"/>
  <c r="AJ311" i="27" s="1"/>
  <c r="Q314" i="27"/>
  <c r="V313" i="27"/>
  <c r="AI313" i="27" s="1"/>
  <c r="Z265" i="27" l="1"/>
  <c r="AC265" i="27"/>
  <c r="W266" i="27"/>
  <c r="Y266" i="27"/>
  <c r="AB265" i="27"/>
  <c r="AE265" i="27"/>
  <c r="AA265" i="27"/>
  <c r="X266" i="27"/>
  <c r="AD265" i="27"/>
  <c r="AG311" i="27"/>
  <c r="M312" i="27"/>
  <c r="S314" i="27"/>
  <c r="P313" i="27"/>
  <c r="K313" i="27"/>
  <c r="AK313" i="27" s="1"/>
  <c r="T312" i="27"/>
  <c r="AF312" i="27" s="1"/>
  <c r="AJ312" i="27" s="1"/>
  <c r="N314" i="27"/>
  <c r="U313" i="27"/>
  <c r="AH313" i="27" s="1"/>
  <c r="Q315" i="27"/>
  <c r="V314" i="27"/>
  <c r="AI314" i="27" s="1"/>
  <c r="AD266" i="27" l="1"/>
  <c r="AA266" i="27"/>
  <c r="X267" i="27"/>
  <c r="Y267" i="27"/>
  <c r="AE266" i="27"/>
  <c r="AB266" i="27"/>
  <c r="AC266" i="27"/>
  <c r="W267" i="27"/>
  <c r="Z266" i="27"/>
  <c r="AG312" i="27"/>
  <c r="P314" i="27"/>
  <c r="S315" i="27"/>
  <c r="M313" i="27"/>
  <c r="N315" i="27"/>
  <c r="U314" i="27"/>
  <c r="AH314" i="27" s="1"/>
  <c r="K314" i="27"/>
  <c r="AK314" i="27" s="1"/>
  <c r="T313" i="27"/>
  <c r="AF313" i="27" s="1"/>
  <c r="AJ313" i="27" s="1"/>
  <c r="Q316" i="27"/>
  <c r="V315" i="27"/>
  <c r="AI315" i="27" s="1"/>
  <c r="AC267" i="27" l="1"/>
  <c r="W268" i="27"/>
  <c r="Z267" i="27"/>
  <c r="Y268" i="27"/>
  <c r="AE267" i="27"/>
  <c r="AB267" i="27"/>
  <c r="AA267" i="27"/>
  <c r="AD267" i="27"/>
  <c r="X268" i="27"/>
  <c r="AG313" i="27"/>
  <c r="M314" i="27"/>
  <c r="S316" i="27"/>
  <c r="P315" i="27"/>
  <c r="K315" i="27"/>
  <c r="AK315" i="27" s="1"/>
  <c r="T314" i="27"/>
  <c r="AF314" i="27" s="1"/>
  <c r="AJ314" i="27" s="1"/>
  <c r="N316" i="27"/>
  <c r="U315" i="27"/>
  <c r="AH315" i="27" s="1"/>
  <c r="Q317" i="27"/>
  <c r="V316" i="27"/>
  <c r="AI316" i="27" s="1"/>
  <c r="AE268" i="27" l="1"/>
  <c r="AB268" i="27"/>
  <c r="Y269" i="27"/>
  <c r="W269" i="27"/>
  <c r="Z268" i="27"/>
  <c r="AC268" i="27"/>
  <c r="AD268" i="27"/>
  <c r="AA268" i="27"/>
  <c r="X269" i="27"/>
  <c r="AG314" i="27"/>
  <c r="M315" i="27"/>
  <c r="P316" i="27"/>
  <c r="S317" i="27"/>
  <c r="N317" i="27"/>
  <c r="U316" i="27"/>
  <c r="AH316" i="27" s="1"/>
  <c r="K316" i="27"/>
  <c r="AK316" i="27" s="1"/>
  <c r="T315" i="27"/>
  <c r="AF315" i="27" s="1"/>
  <c r="AJ315" i="27" s="1"/>
  <c r="Q318" i="27"/>
  <c r="V317" i="27"/>
  <c r="AI317" i="27" s="1"/>
  <c r="AC269" i="27" l="1"/>
  <c r="W270" i="27"/>
  <c r="Z269" i="27"/>
  <c r="AE269" i="27"/>
  <c r="AB269" i="27"/>
  <c r="Y270" i="27"/>
  <c r="AA269" i="27"/>
  <c r="AD269" i="27"/>
  <c r="X270" i="27"/>
  <c r="AG315" i="27"/>
  <c r="S318" i="27"/>
  <c r="M316" i="27"/>
  <c r="P317" i="27"/>
  <c r="K317" i="27"/>
  <c r="AK317" i="27" s="1"/>
  <c r="T316" i="27"/>
  <c r="AF316" i="27" s="1"/>
  <c r="AJ316" i="27" s="1"/>
  <c r="N318" i="27"/>
  <c r="U317" i="27"/>
  <c r="AH317" i="27" s="1"/>
  <c r="Q319" i="27"/>
  <c r="V318" i="27"/>
  <c r="AI318" i="27" s="1"/>
  <c r="AE270" i="27" l="1"/>
  <c r="Y271" i="27"/>
  <c r="AB270" i="27"/>
  <c r="AC270" i="27"/>
  <c r="Z270" i="27"/>
  <c r="W271" i="27"/>
  <c r="AD270" i="27"/>
  <c r="X271" i="27"/>
  <c r="AA270" i="27"/>
  <c r="AG316" i="27"/>
  <c r="S319" i="27"/>
  <c r="P318" i="27"/>
  <c r="M317" i="27"/>
  <c r="N319" i="27"/>
  <c r="U318" i="27"/>
  <c r="AH318" i="27" s="1"/>
  <c r="K318" i="27"/>
  <c r="AK318" i="27" s="1"/>
  <c r="T317" i="27"/>
  <c r="AF317" i="27" s="1"/>
  <c r="AJ317" i="27" s="1"/>
  <c r="Q320" i="27"/>
  <c r="V319" i="27"/>
  <c r="AI319" i="27" s="1"/>
  <c r="X272" i="27" l="1"/>
  <c r="AA271" i="27"/>
  <c r="AD271" i="27"/>
  <c r="W272" i="27"/>
  <c r="Z271" i="27"/>
  <c r="AC271" i="27"/>
  <c r="AE271" i="27"/>
  <c r="Y272" i="27"/>
  <c r="AB271" i="27"/>
  <c r="AG317" i="27"/>
  <c r="M318" i="27"/>
  <c r="S320" i="27"/>
  <c r="P319" i="27"/>
  <c r="K319" i="27"/>
  <c r="AK319" i="27" s="1"/>
  <c r="T318" i="27"/>
  <c r="AF318" i="27" s="1"/>
  <c r="AJ318" i="27" s="1"/>
  <c r="N320" i="27"/>
  <c r="U319" i="27"/>
  <c r="AH319" i="27" s="1"/>
  <c r="Q321" i="27"/>
  <c r="V320" i="27"/>
  <c r="AI320" i="27" s="1"/>
  <c r="W273" i="27" l="1"/>
  <c r="Z272" i="27"/>
  <c r="AC272" i="27"/>
  <c r="AB272" i="27"/>
  <c r="Y273" i="27"/>
  <c r="AE272" i="27"/>
  <c r="X273" i="27"/>
  <c r="AD272" i="27"/>
  <c r="AA272" i="27"/>
  <c r="AG318" i="27"/>
  <c r="S321" i="27"/>
  <c r="P320" i="27"/>
  <c r="M319" i="27"/>
  <c r="N321" i="27"/>
  <c r="U320" i="27"/>
  <c r="AH320" i="27" s="1"/>
  <c r="K320" i="27"/>
  <c r="AK320" i="27" s="1"/>
  <c r="T319" i="27"/>
  <c r="AF319" i="27" s="1"/>
  <c r="AJ319" i="27" s="1"/>
  <c r="Q322" i="27"/>
  <c r="V321" i="27"/>
  <c r="AI321" i="27" s="1"/>
  <c r="AD273" i="27" l="1"/>
  <c r="AA273" i="27"/>
  <c r="X274" i="27"/>
  <c r="Y274" i="27"/>
  <c r="AB273" i="27"/>
  <c r="AE273" i="27"/>
  <c r="AC273" i="27"/>
  <c r="Z273" i="27"/>
  <c r="W274" i="27"/>
  <c r="AG319" i="27"/>
  <c r="S322" i="27"/>
  <c r="M320" i="27"/>
  <c r="P321" i="27"/>
  <c r="K321" i="27"/>
  <c r="AK321" i="27" s="1"/>
  <c r="T320" i="27"/>
  <c r="AF320" i="27" s="1"/>
  <c r="AJ320" i="27" s="1"/>
  <c r="N322" i="27"/>
  <c r="U321" i="27"/>
  <c r="AH321" i="27" s="1"/>
  <c r="Q323" i="27"/>
  <c r="V322" i="27"/>
  <c r="AI322" i="27" s="1"/>
  <c r="Y275" i="27" l="1"/>
  <c r="AB274" i="27"/>
  <c r="AE274" i="27"/>
  <c r="AA274" i="27"/>
  <c r="AD274" i="27"/>
  <c r="X275" i="27"/>
  <c r="Z274" i="27"/>
  <c r="W275" i="27"/>
  <c r="AC274" i="27"/>
  <c r="AG320" i="27"/>
  <c r="M321" i="27"/>
  <c r="P322" i="27"/>
  <c r="S323" i="27"/>
  <c r="N323" i="27"/>
  <c r="U322" i="27"/>
  <c r="AH322" i="27" s="1"/>
  <c r="K322" i="27"/>
  <c r="AK322" i="27" s="1"/>
  <c r="T321" i="27"/>
  <c r="AF321" i="27" s="1"/>
  <c r="AJ321" i="27" s="1"/>
  <c r="Q324" i="27"/>
  <c r="V323" i="27"/>
  <c r="AI323" i="27" s="1"/>
  <c r="AD275" i="27" l="1"/>
  <c r="X276" i="27"/>
  <c r="AA275" i="27"/>
  <c r="AC275" i="27"/>
  <c r="W276" i="27"/>
  <c r="Z275" i="27"/>
  <c r="Y276" i="27"/>
  <c r="AB275" i="27"/>
  <c r="AE275" i="27"/>
  <c r="AG321" i="27"/>
  <c r="S324" i="27"/>
  <c r="M322" i="27"/>
  <c r="P323" i="27"/>
  <c r="K323" i="27"/>
  <c r="AK323" i="27" s="1"/>
  <c r="T322" i="27"/>
  <c r="AF322" i="27" s="1"/>
  <c r="AJ322" i="27" s="1"/>
  <c r="N324" i="27"/>
  <c r="U323" i="27"/>
  <c r="AH323" i="27" s="1"/>
  <c r="Q325" i="27"/>
  <c r="V324" i="27"/>
  <c r="AI324" i="27" s="1"/>
  <c r="W277" i="27" l="1"/>
  <c r="Z276" i="27"/>
  <c r="AC276" i="27"/>
  <c r="AA276" i="27"/>
  <c r="AD276" i="27"/>
  <c r="X277" i="27"/>
  <c r="Y277" i="27"/>
  <c r="AE276" i="27"/>
  <c r="AB276" i="27"/>
  <c r="AG322" i="27"/>
  <c r="S325" i="27"/>
  <c r="M323" i="27"/>
  <c r="P324" i="27"/>
  <c r="N325" i="27"/>
  <c r="U324" i="27"/>
  <c r="AH324" i="27" s="1"/>
  <c r="K324" i="27"/>
  <c r="AK324" i="27" s="1"/>
  <c r="T323" i="27"/>
  <c r="AF323" i="27" s="1"/>
  <c r="AJ323" i="27" s="1"/>
  <c r="Q326" i="27"/>
  <c r="V325" i="27"/>
  <c r="AI325" i="27" s="1"/>
  <c r="Y278" i="27" l="1"/>
  <c r="AB277" i="27"/>
  <c r="AE277" i="27"/>
  <c r="AA277" i="27"/>
  <c r="X278" i="27"/>
  <c r="AD277" i="27"/>
  <c r="AC277" i="27"/>
  <c r="W278" i="27"/>
  <c r="Z277" i="27"/>
  <c r="AG323" i="27"/>
  <c r="S326" i="27"/>
  <c r="M324" i="27"/>
  <c r="P325" i="27"/>
  <c r="K325" i="27"/>
  <c r="AK325" i="27" s="1"/>
  <c r="T324" i="27"/>
  <c r="AF324" i="27" s="1"/>
  <c r="AJ324" i="27" s="1"/>
  <c r="N326" i="27"/>
  <c r="U325" i="27"/>
  <c r="AH325" i="27" s="1"/>
  <c r="Q327" i="27"/>
  <c r="V326" i="27"/>
  <c r="AI326" i="27" s="1"/>
  <c r="Z278" i="27" l="1"/>
  <c r="W279" i="27"/>
  <c r="AC278" i="27"/>
  <c r="AD278" i="27"/>
  <c r="AA278" i="27"/>
  <c r="X279" i="27"/>
  <c r="Y279" i="27"/>
  <c r="AE278" i="27"/>
  <c r="AB278" i="27"/>
  <c r="AG324" i="27"/>
  <c r="S327" i="27"/>
  <c r="P326" i="27"/>
  <c r="M325" i="27"/>
  <c r="N327" i="27"/>
  <c r="U326" i="27"/>
  <c r="AH326" i="27" s="1"/>
  <c r="K326" i="27"/>
  <c r="AK326" i="27" s="1"/>
  <c r="T325" i="27"/>
  <c r="AF325" i="27" s="1"/>
  <c r="AJ325" i="27" s="1"/>
  <c r="Q328" i="27"/>
  <c r="V327" i="27"/>
  <c r="AI327" i="27" s="1"/>
  <c r="AD279" i="27" l="1"/>
  <c r="X280" i="27"/>
  <c r="AA279" i="27"/>
  <c r="AE279" i="27"/>
  <c r="AB279" i="27"/>
  <c r="Y280" i="27"/>
  <c r="AC279" i="27"/>
  <c r="Z279" i="27"/>
  <c r="W280" i="27"/>
  <c r="AG325" i="27"/>
  <c r="M326" i="27"/>
  <c r="P327" i="27"/>
  <c r="S328" i="27"/>
  <c r="K327" i="27"/>
  <c r="AK327" i="27" s="1"/>
  <c r="T326" i="27"/>
  <c r="AF326" i="27" s="1"/>
  <c r="AJ326" i="27" s="1"/>
  <c r="N328" i="27"/>
  <c r="U327" i="27"/>
  <c r="AH327" i="27" s="1"/>
  <c r="Q329" i="27"/>
  <c r="V328" i="27"/>
  <c r="AI328" i="27" s="1"/>
  <c r="Y281" i="27" l="1"/>
  <c r="AE280" i="27"/>
  <c r="AB280" i="27"/>
  <c r="AD280" i="27"/>
  <c r="X281" i="27"/>
  <c r="AA280" i="27"/>
  <c r="W281" i="27"/>
  <c r="AC280" i="27"/>
  <c r="Z280" i="27"/>
  <c r="AG326" i="27"/>
  <c r="S329" i="27"/>
  <c r="M327" i="27"/>
  <c r="P328" i="27"/>
  <c r="N329" i="27"/>
  <c r="U328" i="27"/>
  <c r="AH328" i="27" s="1"/>
  <c r="K328" i="27"/>
  <c r="AK328" i="27" s="1"/>
  <c r="T327" i="27"/>
  <c r="AF327" i="27" s="1"/>
  <c r="AJ327" i="27" s="1"/>
  <c r="Q330" i="27"/>
  <c r="V329" i="27"/>
  <c r="AI329" i="27" s="1"/>
  <c r="AC281" i="27" l="1"/>
  <c r="Z281" i="27"/>
  <c r="W282" i="27"/>
  <c r="AA281" i="27"/>
  <c r="AD281" i="27"/>
  <c r="X282" i="27"/>
  <c r="AB281" i="27"/>
  <c r="AE281" i="27"/>
  <c r="Y282" i="27"/>
  <c r="AG327" i="27"/>
  <c r="M328" i="27"/>
  <c r="S330" i="27"/>
  <c r="P329" i="27"/>
  <c r="K329" i="27"/>
  <c r="AK329" i="27" s="1"/>
  <c r="T328" i="27"/>
  <c r="AF328" i="27" s="1"/>
  <c r="AJ328" i="27" s="1"/>
  <c r="N330" i="27"/>
  <c r="U329" i="27"/>
  <c r="AH329" i="27" s="1"/>
  <c r="Q331" i="27"/>
  <c r="V330" i="27"/>
  <c r="AI330" i="27" s="1"/>
  <c r="W283" i="27" l="1"/>
  <c r="Z282" i="27"/>
  <c r="AC282" i="27"/>
  <c r="AD282" i="27"/>
  <c r="AA282" i="27"/>
  <c r="X283" i="27"/>
  <c r="AE282" i="27"/>
  <c r="AB282" i="27"/>
  <c r="Y283" i="27"/>
  <c r="AG328" i="27"/>
  <c r="S331" i="27"/>
  <c r="P330" i="27"/>
  <c r="M329" i="27"/>
  <c r="N331" i="27"/>
  <c r="U330" i="27"/>
  <c r="AH330" i="27" s="1"/>
  <c r="K330" i="27"/>
  <c r="AK330" i="27" s="1"/>
  <c r="T329" i="27"/>
  <c r="AF329" i="27" s="1"/>
  <c r="AJ329" i="27" s="1"/>
  <c r="Q332" i="27"/>
  <c r="V331" i="27"/>
  <c r="AI331" i="27" s="1"/>
  <c r="AA283" i="27" l="1"/>
  <c r="AD283" i="27"/>
  <c r="X284" i="27"/>
  <c r="AE283" i="27"/>
  <c r="Y284" i="27"/>
  <c r="AB283" i="27"/>
  <c r="W284" i="27"/>
  <c r="Z283" i="27"/>
  <c r="AC283" i="27"/>
  <c r="AG329" i="27"/>
  <c r="M330" i="27"/>
  <c r="S332" i="27"/>
  <c r="P331" i="27"/>
  <c r="K331" i="27"/>
  <c r="AK331" i="27" s="1"/>
  <c r="T330" i="27"/>
  <c r="AF330" i="27" s="1"/>
  <c r="AJ330" i="27" s="1"/>
  <c r="N332" i="27"/>
  <c r="U331" i="27"/>
  <c r="AH331" i="27" s="1"/>
  <c r="Q333" i="27"/>
  <c r="V332" i="27"/>
  <c r="AI332" i="27" s="1"/>
  <c r="AB284" i="27" l="1"/>
  <c r="AE284" i="27"/>
  <c r="Y285" i="27"/>
  <c r="W285" i="27"/>
  <c r="AC284" i="27"/>
  <c r="Z284" i="27"/>
  <c r="AA284" i="27"/>
  <c r="X285" i="27"/>
  <c r="AD284" i="27"/>
  <c r="AG330" i="27"/>
  <c r="P332" i="27"/>
  <c r="S333" i="27"/>
  <c r="M331" i="27"/>
  <c r="N333" i="27"/>
  <c r="U332" i="27"/>
  <c r="AH332" i="27" s="1"/>
  <c r="K332" i="27"/>
  <c r="AK332" i="27" s="1"/>
  <c r="T331" i="27"/>
  <c r="AF331" i="27" s="1"/>
  <c r="AJ331" i="27" s="1"/>
  <c r="Q334" i="27"/>
  <c r="V333" i="27"/>
  <c r="AI333" i="27" s="1"/>
  <c r="AC285" i="27" l="1"/>
  <c r="Z285" i="27"/>
  <c r="W286" i="27"/>
  <c r="AB285" i="27"/>
  <c r="Y286" i="27"/>
  <c r="AE285" i="27"/>
  <c r="AD285" i="27"/>
  <c r="AA285" i="27"/>
  <c r="X286" i="27"/>
  <c r="AG331" i="27"/>
  <c r="S334" i="27"/>
  <c r="M332" i="27"/>
  <c r="P333" i="27"/>
  <c r="K333" i="27"/>
  <c r="AK333" i="27" s="1"/>
  <c r="T332" i="27"/>
  <c r="AF332" i="27" s="1"/>
  <c r="AJ332" i="27" s="1"/>
  <c r="N334" i="27"/>
  <c r="U333" i="27"/>
  <c r="AH333" i="27" s="1"/>
  <c r="Q335" i="27"/>
  <c r="V334" i="27"/>
  <c r="AI334" i="27" s="1"/>
  <c r="AE286" i="27" l="1"/>
  <c r="Y287" i="27"/>
  <c r="AB286" i="27"/>
  <c r="W287" i="27"/>
  <c r="Z286" i="27"/>
  <c r="AC286" i="27"/>
  <c r="AA286" i="27"/>
  <c r="X287" i="27"/>
  <c r="AD286" i="27"/>
  <c r="AG332" i="27"/>
  <c r="P334" i="27"/>
  <c r="S335" i="27"/>
  <c r="M333" i="27"/>
  <c r="K334" i="27"/>
  <c r="AK334" i="27" s="1"/>
  <c r="T333" i="27"/>
  <c r="AF333" i="27" s="1"/>
  <c r="AJ333" i="27" s="1"/>
  <c r="N335" i="27"/>
  <c r="U334" i="27"/>
  <c r="AH334" i="27" s="1"/>
  <c r="Q336" i="27"/>
  <c r="V335" i="27"/>
  <c r="AI335" i="27" s="1"/>
  <c r="AA287" i="27" l="1"/>
  <c r="AD287" i="27"/>
  <c r="X288" i="27"/>
  <c r="AC287" i="27"/>
  <c r="W288" i="27"/>
  <c r="Z287" i="27"/>
  <c r="AE287" i="27"/>
  <c r="Y288" i="27"/>
  <c r="AB287" i="27"/>
  <c r="AG333" i="27"/>
  <c r="S336" i="27"/>
  <c r="M334" i="27"/>
  <c r="P335" i="27"/>
  <c r="K335" i="27"/>
  <c r="AK335" i="27" s="1"/>
  <c r="T334" i="27"/>
  <c r="AF334" i="27" s="1"/>
  <c r="AJ334" i="27" s="1"/>
  <c r="N336" i="27"/>
  <c r="U335" i="27"/>
  <c r="AH335" i="27" s="1"/>
  <c r="Q337" i="27"/>
  <c r="V336" i="27"/>
  <c r="AI336" i="27" s="1"/>
  <c r="AB288" i="27" l="1"/>
  <c r="Y289" i="27"/>
  <c r="AE288" i="27"/>
  <c r="AC288" i="27"/>
  <c r="Z288" i="27"/>
  <c r="W289" i="27"/>
  <c r="X289" i="27"/>
  <c r="AD288" i="27"/>
  <c r="AA288" i="27"/>
  <c r="AG334" i="27"/>
  <c r="S337" i="27"/>
  <c r="P336" i="27"/>
  <c r="M335" i="27"/>
  <c r="K336" i="27"/>
  <c r="AK336" i="27" s="1"/>
  <c r="T335" i="27"/>
  <c r="AF335" i="27" s="1"/>
  <c r="AJ335" i="27" s="1"/>
  <c r="N337" i="27"/>
  <c r="U336" i="27"/>
  <c r="AH336" i="27" s="1"/>
  <c r="Q338" i="27"/>
  <c r="V337" i="27"/>
  <c r="AI337" i="27" s="1"/>
  <c r="X290" i="27" l="1"/>
  <c r="AA289" i="27"/>
  <c r="AD289" i="27"/>
  <c r="AC289" i="27"/>
  <c r="Z289" i="27"/>
  <c r="W290" i="27"/>
  <c r="AE289" i="27"/>
  <c r="AB289" i="27"/>
  <c r="Y290" i="27"/>
  <c r="AG335" i="27"/>
  <c r="P337" i="27"/>
  <c r="S338" i="27"/>
  <c r="M336" i="27"/>
  <c r="K337" i="27"/>
  <c r="AK337" i="27" s="1"/>
  <c r="T336" i="27"/>
  <c r="AF336" i="27" s="1"/>
  <c r="AJ336" i="27" s="1"/>
  <c r="N338" i="27"/>
  <c r="U337" i="27"/>
  <c r="AH337" i="27" s="1"/>
  <c r="Q339" i="27"/>
  <c r="V338" i="27"/>
  <c r="AI338" i="27" s="1"/>
  <c r="AC290" i="27" l="1"/>
  <c r="W291" i="27"/>
  <c r="Z290" i="27"/>
  <c r="AE290" i="27"/>
  <c r="Y291" i="27"/>
  <c r="AB290" i="27"/>
  <c r="AD290" i="27"/>
  <c r="AA290" i="27"/>
  <c r="X291" i="27"/>
  <c r="AG336" i="27"/>
  <c r="S339" i="27"/>
  <c r="P338" i="27"/>
  <c r="M337" i="27"/>
  <c r="N339" i="27"/>
  <c r="U338" i="27"/>
  <c r="AH338" i="27" s="1"/>
  <c r="K338" i="27"/>
  <c r="AK338" i="27" s="1"/>
  <c r="T337" i="27"/>
  <c r="AF337" i="27" s="1"/>
  <c r="AJ337" i="27" s="1"/>
  <c r="Q340" i="27"/>
  <c r="V339" i="27"/>
  <c r="AI339" i="27" s="1"/>
  <c r="AB291" i="27" l="1"/>
  <c r="Y292" i="27"/>
  <c r="AE291" i="27"/>
  <c r="W292" i="27"/>
  <c r="AC291" i="27"/>
  <c r="Z291" i="27"/>
  <c r="AD291" i="27"/>
  <c r="AA291" i="27"/>
  <c r="X292" i="27"/>
  <c r="AG337" i="27"/>
  <c r="M338" i="27"/>
  <c r="S340" i="27"/>
  <c r="P339" i="27"/>
  <c r="K339" i="27"/>
  <c r="AK339" i="27" s="1"/>
  <c r="T338" i="27"/>
  <c r="AF338" i="27" s="1"/>
  <c r="AJ338" i="27" s="1"/>
  <c r="N340" i="27"/>
  <c r="U339" i="27"/>
  <c r="AH339" i="27" s="1"/>
  <c r="Q341" i="27"/>
  <c r="V340" i="27"/>
  <c r="AI340" i="27" s="1"/>
  <c r="AC292" i="27" l="1"/>
  <c r="Z292" i="27"/>
  <c r="W293" i="27"/>
  <c r="Y293" i="27"/>
  <c r="AE292" i="27"/>
  <c r="AB292" i="27"/>
  <c r="AD292" i="27"/>
  <c r="AA292" i="27"/>
  <c r="X293" i="27"/>
  <c r="AG338" i="27"/>
  <c r="S341" i="27"/>
  <c r="M339" i="27"/>
  <c r="P340" i="27"/>
  <c r="N341" i="27"/>
  <c r="U340" i="27"/>
  <c r="AH340" i="27" s="1"/>
  <c r="K340" i="27"/>
  <c r="AK340" i="27" s="1"/>
  <c r="T339" i="27"/>
  <c r="AF339" i="27" s="1"/>
  <c r="AJ339" i="27" s="1"/>
  <c r="Q342" i="27"/>
  <c r="V341" i="27"/>
  <c r="AI341" i="27" s="1"/>
  <c r="AB293" i="27" l="1"/>
  <c r="Y294" i="27"/>
  <c r="AE293" i="27"/>
  <c r="W294" i="27"/>
  <c r="AC293" i="27"/>
  <c r="Z293" i="27"/>
  <c r="AD293" i="27"/>
  <c r="AA293" i="27"/>
  <c r="X294" i="27"/>
  <c r="AG339" i="27"/>
  <c r="S342" i="27"/>
  <c r="M340" i="27"/>
  <c r="P341" i="27"/>
  <c r="K341" i="27"/>
  <c r="AK341" i="27" s="1"/>
  <c r="T340" i="27"/>
  <c r="AF340" i="27" s="1"/>
  <c r="AJ340" i="27" s="1"/>
  <c r="N342" i="27"/>
  <c r="U341" i="27"/>
  <c r="AH341" i="27" s="1"/>
  <c r="Q343" i="27"/>
  <c r="V342" i="27"/>
  <c r="AI342" i="27" s="1"/>
  <c r="AC294" i="27" l="1"/>
  <c r="Z294" i="27"/>
  <c r="W295" i="27"/>
  <c r="AE294" i="27"/>
  <c r="AB294" i="27"/>
  <c r="Y295" i="27"/>
  <c r="X295" i="27"/>
  <c r="AD294" i="27"/>
  <c r="AA294" i="27"/>
  <c r="AG340" i="27"/>
  <c r="S343" i="27"/>
  <c r="M341" i="27"/>
  <c r="P342" i="27"/>
  <c r="N343" i="27"/>
  <c r="U342" i="27"/>
  <c r="AH342" i="27" s="1"/>
  <c r="K342" i="27"/>
  <c r="AK342" i="27" s="1"/>
  <c r="T341" i="27"/>
  <c r="AF341" i="27" s="1"/>
  <c r="AJ341" i="27" s="1"/>
  <c r="Q344" i="27"/>
  <c r="V343" i="27"/>
  <c r="AI343" i="27" s="1"/>
  <c r="Y296" i="27" l="1"/>
  <c r="AE295" i="27"/>
  <c r="AB295" i="27"/>
  <c r="X296" i="27"/>
  <c r="AD295" i="27"/>
  <c r="AA295" i="27"/>
  <c r="W296" i="27"/>
  <c r="Z295" i="27"/>
  <c r="AC295" i="27"/>
  <c r="AG341" i="27"/>
  <c r="M342" i="27"/>
  <c r="S344" i="27"/>
  <c r="P343" i="27"/>
  <c r="K343" i="27"/>
  <c r="AK343" i="27" s="1"/>
  <c r="T342" i="27"/>
  <c r="AF342" i="27" s="1"/>
  <c r="AJ342" i="27" s="1"/>
  <c r="N344" i="27"/>
  <c r="U343" i="27"/>
  <c r="AH343" i="27" s="1"/>
  <c r="Q345" i="27"/>
  <c r="V344" i="27"/>
  <c r="AI344" i="27" s="1"/>
  <c r="AA296" i="27" l="1"/>
  <c r="X297" i="27"/>
  <c r="AD296" i="27"/>
  <c r="Z296" i="27"/>
  <c r="AC296" i="27"/>
  <c r="W297" i="27"/>
  <c r="AE296" i="27"/>
  <c r="Y297" i="27"/>
  <c r="AB296" i="27"/>
  <c r="AG342" i="27"/>
  <c r="S345" i="27"/>
  <c r="M343" i="27"/>
  <c r="P344" i="27"/>
  <c r="K344" i="27"/>
  <c r="AK344" i="27" s="1"/>
  <c r="T343" i="27"/>
  <c r="AF343" i="27" s="1"/>
  <c r="AJ343" i="27" s="1"/>
  <c r="N345" i="27"/>
  <c r="U344" i="27"/>
  <c r="AH344" i="27" s="1"/>
  <c r="Q346" i="27"/>
  <c r="V345" i="27"/>
  <c r="AI345" i="27" s="1"/>
  <c r="Y298" i="27" l="1"/>
  <c r="AB297" i="27"/>
  <c r="AE297" i="27"/>
  <c r="W298" i="27"/>
  <c r="Z297" i="27"/>
  <c r="AC297" i="27"/>
  <c r="AA297" i="27"/>
  <c r="X298" i="27"/>
  <c r="AD297" i="27"/>
  <c r="AG343" i="27"/>
  <c r="P345" i="27"/>
  <c r="S346" i="27"/>
  <c r="M344" i="27"/>
  <c r="N346" i="27"/>
  <c r="U345" i="27"/>
  <c r="AH345" i="27" s="1"/>
  <c r="K345" i="27"/>
  <c r="AK345" i="27" s="1"/>
  <c r="T344" i="27"/>
  <c r="AF344" i="27" s="1"/>
  <c r="AJ344" i="27" s="1"/>
  <c r="Q347" i="27"/>
  <c r="V346" i="27"/>
  <c r="AI346" i="27" s="1"/>
  <c r="AD298" i="27" l="1"/>
  <c r="AA298" i="27"/>
  <c r="X299" i="27"/>
  <c r="Z298" i="27"/>
  <c r="AC298" i="27"/>
  <c r="W299" i="27"/>
  <c r="Y299" i="27"/>
  <c r="AB298" i="27"/>
  <c r="AE298" i="27"/>
  <c r="AG344" i="27"/>
  <c r="M345" i="27"/>
  <c r="S347" i="27"/>
  <c r="P346" i="27"/>
  <c r="N347" i="27"/>
  <c r="U346" i="27"/>
  <c r="AH346" i="27" s="1"/>
  <c r="K346" i="27"/>
  <c r="AK346" i="27" s="1"/>
  <c r="T345" i="27"/>
  <c r="AF345" i="27" s="1"/>
  <c r="AJ345" i="27" s="1"/>
  <c r="Q348" i="27"/>
  <c r="V347" i="27"/>
  <c r="AI347" i="27" s="1"/>
  <c r="AE299" i="27" l="1"/>
  <c r="AB299" i="27"/>
  <c r="Y300" i="27"/>
  <c r="W300" i="27"/>
  <c r="AC299" i="27"/>
  <c r="Z299" i="27"/>
  <c r="AA299" i="27"/>
  <c r="X300" i="27"/>
  <c r="AD299" i="27"/>
  <c r="AG345" i="27"/>
  <c r="S348" i="27"/>
  <c r="M346" i="27"/>
  <c r="P347" i="27"/>
  <c r="N348" i="27"/>
  <c r="U347" i="27"/>
  <c r="AH347" i="27" s="1"/>
  <c r="K347" i="27"/>
  <c r="AK347" i="27" s="1"/>
  <c r="T346" i="27"/>
  <c r="AF346" i="27" s="1"/>
  <c r="AJ346" i="27" s="1"/>
  <c r="Q349" i="27"/>
  <c r="V348" i="27"/>
  <c r="AI348" i="27" s="1"/>
  <c r="AA300" i="27" l="1"/>
  <c r="X301" i="27"/>
  <c r="AD300" i="27"/>
  <c r="AC300" i="27"/>
  <c r="Z300" i="27"/>
  <c r="W301" i="27"/>
  <c r="AE300" i="27"/>
  <c r="Y301" i="27"/>
  <c r="AB300" i="27"/>
  <c r="AG346" i="27"/>
  <c r="S349" i="27"/>
  <c r="M347" i="27"/>
  <c r="P348" i="27"/>
  <c r="K348" i="27"/>
  <c r="AK348" i="27" s="1"/>
  <c r="T347" i="27"/>
  <c r="AF347" i="27" s="1"/>
  <c r="AJ347" i="27" s="1"/>
  <c r="N349" i="27"/>
  <c r="U348" i="27"/>
  <c r="AH348" i="27" s="1"/>
  <c r="Q350" i="27"/>
  <c r="V349" i="27"/>
  <c r="AI349" i="27" s="1"/>
  <c r="AE301" i="27" l="1"/>
  <c r="Y302" i="27"/>
  <c r="AB301" i="27"/>
  <c r="AD301" i="27"/>
  <c r="AA301" i="27"/>
  <c r="X302" i="27"/>
  <c r="Z301" i="27"/>
  <c r="AC301" i="27"/>
  <c r="W302" i="27"/>
  <c r="AG347" i="27"/>
  <c r="P349" i="27"/>
  <c r="S350" i="27"/>
  <c r="M348" i="27"/>
  <c r="N350" i="27"/>
  <c r="U349" i="27"/>
  <c r="AH349" i="27" s="1"/>
  <c r="K349" i="27"/>
  <c r="AK349" i="27" s="1"/>
  <c r="T348" i="27"/>
  <c r="AF348" i="27" s="1"/>
  <c r="AJ348" i="27" s="1"/>
  <c r="Q351" i="27"/>
  <c r="V350" i="27"/>
  <c r="AI350" i="27" s="1"/>
  <c r="AD302" i="27" l="1"/>
  <c r="X303" i="27"/>
  <c r="AA302" i="27"/>
  <c r="AE302" i="27"/>
  <c r="AB302" i="27"/>
  <c r="Y303" i="27"/>
  <c r="AC302" i="27"/>
  <c r="Z302" i="27"/>
  <c r="W303" i="27"/>
  <c r="AG348" i="27"/>
  <c r="S351" i="27"/>
  <c r="P350" i="27"/>
  <c r="M349" i="27"/>
  <c r="K350" i="27"/>
  <c r="AK350" i="27" s="1"/>
  <c r="T349" i="27"/>
  <c r="AF349" i="27" s="1"/>
  <c r="AJ349" i="27" s="1"/>
  <c r="N351" i="27"/>
  <c r="U350" i="27"/>
  <c r="AH350" i="27" s="1"/>
  <c r="Q352" i="27"/>
  <c r="V351" i="27"/>
  <c r="AI351" i="27" s="1"/>
  <c r="AB303" i="27" l="1"/>
  <c r="Y304" i="27"/>
  <c r="AE303" i="27"/>
  <c r="AA303" i="27"/>
  <c r="AD303" i="27"/>
  <c r="X304" i="27"/>
  <c r="Z303" i="27"/>
  <c r="W304" i="27"/>
  <c r="AC303" i="27"/>
  <c r="AG349" i="27"/>
  <c r="P351" i="27"/>
  <c r="S352" i="27"/>
  <c r="M350" i="27"/>
  <c r="N352" i="27"/>
  <c r="U351" i="27"/>
  <c r="AH351" i="27" s="1"/>
  <c r="K351" i="27"/>
  <c r="AK351" i="27" s="1"/>
  <c r="T350" i="27"/>
  <c r="AF350" i="27" s="1"/>
  <c r="AJ350" i="27" s="1"/>
  <c r="Q353" i="27"/>
  <c r="V352" i="27"/>
  <c r="AI352" i="27" s="1"/>
  <c r="AC304" i="27" l="1"/>
  <c r="Z304" i="27"/>
  <c r="W305" i="27"/>
  <c r="AD304" i="27"/>
  <c r="AA304" i="27"/>
  <c r="X305" i="27"/>
  <c r="AE304" i="27"/>
  <c r="AB304" i="27"/>
  <c r="Y305" i="27"/>
  <c r="AG350" i="27"/>
  <c r="M351" i="27"/>
  <c r="P352" i="27"/>
  <c r="S353" i="27"/>
  <c r="K352" i="27"/>
  <c r="AK352" i="27" s="1"/>
  <c r="T351" i="27"/>
  <c r="AF351" i="27" s="1"/>
  <c r="AJ351" i="27" s="1"/>
  <c r="N353" i="27"/>
  <c r="U352" i="27"/>
  <c r="AH352" i="27" s="1"/>
  <c r="Q354" i="27"/>
  <c r="V353" i="27"/>
  <c r="AI353" i="27" s="1"/>
  <c r="AD305" i="27" l="1"/>
  <c r="AA305" i="27"/>
  <c r="X306" i="27"/>
  <c r="W306" i="27"/>
  <c r="AC305" i="27"/>
  <c r="Z305" i="27"/>
  <c r="AB305" i="27"/>
  <c r="Y306" i="27"/>
  <c r="AE305" i="27"/>
  <c r="AG351" i="27"/>
  <c r="P353" i="27"/>
  <c r="S354" i="27"/>
  <c r="M352" i="27"/>
  <c r="N354" i="27"/>
  <c r="U353" i="27"/>
  <c r="AH353" i="27" s="1"/>
  <c r="K353" i="27"/>
  <c r="AK353" i="27" s="1"/>
  <c r="T352" i="27"/>
  <c r="AF352" i="27" s="1"/>
  <c r="AJ352" i="27" s="1"/>
  <c r="Q355" i="27"/>
  <c r="V354" i="27"/>
  <c r="AI354" i="27" s="1"/>
  <c r="Y307" i="27" l="1"/>
  <c r="AE306" i="27"/>
  <c r="AB306" i="27"/>
  <c r="W307" i="27"/>
  <c r="Z306" i="27"/>
  <c r="AC306" i="27"/>
  <c r="AD306" i="27"/>
  <c r="AA306" i="27"/>
  <c r="X307" i="27"/>
  <c r="AG352" i="27"/>
  <c r="S355" i="27"/>
  <c r="M353" i="27"/>
  <c r="P354" i="27"/>
  <c r="K354" i="27"/>
  <c r="AK354" i="27" s="1"/>
  <c r="T353" i="27"/>
  <c r="AF353" i="27" s="1"/>
  <c r="AJ353" i="27" s="1"/>
  <c r="N355" i="27"/>
  <c r="U354" i="27"/>
  <c r="AH354" i="27" s="1"/>
  <c r="Q356" i="27"/>
  <c r="V355" i="27"/>
  <c r="AI355" i="27" s="1"/>
  <c r="AC307" i="27" l="1"/>
  <c r="Z307" i="27"/>
  <c r="W308" i="27"/>
  <c r="X308" i="27"/>
  <c r="AA307" i="27"/>
  <c r="AD307" i="27"/>
  <c r="Y308" i="27"/>
  <c r="AE307" i="27"/>
  <c r="AB307" i="27"/>
  <c r="AG353" i="27"/>
  <c r="S356" i="27"/>
  <c r="P355" i="27"/>
  <c r="M354" i="27"/>
  <c r="K355" i="27"/>
  <c r="AK355" i="27" s="1"/>
  <c r="T354" i="27"/>
  <c r="AF354" i="27" s="1"/>
  <c r="AJ354" i="27" s="1"/>
  <c r="N356" i="27"/>
  <c r="U355" i="27"/>
  <c r="AH355" i="27" s="1"/>
  <c r="Q357" i="27"/>
  <c r="V356" i="27"/>
  <c r="AI356" i="27" s="1"/>
  <c r="AE308" i="27" l="1"/>
  <c r="AB308" i="27"/>
  <c r="Y309" i="27"/>
  <c r="AA308" i="27"/>
  <c r="X309" i="27"/>
  <c r="AD308" i="27"/>
  <c r="Z308" i="27"/>
  <c r="W309" i="27"/>
  <c r="AC308" i="27"/>
  <c r="AG354" i="27"/>
  <c r="S357" i="27"/>
  <c r="P356" i="27"/>
  <c r="M355" i="27"/>
  <c r="N357" i="27"/>
  <c r="U356" i="27"/>
  <c r="AH356" i="27" s="1"/>
  <c r="K356" i="27"/>
  <c r="AK356" i="27" s="1"/>
  <c r="T355" i="27"/>
  <c r="AF355" i="27" s="1"/>
  <c r="AJ355" i="27" s="1"/>
  <c r="Q358" i="27"/>
  <c r="V357" i="27"/>
  <c r="AI357" i="27" s="1"/>
  <c r="AD309" i="27" l="1"/>
  <c r="AA309" i="27"/>
  <c r="X310" i="27"/>
  <c r="AE309" i="27"/>
  <c r="AB309" i="27"/>
  <c r="Y310" i="27"/>
  <c r="Z309" i="27"/>
  <c r="W310" i="27"/>
  <c r="AC309" i="27"/>
  <c r="AG355" i="27"/>
  <c r="S358" i="27"/>
  <c r="P357" i="27"/>
  <c r="M356" i="27"/>
  <c r="K357" i="27"/>
  <c r="AK357" i="27" s="1"/>
  <c r="T356" i="27"/>
  <c r="AF356" i="27" s="1"/>
  <c r="AJ356" i="27" s="1"/>
  <c r="N358" i="27"/>
  <c r="U357" i="27"/>
  <c r="AH357" i="27" s="1"/>
  <c r="Q359" i="27"/>
  <c r="V358" i="27"/>
  <c r="AI358" i="27" s="1"/>
  <c r="Z310" i="27" l="1"/>
  <c r="AC310" i="27"/>
  <c r="W311" i="27"/>
  <c r="AE310" i="27"/>
  <c r="AB310" i="27"/>
  <c r="Y311" i="27"/>
  <c r="X311" i="27"/>
  <c r="AA310" i="27"/>
  <c r="AD310" i="27"/>
  <c r="AG356" i="27"/>
  <c r="S359" i="27"/>
  <c r="M357" i="27"/>
  <c r="P358" i="27"/>
  <c r="N359" i="27"/>
  <c r="U358" i="27"/>
  <c r="AH358" i="27" s="1"/>
  <c r="K358" i="27"/>
  <c r="AK358" i="27" s="1"/>
  <c r="T357" i="27"/>
  <c r="AF357" i="27" s="1"/>
  <c r="AJ357" i="27" s="1"/>
  <c r="Q360" i="27"/>
  <c r="V359" i="27"/>
  <c r="AI359" i="27" s="1"/>
  <c r="AD311" i="27" l="1"/>
  <c r="AA311" i="27"/>
  <c r="X312" i="27"/>
  <c r="AE311" i="27"/>
  <c r="AB311" i="27"/>
  <c r="Y312" i="27"/>
  <c r="AC311" i="27"/>
  <c r="Z311" i="27"/>
  <c r="W312" i="27"/>
  <c r="AG357" i="27"/>
  <c r="M358" i="27"/>
  <c r="S360" i="27"/>
  <c r="P359" i="27"/>
  <c r="N360" i="27"/>
  <c r="U359" i="27"/>
  <c r="AH359" i="27" s="1"/>
  <c r="K359" i="27"/>
  <c r="AK359" i="27" s="1"/>
  <c r="T358" i="27"/>
  <c r="AF358" i="27" s="1"/>
  <c r="AJ358" i="27" s="1"/>
  <c r="Q361" i="27"/>
  <c r="V360" i="27"/>
  <c r="AI360" i="27" s="1"/>
  <c r="AE312" i="27" l="1"/>
  <c r="AB312" i="27"/>
  <c r="Y313" i="27"/>
  <c r="AD312" i="27"/>
  <c r="X313" i="27"/>
  <c r="AA312" i="27"/>
  <c r="AC312" i="27"/>
  <c r="W313" i="27"/>
  <c r="Z312" i="27"/>
  <c r="AG358" i="27"/>
  <c r="S361" i="27"/>
  <c r="M359" i="27"/>
  <c r="P360" i="27"/>
  <c r="N361" i="27"/>
  <c r="U360" i="27"/>
  <c r="AH360" i="27" s="1"/>
  <c r="K360" i="27"/>
  <c r="AK360" i="27" s="1"/>
  <c r="T359" i="27"/>
  <c r="AF359" i="27" s="1"/>
  <c r="AJ359" i="27" s="1"/>
  <c r="Q362" i="27"/>
  <c r="V361" i="27"/>
  <c r="AI361" i="27" s="1"/>
  <c r="Z313" i="27" l="1"/>
  <c r="W314" i="27"/>
  <c r="AC313" i="27"/>
  <c r="AD313" i="27"/>
  <c r="X314" i="27"/>
  <c r="AA313" i="27"/>
  <c r="AB313" i="27"/>
  <c r="Y314" i="27"/>
  <c r="AE313" i="27"/>
  <c r="AG359" i="27"/>
  <c r="M360" i="27"/>
  <c r="S362" i="27"/>
  <c r="P361" i="27"/>
  <c r="K361" i="27"/>
  <c r="AK361" i="27" s="1"/>
  <c r="T360" i="27"/>
  <c r="AF360" i="27" s="1"/>
  <c r="AJ360" i="27" s="1"/>
  <c r="N362" i="27"/>
  <c r="U361" i="27"/>
  <c r="AH361" i="27" s="1"/>
  <c r="Q363" i="27"/>
  <c r="V362" i="27"/>
  <c r="AI362" i="27" s="1"/>
  <c r="AB314" i="27" l="1"/>
  <c r="Y315" i="27"/>
  <c r="AE314" i="27"/>
  <c r="AA314" i="27"/>
  <c r="X315" i="27"/>
  <c r="AD314" i="27"/>
  <c r="W315" i="27"/>
  <c r="Z314" i="27"/>
  <c r="AC314" i="27"/>
  <c r="AG360" i="27"/>
  <c r="P362" i="27"/>
  <c r="S363" i="27"/>
  <c r="M361" i="27"/>
  <c r="K362" i="27"/>
  <c r="AK362" i="27" s="1"/>
  <c r="T361" i="27"/>
  <c r="AF361" i="27" s="1"/>
  <c r="AJ361" i="27" s="1"/>
  <c r="N363" i="27"/>
  <c r="U362" i="27"/>
  <c r="AH362" i="27" s="1"/>
  <c r="Q364" i="27"/>
  <c r="V363" i="27"/>
  <c r="AI363" i="27" s="1"/>
  <c r="Z315" i="27" l="1"/>
  <c r="W316" i="27"/>
  <c r="AC315" i="27"/>
  <c r="X316" i="27"/>
  <c r="AD315" i="27"/>
  <c r="AA315" i="27"/>
  <c r="Y316" i="27"/>
  <c r="AB315" i="27"/>
  <c r="AE315" i="27"/>
  <c r="AG361" i="27"/>
  <c r="S364" i="27"/>
  <c r="P363" i="27"/>
  <c r="M362" i="27"/>
  <c r="N364" i="27"/>
  <c r="U363" i="27"/>
  <c r="AH363" i="27" s="1"/>
  <c r="K363" i="27"/>
  <c r="AK363" i="27" s="1"/>
  <c r="T362" i="27"/>
  <c r="AF362" i="27" s="1"/>
  <c r="AJ362" i="27" s="1"/>
  <c r="Q365" i="27"/>
  <c r="V364" i="27"/>
  <c r="AI364" i="27" s="1"/>
  <c r="AE316" i="27" l="1"/>
  <c r="Y317" i="27"/>
  <c r="AB316" i="27"/>
  <c r="X317" i="27"/>
  <c r="AD316" i="27"/>
  <c r="AA316" i="27"/>
  <c r="Z316" i="27"/>
  <c r="W317" i="27"/>
  <c r="AC316" i="27"/>
  <c r="AG362" i="27"/>
  <c r="M363" i="27"/>
  <c r="S365" i="27"/>
  <c r="P364" i="27"/>
  <c r="K364" i="27"/>
  <c r="AK364" i="27" s="1"/>
  <c r="T363" i="27"/>
  <c r="AF363" i="27" s="1"/>
  <c r="AJ363" i="27" s="1"/>
  <c r="N365" i="27"/>
  <c r="U364" i="27"/>
  <c r="AH364" i="27" s="1"/>
  <c r="Q366" i="27"/>
  <c r="V365" i="27"/>
  <c r="AI365" i="27" s="1"/>
  <c r="AD317" i="27" l="1"/>
  <c r="X318" i="27"/>
  <c r="AA317" i="27"/>
  <c r="Z317" i="27"/>
  <c r="W318" i="27"/>
  <c r="AC317" i="27"/>
  <c r="AB317" i="27"/>
  <c r="Y318" i="27"/>
  <c r="AE317" i="27"/>
  <c r="AG363" i="27"/>
  <c r="S366" i="27"/>
  <c r="M364" i="27"/>
  <c r="P365" i="27"/>
  <c r="N366" i="27"/>
  <c r="U365" i="27"/>
  <c r="AH365" i="27" s="1"/>
  <c r="K365" i="27"/>
  <c r="AK365" i="27" s="1"/>
  <c r="T364" i="27"/>
  <c r="AF364" i="27" s="1"/>
  <c r="AJ364" i="27" s="1"/>
  <c r="Q367" i="27"/>
  <c r="V366" i="27"/>
  <c r="AI366" i="27" s="1"/>
  <c r="Z318" i="27" l="1"/>
  <c r="W319" i="27"/>
  <c r="AC318" i="27"/>
  <c r="AE318" i="27"/>
  <c r="AB318" i="27"/>
  <c r="Y319" i="27"/>
  <c r="AA318" i="27"/>
  <c r="X319" i="27"/>
  <c r="AD318" i="27"/>
  <c r="AG364" i="27"/>
  <c r="S367" i="27"/>
  <c r="P366" i="27"/>
  <c r="M365" i="27"/>
  <c r="K366" i="27"/>
  <c r="AK366" i="27" s="1"/>
  <c r="T365" i="27"/>
  <c r="AF365" i="27" s="1"/>
  <c r="AJ365" i="27" s="1"/>
  <c r="N367" i="27"/>
  <c r="U366" i="27"/>
  <c r="AH366" i="27" s="1"/>
  <c r="Q368" i="27"/>
  <c r="V367" i="27"/>
  <c r="AI367" i="27" s="1"/>
  <c r="Y320" i="27" l="1"/>
  <c r="AE319" i="27"/>
  <c r="AB319" i="27"/>
  <c r="Z319" i="27"/>
  <c r="AC319" i="27"/>
  <c r="W320" i="27"/>
  <c r="AD319" i="27"/>
  <c r="AA319" i="27"/>
  <c r="X320" i="27"/>
  <c r="AG365" i="27"/>
  <c r="P367" i="27"/>
  <c r="M366" i="27"/>
  <c r="S368" i="27"/>
  <c r="N368" i="27"/>
  <c r="U367" i="27"/>
  <c r="AH367" i="27" s="1"/>
  <c r="K367" i="27"/>
  <c r="AK367" i="27" s="1"/>
  <c r="T366" i="27"/>
  <c r="AF366" i="27" s="1"/>
  <c r="AJ366" i="27" s="1"/>
  <c r="Q369" i="27"/>
  <c r="V368" i="27"/>
  <c r="AI368" i="27" s="1"/>
  <c r="Z320" i="27" l="1"/>
  <c r="AC320" i="27"/>
  <c r="W321" i="27"/>
  <c r="AA320" i="27"/>
  <c r="X321" i="27"/>
  <c r="AD320" i="27"/>
  <c r="AB320" i="27"/>
  <c r="Y321" i="27"/>
  <c r="AE320" i="27"/>
  <c r="AG366" i="27"/>
  <c r="M367" i="27"/>
  <c r="S369" i="27"/>
  <c r="P368" i="27"/>
  <c r="K368" i="27"/>
  <c r="AK368" i="27" s="1"/>
  <c r="T367" i="27"/>
  <c r="AF367" i="27" s="1"/>
  <c r="AJ367" i="27" s="1"/>
  <c r="N369" i="27"/>
  <c r="U368" i="27"/>
  <c r="AH368" i="27" s="1"/>
  <c r="Q370" i="27"/>
  <c r="V369" i="27"/>
  <c r="AI369" i="27" s="1"/>
  <c r="AA321" i="27" l="1"/>
  <c r="AD321" i="27"/>
  <c r="X322" i="27"/>
  <c r="W322" i="27"/>
  <c r="AC321" i="27"/>
  <c r="Z321" i="27"/>
  <c r="AE321" i="27"/>
  <c r="AB321" i="27"/>
  <c r="Y322" i="27"/>
  <c r="AG367" i="27"/>
  <c r="P369" i="27"/>
  <c r="M368" i="27"/>
  <c r="S370" i="27"/>
  <c r="N370" i="27"/>
  <c r="U369" i="27"/>
  <c r="AH369" i="27" s="1"/>
  <c r="K369" i="27"/>
  <c r="AK369" i="27" s="1"/>
  <c r="T368" i="27"/>
  <c r="AF368" i="27" s="1"/>
  <c r="AJ368" i="27" s="1"/>
  <c r="Q371" i="27"/>
  <c r="V370" i="27"/>
  <c r="AI370" i="27" s="1"/>
  <c r="W323" i="27" l="1"/>
  <c r="AC322" i="27"/>
  <c r="Z322" i="27"/>
  <c r="AA322" i="27"/>
  <c r="X323" i="27"/>
  <c r="AD322" i="27"/>
  <c r="AE322" i="27"/>
  <c r="AB322" i="27"/>
  <c r="Y323" i="27"/>
  <c r="AG368" i="27"/>
  <c r="S371" i="27"/>
  <c r="M369" i="27"/>
  <c r="P370" i="27"/>
  <c r="K370" i="27"/>
  <c r="AK370" i="27" s="1"/>
  <c r="T369" i="27"/>
  <c r="AF369" i="27" s="1"/>
  <c r="AJ369" i="27" s="1"/>
  <c r="N371" i="27"/>
  <c r="U370" i="27"/>
  <c r="AH370" i="27" s="1"/>
  <c r="Q372" i="27"/>
  <c r="V371" i="27"/>
  <c r="AI371" i="27" s="1"/>
  <c r="X324" i="27" l="1"/>
  <c r="AA323" i="27"/>
  <c r="AD323" i="27"/>
  <c r="Y324" i="27"/>
  <c r="AB323" i="27"/>
  <c r="AE323" i="27"/>
  <c r="AC323" i="27"/>
  <c r="W324" i="27"/>
  <c r="Z323" i="27"/>
  <c r="AG369" i="27"/>
  <c r="M370" i="27"/>
  <c r="P371" i="27"/>
  <c r="S372" i="27"/>
  <c r="N372" i="27"/>
  <c r="U371" i="27"/>
  <c r="AH371" i="27" s="1"/>
  <c r="K371" i="27"/>
  <c r="AK371" i="27" s="1"/>
  <c r="T370" i="27"/>
  <c r="AF370" i="27" s="1"/>
  <c r="AJ370" i="27" s="1"/>
  <c r="Q373" i="27"/>
  <c r="V372" i="27"/>
  <c r="AI372" i="27" s="1"/>
  <c r="AC324" i="27" l="1"/>
  <c r="Z324" i="27"/>
  <c r="W325" i="27"/>
  <c r="Y325" i="27"/>
  <c r="AB324" i="27"/>
  <c r="AE324" i="27"/>
  <c r="AD324" i="27"/>
  <c r="X325" i="27"/>
  <c r="AA324" i="27"/>
  <c r="AG370" i="27"/>
  <c r="M371" i="27"/>
  <c r="S373" i="27"/>
  <c r="P372" i="27"/>
  <c r="K372" i="27"/>
  <c r="AK372" i="27" s="1"/>
  <c r="T371" i="27"/>
  <c r="AF371" i="27" s="1"/>
  <c r="AJ371" i="27" s="1"/>
  <c r="N373" i="27"/>
  <c r="U372" i="27"/>
  <c r="AH372" i="27" s="1"/>
  <c r="Q374" i="27"/>
  <c r="V373" i="27"/>
  <c r="AI373" i="27" s="1"/>
  <c r="AA325" i="27" l="1"/>
  <c r="X326" i="27"/>
  <c r="AD325" i="27"/>
  <c r="AB325" i="27"/>
  <c r="Y326" i="27"/>
  <c r="AE325" i="27"/>
  <c r="Z325" i="27"/>
  <c r="W326" i="27"/>
  <c r="AC325" i="27"/>
  <c r="AG371" i="27"/>
  <c r="P373" i="27"/>
  <c r="S374" i="27"/>
  <c r="M372" i="27"/>
  <c r="K373" i="27"/>
  <c r="AK373" i="27" s="1"/>
  <c r="T372" i="27"/>
  <c r="AF372" i="27" s="1"/>
  <c r="AJ372" i="27" s="1"/>
  <c r="N374" i="27"/>
  <c r="U373" i="27"/>
  <c r="AH373" i="27" s="1"/>
  <c r="Q375" i="27"/>
  <c r="V374" i="27"/>
  <c r="AI374" i="27" s="1"/>
  <c r="AB326" i="27" l="1"/>
  <c r="Y327" i="27"/>
  <c r="AE326" i="27"/>
  <c r="W327" i="27"/>
  <c r="AC326" i="27"/>
  <c r="Z326" i="27"/>
  <c r="AA326" i="27"/>
  <c r="AD326" i="27"/>
  <c r="X327" i="27"/>
  <c r="AG372" i="27"/>
  <c r="P374" i="27"/>
  <c r="S375" i="27"/>
  <c r="M373" i="27"/>
  <c r="N375" i="27"/>
  <c r="U374" i="27"/>
  <c r="AH374" i="27" s="1"/>
  <c r="K374" i="27"/>
  <c r="AK374" i="27" s="1"/>
  <c r="T373" i="27"/>
  <c r="AF373" i="27" s="1"/>
  <c r="AJ373" i="27" s="1"/>
  <c r="Q376" i="27"/>
  <c r="V375" i="27"/>
  <c r="AI375" i="27" s="1"/>
  <c r="W328" i="27" l="1"/>
  <c r="AC327" i="27"/>
  <c r="Z327" i="27"/>
  <c r="AB327" i="27"/>
  <c r="AE327" i="27"/>
  <c r="Y328" i="27"/>
  <c r="AA327" i="27"/>
  <c r="X328" i="27"/>
  <c r="AD327" i="27"/>
  <c r="AG373" i="27"/>
  <c r="S376" i="27"/>
  <c r="M374" i="27"/>
  <c r="P375" i="27"/>
  <c r="K375" i="27"/>
  <c r="AK375" i="27" s="1"/>
  <c r="T374" i="27"/>
  <c r="AF374" i="27" s="1"/>
  <c r="AJ374" i="27" s="1"/>
  <c r="N376" i="27"/>
  <c r="U375" i="27"/>
  <c r="AH375" i="27" s="1"/>
  <c r="Q377" i="27"/>
  <c r="V376" i="27"/>
  <c r="AI376" i="27" s="1"/>
  <c r="AD328" i="27" l="1"/>
  <c r="AA328" i="27"/>
  <c r="X329" i="27"/>
  <c r="AB328" i="27"/>
  <c r="AE328" i="27"/>
  <c r="Y329" i="27"/>
  <c r="Z328" i="27"/>
  <c r="W329" i="27"/>
  <c r="AC328" i="27"/>
  <c r="AG374" i="27"/>
  <c r="P376" i="27"/>
  <c r="S377" i="27"/>
  <c r="M375" i="27"/>
  <c r="N377" i="27"/>
  <c r="U376" i="27"/>
  <c r="AH376" i="27" s="1"/>
  <c r="K376" i="27"/>
  <c r="AK376" i="27" s="1"/>
  <c r="T375" i="27"/>
  <c r="AF375" i="27" s="1"/>
  <c r="AJ375" i="27" s="1"/>
  <c r="Q378" i="27"/>
  <c r="V377" i="27"/>
  <c r="AI377" i="27" s="1"/>
  <c r="AC329" i="27" l="1"/>
  <c r="Z329" i="27"/>
  <c r="W330" i="27"/>
  <c r="AA329" i="27"/>
  <c r="AD329" i="27"/>
  <c r="X330" i="27"/>
  <c r="AB329" i="27"/>
  <c r="Y330" i="27"/>
  <c r="AE329" i="27"/>
  <c r="AG375" i="27"/>
  <c r="S378" i="27"/>
  <c r="M376" i="27"/>
  <c r="P377" i="27"/>
  <c r="K377" i="27"/>
  <c r="AK377" i="27" s="1"/>
  <c r="T376" i="27"/>
  <c r="AF376" i="27" s="1"/>
  <c r="AJ376" i="27" s="1"/>
  <c r="N378" i="27"/>
  <c r="U377" i="27"/>
  <c r="AH377" i="27" s="1"/>
  <c r="Q379" i="27"/>
  <c r="V378" i="27"/>
  <c r="AI378" i="27" s="1"/>
  <c r="AD330" i="27" l="1"/>
  <c r="AA330" i="27"/>
  <c r="X331" i="27"/>
  <c r="AC330" i="27"/>
  <c r="W331" i="27"/>
  <c r="Z330" i="27"/>
  <c r="AB330" i="27"/>
  <c r="Y331" i="27"/>
  <c r="AE330" i="27"/>
  <c r="AG376" i="27"/>
  <c r="P378" i="27"/>
  <c r="S379" i="27"/>
  <c r="M377" i="27"/>
  <c r="N379" i="27"/>
  <c r="U378" i="27"/>
  <c r="AH378" i="27" s="1"/>
  <c r="K378" i="27"/>
  <c r="AK378" i="27" s="1"/>
  <c r="T377" i="27"/>
  <c r="AF377" i="27" s="1"/>
  <c r="AJ377" i="27" s="1"/>
  <c r="Q380" i="27"/>
  <c r="V379" i="27"/>
  <c r="AI379" i="27" s="1"/>
  <c r="AE331" i="27" l="1"/>
  <c r="AB331" i="27"/>
  <c r="Y332" i="27"/>
  <c r="Z331" i="27"/>
  <c r="AC331" i="27"/>
  <c r="W332" i="27"/>
  <c r="X332" i="27"/>
  <c r="AD331" i="27"/>
  <c r="AA331" i="27"/>
  <c r="AG377" i="27"/>
  <c r="S380" i="27"/>
  <c r="P379" i="27"/>
  <c r="M378" i="27"/>
  <c r="K379" i="27"/>
  <c r="AK379" i="27" s="1"/>
  <c r="T378" i="27"/>
  <c r="AF378" i="27" s="1"/>
  <c r="AJ378" i="27" s="1"/>
  <c r="N380" i="27"/>
  <c r="U379" i="27"/>
  <c r="AH379" i="27" s="1"/>
  <c r="Q381" i="27"/>
  <c r="V380" i="27"/>
  <c r="AI380" i="27" s="1"/>
  <c r="AD332" i="27" l="1"/>
  <c r="AA332" i="27"/>
  <c r="X333" i="27"/>
  <c r="Y333" i="27"/>
  <c r="AE332" i="27"/>
  <c r="AB332" i="27"/>
  <c r="W333" i="27"/>
  <c r="AC332" i="27"/>
  <c r="Z332" i="27"/>
  <c r="AG378" i="27"/>
  <c r="P380" i="27"/>
  <c r="S381" i="27"/>
  <c r="M379" i="27"/>
  <c r="N381" i="27"/>
  <c r="U380" i="27"/>
  <c r="AH380" i="27" s="1"/>
  <c r="K380" i="27"/>
  <c r="AK380" i="27" s="1"/>
  <c r="T379" i="27"/>
  <c r="AF379" i="27" s="1"/>
  <c r="AJ379" i="27" s="1"/>
  <c r="Q382" i="27"/>
  <c r="V381" i="27"/>
  <c r="AI381" i="27" s="1"/>
  <c r="Z333" i="27" l="1"/>
  <c r="W334" i="27"/>
  <c r="AC333" i="27"/>
  <c r="AB333" i="27"/>
  <c r="Y334" i="27"/>
  <c r="AE333" i="27"/>
  <c r="AA333" i="27"/>
  <c r="X334" i="27"/>
  <c r="AD333" i="27"/>
  <c r="AG379" i="27"/>
  <c r="S382" i="27"/>
  <c r="M380" i="27"/>
  <c r="P381" i="27"/>
  <c r="K381" i="27"/>
  <c r="AK381" i="27" s="1"/>
  <c r="T380" i="27"/>
  <c r="AF380" i="27" s="1"/>
  <c r="AJ380" i="27" s="1"/>
  <c r="N382" i="27"/>
  <c r="U381" i="27"/>
  <c r="AH381" i="27" s="1"/>
  <c r="Q383" i="27"/>
  <c r="V382" i="27"/>
  <c r="AI382" i="27" s="1"/>
  <c r="AE334" i="27" l="1"/>
  <c r="Y335" i="27"/>
  <c r="AB334" i="27"/>
  <c r="AD334" i="27"/>
  <c r="X335" i="27"/>
  <c r="AA334" i="27"/>
  <c r="AC334" i="27"/>
  <c r="W335" i="27"/>
  <c r="Z334" i="27"/>
  <c r="AG380" i="27"/>
  <c r="P382" i="27"/>
  <c r="S383" i="27"/>
  <c r="M381" i="27"/>
  <c r="N383" i="27"/>
  <c r="U382" i="27"/>
  <c r="AH382" i="27" s="1"/>
  <c r="K382" i="27"/>
  <c r="AK382" i="27" s="1"/>
  <c r="T381" i="27"/>
  <c r="AF381" i="27" s="1"/>
  <c r="AJ381" i="27" s="1"/>
  <c r="Q384" i="27"/>
  <c r="V383" i="27"/>
  <c r="AI383" i="27" s="1"/>
  <c r="AC335" i="27" l="1"/>
  <c r="Z335" i="27"/>
  <c r="W336" i="27"/>
  <c r="AA335" i="27"/>
  <c r="X336" i="27"/>
  <c r="AD335" i="27"/>
  <c r="AB335" i="27"/>
  <c r="Y336" i="27"/>
  <c r="AE335" i="27"/>
  <c r="AG381" i="27"/>
  <c r="S384" i="27"/>
  <c r="M382" i="27"/>
  <c r="P383" i="27"/>
  <c r="K383" i="27"/>
  <c r="AK383" i="27" s="1"/>
  <c r="T382" i="27"/>
  <c r="AF382" i="27" s="1"/>
  <c r="AJ382" i="27" s="1"/>
  <c r="N384" i="27"/>
  <c r="U383" i="27"/>
  <c r="AH383" i="27" s="1"/>
  <c r="Q385" i="27"/>
  <c r="V384" i="27"/>
  <c r="AI384" i="27" s="1"/>
  <c r="Y337" i="27" l="1"/>
  <c r="AB336" i="27"/>
  <c r="AE336" i="27"/>
  <c r="X337" i="27"/>
  <c r="AA336" i="27"/>
  <c r="AD336" i="27"/>
  <c r="W337" i="27"/>
  <c r="Z336" i="27"/>
  <c r="AC336" i="27"/>
  <c r="AG382" i="27"/>
  <c r="S385" i="27"/>
  <c r="P384" i="27"/>
  <c r="M383" i="27"/>
  <c r="N385" i="27"/>
  <c r="U384" i="27"/>
  <c r="AH384" i="27" s="1"/>
  <c r="K384" i="27"/>
  <c r="AK384" i="27" s="1"/>
  <c r="T383" i="27"/>
  <c r="AF383" i="27" s="1"/>
  <c r="AJ383" i="27" s="1"/>
  <c r="Q386" i="27"/>
  <c r="V385" i="27"/>
  <c r="AI385" i="27" s="1"/>
  <c r="Z337" i="27" l="1"/>
  <c r="W338" i="27"/>
  <c r="AC337" i="27"/>
  <c r="AA337" i="27"/>
  <c r="X338" i="27"/>
  <c r="AD337" i="27"/>
  <c r="AB337" i="27"/>
  <c r="Y338" i="27"/>
  <c r="AE337" i="27"/>
  <c r="AG383" i="27"/>
  <c r="P385" i="27"/>
  <c r="S386" i="27"/>
  <c r="M384" i="27"/>
  <c r="K385" i="27"/>
  <c r="AK385" i="27" s="1"/>
  <c r="T384" i="27"/>
  <c r="AF384" i="27" s="1"/>
  <c r="AJ384" i="27" s="1"/>
  <c r="N386" i="27"/>
  <c r="U385" i="27"/>
  <c r="AH385" i="27" s="1"/>
  <c r="Q387" i="27"/>
  <c r="V386" i="27"/>
  <c r="AI386" i="27" s="1"/>
  <c r="AE338" i="27" l="1"/>
  <c r="AB338" i="27"/>
  <c r="Y339" i="27"/>
  <c r="X339" i="27"/>
  <c r="AA338" i="27"/>
  <c r="AD338" i="27"/>
  <c r="W339" i="27"/>
  <c r="AC338" i="27"/>
  <c r="Z338" i="27"/>
  <c r="AG384" i="27"/>
  <c r="S387" i="27"/>
  <c r="P386" i="27"/>
  <c r="M385" i="27"/>
  <c r="N387" i="27"/>
  <c r="U386" i="27"/>
  <c r="AH386" i="27" s="1"/>
  <c r="K386" i="27"/>
  <c r="AK386" i="27" s="1"/>
  <c r="T385" i="27"/>
  <c r="AF385" i="27" s="1"/>
  <c r="AJ385" i="27" s="1"/>
  <c r="Q388" i="27"/>
  <c r="V387" i="27"/>
  <c r="AI387" i="27" s="1"/>
  <c r="AA339" i="27" l="1"/>
  <c r="AD339" i="27"/>
  <c r="X340" i="27"/>
  <c r="AB339" i="27"/>
  <c r="AE339" i="27"/>
  <c r="Y340" i="27"/>
  <c r="Z339" i="27"/>
  <c r="AC339" i="27"/>
  <c r="W340" i="27"/>
  <c r="AG385" i="27"/>
  <c r="S388" i="27"/>
  <c r="M386" i="27"/>
  <c r="P387" i="27"/>
  <c r="K387" i="27"/>
  <c r="AK387" i="27" s="1"/>
  <c r="T386" i="27"/>
  <c r="AF386" i="27" s="1"/>
  <c r="AJ386" i="27" s="1"/>
  <c r="N388" i="27"/>
  <c r="U387" i="27"/>
  <c r="AH387" i="27" s="1"/>
  <c r="Q389" i="27"/>
  <c r="V388" i="27"/>
  <c r="AI388" i="27" s="1"/>
  <c r="AD340" i="27" l="1"/>
  <c r="AA340" i="27"/>
  <c r="X341" i="27"/>
  <c r="AE340" i="27"/>
  <c r="AB340" i="27"/>
  <c r="Y341" i="27"/>
  <c r="W341" i="27"/>
  <c r="AC340" i="27"/>
  <c r="Z340" i="27"/>
  <c r="AG386" i="27"/>
  <c r="P388" i="27"/>
  <c r="S389" i="27"/>
  <c r="M387" i="27"/>
  <c r="N389" i="27"/>
  <c r="U388" i="27"/>
  <c r="AH388" i="27" s="1"/>
  <c r="K388" i="27"/>
  <c r="AK388" i="27" s="1"/>
  <c r="T387" i="27"/>
  <c r="AF387" i="27" s="1"/>
  <c r="AJ387" i="27" s="1"/>
  <c r="Q390" i="27"/>
  <c r="V389" i="27"/>
  <c r="AI389" i="27" s="1"/>
  <c r="AC341" i="27" l="1"/>
  <c r="W342" i="27"/>
  <c r="Z341" i="27"/>
  <c r="Y342" i="27"/>
  <c r="AB341" i="27"/>
  <c r="AE341" i="27"/>
  <c r="AA341" i="27"/>
  <c r="AD341" i="27"/>
  <c r="X342" i="27"/>
  <c r="AG387" i="27"/>
  <c r="S390" i="27"/>
  <c r="M388" i="27"/>
  <c r="P389" i="27"/>
  <c r="K389" i="27"/>
  <c r="AK389" i="27" s="1"/>
  <c r="T388" i="27"/>
  <c r="AF388" i="27" s="1"/>
  <c r="AJ388" i="27" s="1"/>
  <c r="N390" i="27"/>
  <c r="U389" i="27"/>
  <c r="AH389" i="27" s="1"/>
  <c r="Q391" i="27"/>
  <c r="V390" i="27"/>
  <c r="AI390" i="27" s="1"/>
  <c r="AA342" i="27" l="1"/>
  <c r="X343" i="27"/>
  <c r="AD342" i="27"/>
  <c r="AB342" i="27"/>
  <c r="Y343" i="27"/>
  <c r="AE342" i="27"/>
  <c r="Z342" i="27"/>
  <c r="W343" i="27"/>
  <c r="AC342" i="27"/>
  <c r="AG388" i="27"/>
  <c r="S391" i="27"/>
  <c r="P390" i="27"/>
  <c r="M389" i="27"/>
  <c r="N391" i="27"/>
  <c r="U390" i="27"/>
  <c r="AH390" i="27" s="1"/>
  <c r="K390" i="27"/>
  <c r="AK390" i="27" s="1"/>
  <c r="T389" i="27"/>
  <c r="AF389" i="27" s="1"/>
  <c r="AJ389" i="27" s="1"/>
  <c r="Q392" i="27"/>
  <c r="V391" i="27"/>
  <c r="AI391" i="27" s="1"/>
  <c r="Y344" i="27" l="1"/>
  <c r="AB343" i="27"/>
  <c r="AE343" i="27"/>
  <c r="AC343" i="27"/>
  <c r="Z343" i="27"/>
  <c r="W344" i="27"/>
  <c r="AA343" i="27"/>
  <c r="X344" i="27"/>
  <c r="AD343" i="27"/>
  <c r="AG389" i="27"/>
  <c r="S392" i="27"/>
  <c r="M390" i="27"/>
  <c r="P391" i="27"/>
  <c r="K391" i="27"/>
  <c r="AK391" i="27" s="1"/>
  <c r="T390" i="27"/>
  <c r="AF390" i="27" s="1"/>
  <c r="AJ390" i="27" s="1"/>
  <c r="N392" i="27"/>
  <c r="U391" i="27"/>
  <c r="AH391" i="27" s="1"/>
  <c r="Q393" i="27"/>
  <c r="V392" i="27"/>
  <c r="AI392" i="27" s="1"/>
  <c r="AA344" i="27" l="1"/>
  <c r="X345" i="27"/>
  <c r="AD344" i="27"/>
  <c r="W345" i="27"/>
  <c r="AC344" i="27"/>
  <c r="Z344" i="27"/>
  <c r="Y345" i="27"/>
  <c r="AE344" i="27"/>
  <c r="AB344" i="27"/>
  <c r="AG390" i="27"/>
  <c r="S393" i="27"/>
  <c r="M391" i="27"/>
  <c r="P392" i="27"/>
  <c r="N393" i="27"/>
  <c r="U392" i="27"/>
  <c r="AH392" i="27" s="1"/>
  <c r="K392" i="27"/>
  <c r="AK392" i="27" s="1"/>
  <c r="T391" i="27"/>
  <c r="AF391" i="27" s="1"/>
  <c r="AJ391" i="27" s="1"/>
  <c r="Q394" i="27"/>
  <c r="V393" i="27"/>
  <c r="AI393" i="27" s="1"/>
  <c r="AB345" i="27" l="1"/>
  <c r="Y346" i="27"/>
  <c r="AE345" i="27"/>
  <c r="W346" i="27"/>
  <c r="AC345" i="27"/>
  <c r="Z345" i="27"/>
  <c r="AD345" i="27"/>
  <c r="X346" i="27"/>
  <c r="AA345" i="27"/>
  <c r="AG391" i="27"/>
  <c r="S394" i="27"/>
  <c r="M392" i="27"/>
  <c r="P393" i="27"/>
  <c r="N394" i="27"/>
  <c r="U393" i="27"/>
  <c r="AH393" i="27" s="1"/>
  <c r="K393" i="27"/>
  <c r="AK393" i="27" s="1"/>
  <c r="T392" i="27"/>
  <c r="AF392" i="27" s="1"/>
  <c r="AJ392" i="27" s="1"/>
  <c r="Q395" i="27"/>
  <c r="V394" i="27"/>
  <c r="AI394" i="27" s="1"/>
  <c r="AC346" i="27" l="1"/>
  <c r="Z346" i="27"/>
  <c r="W347" i="27"/>
  <c r="AD346" i="27"/>
  <c r="AA346" i="27"/>
  <c r="X347" i="27"/>
  <c r="AE346" i="27"/>
  <c r="AB346" i="27"/>
  <c r="Y347" i="27"/>
  <c r="AG392" i="27"/>
  <c r="S395" i="27"/>
  <c r="M393" i="27"/>
  <c r="P394" i="27"/>
  <c r="K394" i="27"/>
  <c r="AK394" i="27" s="1"/>
  <c r="T393" i="27"/>
  <c r="AF393" i="27" s="1"/>
  <c r="AJ393" i="27" s="1"/>
  <c r="N395" i="27"/>
  <c r="U394" i="27"/>
  <c r="AH394" i="27" s="1"/>
  <c r="Q396" i="27"/>
  <c r="V395" i="27"/>
  <c r="AI395" i="27" s="1"/>
  <c r="AD347" i="27" l="1"/>
  <c r="AA347" i="27"/>
  <c r="X348" i="27"/>
  <c r="AC347" i="27"/>
  <c r="W348" i="27"/>
  <c r="Z347" i="27"/>
  <c r="AE347" i="27"/>
  <c r="AB347" i="27"/>
  <c r="Y348" i="27"/>
  <c r="AG393" i="27"/>
  <c r="P395" i="27"/>
  <c r="S396" i="27"/>
  <c r="M394" i="27"/>
  <c r="N396" i="27"/>
  <c r="U395" i="27"/>
  <c r="AH395" i="27" s="1"/>
  <c r="K395" i="27"/>
  <c r="AK395" i="27" s="1"/>
  <c r="T394" i="27"/>
  <c r="AF394" i="27" s="1"/>
  <c r="AJ394" i="27" s="1"/>
  <c r="Q397" i="27"/>
  <c r="V396" i="27"/>
  <c r="AI396" i="27" s="1"/>
  <c r="AC348" i="27" l="1"/>
  <c r="Z348" i="27"/>
  <c r="W349" i="27"/>
  <c r="AA348" i="27"/>
  <c r="AD348" i="27"/>
  <c r="X349" i="27"/>
  <c r="AE348" i="27"/>
  <c r="AB348" i="27"/>
  <c r="Y349" i="27"/>
  <c r="AG394" i="27"/>
  <c r="S397" i="27"/>
  <c r="P396" i="27"/>
  <c r="M395" i="27"/>
  <c r="K396" i="27"/>
  <c r="AK396" i="27" s="1"/>
  <c r="T395" i="27"/>
  <c r="AF395" i="27" s="1"/>
  <c r="AJ395" i="27" s="1"/>
  <c r="N397" i="27"/>
  <c r="U396" i="27"/>
  <c r="AH396" i="27" s="1"/>
  <c r="Q398" i="27"/>
  <c r="V397" i="27"/>
  <c r="AI397" i="27" s="1"/>
  <c r="X350" i="27" l="1"/>
  <c r="AD349" i="27"/>
  <c r="AA349" i="27"/>
  <c r="W350" i="27"/>
  <c r="Z349" i="27"/>
  <c r="AC349" i="27"/>
  <c r="AB349" i="27"/>
  <c r="AE349" i="27"/>
  <c r="Y350" i="27"/>
  <c r="AG395" i="27"/>
  <c r="S398" i="27"/>
  <c r="P397" i="27"/>
  <c r="M396" i="27"/>
  <c r="N398" i="27"/>
  <c r="U397" i="27"/>
  <c r="AH397" i="27" s="1"/>
  <c r="K397" i="27"/>
  <c r="AK397" i="27" s="1"/>
  <c r="T396" i="27"/>
  <c r="AF396" i="27" s="1"/>
  <c r="AJ396" i="27" s="1"/>
  <c r="Q399" i="27"/>
  <c r="V398" i="27"/>
  <c r="AI398" i="27" s="1"/>
  <c r="AC350" i="27" l="1"/>
  <c r="Z350" i="27"/>
  <c r="W351" i="27"/>
  <c r="AB350" i="27"/>
  <c r="AE350" i="27"/>
  <c r="Y351" i="27"/>
  <c r="AA350" i="27"/>
  <c r="X351" i="27"/>
  <c r="AD350" i="27"/>
  <c r="AG396" i="27"/>
  <c r="M397" i="27"/>
  <c r="P398" i="27"/>
  <c r="S399" i="27"/>
  <c r="K398" i="27"/>
  <c r="AK398" i="27" s="1"/>
  <c r="T397" i="27"/>
  <c r="AF397" i="27" s="1"/>
  <c r="AJ397" i="27" s="1"/>
  <c r="N399" i="27"/>
  <c r="U398" i="27"/>
  <c r="AH398" i="27" s="1"/>
  <c r="Q400" i="27"/>
  <c r="V399" i="27"/>
  <c r="AI399" i="27" s="1"/>
  <c r="Y352" i="27" l="1"/>
  <c r="AE351" i="27"/>
  <c r="AB351" i="27"/>
  <c r="AC351" i="27"/>
  <c r="Z351" i="27"/>
  <c r="W352" i="27"/>
  <c r="X352" i="27"/>
  <c r="AD351" i="27"/>
  <c r="AA351" i="27"/>
  <c r="AG397" i="27"/>
  <c r="P399" i="27"/>
  <c r="S400" i="27"/>
  <c r="M398" i="27"/>
  <c r="N400" i="27"/>
  <c r="U399" i="27"/>
  <c r="AH399" i="27" s="1"/>
  <c r="K399" i="27"/>
  <c r="AK399" i="27" s="1"/>
  <c r="T398" i="27"/>
  <c r="AF398" i="27" s="1"/>
  <c r="AJ398" i="27" s="1"/>
  <c r="Q401" i="27"/>
  <c r="V400" i="27"/>
  <c r="AI400" i="27" s="1"/>
  <c r="AD352" i="27" l="1"/>
  <c r="AA352" i="27"/>
  <c r="X353" i="27"/>
  <c r="Z352" i="27"/>
  <c r="AC352" i="27"/>
  <c r="W353" i="27"/>
  <c r="AB352" i="27"/>
  <c r="AE352" i="27"/>
  <c r="Y353" i="27"/>
  <c r="AG398" i="27"/>
  <c r="M399" i="27"/>
  <c r="S401" i="27"/>
  <c r="P400" i="27"/>
  <c r="K400" i="27"/>
  <c r="AK400" i="27" s="1"/>
  <c r="T399" i="27"/>
  <c r="AF399" i="27" s="1"/>
  <c r="AJ399" i="27" s="1"/>
  <c r="N401" i="27"/>
  <c r="U400" i="27"/>
  <c r="AH400" i="27" s="1"/>
  <c r="Q402" i="27"/>
  <c r="V401" i="27"/>
  <c r="AI401" i="27" s="1"/>
  <c r="AA353" i="27" l="1"/>
  <c r="X354" i="27"/>
  <c r="AD353" i="27"/>
  <c r="AC353" i="27"/>
  <c r="Z353" i="27"/>
  <c r="W354" i="27"/>
  <c r="Y354" i="27"/>
  <c r="AB353" i="27"/>
  <c r="AE353" i="27"/>
  <c r="AG399" i="27"/>
  <c r="S402" i="27"/>
  <c r="M400" i="27"/>
  <c r="P401" i="27"/>
  <c r="N402" i="27"/>
  <c r="U401" i="27"/>
  <c r="AH401" i="27" s="1"/>
  <c r="K401" i="27"/>
  <c r="AK401" i="27" s="1"/>
  <c r="T400" i="27"/>
  <c r="AF400" i="27" s="1"/>
  <c r="AJ400" i="27" s="1"/>
  <c r="Q403" i="27"/>
  <c r="V402" i="27"/>
  <c r="AI402" i="27" s="1"/>
  <c r="AE354" i="27" l="1"/>
  <c r="Y355" i="27"/>
  <c r="AB354" i="27"/>
  <c r="AC354" i="27"/>
  <c r="Z354" i="27"/>
  <c r="W355" i="27"/>
  <c r="AD354" i="27"/>
  <c r="AA354" i="27"/>
  <c r="X355" i="27"/>
  <c r="AG400" i="27"/>
  <c r="S403" i="27"/>
  <c r="M401" i="27"/>
  <c r="P402" i="27"/>
  <c r="K402" i="27"/>
  <c r="AK402" i="27" s="1"/>
  <c r="T401" i="27"/>
  <c r="AF401" i="27" s="1"/>
  <c r="AJ401" i="27" s="1"/>
  <c r="N403" i="27"/>
  <c r="U402" i="27"/>
  <c r="AH402" i="27" s="1"/>
  <c r="Q404" i="27"/>
  <c r="V403" i="27"/>
  <c r="AI403" i="27" s="1"/>
  <c r="Y356" i="27" l="1"/>
  <c r="AE355" i="27"/>
  <c r="AB355" i="27"/>
  <c r="W356" i="27"/>
  <c r="Z355" i="27"/>
  <c r="AC355" i="27"/>
  <c r="AD355" i="27"/>
  <c r="AA355" i="27"/>
  <c r="X356" i="27"/>
  <c r="AG401" i="27"/>
  <c r="S404" i="27"/>
  <c r="M402" i="27"/>
  <c r="P403" i="27"/>
  <c r="K403" i="27"/>
  <c r="AK403" i="27" s="1"/>
  <c r="T402" i="27"/>
  <c r="AF402" i="27" s="1"/>
  <c r="AJ402" i="27" s="1"/>
  <c r="N404" i="27"/>
  <c r="U403" i="27"/>
  <c r="AH403" i="27" s="1"/>
  <c r="Q405" i="27"/>
  <c r="V404" i="27"/>
  <c r="AI404" i="27" s="1"/>
  <c r="W357" i="27" l="1"/>
  <c r="AC356" i="27"/>
  <c r="Z356" i="27"/>
  <c r="X357" i="27"/>
  <c r="AD356" i="27"/>
  <c r="AA356" i="27"/>
  <c r="AE356" i="27"/>
  <c r="Y357" i="27"/>
  <c r="AB356" i="27"/>
  <c r="AG402" i="27"/>
  <c r="P404" i="27"/>
  <c r="S405" i="27"/>
  <c r="M403" i="27"/>
  <c r="N405" i="27"/>
  <c r="U404" i="27"/>
  <c r="AH404" i="27" s="1"/>
  <c r="K404" i="27"/>
  <c r="AK404" i="27" s="1"/>
  <c r="T403" i="27"/>
  <c r="AF403" i="27" s="1"/>
  <c r="AJ403" i="27" s="1"/>
  <c r="Q406" i="27"/>
  <c r="V405" i="27"/>
  <c r="AI405" i="27" s="1"/>
  <c r="AD357" i="27" l="1"/>
  <c r="AA357" i="27"/>
  <c r="X358" i="27"/>
  <c r="Y358" i="27"/>
  <c r="AE357" i="27"/>
  <c r="AB357" i="27"/>
  <c r="W358" i="27"/>
  <c r="AC357" i="27"/>
  <c r="Z357" i="27"/>
  <c r="AG403" i="27"/>
  <c r="S406" i="27"/>
  <c r="M404" i="27"/>
  <c r="P405" i="27"/>
  <c r="K405" i="27"/>
  <c r="AK405" i="27" s="1"/>
  <c r="T404" i="27"/>
  <c r="AF404" i="27" s="1"/>
  <c r="AJ404" i="27" s="1"/>
  <c r="N406" i="27"/>
  <c r="U405" i="27"/>
  <c r="AH405" i="27" s="1"/>
  <c r="Q407" i="27"/>
  <c r="V406" i="27"/>
  <c r="AI406" i="27" s="1"/>
  <c r="AE358" i="27" l="1"/>
  <c r="Y359" i="27"/>
  <c r="AB358" i="27"/>
  <c r="X359" i="27"/>
  <c r="AD358" i="27"/>
  <c r="AA358" i="27"/>
  <c r="AC358" i="27"/>
  <c r="W359" i="27"/>
  <c r="Z358" i="27"/>
  <c r="AG404" i="27"/>
  <c r="P406" i="27"/>
  <c r="S407" i="27"/>
  <c r="M405" i="27"/>
  <c r="N407" i="27"/>
  <c r="U406" i="27"/>
  <c r="AH406" i="27" s="1"/>
  <c r="K406" i="27"/>
  <c r="AK406" i="27" s="1"/>
  <c r="T405" i="27"/>
  <c r="AF405" i="27" s="1"/>
  <c r="AJ405" i="27" s="1"/>
  <c r="Q408" i="27"/>
  <c r="V407" i="27"/>
  <c r="AI407" i="27" s="1"/>
  <c r="W360" i="27" l="1"/>
  <c r="AC359" i="27"/>
  <c r="Z359" i="27"/>
  <c r="X360" i="27"/>
  <c r="AA359" i="27"/>
  <c r="AD359" i="27"/>
  <c r="AB359" i="27"/>
  <c r="AE359" i="27"/>
  <c r="Y360" i="27"/>
  <c r="AG405" i="27"/>
  <c r="S408" i="27"/>
  <c r="M406" i="27"/>
  <c r="P407" i="27"/>
  <c r="K407" i="27"/>
  <c r="AK407" i="27" s="1"/>
  <c r="T406" i="27"/>
  <c r="AF406" i="27" s="1"/>
  <c r="AJ406" i="27" s="1"/>
  <c r="N408" i="27"/>
  <c r="U407" i="27"/>
  <c r="AH407" i="27" s="1"/>
  <c r="Q409" i="27"/>
  <c r="V408" i="27"/>
  <c r="AI408" i="27" s="1"/>
  <c r="AD360" i="27" l="1"/>
  <c r="AA360" i="27"/>
  <c r="X361" i="27"/>
  <c r="Y361" i="27"/>
  <c r="AB360" i="27"/>
  <c r="AE360" i="27"/>
  <c r="AC360" i="27"/>
  <c r="W361" i="27"/>
  <c r="Z360" i="27"/>
  <c r="AG406" i="27"/>
  <c r="P408" i="27"/>
  <c r="S409" i="27"/>
  <c r="M407" i="27"/>
  <c r="N409" i="27"/>
  <c r="U408" i="27"/>
  <c r="AH408" i="27" s="1"/>
  <c r="K408" i="27"/>
  <c r="AK408" i="27" s="1"/>
  <c r="T407" i="27"/>
  <c r="AF407" i="27" s="1"/>
  <c r="AJ407" i="27" s="1"/>
  <c r="Q410" i="27"/>
  <c r="V409" i="27"/>
  <c r="AI409" i="27" s="1"/>
  <c r="AB361" i="27" l="1"/>
  <c r="AE361" i="27"/>
  <c r="Y362" i="27"/>
  <c r="AA361" i="27"/>
  <c r="AD361" i="27"/>
  <c r="X362" i="27"/>
  <c r="AC361" i="27"/>
  <c r="Z361" i="27"/>
  <c r="W362" i="27"/>
  <c r="AG407" i="27"/>
  <c r="M408" i="27"/>
  <c r="S410" i="27"/>
  <c r="P409" i="27"/>
  <c r="K409" i="27"/>
  <c r="AK409" i="27" s="1"/>
  <c r="T408" i="27"/>
  <c r="AF408" i="27" s="1"/>
  <c r="AJ408" i="27" s="1"/>
  <c r="N410" i="27"/>
  <c r="U409" i="27"/>
  <c r="AH409" i="27" s="1"/>
  <c r="Q411" i="27"/>
  <c r="V410" i="27"/>
  <c r="AI410" i="27" s="1"/>
  <c r="Y363" i="27" l="1"/>
  <c r="AB362" i="27"/>
  <c r="AE362" i="27"/>
  <c r="AD362" i="27"/>
  <c r="X363" i="27"/>
  <c r="AA362" i="27"/>
  <c r="AC362" i="27"/>
  <c r="Z362" i="27"/>
  <c r="W363" i="27"/>
  <c r="AG408" i="27"/>
  <c r="S411" i="27"/>
  <c r="M409" i="27"/>
  <c r="P410" i="27"/>
  <c r="N411" i="27"/>
  <c r="U410" i="27"/>
  <c r="AH410" i="27" s="1"/>
  <c r="K410" i="27"/>
  <c r="AK410" i="27" s="1"/>
  <c r="T409" i="27"/>
  <c r="AF409" i="27" s="1"/>
  <c r="AJ409" i="27" s="1"/>
  <c r="Q412" i="27"/>
  <c r="V411" i="27"/>
  <c r="AI411" i="27" s="1"/>
  <c r="AD363" i="27" l="1"/>
  <c r="AA363" i="27"/>
  <c r="X364" i="27"/>
  <c r="AC363" i="27"/>
  <c r="Z363" i="27"/>
  <c r="W364" i="27"/>
  <c r="Y364" i="27"/>
  <c r="AB363" i="27"/>
  <c r="AE363" i="27"/>
  <c r="AG409" i="27"/>
  <c r="S412" i="27"/>
  <c r="M410" i="27"/>
  <c r="P411" i="27"/>
  <c r="K411" i="27"/>
  <c r="AK411" i="27" s="1"/>
  <c r="T410" i="27"/>
  <c r="AF410" i="27" s="1"/>
  <c r="AJ410" i="27" s="1"/>
  <c r="N412" i="27"/>
  <c r="U411" i="27"/>
  <c r="AH411" i="27" s="1"/>
  <c r="Q413" i="27"/>
  <c r="V412" i="27"/>
  <c r="AI412" i="27" s="1"/>
  <c r="AC364" i="27" l="1"/>
  <c r="W365" i="27"/>
  <c r="Z364" i="27"/>
  <c r="AD364" i="27"/>
  <c r="AA364" i="27"/>
  <c r="X365" i="27"/>
  <c r="Y365" i="27"/>
  <c r="AE364" i="27"/>
  <c r="AB364" i="27"/>
  <c r="AG410" i="27"/>
  <c r="P412" i="27"/>
  <c r="S413" i="27"/>
  <c r="M411" i="27"/>
  <c r="N413" i="27"/>
  <c r="U412" i="27"/>
  <c r="AH412" i="27" s="1"/>
  <c r="K412" i="27"/>
  <c r="AK412" i="27" s="1"/>
  <c r="T411" i="27"/>
  <c r="AF411" i="27" s="1"/>
  <c r="AJ411" i="27" s="1"/>
  <c r="Q414" i="27"/>
  <c r="V413" i="27"/>
  <c r="AI413" i="27" s="1"/>
  <c r="AB365" i="27" l="1"/>
  <c r="Y366" i="27"/>
  <c r="AE365" i="27"/>
  <c r="AA365" i="27"/>
  <c r="X366" i="27"/>
  <c r="AD365" i="27"/>
  <c r="Z365" i="27"/>
  <c r="AC365" i="27"/>
  <c r="W366" i="27"/>
  <c r="AG411" i="27"/>
  <c r="P413" i="27"/>
  <c r="S414" i="27"/>
  <c r="M412" i="27"/>
  <c r="K413" i="27"/>
  <c r="AK413" i="27" s="1"/>
  <c r="T412" i="27"/>
  <c r="AF412" i="27" s="1"/>
  <c r="AJ412" i="27" s="1"/>
  <c r="N414" i="27"/>
  <c r="U413" i="27"/>
  <c r="AH413" i="27" s="1"/>
  <c r="Q415" i="27"/>
  <c r="V414" i="27"/>
  <c r="AI414" i="27" s="1"/>
  <c r="AA366" i="27" l="1"/>
  <c r="X367" i="27"/>
  <c r="AD366" i="27"/>
  <c r="Y367" i="27"/>
  <c r="AE366" i="27"/>
  <c r="AB366" i="27"/>
  <c r="AC366" i="27"/>
  <c r="W367" i="27"/>
  <c r="Z366" i="27"/>
  <c r="AG412" i="27"/>
  <c r="S415" i="27"/>
  <c r="M413" i="27"/>
  <c r="P414" i="27"/>
  <c r="N415" i="27"/>
  <c r="U414" i="27"/>
  <c r="AH414" i="27" s="1"/>
  <c r="K414" i="27"/>
  <c r="AK414" i="27" s="1"/>
  <c r="T413" i="27"/>
  <c r="AF413" i="27" s="1"/>
  <c r="AJ413" i="27" s="1"/>
  <c r="Q416" i="27"/>
  <c r="V415" i="27"/>
  <c r="AI415" i="27" s="1"/>
  <c r="W368" i="27" l="1"/>
  <c r="AC367" i="27"/>
  <c r="Z367" i="27"/>
  <c r="AE367" i="27"/>
  <c r="Y368" i="27"/>
  <c r="AB367" i="27"/>
  <c r="AD367" i="27"/>
  <c r="AA367" i="27"/>
  <c r="X368" i="27"/>
  <c r="AG413" i="27"/>
  <c r="S416" i="27"/>
  <c r="M414" i="27"/>
  <c r="P415" i="27"/>
  <c r="K415" i="27"/>
  <c r="AK415" i="27" s="1"/>
  <c r="T414" i="27"/>
  <c r="AF414" i="27" s="1"/>
  <c r="AJ414" i="27" s="1"/>
  <c r="N416" i="27"/>
  <c r="U415" i="27"/>
  <c r="AH415" i="27" s="1"/>
  <c r="Q417" i="27"/>
  <c r="V416" i="27"/>
  <c r="AI416" i="27" s="1"/>
  <c r="Y369" i="27" l="1"/>
  <c r="AB368" i="27"/>
  <c r="AE368" i="27"/>
  <c r="AA368" i="27"/>
  <c r="X369" i="27"/>
  <c r="AD368" i="27"/>
  <c r="AC368" i="27"/>
  <c r="W369" i="27"/>
  <c r="Z368" i="27"/>
  <c r="AG414" i="27"/>
  <c r="S417" i="27"/>
  <c r="M415" i="27"/>
  <c r="P416" i="27"/>
  <c r="N417" i="27"/>
  <c r="U416" i="27"/>
  <c r="AH416" i="27" s="1"/>
  <c r="K416" i="27"/>
  <c r="AK416" i="27" s="1"/>
  <c r="T415" i="27"/>
  <c r="AF415" i="27" s="1"/>
  <c r="AJ415" i="27" s="1"/>
  <c r="Q418" i="27"/>
  <c r="V417" i="27"/>
  <c r="AI417" i="27" s="1"/>
  <c r="X370" i="27" l="1"/>
  <c r="AA369" i="27"/>
  <c r="AD369" i="27"/>
  <c r="AC369" i="27"/>
  <c r="Z369" i="27"/>
  <c r="W370" i="27"/>
  <c r="AB369" i="27"/>
  <c r="Y370" i="27"/>
  <c r="AE369" i="27"/>
  <c r="AG415" i="27"/>
  <c r="P417" i="27"/>
  <c r="M416" i="27"/>
  <c r="S418" i="27"/>
  <c r="K417" i="27"/>
  <c r="AK417" i="27" s="1"/>
  <c r="T416" i="27"/>
  <c r="AF416" i="27" s="1"/>
  <c r="AJ416" i="27" s="1"/>
  <c r="N418" i="27"/>
  <c r="U417" i="27"/>
  <c r="AH417" i="27" s="1"/>
  <c r="Q419" i="27"/>
  <c r="V418" i="27"/>
  <c r="AI418" i="27" s="1"/>
  <c r="AB370" i="27" l="1"/>
  <c r="AE370" i="27"/>
  <c r="Y371" i="27"/>
  <c r="Z370" i="27"/>
  <c r="AC370" i="27"/>
  <c r="W371" i="27"/>
  <c r="AA370" i="27"/>
  <c r="AD370" i="27"/>
  <c r="X371" i="27"/>
  <c r="AG416" i="27"/>
  <c r="S419" i="27"/>
  <c r="P418" i="27"/>
  <c r="M417" i="27"/>
  <c r="N419" i="27"/>
  <c r="U418" i="27"/>
  <c r="AH418" i="27" s="1"/>
  <c r="K418" i="27"/>
  <c r="AK418" i="27" s="1"/>
  <c r="T417" i="27"/>
  <c r="AF417" i="27" s="1"/>
  <c r="AJ417" i="27" s="1"/>
  <c r="Q420" i="27"/>
  <c r="V419" i="27"/>
  <c r="AI419" i="27" s="1"/>
  <c r="AE371" i="27" l="1"/>
  <c r="AB371" i="27"/>
  <c r="Y372" i="27"/>
  <c r="AC371" i="27"/>
  <c r="W372" i="27"/>
  <c r="Z371" i="27"/>
  <c r="X372" i="27"/>
  <c r="AD371" i="27"/>
  <c r="AA371" i="27"/>
  <c r="AG417" i="27"/>
  <c r="S420" i="27"/>
  <c r="M418" i="27"/>
  <c r="P419" i="27"/>
  <c r="K419" i="27"/>
  <c r="AK419" i="27" s="1"/>
  <c r="T418" i="27"/>
  <c r="AF418" i="27" s="1"/>
  <c r="AJ418" i="27" s="1"/>
  <c r="N420" i="27"/>
  <c r="U419" i="27"/>
  <c r="AH419" i="27" s="1"/>
  <c r="Q421" i="27"/>
  <c r="V420" i="27"/>
  <c r="AI420" i="27" s="1"/>
  <c r="Z372" i="27" l="1"/>
  <c r="W373" i="27"/>
  <c r="AC372" i="27"/>
  <c r="AE372" i="27"/>
  <c r="AB372" i="27"/>
  <c r="Y373" i="27"/>
  <c r="X373" i="27"/>
  <c r="AA372" i="27"/>
  <c r="AD372" i="27"/>
  <c r="AG418" i="27"/>
  <c r="P420" i="27"/>
  <c r="M419" i="27"/>
  <c r="S421" i="27"/>
  <c r="N421" i="27"/>
  <c r="U420" i="27"/>
  <c r="AH420" i="27" s="1"/>
  <c r="K420" i="27"/>
  <c r="AK420" i="27" s="1"/>
  <c r="T419" i="27"/>
  <c r="AF419" i="27" s="1"/>
  <c r="AJ419" i="27" s="1"/>
  <c r="Q422" i="27"/>
  <c r="V421" i="27"/>
  <c r="AI421" i="27" s="1"/>
  <c r="X374" i="27" l="1"/>
  <c r="AA373" i="27"/>
  <c r="AD373" i="27"/>
  <c r="AB373" i="27"/>
  <c r="Y374" i="27"/>
  <c r="AE373" i="27"/>
  <c r="W374" i="27"/>
  <c r="AC373" i="27"/>
  <c r="Z373" i="27"/>
  <c r="AG419" i="27"/>
  <c r="S422" i="27"/>
  <c r="P421" i="27"/>
  <c r="M420" i="27"/>
  <c r="K421" i="27"/>
  <c r="AK421" i="27" s="1"/>
  <c r="T420" i="27"/>
  <c r="AF420" i="27" s="1"/>
  <c r="AJ420" i="27" s="1"/>
  <c r="N422" i="27"/>
  <c r="U421" i="27"/>
  <c r="AH421" i="27" s="1"/>
  <c r="Q423" i="27"/>
  <c r="V422" i="27"/>
  <c r="AI422" i="27" s="1"/>
  <c r="AB374" i="27" l="1"/>
  <c r="Y375" i="27"/>
  <c r="AE374" i="27"/>
  <c r="Z374" i="27"/>
  <c r="W375" i="27"/>
  <c r="AC374" i="27"/>
  <c r="AA374" i="27"/>
  <c r="AD374" i="27"/>
  <c r="X375" i="27"/>
  <c r="AG420" i="27"/>
  <c r="S423" i="27"/>
  <c r="P422" i="27"/>
  <c r="M421" i="27"/>
  <c r="K422" i="27"/>
  <c r="AK422" i="27" s="1"/>
  <c r="T421" i="27"/>
  <c r="AF421" i="27" s="1"/>
  <c r="AJ421" i="27" s="1"/>
  <c r="N423" i="27"/>
  <c r="U422" i="27"/>
  <c r="AH422" i="27" s="1"/>
  <c r="Q424" i="27"/>
  <c r="V423" i="27"/>
  <c r="AI423" i="27" s="1"/>
  <c r="Z375" i="27" l="1"/>
  <c r="AC375" i="27"/>
  <c r="W376" i="27"/>
  <c r="AB375" i="27"/>
  <c r="Y376" i="27"/>
  <c r="AE375" i="27"/>
  <c r="AD375" i="27"/>
  <c r="X376" i="27"/>
  <c r="AA375" i="27"/>
  <c r="AG421" i="27"/>
  <c r="S424" i="27"/>
  <c r="P423" i="27"/>
  <c r="M422" i="27"/>
  <c r="K423" i="27"/>
  <c r="AK423" i="27" s="1"/>
  <c r="T422" i="27"/>
  <c r="AF422" i="27" s="1"/>
  <c r="AJ422" i="27" s="1"/>
  <c r="N424" i="27"/>
  <c r="U423" i="27"/>
  <c r="AH423" i="27" s="1"/>
  <c r="Q425" i="27"/>
  <c r="V424" i="27"/>
  <c r="AI424" i="27" s="1"/>
  <c r="AE376" i="27" l="1"/>
  <c r="AB376" i="27"/>
  <c r="Y377" i="27"/>
  <c r="AC376" i="27"/>
  <c r="Z376" i="27"/>
  <c r="W377" i="27"/>
  <c r="X377" i="27"/>
  <c r="AD376" i="27"/>
  <c r="AA376" i="27"/>
  <c r="AG422" i="27"/>
  <c r="S425" i="27"/>
  <c r="M423" i="27"/>
  <c r="P424" i="27"/>
  <c r="N425" i="27"/>
  <c r="U424" i="27"/>
  <c r="AH424" i="27" s="1"/>
  <c r="K424" i="27"/>
  <c r="AK424" i="27" s="1"/>
  <c r="T423" i="27"/>
  <c r="AF423" i="27" s="1"/>
  <c r="AJ423" i="27" s="1"/>
  <c r="Q426" i="27"/>
  <c r="V425" i="27"/>
  <c r="AI425" i="27" s="1"/>
  <c r="Z377" i="27" l="1"/>
  <c r="AC377" i="27"/>
  <c r="W378" i="27"/>
  <c r="AB377" i="27"/>
  <c r="AE377" i="27"/>
  <c r="Y378" i="27"/>
  <c r="X378" i="27"/>
  <c r="AA377" i="27"/>
  <c r="AD377" i="27"/>
  <c r="AG423" i="27"/>
  <c r="S426" i="27"/>
  <c r="M424" i="27"/>
  <c r="P425" i="27"/>
  <c r="K425" i="27"/>
  <c r="AK425" i="27" s="1"/>
  <c r="T424" i="27"/>
  <c r="AF424" i="27" s="1"/>
  <c r="AJ424" i="27" s="1"/>
  <c r="N426" i="27"/>
  <c r="U425" i="27"/>
  <c r="AH425" i="27" s="1"/>
  <c r="Q427" i="27"/>
  <c r="V426" i="27"/>
  <c r="AI426" i="27" s="1"/>
  <c r="AA378" i="27" l="1"/>
  <c r="X379" i="27"/>
  <c r="AD378" i="27"/>
  <c r="W379" i="27"/>
  <c r="AC378" i="27"/>
  <c r="Z378" i="27"/>
  <c r="Y379" i="27"/>
  <c r="AB378" i="27"/>
  <c r="AE378" i="27"/>
  <c r="AG424" i="27"/>
  <c r="S427" i="27"/>
  <c r="P426" i="27"/>
  <c r="M425" i="27"/>
  <c r="N427" i="27"/>
  <c r="U426" i="27"/>
  <c r="AH426" i="27" s="1"/>
  <c r="K426" i="27"/>
  <c r="AK426" i="27" s="1"/>
  <c r="T425" i="27"/>
  <c r="AF425" i="27" s="1"/>
  <c r="AJ425" i="27" s="1"/>
  <c r="Q428" i="27"/>
  <c r="V427" i="27"/>
  <c r="AI427" i="27" s="1"/>
  <c r="Y380" i="27" l="1"/>
  <c r="AB379" i="27"/>
  <c r="AE379" i="27"/>
  <c r="AC379" i="27"/>
  <c r="Z379" i="27"/>
  <c r="W380" i="27"/>
  <c r="AA379" i="27"/>
  <c r="AD379" i="27"/>
  <c r="X380" i="27"/>
  <c r="AG425" i="27"/>
  <c r="P427" i="27"/>
  <c r="S428" i="27"/>
  <c r="M426" i="27"/>
  <c r="K427" i="27"/>
  <c r="AK427" i="27" s="1"/>
  <c r="T426" i="27"/>
  <c r="AF426" i="27" s="1"/>
  <c r="AJ426" i="27" s="1"/>
  <c r="N428" i="27"/>
  <c r="U427" i="27"/>
  <c r="AH427" i="27" s="1"/>
  <c r="Q429" i="27"/>
  <c r="V428" i="27"/>
  <c r="AI428" i="27" s="1"/>
  <c r="AC380" i="27" l="1"/>
  <c r="W381" i="27"/>
  <c r="Z380" i="27"/>
  <c r="AA380" i="27"/>
  <c r="AD380" i="27"/>
  <c r="X381" i="27"/>
  <c r="AE380" i="27"/>
  <c r="Y381" i="27"/>
  <c r="AB380" i="27"/>
  <c r="AG426" i="27"/>
  <c r="P428" i="27"/>
  <c r="S429" i="27"/>
  <c r="M427" i="27"/>
  <c r="N429" i="27"/>
  <c r="U428" i="27"/>
  <c r="AH428" i="27" s="1"/>
  <c r="K428" i="27"/>
  <c r="AK428" i="27" s="1"/>
  <c r="T427" i="27"/>
  <c r="AF427" i="27" s="1"/>
  <c r="AJ427" i="27" s="1"/>
  <c r="Q430" i="27"/>
  <c r="V429" i="27"/>
  <c r="AI429" i="27" s="1"/>
  <c r="X382" i="27" l="1"/>
  <c r="AD381" i="27"/>
  <c r="AA381" i="27"/>
  <c r="AE381" i="27"/>
  <c r="AB381" i="27"/>
  <c r="Y382" i="27"/>
  <c r="Z381" i="27"/>
  <c r="W382" i="27"/>
  <c r="AC381" i="27"/>
  <c r="AG427" i="27"/>
  <c r="M428" i="27"/>
  <c r="S430" i="27"/>
  <c r="P429" i="27"/>
  <c r="K429" i="27"/>
  <c r="AK429" i="27" s="1"/>
  <c r="T428" i="27"/>
  <c r="AF428" i="27" s="1"/>
  <c r="AJ428" i="27" s="1"/>
  <c r="N430" i="27"/>
  <c r="U429" i="27"/>
  <c r="AH429" i="27" s="1"/>
  <c r="Q431" i="27"/>
  <c r="V430" i="27"/>
  <c r="AI430" i="27" s="1"/>
  <c r="AC382" i="27" l="1"/>
  <c r="W383" i="27"/>
  <c r="Z382" i="27"/>
  <c r="AB382" i="27"/>
  <c r="AE382" i="27"/>
  <c r="Y383" i="27"/>
  <c r="X383" i="27"/>
  <c r="AD382" i="27"/>
  <c r="AA382" i="27"/>
  <c r="AG428" i="27"/>
  <c r="S431" i="27"/>
  <c r="P430" i="27"/>
  <c r="M429" i="27"/>
  <c r="N431" i="27"/>
  <c r="U430" i="27"/>
  <c r="AH430" i="27" s="1"/>
  <c r="K430" i="27"/>
  <c r="AK430" i="27" s="1"/>
  <c r="T429" i="27"/>
  <c r="AF429" i="27" s="1"/>
  <c r="AJ429" i="27" s="1"/>
  <c r="Q432" i="27"/>
  <c r="V431" i="27"/>
  <c r="AI431" i="27" s="1"/>
  <c r="AE383" i="27" l="1"/>
  <c r="Y384" i="27"/>
  <c r="AB383" i="27"/>
  <c r="X384" i="27"/>
  <c r="AD383" i="27"/>
  <c r="AA383" i="27"/>
  <c r="AC383" i="27"/>
  <c r="Z383" i="27"/>
  <c r="W384" i="27"/>
  <c r="AG429" i="27"/>
  <c r="M430" i="27"/>
  <c r="S432" i="27"/>
  <c r="P431" i="27"/>
  <c r="K431" i="27"/>
  <c r="AK431" i="27" s="1"/>
  <c r="T430" i="27"/>
  <c r="AF430" i="27" s="1"/>
  <c r="AJ430" i="27" s="1"/>
  <c r="N432" i="27"/>
  <c r="U431" i="27"/>
  <c r="AH431" i="27" s="1"/>
  <c r="Q433" i="27"/>
  <c r="V432" i="27"/>
  <c r="AI432" i="27" s="1"/>
  <c r="AA384" i="27" l="1"/>
  <c r="X385" i="27"/>
  <c r="AD384" i="27"/>
  <c r="AE384" i="27"/>
  <c r="AB384" i="27"/>
  <c r="Y385" i="27"/>
  <c r="W385" i="27"/>
  <c r="Z384" i="27"/>
  <c r="AC384" i="27"/>
  <c r="AG430" i="27"/>
  <c r="S433" i="27"/>
  <c r="P432" i="27"/>
  <c r="M431" i="27"/>
  <c r="N433" i="27"/>
  <c r="U432" i="27"/>
  <c r="AH432" i="27" s="1"/>
  <c r="K432" i="27"/>
  <c r="AK432" i="27" s="1"/>
  <c r="T431" i="27"/>
  <c r="AF431" i="27" s="1"/>
  <c r="AJ431" i="27" s="1"/>
  <c r="Q434" i="27"/>
  <c r="V433" i="27"/>
  <c r="AI433" i="27" s="1"/>
  <c r="Y386" i="27" l="1"/>
  <c r="AB385" i="27"/>
  <c r="AE385" i="27"/>
  <c r="W386" i="27"/>
  <c r="AC385" i="27"/>
  <c r="Z385" i="27"/>
  <c r="X386" i="27"/>
  <c r="AD385" i="27"/>
  <c r="AA385" i="27"/>
  <c r="AG431" i="27"/>
  <c r="M432" i="27"/>
  <c r="P433" i="27"/>
  <c r="S434" i="27"/>
  <c r="K433" i="27"/>
  <c r="AK433" i="27" s="1"/>
  <c r="T432" i="27"/>
  <c r="AF432" i="27" s="1"/>
  <c r="AJ432" i="27" s="1"/>
  <c r="N434" i="27"/>
  <c r="U433" i="27"/>
  <c r="AH433" i="27" s="1"/>
  <c r="Q435" i="27"/>
  <c r="V434" i="27"/>
  <c r="AI434" i="27" s="1"/>
  <c r="AC386" i="27" l="1"/>
  <c r="W387" i="27"/>
  <c r="Z386" i="27"/>
  <c r="AA386" i="27"/>
  <c r="X387" i="27"/>
  <c r="AD386" i="27"/>
  <c r="Y387" i="27"/>
  <c r="AB386" i="27"/>
  <c r="AE386" i="27"/>
  <c r="AG432" i="27"/>
  <c r="S435" i="27"/>
  <c r="M433" i="27"/>
  <c r="P434" i="27"/>
  <c r="N435" i="27"/>
  <c r="U434" i="27"/>
  <c r="AH434" i="27" s="1"/>
  <c r="K434" i="27"/>
  <c r="AK434" i="27" s="1"/>
  <c r="T433" i="27"/>
  <c r="AF433" i="27" s="1"/>
  <c r="AJ433" i="27" s="1"/>
  <c r="Q436" i="27"/>
  <c r="V435" i="27"/>
  <c r="AI435" i="27" s="1"/>
  <c r="AE387" i="27" l="1"/>
  <c r="Y388" i="27"/>
  <c r="AB387" i="27"/>
  <c r="AD387" i="27"/>
  <c r="X388" i="27"/>
  <c r="AA387" i="27"/>
  <c r="Z387" i="27"/>
  <c r="AC387" i="27"/>
  <c r="W388" i="27"/>
  <c r="AG433" i="27"/>
  <c r="S436" i="27"/>
  <c r="M434" i="27"/>
  <c r="P435" i="27"/>
  <c r="K435" i="27"/>
  <c r="AK435" i="27" s="1"/>
  <c r="T434" i="27"/>
  <c r="AF434" i="27" s="1"/>
  <c r="AJ434" i="27" s="1"/>
  <c r="N436" i="27"/>
  <c r="U435" i="27"/>
  <c r="AH435" i="27" s="1"/>
  <c r="Q437" i="27"/>
  <c r="V436" i="27"/>
  <c r="AI436" i="27" s="1"/>
  <c r="AD388" i="27" l="1"/>
  <c r="X389" i="27"/>
  <c r="AA388" i="27"/>
  <c r="AE388" i="27"/>
  <c r="Y389" i="27"/>
  <c r="AB388" i="27"/>
  <c r="Z388" i="27"/>
  <c r="W389" i="27"/>
  <c r="AC388" i="27"/>
  <c r="AG434" i="27"/>
  <c r="P436" i="27"/>
  <c r="S437" i="27"/>
  <c r="M435" i="27"/>
  <c r="N437" i="27"/>
  <c r="U436" i="27"/>
  <c r="AH436" i="27" s="1"/>
  <c r="K436" i="27"/>
  <c r="AK436" i="27" s="1"/>
  <c r="T435" i="27"/>
  <c r="AF435" i="27" s="1"/>
  <c r="AJ435" i="27" s="1"/>
  <c r="Q438" i="27"/>
  <c r="V437" i="27"/>
  <c r="AI437" i="27" s="1"/>
  <c r="AB389" i="27" l="1"/>
  <c r="Y390" i="27"/>
  <c r="AE389" i="27"/>
  <c r="W390" i="27"/>
  <c r="AC389" i="27"/>
  <c r="Z389" i="27"/>
  <c r="X390" i="27"/>
  <c r="AA389" i="27"/>
  <c r="AD389" i="27"/>
  <c r="AG435" i="27"/>
  <c r="M436" i="27"/>
  <c r="S438" i="27"/>
  <c r="P437" i="27"/>
  <c r="K437" i="27"/>
  <c r="AK437" i="27" s="1"/>
  <c r="T436" i="27"/>
  <c r="AF436" i="27" s="1"/>
  <c r="AJ436" i="27" s="1"/>
  <c r="N438" i="27"/>
  <c r="U437" i="27"/>
  <c r="AH437" i="27" s="1"/>
  <c r="Q439" i="27"/>
  <c r="V438" i="27"/>
  <c r="AI438" i="27" s="1"/>
  <c r="Z390" i="27" l="1"/>
  <c r="AC390" i="27"/>
  <c r="W391" i="27"/>
  <c r="AB390" i="27"/>
  <c r="Y391" i="27"/>
  <c r="AE390" i="27"/>
  <c r="AA390" i="27"/>
  <c r="AD390" i="27"/>
  <c r="X391" i="27"/>
  <c r="AG436" i="27"/>
  <c r="S439" i="27"/>
  <c r="M437" i="27"/>
  <c r="P438" i="27"/>
  <c r="N439" i="27"/>
  <c r="U438" i="27"/>
  <c r="AH438" i="27" s="1"/>
  <c r="K438" i="27"/>
  <c r="AK438" i="27" s="1"/>
  <c r="T437" i="27"/>
  <c r="AF437" i="27" s="1"/>
  <c r="AJ437" i="27" s="1"/>
  <c r="Q440" i="27"/>
  <c r="V439" i="27"/>
  <c r="AI439" i="27" s="1"/>
  <c r="Y392" i="27" l="1"/>
  <c r="AB391" i="27"/>
  <c r="AE391" i="27"/>
  <c r="AC391" i="27"/>
  <c r="Z391" i="27"/>
  <c r="W392" i="27"/>
  <c r="X392" i="27"/>
  <c r="AA391" i="27"/>
  <c r="AD391" i="27"/>
  <c r="AG437" i="27"/>
  <c r="M438" i="27"/>
  <c r="S440" i="27"/>
  <c r="P439" i="27"/>
  <c r="K439" i="27"/>
  <c r="AK439" i="27" s="1"/>
  <c r="T438" i="27"/>
  <c r="AF438" i="27" s="1"/>
  <c r="AJ438" i="27" s="1"/>
  <c r="N440" i="27"/>
  <c r="U439" i="27"/>
  <c r="AH439" i="27" s="1"/>
  <c r="Q441" i="27"/>
  <c r="V440" i="27"/>
  <c r="AI440" i="27" s="1"/>
  <c r="X393" i="27" l="1"/>
  <c r="AD392" i="27"/>
  <c r="AA392" i="27"/>
  <c r="W393" i="27"/>
  <c r="AC392" i="27"/>
  <c r="Z392" i="27"/>
  <c r="Y393" i="27"/>
  <c r="AB392" i="27"/>
  <c r="AE392" i="27"/>
  <c r="AG438" i="27"/>
  <c r="S441" i="27"/>
  <c r="M439" i="27"/>
  <c r="P440" i="27"/>
  <c r="N441" i="27"/>
  <c r="U440" i="27"/>
  <c r="AH440" i="27" s="1"/>
  <c r="K440" i="27"/>
  <c r="AK440" i="27" s="1"/>
  <c r="T439" i="27"/>
  <c r="AF439" i="27" s="1"/>
  <c r="AJ439" i="27" s="1"/>
  <c r="Q442" i="27"/>
  <c r="V441" i="27"/>
  <c r="AI441" i="27" s="1"/>
  <c r="Z393" i="27" l="1"/>
  <c r="W394" i="27"/>
  <c r="AC393" i="27"/>
  <c r="Y394" i="27"/>
  <c r="AB393" i="27"/>
  <c r="AE393" i="27"/>
  <c r="X394" i="27"/>
  <c r="AD393" i="27"/>
  <c r="AA393" i="27"/>
  <c r="AG439" i="27"/>
  <c r="S442" i="27"/>
  <c r="P441" i="27"/>
  <c r="M440" i="27"/>
  <c r="K441" i="27"/>
  <c r="AK441" i="27" s="1"/>
  <c r="T440" i="27"/>
  <c r="AF440" i="27" s="1"/>
  <c r="AJ440" i="27" s="1"/>
  <c r="N442" i="27"/>
  <c r="U441" i="27"/>
  <c r="AH441" i="27" s="1"/>
  <c r="Q443" i="27"/>
  <c r="V442" i="27"/>
  <c r="AI442" i="27" s="1"/>
  <c r="AA394" i="27" l="1"/>
  <c r="X395" i="27"/>
  <c r="AD394" i="27"/>
  <c r="Y395" i="27"/>
  <c r="AB394" i="27"/>
  <c r="AE394" i="27"/>
  <c r="AC394" i="27"/>
  <c r="Z394" i="27"/>
  <c r="W395" i="27"/>
  <c r="AG440" i="27"/>
  <c r="S443" i="27"/>
  <c r="M441" i="27"/>
  <c r="P442" i="27"/>
  <c r="N443" i="27"/>
  <c r="U442" i="27"/>
  <c r="AH442" i="27" s="1"/>
  <c r="K442" i="27"/>
  <c r="AK442" i="27" s="1"/>
  <c r="T441" i="27"/>
  <c r="AF441" i="27" s="1"/>
  <c r="AJ441" i="27" s="1"/>
  <c r="Q444" i="27"/>
  <c r="V443" i="27"/>
  <c r="AI443" i="27" s="1"/>
  <c r="Y396" i="27" l="1"/>
  <c r="AB395" i="27"/>
  <c r="AE395" i="27"/>
  <c r="AD395" i="27"/>
  <c r="AA395" i="27"/>
  <c r="X396" i="27"/>
  <c r="Z395" i="27"/>
  <c r="W396" i="27"/>
  <c r="AC395" i="27"/>
  <c r="AG441" i="27"/>
  <c r="P443" i="27"/>
  <c r="S444" i="27"/>
  <c r="M442" i="27"/>
  <c r="K443" i="27"/>
  <c r="AK443" i="27" s="1"/>
  <c r="T442" i="27"/>
  <c r="AF442" i="27" s="1"/>
  <c r="AJ442" i="27" s="1"/>
  <c r="N444" i="27"/>
  <c r="U443" i="27"/>
  <c r="AH443" i="27" s="1"/>
  <c r="Q445" i="27"/>
  <c r="V444" i="27"/>
  <c r="AI444" i="27" s="1"/>
  <c r="Z396" i="27" l="1"/>
  <c r="W397" i="27"/>
  <c r="AC396" i="27"/>
  <c r="AA396" i="27"/>
  <c r="X397" i="27"/>
  <c r="AD396" i="27"/>
  <c r="AB396" i="27"/>
  <c r="Y397" i="27"/>
  <c r="AE396" i="27"/>
  <c r="AG442" i="27"/>
  <c r="P444" i="27"/>
  <c r="S445" i="27"/>
  <c r="M443" i="27"/>
  <c r="N445" i="27"/>
  <c r="U444" i="27"/>
  <c r="AH444" i="27" s="1"/>
  <c r="K444" i="27"/>
  <c r="AK444" i="27" s="1"/>
  <c r="T443" i="27"/>
  <c r="AF443" i="27" s="1"/>
  <c r="AJ443" i="27" s="1"/>
  <c r="Q446" i="27"/>
  <c r="V445" i="27"/>
  <c r="AI445" i="27" s="1"/>
  <c r="AE397" i="27" l="1"/>
  <c r="Y398" i="27"/>
  <c r="AB397" i="27"/>
  <c r="AD397" i="27"/>
  <c r="AA397" i="27"/>
  <c r="X398" i="27"/>
  <c r="AC397" i="27"/>
  <c r="W398" i="27"/>
  <c r="Z397" i="27"/>
  <c r="AG443" i="27"/>
  <c r="M444" i="27"/>
  <c r="S446" i="27"/>
  <c r="P445" i="27"/>
  <c r="K445" i="27"/>
  <c r="AK445" i="27" s="1"/>
  <c r="T444" i="27"/>
  <c r="AF444" i="27" s="1"/>
  <c r="AJ444" i="27" s="1"/>
  <c r="N446" i="27"/>
  <c r="U445" i="27"/>
  <c r="AH445" i="27" s="1"/>
  <c r="Q447" i="27"/>
  <c r="V446" i="27"/>
  <c r="AI446" i="27" s="1"/>
  <c r="W399" i="27" l="1"/>
  <c r="AC398" i="27"/>
  <c r="Z398" i="27"/>
  <c r="AD398" i="27"/>
  <c r="AA398" i="27"/>
  <c r="X399" i="27"/>
  <c r="AE398" i="27"/>
  <c r="AB398" i="27"/>
  <c r="Y399" i="27"/>
  <c r="AG444" i="27"/>
  <c r="P446" i="27"/>
  <c r="S447" i="27"/>
  <c r="M445" i="27"/>
  <c r="N447" i="27"/>
  <c r="U446" i="27"/>
  <c r="AH446" i="27" s="1"/>
  <c r="K446" i="27"/>
  <c r="AK446" i="27" s="1"/>
  <c r="T445" i="27"/>
  <c r="AF445" i="27" s="1"/>
  <c r="AJ445" i="27" s="1"/>
  <c r="Q448" i="27"/>
  <c r="V447" i="27"/>
  <c r="AI447" i="27" s="1"/>
  <c r="AD399" i="27" l="1"/>
  <c r="AA399" i="27"/>
  <c r="X400" i="27"/>
  <c r="AE399" i="27"/>
  <c r="Y400" i="27"/>
  <c r="AB399" i="27"/>
  <c r="W400" i="27"/>
  <c r="Z399" i="27"/>
  <c r="AC399" i="27"/>
  <c r="AG445" i="27"/>
  <c r="M446" i="27"/>
  <c r="S448" i="27"/>
  <c r="P447" i="27"/>
  <c r="N448" i="27"/>
  <c r="U447" i="27"/>
  <c r="AH447" i="27" s="1"/>
  <c r="K447" i="27"/>
  <c r="AK447" i="27" s="1"/>
  <c r="T446" i="27"/>
  <c r="AF446" i="27" s="1"/>
  <c r="AJ446" i="27" s="1"/>
  <c r="Q449" i="27"/>
  <c r="V448" i="27"/>
  <c r="AI448" i="27" s="1"/>
  <c r="AB400" i="27" l="1"/>
  <c r="Y401" i="27"/>
  <c r="AE400" i="27"/>
  <c r="AA400" i="27"/>
  <c r="AD400" i="27"/>
  <c r="X401" i="27"/>
  <c r="W401" i="27"/>
  <c r="AC400" i="27"/>
  <c r="Z400" i="27"/>
  <c r="AG446" i="27"/>
  <c r="M447" i="27"/>
  <c r="S449" i="27"/>
  <c r="P448" i="27"/>
  <c r="K448" i="27"/>
  <c r="AK448" i="27" s="1"/>
  <c r="T447" i="27"/>
  <c r="AF447" i="27" s="1"/>
  <c r="AJ447" i="27" s="1"/>
  <c r="N449" i="27"/>
  <c r="U448" i="27"/>
  <c r="AH448" i="27" s="1"/>
  <c r="Q450" i="27"/>
  <c r="V449" i="27"/>
  <c r="AI449" i="27" s="1"/>
  <c r="Z401" i="27" l="1"/>
  <c r="AC401" i="27"/>
  <c r="W402" i="27"/>
  <c r="AB401" i="27"/>
  <c r="Y402" i="27"/>
  <c r="AE401" i="27"/>
  <c r="AA401" i="27"/>
  <c r="AD401" i="27"/>
  <c r="X402" i="27"/>
  <c r="AG447" i="27"/>
  <c r="P449" i="27"/>
  <c r="S450" i="27"/>
  <c r="M448" i="27"/>
  <c r="K449" i="27"/>
  <c r="AK449" i="27" s="1"/>
  <c r="T448" i="27"/>
  <c r="AF448" i="27" s="1"/>
  <c r="AJ448" i="27" s="1"/>
  <c r="N450" i="27"/>
  <c r="U449" i="27"/>
  <c r="AH449" i="27" s="1"/>
  <c r="Q451" i="27"/>
  <c r="V450" i="27"/>
  <c r="AI450" i="27" s="1"/>
  <c r="W403" i="27" l="1"/>
  <c r="AC402" i="27"/>
  <c r="Z402" i="27"/>
  <c r="AB402" i="27"/>
  <c r="Y403" i="27"/>
  <c r="AE402" i="27"/>
  <c r="X403" i="27"/>
  <c r="AA402" i="27"/>
  <c r="AD402" i="27"/>
  <c r="AG448" i="27"/>
  <c r="S451" i="27"/>
  <c r="P450" i="27"/>
  <c r="M449" i="27"/>
  <c r="K450" i="27"/>
  <c r="AK450" i="27" s="1"/>
  <c r="T449" i="27"/>
  <c r="AF449" i="27" s="1"/>
  <c r="AJ449" i="27" s="1"/>
  <c r="N451" i="27"/>
  <c r="U450" i="27"/>
  <c r="AH450" i="27" s="1"/>
  <c r="Q452" i="27"/>
  <c r="V451" i="27"/>
  <c r="AI451" i="27" s="1"/>
  <c r="AA403" i="27" l="1"/>
  <c r="AD403" i="27"/>
  <c r="X404" i="27"/>
  <c r="AB403" i="27"/>
  <c r="AE403" i="27"/>
  <c r="Y404" i="27"/>
  <c r="AC403" i="27"/>
  <c r="Z403" i="27"/>
  <c r="W404" i="27"/>
  <c r="AG449" i="27"/>
  <c r="P451" i="27"/>
  <c r="S452" i="27"/>
  <c r="M450" i="27"/>
  <c r="N452" i="27"/>
  <c r="U451" i="27"/>
  <c r="AH451" i="27" s="1"/>
  <c r="K451" i="27"/>
  <c r="AK451" i="27" s="1"/>
  <c r="T450" i="27"/>
  <c r="AF450" i="27" s="1"/>
  <c r="AJ450" i="27" s="1"/>
  <c r="Q453" i="27"/>
  <c r="V452" i="27"/>
  <c r="AI452" i="27" s="1"/>
  <c r="AE404" i="27" l="1"/>
  <c r="AB404" i="27"/>
  <c r="Y405" i="27"/>
  <c r="AA404" i="27"/>
  <c r="X405" i="27"/>
  <c r="AD404" i="27"/>
  <c r="AC404" i="27"/>
  <c r="Z404" i="27"/>
  <c r="W405" i="27"/>
  <c r="AG450" i="27"/>
  <c r="M451" i="27"/>
  <c r="S453" i="27"/>
  <c r="P452" i="27"/>
  <c r="K452" i="27"/>
  <c r="AK452" i="27" s="1"/>
  <c r="T451" i="27"/>
  <c r="AF451" i="27" s="1"/>
  <c r="AJ451" i="27" s="1"/>
  <c r="N453" i="27"/>
  <c r="U452" i="27"/>
  <c r="AH452" i="27" s="1"/>
  <c r="Q454" i="27"/>
  <c r="V453" i="27"/>
  <c r="AI453" i="27" s="1"/>
  <c r="AD405" i="27" l="1"/>
  <c r="AA405" i="27"/>
  <c r="X406" i="27"/>
  <c r="AB405" i="27"/>
  <c r="AE405" i="27"/>
  <c r="Y406" i="27"/>
  <c r="AC405" i="27"/>
  <c r="W406" i="27"/>
  <c r="Z405" i="27"/>
  <c r="AG451" i="27"/>
  <c r="P453" i="27"/>
  <c r="S454" i="27"/>
  <c r="M452" i="27"/>
  <c r="N454" i="27"/>
  <c r="U453" i="27"/>
  <c r="AH453" i="27" s="1"/>
  <c r="K453" i="27"/>
  <c r="AK453" i="27" s="1"/>
  <c r="T452" i="27"/>
  <c r="AF452" i="27" s="1"/>
  <c r="AJ452" i="27" s="1"/>
  <c r="Q455" i="27"/>
  <c r="V454" i="27"/>
  <c r="AI454" i="27" s="1"/>
  <c r="AE406" i="27" l="1"/>
  <c r="AB406" i="27"/>
  <c r="Y407" i="27"/>
  <c r="W407" i="27"/>
  <c r="AC406" i="27"/>
  <c r="Z406" i="27"/>
  <c r="AD406" i="27"/>
  <c r="X407" i="27"/>
  <c r="AA406" i="27"/>
  <c r="AG452" i="27"/>
  <c r="M453" i="27"/>
  <c r="S455" i="27"/>
  <c r="P454" i="27"/>
  <c r="K454" i="27"/>
  <c r="AK454" i="27" s="1"/>
  <c r="T453" i="27"/>
  <c r="AF453" i="27" s="1"/>
  <c r="AJ453" i="27" s="1"/>
  <c r="N455" i="27"/>
  <c r="U454" i="27"/>
  <c r="AH454" i="27" s="1"/>
  <c r="Q456" i="27"/>
  <c r="V455" i="27"/>
  <c r="AI455" i="27" s="1"/>
  <c r="AC407" i="27" l="1"/>
  <c r="W408" i="27"/>
  <c r="Z407" i="27"/>
  <c r="X408" i="27"/>
  <c r="AD407" i="27"/>
  <c r="AA407" i="27"/>
  <c r="Y408" i="27"/>
  <c r="AB407" i="27"/>
  <c r="AE407" i="27"/>
  <c r="AG453" i="27"/>
  <c r="S456" i="27"/>
  <c r="P455" i="27"/>
  <c r="M454" i="27"/>
  <c r="N456" i="27"/>
  <c r="U455" i="27"/>
  <c r="AH455" i="27" s="1"/>
  <c r="K455" i="27"/>
  <c r="AK455" i="27" s="1"/>
  <c r="T454" i="27"/>
  <c r="AF454" i="27" s="1"/>
  <c r="AJ454" i="27" s="1"/>
  <c r="Q457" i="27"/>
  <c r="V456" i="27"/>
  <c r="AI456" i="27" s="1"/>
  <c r="AB408" i="27" l="1"/>
  <c r="AE408" i="27"/>
  <c r="Y409" i="27"/>
  <c r="AA408" i="27"/>
  <c r="X409" i="27"/>
  <c r="AD408" i="27"/>
  <c r="Z408" i="27"/>
  <c r="AC408" i="27"/>
  <c r="W409" i="27"/>
  <c r="AG454" i="27"/>
  <c r="M455" i="27"/>
  <c r="S457" i="27"/>
  <c r="P456" i="27"/>
  <c r="K456" i="27"/>
  <c r="AK456" i="27" s="1"/>
  <c r="T455" i="27"/>
  <c r="AF455" i="27" s="1"/>
  <c r="AJ455" i="27" s="1"/>
  <c r="N457" i="27"/>
  <c r="U456" i="27"/>
  <c r="AH456" i="27" s="1"/>
  <c r="Q458" i="27"/>
  <c r="V457" i="27"/>
  <c r="AI457" i="27" s="1"/>
  <c r="AA409" i="27" l="1"/>
  <c r="X410" i="27"/>
  <c r="AD409" i="27"/>
  <c r="Y410" i="27"/>
  <c r="AE409" i="27"/>
  <c r="AB409" i="27"/>
  <c r="W410" i="27"/>
  <c r="Z409" i="27"/>
  <c r="AC409" i="27"/>
  <c r="AG455" i="27"/>
  <c r="P457" i="27"/>
  <c r="S458" i="27"/>
  <c r="M456" i="27"/>
  <c r="N458" i="27"/>
  <c r="U457" i="27"/>
  <c r="AH457" i="27" s="1"/>
  <c r="K457" i="27"/>
  <c r="AK457" i="27" s="1"/>
  <c r="T456" i="27"/>
  <c r="AF456" i="27" s="1"/>
  <c r="AJ456" i="27" s="1"/>
  <c r="Q459" i="27"/>
  <c r="V458" i="27"/>
  <c r="AI458" i="27" s="1"/>
  <c r="AC410" i="27" l="1"/>
  <c r="Z410" i="27"/>
  <c r="W411" i="27"/>
  <c r="AB410" i="27"/>
  <c r="Y411" i="27"/>
  <c r="AE410" i="27"/>
  <c r="AD410" i="27"/>
  <c r="AA410" i="27"/>
  <c r="X411" i="27"/>
  <c r="AG456" i="27"/>
  <c r="M457" i="27"/>
  <c r="S459" i="27"/>
  <c r="P458" i="27"/>
  <c r="K458" i="27"/>
  <c r="AK458" i="27" s="1"/>
  <c r="T457" i="27"/>
  <c r="AF457" i="27" s="1"/>
  <c r="AJ457" i="27" s="1"/>
  <c r="N459" i="27"/>
  <c r="U458" i="27"/>
  <c r="AH458" i="27" s="1"/>
  <c r="Q460" i="27"/>
  <c r="V459" i="27"/>
  <c r="AI459" i="27" s="1"/>
  <c r="Y412" i="27" l="1"/>
  <c r="AB411" i="27"/>
  <c r="AE411" i="27"/>
  <c r="AC411" i="27"/>
  <c r="W412" i="27"/>
  <c r="Z411" i="27"/>
  <c r="AD411" i="27"/>
  <c r="AA411" i="27"/>
  <c r="X412" i="27"/>
  <c r="AG457" i="27"/>
  <c r="P459" i="27"/>
  <c r="S460" i="27"/>
  <c r="M458" i="27"/>
  <c r="N460" i="27"/>
  <c r="U459" i="27"/>
  <c r="AH459" i="27" s="1"/>
  <c r="K459" i="27"/>
  <c r="AK459" i="27" s="1"/>
  <c r="T458" i="27"/>
  <c r="AF458" i="27" s="1"/>
  <c r="AJ458" i="27" s="1"/>
  <c r="Q461" i="27"/>
  <c r="V460" i="27"/>
  <c r="AI460" i="27" s="1"/>
  <c r="AC412" i="27" l="1"/>
  <c r="Z412" i="27"/>
  <c r="W413" i="27"/>
  <c r="AA412" i="27"/>
  <c r="AD412" i="27"/>
  <c r="X413" i="27"/>
  <c r="AB412" i="27"/>
  <c r="Y413" i="27"/>
  <c r="AE412" i="27"/>
  <c r="AG458" i="27"/>
  <c r="S461" i="27"/>
  <c r="M459" i="27"/>
  <c r="P460" i="27"/>
  <c r="K460" i="27"/>
  <c r="AK460" i="27" s="1"/>
  <c r="T459" i="27"/>
  <c r="AF459" i="27" s="1"/>
  <c r="AJ459" i="27" s="1"/>
  <c r="N461" i="27"/>
  <c r="U460" i="27"/>
  <c r="AH460" i="27" s="1"/>
  <c r="Q462" i="27"/>
  <c r="V461" i="27"/>
  <c r="AI461" i="27" s="1"/>
  <c r="AD413" i="27" l="1"/>
  <c r="X414" i="27"/>
  <c r="AA413" i="27"/>
  <c r="AE413" i="27"/>
  <c r="AB413" i="27"/>
  <c r="Y414" i="27"/>
  <c r="AC413" i="27"/>
  <c r="W414" i="27"/>
  <c r="Z413" i="27"/>
  <c r="AG459" i="27"/>
  <c r="P461" i="27"/>
  <c r="S462" i="27"/>
  <c r="M460" i="27"/>
  <c r="N462" i="27"/>
  <c r="U461" i="27"/>
  <c r="AH461" i="27" s="1"/>
  <c r="K461" i="27"/>
  <c r="AK461" i="27" s="1"/>
  <c r="T460" i="27"/>
  <c r="AF460" i="27" s="1"/>
  <c r="AJ460" i="27" s="1"/>
  <c r="Q463" i="27"/>
  <c r="V462" i="27"/>
  <c r="AI462" i="27" s="1"/>
  <c r="AC414" i="27" l="1"/>
  <c r="W415" i="27"/>
  <c r="Z414" i="27"/>
  <c r="Y415" i="27"/>
  <c r="AE414" i="27"/>
  <c r="AB414" i="27"/>
  <c r="AA414" i="27"/>
  <c r="X415" i="27"/>
  <c r="AD414" i="27"/>
  <c r="AG460" i="27"/>
  <c r="S463" i="27"/>
  <c r="M461" i="27"/>
  <c r="P462" i="27"/>
  <c r="K462" i="27"/>
  <c r="AK462" i="27" s="1"/>
  <c r="T461" i="27"/>
  <c r="AF461" i="27" s="1"/>
  <c r="AJ461" i="27" s="1"/>
  <c r="N463" i="27"/>
  <c r="U462" i="27"/>
  <c r="AH462" i="27" s="1"/>
  <c r="Q464" i="27"/>
  <c r="V463" i="27"/>
  <c r="AI463" i="27" s="1"/>
  <c r="X416" i="27" l="1"/>
  <c r="AA415" i="27"/>
  <c r="AD415" i="27"/>
  <c r="AC415" i="27"/>
  <c r="Z415" i="27"/>
  <c r="W416" i="27"/>
  <c r="AB415" i="27"/>
  <c r="AE415" i="27"/>
  <c r="Y416" i="27"/>
  <c r="AG461" i="27"/>
  <c r="S464" i="27"/>
  <c r="P463" i="27"/>
  <c r="M462" i="27"/>
  <c r="N464" i="27"/>
  <c r="U463" i="27"/>
  <c r="AH463" i="27" s="1"/>
  <c r="K463" i="27"/>
  <c r="AK463" i="27" s="1"/>
  <c r="T462" i="27"/>
  <c r="AF462" i="27" s="1"/>
  <c r="AJ462" i="27" s="1"/>
  <c r="Q465" i="27"/>
  <c r="V464" i="27"/>
  <c r="AI464" i="27" s="1"/>
  <c r="Z416" i="27" l="1"/>
  <c r="W417" i="27"/>
  <c r="AC416" i="27"/>
  <c r="AE416" i="27"/>
  <c r="Y417" i="27"/>
  <c r="AB416" i="27"/>
  <c r="AA416" i="27"/>
  <c r="AD416" i="27"/>
  <c r="X417" i="27"/>
  <c r="AG462" i="27"/>
  <c r="S465" i="27"/>
  <c r="M463" i="27"/>
  <c r="P464" i="27"/>
  <c r="K464" i="27"/>
  <c r="AK464" i="27" s="1"/>
  <c r="T463" i="27"/>
  <c r="AF463" i="27" s="1"/>
  <c r="AJ463" i="27" s="1"/>
  <c r="N465" i="27"/>
  <c r="U464" i="27"/>
  <c r="AH464" i="27" s="1"/>
  <c r="Q466" i="27"/>
  <c r="V465" i="27"/>
  <c r="AI465" i="27" s="1"/>
  <c r="Y418" i="27" l="1"/>
  <c r="AE417" i="27"/>
  <c r="AB417" i="27"/>
  <c r="AC417" i="27"/>
  <c r="Z417" i="27"/>
  <c r="W418" i="27"/>
  <c r="X418" i="27"/>
  <c r="AD417" i="27"/>
  <c r="AA417" i="27"/>
  <c r="AG463" i="27"/>
  <c r="S466" i="27"/>
  <c r="P465" i="27"/>
  <c r="M464" i="27"/>
  <c r="K465" i="27"/>
  <c r="AK465" i="27" s="1"/>
  <c r="T464" i="27"/>
  <c r="AF464" i="27" s="1"/>
  <c r="AJ464" i="27" s="1"/>
  <c r="N466" i="27"/>
  <c r="U465" i="27"/>
  <c r="AH465" i="27" s="1"/>
  <c r="Q467" i="27"/>
  <c r="V466" i="27"/>
  <c r="AI466" i="27" s="1"/>
  <c r="AA418" i="27" l="1"/>
  <c r="X419" i="27"/>
  <c r="AD418" i="27"/>
  <c r="Z418" i="27"/>
  <c r="W419" i="27"/>
  <c r="AC418" i="27"/>
  <c r="AB418" i="27"/>
  <c r="Y419" i="27"/>
  <c r="AE418" i="27"/>
  <c r="AG464" i="27"/>
  <c r="P466" i="27"/>
  <c r="S467" i="27"/>
  <c r="M465" i="27"/>
  <c r="N467" i="27"/>
  <c r="U466" i="27"/>
  <c r="AH466" i="27" s="1"/>
  <c r="K466" i="27"/>
  <c r="AK466" i="27" s="1"/>
  <c r="T465" i="27"/>
  <c r="AF465" i="27" s="1"/>
  <c r="AJ465" i="27" s="1"/>
  <c r="Q468" i="27"/>
  <c r="V467" i="27"/>
  <c r="AI467" i="27" s="1"/>
  <c r="AE419" i="27" l="1"/>
  <c r="Y420" i="27"/>
  <c r="AB419" i="27"/>
  <c r="Z419" i="27"/>
  <c r="AC419" i="27"/>
  <c r="W420" i="27"/>
  <c r="X420" i="27"/>
  <c r="AD419" i="27"/>
  <c r="AA419" i="27"/>
  <c r="AG465" i="27"/>
  <c r="S468" i="27"/>
  <c r="M466" i="27"/>
  <c r="P467" i="27"/>
  <c r="K467" i="27"/>
  <c r="AK467" i="27" s="1"/>
  <c r="T466" i="27"/>
  <c r="AF466" i="27" s="1"/>
  <c r="AJ466" i="27" s="1"/>
  <c r="N468" i="27"/>
  <c r="U467" i="27"/>
  <c r="AH467" i="27" s="1"/>
  <c r="Q469" i="27"/>
  <c r="V468" i="27"/>
  <c r="AI468" i="27" s="1"/>
  <c r="Z420" i="27" l="1"/>
  <c r="W421" i="27"/>
  <c r="AC420" i="27"/>
  <c r="Y421" i="27"/>
  <c r="AB420" i="27"/>
  <c r="AE420" i="27"/>
  <c r="X421" i="27"/>
  <c r="AA420" i="27"/>
  <c r="AD420" i="27"/>
  <c r="AG466" i="27"/>
  <c r="S469" i="27"/>
  <c r="M467" i="27"/>
  <c r="P468" i="27"/>
  <c r="N469" i="27"/>
  <c r="U468" i="27"/>
  <c r="AH468" i="27" s="1"/>
  <c r="K468" i="27"/>
  <c r="AK468" i="27" s="1"/>
  <c r="T467" i="27"/>
  <c r="AF467" i="27" s="1"/>
  <c r="AJ467" i="27" s="1"/>
  <c r="Q470" i="27"/>
  <c r="V469" i="27"/>
  <c r="AI469" i="27" s="1"/>
  <c r="X422" i="27" l="1"/>
  <c r="AD421" i="27"/>
  <c r="AA421" i="27"/>
  <c r="Y422" i="27"/>
  <c r="AE421" i="27"/>
  <c r="AB421" i="27"/>
  <c r="AC421" i="27"/>
  <c r="Z421" i="27"/>
  <c r="W422" i="27"/>
  <c r="AG467" i="27"/>
  <c r="S470" i="27"/>
  <c r="M468" i="27"/>
  <c r="P469" i="27"/>
  <c r="K469" i="27"/>
  <c r="AK469" i="27" s="1"/>
  <c r="T468" i="27"/>
  <c r="AF468" i="27" s="1"/>
  <c r="AJ468" i="27" s="1"/>
  <c r="N470" i="27"/>
  <c r="U469" i="27"/>
  <c r="AH469" i="27" s="1"/>
  <c r="Q471" i="27"/>
  <c r="V470" i="27"/>
  <c r="AI470" i="27" s="1"/>
  <c r="AB422" i="27" l="1"/>
  <c r="Y423" i="27"/>
  <c r="AE422" i="27"/>
  <c r="W423" i="27"/>
  <c r="AC422" i="27"/>
  <c r="Z422" i="27"/>
  <c r="AD422" i="27"/>
  <c r="AA422" i="27"/>
  <c r="X423" i="27"/>
  <c r="AG468" i="27"/>
  <c r="P470" i="27"/>
  <c r="S471" i="27"/>
  <c r="M469" i="27"/>
  <c r="N471" i="27"/>
  <c r="U470" i="27"/>
  <c r="AH470" i="27" s="1"/>
  <c r="K470" i="27"/>
  <c r="AK470" i="27" s="1"/>
  <c r="T469" i="27"/>
  <c r="AF469" i="27" s="1"/>
  <c r="AJ469" i="27" s="1"/>
  <c r="Q472" i="27"/>
  <c r="V471" i="27"/>
  <c r="AI471" i="27" s="1"/>
  <c r="Z423" i="27" l="1"/>
  <c r="AC423" i="27"/>
  <c r="W424" i="27"/>
  <c r="Y424" i="27"/>
  <c r="AB423" i="27"/>
  <c r="AE423" i="27"/>
  <c r="AD423" i="27"/>
  <c r="X424" i="27"/>
  <c r="AA423" i="27"/>
  <c r="AG469" i="27"/>
  <c r="M470" i="27"/>
  <c r="S472" i="27"/>
  <c r="P471" i="27"/>
  <c r="K471" i="27"/>
  <c r="AK471" i="27" s="1"/>
  <c r="T470" i="27"/>
  <c r="AF470" i="27" s="1"/>
  <c r="AJ470" i="27" s="1"/>
  <c r="N472" i="27"/>
  <c r="U471" i="27"/>
  <c r="AH471" i="27" s="1"/>
  <c r="Q473" i="27"/>
  <c r="V472" i="27"/>
  <c r="AI472" i="27" s="1"/>
  <c r="AB424" i="27" l="1"/>
  <c r="Y425" i="27"/>
  <c r="AE424" i="27"/>
  <c r="Z424" i="27"/>
  <c r="W425" i="27"/>
  <c r="AC424" i="27"/>
  <c r="X425" i="27"/>
  <c r="AD424" i="27"/>
  <c r="AA424" i="27"/>
  <c r="AG470" i="27"/>
  <c r="P472" i="27"/>
  <c r="S473" i="27"/>
  <c r="M471" i="27"/>
  <c r="N473" i="27"/>
  <c r="U472" i="27"/>
  <c r="AH472" i="27" s="1"/>
  <c r="K472" i="27"/>
  <c r="AK472" i="27" s="1"/>
  <c r="T471" i="27"/>
  <c r="AF471" i="27" s="1"/>
  <c r="AJ471" i="27" s="1"/>
  <c r="Q474" i="27"/>
  <c r="V473" i="27"/>
  <c r="AI473" i="27" s="1"/>
  <c r="X426" i="27" l="1"/>
  <c r="AA425" i="27"/>
  <c r="AD425" i="27"/>
  <c r="AE425" i="27"/>
  <c r="AB425" i="27"/>
  <c r="Y426" i="27"/>
  <c r="W426" i="27"/>
  <c r="AC425" i="27"/>
  <c r="Z425" i="27"/>
  <c r="AG471" i="27"/>
  <c r="S474" i="27"/>
  <c r="M472" i="27"/>
  <c r="P473" i="27"/>
  <c r="K473" i="27"/>
  <c r="AK473" i="27" s="1"/>
  <c r="T472" i="27"/>
  <c r="AF472" i="27" s="1"/>
  <c r="AJ472" i="27" s="1"/>
  <c r="N474" i="27"/>
  <c r="U473" i="27"/>
  <c r="AH473" i="27" s="1"/>
  <c r="Q475" i="27"/>
  <c r="V474" i="27"/>
  <c r="AI474" i="27" s="1"/>
  <c r="AC426" i="27" l="1"/>
  <c r="W427" i="27"/>
  <c r="Z426" i="27"/>
  <c r="AB426" i="27"/>
  <c r="Y427" i="27"/>
  <c r="AE426" i="27"/>
  <c r="X427" i="27"/>
  <c r="AD426" i="27"/>
  <c r="AA426" i="27"/>
  <c r="AG472" i="27"/>
  <c r="P474" i="27"/>
  <c r="S475" i="27"/>
  <c r="M473" i="27"/>
  <c r="N475" i="27"/>
  <c r="U474" i="27"/>
  <c r="AH474" i="27" s="1"/>
  <c r="K474" i="27"/>
  <c r="AK474" i="27" s="1"/>
  <c r="T473" i="27"/>
  <c r="AF473" i="27" s="1"/>
  <c r="AJ473" i="27" s="1"/>
  <c r="Q476" i="27"/>
  <c r="V475" i="27"/>
  <c r="AI475" i="27" s="1"/>
  <c r="AA427" i="27" l="1"/>
  <c r="X428" i="27"/>
  <c r="AD427" i="27"/>
  <c r="AB427" i="27"/>
  <c r="AE427" i="27"/>
  <c r="Y428" i="27"/>
  <c r="AC427" i="27"/>
  <c r="Z427" i="27"/>
  <c r="W428" i="27"/>
  <c r="AG473" i="27"/>
  <c r="M474" i="27"/>
  <c r="S476" i="27"/>
  <c r="P475" i="27"/>
  <c r="K475" i="27"/>
  <c r="AK475" i="27" s="1"/>
  <c r="T474" i="27"/>
  <c r="AF474" i="27" s="1"/>
  <c r="AJ474" i="27" s="1"/>
  <c r="N476" i="27"/>
  <c r="U475" i="27"/>
  <c r="AH475" i="27" s="1"/>
  <c r="Q477" i="27"/>
  <c r="V476" i="27"/>
  <c r="AI476" i="27" s="1"/>
  <c r="X429" i="27" l="1"/>
  <c r="AD428" i="27"/>
  <c r="AA428" i="27"/>
  <c r="AE428" i="27"/>
  <c r="AB428" i="27"/>
  <c r="Y429" i="27"/>
  <c r="W429" i="27"/>
  <c r="Z428" i="27"/>
  <c r="AC428" i="27"/>
  <c r="AG474" i="27"/>
  <c r="P476" i="27"/>
  <c r="S477" i="27"/>
  <c r="M475" i="27"/>
  <c r="N477" i="27"/>
  <c r="U476" i="27"/>
  <c r="AH476" i="27" s="1"/>
  <c r="K476" i="27"/>
  <c r="AK476" i="27" s="1"/>
  <c r="T475" i="27"/>
  <c r="AF475" i="27" s="1"/>
  <c r="AJ475" i="27" s="1"/>
  <c r="Q478" i="27"/>
  <c r="V477" i="27"/>
  <c r="AI477" i="27" s="1"/>
  <c r="AE429" i="27" l="1"/>
  <c r="Y430" i="27"/>
  <c r="AB429" i="27"/>
  <c r="W430" i="27"/>
  <c r="AC429" i="27"/>
  <c r="Z429" i="27"/>
  <c r="AA429" i="27"/>
  <c r="X430" i="27"/>
  <c r="AD429" i="27"/>
  <c r="AG475" i="27"/>
  <c r="M476" i="27"/>
  <c r="S478" i="27"/>
  <c r="P477" i="27"/>
  <c r="N478" i="27"/>
  <c r="U477" i="27"/>
  <c r="AH477" i="27" s="1"/>
  <c r="K477" i="27"/>
  <c r="AK477" i="27" s="1"/>
  <c r="T476" i="27"/>
  <c r="AF476" i="27" s="1"/>
  <c r="AJ476" i="27" s="1"/>
  <c r="Q479" i="27"/>
  <c r="V478" i="27"/>
  <c r="AI478" i="27" s="1"/>
  <c r="X431" i="27" l="1"/>
  <c r="AD430" i="27"/>
  <c r="AA430" i="27"/>
  <c r="W431" i="27"/>
  <c r="AC430" i="27"/>
  <c r="Z430" i="27"/>
  <c r="AB430" i="27"/>
  <c r="AE430" i="27"/>
  <c r="Y431" i="27"/>
  <c r="AG476" i="27"/>
  <c r="M477" i="27"/>
  <c r="S479" i="27"/>
  <c r="P478" i="27"/>
  <c r="K478" i="27"/>
  <c r="AK478" i="27" s="1"/>
  <c r="T477" i="27"/>
  <c r="AF477" i="27" s="1"/>
  <c r="AJ477" i="27" s="1"/>
  <c r="N479" i="27"/>
  <c r="U478" i="27"/>
  <c r="AH478" i="27" s="1"/>
  <c r="Q480" i="27"/>
  <c r="V479" i="27"/>
  <c r="AI479" i="27" s="1"/>
  <c r="Z431" i="27" l="1"/>
  <c r="AC431" i="27"/>
  <c r="W432" i="27"/>
  <c r="AB431" i="27"/>
  <c r="Y432" i="27"/>
  <c r="AE431" i="27"/>
  <c r="AA431" i="27"/>
  <c r="AD431" i="27"/>
  <c r="X432" i="27"/>
  <c r="AG477" i="27"/>
  <c r="S480" i="27"/>
  <c r="M478" i="27"/>
  <c r="P479" i="27"/>
  <c r="N480" i="27"/>
  <c r="U479" i="27"/>
  <c r="AH479" i="27" s="1"/>
  <c r="K479" i="27"/>
  <c r="AK479" i="27" s="1"/>
  <c r="T478" i="27"/>
  <c r="AF478" i="27" s="1"/>
  <c r="AJ478" i="27" s="1"/>
  <c r="Q481" i="27"/>
  <c r="V480" i="27"/>
  <c r="AI480" i="27" s="1"/>
  <c r="Y433" i="27" l="1"/>
  <c r="AE432" i="27"/>
  <c r="AB432" i="27"/>
  <c r="AC432" i="27"/>
  <c r="Z432" i="27"/>
  <c r="W433" i="27"/>
  <c r="X433" i="27"/>
  <c r="AA432" i="27"/>
  <c r="AD432" i="27"/>
  <c r="AG478" i="27"/>
  <c r="S481" i="27"/>
  <c r="P480" i="27"/>
  <c r="M479" i="27"/>
  <c r="K480" i="27"/>
  <c r="AK480" i="27" s="1"/>
  <c r="T479" i="27"/>
  <c r="AF479" i="27" s="1"/>
  <c r="AJ479" i="27" s="1"/>
  <c r="N481" i="27"/>
  <c r="U480" i="27"/>
  <c r="AH480" i="27" s="1"/>
  <c r="Q482" i="27"/>
  <c r="V481" i="27"/>
  <c r="AI481" i="27" s="1"/>
  <c r="X434" i="27" l="1"/>
  <c r="AD433" i="27"/>
  <c r="AA433" i="27"/>
  <c r="W434" i="27"/>
  <c r="AC433" i="27"/>
  <c r="Z433" i="27"/>
  <c r="AE433" i="27"/>
  <c r="AB433" i="27"/>
  <c r="Y434" i="27"/>
  <c r="AG479" i="27"/>
  <c r="P481" i="27"/>
  <c r="S482" i="27"/>
  <c r="M480" i="27"/>
  <c r="N482" i="27"/>
  <c r="U481" i="27"/>
  <c r="AH481" i="27" s="1"/>
  <c r="K481" i="27"/>
  <c r="AK481" i="27" s="1"/>
  <c r="T480" i="27"/>
  <c r="AF480" i="27" s="1"/>
  <c r="AJ480" i="27" s="1"/>
  <c r="Q483" i="27"/>
  <c r="V482" i="27"/>
  <c r="AI482" i="27" s="1"/>
  <c r="AC434" i="27" l="1"/>
  <c r="Z434" i="27"/>
  <c r="W435" i="27"/>
  <c r="AB434" i="27"/>
  <c r="Y435" i="27"/>
  <c r="AE434" i="27"/>
  <c r="AA434" i="27"/>
  <c r="AD434" i="27"/>
  <c r="X435" i="27"/>
  <c r="AG480" i="27"/>
  <c r="S483" i="27"/>
  <c r="M481" i="27"/>
  <c r="P482" i="27"/>
  <c r="K482" i="27"/>
  <c r="AK482" i="27" s="1"/>
  <c r="T481" i="27"/>
  <c r="AF481" i="27" s="1"/>
  <c r="AJ481" i="27" s="1"/>
  <c r="N483" i="27"/>
  <c r="U482" i="27"/>
  <c r="AH482" i="27" s="1"/>
  <c r="Q484" i="27"/>
  <c r="V483" i="27"/>
  <c r="AI483" i="27" s="1"/>
  <c r="AE435" i="27" l="1"/>
  <c r="AB435" i="27"/>
  <c r="Y436" i="27"/>
  <c r="Z435" i="27"/>
  <c r="W436" i="27"/>
  <c r="AC435" i="27"/>
  <c r="AA435" i="27"/>
  <c r="AD435" i="27"/>
  <c r="X436" i="27"/>
  <c r="AG481" i="27"/>
  <c r="P483" i="27"/>
  <c r="S484" i="27"/>
  <c r="M482" i="27"/>
  <c r="N484" i="27"/>
  <c r="U483" i="27"/>
  <c r="AH483" i="27" s="1"/>
  <c r="K483" i="27"/>
  <c r="AK483" i="27" s="1"/>
  <c r="T482" i="27"/>
  <c r="AF482" i="27" s="1"/>
  <c r="AJ482" i="27" s="1"/>
  <c r="Q485" i="27"/>
  <c r="V484" i="27"/>
  <c r="AI484" i="27" s="1"/>
  <c r="AC436" i="27" l="1"/>
  <c r="W437" i="27"/>
  <c r="Z436" i="27"/>
  <c r="Y437" i="27"/>
  <c r="AE436" i="27"/>
  <c r="AB436" i="27"/>
  <c r="AD436" i="27"/>
  <c r="X437" i="27"/>
  <c r="AA436" i="27"/>
  <c r="AG482" i="27"/>
  <c r="M483" i="27"/>
  <c r="S485" i="27"/>
  <c r="P484" i="27"/>
  <c r="K484" i="27"/>
  <c r="AK484" i="27" s="1"/>
  <c r="T483" i="27"/>
  <c r="AF483" i="27" s="1"/>
  <c r="AJ483" i="27" s="1"/>
  <c r="N485" i="27"/>
  <c r="U484" i="27"/>
  <c r="AH484" i="27" s="1"/>
  <c r="Q486" i="27"/>
  <c r="V485" i="27"/>
  <c r="AI485" i="27" s="1"/>
  <c r="AE437" i="27" l="1"/>
  <c r="AB437" i="27"/>
  <c r="Y438" i="27"/>
  <c r="W438" i="27"/>
  <c r="AC437" i="27"/>
  <c r="Z437" i="27"/>
  <c r="AA437" i="27"/>
  <c r="X438" i="27"/>
  <c r="AD437" i="27"/>
  <c r="AG483" i="27"/>
  <c r="S486" i="27"/>
  <c r="P485" i="27"/>
  <c r="M484" i="27"/>
  <c r="N486" i="27"/>
  <c r="U485" i="27"/>
  <c r="AH485" i="27" s="1"/>
  <c r="K485" i="27"/>
  <c r="AK485" i="27" s="1"/>
  <c r="T484" i="27"/>
  <c r="AF484" i="27" s="1"/>
  <c r="AJ484" i="27" s="1"/>
  <c r="Q487" i="27"/>
  <c r="V486" i="27"/>
  <c r="AI486" i="27" s="1"/>
  <c r="Z438" i="27" l="1"/>
  <c r="AC438" i="27"/>
  <c r="W439" i="27"/>
  <c r="AD438" i="27"/>
  <c r="AA438" i="27"/>
  <c r="X439" i="27"/>
  <c r="AB438" i="27"/>
  <c r="Y439" i="27"/>
  <c r="AE438" i="27"/>
  <c r="AG484" i="27"/>
  <c r="M485" i="27"/>
  <c r="P486" i="27"/>
  <c r="S487" i="27"/>
  <c r="K486" i="27"/>
  <c r="AK486" i="27" s="1"/>
  <c r="T485" i="27"/>
  <c r="AF485" i="27" s="1"/>
  <c r="AJ485" i="27" s="1"/>
  <c r="N487" i="27"/>
  <c r="U486" i="27"/>
  <c r="AH486" i="27" s="1"/>
  <c r="Q488" i="27"/>
  <c r="V487" i="27"/>
  <c r="AI487" i="27" s="1"/>
  <c r="Y440" i="27" l="1"/>
  <c r="AE439" i="27"/>
  <c r="AB439" i="27"/>
  <c r="AC439" i="27"/>
  <c r="Z439" i="27"/>
  <c r="W440" i="27"/>
  <c r="AA439" i="27"/>
  <c r="X440" i="27"/>
  <c r="AD439" i="27"/>
  <c r="AG485" i="27"/>
  <c r="P487" i="27"/>
  <c r="S488" i="27"/>
  <c r="M486" i="27"/>
  <c r="N488" i="27"/>
  <c r="U487" i="27"/>
  <c r="AH487" i="27" s="1"/>
  <c r="K487" i="27"/>
  <c r="AK487" i="27" s="1"/>
  <c r="T486" i="27"/>
  <c r="AF486" i="27" s="1"/>
  <c r="AJ486" i="27" s="1"/>
  <c r="Q489" i="27"/>
  <c r="V488" i="27"/>
  <c r="AI488" i="27" s="1"/>
  <c r="W441" i="27" l="1"/>
  <c r="Z440" i="27"/>
  <c r="AC440" i="27"/>
  <c r="X441" i="27"/>
  <c r="AD440" i="27"/>
  <c r="AA440" i="27"/>
  <c r="AB440" i="27"/>
  <c r="Y441" i="27"/>
  <c r="AE440" i="27"/>
  <c r="AG486" i="27"/>
  <c r="P488" i="27"/>
  <c r="S489" i="27"/>
  <c r="M487" i="27"/>
  <c r="K488" i="27"/>
  <c r="AK488" i="27" s="1"/>
  <c r="T487" i="27"/>
  <c r="AF487" i="27" s="1"/>
  <c r="AJ487" i="27" s="1"/>
  <c r="N489" i="27"/>
  <c r="U488" i="27"/>
  <c r="AH488" i="27" s="1"/>
  <c r="Q490" i="27"/>
  <c r="V489" i="27"/>
  <c r="AI489" i="27" s="1"/>
  <c r="Y442" i="27" l="1"/>
  <c r="AB441" i="27"/>
  <c r="AE441" i="27"/>
  <c r="AD441" i="27"/>
  <c r="X442" i="27"/>
  <c r="AA441" i="27"/>
  <c r="Z441" i="27"/>
  <c r="W442" i="27"/>
  <c r="AC441" i="27"/>
  <c r="AG487" i="27"/>
  <c r="V490" i="27"/>
  <c r="AI490" i="27" s="1"/>
  <c r="S490" i="27"/>
  <c r="P489" i="27"/>
  <c r="M488" i="27"/>
  <c r="N490" i="27"/>
  <c r="U489" i="27"/>
  <c r="AH489" i="27" s="1"/>
  <c r="K489" i="27"/>
  <c r="AK489" i="27" s="1"/>
  <c r="T488" i="27"/>
  <c r="AF488" i="27" s="1"/>
  <c r="AJ488" i="27" s="1"/>
  <c r="X443" i="27" l="1"/>
  <c r="AA442" i="27"/>
  <c r="AD442" i="27"/>
  <c r="Z442" i="27"/>
  <c r="AC442" i="27"/>
  <c r="W443" i="27"/>
  <c r="Y443" i="27"/>
  <c r="AE442" i="27"/>
  <c r="AB442" i="27"/>
  <c r="AG488" i="27"/>
  <c r="M489" i="27"/>
  <c r="U490" i="27"/>
  <c r="AH490" i="27" s="1"/>
  <c r="P490" i="27"/>
  <c r="K490" i="27"/>
  <c r="AK490" i="27" s="1"/>
  <c r="T489" i="27"/>
  <c r="AF489" i="27" s="1"/>
  <c r="AJ489" i="27" s="1"/>
  <c r="Z443" i="27" l="1"/>
  <c r="W444" i="27"/>
  <c r="AC443" i="27"/>
  <c r="AB443" i="27"/>
  <c r="AE443" i="27"/>
  <c r="Y444" i="27"/>
  <c r="AA443" i="27"/>
  <c r="X444" i="27"/>
  <c r="AD443" i="27"/>
  <c r="AG489" i="27"/>
  <c r="T490" i="27"/>
  <c r="AF490" i="27" s="1"/>
  <c r="AJ490" i="27" s="1"/>
  <c r="K184" i="27" s="1"/>
  <c r="M490" i="27"/>
  <c r="AE444" i="27" l="1"/>
  <c r="AB444" i="27"/>
  <c r="Y445" i="27"/>
  <c r="W445" i="27"/>
  <c r="AC444" i="27"/>
  <c r="Z444" i="27"/>
  <c r="X445" i="27"/>
  <c r="AD444" i="27"/>
  <c r="AA444" i="27"/>
  <c r="K185" i="27"/>
  <c r="L184" i="27"/>
  <c r="AG490" i="27"/>
  <c r="AA445" i="27" l="1"/>
  <c r="X446" i="27"/>
  <c r="AD445" i="27"/>
  <c r="AE445" i="27"/>
  <c r="AB445" i="27"/>
  <c r="Y446" i="27"/>
  <c r="Z445" i="27"/>
  <c r="AC445" i="27"/>
  <c r="W446" i="27"/>
  <c r="AE446" i="27" l="1"/>
  <c r="AB446" i="27"/>
  <c r="Y447" i="27"/>
  <c r="AD446" i="27"/>
  <c r="X447" i="27"/>
  <c r="AA446" i="27"/>
  <c r="W447" i="27"/>
  <c r="Z446" i="27"/>
  <c r="AC446" i="27"/>
  <c r="AB447" i="27" l="1"/>
  <c r="AE447" i="27"/>
  <c r="Y448" i="27"/>
  <c r="W448" i="27"/>
  <c r="Z447" i="27"/>
  <c r="AC447" i="27"/>
  <c r="X448" i="27"/>
  <c r="AA447" i="27"/>
  <c r="AD447" i="27"/>
  <c r="AD448" i="27" l="1"/>
  <c r="X449" i="27"/>
  <c r="AA448" i="27"/>
  <c r="AE448" i="27"/>
  <c r="Y449" i="27"/>
  <c r="AB448" i="27"/>
  <c r="AC448" i="27"/>
  <c r="Z448" i="27"/>
  <c r="W449" i="27"/>
  <c r="Y450" i="27" l="1"/>
  <c r="AE449" i="27"/>
  <c r="AB449" i="27"/>
  <c r="X450" i="27"/>
  <c r="AD449" i="27"/>
  <c r="AA449" i="27"/>
  <c r="AC449" i="27"/>
  <c r="W450" i="27"/>
  <c r="Z449" i="27"/>
  <c r="AC450" i="27" l="1"/>
  <c r="Z450" i="27"/>
  <c r="W451" i="27"/>
  <c r="AA450" i="27"/>
  <c r="AD450" i="27"/>
  <c r="X451" i="27"/>
  <c r="AB450" i="27"/>
  <c r="Y451" i="27"/>
  <c r="AE450" i="27"/>
  <c r="AD451" i="27" l="1"/>
  <c r="AA451" i="27"/>
  <c r="X452" i="27"/>
  <c r="W452" i="27"/>
  <c r="Z451" i="27"/>
  <c r="AC451" i="27"/>
  <c r="AB451" i="27"/>
  <c r="Y452" i="27"/>
  <c r="AE451" i="27"/>
  <c r="AE452" i="27" l="1"/>
  <c r="Y453" i="27"/>
  <c r="AB452" i="27"/>
  <c r="AA452" i="27"/>
  <c r="AD452" i="27"/>
  <c r="X453" i="27"/>
  <c r="Z452" i="27"/>
  <c r="AC452" i="27"/>
  <c r="W453" i="27"/>
  <c r="AD453" i="27" l="1"/>
  <c r="AA453" i="27"/>
  <c r="X454" i="27"/>
  <c r="AE453" i="27"/>
  <c r="Y454" i="27"/>
  <c r="AB453" i="27"/>
  <c r="Z453" i="27"/>
  <c r="AC453" i="27"/>
  <c r="W454" i="27"/>
  <c r="AD454" i="27" l="1"/>
  <c r="X455" i="27"/>
  <c r="AA454" i="27"/>
  <c r="AB454" i="27"/>
  <c r="Y455" i="27"/>
  <c r="AE454" i="27"/>
  <c r="AC454" i="27"/>
  <c r="W455" i="27"/>
  <c r="Z454" i="27"/>
  <c r="AB455" i="27" l="1"/>
  <c r="Y456" i="27"/>
  <c r="AE455" i="27"/>
  <c r="Z455" i="27"/>
  <c r="W456" i="27"/>
  <c r="AC455" i="27"/>
  <c r="X456" i="27"/>
  <c r="AD455" i="27"/>
  <c r="AA455" i="27"/>
  <c r="AA456" i="27" l="1"/>
  <c r="X457" i="27"/>
  <c r="AD456" i="27"/>
  <c r="W457" i="27"/>
  <c r="Z456" i="27"/>
  <c r="AC456" i="27"/>
  <c r="AE456" i="27"/>
  <c r="AB456" i="27"/>
  <c r="Y457" i="27"/>
  <c r="Z457" i="27" l="1"/>
  <c r="W458" i="27"/>
  <c r="AC457" i="27"/>
  <c r="AA457" i="27"/>
  <c r="AD457" i="27"/>
  <c r="X458" i="27"/>
  <c r="AE457" i="27"/>
  <c r="AB457" i="27"/>
  <c r="Y458" i="27"/>
  <c r="AA458" i="27" l="1"/>
  <c r="X459" i="27"/>
  <c r="AD458" i="27"/>
  <c r="AC458" i="27"/>
  <c r="Z458" i="27"/>
  <c r="W459" i="27"/>
  <c r="AE458" i="27"/>
  <c r="AB458" i="27"/>
  <c r="Y459" i="27"/>
  <c r="Z459" i="27" l="1"/>
  <c r="AC459" i="27"/>
  <c r="W460" i="27"/>
  <c r="AD459" i="27"/>
  <c r="AA459" i="27"/>
  <c r="X460" i="27"/>
  <c r="AB459" i="27"/>
  <c r="Y460" i="27"/>
  <c r="AE459" i="27"/>
  <c r="AC460" i="27" l="1"/>
  <c r="W461" i="27"/>
  <c r="Z460" i="27"/>
  <c r="AE460" i="27"/>
  <c r="AB460" i="27"/>
  <c r="Y461" i="27"/>
  <c r="AD460" i="27"/>
  <c r="X461" i="27"/>
  <c r="AA460" i="27"/>
  <c r="Z461" i="27" l="1"/>
  <c r="AC461" i="27"/>
  <c r="W462" i="27"/>
  <c r="AD461" i="27"/>
  <c r="AA461" i="27"/>
  <c r="X462" i="27"/>
  <c r="Y462" i="27"/>
  <c r="AB461" i="27"/>
  <c r="AE461" i="27"/>
  <c r="AA462" i="27" l="1"/>
  <c r="AD462" i="27"/>
  <c r="X463" i="27"/>
  <c r="W463" i="27"/>
  <c r="Z462" i="27"/>
  <c r="AC462" i="27"/>
  <c r="AE462" i="27"/>
  <c r="AB462" i="27"/>
  <c r="Y463" i="27"/>
  <c r="Z463" i="27" l="1"/>
  <c r="AC463" i="27"/>
  <c r="W464" i="27"/>
  <c r="AD463" i="27"/>
  <c r="AA463" i="27"/>
  <c r="X464" i="27"/>
  <c r="AB463" i="27"/>
  <c r="AE463" i="27"/>
  <c r="Y464" i="27"/>
  <c r="Z464" i="27" l="1"/>
  <c r="AC464" i="27"/>
  <c r="W465" i="27"/>
  <c r="AD464" i="27"/>
  <c r="AA464" i="27"/>
  <c r="X465" i="27"/>
  <c r="Y465" i="27"/>
  <c r="AE464" i="27"/>
  <c r="AB464" i="27"/>
  <c r="Y466" i="27" l="1"/>
  <c r="AB465" i="27"/>
  <c r="AE465" i="27"/>
  <c r="Z465" i="27"/>
  <c r="W466" i="27"/>
  <c r="AC465" i="27"/>
  <c r="AA465" i="27"/>
  <c r="AD465" i="27"/>
  <c r="X466" i="27"/>
  <c r="AC466" i="27" l="1"/>
  <c r="Z466" i="27"/>
  <c r="W467" i="27"/>
  <c r="AD466" i="27"/>
  <c r="AA466" i="27"/>
  <c r="X467" i="27"/>
  <c r="AB466" i="27"/>
  <c r="AE466" i="27"/>
  <c r="Y467" i="27"/>
  <c r="W468" i="27" l="1"/>
  <c r="AC467" i="27"/>
  <c r="Z467" i="27"/>
  <c r="AD467" i="27"/>
  <c r="X468" i="27"/>
  <c r="AA467" i="27"/>
  <c r="AB467" i="27"/>
  <c r="Y468" i="27"/>
  <c r="AE467" i="27"/>
  <c r="AB468" i="27" l="1"/>
  <c r="Y469" i="27"/>
  <c r="AE468" i="27"/>
  <c r="AD468" i="27"/>
  <c r="AA468" i="27"/>
  <c r="X469" i="27"/>
  <c r="W469" i="27"/>
  <c r="AC468" i="27"/>
  <c r="Z468" i="27"/>
  <c r="AC469" i="27" l="1"/>
  <c r="W470" i="27"/>
  <c r="Z469" i="27"/>
  <c r="AD469" i="27"/>
  <c r="AA469" i="27"/>
  <c r="X470" i="27"/>
  <c r="Y470" i="27"/>
  <c r="AB469" i="27"/>
  <c r="AE469" i="27"/>
  <c r="AB470" i="27" l="1"/>
  <c r="Y471" i="27"/>
  <c r="AE470" i="27"/>
  <c r="Z470" i="27"/>
  <c r="W471" i="27"/>
  <c r="AC470" i="27"/>
  <c r="AD470" i="27"/>
  <c r="AA470" i="27"/>
  <c r="X471" i="27"/>
  <c r="W472" i="27" l="1"/>
  <c r="Z471" i="27"/>
  <c r="AC471" i="27"/>
  <c r="AE471" i="27"/>
  <c r="AB471" i="27"/>
  <c r="Y472" i="27"/>
  <c r="AD471" i="27"/>
  <c r="AA471" i="27"/>
  <c r="X472" i="27"/>
  <c r="AE472" i="27" l="1"/>
  <c r="AB472" i="27"/>
  <c r="Y473" i="27"/>
  <c r="AA472" i="27"/>
  <c r="AD472" i="27"/>
  <c r="X473" i="27"/>
  <c r="AC472" i="27"/>
  <c r="W473" i="27"/>
  <c r="Z472" i="27"/>
  <c r="AD473" i="27" l="1"/>
  <c r="X474" i="27"/>
  <c r="AA473" i="27"/>
  <c r="Z473" i="27"/>
  <c r="W474" i="27"/>
  <c r="AC473" i="27"/>
  <c r="AB473" i="27"/>
  <c r="Y474" i="27"/>
  <c r="AE473" i="27"/>
  <c r="Y475" i="27" l="1"/>
  <c r="AB474" i="27"/>
  <c r="AE474" i="27"/>
  <c r="W475" i="27"/>
  <c r="AC474" i="27"/>
  <c r="Z474" i="27"/>
  <c r="AD474" i="27"/>
  <c r="X475" i="27"/>
  <c r="AA474" i="27"/>
  <c r="AC475" i="27" l="1"/>
  <c r="Z475" i="27"/>
  <c r="W476" i="27"/>
  <c r="AD475" i="27"/>
  <c r="X476" i="27"/>
  <c r="AA475" i="27"/>
  <c r="Y476" i="27"/>
  <c r="AB475" i="27"/>
  <c r="AE475" i="27"/>
  <c r="AE476" i="27" l="1"/>
  <c r="AB476" i="27"/>
  <c r="Y477" i="27"/>
  <c r="X477" i="27"/>
  <c r="AD476" i="27"/>
  <c r="AA476" i="27"/>
  <c r="AC476" i="27"/>
  <c r="Z476" i="27"/>
  <c r="W477" i="27"/>
  <c r="AD477" i="27" l="1"/>
  <c r="AA477" i="27"/>
  <c r="X478" i="27"/>
  <c r="AE477" i="27"/>
  <c r="Y478" i="27"/>
  <c r="AB477" i="27"/>
  <c r="AC477" i="27"/>
  <c r="W478" i="27"/>
  <c r="Z477" i="27"/>
  <c r="Z478" i="27" l="1"/>
  <c r="W479" i="27"/>
  <c r="AC478" i="27"/>
  <c r="Y479" i="27"/>
  <c r="AB478" i="27"/>
  <c r="AE478" i="27"/>
  <c r="X479" i="27"/>
  <c r="AA478" i="27"/>
  <c r="AD478" i="27"/>
  <c r="AE479" i="27" l="1"/>
  <c r="AB479" i="27"/>
  <c r="Y480" i="27"/>
  <c r="AC479" i="27"/>
  <c r="W480" i="27"/>
  <c r="Z479" i="27"/>
  <c r="X480" i="27"/>
  <c r="AD479" i="27"/>
  <c r="AA479" i="27"/>
  <c r="AD480" i="27" l="1"/>
  <c r="X481" i="27"/>
  <c r="AA480" i="27"/>
  <c r="W481" i="27"/>
  <c r="Z480" i="27"/>
  <c r="AC480" i="27"/>
  <c r="AB480" i="27"/>
  <c r="AE480" i="27"/>
  <c r="Y481" i="27"/>
  <c r="AC481" i="27" l="1"/>
  <c r="W482" i="27"/>
  <c r="Z481" i="27"/>
  <c r="X482" i="27"/>
  <c r="AA481" i="27"/>
  <c r="AD481" i="27"/>
  <c r="Y482" i="27"/>
  <c r="AE481" i="27"/>
  <c r="AB481" i="27"/>
  <c r="Z482" i="27" l="1"/>
  <c r="W483" i="27"/>
  <c r="AC482" i="27"/>
  <c r="Y483" i="27"/>
  <c r="AB482" i="27"/>
  <c r="AE482" i="27"/>
  <c r="AA482" i="27"/>
  <c r="X483" i="27"/>
  <c r="AD482" i="27"/>
  <c r="AB483" i="27" l="1"/>
  <c r="AE483" i="27"/>
  <c r="Y484" i="27"/>
  <c r="AC483" i="27"/>
  <c r="W484" i="27"/>
  <c r="Z483" i="27"/>
  <c r="AD483" i="27"/>
  <c r="X484" i="27"/>
  <c r="AA483" i="27"/>
  <c r="AA484" i="27" l="1"/>
  <c r="X485" i="27"/>
  <c r="AD484" i="27"/>
  <c r="Z484" i="27"/>
  <c r="W485" i="27"/>
  <c r="AC484" i="27"/>
  <c r="AB484" i="27"/>
  <c r="Y485" i="27"/>
  <c r="AE484" i="27"/>
  <c r="Y486" i="27" l="1"/>
  <c r="AE485" i="27"/>
  <c r="AB485" i="27"/>
  <c r="AD485" i="27"/>
  <c r="X486" i="27"/>
  <c r="AA485" i="27"/>
  <c r="AC485" i="27"/>
  <c r="Z485" i="27"/>
  <c r="W486" i="27"/>
  <c r="AA486" i="27" l="1"/>
  <c r="AD486" i="27"/>
  <c r="X487" i="27"/>
  <c r="Z486" i="27"/>
  <c r="AC486" i="27"/>
  <c r="W487" i="27"/>
  <c r="Y487" i="27"/>
  <c r="AE486" i="27"/>
  <c r="AB486" i="27"/>
  <c r="AC487" i="27" l="1"/>
  <c r="Z487" i="27"/>
  <c r="W488" i="27"/>
  <c r="Y488" i="27"/>
  <c r="AB487" i="27"/>
  <c r="AE487" i="27"/>
  <c r="AA487" i="27"/>
  <c r="AD487" i="27"/>
  <c r="X488" i="27"/>
  <c r="AB488" i="27" l="1"/>
  <c r="Y489" i="27"/>
  <c r="AE488" i="27"/>
  <c r="Z488" i="27"/>
  <c r="AC488" i="27"/>
  <c r="W489" i="27"/>
  <c r="X489" i="27"/>
  <c r="AD488" i="27"/>
  <c r="AA488" i="27"/>
  <c r="Z489" i="27" l="1"/>
  <c r="AC489" i="27"/>
  <c r="W490" i="27"/>
  <c r="AB489" i="27"/>
  <c r="Y490" i="27"/>
  <c r="AE489" i="27"/>
  <c r="AD489" i="27"/>
  <c r="AA489" i="27"/>
  <c r="X490" i="27"/>
  <c r="AE490" i="27" l="1"/>
  <c r="AB490" i="27"/>
  <c r="Z490" i="27"/>
  <c r="AC490" i="27"/>
  <c r="AD490" i="27"/>
  <c r="AA490" i="27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안태영</author>
  </authors>
  <commentList>
    <comment ref="K20" authorId="0" shapeId="0" xr:uid="{00000000-0006-0000-0700-000001000000}">
      <text>
        <r>
          <rPr>
            <sz val="9"/>
            <color indexed="81"/>
            <rFont val="돋움"/>
            <family val="3"/>
            <charset val="129"/>
          </rPr>
          <t>메인스토리</t>
        </r>
        <r>
          <rPr>
            <sz val="9"/>
            <color indexed="81"/>
            <rFont val="Tahoma"/>
            <family val="2"/>
          </rPr>
          <t xml:space="preserve"> 1</t>
        </r>
        <r>
          <rPr>
            <sz val="9"/>
            <color indexed="81"/>
            <rFont val="돋움"/>
            <family val="3"/>
            <charset val="129"/>
          </rPr>
          <t>장은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제외</t>
        </r>
      </text>
    </comment>
  </commentList>
</comments>
</file>

<file path=xl/sharedStrings.xml><?xml version="1.0" encoding="utf-8"?>
<sst xmlns="http://schemas.openxmlformats.org/spreadsheetml/2006/main" count="25637" uniqueCount="2935">
  <si>
    <t>Level</t>
  </si>
  <si>
    <t>Gold</t>
  </si>
  <si>
    <r>
      <t xml:space="preserve">Gold </t>
    </r>
    <r>
      <rPr>
        <b/>
        <sz val="11"/>
        <color rgb="FF3A3A3A"/>
        <rFont val="돋움"/>
        <family val="3"/>
        <charset val="129"/>
      </rPr>
      <t>기울기</t>
    </r>
    <phoneticPr fontId="2" type="noConversion"/>
  </si>
  <si>
    <t>Hero EXP</t>
  </si>
  <si>
    <r>
      <t xml:space="preserve">Hero EXP </t>
    </r>
    <r>
      <rPr>
        <b/>
        <sz val="11"/>
        <color rgb="FF3A3A3A"/>
        <rFont val="돋움"/>
        <family val="3"/>
        <charset val="129"/>
      </rPr>
      <t>기울기</t>
    </r>
    <phoneticPr fontId="2" type="noConversion"/>
  </si>
  <si>
    <t>Hero Essence</t>
  </si>
  <si>
    <r>
      <t xml:space="preserve">Hero Essence </t>
    </r>
    <r>
      <rPr>
        <b/>
        <sz val="11"/>
        <color rgb="FF3A3A3A"/>
        <rFont val="돋움"/>
        <family val="3"/>
        <charset val="129"/>
      </rPr>
      <t>기울기</t>
    </r>
    <phoneticPr fontId="2" type="noConversion"/>
  </si>
  <si>
    <t>Stage Name</t>
  </si>
  <si>
    <t>Dust Per Day</t>
  </si>
  <si>
    <t>Dust Per Hour</t>
  </si>
  <si>
    <t>1-1</t>
  </si>
  <si>
    <t>1-2</t>
  </si>
  <si>
    <t>1-3</t>
  </si>
  <si>
    <t>1-4</t>
  </si>
  <si>
    <t>1-5</t>
  </si>
  <si>
    <t>1-6</t>
  </si>
  <si>
    <t>1-7</t>
  </si>
  <si>
    <t>1-8</t>
  </si>
  <si>
    <t>1-9</t>
  </si>
  <si>
    <t>1-10</t>
  </si>
  <si>
    <t>1-11</t>
  </si>
  <si>
    <t>1-12</t>
  </si>
  <si>
    <t>2-1</t>
  </si>
  <si>
    <t>2-2</t>
  </si>
  <si>
    <t>2-3</t>
  </si>
  <si>
    <t>2-4</t>
  </si>
  <si>
    <t>2-5</t>
  </si>
  <si>
    <t>2-6</t>
  </si>
  <si>
    <t>2-7</t>
  </si>
  <si>
    <t>2-8</t>
  </si>
  <si>
    <t>2-9</t>
  </si>
  <si>
    <t>2-10</t>
  </si>
  <si>
    <t>2-11</t>
  </si>
  <si>
    <t>2-12</t>
  </si>
  <si>
    <t>2-13</t>
  </si>
  <si>
    <t>2-14</t>
  </si>
  <si>
    <t>2-15</t>
  </si>
  <si>
    <t>2-16</t>
  </si>
  <si>
    <t>2-17</t>
  </si>
  <si>
    <t>2-18</t>
  </si>
  <si>
    <t>2-19</t>
  </si>
  <si>
    <t>2-20</t>
  </si>
  <si>
    <t>2-21</t>
  </si>
  <si>
    <t>2-22</t>
  </si>
  <si>
    <t>2-23</t>
  </si>
  <si>
    <t>2-24</t>
  </si>
  <si>
    <t>2-25</t>
  </si>
  <si>
    <t>2-26</t>
  </si>
  <si>
    <t>2-27</t>
  </si>
  <si>
    <t>2-28</t>
  </si>
  <si>
    <t>3-1</t>
  </si>
  <si>
    <t>3-2</t>
  </si>
  <si>
    <t>3-3</t>
  </si>
  <si>
    <t>3-4</t>
  </si>
  <si>
    <t>3-5</t>
  </si>
  <si>
    <t>3-6</t>
  </si>
  <si>
    <t>3-7</t>
  </si>
  <si>
    <t>3-8</t>
  </si>
  <si>
    <t>3-9</t>
  </si>
  <si>
    <t>3-10</t>
  </si>
  <si>
    <t>3-11</t>
  </si>
  <si>
    <t>3-12</t>
  </si>
  <si>
    <t>3-13</t>
  </si>
  <si>
    <t>3-14</t>
  </si>
  <si>
    <t>3-15</t>
  </si>
  <si>
    <t>3-16</t>
  </si>
  <si>
    <t>3-17</t>
  </si>
  <si>
    <t>3-18</t>
  </si>
  <si>
    <t>3-19</t>
  </si>
  <si>
    <t>3-20</t>
  </si>
  <si>
    <t>3-21</t>
  </si>
  <si>
    <t>3-22</t>
  </si>
  <si>
    <t>3-23</t>
  </si>
  <si>
    <t>3-24</t>
  </si>
  <si>
    <t>3-25</t>
  </si>
  <si>
    <t>3-26</t>
  </si>
  <si>
    <t>3-27</t>
  </si>
  <si>
    <t>3-28</t>
  </si>
  <si>
    <t>3-29</t>
  </si>
  <si>
    <t>3-30</t>
  </si>
  <si>
    <t>3-31</t>
  </si>
  <si>
    <t>3-32</t>
  </si>
  <si>
    <t>3-33</t>
  </si>
  <si>
    <t>3-34</t>
  </si>
  <si>
    <t>3-35</t>
  </si>
  <si>
    <t>3-36</t>
  </si>
  <si>
    <t>4-1</t>
  </si>
  <si>
    <t>4-2</t>
  </si>
  <si>
    <t>4-3</t>
  </si>
  <si>
    <t>4-4</t>
  </si>
  <si>
    <t>4-5</t>
  </si>
  <si>
    <t>4-6</t>
  </si>
  <si>
    <t>4-7</t>
  </si>
  <si>
    <t>4-8</t>
  </si>
  <si>
    <t>4-9</t>
  </si>
  <si>
    <t>4-10</t>
  </si>
  <si>
    <t>4-11</t>
  </si>
  <si>
    <t>4-12</t>
  </si>
  <si>
    <t>4-13</t>
  </si>
  <si>
    <t>4-14</t>
  </si>
  <si>
    <t>4-15</t>
  </si>
  <si>
    <t>4-16</t>
  </si>
  <si>
    <t>4-17</t>
  </si>
  <si>
    <t>4-18</t>
  </si>
  <si>
    <t>4-19</t>
  </si>
  <si>
    <t>4-20</t>
  </si>
  <si>
    <t>4-21</t>
  </si>
  <si>
    <t>4-22</t>
  </si>
  <si>
    <t>4-23</t>
  </si>
  <si>
    <t>4-24</t>
  </si>
  <si>
    <t>4-25</t>
  </si>
  <si>
    <t>4-26</t>
  </si>
  <si>
    <t>4-27</t>
  </si>
  <si>
    <t>4-28</t>
  </si>
  <si>
    <t>4-29</t>
  </si>
  <si>
    <t>4-30</t>
  </si>
  <si>
    <t>4-31</t>
  </si>
  <si>
    <t>4-32</t>
  </si>
  <si>
    <t>4-33</t>
  </si>
  <si>
    <t>4-34</t>
  </si>
  <si>
    <t>4-35</t>
  </si>
  <si>
    <t>4-36</t>
  </si>
  <si>
    <t>5-1</t>
  </si>
  <si>
    <t>5-2</t>
  </si>
  <si>
    <t>5-3</t>
  </si>
  <si>
    <t>5-4</t>
  </si>
  <si>
    <t>5-5</t>
  </si>
  <si>
    <t>5-6</t>
  </si>
  <si>
    <t>5-7</t>
  </si>
  <si>
    <t>5-8</t>
  </si>
  <si>
    <t>5-9</t>
  </si>
  <si>
    <t>5-10</t>
  </si>
  <si>
    <t>5-11</t>
  </si>
  <si>
    <t>5-12</t>
  </si>
  <si>
    <t>5-13</t>
  </si>
  <si>
    <t>5-14</t>
  </si>
  <si>
    <t>5-15</t>
  </si>
  <si>
    <t>5-16</t>
  </si>
  <si>
    <t>5-17</t>
  </si>
  <si>
    <t>5-18</t>
  </si>
  <si>
    <t>5-19</t>
  </si>
  <si>
    <t>5-20</t>
  </si>
  <si>
    <t>5-21</t>
  </si>
  <si>
    <t>5-22</t>
  </si>
  <si>
    <t>5-23</t>
  </si>
  <si>
    <t>5-24</t>
  </si>
  <si>
    <t>5-25</t>
  </si>
  <si>
    <t>5-26</t>
  </si>
  <si>
    <t>5-27</t>
  </si>
  <si>
    <t>5-28</t>
  </si>
  <si>
    <t>5-29</t>
  </si>
  <si>
    <t>5-30</t>
  </si>
  <si>
    <t>5-31</t>
  </si>
  <si>
    <t>5-32</t>
  </si>
  <si>
    <t>5-33</t>
  </si>
  <si>
    <t>5-34</t>
  </si>
  <si>
    <t>5-35</t>
  </si>
  <si>
    <t>5-36</t>
  </si>
  <si>
    <t>5-37</t>
  </si>
  <si>
    <t>5-38</t>
  </si>
  <si>
    <t>5-39</t>
  </si>
  <si>
    <t>5-40</t>
  </si>
  <si>
    <t>6-1</t>
  </si>
  <si>
    <t>6-2</t>
  </si>
  <si>
    <t>6-3</t>
  </si>
  <si>
    <t>6-4</t>
  </si>
  <si>
    <t>6-5</t>
  </si>
  <si>
    <t>6-6</t>
  </si>
  <si>
    <t>6-7</t>
  </si>
  <si>
    <t>6-8</t>
  </si>
  <si>
    <t>6-9</t>
  </si>
  <si>
    <t>6-10</t>
  </si>
  <si>
    <t>6-11</t>
  </si>
  <si>
    <t>6-12</t>
  </si>
  <si>
    <t>6-13</t>
  </si>
  <si>
    <t>6-14</t>
  </si>
  <si>
    <t>6-15</t>
  </si>
  <si>
    <t>6-16</t>
  </si>
  <si>
    <t>6-17</t>
  </si>
  <si>
    <t>6-18</t>
  </si>
  <si>
    <t>6-19</t>
  </si>
  <si>
    <t>6-20</t>
  </si>
  <si>
    <t>6-21</t>
  </si>
  <si>
    <t>6-22</t>
  </si>
  <si>
    <t>6-23</t>
  </si>
  <si>
    <t>6-24</t>
  </si>
  <si>
    <t>6-25</t>
  </si>
  <si>
    <t>6-26</t>
  </si>
  <si>
    <t>6-27</t>
  </si>
  <si>
    <t>6-28</t>
  </si>
  <si>
    <t>6-29</t>
  </si>
  <si>
    <t>6-30</t>
  </si>
  <si>
    <t>6-31</t>
  </si>
  <si>
    <t>6-32</t>
  </si>
  <si>
    <t>6-33</t>
  </si>
  <si>
    <t>6-34</t>
  </si>
  <si>
    <t>6-35</t>
  </si>
  <si>
    <t>6-36</t>
  </si>
  <si>
    <t>6-37</t>
  </si>
  <si>
    <t>6-38</t>
  </si>
  <si>
    <t>6-39</t>
  </si>
  <si>
    <t>6-40</t>
  </si>
  <si>
    <t>7-1</t>
  </si>
  <si>
    <t>7-2</t>
  </si>
  <si>
    <t>7-3</t>
  </si>
  <si>
    <t>7-4</t>
  </si>
  <si>
    <t>7-5</t>
  </si>
  <si>
    <t>7-6</t>
  </si>
  <si>
    <t>7-7</t>
  </si>
  <si>
    <t>7-8</t>
  </si>
  <si>
    <t>7-9</t>
  </si>
  <si>
    <t>7-10</t>
  </si>
  <si>
    <t>7-11</t>
  </si>
  <si>
    <t>7-12</t>
  </si>
  <si>
    <t>7-13</t>
  </si>
  <si>
    <t>7-14</t>
  </si>
  <si>
    <t>7-15</t>
  </si>
  <si>
    <t>7-16</t>
  </si>
  <si>
    <t>7-17</t>
  </si>
  <si>
    <t>7-18</t>
  </si>
  <si>
    <t>7-19</t>
  </si>
  <si>
    <t>7-20</t>
  </si>
  <si>
    <t>7-21</t>
  </si>
  <si>
    <t>7-22</t>
  </si>
  <si>
    <t>7-23</t>
  </si>
  <si>
    <t>7-24</t>
  </si>
  <si>
    <t>7-25</t>
  </si>
  <si>
    <t>7-26</t>
  </si>
  <si>
    <t>7-27</t>
  </si>
  <si>
    <t>7-28</t>
  </si>
  <si>
    <t>7-29</t>
  </si>
  <si>
    <t>7-30</t>
  </si>
  <si>
    <t>7-31</t>
  </si>
  <si>
    <t>7-32</t>
  </si>
  <si>
    <t>7-33</t>
  </si>
  <si>
    <t>7-34</t>
  </si>
  <si>
    <t>7-35</t>
  </si>
  <si>
    <t>7-36</t>
  </si>
  <si>
    <t>7-37</t>
  </si>
  <si>
    <t>7-38</t>
  </si>
  <si>
    <t>7-39</t>
  </si>
  <si>
    <t>7-40</t>
  </si>
  <si>
    <t>8-1</t>
  </si>
  <si>
    <t>8-2</t>
  </si>
  <si>
    <t>8-3</t>
  </si>
  <si>
    <t>8-4</t>
  </si>
  <si>
    <t>8-5</t>
  </si>
  <si>
    <t>8-6</t>
  </si>
  <si>
    <t>8-7</t>
  </si>
  <si>
    <t>8-8</t>
  </si>
  <si>
    <t>8-9</t>
  </si>
  <si>
    <t>8-10</t>
  </si>
  <si>
    <t>8-11</t>
  </si>
  <si>
    <t>8-12</t>
  </si>
  <si>
    <t>8-13</t>
  </si>
  <si>
    <t>8-14</t>
  </si>
  <si>
    <t>8-15</t>
  </si>
  <si>
    <t>8-16</t>
  </si>
  <si>
    <t>8-17</t>
  </si>
  <si>
    <t>8-18</t>
  </si>
  <si>
    <t>8-19</t>
  </si>
  <si>
    <t>8-20</t>
  </si>
  <si>
    <t>8-21</t>
  </si>
  <si>
    <t>8-22</t>
  </si>
  <si>
    <t>8-23</t>
  </si>
  <si>
    <t>8-24</t>
  </si>
  <si>
    <t>8-25</t>
  </si>
  <si>
    <t>8-26</t>
  </si>
  <si>
    <t>8-27</t>
  </si>
  <si>
    <t>8-28</t>
  </si>
  <si>
    <t>8-29</t>
  </si>
  <si>
    <t>8-30</t>
  </si>
  <si>
    <t>8-31</t>
  </si>
  <si>
    <t>8-32</t>
  </si>
  <si>
    <t>8-33</t>
  </si>
  <si>
    <t>8-34</t>
  </si>
  <si>
    <t>8-35</t>
  </si>
  <si>
    <t>8-36</t>
  </si>
  <si>
    <t>8-37</t>
  </si>
  <si>
    <t>8-38</t>
  </si>
  <si>
    <t>8-39</t>
  </si>
  <si>
    <t>8-40</t>
  </si>
  <si>
    <t>9-1</t>
  </si>
  <si>
    <t>9-2</t>
  </si>
  <si>
    <t>9-3</t>
  </si>
  <si>
    <t>9-4</t>
  </si>
  <si>
    <t>9-5</t>
  </si>
  <si>
    <t>9-6</t>
  </si>
  <si>
    <t>9-7</t>
  </si>
  <si>
    <t>9-8</t>
  </si>
  <si>
    <t>9-9</t>
  </si>
  <si>
    <t>9-10</t>
  </si>
  <si>
    <t>9-11</t>
  </si>
  <si>
    <t>9-12</t>
  </si>
  <si>
    <t>9-13</t>
  </si>
  <si>
    <t>9-14</t>
  </si>
  <si>
    <t>9-15</t>
  </si>
  <si>
    <t>9-16</t>
  </si>
  <si>
    <t>9-17</t>
  </si>
  <si>
    <t>9-18</t>
  </si>
  <si>
    <t>9-19</t>
  </si>
  <si>
    <t>9-20</t>
  </si>
  <si>
    <t>9-21</t>
  </si>
  <si>
    <t>9-22</t>
  </si>
  <si>
    <t>9-23</t>
  </si>
  <si>
    <t>9-24</t>
  </si>
  <si>
    <t>9-25</t>
  </si>
  <si>
    <t>9-26</t>
  </si>
  <si>
    <t>9-27</t>
  </si>
  <si>
    <t>9-28</t>
  </si>
  <si>
    <t>9-29</t>
  </si>
  <si>
    <t>9-30</t>
  </si>
  <si>
    <t>9-31</t>
  </si>
  <si>
    <t>9-32</t>
  </si>
  <si>
    <t>9-33</t>
  </si>
  <si>
    <t>9-34</t>
  </si>
  <si>
    <t>9-35</t>
  </si>
  <si>
    <t>9-36</t>
  </si>
  <si>
    <t>9-37</t>
  </si>
  <si>
    <t>9-38</t>
  </si>
  <si>
    <t>9-39</t>
  </si>
  <si>
    <t>9-40</t>
  </si>
  <si>
    <t>10-1</t>
  </si>
  <si>
    <t>10-2</t>
  </si>
  <si>
    <t>10-3</t>
  </si>
  <si>
    <t>10-4</t>
  </si>
  <si>
    <t>10-5</t>
  </si>
  <si>
    <t>10-6</t>
  </si>
  <si>
    <t>10-7</t>
  </si>
  <si>
    <t>10-8</t>
  </si>
  <si>
    <t>10-9</t>
  </si>
  <si>
    <t>10-10</t>
  </si>
  <si>
    <t>10-11</t>
  </si>
  <si>
    <t>10-12</t>
  </si>
  <si>
    <t>10-13</t>
  </si>
  <si>
    <t>10-14</t>
  </si>
  <si>
    <t>10-15</t>
  </si>
  <si>
    <t>10-16</t>
  </si>
  <si>
    <t>10-17</t>
  </si>
  <si>
    <t>10-18</t>
  </si>
  <si>
    <t>10-19</t>
  </si>
  <si>
    <t>10-20</t>
  </si>
  <si>
    <t>10-21</t>
  </si>
  <si>
    <t>10-22</t>
  </si>
  <si>
    <t>10-23</t>
  </si>
  <si>
    <t>10-24</t>
  </si>
  <si>
    <t>10-25</t>
  </si>
  <si>
    <t>10-26</t>
  </si>
  <si>
    <t>10-27</t>
  </si>
  <si>
    <t>10-28</t>
  </si>
  <si>
    <t>10-29</t>
  </si>
  <si>
    <t>10-30</t>
  </si>
  <si>
    <t>10-31</t>
  </si>
  <si>
    <t>10-32</t>
  </si>
  <si>
    <t>10-33</t>
  </si>
  <si>
    <t>10-34</t>
  </si>
  <si>
    <t>10-35</t>
  </si>
  <si>
    <t>10-36</t>
  </si>
  <si>
    <t>10-37</t>
  </si>
  <si>
    <t>10-38</t>
  </si>
  <si>
    <t>10-39</t>
  </si>
  <si>
    <t>10-40</t>
  </si>
  <si>
    <t>11-1</t>
  </si>
  <si>
    <t>11-2</t>
  </si>
  <si>
    <t>11-3</t>
  </si>
  <si>
    <t>11-4</t>
  </si>
  <si>
    <t>11-5</t>
  </si>
  <si>
    <t>11-6</t>
  </si>
  <si>
    <t>11-7</t>
  </si>
  <si>
    <t>11-8</t>
  </si>
  <si>
    <t>11-9</t>
  </si>
  <si>
    <t>11-10</t>
  </si>
  <si>
    <t>11-11</t>
  </si>
  <si>
    <t>11-12</t>
  </si>
  <si>
    <t>11-13</t>
  </si>
  <si>
    <t>11-14</t>
  </si>
  <si>
    <t>11-15</t>
  </si>
  <si>
    <t>11-16</t>
  </si>
  <si>
    <t>11-17</t>
  </si>
  <si>
    <t>11-18</t>
  </si>
  <si>
    <t>11-19</t>
  </si>
  <si>
    <t>11-20</t>
  </si>
  <si>
    <t>11-21</t>
  </si>
  <si>
    <t>11-22</t>
  </si>
  <si>
    <t>11-23</t>
  </si>
  <si>
    <t>11-24</t>
  </si>
  <si>
    <t>11-25</t>
  </si>
  <si>
    <t>11-26</t>
  </si>
  <si>
    <t>11-27</t>
  </si>
  <si>
    <t>11-28</t>
  </si>
  <si>
    <t>11-29</t>
  </si>
  <si>
    <t>11-30</t>
  </si>
  <si>
    <t>11-31</t>
  </si>
  <si>
    <t>11-32</t>
  </si>
  <si>
    <t>11-33</t>
  </si>
  <si>
    <t>11-34</t>
  </si>
  <si>
    <t>11-35</t>
  </si>
  <si>
    <t>11-36</t>
  </si>
  <si>
    <t>11-37</t>
  </si>
  <si>
    <t>11-38</t>
  </si>
  <si>
    <t>11-39</t>
  </si>
  <si>
    <t>11-40</t>
  </si>
  <si>
    <t>12-1</t>
  </si>
  <si>
    <t>12-2</t>
  </si>
  <si>
    <t>12-3</t>
  </si>
  <si>
    <t>12-4</t>
  </si>
  <si>
    <t>12-5</t>
  </si>
  <si>
    <t>12-6</t>
  </si>
  <si>
    <t>12-7</t>
  </si>
  <si>
    <t>12-8</t>
  </si>
  <si>
    <t>12-9</t>
  </si>
  <si>
    <t>12-10</t>
  </si>
  <si>
    <t>12-11</t>
  </si>
  <si>
    <t>12-12</t>
  </si>
  <si>
    <t>12-13</t>
  </si>
  <si>
    <t>12-14</t>
  </si>
  <si>
    <t>12-15</t>
  </si>
  <si>
    <t>12-16</t>
  </si>
  <si>
    <t>12-17</t>
  </si>
  <si>
    <t>12-18</t>
  </si>
  <si>
    <t>12-19</t>
  </si>
  <si>
    <t>12-20</t>
  </si>
  <si>
    <t>12-21</t>
  </si>
  <si>
    <t>12-22</t>
  </si>
  <si>
    <t>12-23</t>
  </si>
  <si>
    <t>12-24</t>
  </si>
  <si>
    <t>12-25</t>
  </si>
  <si>
    <t>12-26</t>
  </si>
  <si>
    <t>12-27</t>
  </si>
  <si>
    <t>12-28</t>
  </si>
  <si>
    <t>12-29</t>
  </si>
  <si>
    <t>12-30</t>
  </si>
  <si>
    <t>12-31</t>
  </si>
  <si>
    <t>12-32</t>
  </si>
  <si>
    <t>12-33</t>
  </si>
  <si>
    <t>12-34</t>
  </si>
  <si>
    <t>12-35</t>
  </si>
  <si>
    <t>12-36</t>
  </si>
  <si>
    <t>12-37</t>
  </si>
  <si>
    <t>12-38</t>
  </si>
  <si>
    <t>12-39</t>
  </si>
  <si>
    <t>12-40</t>
  </si>
  <si>
    <t>13-1</t>
  </si>
  <si>
    <t>13-2</t>
  </si>
  <si>
    <t>13-3</t>
  </si>
  <si>
    <t>13-4</t>
  </si>
  <si>
    <t>13-5</t>
  </si>
  <si>
    <t>13-6</t>
  </si>
  <si>
    <t>13-7</t>
  </si>
  <si>
    <t>13-8</t>
  </si>
  <si>
    <t>13-9</t>
  </si>
  <si>
    <t>13-10</t>
  </si>
  <si>
    <t>13-11</t>
  </si>
  <si>
    <t>13-12</t>
  </si>
  <si>
    <t>13-13</t>
  </si>
  <si>
    <t>13-14</t>
  </si>
  <si>
    <t>13-15</t>
  </si>
  <si>
    <t>13-16</t>
  </si>
  <si>
    <t>13-17</t>
  </si>
  <si>
    <t>13-18</t>
  </si>
  <si>
    <t>13-19</t>
  </si>
  <si>
    <t>13-20</t>
  </si>
  <si>
    <t>13-21</t>
  </si>
  <si>
    <t>13-22</t>
  </si>
  <si>
    <t>13-23</t>
  </si>
  <si>
    <t>13-24</t>
  </si>
  <si>
    <t>13-25</t>
  </si>
  <si>
    <t>13-26</t>
  </si>
  <si>
    <t>13-27</t>
  </si>
  <si>
    <t>13-28</t>
  </si>
  <si>
    <t>13-29</t>
  </si>
  <si>
    <t>13-30</t>
  </si>
  <si>
    <t>13-31</t>
  </si>
  <si>
    <t>13-32</t>
  </si>
  <si>
    <t>13-33</t>
  </si>
  <si>
    <t>13-34</t>
  </si>
  <si>
    <t>13-35</t>
  </si>
  <si>
    <t>13-36</t>
  </si>
  <si>
    <t>13-37</t>
  </si>
  <si>
    <t>13-38</t>
  </si>
  <si>
    <t>13-39</t>
  </si>
  <si>
    <t>13-40</t>
  </si>
  <si>
    <t>14-1</t>
  </si>
  <si>
    <t>14-2</t>
  </si>
  <si>
    <t>14-3</t>
  </si>
  <si>
    <t>14-4</t>
  </si>
  <si>
    <t>14-5</t>
  </si>
  <si>
    <t>14-6</t>
  </si>
  <si>
    <t>14-7</t>
  </si>
  <si>
    <t>14-8</t>
  </si>
  <si>
    <t>14-9</t>
  </si>
  <si>
    <t>14-10</t>
  </si>
  <si>
    <t>14-11</t>
  </si>
  <si>
    <t>14-12</t>
  </si>
  <si>
    <t>14-13</t>
  </si>
  <si>
    <t>14-14</t>
  </si>
  <si>
    <t>14-15</t>
  </si>
  <si>
    <t>14-16</t>
  </si>
  <si>
    <t>14-17</t>
  </si>
  <si>
    <t>14-18</t>
  </si>
  <si>
    <t>14-19</t>
  </si>
  <si>
    <t>14-20</t>
  </si>
  <si>
    <t>14-21</t>
  </si>
  <si>
    <t>14-22</t>
  </si>
  <si>
    <t>14-23</t>
  </si>
  <si>
    <t>14-24</t>
  </si>
  <si>
    <t>14-25</t>
  </si>
  <si>
    <t>14-26</t>
  </si>
  <si>
    <t>14-27</t>
  </si>
  <si>
    <t>14-28</t>
  </si>
  <si>
    <t>14-29</t>
  </si>
  <si>
    <t>14-30</t>
  </si>
  <si>
    <t>14-31</t>
  </si>
  <si>
    <t>14-32</t>
  </si>
  <si>
    <t>14-33</t>
  </si>
  <si>
    <t>14-34</t>
  </si>
  <si>
    <t>14-35</t>
  </si>
  <si>
    <t>14-36</t>
  </si>
  <si>
    <t>14-37</t>
  </si>
  <si>
    <t>14-38</t>
  </si>
  <si>
    <t>14-39</t>
  </si>
  <si>
    <t>14-40</t>
  </si>
  <si>
    <t>15-1</t>
  </si>
  <si>
    <t>15-2</t>
  </si>
  <si>
    <t>15-3</t>
  </si>
  <si>
    <t>15-4</t>
  </si>
  <si>
    <t>15-5</t>
  </si>
  <si>
    <t>15-6</t>
  </si>
  <si>
    <t>15-7</t>
  </si>
  <si>
    <t>15-8</t>
  </si>
  <si>
    <t>15-9</t>
  </si>
  <si>
    <t>15-10</t>
  </si>
  <si>
    <t>15-11</t>
  </si>
  <si>
    <t>15-12</t>
  </si>
  <si>
    <t>15-13</t>
  </si>
  <si>
    <t>15-14</t>
  </si>
  <si>
    <t>15-15</t>
  </si>
  <si>
    <t>15-16</t>
  </si>
  <si>
    <t>15-17</t>
  </si>
  <si>
    <t>15-18</t>
  </si>
  <si>
    <t>15-19</t>
  </si>
  <si>
    <t>15-20</t>
  </si>
  <si>
    <t>15-21</t>
  </si>
  <si>
    <t>15-22</t>
  </si>
  <si>
    <t>15-23</t>
  </si>
  <si>
    <t>15-24</t>
  </si>
  <si>
    <t>15-25</t>
  </si>
  <si>
    <t>15-26</t>
  </si>
  <si>
    <t>15-27</t>
  </si>
  <si>
    <t>15-28</t>
  </si>
  <si>
    <t>15-29</t>
  </si>
  <si>
    <t>15-30</t>
  </si>
  <si>
    <t>15-31</t>
  </si>
  <si>
    <t>15-32</t>
  </si>
  <si>
    <t>15-33</t>
  </si>
  <si>
    <t>15-34</t>
  </si>
  <si>
    <t>15-35</t>
  </si>
  <si>
    <t>15-36</t>
  </si>
  <si>
    <t>15-37</t>
  </si>
  <si>
    <t>15-38</t>
  </si>
  <si>
    <t>15-39</t>
  </si>
  <si>
    <t>15-40</t>
  </si>
  <si>
    <t>16-1</t>
  </si>
  <si>
    <t>16-2</t>
  </si>
  <si>
    <t>16-3</t>
  </si>
  <si>
    <t>16-4</t>
  </si>
  <si>
    <t>16-5</t>
  </si>
  <si>
    <t>16-6</t>
  </si>
  <si>
    <t>16-7</t>
  </si>
  <si>
    <t>16-8</t>
  </si>
  <si>
    <t>16-9</t>
  </si>
  <si>
    <t>16-10</t>
  </si>
  <si>
    <t>16-11</t>
  </si>
  <si>
    <t>16-12</t>
  </si>
  <si>
    <t>16-13</t>
  </si>
  <si>
    <t>16-14</t>
  </si>
  <si>
    <t>16-15</t>
  </si>
  <si>
    <t>16-16</t>
  </si>
  <si>
    <t>16-17</t>
  </si>
  <si>
    <t>16-18</t>
  </si>
  <si>
    <t>16-19</t>
  </si>
  <si>
    <t>16-20</t>
  </si>
  <si>
    <t>16-21</t>
  </si>
  <si>
    <t>16-22</t>
  </si>
  <si>
    <t>16-23</t>
  </si>
  <si>
    <t>16-24</t>
  </si>
  <si>
    <t>16-25</t>
  </si>
  <si>
    <t>16-26</t>
  </si>
  <si>
    <t>16-27</t>
  </si>
  <si>
    <t>16-28</t>
  </si>
  <si>
    <t>16-29</t>
  </si>
  <si>
    <t>16-30</t>
  </si>
  <si>
    <t>16-31</t>
  </si>
  <si>
    <t>16-32</t>
  </si>
  <si>
    <t>16-33</t>
  </si>
  <si>
    <t>16-34</t>
  </si>
  <si>
    <t>16-35</t>
  </si>
  <si>
    <t>16-36</t>
  </si>
  <si>
    <t>16-37</t>
  </si>
  <si>
    <t>16-38</t>
  </si>
  <si>
    <t>16-39</t>
  </si>
  <si>
    <t>16-40</t>
  </si>
  <si>
    <t>17-1</t>
  </si>
  <si>
    <t>17-2</t>
  </si>
  <si>
    <t>17-3</t>
  </si>
  <si>
    <t>17-4</t>
  </si>
  <si>
    <t>17-5</t>
  </si>
  <si>
    <t>17-6</t>
  </si>
  <si>
    <t>17-7</t>
  </si>
  <si>
    <t>17-8</t>
  </si>
  <si>
    <t>17-9</t>
  </si>
  <si>
    <t>17-10</t>
  </si>
  <si>
    <t>17-11</t>
  </si>
  <si>
    <t>17-12</t>
  </si>
  <si>
    <t>17-13</t>
  </si>
  <si>
    <t>17-14</t>
  </si>
  <si>
    <t>17-15</t>
  </si>
  <si>
    <t>17-16</t>
  </si>
  <si>
    <t>17-17</t>
  </si>
  <si>
    <t>17-18</t>
  </si>
  <si>
    <t>17-19</t>
  </si>
  <si>
    <t>17-20</t>
  </si>
  <si>
    <t>17-21</t>
  </si>
  <si>
    <t>17-22</t>
  </si>
  <si>
    <t>17-23</t>
  </si>
  <si>
    <t>17-24</t>
  </si>
  <si>
    <t>17-25</t>
  </si>
  <si>
    <t>17-26</t>
  </si>
  <si>
    <t>17-27</t>
  </si>
  <si>
    <t>17-28</t>
  </si>
  <si>
    <t>17-29</t>
  </si>
  <si>
    <t>17-30</t>
  </si>
  <si>
    <t>17-31</t>
  </si>
  <si>
    <t>17-32</t>
  </si>
  <si>
    <t>17-33</t>
  </si>
  <si>
    <t>17-34</t>
  </si>
  <si>
    <t>17-35</t>
  </si>
  <si>
    <t>17-36</t>
  </si>
  <si>
    <t>17-37</t>
  </si>
  <si>
    <t>17-38</t>
  </si>
  <si>
    <t>17-39</t>
  </si>
  <si>
    <t>17-40</t>
  </si>
  <si>
    <t>18-1</t>
  </si>
  <si>
    <t>18-2</t>
  </si>
  <si>
    <t>18-3</t>
  </si>
  <si>
    <t>18-4</t>
  </si>
  <si>
    <t>18-5</t>
  </si>
  <si>
    <t>18-6</t>
  </si>
  <si>
    <t>18-7</t>
  </si>
  <si>
    <t>18-8</t>
  </si>
  <si>
    <t>18-9</t>
  </si>
  <si>
    <t>18-10</t>
  </si>
  <si>
    <t>18-11</t>
  </si>
  <si>
    <t>18-12</t>
  </si>
  <si>
    <t>18-13</t>
  </si>
  <si>
    <t>18-14</t>
  </si>
  <si>
    <t>18-15</t>
  </si>
  <si>
    <t>18-16</t>
  </si>
  <si>
    <t>18-17</t>
  </si>
  <si>
    <t>18-18</t>
  </si>
  <si>
    <t>18-19</t>
  </si>
  <si>
    <t>18-20</t>
  </si>
  <si>
    <t>18-21</t>
  </si>
  <si>
    <t>18-22</t>
  </si>
  <si>
    <t>18-23</t>
  </si>
  <si>
    <t>18-24</t>
  </si>
  <si>
    <t>18-25</t>
  </si>
  <si>
    <t>18-26</t>
  </si>
  <si>
    <t>18-27</t>
  </si>
  <si>
    <t>18-28</t>
  </si>
  <si>
    <t>18-29</t>
  </si>
  <si>
    <t>18-30</t>
  </si>
  <si>
    <t>18-31</t>
  </si>
  <si>
    <t>18-32</t>
  </si>
  <si>
    <t>18-33</t>
  </si>
  <si>
    <t>18-34</t>
  </si>
  <si>
    <t>18-35</t>
  </si>
  <si>
    <t>18-36</t>
  </si>
  <si>
    <t>18-37</t>
  </si>
  <si>
    <t>18-38</t>
  </si>
  <si>
    <t>18-39</t>
  </si>
  <si>
    <t>18-40</t>
  </si>
  <si>
    <t>19-1</t>
  </si>
  <si>
    <t>19-2</t>
  </si>
  <si>
    <t>19-3</t>
  </si>
  <si>
    <t>19-4</t>
  </si>
  <si>
    <t>19-5</t>
  </si>
  <si>
    <t>19-6</t>
  </si>
  <si>
    <t>19-7</t>
  </si>
  <si>
    <t>19-8</t>
  </si>
  <si>
    <t>19-9</t>
  </si>
  <si>
    <t>19-10</t>
  </si>
  <si>
    <t>19-11</t>
  </si>
  <si>
    <t>19-12</t>
  </si>
  <si>
    <t>19-13</t>
  </si>
  <si>
    <t>19-14</t>
  </si>
  <si>
    <t>19-15</t>
  </si>
  <si>
    <t>19-16</t>
  </si>
  <si>
    <t>19-17</t>
  </si>
  <si>
    <t>19-18</t>
  </si>
  <si>
    <t>19-19</t>
  </si>
  <si>
    <t>19-20</t>
  </si>
  <si>
    <t>19-21</t>
  </si>
  <si>
    <t>19-22</t>
  </si>
  <si>
    <t>19-23</t>
  </si>
  <si>
    <t>19-24</t>
  </si>
  <si>
    <t>19-25</t>
  </si>
  <si>
    <t>19-26</t>
  </si>
  <si>
    <t>19-27</t>
  </si>
  <si>
    <t>19-28</t>
  </si>
  <si>
    <t>19-29</t>
  </si>
  <si>
    <t>19-30</t>
  </si>
  <si>
    <t>19-31</t>
  </si>
  <si>
    <t>19-32</t>
  </si>
  <si>
    <t>19-33</t>
  </si>
  <si>
    <t>19-34</t>
  </si>
  <si>
    <t>19-35</t>
  </si>
  <si>
    <t>19-36</t>
  </si>
  <si>
    <t>19-37</t>
  </si>
  <si>
    <t>19-38</t>
  </si>
  <si>
    <t>19-39</t>
  </si>
  <si>
    <t>19-40</t>
  </si>
  <si>
    <t>20-1</t>
  </si>
  <si>
    <t>20-2</t>
  </si>
  <si>
    <t>20-3</t>
  </si>
  <si>
    <t>20-4</t>
  </si>
  <si>
    <t>20-5</t>
  </si>
  <si>
    <t>20-6</t>
  </si>
  <si>
    <t>20-7</t>
  </si>
  <si>
    <t>20-8</t>
  </si>
  <si>
    <t>20-9</t>
  </si>
  <si>
    <t>20-10</t>
  </si>
  <si>
    <t>20-11</t>
  </si>
  <si>
    <t>20-12</t>
  </si>
  <si>
    <t>20-13</t>
  </si>
  <si>
    <t>20-14</t>
  </si>
  <si>
    <t>20-15</t>
  </si>
  <si>
    <t>20-16</t>
  </si>
  <si>
    <t>20-17</t>
  </si>
  <si>
    <t>20-18</t>
  </si>
  <si>
    <t>20-19</t>
  </si>
  <si>
    <t>20-20</t>
  </si>
  <si>
    <t>20-21</t>
  </si>
  <si>
    <t>20-22</t>
  </si>
  <si>
    <t>20-23</t>
  </si>
  <si>
    <t>20-24</t>
  </si>
  <si>
    <t>20-25</t>
  </si>
  <si>
    <t>20-26</t>
  </si>
  <si>
    <t>20-27</t>
  </si>
  <si>
    <t>20-28</t>
  </si>
  <si>
    <t>20-29</t>
  </si>
  <si>
    <t>20-30</t>
  </si>
  <si>
    <t>20-31</t>
  </si>
  <si>
    <t>20-32</t>
  </si>
  <si>
    <t>20-33</t>
  </si>
  <si>
    <t>20-34</t>
  </si>
  <si>
    <t>20-35</t>
  </si>
  <si>
    <t>20-36</t>
  </si>
  <si>
    <t>20-37</t>
  </si>
  <si>
    <t>20-38</t>
  </si>
  <si>
    <t>20-39</t>
  </si>
  <si>
    <t>20-40</t>
  </si>
  <si>
    <t>20-41</t>
  </si>
  <si>
    <t>20-42</t>
  </si>
  <si>
    <t>20-43</t>
  </si>
  <si>
    <t>20-44</t>
  </si>
  <si>
    <t>20-45</t>
  </si>
  <si>
    <t>20-46</t>
  </si>
  <si>
    <t>20-47</t>
  </si>
  <si>
    <t>20-48</t>
  </si>
  <si>
    <t>20-49</t>
  </si>
  <si>
    <t>20-50</t>
  </si>
  <si>
    <t>20-51</t>
  </si>
  <si>
    <t>20-52</t>
  </si>
  <si>
    <t>20-53</t>
  </si>
  <si>
    <t>20-54</t>
  </si>
  <si>
    <t>20-55</t>
  </si>
  <si>
    <t>20-56</t>
  </si>
  <si>
    <t>20-57</t>
  </si>
  <si>
    <t>20-58</t>
  </si>
  <si>
    <t>20-59</t>
  </si>
  <si>
    <t>20-60</t>
  </si>
  <si>
    <t>21-1</t>
  </si>
  <si>
    <t>21-2</t>
  </si>
  <si>
    <t>21-3</t>
  </si>
  <si>
    <t>21-4</t>
  </si>
  <si>
    <t>21-5</t>
  </si>
  <si>
    <t>21-6</t>
  </si>
  <si>
    <t>21-7</t>
  </si>
  <si>
    <t>21-8</t>
  </si>
  <si>
    <t>21-9</t>
  </si>
  <si>
    <t>21-10</t>
  </si>
  <si>
    <t>21-11</t>
  </si>
  <si>
    <t>21-12</t>
  </si>
  <si>
    <t>21-13</t>
  </si>
  <si>
    <t>21-14</t>
  </si>
  <si>
    <t>21-15</t>
  </si>
  <si>
    <t>21-16</t>
  </si>
  <si>
    <t>21-17</t>
  </si>
  <si>
    <t>21-18</t>
  </si>
  <si>
    <t>21-19</t>
  </si>
  <si>
    <t>21-20</t>
  </si>
  <si>
    <t>21-21</t>
  </si>
  <si>
    <t>21-22</t>
  </si>
  <si>
    <t>21-23</t>
  </si>
  <si>
    <t>21-24</t>
  </si>
  <si>
    <t>21-25</t>
  </si>
  <si>
    <t>21-26</t>
  </si>
  <si>
    <t>21-27</t>
  </si>
  <si>
    <t>21-28</t>
  </si>
  <si>
    <t>21-29</t>
  </si>
  <si>
    <t>21-30</t>
  </si>
  <si>
    <t>21-31</t>
  </si>
  <si>
    <t>21-32</t>
  </si>
  <si>
    <t>21-33</t>
  </si>
  <si>
    <t>21-34</t>
  </si>
  <si>
    <t>21-35</t>
  </si>
  <si>
    <t>21-36</t>
  </si>
  <si>
    <t>21-37</t>
  </si>
  <si>
    <t>21-38</t>
  </si>
  <si>
    <t>21-39</t>
  </si>
  <si>
    <t>21-40</t>
  </si>
  <si>
    <t>21-41</t>
  </si>
  <si>
    <t>21-42</t>
  </si>
  <si>
    <t>21-43</t>
  </si>
  <si>
    <t>21-44</t>
  </si>
  <si>
    <t>21-45</t>
  </si>
  <si>
    <t>21-46</t>
  </si>
  <si>
    <t>21-47</t>
  </si>
  <si>
    <t>21-48</t>
  </si>
  <si>
    <t>21-49</t>
  </si>
  <si>
    <t>21-50</t>
  </si>
  <si>
    <t>21-51</t>
  </si>
  <si>
    <t>21-52</t>
  </si>
  <si>
    <t>21-53</t>
  </si>
  <si>
    <t>21-54</t>
  </si>
  <si>
    <t>21-55</t>
  </si>
  <si>
    <t>21-56</t>
  </si>
  <si>
    <t>21-57</t>
  </si>
  <si>
    <t>21-58</t>
  </si>
  <si>
    <t>21-59</t>
  </si>
  <si>
    <t>21-60</t>
  </si>
  <si>
    <t>22-1</t>
  </si>
  <si>
    <t>22-2</t>
  </si>
  <si>
    <t>22-3</t>
  </si>
  <si>
    <t>22-4</t>
  </si>
  <si>
    <t>22-5</t>
  </si>
  <si>
    <t>22-6</t>
  </si>
  <si>
    <t>22-7</t>
  </si>
  <si>
    <t>22-8</t>
  </si>
  <si>
    <t>22-9</t>
  </si>
  <si>
    <t>22-10</t>
  </si>
  <si>
    <t>22-11</t>
  </si>
  <si>
    <t>22-12</t>
  </si>
  <si>
    <t>22-13</t>
  </si>
  <si>
    <t>22-14</t>
  </si>
  <si>
    <t>22-15</t>
  </si>
  <si>
    <t>22-16</t>
  </si>
  <si>
    <t>22-17</t>
  </si>
  <si>
    <t>22-18</t>
  </si>
  <si>
    <t>22-19</t>
  </si>
  <si>
    <t>22-20</t>
  </si>
  <si>
    <t>22-21</t>
  </si>
  <si>
    <t>22-22</t>
  </si>
  <si>
    <t>22-23</t>
  </si>
  <si>
    <t>22-24</t>
  </si>
  <si>
    <t>22-25</t>
  </si>
  <si>
    <t>22-26</t>
  </si>
  <si>
    <t>22-27</t>
  </si>
  <si>
    <t>22-28</t>
  </si>
  <si>
    <t>22-29</t>
  </si>
  <si>
    <t>22-30</t>
  </si>
  <si>
    <t>22-31</t>
  </si>
  <si>
    <t>22-32</t>
  </si>
  <si>
    <t>22-33</t>
  </si>
  <si>
    <t>22-34</t>
  </si>
  <si>
    <t>22-35</t>
  </si>
  <si>
    <t>22-36</t>
  </si>
  <si>
    <t>22-37</t>
  </si>
  <si>
    <t>22-38</t>
  </si>
  <si>
    <t>22-39</t>
  </si>
  <si>
    <t>22-40</t>
  </si>
  <si>
    <t>22-41</t>
  </si>
  <si>
    <t>22-42</t>
  </si>
  <si>
    <t>22-43</t>
  </si>
  <si>
    <t>22-44</t>
  </si>
  <si>
    <t>22-45</t>
  </si>
  <si>
    <t>22-46</t>
  </si>
  <si>
    <t>22-47</t>
  </si>
  <si>
    <t>22-48</t>
  </si>
  <si>
    <t>22-49</t>
  </si>
  <si>
    <t>22-50</t>
  </si>
  <si>
    <t>22-51</t>
  </si>
  <si>
    <t>22-52</t>
  </si>
  <si>
    <t>22-53</t>
  </si>
  <si>
    <t>22-54</t>
  </si>
  <si>
    <t>22-55</t>
  </si>
  <si>
    <t>22-56</t>
  </si>
  <si>
    <t>22-57</t>
  </si>
  <si>
    <t>22-58</t>
  </si>
  <si>
    <t>22-59</t>
  </si>
  <si>
    <t>22-60</t>
  </si>
  <si>
    <t>23-1</t>
  </si>
  <si>
    <t>23-2</t>
  </si>
  <si>
    <t>23-3</t>
  </si>
  <si>
    <t>23-4</t>
  </si>
  <si>
    <t>23-5</t>
  </si>
  <si>
    <t>23-6</t>
  </si>
  <si>
    <t>23-7</t>
  </si>
  <si>
    <t>23-8</t>
  </si>
  <si>
    <t>23-9</t>
  </si>
  <si>
    <t>23-10</t>
  </si>
  <si>
    <t>23-11</t>
  </si>
  <si>
    <t>23-12</t>
  </si>
  <si>
    <t>23-13</t>
  </si>
  <si>
    <t>23-14</t>
  </si>
  <si>
    <t>23-15</t>
  </si>
  <si>
    <t>23-16</t>
  </si>
  <si>
    <t>23-17</t>
  </si>
  <si>
    <t>23-18</t>
  </si>
  <si>
    <t>23-19</t>
  </si>
  <si>
    <t>23-20</t>
  </si>
  <si>
    <t>23-21</t>
  </si>
  <si>
    <t>23-22</t>
  </si>
  <si>
    <t>23-23</t>
  </si>
  <si>
    <t>23-24</t>
  </si>
  <si>
    <t>23-25</t>
  </si>
  <si>
    <t>23-26</t>
  </si>
  <si>
    <t>23-27</t>
  </si>
  <si>
    <t>23-28</t>
  </si>
  <si>
    <t>23-29</t>
  </si>
  <si>
    <t>23-30</t>
  </si>
  <si>
    <t>23-31</t>
  </si>
  <si>
    <t>23-32</t>
  </si>
  <si>
    <t>23-33</t>
  </si>
  <si>
    <t>23-34</t>
  </si>
  <si>
    <t>23-35</t>
  </si>
  <si>
    <t>23-36</t>
  </si>
  <si>
    <t>23-37</t>
  </si>
  <si>
    <t>23-38</t>
  </si>
  <si>
    <t>23-39</t>
  </si>
  <si>
    <t>23-40</t>
  </si>
  <si>
    <t>23-41</t>
  </si>
  <si>
    <t>23-42</t>
  </si>
  <si>
    <t>23-43</t>
  </si>
  <si>
    <t>23-44</t>
  </si>
  <si>
    <t>23-45</t>
  </si>
  <si>
    <t>23-46</t>
  </si>
  <si>
    <t>23-47</t>
  </si>
  <si>
    <t>23-48</t>
  </si>
  <si>
    <t>23-49</t>
  </si>
  <si>
    <t>23-50</t>
  </si>
  <si>
    <t>23-51</t>
  </si>
  <si>
    <t>23-52</t>
  </si>
  <si>
    <t>23-53</t>
  </si>
  <si>
    <t>23-54</t>
  </si>
  <si>
    <t>23-55</t>
  </si>
  <si>
    <t>23-56</t>
  </si>
  <si>
    <t>23-57</t>
  </si>
  <si>
    <t>23-58</t>
  </si>
  <si>
    <t>23-59</t>
  </si>
  <si>
    <t>23-60</t>
  </si>
  <si>
    <t>24-1</t>
  </si>
  <si>
    <t>24-2</t>
  </si>
  <si>
    <t>24-3</t>
  </si>
  <si>
    <t>24-4</t>
  </si>
  <si>
    <t>24-5</t>
  </si>
  <si>
    <t>24-6</t>
  </si>
  <si>
    <t>24-7</t>
  </si>
  <si>
    <t>24-8</t>
  </si>
  <si>
    <t>24-9</t>
  </si>
  <si>
    <t>24-10</t>
  </si>
  <si>
    <t>24-11</t>
  </si>
  <si>
    <t>24-12</t>
  </si>
  <si>
    <t>24-13</t>
  </si>
  <si>
    <t>24-14</t>
  </si>
  <si>
    <t>24-15</t>
  </si>
  <si>
    <t>24-16</t>
  </si>
  <si>
    <t>24-17</t>
  </si>
  <si>
    <t>24-18</t>
  </si>
  <si>
    <t>24-19</t>
  </si>
  <si>
    <t>24-20</t>
  </si>
  <si>
    <t>24-21</t>
  </si>
  <si>
    <t>24-22</t>
  </si>
  <si>
    <t>24-23</t>
  </si>
  <si>
    <t>24-24</t>
  </si>
  <si>
    <t>24-25</t>
  </si>
  <si>
    <t>24-26</t>
  </si>
  <si>
    <t>24-27</t>
  </si>
  <si>
    <t>24-28</t>
  </si>
  <si>
    <t>24-29</t>
  </si>
  <si>
    <t>24-30</t>
  </si>
  <si>
    <t>24-31</t>
  </si>
  <si>
    <t>24-32</t>
  </si>
  <si>
    <t>24-33</t>
  </si>
  <si>
    <t>24-34</t>
  </si>
  <si>
    <t>24-35</t>
  </si>
  <si>
    <t>24-36</t>
  </si>
  <si>
    <t>24-37</t>
  </si>
  <si>
    <t>24-38</t>
  </si>
  <si>
    <t>24-39</t>
  </si>
  <si>
    <t>24-40</t>
  </si>
  <si>
    <t>24-41</t>
  </si>
  <si>
    <t>24-42</t>
  </si>
  <si>
    <t>24-43</t>
  </si>
  <si>
    <t>24-44</t>
  </si>
  <si>
    <t>24-45</t>
  </si>
  <si>
    <t>24-46</t>
  </si>
  <si>
    <t>24-47</t>
  </si>
  <si>
    <t>24-48</t>
  </si>
  <si>
    <t>24-49</t>
  </si>
  <si>
    <t>24-50</t>
  </si>
  <si>
    <t>24-51</t>
  </si>
  <si>
    <t>24-52</t>
  </si>
  <si>
    <t>24-53</t>
  </si>
  <si>
    <t>24-54</t>
  </si>
  <si>
    <t>24-55</t>
  </si>
  <si>
    <t>24-56</t>
  </si>
  <si>
    <t>24-57</t>
  </si>
  <si>
    <t>24-58</t>
  </si>
  <si>
    <t>24-59</t>
  </si>
  <si>
    <t>24-60</t>
  </si>
  <si>
    <t>25-1</t>
  </si>
  <si>
    <t>25-2</t>
  </si>
  <si>
    <t>25-3</t>
  </si>
  <si>
    <t>25-4</t>
  </si>
  <si>
    <t>25-5</t>
  </si>
  <si>
    <t>25-6</t>
  </si>
  <si>
    <t>25-7</t>
  </si>
  <si>
    <t>25-8</t>
  </si>
  <si>
    <t>25-9</t>
  </si>
  <si>
    <t>25-10</t>
  </si>
  <si>
    <t>25-11</t>
  </si>
  <si>
    <t>25-12</t>
  </si>
  <si>
    <t>25-13</t>
  </si>
  <si>
    <t>25-14</t>
  </si>
  <si>
    <t>25-15</t>
  </si>
  <si>
    <t>25-16</t>
  </si>
  <si>
    <t>25-17</t>
  </si>
  <si>
    <t>25-18</t>
  </si>
  <si>
    <t>25-19</t>
  </si>
  <si>
    <t>25-20</t>
  </si>
  <si>
    <t>25-21</t>
  </si>
  <si>
    <t>25-22</t>
  </si>
  <si>
    <t>25-23</t>
  </si>
  <si>
    <t>25-24</t>
  </si>
  <si>
    <t>25-25</t>
  </si>
  <si>
    <t>25-26</t>
  </si>
  <si>
    <t>25-27</t>
  </si>
  <si>
    <t>25-28</t>
  </si>
  <si>
    <t>25-29</t>
  </si>
  <si>
    <t>25-30</t>
  </si>
  <si>
    <t>25-31</t>
  </si>
  <si>
    <t>25-32</t>
  </si>
  <si>
    <t>25-33</t>
  </si>
  <si>
    <t>25-34</t>
  </si>
  <si>
    <t>25-35</t>
  </si>
  <si>
    <t>25-36</t>
  </si>
  <si>
    <t>25-37</t>
  </si>
  <si>
    <t>25-38</t>
  </si>
  <si>
    <t>25-39</t>
  </si>
  <si>
    <t>25-40</t>
  </si>
  <si>
    <t>25-41</t>
  </si>
  <si>
    <t>25-42</t>
  </si>
  <si>
    <t>25-43</t>
  </si>
  <si>
    <t>25-44</t>
  </si>
  <si>
    <t>25-45</t>
  </si>
  <si>
    <t>25-46</t>
  </si>
  <si>
    <t>25-47</t>
  </si>
  <si>
    <t>25-48</t>
  </si>
  <si>
    <t>25-49</t>
  </si>
  <si>
    <t>25-50</t>
  </si>
  <si>
    <t>25-51</t>
  </si>
  <si>
    <t>25-52</t>
  </si>
  <si>
    <t>25-53</t>
  </si>
  <si>
    <t>25-54</t>
  </si>
  <si>
    <t>25-55</t>
  </si>
  <si>
    <t>25-56</t>
  </si>
  <si>
    <t>25-57</t>
  </si>
  <si>
    <t>25-58</t>
  </si>
  <si>
    <t>25-59</t>
  </si>
  <si>
    <t>25-60</t>
  </si>
  <si>
    <t>26-1</t>
  </si>
  <si>
    <t>26-2</t>
  </si>
  <si>
    <t>26-3</t>
  </si>
  <si>
    <t>26-4</t>
  </si>
  <si>
    <t>26-5</t>
  </si>
  <si>
    <t>26-6</t>
  </si>
  <si>
    <t>26-7</t>
  </si>
  <si>
    <t>26-8</t>
  </si>
  <si>
    <t>26-9</t>
  </si>
  <si>
    <t>26-10</t>
  </si>
  <si>
    <t>26-11</t>
  </si>
  <si>
    <t>26-12</t>
  </si>
  <si>
    <t>26-13</t>
  </si>
  <si>
    <t>26-14</t>
  </si>
  <si>
    <t>26-15</t>
  </si>
  <si>
    <t>26-16</t>
  </si>
  <si>
    <t>26-17</t>
  </si>
  <si>
    <t>26-18</t>
  </si>
  <si>
    <t>26-19</t>
  </si>
  <si>
    <t>26-20</t>
  </si>
  <si>
    <t>26-21</t>
  </si>
  <si>
    <t>26-22</t>
  </si>
  <si>
    <t>26-23</t>
  </si>
  <si>
    <t>26-24</t>
  </si>
  <si>
    <t>26-25</t>
  </si>
  <si>
    <t>26-26</t>
  </si>
  <si>
    <t>26-27</t>
  </si>
  <si>
    <t>26-28</t>
  </si>
  <si>
    <t>26-29</t>
  </si>
  <si>
    <t>26-30</t>
  </si>
  <si>
    <t>26-31</t>
  </si>
  <si>
    <t>26-32</t>
  </si>
  <si>
    <t>26-33</t>
  </si>
  <si>
    <t>26-34</t>
  </si>
  <si>
    <t>26-35</t>
  </si>
  <si>
    <t>26-36</t>
  </si>
  <si>
    <t>26-37</t>
  </si>
  <si>
    <t>26-38</t>
  </si>
  <si>
    <t>26-39</t>
  </si>
  <si>
    <t>26-40</t>
  </si>
  <si>
    <t>26-41</t>
  </si>
  <si>
    <t>26-42</t>
  </si>
  <si>
    <t>26-43</t>
  </si>
  <si>
    <t>26-44</t>
  </si>
  <si>
    <t>26-45</t>
  </si>
  <si>
    <t>26-46</t>
  </si>
  <si>
    <t>26-47</t>
  </si>
  <si>
    <t>26-48</t>
  </si>
  <si>
    <t>26-49</t>
  </si>
  <si>
    <t>26-50</t>
  </si>
  <si>
    <t>26-51</t>
  </si>
  <si>
    <t>26-52</t>
  </si>
  <si>
    <t>26-53</t>
  </si>
  <si>
    <t>26-54</t>
  </si>
  <si>
    <t>26-55</t>
  </si>
  <si>
    <t>26-56</t>
  </si>
  <si>
    <t>26-57</t>
  </si>
  <si>
    <t>26-58</t>
  </si>
  <si>
    <t>26-59</t>
  </si>
  <si>
    <t>26-60</t>
  </si>
  <si>
    <t>27-1</t>
  </si>
  <si>
    <t>27-2</t>
  </si>
  <si>
    <t>27-3</t>
  </si>
  <si>
    <t>27-4</t>
  </si>
  <si>
    <t>27-5</t>
  </si>
  <si>
    <t>27-6</t>
  </si>
  <si>
    <t>27-7</t>
  </si>
  <si>
    <t>27-8</t>
  </si>
  <si>
    <t>27-9</t>
  </si>
  <si>
    <t>27-10</t>
  </si>
  <si>
    <t>27-11</t>
  </si>
  <si>
    <t>27-12</t>
  </si>
  <si>
    <t>27-13</t>
  </si>
  <si>
    <t>27-14</t>
  </si>
  <si>
    <t>27-15</t>
  </si>
  <si>
    <t>27-16</t>
  </si>
  <si>
    <t>27-17</t>
  </si>
  <si>
    <t>27-18</t>
  </si>
  <si>
    <t>27-19</t>
  </si>
  <si>
    <t>27-20</t>
  </si>
  <si>
    <t>27-21</t>
  </si>
  <si>
    <t>27-22</t>
  </si>
  <si>
    <t>27-23</t>
  </si>
  <si>
    <t>27-24</t>
  </si>
  <si>
    <t>27-25</t>
  </si>
  <si>
    <t>27-26</t>
  </si>
  <si>
    <t>27-27</t>
  </si>
  <si>
    <t>27-28</t>
  </si>
  <si>
    <t>27-29</t>
  </si>
  <si>
    <t>27-30</t>
  </si>
  <si>
    <t>27-31</t>
  </si>
  <si>
    <t>27-32</t>
  </si>
  <si>
    <t>27-33</t>
  </si>
  <si>
    <t>27-34</t>
  </si>
  <si>
    <t>27-35</t>
  </si>
  <si>
    <t>27-36</t>
  </si>
  <si>
    <t>27-37</t>
  </si>
  <si>
    <t>27-38</t>
  </si>
  <si>
    <t>27-39</t>
  </si>
  <si>
    <t>27-40</t>
  </si>
  <si>
    <t>27-41</t>
  </si>
  <si>
    <t>27-42</t>
  </si>
  <si>
    <t>27-43</t>
  </si>
  <si>
    <t>27-44</t>
  </si>
  <si>
    <t>27-45</t>
  </si>
  <si>
    <t>27-46</t>
  </si>
  <si>
    <t>27-47</t>
  </si>
  <si>
    <t>27-48</t>
  </si>
  <si>
    <t>27-49</t>
  </si>
  <si>
    <t>27-50</t>
  </si>
  <si>
    <t>27-51</t>
  </si>
  <si>
    <t>27-52</t>
  </si>
  <si>
    <t>27-53</t>
  </si>
  <si>
    <t>27-54</t>
  </si>
  <si>
    <t>27-55</t>
  </si>
  <si>
    <t>27-56</t>
  </si>
  <si>
    <t>27-57</t>
  </si>
  <si>
    <t>27-58</t>
  </si>
  <si>
    <t>27-59</t>
  </si>
  <si>
    <t>27-60</t>
  </si>
  <si>
    <t>28-1</t>
  </si>
  <si>
    <t>28-2</t>
  </si>
  <si>
    <t>28-3</t>
  </si>
  <si>
    <t>28-4</t>
  </si>
  <si>
    <t>28-5</t>
  </si>
  <si>
    <t>28-6</t>
  </si>
  <si>
    <t>28-7</t>
  </si>
  <si>
    <t>28-8</t>
  </si>
  <si>
    <t>28-9</t>
  </si>
  <si>
    <t>28-10</t>
  </si>
  <si>
    <t>28-11</t>
  </si>
  <si>
    <t>28-12</t>
  </si>
  <si>
    <t>28-13</t>
  </si>
  <si>
    <t>28-14</t>
  </si>
  <si>
    <t>28-15</t>
  </si>
  <si>
    <t>28-16</t>
  </si>
  <si>
    <t>28-17</t>
  </si>
  <si>
    <t>28-18</t>
  </si>
  <si>
    <t>28-19</t>
  </si>
  <si>
    <t>28-20</t>
  </si>
  <si>
    <t>28-21</t>
  </si>
  <si>
    <t>28-22</t>
  </si>
  <si>
    <t>28-23</t>
  </si>
  <si>
    <t>28-24</t>
  </si>
  <si>
    <t>28-25</t>
  </si>
  <si>
    <t>28-26</t>
  </si>
  <si>
    <t>28-27</t>
  </si>
  <si>
    <t>28-28</t>
  </si>
  <si>
    <t>28-29</t>
  </si>
  <si>
    <t>28-30</t>
  </si>
  <si>
    <t>28-31</t>
  </si>
  <si>
    <t>28-32</t>
  </si>
  <si>
    <t>28-33</t>
  </si>
  <si>
    <t>28-34</t>
  </si>
  <si>
    <t>28-35</t>
  </si>
  <si>
    <t>28-36</t>
  </si>
  <si>
    <t>28-37</t>
  </si>
  <si>
    <t>28-38</t>
  </si>
  <si>
    <t>28-39</t>
  </si>
  <si>
    <t>28-40</t>
  </si>
  <si>
    <t>28-41</t>
  </si>
  <si>
    <t>28-42</t>
  </si>
  <si>
    <t>28-43</t>
  </si>
  <si>
    <t>28-44</t>
  </si>
  <si>
    <t>28-45</t>
  </si>
  <si>
    <t>28-46</t>
  </si>
  <si>
    <t>28-47</t>
  </si>
  <si>
    <t>28-48</t>
  </si>
  <si>
    <t>28-49</t>
  </si>
  <si>
    <t>28-50</t>
  </si>
  <si>
    <t>28-51</t>
  </si>
  <si>
    <t>28-52</t>
  </si>
  <si>
    <t>28-53</t>
  </si>
  <si>
    <t>28-54</t>
  </si>
  <si>
    <t>28-55</t>
  </si>
  <si>
    <t>28-56</t>
  </si>
  <si>
    <t>28-57</t>
  </si>
  <si>
    <t>28-58</t>
  </si>
  <si>
    <t>28-59</t>
  </si>
  <si>
    <t>28-60</t>
  </si>
  <si>
    <t>29-1</t>
  </si>
  <si>
    <t>29-2</t>
  </si>
  <si>
    <t>29-3</t>
  </si>
  <si>
    <t>29-4</t>
  </si>
  <si>
    <t>29-5</t>
  </si>
  <si>
    <t>29-6</t>
  </si>
  <si>
    <t>29-7</t>
  </si>
  <si>
    <t>29-8</t>
  </si>
  <si>
    <t>29-9</t>
  </si>
  <si>
    <t>29-10</t>
  </si>
  <si>
    <t>29-11</t>
  </si>
  <si>
    <t>29-12</t>
  </si>
  <si>
    <t>29-13</t>
  </si>
  <si>
    <t>29-14</t>
  </si>
  <si>
    <t>29-15</t>
  </si>
  <si>
    <t>29-16</t>
  </si>
  <si>
    <t>29-17</t>
  </si>
  <si>
    <t>29-18</t>
  </si>
  <si>
    <t>29-19</t>
  </si>
  <si>
    <t>29-20</t>
  </si>
  <si>
    <t>29-21</t>
  </si>
  <si>
    <t>29-22</t>
  </si>
  <si>
    <t>29-23</t>
  </si>
  <si>
    <t>29-24</t>
  </si>
  <si>
    <t>29-25</t>
  </si>
  <si>
    <t>29-26</t>
  </si>
  <si>
    <t>29-27</t>
  </si>
  <si>
    <t>29-28</t>
  </si>
  <si>
    <t>29-29</t>
  </si>
  <si>
    <t>29-30</t>
  </si>
  <si>
    <t>29-31</t>
  </si>
  <si>
    <t>29-32</t>
  </si>
  <si>
    <t>29-33</t>
  </si>
  <si>
    <t>29-34</t>
  </si>
  <si>
    <t>29-35</t>
  </si>
  <si>
    <t>29-36</t>
  </si>
  <si>
    <t>29-37</t>
  </si>
  <si>
    <t>29-38</t>
  </si>
  <si>
    <t>29-39</t>
  </si>
  <si>
    <t>29-40</t>
  </si>
  <si>
    <t>29-41</t>
  </si>
  <si>
    <t>29-42</t>
  </si>
  <si>
    <t>29-43</t>
  </si>
  <si>
    <t>29-44</t>
  </si>
  <si>
    <t>29-45</t>
  </si>
  <si>
    <t>29-46</t>
  </si>
  <si>
    <t>29-47</t>
  </si>
  <si>
    <t>29-48</t>
  </si>
  <si>
    <t>29-49</t>
  </si>
  <si>
    <t>29-50</t>
  </si>
  <si>
    <t>29-51</t>
  </si>
  <si>
    <t>29-52</t>
  </si>
  <si>
    <t>29-53</t>
  </si>
  <si>
    <t>29-54</t>
  </si>
  <si>
    <t>29-55</t>
  </si>
  <si>
    <t>29-56</t>
  </si>
  <si>
    <t>29-57</t>
  </si>
  <si>
    <t>29-58</t>
  </si>
  <si>
    <t>29-59</t>
  </si>
  <si>
    <t>29-60</t>
  </si>
  <si>
    <t>30-1</t>
  </si>
  <si>
    <t>30-2</t>
  </si>
  <si>
    <t>30-3</t>
  </si>
  <si>
    <t>30-4</t>
  </si>
  <si>
    <t>30-5</t>
  </si>
  <si>
    <t>30-6</t>
  </si>
  <si>
    <t>30-7</t>
  </si>
  <si>
    <t>30-8</t>
  </si>
  <si>
    <t>30-9</t>
  </si>
  <si>
    <t>30-10</t>
  </si>
  <si>
    <t>30-11</t>
  </si>
  <si>
    <t>30-12</t>
  </si>
  <si>
    <t>30-13</t>
  </si>
  <si>
    <t>30-14</t>
  </si>
  <si>
    <t>30-15</t>
  </si>
  <si>
    <t>30-16</t>
  </si>
  <si>
    <t>30-17</t>
  </si>
  <si>
    <t>30-18</t>
  </si>
  <si>
    <t>30-19</t>
  </si>
  <si>
    <t>30-20</t>
  </si>
  <si>
    <t>30-21</t>
  </si>
  <si>
    <t>30-22</t>
  </si>
  <si>
    <t>30-23</t>
  </si>
  <si>
    <t>30-24</t>
  </si>
  <si>
    <t>30-25</t>
  </si>
  <si>
    <t>30-26</t>
  </si>
  <si>
    <t>30-27</t>
  </si>
  <si>
    <t>30-28</t>
  </si>
  <si>
    <t>30-29</t>
  </si>
  <si>
    <t>30-30</t>
  </si>
  <si>
    <t>30-31</t>
  </si>
  <si>
    <t>30-32</t>
  </si>
  <si>
    <t>30-33</t>
  </si>
  <si>
    <t>30-34</t>
  </si>
  <si>
    <t>30-35</t>
  </si>
  <si>
    <t>30-36</t>
  </si>
  <si>
    <t>30-37</t>
  </si>
  <si>
    <t>30-38</t>
  </si>
  <si>
    <t>30-39</t>
  </si>
  <si>
    <t>30-40</t>
  </si>
  <si>
    <t>30-41</t>
  </si>
  <si>
    <t>30-42</t>
  </si>
  <si>
    <t>30-43</t>
  </si>
  <si>
    <t>30-44</t>
  </si>
  <si>
    <t>30-45</t>
  </si>
  <si>
    <t>30-46</t>
  </si>
  <si>
    <t>30-47</t>
  </si>
  <si>
    <t>30-48</t>
  </si>
  <si>
    <t>30-49</t>
  </si>
  <si>
    <t>30-50</t>
  </si>
  <si>
    <t>30-51</t>
  </si>
  <si>
    <t>30-52</t>
  </si>
  <si>
    <t>30-53</t>
  </si>
  <si>
    <t>30-54</t>
  </si>
  <si>
    <t>30-55</t>
  </si>
  <si>
    <t>30-56</t>
  </si>
  <si>
    <t>30-57</t>
  </si>
  <si>
    <t>30-58</t>
  </si>
  <si>
    <t>30-59</t>
  </si>
  <si>
    <t>30-60</t>
  </si>
  <si>
    <t>31-1</t>
  </si>
  <si>
    <t>31-2</t>
  </si>
  <si>
    <t>31-3</t>
  </si>
  <si>
    <t>31-4</t>
  </si>
  <si>
    <t>31-5</t>
  </si>
  <si>
    <t>31-6</t>
  </si>
  <si>
    <t>31-7</t>
  </si>
  <si>
    <t>31-8</t>
  </si>
  <si>
    <t>31-9</t>
  </si>
  <si>
    <t>31-10</t>
  </si>
  <si>
    <t>31-11</t>
  </si>
  <si>
    <t>31-12</t>
  </si>
  <si>
    <t>31-13</t>
  </si>
  <si>
    <t>31-14</t>
  </si>
  <si>
    <t>31-15</t>
  </si>
  <si>
    <t>31-16</t>
  </si>
  <si>
    <t>31-17</t>
  </si>
  <si>
    <t>31-18</t>
  </si>
  <si>
    <t>31-19</t>
  </si>
  <si>
    <t>31-20</t>
  </si>
  <si>
    <t>31-21</t>
  </si>
  <si>
    <t>31-22</t>
  </si>
  <si>
    <t>31-23</t>
  </si>
  <si>
    <t>31-24</t>
  </si>
  <si>
    <t>31-25</t>
  </si>
  <si>
    <t>31-26</t>
  </si>
  <si>
    <t>31-27</t>
  </si>
  <si>
    <t>31-28</t>
  </si>
  <si>
    <t>31-29</t>
  </si>
  <si>
    <t>31-30</t>
  </si>
  <si>
    <t>31-31</t>
  </si>
  <si>
    <t>31-32</t>
  </si>
  <si>
    <t>31-33</t>
  </si>
  <si>
    <t>31-34</t>
  </si>
  <si>
    <t>31-35</t>
  </si>
  <si>
    <t>31-36</t>
  </si>
  <si>
    <t>31-37</t>
  </si>
  <si>
    <t>31-38</t>
  </si>
  <si>
    <t>31-39</t>
  </si>
  <si>
    <t>31-40</t>
  </si>
  <si>
    <t>31-41</t>
  </si>
  <si>
    <t>31-42</t>
  </si>
  <si>
    <t>31-43</t>
  </si>
  <si>
    <t>31-44</t>
  </si>
  <si>
    <t>31-45</t>
  </si>
  <si>
    <t>31-46</t>
  </si>
  <si>
    <t>31-47</t>
  </si>
  <si>
    <t>31-48</t>
  </si>
  <si>
    <t>31-49</t>
  </si>
  <si>
    <t>31-50</t>
  </si>
  <si>
    <t>31-51</t>
  </si>
  <si>
    <t>31-52</t>
  </si>
  <si>
    <t>31-53</t>
  </si>
  <si>
    <t>31-54</t>
  </si>
  <si>
    <t>31-55</t>
  </si>
  <si>
    <t>31-56</t>
  </si>
  <si>
    <t>31-57</t>
  </si>
  <si>
    <t>31-58</t>
  </si>
  <si>
    <t>31-59</t>
  </si>
  <si>
    <t>31-60</t>
  </si>
  <si>
    <t>32-1</t>
  </si>
  <si>
    <t>32-2</t>
  </si>
  <si>
    <t>32-3</t>
  </si>
  <si>
    <t>32-4</t>
  </si>
  <si>
    <t>32-5</t>
  </si>
  <si>
    <t>32-6</t>
  </si>
  <si>
    <t>32-7</t>
  </si>
  <si>
    <t>32-8</t>
  </si>
  <si>
    <t>32-9</t>
  </si>
  <si>
    <t>32-10</t>
  </si>
  <si>
    <t>32-11</t>
  </si>
  <si>
    <t>32-12</t>
  </si>
  <si>
    <t>32-13</t>
  </si>
  <si>
    <t>32-14</t>
  </si>
  <si>
    <t>32-15</t>
  </si>
  <si>
    <t>32-16</t>
  </si>
  <si>
    <t>32-17</t>
  </si>
  <si>
    <t>32-18</t>
  </si>
  <si>
    <t>32-19</t>
  </si>
  <si>
    <t>32-20</t>
  </si>
  <si>
    <t>32-21</t>
  </si>
  <si>
    <t>32-22</t>
  </si>
  <si>
    <t>32-23</t>
  </si>
  <si>
    <t>32-24</t>
  </si>
  <si>
    <t>32-25</t>
  </si>
  <si>
    <t>32-26</t>
  </si>
  <si>
    <t>32-27</t>
  </si>
  <si>
    <t>32-28</t>
  </si>
  <si>
    <t>32-29</t>
  </si>
  <si>
    <t>32-30</t>
  </si>
  <si>
    <t>32-31</t>
  </si>
  <si>
    <t>32-32</t>
  </si>
  <si>
    <t>32-33</t>
  </si>
  <si>
    <t>32-34</t>
  </si>
  <si>
    <t>32-35</t>
  </si>
  <si>
    <t>32-36</t>
  </si>
  <si>
    <t>32-37</t>
  </si>
  <si>
    <t>32-38</t>
  </si>
  <si>
    <t>32-39</t>
  </si>
  <si>
    <t>32-40</t>
  </si>
  <si>
    <t>32-41</t>
  </si>
  <si>
    <t>32-42</t>
  </si>
  <si>
    <t>32-43</t>
  </si>
  <si>
    <t>32-44</t>
  </si>
  <si>
    <t>32-45</t>
  </si>
  <si>
    <t>32-46</t>
  </si>
  <si>
    <t>32-47</t>
  </si>
  <si>
    <t>32-48</t>
  </si>
  <si>
    <t>32-49</t>
  </si>
  <si>
    <t>32-50</t>
  </si>
  <si>
    <t>32-51</t>
  </si>
  <si>
    <t>32-52</t>
  </si>
  <si>
    <t>32-53</t>
  </si>
  <si>
    <t>32-54</t>
  </si>
  <si>
    <t>32-55</t>
  </si>
  <si>
    <t>32-56</t>
  </si>
  <si>
    <t>32-57</t>
  </si>
  <si>
    <t>32-58</t>
  </si>
  <si>
    <t>32-59</t>
  </si>
  <si>
    <t>32-60</t>
  </si>
  <si>
    <t>33-1</t>
  </si>
  <si>
    <t>레벨</t>
  </si>
  <si>
    <t>크레딧</t>
    <phoneticPr fontId="2" type="noConversion"/>
  </si>
  <si>
    <t>배틀데이터</t>
  </si>
  <si>
    <t>코어더스트</t>
  </si>
  <si>
    <t>전초기지 레벨</t>
  </si>
  <si>
    <t>크레디트</t>
  </si>
  <si>
    <t>배틀 데이터</t>
  </si>
  <si>
    <t>지휘관 경험치</t>
  </si>
  <si>
    <t>코어 더스트</t>
  </si>
  <si>
    <t>1. 다이아 가치</t>
    <phoneticPr fontId="2" type="noConversion"/>
  </si>
  <si>
    <t>번호</t>
    <phoneticPr fontId="2" type="noConversion"/>
  </si>
  <si>
    <t>개수</t>
    <phoneticPr fontId="2" type="noConversion"/>
  </si>
  <si>
    <t>가격</t>
    <phoneticPr fontId="2" type="noConversion"/>
  </si>
  <si>
    <t>개당 가격</t>
    <phoneticPr fontId="2" type="noConversion"/>
  </si>
  <si>
    <t>2. 주간 패키지</t>
    <phoneticPr fontId="2" type="noConversion"/>
  </si>
  <si>
    <t>3. 코어더스트</t>
    <phoneticPr fontId="2" type="noConversion"/>
  </si>
  <si>
    <t>타입</t>
    <phoneticPr fontId="2" type="noConversion"/>
  </si>
  <si>
    <t>이름</t>
    <phoneticPr fontId="2" type="noConversion"/>
  </si>
  <si>
    <t>코어더스트 시간</t>
    <phoneticPr fontId="2" type="noConversion"/>
  </si>
  <si>
    <t>구매 횟수</t>
    <phoneticPr fontId="2" type="noConversion"/>
  </si>
  <si>
    <t>총 가격</t>
    <phoneticPr fontId="2" type="noConversion"/>
  </si>
  <si>
    <t>일일</t>
    <phoneticPr fontId="2" type="noConversion"/>
  </si>
  <si>
    <t>코어 더스트 팩</t>
    <phoneticPr fontId="2" type="noConversion"/>
  </si>
  <si>
    <t>주간</t>
    <phoneticPr fontId="2" type="noConversion"/>
  </si>
  <si>
    <t>니케 그로우 업1</t>
    <phoneticPr fontId="2" type="noConversion"/>
  </si>
  <si>
    <t>코어 더스트 세트</t>
    <phoneticPr fontId="2" type="noConversion"/>
  </si>
  <si>
    <t>니케 그로우 업2</t>
    <phoneticPr fontId="2" type="noConversion"/>
  </si>
  <si>
    <t>니케 그로우 업3</t>
    <phoneticPr fontId="2" type="noConversion"/>
  </si>
  <si>
    <t>니케 그로우 업4</t>
    <phoneticPr fontId="2" type="noConversion"/>
  </si>
  <si>
    <t>월간</t>
    <phoneticPr fontId="2" type="noConversion"/>
  </si>
  <si>
    <t>니케 그로우 업 패키지1</t>
    <phoneticPr fontId="2" type="noConversion"/>
  </si>
  <si>
    <t>미케닉스 부스트 패키지2</t>
    <phoneticPr fontId="2" type="noConversion"/>
  </si>
  <si>
    <t>[일일]</t>
    <phoneticPr fontId="2" type="noConversion"/>
  </si>
  <si>
    <t>[주간]</t>
    <phoneticPr fontId="2" type="noConversion"/>
  </si>
  <si>
    <t>[월간]</t>
    <phoneticPr fontId="2" type="noConversion"/>
  </si>
  <si>
    <t>오버클락</t>
    <phoneticPr fontId="2" type="noConversion"/>
  </si>
  <si>
    <t>0. 현황</t>
    <phoneticPr fontId="2" type="noConversion"/>
  </si>
  <si>
    <t xml:space="preserve">- 24년 6월 5일부 TOP100 유저의 재화 보유량 중위값은 다음과 같습니다. </t>
    <phoneticPr fontId="2" type="noConversion"/>
  </si>
  <si>
    <t xml:space="preserve">- 해당 지표를 기준으로 잡고 오버클락 밸런스를 진행하였습니다. </t>
    <phoneticPr fontId="2" type="noConversion"/>
  </si>
  <si>
    <t>240레벨일 때</t>
    <phoneticPr fontId="2" type="noConversion"/>
  </si>
  <si>
    <t>레벨</t>
    <phoneticPr fontId="2" type="noConversion"/>
  </si>
  <si>
    <t>요구 크레딧 증가량</t>
    <phoneticPr fontId="2" type="noConversion"/>
  </si>
  <si>
    <t>경험치</t>
    <phoneticPr fontId="2" type="noConversion"/>
  </si>
  <si>
    <t>요구 경험치 증가량</t>
    <phoneticPr fontId="2" type="noConversion"/>
  </si>
  <si>
    <t>돌파</t>
    <phoneticPr fontId="2" type="noConversion"/>
  </si>
  <si>
    <t>요구 돌파 증가량</t>
    <phoneticPr fontId="2" type="noConversion"/>
  </si>
  <si>
    <t>매칭 스테이지</t>
    <phoneticPr fontId="2" type="noConversion"/>
  </si>
  <si>
    <t>#분당 크레딧</t>
    <phoneticPr fontId="2" type="noConversion"/>
  </si>
  <si>
    <t>파밍 크레딧 증가량</t>
    <phoneticPr fontId="2" type="noConversion"/>
  </si>
  <si>
    <t>#분당캐릭터경험치</t>
  </si>
  <si>
    <t>파밍 경험치 증가량</t>
    <phoneticPr fontId="2" type="noConversion"/>
  </si>
  <si>
    <t>#일당돌파아이템</t>
  </si>
  <si>
    <t>파밍 돌파 증가량</t>
    <phoneticPr fontId="2" type="noConversion"/>
  </si>
  <si>
    <t>인덱스</t>
    <phoneticPr fontId="2" type="noConversion"/>
  </si>
  <si>
    <t>아이템</t>
    <phoneticPr fontId="2" type="noConversion"/>
  </si>
  <si>
    <t>중위값</t>
    <phoneticPr fontId="2" type="noConversion"/>
  </si>
  <si>
    <t>아이템 사용 시 보유값</t>
    <phoneticPr fontId="2" type="noConversion"/>
  </si>
  <si>
    <t>분당 골드</t>
    <phoneticPr fontId="2" type="noConversion"/>
  </si>
  <si>
    <t>분당 경험치</t>
    <phoneticPr fontId="2" type="noConversion"/>
  </si>
  <si>
    <t>분당 돌파 마스터 키</t>
    <phoneticPr fontId="2" type="noConversion"/>
  </si>
  <si>
    <t>전술 교본</t>
    <phoneticPr fontId="2" type="noConversion"/>
  </si>
  <si>
    <t>요구 골드</t>
    <phoneticPr fontId="2" type="noConversion"/>
  </si>
  <si>
    <t>요구 경험치</t>
    <phoneticPr fontId="2" type="noConversion"/>
  </si>
  <si>
    <t>요구 돌파 마스터 키</t>
    <phoneticPr fontId="2" type="noConversion"/>
  </si>
  <si>
    <t>돌파 마스터 키</t>
    <phoneticPr fontId="2" type="noConversion"/>
  </si>
  <si>
    <t>크레딧-1H</t>
    <phoneticPr fontId="2" type="noConversion"/>
  </si>
  <si>
    <t>모두 사용을 가정</t>
    <phoneticPr fontId="2" type="noConversion"/>
  </si>
  <si>
    <t>보유값/요구 골드</t>
    <phoneticPr fontId="2" type="noConversion"/>
  </si>
  <si>
    <t>보유값/요구 경험치</t>
    <phoneticPr fontId="2" type="noConversion"/>
  </si>
  <si>
    <t>보유값/요구 돌파 마스터 키</t>
    <phoneticPr fontId="2" type="noConversion"/>
  </si>
  <si>
    <t>전술 교본-1H</t>
    <phoneticPr fontId="2" type="noConversion"/>
  </si>
  <si>
    <t xml:space="preserve"> * 상위권 기준, 골드와 경험치는 모두 잉여 재화. 컨트롤 키로 워킹하는 재화는 오직 돌파 마스터 키 뿐</t>
    <phoneticPr fontId="2" type="noConversion"/>
  </si>
  <si>
    <t xml:space="preserve">- 1~240레벨까지 크레딧, 경험치, 돌파 마스터 키 요구량 기울기는 다음과 같습니다. </t>
    <phoneticPr fontId="2" type="noConversion"/>
  </si>
  <si>
    <t xml:space="preserve">- 1~240레벨까지 크레딧, 경험치, 돌파 마스터 키 파밍량 기울기는 다음과 같습니다. </t>
    <phoneticPr fontId="2" type="noConversion"/>
  </si>
  <si>
    <t xml:space="preserve">- 재화별, 요구량 기울기와 파밍량 기울기를 비교한 그래프는 다음과 같습니다. </t>
    <phoneticPr fontId="2" type="noConversion"/>
  </si>
  <si>
    <t>1. 이상적인 재화 경제 밸런스에 대한 정의</t>
    <phoneticPr fontId="2" type="noConversion"/>
  </si>
  <si>
    <t xml:space="preserve">- 오버클락을 설계함에 앞서, 가장 완벽하고 이상적인 재화 경제 밸런스에서 정의할 필요가 있습니다. </t>
    <phoneticPr fontId="2" type="noConversion"/>
  </si>
  <si>
    <t xml:space="preserve">- 완벽하고 이상적인 재화 경제 밸런스는, 게임 내 모든 재화가 유저에게 의미있게 여겨지는 밸런스. 라고 생각합니다. </t>
    <phoneticPr fontId="2" type="noConversion"/>
  </si>
  <si>
    <t xml:space="preserve">- 크레딧, 경험치, 돌파 마스터 키 모두 오버클락에서 유의미하게 동작할 수 있도록 밸런스를 잡고자 합니다. </t>
    <phoneticPr fontId="2" type="noConversion"/>
  </si>
  <si>
    <t>2. 오버클락 이전의 성장 그래프</t>
    <phoneticPr fontId="2" type="noConversion"/>
  </si>
  <si>
    <t xml:space="preserve">- 오버클락 이전 구간(1~240레벨의 성장 그래프는 다음과 같은 형태를 띄며, 예상했던 바와 실제의 차이가 있었습니다. </t>
  </si>
  <si>
    <t xml:space="preserve">  ㄴ 오직 [돌파 마스터 키]만이 컨트롤 제어 수단으로 동작했고, 돌파 마스터 키 요구 구간인 10의 배수 구간에 정체 후 -&gt; 돌파 마스터 키가 확충되면 크레딧-전술 교본 요구 구간은 바로 뚫리는 형태였습니다. </t>
    <phoneticPr fontId="2" type="noConversion"/>
  </si>
  <si>
    <t xml:space="preserve">  ㄴ 이럴 경우, 정체 구간이 지루하고, 매일 매일 성장한다는 느낌이 들지 않는다는 문제가 있습니다. </t>
    <phoneticPr fontId="2" type="noConversion"/>
  </si>
  <si>
    <t>3. 경제 밸런스 목표</t>
    <phoneticPr fontId="2" type="noConversion"/>
  </si>
  <si>
    <t xml:space="preserve">- 오버클락 구간의 성장 속도는 일차함수적인 성장 곡선을 그립니다. 오버클락에 진입한 유저는 최소 중수 이상으로 볼 수 있기 때문에, 시간에 따라 성장에 제어를 둔다면 성장감을 느끼기 어려울 것이기 때문입니다. </t>
    <phoneticPr fontId="2" type="noConversion"/>
  </si>
  <si>
    <t xml:space="preserve">- 재화별 요구량(레벨 / 재화별 파밍량(일의 그래프는 아래와 같은 형태로 작업 예정입니다. 모든 재화를 의미있게 만들면서, 재화 안정성의 최후의 보루로 돌파 마스터 키를 활용 예정입니다. </t>
  </si>
  <si>
    <t xml:space="preserve">  ㄴ 이 때, 크레딧과 전술 교본은 잉여 재화임을 고려하여 작업 예정</t>
    <phoneticPr fontId="2" type="noConversion"/>
  </si>
  <si>
    <t>4. 시뮬레이션</t>
    <phoneticPr fontId="2" type="noConversion"/>
  </si>
  <si>
    <t xml:space="preserve">- 전술 교본을 적극적으로 소모시킬 예정입니다. </t>
    <phoneticPr fontId="2" type="noConversion"/>
  </si>
  <si>
    <t xml:space="preserve">- 돌파 마스터 키는 여전히 핵심 컨트롤 키로서 역할을 다할 것입니다. </t>
    <phoneticPr fontId="2" type="noConversion"/>
  </si>
  <si>
    <t xml:space="preserve">- 1업에 걸리는 시간을 1일 ~ 3일 사이로 산정할 예정입니다. </t>
    <phoneticPr fontId="2" type="noConversion"/>
  </si>
  <si>
    <t xml:space="preserve">  ㄴ 추후 추가될 수 있는 컨텐츠에 대비하여 일정 부분 보수적으로 산정</t>
    <phoneticPr fontId="2" type="noConversion"/>
  </si>
  <si>
    <t xml:space="preserve">- 유사 장르 래퍼런스 게임의 성장 곡선은 아래와 같습니다. </t>
    <phoneticPr fontId="2" type="noConversion"/>
  </si>
  <si>
    <t>5. 내용</t>
    <phoneticPr fontId="2" type="noConversion"/>
  </si>
  <si>
    <t>[개요]</t>
    <phoneticPr fontId="2" type="noConversion"/>
  </si>
  <si>
    <t xml:space="preserve">- 오버클럭이 그리는 형태는 아래의 그래프와 같습니다. </t>
    <phoneticPr fontId="2" type="noConversion"/>
  </si>
  <si>
    <t>괴도엘 픽업 지원팩 II</t>
    <phoneticPr fontId="2" type="noConversion"/>
  </si>
  <si>
    <t xml:space="preserve">시크릿타임딜 </t>
    <phoneticPr fontId="2" type="noConversion"/>
  </si>
  <si>
    <t>동기화 레벨3 패키지</t>
    <phoneticPr fontId="2" type="noConversion"/>
  </si>
  <si>
    <t>동기화 레벨4 패키지</t>
    <phoneticPr fontId="2" type="noConversion"/>
  </si>
  <si>
    <t>인덱스</t>
  </si>
  <si>
    <t>아이템</t>
  </si>
  <si>
    <t>중위값(소모 아이템 사용 시</t>
  </si>
  <si>
    <t>240레벨</t>
    <phoneticPr fontId="2" type="noConversion"/>
  </si>
  <si>
    <t>최종 파밍 일자</t>
    <phoneticPr fontId="2" type="noConversion"/>
  </si>
  <si>
    <t>패키지 + 스타비트 소모 시</t>
    <phoneticPr fontId="2" type="noConversion"/>
  </si>
  <si>
    <t>크레딧</t>
  </si>
  <si>
    <t>&lt;- 과금액 한달 약 40만원 이상</t>
    <phoneticPr fontId="2" type="noConversion"/>
  </si>
  <si>
    <t>전술 교본</t>
  </si>
  <si>
    <t xml:space="preserve">  ㄴ 괴도엘 픽업 지원팩</t>
    <phoneticPr fontId="2" type="noConversion"/>
  </si>
  <si>
    <t>돌파 마스터 키</t>
  </si>
  <si>
    <t xml:space="preserve">  ㄴ 시크릿 타임딜</t>
    <phoneticPr fontId="2" type="noConversion"/>
  </si>
  <si>
    <t xml:space="preserve">  ㄴ 동기화 레벨3 패키지</t>
    <phoneticPr fontId="2" type="noConversion"/>
  </si>
  <si>
    <t xml:space="preserve">  ㄴ 동기화 레벨4 패키지</t>
    <phoneticPr fontId="2" type="noConversion"/>
  </si>
  <si>
    <t>일일 예상 파밍 수량</t>
    <phoneticPr fontId="2" type="noConversion"/>
  </si>
  <si>
    <t>오버클럭 재화 요구량</t>
    <phoneticPr fontId="2" type="noConversion"/>
  </si>
  <si>
    <t>파밍 시간(단위 : 일)</t>
    <phoneticPr fontId="2" type="noConversion"/>
  </si>
  <si>
    <t>예상 재화 보유량(매일 1업 시)</t>
    <phoneticPr fontId="2" type="noConversion"/>
  </si>
  <si>
    <t>부족한 재화 메꾸는 시간(일)</t>
    <phoneticPr fontId="2" type="noConversion"/>
  </si>
  <si>
    <t>부족한 재화 메꾸는 시간(only 방치)</t>
    <phoneticPr fontId="2" type="noConversion"/>
  </si>
  <si>
    <t>기울기</t>
    <phoneticPr fontId="2" type="noConversion"/>
  </si>
  <si>
    <t>슬롯</t>
    <phoneticPr fontId="2" type="noConversion"/>
  </si>
  <si>
    <t>예상 스테이지</t>
    <phoneticPr fontId="2" type="noConversion"/>
  </si>
  <si>
    <t>분당 크레딧</t>
    <phoneticPr fontId="2" type="noConversion"/>
  </si>
  <si>
    <t>분당 전술 교본</t>
    <phoneticPr fontId="2" type="noConversion"/>
  </si>
  <si>
    <t>분당 돌파 마스터키</t>
    <phoneticPr fontId="2" type="noConversion"/>
  </si>
  <si>
    <t>요구 크레딧</t>
    <phoneticPr fontId="2" type="noConversion"/>
  </si>
  <si>
    <t>증가량 기울기</t>
    <phoneticPr fontId="2" type="noConversion"/>
  </si>
  <si>
    <t>크레딧 파밍일</t>
    <phoneticPr fontId="2" type="noConversion"/>
  </si>
  <si>
    <t>요구 전술 교본</t>
    <phoneticPr fontId="2" type="noConversion"/>
  </si>
  <si>
    <t>전술 교본 파밍일</t>
    <phoneticPr fontId="2" type="noConversion"/>
  </si>
  <si>
    <t>돌마키 파밍일</t>
    <phoneticPr fontId="2" type="noConversion"/>
  </si>
  <si>
    <t>최종 파밍 시간(개별)</t>
    <phoneticPr fontId="2" type="noConversion"/>
  </si>
  <si>
    <t>크레딧 파밍(개별)</t>
    <phoneticPr fontId="2" type="noConversion"/>
  </si>
  <si>
    <t>전술 교본 파밍(개별)</t>
    <phoneticPr fontId="2" type="noConversion"/>
  </si>
  <si>
    <t>돌파 마스터 키(개별)</t>
    <phoneticPr fontId="2" type="noConversion"/>
  </si>
  <si>
    <t>최종 파밍 시간(합계)</t>
    <phoneticPr fontId="2" type="noConversion"/>
  </si>
  <si>
    <t>데이터 추출</t>
    <phoneticPr fontId="2" type="noConversion"/>
  </si>
  <si>
    <t>단계</t>
    <phoneticPr fontId="5" type="noConversion"/>
  </si>
  <si>
    <t>캐릭터 레벨</t>
    <phoneticPr fontId="5" type="noConversion"/>
  </si>
  <si>
    <t>도전 단계(3단계)</t>
  </si>
  <si>
    <t>캐릭터 수</t>
  </si>
  <si>
    <t>1명 강화당 필요 파밍일</t>
  </si>
  <si>
    <t>필요 수</t>
  </si>
  <si>
    <t>스테이지</t>
    <phoneticPr fontId="5" type="noConversion"/>
  </si>
  <si>
    <t>스킬 재료</t>
    <phoneticPr fontId="5" type="noConversion"/>
  </si>
  <si>
    <t>1단계 스킬재료</t>
    <phoneticPr fontId="5" type="noConversion"/>
  </si>
  <si>
    <t>2단계 스킬재료</t>
    <phoneticPr fontId="5" type="noConversion"/>
  </si>
  <si>
    <t>3단계 스킬재료</t>
    <phoneticPr fontId="5" type="noConversion"/>
  </si>
  <si>
    <t>라이브 지표에서 확인</t>
    <phoneticPr fontId="2" type="noConversion"/>
  </si>
  <si>
    <t>필요 재화</t>
    <phoneticPr fontId="2" type="noConversion"/>
  </si>
  <si>
    <t>기존 스테이지 매칭</t>
    <phoneticPr fontId="2" type="noConversion"/>
  </si>
  <si>
    <t>스테이지</t>
    <phoneticPr fontId="2" type="noConversion"/>
  </si>
  <si>
    <t>스테이지 표류</t>
    <phoneticPr fontId="2" type="noConversion"/>
  </si>
  <si>
    <t>전투 시간</t>
    <phoneticPr fontId="2" type="noConversion"/>
  </si>
  <si>
    <t>돌마키</t>
    <phoneticPr fontId="2" type="noConversion"/>
  </si>
  <si>
    <t>스테이지</t>
  </si>
  <si>
    <t>메인 시드</t>
    <phoneticPr fontId="5" type="noConversion"/>
  </si>
  <si>
    <t>확률</t>
    <phoneticPr fontId="5" type="noConversion"/>
  </si>
  <si>
    <t>기대 크레딧</t>
    <phoneticPr fontId="5" type="noConversion"/>
  </si>
  <si>
    <t>서브x6</t>
    <phoneticPr fontId="5" type="noConversion"/>
  </si>
  <si>
    <t>단계 기댓값</t>
    <phoneticPr fontId="5" type="noConversion"/>
  </si>
  <si>
    <t>총합 기댓값</t>
    <phoneticPr fontId="5" type="noConversion"/>
  </si>
  <si>
    <t>: 주요 재화 지급량 체크를 위한 문서 (성장 재화 직접 지급되는 콘텐츠는 예외)</t>
    <phoneticPr fontId="2" type="noConversion"/>
  </si>
  <si>
    <t>■ 최소값 기준</t>
    <phoneticPr fontId="2" type="noConversion"/>
  </si>
  <si>
    <t>■ 최대값 기준</t>
    <phoneticPr fontId="2" type="noConversion"/>
  </si>
  <si>
    <t>: 주간 단위로 진행되는 콘텐츠가 존재하기에 주간(7일)을 기준으로 계산</t>
    <phoneticPr fontId="2" type="noConversion"/>
  </si>
  <si>
    <t>순위 보상</t>
    <phoneticPr fontId="2" type="noConversion"/>
  </si>
  <si>
    <t>최하위 보상</t>
    <phoneticPr fontId="2" type="noConversion"/>
  </si>
  <si>
    <t>1위 보상</t>
    <phoneticPr fontId="2" type="noConversion"/>
  </si>
  <si>
    <t>: 월드레이드 매주 3일간 진행 가정</t>
    <phoneticPr fontId="2" type="noConversion"/>
  </si>
  <si>
    <t>콘텐츠 진행</t>
    <phoneticPr fontId="2" type="noConversion"/>
  </si>
  <si>
    <t>무료 진행 횟수/최소 단계 클리어</t>
    <phoneticPr fontId="2" type="noConversion"/>
  </si>
  <si>
    <t>무료+유료 진행 횟수/최대단계 클리어</t>
    <phoneticPr fontId="2" type="noConversion"/>
  </si>
  <si>
    <t>: 길드 총력전 매주 7일간 진행 가정</t>
    <phoneticPr fontId="2" type="noConversion"/>
  </si>
  <si>
    <t>상점</t>
    <phoneticPr fontId="2" type="noConversion"/>
  </si>
  <si>
    <t>일일 최소 구매</t>
    <phoneticPr fontId="2" type="noConversion"/>
  </si>
  <si>
    <t>일일 최대 구매 (갱신은 포함X)</t>
    <phoneticPr fontId="2" type="noConversion"/>
  </si>
  <si>
    <t>: 도미니언 매주 7일간 진행 가정</t>
    <phoneticPr fontId="2" type="noConversion"/>
  </si>
  <si>
    <t>미션</t>
    <phoneticPr fontId="2" type="noConversion"/>
  </si>
  <si>
    <t>무료이기에 모두 완료 기준</t>
    <phoneticPr fontId="2" type="noConversion"/>
  </si>
  <si>
    <t>확률형</t>
    <phoneticPr fontId="2" type="noConversion"/>
  </si>
  <si>
    <t>최소 확률 (ex : 마이닝 코어)</t>
    <phoneticPr fontId="2" type="noConversion"/>
  </si>
  <si>
    <t>기댓값중 최대 확률</t>
    <phoneticPr fontId="2" type="noConversion"/>
  </si>
  <si>
    <t>출석</t>
    <phoneticPr fontId="2" type="noConversion"/>
  </si>
  <si>
    <t>모두 받는다는 가정</t>
    <phoneticPr fontId="2" type="noConversion"/>
  </si>
  <si>
    <t>작전 보상</t>
    <phoneticPr fontId="2" type="noConversion"/>
  </si>
  <si>
    <t>24시간 모두 받는다는 가정</t>
    <phoneticPr fontId="2" type="noConversion"/>
  </si>
  <si>
    <t>■ 스타비트</t>
    <phoneticPr fontId="2" type="noConversion"/>
  </si>
  <si>
    <t>■ 프록시안 모집권</t>
    <phoneticPr fontId="2" type="noConversion"/>
  </si>
  <si>
    <t>■ 아레나 코인</t>
    <phoneticPr fontId="2" type="noConversion"/>
  </si>
  <si>
    <t>■ 아카데미 수강권</t>
    <phoneticPr fontId="2" type="noConversion"/>
  </si>
  <si>
    <t>■ SSR등급 프록시안 시그널</t>
    <phoneticPr fontId="2" type="noConversion"/>
  </si>
  <si>
    <t>■ 속성 SR등급 프록시안 영입권</t>
    <phoneticPr fontId="2" type="noConversion"/>
  </si>
  <si>
    <t>■ 하급 파견 코드</t>
    <phoneticPr fontId="2" type="noConversion"/>
  </si>
  <si>
    <t>■ 방치보상-골드</t>
    <phoneticPr fontId="2" type="noConversion"/>
  </si>
  <si>
    <t>■ 크레딧</t>
    <phoneticPr fontId="2" type="noConversion"/>
  </si>
  <si>
    <t>구분</t>
    <phoneticPr fontId="2" type="noConversion"/>
  </si>
  <si>
    <t>콘텐츠명</t>
    <phoneticPr fontId="2" type="noConversion"/>
  </si>
  <si>
    <t>최소</t>
    <phoneticPr fontId="2" type="noConversion"/>
  </si>
  <si>
    <t>최대</t>
    <phoneticPr fontId="2" type="noConversion"/>
  </si>
  <si>
    <t>평균</t>
    <phoneticPr fontId="2" type="noConversion"/>
  </si>
  <si>
    <t>아이템명</t>
    <phoneticPr fontId="2" type="noConversion"/>
  </si>
  <si>
    <t>최소(H)</t>
    <phoneticPr fontId="2" type="noConversion"/>
  </si>
  <si>
    <t>최대(H)</t>
    <phoneticPr fontId="2" type="noConversion"/>
  </si>
  <si>
    <t>평균(H)</t>
    <phoneticPr fontId="2" type="noConversion"/>
  </si>
  <si>
    <t>주간</t>
  </si>
  <si>
    <t>아레나 - 순위 보상</t>
    <phoneticPr fontId="2" type="noConversion"/>
  </si>
  <si>
    <t>미션 - 주간</t>
    <phoneticPr fontId="2" type="noConversion"/>
  </si>
  <si>
    <t>도미니언 - 스테이지 보상</t>
    <phoneticPr fontId="2" type="noConversion"/>
  </si>
  <si>
    <t>아레나 챌린지</t>
    <phoneticPr fontId="2" type="noConversion"/>
  </si>
  <si>
    <t>Red SR등급 프록시안 영입권</t>
    <phoneticPr fontId="2" type="noConversion"/>
  </si>
  <si>
    <t>고정</t>
  </si>
  <si>
    <t>코어 분석 - 해석</t>
    <phoneticPr fontId="2" type="noConversion"/>
  </si>
  <si>
    <t>일일</t>
  </si>
  <si>
    <t>스테이지 - 작전 보상</t>
    <phoneticPr fontId="2" type="noConversion"/>
  </si>
  <si>
    <t>스테이지 - 빠른 작전 보상</t>
    <phoneticPr fontId="2" type="noConversion"/>
  </si>
  <si>
    <t>팀아레나 - 순위 보상</t>
    <phoneticPr fontId="2" type="noConversion"/>
  </si>
  <si>
    <t>도미니언 - 포인트 달성 보상</t>
    <phoneticPr fontId="2" type="noConversion"/>
  </si>
  <si>
    <t>아레나 - 승리 보상</t>
    <phoneticPr fontId="2" type="noConversion"/>
  </si>
  <si>
    <t>Green SR등급 프록시안 영입권</t>
    <phoneticPr fontId="2" type="noConversion"/>
  </si>
  <si>
    <t>코어 분석 - 연산</t>
    <phoneticPr fontId="2" type="noConversion"/>
  </si>
  <si>
    <t>주간 지급량 합계</t>
    <phoneticPr fontId="2" type="noConversion"/>
  </si>
  <si>
    <t>미션 - 일일</t>
    <phoneticPr fontId="2" type="noConversion"/>
  </si>
  <si>
    <t>마이닝코어</t>
    <phoneticPr fontId="2" type="noConversion"/>
  </si>
  <si>
    <t>아레나 - 시간누적보상</t>
    <phoneticPr fontId="2" type="noConversion"/>
  </si>
  <si>
    <t>Blue SR등급 프록시안 영입권</t>
    <phoneticPr fontId="2" type="noConversion"/>
  </si>
  <si>
    <t>코어 분석 - 결속</t>
    <phoneticPr fontId="2" type="noConversion"/>
  </si>
  <si>
    <t>스테이지 - 최초 클리어</t>
  </si>
  <si>
    <t>아스니아 - 선물</t>
    <phoneticPr fontId="2" type="noConversion"/>
  </si>
  <si>
    <t>길드작전 - 진행 보상</t>
    <phoneticPr fontId="2" type="noConversion"/>
  </si>
  <si>
    <t>무의미</t>
    <phoneticPr fontId="2" type="noConversion"/>
  </si>
  <si>
    <t>월드레이드 - 토벌 순위 보상 (승/패)</t>
    <phoneticPr fontId="2" type="noConversion"/>
  </si>
  <si>
    <t>팀아레나 - 승리 보상</t>
    <phoneticPr fontId="2" type="noConversion"/>
  </si>
  <si>
    <t>아스니아 - 미션</t>
    <phoneticPr fontId="2" type="noConversion"/>
  </si>
  <si>
    <t>고정 지급량 합계</t>
    <phoneticPr fontId="2" type="noConversion"/>
  </si>
  <si>
    <t>-</t>
    <phoneticPr fontId="2" type="noConversion"/>
  </si>
  <si>
    <t>파견작전실</t>
    <phoneticPr fontId="2" type="noConversion"/>
  </si>
  <si>
    <t>월드레이드 - 토벌 성공 전체 보상</t>
    <phoneticPr fontId="2" type="noConversion"/>
  </si>
  <si>
    <t>팀아레나 - 시간누적보상</t>
    <phoneticPr fontId="2" type="noConversion"/>
  </si>
  <si>
    <t>월간</t>
  </si>
  <si>
    <t>출석부 - 정기</t>
    <phoneticPr fontId="2" type="noConversion"/>
  </si>
  <si>
    <t>상점</t>
  </si>
  <si>
    <t>상점 - 일반</t>
    <phoneticPr fontId="2" type="noConversion"/>
  </si>
  <si>
    <t>미션 - 추천</t>
    <phoneticPr fontId="2" type="noConversion"/>
  </si>
  <si>
    <t>길드 총력전 - 순위 보상</t>
    <phoneticPr fontId="2" type="noConversion"/>
  </si>
  <si>
    <t>■ 속성 SSR등급 프록시안 시그널</t>
    <phoneticPr fontId="2" type="noConversion"/>
  </si>
  <si>
    <t>상점 - 물자탐색</t>
    <phoneticPr fontId="2" type="noConversion"/>
  </si>
  <si>
    <t>길드 총력전 - 참가 보상</t>
    <phoneticPr fontId="2" type="noConversion"/>
  </si>
  <si>
    <t>미션 - 7일</t>
    <phoneticPr fontId="2" type="noConversion"/>
  </si>
  <si>
    <t>비정기 지급 채널</t>
    <phoneticPr fontId="2" type="noConversion"/>
  </si>
  <si>
    <t>스테이지 - 최초 클리어</t>
    <phoneticPr fontId="2" type="noConversion"/>
  </si>
  <si>
    <t>스토리 - 메인</t>
    <phoneticPr fontId="2" type="noConversion"/>
  </si>
  <si>
    <t>SSR등급 프록시안 영입권(해석)</t>
  </si>
  <si>
    <t>데이터타워</t>
    <phoneticPr fontId="2" type="noConversion"/>
  </si>
  <si>
    <t>출석부 - 7일 (신규)</t>
    <phoneticPr fontId="2" type="noConversion"/>
  </si>
  <si>
    <t>■ 탐색 코인</t>
    <phoneticPr fontId="2" type="noConversion"/>
  </si>
  <si>
    <t>SSR등급 프록시안 영입권(연산)</t>
  </si>
  <si>
    <t>■ 상급 파견 코드</t>
    <phoneticPr fontId="2" type="noConversion"/>
  </si>
  <si>
    <t>미션 - 가이드</t>
    <phoneticPr fontId="2" type="noConversion"/>
  </si>
  <si>
    <t>■ SSR등급 프록시안 영입권</t>
    <phoneticPr fontId="2" type="noConversion"/>
  </si>
  <si>
    <t>SSR등급 프록시안 영입권(결속)</t>
  </si>
  <si>
    <t>■ 방치보상-경험치</t>
    <phoneticPr fontId="2" type="noConversion"/>
  </si>
  <si>
    <t>아레나 랭크 상자</t>
    <phoneticPr fontId="2" type="noConversion"/>
  </si>
  <si>
    <t>물자탐색 - 스킬 코어</t>
    <phoneticPr fontId="2" type="noConversion"/>
  </si>
  <si>
    <t>팀아레나 랭크상자</t>
    <phoneticPr fontId="2" type="noConversion"/>
  </si>
  <si>
    <t>물자탐색 - 플러그인 강화칩</t>
    <phoneticPr fontId="2" type="noConversion"/>
  </si>
  <si>
    <t>Red SSR 프록시안 시그널</t>
    <phoneticPr fontId="2" type="noConversion"/>
  </si>
  <si>
    <t>마리오네 연극 기념품</t>
    <phoneticPr fontId="2" type="noConversion"/>
  </si>
  <si>
    <t>물자탐색 - 최적화 코드</t>
    <phoneticPr fontId="2" type="noConversion"/>
  </si>
  <si>
    <t>Green SSR 프록시안 시그널</t>
    <phoneticPr fontId="2" type="noConversion"/>
  </si>
  <si>
    <t>■ 경험치</t>
    <phoneticPr fontId="2" type="noConversion"/>
  </si>
  <si>
    <t>물자탐색 - 장비 에너지 칩셋</t>
    <phoneticPr fontId="2" type="noConversion"/>
  </si>
  <si>
    <t>상점 - 아레나</t>
    <phoneticPr fontId="2" type="noConversion"/>
  </si>
  <si>
    <t>Blue SSR 프록시안 시그널</t>
    <phoneticPr fontId="2" type="noConversion"/>
  </si>
  <si>
    <t>길드작전 - MVP 보상</t>
    <phoneticPr fontId="2" type="noConversion"/>
  </si>
  <si>
    <t>■ 픽업 모집권</t>
    <phoneticPr fontId="2" type="noConversion"/>
  </si>
  <si>
    <t>보스 챌린지</t>
    <phoneticPr fontId="2" type="noConversion"/>
  </si>
  <si>
    <t>■ 마이닝 티켓</t>
    <phoneticPr fontId="2" type="noConversion"/>
  </si>
  <si>
    <t>■ Red 메타시드</t>
    <phoneticPr fontId="2" type="noConversion"/>
  </si>
  <si>
    <t>길드 - 출석</t>
    <phoneticPr fontId="2" type="noConversion"/>
  </si>
  <si>
    <t>주간 지급량 합계</t>
  </si>
  <si>
    <t>■ 길드 코인</t>
    <phoneticPr fontId="2" type="noConversion"/>
  </si>
  <si>
    <t>■ 세트 변경권</t>
    <phoneticPr fontId="2" type="noConversion"/>
  </si>
  <si>
    <t>Red 메타시드</t>
    <phoneticPr fontId="2" type="noConversion"/>
  </si>
  <si>
    <t>상점 - 테라</t>
  </si>
  <si>
    <t>마릴라이트 선물상자</t>
    <phoneticPr fontId="2" type="noConversion"/>
  </si>
  <si>
    <t>■ 플러그인 모집권</t>
    <phoneticPr fontId="2" type="noConversion"/>
  </si>
  <si>
    <t>상점 - 길드</t>
    <phoneticPr fontId="2" type="noConversion"/>
  </si>
  <si>
    <t>스토리 - 프록시안</t>
    <phoneticPr fontId="2" type="noConversion"/>
  </si>
  <si>
    <t>■ SR등급 프록시안 시그널</t>
    <phoneticPr fontId="2" type="noConversion"/>
  </si>
  <si>
    <t>스토리 - 팩션</t>
    <phoneticPr fontId="2" type="noConversion"/>
  </si>
  <si>
    <t>길드 - 기부</t>
    <phoneticPr fontId="2" type="noConversion"/>
  </si>
  <si>
    <t>프록시안 링크 활성화</t>
    <phoneticPr fontId="2" type="noConversion"/>
  </si>
  <si>
    <t>■ 방치보상-돌파</t>
    <phoneticPr fontId="2" type="noConversion"/>
  </si>
  <si>
    <t>랭킹보드</t>
    <phoneticPr fontId="2" type="noConversion"/>
  </si>
  <si>
    <t>■ Green 메타시드</t>
    <phoneticPr fontId="2" type="noConversion"/>
  </si>
  <si>
    <t>■ 돌파 마스터키</t>
    <phoneticPr fontId="2" type="noConversion"/>
  </si>
  <si>
    <t>Green 메타시드</t>
    <phoneticPr fontId="2" type="noConversion"/>
  </si>
  <si>
    <t>미션 - 메인</t>
    <phoneticPr fontId="2" type="noConversion"/>
  </si>
  <si>
    <t>인스타시드 메시지 보상</t>
    <phoneticPr fontId="2" type="noConversion"/>
  </si>
  <si>
    <t>계정 레벨업</t>
    <phoneticPr fontId="2" type="noConversion"/>
  </si>
  <si>
    <t>■ Blue 메타시드</t>
    <phoneticPr fontId="2" type="noConversion"/>
  </si>
  <si>
    <t>성장 대결</t>
    <phoneticPr fontId="2" type="noConversion"/>
  </si>
  <si>
    <t>■ SR등급 프록시안 영입권</t>
    <phoneticPr fontId="2" type="noConversion"/>
  </si>
  <si>
    <t>Blue 메타시드</t>
    <phoneticPr fontId="2" type="noConversion"/>
  </si>
  <si>
    <t>■ 방치보상-전체</t>
    <phoneticPr fontId="2" type="noConversion"/>
  </si>
  <si>
    <t>기타</t>
  </si>
  <si>
    <t>액티베이션 비활성화</t>
    <phoneticPr fontId="2" type="noConversion"/>
  </si>
  <si>
    <t>복귀유저 패키지</t>
    <phoneticPr fontId="2" type="noConversion"/>
  </si>
  <si>
    <t>월드레이드 - 참가 보상</t>
    <phoneticPr fontId="2" type="noConversion"/>
  </si>
  <si>
    <t>우정뱃지</t>
    <phoneticPr fontId="2" type="noConversion"/>
  </si>
  <si>
    <t>상점 - 테라</t>
    <phoneticPr fontId="2" type="noConversion"/>
  </si>
  <si>
    <t>주요 재화 수급처 관리</t>
    <phoneticPr fontId="2" type="noConversion"/>
  </si>
  <si>
    <t>드랍 박스 설정</t>
    <phoneticPr fontId="2" type="noConversion"/>
  </si>
  <si>
    <t>직접 입력</t>
    <phoneticPr fontId="2" type="noConversion"/>
  </si>
  <si>
    <t>결과 출력</t>
    <phoneticPr fontId="2" type="noConversion"/>
  </si>
  <si>
    <t>재화 종류</t>
    <phoneticPr fontId="2" type="noConversion"/>
  </si>
  <si>
    <t>획득 시간(일)</t>
    <phoneticPr fontId="2" type="noConversion"/>
  </si>
  <si>
    <t>신규 컨텐츠 입력란</t>
    <phoneticPr fontId="2" type="noConversion"/>
  </si>
  <si>
    <t>챕터 - 스테이지</t>
    <phoneticPr fontId="2" type="noConversion"/>
  </si>
  <si>
    <t>아이템 id</t>
    <phoneticPr fontId="2" type="noConversion"/>
  </si>
  <si>
    <t>방치 재화</t>
    <phoneticPr fontId="2" type="noConversion"/>
  </si>
  <si>
    <t>일일 퀘스트</t>
    <phoneticPr fontId="2" type="noConversion"/>
  </si>
  <si>
    <t>주간 퀘스트</t>
    <phoneticPr fontId="2" type="noConversion"/>
  </si>
  <si>
    <t>아스니아 미션</t>
    <phoneticPr fontId="2" type="noConversion"/>
  </si>
  <si>
    <t>선물</t>
    <phoneticPr fontId="2" type="noConversion"/>
  </si>
  <si>
    <t>메모리얼</t>
    <phoneticPr fontId="2" type="noConversion"/>
  </si>
  <si>
    <t>플랜트</t>
    <phoneticPr fontId="2" type="noConversion"/>
  </si>
  <si>
    <t>합계</t>
    <phoneticPr fontId="2" type="noConversion"/>
  </si>
  <si>
    <t xml:space="preserve"> * 주기적으로 획득 가능한 보상만 세팅 (1회성 보상은 제외)</t>
    <phoneticPr fontId="2" type="noConversion"/>
  </si>
  <si>
    <t xml:space="preserve"> * 메모리얼은 2주일에 1회 오픈 기준</t>
    <phoneticPr fontId="2" type="noConversion"/>
  </si>
  <si>
    <t>아스니아 플랜트 캐릭터 밸런스</t>
    <phoneticPr fontId="2" type="noConversion"/>
  </si>
  <si>
    <t>0. 해금 시점 및 건물 업그레이드 효과</t>
    <phoneticPr fontId="2" type="noConversion"/>
  </si>
  <si>
    <t xml:space="preserve">- 아스니아 플랜트에서 메타시드를 생산하므로, 해금 시점을 스타시드 연구소 이후로 정한다. </t>
    <phoneticPr fontId="2" type="noConversion"/>
  </si>
  <si>
    <t xml:space="preserve">  ㄴ 해금 시점 : 스테이지 129</t>
    <phoneticPr fontId="2" type="noConversion"/>
  </si>
  <si>
    <t>[건물 업그레이드 비용 설정]</t>
    <phoneticPr fontId="2" type="noConversion"/>
  </si>
  <si>
    <t xml:space="preserve">- 건물 해금 시점을 정함에 있어 고려 사항은 다음과 같았습니다. </t>
    <phoneticPr fontId="2" type="noConversion"/>
  </si>
  <si>
    <t xml:space="preserve">  ㄴ 플랜트의 비용이 파견 작전실의 비용보다 높아야 합니다. 추후에 추가된 컨텐츠이기 때문입니다. </t>
    <phoneticPr fontId="2" type="noConversion"/>
  </si>
  <si>
    <t>비교를 위한 파견 작전실 해금 스테이지 및 소모 비용</t>
    <phoneticPr fontId="2" type="noConversion"/>
  </si>
  <si>
    <t>해금 조건 (스테이지 클리어)</t>
    <phoneticPr fontId="2" type="noConversion"/>
  </si>
  <si>
    <t>비고</t>
    <phoneticPr fontId="2" type="noConversion"/>
  </si>
  <si>
    <t>해금 시간</t>
    <phoneticPr fontId="2" type="noConversion"/>
  </si>
  <si>
    <t>해금 비용 인덱스</t>
    <phoneticPr fontId="2" type="noConversion"/>
  </si>
  <si>
    <t>스테이지 예상 레벨</t>
    <phoneticPr fontId="2" type="noConversion"/>
  </si>
  <si>
    <t>예상 크레딧 수입(일)</t>
    <phoneticPr fontId="2" type="noConversion"/>
  </si>
  <si>
    <t>소모 비중</t>
    <phoneticPr fontId="2" type="noConversion"/>
  </si>
  <si>
    <t>소모 비용</t>
    <phoneticPr fontId="2" type="noConversion"/>
  </si>
  <si>
    <t>해금 스테이지</t>
    <phoneticPr fontId="2" type="noConversion"/>
  </si>
  <si>
    <t>해금 인덱스</t>
    <phoneticPr fontId="2" type="noConversion"/>
  </si>
  <si>
    <t>6섹터</t>
  </si>
  <si>
    <t>0.00:30:00</t>
  </si>
  <si>
    <t>기존 기조를 따라감</t>
    <phoneticPr fontId="2" type="noConversion"/>
  </si>
  <si>
    <t>Fee.Plant.Facility01.Lv01</t>
  </si>
  <si>
    <t>Fee.Dispatch.Facility01.Lv01</t>
  </si>
  <si>
    <t>9섹터</t>
  </si>
  <si>
    <t>0.01:00:00</t>
  </si>
  <si>
    <t>Fee.Plant.Facility01.Lv02</t>
  </si>
  <si>
    <t>Fee.Dispatch.Facility01.Lv02</t>
  </si>
  <si>
    <t>12섹터</t>
  </si>
  <si>
    <t>0.02:00:00</t>
  </si>
  <si>
    <t>Fee.Plant.Facility01.Lv03</t>
  </si>
  <si>
    <t>Fee.Dispatch.Facility01.Lv03</t>
  </si>
  <si>
    <t>15섹터</t>
  </si>
  <si>
    <t>0.03:00:00</t>
  </si>
  <si>
    <t>Fee.Plant.Facility01.Lv04</t>
  </si>
  <si>
    <t>Fee.Dispatch.Facility01.Lv04</t>
    <phoneticPr fontId="5" type="noConversion"/>
  </si>
  <si>
    <t>7섹터</t>
  </si>
  <si>
    <t>Fee.Plant.Facility02.Lv01</t>
  </si>
  <si>
    <t>Fee.Dispatch.Facility02.Lv01</t>
    <phoneticPr fontId="5" type="noConversion"/>
  </si>
  <si>
    <t>10섹터</t>
  </si>
  <si>
    <t>0.01:00:00</t>
    <phoneticPr fontId="2" type="noConversion"/>
  </si>
  <si>
    <t>Fee.Plant.Facility02.Lv02</t>
  </si>
  <si>
    <t>Fee.Dispatch.Facility02.Lv02</t>
  </si>
  <si>
    <t>13섹터</t>
  </si>
  <si>
    <t>Fee.Plant.Facility02.Lv03</t>
  </si>
  <si>
    <t>Fee.Dispatch.Facility02.Lv03</t>
  </si>
  <si>
    <t>16섹터</t>
  </si>
  <si>
    <t>Fee.Plant.Facility02.Lv04</t>
  </si>
  <si>
    <t>Fee.Dispatch.Facility02.Lv04</t>
  </si>
  <si>
    <t>8섹터</t>
  </si>
  <si>
    <t>Fee.Plant.Facility03.Lv01</t>
  </si>
  <si>
    <t>Fee.Dispatch.Facility02.Lv05</t>
    <phoneticPr fontId="5" type="noConversion"/>
  </si>
  <si>
    <t>11섹터</t>
  </si>
  <si>
    <t>Fee.Plant.Facility03.Lv02</t>
  </si>
  <si>
    <t>Fee.Dispatch.Facility02.Lv06</t>
    <phoneticPr fontId="5" type="noConversion"/>
  </si>
  <si>
    <t>14섹터</t>
  </si>
  <si>
    <t>Fee.Plant.Facility03.Lv03</t>
  </si>
  <si>
    <t>Fee.Dispatch.Facility03.Lv01</t>
  </si>
  <si>
    <t>17섹터</t>
  </si>
  <si>
    <t>Fee.Plant.Facility03.Lv04</t>
  </si>
  <si>
    <t>Fee.Dispatch.Facility03.Lv02</t>
  </si>
  <si>
    <t>Fee.Dispatch.Facility03.Lv03</t>
  </si>
  <si>
    <t>Fee.Dispatch.Facility03.Lv04</t>
  </si>
  <si>
    <t>[건물 업그레이드 효과 설정]</t>
    <phoneticPr fontId="2" type="noConversion"/>
  </si>
  <si>
    <t>1) 생산 자원량 증가</t>
    <phoneticPr fontId="2" type="noConversion"/>
  </si>
  <si>
    <t>Index</t>
  </si>
  <si>
    <t>id</t>
    <phoneticPr fontId="2" type="noConversion"/>
  </si>
  <si>
    <t>사용 계획안</t>
    <phoneticPr fontId="2" type="noConversion"/>
  </si>
  <si>
    <t>캐릭터 권장 레벨 60때까지, 크레딧 -1H보다 효율 높음</t>
    <phoneticPr fontId="2" type="noConversion"/>
  </si>
  <si>
    <t>거의 하지 않는 품목</t>
    <phoneticPr fontId="2" type="noConversion"/>
  </si>
  <si>
    <t>캐릭터 권장 레벨 60때까지, 전술 교본 -1H보다 효율 높음</t>
    <phoneticPr fontId="2" type="noConversion"/>
  </si>
  <si>
    <t>컨텐츠 핵심 재화</t>
    <phoneticPr fontId="2" type="noConversion"/>
  </si>
  <si>
    <t>0티어 아이템</t>
    <phoneticPr fontId="2" type="noConversion"/>
  </si>
  <si>
    <t>스킬 코어</t>
  </si>
  <si>
    <t>가치 산정에 어려움</t>
    <phoneticPr fontId="2" type="noConversion"/>
  </si>
  <si>
    <t>1티어 중 하나</t>
    <phoneticPr fontId="2" type="noConversion"/>
  </si>
  <si>
    <t>최적화 코드</t>
  </si>
  <si>
    <t>때에 따라서</t>
    <phoneticPr fontId="2" type="noConversion"/>
  </si>
  <si>
    <t>SR 프록시안 시그널</t>
    <phoneticPr fontId="2" type="noConversion"/>
  </si>
  <si>
    <t>개당 80원으로 가치 산정</t>
    <phoneticPr fontId="2" type="noConversion"/>
  </si>
  <si>
    <t>메타시드(해석)</t>
  </si>
  <si>
    <t>개당 60원으로 가치 산정</t>
    <phoneticPr fontId="2" type="noConversion"/>
  </si>
  <si>
    <t>메타시드(연산)</t>
  </si>
  <si>
    <t>메타시드(결속)</t>
  </si>
  <si>
    <t>품목</t>
    <phoneticPr fontId="2" type="noConversion"/>
  </si>
  <si>
    <t>0레벨</t>
    <phoneticPr fontId="2" type="noConversion"/>
  </si>
  <si>
    <t>0레벨 시 개수</t>
    <phoneticPr fontId="2" type="noConversion"/>
  </si>
  <si>
    <t>1레벨</t>
    <phoneticPr fontId="2" type="noConversion"/>
  </si>
  <si>
    <t>1레벨 시 개수</t>
    <phoneticPr fontId="2" type="noConversion"/>
  </si>
  <si>
    <t>2레벨</t>
    <phoneticPr fontId="2" type="noConversion"/>
  </si>
  <si>
    <t>2레벨 시 개수</t>
    <phoneticPr fontId="2" type="noConversion"/>
  </si>
  <si>
    <t>3레벨</t>
    <phoneticPr fontId="2" type="noConversion"/>
  </si>
  <si>
    <t>3레벨 시 개수</t>
    <phoneticPr fontId="2" type="noConversion"/>
  </si>
  <si>
    <t>4레벨</t>
    <phoneticPr fontId="2" type="noConversion"/>
  </si>
  <si>
    <t>4레벨 시 개수</t>
    <phoneticPr fontId="2" type="noConversion"/>
  </si>
  <si>
    <t>일 획득량</t>
    <phoneticPr fontId="2" type="noConversion"/>
  </si>
  <si>
    <t>SR 프록시안 시그널</t>
  </si>
  <si>
    <t>2) 생산 슬롯 수 증가</t>
    <phoneticPr fontId="2" type="noConversion"/>
  </si>
  <si>
    <t xml:space="preserve">- 레벨에 따라 증가하는 기본 밸런스로 설정한다. </t>
    <phoneticPr fontId="2" type="noConversion"/>
  </si>
  <si>
    <t>1개</t>
    <phoneticPr fontId="2" type="noConversion"/>
  </si>
  <si>
    <t>2개</t>
    <phoneticPr fontId="2" type="noConversion"/>
  </si>
  <si>
    <t>3개</t>
    <phoneticPr fontId="2" type="noConversion"/>
  </si>
  <si>
    <t>4개</t>
    <phoneticPr fontId="2" type="noConversion"/>
  </si>
  <si>
    <t>5개</t>
    <phoneticPr fontId="2" type="noConversion"/>
  </si>
  <si>
    <t>3) 휴식 시간 감소</t>
    <phoneticPr fontId="2" type="noConversion"/>
  </si>
  <si>
    <t xml:space="preserve">- 휴식 시간의 최대 레벨을 24시간으로 합니다. 가장 기본이 되는 단위이기에 유저 감성적으로 24시간을 채택하였습니다. </t>
    <phoneticPr fontId="2" type="noConversion"/>
  </si>
  <si>
    <t xml:space="preserve">  ㄴ 또한 캐릭터를 다양하게 쓰게 하기 위해서는, 최대한 길게 휴식 기간을 가져가는 것이 합리적이라고 판단하였습니다. </t>
    <phoneticPr fontId="2" type="noConversion"/>
  </si>
  <si>
    <t xml:space="preserve">  ㄴ 다만, 유저 감성상 24시간보다 긴 휴식 시간은 받아드릴 수 없을 것 같아. 논리가 아닌, 다소 유저 감성적 판단 아래 최고 레벨 휴식 시간 24시간으로 진행하겠습니다. </t>
    <phoneticPr fontId="2" type="noConversion"/>
  </si>
  <si>
    <t>분</t>
    <phoneticPr fontId="2" type="noConversion"/>
  </si>
  <si>
    <t>시간</t>
    <phoneticPr fontId="2" type="noConversion"/>
  </si>
  <si>
    <t>1. 역할의 구분</t>
    <phoneticPr fontId="2" type="noConversion"/>
  </si>
  <si>
    <t xml:space="preserve">- 전투에서 이미 매리트가 있는 영웅에게 플랜트에서까지 매리트를 주는 것은 비합리적이기에. 캐릭터 전투 밸런스 티어에 반비례하여, 아스니아 플랜트에서의 티어를 분배합니다. </t>
    <phoneticPr fontId="2" type="noConversion"/>
  </si>
  <si>
    <t xml:space="preserve">  ㄴ 어떠한 근거와 기준을 통해 플랜트 역할군을 잡아보려고 하였으나, 아카데미와 마찬가지로 기준을 잡을 수 없어 랜덤으로 지정하였습니다. </t>
    <phoneticPr fontId="2" type="noConversion"/>
  </si>
  <si>
    <t>[전투 밸런스 캐릭터 티어 현황]</t>
    <phoneticPr fontId="2" type="noConversion"/>
  </si>
  <si>
    <t xml:space="preserve"> * 전투에 유의미한 퍼포먼스를 내는 캐릭터는 주황 색칠 처리</t>
    <phoneticPr fontId="2" type="noConversion"/>
  </si>
  <si>
    <t xml:space="preserve"> ** 저티어 영웅들은 녹색 색칠 처리</t>
    <phoneticPr fontId="2" type="noConversion"/>
  </si>
  <si>
    <t>캐릭터명</t>
    <phoneticPr fontId="5" type="noConversion"/>
  </si>
  <si>
    <t>클래스</t>
    <phoneticPr fontId="5" type="noConversion"/>
  </si>
  <si>
    <t>티어</t>
    <phoneticPr fontId="5" type="noConversion"/>
  </si>
  <si>
    <t>특임</t>
  </si>
  <si>
    <t>특임</t>
    <phoneticPr fontId="2" type="noConversion"/>
  </si>
  <si>
    <t>아이투스</t>
  </si>
  <si>
    <t>Tanker</t>
  </si>
  <si>
    <t>1T</t>
  </si>
  <si>
    <t>세라펄사</t>
  </si>
  <si>
    <t>Attacker</t>
  </si>
  <si>
    <t>1T</t>
    <phoneticPr fontId="5" type="noConversion"/>
  </si>
  <si>
    <t>프레이야</t>
  </si>
  <si>
    <t>Ranger</t>
  </si>
  <si>
    <t>모험</t>
  </si>
  <si>
    <t>유리지아</t>
  </si>
  <si>
    <t>Supporter</t>
  </si>
  <si>
    <t>메리샤</t>
  </si>
  <si>
    <t>2T</t>
    <phoneticPr fontId="5" type="noConversion"/>
  </si>
  <si>
    <t>아이라스</t>
  </si>
  <si>
    <t>에라디카</t>
  </si>
  <si>
    <t>-0.5T</t>
    <phoneticPr fontId="5" type="noConversion"/>
  </si>
  <si>
    <t>샤레</t>
  </si>
  <si>
    <t>릴리안</t>
  </si>
  <si>
    <t>앰브로시아</t>
  </si>
  <si>
    <t>이드</t>
  </si>
  <si>
    <t>0.5T</t>
    <phoneticPr fontId="5" type="noConversion"/>
  </si>
  <si>
    <t>레이호우</t>
  </si>
  <si>
    <t>0T</t>
    <phoneticPr fontId="5" type="noConversion"/>
  </si>
  <si>
    <t>다리아</t>
  </si>
  <si>
    <t>시아</t>
  </si>
  <si>
    <t>아크페이즈</t>
  </si>
  <si>
    <t>헬렌</t>
  </si>
  <si>
    <t>스노프릴</t>
  </si>
  <si>
    <t>메아</t>
  </si>
  <si>
    <t>쉐리</t>
  </si>
  <si>
    <t>4T</t>
    <phoneticPr fontId="5" type="noConversion"/>
  </si>
  <si>
    <t>할로나</t>
  </si>
  <si>
    <t>0.5T</t>
    <phoneticPr fontId="2" type="noConversion"/>
  </si>
  <si>
    <t>타이나</t>
  </si>
  <si>
    <t>3T</t>
    <phoneticPr fontId="5" type="noConversion"/>
  </si>
  <si>
    <t>이사벨라</t>
  </si>
  <si>
    <t>리뉴얼</t>
    <phoneticPr fontId="5" type="noConversion"/>
  </si>
  <si>
    <t>보스</t>
  </si>
  <si>
    <t>패트리샤</t>
  </si>
  <si>
    <t>엘리나</t>
  </si>
  <si>
    <t>다이아나</t>
  </si>
  <si>
    <t>발렌시아</t>
  </si>
  <si>
    <t>레나스</t>
  </si>
  <si>
    <t>시즈</t>
  </si>
  <si>
    <t>루</t>
  </si>
  <si>
    <t>5T</t>
    <phoneticPr fontId="5" type="noConversion"/>
  </si>
  <si>
    <t>벨리타</t>
  </si>
  <si>
    <t>라일라</t>
  </si>
  <si>
    <t>린</t>
  </si>
  <si>
    <t>베르베타</t>
  </si>
  <si>
    <t>에리카</t>
  </si>
  <si>
    <t>아셀스</t>
  </si>
  <si>
    <t>에이코</t>
  </si>
  <si>
    <t>안젤리카</t>
  </si>
  <si>
    <t>크림슨</t>
  </si>
  <si>
    <t>브륀힐데</t>
  </si>
  <si>
    <t>페렐</t>
  </si>
  <si>
    <t>유나</t>
  </si>
  <si>
    <t>이노</t>
  </si>
  <si>
    <t>그레이</t>
  </si>
  <si>
    <t>마나</t>
  </si>
  <si>
    <t>페이</t>
  </si>
  <si>
    <t>오로라</t>
  </si>
  <si>
    <t>아이렌</t>
  </si>
  <si>
    <t>이올렛</t>
  </si>
  <si>
    <t>클레아스</t>
  </si>
  <si>
    <t>에르메일</t>
  </si>
  <si>
    <t>캐릭터</t>
    <phoneticPr fontId="2" type="noConversion"/>
  </si>
  <si>
    <t>클래스</t>
    <phoneticPr fontId="2" type="noConversion"/>
  </si>
  <si>
    <t>전투 티어</t>
    <phoneticPr fontId="2" type="noConversion"/>
  </si>
  <si>
    <t>플랜트 역할군</t>
    <phoneticPr fontId="2" type="noConversion"/>
  </si>
  <si>
    <t>물품</t>
    <phoneticPr fontId="2" type="noConversion"/>
  </si>
  <si>
    <t>플랜트 티어</t>
    <phoneticPr fontId="2" type="noConversion"/>
  </si>
  <si>
    <t>시간(분)</t>
    <phoneticPr fontId="2" type="noConversion"/>
  </si>
  <si>
    <t>횟수</t>
    <phoneticPr fontId="2" type="noConversion"/>
  </si>
  <si>
    <t xml:space="preserve"> 물품</t>
  </si>
  <si>
    <t xml:space="preserve"> 주기</t>
  </si>
  <si>
    <t xml:space="preserve"> 횟수</t>
  </si>
  <si>
    <t>리뉴얼</t>
  </si>
  <si>
    <t>생산 공정</t>
    <phoneticPr fontId="2" type="noConversion"/>
  </si>
  <si>
    <t>생산 레벨</t>
    <phoneticPr fontId="2" type="noConversion"/>
  </si>
  <si>
    <t>물품 캐릭터</t>
    <phoneticPr fontId="2" type="noConversion"/>
  </si>
  <si>
    <t>주기 캐릭터</t>
    <phoneticPr fontId="2" type="noConversion"/>
  </si>
  <si>
    <t>횟수 캐릭터</t>
    <phoneticPr fontId="2" type="noConversion"/>
  </si>
  <si>
    <t>생산 시간(분)</t>
    <phoneticPr fontId="2" type="noConversion"/>
  </si>
  <si>
    <t>생산 개수</t>
    <phoneticPr fontId="2" type="noConversion"/>
  </si>
  <si>
    <t>하루 돌릴 시</t>
    <phoneticPr fontId="2" type="noConversion"/>
  </si>
  <si>
    <t>비중</t>
    <phoneticPr fontId="2" type="noConversion"/>
  </si>
  <si>
    <t>4레벨</t>
  </si>
  <si>
    <t>릴리안</t>
    <phoneticPr fontId="2" type="noConversion"/>
  </si>
  <si>
    <t xml:space="preserve"> * ssr등급 캐릭터 lr5 기준</t>
    <phoneticPr fontId="2" type="noConversion"/>
  </si>
  <si>
    <t xml:space="preserve"> * 휴식시간은 건물 레벨에 따라 모두 동일</t>
    <phoneticPr fontId="2" type="noConversion"/>
  </si>
  <si>
    <t>휴식 시간</t>
    <phoneticPr fontId="2" type="noConversion"/>
  </si>
  <si>
    <t>40시간</t>
  </si>
  <si>
    <t>36시간</t>
  </si>
  <si>
    <t>32시간</t>
  </si>
  <si>
    <t>LR5 효과값</t>
    <phoneticPr fontId="2" type="noConversion"/>
  </si>
  <si>
    <t>28시간</t>
  </si>
  <si>
    <t>24시간</t>
  </si>
  <si>
    <t>SSR</t>
  </si>
  <si>
    <t>스킬 타입</t>
    <phoneticPr fontId="2" type="noConversion"/>
  </si>
  <si>
    <t xml:space="preserve"> 아이템 종류</t>
    <phoneticPr fontId="2" type="noConversion"/>
  </si>
  <si>
    <t>밸류값</t>
    <phoneticPr fontId="2" type="noConversion"/>
  </si>
  <si>
    <t>아이템값</t>
    <phoneticPr fontId="2" type="noConversion"/>
  </si>
  <si>
    <t>기존</t>
    <phoneticPr fontId="2" type="noConversion"/>
  </si>
  <si>
    <t>변경</t>
    <phoneticPr fontId="2" type="noConversion"/>
  </si>
  <si>
    <t/>
  </si>
  <si>
    <t>Item</t>
  </si>
  <si>
    <t>SSR1</t>
  </si>
  <si>
    <t>UR</t>
  </si>
  <si>
    <t>UR1</t>
  </si>
  <si>
    <t>MR</t>
  </si>
  <si>
    <t>MR1</t>
  </si>
  <si>
    <t>LR</t>
  </si>
  <si>
    <t>LR1</t>
  </si>
  <si>
    <t>LR2</t>
  </si>
  <si>
    <t>LR3</t>
  </si>
  <si>
    <t>LR4</t>
  </si>
  <si>
    <t>LR5</t>
  </si>
  <si>
    <t>Interval</t>
  </si>
  <si>
    <t>Count</t>
  </si>
  <si>
    <t>해당 스테이지 크레딧 방치량(분)</t>
    <phoneticPr fontId="2" type="noConversion"/>
  </si>
  <si>
    <t>해당 스테이지 전술 교본 방치량(분)</t>
    <phoneticPr fontId="2" type="noConversion"/>
  </si>
  <si>
    <t>해당 스테이지 돌파 마스터 키 방치량(분)</t>
    <phoneticPr fontId="2" type="noConversion"/>
  </si>
  <si>
    <t>크레딧 요구량</t>
    <phoneticPr fontId="2" type="noConversion"/>
  </si>
  <si>
    <t>파밍 시간</t>
    <phoneticPr fontId="2" type="noConversion"/>
  </si>
  <si>
    <t>전술 교본 요구량</t>
    <phoneticPr fontId="2" type="noConversion"/>
  </si>
  <si>
    <t>돌파 마스터 키 요구량</t>
    <phoneticPr fontId="2" type="noConversion"/>
  </si>
  <si>
    <t>최종 파밍 시간</t>
    <phoneticPr fontId="2" type="noConversion"/>
  </si>
  <si>
    <t>스킬 재화</t>
    <phoneticPr fontId="2" type="noConversion"/>
  </si>
  <si>
    <t>airen</t>
  </si>
  <si>
    <t>분배할 레벨 총 합</t>
    <phoneticPr fontId="2" type="noConversion"/>
  </si>
  <si>
    <t>몰빵 캐릭터 레벨 비중</t>
    <phoneticPr fontId="2" type="noConversion"/>
  </si>
  <si>
    <t>ambrosia</t>
  </si>
  <si>
    <t>angelica</t>
  </si>
  <si>
    <t>anne</t>
  </si>
  <si>
    <t>분배 캐릭터 레벨 비중</t>
    <phoneticPr fontId="2" type="noConversion"/>
  </si>
  <si>
    <t>arcels</t>
  </si>
  <si>
    <t>archphase</t>
  </si>
  <si>
    <t>aurora</t>
  </si>
  <si>
    <t>balencia</t>
  </si>
  <si>
    <t>균등 분배</t>
    <phoneticPr fontId="2" type="noConversion"/>
  </si>
  <si>
    <t>몰빵</t>
    <phoneticPr fontId="2" type="noConversion"/>
  </si>
  <si>
    <t>belebeta</t>
  </si>
  <si>
    <t>캐릭터1</t>
    <phoneticPr fontId="2" type="noConversion"/>
  </si>
  <si>
    <t>캐릭터2</t>
    <phoneticPr fontId="2" type="noConversion"/>
  </si>
  <si>
    <t>캐릭터3</t>
    <phoneticPr fontId="2" type="noConversion"/>
  </si>
  <si>
    <t>캐릭터4</t>
    <phoneticPr fontId="2" type="noConversion"/>
  </si>
  <si>
    <t>캐릭터5</t>
    <phoneticPr fontId="2" type="noConversion"/>
  </si>
  <si>
    <t>belita</t>
  </si>
  <si>
    <t>brynhild</t>
  </si>
  <si>
    <t>소모 돌파 마스터 키</t>
    <phoneticPr fontId="2" type="noConversion"/>
  </si>
  <si>
    <t>근사값)소모 돌파 마스터 키</t>
    <phoneticPr fontId="2" type="noConversion"/>
  </si>
  <si>
    <t>&lt;- 계산용</t>
    <phoneticPr fontId="2" type="noConversion"/>
  </si>
  <si>
    <t>crimson</t>
  </si>
  <si>
    <t>실제값)소모 돌파 마스터 키</t>
    <phoneticPr fontId="2" type="noConversion"/>
  </si>
  <si>
    <t>daria</t>
  </si>
  <si>
    <t>diana</t>
  </si>
  <si>
    <t>eiko</t>
  </si>
  <si>
    <t>elina</t>
  </si>
  <si>
    <t>eradica</t>
  </si>
  <si>
    <t>erica</t>
  </si>
  <si>
    <t>균등 : 메인 캐릭터 스텟 확인용</t>
    <phoneticPr fontId="2" type="noConversion"/>
  </si>
  <si>
    <t>메인 : 균등 / 몰빵</t>
    <phoneticPr fontId="2" type="noConversion"/>
  </si>
  <si>
    <t>ermeil</t>
  </si>
  <si>
    <t>#공격</t>
  </si>
  <si>
    <t>#방어</t>
  </si>
  <si>
    <t>#생명력</t>
  </si>
  <si>
    <t>#치명타</t>
    <phoneticPr fontId="5" type="noConversion"/>
  </si>
  <si>
    <t>#치명타 데미지</t>
    <phoneticPr fontId="5" type="noConversion"/>
  </si>
  <si>
    <t>#막기</t>
  </si>
  <si>
    <t>#명중</t>
  </si>
  <si>
    <t>#회피</t>
  </si>
  <si>
    <t>fei</t>
  </si>
  <si>
    <t>yuna</t>
  </si>
  <si>
    <t>ferrel</t>
  </si>
  <si>
    <t>freyja</t>
  </si>
  <si>
    <t>균등 : 서브 캐릭터 스텟 확인용</t>
    <phoneticPr fontId="2" type="noConversion"/>
  </si>
  <si>
    <t>서브 : 균등 / 몰빵</t>
    <phoneticPr fontId="2" type="noConversion"/>
  </si>
  <si>
    <t>gray</t>
  </si>
  <si>
    <t>hallona</t>
  </si>
  <si>
    <t>yurizia</t>
  </si>
  <si>
    <t>hellen</t>
  </si>
  <si>
    <t>id</t>
  </si>
  <si>
    <t>ino</t>
  </si>
  <si>
    <t>iolet</t>
  </si>
  <si>
    <t>몰빵 : 메인 캐릭터 스텟 확인용</t>
    <phoneticPr fontId="2" type="noConversion"/>
  </si>
  <si>
    <t>iras</t>
  </si>
  <si>
    <t>isabella</t>
  </si>
  <si>
    <t>itus</t>
  </si>
  <si>
    <t>kaito.aile</t>
  </si>
  <si>
    <t>몰빵 : 서브 캐릭터 스텟 확인용</t>
    <phoneticPr fontId="2" type="noConversion"/>
  </si>
  <si>
    <t>kanata</t>
  </si>
  <si>
    <t>klairs</t>
  </si>
  <si>
    <t>leila</t>
  </si>
  <si>
    <t>lilian</t>
  </si>
  <si>
    <t>lue</t>
  </si>
  <si>
    <t>mana</t>
  </si>
  <si>
    <t>mea</t>
  </si>
  <si>
    <t>[케이스 산출]</t>
    <phoneticPr fontId="2" type="noConversion"/>
  </si>
  <si>
    <t>melissa</t>
  </si>
  <si>
    <t>1. 원맨캐리덱 조합</t>
    <phoneticPr fontId="2" type="noConversion"/>
  </si>
  <si>
    <t>- 시아 몰빵덱 : 시아 / 프레이야 / 샤레 / 레이호우 / 릴리안</t>
    <phoneticPr fontId="2" type="noConversion"/>
  </si>
  <si>
    <t>patricia</t>
  </si>
  <si>
    <t>taina</t>
  </si>
  <si>
    <t>메인 캐리 레벨</t>
    <phoneticPr fontId="2" type="noConversion"/>
  </si>
  <si>
    <t>허들 스테이지</t>
    <phoneticPr fontId="2" type="noConversion"/>
  </si>
  <si>
    <t>섹터로 표현</t>
    <phoneticPr fontId="2" type="noConversion"/>
  </si>
  <si>
    <t>20-6</t>
    <phoneticPr fontId="2" type="noConversion"/>
  </si>
  <si>
    <t>20-12</t>
    <phoneticPr fontId="2" type="noConversion"/>
  </si>
  <si>
    <t>20-9</t>
    <phoneticPr fontId="2" type="noConversion"/>
  </si>
  <si>
    <t>19-51</t>
    <phoneticPr fontId="2" type="noConversion"/>
  </si>
  <si>
    <t>rachel</t>
  </si>
  <si>
    <t>rayhou</t>
  </si>
  <si>
    <t>reen</t>
  </si>
  <si>
    <t>- 유나 몰빵덱 : 유나 / 베르베타 / 페이 / 유리지아 / 엠브로시아</t>
    <phoneticPr fontId="2" type="noConversion"/>
  </si>
  <si>
    <t>renas</t>
  </si>
  <si>
    <t xml:space="preserve"> ㄴ 균등 : 160레벨</t>
    <phoneticPr fontId="2" type="noConversion"/>
  </si>
  <si>
    <t xml:space="preserve"> ㄴ 몰빵1 : 240레벨 / 50레벨 : 스테이지 838(승률 0%)</t>
    <phoneticPr fontId="2" type="noConversion"/>
  </si>
  <si>
    <t xml:space="preserve"> ㄴ 몰빵2 : 230레벨 / 100레벨 : 스테이지868(승률 : 0%)</t>
    <phoneticPr fontId="2" type="noConversion"/>
  </si>
  <si>
    <t xml:space="preserve"> ㄴ 몰빵3 : 220레벨 / 120레벨</t>
    <phoneticPr fontId="2" type="noConversion"/>
  </si>
  <si>
    <t xml:space="preserve"> ㄴ 몰빵4 : 190레벨 / 150레벨</t>
    <phoneticPr fontId="2" type="noConversion"/>
  </si>
  <si>
    <t>snopril</t>
  </si>
  <si>
    <t>19-55</t>
    <phoneticPr fontId="2" type="noConversion"/>
  </si>
  <si>
    <t>19-48</t>
    <phoneticPr fontId="2" type="noConversion"/>
  </si>
  <si>
    <t>19-36</t>
    <phoneticPr fontId="2" type="noConversion"/>
  </si>
  <si>
    <t>19-33</t>
    <phoneticPr fontId="2" type="noConversion"/>
  </si>
  <si>
    <t>19-21</t>
    <phoneticPr fontId="2" type="noConversion"/>
  </si>
  <si>
    <t>LR -&gt; LR5 기대 가치 구하기</t>
    <phoneticPr fontId="2" type="noConversion"/>
  </si>
  <si>
    <t>SSR캐릭터 개수</t>
    <phoneticPr fontId="2" type="noConversion"/>
  </si>
  <si>
    <t xml:space="preserve"> * 가정 : 모든 뽑기를 스타비트로만 진행합니다. (패키지의 효율은 반영하지 않음)</t>
    <phoneticPr fontId="2" type="noConversion"/>
  </si>
  <si>
    <t>상위 코어 모집</t>
    <phoneticPr fontId="2" type="noConversion"/>
  </si>
  <si>
    <t>상위 코어 전체</t>
    <phoneticPr fontId="2" type="noConversion"/>
  </si>
  <si>
    <t>뽑기 비용</t>
    <phoneticPr fontId="2" type="noConversion"/>
  </si>
  <si>
    <t>마일리지 가격</t>
    <phoneticPr fontId="2" type="noConversion"/>
  </si>
  <si>
    <t>[원하는 캐릭터가 해석, 결속, 연산 속성일 경우]</t>
    <phoneticPr fontId="2" type="noConversion"/>
  </si>
  <si>
    <t>1. 선별 뽑기를 이용할 때</t>
    <phoneticPr fontId="2" type="noConversion"/>
  </si>
  <si>
    <t xml:space="preserve">- 확률 정보는 아래와 같습니다. </t>
    <phoneticPr fontId="2" type="noConversion"/>
  </si>
  <si>
    <t>SSR</t>
    <phoneticPr fontId="2" type="noConversion"/>
  </si>
  <si>
    <t>SR</t>
    <phoneticPr fontId="2" type="noConversion"/>
  </si>
  <si>
    <t>R</t>
    <phoneticPr fontId="2" type="noConversion"/>
  </si>
  <si>
    <t>픽업</t>
    <phoneticPr fontId="2" type="noConversion"/>
  </si>
  <si>
    <t>상위 1</t>
    <phoneticPr fontId="2" type="noConversion"/>
  </si>
  <si>
    <t>상위2</t>
    <phoneticPr fontId="2" type="noConversion"/>
  </si>
  <si>
    <t xml:space="preserve">- LR에서 LR5를 달성하기 위해서 필요한 SSR1 캐릭터는 총5개, SSR캐릭터는 총 10개입니다. </t>
    <phoneticPr fontId="2" type="noConversion"/>
  </si>
  <si>
    <t xml:space="preserve">- 따라서 계산식은 다음와 같습니다. </t>
    <phoneticPr fontId="2" type="noConversion"/>
  </si>
  <si>
    <t xml:space="preserve">  ㄴ (픽업 캐릭터 기대 비용) * 10 = LR -&gt; LR5 기대 가치</t>
    <phoneticPr fontId="2" type="noConversion"/>
  </si>
  <si>
    <t>SSR 기대 뽑기 횟수</t>
    <phoneticPr fontId="2" type="noConversion"/>
  </si>
  <si>
    <t xml:space="preserve">  ㄴ X + ((62.5 * X)/100) &gt;=10 인 최소값을 구할 때, X는 6.15이 나옵니다. 따라서 이 때 가챠로 획득해야 하는 SSR의 개수는 자연수이므로, 6.15를 올림처리하여 7개를 가챠로, 3개를 마일리지로 획득해야 합니다.</t>
    <phoneticPr fontId="2" type="noConversion"/>
  </si>
  <si>
    <t xml:space="preserve">  ㄴ 따라서 기대 뽑기 횟수는 62.5 * 6.15 = 약 385회입니다. ( 7개는 가챠로 획득, 3개는 마일리지로 획득)</t>
    <phoneticPr fontId="2" type="noConversion"/>
  </si>
  <si>
    <t>총 기대 뽑기 횟수</t>
    <phoneticPr fontId="2" type="noConversion"/>
  </si>
  <si>
    <t xml:space="preserve">  ㄴ 결국 기대 스타비트 개수는 77,000 / 한화 가치는 15,400,000원 입니다. </t>
    <phoneticPr fontId="2" type="noConversion"/>
  </si>
  <si>
    <t>한화 가치</t>
    <phoneticPr fontId="2" type="noConversion"/>
  </si>
  <si>
    <t>`</t>
    <phoneticPr fontId="2" type="noConversion"/>
  </si>
  <si>
    <t>2. 일반 뽑기를 이용할 때</t>
    <phoneticPr fontId="2" type="noConversion"/>
  </si>
  <si>
    <t>위시 리스트</t>
    <phoneticPr fontId="2" type="noConversion"/>
  </si>
  <si>
    <t xml:space="preserve">- 계산식은 아래와 같습니다. </t>
    <phoneticPr fontId="2" type="noConversion"/>
  </si>
  <si>
    <t xml:space="preserve">  ㄴ 일반 캐릭터는 마일리지 상점에서 3회밖에 구매할 수 없다는 것을 가정하고 계산 시, 7개의 SSR캐릭터를 획득해야 하고 기댓값은 2800회입니다. </t>
    <phoneticPr fontId="2" type="noConversion"/>
  </si>
  <si>
    <t xml:space="preserve">  ㄴ 따라서 기대 스타비트 개수는 200 * 2800 = 560,000 /  한화 가치는 112,000,000원 입니다. </t>
    <phoneticPr fontId="2" type="noConversion"/>
  </si>
  <si>
    <t>[원하는 캐릭터가 창조, 파괴 속성일 경우]</t>
    <phoneticPr fontId="2" type="noConversion"/>
  </si>
  <si>
    <t xml:space="preserve">1. 일반 뽑기와 선별 뽑기 모두 기댓값이 동일합니다. </t>
    <phoneticPr fontId="2" type="noConversion"/>
  </si>
  <si>
    <t xml:space="preserve">- LR에서 LR5를 달성하기 위해서 필요한 SSR 캐릭터는 총5개입니다. </t>
    <phoneticPr fontId="2" type="noConversion"/>
  </si>
  <si>
    <t xml:space="preserve">  ㄴ 창파 캐릭터는 마일리지 상점에서 구할 수 없기에 뽑기로만 획득한다고 가정 시, 기대 뽑기 횟수는 5 * 1667 = 약8333회가 나옵니다. </t>
    <phoneticPr fontId="2" type="noConversion"/>
  </si>
  <si>
    <t xml:space="preserve">  ㄴ 따라서 기대 스타비트 개수는 200 * 8335 = 약 1,666,667 / 한화 가치는 약 333,333,333원</t>
    <phoneticPr fontId="2" type="noConversion"/>
  </si>
  <si>
    <t>커스텀 레이드</t>
    <phoneticPr fontId="2" type="noConversion"/>
  </si>
  <si>
    <t>1. 보상 기준</t>
    <phoneticPr fontId="2" type="noConversion"/>
  </si>
  <si>
    <t xml:space="preserve">- 커스텀 레이드는 최고 수준의 보상이 주어져도 무방합니다. 이유는 다음과 같습니다. </t>
    <phoneticPr fontId="2" type="noConversion"/>
  </si>
  <si>
    <t xml:space="preserve">  ㄴ 레벨 전용 컨텐츠로, 초반보다는 비교적 후반에 열릴 예정입니다. </t>
    <phoneticPr fontId="2" type="noConversion"/>
  </si>
  <si>
    <t xml:space="preserve">  ㄴ 2주 진행하고, 2주 휴식 텀을 두는 비정기적 컨텐츠입니다.</t>
    <phoneticPr fontId="2" type="noConversion"/>
  </si>
  <si>
    <t xml:space="preserve">  ㄴ 컨텐츠의 난이도와 들어가는 노력의 수준이 높습니다. </t>
    <phoneticPr fontId="2" type="noConversion"/>
  </si>
  <si>
    <t>2. 보상의 종류</t>
    <phoneticPr fontId="2" type="noConversion"/>
  </si>
  <si>
    <t>[랭킹 보상]</t>
    <phoneticPr fontId="2" type="noConversion"/>
  </si>
  <si>
    <t>- 방향성 : 상위권 유저에게 유의미한 보상 위주로 제공</t>
    <phoneticPr fontId="2" type="noConversion"/>
  </si>
  <si>
    <t xml:space="preserve">  ㄴ 스타비트</t>
    <phoneticPr fontId="2" type="noConversion"/>
  </si>
  <si>
    <t xml:space="preserve">  ㄴ 수강 신청서</t>
    <phoneticPr fontId="2" type="noConversion"/>
  </si>
  <si>
    <t xml:space="preserve">  ㄴ 플러그인 뽑기권</t>
    <phoneticPr fontId="2" type="noConversion"/>
  </si>
  <si>
    <t>[클리어 보상]</t>
    <phoneticPr fontId="2" type="noConversion"/>
  </si>
  <si>
    <t>- 방향성 : 보편적으로 유의미한 보상 위주로 제공</t>
    <phoneticPr fontId="2" type="noConversion"/>
  </si>
  <si>
    <t xml:space="preserve">  ㄴ 전술 교본(절대치)</t>
    <phoneticPr fontId="2" type="noConversion"/>
  </si>
  <si>
    <t xml:space="preserve">  ㄴ 돌파 마스터 키(절대치)</t>
    <phoneticPr fontId="2" type="noConversion"/>
  </si>
  <si>
    <t xml:space="preserve">  ㄴ 세트 옵션 장비 상자</t>
    <phoneticPr fontId="2" type="noConversion"/>
  </si>
  <si>
    <t xml:space="preserve">  ㄴ 스킬 코어</t>
    <phoneticPr fontId="2" type="noConversion"/>
  </si>
  <si>
    <t>3. 등수의 구분</t>
    <phoneticPr fontId="2" type="noConversion"/>
  </si>
  <si>
    <t xml:space="preserve">- 아레나의 등수 구분과 같은 형태로 등수를 구분한다. </t>
    <phoneticPr fontId="2" type="noConversion"/>
  </si>
  <si>
    <t>Min</t>
  </si>
  <si>
    <t>Max</t>
  </si>
  <si>
    <t>4. 비교 기준</t>
    <phoneticPr fontId="2" type="noConversion"/>
  </si>
  <si>
    <t xml:space="preserve">- 랭킹 보상 요약은 아래와 같습니다. </t>
    <phoneticPr fontId="2" type="noConversion"/>
  </si>
  <si>
    <t>아레나 1위</t>
    <phoneticPr fontId="2" type="noConversion"/>
  </si>
  <si>
    <t>팀 아레나 1위</t>
    <phoneticPr fontId="2" type="noConversion"/>
  </si>
  <si>
    <t>월드 아레나</t>
    <phoneticPr fontId="2" type="noConversion"/>
  </si>
  <si>
    <t>■ 아레나</t>
  </si>
  <si>
    <t>■ 팀아레나</t>
  </si>
  <si>
    <t>그룹</t>
  </si>
  <si>
    <t>순위 최소</t>
  </si>
  <si>
    <t>순위 최대</t>
  </si>
  <si>
    <t>보상1</t>
  </si>
  <si>
    <t>수량</t>
  </si>
  <si>
    <t>보상2</t>
  </si>
  <si>
    <t>보상3</t>
  </si>
  <si>
    <t>보상4</t>
  </si>
  <si>
    <t>현금 가치</t>
    <phoneticPr fontId="2" type="noConversion"/>
  </si>
  <si>
    <t>스타비트</t>
  </si>
  <si>
    <t>아레나 랜덤박스</t>
  </si>
  <si>
    <t>아레나 코인</t>
  </si>
  <si>
    <t>아레나 1등</t>
  </si>
  <si>
    <t>팀아레나 랭크 상자</t>
  </si>
  <si>
    <t>아카데미 수강권</t>
  </si>
  <si>
    <t>팀 아레나 1등</t>
  </si>
  <si>
    <t>아레나 2등</t>
  </si>
  <si>
    <t>팀 아레나 2등</t>
  </si>
  <si>
    <t>아레나 3등</t>
  </si>
  <si>
    <t>팀 아레나 3등</t>
  </si>
  <si>
    <t>아레나 1%</t>
  </si>
  <si>
    <t>팀 아레나 1%</t>
  </si>
  <si>
    <t>아레나 5%</t>
  </si>
  <si>
    <t>팀 아레나 5%</t>
  </si>
  <si>
    <t>■ 월드 레이드</t>
    <phoneticPr fontId="2" type="noConversion"/>
  </si>
  <si>
    <t>그룹</t>
    <phoneticPr fontId="5" type="noConversion"/>
  </si>
  <si>
    <t>순위 최소</t>
    <phoneticPr fontId="5" type="noConversion"/>
  </si>
  <si>
    <t>순위 최대</t>
    <phoneticPr fontId="5" type="noConversion"/>
  </si>
  <si>
    <t>보상1</t>
    <phoneticPr fontId="5" type="noConversion"/>
  </si>
  <si>
    <t>수량</t>
    <phoneticPr fontId="5" type="noConversion"/>
  </si>
  <si>
    <t>보상2</t>
    <phoneticPr fontId="5" type="noConversion"/>
  </si>
  <si>
    <t>월드 레이드 1등</t>
  </si>
  <si>
    <t>월드 레이드 2등</t>
  </si>
  <si>
    <t>월드 레이드 3등</t>
  </si>
  <si>
    <t>월드 레이드 1%</t>
  </si>
  <si>
    <t>월드 레이드 5%</t>
  </si>
  <si>
    <t>장비</t>
    <phoneticPr fontId="2" type="noConversion"/>
  </si>
  <si>
    <t>돌파 마스터키</t>
    <phoneticPr fontId="2" type="noConversion"/>
  </si>
  <si>
    <t>스타비트</t>
    <phoneticPr fontId="2" type="noConversion"/>
  </si>
  <si>
    <t>스킬 코어</t>
    <phoneticPr fontId="2" type="noConversion"/>
  </si>
  <si>
    <t>수강 신청서</t>
  </si>
  <si>
    <t>플러그인 모집권</t>
  </si>
  <si>
    <t>5. 보상 책정</t>
    <phoneticPr fontId="2" type="noConversion"/>
  </si>
  <si>
    <t>보상1</t>
    <phoneticPr fontId="2" type="noConversion"/>
  </si>
  <si>
    <t>보상2</t>
    <phoneticPr fontId="2" type="noConversion"/>
  </si>
  <si>
    <t>보상3</t>
    <phoneticPr fontId="2" type="noConversion"/>
  </si>
  <si>
    <t>보상4</t>
    <phoneticPr fontId="2" type="noConversion"/>
  </si>
  <si>
    <t>29, 28섹터</t>
    <phoneticPr fontId="2" type="noConversion"/>
  </si>
  <si>
    <t>세트 변경 툴 킷</t>
  </si>
  <si>
    <t>1등 특전</t>
    <phoneticPr fontId="2" type="noConversion"/>
  </si>
  <si>
    <t>29섹터 방치 10일치</t>
    <phoneticPr fontId="2" type="noConversion"/>
  </si>
  <si>
    <t>SymbolRaid.Reward.1.1</t>
  </si>
  <si>
    <t>상위 100등까지만
(성장 재화 니즈가 크게 없음)</t>
    <phoneticPr fontId="2" type="noConversion"/>
  </si>
  <si>
    <t>29섹터 방치 8일치</t>
    <phoneticPr fontId="2" type="noConversion"/>
  </si>
  <si>
    <t>SymbolRaid.Reward.1.2</t>
  </si>
  <si>
    <t>28섹터 방치 6일치</t>
    <phoneticPr fontId="2" type="noConversion"/>
  </si>
  <si>
    <t>SymbolRaid.Reward.1.3</t>
  </si>
  <si>
    <t>SymbolRaid.Reward.1.4</t>
  </si>
  <si>
    <t>SymbolRaid.Reward.1.5</t>
  </si>
  <si>
    <t>27,26섹터</t>
    <phoneticPr fontId="2" type="noConversion"/>
  </si>
  <si>
    <t>26섹터 방치 6일치</t>
    <phoneticPr fontId="2" type="noConversion"/>
  </si>
  <si>
    <t>SymbolRaid.Reward.1.6</t>
  </si>
  <si>
    <t>SymbolRaid.Reward.1.7</t>
  </si>
  <si>
    <t>21~25섹터</t>
    <phoneticPr fontId="2" type="noConversion"/>
  </si>
  <si>
    <t>21섹터 방치 6일치</t>
    <phoneticPr fontId="2" type="noConversion"/>
  </si>
  <si>
    <t>SymbolRaid.Reward.1.8</t>
  </si>
  <si>
    <t>20~16섹터</t>
    <phoneticPr fontId="2" type="noConversion"/>
  </si>
  <si>
    <t>16섹터 방치 6일치</t>
    <phoneticPr fontId="2" type="noConversion"/>
  </si>
  <si>
    <t>SymbolRaid.Reward.1.9</t>
  </si>
  <si>
    <t>나머지</t>
    <phoneticPr fontId="2" type="noConversion"/>
  </si>
  <si>
    <t>참가 보상</t>
    <phoneticPr fontId="2" type="noConversion"/>
  </si>
  <si>
    <t>13섹터 방치 6일치</t>
    <phoneticPr fontId="2" type="noConversion"/>
  </si>
  <si>
    <t>SymbolRaid.FailureReward</t>
    <phoneticPr fontId="2" type="noConversion"/>
  </si>
  <si>
    <t>보스 레벨</t>
    <phoneticPr fontId="2" type="noConversion"/>
  </si>
  <si>
    <t>적정 장비 등급</t>
    <phoneticPr fontId="2" type="noConversion"/>
  </si>
  <si>
    <t>최초 클리어 보상</t>
    <phoneticPr fontId="2" type="noConversion"/>
  </si>
  <si>
    <t>수량</t>
    <phoneticPr fontId="2" type="noConversion"/>
  </si>
  <si>
    <t>보상6</t>
    <phoneticPr fontId="2" type="noConversion"/>
  </si>
  <si>
    <t>ur</t>
  </si>
  <si>
    <t>UR1등급 장비 선택상자(세트 확률100%)</t>
  </si>
  <si>
    <t>SR 프록시안 영입권</t>
    <phoneticPr fontId="2" type="noConversion"/>
  </si>
  <si>
    <t>플러그인 강화 칩</t>
  </si>
  <si>
    <t>ur1</t>
  </si>
  <si>
    <t>SR 프록시안 영입권</t>
  </si>
  <si>
    <t>mr</t>
  </si>
  <si>
    <t>MR1등급 장비 선택상자(세트 확률100%)</t>
  </si>
  <si>
    <t>mr1</t>
  </si>
  <si>
    <t>lr</t>
  </si>
  <si>
    <t>LR등급 장비 선택상자(세트 확률100%)</t>
  </si>
  <si>
    <t>현재 클리어
불가</t>
    <phoneticPr fontId="2" type="noConversion"/>
  </si>
  <si>
    <t>MR등급 장비 선택상자(세트 확률100%)</t>
  </si>
  <si>
    <t>[지표]</t>
    <phoneticPr fontId="2" type="noConversion"/>
  </si>
  <si>
    <t>- DAU : 약 11000명</t>
    <phoneticPr fontId="2" type="noConversion"/>
  </si>
  <si>
    <t>- 월드 레이드 참여 인원 : 5263</t>
    <phoneticPr fontId="2" type="noConversion"/>
  </si>
  <si>
    <t xml:space="preserve">  ㄴ 상위 1% : 약 50명</t>
    <phoneticPr fontId="2" type="noConversion"/>
  </si>
  <si>
    <t xml:space="preserve">  ㄴ 상위 5% : 약 250명</t>
    <phoneticPr fontId="2" type="noConversion"/>
  </si>
  <si>
    <t>[기존 보상]</t>
    <phoneticPr fontId="2" type="noConversion"/>
  </si>
  <si>
    <t>성공</t>
    <phoneticPr fontId="2" type="noConversion"/>
  </si>
  <si>
    <t>실패</t>
    <phoneticPr fontId="5" type="noConversion"/>
  </si>
  <si>
    <t>[변경 보상]</t>
    <phoneticPr fontId="2" type="noConversion"/>
  </si>
  <si>
    <t xml:space="preserve">- 변경 내역은 다음과 같습니다. </t>
    <phoneticPr fontId="2" type="noConversion"/>
  </si>
  <si>
    <t xml:space="preserve">  ㄴ 등수 바인딩</t>
    <phoneticPr fontId="2" type="noConversion"/>
  </si>
  <si>
    <t xml:space="preserve">  ㄴ 보상 컨셉 : 플러그인을 승급하고 강화해라</t>
    <phoneticPr fontId="2" type="noConversion"/>
  </si>
  <si>
    <t>실패</t>
    <phoneticPr fontId="2" type="noConversion"/>
  </si>
  <si>
    <t>보상3</t>
    <phoneticPr fontId="5" type="noConversion"/>
  </si>
  <si>
    <t>스타비트 가치</t>
    <phoneticPr fontId="2" type="noConversion"/>
  </si>
  <si>
    <t>기존 유사 등수 스타비트 보상</t>
    <phoneticPr fontId="2" type="noConversion"/>
  </si>
  <si>
    <t>플러그인 선택 상자</t>
    <phoneticPr fontId="2" type="noConversion"/>
  </si>
  <si>
    <t>플러그인 강화 칩</t>
    <phoneticPr fontId="2" type="noConversion"/>
  </si>
  <si>
    <t>1000 ~ 1600</t>
    <phoneticPr fontId="2" type="noConversion"/>
  </si>
  <si>
    <t>750 ~ 950</t>
    <phoneticPr fontId="2" type="noConversion"/>
  </si>
  <si>
    <t>플러그인 모집권</t>
    <phoneticPr fontId="2" type="noConversion"/>
  </si>
  <si>
    <t>200 ~ 350</t>
    <phoneticPr fontId="2" type="noConversion"/>
  </si>
  <si>
    <t xml:space="preserve">- 원하는 플러그인의 가격은 다음과 같습니다. </t>
    <phoneticPr fontId="2" type="noConversion"/>
  </si>
  <si>
    <t xml:space="preserve">  ㄴ 플러그인 뽑기 가격 300 스타비트</t>
    <phoneticPr fontId="2" type="noConversion"/>
  </si>
  <si>
    <t xml:space="preserve">  ㄴ 플러그인 위시 확률 15%</t>
    <phoneticPr fontId="2" type="noConversion"/>
  </si>
  <si>
    <t xml:space="preserve">  ㄴ 기댓값 계산 시 2000스타비트가 나옵니다. </t>
    <phoneticPr fontId="2" type="noConversion"/>
  </si>
  <si>
    <t>중복 획득 시 조각 수량 확률</t>
    <phoneticPr fontId="2" type="noConversion"/>
  </si>
  <si>
    <t>필요 개수</t>
    <phoneticPr fontId="2" type="noConversion"/>
  </si>
  <si>
    <t>필요 합계</t>
    <phoneticPr fontId="2" type="noConversion"/>
  </si>
  <si>
    <t>확률</t>
    <phoneticPr fontId="2" type="noConversion"/>
  </si>
  <si>
    <t>기댓값</t>
    <phoneticPr fontId="2" type="noConversion"/>
  </si>
  <si>
    <t>승급 비용 등급</t>
    <phoneticPr fontId="2" type="noConversion"/>
  </si>
  <si>
    <t>필요 조각 수량</t>
    <phoneticPr fontId="2" type="noConversion"/>
  </si>
  <si>
    <t>SR1</t>
    <phoneticPr fontId="2" type="noConversion"/>
  </si>
  <si>
    <t>SSR1</t>
    <phoneticPr fontId="2" type="noConversion"/>
  </si>
  <si>
    <t>&lt;- 약 1개에 20스타비트</t>
    <phoneticPr fontId="2" type="noConversion"/>
  </si>
  <si>
    <t>UR</t>
    <phoneticPr fontId="2" type="noConversion"/>
  </si>
  <si>
    <t>UR1</t>
    <phoneticPr fontId="2" type="noConversion"/>
  </si>
  <si>
    <t>&lt;- 대략 스타비트 가격</t>
    <phoneticPr fontId="2" type="noConversion"/>
  </si>
  <si>
    <t>[스타시드 컨텐츠 보상량 산출 공식]</t>
    <phoneticPr fontId="2" type="noConversion"/>
  </si>
  <si>
    <t>R = (B x D x (1 + Log(E)) / (((H+1)^2) x (S+1))</t>
    <phoneticPr fontId="2" type="noConversion"/>
  </si>
  <si>
    <r>
      <t xml:space="preserve">  ㄴ </t>
    </r>
    <r>
      <rPr>
        <b/>
        <sz val="11"/>
        <color theme="1"/>
        <rFont val="맑은 고딕"/>
        <family val="3"/>
        <charset val="129"/>
        <scheme val="minor"/>
      </rPr>
      <t>R</t>
    </r>
    <r>
      <rPr>
        <sz val="11"/>
        <color theme="1"/>
        <rFont val="맑은 고딕"/>
        <family val="2"/>
        <charset val="129"/>
        <scheme val="minor"/>
      </rPr>
      <t xml:space="preserve"> : 총 보상량 (Reward)</t>
    </r>
    <phoneticPr fontId="2" type="noConversion"/>
  </si>
  <si>
    <r>
      <t xml:space="preserve">  ㄴ </t>
    </r>
    <r>
      <rPr>
        <b/>
        <sz val="11"/>
        <color theme="1"/>
        <rFont val="맑은 고딕"/>
        <family val="3"/>
        <charset val="129"/>
        <scheme val="minor"/>
      </rPr>
      <t>B</t>
    </r>
    <r>
      <rPr>
        <sz val="11"/>
        <color theme="1"/>
        <rFont val="맑은 고딕"/>
        <family val="2"/>
        <charset val="129"/>
        <scheme val="minor"/>
      </rPr>
      <t xml:space="preserve"> : 기본 보상값 : (Base Reward)</t>
    </r>
    <phoneticPr fontId="2" type="noConversion"/>
  </si>
  <si>
    <r>
      <t xml:space="preserve">  ㄴ </t>
    </r>
    <r>
      <rPr>
        <b/>
        <sz val="11"/>
        <color theme="1"/>
        <rFont val="맑은 고딕"/>
        <family val="3"/>
        <charset val="129"/>
        <scheme val="minor"/>
      </rPr>
      <t>D</t>
    </r>
    <r>
      <rPr>
        <sz val="11"/>
        <color theme="1"/>
        <rFont val="맑은 고딕"/>
        <family val="2"/>
        <charset val="129"/>
        <scheme val="minor"/>
      </rPr>
      <t xml:space="preserve"> : 난이도 (Difficulty)</t>
    </r>
    <phoneticPr fontId="2" type="noConversion"/>
  </si>
  <si>
    <r>
      <t xml:space="preserve">  ㄴ </t>
    </r>
    <r>
      <rPr>
        <b/>
        <sz val="11"/>
        <color theme="1"/>
        <rFont val="맑은 고딕"/>
        <family val="3"/>
        <charset val="129"/>
        <scheme val="minor"/>
      </rPr>
      <t>E</t>
    </r>
    <r>
      <rPr>
        <sz val="11"/>
        <color theme="1"/>
        <rFont val="맑은 고딕"/>
        <family val="2"/>
        <charset val="129"/>
        <scheme val="minor"/>
      </rPr>
      <t xml:space="preserve"> : 플레이어의 노력 (Effort)</t>
    </r>
    <phoneticPr fontId="2" type="noConversion"/>
  </si>
  <si>
    <r>
      <t xml:space="preserve">  ㄴ </t>
    </r>
    <r>
      <rPr>
        <b/>
        <sz val="11"/>
        <color theme="1"/>
        <rFont val="맑은 고딕"/>
        <family val="3"/>
        <charset val="129"/>
        <scheme val="minor"/>
      </rPr>
      <t>H</t>
    </r>
    <r>
      <rPr>
        <sz val="11"/>
        <color theme="1"/>
        <rFont val="맑은 고딕"/>
        <family val="2"/>
        <charset val="129"/>
        <scheme val="minor"/>
      </rPr>
      <t xml:space="preserve"> : 명예 보상 (Honor)</t>
    </r>
    <phoneticPr fontId="2" type="noConversion"/>
  </si>
  <si>
    <r>
      <t xml:space="preserve">  ㄴ </t>
    </r>
    <r>
      <rPr>
        <b/>
        <sz val="11"/>
        <color theme="1"/>
        <rFont val="맑은 고딕"/>
        <family val="3"/>
        <charset val="129"/>
        <scheme val="minor"/>
      </rPr>
      <t>S</t>
    </r>
    <r>
      <rPr>
        <sz val="11"/>
        <color theme="1"/>
        <rFont val="맑은 고딕"/>
        <family val="2"/>
        <charset val="129"/>
        <scheme val="minor"/>
      </rPr>
      <t xml:space="preserve"> : 특수 보상 (Special Reward)</t>
    </r>
    <phoneticPr fontId="2" type="noConversion"/>
  </si>
  <si>
    <t xml:space="preserve"> * 결과값 1개, 고정값 1개, 변수값 5개</t>
    <phoneticPr fontId="2" type="noConversion"/>
  </si>
  <si>
    <t xml:space="preserve">- 위 공식을 통해, 스타시드의 보상 체계는. 난이도 수준에 대해서는 탄력적이고(일차 함수적이고), 노력 수준에 대해서는 비탄력적인(로그 함수적인) 보상 체계를 부여할 것입니다. </t>
    <phoneticPr fontId="2" type="noConversion"/>
  </si>
  <si>
    <t xml:space="preserve">- 이는 방치형 게임 특성상 상대적으로 게임 성장치에 노력과 재능보다 시간과 과금의 영향도가 크다는 점을 감안하였습니다. </t>
    <phoneticPr fontId="2" type="noConversion"/>
  </si>
  <si>
    <t>[변수 설정]</t>
    <phoneticPr fontId="2" type="noConversion"/>
  </si>
  <si>
    <t xml:space="preserve">- 기본 보상 값 (Base Reward)
</t>
    <phoneticPr fontId="2" type="noConversion"/>
  </si>
  <si>
    <t xml:space="preserve">  ㄴ 컨텐츠의 기본 보상값입니다. 일일 퀘스트 보상의 총량을 기본 보상값으로 설정합니다. </t>
    <phoneticPr fontId="2" type="noConversion"/>
  </si>
  <si>
    <t>- 난이도 계수 (Difficulty) : 1 ~ 10</t>
    <phoneticPr fontId="2" type="noConversion"/>
  </si>
  <si>
    <t xml:space="preserve">  ㄴ 컨텐츠 난이도에 따라 계수를 설정합니다. 난이도가 높을수록 더 큰 보상을 주기 위함입니다.</t>
    <phoneticPr fontId="2" type="noConversion"/>
  </si>
  <si>
    <t xml:space="preserve">  ㄴ 난이도는 1 ~ 10사이의 값을 설정할 수 있으며, 일일 퀘스트의 난이도를 2로 설정합니다. 
</t>
    <phoneticPr fontId="2" type="noConversion"/>
  </si>
  <si>
    <t xml:space="preserve">  ㄴ 예시 : 일일 퀘스트의 난이도는 D = 1 + (5 – 1) x 0.2 = 1.8 입니다. </t>
    <phoneticPr fontId="2" type="noConversion"/>
  </si>
  <si>
    <t xml:space="preserve">   * 난이도의 높낮이에 따라 일차함수적인 그래프를 그리지만, 너무 많은 차이가 나지 않게하기 위한 보정 장치를 추가</t>
    <phoneticPr fontId="2" type="noConversion"/>
  </si>
  <si>
    <t>- 플레이어의 노력 (Effort) : 1 ~ 10</t>
    <phoneticPr fontId="2" type="noConversion"/>
  </si>
  <si>
    <t xml:space="preserve">  ㄴ 플레이어의 노력에 따라 보상을 보정합니다. 노력이 높을수록 더 높은 보상을 받습니다.</t>
    <phoneticPr fontId="2" type="noConversion"/>
  </si>
  <si>
    <t xml:space="preserve">  ㄴ 일일 퀘스트에 들어가는 노력을 1로 설정하고, 팀 아레나 5회 플레이에 해당하는 노력은 10으로 설정합니다.</t>
    <phoneticPr fontId="2" type="noConversion"/>
  </si>
  <si>
    <t>- 명예 보상 (Honor) : 0 or 1</t>
    <phoneticPr fontId="2" type="noConversion"/>
  </si>
  <si>
    <t xml:space="preserve">  ㄴ 특별한 보상 없이 명예 보상만 가지고도 플레이어의 승부욕을 불태우게 할 수 있습니다. </t>
    <phoneticPr fontId="2" type="noConversion"/>
  </si>
  <si>
    <t xml:space="preserve">  ㄴ 따라서, 일부 컨텐츠에서는 명예 보상 위주로 보상을 지급하고, 그와 함께 지급되는 일반 보상을 줄일 것이며, H는 0~3의 값을 가집니다. </t>
    <phoneticPr fontId="2" type="noConversion"/>
  </si>
  <si>
    <t>- 특수 보상 (Special Reward) : 0 or 1</t>
    <phoneticPr fontId="2" type="noConversion"/>
  </si>
  <si>
    <t xml:space="preserve">  ㄴ 오직 이 컨텐츠에서만 얻을 수 있는 보상이 있다면, 유저들에게 해당 보상 가치의 체감은 실제보다 높을 것입니다. </t>
    <phoneticPr fontId="2" type="noConversion"/>
  </si>
  <si>
    <t xml:space="preserve">  ㄴ 따라서 특수 보상이 지급되는 컨텐츠에서는 총 보상량을 줄이더라도 무방합니다. </t>
    <phoneticPr fontId="2" type="noConversion"/>
  </si>
  <si>
    <t xml:space="preserve">  ㄴ 컨텐츠의 모든 보상에서 S값을 산출하는 것은 무리가 있으니, 핵심적인 보상이 존재할 경우 해당 보상의 S값을 산출합니다. </t>
    <phoneticPr fontId="2" type="noConversion"/>
  </si>
  <si>
    <t xml:space="preserve">  ㄴ 특별한 보상일 수록 높은 값을 부여합니다. </t>
    <phoneticPr fontId="2" type="noConversion"/>
  </si>
  <si>
    <t>- 위와 같은 공식 적용 시, 아래 표와 같은 보상량이 적용되어야할 것입니다. (현금가 기준)</t>
    <phoneticPr fontId="2" type="noConversion"/>
  </si>
  <si>
    <t xml:space="preserve">- 다만, 공식이 완벽하지 않고 어느 정도 정성적인 기준으로 손볼 여지가 많기 때문에. 참고를 위한 자료로 사용할 뿐 절대적인 기준으로 사용하지 않습니다. </t>
    <phoneticPr fontId="2" type="noConversion"/>
  </si>
  <si>
    <t>1~10</t>
    <phoneticPr fontId="2" type="noConversion"/>
  </si>
  <si>
    <t>0 or 1</t>
    <phoneticPr fontId="2" type="noConversion"/>
  </si>
  <si>
    <t>0~1</t>
    <phoneticPr fontId="2" type="noConversion"/>
  </si>
  <si>
    <t>컨텐츠</t>
    <phoneticPr fontId="2" type="noConversion"/>
  </si>
  <si>
    <t xml:space="preserve"> 기본 보상값(B)</t>
    <phoneticPr fontId="2" type="noConversion"/>
  </si>
  <si>
    <t>난이도 설정</t>
    <phoneticPr fontId="2" type="noConversion"/>
  </si>
  <si>
    <t>난이도 (D)</t>
    <phoneticPr fontId="2" type="noConversion"/>
  </si>
  <si>
    <t>플레이어의 노력(E)</t>
    <phoneticPr fontId="2" type="noConversion"/>
  </si>
  <si>
    <t>명예 보상(H)</t>
    <phoneticPr fontId="2" type="noConversion"/>
  </si>
  <si>
    <t>특수 보상(S)</t>
    <phoneticPr fontId="2" type="noConversion"/>
  </si>
  <si>
    <t>총 보상량(R)</t>
    <phoneticPr fontId="2" type="noConversion"/>
  </si>
  <si>
    <t>아레나</t>
    <phoneticPr fontId="2" type="noConversion"/>
  </si>
  <si>
    <t>팀 아레나</t>
    <phoneticPr fontId="2" type="noConversion"/>
  </si>
  <si>
    <t>월드 레이드</t>
    <phoneticPr fontId="2" type="noConversion"/>
  </si>
  <si>
    <t>길드 총력전</t>
    <phoneticPr fontId="2" type="noConversion"/>
  </si>
  <si>
    <t>길드 작전</t>
    <phoneticPr fontId="2" type="noConversion"/>
  </si>
  <si>
    <t>도미니언</t>
    <phoneticPr fontId="2" type="noConversion"/>
  </si>
  <si>
    <t>아스니아 선물</t>
    <phoneticPr fontId="2" type="noConversion"/>
  </si>
  <si>
    <t>코어 분석</t>
    <phoneticPr fontId="2" type="noConversion"/>
  </si>
  <si>
    <t>신규</t>
    <phoneticPr fontId="2" type="noConversion"/>
  </si>
  <si>
    <t>보상5</t>
    <phoneticPr fontId="2" type="noConversion"/>
  </si>
  <si>
    <t>보상7</t>
    <phoneticPr fontId="2" type="noConversion"/>
  </si>
  <si>
    <t>보상8</t>
    <phoneticPr fontId="2" type="noConversion"/>
  </si>
  <si>
    <t>보상9</t>
    <phoneticPr fontId="2" type="noConversion"/>
  </si>
  <si>
    <t>보상10</t>
    <phoneticPr fontId="2" type="noConversion"/>
  </si>
  <si>
    <t>보상11</t>
    <phoneticPr fontId="2" type="noConversion"/>
  </si>
  <si>
    <t>보상 최종 희귀도</t>
    <phoneticPr fontId="2" type="noConversion"/>
  </si>
  <si>
    <t>보상1 희귀도</t>
    <phoneticPr fontId="2" type="noConversion"/>
  </si>
  <si>
    <t>보상2 희귀도</t>
    <phoneticPr fontId="2" type="noConversion"/>
  </si>
  <si>
    <t>보상3 희귀도</t>
    <phoneticPr fontId="2" type="noConversion"/>
  </si>
  <si>
    <t>보상4 희귀도</t>
    <phoneticPr fontId="2" type="noConversion"/>
  </si>
  <si>
    <t>보상5 희귀도</t>
    <phoneticPr fontId="2" type="noConversion"/>
  </si>
  <si>
    <t>보상6 희귀도</t>
    <phoneticPr fontId="2" type="noConversion"/>
  </si>
  <si>
    <t>보상7 희귀도</t>
    <phoneticPr fontId="2" type="noConversion"/>
  </si>
  <si>
    <t>보상8 희귀도</t>
    <phoneticPr fontId="2" type="noConversion"/>
  </si>
  <si>
    <t>보상9 희귀도</t>
    <phoneticPr fontId="2" type="noConversion"/>
  </si>
  <si>
    <t>보상10 희귀도</t>
    <phoneticPr fontId="2" type="noConversion"/>
  </si>
  <si>
    <t>보상11 희귀도</t>
    <phoneticPr fontId="2" type="noConversion"/>
  </si>
  <si>
    <t>마이닝 티켓</t>
    <phoneticPr fontId="2" type="noConversion"/>
  </si>
  <si>
    <t>수강 신청서</t>
    <phoneticPr fontId="2" type="noConversion"/>
  </si>
  <si>
    <t>프록시안 모집권</t>
    <phoneticPr fontId="2" type="noConversion"/>
  </si>
  <si>
    <t>SSR 프록시안 시그널</t>
    <phoneticPr fontId="2" type="noConversion"/>
  </si>
  <si>
    <t>아레나 코인</t>
    <phoneticPr fontId="2" type="noConversion"/>
  </si>
  <si>
    <t>명예 보상</t>
    <phoneticPr fontId="2" type="noConversion"/>
  </si>
  <si>
    <t>길드 코인</t>
    <phoneticPr fontId="2" type="noConversion"/>
  </si>
  <si>
    <t>해석의 메타 시드</t>
    <phoneticPr fontId="2" type="noConversion"/>
  </si>
  <si>
    <t>결속의 메타 시드</t>
    <phoneticPr fontId="2" type="noConversion"/>
  </si>
  <si>
    <t>연산의 메타 시드</t>
    <phoneticPr fontId="2" type="noConversion"/>
  </si>
  <si>
    <t xml:space="preserve"> * 특정 등급 시그널과 영입권은 같은 아이템으로 처리하였음(목적이 같음)</t>
    <phoneticPr fontId="2" type="noConversion"/>
  </si>
  <si>
    <t>스타비트 현금가</t>
  </si>
  <si>
    <t>카테고리</t>
  </si>
  <si>
    <t>itemid</t>
    <phoneticPr fontId="2" type="noConversion"/>
  </si>
  <si>
    <t>스타비트 가격</t>
  </si>
  <si>
    <t>현금가</t>
  </si>
  <si>
    <t>비고</t>
  </si>
  <si>
    <t>근거1</t>
  </si>
  <si>
    <t>근거2</t>
  </si>
  <si>
    <t>근거3</t>
  </si>
  <si>
    <t>근거4</t>
  </si>
  <si>
    <t>근거5</t>
  </si>
  <si>
    <t>근거1 값</t>
  </si>
  <si>
    <t>근거2 값</t>
  </si>
  <si>
    <t>근거3 값</t>
  </si>
  <si>
    <t>근거4 값</t>
  </si>
  <si>
    <t>근거5 값</t>
  </si>
  <si>
    <t>임의</t>
  </si>
  <si>
    <t>길드 코인</t>
  </si>
  <si>
    <t>탐색 코인</t>
  </si>
  <si>
    <t>테라 포인트</t>
  </si>
  <si>
    <t>우정 포인트</t>
  </si>
  <si>
    <t>크레딧 - 1H</t>
  </si>
  <si>
    <t>크래딧 가치</t>
  </si>
  <si>
    <t>분당 평균 획득량</t>
  </si>
  <si>
    <t>적용 시간(분)</t>
  </si>
  <si>
    <t>크레딧 - 2H</t>
  </si>
  <si>
    <t>크레딧 - 4H</t>
  </si>
  <si>
    <t>크레딧 - 6H</t>
  </si>
  <si>
    <t>크레딧 - 8H</t>
  </si>
  <si>
    <t>크레딧 - 12H</t>
    <phoneticPr fontId="2" type="noConversion"/>
  </si>
  <si>
    <t>크레딧 - 24H</t>
  </si>
  <si>
    <t>전술교본 - 1H</t>
  </si>
  <si>
    <t>캐릭터 경험치 가치</t>
  </si>
  <si>
    <t>전술교본 - 2H</t>
  </si>
  <si>
    <t>전술교본 - 4H</t>
  </si>
  <si>
    <t>전술교본 - 6H</t>
  </si>
  <si>
    <t>전술교본 - 8H</t>
  </si>
  <si>
    <t>전술교본 - 12H</t>
    <phoneticPr fontId="2" type="noConversion"/>
  </si>
  <si>
    <t>전술교본 - 24H</t>
  </si>
  <si>
    <t>돌파 마스터키 - 1H</t>
  </si>
  <si>
    <t>돌파재료 가치</t>
  </si>
  <si>
    <t>돌파 마스터키 - 2H</t>
  </si>
  <si>
    <t>돌파 마스터키 - 4H</t>
  </si>
  <si>
    <t>돌파 마스터키 - 6H</t>
  </si>
  <si>
    <t>돌파 마스터키 - 8H</t>
  </si>
  <si>
    <t>돌파 마스터키 - 12H</t>
    <phoneticPr fontId="2" type="noConversion"/>
  </si>
  <si>
    <t>돌파 마스터키 - 24H</t>
    <phoneticPr fontId="2" type="noConversion"/>
  </si>
  <si>
    <t>작전 보상 세트 -1H</t>
  </si>
  <si>
    <t>크래딧 방치보상 1H</t>
  </si>
  <si>
    <t>캐릭터 경험치 방치보상 1H</t>
  </si>
  <si>
    <t>돌파재료 방치보상 1H</t>
  </si>
  <si>
    <t>작전 보상 세트 -2H</t>
  </si>
  <si>
    <t>크래딧 방치보상 2H</t>
  </si>
  <si>
    <t>캐릭터 경험치 방치보상 2H</t>
  </si>
  <si>
    <t>돌파재료 방치보상 2H</t>
  </si>
  <si>
    <t>작전 보상 세트 -4H</t>
  </si>
  <si>
    <t>크래딧 방치보상 4H</t>
  </si>
  <si>
    <t>캐릭터 경험치 방치보상 4H</t>
  </si>
  <si>
    <t>돌파재료 방치보상 4H</t>
  </si>
  <si>
    <t>작전 보상 세트 -6H</t>
  </si>
  <si>
    <t>크래딧 방치보상 6H</t>
  </si>
  <si>
    <t>캐릭터 경험치 방치보상 6H</t>
  </si>
  <si>
    <t>돌파재료 방치보상 6H</t>
  </si>
  <si>
    <t>작전 보상 세트 -8H</t>
  </si>
  <si>
    <t>크래딧 방치보상 8H</t>
  </si>
  <si>
    <t>캐릭터 경험치 방치보상 8H</t>
  </si>
  <si>
    <t>돌파재료 방치보상 8H</t>
  </si>
  <si>
    <t>작전 보상 세트 -12H</t>
    <phoneticPr fontId="2" type="noConversion"/>
  </si>
  <si>
    <t>크래딧 방치보상 12H</t>
  </si>
  <si>
    <t>캐릭터 경험치 방치보상 12H</t>
  </si>
  <si>
    <t>돌파재료 방치보상 12H</t>
  </si>
  <si>
    <t>작전 보상 세트 -24H</t>
    <phoneticPr fontId="2" type="noConversion"/>
  </si>
  <si>
    <t>크래딧 방치보상 24H</t>
  </si>
  <si>
    <t>캐릭터 경험치 방치보상 24H</t>
  </si>
  <si>
    <t>돌파재료 방치보상 24H</t>
  </si>
  <si>
    <t>작전 보상 선택 상자 -1H</t>
  </si>
  <si>
    <t>작전보상 1H 3종 중 택1</t>
  </si>
  <si>
    <t>가장 높은 가치인 돌파재료 방치보상 가치로 산정</t>
  </si>
  <si>
    <t>작전 보상 선택 상자 -2H</t>
  </si>
  <si>
    <t>작전보상 2H 3종 중 택1</t>
  </si>
  <si>
    <t>작전 보상 선택 상자 -4H</t>
  </si>
  <si>
    <t>작전보상 4H 3종 중 택1</t>
  </si>
  <si>
    <t>작전 보상 선택 상자 -6H</t>
  </si>
  <si>
    <t>작전보상 6H 3종 중 택1</t>
  </si>
  <si>
    <t>작전 보상 선택 상자 -8H</t>
  </si>
  <si>
    <t>작전보상 8H 3종 중 택1</t>
  </si>
  <si>
    <t>작전 보상 선택 상자 -24H</t>
  </si>
  <si>
    <t>작전보상 24H 3종 중 택1</t>
  </si>
  <si>
    <t>프록시안 모집권</t>
  </si>
  <si>
    <t>프록시안 뽑기 가치</t>
    <phoneticPr fontId="2" type="noConversion"/>
  </si>
  <si>
    <t>선별 모집권</t>
  </si>
  <si>
    <t>선별 뽑기권 가치</t>
  </si>
  <si>
    <t>픽업 프록시안 모집권</t>
  </si>
  <si>
    <t>픽업 뽑기권 가치</t>
  </si>
  <si>
    <t>SR등급 캐릭터 가치</t>
  </si>
  <si>
    <t>SR 프록시안 영입권(해석)</t>
  </si>
  <si>
    <t>SR 프록시안 영입권(연산)</t>
  </si>
  <si>
    <t>SR 프록시안 영입권(결속)</t>
  </si>
  <si>
    <t>SSR등급 캐릭터 가치</t>
  </si>
  <si>
    <t>임의(지정이라 비쌈)</t>
  </si>
  <si>
    <t>SSR 프록시안 영입권</t>
  </si>
  <si>
    <t>SSR 프록시안 영입권(해석)</t>
  </si>
  <si>
    <t>SSR 프록시안 영입권(연산)</t>
  </si>
  <si>
    <t>SSR 프록시안 영입권(결속)</t>
  </si>
  <si>
    <t>SSR 프록시안 시그널</t>
  </si>
  <si>
    <t xml:space="preserve">R 타입 최적화 코드 </t>
  </si>
  <si>
    <t>동기화 에너지</t>
  </si>
  <si>
    <t>플러그인 뽑기 가치</t>
  </si>
  <si>
    <t>1회 마이닝 기대값</t>
  </si>
  <si>
    <t>주간 미션</t>
    <phoneticPr fontId="2" type="noConversion"/>
  </si>
  <si>
    <t>스테이지 No</t>
  </si>
  <si>
    <t>섹터</t>
  </si>
  <si>
    <t>1-13</t>
  </si>
  <si>
    <t>1-14</t>
  </si>
  <si>
    <t>1-15</t>
  </si>
  <si>
    <t>1-16</t>
  </si>
  <si>
    <t>7-41</t>
  </si>
  <si>
    <t>7-42</t>
  </si>
  <si>
    <t>7-43</t>
  </si>
  <si>
    <t>7-44</t>
  </si>
  <si>
    <t>7-45</t>
  </si>
  <si>
    <t>8-41</t>
  </si>
  <si>
    <t>8-42</t>
  </si>
  <si>
    <t>8-43</t>
  </si>
  <si>
    <t>8-44</t>
  </si>
  <si>
    <t>8-45</t>
  </si>
  <si>
    <t>8-46</t>
  </si>
  <si>
    <t>8-47</t>
  </si>
  <si>
    <t>8-48</t>
  </si>
  <si>
    <t>8-49</t>
  </si>
  <si>
    <t>8-50</t>
  </si>
  <si>
    <t>9-41</t>
  </si>
  <si>
    <t>9-42</t>
  </si>
  <si>
    <t>9-43</t>
  </si>
  <si>
    <t>9-44</t>
  </si>
  <si>
    <t>9-45</t>
  </si>
  <si>
    <t>9-46</t>
  </si>
  <si>
    <t>9-47</t>
  </si>
  <si>
    <t>9-48</t>
  </si>
  <si>
    <t>9-49</t>
  </si>
  <si>
    <t>9-50</t>
  </si>
  <si>
    <t>9-51</t>
  </si>
  <si>
    <t>9-52</t>
  </si>
  <si>
    <t>9-53</t>
  </si>
  <si>
    <t>9-54</t>
  </si>
  <si>
    <t>9-55</t>
  </si>
  <si>
    <t>10-41</t>
  </si>
  <si>
    <t>10-42</t>
  </si>
  <si>
    <t>10-43</t>
  </si>
  <si>
    <t>10-44</t>
  </si>
  <si>
    <t>10-45</t>
  </si>
  <si>
    <t>10-46</t>
  </si>
  <si>
    <t>10-47</t>
  </si>
  <si>
    <t>10-48</t>
  </si>
  <si>
    <t>10-49</t>
  </si>
  <si>
    <t>10-50</t>
  </si>
  <si>
    <t>10-51</t>
  </si>
  <si>
    <t>10-52</t>
  </si>
  <si>
    <t>10-53</t>
  </si>
  <si>
    <t>10-54</t>
  </si>
  <si>
    <t>10-55</t>
  </si>
  <si>
    <t>10-56</t>
  </si>
  <si>
    <t>10-57</t>
  </si>
  <si>
    <t>10-58</t>
  </si>
  <si>
    <t>10-59</t>
  </si>
  <si>
    <t>10-60</t>
  </si>
  <si>
    <t>11-41</t>
  </si>
  <si>
    <t>11-42</t>
  </si>
  <si>
    <t>11-43</t>
  </si>
  <si>
    <t>11-44</t>
  </si>
  <si>
    <t>11-45</t>
  </si>
  <si>
    <t>11-46</t>
  </si>
  <si>
    <t>11-47</t>
  </si>
  <si>
    <t>11-48</t>
  </si>
  <si>
    <t>11-49</t>
  </si>
  <si>
    <t>11-50</t>
  </si>
  <si>
    <t>11-51</t>
  </si>
  <si>
    <t>11-52</t>
  </si>
  <si>
    <t>11-53</t>
  </si>
  <si>
    <t>11-54</t>
  </si>
  <si>
    <t>11-55</t>
  </si>
  <si>
    <t>11-56</t>
  </si>
  <si>
    <t>11-57</t>
  </si>
  <si>
    <t>11-58</t>
  </si>
  <si>
    <t>11-59</t>
  </si>
  <si>
    <t>11-60</t>
  </si>
  <si>
    <t>12-41</t>
  </si>
  <si>
    <t>12-42</t>
  </si>
  <si>
    <t>12-43</t>
  </si>
  <si>
    <t>12-44</t>
  </si>
  <si>
    <t>12-45</t>
  </si>
  <si>
    <t>12-46</t>
  </si>
  <si>
    <t>12-47</t>
  </si>
  <si>
    <t>12-48</t>
  </si>
  <si>
    <t>12-49</t>
  </si>
  <si>
    <t>12-50</t>
  </si>
  <si>
    <t>12-51</t>
  </si>
  <si>
    <t>12-52</t>
  </si>
  <si>
    <t>12-53</t>
  </si>
  <si>
    <t>12-54</t>
  </si>
  <si>
    <t>12-55</t>
  </si>
  <si>
    <t>12-56</t>
  </si>
  <si>
    <t>12-57</t>
  </si>
  <si>
    <t>12-58</t>
  </si>
  <si>
    <t>12-59</t>
  </si>
  <si>
    <t>12-60</t>
  </si>
  <si>
    <t>13-41</t>
  </si>
  <si>
    <t>13-42</t>
  </si>
  <si>
    <t>13-43</t>
  </si>
  <si>
    <t>13-44</t>
  </si>
  <si>
    <t>13-45</t>
  </si>
  <si>
    <t>13-46</t>
  </si>
  <si>
    <t>13-47</t>
  </si>
  <si>
    <t>13-48</t>
  </si>
  <si>
    <t>13-49</t>
  </si>
  <si>
    <t>13-50</t>
  </si>
  <si>
    <t>13-51</t>
  </si>
  <si>
    <t>13-52</t>
  </si>
  <si>
    <t>13-53</t>
  </si>
  <si>
    <t>13-54</t>
  </si>
  <si>
    <t>13-55</t>
  </si>
  <si>
    <t>13-56</t>
  </si>
  <si>
    <t>13-57</t>
  </si>
  <si>
    <t>13-58</t>
  </si>
  <si>
    <t>13-59</t>
  </si>
  <si>
    <t>13-60</t>
  </si>
  <si>
    <t>14-41</t>
  </si>
  <si>
    <t>14-42</t>
  </si>
  <si>
    <t>14-43</t>
  </si>
  <si>
    <t>14-44</t>
  </si>
  <si>
    <t>14-45</t>
  </si>
  <si>
    <t>14-46</t>
  </si>
  <si>
    <t>14-47</t>
  </si>
  <si>
    <t>14-48</t>
  </si>
  <si>
    <t>14-49</t>
  </si>
  <si>
    <t>14-50</t>
  </si>
  <si>
    <t>14-51</t>
  </si>
  <si>
    <t>14-52</t>
  </si>
  <si>
    <t>14-53</t>
  </si>
  <si>
    <t>14-54</t>
  </si>
  <si>
    <t>14-55</t>
  </si>
  <si>
    <t>14-56</t>
  </si>
  <si>
    <t>14-57</t>
  </si>
  <si>
    <t>14-58</t>
  </si>
  <si>
    <t>14-59</t>
  </si>
  <si>
    <t>14-60</t>
  </si>
  <si>
    <t>15-41</t>
  </si>
  <si>
    <t>15-42</t>
  </si>
  <si>
    <t>15-43</t>
  </si>
  <si>
    <t>15-44</t>
  </si>
  <si>
    <t>15-45</t>
  </si>
  <si>
    <t>15-46</t>
  </si>
  <si>
    <t>15-47</t>
  </si>
  <si>
    <t>15-48</t>
  </si>
  <si>
    <t>15-49</t>
  </si>
  <si>
    <t>15-50</t>
  </si>
  <si>
    <t>15-51</t>
  </si>
  <si>
    <t>15-52</t>
  </si>
  <si>
    <t>15-53</t>
  </si>
  <si>
    <t>15-54</t>
  </si>
  <si>
    <t>15-55</t>
  </si>
  <si>
    <t>15-56</t>
  </si>
  <si>
    <t>15-57</t>
  </si>
  <si>
    <t>15-58</t>
  </si>
  <si>
    <t>15-59</t>
  </si>
  <si>
    <t>15-60</t>
  </si>
  <si>
    <t>16-41</t>
  </si>
  <si>
    <t>16-42</t>
  </si>
  <si>
    <t>16-43</t>
  </si>
  <si>
    <t>16-44</t>
  </si>
  <si>
    <t>16-45</t>
  </si>
  <si>
    <t>16-46</t>
  </si>
  <si>
    <t>16-47</t>
  </si>
  <si>
    <t>16-48</t>
  </si>
  <si>
    <t>16-49</t>
  </si>
  <si>
    <t>16-50</t>
  </si>
  <si>
    <t>16-51</t>
  </si>
  <si>
    <t>16-52</t>
  </si>
  <si>
    <t>16-53</t>
  </si>
  <si>
    <t>16-54</t>
  </si>
  <si>
    <t>16-55</t>
  </si>
  <si>
    <t>16-56</t>
  </si>
  <si>
    <t>16-57</t>
  </si>
  <si>
    <t>16-58</t>
  </si>
  <si>
    <t>16-59</t>
  </si>
  <si>
    <t>16-60</t>
  </si>
  <si>
    <t>17-41</t>
  </si>
  <si>
    <t>17-42</t>
  </si>
  <si>
    <t>17-43</t>
  </si>
  <si>
    <t>17-44</t>
  </si>
  <si>
    <t>17-45</t>
  </si>
  <si>
    <t>17-46</t>
  </si>
  <si>
    <t>17-47</t>
  </si>
  <si>
    <t>17-48</t>
  </si>
  <si>
    <t>17-49</t>
  </si>
  <si>
    <t>17-50</t>
  </si>
  <si>
    <t>17-51</t>
  </si>
  <si>
    <t>17-52</t>
  </si>
  <si>
    <t>17-53</t>
  </si>
  <si>
    <t>17-54</t>
  </si>
  <si>
    <t>17-55</t>
  </si>
  <si>
    <t>17-56</t>
  </si>
  <si>
    <t>17-57</t>
  </si>
  <si>
    <t>17-58</t>
  </si>
  <si>
    <t>17-59</t>
  </si>
  <si>
    <t>17-60</t>
  </si>
  <si>
    <t>18-41</t>
  </si>
  <si>
    <t>18-42</t>
  </si>
  <si>
    <t>18-43</t>
  </si>
  <si>
    <t>18-44</t>
  </si>
  <si>
    <t>18-45</t>
  </si>
  <si>
    <t>18-46</t>
  </si>
  <si>
    <t>18-47</t>
  </si>
  <si>
    <t>18-48</t>
  </si>
  <si>
    <t>18-49</t>
  </si>
  <si>
    <t>18-50</t>
  </si>
  <si>
    <t>18-51</t>
  </si>
  <si>
    <t>18-52</t>
  </si>
  <si>
    <t>18-53</t>
  </si>
  <si>
    <t>18-54</t>
  </si>
  <si>
    <t>18-55</t>
  </si>
  <si>
    <t>18-56</t>
  </si>
  <si>
    <t>18-57</t>
  </si>
  <si>
    <t>18-58</t>
  </si>
  <si>
    <t>18-59</t>
  </si>
  <si>
    <t>18-60</t>
  </si>
  <si>
    <t>19-41</t>
  </si>
  <si>
    <t>19-42</t>
  </si>
  <si>
    <t>19-43</t>
  </si>
  <si>
    <t>19-44</t>
  </si>
  <si>
    <t>19-45</t>
  </si>
  <si>
    <t>19-46</t>
  </si>
  <si>
    <t>19-47</t>
  </si>
  <si>
    <t>19-48</t>
  </si>
  <si>
    <t>19-49</t>
  </si>
  <si>
    <t>19-50</t>
  </si>
  <si>
    <t>19-51</t>
  </si>
  <si>
    <t>19-52</t>
  </si>
  <si>
    <t>19-53</t>
  </si>
  <si>
    <t>19-54</t>
  </si>
  <si>
    <t>19-55</t>
  </si>
  <si>
    <t>19-56</t>
  </si>
  <si>
    <t>19-57</t>
  </si>
  <si>
    <t>19-58</t>
  </si>
  <si>
    <t>19-59</t>
  </si>
  <si>
    <t>19-60</t>
  </si>
  <si>
    <t>#레벨</t>
  </si>
  <si>
    <t>#다음 레벨 필요재화 골드</t>
    <phoneticPr fontId="5" type="noConversion"/>
  </si>
  <si>
    <t>#다음 레벨 경험치</t>
    <phoneticPr fontId="5" type="noConversion"/>
  </si>
  <si>
    <t>#다음 레벨 필요재화 돌파</t>
    <phoneticPr fontId="5" type="noConversion"/>
  </si>
  <si>
    <t>돌파 마스터 키 총합</t>
    <phoneticPr fontId="5" type="noConversion"/>
  </si>
  <si>
    <t>스테이지 No</t>
    <phoneticPr fontId="5" type="noConversion"/>
  </si>
  <si>
    <t>섹터</t>
    <phoneticPr fontId="5" type="noConversion"/>
  </si>
  <si>
    <t>캐릭터 권장 레벨</t>
    <phoneticPr fontId="5" type="noConversion"/>
  </si>
  <si>
    <t>크래딧(분)</t>
  </si>
  <si>
    <t>캐릭터경험치(분)</t>
  </si>
  <si>
    <t>돌파 재료(분)</t>
    <phoneticPr fontId="2" type="noConversion"/>
  </si>
  <si>
    <t>파견권 드랍 (일)</t>
    <phoneticPr fontId="2" type="noConversion"/>
  </si>
  <si>
    <t>실제 id</t>
    <phoneticPr fontId="2" type="noConversion"/>
  </si>
  <si>
    <t>가공 id</t>
    <phoneticPr fontId="2" type="noConversion"/>
  </si>
  <si>
    <t>마이닝 티켓</t>
  </si>
  <si>
    <t xml:space="preserve">수강 신청서 </t>
  </si>
  <si>
    <t>마이닝 코어 티켓</t>
  </si>
  <si>
    <t>플러그인 뽑기권</t>
  </si>
  <si>
    <t>Rank.N</t>
    <phoneticPr fontId="5" type="noConversion"/>
  </si>
  <si>
    <t>Rank.R</t>
    <phoneticPr fontId="5" type="noConversion"/>
  </si>
  <si>
    <t>Rank.SR</t>
    <phoneticPr fontId="5" type="noConversion"/>
  </si>
  <si>
    <t>Rank.SSR</t>
    <phoneticPr fontId="5" type="noConversion"/>
  </si>
  <si>
    <t>Dispatch.Normal.N.01</t>
  </si>
  <si>
    <t>Dispatch.Normal.N.02</t>
  </si>
  <si>
    <t>Dispatch.Normal.N.03</t>
  </si>
  <si>
    <t>Dispatch.Normal.N.04</t>
  </si>
  <si>
    <t>Dispatch.Normal.N.05</t>
  </si>
  <si>
    <t>Dispatch.Normal.N.06</t>
  </si>
  <si>
    <t>Dispatch.Normal.R.01</t>
  </si>
  <si>
    <t>Dispatch.Normal.R.02</t>
  </si>
  <si>
    <t>Dispatch.Normal.R.03</t>
  </si>
  <si>
    <t>Dispatch.Normal.R.04</t>
  </si>
  <si>
    <t>Dispatch.Normal.R.05</t>
  </si>
  <si>
    <t>Dispatch.Normal.R.06</t>
  </si>
  <si>
    <t>Dispatch.Normal.SR.01</t>
  </si>
  <si>
    <t>Dispatch.Normal.SR.02</t>
  </si>
  <si>
    <t>Dispatch.Normal.SR.03</t>
  </si>
  <si>
    <t>Dispatch.Normal.SR.04</t>
  </si>
  <si>
    <t>Dispatch.Normal.SR.05</t>
  </si>
  <si>
    <t>Dispatch.Normal.SR.06</t>
  </si>
  <si>
    <t>Dispatch.Normal.SSR.01</t>
  </si>
  <si>
    <t>Dispatch.Normal.SSR.02</t>
  </si>
  <si>
    <t>Dispatch.Normal.SSR.03</t>
  </si>
  <si>
    <t>Dispatch.Normal.SSR.04</t>
  </si>
  <si>
    <t>Dispatch.Normal.SSR.05</t>
  </si>
  <si>
    <t>Dispatch.Normal.SSR.06</t>
  </si>
  <si>
    <t>Dispatch.Normal.SSR.07</t>
  </si>
  <si>
    <t>변동 보상(크레딧)</t>
  </si>
  <si>
    <t>크레딧 총합</t>
    <phoneticPr fontId="2" type="noConversion"/>
  </si>
  <si>
    <t>섹터1</t>
  </si>
  <si>
    <t>섹터2</t>
  </si>
  <si>
    <t>섹터3</t>
  </si>
  <si>
    <t>섹터4</t>
  </si>
  <si>
    <t>섹터5</t>
  </si>
  <si>
    <t>섹터6</t>
  </si>
  <si>
    <t>섹터7</t>
  </si>
  <si>
    <t>섹터8</t>
  </si>
  <si>
    <t>섹터9</t>
  </si>
  <si>
    <t>섹터10</t>
  </si>
  <si>
    <t>섹터11</t>
  </si>
  <si>
    <t>섹터12</t>
  </si>
  <si>
    <t>섹터13</t>
  </si>
  <si>
    <t>섹터14</t>
  </si>
  <si>
    <t>섹터15</t>
  </si>
  <si>
    <t>섹터16</t>
  </si>
  <si>
    <t>섹터17</t>
  </si>
  <si>
    <t>섹터18</t>
  </si>
  <si>
    <t>섹터19</t>
  </si>
  <si>
    <t>섹터20</t>
  </si>
  <si>
    <t>섹터21</t>
  </si>
  <si>
    <t>섹터22</t>
  </si>
  <si>
    <t>#ID</t>
  </si>
  <si>
    <t>#LV</t>
  </si>
  <si>
    <t>수식용</t>
    <phoneticPr fontId="2" type="noConversion"/>
  </si>
  <si>
    <t>#치명타대미지</t>
    <phoneticPr fontId="5" type="noConversion"/>
  </si>
  <si>
    <t>BaseId</t>
  </si>
  <si>
    <t>Lv</t>
  </si>
  <si>
    <t>Attack</t>
  </si>
  <si>
    <t>Defense</t>
  </si>
  <si>
    <t>MaxHp</t>
    <phoneticPr fontId="5" type="noConversion"/>
  </si>
  <si>
    <t>Critical</t>
  </si>
  <si>
    <t>CriticalDamage</t>
    <phoneticPr fontId="5" type="noConversion"/>
  </si>
  <si>
    <t>Guard</t>
  </si>
  <si>
    <t>Accuracy</t>
  </si>
  <si>
    <t>Evasion</t>
  </si>
  <si>
    <t>(string)</t>
  </si>
  <si>
    <t>int</t>
  </si>
  <si>
    <t>common</t>
  </si>
  <si>
    <t>serapulsar</t>
  </si>
  <si>
    <t>sia</t>
  </si>
  <si>
    <t>shery</t>
  </si>
  <si>
    <t>shale</t>
  </si>
  <si>
    <t>siege</t>
  </si>
  <si>
    <t>방치형 RPG 라이브 서비스 재화·성장 밸런스 설계 문서</t>
  </si>
  <si>
    <t>성장 곡선 · 재화 수급/소모 · 콘텐츠 보상 · 상품 가치 산정 전 영역</t>
  </si>
  <si>
    <t>본 문서는 실제 라이브 서비스된 방치형 게임의 밸런스 설계 문서입니다.</t>
  </si>
  <si>
    <t>단, 포트폴리오 공개를 위해 수치는 가데이터로 치환했습니다. (실제 운영 값이 아닙니다)</t>
  </si>
  <si>
    <t>핵심 산출 수식은 사내 노하우 보호를 위해 의도적으로 끊거나 삭제해 둔 상태입니다.</t>
  </si>
  <si>
    <t>따라서 일부 시트에서 #REF!, #DIV/0!, #VALUE! 등의 오류가 보일 수 있으며, 이는 의도된 결과입니다.</t>
  </si>
  <si>
    <t>문서 구성 안내</t>
  </si>
  <si>
    <t>영역</t>
  </si>
  <si>
    <t>주요 시트</t>
  </si>
  <si>
    <t>다루는 내용</t>
  </si>
  <si>
    <t>가공 상태</t>
  </si>
  <si>
    <t>성장</t>
  </si>
  <si>
    <t>캐릭터 성장 요구치 / 성장 계산용 / 레벨업 걸리는 시간 / 레벨 동기화 개선 / 캐릭터 기댓값 / 캐릭터 스킬 재화 밸런스 / 오버클락</t>
  </si>
  <si>
    <t>레벨·스킬·등급 성장 곡선과 구간별 소요 재화·시간 설계</t>
  </si>
  <si>
    <t>가데이터 + 수식 일부 제거</t>
  </si>
  <si>
    <t>재화</t>
  </si>
  <si>
    <t>주요 재화 수급처 관리 / 주간 재화 획득 / 시드 연구소 크레딧 소모 / 재화의 성격</t>
  </si>
  <si>
    <t>재화별 인플로·아웃플로 집계와 수급 균형 검증</t>
  </si>
  <si>
    <t>콘텐츠</t>
  </si>
  <si>
    <t>커스텀 레이드 / 월드 레이드 / 아스니아 플랜트 / 보상 재화 산출 기준</t>
  </si>
  <si>
    <t>콘텐츠별 난이도·보상 테이블과 보상 산정 기준</t>
  </si>
  <si>
    <t>상품</t>
  </si>
  <si>
    <t>상품 가치</t>
  </si>
  <si>
    <t>재화 환산 기준을 통한 상품·패키지 가치 산정</t>
  </si>
  <si>
    <t>래퍼런스</t>
  </si>
  <si>
    <t>래퍼런스-AFK아레나 / 래퍼런스-니케 레벨별 요구량 · 패키지</t>
  </si>
  <si>
    <t>경쟁작 성장·BM 지표 벤치마킹 (공개 자료 기반)</t>
  </si>
  <si>
    <t>원본 유지</t>
  </si>
  <si>
    <t>DB</t>
  </si>
  <si>
    <t>DB- 접두사 시트 전체</t>
  </si>
  <si>
    <t>상위 시트가 참조하는 원천 데이터 테이블</t>
  </si>
  <si>
    <t>가데이터</t>
  </si>
  <si>
    <t>01</t>
  </si>
  <si>
    <t>02</t>
  </si>
  <si>
    <t>03</t>
  </si>
  <si>
    <t>04</t>
  </si>
  <si>
    <t>스타시드 아스니아 트리거 — 밸런스 기획 포트폴리오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</si>
</sst>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41" formatCode="_-* #,##0_-;\-* #,##0_-;_-* &quot;-&quot;_-;_-@_-"/>
    <numFmt numFmtId="43" formatCode="_-* #,##0.00_-;\-* #,##0.00_-;_-* &quot;-&quot;??_-;_-@_-"/>
    <numFmt numFmtId="176" formatCode="0.0"/>
    <numFmt numFmtId="177" formatCode="0.0000"/>
    <numFmt numFmtId="178" formatCode="0.000"/>
    <numFmt numFmtId="179" formatCode="0_);[Red]\(0\)"/>
    <numFmt numFmtId="180" formatCode="0_ "/>
    <numFmt numFmtId="181" formatCode="&quot;₩&quot;#,##0_);[Red]\(&quot;₩&quot;#,##0\)"/>
    <numFmt numFmtId="182" formatCode="mm&quot;월&quot;\ dd&quot;일&quot;"/>
    <numFmt numFmtId="183" formatCode="0.000_ "/>
    <numFmt numFmtId="184" formatCode="_-* #,##0.0000_-;\-* #,##0.0000_-;_-* &quot;-&quot;??_-;_-@_-"/>
    <numFmt numFmtId="185" formatCode="0.0_ "/>
    <numFmt numFmtId="186" formatCode="0.00000"/>
  </numFmts>
  <fonts count="51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8"/>
      <color theme="1"/>
      <name val="맑은 고딕"/>
      <family val="3"/>
      <charset val="129"/>
      <scheme val="minor"/>
    </font>
    <font>
      <sz val="9"/>
      <color theme="0"/>
      <name val="맑은 고딕"/>
      <family val="3"/>
      <charset val="129"/>
      <scheme val="minor"/>
    </font>
    <font>
      <sz val="8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sz val="9"/>
      <color theme="1"/>
      <name val="맑은 고딕"/>
      <family val="2"/>
      <scheme val="minor"/>
    </font>
    <font>
      <sz val="11"/>
      <color theme="1"/>
      <name val="맑은 고딕"/>
      <family val="2"/>
      <scheme val="minor"/>
    </font>
    <font>
      <sz val="10"/>
      <color theme="1"/>
      <name val="맑은 고딕"/>
      <family val="3"/>
      <charset val="129"/>
      <scheme val="minor"/>
    </font>
    <font>
      <sz val="10"/>
      <color theme="1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1"/>
      <color rgb="FFFFFF00"/>
      <name val="맑은 고딕"/>
      <family val="3"/>
      <charset val="129"/>
      <scheme val="minor"/>
    </font>
    <font>
      <sz val="11"/>
      <color theme="0"/>
      <name val="맑은 고딕"/>
      <family val="2"/>
      <scheme val="minor"/>
    </font>
    <font>
      <b/>
      <sz val="9"/>
      <color rgb="FFFF0000"/>
      <name val="맑은 고딕"/>
      <family val="3"/>
      <charset val="129"/>
      <scheme val="minor"/>
    </font>
    <font>
      <b/>
      <sz val="9"/>
      <color theme="1"/>
      <name val="맑은 고딕"/>
      <family val="3"/>
      <charset val="129"/>
      <scheme val="minor"/>
    </font>
    <font>
      <sz val="9"/>
      <color rgb="FFFF0000"/>
      <name val="맑은 고딕"/>
      <family val="3"/>
      <charset val="129"/>
      <scheme val="minor"/>
    </font>
    <font>
      <sz val="9"/>
      <color indexed="81"/>
      <name val="돋움"/>
      <family val="3"/>
      <charset val="129"/>
    </font>
    <font>
      <sz val="9"/>
      <color indexed="81"/>
      <name val="Tahoma"/>
      <family val="2"/>
    </font>
    <font>
      <b/>
      <sz val="11"/>
      <color rgb="FFFF0000"/>
      <name val="맑은 고딕"/>
      <family val="3"/>
      <charset val="129"/>
      <scheme val="minor"/>
    </font>
    <font>
      <b/>
      <sz val="22"/>
      <color rgb="FFFF0000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sz val="22"/>
      <color theme="1"/>
      <name val="맑은 고딕"/>
      <family val="3"/>
      <charset val="129"/>
      <scheme val="minor"/>
    </font>
    <font>
      <b/>
      <sz val="11"/>
      <color theme="8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10"/>
      <color theme="1"/>
      <name val="Noto Sans KR"/>
      <family val="3"/>
      <charset val="129"/>
    </font>
    <font>
      <b/>
      <sz val="10"/>
      <color theme="1"/>
      <name val="Noto Sans KR"/>
      <family val="3"/>
      <charset val="129"/>
    </font>
    <font>
      <sz val="11"/>
      <color theme="1"/>
      <name val="맑은 고딕"/>
      <family val="3"/>
      <charset val="129"/>
      <scheme val="minor"/>
    </font>
    <font>
      <sz val="10"/>
      <color theme="1"/>
      <name val="맑은 고딕"/>
      <family val="2"/>
      <scheme val="minor"/>
    </font>
    <font>
      <sz val="9"/>
      <name val="맑은 고딕"/>
      <family val="3"/>
      <charset val="129"/>
      <scheme val="minor"/>
    </font>
    <font>
      <b/>
      <sz val="14"/>
      <color theme="0"/>
      <name val="맑은 고딕"/>
      <family val="3"/>
      <charset val="129"/>
      <scheme val="minor"/>
    </font>
    <font>
      <sz val="11"/>
      <color rgb="FFFF0000"/>
      <name val="맑은 고딕"/>
      <family val="2"/>
      <charset val="129"/>
      <scheme val="minor"/>
    </font>
    <font>
      <b/>
      <sz val="11"/>
      <color theme="0"/>
      <name val="맑은 고딕"/>
      <family val="3"/>
      <charset val="129"/>
      <scheme val="minor"/>
    </font>
    <font>
      <b/>
      <sz val="10"/>
      <color rgb="FFFF0000"/>
      <name val="맑은 고딕"/>
      <family val="3"/>
      <charset val="129"/>
      <scheme val="minor"/>
    </font>
    <font>
      <b/>
      <sz val="11"/>
      <color rgb="FF3A3A3A"/>
      <name val="Arial"/>
      <family val="2"/>
    </font>
    <font>
      <sz val="11"/>
      <color rgb="FF3A3A3A"/>
      <name val="Arial"/>
      <family val="2"/>
    </font>
    <font>
      <b/>
      <sz val="12"/>
      <color rgb="FF3A3A3A"/>
      <name val="Arial"/>
      <family val="2"/>
    </font>
    <font>
      <sz val="12"/>
      <color rgb="FF3A3A3A"/>
      <name val="Arial"/>
      <family val="2"/>
    </font>
    <font>
      <sz val="11"/>
      <color rgb="FF000000"/>
      <name val="Arial"/>
      <family val="2"/>
    </font>
    <font>
      <sz val="11"/>
      <color rgb="FF000000"/>
      <name val="돋움"/>
      <family val="3"/>
      <charset val="129"/>
    </font>
    <font>
      <b/>
      <sz val="11"/>
      <color rgb="FF3A3A3A"/>
      <name val="돋움"/>
      <family val="3"/>
      <charset val="129"/>
    </font>
    <font>
      <sz val="9"/>
      <color theme="0"/>
      <name val="맑은 고딕"/>
      <family val="2"/>
      <scheme val="minor"/>
    </font>
    <font>
      <b/>
      <sz val="26"/>
      <color rgb="FF1F2A44"/>
      <name val="맑은 고딕"/>
      <family val="3"/>
      <charset val="129"/>
      <scheme val="minor"/>
    </font>
    <font>
      <sz val="13"/>
      <color rgb="FF5A6478"/>
      <name val="맑은 고딕"/>
      <family val="3"/>
      <charset val="129"/>
      <scheme val="minor"/>
    </font>
    <font>
      <b/>
      <sz val="11"/>
      <color rgb="FFC0392B"/>
      <name val="맑은 고딕"/>
      <family val="3"/>
      <charset val="129"/>
      <scheme val="minor"/>
    </font>
    <font>
      <sz val="12"/>
      <color rgb="FF1F2A44"/>
      <name val="맑은 고딕"/>
      <family val="3"/>
      <charset val="129"/>
      <scheme val="minor"/>
    </font>
    <font>
      <b/>
      <sz val="12"/>
      <color rgb="FF1F2A44"/>
      <name val="맑은 고딕"/>
      <family val="3"/>
      <charset val="129"/>
      <scheme val="minor"/>
    </font>
    <font>
      <b/>
      <sz val="15"/>
      <color rgb="FF1F2A44"/>
      <name val="맑은 고딕"/>
      <family val="3"/>
      <charset val="129"/>
      <scheme val="minor"/>
    </font>
    <font>
      <b/>
      <sz val="11"/>
      <color rgb="FFFFFFFF"/>
      <name val="맑은 고딕"/>
      <family val="3"/>
      <charset val="129"/>
      <scheme val="minor"/>
    </font>
    <font>
      <sz val="10"/>
      <color rgb="FF9C1B1B"/>
      <name val="맑은 고딕"/>
      <family val="3"/>
      <charset val="129"/>
      <scheme val="minor"/>
    </font>
    <font>
      <sz val="10"/>
      <color rgb="FF1E6B3A"/>
      <name val="맑은 고딕"/>
      <family val="3"/>
      <charset val="129"/>
      <scheme val="minor"/>
    </font>
  </fonts>
  <fills count="40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1" tint="0.249977111117893"/>
        <bgColor indexed="64"/>
      </patternFill>
    </fill>
    <fill>
      <patternFill patternType="solid">
        <fgColor rgb="FFF8F8F8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1F2A44"/>
        <bgColor indexed="64"/>
      </patternFill>
    </fill>
    <fill>
      <patternFill patternType="solid">
        <fgColor rgb="FFF5F7FA"/>
        <bgColor indexed="64"/>
      </patternFill>
    </fill>
    <fill>
      <patternFill patternType="solid">
        <fgColor rgb="FFFCEEEC"/>
        <bgColor indexed="64"/>
      </patternFill>
    </fill>
  </fills>
  <borders count="8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theme="2" tint="-0.29999694814905242"/>
      </left>
      <right style="thin">
        <color theme="2" tint="-0.29999694814905242"/>
      </right>
      <top style="thin">
        <color theme="2" tint="-0.29999694814905242"/>
      </top>
      <bottom/>
      <diagonal/>
    </border>
    <border>
      <left style="thin">
        <color theme="2" tint="-0.29999694814905242"/>
      </left>
      <right style="thin">
        <color theme="2" tint="-0.29999694814905242"/>
      </right>
      <top style="medium">
        <color indexed="64"/>
      </top>
      <bottom style="thin">
        <color theme="2" tint="-0.29999694814905242"/>
      </bottom>
      <diagonal/>
    </border>
    <border>
      <left style="thin">
        <color theme="2" tint="-0.29999694814905242"/>
      </left>
      <right style="thin">
        <color theme="2" tint="-0.29999694814905242"/>
      </right>
      <top style="thin">
        <color theme="2" tint="-0.29999694814905242"/>
      </top>
      <bottom style="thin">
        <color theme="2" tint="-0.2999969481490524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rgb="FFFF0000"/>
      </left>
      <right style="thick">
        <color rgb="FFFF0000"/>
      </right>
      <top style="thick">
        <color rgb="FFFF0000"/>
      </top>
      <bottom style="thick">
        <color rgb="FFFF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theme="2" tint="-0.29999694814905242"/>
      </left>
      <right/>
      <top style="thin">
        <color theme="2" tint="-0.29999694814905242"/>
      </top>
      <bottom style="thin">
        <color theme="2" tint="-0.29999694814905242"/>
      </bottom>
      <diagonal/>
    </border>
    <border>
      <left style="thin">
        <color theme="2" tint="-0.29999694814905242"/>
      </left>
      <right/>
      <top style="thin">
        <color theme="2" tint="-0.29999694814905242"/>
      </top>
      <bottom/>
      <diagonal/>
    </border>
    <border>
      <left/>
      <right/>
      <top style="thin">
        <color theme="2" tint="-0.29999694814905242"/>
      </top>
      <bottom style="thin">
        <color theme="2" tint="-0.29999694814905242"/>
      </bottom>
      <diagonal/>
    </border>
    <border>
      <left/>
      <right style="thin">
        <color theme="2" tint="-0.29999694814905242"/>
      </right>
      <top style="thin">
        <color theme="2" tint="-0.29999694814905242"/>
      </top>
      <bottom style="thin">
        <color theme="2" tint="-0.29999694814905242"/>
      </bottom>
      <diagonal/>
    </border>
    <border>
      <left style="thin">
        <color theme="2" tint="-0.29999694814905242"/>
      </left>
      <right style="thin">
        <color theme="2" tint="-0.29999694814905242"/>
      </right>
      <top/>
      <bottom style="thin">
        <color theme="2" tint="-0.29999694814905242"/>
      </bottom>
      <diagonal/>
    </border>
    <border>
      <left style="thin">
        <color theme="2" tint="-0.29999694814905242"/>
      </left>
      <right/>
      <top/>
      <bottom style="thin">
        <color theme="2" tint="-0.2999969481490524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ck">
        <color rgb="FFFF0000"/>
      </left>
      <right style="thin">
        <color indexed="64"/>
      </right>
      <top style="thin">
        <color indexed="64"/>
      </top>
      <bottom/>
      <diagonal/>
    </border>
    <border>
      <left style="thick">
        <color rgb="FFFF0000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thin">
        <color indexed="64"/>
      </left>
      <right/>
      <top/>
      <bottom/>
      <diagonal/>
    </border>
    <border>
      <left style="thick">
        <color rgb="FFC0392B"/>
      </left>
      <right/>
      <top/>
      <bottom/>
      <diagonal/>
    </border>
    <border>
      <left style="thin">
        <color rgb="FFC9D0DC"/>
      </left>
      <right style="thin">
        <color rgb="FFC9D0DC"/>
      </right>
      <top style="thin">
        <color rgb="FFC9D0DC"/>
      </top>
      <bottom style="thin">
        <color rgb="FFC9D0DC"/>
      </bottom>
      <diagonal/>
    </border>
    <border>
      <left/>
      <right style="thin">
        <color rgb="FFE0A9A3"/>
      </right>
      <top/>
      <bottom/>
      <diagonal/>
    </border>
  </borders>
  <cellStyleXfs count="5">
    <xf numFmtId="0" fontId="0" fillId="0" borderId="0">
      <alignment vertical="center"/>
    </xf>
    <xf numFmtId="9" fontId="1" fillId="0" borderId="0" applyFont="0" applyFill="0" applyBorder="0" applyAlignment="0" applyProtection="0">
      <alignment vertical="center"/>
    </xf>
    <xf numFmtId="0" fontId="8" fillId="0" borderId="0"/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514">
    <xf numFmtId="0" fontId="0" fillId="0" borderId="0" xfId="0">
      <alignment vertical="center"/>
    </xf>
    <xf numFmtId="0" fontId="0" fillId="2" borderId="0" xfId="0" applyFill="1">
      <alignment vertical="center"/>
    </xf>
    <xf numFmtId="0" fontId="3" fillId="2" borderId="0" xfId="0" applyFont="1" applyFill="1">
      <alignment vertical="center"/>
    </xf>
    <xf numFmtId="0" fontId="4" fillId="3" borderId="0" xfId="0" applyFont="1" applyFill="1" applyAlignment="1">
      <alignment horizontal="center"/>
    </xf>
    <xf numFmtId="0" fontId="6" fillId="0" borderId="0" xfId="0" applyFont="1" applyAlignment="1"/>
    <xf numFmtId="0" fontId="0" fillId="0" borderId="1" xfId="0" applyBorder="1">
      <alignment vertical="center"/>
    </xf>
    <xf numFmtId="2" fontId="6" fillId="0" borderId="0" xfId="0" applyNumberFormat="1" applyFont="1" applyAlignment="1"/>
    <xf numFmtId="0" fontId="4" fillId="4" borderId="3" xfId="0" applyFont="1" applyFill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6" fillId="0" borderId="0" xfId="1" applyNumberFormat="1" applyFont="1" applyAlignment="1"/>
    <xf numFmtId="0" fontId="9" fillId="0" borderId="1" xfId="0" applyFont="1" applyBorder="1" applyAlignment="1">
      <alignment horizontal="center"/>
    </xf>
    <xf numFmtId="0" fontId="9" fillId="0" borderId="0" xfId="0" applyFont="1" applyAlignment="1">
      <alignment horizontal="center"/>
    </xf>
    <xf numFmtId="0" fontId="10" fillId="0" borderId="0" xfId="0" applyFont="1">
      <alignment vertical="center"/>
    </xf>
    <xf numFmtId="10" fontId="0" fillId="0" borderId="1" xfId="1" applyNumberFormat="1" applyFont="1" applyBorder="1" applyAlignment="1">
      <alignment horizontal="right" vertical="center"/>
    </xf>
    <xf numFmtId="1" fontId="0" fillId="0" borderId="1" xfId="0" applyNumberFormat="1" applyBorder="1" applyAlignment="1">
      <alignment horizontal="right" vertical="center"/>
    </xf>
    <xf numFmtId="10" fontId="0" fillId="0" borderId="1" xfId="1" applyNumberFormat="1" applyFont="1" applyBorder="1">
      <alignment vertical="center"/>
    </xf>
    <xf numFmtId="0" fontId="12" fillId="6" borderId="8" xfId="0" applyFont="1" applyFill="1" applyBorder="1" applyAlignment="1">
      <alignment horizontal="right" vertical="center"/>
    </xf>
    <xf numFmtId="10" fontId="12" fillId="6" borderId="8" xfId="1" applyNumberFormat="1" applyFont="1" applyFill="1" applyBorder="1" applyAlignment="1">
      <alignment horizontal="right" vertical="center"/>
    </xf>
    <xf numFmtId="0" fontId="11" fillId="7" borderId="2" xfId="0" applyFont="1" applyFill="1" applyBorder="1" applyAlignment="1">
      <alignment horizontal="center" vertical="center"/>
    </xf>
    <xf numFmtId="0" fontId="11" fillId="8" borderId="9" xfId="0" applyFont="1" applyFill="1" applyBorder="1" applyAlignment="1">
      <alignment horizontal="center" vertical="center"/>
    </xf>
    <xf numFmtId="0" fontId="11" fillId="5" borderId="2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3" fillId="1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13" borderId="1" xfId="0" applyFill="1" applyBorder="1" applyAlignment="1">
      <alignment horizontal="center" vertical="center"/>
    </xf>
    <xf numFmtId="0" fontId="6" fillId="0" borderId="0" xfId="0" applyFont="1" applyAlignment="1">
      <alignment horizontal="center"/>
    </xf>
    <xf numFmtId="1" fontId="6" fillId="0" borderId="0" xfId="0" applyNumberFormat="1" applyFont="1" applyAlignment="1">
      <alignment horizontal="center"/>
    </xf>
    <xf numFmtId="0" fontId="6" fillId="14" borderId="0" xfId="0" applyFont="1" applyFill="1" applyAlignment="1"/>
    <xf numFmtId="176" fontId="0" fillId="0" borderId="1" xfId="0" applyNumberFormat="1" applyBorder="1" applyAlignment="1">
      <alignment horizontal="right" vertical="center"/>
    </xf>
    <xf numFmtId="2" fontId="0" fillId="0" borderId="1" xfId="0" applyNumberFormat="1" applyBorder="1">
      <alignment vertical="center"/>
    </xf>
    <xf numFmtId="0" fontId="6" fillId="0" borderId="0" xfId="3" applyFont="1">
      <alignment vertical="center"/>
    </xf>
    <xf numFmtId="0" fontId="14" fillId="0" borderId="0" xfId="3" applyFont="1">
      <alignment vertical="center"/>
    </xf>
    <xf numFmtId="0" fontId="15" fillId="15" borderId="5" xfId="3" applyFont="1" applyFill="1" applyBorder="1" applyAlignment="1">
      <alignment horizontal="center" vertical="center"/>
    </xf>
    <xf numFmtId="0" fontId="6" fillId="9" borderId="5" xfId="3" applyFont="1" applyFill="1" applyBorder="1">
      <alignment vertical="center"/>
    </xf>
    <xf numFmtId="0" fontId="6" fillId="0" borderId="5" xfId="3" applyFont="1" applyBorder="1">
      <alignment vertical="center"/>
    </xf>
    <xf numFmtId="0" fontId="15" fillId="15" borderId="3" xfId="3" applyFont="1" applyFill="1" applyBorder="1" applyAlignment="1">
      <alignment horizontal="center" vertical="center"/>
    </xf>
    <xf numFmtId="0" fontId="6" fillId="9" borderId="3" xfId="3" applyFont="1" applyFill="1" applyBorder="1">
      <alignment vertical="center"/>
    </xf>
    <xf numFmtId="0" fontId="15" fillId="16" borderId="0" xfId="3" applyFont="1" applyFill="1">
      <alignment vertical="center"/>
    </xf>
    <xf numFmtId="0" fontId="15" fillId="17" borderId="0" xfId="3" applyFont="1" applyFill="1">
      <alignment vertical="center"/>
    </xf>
    <xf numFmtId="0" fontId="15" fillId="15" borderId="19" xfId="3" applyFont="1" applyFill="1" applyBorder="1" applyAlignment="1">
      <alignment horizontal="center" vertical="center"/>
    </xf>
    <xf numFmtId="0" fontId="15" fillId="15" borderId="20" xfId="3" applyFont="1" applyFill="1" applyBorder="1" applyAlignment="1">
      <alignment horizontal="center" vertical="center"/>
    </xf>
    <xf numFmtId="0" fontId="6" fillId="0" borderId="5" xfId="3" applyFont="1" applyBorder="1" applyAlignment="1">
      <alignment horizontal="center" vertical="center"/>
    </xf>
    <xf numFmtId="0" fontId="6" fillId="0" borderId="5" xfId="3" applyFont="1" applyBorder="1" applyAlignment="1">
      <alignment horizontal="center" vertical="center" wrapText="1"/>
    </xf>
    <xf numFmtId="0" fontId="6" fillId="0" borderId="19" xfId="3" applyFont="1" applyBorder="1">
      <alignment vertical="center"/>
    </xf>
    <xf numFmtId="0" fontId="6" fillId="14" borderId="5" xfId="3" applyFont="1" applyFill="1" applyBorder="1" applyAlignment="1">
      <alignment horizontal="center" vertical="center" wrapText="1"/>
    </xf>
    <xf numFmtId="0" fontId="15" fillId="5" borderId="5" xfId="3" applyFont="1" applyFill="1" applyBorder="1">
      <alignment vertical="center"/>
    </xf>
    <xf numFmtId="176" fontId="6" fillId="0" borderId="5" xfId="3" applyNumberFormat="1" applyFont="1" applyBorder="1">
      <alignment vertical="center"/>
    </xf>
    <xf numFmtId="2" fontId="6" fillId="0" borderId="5" xfId="3" applyNumberFormat="1" applyFont="1" applyBorder="1">
      <alignment vertical="center"/>
    </xf>
    <xf numFmtId="0" fontId="6" fillId="18" borderId="21" xfId="3" applyFont="1" applyFill="1" applyBorder="1">
      <alignment vertical="center"/>
    </xf>
    <xf numFmtId="0" fontId="6" fillId="18" borderId="5" xfId="3" applyFont="1" applyFill="1" applyBorder="1">
      <alignment vertical="center"/>
    </xf>
    <xf numFmtId="0" fontId="6" fillId="5" borderId="5" xfId="3" applyFont="1" applyFill="1" applyBorder="1">
      <alignment vertical="center"/>
    </xf>
    <xf numFmtId="176" fontId="6" fillId="0" borderId="19" xfId="3" applyNumberFormat="1" applyFont="1" applyBorder="1">
      <alignment vertical="center"/>
    </xf>
    <xf numFmtId="0" fontId="6" fillId="18" borderId="22" xfId="3" applyFont="1" applyFill="1" applyBorder="1">
      <alignment vertical="center"/>
    </xf>
    <xf numFmtId="1" fontId="6" fillId="5" borderId="5" xfId="3" applyNumberFormat="1" applyFont="1" applyFill="1" applyBorder="1">
      <alignment vertical="center"/>
    </xf>
    <xf numFmtId="176" fontId="15" fillId="5" borderId="19" xfId="3" applyNumberFormat="1" applyFont="1" applyFill="1" applyBorder="1">
      <alignment vertical="center"/>
    </xf>
    <xf numFmtId="0" fontId="6" fillId="16" borderId="5" xfId="3" applyFont="1" applyFill="1" applyBorder="1">
      <alignment vertical="center"/>
    </xf>
    <xf numFmtId="1" fontId="6" fillId="0" borderId="5" xfId="3" applyNumberFormat="1" applyFont="1" applyBorder="1">
      <alignment vertical="center"/>
    </xf>
    <xf numFmtId="0" fontId="6" fillId="0" borderId="23" xfId="3" applyFont="1" applyBorder="1">
      <alignment vertical="center"/>
    </xf>
    <xf numFmtId="0" fontId="6" fillId="0" borderId="0" xfId="3" applyFont="1" applyAlignment="1">
      <alignment horizontal="center" vertical="center"/>
    </xf>
    <xf numFmtId="0" fontId="6" fillId="0" borderId="0" xfId="3" applyFont="1" applyAlignment="1">
      <alignment horizontal="center" vertical="center" wrapText="1"/>
    </xf>
    <xf numFmtId="176" fontId="15" fillId="5" borderId="5" xfId="3" applyNumberFormat="1" applyFont="1" applyFill="1" applyBorder="1">
      <alignment vertical="center"/>
    </xf>
    <xf numFmtId="1" fontId="6" fillId="18" borderId="22" xfId="3" applyNumberFormat="1" applyFont="1" applyFill="1" applyBorder="1">
      <alignment vertical="center"/>
    </xf>
    <xf numFmtId="2" fontId="6" fillId="5" borderId="22" xfId="3" applyNumberFormat="1" applyFont="1" applyFill="1" applyBorder="1">
      <alignment vertical="center"/>
    </xf>
    <xf numFmtId="0" fontId="6" fillId="18" borderId="19" xfId="3" applyFont="1" applyFill="1" applyBorder="1">
      <alignment vertical="center"/>
    </xf>
    <xf numFmtId="0" fontId="6" fillId="0" borderId="3" xfId="3" applyFont="1" applyBorder="1">
      <alignment vertical="center"/>
    </xf>
    <xf numFmtId="0" fontId="15" fillId="5" borderId="19" xfId="3" applyFont="1" applyFill="1" applyBorder="1">
      <alignment vertical="center"/>
    </xf>
    <xf numFmtId="0" fontId="6" fillId="16" borderId="19" xfId="3" applyFont="1" applyFill="1" applyBorder="1">
      <alignment vertical="center"/>
    </xf>
    <xf numFmtId="41" fontId="6" fillId="0" borderId="5" xfId="3" applyNumberFormat="1" applyFont="1" applyBorder="1">
      <alignment vertical="center"/>
    </xf>
    <xf numFmtId="41" fontId="6" fillId="18" borderId="5" xfId="3" applyNumberFormat="1" applyFont="1" applyFill="1" applyBorder="1">
      <alignment vertical="center"/>
    </xf>
    <xf numFmtId="1" fontId="15" fillId="5" borderId="5" xfId="3" applyNumberFormat="1" applyFont="1" applyFill="1" applyBorder="1">
      <alignment vertical="center"/>
    </xf>
    <xf numFmtId="0" fontId="6" fillId="5" borderId="19" xfId="3" applyFont="1" applyFill="1" applyBorder="1">
      <alignment vertical="center"/>
    </xf>
    <xf numFmtId="0" fontId="6" fillId="0" borderId="23" xfId="3" applyFont="1" applyBorder="1" applyAlignment="1">
      <alignment horizontal="center" vertical="center" wrapText="1"/>
    </xf>
    <xf numFmtId="0" fontId="6" fillId="0" borderId="23" xfId="3" applyFont="1" applyBorder="1" applyAlignment="1">
      <alignment horizontal="center" vertical="center"/>
    </xf>
    <xf numFmtId="0" fontId="6" fillId="0" borderId="24" xfId="3" applyFont="1" applyBorder="1">
      <alignment vertical="center"/>
    </xf>
    <xf numFmtId="41" fontId="6" fillId="0" borderId="23" xfId="3" applyNumberFormat="1" applyFont="1" applyBorder="1">
      <alignment vertical="center"/>
    </xf>
    <xf numFmtId="0" fontId="16" fillId="14" borderId="5" xfId="3" applyFont="1" applyFill="1" applyBorder="1" applyAlignment="1">
      <alignment horizontal="center" vertical="center" wrapText="1"/>
    </xf>
    <xf numFmtId="0" fontId="6" fillId="5" borderId="3" xfId="3" applyFont="1" applyFill="1" applyBorder="1">
      <alignment vertical="center"/>
    </xf>
    <xf numFmtId="0" fontId="0" fillId="0" borderId="0" xfId="0" quotePrefix="1">
      <alignment vertical="center"/>
    </xf>
    <xf numFmtId="0" fontId="19" fillId="0" borderId="0" xfId="0" quotePrefix="1" applyFont="1">
      <alignment vertical="center"/>
    </xf>
    <xf numFmtId="0" fontId="20" fillId="0" borderId="0" xfId="0" quotePrefix="1" applyFont="1">
      <alignment vertical="center"/>
    </xf>
    <xf numFmtId="0" fontId="21" fillId="0" borderId="0" xfId="0" applyFont="1">
      <alignment vertical="center"/>
    </xf>
    <xf numFmtId="0" fontId="22" fillId="0" borderId="0" xfId="0" applyFont="1">
      <alignment vertical="center"/>
    </xf>
    <xf numFmtId="0" fontId="11" fillId="19" borderId="1" xfId="0" applyFont="1" applyFill="1" applyBorder="1">
      <alignment vertical="center"/>
    </xf>
    <xf numFmtId="0" fontId="0" fillId="9" borderId="1" xfId="0" applyFill="1" applyBorder="1" applyAlignment="1">
      <alignment horizontal="left" vertical="center"/>
    </xf>
    <xf numFmtId="0" fontId="0" fillId="9" borderId="1" xfId="0" applyFill="1" applyBorder="1">
      <alignment vertical="center"/>
    </xf>
    <xf numFmtId="0" fontId="11" fillId="0" borderId="0" xfId="0" applyFont="1">
      <alignment vertical="center"/>
    </xf>
    <xf numFmtId="0" fontId="11" fillId="7" borderId="1" xfId="0" applyFont="1" applyFill="1" applyBorder="1">
      <alignment vertical="center"/>
    </xf>
    <xf numFmtId="0" fontId="11" fillId="19" borderId="6" xfId="0" applyFont="1" applyFill="1" applyBorder="1">
      <alignment vertical="center"/>
    </xf>
    <xf numFmtId="0" fontId="11" fillId="19" borderId="26" xfId="0" applyFont="1" applyFill="1" applyBorder="1">
      <alignment vertical="center"/>
    </xf>
    <xf numFmtId="0" fontId="11" fillId="19" borderId="27" xfId="0" applyFont="1" applyFill="1" applyBorder="1">
      <alignment vertical="center"/>
    </xf>
    <xf numFmtId="0" fontId="11" fillId="19" borderId="28" xfId="0" applyFont="1" applyFill="1" applyBorder="1">
      <alignment vertical="center"/>
    </xf>
    <xf numFmtId="0" fontId="0" fillId="0" borderId="29" xfId="0" applyBorder="1">
      <alignment vertical="center"/>
    </xf>
    <xf numFmtId="0" fontId="0" fillId="0" borderId="30" xfId="0" applyBorder="1">
      <alignment vertical="center"/>
    </xf>
    <xf numFmtId="0" fontId="0" fillId="0" borderId="31" xfId="0" applyBorder="1">
      <alignment vertical="center"/>
    </xf>
    <xf numFmtId="0" fontId="0" fillId="0" borderId="32" xfId="0" applyBorder="1">
      <alignment vertical="center"/>
    </xf>
    <xf numFmtId="0" fontId="0" fillId="0" borderId="33" xfId="0" applyBorder="1">
      <alignment vertical="center"/>
    </xf>
    <xf numFmtId="0" fontId="0" fillId="9" borderId="29" xfId="0" applyFill="1" applyBorder="1" applyAlignment="1">
      <alignment horizontal="left" vertical="center"/>
    </xf>
    <xf numFmtId="0" fontId="0" fillId="9" borderId="30" xfId="0" applyFill="1" applyBorder="1">
      <alignment vertical="center"/>
    </xf>
    <xf numFmtId="0" fontId="0" fillId="9" borderId="31" xfId="0" applyFill="1" applyBorder="1" applyAlignment="1">
      <alignment horizontal="left" vertical="center"/>
    </xf>
    <xf numFmtId="0" fontId="0" fillId="9" borderId="33" xfId="0" applyFill="1" applyBorder="1">
      <alignment vertical="center"/>
    </xf>
    <xf numFmtId="9" fontId="0" fillId="0" borderId="29" xfId="1" applyFont="1" applyBorder="1">
      <alignment vertical="center"/>
    </xf>
    <xf numFmtId="9" fontId="0" fillId="0" borderId="1" xfId="1" applyFont="1" applyBorder="1">
      <alignment vertical="center"/>
    </xf>
    <xf numFmtId="9" fontId="0" fillId="0" borderId="30" xfId="1" applyFont="1" applyBorder="1">
      <alignment vertical="center"/>
    </xf>
    <xf numFmtId="9" fontId="0" fillId="0" borderId="31" xfId="1" applyFont="1" applyBorder="1">
      <alignment vertical="center"/>
    </xf>
    <xf numFmtId="9" fontId="0" fillId="0" borderId="32" xfId="1" applyFont="1" applyBorder="1">
      <alignment vertical="center"/>
    </xf>
    <xf numFmtId="9" fontId="0" fillId="0" borderId="33" xfId="1" applyFont="1" applyBorder="1">
      <alignment vertical="center"/>
    </xf>
    <xf numFmtId="0" fontId="0" fillId="5" borderId="1" xfId="0" applyFill="1" applyBorder="1">
      <alignment vertical="center"/>
    </xf>
    <xf numFmtId="0" fontId="11" fillId="19" borderId="35" xfId="0" applyFont="1" applyFill="1" applyBorder="1">
      <alignment vertical="center"/>
    </xf>
    <xf numFmtId="41" fontId="0" fillId="9" borderId="36" xfId="4" applyFont="1" applyFill="1" applyBorder="1">
      <alignment vertical="center"/>
    </xf>
    <xf numFmtId="41" fontId="0" fillId="9" borderId="37" xfId="4" applyFont="1" applyFill="1" applyBorder="1">
      <alignment vertical="center"/>
    </xf>
    <xf numFmtId="2" fontId="0" fillId="0" borderId="6" xfId="0" applyNumberFormat="1" applyBorder="1" applyAlignment="1">
      <alignment horizontal="right" vertical="center"/>
    </xf>
    <xf numFmtId="0" fontId="0" fillId="18" borderId="1" xfId="0" applyFill="1" applyBorder="1">
      <alignment vertical="center"/>
    </xf>
    <xf numFmtId="0" fontId="0" fillId="9" borderId="38" xfId="0" applyFill="1" applyBorder="1" applyAlignment="1">
      <alignment horizontal="left" vertical="center"/>
    </xf>
    <xf numFmtId="0" fontId="0" fillId="9" borderId="39" xfId="0" applyFill="1" applyBorder="1">
      <alignment vertical="center"/>
    </xf>
    <xf numFmtId="0" fontId="0" fillId="0" borderId="38" xfId="0" applyBorder="1">
      <alignment vertical="center"/>
    </xf>
    <xf numFmtId="0" fontId="0" fillId="0" borderId="18" xfId="0" applyBorder="1">
      <alignment vertical="center"/>
    </xf>
    <xf numFmtId="9" fontId="0" fillId="0" borderId="18" xfId="1" applyFont="1" applyBorder="1">
      <alignment vertical="center"/>
    </xf>
    <xf numFmtId="9" fontId="0" fillId="0" borderId="39" xfId="1" applyFont="1" applyBorder="1">
      <alignment vertical="center"/>
    </xf>
    <xf numFmtId="0" fontId="23" fillId="0" borderId="0" xfId="0" quotePrefix="1" applyFont="1">
      <alignment vertical="center"/>
    </xf>
    <xf numFmtId="2" fontId="0" fillId="5" borderId="6" xfId="0" applyNumberFormat="1" applyFill="1" applyBorder="1" applyAlignment="1">
      <alignment horizontal="right" vertical="center"/>
    </xf>
    <xf numFmtId="0" fontId="0" fillId="0" borderId="39" xfId="0" applyBorder="1">
      <alignment vertical="center"/>
    </xf>
    <xf numFmtId="9" fontId="0" fillId="0" borderId="36" xfId="0" applyNumberFormat="1" applyBorder="1">
      <alignment vertical="center"/>
    </xf>
    <xf numFmtId="9" fontId="0" fillId="0" borderId="37" xfId="0" applyNumberFormat="1" applyBorder="1">
      <alignment vertical="center"/>
    </xf>
    <xf numFmtId="0" fontId="0" fillId="9" borderId="34" xfId="0" applyFill="1" applyBorder="1">
      <alignment vertical="center"/>
    </xf>
    <xf numFmtId="0" fontId="0" fillId="0" borderId="34" xfId="0" applyBorder="1">
      <alignment vertical="center"/>
    </xf>
    <xf numFmtId="0" fontId="0" fillId="18" borderId="34" xfId="0" applyFill="1" applyBorder="1">
      <alignment vertical="center"/>
    </xf>
    <xf numFmtId="2" fontId="0" fillId="0" borderId="40" xfId="0" applyNumberFormat="1" applyBorder="1" applyAlignment="1">
      <alignment horizontal="right" vertical="center"/>
    </xf>
    <xf numFmtId="41" fontId="0" fillId="9" borderId="25" xfId="4" applyFont="1" applyFill="1" applyBorder="1">
      <alignment vertical="center"/>
    </xf>
    <xf numFmtId="0" fontId="19" fillId="9" borderId="13" xfId="0" applyFont="1" applyFill="1" applyBorder="1" applyAlignment="1">
      <alignment horizontal="left" vertical="center"/>
    </xf>
    <xf numFmtId="2" fontId="0" fillId="5" borderId="1" xfId="0" applyNumberFormat="1" applyFill="1" applyBorder="1">
      <alignment vertical="center"/>
    </xf>
    <xf numFmtId="0" fontId="0" fillId="20" borderId="0" xfId="0" applyFill="1">
      <alignment vertical="center"/>
    </xf>
    <xf numFmtId="0" fontId="24" fillId="20" borderId="0" xfId="0" applyFont="1" applyFill="1">
      <alignment vertical="center"/>
    </xf>
    <xf numFmtId="0" fontId="25" fillId="0" borderId="42" xfId="0" applyFont="1" applyBorder="1" applyAlignment="1">
      <alignment horizontal="center"/>
    </xf>
    <xf numFmtId="0" fontId="26" fillId="19" borderId="42" xfId="0" applyFont="1" applyFill="1" applyBorder="1" applyAlignment="1">
      <alignment horizontal="center"/>
    </xf>
    <xf numFmtId="0" fontId="26" fillId="19" borderId="1" xfId="0" applyFont="1" applyFill="1" applyBorder="1" applyAlignment="1">
      <alignment horizontal="center"/>
    </xf>
    <xf numFmtId="0" fontId="26" fillId="19" borderId="43" xfId="0" applyFont="1" applyFill="1" applyBorder="1" applyAlignment="1">
      <alignment horizontal="center"/>
    </xf>
    <xf numFmtId="0" fontId="25" fillId="0" borderId="43" xfId="0" applyFont="1" applyBorder="1" applyAlignment="1">
      <alignment horizontal="center"/>
    </xf>
    <xf numFmtId="2" fontId="0" fillId="0" borderId="0" xfId="0" applyNumberFormat="1">
      <alignment vertical="center"/>
    </xf>
    <xf numFmtId="177" fontId="0" fillId="0" borderId="1" xfId="0" applyNumberFormat="1" applyBorder="1">
      <alignment vertical="center"/>
    </xf>
    <xf numFmtId="178" fontId="0" fillId="0" borderId="1" xfId="0" applyNumberFormat="1" applyBorder="1">
      <alignment vertical="center"/>
    </xf>
    <xf numFmtId="0" fontId="26" fillId="19" borderId="2" xfId="0" applyFont="1" applyFill="1" applyBorder="1" applyAlignment="1">
      <alignment horizontal="center"/>
    </xf>
    <xf numFmtId="0" fontId="25" fillId="0" borderId="1" xfId="0" applyFont="1" applyBorder="1" applyAlignment="1">
      <alignment horizontal="center"/>
    </xf>
    <xf numFmtId="0" fontId="19" fillId="0" borderId="0" xfId="0" applyFont="1">
      <alignment vertical="center"/>
    </xf>
    <xf numFmtId="0" fontId="4" fillId="4" borderId="26" xfId="0" applyFont="1" applyFill="1" applyBorder="1" applyAlignment="1">
      <alignment horizontal="center" vertical="center"/>
    </xf>
    <xf numFmtId="0" fontId="4" fillId="4" borderId="27" xfId="0" applyFont="1" applyFill="1" applyBorder="1" applyAlignment="1">
      <alignment horizontal="center" vertical="center"/>
    </xf>
    <xf numFmtId="0" fontId="4" fillId="4" borderId="46" xfId="0" applyFont="1" applyFill="1" applyBorder="1" applyAlignment="1">
      <alignment horizontal="center" vertical="center"/>
    </xf>
    <xf numFmtId="0" fontId="4" fillId="4" borderId="28" xfId="0" applyFont="1" applyFill="1" applyBorder="1" applyAlignment="1">
      <alignment horizontal="center" vertical="center"/>
    </xf>
    <xf numFmtId="0" fontId="28" fillId="5" borderId="29" xfId="0" applyFont="1" applyFill="1" applyBorder="1" applyAlignment="1"/>
    <xf numFmtId="0" fontId="28" fillId="5" borderId="1" xfId="0" applyFont="1" applyFill="1" applyBorder="1" applyAlignment="1"/>
    <xf numFmtId="0" fontId="28" fillId="5" borderId="6" xfId="0" applyFont="1" applyFill="1" applyBorder="1" applyAlignment="1"/>
    <xf numFmtId="0" fontId="28" fillId="0" borderId="29" xfId="0" applyFont="1" applyBorder="1" applyAlignment="1"/>
    <xf numFmtId="0" fontId="28" fillId="0" borderId="1" xfId="0" applyFont="1" applyBorder="1" applyAlignment="1"/>
    <xf numFmtId="0" fontId="28" fillId="0" borderId="30" xfId="0" applyFont="1" applyBorder="1" applyAlignment="1"/>
    <xf numFmtId="0" fontId="28" fillId="5" borderId="30" xfId="0" applyFont="1" applyFill="1" applyBorder="1" applyAlignment="1"/>
    <xf numFmtId="0" fontId="28" fillId="0" borderId="6" xfId="0" applyFont="1" applyBorder="1" applyAlignment="1"/>
    <xf numFmtId="0" fontId="28" fillId="18" borderId="29" xfId="0" applyFont="1" applyFill="1" applyBorder="1" applyAlignment="1"/>
    <xf numFmtId="0" fontId="28" fillId="18" borderId="1" xfId="0" applyFont="1" applyFill="1" applyBorder="1" applyAlignment="1"/>
    <xf numFmtId="0" fontId="28" fillId="18" borderId="30" xfId="0" applyFont="1" applyFill="1" applyBorder="1" applyAlignment="1"/>
    <xf numFmtId="0" fontId="28" fillId="18" borderId="6" xfId="0" applyFont="1" applyFill="1" applyBorder="1" applyAlignment="1"/>
    <xf numFmtId="0" fontId="28" fillId="18" borderId="31" xfId="0" applyFont="1" applyFill="1" applyBorder="1" applyAlignment="1"/>
    <xf numFmtId="0" fontId="28" fillId="18" borderId="32" xfId="0" applyFont="1" applyFill="1" applyBorder="1" applyAlignment="1"/>
    <xf numFmtId="0" fontId="28" fillId="18" borderId="47" xfId="0" applyFont="1" applyFill="1" applyBorder="1" applyAlignment="1"/>
    <xf numFmtId="0" fontId="28" fillId="18" borderId="33" xfId="0" applyFont="1" applyFill="1" applyBorder="1" applyAlignment="1"/>
    <xf numFmtId="0" fontId="0" fillId="5" borderId="26" xfId="0" applyFill="1" applyBorder="1">
      <alignment vertical="center"/>
    </xf>
    <xf numFmtId="0" fontId="0" fillId="5" borderId="27" xfId="0" applyFill="1" applyBorder="1">
      <alignment vertical="center"/>
    </xf>
    <xf numFmtId="0" fontId="0" fillId="5" borderId="28" xfId="0" applyFill="1" applyBorder="1">
      <alignment vertical="center"/>
    </xf>
    <xf numFmtId="0" fontId="0" fillId="5" borderId="29" xfId="0" applyFill="1" applyBorder="1">
      <alignment vertical="center"/>
    </xf>
    <xf numFmtId="0" fontId="0" fillId="5" borderId="30" xfId="0" applyFill="1" applyBorder="1">
      <alignment vertical="center"/>
    </xf>
    <xf numFmtId="0" fontId="0" fillId="0" borderId="26" xfId="0" applyBorder="1">
      <alignment vertical="center"/>
    </xf>
    <xf numFmtId="0" fontId="0" fillId="0" borderId="27" xfId="0" applyBorder="1">
      <alignment vertical="center"/>
    </xf>
    <xf numFmtId="0" fontId="0" fillId="0" borderId="28" xfId="0" applyBorder="1">
      <alignment vertical="center"/>
    </xf>
    <xf numFmtId="0" fontId="0" fillId="5" borderId="46" xfId="0" applyFill="1" applyBorder="1">
      <alignment vertical="center"/>
    </xf>
    <xf numFmtId="0" fontId="0" fillId="5" borderId="6" xfId="0" applyFill="1" applyBorder="1">
      <alignment vertical="center"/>
    </xf>
    <xf numFmtId="0" fontId="0" fillId="0" borderId="46" xfId="0" applyBorder="1">
      <alignment vertical="center"/>
    </xf>
    <xf numFmtId="0" fontId="0" fillId="0" borderId="6" xfId="0" applyBorder="1">
      <alignment vertical="center"/>
    </xf>
    <xf numFmtId="0" fontId="0" fillId="0" borderId="47" xfId="0" applyBorder="1">
      <alignment vertical="center"/>
    </xf>
    <xf numFmtId="0" fontId="0" fillId="5" borderId="31" xfId="0" applyFill="1" applyBorder="1">
      <alignment vertical="center"/>
    </xf>
    <xf numFmtId="0" fontId="0" fillId="5" borderId="32" xfId="0" applyFill="1" applyBorder="1">
      <alignment vertical="center"/>
    </xf>
    <xf numFmtId="0" fontId="0" fillId="5" borderId="47" xfId="0" applyFill="1" applyBorder="1">
      <alignment vertical="center"/>
    </xf>
    <xf numFmtId="0" fontId="0" fillId="5" borderId="33" xfId="0" applyFill="1" applyBorder="1">
      <alignment vertical="center"/>
    </xf>
    <xf numFmtId="179" fontId="0" fillId="0" borderId="29" xfId="0" applyNumberFormat="1" applyBorder="1">
      <alignment vertical="center"/>
    </xf>
    <xf numFmtId="179" fontId="0" fillId="0" borderId="31" xfId="0" applyNumberFormat="1" applyBorder="1">
      <alignment vertical="center"/>
    </xf>
    <xf numFmtId="179" fontId="0" fillId="0" borderId="36" xfId="0" applyNumberFormat="1" applyBorder="1">
      <alignment vertical="center"/>
    </xf>
    <xf numFmtId="179" fontId="0" fillId="0" borderId="37" xfId="0" applyNumberFormat="1" applyBorder="1">
      <alignment vertical="center"/>
    </xf>
    <xf numFmtId="176" fontId="0" fillId="0" borderId="1" xfId="0" applyNumberFormat="1" applyBorder="1">
      <alignment vertical="center"/>
    </xf>
    <xf numFmtId="0" fontId="6" fillId="0" borderId="1" xfId="0" applyFont="1" applyBorder="1" applyAlignment="1">
      <alignment horizontal="center"/>
    </xf>
    <xf numFmtId="0" fontId="9" fillId="14" borderId="1" xfId="0" applyFont="1" applyFill="1" applyBorder="1" applyAlignment="1">
      <alignment horizontal="center"/>
    </xf>
    <xf numFmtId="0" fontId="11" fillId="7" borderId="2" xfId="0" applyFont="1" applyFill="1" applyBorder="1">
      <alignment vertical="center"/>
    </xf>
    <xf numFmtId="0" fontId="0" fillId="0" borderId="1" xfId="0" applyBorder="1" applyAlignment="1">
      <alignment horizontal="right" vertical="center"/>
    </xf>
    <xf numFmtId="49" fontId="9" fillId="0" borderId="1" xfId="0" applyNumberFormat="1" applyFont="1" applyBorder="1" applyAlignment="1">
      <alignment horizontal="center" vertical="center"/>
    </xf>
    <xf numFmtId="0" fontId="9" fillId="0" borderId="1" xfId="0" applyFont="1" applyBorder="1">
      <alignment vertical="center"/>
    </xf>
    <xf numFmtId="0" fontId="11" fillId="2" borderId="49" xfId="0" applyFont="1" applyFill="1" applyBorder="1">
      <alignment vertical="center"/>
    </xf>
    <xf numFmtId="0" fontId="11" fillId="2" borderId="50" xfId="0" applyFont="1" applyFill="1" applyBorder="1">
      <alignment vertical="center"/>
    </xf>
    <xf numFmtId="0" fontId="11" fillId="2" borderId="48" xfId="0" applyFont="1" applyFill="1" applyBorder="1">
      <alignment vertical="center"/>
    </xf>
    <xf numFmtId="0" fontId="11" fillId="2" borderId="51" xfId="0" applyFont="1" applyFill="1" applyBorder="1">
      <alignment vertical="center"/>
    </xf>
    <xf numFmtId="0" fontId="0" fillId="0" borderId="60" xfId="0" applyBorder="1">
      <alignment vertical="center"/>
    </xf>
    <xf numFmtId="0" fontId="0" fillId="0" borderId="2" xfId="0" applyBorder="1">
      <alignment vertical="center"/>
    </xf>
    <xf numFmtId="0" fontId="0" fillId="0" borderId="61" xfId="0" applyBorder="1">
      <alignment vertical="center"/>
    </xf>
    <xf numFmtId="0" fontId="0" fillId="0" borderId="62" xfId="0" applyBorder="1">
      <alignment vertical="center"/>
    </xf>
    <xf numFmtId="0" fontId="11" fillId="2" borderId="13" xfId="0" applyFont="1" applyFill="1" applyBorder="1">
      <alignment vertical="center"/>
    </xf>
    <xf numFmtId="0" fontId="11" fillId="2" borderId="34" xfId="0" applyFont="1" applyFill="1" applyBorder="1">
      <alignment vertical="center"/>
    </xf>
    <xf numFmtId="0" fontId="11" fillId="2" borderId="40" xfId="0" applyFont="1" applyFill="1" applyBorder="1">
      <alignment vertical="center"/>
    </xf>
    <xf numFmtId="0" fontId="11" fillId="2" borderId="14" xfId="0" applyFont="1" applyFill="1" applyBorder="1">
      <alignment vertical="center"/>
    </xf>
    <xf numFmtId="0" fontId="11" fillId="7" borderId="25" xfId="0" applyFont="1" applyFill="1" applyBorder="1">
      <alignment vertical="center"/>
    </xf>
    <xf numFmtId="0" fontId="11" fillId="7" borderId="13" xfId="0" applyFont="1" applyFill="1" applyBorder="1">
      <alignment vertical="center"/>
    </xf>
    <xf numFmtId="0" fontId="11" fillId="7" borderId="14" xfId="0" applyFont="1" applyFill="1" applyBorder="1">
      <alignment vertical="center"/>
    </xf>
    <xf numFmtId="179" fontId="0" fillId="0" borderId="35" xfId="0" applyNumberFormat="1" applyBorder="1">
      <alignment vertical="center"/>
    </xf>
    <xf numFmtId="179" fontId="0" fillId="0" borderId="26" xfId="0" applyNumberFormat="1" applyBorder="1">
      <alignment vertical="center"/>
    </xf>
    <xf numFmtId="0" fontId="11" fillId="7" borderId="17" xfId="0" applyFont="1" applyFill="1" applyBorder="1">
      <alignment vertical="center"/>
    </xf>
    <xf numFmtId="0" fontId="0" fillId="0" borderId="0" xfId="0" applyAlignment="1">
      <alignment horizontal="center" vertical="center"/>
    </xf>
    <xf numFmtId="0" fontId="11" fillId="19" borderId="46" xfId="0" applyFont="1" applyFill="1" applyBorder="1">
      <alignment vertical="center"/>
    </xf>
    <xf numFmtId="0" fontId="11" fillId="19" borderId="66" xfId="0" applyFont="1" applyFill="1" applyBorder="1">
      <alignment vertical="center"/>
    </xf>
    <xf numFmtId="9" fontId="0" fillId="0" borderId="7" xfId="0" applyNumberFormat="1" applyBorder="1">
      <alignment vertical="center"/>
    </xf>
    <xf numFmtId="9" fontId="0" fillId="0" borderId="67" xfId="0" applyNumberFormat="1" applyBorder="1">
      <alignment vertical="center"/>
    </xf>
    <xf numFmtId="9" fontId="0" fillId="0" borderId="29" xfId="0" applyNumberFormat="1" applyBorder="1">
      <alignment vertical="center"/>
    </xf>
    <xf numFmtId="9" fontId="0" fillId="0" borderId="31" xfId="0" applyNumberFormat="1" applyBorder="1">
      <alignment vertical="center"/>
    </xf>
    <xf numFmtId="0" fontId="0" fillId="18" borderId="30" xfId="0" applyFill="1" applyBorder="1">
      <alignment vertical="center"/>
    </xf>
    <xf numFmtId="0" fontId="0" fillId="18" borderId="33" xfId="0" applyFill="1" applyBorder="1">
      <alignment vertical="center"/>
    </xf>
    <xf numFmtId="180" fontId="0" fillId="0" borderId="0" xfId="0" applyNumberFormat="1">
      <alignment vertical="center"/>
    </xf>
    <xf numFmtId="0" fontId="0" fillId="7" borderId="0" xfId="0" applyFill="1">
      <alignment vertical="center"/>
    </xf>
    <xf numFmtId="0" fontId="9" fillId="0" borderId="1" xfId="0" applyFont="1" applyBorder="1" applyAlignment="1"/>
    <xf numFmtId="0" fontId="6" fillId="0" borderId="0" xfId="0" applyFont="1" applyAlignment="1">
      <alignment horizontal="left"/>
    </xf>
    <xf numFmtId="0" fontId="4" fillId="4" borderId="1" xfId="0" applyFont="1" applyFill="1" applyBorder="1" applyAlignment="1">
      <alignment horizontal="center" vertical="center"/>
    </xf>
    <xf numFmtId="0" fontId="6" fillId="0" borderId="1" xfId="0" applyFont="1" applyBorder="1" applyAlignment="1"/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left"/>
    </xf>
    <xf numFmtId="0" fontId="4" fillId="4" borderId="9" xfId="0" applyFont="1" applyFill="1" applyBorder="1" applyAlignment="1">
      <alignment horizontal="center" vertical="center"/>
    </xf>
    <xf numFmtId="0" fontId="29" fillId="0" borderId="1" xfId="0" applyFont="1" applyBorder="1" applyAlignment="1">
      <alignment horizontal="center" vertical="center"/>
    </xf>
    <xf numFmtId="0" fontId="29" fillId="0" borderId="1" xfId="0" applyFont="1" applyBorder="1" applyAlignment="1"/>
    <xf numFmtId="181" fontId="0" fillId="0" borderId="1" xfId="0" applyNumberFormat="1" applyBorder="1">
      <alignment vertical="center"/>
    </xf>
    <xf numFmtId="0" fontId="7" fillId="0" borderId="0" xfId="0" applyFont="1" applyAlignment="1"/>
    <xf numFmtId="0" fontId="7" fillId="0" borderId="1" xfId="0" applyFont="1" applyBorder="1" applyAlignment="1"/>
    <xf numFmtId="0" fontId="7" fillId="0" borderId="1" xfId="0" applyFont="1" applyBorder="1" applyAlignment="1">
      <alignment horizontal="center"/>
    </xf>
    <xf numFmtId="181" fontId="6" fillId="0" borderId="1" xfId="0" applyNumberFormat="1" applyFont="1" applyBorder="1" applyAlignment="1"/>
    <xf numFmtId="10" fontId="0" fillId="0" borderId="0" xfId="1" applyNumberFormat="1" applyFont="1">
      <alignment vertical="center"/>
    </xf>
    <xf numFmtId="41" fontId="0" fillId="0" borderId="0" xfId="4" applyFont="1">
      <alignment vertical="center"/>
    </xf>
    <xf numFmtId="0" fontId="11" fillId="2" borderId="26" xfId="0" applyFont="1" applyFill="1" applyBorder="1">
      <alignment vertical="center"/>
    </xf>
    <xf numFmtId="0" fontId="11" fillId="2" borderId="27" xfId="0" applyFont="1" applyFill="1" applyBorder="1">
      <alignment vertical="center"/>
    </xf>
    <xf numFmtId="0" fontId="11" fillId="2" borderId="28" xfId="0" applyFont="1" applyFill="1" applyBorder="1">
      <alignment vertical="center"/>
    </xf>
    <xf numFmtId="0" fontId="0" fillId="9" borderId="31" xfId="0" applyFill="1" applyBorder="1">
      <alignment vertical="center"/>
    </xf>
    <xf numFmtId="0" fontId="0" fillId="9" borderId="32" xfId="0" applyFill="1" applyBorder="1">
      <alignment vertical="center"/>
    </xf>
    <xf numFmtId="0" fontId="28" fillId="0" borderId="1" xfId="0" applyFont="1" applyBorder="1" applyAlignment="1">
      <alignment horizontal="center" vertical="center"/>
    </xf>
    <xf numFmtId="0" fontId="28" fillId="0" borderId="1" xfId="0" applyFont="1" applyBorder="1" applyAlignment="1">
      <alignment horizontal="right" vertical="center"/>
    </xf>
    <xf numFmtId="49" fontId="28" fillId="0" borderId="1" xfId="0" applyNumberFormat="1" applyFont="1" applyBorder="1" applyAlignment="1">
      <alignment horizontal="right"/>
    </xf>
    <xf numFmtId="179" fontId="28" fillId="0" borderId="1" xfId="0" applyNumberFormat="1" applyFont="1" applyBorder="1" applyAlignment="1">
      <alignment horizontal="right"/>
    </xf>
    <xf numFmtId="49" fontId="0" fillId="0" borderId="1" xfId="0" applyNumberFormat="1" applyBorder="1" applyAlignment="1"/>
    <xf numFmtId="49" fontId="0" fillId="0" borderId="1" xfId="0" applyNumberFormat="1" applyBorder="1" applyAlignment="1">
      <alignment horizontal="right"/>
    </xf>
    <xf numFmtId="0" fontId="9" fillId="0" borderId="1" xfId="0" applyFont="1" applyBorder="1" applyAlignment="1">
      <alignment horizontal="center" vertical="center"/>
    </xf>
    <xf numFmtId="179" fontId="9" fillId="0" borderId="1" xfId="0" applyNumberFormat="1" applyFont="1" applyBorder="1" applyAlignment="1">
      <alignment horizontal="right" vertical="center"/>
    </xf>
    <xf numFmtId="179" fontId="28" fillId="0" borderId="1" xfId="0" applyNumberFormat="1" applyFont="1" applyBorder="1" applyAlignment="1">
      <alignment horizontal="right" vertical="center"/>
    </xf>
    <xf numFmtId="0" fontId="9" fillId="0" borderId="1" xfId="0" applyFont="1" applyBorder="1" applyAlignment="1">
      <alignment horizontal="right" vertical="center"/>
    </xf>
    <xf numFmtId="179" fontId="0" fillId="0" borderId="1" xfId="0" applyNumberFormat="1" applyBorder="1" applyAlignment="1">
      <alignment horizontal="right"/>
    </xf>
    <xf numFmtId="0" fontId="0" fillId="14" borderId="1" xfId="0" applyFill="1" applyBorder="1" applyAlignment="1">
      <alignment horizontal="right" vertical="center"/>
    </xf>
    <xf numFmtId="49" fontId="0" fillId="0" borderId="1" xfId="0" applyNumberFormat="1" applyBorder="1" applyAlignment="1">
      <alignment horizontal="center"/>
    </xf>
    <xf numFmtId="0" fontId="19" fillId="14" borderId="1" xfId="0" applyFont="1" applyFill="1" applyBorder="1" applyAlignment="1">
      <alignment horizontal="right" vertical="center"/>
    </xf>
    <xf numFmtId="0" fontId="11" fillId="7" borderId="1" xfId="0" applyFont="1" applyFill="1" applyBorder="1" applyAlignment="1">
      <alignment horizontal="right" vertical="center"/>
    </xf>
    <xf numFmtId="0" fontId="11" fillId="2" borderId="35" xfId="0" applyFont="1" applyFill="1" applyBorder="1">
      <alignment vertical="center"/>
    </xf>
    <xf numFmtId="0" fontId="19" fillId="0" borderId="1" xfId="0" applyFont="1" applyBorder="1" applyAlignment="1">
      <alignment horizontal="right" vertical="center"/>
    </xf>
    <xf numFmtId="9" fontId="19" fillId="0" borderId="29" xfId="0" applyNumberFormat="1" applyFont="1" applyBorder="1">
      <alignment vertical="center"/>
    </xf>
    <xf numFmtId="0" fontId="19" fillId="18" borderId="30" xfId="0" applyFont="1" applyFill="1" applyBorder="1">
      <alignment vertical="center"/>
    </xf>
    <xf numFmtId="176" fontId="0" fillId="0" borderId="37" xfId="0" applyNumberFormat="1" applyBorder="1">
      <alignment vertical="center"/>
    </xf>
    <xf numFmtId="0" fontId="11" fillId="19" borderId="1" xfId="0" applyFont="1" applyFill="1" applyBorder="1" applyAlignment="1">
      <alignment horizontal="center" vertical="center"/>
    </xf>
    <xf numFmtId="9" fontId="30" fillId="6" borderId="68" xfId="1" applyFont="1" applyFill="1" applyBorder="1" applyAlignment="1">
      <alignment horizontal="center" vertical="center"/>
    </xf>
    <xf numFmtId="0" fontId="31" fillId="14" borderId="1" xfId="0" applyFont="1" applyFill="1" applyBorder="1" applyAlignment="1">
      <alignment horizontal="right" vertical="center"/>
    </xf>
    <xf numFmtId="0" fontId="27" fillId="0" borderId="1" xfId="0" applyFont="1" applyBorder="1" applyAlignment="1">
      <alignment horizontal="right" vertical="center"/>
    </xf>
    <xf numFmtId="0" fontId="11" fillId="7" borderId="1" xfId="0" applyFont="1" applyFill="1" applyBorder="1" applyAlignment="1">
      <alignment horizontal="center" vertical="center"/>
    </xf>
    <xf numFmtId="0" fontId="11" fillId="23" borderId="1" xfId="0" applyFont="1" applyFill="1" applyBorder="1">
      <alignment vertical="center"/>
    </xf>
    <xf numFmtId="0" fontId="11" fillId="24" borderId="1" xfId="0" applyFont="1" applyFill="1" applyBorder="1">
      <alignment vertical="center"/>
    </xf>
    <xf numFmtId="0" fontId="0" fillId="0" borderId="37" xfId="0" applyBorder="1">
      <alignment vertical="center"/>
    </xf>
    <xf numFmtId="0" fontId="11" fillId="11" borderId="35" xfId="0" applyFont="1" applyFill="1" applyBorder="1" applyAlignment="1">
      <alignment horizontal="center" vertical="center"/>
    </xf>
    <xf numFmtId="0" fontId="32" fillId="6" borderId="37" xfId="0" applyFont="1" applyFill="1" applyBorder="1" applyAlignment="1">
      <alignment horizontal="center" vertical="center"/>
    </xf>
    <xf numFmtId="10" fontId="32" fillId="6" borderId="37" xfId="0" applyNumberFormat="1" applyFont="1" applyFill="1" applyBorder="1" applyAlignment="1">
      <alignment horizontal="center" vertical="center"/>
    </xf>
    <xf numFmtId="0" fontId="11" fillId="24" borderId="6" xfId="0" applyFont="1" applyFill="1" applyBorder="1">
      <alignment vertical="center"/>
    </xf>
    <xf numFmtId="0" fontId="11" fillId="23" borderId="6" xfId="0" applyFont="1" applyFill="1" applyBorder="1">
      <alignment vertical="center"/>
    </xf>
    <xf numFmtId="0" fontId="11" fillId="24" borderId="7" xfId="0" applyFont="1" applyFill="1" applyBorder="1">
      <alignment vertical="center"/>
    </xf>
    <xf numFmtId="0" fontId="0" fillId="0" borderId="7" xfId="0" applyBorder="1">
      <alignment vertical="center"/>
    </xf>
    <xf numFmtId="0" fontId="11" fillId="24" borderId="35" xfId="0" applyFont="1" applyFill="1" applyBorder="1">
      <alignment vertical="center"/>
    </xf>
    <xf numFmtId="0" fontId="0" fillId="0" borderId="36" xfId="0" applyBorder="1">
      <alignment vertical="center"/>
    </xf>
    <xf numFmtId="0" fontId="0" fillId="9" borderId="36" xfId="0" applyFill="1" applyBorder="1">
      <alignment vertical="center"/>
    </xf>
    <xf numFmtId="0" fontId="0" fillId="0" borderId="0" xfId="0" applyAlignment="1"/>
    <xf numFmtId="0" fontId="0" fillId="5" borderId="1" xfId="0" applyFill="1" applyBorder="1" applyAlignment="1">
      <alignment horizontal="center"/>
    </xf>
    <xf numFmtId="0" fontId="0" fillId="26" borderId="1" xfId="0" applyFill="1" applyBorder="1" applyAlignment="1">
      <alignment horizontal="center"/>
    </xf>
    <xf numFmtId="0" fontId="0" fillId="16" borderId="1" xfId="0" applyFill="1" applyBorder="1" applyAlignment="1">
      <alignment horizontal="center"/>
    </xf>
    <xf numFmtId="0" fontId="0" fillId="0" borderId="1" xfId="0" applyBorder="1" applyAlignment="1"/>
    <xf numFmtId="0" fontId="11" fillId="24" borderId="2" xfId="0" applyFont="1" applyFill="1" applyBorder="1">
      <alignment vertical="center"/>
    </xf>
    <xf numFmtId="0" fontId="11" fillId="25" borderId="1" xfId="0" applyFont="1" applyFill="1" applyBorder="1">
      <alignment vertical="center"/>
    </xf>
    <xf numFmtId="0" fontId="24" fillId="7" borderId="0" xfId="0" applyFont="1" applyFill="1">
      <alignment vertical="center"/>
    </xf>
    <xf numFmtId="9" fontId="0" fillId="0" borderId="1" xfId="0" applyNumberFormat="1" applyBorder="1" applyAlignment="1">
      <alignment horizontal="center" vertical="center"/>
    </xf>
    <xf numFmtId="10" fontId="0" fillId="0" borderId="1" xfId="0" applyNumberFormat="1" applyBorder="1" applyAlignment="1">
      <alignment horizontal="center" vertical="center"/>
    </xf>
    <xf numFmtId="10" fontId="0" fillId="9" borderId="1" xfId="0" applyNumberFormat="1" applyFill="1" applyBorder="1" applyAlignment="1">
      <alignment horizontal="center" vertical="center"/>
    </xf>
    <xf numFmtId="10" fontId="0" fillId="0" borderId="0" xfId="0" applyNumberFormat="1">
      <alignment vertical="center"/>
    </xf>
    <xf numFmtId="41" fontId="0" fillId="0" borderId="0" xfId="0" applyNumberFormat="1">
      <alignment vertical="center"/>
    </xf>
    <xf numFmtId="43" fontId="0" fillId="0" borderId="0" xfId="0" applyNumberFormat="1">
      <alignment vertical="center"/>
    </xf>
    <xf numFmtId="0" fontId="32" fillId="6" borderId="1" xfId="0" applyFont="1" applyFill="1" applyBorder="1">
      <alignment vertical="center"/>
    </xf>
    <xf numFmtId="41" fontId="32" fillId="6" borderId="1" xfId="4" applyFont="1" applyFill="1" applyBorder="1">
      <alignment vertical="center"/>
    </xf>
    <xf numFmtId="1" fontId="32" fillId="6" borderId="1" xfId="0" applyNumberFormat="1" applyFont="1" applyFill="1" applyBorder="1">
      <alignment vertical="center"/>
    </xf>
    <xf numFmtId="0" fontId="6" fillId="0" borderId="26" xfId="0" applyFont="1" applyBorder="1" applyAlignment="1"/>
    <xf numFmtId="0" fontId="6" fillId="0" borderId="29" xfId="0" applyFont="1" applyBorder="1" applyAlignment="1"/>
    <xf numFmtId="180" fontId="0" fillId="0" borderId="1" xfId="0" applyNumberFormat="1" applyBorder="1">
      <alignment vertical="center"/>
    </xf>
    <xf numFmtId="0" fontId="4" fillId="4" borderId="6" xfId="0" applyFont="1" applyFill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29" xfId="0" applyFont="1" applyBorder="1" applyAlignment="1">
      <alignment horizontal="center" vertical="center"/>
    </xf>
    <xf numFmtId="0" fontId="6" fillId="0" borderId="30" xfId="0" applyFont="1" applyBorder="1" applyAlignment="1"/>
    <xf numFmtId="0" fontId="6" fillId="0" borderId="31" xfId="0" applyFont="1" applyBorder="1" applyAlignment="1">
      <alignment horizontal="center" vertical="center"/>
    </xf>
    <xf numFmtId="0" fontId="6" fillId="0" borderId="32" xfId="0" applyFont="1" applyBorder="1" applyAlignment="1"/>
    <xf numFmtId="0" fontId="6" fillId="0" borderId="33" xfId="0" applyFont="1" applyBorder="1" applyAlignment="1"/>
    <xf numFmtId="0" fontId="0" fillId="29" borderId="1" xfId="0" applyFill="1" applyBorder="1">
      <alignment vertical="center"/>
    </xf>
    <xf numFmtId="0" fontId="0" fillId="28" borderId="1" xfId="0" applyFill="1" applyBorder="1">
      <alignment vertical="center"/>
    </xf>
    <xf numFmtId="0" fontId="6" fillId="0" borderId="31" xfId="0" applyFont="1" applyBorder="1" applyAlignment="1"/>
    <xf numFmtId="1" fontId="0" fillId="27" borderId="1" xfId="0" applyNumberFormat="1" applyFill="1" applyBorder="1">
      <alignment vertical="center"/>
    </xf>
    <xf numFmtId="0" fontId="6" fillId="0" borderId="18" xfId="0" applyFont="1" applyBorder="1" applyAlignment="1"/>
    <xf numFmtId="1" fontId="0" fillId="27" borderId="18" xfId="0" applyNumberFormat="1" applyFill="1" applyBorder="1">
      <alignment vertical="center"/>
    </xf>
    <xf numFmtId="1" fontId="0" fillId="27" borderId="27" xfId="0" applyNumberFormat="1" applyFill="1" applyBorder="1">
      <alignment vertical="center"/>
    </xf>
    <xf numFmtId="1" fontId="0" fillId="27" borderId="32" xfId="0" applyNumberFormat="1" applyFill="1" applyBorder="1">
      <alignment vertical="center"/>
    </xf>
    <xf numFmtId="0" fontId="6" fillId="14" borderId="39" xfId="0" applyFont="1" applyFill="1" applyBorder="1" applyAlignment="1">
      <alignment horizontal="center" vertical="center"/>
    </xf>
    <xf numFmtId="0" fontId="6" fillId="5" borderId="1" xfId="0" applyFont="1" applyFill="1" applyBorder="1" applyAlignment="1"/>
    <xf numFmtId="0" fontId="6" fillId="5" borderId="1" xfId="0" applyFont="1" applyFill="1" applyBorder="1" applyAlignment="1">
      <alignment horizontal="center" vertical="center"/>
    </xf>
    <xf numFmtId="0" fontId="6" fillId="5" borderId="6" xfId="0" applyFont="1" applyFill="1" applyBorder="1" applyAlignment="1">
      <alignment horizontal="center" vertical="center"/>
    </xf>
    <xf numFmtId="0" fontId="6" fillId="5" borderId="29" xfId="0" applyFont="1" applyFill="1" applyBorder="1" applyAlignment="1">
      <alignment horizontal="center" vertical="center"/>
    </xf>
    <xf numFmtId="0" fontId="33" fillId="0" borderId="1" xfId="0" applyFont="1" applyBorder="1" applyAlignment="1">
      <alignment horizontal="center"/>
    </xf>
    <xf numFmtId="0" fontId="33" fillId="0" borderId="32" xfId="0" applyFont="1" applyBorder="1" applyAlignment="1">
      <alignment horizontal="center"/>
    </xf>
    <xf numFmtId="0" fontId="31" fillId="0" borderId="1" xfId="0" applyFont="1" applyBorder="1">
      <alignment vertical="center"/>
    </xf>
    <xf numFmtId="0" fontId="0" fillId="0" borderId="6" xfId="0" applyBorder="1" applyAlignment="1">
      <alignment horizontal="center" vertical="center"/>
    </xf>
    <xf numFmtId="0" fontId="34" fillId="0" borderId="0" xfId="0" applyFont="1" applyAlignment="1">
      <alignment horizontal="left" vertical="center" wrapText="1"/>
    </xf>
    <xf numFmtId="0" fontId="35" fillId="0" borderId="0" xfId="0" applyFont="1" applyAlignment="1">
      <alignment vertical="center" wrapText="1"/>
    </xf>
    <xf numFmtId="182" fontId="0" fillId="0" borderId="0" xfId="0" applyNumberFormat="1">
      <alignment vertical="center"/>
    </xf>
    <xf numFmtId="0" fontId="0" fillId="0" borderId="0" xfId="0" applyAlignment="1">
      <alignment horizontal="right" vertical="center"/>
    </xf>
    <xf numFmtId="182" fontId="0" fillId="0" borderId="1" xfId="0" quotePrefix="1" applyNumberFormat="1" applyBorder="1" applyAlignment="1">
      <alignment horizontal="right" vertical="center"/>
    </xf>
    <xf numFmtId="49" fontId="36" fillId="0" borderId="73" xfId="0" applyNumberFormat="1" applyFont="1" applyBorder="1" applyAlignment="1">
      <alignment vertical="center" wrapText="1"/>
    </xf>
    <xf numFmtId="0" fontId="36" fillId="0" borderId="73" xfId="0" applyFont="1" applyBorder="1" applyAlignment="1">
      <alignment vertical="center" wrapText="1"/>
    </xf>
    <xf numFmtId="0" fontId="37" fillId="0" borderId="73" xfId="0" applyFont="1" applyBorder="1" applyAlignment="1">
      <alignment vertical="center" wrapText="1"/>
    </xf>
    <xf numFmtId="177" fontId="37" fillId="0" borderId="73" xfId="0" applyNumberFormat="1" applyFont="1" applyBorder="1" applyAlignment="1">
      <alignment vertical="center" wrapText="1"/>
    </xf>
    <xf numFmtId="0" fontId="38" fillId="32" borderId="73" xfId="0" applyFont="1" applyFill="1" applyBorder="1" applyAlignment="1">
      <alignment horizontal="center" vertical="center" wrapText="1"/>
    </xf>
    <xf numFmtId="0" fontId="38" fillId="32" borderId="73" xfId="0" applyFont="1" applyFill="1" applyBorder="1" applyAlignment="1">
      <alignment vertical="center" wrapText="1"/>
    </xf>
    <xf numFmtId="3" fontId="38" fillId="32" borderId="73" xfId="0" applyNumberFormat="1" applyFont="1" applyFill="1" applyBorder="1" applyAlignment="1">
      <alignment vertical="center" wrapText="1"/>
    </xf>
    <xf numFmtId="0" fontId="38" fillId="32" borderId="76" xfId="0" applyFont="1" applyFill="1" applyBorder="1" applyAlignment="1">
      <alignment horizontal="center" vertical="center" wrapText="1"/>
    </xf>
    <xf numFmtId="3" fontId="38" fillId="32" borderId="76" xfId="0" applyNumberFormat="1" applyFont="1" applyFill="1" applyBorder="1" applyAlignment="1">
      <alignment vertical="center" wrapText="1"/>
    </xf>
    <xf numFmtId="0" fontId="38" fillId="32" borderId="76" xfId="0" applyFont="1" applyFill="1" applyBorder="1" applyAlignment="1">
      <alignment vertical="center" wrapText="1"/>
    </xf>
    <xf numFmtId="0" fontId="38" fillId="32" borderId="74" xfId="0" applyFont="1" applyFill="1" applyBorder="1" applyAlignment="1">
      <alignment horizontal="center" vertical="center" wrapText="1"/>
    </xf>
    <xf numFmtId="0" fontId="38" fillId="32" borderId="75" xfId="0" applyFont="1" applyFill="1" applyBorder="1" applyAlignment="1">
      <alignment horizontal="center" vertical="center" wrapText="1"/>
    </xf>
    <xf numFmtId="0" fontId="38" fillId="32" borderId="77" xfId="0" applyFont="1" applyFill="1" applyBorder="1" applyAlignment="1">
      <alignment horizontal="center" vertical="center" wrapText="1"/>
    </xf>
    <xf numFmtId="0" fontId="38" fillId="32" borderId="78" xfId="0" applyFont="1" applyFill="1" applyBorder="1" applyAlignment="1">
      <alignment horizontal="center" vertical="center" wrapText="1"/>
    </xf>
    <xf numFmtId="0" fontId="38" fillId="32" borderId="79" xfId="0" applyFont="1" applyFill="1" applyBorder="1" applyAlignment="1">
      <alignment horizontal="center" vertical="center" wrapText="1"/>
    </xf>
    <xf numFmtId="0" fontId="38" fillId="32" borderId="80" xfId="0" applyFont="1" applyFill="1" applyBorder="1" applyAlignment="1">
      <alignment horizontal="center" vertical="center" wrapText="1"/>
    </xf>
    <xf numFmtId="0" fontId="38" fillId="32" borderId="81" xfId="0" applyFont="1" applyFill="1" applyBorder="1" applyAlignment="1">
      <alignment horizontal="center" vertical="center" wrapText="1"/>
    </xf>
    <xf numFmtId="0" fontId="38" fillId="32" borderId="0" xfId="0" applyFont="1" applyFill="1" applyAlignment="1">
      <alignment horizontal="center" vertical="center" wrapText="1"/>
    </xf>
    <xf numFmtId="178" fontId="0" fillId="0" borderId="0" xfId="0" applyNumberFormat="1">
      <alignment vertical="center"/>
    </xf>
    <xf numFmtId="177" fontId="0" fillId="0" borderId="0" xfId="0" applyNumberFormat="1">
      <alignment vertical="center"/>
    </xf>
    <xf numFmtId="0" fontId="11" fillId="20" borderId="1" xfId="0" applyFont="1" applyFill="1" applyBorder="1">
      <alignment vertical="center"/>
    </xf>
    <xf numFmtId="0" fontId="11" fillId="7" borderId="9" xfId="0" applyFont="1" applyFill="1" applyBorder="1">
      <alignment vertical="center"/>
    </xf>
    <xf numFmtId="0" fontId="0" fillId="31" borderId="1" xfId="0" applyFill="1" applyBorder="1">
      <alignment vertical="center"/>
    </xf>
    <xf numFmtId="0" fontId="39" fillId="32" borderId="73" xfId="0" applyFont="1" applyFill="1" applyBorder="1" applyAlignment="1">
      <alignment horizontal="center" vertical="center" wrapText="1"/>
    </xf>
    <xf numFmtId="1" fontId="0" fillId="0" borderId="1" xfId="4" applyNumberFormat="1" applyFont="1" applyBorder="1">
      <alignment vertical="center"/>
    </xf>
    <xf numFmtId="0" fontId="0" fillId="31" borderId="1" xfId="0" applyFill="1" applyBorder="1" applyAlignment="1">
      <alignment horizontal="right" vertical="center"/>
    </xf>
    <xf numFmtId="2" fontId="0" fillId="0" borderId="6" xfId="0" applyNumberFormat="1" applyBorder="1">
      <alignment vertical="center"/>
    </xf>
    <xf numFmtId="0" fontId="0" fillId="14" borderId="7" xfId="0" applyFill="1" applyBorder="1">
      <alignment vertical="center"/>
    </xf>
    <xf numFmtId="0" fontId="0" fillId="14" borderId="1" xfId="0" applyFill="1" applyBorder="1">
      <alignment vertical="center"/>
    </xf>
    <xf numFmtId="2" fontId="0" fillId="0" borderId="1" xfId="0" applyNumberFormat="1" applyBorder="1" applyAlignment="1">
      <alignment horizontal="right" vertical="center"/>
    </xf>
    <xf numFmtId="2" fontId="0" fillId="0" borderId="0" xfId="0" applyNumberFormat="1" applyAlignment="1">
      <alignment horizontal="right" vertical="center"/>
    </xf>
    <xf numFmtId="0" fontId="11" fillId="16" borderId="1" xfId="0" applyFont="1" applyFill="1" applyBorder="1">
      <alignment vertical="center"/>
    </xf>
    <xf numFmtId="183" fontId="0" fillId="0" borderId="1" xfId="0" applyNumberFormat="1" applyBorder="1">
      <alignment vertical="center"/>
    </xf>
    <xf numFmtId="0" fontId="41" fillId="4" borderId="1" xfId="0" applyFont="1" applyFill="1" applyBorder="1" applyAlignment="1">
      <alignment horizontal="center" vertical="center"/>
    </xf>
    <xf numFmtId="176" fontId="7" fillId="0" borderId="1" xfId="0" applyNumberFormat="1" applyFont="1" applyBorder="1" applyAlignment="1"/>
    <xf numFmtId="1" fontId="7" fillId="0" borderId="1" xfId="0" applyNumberFormat="1" applyFont="1" applyBorder="1" applyAlignment="1"/>
    <xf numFmtId="41" fontId="7" fillId="14" borderId="1" xfId="4" applyFont="1" applyFill="1" applyBorder="1" applyAlignment="1"/>
    <xf numFmtId="184" fontId="0" fillId="0" borderId="0" xfId="0" applyNumberFormat="1">
      <alignment vertical="center"/>
    </xf>
    <xf numFmtId="178" fontId="35" fillId="0" borderId="0" xfId="0" applyNumberFormat="1" applyFont="1" applyAlignment="1">
      <alignment vertical="center" wrapText="1"/>
    </xf>
    <xf numFmtId="1" fontId="35" fillId="0" borderId="0" xfId="0" applyNumberFormat="1" applyFont="1" applyAlignment="1">
      <alignment vertical="center" wrapText="1"/>
    </xf>
    <xf numFmtId="0" fontId="34" fillId="16" borderId="0" xfId="0" applyFont="1" applyFill="1" applyAlignment="1">
      <alignment horizontal="left" vertical="center" wrapText="1"/>
    </xf>
    <xf numFmtId="0" fontId="35" fillId="16" borderId="0" xfId="0" applyFont="1" applyFill="1" applyAlignment="1">
      <alignment vertical="center" wrapText="1"/>
    </xf>
    <xf numFmtId="178" fontId="35" fillId="16" borderId="0" xfId="0" applyNumberFormat="1" applyFont="1" applyFill="1" applyAlignment="1">
      <alignment vertical="center" wrapText="1"/>
    </xf>
    <xf numFmtId="0" fontId="0" fillId="16" borderId="0" xfId="0" applyFill="1">
      <alignment vertical="center"/>
    </xf>
    <xf numFmtId="2" fontId="7" fillId="0" borderId="1" xfId="0" applyNumberFormat="1" applyFont="1" applyBorder="1" applyAlignment="1"/>
    <xf numFmtId="0" fontId="7" fillId="16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/>
    </xf>
    <xf numFmtId="1" fontId="6" fillId="0" borderId="1" xfId="0" applyNumberFormat="1" applyFont="1" applyBorder="1" applyAlignment="1">
      <alignment horizontal="center"/>
    </xf>
    <xf numFmtId="185" fontId="0" fillId="0" borderId="1" xfId="0" applyNumberFormat="1" applyBorder="1">
      <alignment vertical="center"/>
    </xf>
    <xf numFmtId="1" fontId="0" fillId="0" borderId="0" xfId="0" applyNumberFormat="1">
      <alignment vertical="center"/>
    </xf>
    <xf numFmtId="186" fontId="0" fillId="0" borderId="0" xfId="0" applyNumberFormat="1">
      <alignment vertical="center"/>
    </xf>
    <xf numFmtId="0" fontId="9" fillId="9" borderId="1" xfId="0" applyFont="1" applyFill="1" applyBorder="1" applyAlignment="1">
      <alignment horizontal="center" vertical="center"/>
    </xf>
    <xf numFmtId="0" fontId="11" fillId="16" borderId="9" xfId="0" applyFont="1" applyFill="1" applyBorder="1">
      <alignment vertical="center"/>
    </xf>
    <xf numFmtId="0" fontId="11" fillId="36" borderId="1" xfId="0" applyFont="1" applyFill="1" applyBorder="1">
      <alignment vertical="center"/>
    </xf>
    <xf numFmtId="1" fontId="0" fillId="0" borderId="1" xfId="0" applyNumberFormat="1" applyBorder="1">
      <alignment vertical="center"/>
    </xf>
    <xf numFmtId="0" fontId="0" fillId="31" borderId="0" xfId="0" applyFill="1">
      <alignment vertical="center"/>
    </xf>
    <xf numFmtId="0" fontId="0" fillId="14" borderId="9" xfId="0" applyFill="1" applyBorder="1" applyAlignment="1">
      <alignment horizontal="right" vertical="center"/>
    </xf>
    <xf numFmtId="0" fontId="6" fillId="0" borderId="0" xfId="0" applyFont="1" applyAlignment="1">
      <alignment horizontal="center" vertical="center"/>
    </xf>
    <xf numFmtId="0" fontId="15" fillId="0" borderId="0" xfId="0" applyFont="1" applyAlignment="1"/>
    <xf numFmtId="0" fontId="15" fillId="14" borderId="1" xfId="0" applyFont="1" applyFill="1" applyBorder="1" applyAlignment="1">
      <alignment horizontal="center" vertical="center"/>
    </xf>
    <xf numFmtId="41" fontId="0" fillId="0" borderId="1" xfId="4" applyFont="1" applyBorder="1">
      <alignment vertical="center"/>
    </xf>
    <xf numFmtId="0" fontId="6" fillId="9" borderId="1" xfId="0" applyFont="1" applyFill="1" applyBorder="1" applyAlignment="1"/>
    <xf numFmtId="0" fontId="27" fillId="32" borderId="0" xfId="0" applyFont="1" applyFill="1">
      <alignment vertical="center"/>
    </xf>
    <xf numFmtId="0" fontId="42" fillId="32" borderId="0" xfId="0" applyFont="1" applyFill="1">
      <alignment vertical="center"/>
    </xf>
    <xf numFmtId="0" fontId="43" fillId="32" borderId="0" xfId="0" applyFont="1" applyFill="1">
      <alignment vertical="center"/>
    </xf>
    <xf numFmtId="0" fontId="47" fillId="32" borderId="0" xfId="0" applyFont="1" applyFill="1">
      <alignment vertical="center"/>
    </xf>
    <xf numFmtId="0" fontId="48" fillId="37" borderId="84" xfId="0" applyFont="1" applyFill="1" applyBorder="1" applyAlignment="1">
      <alignment horizontal="center" vertical="center" wrapText="1"/>
    </xf>
    <xf numFmtId="0" fontId="11" fillId="32" borderId="84" xfId="0" applyFont="1" applyFill="1" applyBorder="1" applyAlignment="1">
      <alignment horizontal="center" vertical="center" wrapText="1"/>
    </xf>
    <xf numFmtId="0" fontId="27" fillId="32" borderId="84" xfId="0" applyFont="1" applyFill="1" applyBorder="1" applyAlignment="1">
      <alignment vertical="center" wrapText="1"/>
    </xf>
    <xf numFmtId="0" fontId="11" fillId="38" borderId="84" xfId="0" applyFont="1" applyFill="1" applyBorder="1" applyAlignment="1">
      <alignment horizontal="center" vertical="center" wrapText="1"/>
    </xf>
    <xf numFmtId="0" fontId="27" fillId="38" borderId="84" xfId="0" applyFont="1" applyFill="1" applyBorder="1" applyAlignment="1">
      <alignment vertical="center" wrapText="1"/>
    </xf>
    <xf numFmtId="0" fontId="27" fillId="39" borderId="0" xfId="0" applyFont="1" applyFill="1">
      <alignment vertical="center"/>
    </xf>
    <xf numFmtId="0" fontId="46" fillId="39" borderId="0" xfId="0" applyFont="1" applyFill="1">
      <alignment vertical="center"/>
    </xf>
    <xf numFmtId="0" fontId="45" fillId="39" borderId="0" xfId="0" applyFont="1" applyFill="1">
      <alignment vertical="center"/>
    </xf>
    <xf numFmtId="0" fontId="27" fillId="39" borderId="85" xfId="0" applyFont="1" applyFill="1" applyBorder="1">
      <alignment vertical="center"/>
    </xf>
    <xf numFmtId="49" fontId="44" fillId="39" borderId="83" xfId="0" applyNumberFormat="1" applyFont="1" applyFill="1" applyBorder="1" applyAlignment="1">
      <alignment horizontal="center" vertical="center"/>
    </xf>
    <xf numFmtId="0" fontId="49" fillId="32" borderId="84" xfId="0" applyFont="1" applyFill="1" applyBorder="1" applyAlignment="1">
      <alignment horizontal="center" vertical="center"/>
    </xf>
    <xf numFmtId="0" fontId="49" fillId="38" borderId="84" xfId="0" applyFont="1" applyFill="1" applyBorder="1" applyAlignment="1">
      <alignment horizontal="center" vertical="center"/>
    </xf>
    <xf numFmtId="0" fontId="50" fillId="32" borderId="84" xfId="0" applyFont="1" applyFill="1" applyBorder="1" applyAlignment="1">
      <alignment horizontal="center" vertical="center"/>
    </xf>
    <xf numFmtId="0" fontId="11" fillId="23" borderId="15" xfId="0" applyFont="1" applyFill="1" applyBorder="1" applyAlignment="1">
      <alignment horizontal="center" vertical="center"/>
    </xf>
    <xf numFmtId="0" fontId="11" fillId="23" borderId="16" xfId="0" applyFont="1" applyFill="1" applyBorder="1" applyAlignment="1">
      <alignment horizontal="center" vertical="center"/>
    </xf>
    <xf numFmtId="0" fontId="11" fillId="23" borderId="17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1" fillId="9" borderId="52" xfId="0" applyFont="1" applyFill="1" applyBorder="1" applyAlignment="1">
      <alignment horizontal="center" vertical="center"/>
    </xf>
    <xf numFmtId="0" fontId="11" fillId="9" borderId="53" xfId="0" applyFont="1" applyFill="1" applyBorder="1" applyAlignment="1">
      <alignment horizontal="center" vertical="center"/>
    </xf>
    <xf numFmtId="0" fontId="11" fillId="9" borderId="54" xfId="0" applyFont="1" applyFill="1" applyBorder="1" applyAlignment="1">
      <alignment horizontal="center" vertical="center"/>
    </xf>
    <xf numFmtId="0" fontId="11" fillId="9" borderId="55" xfId="0" applyFont="1" applyFill="1" applyBorder="1" applyAlignment="1">
      <alignment horizontal="center" vertical="center"/>
    </xf>
    <xf numFmtId="0" fontId="11" fillId="9" borderId="0" xfId="0" applyFont="1" applyFill="1" applyAlignment="1">
      <alignment horizontal="center" vertical="center"/>
    </xf>
    <xf numFmtId="0" fontId="11" fillId="9" borderId="56" xfId="0" applyFont="1" applyFill="1" applyBorder="1" applyAlignment="1">
      <alignment horizontal="center" vertical="center"/>
    </xf>
    <xf numFmtId="0" fontId="11" fillId="9" borderId="57" xfId="0" applyFont="1" applyFill="1" applyBorder="1" applyAlignment="1">
      <alignment horizontal="center" vertical="center"/>
    </xf>
    <xf numFmtId="0" fontId="11" fillId="9" borderId="58" xfId="0" applyFont="1" applyFill="1" applyBorder="1" applyAlignment="1">
      <alignment horizontal="center" vertical="center"/>
    </xf>
    <xf numFmtId="0" fontId="11" fillId="9" borderId="59" xfId="0" applyFont="1" applyFill="1" applyBorder="1" applyAlignment="1">
      <alignment horizontal="center" vertical="center"/>
    </xf>
    <xf numFmtId="0" fontId="11" fillId="19" borderId="6" xfId="0" applyFont="1" applyFill="1" applyBorder="1" applyAlignment="1">
      <alignment horizontal="center" vertical="center"/>
    </xf>
    <xf numFmtId="0" fontId="11" fillId="19" borderId="41" xfId="0" applyFont="1" applyFill="1" applyBorder="1" applyAlignment="1">
      <alignment horizontal="center" vertical="center"/>
    </xf>
    <xf numFmtId="0" fontId="11" fillId="19" borderId="7" xfId="0" applyFont="1" applyFill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41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63" xfId="0" applyBorder="1" applyAlignment="1">
      <alignment horizontal="center" vertical="center"/>
    </xf>
    <xf numFmtId="0" fontId="0" fillId="0" borderId="64" xfId="0" applyBorder="1" applyAlignment="1">
      <alignment horizontal="center" vertical="center"/>
    </xf>
    <xf numFmtId="0" fontId="0" fillId="0" borderId="65" xfId="0" applyBorder="1" applyAlignment="1">
      <alignment horizontal="center" vertical="center"/>
    </xf>
    <xf numFmtId="0" fontId="11" fillId="19" borderId="1" xfId="0" applyFont="1" applyFill="1" applyBorder="1" applyAlignment="1">
      <alignment horizontal="center" vertical="center"/>
    </xf>
    <xf numFmtId="0" fontId="27" fillId="38" borderId="84" xfId="0" applyFont="1" applyFill="1" applyBorder="1" applyAlignment="1">
      <alignment vertical="center" wrapText="1"/>
    </xf>
    <xf numFmtId="0" fontId="48" fillId="37" borderId="84" xfId="0" applyFont="1" applyFill="1" applyBorder="1" applyAlignment="1">
      <alignment horizontal="center" vertical="center" wrapText="1"/>
    </xf>
    <xf numFmtId="0" fontId="27" fillId="32" borderId="84" xfId="0" applyFont="1" applyFill="1" applyBorder="1" applyAlignment="1">
      <alignment vertical="center" wrapText="1"/>
    </xf>
    <xf numFmtId="0" fontId="6" fillId="18" borderId="5" xfId="3" applyFont="1" applyFill="1" applyBorder="1" applyAlignment="1">
      <alignment horizontal="center" vertical="center"/>
    </xf>
    <xf numFmtId="0" fontId="6" fillId="5" borderId="5" xfId="3" applyFont="1" applyFill="1" applyBorder="1" applyAlignment="1">
      <alignment horizontal="center" vertical="center"/>
    </xf>
    <xf numFmtId="0" fontId="6" fillId="18" borderId="19" xfId="3" applyFont="1" applyFill="1" applyBorder="1" applyAlignment="1">
      <alignment horizontal="center" vertical="center"/>
    </xf>
    <xf numFmtId="0" fontId="6" fillId="18" borderId="22" xfId="3" applyFont="1" applyFill="1" applyBorder="1" applyAlignment="1">
      <alignment horizontal="center" vertical="center"/>
    </xf>
    <xf numFmtId="0" fontId="6" fillId="16" borderId="5" xfId="3" applyFont="1" applyFill="1" applyBorder="1" applyAlignment="1">
      <alignment horizontal="center" vertical="center"/>
    </xf>
    <xf numFmtId="0" fontId="15" fillId="5" borderId="5" xfId="3" applyFont="1" applyFill="1" applyBorder="1" applyAlignment="1">
      <alignment horizontal="center" vertical="center"/>
    </xf>
    <xf numFmtId="0" fontId="6" fillId="16" borderId="19" xfId="3" applyFont="1" applyFill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11" fillId="9" borderId="13" xfId="0" applyFont="1" applyFill="1" applyBorder="1" applyAlignment="1">
      <alignment horizontal="center" vertical="center"/>
    </xf>
    <xf numFmtId="0" fontId="11" fillId="9" borderId="14" xfId="0" applyFont="1" applyFill="1" applyBorder="1" applyAlignment="1">
      <alignment horizontal="center" vertical="center"/>
    </xf>
    <xf numFmtId="0" fontId="11" fillId="10" borderId="13" xfId="0" applyFont="1" applyFill="1" applyBorder="1" applyAlignment="1">
      <alignment horizontal="center" vertical="center"/>
    </xf>
    <xf numFmtId="0" fontId="11" fillId="10" borderId="14" xfId="0" applyFont="1" applyFill="1" applyBorder="1" applyAlignment="1">
      <alignment horizontal="center" vertical="center"/>
    </xf>
    <xf numFmtId="0" fontId="11" fillId="11" borderId="55" xfId="0" applyFont="1" applyFill="1" applyBorder="1" applyAlignment="1">
      <alignment horizontal="center" vertical="center"/>
    </xf>
    <xf numFmtId="0" fontId="11" fillId="11" borderId="0" xfId="0" applyFont="1" applyFill="1" applyAlignment="1">
      <alignment horizontal="center" vertical="center"/>
    </xf>
    <xf numFmtId="0" fontId="11" fillId="11" borderId="56" xfId="0" applyFont="1" applyFill="1" applyBorder="1" applyAlignment="1">
      <alignment horizontal="center" vertical="center"/>
    </xf>
    <xf numFmtId="0" fontId="0" fillId="31" borderId="70" xfId="0" applyFill="1" applyBorder="1" applyAlignment="1">
      <alignment horizontal="center" vertical="center" wrapText="1"/>
    </xf>
    <xf numFmtId="0" fontId="0" fillId="31" borderId="71" xfId="0" applyFill="1" applyBorder="1" applyAlignment="1">
      <alignment horizontal="center" vertical="center"/>
    </xf>
    <xf numFmtId="0" fontId="0" fillId="31" borderId="68" xfId="0" applyFill="1" applyBorder="1" applyAlignment="1">
      <alignment horizontal="center" vertical="center"/>
    </xf>
    <xf numFmtId="0" fontId="4" fillId="4" borderId="18" xfId="0" applyFont="1" applyFill="1" applyBorder="1" applyAlignment="1">
      <alignment horizontal="center" vertical="center"/>
    </xf>
    <xf numFmtId="0" fontId="4" fillId="4" borderId="9" xfId="0" applyFont="1" applyFill="1" applyBorder="1" applyAlignment="1">
      <alignment horizontal="center" vertical="center"/>
    </xf>
    <xf numFmtId="0" fontId="4" fillId="4" borderId="72" xfId="0" applyFont="1" applyFill="1" applyBorder="1" applyAlignment="1">
      <alignment horizontal="center" vertical="center"/>
    </xf>
    <xf numFmtId="0" fontId="0" fillId="22" borderId="1" xfId="0" applyFill="1" applyBorder="1" applyAlignment="1">
      <alignment horizontal="center" vertical="center"/>
    </xf>
    <xf numFmtId="0" fontId="0" fillId="21" borderId="1" xfId="0" applyFill="1" applyBorder="1" applyAlignment="1">
      <alignment horizontal="center" vertical="center"/>
    </xf>
    <xf numFmtId="0" fontId="6" fillId="30" borderId="39" xfId="0" applyFont="1" applyFill="1" applyBorder="1" applyAlignment="1">
      <alignment horizontal="center" vertical="center" wrapText="1"/>
    </xf>
    <xf numFmtId="0" fontId="6" fillId="30" borderId="69" xfId="0" applyFont="1" applyFill="1" applyBorder="1" applyAlignment="1">
      <alignment horizontal="center" vertical="center"/>
    </xf>
    <xf numFmtId="0" fontId="6" fillId="30" borderId="62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1" fillId="9" borderId="6" xfId="0" applyFont="1" applyFill="1" applyBorder="1" applyAlignment="1">
      <alignment horizontal="center" vertical="center"/>
    </xf>
    <xf numFmtId="0" fontId="11" fillId="9" borderId="41" xfId="0" applyFont="1" applyFill="1" applyBorder="1" applyAlignment="1">
      <alignment horizontal="center" vertical="center"/>
    </xf>
    <xf numFmtId="0" fontId="11" fillId="9" borderId="7" xfId="0" applyFont="1" applyFill="1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11" fillId="7" borderId="1" xfId="0" applyFont="1" applyFill="1" applyBorder="1" applyAlignment="1">
      <alignment horizontal="center" vertical="center"/>
    </xf>
    <xf numFmtId="0" fontId="11" fillId="23" borderId="6" xfId="0" applyFont="1" applyFill="1" applyBorder="1" applyAlignment="1">
      <alignment horizontal="center" vertical="center"/>
    </xf>
    <xf numFmtId="0" fontId="11" fillId="23" borderId="41" xfId="0" applyFont="1" applyFill="1" applyBorder="1" applyAlignment="1">
      <alignment horizontal="center" vertical="center"/>
    </xf>
    <xf numFmtId="0" fontId="11" fillId="23" borderId="7" xfId="0" applyFont="1" applyFill="1" applyBorder="1" applyAlignment="1">
      <alignment horizontal="center" vertical="center"/>
    </xf>
    <xf numFmtId="0" fontId="11" fillId="16" borderId="1" xfId="0" applyFont="1" applyFill="1" applyBorder="1" applyAlignment="1">
      <alignment horizontal="center" vertical="center"/>
    </xf>
    <xf numFmtId="0" fontId="11" fillId="34" borderId="6" xfId="0" applyFont="1" applyFill="1" applyBorder="1" applyAlignment="1">
      <alignment horizontal="center" vertical="center"/>
    </xf>
    <xf numFmtId="0" fontId="11" fillId="34" borderId="41" xfId="0" applyFont="1" applyFill="1" applyBorder="1" applyAlignment="1">
      <alignment horizontal="center" vertical="center"/>
    </xf>
    <xf numFmtId="0" fontId="11" fillId="34" borderId="7" xfId="0" applyFont="1" applyFill="1" applyBorder="1" applyAlignment="1">
      <alignment horizontal="center" vertical="center"/>
    </xf>
    <xf numFmtId="0" fontId="11" fillId="5" borderId="6" xfId="0" applyFont="1" applyFill="1" applyBorder="1" applyAlignment="1">
      <alignment horizontal="center" vertical="center"/>
    </xf>
    <xf numFmtId="0" fontId="11" fillId="5" borderId="41" xfId="0" applyFont="1" applyFill="1" applyBorder="1" applyAlignment="1">
      <alignment horizontal="center" vertical="center"/>
    </xf>
    <xf numFmtId="0" fontId="11" fillId="5" borderId="7" xfId="0" applyFont="1" applyFill="1" applyBorder="1" applyAlignment="1">
      <alignment horizontal="center" vertical="center"/>
    </xf>
    <xf numFmtId="0" fontId="11" fillId="35" borderId="6" xfId="0" applyFont="1" applyFill="1" applyBorder="1" applyAlignment="1">
      <alignment horizontal="center" vertical="center"/>
    </xf>
    <xf numFmtId="0" fontId="11" fillId="35" borderId="41" xfId="0" applyFont="1" applyFill="1" applyBorder="1" applyAlignment="1">
      <alignment horizontal="center" vertical="center"/>
    </xf>
    <xf numFmtId="0" fontId="11" fillId="35" borderId="7" xfId="0" applyFont="1" applyFill="1" applyBorder="1" applyAlignment="1">
      <alignment horizontal="center" vertical="center"/>
    </xf>
    <xf numFmtId="0" fontId="11" fillId="8" borderId="6" xfId="0" applyFont="1" applyFill="1" applyBorder="1" applyAlignment="1">
      <alignment horizontal="center" vertical="center"/>
    </xf>
    <xf numFmtId="0" fontId="11" fillId="8" borderId="41" xfId="0" applyFont="1" applyFill="1" applyBorder="1" applyAlignment="1">
      <alignment horizontal="center" vertical="center"/>
    </xf>
    <xf numFmtId="0" fontId="11" fillId="8" borderId="7" xfId="0" applyFont="1" applyFill="1" applyBorder="1" applyAlignment="1">
      <alignment horizontal="center" vertical="center"/>
    </xf>
    <xf numFmtId="0" fontId="19" fillId="33" borderId="6" xfId="0" applyFont="1" applyFill="1" applyBorder="1" applyAlignment="1">
      <alignment horizontal="center" vertical="center"/>
    </xf>
    <xf numFmtId="0" fontId="19" fillId="33" borderId="41" xfId="0" applyFont="1" applyFill="1" applyBorder="1" applyAlignment="1">
      <alignment horizontal="center" vertical="center"/>
    </xf>
    <xf numFmtId="0" fontId="41" fillId="4" borderId="1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/>
    </xf>
    <xf numFmtId="0" fontId="11" fillId="14" borderId="1" xfId="0" applyFont="1" applyFill="1" applyBorder="1" applyAlignment="1">
      <alignment horizontal="center" vertical="center"/>
    </xf>
    <xf numFmtId="0" fontId="11" fillId="9" borderId="1" xfId="0" applyFont="1" applyFill="1" applyBorder="1" applyAlignment="1">
      <alignment horizontal="center" vertical="center"/>
    </xf>
    <xf numFmtId="0" fontId="11" fillId="17" borderId="15" xfId="0" applyFont="1" applyFill="1" applyBorder="1" applyAlignment="1">
      <alignment horizontal="center" vertical="center"/>
    </xf>
    <xf numFmtId="0" fontId="11" fillId="17" borderId="16" xfId="0" applyFont="1" applyFill="1" applyBorder="1" applyAlignment="1">
      <alignment horizontal="center" vertical="center"/>
    </xf>
    <xf numFmtId="0" fontId="11" fillId="17" borderId="17" xfId="0" applyFont="1" applyFill="1" applyBorder="1" applyAlignment="1">
      <alignment horizontal="center" vertical="center"/>
    </xf>
    <xf numFmtId="0" fontId="11" fillId="9" borderId="15" xfId="0" applyFont="1" applyFill="1" applyBorder="1" applyAlignment="1">
      <alignment horizontal="center" vertical="center"/>
    </xf>
    <xf numFmtId="0" fontId="11" fillId="9" borderId="16" xfId="0" applyFont="1" applyFill="1" applyBorder="1" applyAlignment="1">
      <alignment horizontal="center" vertical="center"/>
    </xf>
    <xf numFmtId="0" fontId="11" fillId="9" borderId="17" xfId="0" applyFont="1" applyFill="1" applyBorder="1" applyAlignment="1">
      <alignment horizontal="center" vertical="center"/>
    </xf>
    <xf numFmtId="0" fontId="11" fillId="17" borderId="1" xfId="0" applyFont="1" applyFill="1" applyBorder="1" applyAlignment="1">
      <alignment horizontal="center" vertical="center"/>
    </xf>
    <xf numFmtId="0" fontId="11" fillId="17" borderId="18" xfId="0" applyFont="1" applyFill="1" applyBorder="1" applyAlignment="1">
      <alignment horizontal="center" vertical="center"/>
    </xf>
    <xf numFmtId="0" fontId="11" fillId="5" borderId="15" xfId="0" applyFont="1" applyFill="1" applyBorder="1" applyAlignment="1">
      <alignment horizontal="center" vertical="center"/>
    </xf>
    <xf numFmtId="0" fontId="11" fillId="5" borderId="16" xfId="0" applyFont="1" applyFill="1" applyBorder="1" applyAlignment="1">
      <alignment horizontal="center" vertical="center"/>
    </xf>
    <xf numFmtId="0" fontId="11" fillId="5" borderId="17" xfId="0" applyFont="1" applyFill="1" applyBorder="1" applyAlignment="1">
      <alignment horizontal="center" vertical="center"/>
    </xf>
    <xf numFmtId="0" fontId="4" fillId="4" borderId="82" xfId="0" applyFont="1" applyFill="1" applyBorder="1" applyAlignment="1">
      <alignment horizontal="center" vertical="center"/>
    </xf>
    <xf numFmtId="0" fontId="4" fillId="4" borderId="0" xfId="0" applyFont="1" applyFill="1" applyAlignment="1">
      <alignment horizontal="center" vertical="center"/>
    </xf>
    <xf numFmtId="0" fontId="11" fillId="11" borderId="15" xfId="0" applyFont="1" applyFill="1" applyBorder="1" applyAlignment="1">
      <alignment horizontal="center" vertical="center"/>
    </xf>
    <xf numFmtId="0" fontId="11" fillId="11" borderId="16" xfId="0" applyFont="1" applyFill="1" applyBorder="1" applyAlignment="1">
      <alignment horizontal="center" vertical="center"/>
    </xf>
    <xf numFmtId="0" fontId="11" fillId="11" borderId="17" xfId="0" applyFont="1" applyFill="1" applyBorder="1" applyAlignment="1">
      <alignment horizontal="center" vertical="center"/>
    </xf>
    <xf numFmtId="0" fontId="11" fillId="11" borderId="12" xfId="0" applyFont="1" applyFill="1" applyBorder="1" applyAlignment="1">
      <alignment horizontal="center" vertical="center"/>
    </xf>
    <xf numFmtId="0" fontId="11" fillId="11" borderId="10" xfId="0" applyFont="1" applyFill="1" applyBorder="1" applyAlignment="1">
      <alignment horizontal="center" vertical="center"/>
    </xf>
    <xf numFmtId="0" fontId="11" fillId="11" borderId="11" xfId="0" applyFont="1" applyFill="1" applyBorder="1" applyAlignment="1">
      <alignment horizontal="center" vertical="center"/>
    </xf>
    <xf numFmtId="0" fontId="0" fillId="0" borderId="44" xfId="0" applyBorder="1" applyAlignment="1">
      <alignment horizontal="center" vertical="center"/>
    </xf>
    <xf numFmtId="0" fontId="0" fillId="0" borderId="45" xfId="0" applyBorder="1" applyAlignment="1">
      <alignment horizontal="center" vertical="center"/>
    </xf>
  </cellXfs>
  <cellStyles count="5">
    <cellStyle name="백분율" xfId="1" builtinId="5"/>
    <cellStyle name="쉼표 [0]" xfId="4" builtinId="6"/>
    <cellStyle name="표준" xfId="0" builtinId="0"/>
    <cellStyle name="표준 11 2" xfId="3" xr:uid="{00000000-0005-0000-0000-000003000000}"/>
    <cellStyle name="표준 6" xfId="2" xr:uid="{00000000-0005-0000-0000-000004000000}"/>
  </cellStyles>
  <dxfs count="115"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0.499984740745262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0.499984740745262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0.49998474074526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0.499984740745262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0.499984740745262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0.499984740745262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6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0.49998474074526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34" Type="http://schemas.openxmlformats.org/officeDocument/2006/relationships/externalLink" Target="externalLinks/externalLink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theme" Target="theme/theme1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ko-KR" altLang="en-US"/>
              <a:t>주요 재화 획득량 차트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EEA9-41E8-84D6-CFFEBA50A3B3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EEA9-41E8-84D6-CFFEBA50A3B3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EEA9-41E8-84D6-CFFEBA50A3B3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EEA9-41E8-84D6-CFFEBA50A3B3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EEA9-41E8-84D6-CFFEBA50A3B3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EEA9-41E8-84D6-CFFEBA50A3B3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EEA9-41E8-84D6-CFFEBA50A3B3}"/>
              </c:ext>
            </c:extLst>
          </c:dPt>
          <c:cat>
            <c:strRef>
              <c:f>'주요 재화 수급처 관리'!$I$9:$O$9</c:f>
              <c:strCache>
                <c:ptCount val="7"/>
                <c:pt idx="0">
                  <c:v>방치 재화</c:v>
                </c:pt>
                <c:pt idx="1">
                  <c:v>일일 퀘스트</c:v>
                </c:pt>
                <c:pt idx="2">
                  <c:v>주간 퀘스트</c:v>
                </c:pt>
                <c:pt idx="3">
                  <c:v>아스니아 미션</c:v>
                </c:pt>
                <c:pt idx="4">
                  <c:v>파견작전실</c:v>
                </c:pt>
                <c:pt idx="5">
                  <c:v>선물</c:v>
                </c:pt>
                <c:pt idx="6">
                  <c:v>메모리얼</c:v>
                </c:pt>
              </c:strCache>
            </c:strRef>
          </c:cat>
          <c:val>
            <c:numRef>
              <c:f>'주요 재화 수급처 관리'!$I$11:$O$11</c:f>
              <c:numCache>
                <c:formatCode>0.00%</c:formatCode>
                <c:ptCount val="7"/>
                <c:pt idx="0">
                  <c:v>0.9024712766558155</c:v>
                </c:pt>
                <c:pt idx="1">
                  <c:v>2.2928640158938397E-2</c:v>
                </c:pt>
                <c:pt idx="2">
                  <c:v>9.8265600681164567E-3</c:v>
                </c:pt>
                <c:pt idx="3">
                  <c:v>5.2408320363287762E-2</c:v>
                </c:pt>
                <c:pt idx="4">
                  <c:v>1.2197033218429553E-2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C59-4A4C-96EA-B6618A5201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ko-KR" altLang="en-US"/>
              <a:t>최종 파밍 시간</a:t>
            </a:r>
            <a:r>
              <a:rPr lang="en-US" altLang="ko-KR"/>
              <a:t>(</a:t>
            </a:r>
            <a:r>
              <a:rPr lang="ko-KR" altLang="en-US"/>
              <a:t>개별</a:t>
            </a:r>
            <a:r>
              <a:rPr lang="en-US" altLang="ko-KR"/>
              <a:t>)</a:t>
            </a:r>
            <a:endParaRPr lang="ko-KR" alt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 alt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오버클락!$AG$190</c:f>
              <c:strCache>
                <c:ptCount val="1"/>
                <c:pt idx="0">
                  <c:v>크레딧 파밍(개별)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val>
            <c:numRef>
              <c:f>오버클락!$AG$191:$AG$490</c:f>
              <c:numCache>
                <c:formatCode>0.000</c:formatCode>
                <c:ptCount val="300"/>
                <c:pt idx="0">
                  <c:v>0.17141296695156186</c:v>
                </c:pt>
                <c:pt idx="1">
                  <c:v>0.34282593390312371</c:v>
                </c:pt>
                <c:pt idx="2">
                  <c:v>0.5142389008546856</c:v>
                </c:pt>
                <c:pt idx="3">
                  <c:v>0.68565186780624743</c:v>
                </c:pt>
                <c:pt idx="4">
                  <c:v>0.85706483475780926</c:v>
                </c:pt>
                <c:pt idx="5">
                  <c:v>1.0285017184365084</c:v>
                </c:pt>
                <c:pt idx="6">
                  <c:v>1.1999386021152076</c:v>
                </c:pt>
                <c:pt idx="7">
                  <c:v>1.3713754857939069</c:v>
                </c:pt>
                <c:pt idx="8">
                  <c:v>1.5428123694726061</c:v>
                </c:pt>
                <c:pt idx="9">
                  <c:v>1.7142492531513054</c:v>
                </c:pt>
                <c:pt idx="10">
                  <c:v>1.8857141504956108</c:v>
                </c:pt>
                <c:pt idx="11">
                  <c:v>2.0571790478399161</c:v>
                </c:pt>
                <c:pt idx="12">
                  <c:v>2.2286439451842215</c:v>
                </c:pt>
                <c:pt idx="13">
                  <c:v>2.4001088425285269</c:v>
                </c:pt>
                <c:pt idx="14">
                  <c:v>2.5715737398728322</c:v>
                </c:pt>
                <c:pt idx="15">
                  <c:v>2.7429063244690157</c:v>
                </c:pt>
                <c:pt idx="16">
                  <c:v>2.9142389090651992</c:v>
                </c:pt>
                <c:pt idx="17">
                  <c:v>3.0855714936613827</c:v>
                </c:pt>
                <c:pt idx="18">
                  <c:v>3.2569040782575662</c:v>
                </c:pt>
                <c:pt idx="19">
                  <c:v>3.4282366628537497</c:v>
                </c:pt>
                <c:pt idx="20">
                  <c:v>3.5994427235976887</c:v>
                </c:pt>
                <c:pt idx="21">
                  <c:v>3.7706487843416276</c:v>
                </c:pt>
                <c:pt idx="22">
                  <c:v>3.9418548450855666</c:v>
                </c:pt>
                <c:pt idx="23">
                  <c:v>4.1130609058295056</c:v>
                </c:pt>
                <c:pt idx="24">
                  <c:v>4.284266966573445</c:v>
                </c:pt>
                <c:pt idx="25">
                  <c:v>4.455514262087191</c:v>
                </c:pt>
                <c:pt idx="26">
                  <c:v>4.6267615576009371</c:v>
                </c:pt>
                <c:pt idx="27">
                  <c:v>4.7980088531146832</c:v>
                </c:pt>
                <c:pt idx="28">
                  <c:v>4.9692561486284292</c:v>
                </c:pt>
                <c:pt idx="29">
                  <c:v>5.1405034441421753</c:v>
                </c:pt>
                <c:pt idx="30">
                  <c:v>5.3116344755566782</c:v>
                </c:pt>
                <c:pt idx="31">
                  <c:v>5.4827655069711811</c:v>
                </c:pt>
                <c:pt idx="32">
                  <c:v>5.6538965383856841</c:v>
                </c:pt>
                <c:pt idx="33">
                  <c:v>5.825027569800187</c:v>
                </c:pt>
                <c:pt idx="34">
                  <c:v>5.9961586012146899</c:v>
                </c:pt>
                <c:pt idx="35">
                  <c:v>6.1673392210782803</c:v>
                </c:pt>
                <c:pt idx="36">
                  <c:v>6.3385198409418706</c:v>
                </c:pt>
                <c:pt idx="37">
                  <c:v>6.5097004608054609</c:v>
                </c:pt>
                <c:pt idx="38">
                  <c:v>6.6808810806690513</c:v>
                </c:pt>
                <c:pt idx="39">
                  <c:v>6.8520617005326416</c:v>
                </c:pt>
                <c:pt idx="40">
                  <c:v>7.0231360015247857</c:v>
                </c:pt>
                <c:pt idx="41">
                  <c:v>7.1942103025169297</c:v>
                </c:pt>
                <c:pt idx="42">
                  <c:v>7.3652846035090738</c:v>
                </c:pt>
                <c:pt idx="43">
                  <c:v>7.5363589045012178</c:v>
                </c:pt>
                <c:pt idx="44">
                  <c:v>7.7074332054933619</c:v>
                </c:pt>
                <c:pt idx="45">
                  <c:v>7.8785653827620061</c:v>
                </c:pt>
                <c:pt idx="46">
                  <c:v>8.0496975600306513</c:v>
                </c:pt>
                <c:pt idx="47">
                  <c:v>8.2208297372992956</c:v>
                </c:pt>
                <c:pt idx="48">
                  <c:v>8.3919619145679398</c:v>
                </c:pt>
                <c:pt idx="49">
                  <c:v>8.5630940918365841</c:v>
                </c:pt>
                <c:pt idx="50">
                  <c:v>8.7341298133871721</c:v>
                </c:pt>
                <c:pt idx="51">
                  <c:v>8.9051655349377601</c:v>
                </c:pt>
                <c:pt idx="52">
                  <c:v>9.0762012564883481</c:v>
                </c:pt>
                <c:pt idx="53">
                  <c:v>9.2472369780389361</c:v>
                </c:pt>
                <c:pt idx="54">
                  <c:v>9.4182726995895241</c:v>
                </c:pt>
                <c:pt idx="55">
                  <c:v>9.5892173076772185</c:v>
                </c:pt>
                <c:pt idx="56">
                  <c:v>9.7601619157649129</c:v>
                </c:pt>
                <c:pt idx="57">
                  <c:v>9.9311065238526073</c:v>
                </c:pt>
                <c:pt idx="58">
                  <c:v>10.102051131940302</c:v>
                </c:pt>
                <c:pt idx="59">
                  <c:v>10.272995740027996</c:v>
                </c:pt>
                <c:pt idx="60">
                  <c:v>10.443854334597393</c:v>
                </c:pt>
                <c:pt idx="61">
                  <c:v>10.614712929166791</c:v>
                </c:pt>
                <c:pt idx="62">
                  <c:v>10.785571523736188</c:v>
                </c:pt>
                <c:pt idx="63">
                  <c:v>10.956430118305585</c:v>
                </c:pt>
                <c:pt idx="64">
                  <c:v>11.127288712874982</c:v>
                </c:pt>
                <c:pt idx="65">
                  <c:v>11.298221659245517</c:v>
                </c:pt>
                <c:pt idx="66">
                  <c:v>11.469154605616051</c:v>
                </c:pt>
                <c:pt idx="67">
                  <c:v>11.640087551986586</c:v>
                </c:pt>
                <c:pt idx="68">
                  <c:v>11.81102049835712</c:v>
                </c:pt>
                <c:pt idx="69">
                  <c:v>11.981953444727655</c:v>
                </c:pt>
                <c:pt idx="70">
                  <c:v>12.152964320231689</c:v>
                </c:pt>
                <c:pt idx="71">
                  <c:v>12.323975195735724</c:v>
                </c:pt>
                <c:pt idx="72">
                  <c:v>12.494986071239758</c:v>
                </c:pt>
                <c:pt idx="73">
                  <c:v>12.665996946743793</c:v>
                </c:pt>
                <c:pt idx="74">
                  <c:v>12.837007822247827</c:v>
                </c:pt>
                <c:pt idx="75">
                  <c:v>13.007946244970199</c:v>
                </c:pt>
                <c:pt idx="76">
                  <c:v>13.178884667692571</c:v>
                </c:pt>
                <c:pt idx="77">
                  <c:v>13.349823090414944</c:v>
                </c:pt>
                <c:pt idx="78">
                  <c:v>13.520761513137316</c:v>
                </c:pt>
                <c:pt idx="79">
                  <c:v>13.691699935859688</c:v>
                </c:pt>
                <c:pt idx="80">
                  <c:v>13.86257088780517</c:v>
                </c:pt>
                <c:pt idx="81">
                  <c:v>14.033441839750651</c:v>
                </c:pt>
                <c:pt idx="82">
                  <c:v>14.204312791696132</c:v>
                </c:pt>
                <c:pt idx="83">
                  <c:v>14.375183743641614</c:v>
                </c:pt>
                <c:pt idx="84">
                  <c:v>14.546054695587095</c:v>
                </c:pt>
                <c:pt idx="85">
                  <c:v>14.716863260769113</c:v>
                </c:pt>
                <c:pt idx="86">
                  <c:v>14.887671825951131</c:v>
                </c:pt>
                <c:pt idx="87">
                  <c:v>15.058480391133148</c:v>
                </c:pt>
                <c:pt idx="88">
                  <c:v>15.229288956315166</c:v>
                </c:pt>
                <c:pt idx="89">
                  <c:v>15.400097521497184</c:v>
                </c:pt>
                <c:pt idx="90">
                  <c:v>15.570999812466672</c:v>
                </c:pt>
                <c:pt idx="91">
                  <c:v>15.741902103436161</c:v>
                </c:pt>
                <c:pt idx="92">
                  <c:v>15.912804394405649</c:v>
                </c:pt>
                <c:pt idx="93">
                  <c:v>16.083706685375137</c:v>
                </c:pt>
                <c:pt idx="94">
                  <c:v>16.254608976344624</c:v>
                </c:pt>
                <c:pt idx="95">
                  <c:v>16.441607571054938</c:v>
                </c:pt>
                <c:pt idx="96">
                  <c:v>16.628606165765252</c:v>
                </c:pt>
                <c:pt idx="97">
                  <c:v>16.815604760475566</c:v>
                </c:pt>
                <c:pt idx="98">
                  <c:v>17.00260335518588</c:v>
                </c:pt>
                <c:pt idx="99">
                  <c:v>17.189601949896193</c:v>
                </c:pt>
                <c:pt idx="100">
                  <c:v>17.394218577485596</c:v>
                </c:pt>
                <c:pt idx="101">
                  <c:v>17.598835205074998</c:v>
                </c:pt>
                <c:pt idx="102">
                  <c:v>17.8034518326644</c:v>
                </c:pt>
                <c:pt idx="103">
                  <c:v>18.008068460253803</c:v>
                </c:pt>
                <c:pt idx="104">
                  <c:v>18.212685087843205</c:v>
                </c:pt>
                <c:pt idx="105">
                  <c:v>18.436585809610481</c:v>
                </c:pt>
                <c:pt idx="106">
                  <c:v>18.660486531377757</c:v>
                </c:pt>
                <c:pt idx="107">
                  <c:v>18.884387253145032</c:v>
                </c:pt>
                <c:pt idx="108">
                  <c:v>19.108287974912308</c:v>
                </c:pt>
                <c:pt idx="109">
                  <c:v>19.332188696679584</c:v>
                </c:pt>
                <c:pt idx="110">
                  <c:v>19.577197531126359</c:v>
                </c:pt>
                <c:pt idx="111">
                  <c:v>19.822206365573134</c:v>
                </c:pt>
                <c:pt idx="112">
                  <c:v>20.067215200019909</c:v>
                </c:pt>
                <c:pt idx="113">
                  <c:v>20.312224034466684</c:v>
                </c:pt>
                <c:pt idx="114">
                  <c:v>20.557232868913459</c:v>
                </c:pt>
                <c:pt idx="115">
                  <c:v>20.825347033681886</c:v>
                </c:pt>
                <c:pt idx="116">
                  <c:v>21.093461198450314</c:v>
                </c:pt>
                <c:pt idx="117">
                  <c:v>21.361575363218741</c:v>
                </c:pt>
                <c:pt idx="118">
                  <c:v>21.629689527987168</c:v>
                </c:pt>
                <c:pt idx="119">
                  <c:v>21.897803692755595</c:v>
                </c:pt>
                <c:pt idx="120">
                  <c:v>22.19171476212486</c:v>
                </c:pt>
                <c:pt idx="121">
                  <c:v>22.485625831494126</c:v>
                </c:pt>
                <c:pt idx="122">
                  <c:v>22.779536900863391</c:v>
                </c:pt>
                <c:pt idx="123">
                  <c:v>23.073447970232657</c:v>
                </c:pt>
                <c:pt idx="124">
                  <c:v>23.367359039601922</c:v>
                </c:pt>
                <c:pt idx="125">
                  <c:v>23.68872653529256</c:v>
                </c:pt>
                <c:pt idx="126">
                  <c:v>24.010094030983197</c:v>
                </c:pt>
                <c:pt idx="127">
                  <c:v>24.331461526673834</c:v>
                </c:pt>
                <c:pt idx="128">
                  <c:v>24.652829022364472</c:v>
                </c:pt>
                <c:pt idx="129">
                  <c:v>24.974196518055109</c:v>
                </c:pt>
                <c:pt idx="130">
                  <c:v>25.326196178565098</c:v>
                </c:pt>
                <c:pt idx="131">
                  <c:v>25.678195839075087</c:v>
                </c:pt>
                <c:pt idx="132">
                  <c:v>26.030195499585076</c:v>
                </c:pt>
                <c:pt idx="133">
                  <c:v>26.382195160095065</c:v>
                </c:pt>
                <c:pt idx="134">
                  <c:v>26.734194820605055</c:v>
                </c:pt>
                <c:pt idx="135">
                  <c:v>27.119100897872887</c:v>
                </c:pt>
                <c:pt idx="136">
                  <c:v>27.504006975140719</c:v>
                </c:pt>
                <c:pt idx="137">
                  <c:v>27.888913052408551</c:v>
                </c:pt>
                <c:pt idx="138">
                  <c:v>28.273819129676383</c:v>
                </c:pt>
                <c:pt idx="139">
                  <c:v>28.658725206944215</c:v>
                </c:pt>
                <c:pt idx="140">
                  <c:v>29.080338157264226</c:v>
                </c:pt>
                <c:pt idx="141">
                  <c:v>29.501951107584237</c:v>
                </c:pt>
                <c:pt idx="142">
                  <c:v>29.923564057904247</c:v>
                </c:pt>
                <c:pt idx="143">
                  <c:v>30.345177008224258</c:v>
                </c:pt>
                <c:pt idx="144">
                  <c:v>30.766789958544269</c:v>
                </c:pt>
                <c:pt idx="145">
                  <c:v>31.227844668795299</c:v>
                </c:pt>
                <c:pt idx="146">
                  <c:v>31.68889937904633</c:v>
                </c:pt>
                <c:pt idx="147">
                  <c:v>32.14995408929736</c:v>
                </c:pt>
                <c:pt idx="148">
                  <c:v>32.611008799548387</c:v>
                </c:pt>
                <c:pt idx="149">
                  <c:v>33.072063509799413</c:v>
                </c:pt>
                <c:pt idx="150">
                  <c:v>33.577108273362448</c:v>
                </c:pt>
                <c:pt idx="151">
                  <c:v>34.082153036925483</c:v>
                </c:pt>
                <c:pt idx="152">
                  <c:v>34.587197800488518</c:v>
                </c:pt>
                <c:pt idx="153">
                  <c:v>35.092242564051553</c:v>
                </c:pt>
                <c:pt idx="154">
                  <c:v>35.597287327614588</c:v>
                </c:pt>
                <c:pt idx="155">
                  <c:v>36.100319478641637</c:v>
                </c:pt>
                <c:pt idx="156">
                  <c:v>36.603351629668687</c:v>
                </c:pt>
                <c:pt idx="157">
                  <c:v>37.106383780695737</c:v>
                </c:pt>
                <c:pt idx="158">
                  <c:v>37.609415931722786</c:v>
                </c:pt>
                <c:pt idx="159">
                  <c:v>38.112448082749836</c:v>
                </c:pt>
                <c:pt idx="160">
                  <c:v>38.613487990397601</c:v>
                </c:pt>
                <c:pt idx="161">
                  <c:v>39.114527898045367</c:v>
                </c:pt>
                <c:pt idx="162">
                  <c:v>39.615567805693132</c:v>
                </c:pt>
                <c:pt idx="163">
                  <c:v>40.116607713340898</c:v>
                </c:pt>
                <c:pt idx="164">
                  <c:v>40.617647620988663</c:v>
                </c:pt>
                <c:pt idx="165">
                  <c:v>41.116715437876771</c:v>
                </c:pt>
                <c:pt idx="166">
                  <c:v>41.615783254764878</c:v>
                </c:pt>
                <c:pt idx="167">
                  <c:v>42.114851071652986</c:v>
                </c:pt>
                <c:pt idx="168">
                  <c:v>42.613918888541093</c:v>
                </c:pt>
                <c:pt idx="169">
                  <c:v>43.112986705429201</c:v>
                </c:pt>
                <c:pt idx="170">
                  <c:v>43.610102287501817</c:v>
                </c:pt>
                <c:pt idx="171">
                  <c:v>44.107217869574434</c:v>
                </c:pt>
                <c:pt idx="172">
                  <c:v>44.604333451647051</c:v>
                </c:pt>
                <c:pt idx="173">
                  <c:v>45.101449033719668</c:v>
                </c:pt>
                <c:pt idx="174">
                  <c:v>45.598564615792284</c:v>
                </c:pt>
                <c:pt idx="175">
                  <c:v>46.093747528112992</c:v>
                </c:pt>
                <c:pt idx="176">
                  <c:v>46.5889304404337</c:v>
                </c:pt>
                <c:pt idx="177">
                  <c:v>47.084113352754407</c:v>
                </c:pt>
                <c:pt idx="178">
                  <c:v>47.579296265075115</c:v>
                </c:pt>
                <c:pt idx="179">
                  <c:v>48.074479177395823</c:v>
                </c:pt>
                <c:pt idx="180">
                  <c:v>48.567748781421848</c:v>
                </c:pt>
                <c:pt idx="181">
                  <c:v>49.061018385447873</c:v>
                </c:pt>
                <c:pt idx="182">
                  <c:v>49.554287989473899</c:v>
                </c:pt>
                <c:pt idx="183">
                  <c:v>50.047557593499924</c:v>
                </c:pt>
                <c:pt idx="184">
                  <c:v>50.54082719752595</c:v>
                </c:pt>
                <c:pt idx="185">
                  <c:v>51.032202411058449</c:v>
                </c:pt>
                <c:pt idx="186">
                  <c:v>51.523577624590949</c:v>
                </c:pt>
                <c:pt idx="187">
                  <c:v>52.014952838123449</c:v>
                </c:pt>
                <c:pt idx="188">
                  <c:v>52.506328051655949</c:v>
                </c:pt>
                <c:pt idx="189">
                  <c:v>52.997703265188449</c:v>
                </c:pt>
                <c:pt idx="190">
                  <c:v>53.487595790083404</c:v>
                </c:pt>
                <c:pt idx="191">
                  <c:v>53.977488314978359</c:v>
                </c:pt>
                <c:pt idx="192">
                  <c:v>54.467380839873314</c:v>
                </c:pt>
                <c:pt idx="193">
                  <c:v>54.95727336476827</c:v>
                </c:pt>
                <c:pt idx="194">
                  <c:v>55.447165889663225</c:v>
                </c:pt>
                <c:pt idx="195">
                  <c:v>55.934808230579485</c:v>
                </c:pt>
                <c:pt idx="196">
                  <c:v>56.422450571495744</c:v>
                </c:pt>
                <c:pt idx="197">
                  <c:v>56.910092912412004</c:v>
                </c:pt>
                <c:pt idx="198">
                  <c:v>57.397735253328264</c:v>
                </c:pt>
                <c:pt idx="199">
                  <c:v>57.885377594244524</c:v>
                </c:pt>
                <c:pt idx="200">
                  <c:v>58.371567207560197</c:v>
                </c:pt>
                <c:pt idx="201">
                  <c:v>58.857756820875871</c:v>
                </c:pt>
                <c:pt idx="202">
                  <c:v>59.343946434191544</c:v>
                </c:pt>
                <c:pt idx="203">
                  <c:v>59.830136047507217</c:v>
                </c:pt>
                <c:pt idx="204">
                  <c:v>60.316325660822891</c:v>
                </c:pt>
                <c:pt idx="205">
                  <c:v>60.800307983537543</c:v>
                </c:pt>
                <c:pt idx="206">
                  <c:v>61.284290306252196</c:v>
                </c:pt>
                <c:pt idx="207">
                  <c:v>61.768272628966848</c:v>
                </c:pt>
                <c:pt idx="208">
                  <c:v>62.2522549516815</c:v>
                </c:pt>
                <c:pt idx="209">
                  <c:v>62.736237274396153</c:v>
                </c:pt>
                <c:pt idx="210">
                  <c:v>63.218416195032809</c:v>
                </c:pt>
                <c:pt idx="211">
                  <c:v>63.700595115669465</c:v>
                </c:pt>
                <c:pt idx="212">
                  <c:v>64.182774036306114</c:v>
                </c:pt>
                <c:pt idx="213">
                  <c:v>64.66495295694277</c:v>
                </c:pt>
                <c:pt idx="214">
                  <c:v>65.147131877579426</c:v>
                </c:pt>
                <c:pt idx="215">
                  <c:v>65.627524826719082</c:v>
                </c:pt>
                <c:pt idx="216">
                  <c:v>66.107917775858738</c:v>
                </c:pt>
                <c:pt idx="217">
                  <c:v>66.588310724998394</c:v>
                </c:pt>
                <c:pt idx="218">
                  <c:v>67.06870367413805</c:v>
                </c:pt>
                <c:pt idx="219">
                  <c:v>67.549096623277705</c:v>
                </c:pt>
                <c:pt idx="220">
                  <c:v>68.027347992180907</c:v>
                </c:pt>
                <c:pt idx="221">
                  <c:v>68.505599361084109</c:v>
                </c:pt>
                <c:pt idx="222">
                  <c:v>68.98385072998731</c:v>
                </c:pt>
                <c:pt idx="223">
                  <c:v>69.462102098890512</c:v>
                </c:pt>
                <c:pt idx="224">
                  <c:v>69.940353467793713</c:v>
                </c:pt>
                <c:pt idx="225">
                  <c:v>70.417225867436827</c:v>
                </c:pt>
                <c:pt idx="226">
                  <c:v>70.89409826707994</c:v>
                </c:pt>
                <c:pt idx="227">
                  <c:v>71.370970666723053</c:v>
                </c:pt>
                <c:pt idx="228">
                  <c:v>71.847843066366167</c:v>
                </c:pt>
                <c:pt idx="229">
                  <c:v>72.32471546600928</c:v>
                </c:pt>
                <c:pt idx="230">
                  <c:v>72.799852735787709</c:v>
                </c:pt>
                <c:pt idx="231">
                  <c:v>73.274990005566139</c:v>
                </c:pt>
                <c:pt idx="232">
                  <c:v>73.750127275344568</c:v>
                </c:pt>
                <c:pt idx="233">
                  <c:v>74.225264545122997</c:v>
                </c:pt>
                <c:pt idx="234">
                  <c:v>74.700401814901426</c:v>
                </c:pt>
                <c:pt idx="235">
                  <c:v>75.173820433915509</c:v>
                </c:pt>
                <c:pt idx="236">
                  <c:v>75.647239052929592</c:v>
                </c:pt>
                <c:pt idx="237">
                  <c:v>76.120657671943675</c:v>
                </c:pt>
                <c:pt idx="238">
                  <c:v>76.594076290957759</c:v>
                </c:pt>
                <c:pt idx="239">
                  <c:v>77.067494909971842</c:v>
                </c:pt>
                <c:pt idx="240">
                  <c:v>77.53921113032078</c:v>
                </c:pt>
                <c:pt idx="241">
                  <c:v>78.010927350669718</c:v>
                </c:pt>
                <c:pt idx="242">
                  <c:v>78.482643571018656</c:v>
                </c:pt>
                <c:pt idx="243">
                  <c:v>78.954359791367594</c:v>
                </c:pt>
                <c:pt idx="244">
                  <c:v>79.426076011716532</c:v>
                </c:pt>
                <c:pt idx="245">
                  <c:v>79.895748122213419</c:v>
                </c:pt>
                <c:pt idx="246">
                  <c:v>80.365420232710306</c:v>
                </c:pt>
                <c:pt idx="247">
                  <c:v>80.835092343207194</c:v>
                </c:pt>
                <c:pt idx="248">
                  <c:v>81.304764453704081</c:v>
                </c:pt>
                <c:pt idx="249">
                  <c:v>81.774436564200968</c:v>
                </c:pt>
                <c:pt idx="250">
                  <c:v>82.242441007873424</c:v>
                </c:pt>
                <c:pt idx="251">
                  <c:v>82.71044545154588</c:v>
                </c:pt>
                <c:pt idx="252">
                  <c:v>83.178449895218336</c:v>
                </c:pt>
                <c:pt idx="253">
                  <c:v>83.646454338890791</c:v>
                </c:pt>
                <c:pt idx="254">
                  <c:v>84.114458782563247</c:v>
                </c:pt>
                <c:pt idx="255">
                  <c:v>84.580811117091955</c:v>
                </c:pt>
                <c:pt idx="256">
                  <c:v>85.047163451620662</c:v>
                </c:pt>
                <c:pt idx="257">
                  <c:v>85.51351578614937</c:v>
                </c:pt>
                <c:pt idx="258">
                  <c:v>85.979868120678077</c:v>
                </c:pt>
                <c:pt idx="259">
                  <c:v>86.446220455206785</c:v>
                </c:pt>
                <c:pt idx="260">
                  <c:v>86.910936099281571</c:v>
                </c:pt>
                <c:pt idx="261">
                  <c:v>87.375651743356357</c:v>
                </c:pt>
                <c:pt idx="262">
                  <c:v>87.840367387431144</c:v>
                </c:pt>
                <c:pt idx="263">
                  <c:v>88.30508303150593</c:v>
                </c:pt>
                <c:pt idx="264">
                  <c:v>88.769798675580716</c:v>
                </c:pt>
                <c:pt idx="265">
                  <c:v>89.232892698222514</c:v>
                </c:pt>
                <c:pt idx="266">
                  <c:v>89.695986720864312</c:v>
                </c:pt>
                <c:pt idx="267">
                  <c:v>90.159080743506109</c:v>
                </c:pt>
                <c:pt idx="268">
                  <c:v>90.622174766147907</c:v>
                </c:pt>
                <c:pt idx="269">
                  <c:v>91.085268788789705</c:v>
                </c:pt>
                <c:pt idx="270">
                  <c:v>91.546756128064658</c:v>
                </c:pt>
                <c:pt idx="271">
                  <c:v>92.008243467339611</c:v>
                </c:pt>
                <c:pt idx="272">
                  <c:v>92.469730806614564</c:v>
                </c:pt>
                <c:pt idx="273">
                  <c:v>92.931218145889517</c:v>
                </c:pt>
                <c:pt idx="274">
                  <c:v>93.39270548516447</c:v>
                </c:pt>
                <c:pt idx="275">
                  <c:v>93.852600879921127</c:v>
                </c:pt>
                <c:pt idx="276">
                  <c:v>94.312496274677784</c:v>
                </c:pt>
                <c:pt idx="277">
                  <c:v>94.772391669434441</c:v>
                </c:pt>
                <c:pt idx="278">
                  <c:v>95.232287064191098</c:v>
                </c:pt>
                <c:pt idx="279">
                  <c:v>95.692182458947755</c:v>
                </c:pt>
                <c:pt idx="280">
                  <c:v>96.150500521412042</c:v>
                </c:pt>
                <c:pt idx="281">
                  <c:v>96.608818583876328</c:v>
                </c:pt>
                <c:pt idx="282">
                  <c:v>97.067136646340614</c:v>
                </c:pt>
                <c:pt idx="283">
                  <c:v>97.525454708804901</c:v>
                </c:pt>
                <c:pt idx="284">
                  <c:v>97.983772771269187</c:v>
                </c:pt>
                <c:pt idx="285">
                  <c:v>98.440527782749896</c:v>
                </c:pt>
                <c:pt idx="286">
                  <c:v>98.897282794230605</c:v>
                </c:pt>
                <c:pt idx="287">
                  <c:v>99.354037805711314</c:v>
                </c:pt>
                <c:pt idx="288">
                  <c:v>99.810792817192024</c:v>
                </c:pt>
                <c:pt idx="289">
                  <c:v>100.26754782867273</c:v>
                </c:pt>
                <c:pt idx="290">
                  <c:v>100.72242134716906</c:v>
                </c:pt>
                <c:pt idx="291">
                  <c:v>101.17729486566539</c:v>
                </c:pt>
                <c:pt idx="292">
                  <c:v>101.63216838416172</c:v>
                </c:pt>
                <c:pt idx="293">
                  <c:v>102.08704190265804</c:v>
                </c:pt>
                <c:pt idx="294">
                  <c:v>102.54191542115437</c:v>
                </c:pt>
                <c:pt idx="295">
                  <c:v>102.99492710684325</c:v>
                </c:pt>
                <c:pt idx="296">
                  <c:v>103.44793879253213</c:v>
                </c:pt>
                <c:pt idx="297">
                  <c:v>103.90095047822101</c:v>
                </c:pt>
                <c:pt idx="298">
                  <c:v>104.35396216390988</c:v>
                </c:pt>
                <c:pt idx="299">
                  <c:v>104.80697384959876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374-420C-A900-1384366F8C2A}"/>
            </c:ext>
          </c:extLst>
        </c:ser>
        <c:ser>
          <c:idx val="1"/>
          <c:order val="1"/>
          <c:tx>
            <c:strRef>
              <c:f>오버클락!$AH$190</c:f>
              <c:strCache>
                <c:ptCount val="1"/>
                <c:pt idx="0">
                  <c:v>전술 교본 파밍(개별)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val>
            <c:numRef>
              <c:f>오버클락!$AH$191:$AH$490</c:f>
              <c:numCache>
                <c:formatCode>0.000</c:formatCode>
                <c:ptCount val="300"/>
                <c:pt idx="0">
                  <c:v>9.5979948098474738E-2</c:v>
                </c:pt>
                <c:pt idx="1">
                  <c:v>0.19195989619694948</c:v>
                </c:pt>
                <c:pt idx="2">
                  <c:v>0.28793984429542419</c:v>
                </c:pt>
                <c:pt idx="3">
                  <c:v>0.38391979239389895</c:v>
                </c:pt>
                <c:pt idx="4">
                  <c:v>0.47989974049237372</c:v>
                </c:pt>
                <c:pt idx="5">
                  <c:v>0.58489306606446867</c:v>
                </c:pt>
                <c:pt idx="6">
                  <c:v>0.68988639163656362</c:v>
                </c:pt>
                <c:pt idx="7">
                  <c:v>0.79487971720865858</c:v>
                </c:pt>
                <c:pt idx="8">
                  <c:v>0.89987304278075353</c:v>
                </c:pt>
                <c:pt idx="9">
                  <c:v>1.0048663683528485</c:v>
                </c:pt>
                <c:pt idx="10">
                  <c:v>1.1197229086000289</c:v>
                </c:pt>
                <c:pt idx="11">
                  <c:v>1.2345794488472093</c:v>
                </c:pt>
                <c:pt idx="12">
                  <c:v>1.3494359890943897</c:v>
                </c:pt>
                <c:pt idx="13">
                  <c:v>1.4642925293415701</c:v>
                </c:pt>
                <c:pt idx="14">
                  <c:v>1.5791490695887505</c:v>
                </c:pt>
                <c:pt idx="15">
                  <c:v>1.7047993078129176</c:v>
                </c:pt>
                <c:pt idx="16">
                  <c:v>1.8304495460370847</c:v>
                </c:pt>
                <c:pt idx="17">
                  <c:v>1.9560997842612518</c:v>
                </c:pt>
                <c:pt idx="18">
                  <c:v>2.0817500224854188</c:v>
                </c:pt>
                <c:pt idx="19">
                  <c:v>2.2074002607095862</c:v>
                </c:pt>
                <c:pt idx="20">
                  <c:v>2.3447556383879391</c:v>
                </c:pt>
                <c:pt idx="21">
                  <c:v>2.482111016066292</c:v>
                </c:pt>
                <c:pt idx="22">
                  <c:v>2.619466393744645</c:v>
                </c:pt>
                <c:pt idx="23">
                  <c:v>2.7568217714229979</c:v>
                </c:pt>
                <c:pt idx="24">
                  <c:v>2.8941771491013508</c:v>
                </c:pt>
                <c:pt idx="25">
                  <c:v>3.0443340144904938</c:v>
                </c:pt>
                <c:pt idx="26">
                  <c:v>3.1944908798796368</c:v>
                </c:pt>
                <c:pt idx="27">
                  <c:v>3.3446477452687797</c:v>
                </c:pt>
                <c:pt idx="28">
                  <c:v>3.4948046106579227</c:v>
                </c:pt>
                <c:pt idx="29">
                  <c:v>3.6449614760470657</c:v>
                </c:pt>
                <c:pt idx="30">
                  <c:v>3.8092453539695894</c:v>
                </c:pt>
                <c:pt idx="31">
                  <c:v>3.9735292318921132</c:v>
                </c:pt>
                <c:pt idx="32">
                  <c:v>4.1378131098146369</c:v>
                </c:pt>
                <c:pt idx="33">
                  <c:v>4.3020969877371611</c:v>
                </c:pt>
                <c:pt idx="34">
                  <c:v>4.4663808656596853</c:v>
                </c:pt>
                <c:pt idx="35">
                  <c:v>4.6461260911566304</c:v>
                </c:pt>
                <c:pt idx="36">
                  <c:v>4.8258713166535756</c:v>
                </c:pt>
                <c:pt idx="37">
                  <c:v>5.0056165421505208</c:v>
                </c:pt>
                <c:pt idx="38">
                  <c:v>5.1853617676474659</c:v>
                </c:pt>
                <c:pt idx="39">
                  <c:v>5.3651069931444111</c:v>
                </c:pt>
                <c:pt idx="40">
                  <c:v>5.5617741694504081</c:v>
                </c:pt>
                <c:pt idx="41">
                  <c:v>5.7584413457564052</c:v>
                </c:pt>
                <c:pt idx="42">
                  <c:v>5.9551085220624023</c:v>
                </c:pt>
                <c:pt idx="43">
                  <c:v>6.1517756983683993</c:v>
                </c:pt>
                <c:pt idx="44">
                  <c:v>6.3484428746743964</c:v>
                </c:pt>
                <c:pt idx="45">
                  <c:v>6.5634686017656865</c:v>
                </c:pt>
                <c:pt idx="46">
                  <c:v>6.7784943288569766</c:v>
                </c:pt>
                <c:pt idx="47">
                  <c:v>6.9935200559482666</c:v>
                </c:pt>
                <c:pt idx="48">
                  <c:v>7.2085457830395567</c:v>
                </c:pt>
                <c:pt idx="49">
                  <c:v>7.4235715101308468</c:v>
                </c:pt>
                <c:pt idx="50">
                  <c:v>7.6545770048482096</c:v>
                </c:pt>
                <c:pt idx="51">
                  <c:v>7.8855824995655723</c:v>
                </c:pt>
                <c:pt idx="52">
                  <c:v>8.1165879942829342</c:v>
                </c:pt>
                <c:pt idx="53">
                  <c:v>8.3475934890002961</c:v>
                </c:pt>
                <c:pt idx="54">
                  <c:v>8.5785989837176579</c:v>
                </c:pt>
                <c:pt idx="55">
                  <c:v>8.8264079438062844</c:v>
                </c:pt>
                <c:pt idx="56">
                  <c:v>9.0742169038949108</c:v>
                </c:pt>
                <c:pt idx="57">
                  <c:v>9.3220258639835372</c:v>
                </c:pt>
                <c:pt idx="58">
                  <c:v>9.5698348240721636</c:v>
                </c:pt>
                <c:pt idx="59">
                  <c:v>9.81764378416079</c:v>
                </c:pt>
                <c:pt idx="60">
                  <c:v>10.083885636157637</c:v>
                </c:pt>
                <c:pt idx="61">
                  <c:v>10.350127488154484</c:v>
                </c:pt>
                <c:pt idx="62">
                  <c:v>10.616369340151332</c:v>
                </c:pt>
                <c:pt idx="63">
                  <c:v>10.882611192148179</c:v>
                </c:pt>
                <c:pt idx="64">
                  <c:v>11.148853044145026</c:v>
                </c:pt>
                <c:pt idx="65">
                  <c:v>11.434906484838963</c:v>
                </c:pt>
                <c:pt idx="66">
                  <c:v>11.720959925532901</c:v>
                </c:pt>
                <c:pt idx="67">
                  <c:v>12.007013366226838</c:v>
                </c:pt>
                <c:pt idx="68">
                  <c:v>12.293066806920775</c:v>
                </c:pt>
                <c:pt idx="69">
                  <c:v>12.579120247614712</c:v>
                </c:pt>
                <c:pt idx="70">
                  <c:v>12.886467763052242</c:v>
                </c:pt>
                <c:pt idx="71">
                  <c:v>13.193815278489771</c:v>
                </c:pt>
                <c:pt idx="72">
                  <c:v>13.5011627939273</c:v>
                </c:pt>
                <c:pt idx="73">
                  <c:v>13.808510309364829</c:v>
                </c:pt>
                <c:pt idx="74">
                  <c:v>14.115857824802358</c:v>
                </c:pt>
                <c:pt idx="75">
                  <c:v>14.445851869913442</c:v>
                </c:pt>
                <c:pt idx="76">
                  <c:v>14.775845915024526</c:v>
                </c:pt>
                <c:pt idx="77">
                  <c:v>15.10583996013561</c:v>
                </c:pt>
                <c:pt idx="78">
                  <c:v>15.435834005246694</c:v>
                </c:pt>
                <c:pt idx="79">
                  <c:v>15.765828050357777</c:v>
                </c:pt>
                <c:pt idx="80">
                  <c:v>16.12014944278269</c:v>
                </c:pt>
                <c:pt idx="81">
                  <c:v>16.474470835207601</c:v>
                </c:pt>
                <c:pt idx="82">
                  <c:v>16.828792227632512</c:v>
                </c:pt>
                <c:pt idx="83">
                  <c:v>17.183113620057423</c:v>
                </c:pt>
                <c:pt idx="84">
                  <c:v>17.537435012482334</c:v>
                </c:pt>
                <c:pt idx="85">
                  <c:v>17.917890137656297</c:v>
                </c:pt>
                <c:pt idx="86">
                  <c:v>18.29834526283026</c:v>
                </c:pt>
                <c:pt idx="87">
                  <c:v>18.678800388004223</c:v>
                </c:pt>
                <c:pt idx="88">
                  <c:v>19.059255513178186</c:v>
                </c:pt>
                <c:pt idx="89">
                  <c:v>19.43971063835215</c:v>
                </c:pt>
                <c:pt idx="90">
                  <c:v>19.848828440575602</c:v>
                </c:pt>
                <c:pt idx="91">
                  <c:v>20.257946242799054</c:v>
                </c:pt>
                <c:pt idx="92">
                  <c:v>20.667064045022506</c:v>
                </c:pt>
                <c:pt idx="93">
                  <c:v>21.076181847245959</c:v>
                </c:pt>
                <c:pt idx="94">
                  <c:v>21.485299649469411</c:v>
                </c:pt>
                <c:pt idx="95">
                  <c:v>21.924304170087201</c:v>
                </c:pt>
                <c:pt idx="96">
                  <c:v>22.36330869070499</c:v>
                </c:pt>
                <c:pt idx="97">
                  <c:v>22.80231321132278</c:v>
                </c:pt>
                <c:pt idx="98">
                  <c:v>23.241317731940569</c:v>
                </c:pt>
                <c:pt idx="99">
                  <c:v>23.680322252558359</c:v>
                </c:pt>
                <c:pt idx="100">
                  <c:v>24.117577814160867</c:v>
                </c:pt>
                <c:pt idx="101">
                  <c:v>24.554833375763376</c:v>
                </c:pt>
                <c:pt idx="102">
                  <c:v>24.992088937365885</c:v>
                </c:pt>
                <c:pt idx="103">
                  <c:v>25.429344498968394</c:v>
                </c:pt>
                <c:pt idx="104">
                  <c:v>25.866600060570903</c:v>
                </c:pt>
                <c:pt idx="105">
                  <c:v>26.301816371781147</c:v>
                </c:pt>
                <c:pt idx="106">
                  <c:v>26.737032682991391</c:v>
                </c:pt>
                <c:pt idx="107">
                  <c:v>27.172248994201635</c:v>
                </c:pt>
                <c:pt idx="108">
                  <c:v>27.607465305411878</c:v>
                </c:pt>
                <c:pt idx="109">
                  <c:v>28.042681616622122</c:v>
                </c:pt>
                <c:pt idx="110">
                  <c:v>28.475882055322408</c:v>
                </c:pt>
                <c:pt idx="111">
                  <c:v>28.909082494022694</c:v>
                </c:pt>
                <c:pt idx="112">
                  <c:v>29.342282932722981</c:v>
                </c:pt>
                <c:pt idx="113">
                  <c:v>29.775483371423267</c:v>
                </c:pt>
                <c:pt idx="114">
                  <c:v>30.208683810123553</c:v>
                </c:pt>
                <c:pt idx="115">
                  <c:v>30.639891361811657</c:v>
                </c:pt>
                <c:pt idx="116">
                  <c:v>31.07109891349976</c:v>
                </c:pt>
                <c:pt idx="117">
                  <c:v>31.502306465187864</c:v>
                </c:pt>
                <c:pt idx="118">
                  <c:v>31.933514016875968</c:v>
                </c:pt>
                <c:pt idx="119">
                  <c:v>32.364721568564072</c:v>
                </c:pt>
                <c:pt idx="120">
                  <c:v>32.794556686476632</c:v>
                </c:pt>
                <c:pt idx="121">
                  <c:v>33.224391804389192</c:v>
                </c:pt>
                <c:pt idx="122">
                  <c:v>33.654226922301753</c:v>
                </c:pt>
                <c:pt idx="123">
                  <c:v>34.084062040214313</c:v>
                </c:pt>
                <c:pt idx="124">
                  <c:v>34.513897158126873</c:v>
                </c:pt>
                <c:pt idx="125">
                  <c:v>34.941482051482943</c:v>
                </c:pt>
                <c:pt idx="126">
                  <c:v>35.369066944839012</c:v>
                </c:pt>
                <c:pt idx="127">
                  <c:v>35.796651838195082</c:v>
                </c:pt>
                <c:pt idx="128">
                  <c:v>36.224236731551152</c:v>
                </c:pt>
                <c:pt idx="129">
                  <c:v>36.651821624907221</c:v>
                </c:pt>
                <c:pt idx="130">
                  <c:v>37.077770560584028</c:v>
                </c:pt>
                <c:pt idx="131">
                  <c:v>37.503719496260835</c:v>
                </c:pt>
                <c:pt idx="132">
                  <c:v>37.929668431937642</c:v>
                </c:pt>
                <c:pt idx="133">
                  <c:v>38.35561736761445</c:v>
                </c:pt>
                <c:pt idx="134">
                  <c:v>38.781566303291257</c:v>
                </c:pt>
                <c:pt idx="135">
                  <c:v>39.205314579645211</c:v>
                </c:pt>
                <c:pt idx="136">
                  <c:v>39.629062855999166</c:v>
                </c:pt>
                <c:pt idx="137">
                  <c:v>40.052811132353121</c:v>
                </c:pt>
                <c:pt idx="138">
                  <c:v>40.476559408707075</c:v>
                </c:pt>
                <c:pt idx="139">
                  <c:v>40.90030768506103</c:v>
                </c:pt>
                <c:pt idx="140">
                  <c:v>41.322457105462597</c:v>
                </c:pt>
                <c:pt idx="141">
                  <c:v>41.744606525864164</c:v>
                </c:pt>
                <c:pt idx="142">
                  <c:v>42.166755946265731</c:v>
                </c:pt>
                <c:pt idx="143">
                  <c:v>42.588905366667298</c:v>
                </c:pt>
                <c:pt idx="144">
                  <c:v>43.011054787068865</c:v>
                </c:pt>
                <c:pt idx="145">
                  <c:v>43.431051372973073</c:v>
                </c:pt>
                <c:pt idx="146">
                  <c:v>43.851047958877281</c:v>
                </c:pt>
                <c:pt idx="147">
                  <c:v>44.271044544781489</c:v>
                </c:pt>
                <c:pt idx="148">
                  <c:v>44.691041130685697</c:v>
                </c:pt>
                <c:pt idx="149">
                  <c:v>45.111037716589905</c:v>
                </c:pt>
                <c:pt idx="150">
                  <c:v>45.529471209872952</c:v>
                </c:pt>
                <c:pt idx="151">
                  <c:v>45.947904703155999</c:v>
                </c:pt>
                <c:pt idx="152">
                  <c:v>46.366338196439045</c:v>
                </c:pt>
                <c:pt idx="153">
                  <c:v>46.784771689722092</c:v>
                </c:pt>
                <c:pt idx="154">
                  <c:v>47.203205183005139</c:v>
                </c:pt>
                <c:pt idx="155">
                  <c:v>47.619811217865788</c:v>
                </c:pt>
                <c:pt idx="156">
                  <c:v>48.036417252726437</c:v>
                </c:pt>
                <c:pt idx="157">
                  <c:v>48.453023287587087</c:v>
                </c:pt>
                <c:pt idx="158">
                  <c:v>48.869629322447736</c:v>
                </c:pt>
                <c:pt idx="159">
                  <c:v>49.286235357308385</c:v>
                </c:pt>
                <c:pt idx="160">
                  <c:v>49.701310537202545</c:v>
                </c:pt>
                <c:pt idx="161">
                  <c:v>50.116385717096705</c:v>
                </c:pt>
                <c:pt idx="162">
                  <c:v>50.531460896990865</c:v>
                </c:pt>
                <c:pt idx="163">
                  <c:v>50.946536076885025</c:v>
                </c:pt>
                <c:pt idx="164">
                  <c:v>51.361611256779184</c:v>
                </c:pt>
                <c:pt idx="165">
                  <c:v>51.774621766647847</c:v>
                </c:pt>
                <c:pt idx="166">
                  <c:v>52.18763227651651</c:v>
                </c:pt>
                <c:pt idx="167">
                  <c:v>52.600642786385173</c:v>
                </c:pt>
                <c:pt idx="168">
                  <c:v>53.013653296253835</c:v>
                </c:pt>
                <c:pt idx="169">
                  <c:v>53.426663806122498</c:v>
                </c:pt>
                <c:pt idx="170">
                  <c:v>53.838177053187508</c:v>
                </c:pt>
                <c:pt idx="171">
                  <c:v>54.249690300252517</c:v>
                </c:pt>
                <c:pt idx="172">
                  <c:v>54.661203547317527</c:v>
                </c:pt>
                <c:pt idx="173">
                  <c:v>55.072716794382536</c:v>
                </c:pt>
                <c:pt idx="174">
                  <c:v>55.484230041447546</c:v>
                </c:pt>
                <c:pt idx="175">
                  <c:v>55.893722136864817</c:v>
                </c:pt>
                <c:pt idx="176">
                  <c:v>56.303214232282087</c:v>
                </c:pt>
                <c:pt idx="177">
                  <c:v>56.712706327699358</c:v>
                </c:pt>
                <c:pt idx="178">
                  <c:v>57.122198423116629</c:v>
                </c:pt>
                <c:pt idx="179">
                  <c:v>57.5316905185339</c:v>
                </c:pt>
                <c:pt idx="180">
                  <c:v>57.939451568128341</c:v>
                </c:pt>
                <c:pt idx="181">
                  <c:v>58.347212617722782</c:v>
                </c:pt>
                <c:pt idx="182">
                  <c:v>58.754973667317223</c:v>
                </c:pt>
                <c:pt idx="183">
                  <c:v>59.162734716911665</c:v>
                </c:pt>
                <c:pt idx="184">
                  <c:v>59.570495766506106</c:v>
                </c:pt>
                <c:pt idx="185">
                  <c:v>59.976544154405353</c:v>
                </c:pt>
                <c:pt idx="186">
                  <c:v>60.3825925423046</c:v>
                </c:pt>
                <c:pt idx="187">
                  <c:v>60.788640930203847</c:v>
                </c:pt>
                <c:pt idx="188">
                  <c:v>61.194689318103094</c:v>
                </c:pt>
                <c:pt idx="189">
                  <c:v>61.600737706002342</c:v>
                </c:pt>
                <c:pt idx="190">
                  <c:v>62.005352894740923</c:v>
                </c:pt>
                <c:pt idx="191">
                  <c:v>62.409968083479505</c:v>
                </c:pt>
                <c:pt idx="192">
                  <c:v>62.814583272218087</c:v>
                </c:pt>
                <c:pt idx="193">
                  <c:v>63.219198460956669</c:v>
                </c:pt>
                <c:pt idx="194">
                  <c:v>63.623813649695251</c:v>
                </c:pt>
                <c:pt idx="195">
                  <c:v>64.026749672773477</c:v>
                </c:pt>
                <c:pt idx="196">
                  <c:v>64.429685695851703</c:v>
                </c:pt>
                <c:pt idx="197">
                  <c:v>64.832621718929929</c:v>
                </c:pt>
                <c:pt idx="198">
                  <c:v>65.235557742008154</c:v>
                </c:pt>
                <c:pt idx="199">
                  <c:v>65.63849376508638</c:v>
                </c:pt>
                <c:pt idx="200">
                  <c:v>66.039768204966578</c:v>
                </c:pt>
                <c:pt idx="201">
                  <c:v>66.441042644846775</c:v>
                </c:pt>
                <c:pt idx="202">
                  <c:v>66.842317084726972</c:v>
                </c:pt>
                <c:pt idx="203">
                  <c:v>67.243591524607169</c:v>
                </c:pt>
                <c:pt idx="204">
                  <c:v>67.644865964487366</c:v>
                </c:pt>
                <c:pt idx="205">
                  <c:v>68.044496135008714</c:v>
                </c:pt>
                <c:pt idx="206">
                  <c:v>68.444126305530062</c:v>
                </c:pt>
                <c:pt idx="207">
                  <c:v>68.843756476051411</c:v>
                </c:pt>
                <c:pt idx="208">
                  <c:v>69.243386646572759</c:v>
                </c:pt>
                <c:pt idx="209">
                  <c:v>69.643016817094107</c:v>
                </c:pt>
                <c:pt idx="210">
                  <c:v>70.040767883950437</c:v>
                </c:pt>
                <c:pt idx="211">
                  <c:v>70.438518950806767</c:v>
                </c:pt>
                <c:pt idx="212">
                  <c:v>70.836270017663097</c:v>
                </c:pt>
                <c:pt idx="213">
                  <c:v>71.234021084519426</c:v>
                </c:pt>
                <c:pt idx="214">
                  <c:v>71.631772151375756</c:v>
                </c:pt>
                <c:pt idx="215">
                  <c:v>72.02791507540573</c:v>
                </c:pt>
                <c:pt idx="216">
                  <c:v>72.424057999435703</c:v>
                </c:pt>
                <c:pt idx="217">
                  <c:v>72.820200923465677</c:v>
                </c:pt>
                <c:pt idx="218">
                  <c:v>73.216343847495651</c:v>
                </c:pt>
                <c:pt idx="219">
                  <c:v>73.612486771525624</c:v>
                </c:pt>
                <c:pt idx="220">
                  <c:v>74.006790966820304</c:v>
                </c:pt>
                <c:pt idx="221">
                  <c:v>74.401095162114984</c:v>
                </c:pt>
                <c:pt idx="222">
                  <c:v>74.795399357409664</c:v>
                </c:pt>
                <c:pt idx="223">
                  <c:v>75.189703552704344</c:v>
                </c:pt>
                <c:pt idx="224">
                  <c:v>75.584007747999024</c:v>
                </c:pt>
                <c:pt idx="225">
                  <c:v>75.976983609832558</c:v>
                </c:pt>
                <c:pt idx="226">
                  <c:v>76.369959471666093</c:v>
                </c:pt>
                <c:pt idx="227">
                  <c:v>76.762935333499627</c:v>
                </c:pt>
                <c:pt idx="228">
                  <c:v>77.155911195333161</c:v>
                </c:pt>
                <c:pt idx="229">
                  <c:v>77.548887057166695</c:v>
                </c:pt>
                <c:pt idx="230">
                  <c:v>77.940546687028657</c:v>
                </c:pt>
                <c:pt idx="231">
                  <c:v>78.33220631689062</c:v>
                </c:pt>
                <c:pt idx="232">
                  <c:v>78.723865946752582</c:v>
                </c:pt>
                <c:pt idx="233">
                  <c:v>79.115525576614544</c:v>
                </c:pt>
                <c:pt idx="234">
                  <c:v>79.507185206476507</c:v>
                </c:pt>
                <c:pt idx="235">
                  <c:v>79.89705838504382</c:v>
                </c:pt>
                <c:pt idx="236">
                  <c:v>80.286931563611134</c:v>
                </c:pt>
                <c:pt idx="237">
                  <c:v>80.676804742178447</c:v>
                </c:pt>
                <c:pt idx="238">
                  <c:v>81.066677920745761</c:v>
                </c:pt>
                <c:pt idx="239">
                  <c:v>81.456551099313074</c:v>
                </c:pt>
                <c:pt idx="240">
                  <c:v>81.844896372365355</c:v>
                </c:pt>
                <c:pt idx="241">
                  <c:v>82.233241645417635</c:v>
                </c:pt>
                <c:pt idx="242">
                  <c:v>82.621586918469916</c:v>
                </c:pt>
                <c:pt idx="243">
                  <c:v>83.009932191522196</c:v>
                </c:pt>
                <c:pt idx="244">
                  <c:v>83.398277464574477</c:v>
                </c:pt>
                <c:pt idx="245">
                  <c:v>83.784873859928737</c:v>
                </c:pt>
                <c:pt idx="246">
                  <c:v>84.171470255282998</c:v>
                </c:pt>
                <c:pt idx="247">
                  <c:v>84.558066650637258</c:v>
                </c:pt>
                <c:pt idx="248">
                  <c:v>84.944663045991518</c:v>
                </c:pt>
                <c:pt idx="249">
                  <c:v>85.331259441345779</c:v>
                </c:pt>
                <c:pt idx="250">
                  <c:v>85.716360403928647</c:v>
                </c:pt>
                <c:pt idx="251">
                  <c:v>86.101461366511515</c:v>
                </c:pt>
                <c:pt idx="252">
                  <c:v>86.486562329094383</c:v>
                </c:pt>
                <c:pt idx="253">
                  <c:v>86.871663291677251</c:v>
                </c:pt>
                <c:pt idx="254">
                  <c:v>87.256764254260119</c:v>
                </c:pt>
                <c:pt idx="255">
                  <c:v>87.640384630641336</c:v>
                </c:pt>
                <c:pt idx="256">
                  <c:v>88.024005007022552</c:v>
                </c:pt>
                <c:pt idx="257">
                  <c:v>88.407625383403769</c:v>
                </c:pt>
                <c:pt idx="258">
                  <c:v>88.791245759784985</c:v>
                </c:pt>
                <c:pt idx="259">
                  <c:v>89.174866136166202</c:v>
                </c:pt>
                <c:pt idx="260">
                  <c:v>89.557020558382177</c:v>
                </c:pt>
                <c:pt idx="261">
                  <c:v>89.939174980598153</c:v>
                </c:pt>
                <c:pt idx="262">
                  <c:v>90.321329402814129</c:v>
                </c:pt>
                <c:pt idx="263">
                  <c:v>90.703483825030105</c:v>
                </c:pt>
                <c:pt idx="264">
                  <c:v>91.085638247246081</c:v>
                </c:pt>
                <c:pt idx="265">
                  <c:v>91.4663411369134</c:v>
                </c:pt>
                <c:pt idx="266">
                  <c:v>91.847044026580718</c:v>
                </c:pt>
                <c:pt idx="267">
                  <c:v>92.227746916248037</c:v>
                </c:pt>
                <c:pt idx="268">
                  <c:v>92.608449805915356</c:v>
                </c:pt>
                <c:pt idx="269">
                  <c:v>92.989152695582675</c:v>
                </c:pt>
                <c:pt idx="270">
                  <c:v>93.368192214258315</c:v>
                </c:pt>
                <c:pt idx="271">
                  <c:v>93.747231732933955</c:v>
                </c:pt>
                <c:pt idx="272">
                  <c:v>94.126271251609595</c:v>
                </c:pt>
                <c:pt idx="273">
                  <c:v>94.505310770285234</c:v>
                </c:pt>
                <c:pt idx="274">
                  <c:v>94.884350288960874</c:v>
                </c:pt>
                <c:pt idx="275">
                  <c:v>95.26219255668309</c:v>
                </c:pt>
                <c:pt idx="276">
                  <c:v>95.640034824405305</c:v>
                </c:pt>
                <c:pt idx="277">
                  <c:v>96.01787709212752</c:v>
                </c:pt>
                <c:pt idx="278">
                  <c:v>96.395719359849735</c:v>
                </c:pt>
                <c:pt idx="279">
                  <c:v>96.773561627571951</c:v>
                </c:pt>
                <c:pt idx="280">
                  <c:v>97.149994525440704</c:v>
                </c:pt>
                <c:pt idx="281">
                  <c:v>97.526427423309457</c:v>
                </c:pt>
                <c:pt idx="282">
                  <c:v>97.90286032117821</c:v>
                </c:pt>
                <c:pt idx="283">
                  <c:v>98.279293219046963</c:v>
                </c:pt>
                <c:pt idx="284">
                  <c:v>98.655726116915716</c:v>
                </c:pt>
                <c:pt idx="285">
                  <c:v>99.030542881809964</c:v>
                </c:pt>
                <c:pt idx="286">
                  <c:v>99.405359646704213</c:v>
                </c:pt>
                <c:pt idx="287">
                  <c:v>99.780176411598461</c:v>
                </c:pt>
                <c:pt idx="288">
                  <c:v>100.15499317649271</c:v>
                </c:pt>
                <c:pt idx="289">
                  <c:v>100.52980994138696</c:v>
                </c:pt>
                <c:pt idx="290">
                  <c:v>100.90324622078039</c:v>
                </c:pt>
                <c:pt idx="291">
                  <c:v>101.27668250017382</c:v>
                </c:pt>
                <c:pt idx="292">
                  <c:v>101.65011877956725</c:v>
                </c:pt>
                <c:pt idx="293">
                  <c:v>102.02355505896068</c:v>
                </c:pt>
                <c:pt idx="294">
                  <c:v>102.39699133835411</c:v>
                </c:pt>
                <c:pt idx="295">
                  <c:v>102.76884387183838</c:v>
                </c:pt>
                <c:pt idx="296">
                  <c:v>103.14069640532266</c:v>
                </c:pt>
                <c:pt idx="297">
                  <c:v>103.51254893880693</c:v>
                </c:pt>
                <c:pt idx="298">
                  <c:v>103.8844014722912</c:v>
                </c:pt>
                <c:pt idx="299">
                  <c:v>104.25625400577547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374-420C-A900-1384366F8C2A}"/>
            </c:ext>
          </c:extLst>
        </c:ser>
        <c:ser>
          <c:idx val="2"/>
          <c:order val="2"/>
          <c:tx>
            <c:strRef>
              <c:f>오버클락!$AI$190</c:f>
              <c:strCache>
                <c:ptCount val="1"/>
                <c:pt idx="0">
                  <c:v>돌파 마스터 키(개별)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val>
            <c:numRef>
              <c:f>오버클락!$AI$191:$AI$490</c:f>
              <c:numCache>
                <c:formatCode>0.000</c:formatCode>
                <c:ptCount val="300"/>
                <c:pt idx="0">
                  <c:v>0.17299205648720212</c:v>
                </c:pt>
                <c:pt idx="1">
                  <c:v>0.34598411297440423</c:v>
                </c:pt>
                <c:pt idx="2">
                  <c:v>0.51897616946160641</c:v>
                </c:pt>
                <c:pt idx="3">
                  <c:v>0.69196822594880847</c:v>
                </c:pt>
                <c:pt idx="4">
                  <c:v>0.86496028243601053</c:v>
                </c:pt>
                <c:pt idx="5">
                  <c:v>1.0375424172822962</c:v>
                </c:pt>
                <c:pt idx="6">
                  <c:v>1.2101245521285819</c:v>
                </c:pt>
                <c:pt idx="7">
                  <c:v>1.3827066869748676</c:v>
                </c:pt>
                <c:pt idx="8">
                  <c:v>1.5552888218211534</c:v>
                </c:pt>
                <c:pt idx="9">
                  <c:v>1.7278709566674391</c:v>
                </c:pt>
                <c:pt idx="10">
                  <c:v>1.9000232992190453</c:v>
                </c:pt>
                <c:pt idx="11">
                  <c:v>2.0721756417706514</c:v>
                </c:pt>
                <c:pt idx="12">
                  <c:v>2.2443279843222577</c:v>
                </c:pt>
                <c:pt idx="13">
                  <c:v>2.4164803268738639</c:v>
                </c:pt>
                <c:pt idx="14">
                  <c:v>2.5886326694254702</c:v>
                </c:pt>
                <c:pt idx="15">
                  <c:v>2.7603882278931242</c:v>
                </c:pt>
                <c:pt idx="16">
                  <c:v>2.9321437863607782</c:v>
                </c:pt>
                <c:pt idx="17">
                  <c:v>3.1038993448284322</c:v>
                </c:pt>
                <c:pt idx="18">
                  <c:v>3.2756549032960862</c:v>
                </c:pt>
                <c:pt idx="19">
                  <c:v>3.4474104617637402</c:v>
                </c:pt>
                <c:pt idx="20">
                  <c:v>3.6187644016853771</c:v>
                </c:pt>
                <c:pt idx="21">
                  <c:v>3.7901183416070139</c:v>
                </c:pt>
                <c:pt idx="22">
                  <c:v>3.9614722815286507</c:v>
                </c:pt>
                <c:pt idx="23">
                  <c:v>4.132826221450288</c:v>
                </c:pt>
                <c:pt idx="24">
                  <c:v>4.3041801613719253</c:v>
                </c:pt>
                <c:pt idx="25">
                  <c:v>4.4751351663617287</c:v>
                </c:pt>
                <c:pt idx="26">
                  <c:v>4.6460901713515321</c:v>
                </c:pt>
                <c:pt idx="27">
                  <c:v>4.8170451763413356</c:v>
                </c:pt>
                <c:pt idx="28">
                  <c:v>4.988000181331139</c:v>
                </c:pt>
                <c:pt idx="29">
                  <c:v>5.1589551863209424</c:v>
                </c:pt>
                <c:pt idx="30">
                  <c:v>5.3295212893352568</c:v>
                </c:pt>
                <c:pt idx="31">
                  <c:v>5.5000873923495712</c:v>
                </c:pt>
                <c:pt idx="32">
                  <c:v>5.6706534953638856</c:v>
                </c:pt>
                <c:pt idx="33">
                  <c:v>5.8412195983782</c:v>
                </c:pt>
                <c:pt idx="34">
                  <c:v>6.0117857013925144</c:v>
                </c:pt>
                <c:pt idx="35">
                  <c:v>6.1819581151856182</c:v>
                </c:pt>
                <c:pt idx="36">
                  <c:v>6.352130528978722</c:v>
                </c:pt>
                <c:pt idx="37">
                  <c:v>6.5223029427718258</c:v>
                </c:pt>
                <c:pt idx="38">
                  <c:v>6.6924753565649295</c:v>
                </c:pt>
                <c:pt idx="39">
                  <c:v>6.8626477703580333</c:v>
                </c:pt>
                <c:pt idx="40">
                  <c:v>7.0324290995671239</c:v>
                </c:pt>
                <c:pt idx="41">
                  <c:v>7.2022104287762145</c:v>
                </c:pt>
                <c:pt idx="42">
                  <c:v>7.3719917579853051</c:v>
                </c:pt>
                <c:pt idx="43">
                  <c:v>7.5417730871943958</c:v>
                </c:pt>
                <c:pt idx="44">
                  <c:v>7.7115544164034864</c:v>
                </c:pt>
                <c:pt idx="45">
                  <c:v>7.8824960513112075</c:v>
                </c:pt>
                <c:pt idx="46">
                  <c:v>8.0534376862189276</c:v>
                </c:pt>
                <c:pt idx="47">
                  <c:v>8.2243793211266478</c:v>
                </c:pt>
                <c:pt idx="48">
                  <c:v>8.395320956034368</c:v>
                </c:pt>
                <c:pt idx="49">
                  <c:v>8.5662625909420882</c:v>
                </c:pt>
                <c:pt idx="50">
                  <c:v>8.7383496588038039</c:v>
                </c:pt>
                <c:pt idx="51">
                  <c:v>8.9104367266655196</c:v>
                </c:pt>
                <c:pt idx="52">
                  <c:v>9.0825237945272352</c:v>
                </c:pt>
                <c:pt idx="53">
                  <c:v>9.2546108623889509</c:v>
                </c:pt>
                <c:pt idx="54">
                  <c:v>9.4266979302506666</c:v>
                </c:pt>
                <c:pt idx="55">
                  <c:v>9.6015926872349766</c:v>
                </c:pt>
                <c:pt idx="56">
                  <c:v>9.7764874442192866</c:v>
                </c:pt>
                <c:pt idx="57">
                  <c:v>9.9513822012035966</c:v>
                </c:pt>
                <c:pt idx="58">
                  <c:v>10.126276958187907</c:v>
                </c:pt>
                <c:pt idx="59">
                  <c:v>10.301171715172217</c:v>
                </c:pt>
                <c:pt idx="60">
                  <c:v>10.479021077271144</c:v>
                </c:pt>
                <c:pt idx="61">
                  <c:v>10.656870439370071</c:v>
                </c:pt>
                <c:pt idx="62">
                  <c:v>10.834719801468998</c:v>
                </c:pt>
                <c:pt idx="63">
                  <c:v>11.012569163567925</c:v>
                </c:pt>
                <c:pt idx="64">
                  <c:v>11.190418525666852</c:v>
                </c:pt>
                <c:pt idx="65">
                  <c:v>11.373012526511802</c:v>
                </c:pt>
                <c:pt idx="66">
                  <c:v>11.555606527356753</c:v>
                </c:pt>
                <c:pt idx="67">
                  <c:v>11.738200528201704</c:v>
                </c:pt>
                <c:pt idx="68">
                  <c:v>11.920794529046654</c:v>
                </c:pt>
                <c:pt idx="69">
                  <c:v>12.103388529891605</c:v>
                </c:pt>
                <c:pt idx="70">
                  <c:v>12.290864842689011</c:v>
                </c:pt>
                <c:pt idx="71">
                  <c:v>12.478341155486417</c:v>
                </c:pt>
                <c:pt idx="72">
                  <c:v>12.665817468283823</c:v>
                </c:pt>
                <c:pt idx="73">
                  <c:v>12.853293781081229</c:v>
                </c:pt>
                <c:pt idx="74">
                  <c:v>13.040770093878635</c:v>
                </c:pt>
                <c:pt idx="75">
                  <c:v>13.235162068021269</c:v>
                </c:pt>
                <c:pt idx="76">
                  <c:v>13.429554042163904</c:v>
                </c:pt>
                <c:pt idx="77">
                  <c:v>13.623946016306538</c:v>
                </c:pt>
                <c:pt idx="78">
                  <c:v>13.818337990449173</c:v>
                </c:pt>
                <c:pt idx="79">
                  <c:v>14.012729964591808</c:v>
                </c:pt>
                <c:pt idx="80">
                  <c:v>14.214193787260147</c:v>
                </c:pt>
                <c:pt idx="81">
                  <c:v>14.415657609928486</c:v>
                </c:pt>
                <c:pt idx="82">
                  <c:v>14.617121432596825</c:v>
                </c:pt>
                <c:pt idx="83">
                  <c:v>14.818585255265164</c:v>
                </c:pt>
                <c:pt idx="84">
                  <c:v>15.020049077933503</c:v>
                </c:pt>
                <c:pt idx="85">
                  <c:v>15.23091329605165</c:v>
                </c:pt>
                <c:pt idx="86">
                  <c:v>15.441777514169797</c:v>
                </c:pt>
                <c:pt idx="87">
                  <c:v>15.652641732287943</c:v>
                </c:pt>
                <c:pt idx="88">
                  <c:v>15.86350595040609</c:v>
                </c:pt>
                <c:pt idx="89">
                  <c:v>16.074370168524236</c:v>
                </c:pt>
                <c:pt idx="90">
                  <c:v>16.295082465411575</c:v>
                </c:pt>
                <c:pt idx="91">
                  <c:v>16.515794762298913</c:v>
                </c:pt>
                <c:pt idx="92">
                  <c:v>16.736507059186252</c:v>
                </c:pt>
                <c:pt idx="93">
                  <c:v>16.95721935607359</c:v>
                </c:pt>
                <c:pt idx="94">
                  <c:v>17.177931652960929</c:v>
                </c:pt>
                <c:pt idx="95">
                  <c:v>17.408863329979564</c:v>
                </c:pt>
                <c:pt idx="96">
                  <c:v>17.639795006998199</c:v>
                </c:pt>
                <c:pt idx="97">
                  <c:v>17.870726684016834</c:v>
                </c:pt>
                <c:pt idx="98">
                  <c:v>18.101658361035469</c:v>
                </c:pt>
                <c:pt idx="99">
                  <c:v>18.332590038054104</c:v>
                </c:pt>
                <c:pt idx="100">
                  <c:v>18.578926769799676</c:v>
                </c:pt>
                <c:pt idx="101">
                  <c:v>18.825263501545248</c:v>
                </c:pt>
                <c:pt idx="102">
                  <c:v>19.07160023329082</c:v>
                </c:pt>
                <c:pt idx="103">
                  <c:v>19.317936965036392</c:v>
                </c:pt>
                <c:pt idx="104">
                  <c:v>19.564273696781964</c:v>
                </c:pt>
                <c:pt idx="105">
                  <c:v>19.827039610455174</c:v>
                </c:pt>
                <c:pt idx="106">
                  <c:v>20.089805524128383</c:v>
                </c:pt>
                <c:pt idx="107">
                  <c:v>20.352571437801593</c:v>
                </c:pt>
                <c:pt idx="108">
                  <c:v>20.615337351474803</c:v>
                </c:pt>
                <c:pt idx="109">
                  <c:v>20.878103265148013</c:v>
                </c:pt>
                <c:pt idx="110">
                  <c:v>21.158300067116034</c:v>
                </c:pt>
                <c:pt idx="111">
                  <c:v>21.438496869084055</c:v>
                </c:pt>
                <c:pt idx="112">
                  <c:v>21.718693671052076</c:v>
                </c:pt>
                <c:pt idx="113">
                  <c:v>21.998890473020097</c:v>
                </c:pt>
                <c:pt idx="114">
                  <c:v>22.279087274988118</c:v>
                </c:pt>
                <c:pt idx="115">
                  <c:v>22.577979660650438</c:v>
                </c:pt>
                <c:pt idx="116">
                  <c:v>22.876872046312759</c:v>
                </c:pt>
                <c:pt idx="117">
                  <c:v>23.175764431975079</c:v>
                </c:pt>
                <c:pt idx="118">
                  <c:v>23.474656817637399</c:v>
                </c:pt>
                <c:pt idx="119">
                  <c:v>23.773549203299719</c:v>
                </c:pt>
                <c:pt idx="120">
                  <c:v>24.092377382413925</c:v>
                </c:pt>
                <c:pt idx="121">
                  <c:v>24.411205561528131</c:v>
                </c:pt>
                <c:pt idx="122">
                  <c:v>24.730033740642337</c:v>
                </c:pt>
                <c:pt idx="123">
                  <c:v>25.048861919756543</c:v>
                </c:pt>
                <c:pt idx="124">
                  <c:v>25.367690098870749</c:v>
                </c:pt>
                <c:pt idx="125">
                  <c:v>25.707641377798886</c:v>
                </c:pt>
                <c:pt idx="126">
                  <c:v>26.047592656727023</c:v>
                </c:pt>
                <c:pt idx="127">
                  <c:v>26.38754393565516</c:v>
                </c:pt>
                <c:pt idx="128">
                  <c:v>26.727495214583296</c:v>
                </c:pt>
                <c:pt idx="129">
                  <c:v>27.067446493511433</c:v>
                </c:pt>
                <c:pt idx="130">
                  <c:v>27.430096754571053</c:v>
                </c:pt>
                <c:pt idx="131">
                  <c:v>27.792747015630674</c:v>
                </c:pt>
                <c:pt idx="132">
                  <c:v>28.155397276690294</c:v>
                </c:pt>
                <c:pt idx="133">
                  <c:v>28.518047537749915</c:v>
                </c:pt>
                <c:pt idx="134">
                  <c:v>28.880697798809535</c:v>
                </c:pt>
                <c:pt idx="135">
                  <c:v>29.267419857455121</c:v>
                </c:pt>
                <c:pt idx="136">
                  <c:v>29.654141916100706</c:v>
                </c:pt>
                <c:pt idx="137">
                  <c:v>30.040863974746291</c:v>
                </c:pt>
                <c:pt idx="138">
                  <c:v>30.427586033391876</c:v>
                </c:pt>
                <c:pt idx="139">
                  <c:v>30.814308092037461</c:v>
                </c:pt>
                <c:pt idx="140">
                  <c:v>31.226853327260621</c:v>
                </c:pt>
                <c:pt idx="141">
                  <c:v>31.63939856248378</c:v>
                </c:pt>
                <c:pt idx="142">
                  <c:v>32.05194379770694</c:v>
                </c:pt>
                <c:pt idx="143">
                  <c:v>32.464489032930103</c:v>
                </c:pt>
                <c:pt idx="144">
                  <c:v>32.877034268153267</c:v>
                </c:pt>
                <c:pt idx="145">
                  <c:v>33.316950924802704</c:v>
                </c:pt>
                <c:pt idx="146">
                  <c:v>33.756867581452141</c:v>
                </c:pt>
                <c:pt idx="147">
                  <c:v>34.196784238101579</c:v>
                </c:pt>
                <c:pt idx="148">
                  <c:v>34.636700894751016</c:v>
                </c:pt>
                <c:pt idx="149">
                  <c:v>35.076617551400453</c:v>
                </c:pt>
                <c:pt idx="150">
                  <c:v>35.545918074709682</c:v>
                </c:pt>
                <c:pt idx="151">
                  <c:v>36.015218598018912</c:v>
                </c:pt>
                <c:pt idx="152">
                  <c:v>36.484519121328141</c:v>
                </c:pt>
                <c:pt idx="153">
                  <c:v>36.95381964463737</c:v>
                </c:pt>
                <c:pt idx="154">
                  <c:v>37.4231201679466</c:v>
                </c:pt>
                <c:pt idx="155">
                  <c:v>37.914202970494372</c:v>
                </c:pt>
                <c:pt idx="156">
                  <c:v>38.405285773042145</c:v>
                </c:pt>
                <c:pt idx="157">
                  <c:v>38.896368575589918</c:v>
                </c:pt>
                <c:pt idx="158">
                  <c:v>39.38745137813769</c:v>
                </c:pt>
                <c:pt idx="159">
                  <c:v>39.878534180685463</c:v>
                </c:pt>
                <c:pt idx="160">
                  <c:v>40.392603315899976</c:v>
                </c:pt>
                <c:pt idx="161">
                  <c:v>40.906672451114488</c:v>
                </c:pt>
                <c:pt idx="162">
                  <c:v>41.420741586329001</c:v>
                </c:pt>
                <c:pt idx="163">
                  <c:v>41.934810721543514</c:v>
                </c:pt>
                <c:pt idx="164">
                  <c:v>42.448879856758026</c:v>
                </c:pt>
                <c:pt idx="165">
                  <c:v>42.986830258213551</c:v>
                </c:pt>
                <c:pt idx="166">
                  <c:v>43.524780659669076</c:v>
                </c:pt>
                <c:pt idx="167">
                  <c:v>44.062731061124602</c:v>
                </c:pt>
                <c:pt idx="168">
                  <c:v>44.600681462580127</c:v>
                </c:pt>
                <c:pt idx="169">
                  <c:v>45.138631864035652</c:v>
                </c:pt>
                <c:pt idx="170">
                  <c:v>45.70180221103881</c:v>
                </c:pt>
                <c:pt idx="171">
                  <c:v>46.264972558041961</c:v>
                </c:pt>
                <c:pt idx="172">
                  <c:v>46.828142905045112</c:v>
                </c:pt>
                <c:pt idx="173">
                  <c:v>47.391313252048263</c:v>
                </c:pt>
                <c:pt idx="174">
                  <c:v>47.954483599051414</c:v>
                </c:pt>
                <c:pt idx="175">
                  <c:v>48.543826154165963</c:v>
                </c:pt>
                <c:pt idx="176">
                  <c:v>49.133168709280511</c:v>
                </c:pt>
                <c:pt idx="177">
                  <c:v>49.72251126439506</c:v>
                </c:pt>
                <c:pt idx="178">
                  <c:v>50.311853819509608</c:v>
                </c:pt>
                <c:pt idx="179">
                  <c:v>50.901196374624156</c:v>
                </c:pt>
                <c:pt idx="180">
                  <c:v>51.517927663544377</c:v>
                </c:pt>
                <c:pt idx="181">
                  <c:v>52.134658952464598</c:v>
                </c:pt>
                <c:pt idx="182">
                  <c:v>52.751390241384819</c:v>
                </c:pt>
                <c:pt idx="183">
                  <c:v>53.368121530305039</c:v>
                </c:pt>
                <c:pt idx="184">
                  <c:v>53.98485281922526</c:v>
                </c:pt>
                <c:pt idx="185">
                  <c:v>54.630499051165906</c:v>
                </c:pt>
                <c:pt idx="186">
                  <c:v>55.276145283106551</c:v>
                </c:pt>
                <c:pt idx="187">
                  <c:v>55.921791515047197</c:v>
                </c:pt>
                <c:pt idx="188">
                  <c:v>56.567437746987842</c:v>
                </c:pt>
                <c:pt idx="189">
                  <c:v>57.213083978928488</c:v>
                </c:pt>
                <c:pt idx="190">
                  <c:v>57.888727050104109</c:v>
                </c:pt>
                <c:pt idx="191">
                  <c:v>58.56437012127973</c:v>
                </c:pt>
                <c:pt idx="192">
                  <c:v>59.240013192455351</c:v>
                </c:pt>
                <c:pt idx="193">
                  <c:v>59.915656263630972</c:v>
                </c:pt>
                <c:pt idx="194">
                  <c:v>60.591299334806592</c:v>
                </c:pt>
                <c:pt idx="195">
                  <c:v>61.265465354977266</c:v>
                </c:pt>
                <c:pt idx="196">
                  <c:v>61.93963137514794</c:v>
                </c:pt>
                <c:pt idx="197">
                  <c:v>62.613797395318613</c:v>
                </c:pt>
                <c:pt idx="198">
                  <c:v>63.287963415489287</c:v>
                </c:pt>
                <c:pt idx="199">
                  <c:v>63.962129435659961</c:v>
                </c:pt>
                <c:pt idx="200">
                  <c:v>64.634983981817669</c:v>
                </c:pt>
                <c:pt idx="201">
                  <c:v>65.307838527975377</c:v>
                </c:pt>
                <c:pt idx="202">
                  <c:v>65.980693074133086</c:v>
                </c:pt>
                <c:pt idx="203">
                  <c:v>66.653547620290794</c:v>
                </c:pt>
                <c:pt idx="204">
                  <c:v>67.326402166448503</c:v>
                </c:pt>
                <c:pt idx="205">
                  <c:v>67.997720055667173</c:v>
                </c:pt>
                <c:pt idx="206">
                  <c:v>68.669037944885844</c:v>
                </c:pt>
                <c:pt idx="207">
                  <c:v>69.340355834104514</c:v>
                </c:pt>
                <c:pt idx="208">
                  <c:v>70.011673723323185</c:v>
                </c:pt>
                <c:pt idx="209">
                  <c:v>70.682991612541855</c:v>
                </c:pt>
                <c:pt idx="210">
                  <c:v>71.352757267555305</c:v>
                </c:pt>
                <c:pt idx="211">
                  <c:v>72.022522922568754</c:v>
                </c:pt>
                <c:pt idx="212">
                  <c:v>72.692288577582204</c:v>
                </c:pt>
                <c:pt idx="213">
                  <c:v>73.362054232595654</c:v>
                </c:pt>
                <c:pt idx="214">
                  <c:v>74.031819887609103</c:v>
                </c:pt>
                <c:pt idx="215">
                  <c:v>74.700043649909517</c:v>
                </c:pt>
                <c:pt idx="216">
                  <c:v>75.368267412209931</c:v>
                </c:pt>
                <c:pt idx="217">
                  <c:v>76.036491174510346</c:v>
                </c:pt>
                <c:pt idx="218">
                  <c:v>76.70471493681076</c:v>
                </c:pt>
                <c:pt idx="219">
                  <c:v>77.372938699111174</c:v>
                </c:pt>
                <c:pt idx="220">
                  <c:v>78.039656250536581</c:v>
                </c:pt>
                <c:pt idx="221">
                  <c:v>78.706373801961988</c:v>
                </c:pt>
                <c:pt idx="222">
                  <c:v>79.373091353387395</c:v>
                </c:pt>
                <c:pt idx="223">
                  <c:v>80.039808904812801</c:v>
                </c:pt>
                <c:pt idx="224">
                  <c:v>80.706526456238208</c:v>
                </c:pt>
                <c:pt idx="225">
                  <c:v>81.371975466892692</c:v>
                </c:pt>
                <c:pt idx="226">
                  <c:v>82.037424477547177</c:v>
                </c:pt>
                <c:pt idx="227">
                  <c:v>82.702873488201661</c:v>
                </c:pt>
                <c:pt idx="228">
                  <c:v>83.368322498856145</c:v>
                </c:pt>
                <c:pt idx="229">
                  <c:v>84.033771509510629</c:v>
                </c:pt>
                <c:pt idx="230">
                  <c:v>84.697707490092412</c:v>
                </c:pt>
                <c:pt idx="231">
                  <c:v>85.361643470674196</c:v>
                </c:pt>
                <c:pt idx="232">
                  <c:v>86.025579451255979</c:v>
                </c:pt>
                <c:pt idx="233">
                  <c:v>86.689515431837762</c:v>
                </c:pt>
                <c:pt idx="234">
                  <c:v>87.353451412419545</c:v>
                </c:pt>
                <c:pt idx="235">
                  <c:v>88.015909356698074</c:v>
                </c:pt>
                <c:pt idx="236">
                  <c:v>88.678367300976603</c:v>
                </c:pt>
                <c:pt idx="237">
                  <c:v>89.340825245255132</c:v>
                </c:pt>
                <c:pt idx="238">
                  <c:v>90.003283189533661</c:v>
                </c:pt>
                <c:pt idx="239">
                  <c:v>90.66574113381219</c:v>
                </c:pt>
                <c:pt idx="240">
                  <c:v>91.326705715575571</c:v>
                </c:pt>
                <c:pt idx="241">
                  <c:v>91.987670297338951</c:v>
                </c:pt>
                <c:pt idx="242">
                  <c:v>92.648634879102332</c:v>
                </c:pt>
                <c:pt idx="243">
                  <c:v>93.309599460865712</c:v>
                </c:pt>
                <c:pt idx="244">
                  <c:v>93.970564042629093</c:v>
                </c:pt>
                <c:pt idx="245">
                  <c:v>94.630045020583793</c:v>
                </c:pt>
                <c:pt idx="246">
                  <c:v>95.289525998538494</c:v>
                </c:pt>
                <c:pt idx="247">
                  <c:v>95.949006976493195</c:v>
                </c:pt>
                <c:pt idx="248">
                  <c:v>96.608487954447895</c:v>
                </c:pt>
                <c:pt idx="249">
                  <c:v>97.267968932402596</c:v>
                </c:pt>
                <c:pt idx="250">
                  <c:v>97.926000602376021</c:v>
                </c:pt>
                <c:pt idx="251">
                  <c:v>98.584032272349447</c:v>
                </c:pt>
                <c:pt idx="252">
                  <c:v>99.242063942322872</c:v>
                </c:pt>
                <c:pt idx="253">
                  <c:v>99.900095612296298</c:v>
                </c:pt>
                <c:pt idx="254">
                  <c:v>100.55812728226972</c:v>
                </c:pt>
                <c:pt idx="255">
                  <c:v>101.21469444644883</c:v>
                </c:pt>
                <c:pt idx="256">
                  <c:v>101.87126161062794</c:v>
                </c:pt>
                <c:pt idx="257">
                  <c:v>102.52782877480705</c:v>
                </c:pt>
                <c:pt idx="258">
                  <c:v>103.18439593898616</c:v>
                </c:pt>
                <c:pt idx="259">
                  <c:v>103.84096310316527</c:v>
                </c:pt>
                <c:pt idx="260">
                  <c:v>104.49631898365789</c:v>
                </c:pt>
                <c:pt idx="261">
                  <c:v>105.15167486415051</c:v>
                </c:pt>
                <c:pt idx="262">
                  <c:v>105.80703074464313</c:v>
                </c:pt>
                <c:pt idx="263">
                  <c:v>106.46238662513575</c:v>
                </c:pt>
                <c:pt idx="264">
                  <c:v>107.11774250562837</c:v>
                </c:pt>
                <c:pt idx="265">
                  <c:v>107.77165142121953</c:v>
                </c:pt>
                <c:pt idx="266">
                  <c:v>108.42556033681069</c:v>
                </c:pt>
                <c:pt idx="267">
                  <c:v>109.07946925240185</c:v>
                </c:pt>
                <c:pt idx="268">
                  <c:v>109.73337816799301</c:v>
                </c:pt>
                <c:pt idx="269">
                  <c:v>110.38728708358417</c:v>
                </c:pt>
                <c:pt idx="270">
                  <c:v>111.03978246251208</c:v>
                </c:pt>
                <c:pt idx="271">
                  <c:v>111.69227784143999</c:v>
                </c:pt>
                <c:pt idx="272">
                  <c:v>112.3447732203679</c:v>
                </c:pt>
                <c:pt idx="273">
                  <c:v>112.99726859929581</c:v>
                </c:pt>
                <c:pt idx="274">
                  <c:v>113.64976397822372</c:v>
                </c:pt>
                <c:pt idx="275">
                  <c:v>114.30083078737727</c:v>
                </c:pt>
                <c:pt idx="276">
                  <c:v>114.95189759653081</c:v>
                </c:pt>
                <c:pt idx="277">
                  <c:v>115.60296440568436</c:v>
                </c:pt>
                <c:pt idx="278">
                  <c:v>116.25403121483791</c:v>
                </c:pt>
                <c:pt idx="279">
                  <c:v>116.90509802399146</c:v>
                </c:pt>
                <c:pt idx="280">
                  <c:v>117.55484086014134</c:v>
                </c:pt>
                <c:pt idx="281">
                  <c:v>118.20458369629122</c:v>
                </c:pt>
                <c:pt idx="282">
                  <c:v>118.85432653244111</c:v>
                </c:pt>
                <c:pt idx="283">
                  <c:v>119.50406936859099</c:v>
                </c:pt>
                <c:pt idx="284">
                  <c:v>120.15381220474087</c:v>
                </c:pt>
                <c:pt idx="285">
                  <c:v>120.80214413428276</c:v>
                </c:pt>
                <c:pt idx="286">
                  <c:v>121.45047606382464</c:v>
                </c:pt>
                <c:pt idx="287">
                  <c:v>122.09880799336652</c:v>
                </c:pt>
                <c:pt idx="288">
                  <c:v>122.7471399229084</c:v>
                </c:pt>
                <c:pt idx="289">
                  <c:v>123.39547185245029</c:v>
                </c:pt>
                <c:pt idx="290">
                  <c:v>124.04240183711846</c:v>
                </c:pt>
                <c:pt idx="291">
                  <c:v>124.68933182178664</c:v>
                </c:pt>
                <c:pt idx="292">
                  <c:v>125.33626180645481</c:v>
                </c:pt>
                <c:pt idx="293">
                  <c:v>125.98319179112299</c:v>
                </c:pt>
                <c:pt idx="294">
                  <c:v>126.63012177579117</c:v>
                </c:pt>
                <c:pt idx="295">
                  <c:v>127.27544734872679</c:v>
                </c:pt>
                <c:pt idx="296">
                  <c:v>127.9207729216624</c:v>
                </c:pt>
                <c:pt idx="297">
                  <c:v>128.56609849459801</c:v>
                </c:pt>
                <c:pt idx="298">
                  <c:v>129.21142406753361</c:v>
                </c:pt>
                <c:pt idx="299">
                  <c:v>129.85674964046922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374-420C-A900-1384366F8C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71145711"/>
        <c:axId val="771146127"/>
      </c:lineChart>
      <c:catAx>
        <c:axId val="77114571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771146127"/>
        <c:crosses val="autoZero"/>
        <c:auto val="1"/>
        <c:lblAlgn val="ctr"/>
        <c:lblOffset val="100"/>
        <c:noMultiLvlLbl val="0"/>
      </c:catAx>
      <c:valAx>
        <c:axId val="77114612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771145711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ko-KR" altLang="en-US"/>
              <a:t>니케 성장 곡선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'래퍼런스-니케 레벨별 재화 요구량'!$B$1</c:f>
              <c:strCache>
                <c:ptCount val="1"/>
                <c:pt idx="0">
                  <c:v>크레딧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val>
            <c:numRef>
              <c:f>'래퍼런스-니케 레벨별 재화 요구량'!$B$2:$B$301</c:f>
              <c:numCache>
                <c:formatCode>General</c:formatCode>
                <c:ptCount val="300"/>
                <c:pt idx="0">
                  <c:v>0</c:v>
                </c:pt>
                <c:pt idx="1">
                  <c:v>600</c:v>
                </c:pt>
                <c:pt idx="2">
                  <c:v>600</c:v>
                </c:pt>
                <c:pt idx="3">
                  <c:v>600</c:v>
                </c:pt>
                <c:pt idx="4">
                  <c:v>600</c:v>
                </c:pt>
                <c:pt idx="5">
                  <c:v>600</c:v>
                </c:pt>
                <c:pt idx="6">
                  <c:v>600</c:v>
                </c:pt>
                <c:pt idx="7">
                  <c:v>600</c:v>
                </c:pt>
                <c:pt idx="8">
                  <c:v>600</c:v>
                </c:pt>
                <c:pt idx="9">
                  <c:v>600</c:v>
                </c:pt>
                <c:pt idx="10">
                  <c:v>600</c:v>
                </c:pt>
                <c:pt idx="11">
                  <c:v>600</c:v>
                </c:pt>
                <c:pt idx="12">
                  <c:v>600</c:v>
                </c:pt>
                <c:pt idx="13">
                  <c:v>600</c:v>
                </c:pt>
                <c:pt idx="14">
                  <c:v>600</c:v>
                </c:pt>
                <c:pt idx="15">
                  <c:v>600</c:v>
                </c:pt>
                <c:pt idx="16">
                  <c:v>600</c:v>
                </c:pt>
                <c:pt idx="17">
                  <c:v>600</c:v>
                </c:pt>
                <c:pt idx="18">
                  <c:v>600</c:v>
                </c:pt>
                <c:pt idx="19">
                  <c:v>600</c:v>
                </c:pt>
                <c:pt idx="20">
                  <c:v>600</c:v>
                </c:pt>
                <c:pt idx="21">
                  <c:v>600</c:v>
                </c:pt>
                <c:pt idx="22">
                  <c:v>600</c:v>
                </c:pt>
                <c:pt idx="23">
                  <c:v>600</c:v>
                </c:pt>
                <c:pt idx="24">
                  <c:v>600</c:v>
                </c:pt>
                <c:pt idx="25">
                  <c:v>600</c:v>
                </c:pt>
                <c:pt idx="26">
                  <c:v>600</c:v>
                </c:pt>
                <c:pt idx="27">
                  <c:v>600</c:v>
                </c:pt>
                <c:pt idx="28">
                  <c:v>600</c:v>
                </c:pt>
                <c:pt idx="29">
                  <c:v>600</c:v>
                </c:pt>
                <c:pt idx="30">
                  <c:v>840</c:v>
                </c:pt>
                <c:pt idx="31">
                  <c:v>840</c:v>
                </c:pt>
                <c:pt idx="32">
                  <c:v>840</c:v>
                </c:pt>
                <c:pt idx="33">
                  <c:v>840</c:v>
                </c:pt>
                <c:pt idx="34">
                  <c:v>840</c:v>
                </c:pt>
                <c:pt idx="35">
                  <c:v>840</c:v>
                </c:pt>
                <c:pt idx="36">
                  <c:v>840</c:v>
                </c:pt>
                <c:pt idx="37">
                  <c:v>840</c:v>
                </c:pt>
                <c:pt idx="38">
                  <c:v>840</c:v>
                </c:pt>
                <c:pt idx="39">
                  <c:v>840</c:v>
                </c:pt>
                <c:pt idx="40" formatCode="#,##0">
                  <c:v>4860</c:v>
                </c:pt>
                <c:pt idx="41" formatCode="#,##0">
                  <c:v>4860</c:v>
                </c:pt>
                <c:pt idx="42" formatCode="#,##0">
                  <c:v>4860</c:v>
                </c:pt>
                <c:pt idx="43" formatCode="#,##0">
                  <c:v>4860</c:v>
                </c:pt>
                <c:pt idx="44" formatCode="#,##0">
                  <c:v>4860</c:v>
                </c:pt>
                <c:pt idx="45" formatCode="#,##0">
                  <c:v>4860</c:v>
                </c:pt>
                <c:pt idx="46" formatCode="#,##0">
                  <c:v>4860</c:v>
                </c:pt>
                <c:pt idx="47" formatCode="#,##0">
                  <c:v>4860</c:v>
                </c:pt>
                <c:pt idx="48" formatCode="#,##0">
                  <c:v>4860</c:v>
                </c:pt>
                <c:pt idx="49" formatCode="#,##0">
                  <c:v>4860</c:v>
                </c:pt>
                <c:pt idx="50" formatCode="#,##0">
                  <c:v>4860</c:v>
                </c:pt>
                <c:pt idx="51" formatCode="#,##0">
                  <c:v>6540</c:v>
                </c:pt>
                <c:pt idx="52" formatCode="#,##0">
                  <c:v>6540</c:v>
                </c:pt>
                <c:pt idx="53" formatCode="#,##0">
                  <c:v>6540</c:v>
                </c:pt>
                <c:pt idx="54" formatCode="#,##0">
                  <c:v>6540</c:v>
                </c:pt>
                <c:pt idx="55" formatCode="#,##0">
                  <c:v>6540</c:v>
                </c:pt>
                <c:pt idx="56" formatCode="#,##0">
                  <c:v>6540</c:v>
                </c:pt>
                <c:pt idx="57" formatCode="#,##0">
                  <c:v>6540</c:v>
                </c:pt>
                <c:pt idx="58" formatCode="#,##0">
                  <c:v>6540</c:v>
                </c:pt>
                <c:pt idx="59" formatCode="#,##0">
                  <c:v>6540</c:v>
                </c:pt>
                <c:pt idx="60" formatCode="#,##0">
                  <c:v>10350</c:v>
                </c:pt>
                <c:pt idx="61" formatCode="#,##0">
                  <c:v>10350</c:v>
                </c:pt>
                <c:pt idx="62" formatCode="#,##0">
                  <c:v>10350</c:v>
                </c:pt>
                <c:pt idx="63" formatCode="#,##0">
                  <c:v>10350</c:v>
                </c:pt>
                <c:pt idx="64" formatCode="#,##0">
                  <c:v>10350</c:v>
                </c:pt>
                <c:pt idx="65" formatCode="#,##0">
                  <c:v>10350</c:v>
                </c:pt>
                <c:pt idx="66" formatCode="#,##0">
                  <c:v>10350</c:v>
                </c:pt>
                <c:pt idx="67" formatCode="#,##0">
                  <c:v>10350</c:v>
                </c:pt>
                <c:pt idx="68" formatCode="#,##0">
                  <c:v>10350</c:v>
                </c:pt>
                <c:pt idx="69" formatCode="#,##0">
                  <c:v>10350</c:v>
                </c:pt>
                <c:pt idx="70" formatCode="#,##0">
                  <c:v>10350</c:v>
                </c:pt>
                <c:pt idx="71" formatCode="#,##0">
                  <c:v>14600</c:v>
                </c:pt>
                <c:pt idx="72" formatCode="#,##0">
                  <c:v>14600</c:v>
                </c:pt>
                <c:pt idx="73" formatCode="#,##0">
                  <c:v>14600</c:v>
                </c:pt>
                <c:pt idx="74" formatCode="#,##0">
                  <c:v>14600</c:v>
                </c:pt>
                <c:pt idx="75" formatCode="#,##0">
                  <c:v>14600</c:v>
                </c:pt>
                <c:pt idx="76" formatCode="#,##0">
                  <c:v>16300</c:v>
                </c:pt>
                <c:pt idx="77" formatCode="#,##0">
                  <c:v>16300</c:v>
                </c:pt>
                <c:pt idx="78" formatCode="#,##0">
                  <c:v>16300</c:v>
                </c:pt>
                <c:pt idx="79" formatCode="#,##0">
                  <c:v>16300</c:v>
                </c:pt>
                <c:pt idx="80" formatCode="#,##0">
                  <c:v>30960</c:v>
                </c:pt>
                <c:pt idx="81" formatCode="#,##0">
                  <c:v>30960</c:v>
                </c:pt>
                <c:pt idx="82" formatCode="#,##0">
                  <c:v>30960</c:v>
                </c:pt>
                <c:pt idx="83" formatCode="#,##0">
                  <c:v>30960</c:v>
                </c:pt>
                <c:pt idx="84" formatCode="#,##0">
                  <c:v>30960</c:v>
                </c:pt>
                <c:pt idx="85" formatCode="#,##0">
                  <c:v>30960</c:v>
                </c:pt>
                <c:pt idx="86" formatCode="#,##0">
                  <c:v>30960</c:v>
                </c:pt>
                <c:pt idx="87" formatCode="#,##0">
                  <c:v>30960</c:v>
                </c:pt>
                <c:pt idx="88" formatCode="#,##0">
                  <c:v>41580</c:v>
                </c:pt>
                <c:pt idx="89" formatCode="#,##0">
                  <c:v>41580</c:v>
                </c:pt>
                <c:pt idx="90" formatCode="#,##0">
                  <c:v>41580</c:v>
                </c:pt>
                <c:pt idx="91" formatCode="#,##0">
                  <c:v>41580</c:v>
                </c:pt>
                <c:pt idx="92" formatCode="#,##0">
                  <c:v>41580</c:v>
                </c:pt>
                <c:pt idx="93" formatCode="#,##0">
                  <c:v>41580</c:v>
                </c:pt>
                <c:pt idx="94" formatCode="#,##0">
                  <c:v>41580</c:v>
                </c:pt>
                <c:pt idx="95" formatCode="#,##0">
                  <c:v>41580</c:v>
                </c:pt>
                <c:pt idx="96" formatCode="#,##0">
                  <c:v>41580</c:v>
                </c:pt>
                <c:pt idx="97" formatCode="#,##0">
                  <c:v>41580</c:v>
                </c:pt>
                <c:pt idx="98" formatCode="#,##0">
                  <c:v>41580</c:v>
                </c:pt>
                <c:pt idx="99" formatCode="#,##0">
                  <c:v>41580</c:v>
                </c:pt>
                <c:pt idx="100" formatCode="#,##0">
                  <c:v>63770</c:v>
                </c:pt>
                <c:pt idx="101" formatCode="#,##0">
                  <c:v>63770</c:v>
                </c:pt>
                <c:pt idx="102" formatCode="#,##0">
                  <c:v>63770</c:v>
                </c:pt>
                <c:pt idx="103" formatCode="#,##0">
                  <c:v>63770</c:v>
                </c:pt>
                <c:pt idx="104" formatCode="#,##0">
                  <c:v>63770</c:v>
                </c:pt>
                <c:pt idx="105" formatCode="#,##0">
                  <c:v>63770</c:v>
                </c:pt>
                <c:pt idx="106" formatCode="#,##0">
                  <c:v>63770</c:v>
                </c:pt>
                <c:pt idx="107" formatCode="#,##0">
                  <c:v>63770</c:v>
                </c:pt>
                <c:pt idx="108" formatCode="#,##0">
                  <c:v>63770</c:v>
                </c:pt>
                <c:pt idx="109" formatCode="#,##0">
                  <c:v>63770</c:v>
                </c:pt>
                <c:pt idx="110" formatCode="#,##0">
                  <c:v>63770</c:v>
                </c:pt>
                <c:pt idx="111" formatCode="#,##0">
                  <c:v>63770</c:v>
                </c:pt>
                <c:pt idx="112" formatCode="#,##0">
                  <c:v>63770</c:v>
                </c:pt>
                <c:pt idx="113" formatCode="#,##0">
                  <c:v>78190</c:v>
                </c:pt>
                <c:pt idx="114" formatCode="#,##0">
                  <c:v>78190</c:v>
                </c:pt>
                <c:pt idx="115" formatCode="#,##0">
                  <c:v>83230</c:v>
                </c:pt>
                <c:pt idx="116" formatCode="#,##0">
                  <c:v>83230</c:v>
                </c:pt>
                <c:pt idx="117" formatCode="#,##0">
                  <c:v>83230</c:v>
                </c:pt>
                <c:pt idx="118" formatCode="#,##0">
                  <c:v>83230</c:v>
                </c:pt>
                <c:pt idx="119" formatCode="#,##0">
                  <c:v>83230</c:v>
                </c:pt>
                <c:pt idx="120" formatCode="#,##0">
                  <c:v>123040</c:v>
                </c:pt>
                <c:pt idx="121" formatCode="#,##0">
                  <c:v>123040</c:v>
                </c:pt>
                <c:pt idx="122" formatCode="#,##0">
                  <c:v>123040</c:v>
                </c:pt>
                <c:pt idx="123" formatCode="#,##0">
                  <c:v>169840</c:v>
                </c:pt>
                <c:pt idx="124" formatCode="#,##0">
                  <c:v>169840</c:v>
                </c:pt>
                <c:pt idx="125" formatCode="#,##0">
                  <c:v>169840</c:v>
                </c:pt>
                <c:pt idx="126" formatCode="#,##0">
                  <c:v>169840</c:v>
                </c:pt>
                <c:pt idx="127" formatCode="#,##0">
                  <c:v>169840</c:v>
                </c:pt>
                <c:pt idx="128" formatCode="#,##0">
                  <c:v>169840</c:v>
                </c:pt>
                <c:pt idx="129" formatCode="#,##0">
                  <c:v>183840</c:v>
                </c:pt>
                <c:pt idx="130" formatCode="#,##0">
                  <c:v>183840</c:v>
                </c:pt>
                <c:pt idx="131" formatCode="#,##0">
                  <c:v>185440</c:v>
                </c:pt>
                <c:pt idx="132" formatCode="#,##0">
                  <c:v>185440</c:v>
                </c:pt>
                <c:pt idx="133" formatCode="#,##0">
                  <c:v>185440</c:v>
                </c:pt>
                <c:pt idx="134" formatCode="#,##0">
                  <c:v>185440</c:v>
                </c:pt>
                <c:pt idx="135" formatCode="#,##0">
                  <c:v>185440</c:v>
                </c:pt>
                <c:pt idx="136" formatCode="#,##0">
                  <c:v>185440</c:v>
                </c:pt>
                <c:pt idx="137" formatCode="#,##0">
                  <c:v>200800</c:v>
                </c:pt>
                <c:pt idx="138" formatCode="#,##0">
                  <c:v>200800</c:v>
                </c:pt>
                <c:pt idx="139" formatCode="#,##0">
                  <c:v>200800</c:v>
                </c:pt>
                <c:pt idx="140" formatCode="#,##0">
                  <c:v>235980</c:v>
                </c:pt>
                <c:pt idx="141" formatCode="#,##0">
                  <c:v>235980</c:v>
                </c:pt>
                <c:pt idx="142" formatCode="#,##0">
                  <c:v>235980</c:v>
                </c:pt>
                <c:pt idx="143" formatCode="#,##0">
                  <c:v>235980</c:v>
                </c:pt>
                <c:pt idx="144" formatCode="#,##0">
                  <c:v>235980</c:v>
                </c:pt>
                <c:pt idx="145" formatCode="#,##0">
                  <c:v>235980</c:v>
                </c:pt>
                <c:pt idx="146" formatCode="#,##0">
                  <c:v>256770</c:v>
                </c:pt>
                <c:pt idx="147" formatCode="#,##0">
                  <c:v>256770</c:v>
                </c:pt>
                <c:pt idx="148" formatCode="#,##0">
                  <c:v>256770</c:v>
                </c:pt>
                <c:pt idx="149" formatCode="#,##0">
                  <c:v>256770</c:v>
                </c:pt>
                <c:pt idx="150" formatCode="#,##0">
                  <c:v>256770</c:v>
                </c:pt>
                <c:pt idx="151" formatCode="#,##0">
                  <c:v>256770</c:v>
                </c:pt>
                <c:pt idx="152" formatCode="#,##0">
                  <c:v>268920</c:v>
                </c:pt>
                <c:pt idx="153" formatCode="#,##0">
                  <c:v>268920</c:v>
                </c:pt>
                <c:pt idx="154" formatCode="#,##0">
                  <c:v>268920</c:v>
                </c:pt>
                <c:pt idx="155" formatCode="#,##0">
                  <c:v>268920</c:v>
                </c:pt>
                <c:pt idx="156" formatCode="#,##0">
                  <c:v>268920</c:v>
                </c:pt>
                <c:pt idx="157" formatCode="#,##0">
                  <c:v>268920</c:v>
                </c:pt>
                <c:pt idx="158" formatCode="#,##0">
                  <c:v>268920</c:v>
                </c:pt>
                <c:pt idx="159" formatCode="#,##0">
                  <c:v>268920</c:v>
                </c:pt>
                <c:pt idx="160" formatCode="#,##0">
                  <c:v>346500</c:v>
                </c:pt>
                <c:pt idx="161" formatCode="#,##0">
                  <c:v>346500</c:v>
                </c:pt>
                <c:pt idx="162" formatCode="#,##0">
                  <c:v>346500</c:v>
                </c:pt>
                <c:pt idx="163" formatCode="#,##0">
                  <c:v>346500</c:v>
                </c:pt>
                <c:pt idx="164" formatCode="#,##0">
                  <c:v>346500</c:v>
                </c:pt>
                <c:pt idx="165" formatCode="#,##0">
                  <c:v>346500</c:v>
                </c:pt>
                <c:pt idx="166" formatCode="#,##0">
                  <c:v>346500</c:v>
                </c:pt>
                <c:pt idx="167" formatCode="#,##0">
                  <c:v>346500</c:v>
                </c:pt>
                <c:pt idx="168" formatCode="#,##0">
                  <c:v>346500</c:v>
                </c:pt>
                <c:pt idx="169" formatCode="#,##0">
                  <c:v>346500</c:v>
                </c:pt>
                <c:pt idx="170" formatCode="#,##0">
                  <c:v>346500</c:v>
                </c:pt>
                <c:pt idx="171" formatCode="#,##0">
                  <c:v>368500</c:v>
                </c:pt>
                <c:pt idx="172" formatCode="#,##0">
                  <c:v>368500</c:v>
                </c:pt>
                <c:pt idx="173" formatCode="#,##0">
                  <c:v>368500</c:v>
                </c:pt>
                <c:pt idx="174" formatCode="#,##0">
                  <c:v>368500</c:v>
                </c:pt>
                <c:pt idx="175" formatCode="#,##0">
                  <c:v>368500</c:v>
                </c:pt>
                <c:pt idx="176" formatCode="#,##0">
                  <c:v>368500</c:v>
                </c:pt>
                <c:pt idx="177" formatCode="#,##0">
                  <c:v>368500</c:v>
                </c:pt>
                <c:pt idx="178" formatCode="#,##0">
                  <c:v>368500</c:v>
                </c:pt>
                <c:pt idx="179" formatCode="#,##0">
                  <c:v>368500</c:v>
                </c:pt>
                <c:pt idx="180" formatCode="#,##0">
                  <c:v>419300</c:v>
                </c:pt>
                <c:pt idx="181" formatCode="#,##0">
                  <c:v>419300</c:v>
                </c:pt>
                <c:pt idx="182" formatCode="#,##0">
                  <c:v>419300</c:v>
                </c:pt>
                <c:pt idx="183" formatCode="#,##0">
                  <c:v>419300</c:v>
                </c:pt>
                <c:pt idx="184" formatCode="#,##0">
                  <c:v>419300</c:v>
                </c:pt>
                <c:pt idx="185" formatCode="#,##0">
                  <c:v>419300</c:v>
                </c:pt>
                <c:pt idx="186" formatCode="#,##0">
                  <c:v>419300</c:v>
                </c:pt>
                <c:pt idx="187" formatCode="#,##0">
                  <c:v>419300</c:v>
                </c:pt>
                <c:pt idx="188" formatCode="#,##0">
                  <c:v>419300</c:v>
                </c:pt>
                <c:pt idx="189" formatCode="#,##0">
                  <c:v>419300</c:v>
                </c:pt>
                <c:pt idx="190" formatCode="#,##0">
                  <c:v>419300</c:v>
                </c:pt>
                <c:pt idx="191" formatCode="#,##0">
                  <c:v>480500</c:v>
                </c:pt>
                <c:pt idx="192" formatCode="#,##0">
                  <c:v>480500</c:v>
                </c:pt>
                <c:pt idx="193" formatCode="#,##0">
                  <c:v>480500</c:v>
                </c:pt>
                <c:pt idx="194" formatCode="#,##0">
                  <c:v>480500</c:v>
                </c:pt>
                <c:pt idx="195" formatCode="#,##0">
                  <c:v>480500</c:v>
                </c:pt>
                <c:pt idx="196" formatCode="#,##0">
                  <c:v>480500</c:v>
                </c:pt>
                <c:pt idx="197" formatCode="#,##0">
                  <c:v>480500</c:v>
                </c:pt>
                <c:pt idx="198" formatCode="#,##0">
                  <c:v>480500</c:v>
                </c:pt>
                <c:pt idx="199" formatCode="#,##0">
                  <c:v>480500</c:v>
                </c:pt>
                <c:pt idx="200">
                  <c:v>1694200</c:v>
                </c:pt>
                <c:pt idx="201">
                  <c:v>1694200</c:v>
                </c:pt>
                <c:pt idx="202">
                  <c:v>1694200</c:v>
                </c:pt>
                <c:pt idx="203">
                  <c:v>1694200</c:v>
                </c:pt>
                <c:pt idx="204">
                  <c:v>1694200</c:v>
                </c:pt>
                <c:pt idx="205">
                  <c:v>1694200</c:v>
                </c:pt>
                <c:pt idx="206">
                  <c:v>1694200</c:v>
                </c:pt>
                <c:pt idx="207">
                  <c:v>1694200</c:v>
                </c:pt>
                <c:pt idx="208">
                  <c:v>1694200</c:v>
                </c:pt>
                <c:pt idx="209">
                  <c:v>1694200</c:v>
                </c:pt>
                <c:pt idx="210">
                  <c:v>1694200</c:v>
                </c:pt>
                <c:pt idx="211">
                  <c:v>1694200</c:v>
                </c:pt>
                <c:pt idx="212">
                  <c:v>1694200</c:v>
                </c:pt>
                <c:pt idx="213">
                  <c:v>1694200</c:v>
                </c:pt>
                <c:pt idx="214">
                  <c:v>1694200</c:v>
                </c:pt>
                <c:pt idx="215">
                  <c:v>1694200</c:v>
                </c:pt>
                <c:pt idx="216">
                  <c:v>1694200</c:v>
                </c:pt>
                <c:pt idx="217">
                  <c:v>1694200</c:v>
                </c:pt>
                <c:pt idx="218">
                  <c:v>1694200</c:v>
                </c:pt>
                <c:pt idx="219">
                  <c:v>1694200</c:v>
                </c:pt>
                <c:pt idx="220">
                  <c:v>1694200</c:v>
                </c:pt>
                <c:pt idx="221">
                  <c:v>1694200</c:v>
                </c:pt>
                <c:pt idx="222">
                  <c:v>1694200</c:v>
                </c:pt>
                <c:pt idx="223">
                  <c:v>1694200</c:v>
                </c:pt>
                <c:pt idx="224">
                  <c:v>1694200</c:v>
                </c:pt>
                <c:pt idx="225">
                  <c:v>1694200</c:v>
                </c:pt>
                <c:pt idx="226">
                  <c:v>1694200</c:v>
                </c:pt>
                <c:pt idx="227">
                  <c:v>1694200</c:v>
                </c:pt>
                <c:pt idx="228">
                  <c:v>1694200</c:v>
                </c:pt>
                <c:pt idx="229">
                  <c:v>1694200</c:v>
                </c:pt>
                <c:pt idx="230">
                  <c:v>1694200</c:v>
                </c:pt>
                <c:pt idx="231">
                  <c:v>1694200</c:v>
                </c:pt>
                <c:pt idx="232">
                  <c:v>1694200</c:v>
                </c:pt>
                <c:pt idx="233">
                  <c:v>1694200</c:v>
                </c:pt>
                <c:pt idx="234">
                  <c:v>1694200</c:v>
                </c:pt>
                <c:pt idx="235">
                  <c:v>1694200</c:v>
                </c:pt>
                <c:pt idx="236">
                  <c:v>1694200</c:v>
                </c:pt>
                <c:pt idx="237">
                  <c:v>1694200</c:v>
                </c:pt>
                <c:pt idx="238">
                  <c:v>1694200</c:v>
                </c:pt>
                <c:pt idx="239">
                  <c:v>1694200</c:v>
                </c:pt>
                <c:pt idx="240">
                  <c:v>1694200</c:v>
                </c:pt>
                <c:pt idx="241">
                  <c:v>1694200</c:v>
                </c:pt>
                <c:pt idx="242">
                  <c:v>1694200</c:v>
                </c:pt>
                <c:pt idx="243">
                  <c:v>1694200</c:v>
                </c:pt>
                <c:pt idx="244">
                  <c:v>1694200</c:v>
                </c:pt>
                <c:pt idx="245">
                  <c:v>1694200</c:v>
                </c:pt>
                <c:pt idx="246">
                  <c:v>1694200</c:v>
                </c:pt>
                <c:pt idx="247">
                  <c:v>1694200</c:v>
                </c:pt>
                <c:pt idx="248">
                  <c:v>1694200</c:v>
                </c:pt>
                <c:pt idx="249">
                  <c:v>1694200</c:v>
                </c:pt>
                <c:pt idx="250">
                  <c:v>1694200</c:v>
                </c:pt>
                <c:pt idx="251">
                  <c:v>3134000</c:v>
                </c:pt>
                <c:pt idx="252">
                  <c:v>3134000</c:v>
                </c:pt>
                <c:pt idx="253">
                  <c:v>3134000</c:v>
                </c:pt>
                <c:pt idx="254">
                  <c:v>3134000</c:v>
                </c:pt>
                <c:pt idx="255">
                  <c:v>3134000</c:v>
                </c:pt>
                <c:pt idx="256">
                  <c:v>3134000</c:v>
                </c:pt>
                <c:pt idx="257">
                  <c:v>3134000</c:v>
                </c:pt>
                <c:pt idx="258">
                  <c:v>3134000</c:v>
                </c:pt>
                <c:pt idx="259">
                  <c:v>3134000</c:v>
                </c:pt>
                <c:pt idx="260">
                  <c:v>3134000</c:v>
                </c:pt>
                <c:pt idx="261">
                  <c:v>3134000</c:v>
                </c:pt>
                <c:pt idx="262">
                  <c:v>3134000</c:v>
                </c:pt>
                <c:pt idx="263">
                  <c:v>3134000</c:v>
                </c:pt>
                <c:pt idx="264">
                  <c:v>3134000</c:v>
                </c:pt>
                <c:pt idx="265">
                  <c:v>3134000</c:v>
                </c:pt>
                <c:pt idx="266">
                  <c:v>3134000</c:v>
                </c:pt>
                <c:pt idx="267">
                  <c:v>3134000</c:v>
                </c:pt>
                <c:pt idx="268">
                  <c:v>3134000</c:v>
                </c:pt>
                <c:pt idx="269">
                  <c:v>3134000</c:v>
                </c:pt>
                <c:pt idx="270">
                  <c:v>3134000</c:v>
                </c:pt>
                <c:pt idx="271">
                  <c:v>3134000</c:v>
                </c:pt>
                <c:pt idx="272">
                  <c:v>3134000</c:v>
                </c:pt>
                <c:pt idx="273">
                  <c:v>3134000</c:v>
                </c:pt>
                <c:pt idx="274">
                  <c:v>3134000</c:v>
                </c:pt>
                <c:pt idx="275">
                  <c:v>3134000</c:v>
                </c:pt>
                <c:pt idx="276">
                  <c:v>3134000</c:v>
                </c:pt>
                <c:pt idx="277">
                  <c:v>3134000</c:v>
                </c:pt>
                <c:pt idx="278">
                  <c:v>3134000</c:v>
                </c:pt>
                <c:pt idx="279">
                  <c:v>3134000</c:v>
                </c:pt>
                <c:pt idx="280">
                  <c:v>3134000</c:v>
                </c:pt>
                <c:pt idx="281">
                  <c:v>3134000</c:v>
                </c:pt>
                <c:pt idx="282">
                  <c:v>3134000</c:v>
                </c:pt>
                <c:pt idx="283">
                  <c:v>3134000</c:v>
                </c:pt>
                <c:pt idx="284">
                  <c:v>3134000</c:v>
                </c:pt>
                <c:pt idx="285">
                  <c:v>3134000</c:v>
                </c:pt>
                <c:pt idx="286">
                  <c:v>3134000</c:v>
                </c:pt>
                <c:pt idx="287">
                  <c:v>3134000</c:v>
                </c:pt>
                <c:pt idx="288">
                  <c:v>3134000</c:v>
                </c:pt>
                <c:pt idx="289">
                  <c:v>3134000</c:v>
                </c:pt>
                <c:pt idx="290">
                  <c:v>3134000</c:v>
                </c:pt>
                <c:pt idx="291">
                  <c:v>3134000</c:v>
                </c:pt>
                <c:pt idx="292">
                  <c:v>3134000</c:v>
                </c:pt>
                <c:pt idx="293">
                  <c:v>3134000</c:v>
                </c:pt>
                <c:pt idx="294">
                  <c:v>3134000</c:v>
                </c:pt>
                <c:pt idx="295">
                  <c:v>3134000</c:v>
                </c:pt>
                <c:pt idx="296">
                  <c:v>3134000</c:v>
                </c:pt>
                <c:pt idx="297">
                  <c:v>3134000</c:v>
                </c:pt>
                <c:pt idx="298">
                  <c:v>3134000</c:v>
                </c:pt>
                <c:pt idx="299">
                  <c:v>3134000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768-48D3-B215-D2612AE6F0F8}"/>
            </c:ext>
          </c:extLst>
        </c:ser>
        <c:ser>
          <c:idx val="1"/>
          <c:order val="1"/>
          <c:tx>
            <c:strRef>
              <c:f>'래퍼런스-니케 레벨별 재화 요구량'!$C$1</c:f>
              <c:strCache>
                <c:ptCount val="1"/>
                <c:pt idx="0">
                  <c:v>배틀데이터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val>
            <c:numRef>
              <c:f>'래퍼런스-니케 레벨별 재화 요구량'!$C$2:$C$301</c:f>
              <c:numCache>
                <c:formatCode>#,##0</c:formatCode>
                <c:ptCount val="300"/>
                <c:pt idx="0" formatCode="General">
                  <c:v>0</c:v>
                </c:pt>
                <c:pt idx="1">
                  <c:v>2280</c:v>
                </c:pt>
                <c:pt idx="2">
                  <c:v>2280</c:v>
                </c:pt>
                <c:pt idx="3">
                  <c:v>2280</c:v>
                </c:pt>
                <c:pt idx="4">
                  <c:v>2280</c:v>
                </c:pt>
                <c:pt idx="5">
                  <c:v>2280</c:v>
                </c:pt>
                <c:pt idx="6">
                  <c:v>2280</c:v>
                </c:pt>
                <c:pt idx="7">
                  <c:v>2280</c:v>
                </c:pt>
                <c:pt idx="8">
                  <c:v>2280</c:v>
                </c:pt>
                <c:pt idx="9">
                  <c:v>2280</c:v>
                </c:pt>
                <c:pt idx="10">
                  <c:v>2280</c:v>
                </c:pt>
                <c:pt idx="11">
                  <c:v>2280</c:v>
                </c:pt>
                <c:pt idx="12">
                  <c:v>2280</c:v>
                </c:pt>
                <c:pt idx="13">
                  <c:v>2280</c:v>
                </c:pt>
                <c:pt idx="14">
                  <c:v>2280</c:v>
                </c:pt>
                <c:pt idx="15">
                  <c:v>2280</c:v>
                </c:pt>
                <c:pt idx="16">
                  <c:v>2280</c:v>
                </c:pt>
                <c:pt idx="17">
                  <c:v>2280</c:v>
                </c:pt>
                <c:pt idx="18">
                  <c:v>2280</c:v>
                </c:pt>
                <c:pt idx="19">
                  <c:v>2280</c:v>
                </c:pt>
                <c:pt idx="20">
                  <c:v>5700</c:v>
                </c:pt>
                <c:pt idx="21">
                  <c:v>5700</c:v>
                </c:pt>
                <c:pt idx="22">
                  <c:v>5700</c:v>
                </c:pt>
                <c:pt idx="23">
                  <c:v>5700</c:v>
                </c:pt>
                <c:pt idx="24">
                  <c:v>5700</c:v>
                </c:pt>
                <c:pt idx="25">
                  <c:v>5700</c:v>
                </c:pt>
                <c:pt idx="26">
                  <c:v>5700</c:v>
                </c:pt>
                <c:pt idx="27">
                  <c:v>5700</c:v>
                </c:pt>
                <c:pt idx="28">
                  <c:v>5700</c:v>
                </c:pt>
                <c:pt idx="29">
                  <c:v>5700</c:v>
                </c:pt>
                <c:pt idx="30">
                  <c:v>5700</c:v>
                </c:pt>
                <c:pt idx="31">
                  <c:v>5700</c:v>
                </c:pt>
                <c:pt idx="32">
                  <c:v>5700</c:v>
                </c:pt>
                <c:pt idx="33">
                  <c:v>5700</c:v>
                </c:pt>
                <c:pt idx="34">
                  <c:v>5700</c:v>
                </c:pt>
                <c:pt idx="35">
                  <c:v>5700</c:v>
                </c:pt>
                <c:pt idx="36">
                  <c:v>5700</c:v>
                </c:pt>
                <c:pt idx="37">
                  <c:v>5700</c:v>
                </c:pt>
                <c:pt idx="38">
                  <c:v>5700</c:v>
                </c:pt>
                <c:pt idx="39">
                  <c:v>5700</c:v>
                </c:pt>
                <c:pt idx="40">
                  <c:v>22650</c:v>
                </c:pt>
                <c:pt idx="41">
                  <c:v>22650</c:v>
                </c:pt>
                <c:pt idx="42">
                  <c:v>22650</c:v>
                </c:pt>
                <c:pt idx="43">
                  <c:v>22650</c:v>
                </c:pt>
                <c:pt idx="44">
                  <c:v>22650</c:v>
                </c:pt>
                <c:pt idx="45">
                  <c:v>22650</c:v>
                </c:pt>
                <c:pt idx="46">
                  <c:v>22650</c:v>
                </c:pt>
                <c:pt idx="47">
                  <c:v>22650</c:v>
                </c:pt>
                <c:pt idx="48">
                  <c:v>22650</c:v>
                </c:pt>
                <c:pt idx="49">
                  <c:v>22650</c:v>
                </c:pt>
                <c:pt idx="50">
                  <c:v>22650</c:v>
                </c:pt>
                <c:pt idx="51">
                  <c:v>37250</c:v>
                </c:pt>
                <c:pt idx="52">
                  <c:v>37250</c:v>
                </c:pt>
                <c:pt idx="53">
                  <c:v>37250</c:v>
                </c:pt>
                <c:pt idx="54">
                  <c:v>37250</c:v>
                </c:pt>
                <c:pt idx="55">
                  <c:v>37250</c:v>
                </c:pt>
                <c:pt idx="56">
                  <c:v>37250</c:v>
                </c:pt>
                <c:pt idx="57">
                  <c:v>37250</c:v>
                </c:pt>
                <c:pt idx="58">
                  <c:v>37250</c:v>
                </c:pt>
                <c:pt idx="59">
                  <c:v>37250</c:v>
                </c:pt>
                <c:pt idx="60">
                  <c:v>71850</c:v>
                </c:pt>
                <c:pt idx="61">
                  <c:v>71850</c:v>
                </c:pt>
                <c:pt idx="62">
                  <c:v>71850</c:v>
                </c:pt>
                <c:pt idx="63">
                  <c:v>71850</c:v>
                </c:pt>
                <c:pt idx="64">
                  <c:v>71850</c:v>
                </c:pt>
                <c:pt idx="65">
                  <c:v>71850</c:v>
                </c:pt>
                <c:pt idx="66">
                  <c:v>71850</c:v>
                </c:pt>
                <c:pt idx="67">
                  <c:v>71850</c:v>
                </c:pt>
                <c:pt idx="68">
                  <c:v>71850</c:v>
                </c:pt>
                <c:pt idx="69">
                  <c:v>71850</c:v>
                </c:pt>
                <c:pt idx="70">
                  <c:v>71850</c:v>
                </c:pt>
                <c:pt idx="71">
                  <c:v>109450</c:v>
                </c:pt>
                <c:pt idx="72">
                  <c:v>109450</c:v>
                </c:pt>
                <c:pt idx="73">
                  <c:v>109450</c:v>
                </c:pt>
                <c:pt idx="74">
                  <c:v>109450</c:v>
                </c:pt>
                <c:pt idx="75">
                  <c:v>109450</c:v>
                </c:pt>
                <c:pt idx="76">
                  <c:v>126250</c:v>
                </c:pt>
                <c:pt idx="77">
                  <c:v>126250</c:v>
                </c:pt>
                <c:pt idx="78">
                  <c:v>126250</c:v>
                </c:pt>
                <c:pt idx="79">
                  <c:v>126250</c:v>
                </c:pt>
                <c:pt idx="80">
                  <c:v>196380</c:v>
                </c:pt>
                <c:pt idx="81">
                  <c:v>196380</c:v>
                </c:pt>
                <c:pt idx="82">
                  <c:v>196380</c:v>
                </c:pt>
                <c:pt idx="83">
                  <c:v>196380</c:v>
                </c:pt>
                <c:pt idx="84">
                  <c:v>196380</c:v>
                </c:pt>
                <c:pt idx="85">
                  <c:v>196380</c:v>
                </c:pt>
                <c:pt idx="86">
                  <c:v>196380</c:v>
                </c:pt>
                <c:pt idx="87">
                  <c:v>196380</c:v>
                </c:pt>
                <c:pt idx="88">
                  <c:v>357660</c:v>
                </c:pt>
                <c:pt idx="89">
                  <c:v>357660</c:v>
                </c:pt>
                <c:pt idx="90">
                  <c:v>357660</c:v>
                </c:pt>
                <c:pt idx="91">
                  <c:v>357660</c:v>
                </c:pt>
                <c:pt idx="92">
                  <c:v>357660</c:v>
                </c:pt>
                <c:pt idx="93">
                  <c:v>357660</c:v>
                </c:pt>
                <c:pt idx="94">
                  <c:v>357660</c:v>
                </c:pt>
                <c:pt idx="95">
                  <c:v>357660</c:v>
                </c:pt>
                <c:pt idx="96">
                  <c:v>357660</c:v>
                </c:pt>
                <c:pt idx="97">
                  <c:v>357660</c:v>
                </c:pt>
                <c:pt idx="98">
                  <c:v>357660</c:v>
                </c:pt>
                <c:pt idx="99">
                  <c:v>357660</c:v>
                </c:pt>
                <c:pt idx="100">
                  <c:v>564200</c:v>
                </c:pt>
                <c:pt idx="101">
                  <c:v>564200</c:v>
                </c:pt>
                <c:pt idx="102">
                  <c:v>564200</c:v>
                </c:pt>
                <c:pt idx="103">
                  <c:v>564200</c:v>
                </c:pt>
                <c:pt idx="104">
                  <c:v>564200</c:v>
                </c:pt>
                <c:pt idx="105">
                  <c:v>564200</c:v>
                </c:pt>
                <c:pt idx="106">
                  <c:v>564200</c:v>
                </c:pt>
                <c:pt idx="107">
                  <c:v>564200</c:v>
                </c:pt>
                <c:pt idx="108">
                  <c:v>564200</c:v>
                </c:pt>
                <c:pt idx="109">
                  <c:v>564200</c:v>
                </c:pt>
                <c:pt idx="110">
                  <c:v>564200</c:v>
                </c:pt>
                <c:pt idx="111">
                  <c:v>564200</c:v>
                </c:pt>
                <c:pt idx="112">
                  <c:v>564200</c:v>
                </c:pt>
                <c:pt idx="113">
                  <c:v>738570</c:v>
                </c:pt>
                <c:pt idx="114">
                  <c:v>738570</c:v>
                </c:pt>
                <c:pt idx="115">
                  <c:v>813260</c:v>
                </c:pt>
                <c:pt idx="116">
                  <c:v>813260</c:v>
                </c:pt>
                <c:pt idx="117">
                  <c:v>813260</c:v>
                </c:pt>
                <c:pt idx="118">
                  <c:v>813260</c:v>
                </c:pt>
                <c:pt idx="119">
                  <c:v>813260</c:v>
                </c:pt>
                <c:pt idx="120">
                  <c:v>1153120</c:v>
                </c:pt>
                <c:pt idx="121">
                  <c:v>1153120</c:v>
                </c:pt>
                <c:pt idx="122">
                  <c:v>1153120</c:v>
                </c:pt>
                <c:pt idx="123">
                  <c:v>1699120</c:v>
                </c:pt>
                <c:pt idx="124">
                  <c:v>1699120</c:v>
                </c:pt>
                <c:pt idx="125">
                  <c:v>1699120</c:v>
                </c:pt>
                <c:pt idx="126">
                  <c:v>1699120</c:v>
                </c:pt>
                <c:pt idx="127">
                  <c:v>1699120</c:v>
                </c:pt>
                <c:pt idx="128">
                  <c:v>1699120</c:v>
                </c:pt>
                <c:pt idx="129">
                  <c:v>1789040</c:v>
                </c:pt>
                <c:pt idx="130">
                  <c:v>1789040</c:v>
                </c:pt>
                <c:pt idx="131">
                  <c:v>1926400</c:v>
                </c:pt>
                <c:pt idx="132">
                  <c:v>1926400</c:v>
                </c:pt>
                <c:pt idx="133">
                  <c:v>1926400</c:v>
                </c:pt>
                <c:pt idx="134">
                  <c:v>1926400</c:v>
                </c:pt>
                <c:pt idx="135">
                  <c:v>1926400</c:v>
                </c:pt>
                <c:pt idx="136">
                  <c:v>1926400</c:v>
                </c:pt>
                <c:pt idx="137">
                  <c:v>2087360</c:v>
                </c:pt>
                <c:pt idx="138">
                  <c:v>2087360</c:v>
                </c:pt>
                <c:pt idx="139">
                  <c:v>2087360</c:v>
                </c:pt>
                <c:pt idx="140">
                  <c:v>2521980</c:v>
                </c:pt>
                <c:pt idx="141">
                  <c:v>2521980</c:v>
                </c:pt>
                <c:pt idx="142">
                  <c:v>2521980</c:v>
                </c:pt>
                <c:pt idx="143">
                  <c:v>2521980</c:v>
                </c:pt>
                <c:pt idx="144">
                  <c:v>2521980</c:v>
                </c:pt>
                <c:pt idx="145">
                  <c:v>2521980</c:v>
                </c:pt>
                <c:pt idx="146">
                  <c:v>2774070</c:v>
                </c:pt>
                <c:pt idx="147">
                  <c:v>2774070</c:v>
                </c:pt>
                <c:pt idx="148">
                  <c:v>2774070</c:v>
                </c:pt>
                <c:pt idx="149">
                  <c:v>2774070</c:v>
                </c:pt>
                <c:pt idx="150">
                  <c:v>2774070</c:v>
                </c:pt>
                <c:pt idx="151">
                  <c:v>2774070</c:v>
                </c:pt>
                <c:pt idx="152">
                  <c:v>2944890</c:v>
                </c:pt>
                <c:pt idx="153">
                  <c:v>2944890</c:v>
                </c:pt>
                <c:pt idx="154">
                  <c:v>2944890</c:v>
                </c:pt>
                <c:pt idx="155">
                  <c:v>2944890</c:v>
                </c:pt>
                <c:pt idx="156">
                  <c:v>2944890</c:v>
                </c:pt>
                <c:pt idx="157">
                  <c:v>2944890</c:v>
                </c:pt>
                <c:pt idx="158">
                  <c:v>2944890</c:v>
                </c:pt>
                <c:pt idx="159">
                  <c:v>2944890</c:v>
                </c:pt>
                <c:pt idx="160">
                  <c:v>3910800</c:v>
                </c:pt>
                <c:pt idx="161">
                  <c:v>3910800</c:v>
                </c:pt>
                <c:pt idx="162">
                  <c:v>3910800</c:v>
                </c:pt>
                <c:pt idx="163">
                  <c:v>3910800</c:v>
                </c:pt>
                <c:pt idx="164">
                  <c:v>3910800</c:v>
                </c:pt>
                <c:pt idx="165">
                  <c:v>3910800</c:v>
                </c:pt>
                <c:pt idx="166">
                  <c:v>3910800</c:v>
                </c:pt>
                <c:pt idx="167">
                  <c:v>3910800</c:v>
                </c:pt>
                <c:pt idx="168">
                  <c:v>3910800</c:v>
                </c:pt>
                <c:pt idx="169">
                  <c:v>3910800</c:v>
                </c:pt>
                <c:pt idx="170">
                  <c:v>3910800</c:v>
                </c:pt>
                <c:pt idx="171">
                  <c:v>4393300</c:v>
                </c:pt>
                <c:pt idx="172">
                  <c:v>4393300</c:v>
                </c:pt>
                <c:pt idx="173">
                  <c:v>4393300</c:v>
                </c:pt>
                <c:pt idx="174">
                  <c:v>4393300</c:v>
                </c:pt>
                <c:pt idx="175">
                  <c:v>4393300</c:v>
                </c:pt>
                <c:pt idx="176">
                  <c:v>4393300</c:v>
                </c:pt>
                <c:pt idx="177">
                  <c:v>4393300</c:v>
                </c:pt>
                <c:pt idx="178">
                  <c:v>4393300</c:v>
                </c:pt>
                <c:pt idx="179">
                  <c:v>4393300</c:v>
                </c:pt>
                <c:pt idx="180">
                  <c:v>4988500</c:v>
                </c:pt>
                <c:pt idx="181">
                  <c:v>4988500</c:v>
                </c:pt>
                <c:pt idx="182">
                  <c:v>4988500</c:v>
                </c:pt>
                <c:pt idx="183">
                  <c:v>4988500</c:v>
                </c:pt>
                <c:pt idx="184">
                  <c:v>4988500</c:v>
                </c:pt>
                <c:pt idx="185">
                  <c:v>4988500</c:v>
                </c:pt>
                <c:pt idx="186">
                  <c:v>4988500</c:v>
                </c:pt>
                <c:pt idx="187">
                  <c:v>4988500</c:v>
                </c:pt>
                <c:pt idx="188">
                  <c:v>4988500</c:v>
                </c:pt>
                <c:pt idx="189">
                  <c:v>4988500</c:v>
                </c:pt>
                <c:pt idx="190">
                  <c:v>4988500</c:v>
                </c:pt>
                <c:pt idx="191">
                  <c:v>5983100</c:v>
                </c:pt>
                <c:pt idx="192">
                  <c:v>5983100</c:v>
                </c:pt>
                <c:pt idx="193">
                  <c:v>5983100</c:v>
                </c:pt>
                <c:pt idx="194">
                  <c:v>5983100</c:v>
                </c:pt>
                <c:pt idx="195">
                  <c:v>5983100</c:v>
                </c:pt>
                <c:pt idx="196">
                  <c:v>5983100</c:v>
                </c:pt>
                <c:pt idx="197">
                  <c:v>5983100</c:v>
                </c:pt>
                <c:pt idx="198">
                  <c:v>5983100</c:v>
                </c:pt>
                <c:pt idx="199">
                  <c:v>5983100</c:v>
                </c:pt>
                <c:pt idx="200" formatCode="General">
                  <c:v>20944600</c:v>
                </c:pt>
                <c:pt idx="201" formatCode="General">
                  <c:v>20944600</c:v>
                </c:pt>
                <c:pt idx="202" formatCode="General">
                  <c:v>20944600</c:v>
                </c:pt>
                <c:pt idx="203" formatCode="General">
                  <c:v>20944600</c:v>
                </c:pt>
                <c:pt idx="204" formatCode="General">
                  <c:v>20944600</c:v>
                </c:pt>
                <c:pt idx="205" formatCode="General">
                  <c:v>20944600</c:v>
                </c:pt>
                <c:pt idx="206" formatCode="General">
                  <c:v>20944600</c:v>
                </c:pt>
                <c:pt idx="207" formatCode="General">
                  <c:v>20944600</c:v>
                </c:pt>
                <c:pt idx="208" formatCode="General">
                  <c:v>20944600</c:v>
                </c:pt>
                <c:pt idx="209" formatCode="General">
                  <c:v>20944600</c:v>
                </c:pt>
                <c:pt idx="210" formatCode="General">
                  <c:v>20944600</c:v>
                </c:pt>
                <c:pt idx="211" formatCode="General">
                  <c:v>20944600</c:v>
                </c:pt>
                <c:pt idx="212" formatCode="General">
                  <c:v>20944600</c:v>
                </c:pt>
                <c:pt idx="213" formatCode="General">
                  <c:v>20944600</c:v>
                </c:pt>
                <c:pt idx="214" formatCode="General">
                  <c:v>20944600</c:v>
                </c:pt>
                <c:pt idx="215" formatCode="General">
                  <c:v>20944600</c:v>
                </c:pt>
                <c:pt idx="216" formatCode="General">
                  <c:v>20944600</c:v>
                </c:pt>
                <c:pt idx="217" formatCode="General">
                  <c:v>20944600</c:v>
                </c:pt>
                <c:pt idx="218" formatCode="General">
                  <c:v>20944600</c:v>
                </c:pt>
                <c:pt idx="219" formatCode="General">
                  <c:v>20944600</c:v>
                </c:pt>
                <c:pt idx="220" formatCode="General">
                  <c:v>20944600</c:v>
                </c:pt>
                <c:pt idx="221" formatCode="General">
                  <c:v>20944600</c:v>
                </c:pt>
                <c:pt idx="222" formatCode="General">
                  <c:v>20944600</c:v>
                </c:pt>
                <c:pt idx="223" formatCode="General">
                  <c:v>20944600</c:v>
                </c:pt>
                <c:pt idx="224" formatCode="General">
                  <c:v>20944600</c:v>
                </c:pt>
                <c:pt idx="225" formatCode="General">
                  <c:v>20944600</c:v>
                </c:pt>
                <c:pt idx="226" formatCode="General">
                  <c:v>20944600</c:v>
                </c:pt>
                <c:pt idx="227" formatCode="General">
                  <c:v>20944600</c:v>
                </c:pt>
                <c:pt idx="228" formatCode="General">
                  <c:v>20944600</c:v>
                </c:pt>
                <c:pt idx="229" formatCode="General">
                  <c:v>20944600</c:v>
                </c:pt>
                <c:pt idx="230" formatCode="General">
                  <c:v>20944600</c:v>
                </c:pt>
                <c:pt idx="231" formatCode="General">
                  <c:v>20944600</c:v>
                </c:pt>
                <c:pt idx="232" formatCode="General">
                  <c:v>20944600</c:v>
                </c:pt>
                <c:pt idx="233" formatCode="General">
                  <c:v>20944600</c:v>
                </c:pt>
                <c:pt idx="234" formatCode="General">
                  <c:v>20944600</c:v>
                </c:pt>
                <c:pt idx="235" formatCode="General">
                  <c:v>20944600</c:v>
                </c:pt>
                <c:pt idx="236" formatCode="General">
                  <c:v>20944600</c:v>
                </c:pt>
                <c:pt idx="237" formatCode="General">
                  <c:v>20944600</c:v>
                </c:pt>
                <c:pt idx="238" formatCode="General">
                  <c:v>20944600</c:v>
                </c:pt>
                <c:pt idx="239" formatCode="General">
                  <c:v>20944600</c:v>
                </c:pt>
                <c:pt idx="240" formatCode="General">
                  <c:v>20944600</c:v>
                </c:pt>
                <c:pt idx="241" formatCode="General">
                  <c:v>20944600</c:v>
                </c:pt>
                <c:pt idx="242" formatCode="General">
                  <c:v>20944600</c:v>
                </c:pt>
                <c:pt idx="243" formatCode="General">
                  <c:v>20944600</c:v>
                </c:pt>
                <c:pt idx="244" formatCode="General">
                  <c:v>20944600</c:v>
                </c:pt>
                <c:pt idx="245" formatCode="General">
                  <c:v>20944600</c:v>
                </c:pt>
                <c:pt idx="246" formatCode="General">
                  <c:v>20944600</c:v>
                </c:pt>
                <c:pt idx="247" formatCode="General">
                  <c:v>20944600</c:v>
                </c:pt>
                <c:pt idx="248" formatCode="General">
                  <c:v>20944600</c:v>
                </c:pt>
                <c:pt idx="249" formatCode="General">
                  <c:v>20944600</c:v>
                </c:pt>
                <c:pt idx="250" formatCode="General">
                  <c:v>20944600</c:v>
                </c:pt>
                <c:pt idx="251" formatCode="General">
                  <c:v>39883600</c:v>
                </c:pt>
                <c:pt idx="252" formatCode="General">
                  <c:v>39883600</c:v>
                </c:pt>
                <c:pt idx="253" formatCode="General">
                  <c:v>39883600</c:v>
                </c:pt>
                <c:pt idx="254" formatCode="General">
                  <c:v>39883600</c:v>
                </c:pt>
                <c:pt idx="255" formatCode="General">
                  <c:v>39883600</c:v>
                </c:pt>
                <c:pt idx="256" formatCode="General">
                  <c:v>39883600</c:v>
                </c:pt>
                <c:pt idx="257" formatCode="General">
                  <c:v>39883600</c:v>
                </c:pt>
                <c:pt idx="258" formatCode="General">
                  <c:v>39883600</c:v>
                </c:pt>
                <c:pt idx="259" formatCode="General">
                  <c:v>39883600</c:v>
                </c:pt>
                <c:pt idx="260" formatCode="General">
                  <c:v>39883600</c:v>
                </c:pt>
                <c:pt idx="261" formatCode="General">
                  <c:v>39883600</c:v>
                </c:pt>
                <c:pt idx="262" formatCode="General">
                  <c:v>39883600</c:v>
                </c:pt>
                <c:pt idx="263" formatCode="General">
                  <c:v>39883600</c:v>
                </c:pt>
                <c:pt idx="264" formatCode="General">
                  <c:v>39883600</c:v>
                </c:pt>
                <c:pt idx="265" formatCode="General">
                  <c:v>39883600</c:v>
                </c:pt>
                <c:pt idx="266" formatCode="General">
                  <c:v>39883600</c:v>
                </c:pt>
                <c:pt idx="267" formatCode="General">
                  <c:v>39883600</c:v>
                </c:pt>
                <c:pt idx="268" formatCode="General">
                  <c:v>39883600</c:v>
                </c:pt>
                <c:pt idx="269" formatCode="General">
                  <c:v>39883600</c:v>
                </c:pt>
                <c:pt idx="270" formatCode="General">
                  <c:v>39883600</c:v>
                </c:pt>
                <c:pt idx="271" formatCode="General">
                  <c:v>39883600</c:v>
                </c:pt>
                <c:pt idx="272" formatCode="General">
                  <c:v>39883600</c:v>
                </c:pt>
                <c:pt idx="273" formatCode="General">
                  <c:v>39883600</c:v>
                </c:pt>
                <c:pt idx="274" formatCode="General">
                  <c:v>39883600</c:v>
                </c:pt>
                <c:pt idx="275" formatCode="General">
                  <c:v>39883600</c:v>
                </c:pt>
                <c:pt idx="276" formatCode="General">
                  <c:v>39883600</c:v>
                </c:pt>
                <c:pt idx="277" formatCode="General">
                  <c:v>39883600</c:v>
                </c:pt>
                <c:pt idx="278" formatCode="General">
                  <c:v>39883600</c:v>
                </c:pt>
                <c:pt idx="279" formatCode="General">
                  <c:v>39883600</c:v>
                </c:pt>
                <c:pt idx="280" formatCode="General">
                  <c:v>39883600</c:v>
                </c:pt>
                <c:pt idx="281" formatCode="General">
                  <c:v>39883600</c:v>
                </c:pt>
                <c:pt idx="282" formatCode="General">
                  <c:v>39883600</c:v>
                </c:pt>
                <c:pt idx="283" formatCode="General">
                  <c:v>39883600</c:v>
                </c:pt>
                <c:pt idx="284" formatCode="General">
                  <c:v>39883600</c:v>
                </c:pt>
                <c:pt idx="285" formatCode="General">
                  <c:v>39883600</c:v>
                </c:pt>
                <c:pt idx="286" formatCode="General">
                  <c:v>39883600</c:v>
                </c:pt>
                <c:pt idx="287" formatCode="General">
                  <c:v>39883600</c:v>
                </c:pt>
                <c:pt idx="288" formatCode="General">
                  <c:v>39883600</c:v>
                </c:pt>
                <c:pt idx="289" formatCode="General">
                  <c:v>39883600</c:v>
                </c:pt>
                <c:pt idx="290" formatCode="General">
                  <c:v>39883600</c:v>
                </c:pt>
                <c:pt idx="291" formatCode="General">
                  <c:v>39883600</c:v>
                </c:pt>
                <c:pt idx="292" formatCode="General">
                  <c:v>39883600</c:v>
                </c:pt>
                <c:pt idx="293" formatCode="General">
                  <c:v>39883600</c:v>
                </c:pt>
                <c:pt idx="294" formatCode="General">
                  <c:v>39883600</c:v>
                </c:pt>
                <c:pt idx="295" formatCode="General">
                  <c:v>39883600</c:v>
                </c:pt>
                <c:pt idx="296" formatCode="General">
                  <c:v>39883600</c:v>
                </c:pt>
                <c:pt idx="297" formatCode="General">
                  <c:v>39883600</c:v>
                </c:pt>
                <c:pt idx="298" formatCode="General">
                  <c:v>39883600</c:v>
                </c:pt>
                <c:pt idx="299" formatCode="General">
                  <c:v>39883600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768-48D3-B215-D2612AE6F0F8}"/>
            </c:ext>
          </c:extLst>
        </c:ser>
        <c:ser>
          <c:idx val="2"/>
          <c:order val="2"/>
          <c:tx>
            <c:strRef>
              <c:f>'래퍼런스-니케 레벨별 재화 요구량'!$D$1</c:f>
              <c:strCache>
                <c:ptCount val="1"/>
                <c:pt idx="0">
                  <c:v>코어더스트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val>
            <c:numRef>
              <c:f>'래퍼런스-니케 레벨별 재화 요구량'!$D$2:$D$301</c:f>
              <c:numCache>
                <c:formatCode>General</c:formatCode>
                <c:ptCount val="30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20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40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80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400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1000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2000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4500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7000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7000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8000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10000</c:v>
                </c:pt>
                <c:pt idx="201">
                  <c:v>10000</c:v>
                </c:pt>
                <c:pt idx="202">
                  <c:v>10000</c:v>
                </c:pt>
                <c:pt idx="203">
                  <c:v>10000</c:v>
                </c:pt>
                <c:pt idx="204">
                  <c:v>10000</c:v>
                </c:pt>
                <c:pt idx="205">
                  <c:v>10000</c:v>
                </c:pt>
                <c:pt idx="206">
                  <c:v>10000</c:v>
                </c:pt>
                <c:pt idx="207">
                  <c:v>10000</c:v>
                </c:pt>
                <c:pt idx="208">
                  <c:v>10000</c:v>
                </c:pt>
                <c:pt idx="209">
                  <c:v>10000</c:v>
                </c:pt>
                <c:pt idx="210">
                  <c:v>10000</c:v>
                </c:pt>
                <c:pt idx="211">
                  <c:v>10000</c:v>
                </c:pt>
                <c:pt idx="212">
                  <c:v>10000</c:v>
                </c:pt>
                <c:pt idx="213">
                  <c:v>10000</c:v>
                </c:pt>
                <c:pt idx="214">
                  <c:v>10000</c:v>
                </c:pt>
                <c:pt idx="215">
                  <c:v>10000</c:v>
                </c:pt>
                <c:pt idx="216">
                  <c:v>10000</c:v>
                </c:pt>
                <c:pt idx="217">
                  <c:v>10000</c:v>
                </c:pt>
                <c:pt idx="218">
                  <c:v>10000</c:v>
                </c:pt>
                <c:pt idx="219">
                  <c:v>10000</c:v>
                </c:pt>
                <c:pt idx="220">
                  <c:v>10000</c:v>
                </c:pt>
                <c:pt idx="221">
                  <c:v>10000</c:v>
                </c:pt>
                <c:pt idx="222">
                  <c:v>10000</c:v>
                </c:pt>
                <c:pt idx="223">
                  <c:v>10000</c:v>
                </c:pt>
                <c:pt idx="224">
                  <c:v>10000</c:v>
                </c:pt>
                <c:pt idx="225">
                  <c:v>10000</c:v>
                </c:pt>
                <c:pt idx="226">
                  <c:v>10000</c:v>
                </c:pt>
                <c:pt idx="227">
                  <c:v>10000</c:v>
                </c:pt>
                <c:pt idx="228">
                  <c:v>10000</c:v>
                </c:pt>
                <c:pt idx="229">
                  <c:v>10000</c:v>
                </c:pt>
                <c:pt idx="230">
                  <c:v>10000</c:v>
                </c:pt>
                <c:pt idx="231">
                  <c:v>10000</c:v>
                </c:pt>
                <c:pt idx="232">
                  <c:v>10000</c:v>
                </c:pt>
                <c:pt idx="233">
                  <c:v>10000</c:v>
                </c:pt>
                <c:pt idx="234">
                  <c:v>10000</c:v>
                </c:pt>
                <c:pt idx="235">
                  <c:v>10000</c:v>
                </c:pt>
                <c:pt idx="236">
                  <c:v>10000</c:v>
                </c:pt>
                <c:pt idx="237">
                  <c:v>10000</c:v>
                </c:pt>
                <c:pt idx="238">
                  <c:v>10000</c:v>
                </c:pt>
                <c:pt idx="239">
                  <c:v>10000</c:v>
                </c:pt>
                <c:pt idx="240">
                  <c:v>10000</c:v>
                </c:pt>
                <c:pt idx="241">
                  <c:v>10000</c:v>
                </c:pt>
                <c:pt idx="242">
                  <c:v>10000</c:v>
                </c:pt>
                <c:pt idx="243">
                  <c:v>10000</c:v>
                </c:pt>
                <c:pt idx="244">
                  <c:v>10000</c:v>
                </c:pt>
                <c:pt idx="245">
                  <c:v>10000</c:v>
                </c:pt>
                <c:pt idx="246">
                  <c:v>10000</c:v>
                </c:pt>
                <c:pt idx="247">
                  <c:v>10000</c:v>
                </c:pt>
                <c:pt idx="248">
                  <c:v>10000</c:v>
                </c:pt>
                <c:pt idx="249">
                  <c:v>10000</c:v>
                </c:pt>
                <c:pt idx="250">
                  <c:v>10000</c:v>
                </c:pt>
                <c:pt idx="251">
                  <c:v>10000</c:v>
                </c:pt>
                <c:pt idx="252">
                  <c:v>10000</c:v>
                </c:pt>
                <c:pt idx="253">
                  <c:v>10000</c:v>
                </c:pt>
                <c:pt idx="254">
                  <c:v>10000</c:v>
                </c:pt>
                <c:pt idx="255">
                  <c:v>10000</c:v>
                </c:pt>
                <c:pt idx="256">
                  <c:v>10000</c:v>
                </c:pt>
                <c:pt idx="257">
                  <c:v>10000</c:v>
                </c:pt>
                <c:pt idx="258">
                  <c:v>10000</c:v>
                </c:pt>
                <c:pt idx="259">
                  <c:v>10000</c:v>
                </c:pt>
                <c:pt idx="260">
                  <c:v>10000</c:v>
                </c:pt>
                <c:pt idx="261">
                  <c:v>10000</c:v>
                </c:pt>
                <c:pt idx="262">
                  <c:v>10000</c:v>
                </c:pt>
                <c:pt idx="263">
                  <c:v>10000</c:v>
                </c:pt>
                <c:pt idx="264">
                  <c:v>10000</c:v>
                </c:pt>
                <c:pt idx="265">
                  <c:v>10000</c:v>
                </c:pt>
                <c:pt idx="266">
                  <c:v>10000</c:v>
                </c:pt>
                <c:pt idx="267">
                  <c:v>10000</c:v>
                </c:pt>
                <c:pt idx="268">
                  <c:v>10000</c:v>
                </c:pt>
                <c:pt idx="269">
                  <c:v>10000</c:v>
                </c:pt>
                <c:pt idx="270">
                  <c:v>10000</c:v>
                </c:pt>
                <c:pt idx="271">
                  <c:v>10000</c:v>
                </c:pt>
                <c:pt idx="272">
                  <c:v>10000</c:v>
                </c:pt>
                <c:pt idx="273">
                  <c:v>10000</c:v>
                </c:pt>
                <c:pt idx="274">
                  <c:v>10000</c:v>
                </c:pt>
                <c:pt idx="275">
                  <c:v>10000</c:v>
                </c:pt>
                <c:pt idx="276">
                  <c:v>10000</c:v>
                </c:pt>
                <c:pt idx="277">
                  <c:v>10000</c:v>
                </c:pt>
                <c:pt idx="278">
                  <c:v>10000</c:v>
                </c:pt>
                <c:pt idx="279">
                  <c:v>10000</c:v>
                </c:pt>
                <c:pt idx="280">
                  <c:v>10000</c:v>
                </c:pt>
                <c:pt idx="281">
                  <c:v>10000</c:v>
                </c:pt>
                <c:pt idx="282">
                  <c:v>10000</c:v>
                </c:pt>
                <c:pt idx="283">
                  <c:v>10000</c:v>
                </c:pt>
                <c:pt idx="284">
                  <c:v>10000</c:v>
                </c:pt>
                <c:pt idx="285">
                  <c:v>10000</c:v>
                </c:pt>
                <c:pt idx="286">
                  <c:v>10000</c:v>
                </c:pt>
                <c:pt idx="287">
                  <c:v>10000</c:v>
                </c:pt>
                <c:pt idx="288">
                  <c:v>10000</c:v>
                </c:pt>
                <c:pt idx="289">
                  <c:v>10000</c:v>
                </c:pt>
                <c:pt idx="290">
                  <c:v>10000</c:v>
                </c:pt>
                <c:pt idx="291">
                  <c:v>10000</c:v>
                </c:pt>
                <c:pt idx="292">
                  <c:v>10000</c:v>
                </c:pt>
                <c:pt idx="293">
                  <c:v>10000</c:v>
                </c:pt>
                <c:pt idx="294">
                  <c:v>10000</c:v>
                </c:pt>
                <c:pt idx="295">
                  <c:v>10000</c:v>
                </c:pt>
                <c:pt idx="296">
                  <c:v>10000</c:v>
                </c:pt>
                <c:pt idx="297">
                  <c:v>10000</c:v>
                </c:pt>
                <c:pt idx="298">
                  <c:v>10000</c:v>
                </c:pt>
                <c:pt idx="299">
                  <c:v>10000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768-48D3-B215-D2612AE6F0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835915504"/>
        <c:axId val="1835919664"/>
      </c:lineChart>
      <c:catAx>
        <c:axId val="18359155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835919664"/>
        <c:crosses val="autoZero"/>
        <c:auto val="1"/>
        <c:lblAlgn val="ctr"/>
        <c:lblOffset val="100"/>
        <c:noMultiLvlLbl val="0"/>
      </c:catAx>
      <c:valAx>
        <c:axId val="18359196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83591550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ko-KR" altLang="en-US"/>
              <a:t>크레딧</a:t>
            </a:r>
            <a:r>
              <a:rPr lang="en-US" altLang="ko-KR"/>
              <a:t>, </a:t>
            </a:r>
            <a:r>
              <a:rPr lang="ko-KR" altLang="en-US"/>
              <a:t>경험치</a:t>
            </a:r>
            <a:r>
              <a:rPr lang="en-US" altLang="ko-KR"/>
              <a:t>, </a:t>
            </a:r>
            <a:r>
              <a:rPr lang="ko-KR" altLang="en-US"/>
              <a:t>돌파 마스터 키 요구량 기울기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오버클락!$CC$7</c:f>
              <c:strCache>
                <c:ptCount val="1"/>
                <c:pt idx="0">
                  <c:v>요구 크레딧 증가량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val>
            <c:numRef>
              <c:f>오버클락!$CC$8:$CC$292</c:f>
              <c:numCache>
                <c:formatCode>General</c:formatCode>
                <c:ptCount val="285"/>
                <c:pt idx="0">
                  <c:v>1</c:v>
                </c:pt>
                <c:pt idx="1">
                  <c:v>1</c:v>
                </c:pt>
                <c:pt idx="2" formatCode="0.00">
                  <c:v>1.0625</c:v>
                </c:pt>
                <c:pt idx="3" formatCode="0.00">
                  <c:v>1.0588235294117647</c:v>
                </c:pt>
                <c:pt idx="4" formatCode="0.00">
                  <c:v>1.0555555555555556</c:v>
                </c:pt>
                <c:pt idx="5" formatCode="0.00">
                  <c:v>1.0526315789473684</c:v>
                </c:pt>
                <c:pt idx="6" formatCode="0.00">
                  <c:v>1.1000000000000001</c:v>
                </c:pt>
                <c:pt idx="7" formatCode="0.00">
                  <c:v>1.1363636363636365</c:v>
                </c:pt>
                <c:pt idx="8" formatCode="0.00">
                  <c:v>1.1200000000000001</c:v>
                </c:pt>
                <c:pt idx="9" formatCode="0.00">
                  <c:v>1.1071428571428572</c:v>
                </c:pt>
                <c:pt idx="10" formatCode="0.00">
                  <c:v>1.096774193548387</c:v>
                </c:pt>
                <c:pt idx="11" formatCode="0.00">
                  <c:v>1.588235294117647</c:v>
                </c:pt>
                <c:pt idx="12" formatCode="0.00">
                  <c:v>1.0925925925925926</c:v>
                </c:pt>
                <c:pt idx="13" formatCode="0.00">
                  <c:v>1.1016949152542372</c:v>
                </c:pt>
                <c:pt idx="14" formatCode="0.00">
                  <c:v>1.1230769230769231</c:v>
                </c:pt>
                <c:pt idx="15" formatCode="0.00">
                  <c:v>1.1095890410958904</c:v>
                </c:pt>
                <c:pt idx="16" formatCode="0.00">
                  <c:v>1.1481481481481481</c:v>
                </c:pt>
                <c:pt idx="17" formatCode="0.00">
                  <c:v>1.1290322580645162</c:v>
                </c:pt>
                <c:pt idx="18" formatCode="0.00">
                  <c:v>1.361904761904762</c:v>
                </c:pt>
                <c:pt idx="19" formatCode="0.00">
                  <c:v>1.083916083916084</c:v>
                </c:pt>
                <c:pt idx="20" formatCode="0.00">
                  <c:v>1.0451612903225806</c:v>
                </c:pt>
                <c:pt idx="21" formatCode="0.00">
                  <c:v>1.0432098765432098</c:v>
                </c:pt>
                <c:pt idx="22" formatCode="0.00">
                  <c:v>1.0414201183431953</c:v>
                </c:pt>
                <c:pt idx="23" formatCode="0.00">
                  <c:v>1.0511363636363635</c:v>
                </c:pt>
                <c:pt idx="24" formatCode="0.00">
                  <c:v>1.1405405405405404</c:v>
                </c:pt>
                <c:pt idx="25" formatCode="0.00">
                  <c:v>1.0426540284360191</c:v>
                </c:pt>
                <c:pt idx="26" formatCode="0.00">
                  <c:v>0.97272727272727277</c:v>
                </c:pt>
                <c:pt idx="27" formatCode="0.00">
                  <c:v>1.0373831775700935</c:v>
                </c:pt>
                <c:pt idx="28" formatCode="0.00">
                  <c:v>1.0495495495495495</c:v>
                </c:pt>
                <c:pt idx="29" formatCode="0.00">
                  <c:v>1.1287553648068669</c:v>
                </c:pt>
                <c:pt idx="30" formatCode="0.00">
                  <c:v>1.0532319391634981</c:v>
                </c:pt>
                <c:pt idx="31" formatCode="0.00">
                  <c:v>0.98194945848375448</c:v>
                </c:pt>
                <c:pt idx="32" formatCode="0.00">
                  <c:v>1.1066176470588236</c:v>
                </c:pt>
                <c:pt idx="33" formatCode="0.00">
                  <c:v>1.0465116279069768</c:v>
                </c:pt>
                <c:pt idx="34" formatCode="0.00">
                  <c:v>1.0507936507936508</c:v>
                </c:pt>
                <c:pt idx="35" formatCode="0.00">
                  <c:v>1.0453172205438066</c:v>
                </c:pt>
                <c:pt idx="36" formatCode="0.00">
                  <c:v>1.0491329479768785</c:v>
                </c:pt>
                <c:pt idx="37" formatCode="0.00">
                  <c:v>1.0495867768595042</c:v>
                </c:pt>
                <c:pt idx="38" formatCode="0.00">
                  <c:v>1.0472440944881889</c:v>
                </c:pt>
                <c:pt idx="39" formatCode="0.00">
                  <c:v>1.0401002506265664</c:v>
                </c:pt>
                <c:pt idx="40" formatCode="0.00">
                  <c:v>1.03855421686747</c:v>
                </c:pt>
                <c:pt idx="41" formatCode="0.00">
                  <c:v>1.0324825986078887</c:v>
                </c:pt>
                <c:pt idx="42" formatCode="0.00">
                  <c:v>1.0247191011235954</c:v>
                </c:pt>
                <c:pt idx="43" formatCode="0.00">
                  <c:v>1.0328947368421053</c:v>
                </c:pt>
                <c:pt idx="44" formatCode="0.00">
                  <c:v>1.0382165605095541</c:v>
                </c:pt>
                <c:pt idx="45" formatCode="0.00">
                  <c:v>1.0327198364008181</c:v>
                </c:pt>
                <c:pt idx="46" formatCode="0.00">
                  <c:v>1.0316831683168317</c:v>
                </c:pt>
                <c:pt idx="47" formatCode="0.00">
                  <c:v>1.0403071017274472</c:v>
                </c:pt>
                <c:pt idx="48" formatCode="0.00">
                  <c:v>1.0276752767527675</c:v>
                </c:pt>
                <c:pt idx="49" formatCode="0.00">
                  <c:v>1.0592459605026929</c:v>
                </c:pt>
                <c:pt idx="50" formatCode="0.00">
                  <c:v>1.0338983050847457</c:v>
                </c:pt>
                <c:pt idx="51" formatCode="0.00">
                  <c:v>0.99016393442622952</c:v>
                </c:pt>
                <c:pt idx="52" formatCode="0.00">
                  <c:v>1.0231788079470199</c:v>
                </c:pt>
                <c:pt idx="53" formatCode="0.00">
                  <c:v>1.2831715210355987</c:v>
                </c:pt>
                <c:pt idx="54" formatCode="0.00">
                  <c:v>1.0428751576292561</c:v>
                </c:pt>
                <c:pt idx="55" formatCode="0.00">
                  <c:v>1.0181378476420797</c:v>
                </c:pt>
                <c:pt idx="56" formatCode="0.00">
                  <c:v>1.002375296912114</c:v>
                </c:pt>
                <c:pt idx="57" formatCode="0.00">
                  <c:v>1.0379146919431279</c:v>
                </c:pt>
                <c:pt idx="58" formatCode="0.00">
                  <c:v>1.0114155251141552</c:v>
                </c:pt>
                <c:pt idx="59" formatCode="0.00">
                  <c:v>1.0270880361173815</c:v>
                </c:pt>
                <c:pt idx="60" formatCode="0.00">
                  <c:v>1.0186813186813186</c:v>
                </c:pt>
                <c:pt idx="61" formatCode="0.00">
                  <c:v>1.0183387270765911</c:v>
                </c:pt>
                <c:pt idx="62" formatCode="0.00">
                  <c:v>1.0222457627118644</c:v>
                </c:pt>
                <c:pt idx="63" formatCode="0.00">
                  <c:v>1.0455958549222797</c:v>
                </c:pt>
                <c:pt idx="64" formatCode="0.00">
                  <c:v>1.0218037661050545</c:v>
                </c:pt>
                <c:pt idx="65" formatCode="0.00">
                  <c:v>1.0252182347235694</c:v>
                </c:pt>
                <c:pt idx="66" formatCode="0.00">
                  <c:v>1.0141911069063387</c:v>
                </c:pt>
                <c:pt idx="67" formatCode="0.00">
                  <c:v>1.021455223880597</c:v>
                </c:pt>
                <c:pt idx="68" formatCode="0.00">
                  <c:v>1.0210045662100458</c:v>
                </c:pt>
                <c:pt idx="69" formatCode="0.00">
                  <c:v>1.0250447227191413</c:v>
                </c:pt>
                <c:pt idx="70" formatCode="0.00">
                  <c:v>1.0183246073298429</c:v>
                </c:pt>
                <c:pt idx="71" formatCode="0.00">
                  <c:v>1.0214224507283634</c:v>
                </c:pt>
                <c:pt idx="72" formatCode="0.00">
                  <c:v>1.0184563758389262</c:v>
                </c:pt>
                <c:pt idx="73" formatCode="0.00">
                  <c:v>1.0527182866556837</c:v>
                </c:pt>
                <c:pt idx="74" formatCode="0.00">
                  <c:v>1.0242566510172144</c:v>
                </c:pt>
                <c:pt idx="75" formatCode="0.00">
                  <c:v>1.0213903743315509</c:v>
                </c:pt>
                <c:pt idx="76" formatCode="0.00">
                  <c:v>1.0172026925953628</c:v>
                </c:pt>
                <c:pt idx="77" formatCode="0.00">
                  <c:v>1.0213235294117646</c:v>
                </c:pt>
                <c:pt idx="78" formatCode="0.00">
                  <c:v>1.0208783297336212</c:v>
                </c:pt>
                <c:pt idx="79" formatCode="0.00">
                  <c:v>1.0239774330042313</c:v>
                </c:pt>
                <c:pt idx="80" formatCode="0.00">
                  <c:v>1.0213498622589532</c:v>
                </c:pt>
                <c:pt idx="81" formatCode="0.00">
                  <c:v>1.0310182063385029</c:v>
                </c:pt>
                <c:pt idx="82" formatCode="0.00">
                  <c:v>1.0196206671026815</c:v>
                </c:pt>
                <c:pt idx="83" formatCode="0.00">
                  <c:v>1.0295060936497755</c:v>
                </c:pt>
                <c:pt idx="84" formatCode="0.00">
                  <c:v>1.0274143302180685</c:v>
                </c:pt>
                <c:pt idx="85" formatCode="0.00">
                  <c:v>1.033353547604609</c:v>
                </c:pt>
                <c:pt idx="86" formatCode="0.00">
                  <c:v>1.0193661971830985</c:v>
                </c:pt>
                <c:pt idx="87" formatCode="0.00">
                  <c:v>1.0074841681059297</c:v>
                </c:pt>
                <c:pt idx="88" formatCode="0.00">
                  <c:v>1.0371428571428571</c:v>
                </c:pt>
                <c:pt idx="89" formatCode="0.00">
                  <c:v>1.0214876033057851</c:v>
                </c:pt>
                <c:pt idx="90" formatCode="0.00">
                  <c:v>1.0210355987055015</c:v>
                </c:pt>
                <c:pt idx="91" formatCode="0.00">
                  <c:v>1.0248283148441628</c:v>
                </c:pt>
                <c:pt idx="92" formatCode="0.00">
                  <c:v>1.0206185567010309</c:v>
                </c:pt>
                <c:pt idx="93" formatCode="0.00">
                  <c:v>1.0373737373737373</c:v>
                </c:pt>
                <c:pt idx="94" formatCode="0.00">
                  <c:v>1.0262901655306718</c:v>
                </c:pt>
                <c:pt idx="95" formatCode="0.00">
                  <c:v>1.0185009487666035</c:v>
                </c:pt>
                <c:pt idx="96" formatCode="0.00">
                  <c:v>1.0214252445272474</c:v>
                </c:pt>
                <c:pt idx="97" formatCode="0.00">
                  <c:v>1.0191518467852256</c:v>
                </c:pt>
                <c:pt idx="98" formatCode="0.00">
                  <c:v>1.0210290827740491</c:v>
                </c:pt>
                <c:pt idx="99" formatCode="0.00">
                  <c:v>1.0425065731814198</c:v>
                </c:pt>
                <c:pt idx="100" formatCode="0.00">
                  <c:v>1.0382513661202186</c:v>
                </c:pt>
                <c:pt idx="101" formatCode="0.00">
                  <c:v>1.0433198380566802</c:v>
                </c:pt>
                <c:pt idx="102" formatCode="0.00">
                  <c:v>1.037640667442763</c:v>
                </c:pt>
                <c:pt idx="103" formatCode="0.00">
                  <c:v>1.0575916230366491</c:v>
                </c:pt>
                <c:pt idx="104" formatCode="0.00">
                  <c:v>1.0406647807637908</c:v>
                </c:pt>
                <c:pt idx="105" formatCode="0.00">
                  <c:v>1.038396194359497</c:v>
                </c:pt>
                <c:pt idx="106" formatCode="0.00">
                  <c:v>1.043848167539267</c:v>
                </c:pt>
                <c:pt idx="107" formatCode="0.00">
                  <c:v>1.0413793103448277</c:v>
                </c:pt>
                <c:pt idx="108" formatCode="0.00">
                  <c:v>1.0391330523780855</c:v>
                </c:pt>
                <c:pt idx="109" formatCode="0.00">
                  <c:v>1.0472190034762456</c:v>
                </c:pt>
                <c:pt idx="110" formatCode="0.00">
                  <c:v>1.0392807745504842</c:v>
                </c:pt>
                <c:pt idx="111" formatCode="0.00">
                  <c:v>1.0423210007985095</c:v>
                </c:pt>
                <c:pt idx="112" formatCode="0.00">
                  <c:v>1.0413687436159347</c:v>
                </c:pt>
                <c:pt idx="113" formatCode="0.00">
                  <c:v>1.0532123589995095</c:v>
                </c:pt>
                <c:pt idx="114" formatCode="0.00">
                  <c:v>1.0409778812572759</c:v>
                </c:pt>
                <c:pt idx="115" formatCode="0.00">
                  <c:v>1.0422724222768955</c:v>
                </c:pt>
                <c:pt idx="116" formatCode="0.00">
                  <c:v>1.0396995708154506</c:v>
                </c:pt>
                <c:pt idx="117" formatCode="0.00">
                  <c:v>1.0491228070175438</c:v>
                </c:pt>
                <c:pt idx="118" formatCode="0.00">
                  <c:v>1.039346842415896</c:v>
                </c:pt>
                <c:pt idx="119" formatCode="0.00">
                  <c:v>1.0380465644520158</c:v>
                </c:pt>
                <c:pt idx="120" formatCode="0.00">
                  <c:v>1.0401167031363967</c:v>
                </c:pt>
                <c:pt idx="121" formatCode="0.00">
                  <c:v>1.0487377279102383</c:v>
                </c:pt>
                <c:pt idx="122" formatCode="0.00">
                  <c:v>1.0449682380474759</c:v>
                </c:pt>
                <c:pt idx="123" formatCode="0.00">
                  <c:v>1.042713165893457</c:v>
                </c:pt>
                <c:pt idx="124" formatCode="0.00">
                  <c:v>1.0494016569499847</c:v>
                </c:pt>
                <c:pt idx="125" formatCode="0.00">
                  <c:v>1.039766081871345</c:v>
                </c:pt>
                <c:pt idx="126" formatCode="0.00">
                  <c:v>1.0430258717660292</c:v>
                </c:pt>
                <c:pt idx="127" formatCode="0.00">
                  <c:v>1.0425990833108654</c:v>
                </c:pt>
                <c:pt idx="128" formatCode="0.00">
                  <c:v>1.0431859322472201</c:v>
                </c:pt>
                <c:pt idx="129" formatCode="0.00">
                  <c:v>5.8103619236489834</c:v>
                </c:pt>
                <c:pt idx="130" formatCode="0.00">
                  <c:v>1.015721660480396</c:v>
                </c:pt>
                <c:pt idx="131" formatCode="0.00">
                  <c:v>1.0116979943295179</c:v>
                </c:pt>
                <c:pt idx="132" formatCode="0.00">
                  <c:v>1.0159013534833514</c:v>
                </c:pt>
                <c:pt idx="133" formatCode="0.00">
                  <c:v>1.0160202705464056</c:v>
                </c:pt>
                <c:pt idx="134" formatCode="0.00">
                  <c:v>1.0129319013716263</c:v>
                </c:pt>
                <c:pt idx="135" formatCode="0.00">
                  <c:v>1.0144346272212845</c:v>
                </c:pt>
                <c:pt idx="136" formatCode="0.00">
                  <c:v>21.004453441295546</c:v>
                </c:pt>
                <c:pt idx="137" formatCode="0.00">
                  <c:v>1.0148031071105028</c:v>
                </c:pt>
                <c:pt idx="138" formatCode="0.00">
                  <c:v>1.0159927064141769</c:v>
                </c:pt>
                <c:pt idx="139" formatCode="0.00">
                  <c:v>18.345473833097596</c:v>
                </c:pt>
                <c:pt idx="140" formatCode="0.00">
                  <c:v>1.0148031071105028</c:v>
                </c:pt>
                <c:pt idx="141" formatCode="0.00">
                  <c:v>16.976767015706805</c:v>
                </c:pt>
                <c:pt idx="142" formatCode="0.00">
                  <c:v>1.0148031071105028</c:v>
                </c:pt>
                <c:pt idx="143" formatCode="0.00">
                  <c:v>1.0159927064141769</c:v>
                </c:pt>
                <c:pt idx="144" formatCode="0.00">
                  <c:v>15.029258400926999</c:v>
                </c:pt>
                <c:pt idx="145" formatCode="0.00">
                  <c:v>14.351590594744122</c:v>
                </c:pt>
                <c:pt idx="146" formatCode="0.00">
                  <c:v>1.0148031071105028</c:v>
                </c:pt>
                <c:pt idx="147" formatCode="0.00">
                  <c:v>1.0159927064141769</c:v>
                </c:pt>
                <c:pt idx="148" formatCode="0.00">
                  <c:v>12.722167729279059</c:v>
                </c:pt>
                <c:pt idx="149" formatCode="0.00">
                  <c:v>1.0148031071105028</c:v>
                </c:pt>
                <c:pt idx="150" formatCode="0.00">
                  <c:v>11.603891746812794</c:v>
                </c:pt>
                <c:pt idx="151" formatCode="0.00">
                  <c:v>1.0148031071105028</c:v>
                </c:pt>
                <c:pt idx="152" formatCode="0.00">
                  <c:v>1.0159927064141769</c:v>
                </c:pt>
                <c:pt idx="153" formatCode="0.00">
                  <c:v>10.206767656895535</c:v>
                </c:pt>
                <c:pt idx="154" formatCode="0.00">
                  <c:v>9.8203672155971979</c:v>
                </c:pt>
                <c:pt idx="155" formatCode="0.00">
                  <c:v>1.0148031071105028</c:v>
                </c:pt>
                <c:pt idx="156" formatCode="0.00">
                  <c:v>1.0159927064141769</c:v>
                </c:pt>
                <c:pt idx="157" formatCode="0.00">
                  <c:v>8.6728518890003343</c:v>
                </c:pt>
                <c:pt idx="158" formatCode="0.00">
                  <c:v>1.0148031071105028</c:v>
                </c:pt>
                <c:pt idx="159" formatCode="0.00">
                  <c:v>7.9596501994476831</c:v>
                </c:pt>
                <c:pt idx="160" formatCode="0.00">
                  <c:v>1.0148031071105028</c:v>
                </c:pt>
                <c:pt idx="161" formatCode="0.00">
                  <c:v>1.0159927064141769</c:v>
                </c:pt>
                <c:pt idx="162" formatCode="0.00">
                  <c:v>6.9939336748449721</c:v>
                </c:pt>
                <c:pt idx="163" formatCode="0.00">
                  <c:v>6.7081717093354021</c:v>
                </c:pt>
                <c:pt idx="164" formatCode="0.00">
                  <c:v>1.0148031071105028</c:v>
                </c:pt>
                <c:pt idx="165" formatCode="0.00">
                  <c:v>1.0159927064141769</c:v>
                </c:pt>
                <c:pt idx="166" formatCode="0.00">
                  <c:v>1.0895936154573138</c:v>
                </c:pt>
                <c:pt idx="167" formatCode="0.00">
                  <c:v>1.0148031071105028</c:v>
                </c:pt>
                <c:pt idx="168" formatCode="0.00">
                  <c:v>1.0601373166046835</c:v>
                </c:pt>
                <c:pt idx="169" formatCode="0.00">
                  <c:v>1.0148031071105028</c:v>
                </c:pt>
                <c:pt idx="170" formatCode="0.00">
                  <c:v>1.0159927064141769</c:v>
                </c:pt>
                <c:pt idx="171" formatCode="0.00">
                  <c:v>1.0154427307601972</c:v>
                </c:pt>
                <c:pt idx="172" formatCode="0.00">
                  <c:v>1.0148031071105028</c:v>
                </c:pt>
                <c:pt idx="173" formatCode="0.00">
                  <c:v>1.0159927064141769</c:v>
                </c:pt>
                <c:pt idx="174" formatCode="0.00">
                  <c:v>1.0273921665840358</c:v>
                </c:pt>
                <c:pt idx="175" formatCode="0.00">
                  <c:v>1.0294366027265049</c:v>
                </c:pt>
                <c:pt idx="176" formatCode="0.00">
                  <c:v>1.0289464432204383</c:v>
                </c:pt>
                <c:pt idx="177" formatCode="0.00">
                  <c:v>1.0293849658314351</c:v>
                </c:pt>
                <c:pt idx="178" formatCode="0.00">
                  <c:v>1.0348528435494579</c:v>
                </c:pt>
                <c:pt idx="179" formatCode="0.00">
                  <c:v>1.0276916497380519</c:v>
                </c:pt>
                <c:pt idx="180" formatCode="0.00">
                  <c:v>1.0312109862671661</c:v>
                </c:pt>
                <c:pt idx="181" formatCode="0.00">
                  <c:v>1.0263317191283292</c:v>
                </c:pt>
                <c:pt idx="182" formatCode="0.00">
                  <c:v>1.0289983289098594</c:v>
                </c:pt>
                <c:pt idx="183" formatCode="0.00">
                  <c:v>1.0288498280473826</c:v>
                </c:pt>
                <c:pt idx="184" formatCode="0.00">
                  <c:v>1.029619312906221</c:v>
                </c:pt>
                <c:pt idx="185" formatCode="0.00">
                  <c:v>1.0307511948778068</c:v>
                </c:pt>
                <c:pt idx="186" formatCode="0.00">
                  <c:v>1.02668416447944</c:v>
                </c:pt>
                <c:pt idx="187" formatCode="0.00">
                  <c:v>1.0287175117170857</c:v>
                </c:pt>
                <c:pt idx="188" formatCode="0.00">
                  <c:v>1.0334658714380385</c:v>
                </c:pt>
                <c:pt idx="189" formatCode="0.00">
                  <c:v>1.029256171849952</c:v>
                </c:pt>
                <c:pt idx="190" formatCode="0.00">
                  <c:v>1.0284245775251148</c:v>
                </c:pt>
                <c:pt idx="191" formatCode="0.00">
                  <c:v>1.0284719067090717</c:v>
                </c:pt>
                <c:pt idx="192" formatCode="0.00">
                  <c:v>1.0312109862671661</c:v>
                </c:pt>
                <c:pt idx="193" formatCode="0.00">
                  <c:v>1.4521791767554479</c:v>
                </c:pt>
                <c:pt idx="194" formatCode="0.00">
                  <c:v>1.0290398777268306</c:v>
                </c:pt>
                <c:pt idx="195" formatCode="0.00">
                  <c:v>1.0283553875236295</c:v>
                </c:pt>
                <c:pt idx="196" formatCode="0.00">
                  <c:v>1.028361344537815</c:v>
                </c:pt>
                <c:pt idx="197" formatCode="0.00">
                  <c:v>1.0303243105209396</c:v>
                </c:pt>
                <c:pt idx="198" formatCode="0.00">
                  <c:v>1.0301133899250263</c:v>
                </c:pt>
                <c:pt idx="199" formatCode="0.00">
                  <c:v>1.0307368421052632</c:v>
                </c:pt>
                <c:pt idx="200" formatCode="0.00">
                  <c:v>1.0260854341736694</c:v>
                </c:pt>
                <c:pt idx="201" formatCode="0.00">
                  <c:v>1.0300858784052778</c:v>
                </c:pt>
                <c:pt idx="202" formatCode="0.00">
                  <c:v>1.0306978798586572</c:v>
                </c:pt>
                <c:pt idx="203" formatCode="0.00">
                  <c:v>1.0297835868866509</c:v>
                </c:pt>
                <c:pt idx="204" formatCode="0.00">
                  <c:v>1.0184665002080733</c:v>
                </c:pt>
                <c:pt idx="205" formatCode="0.00">
                  <c:v>1.0222176822105318</c:v>
                </c:pt>
                <c:pt idx="206" formatCode="0.00">
                  <c:v>1.0208853802338362</c:v>
                </c:pt>
                <c:pt idx="207" formatCode="0.00">
                  <c:v>1.0219753328112764</c:v>
                </c:pt>
                <c:pt idx="208" formatCode="0.00">
                  <c:v>1.0210717877496289</c:v>
                </c:pt>
                <c:pt idx="209" formatCode="0.00">
                  <c:v>1.023028938605131</c:v>
                </c:pt>
                <c:pt idx="210" formatCode="0.00">
                  <c:v>1.0217311571611958</c:v>
                </c:pt>
                <c:pt idx="211" formatCode="0.00">
                  <c:v>1.0177690029615005</c:v>
                </c:pt>
                <c:pt idx="212" formatCode="0.00">
                  <c:v>1.0241160391499868</c:v>
                </c:pt>
                <c:pt idx="213" formatCode="0.00">
                  <c:v>1.0215248181152869</c:v>
                </c:pt>
                <c:pt idx="214" formatCode="0.00">
                  <c:v>1.0187534240802394</c:v>
                </c:pt>
                <c:pt idx="215" formatCode="0.00">
                  <c:v>1.0214279804748905</c:v>
                </c:pt>
                <c:pt idx="216" formatCode="0.00">
                  <c:v>1.0216669366596469</c:v>
                </c:pt>
                <c:pt idx="217" formatCode="0.00">
                  <c:v>1.019621833749554</c:v>
                </c:pt>
                <c:pt idx="218" formatCode="0.00">
                  <c:v>1.0244926522043387</c:v>
                </c:pt>
                <c:pt idx="219" formatCode="0.00">
                  <c:v>1.0216302367941712</c:v>
                </c:pt>
                <c:pt idx="220" formatCode="0.00">
                  <c:v>1.0180150063145383</c:v>
                </c:pt>
                <c:pt idx="221" formatCode="0.00">
                  <c:v>1.0212354507972417</c:v>
                </c:pt>
                <c:pt idx="222" formatCode="0.00">
                  <c:v>1.0210797098860267</c:v>
                </c:pt>
                <c:pt idx="223" formatCode="0.00">
                  <c:v>1.0195948073760452</c:v>
                </c:pt>
                <c:pt idx="224" formatCode="0.00">
                  <c:v>1.0215175537938845</c:v>
                </c:pt>
                <c:pt idx="225" formatCode="0.00">
                  <c:v>1.020929920043002</c:v>
                </c:pt>
                <c:pt idx="226" formatCode="0.00">
                  <c:v>1.0194807331600251</c:v>
                </c:pt>
                <c:pt idx="227" formatCode="0.00">
                  <c:v>1.0209483231658114</c:v>
                </c:pt>
                <c:pt idx="228" formatCode="0.00">
                  <c:v>1.0234271261460639</c:v>
                </c:pt>
                <c:pt idx="229" formatCode="0.00">
                  <c:v>1.0196163232522937</c:v>
                </c:pt>
                <c:pt idx="230" formatCode="0.00">
                  <c:v>1.0206629097739806</c:v>
                </c:pt>
                <c:pt idx="231" formatCode="0.00">
                  <c:v>1.020838280693422</c:v>
                </c:pt>
                <c:pt idx="232" formatCode="0.00">
                  <c:v>1.0191334690316953</c:v>
                </c:pt>
                <c:pt idx="233" formatCode="0.00">
                  <c:v>1.0206288518603059</c:v>
                </c:pt>
                <c:pt idx="234" formatCode="0.00">
                  <c:v>1.0171367867825893</c:v>
                </c:pt>
                <c:pt idx="235" formatCode="0.00">
                  <c:v>1.0151989885664028</c:v>
                </c:pt>
                <c:pt idx="236" formatCode="0.00">
                  <c:v>1.0181389934212308</c:v>
                </c:pt>
                <c:pt idx="237" formatCode="0.00">
                  <c:v>1.0165660648283563</c:v>
                </c:pt>
                <c:pt idx="238" formatCode="0.00">
                  <c:v>1.0173685587235155</c:v>
                </c:pt>
                <c:pt idx="239" formatCode="0.00">
                  <c:v>1.0168920656142335</c:v>
                </c:pt>
                <c:pt idx="240" formatCode="0.00">
                  <c:v>1.0164091931935981</c:v>
                </c:pt>
                <c:pt idx="241" formatCode="0.00">
                  <c:v>1.0163681592039802</c:v>
                </c:pt>
                <c:pt idx="242" formatCode="0.00">
                  <c:v>1.0149052817073767</c:v>
                </c:pt>
                <c:pt idx="243" formatCode="0.00">
                  <c:v>1.0163021197578797</c:v>
                </c:pt>
                <c:pt idx="244" formatCode="0.00">
                  <c:v>1.0167050281185488</c:v>
                </c:pt>
                <c:pt idx="245" formatCode="0.00">
                  <c:v>1.0149602072490489</c:v>
                </c:pt>
                <c:pt idx="246" formatCode="0.00">
                  <c:v>1.0146247240618103</c:v>
                </c:pt>
                <c:pt idx="247" formatCode="0.00">
                  <c:v>1.01459523161998</c:v>
                </c:pt>
                <c:pt idx="248" formatCode="0.00">
                  <c:v>1.0167083631165117</c:v>
                </c:pt>
                <c:pt idx="249" formatCode="0.00">
                  <c:v>1.0136435539151067</c:v>
                </c:pt>
                <c:pt idx="250" formatCode="0.00">
                  <c:v>1.0160608622147083</c:v>
                </c:pt>
                <c:pt idx="251" formatCode="0.00">
                  <c:v>1.015721660480396</c:v>
                </c:pt>
                <c:pt idx="252" formatCode="0.00">
                  <c:v>1.0116979943295179</c:v>
                </c:pt>
                <c:pt idx="253" formatCode="0.00">
                  <c:v>1.0159013534833514</c:v>
                </c:pt>
                <c:pt idx="254" formatCode="0.00">
                  <c:v>1.0160202705464056</c:v>
                </c:pt>
                <c:pt idx="255" formatCode="0.00">
                  <c:v>1.0129319013716263</c:v>
                </c:pt>
                <c:pt idx="256" formatCode="0.00">
                  <c:v>1.0144346272212845</c:v>
                </c:pt>
                <c:pt idx="257" formatCode="0.00">
                  <c:v>1.0154427307601972</c:v>
                </c:pt>
                <c:pt idx="258" formatCode="0.00">
                  <c:v>1.0148031071105028</c:v>
                </c:pt>
                <c:pt idx="259" formatCode="0.00">
                  <c:v>1.0159927064141769</c:v>
                </c:pt>
                <c:pt idx="260" formatCode="0.00">
                  <c:v>1.014021050270139</c:v>
                </c:pt>
                <c:pt idx="261" formatCode="0.00">
                  <c:v>1.0141221585147766</c:v>
                </c:pt>
                <c:pt idx="262" formatCode="0.00">
                  <c:v>1.0139436798952861</c:v>
                </c:pt>
                <c:pt idx="263" formatCode="0.00">
                  <c:v>1.0153117940258902</c:v>
                </c:pt>
                <c:pt idx="264" formatCode="0.00">
                  <c:v>1.0111958748322385</c:v>
                </c:pt>
                <c:pt idx="265" formatCode="0.00">
                  <c:v>1.0131151549020292</c:v>
                </c:pt>
                <c:pt idx="266" formatCode="0.00">
                  <c:v>1.0120145484632754</c:v>
                </c:pt>
                <c:pt idx="267" formatCode="0.00">
                  <c:v>1.0130301481859989</c:v>
                </c:pt>
                <c:pt idx="268" formatCode="0.00">
                  <c:v>1.0125430853299706</c:v>
                </c:pt>
                <c:pt idx="269" formatCode="0.00">
                  <c:v>1.0134338519785457</c:v>
                </c:pt>
                <c:pt idx="270" formatCode="0.00">
                  <c:v>1.0116991643454039</c:v>
                </c:pt>
                <c:pt idx="271" formatCode="0.00">
                  <c:v>1.0129729204457114</c:v>
                </c:pt>
                <c:pt idx="272" formatCode="0.00">
                  <c:v>1.0105204252937885</c:v>
                </c:pt>
                <c:pt idx="273" formatCode="0.00">
                  <c:v>1.0127683812477255</c:v>
                </c:pt>
                <c:pt idx="274" formatCode="0.00">
                  <c:v>1.0121074832057491</c:v>
                </c:pt>
                <c:pt idx="275" formatCode="0.00">
                  <c:v>1.0127498649378714</c:v>
                </c:pt>
                <c:pt idx="276" formatCode="0.00">
                  <c:v>1.0126960418222555</c:v>
                </c:pt>
                <c:pt idx="277" formatCode="0.00">
                  <c:v>1.0103846848473903</c:v>
                </c:pt>
                <c:pt idx="278" formatCode="0.00">
                  <c:v>1.0143295498555129</c:v>
                </c:pt>
                <c:pt idx="279" formatCode="0.00">
                  <c:v>1.011939027255639</c:v>
                </c:pt>
                <c:pt idx="280" formatCode="0.00">
                  <c:v>1.0125092513314662</c:v>
                </c:pt>
                <c:pt idx="281" formatCode="0.00">
                  <c:v>1.0113800862822662</c:v>
                </c:pt>
                <c:pt idx="282" formatCode="0.00">
                  <c:v>1.0113512364486643</c:v>
                </c:pt>
                <c:pt idx="283" formatCode="0.00">
                  <c:v>1.0124148754308775</c:v>
                </c:pt>
                <c:pt idx="284" formatCode="0.00">
                  <c:v>1.0215495764823119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564-43A8-A9C5-C641F20AC86C}"/>
            </c:ext>
          </c:extLst>
        </c:ser>
        <c:ser>
          <c:idx val="1"/>
          <c:order val="1"/>
          <c:tx>
            <c:strRef>
              <c:f>오버클락!$CE$7</c:f>
              <c:strCache>
                <c:ptCount val="1"/>
                <c:pt idx="0">
                  <c:v>요구 경험치 증가량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val>
            <c:numRef>
              <c:f>오버클락!$CE$8:$CE$292</c:f>
              <c:numCache>
                <c:formatCode>General</c:formatCode>
                <c:ptCount val="285"/>
                <c:pt idx="0">
                  <c:v>1</c:v>
                </c:pt>
                <c:pt idx="1">
                  <c:v>1</c:v>
                </c:pt>
                <c:pt idx="2" formatCode="0.00">
                  <c:v>1.0444444444444445</c:v>
                </c:pt>
                <c:pt idx="3" formatCode="0.00">
                  <c:v>1.0425531914893618</c:v>
                </c:pt>
                <c:pt idx="4" formatCode="0.00">
                  <c:v>1.0816326530612246</c:v>
                </c:pt>
                <c:pt idx="5" formatCode="0.00">
                  <c:v>1.0754716981132075</c:v>
                </c:pt>
                <c:pt idx="6" formatCode="0.00">
                  <c:v>1.1052631578947369</c:v>
                </c:pt>
                <c:pt idx="7" formatCode="0.00">
                  <c:v>1.1111111111111112</c:v>
                </c:pt>
                <c:pt idx="8" formatCode="0.00">
                  <c:v>1.1285714285714286</c:v>
                </c:pt>
                <c:pt idx="9" formatCode="0.00">
                  <c:v>1.1139240506329113</c:v>
                </c:pt>
                <c:pt idx="10" formatCode="0.00">
                  <c:v>1.1136363636363635</c:v>
                </c:pt>
                <c:pt idx="11" formatCode="0.00">
                  <c:v>1.1326530612244898</c:v>
                </c:pt>
                <c:pt idx="12" formatCode="0.00">
                  <c:v>1.1351351351351351</c:v>
                </c:pt>
                <c:pt idx="13" formatCode="0.00">
                  <c:v>1.1349206349206349</c:v>
                </c:pt>
                <c:pt idx="14" formatCode="0.00">
                  <c:v>1.1538461538461537</c:v>
                </c:pt>
                <c:pt idx="15" formatCode="0.00">
                  <c:v>1.1575757575757575</c:v>
                </c:pt>
                <c:pt idx="16" formatCode="0.00">
                  <c:v>1.162303664921466</c:v>
                </c:pt>
                <c:pt idx="17" formatCode="0.00">
                  <c:v>1.1666666666666667</c:v>
                </c:pt>
                <c:pt idx="18" formatCode="0.00">
                  <c:v>1.6332046332046333</c:v>
                </c:pt>
                <c:pt idx="19" formatCode="0.00">
                  <c:v>1.1040189125295508</c:v>
                </c:pt>
                <c:pt idx="20" formatCode="0.00">
                  <c:v>1.0492505353319057</c:v>
                </c:pt>
                <c:pt idx="21" formatCode="0.00">
                  <c:v>1.0510204081632653</c:v>
                </c:pt>
                <c:pt idx="22" formatCode="0.00">
                  <c:v>1.0427184466019417</c:v>
                </c:pt>
                <c:pt idx="23" formatCode="0.00">
                  <c:v>1.0465549348230911</c:v>
                </c:pt>
                <c:pt idx="24" formatCode="0.00">
                  <c:v>1.0782918149466192</c:v>
                </c:pt>
                <c:pt idx="25" formatCode="0.00">
                  <c:v>1.0445544554455446</c:v>
                </c:pt>
                <c:pt idx="26" formatCode="0.00">
                  <c:v>1.0442338072669826</c:v>
                </c:pt>
                <c:pt idx="27" formatCode="0.00">
                  <c:v>1.0438729198184569</c:v>
                </c:pt>
                <c:pt idx="28" formatCode="0.00">
                  <c:v>1.0449275362318842</c:v>
                </c:pt>
                <c:pt idx="29" formatCode="0.00">
                  <c:v>1.0208044382801664</c:v>
                </c:pt>
                <c:pt idx="30" formatCode="0.00">
                  <c:v>1.0502717391304348</c:v>
                </c:pt>
                <c:pt idx="31" formatCode="0.00">
                  <c:v>1.0426908150064682</c:v>
                </c:pt>
                <c:pt idx="32" formatCode="0.00">
                  <c:v>1.0508684863523574</c:v>
                </c:pt>
                <c:pt idx="33" formatCode="0.00">
                  <c:v>1.0436835891381346</c:v>
                </c:pt>
                <c:pt idx="34" formatCode="0.00">
                  <c:v>1.0610859728506787</c:v>
                </c:pt>
                <c:pt idx="35" formatCode="0.00">
                  <c:v>1.044776119402985</c:v>
                </c:pt>
                <c:pt idx="36" formatCode="0.00">
                  <c:v>1.05</c:v>
                </c:pt>
                <c:pt idx="37" formatCode="0.00">
                  <c:v>1.0447035957240038</c:v>
                </c:pt>
                <c:pt idx="38" formatCode="0.00">
                  <c:v>1.0511627906976744</c:v>
                </c:pt>
                <c:pt idx="39" formatCode="0.00">
                  <c:v>1.0415929203539822</c:v>
                </c:pt>
                <c:pt idx="40" formatCode="0.00">
                  <c:v>1.0399320305862363</c:v>
                </c:pt>
                <c:pt idx="41" formatCode="0.00">
                  <c:v>1.02859477124183</c:v>
                </c:pt>
                <c:pt idx="42" formatCode="0.00">
                  <c:v>1.034154090548054</c:v>
                </c:pt>
                <c:pt idx="43" formatCode="0.00">
                  <c:v>1.0230414746543779</c:v>
                </c:pt>
                <c:pt idx="44" formatCode="0.00">
                  <c:v>1.0525525525525525</c:v>
                </c:pt>
                <c:pt idx="45" formatCode="0.00">
                  <c:v>1.0278174037089871</c:v>
                </c:pt>
                <c:pt idx="46" formatCode="0.00">
                  <c:v>1.0340041637751562</c:v>
                </c:pt>
                <c:pt idx="47" formatCode="0.00">
                  <c:v>1.0335570469798658</c:v>
                </c:pt>
                <c:pt idx="48" formatCode="0.00">
                  <c:v>1.0357142857142858</c:v>
                </c:pt>
                <c:pt idx="49" formatCode="0.00">
                  <c:v>1.031974921630094</c:v>
                </c:pt>
                <c:pt idx="50" formatCode="0.00">
                  <c:v>1.0340218712029161</c:v>
                </c:pt>
                <c:pt idx="51" formatCode="0.00">
                  <c:v>1.0188014101057579</c:v>
                </c:pt>
                <c:pt idx="52" formatCode="0.00">
                  <c:v>1.0196078431372548</c:v>
                </c:pt>
                <c:pt idx="53" formatCode="0.00">
                  <c:v>1.1074660633484164</c:v>
                </c:pt>
                <c:pt idx="54" formatCode="0.00">
                  <c:v>1.0280898876404494</c:v>
                </c:pt>
                <c:pt idx="55" formatCode="0.00">
                  <c:v>1.0258320914058618</c:v>
                </c:pt>
                <c:pt idx="56" formatCode="0.00">
                  <c:v>1.0217917675544794</c:v>
                </c:pt>
                <c:pt idx="57" formatCode="0.00">
                  <c:v>1.0218009478672985</c:v>
                </c:pt>
                <c:pt idx="58" formatCode="0.00">
                  <c:v>1.0134508348794062</c:v>
                </c:pt>
                <c:pt idx="59" formatCode="0.00">
                  <c:v>1.0315789473684212</c:v>
                </c:pt>
                <c:pt idx="60" formatCode="0.00">
                  <c:v>1.0275066548358474</c:v>
                </c:pt>
                <c:pt idx="61" formatCode="0.00">
                  <c:v>1.0172711571675301</c:v>
                </c:pt>
                <c:pt idx="62" formatCode="0.00">
                  <c:v>1.0254668930390491</c:v>
                </c:pt>
                <c:pt idx="63" formatCode="0.00">
                  <c:v>1.0310430463576159</c:v>
                </c:pt>
                <c:pt idx="64" formatCode="0.00">
                  <c:v>1.030108390204737</c:v>
                </c:pt>
                <c:pt idx="65" formatCode="0.00">
                  <c:v>1.024551831644583</c:v>
                </c:pt>
                <c:pt idx="66" formatCode="0.00">
                  <c:v>1.0205401293267402</c:v>
                </c:pt>
                <c:pt idx="67" formatCode="0.00">
                  <c:v>1.0204994409243384</c:v>
                </c:pt>
                <c:pt idx="68" formatCode="0.00">
                  <c:v>1.0241051862673485</c:v>
                </c:pt>
                <c:pt idx="69" formatCode="0.00">
                  <c:v>1.0320970042796005</c:v>
                </c:pt>
                <c:pt idx="70" formatCode="0.00">
                  <c:v>1.020387007601935</c:v>
                </c:pt>
                <c:pt idx="71" formatCode="0.00">
                  <c:v>1.0203183203521842</c:v>
                </c:pt>
                <c:pt idx="72" formatCode="0.00">
                  <c:v>1.0238964487222038</c:v>
                </c:pt>
                <c:pt idx="73" formatCode="0.00">
                  <c:v>1.0379254457050242</c:v>
                </c:pt>
                <c:pt idx="74" formatCode="0.00">
                  <c:v>1.027795128044972</c:v>
                </c:pt>
                <c:pt idx="75" formatCode="0.00">
                  <c:v>1.0264357338195078</c:v>
                </c:pt>
                <c:pt idx="76" formatCode="0.00">
                  <c:v>1.0198342214328004</c:v>
                </c:pt>
                <c:pt idx="77" formatCode="0.00">
                  <c:v>1.0194484760522495</c:v>
                </c:pt>
                <c:pt idx="78" formatCode="0.00">
                  <c:v>1.0230637813211845</c:v>
                </c:pt>
                <c:pt idx="79" formatCode="0.00">
                  <c:v>1.0297801280267187</c:v>
                </c:pt>
                <c:pt idx="80" formatCode="0.00">
                  <c:v>1.0224324324324325</c:v>
                </c:pt>
                <c:pt idx="81" formatCode="0.00">
                  <c:v>1.0195611948189267</c:v>
                </c:pt>
                <c:pt idx="82" formatCode="0.00">
                  <c:v>1.0222971221156338</c:v>
                </c:pt>
                <c:pt idx="83" formatCode="0.00">
                  <c:v>1.0301800659396398</c:v>
                </c:pt>
                <c:pt idx="84" formatCode="0.00">
                  <c:v>1.0329886755292959</c:v>
                </c:pt>
                <c:pt idx="85" formatCode="0.00">
                  <c:v>1.0219256434699715</c:v>
                </c:pt>
                <c:pt idx="86" formatCode="0.00">
                  <c:v>1.0216884328358209</c:v>
                </c:pt>
                <c:pt idx="87" formatCode="0.00">
                  <c:v>1.0214562885186032</c:v>
                </c:pt>
                <c:pt idx="88" formatCode="0.00">
                  <c:v>1.0259217877094973</c:v>
                </c:pt>
                <c:pt idx="89" formatCode="0.00">
                  <c:v>1.0276628185580483</c:v>
                </c:pt>
                <c:pt idx="90" formatCode="0.00">
                  <c:v>1.0214073760067826</c:v>
                </c:pt>
                <c:pt idx="91" formatCode="0.00">
                  <c:v>1.0275990869474996</c:v>
                </c:pt>
                <c:pt idx="92" formatCode="0.00">
                  <c:v>1.0212035541195477</c:v>
                </c:pt>
                <c:pt idx="93" formatCode="0.00">
                  <c:v>1.0274866521653154</c:v>
                </c:pt>
                <c:pt idx="94" formatCode="0.00">
                  <c:v>1.029253271747498</c:v>
                </c:pt>
                <c:pt idx="95" formatCode="0.00">
                  <c:v>1.0205684367988033</c:v>
                </c:pt>
                <c:pt idx="96" formatCode="0.00">
                  <c:v>1.0225357273726641</c:v>
                </c:pt>
                <c:pt idx="97" formatCode="0.00">
                  <c:v>1.0204264468733202</c:v>
                </c:pt>
                <c:pt idx="98" formatCode="0.00">
                  <c:v>1.0230026338893767</c:v>
                </c:pt>
                <c:pt idx="99" formatCode="0.00">
                  <c:v>1.051321661517336</c:v>
                </c:pt>
                <c:pt idx="100" formatCode="0.00">
                  <c:v>1.041469387755102</c:v>
                </c:pt>
                <c:pt idx="101" formatCode="0.00">
                  <c:v>1.0459319642577207</c:v>
                </c:pt>
                <c:pt idx="102" formatCode="0.00">
                  <c:v>1.0416666666666667</c:v>
                </c:pt>
                <c:pt idx="103" formatCode="0.00">
                  <c:v>1.0828776978417267</c:v>
                </c:pt>
                <c:pt idx="104" formatCode="0.00">
                  <c:v>1.0462397023651342</c:v>
                </c:pt>
                <c:pt idx="105" formatCode="0.00">
                  <c:v>1.0440690881381762</c:v>
                </c:pt>
                <c:pt idx="106" formatCode="0.00">
                  <c:v>1.0468312857316628</c:v>
                </c:pt>
                <c:pt idx="107" formatCode="0.00">
                  <c:v>1.0464792005577503</c:v>
                </c:pt>
                <c:pt idx="108" formatCode="0.00">
                  <c:v>1.0418609815678437</c:v>
                </c:pt>
                <c:pt idx="109" formatCode="0.00">
                  <c:v>1.0513694980283492</c:v>
                </c:pt>
                <c:pt idx="110" formatCode="0.00">
                  <c:v>1.0418651799290422</c:v>
                </c:pt>
                <c:pt idx="111" formatCode="0.00">
                  <c:v>1.0441720179023157</c:v>
                </c:pt>
                <c:pt idx="112" formatCode="0.00">
                  <c:v>1.0437942601565411</c:v>
                </c:pt>
                <c:pt idx="113" formatCode="0.00">
                  <c:v>1.0479378682378147</c:v>
                </c:pt>
                <c:pt idx="114" formatCode="0.00">
                  <c:v>1.0450634636681149</c:v>
                </c:pt>
                <c:pt idx="115" formatCode="0.00">
                  <c:v>1.0440984675578742</c:v>
                </c:pt>
                <c:pt idx="116" formatCode="0.00">
                  <c:v>1.042001717542353</c:v>
                </c:pt>
                <c:pt idx="117" formatCode="0.00">
                  <c:v>1.0463774631003222</c:v>
                </c:pt>
                <c:pt idx="118" formatCode="0.00">
                  <c:v>1.0420306458542175</c:v>
                </c:pt>
                <c:pt idx="119" formatCode="0.00">
                  <c:v>1.0489933347076204</c:v>
                </c:pt>
                <c:pt idx="120" formatCode="0.00">
                  <c:v>1.042119743220228</c:v>
                </c:pt>
                <c:pt idx="121" formatCode="0.00">
                  <c:v>1.0441888239361368</c:v>
                </c:pt>
                <c:pt idx="122" formatCode="0.00">
                  <c:v>1.0462918372261016</c:v>
                </c:pt>
                <c:pt idx="123" formatCode="0.00">
                  <c:v>1.0448190552902594</c:v>
                </c:pt>
                <c:pt idx="124" formatCode="0.00">
                  <c:v>1.0463656387665199</c:v>
                </c:pt>
                <c:pt idx="125" formatCode="0.00">
                  <c:v>1.0440479949479002</c:v>
                </c:pt>
                <c:pt idx="126" formatCode="0.00">
                  <c:v>1.0440546398507988</c:v>
                </c:pt>
                <c:pt idx="127" formatCode="0.00">
                  <c:v>1.0440785979819438</c:v>
                </c:pt>
                <c:pt idx="128" formatCode="0.00">
                  <c:v>1.0440673263664109</c:v>
                </c:pt>
                <c:pt idx="129" formatCode="0.00">
                  <c:v>6.0367155321316268</c:v>
                </c:pt>
                <c:pt idx="130" formatCode="0.00">
                  <c:v>1.016081817714944</c:v>
                </c:pt>
                <c:pt idx="131" formatCode="0.00">
                  <c:v>1.0139644030470414</c:v>
                </c:pt>
                <c:pt idx="132" formatCode="0.00">
                  <c:v>1.013942988983757</c:v>
                </c:pt>
                <c:pt idx="133" formatCode="0.00">
                  <c:v>1.0167290553210615</c:v>
                </c:pt>
                <c:pt idx="134" formatCode="0.00">
                  <c:v>1.0148443382215806</c:v>
                </c:pt>
                <c:pt idx="135" formatCode="0.00">
                  <c:v>1.0128234797642222</c:v>
                </c:pt>
                <c:pt idx="136" formatCode="0.00">
                  <c:v>23.694622981658569</c:v>
                </c:pt>
                <c:pt idx="137" formatCode="0.00">
                  <c:v>1.0154285865509303</c:v>
                </c:pt>
                <c:pt idx="138" formatCode="0.00">
                  <c:v>1.0154743289027885</c:v>
                </c:pt>
                <c:pt idx="139" formatCode="0.00">
                  <c:v>20.083444060589954</c:v>
                </c:pt>
                <c:pt idx="140" formatCode="0.00">
                  <c:v>1.0154285865509303</c:v>
                </c:pt>
                <c:pt idx="141" formatCode="0.00">
                  <c:v>18.385597859141225</c:v>
                </c:pt>
                <c:pt idx="142" formatCode="0.00">
                  <c:v>1.0154285865509303</c:v>
                </c:pt>
                <c:pt idx="143" formatCode="0.00">
                  <c:v>1.0154743289027885</c:v>
                </c:pt>
                <c:pt idx="144" formatCode="0.00">
                  <c:v>16.108707236491526</c:v>
                </c:pt>
                <c:pt idx="145" formatCode="0.00">
                  <c:v>15.321642169285353</c:v>
                </c:pt>
                <c:pt idx="146" formatCode="0.00">
                  <c:v>1.0154285865509303</c:v>
                </c:pt>
                <c:pt idx="147" formatCode="0.00">
                  <c:v>1.0154743289027885</c:v>
                </c:pt>
                <c:pt idx="148" formatCode="0.00">
                  <c:v>13.492947687912872</c:v>
                </c:pt>
                <c:pt idx="149" formatCode="0.00">
                  <c:v>1.0154285865509303</c:v>
                </c:pt>
                <c:pt idx="150" formatCode="0.00">
                  <c:v>12.320508640365178</c:v>
                </c:pt>
                <c:pt idx="151" formatCode="0.00">
                  <c:v>1.0154285865509303</c:v>
                </c:pt>
                <c:pt idx="152" formatCode="0.00">
                  <c:v>1.0154743289027885</c:v>
                </c:pt>
                <c:pt idx="153" formatCode="0.00">
                  <c:v>10.822569096376915</c:v>
                </c:pt>
                <c:pt idx="154" formatCode="0.00">
                  <c:v>10.3860372431801</c:v>
                </c:pt>
                <c:pt idx="155" formatCode="0.00">
                  <c:v>1.0154285865509303</c:v>
                </c:pt>
                <c:pt idx="156" formatCode="0.00">
                  <c:v>1.0154743289027885</c:v>
                </c:pt>
                <c:pt idx="157" formatCode="0.00">
                  <c:v>9.0987238141102811</c:v>
                </c:pt>
                <c:pt idx="158" formatCode="0.00">
                  <c:v>1.0154285865509303</c:v>
                </c:pt>
                <c:pt idx="159" formatCode="0.00">
                  <c:v>8.3231277533039645</c:v>
                </c:pt>
                <c:pt idx="160" formatCode="0.00">
                  <c:v>1.0154285865509303</c:v>
                </c:pt>
                <c:pt idx="161" formatCode="0.00">
                  <c:v>1.0154743289027885</c:v>
                </c:pt>
                <c:pt idx="162" formatCode="0.00">
                  <c:v>7.2972529329406655</c:v>
                </c:pt>
                <c:pt idx="163" formatCode="0.00">
                  <c:v>6.9891796911125494</c:v>
                </c:pt>
                <c:pt idx="164" formatCode="0.00">
                  <c:v>1.0154285865509303</c:v>
                </c:pt>
                <c:pt idx="165" formatCode="0.00">
                  <c:v>1.0154743289027885</c:v>
                </c:pt>
                <c:pt idx="166" formatCode="0.00">
                  <c:v>1.0913606989422</c:v>
                </c:pt>
                <c:pt idx="167" formatCode="0.00">
                  <c:v>1.0154285865509303</c:v>
                </c:pt>
                <c:pt idx="168" formatCode="0.00">
                  <c:v>1.0615294935633168</c:v>
                </c:pt>
                <c:pt idx="169" formatCode="0.00">
                  <c:v>1.0154285865509303</c:v>
                </c:pt>
                <c:pt idx="170" formatCode="0.00">
                  <c:v>1.0154743289027885</c:v>
                </c:pt>
                <c:pt idx="171" formatCode="0.00">
                  <c:v>1.0157659171247699</c:v>
                </c:pt>
                <c:pt idx="172" formatCode="0.00">
                  <c:v>1.0154285865509303</c:v>
                </c:pt>
                <c:pt idx="173" formatCode="0.00">
                  <c:v>1.0154743289027885</c:v>
                </c:pt>
                <c:pt idx="174" formatCode="0.00">
                  <c:v>1.0315337260286106</c:v>
                </c:pt>
                <c:pt idx="175" formatCode="0.00">
                  <c:v>1.029625177107037</c:v>
                </c:pt>
                <c:pt idx="176" formatCode="0.00">
                  <c:v>1.0295233726700304</c:v>
                </c:pt>
                <c:pt idx="177" formatCode="0.00">
                  <c:v>1.0294868159909272</c:v>
                </c:pt>
                <c:pt idx="178" formatCode="0.00">
                  <c:v>1.0333634968721721</c:v>
                </c:pt>
                <c:pt idx="179" formatCode="0.00">
                  <c:v>1.0291642870740529</c:v>
                </c:pt>
                <c:pt idx="180" formatCode="0.00">
                  <c:v>1.031075431911509</c:v>
                </c:pt>
                <c:pt idx="181" formatCode="0.00">
                  <c:v>1.0292059847152955</c:v>
                </c:pt>
                <c:pt idx="182" formatCode="0.00">
                  <c:v>1.029179013421649</c:v>
                </c:pt>
                <c:pt idx="183" formatCode="0.00">
                  <c:v>1.029130817695278</c:v>
                </c:pt>
                <c:pt idx="184" formatCode="0.00">
                  <c:v>1.0323546836942927</c:v>
                </c:pt>
                <c:pt idx="185" formatCode="0.00">
                  <c:v>1.0307348955842499</c:v>
                </c:pt>
                <c:pt idx="186" formatCode="0.00">
                  <c:v>1.0272201429057501</c:v>
                </c:pt>
                <c:pt idx="187" formatCode="0.00">
                  <c:v>1.030624228371827</c:v>
                </c:pt>
                <c:pt idx="188" formatCode="0.00">
                  <c:v>1.0393852626658096</c:v>
                </c:pt>
                <c:pt idx="189" formatCode="0.00">
                  <c:v>1.0318491032776747</c:v>
                </c:pt>
                <c:pt idx="190" formatCode="0.00">
                  <c:v>1.0270248181545754</c:v>
                </c:pt>
                <c:pt idx="191" formatCode="0.00">
                  <c:v>1.0303191066076023</c:v>
                </c:pt>
                <c:pt idx="192" formatCode="0.00">
                  <c:v>1.031075431911509</c:v>
                </c:pt>
                <c:pt idx="193" formatCode="0.00">
                  <c:v>0</c:v>
                </c:pt>
                <c:pt idx="194" formatCode="0.00">
                  <c:v>1.0313889361288597</c:v>
                </c:pt>
                <c:pt idx="195" formatCode="0.00">
                  <c:v>1.0284549972911219</c:v>
                </c:pt>
                <c:pt idx="196" formatCode="0.00">
                  <c:v>1.0300267973706512</c:v>
                </c:pt>
                <c:pt idx="197" formatCode="0.00">
                  <c:v>1.0299519701147382</c:v>
                </c:pt>
                <c:pt idx="198" formatCode="0.00">
                  <c:v>1.029663852846564</c:v>
                </c:pt>
                <c:pt idx="199" formatCode="0.00">
                  <c:v>1.0309269704149455</c:v>
                </c:pt>
                <c:pt idx="200" formatCode="0.00">
                  <c:v>1.0282094044907257</c:v>
                </c:pt>
                <c:pt idx="201" formatCode="0.00">
                  <c:v>1.0296904361586392</c:v>
                </c:pt>
                <c:pt idx="202" formatCode="0.00">
                  <c:v>1.0296603657599508</c:v>
                </c:pt>
                <c:pt idx="203" formatCode="0.00">
                  <c:v>1.0280970149253732</c:v>
                </c:pt>
                <c:pt idx="204" formatCode="0.00">
                  <c:v>1.0226835553297282</c:v>
                </c:pt>
                <c:pt idx="205" formatCode="0.00">
                  <c:v>1.0216126055788204</c:v>
                </c:pt>
                <c:pt idx="206" formatCode="0.00">
                  <c:v>1.0201306145134956</c:v>
                </c:pt>
                <c:pt idx="207" formatCode="0.00">
                  <c:v>1.0229513220846884</c:v>
                </c:pt>
                <c:pt idx="208" formatCode="0.00">
                  <c:v>1.0211547743879097</c:v>
                </c:pt>
                <c:pt idx="209" formatCode="0.00">
                  <c:v>1.0223138609988265</c:v>
                </c:pt>
                <c:pt idx="210" formatCode="0.00">
                  <c:v>1.0212847371693692</c:v>
                </c:pt>
                <c:pt idx="211" formatCode="0.00">
                  <c:v>1.0198420132384163</c:v>
                </c:pt>
                <c:pt idx="212" formatCode="0.00">
                  <c:v>1.0212010347941893</c:v>
                </c:pt>
                <c:pt idx="213" formatCode="0.00">
                  <c:v>1.0225146900107926</c:v>
                </c:pt>
                <c:pt idx="214" formatCode="0.00">
                  <c:v>1.0205969449086698</c:v>
                </c:pt>
                <c:pt idx="215" formatCode="0.00">
                  <c:v>1.0223645843807008</c:v>
                </c:pt>
                <c:pt idx="216" formatCode="0.00">
                  <c:v>1.0209480723839497</c:v>
                </c:pt>
                <c:pt idx="217" formatCode="0.00">
                  <c:v>1.0195824789794543</c:v>
                </c:pt>
                <c:pt idx="218" formatCode="0.00">
                  <c:v>1.0218922931569712</c:v>
                </c:pt>
                <c:pt idx="219" formatCode="0.00">
                  <c:v>1.02291578613694</c:v>
                </c:pt>
                <c:pt idx="220" formatCode="0.00">
                  <c:v>1.0194197322039589</c:v>
                </c:pt>
                <c:pt idx="221" formatCode="0.00">
                  <c:v>1.0219756557865005</c:v>
                </c:pt>
                <c:pt idx="222" formatCode="0.00">
                  <c:v>1.0206231564335819</c:v>
                </c:pt>
                <c:pt idx="223" formatCode="0.00">
                  <c:v>1.0193078324225866</c:v>
                </c:pt>
                <c:pt idx="224" formatCode="0.00">
                  <c:v>1.0225756492732905</c:v>
                </c:pt>
                <c:pt idx="225" formatCode="0.00">
                  <c:v>1.0217160831828509</c:v>
                </c:pt>
                <c:pt idx="226" formatCode="0.00">
                  <c:v>1.0191906407142612</c:v>
                </c:pt>
                <c:pt idx="227" formatCode="0.00">
                  <c:v>1.0203844174442283</c:v>
                </c:pt>
                <c:pt idx="228" formatCode="0.00">
                  <c:v>1.0224770843384061</c:v>
                </c:pt>
                <c:pt idx="229" formatCode="0.00">
                  <c:v>1.020996418384198</c:v>
                </c:pt>
                <c:pt idx="230" formatCode="0.00">
                  <c:v>1.0214258706885686</c:v>
                </c:pt>
                <c:pt idx="231" formatCode="0.00">
                  <c:v>1.0201641097355325</c:v>
                </c:pt>
                <c:pt idx="232" formatCode="0.00">
                  <c:v>1.0189491296503483</c:v>
                </c:pt>
                <c:pt idx="233" formatCode="0.00">
                  <c:v>1.0212675457252234</c:v>
                </c:pt>
                <c:pt idx="234" formatCode="0.00">
                  <c:v>1.0180060633650707</c:v>
                </c:pt>
                <c:pt idx="235" formatCode="0.00">
                  <c:v>1.0148902970447755</c:v>
                </c:pt>
                <c:pt idx="236" formatCode="0.00">
                  <c:v>1.0171561963868863</c:v>
                </c:pt>
                <c:pt idx="237" formatCode="0.00">
                  <c:v>1.0171064637731919</c:v>
                </c:pt>
                <c:pt idx="238" formatCode="0.00">
                  <c:v>1.0167371979012805</c:v>
                </c:pt>
                <c:pt idx="239" formatCode="0.00">
                  <c:v>1.0166042780748663</c:v>
                </c:pt>
                <c:pt idx="240" formatCode="0.00">
                  <c:v>1.0169292408581223</c:v>
                </c:pt>
                <c:pt idx="241" formatCode="0.00">
                  <c:v>1.016880183457765</c:v>
                </c:pt>
                <c:pt idx="242" formatCode="0.00">
                  <c:v>1.0157267362995117</c:v>
                </c:pt>
                <c:pt idx="243" formatCode="0.00">
                  <c:v>1.0156835577220029</c:v>
                </c:pt>
                <c:pt idx="244" formatCode="0.00">
                  <c:v>1.0162467333957892</c:v>
                </c:pt>
                <c:pt idx="245" formatCode="0.00">
                  <c:v>1.0142807468685056</c:v>
                </c:pt>
                <c:pt idx="246" formatCode="0.00">
                  <c:v>1.015307464780872</c:v>
                </c:pt>
                <c:pt idx="247" formatCode="0.00">
                  <c:v>1.0152415802244226</c:v>
                </c:pt>
                <c:pt idx="248" formatCode="0.00">
                  <c:v>1.0243483641426252</c:v>
                </c:pt>
                <c:pt idx="249" formatCode="0.00">
                  <c:v>1.014912638366632</c:v>
                </c:pt>
                <c:pt idx="250" formatCode="0.00">
                  <c:v>1.0140611399195019</c:v>
                </c:pt>
                <c:pt idx="251" formatCode="0.00">
                  <c:v>1.016081817714944</c:v>
                </c:pt>
                <c:pt idx="252" formatCode="0.00">
                  <c:v>1.0139644030470414</c:v>
                </c:pt>
                <c:pt idx="253" formatCode="0.00">
                  <c:v>1.013942988983757</c:v>
                </c:pt>
                <c:pt idx="254" formatCode="0.00">
                  <c:v>1.0167290553210615</c:v>
                </c:pt>
                <c:pt idx="255" formatCode="0.00">
                  <c:v>1.0148443382215806</c:v>
                </c:pt>
                <c:pt idx="256" formatCode="0.00">
                  <c:v>1.0128234797642222</c:v>
                </c:pt>
                <c:pt idx="257" formatCode="0.00">
                  <c:v>1.0157659171247699</c:v>
                </c:pt>
                <c:pt idx="258" formatCode="0.00">
                  <c:v>1.0154285865509303</c:v>
                </c:pt>
                <c:pt idx="259" formatCode="0.00">
                  <c:v>1.0154743289027885</c:v>
                </c:pt>
                <c:pt idx="260" formatCode="0.00">
                  <c:v>1.0136408841551443</c:v>
                </c:pt>
                <c:pt idx="261" formatCode="0.00">
                  <c:v>1.0145840322570436</c:v>
                </c:pt>
                <c:pt idx="262" formatCode="0.00">
                  <c:v>1.0145366066693702</c:v>
                </c:pt>
                <c:pt idx="263" formatCode="0.00">
                  <c:v>1.0144943578390677</c:v>
                </c:pt>
                <c:pt idx="264" formatCode="0.00">
                  <c:v>1.0132749799966054</c:v>
                </c:pt>
                <c:pt idx="265" formatCode="0.00">
                  <c:v>1.0124310549048228</c:v>
                </c:pt>
                <c:pt idx="266" formatCode="0.00">
                  <c:v>1.0123906877806665</c:v>
                </c:pt>
                <c:pt idx="267" formatCode="0.00">
                  <c:v>1.013272089507812</c:v>
                </c:pt>
                <c:pt idx="268" formatCode="0.00">
                  <c:v>1.0111686471479342</c:v>
                </c:pt>
                <c:pt idx="269" formatCode="0.00">
                  <c:v>1.0139732270008543</c:v>
                </c:pt>
                <c:pt idx="270" formatCode="0.00">
                  <c:v>1.0122132773043151</c:v>
                </c:pt>
                <c:pt idx="271" formatCode="0.00">
                  <c:v>1.0121824650205076</c:v>
                </c:pt>
                <c:pt idx="272" formatCode="0.00">
                  <c:v>1.0121400214945278</c:v>
                </c:pt>
                <c:pt idx="273" formatCode="0.00">
                  <c:v>1.0121081772182072</c:v>
                </c:pt>
                <c:pt idx="274" formatCode="0.00">
                  <c:v>1.0128572269712719</c:v>
                </c:pt>
                <c:pt idx="275" formatCode="0.00">
                  <c:v>1.0129001231351369</c:v>
                </c:pt>
                <c:pt idx="276" formatCode="0.00">
                  <c:v>1.0119845145671591</c:v>
                </c:pt>
                <c:pt idx="277" formatCode="0.00">
                  <c:v>1.0119508560999375</c:v>
                </c:pt>
                <c:pt idx="278" formatCode="0.00">
                  <c:v>1.0125688433301576</c:v>
                </c:pt>
                <c:pt idx="279" formatCode="0.00">
                  <c:v>1.0126543427289103</c:v>
                </c:pt>
                <c:pt idx="280" formatCode="0.00">
                  <c:v>1.0126800522704349</c:v>
                </c:pt>
                <c:pt idx="281" formatCode="0.00">
                  <c:v>1.0109512150844155</c:v>
                </c:pt>
                <c:pt idx="282" formatCode="0.00">
                  <c:v>1.0126040428061831</c:v>
                </c:pt>
                <c:pt idx="283" formatCode="0.00">
                  <c:v>1.0117282234641156</c:v>
                </c:pt>
                <c:pt idx="284" formatCode="0.00">
                  <c:v>1.0221944298376515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564-43A8-A9C5-C641F20AC86C}"/>
            </c:ext>
          </c:extLst>
        </c:ser>
        <c:ser>
          <c:idx val="2"/>
          <c:order val="2"/>
          <c:tx>
            <c:strRef>
              <c:f>오버클락!$CG$7</c:f>
              <c:strCache>
                <c:ptCount val="1"/>
                <c:pt idx="0">
                  <c:v>요구 돌파 증가량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val>
            <c:numRef>
              <c:f>오버클락!$CG$8:$CG$292</c:f>
              <c:numCache>
                <c:formatCode>General</c:formatCode>
                <c:ptCount val="285"/>
                <c:pt idx="0">
                  <c:v>0</c:v>
                </c:pt>
                <c:pt idx="1">
                  <c:v>0</c:v>
                </c:pt>
                <c:pt idx="2" formatCode="0.00">
                  <c:v>0</c:v>
                </c:pt>
                <c:pt idx="3" formatCode="0.00">
                  <c:v>0</c:v>
                </c:pt>
                <c:pt idx="4" formatCode="0.00">
                  <c:v>0</c:v>
                </c:pt>
                <c:pt idx="5" formatCode="0.00">
                  <c:v>0</c:v>
                </c:pt>
                <c:pt idx="6" formatCode="0.00">
                  <c:v>0</c:v>
                </c:pt>
                <c:pt idx="7" formatCode="0.00">
                  <c:v>0</c:v>
                </c:pt>
                <c:pt idx="8" formatCode="0.00">
                  <c:v>0</c:v>
                </c:pt>
                <c:pt idx="9" formatCode="0.00">
                  <c:v>0</c:v>
                </c:pt>
                <c:pt idx="10" formatCode="0.00">
                  <c:v>0</c:v>
                </c:pt>
                <c:pt idx="11" formatCode="0.00">
                  <c:v>0</c:v>
                </c:pt>
                <c:pt idx="12" formatCode="0.00">
                  <c:v>0</c:v>
                </c:pt>
                <c:pt idx="13" formatCode="0.00">
                  <c:v>0</c:v>
                </c:pt>
                <c:pt idx="14" formatCode="0.00">
                  <c:v>0</c:v>
                </c:pt>
                <c:pt idx="15" formatCode="0.00">
                  <c:v>0</c:v>
                </c:pt>
                <c:pt idx="16" formatCode="0.00">
                  <c:v>0</c:v>
                </c:pt>
                <c:pt idx="17" formatCode="0.00">
                  <c:v>0</c:v>
                </c:pt>
                <c:pt idx="18" formatCode="0.00">
                  <c:v>0</c:v>
                </c:pt>
                <c:pt idx="19" formatCode="0.00">
                  <c:v>8</c:v>
                </c:pt>
                <c:pt idx="20" formatCode="0.00">
                  <c:v>0</c:v>
                </c:pt>
                <c:pt idx="21" formatCode="0.00">
                  <c:v>0</c:v>
                </c:pt>
                <c:pt idx="22" formatCode="0.00">
                  <c:v>0</c:v>
                </c:pt>
                <c:pt idx="23" formatCode="0.00">
                  <c:v>0</c:v>
                </c:pt>
                <c:pt idx="24" formatCode="0.00">
                  <c:v>0</c:v>
                </c:pt>
                <c:pt idx="25" formatCode="0.00">
                  <c:v>0</c:v>
                </c:pt>
                <c:pt idx="26" formatCode="0.00">
                  <c:v>0</c:v>
                </c:pt>
                <c:pt idx="27" formatCode="0.00">
                  <c:v>0</c:v>
                </c:pt>
                <c:pt idx="28" formatCode="0.00">
                  <c:v>0</c:v>
                </c:pt>
                <c:pt idx="29" formatCode="0.00">
                  <c:v>3.25</c:v>
                </c:pt>
                <c:pt idx="30" formatCode="0.00">
                  <c:v>0</c:v>
                </c:pt>
                <c:pt idx="31" formatCode="0.00">
                  <c:v>0</c:v>
                </c:pt>
                <c:pt idx="32" formatCode="0.00">
                  <c:v>0</c:v>
                </c:pt>
                <c:pt idx="33" formatCode="0.00">
                  <c:v>0</c:v>
                </c:pt>
                <c:pt idx="34" formatCode="0.00">
                  <c:v>0</c:v>
                </c:pt>
                <c:pt idx="35" formatCode="0.00">
                  <c:v>0</c:v>
                </c:pt>
                <c:pt idx="36" formatCode="0.00">
                  <c:v>0</c:v>
                </c:pt>
                <c:pt idx="37" formatCode="0.00">
                  <c:v>0</c:v>
                </c:pt>
                <c:pt idx="38" formatCode="0.00">
                  <c:v>0</c:v>
                </c:pt>
                <c:pt idx="39" formatCode="0.00">
                  <c:v>1.3076923076923077</c:v>
                </c:pt>
                <c:pt idx="40" formatCode="0.00">
                  <c:v>0</c:v>
                </c:pt>
                <c:pt idx="41" formatCode="0.00">
                  <c:v>0</c:v>
                </c:pt>
                <c:pt idx="42" formatCode="0.00">
                  <c:v>0</c:v>
                </c:pt>
                <c:pt idx="43" formatCode="0.00">
                  <c:v>0</c:v>
                </c:pt>
                <c:pt idx="44" formatCode="0.00">
                  <c:v>0</c:v>
                </c:pt>
                <c:pt idx="45" formatCode="0.00">
                  <c:v>0</c:v>
                </c:pt>
                <c:pt idx="46" formatCode="0.00">
                  <c:v>0</c:v>
                </c:pt>
                <c:pt idx="47" formatCode="0.00">
                  <c:v>0</c:v>
                </c:pt>
                <c:pt idx="48" formatCode="0.00">
                  <c:v>0</c:v>
                </c:pt>
                <c:pt idx="49" formatCode="0.00">
                  <c:v>1.2941176470588236</c:v>
                </c:pt>
                <c:pt idx="50" formatCode="0.00">
                  <c:v>0</c:v>
                </c:pt>
                <c:pt idx="51" formatCode="0.00">
                  <c:v>0</c:v>
                </c:pt>
                <c:pt idx="52" formatCode="0.00">
                  <c:v>0</c:v>
                </c:pt>
                <c:pt idx="53" formatCode="0.00">
                  <c:v>0</c:v>
                </c:pt>
                <c:pt idx="54" formatCode="0.00">
                  <c:v>0</c:v>
                </c:pt>
                <c:pt idx="55" formatCode="0.00">
                  <c:v>0</c:v>
                </c:pt>
                <c:pt idx="56" formatCode="0.00">
                  <c:v>0</c:v>
                </c:pt>
                <c:pt idx="57" formatCode="0.00">
                  <c:v>0</c:v>
                </c:pt>
                <c:pt idx="58" formatCode="0.00">
                  <c:v>0</c:v>
                </c:pt>
                <c:pt idx="59" formatCode="0.00">
                  <c:v>1.2272727272727273</c:v>
                </c:pt>
                <c:pt idx="60" formatCode="0.00">
                  <c:v>0</c:v>
                </c:pt>
                <c:pt idx="61" formatCode="0.00">
                  <c:v>0</c:v>
                </c:pt>
                <c:pt idx="62" formatCode="0.00">
                  <c:v>0</c:v>
                </c:pt>
                <c:pt idx="63" formatCode="0.00">
                  <c:v>0</c:v>
                </c:pt>
                <c:pt idx="64" formatCode="0.00">
                  <c:v>0</c:v>
                </c:pt>
                <c:pt idx="65" formatCode="0.00">
                  <c:v>0</c:v>
                </c:pt>
                <c:pt idx="66" formatCode="0.00">
                  <c:v>0</c:v>
                </c:pt>
                <c:pt idx="67" formatCode="0.00">
                  <c:v>0</c:v>
                </c:pt>
                <c:pt idx="68" formatCode="0.00">
                  <c:v>0</c:v>
                </c:pt>
                <c:pt idx="69" formatCode="0.00">
                  <c:v>1.1851851851851851</c:v>
                </c:pt>
                <c:pt idx="70" formatCode="0.00">
                  <c:v>0</c:v>
                </c:pt>
                <c:pt idx="71" formatCode="0.00">
                  <c:v>0</c:v>
                </c:pt>
                <c:pt idx="72" formatCode="0.00">
                  <c:v>0</c:v>
                </c:pt>
                <c:pt idx="73" formatCode="0.00">
                  <c:v>0</c:v>
                </c:pt>
                <c:pt idx="74" formatCode="0.00">
                  <c:v>0</c:v>
                </c:pt>
                <c:pt idx="75" formatCode="0.00">
                  <c:v>0</c:v>
                </c:pt>
                <c:pt idx="76" formatCode="0.00">
                  <c:v>0</c:v>
                </c:pt>
                <c:pt idx="77" formatCode="0.00">
                  <c:v>0</c:v>
                </c:pt>
                <c:pt idx="78" formatCode="0.00">
                  <c:v>0</c:v>
                </c:pt>
                <c:pt idx="79" formatCode="0.00">
                  <c:v>1.1875</c:v>
                </c:pt>
                <c:pt idx="80" formatCode="0.00">
                  <c:v>0</c:v>
                </c:pt>
                <c:pt idx="81" formatCode="0.00">
                  <c:v>0</c:v>
                </c:pt>
                <c:pt idx="82" formatCode="0.00">
                  <c:v>0</c:v>
                </c:pt>
                <c:pt idx="83" formatCode="0.00">
                  <c:v>0</c:v>
                </c:pt>
                <c:pt idx="84" formatCode="0.00">
                  <c:v>0</c:v>
                </c:pt>
                <c:pt idx="85" formatCode="0.00">
                  <c:v>0</c:v>
                </c:pt>
                <c:pt idx="86" formatCode="0.00">
                  <c:v>0</c:v>
                </c:pt>
                <c:pt idx="87" formatCode="0.00">
                  <c:v>0</c:v>
                </c:pt>
                <c:pt idx="88" formatCode="0.00">
                  <c:v>0</c:v>
                </c:pt>
                <c:pt idx="89" formatCode="0.00">
                  <c:v>1.1578947368421053</c:v>
                </c:pt>
                <c:pt idx="90" formatCode="0.00">
                  <c:v>0</c:v>
                </c:pt>
                <c:pt idx="91" formatCode="0.00">
                  <c:v>0</c:v>
                </c:pt>
                <c:pt idx="92" formatCode="0.00">
                  <c:v>0</c:v>
                </c:pt>
                <c:pt idx="93" formatCode="0.00">
                  <c:v>0</c:v>
                </c:pt>
                <c:pt idx="94" formatCode="0.00">
                  <c:v>0</c:v>
                </c:pt>
                <c:pt idx="95" formatCode="0.00">
                  <c:v>0</c:v>
                </c:pt>
                <c:pt idx="96" formatCode="0.00">
                  <c:v>0</c:v>
                </c:pt>
                <c:pt idx="97" formatCode="0.00">
                  <c:v>0</c:v>
                </c:pt>
                <c:pt idx="98" formatCode="0.00">
                  <c:v>0</c:v>
                </c:pt>
                <c:pt idx="99" formatCode="0.00">
                  <c:v>1.1590909090909092</c:v>
                </c:pt>
                <c:pt idx="100" formatCode="0.00">
                  <c:v>0</c:v>
                </c:pt>
                <c:pt idx="101" formatCode="0.00">
                  <c:v>0</c:v>
                </c:pt>
                <c:pt idx="102" formatCode="0.00">
                  <c:v>0</c:v>
                </c:pt>
                <c:pt idx="103" formatCode="0.00">
                  <c:v>0</c:v>
                </c:pt>
                <c:pt idx="104" formatCode="0.00">
                  <c:v>0</c:v>
                </c:pt>
                <c:pt idx="105" formatCode="0.00">
                  <c:v>0</c:v>
                </c:pt>
                <c:pt idx="106" formatCode="0.00">
                  <c:v>0</c:v>
                </c:pt>
                <c:pt idx="107" formatCode="0.00">
                  <c:v>0</c:v>
                </c:pt>
                <c:pt idx="108" formatCode="0.00">
                  <c:v>0</c:v>
                </c:pt>
                <c:pt idx="109" formatCode="0.00">
                  <c:v>1.3333333333333333</c:v>
                </c:pt>
                <c:pt idx="110" formatCode="0.00">
                  <c:v>0</c:v>
                </c:pt>
                <c:pt idx="111" formatCode="0.00">
                  <c:v>0</c:v>
                </c:pt>
                <c:pt idx="112" formatCode="0.00">
                  <c:v>0</c:v>
                </c:pt>
                <c:pt idx="113" formatCode="0.00">
                  <c:v>0</c:v>
                </c:pt>
                <c:pt idx="114" formatCode="0.00">
                  <c:v>0</c:v>
                </c:pt>
                <c:pt idx="115" formatCode="0.00">
                  <c:v>0</c:v>
                </c:pt>
                <c:pt idx="116" formatCode="0.00">
                  <c:v>0</c:v>
                </c:pt>
                <c:pt idx="117" formatCode="0.00">
                  <c:v>0</c:v>
                </c:pt>
                <c:pt idx="118" formatCode="0.00">
                  <c:v>0</c:v>
                </c:pt>
                <c:pt idx="119" formatCode="0.00">
                  <c:v>1.4264705882352942</c:v>
                </c:pt>
                <c:pt idx="120" formatCode="0.00">
                  <c:v>0</c:v>
                </c:pt>
                <c:pt idx="121" formatCode="0.00">
                  <c:v>0</c:v>
                </c:pt>
                <c:pt idx="122" formatCode="0.00">
                  <c:v>0</c:v>
                </c:pt>
                <c:pt idx="123" formatCode="0.00">
                  <c:v>0</c:v>
                </c:pt>
                <c:pt idx="124" formatCode="0.00">
                  <c:v>0</c:v>
                </c:pt>
                <c:pt idx="125" formatCode="0.00">
                  <c:v>0</c:v>
                </c:pt>
                <c:pt idx="126" formatCode="0.00">
                  <c:v>0</c:v>
                </c:pt>
                <c:pt idx="127" formatCode="0.00">
                  <c:v>0</c:v>
                </c:pt>
                <c:pt idx="128" formatCode="0.00">
                  <c:v>0</c:v>
                </c:pt>
                <c:pt idx="129" formatCode="0.00">
                  <c:v>0</c:v>
                </c:pt>
                <c:pt idx="130" formatCode="0.00">
                  <c:v>0</c:v>
                </c:pt>
                <c:pt idx="131" formatCode="0.00">
                  <c:v>0</c:v>
                </c:pt>
                <c:pt idx="132" formatCode="0.00">
                  <c:v>0</c:v>
                </c:pt>
                <c:pt idx="133" formatCode="0.00">
                  <c:v>0</c:v>
                </c:pt>
                <c:pt idx="134" formatCode="0.00">
                  <c:v>0</c:v>
                </c:pt>
                <c:pt idx="135" formatCode="0.00">
                  <c:v>0</c:v>
                </c:pt>
                <c:pt idx="136" formatCode="0.00">
                  <c:v>0</c:v>
                </c:pt>
                <c:pt idx="137" formatCode="0.00">
                  <c:v>0</c:v>
                </c:pt>
                <c:pt idx="138" formatCode="0.00">
                  <c:v>0</c:v>
                </c:pt>
                <c:pt idx="139" formatCode="0.00">
                  <c:v>0</c:v>
                </c:pt>
                <c:pt idx="140" formatCode="0.00">
                  <c:v>0</c:v>
                </c:pt>
                <c:pt idx="141" formatCode="0.00">
                  <c:v>0</c:v>
                </c:pt>
                <c:pt idx="142" formatCode="0.00">
                  <c:v>0</c:v>
                </c:pt>
                <c:pt idx="143" formatCode="0.00">
                  <c:v>0</c:v>
                </c:pt>
                <c:pt idx="144" formatCode="0.00">
                  <c:v>0</c:v>
                </c:pt>
                <c:pt idx="145" formatCode="0.00">
                  <c:v>0</c:v>
                </c:pt>
                <c:pt idx="146" formatCode="0.00">
                  <c:v>0</c:v>
                </c:pt>
                <c:pt idx="147" formatCode="0.00">
                  <c:v>0</c:v>
                </c:pt>
                <c:pt idx="148" formatCode="0.00">
                  <c:v>0</c:v>
                </c:pt>
                <c:pt idx="149" formatCode="0.00">
                  <c:v>0</c:v>
                </c:pt>
                <c:pt idx="150" formatCode="0.00">
                  <c:v>0</c:v>
                </c:pt>
                <c:pt idx="151" formatCode="0.00">
                  <c:v>0</c:v>
                </c:pt>
                <c:pt idx="152" formatCode="0.00">
                  <c:v>0</c:v>
                </c:pt>
                <c:pt idx="153" formatCode="0.00">
                  <c:v>0</c:v>
                </c:pt>
                <c:pt idx="154" formatCode="0.00">
                  <c:v>0</c:v>
                </c:pt>
                <c:pt idx="155" formatCode="0.00">
                  <c:v>0</c:v>
                </c:pt>
                <c:pt idx="156" formatCode="0.00">
                  <c:v>0</c:v>
                </c:pt>
                <c:pt idx="157" formatCode="0.00">
                  <c:v>0</c:v>
                </c:pt>
                <c:pt idx="158" formatCode="0.00">
                  <c:v>0</c:v>
                </c:pt>
                <c:pt idx="159" formatCode="0.00">
                  <c:v>0</c:v>
                </c:pt>
                <c:pt idx="160" formatCode="0.00">
                  <c:v>0</c:v>
                </c:pt>
                <c:pt idx="161" formatCode="0.00">
                  <c:v>0</c:v>
                </c:pt>
                <c:pt idx="162" formatCode="0.00">
                  <c:v>0</c:v>
                </c:pt>
                <c:pt idx="163" formatCode="0.00">
                  <c:v>0</c:v>
                </c:pt>
                <c:pt idx="164" formatCode="0.00">
                  <c:v>0</c:v>
                </c:pt>
                <c:pt idx="165" formatCode="0.00">
                  <c:v>0</c:v>
                </c:pt>
                <c:pt idx="166" formatCode="0.00">
                  <c:v>0</c:v>
                </c:pt>
                <c:pt idx="167" formatCode="0.00">
                  <c:v>0</c:v>
                </c:pt>
                <c:pt idx="168" formatCode="0.00">
                  <c:v>0</c:v>
                </c:pt>
                <c:pt idx="169" formatCode="0.00">
                  <c:v>0</c:v>
                </c:pt>
                <c:pt idx="170" formatCode="0.00">
                  <c:v>0</c:v>
                </c:pt>
                <c:pt idx="171" formatCode="0.00">
                  <c:v>0</c:v>
                </c:pt>
                <c:pt idx="172" formatCode="0.00">
                  <c:v>0</c:v>
                </c:pt>
                <c:pt idx="173" formatCode="0.00">
                  <c:v>0</c:v>
                </c:pt>
                <c:pt idx="174" formatCode="0.00">
                  <c:v>0</c:v>
                </c:pt>
                <c:pt idx="175" formatCode="0.00">
                  <c:v>0</c:v>
                </c:pt>
                <c:pt idx="176" formatCode="0.00">
                  <c:v>0</c:v>
                </c:pt>
                <c:pt idx="177" formatCode="0.00">
                  <c:v>0</c:v>
                </c:pt>
                <c:pt idx="178" formatCode="0.00">
                  <c:v>0</c:v>
                </c:pt>
                <c:pt idx="179" formatCode="0.00">
                  <c:v>0</c:v>
                </c:pt>
                <c:pt idx="180" formatCode="0.00">
                  <c:v>0</c:v>
                </c:pt>
                <c:pt idx="181" formatCode="0.00">
                  <c:v>0</c:v>
                </c:pt>
                <c:pt idx="182" formatCode="0.00">
                  <c:v>0</c:v>
                </c:pt>
                <c:pt idx="183" formatCode="0.00">
                  <c:v>0</c:v>
                </c:pt>
                <c:pt idx="184" formatCode="0.00">
                  <c:v>0</c:v>
                </c:pt>
                <c:pt idx="185" formatCode="0.00">
                  <c:v>0</c:v>
                </c:pt>
                <c:pt idx="186" formatCode="0.00">
                  <c:v>0</c:v>
                </c:pt>
                <c:pt idx="187" formatCode="0.00">
                  <c:v>0</c:v>
                </c:pt>
                <c:pt idx="188" formatCode="0.00">
                  <c:v>0</c:v>
                </c:pt>
                <c:pt idx="189" formatCode="0.00">
                  <c:v>0</c:v>
                </c:pt>
                <c:pt idx="190" formatCode="0.00">
                  <c:v>0</c:v>
                </c:pt>
                <c:pt idx="191" formatCode="0.00">
                  <c:v>0</c:v>
                </c:pt>
                <c:pt idx="192" formatCode="0.00">
                  <c:v>0</c:v>
                </c:pt>
                <c:pt idx="193" formatCode="0.00">
                  <c:v>0</c:v>
                </c:pt>
                <c:pt idx="194" formatCode="0.00">
                  <c:v>0</c:v>
                </c:pt>
                <c:pt idx="195" formatCode="0.00">
                  <c:v>0</c:v>
                </c:pt>
                <c:pt idx="196" formatCode="0.00">
                  <c:v>0</c:v>
                </c:pt>
                <c:pt idx="197" formatCode="0.00">
                  <c:v>0</c:v>
                </c:pt>
                <c:pt idx="198" formatCode="0.00">
                  <c:v>0</c:v>
                </c:pt>
                <c:pt idx="199" formatCode="0.00">
                  <c:v>0</c:v>
                </c:pt>
                <c:pt idx="200" formatCode="0.00">
                  <c:v>0</c:v>
                </c:pt>
                <c:pt idx="201" formatCode="0.00">
                  <c:v>0</c:v>
                </c:pt>
                <c:pt idx="202" formatCode="0.00">
                  <c:v>0</c:v>
                </c:pt>
                <c:pt idx="203" formatCode="0.00">
                  <c:v>0</c:v>
                </c:pt>
                <c:pt idx="204" formatCode="0.00">
                  <c:v>0</c:v>
                </c:pt>
                <c:pt idx="205" formatCode="0.00">
                  <c:v>0</c:v>
                </c:pt>
                <c:pt idx="206" formatCode="0.00">
                  <c:v>0</c:v>
                </c:pt>
                <c:pt idx="207" formatCode="0.00">
                  <c:v>0</c:v>
                </c:pt>
                <c:pt idx="208" formatCode="0.00">
                  <c:v>0</c:v>
                </c:pt>
                <c:pt idx="209" formatCode="0.00">
                  <c:v>0</c:v>
                </c:pt>
                <c:pt idx="210" formatCode="0.00">
                  <c:v>0</c:v>
                </c:pt>
                <c:pt idx="211" formatCode="0.00">
                  <c:v>0</c:v>
                </c:pt>
                <c:pt idx="212" formatCode="0.00">
                  <c:v>0</c:v>
                </c:pt>
                <c:pt idx="213" formatCode="0.00">
                  <c:v>0</c:v>
                </c:pt>
                <c:pt idx="214" formatCode="0.00">
                  <c:v>0</c:v>
                </c:pt>
                <c:pt idx="215" formatCode="0.00">
                  <c:v>0</c:v>
                </c:pt>
                <c:pt idx="216" formatCode="0.00">
                  <c:v>0</c:v>
                </c:pt>
                <c:pt idx="217" formatCode="0.00">
                  <c:v>0</c:v>
                </c:pt>
                <c:pt idx="218" formatCode="0.00">
                  <c:v>0</c:v>
                </c:pt>
                <c:pt idx="219" formatCode="0.00">
                  <c:v>0</c:v>
                </c:pt>
                <c:pt idx="220" formatCode="0.00">
                  <c:v>0</c:v>
                </c:pt>
                <c:pt idx="221" formatCode="0.00">
                  <c:v>0</c:v>
                </c:pt>
                <c:pt idx="222" formatCode="0.00">
                  <c:v>0</c:v>
                </c:pt>
                <c:pt idx="223" formatCode="0.00">
                  <c:v>0</c:v>
                </c:pt>
                <c:pt idx="224" formatCode="0.00">
                  <c:v>0</c:v>
                </c:pt>
                <c:pt idx="225" formatCode="0.00">
                  <c:v>0</c:v>
                </c:pt>
                <c:pt idx="226" formatCode="0.00">
                  <c:v>0</c:v>
                </c:pt>
                <c:pt idx="227" formatCode="0.00">
                  <c:v>0</c:v>
                </c:pt>
                <c:pt idx="228" formatCode="0.00">
                  <c:v>0</c:v>
                </c:pt>
                <c:pt idx="229" formatCode="0.00">
                  <c:v>0</c:v>
                </c:pt>
                <c:pt idx="230" formatCode="0.00">
                  <c:v>0</c:v>
                </c:pt>
                <c:pt idx="231" formatCode="0.00">
                  <c:v>0</c:v>
                </c:pt>
                <c:pt idx="232" formatCode="0.00">
                  <c:v>0</c:v>
                </c:pt>
                <c:pt idx="233" formatCode="0.00">
                  <c:v>0</c:v>
                </c:pt>
                <c:pt idx="234" formatCode="0.00">
                  <c:v>0</c:v>
                </c:pt>
                <c:pt idx="235" formatCode="0.00">
                  <c:v>0</c:v>
                </c:pt>
                <c:pt idx="236" formatCode="0.00">
                  <c:v>0</c:v>
                </c:pt>
                <c:pt idx="237" formatCode="0.00">
                  <c:v>0</c:v>
                </c:pt>
                <c:pt idx="238" formatCode="0.00">
                  <c:v>0</c:v>
                </c:pt>
                <c:pt idx="239" formatCode="0.00">
                  <c:v>0</c:v>
                </c:pt>
                <c:pt idx="240" formatCode="0.00">
                  <c:v>0</c:v>
                </c:pt>
                <c:pt idx="241" formatCode="0.00">
                  <c:v>0</c:v>
                </c:pt>
                <c:pt idx="242" formatCode="0.00">
                  <c:v>0</c:v>
                </c:pt>
                <c:pt idx="243" formatCode="0.00">
                  <c:v>0</c:v>
                </c:pt>
                <c:pt idx="244" formatCode="0.00">
                  <c:v>0</c:v>
                </c:pt>
                <c:pt idx="245" formatCode="0.00">
                  <c:v>0</c:v>
                </c:pt>
                <c:pt idx="246" formatCode="0.00">
                  <c:v>0</c:v>
                </c:pt>
                <c:pt idx="247" formatCode="0.00">
                  <c:v>0</c:v>
                </c:pt>
                <c:pt idx="248" formatCode="0.00">
                  <c:v>0</c:v>
                </c:pt>
                <c:pt idx="249" formatCode="0.00">
                  <c:v>0</c:v>
                </c:pt>
                <c:pt idx="250" formatCode="0.00">
                  <c:v>0</c:v>
                </c:pt>
                <c:pt idx="251" formatCode="0.00">
                  <c:v>0</c:v>
                </c:pt>
                <c:pt idx="252" formatCode="0.00">
                  <c:v>0</c:v>
                </c:pt>
                <c:pt idx="253" formatCode="0.00">
                  <c:v>0</c:v>
                </c:pt>
                <c:pt idx="254" formatCode="0.00">
                  <c:v>0</c:v>
                </c:pt>
                <c:pt idx="255" formatCode="0.00">
                  <c:v>0</c:v>
                </c:pt>
                <c:pt idx="256" formatCode="0.00">
                  <c:v>0</c:v>
                </c:pt>
                <c:pt idx="257" formatCode="0.00">
                  <c:v>0</c:v>
                </c:pt>
                <c:pt idx="258" formatCode="0.00">
                  <c:v>0</c:v>
                </c:pt>
                <c:pt idx="259" formatCode="0.00">
                  <c:v>0</c:v>
                </c:pt>
                <c:pt idx="260" formatCode="0.00">
                  <c:v>0</c:v>
                </c:pt>
                <c:pt idx="261" formatCode="0.00">
                  <c:v>0</c:v>
                </c:pt>
                <c:pt idx="262" formatCode="0.00">
                  <c:v>0</c:v>
                </c:pt>
                <c:pt idx="263" formatCode="0.00">
                  <c:v>0</c:v>
                </c:pt>
                <c:pt idx="264" formatCode="0.00">
                  <c:v>0</c:v>
                </c:pt>
                <c:pt idx="265" formatCode="0.00">
                  <c:v>0</c:v>
                </c:pt>
                <c:pt idx="266" formatCode="0.00">
                  <c:v>0</c:v>
                </c:pt>
                <c:pt idx="267" formatCode="0.00">
                  <c:v>0</c:v>
                </c:pt>
                <c:pt idx="268" formatCode="0.00">
                  <c:v>0</c:v>
                </c:pt>
                <c:pt idx="269" formatCode="0.00">
                  <c:v>0</c:v>
                </c:pt>
                <c:pt idx="270" formatCode="0.00">
                  <c:v>0</c:v>
                </c:pt>
                <c:pt idx="271" formatCode="0.00">
                  <c:v>0</c:v>
                </c:pt>
                <c:pt idx="272" formatCode="0.00">
                  <c:v>0</c:v>
                </c:pt>
                <c:pt idx="273" formatCode="0.00">
                  <c:v>0</c:v>
                </c:pt>
                <c:pt idx="274" formatCode="0.00">
                  <c:v>0</c:v>
                </c:pt>
                <c:pt idx="275" formatCode="0.00">
                  <c:v>0</c:v>
                </c:pt>
                <c:pt idx="276" formatCode="0.00">
                  <c:v>0</c:v>
                </c:pt>
                <c:pt idx="277" formatCode="0.00">
                  <c:v>0</c:v>
                </c:pt>
                <c:pt idx="278" formatCode="0.00">
                  <c:v>0</c:v>
                </c:pt>
                <c:pt idx="279" formatCode="0.00">
                  <c:v>0</c:v>
                </c:pt>
                <c:pt idx="280" formatCode="0.00">
                  <c:v>0</c:v>
                </c:pt>
                <c:pt idx="281" formatCode="0.00">
                  <c:v>0</c:v>
                </c:pt>
                <c:pt idx="282" formatCode="0.00">
                  <c:v>0</c:v>
                </c:pt>
                <c:pt idx="283" formatCode="0.00">
                  <c:v>0</c:v>
                </c:pt>
                <c:pt idx="284" formatCode="0.0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564-43A8-A9C5-C641F20AC8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42269583"/>
        <c:axId val="642261263"/>
      </c:lineChart>
      <c:catAx>
        <c:axId val="642269583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642261263"/>
        <c:crosses val="autoZero"/>
        <c:auto val="1"/>
        <c:lblAlgn val="ctr"/>
        <c:lblOffset val="100"/>
        <c:noMultiLvlLbl val="0"/>
      </c:catAx>
      <c:valAx>
        <c:axId val="642261263"/>
        <c:scaling>
          <c:orientation val="minMax"/>
          <c:max val="1.7000000000000002"/>
          <c:min val="1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642269583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ko-KR" altLang="en-US"/>
              <a:t>크레딧</a:t>
            </a:r>
            <a:r>
              <a:rPr lang="en-US" altLang="ko-KR"/>
              <a:t>, </a:t>
            </a:r>
            <a:r>
              <a:rPr lang="ko-KR" altLang="en-US"/>
              <a:t>경험치</a:t>
            </a:r>
            <a:r>
              <a:rPr lang="en-US" altLang="ko-KR"/>
              <a:t>, </a:t>
            </a:r>
            <a:r>
              <a:rPr lang="ko-KR" altLang="en-US"/>
              <a:t>돌파 마스터 키 파밍량 기울기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오버클락!$CL$7</c:f>
              <c:strCache>
                <c:ptCount val="1"/>
                <c:pt idx="0">
                  <c:v>파밍 크레딧 증가량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val>
            <c:numRef>
              <c:f>오버클락!$CL$8:$CL$292</c:f>
              <c:numCache>
                <c:formatCode>0.00</c:formatCode>
                <c:ptCount val="285"/>
                <c:pt idx="0" formatCode="General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1.0166666666666666</c:v>
                </c:pt>
                <c:pt idx="6">
                  <c:v>1</c:v>
                </c:pt>
                <c:pt idx="7">
                  <c:v>1.0163934426229508</c:v>
                </c:pt>
                <c:pt idx="8">
                  <c:v>1.0161290322580645</c:v>
                </c:pt>
                <c:pt idx="9">
                  <c:v>1</c:v>
                </c:pt>
                <c:pt idx="10">
                  <c:v>1.0158730158730158</c:v>
                </c:pt>
                <c:pt idx="11">
                  <c:v>1</c:v>
                </c:pt>
                <c:pt idx="12">
                  <c:v>1.03125</c:v>
                </c:pt>
                <c:pt idx="13">
                  <c:v>1.0151515151515151</c:v>
                </c:pt>
                <c:pt idx="14">
                  <c:v>1.0149253731343284</c:v>
                </c:pt>
                <c:pt idx="15">
                  <c:v>1.0147058823529411</c:v>
                </c:pt>
                <c:pt idx="16">
                  <c:v>1</c:v>
                </c:pt>
                <c:pt idx="17">
                  <c:v>1.0289855072463767</c:v>
                </c:pt>
                <c:pt idx="18">
                  <c:v>1</c:v>
                </c:pt>
                <c:pt idx="19">
                  <c:v>1.028169014084507</c:v>
                </c:pt>
                <c:pt idx="20">
                  <c:v>1.0273972602739727</c:v>
                </c:pt>
                <c:pt idx="21">
                  <c:v>1.0133333333333334</c:v>
                </c:pt>
                <c:pt idx="22">
                  <c:v>1.013157894736842</c:v>
                </c:pt>
                <c:pt idx="23">
                  <c:v>1.0129870129870129</c:v>
                </c:pt>
                <c:pt idx="24">
                  <c:v>1.0256410256410255</c:v>
                </c:pt>
                <c:pt idx="25">
                  <c:v>1.0125</c:v>
                </c:pt>
                <c:pt idx="26">
                  <c:v>1.0246913580246915</c:v>
                </c:pt>
                <c:pt idx="27">
                  <c:v>1.0120481927710843</c:v>
                </c:pt>
                <c:pt idx="28">
                  <c:v>1.0119047619047619</c:v>
                </c:pt>
                <c:pt idx="29">
                  <c:v>1.0235294117647058</c:v>
                </c:pt>
                <c:pt idx="30">
                  <c:v>1.0114942528735633</c:v>
                </c:pt>
                <c:pt idx="31">
                  <c:v>1.0227272727272727</c:v>
                </c:pt>
                <c:pt idx="32">
                  <c:v>1.0111111111111111</c:v>
                </c:pt>
                <c:pt idx="33">
                  <c:v>1.0219780219780219</c:v>
                </c:pt>
                <c:pt idx="34">
                  <c:v>1.021505376344086</c:v>
                </c:pt>
                <c:pt idx="35">
                  <c:v>1.0105263157894737</c:v>
                </c:pt>
                <c:pt idx="36">
                  <c:v>1.0208333333333333</c:v>
                </c:pt>
                <c:pt idx="37">
                  <c:v>1.0204081632653061</c:v>
                </c:pt>
                <c:pt idx="38">
                  <c:v>1.02</c:v>
                </c:pt>
                <c:pt idx="39">
                  <c:v>1.0196078431372548</c:v>
                </c:pt>
                <c:pt idx="40">
                  <c:v>1.0096153846153846</c:v>
                </c:pt>
                <c:pt idx="41">
                  <c:v>1.0285714285714285</c:v>
                </c:pt>
                <c:pt idx="42">
                  <c:v>1.0185185185185186</c:v>
                </c:pt>
                <c:pt idx="43">
                  <c:v>1.009090909090909</c:v>
                </c:pt>
                <c:pt idx="44">
                  <c:v>1.0180180180180181</c:v>
                </c:pt>
                <c:pt idx="45">
                  <c:v>1.0176991150442478</c:v>
                </c:pt>
                <c:pt idx="46">
                  <c:v>1.017391304347826</c:v>
                </c:pt>
                <c:pt idx="47">
                  <c:v>1.017094017094017</c:v>
                </c:pt>
                <c:pt idx="48">
                  <c:v>1.0252100840336134</c:v>
                </c:pt>
                <c:pt idx="49">
                  <c:v>1.0081967213114753</c:v>
                </c:pt>
                <c:pt idx="50">
                  <c:v>1.0162601626016261</c:v>
                </c:pt>
                <c:pt idx="51">
                  <c:v>1.032</c:v>
                </c:pt>
                <c:pt idx="52">
                  <c:v>1.0077519379844961</c:v>
                </c:pt>
                <c:pt idx="53">
                  <c:v>1.0153846153846153</c:v>
                </c:pt>
                <c:pt idx="54">
                  <c:v>1.0227272727272727</c:v>
                </c:pt>
                <c:pt idx="55">
                  <c:v>1.0148148148148148</c:v>
                </c:pt>
                <c:pt idx="56">
                  <c:v>1.0145985401459854</c:v>
                </c:pt>
                <c:pt idx="57">
                  <c:v>1.0215827338129497</c:v>
                </c:pt>
                <c:pt idx="58">
                  <c:v>1.0140845070422535</c:v>
                </c:pt>
                <c:pt idx="59">
                  <c:v>1.0138888888888888</c:v>
                </c:pt>
                <c:pt idx="60">
                  <c:v>1.0205479452054795</c:v>
                </c:pt>
                <c:pt idx="61">
                  <c:v>1.0134228187919463</c:v>
                </c:pt>
                <c:pt idx="62">
                  <c:v>1.0132450331125828</c:v>
                </c:pt>
                <c:pt idx="63">
                  <c:v>1.0196078431372548</c:v>
                </c:pt>
                <c:pt idx="64">
                  <c:v>1.0128205128205128</c:v>
                </c:pt>
                <c:pt idx="65">
                  <c:v>1.0126582278481013</c:v>
                </c:pt>
                <c:pt idx="66">
                  <c:v>1.0249999999999999</c:v>
                </c:pt>
                <c:pt idx="67">
                  <c:v>1.0060975609756098</c:v>
                </c:pt>
                <c:pt idx="68">
                  <c:v>1.0181818181818181</c:v>
                </c:pt>
                <c:pt idx="69">
                  <c:v>1.0178571428571428</c:v>
                </c:pt>
                <c:pt idx="70">
                  <c:v>1.0175438596491229</c:v>
                </c:pt>
                <c:pt idx="71">
                  <c:v>1.0114942528735633</c:v>
                </c:pt>
                <c:pt idx="72">
                  <c:v>1.0170454545454546</c:v>
                </c:pt>
                <c:pt idx="73">
                  <c:v>1.011173184357542</c:v>
                </c:pt>
                <c:pt idx="74">
                  <c:v>1.0165745856353592</c:v>
                </c:pt>
                <c:pt idx="75">
                  <c:v>1.0163043478260869</c:v>
                </c:pt>
                <c:pt idx="76">
                  <c:v>1.0160427807486632</c:v>
                </c:pt>
                <c:pt idx="77">
                  <c:v>1.0105263157894737</c:v>
                </c:pt>
                <c:pt idx="78">
                  <c:v>1.015625</c:v>
                </c:pt>
                <c:pt idx="79">
                  <c:v>1.0153846153846153</c:v>
                </c:pt>
                <c:pt idx="80">
                  <c:v>1.0151515151515151</c:v>
                </c:pt>
                <c:pt idx="81">
                  <c:v>1.0149253731343284</c:v>
                </c:pt>
                <c:pt idx="82">
                  <c:v>1.0098039215686274</c:v>
                </c:pt>
                <c:pt idx="83">
                  <c:v>1.0145631067961165</c:v>
                </c:pt>
                <c:pt idx="84">
                  <c:v>1.0143540669856459</c:v>
                </c:pt>
                <c:pt idx="85">
                  <c:v>1.0141509433962264</c:v>
                </c:pt>
                <c:pt idx="86">
                  <c:v>1.0139534883720931</c:v>
                </c:pt>
                <c:pt idx="87">
                  <c:v>1.0137614678899083</c:v>
                </c:pt>
                <c:pt idx="88">
                  <c:v>1.0135746606334841</c:v>
                </c:pt>
                <c:pt idx="89">
                  <c:v>1.0133928571428572</c:v>
                </c:pt>
                <c:pt idx="90">
                  <c:v>1.0132158590308371</c:v>
                </c:pt>
                <c:pt idx="91">
                  <c:v>1.0130434782608695</c:v>
                </c:pt>
                <c:pt idx="92">
                  <c:v>1.0128755364806867</c:v>
                </c:pt>
                <c:pt idx="93">
                  <c:v>1.0127118644067796</c:v>
                </c:pt>
                <c:pt idx="94">
                  <c:v>1.0125523012552302</c:v>
                </c:pt>
                <c:pt idx="95">
                  <c:v>1.0165289256198347</c:v>
                </c:pt>
                <c:pt idx="96">
                  <c:v>1.0121951219512195</c:v>
                </c:pt>
                <c:pt idx="97">
                  <c:v>1.0120481927710843</c:v>
                </c:pt>
                <c:pt idx="98">
                  <c:v>1.0119047619047619</c:v>
                </c:pt>
                <c:pt idx="99">
                  <c:v>1.0156862745098039</c:v>
                </c:pt>
                <c:pt idx="100">
                  <c:v>1.0077220077220077</c:v>
                </c:pt>
                <c:pt idx="101">
                  <c:v>1.0114942528735633</c:v>
                </c:pt>
                <c:pt idx="102">
                  <c:v>1.0151515151515151</c:v>
                </c:pt>
                <c:pt idx="103">
                  <c:v>1.0111940298507462</c:v>
                </c:pt>
                <c:pt idx="104">
                  <c:v>1.014760147601476</c:v>
                </c:pt>
                <c:pt idx="105">
                  <c:v>1.010909090909091</c:v>
                </c:pt>
                <c:pt idx="106">
                  <c:v>1.0107913669064748</c:v>
                </c:pt>
                <c:pt idx="107">
                  <c:v>1.01067615658363</c:v>
                </c:pt>
                <c:pt idx="108">
                  <c:v>1.0140845070422535</c:v>
                </c:pt>
                <c:pt idx="109">
                  <c:v>1.0104166666666667</c:v>
                </c:pt>
                <c:pt idx="110">
                  <c:v>1.0137457044673539</c:v>
                </c:pt>
                <c:pt idx="111">
                  <c:v>1.0101694915254238</c:v>
                </c:pt>
                <c:pt idx="112">
                  <c:v>1.0134228187919463</c:v>
                </c:pt>
                <c:pt idx="113">
                  <c:v>1.009933774834437</c:v>
                </c:pt>
                <c:pt idx="114">
                  <c:v>1.0131147540983607</c:v>
                </c:pt>
                <c:pt idx="115">
                  <c:v>1.0097087378640777</c:v>
                </c:pt>
                <c:pt idx="116">
                  <c:v>1.0128205128205128</c:v>
                </c:pt>
                <c:pt idx="117">
                  <c:v>1.009493670886076</c:v>
                </c:pt>
                <c:pt idx="118">
                  <c:v>1.0125391849529781</c:v>
                </c:pt>
                <c:pt idx="119">
                  <c:v>1.0092879256965945</c:v>
                </c:pt>
                <c:pt idx="120">
                  <c:v>1.0122699386503067</c:v>
                </c:pt>
                <c:pt idx="121">
                  <c:v>1.009090909090909</c:v>
                </c:pt>
                <c:pt idx="122">
                  <c:v>1.012012012012012</c:v>
                </c:pt>
                <c:pt idx="123">
                  <c:v>1.0148367952522255</c:v>
                </c:pt>
                <c:pt idx="124">
                  <c:v>1.0087719298245614</c:v>
                </c:pt>
                <c:pt idx="125">
                  <c:v>1.0115942028985507</c:v>
                </c:pt>
                <c:pt idx="126">
                  <c:v>1.0085959885386819</c:v>
                </c:pt>
                <c:pt idx="127">
                  <c:v>1.0113636363636365</c:v>
                </c:pt>
                <c:pt idx="128">
                  <c:v>1.0112359550561798</c:v>
                </c:pt>
                <c:pt idx="129">
                  <c:v>1.9388888888888889</c:v>
                </c:pt>
                <c:pt idx="130">
                  <c:v>1.0071633237822351</c:v>
                </c:pt>
                <c:pt idx="131">
                  <c:v>1.0085348506401137</c:v>
                </c:pt>
                <c:pt idx="132">
                  <c:v>1.0056417489421721</c:v>
                </c:pt>
                <c:pt idx="133">
                  <c:v>1.0070126227208975</c:v>
                </c:pt>
                <c:pt idx="134">
                  <c:v>1.0083565459610029</c:v>
                </c:pt>
                <c:pt idx="135">
                  <c:v>1.0069060773480663</c:v>
                </c:pt>
                <c:pt idx="136">
                  <c:v>2.8084291187739465</c:v>
                </c:pt>
                <c:pt idx="137">
                  <c:v>1.0081855388813097</c:v>
                </c:pt>
                <c:pt idx="138">
                  <c:v>1.006765899864682</c:v>
                </c:pt>
                <c:pt idx="139">
                  <c:v>2.7047970479704797</c:v>
                </c:pt>
                <c:pt idx="140">
                  <c:v>1.0081855388813097</c:v>
                </c:pt>
                <c:pt idx="141">
                  <c:v>2.6366906474820144</c:v>
                </c:pt>
                <c:pt idx="142">
                  <c:v>1.0081855388813097</c:v>
                </c:pt>
                <c:pt idx="143">
                  <c:v>1.006765899864682</c:v>
                </c:pt>
                <c:pt idx="144">
                  <c:v>2.5451388888888888</c:v>
                </c:pt>
                <c:pt idx="145">
                  <c:v>2.5189003436426116</c:v>
                </c:pt>
                <c:pt idx="146">
                  <c:v>1.0081855388813097</c:v>
                </c:pt>
                <c:pt idx="147">
                  <c:v>1.006765899864682</c:v>
                </c:pt>
                <c:pt idx="148">
                  <c:v>2.4271523178807946</c:v>
                </c:pt>
                <c:pt idx="149">
                  <c:v>1.0081855388813097</c:v>
                </c:pt>
                <c:pt idx="150">
                  <c:v>2.3721682847896441</c:v>
                </c:pt>
                <c:pt idx="151">
                  <c:v>1.0081855388813097</c:v>
                </c:pt>
                <c:pt idx="152">
                  <c:v>1.006765899864682</c:v>
                </c:pt>
                <c:pt idx="153">
                  <c:v>2.2978056426332287</c:v>
                </c:pt>
                <c:pt idx="154">
                  <c:v>2.2693498452012384</c:v>
                </c:pt>
                <c:pt idx="155">
                  <c:v>1.0081855388813097</c:v>
                </c:pt>
                <c:pt idx="156">
                  <c:v>1.006765899864682</c:v>
                </c:pt>
                <c:pt idx="157">
                  <c:v>2.2012012012012012</c:v>
                </c:pt>
                <c:pt idx="158">
                  <c:v>1.0081855388813097</c:v>
                </c:pt>
                <c:pt idx="159">
                  <c:v>2.1432748538011697</c:v>
                </c:pt>
                <c:pt idx="160">
                  <c:v>1.0081855388813097</c:v>
                </c:pt>
                <c:pt idx="161">
                  <c:v>1.006765899864682</c:v>
                </c:pt>
                <c:pt idx="162">
                  <c:v>2.0823863636363638</c:v>
                </c:pt>
                <c:pt idx="163">
                  <c:v>2.058988764044944</c:v>
                </c:pt>
                <c:pt idx="164">
                  <c:v>1.0081855388813097</c:v>
                </c:pt>
                <c:pt idx="165">
                  <c:v>1.006765899864682</c:v>
                </c:pt>
                <c:pt idx="166">
                  <c:v>1.0426742532005691</c:v>
                </c:pt>
                <c:pt idx="167">
                  <c:v>1.0081855388813097</c:v>
                </c:pt>
                <c:pt idx="168">
                  <c:v>1.0280504908835906</c:v>
                </c:pt>
                <c:pt idx="169">
                  <c:v>1.0081855388813097</c:v>
                </c:pt>
                <c:pt idx="170">
                  <c:v>1.006765899864682</c:v>
                </c:pt>
                <c:pt idx="171">
                  <c:v>1.0054869684499315</c:v>
                </c:pt>
                <c:pt idx="172">
                  <c:v>1.0081855388813097</c:v>
                </c:pt>
                <c:pt idx="173">
                  <c:v>1.006765899864682</c:v>
                </c:pt>
                <c:pt idx="174">
                  <c:v>1.0111111111111111</c:v>
                </c:pt>
                <c:pt idx="175">
                  <c:v>1.0082417582417582</c:v>
                </c:pt>
                <c:pt idx="176">
                  <c:v>1.0108991825613078</c:v>
                </c:pt>
                <c:pt idx="177">
                  <c:v>1.0107816711590296</c:v>
                </c:pt>
                <c:pt idx="178">
                  <c:v>1.0106666666666666</c:v>
                </c:pt>
                <c:pt idx="179">
                  <c:v>1.0105540897097625</c:v>
                </c:pt>
                <c:pt idx="181">
                  <c:v>1.0129533678756477</c:v>
                </c:pt>
                <c:pt idx="182">
                  <c:v>1.0076726342710998</c:v>
                </c:pt>
                <c:pt idx="183">
                  <c:v>1.0101522842639594</c:v>
                </c:pt>
                <c:pt idx="184">
                  <c:v>1.0100502512562815</c:v>
                </c:pt>
                <c:pt idx="185">
                  <c:v>1.0099502487562189</c:v>
                </c:pt>
                <c:pt idx="186">
                  <c:v>1.0123152709359606</c:v>
                </c:pt>
                <c:pt idx="187">
                  <c:v>1.0072992700729928</c:v>
                </c:pt>
                <c:pt idx="188">
                  <c:v>1.0096618357487923</c:v>
                </c:pt>
                <c:pt idx="189">
                  <c:v>1.0095693779904307</c:v>
                </c:pt>
                <c:pt idx="190">
                  <c:v>1.0094786729857821</c:v>
                </c:pt>
                <c:pt idx="191">
                  <c:v>1.0093896713615023</c:v>
                </c:pt>
                <c:pt idx="192">
                  <c:v>1.0078328981723237</c:v>
                </c:pt>
                <c:pt idx="193">
                  <c:v>0</c:v>
                </c:pt>
                <c:pt idx="194">
                  <c:v>1.0091116173120729</c:v>
                </c:pt>
                <c:pt idx="195">
                  <c:v>1.0090293453724606</c:v>
                </c:pt>
                <c:pt idx="196">
                  <c:v>1.0089485458612975</c:v>
                </c:pt>
                <c:pt idx="197">
                  <c:v>1.0088691796008868</c:v>
                </c:pt>
                <c:pt idx="198">
                  <c:v>1.0109890109890109</c:v>
                </c:pt>
                <c:pt idx="199">
                  <c:v>1.0065217391304349</c:v>
                </c:pt>
                <c:pt idx="200">
                  <c:v>1.0107991360691144</c:v>
                </c:pt>
                <c:pt idx="201">
                  <c:v>1.0064102564102564</c:v>
                </c:pt>
                <c:pt idx="202">
                  <c:v>1.0106157112526539</c:v>
                </c:pt>
                <c:pt idx="203">
                  <c:v>1.0084033613445378</c:v>
                </c:pt>
                <c:pt idx="204">
                  <c:v>1.0104166666666667</c:v>
                </c:pt>
                <c:pt idx="205">
                  <c:v>1.0082474226804123</c:v>
                </c:pt>
                <c:pt idx="206">
                  <c:v>1.0102249488752557</c:v>
                </c:pt>
                <c:pt idx="207">
                  <c:v>1.0060728744939271</c:v>
                </c:pt>
                <c:pt idx="208">
                  <c:v>1.0100603621730382</c:v>
                </c:pt>
                <c:pt idx="209">
                  <c:v>1.0079681274900398</c:v>
                </c:pt>
                <c:pt idx="210">
                  <c:v>1.0079051383399209</c:v>
                </c:pt>
                <c:pt idx="211">
                  <c:v>1.0098039215686274</c:v>
                </c:pt>
                <c:pt idx="212">
                  <c:v>1.007766990291262</c:v>
                </c:pt>
                <c:pt idx="213">
                  <c:v>1.0096339113680155</c:v>
                </c:pt>
                <c:pt idx="214">
                  <c:v>1.0095419847328244</c:v>
                </c:pt>
                <c:pt idx="215">
                  <c:v>1.005671077504726</c:v>
                </c:pt>
                <c:pt idx="216">
                  <c:v>1.0093984962406015</c:v>
                </c:pt>
                <c:pt idx="217">
                  <c:v>1.0093109869646182</c:v>
                </c:pt>
                <c:pt idx="218">
                  <c:v>1.0073800738007379</c:v>
                </c:pt>
                <c:pt idx="219">
                  <c:v>1.0091575091575091</c:v>
                </c:pt>
                <c:pt idx="220">
                  <c:v>1.0090744101633393</c:v>
                </c:pt>
                <c:pt idx="221">
                  <c:v>1.0053956834532374</c:v>
                </c:pt>
                <c:pt idx="222">
                  <c:v>1.0089445438282647</c:v>
                </c:pt>
                <c:pt idx="223">
                  <c:v>1.0088652482269505</c:v>
                </c:pt>
                <c:pt idx="224">
                  <c:v>1.0070298769771528</c:v>
                </c:pt>
                <c:pt idx="225">
                  <c:v>1.0087260034904013</c:v>
                </c:pt>
                <c:pt idx="226">
                  <c:v>1.0086505190311419</c:v>
                </c:pt>
                <c:pt idx="227">
                  <c:v>1.0068610634648369</c:v>
                </c:pt>
                <c:pt idx="228">
                  <c:v>1.0085178875638841</c:v>
                </c:pt>
                <c:pt idx="229">
                  <c:v>1.0084459459459461</c:v>
                </c:pt>
                <c:pt idx="230">
                  <c:v>1.0067001675041876</c:v>
                </c:pt>
                <c:pt idx="231">
                  <c:v>1.0083194675540765</c:v>
                </c:pt>
                <c:pt idx="232">
                  <c:v>1.0082508250825082</c:v>
                </c:pt>
                <c:pt idx="233">
                  <c:v>1.0065466448445173</c:v>
                </c:pt>
                <c:pt idx="234">
                  <c:v>1.0081300813008129</c:v>
                </c:pt>
                <c:pt idx="235">
                  <c:v>1.0080645161290323</c:v>
                </c:pt>
                <c:pt idx="236">
                  <c:v>1.0064</c:v>
                </c:pt>
                <c:pt idx="237">
                  <c:v>1.0095389507154213</c:v>
                </c:pt>
                <c:pt idx="238">
                  <c:v>1.0078740157480315</c:v>
                </c:pt>
                <c:pt idx="239">
                  <c:v>1.0062500000000001</c:v>
                </c:pt>
                <c:pt idx="240">
                  <c:v>1.0077639751552796</c:v>
                </c:pt>
                <c:pt idx="241">
                  <c:v>1.0077041602465331</c:v>
                </c:pt>
                <c:pt idx="242">
                  <c:v>1.0076452599388379</c:v>
                </c:pt>
                <c:pt idx="243">
                  <c:v>1.0060698027314112</c:v>
                </c:pt>
                <c:pt idx="244">
                  <c:v>1.0075414781297134</c:v>
                </c:pt>
                <c:pt idx="245">
                  <c:v>1.0089820359281436</c:v>
                </c:pt>
                <c:pt idx="246">
                  <c:v>1.0059347181008902</c:v>
                </c:pt>
                <c:pt idx="247">
                  <c:v>1.0073746312684366</c:v>
                </c:pt>
                <c:pt idx="248">
                  <c:v>1.0087847730600292</c:v>
                </c:pt>
                <c:pt idx="249">
                  <c:v>1.0072568940493469</c:v>
                </c:pt>
                <c:pt idx="250">
                  <c:v>1.005763688760807</c:v>
                </c:pt>
                <c:pt idx="251">
                  <c:v>1.0071633237822351</c:v>
                </c:pt>
                <c:pt idx="252">
                  <c:v>1.0085348506401137</c:v>
                </c:pt>
                <c:pt idx="253">
                  <c:v>1.0056417489421721</c:v>
                </c:pt>
                <c:pt idx="254">
                  <c:v>1.0070126227208975</c:v>
                </c:pt>
                <c:pt idx="255">
                  <c:v>1.0083565459610029</c:v>
                </c:pt>
                <c:pt idx="256">
                  <c:v>1.0069060773480663</c:v>
                </c:pt>
                <c:pt idx="257">
                  <c:v>1.0054869684499315</c:v>
                </c:pt>
                <c:pt idx="258">
                  <c:v>1.0081855388813097</c:v>
                </c:pt>
                <c:pt idx="259">
                  <c:v>1.006765899864682</c:v>
                </c:pt>
                <c:pt idx="260">
                  <c:v>1.006720430107527</c:v>
                </c:pt>
                <c:pt idx="261">
                  <c:v>1.0066755674232311</c:v>
                </c:pt>
                <c:pt idx="262">
                  <c:v>1.006631299734748</c:v>
                </c:pt>
                <c:pt idx="263">
                  <c:v>1.0065876152832676</c:v>
                </c:pt>
                <c:pt idx="264">
                  <c:v>1.0078534031413613</c:v>
                </c:pt>
                <c:pt idx="265">
                  <c:v>1.0051948051948052</c:v>
                </c:pt>
                <c:pt idx="266">
                  <c:v>1.0077519379844961</c:v>
                </c:pt>
                <c:pt idx="267">
                  <c:v>1.0064102564102564</c:v>
                </c:pt>
                <c:pt idx="268">
                  <c:v>1.0076433121019108</c:v>
                </c:pt>
                <c:pt idx="269">
                  <c:v>1.0050568900126422</c:v>
                </c:pt>
                <c:pt idx="270">
                  <c:v>1.0075471698113208</c:v>
                </c:pt>
                <c:pt idx="271">
                  <c:v>1.0062421972534332</c:v>
                </c:pt>
                <c:pt idx="272">
                  <c:v>1.0074441687344913</c:v>
                </c:pt>
                <c:pt idx="273">
                  <c:v>1.0049261083743843</c:v>
                </c:pt>
                <c:pt idx="274">
                  <c:v>1.0073529411764706</c:v>
                </c:pt>
                <c:pt idx="275">
                  <c:v>1.0060827250608273</c:v>
                </c:pt>
                <c:pt idx="276">
                  <c:v>1.0072551390568318</c:v>
                </c:pt>
                <c:pt idx="277">
                  <c:v>1.0072028811524609</c:v>
                </c:pt>
                <c:pt idx="278">
                  <c:v>1.0047675804529201</c:v>
                </c:pt>
                <c:pt idx="279">
                  <c:v>1.0071174377224199</c:v>
                </c:pt>
                <c:pt idx="280">
                  <c:v>1.0058892815076561</c:v>
                </c:pt>
                <c:pt idx="281">
                  <c:v>1.0070257611241218</c:v>
                </c:pt>
                <c:pt idx="282">
                  <c:v>1.0058139534883721</c:v>
                </c:pt>
                <c:pt idx="283">
                  <c:v>1.0057803468208093</c:v>
                </c:pt>
                <c:pt idx="284">
                  <c:v>1.0068965517241379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075-4D62-A922-98ECC1032456}"/>
            </c:ext>
          </c:extLst>
        </c:ser>
        <c:ser>
          <c:idx val="1"/>
          <c:order val="1"/>
          <c:tx>
            <c:strRef>
              <c:f>오버클락!$CN$7</c:f>
              <c:strCache>
                <c:ptCount val="1"/>
                <c:pt idx="0">
                  <c:v>파밍 경험치 증가량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val>
            <c:numRef>
              <c:f>오버클락!$CN$8:$CN$292</c:f>
              <c:numCache>
                <c:formatCode>0.000</c:formatCode>
                <c:ptCount val="285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1.0125</c:v>
                </c:pt>
                <c:pt idx="6">
                  <c:v>1.0123456790123457</c:v>
                </c:pt>
                <c:pt idx="7">
                  <c:v>1.0121951219512195</c:v>
                </c:pt>
                <c:pt idx="8">
                  <c:v>1.0120481927710843</c:v>
                </c:pt>
                <c:pt idx="9">
                  <c:v>1</c:v>
                </c:pt>
                <c:pt idx="10">
                  <c:v>1.0119047619047619</c:v>
                </c:pt>
                <c:pt idx="11">
                  <c:v>1.0117647058823529</c:v>
                </c:pt>
                <c:pt idx="12">
                  <c:v>1.0232558139534884</c:v>
                </c:pt>
                <c:pt idx="13">
                  <c:v>1.0227272727272727</c:v>
                </c:pt>
                <c:pt idx="14">
                  <c:v>1</c:v>
                </c:pt>
                <c:pt idx="15">
                  <c:v>1.0222222222222221</c:v>
                </c:pt>
                <c:pt idx="16">
                  <c:v>1.0108695652173914</c:v>
                </c:pt>
                <c:pt idx="17">
                  <c:v>1.010752688172043</c:v>
                </c:pt>
                <c:pt idx="18">
                  <c:v>1.0106382978723405</c:v>
                </c:pt>
                <c:pt idx="19">
                  <c:v>1.0315789473684212</c:v>
                </c:pt>
                <c:pt idx="20">
                  <c:v>1.0204081632653061</c:v>
                </c:pt>
                <c:pt idx="21">
                  <c:v>1.01</c:v>
                </c:pt>
                <c:pt idx="22">
                  <c:v>1.0198019801980198</c:v>
                </c:pt>
                <c:pt idx="23">
                  <c:v>1.0097087378640777</c:v>
                </c:pt>
                <c:pt idx="24">
                  <c:v>1.0192307692307692</c:v>
                </c:pt>
                <c:pt idx="25">
                  <c:v>1.0188679245283019</c:v>
                </c:pt>
                <c:pt idx="26">
                  <c:v>1.0185185185185186</c:v>
                </c:pt>
                <c:pt idx="27">
                  <c:v>1.0181818181818181</c:v>
                </c:pt>
                <c:pt idx="28">
                  <c:v>1.0178571428571428</c:v>
                </c:pt>
                <c:pt idx="29">
                  <c:v>1.0175438596491229</c:v>
                </c:pt>
                <c:pt idx="30">
                  <c:v>1.0172413793103448</c:v>
                </c:pt>
                <c:pt idx="31">
                  <c:v>1.0169491525423728</c:v>
                </c:pt>
                <c:pt idx="32">
                  <c:v>1.0166666666666666</c:v>
                </c:pt>
                <c:pt idx="33">
                  <c:v>1.0245901639344261</c:v>
                </c:pt>
                <c:pt idx="34">
                  <c:v>1.016</c:v>
                </c:pt>
                <c:pt idx="35">
                  <c:v>1.015748031496063</c:v>
                </c:pt>
                <c:pt idx="36">
                  <c:v>1.0155038759689923</c:v>
                </c:pt>
                <c:pt idx="37">
                  <c:v>1.0229007633587786</c:v>
                </c:pt>
                <c:pt idx="38">
                  <c:v>1.0149253731343284</c:v>
                </c:pt>
                <c:pt idx="39">
                  <c:v>1.0220588235294117</c:v>
                </c:pt>
                <c:pt idx="40">
                  <c:v>1.0071942446043165</c:v>
                </c:pt>
                <c:pt idx="41">
                  <c:v>1.0285714285714285</c:v>
                </c:pt>
                <c:pt idx="42">
                  <c:v>1.0138888888888888</c:v>
                </c:pt>
                <c:pt idx="43">
                  <c:v>1.0205479452054795</c:v>
                </c:pt>
                <c:pt idx="44">
                  <c:v>1.0067114093959733</c:v>
                </c:pt>
                <c:pt idx="45">
                  <c:v>1.0266666666666666</c:v>
                </c:pt>
                <c:pt idx="46">
                  <c:v>1.0129870129870129</c:v>
                </c:pt>
                <c:pt idx="47">
                  <c:v>1.0192307692307692</c:v>
                </c:pt>
                <c:pt idx="48">
                  <c:v>1.0188679245283019</c:v>
                </c:pt>
                <c:pt idx="49">
                  <c:v>1.0185185185185186</c:v>
                </c:pt>
                <c:pt idx="50">
                  <c:v>1.0121212121212122</c:v>
                </c:pt>
                <c:pt idx="51">
                  <c:v>1.0299401197604789</c:v>
                </c:pt>
                <c:pt idx="52">
                  <c:v>1.0116279069767442</c:v>
                </c:pt>
                <c:pt idx="53">
                  <c:v>1.0114942528735633</c:v>
                </c:pt>
                <c:pt idx="54">
                  <c:v>1.0227272727272727</c:v>
                </c:pt>
                <c:pt idx="55">
                  <c:v>1.0111111111111111</c:v>
                </c:pt>
                <c:pt idx="56">
                  <c:v>1.0219780219780219</c:v>
                </c:pt>
                <c:pt idx="57">
                  <c:v>1.0161290322580645</c:v>
                </c:pt>
                <c:pt idx="58">
                  <c:v>1.0158730158730158</c:v>
                </c:pt>
                <c:pt idx="59">
                  <c:v>1.015625</c:v>
                </c:pt>
                <c:pt idx="60">
                  <c:v>1.0153846153846153</c:v>
                </c:pt>
                <c:pt idx="61">
                  <c:v>1.0202020202020201</c:v>
                </c:pt>
                <c:pt idx="62">
                  <c:v>1.0099009900990099</c:v>
                </c:pt>
                <c:pt idx="63">
                  <c:v>1.0196078431372548</c:v>
                </c:pt>
                <c:pt idx="64">
                  <c:v>1.0144230769230769</c:v>
                </c:pt>
                <c:pt idx="65">
                  <c:v>1.014218009478673</c:v>
                </c:pt>
                <c:pt idx="66">
                  <c:v>1.0186915887850467</c:v>
                </c:pt>
                <c:pt idx="67">
                  <c:v>1.0137614678899083</c:v>
                </c:pt>
                <c:pt idx="68">
                  <c:v>1.0135746606334841</c:v>
                </c:pt>
                <c:pt idx="69">
                  <c:v>1.0178571428571428</c:v>
                </c:pt>
                <c:pt idx="70">
                  <c:v>1.0175438596491229</c:v>
                </c:pt>
                <c:pt idx="71">
                  <c:v>1.0129310344827587</c:v>
                </c:pt>
                <c:pt idx="72">
                  <c:v>1.0127659574468084</c:v>
                </c:pt>
                <c:pt idx="73">
                  <c:v>1.0168067226890756</c:v>
                </c:pt>
                <c:pt idx="74">
                  <c:v>1.0165289256198347</c:v>
                </c:pt>
                <c:pt idx="75">
                  <c:v>1.0121951219512195</c:v>
                </c:pt>
                <c:pt idx="76">
                  <c:v>1.0200803212851406</c:v>
                </c:pt>
                <c:pt idx="77">
                  <c:v>1.0118110236220472</c:v>
                </c:pt>
                <c:pt idx="78">
                  <c:v>1.0116731517509727</c:v>
                </c:pt>
                <c:pt idx="79">
                  <c:v>1.0153846153846153</c:v>
                </c:pt>
                <c:pt idx="80">
                  <c:v>1.0151515151515151</c:v>
                </c:pt>
                <c:pt idx="81">
                  <c:v>1.0149253731343284</c:v>
                </c:pt>
                <c:pt idx="82">
                  <c:v>1.0110294117647058</c:v>
                </c:pt>
                <c:pt idx="83">
                  <c:v>1.0145454545454546</c:v>
                </c:pt>
                <c:pt idx="84">
                  <c:v>1.0143369175627239</c:v>
                </c:pt>
                <c:pt idx="85">
                  <c:v>1.0141342756183747</c:v>
                </c:pt>
                <c:pt idx="86">
                  <c:v>1.0139372822299653</c:v>
                </c:pt>
                <c:pt idx="87">
                  <c:v>1.0137457044673539</c:v>
                </c:pt>
                <c:pt idx="88">
                  <c:v>1.0135593220338983</c:v>
                </c:pt>
                <c:pt idx="89">
                  <c:v>1.0133779264214047</c:v>
                </c:pt>
                <c:pt idx="90">
                  <c:v>1.0132013201320131</c:v>
                </c:pt>
                <c:pt idx="91">
                  <c:v>1.0130293159609121</c:v>
                </c:pt>
                <c:pt idx="92">
                  <c:v>1.0128617363344052</c:v>
                </c:pt>
                <c:pt idx="93">
                  <c:v>1.0126984126984127</c:v>
                </c:pt>
                <c:pt idx="94">
                  <c:v>1.0125391849529781</c:v>
                </c:pt>
                <c:pt idx="95">
                  <c:v>1.0154798761609907</c:v>
                </c:pt>
                <c:pt idx="96">
                  <c:v>1.0121951219512195</c:v>
                </c:pt>
                <c:pt idx="97">
                  <c:v>1.0120481927710843</c:v>
                </c:pt>
                <c:pt idx="98">
                  <c:v>1.0119047619047619</c:v>
                </c:pt>
                <c:pt idx="99">
                  <c:v>1.0147058823529411</c:v>
                </c:pt>
                <c:pt idx="100">
                  <c:v>1.0115942028985507</c:v>
                </c:pt>
                <c:pt idx="101">
                  <c:v>1.0114613180515759</c:v>
                </c:pt>
                <c:pt idx="102">
                  <c:v>1.0141643059490084</c:v>
                </c:pt>
                <c:pt idx="103">
                  <c:v>1.011173184357542</c:v>
                </c:pt>
                <c:pt idx="104">
                  <c:v>1.011049723756906</c:v>
                </c:pt>
                <c:pt idx="105">
                  <c:v>1.0109289617486339</c:v>
                </c:pt>
                <c:pt idx="106">
                  <c:v>1.0135135135135136</c:v>
                </c:pt>
                <c:pt idx="107">
                  <c:v>1.0106666666666666</c:v>
                </c:pt>
                <c:pt idx="108">
                  <c:v>1.0158311345646438</c:v>
                </c:pt>
                <c:pt idx="109">
                  <c:v>1.0103896103896104</c:v>
                </c:pt>
                <c:pt idx="110">
                  <c:v>1.012853470437018</c:v>
                </c:pt>
                <c:pt idx="111">
                  <c:v>1.0101522842639594</c:v>
                </c:pt>
                <c:pt idx="112">
                  <c:v>1.0125628140703518</c:v>
                </c:pt>
                <c:pt idx="113">
                  <c:v>1.0099255583126552</c:v>
                </c:pt>
                <c:pt idx="114">
                  <c:v>1.0122850122850122</c:v>
                </c:pt>
                <c:pt idx="115">
                  <c:v>1.0097087378640777</c:v>
                </c:pt>
                <c:pt idx="116">
                  <c:v>1.0120192307692308</c:v>
                </c:pt>
                <c:pt idx="117">
                  <c:v>1.0095011876484561</c:v>
                </c:pt>
                <c:pt idx="118">
                  <c:v>1.0141176470588236</c:v>
                </c:pt>
                <c:pt idx="119">
                  <c:v>1.0092807424593968</c:v>
                </c:pt>
                <c:pt idx="120">
                  <c:v>1.0137931034482759</c:v>
                </c:pt>
                <c:pt idx="121">
                  <c:v>1.0090702947845804</c:v>
                </c:pt>
                <c:pt idx="122">
                  <c:v>1.0112359550561798</c:v>
                </c:pt>
                <c:pt idx="123">
                  <c:v>1.0133333333333334</c:v>
                </c:pt>
                <c:pt idx="124">
                  <c:v>1.0087719298245614</c:v>
                </c:pt>
                <c:pt idx="125">
                  <c:v>1.0108695652173914</c:v>
                </c:pt>
                <c:pt idx="126">
                  <c:v>1.010752688172043</c:v>
                </c:pt>
                <c:pt idx="127">
                  <c:v>1.0106382978723405</c:v>
                </c:pt>
                <c:pt idx="128">
                  <c:v>1.0105263157894737</c:v>
                </c:pt>
                <c:pt idx="129">
                  <c:v>1.9395833333333334</c:v>
                </c:pt>
                <c:pt idx="130">
                  <c:v>1.0064446831364124</c:v>
                </c:pt>
                <c:pt idx="131">
                  <c:v>1.0085378868729988</c:v>
                </c:pt>
                <c:pt idx="132">
                  <c:v>1.0063492063492063</c:v>
                </c:pt>
                <c:pt idx="133">
                  <c:v>1.0063091482649842</c:v>
                </c:pt>
                <c:pt idx="134">
                  <c:v>1.0083594566353187</c:v>
                </c:pt>
                <c:pt idx="135">
                  <c:v>1.0072538860103626</c:v>
                </c:pt>
                <c:pt idx="136">
                  <c:v>2.7994269340974212</c:v>
                </c:pt>
                <c:pt idx="137">
                  <c:v>1.0081883316274309</c:v>
                </c:pt>
                <c:pt idx="138">
                  <c:v>1.0071065989847716</c:v>
                </c:pt>
                <c:pt idx="139">
                  <c:v>2.6988950276243093</c:v>
                </c:pt>
                <c:pt idx="140">
                  <c:v>1.0081883316274309</c:v>
                </c:pt>
                <c:pt idx="141">
                  <c:v>2.6405405405405404</c:v>
                </c:pt>
                <c:pt idx="142">
                  <c:v>1.0081883316274309</c:v>
                </c:pt>
                <c:pt idx="143">
                  <c:v>1.0071065989847716</c:v>
                </c:pt>
                <c:pt idx="144">
                  <c:v>2.5376623376623377</c:v>
                </c:pt>
                <c:pt idx="145">
                  <c:v>2.511568123393316</c:v>
                </c:pt>
                <c:pt idx="146">
                  <c:v>1.0081883316274309</c:v>
                </c:pt>
                <c:pt idx="147">
                  <c:v>1.0071065989847716</c:v>
                </c:pt>
                <c:pt idx="148">
                  <c:v>2.4243176178660049</c:v>
                </c:pt>
                <c:pt idx="149">
                  <c:v>1.0081883316274309</c:v>
                </c:pt>
                <c:pt idx="150">
                  <c:v>2.371359223300971</c:v>
                </c:pt>
                <c:pt idx="151">
                  <c:v>1.0081883316274309</c:v>
                </c:pt>
                <c:pt idx="152">
                  <c:v>1.0071065989847716</c:v>
                </c:pt>
                <c:pt idx="153">
                  <c:v>2.2988235294117647</c:v>
                </c:pt>
                <c:pt idx="154">
                  <c:v>2.2668213457076565</c:v>
                </c:pt>
                <c:pt idx="155">
                  <c:v>1.0081883316274309</c:v>
                </c:pt>
                <c:pt idx="156">
                  <c:v>1.0071065989847716</c:v>
                </c:pt>
                <c:pt idx="157">
                  <c:v>2.1955056179775281</c:v>
                </c:pt>
                <c:pt idx="158">
                  <c:v>1.0081883316274309</c:v>
                </c:pt>
                <c:pt idx="159">
                  <c:v>2.1425438596491229</c:v>
                </c:pt>
                <c:pt idx="160">
                  <c:v>1.0081883316274309</c:v>
                </c:pt>
                <c:pt idx="161">
                  <c:v>1.0071065989847716</c:v>
                </c:pt>
                <c:pt idx="162">
                  <c:v>2.0787234042553191</c:v>
                </c:pt>
                <c:pt idx="163">
                  <c:v>2.0568421052631578</c:v>
                </c:pt>
                <c:pt idx="164">
                  <c:v>1.0081883316274309</c:v>
                </c:pt>
                <c:pt idx="165">
                  <c:v>1.0071065989847716</c:v>
                </c:pt>
                <c:pt idx="166">
                  <c:v>1.0426894343649946</c:v>
                </c:pt>
                <c:pt idx="167">
                  <c:v>1.0081883316274309</c:v>
                </c:pt>
                <c:pt idx="168">
                  <c:v>1.0273396424815984</c:v>
                </c:pt>
                <c:pt idx="169">
                  <c:v>1.0081883316274309</c:v>
                </c:pt>
                <c:pt idx="170">
                  <c:v>1.0071065989847716</c:v>
                </c:pt>
                <c:pt idx="171">
                  <c:v>1.0051440329218106</c:v>
                </c:pt>
                <c:pt idx="172">
                  <c:v>1.0081883316274309</c:v>
                </c:pt>
                <c:pt idx="173">
                  <c:v>1.0071065989847716</c:v>
                </c:pt>
                <c:pt idx="174">
                  <c:v>1.0104166666666667</c:v>
                </c:pt>
                <c:pt idx="175">
                  <c:v>1.0103092783505154</c:v>
                </c:pt>
                <c:pt idx="176">
                  <c:v>1.010204081632653</c:v>
                </c:pt>
                <c:pt idx="177">
                  <c:v>1.0101010101010102</c:v>
                </c:pt>
                <c:pt idx="178">
                  <c:v>1.01</c:v>
                </c:pt>
                <c:pt idx="179">
                  <c:v>1.0118811881188119</c:v>
                </c:pt>
                <c:pt idx="181">
                  <c:v>1.0116504854368933</c:v>
                </c:pt>
                <c:pt idx="182">
                  <c:v>1.0095969289827256</c:v>
                </c:pt>
                <c:pt idx="183">
                  <c:v>1.0095057034220531</c:v>
                </c:pt>
                <c:pt idx="184">
                  <c:v>1.0094161958568739</c:v>
                </c:pt>
                <c:pt idx="185">
                  <c:v>1.0111940298507462</c:v>
                </c:pt>
                <c:pt idx="186">
                  <c:v>1.0110701107011071</c:v>
                </c:pt>
                <c:pt idx="187">
                  <c:v>1.0072992700729928</c:v>
                </c:pt>
                <c:pt idx="188">
                  <c:v>1.0108695652173914</c:v>
                </c:pt>
                <c:pt idx="189">
                  <c:v>1.0089605734767024</c:v>
                </c:pt>
                <c:pt idx="190">
                  <c:v>1.0106571936056838</c:v>
                </c:pt>
                <c:pt idx="191">
                  <c:v>1.0070298769771528</c:v>
                </c:pt>
                <c:pt idx="192">
                  <c:v>1.0078277886497065</c:v>
                </c:pt>
                <c:pt idx="193">
                  <c:v>0</c:v>
                </c:pt>
                <c:pt idx="194">
                  <c:v>1.0085470085470085</c:v>
                </c:pt>
                <c:pt idx="195">
                  <c:v>1.0101694915254238</c:v>
                </c:pt>
                <c:pt idx="196">
                  <c:v>1.0083892617449663</c:v>
                </c:pt>
                <c:pt idx="197">
                  <c:v>1.0099833610648918</c:v>
                </c:pt>
                <c:pt idx="198">
                  <c:v>1.0098846787479407</c:v>
                </c:pt>
                <c:pt idx="199">
                  <c:v>1.0081566068515497</c:v>
                </c:pt>
                <c:pt idx="200">
                  <c:v>1.0097087378640777</c:v>
                </c:pt>
                <c:pt idx="201">
                  <c:v>1.0080128205128205</c:v>
                </c:pt>
                <c:pt idx="202">
                  <c:v>1.0095389507154213</c:v>
                </c:pt>
                <c:pt idx="203">
                  <c:v>1.0094488188976378</c:v>
                </c:pt>
                <c:pt idx="204">
                  <c:v>1.0078003120124805</c:v>
                </c:pt>
                <c:pt idx="205">
                  <c:v>1.0092879256965945</c:v>
                </c:pt>
                <c:pt idx="206">
                  <c:v>1.00920245398773</c:v>
                </c:pt>
                <c:pt idx="207">
                  <c:v>1.0075987841945289</c:v>
                </c:pt>
                <c:pt idx="208">
                  <c:v>1.0105580693815988</c:v>
                </c:pt>
                <c:pt idx="209">
                  <c:v>1.0074626865671641</c:v>
                </c:pt>
                <c:pt idx="210">
                  <c:v>1.0088888888888889</c:v>
                </c:pt>
                <c:pt idx="211">
                  <c:v>1.0088105726872247</c:v>
                </c:pt>
                <c:pt idx="212">
                  <c:v>1.007278020378457</c:v>
                </c:pt>
                <c:pt idx="213">
                  <c:v>1.0086705202312138</c:v>
                </c:pt>
                <c:pt idx="214">
                  <c:v>1.010028653295129</c:v>
                </c:pt>
                <c:pt idx="215">
                  <c:v>1.0070921985815602</c:v>
                </c:pt>
                <c:pt idx="216">
                  <c:v>1.0098591549295775</c:v>
                </c:pt>
                <c:pt idx="217">
                  <c:v>1.00836820083682</c:v>
                </c:pt>
                <c:pt idx="218">
                  <c:v>1.0069156293222683</c:v>
                </c:pt>
                <c:pt idx="219">
                  <c:v>1.0082417582417582</c:v>
                </c:pt>
                <c:pt idx="220">
                  <c:v>1.0095367847411445</c:v>
                </c:pt>
                <c:pt idx="221">
                  <c:v>1.0067476383265856</c:v>
                </c:pt>
                <c:pt idx="222">
                  <c:v>1.0093833780160857</c:v>
                </c:pt>
                <c:pt idx="223">
                  <c:v>1.0079681274900398</c:v>
                </c:pt>
                <c:pt idx="224">
                  <c:v>1.0065876152832676</c:v>
                </c:pt>
                <c:pt idx="225">
                  <c:v>1.0091623036649215</c:v>
                </c:pt>
                <c:pt idx="226">
                  <c:v>1.0090791180285343</c:v>
                </c:pt>
                <c:pt idx="227">
                  <c:v>1.006426735218509</c:v>
                </c:pt>
                <c:pt idx="228">
                  <c:v>1.0076628352490422</c:v>
                </c:pt>
                <c:pt idx="229">
                  <c:v>1.0088719898605829</c:v>
                </c:pt>
                <c:pt idx="230">
                  <c:v>1.0075376884422111</c:v>
                </c:pt>
                <c:pt idx="231">
                  <c:v>1.0087281795511223</c:v>
                </c:pt>
                <c:pt idx="232">
                  <c:v>1.0074165636588381</c:v>
                </c:pt>
                <c:pt idx="233">
                  <c:v>1.0061349693251533</c:v>
                </c:pt>
                <c:pt idx="234">
                  <c:v>1.0085365853658537</c:v>
                </c:pt>
                <c:pt idx="235">
                  <c:v>1.0084643288996373</c:v>
                </c:pt>
                <c:pt idx="236">
                  <c:v>1.0059952038369304</c:v>
                </c:pt>
                <c:pt idx="237">
                  <c:v>1.0083432657926104</c:v>
                </c:pt>
                <c:pt idx="238">
                  <c:v>1.008274231678487</c:v>
                </c:pt>
                <c:pt idx="239">
                  <c:v>1.0070339976553342</c:v>
                </c:pt>
                <c:pt idx="240">
                  <c:v>1.0069848661233993</c:v>
                </c:pt>
                <c:pt idx="241">
                  <c:v>1.0080924855491329</c:v>
                </c:pt>
                <c:pt idx="242">
                  <c:v>1.0080275229357798</c:v>
                </c:pt>
                <c:pt idx="243">
                  <c:v>1.006825938566553</c:v>
                </c:pt>
                <c:pt idx="244">
                  <c:v>1.006779661016949</c:v>
                </c:pt>
                <c:pt idx="245">
                  <c:v>1.0078563411896746</c:v>
                </c:pt>
                <c:pt idx="246">
                  <c:v>1.0066815144766148</c:v>
                </c:pt>
                <c:pt idx="247">
                  <c:v>1.0077433628318584</c:v>
                </c:pt>
                <c:pt idx="248">
                  <c:v>1.0076838638858396</c:v>
                </c:pt>
                <c:pt idx="249">
                  <c:v>1.0076252723311547</c:v>
                </c:pt>
                <c:pt idx="250">
                  <c:v>1.0064864864864864</c:v>
                </c:pt>
                <c:pt idx="251">
                  <c:v>1.0064446831364124</c:v>
                </c:pt>
                <c:pt idx="252">
                  <c:v>1.0085378868729988</c:v>
                </c:pt>
                <c:pt idx="253">
                  <c:v>1.0063492063492063</c:v>
                </c:pt>
                <c:pt idx="254">
                  <c:v>1.0063091482649842</c:v>
                </c:pt>
                <c:pt idx="255">
                  <c:v>1.0083594566353187</c:v>
                </c:pt>
                <c:pt idx="256">
                  <c:v>1.0072538860103626</c:v>
                </c:pt>
                <c:pt idx="257">
                  <c:v>1.0051440329218106</c:v>
                </c:pt>
                <c:pt idx="258">
                  <c:v>1.0081883316274309</c:v>
                </c:pt>
                <c:pt idx="259">
                  <c:v>1.0071065989847716</c:v>
                </c:pt>
                <c:pt idx="260">
                  <c:v>1.0070564516129032</c:v>
                </c:pt>
                <c:pt idx="261">
                  <c:v>1.0060060060060061</c:v>
                </c:pt>
                <c:pt idx="262">
                  <c:v>1.0069651741293533</c:v>
                </c:pt>
                <c:pt idx="263">
                  <c:v>1.0069169960474309</c:v>
                </c:pt>
                <c:pt idx="264">
                  <c:v>1.0068694798822375</c:v>
                </c:pt>
                <c:pt idx="265">
                  <c:v>1.00682261208577</c:v>
                </c:pt>
                <c:pt idx="266">
                  <c:v>1.0067763794772506</c:v>
                </c:pt>
                <c:pt idx="267">
                  <c:v>1.0067307692307692</c:v>
                </c:pt>
                <c:pt idx="268">
                  <c:v>1.0076408787010507</c:v>
                </c:pt>
                <c:pt idx="269">
                  <c:v>1.0047393364928909</c:v>
                </c:pt>
                <c:pt idx="270">
                  <c:v>1.0075471698113208</c:v>
                </c:pt>
                <c:pt idx="271">
                  <c:v>1.0065543071161049</c:v>
                </c:pt>
                <c:pt idx="272">
                  <c:v>1.0065116279069768</c:v>
                </c:pt>
                <c:pt idx="273">
                  <c:v>1.0064695009242144</c:v>
                </c:pt>
                <c:pt idx="274">
                  <c:v>1.0064279155188247</c:v>
                </c:pt>
                <c:pt idx="275">
                  <c:v>1.0063868613138687</c:v>
                </c:pt>
                <c:pt idx="276">
                  <c:v>1.0072529465095195</c:v>
                </c:pt>
                <c:pt idx="277">
                  <c:v>1.0063006300630064</c:v>
                </c:pt>
                <c:pt idx="278">
                  <c:v>1.0062611806797854</c:v>
                </c:pt>
                <c:pt idx="279">
                  <c:v>1.0062222222222221</c:v>
                </c:pt>
                <c:pt idx="280">
                  <c:v>1.0061837455830389</c:v>
                </c:pt>
                <c:pt idx="281">
                  <c:v>1.0070237050043898</c:v>
                </c:pt>
                <c:pt idx="282">
                  <c:v>1.005231037489102</c:v>
                </c:pt>
                <c:pt idx="283">
                  <c:v>1.0069384215091066</c:v>
                </c:pt>
                <c:pt idx="284">
                  <c:v>1.0060292850990527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075-4D62-A922-98ECC1032456}"/>
            </c:ext>
          </c:extLst>
        </c:ser>
        <c:ser>
          <c:idx val="2"/>
          <c:order val="2"/>
          <c:tx>
            <c:strRef>
              <c:f>오버클락!$CP$7</c:f>
              <c:strCache>
                <c:ptCount val="1"/>
                <c:pt idx="0">
                  <c:v>파밍 돌파 증가량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val>
            <c:numRef>
              <c:f>오버클락!$CP$8:$CP$292</c:f>
              <c:numCache>
                <c:formatCode>0.0000</c:formatCode>
                <c:ptCount val="285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1.0006944444444446</c:v>
                </c:pt>
                <c:pt idx="4">
                  <c:v>1</c:v>
                </c:pt>
                <c:pt idx="5">
                  <c:v>1.0010409437890353</c:v>
                </c:pt>
                <c:pt idx="6">
                  <c:v>1.0010398613518197</c:v>
                </c:pt>
                <c:pt idx="7">
                  <c:v>1.0010387811634349</c:v>
                </c:pt>
                <c:pt idx="8">
                  <c:v>1.00103770321688</c:v>
                </c:pt>
                <c:pt idx="9">
                  <c:v>1.0010366275051832</c:v>
                </c:pt>
                <c:pt idx="10">
                  <c:v>1.0010355540214015</c:v>
                </c:pt>
                <c:pt idx="11">
                  <c:v>1.0010344827586206</c:v>
                </c:pt>
                <c:pt idx="12">
                  <c:v>1.0006889424733034</c:v>
                </c:pt>
                <c:pt idx="13">
                  <c:v>1.002065404475043</c:v>
                </c:pt>
                <c:pt idx="14">
                  <c:v>1.0010305736860186</c:v>
                </c:pt>
                <c:pt idx="15">
                  <c:v>1.0020590253946466</c:v>
                </c:pt>
                <c:pt idx="16">
                  <c:v>1.0010273972602739</c:v>
                </c:pt>
                <c:pt idx="17">
                  <c:v>1.0017105713308245</c:v>
                </c:pt>
                <c:pt idx="18">
                  <c:v>1.0010245901639345</c:v>
                </c:pt>
                <c:pt idx="19">
                  <c:v>1.0020470829068577</c:v>
                </c:pt>
                <c:pt idx="20">
                  <c:v>1.0020429009193055</c:v>
                </c:pt>
                <c:pt idx="21">
                  <c:v>1.0020387359836902</c:v>
                </c:pt>
                <c:pt idx="22">
                  <c:v>1.0016954899966091</c:v>
                </c:pt>
                <c:pt idx="23">
                  <c:v>1.0010155721056195</c:v>
                </c:pt>
                <c:pt idx="24">
                  <c:v>1.0020290835306054</c:v>
                </c:pt>
                <c:pt idx="25">
                  <c:v>1.0020249746878165</c:v>
                </c:pt>
                <c:pt idx="26">
                  <c:v>1.0026945099360054</c:v>
                </c:pt>
                <c:pt idx="27">
                  <c:v>1.0020154517971112</c:v>
                </c:pt>
                <c:pt idx="28">
                  <c:v>1.0020113979215555</c:v>
                </c:pt>
                <c:pt idx="29">
                  <c:v>1.0020073603211777</c:v>
                </c:pt>
                <c:pt idx="30">
                  <c:v>1.001669449081803</c:v>
                </c:pt>
                <c:pt idx="31">
                  <c:v>1.0029999999999999</c:v>
                </c:pt>
                <c:pt idx="32">
                  <c:v>1.0019940179461615</c:v>
                </c:pt>
                <c:pt idx="33">
                  <c:v>1.0019900497512437</c:v>
                </c:pt>
                <c:pt idx="34">
                  <c:v>1.0026481297583583</c:v>
                </c:pt>
                <c:pt idx="35">
                  <c:v>1.0019808517662594</c:v>
                </c:pt>
                <c:pt idx="36">
                  <c:v>1.0029654036243822</c:v>
                </c:pt>
                <c:pt idx="37">
                  <c:v>1.0016425755584757</c:v>
                </c:pt>
                <c:pt idx="38">
                  <c:v>1.0029517874713021</c:v>
                </c:pt>
                <c:pt idx="39">
                  <c:v>1.0029431000654023</c:v>
                </c:pt>
                <c:pt idx="40">
                  <c:v>1.0016302575806977</c:v>
                </c:pt>
                <c:pt idx="41">
                  <c:v>1.0029296875</c:v>
                </c:pt>
                <c:pt idx="42">
                  <c:v>1.0029211295034079</c:v>
                </c:pt>
                <c:pt idx="43">
                  <c:v>1.002588996763754</c:v>
                </c:pt>
                <c:pt idx="44">
                  <c:v>1.0019367333763718</c:v>
                </c:pt>
                <c:pt idx="45">
                  <c:v>1.0028994845360826</c:v>
                </c:pt>
                <c:pt idx="46">
                  <c:v>1.0025698682942499</c:v>
                </c:pt>
                <c:pt idx="47">
                  <c:v>1.0028836911246395</c:v>
                </c:pt>
                <c:pt idx="48">
                  <c:v>1.0028753993610224</c:v>
                </c:pt>
                <c:pt idx="49">
                  <c:v>1.0025485823510671</c:v>
                </c:pt>
                <c:pt idx="50">
                  <c:v>1.0028598665395614</c:v>
                </c:pt>
                <c:pt idx="51">
                  <c:v>1.0038022813688212</c:v>
                </c:pt>
                <c:pt idx="52">
                  <c:v>1.0025252525252526</c:v>
                </c:pt>
                <c:pt idx="53">
                  <c:v>1.0028337531486147</c:v>
                </c:pt>
                <c:pt idx="54">
                  <c:v>1.0025117739403453</c:v>
                </c:pt>
                <c:pt idx="55">
                  <c:v>1.0028186658315064</c:v>
                </c:pt>
                <c:pt idx="56">
                  <c:v>1.0037476577139288</c:v>
                </c:pt>
                <c:pt idx="57">
                  <c:v>1.0024891101431239</c:v>
                </c:pt>
                <c:pt idx="58">
                  <c:v>1.0027932960893855</c:v>
                </c:pt>
                <c:pt idx="59">
                  <c:v>1.003404518724853</c:v>
                </c:pt>
                <c:pt idx="60">
                  <c:v>1.0027760641579273</c:v>
                </c:pt>
                <c:pt idx="61">
                  <c:v>1.0036911719470931</c:v>
                </c:pt>
                <c:pt idx="62">
                  <c:v>1.0024517315353969</c:v>
                </c:pt>
                <c:pt idx="63">
                  <c:v>1.0036686028737389</c:v>
                </c:pt>
                <c:pt idx="64">
                  <c:v>1.0024367956137679</c:v>
                </c:pt>
                <c:pt idx="65">
                  <c:v>1.0036463081130356</c:v>
                </c:pt>
                <c:pt idx="66">
                  <c:v>1.0033303057826219</c:v>
                </c:pt>
                <c:pt idx="67">
                  <c:v>1.0027157513578757</c:v>
                </c:pt>
                <c:pt idx="68">
                  <c:v>1.0036111947035811</c:v>
                </c:pt>
                <c:pt idx="69">
                  <c:v>1.0032983508245876</c:v>
                </c:pt>
                <c:pt idx="70">
                  <c:v>1.0035863717872087</c:v>
                </c:pt>
                <c:pt idx="71">
                  <c:v>1.0023823704586063</c:v>
                </c:pt>
                <c:pt idx="72">
                  <c:v>1.0035650623885919</c:v>
                </c:pt>
                <c:pt idx="73">
                  <c:v>1.0032563647128478</c:v>
                </c:pt>
                <c:pt idx="74">
                  <c:v>1.0035408675125406</c:v>
                </c:pt>
                <c:pt idx="75">
                  <c:v>1.0032343428403412</c:v>
                </c:pt>
                <c:pt idx="76">
                  <c:v>1.0035169988276671</c:v>
                </c:pt>
                <c:pt idx="77">
                  <c:v>1.00321261682243</c:v>
                </c:pt>
                <c:pt idx="78">
                  <c:v>1.0034934497816594</c:v>
                </c:pt>
                <c:pt idx="79">
                  <c:v>1.0031911807368727</c:v>
                </c:pt>
                <c:pt idx="80">
                  <c:v>1.0034702139965297</c:v>
                </c:pt>
                <c:pt idx="81">
                  <c:v>1.0031700288184437</c:v>
                </c:pt>
                <c:pt idx="82">
                  <c:v>1.0034472852628555</c:v>
                </c:pt>
                <c:pt idx="83">
                  <c:v>1.0040080160320641</c:v>
                </c:pt>
                <c:pt idx="84">
                  <c:v>1.0034217279726261</c:v>
                </c:pt>
                <c:pt idx="85">
                  <c:v>1.003125888036374</c:v>
                </c:pt>
                <c:pt idx="86">
                  <c:v>1.0033994334277621</c:v>
                </c:pt>
                <c:pt idx="87">
                  <c:v>1.0039525691699605</c:v>
                </c:pt>
                <c:pt idx="88">
                  <c:v>1.0033745781777277</c:v>
                </c:pt>
                <c:pt idx="89">
                  <c:v>1.0030829596412556</c:v>
                </c:pt>
                <c:pt idx="90">
                  <c:v>1.0041911148365466</c:v>
                </c:pt>
                <c:pt idx="91">
                  <c:v>1.0030606566499722</c:v>
                </c:pt>
                <c:pt idx="92">
                  <c:v>1.0041608876560333</c:v>
                </c:pt>
                <c:pt idx="93">
                  <c:v>1.0030386740331492</c:v>
                </c:pt>
                <c:pt idx="94">
                  <c:v>1.0041310933627099</c:v>
                </c:pt>
                <c:pt idx="95">
                  <c:v>1.0030170049369171</c:v>
                </c:pt>
                <c:pt idx="96">
                  <c:v>1.0041017227235438</c:v>
                </c:pt>
                <c:pt idx="97">
                  <c:v>1.002995642701525</c:v>
                </c:pt>
                <c:pt idx="98">
                  <c:v>1.0038012489818082</c:v>
                </c:pt>
                <c:pt idx="99">
                  <c:v>1.004057343792264</c:v>
                </c:pt>
                <c:pt idx="100">
                  <c:v>1.0029633620689655</c:v>
                </c:pt>
                <c:pt idx="101">
                  <c:v>1.0040290088638195</c:v>
                </c:pt>
                <c:pt idx="102">
                  <c:v>1.0037453183520599</c:v>
                </c:pt>
                <c:pt idx="103">
                  <c:v>1.0039978678038379</c:v>
                </c:pt>
                <c:pt idx="104">
                  <c:v>1.0029200955667641</c:v>
                </c:pt>
                <c:pt idx="105">
                  <c:v>1.003705664372684</c:v>
                </c:pt>
                <c:pt idx="106">
                  <c:v>1.0039556962025316</c:v>
                </c:pt>
                <c:pt idx="107">
                  <c:v>1.0036774363015497</c:v>
                </c:pt>
                <c:pt idx="108">
                  <c:v>1.0039256739073541</c:v>
                </c:pt>
                <c:pt idx="109">
                  <c:v>1.0036496350364963</c:v>
                </c:pt>
                <c:pt idx="110">
                  <c:v>1.0036363636363637</c:v>
                </c:pt>
                <c:pt idx="111">
                  <c:v>1.0038819875776397</c:v>
                </c:pt>
                <c:pt idx="112">
                  <c:v>1.0036091776230986</c:v>
                </c:pt>
                <c:pt idx="113">
                  <c:v>1.0038530696121244</c:v>
                </c:pt>
                <c:pt idx="114">
                  <c:v>1.0035823950870011</c:v>
                </c:pt>
                <c:pt idx="115">
                  <c:v>1.0035696073431923</c:v>
                </c:pt>
                <c:pt idx="116">
                  <c:v>1.0038109756097562</c:v>
                </c:pt>
                <c:pt idx="117">
                  <c:v>1.0035434067324729</c:v>
                </c:pt>
                <c:pt idx="118">
                  <c:v>1.003783102143758</c:v>
                </c:pt>
                <c:pt idx="119">
                  <c:v>1.0042713567839197</c:v>
                </c:pt>
                <c:pt idx="120">
                  <c:v>1.0035026269702276</c:v>
                </c:pt>
                <c:pt idx="121">
                  <c:v>1.0037397157816006</c:v>
                </c:pt>
                <c:pt idx="122">
                  <c:v>1.0034773969200199</c:v>
                </c:pt>
                <c:pt idx="123">
                  <c:v>1.0042079207920791</c:v>
                </c:pt>
                <c:pt idx="124">
                  <c:v>1.003697313285679</c:v>
                </c:pt>
                <c:pt idx="125">
                  <c:v>1.0034381139489195</c:v>
                </c:pt>
                <c:pt idx="126">
                  <c:v>1.0044052863436124</c:v>
                </c:pt>
                <c:pt idx="127">
                  <c:v>1.0034113060428851</c:v>
                </c:pt>
                <c:pt idx="128">
                  <c:v>1.0041282175813502</c:v>
                </c:pt>
                <c:pt idx="129">
                  <c:v>1.3412333736396613</c:v>
                </c:pt>
                <c:pt idx="130">
                  <c:v>1.0037865128020196</c:v>
                </c:pt>
                <c:pt idx="131">
                  <c:v>1.0041314891323874</c:v>
                </c:pt>
                <c:pt idx="132">
                  <c:v>1.0035778175313059</c:v>
                </c:pt>
                <c:pt idx="133">
                  <c:v>1.0035650623885919</c:v>
                </c:pt>
                <c:pt idx="134">
                  <c:v>1.0040852575488455</c:v>
                </c:pt>
                <c:pt idx="135">
                  <c:v>1.003537944454272</c:v>
                </c:pt>
                <c:pt idx="136">
                  <c:v>1.5291431641149611</c:v>
                </c:pt>
                <c:pt idx="137">
                  <c:v>1.0040400491832076</c:v>
                </c:pt>
                <c:pt idx="138">
                  <c:v>1.0034989503149054</c:v>
                </c:pt>
                <c:pt idx="139">
                  <c:v>1.5112821874170428</c:v>
                </c:pt>
                <c:pt idx="140">
                  <c:v>1.0040400491832076</c:v>
                </c:pt>
                <c:pt idx="141">
                  <c:v>1.5013185654008439</c:v>
                </c:pt>
                <c:pt idx="142">
                  <c:v>1.0040400491832076</c:v>
                </c:pt>
                <c:pt idx="143">
                  <c:v>1.0034989503149054</c:v>
                </c:pt>
                <c:pt idx="144">
                  <c:v>1.4840980187695516</c:v>
                </c:pt>
                <c:pt idx="145">
                  <c:v>1.4787012987012986</c:v>
                </c:pt>
                <c:pt idx="146">
                  <c:v>1.0040400491832076</c:v>
                </c:pt>
                <c:pt idx="147">
                  <c:v>1.0034989503149054</c:v>
                </c:pt>
                <c:pt idx="148">
                  <c:v>1.462368353454919</c:v>
                </c:pt>
                <c:pt idx="149">
                  <c:v>1.0040400491832076</c:v>
                </c:pt>
                <c:pt idx="150">
                  <c:v>1.4515553289138194</c:v>
                </c:pt>
                <c:pt idx="151">
                  <c:v>1.0040400491832076</c:v>
                </c:pt>
                <c:pt idx="152">
                  <c:v>1.0034989503149054</c:v>
                </c:pt>
                <c:pt idx="153">
                  <c:v>1.4358133669609079</c:v>
                </c:pt>
                <c:pt idx="154">
                  <c:v>1.4304020100502512</c:v>
                </c:pt>
                <c:pt idx="155">
                  <c:v>1.0040400491832076</c:v>
                </c:pt>
                <c:pt idx="156">
                  <c:v>1.0034989503149054</c:v>
                </c:pt>
                <c:pt idx="157">
                  <c:v>1.4140586189766517</c:v>
                </c:pt>
                <c:pt idx="158">
                  <c:v>1.0040400491832076</c:v>
                </c:pt>
                <c:pt idx="159">
                  <c:v>1.4032536356913976</c:v>
                </c:pt>
                <c:pt idx="160">
                  <c:v>1.0040400491832076</c:v>
                </c:pt>
                <c:pt idx="161">
                  <c:v>1.0034989503149054</c:v>
                </c:pt>
                <c:pt idx="162">
                  <c:v>1.3871832358674463</c:v>
                </c:pt>
                <c:pt idx="163">
                  <c:v>1.3824672170956775</c:v>
                </c:pt>
                <c:pt idx="164">
                  <c:v>1.0040400491832076</c:v>
                </c:pt>
                <c:pt idx="165">
                  <c:v>1.0034989503149054</c:v>
                </c:pt>
                <c:pt idx="166">
                  <c:v>1.0226333752469912</c:v>
                </c:pt>
                <c:pt idx="167">
                  <c:v>1.0040400491832076</c:v>
                </c:pt>
                <c:pt idx="168">
                  <c:v>1.0147950089126561</c:v>
                </c:pt>
                <c:pt idx="169">
                  <c:v>1.0040400491832076</c:v>
                </c:pt>
                <c:pt idx="170">
                  <c:v>1.0034989503149054</c:v>
                </c:pt>
                <c:pt idx="171">
                  <c:v>1.0035254715318174</c:v>
                </c:pt>
                <c:pt idx="172">
                  <c:v>1.0040400491832076</c:v>
                </c:pt>
                <c:pt idx="173">
                  <c:v>1.0034989503149054</c:v>
                </c:pt>
                <c:pt idx="174">
                  <c:v>1.003627569528416</c:v>
                </c:pt>
                <c:pt idx="175">
                  <c:v>1.0040963855421687</c:v>
                </c:pt>
                <c:pt idx="176">
                  <c:v>1.0033597312215023</c:v>
                </c:pt>
                <c:pt idx="177">
                  <c:v>1.0043051901458981</c:v>
                </c:pt>
                <c:pt idx="178">
                  <c:v>1.0033341271731364</c:v>
                </c:pt>
                <c:pt idx="179">
                  <c:v>1.0040351293615002</c:v>
                </c:pt>
                <c:pt idx="181">
                  <c:v>1.0040047114252062</c:v>
                </c:pt>
                <c:pt idx="182">
                  <c:v>1.0039887376818395</c:v>
                </c:pt>
                <c:pt idx="183">
                  <c:v>1.0035054919373685</c:v>
                </c:pt>
                <c:pt idx="184">
                  <c:v>1.003959012575687</c:v>
                </c:pt>
                <c:pt idx="185">
                  <c:v>1.0039434006031083</c:v>
                </c:pt>
                <c:pt idx="186">
                  <c:v>1.0039279112754158</c:v>
                </c:pt>
                <c:pt idx="187">
                  <c:v>1.0034522439585731</c:v>
                </c:pt>
                <c:pt idx="188">
                  <c:v>1.0038990825688074</c:v>
                </c:pt>
                <c:pt idx="189">
                  <c:v>1.0038839387708476</c:v>
                </c:pt>
                <c:pt idx="190">
                  <c:v>1.0040964952207556</c:v>
                </c:pt>
                <c:pt idx="191">
                  <c:v>1.0038531278331821</c:v>
                </c:pt>
                <c:pt idx="192">
                  <c:v>1.0035460992907801</c:v>
                </c:pt>
                <c:pt idx="193">
                  <c:v>0</c:v>
                </c:pt>
                <c:pt idx="194">
                  <c:v>1.0038082437275986</c:v>
                </c:pt>
                <c:pt idx="195">
                  <c:v>1.0037937960276724</c:v>
                </c:pt>
                <c:pt idx="196">
                  <c:v>1.003779457536683</c:v>
                </c:pt>
                <c:pt idx="197">
                  <c:v>1.003986710963455</c:v>
                </c:pt>
                <c:pt idx="198">
                  <c:v>1.0037502757555703</c:v>
                </c:pt>
                <c:pt idx="199">
                  <c:v>1.0037362637362637</c:v>
                </c:pt>
                <c:pt idx="200">
                  <c:v>1.0037223560324064</c:v>
                </c:pt>
                <c:pt idx="201">
                  <c:v>1.0039267015706805</c:v>
                </c:pt>
                <c:pt idx="202">
                  <c:v>1.0036940460669275</c:v>
                </c:pt>
                <c:pt idx="203">
                  <c:v>1.0036804503139207</c:v>
                </c:pt>
                <c:pt idx="204">
                  <c:v>1.0043140638481449</c:v>
                </c:pt>
                <c:pt idx="205">
                  <c:v>1.0038659793814433</c:v>
                </c:pt>
                <c:pt idx="206">
                  <c:v>1.0036371416345742</c:v>
                </c:pt>
                <c:pt idx="207">
                  <c:v>1.0036239607759541</c:v>
                </c:pt>
                <c:pt idx="208">
                  <c:v>1.0042480883602378</c:v>
                </c:pt>
                <c:pt idx="209">
                  <c:v>1.0038071065989849</c:v>
                </c:pt>
                <c:pt idx="210">
                  <c:v>1.0035819637589549</c:v>
                </c:pt>
                <c:pt idx="211">
                  <c:v>1.004199034222129</c:v>
                </c:pt>
                <c:pt idx="212">
                  <c:v>1.0035542546518921</c:v>
                </c:pt>
                <c:pt idx="213">
                  <c:v>1.0037499999999999</c:v>
                </c:pt>
                <c:pt idx="214">
                  <c:v>1.0041511000415111</c:v>
                </c:pt>
                <c:pt idx="215">
                  <c:v>1.003513848697809</c:v>
                </c:pt>
                <c:pt idx="216">
                  <c:v>1.004119464469619</c:v>
                </c:pt>
                <c:pt idx="217">
                  <c:v>1.0036923076923077</c:v>
                </c:pt>
                <c:pt idx="218">
                  <c:v>1.0040874718986308</c:v>
                </c:pt>
                <c:pt idx="219">
                  <c:v>1.0034602076124568</c:v>
                </c:pt>
                <c:pt idx="220">
                  <c:v>1.0040567951318458</c:v>
                </c:pt>
                <c:pt idx="221">
                  <c:v>1.0036363636363637</c:v>
                </c:pt>
                <c:pt idx="222">
                  <c:v>1.0040257648953301</c:v>
                </c:pt>
                <c:pt idx="223">
                  <c:v>1.004009623095429</c:v>
                </c:pt>
                <c:pt idx="224">
                  <c:v>1.0033945686900958</c:v>
                </c:pt>
                <c:pt idx="225">
                  <c:v>1.0039800995024875</c:v>
                </c:pt>
                <c:pt idx="226">
                  <c:v>1.00396432111001</c:v>
                </c:pt>
                <c:pt idx="227">
                  <c:v>1.0035538005923001</c:v>
                </c:pt>
                <c:pt idx="228">
                  <c:v>1.0039346842415897</c:v>
                </c:pt>
                <c:pt idx="229">
                  <c:v>1.0039192631785225</c:v>
                </c:pt>
                <c:pt idx="230">
                  <c:v>1.0039039625219597</c:v>
                </c:pt>
                <c:pt idx="231">
                  <c:v>1.0038887808671981</c:v>
                </c:pt>
                <c:pt idx="232">
                  <c:v>1.0034863451481697</c:v>
                </c:pt>
                <c:pt idx="233">
                  <c:v>1.0038602586373286</c:v>
                </c:pt>
                <c:pt idx="234">
                  <c:v>1.0038454143433955</c:v>
                </c:pt>
                <c:pt idx="235">
                  <c:v>1.0038306837770543</c:v>
                </c:pt>
                <c:pt idx="236">
                  <c:v>1.0038160656363289</c:v>
                </c:pt>
                <c:pt idx="237">
                  <c:v>1.0038015586390421</c:v>
                </c:pt>
                <c:pt idx="238">
                  <c:v>1.0039765195985608</c:v>
                </c:pt>
                <c:pt idx="239">
                  <c:v>1.00377216144851</c:v>
                </c:pt>
                <c:pt idx="240">
                  <c:v>1.0037579857196544</c:v>
                </c:pt>
                <c:pt idx="241">
                  <c:v>1.0037439161362784</c:v>
                </c:pt>
                <c:pt idx="242">
                  <c:v>1.0037299515106304</c:v>
                </c:pt>
                <c:pt idx="243">
                  <c:v>1.0037160906726124</c:v>
                </c:pt>
                <c:pt idx="244">
                  <c:v>1.0038874490929286</c:v>
                </c:pt>
                <c:pt idx="245">
                  <c:v>1.0036879955744054</c:v>
                </c:pt>
                <c:pt idx="246">
                  <c:v>1.0036744442403087</c:v>
                </c:pt>
                <c:pt idx="247">
                  <c:v>1.0042101409481969</c:v>
                </c:pt>
                <c:pt idx="248">
                  <c:v>1.0036456434560701</c:v>
                </c:pt>
                <c:pt idx="249">
                  <c:v>1.0036324010170723</c:v>
                </c:pt>
                <c:pt idx="250">
                  <c:v>1.0036192544335867</c:v>
                </c:pt>
                <c:pt idx="251">
                  <c:v>1.0037865128020196</c:v>
                </c:pt>
                <c:pt idx="252">
                  <c:v>1.0041314891323874</c:v>
                </c:pt>
                <c:pt idx="253">
                  <c:v>1.0035778175313059</c:v>
                </c:pt>
                <c:pt idx="254">
                  <c:v>1.0035650623885919</c:v>
                </c:pt>
                <c:pt idx="255">
                  <c:v>1.0040852575488455</c:v>
                </c:pt>
                <c:pt idx="256">
                  <c:v>1.003537944454272</c:v>
                </c:pt>
                <c:pt idx="257">
                  <c:v>1.0035254715318174</c:v>
                </c:pt>
                <c:pt idx="258">
                  <c:v>1.0040400491832076</c:v>
                </c:pt>
                <c:pt idx="259">
                  <c:v>1.0034989503149054</c:v>
                </c:pt>
                <c:pt idx="260">
                  <c:v>1.0036610878661087</c:v>
                </c:pt>
                <c:pt idx="261">
                  <c:v>1.0039951363557409</c:v>
                </c:pt>
                <c:pt idx="262">
                  <c:v>1.0034602076124568</c:v>
                </c:pt>
                <c:pt idx="263">
                  <c:v>1.0039655172413793</c:v>
                </c:pt>
                <c:pt idx="264">
                  <c:v>1.0034346556757685</c:v>
                </c:pt>
                <c:pt idx="265">
                  <c:v>1.0039363340749614</c:v>
                </c:pt>
                <c:pt idx="266">
                  <c:v>1.0039209001022844</c:v>
                </c:pt>
                <c:pt idx="267">
                  <c:v>1.0033961623365597</c:v>
                </c:pt>
                <c:pt idx="268">
                  <c:v>1.0038923675748859</c:v>
                </c:pt>
                <c:pt idx="269">
                  <c:v>1.0033715441672286</c:v>
                </c:pt>
                <c:pt idx="270">
                  <c:v>1.003864247311828</c:v>
                </c:pt>
                <c:pt idx="271">
                  <c:v>1.0040167364016737</c:v>
                </c:pt>
                <c:pt idx="272">
                  <c:v>1.0033338889814969</c:v>
                </c:pt>
                <c:pt idx="273">
                  <c:v>1.0038212327629175</c:v>
                </c:pt>
                <c:pt idx="274">
                  <c:v>1.0038066865276398</c:v>
                </c:pt>
                <c:pt idx="275">
                  <c:v>1.0032976092333059</c:v>
                </c:pt>
                <c:pt idx="276">
                  <c:v>1.0037797863599014</c:v>
                </c:pt>
                <c:pt idx="277">
                  <c:v>1.003765553372626</c:v>
                </c:pt>
                <c:pt idx="278">
                  <c:v>1.0037514271733812</c:v>
                </c:pt>
                <c:pt idx="279">
                  <c:v>1.0037374065648359</c:v>
                </c:pt>
                <c:pt idx="280">
                  <c:v>1.003237817710863</c:v>
                </c:pt>
                <c:pt idx="281">
                  <c:v>1.0037114732935291</c:v>
                </c:pt>
                <c:pt idx="282">
                  <c:v>1.0036977491961414</c:v>
                </c:pt>
                <c:pt idx="283">
                  <c:v>1.0036841262213678</c:v>
                </c:pt>
                <c:pt idx="284">
                  <c:v>1.0036706032556655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075-4D62-A922-98ECC10324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866340128"/>
        <c:axId val="1866327648"/>
      </c:lineChart>
      <c:catAx>
        <c:axId val="1866340128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866327648"/>
        <c:crosses val="autoZero"/>
        <c:auto val="1"/>
        <c:lblAlgn val="ctr"/>
        <c:lblOffset val="100"/>
        <c:noMultiLvlLbl val="0"/>
      </c:catAx>
      <c:valAx>
        <c:axId val="1866327648"/>
        <c:scaling>
          <c:orientation val="minMax"/>
          <c:min val="1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86634012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ko-KR" altLang="en-US"/>
              <a:t>크레딧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오버클락!$CC$7</c:f>
              <c:strCache>
                <c:ptCount val="1"/>
                <c:pt idx="0">
                  <c:v>요구 크레딧 증가량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val>
            <c:numRef>
              <c:f>오버클락!$CC$8:$CC$292</c:f>
              <c:numCache>
                <c:formatCode>General</c:formatCode>
                <c:ptCount val="285"/>
                <c:pt idx="0">
                  <c:v>1</c:v>
                </c:pt>
                <c:pt idx="1">
                  <c:v>1</c:v>
                </c:pt>
                <c:pt idx="2" formatCode="0.00">
                  <c:v>1.0625</c:v>
                </c:pt>
                <c:pt idx="3" formatCode="0.00">
                  <c:v>1.0588235294117647</c:v>
                </c:pt>
                <c:pt idx="4" formatCode="0.00">
                  <c:v>1.0555555555555556</c:v>
                </c:pt>
                <c:pt idx="5" formatCode="0.00">
                  <c:v>1.0526315789473684</c:v>
                </c:pt>
                <c:pt idx="6" formatCode="0.00">
                  <c:v>1.1000000000000001</c:v>
                </c:pt>
                <c:pt idx="7" formatCode="0.00">
                  <c:v>1.1363636363636365</c:v>
                </c:pt>
                <c:pt idx="8" formatCode="0.00">
                  <c:v>1.1200000000000001</c:v>
                </c:pt>
                <c:pt idx="9" formatCode="0.00">
                  <c:v>1.1071428571428572</c:v>
                </c:pt>
                <c:pt idx="10" formatCode="0.00">
                  <c:v>1.096774193548387</c:v>
                </c:pt>
                <c:pt idx="11" formatCode="0.00">
                  <c:v>1.588235294117647</c:v>
                </c:pt>
                <c:pt idx="12" formatCode="0.00">
                  <c:v>1.0925925925925926</c:v>
                </c:pt>
                <c:pt idx="13" formatCode="0.00">
                  <c:v>1.1016949152542372</c:v>
                </c:pt>
                <c:pt idx="14" formatCode="0.00">
                  <c:v>1.1230769230769231</c:v>
                </c:pt>
                <c:pt idx="15" formatCode="0.00">
                  <c:v>1.1095890410958904</c:v>
                </c:pt>
                <c:pt idx="16" formatCode="0.00">
                  <c:v>1.1481481481481481</c:v>
                </c:pt>
                <c:pt idx="17" formatCode="0.00">
                  <c:v>1.1290322580645162</c:v>
                </c:pt>
                <c:pt idx="18" formatCode="0.00">
                  <c:v>1.361904761904762</c:v>
                </c:pt>
                <c:pt idx="19" formatCode="0.00">
                  <c:v>1.083916083916084</c:v>
                </c:pt>
                <c:pt idx="20" formatCode="0.00">
                  <c:v>1.0451612903225806</c:v>
                </c:pt>
                <c:pt idx="21" formatCode="0.00">
                  <c:v>1.0432098765432098</c:v>
                </c:pt>
                <c:pt idx="22" formatCode="0.00">
                  <c:v>1.0414201183431953</c:v>
                </c:pt>
                <c:pt idx="23" formatCode="0.00">
                  <c:v>1.0511363636363635</c:v>
                </c:pt>
                <c:pt idx="24" formatCode="0.00">
                  <c:v>1.1405405405405404</c:v>
                </c:pt>
                <c:pt idx="25" formatCode="0.00">
                  <c:v>1.0426540284360191</c:v>
                </c:pt>
                <c:pt idx="26" formatCode="0.00">
                  <c:v>0.97272727272727277</c:v>
                </c:pt>
                <c:pt idx="27" formatCode="0.00">
                  <c:v>1.0373831775700935</c:v>
                </c:pt>
                <c:pt idx="28" formatCode="0.00">
                  <c:v>1.0495495495495495</c:v>
                </c:pt>
                <c:pt idx="29" formatCode="0.00">
                  <c:v>1.1287553648068669</c:v>
                </c:pt>
                <c:pt idx="30" formatCode="0.00">
                  <c:v>1.0532319391634981</c:v>
                </c:pt>
                <c:pt idx="31" formatCode="0.00">
                  <c:v>0.98194945848375448</c:v>
                </c:pt>
                <c:pt idx="32" formatCode="0.00">
                  <c:v>1.1066176470588236</c:v>
                </c:pt>
                <c:pt idx="33" formatCode="0.00">
                  <c:v>1.0465116279069768</c:v>
                </c:pt>
                <c:pt idx="34" formatCode="0.00">
                  <c:v>1.0507936507936508</c:v>
                </c:pt>
                <c:pt idx="35" formatCode="0.00">
                  <c:v>1.0453172205438066</c:v>
                </c:pt>
                <c:pt idx="36" formatCode="0.00">
                  <c:v>1.0491329479768785</c:v>
                </c:pt>
                <c:pt idx="37" formatCode="0.00">
                  <c:v>1.0495867768595042</c:v>
                </c:pt>
                <c:pt idx="38" formatCode="0.00">
                  <c:v>1.0472440944881889</c:v>
                </c:pt>
                <c:pt idx="39" formatCode="0.00">
                  <c:v>1.0401002506265664</c:v>
                </c:pt>
                <c:pt idx="40" formatCode="0.00">
                  <c:v>1.03855421686747</c:v>
                </c:pt>
                <c:pt idx="41" formatCode="0.00">
                  <c:v>1.0324825986078887</c:v>
                </c:pt>
                <c:pt idx="42" formatCode="0.00">
                  <c:v>1.0247191011235954</c:v>
                </c:pt>
                <c:pt idx="43" formatCode="0.00">
                  <c:v>1.0328947368421053</c:v>
                </c:pt>
                <c:pt idx="44" formatCode="0.00">
                  <c:v>1.0382165605095541</c:v>
                </c:pt>
                <c:pt idx="45" formatCode="0.00">
                  <c:v>1.0327198364008181</c:v>
                </c:pt>
                <c:pt idx="46" formatCode="0.00">
                  <c:v>1.0316831683168317</c:v>
                </c:pt>
                <c:pt idx="47" formatCode="0.00">
                  <c:v>1.0403071017274472</c:v>
                </c:pt>
                <c:pt idx="48" formatCode="0.00">
                  <c:v>1.0276752767527675</c:v>
                </c:pt>
                <c:pt idx="49" formatCode="0.00">
                  <c:v>1.0592459605026929</c:v>
                </c:pt>
                <c:pt idx="50" formatCode="0.00">
                  <c:v>1.0338983050847457</c:v>
                </c:pt>
                <c:pt idx="51" formatCode="0.00">
                  <c:v>0.99016393442622952</c:v>
                </c:pt>
                <c:pt idx="52" formatCode="0.00">
                  <c:v>1.0231788079470199</c:v>
                </c:pt>
                <c:pt idx="53" formatCode="0.00">
                  <c:v>1.2831715210355987</c:v>
                </c:pt>
                <c:pt idx="54" formatCode="0.00">
                  <c:v>1.0428751576292561</c:v>
                </c:pt>
                <c:pt idx="55" formatCode="0.00">
                  <c:v>1.0181378476420797</c:v>
                </c:pt>
                <c:pt idx="56" formatCode="0.00">
                  <c:v>1.002375296912114</c:v>
                </c:pt>
                <c:pt idx="57" formatCode="0.00">
                  <c:v>1.0379146919431279</c:v>
                </c:pt>
                <c:pt idx="58" formatCode="0.00">
                  <c:v>1.0114155251141552</c:v>
                </c:pt>
                <c:pt idx="59" formatCode="0.00">
                  <c:v>1.0270880361173815</c:v>
                </c:pt>
                <c:pt idx="60" formatCode="0.00">
                  <c:v>1.0186813186813186</c:v>
                </c:pt>
                <c:pt idx="61" formatCode="0.00">
                  <c:v>1.0183387270765911</c:v>
                </c:pt>
                <c:pt idx="62" formatCode="0.00">
                  <c:v>1.0222457627118644</c:v>
                </c:pt>
                <c:pt idx="63" formatCode="0.00">
                  <c:v>1.0455958549222797</c:v>
                </c:pt>
                <c:pt idx="64" formatCode="0.00">
                  <c:v>1.0218037661050545</c:v>
                </c:pt>
                <c:pt idx="65" formatCode="0.00">
                  <c:v>1.0252182347235694</c:v>
                </c:pt>
                <c:pt idx="66" formatCode="0.00">
                  <c:v>1.0141911069063387</c:v>
                </c:pt>
                <c:pt idx="67" formatCode="0.00">
                  <c:v>1.021455223880597</c:v>
                </c:pt>
                <c:pt idx="68" formatCode="0.00">
                  <c:v>1.0210045662100458</c:v>
                </c:pt>
                <c:pt idx="69" formatCode="0.00">
                  <c:v>1.0250447227191413</c:v>
                </c:pt>
                <c:pt idx="70" formatCode="0.00">
                  <c:v>1.0183246073298429</c:v>
                </c:pt>
                <c:pt idx="71" formatCode="0.00">
                  <c:v>1.0214224507283634</c:v>
                </c:pt>
                <c:pt idx="72" formatCode="0.00">
                  <c:v>1.0184563758389262</c:v>
                </c:pt>
                <c:pt idx="73" formatCode="0.00">
                  <c:v>1.0527182866556837</c:v>
                </c:pt>
                <c:pt idx="74" formatCode="0.00">
                  <c:v>1.0242566510172144</c:v>
                </c:pt>
                <c:pt idx="75" formatCode="0.00">
                  <c:v>1.0213903743315509</c:v>
                </c:pt>
                <c:pt idx="76" formatCode="0.00">
                  <c:v>1.0172026925953628</c:v>
                </c:pt>
                <c:pt idx="77" formatCode="0.00">
                  <c:v>1.0213235294117646</c:v>
                </c:pt>
                <c:pt idx="78" formatCode="0.00">
                  <c:v>1.0208783297336212</c:v>
                </c:pt>
                <c:pt idx="79" formatCode="0.00">
                  <c:v>1.0239774330042313</c:v>
                </c:pt>
                <c:pt idx="80" formatCode="0.00">
                  <c:v>1.0213498622589532</c:v>
                </c:pt>
                <c:pt idx="81" formatCode="0.00">
                  <c:v>1.0310182063385029</c:v>
                </c:pt>
                <c:pt idx="82" formatCode="0.00">
                  <c:v>1.0196206671026815</c:v>
                </c:pt>
                <c:pt idx="83" formatCode="0.00">
                  <c:v>1.0295060936497755</c:v>
                </c:pt>
                <c:pt idx="84" formatCode="0.00">
                  <c:v>1.0274143302180685</c:v>
                </c:pt>
                <c:pt idx="85" formatCode="0.00">
                  <c:v>1.033353547604609</c:v>
                </c:pt>
                <c:pt idx="86" formatCode="0.00">
                  <c:v>1.0193661971830985</c:v>
                </c:pt>
                <c:pt idx="87" formatCode="0.00">
                  <c:v>1.0074841681059297</c:v>
                </c:pt>
                <c:pt idx="88" formatCode="0.00">
                  <c:v>1.0371428571428571</c:v>
                </c:pt>
                <c:pt idx="89" formatCode="0.00">
                  <c:v>1.0214876033057851</c:v>
                </c:pt>
                <c:pt idx="90" formatCode="0.00">
                  <c:v>1.0210355987055015</c:v>
                </c:pt>
                <c:pt idx="91" formatCode="0.00">
                  <c:v>1.0248283148441628</c:v>
                </c:pt>
                <c:pt idx="92" formatCode="0.00">
                  <c:v>1.0206185567010309</c:v>
                </c:pt>
                <c:pt idx="93" formatCode="0.00">
                  <c:v>1.0373737373737373</c:v>
                </c:pt>
                <c:pt idx="94" formatCode="0.00">
                  <c:v>1.0262901655306718</c:v>
                </c:pt>
                <c:pt idx="95" formatCode="0.00">
                  <c:v>1.0185009487666035</c:v>
                </c:pt>
                <c:pt idx="96" formatCode="0.00">
                  <c:v>1.0214252445272474</c:v>
                </c:pt>
                <c:pt idx="97" formatCode="0.00">
                  <c:v>1.0191518467852256</c:v>
                </c:pt>
                <c:pt idx="98" formatCode="0.00">
                  <c:v>1.0210290827740491</c:v>
                </c:pt>
                <c:pt idx="99" formatCode="0.00">
                  <c:v>1.0425065731814198</c:v>
                </c:pt>
                <c:pt idx="100" formatCode="0.00">
                  <c:v>1.0382513661202186</c:v>
                </c:pt>
                <c:pt idx="101" formatCode="0.00">
                  <c:v>1.0433198380566802</c:v>
                </c:pt>
                <c:pt idx="102" formatCode="0.00">
                  <c:v>1.037640667442763</c:v>
                </c:pt>
                <c:pt idx="103" formatCode="0.00">
                  <c:v>1.0575916230366491</c:v>
                </c:pt>
                <c:pt idx="104" formatCode="0.00">
                  <c:v>1.0406647807637908</c:v>
                </c:pt>
                <c:pt idx="105" formatCode="0.00">
                  <c:v>1.038396194359497</c:v>
                </c:pt>
                <c:pt idx="106" formatCode="0.00">
                  <c:v>1.043848167539267</c:v>
                </c:pt>
                <c:pt idx="107" formatCode="0.00">
                  <c:v>1.0413793103448277</c:v>
                </c:pt>
                <c:pt idx="108" formatCode="0.00">
                  <c:v>1.0391330523780855</c:v>
                </c:pt>
                <c:pt idx="109" formatCode="0.00">
                  <c:v>1.0472190034762456</c:v>
                </c:pt>
                <c:pt idx="110" formatCode="0.00">
                  <c:v>1.0392807745504842</c:v>
                </c:pt>
                <c:pt idx="111" formatCode="0.00">
                  <c:v>1.0423210007985095</c:v>
                </c:pt>
                <c:pt idx="112" formatCode="0.00">
                  <c:v>1.0413687436159347</c:v>
                </c:pt>
                <c:pt idx="113" formatCode="0.00">
                  <c:v>1.0532123589995095</c:v>
                </c:pt>
                <c:pt idx="114" formatCode="0.00">
                  <c:v>1.0409778812572759</c:v>
                </c:pt>
                <c:pt idx="115" formatCode="0.00">
                  <c:v>1.0422724222768955</c:v>
                </c:pt>
                <c:pt idx="116" formatCode="0.00">
                  <c:v>1.0396995708154506</c:v>
                </c:pt>
                <c:pt idx="117" formatCode="0.00">
                  <c:v>1.0491228070175438</c:v>
                </c:pt>
                <c:pt idx="118" formatCode="0.00">
                  <c:v>1.039346842415896</c:v>
                </c:pt>
                <c:pt idx="119" formatCode="0.00">
                  <c:v>1.0380465644520158</c:v>
                </c:pt>
                <c:pt idx="120" formatCode="0.00">
                  <c:v>1.0401167031363967</c:v>
                </c:pt>
                <c:pt idx="121" formatCode="0.00">
                  <c:v>1.0487377279102383</c:v>
                </c:pt>
                <c:pt idx="122" formatCode="0.00">
                  <c:v>1.0449682380474759</c:v>
                </c:pt>
                <c:pt idx="123" formatCode="0.00">
                  <c:v>1.042713165893457</c:v>
                </c:pt>
                <c:pt idx="124" formatCode="0.00">
                  <c:v>1.0494016569499847</c:v>
                </c:pt>
                <c:pt idx="125" formatCode="0.00">
                  <c:v>1.039766081871345</c:v>
                </c:pt>
                <c:pt idx="126" formatCode="0.00">
                  <c:v>1.0430258717660292</c:v>
                </c:pt>
                <c:pt idx="127" formatCode="0.00">
                  <c:v>1.0425990833108654</c:v>
                </c:pt>
                <c:pt idx="128" formatCode="0.00">
                  <c:v>1.0431859322472201</c:v>
                </c:pt>
                <c:pt idx="129" formatCode="0.00">
                  <c:v>5.8103619236489834</c:v>
                </c:pt>
                <c:pt idx="130" formatCode="0.00">
                  <c:v>1.015721660480396</c:v>
                </c:pt>
                <c:pt idx="131" formatCode="0.00">
                  <c:v>1.0116979943295179</c:v>
                </c:pt>
                <c:pt idx="132" formatCode="0.00">
                  <c:v>1.0159013534833514</c:v>
                </c:pt>
                <c:pt idx="133" formatCode="0.00">
                  <c:v>1.0160202705464056</c:v>
                </c:pt>
                <c:pt idx="134" formatCode="0.00">
                  <c:v>1.0129319013716263</c:v>
                </c:pt>
                <c:pt idx="135" formatCode="0.00">
                  <c:v>1.0144346272212845</c:v>
                </c:pt>
                <c:pt idx="136" formatCode="0.00">
                  <c:v>21.004453441295546</c:v>
                </c:pt>
                <c:pt idx="137" formatCode="0.00">
                  <c:v>1.0148031071105028</c:v>
                </c:pt>
                <c:pt idx="138" formatCode="0.00">
                  <c:v>1.0159927064141769</c:v>
                </c:pt>
                <c:pt idx="139" formatCode="0.00">
                  <c:v>18.345473833097596</c:v>
                </c:pt>
                <c:pt idx="140" formatCode="0.00">
                  <c:v>1.0148031071105028</c:v>
                </c:pt>
                <c:pt idx="141" formatCode="0.00">
                  <c:v>16.976767015706805</c:v>
                </c:pt>
                <c:pt idx="142" formatCode="0.00">
                  <c:v>1.0148031071105028</c:v>
                </c:pt>
                <c:pt idx="143" formatCode="0.00">
                  <c:v>1.0159927064141769</c:v>
                </c:pt>
                <c:pt idx="144" formatCode="0.00">
                  <c:v>15.029258400926999</c:v>
                </c:pt>
                <c:pt idx="145" formatCode="0.00">
                  <c:v>14.351590594744122</c:v>
                </c:pt>
                <c:pt idx="146" formatCode="0.00">
                  <c:v>1.0148031071105028</c:v>
                </c:pt>
                <c:pt idx="147" formatCode="0.00">
                  <c:v>1.0159927064141769</c:v>
                </c:pt>
                <c:pt idx="148" formatCode="0.00">
                  <c:v>12.722167729279059</c:v>
                </c:pt>
                <c:pt idx="149" formatCode="0.00">
                  <c:v>1.0148031071105028</c:v>
                </c:pt>
                <c:pt idx="150" formatCode="0.00">
                  <c:v>11.603891746812794</c:v>
                </c:pt>
                <c:pt idx="151" formatCode="0.00">
                  <c:v>1.0148031071105028</c:v>
                </c:pt>
                <c:pt idx="152" formatCode="0.00">
                  <c:v>1.0159927064141769</c:v>
                </c:pt>
                <c:pt idx="153" formatCode="0.00">
                  <c:v>10.206767656895535</c:v>
                </c:pt>
                <c:pt idx="154" formatCode="0.00">
                  <c:v>9.8203672155971979</c:v>
                </c:pt>
                <c:pt idx="155" formatCode="0.00">
                  <c:v>1.0148031071105028</c:v>
                </c:pt>
                <c:pt idx="156" formatCode="0.00">
                  <c:v>1.0159927064141769</c:v>
                </c:pt>
                <c:pt idx="157" formatCode="0.00">
                  <c:v>8.6728518890003343</c:v>
                </c:pt>
                <c:pt idx="158" formatCode="0.00">
                  <c:v>1.0148031071105028</c:v>
                </c:pt>
                <c:pt idx="159" formatCode="0.00">
                  <c:v>7.9596501994476831</c:v>
                </c:pt>
                <c:pt idx="160" formatCode="0.00">
                  <c:v>1.0148031071105028</c:v>
                </c:pt>
                <c:pt idx="161" formatCode="0.00">
                  <c:v>1.0159927064141769</c:v>
                </c:pt>
                <c:pt idx="162" formatCode="0.00">
                  <c:v>6.9939336748449721</c:v>
                </c:pt>
                <c:pt idx="163" formatCode="0.00">
                  <c:v>6.7081717093354021</c:v>
                </c:pt>
                <c:pt idx="164" formatCode="0.00">
                  <c:v>1.0148031071105028</c:v>
                </c:pt>
                <c:pt idx="165" formatCode="0.00">
                  <c:v>1.0159927064141769</c:v>
                </c:pt>
                <c:pt idx="166" formatCode="0.00">
                  <c:v>1.0895936154573138</c:v>
                </c:pt>
                <c:pt idx="167" formatCode="0.00">
                  <c:v>1.0148031071105028</c:v>
                </c:pt>
                <c:pt idx="168" formatCode="0.00">
                  <c:v>1.0601373166046835</c:v>
                </c:pt>
                <c:pt idx="169" formatCode="0.00">
                  <c:v>1.0148031071105028</c:v>
                </c:pt>
                <c:pt idx="170" formatCode="0.00">
                  <c:v>1.0159927064141769</c:v>
                </c:pt>
                <c:pt idx="171" formatCode="0.00">
                  <c:v>1.0154427307601972</c:v>
                </c:pt>
                <c:pt idx="172" formatCode="0.00">
                  <c:v>1.0148031071105028</c:v>
                </c:pt>
                <c:pt idx="173" formatCode="0.00">
                  <c:v>1.0159927064141769</c:v>
                </c:pt>
                <c:pt idx="174" formatCode="0.00">
                  <c:v>1.0273921665840358</c:v>
                </c:pt>
                <c:pt idx="175" formatCode="0.00">
                  <c:v>1.0294366027265049</c:v>
                </c:pt>
                <c:pt idx="176" formatCode="0.00">
                  <c:v>1.0289464432204383</c:v>
                </c:pt>
                <c:pt idx="177" formatCode="0.00">
                  <c:v>1.0293849658314351</c:v>
                </c:pt>
                <c:pt idx="178" formatCode="0.00">
                  <c:v>1.0348528435494579</c:v>
                </c:pt>
                <c:pt idx="179" formatCode="0.00">
                  <c:v>1.0276916497380519</c:v>
                </c:pt>
                <c:pt idx="180" formatCode="0.00">
                  <c:v>1.0312109862671661</c:v>
                </c:pt>
                <c:pt idx="181" formatCode="0.00">
                  <c:v>1.0263317191283292</c:v>
                </c:pt>
                <c:pt idx="182" formatCode="0.00">
                  <c:v>1.0289983289098594</c:v>
                </c:pt>
                <c:pt idx="183" formatCode="0.00">
                  <c:v>1.0288498280473826</c:v>
                </c:pt>
                <c:pt idx="184" formatCode="0.00">
                  <c:v>1.029619312906221</c:v>
                </c:pt>
                <c:pt idx="185" formatCode="0.00">
                  <c:v>1.0307511948778068</c:v>
                </c:pt>
                <c:pt idx="186" formatCode="0.00">
                  <c:v>1.02668416447944</c:v>
                </c:pt>
                <c:pt idx="187" formatCode="0.00">
                  <c:v>1.0287175117170857</c:v>
                </c:pt>
                <c:pt idx="188" formatCode="0.00">
                  <c:v>1.0334658714380385</c:v>
                </c:pt>
                <c:pt idx="189" formatCode="0.00">
                  <c:v>1.029256171849952</c:v>
                </c:pt>
                <c:pt idx="190" formatCode="0.00">
                  <c:v>1.0284245775251148</c:v>
                </c:pt>
                <c:pt idx="191" formatCode="0.00">
                  <c:v>1.0284719067090717</c:v>
                </c:pt>
                <c:pt idx="192" formatCode="0.00">
                  <c:v>1.0312109862671661</c:v>
                </c:pt>
                <c:pt idx="193" formatCode="0.00">
                  <c:v>1.4521791767554479</c:v>
                </c:pt>
                <c:pt idx="194" formatCode="0.00">
                  <c:v>1.0290398777268306</c:v>
                </c:pt>
                <c:pt idx="195" formatCode="0.00">
                  <c:v>1.0283553875236295</c:v>
                </c:pt>
                <c:pt idx="196" formatCode="0.00">
                  <c:v>1.028361344537815</c:v>
                </c:pt>
                <c:pt idx="197" formatCode="0.00">
                  <c:v>1.0303243105209396</c:v>
                </c:pt>
                <c:pt idx="198" formatCode="0.00">
                  <c:v>1.0301133899250263</c:v>
                </c:pt>
                <c:pt idx="199" formatCode="0.00">
                  <c:v>1.0307368421052632</c:v>
                </c:pt>
                <c:pt idx="200" formatCode="0.00">
                  <c:v>1.0260854341736694</c:v>
                </c:pt>
                <c:pt idx="201" formatCode="0.00">
                  <c:v>1.0300858784052778</c:v>
                </c:pt>
                <c:pt idx="202" formatCode="0.00">
                  <c:v>1.0306978798586572</c:v>
                </c:pt>
                <c:pt idx="203" formatCode="0.00">
                  <c:v>1.0297835868866509</c:v>
                </c:pt>
                <c:pt idx="204" formatCode="0.00">
                  <c:v>1.0184665002080733</c:v>
                </c:pt>
                <c:pt idx="205" formatCode="0.00">
                  <c:v>1.0222176822105318</c:v>
                </c:pt>
                <c:pt idx="206" formatCode="0.00">
                  <c:v>1.0208853802338362</c:v>
                </c:pt>
                <c:pt idx="207" formatCode="0.00">
                  <c:v>1.0219753328112764</c:v>
                </c:pt>
                <c:pt idx="208" formatCode="0.00">
                  <c:v>1.0210717877496289</c:v>
                </c:pt>
                <c:pt idx="209" formatCode="0.00">
                  <c:v>1.023028938605131</c:v>
                </c:pt>
                <c:pt idx="210" formatCode="0.00">
                  <c:v>1.0217311571611958</c:v>
                </c:pt>
                <c:pt idx="211" formatCode="0.00">
                  <c:v>1.0177690029615005</c:v>
                </c:pt>
                <c:pt idx="212" formatCode="0.00">
                  <c:v>1.0241160391499868</c:v>
                </c:pt>
                <c:pt idx="213" formatCode="0.00">
                  <c:v>1.0215248181152869</c:v>
                </c:pt>
                <c:pt idx="214" formatCode="0.00">
                  <c:v>1.0187534240802394</c:v>
                </c:pt>
                <c:pt idx="215" formatCode="0.00">
                  <c:v>1.0214279804748905</c:v>
                </c:pt>
                <c:pt idx="216" formatCode="0.00">
                  <c:v>1.0216669366596469</c:v>
                </c:pt>
                <c:pt idx="217" formatCode="0.00">
                  <c:v>1.019621833749554</c:v>
                </c:pt>
                <c:pt idx="218" formatCode="0.00">
                  <c:v>1.0244926522043387</c:v>
                </c:pt>
                <c:pt idx="219" formatCode="0.00">
                  <c:v>1.0216302367941712</c:v>
                </c:pt>
                <c:pt idx="220" formatCode="0.00">
                  <c:v>1.0180150063145383</c:v>
                </c:pt>
                <c:pt idx="221" formatCode="0.00">
                  <c:v>1.0212354507972417</c:v>
                </c:pt>
                <c:pt idx="222" formatCode="0.00">
                  <c:v>1.0210797098860267</c:v>
                </c:pt>
                <c:pt idx="223" formatCode="0.00">
                  <c:v>1.0195948073760452</c:v>
                </c:pt>
                <c:pt idx="224" formatCode="0.00">
                  <c:v>1.0215175537938845</c:v>
                </c:pt>
                <c:pt idx="225" formatCode="0.00">
                  <c:v>1.020929920043002</c:v>
                </c:pt>
                <c:pt idx="226" formatCode="0.00">
                  <c:v>1.0194807331600251</c:v>
                </c:pt>
                <c:pt idx="227" formatCode="0.00">
                  <c:v>1.0209483231658114</c:v>
                </c:pt>
                <c:pt idx="228" formatCode="0.00">
                  <c:v>1.0234271261460639</c:v>
                </c:pt>
                <c:pt idx="229" formatCode="0.00">
                  <c:v>1.0196163232522937</c:v>
                </c:pt>
                <c:pt idx="230" formatCode="0.00">
                  <c:v>1.0206629097739806</c:v>
                </c:pt>
                <c:pt idx="231" formatCode="0.00">
                  <c:v>1.020838280693422</c:v>
                </c:pt>
                <c:pt idx="232" formatCode="0.00">
                  <c:v>1.0191334690316953</c:v>
                </c:pt>
                <c:pt idx="233" formatCode="0.00">
                  <c:v>1.0206288518603059</c:v>
                </c:pt>
                <c:pt idx="234" formatCode="0.00">
                  <c:v>1.0171367867825893</c:v>
                </c:pt>
                <c:pt idx="235" formatCode="0.00">
                  <c:v>1.0151989885664028</c:v>
                </c:pt>
                <c:pt idx="236" formatCode="0.00">
                  <c:v>1.0181389934212308</c:v>
                </c:pt>
                <c:pt idx="237" formatCode="0.00">
                  <c:v>1.0165660648283563</c:v>
                </c:pt>
                <c:pt idx="238" formatCode="0.00">
                  <c:v>1.0173685587235155</c:v>
                </c:pt>
                <c:pt idx="239" formatCode="0.00">
                  <c:v>1.0168920656142335</c:v>
                </c:pt>
                <c:pt idx="240" formatCode="0.00">
                  <c:v>1.0164091931935981</c:v>
                </c:pt>
                <c:pt idx="241" formatCode="0.00">
                  <c:v>1.0163681592039802</c:v>
                </c:pt>
                <c:pt idx="242" formatCode="0.00">
                  <c:v>1.0149052817073767</c:v>
                </c:pt>
                <c:pt idx="243" formatCode="0.00">
                  <c:v>1.0163021197578797</c:v>
                </c:pt>
                <c:pt idx="244" formatCode="0.00">
                  <c:v>1.0167050281185488</c:v>
                </c:pt>
                <c:pt idx="245" formatCode="0.00">
                  <c:v>1.0149602072490489</c:v>
                </c:pt>
                <c:pt idx="246" formatCode="0.00">
                  <c:v>1.0146247240618103</c:v>
                </c:pt>
                <c:pt idx="247" formatCode="0.00">
                  <c:v>1.01459523161998</c:v>
                </c:pt>
                <c:pt idx="248" formatCode="0.00">
                  <c:v>1.0167083631165117</c:v>
                </c:pt>
                <c:pt idx="249" formatCode="0.00">
                  <c:v>1.0136435539151067</c:v>
                </c:pt>
                <c:pt idx="250" formatCode="0.00">
                  <c:v>1.0160608622147083</c:v>
                </c:pt>
                <c:pt idx="251" formatCode="0.00">
                  <c:v>1.015721660480396</c:v>
                </c:pt>
                <c:pt idx="252" formatCode="0.00">
                  <c:v>1.0116979943295179</c:v>
                </c:pt>
                <c:pt idx="253" formatCode="0.00">
                  <c:v>1.0159013534833514</c:v>
                </c:pt>
                <c:pt idx="254" formatCode="0.00">
                  <c:v>1.0160202705464056</c:v>
                </c:pt>
                <c:pt idx="255" formatCode="0.00">
                  <c:v>1.0129319013716263</c:v>
                </c:pt>
                <c:pt idx="256" formatCode="0.00">
                  <c:v>1.0144346272212845</c:v>
                </c:pt>
                <c:pt idx="257" formatCode="0.00">
                  <c:v>1.0154427307601972</c:v>
                </c:pt>
                <c:pt idx="258" formatCode="0.00">
                  <c:v>1.0148031071105028</c:v>
                </c:pt>
                <c:pt idx="259" formatCode="0.00">
                  <c:v>1.0159927064141769</c:v>
                </c:pt>
                <c:pt idx="260" formatCode="0.00">
                  <c:v>1.014021050270139</c:v>
                </c:pt>
                <c:pt idx="261" formatCode="0.00">
                  <c:v>1.0141221585147766</c:v>
                </c:pt>
                <c:pt idx="262" formatCode="0.00">
                  <c:v>1.0139436798952861</c:v>
                </c:pt>
                <c:pt idx="263" formatCode="0.00">
                  <c:v>1.0153117940258902</c:v>
                </c:pt>
                <c:pt idx="264" formatCode="0.00">
                  <c:v>1.0111958748322385</c:v>
                </c:pt>
                <c:pt idx="265" formatCode="0.00">
                  <c:v>1.0131151549020292</c:v>
                </c:pt>
                <c:pt idx="266" formatCode="0.00">
                  <c:v>1.0120145484632754</c:v>
                </c:pt>
                <c:pt idx="267" formatCode="0.00">
                  <c:v>1.0130301481859989</c:v>
                </c:pt>
                <c:pt idx="268" formatCode="0.00">
                  <c:v>1.0125430853299706</c:v>
                </c:pt>
                <c:pt idx="269" formatCode="0.00">
                  <c:v>1.0134338519785457</c:v>
                </c:pt>
                <c:pt idx="270" formatCode="0.00">
                  <c:v>1.0116991643454039</c:v>
                </c:pt>
                <c:pt idx="271" formatCode="0.00">
                  <c:v>1.0129729204457114</c:v>
                </c:pt>
                <c:pt idx="272" formatCode="0.00">
                  <c:v>1.0105204252937885</c:v>
                </c:pt>
                <c:pt idx="273" formatCode="0.00">
                  <c:v>1.0127683812477255</c:v>
                </c:pt>
                <c:pt idx="274" formatCode="0.00">
                  <c:v>1.0121074832057491</c:v>
                </c:pt>
                <c:pt idx="275" formatCode="0.00">
                  <c:v>1.0127498649378714</c:v>
                </c:pt>
                <c:pt idx="276" formatCode="0.00">
                  <c:v>1.0126960418222555</c:v>
                </c:pt>
                <c:pt idx="277" formatCode="0.00">
                  <c:v>1.0103846848473903</c:v>
                </c:pt>
                <c:pt idx="278" formatCode="0.00">
                  <c:v>1.0143295498555129</c:v>
                </c:pt>
                <c:pt idx="279" formatCode="0.00">
                  <c:v>1.011939027255639</c:v>
                </c:pt>
                <c:pt idx="280" formatCode="0.00">
                  <c:v>1.0125092513314662</c:v>
                </c:pt>
                <c:pt idx="281" formatCode="0.00">
                  <c:v>1.0113800862822662</c:v>
                </c:pt>
                <c:pt idx="282" formatCode="0.00">
                  <c:v>1.0113512364486643</c:v>
                </c:pt>
                <c:pt idx="283" formatCode="0.00">
                  <c:v>1.0124148754308775</c:v>
                </c:pt>
                <c:pt idx="284" formatCode="0.00">
                  <c:v>1.0215495764823119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FAE-4D1D-83AB-0DD496240AF7}"/>
            </c:ext>
          </c:extLst>
        </c:ser>
        <c:ser>
          <c:idx val="1"/>
          <c:order val="1"/>
          <c:tx>
            <c:strRef>
              <c:f>오버클락!$CL$7</c:f>
              <c:strCache>
                <c:ptCount val="1"/>
                <c:pt idx="0">
                  <c:v>파밍 크레딧 증가량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val>
            <c:numRef>
              <c:f>오버클락!$CL$8:$CL$292</c:f>
              <c:numCache>
                <c:formatCode>0.00</c:formatCode>
                <c:ptCount val="285"/>
                <c:pt idx="0" formatCode="General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1.0166666666666666</c:v>
                </c:pt>
                <c:pt idx="6">
                  <c:v>1</c:v>
                </c:pt>
                <c:pt idx="7">
                  <c:v>1.0163934426229508</c:v>
                </c:pt>
                <c:pt idx="8">
                  <c:v>1.0161290322580645</c:v>
                </c:pt>
                <c:pt idx="9">
                  <c:v>1</c:v>
                </c:pt>
                <c:pt idx="10">
                  <c:v>1.0158730158730158</c:v>
                </c:pt>
                <c:pt idx="11">
                  <c:v>1</c:v>
                </c:pt>
                <c:pt idx="12">
                  <c:v>1.03125</c:v>
                </c:pt>
                <c:pt idx="13">
                  <c:v>1.0151515151515151</c:v>
                </c:pt>
                <c:pt idx="14">
                  <c:v>1.0149253731343284</c:v>
                </c:pt>
                <c:pt idx="15">
                  <c:v>1.0147058823529411</c:v>
                </c:pt>
                <c:pt idx="16">
                  <c:v>1</c:v>
                </c:pt>
                <c:pt idx="17">
                  <c:v>1.0289855072463767</c:v>
                </c:pt>
                <c:pt idx="18">
                  <c:v>1</c:v>
                </c:pt>
                <c:pt idx="19">
                  <c:v>1.028169014084507</c:v>
                </c:pt>
                <c:pt idx="20">
                  <c:v>1.0273972602739727</c:v>
                </c:pt>
                <c:pt idx="21">
                  <c:v>1.0133333333333334</c:v>
                </c:pt>
                <c:pt idx="22">
                  <c:v>1.013157894736842</c:v>
                </c:pt>
                <c:pt idx="23">
                  <c:v>1.0129870129870129</c:v>
                </c:pt>
                <c:pt idx="24">
                  <c:v>1.0256410256410255</c:v>
                </c:pt>
                <c:pt idx="25">
                  <c:v>1.0125</c:v>
                </c:pt>
                <c:pt idx="26">
                  <c:v>1.0246913580246915</c:v>
                </c:pt>
                <c:pt idx="27">
                  <c:v>1.0120481927710843</c:v>
                </c:pt>
                <c:pt idx="28">
                  <c:v>1.0119047619047619</c:v>
                </c:pt>
                <c:pt idx="29">
                  <c:v>1.0235294117647058</c:v>
                </c:pt>
                <c:pt idx="30">
                  <c:v>1.0114942528735633</c:v>
                </c:pt>
                <c:pt idx="31">
                  <c:v>1.0227272727272727</c:v>
                </c:pt>
                <c:pt idx="32">
                  <c:v>1.0111111111111111</c:v>
                </c:pt>
                <c:pt idx="33">
                  <c:v>1.0219780219780219</c:v>
                </c:pt>
                <c:pt idx="34">
                  <c:v>1.021505376344086</c:v>
                </c:pt>
                <c:pt idx="35">
                  <c:v>1.0105263157894737</c:v>
                </c:pt>
                <c:pt idx="36">
                  <c:v>1.0208333333333333</c:v>
                </c:pt>
                <c:pt idx="37">
                  <c:v>1.0204081632653061</c:v>
                </c:pt>
                <c:pt idx="38">
                  <c:v>1.02</c:v>
                </c:pt>
                <c:pt idx="39">
                  <c:v>1.0196078431372548</c:v>
                </c:pt>
                <c:pt idx="40">
                  <c:v>1.0096153846153846</c:v>
                </c:pt>
                <c:pt idx="41">
                  <c:v>1.0285714285714285</c:v>
                </c:pt>
                <c:pt idx="42">
                  <c:v>1.0185185185185186</c:v>
                </c:pt>
                <c:pt idx="43">
                  <c:v>1.009090909090909</c:v>
                </c:pt>
                <c:pt idx="44">
                  <c:v>1.0180180180180181</c:v>
                </c:pt>
                <c:pt idx="45">
                  <c:v>1.0176991150442478</c:v>
                </c:pt>
                <c:pt idx="46">
                  <c:v>1.017391304347826</c:v>
                </c:pt>
                <c:pt idx="47">
                  <c:v>1.017094017094017</c:v>
                </c:pt>
                <c:pt idx="48">
                  <c:v>1.0252100840336134</c:v>
                </c:pt>
                <c:pt idx="49">
                  <c:v>1.0081967213114753</c:v>
                </c:pt>
                <c:pt idx="50">
                  <c:v>1.0162601626016261</c:v>
                </c:pt>
                <c:pt idx="51">
                  <c:v>1.032</c:v>
                </c:pt>
                <c:pt idx="52">
                  <c:v>1.0077519379844961</c:v>
                </c:pt>
                <c:pt idx="53">
                  <c:v>1.0153846153846153</c:v>
                </c:pt>
                <c:pt idx="54">
                  <c:v>1.0227272727272727</c:v>
                </c:pt>
                <c:pt idx="55">
                  <c:v>1.0148148148148148</c:v>
                </c:pt>
                <c:pt idx="56">
                  <c:v>1.0145985401459854</c:v>
                </c:pt>
                <c:pt idx="57">
                  <c:v>1.0215827338129497</c:v>
                </c:pt>
                <c:pt idx="58">
                  <c:v>1.0140845070422535</c:v>
                </c:pt>
                <c:pt idx="59">
                  <c:v>1.0138888888888888</c:v>
                </c:pt>
                <c:pt idx="60">
                  <c:v>1.0205479452054795</c:v>
                </c:pt>
                <c:pt idx="61">
                  <c:v>1.0134228187919463</c:v>
                </c:pt>
                <c:pt idx="62">
                  <c:v>1.0132450331125828</c:v>
                </c:pt>
                <c:pt idx="63">
                  <c:v>1.0196078431372548</c:v>
                </c:pt>
                <c:pt idx="64">
                  <c:v>1.0128205128205128</c:v>
                </c:pt>
                <c:pt idx="65">
                  <c:v>1.0126582278481013</c:v>
                </c:pt>
                <c:pt idx="66">
                  <c:v>1.0249999999999999</c:v>
                </c:pt>
                <c:pt idx="67">
                  <c:v>1.0060975609756098</c:v>
                </c:pt>
                <c:pt idx="68">
                  <c:v>1.0181818181818181</c:v>
                </c:pt>
                <c:pt idx="69">
                  <c:v>1.0178571428571428</c:v>
                </c:pt>
                <c:pt idx="70">
                  <c:v>1.0175438596491229</c:v>
                </c:pt>
                <c:pt idx="71">
                  <c:v>1.0114942528735633</c:v>
                </c:pt>
                <c:pt idx="72">
                  <c:v>1.0170454545454546</c:v>
                </c:pt>
                <c:pt idx="73">
                  <c:v>1.011173184357542</c:v>
                </c:pt>
                <c:pt idx="74">
                  <c:v>1.0165745856353592</c:v>
                </c:pt>
                <c:pt idx="75">
                  <c:v>1.0163043478260869</c:v>
                </c:pt>
                <c:pt idx="76">
                  <c:v>1.0160427807486632</c:v>
                </c:pt>
                <c:pt idx="77">
                  <c:v>1.0105263157894737</c:v>
                </c:pt>
                <c:pt idx="78">
                  <c:v>1.015625</c:v>
                </c:pt>
                <c:pt idx="79">
                  <c:v>1.0153846153846153</c:v>
                </c:pt>
                <c:pt idx="80">
                  <c:v>1.0151515151515151</c:v>
                </c:pt>
                <c:pt idx="81">
                  <c:v>1.0149253731343284</c:v>
                </c:pt>
                <c:pt idx="82">
                  <c:v>1.0098039215686274</c:v>
                </c:pt>
                <c:pt idx="83">
                  <c:v>1.0145631067961165</c:v>
                </c:pt>
                <c:pt idx="84">
                  <c:v>1.0143540669856459</c:v>
                </c:pt>
                <c:pt idx="85">
                  <c:v>1.0141509433962264</c:v>
                </c:pt>
                <c:pt idx="86">
                  <c:v>1.0139534883720931</c:v>
                </c:pt>
                <c:pt idx="87">
                  <c:v>1.0137614678899083</c:v>
                </c:pt>
                <c:pt idx="88">
                  <c:v>1.0135746606334841</c:v>
                </c:pt>
                <c:pt idx="89">
                  <c:v>1.0133928571428572</c:v>
                </c:pt>
                <c:pt idx="90">
                  <c:v>1.0132158590308371</c:v>
                </c:pt>
                <c:pt idx="91">
                  <c:v>1.0130434782608695</c:v>
                </c:pt>
                <c:pt idx="92">
                  <c:v>1.0128755364806867</c:v>
                </c:pt>
                <c:pt idx="93">
                  <c:v>1.0127118644067796</c:v>
                </c:pt>
                <c:pt idx="94">
                  <c:v>1.0125523012552302</c:v>
                </c:pt>
                <c:pt idx="95">
                  <c:v>1.0165289256198347</c:v>
                </c:pt>
                <c:pt idx="96">
                  <c:v>1.0121951219512195</c:v>
                </c:pt>
                <c:pt idx="97">
                  <c:v>1.0120481927710843</c:v>
                </c:pt>
                <c:pt idx="98">
                  <c:v>1.0119047619047619</c:v>
                </c:pt>
                <c:pt idx="99">
                  <c:v>1.0156862745098039</c:v>
                </c:pt>
                <c:pt idx="100">
                  <c:v>1.0077220077220077</c:v>
                </c:pt>
                <c:pt idx="101">
                  <c:v>1.0114942528735633</c:v>
                </c:pt>
                <c:pt idx="102">
                  <c:v>1.0151515151515151</c:v>
                </c:pt>
                <c:pt idx="103">
                  <c:v>1.0111940298507462</c:v>
                </c:pt>
                <c:pt idx="104">
                  <c:v>1.014760147601476</c:v>
                </c:pt>
                <c:pt idx="105">
                  <c:v>1.010909090909091</c:v>
                </c:pt>
                <c:pt idx="106">
                  <c:v>1.0107913669064748</c:v>
                </c:pt>
                <c:pt idx="107">
                  <c:v>1.01067615658363</c:v>
                </c:pt>
                <c:pt idx="108">
                  <c:v>1.0140845070422535</c:v>
                </c:pt>
                <c:pt idx="109">
                  <c:v>1.0104166666666667</c:v>
                </c:pt>
                <c:pt idx="110">
                  <c:v>1.0137457044673539</c:v>
                </c:pt>
                <c:pt idx="111">
                  <c:v>1.0101694915254238</c:v>
                </c:pt>
                <c:pt idx="112">
                  <c:v>1.0134228187919463</c:v>
                </c:pt>
                <c:pt idx="113">
                  <c:v>1.009933774834437</c:v>
                </c:pt>
                <c:pt idx="114">
                  <c:v>1.0131147540983607</c:v>
                </c:pt>
                <c:pt idx="115">
                  <c:v>1.0097087378640777</c:v>
                </c:pt>
                <c:pt idx="116">
                  <c:v>1.0128205128205128</c:v>
                </c:pt>
                <c:pt idx="117">
                  <c:v>1.009493670886076</c:v>
                </c:pt>
                <c:pt idx="118">
                  <c:v>1.0125391849529781</c:v>
                </c:pt>
                <c:pt idx="119">
                  <c:v>1.0092879256965945</c:v>
                </c:pt>
                <c:pt idx="120">
                  <c:v>1.0122699386503067</c:v>
                </c:pt>
                <c:pt idx="121">
                  <c:v>1.009090909090909</c:v>
                </c:pt>
                <c:pt idx="122">
                  <c:v>1.012012012012012</c:v>
                </c:pt>
                <c:pt idx="123">
                  <c:v>1.0148367952522255</c:v>
                </c:pt>
                <c:pt idx="124">
                  <c:v>1.0087719298245614</c:v>
                </c:pt>
                <c:pt idx="125">
                  <c:v>1.0115942028985507</c:v>
                </c:pt>
                <c:pt idx="126">
                  <c:v>1.0085959885386819</c:v>
                </c:pt>
                <c:pt idx="127">
                  <c:v>1.0113636363636365</c:v>
                </c:pt>
                <c:pt idx="128">
                  <c:v>1.0112359550561798</c:v>
                </c:pt>
                <c:pt idx="129">
                  <c:v>1.9388888888888889</c:v>
                </c:pt>
                <c:pt idx="130">
                  <c:v>1.0071633237822351</c:v>
                </c:pt>
                <c:pt idx="131">
                  <c:v>1.0085348506401137</c:v>
                </c:pt>
                <c:pt idx="132">
                  <c:v>1.0056417489421721</c:v>
                </c:pt>
                <c:pt idx="133">
                  <c:v>1.0070126227208975</c:v>
                </c:pt>
                <c:pt idx="134">
                  <c:v>1.0083565459610029</c:v>
                </c:pt>
                <c:pt idx="135">
                  <c:v>1.0069060773480663</c:v>
                </c:pt>
                <c:pt idx="136">
                  <c:v>2.8084291187739465</c:v>
                </c:pt>
                <c:pt idx="137">
                  <c:v>1.0081855388813097</c:v>
                </c:pt>
                <c:pt idx="138">
                  <c:v>1.006765899864682</c:v>
                </c:pt>
                <c:pt idx="139">
                  <c:v>2.7047970479704797</c:v>
                </c:pt>
                <c:pt idx="140">
                  <c:v>1.0081855388813097</c:v>
                </c:pt>
                <c:pt idx="141">
                  <c:v>2.6366906474820144</c:v>
                </c:pt>
                <c:pt idx="142">
                  <c:v>1.0081855388813097</c:v>
                </c:pt>
                <c:pt idx="143">
                  <c:v>1.006765899864682</c:v>
                </c:pt>
                <c:pt idx="144">
                  <c:v>2.5451388888888888</c:v>
                </c:pt>
                <c:pt idx="145">
                  <c:v>2.5189003436426116</c:v>
                </c:pt>
                <c:pt idx="146">
                  <c:v>1.0081855388813097</c:v>
                </c:pt>
                <c:pt idx="147">
                  <c:v>1.006765899864682</c:v>
                </c:pt>
                <c:pt idx="148">
                  <c:v>2.4271523178807946</c:v>
                </c:pt>
                <c:pt idx="149">
                  <c:v>1.0081855388813097</c:v>
                </c:pt>
                <c:pt idx="150">
                  <c:v>2.3721682847896441</c:v>
                </c:pt>
                <c:pt idx="151">
                  <c:v>1.0081855388813097</c:v>
                </c:pt>
                <c:pt idx="152">
                  <c:v>1.006765899864682</c:v>
                </c:pt>
                <c:pt idx="153">
                  <c:v>2.2978056426332287</c:v>
                </c:pt>
                <c:pt idx="154">
                  <c:v>2.2693498452012384</c:v>
                </c:pt>
                <c:pt idx="155">
                  <c:v>1.0081855388813097</c:v>
                </c:pt>
                <c:pt idx="156">
                  <c:v>1.006765899864682</c:v>
                </c:pt>
                <c:pt idx="157">
                  <c:v>2.2012012012012012</c:v>
                </c:pt>
                <c:pt idx="158">
                  <c:v>1.0081855388813097</c:v>
                </c:pt>
                <c:pt idx="159">
                  <c:v>2.1432748538011697</c:v>
                </c:pt>
                <c:pt idx="160">
                  <c:v>1.0081855388813097</c:v>
                </c:pt>
                <c:pt idx="161">
                  <c:v>1.006765899864682</c:v>
                </c:pt>
                <c:pt idx="162">
                  <c:v>2.0823863636363638</c:v>
                </c:pt>
                <c:pt idx="163">
                  <c:v>2.058988764044944</c:v>
                </c:pt>
                <c:pt idx="164">
                  <c:v>1.0081855388813097</c:v>
                </c:pt>
                <c:pt idx="165">
                  <c:v>1.006765899864682</c:v>
                </c:pt>
                <c:pt idx="166">
                  <c:v>1.0426742532005691</c:v>
                </c:pt>
                <c:pt idx="167">
                  <c:v>1.0081855388813097</c:v>
                </c:pt>
                <c:pt idx="168">
                  <c:v>1.0280504908835906</c:v>
                </c:pt>
                <c:pt idx="169">
                  <c:v>1.0081855388813097</c:v>
                </c:pt>
                <c:pt idx="170">
                  <c:v>1.006765899864682</c:v>
                </c:pt>
                <c:pt idx="171">
                  <c:v>1.0054869684499315</c:v>
                </c:pt>
                <c:pt idx="172">
                  <c:v>1.0081855388813097</c:v>
                </c:pt>
                <c:pt idx="173">
                  <c:v>1.006765899864682</c:v>
                </c:pt>
                <c:pt idx="174">
                  <c:v>1.0111111111111111</c:v>
                </c:pt>
                <c:pt idx="175">
                  <c:v>1.0082417582417582</c:v>
                </c:pt>
                <c:pt idx="176">
                  <c:v>1.0108991825613078</c:v>
                </c:pt>
                <c:pt idx="177">
                  <c:v>1.0107816711590296</c:v>
                </c:pt>
                <c:pt idx="178">
                  <c:v>1.0106666666666666</c:v>
                </c:pt>
                <c:pt idx="179">
                  <c:v>1.0105540897097625</c:v>
                </c:pt>
                <c:pt idx="181">
                  <c:v>1.0129533678756477</c:v>
                </c:pt>
                <c:pt idx="182">
                  <c:v>1.0076726342710998</c:v>
                </c:pt>
                <c:pt idx="183">
                  <c:v>1.0101522842639594</c:v>
                </c:pt>
                <c:pt idx="184">
                  <c:v>1.0100502512562815</c:v>
                </c:pt>
                <c:pt idx="185">
                  <c:v>1.0099502487562189</c:v>
                </c:pt>
                <c:pt idx="186">
                  <c:v>1.0123152709359606</c:v>
                </c:pt>
                <c:pt idx="187">
                  <c:v>1.0072992700729928</c:v>
                </c:pt>
                <c:pt idx="188">
                  <c:v>1.0096618357487923</c:v>
                </c:pt>
                <c:pt idx="189">
                  <c:v>1.0095693779904307</c:v>
                </c:pt>
                <c:pt idx="190">
                  <c:v>1.0094786729857821</c:v>
                </c:pt>
                <c:pt idx="191">
                  <c:v>1.0093896713615023</c:v>
                </c:pt>
                <c:pt idx="192">
                  <c:v>1.0078328981723237</c:v>
                </c:pt>
                <c:pt idx="193">
                  <c:v>0</c:v>
                </c:pt>
                <c:pt idx="194">
                  <c:v>1.0091116173120729</c:v>
                </c:pt>
                <c:pt idx="195">
                  <c:v>1.0090293453724606</c:v>
                </c:pt>
                <c:pt idx="196">
                  <c:v>1.0089485458612975</c:v>
                </c:pt>
                <c:pt idx="197">
                  <c:v>1.0088691796008868</c:v>
                </c:pt>
                <c:pt idx="198">
                  <c:v>1.0109890109890109</c:v>
                </c:pt>
                <c:pt idx="199">
                  <c:v>1.0065217391304349</c:v>
                </c:pt>
                <c:pt idx="200">
                  <c:v>1.0107991360691144</c:v>
                </c:pt>
                <c:pt idx="201">
                  <c:v>1.0064102564102564</c:v>
                </c:pt>
                <c:pt idx="202">
                  <c:v>1.0106157112526539</c:v>
                </c:pt>
                <c:pt idx="203">
                  <c:v>1.0084033613445378</c:v>
                </c:pt>
                <c:pt idx="204">
                  <c:v>1.0104166666666667</c:v>
                </c:pt>
                <c:pt idx="205">
                  <c:v>1.0082474226804123</c:v>
                </c:pt>
                <c:pt idx="206">
                  <c:v>1.0102249488752557</c:v>
                </c:pt>
                <c:pt idx="207">
                  <c:v>1.0060728744939271</c:v>
                </c:pt>
                <c:pt idx="208">
                  <c:v>1.0100603621730382</c:v>
                </c:pt>
                <c:pt idx="209">
                  <c:v>1.0079681274900398</c:v>
                </c:pt>
                <c:pt idx="210">
                  <c:v>1.0079051383399209</c:v>
                </c:pt>
                <c:pt idx="211">
                  <c:v>1.0098039215686274</c:v>
                </c:pt>
                <c:pt idx="212">
                  <c:v>1.007766990291262</c:v>
                </c:pt>
                <c:pt idx="213">
                  <c:v>1.0096339113680155</c:v>
                </c:pt>
                <c:pt idx="214">
                  <c:v>1.0095419847328244</c:v>
                </c:pt>
                <c:pt idx="215">
                  <c:v>1.005671077504726</c:v>
                </c:pt>
                <c:pt idx="216">
                  <c:v>1.0093984962406015</c:v>
                </c:pt>
                <c:pt idx="217">
                  <c:v>1.0093109869646182</c:v>
                </c:pt>
                <c:pt idx="218">
                  <c:v>1.0073800738007379</c:v>
                </c:pt>
                <c:pt idx="219">
                  <c:v>1.0091575091575091</c:v>
                </c:pt>
                <c:pt idx="220">
                  <c:v>1.0090744101633393</c:v>
                </c:pt>
                <c:pt idx="221">
                  <c:v>1.0053956834532374</c:v>
                </c:pt>
                <c:pt idx="222">
                  <c:v>1.0089445438282647</c:v>
                </c:pt>
                <c:pt idx="223">
                  <c:v>1.0088652482269505</c:v>
                </c:pt>
                <c:pt idx="224">
                  <c:v>1.0070298769771528</c:v>
                </c:pt>
                <c:pt idx="225">
                  <c:v>1.0087260034904013</c:v>
                </c:pt>
                <c:pt idx="226">
                  <c:v>1.0086505190311419</c:v>
                </c:pt>
                <c:pt idx="227">
                  <c:v>1.0068610634648369</c:v>
                </c:pt>
                <c:pt idx="228">
                  <c:v>1.0085178875638841</c:v>
                </c:pt>
                <c:pt idx="229">
                  <c:v>1.0084459459459461</c:v>
                </c:pt>
                <c:pt idx="230">
                  <c:v>1.0067001675041876</c:v>
                </c:pt>
                <c:pt idx="231">
                  <c:v>1.0083194675540765</c:v>
                </c:pt>
                <c:pt idx="232">
                  <c:v>1.0082508250825082</c:v>
                </c:pt>
                <c:pt idx="233">
                  <c:v>1.0065466448445173</c:v>
                </c:pt>
                <c:pt idx="234">
                  <c:v>1.0081300813008129</c:v>
                </c:pt>
                <c:pt idx="235">
                  <c:v>1.0080645161290323</c:v>
                </c:pt>
                <c:pt idx="236">
                  <c:v>1.0064</c:v>
                </c:pt>
                <c:pt idx="237">
                  <c:v>1.0095389507154213</c:v>
                </c:pt>
                <c:pt idx="238">
                  <c:v>1.0078740157480315</c:v>
                </c:pt>
                <c:pt idx="239">
                  <c:v>1.0062500000000001</c:v>
                </c:pt>
                <c:pt idx="240">
                  <c:v>1.0077639751552796</c:v>
                </c:pt>
                <c:pt idx="241">
                  <c:v>1.0077041602465331</c:v>
                </c:pt>
                <c:pt idx="242">
                  <c:v>1.0076452599388379</c:v>
                </c:pt>
                <c:pt idx="243">
                  <c:v>1.0060698027314112</c:v>
                </c:pt>
                <c:pt idx="244">
                  <c:v>1.0075414781297134</c:v>
                </c:pt>
                <c:pt idx="245">
                  <c:v>1.0089820359281436</c:v>
                </c:pt>
                <c:pt idx="246">
                  <c:v>1.0059347181008902</c:v>
                </c:pt>
                <c:pt idx="247">
                  <c:v>1.0073746312684366</c:v>
                </c:pt>
                <c:pt idx="248">
                  <c:v>1.0087847730600292</c:v>
                </c:pt>
                <c:pt idx="249">
                  <c:v>1.0072568940493469</c:v>
                </c:pt>
                <c:pt idx="250">
                  <c:v>1.005763688760807</c:v>
                </c:pt>
                <c:pt idx="251">
                  <c:v>1.0071633237822351</c:v>
                </c:pt>
                <c:pt idx="252">
                  <c:v>1.0085348506401137</c:v>
                </c:pt>
                <c:pt idx="253">
                  <c:v>1.0056417489421721</c:v>
                </c:pt>
                <c:pt idx="254">
                  <c:v>1.0070126227208975</c:v>
                </c:pt>
                <c:pt idx="255">
                  <c:v>1.0083565459610029</c:v>
                </c:pt>
                <c:pt idx="256">
                  <c:v>1.0069060773480663</c:v>
                </c:pt>
                <c:pt idx="257">
                  <c:v>1.0054869684499315</c:v>
                </c:pt>
                <c:pt idx="258">
                  <c:v>1.0081855388813097</c:v>
                </c:pt>
                <c:pt idx="259">
                  <c:v>1.006765899864682</c:v>
                </c:pt>
                <c:pt idx="260">
                  <c:v>1.006720430107527</c:v>
                </c:pt>
                <c:pt idx="261">
                  <c:v>1.0066755674232311</c:v>
                </c:pt>
                <c:pt idx="262">
                  <c:v>1.006631299734748</c:v>
                </c:pt>
                <c:pt idx="263">
                  <c:v>1.0065876152832676</c:v>
                </c:pt>
                <c:pt idx="264">
                  <c:v>1.0078534031413613</c:v>
                </c:pt>
                <c:pt idx="265">
                  <c:v>1.0051948051948052</c:v>
                </c:pt>
                <c:pt idx="266">
                  <c:v>1.0077519379844961</c:v>
                </c:pt>
                <c:pt idx="267">
                  <c:v>1.0064102564102564</c:v>
                </c:pt>
                <c:pt idx="268">
                  <c:v>1.0076433121019108</c:v>
                </c:pt>
                <c:pt idx="269">
                  <c:v>1.0050568900126422</c:v>
                </c:pt>
                <c:pt idx="270">
                  <c:v>1.0075471698113208</c:v>
                </c:pt>
                <c:pt idx="271">
                  <c:v>1.0062421972534332</c:v>
                </c:pt>
                <c:pt idx="272">
                  <c:v>1.0074441687344913</c:v>
                </c:pt>
                <c:pt idx="273">
                  <c:v>1.0049261083743843</c:v>
                </c:pt>
                <c:pt idx="274">
                  <c:v>1.0073529411764706</c:v>
                </c:pt>
                <c:pt idx="275">
                  <c:v>1.0060827250608273</c:v>
                </c:pt>
                <c:pt idx="276">
                  <c:v>1.0072551390568318</c:v>
                </c:pt>
                <c:pt idx="277">
                  <c:v>1.0072028811524609</c:v>
                </c:pt>
                <c:pt idx="278">
                  <c:v>1.0047675804529201</c:v>
                </c:pt>
                <c:pt idx="279">
                  <c:v>1.0071174377224199</c:v>
                </c:pt>
                <c:pt idx="280">
                  <c:v>1.0058892815076561</c:v>
                </c:pt>
                <c:pt idx="281">
                  <c:v>1.0070257611241218</c:v>
                </c:pt>
                <c:pt idx="282">
                  <c:v>1.0058139534883721</c:v>
                </c:pt>
                <c:pt idx="283">
                  <c:v>1.0057803468208093</c:v>
                </c:pt>
                <c:pt idx="284">
                  <c:v>1.0068965517241379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FAE-4D1D-83AB-0DD496240A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66739856"/>
        <c:axId val="566754832"/>
      </c:lineChart>
      <c:catAx>
        <c:axId val="566739856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566754832"/>
        <c:crosses val="autoZero"/>
        <c:auto val="1"/>
        <c:lblAlgn val="ctr"/>
        <c:lblOffset val="100"/>
        <c:noMultiLvlLbl val="0"/>
      </c:catAx>
      <c:valAx>
        <c:axId val="566754832"/>
        <c:scaling>
          <c:orientation val="minMax"/>
          <c:max val="1.3"/>
          <c:min val="1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56673985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ko-KR" altLang="en-US"/>
              <a:t>경험치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오버클락!$CE$7</c:f>
              <c:strCache>
                <c:ptCount val="1"/>
                <c:pt idx="0">
                  <c:v>요구 경험치 증가량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val>
            <c:numRef>
              <c:f>오버클락!$CE$8:$CE$292</c:f>
              <c:numCache>
                <c:formatCode>General</c:formatCode>
                <c:ptCount val="285"/>
                <c:pt idx="0">
                  <c:v>1</c:v>
                </c:pt>
                <c:pt idx="1">
                  <c:v>1</c:v>
                </c:pt>
                <c:pt idx="2" formatCode="0.00">
                  <c:v>1.0444444444444445</c:v>
                </c:pt>
                <c:pt idx="3" formatCode="0.00">
                  <c:v>1.0425531914893618</c:v>
                </c:pt>
                <c:pt idx="4" formatCode="0.00">
                  <c:v>1.0816326530612246</c:v>
                </c:pt>
                <c:pt idx="5" formatCode="0.00">
                  <c:v>1.0754716981132075</c:v>
                </c:pt>
                <c:pt idx="6" formatCode="0.00">
                  <c:v>1.1052631578947369</c:v>
                </c:pt>
                <c:pt idx="7" formatCode="0.00">
                  <c:v>1.1111111111111112</c:v>
                </c:pt>
                <c:pt idx="8" formatCode="0.00">
                  <c:v>1.1285714285714286</c:v>
                </c:pt>
                <c:pt idx="9" formatCode="0.00">
                  <c:v>1.1139240506329113</c:v>
                </c:pt>
                <c:pt idx="10" formatCode="0.00">
                  <c:v>1.1136363636363635</c:v>
                </c:pt>
                <c:pt idx="11" formatCode="0.00">
                  <c:v>1.1326530612244898</c:v>
                </c:pt>
                <c:pt idx="12" formatCode="0.00">
                  <c:v>1.1351351351351351</c:v>
                </c:pt>
                <c:pt idx="13" formatCode="0.00">
                  <c:v>1.1349206349206349</c:v>
                </c:pt>
                <c:pt idx="14" formatCode="0.00">
                  <c:v>1.1538461538461537</c:v>
                </c:pt>
                <c:pt idx="15" formatCode="0.00">
                  <c:v>1.1575757575757575</c:v>
                </c:pt>
                <c:pt idx="16" formatCode="0.00">
                  <c:v>1.162303664921466</c:v>
                </c:pt>
                <c:pt idx="17" formatCode="0.00">
                  <c:v>1.1666666666666667</c:v>
                </c:pt>
                <c:pt idx="18" formatCode="0.00">
                  <c:v>1.6332046332046333</c:v>
                </c:pt>
                <c:pt idx="19" formatCode="0.00">
                  <c:v>1.1040189125295508</c:v>
                </c:pt>
                <c:pt idx="20" formatCode="0.00">
                  <c:v>1.0492505353319057</c:v>
                </c:pt>
                <c:pt idx="21" formatCode="0.00">
                  <c:v>1.0510204081632653</c:v>
                </c:pt>
                <c:pt idx="22" formatCode="0.00">
                  <c:v>1.0427184466019417</c:v>
                </c:pt>
                <c:pt idx="23" formatCode="0.00">
                  <c:v>1.0465549348230911</c:v>
                </c:pt>
                <c:pt idx="24" formatCode="0.00">
                  <c:v>1.0782918149466192</c:v>
                </c:pt>
                <c:pt idx="25" formatCode="0.00">
                  <c:v>1.0445544554455446</c:v>
                </c:pt>
                <c:pt idx="26" formatCode="0.00">
                  <c:v>1.0442338072669826</c:v>
                </c:pt>
                <c:pt idx="27" formatCode="0.00">
                  <c:v>1.0438729198184569</c:v>
                </c:pt>
                <c:pt idx="28" formatCode="0.00">
                  <c:v>1.0449275362318842</c:v>
                </c:pt>
                <c:pt idx="29" formatCode="0.00">
                  <c:v>1.0208044382801664</c:v>
                </c:pt>
                <c:pt idx="30" formatCode="0.00">
                  <c:v>1.0502717391304348</c:v>
                </c:pt>
                <c:pt idx="31" formatCode="0.00">
                  <c:v>1.0426908150064682</c:v>
                </c:pt>
                <c:pt idx="32" formatCode="0.00">
                  <c:v>1.0508684863523574</c:v>
                </c:pt>
                <c:pt idx="33" formatCode="0.00">
                  <c:v>1.0436835891381346</c:v>
                </c:pt>
                <c:pt idx="34" formatCode="0.00">
                  <c:v>1.0610859728506787</c:v>
                </c:pt>
                <c:pt idx="35" formatCode="0.00">
                  <c:v>1.044776119402985</c:v>
                </c:pt>
                <c:pt idx="36" formatCode="0.00">
                  <c:v>1.05</c:v>
                </c:pt>
                <c:pt idx="37" formatCode="0.00">
                  <c:v>1.0447035957240038</c:v>
                </c:pt>
                <c:pt idx="38" formatCode="0.00">
                  <c:v>1.0511627906976744</c:v>
                </c:pt>
                <c:pt idx="39" formatCode="0.00">
                  <c:v>1.0415929203539822</c:v>
                </c:pt>
                <c:pt idx="40" formatCode="0.00">
                  <c:v>1.0399320305862363</c:v>
                </c:pt>
                <c:pt idx="41" formatCode="0.00">
                  <c:v>1.02859477124183</c:v>
                </c:pt>
                <c:pt idx="42" formatCode="0.00">
                  <c:v>1.034154090548054</c:v>
                </c:pt>
                <c:pt idx="43" formatCode="0.00">
                  <c:v>1.0230414746543779</c:v>
                </c:pt>
                <c:pt idx="44" formatCode="0.00">
                  <c:v>1.0525525525525525</c:v>
                </c:pt>
                <c:pt idx="45" formatCode="0.00">
                  <c:v>1.0278174037089871</c:v>
                </c:pt>
                <c:pt idx="46" formatCode="0.00">
                  <c:v>1.0340041637751562</c:v>
                </c:pt>
                <c:pt idx="47" formatCode="0.00">
                  <c:v>1.0335570469798658</c:v>
                </c:pt>
                <c:pt idx="48" formatCode="0.00">
                  <c:v>1.0357142857142858</c:v>
                </c:pt>
                <c:pt idx="49" formatCode="0.00">
                  <c:v>1.031974921630094</c:v>
                </c:pt>
                <c:pt idx="50" formatCode="0.00">
                  <c:v>1.0340218712029161</c:v>
                </c:pt>
                <c:pt idx="51" formatCode="0.00">
                  <c:v>1.0188014101057579</c:v>
                </c:pt>
                <c:pt idx="52" formatCode="0.00">
                  <c:v>1.0196078431372548</c:v>
                </c:pt>
                <c:pt idx="53" formatCode="0.00">
                  <c:v>1.1074660633484164</c:v>
                </c:pt>
                <c:pt idx="54" formatCode="0.00">
                  <c:v>1.0280898876404494</c:v>
                </c:pt>
                <c:pt idx="55" formatCode="0.00">
                  <c:v>1.0258320914058618</c:v>
                </c:pt>
                <c:pt idx="56" formatCode="0.00">
                  <c:v>1.0217917675544794</c:v>
                </c:pt>
                <c:pt idx="57" formatCode="0.00">
                  <c:v>1.0218009478672985</c:v>
                </c:pt>
                <c:pt idx="58" formatCode="0.00">
                  <c:v>1.0134508348794062</c:v>
                </c:pt>
                <c:pt idx="59" formatCode="0.00">
                  <c:v>1.0315789473684212</c:v>
                </c:pt>
                <c:pt idx="60" formatCode="0.00">
                  <c:v>1.0275066548358474</c:v>
                </c:pt>
                <c:pt idx="61" formatCode="0.00">
                  <c:v>1.0172711571675301</c:v>
                </c:pt>
                <c:pt idx="62" formatCode="0.00">
                  <c:v>1.0254668930390491</c:v>
                </c:pt>
                <c:pt idx="63" formatCode="0.00">
                  <c:v>1.0310430463576159</c:v>
                </c:pt>
                <c:pt idx="64" formatCode="0.00">
                  <c:v>1.030108390204737</c:v>
                </c:pt>
                <c:pt idx="65" formatCode="0.00">
                  <c:v>1.024551831644583</c:v>
                </c:pt>
                <c:pt idx="66" formatCode="0.00">
                  <c:v>1.0205401293267402</c:v>
                </c:pt>
                <c:pt idx="67" formatCode="0.00">
                  <c:v>1.0204994409243384</c:v>
                </c:pt>
                <c:pt idx="68" formatCode="0.00">
                  <c:v>1.0241051862673485</c:v>
                </c:pt>
                <c:pt idx="69" formatCode="0.00">
                  <c:v>1.0320970042796005</c:v>
                </c:pt>
                <c:pt idx="70" formatCode="0.00">
                  <c:v>1.020387007601935</c:v>
                </c:pt>
                <c:pt idx="71" formatCode="0.00">
                  <c:v>1.0203183203521842</c:v>
                </c:pt>
                <c:pt idx="72" formatCode="0.00">
                  <c:v>1.0238964487222038</c:v>
                </c:pt>
                <c:pt idx="73" formatCode="0.00">
                  <c:v>1.0379254457050242</c:v>
                </c:pt>
                <c:pt idx="74" formatCode="0.00">
                  <c:v>1.027795128044972</c:v>
                </c:pt>
                <c:pt idx="75" formatCode="0.00">
                  <c:v>1.0264357338195078</c:v>
                </c:pt>
                <c:pt idx="76" formatCode="0.00">
                  <c:v>1.0198342214328004</c:v>
                </c:pt>
                <c:pt idx="77" formatCode="0.00">
                  <c:v>1.0194484760522495</c:v>
                </c:pt>
                <c:pt idx="78" formatCode="0.00">
                  <c:v>1.0230637813211845</c:v>
                </c:pt>
                <c:pt idx="79" formatCode="0.00">
                  <c:v>1.0297801280267187</c:v>
                </c:pt>
                <c:pt idx="80" formatCode="0.00">
                  <c:v>1.0224324324324325</c:v>
                </c:pt>
                <c:pt idx="81" formatCode="0.00">
                  <c:v>1.0195611948189267</c:v>
                </c:pt>
                <c:pt idx="82" formatCode="0.00">
                  <c:v>1.0222971221156338</c:v>
                </c:pt>
                <c:pt idx="83" formatCode="0.00">
                  <c:v>1.0301800659396398</c:v>
                </c:pt>
                <c:pt idx="84" formatCode="0.00">
                  <c:v>1.0329886755292959</c:v>
                </c:pt>
                <c:pt idx="85" formatCode="0.00">
                  <c:v>1.0219256434699715</c:v>
                </c:pt>
                <c:pt idx="86" formatCode="0.00">
                  <c:v>1.0216884328358209</c:v>
                </c:pt>
                <c:pt idx="87" formatCode="0.00">
                  <c:v>1.0214562885186032</c:v>
                </c:pt>
                <c:pt idx="88" formatCode="0.00">
                  <c:v>1.0259217877094973</c:v>
                </c:pt>
                <c:pt idx="89" formatCode="0.00">
                  <c:v>1.0276628185580483</c:v>
                </c:pt>
                <c:pt idx="90" formatCode="0.00">
                  <c:v>1.0214073760067826</c:v>
                </c:pt>
                <c:pt idx="91" formatCode="0.00">
                  <c:v>1.0275990869474996</c:v>
                </c:pt>
                <c:pt idx="92" formatCode="0.00">
                  <c:v>1.0212035541195477</c:v>
                </c:pt>
                <c:pt idx="93" formatCode="0.00">
                  <c:v>1.0274866521653154</c:v>
                </c:pt>
                <c:pt idx="94" formatCode="0.00">
                  <c:v>1.029253271747498</c:v>
                </c:pt>
                <c:pt idx="95" formatCode="0.00">
                  <c:v>1.0205684367988033</c:v>
                </c:pt>
                <c:pt idx="96" formatCode="0.00">
                  <c:v>1.0225357273726641</c:v>
                </c:pt>
                <c:pt idx="97" formatCode="0.00">
                  <c:v>1.0204264468733202</c:v>
                </c:pt>
                <c:pt idx="98" formatCode="0.00">
                  <c:v>1.0230026338893767</c:v>
                </c:pt>
                <c:pt idx="99" formatCode="0.00">
                  <c:v>1.051321661517336</c:v>
                </c:pt>
                <c:pt idx="100" formatCode="0.00">
                  <c:v>1.041469387755102</c:v>
                </c:pt>
                <c:pt idx="101" formatCode="0.00">
                  <c:v>1.0459319642577207</c:v>
                </c:pt>
                <c:pt idx="102" formatCode="0.00">
                  <c:v>1.0416666666666667</c:v>
                </c:pt>
                <c:pt idx="103" formatCode="0.00">
                  <c:v>1.0828776978417267</c:v>
                </c:pt>
                <c:pt idx="104" formatCode="0.00">
                  <c:v>1.0462397023651342</c:v>
                </c:pt>
                <c:pt idx="105" formatCode="0.00">
                  <c:v>1.0440690881381762</c:v>
                </c:pt>
                <c:pt idx="106" formatCode="0.00">
                  <c:v>1.0468312857316628</c:v>
                </c:pt>
                <c:pt idx="107" formatCode="0.00">
                  <c:v>1.0464792005577503</c:v>
                </c:pt>
                <c:pt idx="108" formatCode="0.00">
                  <c:v>1.0418609815678437</c:v>
                </c:pt>
                <c:pt idx="109" formatCode="0.00">
                  <c:v>1.0513694980283492</c:v>
                </c:pt>
                <c:pt idx="110" formatCode="0.00">
                  <c:v>1.0418651799290422</c:v>
                </c:pt>
                <c:pt idx="111" formatCode="0.00">
                  <c:v>1.0441720179023157</c:v>
                </c:pt>
                <c:pt idx="112" formatCode="0.00">
                  <c:v>1.0437942601565411</c:v>
                </c:pt>
                <c:pt idx="113" formatCode="0.00">
                  <c:v>1.0479378682378147</c:v>
                </c:pt>
                <c:pt idx="114" formatCode="0.00">
                  <c:v>1.0450634636681149</c:v>
                </c:pt>
                <c:pt idx="115" formatCode="0.00">
                  <c:v>1.0440984675578742</c:v>
                </c:pt>
                <c:pt idx="116" formatCode="0.00">
                  <c:v>1.042001717542353</c:v>
                </c:pt>
                <c:pt idx="117" formatCode="0.00">
                  <c:v>1.0463774631003222</c:v>
                </c:pt>
                <c:pt idx="118" formatCode="0.00">
                  <c:v>1.0420306458542175</c:v>
                </c:pt>
                <c:pt idx="119" formatCode="0.00">
                  <c:v>1.0489933347076204</c:v>
                </c:pt>
                <c:pt idx="120" formatCode="0.00">
                  <c:v>1.042119743220228</c:v>
                </c:pt>
                <c:pt idx="121" formatCode="0.00">
                  <c:v>1.0441888239361368</c:v>
                </c:pt>
                <c:pt idx="122" formatCode="0.00">
                  <c:v>1.0462918372261016</c:v>
                </c:pt>
                <c:pt idx="123" formatCode="0.00">
                  <c:v>1.0448190552902594</c:v>
                </c:pt>
                <c:pt idx="124" formatCode="0.00">
                  <c:v>1.0463656387665199</c:v>
                </c:pt>
                <c:pt idx="125" formatCode="0.00">
                  <c:v>1.0440479949479002</c:v>
                </c:pt>
                <c:pt idx="126" formatCode="0.00">
                  <c:v>1.0440546398507988</c:v>
                </c:pt>
                <c:pt idx="127" formatCode="0.00">
                  <c:v>1.0440785979819438</c:v>
                </c:pt>
                <c:pt idx="128" formatCode="0.00">
                  <c:v>1.0440673263664109</c:v>
                </c:pt>
                <c:pt idx="129" formatCode="0.00">
                  <c:v>6.0367155321316268</c:v>
                </c:pt>
                <c:pt idx="130" formatCode="0.00">
                  <c:v>1.016081817714944</c:v>
                </c:pt>
                <c:pt idx="131" formatCode="0.00">
                  <c:v>1.0139644030470414</c:v>
                </c:pt>
                <c:pt idx="132" formatCode="0.00">
                  <c:v>1.013942988983757</c:v>
                </c:pt>
                <c:pt idx="133" formatCode="0.00">
                  <c:v>1.0167290553210615</c:v>
                </c:pt>
                <c:pt idx="134" formatCode="0.00">
                  <c:v>1.0148443382215806</c:v>
                </c:pt>
                <c:pt idx="135" formatCode="0.00">
                  <c:v>1.0128234797642222</c:v>
                </c:pt>
                <c:pt idx="136" formatCode="0.00">
                  <c:v>23.694622981658569</c:v>
                </c:pt>
                <c:pt idx="137" formatCode="0.00">
                  <c:v>1.0154285865509303</c:v>
                </c:pt>
                <c:pt idx="138" formatCode="0.00">
                  <c:v>1.0154743289027885</c:v>
                </c:pt>
                <c:pt idx="139" formatCode="0.00">
                  <c:v>20.083444060589954</c:v>
                </c:pt>
                <c:pt idx="140" formatCode="0.00">
                  <c:v>1.0154285865509303</c:v>
                </c:pt>
                <c:pt idx="141" formatCode="0.00">
                  <c:v>18.385597859141225</c:v>
                </c:pt>
                <c:pt idx="142" formatCode="0.00">
                  <c:v>1.0154285865509303</c:v>
                </c:pt>
                <c:pt idx="143" formatCode="0.00">
                  <c:v>1.0154743289027885</c:v>
                </c:pt>
                <c:pt idx="144" formatCode="0.00">
                  <c:v>16.108707236491526</c:v>
                </c:pt>
                <c:pt idx="145" formatCode="0.00">
                  <c:v>15.321642169285353</c:v>
                </c:pt>
                <c:pt idx="146" formatCode="0.00">
                  <c:v>1.0154285865509303</c:v>
                </c:pt>
                <c:pt idx="147" formatCode="0.00">
                  <c:v>1.0154743289027885</c:v>
                </c:pt>
                <c:pt idx="148" formatCode="0.00">
                  <c:v>13.492947687912872</c:v>
                </c:pt>
                <c:pt idx="149" formatCode="0.00">
                  <c:v>1.0154285865509303</c:v>
                </c:pt>
                <c:pt idx="150" formatCode="0.00">
                  <c:v>12.320508640365178</c:v>
                </c:pt>
                <c:pt idx="151" formatCode="0.00">
                  <c:v>1.0154285865509303</c:v>
                </c:pt>
                <c:pt idx="152" formatCode="0.00">
                  <c:v>1.0154743289027885</c:v>
                </c:pt>
                <c:pt idx="153" formatCode="0.00">
                  <c:v>10.822569096376915</c:v>
                </c:pt>
                <c:pt idx="154" formatCode="0.00">
                  <c:v>10.3860372431801</c:v>
                </c:pt>
                <c:pt idx="155" formatCode="0.00">
                  <c:v>1.0154285865509303</c:v>
                </c:pt>
                <c:pt idx="156" formatCode="0.00">
                  <c:v>1.0154743289027885</c:v>
                </c:pt>
                <c:pt idx="157" formatCode="0.00">
                  <c:v>9.0987238141102811</c:v>
                </c:pt>
                <c:pt idx="158" formatCode="0.00">
                  <c:v>1.0154285865509303</c:v>
                </c:pt>
                <c:pt idx="159" formatCode="0.00">
                  <c:v>8.3231277533039645</c:v>
                </c:pt>
                <c:pt idx="160" formatCode="0.00">
                  <c:v>1.0154285865509303</c:v>
                </c:pt>
                <c:pt idx="161" formatCode="0.00">
                  <c:v>1.0154743289027885</c:v>
                </c:pt>
                <c:pt idx="162" formatCode="0.00">
                  <c:v>7.2972529329406655</c:v>
                </c:pt>
                <c:pt idx="163" formatCode="0.00">
                  <c:v>6.9891796911125494</c:v>
                </c:pt>
                <c:pt idx="164" formatCode="0.00">
                  <c:v>1.0154285865509303</c:v>
                </c:pt>
                <c:pt idx="165" formatCode="0.00">
                  <c:v>1.0154743289027885</c:v>
                </c:pt>
                <c:pt idx="166" formatCode="0.00">
                  <c:v>1.0913606989422</c:v>
                </c:pt>
                <c:pt idx="167" formatCode="0.00">
                  <c:v>1.0154285865509303</c:v>
                </c:pt>
                <c:pt idx="168" formatCode="0.00">
                  <c:v>1.0615294935633168</c:v>
                </c:pt>
                <c:pt idx="169" formatCode="0.00">
                  <c:v>1.0154285865509303</c:v>
                </c:pt>
                <c:pt idx="170" formatCode="0.00">
                  <c:v>1.0154743289027885</c:v>
                </c:pt>
                <c:pt idx="171" formatCode="0.00">
                  <c:v>1.0157659171247699</c:v>
                </c:pt>
                <c:pt idx="172" formatCode="0.00">
                  <c:v>1.0154285865509303</c:v>
                </c:pt>
                <c:pt idx="173" formatCode="0.00">
                  <c:v>1.0154743289027885</c:v>
                </c:pt>
                <c:pt idx="174" formatCode="0.00">
                  <c:v>1.0315337260286106</c:v>
                </c:pt>
                <c:pt idx="175" formatCode="0.00">
                  <c:v>1.029625177107037</c:v>
                </c:pt>
                <c:pt idx="176" formatCode="0.00">
                  <c:v>1.0295233726700304</c:v>
                </c:pt>
                <c:pt idx="177" formatCode="0.00">
                  <c:v>1.0294868159909272</c:v>
                </c:pt>
                <c:pt idx="178" formatCode="0.00">
                  <c:v>1.0333634968721721</c:v>
                </c:pt>
                <c:pt idx="179" formatCode="0.00">
                  <c:v>1.0291642870740529</c:v>
                </c:pt>
                <c:pt idx="180" formatCode="0.00">
                  <c:v>1.031075431911509</c:v>
                </c:pt>
                <c:pt idx="181" formatCode="0.00">
                  <c:v>1.0292059847152955</c:v>
                </c:pt>
                <c:pt idx="182" formatCode="0.00">
                  <c:v>1.029179013421649</c:v>
                </c:pt>
                <c:pt idx="183" formatCode="0.00">
                  <c:v>1.029130817695278</c:v>
                </c:pt>
                <c:pt idx="184" formatCode="0.00">
                  <c:v>1.0323546836942927</c:v>
                </c:pt>
                <c:pt idx="185" formatCode="0.00">
                  <c:v>1.0307348955842499</c:v>
                </c:pt>
                <c:pt idx="186" formatCode="0.00">
                  <c:v>1.0272201429057501</c:v>
                </c:pt>
                <c:pt idx="187" formatCode="0.00">
                  <c:v>1.030624228371827</c:v>
                </c:pt>
                <c:pt idx="188" formatCode="0.00">
                  <c:v>1.0393852626658096</c:v>
                </c:pt>
                <c:pt idx="189" formatCode="0.00">
                  <c:v>1.0318491032776747</c:v>
                </c:pt>
                <c:pt idx="190" formatCode="0.00">
                  <c:v>1.0270248181545754</c:v>
                </c:pt>
                <c:pt idx="191" formatCode="0.00">
                  <c:v>1.0303191066076023</c:v>
                </c:pt>
                <c:pt idx="192" formatCode="0.00">
                  <c:v>1.031075431911509</c:v>
                </c:pt>
                <c:pt idx="193" formatCode="0.00">
                  <c:v>0</c:v>
                </c:pt>
                <c:pt idx="194" formatCode="0.00">
                  <c:v>1.0313889361288597</c:v>
                </c:pt>
                <c:pt idx="195" formatCode="0.00">
                  <c:v>1.0284549972911219</c:v>
                </c:pt>
                <c:pt idx="196" formatCode="0.00">
                  <c:v>1.0300267973706512</c:v>
                </c:pt>
                <c:pt idx="197" formatCode="0.00">
                  <c:v>1.0299519701147382</c:v>
                </c:pt>
                <c:pt idx="198" formatCode="0.00">
                  <c:v>1.029663852846564</c:v>
                </c:pt>
                <c:pt idx="199" formatCode="0.00">
                  <c:v>1.0309269704149455</c:v>
                </c:pt>
                <c:pt idx="200" formatCode="0.00">
                  <c:v>1.0282094044907257</c:v>
                </c:pt>
                <c:pt idx="201" formatCode="0.00">
                  <c:v>1.0296904361586392</c:v>
                </c:pt>
                <c:pt idx="202" formatCode="0.00">
                  <c:v>1.0296603657599508</c:v>
                </c:pt>
                <c:pt idx="203" formatCode="0.00">
                  <c:v>1.0280970149253732</c:v>
                </c:pt>
                <c:pt idx="204" formatCode="0.00">
                  <c:v>1.0226835553297282</c:v>
                </c:pt>
                <c:pt idx="205" formatCode="0.00">
                  <c:v>1.0216126055788204</c:v>
                </c:pt>
                <c:pt idx="206" formatCode="0.00">
                  <c:v>1.0201306145134956</c:v>
                </c:pt>
                <c:pt idx="207" formatCode="0.00">
                  <c:v>1.0229513220846884</c:v>
                </c:pt>
                <c:pt idx="208" formatCode="0.00">
                  <c:v>1.0211547743879097</c:v>
                </c:pt>
                <c:pt idx="209" formatCode="0.00">
                  <c:v>1.0223138609988265</c:v>
                </c:pt>
                <c:pt idx="210" formatCode="0.00">
                  <c:v>1.0212847371693692</c:v>
                </c:pt>
                <c:pt idx="211" formatCode="0.00">
                  <c:v>1.0198420132384163</c:v>
                </c:pt>
                <c:pt idx="212" formatCode="0.00">
                  <c:v>1.0212010347941893</c:v>
                </c:pt>
                <c:pt idx="213" formatCode="0.00">
                  <c:v>1.0225146900107926</c:v>
                </c:pt>
                <c:pt idx="214" formatCode="0.00">
                  <c:v>1.0205969449086698</c:v>
                </c:pt>
                <c:pt idx="215" formatCode="0.00">
                  <c:v>1.0223645843807008</c:v>
                </c:pt>
                <c:pt idx="216" formatCode="0.00">
                  <c:v>1.0209480723839497</c:v>
                </c:pt>
                <c:pt idx="217" formatCode="0.00">
                  <c:v>1.0195824789794543</c:v>
                </c:pt>
                <c:pt idx="218" formatCode="0.00">
                  <c:v>1.0218922931569712</c:v>
                </c:pt>
                <c:pt idx="219" formatCode="0.00">
                  <c:v>1.02291578613694</c:v>
                </c:pt>
                <c:pt idx="220" formatCode="0.00">
                  <c:v>1.0194197322039589</c:v>
                </c:pt>
                <c:pt idx="221" formatCode="0.00">
                  <c:v>1.0219756557865005</c:v>
                </c:pt>
                <c:pt idx="222" formatCode="0.00">
                  <c:v>1.0206231564335819</c:v>
                </c:pt>
                <c:pt idx="223" formatCode="0.00">
                  <c:v>1.0193078324225866</c:v>
                </c:pt>
                <c:pt idx="224" formatCode="0.00">
                  <c:v>1.0225756492732905</c:v>
                </c:pt>
                <c:pt idx="225" formatCode="0.00">
                  <c:v>1.0217160831828509</c:v>
                </c:pt>
                <c:pt idx="226" formatCode="0.00">
                  <c:v>1.0191906407142612</c:v>
                </c:pt>
                <c:pt idx="227" formatCode="0.00">
                  <c:v>1.0203844174442283</c:v>
                </c:pt>
                <c:pt idx="228" formatCode="0.00">
                  <c:v>1.0224770843384061</c:v>
                </c:pt>
                <c:pt idx="229" formatCode="0.00">
                  <c:v>1.020996418384198</c:v>
                </c:pt>
                <c:pt idx="230" formatCode="0.00">
                  <c:v>1.0214258706885686</c:v>
                </c:pt>
                <c:pt idx="231" formatCode="0.00">
                  <c:v>1.0201641097355325</c:v>
                </c:pt>
                <c:pt idx="232" formatCode="0.00">
                  <c:v>1.0189491296503483</c:v>
                </c:pt>
                <c:pt idx="233" formatCode="0.00">
                  <c:v>1.0212675457252234</c:v>
                </c:pt>
                <c:pt idx="234" formatCode="0.00">
                  <c:v>1.0180060633650707</c:v>
                </c:pt>
                <c:pt idx="235" formatCode="0.00">
                  <c:v>1.0148902970447755</c:v>
                </c:pt>
                <c:pt idx="236" formatCode="0.00">
                  <c:v>1.0171561963868863</c:v>
                </c:pt>
                <c:pt idx="237" formatCode="0.00">
                  <c:v>1.0171064637731919</c:v>
                </c:pt>
                <c:pt idx="238" formatCode="0.00">
                  <c:v>1.0167371979012805</c:v>
                </c:pt>
                <c:pt idx="239" formatCode="0.00">
                  <c:v>1.0166042780748663</c:v>
                </c:pt>
                <c:pt idx="240" formatCode="0.00">
                  <c:v>1.0169292408581223</c:v>
                </c:pt>
                <c:pt idx="241" formatCode="0.00">
                  <c:v>1.016880183457765</c:v>
                </c:pt>
                <c:pt idx="242" formatCode="0.00">
                  <c:v>1.0157267362995117</c:v>
                </c:pt>
                <c:pt idx="243" formatCode="0.00">
                  <c:v>1.0156835577220029</c:v>
                </c:pt>
                <c:pt idx="244" formatCode="0.00">
                  <c:v>1.0162467333957892</c:v>
                </c:pt>
                <c:pt idx="245" formatCode="0.00">
                  <c:v>1.0142807468685056</c:v>
                </c:pt>
                <c:pt idx="246" formatCode="0.00">
                  <c:v>1.015307464780872</c:v>
                </c:pt>
                <c:pt idx="247" formatCode="0.00">
                  <c:v>1.0152415802244226</c:v>
                </c:pt>
                <c:pt idx="248" formatCode="0.00">
                  <c:v>1.0243483641426252</c:v>
                </c:pt>
                <c:pt idx="249" formatCode="0.00">
                  <c:v>1.014912638366632</c:v>
                </c:pt>
                <c:pt idx="250" formatCode="0.00">
                  <c:v>1.0140611399195019</c:v>
                </c:pt>
                <c:pt idx="251" formatCode="0.00">
                  <c:v>1.016081817714944</c:v>
                </c:pt>
                <c:pt idx="252" formatCode="0.00">
                  <c:v>1.0139644030470414</c:v>
                </c:pt>
                <c:pt idx="253" formatCode="0.00">
                  <c:v>1.013942988983757</c:v>
                </c:pt>
                <c:pt idx="254" formatCode="0.00">
                  <c:v>1.0167290553210615</c:v>
                </c:pt>
                <c:pt idx="255" formatCode="0.00">
                  <c:v>1.0148443382215806</c:v>
                </c:pt>
                <c:pt idx="256" formatCode="0.00">
                  <c:v>1.0128234797642222</c:v>
                </c:pt>
                <c:pt idx="257" formatCode="0.00">
                  <c:v>1.0157659171247699</c:v>
                </c:pt>
                <c:pt idx="258" formatCode="0.00">
                  <c:v>1.0154285865509303</c:v>
                </c:pt>
                <c:pt idx="259" formatCode="0.00">
                  <c:v>1.0154743289027885</c:v>
                </c:pt>
                <c:pt idx="260" formatCode="0.00">
                  <c:v>1.0136408841551443</c:v>
                </c:pt>
                <c:pt idx="261" formatCode="0.00">
                  <c:v>1.0145840322570436</c:v>
                </c:pt>
                <c:pt idx="262" formatCode="0.00">
                  <c:v>1.0145366066693702</c:v>
                </c:pt>
                <c:pt idx="263" formatCode="0.00">
                  <c:v>1.0144943578390677</c:v>
                </c:pt>
                <c:pt idx="264" formatCode="0.00">
                  <c:v>1.0132749799966054</c:v>
                </c:pt>
                <c:pt idx="265" formatCode="0.00">
                  <c:v>1.0124310549048228</c:v>
                </c:pt>
                <c:pt idx="266" formatCode="0.00">
                  <c:v>1.0123906877806665</c:v>
                </c:pt>
                <c:pt idx="267" formatCode="0.00">
                  <c:v>1.013272089507812</c:v>
                </c:pt>
                <c:pt idx="268" formatCode="0.00">
                  <c:v>1.0111686471479342</c:v>
                </c:pt>
                <c:pt idx="269" formatCode="0.00">
                  <c:v>1.0139732270008543</c:v>
                </c:pt>
                <c:pt idx="270" formatCode="0.00">
                  <c:v>1.0122132773043151</c:v>
                </c:pt>
                <c:pt idx="271" formatCode="0.00">
                  <c:v>1.0121824650205076</c:v>
                </c:pt>
                <c:pt idx="272" formatCode="0.00">
                  <c:v>1.0121400214945278</c:v>
                </c:pt>
                <c:pt idx="273" formatCode="0.00">
                  <c:v>1.0121081772182072</c:v>
                </c:pt>
                <c:pt idx="274" formatCode="0.00">
                  <c:v>1.0128572269712719</c:v>
                </c:pt>
                <c:pt idx="275" formatCode="0.00">
                  <c:v>1.0129001231351369</c:v>
                </c:pt>
                <c:pt idx="276" formatCode="0.00">
                  <c:v>1.0119845145671591</c:v>
                </c:pt>
                <c:pt idx="277" formatCode="0.00">
                  <c:v>1.0119508560999375</c:v>
                </c:pt>
                <c:pt idx="278" formatCode="0.00">
                  <c:v>1.0125688433301576</c:v>
                </c:pt>
                <c:pt idx="279" formatCode="0.00">
                  <c:v>1.0126543427289103</c:v>
                </c:pt>
                <c:pt idx="280" formatCode="0.00">
                  <c:v>1.0126800522704349</c:v>
                </c:pt>
                <c:pt idx="281" formatCode="0.00">
                  <c:v>1.0109512150844155</c:v>
                </c:pt>
                <c:pt idx="282" formatCode="0.00">
                  <c:v>1.0126040428061831</c:v>
                </c:pt>
                <c:pt idx="283" formatCode="0.00">
                  <c:v>1.0117282234641156</c:v>
                </c:pt>
                <c:pt idx="284" formatCode="0.00">
                  <c:v>1.0221944298376515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D14-4570-9B89-961823E849FB}"/>
            </c:ext>
          </c:extLst>
        </c:ser>
        <c:ser>
          <c:idx val="1"/>
          <c:order val="1"/>
          <c:tx>
            <c:strRef>
              <c:f>오버클락!$CN$7</c:f>
              <c:strCache>
                <c:ptCount val="1"/>
                <c:pt idx="0">
                  <c:v>파밍 경험치 증가량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val>
            <c:numRef>
              <c:f>오버클락!$CN$8:$CN$292</c:f>
              <c:numCache>
                <c:formatCode>0.000</c:formatCode>
                <c:ptCount val="285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1.0125</c:v>
                </c:pt>
                <c:pt idx="6">
                  <c:v>1.0123456790123457</c:v>
                </c:pt>
                <c:pt idx="7">
                  <c:v>1.0121951219512195</c:v>
                </c:pt>
                <c:pt idx="8">
                  <c:v>1.0120481927710843</c:v>
                </c:pt>
                <c:pt idx="9">
                  <c:v>1</c:v>
                </c:pt>
                <c:pt idx="10">
                  <c:v>1.0119047619047619</c:v>
                </c:pt>
                <c:pt idx="11">
                  <c:v>1.0117647058823529</c:v>
                </c:pt>
                <c:pt idx="12">
                  <c:v>1.0232558139534884</c:v>
                </c:pt>
                <c:pt idx="13">
                  <c:v>1.0227272727272727</c:v>
                </c:pt>
                <c:pt idx="14">
                  <c:v>1</c:v>
                </c:pt>
                <c:pt idx="15">
                  <c:v>1.0222222222222221</c:v>
                </c:pt>
                <c:pt idx="16">
                  <c:v>1.0108695652173914</c:v>
                </c:pt>
                <c:pt idx="17">
                  <c:v>1.010752688172043</c:v>
                </c:pt>
                <c:pt idx="18">
                  <c:v>1.0106382978723405</c:v>
                </c:pt>
                <c:pt idx="19">
                  <c:v>1.0315789473684212</c:v>
                </c:pt>
                <c:pt idx="20">
                  <c:v>1.0204081632653061</c:v>
                </c:pt>
                <c:pt idx="21">
                  <c:v>1.01</c:v>
                </c:pt>
                <c:pt idx="22">
                  <c:v>1.0198019801980198</c:v>
                </c:pt>
                <c:pt idx="23">
                  <c:v>1.0097087378640777</c:v>
                </c:pt>
                <c:pt idx="24">
                  <c:v>1.0192307692307692</c:v>
                </c:pt>
                <c:pt idx="25">
                  <c:v>1.0188679245283019</c:v>
                </c:pt>
                <c:pt idx="26">
                  <c:v>1.0185185185185186</c:v>
                </c:pt>
                <c:pt idx="27">
                  <c:v>1.0181818181818181</c:v>
                </c:pt>
                <c:pt idx="28">
                  <c:v>1.0178571428571428</c:v>
                </c:pt>
                <c:pt idx="29">
                  <c:v>1.0175438596491229</c:v>
                </c:pt>
                <c:pt idx="30">
                  <c:v>1.0172413793103448</c:v>
                </c:pt>
                <c:pt idx="31">
                  <c:v>1.0169491525423728</c:v>
                </c:pt>
                <c:pt idx="32">
                  <c:v>1.0166666666666666</c:v>
                </c:pt>
                <c:pt idx="33">
                  <c:v>1.0245901639344261</c:v>
                </c:pt>
                <c:pt idx="34">
                  <c:v>1.016</c:v>
                </c:pt>
                <c:pt idx="35">
                  <c:v>1.015748031496063</c:v>
                </c:pt>
                <c:pt idx="36">
                  <c:v>1.0155038759689923</c:v>
                </c:pt>
                <c:pt idx="37">
                  <c:v>1.0229007633587786</c:v>
                </c:pt>
                <c:pt idx="38">
                  <c:v>1.0149253731343284</c:v>
                </c:pt>
                <c:pt idx="39">
                  <c:v>1.0220588235294117</c:v>
                </c:pt>
                <c:pt idx="40">
                  <c:v>1.0071942446043165</c:v>
                </c:pt>
                <c:pt idx="41">
                  <c:v>1.0285714285714285</c:v>
                </c:pt>
                <c:pt idx="42">
                  <c:v>1.0138888888888888</c:v>
                </c:pt>
                <c:pt idx="43">
                  <c:v>1.0205479452054795</c:v>
                </c:pt>
                <c:pt idx="44">
                  <c:v>1.0067114093959733</c:v>
                </c:pt>
                <c:pt idx="45">
                  <c:v>1.0266666666666666</c:v>
                </c:pt>
                <c:pt idx="46">
                  <c:v>1.0129870129870129</c:v>
                </c:pt>
                <c:pt idx="47">
                  <c:v>1.0192307692307692</c:v>
                </c:pt>
                <c:pt idx="48">
                  <c:v>1.0188679245283019</c:v>
                </c:pt>
                <c:pt idx="49">
                  <c:v>1.0185185185185186</c:v>
                </c:pt>
                <c:pt idx="50">
                  <c:v>1.0121212121212122</c:v>
                </c:pt>
                <c:pt idx="51">
                  <c:v>1.0299401197604789</c:v>
                </c:pt>
                <c:pt idx="52">
                  <c:v>1.0116279069767442</c:v>
                </c:pt>
                <c:pt idx="53">
                  <c:v>1.0114942528735633</c:v>
                </c:pt>
                <c:pt idx="54">
                  <c:v>1.0227272727272727</c:v>
                </c:pt>
                <c:pt idx="55">
                  <c:v>1.0111111111111111</c:v>
                </c:pt>
                <c:pt idx="56">
                  <c:v>1.0219780219780219</c:v>
                </c:pt>
                <c:pt idx="57">
                  <c:v>1.0161290322580645</c:v>
                </c:pt>
                <c:pt idx="58">
                  <c:v>1.0158730158730158</c:v>
                </c:pt>
                <c:pt idx="59">
                  <c:v>1.015625</c:v>
                </c:pt>
                <c:pt idx="60">
                  <c:v>1.0153846153846153</c:v>
                </c:pt>
                <c:pt idx="61">
                  <c:v>1.0202020202020201</c:v>
                </c:pt>
                <c:pt idx="62">
                  <c:v>1.0099009900990099</c:v>
                </c:pt>
                <c:pt idx="63">
                  <c:v>1.0196078431372548</c:v>
                </c:pt>
                <c:pt idx="64">
                  <c:v>1.0144230769230769</c:v>
                </c:pt>
                <c:pt idx="65">
                  <c:v>1.014218009478673</c:v>
                </c:pt>
                <c:pt idx="66">
                  <c:v>1.0186915887850467</c:v>
                </c:pt>
                <c:pt idx="67">
                  <c:v>1.0137614678899083</c:v>
                </c:pt>
                <c:pt idx="68">
                  <c:v>1.0135746606334841</c:v>
                </c:pt>
                <c:pt idx="69">
                  <c:v>1.0178571428571428</c:v>
                </c:pt>
                <c:pt idx="70">
                  <c:v>1.0175438596491229</c:v>
                </c:pt>
                <c:pt idx="71">
                  <c:v>1.0129310344827587</c:v>
                </c:pt>
                <c:pt idx="72">
                  <c:v>1.0127659574468084</c:v>
                </c:pt>
                <c:pt idx="73">
                  <c:v>1.0168067226890756</c:v>
                </c:pt>
                <c:pt idx="74">
                  <c:v>1.0165289256198347</c:v>
                </c:pt>
                <c:pt idx="75">
                  <c:v>1.0121951219512195</c:v>
                </c:pt>
                <c:pt idx="76">
                  <c:v>1.0200803212851406</c:v>
                </c:pt>
                <c:pt idx="77">
                  <c:v>1.0118110236220472</c:v>
                </c:pt>
                <c:pt idx="78">
                  <c:v>1.0116731517509727</c:v>
                </c:pt>
                <c:pt idx="79">
                  <c:v>1.0153846153846153</c:v>
                </c:pt>
                <c:pt idx="80">
                  <c:v>1.0151515151515151</c:v>
                </c:pt>
                <c:pt idx="81">
                  <c:v>1.0149253731343284</c:v>
                </c:pt>
                <c:pt idx="82">
                  <c:v>1.0110294117647058</c:v>
                </c:pt>
                <c:pt idx="83">
                  <c:v>1.0145454545454546</c:v>
                </c:pt>
                <c:pt idx="84">
                  <c:v>1.0143369175627239</c:v>
                </c:pt>
                <c:pt idx="85">
                  <c:v>1.0141342756183747</c:v>
                </c:pt>
                <c:pt idx="86">
                  <c:v>1.0139372822299653</c:v>
                </c:pt>
                <c:pt idx="87">
                  <c:v>1.0137457044673539</c:v>
                </c:pt>
                <c:pt idx="88">
                  <c:v>1.0135593220338983</c:v>
                </c:pt>
                <c:pt idx="89">
                  <c:v>1.0133779264214047</c:v>
                </c:pt>
                <c:pt idx="90">
                  <c:v>1.0132013201320131</c:v>
                </c:pt>
                <c:pt idx="91">
                  <c:v>1.0130293159609121</c:v>
                </c:pt>
                <c:pt idx="92">
                  <c:v>1.0128617363344052</c:v>
                </c:pt>
                <c:pt idx="93">
                  <c:v>1.0126984126984127</c:v>
                </c:pt>
                <c:pt idx="94">
                  <c:v>1.0125391849529781</c:v>
                </c:pt>
                <c:pt idx="95">
                  <c:v>1.0154798761609907</c:v>
                </c:pt>
                <c:pt idx="96">
                  <c:v>1.0121951219512195</c:v>
                </c:pt>
                <c:pt idx="97">
                  <c:v>1.0120481927710843</c:v>
                </c:pt>
                <c:pt idx="98">
                  <c:v>1.0119047619047619</c:v>
                </c:pt>
                <c:pt idx="99">
                  <c:v>1.0147058823529411</c:v>
                </c:pt>
                <c:pt idx="100">
                  <c:v>1.0115942028985507</c:v>
                </c:pt>
                <c:pt idx="101">
                  <c:v>1.0114613180515759</c:v>
                </c:pt>
                <c:pt idx="102">
                  <c:v>1.0141643059490084</c:v>
                </c:pt>
                <c:pt idx="103">
                  <c:v>1.011173184357542</c:v>
                </c:pt>
                <c:pt idx="104">
                  <c:v>1.011049723756906</c:v>
                </c:pt>
                <c:pt idx="105">
                  <c:v>1.0109289617486339</c:v>
                </c:pt>
                <c:pt idx="106">
                  <c:v>1.0135135135135136</c:v>
                </c:pt>
                <c:pt idx="107">
                  <c:v>1.0106666666666666</c:v>
                </c:pt>
                <c:pt idx="108">
                  <c:v>1.0158311345646438</c:v>
                </c:pt>
                <c:pt idx="109">
                  <c:v>1.0103896103896104</c:v>
                </c:pt>
                <c:pt idx="110">
                  <c:v>1.012853470437018</c:v>
                </c:pt>
                <c:pt idx="111">
                  <c:v>1.0101522842639594</c:v>
                </c:pt>
                <c:pt idx="112">
                  <c:v>1.0125628140703518</c:v>
                </c:pt>
                <c:pt idx="113">
                  <c:v>1.0099255583126552</c:v>
                </c:pt>
                <c:pt idx="114">
                  <c:v>1.0122850122850122</c:v>
                </c:pt>
                <c:pt idx="115">
                  <c:v>1.0097087378640777</c:v>
                </c:pt>
                <c:pt idx="116">
                  <c:v>1.0120192307692308</c:v>
                </c:pt>
                <c:pt idx="117">
                  <c:v>1.0095011876484561</c:v>
                </c:pt>
                <c:pt idx="118">
                  <c:v>1.0141176470588236</c:v>
                </c:pt>
                <c:pt idx="119">
                  <c:v>1.0092807424593968</c:v>
                </c:pt>
                <c:pt idx="120">
                  <c:v>1.0137931034482759</c:v>
                </c:pt>
                <c:pt idx="121">
                  <c:v>1.0090702947845804</c:v>
                </c:pt>
                <c:pt idx="122">
                  <c:v>1.0112359550561798</c:v>
                </c:pt>
                <c:pt idx="123">
                  <c:v>1.0133333333333334</c:v>
                </c:pt>
                <c:pt idx="124">
                  <c:v>1.0087719298245614</c:v>
                </c:pt>
                <c:pt idx="125">
                  <c:v>1.0108695652173914</c:v>
                </c:pt>
                <c:pt idx="126">
                  <c:v>1.010752688172043</c:v>
                </c:pt>
                <c:pt idx="127">
                  <c:v>1.0106382978723405</c:v>
                </c:pt>
                <c:pt idx="128">
                  <c:v>1.0105263157894737</c:v>
                </c:pt>
                <c:pt idx="129">
                  <c:v>1.9395833333333334</c:v>
                </c:pt>
                <c:pt idx="130">
                  <c:v>1.0064446831364124</c:v>
                </c:pt>
                <c:pt idx="131">
                  <c:v>1.0085378868729988</c:v>
                </c:pt>
                <c:pt idx="132">
                  <c:v>1.0063492063492063</c:v>
                </c:pt>
                <c:pt idx="133">
                  <c:v>1.0063091482649842</c:v>
                </c:pt>
                <c:pt idx="134">
                  <c:v>1.0083594566353187</c:v>
                </c:pt>
                <c:pt idx="135">
                  <c:v>1.0072538860103626</c:v>
                </c:pt>
                <c:pt idx="136">
                  <c:v>2.7994269340974212</c:v>
                </c:pt>
                <c:pt idx="137">
                  <c:v>1.0081883316274309</c:v>
                </c:pt>
                <c:pt idx="138">
                  <c:v>1.0071065989847716</c:v>
                </c:pt>
                <c:pt idx="139">
                  <c:v>2.6988950276243093</c:v>
                </c:pt>
                <c:pt idx="140">
                  <c:v>1.0081883316274309</c:v>
                </c:pt>
                <c:pt idx="141">
                  <c:v>2.6405405405405404</c:v>
                </c:pt>
                <c:pt idx="142">
                  <c:v>1.0081883316274309</c:v>
                </c:pt>
                <c:pt idx="143">
                  <c:v>1.0071065989847716</c:v>
                </c:pt>
                <c:pt idx="144">
                  <c:v>2.5376623376623377</c:v>
                </c:pt>
                <c:pt idx="145">
                  <c:v>2.511568123393316</c:v>
                </c:pt>
                <c:pt idx="146">
                  <c:v>1.0081883316274309</c:v>
                </c:pt>
                <c:pt idx="147">
                  <c:v>1.0071065989847716</c:v>
                </c:pt>
                <c:pt idx="148">
                  <c:v>2.4243176178660049</c:v>
                </c:pt>
                <c:pt idx="149">
                  <c:v>1.0081883316274309</c:v>
                </c:pt>
                <c:pt idx="150">
                  <c:v>2.371359223300971</c:v>
                </c:pt>
                <c:pt idx="151">
                  <c:v>1.0081883316274309</c:v>
                </c:pt>
                <c:pt idx="152">
                  <c:v>1.0071065989847716</c:v>
                </c:pt>
                <c:pt idx="153">
                  <c:v>2.2988235294117647</c:v>
                </c:pt>
                <c:pt idx="154">
                  <c:v>2.2668213457076565</c:v>
                </c:pt>
                <c:pt idx="155">
                  <c:v>1.0081883316274309</c:v>
                </c:pt>
                <c:pt idx="156">
                  <c:v>1.0071065989847716</c:v>
                </c:pt>
                <c:pt idx="157">
                  <c:v>2.1955056179775281</c:v>
                </c:pt>
                <c:pt idx="158">
                  <c:v>1.0081883316274309</c:v>
                </c:pt>
                <c:pt idx="159">
                  <c:v>2.1425438596491229</c:v>
                </c:pt>
                <c:pt idx="160">
                  <c:v>1.0081883316274309</c:v>
                </c:pt>
                <c:pt idx="161">
                  <c:v>1.0071065989847716</c:v>
                </c:pt>
                <c:pt idx="162">
                  <c:v>2.0787234042553191</c:v>
                </c:pt>
                <c:pt idx="163">
                  <c:v>2.0568421052631578</c:v>
                </c:pt>
                <c:pt idx="164">
                  <c:v>1.0081883316274309</c:v>
                </c:pt>
                <c:pt idx="165">
                  <c:v>1.0071065989847716</c:v>
                </c:pt>
                <c:pt idx="166">
                  <c:v>1.0426894343649946</c:v>
                </c:pt>
                <c:pt idx="167">
                  <c:v>1.0081883316274309</c:v>
                </c:pt>
                <c:pt idx="168">
                  <c:v>1.0273396424815984</c:v>
                </c:pt>
                <c:pt idx="169">
                  <c:v>1.0081883316274309</c:v>
                </c:pt>
                <c:pt idx="170">
                  <c:v>1.0071065989847716</c:v>
                </c:pt>
                <c:pt idx="171">
                  <c:v>1.0051440329218106</c:v>
                </c:pt>
                <c:pt idx="172">
                  <c:v>1.0081883316274309</c:v>
                </c:pt>
                <c:pt idx="173">
                  <c:v>1.0071065989847716</c:v>
                </c:pt>
                <c:pt idx="174">
                  <c:v>1.0104166666666667</c:v>
                </c:pt>
                <c:pt idx="175">
                  <c:v>1.0103092783505154</c:v>
                </c:pt>
                <c:pt idx="176">
                  <c:v>1.010204081632653</c:v>
                </c:pt>
                <c:pt idx="177">
                  <c:v>1.0101010101010102</c:v>
                </c:pt>
                <c:pt idx="178">
                  <c:v>1.01</c:v>
                </c:pt>
                <c:pt idx="179">
                  <c:v>1.0118811881188119</c:v>
                </c:pt>
                <c:pt idx="181">
                  <c:v>1.0116504854368933</c:v>
                </c:pt>
                <c:pt idx="182">
                  <c:v>1.0095969289827256</c:v>
                </c:pt>
                <c:pt idx="183">
                  <c:v>1.0095057034220531</c:v>
                </c:pt>
                <c:pt idx="184">
                  <c:v>1.0094161958568739</c:v>
                </c:pt>
                <c:pt idx="185">
                  <c:v>1.0111940298507462</c:v>
                </c:pt>
                <c:pt idx="186">
                  <c:v>1.0110701107011071</c:v>
                </c:pt>
                <c:pt idx="187">
                  <c:v>1.0072992700729928</c:v>
                </c:pt>
                <c:pt idx="188">
                  <c:v>1.0108695652173914</c:v>
                </c:pt>
                <c:pt idx="189">
                  <c:v>1.0089605734767024</c:v>
                </c:pt>
                <c:pt idx="190">
                  <c:v>1.0106571936056838</c:v>
                </c:pt>
                <c:pt idx="191">
                  <c:v>1.0070298769771528</c:v>
                </c:pt>
                <c:pt idx="192">
                  <c:v>1.0078277886497065</c:v>
                </c:pt>
                <c:pt idx="193">
                  <c:v>0</c:v>
                </c:pt>
                <c:pt idx="194">
                  <c:v>1.0085470085470085</c:v>
                </c:pt>
                <c:pt idx="195">
                  <c:v>1.0101694915254238</c:v>
                </c:pt>
                <c:pt idx="196">
                  <c:v>1.0083892617449663</c:v>
                </c:pt>
                <c:pt idx="197">
                  <c:v>1.0099833610648918</c:v>
                </c:pt>
                <c:pt idx="198">
                  <c:v>1.0098846787479407</c:v>
                </c:pt>
                <c:pt idx="199">
                  <c:v>1.0081566068515497</c:v>
                </c:pt>
                <c:pt idx="200">
                  <c:v>1.0097087378640777</c:v>
                </c:pt>
                <c:pt idx="201">
                  <c:v>1.0080128205128205</c:v>
                </c:pt>
                <c:pt idx="202">
                  <c:v>1.0095389507154213</c:v>
                </c:pt>
                <c:pt idx="203">
                  <c:v>1.0094488188976378</c:v>
                </c:pt>
                <c:pt idx="204">
                  <c:v>1.0078003120124805</c:v>
                </c:pt>
                <c:pt idx="205">
                  <c:v>1.0092879256965945</c:v>
                </c:pt>
                <c:pt idx="206">
                  <c:v>1.00920245398773</c:v>
                </c:pt>
                <c:pt idx="207">
                  <c:v>1.0075987841945289</c:v>
                </c:pt>
                <c:pt idx="208">
                  <c:v>1.0105580693815988</c:v>
                </c:pt>
                <c:pt idx="209">
                  <c:v>1.0074626865671641</c:v>
                </c:pt>
                <c:pt idx="210">
                  <c:v>1.0088888888888889</c:v>
                </c:pt>
                <c:pt idx="211">
                  <c:v>1.0088105726872247</c:v>
                </c:pt>
                <c:pt idx="212">
                  <c:v>1.007278020378457</c:v>
                </c:pt>
                <c:pt idx="213">
                  <c:v>1.0086705202312138</c:v>
                </c:pt>
                <c:pt idx="214">
                  <c:v>1.010028653295129</c:v>
                </c:pt>
                <c:pt idx="215">
                  <c:v>1.0070921985815602</c:v>
                </c:pt>
                <c:pt idx="216">
                  <c:v>1.0098591549295775</c:v>
                </c:pt>
                <c:pt idx="217">
                  <c:v>1.00836820083682</c:v>
                </c:pt>
                <c:pt idx="218">
                  <c:v>1.0069156293222683</c:v>
                </c:pt>
                <c:pt idx="219">
                  <c:v>1.0082417582417582</c:v>
                </c:pt>
                <c:pt idx="220">
                  <c:v>1.0095367847411445</c:v>
                </c:pt>
                <c:pt idx="221">
                  <c:v>1.0067476383265856</c:v>
                </c:pt>
                <c:pt idx="222">
                  <c:v>1.0093833780160857</c:v>
                </c:pt>
                <c:pt idx="223">
                  <c:v>1.0079681274900398</c:v>
                </c:pt>
                <c:pt idx="224">
                  <c:v>1.0065876152832676</c:v>
                </c:pt>
                <c:pt idx="225">
                  <c:v>1.0091623036649215</c:v>
                </c:pt>
                <c:pt idx="226">
                  <c:v>1.0090791180285343</c:v>
                </c:pt>
                <c:pt idx="227">
                  <c:v>1.006426735218509</c:v>
                </c:pt>
                <c:pt idx="228">
                  <c:v>1.0076628352490422</c:v>
                </c:pt>
                <c:pt idx="229">
                  <c:v>1.0088719898605829</c:v>
                </c:pt>
                <c:pt idx="230">
                  <c:v>1.0075376884422111</c:v>
                </c:pt>
                <c:pt idx="231">
                  <c:v>1.0087281795511223</c:v>
                </c:pt>
                <c:pt idx="232">
                  <c:v>1.0074165636588381</c:v>
                </c:pt>
                <c:pt idx="233">
                  <c:v>1.0061349693251533</c:v>
                </c:pt>
                <c:pt idx="234">
                  <c:v>1.0085365853658537</c:v>
                </c:pt>
                <c:pt idx="235">
                  <c:v>1.0084643288996373</c:v>
                </c:pt>
                <c:pt idx="236">
                  <c:v>1.0059952038369304</c:v>
                </c:pt>
                <c:pt idx="237">
                  <c:v>1.0083432657926104</c:v>
                </c:pt>
                <c:pt idx="238">
                  <c:v>1.008274231678487</c:v>
                </c:pt>
                <c:pt idx="239">
                  <c:v>1.0070339976553342</c:v>
                </c:pt>
                <c:pt idx="240">
                  <c:v>1.0069848661233993</c:v>
                </c:pt>
                <c:pt idx="241">
                  <c:v>1.0080924855491329</c:v>
                </c:pt>
                <c:pt idx="242">
                  <c:v>1.0080275229357798</c:v>
                </c:pt>
                <c:pt idx="243">
                  <c:v>1.006825938566553</c:v>
                </c:pt>
                <c:pt idx="244">
                  <c:v>1.006779661016949</c:v>
                </c:pt>
                <c:pt idx="245">
                  <c:v>1.0078563411896746</c:v>
                </c:pt>
                <c:pt idx="246">
                  <c:v>1.0066815144766148</c:v>
                </c:pt>
                <c:pt idx="247">
                  <c:v>1.0077433628318584</c:v>
                </c:pt>
                <c:pt idx="248">
                  <c:v>1.0076838638858396</c:v>
                </c:pt>
                <c:pt idx="249">
                  <c:v>1.0076252723311547</c:v>
                </c:pt>
                <c:pt idx="250">
                  <c:v>1.0064864864864864</c:v>
                </c:pt>
                <c:pt idx="251">
                  <c:v>1.0064446831364124</c:v>
                </c:pt>
                <c:pt idx="252">
                  <c:v>1.0085378868729988</c:v>
                </c:pt>
                <c:pt idx="253">
                  <c:v>1.0063492063492063</c:v>
                </c:pt>
                <c:pt idx="254">
                  <c:v>1.0063091482649842</c:v>
                </c:pt>
                <c:pt idx="255">
                  <c:v>1.0083594566353187</c:v>
                </c:pt>
                <c:pt idx="256">
                  <c:v>1.0072538860103626</c:v>
                </c:pt>
                <c:pt idx="257">
                  <c:v>1.0051440329218106</c:v>
                </c:pt>
                <c:pt idx="258">
                  <c:v>1.0081883316274309</c:v>
                </c:pt>
                <c:pt idx="259">
                  <c:v>1.0071065989847716</c:v>
                </c:pt>
                <c:pt idx="260">
                  <c:v>1.0070564516129032</c:v>
                </c:pt>
                <c:pt idx="261">
                  <c:v>1.0060060060060061</c:v>
                </c:pt>
                <c:pt idx="262">
                  <c:v>1.0069651741293533</c:v>
                </c:pt>
                <c:pt idx="263">
                  <c:v>1.0069169960474309</c:v>
                </c:pt>
                <c:pt idx="264">
                  <c:v>1.0068694798822375</c:v>
                </c:pt>
                <c:pt idx="265">
                  <c:v>1.00682261208577</c:v>
                </c:pt>
                <c:pt idx="266">
                  <c:v>1.0067763794772506</c:v>
                </c:pt>
                <c:pt idx="267">
                  <c:v>1.0067307692307692</c:v>
                </c:pt>
                <c:pt idx="268">
                  <c:v>1.0076408787010507</c:v>
                </c:pt>
                <c:pt idx="269">
                  <c:v>1.0047393364928909</c:v>
                </c:pt>
                <c:pt idx="270">
                  <c:v>1.0075471698113208</c:v>
                </c:pt>
                <c:pt idx="271">
                  <c:v>1.0065543071161049</c:v>
                </c:pt>
                <c:pt idx="272">
                  <c:v>1.0065116279069768</c:v>
                </c:pt>
                <c:pt idx="273">
                  <c:v>1.0064695009242144</c:v>
                </c:pt>
                <c:pt idx="274">
                  <c:v>1.0064279155188247</c:v>
                </c:pt>
                <c:pt idx="275">
                  <c:v>1.0063868613138687</c:v>
                </c:pt>
                <c:pt idx="276">
                  <c:v>1.0072529465095195</c:v>
                </c:pt>
                <c:pt idx="277">
                  <c:v>1.0063006300630064</c:v>
                </c:pt>
                <c:pt idx="278">
                  <c:v>1.0062611806797854</c:v>
                </c:pt>
                <c:pt idx="279">
                  <c:v>1.0062222222222221</c:v>
                </c:pt>
                <c:pt idx="280">
                  <c:v>1.0061837455830389</c:v>
                </c:pt>
                <c:pt idx="281">
                  <c:v>1.0070237050043898</c:v>
                </c:pt>
                <c:pt idx="282">
                  <c:v>1.005231037489102</c:v>
                </c:pt>
                <c:pt idx="283">
                  <c:v>1.0069384215091066</c:v>
                </c:pt>
                <c:pt idx="284">
                  <c:v>1.0060292850990527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D14-4570-9B89-961823E849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66730704"/>
        <c:axId val="566754416"/>
      </c:lineChart>
      <c:catAx>
        <c:axId val="566730704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566754416"/>
        <c:crosses val="autoZero"/>
        <c:auto val="1"/>
        <c:lblAlgn val="ctr"/>
        <c:lblOffset val="100"/>
        <c:noMultiLvlLbl val="0"/>
      </c:catAx>
      <c:valAx>
        <c:axId val="566754416"/>
        <c:scaling>
          <c:orientation val="minMax"/>
          <c:max val="1.3"/>
          <c:min val="1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56673070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ko-KR" altLang="en-US"/>
              <a:t>돌파 마스터 키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오버클락!$CG$7</c:f>
              <c:strCache>
                <c:ptCount val="1"/>
                <c:pt idx="0">
                  <c:v>요구 돌파 증가량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val>
            <c:numRef>
              <c:f>오버클락!$CG$8:$CG$292</c:f>
              <c:numCache>
                <c:formatCode>General</c:formatCode>
                <c:ptCount val="285"/>
                <c:pt idx="0">
                  <c:v>0</c:v>
                </c:pt>
                <c:pt idx="1">
                  <c:v>0</c:v>
                </c:pt>
                <c:pt idx="2" formatCode="0.00">
                  <c:v>0</c:v>
                </c:pt>
                <c:pt idx="3" formatCode="0.00">
                  <c:v>0</c:v>
                </c:pt>
                <c:pt idx="4" formatCode="0.00">
                  <c:v>0</c:v>
                </c:pt>
                <c:pt idx="5" formatCode="0.00">
                  <c:v>0</c:v>
                </c:pt>
                <c:pt idx="6" formatCode="0.00">
                  <c:v>0</c:v>
                </c:pt>
                <c:pt idx="7" formatCode="0.00">
                  <c:v>0</c:v>
                </c:pt>
                <c:pt idx="8" formatCode="0.00">
                  <c:v>0</c:v>
                </c:pt>
                <c:pt idx="9" formatCode="0.00">
                  <c:v>0</c:v>
                </c:pt>
                <c:pt idx="10" formatCode="0.00">
                  <c:v>0</c:v>
                </c:pt>
                <c:pt idx="11" formatCode="0.00">
                  <c:v>0</c:v>
                </c:pt>
                <c:pt idx="12" formatCode="0.00">
                  <c:v>0</c:v>
                </c:pt>
                <c:pt idx="13" formatCode="0.00">
                  <c:v>0</c:v>
                </c:pt>
                <c:pt idx="14" formatCode="0.00">
                  <c:v>0</c:v>
                </c:pt>
                <c:pt idx="15" formatCode="0.00">
                  <c:v>0</c:v>
                </c:pt>
                <c:pt idx="16" formatCode="0.00">
                  <c:v>0</c:v>
                </c:pt>
                <c:pt idx="17" formatCode="0.00">
                  <c:v>0</c:v>
                </c:pt>
                <c:pt idx="18" formatCode="0.00">
                  <c:v>0</c:v>
                </c:pt>
                <c:pt idx="19" formatCode="0.00">
                  <c:v>8</c:v>
                </c:pt>
                <c:pt idx="20" formatCode="0.00">
                  <c:v>0</c:v>
                </c:pt>
                <c:pt idx="21" formatCode="0.00">
                  <c:v>0</c:v>
                </c:pt>
                <c:pt idx="22" formatCode="0.00">
                  <c:v>0</c:v>
                </c:pt>
                <c:pt idx="23" formatCode="0.00">
                  <c:v>0</c:v>
                </c:pt>
                <c:pt idx="24" formatCode="0.00">
                  <c:v>0</c:v>
                </c:pt>
                <c:pt idx="25" formatCode="0.00">
                  <c:v>0</c:v>
                </c:pt>
                <c:pt idx="26" formatCode="0.00">
                  <c:v>0</c:v>
                </c:pt>
                <c:pt idx="27" formatCode="0.00">
                  <c:v>0</c:v>
                </c:pt>
                <c:pt idx="28" formatCode="0.00">
                  <c:v>0</c:v>
                </c:pt>
                <c:pt idx="29" formatCode="0.00">
                  <c:v>3.25</c:v>
                </c:pt>
                <c:pt idx="30" formatCode="0.00">
                  <c:v>0</c:v>
                </c:pt>
                <c:pt idx="31" formatCode="0.00">
                  <c:v>0</c:v>
                </c:pt>
                <c:pt idx="32" formatCode="0.00">
                  <c:v>0</c:v>
                </c:pt>
                <c:pt idx="33" formatCode="0.00">
                  <c:v>0</c:v>
                </c:pt>
                <c:pt idx="34" formatCode="0.00">
                  <c:v>0</c:v>
                </c:pt>
                <c:pt idx="35" formatCode="0.00">
                  <c:v>0</c:v>
                </c:pt>
                <c:pt idx="36" formatCode="0.00">
                  <c:v>0</c:v>
                </c:pt>
                <c:pt idx="37" formatCode="0.00">
                  <c:v>0</c:v>
                </c:pt>
                <c:pt idx="38" formatCode="0.00">
                  <c:v>0</c:v>
                </c:pt>
                <c:pt idx="39" formatCode="0.00">
                  <c:v>1.3076923076923077</c:v>
                </c:pt>
                <c:pt idx="40" formatCode="0.00">
                  <c:v>0</c:v>
                </c:pt>
                <c:pt idx="41" formatCode="0.00">
                  <c:v>0</c:v>
                </c:pt>
                <c:pt idx="42" formatCode="0.00">
                  <c:v>0</c:v>
                </c:pt>
                <c:pt idx="43" formatCode="0.00">
                  <c:v>0</c:v>
                </c:pt>
                <c:pt idx="44" formatCode="0.00">
                  <c:v>0</c:v>
                </c:pt>
                <c:pt idx="45" formatCode="0.00">
                  <c:v>0</c:v>
                </c:pt>
                <c:pt idx="46" formatCode="0.00">
                  <c:v>0</c:v>
                </c:pt>
                <c:pt idx="47" formatCode="0.00">
                  <c:v>0</c:v>
                </c:pt>
                <c:pt idx="48" formatCode="0.00">
                  <c:v>0</c:v>
                </c:pt>
                <c:pt idx="49" formatCode="0.00">
                  <c:v>1.2941176470588236</c:v>
                </c:pt>
                <c:pt idx="50" formatCode="0.00">
                  <c:v>0</c:v>
                </c:pt>
                <c:pt idx="51" formatCode="0.00">
                  <c:v>0</c:v>
                </c:pt>
                <c:pt idx="52" formatCode="0.00">
                  <c:v>0</c:v>
                </c:pt>
                <c:pt idx="53" formatCode="0.00">
                  <c:v>0</c:v>
                </c:pt>
                <c:pt idx="54" formatCode="0.00">
                  <c:v>0</c:v>
                </c:pt>
                <c:pt idx="55" formatCode="0.00">
                  <c:v>0</c:v>
                </c:pt>
                <c:pt idx="56" formatCode="0.00">
                  <c:v>0</c:v>
                </c:pt>
                <c:pt idx="57" formatCode="0.00">
                  <c:v>0</c:v>
                </c:pt>
                <c:pt idx="58" formatCode="0.00">
                  <c:v>0</c:v>
                </c:pt>
                <c:pt idx="59" formatCode="0.00">
                  <c:v>1.2272727272727273</c:v>
                </c:pt>
                <c:pt idx="60" formatCode="0.00">
                  <c:v>0</c:v>
                </c:pt>
                <c:pt idx="61" formatCode="0.00">
                  <c:v>0</c:v>
                </c:pt>
                <c:pt idx="62" formatCode="0.00">
                  <c:v>0</c:v>
                </c:pt>
                <c:pt idx="63" formatCode="0.00">
                  <c:v>0</c:v>
                </c:pt>
                <c:pt idx="64" formatCode="0.00">
                  <c:v>0</c:v>
                </c:pt>
                <c:pt idx="65" formatCode="0.00">
                  <c:v>0</c:v>
                </c:pt>
                <c:pt idx="66" formatCode="0.00">
                  <c:v>0</c:v>
                </c:pt>
                <c:pt idx="67" formatCode="0.00">
                  <c:v>0</c:v>
                </c:pt>
                <c:pt idx="68" formatCode="0.00">
                  <c:v>0</c:v>
                </c:pt>
                <c:pt idx="69" formatCode="0.00">
                  <c:v>1.1851851851851851</c:v>
                </c:pt>
                <c:pt idx="70" formatCode="0.00">
                  <c:v>0</c:v>
                </c:pt>
                <c:pt idx="71" formatCode="0.00">
                  <c:v>0</c:v>
                </c:pt>
                <c:pt idx="72" formatCode="0.00">
                  <c:v>0</c:v>
                </c:pt>
                <c:pt idx="73" formatCode="0.00">
                  <c:v>0</c:v>
                </c:pt>
                <c:pt idx="74" formatCode="0.00">
                  <c:v>0</c:v>
                </c:pt>
                <c:pt idx="75" formatCode="0.00">
                  <c:v>0</c:v>
                </c:pt>
                <c:pt idx="76" formatCode="0.00">
                  <c:v>0</c:v>
                </c:pt>
                <c:pt idx="77" formatCode="0.00">
                  <c:v>0</c:v>
                </c:pt>
                <c:pt idx="78" formatCode="0.00">
                  <c:v>0</c:v>
                </c:pt>
                <c:pt idx="79" formatCode="0.00">
                  <c:v>1.1875</c:v>
                </c:pt>
                <c:pt idx="80" formatCode="0.00">
                  <c:v>0</c:v>
                </c:pt>
                <c:pt idx="81" formatCode="0.00">
                  <c:v>0</c:v>
                </c:pt>
                <c:pt idx="82" formatCode="0.00">
                  <c:v>0</c:v>
                </c:pt>
                <c:pt idx="83" formatCode="0.00">
                  <c:v>0</c:v>
                </c:pt>
                <c:pt idx="84" formatCode="0.00">
                  <c:v>0</c:v>
                </c:pt>
                <c:pt idx="85" formatCode="0.00">
                  <c:v>0</c:v>
                </c:pt>
                <c:pt idx="86" formatCode="0.00">
                  <c:v>0</c:v>
                </c:pt>
                <c:pt idx="87" formatCode="0.00">
                  <c:v>0</c:v>
                </c:pt>
                <c:pt idx="88" formatCode="0.00">
                  <c:v>0</c:v>
                </c:pt>
                <c:pt idx="89" formatCode="0.00">
                  <c:v>1.1578947368421053</c:v>
                </c:pt>
                <c:pt idx="90" formatCode="0.00">
                  <c:v>0</c:v>
                </c:pt>
                <c:pt idx="91" formatCode="0.00">
                  <c:v>0</c:v>
                </c:pt>
                <c:pt idx="92" formatCode="0.00">
                  <c:v>0</c:v>
                </c:pt>
                <c:pt idx="93" formatCode="0.00">
                  <c:v>0</c:v>
                </c:pt>
                <c:pt idx="94" formatCode="0.00">
                  <c:v>0</c:v>
                </c:pt>
                <c:pt idx="95" formatCode="0.00">
                  <c:v>0</c:v>
                </c:pt>
                <c:pt idx="96" formatCode="0.00">
                  <c:v>0</c:v>
                </c:pt>
                <c:pt idx="97" formatCode="0.00">
                  <c:v>0</c:v>
                </c:pt>
                <c:pt idx="98" formatCode="0.00">
                  <c:v>0</c:v>
                </c:pt>
                <c:pt idx="99" formatCode="0.00">
                  <c:v>1.1590909090909092</c:v>
                </c:pt>
                <c:pt idx="100" formatCode="0.00">
                  <c:v>0</c:v>
                </c:pt>
                <c:pt idx="101" formatCode="0.00">
                  <c:v>0</c:v>
                </c:pt>
                <c:pt idx="102" formatCode="0.00">
                  <c:v>0</c:v>
                </c:pt>
                <c:pt idx="103" formatCode="0.00">
                  <c:v>0</c:v>
                </c:pt>
                <c:pt idx="104" formatCode="0.00">
                  <c:v>0</c:v>
                </c:pt>
                <c:pt idx="105" formatCode="0.00">
                  <c:v>0</c:v>
                </c:pt>
                <c:pt idx="106" formatCode="0.00">
                  <c:v>0</c:v>
                </c:pt>
                <c:pt idx="107" formatCode="0.00">
                  <c:v>0</c:v>
                </c:pt>
                <c:pt idx="108" formatCode="0.00">
                  <c:v>0</c:v>
                </c:pt>
                <c:pt idx="109" formatCode="0.00">
                  <c:v>1.3333333333333333</c:v>
                </c:pt>
                <c:pt idx="110" formatCode="0.00">
                  <c:v>0</c:v>
                </c:pt>
                <c:pt idx="111" formatCode="0.00">
                  <c:v>0</c:v>
                </c:pt>
                <c:pt idx="112" formatCode="0.00">
                  <c:v>0</c:v>
                </c:pt>
                <c:pt idx="113" formatCode="0.00">
                  <c:v>0</c:v>
                </c:pt>
                <c:pt idx="114" formatCode="0.00">
                  <c:v>0</c:v>
                </c:pt>
                <c:pt idx="115" formatCode="0.00">
                  <c:v>0</c:v>
                </c:pt>
                <c:pt idx="116" formatCode="0.00">
                  <c:v>0</c:v>
                </c:pt>
                <c:pt idx="117" formatCode="0.00">
                  <c:v>0</c:v>
                </c:pt>
                <c:pt idx="118" formatCode="0.00">
                  <c:v>0</c:v>
                </c:pt>
                <c:pt idx="119" formatCode="0.00">
                  <c:v>1.4264705882352942</c:v>
                </c:pt>
                <c:pt idx="120" formatCode="0.00">
                  <c:v>0</c:v>
                </c:pt>
                <c:pt idx="121" formatCode="0.00">
                  <c:v>0</c:v>
                </c:pt>
                <c:pt idx="122" formatCode="0.00">
                  <c:v>0</c:v>
                </c:pt>
                <c:pt idx="123" formatCode="0.00">
                  <c:v>0</c:v>
                </c:pt>
                <c:pt idx="124" formatCode="0.00">
                  <c:v>0</c:v>
                </c:pt>
                <c:pt idx="125" formatCode="0.00">
                  <c:v>0</c:v>
                </c:pt>
                <c:pt idx="126" formatCode="0.00">
                  <c:v>0</c:v>
                </c:pt>
                <c:pt idx="127" formatCode="0.00">
                  <c:v>0</c:v>
                </c:pt>
                <c:pt idx="128" formatCode="0.00">
                  <c:v>0</c:v>
                </c:pt>
                <c:pt idx="129" formatCode="0.00">
                  <c:v>0</c:v>
                </c:pt>
                <c:pt idx="130" formatCode="0.00">
                  <c:v>0</c:v>
                </c:pt>
                <c:pt idx="131" formatCode="0.00">
                  <c:v>0</c:v>
                </c:pt>
                <c:pt idx="132" formatCode="0.00">
                  <c:v>0</c:v>
                </c:pt>
                <c:pt idx="133" formatCode="0.00">
                  <c:v>0</c:v>
                </c:pt>
                <c:pt idx="134" formatCode="0.00">
                  <c:v>0</c:v>
                </c:pt>
                <c:pt idx="135" formatCode="0.00">
                  <c:v>0</c:v>
                </c:pt>
                <c:pt idx="136" formatCode="0.00">
                  <c:v>0</c:v>
                </c:pt>
                <c:pt idx="137" formatCode="0.00">
                  <c:v>0</c:v>
                </c:pt>
                <c:pt idx="138" formatCode="0.00">
                  <c:v>0</c:v>
                </c:pt>
                <c:pt idx="139" formatCode="0.00">
                  <c:v>0</c:v>
                </c:pt>
                <c:pt idx="140" formatCode="0.00">
                  <c:v>0</c:v>
                </c:pt>
                <c:pt idx="141" formatCode="0.00">
                  <c:v>0</c:v>
                </c:pt>
                <c:pt idx="142" formatCode="0.00">
                  <c:v>0</c:v>
                </c:pt>
                <c:pt idx="143" formatCode="0.00">
                  <c:v>0</c:v>
                </c:pt>
                <c:pt idx="144" formatCode="0.00">
                  <c:v>0</c:v>
                </c:pt>
                <c:pt idx="145" formatCode="0.00">
                  <c:v>0</c:v>
                </c:pt>
                <c:pt idx="146" formatCode="0.00">
                  <c:v>0</c:v>
                </c:pt>
                <c:pt idx="147" formatCode="0.00">
                  <c:v>0</c:v>
                </c:pt>
                <c:pt idx="148" formatCode="0.00">
                  <c:v>0</c:v>
                </c:pt>
                <c:pt idx="149" formatCode="0.00">
                  <c:v>0</c:v>
                </c:pt>
                <c:pt idx="150" formatCode="0.00">
                  <c:v>0</c:v>
                </c:pt>
                <c:pt idx="151" formatCode="0.00">
                  <c:v>0</c:v>
                </c:pt>
                <c:pt idx="152" formatCode="0.00">
                  <c:v>0</c:v>
                </c:pt>
                <c:pt idx="153" formatCode="0.00">
                  <c:v>0</c:v>
                </c:pt>
                <c:pt idx="154" formatCode="0.00">
                  <c:v>0</c:v>
                </c:pt>
                <c:pt idx="155" formatCode="0.00">
                  <c:v>0</c:v>
                </c:pt>
                <c:pt idx="156" formatCode="0.00">
                  <c:v>0</c:v>
                </c:pt>
                <c:pt idx="157" formatCode="0.00">
                  <c:v>0</c:v>
                </c:pt>
                <c:pt idx="158" formatCode="0.00">
                  <c:v>0</c:v>
                </c:pt>
                <c:pt idx="159" formatCode="0.00">
                  <c:v>0</c:v>
                </c:pt>
                <c:pt idx="160" formatCode="0.00">
                  <c:v>0</c:v>
                </c:pt>
                <c:pt idx="161" formatCode="0.00">
                  <c:v>0</c:v>
                </c:pt>
                <c:pt idx="162" formatCode="0.00">
                  <c:v>0</c:v>
                </c:pt>
                <c:pt idx="163" formatCode="0.00">
                  <c:v>0</c:v>
                </c:pt>
                <c:pt idx="164" formatCode="0.00">
                  <c:v>0</c:v>
                </c:pt>
                <c:pt idx="165" formatCode="0.00">
                  <c:v>0</c:v>
                </c:pt>
                <c:pt idx="166" formatCode="0.00">
                  <c:v>0</c:v>
                </c:pt>
                <c:pt idx="167" formatCode="0.00">
                  <c:v>0</c:v>
                </c:pt>
                <c:pt idx="168" formatCode="0.00">
                  <c:v>0</c:v>
                </c:pt>
                <c:pt idx="169" formatCode="0.00">
                  <c:v>0</c:v>
                </c:pt>
                <c:pt idx="170" formatCode="0.00">
                  <c:v>0</c:v>
                </c:pt>
                <c:pt idx="171" formatCode="0.00">
                  <c:v>0</c:v>
                </c:pt>
                <c:pt idx="172" formatCode="0.00">
                  <c:v>0</c:v>
                </c:pt>
                <c:pt idx="173" formatCode="0.00">
                  <c:v>0</c:v>
                </c:pt>
                <c:pt idx="174" formatCode="0.00">
                  <c:v>0</c:v>
                </c:pt>
                <c:pt idx="175" formatCode="0.00">
                  <c:v>0</c:v>
                </c:pt>
                <c:pt idx="176" formatCode="0.00">
                  <c:v>0</c:v>
                </c:pt>
                <c:pt idx="177" formatCode="0.00">
                  <c:v>0</c:v>
                </c:pt>
                <c:pt idx="178" formatCode="0.00">
                  <c:v>0</c:v>
                </c:pt>
                <c:pt idx="179" formatCode="0.00">
                  <c:v>0</c:v>
                </c:pt>
                <c:pt idx="180" formatCode="0.00">
                  <c:v>0</c:v>
                </c:pt>
                <c:pt idx="181" formatCode="0.00">
                  <c:v>0</c:v>
                </c:pt>
                <c:pt idx="182" formatCode="0.00">
                  <c:v>0</c:v>
                </c:pt>
                <c:pt idx="183" formatCode="0.00">
                  <c:v>0</c:v>
                </c:pt>
                <c:pt idx="184" formatCode="0.00">
                  <c:v>0</c:v>
                </c:pt>
                <c:pt idx="185" formatCode="0.00">
                  <c:v>0</c:v>
                </c:pt>
                <c:pt idx="186" formatCode="0.00">
                  <c:v>0</c:v>
                </c:pt>
                <c:pt idx="187" formatCode="0.00">
                  <c:v>0</c:v>
                </c:pt>
                <c:pt idx="188" formatCode="0.00">
                  <c:v>0</c:v>
                </c:pt>
                <c:pt idx="189" formatCode="0.00">
                  <c:v>0</c:v>
                </c:pt>
                <c:pt idx="190" formatCode="0.00">
                  <c:v>0</c:v>
                </c:pt>
                <c:pt idx="191" formatCode="0.00">
                  <c:v>0</c:v>
                </c:pt>
                <c:pt idx="192" formatCode="0.00">
                  <c:v>0</c:v>
                </c:pt>
                <c:pt idx="193" formatCode="0.00">
                  <c:v>0</c:v>
                </c:pt>
                <c:pt idx="194" formatCode="0.00">
                  <c:v>0</c:v>
                </c:pt>
                <c:pt idx="195" formatCode="0.00">
                  <c:v>0</c:v>
                </c:pt>
                <c:pt idx="196" formatCode="0.00">
                  <c:v>0</c:v>
                </c:pt>
                <c:pt idx="197" formatCode="0.00">
                  <c:v>0</c:v>
                </c:pt>
                <c:pt idx="198" formatCode="0.00">
                  <c:v>0</c:v>
                </c:pt>
                <c:pt idx="199" formatCode="0.00">
                  <c:v>0</c:v>
                </c:pt>
                <c:pt idx="200" formatCode="0.00">
                  <c:v>0</c:v>
                </c:pt>
                <c:pt idx="201" formatCode="0.00">
                  <c:v>0</c:v>
                </c:pt>
                <c:pt idx="202" formatCode="0.00">
                  <c:v>0</c:v>
                </c:pt>
                <c:pt idx="203" formatCode="0.00">
                  <c:v>0</c:v>
                </c:pt>
                <c:pt idx="204" formatCode="0.00">
                  <c:v>0</c:v>
                </c:pt>
                <c:pt idx="205" formatCode="0.00">
                  <c:v>0</c:v>
                </c:pt>
                <c:pt idx="206" formatCode="0.00">
                  <c:v>0</c:v>
                </c:pt>
                <c:pt idx="207" formatCode="0.00">
                  <c:v>0</c:v>
                </c:pt>
                <c:pt idx="208" formatCode="0.00">
                  <c:v>0</c:v>
                </c:pt>
                <c:pt idx="209" formatCode="0.00">
                  <c:v>0</c:v>
                </c:pt>
                <c:pt idx="210" formatCode="0.00">
                  <c:v>0</c:v>
                </c:pt>
                <c:pt idx="211" formatCode="0.00">
                  <c:v>0</c:v>
                </c:pt>
                <c:pt idx="212" formatCode="0.00">
                  <c:v>0</c:v>
                </c:pt>
                <c:pt idx="213" formatCode="0.00">
                  <c:v>0</c:v>
                </c:pt>
                <c:pt idx="214" formatCode="0.00">
                  <c:v>0</c:v>
                </c:pt>
                <c:pt idx="215" formatCode="0.00">
                  <c:v>0</c:v>
                </c:pt>
                <c:pt idx="216" formatCode="0.00">
                  <c:v>0</c:v>
                </c:pt>
                <c:pt idx="217" formatCode="0.00">
                  <c:v>0</c:v>
                </c:pt>
                <c:pt idx="218" formatCode="0.00">
                  <c:v>0</c:v>
                </c:pt>
                <c:pt idx="219" formatCode="0.00">
                  <c:v>0</c:v>
                </c:pt>
                <c:pt idx="220" formatCode="0.00">
                  <c:v>0</c:v>
                </c:pt>
                <c:pt idx="221" formatCode="0.00">
                  <c:v>0</c:v>
                </c:pt>
                <c:pt idx="222" formatCode="0.00">
                  <c:v>0</c:v>
                </c:pt>
                <c:pt idx="223" formatCode="0.00">
                  <c:v>0</c:v>
                </c:pt>
                <c:pt idx="224" formatCode="0.00">
                  <c:v>0</c:v>
                </c:pt>
                <c:pt idx="225" formatCode="0.00">
                  <c:v>0</c:v>
                </c:pt>
                <c:pt idx="226" formatCode="0.00">
                  <c:v>0</c:v>
                </c:pt>
                <c:pt idx="227" formatCode="0.00">
                  <c:v>0</c:v>
                </c:pt>
                <c:pt idx="228" formatCode="0.00">
                  <c:v>0</c:v>
                </c:pt>
                <c:pt idx="229" formatCode="0.00">
                  <c:v>0</c:v>
                </c:pt>
                <c:pt idx="230" formatCode="0.00">
                  <c:v>0</c:v>
                </c:pt>
                <c:pt idx="231" formatCode="0.00">
                  <c:v>0</c:v>
                </c:pt>
                <c:pt idx="232" formatCode="0.00">
                  <c:v>0</c:v>
                </c:pt>
                <c:pt idx="233" formatCode="0.00">
                  <c:v>0</c:v>
                </c:pt>
                <c:pt idx="234" formatCode="0.00">
                  <c:v>0</c:v>
                </c:pt>
                <c:pt idx="235" formatCode="0.00">
                  <c:v>0</c:v>
                </c:pt>
                <c:pt idx="236" formatCode="0.00">
                  <c:v>0</c:v>
                </c:pt>
                <c:pt idx="237" formatCode="0.00">
                  <c:v>0</c:v>
                </c:pt>
                <c:pt idx="238" formatCode="0.00">
                  <c:v>0</c:v>
                </c:pt>
                <c:pt idx="239" formatCode="0.00">
                  <c:v>0</c:v>
                </c:pt>
                <c:pt idx="240" formatCode="0.00">
                  <c:v>0</c:v>
                </c:pt>
                <c:pt idx="241" formatCode="0.00">
                  <c:v>0</c:v>
                </c:pt>
                <c:pt idx="242" formatCode="0.00">
                  <c:v>0</c:v>
                </c:pt>
                <c:pt idx="243" formatCode="0.00">
                  <c:v>0</c:v>
                </c:pt>
                <c:pt idx="244" formatCode="0.00">
                  <c:v>0</c:v>
                </c:pt>
                <c:pt idx="245" formatCode="0.00">
                  <c:v>0</c:v>
                </c:pt>
                <c:pt idx="246" formatCode="0.00">
                  <c:v>0</c:v>
                </c:pt>
                <c:pt idx="247" formatCode="0.00">
                  <c:v>0</c:v>
                </c:pt>
                <c:pt idx="248" formatCode="0.00">
                  <c:v>0</c:v>
                </c:pt>
                <c:pt idx="249" formatCode="0.00">
                  <c:v>0</c:v>
                </c:pt>
                <c:pt idx="250" formatCode="0.00">
                  <c:v>0</c:v>
                </c:pt>
                <c:pt idx="251" formatCode="0.00">
                  <c:v>0</c:v>
                </c:pt>
                <c:pt idx="252" formatCode="0.00">
                  <c:v>0</c:v>
                </c:pt>
                <c:pt idx="253" formatCode="0.00">
                  <c:v>0</c:v>
                </c:pt>
                <c:pt idx="254" formatCode="0.00">
                  <c:v>0</c:v>
                </c:pt>
                <c:pt idx="255" formatCode="0.00">
                  <c:v>0</c:v>
                </c:pt>
                <c:pt idx="256" formatCode="0.00">
                  <c:v>0</c:v>
                </c:pt>
                <c:pt idx="257" formatCode="0.00">
                  <c:v>0</c:v>
                </c:pt>
                <c:pt idx="258" formatCode="0.00">
                  <c:v>0</c:v>
                </c:pt>
                <c:pt idx="259" formatCode="0.00">
                  <c:v>0</c:v>
                </c:pt>
                <c:pt idx="260" formatCode="0.00">
                  <c:v>0</c:v>
                </c:pt>
                <c:pt idx="261" formatCode="0.00">
                  <c:v>0</c:v>
                </c:pt>
                <c:pt idx="262" formatCode="0.00">
                  <c:v>0</c:v>
                </c:pt>
                <c:pt idx="263" formatCode="0.00">
                  <c:v>0</c:v>
                </c:pt>
                <c:pt idx="264" formatCode="0.00">
                  <c:v>0</c:v>
                </c:pt>
                <c:pt idx="265" formatCode="0.00">
                  <c:v>0</c:v>
                </c:pt>
                <c:pt idx="266" formatCode="0.00">
                  <c:v>0</c:v>
                </c:pt>
                <c:pt idx="267" formatCode="0.00">
                  <c:v>0</c:v>
                </c:pt>
                <c:pt idx="268" formatCode="0.00">
                  <c:v>0</c:v>
                </c:pt>
                <c:pt idx="269" formatCode="0.00">
                  <c:v>0</c:v>
                </c:pt>
                <c:pt idx="270" formatCode="0.00">
                  <c:v>0</c:v>
                </c:pt>
                <c:pt idx="271" formatCode="0.00">
                  <c:v>0</c:v>
                </c:pt>
                <c:pt idx="272" formatCode="0.00">
                  <c:v>0</c:v>
                </c:pt>
                <c:pt idx="273" formatCode="0.00">
                  <c:v>0</c:v>
                </c:pt>
                <c:pt idx="274" formatCode="0.00">
                  <c:v>0</c:v>
                </c:pt>
                <c:pt idx="275" formatCode="0.00">
                  <c:v>0</c:v>
                </c:pt>
                <c:pt idx="276" formatCode="0.00">
                  <c:v>0</c:v>
                </c:pt>
                <c:pt idx="277" formatCode="0.00">
                  <c:v>0</c:v>
                </c:pt>
                <c:pt idx="278" formatCode="0.00">
                  <c:v>0</c:v>
                </c:pt>
                <c:pt idx="279" formatCode="0.00">
                  <c:v>0</c:v>
                </c:pt>
                <c:pt idx="280" formatCode="0.00">
                  <c:v>0</c:v>
                </c:pt>
                <c:pt idx="281" formatCode="0.00">
                  <c:v>0</c:v>
                </c:pt>
                <c:pt idx="282" formatCode="0.00">
                  <c:v>0</c:v>
                </c:pt>
                <c:pt idx="283" formatCode="0.00">
                  <c:v>0</c:v>
                </c:pt>
                <c:pt idx="284" formatCode="0.0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EA3-46F6-9234-69329275A639}"/>
            </c:ext>
          </c:extLst>
        </c:ser>
        <c:ser>
          <c:idx val="1"/>
          <c:order val="1"/>
          <c:tx>
            <c:strRef>
              <c:f>오버클락!$CP$7</c:f>
              <c:strCache>
                <c:ptCount val="1"/>
                <c:pt idx="0">
                  <c:v>파밍 돌파 증가량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val>
            <c:numRef>
              <c:f>오버클락!$CP$8:$CP$292</c:f>
              <c:numCache>
                <c:formatCode>0.0000</c:formatCode>
                <c:ptCount val="285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1.0006944444444446</c:v>
                </c:pt>
                <c:pt idx="4">
                  <c:v>1</c:v>
                </c:pt>
                <c:pt idx="5">
                  <c:v>1.0010409437890353</c:v>
                </c:pt>
                <c:pt idx="6">
                  <c:v>1.0010398613518197</c:v>
                </c:pt>
                <c:pt idx="7">
                  <c:v>1.0010387811634349</c:v>
                </c:pt>
                <c:pt idx="8">
                  <c:v>1.00103770321688</c:v>
                </c:pt>
                <c:pt idx="9">
                  <c:v>1.0010366275051832</c:v>
                </c:pt>
                <c:pt idx="10">
                  <c:v>1.0010355540214015</c:v>
                </c:pt>
                <c:pt idx="11">
                  <c:v>1.0010344827586206</c:v>
                </c:pt>
                <c:pt idx="12">
                  <c:v>1.0006889424733034</c:v>
                </c:pt>
                <c:pt idx="13">
                  <c:v>1.002065404475043</c:v>
                </c:pt>
                <c:pt idx="14">
                  <c:v>1.0010305736860186</c:v>
                </c:pt>
                <c:pt idx="15">
                  <c:v>1.0020590253946466</c:v>
                </c:pt>
                <c:pt idx="16">
                  <c:v>1.0010273972602739</c:v>
                </c:pt>
                <c:pt idx="17">
                  <c:v>1.0017105713308245</c:v>
                </c:pt>
                <c:pt idx="18">
                  <c:v>1.0010245901639345</c:v>
                </c:pt>
                <c:pt idx="19">
                  <c:v>1.0020470829068577</c:v>
                </c:pt>
                <c:pt idx="20">
                  <c:v>1.0020429009193055</c:v>
                </c:pt>
                <c:pt idx="21">
                  <c:v>1.0020387359836902</c:v>
                </c:pt>
                <c:pt idx="22">
                  <c:v>1.0016954899966091</c:v>
                </c:pt>
                <c:pt idx="23">
                  <c:v>1.0010155721056195</c:v>
                </c:pt>
                <c:pt idx="24">
                  <c:v>1.0020290835306054</c:v>
                </c:pt>
                <c:pt idx="25">
                  <c:v>1.0020249746878165</c:v>
                </c:pt>
                <c:pt idx="26">
                  <c:v>1.0026945099360054</c:v>
                </c:pt>
                <c:pt idx="27">
                  <c:v>1.0020154517971112</c:v>
                </c:pt>
                <c:pt idx="28">
                  <c:v>1.0020113979215555</c:v>
                </c:pt>
                <c:pt idx="29">
                  <c:v>1.0020073603211777</c:v>
                </c:pt>
                <c:pt idx="30">
                  <c:v>1.001669449081803</c:v>
                </c:pt>
                <c:pt idx="31">
                  <c:v>1.0029999999999999</c:v>
                </c:pt>
                <c:pt idx="32">
                  <c:v>1.0019940179461615</c:v>
                </c:pt>
                <c:pt idx="33">
                  <c:v>1.0019900497512437</c:v>
                </c:pt>
                <c:pt idx="34">
                  <c:v>1.0026481297583583</c:v>
                </c:pt>
                <c:pt idx="35">
                  <c:v>1.0019808517662594</c:v>
                </c:pt>
                <c:pt idx="36">
                  <c:v>1.0029654036243822</c:v>
                </c:pt>
                <c:pt idx="37">
                  <c:v>1.0016425755584757</c:v>
                </c:pt>
                <c:pt idx="38">
                  <c:v>1.0029517874713021</c:v>
                </c:pt>
                <c:pt idx="39">
                  <c:v>1.0029431000654023</c:v>
                </c:pt>
                <c:pt idx="40">
                  <c:v>1.0016302575806977</c:v>
                </c:pt>
                <c:pt idx="41">
                  <c:v>1.0029296875</c:v>
                </c:pt>
                <c:pt idx="42">
                  <c:v>1.0029211295034079</c:v>
                </c:pt>
                <c:pt idx="43">
                  <c:v>1.002588996763754</c:v>
                </c:pt>
                <c:pt idx="44">
                  <c:v>1.0019367333763718</c:v>
                </c:pt>
                <c:pt idx="45">
                  <c:v>1.0028994845360826</c:v>
                </c:pt>
                <c:pt idx="46">
                  <c:v>1.0025698682942499</c:v>
                </c:pt>
                <c:pt idx="47">
                  <c:v>1.0028836911246395</c:v>
                </c:pt>
                <c:pt idx="48">
                  <c:v>1.0028753993610224</c:v>
                </c:pt>
                <c:pt idx="49">
                  <c:v>1.0025485823510671</c:v>
                </c:pt>
                <c:pt idx="50">
                  <c:v>1.0028598665395614</c:v>
                </c:pt>
                <c:pt idx="51">
                  <c:v>1.0038022813688212</c:v>
                </c:pt>
                <c:pt idx="52">
                  <c:v>1.0025252525252526</c:v>
                </c:pt>
                <c:pt idx="53">
                  <c:v>1.0028337531486147</c:v>
                </c:pt>
                <c:pt idx="54">
                  <c:v>1.0025117739403453</c:v>
                </c:pt>
                <c:pt idx="55">
                  <c:v>1.0028186658315064</c:v>
                </c:pt>
                <c:pt idx="56">
                  <c:v>1.0037476577139288</c:v>
                </c:pt>
                <c:pt idx="57">
                  <c:v>1.0024891101431239</c:v>
                </c:pt>
                <c:pt idx="58">
                  <c:v>1.0027932960893855</c:v>
                </c:pt>
                <c:pt idx="59">
                  <c:v>1.003404518724853</c:v>
                </c:pt>
                <c:pt idx="60">
                  <c:v>1.0027760641579273</c:v>
                </c:pt>
                <c:pt idx="61">
                  <c:v>1.0036911719470931</c:v>
                </c:pt>
                <c:pt idx="62">
                  <c:v>1.0024517315353969</c:v>
                </c:pt>
                <c:pt idx="63">
                  <c:v>1.0036686028737389</c:v>
                </c:pt>
                <c:pt idx="64">
                  <c:v>1.0024367956137679</c:v>
                </c:pt>
                <c:pt idx="65">
                  <c:v>1.0036463081130356</c:v>
                </c:pt>
                <c:pt idx="66">
                  <c:v>1.0033303057826219</c:v>
                </c:pt>
                <c:pt idx="67">
                  <c:v>1.0027157513578757</c:v>
                </c:pt>
                <c:pt idx="68">
                  <c:v>1.0036111947035811</c:v>
                </c:pt>
                <c:pt idx="69">
                  <c:v>1.0032983508245876</c:v>
                </c:pt>
                <c:pt idx="70">
                  <c:v>1.0035863717872087</c:v>
                </c:pt>
                <c:pt idx="71">
                  <c:v>1.0023823704586063</c:v>
                </c:pt>
                <c:pt idx="72">
                  <c:v>1.0035650623885919</c:v>
                </c:pt>
                <c:pt idx="73">
                  <c:v>1.0032563647128478</c:v>
                </c:pt>
                <c:pt idx="74">
                  <c:v>1.0035408675125406</c:v>
                </c:pt>
                <c:pt idx="75">
                  <c:v>1.0032343428403412</c:v>
                </c:pt>
                <c:pt idx="76">
                  <c:v>1.0035169988276671</c:v>
                </c:pt>
                <c:pt idx="77">
                  <c:v>1.00321261682243</c:v>
                </c:pt>
                <c:pt idx="78">
                  <c:v>1.0034934497816594</c:v>
                </c:pt>
                <c:pt idx="79">
                  <c:v>1.0031911807368727</c:v>
                </c:pt>
                <c:pt idx="80">
                  <c:v>1.0034702139965297</c:v>
                </c:pt>
                <c:pt idx="81">
                  <c:v>1.0031700288184437</c:v>
                </c:pt>
                <c:pt idx="82">
                  <c:v>1.0034472852628555</c:v>
                </c:pt>
                <c:pt idx="83">
                  <c:v>1.0040080160320641</c:v>
                </c:pt>
                <c:pt idx="84">
                  <c:v>1.0034217279726261</c:v>
                </c:pt>
                <c:pt idx="85">
                  <c:v>1.003125888036374</c:v>
                </c:pt>
                <c:pt idx="86">
                  <c:v>1.0033994334277621</c:v>
                </c:pt>
                <c:pt idx="87">
                  <c:v>1.0039525691699605</c:v>
                </c:pt>
                <c:pt idx="88">
                  <c:v>1.0033745781777277</c:v>
                </c:pt>
                <c:pt idx="89">
                  <c:v>1.0030829596412556</c:v>
                </c:pt>
                <c:pt idx="90">
                  <c:v>1.0041911148365466</c:v>
                </c:pt>
                <c:pt idx="91">
                  <c:v>1.0030606566499722</c:v>
                </c:pt>
                <c:pt idx="92">
                  <c:v>1.0041608876560333</c:v>
                </c:pt>
                <c:pt idx="93">
                  <c:v>1.0030386740331492</c:v>
                </c:pt>
                <c:pt idx="94">
                  <c:v>1.0041310933627099</c:v>
                </c:pt>
                <c:pt idx="95">
                  <c:v>1.0030170049369171</c:v>
                </c:pt>
                <c:pt idx="96">
                  <c:v>1.0041017227235438</c:v>
                </c:pt>
                <c:pt idx="97">
                  <c:v>1.002995642701525</c:v>
                </c:pt>
                <c:pt idx="98">
                  <c:v>1.0038012489818082</c:v>
                </c:pt>
                <c:pt idx="99">
                  <c:v>1.004057343792264</c:v>
                </c:pt>
                <c:pt idx="100">
                  <c:v>1.0029633620689655</c:v>
                </c:pt>
                <c:pt idx="101">
                  <c:v>1.0040290088638195</c:v>
                </c:pt>
                <c:pt idx="102">
                  <c:v>1.0037453183520599</c:v>
                </c:pt>
                <c:pt idx="103">
                  <c:v>1.0039978678038379</c:v>
                </c:pt>
                <c:pt idx="104">
                  <c:v>1.0029200955667641</c:v>
                </c:pt>
                <c:pt idx="105">
                  <c:v>1.003705664372684</c:v>
                </c:pt>
                <c:pt idx="106">
                  <c:v>1.0039556962025316</c:v>
                </c:pt>
                <c:pt idx="107">
                  <c:v>1.0036774363015497</c:v>
                </c:pt>
                <c:pt idx="108">
                  <c:v>1.0039256739073541</c:v>
                </c:pt>
                <c:pt idx="109">
                  <c:v>1.0036496350364963</c:v>
                </c:pt>
                <c:pt idx="110">
                  <c:v>1.0036363636363637</c:v>
                </c:pt>
                <c:pt idx="111">
                  <c:v>1.0038819875776397</c:v>
                </c:pt>
                <c:pt idx="112">
                  <c:v>1.0036091776230986</c:v>
                </c:pt>
                <c:pt idx="113">
                  <c:v>1.0038530696121244</c:v>
                </c:pt>
                <c:pt idx="114">
                  <c:v>1.0035823950870011</c:v>
                </c:pt>
                <c:pt idx="115">
                  <c:v>1.0035696073431923</c:v>
                </c:pt>
                <c:pt idx="116">
                  <c:v>1.0038109756097562</c:v>
                </c:pt>
                <c:pt idx="117">
                  <c:v>1.0035434067324729</c:v>
                </c:pt>
                <c:pt idx="118">
                  <c:v>1.003783102143758</c:v>
                </c:pt>
                <c:pt idx="119">
                  <c:v>1.0042713567839197</c:v>
                </c:pt>
                <c:pt idx="120">
                  <c:v>1.0035026269702276</c:v>
                </c:pt>
                <c:pt idx="121">
                  <c:v>1.0037397157816006</c:v>
                </c:pt>
                <c:pt idx="122">
                  <c:v>1.0034773969200199</c:v>
                </c:pt>
                <c:pt idx="123">
                  <c:v>1.0042079207920791</c:v>
                </c:pt>
                <c:pt idx="124">
                  <c:v>1.003697313285679</c:v>
                </c:pt>
                <c:pt idx="125">
                  <c:v>1.0034381139489195</c:v>
                </c:pt>
                <c:pt idx="126">
                  <c:v>1.0044052863436124</c:v>
                </c:pt>
                <c:pt idx="127">
                  <c:v>1.0034113060428851</c:v>
                </c:pt>
                <c:pt idx="128">
                  <c:v>1.0041282175813502</c:v>
                </c:pt>
                <c:pt idx="129">
                  <c:v>1.3412333736396613</c:v>
                </c:pt>
                <c:pt idx="130">
                  <c:v>1.0037865128020196</c:v>
                </c:pt>
                <c:pt idx="131">
                  <c:v>1.0041314891323874</c:v>
                </c:pt>
                <c:pt idx="132">
                  <c:v>1.0035778175313059</c:v>
                </c:pt>
                <c:pt idx="133">
                  <c:v>1.0035650623885919</c:v>
                </c:pt>
                <c:pt idx="134">
                  <c:v>1.0040852575488455</c:v>
                </c:pt>
                <c:pt idx="135">
                  <c:v>1.003537944454272</c:v>
                </c:pt>
                <c:pt idx="136">
                  <c:v>1.5291431641149611</c:v>
                </c:pt>
                <c:pt idx="137">
                  <c:v>1.0040400491832076</c:v>
                </c:pt>
                <c:pt idx="138">
                  <c:v>1.0034989503149054</c:v>
                </c:pt>
                <c:pt idx="139">
                  <c:v>1.5112821874170428</c:v>
                </c:pt>
                <c:pt idx="140">
                  <c:v>1.0040400491832076</c:v>
                </c:pt>
                <c:pt idx="141">
                  <c:v>1.5013185654008439</c:v>
                </c:pt>
                <c:pt idx="142">
                  <c:v>1.0040400491832076</c:v>
                </c:pt>
                <c:pt idx="143">
                  <c:v>1.0034989503149054</c:v>
                </c:pt>
                <c:pt idx="144">
                  <c:v>1.4840980187695516</c:v>
                </c:pt>
                <c:pt idx="145">
                  <c:v>1.4787012987012986</c:v>
                </c:pt>
                <c:pt idx="146">
                  <c:v>1.0040400491832076</c:v>
                </c:pt>
                <c:pt idx="147">
                  <c:v>1.0034989503149054</c:v>
                </c:pt>
                <c:pt idx="148">
                  <c:v>1.462368353454919</c:v>
                </c:pt>
                <c:pt idx="149">
                  <c:v>1.0040400491832076</c:v>
                </c:pt>
                <c:pt idx="150">
                  <c:v>1.4515553289138194</c:v>
                </c:pt>
                <c:pt idx="151">
                  <c:v>1.0040400491832076</c:v>
                </c:pt>
                <c:pt idx="152">
                  <c:v>1.0034989503149054</c:v>
                </c:pt>
                <c:pt idx="153">
                  <c:v>1.4358133669609079</c:v>
                </c:pt>
                <c:pt idx="154">
                  <c:v>1.4304020100502512</c:v>
                </c:pt>
                <c:pt idx="155">
                  <c:v>1.0040400491832076</c:v>
                </c:pt>
                <c:pt idx="156">
                  <c:v>1.0034989503149054</c:v>
                </c:pt>
                <c:pt idx="157">
                  <c:v>1.4140586189766517</c:v>
                </c:pt>
                <c:pt idx="158">
                  <c:v>1.0040400491832076</c:v>
                </c:pt>
                <c:pt idx="159">
                  <c:v>1.4032536356913976</c:v>
                </c:pt>
                <c:pt idx="160">
                  <c:v>1.0040400491832076</c:v>
                </c:pt>
                <c:pt idx="161">
                  <c:v>1.0034989503149054</c:v>
                </c:pt>
                <c:pt idx="162">
                  <c:v>1.3871832358674463</c:v>
                </c:pt>
                <c:pt idx="163">
                  <c:v>1.3824672170956775</c:v>
                </c:pt>
                <c:pt idx="164">
                  <c:v>1.0040400491832076</c:v>
                </c:pt>
                <c:pt idx="165">
                  <c:v>1.0034989503149054</c:v>
                </c:pt>
                <c:pt idx="166">
                  <c:v>1.0226333752469912</c:v>
                </c:pt>
                <c:pt idx="167">
                  <c:v>1.0040400491832076</c:v>
                </c:pt>
                <c:pt idx="168">
                  <c:v>1.0147950089126561</c:v>
                </c:pt>
                <c:pt idx="169">
                  <c:v>1.0040400491832076</c:v>
                </c:pt>
                <c:pt idx="170">
                  <c:v>1.0034989503149054</c:v>
                </c:pt>
                <c:pt idx="171">
                  <c:v>1.0035254715318174</c:v>
                </c:pt>
                <c:pt idx="172">
                  <c:v>1.0040400491832076</c:v>
                </c:pt>
                <c:pt idx="173">
                  <c:v>1.0034989503149054</c:v>
                </c:pt>
                <c:pt idx="174">
                  <c:v>1.003627569528416</c:v>
                </c:pt>
                <c:pt idx="175">
                  <c:v>1.0040963855421687</c:v>
                </c:pt>
                <c:pt idx="176">
                  <c:v>1.0033597312215023</c:v>
                </c:pt>
                <c:pt idx="177">
                  <c:v>1.0043051901458981</c:v>
                </c:pt>
                <c:pt idx="178">
                  <c:v>1.0033341271731364</c:v>
                </c:pt>
                <c:pt idx="179">
                  <c:v>1.0040351293615002</c:v>
                </c:pt>
                <c:pt idx="181">
                  <c:v>1.0040047114252062</c:v>
                </c:pt>
                <c:pt idx="182">
                  <c:v>1.0039887376818395</c:v>
                </c:pt>
                <c:pt idx="183">
                  <c:v>1.0035054919373685</c:v>
                </c:pt>
                <c:pt idx="184">
                  <c:v>1.003959012575687</c:v>
                </c:pt>
                <c:pt idx="185">
                  <c:v>1.0039434006031083</c:v>
                </c:pt>
                <c:pt idx="186">
                  <c:v>1.0039279112754158</c:v>
                </c:pt>
                <c:pt idx="187">
                  <c:v>1.0034522439585731</c:v>
                </c:pt>
                <c:pt idx="188">
                  <c:v>1.0038990825688074</c:v>
                </c:pt>
                <c:pt idx="189">
                  <c:v>1.0038839387708476</c:v>
                </c:pt>
                <c:pt idx="190">
                  <c:v>1.0040964952207556</c:v>
                </c:pt>
                <c:pt idx="191">
                  <c:v>1.0038531278331821</c:v>
                </c:pt>
                <c:pt idx="192">
                  <c:v>1.0035460992907801</c:v>
                </c:pt>
                <c:pt idx="193">
                  <c:v>0</c:v>
                </c:pt>
                <c:pt idx="194">
                  <c:v>1.0038082437275986</c:v>
                </c:pt>
                <c:pt idx="195">
                  <c:v>1.0037937960276724</c:v>
                </c:pt>
                <c:pt idx="196">
                  <c:v>1.003779457536683</c:v>
                </c:pt>
                <c:pt idx="197">
                  <c:v>1.003986710963455</c:v>
                </c:pt>
                <c:pt idx="198">
                  <c:v>1.0037502757555703</c:v>
                </c:pt>
                <c:pt idx="199">
                  <c:v>1.0037362637362637</c:v>
                </c:pt>
                <c:pt idx="200">
                  <c:v>1.0037223560324064</c:v>
                </c:pt>
                <c:pt idx="201">
                  <c:v>1.0039267015706805</c:v>
                </c:pt>
                <c:pt idx="202">
                  <c:v>1.0036940460669275</c:v>
                </c:pt>
                <c:pt idx="203">
                  <c:v>1.0036804503139207</c:v>
                </c:pt>
                <c:pt idx="204">
                  <c:v>1.0043140638481449</c:v>
                </c:pt>
                <c:pt idx="205">
                  <c:v>1.0038659793814433</c:v>
                </c:pt>
                <c:pt idx="206">
                  <c:v>1.0036371416345742</c:v>
                </c:pt>
                <c:pt idx="207">
                  <c:v>1.0036239607759541</c:v>
                </c:pt>
                <c:pt idx="208">
                  <c:v>1.0042480883602378</c:v>
                </c:pt>
                <c:pt idx="209">
                  <c:v>1.0038071065989849</c:v>
                </c:pt>
                <c:pt idx="210">
                  <c:v>1.0035819637589549</c:v>
                </c:pt>
                <c:pt idx="211">
                  <c:v>1.004199034222129</c:v>
                </c:pt>
                <c:pt idx="212">
                  <c:v>1.0035542546518921</c:v>
                </c:pt>
                <c:pt idx="213">
                  <c:v>1.0037499999999999</c:v>
                </c:pt>
                <c:pt idx="214">
                  <c:v>1.0041511000415111</c:v>
                </c:pt>
                <c:pt idx="215">
                  <c:v>1.003513848697809</c:v>
                </c:pt>
                <c:pt idx="216">
                  <c:v>1.004119464469619</c:v>
                </c:pt>
                <c:pt idx="217">
                  <c:v>1.0036923076923077</c:v>
                </c:pt>
                <c:pt idx="218">
                  <c:v>1.0040874718986308</c:v>
                </c:pt>
                <c:pt idx="219">
                  <c:v>1.0034602076124568</c:v>
                </c:pt>
                <c:pt idx="220">
                  <c:v>1.0040567951318458</c:v>
                </c:pt>
                <c:pt idx="221">
                  <c:v>1.0036363636363637</c:v>
                </c:pt>
                <c:pt idx="222">
                  <c:v>1.0040257648953301</c:v>
                </c:pt>
                <c:pt idx="223">
                  <c:v>1.004009623095429</c:v>
                </c:pt>
                <c:pt idx="224">
                  <c:v>1.0033945686900958</c:v>
                </c:pt>
                <c:pt idx="225">
                  <c:v>1.0039800995024875</c:v>
                </c:pt>
                <c:pt idx="226">
                  <c:v>1.00396432111001</c:v>
                </c:pt>
                <c:pt idx="227">
                  <c:v>1.0035538005923001</c:v>
                </c:pt>
                <c:pt idx="228">
                  <c:v>1.0039346842415897</c:v>
                </c:pt>
                <c:pt idx="229">
                  <c:v>1.0039192631785225</c:v>
                </c:pt>
                <c:pt idx="230">
                  <c:v>1.0039039625219597</c:v>
                </c:pt>
                <c:pt idx="231">
                  <c:v>1.0038887808671981</c:v>
                </c:pt>
                <c:pt idx="232">
                  <c:v>1.0034863451481697</c:v>
                </c:pt>
                <c:pt idx="233">
                  <c:v>1.0038602586373286</c:v>
                </c:pt>
                <c:pt idx="234">
                  <c:v>1.0038454143433955</c:v>
                </c:pt>
                <c:pt idx="235">
                  <c:v>1.0038306837770543</c:v>
                </c:pt>
                <c:pt idx="236">
                  <c:v>1.0038160656363289</c:v>
                </c:pt>
                <c:pt idx="237">
                  <c:v>1.0038015586390421</c:v>
                </c:pt>
                <c:pt idx="238">
                  <c:v>1.0039765195985608</c:v>
                </c:pt>
                <c:pt idx="239">
                  <c:v>1.00377216144851</c:v>
                </c:pt>
                <c:pt idx="240">
                  <c:v>1.0037579857196544</c:v>
                </c:pt>
                <c:pt idx="241">
                  <c:v>1.0037439161362784</c:v>
                </c:pt>
                <c:pt idx="242">
                  <c:v>1.0037299515106304</c:v>
                </c:pt>
                <c:pt idx="243">
                  <c:v>1.0037160906726124</c:v>
                </c:pt>
                <c:pt idx="244">
                  <c:v>1.0038874490929286</c:v>
                </c:pt>
                <c:pt idx="245">
                  <c:v>1.0036879955744054</c:v>
                </c:pt>
                <c:pt idx="246">
                  <c:v>1.0036744442403087</c:v>
                </c:pt>
                <c:pt idx="247">
                  <c:v>1.0042101409481969</c:v>
                </c:pt>
                <c:pt idx="248">
                  <c:v>1.0036456434560701</c:v>
                </c:pt>
                <c:pt idx="249">
                  <c:v>1.0036324010170723</c:v>
                </c:pt>
                <c:pt idx="250">
                  <c:v>1.0036192544335867</c:v>
                </c:pt>
                <c:pt idx="251">
                  <c:v>1.0037865128020196</c:v>
                </c:pt>
                <c:pt idx="252">
                  <c:v>1.0041314891323874</c:v>
                </c:pt>
                <c:pt idx="253">
                  <c:v>1.0035778175313059</c:v>
                </c:pt>
                <c:pt idx="254">
                  <c:v>1.0035650623885919</c:v>
                </c:pt>
                <c:pt idx="255">
                  <c:v>1.0040852575488455</c:v>
                </c:pt>
                <c:pt idx="256">
                  <c:v>1.003537944454272</c:v>
                </c:pt>
                <c:pt idx="257">
                  <c:v>1.0035254715318174</c:v>
                </c:pt>
                <c:pt idx="258">
                  <c:v>1.0040400491832076</c:v>
                </c:pt>
                <c:pt idx="259">
                  <c:v>1.0034989503149054</c:v>
                </c:pt>
                <c:pt idx="260">
                  <c:v>1.0036610878661087</c:v>
                </c:pt>
                <c:pt idx="261">
                  <c:v>1.0039951363557409</c:v>
                </c:pt>
                <c:pt idx="262">
                  <c:v>1.0034602076124568</c:v>
                </c:pt>
                <c:pt idx="263">
                  <c:v>1.0039655172413793</c:v>
                </c:pt>
                <c:pt idx="264">
                  <c:v>1.0034346556757685</c:v>
                </c:pt>
                <c:pt idx="265">
                  <c:v>1.0039363340749614</c:v>
                </c:pt>
                <c:pt idx="266">
                  <c:v>1.0039209001022844</c:v>
                </c:pt>
                <c:pt idx="267">
                  <c:v>1.0033961623365597</c:v>
                </c:pt>
                <c:pt idx="268">
                  <c:v>1.0038923675748859</c:v>
                </c:pt>
                <c:pt idx="269">
                  <c:v>1.0033715441672286</c:v>
                </c:pt>
                <c:pt idx="270">
                  <c:v>1.003864247311828</c:v>
                </c:pt>
                <c:pt idx="271">
                  <c:v>1.0040167364016737</c:v>
                </c:pt>
                <c:pt idx="272">
                  <c:v>1.0033338889814969</c:v>
                </c:pt>
                <c:pt idx="273">
                  <c:v>1.0038212327629175</c:v>
                </c:pt>
                <c:pt idx="274">
                  <c:v>1.0038066865276398</c:v>
                </c:pt>
                <c:pt idx="275">
                  <c:v>1.0032976092333059</c:v>
                </c:pt>
                <c:pt idx="276">
                  <c:v>1.0037797863599014</c:v>
                </c:pt>
                <c:pt idx="277">
                  <c:v>1.003765553372626</c:v>
                </c:pt>
                <c:pt idx="278">
                  <c:v>1.0037514271733812</c:v>
                </c:pt>
                <c:pt idx="279">
                  <c:v>1.0037374065648359</c:v>
                </c:pt>
                <c:pt idx="280">
                  <c:v>1.003237817710863</c:v>
                </c:pt>
                <c:pt idx="281">
                  <c:v>1.0037114732935291</c:v>
                </c:pt>
                <c:pt idx="282">
                  <c:v>1.0036977491961414</c:v>
                </c:pt>
                <c:pt idx="283">
                  <c:v>1.0036841262213678</c:v>
                </c:pt>
                <c:pt idx="284">
                  <c:v>1.0036706032556655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EA3-46F6-9234-69329275A6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75312208"/>
        <c:axId val="575300144"/>
      </c:lineChart>
      <c:catAx>
        <c:axId val="575312208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575300144"/>
        <c:crosses val="autoZero"/>
        <c:auto val="1"/>
        <c:lblAlgn val="ctr"/>
        <c:lblOffset val="100"/>
        <c:noMultiLvlLbl val="0"/>
      </c:catAx>
      <c:valAx>
        <c:axId val="575300144"/>
        <c:scaling>
          <c:orientation val="minMax"/>
          <c:max val="1.5"/>
          <c:min val="1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57531220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ko-KR" altLang="en-US"/>
              <a:t>등급별 개별필요 파밍 시간</a:t>
            </a:r>
            <a:r>
              <a:rPr lang="en-US" altLang="ko-KR"/>
              <a:t>(</a:t>
            </a:r>
            <a:r>
              <a:rPr lang="ko-KR" altLang="en-US"/>
              <a:t>일</a:t>
            </a:r>
            <a:r>
              <a:rPr lang="en-US" altLang="ko-KR"/>
              <a:t>)</a:t>
            </a:r>
            <a:endParaRPr lang="ko-KR" alt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 alt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오버클락!$T$190</c:f>
              <c:strCache>
                <c:ptCount val="1"/>
                <c:pt idx="0">
                  <c:v>크레딧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val>
            <c:numRef>
              <c:f>오버클락!$T$191:$T$490</c:f>
              <c:numCache>
                <c:formatCode>0.000</c:formatCode>
                <c:ptCount val="300"/>
                <c:pt idx="0">
                  <c:v>0.17141296695156186</c:v>
                </c:pt>
                <c:pt idx="1">
                  <c:v>0.17141296695156186</c:v>
                </c:pt>
                <c:pt idx="2">
                  <c:v>0.17141296695156186</c:v>
                </c:pt>
                <c:pt idx="3">
                  <c:v>0.17141296695156186</c:v>
                </c:pt>
                <c:pt idx="4">
                  <c:v>0.17141296695156186</c:v>
                </c:pt>
                <c:pt idx="5">
                  <c:v>0.17143688367869922</c:v>
                </c:pt>
                <c:pt idx="6">
                  <c:v>0.17143688367869922</c:v>
                </c:pt>
                <c:pt idx="7">
                  <c:v>0.17143688367869922</c:v>
                </c:pt>
                <c:pt idx="8">
                  <c:v>0.17143688367869922</c:v>
                </c:pt>
                <c:pt idx="9">
                  <c:v>0.17143688367869922</c:v>
                </c:pt>
                <c:pt idx="10">
                  <c:v>0.17146489734430526</c:v>
                </c:pt>
                <c:pt idx="11">
                  <c:v>0.17146489734430526</c:v>
                </c:pt>
                <c:pt idx="12">
                  <c:v>0.17146489734430526</c:v>
                </c:pt>
                <c:pt idx="13">
                  <c:v>0.17146489734430526</c:v>
                </c:pt>
                <c:pt idx="14">
                  <c:v>0.17146489734430526</c:v>
                </c:pt>
                <c:pt idx="15">
                  <c:v>0.17133258459618356</c:v>
                </c:pt>
                <c:pt idx="16">
                  <c:v>0.17133258459618356</c:v>
                </c:pt>
                <c:pt idx="17">
                  <c:v>0.17133258459618356</c:v>
                </c:pt>
                <c:pt idx="18">
                  <c:v>0.17133258459618356</c:v>
                </c:pt>
                <c:pt idx="19">
                  <c:v>0.17133258459618356</c:v>
                </c:pt>
                <c:pt idx="20">
                  <c:v>0.17120606074393913</c:v>
                </c:pt>
                <c:pt idx="21">
                  <c:v>0.17120606074393913</c:v>
                </c:pt>
                <c:pt idx="22">
                  <c:v>0.17120606074393913</c:v>
                </c:pt>
                <c:pt idx="23">
                  <c:v>0.17120606074393913</c:v>
                </c:pt>
                <c:pt idx="24">
                  <c:v>0.17120606074393913</c:v>
                </c:pt>
                <c:pt idx="25">
                  <c:v>0.17124729551374596</c:v>
                </c:pt>
                <c:pt idx="26">
                  <c:v>0.17124729551374596</c:v>
                </c:pt>
                <c:pt idx="27">
                  <c:v>0.17124729551374596</c:v>
                </c:pt>
                <c:pt idx="28">
                  <c:v>0.17124729551374596</c:v>
                </c:pt>
                <c:pt idx="29">
                  <c:v>0.17124729551374596</c:v>
                </c:pt>
                <c:pt idx="30">
                  <c:v>0.17113103141450317</c:v>
                </c:pt>
                <c:pt idx="31">
                  <c:v>0.17113103141450317</c:v>
                </c:pt>
                <c:pt idx="32">
                  <c:v>0.17113103141450317</c:v>
                </c:pt>
                <c:pt idx="33">
                  <c:v>0.17113103141450317</c:v>
                </c:pt>
                <c:pt idx="34">
                  <c:v>0.17113103141450317</c:v>
                </c:pt>
                <c:pt idx="35">
                  <c:v>0.17118061986359026</c:v>
                </c:pt>
                <c:pt idx="36">
                  <c:v>0.17118061986359026</c:v>
                </c:pt>
                <c:pt idx="37">
                  <c:v>0.17118061986359026</c:v>
                </c:pt>
                <c:pt idx="38">
                  <c:v>0.17118061986359026</c:v>
                </c:pt>
                <c:pt idx="39">
                  <c:v>0.17118061986359026</c:v>
                </c:pt>
                <c:pt idx="40">
                  <c:v>0.17107430099214388</c:v>
                </c:pt>
                <c:pt idx="41">
                  <c:v>0.17107430099214388</c:v>
                </c:pt>
                <c:pt idx="42">
                  <c:v>0.17107430099214388</c:v>
                </c:pt>
                <c:pt idx="43">
                  <c:v>0.17107430099214388</c:v>
                </c:pt>
                <c:pt idx="44">
                  <c:v>0.17107430099214388</c:v>
                </c:pt>
                <c:pt idx="45">
                  <c:v>0.17113217726864458</c:v>
                </c:pt>
                <c:pt idx="46">
                  <c:v>0.17113217726864458</c:v>
                </c:pt>
                <c:pt idx="47">
                  <c:v>0.17113217726864458</c:v>
                </c:pt>
                <c:pt idx="48">
                  <c:v>0.17113217726864458</c:v>
                </c:pt>
                <c:pt idx="49">
                  <c:v>0.17113217726864458</c:v>
                </c:pt>
                <c:pt idx="50">
                  <c:v>0.17103572155058763</c:v>
                </c:pt>
                <c:pt idx="51">
                  <c:v>0.17103572155058763</c:v>
                </c:pt>
                <c:pt idx="52">
                  <c:v>0.17103572155058763</c:v>
                </c:pt>
                <c:pt idx="53">
                  <c:v>0.17103572155058763</c:v>
                </c:pt>
                <c:pt idx="54">
                  <c:v>0.17103572155058763</c:v>
                </c:pt>
                <c:pt idx="55">
                  <c:v>0.17094460808769504</c:v>
                </c:pt>
                <c:pt idx="56">
                  <c:v>0.17094460808769504</c:v>
                </c:pt>
                <c:pt idx="57">
                  <c:v>0.17094460808769504</c:v>
                </c:pt>
                <c:pt idx="58">
                  <c:v>0.17094460808769504</c:v>
                </c:pt>
                <c:pt idx="59">
                  <c:v>0.17094460808769504</c:v>
                </c:pt>
                <c:pt idx="60">
                  <c:v>0.1708585945693975</c:v>
                </c:pt>
                <c:pt idx="61">
                  <c:v>0.1708585945693975</c:v>
                </c:pt>
                <c:pt idx="62">
                  <c:v>0.1708585945693975</c:v>
                </c:pt>
                <c:pt idx="63">
                  <c:v>0.1708585945693975</c:v>
                </c:pt>
                <c:pt idx="64">
                  <c:v>0.1708585945693975</c:v>
                </c:pt>
                <c:pt idx="65">
                  <c:v>0.17093294637053469</c:v>
                </c:pt>
                <c:pt idx="66">
                  <c:v>0.17093294637053469</c:v>
                </c:pt>
                <c:pt idx="67">
                  <c:v>0.17093294637053469</c:v>
                </c:pt>
                <c:pt idx="68">
                  <c:v>0.17093294637053469</c:v>
                </c:pt>
                <c:pt idx="69">
                  <c:v>0.17093294637053469</c:v>
                </c:pt>
                <c:pt idx="70">
                  <c:v>0.17101087550403532</c:v>
                </c:pt>
                <c:pt idx="71">
                  <c:v>0.17101087550403532</c:v>
                </c:pt>
                <c:pt idx="72">
                  <c:v>0.17101087550403532</c:v>
                </c:pt>
                <c:pt idx="73">
                  <c:v>0.17101087550403532</c:v>
                </c:pt>
                <c:pt idx="74">
                  <c:v>0.17101087550403532</c:v>
                </c:pt>
                <c:pt idx="75">
                  <c:v>0.17093842272237178</c:v>
                </c:pt>
                <c:pt idx="76">
                  <c:v>0.17093842272237178</c:v>
                </c:pt>
                <c:pt idx="77">
                  <c:v>0.17093842272237178</c:v>
                </c:pt>
                <c:pt idx="78">
                  <c:v>0.17093842272237178</c:v>
                </c:pt>
                <c:pt idx="79">
                  <c:v>0.17093842272237178</c:v>
                </c:pt>
                <c:pt idx="80">
                  <c:v>0.1708709519454808</c:v>
                </c:pt>
                <c:pt idx="81">
                  <c:v>0.1708709519454808</c:v>
                </c:pt>
                <c:pt idx="82">
                  <c:v>0.1708709519454808</c:v>
                </c:pt>
                <c:pt idx="83">
                  <c:v>0.1708709519454808</c:v>
                </c:pt>
                <c:pt idx="84">
                  <c:v>0.1708709519454808</c:v>
                </c:pt>
                <c:pt idx="85">
                  <c:v>0.17080856518201692</c:v>
                </c:pt>
                <c:pt idx="86">
                  <c:v>0.17080856518201692</c:v>
                </c:pt>
                <c:pt idx="87">
                  <c:v>0.17080856518201692</c:v>
                </c:pt>
                <c:pt idx="88">
                  <c:v>0.17080856518201692</c:v>
                </c:pt>
                <c:pt idx="89">
                  <c:v>0.17080856518201692</c:v>
                </c:pt>
                <c:pt idx="90">
                  <c:v>0.170902290969488</c:v>
                </c:pt>
                <c:pt idx="91">
                  <c:v>0.170902290969488</c:v>
                </c:pt>
                <c:pt idx="92">
                  <c:v>0.170902290969488</c:v>
                </c:pt>
                <c:pt idx="93">
                  <c:v>0.170902290969488</c:v>
                </c:pt>
                <c:pt idx="94">
                  <c:v>0.170902290969488</c:v>
                </c:pt>
                <c:pt idx="95">
                  <c:v>0.18699859471031316</c:v>
                </c:pt>
                <c:pt idx="96">
                  <c:v>0.18699859471031316</c:v>
                </c:pt>
                <c:pt idx="97">
                  <c:v>0.18699859471031316</c:v>
                </c:pt>
                <c:pt idx="98">
                  <c:v>0.18699859471031316</c:v>
                </c:pt>
                <c:pt idx="99">
                  <c:v>0.18699859471031316</c:v>
                </c:pt>
                <c:pt idx="100">
                  <c:v>0.20461662758940233</c:v>
                </c:pt>
                <c:pt idx="101">
                  <c:v>0.20461662758940233</c:v>
                </c:pt>
                <c:pt idx="102">
                  <c:v>0.20461662758940233</c:v>
                </c:pt>
                <c:pt idx="103">
                  <c:v>0.20461662758940233</c:v>
                </c:pt>
                <c:pt idx="104">
                  <c:v>0.20461662758940233</c:v>
                </c:pt>
                <c:pt idx="105">
                  <c:v>0.22390072176727596</c:v>
                </c:pt>
                <c:pt idx="106">
                  <c:v>0.22390072176727596</c:v>
                </c:pt>
                <c:pt idx="107">
                  <c:v>0.22390072176727596</c:v>
                </c:pt>
                <c:pt idx="108">
                  <c:v>0.22390072176727596</c:v>
                </c:pt>
                <c:pt idx="109">
                  <c:v>0.22390072176727596</c:v>
                </c:pt>
                <c:pt idx="110">
                  <c:v>0.24500883444677435</c:v>
                </c:pt>
                <c:pt idx="111">
                  <c:v>0.24500883444677435</c:v>
                </c:pt>
                <c:pt idx="112">
                  <c:v>0.24500883444677435</c:v>
                </c:pt>
                <c:pt idx="113">
                  <c:v>0.24500883444677435</c:v>
                </c:pt>
                <c:pt idx="114">
                  <c:v>0.24500883444677435</c:v>
                </c:pt>
                <c:pt idx="115">
                  <c:v>0.26811416476842848</c:v>
                </c:pt>
                <c:pt idx="116">
                  <c:v>0.26811416476842848</c:v>
                </c:pt>
                <c:pt idx="117">
                  <c:v>0.26811416476842848</c:v>
                </c:pt>
                <c:pt idx="118">
                  <c:v>0.26811416476842848</c:v>
                </c:pt>
                <c:pt idx="119">
                  <c:v>0.26811416476842848</c:v>
                </c:pt>
                <c:pt idx="120">
                  <c:v>0.2939110693692657</c:v>
                </c:pt>
                <c:pt idx="121">
                  <c:v>0.2939110693692657</c:v>
                </c:pt>
                <c:pt idx="122">
                  <c:v>0.2939110693692657</c:v>
                </c:pt>
                <c:pt idx="123">
                  <c:v>0.2939110693692657</c:v>
                </c:pt>
                <c:pt idx="124">
                  <c:v>0.2939110693692657</c:v>
                </c:pt>
                <c:pt idx="125">
                  <c:v>0.32136749569063916</c:v>
                </c:pt>
                <c:pt idx="126">
                  <c:v>0.32136749569063916</c:v>
                </c:pt>
                <c:pt idx="127">
                  <c:v>0.32136749569063916</c:v>
                </c:pt>
                <c:pt idx="128">
                  <c:v>0.32136749569063916</c:v>
                </c:pt>
                <c:pt idx="129">
                  <c:v>0.32136749569063916</c:v>
                </c:pt>
                <c:pt idx="130">
                  <c:v>0.35199966050998982</c:v>
                </c:pt>
                <c:pt idx="131">
                  <c:v>0.35199966050998982</c:v>
                </c:pt>
                <c:pt idx="132">
                  <c:v>0.35199966050998982</c:v>
                </c:pt>
                <c:pt idx="133">
                  <c:v>0.35199966050998982</c:v>
                </c:pt>
                <c:pt idx="134">
                  <c:v>0.35199966050998982</c:v>
                </c:pt>
                <c:pt idx="135">
                  <c:v>0.3849060772678306</c:v>
                </c:pt>
                <c:pt idx="136">
                  <c:v>0.3849060772678306</c:v>
                </c:pt>
                <c:pt idx="137">
                  <c:v>0.3849060772678306</c:v>
                </c:pt>
                <c:pt idx="138">
                  <c:v>0.3849060772678306</c:v>
                </c:pt>
                <c:pt idx="139">
                  <c:v>0.3849060772678306</c:v>
                </c:pt>
                <c:pt idx="140">
                  <c:v>0.42161295032001178</c:v>
                </c:pt>
                <c:pt idx="141">
                  <c:v>0.42161295032001178</c:v>
                </c:pt>
                <c:pt idx="142">
                  <c:v>0.42161295032001178</c:v>
                </c:pt>
                <c:pt idx="143">
                  <c:v>0.42161295032001178</c:v>
                </c:pt>
                <c:pt idx="144">
                  <c:v>0.42161295032001178</c:v>
                </c:pt>
                <c:pt idx="145">
                  <c:v>0.46105471025102868</c:v>
                </c:pt>
                <c:pt idx="146">
                  <c:v>0.46105471025102868</c:v>
                </c:pt>
                <c:pt idx="147">
                  <c:v>0.46105471025102868</c:v>
                </c:pt>
                <c:pt idx="148">
                  <c:v>0.46105471025102868</c:v>
                </c:pt>
                <c:pt idx="149">
                  <c:v>0.46105471025102868</c:v>
                </c:pt>
                <c:pt idx="150">
                  <c:v>0.50504476356303241</c:v>
                </c:pt>
                <c:pt idx="151">
                  <c:v>0.50504476356303241</c:v>
                </c:pt>
                <c:pt idx="152">
                  <c:v>0.50504476356303241</c:v>
                </c:pt>
                <c:pt idx="153">
                  <c:v>0.50504476356303241</c:v>
                </c:pt>
                <c:pt idx="154">
                  <c:v>0.50504476356303241</c:v>
                </c:pt>
                <c:pt idx="155">
                  <c:v>0.50303215102705112</c:v>
                </c:pt>
                <c:pt idx="156">
                  <c:v>0.50303215102705112</c:v>
                </c:pt>
                <c:pt idx="157">
                  <c:v>0.50303215102705112</c:v>
                </c:pt>
                <c:pt idx="158">
                  <c:v>0.50303215102705112</c:v>
                </c:pt>
                <c:pt idx="159">
                  <c:v>0.50303215102705112</c:v>
                </c:pt>
                <c:pt idx="160">
                  <c:v>0.50103990764776352</c:v>
                </c:pt>
                <c:pt idx="161">
                  <c:v>0.50103990764776352</c:v>
                </c:pt>
                <c:pt idx="162">
                  <c:v>0.50103990764776352</c:v>
                </c:pt>
                <c:pt idx="163">
                  <c:v>0.50103990764776352</c:v>
                </c:pt>
                <c:pt idx="164">
                  <c:v>0.50103990764776352</c:v>
                </c:pt>
                <c:pt idx="165">
                  <c:v>0.49906781688810531</c:v>
                </c:pt>
                <c:pt idx="166">
                  <c:v>0.49906781688810531</c:v>
                </c:pt>
                <c:pt idx="167">
                  <c:v>0.49906781688810531</c:v>
                </c:pt>
                <c:pt idx="168">
                  <c:v>0.49906781688810531</c:v>
                </c:pt>
                <c:pt idx="169">
                  <c:v>0.49906781688810531</c:v>
                </c:pt>
                <c:pt idx="170">
                  <c:v>0.49711558207261364</c:v>
                </c:pt>
                <c:pt idx="171">
                  <c:v>0.49711558207261364</c:v>
                </c:pt>
                <c:pt idx="172">
                  <c:v>0.49711558207261364</c:v>
                </c:pt>
                <c:pt idx="173">
                  <c:v>0.49711558207261364</c:v>
                </c:pt>
                <c:pt idx="174">
                  <c:v>0.49711558207261364</c:v>
                </c:pt>
                <c:pt idx="175">
                  <c:v>0.4951829123207071</c:v>
                </c:pt>
                <c:pt idx="176">
                  <c:v>0.4951829123207071</c:v>
                </c:pt>
                <c:pt idx="177">
                  <c:v>0.4951829123207071</c:v>
                </c:pt>
                <c:pt idx="178">
                  <c:v>0.4951829123207071</c:v>
                </c:pt>
                <c:pt idx="179">
                  <c:v>0.4951829123207071</c:v>
                </c:pt>
                <c:pt idx="180">
                  <c:v>0.4932696040260261</c:v>
                </c:pt>
                <c:pt idx="181">
                  <c:v>0.4932696040260261</c:v>
                </c:pt>
                <c:pt idx="182">
                  <c:v>0.4932696040260261</c:v>
                </c:pt>
                <c:pt idx="183">
                  <c:v>0.4932696040260261</c:v>
                </c:pt>
                <c:pt idx="184">
                  <c:v>0.4932696040260261</c:v>
                </c:pt>
                <c:pt idx="185">
                  <c:v>0.49137521353250191</c:v>
                </c:pt>
                <c:pt idx="186">
                  <c:v>0.49137521353250191</c:v>
                </c:pt>
                <c:pt idx="187">
                  <c:v>0.49137521353250191</c:v>
                </c:pt>
                <c:pt idx="188">
                  <c:v>0.49137521353250191</c:v>
                </c:pt>
                <c:pt idx="189">
                  <c:v>0.49137521353250191</c:v>
                </c:pt>
                <c:pt idx="190">
                  <c:v>0.48989252489495794</c:v>
                </c:pt>
                <c:pt idx="191">
                  <c:v>0.48989252489495794</c:v>
                </c:pt>
                <c:pt idx="192">
                  <c:v>0.48989252489495794</c:v>
                </c:pt>
                <c:pt idx="193">
                  <c:v>0.48989252489495794</c:v>
                </c:pt>
                <c:pt idx="194">
                  <c:v>0.48989252489495794</c:v>
                </c:pt>
                <c:pt idx="195">
                  <c:v>0.48764234091625946</c:v>
                </c:pt>
                <c:pt idx="196">
                  <c:v>0.48764234091625946</c:v>
                </c:pt>
                <c:pt idx="197">
                  <c:v>0.48764234091625946</c:v>
                </c:pt>
                <c:pt idx="198">
                  <c:v>0.48764234091625946</c:v>
                </c:pt>
                <c:pt idx="199">
                  <c:v>0.48764234091625946</c:v>
                </c:pt>
                <c:pt idx="200">
                  <c:v>0.48618961331567051</c:v>
                </c:pt>
                <c:pt idx="201">
                  <c:v>0.48618961331567051</c:v>
                </c:pt>
                <c:pt idx="202">
                  <c:v>0.48618961331567051</c:v>
                </c:pt>
                <c:pt idx="203">
                  <c:v>0.48618961331567051</c:v>
                </c:pt>
                <c:pt idx="204">
                  <c:v>0.48618961331567051</c:v>
                </c:pt>
                <c:pt idx="205">
                  <c:v>0.48398232271465258</c:v>
                </c:pt>
                <c:pt idx="206">
                  <c:v>0.48398232271465258</c:v>
                </c:pt>
                <c:pt idx="207">
                  <c:v>0.48398232271465258</c:v>
                </c:pt>
                <c:pt idx="208">
                  <c:v>0.48398232271465258</c:v>
                </c:pt>
                <c:pt idx="209">
                  <c:v>0.48398232271465258</c:v>
                </c:pt>
                <c:pt idx="210">
                  <c:v>0.48217892063665602</c:v>
                </c:pt>
                <c:pt idx="211">
                  <c:v>0.48217892063665602</c:v>
                </c:pt>
                <c:pt idx="212">
                  <c:v>0.48217892063665602</c:v>
                </c:pt>
                <c:pt idx="213">
                  <c:v>0.48217892063665602</c:v>
                </c:pt>
                <c:pt idx="214">
                  <c:v>0.48217892063665602</c:v>
                </c:pt>
                <c:pt idx="215">
                  <c:v>0.48039294913965364</c:v>
                </c:pt>
                <c:pt idx="216">
                  <c:v>0.48039294913965364</c:v>
                </c:pt>
                <c:pt idx="217">
                  <c:v>0.48039294913965364</c:v>
                </c:pt>
                <c:pt idx="218">
                  <c:v>0.48039294913965364</c:v>
                </c:pt>
                <c:pt idx="219">
                  <c:v>0.48039294913965364</c:v>
                </c:pt>
                <c:pt idx="220">
                  <c:v>0.47825136890319841</c:v>
                </c:pt>
                <c:pt idx="221">
                  <c:v>0.47825136890319841</c:v>
                </c:pt>
                <c:pt idx="222">
                  <c:v>0.47825136890319841</c:v>
                </c:pt>
                <c:pt idx="223">
                  <c:v>0.47825136890319841</c:v>
                </c:pt>
                <c:pt idx="224">
                  <c:v>0.47825136890319841</c:v>
                </c:pt>
                <c:pt idx="225">
                  <c:v>0.47687239964310785</c:v>
                </c:pt>
                <c:pt idx="226">
                  <c:v>0.47687239964310785</c:v>
                </c:pt>
                <c:pt idx="227">
                  <c:v>0.47687239964310785</c:v>
                </c:pt>
                <c:pt idx="228">
                  <c:v>0.47687239964310785</c:v>
                </c:pt>
                <c:pt idx="229">
                  <c:v>0.47687239964310785</c:v>
                </c:pt>
                <c:pt idx="230">
                  <c:v>0.47513726977843057</c:v>
                </c:pt>
                <c:pt idx="231">
                  <c:v>0.47513726977843057</c:v>
                </c:pt>
                <c:pt idx="232">
                  <c:v>0.47513726977843057</c:v>
                </c:pt>
                <c:pt idx="233">
                  <c:v>0.47513726977843057</c:v>
                </c:pt>
                <c:pt idx="234">
                  <c:v>0.47513726977843057</c:v>
                </c:pt>
                <c:pt idx="235">
                  <c:v>0.4734186190140805</c:v>
                </c:pt>
                <c:pt idx="236">
                  <c:v>0.4734186190140805</c:v>
                </c:pt>
                <c:pt idx="237">
                  <c:v>0.4734186190140805</c:v>
                </c:pt>
                <c:pt idx="238">
                  <c:v>0.4734186190140805</c:v>
                </c:pt>
                <c:pt idx="239">
                  <c:v>0.4734186190140805</c:v>
                </c:pt>
                <c:pt idx="240">
                  <c:v>0.47171622034893645</c:v>
                </c:pt>
                <c:pt idx="241">
                  <c:v>0.47171622034893645</c:v>
                </c:pt>
                <c:pt idx="242">
                  <c:v>0.47171622034893645</c:v>
                </c:pt>
                <c:pt idx="243">
                  <c:v>0.47171622034893645</c:v>
                </c:pt>
                <c:pt idx="244">
                  <c:v>0.47171622034893645</c:v>
                </c:pt>
                <c:pt idx="245">
                  <c:v>0.46967211049688701</c:v>
                </c:pt>
                <c:pt idx="246">
                  <c:v>0.46967211049688701</c:v>
                </c:pt>
                <c:pt idx="247">
                  <c:v>0.46967211049688701</c:v>
                </c:pt>
                <c:pt idx="248">
                  <c:v>0.46967211049688701</c:v>
                </c:pt>
                <c:pt idx="249">
                  <c:v>0.46967211049688701</c:v>
                </c:pt>
                <c:pt idx="250">
                  <c:v>0.46800444367245747</c:v>
                </c:pt>
                <c:pt idx="251">
                  <c:v>0.46800444367245747</c:v>
                </c:pt>
                <c:pt idx="252">
                  <c:v>0.46800444367245747</c:v>
                </c:pt>
                <c:pt idx="253">
                  <c:v>0.46800444367245747</c:v>
                </c:pt>
                <c:pt idx="254">
                  <c:v>0.46800444367245747</c:v>
                </c:pt>
                <c:pt idx="255">
                  <c:v>0.46635233452870983</c:v>
                </c:pt>
                <c:pt idx="256">
                  <c:v>0.46635233452870983</c:v>
                </c:pt>
                <c:pt idx="257">
                  <c:v>0.46635233452870983</c:v>
                </c:pt>
                <c:pt idx="258">
                  <c:v>0.46635233452870983</c:v>
                </c:pt>
                <c:pt idx="259">
                  <c:v>0.46635233452870983</c:v>
                </c:pt>
                <c:pt idx="260">
                  <c:v>0.46471564407478871</c:v>
                </c:pt>
                <c:pt idx="261">
                  <c:v>0.46471564407478871</c:v>
                </c:pt>
                <c:pt idx="262">
                  <c:v>0.46471564407478871</c:v>
                </c:pt>
                <c:pt idx="263">
                  <c:v>0.46471564407478871</c:v>
                </c:pt>
                <c:pt idx="264">
                  <c:v>0.46471564407478871</c:v>
                </c:pt>
                <c:pt idx="265">
                  <c:v>0.46309402264179761</c:v>
                </c:pt>
                <c:pt idx="266">
                  <c:v>0.46309402264179761</c:v>
                </c:pt>
                <c:pt idx="267">
                  <c:v>0.46309402264179761</c:v>
                </c:pt>
                <c:pt idx="268">
                  <c:v>0.46309402264179761</c:v>
                </c:pt>
                <c:pt idx="269">
                  <c:v>0.46309402264179761</c:v>
                </c:pt>
                <c:pt idx="270">
                  <c:v>0.46148733927495439</c:v>
                </c:pt>
                <c:pt idx="271">
                  <c:v>0.46148733927495439</c:v>
                </c:pt>
                <c:pt idx="272">
                  <c:v>0.46148733927495439</c:v>
                </c:pt>
                <c:pt idx="273">
                  <c:v>0.46148733927495439</c:v>
                </c:pt>
                <c:pt idx="274">
                  <c:v>0.46148733927495439</c:v>
                </c:pt>
                <c:pt idx="275">
                  <c:v>0.45989539475665953</c:v>
                </c:pt>
                <c:pt idx="276">
                  <c:v>0.45989539475665953</c:v>
                </c:pt>
                <c:pt idx="277">
                  <c:v>0.45989539475665953</c:v>
                </c:pt>
                <c:pt idx="278">
                  <c:v>0.45989539475665953</c:v>
                </c:pt>
                <c:pt idx="279">
                  <c:v>0.45989539475665953</c:v>
                </c:pt>
                <c:pt idx="280">
                  <c:v>0.45831806246428425</c:v>
                </c:pt>
                <c:pt idx="281">
                  <c:v>0.45831806246428425</c:v>
                </c:pt>
                <c:pt idx="282">
                  <c:v>0.45831806246428425</c:v>
                </c:pt>
                <c:pt idx="283">
                  <c:v>0.45831806246428425</c:v>
                </c:pt>
                <c:pt idx="284">
                  <c:v>0.45831806246428425</c:v>
                </c:pt>
                <c:pt idx="285">
                  <c:v>0.45675501148070485</c:v>
                </c:pt>
                <c:pt idx="286">
                  <c:v>0.45675501148070485</c:v>
                </c:pt>
                <c:pt idx="287">
                  <c:v>0.45675501148070485</c:v>
                </c:pt>
                <c:pt idx="288">
                  <c:v>0.45675501148070485</c:v>
                </c:pt>
                <c:pt idx="289">
                  <c:v>0.45675501148070485</c:v>
                </c:pt>
                <c:pt idx="290">
                  <c:v>0.45487351849632179</c:v>
                </c:pt>
                <c:pt idx="291">
                  <c:v>0.45487351849632179</c:v>
                </c:pt>
                <c:pt idx="292">
                  <c:v>0.45487351849632179</c:v>
                </c:pt>
                <c:pt idx="293">
                  <c:v>0.45487351849632179</c:v>
                </c:pt>
                <c:pt idx="294">
                  <c:v>0.45487351849632179</c:v>
                </c:pt>
                <c:pt idx="295">
                  <c:v>0.45301168568887379</c:v>
                </c:pt>
                <c:pt idx="296">
                  <c:v>0.45301168568887379</c:v>
                </c:pt>
                <c:pt idx="297">
                  <c:v>0.45301168568887379</c:v>
                </c:pt>
                <c:pt idx="298">
                  <c:v>0.45301168568887379</c:v>
                </c:pt>
                <c:pt idx="299">
                  <c:v>0.45301168568887379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E36-4602-99AC-40C2A7B66B39}"/>
            </c:ext>
          </c:extLst>
        </c:ser>
        <c:ser>
          <c:idx val="1"/>
          <c:order val="1"/>
          <c:tx>
            <c:strRef>
              <c:f>오버클락!$U$190</c:f>
              <c:strCache>
                <c:ptCount val="1"/>
                <c:pt idx="0">
                  <c:v>전술 교본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val>
            <c:numRef>
              <c:f>오버클락!$U$191:$U$490</c:f>
              <c:numCache>
                <c:formatCode>0.000</c:formatCode>
                <c:ptCount val="300"/>
                <c:pt idx="0">
                  <c:v>9.5979948098474738E-2</c:v>
                </c:pt>
                <c:pt idx="1">
                  <c:v>9.5979948098474738E-2</c:v>
                </c:pt>
                <c:pt idx="2">
                  <c:v>9.5979948098474738E-2</c:v>
                </c:pt>
                <c:pt idx="3">
                  <c:v>9.5979948098474738E-2</c:v>
                </c:pt>
                <c:pt idx="4">
                  <c:v>9.5979948098474738E-2</c:v>
                </c:pt>
                <c:pt idx="5">
                  <c:v>0.10499332557209498</c:v>
                </c:pt>
                <c:pt idx="6">
                  <c:v>0.10499332557209498</c:v>
                </c:pt>
                <c:pt idx="7">
                  <c:v>0.10499332557209498</c:v>
                </c:pt>
                <c:pt idx="8">
                  <c:v>0.10499332557209498</c:v>
                </c:pt>
                <c:pt idx="9">
                  <c:v>0.10499332557209498</c:v>
                </c:pt>
                <c:pt idx="10">
                  <c:v>0.11485654024718032</c:v>
                </c:pt>
                <c:pt idx="11">
                  <c:v>0.11485654024718032</c:v>
                </c:pt>
                <c:pt idx="12">
                  <c:v>0.11485654024718032</c:v>
                </c:pt>
                <c:pt idx="13">
                  <c:v>0.11485654024718032</c:v>
                </c:pt>
                <c:pt idx="14">
                  <c:v>0.11485654024718032</c:v>
                </c:pt>
                <c:pt idx="15">
                  <c:v>0.12565023822416718</c:v>
                </c:pt>
                <c:pt idx="16">
                  <c:v>0.12565023822416718</c:v>
                </c:pt>
                <c:pt idx="17">
                  <c:v>0.12565023822416718</c:v>
                </c:pt>
                <c:pt idx="18">
                  <c:v>0.12565023822416718</c:v>
                </c:pt>
                <c:pt idx="19">
                  <c:v>0.12565023822416718</c:v>
                </c:pt>
                <c:pt idx="20">
                  <c:v>0.13735537767835296</c:v>
                </c:pt>
                <c:pt idx="21">
                  <c:v>0.13735537767835296</c:v>
                </c:pt>
                <c:pt idx="22">
                  <c:v>0.13735537767835296</c:v>
                </c:pt>
                <c:pt idx="23">
                  <c:v>0.13735537767835296</c:v>
                </c:pt>
                <c:pt idx="24">
                  <c:v>0.13735537767835296</c:v>
                </c:pt>
                <c:pt idx="25">
                  <c:v>0.15015686538914286</c:v>
                </c:pt>
                <c:pt idx="26">
                  <c:v>0.15015686538914286</c:v>
                </c:pt>
                <c:pt idx="27">
                  <c:v>0.15015686538914286</c:v>
                </c:pt>
                <c:pt idx="28">
                  <c:v>0.15015686538914286</c:v>
                </c:pt>
                <c:pt idx="29">
                  <c:v>0.15015686538914286</c:v>
                </c:pt>
                <c:pt idx="30">
                  <c:v>0.16428387792252377</c:v>
                </c:pt>
                <c:pt idx="31">
                  <c:v>0.16428387792252377</c:v>
                </c:pt>
                <c:pt idx="32">
                  <c:v>0.16428387792252377</c:v>
                </c:pt>
                <c:pt idx="33">
                  <c:v>0.16428387792252377</c:v>
                </c:pt>
                <c:pt idx="34">
                  <c:v>0.16428387792252377</c:v>
                </c:pt>
                <c:pt idx="35">
                  <c:v>0.17974522549694524</c:v>
                </c:pt>
                <c:pt idx="36">
                  <c:v>0.17974522549694524</c:v>
                </c:pt>
                <c:pt idx="37">
                  <c:v>0.17974522549694524</c:v>
                </c:pt>
                <c:pt idx="38">
                  <c:v>0.17974522549694524</c:v>
                </c:pt>
                <c:pt idx="39">
                  <c:v>0.17974522549694524</c:v>
                </c:pt>
                <c:pt idx="40">
                  <c:v>0.19666717630599739</c:v>
                </c:pt>
                <c:pt idx="41">
                  <c:v>0.19666717630599739</c:v>
                </c:pt>
                <c:pt idx="42">
                  <c:v>0.19666717630599739</c:v>
                </c:pt>
                <c:pt idx="43">
                  <c:v>0.19666717630599739</c:v>
                </c:pt>
                <c:pt idx="44">
                  <c:v>0.19666717630599739</c:v>
                </c:pt>
                <c:pt idx="45">
                  <c:v>0.21502572709129045</c:v>
                </c:pt>
                <c:pt idx="46">
                  <c:v>0.21502572709129045</c:v>
                </c:pt>
                <c:pt idx="47">
                  <c:v>0.21502572709129045</c:v>
                </c:pt>
                <c:pt idx="48">
                  <c:v>0.21502572709129045</c:v>
                </c:pt>
                <c:pt idx="49">
                  <c:v>0.21502572709129045</c:v>
                </c:pt>
                <c:pt idx="50">
                  <c:v>0.23100549471736243</c:v>
                </c:pt>
                <c:pt idx="51">
                  <c:v>0.23100549471736243</c:v>
                </c:pt>
                <c:pt idx="52">
                  <c:v>0.23100549471736243</c:v>
                </c:pt>
                <c:pt idx="53">
                  <c:v>0.23100549471736243</c:v>
                </c:pt>
                <c:pt idx="54">
                  <c:v>0.23100549471736243</c:v>
                </c:pt>
                <c:pt idx="55">
                  <c:v>0.24780896008862582</c:v>
                </c:pt>
                <c:pt idx="56">
                  <c:v>0.24780896008862582</c:v>
                </c:pt>
                <c:pt idx="57">
                  <c:v>0.24780896008862582</c:v>
                </c:pt>
                <c:pt idx="58">
                  <c:v>0.24780896008862582</c:v>
                </c:pt>
                <c:pt idx="59">
                  <c:v>0.24780896008862582</c:v>
                </c:pt>
                <c:pt idx="60">
                  <c:v>0.26624185199684802</c:v>
                </c:pt>
                <c:pt idx="61">
                  <c:v>0.26624185199684802</c:v>
                </c:pt>
                <c:pt idx="62">
                  <c:v>0.26624185199684802</c:v>
                </c:pt>
                <c:pt idx="63">
                  <c:v>0.26624185199684802</c:v>
                </c:pt>
                <c:pt idx="64">
                  <c:v>0.26624185199684802</c:v>
                </c:pt>
                <c:pt idx="65">
                  <c:v>0.28605344069393773</c:v>
                </c:pt>
                <c:pt idx="66">
                  <c:v>0.28605344069393773</c:v>
                </c:pt>
                <c:pt idx="67">
                  <c:v>0.28605344069393773</c:v>
                </c:pt>
                <c:pt idx="68">
                  <c:v>0.28605344069393773</c:v>
                </c:pt>
                <c:pt idx="69">
                  <c:v>0.28605344069393773</c:v>
                </c:pt>
                <c:pt idx="70">
                  <c:v>0.30734751543752858</c:v>
                </c:pt>
                <c:pt idx="71">
                  <c:v>0.30734751543752858</c:v>
                </c:pt>
                <c:pt idx="72">
                  <c:v>0.30734751543752858</c:v>
                </c:pt>
                <c:pt idx="73">
                  <c:v>0.30734751543752858</c:v>
                </c:pt>
                <c:pt idx="74">
                  <c:v>0.30734751543752858</c:v>
                </c:pt>
                <c:pt idx="75">
                  <c:v>0.32999404511108399</c:v>
                </c:pt>
                <c:pt idx="76">
                  <c:v>0.32999404511108399</c:v>
                </c:pt>
                <c:pt idx="77">
                  <c:v>0.32999404511108399</c:v>
                </c:pt>
                <c:pt idx="78">
                  <c:v>0.32999404511108399</c:v>
                </c:pt>
                <c:pt idx="79">
                  <c:v>0.32999404511108399</c:v>
                </c:pt>
                <c:pt idx="80">
                  <c:v>0.35432139242491195</c:v>
                </c:pt>
                <c:pt idx="81">
                  <c:v>0.35432139242491195</c:v>
                </c:pt>
                <c:pt idx="82">
                  <c:v>0.35432139242491195</c:v>
                </c:pt>
                <c:pt idx="83">
                  <c:v>0.35432139242491195</c:v>
                </c:pt>
                <c:pt idx="84">
                  <c:v>0.35432139242491195</c:v>
                </c:pt>
                <c:pt idx="85">
                  <c:v>0.38045512517396446</c:v>
                </c:pt>
                <c:pt idx="86">
                  <c:v>0.38045512517396446</c:v>
                </c:pt>
                <c:pt idx="87">
                  <c:v>0.38045512517396446</c:v>
                </c:pt>
                <c:pt idx="88">
                  <c:v>0.38045512517396446</c:v>
                </c:pt>
                <c:pt idx="89">
                  <c:v>0.38045512517396446</c:v>
                </c:pt>
                <c:pt idx="90">
                  <c:v>0.4091178022234534</c:v>
                </c:pt>
                <c:pt idx="91">
                  <c:v>0.4091178022234534</c:v>
                </c:pt>
                <c:pt idx="92">
                  <c:v>0.4091178022234534</c:v>
                </c:pt>
                <c:pt idx="93">
                  <c:v>0.4091178022234534</c:v>
                </c:pt>
                <c:pt idx="94">
                  <c:v>0.4091178022234534</c:v>
                </c:pt>
                <c:pt idx="95">
                  <c:v>0.43900452061778805</c:v>
                </c:pt>
                <c:pt idx="96">
                  <c:v>0.43900452061778805</c:v>
                </c:pt>
                <c:pt idx="97">
                  <c:v>0.43900452061778805</c:v>
                </c:pt>
                <c:pt idx="98">
                  <c:v>0.43900452061778805</c:v>
                </c:pt>
                <c:pt idx="99">
                  <c:v>0.43900452061778805</c:v>
                </c:pt>
                <c:pt idx="100">
                  <c:v>0.43725556160250884</c:v>
                </c:pt>
                <c:pt idx="101">
                  <c:v>0.43725556160250884</c:v>
                </c:pt>
                <c:pt idx="102">
                  <c:v>0.43725556160250884</c:v>
                </c:pt>
                <c:pt idx="103">
                  <c:v>0.43725556160250884</c:v>
                </c:pt>
                <c:pt idx="104">
                  <c:v>0.43725556160250884</c:v>
                </c:pt>
                <c:pt idx="105">
                  <c:v>0.43521631121024346</c:v>
                </c:pt>
                <c:pt idx="106">
                  <c:v>0.43521631121024346</c:v>
                </c:pt>
                <c:pt idx="107">
                  <c:v>0.43521631121024346</c:v>
                </c:pt>
                <c:pt idx="108">
                  <c:v>0.43521631121024346</c:v>
                </c:pt>
                <c:pt idx="109">
                  <c:v>0.43521631121024346</c:v>
                </c:pt>
                <c:pt idx="110">
                  <c:v>0.43320043870028502</c:v>
                </c:pt>
                <c:pt idx="111">
                  <c:v>0.43320043870028502</c:v>
                </c:pt>
                <c:pt idx="112">
                  <c:v>0.43320043870028502</c:v>
                </c:pt>
                <c:pt idx="113">
                  <c:v>0.43320043870028502</c:v>
                </c:pt>
                <c:pt idx="114">
                  <c:v>0.43320043870028502</c:v>
                </c:pt>
                <c:pt idx="115">
                  <c:v>0.43120755168810221</c:v>
                </c:pt>
                <c:pt idx="116">
                  <c:v>0.43120755168810221</c:v>
                </c:pt>
                <c:pt idx="117">
                  <c:v>0.43120755168810221</c:v>
                </c:pt>
                <c:pt idx="118">
                  <c:v>0.43120755168810221</c:v>
                </c:pt>
                <c:pt idx="119">
                  <c:v>0.43120755168810221</c:v>
                </c:pt>
                <c:pt idx="120">
                  <c:v>0.42983511791256163</c:v>
                </c:pt>
                <c:pt idx="121">
                  <c:v>0.42983511791256163</c:v>
                </c:pt>
                <c:pt idx="122">
                  <c:v>0.42983511791256163</c:v>
                </c:pt>
                <c:pt idx="123">
                  <c:v>0.42983511791256163</c:v>
                </c:pt>
                <c:pt idx="124">
                  <c:v>0.42983511791256163</c:v>
                </c:pt>
                <c:pt idx="125">
                  <c:v>0.42758489335606642</c:v>
                </c:pt>
                <c:pt idx="126">
                  <c:v>0.42758489335606642</c:v>
                </c:pt>
                <c:pt idx="127">
                  <c:v>0.42758489335606642</c:v>
                </c:pt>
                <c:pt idx="128">
                  <c:v>0.42758489335606642</c:v>
                </c:pt>
                <c:pt idx="129">
                  <c:v>0.42758489335606642</c:v>
                </c:pt>
                <c:pt idx="130">
                  <c:v>0.42594893567680686</c:v>
                </c:pt>
                <c:pt idx="131">
                  <c:v>0.42594893567680686</c:v>
                </c:pt>
                <c:pt idx="132">
                  <c:v>0.42594893567680686</c:v>
                </c:pt>
                <c:pt idx="133">
                  <c:v>0.42594893567680686</c:v>
                </c:pt>
                <c:pt idx="134">
                  <c:v>0.42594893567680686</c:v>
                </c:pt>
                <c:pt idx="135">
                  <c:v>0.42374827635395368</c:v>
                </c:pt>
                <c:pt idx="136">
                  <c:v>0.42374827635395368</c:v>
                </c:pt>
                <c:pt idx="137">
                  <c:v>0.42374827635395368</c:v>
                </c:pt>
                <c:pt idx="138">
                  <c:v>0.42374827635395368</c:v>
                </c:pt>
                <c:pt idx="139">
                  <c:v>0.42374827635395368</c:v>
                </c:pt>
                <c:pt idx="140">
                  <c:v>0.42214942040156428</c:v>
                </c:pt>
                <c:pt idx="141">
                  <c:v>0.42214942040156428</c:v>
                </c:pt>
                <c:pt idx="142">
                  <c:v>0.42214942040156428</c:v>
                </c:pt>
                <c:pt idx="143">
                  <c:v>0.42214942040156428</c:v>
                </c:pt>
                <c:pt idx="144">
                  <c:v>0.42214942040156428</c:v>
                </c:pt>
                <c:pt idx="145">
                  <c:v>0.41999658590421107</c:v>
                </c:pt>
                <c:pt idx="146">
                  <c:v>0.41999658590421107</c:v>
                </c:pt>
                <c:pt idx="147">
                  <c:v>0.41999658590421107</c:v>
                </c:pt>
                <c:pt idx="148">
                  <c:v>0.41999658590421107</c:v>
                </c:pt>
                <c:pt idx="149">
                  <c:v>0.41999658590421107</c:v>
                </c:pt>
                <c:pt idx="150">
                  <c:v>0.41843349328304819</c:v>
                </c:pt>
                <c:pt idx="151">
                  <c:v>0.41843349328304819</c:v>
                </c:pt>
                <c:pt idx="152">
                  <c:v>0.41843349328304819</c:v>
                </c:pt>
                <c:pt idx="153">
                  <c:v>0.41843349328304819</c:v>
                </c:pt>
                <c:pt idx="154">
                  <c:v>0.41843349328304819</c:v>
                </c:pt>
                <c:pt idx="155">
                  <c:v>0.41660603486065229</c:v>
                </c:pt>
                <c:pt idx="156">
                  <c:v>0.41660603486065229</c:v>
                </c:pt>
                <c:pt idx="157">
                  <c:v>0.41660603486065229</c:v>
                </c:pt>
                <c:pt idx="158">
                  <c:v>0.41660603486065229</c:v>
                </c:pt>
                <c:pt idx="159">
                  <c:v>0.41660603486065229</c:v>
                </c:pt>
                <c:pt idx="160">
                  <c:v>0.41507517989416259</c:v>
                </c:pt>
                <c:pt idx="161">
                  <c:v>0.41507517989416259</c:v>
                </c:pt>
                <c:pt idx="162">
                  <c:v>0.41507517989416259</c:v>
                </c:pt>
                <c:pt idx="163">
                  <c:v>0.41507517989416259</c:v>
                </c:pt>
                <c:pt idx="164">
                  <c:v>0.41507517989416259</c:v>
                </c:pt>
                <c:pt idx="165">
                  <c:v>0.4130105098686595</c:v>
                </c:pt>
                <c:pt idx="166">
                  <c:v>0.4130105098686595</c:v>
                </c:pt>
                <c:pt idx="167">
                  <c:v>0.4130105098686595</c:v>
                </c:pt>
                <c:pt idx="168">
                  <c:v>0.4130105098686595</c:v>
                </c:pt>
                <c:pt idx="169">
                  <c:v>0.4130105098686595</c:v>
                </c:pt>
                <c:pt idx="170">
                  <c:v>0.41151324706501141</c:v>
                </c:pt>
                <c:pt idx="171">
                  <c:v>0.41151324706501141</c:v>
                </c:pt>
                <c:pt idx="172">
                  <c:v>0.41151324706501141</c:v>
                </c:pt>
                <c:pt idx="173">
                  <c:v>0.41151324706501141</c:v>
                </c:pt>
                <c:pt idx="174">
                  <c:v>0.41151324706501141</c:v>
                </c:pt>
                <c:pt idx="175">
                  <c:v>0.40949209541727394</c:v>
                </c:pt>
                <c:pt idx="176">
                  <c:v>0.40949209541727394</c:v>
                </c:pt>
                <c:pt idx="177">
                  <c:v>0.40949209541727394</c:v>
                </c:pt>
                <c:pt idx="178">
                  <c:v>0.40949209541727394</c:v>
                </c:pt>
                <c:pt idx="179">
                  <c:v>0.40949209541727394</c:v>
                </c:pt>
                <c:pt idx="180">
                  <c:v>0.40776104959444165</c:v>
                </c:pt>
                <c:pt idx="181">
                  <c:v>0.40776104959444165</c:v>
                </c:pt>
                <c:pt idx="182">
                  <c:v>0.40776104959444165</c:v>
                </c:pt>
                <c:pt idx="183">
                  <c:v>0.40776104959444165</c:v>
                </c:pt>
                <c:pt idx="184">
                  <c:v>0.40776104959444165</c:v>
                </c:pt>
                <c:pt idx="185">
                  <c:v>0.40604838789924397</c:v>
                </c:pt>
                <c:pt idx="186">
                  <c:v>0.40604838789924397</c:v>
                </c:pt>
                <c:pt idx="187">
                  <c:v>0.40604838789924397</c:v>
                </c:pt>
                <c:pt idx="188">
                  <c:v>0.40604838789924397</c:v>
                </c:pt>
                <c:pt idx="189">
                  <c:v>0.40604838789924397</c:v>
                </c:pt>
                <c:pt idx="190">
                  <c:v>0.40461518873857916</c:v>
                </c:pt>
                <c:pt idx="191">
                  <c:v>0.40461518873857916</c:v>
                </c:pt>
                <c:pt idx="192">
                  <c:v>0.40461518873857916</c:v>
                </c:pt>
                <c:pt idx="193">
                  <c:v>0.40461518873857916</c:v>
                </c:pt>
                <c:pt idx="194">
                  <c:v>0.40461518873857916</c:v>
                </c:pt>
                <c:pt idx="195">
                  <c:v>0.40293602307823195</c:v>
                </c:pt>
                <c:pt idx="196">
                  <c:v>0.40293602307823195</c:v>
                </c:pt>
                <c:pt idx="197">
                  <c:v>0.40293602307823195</c:v>
                </c:pt>
                <c:pt idx="198">
                  <c:v>0.40293602307823195</c:v>
                </c:pt>
                <c:pt idx="199">
                  <c:v>0.40293602307823195</c:v>
                </c:pt>
                <c:pt idx="200">
                  <c:v>0.40127443988019545</c:v>
                </c:pt>
                <c:pt idx="201">
                  <c:v>0.40127443988019545</c:v>
                </c:pt>
                <c:pt idx="202">
                  <c:v>0.40127443988019545</c:v>
                </c:pt>
                <c:pt idx="203">
                  <c:v>0.40127443988019545</c:v>
                </c:pt>
                <c:pt idx="204">
                  <c:v>0.40127443988019545</c:v>
                </c:pt>
                <c:pt idx="205">
                  <c:v>0.39963017052135474</c:v>
                </c:pt>
                <c:pt idx="206">
                  <c:v>0.39963017052135474</c:v>
                </c:pt>
                <c:pt idx="207">
                  <c:v>0.39963017052135474</c:v>
                </c:pt>
                <c:pt idx="208">
                  <c:v>0.39963017052135474</c:v>
                </c:pt>
                <c:pt idx="209">
                  <c:v>0.39963017052135474</c:v>
                </c:pt>
                <c:pt idx="210">
                  <c:v>0.39775106685632999</c:v>
                </c:pt>
                <c:pt idx="211">
                  <c:v>0.39775106685632999</c:v>
                </c:pt>
                <c:pt idx="212">
                  <c:v>0.39775106685632999</c:v>
                </c:pt>
                <c:pt idx="213">
                  <c:v>0.39775106685632999</c:v>
                </c:pt>
                <c:pt idx="214">
                  <c:v>0.39775106685632999</c:v>
                </c:pt>
                <c:pt idx="215">
                  <c:v>0.39614292402997003</c:v>
                </c:pt>
                <c:pt idx="216">
                  <c:v>0.39614292402997003</c:v>
                </c:pt>
                <c:pt idx="217">
                  <c:v>0.39614292402997003</c:v>
                </c:pt>
                <c:pt idx="218">
                  <c:v>0.39614292402997003</c:v>
                </c:pt>
                <c:pt idx="219">
                  <c:v>0.39614292402997003</c:v>
                </c:pt>
                <c:pt idx="220">
                  <c:v>0.39430419529467547</c:v>
                </c:pt>
                <c:pt idx="221">
                  <c:v>0.39430419529467547</c:v>
                </c:pt>
                <c:pt idx="222">
                  <c:v>0.39430419529467547</c:v>
                </c:pt>
                <c:pt idx="223">
                  <c:v>0.39430419529467547</c:v>
                </c:pt>
                <c:pt idx="224">
                  <c:v>0.39430419529467547</c:v>
                </c:pt>
                <c:pt idx="225">
                  <c:v>0.3929758618335305</c:v>
                </c:pt>
                <c:pt idx="226">
                  <c:v>0.3929758618335305</c:v>
                </c:pt>
                <c:pt idx="227">
                  <c:v>0.3929758618335305</c:v>
                </c:pt>
                <c:pt idx="228">
                  <c:v>0.3929758618335305</c:v>
                </c:pt>
                <c:pt idx="229">
                  <c:v>0.3929758618335305</c:v>
                </c:pt>
                <c:pt idx="230">
                  <c:v>0.39165962986195857</c:v>
                </c:pt>
                <c:pt idx="231">
                  <c:v>0.39165962986195857</c:v>
                </c:pt>
                <c:pt idx="232">
                  <c:v>0.39165962986195857</c:v>
                </c:pt>
                <c:pt idx="233">
                  <c:v>0.39165962986195857</c:v>
                </c:pt>
                <c:pt idx="234">
                  <c:v>0.39165962986195857</c:v>
                </c:pt>
                <c:pt idx="235">
                  <c:v>0.38987317856731157</c:v>
                </c:pt>
                <c:pt idx="236">
                  <c:v>0.38987317856731157</c:v>
                </c:pt>
                <c:pt idx="237">
                  <c:v>0.38987317856731157</c:v>
                </c:pt>
                <c:pt idx="238">
                  <c:v>0.38987317856731157</c:v>
                </c:pt>
                <c:pt idx="239">
                  <c:v>0.38987317856731157</c:v>
                </c:pt>
                <c:pt idx="240">
                  <c:v>0.38834527305227962</c:v>
                </c:pt>
                <c:pt idx="241">
                  <c:v>0.38834527305227962</c:v>
                </c:pt>
                <c:pt idx="242">
                  <c:v>0.38834527305227962</c:v>
                </c:pt>
                <c:pt idx="243">
                  <c:v>0.38834527305227962</c:v>
                </c:pt>
                <c:pt idx="244">
                  <c:v>0.38834527305227962</c:v>
                </c:pt>
                <c:pt idx="245">
                  <c:v>0.3865963953542651</c:v>
                </c:pt>
                <c:pt idx="246">
                  <c:v>0.3865963953542651</c:v>
                </c:pt>
                <c:pt idx="247">
                  <c:v>0.3865963953542651</c:v>
                </c:pt>
                <c:pt idx="248">
                  <c:v>0.3865963953542651</c:v>
                </c:pt>
                <c:pt idx="249">
                  <c:v>0.3865963953542651</c:v>
                </c:pt>
                <c:pt idx="250">
                  <c:v>0.38510096258286547</c:v>
                </c:pt>
                <c:pt idx="251">
                  <c:v>0.38510096258286547</c:v>
                </c:pt>
                <c:pt idx="252">
                  <c:v>0.38510096258286547</c:v>
                </c:pt>
                <c:pt idx="253">
                  <c:v>0.38510096258286547</c:v>
                </c:pt>
                <c:pt idx="254">
                  <c:v>0.38510096258286547</c:v>
                </c:pt>
                <c:pt idx="255">
                  <c:v>0.3836203763812206</c:v>
                </c:pt>
                <c:pt idx="256">
                  <c:v>0.3836203763812206</c:v>
                </c:pt>
                <c:pt idx="257">
                  <c:v>0.3836203763812206</c:v>
                </c:pt>
                <c:pt idx="258">
                  <c:v>0.3836203763812206</c:v>
                </c:pt>
                <c:pt idx="259">
                  <c:v>0.3836203763812206</c:v>
                </c:pt>
                <c:pt idx="260">
                  <c:v>0.38215442221597606</c:v>
                </c:pt>
                <c:pt idx="261">
                  <c:v>0.38215442221597606</c:v>
                </c:pt>
                <c:pt idx="262">
                  <c:v>0.38215442221597606</c:v>
                </c:pt>
                <c:pt idx="263">
                  <c:v>0.38215442221597606</c:v>
                </c:pt>
                <c:pt idx="264">
                  <c:v>0.38215442221597606</c:v>
                </c:pt>
                <c:pt idx="265">
                  <c:v>0.38070288966731475</c:v>
                </c:pt>
                <c:pt idx="266">
                  <c:v>0.38070288966731475</c:v>
                </c:pt>
                <c:pt idx="267">
                  <c:v>0.38070288966731475</c:v>
                </c:pt>
                <c:pt idx="268">
                  <c:v>0.38070288966731475</c:v>
                </c:pt>
                <c:pt idx="269">
                  <c:v>0.38070288966731475</c:v>
                </c:pt>
                <c:pt idx="270">
                  <c:v>0.37903951867564695</c:v>
                </c:pt>
                <c:pt idx="271">
                  <c:v>0.37903951867564695</c:v>
                </c:pt>
                <c:pt idx="272">
                  <c:v>0.37903951867564695</c:v>
                </c:pt>
                <c:pt idx="273">
                  <c:v>0.37903951867564695</c:v>
                </c:pt>
                <c:pt idx="274">
                  <c:v>0.37903951867564695</c:v>
                </c:pt>
                <c:pt idx="275">
                  <c:v>0.37784226772221829</c:v>
                </c:pt>
                <c:pt idx="276">
                  <c:v>0.37784226772221829</c:v>
                </c:pt>
                <c:pt idx="277">
                  <c:v>0.37784226772221829</c:v>
                </c:pt>
                <c:pt idx="278">
                  <c:v>0.37784226772221829</c:v>
                </c:pt>
                <c:pt idx="279">
                  <c:v>0.37784226772221829</c:v>
                </c:pt>
                <c:pt idx="280">
                  <c:v>0.37643289786875433</c:v>
                </c:pt>
                <c:pt idx="281">
                  <c:v>0.37643289786875433</c:v>
                </c:pt>
                <c:pt idx="282">
                  <c:v>0.37643289786875433</c:v>
                </c:pt>
                <c:pt idx="283">
                  <c:v>0.37643289786875433</c:v>
                </c:pt>
                <c:pt idx="284">
                  <c:v>0.37643289786875433</c:v>
                </c:pt>
                <c:pt idx="285">
                  <c:v>0.37481676489424853</c:v>
                </c:pt>
                <c:pt idx="286">
                  <c:v>0.37481676489424853</c:v>
                </c:pt>
                <c:pt idx="287">
                  <c:v>0.37481676489424853</c:v>
                </c:pt>
                <c:pt idx="288">
                  <c:v>0.37481676489424853</c:v>
                </c:pt>
                <c:pt idx="289">
                  <c:v>0.37481676489424853</c:v>
                </c:pt>
                <c:pt idx="290">
                  <c:v>0.37343627939343088</c:v>
                </c:pt>
                <c:pt idx="291">
                  <c:v>0.37343627939343088</c:v>
                </c:pt>
                <c:pt idx="292">
                  <c:v>0.37343627939343088</c:v>
                </c:pt>
                <c:pt idx="293">
                  <c:v>0.37343627939343088</c:v>
                </c:pt>
                <c:pt idx="294">
                  <c:v>0.37343627939343088</c:v>
                </c:pt>
                <c:pt idx="295">
                  <c:v>0.371852533484268</c:v>
                </c:pt>
                <c:pt idx="296">
                  <c:v>0.371852533484268</c:v>
                </c:pt>
                <c:pt idx="297">
                  <c:v>0.371852533484268</c:v>
                </c:pt>
                <c:pt idx="298">
                  <c:v>0.371852533484268</c:v>
                </c:pt>
                <c:pt idx="299">
                  <c:v>0.371852533484268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E36-4602-99AC-40C2A7B66B39}"/>
            </c:ext>
          </c:extLst>
        </c:ser>
        <c:ser>
          <c:idx val="2"/>
          <c:order val="2"/>
          <c:tx>
            <c:strRef>
              <c:f>오버클락!$V$190</c:f>
              <c:strCache>
                <c:ptCount val="1"/>
                <c:pt idx="0">
                  <c:v>돌파 마스터 키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val>
            <c:numRef>
              <c:f>오버클락!$V$191:$V$490</c:f>
              <c:numCache>
                <c:formatCode>0.000</c:formatCode>
                <c:ptCount val="300"/>
                <c:pt idx="0">
                  <c:v>0.17299205648720212</c:v>
                </c:pt>
                <c:pt idx="1">
                  <c:v>0.17299205648720212</c:v>
                </c:pt>
                <c:pt idx="2">
                  <c:v>0.17299205648720212</c:v>
                </c:pt>
                <c:pt idx="3">
                  <c:v>0.17299205648720212</c:v>
                </c:pt>
                <c:pt idx="4">
                  <c:v>0.17299205648720212</c:v>
                </c:pt>
                <c:pt idx="5">
                  <c:v>0.17258213484628579</c:v>
                </c:pt>
                <c:pt idx="6">
                  <c:v>0.17258213484628579</c:v>
                </c:pt>
                <c:pt idx="7">
                  <c:v>0.17258213484628579</c:v>
                </c:pt>
                <c:pt idx="8">
                  <c:v>0.17258213484628579</c:v>
                </c:pt>
                <c:pt idx="9">
                  <c:v>0.17258213484628579</c:v>
                </c:pt>
                <c:pt idx="10">
                  <c:v>0.17215234255160625</c:v>
                </c:pt>
                <c:pt idx="11">
                  <c:v>0.17215234255160625</c:v>
                </c:pt>
                <c:pt idx="12">
                  <c:v>0.17215234255160625</c:v>
                </c:pt>
                <c:pt idx="13">
                  <c:v>0.17215234255160625</c:v>
                </c:pt>
                <c:pt idx="14">
                  <c:v>0.17215234255160625</c:v>
                </c:pt>
                <c:pt idx="15">
                  <c:v>0.17175555846765386</c:v>
                </c:pt>
                <c:pt idx="16">
                  <c:v>0.17175555846765386</c:v>
                </c:pt>
                <c:pt idx="17">
                  <c:v>0.17175555846765386</c:v>
                </c:pt>
                <c:pt idx="18">
                  <c:v>0.17175555846765386</c:v>
                </c:pt>
                <c:pt idx="19">
                  <c:v>0.17175555846765386</c:v>
                </c:pt>
                <c:pt idx="20">
                  <c:v>0.17135393992163692</c:v>
                </c:pt>
                <c:pt idx="21">
                  <c:v>0.17135393992163692</c:v>
                </c:pt>
                <c:pt idx="22">
                  <c:v>0.17135393992163692</c:v>
                </c:pt>
                <c:pt idx="23">
                  <c:v>0.17135393992163692</c:v>
                </c:pt>
                <c:pt idx="24">
                  <c:v>0.17135393992163692</c:v>
                </c:pt>
                <c:pt idx="25">
                  <c:v>0.17095500498980346</c:v>
                </c:pt>
                <c:pt idx="26">
                  <c:v>0.17095500498980346</c:v>
                </c:pt>
                <c:pt idx="27">
                  <c:v>0.17095500498980346</c:v>
                </c:pt>
                <c:pt idx="28">
                  <c:v>0.17095500498980346</c:v>
                </c:pt>
                <c:pt idx="29">
                  <c:v>0.17095500498980346</c:v>
                </c:pt>
                <c:pt idx="30">
                  <c:v>0.17056610301431474</c:v>
                </c:pt>
                <c:pt idx="31">
                  <c:v>0.17056610301431474</c:v>
                </c:pt>
                <c:pt idx="32">
                  <c:v>0.17056610301431474</c:v>
                </c:pt>
                <c:pt idx="33">
                  <c:v>0.17056610301431474</c:v>
                </c:pt>
                <c:pt idx="34">
                  <c:v>0.17056610301431474</c:v>
                </c:pt>
                <c:pt idx="35">
                  <c:v>0.17017241379310344</c:v>
                </c:pt>
                <c:pt idx="36">
                  <c:v>0.17017241379310344</c:v>
                </c:pt>
                <c:pt idx="37">
                  <c:v>0.17017241379310344</c:v>
                </c:pt>
                <c:pt idx="38">
                  <c:v>0.17017241379310344</c:v>
                </c:pt>
                <c:pt idx="39">
                  <c:v>0.17017241379310344</c:v>
                </c:pt>
                <c:pt idx="40">
                  <c:v>0.16978132920909053</c:v>
                </c:pt>
                <c:pt idx="41">
                  <c:v>0.16978132920909053</c:v>
                </c:pt>
                <c:pt idx="42">
                  <c:v>0.16978132920909053</c:v>
                </c:pt>
                <c:pt idx="43">
                  <c:v>0.16978132920909053</c:v>
                </c:pt>
                <c:pt idx="44">
                  <c:v>0.16978132920909053</c:v>
                </c:pt>
                <c:pt idx="45">
                  <c:v>0.17094163490772063</c:v>
                </c:pt>
                <c:pt idx="46">
                  <c:v>0.17094163490772063</c:v>
                </c:pt>
                <c:pt idx="47">
                  <c:v>0.17094163490772063</c:v>
                </c:pt>
                <c:pt idx="48">
                  <c:v>0.17094163490772063</c:v>
                </c:pt>
                <c:pt idx="49">
                  <c:v>0.17094163490772063</c:v>
                </c:pt>
                <c:pt idx="50">
                  <c:v>0.17208706786171574</c:v>
                </c:pt>
                <c:pt idx="51">
                  <c:v>0.17208706786171574</c:v>
                </c:pt>
                <c:pt idx="52">
                  <c:v>0.17208706786171574</c:v>
                </c:pt>
                <c:pt idx="53">
                  <c:v>0.17208706786171574</c:v>
                </c:pt>
                <c:pt idx="54">
                  <c:v>0.17208706786171574</c:v>
                </c:pt>
                <c:pt idx="55">
                  <c:v>0.17489475698430923</c:v>
                </c:pt>
                <c:pt idx="56">
                  <c:v>0.17489475698430923</c:v>
                </c:pt>
                <c:pt idx="57">
                  <c:v>0.17489475698430923</c:v>
                </c:pt>
                <c:pt idx="58">
                  <c:v>0.17489475698430923</c:v>
                </c:pt>
                <c:pt idx="59">
                  <c:v>0.17489475698430923</c:v>
                </c:pt>
                <c:pt idx="60">
                  <c:v>0.17784936209892765</c:v>
                </c:pt>
                <c:pt idx="61">
                  <c:v>0.17784936209892765</c:v>
                </c:pt>
                <c:pt idx="62">
                  <c:v>0.17784936209892765</c:v>
                </c:pt>
                <c:pt idx="63">
                  <c:v>0.17784936209892765</c:v>
                </c:pt>
                <c:pt idx="64">
                  <c:v>0.17784936209892765</c:v>
                </c:pt>
                <c:pt idx="65">
                  <c:v>0.18259400084495142</c:v>
                </c:pt>
                <c:pt idx="66">
                  <c:v>0.18259400084495142</c:v>
                </c:pt>
                <c:pt idx="67">
                  <c:v>0.18259400084495142</c:v>
                </c:pt>
                <c:pt idx="68">
                  <c:v>0.18259400084495142</c:v>
                </c:pt>
                <c:pt idx="69">
                  <c:v>0.18259400084495142</c:v>
                </c:pt>
                <c:pt idx="70">
                  <c:v>0.18747631279740598</c:v>
                </c:pt>
                <c:pt idx="71">
                  <c:v>0.18747631279740598</c:v>
                </c:pt>
                <c:pt idx="72">
                  <c:v>0.18747631279740598</c:v>
                </c:pt>
                <c:pt idx="73">
                  <c:v>0.18747631279740598</c:v>
                </c:pt>
                <c:pt idx="74">
                  <c:v>0.18747631279740598</c:v>
                </c:pt>
                <c:pt idx="75">
                  <c:v>0.19439197414263526</c:v>
                </c:pt>
                <c:pt idx="76">
                  <c:v>0.19439197414263526</c:v>
                </c:pt>
                <c:pt idx="77">
                  <c:v>0.19439197414263526</c:v>
                </c:pt>
                <c:pt idx="78">
                  <c:v>0.19439197414263526</c:v>
                </c:pt>
                <c:pt idx="79">
                  <c:v>0.19439197414263526</c:v>
                </c:pt>
                <c:pt idx="80">
                  <c:v>0.20146382266833962</c:v>
                </c:pt>
                <c:pt idx="81">
                  <c:v>0.20146382266833962</c:v>
                </c:pt>
                <c:pt idx="82">
                  <c:v>0.20146382266833962</c:v>
                </c:pt>
                <c:pt idx="83">
                  <c:v>0.20146382266833962</c:v>
                </c:pt>
                <c:pt idx="84">
                  <c:v>0.20146382266833962</c:v>
                </c:pt>
                <c:pt idx="85">
                  <c:v>0.21086421811814732</c:v>
                </c:pt>
                <c:pt idx="86">
                  <c:v>0.21086421811814732</c:v>
                </c:pt>
                <c:pt idx="87">
                  <c:v>0.21086421811814732</c:v>
                </c:pt>
                <c:pt idx="88">
                  <c:v>0.21086421811814732</c:v>
                </c:pt>
                <c:pt idx="89">
                  <c:v>0.21086421811814732</c:v>
                </c:pt>
                <c:pt idx="90">
                  <c:v>0.2207122968873374</c:v>
                </c:pt>
                <c:pt idx="91">
                  <c:v>0.2207122968873374</c:v>
                </c:pt>
                <c:pt idx="92">
                  <c:v>0.2207122968873374</c:v>
                </c:pt>
                <c:pt idx="93">
                  <c:v>0.2207122968873374</c:v>
                </c:pt>
                <c:pt idx="94">
                  <c:v>0.2207122968873374</c:v>
                </c:pt>
                <c:pt idx="95">
                  <c:v>0.23093167701863354</c:v>
                </c:pt>
                <c:pt idx="96">
                  <c:v>0.23093167701863354</c:v>
                </c:pt>
                <c:pt idx="97">
                  <c:v>0.23093167701863354</c:v>
                </c:pt>
                <c:pt idx="98">
                  <c:v>0.23093167701863354</c:v>
                </c:pt>
                <c:pt idx="99">
                  <c:v>0.23093167701863354</c:v>
                </c:pt>
                <c:pt idx="100">
                  <c:v>0.24633673174557313</c:v>
                </c:pt>
                <c:pt idx="101">
                  <c:v>0.24633673174557313</c:v>
                </c:pt>
                <c:pt idx="102">
                  <c:v>0.24633673174557313</c:v>
                </c:pt>
                <c:pt idx="103">
                  <c:v>0.24633673174557313</c:v>
                </c:pt>
                <c:pt idx="104">
                  <c:v>0.24633673174557313</c:v>
                </c:pt>
                <c:pt idx="105">
                  <c:v>0.26276591367320906</c:v>
                </c:pt>
                <c:pt idx="106">
                  <c:v>0.26276591367320906</c:v>
                </c:pt>
                <c:pt idx="107">
                  <c:v>0.26276591367320906</c:v>
                </c:pt>
                <c:pt idx="108">
                  <c:v>0.26276591367320906</c:v>
                </c:pt>
                <c:pt idx="109">
                  <c:v>0.26276591367320906</c:v>
                </c:pt>
                <c:pt idx="110">
                  <c:v>0.28019680196801966</c:v>
                </c:pt>
                <c:pt idx="111">
                  <c:v>0.28019680196801966</c:v>
                </c:pt>
                <c:pt idx="112">
                  <c:v>0.28019680196801966</c:v>
                </c:pt>
                <c:pt idx="113">
                  <c:v>0.28019680196801966</c:v>
                </c:pt>
                <c:pt idx="114">
                  <c:v>0.28019680196801966</c:v>
                </c:pt>
                <c:pt idx="115">
                  <c:v>0.29889238566232068</c:v>
                </c:pt>
                <c:pt idx="116">
                  <c:v>0.29889238566232068</c:v>
                </c:pt>
                <c:pt idx="117">
                  <c:v>0.29889238566232068</c:v>
                </c:pt>
                <c:pt idx="118">
                  <c:v>0.29889238566232068</c:v>
                </c:pt>
                <c:pt idx="119">
                  <c:v>0.29889238566232068</c:v>
                </c:pt>
                <c:pt idx="120">
                  <c:v>0.31882817911420774</c:v>
                </c:pt>
                <c:pt idx="121">
                  <c:v>0.31882817911420774</c:v>
                </c:pt>
                <c:pt idx="122">
                  <c:v>0.31882817911420774</c:v>
                </c:pt>
                <c:pt idx="123">
                  <c:v>0.31882817911420774</c:v>
                </c:pt>
                <c:pt idx="124">
                  <c:v>0.31882817911420774</c:v>
                </c:pt>
                <c:pt idx="125">
                  <c:v>0.33995127892813642</c:v>
                </c:pt>
                <c:pt idx="126">
                  <c:v>0.33995127892813642</c:v>
                </c:pt>
                <c:pt idx="127">
                  <c:v>0.33995127892813642</c:v>
                </c:pt>
                <c:pt idx="128">
                  <c:v>0.33995127892813642</c:v>
                </c:pt>
                <c:pt idx="129">
                  <c:v>0.33995127892813642</c:v>
                </c:pt>
                <c:pt idx="130">
                  <c:v>0.36265026105961873</c:v>
                </c:pt>
                <c:pt idx="131">
                  <c:v>0.36265026105961873</c:v>
                </c:pt>
                <c:pt idx="132">
                  <c:v>0.36265026105961873</c:v>
                </c:pt>
                <c:pt idx="133">
                  <c:v>0.36265026105961873</c:v>
                </c:pt>
                <c:pt idx="134">
                  <c:v>0.36265026105961873</c:v>
                </c:pt>
                <c:pt idx="135">
                  <c:v>0.38672205864558545</c:v>
                </c:pt>
                <c:pt idx="136">
                  <c:v>0.38672205864558545</c:v>
                </c:pt>
                <c:pt idx="137">
                  <c:v>0.38672205864558545</c:v>
                </c:pt>
                <c:pt idx="138">
                  <c:v>0.38672205864558545</c:v>
                </c:pt>
                <c:pt idx="139">
                  <c:v>0.38672205864558545</c:v>
                </c:pt>
                <c:pt idx="140">
                  <c:v>0.41254523522316044</c:v>
                </c:pt>
                <c:pt idx="141">
                  <c:v>0.41254523522316044</c:v>
                </c:pt>
                <c:pt idx="142">
                  <c:v>0.41254523522316044</c:v>
                </c:pt>
                <c:pt idx="143">
                  <c:v>0.41254523522316044</c:v>
                </c:pt>
                <c:pt idx="144">
                  <c:v>0.41254523522316044</c:v>
                </c:pt>
                <c:pt idx="145">
                  <c:v>0.43991665664943702</c:v>
                </c:pt>
                <c:pt idx="146">
                  <c:v>0.43991665664943702</c:v>
                </c:pt>
                <c:pt idx="147">
                  <c:v>0.43991665664943702</c:v>
                </c:pt>
                <c:pt idx="148">
                  <c:v>0.43991665664943702</c:v>
                </c:pt>
                <c:pt idx="149">
                  <c:v>0.43991665664943702</c:v>
                </c:pt>
                <c:pt idx="150">
                  <c:v>0.46930052330923183</c:v>
                </c:pt>
                <c:pt idx="151">
                  <c:v>0.46930052330923183</c:v>
                </c:pt>
                <c:pt idx="152">
                  <c:v>0.46930052330923183</c:v>
                </c:pt>
                <c:pt idx="153">
                  <c:v>0.46930052330923183</c:v>
                </c:pt>
                <c:pt idx="154">
                  <c:v>0.46930052330923183</c:v>
                </c:pt>
                <c:pt idx="155">
                  <c:v>0.4910828025477707</c:v>
                </c:pt>
                <c:pt idx="156">
                  <c:v>0.4910828025477707</c:v>
                </c:pt>
                <c:pt idx="157">
                  <c:v>0.4910828025477707</c:v>
                </c:pt>
                <c:pt idx="158">
                  <c:v>0.4910828025477707</c:v>
                </c:pt>
                <c:pt idx="159">
                  <c:v>0.4910828025477707</c:v>
                </c:pt>
                <c:pt idx="160">
                  <c:v>0.5140691352145097</c:v>
                </c:pt>
                <c:pt idx="161">
                  <c:v>0.5140691352145097</c:v>
                </c:pt>
                <c:pt idx="162">
                  <c:v>0.5140691352145097</c:v>
                </c:pt>
                <c:pt idx="163">
                  <c:v>0.5140691352145097</c:v>
                </c:pt>
                <c:pt idx="164">
                  <c:v>0.5140691352145097</c:v>
                </c:pt>
                <c:pt idx="165">
                  <c:v>0.53795040145552342</c:v>
                </c:pt>
                <c:pt idx="166">
                  <c:v>0.53795040145552342</c:v>
                </c:pt>
                <c:pt idx="167">
                  <c:v>0.53795040145552342</c:v>
                </c:pt>
                <c:pt idx="168">
                  <c:v>0.53795040145552342</c:v>
                </c:pt>
                <c:pt idx="169">
                  <c:v>0.53795040145552342</c:v>
                </c:pt>
                <c:pt idx="170">
                  <c:v>0.5631703470031546</c:v>
                </c:pt>
                <c:pt idx="171">
                  <c:v>0.5631703470031546</c:v>
                </c:pt>
                <c:pt idx="172">
                  <c:v>0.5631703470031546</c:v>
                </c:pt>
                <c:pt idx="173">
                  <c:v>0.5631703470031546</c:v>
                </c:pt>
                <c:pt idx="174">
                  <c:v>0.5631703470031546</c:v>
                </c:pt>
                <c:pt idx="175">
                  <c:v>0.5893425551145518</c:v>
                </c:pt>
                <c:pt idx="176">
                  <c:v>0.5893425551145518</c:v>
                </c:pt>
                <c:pt idx="177">
                  <c:v>0.5893425551145518</c:v>
                </c:pt>
                <c:pt idx="178">
                  <c:v>0.5893425551145518</c:v>
                </c:pt>
                <c:pt idx="179">
                  <c:v>0.5893425551145518</c:v>
                </c:pt>
                <c:pt idx="180">
                  <c:v>0.61673128892022089</c:v>
                </c:pt>
                <c:pt idx="181">
                  <c:v>0.61673128892022089</c:v>
                </c:pt>
                <c:pt idx="182">
                  <c:v>0.61673128892022089</c:v>
                </c:pt>
                <c:pt idx="183">
                  <c:v>0.61673128892022089</c:v>
                </c:pt>
                <c:pt idx="184">
                  <c:v>0.61673128892022089</c:v>
                </c:pt>
                <c:pt idx="185">
                  <c:v>0.64564623194064819</c:v>
                </c:pt>
                <c:pt idx="186">
                  <c:v>0.64564623194064819</c:v>
                </c:pt>
                <c:pt idx="187">
                  <c:v>0.64564623194064819</c:v>
                </c:pt>
                <c:pt idx="188">
                  <c:v>0.64564623194064819</c:v>
                </c:pt>
                <c:pt idx="189">
                  <c:v>0.64564623194064819</c:v>
                </c:pt>
                <c:pt idx="190">
                  <c:v>0.67564307117562361</c:v>
                </c:pt>
                <c:pt idx="191">
                  <c:v>0.67564307117562361</c:v>
                </c:pt>
                <c:pt idx="192">
                  <c:v>0.67564307117562361</c:v>
                </c:pt>
                <c:pt idx="193">
                  <c:v>0.67564307117562361</c:v>
                </c:pt>
                <c:pt idx="194">
                  <c:v>0.67564307117562361</c:v>
                </c:pt>
                <c:pt idx="195">
                  <c:v>0.67416602017067495</c:v>
                </c:pt>
                <c:pt idx="196">
                  <c:v>0.67416602017067495</c:v>
                </c:pt>
                <c:pt idx="197">
                  <c:v>0.67416602017067495</c:v>
                </c:pt>
                <c:pt idx="198">
                  <c:v>0.67416602017067495</c:v>
                </c:pt>
                <c:pt idx="199">
                  <c:v>0.67416602017067495</c:v>
                </c:pt>
                <c:pt idx="200">
                  <c:v>0.67285454615771356</c:v>
                </c:pt>
                <c:pt idx="201">
                  <c:v>0.67285454615771356</c:v>
                </c:pt>
                <c:pt idx="202">
                  <c:v>0.67285454615771356</c:v>
                </c:pt>
                <c:pt idx="203">
                  <c:v>0.67285454615771356</c:v>
                </c:pt>
                <c:pt idx="204">
                  <c:v>0.67285454615771356</c:v>
                </c:pt>
                <c:pt idx="205">
                  <c:v>0.67131788921867175</c:v>
                </c:pt>
                <c:pt idx="206">
                  <c:v>0.67131788921867175</c:v>
                </c:pt>
                <c:pt idx="207">
                  <c:v>0.67131788921867175</c:v>
                </c:pt>
                <c:pt idx="208">
                  <c:v>0.67131788921867175</c:v>
                </c:pt>
                <c:pt idx="209">
                  <c:v>0.67131788921867175</c:v>
                </c:pt>
                <c:pt idx="210">
                  <c:v>0.66976565501344598</c:v>
                </c:pt>
                <c:pt idx="211">
                  <c:v>0.66976565501344598</c:v>
                </c:pt>
                <c:pt idx="212">
                  <c:v>0.66976565501344598</c:v>
                </c:pt>
                <c:pt idx="213">
                  <c:v>0.66976565501344598</c:v>
                </c:pt>
                <c:pt idx="214">
                  <c:v>0.66976565501344598</c:v>
                </c:pt>
                <c:pt idx="215">
                  <c:v>0.66822376230041736</c:v>
                </c:pt>
                <c:pt idx="216">
                  <c:v>0.66822376230041736</c:v>
                </c:pt>
                <c:pt idx="217">
                  <c:v>0.66822376230041736</c:v>
                </c:pt>
                <c:pt idx="218">
                  <c:v>0.66822376230041736</c:v>
                </c:pt>
                <c:pt idx="219">
                  <c:v>0.66822376230041736</c:v>
                </c:pt>
                <c:pt idx="220">
                  <c:v>0.66671755142540934</c:v>
                </c:pt>
                <c:pt idx="221">
                  <c:v>0.66671755142540934</c:v>
                </c:pt>
                <c:pt idx="222">
                  <c:v>0.66671755142540934</c:v>
                </c:pt>
                <c:pt idx="223">
                  <c:v>0.66671755142540934</c:v>
                </c:pt>
                <c:pt idx="224">
                  <c:v>0.66671755142540934</c:v>
                </c:pt>
                <c:pt idx="225">
                  <c:v>0.66544901065449014</c:v>
                </c:pt>
                <c:pt idx="226">
                  <c:v>0.66544901065449014</c:v>
                </c:pt>
                <c:pt idx="227">
                  <c:v>0.66544901065449014</c:v>
                </c:pt>
                <c:pt idx="228">
                  <c:v>0.66544901065449014</c:v>
                </c:pt>
                <c:pt idx="229">
                  <c:v>0.66544901065449014</c:v>
                </c:pt>
                <c:pt idx="230">
                  <c:v>0.66393598058178782</c:v>
                </c:pt>
                <c:pt idx="231">
                  <c:v>0.66393598058178782</c:v>
                </c:pt>
                <c:pt idx="232">
                  <c:v>0.66393598058178782</c:v>
                </c:pt>
                <c:pt idx="233">
                  <c:v>0.66393598058178782</c:v>
                </c:pt>
                <c:pt idx="234">
                  <c:v>0.66393598058178782</c:v>
                </c:pt>
                <c:pt idx="235">
                  <c:v>0.66245794427853177</c:v>
                </c:pt>
                <c:pt idx="236">
                  <c:v>0.66245794427853177</c:v>
                </c:pt>
                <c:pt idx="237">
                  <c:v>0.66245794427853177</c:v>
                </c:pt>
                <c:pt idx="238">
                  <c:v>0.66245794427853177</c:v>
                </c:pt>
                <c:pt idx="239">
                  <c:v>0.66245794427853177</c:v>
                </c:pt>
                <c:pt idx="240">
                  <c:v>0.66096458176337602</c:v>
                </c:pt>
                <c:pt idx="241">
                  <c:v>0.66096458176337602</c:v>
                </c:pt>
                <c:pt idx="242">
                  <c:v>0.66096458176337602</c:v>
                </c:pt>
                <c:pt idx="243">
                  <c:v>0.66096458176337602</c:v>
                </c:pt>
                <c:pt idx="244">
                  <c:v>0.66096458176337602</c:v>
                </c:pt>
                <c:pt idx="245">
                  <c:v>0.65948097795470761</c:v>
                </c:pt>
                <c:pt idx="246">
                  <c:v>0.65948097795470761</c:v>
                </c:pt>
                <c:pt idx="247">
                  <c:v>0.65948097795470761</c:v>
                </c:pt>
                <c:pt idx="248">
                  <c:v>0.65948097795470761</c:v>
                </c:pt>
                <c:pt idx="249">
                  <c:v>0.65948097795470761</c:v>
                </c:pt>
                <c:pt idx="250">
                  <c:v>0.65803166997342122</c:v>
                </c:pt>
                <c:pt idx="251">
                  <c:v>0.65803166997342122</c:v>
                </c:pt>
                <c:pt idx="252">
                  <c:v>0.65803166997342122</c:v>
                </c:pt>
                <c:pt idx="253">
                  <c:v>0.65803166997342122</c:v>
                </c:pt>
                <c:pt idx="254">
                  <c:v>0.65803166997342122</c:v>
                </c:pt>
                <c:pt idx="255">
                  <c:v>0.65656716417910443</c:v>
                </c:pt>
                <c:pt idx="256">
                  <c:v>0.65656716417910443</c:v>
                </c:pt>
                <c:pt idx="257">
                  <c:v>0.65656716417910443</c:v>
                </c:pt>
                <c:pt idx="258">
                  <c:v>0.65656716417910443</c:v>
                </c:pt>
                <c:pt idx="259">
                  <c:v>0.65656716417910443</c:v>
                </c:pt>
                <c:pt idx="260">
                  <c:v>0.65535588049261451</c:v>
                </c:pt>
                <c:pt idx="261">
                  <c:v>0.65535588049261451</c:v>
                </c:pt>
                <c:pt idx="262">
                  <c:v>0.65535588049261451</c:v>
                </c:pt>
                <c:pt idx="263">
                  <c:v>0.65535588049261451</c:v>
                </c:pt>
                <c:pt idx="264">
                  <c:v>0.65535588049261451</c:v>
                </c:pt>
                <c:pt idx="265">
                  <c:v>0.6539089155911586</c:v>
                </c:pt>
                <c:pt idx="266">
                  <c:v>0.6539089155911586</c:v>
                </c:pt>
                <c:pt idx="267">
                  <c:v>0.6539089155911586</c:v>
                </c:pt>
                <c:pt idx="268">
                  <c:v>0.6539089155911586</c:v>
                </c:pt>
                <c:pt idx="269">
                  <c:v>0.6539089155911586</c:v>
                </c:pt>
                <c:pt idx="270">
                  <c:v>0.65249537892791132</c:v>
                </c:pt>
                <c:pt idx="271">
                  <c:v>0.65249537892791132</c:v>
                </c:pt>
                <c:pt idx="272">
                  <c:v>0.65249537892791132</c:v>
                </c:pt>
                <c:pt idx="273">
                  <c:v>0.65249537892791132</c:v>
                </c:pt>
                <c:pt idx="274">
                  <c:v>0.65249537892791132</c:v>
                </c:pt>
                <c:pt idx="275">
                  <c:v>0.65106680915355419</c:v>
                </c:pt>
                <c:pt idx="276">
                  <c:v>0.65106680915355419</c:v>
                </c:pt>
                <c:pt idx="277">
                  <c:v>0.65106680915355419</c:v>
                </c:pt>
                <c:pt idx="278">
                  <c:v>0.65106680915355419</c:v>
                </c:pt>
                <c:pt idx="279">
                  <c:v>0.65106680915355419</c:v>
                </c:pt>
                <c:pt idx="280">
                  <c:v>0.64974283614988981</c:v>
                </c:pt>
                <c:pt idx="281">
                  <c:v>0.64974283614988981</c:v>
                </c:pt>
                <c:pt idx="282">
                  <c:v>0.64974283614988981</c:v>
                </c:pt>
                <c:pt idx="283">
                  <c:v>0.64974283614988981</c:v>
                </c:pt>
                <c:pt idx="284">
                  <c:v>0.64974283614988981</c:v>
                </c:pt>
                <c:pt idx="285">
                  <c:v>0.64833192954187568</c:v>
                </c:pt>
                <c:pt idx="286">
                  <c:v>0.64833192954187568</c:v>
                </c:pt>
                <c:pt idx="287">
                  <c:v>0.64833192954187568</c:v>
                </c:pt>
                <c:pt idx="288">
                  <c:v>0.64833192954187568</c:v>
                </c:pt>
                <c:pt idx="289">
                  <c:v>0.64833192954187568</c:v>
                </c:pt>
                <c:pt idx="290">
                  <c:v>0.64692998466817553</c:v>
                </c:pt>
                <c:pt idx="291">
                  <c:v>0.64692998466817553</c:v>
                </c:pt>
                <c:pt idx="292">
                  <c:v>0.64692998466817553</c:v>
                </c:pt>
                <c:pt idx="293">
                  <c:v>0.64692998466817553</c:v>
                </c:pt>
                <c:pt idx="294">
                  <c:v>0.64692998466817553</c:v>
                </c:pt>
                <c:pt idx="295">
                  <c:v>0.64532557293561299</c:v>
                </c:pt>
                <c:pt idx="296">
                  <c:v>0.64532557293561299</c:v>
                </c:pt>
                <c:pt idx="297">
                  <c:v>0.64532557293561299</c:v>
                </c:pt>
                <c:pt idx="298">
                  <c:v>0.64532557293561299</c:v>
                </c:pt>
                <c:pt idx="299">
                  <c:v>0.64532557293561299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E36-4602-99AC-40C2A7B66B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91370943"/>
        <c:axId val="191371775"/>
      </c:lineChart>
      <c:catAx>
        <c:axId val="19137094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91371775"/>
        <c:crosses val="autoZero"/>
        <c:auto val="1"/>
        <c:lblAlgn val="ctr"/>
        <c:lblOffset val="100"/>
        <c:noMultiLvlLbl val="0"/>
      </c:catAx>
      <c:valAx>
        <c:axId val="19137177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91370943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31294621966742975"/>
          <c:y val="3.632886716963630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오버클락!$AJ$190</c:f>
              <c:strCache>
                <c:ptCount val="1"/>
                <c:pt idx="0">
                  <c:v>최종 파밍 시간(합계)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val>
            <c:numRef>
              <c:f>오버클락!$AJ$191:$AJ$490</c:f>
              <c:numCache>
                <c:formatCode>0.000_ </c:formatCode>
                <c:ptCount val="300"/>
                <c:pt idx="0" formatCode="0.000">
                  <c:v>0.17299205648720212</c:v>
                </c:pt>
                <c:pt idx="1">
                  <c:v>0.34598411297440423</c:v>
                </c:pt>
                <c:pt idx="2">
                  <c:v>0.51897616946160641</c:v>
                </c:pt>
                <c:pt idx="3">
                  <c:v>0.69196822594880847</c:v>
                </c:pt>
                <c:pt idx="4">
                  <c:v>0.86496028243601053</c:v>
                </c:pt>
                <c:pt idx="5">
                  <c:v>1.0375424172822962</c:v>
                </c:pt>
                <c:pt idx="6">
                  <c:v>1.2101245521285819</c:v>
                </c:pt>
                <c:pt idx="7">
                  <c:v>1.3827066869748676</c:v>
                </c:pt>
                <c:pt idx="8">
                  <c:v>1.5552888218211534</c:v>
                </c:pt>
                <c:pt idx="9">
                  <c:v>1.7278709566674391</c:v>
                </c:pt>
                <c:pt idx="10">
                  <c:v>1.9000232992190453</c:v>
                </c:pt>
                <c:pt idx="11">
                  <c:v>2.0721756417706514</c:v>
                </c:pt>
                <c:pt idx="12">
                  <c:v>2.2443279843222577</c:v>
                </c:pt>
                <c:pt idx="13">
                  <c:v>2.4164803268738639</c:v>
                </c:pt>
                <c:pt idx="14">
                  <c:v>2.5886326694254702</c:v>
                </c:pt>
                <c:pt idx="15">
                  <c:v>2.7603882278931242</c:v>
                </c:pt>
                <c:pt idx="16">
                  <c:v>2.9321437863607782</c:v>
                </c:pt>
                <c:pt idx="17">
                  <c:v>3.1038993448284322</c:v>
                </c:pt>
                <c:pt idx="18">
                  <c:v>3.2756549032960862</c:v>
                </c:pt>
                <c:pt idx="19">
                  <c:v>3.4474104617637402</c:v>
                </c:pt>
                <c:pt idx="20">
                  <c:v>3.6187644016853771</c:v>
                </c:pt>
                <c:pt idx="21">
                  <c:v>3.7901183416070139</c:v>
                </c:pt>
                <c:pt idx="22">
                  <c:v>3.9614722815286507</c:v>
                </c:pt>
                <c:pt idx="23">
                  <c:v>4.132826221450288</c:v>
                </c:pt>
                <c:pt idx="24">
                  <c:v>4.3041801613719253</c:v>
                </c:pt>
                <c:pt idx="25">
                  <c:v>4.4754274568856713</c:v>
                </c:pt>
                <c:pt idx="26">
                  <c:v>4.6466747523994174</c:v>
                </c:pt>
                <c:pt idx="27">
                  <c:v>4.8179220479131635</c:v>
                </c:pt>
                <c:pt idx="28">
                  <c:v>4.9891693434269095</c:v>
                </c:pt>
                <c:pt idx="29">
                  <c:v>5.1604166389406556</c:v>
                </c:pt>
                <c:pt idx="30">
                  <c:v>5.3315476703551585</c:v>
                </c:pt>
                <c:pt idx="31">
                  <c:v>5.5026787017696615</c:v>
                </c:pt>
                <c:pt idx="32">
                  <c:v>5.6738097331841644</c:v>
                </c:pt>
                <c:pt idx="33">
                  <c:v>5.8449407645986673</c:v>
                </c:pt>
                <c:pt idx="34">
                  <c:v>6.0160717960131702</c:v>
                </c:pt>
                <c:pt idx="35">
                  <c:v>6.1958170215101154</c:v>
                </c:pt>
                <c:pt idx="36">
                  <c:v>6.3755622470070605</c:v>
                </c:pt>
                <c:pt idx="37">
                  <c:v>6.5553074725040057</c:v>
                </c:pt>
                <c:pt idx="38">
                  <c:v>6.7350526980009509</c:v>
                </c:pt>
                <c:pt idx="39">
                  <c:v>6.914797923497896</c:v>
                </c:pt>
                <c:pt idx="40">
                  <c:v>7.1114650998038931</c:v>
                </c:pt>
                <c:pt idx="41">
                  <c:v>7.3081322761098901</c:v>
                </c:pt>
                <c:pt idx="42">
                  <c:v>7.5047994524158872</c:v>
                </c:pt>
                <c:pt idx="43">
                  <c:v>7.7014666287218843</c:v>
                </c:pt>
                <c:pt idx="44">
                  <c:v>7.8981338050278813</c:v>
                </c:pt>
                <c:pt idx="45">
                  <c:v>8.1131595321191714</c:v>
                </c:pt>
                <c:pt idx="46">
                  <c:v>8.3281852592104624</c:v>
                </c:pt>
                <c:pt idx="47">
                  <c:v>8.5432109863017534</c:v>
                </c:pt>
                <c:pt idx="48">
                  <c:v>8.7582367133930443</c:v>
                </c:pt>
                <c:pt idx="49">
                  <c:v>8.9732624404843353</c:v>
                </c:pt>
                <c:pt idx="50">
                  <c:v>9.2042679352016972</c:v>
                </c:pt>
                <c:pt idx="51">
                  <c:v>9.435273429919059</c:v>
                </c:pt>
                <c:pt idx="52">
                  <c:v>9.6662789246364209</c:v>
                </c:pt>
                <c:pt idx="53">
                  <c:v>9.8972844193537828</c:v>
                </c:pt>
                <c:pt idx="54">
                  <c:v>10.128289914071145</c:v>
                </c:pt>
                <c:pt idx="55">
                  <c:v>10.376098874159771</c:v>
                </c:pt>
                <c:pt idx="56">
                  <c:v>10.623907834248397</c:v>
                </c:pt>
                <c:pt idx="57">
                  <c:v>10.871716794337024</c:v>
                </c:pt>
                <c:pt idx="58">
                  <c:v>11.11952575442565</c:v>
                </c:pt>
                <c:pt idx="59">
                  <c:v>11.367334714514277</c:v>
                </c:pt>
                <c:pt idx="60">
                  <c:v>11.633576566511124</c:v>
                </c:pt>
                <c:pt idx="61">
                  <c:v>11.899818418507971</c:v>
                </c:pt>
                <c:pt idx="62">
                  <c:v>12.166060270504818</c:v>
                </c:pt>
                <c:pt idx="63">
                  <c:v>12.432302122501666</c:v>
                </c:pt>
                <c:pt idx="64">
                  <c:v>12.698543974498513</c:v>
                </c:pt>
                <c:pt idx="65">
                  <c:v>12.98459741519245</c:v>
                </c:pt>
                <c:pt idx="66">
                  <c:v>13.270650855886387</c:v>
                </c:pt>
                <c:pt idx="67">
                  <c:v>13.556704296580325</c:v>
                </c:pt>
                <c:pt idx="68">
                  <c:v>13.842757737274262</c:v>
                </c:pt>
                <c:pt idx="69">
                  <c:v>14.128811177968199</c:v>
                </c:pt>
                <c:pt idx="70">
                  <c:v>14.436158693405728</c:v>
                </c:pt>
                <c:pt idx="71">
                  <c:v>14.743506208843257</c:v>
                </c:pt>
                <c:pt idx="72">
                  <c:v>15.050853724280786</c:v>
                </c:pt>
                <c:pt idx="73">
                  <c:v>15.358201239718316</c:v>
                </c:pt>
                <c:pt idx="74">
                  <c:v>15.665548755155845</c:v>
                </c:pt>
                <c:pt idx="75">
                  <c:v>15.995542800266929</c:v>
                </c:pt>
                <c:pt idx="76">
                  <c:v>16.325536845378014</c:v>
                </c:pt>
                <c:pt idx="77">
                  <c:v>16.6555308904891</c:v>
                </c:pt>
                <c:pt idx="78">
                  <c:v>16.985524935600186</c:v>
                </c:pt>
                <c:pt idx="79">
                  <c:v>17.315518980711271</c:v>
                </c:pt>
                <c:pt idx="80">
                  <c:v>17.669840373136182</c:v>
                </c:pt>
                <c:pt idx="81">
                  <c:v>18.024161765561093</c:v>
                </c:pt>
                <c:pt idx="82">
                  <c:v>18.378483157986004</c:v>
                </c:pt>
                <c:pt idx="83">
                  <c:v>18.732804550410915</c:v>
                </c:pt>
                <c:pt idx="84">
                  <c:v>19.087125942835826</c:v>
                </c:pt>
                <c:pt idx="85">
                  <c:v>19.467581068009789</c:v>
                </c:pt>
                <c:pt idx="86">
                  <c:v>19.848036193183752</c:v>
                </c:pt>
                <c:pt idx="87">
                  <c:v>20.228491318357715</c:v>
                </c:pt>
                <c:pt idx="88">
                  <c:v>20.608946443531678</c:v>
                </c:pt>
                <c:pt idx="89">
                  <c:v>20.989401568705642</c:v>
                </c:pt>
                <c:pt idx="90">
                  <c:v>21.398519370929094</c:v>
                </c:pt>
                <c:pt idx="91">
                  <c:v>21.807637173152546</c:v>
                </c:pt>
                <c:pt idx="92">
                  <c:v>22.216754975375999</c:v>
                </c:pt>
                <c:pt idx="93">
                  <c:v>22.625872777599451</c:v>
                </c:pt>
                <c:pt idx="94">
                  <c:v>23.034990579822903</c:v>
                </c:pt>
                <c:pt idx="95">
                  <c:v>23.473995100440693</c:v>
                </c:pt>
                <c:pt idx="96">
                  <c:v>23.912999621058482</c:v>
                </c:pt>
                <c:pt idx="97">
                  <c:v>24.352004141676272</c:v>
                </c:pt>
                <c:pt idx="98">
                  <c:v>24.791008662294061</c:v>
                </c:pt>
                <c:pt idx="99">
                  <c:v>25.230013182911851</c:v>
                </c:pt>
                <c:pt idx="100">
                  <c:v>25.667268744514359</c:v>
                </c:pt>
                <c:pt idx="101">
                  <c:v>26.104524306116868</c:v>
                </c:pt>
                <c:pt idx="102">
                  <c:v>26.541779867719377</c:v>
                </c:pt>
                <c:pt idx="103">
                  <c:v>26.979035429321886</c:v>
                </c:pt>
                <c:pt idx="104">
                  <c:v>27.416290990924395</c:v>
                </c:pt>
                <c:pt idx="105">
                  <c:v>27.851507302134639</c:v>
                </c:pt>
                <c:pt idx="106">
                  <c:v>28.286723613344883</c:v>
                </c:pt>
                <c:pt idx="107">
                  <c:v>28.721939924555127</c:v>
                </c:pt>
                <c:pt idx="108">
                  <c:v>29.15715623576537</c:v>
                </c:pt>
                <c:pt idx="109">
                  <c:v>29.592372546975614</c:v>
                </c:pt>
                <c:pt idx="110">
                  <c:v>30.0255729856759</c:v>
                </c:pt>
                <c:pt idx="111">
                  <c:v>30.458773424376187</c:v>
                </c:pt>
                <c:pt idx="112">
                  <c:v>30.891973863076473</c:v>
                </c:pt>
                <c:pt idx="113">
                  <c:v>31.325174301776759</c:v>
                </c:pt>
                <c:pt idx="114">
                  <c:v>31.758374740477045</c:v>
                </c:pt>
                <c:pt idx="115">
                  <c:v>32.189582292165149</c:v>
                </c:pt>
                <c:pt idx="116">
                  <c:v>32.620789843853252</c:v>
                </c:pt>
                <c:pt idx="117">
                  <c:v>33.051997395541356</c:v>
                </c:pt>
                <c:pt idx="118">
                  <c:v>33.48320494722946</c:v>
                </c:pt>
                <c:pt idx="119">
                  <c:v>33.914412498917564</c:v>
                </c:pt>
                <c:pt idx="120">
                  <c:v>34.344247616830124</c:v>
                </c:pt>
                <c:pt idx="121">
                  <c:v>34.774082734742684</c:v>
                </c:pt>
                <c:pt idx="122">
                  <c:v>35.203917852655245</c:v>
                </c:pt>
                <c:pt idx="123">
                  <c:v>35.633752970567805</c:v>
                </c:pt>
                <c:pt idx="124">
                  <c:v>36.063588088480365</c:v>
                </c:pt>
                <c:pt idx="125">
                  <c:v>36.491172981836435</c:v>
                </c:pt>
                <c:pt idx="126">
                  <c:v>36.918757875192505</c:v>
                </c:pt>
                <c:pt idx="127">
                  <c:v>37.346342768548574</c:v>
                </c:pt>
                <c:pt idx="128">
                  <c:v>37.773927661904644</c:v>
                </c:pt>
                <c:pt idx="129">
                  <c:v>38.201512555260713</c:v>
                </c:pt>
                <c:pt idx="130">
                  <c:v>38.62746149093752</c:v>
                </c:pt>
                <c:pt idx="131">
                  <c:v>39.053410426614327</c:v>
                </c:pt>
                <c:pt idx="132">
                  <c:v>39.479359362291135</c:v>
                </c:pt>
                <c:pt idx="133">
                  <c:v>39.905308297967942</c:v>
                </c:pt>
                <c:pt idx="134">
                  <c:v>40.331257233644749</c:v>
                </c:pt>
                <c:pt idx="135">
                  <c:v>40.755005509998703</c:v>
                </c:pt>
                <c:pt idx="136">
                  <c:v>41.178753786352658</c:v>
                </c:pt>
                <c:pt idx="137">
                  <c:v>41.602502062706613</c:v>
                </c:pt>
                <c:pt idx="138">
                  <c:v>42.026250339060567</c:v>
                </c:pt>
                <c:pt idx="139">
                  <c:v>42.449998615414522</c:v>
                </c:pt>
                <c:pt idx="140">
                  <c:v>42.872148035816089</c:v>
                </c:pt>
                <c:pt idx="141">
                  <c:v>43.294297456217656</c:v>
                </c:pt>
                <c:pt idx="142">
                  <c:v>43.716446876619223</c:v>
                </c:pt>
                <c:pt idx="143">
                  <c:v>44.13859629702079</c:v>
                </c:pt>
                <c:pt idx="144">
                  <c:v>44.560745717422357</c:v>
                </c:pt>
                <c:pt idx="145">
                  <c:v>45.021800427673384</c:v>
                </c:pt>
                <c:pt idx="146">
                  <c:v>45.48285513792441</c:v>
                </c:pt>
                <c:pt idx="147">
                  <c:v>45.943909848175437</c:v>
                </c:pt>
                <c:pt idx="148">
                  <c:v>46.404964558426464</c:v>
                </c:pt>
                <c:pt idx="149">
                  <c:v>46.866019268677491</c:v>
                </c:pt>
                <c:pt idx="150">
                  <c:v>47.371064032240525</c:v>
                </c:pt>
                <c:pt idx="151">
                  <c:v>47.87610879580356</c:v>
                </c:pt>
                <c:pt idx="152">
                  <c:v>48.381153559366595</c:v>
                </c:pt>
                <c:pt idx="153">
                  <c:v>48.88619832292963</c:v>
                </c:pt>
                <c:pt idx="154">
                  <c:v>49.391243086492665</c:v>
                </c:pt>
                <c:pt idx="155">
                  <c:v>49.894275237519714</c:v>
                </c:pt>
                <c:pt idx="156">
                  <c:v>50.397307388546764</c:v>
                </c:pt>
                <c:pt idx="157">
                  <c:v>50.900339539573814</c:v>
                </c:pt>
                <c:pt idx="158">
                  <c:v>51.403371690600864</c:v>
                </c:pt>
                <c:pt idx="159">
                  <c:v>51.906403841627913</c:v>
                </c:pt>
                <c:pt idx="160">
                  <c:v>52.420472976842426</c:v>
                </c:pt>
                <c:pt idx="161">
                  <c:v>52.934542112056938</c:v>
                </c:pt>
                <c:pt idx="162">
                  <c:v>53.448611247271451</c:v>
                </c:pt>
                <c:pt idx="163">
                  <c:v>53.962680382485964</c:v>
                </c:pt>
                <c:pt idx="164">
                  <c:v>54.476749517700476</c:v>
                </c:pt>
                <c:pt idx="165">
                  <c:v>55.014699919156001</c:v>
                </c:pt>
                <c:pt idx="166">
                  <c:v>55.552650320611527</c:v>
                </c:pt>
                <c:pt idx="167">
                  <c:v>56.090600722067052</c:v>
                </c:pt>
                <c:pt idx="168">
                  <c:v>56.628551123522577</c:v>
                </c:pt>
                <c:pt idx="169">
                  <c:v>57.166501524978102</c:v>
                </c:pt>
                <c:pt idx="170">
                  <c:v>57.729671871981253</c:v>
                </c:pt>
                <c:pt idx="171">
                  <c:v>58.292842218984404</c:v>
                </c:pt>
                <c:pt idx="172">
                  <c:v>58.856012565987555</c:v>
                </c:pt>
                <c:pt idx="173">
                  <c:v>59.419182912990706</c:v>
                </c:pt>
                <c:pt idx="174">
                  <c:v>59.982353259993857</c:v>
                </c:pt>
                <c:pt idx="175">
                  <c:v>60.571695815108406</c:v>
                </c:pt>
                <c:pt idx="176">
                  <c:v>61.161038370222954</c:v>
                </c:pt>
                <c:pt idx="177">
                  <c:v>61.750380925337502</c:v>
                </c:pt>
                <c:pt idx="178">
                  <c:v>62.339723480452051</c:v>
                </c:pt>
                <c:pt idx="179">
                  <c:v>62.929066035566599</c:v>
                </c:pt>
                <c:pt idx="180">
                  <c:v>63.54579732448682</c:v>
                </c:pt>
                <c:pt idx="181">
                  <c:v>64.162528613407048</c:v>
                </c:pt>
                <c:pt idx="182">
                  <c:v>64.779259902327269</c:v>
                </c:pt>
                <c:pt idx="183">
                  <c:v>65.395991191247489</c:v>
                </c:pt>
                <c:pt idx="184">
                  <c:v>66.01272248016771</c:v>
                </c:pt>
                <c:pt idx="185">
                  <c:v>66.658368712108356</c:v>
                </c:pt>
                <c:pt idx="186">
                  <c:v>67.304014944049001</c:v>
                </c:pt>
                <c:pt idx="187">
                  <c:v>67.949661175989647</c:v>
                </c:pt>
                <c:pt idx="188">
                  <c:v>68.595307407930292</c:v>
                </c:pt>
                <c:pt idx="189">
                  <c:v>69.240953639870938</c:v>
                </c:pt>
                <c:pt idx="190">
                  <c:v>69.916596711046566</c:v>
                </c:pt>
                <c:pt idx="191">
                  <c:v>70.592239782222194</c:v>
                </c:pt>
                <c:pt idx="192">
                  <c:v>71.267882853397822</c:v>
                </c:pt>
                <c:pt idx="193">
                  <c:v>71.94352592457345</c:v>
                </c:pt>
                <c:pt idx="194">
                  <c:v>72.619168995749078</c:v>
                </c:pt>
                <c:pt idx="195">
                  <c:v>73.293335015919752</c:v>
                </c:pt>
                <c:pt idx="196">
                  <c:v>73.967501036090425</c:v>
                </c:pt>
                <c:pt idx="197">
                  <c:v>74.641667056261099</c:v>
                </c:pt>
                <c:pt idx="198">
                  <c:v>75.315833076431772</c:v>
                </c:pt>
                <c:pt idx="199">
                  <c:v>75.989999096602446</c:v>
                </c:pt>
                <c:pt idx="200">
                  <c:v>76.662853642760155</c:v>
                </c:pt>
                <c:pt idx="201">
                  <c:v>77.335708188917863</c:v>
                </c:pt>
                <c:pt idx="202">
                  <c:v>78.008562735075571</c:v>
                </c:pt>
                <c:pt idx="203">
                  <c:v>78.68141728123328</c:v>
                </c:pt>
                <c:pt idx="204">
                  <c:v>79.354271827390988</c:v>
                </c:pt>
                <c:pt idx="205">
                  <c:v>80.025589716609659</c:v>
                </c:pt>
                <c:pt idx="206">
                  <c:v>80.696907605828329</c:v>
                </c:pt>
                <c:pt idx="207">
                  <c:v>81.368225495047</c:v>
                </c:pt>
                <c:pt idx="208">
                  <c:v>82.03954338426567</c:v>
                </c:pt>
                <c:pt idx="209">
                  <c:v>82.71086127348434</c:v>
                </c:pt>
                <c:pt idx="210">
                  <c:v>83.38062692849779</c:v>
                </c:pt>
                <c:pt idx="211">
                  <c:v>84.05039258351124</c:v>
                </c:pt>
                <c:pt idx="212">
                  <c:v>84.720158238524689</c:v>
                </c:pt>
                <c:pt idx="213">
                  <c:v>85.389923893538139</c:v>
                </c:pt>
                <c:pt idx="214">
                  <c:v>86.059689548551589</c:v>
                </c:pt>
                <c:pt idx="215">
                  <c:v>86.727913310852003</c:v>
                </c:pt>
                <c:pt idx="216">
                  <c:v>87.396137073152417</c:v>
                </c:pt>
                <c:pt idx="217">
                  <c:v>88.064360835452831</c:v>
                </c:pt>
                <c:pt idx="218">
                  <c:v>88.732584597753245</c:v>
                </c:pt>
                <c:pt idx="219">
                  <c:v>89.400808360053659</c:v>
                </c:pt>
                <c:pt idx="220">
                  <c:v>90.067525911479066</c:v>
                </c:pt>
                <c:pt idx="221">
                  <c:v>90.734243462904473</c:v>
                </c:pt>
                <c:pt idx="222">
                  <c:v>91.40096101432988</c:v>
                </c:pt>
                <c:pt idx="223">
                  <c:v>92.067678565755287</c:v>
                </c:pt>
                <c:pt idx="224">
                  <c:v>92.734396117180694</c:v>
                </c:pt>
                <c:pt idx="225">
                  <c:v>93.399845127835178</c:v>
                </c:pt>
                <c:pt idx="226">
                  <c:v>94.065294138489662</c:v>
                </c:pt>
                <c:pt idx="227">
                  <c:v>94.730743149144146</c:v>
                </c:pt>
                <c:pt idx="228">
                  <c:v>95.39619215979863</c:v>
                </c:pt>
                <c:pt idx="229">
                  <c:v>96.061641170453115</c:v>
                </c:pt>
                <c:pt idx="230">
                  <c:v>96.725577151034898</c:v>
                </c:pt>
                <c:pt idx="231">
                  <c:v>97.389513131616681</c:v>
                </c:pt>
                <c:pt idx="232">
                  <c:v>98.053449112198464</c:v>
                </c:pt>
                <c:pt idx="233">
                  <c:v>98.717385092780248</c:v>
                </c:pt>
                <c:pt idx="234">
                  <c:v>99.381321073362031</c:v>
                </c:pt>
                <c:pt idx="235">
                  <c:v>100.04377901764056</c:v>
                </c:pt>
                <c:pt idx="236">
                  <c:v>100.70623696191909</c:v>
                </c:pt>
                <c:pt idx="237">
                  <c:v>101.36869490619762</c:v>
                </c:pt>
                <c:pt idx="238">
                  <c:v>102.03115285047615</c:v>
                </c:pt>
                <c:pt idx="239">
                  <c:v>102.69361079475468</c:v>
                </c:pt>
                <c:pt idx="240">
                  <c:v>103.35457537651806</c:v>
                </c:pt>
                <c:pt idx="241">
                  <c:v>104.01553995828144</c:v>
                </c:pt>
                <c:pt idx="242">
                  <c:v>104.67650454004482</c:v>
                </c:pt>
                <c:pt idx="243">
                  <c:v>105.3374691218082</c:v>
                </c:pt>
                <c:pt idx="244">
                  <c:v>105.99843370357158</c:v>
                </c:pt>
                <c:pt idx="245">
                  <c:v>106.65791468152628</c:v>
                </c:pt>
                <c:pt idx="246">
                  <c:v>107.31739565948098</c:v>
                </c:pt>
                <c:pt idx="247">
                  <c:v>107.97687663743568</c:v>
                </c:pt>
                <c:pt idx="248">
                  <c:v>108.63635761539038</c:v>
                </c:pt>
                <c:pt idx="249">
                  <c:v>109.29583859334508</c:v>
                </c:pt>
                <c:pt idx="250">
                  <c:v>109.95387026331851</c:v>
                </c:pt>
                <c:pt idx="251">
                  <c:v>110.61190193329193</c:v>
                </c:pt>
                <c:pt idx="252">
                  <c:v>111.26993360326536</c:v>
                </c:pt>
                <c:pt idx="253">
                  <c:v>111.92796527323878</c:v>
                </c:pt>
                <c:pt idx="254">
                  <c:v>112.58599694321221</c:v>
                </c:pt>
                <c:pt idx="255">
                  <c:v>113.24256410739132</c:v>
                </c:pt>
                <c:pt idx="256">
                  <c:v>113.89913127157043</c:v>
                </c:pt>
                <c:pt idx="257">
                  <c:v>114.55569843574953</c:v>
                </c:pt>
                <c:pt idx="258">
                  <c:v>115.21226559992864</c:v>
                </c:pt>
                <c:pt idx="259">
                  <c:v>115.86883276410775</c:v>
                </c:pt>
                <c:pt idx="260">
                  <c:v>116.52418864460037</c:v>
                </c:pt>
                <c:pt idx="261">
                  <c:v>117.17954452509299</c:v>
                </c:pt>
                <c:pt idx="262">
                  <c:v>117.83490040558561</c:v>
                </c:pt>
                <c:pt idx="263">
                  <c:v>118.49025628607824</c:v>
                </c:pt>
                <c:pt idx="264">
                  <c:v>119.14561216657086</c:v>
                </c:pt>
                <c:pt idx="265">
                  <c:v>119.79952108216202</c:v>
                </c:pt>
                <c:pt idx="266">
                  <c:v>120.45342999775318</c:v>
                </c:pt>
                <c:pt idx="267">
                  <c:v>121.10733891334434</c:v>
                </c:pt>
                <c:pt idx="268">
                  <c:v>121.7612478289355</c:v>
                </c:pt>
                <c:pt idx="269">
                  <c:v>122.41515674452666</c:v>
                </c:pt>
                <c:pt idx="270">
                  <c:v>123.06765212345456</c:v>
                </c:pt>
                <c:pt idx="271">
                  <c:v>123.72014750238247</c:v>
                </c:pt>
                <c:pt idx="272">
                  <c:v>124.37264288131038</c:v>
                </c:pt>
                <c:pt idx="273">
                  <c:v>125.02513826023829</c:v>
                </c:pt>
                <c:pt idx="274">
                  <c:v>125.6776336391662</c:v>
                </c:pt>
                <c:pt idx="275">
                  <c:v>126.32870044831975</c:v>
                </c:pt>
                <c:pt idx="276">
                  <c:v>126.9797672574733</c:v>
                </c:pt>
                <c:pt idx="277">
                  <c:v>127.63083406662685</c:v>
                </c:pt>
                <c:pt idx="278">
                  <c:v>128.28190087578039</c:v>
                </c:pt>
                <c:pt idx="279">
                  <c:v>128.93296768493394</c:v>
                </c:pt>
                <c:pt idx="280">
                  <c:v>129.58271052108384</c:v>
                </c:pt>
                <c:pt idx="281">
                  <c:v>130.23245335723374</c:v>
                </c:pt>
                <c:pt idx="282">
                  <c:v>130.88219619338363</c:v>
                </c:pt>
                <c:pt idx="283">
                  <c:v>131.53193902953353</c:v>
                </c:pt>
                <c:pt idx="284">
                  <c:v>132.18168186568343</c:v>
                </c:pt>
                <c:pt idx="285">
                  <c:v>132.83001379522531</c:v>
                </c:pt>
                <c:pt idx="286">
                  <c:v>133.47834572476719</c:v>
                </c:pt>
                <c:pt idx="287">
                  <c:v>134.12667765430908</c:v>
                </c:pt>
                <c:pt idx="288">
                  <c:v>134.77500958385096</c:v>
                </c:pt>
                <c:pt idx="289">
                  <c:v>135.42334151339284</c:v>
                </c:pt>
                <c:pt idx="290">
                  <c:v>136.070271498061</c:v>
                </c:pt>
                <c:pt idx="291">
                  <c:v>136.71720148272917</c:v>
                </c:pt>
                <c:pt idx="292">
                  <c:v>137.36413146739733</c:v>
                </c:pt>
                <c:pt idx="293">
                  <c:v>138.01106145206549</c:v>
                </c:pt>
                <c:pt idx="294">
                  <c:v>138.65799143673365</c:v>
                </c:pt>
                <c:pt idx="295">
                  <c:v>139.30331700966926</c:v>
                </c:pt>
                <c:pt idx="296">
                  <c:v>139.94864258260486</c:v>
                </c:pt>
                <c:pt idx="297">
                  <c:v>140.59396815554047</c:v>
                </c:pt>
                <c:pt idx="298">
                  <c:v>141.23929372847607</c:v>
                </c:pt>
                <c:pt idx="299">
                  <c:v>141.88461930141167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B06-46B0-ACCB-6ECBB5C0C0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804164367"/>
        <c:axId val="804156879"/>
      </c:lineChart>
      <c:catAx>
        <c:axId val="80416436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804156879"/>
        <c:crosses val="autoZero"/>
        <c:auto val="1"/>
        <c:lblAlgn val="ctr"/>
        <c:lblOffset val="100"/>
        <c:noMultiLvlLbl val="0"/>
      </c:catAx>
      <c:valAx>
        <c:axId val="80415687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804164367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8" Type="http://schemas.openxmlformats.org/officeDocument/2006/relationships/image" Target="../media/image9.png"/><Relationship Id="rId3" Type="http://schemas.openxmlformats.org/officeDocument/2006/relationships/image" Target="../media/image4.png"/><Relationship Id="rId7" Type="http://schemas.openxmlformats.org/officeDocument/2006/relationships/image" Target="../media/image8.png"/><Relationship Id="rId2" Type="http://schemas.openxmlformats.org/officeDocument/2006/relationships/image" Target="../media/image3.png"/><Relationship Id="rId1" Type="http://schemas.openxmlformats.org/officeDocument/2006/relationships/image" Target="../media/image2.png"/><Relationship Id="rId6" Type="http://schemas.openxmlformats.org/officeDocument/2006/relationships/image" Target="../media/image7.png"/><Relationship Id="rId5" Type="http://schemas.openxmlformats.org/officeDocument/2006/relationships/image" Target="../media/image6.png"/><Relationship Id="rId10" Type="http://schemas.openxmlformats.org/officeDocument/2006/relationships/image" Target="../media/image11.png"/><Relationship Id="rId4" Type="http://schemas.openxmlformats.org/officeDocument/2006/relationships/image" Target="../media/image5.png"/><Relationship Id="rId9" Type="http://schemas.openxmlformats.org/officeDocument/2006/relationships/image" Target="../media/image10.png"/></Relationships>
</file>

<file path=xl/drawings/_rels/drawing5.xml.rels><?xml version="1.0" encoding="UTF-8" standalone="yes"?>
<Relationships xmlns="http://schemas.openxmlformats.org/package/2006/relationships"><Relationship Id="rId8" Type="http://schemas.openxmlformats.org/officeDocument/2006/relationships/image" Target="../media/image14.png"/><Relationship Id="rId13" Type="http://schemas.openxmlformats.org/officeDocument/2006/relationships/chart" Target="../charts/chart10.xml"/><Relationship Id="rId3" Type="http://schemas.openxmlformats.org/officeDocument/2006/relationships/chart" Target="../charts/chart5.xml"/><Relationship Id="rId7" Type="http://schemas.openxmlformats.org/officeDocument/2006/relationships/image" Target="../media/image13.png"/><Relationship Id="rId12" Type="http://schemas.openxmlformats.org/officeDocument/2006/relationships/chart" Target="../charts/chart9.xml"/><Relationship Id="rId2" Type="http://schemas.openxmlformats.org/officeDocument/2006/relationships/chart" Target="../charts/chart4.xml"/><Relationship Id="rId1" Type="http://schemas.openxmlformats.org/officeDocument/2006/relationships/chart" Target="../charts/chart3.xml"/><Relationship Id="rId6" Type="http://schemas.openxmlformats.org/officeDocument/2006/relationships/image" Target="../media/image12.png"/><Relationship Id="rId11" Type="http://schemas.openxmlformats.org/officeDocument/2006/relationships/chart" Target="../charts/chart8.xml"/><Relationship Id="rId5" Type="http://schemas.openxmlformats.org/officeDocument/2006/relationships/chart" Target="../charts/chart7.xml"/><Relationship Id="rId10" Type="http://schemas.openxmlformats.org/officeDocument/2006/relationships/image" Target="../media/image16.png"/><Relationship Id="rId4" Type="http://schemas.openxmlformats.org/officeDocument/2006/relationships/chart" Target="../charts/chart6.xml"/><Relationship Id="rId9" Type="http://schemas.openxmlformats.org/officeDocument/2006/relationships/image" Target="../media/image15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18.png"/><Relationship Id="rId1" Type="http://schemas.openxmlformats.org/officeDocument/2006/relationships/image" Target="../media/image17.pn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20.png"/><Relationship Id="rId1" Type="http://schemas.openxmlformats.org/officeDocument/2006/relationships/image" Target="../media/image1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12</xdr:row>
      <xdr:rowOff>157162</xdr:rowOff>
    </xdr:from>
    <xdr:to>
      <xdr:col>12</xdr:col>
      <xdr:colOff>704850</xdr:colOff>
      <xdr:row>25</xdr:row>
      <xdr:rowOff>176212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114300</xdr:colOff>
      <xdr:row>11</xdr:row>
      <xdr:rowOff>47625</xdr:rowOff>
    </xdr:from>
    <xdr:to>
      <xdr:col>6</xdr:col>
      <xdr:colOff>1671150</xdr:colOff>
      <xdr:row>26</xdr:row>
      <xdr:rowOff>94862</xdr:rowOff>
    </xdr:to>
    <xdr:pic>
      <xdr:nvPicPr>
        <xdr:cNvPr id="4" name="그림 3">
          <a:extLst>
            <a:ext uri="{FF2B5EF4-FFF2-40B4-BE49-F238E27FC236}">
              <a16:creationId xmlns:a16="http://schemas.microsoft.com/office/drawing/2014/main" id="{00000000-0008-0000-0D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00100" y="3238500"/>
          <a:ext cx="11411303" cy="319048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357187</xdr:colOff>
      <xdr:row>279</xdr:row>
      <xdr:rowOff>200025</xdr:rowOff>
    </xdr:from>
    <xdr:to>
      <xdr:col>14</xdr:col>
      <xdr:colOff>128587</xdr:colOff>
      <xdr:row>292</xdr:row>
      <xdr:rowOff>95250</xdr:rowOff>
    </xdr:to>
    <xdr:graphicFrame macro="">
      <xdr:nvGraphicFramePr>
        <xdr:cNvPr id="3" name="차트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628650</xdr:colOff>
      <xdr:row>3</xdr:row>
      <xdr:rowOff>104775</xdr:rowOff>
    </xdr:from>
    <xdr:to>
      <xdr:col>14</xdr:col>
      <xdr:colOff>125095</xdr:colOff>
      <xdr:row>16</xdr:row>
      <xdr:rowOff>57524</xdr:rowOff>
    </xdr:to>
    <xdr:pic>
      <xdr:nvPicPr>
        <xdr:cNvPr id="2" name="그림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28650" y="733425"/>
          <a:ext cx="9097645" cy="2676899"/>
        </a:xfrm>
        <a:prstGeom prst="rect">
          <a:avLst/>
        </a:prstGeom>
      </xdr:spPr>
    </xdr:pic>
    <xdr:clientData/>
  </xdr:twoCellAnchor>
  <xdr:twoCellAnchor editAs="oneCell">
    <xdr:from>
      <xdr:col>0</xdr:col>
      <xdr:colOff>628650</xdr:colOff>
      <xdr:row>32</xdr:row>
      <xdr:rowOff>152400</xdr:rowOff>
    </xdr:from>
    <xdr:to>
      <xdr:col>7</xdr:col>
      <xdr:colOff>238741</xdr:colOff>
      <xdr:row>57</xdr:row>
      <xdr:rowOff>57868</xdr:rowOff>
    </xdr:to>
    <xdr:pic>
      <xdr:nvPicPr>
        <xdr:cNvPr id="3" name="그림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28650" y="6858000"/>
          <a:ext cx="4410691" cy="5144218"/>
        </a:xfrm>
        <a:prstGeom prst="rect">
          <a:avLst/>
        </a:prstGeom>
      </xdr:spPr>
    </xdr:pic>
    <xdr:clientData/>
  </xdr:twoCellAnchor>
  <xdr:twoCellAnchor editAs="oneCell">
    <xdr:from>
      <xdr:col>0</xdr:col>
      <xdr:colOff>640896</xdr:colOff>
      <xdr:row>86</xdr:row>
      <xdr:rowOff>110218</xdr:rowOff>
    </xdr:from>
    <xdr:to>
      <xdr:col>7</xdr:col>
      <xdr:colOff>212881</xdr:colOff>
      <xdr:row>110</xdr:row>
      <xdr:rowOff>200740</xdr:rowOff>
    </xdr:to>
    <xdr:pic>
      <xdr:nvPicPr>
        <xdr:cNvPr id="4" name="그림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40896" y="13581289"/>
          <a:ext cx="4334485" cy="4989094"/>
        </a:xfrm>
        <a:prstGeom prst="rect">
          <a:avLst/>
        </a:prstGeom>
      </xdr:spPr>
    </xdr:pic>
    <xdr:clientData/>
  </xdr:twoCellAnchor>
  <xdr:twoCellAnchor editAs="oneCell">
    <xdr:from>
      <xdr:col>0</xdr:col>
      <xdr:colOff>595993</xdr:colOff>
      <xdr:row>114</xdr:row>
      <xdr:rowOff>108857</xdr:rowOff>
    </xdr:from>
    <xdr:to>
      <xdr:col>7</xdr:col>
      <xdr:colOff>163895</xdr:colOff>
      <xdr:row>139</xdr:row>
      <xdr:rowOff>14326</xdr:rowOff>
    </xdr:to>
    <xdr:pic>
      <xdr:nvPicPr>
        <xdr:cNvPr id="6" name="그림 5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95993" y="19499036"/>
          <a:ext cx="4330402" cy="5008147"/>
        </a:xfrm>
        <a:prstGeom prst="rect">
          <a:avLst/>
        </a:prstGeom>
      </xdr:spPr>
    </xdr:pic>
    <xdr:clientData/>
  </xdr:twoCellAnchor>
  <xdr:twoCellAnchor editAs="oneCell">
    <xdr:from>
      <xdr:col>14</xdr:col>
      <xdr:colOff>55789</xdr:colOff>
      <xdr:row>114</xdr:row>
      <xdr:rowOff>91167</xdr:rowOff>
    </xdr:from>
    <xdr:to>
      <xdr:col>20</xdr:col>
      <xdr:colOff>304048</xdr:colOff>
      <xdr:row>138</xdr:row>
      <xdr:rowOff>200743</xdr:rowOff>
    </xdr:to>
    <xdr:pic>
      <xdr:nvPicPr>
        <xdr:cNvPr id="8" name="그림 7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9580789" y="23359381"/>
          <a:ext cx="4330402" cy="5008148"/>
        </a:xfrm>
        <a:prstGeom prst="rect">
          <a:avLst/>
        </a:prstGeom>
      </xdr:spPr>
    </xdr:pic>
    <xdr:clientData/>
  </xdr:twoCellAnchor>
  <xdr:twoCellAnchor editAs="oneCell">
    <xdr:from>
      <xdr:col>20</xdr:col>
      <xdr:colOff>389164</xdr:colOff>
      <xdr:row>114</xdr:row>
      <xdr:rowOff>81642</xdr:rowOff>
    </xdr:from>
    <xdr:to>
      <xdr:col>26</xdr:col>
      <xdr:colOff>651033</xdr:colOff>
      <xdr:row>138</xdr:row>
      <xdr:rowOff>177608</xdr:rowOff>
    </xdr:to>
    <xdr:pic>
      <xdr:nvPicPr>
        <xdr:cNvPr id="9" name="그림 8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13996307" y="23349856"/>
          <a:ext cx="4344012" cy="4994538"/>
        </a:xfrm>
        <a:prstGeom prst="rect">
          <a:avLst/>
        </a:prstGeom>
      </xdr:spPr>
    </xdr:pic>
    <xdr:clientData/>
  </xdr:twoCellAnchor>
  <xdr:twoCellAnchor editAs="oneCell">
    <xdr:from>
      <xdr:col>27</xdr:col>
      <xdr:colOff>85644</xdr:colOff>
      <xdr:row>114</xdr:row>
      <xdr:rowOff>79241</xdr:rowOff>
    </xdr:from>
    <xdr:to>
      <xdr:col>33</xdr:col>
      <xdr:colOff>362482</xdr:colOff>
      <xdr:row>138</xdr:row>
      <xdr:rowOff>184734</xdr:rowOff>
    </xdr:to>
    <xdr:pic>
      <xdr:nvPicPr>
        <xdr:cNvPr id="10" name="그림 9">
          <a:extLst>
            <a:ext uri="{FF2B5EF4-FFF2-40B4-BE49-F238E27FC236}">
              <a16:creationId xmlns:a16="http://schemas.microsoft.com/office/drawing/2014/main" id="{00000000-0008-0000-02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18455287" y="23347455"/>
          <a:ext cx="4358981" cy="5004065"/>
        </a:xfrm>
        <a:prstGeom prst="rect">
          <a:avLst/>
        </a:prstGeom>
      </xdr:spPr>
    </xdr:pic>
    <xdr:clientData/>
  </xdr:twoCellAnchor>
  <xdr:twoCellAnchor editAs="oneCell">
    <xdr:from>
      <xdr:col>7</xdr:col>
      <xdr:colOff>257175</xdr:colOff>
      <xdr:row>142</xdr:row>
      <xdr:rowOff>114300</xdr:rowOff>
    </xdr:from>
    <xdr:to>
      <xdr:col>13</xdr:col>
      <xdr:colOff>514960</xdr:colOff>
      <xdr:row>166</xdr:row>
      <xdr:rowOff>191213</xdr:rowOff>
    </xdr:to>
    <xdr:pic>
      <xdr:nvPicPr>
        <xdr:cNvPr id="11" name="그림 10">
          <a:extLst>
            <a:ext uri="{FF2B5EF4-FFF2-40B4-BE49-F238E27FC236}">
              <a16:creationId xmlns:a16="http://schemas.microsoft.com/office/drawing/2014/main" id="{00000000-0008-0000-02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5057775" y="25888950"/>
          <a:ext cx="4372585" cy="5106113"/>
        </a:xfrm>
        <a:prstGeom prst="rect">
          <a:avLst/>
        </a:prstGeom>
      </xdr:spPr>
    </xdr:pic>
    <xdr:clientData/>
  </xdr:twoCellAnchor>
  <xdr:twoCellAnchor editAs="oneCell">
    <xdr:from>
      <xdr:col>0</xdr:col>
      <xdr:colOff>561975</xdr:colOff>
      <xdr:row>142</xdr:row>
      <xdr:rowOff>114300</xdr:rowOff>
    </xdr:from>
    <xdr:to>
      <xdr:col>7</xdr:col>
      <xdr:colOff>124434</xdr:colOff>
      <xdr:row>167</xdr:row>
      <xdr:rowOff>10242</xdr:rowOff>
    </xdr:to>
    <xdr:pic>
      <xdr:nvPicPr>
        <xdr:cNvPr id="12" name="그림 11">
          <a:extLst>
            <a:ext uri="{FF2B5EF4-FFF2-40B4-BE49-F238E27FC236}">
              <a16:creationId xmlns:a16="http://schemas.microsoft.com/office/drawing/2014/main" id="{00000000-0008-0000-02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561975" y="25888950"/>
          <a:ext cx="4363059" cy="5134692"/>
        </a:xfrm>
        <a:prstGeom prst="rect">
          <a:avLst/>
        </a:prstGeom>
      </xdr:spPr>
    </xdr:pic>
    <xdr:clientData/>
  </xdr:twoCellAnchor>
  <xdr:twoCellAnchor editAs="oneCell">
    <xdr:from>
      <xdr:col>7</xdr:col>
      <xdr:colOff>342900</xdr:colOff>
      <xdr:row>114</xdr:row>
      <xdr:rowOff>100693</xdr:rowOff>
    </xdr:from>
    <xdr:to>
      <xdr:col>13</xdr:col>
      <xdr:colOff>576190</xdr:colOff>
      <xdr:row>139</xdr:row>
      <xdr:rowOff>30656</xdr:rowOff>
    </xdr:to>
    <xdr:pic>
      <xdr:nvPicPr>
        <xdr:cNvPr id="13" name="그림 12">
          <a:extLst>
            <a:ext uri="{FF2B5EF4-FFF2-40B4-BE49-F238E27FC236}">
              <a16:creationId xmlns:a16="http://schemas.microsoft.com/office/drawing/2014/main" id="{00000000-0008-0000-02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5105400" y="23368907"/>
          <a:ext cx="4315433" cy="5032642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95250</xdr:colOff>
      <xdr:row>19</xdr:row>
      <xdr:rowOff>42862</xdr:rowOff>
    </xdr:from>
    <xdr:to>
      <xdr:col>5</xdr:col>
      <xdr:colOff>285750</xdr:colOff>
      <xdr:row>32</xdr:row>
      <xdr:rowOff>61912</xdr:rowOff>
    </xdr:to>
    <xdr:graphicFrame macro="">
      <xdr:nvGraphicFramePr>
        <xdr:cNvPr id="3" name="차트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95250</xdr:colOff>
      <xdr:row>34</xdr:row>
      <xdr:rowOff>185737</xdr:rowOff>
    </xdr:from>
    <xdr:to>
      <xdr:col>5</xdr:col>
      <xdr:colOff>285750</xdr:colOff>
      <xdr:row>47</xdr:row>
      <xdr:rowOff>204787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47625</xdr:colOff>
      <xdr:row>50</xdr:row>
      <xdr:rowOff>185737</xdr:rowOff>
    </xdr:from>
    <xdr:to>
      <xdr:col>5</xdr:col>
      <xdr:colOff>238125</xdr:colOff>
      <xdr:row>63</xdr:row>
      <xdr:rowOff>204787</xdr:rowOff>
    </xdr:to>
    <xdr:graphicFrame macro="">
      <xdr:nvGraphicFramePr>
        <xdr:cNvPr id="5" name="차트 4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5</xdr:col>
      <xdr:colOff>400050</xdr:colOff>
      <xdr:row>50</xdr:row>
      <xdr:rowOff>185737</xdr:rowOff>
    </xdr:from>
    <xdr:to>
      <xdr:col>9</xdr:col>
      <xdr:colOff>408214</xdr:colOff>
      <xdr:row>64</xdr:row>
      <xdr:rowOff>680</xdr:rowOff>
    </xdr:to>
    <xdr:graphicFrame macro="">
      <xdr:nvGraphicFramePr>
        <xdr:cNvPr id="7" name="차트 6">
          <a:extLst>
            <a:ext uri="{FF2B5EF4-FFF2-40B4-BE49-F238E27FC236}">
              <a16:creationId xmlns:a16="http://schemas.microsoft.com/office/drawing/2014/main" id="{00000000-0008-0000-0300-000007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9</xdr:col>
      <xdr:colOff>563338</xdr:colOff>
      <xdr:row>50</xdr:row>
      <xdr:rowOff>195262</xdr:rowOff>
    </xdr:from>
    <xdr:to>
      <xdr:col>13</xdr:col>
      <xdr:colOff>666751</xdr:colOff>
      <xdr:row>64</xdr:row>
      <xdr:rowOff>4762</xdr:rowOff>
    </xdr:to>
    <xdr:graphicFrame macro="">
      <xdr:nvGraphicFramePr>
        <xdr:cNvPr id="9" name="차트 8">
          <a:extLst>
            <a:ext uri="{FF2B5EF4-FFF2-40B4-BE49-F238E27FC236}">
              <a16:creationId xmlns:a16="http://schemas.microsoft.com/office/drawing/2014/main" id="{00000000-0008-0000-0300-000009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</xdr:col>
      <xdr:colOff>152400</xdr:colOff>
      <xdr:row>77</xdr:row>
      <xdr:rowOff>85725</xdr:rowOff>
    </xdr:from>
    <xdr:to>
      <xdr:col>6</xdr:col>
      <xdr:colOff>910856</xdr:colOff>
      <xdr:row>97</xdr:row>
      <xdr:rowOff>129363</xdr:rowOff>
    </xdr:to>
    <xdr:pic>
      <xdr:nvPicPr>
        <xdr:cNvPr id="14" name="그림 13">
          <a:extLst>
            <a:ext uri="{FF2B5EF4-FFF2-40B4-BE49-F238E27FC236}">
              <a16:creationId xmlns:a16="http://schemas.microsoft.com/office/drawing/2014/main" id="{00000000-0008-0000-03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838200" y="16287750"/>
          <a:ext cx="6654431" cy="4234638"/>
        </a:xfrm>
        <a:prstGeom prst="rect">
          <a:avLst/>
        </a:prstGeom>
        <a:ln w="38100">
          <a:solidFill>
            <a:srgbClr val="92D050"/>
          </a:solidFill>
        </a:ln>
      </xdr:spPr>
    </xdr:pic>
    <xdr:clientData/>
  </xdr:twoCellAnchor>
  <xdr:twoCellAnchor editAs="oneCell">
    <xdr:from>
      <xdr:col>1</xdr:col>
      <xdr:colOff>85725</xdr:colOff>
      <xdr:row>101</xdr:row>
      <xdr:rowOff>152400</xdr:rowOff>
    </xdr:from>
    <xdr:to>
      <xdr:col>5</xdr:col>
      <xdr:colOff>124459</xdr:colOff>
      <xdr:row>114</xdr:row>
      <xdr:rowOff>171833</xdr:rowOff>
    </xdr:to>
    <xdr:pic>
      <xdr:nvPicPr>
        <xdr:cNvPr id="16" name="그림 15">
          <a:extLst>
            <a:ext uri="{FF2B5EF4-FFF2-40B4-BE49-F238E27FC236}">
              <a16:creationId xmlns:a16="http://schemas.microsoft.com/office/drawing/2014/main" id="{00000000-0008-0000-03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771525" y="21383625"/>
          <a:ext cx="4544059" cy="2743583"/>
        </a:xfrm>
        <a:prstGeom prst="rect">
          <a:avLst/>
        </a:prstGeom>
        <a:ln w="38100">
          <a:solidFill>
            <a:srgbClr val="92D050"/>
          </a:solidFill>
        </a:ln>
      </xdr:spPr>
    </xdr:pic>
    <xdr:clientData/>
  </xdr:twoCellAnchor>
  <xdr:twoCellAnchor editAs="oneCell">
    <xdr:from>
      <xdr:col>1</xdr:col>
      <xdr:colOff>28575</xdr:colOff>
      <xdr:row>118</xdr:row>
      <xdr:rowOff>104775</xdr:rowOff>
    </xdr:from>
    <xdr:to>
      <xdr:col>5</xdr:col>
      <xdr:colOff>155244</xdr:colOff>
      <xdr:row>131</xdr:row>
      <xdr:rowOff>171450</xdr:rowOff>
    </xdr:to>
    <xdr:pic>
      <xdr:nvPicPr>
        <xdr:cNvPr id="17" name="그림 16">
          <a:extLst>
            <a:ext uri="{FF2B5EF4-FFF2-40B4-BE49-F238E27FC236}">
              <a16:creationId xmlns:a16="http://schemas.microsoft.com/office/drawing/2014/main" id="{00000000-0008-0000-03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714375" y="24898350"/>
          <a:ext cx="4631994" cy="2790825"/>
        </a:xfrm>
        <a:prstGeom prst="rect">
          <a:avLst/>
        </a:prstGeom>
        <a:ln w="38100">
          <a:solidFill>
            <a:srgbClr val="92D050"/>
          </a:solidFill>
        </a:ln>
      </xdr:spPr>
    </xdr:pic>
    <xdr:clientData/>
  </xdr:twoCellAnchor>
  <xdr:twoCellAnchor editAs="oneCell">
    <xdr:from>
      <xdr:col>1</xdr:col>
      <xdr:colOff>56029</xdr:colOff>
      <xdr:row>146</xdr:row>
      <xdr:rowOff>156882</xdr:rowOff>
    </xdr:from>
    <xdr:to>
      <xdr:col>5</xdr:col>
      <xdr:colOff>94763</xdr:colOff>
      <xdr:row>159</xdr:row>
      <xdr:rowOff>84980</xdr:rowOff>
    </xdr:to>
    <xdr:pic>
      <xdr:nvPicPr>
        <xdr:cNvPr id="10" name="그림 9">
          <a:extLst>
            <a:ext uri="{FF2B5EF4-FFF2-40B4-BE49-F238E27FC236}">
              <a16:creationId xmlns:a16="http://schemas.microsoft.com/office/drawing/2014/main" id="{00000000-0008-0000-03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739588" y="31309235"/>
          <a:ext cx="4544059" cy="2695951"/>
        </a:xfrm>
        <a:prstGeom prst="rect">
          <a:avLst/>
        </a:prstGeom>
        <a:ln w="76200">
          <a:solidFill>
            <a:schemeClr val="accent2"/>
          </a:solidFill>
        </a:ln>
      </xdr:spPr>
    </xdr:pic>
    <xdr:clientData/>
  </xdr:twoCellAnchor>
  <xdr:twoCellAnchor editAs="oneCell">
    <xdr:from>
      <xdr:col>5</xdr:col>
      <xdr:colOff>584666</xdr:colOff>
      <xdr:row>146</xdr:row>
      <xdr:rowOff>156882</xdr:rowOff>
    </xdr:from>
    <xdr:to>
      <xdr:col>8</xdr:col>
      <xdr:colOff>835192</xdr:colOff>
      <xdr:row>159</xdr:row>
      <xdr:rowOff>84980</xdr:rowOff>
    </xdr:to>
    <xdr:pic>
      <xdr:nvPicPr>
        <xdr:cNvPr id="11" name="그림 10">
          <a:extLst>
            <a:ext uri="{FF2B5EF4-FFF2-40B4-BE49-F238E27FC236}">
              <a16:creationId xmlns:a16="http://schemas.microsoft.com/office/drawing/2014/main" id="{00000000-0008-0000-03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5649725" y="31309235"/>
          <a:ext cx="4553585" cy="2695951"/>
        </a:xfrm>
        <a:prstGeom prst="rect">
          <a:avLst/>
        </a:prstGeom>
        <a:ln w="76200">
          <a:solidFill>
            <a:schemeClr val="accent2"/>
          </a:solidFill>
        </a:ln>
      </xdr:spPr>
    </xdr:pic>
    <xdr:clientData/>
  </xdr:twoCellAnchor>
  <xdr:twoCellAnchor>
    <xdr:from>
      <xdr:col>0</xdr:col>
      <xdr:colOff>672353</xdr:colOff>
      <xdr:row>164</xdr:row>
      <xdr:rowOff>135589</xdr:rowOff>
    </xdr:from>
    <xdr:to>
      <xdr:col>5</xdr:col>
      <xdr:colOff>806824</xdr:colOff>
      <xdr:row>180</xdr:row>
      <xdr:rowOff>11205</xdr:rowOff>
    </xdr:to>
    <xdr:graphicFrame macro="">
      <xdr:nvGraphicFramePr>
        <xdr:cNvPr id="18" name="차트 17">
          <a:extLst>
            <a:ext uri="{FF2B5EF4-FFF2-40B4-BE49-F238E27FC236}">
              <a16:creationId xmlns:a16="http://schemas.microsoft.com/office/drawing/2014/main" id="{00000000-0008-0000-0300-00001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8</xdr:col>
      <xdr:colOff>1647264</xdr:colOff>
      <xdr:row>164</xdr:row>
      <xdr:rowOff>134471</xdr:rowOff>
    </xdr:from>
    <xdr:to>
      <xdr:col>12</xdr:col>
      <xdr:colOff>-1</xdr:colOff>
      <xdr:row>180</xdr:row>
      <xdr:rowOff>0</xdr:rowOff>
    </xdr:to>
    <xdr:graphicFrame macro="">
      <xdr:nvGraphicFramePr>
        <xdr:cNvPr id="22" name="차트 21">
          <a:extLst>
            <a:ext uri="{FF2B5EF4-FFF2-40B4-BE49-F238E27FC236}">
              <a16:creationId xmlns:a16="http://schemas.microsoft.com/office/drawing/2014/main" id="{00000000-0008-0000-0300-00001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5</xdr:col>
      <xdr:colOff>924485</xdr:colOff>
      <xdr:row>164</xdr:row>
      <xdr:rowOff>135590</xdr:rowOff>
    </xdr:from>
    <xdr:to>
      <xdr:col>8</xdr:col>
      <xdr:colOff>1535205</xdr:colOff>
      <xdr:row>180</xdr:row>
      <xdr:rowOff>11205</xdr:rowOff>
    </xdr:to>
    <xdr:graphicFrame macro="">
      <xdr:nvGraphicFramePr>
        <xdr:cNvPr id="23" name="차트 22">
          <a:extLst>
            <a:ext uri="{FF2B5EF4-FFF2-40B4-BE49-F238E27FC236}">
              <a16:creationId xmlns:a16="http://schemas.microsoft.com/office/drawing/2014/main" id="{00000000-0008-0000-0300-000017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1019735</xdr:colOff>
      <xdr:row>3</xdr:row>
      <xdr:rowOff>56030</xdr:rowOff>
    </xdr:from>
    <xdr:to>
      <xdr:col>9</xdr:col>
      <xdr:colOff>72255</xdr:colOff>
      <xdr:row>13</xdr:row>
      <xdr:rowOff>19372</xdr:rowOff>
    </xdr:to>
    <xdr:pic>
      <xdr:nvPicPr>
        <xdr:cNvPr id="8" name="그림 7">
          <a:extLst>
            <a:ext uri="{FF2B5EF4-FFF2-40B4-BE49-F238E27FC236}">
              <a16:creationId xmlns:a16="http://schemas.microsoft.com/office/drawing/2014/main" id="{00000000-0008-0000-0F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471647" y="694765"/>
          <a:ext cx="3848637" cy="2305372"/>
        </a:xfrm>
        <a:prstGeom prst="rect">
          <a:avLst/>
        </a:prstGeom>
        <a:ln w="38100">
          <a:solidFill>
            <a:schemeClr val="accent6"/>
          </a:solidFill>
        </a:ln>
      </xdr:spPr>
    </xdr:pic>
    <xdr:clientData/>
  </xdr:twoCellAnchor>
  <xdr:twoCellAnchor editAs="oneCell">
    <xdr:from>
      <xdr:col>9</xdr:col>
      <xdr:colOff>276505</xdr:colOff>
      <xdr:row>3</xdr:row>
      <xdr:rowOff>56030</xdr:rowOff>
    </xdr:from>
    <xdr:to>
      <xdr:col>11</xdr:col>
      <xdr:colOff>548785</xdr:colOff>
      <xdr:row>13</xdr:row>
      <xdr:rowOff>19372</xdr:rowOff>
    </xdr:to>
    <xdr:pic>
      <xdr:nvPicPr>
        <xdr:cNvPr id="9" name="그림 8">
          <a:extLst>
            <a:ext uri="{FF2B5EF4-FFF2-40B4-BE49-F238E27FC236}">
              <a16:creationId xmlns:a16="http://schemas.microsoft.com/office/drawing/2014/main" id="{00000000-0008-0000-0F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524534" y="694765"/>
          <a:ext cx="3858163" cy="2305372"/>
        </a:xfrm>
        <a:prstGeom prst="rect">
          <a:avLst/>
        </a:prstGeom>
        <a:ln w="38100">
          <a:solidFill>
            <a:schemeClr val="accent6"/>
          </a:solidFill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657225</xdr:colOff>
      <xdr:row>0</xdr:row>
      <xdr:rowOff>190500</xdr:rowOff>
    </xdr:from>
    <xdr:to>
      <xdr:col>15</xdr:col>
      <xdr:colOff>96607</xdr:colOff>
      <xdr:row>34</xdr:row>
      <xdr:rowOff>162915</xdr:rowOff>
    </xdr:to>
    <xdr:pic>
      <xdr:nvPicPr>
        <xdr:cNvPr id="4" name="그림 3">
          <a:extLst>
            <a:ext uri="{FF2B5EF4-FFF2-40B4-BE49-F238E27FC236}">
              <a16:creationId xmlns:a16="http://schemas.microsoft.com/office/drawing/2014/main" id="{00000000-0008-0000-1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57225" y="190500"/>
          <a:ext cx="9644739" cy="6912058"/>
        </a:xfrm>
        <a:prstGeom prst="rect">
          <a:avLst/>
        </a:prstGeom>
      </xdr:spPr>
    </xdr:pic>
    <xdr:clientData/>
  </xdr:twoCellAnchor>
  <xdr:twoCellAnchor editAs="oneCell">
    <xdr:from>
      <xdr:col>15</xdr:col>
      <xdr:colOff>598714</xdr:colOff>
      <xdr:row>1</xdr:row>
      <xdr:rowOff>122465</xdr:rowOff>
    </xdr:from>
    <xdr:to>
      <xdr:col>32</xdr:col>
      <xdr:colOff>454711</xdr:colOff>
      <xdr:row>34</xdr:row>
      <xdr:rowOff>93465</xdr:rowOff>
    </xdr:to>
    <xdr:pic>
      <xdr:nvPicPr>
        <xdr:cNvPr id="5" name="그림 4">
          <a:extLst>
            <a:ext uri="{FF2B5EF4-FFF2-40B4-BE49-F238E27FC236}">
              <a16:creationId xmlns:a16="http://schemas.microsoft.com/office/drawing/2014/main" id="{00000000-0008-0000-11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804071" y="326572"/>
          <a:ext cx="11422069" cy="6706536"/>
        </a:xfrm>
        <a:prstGeom prst="rect">
          <a:avLst/>
        </a:prstGeom>
        <a:ln w="76200">
          <a:solidFill>
            <a:schemeClr val="accent5"/>
          </a:solidFill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ProjectM2\design\100_Character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haracter"/>
      <sheetName val="#범례"/>
    </sheetNames>
    <sheetDataSet>
      <sheetData sheetId="0">
        <row r="1">
          <cell r="A1" t="str">
            <v>#id</v>
          </cell>
        </row>
      </sheetData>
      <sheetData sheetId="1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350" row="5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71C67869-89A9-4A54-B501-9A58F6A41C70}">
  <we:reference id="WA200009404" version="1.0.0.8" store="Omex" storeType="OMEX"/>
  <we:alternateReferences>
    <we:reference id="WA200009404" version="1.0.0.8" store="WA200009404" storeType="OMEX"/>
  </we:alternateReferences>
  <we:properties>
    <we:property name="claude.fileId" value="&quot;f160e4ae-6679-48a5-9aee-0e1f0dc6cde4&quot;"/>
  </we:properties>
  <we:bindings/>
  <we:snapshot xmlns:r="http://schemas.openxmlformats.org/officeDocument/2006/relationships"/>
</we:webextension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3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44BA08-291D-4A39-9875-EA5B2E40450C}">
  <sheetPr>
    <tabColor rgb="FFC0392B"/>
  </sheetPr>
  <dimension ref="A2:Z26"/>
  <sheetViews>
    <sheetView showGridLines="0" tabSelected="1" workbookViewId="0">
      <selection activeCell="C4" sqref="C4"/>
    </sheetView>
  </sheetViews>
  <sheetFormatPr defaultRowHeight="16.5" x14ac:dyDescent="0.3"/>
  <cols>
    <col min="1" max="1" width="3.375" style="391" customWidth="1"/>
    <col min="2" max="2" width="8.625" style="391" customWidth="1"/>
    <col min="3" max="3" width="115.375" style="391" customWidth="1"/>
    <col min="4" max="6" width="20" style="391" customWidth="1"/>
    <col min="7" max="7" width="22.5" style="391" customWidth="1"/>
    <col min="8" max="8" width="6.625" style="391" customWidth="1"/>
    <col min="9" max="26" width="9" style="391"/>
  </cols>
  <sheetData>
    <row r="2" spans="2:7" ht="39" x14ac:dyDescent="0.3">
      <c r="B2" s="392" t="s">
        <v>2934</v>
      </c>
    </row>
    <row r="4" spans="2:7" ht="19.5" x14ac:dyDescent="0.3">
      <c r="B4" s="393" t="s">
        <v>2898</v>
      </c>
    </row>
    <row r="5" spans="2:7" ht="19.5" x14ac:dyDescent="0.3">
      <c r="B5" s="393" t="s">
        <v>2899</v>
      </c>
    </row>
    <row r="7" spans="2:7" ht="17.25" x14ac:dyDescent="0.3">
      <c r="B7" s="404" t="s">
        <v>2930</v>
      </c>
      <c r="C7" s="401" t="s">
        <v>2900</v>
      </c>
      <c r="D7" s="400"/>
      <c r="E7" s="400"/>
      <c r="F7" s="400"/>
      <c r="G7" s="403"/>
    </row>
    <row r="8" spans="2:7" ht="17.25" x14ac:dyDescent="0.3">
      <c r="B8" s="404" t="s">
        <v>2931</v>
      </c>
      <c r="C8" s="402" t="s">
        <v>2901</v>
      </c>
      <c r="D8" s="400"/>
      <c r="E8" s="400"/>
      <c r="F8" s="400"/>
      <c r="G8" s="403"/>
    </row>
    <row r="9" spans="2:7" ht="17.25" x14ac:dyDescent="0.3">
      <c r="B9" s="404" t="s">
        <v>2932</v>
      </c>
      <c r="C9" s="402" t="s">
        <v>2902</v>
      </c>
      <c r="D9" s="400"/>
      <c r="E9" s="400"/>
      <c r="F9" s="400"/>
      <c r="G9" s="403"/>
    </row>
    <row r="10" spans="2:7" ht="17.25" x14ac:dyDescent="0.3">
      <c r="B10" s="404" t="s">
        <v>2933</v>
      </c>
      <c r="C10" s="402" t="s">
        <v>2903</v>
      </c>
      <c r="D10" s="400"/>
      <c r="E10" s="400"/>
      <c r="F10" s="400"/>
      <c r="G10" s="403"/>
    </row>
    <row r="12" spans="2:7" ht="24" x14ac:dyDescent="0.3">
      <c r="B12" s="394" t="s">
        <v>2904</v>
      </c>
    </row>
    <row r="14" spans="2:7" ht="24" customHeight="1" x14ac:dyDescent="0.3">
      <c r="B14" s="395" t="s">
        <v>2905</v>
      </c>
      <c r="C14" s="395" t="s">
        <v>2906</v>
      </c>
      <c r="D14" s="432" t="s">
        <v>2907</v>
      </c>
      <c r="E14" s="432"/>
      <c r="F14" s="432"/>
      <c r="G14" s="395" t="s">
        <v>2908</v>
      </c>
    </row>
    <row r="15" spans="2:7" ht="44.1" customHeight="1" x14ac:dyDescent="0.3">
      <c r="B15" s="396" t="s">
        <v>2909</v>
      </c>
      <c r="C15" s="397" t="s">
        <v>2910</v>
      </c>
      <c r="D15" s="433" t="s">
        <v>2911</v>
      </c>
      <c r="E15" s="433"/>
      <c r="F15" s="433"/>
      <c r="G15" s="405" t="s">
        <v>2912</v>
      </c>
    </row>
    <row r="16" spans="2:7" ht="44.1" customHeight="1" x14ac:dyDescent="0.3">
      <c r="B16" s="398" t="s">
        <v>2913</v>
      </c>
      <c r="C16" s="399" t="s">
        <v>2914</v>
      </c>
      <c r="D16" s="431" t="s">
        <v>2915</v>
      </c>
      <c r="E16" s="431"/>
      <c r="F16" s="431"/>
      <c r="G16" s="406" t="s">
        <v>2912</v>
      </c>
    </row>
    <row r="17" spans="2:7" ht="44.1" customHeight="1" x14ac:dyDescent="0.3">
      <c r="B17" s="396" t="s">
        <v>2916</v>
      </c>
      <c r="C17" s="397" t="s">
        <v>2917</v>
      </c>
      <c r="D17" s="433" t="s">
        <v>2918</v>
      </c>
      <c r="E17" s="433"/>
      <c r="F17" s="433"/>
      <c r="G17" s="405" t="s">
        <v>2912</v>
      </c>
    </row>
    <row r="18" spans="2:7" ht="44.1" customHeight="1" x14ac:dyDescent="0.3">
      <c r="B18" s="398" t="s">
        <v>2919</v>
      </c>
      <c r="C18" s="399" t="s">
        <v>2920</v>
      </c>
      <c r="D18" s="431" t="s">
        <v>2921</v>
      </c>
      <c r="E18" s="431"/>
      <c r="F18" s="431"/>
      <c r="G18" s="406" t="s">
        <v>2912</v>
      </c>
    </row>
    <row r="19" spans="2:7" ht="44.1" customHeight="1" x14ac:dyDescent="0.3">
      <c r="B19" s="396" t="s">
        <v>2922</v>
      </c>
      <c r="C19" s="397" t="s">
        <v>2923</v>
      </c>
      <c r="D19" s="433" t="s">
        <v>2924</v>
      </c>
      <c r="E19" s="433"/>
      <c r="F19" s="433"/>
      <c r="G19" s="407" t="s">
        <v>2925</v>
      </c>
    </row>
    <row r="20" spans="2:7" ht="44.1" customHeight="1" x14ac:dyDescent="0.3">
      <c r="B20" s="398" t="s">
        <v>2926</v>
      </c>
      <c r="C20" s="399" t="s">
        <v>2927</v>
      </c>
      <c r="D20" s="431" t="s">
        <v>2928</v>
      </c>
      <c r="E20" s="431"/>
      <c r="F20" s="431"/>
      <c r="G20" s="406" t="s">
        <v>2929</v>
      </c>
    </row>
    <row r="24" spans="2:7" ht="21.95" customHeight="1" x14ac:dyDescent="0.3"/>
    <row r="25" spans="2:7" ht="21.95" customHeight="1" x14ac:dyDescent="0.3"/>
    <row r="26" spans="2:7" ht="21.95" customHeight="1" x14ac:dyDescent="0.3"/>
  </sheetData>
  <mergeCells count="7">
    <mergeCell ref="D20:F20"/>
    <mergeCell ref="D14:F14"/>
    <mergeCell ref="D15:F15"/>
    <mergeCell ref="D16:F16"/>
    <mergeCell ref="D17:F17"/>
    <mergeCell ref="D18:F18"/>
    <mergeCell ref="D19:F19"/>
  </mergeCells>
  <phoneticPr fontId="2" type="noConversion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0000"/>
  </sheetPr>
  <dimension ref="A1:CP490"/>
  <sheetViews>
    <sheetView showGridLines="0" zoomScaleNormal="100" workbookViewId="0">
      <selection activeCell="O184" sqref="A182:O184"/>
    </sheetView>
  </sheetViews>
  <sheetFormatPr defaultRowHeight="16.5" x14ac:dyDescent="0.3"/>
  <cols>
    <col min="3" max="3" width="14.125" bestFit="1" customWidth="1"/>
    <col min="4" max="4" width="13.25" customWidth="1"/>
    <col min="5" max="5" width="22.75" bestFit="1" customWidth="1"/>
    <col min="6" max="6" width="18.25" customWidth="1"/>
    <col min="7" max="7" width="18.875" bestFit="1" customWidth="1"/>
    <col min="8" max="8" width="19.375" bestFit="1" customWidth="1"/>
    <col min="9" max="9" width="27.875" bestFit="1" customWidth="1"/>
    <col min="10" max="10" width="26.5" bestFit="1" customWidth="1"/>
    <col min="11" max="11" width="14.625" bestFit="1" customWidth="1"/>
    <col min="12" max="12" width="25.875" bestFit="1" customWidth="1"/>
    <col min="13" max="13" width="19.5" bestFit="1" customWidth="1"/>
    <col min="14" max="14" width="18.875" bestFit="1" customWidth="1"/>
    <col min="15" max="15" width="19.5" bestFit="1" customWidth="1"/>
    <col min="16" max="16" width="16.75" bestFit="1" customWidth="1"/>
    <col min="17" max="17" width="18.625" bestFit="1" customWidth="1"/>
    <col min="18" max="18" width="14" bestFit="1" customWidth="1"/>
    <col min="19" max="19" width="18.875" bestFit="1" customWidth="1"/>
    <col min="20" max="20" width="19.5" bestFit="1" customWidth="1"/>
    <col min="21" max="21" width="20.625" bestFit="1" customWidth="1"/>
    <col min="22" max="22" width="17" customWidth="1"/>
    <col min="23" max="23" width="29.375" bestFit="1" customWidth="1"/>
    <col min="24" max="24" width="15.125" bestFit="1" customWidth="1"/>
    <col min="25" max="25" width="15.75" bestFit="1" customWidth="1"/>
    <col min="27" max="27" width="9.875" bestFit="1" customWidth="1"/>
    <col min="28" max="28" width="14.625" bestFit="1" customWidth="1"/>
    <col min="29" max="29" width="14.25" customWidth="1"/>
    <col min="30" max="30" width="13.5" customWidth="1"/>
    <col min="31" max="31" width="14.5" customWidth="1"/>
    <col min="32" max="32" width="20.25" bestFit="1" customWidth="1"/>
    <col min="33" max="33" width="17.5" bestFit="1" customWidth="1"/>
    <col min="34" max="35" width="20.25" bestFit="1" customWidth="1"/>
    <col min="36" max="36" width="21.5" bestFit="1" customWidth="1"/>
    <col min="37" max="37" width="19" customWidth="1"/>
    <col min="38" max="38" width="14.625" customWidth="1"/>
    <col min="40" max="40" width="14.375" bestFit="1" customWidth="1"/>
    <col min="41" max="41" width="8.125" bestFit="1" customWidth="1"/>
    <col min="42" max="42" width="10.625" bestFit="1" customWidth="1"/>
    <col min="43" max="43" width="15.75" bestFit="1" customWidth="1"/>
    <col min="81" max="81" width="18.625" bestFit="1" customWidth="1"/>
    <col min="83" max="83" width="18.625" bestFit="1" customWidth="1"/>
    <col min="85" max="85" width="16.5" bestFit="1" customWidth="1"/>
    <col min="88" max="88" width="13.75" bestFit="1" customWidth="1"/>
    <col min="89" max="89" width="12.875" bestFit="1" customWidth="1"/>
    <col min="90" max="90" width="18.625" bestFit="1" customWidth="1"/>
    <col min="91" max="91" width="18.5" bestFit="1" customWidth="1"/>
    <col min="92" max="92" width="18.5" customWidth="1"/>
    <col min="93" max="94" width="16.375" bestFit="1" customWidth="1"/>
  </cols>
  <sheetData>
    <row r="1" spans="1:94" s="131" customFormat="1" x14ac:dyDescent="0.3"/>
    <row r="2" spans="1:94" s="131" customFormat="1" ht="20.25" x14ac:dyDescent="0.3">
      <c r="A2" s="132" t="s">
        <v>1538</v>
      </c>
    </row>
    <row r="3" spans="1:94" s="131" customFormat="1" x14ac:dyDescent="0.3"/>
    <row r="5" spans="1:94" x14ac:dyDescent="0.3">
      <c r="B5" t="s">
        <v>1539</v>
      </c>
    </row>
    <row r="6" spans="1:94" ht="17.25" thickBot="1" x14ac:dyDescent="0.35">
      <c r="B6" s="78" t="s">
        <v>1540</v>
      </c>
    </row>
    <row r="7" spans="1:94" ht="17.25" thickBot="1" x14ac:dyDescent="0.35">
      <c r="B7" s="78" t="s">
        <v>1541</v>
      </c>
      <c r="G7" s="465" t="s">
        <v>1542</v>
      </c>
      <c r="H7" s="466"/>
      <c r="I7" s="467"/>
      <c r="CA7" s="5" t="s">
        <v>1543</v>
      </c>
      <c r="CB7" s="5" t="s">
        <v>1504</v>
      </c>
      <c r="CC7" s="5" t="s">
        <v>1544</v>
      </c>
      <c r="CD7" s="5" t="s">
        <v>1545</v>
      </c>
      <c r="CE7" s="5" t="s">
        <v>1546</v>
      </c>
      <c r="CF7" s="5" t="s">
        <v>1547</v>
      </c>
      <c r="CG7" s="5" t="s">
        <v>1548</v>
      </c>
      <c r="CI7" s="5" t="s">
        <v>1543</v>
      </c>
      <c r="CJ7" s="5" t="s">
        <v>1549</v>
      </c>
      <c r="CK7" s="5" t="s">
        <v>1550</v>
      </c>
      <c r="CL7" s="5" t="s">
        <v>1551</v>
      </c>
      <c r="CM7" s="5" t="s">
        <v>1552</v>
      </c>
      <c r="CN7" s="5" t="s">
        <v>1553</v>
      </c>
      <c r="CO7" s="5" t="s">
        <v>1554</v>
      </c>
      <c r="CP7" s="5" t="s">
        <v>1555</v>
      </c>
    </row>
    <row r="8" spans="1:94" x14ac:dyDescent="0.35">
      <c r="B8" s="134" t="s">
        <v>1556</v>
      </c>
      <c r="C8" s="134" t="s">
        <v>1557</v>
      </c>
      <c r="D8" s="136" t="s">
        <v>1558</v>
      </c>
      <c r="E8" s="135" t="s">
        <v>1559</v>
      </c>
      <c r="G8" s="141" t="s">
        <v>1560</v>
      </c>
      <c r="H8" s="141" t="s">
        <v>1561</v>
      </c>
      <c r="I8" s="141" t="s">
        <v>1562</v>
      </c>
      <c r="CA8" s="5">
        <v>1</v>
      </c>
      <c r="CB8" s="5">
        <v>160</v>
      </c>
      <c r="CC8" s="5">
        <v>1</v>
      </c>
      <c r="CD8" s="5">
        <v>440</v>
      </c>
      <c r="CE8" s="5">
        <v>1</v>
      </c>
      <c r="CF8" s="5">
        <v>0</v>
      </c>
      <c r="CG8" s="5">
        <v>0</v>
      </c>
      <c r="CI8" s="5">
        <v>1</v>
      </c>
      <c r="CJ8" s="5">
        <v>1</v>
      </c>
      <c r="CK8" s="5">
        <v>60</v>
      </c>
      <c r="CL8" s="5">
        <v>1</v>
      </c>
      <c r="CM8" s="5">
        <v>80</v>
      </c>
      <c r="CN8" s="140">
        <v>1</v>
      </c>
      <c r="CO8" s="5">
        <v>2880</v>
      </c>
      <c r="CP8" s="139">
        <v>1</v>
      </c>
    </row>
    <row r="9" spans="1:94" x14ac:dyDescent="0.35">
      <c r="B9" s="133">
        <v>1</v>
      </c>
      <c r="C9" s="133" t="s">
        <v>1504</v>
      </c>
      <c r="D9" s="137">
        <v>5384106</v>
      </c>
      <c r="E9" s="142">
        <f>D9+D12*G9</f>
        <v>5494482</v>
      </c>
      <c r="G9" s="5">
        <v>876</v>
      </c>
      <c r="H9" s="5">
        <v>1168</v>
      </c>
      <c r="I9" s="5">
        <v>4.3600000000000003</v>
      </c>
      <c r="CA9" s="5">
        <v>2</v>
      </c>
      <c r="CB9" s="5">
        <v>160</v>
      </c>
      <c r="CC9" s="5">
        <v>1</v>
      </c>
      <c r="CD9" s="5">
        <v>450</v>
      </c>
      <c r="CE9" s="5">
        <v>1</v>
      </c>
      <c r="CF9" s="5">
        <v>0</v>
      </c>
      <c r="CG9" s="5">
        <v>0</v>
      </c>
      <c r="CI9" s="5">
        <v>2</v>
      </c>
      <c r="CJ9" s="5">
        <v>1</v>
      </c>
      <c r="CK9" s="5">
        <v>60</v>
      </c>
      <c r="CL9" s="30">
        <f>CK9/CK8</f>
        <v>1</v>
      </c>
      <c r="CM9" s="5">
        <v>80</v>
      </c>
      <c r="CN9" s="140">
        <f>CM9/CM8</f>
        <v>1</v>
      </c>
      <c r="CO9" s="5">
        <v>2880</v>
      </c>
      <c r="CP9" s="139">
        <f>CO9/CO8</f>
        <v>1</v>
      </c>
    </row>
    <row r="10" spans="1:94" x14ac:dyDescent="0.35">
      <c r="B10" s="133">
        <v>2</v>
      </c>
      <c r="C10" s="133" t="s">
        <v>1563</v>
      </c>
      <c r="D10" s="137">
        <v>13252849</v>
      </c>
      <c r="E10" s="142">
        <f>D10+D13*H9</f>
        <v>13510977</v>
      </c>
      <c r="G10" s="141" t="s">
        <v>1564</v>
      </c>
      <c r="H10" s="141" t="s">
        <v>1565</v>
      </c>
      <c r="I10" s="141" t="s">
        <v>1566</v>
      </c>
      <c r="CA10" s="5">
        <v>3</v>
      </c>
      <c r="CB10" s="5">
        <v>170</v>
      </c>
      <c r="CC10" s="30">
        <f>CB10/CB9</f>
        <v>1.0625</v>
      </c>
      <c r="CD10" s="5">
        <v>470</v>
      </c>
      <c r="CE10" s="30">
        <f>CD10/CD9</f>
        <v>1.0444444444444445</v>
      </c>
      <c r="CF10" s="5">
        <v>0</v>
      </c>
      <c r="CG10" s="30">
        <v>0</v>
      </c>
      <c r="CI10" s="5">
        <v>3</v>
      </c>
      <c r="CJ10" s="5">
        <v>1</v>
      </c>
      <c r="CK10" s="5">
        <v>60</v>
      </c>
      <c r="CL10" s="30">
        <f t="shared" ref="CL10:CL73" si="0">CK10/CK9</f>
        <v>1</v>
      </c>
      <c r="CM10" s="5">
        <v>80</v>
      </c>
      <c r="CN10" s="140">
        <f t="shared" ref="CN10:CN73" si="1">CM10/CM9</f>
        <v>1</v>
      </c>
      <c r="CO10" s="5">
        <v>2880</v>
      </c>
      <c r="CP10" s="139">
        <f t="shared" ref="CP10:CP73" si="2">CO10/CO9</f>
        <v>1</v>
      </c>
    </row>
    <row r="11" spans="1:94" x14ac:dyDescent="0.35">
      <c r="B11" s="133">
        <v>3</v>
      </c>
      <c r="C11" s="133" t="s">
        <v>1567</v>
      </c>
      <c r="D11" s="137">
        <v>25538</v>
      </c>
      <c r="E11" s="142">
        <f>D11+D14*I9</f>
        <v>25782.16</v>
      </c>
      <c r="G11" s="5">
        <v>738090</v>
      </c>
      <c r="H11" s="5">
        <v>2157740</v>
      </c>
      <c r="I11" s="5">
        <v>87100</v>
      </c>
      <c r="CA11" s="5">
        <v>4</v>
      </c>
      <c r="CB11" s="5">
        <v>180</v>
      </c>
      <c r="CC11" s="30">
        <f t="shared" ref="CC11:CC74" si="3">CB11/CB10</f>
        <v>1.0588235294117647</v>
      </c>
      <c r="CD11" s="5">
        <v>490</v>
      </c>
      <c r="CE11" s="30">
        <f t="shared" ref="CE11:CE74" si="4">CD11/CD10</f>
        <v>1.0425531914893618</v>
      </c>
      <c r="CF11" s="5">
        <v>0</v>
      </c>
      <c r="CG11" s="30">
        <v>0</v>
      </c>
      <c r="CI11" s="5">
        <v>4</v>
      </c>
      <c r="CJ11" s="5">
        <v>2</v>
      </c>
      <c r="CK11" s="5">
        <v>60</v>
      </c>
      <c r="CL11" s="30">
        <f t="shared" si="0"/>
        <v>1</v>
      </c>
      <c r="CM11" s="5">
        <v>80</v>
      </c>
      <c r="CN11" s="140">
        <f t="shared" si="1"/>
        <v>1</v>
      </c>
      <c r="CO11" s="5">
        <v>2882</v>
      </c>
      <c r="CP11" s="139">
        <f t="shared" si="2"/>
        <v>1.0006944444444446</v>
      </c>
    </row>
    <row r="12" spans="1:94" x14ac:dyDescent="0.35">
      <c r="B12" s="133">
        <v>4</v>
      </c>
      <c r="C12" s="133" t="s">
        <v>1568</v>
      </c>
      <c r="D12" s="137">
        <v>126</v>
      </c>
      <c r="E12" s="441" t="s">
        <v>1569</v>
      </c>
      <c r="G12" s="141" t="s">
        <v>1570</v>
      </c>
      <c r="H12" s="141" t="s">
        <v>1571</v>
      </c>
      <c r="I12" s="141" t="s">
        <v>1572</v>
      </c>
      <c r="CA12" s="5">
        <v>5</v>
      </c>
      <c r="CB12" s="5">
        <v>190</v>
      </c>
      <c r="CC12" s="30">
        <f t="shared" si="3"/>
        <v>1.0555555555555556</v>
      </c>
      <c r="CD12" s="5">
        <v>530</v>
      </c>
      <c r="CE12" s="30">
        <f t="shared" si="4"/>
        <v>1.0816326530612246</v>
      </c>
      <c r="CF12" s="5">
        <v>0</v>
      </c>
      <c r="CG12" s="30">
        <v>0</v>
      </c>
      <c r="CI12" s="5">
        <v>5</v>
      </c>
      <c r="CJ12" s="5">
        <v>2</v>
      </c>
      <c r="CK12" s="5">
        <v>60</v>
      </c>
      <c r="CL12" s="30">
        <f t="shared" si="0"/>
        <v>1</v>
      </c>
      <c r="CM12" s="5">
        <v>80</v>
      </c>
      <c r="CN12" s="140">
        <f t="shared" si="1"/>
        <v>1</v>
      </c>
      <c r="CO12" s="5">
        <v>2882</v>
      </c>
      <c r="CP12" s="139">
        <f t="shared" si="2"/>
        <v>1</v>
      </c>
    </row>
    <row r="13" spans="1:94" x14ac:dyDescent="0.35">
      <c r="B13" s="133">
        <v>5</v>
      </c>
      <c r="C13" s="133" t="s">
        <v>1573</v>
      </c>
      <c r="D13" s="137">
        <v>221</v>
      </c>
      <c r="E13" s="468"/>
      <c r="G13" s="30">
        <f>E9/G11</f>
        <v>7.4441897329593951</v>
      </c>
      <c r="H13" s="30">
        <f>E10/H11</f>
        <v>6.2616334683511452</v>
      </c>
      <c r="I13" s="30">
        <f>E11/I11</f>
        <v>0.29600642939150401</v>
      </c>
      <c r="CA13" s="5">
        <v>6</v>
      </c>
      <c r="CB13" s="5">
        <v>200</v>
      </c>
      <c r="CC13" s="30">
        <f t="shared" si="3"/>
        <v>1.0526315789473684</v>
      </c>
      <c r="CD13" s="5">
        <v>570</v>
      </c>
      <c r="CE13" s="30">
        <f t="shared" si="4"/>
        <v>1.0754716981132075</v>
      </c>
      <c r="CF13" s="5">
        <v>0</v>
      </c>
      <c r="CG13" s="30">
        <v>0</v>
      </c>
      <c r="CI13" s="5">
        <v>6</v>
      </c>
      <c r="CJ13" s="5">
        <v>3</v>
      </c>
      <c r="CK13" s="5">
        <v>61</v>
      </c>
      <c r="CL13" s="30">
        <f t="shared" si="0"/>
        <v>1.0166666666666666</v>
      </c>
      <c r="CM13" s="5">
        <v>81</v>
      </c>
      <c r="CN13" s="140">
        <f t="shared" si="1"/>
        <v>1.0125</v>
      </c>
      <c r="CO13" s="5">
        <v>2885</v>
      </c>
      <c r="CP13" s="139">
        <f t="shared" si="2"/>
        <v>1.0010409437890353</v>
      </c>
    </row>
    <row r="14" spans="1:94" x14ac:dyDescent="0.35">
      <c r="B14" s="133">
        <v>6</v>
      </c>
      <c r="C14" s="133" t="s">
        <v>1568</v>
      </c>
      <c r="D14" s="137">
        <v>56</v>
      </c>
      <c r="E14" s="442"/>
      <c r="CA14" s="5">
        <v>7</v>
      </c>
      <c r="CB14" s="5">
        <v>220</v>
      </c>
      <c r="CC14" s="30">
        <f t="shared" si="3"/>
        <v>1.1000000000000001</v>
      </c>
      <c r="CD14" s="5">
        <v>630</v>
      </c>
      <c r="CE14" s="30">
        <f t="shared" si="4"/>
        <v>1.1052631578947369</v>
      </c>
      <c r="CF14" s="5">
        <v>0</v>
      </c>
      <c r="CG14" s="30">
        <v>0</v>
      </c>
      <c r="CI14" s="5">
        <v>7</v>
      </c>
      <c r="CJ14" s="5">
        <v>4</v>
      </c>
      <c r="CK14" s="5">
        <v>61</v>
      </c>
      <c r="CL14" s="30">
        <f t="shared" si="0"/>
        <v>1</v>
      </c>
      <c r="CM14" s="5">
        <v>82</v>
      </c>
      <c r="CN14" s="140">
        <f t="shared" si="1"/>
        <v>1.0123456790123457</v>
      </c>
      <c r="CO14" s="5">
        <v>2888</v>
      </c>
      <c r="CP14" s="139">
        <f t="shared" si="2"/>
        <v>1.0010398613518197</v>
      </c>
    </row>
    <row r="15" spans="1:94" x14ac:dyDescent="0.3">
      <c r="G15" t="s">
        <v>1574</v>
      </c>
      <c r="CA15" s="5">
        <v>8</v>
      </c>
      <c r="CB15" s="5">
        <v>250</v>
      </c>
      <c r="CC15" s="30">
        <f t="shared" si="3"/>
        <v>1.1363636363636365</v>
      </c>
      <c r="CD15" s="5">
        <v>700</v>
      </c>
      <c r="CE15" s="30">
        <f t="shared" si="4"/>
        <v>1.1111111111111112</v>
      </c>
      <c r="CF15" s="5">
        <v>0</v>
      </c>
      <c r="CG15" s="30">
        <v>0</v>
      </c>
      <c r="CI15" s="5">
        <v>8</v>
      </c>
      <c r="CJ15" s="5">
        <v>5</v>
      </c>
      <c r="CK15" s="5">
        <v>62</v>
      </c>
      <c r="CL15" s="30">
        <f t="shared" si="0"/>
        <v>1.0163934426229508</v>
      </c>
      <c r="CM15" s="5">
        <v>83</v>
      </c>
      <c r="CN15" s="140">
        <f t="shared" si="1"/>
        <v>1.0121951219512195</v>
      </c>
      <c r="CO15" s="5">
        <v>2891</v>
      </c>
      <c r="CP15" s="139">
        <f t="shared" si="2"/>
        <v>1.0010387811634349</v>
      </c>
    </row>
    <row r="16" spans="1:94" x14ac:dyDescent="0.3">
      <c r="CA16" s="5">
        <v>9</v>
      </c>
      <c r="CB16" s="5">
        <v>280</v>
      </c>
      <c r="CC16" s="30">
        <f t="shared" si="3"/>
        <v>1.1200000000000001</v>
      </c>
      <c r="CD16" s="5">
        <v>790</v>
      </c>
      <c r="CE16" s="30">
        <f t="shared" si="4"/>
        <v>1.1285714285714286</v>
      </c>
      <c r="CF16" s="5">
        <v>0</v>
      </c>
      <c r="CG16" s="30">
        <v>0</v>
      </c>
      <c r="CI16" s="5">
        <v>9</v>
      </c>
      <c r="CJ16" s="5">
        <v>6</v>
      </c>
      <c r="CK16" s="5">
        <v>63</v>
      </c>
      <c r="CL16" s="30">
        <f t="shared" si="0"/>
        <v>1.0161290322580645</v>
      </c>
      <c r="CM16" s="5">
        <v>84</v>
      </c>
      <c r="CN16" s="140">
        <f t="shared" si="1"/>
        <v>1.0120481927710843</v>
      </c>
      <c r="CO16" s="5">
        <v>2894</v>
      </c>
      <c r="CP16" s="139">
        <f t="shared" si="2"/>
        <v>1.00103770321688</v>
      </c>
    </row>
    <row r="17" spans="2:94" x14ac:dyDescent="0.3">
      <c r="CA17" s="5">
        <v>10</v>
      </c>
      <c r="CB17" s="5">
        <v>310</v>
      </c>
      <c r="CC17" s="30">
        <f t="shared" si="3"/>
        <v>1.1071428571428572</v>
      </c>
      <c r="CD17" s="5">
        <v>880</v>
      </c>
      <c r="CE17" s="30">
        <f t="shared" si="4"/>
        <v>1.1139240506329113</v>
      </c>
      <c r="CF17" s="5">
        <v>50</v>
      </c>
      <c r="CG17" s="30">
        <v>0</v>
      </c>
      <c r="CI17" s="5">
        <v>10</v>
      </c>
      <c r="CJ17" s="5">
        <v>7</v>
      </c>
      <c r="CK17" s="5">
        <v>63</v>
      </c>
      <c r="CL17" s="30">
        <f t="shared" si="0"/>
        <v>1</v>
      </c>
      <c r="CM17" s="5">
        <v>84</v>
      </c>
      <c r="CN17" s="140">
        <f t="shared" si="1"/>
        <v>1</v>
      </c>
      <c r="CO17" s="5">
        <v>2897</v>
      </c>
      <c r="CP17" s="139">
        <f t="shared" si="2"/>
        <v>1.0010366275051832</v>
      </c>
    </row>
    <row r="18" spans="2:94" x14ac:dyDescent="0.3">
      <c r="CA18" s="5">
        <v>11</v>
      </c>
      <c r="CB18" s="5">
        <v>340</v>
      </c>
      <c r="CC18" s="30">
        <f t="shared" si="3"/>
        <v>1.096774193548387</v>
      </c>
      <c r="CD18" s="5">
        <v>980</v>
      </c>
      <c r="CE18" s="30">
        <f t="shared" si="4"/>
        <v>1.1136363636363635</v>
      </c>
      <c r="CF18" s="5">
        <v>0</v>
      </c>
      <c r="CG18" s="30">
        <v>0</v>
      </c>
      <c r="CI18" s="5">
        <v>11</v>
      </c>
      <c r="CJ18" s="5">
        <v>8</v>
      </c>
      <c r="CK18" s="5">
        <v>64</v>
      </c>
      <c r="CL18" s="30">
        <f t="shared" si="0"/>
        <v>1.0158730158730158</v>
      </c>
      <c r="CM18" s="5">
        <v>85</v>
      </c>
      <c r="CN18" s="140">
        <f t="shared" si="1"/>
        <v>1.0119047619047619</v>
      </c>
      <c r="CO18" s="5">
        <v>2900</v>
      </c>
      <c r="CP18" s="139">
        <f t="shared" si="2"/>
        <v>1.0010355540214015</v>
      </c>
    </row>
    <row r="19" spans="2:94" x14ac:dyDescent="0.3">
      <c r="B19" s="78" t="s">
        <v>1575</v>
      </c>
      <c r="CA19" s="5">
        <v>12</v>
      </c>
      <c r="CB19" s="5">
        <v>540</v>
      </c>
      <c r="CC19" s="30">
        <f t="shared" si="3"/>
        <v>1.588235294117647</v>
      </c>
      <c r="CD19" s="5">
        <v>1110</v>
      </c>
      <c r="CE19" s="30">
        <f t="shared" si="4"/>
        <v>1.1326530612244898</v>
      </c>
      <c r="CF19" s="5">
        <v>0</v>
      </c>
      <c r="CG19" s="30">
        <v>0</v>
      </c>
      <c r="CI19" s="5">
        <v>12</v>
      </c>
      <c r="CJ19" s="5">
        <v>9</v>
      </c>
      <c r="CK19" s="5">
        <v>64</v>
      </c>
      <c r="CL19" s="30">
        <f t="shared" si="0"/>
        <v>1</v>
      </c>
      <c r="CM19" s="5">
        <v>86</v>
      </c>
      <c r="CN19" s="140">
        <f t="shared" si="1"/>
        <v>1.0117647058823529</v>
      </c>
      <c r="CO19" s="5">
        <v>2903</v>
      </c>
      <c r="CP19" s="139">
        <f t="shared" si="2"/>
        <v>1.0010344827586206</v>
      </c>
    </row>
    <row r="20" spans="2:94" x14ac:dyDescent="0.3">
      <c r="CA20" s="5">
        <v>13</v>
      </c>
      <c r="CB20" s="5">
        <v>590</v>
      </c>
      <c r="CC20" s="30">
        <f t="shared" si="3"/>
        <v>1.0925925925925926</v>
      </c>
      <c r="CD20" s="5">
        <v>1260</v>
      </c>
      <c r="CE20" s="30">
        <f t="shared" si="4"/>
        <v>1.1351351351351351</v>
      </c>
      <c r="CF20" s="5">
        <v>0</v>
      </c>
      <c r="CG20" s="30">
        <v>0</v>
      </c>
      <c r="CI20" s="5">
        <v>13</v>
      </c>
      <c r="CJ20" s="5">
        <v>10</v>
      </c>
      <c r="CK20" s="5">
        <v>66</v>
      </c>
      <c r="CL20" s="30">
        <f t="shared" si="0"/>
        <v>1.03125</v>
      </c>
      <c r="CM20" s="5">
        <v>88</v>
      </c>
      <c r="CN20" s="140">
        <f t="shared" si="1"/>
        <v>1.0232558139534884</v>
      </c>
      <c r="CO20" s="5">
        <v>2905</v>
      </c>
      <c r="CP20" s="139">
        <f t="shared" si="2"/>
        <v>1.0006889424733034</v>
      </c>
    </row>
    <row r="21" spans="2:94" x14ac:dyDescent="0.3">
      <c r="CA21" s="5">
        <v>14</v>
      </c>
      <c r="CB21" s="5">
        <v>650</v>
      </c>
      <c r="CC21" s="30">
        <f t="shared" si="3"/>
        <v>1.1016949152542372</v>
      </c>
      <c r="CD21" s="5">
        <v>1430</v>
      </c>
      <c r="CE21" s="30">
        <f t="shared" si="4"/>
        <v>1.1349206349206349</v>
      </c>
      <c r="CF21" s="5">
        <v>0</v>
      </c>
      <c r="CG21" s="30">
        <v>0</v>
      </c>
      <c r="CI21" s="5">
        <v>14</v>
      </c>
      <c r="CJ21" s="5">
        <v>12</v>
      </c>
      <c r="CK21" s="5">
        <v>67</v>
      </c>
      <c r="CL21" s="30">
        <f t="shared" si="0"/>
        <v>1.0151515151515151</v>
      </c>
      <c r="CM21" s="5">
        <v>90</v>
      </c>
      <c r="CN21" s="140">
        <f t="shared" si="1"/>
        <v>1.0227272727272727</v>
      </c>
      <c r="CO21" s="5">
        <v>2911</v>
      </c>
      <c r="CP21" s="139">
        <f t="shared" si="2"/>
        <v>1.002065404475043</v>
      </c>
    </row>
    <row r="22" spans="2:94" x14ac:dyDescent="0.3">
      <c r="CA22" s="5">
        <v>15</v>
      </c>
      <c r="CB22" s="5">
        <v>730</v>
      </c>
      <c r="CC22" s="30">
        <f t="shared" si="3"/>
        <v>1.1230769230769231</v>
      </c>
      <c r="CD22" s="5">
        <v>1650</v>
      </c>
      <c r="CE22" s="30">
        <f t="shared" si="4"/>
        <v>1.1538461538461537</v>
      </c>
      <c r="CF22" s="5">
        <v>0</v>
      </c>
      <c r="CG22" s="30">
        <v>0</v>
      </c>
      <c r="CI22" s="5">
        <v>15</v>
      </c>
      <c r="CJ22" s="5">
        <v>13</v>
      </c>
      <c r="CK22" s="5">
        <v>68</v>
      </c>
      <c r="CL22" s="30">
        <f t="shared" si="0"/>
        <v>1.0149253731343284</v>
      </c>
      <c r="CM22" s="5">
        <v>90</v>
      </c>
      <c r="CN22" s="140">
        <f t="shared" si="1"/>
        <v>1</v>
      </c>
      <c r="CO22" s="5">
        <v>2914</v>
      </c>
      <c r="CP22" s="139">
        <f t="shared" si="2"/>
        <v>1.0010305736860186</v>
      </c>
    </row>
    <row r="23" spans="2:94" x14ac:dyDescent="0.3">
      <c r="CA23" s="5">
        <v>16</v>
      </c>
      <c r="CB23" s="5">
        <v>810</v>
      </c>
      <c r="CC23" s="30">
        <f t="shared" si="3"/>
        <v>1.1095890410958904</v>
      </c>
      <c r="CD23" s="5">
        <v>1910</v>
      </c>
      <c r="CE23" s="30">
        <f t="shared" si="4"/>
        <v>1.1575757575757575</v>
      </c>
      <c r="CF23" s="5">
        <v>0</v>
      </c>
      <c r="CG23" s="30">
        <v>0</v>
      </c>
      <c r="CI23" s="5">
        <v>16</v>
      </c>
      <c r="CJ23" s="5">
        <v>15</v>
      </c>
      <c r="CK23" s="5">
        <v>69</v>
      </c>
      <c r="CL23" s="30">
        <f t="shared" si="0"/>
        <v>1.0147058823529411</v>
      </c>
      <c r="CM23" s="5">
        <v>92</v>
      </c>
      <c r="CN23" s="140">
        <f t="shared" si="1"/>
        <v>1.0222222222222221</v>
      </c>
      <c r="CO23" s="5">
        <v>2920</v>
      </c>
      <c r="CP23" s="139">
        <f t="shared" si="2"/>
        <v>1.0020590253946466</v>
      </c>
    </row>
    <row r="24" spans="2:94" x14ac:dyDescent="0.3">
      <c r="CA24" s="5">
        <v>17</v>
      </c>
      <c r="CB24" s="5">
        <v>930</v>
      </c>
      <c r="CC24" s="30">
        <f t="shared" si="3"/>
        <v>1.1481481481481481</v>
      </c>
      <c r="CD24" s="5">
        <v>2220</v>
      </c>
      <c r="CE24" s="30">
        <f t="shared" si="4"/>
        <v>1.162303664921466</v>
      </c>
      <c r="CF24" s="5">
        <v>0</v>
      </c>
      <c r="CG24" s="30">
        <v>0</v>
      </c>
      <c r="CI24" s="5">
        <v>17</v>
      </c>
      <c r="CJ24" s="5">
        <v>16</v>
      </c>
      <c r="CK24" s="5">
        <v>69</v>
      </c>
      <c r="CL24" s="30">
        <f t="shared" si="0"/>
        <v>1</v>
      </c>
      <c r="CM24" s="5">
        <v>93</v>
      </c>
      <c r="CN24" s="140">
        <f t="shared" si="1"/>
        <v>1.0108695652173914</v>
      </c>
      <c r="CO24" s="5">
        <v>2923</v>
      </c>
      <c r="CP24" s="139">
        <f t="shared" si="2"/>
        <v>1.0010273972602739</v>
      </c>
    </row>
    <row r="25" spans="2:94" x14ac:dyDescent="0.3">
      <c r="CA25" s="5">
        <v>18</v>
      </c>
      <c r="CB25" s="5">
        <v>1050</v>
      </c>
      <c r="CC25" s="30">
        <f t="shared" si="3"/>
        <v>1.1290322580645162</v>
      </c>
      <c r="CD25" s="5">
        <v>2590</v>
      </c>
      <c r="CE25" s="30">
        <f t="shared" si="4"/>
        <v>1.1666666666666667</v>
      </c>
      <c r="CF25" s="5">
        <v>0</v>
      </c>
      <c r="CG25" s="30">
        <v>0</v>
      </c>
      <c r="CI25" s="5">
        <v>18</v>
      </c>
      <c r="CJ25" s="5">
        <v>18</v>
      </c>
      <c r="CK25" s="5">
        <v>71</v>
      </c>
      <c r="CL25" s="30">
        <f t="shared" si="0"/>
        <v>1.0289855072463767</v>
      </c>
      <c r="CM25" s="5">
        <v>94</v>
      </c>
      <c r="CN25" s="140">
        <f t="shared" si="1"/>
        <v>1.010752688172043</v>
      </c>
      <c r="CO25" s="5">
        <v>2928</v>
      </c>
      <c r="CP25" s="139">
        <f t="shared" si="2"/>
        <v>1.0017105713308245</v>
      </c>
    </row>
    <row r="26" spans="2:94" x14ac:dyDescent="0.3">
      <c r="CA26" s="5">
        <v>19</v>
      </c>
      <c r="CB26" s="5">
        <v>1430</v>
      </c>
      <c r="CC26" s="30">
        <f t="shared" si="3"/>
        <v>1.361904761904762</v>
      </c>
      <c r="CD26" s="5">
        <v>4230</v>
      </c>
      <c r="CE26" s="30">
        <f t="shared" si="4"/>
        <v>1.6332046332046333</v>
      </c>
      <c r="CF26" s="5">
        <v>0</v>
      </c>
      <c r="CG26" s="30">
        <v>0</v>
      </c>
      <c r="CI26" s="5">
        <v>19</v>
      </c>
      <c r="CJ26" s="5">
        <v>19</v>
      </c>
      <c r="CK26" s="5">
        <v>71</v>
      </c>
      <c r="CL26" s="30">
        <f t="shared" si="0"/>
        <v>1</v>
      </c>
      <c r="CM26" s="5">
        <v>95</v>
      </c>
      <c r="CN26" s="140">
        <f t="shared" si="1"/>
        <v>1.0106382978723405</v>
      </c>
      <c r="CO26" s="5">
        <v>2931</v>
      </c>
      <c r="CP26" s="139">
        <f t="shared" si="2"/>
        <v>1.0010245901639345</v>
      </c>
    </row>
    <row r="27" spans="2:94" x14ac:dyDescent="0.3">
      <c r="CA27" s="5">
        <v>20</v>
      </c>
      <c r="CB27" s="5">
        <v>1550</v>
      </c>
      <c r="CC27" s="30">
        <f t="shared" si="3"/>
        <v>1.083916083916084</v>
      </c>
      <c r="CD27" s="5">
        <v>4670</v>
      </c>
      <c r="CE27" s="30">
        <f t="shared" si="4"/>
        <v>1.1040189125295508</v>
      </c>
      <c r="CF27" s="5">
        <v>400</v>
      </c>
      <c r="CG27" s="30">
        <f>CF27/CF17</f>
        <v>8</v>
      </c>
      <c r="CI27" s="5">
        <v>20</v>
      </c>
      <c r="CJ27" s="5">
        <v>21</v>
      </c>
      <c r="CK27" s="5">
        <v>73</v>
      </c>
      <c r="CL27" s="30">
        <f t="shared" si="0"/>
        <v>1.028169014084507</v>
      </c>
      <c r="CM27" s="5">
        <v>98</v>
      </c>
      <c r="CN27" s="140">
        <f t="shared" si="1"/>
        <v>1.0315789473684212</v>
      </c>
      <c r="CO27" s="5">
        <v>2937</v>
      </c>
      <c r="CP27" s="139">
        <f t="shared" si="2"/>
        <v>1.0020470829068577</v>
      </c>
    </row>
    <row r="28" spans="2:94" x14ac:dyDescent="0.3">
      <c r="CA28" s="5">
        <v>21</v>
      </c>
      <c r="CB28" s="5">
        <v>1620</v>
      </c>
      <c r="CC28" s="30">
        <f t="shared" si="3"/>
        <v>1.0451612903225806</v>
      </c>
      <c r="CD28" s="5">
        <v>4900</v>
      </c>
      <c r="CE28" s="30">
        <f t="shared" si="4"/>
        <v>1.0492505353319057</v>
      </c>
      <c r="CF28" s="5">
        <v>0</v>
      </c>
      <c r="CG28" s="30">
        <v>0</v>
      </c>
      <c r="CI28" s="5">
        <v>21</v>
      </c>
      <c r="CJ28" s="5">
        <v>23</v>
      </c>
      <c r="CK28" s="5">
        <v>75</v>
      </c>
      <c r="CL28" s="30">
        <f t="shared" si="0"/>
        <v>1.0273972602739727</v>
      </c>
      <c r="CM28" s="5">
        <v>100</v>
      </c>
      <c r="CN28" s="140">
        <f t="shared" si="1"/>
        <v>1.0204081632653061</v>
      </c>
      <c r="CO28" s="5">
        <v>2943</v>
      </c>
      <c r="CP28" s="139">
        <f t="shared" si="2"/>
        <v>1.0020429009193055</v>
      </c>
    </row>
    <row r="29" spans="2:94" x14ac:dyDescent="0.3">
      <c r="CA29" s="5">
        <v>22</v>
      </c>
      <c r="CB29" s="5">
        <v>1690</v>
      </c>
      <c r="CC29" s="30">
        <f t="shared" si="3"/>
        <v>1.0432098765432098</v>
      </c>
      <c r="CD29" s="5">
        <v>5150</v>
      </c>
      <c r="CE29" s="30">
        <f t="shared" si="4"/>
        <v>1.0510204081632653</v>
      </c>
      <c r="CF29" s="5">
        <v>0</v>
      </c>
      <c r="CG29" s="30">
        <v>0</v>
      </c>
      <c r="CI29" s="5">
        <v>22</v>
      </c>
      <c r="CJ29" s="5">
        <v>25</v>
      </c>
      <c r="CK29" s="5">
        <v>76</v>
      </c>
      <c r="CL29" s="30">
        <f t="shared" si="0"/>
        <v>1.0133333333333334</v>
      </c>
      <c r="CM29" s="5">
        <v>101</v>
      </c>
      <c r="CN29" s="140">
        <f t="shared" si="1"/>
        <v>1.01</v>
      </c>
      <c r="CO29" s="5">
        <v>2949</v>
      </c>
      <c r="CP29" s="139">
        <f t="shared" si="2"/>
        <v>1.0020387359836902</v>
      </c>
    </row>
    <row r="30" spans="2:94" x14ac:dyDescent="0.3">
      <c r="CA30" s="5">
        <v>23</v>
      </c>
      <c r="CB30" s="5">
        <v>1760</v>
      </c>
      <c r="CC30" s="30">
        <f t="shared" si="3"/>
        <v>1.0414201183431953</v>
      </c>
      <c r="CD30" s="5">
        <v>5370</v>
      </c>
      <c r="CE30" s="30">
        <f t="shared" si="4"/>
        <v>1.0427184466019417</v>
      </c>
      <c r="CF30" s="5">
        <v>0</v>
      </c>
      <c r="CG30" s="30">
        <v>0</v>
      </c>
      <c r="CI30" s="5">
        <v>23</v>
      </c>
      <c r="CJ30" s="5">
        <v>27</v>
      </c>
      <c r="CK30" s="5">
        <v>77</v>
      </c>
      <c r="CL30" s="30">
        <f t="shared" si="0"/>
        <v>1.013157894736842</v>
      </c>
      <c r="CM30" s="5">
        <v>103</v>
      </c>
      <c r="CN30" s="140">
        <f t="shared" si="1"/>
        <v>1.0198019801980198</v>
      </c>
      <c r="CO30" s="5">
        <v>2954</v>
      </c>
      <c r="CP30" s="139">
        <f t="shared" si="2"/>
        <v>1.0016954899966091</v>
      </c>
    </row>
    <row r="31" spans="2:94" x14ac:dyDescent="0.3">
      <c r="CA31" s="5">
        <v>24</v>
      </c>
      <c r="CB31" s="5">
        <v>1850</v>
      </c>
      <c r="CC31" s="30">
        <f t="shared" si="3"/>
        <v>1.0511363636363635</v>
      </c>
      <c r="CD31" s="5">
        <v>5620</v>
      </c>
      <c r="CE31" s="30">
        <f t="shared" si="4"/>
        <v>1.0465549348230911</v>
      </c>
      <c r="CF31" s="5">
        <v>0</v>
      </c>
      <c r="CG31" s="30">
        <v>0</v>
      </c>
      <c r="CI31" s="5">
        <v>24</v>
      </c>
      <c r="CJ31" s="5">
        <v>28</v>
      </c>
      <c r="CK31" s="5">
        <v>78</v>
      </c>
      <c r="CL31" s="30">
        <f t="shared" si="0"/>
        <v>1.0129870129870129</v>
      </c>
      <c r="CM31" s="5">
        <v>104</v>
      </c>
      <c r="CN31" s="140">
        <f t="shared" si="1"/>
        <v>1.0097087378640777</v>
      </c>
      <c r="CO31" s="5">
        <v>2957</v>
      </c>
      <c r="CP31" s="139">
        <f t="shared" si="2"/>
        <v>1.0010155721056195</v>
      </c>
    </row>
    <row r="32" spans="2:94" x14ac:dyDescent="0.3">
      <c r="CA32" s="5">
        <v>25</v>
      </c>
      <c r="CB32" s="5">
        <v>2110</v>
      </c>
      <c r="CC32" s="30">
        <f t="shared" si="3"/>
        <v>1.1405405405405404</v>
      </c>
      <c r="CD32" s="5">
        <v>6060</v>
      </c>
      <c r="CE32" s="30">
        <f t="shared" si="4"/>
        <v>1.0782918149466192</v>
      </c>
      <c r="CF32" s="5">
        <v>0</v>
      </c>
      <c r="CG32" s="30">
        <v>0</v>
      </c>
      <c r="CI32" s="5">
        <v>25</v>
      </c>
      <c r="CJ32" s="5">
        <v>30</v>
      </c>
      <c r="CK32" s="5">
        <v>80</v>
      </c>
      <c r="CL32" s="30">
        <f t="shared" si="0"/>
        <v>1.0256410256410255</v>
      </c>
      <c r="CM32" s="5">
        <v>106</v>
      </c>
      <c r="CN32" s="140">
        <f t="shared" si="1"/>
        <v>1.0192307692307692</v>
      </c>
      <c r="CO32" s="5">
        <v>2963</v>
      </c>
      <c r="CP32" s="139">
        <f t="shared" si="2"/>
        <v>1.0020290835306054</v>
      </c>
    </row>
    <row r="33" spans="2:94" x14ac:dyDescent="0.3">
      <c r="CA33" s="5">
        <v>26</v>
      </c>
      <c r="CB33" s="5">
        <v>2200</v>
      </c>
      <c r="CC33" s="30">
        <f t="shared" si="3"/>
        <v>1.0426540284360191</v>
      </c>
      <c r="CD33" s="5">
        <v>6330</v>
      </c>
      <c r="CE33" s="30">
        <f t="shared" si="4"/>
        <v>1.0445544554455446</v>
      </c>
      <c r="CF33" s="5">
        <v>0</v>
      </c>
      <c r="CG33" s="30">
        <v>0</v>
      </c>
      <c r="CI33" s="5">
        <v>26</v>
      </c>
      <c r="CJ33" s="5">
        <v>32</v>
      </c>
      <c r="CK33" s="5">
        <v>81</v>
      </c>
      <c r="CL33" s="30">
        <f t="shared" si="0"/>
        <v>1.0125</v>
      </c>
      <c r="CM33" s="5">
        <v>108</v>
      </c>
      <c r="CN33" s="140">
        <f t="shared" si="1"/>
        <v>1.0188679245283019</v>
      </c>
      <c r="CO33" s="5">
        <v>2969</v>
      </c>
      <c r="CP33" s="139">
        <f t="shared" si="2"/>
        <v>1.0020249746878165</v>
      </c>
    </row>
    <row r="34" spans="2:94" x14ac:dyDescent="0.3">
      <c r="B34" s="78" t="s">
        <v>1576</v>
      </c>
      <c r="CA34" s="5">
        <v>27</v>
      </c>
      <c r="CB34" s="5">
        <v>2140</v>
      </c>
      <c r="CC34" s="30">
        <f t="shared" si="3"/>
        <v>0.97272727272727277</v>
      </c>
      <c r="CD34" s="5">
        <v>6610</v>
      </c>
      <c r="CE34" s="30">
        <f t="shared" si="4"/>
        <v>1.0442338072669826</v>
      </c>
      <c r="CF34" s="5">
        <v>0</v>
      </c>
      <c r="CG34" s="30">
        <v>0</v>
      </c>
      <c r="CI34" s="5">
        <v>27</v>
      </c>
      <c r="CJ34" s="5">
        <v>35</v>
      </c>
      <c r="CK34" s="5">
        <v>83</v>
      </c>
      <c r="CL34" s="30">
        <f t="shared" si="0"/>
        <v>1.0246913580246915</v>
      </c>
      <c r="CM34" s="5">
        <v>110</v>
      </c>
      <c r="CN34" s="140">
        <f t="shared" si="1"/>
        <v>1.0185185185185186</v>
      </c>
      <c r="CO34" s="5">
        <v>2977</v>
      </c>
      <c r="CP34" s="139">
        <f t="shared" si="2"/>
        <v>1.0026945099360054</v>
      </c>
    </row>
    <row r="35" spans="2:94" x14ac:dyDescent="0.3">
      <c r="CA35" s="5">
        <v>28</v>
      </c>
      <c r="CB35" s="5">
        <v>2220</v>
      </c>
      <c r="CC35" s="30">
        <f t="shared" si="3"/>
        <v>1.0373831775700935</v>
      </c>
      <c r="CD35" s="5">
        <v>6900</v>
      </c>
      <c r="CE35" s="30">
        <f t="shared" si="4"/>
        <v>1.0438729198184569</v>
      </c>
      <c r="CF35" s="5">
        <v>0</v>
      </c>
      <c r="CG35" s="30">
        <v>0</v>
      </c>
      <c r="CI35" s="5">
        <v>28</v>
      </c>
      <c r="CJ35" s="5">
        <v>37</v>
      </c>
      <c r="CK35" s="5">
        <v>84</v>
      </c>
      <c r="CL35" s="30">
        <f t="shared" si="0"/>
        <v>1.0120481927710843</v>
      </c>
      <c r="CM35" s="5">
        <v>112</v>
      </c>
      <c r="CN35" s="140">
        <f t="shared" si="1"/>
        <v>1.0181818181818181</v>
      </c>
      <c r="CO35" s="5">
        <v>2983</v>
      </c>
      <c r="CP35" s="139">
        <f t="shared" si="2"/>
        <v>1.0020154517971112</v>
      </c>
    </row>
    <row r="36" spans="2:94" x14ac:dyDescent="0.3">
      <c r="CA36" s="5">
        <v>29</v>
      </c>
      <c r="CB36" s="5">
        <v>2330</v>
      </c>
      <c r="CC36" s="30">
        <f t="shared" si="3"/>
        <v>1.0495495495495495</v>
      </c>
      <c r="CD36" s="5">
        <v>7210</v>
      </c>
      <c r="CE36" s="30">
        <f t="shared" si="4"/>
        <v>1.0449275362318842</v>
      </c>
      <c r="CF36" s="5">
        <v>0</v>
      </c>
      <c r="CG36" s="30">
        <v>0</v>
      </c>
      <c r="CI36" s="5">
        <v>29</v>
      </c>
      <c r="CJ36" s="5">
        <v>39</v>
      </c>
      <c r="CK36" s="5">
        <v>85</v>
      </c>
      <c r="CL36" s="30">
        <f t="shared" si="0"/>
        <v>1.0119047619047619</v>
      </c>
      <c r="CM36" s="5">
        <v>114</v>
      </c>
      <c r="CN36" s="140">
        <f t="shared" si="1"/>
        <v>1.0178571428571428</v>
      </c>
      <c r="CO36" s="5">
        <v>2989</v>
      </c>
      <c r="CP36" s="139">
        <f t="shared" si="2"/>
        <v>1.0020113979215555</v>
      </c>
    </row>
    <row r="37" spans="2:94" x14ac:dyDescent="0.3">
      <c r="CA37" s="5">
        <v>30</v>
      </c>
      <c r="CB37" s="5">
        <v>2630</v>
      </c>
      <c r="CC37" s="30">
        <f t="shared" si="3"/>
        <v>1.1287553648068669</v>
      </c>
      <c r="CD37" s="5">
        <v>7360</v>
      </c>
      <c r="CE37" s="30">
        <f t="shared" si="4"/>
        <v>1.0208044382801664</v>
      </c>
      <c r="CF37" s="5">
        <v>1300</v>
      </c>
      <c r="CG37" s="30">
        <f>CF37/CF27</f>
        <v>3.25</v>
      </c>
      <c r="CI37" s="5">
        <v>30</v>
      </c>
      <c r="CJ37" s="5">
        <v>41</v>
      </c>
      <c r="CK37" s="5">
        <v>87</v>
      </c>
      <c r="CL37" s="30">
        <f t="shared" si="0"/>
        <v>1.0235294117647058</v>
      </c>
      <c r="CM37" s="5">
        <v>116</v>
      </c>
      <c r="CN37" s="140">
        <f t="shared" si="1"/>
        <v>1.0175438596491229</v>
      </c>
      <c r="CO37" s="5">
        <v>2995</v>
      </c>
      <c r="CP37" s="139">
        <f t="shared" si="2"/>
        <v>1.0020073603211777</v>
      </c>
    </row>
    <row r="38" spans="2:94" x14ac:dyDescent="0.3">
      <c r="CA38" s="5">
        <v>31</v>
      </c>
      <c r="CB38" s="5">
        <v>2770</v>
      </c>
      <c r="CC38" s="30">
        <f t="shared" si="3"/>
        <v>1.0532319391634981</v>
      </c>
      <c r="CD38" s="5">
        <v>7730</v>
      </c>
      <c r="CE38" s="30">
        <f t="shared" si="4"/>
        <v>1.0502717391304348</v>
      </c>
      <c r="CF38" s="5">
        <v>0</v>
      </c>
      <c r="CG38" s="30">
        <v>0</v>
      </c>
      <c r="CI38" s="5">
        <v>31</v>
      </c>
      <c r="CJ38" s="5">
        <v>43</v>
      </c>
      <c r="CK38" s="5">
        <v>88</v>
      </c>
      <c r="CL38" s="30">
        <f t="shared" si="0"/>
        <v>1.0114942528735633</v>
      </c>
      <c r="CM38" s="5">
        <v>118</v>
      </c>
      <c r="CN38" s="140">
        <f t="shared" si="1"/>
        <v>1.0172413793103448</v>
      </c>
      <c r="CO38" s="5">
        <v>3000</v>
      </c>
      <c r="CP38" s="139">
        <f t="shared" si="2"/>
        <v>1.001669449081803</v>
      </c>
    </row>
    <row r="39" spans="2:94" x14ac:dyDescent="0.3">
      <c r="CA39" s="5">
        <v>32</v>
      </c>
      <c r="CB39" s="5">
        <v>2720</v>
      </c>
      <c r="CC39" s="30">
        <f t="shared" si="3"/>
        <v>0.98194945848375448</v>
      </c>
      <c r="CD39" s="5">
        <v>8060</v>
      </c>
      <c r="CE39" s="30">
        <f t="shared" si="4"/>
        <v>1.0426908150064682</v>
      </c>
      <c r="CF39" s="5">
        <v>0</v>
      </c>
      <c r="CG39" s="30">
        <v>0</v>
      </c>
      <c r="CI39" s="5">
        <v>32</v>
      </c>
      <c r="CJ39" s="5">
        <v>46</v>
      </c>
      <c r="CK39" s="5">
        <v>90</v>
      </c>
      <c r="CL39" s="30">
        <f t="shared" si="0"/>
        <v>1.0227272727272727</v>
      </c>
      <c r="CM39" s="5">
        <v>120</v>
      </c>
      <c r="CN39" s="140">
        <f t="shared" si="1"/>
        <v>1.0169491525423728</v>
      </c>
      <c r="CO39" s="5">
        <v>3009</v>
      </c>
      <c r="CP39" s="139">
        <f t="shared" si="2"/>
        <v>1.0029999999999999</v>
      </c>
    </row>
    <row r="40" spans="2:94" x14ac:dyDescent="0.3">
      <c r="CA40" s="5">
        <v>33</v>
      </c>
      <c r="CB40" s="5">
        <v>3010</v>
      </c>
      <c r="CC40" s="30">
        <f t="shared" si="3"/>
        <v>1.1066176470588236</v>
      </c>
      <c r="CD40" s="5">
        <v>8470</v>
      </c>
      <c r="CE40" s="30">
        <f t="shared" si="4"/>
        <v>1.0508684863523574</v>
      </c>
      <c r="CF40" s="5">
        <v>0</v>
      </c>
      <c r="CG40" s="30">
        <v>0</v>
      </c>
      <c r="CI40" s="5">
        <v>33</v>
      </c>
      <c r="CJ40" s="5">
        <v>48</v>
      </c>
      <c r="CK40" s="5">
        <v>91</v>
      </c>
      <c r="CL40" s="30">
        <f t="shared" si="0"/>
        <v>1.0111111111111111</v>
      </c>
      <c r="CM40" s="5">
        <v>122</v>
      </c>
      <c r="CN40" s="140">
        <f t="shared" si="1"/>
        <v>1.0166666666666666</v>
      </c>
      <c r="CO40" s="5">
        <v>3015</v>
      </c>
      <c r="CP40" s="139">
        <f t="shared" si="2"/>
        <v>1.0019940179461615</v>
      </c>
    </row>
    <row r="41" spans="2:94" x14ac:dyDescent="0.3">
      <c r="CA41" s="5">
        <v>34</v>
      </c>
      <c r="CB41" s="5">
        <v>3150</v>
      </c>
      <c r="CC41" s="30">
        <f t="shared" si="3"/>
        <v>1.0465116279069768</v>
      </c>
      <c r="CD41" s="5">
        <v>8840</v>
      </c>
      <c r="CE41" s="30">
        <f t="shared" si="4"/>
        <v>1.0436835891381346</v>
      </c>
      <c r="CF41" s="5">
        <v>0</v>
      </c>
      <c r="CG41" s="30">
        <v>0</v>
      </c>
      <c r="CI41" s="5">
        <v>34</v>
      </c>
      <c r="CJ41" s="5">
        <v>50</v>
      </c>
      <c r="CK41" s="5">
        <v>93</v>
      </c>
      <c r="CL41" s="30">
        <f t="shared" si="0"/>
        <v>1.0219780219780219</v>
      </c>
      <c r="CM41" s="5">
        <v>125</v>
      </c>
      <c r="CN41" s="140">
        <f t="shared" si="1"/>
        <v>1.0245901639344261</v>
      </c>
      <c r="CO41" s="5">
        <v>3021</v>
      </c>
      <c r="CP41" s="139">
        <f t="shared" si="2"/>
        <v>1.0019900497512437</v>
      </c>
    </row>
    <row r="42" spans="2:94" x14ac:dyDescent="0.3">
      <c r="CA42" s="5">
        <v>35</v>
      </c>
      <c r="CB42" s="5">
        <v>3310</v>
      </c>
      <c r="CC42" s="30">
        <f t="shared" si="3"/>
        <v>1.0507936507936508</v>
      </c>
      <c r="CD42" s="5">
        <v>9380</v>
      </c>
      <c r="CE42" s="30">
        <f t="shared" si="4"/>
        <v>1.0610859728506787</v>
      </c>
      <c r="CF42" s="5">
        <v>0</v>
      </c>
      <c r="CG42" s="30">
        <v>0</v>
      </c>
      <c r="CI42" s="5">
        <v>35</v>
      </c>
      <c r="CJ42" s="5">
        <v>53</v>
      </c>
      <c r="CK42" s="5">
        <v>95</v>
      </c>
      <c r="CL42" s="30">
        <f t="shared" si="0"/>
        <v>1.021505376344086</v>
      </c>
      <c r="CM42" s="5">
        <v>127</v>
      </c>
      <c r="CN42" s="140">
        <f t="shared" si="1"/>
        <v>1.016</v>
      </c>
      <c r="CO42" s="5">
        <v>3029</v>
      </c>
      <c r="CP42" s="139">
        <f t="shared" si="2"/>
        <v>1.0026481297583583</v>
      </c>
    </row>
    <row r="43" spans="2:94" x14ac:dyDescent="0.3">
      <c r="CA43" s="5">
        <v>36</v>
      </c>
      <c r="CB43" s="5">
        <v>3460</v>
      </c>
      <c r="CC43" s="30">
        <f t="shared" si="3"/>
        <v>1.0453172205438066</v>
      </c>
      <c r="CD43" s="5">
        <v>9800</v>
      </c>
      <c r="CE43" s="30">
        <f t="shared" si="4"/>
        <v>1.044776119402985</v>
      </c>
      <c r="CF43" s="5">
        <v>0</v>
      </c>
      <c r="CG43" s="30">
        <v>0</v>
      </c>
      <c r="CI43" s="5">
        <v>36</v>
      </c>
      <c r="CJ43" s="5">
        <v>55</v>
      </c>
      <c r="CK43" s="5">
        <v>96</v>
      </c>
      <c r="CL43" s="30">
        <f t="shared" si="0"/>
        <v>1.0105263157894737</v>
      </c>
      <c r="CM43" s="5">
        <v>129</v>
      </c>
      <c r="CN43" s="140">
        <f t="shared" si="1"/>
        <v>1.015748031496063</v>
      </c>
      <c r="CO43" s="5">
        <v>3035</v>
      </c>
      <c r="CP43" s="139">
        <f t="shared" si="2"/>
        <v>1.0019808517662594</v>
      </c>
    </row>
    <row r="44" spans="2:94" x14ac:dyDescent="0.3">
      <c r="CA44" s="5">
        <v>37</v>
      </c>
      <c r="CB44" s="5">
        <v>3630</v>
      </c>
      <c r="CC44" s="30">
        <f t="shared" si="3"/>
        <v>1.0491329479768785</v>
      </c>
      <c r="CD44" s="5">
        <v>10290</v>
      </c>
      <c r="CE44" s="30">
        <f t="shared" si="4"/>
        <v>1.05</v>
      </c>
      <c r="CF44" s="5">
        <v>0</v>
      </c>
      <c r="CG44" s="30">
        <v>0</v>
      </c>
      <c r="CI44" s="5">
        <v>37</v>
      </c>
      <c r="CJ44" s="5">
        <v>58</v>
      </c>
      <c r="CK44" s="5">
        <v>98</v>
      </c>
      <c r="CL44" s="30">
        <f t="shared" si="0"/>
        <v>1.0208333333333333</v>
      </c>
      <c r="CM44" s="5">
        <v>131</v>
      </c>
      <c r="CN44" s="140">
        <f t="shared" si="1"/>
        <v>1.0155038759689923</v>
      </c>
      <c r="CO44" s="5">
        <v>3044</v>
      </c>
      <c r="CP44" s="139">
        <f t="shared" si="2"/>
        <v>1.0029654036243822</v>
      </c>
    </row>
    <row r="45" spans="2:94" x14ac:dyDescent="0.3">
      <c r="CA45" s="5">
        <v>38</v>
      </c>
      <c r="CB45" s="5">
        <v>3810</v>
      </c>
      <c r="CC45" s="30">
        <f t="shared" si="3"/>
        <v>1.0495867768595042</v>
      </c>
      <c r="CD45" s="5">
        <v>10750</v>
      </c>
      <c r="CE45" s="30">
        <f t="shared" si="4"/>
        <v>1.0447035957240038</v>
      </c>
      <c r="CF45" s="5">
        <v>0</v>
      </c>
      <c r="CG45" s="30">
        <v>0</v>
      </c>
      <c r="CI45" s="5">
        <v>38</v>
      </c>
      <c r="CJ45" s="5">
        <v>60</v>
      </c>
      <c r="CK45" s="5">
        <v>100</v>
      </c>
      <c r="CL45" s="30">
        <f t="shared" si="0"/>
        <v>1.0204081632653061</v>
      </c>
      <c r="CM45" s="5">
        <v>134</v>
      </c>
      <c r="CN45" s="140">
        <f t="shared" si="1"/>
        <v>1.0229007633587786</v>
      </c>
      <c r="CO45" s="5">
        <v>3049</v>
      </c>
      <c r="CP45" s="139">
        <f t="shared" si="2"/>
        <v>1.0016425755584757</v>
      </c>
    </row>
    <row r="46" spans="2:94" x14ac:dyDescent="0.3">
      <c r="CA46" s="5">
        <v>39</v>
      </c>
      <c r="CB46" s="5">
        <v>3990</v>
      </c>
      <c r="CC46" s="30">
        <f t="shared" si="3"/>
        <v>1.0472440944881889</v>
      </c>
      <c r="CD46" s="5">
        <v>11300</v>
      </c>
      <c r="CE46" s="30">
        <f t="shared" si="4"/>
        <v>1.0511627906976744</v>
      </c>
      <c r="CF46" s="5">
        <v>0</v>
      </c>
      <c r="CG46" s="30">
        <v>0</v>
      </c>
      <c r="CI46" s="5">
        <v>39</v>
      </c>
      <c r="CJ46" s="5">
        <v>63</v>
      </c>
      <c r="CK46" s="5">
        <v>102</v>
      </c>
      <c r="CL46" s="30">
        <f t="shared" si="0"/>
        <v>1.02</v>
      </c>
      <c r="CM46" s="5">
        <v>136</v>
      </c>
      <c r="CN46" s="140">
        <f t="shared" si="1"/>
        <v>1.0149253731343284</v>
      </c>
      <c r="CO46" s="5">
        <v>3058</v>
      </c>
      <c r="CP46" s="139">
        <f t="shared" si="2"/>
        <v>1.0029517874713021</v>
      </c>
    </row>
    <row r="47" spans="2:94" x14ac:dyDescent="0.3">
      <c r="CA47" s="5">
        <v>40</v>
      </c>
      <c r="CB47" s="5">
        <v>4150</v>
      </c>
      <c r="CC47" s="30">
        <f t="shared" si="3"/>
        <v>1.0401002506265664</v>
      </c>
      <c r="CD47" s="5">
        <v>11770</v>
      </c>
      <c r="CE47" s="30">
        <f t="shared" si="4"/>
        <v>1.0415929203539822</v>
      </c>
      <c r="CF47" s="5">
        <v>1700</v>
      </c>
      <c r="CG47" s="30">
        <f>CF47/CF37</f>
        <v>1.3076923076923077</v>
      </c>
      <c r="CI47" s="5">
        <v>40</v>
      </c>
      <c r="CJ47" s="5">
        <v>66</v>
      </c>
      <c r="CK47" s="5">
        <v>104</v>
      </c>
      <c r="CL47" s="30">
        <f t="shared" si="0"/>
        <v>1.0196078431372548</v>
      </c>
      <c r="CM47" s="5">
        <v>139</v>
      </c>
      <c r="CN47" s="140">
        <f t="shared" si="1"/>
        <v>1.0220588235294117</v>
      </c>
      <c r="CO47" s="5">
        <v>3067</v>
      </c>
      <c r="CP47" s="139">
        <f t="shared" si="2"/>
        <v>1.0029431000654023</v>
      </c>
    </row>
    <row r="48" spans="2:94" x14ac:dyDescent="0.3">
      <c r="CA48" s="5">
        <v>41</v>
      </c>
      <c r="CB48" s="5">
        <v>4310</v>
      </c>
      <c r="CC48" s="30">
        <f t="shared" si="3"/>
        <v>1.03855421686747</v>
      </c>
      <c r="CD48" s="5">
        <v>12240</v>
      </c>
      <c r="CE48" s="30">
        <f t="shared" si="4"/>
        <v>1.0399320305862363</v>
      </c>
      <c r="CF48" s="5">
        <v>0</v>
      </c>
      <c r="CG48" s="30">
        <v>0</v>
      </c>
      <c r="CI48" s="5">
        <v>41</v>
      </c>
      <c r="CJ48" s="5">
        <v>68</v>
      </c>
      <c r="CK48" s="5">
        <v>105</v>
      </c>
      <c r="CL48" s="30">
        <f t="shared" si="0"/>
        <v>1.0096153846153846</v>
      </c>
      <c r="CM48" s="5">
        <v>140</v>
      </c>
      <c r="CN48" s="140">
        <f t="shared" si="1"/>
        <v>1.0071942446043165</v>
      </c>
      <c r="CO48" s="5">
        <v>3072</v>
      </c>
      <c r="CP48" s="139">
        <f t="shared" si="2"/>
        <v>1.0016302575806977</v>
      </c>
    </row>
    <row r="49" spans="2:94" x14ac:dyDescent="0.3">
      <c r="CA49" s="5">
        <v>42</v>
      </c>
      <c r="CB49" s="5">
        <v>4450</v>
      </c>
      <c r="CC49" s="30">
        <f t="shared" si="3"/>
        <v>1.0324825986078887</v>
      </c>
      <c r="CD49" s="5">
        <v>12590</v>
      </c>
      <c r="CE49" s="30">
        <f t="shared" si="4"/>
        <v>1.02859477124183</v>
      </c>
      <c r="CF49" s="5">
        <v>0</v>
      </c>
      <c r="CG49" s="30">
        <v>0</v>
      </c>
      <c r="CI49" s="5">
        <v>42</v>
      </c>
      <c r="CJ49" s="5">
        <v>71</v>
      </c>
      <c r="CK49" s="5">
        <v>108</v>
      </c>
      <c r="CL49" s="30">
        <f t="shared" si="0"/>
        <v>1.0285714285714285</v>
      </c>
      <c r="CM49" s="5">
        <v>144</v>
      </c>
      <c r="CN49" s="140">
        <f t="shared" si="1"/>
        <v>1.0285714285714285</v>
      </c>
      <c r="CO49" s="5">
        <v>3081</v>
      </c>
      <c r="CP49" s="139">
        <f t="shared" si="2"/>
        <v>1.0029296875</v>
      </c>
    </row>
    <row r="50" spans="2:94" x14ac:dyDescent="0.3">
      <c r="B50" s="78" t="s">
        <v>1577</v>
      </c>
      <c r="CA50" s="5">
        <v>43</v>
      </c>
      <c r="CB50" s="5">
        <v>4560</v>
      </c>
      <c r="CC50" s="30">
        <f t="shared" si="3"/>
        <v>1.0247191011235954</v>
      </c>
      <c r="CD50" s="5">
        <v>13020</v>
      </c>
      <c r="CE50" s="30">
        <f t="shared" si="4"/>
        <v>1.034154090548054</v>
      </c>
      <c r="CF50" s="5">
        <v>0</v>
      </c>
      <c r="CG50" s="30">
        <v>0</v>
      </c>
      <c r="CI50" s="5">
        <v>43</v>
      </c>
      <c r="CJ50" s="5">
        <v>74</v>
      </c>
      <c r="CK50" s="5">
        <v>110</v>
      </c>
      <c r="CL50" s="30">
        <f t="shared" si="0"/>
        <v>1.0185185185185186</v>
      </c>
      <c r="CM50" s="5">
        <v>146</v>
      </c>
      <c r="CN50" s="140">
        <f t="shared" si="1"/>
        <v>1.0138888888888888</v>
      </c>
      <c r="CO50" s="5">
        <v>3090</v>
      </c>
      <c r="CP50" s="139">
        <f t="shared" si="2"/>
        <v>1.0029211295034079</v>
      </c>
    </row>
    <row r="51" spans="2:94" x14ac:dyDescent="0.3">
      <c r="CA51" s="5">
        <v>44</v>
      </c>
      <c r="CB51" s="5">
        <v>4710</v>
      </c>
      <c r="CC51" s="30">
        <f t="shared" si="3"/>
        <v>1.0328947368421053</v>
      </c>
      <c r="CD51" s="5">
        <v>13320</v>
      </c>
      <c r="CE51" s="30">
        <f t="shared" si="4"/>
        <v>1.0230414746543779</v>
      </c>
      <c r="CF51" s="5">
        <v>0</v>
      </c>
      <c r="CG51" s="30">
        <v>0</v>
      </c>
      <c r="CI51" s="5">
        <v>44</v>
      </c>
      <c r="CJ51" s="5">
        <v>77</v>
      </c>
      <c r="CK51" s="5">
        <v>111</v>
      </c>
      <c r="CL51" s="30">
        <f t="shared" si="0"/>
        <v>1.009090909090909</v>
      </c>
      <c r="CM51" s="5">
        <v>149</v>
      </c>
      <c r="CN51" s="140">
        <f t="shared" si="1"/>
        <v>1.0205479452054795</v>
      </c>
      <c r="CO51" s="5">
        <v>3098</v>
      </c>
      <c r="CP51" s="139">
        <f t="shared" si="2"/>
        <v>1.002588996763754</v>
      </c>
    </row>
    <row r="52" spans="2:94" x14ac:dyDescent="0.3">
      <c r="CA52" s="5">
        <v>45</v>
      </c>
      <c r="CB52" s="5">
        <v>4890</v>
      </c>
      <c r="CC52" s="30">
        <f t="shared" si="3"/>
        <v>1.0382165605095541</v>
      </c>
      <c r="CD52" s="5">
        <v>14020</v>
      </c>
      <c r="CE52" s="30">
        <f t="shared" si="4"/>
        <v>1.0525525525525525</v>
      </c>
      <c r="CF52" s="5">
        <v>0</v>
      </c>
      <c r="CG52" s="30">
        <v>0</v>
      </c>
      <c r="CI52" s="5">
        <v>45</v>
      </c>
      <c r="CJ52" s="5">
        <v>79</v>
      </c>
      <c r="CK52" s="5">
        <v>113</v>
      </c>
      <c r="CL52" s="30">
        <f t="shared" si="0"/>
        <v>1.0180180180180181</v>
      </c>
      <c r="CM52" s="5">
        <v>150</v>
      </c>
      <c r="CN52" s="140">
        <f t="shared" si="1"/>
        <v>1.0067114093959733</v>
      </c>
      <c r="CO52" s="5">
        <v>3104</v>
      </c>
      <c r="CP52" s="139">
        <f t="shared" si="2"/>
        <v>1.0019367333763718</v>
      </c>
    </row>
    <row r="53" spans="2:94" x14ac:dyDescent="0.3">
      <c r="CA53" s="5">
        <v>46</v>
      </c>
      <c r="CB53" s="5">
        <v>5050</v>
      </c>
      <c r="CC53" s="30">
        <f t="shared" si="3"/>
        <v>1.0327198364008181</v>
      </c>
      <c r="CD53" s="5">
        <v>14410</v>
      </c>
      <c r="CE53" s="30">
        <f t="shared" si="4"/>
        <v>1.0278174037089871</v>
      </c>
      <c r="CF53" s="5">
        <v>0</v>
      </c>
      <c r="CG53" s="30">
        <v>0</v>
      </c>
      <c r="CI53" s="5">
        <v>46</v>
      </c>
      <c r="CJ53" s="5">
        <v>82</v>
      </c>
      <c r="CK53" s="5">
        <v>115</v>
      </c>
      <c r="CL53" s="30">
        <f t="shared" si="0"/>
        <v>1.0176991150442478</v>
      </c>
      <c r="CM53" s="5">
        <v>154</v>
      </c>
      <c r="CN53" s="140">
        <f t="shared" si="1"/>
        <v>1.0266666666666666</v>
      </c>
      <c r="CO53" s="5">
        <v>3113</v>
      </c>
      <c r="CP53" s="139">
        <f t="shared" si="2"/>
        <v>1.0028994845360826</v>
      </c>
    </row>
    <row r="54" spans="2:94" x14ac:dyDescent="0.3">
      <c r="CA54" s="5">
        <v>47</v>
      </c>
      <c r="CB54" s="5">
        <v>5210</v>
      </c>
      <c r="CC54" s="30">
        <f t="shared" si="3"/>
        <v>1.0316831683168317</v>
      </c>
      <c r="CD54" s="5">
        <v>14900</v>
      </c>
      <c r="CE54" s="30">
        <f t="shared" si="4"/>
        <v>1.0340041637751562</v>
      </c>
      <c r="CF54" s="5">
        <v>0</v>
      </c>
      <c r="CG54" s="30">
        <v>0</v>
      </c>
      <c r="CI54" s="5">
        <v>47</v>
      </c>
      <c r="CJ54" s="5">
        <v>85</v>
      </c>
      <c r="CK54" s="5">
        <v>117</v>
      </c>
      <c r="CL54" s="30">
        <f t="shared" si="0"/>
        <v>1.017391304347826</v>
      </c>
      <c r="CM54" s="5">
        <v>156</v>
      </c>
      <c r="CN54" s="140">
        <f t="shared" si="1"/>
        <v>1.0129870129870129</v>
      </c>
      <c r="CO54" s="5">
        <v>3121</v>
      </c>
      <c r="CP54" s="139">
        <f t="shared" si="2"/>
        <v>1.0025698682942499</v>
      </c>
    </row>
    <row r="55" spans="2:94" x14ac:dyDescent="0.3">
      <c r="CA55" s="5">
        <v>48</v>
      </c>
      <c r="CB55" s="5">
        <v>5420</v>
      </c>
      <c r="CC55" s="30">
        <f t="shared" si="3"/>
        <v>1.0403071017274472</v>
      </c>
      <c r="CD55" s="5">
        <v>15400</v>
      </c>
      <c r="CE55" s="30">
        <f t="shared" si="4"/>
        <v>1.0335570469798658</v>
      </c>
      <c r="CF55" s="5">
        <v>0</v>
      </c>
      <c r="CG55" s="30">
        <v>0</v>
      </c>
      <c r="CI55" s="5">
        <v>48</v>
      </c>
      <c r="CJ55" s="5">
        <v>88</v>
      </c>
      <c r="CK55" s="5">
        <v>119</v>
      </c>
      <c r="CL55" s="30">
        <f t="shared" si="0"/>
        <v>1.017094017094017</v>
      </c>
      <c r="CM55" s="5">
        <v>159</v>
      </c>
      <c r="CN55" s="140">
        <f t="shared" si="1"/>
        <v>1.0192307692307692</v>
      </c>
      <c r="CO55" s="5">
        <v>3130</v>
      </c>
      <c r="CP55" s="139">
        <f t="shared" si="2"/>
        <v>1.0028836911246395</v>
      </c>
    </row>
    <row r="56" spans="2:94" x14ac:dyDescent="0.3">
      <c r="CA56" s="5">
        <v>49</v>
      </c>
      <c r="CB56" s="5">
        <v>5570</v>
      </c>
      <c r="CC56" s="30">
        <f t="shared" si="3"/>
        <v>1.0276752767527675</v>
      </c>
      <c r="CD56" s="5">
        <v>15950</v>
      </c>
      <c r="CE56" s="30">
        <f t="shared" si="4"/>
        <v>1.0357142857142858</v>
      </c>
      <c r="CF56" s="5">
        <v>0</v>
      </c>
      <c r="CG56" s="30">
        <v>0</v>
      </c>
      <c r="CI56" s="5">
        <v>49</v>
      </c>
      <c r="CJ56" s="5">
        <v>91</v>
      </c>
      <c r="CK56" s="5">
        <v>122</v>
      </c>
      <c r="CL56" s="30">
        <f t="shared" si="0"/>
        <v>1.0252100840336134</v>
      </c>
      <c r="CM56" s="5">
        <v>162</v>
      </c>
      <c r="CN56" s="140">
        <f t="shared" si="1"/>
        <v>1.0188679245283019</v>
      </c>
      <c r="CO56" s="5">
        <v>3139</v>
      </c>
      <c r="CP56" s="139">
        <f t="shared" si="2"/>
        <v>1.0028753993610224</v>
      </c>
    </row>
    <row r="57" spans="2:94" x14ac:dyDescent="0.3">
      <c r="CA57" s="5">
        <v>50</v>
      </c>
      <c r="CB57" s="5">
        <v>5900</v>
      </c>
      <c r="CC57" s="30">
        <f t="shared" si="3"/>
        <v>1.0592459605026929</v>
      </c>
      <c r="CD57" s="5">
        <v>16460</v>
      </c>
      <c r="CE57" s="30">
        <f t="shared" si="4"/>
        <v>1.031974921630094</v>
      </c>
      <c r="CF57" s="5">
        <v>2200</v>
      </c>
      <c r="CG57" s="30">
        <f>CF57/CF47</f>
        <v>1.2941176470588236</v>
      </c>
      <c r="CI57" s="5">
        <v>50</v>
      </c>
      <c r="CJ57" s="5">
        <v>94</v>
      </c>
      <c r="CK57" s="5">
        <v>123</v>
      </c>
      <c r="CL57" s="30">
        <f t="shared" si="0"/>
        <v>1.0081967213114753</v>
      </c>
      <c r="CM57" s="5">
        <v>165</v>
      </c>
      <c r="CN57" s="140">
        <f t="shared" si="1"/>
        <v>1.0185185185185186</v>
      </c>
      <c r="CO57" s="5">
        <v>3147</v>
      </c>
      <c r="CP57" s="139">
        <f t="shared" si="2"/>
        <v>1.0025485823510671</v>
      </c>
    </row>
    <row r="58" spans="2:94" x14ac:dyDescent="0.3">
      <c r="CA58" s="5">
        <v>51</v>
      </c>
      <c r="CB58" s="5">
        <v>6100</v>
      </c>
      <c r="CC58" s="30">
        <f t="shared" si="3"/>
        <v>1.0338983050847457</v>
      </c>
      <c r="CD58" s="5">
        <v>17020</v>
      </c>
      <c r="CE58" s="30">
        <f t="shared" si="4"/>
        <v>1.0340218712029161</v>
      </c>
      <c r="CF58" s="5">
        <v>0</v>
      </c>
      <c r="CG58" s="30">
        <v>0</v>
      </c>
      <c r="CI58" s="5">
        <v>51</v>
      </c>
      <c r="CJ58" s="5">
        <v>97</v>
      </c>
      <c r="CK58" s="5">
        <v>125</v>
      </c>
      <c r="CL58" s="30">
        <f t="shared" si="0"/>
        <v>1.0162601626016261</v>
      </c>
      <c r="CM58" s="5">
        <v>167</v>
      </c>
      <c r="CN58" s="140">
        <f t="shared" si="1"/>
        <v>1.0121212121212122</v>
      </c>
      <c r="CO58" s="5">
        <v>3156</v>
      </c>
      <c r="CP58" s="139">
        <f t="shared" si="2"/>
        <v>1.0028598665395614</v>
      </c>
    </row>
    <row r="59" spans="2:94" x14ac:dyDescent="0.3">
      <c r="CA59" s="5">
        <v>52</v>
      </c>
      <c r="CB59" s="5">
        <v>6040</v>
      </c>
      <c r="CC59" s="30">
        <f t="shared" si="3"/>
        <v>0.99016393442622952</v>
      </c>
      <c r="CD59" s="5">
        <v>17340</v>
      </c>
      <c r="CE59" s="30">
        <f t="shared" si="4"/>
        <v>1.0188014101057579</v>
      </c>
      <c r="CF59" s="5">
        <v>0</v>
      </c>
      <c r="CG59" s="30">
        <v>0</v>
      </c>
      <c r="CI59" s="5">
        <v>52</v>
      </c>
      <c r="CJ59" s="5">
        <v>101</v>
      </c>
      <c r="CK59" s="5">
        <v>129</v>
      </c>
      <c r="CL59" s="30">
        <f t="shared" si="0"/>
        <v>1.032</v>
      </c>
      <c r="CM59" s="5">
        <v>172</v>
      </c>
      <c r="CN59" s="140">
        <f t="shared" si="1"/>
        <v>1.0299401197604789</v>
      </c>
      <c r="CO59" s="5">
        <v>3168</v>
      </c>
      <c r="CP59" s="139">
        <f t="shared" si="2"/>
        <v>1.0038022813688212</v>
      </c>
    </row>
    <row r="60" spans="2:94" x14ac:dyDescent="0.3">
      <c r="CA60" s="5">
        <v>53</v>
      </c>
      <c r="CB60" s="5">
        <v>6180</v>
      </c>
      <c r="CC60" s="30">
        <f t="shared" si="3"/>
        <v>1.0231788079470199</v>
      </c>
      <c r="CD60" s="5">
        <v>17680</v>
      </c>
      <c r="CE60" s="30">
        <f t="shared" si="4"/>
        <v>1.0196078431372548</v>
      </c>
      <c r="CF60" s="5">
        <v>0</v>
      </c>
      <c r="CG60" s="30">
        <v>0</v>
      </c>
      <c r="CI60" s="5">
        <v>53</v>
      </c>
      <c r="CJ60" s="5">
        <v>104</v>
      </c>
      <c r="CK60" s="5">
        <v>130</v>
      </c>
      <c r="CL60" s="30">
        <f t="shared" si="0"/>
        <v>1.0077519379844961</v>
      </c>
      <c r="CM60" s="5">
        <v>174</v>
      </c>
      <c r="CN60" s="140">
        <f t="shared" si="1"/>
        <v>1.0116279069767442</v>
      </c>
      <c r="CO60" s="5">
        <v>3176</v>
      </c>
      <c r="CP60" s="139">
        <f t="shared" si="2"/>
        <v>1.0025252525252526</v>
      </c>
    </row>
    <row r="61" spans="2:94" x14ac:dyDescent="0.3">
      <c r="CA61" s="5">
        <v>54</v>
      </c>
      <c r="CB61" s="5">
        <v>7930</v>
      </c>
      <c r="CC61" s="30">
        <f t="shared" si="3"/>
        <v>1.2831715210355987</v>
      </c>
      <c r="CD61" s="5">
        <v>19580</v>
      </c>
      <c r="CE61" s="30">
        <f t="shared" si="4"/>
        <v>1.1074660633484164</v>
      </c>
      <c r="CF61" s="5">
        <v>0</v>
      </c>
      <c r="CG61" s="30">
        <v>0</v>
      </c>
      <c r="CI61" s="5">
        <v>54</v>
      </c>
      <c r="CJ61" s="5">
        <v>107</v>
      </c>
      <c r="CK61" s="5">
        <v>132</v>
      </c>
      <c r="CL61" s="30">
        <f t="shared" si="0"/>
        <v>1.0153846153846153</v>
      </c>
      <c r="CM61" s="5">
        <v>176</v>
      </c>
      <c r="CN61" s="140">
        <f t="shared" si="1"/>
        <v>1.0114942528735633</v>
      </c>
      <c r="CO61" s="5">
        <v>3185</v>
      </c>
      <c r="CP61" s="139">
        <f t="shared" si="2"/>
        <v>1.0028337531486147</v>
      </c>
    </row>
    <row r="62" spans="2:94" x14ac:dyDescent="0.3">
      <c r="CA62" s="5">
        <v>55</v>
      </c>
      <c r="CB62" s="5">
        <v>8270</v>
      </c>
      <c r="CC62" s="30">
        <f t="shared" si="3"/>
        <v>1.0428751576292561</v>
      </c>
      <c r="CD62" s="5">
        <v>20130</v>
      </c>
      <c r="CE62" s="30">
        <f t="shared" si="4"/>
        <v>1.0280898876404494</v>
      </c>
      <c r="CF62" s="5">
        <v>0</v>
      </c>
      <c r="CG62" s="30">
        <v>0</v>
      </c>
      <c r="CI62" s="5">
        <v>55</v>
      </c>
      <c r="CJ62" s="5">
        <v>110</v>
      </c>
      <c r="CK62" s="5">
        <v>135</v>
      </c>
      <c r="CL62" s="30">
        <f t="shared" si="0"/>
        <v>1.0227272727272727</v>
      </c>
      <c r="CM62" s="5">
        <v>180</v>
      </c>
      <c r="CN62" s="140">
        <f t="shared" si="1"/>
        <v>1.0227272727272727</v>
      </c>
      <c r="CO62" s="5">
        <v>3193</v>
      </c>
      <c r="CP62" s="139">
        <f t="shared" si="2"/>
        <v>1.0025117739403453</v>
      </c>
    </row>
    <row r="63" spans="2:94" x14ac:dyDescent="0.3">
      <c r="CA63" s="5">
        <v>56</v>
      </c>
      <c r="CB63" s="5">
        <v>8420</v>
      </c>
      <c r="CC63" s="30">
        <f t="shared" si="3"/>
        <v>1.0181378476420797</v>
      </c>
      <c r="CD63" s="5">
        <v>20650</v>
      </c>
      <c r="CE63" s="30">
        <f t="shared" si="4"/>
        <v>1.0258320914058618</v>
      </c>
      <c r="CF63" s="5">
        <v>0</v>
      </c>
      <c r="CG63" s="30">
        <v>0</v>
      </c>
      <c r="CI63" s="5">
        <v>56</v>
      </c>
      <c r="CJ63" s="5">
        <v>113</v>
      </c>
      <c r="CK63" s="5">
        <v>137</v>
      </c>
      <c r="CL63" s="30">
        <f t="shared" si="0"/>
        <v>1.0148148148148148</v>
      </c>
      <c r="CM63" s="5">
        <v>182</v>
      </c>
      <c r="CN63" s="140">
        <f t="shared" si="1"/>
        <v>1.0111111111111111</v>
      </c>
      <c r="CO63" s="5">
        <v>3202</v>
      </c>
      <c r="CP63" s="139">
        <f t="shared" si="2"/>
        <v>1.0028186658315064</v>
      </c>
    </row>
    <row r="64" spans="2:94" x14ac:dyDescent="0.3">
      <c r="CA64" s="5">
        <v>57</v>
      </c>
      <c r="CB64" s="5">
        <v>8440</v>
      </c>
      <c r="CC64" s="30">
        <f t="shared" si="3"/>
        <v>1.002375296912114</v>
      </c>
      <c r="CD64" s="5">
        <v>21100</v>
      </c>
      <c r="CE64" s="30">
        <f t="shared" si="4"/>
        <v>1.0217917675544794</v>
      </c>
      <c r="CF64" s="5">
        <v>0</v>
      </c>
      <c r="CG64" s="30">
        <v>0</v>
      </c>
      <c r="CI64" s="5">
        <v>57</v>
      </c>
      <c r="CJ64" s="5">
        <v>117</v>
      </c>
      <c r="CK64" s="5">
        <v>139</v>
      </c>
      <c r="CL64" s="30">
        <f t="shared" si="0"/>
        <v>1.0145985401459854</v>
      </c>
      <c r="CM64" s="5">
        <v>186</v>
      </c>
      <c r="CN64" s="140">
        <f t="shared" si="1"/>
        <v>1.0219780219780219</v>
      </c>
      <c r="CO64" s="5">
        <v>3214</v>
      </c>
      <c r="CP64" s="139">
        <f t="shared" si="2"/>
        <v>1.0037476577139288</v>
      </c>
    </row>
    <row r="65" spans="2:94" x14ac:dyDescent="0.3">
      <c r="CA65" s="5">
        <v>58</v>
      </c>
      <c r="CB65" s="5">
        <v>8760</v>
      </c>
      <c r="CC65" s="30">
        <f t="shared" si="3"/>
        <v>1.0379146919431279</v>
      </c>
      <c r="CD65" s="5">
        <v>21560</v>
      </c>
      <c r="CE65" s="30">
        <f t="shared" si="4"/>
        <v>1.0218009478672985</v>
      </c>
      <c r="CF65" s="5">
        <v>0</v>
      </c>
      <c r="CG65" s="30">
        <v>0</v>
      </c>
      <c r="CI65" s="5">
        <v>58</v>
      </c>
      <c r="CJ65" s="5">
        <v>120</v>
      </c>
      <c r="CK65" s="5">
        <v>142</v>
      </c>
      <c r="CL65" s="30">
        <f t="shared" si="0"/>
        <v>1.0215827338129497</v>
      </c>
      <c r="CM65" s="5">
        <v>189</v>
      </c>
      <c r="CN65" s="140">
        <f t="shared" si="1"/>
        <v>1.0161290322580645</v>
      </c>
      <c r="CO65" s="5">
        <v>3222</v>
      </c>
      <c r="CP65" s="139">
        <f t="shared" si="2"/>
        <v>1.0024891101431239</v>
      </c>
    </row>
    <row r="66" spans="2:94" x14ac:dyDescent="0.3">
      <c r="CA66" s="5">
        <v>59</v>
      </c>
      <c r="CB66" s="5">
        <v>8860</v>
      </c>
      <c r="CC66" s="30">
        <f t="shared" si="3"/>
        <v>1.0114155251141552</v>
      </c>
      <c r="CD66" s="5">
        <v>21850</v>
      </c>
      <c r="CE66" s="30">
        <f t="shared" si="4"/>
        <v>1.0134508348794062</v>
      </c>
      <c r="CF66" s="5">
        <v>0</v>
      </c>
      <c r="CG66" s="30">
        <v>0</v>
      </c>
      <c r="CI66" s="5">
        <v>59</v>
      </c>
      <c r="CJ66" s="5">
        <v>123</v>
      </c>
      <c r="CK66" s="5">
        <v>144</v>
      </c>
      <c r="CL66" s="30">
        <f t="shared" si="0"/>
        <v>1.0140845070422535</v>
      </c>
      <c r="CM66" s="5">
        <v>192</v>
      </c>
      <c r="CN66" s="140">
        <f t="shared" si="1"/>
        <v>1.0158730158730158</v>
      </c>
      <c r="CO66" s="5">
        <v>3231</v>
      </c>
      <c r="CP66" s="139">
        <f t="shared" si="2"/>
        <v>1.0027932960893855</v>
      </c>
    </row>
    <row r="67" spans="2:94" x14ac:dyDescent="0.3">
      <c r="B67" t="s">
        <v>1578</v>
      </c>
      <c r="CA67" s="5">
        <v>60</v>
      </c>
      <c r="CB67" s="5">
        <v>9100</v>
      </c>
      <c r="CC67" s="30">
        <f t="shared" si="3"/>
        <v>1.0270880361173815</v>
      </c>
      <c r="CD67" s="5">
        <v>22540</v>
      </c>
      <c r="CE67" s="30">
        <f t="shared" si="4"/>
        <v>1.0315789473684212</v>
      </c>
      <c r="CF67" s="5">
        <v>2700</v>
      </c>
      <c r="CG67" s="30">
        <f>CF67/CF57</f>
        <v>1.2272727272727273</v>
      </c>
      <c r="CI67" s="5">
        <v>60</v>
      </c>
      <c r="CJ67" s="5">
        <v>127</v>
      </c>
      <c r="CK67" s="5">
        <v>146</v>
      </c>
      <c r="CL67" s="30">
        <f t="shared" si="0"/>
        <v>1.0138888888888888</v>
      </c>
      <c r="CM67" s="5">
        <v>195</v>
      </c>
      <c r="CN67" s="140">
        <f t="shared" si="1"/>
        <v>1.015625</v>
      </c>
      <c r="CO67" s="5">
        <v>3242</v>
      </c>
      <c r="CP67" s="139">
        <f t="shared" si="2"/>
        <v>1.003404518724853</v>
      </c>
    </row>
    <row r="68" spans="2:94" x14ac:dyDescent="0.3">
      <c r="B68" s="78" t="s">
        <v>1579</v>
      </c>
      <c r="CA68" s="5">
        <v>61</v>
      </c>
      <c r="CB68" s="5">
        <v>9270</v>
      </c>
      <c r="CC68" s="30">
        <f t="shared" si="3"/>
        <v>1.0186813186813186</v>
      </c>
      <c r="CD68" s="5">
        <v>23160</v>
      </c>
      <c r="CE68" s="30">
        <f t="shared" si="4"/>
        <v>1.0275066548358474</v>
      </c>
      <c r="CF68" s="5">
        <v>0</v>
      </c>
      <c r="CG68" s="30">
        <v>0</v>
      </c>
      <c r="CI68" s="5">
        <v>61</v>
      </c>
      <c r="CJ68" s="5">
        <v>130</v>
      </c>
      <c r="CK68" s="5">
        <v>149</v>
      </c>
      <c r="CL68" s="30">
        <f t="shared" si="0"/>
        <v>1.0205479452054795</v>
      </c>
      <c r="CM68" s="5">
        <v>198</v>
      </c>
      <c r="CN68" s="140">
        <f t="shared" si="1"/>
        <v>1.0153846153846153</v>
      </c>
      <c r="CO68" s="5">
        <v>3251</v>
      </c>
      <c r="CP68" s="139">
        <f t="shared" si="2"/>
        <v>1.0027760641579273</v>
      </c>
    </row>
    <row r="69" spans="2:94" x14ac:dyDescent="0.3">
      <c r="B69" s="79" t="s">
        <v>1580</v>
      </c>
      <c r="CA69" s="5">
        <v>62</v>
      </c>
      <c r="CB69" s="5">
        <v>9440</v>
      </c>
      <c r="CC69" s="30">
        <f t="shared" si="3"/>
        <v>1.0183387270765911</v>
      </c>
      <c r="CD69" s="5">
        <v>23560</v>
      </c>
      <c r="CE69" s="30">
        <f t="shared" si="4"/>
        <v>1.0172711571675301</v>
      </c>
      <c r="CF69" s="5">
        <v>0</v>
      </c>
      <c r="CG69" s="30">
        <v>0</v>
      </c>
      <c r="CI69" s="5">
        <v>62</v>
      </c>
      <c r="CJ69" s="5">
        <v>134</v>
      </c>
      <c r="CK69" s="5">
        <v>151</v>
      </c>
      <c r="CL69" s="30">
        <f t="shared" si="0"/>
        <v>1.0134228187919463</v>
      </c>
      <c r="CM69" s="5">
        <v>202</v>
      </c>
      <c r="CN69" s="140">
        <f t="shared" si="1"/>
        <v>1.0202020202020201</v>
      </c>
      <c r="CO69" s="5">
        <v>3263</v>
      </c>
      <c r="CP69" s="139">
        <f t="shared" si="2"/>
        <v>1.0036911719470931</v>
      </c>
    </row>
    <row r="70" spans="2:94" x14ac:dyDescent="0.3">
      <c r="B70" s="78" t="s">
        <v>1581</v>
      </c>
      <c r="CA70" s="5">
        <v>63</v>
      </c>
      <c r="CB70" s="5">
        <v>9650</v>
      </c>
      <c r="CC70" s="30">
        <f t="shared" si="3"/>
        <v>1.0222457627118644</v>
      </c>
      <c r="CD70" s="5">
        <v>24160</v>
      </c>
      <c r="CE70" s="30">
        <f t="shared" si="4"/>
        <v>1.0254668930390491</v>
      </c>
      <c r="CF70" s="5">
        <v>0</v>
      </c>
      <c r="CG70" s="30">
        <v>0</v>
      </c>
      <c r="CI70" s="5">
        <v>63</v>
      </c>
      <c r="CJ70" s="5">
        <v>137</v>
      </c>
      <c r="CK70" s="5">
        <v>153</v>
      </c>
      <c r="CL70" s="30">
        <f t="shared" si="0"/>
        <v>1.0132450331125828</v>
      </c>
      <c r="CM70" s="5">
        <v>204</v>
      </c>
      <c r="CN70" s="140">
        <f t="shared" si="1"/>
        <v>1.0099009900990099</v>
      </c>
      <c r="CO70" s="5">
        <v>3271</v>
      </c>
      <c r="CP70" s="139">
        <f t="shared" si="2"/>
        <v>1.0024517315353969</v>
      </c>
    </row>
    <row r="71" spans="2:94" x14ac:dyDescent="0.3">
      <c r="CA71" s="5">
        <v>64</v>
      </c>
      <c r="CB71" s="5">
        <v>10090</v>
      </c>
      <c r="CC71" s="30">
        <f t="shared" si="3"/>
        <v>1.0455958549222797</v>
      </c>
      <c r="CD71" s="5">
        <v>24910</v>
      </c>
      <c r="CE71" s="30">
        <f t="shared" si="4"/>
        <v>1.0310430463576159</v>
      </c>
      <c r="CF71" s="5">
        <v>0</v>
      </c>
      <c r="CG71" s="30">
        <v>0</v>
      </c>
      <c r="CI71" s="5">
        <v>64</v>
      </c>
      <c r="CJ71" s="5">
        <v>141</v>
      </c>
      <c r="CK71" s="5">
        <v>156</v>
      </c>
      <c r="CL71" s="30">
        <f t="shared" si="0"/>
        <v>1.0196078431372548</v>
      </c>
      <c r="CM71" s="5">
        <v>208</v>
      </c>
      <c r="CN71" s="140">
        <f t="shared" si="1"/>
        <v>1.0196078431372548</v>
      </c>
      <c r="CO71" s="5">
        <v>3283</v>
      </c>
      <c r="CP71" s="139">
        <f t="shared" si="2"/>
        <v>1.0036686028737389</v>
      </c>
    </row>
    <row r="72" spans="2:94" x14ac:dyDescent="0.3">
      <c r="CA72" s="5">
        <v>65</v>
      </c>
      <c r="CB72" s="5">
        <v>10310</v>
      </c>
      <c r="CC72" s="30">
        <f t="shared" si="3"/>
        <v>1.0218037661050545</v>
      </c>
      <c r="CD72" s="5">
        <v>25660</v>
      </c>
      <c r="CE72" s="30">
        <f t="shared" si="4"/>
        <v>1.030108390204737</v>
      </c>
      <c r="CF72" s="5">
        <v>0</v>
      </c>
      <c r="CG72" s="30">
        <v>0</v>
      </c>
      <c r="CI72" s="5">
        <v>65</v>
      </c>
      <c r="CJ72" s="5">
        <v>144</v>
      </c>
      <c r="CK72" s="5">
        <v>158</v>
      </c>
      <c r="CL72" s="30">
        <f t="shared" si="0"/>
        <v>1.0128205128205128</v>
      </c>
      <c r="CM72" s="5">
        <v>211</v>
      </c>
      <c r="CN72" s="140">
        <f t="shared" si="1"/>
        <v>1.0144230769230769</v>
      </c>
      <c r="CO72" s="5">
        <v>3291</v>
      </c>
      <c r="CP72" s="139">
        <f t="shared" si="2"/>
        <v>1.0024367956137679</v>
      </c>
    </row>
    <row r="73" spans="2:94" x14ac:dyDescent="0.3">
      <c r="CA73" s="5">
        <v>66</v>
      </c>
      <c r="CB73" s="5">
        <v>10570</v>
      </c>
      <c r="CC73" s="30">
        <f t="shared" si="3"/>
        <v>1.0252182347235694</v>
      </c>
      <c r="CD73" s="5">
        <v>26290</v>
      </c>
      <c r="CE73" s="30">
        <f t="shared" si="4"/>
        <v>1.024551831644583</v>
      </c>
      <c r="CF73" s="5">
        <v>0</v>
      </c>
      <c r="CG73" s="30">
        <v>0</v>
      </c>
      <c r="CI73" s="5">
        <v>66</v>
      </c>
      <c r="CJ73" s="5">
        <v>148</v>
      </c>
      <c r="CK73" s="5">
        <v>160</v>
      </c>
      <c r="CL73" s="30">
        <f t="shared" si="0"/>
        <v>1.0126582278481013</v>
      </c>
      <c r="CM73" s="5">
        <v>214</v>
      </c>
      <c r="CN73" s="140">
        <f t="shared" si="1"/>
        <v>1.014218009478673</v>
      </c>
      <c r="CO73" s="5">
        <v>3303</v>
      </c>
      <c r="CP73" s="139">
        <f t="shared" si="2"/>
        <v>1.0036463081130356</v>
      </c>
    </row>
    <row r="74" spans="2:94" x14ac:dyDescent="0.3">
      <c r="B74" t="s">
        <v>1582</v>
      </c>
      <c r="CA74" s="5">
        <v>67</v>
      </c>
      <c r="CB74" s="5">
        <v>10720</v>
      </c>
      <c r="CC74" s="30">
        <f t="shared" si="3"/>
        <v>1.0141911069063387</v>
      </c>
      <c r="CD74" s="5">
        <v>26830</v>
      </c>
      <c r="CE74" s="30">
        <f t="shared" si="4"/>
        <v>1.0205401293267402</v>
      </c>
      <c r="CF74" s="5">
        <v>0</v>
      </c>
      <c r="CG74" s="30">
        <v>0</v>
      </c>
      <c r="CI74" s="5">
        <v>67</v>
      </c>
      <c r="CJ74" s="5">
        <v>152</v>
      </c>
      <c r="CK74" s="5">
        <v>164</v>
      </c>
      <c r="CL74" s="30">
        <f t="shared" ref="CL74:CL137" si="5">CK74/CK73</f>
        <v>1.0249999999999999</v>
      </c>
      <c r="CM74" s="5">
        <v>218</v>
      </c>
      <c r="CN74" s="140">
        <f t="shared" ref="CN74:CN137" si="6">CM74/CM73</f>
        <v>1.0186915887850467</v>
      </c>
      <c r="CO74" s="5">
        <v>3314</v>
      </c>
      <c r="CP74" s="139">
        <f t="shared" ref="CP74:CP137" si="7">CO74/CO73</f>
        <v>1.0033303057826219</v>
      </c>
    </row>
    <row r="75" spans="2:94" x14ac:dyDescent="0.3">
      <c r="B75" s="78" t="s">
        <v>1583</v>
      </c>
      <c r="CA75" s="5">
        <v>68</v>
      </c>
      <c r="CB75" s="5">
        <v>10950</v>
      </c>
      <c r="CC75" s="30">
        <f t="shared" ref="CC75:CC183" si="8">CB75/CB74</f>
        <v>1.021455223880597</v>
      </c>
      <c r="CD75" s="5">
        <v>27380</v>
      </c>
      <c r="CE75" s="30">
        <f t="shared" ref="CE75:CE183" si="9">CD75/CD74</f>
        <v>1.0204994409243384</v>
      </c>
      <c r="CF75" s="5">
        <v>0</v>
      </c>
      <c r="CG75" s="30">
        <v>0</v>
      </c>
      <c r="CI75" s="5">
        <v>68</v>
      </c>
      <c r="CJ75" s="5">
        <v>155</v>
      </c>
      <c r="CK75" s="5">
        <v>165</v>
      </c>
      <c r="CL75" s="30">
        <f t="shared" si="5"/>
        <v>1.0060975609756098</v>
      </c>
      <c r="CM75" s="5">
        <v>221</v>
      </c>
      <c r="CN75" s="140">
        <f t="shared" si="6"/>
        <v>1.0137614678899083</v>
      </c>
      <c r="CO75" s="5">
        <v>3323</v>
      </c>
      <c r="CP75" s="139">
        <f t="shared" si="7"/>
        <v>1.0027157513578757</v>
      </c>
    </row>
    <row r="76" spans="2:94" x14ac:dyDescent="0.3">
      <c r="B76" t="s">
        <v>1584</v>
      </c>
      <c r="CA76" s="5">
        <v>69</v>
      </c>
      <c r="CB76" s="5">
        <v>11180</v>
      </c>
      <c r="CC76" s="30">
        <f t="shared" si="8"/>
        <v>1.0210045662100458</v>
      </c>
      <c r="CD76" s="5">
        <v>28040</v>
      </c>
      <c r="CE76" s="30">
        <f t="shared" si="9"/>
        <v>1.0241051862673485</v>
      </c>
      <c r="CF76" s="5">
        <v>0</v>
      </c>
      <c r="CG76" s="30">
        <v>0</v>
      </c>
      <c r="CI76" s="5">
        <v>69</v>
      </c>
      <c r="CJ76" s="5">
        <v>159</v>
      </c>
      <c r="CK76" s="5">
        <v>168</v>
      </c>
      <c r="CL76" s="30">
        <f t="shared" si="5"/>
        <v>1.0181818181818181</v>
      </c>
      <c r="CM76" s="5">
        <v>224</v>
      </c>
      <c r="CN76" s="140">
        <f t="shared" si="6"/>
        <v>1.0135746606334841</v>
      </c>
      <c r="CO76" s="5">
        <v>3335</v>
      </c>
      <c r="CP76" s="139">
        <f t="shared" si="7"/>
        <v>1.0036111947035811</v>
      </c>
    </row>
    <row r="77" spans="2:94" x14ac:dyDescent="0.3">
      <c r="B77" s="143" t="s">
        <v>1585</v>
      </c>
      <c r="CA77" s="5">
        <v>70</v>
      </c>
      <c r="CB77" s="5">
        <v>11460</v>
      </c>
      <c r="CC77" s="30">
        <f t="shared" si="8"/>
        <v>1.0250447227191413</v>
      </c>
      <c r="CD77" s="5">
        <v>28940</v>
      </c>
      <c r="CE77" s="30">
        <f t="shared" si="9"/>
        <v>1.0320970042796005</v>
      </c>
      <c r="CF77" s="5">
        <v>3200</v>
      </c>
      <c r="CG77" s="30">
        <f>CF77/CF67</f>
        <v>1.1851851851851851</v>
      </c>
      <c r="CI77" s="5">
        <v>70</v>
      </c>
      <c r="CJ77" s="5">
        <v>163</v>
      </c>
      <c r="CK77" s="5">
        <v>171</v>
      </c>
      <c r="CL77" s="30">
        <f t="shared" si="5"/>
        <v>1.0178571428571428</v>
      </c>
      <c r="CM77" s="5">
        <v>228</v>
      </c>
      <c r="CN77" s="140">
        <f t="shared" si="6"/>
        <v>1.0178571428571428</v>
      </c>
      <c r="CO77" s="5">
        <v>3346</v>
      </c>
      <c r="CP77" s="139">
        <f t="shared" si="7"/>
        <v>1.0032983508245876</v>
      </c>
    </row>
    <row r="78" spans="2:94" x14ac:dyDescent="0.3">
      <c r="CA78" s="5">
        <v>71</v>
      </c>
      <c r="CB78" s="5">
        <v>11670</v>
      </c>
      <c r="CC78" s="30">
        <f t="shared" si="8"/>
        <v>1.0183246073298429</v>
      </c>
      <c r="CD78" s="5">
        <v>29530</v>
      </c>
      <c r="CE78" s="30">
        <f t="shared" si="9"/>
        <v>1.020387007601935</v>
      </c>
      <c r="CF78" s="5">
        <v>0</v>
      </c>
      <c r="CG78" s="30">
        <v>0</v>
      </c>
      <c r="CI78" s="5">
        <v>71</v>
      </c>
      <c r="CJ78" s="5">
        <v>167</v>
      </c>
      <c r="CK78" s="5">
        <v>174</v>
      </c>
      <c r="CL78" s="30">
        <f t="shared" si="5"/>
        <v>1.0175438596491229</v>
      </c>
      <c r="CM78" s="5">
        <v>232</v>
      </c>
      <c r="CN78" s="140">
        <f t="shared" si="6"/>
        <v>1.0175438596491229</v>
      </c>
      <c r="CO78" s="5">
        <v>3358</v>
      </c>
      <c r="CP78" s="139">
        <f t="shared" si="7"/>
        <v>1.0035863717872087</v>
      </c>
    </row>
    <row r="79" spans="2:94" x14ac:dyDescent="0.3">
      <c r="CA79" s="5">
        <v>72</v>
      </c>
      <c r="CB79" s="5">
        <v>11920</v>
      </c>
      <c r="CC79" s="30">
        <f t="shared" si="8"/>
        <v>1.0214224507283634</v>
      </c>
      <c r="CD79" s="5">
        <v>30130</v>
      </c>
      <c r="CE79" s="30">
        <f t="shared" si="9"/>
        <v>1.0203183203521842</v>
      </c>
      <c r="CF79" s="5">
        <v>0</v>
      </c>
      <c r="CG79" s="30">
        <v>0</v>
      </c>
      <c r="CI79" s="5">
        <v>72</v>
      </c>
      <c r="CJ79" s="5">
        <v>170</v>
      </c>
      <c r="CK79" s="5">
        <v>176</v>
      </c>
      <c r="CL79" s="30">
        <f t="shared" si="5"/>
        <v>1.0114942528735633</v>
      </c>
      <c r="CM79" s="5">
        <v>235</v>
      </c>
      <c r="CN79" s="140">
        <f t="shared" si="6"/>
        <v>1.0129310344827587</v>
      </c>
      <c r="CO79" s="5">
        <v>3366</v>
      </c>
      <c r="CP79" s="139">
        <f t="shared" si="7"/>
        <v>1.0023823704586063</v>
      </c>
    </row>
    <row r="80" spans="2:94" x14ac:dyDescent="0.3">
      <c r="CA80" s="5">
        <v>73</v>
      </c>
      <c r="CB80" s="5">
        <v>12140</v>
      </c>
      <c r="CC80" s="30">
        <f t="shared" si="8"/>
        <v>1.0184563758389262</v>
      </c>
      <c r="CD80" s="5">
        <v>30850</v>
      </c>
      <c r="CE80" s="30">
        <f t="shared" si="9"/>
        <v>1.0238964487222038</v>
      </c>
      <c r="CF80" s="5">
        <v>0</v>
      </c>
      <c r="CG80" s="30">
        <v>0</v>
      </c>
      <c r="CI80" s="5">
        <v>73</v>
      </c>
      <c r="CJ80" s="5">
        <v>174</v>
      </c>
      <c r="CK80" s="5">
        <v>179</v>
      </c>
      <c r="CL80" s="30">
        <f t="shared" si="5"/>
        <v>1.0170454545454546</v>
      </c>
      <c r="CM80" s="5">
        <v>238</v>
      </c>
      <c r="CN80" s="140">
        <f t="shared" si="6"/>
        <v>1.0127659574468084</v>
      </c>
      <c r="CO80" s="5">
        <v>3378</v>
      </c>
      <c r="CP80" s="139">
        <f t="shared" si="7"/>
        <v>1.0035650623885919</v>
      </c>
    </row>
    <row r="81" spans="79:94" x14ac:dyDescent="0.3">
      <c r="CA81" s="5">
        <v>74</v>
      </c>
      <c r="CB81" s="5">
        <v>12780</v>
      </c>
      <c r="CC81" s="30">
        <f t="shared" si="8"/>
        <v>1.0527182866556837</v>
      </c>
      <c r="CD81" s="5">
        <v>32020</v>
      </c>
      <c r="CE81" s="30">
        <f t="shared" si="9"/>
        <v>1.0379254457050242</v>
      </c>
      <c r="CF81" s="5">
        <v>0</v>
      </c>
      <c r="CG81" s="30">
        <v>0</v>
      </c>
      <c r="CI81" s="5">
        <v>74</v>
      </c>
      <c r="CJ81" s="5">
        <v>178</v>
      </c>
      <c r="CK81" s="5">
        <v>181</v>
      </c>
      <c r="CL81" s="30">
        <f t="shared" si="5"/>
        <v>1.011173184357542</v>
      </c>
      <c r="CM81" s="5">
        <v>242</v>
      </c>
      <c r="CN81" s="140">
        <f t="shared" si="6"/>
        <v>1.0168067226890756</v>
      </c>
      <c r="CO81" s="5">
        <v>3389</v>
      </c>
      <c r="CP81" s="139">
        <f t="shared" si="7"/>
        <v>1.0032563647128478</v>
      </c>
    </row>
    <row r="82" spans="79:94" x14ac:dyDescent="0.3">
      <c r="CA82" s="5">
        <v>75</v>
      </c>
      <c r="CB82" s="5">
        <v>13090</v>
      </c>
      <c r="CC82" s="30">
        <f t="shared" si="8"/>
        <v>1.0242566510172144</v>
      </c>
      <c r="CD82" s="5">
        <v>32910</v>
      </c>
      <c r="CE82" s="30">
        <f t="shared" si="9"/>
        <v>1.027795128044972</v>
      </c>
      <c r="CF82" s="5">
        <v>0</v>
      </c>
      <c r="CG82" s="30">
        <v>0</v>
      </c>
      <c r="CI82" s="5">
        <v>75</v>
      </c>
      <c r="CJ82" s="5">
        <v>182</v>
      </c>
      <c r="CK82" s="5">
        <v>184</v>
      </c>
      <c r="CL82" s="30">
        <f t="shared" si="5"/>
        <v>1.0165745856353592</v>
      </c>
      <c r="CM82" s="5">
        <v>246</v>
      </c>
      <c r="CN82" s="140">
        <f t="shared" si="6"/>
        <v>1.0165289256198347</v>
      </c>
      <c r="CO82" s="5">
        <v>3401</v>
      </c>
      <c r="CP82" s="139">
        <f t="shared" si="7"/>
        <v>1.0035408675125406</v>
      </c>
    </row>
    <row r="83" spans="79:94" x14ac:dyDescent="0.3">
      <c r="CA83" s="5">
        <v>76</v>
      </c>
      <c r="CB83" s="5">
        <v>13370</v>
      </c>
      <c r="CC83" s="30">
        <f t="shared" si="8"/>
        <v>1.0213903743315509</v>
      </c>
      <c r="CD83" s="5">
        <v>33780</v>
      </c>
      <c r="CE83" s="30">
        <f t="shared" si="9"/>
        <v>1.0264357338195078</v>
      </c>
      <c r="CF83" s="5">
        <v>0</v>
      </c>
      <c r="CG83" s="30">
        <v>0</v>
      </c>
      <c r="CI83" s="5">
        <v>76</v>
      </c>
      <c r="CJ83" s="5">
        <v>186</v>
      </c>
      <c r="CK83" s="5">
        <v>187</v>
      </c>
      <c r="CL83" s="30">
        <f t="shared" si="5"/>
        <v>1.0163043478260869</v>
      </c>
      <c r="CM83" s="5">
        <v>249</v>
      </c>
      <c r="CN83" s="140">
        <f t="shared" si="6"/>
        <v>1.0121951219512195</v>
      </c>
      <c r="CO83" s="5">
        <v>3412</v>
      </c>
      <c r="CP83" s="139">
        <f t="shared" si="7"/>
        <v>1.0032343428403412</v>
      </c>
    </row>
    <row r="84" spans="79:94" x14ac:dyDescent="0.3">
      <c r="CA84" s="5">
        <v>77</v>
      </c>
      <c r="CB84" s="5">
        <v>13600</v>
      </c>
      <c r="CC84" s="30">
        <f t="shared" si="8"/>
        <v>1.0172026925953628</v>
      </c>
      <c r="CD84" s="5">
        <v>34450</v>
      </c>
      <c r="CE84" s="30">
        <f t="shared" si="9"/>
        <v>1.0198342214328004</v>
      </c>
      <c r="CF84" s="5">
        <v>0</v>
      </c>
      <c r="CG84" s="30">
        <v>0</v>
      </c>
      <c r="CI84" s="5">
        <v>77</v>
      </c>
      <c r="CJ84" s="5">
        <v>190</v>
      </c>
      <c r="CK84" s="5">
        <v>190</v>
      </c>
      <c r="CL84" s="30">
        <f t="shared" si="5"/>
        <v>1.0160427807486632</v>
      </c>
      <c r="CM84" s="5">
        <v>254</v>
      </c>
      <c r="CN84" s="140">
        <f t="shared" si="6"/>
        <v>1.0200803212851406</v>
      </c>
      <c r="CO84" s="5">
        <v>3424</v>
      </c>
      <c r="CP84" s="139">
        <f t="shared" si="7"/>
        <v>1.0035169988276671</v>
      </c>
    </row>
    <row r="85" spans="79:94" x14ac:dyDescent="0.3">
      <c r="CA85" s="5">
        <v>78</v>
      </c>
      <c r="CB85" s="5">
        <v>13890</v>
      </c>
      <c r="CC85" s="30">
        <f t="shared" si="8"/>
        <v>1.0213235294117646</v>
      </c>
      <c r="CD85" s="5">
        <v>35120</v>
      </c>
      <c r="CE85" s="30">
        <f t="shared" si="9"/>
        <v>1.0194484760522495</v>
      </c>
      <c r="CF85" s="5">
        <v>0</v>
      </c>
      <c r="CG85" s="30">
        <v>0</v>
      </c>
      <c r="CI85" s="5">
        <v>78</v>
      </c>
      <c r="CJ85" s="5">
        <v>194</v>
      </c>
      <c r="CK85" s="5">
        <v>192</v>
      </c>
      <c r="CL85" s="30">
        <f t="shared" si="5"/>
        <v>1.0105263157894737</v>
      </c>
      <c r="CM85" s="5">
        <v>257</v>
      </c>
      <c r="CN85" s="140">
        <f t="shared" si="6"/>
        <v>1.0118110236220472</v>
      </c>
      <c r="CO85" s="5">
        <v>3435</v>
      </c>
      <c r="CP85" s="139">
        <f t="shared" si="7"/>
        <v>1.00321261682243</v>
      </c>
    </row>
    <row r="86" spans="79:94" x14ac:dyDescent="0.3">
      <c r="CA86" s="5">
        <v>79</v>
      </c>
      <c r="CB86" s="5">
        <v>14180</v>
      </c>
      <c r="CC86" s="30">
        <f t="shared" si="8"/>
        <v>1.0208783297336212</v>
      </c>
      <c r="CD86" s="5">
        <v>35930</v>
      </c>
      <c r="CE86" s="30">
        <f t="shared" si="9"/>
        <v>1.0230637813211845</v>
      </c>
      <c r="CF86" s="5">
        <v>0</v>
      </c>
      <c r="CG86" s="30">
        <v>0</v>
      </c>
      <c r="CI86" s="5">
        <v>79</v>
      </c>
      <c r="CJ86" s="5">
        <v>198</v>
      </c>
      <c r="CK86" s="5">
        <v>195</v>
      </c>
      <c r="CL86" s="30">
        <f t="shared" si="5"/>
        <v>1.015625</v>
      </c>
      <c r="CM86" s="5">
        <v>260</v>
      </c>
      <c r="CN86" s="140">
        <f t="shared" si="6"/>
        <v>1.0116731517509727</v>
      </c>
      <c r="CO86" s="5">
        <v>3447</v>
      </c>
      <c r="CP86" s="139">
        <f t="shared" si="7"/>
        <v>1.0034934497816594</v>
      </c>
    </row>
    <row r="87" spans="79:94" x14ac:dyDescent="0.3">
      <c r="CA87" s="5">
        <v>80</v>
      </c>
      <c r="CB87" s="5">
        <v>14520</v>
      </c>
      <c r="CC87" s="30">
        <f t="shared" si="8"/>
        <v>1.0239774330042313</v>
      </c>
      <c r="CD87" s="5">
        <v>37000</v>
      </c>
      <c r="CE87" s="30">
        <f t="shared" si="9"/>
        <v>1.0297801280267187</v>
      </c>
      <c r="CF87" s="5">
        <v>3800</v>
      </c>
      <c r="CG87" s="30">
        <f>CF87/CF77</f>
        <v>1.1875</v>
      </c>
      <c r="CI87" s="5">
        <v>80</v>
      </c>
      <c r="CJ87" s="5">
        <v>202</v>
      </c>
      <c r="CK87" s="5">
        <v>198</v>
      </c>
      <c r="CL87" s="30">
        <f t="shared" si="5"/>
        <v>1.0153846153846153</v>
      </c>
      <c r="CM87" s="5">
        <v>264</v>
      </c>
      <c r="CN87" s="140">
        <f t="shared" si="6"/>
        <v>1.0153846153846153</v>
      </c>
      <c r="CO87" s="5">
        <v>3458</v>
      </c>
      <c r="CP87" s="139">
        <f t="shared" si="7"/>
        <v>1.0031911807368727</v>
      </c>
    </row>
    <row r="88" spans="79:94" x14ac:dyDescent="0.3">
      <c r="CA88" s="5">
        <v>81</v>
      </c>
      <c r="CB88" s="5">
        <v>14830</v>
      </c>
      <c r="CC88" s="30">
        <f t="shared" si="8"/>
        <v>1.0213498622589532</v>
      </c>
      <c r="CD88" s="5">
        <v>37830</v>
      </c>
      <c r="CE88" s="30">
        <f t="shared" si="9"/>
        <v>1.0224324324324325</v>
      </c>
      <c r="CF88" s="5">
        <v>0</v>
      </c>
      <c r="CG88" s="30">
        <v>0</v>
      </c>
      <c r="CI88" s="5">
        <v>81</v>
      </c>
      <c r="CJ88" s="5">
        <v>206</v>
      </c>
      <c r="CK88" s="5">
        <v>201</v>
      </c>
      <c r="CL88" s="30">
        <f t="shared" si="5"/>
        <v>1.0151515151515151</v>
      </c>
      <c r="CM88" s="5">
        <v>268</v>
      </c>
      <c r="CN88" s="140">
        <f t="shared" si="6"/>
        <v>1.0151515151515151</v>
      </c>
      <c r="CO88" s="5">
        <v>3470</v>
      </c>
      <c r="CP88" s="139">
        <f t="shared" si="7"/>
        <v>1.0034702139965297</v>
      </c>
    </row>
    <row r="89" spans="79:94" x14ac:dyDescent="0.3">
      <c r="CA89" s="5">
        <v>82</v>
      </c>
      <c r="CB89" s="5">
        <v>15290</v>
      </c>
      <c r="CC89" s="30">
        <f t="shared" si="8"/>
        <v>1.0310182063385029</v>
      </c>
      <c r="CD89" s="5">
        <v>38570</v>
      </c>
      <c r="CE89" s="30">
        <f t="shared" si="9"/>
        <v>1.0195611948189267</v>
      </c>
      <c r="CF89" s="5">
        <v>0</v>
      </c>
      <c r="CG89" s="30">
        <v>0</v>
      </c>
      <c r="CI89" s="5">
        <v>82</v>
      </c>
      <c r="CJ89" s="5">
        <v>210</v>
      </c>
      <c r="CK89" s="5">
        <v>204</v>
      </c>
      <c r="CL89" s="30">
        <f t="shared" si="5"/>
        <v>1.0149253731343284</v>
      </c>
      <c r="CM89" s="5">
        <v>272</v>
      </c>
      <c r="CN89" s="140">
        <f t="shared" si="6"/>
        <v>1.0149253731343284</v>
      </c>
      <c r="CO89" s="5">
        <v>3481</v>
      </c>
      <c r="CP89" s="139">
        <f t="shared" si="7"/>
        <v>1.0031700288184437</v>
      </c>
    </row>
    <row r="90" spans="79:94" x14ac:dyDescent="0.3">
      <c r="CA90" s="5">
        <v>83</v>
      </c>
      <c r="CB90" s="5">
        <v>15590</v>
      </c>
      <c r="CC90" s="30">
        <f t="shared" si="8"/>
        <v>1.0196206671026815</v>
      </c>
      <c r="CD90" s="5">
        <v>39430</v>
      </c>
      <c r="CE90" s="30">
        <f t="shared" si="9"/>
        <v>1.0222971221156338</v>
      </c>
      <c r="CF90" s="5">
        <v>0</v>
      </c>
      <c r="CG90" s="30">
        <v>0</v>
      </c>
      <c r="CI90" s="5">
        <v>83</v>
      </c>
      <c r="CJ90" s="5">
        <v>214</v>
      </c>
      <c r="CK90" s="5">
        <v>206</v>
      </c>
      <c r="CL90" s="30">
        <f t="shared" si="5"/>
        <v>1.0098039215686274</v>
      </c>
      <c r="CM90" s="5">
        <v>275</v>
      </c>
      <c r="CN90" s="140">
        <f t="shared" si="6"/>
        <v>1.0110294117647058</v>
      </c>
      <c r="CO90" s="5">
        <v>3493</v>
      </c>
      <c r="CP90" s="139">
        <f t="shared" si="7"/>
        <v>1.0034472852628555</v>
      </c>
    </row>
    <row r="91" spans="79:94" x14ac:dyDescent="0.3">
      <c r="CA91" s="5">
        <v>84</v>
      </c>
      <c r="CB91" s="5">
        <v>16050</v>
      </c>
      <c r="CC91" s="30">
        <f t="shared" si="8"/>
        <v>1.0295060936497755</v>
      </c>
      <c r="CD91" s="5">
        <v>40620</v>
      </c>
      <c r="CE91" s="30">
        <f t="shared" si="9"/>
        <v>1.0301800659396398</v>
      </c>
      <c r="CF91" s="5">
        <v>0</v>
      </c>
      <c r="CG91" s="30">
        <v>0</v>
      </c>
      <c r="CI91" s="5">
        <v>84</v>
      </c>
      <c r="CJ91" s="5">
        <v>219</v>
      </c>
      <c r="CK91" s="5">
        <v>209</v>
      </c>
      <c r="CL91" s="30">
        <f t="shared" si="5"/>
        <v>1.0145631067961165</v>
      </c>
      <c r="CM91" s="5">
        <v>279</v>
      </c>
      <c r="CN91" s="140">
        <f t="shared" si="6"/>
        <v>1.0145454545454546</v>
      </c>
      <c r="CO91" s="5">
        <v>3507</v>
      </c>
      <c r="CP91" s="139">
        <f t="shared" si="7"/>
        <v>1.0040080160320641</v>
      </c>
    </row>
    <row r="92" spans="79:94" x14ac:dyDescent="0.3">
      <c r="CA92" s="5">
        <v>85</v>
      </c>
      <c r="CB92" s="5">
        <v>16490</v>
      </c>
      <c r="CC92" s="30">
        <f t="shared" si="8"/>
        <v>1.0274143302180685</v>
      </c>
      <c r="CD92" s="5">
        <v>41960</v>
      </c>
      <c r="CE92" s="30">
        <f t="shared" si="9"/>
        <v>1.0329886755292959</v>
      </c>
      <c r="CF92" s="5">
        <v>0</v>
      </c>
      <c r="CG92" s="30">
        <v>0</v>
      </c>
      <c r="CI92" s="5">
        <v>85</v>
      </c>
      <c r="CJ92" s="5">
        <v>223</v>
      </c>
      <c r="CK92" s="5">
        <v>212</v>
      </c>
      <c r="CL92" s="30">
        <f t="shared" si="5"/>
        <v>1.0143540669856459</v>
      </c>
      <c r="CM92" s="5">
        <v>283</v>
      </c>
      <c r="CN92" s="140">
        <f t="shared" si="6"/>
        <v>1.0143369175627239</v>
      </c>
      <c r="CO92" s="5">
        <v>3519</v>
      </c>
      <c r="CP92" s="139">
        <f t="shared" si="7"/>
        <v>1.0034217279726261</v>
      </c>
    </row>
    <row r="93" spans="79:94" x14ac:dyDescent="0.3">
      <c r="CA93" s="5">
        <v>86</v>
      </c>
      <c r="CB93" s="5">
        <v>17040</v>
      </c>
      <c r="CC93" s="30">
        <f t="shared" si="8"/>
        <v>1.033353547604609</v>
      </c>
      <c r="CD93" s="5">
        <v>42880</v>
      </c>
      <c r="CE93" s="30">
        <f t="shared" si="9"/>
        <v>1.0219256434699715</v>
      </c>
      <c r="CF93" s="5">
        <v>0</v>
      </c>
      <c r="CG93" s="30">
        <v>0</v>
      </c>
      <c r="CI93" s="5">
        <v>86</v>
      </c>
      <c r="CJ93" s="5">
        <v>227</v>
      </c>
      <c r="CK93" s="5">
        <v>215</v>
      </c>
      <c r="CL93" s="30">
        <f t="shared" si="5"/>
        <v>1.0141509433962264</v>
      </c>
      <c r="CM93" s="5">
        <v>287</v>
      </c>
      <c r="CN93" s="140">
        <f t="shared" si="6"/>
        <v>1.0141342756183747</v>
      </c>
      <c r="CO93" s="5">
        <v>3530</v>
      </c>
      <c r="CP93" s="139">
        <f t="shared" si="7"/>
        <v>1.003125888036374</v>
      </c>
    </row>
    <row r="94" spans="79:94" x14ac:dyDescent="0.3">
      <c r="CA94" s="5">
        <v>87</v>
      </c>
      <c r="CB94" s="5">
        <v>17370</v>
      </c>
      <c r="CC94" s="30">
        <f t="shared" si="8"/>
        <v>1.0193661971830985</v>
      </c>
      <c r="CD94" s="5">
        <v>43810</v>
      </c>
      <c r="CE94" s="30">
        <f t="shared" si="9"/>
        <v>1.0216884328358209</v>
      </c>
      <c r="CF94" s="5">
        <v>0</v>
      </c>
      <c r="CG94" s="30">
        <v>0</v>
      </c>
      <c r="CI94" s="5">
        <v>87</v>
      </c>
      <c r="CJ94" s="5">
        <v>231</v>
      </c>
      <c r="CK94" s="5">
        <v>218</v>
      </c>
      <c r="CL94" s="30">
        <f t="shared" si="5"/>
        <v>1.0139534883720931</v>
      </c>
      <c r="CM94" s="5">
        <v>291</v>
      </c>
      <c r="CN94" s="140">
        <f t="shared" si="6"/>
        <v>1.0139372822299653</v>
      </c>
      <c r="CO94" s="5">
        <v>3542</v>
      </c>
      <c r="CP94" s="139">
        <f t="shared" si="7"/>
        <v>1.0033994334277621</v>
      </c>
    </row>
    <row r="95" spans="79:94" x14ac:dyDescent="0.3">
      <c r="CA95" s="5">
        <v>88</v>
      </c>
      <c r="CB95" s="5">
        <v>17500</v>
      </c>
      <c r="CC95" s="30">
        <f t="shared" si="8"/>
        <v>1.0074841681059297</v>
      </c>
      <c r="CD95" s="5">
        <v>44750</v>
      </c>
      <c r="CE95" s="30">
        <f t="shared" si="9"/>
        <v>1.0214562885186032</v>
      </c>
      <c r="CF95" s="5">
        <v>0</v>
      </c>
      <c r="CG95" s="30">
        <v>0</v>
      </c>
      <c r="CI95" s="5">
        <v>88</v>
      </c>
      <c r="CJ95" s="5">
        <v>236</v>
      </c>
      <c r="CK95" s="5">
        <v>221</v>
      </c>
      <c r="CL95" s="30">
        <f t="shared" si="5"/>
        <v>1.0137614678899083</v>
      </c>
      <c r="CM95" s="5">
        <v>295</v>
      </c>
      <c r="CN95" s="140">
        <f t="shared" si="6"/>
        <v>1.0137457044673539</v>
      </c>
      <c r="CO95" s="5">
        <v>3556</v>
      </c>
      <c r="CP95" s="139">
        <f t="shared" si="7"/>
        <v>1.0039525691699605</v>
      </c>
    </row>
    <row r="96" spans="79:94" x14ac:dyDescent="0.3">
      <c r="CA96" s="5">
        <v>89</v>
      </c>
      <c r="CB96" s="5">
        <v>18150</v>
      </c>
      <c r="CC96" s="30">
        <f t="shared" si="8"/>
        <v>1.0371428571428571</v>
      </c>
      <c r="CD96" s="5">
        <v>45910</v>
      </c>
      <c r="CE96" s="30">
        <f t="shared" si="9"/>
        <v>1.0259217877094973</v>
      </c>
      <c r="CF96" s="5">
        <v>0</v>
      </c>
      <c r="CG96" s="30">
        <v>0</v>
      </c>
      <c r="CI96" s="5">
        <v>89</v>
      </c>
      <c r="CJ96" s="5">
        <v>240</v>
      </c>
      <c r="CK96" s="5">
        <v>224</v>
      </c>
      <c r="CL96" s="30">
        <f t="shared" si="5"/>
        <v>1.0135746606334841</v>
      </c>
      <c r="CM96" s="5">
        <v>299</v>
      </c>
      <c r="CN96" s="140">
        <f t="shared" si="6"/>
        <v>1.0135593220338983</v>
      </c>
      <c r="CO96" s="5">
        <v>3568</v>
      </c>
      <c r="CP96" s="139">
        <f t="shared" si="7"/>
        <v>1.0033745781777277</v>
      </c>
    </row>
    <row r="97" spans="2:94" x14ac:dyDescent="0.3">
      <c r="CA97" s="5">
        <v>90</v>
      </c>
      <c r="CB97" s="5">
        <v>18540</v>
      </c>
      <c r="CC97" s="30">
        <f t="shared" si="8"/>
        <v>1.0214876033057851</v>
      </c>
      <c r="CD97" s="5">
        <v>47180</v>
      </c>
      <c r="CE97" s="30">
        <f t="shared" si="9"/>
        <v>1.0276628185580483</v>
      </c>
      <c r="CF97" s="5">
        <v>4400</v>
      </c>
      <c r="CG97" s="30">
        <f>CF97/CF87</f>
        <v>1.1578947368421053</v>
      </c>
      <c r="CI97" s="5">
        <v>90</v>
      </c>
      <c r="CJ97" s="5">
        <v>244</v>
      </c>
      <c r="CK97" s="5">
        <v>227</v>
      </c>
      <c r="CL97" s="30">
        <f t="shared" si="5"/>
        <v>1.0133928571428572</v>
      </c>
      <c r="CM97" s="5">
        <v>303</v>
      </c>
      <c r="CN97" s="140">
        <f t="shared" si="6"/>
        <v>1.0133779264214047</v>
      </c>
      <c r="CO97" s="5">
        <v>3579</v>
      </c>
      <c r="CP97" s="139">
        <f t="shared" si="7"/>
        <v>1.0030829596412556</v>
      </c>
    </row>
    <row r="98" spans="2:94" x14ac:dyDescent="0.3">
      <c r="CA98" s="5">
        <v>91</v>
      </c>
      <c r="CB98" s="5">
        <v>18930</v>
      </c>
      <c r="CC98" s="30">
        <f t="shared" si="8"/>
        <v>1.0210355987055015</v>
      </c>
      <c r="CD98" s="5">
        <v>48190</v>
      </c>
      <c r="CE98" s="30">
        <f t="shared" si="9"/>
        <v>1.0214073760067826</v>
      </c>
      <c r="CF98" s="5">
        <v>0</v>
      </c>
      <c r="CG98" s="30">
        <v>0</v>
      </c>
      <c r="CI98" s="5">
        <v>91</v>
      </c>
      <c r="CJ98" s="5">
        <v>249</v>
      </c>
      <c r="CK98" s="5">
        <v>230</v>
      </c>
      <c r="CL98" s="30">
        <f t="shared" si="5"/>
        <v>1.0132158590308371</v>
      </c>
      <c r="CM98" s="5">
        <v>307</v>
      </c>
      <c r="CN98" s="140">
        <f t="shared" si="6"/>
        <v>1.0132013201320131</v>
      </c>
      <c r="CO98" s="5">
        <v>3594</v>
      </c>
      <c r="CP98" s="139">
        <f t="shared" si="7"/>
        <v>1.0041911148365466</v>
      </c>
    </row>
    <row r="99" spans="2:94" x14ac:dyDescent="0.3">
      <c r="CA99" s="5">
        <v>92</v>
      </c>
      <c r="CB99" s="5">
        <v>19400</v>
      </c>
      <c r="CC99" s="30">
        <f t="shared" si="8"/>
        <v>1.0248283148441628</v>
      </c>
      <c r="CD99" s="5">
        <v>49520</v>
      </c>
      <c r="CE99" s="30">
        <f t="shared" si="9"/>
        <v>1.0275990869474996</v>
      </c>
      <c r="CF99" s="5">
        <v>0</v>
      </c>
      <c r="CG99" s="30">
        <v>0</v>
      </c>
      <c r="CI99" s="5">
        <v>92</v>
      </c>
      <c r="CJ99" s="5">
        <v>253</v>
      </c>
      <c r="CK99" s="5">
        <v>233</v>
      </c>
      <c r="CL99" s="30">
        <f t="shared" si="5"/>
        <v>1.0130434782608695</v>
      </c>
      <c r="CM99" s="5">
        <v>311</v>
      </c>
      <c r="CN99" s="140">
        <f t="shared" si="6"/>
        <v>1.0130293159609121</v>
      </c>
      <c r="CO99" s="5">
        <v>3605</v>
      </c>
      <c r="CP99" s="139">
        <f t="shared" si="7"/>
        <v>1.0030606566499722</v>
      </c>
    </row>
    <row r="100" spans="2:94" x14ac:dyDescent="0.3">
      <c r="B100" t="s">
        <v>1586</v>
      </c>
      <c r="CA100" s="5">
        <v>93</v>
      </c>
      <c r="CB100" s="5">
        <v>19800</v>
      </c>
      <c r="CC100" s="30">
        <f t="shared" si="8"/>
        <v>1.0206185567010309</v>
      </c>
      <c r="CD100" s="5">
        <v>50570</v>
      </c>
      <c r="CE100" s="30">
        <f t="shared" si="9"/>
        <v>1.0212035541195477</v>
      </c>
      <c r="CF100" s="5">
        <v>0</v>
      </c>
      <c r="CG100" s="30">
        <v>0</v>
      </c>
      <c r="CI100" s="5">
        <v>93</v>
      </c>
      <c r="CJ100" s="5">
        <v>258</v>
      </c>
      <c r="CK100" s="5">
        <v>236</v>
      </c>
      <c r="CL100" s="30">
        <f t="shared" si="5"/>
        <v>1.0128755364806867</v>
      </c>
      <c r="CM100" s="5">
        <v>315</v>
      </c>
      <c r="CN100" s="140">
        <f t="shared" si="6"/>
        <v>1.0128617363344052</v>
      </c>
      <c r="CO100" s="5">
        <v>3620</v>
      </c>
      <c r="CP100" s="139">
        <f t="shared" si="7"/>
        <v>1.0041608876560333</v>
      </c>
    </row>
    <row r="101" spans="2:94" x14ac:dyDescent="0.3">
      <c r="B101" s="79" t="s">
        <v>1587</v>
      </c>
      <c r="CA101" s="5">
        <v>94</v>
      </c>
      <c r="CB101" s="5">
        <v>20540</v>
      </c>
      <c r="CC101" s="30">
        <f t="shared" si="8"/>
        <v>1.0373737373737373</v>
      </c>
      <c r="CD101" s="5">
        <v>51960</v>
      </c>
      <c r="CE101" s="30">
        <f t="shared" si="9"/>
        <v>1.0274866521653154</v>
      </c>
      <c r="CF101" s="5">
        <v>0</v>
      </c>
      <c r="CG101" s="30">
        <v>0</v>
      </c>
      <c r="CI101" s="5">
        <v>94</v>
      </c>
      <c r="CJ101" s="5">
        <v>262</v>
      </c>
      <c r="CK101" s="5">
        <v>239</v>
      </c>
      <c r="CL101" s="30">
        <f t="shared" si="5"/>
        <v>1.0127118644067796</v>
      </c>
      <c r="CM101" s="5">
        <v>319</v>
      </c>
      <c r="CN101" s="140">
        <f t="shared" si="6"/>
        <v>1.0126984126984127</v>
      </c>
      <c r="CO101" s="5">
        <v>3631</v>
      </c>
      <c r="CP101" s="139">
        <f t="shared" si="7"/>
        <v>1.0030386740331492</v>
      </c>
    </row>
    <row r="102" spans="2:94" x14ac:dyDescent="0.3">
      <c r="CA102" s="5">
        <v>95</v>
      </c>
      <c r="CB102" s="5">
        <v>21080</v>
      </c>
      <c r="CC102" s="30">
        <f t="shared" si="8"/>
        <v>1.0262901655306718</v>
      </c>
      <c r="CD102" s="5">
        <v>53480</v>
      </c>
      <c r="CE102" s="30">
        <f t="shared" si="9"/>
        <v>1.029253271747498</v>
      </c>
      <c r="CF102" s="5">
        <v>0</v>
      </c>
      <c r="CG102" s="30">
        <v>0</v>
      </c>
      <c r="CI102" s="5">
        <v>95</v>
      </c>
      <c r="CJ102" s="5">
        <v>267</v>
      </c>
      <c r="CK102" s="5">
        <v>242</v>
      </c>
      <c r="CL102" s="30">
        <f t="shared" si="5"/>
        <v>1.0125523012552302</v>
      </c>
      <c r="CM102" s="5">
        <v>323</v>
      </c>
      <c r="CN102" s="140">
        <f t="shared" si="6"/>
        <v>1.0125391849529781</v>
      </c>
      <c r="CO102" s="5">
        <v>3646</v>
      </c>
      <c r="CP102" s="139">
        <f t="shared" si="7"/>
        <v>1.0041310933627099</v>
      </c>
    </row>
    <row r="103" spans="2:94" x14ac:dyDescent="0.3">
      <c r="CA103" s="5">
        <v>96</v>
      </c>
      <c r="CB103" s="5">
        <v>21470</v>
      </c>
      <c r="CC103" s="30">
        <f t="shared" si="8"/>
        <v>1.0185009487666035</v>
      </c>
      <c r="CD103" s="5">
        <v>54580</v>
      </c>
      <c r="CE103" s="30">
        <f t="shared" si="9"/>
        <v>1.0205684367988033</v>
      </c>
      <c r="CF103" s="5">
        <v>0</v>
      </c>
      <c r="CG103" s="30">
        <v>0</v>
      </c>
      <c r="CI103" s="5">
        <v>96</v>
      </c>
      <c r="CJ103" s="5">
        <v>271</v>
      </c>
      <c r="CK103" s="5">
        <v>246</v>
      </c>
      <c r="CL103" s="30">
        <f t="shared" si="5"/>
        <v>1.0165289256198347</v>
      </c>
      <c r="CM103" s="5">
        <v>328</v>
      </c>
      <c r="CN103" s="140">
        <f t="shared" si="6"/>
        <v>1.0154798761609907</v>
      </c>
      <c r="CO103" s="5">
        <v>3657</v>
      </c>
      <c r="CP103" s="139">
        <f t="shared" si="7"/>
        <v>1.0030170049369171</v>
      </c>
    </row>
    <row r="104" spans="2:94" x14ac:dyDescent="0.3">
      <c r="CA104" s="5">
        <v>97</v>
      </c>
      <c r="CB104" s="5">
        <v>21930</v>
      </c>
      <c r="CC104" s="30">
        <f t="shared" si="8"/>
        <v>1.0214252445272474</v>
      </c>
      <c r="CD104" s="5">
        <v>55810</v>
      </c>
      <c r="CE104" s="30">
        <f t="shared" si="9"/>
        <v>1.0225357273726641</v>
      </c>
      <c r="CF104" s="5">
        <v>0</v>
      </c>
      <c r="CG104" s="30">
        <v>0</v>
      </c>
      <c r="CI104" s="5">
        <v>97</v>
      </c>
      <c r="CJ104" s="5">
        <v>276</v>
      </c>
      <c r="CK104" s="5">
        <v>249</v>
      </c>
      <c r="CL104" s="30">
        <f t="shared" si="5"/>
        <v>1.0121951219512195</v>
      </c>
      <c r="CM104" s="5">
        <v>332</v>
      </c>
      <c r="CN104" s="140">
        <f t="shared" si="6"/>
        <v>1.0121951219512195</v>
      </c>
      <c r="CO104" s="5">
        <v>3672</v>
      </c>
      <c r="CP104" s="139">
        <f t="shared" si="7"/>
        <v>1.0041017227235438</v>
      </c>
    </row>
    <row r="105" spans="2:94" x14ac:dyDescent="0.3">
      <c r="CA105" s="5">
        <v>98</v>
      </c>
      <c r="CB105" s="5">
        <v>22350</v>
      </c>
      <c r="CC105" s="30">
        <f t="shared" si="8"/>
        <v>1.0191518467852256</v>
      </c>
      <c r="CD105" s="5">
        <v>56950</v>
      </c>
      <c r="CE105" s="30">
        <f t="shared" si="9"/>
        <v>1.0204264468733202</v>
      </c>
      <c r="CF105" s="5">
        <v>0</v>
      </c>
      <c r="CG105" s="30">
        <v>0</v>
      </c>
      <c r="CI105" s="5">
        <v>98</v>
      </c>
      <c r="CJ105" s="5">
        <v>280</v>
      </c>
      <c r="CK105" s="5">
        <v>252</v>
      </c>
      <c r="CL105" s="30">
        <f t="shared" si="5"/>
        <v>1.0120481927710843</v>
      </c>
      <c r="CM105" s="5">
        <v>336</v>
      </c>
      <c r="CN105" s="140">
        <f t="shared" si="6"/>
        <v>1.0120481927710843</v>
      </c>
      <c r="CO105" s="5">
        <v>3683</v>
      </c>
      <c r="CP105" s="139">
        <f t="shared" si="7"/>
        <v>1.002995642701525</v>
      </c>
    </row>
    <row r="106" spans="2:94" x14ac:dyDescent="0.3">
      <c r="CA106" s="5">
        <v>99</v>
      </c>
      <c r="CB106" s="5">
        <v>22820</v>
      </c>
      <c r="CC106" s="30">
        <f t="shared" si="8"/>
        <v>1.0210290827740491</v>
      </c>
      <c r="CD106" s="5">
        <v>58260</v>
      </c>
      <c r="CE106" s="30">
        <f t="shared" si="9"/>
        <v>1.0230026338893767</v>
      </c>
      <c r="CF106" s="5">
        <v>0</v>
      </c>
      <c r="CG106" s="30">
        <v>0</v>
      </c>
      <c r="CI106" s="5">
        <v>99</v>
      </c>
      <c r="CJ106" s="5">
        <v>285</v>
      </c>
      <c r="CK106" s="5">
        <v>255</v>
      </c>
      <c r="CL106" s="30">
        <f t="shared" si="5"/>
        <v>1.0119047619047619</v>
      </c>
      <c r="CM106" s="5">
        <v>340</v>
      </c>
      <c r="CN106" s="140">
        <f t="shared" si="6"/>
        <v>1.0119047619047619</v>
      </c>
      <c r="CO106" s="5">
        <v>3697</v>
      </c>
      <c r="CP106" s="139">
        <f t="shared" si="7"/>
        <v>1.0038012489818082</v>
      </c>
    </row>
    <row r="107" spans="2:94" x14ac:dyDescent="0.3">
      <c r="CA107" s="5">
        <v>100</v>
      </c>
      <c r="CB107" s="5">
        <v>23790</v>
      </c>
      <c r="CC107" s="30">
        <f t="shared" si="8"/>
        <v>1.0425065731814198</v>
      </c>
      <c r="CD107" s="5">
        <v>61250</v>
      </c>
      <c r="CE107" s="30">
        <f t="shared" si="9"/>
        <v>1.051321661517336</v>
      </c>
      <c r="CF107" s="5">
        <v>5100</v>
      </c>
      <c r="CG107" s="30">
        <f>CF107/CF97</f>
        <v>1.1590909090909092</v>
      </c>
      <c r="CI107" s="5">
        <v>100</v>
      </c>
      <c r="CJ107" s="5">
        <v>290</v>
      </c>
      <c r="CK107" s="5">
        <v>259</v>
      </c>
      <c r="CL107" s="30">
        <f t="shared" si="5"/>
        <v>1.0156862745098039</v>
      </c>
      <c r="CM107" s="5">
        <v>345</v>
      </c>
      <c r="CN107" s="140">
        <f t="shared" si="6"/>
        <v>1.0147058823529411</v>
      </c>
      <c r="CO107" s="5">
        <v>3712</v>
      </c>
      <c r="CP107" s="139">
        <f t="shared" si="7"/>
        <v>1.004057343792264</v>
      </c>
    </row>
    <row r="108" spans="2:94" x14ac:dyDescent="0.3">
      <c r="CA108" s="5">
        <v>101</v>
      </c>
      <c r="CB108" s="5">
        <v>24700</v>
      </c>
      <c r="CC108" s="30">
        <f t="shared" si="8"/>
        <v>1.0382513661202186</v>
      </c>
      <c r="CD108" s="5">
        <v>63790</v>
      </c>
      <c r="CE108" s="30">
        <f t="shared" si="9"/>
        <v>1.041469387755102</v>
      </c>
      <c r="CF108" s="5">
        <v>0</v>
      </c>
      <c r="CG108" s="30">
        <v>0</v>
      </c>
      <c r="CI108" s="5">
        <v>101</v>
      </c>
      <c r="CJ108" s="5">
        <v>294</v>
      </c>
      <c r="CK108" s="5">
        <v>261</v>
      </c>
      <c r="CL108" s="30">
        <f t="shared" si="5"/>
        <v>1.0077220077220077</v>
      </c>
      <c r="CM108" s="5">
        <v>349</v>
      </c>
      <c r="CN108" s="140">
        <f t="shared" si="6"/>
        <v>1.0115942028985507</v>
      </c>
      <c r="CO108" s="5">
        <v>3723</v>
      </c>
      <c r="CP108" s="139">
        <f t="shared" si="7"/>
        <v>1.0029633620689655</v>
      </c>
    </row>
    <row r="109" spans="2:94" x14ac:dyDescent="0.3">
      <c r="CA109" s="5">
        <v>102</v>
      </c>
      <c r="CB109" s="5">
        <v>25770</v>
      </c>
      <c r="CC109" s="30">
        <f t="shared" si="8"/>
        <v>1.0433198380566802</v>
      </c>
      <c r="CD109" s="5">
        <v>66720</v>
      </c>
      <c r="CE109" s="30">
        <f t="shared" si="9"/>
        <v>1.0459319642577207</v>
      </c>
      <c r="CF109" s="5">
        <v>0</v>
      </c>
      <c r="CG109" s="30">
        <v>0</v>
      </c>
      <c r="CI109" s="5">
        <v>102</v>
      </c>
      <c r="CJ109" s="5">
        <v>299</v>
      </c>
      <c r="CK109" s="5">
        <v>264</v>
      </c>
      <c r="CL109" s="30">
        <f t="shared" si="5"/>
        <v>1.0114942528735633</v>
      </c>
      <c r="CM109" s="5">
        <v>353</v>
      </c>
      <c r="CN109" s="140">
        <f t="shared" si="6"/>
        <v>1.0114613180515759</v>
      </c>
      <c r="CO109" s="5">
        <v>3738</v>
      </c>
      <c r="CP109" s="139">
        <f t="shared" si="7"/>
        <v>1.0040290088638195</v>
      </c>
    </row>
    <row r="110" spans="2:94" x14ac:dyDescent="0.3">
      <c r="CA110" s="5">
        <v>103</v>
      </c>
      <c r="CB110" s="5">
        <v>26740</v>
      </c>
      <c r="CC110" s="30">
        <f t="shared" si="8"/>
        <v>1.037640667442763</v>
      </c>
      <c r="CD110" s="5">
        <v>69500</v>
      </c>
      <c r="CE110" s="30">
        <f t="shared" si="9"/>
        <v>1.0416666666666667</v>
      </c>
      <c r="CF110" s="5">
        <v>0</v>
      </c>
      <c r="CG110" s="30">
        <v>0</v>
      </c>
      <c r="CI110" s="5">
        <v>103</v>
      </c>
      <c r="CJ110" s="5">
        <v>304</v>
      </c>
      <c r="CK110" s="5">
        <v>268</v>
      </c>
      <c r="CL110" s="30">
        <f t="shared" si="5"/>
        <v>1.0151515151515151</v>
      </c>
      <c r="CM110" s="5">
        <v>358</v>
      </c>
      <c r="CN110" s="140">
        <f t="shared" si="6"/>
        <v>1.0141643059490084</v>
      </c>
      <c r="CO110" s="5">
        <v>3752</v>
      </c>
      <c r="CP110" s="139">
        <f t="shared" si="7"/>
        <v>1.0037453183520599</v>
      </c>
    </row>
    <row r="111" spans="2:94" x14ac:dyDescent="0.3">
      <c r="CA111" s="5">
        <v>104</v>
      </c>
      <c r="CB111" s="5">
        <v>28280</v>
      </c>
      <c r="CC111" s="30">
        <f t="shared" si="8"/>
        <v>1.0575916230366491</v>
      </c>
      <c r="CD111" s="5">
        <v>75260</v>
      </c>
      <c r="CE111" s="30">
        <f t="shared" si="9"/>
        <v>1.0828776978417267</v>
      </c>
      <c r="CF111" s="5">
        <v>0</v>
      </c>
      <c r="CG111" s="30">
        <v>0</v>
      </c>
      <c r="CI111" s="5">
        <v>104</v>
      </c>
      <c r="CJ111" s="5">
        <v>309</v>
      </c>
      <c r="CK111" s="5">
        <v>271</v>
      </c>
      <c r="CL111" s="30">
        <f t="shared" si="5"/>
        <v>1.0111940298507462</v>
      </c>
      <c r="CM111" s="5">
        <v>362</v>
      </c>
      <c r="CN111" s="140">
        <f t="shared" si="6"/>
        <v>1.011173184357542</v>
      </c>
      <c r="CO111" s="5">
        <v>3767</v>
      </c>
      <c r="CP111" s="139">
        <f t="shared" si="7"/>
        <v>1.0039978678038379</v>
      </c>
    </row>
    <row r="112" spans="2:94" x14ac:dyDescent="0.3">
      <c r="CA112" s="5">
        <v>105</v>
      </c>
      <c r="CB112" s="5">
        <v>29430</v>
      </c>
      <c r="CC112" s="30">
        <f t="shared" si="8"/>
        <v>1.0406647807637908</v>
      </c>
      <c r="CD112" s="5">
        <v>78740</v>
      </c>
      <c r="CE112" s="30">
        <f t="shared" si="9"/>
        <v>1.0462397023651342</v>
      </c>
      <c r="CF112" s="5">
        <v>0</v>
      </c>
      <c r="CG112" s="30">
        <v>0</v>
      </c>
      <c r="CI112" s="5">
        <v>105</v>
      </c>
      <c r="CJ112" s="5">
        <v>313</v>
      </c>
      <c r="CK112" s="5">
        <v>275</v>
      </c>
      <c r="CL112" s="30">
        <f t="shared" si="5"/>
        <v>1.014760147601476</v>
      </c>
      <c r="CM112" s="5">
        <v>366</v>
      </c>
      <c r="CN112" s="140">
        <f t="shared" si="6"/>
        <v>1.011049723756906</v>
      </c>
      <c r="CO112" s="5">
        <v>3778</v>
      </c>
      <c r="CP112" s="139">
        <f t="shared" si="7"/>
        <v>1.0029200955667641</v>
      </c>
    </row>
    <row r="113" spans="2:94" x14ac:dyDescent="0.3">
      <c r="CA113" s="5">
        <v>106</v>
      </c>
      <c r="CB113" s="5">
        <v>30560</v>
      </c>
      <c r="CC113" s="30">
        <f t="shared" si="8"/>
        <v>1.038396194359497</v>
      </c>
      <c r="CD113" s="5">
        <v>82210</v>
      </c>
      <c r="CE113" s="30">
        <f t="shared" si="9"/>
        <v>1.0440690881381762</v>
      </c>
      <c r="CF113" s="5">
        <v>0</v>
      </c>
      <c r="CG113" s="30">
        <v>0</v>
      </c>
      <c r="CI113" s="5">
        <v>106</v>
      </c>
      <c r="CJ113" s="5">
        <v>318</v>
      </c>
      <c r="CK113" s="5">
        <v>278</v>
      </c>
      <c r="CL113" s="30">
        <f t="shared" si="5"/>
        <v>1.010909090909091</v>
      </c>
      <c r="CM113" s="5">
        <v>370</v>
      </c>
      <c r="CN113" s="140">
        <f t="shared" si="6"/>
        <v>1.0109289617486339</v>
      </c>
      <c r="CO113" s="5">
        <v>3792</v>
      </c>
      <c r="CP113" s="139">
        <f t="shared" si="7"/>
        <v>1.003705664372684</v>
      </c>
    </row>
    <row r="114" spans="2:94" x14ac:dyDescent="0.3">
      <c r="CA114" s="5">
        <v>107</v>
      </c>
      <c r="CB114" s="5">
        <v>31900</v>
      </c>
      <c r="CC114" s="30">
        <f t="shared" si="8"/>
        <v>1.043848167539267</v>
      </c>
      <c r="CD114" s="5">
        <v>86060</v>
      </c>
      <c r="CE114" s="30">
        <f t="shared" si="9"/>
        <v>1.0468312857316628</v>
      </c>
      <c r="CF114" s="5">
        <v>0</v>
      </c>
      <c r="CG114" s="30">
        <v>0</v>
      </c>
      <c r="CI114" s="5">
        <v>107</v>
      </c>
      <c r="CJ114" s="5">
        <v>323</v>
      </c>
      <c r="CK114" s="5">
        <v>281</v>
      </c>
      <c r="CL114" s="30">
        <f t="shared" si="5"/>
        <v>1.0107913669064748</v>
      </c>
      <c r="CM114" s="5">
        <v>375</v>
      </c>
      <c r="CN114" s="140">
        <f t="shared" si="6"/>
        <v>1.0135135135135136</v>
      </c>
      <c r="CO114" s="5">
        <v>3807</v>
      </c>
      <c r="CP114" s="139">
        <f t="shared" si="7"/>
        <v>1.0039556962025316</v>
      </c>
    </row>
    <row r="115" spans="2:94" x14ac:dyDescent="0.3">
      <c r="CA115" s="5">
        <v>108</v>
      </c>
      <c r="CB115" s="5">
        <v>33220</v>
      </c>
      <c r="CC115" s="30">
        <f t="shared" si="8"/>
        <v>1.0413793103448277</v>
      </c>
      <c r="CD115" s="5">
        <v>90060</v>
      </c>
      <c r="CE115" s="30">
        <f t="shared" si="9"/>
        <v>1.0464792005577503</v>
      </c>
      <c r="CF115" s="5">
        <v>0</v>
      </c>
      <c r="CG115" s="30">
        <v>0</v>
      </c>
      <c r="CI115" s="5">
        <v>108</v>
      </c>
      <c r="CJ115" s="5">
        <v>328</v>
      </c>
      <c r="CK115" s="5">
        <v>284</v>
      </c>
      <c r="CL115" s="30">
        <f t="shared" si="5"/>
        <v>1.01067615658363</v>
      </c>
      <c r="CM115" s="5">
        <v>379</v>
      </c>
      <c r="CN115" s="140">
        <f t="shared" si="6"/>
        <v>1.0106666666666666</v>
      </c>
      <c r="CO115" s="5">
        <v>3821</v>
      </c>
      <c r="CP115" s="139">
        <f t="shared" si="7"/>
        <v>1.0036774363015497</v>
      </c>
    </row>
    <row r="116" spans="2:94" x14ac:dyDescent="0.3">
      <c r="CA116" s="5">
        <v>109</v>
      </c>
      <c r="CB116" s="5">
        <v>34520</v>
      </c>
      <c r="CC116" s="30">
        <f t="shared" si="8"/>
        <v>1.0391330523780855</v>
      </c>
      <c r="CD116" s="5">
        <v>93830</v>
      </c>
      <c r="CE116" s="30">
        <f t="shared" si="9"/>
        <v>1.0418609815678437</v>
      </c>
      <c r="CF116" s="5">
        <v>0</v>
      </c>
      <c r="CG116" s="30">
        <v>0</v>
      </c>
      <c r="CI116" s="5">
        <v>109</v>
      </c>
      <c r="CJ116" s="5">
        <v>333</v>
      </c>
      <c r="CK116" s="5">
        <v>288</v>
      </c>
      <c r="CL116" s="30">
        <f t="shared" si="5"/>
        <v>1.0140845070422535</v>
      </c>
      <c r="CM116" s="5">
        <v>385</v>
      </c>
      <c r="CN116" s="140">
        <f t="shared" si="6"/>
        <v>1.0158311345646438</v>
      </c>
      <c r="CO116" s="5">
        <v>3836</v>
      </c>
      <c r="CP116" s="139">
        <f t="shared" si="7"/>
        <v>1.0039256739073541</v>
      </c>
    </row>
    <row r="117" spans="2:94" x14ac:dyDescent="0.3">
      <c r="B117" s="78" t="s">
        <v>1588</v>
      </c>
      <c r="CA117" s="5">
        <v>110</v>
      </c>
      <c r="CB117" s="5">
        <v>36150</v>
      </c>
      <c r="CC117" s="30">
        <f t="shared" si="8"/>
        <v>1.0472190034762456</v>
      </c>
      <c r="CD117" s="5">
        <v>98650</v>
      </c>
      <c r="CE117" s="30">
        <f t="shared" si="9"/>
        <v>1.0513694980283492</v>
      </c>
      <c r="CF117" s="5">
        <v>6800</v>
      </c>
      <c r="CG117" s="30">
        <f>CF117/CF107</f>
        <v>1.3333333333333333</v>
      </c>
      <c r="CI117" s="5">
        <v>110</v>
      </c>
      <c r="CJ117" s="5">
        <v>338</v>
      </c>
      <c r="CK117" s="5">
        <v>291</v>
      </c>
      <c r="CL117" s="30">
        <f t="shared" si="5"/>
        <v>1.0104166666666667</v>
      </c>
      <c r="CM117" s="5">
        <v>389</v>
      </c>
      <c r="CN117" s="140">
        <f t="shared" si="6"/>
        <v>1.0103896103896104</v>
      </c>
      <c r="CO117" s="5">
        <v>3850</v>
      </c>
      <c r="CP117" s="139">
        <f t="shared" si="7"/>
        <v>1.0036496350364963</v>
      </c>
    </row>
    <row r="118" spans="2:94" x14ac:dyDescent="0.3">
      <c r="B118" t="s">
        <v>1589</v>
      </c>
      <c r="CA118" s="5">
        <v>111</v>
      </c>
      <c r="CB118" s="5">
        <v>37570</v>
      </c>
      <c r="CC118" s="30">
        <f t="shared" si="8"/>
        <v>1.0392807745504842</v>
      </c>
      <c r="CD118" s="5">
        <v>102780</v>
      </c>
      <c r="CE118" s="30">
        <f t="shared" si="9"/>
        <v>1.0418651799290422</v>
      </c>
      <c r="CF118" s="5">
        <v>0</v>
      </c>
      <c r="CG118" s="30">
        <v>0</v>
      </c>
      <c r="CI118" s="5">
        <v>111</v>
      </c>
      <c r="CJ118" s="5">
        <v>343</v>
      </c>
      <c r="CK118" s="5">
        <v>295</v>
      </c>
      <c r="CL118" s="30">
        <f t="shared" si="5"/>
        <v>1.0137457044673539</v>
      </c>
      <c r="CM118" s="5">
        <v>394</v>
      </c>
      <c r="CN118" s="140">
        <f t="shared" si="6"/>
        <v>1.012853470437018</v>
      </c>
      <c r="CO118" s="5">
        <v>3864</v>
      </c>
      <c r="CP118" s="139">
        <f t="shared" si="7"/>
        <v>1.0036363636363637</v>
      </c>
    </row>
    <row r="119" spans="2:94" x14ac:dyDescent="0.3">
      <c r="CA119" s="5">
        <v>112</v>
      </c>
      <c r="CB119" s="5">
        <v>39160</v>
      </c>
      <c r="CC119" s="30">
        <f t="shared" si="8"/>
        <v>1.0423210007985095</v>
      </c>
      <c r="CD119" s="5">
        <v>107320</v>
      </c>
      <c r="CE119" s="30">
        <f t="shared" si="9"/>
        <v>1.0441720179023157</v>
      </c>
      <c r="CF119" s="5">
        <v>0</v>
      </c>
      <c r="CG119" s="30">
        <v>0</v>
      </c>
      <c r="CI119" s="5">
        <v>112</v>
      </c>
      <c r="CJ119" s="5">
        <v>348</v>
      </c>
      <c r="CK119" s="5">
        <v>298</v>
      </c>
      <c r="CL119" s="30">
        <f t="shared" si="5"/>
        <v>1.0101694915254238</v>
      </c>
      <c r="CM119" s="5">
        <v>398</v>
      </c>
      <c r="CN119" s="140">
        <f t="shared" si="6"/>
        <v>1.0101522842639594</v>
      </c>
      <c r="CO119" s="5">
        <v>3879</v>
      </c>
      <c r="CP119" s="139">
        <f t="shared" si="7"/>
        <v>1.0038819875776397</v>
      </c>
    </row>
    <row r="120" spans="2:94" x14ac:dyDescent="0.3">
      <c r="CA120" s="5">
        <v>113</v>
      </c>
      <c r="CB120" s="5">
        <v>40780</v>
      </c>
      <c r="CC120" s="30">
        <f t="shared" si="8"/>
        <v>1.0413687436159347</v>
      </c>
      <c r="CD120" s="5">
        <v>112020</v>
      </c>
      <c r="CE120" s="30">
        <f t="shared" si="9"/>
        <v>1.0437942601565411</v>
      </c>
      <c r="CF120" s="5">
        <v>0</v>
      </c>
      <c r="CG120" s="30">
        <v>0</v>
      </c>
      <c r="CI120" s="5">
        <v>113</v>
      </c>
      <c r="CJ120" s="5">
        <v>353</v>
      </c>
      <c r="CK120" s="5">
        <v>302</v>
      </c>
      <c r="CL120" s="30">
        <f t="shared" si="5"/>
        <v>1.0134228187919463</v>
      </c>
      <c r="CM120" s="5">
        <v>403</v>
      </c>
      <c r="CN120" s="140">
        <f t="shared" si="6"/>
        <v>1.0125628140703518</v>
      </c>
      <c r="CO120" s="5">
        <v>3893</v>
      </c>
      <c r="CP120" s="139">
        <f t="shared" si="7"/>
        <v>1.0036091776230986</v>
      </c>
    </row>
    <row r="121" spans="2:94" x14ac:dyDescent="0.3">
      <c r="CA121" s="5">
        <v>114</v>
      </c>
      <c r="CB121" s="5">
        <v>42950</v>
      </c>
      <c r="CC121" s="30">
        <f t="shared" si="8"/>
        <v>1.0532123589995095</v>
      </c>
      <c r="CD121" s="5">
        <v>117390</v>
      </c>
      <c r="CE121" s="30">
        <f t="shared" si="9"/>
        <v>1.0479378682378147</v>
      </c>
      <c r="CF121" s="5">
        <v>0</v>
      </c>
      <c r="CG121" s="30">
        <v>0</v>
      </c>
      <c r="CI121" s="5">
        <v>114</v>
      </c>
      <c r="CJ121" s="5">
        <v>358</v>
      </c>
      <c r="CK121" s="5">
        <v>305</v>
      </c>
      <c r="CL121" s="30">
        <f t="shared" si="5"/>
        <v>1.009933774834437</v>
      </c>
      <c r="CM121" s="5">
        <v>407</v>
      </c>
      <c r="CN121" s="140">
        <f t="shared" si="6"/>
        <v>1.0099255583126552</v>
      </c>
      <c r="CO121" s="5">
        <v>3908</v>
      </c>
      <c r="CP121" s="139">
        <f t="shared" si="7"/>
        <v>1.0038530696121244</v>
      </c>
    </row>
    <row r="122" spans="2:94" x14ac:dyDescent="0.3">
      <c r="CA122" s="5">
        <v>115</v>
      </c>
      <c r="CB122" s="5">
        <v>44710</v>
      </c>
      <c r="CC122" s="30">
        <f t="shared" si="8"/>
        <v>1.0409778812572759</v>
      </c>
      <c r="CD122" s="5">
        <v>122680</v>
      </c>
      <c r="CE122" s="30">
        <f t="shared" si="9"/>
        <v>1.0450634636681149</v>
      </c>
      <c r="CF122" s="5">
        <v>0</v>
      </c>
      <c r="CG122" s="30">
        <v>0</v>
      </c>
      <c r="CI122" s="5">
        <v>115</v>
      </c>
      <c r="CJ122" s="5">
        <v>363</v>
      </c>
      <c r="CK122" s="5">
        <v>309</v>
      </c>
      <c r="CL122" s="30">
        <f t="shared" si="5"/>
        <v>1.0131147540983607</v>
      </c>
      <c r="CM122" s="5">
        <v>412</v>
      </c>
      <c r="CN122" s="140">
        <f t="shared" si="6"/>
        <v>1.0122850122850122</v>
      </c>
      <c r="CO122" s="5">
        <v>3922</v>
      </c>
      <c r="CP122" s="139">
        <f t="shared" si="7"/>
        <v>1.0035823950870011</v>
      </c>
    </row>
    <row r="123" spans="2:94" x14ac:dyDescent="0.3">
      <c r="CA123" s="5">
        <v>116</v>
      </c>
      <c r="CB123" s="5">
        <v>46600</v>
      </c>
      <c r="CC123" s="30">
        <f t="shared" si="8"/>
        <v>1.0422724222768955</v>
      </c>
      <c r="CD123" s="5">
        <v>128090</v>
      </c>
      <c r="CE123" s="30">
        <f t="shared" si="9"/>
        <v>1.0440984675578742</v>
      </c>
      <c r="CF123" s="5">
        <v>0</v>
      </c>
      <c r="CG123" s="30">
        <v>0</v>
      </c>
      <c r="CI123" s="5">
        <v>116</v>
      </c>
      <c r="CJ123" s="5">
        <v>368</v>
      </c>
      <c r="CK123" s="5">
        <v>312</v>
      </c>
      <c r="CL123" s="30">
        <f t="shared" si="5"/>
        <v>1.0097087378640777</v>
      </c>
      <c r="CM123" s="5">
        <v>416</v>
      </c>
      <c r="CN123" s="140">
        <f t="shared" si="6"/>
        <v>1.0097087378640777</v>
      </c>
      <c r="CO123" s="5">
        <v>3936</v>
      </c>
      <c r="CP123" s="139">
        <f t="shared" si="7"/>
        <v>1.0035696073431923</v>
      </c>
    </row>
    <row r="124" spans="2:94" x14ac:dyDescent="0.3">
      <c r="CA124" s="5">
        <v>117</v>
      </c>
      <c r="CB124" s="5">
        <v>48450</v>
      </c>
      <c r="CC124" s="30">
        <f t="shared" si="8"/>
        <v>1.0396995708154506</v>
      </c>
      <c r="CD124" s="5">
        <v>133470</v>
      </c>
      <c r="CE124" s="30">
        <f t="shared" si="9"/>
        <v>1.042001717542353</v>
      </c>
      <c r="CF124" s="5">
        <v>0</v>
      </c>
      <c r="CG124" s="30">
        <v>0</v>
      </c>
      <c r="CI124" s="5">
        <v>117</v>
      </c>
      <c r="CJ124" s="5">
        <v>373</v>
      </c>
      <c r="CK124" s="5">
        <v>316</v>
      </c>
      <c r="CL124" s="30">
        <f t="shared" si="5"/>
        <v>1.0128205128205128</v>
      </c>
      <c r="CM124" s="5">
        <v>421</v>
      </c>
      <c r="CN124" s="140">
        <f t="shared" si="6"/>
        <v>1.0120192307692308</v>
      </c>
      <c r="CO124" s="5">
        <v>3951</v>
      </c>
      <c r="CP124" s="139">
        <f t="shared" si="7"/>
        <v>1.0038109756097562</v>
      </c>
    </row>
    <row r="125" spans="2:94" x14ac:dyDescent="0.3">
      <c r="CA125" s="5">
        <v>118</v>
      </c>
      <c r="CB125" s="5">
        <v>50830</v>
      </c>
      <c r="CC125" s="30">
        <f t="shared" si="8"/>
        <v>1.0491228070175438</v>
      </c>
      <c r="CD125" s="5">
        <v>139660</v>
      </c>
      <c r="CE125" s="30">
        <f t="shared" si="9"/>
        <v>1.0463774631003222</v>
      </c>
      <c r="CF125" s="5">
        <v>0</v>
      </c>
      <c r="CG125" s="30">
        <v>0</v>
      </c>
      <c r="CI125" s="5">
        <v>118</v>
      </c>
      <c r="CJ125" s="5">
        <v>378</v>
      </c>
      <c r="CK125" s="5">
        <v>319</v>
      </c>
      <c r="CL125" s="30">
        <f t="shared" si="5"/>
        <v>1.009493670886076</v>
      </c>
      <c r="CM125" s="5">
        <v>425</v>
      </c>
      <c r="CN125" s="140">
        <f t="shared" si="6"/>
        <v>1.0095011876484561</v>
      </c>
      <c r="CO125" s="5">
        <v>3965</v>
      </c>
      <c r="CP125" s="139">
        <f t="shared" si="7"/>
        <v>1.0035434067324729</v>
      </c>
    </row>
    <row r="126" spans="2:94" x14ac:dyDescent="0.3">
      <c r="CA126" s="5">
        <v>119</v>
      </c>
      <c r="CB126" s="5">
        <v>52830</v>
      </c>
      <c r="CC126" s="30">
        <f t="shared" si="8"/>
        <v>1.039346842415896</v>
      </c>
      <c r="CD126" s="5">
        <v>145530</v>
      </c>
      <c r="CE126" s="30">
        <f t="shared" si="9"/>
        <v>1.0420306458542175</v>
      </c>
      <c r="CF126" s="5">
        <v>0</v>
      </c>
      <c r="CG126" s="30">
        <v>0</v>
      </c>
      <c r="CI126" s="5">
        <v>119</v>
      </c>
      <c r="CJ126" s="5">
        <v>383</v>
      </c>
      <c r="CK126" s="5">
        <v>323</v>
      </c>
      <c r="CL126" s="30">
        <f t="shared" si="5"/>
        <v>1.0125391849529781</v>
      </c>
      <c r="CM126" s="5">
        <v>431</v>
      </c>
      <c r="CN126" s="140">
        <f t="shared" si="6"/>
        <v>1.0141176470588236</v>
      </c>
      <c r="CO126" s="5">
        <v>3980</v>
      </c>
      <c r="CP126" s="139">
        <f t="shared" si="7"/>
        <v>1.003783102143758</v>
      </c>
    </row>
    <row r="127" spans="2:94" x14ac:dyDescent="0.3">
      <c r="CA127" s="5">
        <v>120</v>
      </c>
      <c r="CB127" s="5">
        <v>54840</v>
      </c>
      <c r="CC127" s="30">
        <f t="shared" si="8"/>
        <v>1.0380465644520158</v>
      </c>
      <c r="CD127" s="5">
        <v>152660</v>
      </c>
      <c r="CE127" s="30">
        <f t="shared" si="9"/>
        <v>1.0489933347076204</v>
      </c>
      <c r="CF127" s="5">
        <v>9700</v>
      </c>
      <c r="CG127" s="30">
        <f>CF127/CF117</f>
        <v>1.4264705882352942</v>
      </c>
      <c r="CI127" s="5">
        <v>120</v>
      </c>
      <c r="CJ127" s="5">
        <v>389</v>
      </c>
      <c r="CK127" s="5">
        <v>326</v>
      </c>
      <c r="CL127" s="30">
        <f t="shared" si="5"/>
        <v>1.0092879256965945</v>
      </c>
      <c r="CM127" s="5">
        <v>435</v>
      </c>
      <c r="CN127" s="140">
        <f t="shared" si="6"/>
        <v>1.0092807424593968</v>
      </c>
      <c r="CO127" s="5">
        <v>3997</v>
      </c>
      <c r="CP127" s="139">
        <f t="shared" si="7"/>
        <v>1.0042713567839197</v>
      </c>
    </row>
    <row r="128" spans="2:94" x14ac:dyDescent="0.3">
      <c r="CA128" s="5">
        <v>121</v>
      </c>
      <c r="CB128" s="5">
        <v>57040</v>
      </c>
      <c r="CC128" s="30">
        <f t="shared" si="8"/>
        <v>1.0401167031363967</v>
      </c>
      <c r="CD128" s="5">
        <v>159090</v>
      </c>
      <c r="CE128" s="30">
        <f t="shared" si="9"/>
        <v>1.042119743220228</v>
      </c>
      <c r="CF128" s="5">
        <v>0</v>
      </c>
      <c r="CG128" s="30">
        <v>0</v>
      </c>
      <c r="CI128" s="5">
        <v>121</v>
      </c>
      <c r="CJ128" s="5">
        <v>394</v>
      </c>
      <c r="CK128" s="5">
        <v>330</v>
      </c>
      <c r="CL128" s="30">
        <f t="shared" si="5"/>
        <v>1.0122699386503067</v>
      </c>
      <c r="CM128" s="5">
        <v>441</v>
      </c>
      <c r="CN128" s="140">
        <f t="shared" si="6"/>
        <v>1.0137931034482759</v>
      </c>
      <c r="CO128" s="5">
        <v>4011</v>
      </c>
      <c r="CP128" s="139">
        <f t="shared" si="7"/>
        <v>1.0035026269702276</v>
      </c>
    </row>
    <row r="129" spans="2:94" x14ac:dyDescent="0.3">
      <c r="CA129" s="5">
        <v>122</v>
      </c>
      <c r="CB129" s="5">
        <v>59820</v>
      </c>
      <c r="CC129" s="30">
        <f t="shared" si="8"/>
        <v>1.0487377279102383</v>
      </c>
      <c r="CD129" s="5">
        <v>166120</v>
      </c>
      <c r="CE129" s="30">
        <f t="shared" si="9"/>
        <v>1.0441888239361368</v>
      </c>
      <c r="CF129" s="5">
        <v>0</v>
      </c>
      <c r="CG129" s="30">
        <v>0</v>
      </c>
      <c r="CI129" s="5">
        <v>122</v>
      </c>
      <c r="CJ129" s="5">
        <v>399</v>
      </c>
      <c r="CK129" s="5">
        <v>333</v>
      </c>
      <c r="CL129" s="30">
        <f t="shared" si="5"/>
        <v>1.009090909090909</v>
      </c>
      <c r="CM129" s="5">
        <v>445</v>
      </c>
      <c r="CN129" s="140">
        <f t="shared" si="6"/>
        <v>1.0090702947845804</v>
      </c>
      <c r="CO129" s="5">
        <v>4026</v>
      </c>
      <c r="CP129" s="139">
        <f t="shared" si="7"/>
        <v>1.0037397157816006</v>
      </c>
    </row>
    <row r="130" spans="2:94" x14ac:dyDescent="0.3">
      <c r="CA130" s="5">
        <v>123</v>
      </c>
      <c r="CB130" s="5">
        <v>62510</v>
      </c>
      <c r="CC130" s="30">
        <f t="shared" si="8"/>
        <v>1.0449682380474759</v>
      </c>
      <c r="CD130" s="5">
        <v>173810</v>
      </c>
      <c r="CE130" s="30">
        <f t="shared" si="9"/>
        <v>1.0462918372261016</v>
      </c>
      <c r="CF130" s="5">
        <v>0</v>
      </c>
      <c r="CG130" s="30">
        <v>0</v>
      </c>
      <c r="CI130" s="5">
        <v>123</v>
      </c>
      <c r="CJ130" s="5">
        <v>404</v>
      </c>
      <c r="CK130" s="5">
        <v>337</v>
      </c>
      <c r="CL130" s="30">
        <f t="shared" si="5"/>
        <v>1.012012012012012</v>
      </c>
      <c r="CM130" s="5">
        <v>450</v>
      </c>
      <c r="CN130" s="140">
        <f t="shared" si="6"/>
        <v>1.0112359550561798</v>
      </c>
      <c r="CO130" s="5">
        <v>4040</v>
      </c>
      <c r="CP130" s="139">
        <f t="shared" si="7"/>
        <v>1.0034773969200199</v>
      </c>
    </row>
    <row r="131" spans="2:94" x14ac:dyDescent="0.3">
      <c r="CA131" s="5">
        <v>124</v>
      </c>
      <c r="CB131" s="5">
        <v>65180</v>
      </c>
      <c r="CC131" s="30">
        <f t="shared" si="8"/>
        <v>1.042713165893457</v>
      </c>
      <c r="CD131" s="5">
        <v>181600</v>
      </c>
      <c r="CE131" s="30">
        <f t="shared" si="9"/>
        <v>1.0448190552902594</v>
      </c>
      <c r="CF131" s="5">
        <v>0</v>
      </c>
      <c r="CG131" s="30">
        <v>0</v>
      </c>
      <c r="CI131" s="5">
        <v>124</v>
      </c>
      <c r="CJ131" s="5">
        <v>410</v>
      </c>
      <c r="CK131" s="5">
        <v>342</v>
      </c>
      <c r="CL131" s="30">
        <f t="shared" si="5"/>
        <v>1.0148367952522255</v>
      </c>
      <c r="CM131" s="5">
        <v>456</v>
      </c>
      <c r="CN131" s="140">
        <f t="shared" si="6"/>
        <v>1.0133333333333334</v>
      </c>
      <c r="CO131" s="5">
        <v>4057</v>
      </c>
      <c r="CP131" s="139">
        <f t="shared" si="7"/>
        <v>1.0042079207920791</v>
      </c>
    </row>
    <row r="132" spans="2:94" x14ac:dyDescent="0.3">
      <c r="CA132" s="5">
        <v>125</v>
      </c>
      <c r="CB132" s="5">
        <v>68400</v>
      </c>
      <c r="CC132" s="30">
        <f t="shared" si="8"/>
        <v>1.0494016569499847</v>
      </c>
      <c r="CD132" s="5">
        <v>190020</v>
      </c>
      <c r="CE132" s="30">
        <f t="shared" si="9"/>
        <v>1.0463656387665199</v>
      </c>
      <c r="CF132" s="5">
        <v>0</v>
      </c>
      <c r="CG132" s="30">
        <v>0</v>
      </c>
      <c r="CI132" s="5">
        <v>125</v>
      </c>
      <c r="CJ132" s="5">
        <v>415</v>
      </c>
      <c r="CK132" s="5">
        <v>345</v>
      </c>
      <c r="CL132" s="30">
        <f t="shared" si="5"/>
        <v>1.0087719298245614</v>
      </c>
      <c r="CM132" s="5">
        <v>460</v>
      </c>
      <c r="CN132" s="140">
        <f t="shared" si="6"/>
        <v>1.0087719298245614</v>
      </c>
      <c r="CO132" s="5">
        <v>4072</v>
      </c>
      <c r="CP132" s="139">
        <f t="shared" si="7"/>
        <v>1.003697313285679</v>
      </c>
    </row>
    <row r="133" spans="2:94" x14ac:dyDescent="0.3">
      <c r="CA133" s="5">
        <v>126</v>
      </c>
      <c r="CB133" s="5">
        <v>71120</v>
      </c>
      <c r="CC133" s="30">
        <f t="shared" si="8"/>
        <v>1.039766081871345</v>
      </c>
      <c r="CD133" s="5">
        <v>198390</v>
      </c>
      <c r="CE133" s="30">
        <f t="shared" si="9"/>
        <v>1.0440479949479002</v>
      </c>
      <c r="CF133" s="5">
        <v>0</v>
      </c>
      <c r="CG133" s="30">
        <v>0</v>
      </c>
      <c r="CI133" s="5">
        <v>126</v>
      </c>
      <c r="CJ133" s="5">
        <v>420</v>
      </c>
      <c r="CK133" s="5">
        <v>349</v>
      </c>
      <c r="CL133" s="30">
        <f t="shared" si="5"/>
        <v>1.0115942028985507</v>
      </c>
      <c r="CM133" s="5">
        <v>465</v>
      </c>
      <c r="CN133" s="140">
        <f t="shared" si="6"/>
        <v>1.0108695652173914</v>
      </c>
      <c r="CO133" s="5">
        <v>4086</v>
      </c>
      <c r="CP133" s="139">
        <f t="shared" si="7"/>
        <v>1.0034381139489195</v>
      </c>
    </row>
    <row r="134" spans="2:94" x14ac:dyDescent="0.3">
      <c r="CA134" s="5">
        <v>127</v>
      </c>
      <c r="CB134" s="5">
        <v>74180</v>
      </c>
      <c r="CC134" s="30">
        <f t="shared" si="8"/>
        <v>1.0430258717660292</v>
      </c>
      <c r="CD134" s="5">
        <v>207130</v>
      </c>
      <c r="CE134" s="30">
        <f t="shared" si="9"/>
        <v>1.0440546398507988</v>
      </c>
      <c r="CF134" s="5">
        <v>0</v>
      </c>
      <c r="CG134" s="30">
        <v>0</v>
      </c>
      <c r="CI134" s="5">
        <v>127</v>
      </c>
      <c r="CJ134" s="5">
        <v>426</v>
      </c>
      <c r="CK134" s="5">
        <v>352</v>
      </c>
      <c r="CL134" s="30">
        <f t="shared" si="5"/>
        <v>1.0085959885386819</v>
      </c>
      <c r="CM134" s="5">
        <v>470</v>
      </c>
      <c r="CN134" s="140">
        <f t="shared" si="6"/>
        <v>1.010752688172043</v>
      </c>
      <c r="CO134" s="5">
        <v>4104</v>
      </c>
      <c r="CP134" s="139">
        <f t="shared" si="7"/>
        <v>1.0044052863436124</v>
      </c>
    </row>
    <row r="135" spans="2:94" x14ac:dyDescent="0.3">
      <c r="CA135" s="5">
        <v>128</v>
      </c>
      <c r="CB135" s="5">
        <v>77340</v>
      </c>
      <c r="CC135" s="30">
        <f t="shared" si="8"/>
        <v>1.0425990833108654</v>
      </c>
      <c r="CD135" s="5">
        <v>216260</v>
      </c>
      <c r="CE135" s="30">
        <f t="shared" si="9"/>
        <v>1.0440785979819438</v>
      </c>
      <c r="CF135" s="5">
        <v>0</v>
      </c>
      <c r="CG135" s="30">
        <v>0</v>
      </c>
      <c r="CI135" s="5">
        <v>128</v>
      </c>
      <c r="CJ135" s="5">
        <v>431</v>
      </c>
      <c r="CK135" s="5">
        <v>356</v>
      </c>
      <c r="CL135" s="30">
        <f t="shared" si="5"/>
        <v>1.0113636363636365</v>
      </c>
      <c r="CM135" s="5">
        <v>475</v>
      </c>
      <c r="CN135" s="140">
        <f t="shared" si="6"/>
        <v>1.0106382978723405</v>
      </c>
      <c r="CO135" s="5">
        <v>4118</v>
      </c>
      <c r="CP135" s="139">
        <f t="shared" si="7"/>
        <v>1.0034113060428851</v>
      </c>
    </row>
    <row r="136" spans="2:94" x14ac:dyDescent="0.3">
      <c r="B136" t="s">
        <v>1590</v>
      </c>
      <c r="CA136" s="5">
        <v>129</v>
      </c>
      <c r="CB136" s="5">
        <v>80680</v>
      </c>
      <c r="CC136" s="30">
        <f t="shared" si="8"/>
        <v>1.0431859322472201</v>
      </c>
      <c r="CD136" s="5">
        <v>225790</v>
      </c>
      <c r="CE136" s="30">
        <f t="shared" si="9"/>
        <v>1.0440673263664109</v>
      </c>
      <c r="CF136" s="5">
        <v>0</v>
      </c>
      <c r="CG136" s="30">
        <v>0</v>
      </c>
      <c r="CI136" s="5">
        <v>129</v>
      </c>
      <c r="CJ136" s="5">
        <v>437</v>
      </c>
      <c r="CK136" s="5">
        <v>360</v>
      </c>
      <c r="CL136" s="30">
        <f t="shared" si="5"/>
        <v>1.0112359550561798</v>
      </c>
      <c r="CM136" s="5">
        <v>480</v>
      </c>
      <c r="CN136" s="140">
        <f t="shared" si="6"/>
        <v>1.0105263157894737</v>
      </c>
      <c r="CO136" s="5">
        <v>4135</v>
      </c>
      <c r="CP136" s="139">
        <f t="shared" si="7"/>
        <v>1.0041282175813502</v>
      </c>
    </row>
    <row r="137" spans="2:94" x14ac:dyDescent="0.3">
      <c r="B137" s="78" t="s">
        <v>1591</v>
      </c>
      <c r="CA137" s="5">
        <v>206</v>
      </c>
      <c r="CB137" s="5">
        <v>468780</v>
      </c>
      <c r="CC137" s="30">
        <f t="shared" si="8"/>
        <v>5.8103619236489834</v>
      </c>
      <c r="CD137" s="5">
        <v>1363030</v>
      </c>
      <c r="CE137" s="30">
        <f t="shared" si="9"/>
        <v>6.0367155321316268</v>
      </c>
      <c r="CF137" s="5">
        <v>0</v>
      </c>
      <c r="CG137" s="30">
        <v>0</v>
      </c>
      <c r="CI137" s="5">
        <v>206</v>
      </c>
      <c r="CJ137" s="5">
        <v>927</v>
      </c>
      <c r="CK137" s="5">
        <v>698</v>
      </c>
      <c r="CL137" s="30">
        <f t="shared" si="5"/>
        <v>1.9388888888888889</v>
      </c>
      <c r="CM137" s="5">
        <v>931</v>
      </c>
      <c r="CN137" s="140">
        <f t="shared" si="6"/>
        <v>1.9395833333333334</v>
      </c>
      <c r="CO137" s="5">
        <v>5546</v>
      </c>
      <c r="CP137" s="139">
        <f t="shared" si="7"/>
        <v>1.3412333736396613</v>
      </c>
    </row>
    <row r="138" spans="2:94" x14ac:dyDescent="0.3">
      <c r="B138" s="78" t="s">
        <v>1592</v>
      </c>
      <c r="CA138" s="5">
        <v>207</v>
      </c>
      <c r="CB138" s="5">
        <v>476150</v>
      </c>
      <c r="CC138" s="30">
        <f t="shared" si="8"/>
        <v>1.015721660480396</v>
      </c>
      <c r="CD138" s="5">
        <v>1384950</v>
      </c>
      <c r="CE138" s="30">
        <f t="shared" si="9"/>
        <v>1.016081817714944</v>
      </c>
      <c r="CF138" s="5">
        <v>0</v>
      </c>
      <c r="CG138" s="30">
        <v>0</v>
      </c>
      <c r="CI138" s="5">
        <v>207</v>
      </c>
      <c r="CJ138" s="5">
        <v>934</v>
      </c>
      <c r="CK138" s="5">
        <v>703</v>
      </c>
      <c r="CL138" s="30">
        <f t="shared" ref="CL138:CL181" si="10">CK138/CK137</f>
        <v>1.0071633237822351</v>
      </c>
      <c r="CM138" s="5">
        <v>937</v>
      </c>
      <c r="CN138" s="140">
        <f t="shared" ref="CN138:CN181" si="11">CM138/CM137</f>
        <v>1.0064446831364124</v>
      </c>
      <c r="CO138" s="5">
        <v>5567</v>
      </c>
      <c r="CP138" s="139">
        <f t="shared" ref="CP138:CP181" si="12">CO138/CO137</f>
        <v>1.0037865128020196</v>
      </c>
    </row>
    <row r="139" spans="2:94" x14ac:dyDescent="0.3">
      <c r="CA139" s="5">
        <v>208</v>
      </c>
      <c r="CB139" s="5">
        <v>481720</v>
      </c>
      <c r="CC139" s="30">
        <f t="shared" si="8"/>
        <v>1.0116979943295179</v>
      </c>
      <c r="CD139" s="5">
        <v>1404290</v>
      </c>
      <c r="CE139" s="30">
        <f t="shared" si="9"/>
        <v>1.0139644030470414</v>
      </c>
      <c r="CF139" s="5">
        <v>0</v>
      </c>
      <c r="CG139" s="30">
        <v>0</v>
      </c>
      <c r="CI139" s="5">
        <v>208</v>
      </c>
      <c r="CJ139" s="5">
        <v>942</v>
      </c>
      <c r="CK139" s="5">
        <v>709</v>
      </c>
      <c r="CL139" s="30">
        <f t="shared" si="10"/>
        <v>1.0085348506401137</v>
      </c>
      <c r="CM139" s="5">
        <v>945</v>
      </c>
      <c r="CN139" s="140">
        <f t="shared" si="11"/>
        <v>1.0085378868729988</v>
      </c>
      <c r="CO139" s="5">
        <v>5590</v>
      </c>
      <c r="CP139" s="139">
        <f t="shared" si="12"/>
        <v>1.0041314891323874</v>
      </c>
    </row>
    <row r="140" spans="2:94" x14ac:dyDescent="0.3">
      <c r="CA140" s="5">
        <v>209</v>
      </c>
      <c r="CB140" s="5">
        <v>489380</v>
      </c>
      <c r="CC140" s="30">
        <f t="shared" si="8"/>
        <v>1.0159013534833514</v>
      </c>
      <c r="CD140" s="5">
        <v>1423870</v>
      </c>
      <c r="CE140" s="30">
        <f t="shared" si="9"/>
        <v>1.013942988983757</v>
      </c>
      <c r="CF140" s="5">
        <v>0</v>
      </c>
      <c r="CG140" s="30">
        <v>0</v>
      </c>
      <c r="CI140" s="5">
        <v>209</v>
      </c>
      <c r="CJ140" s="5">
        <v>949</v>
      </c>
      <c r="CK140" s="5">
        <v>713</v>
      </c>
      <c r="CL140" s="30">
        <f t="shared" si="10"/>
        <v>1.0056417489421721</v>
      </c>
      <c r="CM140" s="5">
        <v>951</v>
      </c>
      <c r="CN140" s="140">
        <f t="shared" si="11"/>
        <v>1.0063492063492063</v>
      </c>
      <c r="CO140" s="5">
        <v>5610</v>
      </c>
      <c r="CP140" s="139">
        <f t="shared" si="12"/>
        <v>1.0035778175313059</v>
      </c>
    </row>
    <row r="141" spans="2:94" x14ac:dyDescent="0.3">
      <c r="CA141" s="5">
        <v>210</v>
      </c>
      <c r="CB141" s="5">
        <v>497220</v>
      </c>
      <c r="CC141" s="30">
        <f t="shared" si="8"/>
        <v>1.0160202705464056</v>
      </c>
      <c r="CD141" s="5">
        <v>1447690</v>
      </c>
      <c r="CE141" s="30">
        <f t="shared" si="9"/>
        <v>1.0167290553210615</v>
      </c>
      <c r="CF141" s="5">
        <v>63700</v>
      </c>
      <c r="CG141" s="30">
        <v>0</v>
      </c>
      <c r="CI141" s="5">
        <v>210</v>
      </c>
      <c r="CJ141" s="5">
        <v>956</v>
      </c>
      <c r="CK141" s="5">
        <v>718</v>
      </c>
      <c r="CL141" s="30">
        <f t="shared" si="10"/>
        <v>1.0070126227208975</v>
      </c>
      <c r="CM141" s="5">
        <v>957</v>
      </c>
      <c r="CN141" s="140">
        <f t="shared" si="11"/>
        <v>1.0063091482649842</v>
      </c>
      <c r="CO141" s="5">
        <v>5630</v>
      </c>
      <c r="CP141" s="139">
        <f t="shared" si="12"/>
        <v>1.0035650623885919</v>
      </c>
    </row>
    <row r="142" spans="2:94" x14ac:dyDescent="0.3">
      <c r="B142" s="78" t="s">
        <v>1593</v>
      </c>
      <c r="CA142" s="5">
        <v>211</v>
      </c>
      <c r="CB142" s="5">
        <v>503650</v>
      </c>
      <c r="CC142" s="30">
        <f t="shared" si="8"/>
        <v>1.0129319013716263</v>
      </c>
      <c r="CD142" s="5">
        <v>1469180</v>
      </c>
      <c r="CE142" s="30">
        <f t="shared" si="9"/>
        <v>1.0148443382215806</v>
      </c>
      <c r="CF142" s="5">
        <v>0</v>
      </c>
      <c r="CG142" s="30">
        <v>0</v>
      </c>
      <c r="CI142" s="5">
        <v>211</v>
      </c>
      <c r="CJ142" s="5">
        <v>964</v>
      </c>
      <c r="CK142" s="5">
        <v>724</v>
      </c>
      <c r="CL142" s="30">
        <f t="shared" si="10"/>
        <v>1.0083565459610029</v>
      </c>
      <c r="CM142" s="5">
        <v>965</v>
      </c>
      <c r="CN142" s="140">
        <f t="shared" si="11"/>
        <v>1.0083594566353187</v>
      </c>
      <c r="CO142" s="5">
        <v>5653</v>
      </c>
      <c r="CP142" s="139">
        <f t="shared" si="12"/>
        <v>1.0040852575488455</v>
      </c>
    </row>
    <row r="143" spans="2:94" x14ac:dyDescent="0.3">
      <c r="B143" t="s">
        <v>1594</v>
      </c>
      <c r="CA143" s="5">
        <v>212</v>
      </c>
      <c r="CB143" s="5">
        <v>510920</v>
      </c>
      <c r="CC143" s="30">
        <f t="shared" si="8"/>
        <v>1.0144346272212845</v>
      </c>
      <c r="CD143" s="5">
        <v>1488020</v>
      </c>
      <c r="CE143" s="30">
        <f t="shared" si="9"/>
        <v>1.0128234797642222</v>
      </c>
      <c r="CF143" s="5">
        <v>0</v>
      </c>
      <c r="CG143" s="30">
        <v>0</v>
      </c>
      <c r="CI143" s="5">
        <v>212</v>
      </c>
      <c r="CJ143" s="5">
        <v>971</v>
      </c>
      <c r="CK143" s="5">
        <v>729</v>
      </c>
      <c r="CL143" s="30">
        <f t="shared" si="10"/>
        <v>1.0069060773480663</v>
      </c>
      <c r="CM143" s="5">
        <v>972</v>
      </c>
      <c r="CN143" s="140">
        <f t="shared" si="11"/>
        <v>1.0072538860103626</v>
      </c>
      <c r="CO143" s="5">
        <v>5673</v>
      </c>
      <c r="CP143" s="139">
        <f t="shared" si="12"/>
        <v>1.003537944454272</v>
      </c>
    </row>
    <row r="144" spans="2:94" x14ac:dyDescent="0.3">
      <c r="CA144" s="5">
        <v>213</v>
      </c>
      <c r="CB144" s="5">
        <v>518810</v>
      </c>
      <c r="CC144" s="30">
        <f>CB144/CB108</f>
        <v>21.004453441295546</v>
      </c>
      <c r="CD144" s="5">
        <v>1511480</v>
      </c>
      <c r="CE144" s="30">
        <f>CD144/CD108</f>
        <v>23.694622981658569</v>
      </c>
      <c r="CF144" s="5">
        <v>0</v>
      </c>
      <c r="CG144" s="30">
        <v>0</v>
      </c>
      <c r="CI144" s="5">
        <v>213</v>
      </c>
      <c r="CJ144" s="5">
        <v>978</v>
      </c>
      <c r="CK144" s="5">
        <v>733</v>
      </c>
      <c r="CL144" s="30">
        <f>CK144/CK108</f>
        <v>2.8084291187739465</v>
      </c>
      <c r="CM144" s="5">
        <v>977</v>
      </c>
      <c r="CN144" s="140">
        <f>CM144/CM108</f>
        <v>2.7994269340974212</v>
      </c>
      <c r="CO144" s="5">
        <v>5693</v>
      </c>
      <c r="CP144" s="139">
        <f>CO144/CO108</f>
        <v>1.5291431641149611</v>
      </c>
    </row>
    <row r="145" spans="2:94" x14ac:dyDescent="0.3">
      <c r="CA145" s="5">
        <v>214</v>
      </c>
      <c r="CB145" s="5">
        <v>526490</v>
      </c>
      <c r="CC145" s="30">
        <f t="shared" ref="CC145:CC146" si="13">CB145/CB144</f>
        <v>1.0148031071105028</v>
      </c>
      <c r="CD145" s="5">
        <v>1534800</v>
      </c>
      <c r="CE145" s="30">
        <f t="shared" ref="CE145:CE146" si="14">CD145/CD144</f>
        <v>1.0154285865509303</v>
      </c>
      <c r="CF145" s="5">
        <v>0</v>
      </c>
      <c r="CG145" s="30">
        <v>0</v>
      </c>
      <c r="CI145" s="5">
        <v>214</v>
      </c>
      <c r="CJ145" s="5">
        <v>986</v>
      </c>
      <c r="CK145" s="5">
        <v>739</v>
      </c>
      <c r="CL145" s="30">
        <f t="shared" ref="CL145:CL146" si="15">CK145/CK144</f>
        <v>1.0081855388813097</v>
      </c>
      <c r="CM145" s="5">
        <v>985</v>
      </c>
      <c r="CN145" s="140">
        <f t="shared" ref="CN145:CN146" si="16">CM145/CM144</f>
        <v>1.0081883316274309</v>
      </c>
      <c r="CO145" s="5">
        <v>5716</v>
      </c>
      <c r="CP145" s="139">
        <f t="shared" ref="CP145:CP146" si="17">CO145/CO144</f>
        <v>1.0040400491832076</v>
      </c>
    </row>
    <row r="146" spans="2:94" x14ac:dyDescent="0.3">
      <c r="B146" s="78" t="s">
        <v>1595</v>
      </c>
      <c r="CA146" s="5">
        <v>215</v>
      </c>
      <c r="CB146" s="5">
        <v>534910</v>
      </c>
      <c r="CC146" s="30">
        <f t="shared" si="13"/>
        <v>1.0159927064141769</v>
      </c>
      <c r="CD146" s="5">
        <v>1558550</v>
      </c>
      <c r="CE146" s="30">
        <f t="shared" si="14"/>
        <v>1.0154743289027885</v>
      </c>
      <c r="CF146" s="5">
        <v>0</v>
      </c>
      <c r="CG146" s="30">
        <v>0</v>
      </c>
      <c r="CI146" s="5">
        <v>215</v>
      </c>
      <c r="CJ146" s="5">
        <v>993</v>
      </c>
      <c r="CK146" s="5">
        <v>744</v>
      </c>
      <c r="CL146" s="30">
        <f t="shared" si="15"/>
        <v>1.006765899864682</v>
      </c>
      <c r="CM146" s="5">
        <v>992</v>
      </c>
      <c r="CN146" s="140">
        <f t="shared" si="16"/>
        <v>1.0071065989847716</v>
      </c>
      <c r="CO146" s="5">
        <v>5736</v>
      </c>
      <c r="CP146" s="139">
        <f t="shared" si="17"/>
        <v>1.0034989503149054</v>
      </c>
    </row>
    <row r="147" spans="2:94" x14ac:dyDescent="0.3">
      <c r="CA147" s="5">
        <v>213</v>
      </c>
      <c r="CB147" s="5">
        <v>518810</v>
      </c>
      <c r="CC147" s="30">
        <f>CB147/CB111</f>
        <v>18.345473833097596</v>
      </c>
      <c r="CD147" s="5">
        <v>1511480</v>
      </c>
      <c r="CE147" s="30">
        <f>CD147/CD111</f>
        <v>20.083444060589954</v>
      </c>
      <c r="CF147" s="5">
        <v>0</v>
      </c>
      <c r="CG147" s="30">
        <v>0</v>
      </c>
      <c r="CI147" s="5">
        <v>213</v>
      </c>
      <c r="CJ147" s="5">
        <v>978</v>
      </c>
      <c r="CK147" s="5">
        <v>733</v>
      </c>
      <c r="CL147" s="30">
        <f>CK147/CK111</f>
        <v>2.7047970479704797</v>
      </c>
      <c r="CM147" s="5">
        <v>977</v>
      </c>
      <c r="CN147" s="140">
        <f>CM147/CM111</f>
        <v>2.6988950276243093</v>
      </c>
      <c r="CO147" s="5">
        <v>5693</v>
      </c>
      <c r="CP147" s="139">
        <f>CO147/CO111</f>
        <v>1.5112821874170428</v>
      </c>
    </row>
    <row r="148" spans="2:94" x14ac:dyDescent="0.3">
      <c r="CA148" s="5">
        <v>214</v>
      </c>
      <c r="CB148" s="5">
        <v>526490</v>
      </c>
      <c r="CC148" s="30">
        <f t="shared" ref="CC148" si="18">CB148/CB147</f>
        <v>1.0148031071105028</v>
      </c>
      <c r="CD148" s="5">
        <v>1534800</v>
      </c>
      <c r="CE148" s="30">
        <f t="shared" ref="CE148" si="19">CD148/CD147</f>
        <v>1.0154285865509303</v>
      </c>
      <c r="CF148" s="5">
        <v>0</v>
      </c>
      <c r="CG148" s="30">
        <v>0</v>
      </c>
      <c r="CI148" s="5">
        <v>214</v>
      </c>
      <c r="CJ148" s="5">
        <v>986</v>
      </c>
      <c r="CK148" s="5">
        <v>739</v>
      </c>
      <c r="CL148" s="30">
        <f t="shared" ref="CL148" si="20">CK148/CK147</f>
        <v>1.0081855388813097</v>
      </c>
      <c r="CM148" s="5">
        <v>985</v>
      </c>
      <c r="CN148" s="140">
        <f t="shared" ref="CN148" si="21">CM148/CM147</f>
        <v>1.0081883316274309</v>
      </c>
      <c r="CO148" s="5">
        <v>5716</v>
      </c>
      <c r="CP148" s="139">
        <f t="shared" ref="CP148" si="22">CO148/CO147</f>
        <v>1.0040400491832076</v>
      </c>
    </row>
    <row r="149" spans="2:94" x14ac:dyDescent="0.3">
      <c r="CA149" s="5">
        <v>213</v>
      </c>
      <c r="CB149" s="5">
        <v>518810</v>
      </c>
      <c r="CC149" s="30">
        <f>CB149/CB113</f>
        <v>16.976767015706805</v>
      </c>
      <c r="CD149" s="5">
        <v>1511480</v>
      </c>
      <c r="CE149" s="30">
        <f>CD149/CD113</f>
        <v>18.385597859141225</v>
      </c>
      <c r="CF149" s="5">
        <v>0</v>
      </c>
      <c r="CG149" s="30">
        <v>0</v>
      </c>
      <c r="CI149" s="5">
        <v>213</v>
      </c>
      <c r="CJ149" s="5">
        <v>978</v>
      </c>
      <c r="CK149" s="5">
        <v>733</v>
      </c>
      <c r="CL149" s="30">
        <f>CK149/CK113</f>
        <v>2.6366906474820144</v>
      </c>
      <c r="CM149" s="5">
        <v>977</v>
      </c>
      <c r="CN149" s="140">
        <f>CM149/CM113</f>
        <v>2.6405405405405404</v>
      </c>
      <c r="CO149" s="5">
        <v>5693</v>
      </c>
      <c r="CP149" s="139">
        <f>CO149/CO113</f>
        <v>1.5013185654008439</v>
      </c>
    </row>
    <row r="150" spans="2:94" x14ac:dyDescent="0.3">
      <c r="CA150" s="5">
        <v>214</v>
      </c>
      <c r="CB150" s="5">
        <v>526490</v>
      </c>
      <c r="CC150" s="30">
        <f t="shared" ref="CC150:CC151" si="23">CB150/CB149</f>
        <v>1.0148031071105028</v>
      </c>
      <c r="CD150" s="5">
        <v>1534800</v>
      </c>
      <c r="CE150" s="30">
        <f t="shared" ref="CE150:CE151" si="24">CD150/CD149</f>
        <v>1.0154285865509303</v>
      </c>
      <c r="CF150" s="5">
        <v>0</v>
      </c>
      <c r="CG150" s="30">
        <v>0</v>
      </c>
      <c r="CI150" s="5">
        <v>214</v>
      </c>
      <c r="CJ150" s="5">
        <v>986</v>
      </c>
      <c r="CK150" s="5">
        <v>739</v>
      </c>
      <c r="CL150" s="30">
        <f t="shared" ref="CL150:CL151" si="25">CK150/CK149</f>
        <v>1.0081855388813097</v>
      </c>
      <c r="CM150" s="5">
        <v>985</v>
      </c>
      <c r="CN150" s="140">
        <f t="shared" ref="CN150:CN151" si="26">CM150/CM149</f>
        <v>1.0081883316274309</v>
      </c>
      <c r="CO150" s="5">
        <v>5716</v>
      </c>
      <c r="CP150" s="139">
        <f t="shared" ref="CP150:CP151" si="27">CO150/CO149</f>
        <v>1.0040400491832076</v>
      </c>
    </row>
    <row r="151" spans="2:94" x14ac:dyDescent="0.3">
      <c r="CA151" s="5">
        <v>215</v>
      </c>
      <c r="CB151" s="5">
        <v>534910</v>
      </c>
      <c r="CC151" s="30">
        <f t="shared" si="23"/>
        <v>1.0159927064141769</v>
      </c>
      <c r="CD151" s="5">
        <v>1558550</v>
      </c>
      <c r="CE151" s="30">
        <f t="shared" si="24"/>
        <v>1.0154743289027885</v>
      </c>
      <c r="CF151" s="5">
        <v>0</v>
      </c>
      <c r="CG151" s="30">
        <v>0</v>
      </c>
      <c r="CI151" s="5">
        <v>215</v>
      </c>
      <c r="CJ151" s="5">
        <v>993</v>
      </c>
      <c r="CK151" s="5">
        <v>744</v>
      </c>
      <c r="CL151" s="30">
        <f t="shared" si="25"/>
        <v>1.006765899864682</v>
      </c>
      <c r="CM151" s="5">
        <v>992</v>
      </c>
      <c r="CN151" s="140">
        <f t="shared" si="26"/>
        <v>1.0071065989847716</v>
      </c>
      <c r="CO151" s="5">
        <v>5736</v>
      </c>
      <c r="CP151" s="139">
        <f t="shared" si="27"/>
        <v>1.0034989503149054</v>
      </c>
    </row>
    <row r="152" spans="2:94" x14ac:dyDescent="0.3">
      <c r="CA152" s="5">
        <v>213</v>
      </c>
      <c r="CB152" s="5">
        <v>518810</v>
      </c>
      <c r="CC152" s="30">
        <f>CB152/CB116</f>
        <v>15.029258400926999</v>
      </c>
      <c r="CD152" s="5">
        <v>1511480</v>
      </c>
      <c r="CE152" s="30">
        <f>CD152/CD116</f>
        <v>16.108707236491526</v>
      </c>
      <c r="CF152" s="5">
        <v>0</v>
      </c>
      <c r="CG152" s="30">
        <v>0</v>
      </c>
      <c r="CI152" s="5">
        <v>213</v>
      </c>
      <c r="CJ152" s="5">
        <v>978</v>
      </c>
      <c r="CK152" s="5">
        <v>733</v>
      </c>
      <c r="CL152" s="30">
        <f>CK152/CK116</f>
        <v>2.5451388888888888</v>
      </c>
      <c r="CM152" s="5">
        <v>977</v>
      </c>
      <c r="CN152" s="140">
        <f>CM152/CM116</f>
        <v>2.5376623376623377</v>
      </c>
      <c r="CO152" s="5">
        <v>5693</v>
      </c>
      <c r="CP152" s="139">
        <f>CO152/CO116</f>
        <v>1.4840980187695516</v>
      </c>
    </row>
    <row r="153" spans="2:94" x14ac:dyDescent="0.3">
      <c r="CA153" s="5">
        <v>213</v>
      </c>
      <c r="CB153" s="5">
        <v>518810</v>
      </c>
      <c r="CC153" s="30">
        <f>CB153/CB117</f>
        <v>14.351590594744122</v>
      </c>
      <c r="CD153" s="5">
        <v>1511480</v>
      </c>
      <c r="CE153" s="30">
        <f>CD153/CD117</f>
        <v>15.321642169285353</v>
      </c>
      <c r="CF153" s="5">
        <v>0</v>
      </c>
      <c r="CG153" s="30">
        <v>0</v>
      </c>
      <c r="CI153" s="5">
        <v>213</v>
      </c>
      <c r="CJ153" s="5">
        <v>978</v>
      </c>
      <c r="CK153" s="5">
        <v>733</v>
      </c>
      <c r="CL153" s="30">
        <f>CK153/CK117</f>
        <v>2.5189003436426116</v>
      </c>
      <c r="CM153" s="5">
        <v>977</v>
      </c>
      <c r="CN153" s="140">
        <f>CM153/CM117</f>
        <v>2.511568123393316</v>
      </c>
      <c r="CO153" s="5">
        <v>5693</v>
      </c>
      <c r="CP153" s="139">
        <f>CO153/CO117</f>
        <v>1.4787012987012986</v>
      </c>
    </row>
    <row r="154" spans="2:94" x14ac:dyDescent="0.3">
      <c r="CA154" s="5">
        <v>214</v>
      </c>
      <c r="CB154" s="5">
        <v>526490</v>
      </c>
      <c r="CC154" s="30">
        <f t="shared" ref="CC154:CC155" si="28">CB154/CB153</f>
        <v>1.0148031071105028</v>
      </c>
      <c r="CD154" s="5">
        <v>1534800</v>
      </c>
      <c r="CE154" s="30">
        <f t="shared" ref="CE154:CE155" si="29">CD154/CD153</f>
        <v>1.0154285865509303</v>
      </c>
      <c r="CF154" s="5">
        <v>0</v>
      </c>
      <c r="CG154" s="30">
        <v>0</v>
      </c>
      <c r="CI154" s="5">
        <v>214</v>
      </c>
      <c r="CJ154" s="5">
        <v>986</v>
      </c>
      <c r="CK154" s="5">
        <v>739</v>
      </c>
      <c r="CL154" s="30">
        <f t="shared" ref="CL154:CL155" si="30">CK154/CK153</f>
        <v>1.0081855388813097</v>
      </c>
      <c r="CM154" s="5">
        <v>985</v>
      </c>
      <c r="CN154" s="140">
        <f t="shared" ref="CN154:CN155" si="31">CM154/CM153</f>
        <v>1.0081883316274309</v>
      </c>
      <c r="CO154" s="5">
        <v>5716</v>
      </c>
      <c r="CP154" s="139">
        <f t="shared" ref="CP154:CP155" si="32">CO154/CO153</f>
        <v>1.0040400491832076</v>
      </c>
    </row>
    <row r="155" spans="2:94" x14ac:dyDescent="0.3">
      <c r="CA155" s="5">
        <v>215</v>
      </c>
      <c r="CB155" s="5">
        <v>534910</v>
      </c>
      <c r="CC155" s="30">
        <f t="shared" si="28"/>
        <v>1.0159927064141769</v>
      </c>
      <c r="CD155" s="5">
        <v>1558550</v>
      </c>
      <c r="CE155" s="30">
        <f t="shared" si="29"/>
        <v>1.0154743289027885</v>
      </c>
      <c r="CF155" s="5">
        <v>0</v>
      </c>
      <c r="CG155" s="30">
        <v>0</v>
      </c>
      <c r="CI155" s="5">
        <v>215</v>
      </c>
      <c r="CJ155" s="5">
        <v>993</v>
      </c>
      <c r="CK155" s="5">
        <v>744</v>
      </c>
      <c r="CL155" s="30">
        <f t="shared" si="30"/>
        <v>1.006765899864682</v>
      </c>
      <c r="CM155" s="5">
        <v>992</v>
      </c>
      <c r="CN155" s="140">
        <f t="shared" si="31"/>
        <v>1.0071065989847716</v>
      </c>
      <c r="CO155" s="5">
        <v>5736</v>
      </c>
      <c r="CP155" s="139">
        <f t="shared" si="32"/>
        <v>1.0034989503149054</v>
      </c>
    </row>
    <row r="156" spans="2:94" x14ac:dyDescent="0.3">
      <c r="CA156" s="5">
        <v>213</v>
      </c>
      <c r="CB156" s="5">
        <v>518810</v>
      </c>
      <c r="CC156" s="30">
        <f>CB156/CB120</f>
        <v>12.722167729279059</v>
      </c>
      <c r="CD156" s="5">
        <v>1511480</v>
      </c>
      <c r="CE156" s="30">
        <f>CD156/CD120</f>
        <v>13.492947687912872</v>
      </c>
      <c r="CF156" s="5">
        <v>0</v>
      </c>
      <c r="CG156" s="30">
        <v>0</v>
      </c>
      <c r="CI156" s="5">
        <v>213</v>
      </c>
      <c r="CJ156" s="5">
        <v>978</v>
      </c>
      <c r="CK156" s="5">
        <v>733</v>
      </c>
      <c r="CL156" s="30">
        <f>CK156/CK120</f>
        <v>2.4271523178807946</v>
      </c>
      <c r="CM156" s="5">
        <v>977</v>
      </c>
      <c r="CN156" s="140">
        <f>CM156/CM120</f>
        <v>2.4243176178660049</v>
      </c>
      <c r="CO156" s="5">
        <v>5693</v>
      </c>
      <c r="CP156" s="139">
        <f>CO156/CO120</f>
        <v>1.462368353454919</v>
      </c>
    </row>
    <row r="157" spans="2:94" x14ac:dyDescent="0.3">
      <c r="CA157" s="5">
        <v>214</v>
      </c>
      <c r="CB157" s="5">
        <v>526490</v>
      </c>
      <c r="CC157" s="30">
        <f t="shared" ref="CC157" si="33">CB157/CB156</f>
        <v>1.0148031071105028</v>
      </c>
      <c r="CD157" s="5">
        <v>1534800</v>
      </c>
      <c r="CE157" s="30">
        <f t="shared" ref="CE157" si="34">CD157/CD156</f>
        <v>1.0154285865509303</v>
      </c>
      <c r="CF157" s="5">
        <v>0</v>
      </c>
      <c r="CG157" s="30">
        <v>0</v>
      </c>
      <c r="CI157" s="5">
        <v>214</v>
      </c>
      <c r="CJ157" s="5">
        <v>986</v>
      </c>
      <c r="CK157" s="5">
        <v>739</v>
      </c>
      <c r="CL157" s="30">
        <f t="shared" ref="CL157" si="35">CK157/CK156</f>
        <v>1.0081855388813097</v>
      </c>
      <c r="CM157" s="5">
        <v>985</v>
      </c>
      <c r="CN157" s="140">
        <f t="shared" ref="CN157" si="36">CM157/CM156</f>
        <v>1.0081883316274309</v>
      </c>
      <c r="CO157" s="5">
        <v>5716</v>
      </c>
      <c r="CP157" s="139">
        <f t="shared" ref="CP157" si="37">CO157/CO156</f>
        <v>1.0040400491832076</v>
      </c>
    </row>
    <row r="158" spans="2:94" x14ac:dyDescent="0.3">
      <c r="CA158" s="5">
        <v>213</v>
      </c>
      <c r="CB158" s="5">
        <v>518810</v>
      </c>
      <c r="CC158" s="30">
        <f>CB158/CB122</f>
        <v>11.603891746812794</v>
      </c>
      <c r="CD158" s="5">
        <v>1511480</v>
      </c>
      <c r="CE158" s="30">
        <f>CD158/CD122</f>
        <v>12.320508640365178</v>
      </c>
      <c r="CF158" s="5">
        <v>0</v>
      </c>
      <c r="CG158" s="30">
        <v>0</v>
      </c>
      <c r="CI158" s="5">
        <v>213</v>
      </c>
      <c r="CJ158" s="5">
        <v>978</v>
      </c>
      <c r="CK158" s="5">
        <v>733</v>
      </c>
      <c r="CL158" s="30">
        <f>CK158/CK122</f>
        <v>2.3721682847896441</v>
      </c>
      <c r="CM158" s="5">
        <v>977</v>
      </c>
      <c r="CN158" s="140">
        <f>CM158/CM122</f>
        <v>2.371359223300971</v>
      </c>
      <c r="CO158" s="5">
        <v>5693</v>
      </c>
      <c r="CP158" s="139">
        <f>CO158/CO122</f>
        <v>1.4515553289138194</v>
      </c>
    </row>
    <row r="159" spans="2:94" x14ac:dyDescent="0.3">
      <c r="CA159" s="5">
        <v>214</v>
      </c>
      <c r="CB159" s="5">
        <v>526490</v>
      </c>
      <c r="CC159" s="30">
        <f t="shared" ref="CC159:CC160" si="38">CB159/CB158</f>
        <v>1.0148031071105028</v>
      </c>
      <c r="CD159" s="5">
        <v>1534800</v>
      </c>
      <c r="CE159" s="30">
        <f t="shared" ref="CE159:CE160" si="39">CD159/CD158</f>
        <v>1.0154285865509303</v>
      </c>
      <c r="CF159" s="5">
        <v>0</v>
      </c>
      <c r="CG159" s="30">
        <v>0</v>
      </c>
      <c r="CI159" s="5">
        <v>214</v>
      </c>
      <c r="CJ159" s="5">
        <v>986</v>
      </c>
      <c r="CK159" s="5">
        <v>739</v>
      </c>
      <c r="CL159" s="30">
        <f t="shared" ref="CL159:CL160" si="40">CK159/CK158</f>
        <v>1.0081855388813097</v>
      </c>
      <c r="CM159" s="5">
        <v>985</v>
      </c>
      <c r="CN159" s="140">
        <f t="shared" ref="CN159:CN160" si="41">CM159/CM158</f>
        <v>1.0081883316274309</v>
      </c>
      <c r="CO159" s="5">
        <v>5716</v>
      </c>
      <c r="CP159" s="139">
        <f t="shared" ref="CP159:CP160" si="42">CO159/CO158</f>
        <v>1.0040400491832076</v>
      </c>
    </row>
    <row r="160" spans="2:94" x14ac:dyDescent="0.3">
      <c r="CA160" s="5">
        <v>215</v>
      </c>
      <c r="CB160" s="5">
        <v>534910</v>
      </c>
      <c r="CC160" s="30">
        <f t="shared" si="38"/>
        <v>1.0159927064141769</v>
      </c>
      <c r="CD160" s="5">
        <v>1558550</v>
      </c>
      <c r="CE160" s="30">
        <f t="shared" si="39"/>
        <v>1.0154743289027885</v>
      </c>
      <c r="CF160" s="5">
        <v>0</v>
      </c>
      <c r="CG160" s="30">
        <v>0</v>
      </c>
      <c r="CI160" s="5">
        <v>215</v>
      </c>
      <c r="CJ160" s="5">
        <v>993</v>
      </c>
      <c r="CK160" s="5">
        <v>744</v>
      </c>
      <c r="CL160" s="30">
        <f t="shared" si="40"/>
        <v>1.006765899864682</v>
      </c>
      <c r="CM160" s="5">
        <v>992</v>
      </c>
      <c r="CN160" s="140">
        <f t="shared" si="41"/>
        <v>1.0071065989847716</v>
      </c>
      <c r="CO160" s="5">
        <v>5736</v>
      </c>
      <c r="CP160" s="139">
        <f t="shared" si="42"/>
        <v>1.0034989503149054</v>
      </c>
    </row>
    <row r="161" spans="2:94" x14ac:dyDescent="0.3">
      <c r="CA161" s="5">
        <v>213</v>
      </c>
      <c r="CB161" s="5">
        <v>518810</v>
      </c>
      <c r="CC161" s="30">
        <f>CB161/CB125</f>
        <v>10.206767656895535</v>
      </c>
      <c r="CD161" s="5">
        <v>1511480</v>
      </c>
      <c r="CE161" s="30">
        <f>CD161/CD125</f>
        <v>10.822569096376915</v>
      </c>
      <c r="CF161" s="5">
        <v>0</v>
      </c>
      <c r="CG161" s="30">
        <v>0</v>
      </c>
      <c r="CI161" s="5">
        <v>213</v>
      </c>
      <c r="CJ161" s="5">
        <v>978</v>
      </c>
      <c r="CK161" s="5">
        <v>733</v>
      </c>
      <c r="CL161" s="30">
        <f>CK161/CK125</f>
        <v>2.2978056426332287</v>
      </c>
      <c r="CM161" s="5">
        <v>977</v>
      </c>
      <c r="CN161" s="140">
        <f>CM161/CM125</f>
        <v>2.2988235294117647</v>
      </c>
      <c r="CO161" s="5">
        <v>5693</v>
      </c>
      <c r="CP161" s="139">
        <f>CO161/CO125</f>
        <v>1.4358133669609079</v>
      </c>
    </row>
    <row r="162" spans="2:94" x14ac:dyDescent="0.3">
      <c r="B162" t="s">
        <v>1596</v>
      </c>
      <c r="CA162" s="5">
        <v>213</v>
      </c>
      <c r="CB162" s="5">
        <v>518810</v>
      </c>
      <c r="CC162" s="30">
        <f>CB162/CB126</f>
        <v>9.8203672155971979</v>
      </c>
      <c r="CD162" s="5">
        <v>1511480</v>
      </c>
      <c r="CE162" s="30">
        <f>CD162/CD126</f>
        <v>10.3860372431801</v>
      </c>
      <c r="CF162" s="5">
        <v>0</v>
      </c>
      <c r="CG162" s="30">
        <v>0</v>
      </c>
      <c r="CI162" s="5">
        <v>213</v>
      </c>
      <c r="CJ162" s="5">
        <v>978</v>
      </c>
      <c r="CK162" s="5">
        <v>733</v>
      </c>
      <c r="CL162" s="30">
        <f>CK162/CK126</f>
        <v>2.2693498452012384</v>
      </c>
      <c r="CM162" s="5">
        <v>977</v>
      </c>
      <c r="CN162" s="140">
        <f>CM162/CM126</f>
        <v>2.2668213457076565</v>
      </c>
      <c r="CO162" s="5">
        <v>5693</v>
      </c>
      <c r="CP162" s="139">
        <f>CO162/CO126</f>
        <v>1.4304020100502512</v>
      </c>
    </row>
    <row r="163" spans="2:94" x14ac:dyDescent="0.3">
      <c r="B163" t="s">
        <v>1597</v>
      </c>
      <c r="CA163" s="5">
        <v>214</v>
      </c>
      <c r="CB163" s="5">
        <v>526490</v>
      </c>
      <c r="CC163" s="30">
        <f t="shared" ref="CC163:CC164" si="43">CB163/CB162</f>
        <v>1.0148031071105028</v>
      </c>
      <c r="CD163" s="5">
        <v>1534800</v>
      </c>
      <c r="CE163" s="30">
        <f t="shared" ref="CE163:CE164" si="44">CD163/CD162</f>
        <v>1.0154285865509303</v>
      </c>
      <c r="CF163" s="5">
        <v>0</v>
      </c>
      <c r="CG163" s="30">
        <v>0</v>
      </c>
      <c r="CI163" s="5">
        <v>214</v>
      </c>
      <c r="CJ163" s="5">
        <v>986</v>
      </c>
      <c r="CK163" s="5">
        <v>739</v>
      </c>
      <c r="CL163" s="30">
        <f t="shared" ref="CL163:CL164" si="45">CK163/CK162</f>
        <v>1.0081855388813097</v>
      </c>
      <c r="CM163" s="5">
        <v>985</v>
      </c>
      <c r="CN163" s="140">
        <f t="shared" ref="CN163:CN164" si="46">CM163/CM162</f>
        <v>1.0081883316274309</v>
      </c>
      <c r="CO163" s="5">
        <v>5716</v>
      </c>
      <c r="CP163" s="139">
        <f t="shared" ref="CP163:CP164" si="47">CO163/CO162</f>
        <v>1.0040400491832076</v>
      </c>
    </row>
    <row r="164" spans="2:94" x14ac:dyDescent="0.3">
      <c r="B164" s="78" t="s">
        <v>1598</v>
      </c>
      <c r="CA164" s="5">
        <v>215</v>
      </c>
      <c r="CB164" s="5">
        <v>534910</v>
      </c>
      <c r="CC164" s="30">
        <f t="shared" si="43"/>
        <v>1.0159927064141769</v>
      </c>
      <c r="CD164" s="5">
        <v>1558550</v>
      </c>
      <c r="CE164" s="30">
        <f t="shared" si="44"/>
        <v>1.0154743289027885</v>
      </c>
      <c r="CF164" s="5">
        <v>0</v>
      </c>
      <c r="CG164" s="30">
        <v>0</v>
      </c>
      <c r="CI164" s="5">
        <v>215</v>
      </c>
      <c r="CJ164" s="5">
        <v>993</v>
      </c>
      <c r="CK164" s="5">
        <v>744</v>
      </c>
      <c r="CL164" s="30">
        <f t="shared" si="45"/>
        <v>1.006765899864682</v>
      </c>
      <c r="CM164" s="5">
        <v>992</v>
      </c>
      <c r="CN164" s="140">
        <f t="shared" si="46"/>
        <v>1.0071065989847716</v>
      </c>
      <c r="CO164" s="5">
        <v>5736</v>
      </c>
      <c r="CP164" s="139">
        <f t="shared" si="47"/>
        <v>1.0034989503149054</v>
      </c>
    </row>
    <row r="165" spans="2:94" x14ac:dyDescent="0.3">
      <c r="CA165" s="5">
        <v>213</v>
      </c>
      <c r="CB165" s="5">
        <v>518810</v>
      </c>
      <c r="CC165" s="30">
        <f>CB165/CB129</f>
        <v>8.6728518890003343</v>
      </c>
      <c r="CD165" s="5">
        <v>1511480</v>
      </c>
      <c r="CE165" s="30">
        <f>CD165/CD129</f>
        <v>9.0987238141102811</v>
      </c>
      <c r="CF165" s="5">
        <v>0</v>
      </c>
      <c r="CG165" s="30">
        <v>0</v>
      </c>
      <c r="CI165" s="5">
        <v>213</v>
      </c>
      <c r="CJ165" s="5">
        <v>978</v>
      </c>
      <c r="CK165" s="5">
        <v>733</v>
      </c>
      <c r="CL165" s="30">
        <f>CK165/CK129</f>
        <v>2.2012012012012012</v>
      </c>
      <c r="CM165" s="5">
        <v>977</v>
      </c>
      <c r="CN165" s="140">
        <f>CM165/CM129</f>
        <v>2.1955056179775281</v>
      </c>
      <c r="CO165" s="5">
        <v>5693</v>
      </c>
      <c r="CP165" s="139">
        <f>CO165/CO129</f>
        <v>1.4140586189766517</v>
      </c>
    </row>
    <row r="166" spans="2:94" x14ac:dyDescent="0.3">
      <c r="CA166" s="5">
        <v>214</v>
      </c>
      <c r="CB166" s="5">
        <v>526490</v>
      </c>
      <c r="CC166" s="30">
        <f t="shared" ref="CC166" si="48">CB166/CB165</f>
        <v>1.0148031071105028</v>
      </c>
      <c r="CD166" s="5">
        <v>1534800</v>
      </c>
      <c r="CE166" s="30">
        <f t="shared" ref="CE166" si="49">CD166/CD165</f>
        <v>1.0154285865509303</v>
      </c>
      <c r="CF166" s="5">
        <v>0</v>
      </c>
      <c r="CG166" s="30">
        <v>0</v>
      </c>
      <c r="CI166" s="5">
        <v>214</v>
      </c>
      <c r="CJ166" s="5">
        <v>986</v>
      </c>
      <c r="CK166" s="5">
        <v>739</v>
      </c>
      <c r="CL166" s="30">
        <f t="shared" ref="CL166" si="50">CK166/CK165</f>
        <v>1.0081855388813097</v>
      </c>
      <c r="CM166" s="5">
        <v>985</v>
      </c>
      <c r="CN166" s="140">
        <f t="shared" ref="CN166" si="51">CM166/CM165</f>
        <v>1.0081883316274309</v>
      </c>
      <c r="CO166" s="5">
        <v>5716</v>
      </c>
      <c r="CP166" s="139">
        <f t="shared" ref="CP166" si="52">CO166/CO165</f>
        <v>1.0040400491832076</v>
      </c>
    </row>
    <row r="167" spans="2:94" x14ac:dyDescent="0.3">
      <c r="CA167" s="5">
        <v>213</v>
      </c>
      <c r="CB167" s="5">
        <v>518810</v>
      </c>
      <c r="CC167" s="30">
        <f>CB167/CB131</f>
        <v>7.9596501994476831</v>
      </c>
      <c r="CD167" s="5">
        <v>1511480</v>
      </c>
      <c r="CE167" s="30">
        <f>CD167/CD131</f>
        <v>8.3231277533039645</v>
      </c>
      <c r="CF167" s="5">
        <v>0</v>
      </c>
      <c r="CG167" s="30">
        <v>0</v>
      </c>
      <c r="CI167" s="5">
        <v>213</v>
      </c>
      <c r="CJ167" s="5">
        <v>978</v>
      </c>
      <c r="CK167" s="5">
        <v>733</v>
      </c>
      <c r="CL167" s="30">
        <f>CK167/CK131</f>
        <v>2.1432748538011697</v>
      </c>
      <c r="CM167" s="5">
        <v>977</v>
      </c>
      <c r="CN167" s="140">
        <f>CM167/CM131</f>
        <v>2.1425438596491229</v>
      </c>
      <c r="CO167" s="5">
        <v>5693</v>
      </c>
      <c r="CP167" s="139">
        <f>CO167/CO131</f>
        <v>1.4032536356913976</v>
      </c>
    </row>
    <row r="168" spans="2:94" x14ac:dyDescent="0.3">
      <c r="CA168" s="5">
        <v>214</v>
      </c>
      <c r="CB168" s="5">
        <v>526490</v>
      </c>
      <c r="CC168" s="30">
        <f t="shared" ref="CC168:CC169" si="53">CB168/CB167</f>
        <v>1.0148031071105028</v>
      </c>
      <c r="CD168" s="5">
        <v>1534800</v>
      </c>
      <c r="CE168" s="30">
        <f t="shared" ref="CE168:CE169" si="54">CD168/CD167</f>
        <v>1.0154285865509303</v>
      </c>
      <c r="CF168" s="5">
        <v>0</v>
      </c>
      <c r="CG168" s="30">
        <v>0</v>
      </c>
      <c r="CI168" s="5">
        <v>214</v>
      </c>
      <c r="CJ168" s="5">
        <v>986</v>
      </c>
      <c r="CK168" s="5">
        <v>739</v>
      </c>
      <c r="CL168" s="30">
        <f t="shared" ref="CL168:CL169" si="55">CK168/CK167</f>
        <v>1.0081855388813097</v>
      </c>
      <c r="CM168" s="5">
        <v>985</v>
      </c>
      <c r="CN168" s="140">
        <f t="shared" ref="CN168:CN169" si="56">CM168/CM167</f>
        <v>1.0081883316274309</v>
      </c>
      <c r="CO168" s="5">
        <v>5716</v>
      </c>
      <c r="CP168" s="139">
        <f t="shared" ref="CP168:CP169" si="57">CO168/CO167</f>
        <v>1.0040400491832076</v>
      </c>
    </row>
    <row r="169" spans="2:94" x14ac:dyDescent="0.3">
      <c r="CA169" s="5">
        <v>215</v>
      </c>
      <c r="CB169" s="5">
        <v>534910</v>
      </c>
      <c r="CC169" s="30">
        <f t="shared" si="53"/>
        <v>1.0159927064141769</v>
      </c>
      <c r="CD169" s="5">
        <v>1558550</v>
      </c>
      <c r="CE169" s="30">
        <f t="shared" si="54"/>
        <v>1.0154743289027885</v>
      </c>
      <c r="CF169" s="5">
        <v>0</v>
      </c>
      <c r="CG169" s="30">
        <v>0</v>
      </c>
      <c r="CI169" s="5">
        <v>215</v>
      </c>
      <c r="CJ169" s="5">
        <v>993</v>
      </c>
      <c r="CK169" s="5">
        <v>744</v>
      </c>
      <c r="CL169" s="30">
        <f t="shared" si="55"/>
        <v>1.006765899864682</v>
      </c>
      <c r="CM169" s="5">
        <v>992</v>
      </c>
      <c r="CN169" s="140">
        <f t="shared" si="56"/>
        <v>1.0071065989847716</v>
      </c>
      <c r="CO169" s="5">
        <v>5736</v>
      </c>
      <c r="CP169" s="139">
        <f t="shared" si="57"/>
        <v>1.0034989503149054</v>
      </c>
    </row>
    <row r="170" spans="2:94" x14ac:dyDescent="0.3">
      <c r="CA170" s="5">
        <v>213</v>
      </c>
      <c r="CB170" s="5">
        <v>518810</v>
      </c>
      <c r="CC170" s="30">
        <f>CB170/CB134</f>
        <v>6.9939336748449721</v>
      </c>
      <c r="CD170" s="5">
        <v>1511480</v>
      </c>
      <c r="CE170" s="30">
        <f>CD170/CD134</f>
        <v>7.2972529329406655</v>
      </c>
      <c r="CF170" s="5">
        <v>0</v>
      </c>
      <c r="CG170" s="30">
        <v>0</v>
      </c>
      <c r="CI170" s="5">
        <v>213</v>
      </c>
      <c r="CJ170" s="5">
        <v>978</v>
      </c>
      <c r="CK170" s="5">
        <v>733</v>
      </c>
      <c r="CL170" s="30">
        <f>CK170/CK134</f>
        <v>2.0823863636363638</v>
      </c>
      <c r="CM170" s="5">
        <v>977</v>
      </c>
      <c r="CN170" s="140">
        <f>CM170/CM134</f>
        <v>2.0787234042553191</v>
      </c>
      <c r="CO170" s="5">
        <v>5693</v>
      </c>
      <c r="CP170" s="139">
        <f>CO170/CO134</f>
        <v>1.3871832358674463</v>
      </c>
    </row>
    <row r="171" spans="2:94" x14ac:dyDescent="0.3">
      <c r="CA171" s="5">
        <v>213</v>
      </c>
      <c r="CB171" s="5">
        <v>518810</v>
      </c>
      <c r="CC171" s="30">
        <f>CB171/CB135</f>
        <v>6.7081717093354021</v>
      </c>
      <c r="CD171" s="5">
        <v>1511480</v>
      </c>
      <c r="CE171" s="30">
        <f>CD171/CD135</f>
        <v>6.9891796911125494</v>
      </c>
      <c r="CF171" s="5">
        <v>0</v>
      </c>
      <c r="CG171" s="30">
        <v>0</v>
      </c>
      <c r="CI171" s="5">
        <v>213</v>
      </c>
      <c r="CJ171" s="5">
        <v>978</v>
      </c>
      <c r="CK171" s="5">
        <v>733</v>
      </c>
      <c r="CL171" s="30">
        <f>CK171/CK135</f>
        <v>2.058988764044944</v>
      </c>
      <c r="CM171" s="5">
        <v>977</v>
      </c>
      <c r="CN171" s="140">
        <f>CM171/CM135</f>
        <v>2.0568421052631578</v>
      </c>
      <c r="CO171" s="5">
        <v>5693</v>
      </c>
      <c r="CP171" s="139">
        <f>CO171/CO135</f>
        <v>1.3824672170956775</v>
      </c>
    </row>
    <row r="172" spans="2:94" x14ac:dyDescent="0.3">
      <c r="CA172" s="5">
        <v>214</v>
      </c>
      <c r="CB172" s="5">
        <v>526490</v>
      </c>
      <c r="CC172" s="30">
        <f t="shared" ref="CC172:CC173" si="58">CB172/CB171</f>
        <v>1.0148031071105028</v>
      </c>
      <c r="CD172" s="5">
        <v>1534800</v>
      </c>
      <c r="CE172" s="30">
        <f t="shared" ref="CE172:CE173" si="59">CD172/CD171</f>
        <v>1.0154285865509303</v>
      </c>
      <c r="CF172" s="5">
        <v>0</v>
      </c>
      <c r="CG172" s="30">
        <v>0</v>
      </c>
      <c r="CI172" s="5">
        <v>214</v>
      </c>
      <c r="CJ172" s="5">
        <v>986</v>
      </c>
      <c r="CK172" s="5">
        <v>739</v>
      </c>
      <c r="CL172" s="30">
        <f t="shared" ref="CL172:CL173" si="60">CK172/CK171</f>
        <v>1.0081855388813097</v>
      </c>
      <c r="CM172" s="5">
        <v>985</v>
      </c>
      <c r="CN172" s="140">
        <f t="shared" ref="CN172:CN173" si="61">CM172/CM171</f>
        <v>1.0081883316274309</v>
      </c>
      <c r="CO172" s="5">
        <v>5716</v>
      </c>
      <c r="CP172" s="139">
        <f t="shared" ref="CP172:CP173" si="62">CO172/CO171</f>
        <v>1.0040400491832076</v>
      </c>
    </row>
    <row r="173" spans="2:94" x14ac:dyDescent="0.3">
      <c r="CA173" s="5">
        <v>215</v>
      </c>
      <c r="CB173" s="5">
        <v>534910</v>
      </c>
      <c r="CC173" s="30">
        <f t="shared" si="58"/>
        <v>1.0159927064141769</v>
      </c>
      <c r="CD173" s="5">
        <v>1558550</v>
      </c>
      <c r="CE173" s="30">
        <f t="shared" si="59"/>
        <v>1.0154743289027885</v>
      </c>
      <c r="CF173" s="5">
        <v>0</v>
      </c>
      <c r="CG173" s="30">
        <v>0</v>
      </c>
      <c r="CI173" s="5">
        <v>215</v>
      </c>
      <c r="CJ173" s="5">
        <v>993</v>
      </c>
      <c r="CK173" s="5">
        <v>744</v>
      </c>
      <c r="CL173" s="30">
        <f t="shared" si="60"/>
        <v>1.006765899864682</v>
      </c>
      <c r="CM173" s="5">
        <v>992</v>
      </c>
      <c r="CN173" s="140">
        <f t="shared" si="61"/>
        <v>1.0071065989847716</v>
      </c>
      <c r="CO173" s="5">
        <v>5736</v>
      </c>
      <c r="CP173" s="139">
        <f t="shared" si="62"/>
        <v>1.0034989503149054</v>
      </c>
    </row>
    <row r="174" spans="2:94" x14ac:dyDescent="0.3">
      <c r="CA174" s="5">
        <v>213</v>
      </c>
      <c r="CB174" s="5">
        <v>518810</v>
      </c>
      <c r="CC174" s="30">
        <f>CB174/CB138</f>
        <v>1.0895936154573138</v>
      </c>
      <c r="CD174" s="5">
        <v>1511480</v>
      </c>
      <c r="CE174" s="30">
        <f>CD174/CD138</f>
        <v>1.0913606989422</v>
      </c>
      <c r="CF174" s="5">
        <v>0</v>
      </c>
      <c r="CG174" s="30">
        <v>0</v>
      </c>
      <c r="CI174" s="5">
        <v>213</v>
      </c>
      <c r="CJ174" s="5">
        <v>978</v>
      </c>
      <c r="CK174" s="5">
        <v>733</v>
      </c>
      <c r="CL174" s="30">
        <f>CK174/CK138</f>
        <v>1.0426742532005691</v>
      </c>
      <c r="CM174" s="5">
        <v>977</v>
      </c>
      <c r="CN174" s="140">
        <f>CM174/CM138</f>
        <v>1.0426894343649946</v>
      </c>
      <c r="CO174" s="5">
        <v>5693</v>
      </c>
      <c r="CP174" s="139">
        <f>CO174/CO138</f>
        <v>1.0226333752469912</v>
      </c>
    </row>
    <row r="175" spans="2:94" x14ac:dyDescent="0.3">
      <c r="CA175" s="5">
        <v>214</v>
      </c>
      <c r="CB175" s="5">
        <v>526490</v>
      </c>
      <c r="CC175" s="30">
        <f t="shared" ref="CC175" si="63">CB175/CB174</f>
        <v>1.0148031071105028</v>
      </c>
      <c r="CD175" s="5">
        <v>1534800</v>
      </c>
      <c r="CE175" s="30">
        <f t="shared" ref="CE175" si="64">CD175/CD174</f>
        <v>1.0154285865509303</v>
      </c>
      <c r="CF175" s="5">
        <v>0</v>
      </c>
      <c r="CG175" s="30">
        <v>0</v>
      </c>
      <c r="CI175" s="5">
        <v>214</v>
      </c>
      <c r="CJ175" s="5">
        <v>986</v>
      </c>
      <c r="CK175" s="5">
        <v>739</v>
      </c>
      <c r="CL175" s="30">
        <f t="shared" ref="CL175" si="65">CK175/CK174</f>
        <v>1.0081855388813097</v>
      </c>
      <c r="CM175" s="5">
        <v>985</v>
      </c>
      <c r="CN175" s="140">
        <f t="shared" ref="CN175" si="66">CM175/CM174</f>
        <v>1.0081883316274309</v>
      </c>
      <c r="CO175" s="5">
        <v>5716</v>
      </c>
      <c r="CP175" s="139">
        <f t="shared" ref="CP175" si="67">CO175/CO174</f>
        <v>1.0040400491832076</v>
      </c>
    </row>
    <row r="176" spans="2:94" x14ac:dyDescent="0.3">
      <c r="O176" t="s">
        <v>1599</v>
      </c>
      <c r="P176">
        <v>10</v>
      </c>
      <c r="Q176">
        <v>15000</v>
      </c>
      <c r="R176">
        <v>3</v>
      </c>
      <c r="S176">
        <f>Q176*R176</f>
        <v>45000</v>
      </c>
      <c r="CA176" s="5">
        <v>213</v>
      </c>
      <c r="CB176" s="5">
        <v>518810</v>
      </c>
      <c r="CC176" s="30">
        <f>CB176/CB140</f>
        <v>1.0601373166046835</v>
      </c>
      <c r="CD176" s="5">
        <v>1511480</v>
      </c>
      <c r="CE176" s="30">
        <f>CD176/CD140</f>
        <v>1.0615294935633168</v>
      </c>
      <c r="CF176" s="5">
        <v>0</v>
      </c>
      <c r="CG176" s="30">
        <v>0</v>
      </c>
      <c r="CI176" s="5">
        <v>213</v>
      </c>
      <c r="CJ176" s="5">
        <v>978</v>
      </c>
      <c r="CK176" s="5">
        <v>733</v>
      </c>
      <c r="CL176" s="30">
        <f>CK176/CK140</f>
        <v>1.0280504908835906</v>
      </c>
      <c r="CM176" s="5">
        <v>977</v>
      </c>
      <c r="CN176" s="140">
        <f>CM176/CM140</f>
        <v>1.0273396424815984</v>
      </c>
      <c r="CO176" s="5">
        <v>5693</v>
      </c>
      <c r="CP176" s="139">
        <f>CO176/CO140</f>
        <v>1.0147950089126561</v>
      </c>
    </row>
    <row r="177" spans="2:94" x14ac:dyDescent="0.3">
      <c r="O177" t="s">
        <v>1600</v>
      </c>
      <c r="P177">
        <v>4</v>
      </c>
      <c r="Q177">
        <v>5500</v>
      </c>
      <c r="R177">
        <v>1</v>
      </c>
      <c r="S177">
        <f t="shared" ref="S177:S179" si="68">Q177*R177</f>
        <v>5500</v>
      </c>
      <c r="CA177" s="5">
        <v>214</v>
      </c>
      <c r="CB177" s="5">
        <v>526490</v>
      </c>
      <c r="CC177" s="30">
        <f t="shared" ref="CC177:CC178" si="69">CB177/CB176</f>
        <v>1.0148031071105028</v>
      </c>
      <c r="CD177" s="5">
        <v>1534800</v>
      </c>
      <c r="CE177" s="30">
        <f t="shared" ref="CE177:CE178" si="70">CD177/CD176</f>
        <v>1.0154285865509303</v>
      </c>
      <c r="CF177" s="5">
        <v>0</v>
      </c>
      <c r="CG177" s="30">
        <v>0</v>
      </c>
      <c r="CI177" s="5">
        <v>214</v>
      </c>
      <c r="CJ177" s="5">
        <v>986</v>
      </c>
      <c r="CK177" s="5">
        <v>739</v>
      </c>
      <c r="CL177" s="30">
        <f t="shared" ref="CL177:CL178" si="71">CK177/CK176</f>
        <v>1.0081855388813097</v>
      </c>
      <c r="CM177" s="5">
        <v>985</v>
      </c>
      <c r="CN177" s="140">
        <f t="shared" ref="CN177:CN178" si="72">CM177/CM176</f>
        <v>1.0081883316274309</v>
      </c>
      <c r="CO177" s="5">
        <v>5716</v>
      </c>
      <c r="CP177" s="139">
        <f t="shared" ref="CP177:CP178" si="73">CO177/CO176</f>
        <v>1.0040400491832076</v>
      </c>
    </row>
    <row r="178" spans="2:94" x14ac:dyDescent="0.3">
      <c r="O178" t="s">
        <v>1601</v>
      </c>
      <c r="P178">
        <v>875000</v>
      </c>
      <c r="Q178">
        <v>33000</v>
      </c>
      <c r="R178">
        <v>1</v>
      </c>
      <c r="S178">
        <f t="shared" si="68"/>
        <v>33000</v>
      </c>
      <c r="CA178" s="5">
        <v>215</v>
      </c>
      <c r="CB178" s="5">
        <v>534910</v>
      </c>
      <c r="CC178" s="30">
        <f t="shared" si="69"/>
        <v>1.0159927064141769</v>
      </c>
      <c r="CD178" s="5">
        <v>1558550</v>
      </c>
      <c r="CE178" s="30">
        <f t="shared" si="70"/>
        <v>1.0154743289027885</v>
      </c>
      <c r="CF178" s="5">
        <v>0</v>
      </c>
      <c r="CG178" s="30">
        <v>0</v>
      </c>
      <c r="CI178" s="5">
        <v>215</v>
      </c>
      <c r="CJ178" s="5">
        <v>993</v>
      </c>
      <c r="CK178" s="5">
        <v>744</v>
      </c>
      <c r="CL178" s="30">
        <f t="shared" si="71"/>
        <v>1.006765899864682</v>
      </c>
      <c r="CM178" s="5">
        <v>992</v>
      </c>
      <c r="CN178" s="140">
        <f t="shared" si="72"/>
        <v>1.0071065989847716</v>
      </c>
      <c r="CO178" s="5">
        <v>5736</v>
      </c>
      <c r="CP178" s="139">
        <f t="shared" si="73"/>
        <v>1.0034989503149054</v>
      </c>
    </row>
    <row r="179" spans="2:94" x14ac:dyDescent="0.3">
      <c r="O179" t="s">
        <v>1602</v>
      </c>
      <c r="P179">
        <v>134000</v>
      </c>
      <c r="Q179">
        <v>33000</v>
      </c>
      <c r="R179">
        <v>1</v>
      </c>
      <c r="S179">
        <f t="shared" si="68"/>
        <v>33000</v>
      </c>
      <c r="CA179" s="5">
        <v>213</v>
      </c>
      <c r="CB179" s="5">
        <v>518810</v>
      </c>
      <c r="CC179" s="30">
        <f>CB179/CB143</f>
        <v>1.0154427307601972</v>
      </c>
      <c r="CD179" s="5">
        <v>1511480</v>
      </c>
      <c r="CE179" s="30">
        <f>CD179/CD143</f>
        <v>1.0157659171247699</v>
      </c>
      <c r="CF179" s="5">
        <v>0</v>
      </c>
      <c r="CG179" s="30">
        <v>0</v>
      </c>
      <c r="CI179" s="5">
        <v>213</v>
      </c>
      <c r="CJ179" s="5">
        <v>978</v>
      </c>
      <c r="CK179" s="5">
        <v>733</v>
      </c>
      <c r="CL179" s="30">
        <f>CK179/CK143</f>
        <v>1.0054869684499315</v>
      </c>
      <c r="CM179" s="5">
        <v>977</v>
      </c>
      <c r="CN179" s="140">
        <f>CM179/CM143</f>
        <v>1.0051440329218106</v>
      </c>
      <c r="CO179" s="5">
        <v>5693</v>
      </c>
      <c r="CP179" s="139">
        <f>CO179/CO143</f>
        <v>1.0035254715318174</v>
      </c>
    </row>
    <row r="180" spans="2:94" x14ac:dyDescent="0.3">
      <c r="P180">
        <f>SUM(P178:P179)</f>
        <v>1009000</v>
      </c>
      <c r="S180" s="236">
        <f>SUM(S176:S179)</f>
        <v>116500</v>
      </c>
      <c r="CA180" s="5">
        <v>214</v>
      </c>
      <c r="CB180" s="5">
        <v>526490</v>
      </c>
      <c r="CC180" s="30">
        <f t="shared" si="8"/>
        <v>1.0148031071105028</v>
      </c>
      <c r="CD180" s="5">
        <v>1534800</v>
      </c>
      <c r="CE180" s="30">
        <f t="shared" si="9"/>
        <v>1.0154285865509303</v>
      </c>
      <c r="CF180" s="5">
        <v>0</v>
      </c>
      <c r="CG180" s="30">
        <v>0</v>
      </c>
      <c r="CI180" s="5">
        <v>214</v>
      </c>
      <c r="CJ180" s="5">
        <v>986</v>
      </c>
      <c r="CK180" s="5">
        <v>739</v>
      </c>
      <c r="CL180" s="30">
        <f t="shared" si="10"/>
        <v>1.0081855388813097</v>
      </c>
      <c r="CM180" s="5">
        <v>985</v>
      </c>
      <c r="CN180" s="140">
        <f t="shared" si="11"/>
        <v>1.0081883316274309</v>
      </c>
      <c r="CO180" s="5">
        <v>5716</v>
      </c>
      <c r="CP180" s="139">
        <f t="shared" si="12"/>
        <v>1.0040400491832076</v>
      </c>
    </row>
    <row r="181" spans="2:94" x14ac:dyDescent="0.3">
      <c r="CA181" s="5">
        <v>215</v>
      </c>
      <c r="CB181" s="5">
        <v>534910</v>
      </c>
      <c r="CC181" s="30">
        <f t="shared" si="8"/>
        <v>1.0159927064141769</v>
      </c>
      <c r="CD181" s="5">
        <v>1558550</v>
      </c>
      <c r="CE181" s="30">
        <f t="shared" si="9"/>
        <v>1.0154743289027885</v>
      </c>
      <c r="CF181" s="5">
        <v>0</v>
      </c>
      <c r="CG181" s="30">
        <v>0</v>
      </c>
      <c r="CI181" s="5">
        <v>215</v>
      </c>
      <c r="CJ181" s="5">
        <v>993</v>
      </c>
      <c r="CK181" s="5">
        <v>744</v>
      </c>
      <c r="CL181" s="30">
        <f t="shared" si="10"/>
        <v>1.006765899864682</v>
      </c>
      <c r="CM181" s="5">
        <v>992</v>
      </c>
      <c r="CN181" s="140">
        <f t="shared" si="11"/>
        <v>1.0071065989847716</v>
      </c>
      <c r="CO181" s="5">
        <v>5736</v>
      </c>
      <c r="CP181" s="139">
        <f t="shared" si="12"/>
        <v>1.0034989503149054</v>
      </c>
    </row>
    <row r="182" spans="2:94" x14ac:dyDescent="0.3">
      <c r="P182" s="378">
        <f>P180/30</f>
        <v>33633.333333333336</v>
      </c>
      <c r="CA182" s="5">
        <v>130</v>
      </c>
      <c r="CB182" s="5">
        <v>82890</v>
      </c>
      <c r="CC182" s="30">
        <f>CB182/CB136</f>
        <v>1.0273921665840358</v>
      </c>
      <c r="CD182" s="5">
        <v>232910</v>
      </c>
      <c r="CE182" s="30">
        <f>CD182/CD136</f>
        <v>1.0315337260286106</v>
      </c>
      <c r="CF182" s="5">
        <v>13800</v>
      </c>
      <c r="CG182" s="30">
        <v>0</v>
      </c>
      <c r="CI182" s="5">
        <v>130</v>
      </c>
      <c r="CJ182" s="5">
        <v>442</v>
      </c>
      <c r="CK182" s="5">
        <v>364</v>
      </c>
      <c r="CL182" s="30">
        <f>CK182/CK136</f>
        <v>1.0111111111111111</v>
      </c>
      <c r="CM182" s="5">
        <v>485</v>
      </c>
      <c r="CN182" s="140">
        <f>CM182/CM136</f>
        <v>1.0104166666666667</v>
      </c>
      <c r="CO182" s="5">
        <v>4150</v>
      </c>
      <c r="CP182" s="139">
        <f>CO182/CO136</f>
        <v>1.003627569528416</v>
      </c>
    </row>
    <row r="183" spans="2:94" x14ac:dyDescent="0.3">
      <c r="B183" s="87" t="s">
        <v>1603</v>
      </c>
      <c r="C183" s="87" t="s">
        <v>1604</v>
      </c>
      <c r="D183" s="469" t="s">
        <v>1605</v>
      </c>
      <c r="E183" s="469"/>
      <c r="G183" s="470" t="s">
        <v>1606</v>
      </c>
      <c r="H183" s="471"/>
      <c r="I183" s="472"/>
      <c r="K183" s="349" t="s">
        <v>1607</v>
      </c>
      <c r="L183" s="349" t="s">
        <v>1608</v>
      </c>
      <c r="CA183" s="5">
        <v>131</v>
      </c>
      <c r="CB183" s="5">
        <v>85330</v>
      </c>
      <c r="CC183" s="30">
        <f t="shared" si="8"/>
        <v>1.0294366027265049</v>
      </c>
      <c r="CD183" s="5">
        <v>239810</v>
      </c>
      <c r="CE183" s="30">
        <f t="shared" si="9"/>
        <v>1.029625177107037</v>
      </c>
      <c r="CF183" s="5">
        <v>0</v>
      </c>
      <c r="CG183" s="30">
        <v>0</v>
      </c>
      <c r="CI183" s="5">
        <v>131</v>
      </c>
      <c r="CJ183" s="5">
        <v>448</v>
      </c>
      <c r="CK183" s="5">
        <v>367</v>
      </c>
      <c r="CL183" s="30">
        <f t="shared" ref="CL183:CL187" si="74">CK183/CK182</f>
        <v>1.0082417582417582</v>
      </c>
      <c r="CM183" s="5">
        <v>490</v>
      </c>
      <c r="CN183" s="140">
        <f t="shared" ref="CN183:CN187" si="75">CM183/CM182</f>
        <v>1.0103092783505154</v>
      </c>
      <c r="CO183" s="5">
        <v>4167</v>
      </c>
      <c r="CP183" s="139">
        <f t="shared" ref="CP183:CP187" si="76">CO183/CO182</f>
        <v>1.0040963855421687</v>
      </c>
    </row>
    <row r="184" spans="2:94" x14ac:dyDescent="0.3">
      <c r="B184" s="5">
        <v>1</v>
      </c>
      <c r="C184" s="5" t="s">
        <v>1609</v>
      </c>
      <c r="D184" s="411">
        <v>5494482</v>
      </c>
      <c r="E184" s="411"/>
      <c r="G184" s="349" t="s">
        <v>1504</v>
      </c>
      <c r="H184" s="349" t="s">
        <v>1563</v>
      </c>
      <c r="I184" s="349" t="s">
        <v>1567</v>
      </c>
      <c r="K184" s="377">
        <f>AJ490</f>
        <v>141.88461930141167</v>
      </c>
      <c r="L184" s="30">
        <f>K184/2</f>
        <v>70.942309650705837</v>
      </c>
      <c r="M184" t="s">
        <v>1610</v>
      </c>
      <c r="P184" s="378"/>
      <c r="Q184" s="326"/>
      <c r="CA184" s="5">
        <v>132</v>
      </c>
      <c r="CB184" s="5">
        <v>87800</v>
      </c>
      <c r="CC184" s="30">
        <f t="shared" ref="CC184:CC188" si="77">CB184/CB183</f>
        <v>1.0289464432204383</v>
      </c>
      <c r="CD184" s="5">
        <v>246890</v>
      </c>
      <c r="CE184" s="30">
        <f t="shared" ref="CE184:CE188" si="78">CD184/CD183</f>
        <v>1.0295233726700304</v>
      </c>
      <c r="CF184" s="5">
        <v>0</v>
      </c>
      <c r="CG184" s="30">
        <v>0</v>
      </c>
      <c r="CI184" s="5">
        <v>132</v>
      </c>
      <c r="CJ184" s="5">
        <v>453</v>
      </c>
      <c r="CK184" s="5">
        <v>371</v>
      </c>
      <c r="CL184" s="30">
        <f t="shared" si="74"/>
        <v>1.0108991825613078</v>
      </c>
      <c r="CM184" s="5">
        <v>495</v>
      </c>
      <c r="CN184" s="140">
        <f t="shared" si="75"/>
        <v>1.010204081632653</v>
      </c>
      <c r="CO184" s="5">
        <v>4181</v>
      </c>
      <c r="CP184" s="139">
        <f t="shared" si="76"/>
        <v>1.0033597312215023</v>
      </c>
    </row>
    <row r="185" spans="2:94" x14ac:dyDescent="0.3">
      <c r="B185" s="5">
        <v>2</v>
      </c>
      <c r="C185" s="5" t="s">
        <v>1611</v>
      </c>
      <c r="D185" s="411">
        <v>13510977</v>
      </c>
      <c r="E185" s="411"/>
      <c r="G185" s="5">
        <v>2157740</v>
      </c>
      <c r="H185" s="5">
        <v>738090</v>
      </c>
      <c r="I185" s="5">
        <v>87100</v>
      </c>
      <c r="K185" s="379">
        <f>60/K184</f>
        <v>0.42287881727715243</v>
      </c>
      <c r="M185" t="s">
        <v>1612</v>
      </c>
      <c r="CA185" s="5">
        <v>133</v>
      </c>
      <c r="CB185" s="5">
        <v>90380</v>
      </c>
      <c r="CC185" s="30">
        <f t="shared" si="77"/>
        <v>1.0293849658314351</v>
      </c>
      <c r="CD185" s="5">
        <v>254170</v>
      </c>
      <c r="CE185" s="30">
        <f t="shared" si="78"/>
        <v>1.0294868159909272</v>
      </c>
      <c r="CF185" s="5">
        <v>0</v>
      </c>
      <c r="CG185" s="30">
        <v>0</v>
      </c>
      <c r="CI185" s="5">
        <v>133</v>
      </c>
      <c r="CJ185" s="5">
        <v>459</v>
      </c>
      <c r="CK185" s="5">
        <v>375</v>
      </c>
      <c r="CL185" s="30">
        <f t="shared" si="74"/>
        <v>1.0107816711590296</v>
      </c>
      <c r="CM185" s="5">
        <v>500</v>
      </c>
      <c r="CN185" s="140">
        <f t="shared" si="75"/>
        <v>1.0101010101010102</v>
      </c>
      <c r="CO185" s="5">
        <v>4199</v>
      </c>
      <c r="CP185" s="139">
        <f t="shared" si="76"/>
        <v>1.0043051901458981</v>
      </c>
    </row>
    <row r="186" spans="2:94" x14ac:dyDescent="0.3">
      <c r="B186" s="5">
        <v>3</v>
      </c>
      <c r="C186" s="5" t="s">
        <v>1613</v>
      </c>
      <c r="D186" s="411">
        <v>25782.16</v>
      </c>
      <c r="E186" s="411"/>
      <c r="M186" t="s">
        <v>1614</v>
      </c>
      <c r="CA186" s="5">
        <v>134</v>
      </c>
      <c r="CB186" s="5">
        <v>93530</v>
      </c>
      <c r="CC186" s="30">
        <f t="shared" si="77"/>
        <v>1.0348528435494579</v>
      </c>
      <c r="CD186" s="5">
        <v>262650</v>
      </c>
      <c r="CE186" s="30">
        <f t="shared" si="78"/>
        <v>1.0333634968721721</v>
      </c>
      <c r="CF186" s="5">
        <v>0</v>
      </c>
      <c r="CG186" s="30">
        <v>0</v>
      </c>
      <c r="CI186" s="5">
        <v>134</v>
      </c>
      <c r="CJ186" s="5">
        <v>464</v>
      </c>
      <c r="CK186" s="5">
        <v>379</v>
      </c>
      <c r="CL186" s="30">
        <f t="shared" si="74"/>
        <v>1.0106666666666666</v>
      </c>
      <c r="CM186" s="5">
        <v>505</v>
      </c>
      <c r="CN186" s="140">
        <f t="shared" si="75"/>
        <v>1.01</v>
      </c>
      <c r="CO186" s="5">
        <v>4213</v>
      </c>
      <c r="CP186" s="139">
        <f t="shared" si="76"/>
        <v>1.0033341271731364</v>
      </c>
    </row>
    <row r="187" spans="2:94" x14ac:dyDescent="0.3">
      <c r="M187" t="s">
        <v>1615</v>
      </c>
      <c r="CA187" s="5">
        <v>135</v>
      </c>
      <c r="CB187" s="5">
        <v>96120</v>
      </c>
      <c r="CC187" s="30">
        <f t="shared" si="77"/>
        <v>1.0276916497380519</v>
      </c>
      <c r="CD187" s="5">
        <v>270310</v>
      </c>
      <c r="CE187" s="30">
        <f t="shared" si="78"/>
        <v>1.0291642870740529</v>
      </c>
      <c r="CF187" s="5">
        <v>0</v>
      </c>
      <c r="CG187" s="30">
        <v>0</v>
      </c>
      <c r="CI187" s="5">
        <v>135</v>
      </c>
      <c r="CJ187" s="5">
        <v>470</v>
      </c>
      <c r="CK187" s="5">
        <v>383</v>
      </c>
      <c r="CL187" s="30">
        <f t="shared" si="74"/>
        <v>1.0105540897097625</v>
      </c>
      <c r="CM187" s="5">
        <v>511</v>
      </c>
      <c r="CN187" s="140">
        <f t="shared" si="75"/>
        <v>1.0118811881188119</v>
      </c>
      <c r="CO187" s="5">
        <v>4230</v>
      </c>
      <c r="CP187" s="139">
        <f t="shared" si="76"/>
        <v>1.0040351293615002</v>
      </c>
    </row>
    <row r="188" spans="2:94" x14ac:dyDescent="0.3">
      <c r="M188" t="s">
        <v>1616</v>
      </c>
      <c r="CA188" s="5">
        <v>136</v>
      </c>
      <c r="CB188">
        <v>99120</v>
      </c>
      <c r="CC188" s="30">
        <f t="shared" si="77"/>
        <v>1.0312109862671661</v>
      </c>
      <c r="CD188">
        <v>278710</v>
      </c>
      <c r="CE188" s="30">
        <f t="shared" si="78"/>
        <v>1.031075431911509</v>
      </c>
      <c r="CF188" s="5">
        <v>0</v>
      </c>
      <c r="CG188" s="30">
        <v>0</v>
      </c>
      <c r="CI188" s="5">
        <v>136</v>
      </c>
      <c r="CL188" s="138"/>
      <c r="CN188" s="347"/>
      <c r="CP188" s="348"/>
    </row>
    <row r="189" spans="2:94" x14ac:dyDescent="0.3">
      <c r="H189" s="473" t="s">
        <v>1617</v>
      </c>
      <c r="I189" s="473"/>
      <c r="J189" s="473"/>
      <c r="K189" s="486" t="s">
        <v>1618</v>
      </c>
      <c r="L189" s="487"/>
      <c r="M189" s="487"/>
      <c r="N189" s="487"/>
      <c r="O189" s="487"/>
      <c r="P189" s="487"/>
      <c r="Q189" s="487"/>
      <c r="R189" s="487"/>
      <c r="S189" s="487"/>
      <c r="T189" s="474" t="s">
        <v>1619</v>
      </c>
      <c r="U189" s="475"/>
      <c r="V189" s="476"/>
      <c r="W189" s="477" t="s">
        <v>1620</v>
      </c>
      <c r="X189" s="478"/>
      <c r="Y189" s="479"/>
      <c r="Z189" s="480" t="s">
        <v>1621</v>
      </c>
      <c r="AA189" s="481"/>
      <c r="AB189" s="482"/>
      <c r="AC189" s="483" t="s">
        <v>1622</v>
      </c>
      <c r="AD189" s="484"/>
      <c r="AE189" s="485"/>
      <c r="AN189" s="462" t="s">
        <v>1623</v>
      </c>
      <c r="AO189" s="463"/>
      <c r="AP189" s="463"/>
      <c r="AQ189" s="464"/>
      <c r="CA189" s="5">
        <v>137</v>
      </c>
      <c r="CB189" s="5">
        <v>101730</v>
      </c>
      <c r="CC189" s="30">
        <f>CB189/CB200</f>
        <v>1.0263317191283292</v>
      </c>
      <c r="CD189" s="5">
        <v>286850</v>
      </c>
      <c r="CE189" s="30">
        <f>CD189/CD200</f>
        <v>1.0292059847152955</v>
      </c>
      <c r="CF189" s="5">
        <v>0</v>
      </c>
      <c r="CG189" s="30">
        <v>0</v>
      </c>
      <c r="CI189" s="5">
        <v>137</v>
      </c>
      <c r="CJ189" s="5">
        <v>481</v>
      </c>
      <c r="CK189" s="5">
        <v>391</v>
      </c>
      <c r="CL189" s="30">
        <f>CK189/CK200</f>
        <v>1.0129533678756477</v>
      </c>
      <c r="CM189" s="5">
        <v>521</v>
      </c>
      <c r="CN189" s="140">
        <f>CM189/CM200</f>
        <v>1.0116504854368933</v>
      </c>
      <c r="CO189" s="5">
        <v>4262</v>
      </c>
      <c r="CP189" s="139">
        <f>CO189/CO200</f>
        <v>1.0040047114252062</v>
      </c>
    </row>
    <row r="190" spans="2:94" x14ac:dyDescent="0.3">
      <c r="B190" s="87" t="s">
        <v>1543</v>
      </c>
      <c r="C190" s="87" t="s">
        <v>1624</v>
      </c>
      <c r="D190" s="87" t="s">
        <v>1625</v>
      </c>
      <c r="E190" s="87" t="s">
        <v>1626</v>
      </c>
      <c r="F190" s="87" t="s">
        <v>1627</v>
      </c>
      <c r="G190" s="87" t="s">
        <v>1628</v>
      </c>
      <c r="H190" s="350" t="s">
        <v>1504</v>
      </c>
      <c r="I190" s="350" t="s">
        <v>1563</v>
      </c>
      <c r="J190" s="350" t="s">
        <v>1567</v>
      </c>
      <c r="K190" s="87" t="s">
        <v>1629</v>
      </c>
      <c r="L190" s="87" t="s">
        <v>1630</v>
      </c>
      <c r="M190" s="87" t="s">
        <v>1631</v>
      </c>
      <c r="N190" s="87" t="s">
        <v>1632</v>
      </c>
      <c r="O190" s="87" t="s">
        <v>1630</v>
      </c>
      <c r="P190" s="87" t="s">
        <v>1633</v>
      </c>
      <c r="Q190" s="87" t="s">
        <v>1566</v>
      </c>
      <c r="R190" s="87" t="s">
        <v>1630</v>
      </c>
      <c r="S190" s="87" t="s">
        <v>1634</v>
      </c>
      <c r="T190" s="350" t="s">
        <v>1504</v>
      </c>
      <c r="U190" s="350" t="s">
        <v>1563</v>
      </c>
      <c r="V190" s="350" t="s">
        <v>1567</v>
      </c>
      <c r="W190" s="350" t="s">
        <v>1504</v>
      </c>
      <c r="X190" s="350" t="s">
        <v>1563</v>
      </c>
      <c r="Y190" s="350" t="s">
        <v>1567</v>
      </c>
      <c r="Z190" s="87" t="s">
        <v>1504</v>
      </c>
      <c r="AA190" s="87" t="s">
        <v>1563</v>
      </c>
      <c r="AB190" s="87" t="s">
        <v>1567</v>
      </c>
      <c r="AC190" s="87" t="s">
        <v>1504</v>
      </c>
      <c r="AD190" s="87" t="s">
        <v>1563</v>
      </c>
      <c r="AE190" s="87" t="s">
        <v>1567</v>
      </c>
      <c r="AF190" s="360" t="s">
        <v>1635</v>
      </c>
      <c r="AG190" s="360" t="s">
        <v>1636</v>
      </c>
      <c r="AH190" s="360" t="s">
        <v>1637</v>
      </c>
      <c r="AI190" s="360" t="s">
        <v>1638</v>
      </c>
      <c r="AJ190" s="360" t="s">
        <v>1639</v>
      </c>
      <c r="AK190" s="381" t="s">
        <v>1640</v>
      </c>
      <c r="AN190" s="87" t="s">
        <v>1543</v>
      </c>
      <c r="AO190" s="87" t="s">
        <v>1504</v>
      </c>
      <c r="AP190" s="87" t="s">
        <v>1563</v>
      </c>
      <c r="AQ190" s="87" t="s">
        <v>1567</v>
      </c>
      <c r="CA190" s="5">
        <v>138</v>
      </c>
      <c r="CB190" s="5">
        <v>104680</v>
      </c>
      <c r="CC190" s="30">
        <f t="shared" ref="CC190:CC199" si="79">CB190/CB189</f>
        <v>1.0289983289098594</v>
      </c>
      <c r="CD190" s="5">
        <v>295220</v>
      </c>
      <c r="CE190" s="30">
        <f t="shared" ref="CE190:CE199" si="80">CD190/CD189</f>
        <v>1.029179013421649</v>
      </c>
      <c r="CF190" s="5">
        <v>0</v>
      </c>
      <c r="CG190" s="30">
        <v>0</v>
      </c>
      <c r="CI190" s="5">
        <v>138</v>
      </c>
      <c r="CJ190" s="5">
        <v>487</v>
      </c>
      <c r="CK190" s="5">
        <v>394</v>
      </c>
      <c r="CL190" s="30">
        <f t="shared" ref="CL190:CL199" si="81">CK190/CK189</f>
        <v>1.0076726342710998</v>
      </c>
      <c r="CM190" s="5">
        <v>526</v>
      </c>
      <c r="CN190" s="140">
        <f t="shared" ref="CN190:CN199" si="82">CM190/CM189</f>
        <v>1.0095969289827256</v>
      </c>
      <c r="CO190" s="5">
        <v>4279</v>
      </c>
      <c r="CP190" s="139">
        <f t="shared" ref="CP190:CP199" si="83">CO190/CO189</f>
        <v>1.0039887376818395</v>
      </c>
    </row>
    <row r="191" spans="2:94" x14ac:dyDescent="0.3">
      <c r="B191" s="5">
        <v>241</v>
      </c>
      <c r="C191" s="5">
        <v>1</v>
      </c>
      <c r="D191" s="5">
        <f>VLOOKUP(B191,'DB-캐릭터별 스테이지 매칭'!$E$3:$F$302,2,0)</f>
        <v>1193</v>
      </c>
      <c r="E191" s="5">
        <f>VLOOKUP(D191,'DB-방치 재화'!$B$3:$I$1698,5,0)</f>
        <v>882</v>
      </c>
      <c r="F191" s="5">
        <f>VLOOKUP(D191,'DB-방치 재화'!$B$3:$I$1698,6,0)</f>
        <v>1176</v>
      </c>
      <c r="G191" s="355">
        <f>VLOOKUP(D191,'DB-방치 재화'!$B$3:$I$1698,7,0)</f>
        <v>4.3833333333333337</v>
      </c>
      <c r="H191" s="5">
        <f>INT(VLOOKUP(B191,'주요 재화 수급처 관리'!$C$269:$Q$329,15,0))</f>
        <v>5035185</v>
      </c>
      <c r="I191" s="5">
        <f>INT(VLOOKUP(B191,'주요 재화 수급처 관리'!$C$331:$Q$630,15,0))</f>
        <v>6152035</v>
      </c>
      <c r="J191" s="5">
        <f>INT(VLOOKUP(B191,'주요 재화 수급처 관리'!$C$632:$Q$931,15,0))</f>
        <v>22660</v>
      </c>
      <c r="K191" s="356">
        <f>ROUNDUP(G185*L191,0)</f>
        <v>863096</v>
      </c>
      <c r="L191" s="351">
        <f t="shared" ref="L191:L254" si="84">IF(C191=1,VLOOKUP(B191,$AN$191:$AQ$250,2,0),1)</f>
        <v>0.4</v>
      </c>
      <c r="M191" s="140">
        <f>K191/H191</f>
        <v>0.17141296695156186</v>
      </c>
      <c r="N191" s="357">
        <f>ROUNDUP(H185*O191,0)</f>
        <v>590472</v>
      </c>
      <c r="O191" s="351">
        <f t="shared" ref="O191:O254" si="85">IF(C191=1,VLOOKUP(B191,$AN$191:$AQ$250,3,0),"1")</f>
        <v>0.8</v>
      </c>
      <c r="P191" s="140">
        <f t="shared" ref="P191:P254" si="86">N191/I191</f>
        <v>9.5979948098474738E-2</v>
      </c>
      <c r="Q191" s="357">
        <f>ROUNDUP(I185*R191,0)</f>
        <v>3920</v>
      </c>
      <c r="R191" s="354">
        <f t="shared" ref="R191:R254" si="87">IF(C191=1,VLOOKUP(B191,$AN$191:$AQ$250,4,0),"1")</f>
        <v>4.4999999999999998E-2</v>
      </c>
      <c r="S191" s="30">
        <f t="shared" ref="S191:S254" si="88">Q191/J191</f>
        <v>0.17299205648720212</v>
      </c>
      <c r="T191" s="140">
        <f t="shared" ref="T191:T254" si="89">K191/H191</f>
        <v>0.17141296695156186</v>
      </c>
      <c r="U191" s="140">
        <f t="shared" ref="U191:U254" si="90">N191/I191</f>
        <v>9.5979948098474738E-2</v>
      </c>
      <c r="V191" s="140">
        <f t="shared" ref="V191:V254" si="91">Q191/J191</f>
        <v>0.17299205648720212</v>
      </c>
      <c r="W191" s="353">
        <f>(H191*0.2)-K191+D184</f>
        <v>5638423</v>
      </c>
      <c r="X191" s="353">
        <f>(I191*0.2)-N191+D185</f>
        <v>14150912</v>
      </c>
      <c r="Y191" s="353">
        <f>((J191*0.2)-Q191)+D186</f>
        <v>26394.16</v>
      </c>
      <c r="Z191" s="358" t="str">
        <f t="shared" ref="Z191:Z254" si="92">IF(W191&lt;0,(W191/H191)*-1,"0")</f>
        <v>0</v>
      </c>
      <c r="AA191" s="189" t="str">
        <f t="shared" ref="AA191:AA254" si="93">IF(X191&lt;0,(X191/I191)*-1,"0")</f>
        <v>0</v>
      </c>
      <c r="AB191" s="189" t="str">
        <f t="shared" ref="AB191:AB254" si="94">IF(Y191&lt;0,(Y191/J191)*-1,"0")</f>
        <v>0</v>
      </c>
      <c r="AC191" s="358" t="str">
        <f t="shared" ref="AC191:AC254" si="95">IF(W191&gt;0,"0",(W191/E191)/-1440)</f>
        <v>0</v>
      </c>
      <c r="AD191" s="358" t="str">
        <f t="shared" ref="AD191:AD254" si="96">IF(X191&gt;0,"0",(X191/F191)/-1440)</f>
        <v>0</v>
      </c>
      <c r="AE191" s="358" t="str">
        <f t="shared" ref="AE191:AE254" si="97">IF(Y191&gt;0,"0",(Y191/G191)/-1440)</f>
        <v>0</v>
      </c>
      <c r="AF191" s="140">
        <f>MAX(T191:V191)</f>
        <v>0.17299205648720212</v>
      </c>
      <c r="AG191" s="140">
        <f>T191</f>
        <v>0.17141296695156186</v>
      </c>
      <c r="AH191" s="140">
        <f t="shared" ref="AH191:AI191" si="98">U191</f>
        <v>9.5979948098474738E-2</v>
      </c>
      <c r="AI191" s="140">
        <f t="shared" si="98"/>
        <v>0.17299205648720212</v>
      </c>
      <c r="AJ191" s="140">
        <f>AF191</f>
        <v>0.17299205648720212</v>
      </c>
      <c r="AK191" s="380" t="str">
        <f>"Item(1040101001,"&amp;K191&amp;")"&amp;CHAR(10)&amp;"Item(1040302001,"&amp;N191&amp;")"&amp;CHAR(10)&amp;"Item(1040410001,"&amp;Q191&amp;")"</f>
        <v>Item(1040101001,863096)
Item(1040302001,590472)
Item(1040410001,3920)</v>
      </c>
      <c r="AN191" s="5">
        <v>241</v>
      </c>
      <c r="AO191" s="5">
        <v>0.4</v>
      </c>
      <c r="AP191" s="5">
        <v>0.8</v>
      </c>
      <c r="AQ191" s="5">
        <v>4.4999999999999998E-2</v>
      </c>
      <c r="CA191" s="5">
        <v>139</v>
      </c>
      <c r="CB191" s="5">
        <v>107700</v>
      </c>
      <c r="CC191" s="30">
        <f t="shared" si="79"/>
        <v>1.0288498280473826</v>
      </c>
      <c r="CD191" s="5">
        <v>303820</v>
      </c>
      <c r="CE191" s="30">
        <f t="shared" si="80"/>
        <v>1.029130817695278</v>
      </c>
      <c r="CF191" s="5">
        <v>0</v>
      </c>
      <c r="CG191" s="30">
        <v>0</v>
      </c>
      <c r="CI191" s="5">
        <v>139</v>
      </c>
      <c r="CJ191" s="5">
        <v>492</v>
      </c>
      <c r="CK191" s="5">
        <v>398</v>
      </c>
      <c r="CL191" s="30">
        <f t="shared" si="81"/>
        <v>1.0101522842639594</v>
      </c>
      <c r="CM191" s="5">
        <v>531</v>
      </c>
      <c r="CN191" s="140">
        <f t="shared" si="82"/>
        <v>1.0095057034220531</v>
      </c>
      <c r="CO191" s="5">
        <v>4294</v>
      </c>
      <c r="CP191" s="139">
        <f t="shared" si="83"/>
        <v>1.0035054919373685</v>
      </c>
    </row>
    <row r="192" spans="2:94" x14ac:dyDescent="0.3">
      <c r="B192" s="5">
        <v>241</v>
      </c>
      <c r="C192" s="5">
        <v>2</v>
      </c>
      <c r="D192" s="5">
        <f>VLOOKUP(B192,'DB-캐릭터별 스테이지 매칭'!$E$3:$F$302,2,0)</f>
        <v>1193</v>
      </c>
      <c r="E192" s="5">
        <f>VLOOKUP(D192,'DB-방치 재화'!$B$3:$I$1698,5,0)</f>
        <v>882</v>
      </c>
      <c r="F192" s="5">
        <f>VLOOKUP(D192,'DB-방치 재화'!$B$3:$I$1698,6,0)</f>
        <v>1176</v>
      </c>
      <c r="G192" s="355">
        <f>VLOOKUP(D192,'DB-방치 재화'!$B$3:$I$1698,7,0)</f>
        <v>4.3833333333333337</v>
      </c>
      <c r="H192" s="5">
        <f>INT(VLOOKUP(B192,'주요 재화 수급처 관리'!$C$269:$Q$329,15,0))</f>
        <v>5035185</v>
      </c>
      <c r="I192" s="5">
        <f>INT(VLOOKUP(B192,'주요 재화 수급처 관리'!$C$331:$Q$630,15,0))</f>
        <v>6152035</v>
      </c>
      <c r="J192" s="5">
        <f>INT(VLOOKUP(B192,'주요 재화 수급처 관리'!$C$632:$Q$931,15,0))</f>
        <v>22660</v>
      </c>
      <c r="K192" s="356">
        <f>ROUNDUP(K191*L192,0)</f>
        <v>863096</v>
      </c>
      <c r="L192" s="5">
        <f t="shared" si="84"/>
        <v>1</v>
      </c>
      <c r="M192" s="140">
        <f t="shared" ref="M192:M255" si="99">K192/H192</f>
        <v>0.17141296695156186</v>
      </c>
      <c r="N192" s="357">
        <f>ROUNDUP(N191*O192,0)</f>
        <v>590472</v>
      </c>
      <c r="O192" s="189" t="str">
        <f t="shared" si="85"/>
        <v>1</v>
      </c>
      <c r="P192" s="140">
        <f t="shared" si="86"/>
        <v>9.5979948098474738E-2</v>
      </c>
      <c r="Q192" s="357">
        <f>ROUNDUP(Q191*R192,0)</f>
        <v>3920</v>
      </c>
      <c r="R192" s="189" t="str">
        <f t="shared" si="87"/>
        <v>1</v>
      </c>
      <c r="S192" s="30">
        <f t="shared" si="88"/>
        <v>0.17299205648720212</v>
      </c>
      <c r="T192" s="140">
        <f t="shared" si="89"/>
        <v>0.17141296695156186</v>
      </c>
      <c r="U192" s="140">
        <f t="shared" si="90"/>
        <v>9.5979948098474738E-2</v>
      </c>
      <c r="V192" s="140">
        <f t="shared" si="91"/>
        <v>0.17299205648720212</v>
      </c>
      <c r="W192" s="353">
        <f t="shared" ref="W192:W255" si="100">(H192*0.2)-K192+W191</f>
        <v>5782364</v>
      </c>
      <c r="X192" s="353">
        <f t="shared" ref="X192:X255" si="101">(I192*0.2)-N192+X191</f>
        <v>14790847</v>
      </c>
      <c r="Y192" s="353">
        <f t="shared" ref="Y192:Y255" si="102">((J192*0.2)-Q192)+Y191</f>
        <v>27006.16</v>
      </c>
      <c r="Z192" s="358" t="str">
        <f t="shared" si="92"/>
        <v>0</v>
      </c>
      <c r="AA192" s="189" t="str">
        <f t="shared" si="93"/>
        <v>0</v>
      </c>
      <c r="AB192" s="189" t="str">
        <f t="shared" si="94"/>
        <v>0</v>
      </c>
      <c r="AC192" s="358" t="str">
        <f t="shared" si="95"/>
        <v>0</v>
      </c>
      <c r="AD192" s="358" t="str">
        <f t="shared" si="96"/>
        <v>0</v>
      </c>
      <c r="AE192" s="358" t="str">
        <f t="shared" si="97"/>
        <v>0</v>
      </c>
      <c r="AF192" s="140">
        <f t="shared" ref="AF192:AF255" si="103">MAX(T192:V192)</f>
        <v>0.17299205648720212</v>
      </c>
      <c r="AG192" s="140">
        <f>AG191+T192</f>
        <v>0.34282593390312371</v>
      </c>
      <c r="AH192" s="140">
        <f>AH191+U192</f>
        <v>0.19195989619694948</v>
      </c>
      <c r="AI192" s="140">
        <f>AI191+V192</f>
        <v>0.34598411297440423</v>
      </c>
      <c r="AJ192" s="361">
        <f>AF192+AJ191</f>
        <v>0.34598411297440423</v>
      </c>
      <c r="AK192" s="380" t="str">
        <f t="shared" ref="AK192:AK255" si="104">"Item(1040101001,"&amp;K192&amp;")"&amp;CHAR(10)&amp;"Item(1040302001,"&amp;N192&amp;")"&amp;CHAR(10)&amp;"Item(1040410001,"&amp;Q192&amp;")"</f>
        <v>Item(1040101001,863096)
Item(1040302001,590472)
Item(1040410001,3920)</v>
      </c>
      <c r="AN192" s="5">
        <v>242</v>
      </c>
      <c r="AO192" s="5">
        <v>1.0049999999999999</v>
      </c>
      <c r="AP192" s="5">
        <v>1.1000000000000001</v>
      </c>
      <c r="AQ192" s="5">
        <v>1.0009999999999999</v>
      </c>
      <c r="CA192" s="5">
        <v>140</v>
      </c>
      <c r="CB192" s="5">
        <v>110890</v>
      </c>
      <c r="CC192" s="30">
        <f t="shared" si="79"/>
        <v>1.029619312906221</v>
      </c>
      <c r="CD192" s="5">
        <v>313650</v>
      </c>
      <c r="CE192" s="30">
        <f t="shared" si="80"/>
        <v>1.0323546836942927</v>
      </c>
      <c r="CF192" s="5">
        <v>18300</v>
      </c>
      <c r="CG192" s="30">
        <v>0</v>
      </c>
      <c r="CI192" s="5">
        <v>140</v>
      </c>
      <c r="CJ192" s="5">
        <v>498</v>
      </c>
      <c r="CK192" s="5">
        <v>402</v>
      </c>
      <c r="CL192" s="30">
        <f t="shared" si="81"/>
        <v>1.0100502512562815</v>
      </c>
      <c r="CM192" s="5">
        <v>536</v>
      </c>
      <c r="CN192" s="140">
        <f t="shared" si="82"/>
        <v>1.0094161958568739</v>
      </c>
      <c r="CO192" s="5">
        <v>4311</v>
      </c>
      <c r="CP192" s="139">
        <f t="shared" si="83"/>
        <v>1.003959012575687</v>
      </c>
    </row>
    <row r="193" spans="2:94" x14ac:dyDescent="0.3">
      <c r="B193" s="5">
        <v>241</v>
      </c>
      <c r="C193" s="5">
        <v>3</v>
      </c>
      <c r="D193" s="5">
        <f>VLOOKUP(B193,'DB-캐릭터별 스테이지 매칭'!$E$3:$F$302,2,0)</f>
        <v>1193</v>
      </c>
      <c r="E193" s="5">
        <f>VLOOKUP(D193,'DB-방치 재화'!$B$3:$I$1698,5,0)</f>
        <v>882</v>
      </c>
      <c r="F193" s="5">
        <f>VLOOKUP(D193,'DB-방치 재화'!$B$3:$I$1698,6,0)</f>
        <v>1176</v>
      </c>
      <c r="G193" s="355">
        <f>VLOOKUP(D193,'DB-방치 재화'!$B$3:$I$1698,7,0)</f>
        <v>4.3833333333333337</v>
      </c>
      <c r="H193" s="5">
        <f>INT(VLOOKUP(B193,'주요 재화 수급처 관리'!$C$269:$Q$329,15,0))</f>
        <v>5035185</v>
      </c>
      <c r="I193" s="5">
        <f>INT(VLOOKUP(B193,'주요 재화 수급처 관리'!$C$331:$Q$630,15,0))</f>
        <v>6152035</v>
      </c>
      <c r="J193" s="5">
        <f>INT(VLOOKUP(B193,'주요 재화 수급처 관리'!$C$632:$Q$931,15,0))</f>
        <v>22660</v>
      </c>
      <c r="K193" s="356">
        <f t="shared" ref="K193:K256" si="105">ROUNDUP(K192*L193,0)</f>
        <v>863096</v>
      </c>
      <c r="L193" s="5">
        <f t="shared" si="84"/>
        <v>1</v>
      </c>
      <c r="M193" s="140">
        <f t="shared" si="99"/>
        <v>0.17141296695156186</v>
      </c>
      <c r="N193" s="357">
        <f t="shared" ref="N193:N256" si="106">ROUNDUP(N192*O193,0)</f>
        <v>590472</v>
      </c>
      <c r="O193" s="189" t="str">
        <f t="shared" si="85"/>
        <v>1</v>
      </c>
      <c r="P193" s="140">
        <f t="shared" si="86"/>
        <v>9.5979948098474738E-2</v>
      </c>
      <c r="Q193" s="357">
        <f t="shared" ref="Q193:Q256" si="107">ROUNDUP(Q192*R193,0)</f>
        <v>3920</v>
      </c>
      <c r="R193" s="189" t="str">
        <f t="shared" si="87"/>
        <v>1</v>
      </c>
      <c r="S193" s="30">
        <f t="shared" si="88"/>
        <v>0.17299205648720212</v>
      </c>
      <c r="T193" s="140">
        <f t="shared" si="89"/>
        <v>0.17141296695156186</v>
      </c>
      <c r="U193" s="140">
        <f t="shared" si="90"/>
        <v>9.5979948098474738E-2</v>
      </c>
      <c r="V193" s="140">
        <f t="shared" si="91"/>
        <v>0.17299205648720212</v>
      </c>
      <c r="W193" s="353">
        <f t="shared" si="100"/>
        <v>5926305</v>
      </c>
      <c r="X193" s="353">
        <f t="shared" si="101"/>
        <v>15430782</v>
      </c>
      <c r="Y193" s="353">
        <f t="shared" si="102"/>
        <v>27618.16</v>
      </c>
      <c r="Z193" s="358" t="str">
        <f t="shared" si="92"/>
        <v>0</v>
      </c>
      <c r="AA193" s="189" t="str">
        <f t="shared" si="93"/>
        <v>0</v>
      </c>
      <c r="AB193" s="189" t="str">
        <f t="shared" si="94"/>
        <v>0</v>
      </c>
      <c r="AC193" s="358" t="str">
        <f t="shared" si="95"/>
        <v>0</v>
      </c>
      <c r="AD193" s="358" t="str">
        <f t="shared" si="96"/>
        <v>0</v>
      </c>
      <c r="AE193" s="358" t="str">
        <f t="shared" si="97"/>
        <v>0</v>
      </c>
      <c r="AF193" s="140">
        <f t="shared" si="103"/>
        <v>0.17299205648720212</v>
      </c>
      <c r="AG193" s="140">
        <f t="shared" ref="AG193:AI256" si="108">AG192+T193</f>
        <v>0.5142389008546856</v>
      </c>
      <c r="AH193" s="140">
        <f t="shared" si="108"/>
        <v>0.28793984429542419</v>
      </c>
      <c r="AI193" s="140">
        <f t="shared" si="108"/>
        <v>0.51897616946160641</v>
      </c>
      <c r="AJ193" s="361">
        <f t="shared" ref="AJ193:AJ256" si="109">AF193+AJ192</f>
        <v>0.51897616946160641</v>
      </c>
      <c r="AK193" s="380" t="str">
        <f t="shared" si="104"/>
        <v>Item(1040101001,863096)
Item(1040302001,590472)
Item(1040410001,3920)</v>
      </c>
      <c r="AN193" s="5">
        <v>243</v>
      </c>
      <c r="AO193" s="5">
        <v>1.0049999999999999</v>
      </c>
      <c r="AP193" s="5">
        <v>1.1000000000000001</v>
      </c>
      <c r="AQ193" s="5">
        <v>1.0009999999999999</v>
      </c>
      <c r="CA193" s="5">
        <v>141</v>
      </c>
      <c r="CB193" s="5">
        <v>114300</v>
      </c>
      <c r="CC193" s="30">
        <f t="shared" si="79"/>
        <v>1.0307511948778068</v>
      </c>
      <c r="CD193" s="5">
        <v>323290</v>
      </c>
      <c r="CE193" s="30">
        <f t="shared" si="80"/>
        <v>1.0307348955842499</v>
      </c>
      <c r="CF193" s="5">
        <v>0</v>
      </c>
      <c r="CG193" s="30">
        <v>0</v>
      </c>
      <c r="CI193" s="5">
        <v>141</v>
      </c>
      <c r="CJ193" s="5">
        <v>504</v>
      </c>
      <c r="CK193" s="5">
        <v>406</v>
      </c>
      <c r="CL193" s="30">
        <f t="shared" si="81"/>
        <v>1.0099502487562189</v>
      </c>
      <c r="CM193" s="5">
        <v>542</v>
      </c>
      <c r="CN193" s="140">
        <f t="shared" si="82"/>
        <v>1.0111940298507462</v>
      </c>
      <c r="CO193" s="5">
        <v>4328</v>
      </c>
      <c r="CP193" s="139">
        <f t="shared" si="83"/>
        <v>1.0039434006031083</v>
      </c>
    </row>
    <row r="194" spans="2:94" x14ac:dyDescent="0.3">
      <c r="B194" s="5">
        <v>241</v>
      </c>
      <c r="C194" s="5">
        <v>4</v>
      </c>
      <c r="D194" s="5">
        <f>VLOOKUP(B194,'DB-캐릭터별 스테이지 매칭'!$E$3:$F$302,2,0)</f>
        <v>1193</v>
      </c>
      <c r="E194" s="5">
        <f>VLOOKUP(D194,'DB-방치 재화'!$B$3:$I$1698,5,0)</f>
        <v>882</v>
      </c>
      <c r="F194" s="5">
        <f>VLOOKUP(D194,'DB-방치 재화'!$B$3:$I$1698,6,0)</f>
        <v>1176</v>
      </c>
      <c r="G194" s="355">
        <f>VLOOKUP(D194,'DB-방치 재화'!$B$3:$I$1698,7,0)</f>
        <v>4.3833333333333337</v>
      </c>
      <c r="H194" s="5">
        <f>INT(VLOOKUP(B194,'주요 재화 수급처 관리'!$C$269:$Q$329,15,0))</f>
        <v>5035185</v>
      </c>
      <c r="I194" s="5">
        <f>INT(VLOOKUP(B194,'주요 재화 수급처 관리'!$C$331:$Q$630,15,0))</f>
        <v>6152035</v>
      </c>
      <c r="J194" s="5">
        <f>INT(VLOOKUP(B194,'주요 재화 수급처 관리'!$C$632:$Q$931,15,0))</f>
        <v>22660</v>
      </c>
      <c r="K194" s="356">
        <f t="shared" si="105"/>
        <v>863096</v>
      </c>
      <c r="L194" s="5">
        <f t="shared" si="84"/>
        <v>1</v>
      </c>
      <c r="M194" s="140">
        <f t="shared" si="99"/>
        <v>0.17141296695156186</v>
      </c>
      <c r="N194" s="357">
        <f t="shared" si="106"/>
        <v>590472</v>
      </c>
      <c r="O194" s="189" t="str">
        <f t="shared" si="85"/>
        <v>1</v>
      </c>
      <c r="P194" s="140">
        <f t="shared" si="86"/>
        <v>9.5979948098474738E-2</v>
      </c>
      <c r="Q194" s="357">
        <f t="shared" si="107"/>
        <v>3920</v>
      </c>
      <c r="R194" s="189" t="str">
        <f t="shared" si="87"/>
        <v>1</v>
      </c>
      <c r="S194" s="30">
        <f t="shared" si="88"/>
        <v>0.17299205648720212</v>
      </c>
      <c r="T194" s="140">
        <f t="shared" si="89"/>
        <v>0.17141296695156186</v>
      </c>
      <c r="U194" s="140">
        <f t="shared" si="90"/>
        <v>9.5979948098474738E-2</v>
      </c>
      <c r="V194" s="140">
        <f t="shared" si="91"/>
        <v>0.17299205648720212</v>
      </c>
      <c r="W194" s="353">
        <f t="shared" si="100"/>
        <v>6070246</v>
      </c>
      <c r="X194" s="353">
        <f t="shared" si="101"/>
        <v>16070717</v>
      </c>
      <c r="Y194" s="353">
        <f t="shared" si="102"/>
        <v>28230.16</v>
      </c>
      <c r="Z194" s="358" t="str">
        <f t="shared" si="92"/>
        <v>0</v>
      </c>
      <c r="AA194" s="189" t="str">
        <f t="shared" si="93"/>
        <v>0</v>
      </c>
      <c r="AB194" s="189" t="str">
        <f t="shared" si="94"/>
        <v>0</v>
      </c>
      <c r="AC194" s="358" t="str">
        <f t="shared" si="95"/>
        <v>0</v>
      </c>
      <c r="AD194" s="358" t="str">
        <f t="shared" si="96"/>
        <v>0</v>
      </c>
      <c r="AE194" s="358" t="str">
        <f t="shared" si="97"/>
        <v>0</v>
      </c>
      <c r="AF194" s="140">
        <f t="shared" si="103"/>
        <v>0.17299205648720212</v>
      </c>
      <c r="AG194" s="140">
        <f t="shared" si="108"/>
        <v>0.68565186780624743</v>
      </c>
      <c r="AH194" s="140">
        <f t="shared" si="108"/>
        <v>0.38391979239389895</v>
      </c>
      <c r="AI194" s="140">
        <f t="shared" si="108"/>
        <v>0.69196822594880847</v>
      </c>
      <c r="AJ194" s="361">
        <f t="shared" si="109"/>
        <v>0.69196822594880847</v>
      </c>
      <c r="AK194" s="380" t="str">
        <f t="shared" si="104"/>
        <v>Item(1040101001,863096)
Item(1040302001,590472)
Item(1040410001,3920)</v>
      </c>
      <c r="AL194" s="359"/>
      <c r="AN194" s="5">
        <v>244</v>
      </c>
      <c r="AO194" s="5">
        <v>1.0049999999999999</v>
      </c>
      <c r="AP194" s="5">
        <v>1.1000000000000001</v>
      </c>
      <c r="AQ194" s="5">
        <v>1.0009999999999999</v>
      </c>
      <c r="CA194" s="5">
        <v>142</v>
      </c>
      <c r="CB194" s="5">
        <v>117350</v>
      </c>
      <c r="CC194" s="30">
        <f t="shared" si="79"/>
        <v>1.02668416447944</v>
      </c>
      <c r="CD194" s="5">
        <v>332090</v>
      </c>
      <c r="CE194" s="30">
        <f t="shared" si="80"/>
        <v>1.0272201429057501</v>
      </c>
      <c r="CF194" s="5">
        <v>0</v>
      </c>
      <c r="CG194" s="30">
        <v>0</v>
      </c>
      <c r="CI194" s="5">
        <v>142</v>
      </c>
      <c r="CJ194" s="5">
        <v>510</v>
      </c>
      <c r="CK194" s="5">
        <v>411</v>
      </c>
      <c r="CL194" s="30">
        <f t="shared" si="81"/>
        <v>1.0123152709359606</v>
      </c>
      <c r="CM194" s="5">
        <v>548</v>
      </c>
      <c r="CN194" s="140">
        <f t="shared" si="82"/>
        <v>1.0110701107011071</v>
      </c>
      <c r="CO194" s="5">
        <v>4345</v>
      </c>
      <c r="CP194" s="139">
        <f t="shared" si="83"/>
        <v>1.0039279112754158</v>
      </c>
    </row>
    <row r="195" spans="2:94" x14ac:dyDescent="0.3">
      <c r="B195" s="5">
        <v>241</v>
      </c>
      <c r="C195" s="5">
        <v>5</v>
      </c>
      <c r="D195" s="5">
        <f>VLOOKUP(B195,'DB-캐릭터별 스테이지 매칭'!$E$3:$F$302,2,0)</f>
        <v>1193</v>
      </c>
      <c r="E195" s="5">
        <f>VLOOKUP(D195,'DB-방치 재화'!$B$3:$I$1698,5,0)</f>
        <v>882</v>
      </c>
      <c r="F195" s="5">
        <f>VLOOKUP(D195,'DB-방치 재화'!$B$3:$I$1698,6,0)</f>
        <v>1176</v>
      </c>
      <c r="G195" s="355">
        <f>VLOOKUP(D195,'DB-방치 재화'!$B$3:$I$1698,7,0)</f>
        <v>4.3833333333333337</v>
      </c>
      <c r="H195" s="5">
        <f>INT(VLOOKUP(B195,'주요 재화 수급처 관리'!$C$269:$Q$329,15,0))</f>
        <v>5035185</v>
      </c>
      <c r="I195" s="5">
        <f>INT(VLOOKUP(B195,'주요 재화 수급처 관리'!$C$331:$Q$630,15,0))</f>
        <v>6152035</v>
      </c>
      <c r="J195" s="5">
        <f>INT(VLOOKUP(B195,'주요 재화 수급처 관리'!$C$632:$Q$931,15,0))</f>
        <v>22660</v>
      </c>
      <c r="K195" s="356">
        <f t="shared" si="105"/>
        <v>863096</v>
      </c>
      <c r="L195" s="5">
        <f t="shared" si="84"/>
        <v>1</v>
      </c>
      <c r="M195" s="140">
        <f t="shared" si="99"/>
        <v>0.17141296695156186</v>
      </c>
      <c r="N195" s="357">
        <f t="shared" si="106"/>
        <v>590472</v>
      </c>
      <c r="O195" s="189" t="str">
        <f t="shared" si="85"/>
        <v>1</v>
      </c>
      <c r="P195" s="140">
        <f t="shared" si="86"/>
        <v>9.5979948098474738E-2</v>
      </c>
      <c r="Q195" s="357">
        <f t="shared" si="107"/>
        <v>3920</v>
      </c>
      <c r="R195" s="189" t="str">
        <f t="shared" si="87"/>
        <v>1</v>
      </c>
      <c r="S195" s="30">
        <f t="shared" si="88"/>
        <v>0.17299205648720212</v>
      </c>
      <c r="T195" s="140">
        <f t="shared" si="89"/>
        <v>0.17141296695156186</v>
      </c>
      <c r="U195" s="140">
        <f t="shared" si="90"/>
        <v>9.5979948098474738E-2</v>
      </c>
      <c r="V195" s="140">
        <f t="shared" si="91"/>
        <v>0.17299205648720212</v>
      </c>
      <c r="W195" s="353">
        <f t="shared" si="100"/>
        <v>6214187</v>
      </c>
      <c r="X195" s="353">
        <f t="shared" si="101"/>
        <v>16710652</v>
      </c>
      <c r="Y195" s="353">
        <f t="shared" si="102"/>
        <v>28842.16</v>
      </c>
      <c r="Z195" s="358" t="str">
        <f t="shared" si="92"/>
        <v>0</v>
      </c>
      <c r="AA195" s="189" t="str">
        <f t="shared" si="93"/>
        <v>0</v>
      </c>
      <c r="AB195" s="189" t="str">
        <f t="shared" si="94"/>
        <v>0</v>
      </c>
      <c r="AC195" s="358" t="str">
        <f t="shared" si="95"/>
        <v>0</v>
      </c>
      <c r="AD195" s="358" t="str">
        <f t="shared" si="96"/>
        <v>0</v>
      </c>
      <c r="AE195" s="358" t="str">
        <f t="shared" si="97"/>
        <v>0</v>
      </c>
      <c r="AF195" s="140">
        <f t="shared" si="103"/>
        <v>0.17299205648720212</v>
      </c>
      <c r="AG195" s="140">
        <f t="shared" si="108"/>
        <v>0.85706483475780926</v>
      </c>
      <c r="AH195" s="140">
        <f t="shared" si="108"/>
        <v>0.47989974049237372</v>
      </c>
      <c r="AI195" s="140">
        <f t="shared" si="108"/>
        <v>0.86496028243601053</v>
      </c>
      <c r="AJ195" s="361">
        <f t="shared" si="109"/>
        <v>0.86496028243601053</v>
      </c>
      <c r="AK195" s="380" t="str">
        <f t="shared" si="104"/>
        <v>Item(1040101001,863096)
Item(1040302001,590472)
Item(1040410001,3920)</v>
      </c>
      <c r="AL195" s="359"/>
      <c r="AN195" s="5">
        <v>245</v>
      </c>
      <c r="AO195" s="5">
        <v>1.0049999999999999</v>
      </c>
      <c r="AP195" s="5">
        <v>1.1000000000000001</v>
      </c>
      <c r="AQ195" s="5">
        <v>1.0009999999999999</v>
      </c>
      <c r="CA195" s="5">
        <v>143</v>
      </c>
      <c r="CB195" s="5">
        <v>120720</v>
      </c>
      <c r="CC195" s="30">
        <f t="shared" si="79"/>
        <v>1.0287175117170857</v>
      </c>
      <c r="CD195" s="5">
        <v>342260</v>
      </c>
      <c r="CE195" s="30">
        <f t="shared" si="80"/>
        <v>1.030624228371827</v>
      </c>
      <c r="CF195" s="5">
        <v>0</v>
      </c>
      <c r="CG195" s="30">
        <v>0</v>
      </c>
      <c r="CI195" s="5">
        <v>143</v>
      </c>
      <c r="CJ195" s="5">
        <v>515</v>
      </c>
      <c r="CK195" s="5">
        <v>414</v>
      </c>
      <c r="CL195" s="30">
        <f t="shared" si="81"/>
        <v>1.0072992700729928</v>
      </c>
      <c r="CM195" s="5">
        <v>552</v>
      </c>
      <c r="CN195" s="140">
        <f t="shared" si="82"/>
        <v>1.0072992700729928</v>
      </c>
      <c r="CO195" s="5">
        <v>4360</v>
      </c>
      <c r="CP195" s="139">
        <f t="shared" si="83"/>
        <v>1.0034522439585731</v>
      </c>
    </row>
    <row r="196" spans="2:94" x14ac:dyDescent="0.3">
      <c r="B196" s="5">
        <f>B191+1</f>
        <v>242</v>
      </c>
      <c r="C196" s="5">
        <v>1</v>
      </c>
      <c r="D196" s="5">
        <f>VLOOKUP(B196,'DB-캐릭터별 스테이지 매칭'!$E$3:$F$302,2,0)</f>
        <v>1201</v>
      </c>
      <c r="E196" s="5">
        <f>VLOOKUP(D196,'DB-방치 재화'!$B$3:$I$1698,5,0)</f>
        <v>887</v>
      </c>
      <c r="F196" s="5">
        <f>VLOOKUP(D196,'DB-방치 재화'!$B$3:$I$1698,6,0)</f>
        <v>1183</v>
      </c>
      <c r="G196" s="355">
        <f>VLOOKUP(D196,'DB-방치 재화'!$B$3:$I$1698,7,0)</f>
        <v>4.3993055555555554</v>
      </c>
      <c r="H196" s="5">
        <f>INT(VLOOKUP(B196,'주요 재화 수급처 관리'!$C$269:$Q$329,15,0))</f>
        <v>5059658</v>
      </c>
      <c r="I196" s="5">
        <f>INT(VLOOKUP(B196,'주요 재화 수급처 관리'!$C$331:$Q$630,15,0))</f>
        <v>6186298</v>
      </c>
      <c r="J196" s="5">
        <f>INT(VLOOKUP(B196,'주요 재화 수급처 관리'!$C$632:$Q$931,15,0))</f>
        <v>22737</v>
      </c>
      <c r="K196" s="356">
        <f t="shared" si="105"/>
        <v>867412</v>
      </c>
      <c r="L196" s="5">
        <f t="shared" si="84"/>
        <v>1.0049999999999999</v>
      </c>
      <c r="M196" s="140">
        <f t="shared" si="99"/>
        <v>0.17143688367869922</v>
      </c>
      <c r="N196" s="357">
        <f t="shared" si="106"/>
        <v>649520</v>
      </c>
      <c r="O196" s="189">
        <f t="shared" si="85"/>
        <v>1.1000000000000001</v>
      </c>
      <c r="P196" s="140">
        <f t="shared" si="86"/>
        <v>0.10499332557209498</v>
      </c>
      <c r="Q196" s="357">
        <f t="shared" si="107"/>
        <v>3924</v>
      </c>
      <c r="R196" s="189">
        <f t="shared" si="87"/>
        <v>1.0009999999999999</v>
      </c>
      <c r="S196" s="30">
        <f t="shared" si="88"/>
        <v>0.17258213484628579</v>
      </c>
      <c r="T196" s="140">
        <f t="shared" si="89"/>
        <v>0.17143688367869922</v>
      </c>
      <c r="U196" s="140">
        <f t="shared" si="90"/>
        <v>0.10499332557209498</v>
      </c>
      <c r="V196" s="140">
        <f t="shared" si="91"/>
        <v>0.17258213484628579</v>
      </c>
      <c r="W196" s="353">
        <f t="shared" si="100"/>
        <v>6358706.5999999996</v>
      </c>
      <c r="X196" s="353">
        <f t="shared" si="101"/>
        <v>17298391.600000001</v>
      </c>
      <c r="Y196" s="353">
        <f t="shared" si="102"/>
        <v>29465.56</v>
      </c>
      <c r="Z196" s="358" t="str">
        <f t="shared" si="92"/>
        <v>0</v>
      </c>
      <c r="AA196" s="189" t="str">
        <f t="shared" si="93"/>
        <v>0</v>
      </c>
      <c r="AB196" s="189" t="str">
        <f t="shared" si="94"/>
        <v>0</v>
      </c>
      <c r="AC196" s="358" t="str">
        <f t="shared" si="95"/>
        <v>0</v>
      </c>
      <c r="AD196" s="358" t="str">
        <f t="shared" si="96"/>
        <v>0</v>
      </c>
      <c r="AE196" s="358" t="str">
        <f t="shared" si="97"/>
        <v>0</v>
      </c>
      <c r="AF196" s="140">
        <f t="shared" si="103"/>
        <v>0.17258213484628579</v>
      </c>
      <c r="AG196" s="140">
        <f t="shared" si="108"/>
        <v>1.0285017184365084</v>
      </c>
      <c r="AH196" s="140">
        <f t="shared" si="108"/>
        <v>0.58489306606446867</v>
      </c>
      <c r="AI196" s="140">
        <f t="shared" si="108"/>
        <v>1.0375424172822962</v>
      </c>
      <c r="AJ196" s="361">
        <f t="shared" si="109"/>
        <v>1.0375424172822962</v>
      </c>
      <c r="AK196" s="380" t="str">
        <f t="shared" si="104"/>
        <v>Item(1040101001,867412)
Item(1040302001,649520)
Item(1040410001,3924)</v>
      </c>
      <c r="AL196" s="359"/>
      <c r="AN196" s="5">
        <v>246</v>
      </c>
      <c r="AO196" s="5">
        <v>1.0049999999999999</v>
      </c>
      <c r="AP196" s="5">
        <v>1.1000000000000001</v>
      </c>
      <c r="AQ196" s="5">
        <v>1.0009999999999999</v>
      </c>
      <c r="CA196" s="5">
        <v>144</v>
      </c>
      <c r="CB196" s="5">
        <v>124760</v>
      </c>
      <c r="CC196" s="30">
        <f t="shared" si="79"/>
        <v>1.0334658714380385</v>
      </c>
      <c r="CD196" s="5">
        <v>355740</v>
      </c>
      <c r="CE196" s="30">
        <f t="shared" si="80"/>
        <v>1.0393852626658096</v>
      </c>
      <c r="CF196" s="5">
        <v>0</v>
      </c>
      <c r="CG196" s="30">
        <v>0</v>
      </c>
      <c r="CI196" s="5">
        <v>144</v>
      </c>
      <c r="CJ196" s="5">
        <v>521</v>
      </c>
      <c r="CK196" s="5">
        <v>418</v>
      </c>
      <c r="CL196" s="30">
        <f t="shared" si="81"/>
        <v>1.0096618357487923</v>
      </c>
      <c r="CM196" s="5">
        <v>558</v>
      </c>
      <c r="CN196" s="140">
        <f t="shared" si="82"/>
        <v>1.0108695652173914</v>
      </c>
      <c r="CO196" s="5">
        <v>4377</v>
      </c>
      <c r="CP196" s="139">
        <f t="shared" si="83"/>
        <v>1.0038990825688074</v>
      </c>
    </row>
    <row r="197" spans="2:94" x14ac:dyDescent="0.3">
      <c r="B197" s="5">
        <f t="shared" ref="B197:B260" si="110">B192+1</f>
        <v>242</v>
      </c>
      <c r="C197" s="5">
        <v>2</v>
      </c>
      <c r="D197" s="5">
        <f>VLOOKUP(B197,'DB-캐릭터별 스테이지 매칭'!$E$3:$F$302,2,0)</f>
        <v>1201</v>
      </c>
      <c r="E197" s="5">
        <f>VLOOKUP(D197,'DB-방치 재화'!$B$3:$I$1698,5,0)</f>
        <v>887</v>
      </c>
      <c r="F197" s="5">
        <f>VLOOKUP(D197,'DB-방치 재화'!$B$3:$I$1698,6,0)</f>
        <v>1183</v>
      </c>
      <c r="G197" s="355">
        <f>VLOOKUP(D197,'DB-방치 재화'!$B$3:$I$1698,7,0)</f>
        <v>4.3993055555555554</v>
      </c>
      <c r="H197" s="5">
        <f>INT(VLOOKUP(B197,'주요 재화 수급처 관리'!$C$269:$Q$329,15,0))</f>
        <v>5059658</v>
      </c>
      <c r="I197" s="5">
        <f>INT(VLOOKUP(B197,'주요 재화 수급처 관리'!$C$331:$Q$630,15,0))</f>
        <v>6186298</v>
      </c>
      <c r="J197" s="5">
        <f>INT(VLOOKUP(B197,'주요 재화 수급처 관리'!$C$632:$Q$931,15,0))</f>
        <v>22737</v>
      </c>
      <c r="K197" s="356">
        <f t="shared" si="105"/>
        <v>867412</v>
      </c>
      <c r="L197" s="5">
        <f t="shared" si="84"/>
        <v>1</v>
      </c>
      <c r="M197" s="140">
        <f t="shared" si="99"/>
        <v>0.17143688367869922</v>
      </c>
      <c r="N197" s="357">
        <f t="shared" si="106"/>
        <v>649520</v>
      </c>
      <c r="O197" s="189" t="str">
        <f t="shared" si="85"/>
        <v>1</v>
      </c>
      <c r="P197" s="140">
        <f t="shared" si="86"/>
        <v>0.10499332557209498</v>
      </c>
      <c r="Q197" s="357">
        <f t="shared" si="107"/>
        <v>3924</v>
      </c>
      <c r="R197" s="189" t="str">
        <f t="shared" si="87"/>
        <v>1</v>
      </c>
      <c r="S197" s="30">
        <f t="shared" si="88"/>
        <v>0.17258213484628579</v>
      </c>
      <c r="T197" s="140">
        <f t="shared" si="89"/>
        <v>0.17143688367869922</v>
      </c>
      <c r="U197" s="140">
        <f t="shared" si="90"/>
        <v>0.10499332557209498</v>
      </c>
      <c r="V197" s="140">
        <f t="shared" si="91"/>
        <v>0.17258213484628579</v>
      </c>
      <c r="W197" s="353">
        <f t="shared" si="100"/>
        <v>6503226.1999999993</v>
      </c>
      <c r="X197" s="353">
        <f t="shared" si="101"/>
        <v>17886131.200000003</v>
      </c>
      <c r="Y197" s="353">
        <f t="shared" si="102"/>
        <v>30088.960000000003</v>
      </c>
      <c r="Z197" s="358" t="str">
        <f t="shared" si="92"/>
        <v>0</v>
      </c>
      <c r="AA197" s="189" t="str">
        <f t="shared" si="93"/>
        <v>0</v>
      </c>
      <c r="AB197" s="189" t="str">
        <f t="shared" si="94"/>
        <v>0</v>
      </c>
      <c r="AC197" s="358" t="str">
        <f t="shared" si="95"/>
        <v>0</v>
      </c>
      <c r="AD197" s="358" t="str">
        <f t="shared" si="96"/>
        <v>0</v>
      </c>
      <c r="AE197" s="358" t="str">
        <f t="shared" si="97"/>
        <v>0</v>
      </c>
      <c r="AF197" s="140">
        <f t="shared" si="103"/>
        <v>0.17258213484628579</v>
      </c>
      <c r="AG197" s="140">
        <f t="shared" si="108"/>
        <v>1.1999386021152076</v>
      </c>
      <c r="AH197" s="140">
        <f t="shared" si="108"/>
        <v>0.68988639163656362</v>
      </c>
      <c r="AI197" s="140">
        <f t="shared" si="108"/>
        <v>1.2101245521285819</v>
      </c>
      <c r="AJ197" s="361">
        <f t="shared" si="109"/>
        <v>1.2101245521285819</v>
      </c>
      <c r="AK197" s="380" t="str">
        <f t="shared" si="104"/>
        <v>Item(1040101001,867412)
Item(1040302001,649520)
Item(1040410001,3924)</v>
      </c>
      <c r="AL197" s="359"/>
      <c r="AN197" s="5">
        <v>247</v>
      </c>
      <c r="AO197" s="5">
        <v>1.0049999999999999</v>
      </c>
      <c r="AP197" s="5">
        <v>1.1000000000000001</v>
      </c>
      <c r="AQ197" s="5">
        <v>1.0009999999999999</v>
      </c>
      <c r="CA197" s="5">
        <v>145</v>
      </c>
      <c r="CB197" s="5">
        <v>128410</v>
      </c>
      <c r="CC197" s="30">
        <f t="shared" si="79"/>
        <v>1.029256171849952</v>
      </c>
      <c r="CD197" s="5">
        <v>367070</v>
      </c>
      <c r="CE197" s="30">
        <f t="shared" si="80"/>
        <v>1.0318491032776747</v>
      </c>
      <c r="CF197" s="5">
        <v>0</v>
      </c>
      <c r="CG197" s="30">
        <v>0</v>
      </c>
      <c r="CI197" s="5">
        <v>145</v>
      </c>
      <c r="CJ197" s="5">
        <v>527</v>
      </c>
      <c r="CK197" s="5">
        <v>422</v>
      </c>
      <c r="CL197" s="30">
        <f t="shared" si="81"/>
        <v>1.0095693779904307</v>
      </c>
      <c r="CM197" s="5">
        <v>563</v>
      </c>
      <c r="CN197" s="140">
        <f t="shared" si="82"/>
        <v>1.0089605734767024</v>
      </c>
      <c r="CO197" s="5">
        <v>4394</v>
      </c>
      <c r="CP197" s="139">
        <f t="shared" si="83"/>
        <v>1.0038839387708476</v>
      </c>
    </row>
    <row r="198" spans="2:94" x14ac:dyDescent="0.3">
      <c r="B198" s="5">
        <f t="shared" si="110"/>
        <v>242</v>
      </c>
      <c r="C198" s="5">
        <v>3</v>
      </c>
      <c r="D198" s="5">
        <f>VLOOKUP(B198,'DB-캐릭터별 스테이지 매칭'!$E$3:$F$302,2,0)</f>
        <v>1201</v>
      </c>
      <c r="E198" s="5">
        <f>VLOOKUP(D198,'DB-방치 재화'!$B$3:$I$1698,5,0)</f>
        <v>887</v>
      </c>
      <c r="F198" s="5">
        <f>VLOOKUP(D198,'DB-방치 재화'!$B$3:$I$1698,6,0)</f>
        <v>1183</v>
      </c>
      <c r="G198" s="355">
        <f>VLOOKUP(D198,'DB-방치 재화'!$B$3:$I$1698,7,0)</f>
        <v>4.3993055555555554</v>
      </c>
      <c r="H198" s="5">
        <f>INT(VLOOKUP(B198,'주요 재화 수급처 관리'!$C$269:$Q$329,15,0))</f>
        <v>5059658</v>
      </c>
      <c r="I198" s="5">
        <f>INT(VLOOKUP(B198,'주요 재화 수급처 관리'!$C$331:$Q$630,15,0))</f>
        <v>6186298</v>
      </c>
      <c r="J198" s="5">
        <f>INT(VLOOKUP(B198,'주요 재화 수급처 관리'!$C$632:$Q$931,15,0))</f>
        <v>22737</v>
      </c>
      <c r="K198" s="356">
        <f t="shared" si="105"/>
        <v>867412</v>
      </c>
      <c r="L198" s="5">
        <f t="shared" si="84"/>
        <v>1</v>
      </c>
      <c r="M198" s="140">
        <f t="shared" si="99"/>
        <v>0.17143688367869922</v>
      </c>
      <c r="N198" s="357">
        <f t="shared" si="106"/>
        <v>649520</v>
      </c>
      <c r="O198" s="189" t="str">
        <f t="shared" si="85"/>
        <v>1</v>
      </c>
      <c r="P198" s="140">
        <f t="shared" si="86"/>
        <v>0.10499332557209498</v>
      </c>
      <c r="Q198" s="357">
        <f t="shared" si="107"/>
        <v>3924</v>
      </c>
      <c r="R198" s="189" t="str">
        <f t="shared" si="87"/>
        <v>1</v>
      </c>
      <c r="S198" s="30">
        <f t="shared" si="88"/>
        <v>0.17258213484628579</v>
      </c>
      <c r="T198" s="140">
        <f t="shared" si="89"/>
        <v>0.17143688367869922</v>
      </c>
      <c r="U198" s="140">
        <f t="shared" si="90"/>
        <v>0.10499332557209498</v>
      </c>
      <c r="V198" s="140">
        <f t="shared" si="91"/>
        <v>0.17258213484628579</v>
      </c>
      <c r="W198" s="353">
        <f t="shared" si="100"/>
        <v>6647745.7999999989</v>
      </c>
      <c r="X198" s="353">
        <f t="shared" si="101"/>
        <v>18473870.800000004</v>
      </c>
      <c r="Y198" s="353">
        <f t="shared" si="102"/>
        <v>30712.360000000004</v>
      </c>
      <c r="Z198" s="358" t="str">
        <f t="shared" si="92"/>
        <v>0</v>
      </c>
      <c r="AA198" s="189" t="str">
        <f t="shared" si="93"/>
        <v>0</v>
      </c>
      <c r="AB198" s="189" t="str">
        <f t="shared" si="94"/>
        <v>0</v>
      </c>
      <c r="AC198" s="358" t="str">
        <f t="shared" si="95"/>
        <v>0</v>
      </c>
      <c r="AD198" s="358" t="str">
        <f t="shared" si="96"/>
        <v>0</v>
      </c>
      <c r="AE198" s="358" t="str">
        <f t="shared" si="97"/>
        <v>0</v>
      </c>
      <c r="AF198" s="140">
        <f t="shared" si="103"/>
        <v>0.17258213484628579</v>
      </c>
      <c r="AG198" s="140">
        <f t="shared" si="108"/>
        <v>1.3713754857939069</v>
      </c>
      <c r="AH198" s="140">
        <f t="shared" si="108"/>
        <v>0.79487971720865858</v>
      </c>
      <c r="AI198" s="140">
        <f t="shared" si="108"/>
        <v>1.3827066869748676</v>
      </c>
      <c r="AJ198" s="361">
        <f t="shared" si="109"/>
        <v>1.3827066869748676</v>
      </c>
      <c r="AK198" s="380" t="str">
        <f t="shared" si="104"/>
        <v>Item(1040101001,867412)
Item(1040302001,649520)
Item(1040410001,3924)</v>
      </c>
      <c r="AL198" s="359"/>
      <c r="AN198" s="5">
        <v>248</v>
      </c>
      <c r="AO198" s="5">
        <v>1.0049999999999999</v>
      </c>
      <c r="AP198" s="5">
        <v>1.1000000000000001</v>
      </c>
      <c r="AQ198" s="5">
        <v>1.0009999999999999</v>
      </c>
      <c r="CA198" s="5">
        <v>146</v>
      </c>
      <c r="CB198" s="5">
        <v>132060</v>
      </c>
      <c r="CC198" s="30">
        <f t="shared" si="79"/>
        <v>1.0284245775251148</v>
      </c>
      <c r="CD198" s="5">
        <v>376990</v>
      </c>
      <c r="CE198" s="30">
        <f t="shared" si="80"/>
        <v>1.0270248181545754</v>
      </c>
      <c r="CF198" s="5">
        <v>0</v>
      </c>
      <c r="CG198" s="30">
        <v>0</v>
      </c>
      <c r="CI198" s="5">
        <v>146</v>
      </c>
      <c r="CJ198" s="5">
        <v>533</v>
      </c>
      <c r="CK198" s="5">
        <v>426</v>
      </c>
      <c r="CL198" s="30">
        <f t="shared" si="81"/>
        <v>1.0094786729857821</v>
      </c>
      <c r="CM198" s="5">
        <v>569</v>
      </c>
      <c r="CN198" s="140">
        <f t="shared" si="82"/>
        <v>1.0106571936056838</v>
      </c>
      <c r="CO198" s="5">
        <v>4412</v>
      </c>
      <c r="CP198" s="139">
        <f t="shared" si="83"/>
        <v>1.0040964952207556</v>
      </c>
    </row>
    <row r="199" spans="2:94" x14ac:dyDescent="0.3">
      <c r="B199" s="5">
        <f t="shared" si="110"/>
        <v>242</v>
      </c>
      <c r="C199" s="5">
        <v>4</v>
      </c>
      <c r="D199" s="5">
        <f>VLOOKUP(B199,'DB-캐릭터별 스테이지 매칭'!$E$3:$F$302,2,0)</f>
        <v>1201</v>
      </c>
      <c r="E199" s="5">
        <f>VLOOKUP(D199,'DB-방치 재화'!$B$3:$I$1698,5,0)</f>
        <v>887</v>
      </c>
      <c r="F199" s="5">
        <f>VLOOKUP(D199,'DB-방치 재화'!$B$3:$I$1698,6,0)</f>
        <v>1183</v>
      </c>
      <c r="G199" s="355">
        <f>VLOOKUP(D199,'DB-방치 재화'!$B$3:$I$1698,7,0)</f>
        <v>4.3993055555555554</v>
      </c>
      <c r="H199" s="5">
        <f>INT(VLOOKUP(B199,'주요 재화 수급처 관리'!$C$269:$Q$329,15,0))</f>
        <v>5059658</v>
      </c>
      <c r="I199" s="5">
        <f>INT(VLOOKUP(B199,'주요 재화 수급처 관리'!$C$331:$Q$630,15,0))</f>
        <v>6186298</v>
      </c>
      <c r="J199" s="5">
        <f>INT(VLOOKUP(B199,'주요 재화 수급처 관리'!$C$632:$Q$931,15,0))</f>
        <v>22737</v>
      </c>
      <c r="K199" s="356">
        <f t="shared" si="105"/>
        <v>867412</v>
      </c>
      <c r="L199" s="5">
        <f t="shared" si="84"/>
        <v>1</v>
      </c>
      <c r="M199" s="140">
        <f t="shared" si="99"/>
        <v>0.17143688367869922</v>
      </c>
      <c r="N199" s="357">
        <f t="shared" si="106"/>
        <v>649520</v>
      </c>
      <c r="O199" s="189" t="str">
        <f t="shared" si="85"/>
        <v>1</v>
      </c>
      <c r="P199" s="140">
        <f t="shared" si="86"/>
        <v>0.10499332557209498</v>
      </c>
      <c r="Q199" s="357">
        <f t="shared" si="107"/>
        <v>3924</v>
      </c>
      <c r="R199" s="189" t="str">
        <f t="shared" si="87"/>
        <v>1</v>
      </c>
      <c r="S199" s="30">
        <f t="shared" si="88"/>
        <v>0.17258213484628579</v>
      </c>
      <c r="T199" s="140">
        <f t="shared" si="89"/>
        <v>0.17143688367869922</v>
      </c>
      <c r="U199" s="140">
        <f t="shared" si="90"/>
        <v>0.10499332557209498</v>
      </c>
      <c r="V199" s="140">
        <f t="shared" si="91"/>
        <v>0.17258213484628579</v>
      </c>
      <c r="W199" s="353">
        <f t="shared" si="100"/>
        <v>6792265.3999999985</v>
      </c>
      <c r="X199" s="353">
        <f t="shared" si="101"/>
        <v>19061610.400000006</v>
      </c>
      <c r="Y199" s="353">
        <f t="shared" si="102"/>
        <v>31335.760000000006</v>
      </c>
      <c r="Z199" s="358" t="str">
        <f t="shared" si="92"/>
        <v>0</v>
      </c>
      <c r="AA199" s="189" t="str">
        <f t="shared" si="93"/>
        <v>0</v>
      </c>
      <c r="AB199" s="189" t="str">
        <f t="shared" si="94"/>
        <v>0</v>
      </c>
      <c r="AC199" s="358" t="str">
        <f t="shared" si="95"/>
        <v>0</v>
      </c>
      <c r="AD199" s="358" t="str">
        <f t="shared" si="96"/>
        <v>0</v>
      </c>
      <c r="AE199" s="358" t="str">
        <f t="shared" si="97"/>
        <v>0</v>
      </c>
      <c r="AF199" s="140">
        <f t="shared" si="103"/>
        <v>0.17258213484628579</v>
      </c>
      <c r="AG199" s="140">
        <f t="shared" si="108"/>
        <v>1.5428123694726061</v>
      </c>
      <c r="AH199" s="140">
        <f t="shared" si="108"/>
        <v>0.89987304278075353</v>
      </c>
      <c r="AI199" s="140">
        <f t="shared" si="108"/>
        <v>1.5552888218211534</v>
      </c>
      <c r="AJ199" s="361">
        <f t="shared" si="109"/>
        <v>1.5552888218211534</v>
      </c>
      <c r="AK199" s="380" t="str">
        <f t="shared" si="104"/>
        <v>Item(1040101001,867412)
Item(1040302001,649520)
Item(1040410001,3924)</v>
      </c>
      <c r="AL199" s="359"/>
      <c r="AN199" s="5">
        <v>249</v>
      </c>
      <c r="AO199" s="5">
        <v>1.0049999999999999</v>
      </c>
      <c r="AP199" s="5">
        <v>1.1000000000000001</v>
      </c>
      <c r="AQ199" s="5">
        <v>1.0009999999999999</v>
      </c>
      <c r="CA199" s="5">
        <v>147</v>
      </c>
      <c r="CB199" s="5">
        <v>135820</v>
      </c>
      <c r="CC199" s="30">
        <f t="shared" si="79"/>
        <v>1.0284719067090717</v>
      </c>
      <c r="CD199" s="5">
        <v>388420</v>
      </c>
      <c r="CE199" s="30">
        <f t="shared" si="80"/>
        <v>1.0303191066076023</v>
      </c>
      <c r="CF199" s="5">
        <v>0</v>
      </c>
      <c r="CG199" s="30">
        <v>0</v>
      </c>
      <c r="CI199" s="5">
        <v>147</v>
      </c>
      <c r="CJ199" s="5">
        <v>539</v>
      </c>
      <c r="CK199" s="5">
        <v>430</v>
      </c>
      <c r="CL199" s="30">
        <f t="shared" si="81"/>
        <v>1.0093896713615023</v>
      </c>
      <c r="CM199" s="5">
        <v>573</v>
      </c>
      <c r="CN199" s="140">
        <f t="shared" si="82"/>
        <v>1.0070298769771528</v>
      </c>
      <c r="CO199" s="5">
        <v>4429</v>
      </c>
      <c r="CP199" s="139">
        <f t="shared" si="83"/>
        <v>1.0038531278331821</v>
      </c>
    </row>
    <row r="200" spans="2:94" x14ac:dyDescent="0.3">
      <c r="B200" s="5">
        <f t="shared" si="110"/>
        <v>242</v>
      </c>
      <c r="C200" s="5">
        <v>5</v>
      </c>
      <c r="D200" s="5">
        <f>VLOOKUP(B200,'DB-캐릭터별 스테이지 매칭'!$E$3:$F$302,2,0)</f>
        <v>1201</v>
      </c>
      <c r="E200" s="5">
        <f>VLOOKUP(D200,'DB-방치 재화'!$B$3:$I$1698,5,0)</f>
        <v>887</v>
      </c>
      <c r="F200" s="5">
        <f>VLOOKUP(D200,'DB-방치 재화'!$B$3:$I$1698,6,0)</f>
        <v>1183</v>
      </c>
      <c r="G200" s="355">
        <f>VLOOKUP(D200,'DB-방치 재화'!$B$3:$I$1698,7,0)</f>
        <v>4.3993055555555554</v>
      </c>
      <c r="H200" s="5">
        <f>INT(VLOOKUP(B200,'주요 재화 수급처 관리'!$C$269:$Q$329,15,0))</f>
        <v>5059658</v>
      </c>
      <c r="I200" s="5">
        <f>INT(VLOOKUP(B200,'주요 재화 수급처 관리'!$C$331:$Q$630,15,0))</f>
        <v>6186298</v>
      </c>
      <c r="J200" s="5">
        <f>INT(VLOOKUP(B200,'주요 재화 수급처 관리'!$C$632:$Q$931,15,0))</f>
        <v>22737</v>
      </c>
      <c r="K200" s="356">
        <f t="shared" si="105"/>
        <v>867412</v>
      </c>
      <c r="L200" s="5">
        <f t="shared" si="84"/>
        <v>1</v>
      </c>
      <c r="M200" s="140">
        <f t="shared" si="99"/>
        <v>0.17143688367869922</v>
      </c>
      <c r="N200" s="357">
        <f t="shared" si="106"/>
        <v>649520</v>
      </c>
      <c r="O200" s="189" t="str">
        <f t="shared" si="85"/>
        <v>1</v>
      </c>
      <c r="P200" s="140">
        <f t="shared" si="86"/>
        <v>0.10499332557209498</v>
      </c>
      <c r="Q200" s="357">
        <f t="shared" si="107"/>
        <v>3924</v>
      </c>
      <c r="R200" s="189" t="str">
        <f t="shared" si="87"/>
        <v>1</v>
      </c>
      <c r="S200" s="30">
        <f t="shared" si="88"/>
        <v>0.17258213484628579</v>
      </c>
      <c r="T200" s="140">
        <f t="shared" si="89"/>
        <v>0.17143688367869922</v>
      </c>
      <c r="U200" s="140">
        <f t="shared" si="90"/>
        <v>0.10499332557209498</v>
      </c>
      <c r="V200" s="140">
        <f t="shared" si="91"/>
        <v>0.17258213484628579</v>
      </c>
      <c r="W200" s="353">
        <f t="shared" si="100"/>
        <v>6936784.9999999981</v>
      </c>
      <c r="X200" s="353">
        <f t="shared" si="101"/>
        <v>19649350.000000007</v>
      </c>
      <c r="Y200" s="353">
        <f t="shared" si="102"/>
        <v>31959.160000000007</v>
      </c>
      <c r="Z200" s="358" t="str">
        <f t="shared" si="92"/>
        <v>0</v>
      </c>
      <c r="AA200" s="189" t="str">
        <f t="shared" si="93"/>
        <v>0</v>
      </c>
      <c r="AB200" s="189" t="str">
        <f t="shared" si="94"/>
        <v>0</v>
      </c>
      <c r="AC200" s="358" t="str">
        <f t="shared" si="95"/>
        <v>0</v>
      </c>
      <c r="AD200" s="358" t="str">
        <f t="shared" si="96"/>
        <v>0</v>
      </c>
      <c r="AE200" s="358" t="str">
        <f t="shared" si="97"/>
        <v>0</v>
      </c>
      <c r="AF200" s="140">
        <f t="shared" si="103"/>
        <v>0.17258213484628579</v>
      </c>
      <c r="AG200" s="140">
        <f t="shared" si="108"/>
        <v>1.7142492531513054</v>
      </c>
      <c r="AH200" s="140">
        <f t="shared" si="108"/>
        <v>1.0048663683528485</v>
      </c>
      <c r="AI200" s="140">
        <f t="shared" si="108"/>
        <v>1.7278709566674391</v>
      </c>
      <c r="AJ200" s="361">
        <f t="shared" si="109"/>
        <v>1.7278709566674391</v>
      </c>
      <c r="AK200" s="380" t="str">
        <f t="shared" si="104"/>
        <v>Item(1040101001,867412)
Item(1040302001,649520)
Item(1040410001,3924)</v>
      </c>
      <c r="AL200" s="359"/>
      <c r="AN200" s="5">
        <v>250</v>
      </c>
      <c r="AO200" s="5">
        <v>1.0049999999999999</v>
      </c>
      <c r="AP200" s="5">
        <v>1.1000000000000001</v>
      </c>
      <c r="AQ200" s="5">
        <v>1.01</v>
      </c>
      <c r="CA200" s="5">
        <v>136</v>
      </c>
      <c r="CB200" s="5">
        <v>99120</v>
      </c>
      <c r="CC200" s="30">
        <f>CB200/CB187</f>
        <v>1.0312109862671661</v>
      </c>
      <c r="CD200" s="5">
        <v>278710</v>
      </c>
      <c r="CE200" s="30">
        <f>CD200/CD187</f>
        <v>1.031075431911509</v>
      </c>
      <c r="CF200" s="5">
        <v>0</v>
      </c>
      <c r="CG200" s="30">
        <v>0</v>
      </c>
      <c r="CI200" s="5">
        <v>136</v>
      </c>
      <c r="CJ200" s="5">
        <v>475</v>
      </c>
      <c r="CK200" s="5">
        <v>386</v>
      </c>
      <c r="CL200" s="30">
        <f>CK200/CK187</f>
        <v>1.0078328981723237</v>
      </c>
      <c r="CM200" s="5">
        <v>515</v>
      </c>
      <c r="CN200" s="140">
        <f>CM200/CM187</f>
        <v>1.0078277886497065</v>
      </c>
      <c r="CO200" s="5">
        <v>4245</v>
      </c>
      <c r="CP200" s="139">
        <f>CO200/CO187</f>
        <v>1.0035460992907801</v>
      </c>
    </row>
    <row r="201" spans="2:94" x14ac:dyDescent="0.3">
      <c r="B201" s="5">
        <f t="shared" si="110"/>
        <v>243</v>
      </c>
      <c r="C201" s="5">
        <v>1</v>
      </c>
      <c r="D201" s="5">
        <f>VLOOKUP(B201,'DB-캐릭터별 스테이지 매칭'!$E$3:$F$302,2,0)</f>
        <v>1209</v>
      </c>
      <c r="E201" s="5">
        <f>VLOOKUP(D201,'DB-방치 재화'!$B$3:$I$1698,5,0)</f>
        <v>892</v>
      </c>
      <c r="F201" s="5">
        <f>VLOOKUP(D201,'DB-방치 재화'!$B$3:$I$1698,6,0)</f>
        <v>1190</v>
      </c>
      <c r="G201" s="355">
        <f>VLOOKUP(D201,'DB-방치 재화'!$B$3:$I$1698,7,0)</f>
        <v>4.415972222222222</v>
      </c>
      <c r="H201" s="5">
        <f>INT(VLOOKUP(B201,'주요 재화 수급처 관리'!$C$269:$Q$329,15,0))</f>
        <v>5084131</v>
      </c>
      <c r="I201" s="5">
        <f>INT(VLOOKUP(B201,'주요 재화 수급처 관리'!$C$331:$Q$630,15,0))</f>
        <v>6220560</v>
      </c>
      <c r="J201" s="5">
        <f>INT(VLOOKUP(B201,'주요 재화 수급처 관리'!$C$632:$Q$931,15,0))</f>
        <v>22817</v>
      </c>
      <c r="K201" s="356">
        <f t="shared" si="105"/>
        <v>871750</v>
      </c>
      <c r="L201" s="5">
        <f t="shared" si="84"/>
        <v>1.0049999999999999</v>
      </c>
      <c r="M201" s="140">
        <f t="shared" si="99"/>
        <v>0.17146489734430526</v>
      </c>
      <c r="N201" s="357">
        <f t="shared" si="106"/>
        <v>714472</v>
      </c>
      <c r="O201" s="189">
        <f t="shared" si="85"/>
        <v>1.1000000000000001</v>
      </c>
      <c r="P201" s="140">
        <f t="shared" si="86"/>
        <v>0.11485654024718032</v>
      </c>
      <c r="Q201" s="357">
        <f t="shared" si="107"/>
        <v>3928</v>
      </c>
      <c r="R201" s="189">
        <f t="shared" si="87"/>
        <v>1.0009999999999999</v>
      </c>
      <c r="S201" s="30">
        <f t="shared" si="88"/>
        <v>0.17215234255160625</v>
      </c>
      <c r="T201" s="140">
        <f t="shared" si="89"/>
        <v>0.17146489734430526</v>
      </c>
      <c r="U201" s="140">
        <f t="shared" si="90"/>
        <v>0.11485654024718032</v>
      </c>
      <c r="V201" s="140">
        <f t="shared" si="91"/>
        <v>0.17215234255160625</v>
      </c>
      <c r="W201" s="353">
        <f t="shared" si="100"/>
        <v>7081861.1999999983</v>
      </c>
      <c r="X201" s="353">
        <f t="shared" si="101"/>
        <v>20178990.000000007</v>
      </c>
      <c r="Y201" s="353">
        <f t="shared" si="102"/>
        <v>32594.560000000009</v>
      </c>
      <c r="Z201" s="358" t="str">
        <f t="shared" si="92"/>
        <v>0</v>
      </c>
      <c r="AA201" s="189" t="str">
        <f t="shared" si="93"/>
        <v>0</v>
      </c>
      <c r="AB201" s="189" t="str">
        <f t="shared" si="94"/>
        <v>0</v>
      </c>
      <c r="AC201" s="358" t="str">
        <f t="shared" si="95"/>
        <v>0</v>
      </c>
      <c r="AD201" s="358" t="str">
        <f t="shared" si="96"/>
        <v>0</v>
      </c>
      <c r="AE201" s="358" t="str">
        <f t="shared" si="97"/>
        <v>0</v>
      </c>
      <c r="AF201" s="140">
        <f t="shared" si="103"/>
        <v>0.17215234255160625</v>
      </c>
      <c r="AG201" s="140">
        <f t="shared" si="108"/>
        <v>1.8857141504956108</v>
      </c>
      <c r="AH201" s="140">
        <f t="shared" si="108"/>
        <v>1.1197229086000289</v>
      </c>
      <c r="AI201" s="140">
        <f t="shared" si="108"/>
        <v>1.9000232992190453</v>
      </c>
      <c r="AJ201" s="361">
        <f t="shared" si="109"/>
        <v>1.9000232992190453</v>
      </c>
      <c r="AK201" s="380" t="str">
        <f t="shared" si="104"/>
        <v>Item(1040101001,871750)
Item(1040302001,714472)
Item(1040410001,3928)</v>
      </c>
      <c r="AL201" s="359"/>
      <c r="AN201" s="5">
        <v>251</v>
      </c>
      <c r="AO201" s="5">
        <v>1.0049999999999999</v>
      </c>
      <c r="AP201" s="5">
        <v>1.08</v>
      </c>
      <c r="AQ201" s="5">
        <v>1.01</v>
      </c>
      <c r="CA201" s="5">
        <v>149</v>
      </c>
      <c r="CB201" s="5">
        <v>143940</v>
      </c>
      <c r="CC201" s="30">
        <f>CB201/CB188</f>
        <v>1.4521791767554479</v>
      </c>
      <c r="CD201" s="5">
        <v>411610</v>
      </c>
      <c r="CE201" s="30" t="e">
        <f>CD201/#REF!</f>
        <v>#REF!</v>
      </c>
      <c r="CF201" s="5">
        <v>0</v>
      </c>
      <c r="CG201" s="30">
        <v>0</v>
      </c>
      <c r="CI201" s="5">
        <v>149</v>
      </c>
      <c r="CJ201" s="5">
        <v>551</v>
      </c>
      <c r="CK201" s="5">
        <v>439</v>
      </c>
      <c r="CL201" s="30" t="e">
        <f>CK201/#REF!</f>
        <v>#REF!</v>
      </c>
      <c r="CM201" s="5">
        <v>585</v>
      </c>
      <c r="CN201" s="140" t="e">
        <f>CM201/#REF!</f>
        <v>#REF!</v>
      </c>
      <c r="CO201" s="5">
        <v>4464</v>
      </c>
      <c r="CP201" s="139" t="e">
        <f>CO201/#REF!</f>
        <v>#REF!</v>
      </c>
    </row>
    <row r="202" spans="2:94" x14ac:dyDescent="0.3">
      <c r="B202" s="5">
        <f t="shared" si="110"/>
        <v>243</v>
      </c>
      <c r="C202" s="5">
        <v>2</v>
      </c>
      <c r="D202" s="5">
        <f>VLOOKUP(B202,'DB-캐릭터별 스테이지 매칭'!$E$3:$F$302,2,0)</f>
        <v>1209</v>
      </c>
      <c r="E202" s="5">
        <f>VLOOKUP(D202,'DB-방치 재화'!$B$3:$I$1698,5,0)</f>
        <v>892</v>
      </c>
      <c r="F202" s="5">
        <f>VLOOKUP(D202,'DB-방치 재화'!$B$3:$I$1698,6,0)</f>
        <v>1190</v>
      </c>
      <c r="G202" s="355">
        <f>VLOOKUP(D202,'DB-방치 재화'!$B$3:$I$1698,7,0)</f>
        <v>4.415972222222222</v>
      </c>
      <c r="H202" s="5">
        <f>INT(VLOOKUP(B202,'주요 재화 수급처 관리'!$C$269:$Q$329,15,0))</f>
        <v>5084131</v>
      </c>
      <c r="I202" s="5">
        <f>INT(VLOOKUP(B202,'주요 재화 수급처 관리'!$C$331:$Q$630,15,0))</f>
        <v>6220560</v>
      </c>
      <c r="J202" s="5">
        <f>INT(VLOOKUP(B202,'주요 재화 수급처 관리'!$C$632:$Q$931,15,0))</f>
        <v>22817</v>
      </c>
      <c r="K202" s="356">
        <f t="shared" si="105"/>
        <v>871750</v>
      </c>
      <c r="L202" s="5">
        <f t="shared" si="84"/>
        <v>1</v>
      </c>
      <c r="M202" s="140">
        <f t="shared" si="99"/>
        <v>0.17146489734430526</v>
      </c>
      <c r="N202" s="357">
        <f t="shared" si="106"/>
        <v>714472</v>
      </c>
      <c r="O202" s="189" t="str">
        <f t="shared" si="85"/>
        <v>1</v>
      </c>
      <c r="P202" s="140">
        <f t="shared" si="86"/>
        <v>0.11485654024718032</v>
      </c>
      <c r="Q202" s="357">
        <f t="shared" si="107"/>
        <v>3928</v>
      </c>
      <c r="R202" s="189" t="str">
        <f t="shared" si="87"/>
        <v>1</v>
      </c>
      <c r="S202" s="30">
        <f t="shared" si="88"/>
        <v>0.17215234255160625</v>
      </c>
      <c r="T202" s="140">
        <f t="shared" si="89"/>
        <v>0.17146489734430526</v>
      </c>
      <c r="U202" s="140">
        <f t="shared" si="90"/>
        <v>0.11485654024718032</v>
      </c>
      <c r="V202" s="140">
        <f t="shared" si="91"/>
        <v>0.17215234255160625</v>
      </c>
      <c r="W202" s="353">
        <f t="shared" si="100"/>
        <v>7226937.3999999985</v>
      </c>
      <c r="X202" s="353">
        <f t="shared" si="101"/>
        <v>20708630.000000007</v>
      </c>
      <c r="Y202" s="353">
        <f t="shared" si="102"/>
        <v>33229.960000000006</v>
      </c>
      <c r="Z202" s="358" t="str">
        <f t="shared" si="92"/>
        <v>0</v>
      </c>
      <c r="AA202" s="189" t="str">
        <f t="shared" si="93"/>
        <v>0</v>
      </c>
      <c r="AB202" s="189" t="str">
        <f t="shared" si="94"/>
        <v>0</v>
      </c>
      <c r="AC202" s="358" t="str">
        <f t="shared" si="95"/>
        <v>0</v>
      </c>
      <c r="AD202" s="358" t="str">
        <f t="shared" si="96"/>
        <v>0</v>
      </c>
      <c r="AE202" s="358" t="str">
        <f t="shared" si="97"/>
        <v>0</v>
      </c>
      <c r="AF202" s="140">
        <f t="shared" si="103"/>
        <v>0.17215234255160625</v>
      </c>
      <c r="AG202" s="140">
        <f t="shared" si="108"/>
        <v>2.0571790478399161</v>
      </c>
      <c r="AH202" s="140">
        <f t="shared" si="108"/>
        <v>1.2345794488472093</v>
      </c>
      <c r="AI202" s="140">
        <f t="shared" si="108"/>
        <v>2.0721756417706514</v>
      </c>
      <c r="AJ202" s="361">
        <f t="shared" si="109"/>
        <v>2.0721756417706514</v>
      </c>
      <c r="AK202" s="380" t="str">
        <f t="shared" si="104"/>
        <v>Item(1040101001,871750)
Item(1040302001,714472)
Item(1040410001,3928)</v>
      </c>
      <c r="AL202" s="359"/>
      <c r="AN202" s="5">
        <v>252</v>
      </c>
      <c r="AO202" s="5">
        <v>1.0049999999999999</v>
      </c>
      <c r="AP202" s="5">
        <v>1.08</v>
      </c>
      <c r="AQ202" s="5">
        <v>1.02</v>
      </c>
      <c r="CA202" s="5">
        <v>150</v>
      </c>
      <c r="CB202" s="5">
        <v>148120</v>
      </c>
      <c r="CC202" s="30">
        <f t="shared" ref="CC202:CC247" si="111">CB202/CB201</f>
        <v>1.0290398777268306</v>
      </c>
      <c r="CD202" s="5">
        <v>424530</v>
      </c>
      <c r="CE202" s="30">
        <f t="shared" ref="CE202:CE247" si="112">CD202/CD201</f>
        <v>1.0313889361288597</v>
      </c>
      <c r="CF202" s="5">
        <v>23100</v>
      </c>
      <c r="CG202" s="30">
        <v>0</v>
      </c>
      <c r="CI202" s="5">
        <v>150</v>
      </c>
      <c r="CJ202" s="5">
        <v>557</v>
      </c>
      <c r="CK202" s="5">
        <v>443</v>
      </c>
      <c r="CL202" s="30">
        <f t="shared" ref="CL202:CL246" si="113">CK202/CK201</f>
        <v>1.0091116173120729</v>
      </c>
      <c r="CM202" s="5">
        <v>590</v>
      </c>
      <c r="CN202" s="140">
        <f t="shared" ref="CN202:CN246" si="114">CM202/CM201</f>
        <v>1.0085470085470085</v>
      </c>
      <c r="CO202" s="5">
        <v>4481</v>
      </c>
      <c r="CP202" s="139">
        <f t="shared" ref="CP202:CP246" si="115">CO202/CO201</f>
        <v>1.0038082437275986</v>
      </c>
    </row>
    <row r="203" spans="2:94" x14ac:dyDescent="0.3">
      <c r="B203" s="5">
        <f t="shared" si="110"/>
        <v>243</v>
      </c>
      <c r="C203" s="5">
        <v>3</v>
      </c>
      <c r="D203" s="5">
        <f>VLOOKUP(B203,'DB-캐릭터별 스테이지 매칭'!$E$3:$F$302,2,0)</f>
        <v>1209</v>
      </c>
      <c r="E203" s="5">
        <f>VLOOKUP(D203,'DB-방치 재화'!$B$3:$I$1698,5,0)</f>
        <v>892</v>
      </c>
      <c r="F203" s="5">
        <f>VLOOKUP(D203,'DB-방치 재화'!$B$3:$I$1698,6,0)</f>
        <v>1190</v>
      </c>
      <c r="G203" s="355">
        <f>VLOOKUP(D203,'DB-방치 재화'!$B$3:$I$1698,7,0)</f>
        <v>4.415972222222222</v>
      </c>
      <c r="H203" s="5">
        <f>INT(VLOOKUP(B203,'주요 재화 수급처 관리'!$C$269:$Q$329,15,0))</f>
        <v>5084131</v>
      </c>
      <c r="I203" s="5">
        <f>INT(VLOOKUP(B203,'주요 재화 수급처 관리'!$C$331:$Q$630,15,0))</f>
        <v>6220560</v>
      </c>
      <c r="J203" s="5">
        <f>INT(VLOOKUP(B203,'주요 재화 수급처 관리'!$C$632:$Q$931,15,0))</f>
        <v>22817</v>
      </c>
      <c r="K203" s="356">
        <f t="shared" si="105"/>
        <v>871750</v>
      </c>
      <c r="L203" s="5">
        <f t="shared" si="84"/>
        <v>1</v>
      </c>
      <c r="M203" s="140">
        <f t="shared" si="99"/>
        <v>0.17146489734430526</v>
      </c>
      <c r="N203" s="357">
        <f t="shared" si="106"/>
        <v>714472</v>
      </c>
      <c r="O203" s="189" t="str">
        <f t="shared" si="85"/>
        <v>1</v>
      </c>
      <c r="P203" s="140">
        <f t="shared" si="86"/>
        <v>0.11485654024718032</v>
      </c>
      <c r="Q203" s="357">
        <f t="shared" si="107"/>
        <v>3928</v>
      </c>
      <c r="R203" s="189" t="str">
        <f t="shared" si="87"/>
        <v>1</v>
      </c>
      <c r="S203" s="30">
        <f t="shared" si="88"/>
        <v>0.17215234255160625</v>
      </c>
      <c r="T203" s="140">
        <f t="shared" si="89"/>
        <v>0.17146489734430526</v>
      </c>
      <c r="U203" s="140">
        <f t="shared" si="90"/>
        <v>0.11485654024718032</v>
      </c>
      <c r="V203" s="140">
        <f t="shared" si="91"/>
        <v>0.17215234255160625</v>
      </c>
      <c r="W203" s="353">
        <f t="shared" si="100"/>
        <v>7372013.5999999987</v>
      </c>
      <c r="X203" s="353">
        <f t="shared" si="101"/>
        <v>21238270.000000007</v>
      </c>
      <c r="Y203" s="353">
        <f t="shared" si="102"/>
        <v>33865.360000000008</v>
      </c>
      <c r="Z203" s="358" t="str">
        <f t="shared" si="92"/>
        <v>0</v>
      </c>
      <c r="AA203" s="189" t="str">
        <f t="shared" si="93"/>
        <v>0</v>
      </c>
      <c r="AB203" s="189" t="str">
        <f t="shared" si="94"/>
        <v>0</v>
      </c>
      <c r="AC203" s="358" t="str">
        <f t="shared" si="95"/>
        <v>0</v>
      </c>
      <c r="AD203" s="358" t="str">
        <f t="shared" si="96"/>
        <v>0</v>
      </c>
      <c r="AE203" s="358" t="str">
        <f t="shared" si="97"/>
        <v>0</v>
      </c>
      <c r="AF203" s="140">
        <f t="shared" si="103"/>
        <v>0.17215234255160625</v>
      </c>
      <c r="AG203" s="140">
        <f t="shared" si="108"/>
        <v>2.2286439451842215</v>
      </c>
      <c r="AH203" s="140">
        <f t="shared" si="108"/>
        <v>1.3494359890943897</v>
      </c>
      <c r="AI203" s="140">
        <f t="shared" si="108"/>
        <v>2.2443279843222577</v>
      </c>
      <c r="AJ203" s="361">
        <f t="shared" si="109"/>
        <v>2.2443279843222577</v>
      </c>
      <c r="AK203" s="380" t="str">
        <f t="shared" si="104"/>
        <v>Item(1040101001,871750)
Item(1040302001,714472)
Item(1040410001,3928)</v>
      </c>
      <c r="AL203" s="359"/>
      <c r="AN203" s="5">
        <v>253</v>
      </c>
      <c r="AO203" s="5">
        <v>1.0049999999999999</v>
      </c>
      <c r="AP203" s="5">
        <v>1.08</v>
      </c>
      <c r="AQ203" s="5">
        <v>1.02</v>
      </c>
      <c r="CA203" s="5">
        <v>151</v>
      </c>
      <c r="CB203" s="5">
        <v>152320</v>
      </c>
      <c r="CC203" s="30">
        <f t="shared" si="111"/>
        <v>1.0283553875236295</v>
      </c>
      <c r="CD203" s="5">
        <v>436610</v>
      </c>
      <c r="CE203" s="30">
        <f t="shared" si="112"/>
        <v>1.0284549972911219</v>
      </c>
      <c r="CF203" s="5">
        <v>0</v>
      </c>
      <c r="CG203" s="30">
        <v>0</v>
      </c>
      <c r="CI203" s="5">
        <v>151</v>
      </c>
      <c r="CJ203" s="5">
        <v>563</v>
      </c>
      <c r="CK203" s="5">
        <v>447</v>
      </c>
      <c r="CL203" s="30">
        <f t="shared" si="113"/>
        <v>1.0090293453724606</v>
      </c>
      <c r="CM203" s="5">
        <v>596</v>
      </c>
      <c r="CN203" s="140">
        <f t="shared" si="114"/>
        <v>1.0101694915254238</v>
      </c>
      <c r="CO203" s="5">
        <v>4498</v>
      </c>
      <c r="CP203" s="139">
        <f t="shared" si="115"/>
        <v>1.0037937960276724</v>
      </c>
    </row>
    <row r="204" spans="2:94" x14ac:dyDescent="0.3">
      <c r="B204" s="5">
        <f t="shared" si="110"/>
        <v>243</v>
      </c>
      <c r="C204" s="5">
        <v>4</v>
      </c>
      <c r="D204" s="5">
        <f>VLOOKUP(B204,'DB-캐릭터별 스테이지 매칭'!$E$3:$F$302,2,0)</f>
        <v>1209</v>
      </c>
      <c r="E204" s="5">
        <f>VLOOKUP(D204,'DB-방치 재화'!$B$3:$I$1698,5,0)</f>
        <v>892</v>
      </c>
      <c r="F204" s="5">
        <f>VLOOKUP(D204,'DB-방치 재화'!$B$3:$I$1698,6,0)</f>
        <v>1190</v>
      </c>
      <c r="G204" s="355">
        <f>VLOOKUP(D204,'DB-방치 재화'!$B$3:$I$1698,7,0)</f>
        <v>4.415972222222222</v>
      </c>
      <c r="H204" s="5">
        <f>INT(VLOOKUP(B204,'주요 재화 수급처 관리'!$C$269:$Q$329,15,0))</f>
        <v>5084131</v>
      </c>
      <c r="I204" s="5">
        <f>INT(VLOOKUP(B204,'주요 재화 수급처 관리'!$C$331:$Q$630,15,0))</f>
        <v>6220560</v>
      </c>
      <c r="J204" s="5">
        <f>INT(VLOOKUP(B204,'주요 재화 수급처 관리'!$C$632:$Q$931,15,0))</f>
        <v>22817</v>
      </c>
      <c r="K204" s="356">
        <f t="shared" si="105"/>
        <v>871750</v>
      </c>
      <c r="L204" s="5">
        <f t="shared" si="84"/>
        <v>1</v>
      </c>
      <c r="M204" s="140">
        <f t="shared" si="99"/>
        <v>0.17146489734430526</v>
      </c>
      <c r="N204" s="357">
        <f t="shared" si="106"/>
        <v>714472</v>
      </c>
      <c r="O204" s="189" t="str">
        <f t="shared" si="85"/>
        <v>1</v>
      </c>
      <c r="P204" s="140">
        <f t="shared" si="86"/>
        <v>0.11485654024718032</v>
      </c>
      <c r="Q204" s="357">
        <f t="shared" si="107"/>
        <v>3928</v>
      </c>
      <c r="R204" s="189" t="str">
        <f t="shared" si="87"/>
        <v>1</v>
      </c>
      <c r="S204" s="30">
        <f t="shared" si="88"/>
        <v>0.17215234255160625</v>
      </c>
      <c r="T204" s="140">
        <f t="shared" si="89"/>
        <v>0.17146489734430526</v>
      </c>
      <c r="U204" s="140">
        <f t="shared" si="90"/>
        <v>0.11485654024718032</v>
      </c>
      <c r="V204" s="140">
        <f t="shared" si="91"/>
        <v>0.17215234255160625</v>
      </c>
      <c r="W204" s="353">
        <f t="shared" si="100"/>
        <v>7517089.7999999989</v>
      </c>
      <c r="X204" s="353">
        <f t="shared" si="101"/>
        <v>21767910.000000007</v>
      </c>
      <c r="Y204" s="353">
        <f t="shared" si="102"/>
        <v>34500.760000000009</v>
      </c>
      <c r="Z204" s="358" t="str">
        <f t="shared" si="92"/>
        <v>0</v>
      </c>
      <c r="AA204" s="189" t="str">
        <f t="shared" si="93"/>
        <v>0</v>
      </c>
      <c r="AB204" s="189" t="str">
        <f t="shared" si="94"/>
        <v>0</v>
      </c>
      <c r="AC204" s="358" t="str">
        <f t="shared" si="95"/>
        <v>0</v>
      </c>
      <c r="AD204" s="358" t="str">
        <f t="shared" si="96"/>
        <v>0</v>
      </c>
      <c r="AE204" s="358" t="str">
        <f t="shared" si="97"/>
        <v>0</v>
      </c>
      <c r="AF204" s="140">
        <f t="shared" si="103"/>
        <v>0.17215234255160625</v>
      </c>
      <c r="AG204" s="140">
        <f t="shared" si="108"/>
        <v>2.4001088425285269</v>
      </c>
      <c r="AH204" s="140">
        <f t="shared" si="108"/>
        <v>1.4642925293415701</v>
      </c>
      <c r="AI204" s="140">
        <f t="shared" si="108"/>
        <v>2.4164803268738639</v>
      </c>
      <c r="AJ204" s="361">
        <f t="shared" si="109"/>
        <v>2.4164803268738639</v>
      </c>
      <c r="AK204" s="380" t="str">
        <f t="shared" si="104"/>
        <v>Item(1040101001,871750)
Item(1040302001,714472)
Item(1040410001,3928)</v>
      </c>
      <c r="AL204" s="359"/>
      <c r="AN204" s="5">
        <v>254</v>
      </c>
      <c r="AO204" s="5">
        <v>1.0049999999999999</v>
      </c>
      <c r="AP204" s="5">
        <v>1.08</v>
      </c>
      <c r="AQ204" s="5">
        <v>1.03</v>
      </c>
      <c r="CA204" s="5">
        <v>152</v>
      </c>
      <c r="CB204" s="5">
        <v>156640</v>
      </c>
      <c r="CC204" s="30">
        <f t="shared" si="111"/>
        <v>1.028361344537815</v>
      </c>
      <c r="CD204" s="5">
        <v>449720</v>
      </c>
      <c r="CE204" s="30">
        <f t="shared" si="112"/>
        <v>1.0300267973706512</v>
      </c>
      <c r="CF204" s="5">
        <v>0</v>
      </c>
      <c r="CG204" s="30">
        <v>0</v>
      </c>
      <c r="CI204" s="5">
        <v>152</v>
      </c>
      <c r="CJ204" s="5">
        <v>569</v>
      </c>
      <c r="CK204" s="5">
        <v>451</v>
      </c>
      <c r="CL204" s="30">
        <f t="shared" si="113"/>
        <v>1.0089485458612975</v>
      </c>
      <c r="CM204" s="5">
        <v>601</v>
      </c>
      <c r="CN204" s="140">
        <f t="shared" si="114"/>
        <v>1.0083892617449663</v>
      </c>
      <c r="CO204" s="5">
        <v>4515</v>
      </c>
      <c r="CP204" s="139">
        <f t="shared" si="115"/>
        <v>1.003779457536683</v>
      </c>
    </row>
    <row r="205" spans="2:94" x14ac:dyDescent="0.3">
      <c r="B205" s="5">
        <f t="shared" si="110"/>
        <v>243</v>
      </c>
      <c r="C205" s="5">
        <v>5</v>
      </c>
      <c r="D205" s="5">
        <f>VLOOKUP(B205,'DB-캐릭터별 스테이지 매칭'!$E$3:$F$302,2,0)</f>
        <v>1209</v>
      </c>
      <c r="E205" s="5">
        <f>VLOOKUP(D205,'DB-방치 재화'!$B$3:$I$1698,5,0)</f>
        <v>892</v>
      </c>
      <c r="F205" s="5">
        <f>VLOOKUP(D205,'DB-방치 재화'!$B$3:$I$1698,6,0)</f>
        <v>1190</v>
      </c>
      <c r="G205" s="355">
        <f>VLOOKUP(D205,'DB-방치 재화'!$B$3:$I$1698,7,0)</f>
        <v>4.415972222222222</v>
      </c>
      <c r="H205" s="5">
        <f>INT(VLOOKUP(B205,'주요 재화 수급처 관리'!$C$269:$Q$329,15,0))</f>
        <v>5084131</v>
      </c>
      <c r="I205" s="5">
        <f>INT(VLOOKUP(B205,'주요 재화 수급처 관리'!$C$331:$Q$630,15,0))</f>
        <v>6220560</v>
      </c>
      <c r="J205" s="5">
        <f>INT(VLOOKUP(B205,'주요 재화 수급처 관리'!$C$632:$Q$931,15,0))</f>
        <v>22817</v>
      </c>
      <c r="K205" s="356">
        <f t="shared" si="105"/>
        <v>871750</v>
      </c>
      <c r="L205" s="5">
        <f t="shared" si="84"/>
        <v>1</v>
      </c>
      <c r="M205" s="140">
        <f t="shared" si="99"/>
        <v>0.17146489734430526</v>
      </c>
      <c r="N205" s="357">
        <f t="shared" si="106"/>
        <v>714472</v>
      </c>
      <c r="O205" s="189" t="str">
        <f t="shared" si="85"/>
        <v>1</v>
      </c>
      <c r="P205" s="140">
        <f t="shared" si="86"/>
        <v>0.11485654024718032</v>
      </c>
      <c r="Q205" s="357">
        <f t="shared" si="107"/>
        <v>3928</v>
      </c>
      <c r="R205" s="189" t="str">
        <f t="shared" si="87"/>
        <v>1</v>
      </c>
      <c r="S205" s="30">
        <f t="shared" si="88"/>
        <v>0.17215234255160625</v>
      </c>
      <c r="T205" s="140">
        <f t="shared" si="89"/>
        <v>0.17146489734430526</v>
      </c>
      <c r="U205" s="140">
        <f t="shared" si="90"/>
        <v>0.11485654024718032</v>
      </c>
      <c r="V205" s="140">
        <f t="shared" si="91"/>
        <v>0.17215234255160625</v>
      </c>
      <c r="W205" s="353">
        <f t="shared" si="100"/>
        <v>7662165.9999999991</v>
      </c>
      <c r="X205" s="353">
        <f t="shared" si="101"/>
        <v>22297550.000000007</v>
      </c>
      <c r="Y205" s="353">
        <f t="shared" si="102"/>
        <v>35136.160000000011</v>
      </c>
      <c r="Z205" s="358" t="str">
        <f t="shared" si="92"/>
        <v>0</v>
      </c>
      <c r="AA205" s="189" t="str">
        <f t="shared" si="93"/>
        <v>0</v>
      </c>
      <c r="AB205" s="189" t="str">
        <f t="shared" si="94"/>
        <v>0</v>
      </c>
      <c r="AC205" s="358" t="str">
        <f t="shared" si="95"/>
        <v>0</v>
      </c>
      <c r="AD205" s="358" t="str">
        <f t="shared" si="96"/>
        <v>0</v>
      </c>
      <c r="AE205" s="358" t="str">
        <f t="shared" si="97"/>
        <v>0</v>
      </c>
      <c r="AF205" s="140">
        <f t="shared" si="103"/>
        <v>0.17215234255160625</v>
      </c>
      <c r="AG205" s="140">
        <f t="shared" si="108"/>
        <v>2.5715737398728322</v>
      </c>
      <c r="AH205" s="140">
        <f t="shared" si="108"/>
        <v>1.5791490695887505</v>
      </c>
      <c r="AI205" s="140">
        <f t="shared" si="108"/>
        <v>2.5886326694254702</v>
      </c>
      <c r="AJ205" s="361">
        <f t="shared" si="109"/>
        <v>2.5886326694254702</v>
      </c>
      <c r="AK205" s="380" t="str">
        <f t="shared" si="104"/>
        <v>Item(1040101001,871750)
Item(1040302001,714472)
Item(1040410001,3928)</v>
      </c>
      <c r="AL205" s="359"/>
      <c r="AN205" s="5">
        <v>255</v>
      </c>
      <c r="AO205" s="5">
        <v>1.0049999999999999</v>
      </c>
      <c r="AP205" s="5">
        <v>1.08</v>
      </c>
      <c r="AQ205" s="5">
        <v>1.03</v>
      </c>
      <c r="CA205" s="5">
        <v>153</v>
      </c>
      <c r="CB205" s="5">
        <v>161390</v>
      </c>
      <c r="CC205" s="30">
        <f t="shared" si="111"/>
        <v>1.0303243105209396</v>
      </c>
      <c r="CD205" s="5">
        <v>463190</v>
      </c>
      <c r="CE205" s="30">
        <f t="shared" si="112"/>
        <v>1.0299519701147382</v>
      </c>
      <c r="CF205" s="5">
        <v>0</v>
      </c>
      <c r="CG205" s="30">
        <v>0</v>
      </c>
      <c r="CI205" s="5">
        <v>153</v>
      </c>
      <c r="CJ205" s="5">
        <v>575</v>
      </c>
      <c r="CK205" s="5">
        <v>455</v>
      </c>
      <c r="CL205" s="30">
        <f t="shared" si="113"/>
        <v>1.0088691796008868</v>
      </c>
      <c r="CM205" s="5">
        <v>607</v>
      </c>
      <c r="CN205" s="140">
        <f t="shared" si="114"/>
        <v>1.0099833610648918</v>
      </c>
      <c r="CO205" s="5">
        <v>4533</v>
      </c>
      <c r="CP205" s="139">
        <f t="shared" si="115"/>
        <v>1.003986710963455</v>
      </c>
    </row>
    <row r="206" spans="2:94" x14ac:dyDescent="0.3">
      <c r="B206" s="5">
        <f t="shared" si="110"/>
        <v>244</v>
      </c>
      <c r="C206" s="5">
        <v>1</v>
      </c>
      <c r="D206" s="5">
        <f>VLOOKUP(B206,'DB-캐릭터별 스테이지 매칭'!$E$3:$F$302,2,0)</f>
        <v>1217</v>
      </c>
      <c r="E206" s="5">
        <f>VLOOKUP(D206,'DB-방치 재화'!$B$3:$I$1698,5,0)</f>
        <v>898</v>
      </c>
      <c r="F206" s="5">
        <f>VLOOKUP(D206,'DB-방치 재화'!$B$3:$I$1698,6,0)</f>
        <v>1197</v>
      </c>
      <c r="G206" s="355">
        <f>VLOOKUP(D206,'DB-방치 재화'!$B$3:$I$1698,7,0)</f>
        <v>4.4319444444444445</v>
      </c>
      <c r="H206" s="5">
        <f>INT(VLOOKUP(B206,'주요 재화 수급처 관리'!$C$269:$Q$329,15,0))</f>
        <v>5113499</v>
      </c>
      <c r="I206" s="5">
        <f>INT(VLOOKUP(B206,'주요 재화 수급처 관리'!$C$331:$Q$630,15,0))</f>
        <v>6254823</v>
      </c>
      <c r="J206" s="5">
        <f>INT(VLOOKUP(B206,'주요 재화 수급처 관리'!$C$632:$Q$931,15,0))</f>
        <v>22893</v>
      </c>
      <c r="K206" s="356">
        <f t="shared" si="105"/>
        <v>876109</v>
      </c>
      <c r="L206" s="5">
        <f t="shared" si="84"/>
        <v>1.0049999999999999</v>
      </c>
      <c r="M206" s="140">
        <f t="shared" si="99"/>
        <v>0.17133258459618356</v>
      </c>
      <c r="N206" s="357">
        <f t="shared" si="106"/>
        <v>785920</v>
      </c>
      <c r="O206" s="189">
        <f t="shared" si="85"/>
        <v>1.1000000000000001</v>
      </c>
      <c r="P206" s="140">
        <f t="shared" si="86"/>
        <v>0.12565023822416718</v>
      </c>
      <c r="Q206" s="357">
        <f t="shared" si="107"/>
        <v>3932</v>
      </c>
      <c r="R206" s="189">
        <f t="shared" si="87"/>
        <v>1.0009999999999999</v>
      </c>
      <c r="S206" s="30">
        <f t="shared" si="88"/>
        <v>0.17175555846765386</v>
      </c>
      <c r="T206" s="140">
        <f t="shared" si="89"/>
        <v>0.17133258459618356</v>
      </c>
      <c r="U206" s="140">
        <f t="shared" si="90"/>
        <v>0.12565023822416718</v>
      </c>
      <c r="V206" s="140">
        <f t="shared" si="91"/>
        <v>0.17175555846765386</v>
      </c>
      <c r="W206" s="353">
        <f t="shared" si="100"/>
        <v>7808756.7999999989</v>
      </c>
      <c r="X206" s="353">
        <f t="shared" si="101"/>
        <v>22762594.600000009</v>
      </c>
      <c r="Y206" s="353">
        <f t="shared" si="102"/>
        <v>35782.760000000009</v>
      </c>
      <c r="Z206" s="358" t="str">
        <f t="shared" si="92"/>
        <v>0</v>
      </c>
      <c r="AA206" s="189" t="str">
        <f t="shared" si="93"/>
        <v>0</v>
      </c>
      <c r="AB206" s="189" t="str">
        <f t="shared" si="94"/>
        <v>0</v>
      </c>
      <c r="AC206" s="358" t="str">
        <f t="shared" si="95"/>
        <v>0</v>
      </c>
      <c r="AD206" s="358" t="str">
        <f t="shared" si="96"/>
        <v>0</v>
      </c>
      <c r="AE206" s="358" t="str">
        <f t="shared" si="97"/>
        <v>0</v>
      </c>
      <c r="AF206" s="140">
        <f t="shared" si="103"/>
        <v>0.17175555846765386</v>
      </c>
      <c r="AG206" s="140">
        <f t="shared" si="108"/>
        <v>2.7429063244690157</v>
      </c>
      <c r="AH206" s="140">
        <f t="shared" si="108"/>
        <v>1.7047993078129176</v>
      </c>
      <c r="AI206" s="140">
        <f t="shared" si="108"/>
        <v>2.7603882278931242</v>
      </c>
      <c r="AJ206" s="361">
        <f t="shared" si="109"/>
        <v>2.7603882278931242</v>
      </c>
      <c r="AK206" s="380" t="str">
        <f t="shared" si="104"/>
        <v>Item(1040101001,876109)
Item(1040302001,785920)
Item(1040410001,3932)</v>
      </c>
      <c r="AL206" s="359"/>
      <c r="AN206" s="5">
        <v>256</v>
      </c>
      <c r="AO206" s="5">
        <v>1.0049999999999999</v>
      </c>
      <c r="AP206" s="5">
        <v>1.08</v>
      </c>
      <c r="AQ206" s="5">
        <v>1.04</v>
      </c>
      <c r="CA206" s="5">
        <v>154</v>
      </c>
      <c r="CB206" s="5">
        <v>166250</v>
      </c>
      <c r="CC206" s="30">
        <f t="shared" si="111"/>
        <v>1.0301133899250263</v>
      </c>
      <c r="CD206" s="5">
        <v>476930</v>
      </c>
      <c r="CE206" s="30">
        <f t="shared" si="112"/>
        <v>1.029663852846564</v>
      </c>
      <c r="CF206" s="5">
        <v>0</v>
      </c>
      <c r="CG206" s="30">
        <v>0</v>
      </c>
      <c r="CI206" s="5">
        <v>154</v>
      </c>
      <c r="CJ206" s="5">
        <v>581</v>
      </c>
      <c r="CK206" s="5">
        <v>460</v>
      </c>
      <c r="CL206" s="30">
        <f t="shared" si="113"/>
        <v>1.0109890109890109</v>
      </c>
      <c r="CM206" s="5">
        <v>613</v>
      </c>
      <c r="CN206" s="140">
        <f t="shared" si="114"/>
        <v>1.0098846787479407</v>
      </c>
      <c r="CO206" s="5">
        <v>4550</v>
      </c>
      <c r="CP206" s="139">
        <f t="shared" si="115"/>
        <v>1.0037502757555703</v>
      </c>
    </row>
    <row r="207" spans="2:94" x14ac:dyDescent="0.3">
      <c r="B207" s="5">
        <f t="shared" si="110"/>
        <v>244</v>
      </c>
      <c r="C207" s="5">
        <v>2</v>
      </c>
      <c r="D207" s="5">
        <f>VLOOKUP(B207,'DB-캐릭터별 스테이지 매칭'!$E$3:$F$302,2,0)</f>
        <v>1217</v>
      </c>
      <c r="E207" s="5">
        <f>VLOOKUP(D207,'DB-방치 재화'!$B$3:$I$1698,5,0)</f>
        <v>898</v>
      </c>
      <c r="F207" s="5">
        <f>VLOOKUP(D207,'DB-방치 재화'!$B$3:$I$1698,6,0)</f>
        <v>1197</v>
      </c>
      <c r="G207" s="355">
        <f>VLOOKUP(D207,'DB-방치 재화'!$B$3:$I$1698,7,0)</f>
        <v>4.4319444444444445</v>
      </c>
      <c r="H207" s="5">
        <f>INT(VLOOKUP(B207,'주요 재화 수급처 관리'!$C$269:$Q$329,15,0))</f>
        <v>5113499</v>
      </c>
      <c r="I207" s="5">
        <f>INT(VLOOKUP(B207,'주요 재화 수급처 관리'!$C$331:$Q$630,15,0))</f>
        <v>6254823</v>
      </c>
      <c r="J207" s="5">
        <f>INT(VLOOKUP(B207,'주요 재화 수급처 관리'!$C$632:$Q$931,15,0))</f>
        <v>22893</v>
      </c>
      <c r="K207" s="356">
        <f t="shared" si="105"/>
        <v>876109</v>
      </c>
      <c r="L207" s="5">
        <f t="shared" si="84"/>
        <v>1</v>
      </c>
      <c r="M207" s="140">
        <f t="shared" si="99"/>
        <v>0.17133258459618356</v>
      </c>
      <c r="N207" s="357">
        <f t="shared" si="106"/>
        <v>785920</v>
      </c>
      <c r="O207" s="189" t="str">
        <f t="shared" si="85"/>
        <v>1</v>
      </c>
      <c r="P207" s="140">
        <f t="shared" si="86"/>
        <v>0.12565023822416718</v>
      </c>
      <c r="Q207" s="357">
        <f t="shared" si="107"/>
        <v>3932</v>
      </c>
      <c r="R207" s="189" t="str">
        <f t="shared" si="87"/>
        <v>1</v>
      </c>
      <c r="S207" s="30">
        <f t="shared" si="88"/>
        <v>0.17175555846765386</v>
      </c>
      <c r="T207" s="140">
        <f t="shared" si="89"/>
        <v>0.17133258459618356</v>
      </c>
      <c r="U207" s="140">
        <f t="shared" si="90"/>
        <v>0.12565023822416718</v>
      </c>
      <c r="V207" s="140">
        <f t="shared" si="91"/>
        <v>0.17175555846765386</v>
      </c>
      <c r="W207" s="353">
        <f t="shared" si="100"/>
        <v>7955347.5999999987</v>
      </c>
      <c r="X207" s="353">
        <f t="shared" si="101"/>
        <v>23227639.20000001</v>
      </c>
      <c r="Y207" s="353">
        <f t="shared" si="102"/>
        <v>36429.360000000008</v>
      </c>
      <c r="Z207" s="358" t="str">
        <f t="shared" si="92"/>
        <v>0</v>
      </c>
      <c r="AA207" s="189" t="str">
        <f t="shared" si="93"/>
        <v>0</v>
      </c>
      <c r="AB207" s="189" t="str">
        <f t="shared" si="94"/>
        <v>0</v>
      </c>
      <c r="AC207" s="358" t="str">
        <f t="shared" si="95"/>
        <v>0</v>
      </c>
      <c r="AD207" s="358" t="str">
        <f t="shared" si="96"/>
        <v>0</v>
      </c>
      <c r="AE207" s="358" t="str">
        <f t="shared" si="97"/>
        <v>0</v>
      </c>
      <c r="AF207" s="140">
        <f t="shared" si="103"/>
        <v>0.17175555846765386</v>
      </c>
      <c r="AG207" s="140">
        <f t="shared" si="108"/>
        <v>2.9142389090651992</v>
      </c>
      <c r="AH207" s="140">
        <f t="shared" si="108"/>
        <v>1.8304495460370847</v>
      </c>
      <c r="AI207" s="140">
        <f t="shared" si="108"/>
        <v>2.9321437863607782</v>
      </c>
      <c r="AJ207" s="361">
        <f t="shared" si="109"/>
        <v>2.9321437863607782</v>
      </c>
      <c r="AK207" s="380" t="str">
        <f t="shared" si="104"/>
        <v>Item(1040101001,876109)
Item(1040302001,785920)
Item(1040410001,3932)</v>
      </c>
      <c r="AL207" s="359"/>
      <c r="AN207" s="5">
        <v>257</v>
      </c>
      <c r="AO207" s="5">
        <v>1.0049999999999999</v>
      </c>
      <c r="AP207" s="5">
        <v>1.08</v>
      </c>
      <c r="AQ207" s="5">
        <v>1.04</v>
      </c>
      <c r="CA207" s="5">
        <v>155</v>
      </c>
      <c r="CB207" s="5">
        <v>171360</v>
      </c>
      <c r="CC207" s="30">
        <f t="shared" si="111"/>
        <v>1.0307368421052632</v>
      </c>
      <c r="CD207" s="5">
        <v>491680</v>
      </c>
      <c r="CE207" s="30">
        <f t="shared" si="112"/>
        <v>1.0309269704149455</v>
      </c>
      <c r="CF207" s="5">
        <v>0</v>
      </c>
      <c r="CG207" s="30">
        <v>0</v>
      </c>
      <c r="CI207" s="5">
        <v>155</v>
      </c>
      <c r="CJ207" s="5">
        <v>587</v>
      </c>
      <c r="CK207" s="5">
        <v>463</v>
      </c>
      <c r="CL207" s="30">
        <f t="shared" si="113"/>
        <v>1.0065217391304349</v>
      </c>
      <c r="CM207" s="5">
        <v>618</v>
      </c>
      <c r="CN207" s="140">
        <f t="shared" si="114"/>
        <v>1.0081566068515497</v>
      </c>
      <c r="CO207" s="5">
        <v>4567</v>
      </c>
      <c r="CP207" s="139">
        <f t="shared" si="115"/>
        <v>1.0037362637362637</v>
      </c>
    </row>
    <row r="208" spans="2:94" x14ac:dyDescent="0.3">
      <c r="B208" s="5">
        <f t="shared" si="110"/>
        <v>244</v>
      </c>
      <c r="C208" s="5">
        <v>3</v>
      </c>
      <c r="D208" s="5">
        <f>VLOOKUP(B208,'DB-캐릭터별 스테이지 매칭'!$E$3:$F$302,2,0)</f>
        <v>1217</v>
      </c>
      <c r="E208" s="5">
        <f>VLOOKUP(D208,'DB-방치 재화'!$B$3:$I$1698,5,0)</f>
        <v>898</v>
      </c>
      <c r="F208" s="5">
        <f>VLOOKUP(D208,'DB-방치 재화'!$B$3:$I$1698,6,0)</f>
        <v>1197</v>
      </c>
      <c r="G208" s="355">
        <f>VLOOKUP(D208,'DB-방치 재화'!$B$3:$I$1698,7,0)</f>
        <v>4.4319444444444445</v>
      </c>
      <c r="H208" s="5">
        <f>INT(VLOOKUP(B208,'주요 재화 수급처 관리'!$C$269:$Q$329,15,0))</f>
        <v>5113499</v>
      </c>
      <c r="I208" s="5">
        <f>INT(VLOOKUP(B208,'주요 재화 수급처 관리'!$C$331:$Q$630,15,0))</f>
        <v>6254823</v>
      </c>
      <c r="J208" s="5">
        <f>INT(VLOOKUP(B208,'주요 재화 수급처 관리'!$C$632:$Q$931,15,0))</f>
        <v>22893</v>
      </c>
      <c r="K208" s="356">
        <f t="shared" si="105"/>
        <v>876109</v>
      </c>
      <c r="L208" s="5">
        <f t="shared" si="84"/>
        <v>1</v>
      </c>
      <c r="M208" s="140">
        <f t="shared" si="99"/>
        <v>0.17133258459618356</v>
      </c>
      <c r="N208" s="357">
        <f t="shared" si="106"/>
        <v>785920</v>
      </c>
      <c r="O208" s="189" t="str">
        <f t="shared" si="85"/>
        <v>1</v>
      </c>
      <c r="P208" s="140">
        <f t="shared" si="86"/>
        <v>0.12565023822416718</v>
      </c>
      <c r="Q208" s="357">
        <f t="shared" si="107"/>
        <v>3932</v>
      </c>
      <c r="R208" s="189" t="str">
        <f t="shared" si="87"/>
        <v>1</v>
      </c>
      <c r="S208" s="30">
        <f t="shared" si="88"/>
        <v>0.17175555846765386</v>
      </c>
      <c r="T208" s="140">
        <f t="shared" si="89"/>
        <v>0.17133258459618356</v>
      </c>
      <c r="U208" s="140">
        <f t="shared" si="90"/>
        <v>0.12565023822416718</v>
      </c>
      <c r="V208" s="140">
        <f t="shared" si="91"/>
        <v>0.17175555846765386</v>
      </c>
      <c r="W208" s="353">
        <f t="shared" si="100"/>
        <v>8101938.3999999985</v>
      </c>
      <c r="X208" s="353">
        <f t="shared" si="101"/>
        <v>23692683.800000012</v>
      </c>
      <c r="Y208" s="353">
        <f t="shared" si="102"/>
        <v>37075.960000000006</v>
      </c>
      <c r="Z208" s="358" t="str">
        <f t="shared" si="92"/>
        <v>0</v>
      </c>
      <c r="AA208" s="189" t="str">
        <f t="shared" si="93"/>
        <v>0</v>
      </c>
      <c r="AB208" s="189" t="str">
        <f t="shared" si="94"/>
        <v>0</v>
      </c>
      <c r="AC208" s="358" t="str">
        <f t="shared" si="95"/>
        <v>0</v>
      </c>
      <c r="AD208" s="358" t="str">
        <f t="shared" si="96"/>
        <v>0</v>
      </c>
      <c r="AE208" s="358" t="str">
        <f t="shared" si="97"/>
        <v>0</v>
      </c>
      <c r="AF208" s="140">
        <f t="shared" si="103"/>
        <v>0.17175555846765386</v>
      </c>
      <c r="AG208" s="140">
        <f t="shared" si="108"/>
        <v>3.0855714936613827</v>
      </c>
      <c r="AH208" s="140">
        <f t="shared" si="108"/>
        <v>1.9560997842612518</v>
      </c>
      <c r="AI208" s="140">
        <f t="shared" si="108"/>
        <v>3.1038993448284322</v>
      </c>
      <c r="AJ208" s="361">
        <f t="shared" si="109"/>
        <v>3.1038993448284322</v>
      </c>
      <c r="AK208" s="380" t="str">
        <f t="shared" si="104"/>
        <v>Item(1040101001,876109)
Item(1040302001,785920)
Item(1040410001,3932)</v>
      </c>
      <c r="AL208" s="359"/>
      <c r="AN208" s="5">
        <v>258</v>
      </c>
      <c r="AO208" s="5">
        <v>1.0049999999999999</v>
      </c>
      <c r="AP208" s="5">
        <v>1.08</v>
      </c>
      <c r="AQ208" s="5">
        <v>1.05</v>
      </c>
      <c r="CA208" s="5">
        <v>156</v>
      </c>
      <c r="CB208" s="5">
        <v>175830</v>
      </c>
      <c r="CC208" s="30">
        <f t="shared" si="111"/>
        <v>1.0260854341736694</v>
      </c>
      <c r="CD208" s="5">
        <v>505550</v>
      </c>
      <c r="CE208" s="30">
        <f t="shared" si="112"/>
        <v>1.0282094044907257</v>
      </c>
      <c r="CF208" s="5">
        <v>0</v>
      </c>
      <c r="CG208" s="30">
        <v>0</v>
      </c>
      <c r="CI208" s="5">
        <v>156</v>
      </c>
      <c r="CJ208" s="5">
        <v>593</v>
      </c>
      <c r="CK208" s="5">
        <v>468</v>
      </c>
      <c r="CL208" s="30">
        <f t="shared" si="113"/>
        <v>1.0107991360691144</v>
      </c>
      <c r="CM208" s="5">
        <v>624</v>
      </c>
      <c r="CN208" s="140">
        <f t="shared" si="114"/>
        <v>1.0097087378640777</v>
      </c>
      <c r="CO208" s="5">
        <v>4584</v>
      </c>
      <c r="CP208" s="139">
        <f t="shared" si="115"/>
        <v>1.0037223560324064</v>
      </c>
    </row>
    <row r="209" spans="2:94" x14ac:dyDescent="0.3">
      <c r="B209" s="5">
        <f t="shared" si="110"/>
        <v>244</v>
      </c>
      <c r="C209" s="5">
        <v>4</v>
      </c>
      <c r="D209" s="5">
        <f>VLOOKUP(B209,'DB-캐릭터별 스테이지 매칭'!$E$3:$F$302,2,0)</f>
        <v>1217</v>
      </c>
      <c r="E209" s="5">
        <f>VLOOKUP(D209,'DB-방치 재화'!$B$3:$I$1698,5,0)</f>
        <v>898</v>
      </c>
      <c r="F209" s="5">
        <f>VLOOKUP(D209,'DB-방치 재화'!$B$3:$I$1698,6,0)</f>
        <v>1197</v>
      </c>
      <c r="G209" s="355">
        <f>VLOOKUP(D209,'DB-방치 재화'!$B$3:$I$1698,7,0)</f>
        <v>4.4319444444444445</v>
      </c>
      <c r="H209" s="5">
        <f>INT(VLOOKUP(B209,'주요 재화 수급처 관리'!$C$269:$Q$329,15,0))</f>
        <v>5113499</v>
      </c>
      <c r="I209" s="5">
        <f>INT(VLOOKUP(B209,'주요 재화 수급처 관리'!$C$331:$Q$630,15,0))</f>
        <v>6254823</v>
      </c>
      <c r="J209" s="5">
        <f>INT(VLOOKUP(B209,'주요 재화 수급처 관리'!$C$632:$Q$931,15,0))</f>
        <v>22893</v>
      </c>
      <c r="K209" s="356">
        <f t="shared" si="105"/>
        <v>876109</v>
      </c>
      <c r="L209" s="5">
        <f t="shared" si="84"/>
        <v>1</v>
      </c>
      <c r="M209" s="140">
        <f t="shared" si="99"/>
        <v>0.17133258459618356</v>
      </c>
      <c r="N209" s="357">
        <f t="shared" si="106"/>
        <v>785920</v>
      </c>
      <c r="O209" s="189" t="str">
        <f t="shared" si="85"/>
        <v>1</v>
      </c>
      <c r="P209" s="140">
        <f t="shared" si="86"/>
        <v>0.12565023822416718</v>
      </c>
      <c r="Q209" s="357">
        <f t="shared" si="107"/>
        <v>3932</v>
      </c>
      <c r="R209" s="189" t="str">
        <f t="shared" si="87"/>
        <v>1</v>
      </c>
      <c r="S209" s="30">
        <f t="shared" si="88"/>
        <v>0.17175555846765386</v>
      </c>
      <c r="T209" s="140">
        <f t="shared" si="89"/>
        <v>0.17133258459618356</v>
      </c>
      <c r="U209" s="140">
        <f t="shared" si="90"/>
        <v>0.12565023822416718</v>
      </c>
      <c r="V209" s="140">
        <f t="shared" si="91"/>
        <v>0.17175555846765386</v>
      </c>
      <c r="W209" s="353">
        <f t="shared" si="100"/>
        <v>8248529.1999999983</v>
      </c>
      <c r="X209" s="353">
        <f t="shared" si="101"/>
        <v>24157728.400000013</v>
      </c>
      <c r="Y209" s="353">
        <f t="shared" si="102"/>
        <v>37722.560000000005</v>
      </c>
      <c r="Z209" s="358" t="str">
        <f t="shared" si="92"/>
        <v>0</v>
      </c>
      <c r="AA209" s="189" t="str">
        <f t="shared" si="93"/>
        <v>0</v>
      </c>
      <c r="AB209" s="189" t="str">
        <f t="shared" si="94"/>
        <v>0</v>
      </c>
      <c r="AC209" s="358" t="str">
        <f t="shared" si="95"/>
        <v>0</v>
      </c>
      <c r="AD209" s="358" t="str">
        <f t="shared" si="96"/>
        <v>0</v>
      </c>
      <c r="AE209" s="358" t="str">
        <f t="shared" si="97"/>
        <v>0</v>
      </c>
      <c r="AF209" s="140">
        <f t="shared" si="103"/>
        <v>0.17175555846765386</v>
      </c>
      <c r="AG209" s="140">
        <f t="shared" si="108"/>
        <v>3.2569040782575662</v>
      </c>
      <c r="AH209" s="140">
        <f t="shared" si="108"/>
        <v>2.0817500224854188</v>
      </c>
      <c r="AI209" s="140">
        <f t="shared" si="108"/>
        <v>3.2756549032960862</v>
      </c>
      <c r="AJ209" s="361">
        <f t="shared" si="109"/>
        <v>3.2756549032960862</v>
      </c>
      <c r="AK209" s="380" t="str">
        <f t="shared" si="104"/>
        <v>Item(1040101001,876109)
Item(1040302001,785920)
Item(1040410001,3932)</v>
      </c>
      <c r="AL209" s="359"/>
      <c r="AN209" s="5">
        <v>259</v>
      </c>
      <c r="AO209" s="5">
        <v>1.0049999999999999</v>
      </c>
      <c r="AP209" s="5">
        <v>1.08</v>
      </c>
      <c r="AQ209" s="5">
        <v>1.05</v>
      </c>
      <c r="CA209" s="5">
        <v>157</v>
      </c>
      <c r="CB209" s="5">
        <v>181120</v>
      </c>
      <c r="CC209" s="30">
        <f t="shared" si="111"/>
        <v>1.0300858784052778</v>
      </c>
      <c r="CD209" s="5">
        <v>520560</v>
      </c>
      <c r="CE209" s="30">
        <f t="shared" si="112"/>
        <v>1.0296904361586392</v>
      </c>
      <c r="CF209" s="5">
        <v>0</v>
      </c>
      <c r="CG209" s="30">
        <v>0</v>
      </c>
      <c r="CI209" s="5">
        <v>157</v>
      </c>
      <c r="CJ209" s="5">
        <v>599</v>
      </c>
      <c r="CK209" s="5">
        <v>471</v>
      </c>
      <c r="CL209" s="30">
        <f t="shared" si="113"/>
        <v>1.0064102564102564</v>
      </c>
      <c r="CM209" s="5">
        <v>629</v>
      </c>
      <c r="CN209" s="140">
        <f t="shared" si="114"/>
        <v>1.0080128205128205</v>
      </c>
      <c r="CO209" s="5">
        <v>4602</v>
      </c>
      <c r="CP209" s="139">
        <f t="shared" si="115"/>
        <v>1.0039267015706805</v>
      </c>
    </row>
    <row r="210" spans="2:94" x14ac:dyDescent="0.3">
      <c r="B210" s="5">
        <f t="shared" si="110"/>
        <v>244</v>
      </c>
      <c r="C210" s="5">
        <v>5</v>
      </c>
      <c r="D210" s="5">
        <f>VLOOKUP(B210,'DB-캐릭터별 스테이지 매칭'!$E$3:$F$302,2,0)</f>
        <v>1217</v>
      </c>
      <c r="E210" s="5">
        <f>VLOOKUP(D210,'DB-방치 재화'!$B$3:$I$1698,5,0)</f>
        <v>898</v>
      </c>
      <c r="F210" s="5">
        <f>VLOOKUP(D210,'DB-방치 재화'!$B$3:$I$1698,6,0)</f>
        <v>1197</v>
      </c>
      <c r="G210" s="355">
        <f>VLOOKUP(D210,'DB-방치 재화'!$B$3:$I$1698,7,0)</f>
        <v>4.4319444444444445</v>
      </c>
      <c r="H210" s="5">
        <f>INT(VLOOKUP(B210,'주요 재화 수급처 관리'!$C$269:$Q$329,15,0))</f>
        <v>5113499</v>
      </c>
      <c r="I210" s="5">
        <f>INT(VLOOKUP(B210,'주요 재화 수급처 관리'!$C$331:$Q$630,15,0))</f>
        <v>6254823</v>
      </c>
      <c r="J210" s="5">
        <f>INT(VLOOKUP(B210,'주요 재화 수급처 관리'!$C$632:$Q$931,15,0))</f>
        <v>22893</v>
      </c>
      <c r="K210" s="356">
        <f t="shared" si="105"/>
        <v>876109</v>
      </c>
      <c r="L210" s="5">
        <f t="shared" si="84"/>
        <v>1</v>
      </c>
      <c r="M210" s="140">
        <f t="shared" si="99"/>
        <v>0.17133258459618356</v>
      </c>
      <c r="N210" s="357">
        <f t="shared" si="106"/>
        <v>785920</v>
      </c>
      <c r="O210" s="189" t="str">
        <f t="shared" si="85"/>
        <v>1</v>
      </c>
      <c r="P210" s="140">
        <f t="shared" si="86"/>
        <v>0.12565023822416718</v>
      </c>
      <c r="Q210" s="357">
        <f t="shared" si="107"/>
        <v>3932</v>
      </c>
      <c r="R210" s="189" t="str">
        <f t="shared" si="87"/>
        <v>1</v>
      </c>
      <c r="S210" s="30">
        <f t="shared" si="88"/>
        <v>0.17175555846765386</v>
      </c>
      <c r="T210" s="140">
        <f t="shared" si="89"/>
        <v>0.17133258459618356</v>
      </c>
      <c r="U210" s="140">
        <f t="shared" si="90"/>
        <v>0.12565023822416718</v>
      </c>
      <c r="V210" s="140">
        <f t="shared" si="91"/>
        <v>0.17175555846765386</v>
      </c>
      <c r="W210" s="353">
        <f t="shared" si="100"/>
        <v>8395119.9999999981</v>
      </c>
      <c r="X210" s="353">
        <f t="shared" si="101"/>
        <v>24622773.000000015</v>
      </c>
      <c r="Y210" s="353">
        <f t="shared" si="102"/>
        <v>38369.160000000003</v>
      </c>
      <c r="Z210" s="358" t="str">
        <f t="shared" si="92"/>
        <v>0</v>
      </c>
      <c r="AA210" s="189" t="str">
        <f t="shared" si="93"/>
        <v>0</v>
      </c>
      <c r="AB210" s="189" t="str">
        <f t="shared" si="94"/>
        <v>0</v>
      </c>
      <c r="AC210" s="358" t="str">
        <f t="shared" si="95"/>
        <v>0</v>
      </c>
      <c r="AD210" s="358" t="str">
        <f t="shared" si="96"/>
        <v>0</v>
      </c>
      <c r="AE210" s="358" t="str">
        <f t="shared" si="97"/>
        <v>0</v>
      </c>
      <c r="AF210" s="140">
        <f t="shared" si="103"/>
        <v>0.17175555846765386</v>
      </c>
      <c r="AG210" s="140">
        <f t="shared" si="108"/>
        <v>3.4282366628537497</v>
      </c>
      <c r="AH210" s="140">
        <f t="shared" si="108"/>
        <v>2.2074002607095862</v>
      </c>
      <c r="AI210" s="140">
        <f t="shared" si="108"/>
        <v>3.4474104617637402</v>
      </c>
      <c r="AJ210" s="361">
        <f t="shared" si="109"/>
        <v>3.4474104617637402</v>
      </c>
      <c r="AK210" s="380" t="str">
        <f t="shared" si="104"/>
        <v>Item(1040101001,876109)
Item(1040302001,785920)
Item(1040410001,3932)</v>
      </c>
      <c r="AL210" s="359"/>
      <c r="AN210" s="5">
        <v>260</v>
      </c>
      <c r="AO210" s="5">
        <v>1.1000000000000001</v>
      </c>
      <c r="AP210" s="5">
        <v>1.08</v>
      </c>
      <c r="AQ210" s="5">
        <v>1.05</v>
      </c>
      <c r="CA210" s="5">
        <v>158</v>
      </c>
      <c r="CB210" s="5">
        <v>186680</v>
      </c>
      <c r="CC210" s="30">
        <f t="shared" si="111"/>
        <v>1.0306978798586572</v>
      </c>
      <c r="CD210" s="5">
        <v>536000</v>
      </c>
      <c r="CE210" s="30">
        <f t="shared" si="112"/>
        <v>1.0296603657599508</v>
      </c>
      <c r="CF210" s="5">
        <v>0</v>
      </c>
      <c r="CG210" s="30">
        <v>0</v>
      </c>
      <c r="CI210" s="5">
        <v>158</v>
      </c>
      <c r="CJ210" s="5">
        <v>605</v>
      </c>
      <c r="CK210" s="5">
        <v>476</v>
      </c>
      <c r="CL210" s="30">
        <f t="shared" si="113"/>
        <v>1.0106157112526539</v>
      </c>
      <c r="CM210" s="5">
        <v>635</v>
      </c>
      <c r="CN210" s="140">
        <f t="shared" si="114"/>
        <v>1.0095389507154213</v>
      </c>
      <c r="CO210" s="5">
        <v>4619</v>
      </c>
      <c r="CP210" s="139">
        <f t="shared" si="115"/>
        <v>1.0036940460669275</v>
      </c>
    </row>
    <row r="211" spans="2:94" x14ac:dyDescent="0.3">
      <c r="B211" s="5">
        <f t="shared" si="110"/>
        <v>245</v>
      </c>
      <c r="C211" s="5">
        <v>1</v>
      </c>
      <c r="D211" s="5">
        <f>VLOOKUP(B211,'DB-캐릭터별 스테이지 매칭'!$E$3:$F$302,2,0)</f>
        <v>1225</v>
      </c>
      <c r="E211" s="5">
        <f>VLOOKUP(D211,'DB-방치 재화'!$B$3:$I$1698,5,0)</f>
        <v>904</v>
      </c>
      <c r="F211" s="5">
        <f>VLOOKUP(D211,'DB-방치 재화'!$B$3:$I$1698,6,0)</f>
        <v>1205</v>
      </c>
      <c r="G211" s="355">
        <f>VLOOKUP(D211,'DB-방치 재화'!$B$3:$I$1698,7,0)</f>
        <v>4.447916666666667</v>
      </c>
      <c r="H211" s="5">
        <f>INT(VLOOKUP(B211,'주요 재화 수급처 관리'!$C$269:$Q$329,15,0))</f>
        <v>5142867</v>
      </c>
      <c r="I211" s="5">
        <f>INT(VLOOKUP(B211,'주요 재화 수급처 관리'!$C$331:$Q$630,15,0))</f>
        <v>6293980</v>
      </c>
      <c r="J211" s="5">
        <f>INT(VLOOKUP(B211,'주요 재화 수급처 관리'!$C$632:$Q$931,15,0))</f>
        <v>22970</v>
      </c>
      <c r="K211" s="356">
        <f t="shared" si="105"/>
        <v>880490</v>
      </c>
      <c r="L211" s="5">
        <f t="shared" si="84"/>
        <v>1.0049999999999999</v>
      </c>
      <c r="M211" s="140">
        <f t="shared" si="99"/>
        <v>0.17120606074393913</v>
      </c>
      <c r="N211" s="357">
        <f t="shared" si="106"/>
        <v>864512</v>
      </c>
      <c r="O211" s="189">
        <f t="shared" si="85"/>
        <v>1.1000000000000001</v>
      </c>
      <c r="P211" s="140">
        <f t="shared" si="86"/>
        <v>0.13735537767835296</v>
      </c>
      <c r="Q211" s="357">
        <f t="shared" si="107"/>
        <v>3936</v>
      </c>
      <c r="R211" s="189">
        <f t="shared" si="87"/>
        <v>1.0009999999999999</v>
      </c>
      <c r="S211" s="30">
        <f t="shared" si="88"/>
        <v>0.17135393992163692</v>
      </c>
      <c r="T211" s="140">
        <f t="shared" si="89"/>
        <v>0.17120606074393913</v>
      </c>
      <c r="U211" s="140">
        <f t="shared" si="90"/>
        <v>0.13735537767835296</v>
      </c>
      <c r="V211" s="140">
        <f t="shared" si="91"/>
        <v>0.17135393992163692</v>
      </c>
      <c r="W211" s="353">
        <f t="shared" si="100"/>
        <v>8543203.3999999985</v>
      </c>
      <c r="X211" s="353">
        <f t="shared" si="101"/>
        <v>25017057.000000015</v>
      </c>
      <c r="Y211" s="353">
        <f t="shared" si="102"/>
        <v>39027.160000000003</v>
      </c>
      <c r="Z211" s="358" t="str">
        <f t="shared" si="92"/>
        <v>0</v>
      </c>
      <c r="AA211" s="189" t="str">
        <f t="shared" si="93"/>
        <v>0</v>
      </c>
      <c r="AB211" s="189" t="str">
        <f t="shared" si="94"/>
        <v>0</v>
      </c>
      <c r="AC211" s="358" t="str">
        <f t="shared" si="95"/>
        <v>0</v>
      </c>
      <c r="AD211" s="358" t="str">
        <f t="shared" si="96"/>
        <v>0</v>
      </c>
      <c r="AE211" s="358" t="str">
        <f t="shared" si="97"/>
        <v>0</v>
      </c>
      <c r="AF211" s="140">
        <f t="shared" si="103"/>
        <v>0.17135393992163692</v>
      </c>
      <c r="AG211" s="140">
        <f t="shared" si="108"/>
        <v>3.5994427235976887</v>
      </c>
      <c r="AH211" s="140">
        <f t="shared" si="108"/>
        <v>2.3447556383879391</v>
      </c>
      <c r="AI211" s="140">
        <f t="shared" si="108"/>
        <v>3.6187644016853771</v>
      </c>
      <c r="AJ211" s="361">
        <f t="shared" si="109"/>
        <v>3.6187644016853771</v>
      </c>
      <c r="AK211" s="380" t="str">
        <f t="shared" si="104"/>
        <v>Item(1040101001,880490)
Item(1040302001,864512)
Item(1040410001,3936)</v>
      </c>
      <c r="AL211" s="359"/>
      <c r="AN211" s="5">
        <v>261</v>
      </c>
      <c r="AO211" s="5">
        <v>1.1000000000000001</v>
      </c>
      <c r="AP211" s="5">
        <v>1.0009999999999999</v>
      </c>
      <c r="AQ211" s="5">
        <v>1.07</v>
      </c>
      <c r="CA211" s="5">
        <v>159</v>
      </c>
      <c r="CB211" s="5">
        <v>192240</v>
      </c>
      <c r="CC211" s="30">
        <f t="shared" si="111"/>
        <v>1.0297835868866509</v>
      </c>
      <c r="CD211" s="5">
        <v>551060</v>
      </c>
      <c r="CE211" s="30">
        <f t="shared" si="112"/>
        <v>1.0280970149253732</v>
      </c>
      <c r="CF211" s="5">
        <v>0</v>
      </c>
      <c r="CG211" s="30">
        <v>0</v>
      </c>
      <c r="CI211" s="5">
        <v>159</v>
      </c>
      <c r="CJ211" s="5">
        <v>611</v>
      </c>
      <c r="CK211" s="5">
        <v>480</v>
      </c>
      <c r="CL211" s="30">
        <f t="shared" si="113"/>
        <v>1.0084033613445378</v>
      </c>
      <c r="CM211" s="5">
        <v>641</v>
      </c>
      <c r="CN211" s="140">
        <f t="shared" si="114"/>
        <v>1.0094488188976378</v>
      </c>
      <c r="CO211" s="5">
        <v>4636</v>
      </c>
      <c r="CP211" s="139">
        <f t="shared" si="115"/>
        <v>1.0036804503139207</v>
      </c>
    </row>
    <row r="212" spans="2:94" x14ac:dyDescent="0.3">
      <c r="B212" s="5">
        <f t="shared" si="110"/>
        <v>245</v>
      </c>
      <c r="C212" s="5">
        <v>2</v>
      </c>
      <c r="D212" s="5">
        <f>VLOOKUP(B212,'DB-캐릭터별 스테이지 매칭'!$E$3:$F$302,2,0)</f>
        <v>1225</v>
      </c>
      <c r="E212" s="5">
        <f>VLOOKUP(D212,'DB-방치 재화'!$B$3:$I$1698,5,0)</f>
        <v>904</v>
      </c>
      <c r="F212" s="5">
        <f>VLOOKUP(D212,'DB-방치 재화'!$B$3:$I$1698,6,0)</f>
        <v>1205</v>
      </c>
      <c r="G212" s="355">
        <f>VLOOKUP(D212,'DB-방치 재화'!$B$3:$I$1698,7,0)</f>
        <v>4.447916666666667</v>
      </c>
      <c r="H212" s="5">
        <f>INT(VLOOKUP(B212,'주요 재화 수급처 관리'!$C$269:$Q$329,15,0))</f>
        <v>5142867</v>
      </c>
      <c r="I212" s="5">
        <f>INT(VLOOKUP(B212,'주요 재화 수급처 관리'!$C$331:$Q$630,15,0))</f>
        <v>6293980</v>
      </c>
      <c r="J212" s="5">
        <f>INT(VLOOKUP(B212,'주요 재화 수급처 관리'!$C$632:$Q$931,15,0))</f>
        <v>22970</v>
      </c>
      <c r="K212" s="356">
        <f t="shared" si="105"/>
        <v>880490</v>
      </c>
      <c r="L212" s="5">
        <f t="shared" si="84"/>
        <v>1</v>
      </c>
      <c r="M212" s="140">
        <f t="shared" si="99"/>
        <v>0.17120606074393913</v>
      </c>
      <c r="N212" s="357">
        <f t="shared" si="106"/>
        <v>864512</v>
      </c>
      <c r="O212" s="189" t="str">
        <f t="shared" si="85"/>
        <v>1</v>
      </c>
      <c r="P212" s="140">
        <f t="shared" si="86"/>
        <v>0.13735537767835296</v>
      </c>
      <c r="Q212" s="357">
        <f t="shared" si="107"/>
        <v>3936</v>
      </c>
      <c r="R212" s="189" t="str">
        <f t="shared" si="87"/>
        <v>1</v>
      </c>
      <c r="S212" s="30">
        <f t="shared" si="88"/>
        <v>0.17135393992163692</v>
      </c>
      <c r="T212" s="140">
        <f t="shared" si="89"/>
        <v>0.17120606074393913</v>
      </c>
      <c r="U212" s="140">
        <f t="shared" si="90"/>
        <v>0.13735537767835296</v>
      </c>
      <c r="V212" s="140">
        <f t="shared" si="91"/>
        <v>0.17135393992163692</v>
      </c>
      <c r="W212" s="353">
        <f t="shared" si="100"/>
        <v>8691286.7999999989</v>
      </c>
      <c r="X212" s="353">
        <f t="shared" si="101"/>
        <v>25411341.000000015</v>
      </c>
      <c r="Y212" s="353">
        <f t="shared" si="102"/>
        <v>39685.160000000003</v>
      </c>
      <c r="Z212" s="358" t="str">
        <f t="shared" si="92"/>
        <v>0</v>
      </c>
      <c r="AA212" s="189" t="str">
        <f t="shared" si="93"/>
        <v>0</v>
      </c>
      <c r="AB212" s="189" t="str">
        <f t="shared" si="94"/>
        <v>0</v>
      </c>
      <c r="AC212" s="358" t="str">
        <f t="shared" si="95"/>
        <v>0</v>
      </c>
      <c r="AD212" s="358" t="str">
        <f t="shared" si="96"/>
        <v>0</v>
      </c>
      <c r="AE212" s="358" t="str">
        <f t="shared" si="97"/>
        <v>0</v>
      </c>
      <c r="AF212" s="140">
        <f t="shared" si="103"/>
        <v>0.17135393992163692</v>
      </c>
      <c r="AG212" s="140">
        <f t="shared" si="108"/>
        <v>3.7706487843416276</v>
      </c>
      <c r="AH212" s="140">
        <f t="shared" si="108"/>
        <v>2.482111016066292</v>
      </c>
      <c r="AI212" s="140">
        <f t="shared" si="108"/>
        <v>3.7901183416070139</v>
      </c>
      <c r="AJ212" s="361">
        <f t="shared" si="109"/>
        <v>3.7901183416070139</v>
      </c>
      <c r="AK212" s="380" t="str">
        <f t="shared" si="104"/>
        <v>Item(1040101001,880490)
Item(1040302001,864512)
Item(1040410001,3936)</v>
      </c>
      <c r="AL212" s="359"/>
      <c r="AN212" s="5">
        <v>262</v>
      </c>
      <c r="AO212" s="5">
        <v>1.1000000000000001</v>
      </c>
      <c r="AP212" s="5">
        <v>1.0009999999999999</v>
      </c>
      <c r="AQ212" s="5">
        <v>1.07</v>
      </c>
      <c r="CA212" s="5">
        <v>160</v>
      </c>
      <c r="CB212" s="5">
        <v>195790</v>
      </c>
      <c r="CC212" s="30">
        <f t="shared" si="111"/>
        <v>1.0184665002080733</v>
      </c>
      <c r="CD212" s="5">
        <v>563560</v>
      </c>
      <c r="CE212" s="30">
        <f t="shared" si="112"/>
        <v>1.0226835553297282</v>
      </c>
      <c r="CF212" s="5">
        <v>29300</v>
      </c>
      <c r="CG212" s="30">
        <v>0</v>
      </c>
      <c r="CI212" s="5">
        <v>160</v>
      </c>
      <c r="CJ212" s="5">
        <v>618</v>
      </c>
      <c r="CK212" s="5">
        <v>485</v>
      </c>
      <c r="CL212" s="30">
        <f t="shared" si="113"/>
        <v>1.0104166666666667</v>
      </c>
      <c r="CM212" s="5">
        <v>646</v>
      </c>
      <c r="CN212" s="140">
        <f t="shared" si="114"/>
        <v>1.0078003120124805</v>
      </c>
      <c r="CO212" s="5">
        <v>4656</v>
      </c>
      <c r="CP212" s="139">
        <f t="shared" si="115"/>
        <v>1.0043140638481449</v>
      </c>
    </row>
    <row r="213" spans="2:94" x14ac:dyDescent="0.3">
      <c r="B213" s="5">
        <f t="shared" si="110"/>
        <v>245</v>
      </c>
      <c r="C213" s="5">
        <v>3</v>
      </c>
      <c r="D213" s="5">
        <f>VLOOKUP(B213,'DB-캐릭터별 스테이지 매칭'!$E$3:$F$302,2,0)</f>
        <v>1225</v>
      </c>
      <c r="E213" s="5">
        <f>VLOOKUP(D213,'DB-방치 재화'!$B$3:$I$1698,5,0)</f>
        <v>904</v>
      </c>
      <c r="F213" s="5">
        <f>VLOOKUP(D213,'DB-방치 재화'!$B$3:$I$1698,6,0)</f>
        <v>1205</v>
      </c>
      <c r="G213" s="355">
        <f>VLOOKUP(D213,'DB-방치 재화'!$B$3:$I$1698,7,0)</f>
        <v>4.447916666666667</v>
      </c>
      <c r="H213" s="5">
        <f>INT(VLOOKUP(B213,'주요 재화 수급처 관리'!$C$269:$Q$329,15,0))</f>
        <v>5142867</v>
      </c>
      <c r="I213" s="5">
        <f>INT(VLOOKUP(B213,'주요 재화 수급처 관리'!$C$331:$Q$630,15,0))</f>
        <v>6293980</v>
      </c>
      <c r="J213" s="5">
        <f>INT(VLOOKUP(B213,'주요 재화 수급처 관리'!$C$632:$Q$931,15,0))</f>
        <v>22970</v>
      </c>
      <c r="K213" s="356">
        <f t="shared" si="105"/>
        <v>880490</v>
      </c>
      <c r="L213" s="5">
        <f t="shared" si="84"/>
        <v>1</v>
      </c>
      <c r="M213" s="140">
        <f t="shared" si="99"/>
        <v>0.17120606074393913</v>
      </c>
      <c r="N213" s="357">
        <f t="shared" si="106"/>
        <v>864512</v>
      </c>
      <c r="O213" s="189" t="str">
        <f t="shared" si="85"/>
        <v>1</v>
      </c>
      <c r="P213" s="140">
        <f t="shared" si="86"/>
        <v>0.13735537767835296</v>
      </c>
      <c r="Q213" s="357">
        <f t="shared" si="107"/>
        <v>3936</v>
      </c>
      <c r="R213" s="189" t="str">
        <f t="shared" si="87"/>
        <v>1</v>
      </c>
      <c r="S213" s="30">
        <f t="shared" si="88"/>
        <v>0.17135393992163692</v>
      </c>
      <c r="T213" s="140">
        <f t="shared" si="89"/>
        <v>0.17120606074393913</v>
      </c>
      <c r="U213" s="140">
        <f t="shared" si="90"/>
        <v>0.13735537767835296</v>
      </c>
      <c r="V213" s="140">
        <f t="shared" si="91"/>
        <v>0.17135393992163692</v>
      </c>
      <c r="W213" s="353">
        <f t="shared" si="100"/>
        <v>8839370.1999999993</v>
      </c>
      <c r="X213" s="353">
        <f t="shared" si="101"/>
        <v>25805625.000000015</v>
      </c>
      <c r="Y213" s="353">
        <f t="shared" si="102"/>
        <v>40343.160000000003</v>
      </c>
      <c r="Z213" s="358" t="str">
        <f t="shared" si="92"/>
        <v>0</v>
      </c>
      <c r="AA213" s="189" t="str">
        <f t="shared" si="93"/>
        <v>0</v>
      </c>
      <c r="AB213" s="189" t="str">
        <f t="shared" si="94"/>
        <v>0</v>
      </c>
      <c r="AC213" s="358" t="str">
        <f t="shared" si="95"/>
        <v>0</v>
      </c>
      <c r="AD213" s="358" t="str">
        <f t="shared" si="96"/>
        <v>0</v>
      </c>
      <c r="AE213" s="358" t="str">
        <f t="shared" si="97"/>
        <v>0</v>
      </c>
      <c r="AF213" s="140">
        <f t="shared" si="103"/>
        <v>0.17135393992163692</v>
      </c>
      <c r="AG213" s="140">
        <f t="shared" si="108"/>
        <v>3.9418548450855666</v>
      </c>
      <c r="AH213" s="140">
        <f t="shared" si="108"/>
        <v>2.619466393744645</v>
      </c>
      <c r="AI213" s="140">
        <f t="shared" si="108"/>
        <v>3.9614722815286507</v>
      </c>
      <c r="AJ213" s="361">
        <f t="shared" si="109"/>
        <v>3.9614722815286507</v>
      </c>
      <c r="AK213" s="380" t="str">
        <f t="shared" si="104"/>
        <v>Item(1040101001,880490)
Item(1040302001,864512)
Item(1040410001,3936)</v>
      </c>
      <c r="AL213" s="359"/>
      <c r="AN213" s="5">
        <v>263</v>
      </c>
      <c r="AO213" s="5">
        <v>1.1000000000000001</v>
      </c>
      <c r="AP213" s="5">
        <v>1.0009999999999999</v>
      </c>
      <c r="AQ213" s="5">
        <v>1.07</v>
      </c>
      <c r="CA213" s="5">
        <v>161</v>
      </c>
      <c r="CB213" s="5">
        <v>200140</v>
      </c>
      <c r="CC213" s="30">
        <f t="shared" si="111"/>
        <v>1.0222176822105318</v>
      </c>
      <c r="CD213" s="5">
        <v>575740</v>
      </c>
      <c r="CE213" s="30">
        <f t="shared" si="112"/>
        <v>1.0216126055788204</v>
      </c>
      <c r="CF213" s="5">
        <v>0</v>
      </c>
      <c r="CG213" s="30">
        <v>0</v>
      </c>
      <c r="CI213" s="5">
        <v>161</v>
      </c>
      <c r="CJ213" s="5">
        <v>624</v>
      </c>
      <c r="CK213" s="5">
        <v>489</v>
      </c>
      <c r="CL213" s="30">
        <f t="shared" si="113"/>
        <v>1.0082474226804123</v>
      </c>
      <c r="CM213" s="5">
        <v>652</v>
      </c>
      <c r="CN213" s="140">
        <f t="shared" si="114"/>
        <v>1.0092879256965945</v>
      </c>
      <c r="CO213" s="5">
        <v>4674</v>
      </c>
      <c r="CP213" s="139">
        <f t="shared" si="115"/>
        <v>1.0038659793814433</v>
      </c>
    </row>
    <row r="214" spans="2:94" x14ac:dyDescent="0.3">
      <c r="B214" s="5">
        <f t="shared" si="110"/>
        <v>245</v>
      </c>
      <c r="C214" s="5">
        <v>4</v>
      </c>
      <c r="D214" s="5">
        <f>VLOOKUP(B214,'DB-캐릭터별 스테이지 매칭'!$E$3:$F$302,2,0)</f>
        <v>1225</v>
      </c>
      <c r="E214" s="5">
        <f>VLOOKUP(D214,'DB-방치 재화'!$B$3:$I$1698,5,0)</f>
        <v>904</v>
      </c>
      <c r="F214" s="5">
        <f>VLOOKUP(D214,'DB-방치 재화'!$B$3:$I$1698,6,0)</f>
        <v>1205</v>
      </c>
      <c r="G214" s="355">
        <f>VLOOKUP(D214,'DB-방치 재화'!$B$3:$I$1698,7,0)</f>
        <v>4.447916666666667</v>
      </c>
      <c r="H214" s="5">
        <f>INT(VLOOKUP(B214,'주요 재화 수급처 관리'!$C$269:$Q$329,15,0))</f>
        <v>5142867</v>
      </c>
      <c r="I214" s="5">
        <f>INT(VLOOKUP(B214,'주요 재화 수급처 관리'!$C$331:$Q$630,15,0))</f>
        <v>6293980</v>
      </c>
      <c r="J214" s="5">
        <f>INT(VLOOKUP(B214,'주요 재화 수급처 관리'!$C$632:$Q$931,15,0))</f>
        <v>22970</v>
      </c>
      <c r="K214" s="356">
        <f t="shared" si="105"/>
        <v>880490</v>
      </c>
      <c r="L214" s="5">
        <f t="shared" si="84"/>
        <v>1</v>
      </c>
      <c r="M214" s="140">
        <f t="shared" si="99"/>
        <v>0.17120606074393913</v>
      </c>
      <c r="N214" s="357">
        <f t="shared" si="106"/>
        <v>864512</v>
      </c>
      <c r="O214" s="189" t="str">
        <f t="shared" si="85"/>
        <v>1</v>
      </c>
      <c r="P214" s="140">
        <f t="shared" si="86"/>
        <v>0.13735537767835296</v>
      </c>
      <c r="Q214" s="357">
        <f t="shared" si="107"/>
        <v>3936</v>
      </c>
      <c r="R214" s="189" t="str">
        <f t="shared" si="87"/>
        <v>1</v>
      </c>
      <c r="S214" s="30">
        <f t="shared" si="88"/>
        <v>0.17135393992163692</v>
      </c>
      <c r="T214" s="140">
        <f t="shared" si="89"/>
        <v>0.17120606074393913</v>
      </c>
      <c r="U214" s="140">
        <f t="shared" si="90"/>
        <v>0.13735537767835296</v>
      </c>
      <c r="V214" s="140">
        <f t="shared" si="91"/>
        <v>0.17135393992163692</v>
      </c>
      <c r="W214" s="353">
        <f t="shared" si="100"/>
        <v>8987453.5999999996</v>
      </c>
      <c r="X214" s="353">
        <f t="shared" si="101"/>
        <v>26199909.000000015</v>
      </c>
      <c r="Y214" s="353">
        <f t="shared" si="102"/>
        <v>41001.160000000003</v>
      </c>
      <c r="Z214" s="358" t="str">
        <f t="shared" si="92"/>
        <v>0</v>
      </c>
      <c r="AA214" s="189" t="str">
        <f t="shared" si="93"/>
        <v>0</v>
      </c>
      <c r="AB214" s="189" t="str">
        <f t="shared" si="94"/>
        <v>0</v>
      </c>
      <c r="AC214" s="358" t="str">
        <f t="shared" si="95"/>
        <v>0</v>
      </c>
      <c r="AD214" s="358" t="str">
        <f t="shared" si="96"/>
        <v>0</v>
      </c>
      <c r="AE214" s="358" t="str">
        <f t="shared" si="97"/>
        <v>0</v>
      </c>
      <c r="AF214" s="140">
        <f t="shared" si="103"/>
        <v>0.17135393992163692</v>
      </c>
      <c r="AG214" s="140">
        <f t="shared" si="108"/>
        <v>4.1130609058295056</v>
      </c>
      <c r="AH214" s="140">
        <f t="shared" si="108"/>
        <v>2.7568217714229979</v>
      </c>
      <c r="AI214" s="140">
        <f t="shared" si="108"/>
        <v>4.132826221450288</v>
      </c>
      <c r="AJ214" s="361">
        <f t="shared" si="109"/>
        <v>4.132826221450288</v>
      </c>
      <c r="AK214" s="380" t="str">
        <f t="shared" si="104"/>
        <v>Item(1040101001,880490)
Item(1040302001,864512)
Item(1040410001,3936)</v>
      </c>
      <c r="AL214" s="359"/>
      <c r="AN214" s="5">
        <v>264</v>
      </c>
      <c r="AO214" s="5">
        <v>1.1000000000000001</v>
      </c>
      <c r="AP214" s="5">
        <v>1.0009999999999999</v>
      </c>
      <c r="AQ214" s="5">
        <v>1.07</v>
      </c>
      <c r="CA214" s="5">
        <v>162</v>
      </c>
      <c r="CB214" s="5">
        <v>204320</v>
      </c>
      <c r="CC214" s="30">
        <f t="shared" si="111"/>
        <v>1.0208853802338362</v>
      </c>
      <c r="CD214" s="5">
        <v>587330</v>
      </c>
      <c r="CE214" s="30">
        <f t="shared" si="112"/>
        <v>1.0201306145134956</v>
      </c>
      <c r="CF214" s="5">
        <v>0</v>
      </c>
      <c r="CG214" s="30">
        <v>0</v>
      </c>
      <c r="CI214" s="5">
        <v>162</v>
      </c>
      <c r="CJ214" s="5">
        <v>630</v>
      </c>
      <c r="CK214" s="5">
        <v>494</v>
      </c>
      <c r="CL214" s="30">
        <f t="shared" si="113"/>
        <v>1.0102249488752557</v>
      </c>
      <c r="CM214" s="5">
        <v>658</v>
      </c>
      <c r="CN214" s="140">
        <f t="shared" si="114"/>
        <v>1.00920245398773</v>
      </c>
      <c r="CO214" s="5">
        <v>4691</v>
      </c>
      <c r="CP214" s="139">
        <f t="shared" si="115"/>
        <v>1.0036371416345742</v>
      </c>
    </row>
    <row r="215" spans="2:94" x14ac:dyDescent="0.3">
      <c r="B215" s="5">
        <f t="shared" si="110"/>
        <v>245</v>
      </c>
      <c r="C215" s="5">
        <v>5</v>
      </c>
      <c r="D215" s="5">
        <f>VLOOKUP(B215,'DB-캐릭터별 스테이지 매칭'!$E$3:$F$302,2,0)</f>
        <v>1225</v>
      </c>
      <c r="E215" s="5">
        <f>VLOOKUP(D215,'DB-방치 재화'!$B$3:$I$1698,5,0)</f>
        <v>904</v>
      </c>
      <c r="F215" s="5">
        <f>VLOOKUP(D215,'DB-방치 재화'!$B$3:$I$1698,6,0)</f>
        <v>1205</v>
      </c>
      <c r="G215" s="355">
        <f>VLOOKUP(D215,'DB-방치 재화'!$B$3:$I$1698,7,0)</f>
        <v>4.447916666666667</v>
      </c>
      <c r="H215" s="5">
        <f>INT(VLOOKUP(B215,'주요 재화 수급처 관리'!$C$269:$Q$329,15,0))</f>
        <v>5142867</v>
      </c>
      <c r="I215" s="5">
        <f>INT(VLOOKUP(B215,'주요 재화 수급처 관리'!$C$331:$Q$630,15,0))</f>
        <v>6293980</v>
      </c>
      <c r="J215" s="5">
        <f>INT(VLOOKUP(B215,'주요 재화 수급처 관리'!$C$632:$Q$931,15,0))</f>
        <v>22970</v>
      </c>
      <c r="K215" s="356">
        <f t="shared" si="105"/>
        <v>880490</v>
      </c>
      <c r="L215" s="5">
        <f t="shared" si="84"/>
        <v>1</v>
      </c>
      <c r="M215" s="140">
        <f t="shared" si="99"/>
        <v>0.17120606074393913</v>
      </c>
      <c r="N215" s="357">
        <f t="shared" si="106"/>
        <v>864512</v>
      </c>
      <c r="O215" s="189" t="str">
        <f t="shared" si="85"/>
        <v>1</v>
      </c>
      <c r="P215" s="140">
        <f t="shared" si="86"/>
        <v>0.13735537767835296</v>
      </c>
      <c r="Q215" s="357">
        <f t="shared" si="107"/>
        <v>3936</v>
      </c>
      <c r="R215" s="189" t="str">
        <f t="shared" si="87"/>
        <v>1</v>
      </c>
      <c r="S215" s="30">
        <f t="shared" si="88"/>
        <v>0.17135393992163692</v>
      </c>
      <c r="T215" s="140">
        <f t="shared" si="89"/>
        <v>0.17120606074393913</v>
      </c>
      <c r="U215" s="140">
        <f t="shared" si="90"/>
        <v>0.13735537767835296</v>
      </c>
      <c r="V215" s="140">
        <f t="shared" si="91"/>
        <v>0.17135393992163692</v>
      </c>
      <c r="W215" s="353">
        <f t="shared" si="100"/>
        <v>9135537</v>
      </c>
      <c r="X215" s="353">
        <f t="shared" si="101"/>
        <v>26594193.000000015</v>
      </c>
      <c r="Y215" s="353">
        <f t="shared" si="102"/>
        <v>41659.160000000003</v>
      </c>
      <c r="Z215" s="358" t="str">
        <f t="shared" si="92"/>
        <v>0</v>
      </c>
      <c r="AA215" s="189" t="str">
        <f t="shared" si="93"/>
        <v>0</v>
      </c>
      <c r="AB215" s="189" t="str">
        <f t="shared" si="94"/>
        <v>0</v>
      </c>
      <c r="AC215" s="358" t="str">
        <f t="shared" si="95"/>
        <v>0</v>
      </c>
      <c r="AD215" s="358" t="str">
        <f t="shared" si="96"/>
        <v>0</v>
      </c>
      <c r="AE215" s="358" t="str">
        <f t="shared" si="97"/>
        <v>0</v>
      </c>
      <c r="AF215" s="140">
        <f t="shared" si="103"/>
        <v>0.17135393992163692</v>
      </c>
      <c r="AG215" s="140">
        <f t="shared" si="108"/>
        <v>4.284266966573445</v>
      </c>
      <c r="AH215" s="140">
        <f t="shared" si="108"/>
        <v>2.8941771491013508</v>
      </c>
      <c r="AI215" s="140">
        <f t="shared" si="108"/>
        <v>4.3041801613719253</v>
      </c>
      <c r="AJ215" s="361">
        <f t="shared" si="109"/>
        <v>4.3041801613719253</v>
      </c>
      <c r="AK215" s="380" t="str">
        <f t="shared" si="104"/>
        <v>Item(1040101001,880490)
Item(1040302001,864512)
Item(1040410001,3936)</v>
      </c>
      <c r="AL215" s="359"/>
      <c r="AN215" s="5">
        <v>265</v>
      </c>
      <c r="AO215" s="5">
        <v>1.1000000000000001</v>
      </c>
      <c r="AP215" s="5">
        <v>1.0009999999999999</v>
      </c>
      <c r="AQ215" s="5">
        <v>1.07</v>
      </c>
      <c r="CA215" s="5">
        <v>163</v>
      </c>
      <c r="CB215" s="5">
        <v>208810</v>
      </c>
      <c r="CC215" s="30">
        <f t="shared" si="111"/>
        <v>1.0219753328112764</v>
      </c>
      <c r="CD215" s="5">
        <v>600810</v>
      </c>
      <c r="CE215" s="30">
        <f t="shared" si="112"/>
        <v>1.0229513220846884</v>
      </c>
      <c r="CF215" s="5">
        <v>0</v>
      </c>
      <c r="CG215" s="30">
        <v>0</v>
      </c>
      <c r="CI215" s="5">
        <v>163</v>
      </c>
      <c r="CJ215" s="5">
        <v>636</v>
      </c>
      <c r="CK215" s="5">
        <v>497</v>
      </c>
      <c r="CL215" s="30">
        <f t="shared" si="113"/>
        <v>1.0060728744939271</v>
      </c>
      <c r="CM215" s="5">
        <v>663</v>
      </c>
      <c r="CN215" s="140">
        <f t="shared" si="114"/>
        <v>1.0075987841945289</v>
      </c>
      <c r="CO215" s="5">
        <v>4708</v>
      </c>
      <c r="CP215" s="139">
        <f t="shared" si="115"/>
        <v>1.0036239607759541</v>
      </c>
    </row>
    <row r="216" spans="2:94" x14ac:dyDescent="0.3">
      <c r="B216" s="5">
        <f t="shared" si="110"/>
        <v>246</v>
      </c>
      <c r="C216" s="5">
        <v>1</v>
      </c>
      <c r="D216" s="5">
        <f>VLOOKUP(B216,'DB-캐릭터별 스테이지 매칭'!$E$3:$F$302,2,0)</f>
        <v>1233</v>
      </c>
      <c r="E216" s="5">
        <f>VLOOKUP(D216,'DB-방치 재화'!$B$3:$I$1698,5,0)</f>
        <v>909</v>
      </c>
      <c r="F216" s="5">
        <f>VLOOKUP(D216,'DB-방치 재화'!$B$3:$I$1698,6,0)</f>
        <v>1213</v>
      </c>
      <c r="G216" s="355">
        <f>VLOOKUP(D216,'DB-방치 재화'!$B$3:$I$1698,7,0)</f>
        <v>4.4638888888888886</v>
      </c>
      <c r="H216" s="5">
        <f>INT(VLOOKUP(B216,'주요 재화 수급처 관리'!$C$269:$Q$329,15,0))</f>
        <v>5167340</v>
      </c>
      <c r="I216" s="5">
        <f>INT(VLOOKUP(B216,'주요 재화 수급처 관리'!$C$331:$Q$630,15,0))</f>
        <v>6333137</v>
      </c>
      <c r="J216" s="5">
        <f>INT(VLOOKUP(B216,'주요 재화 수급처 관리'!$C$632:$Q$931,15,0))</f>
        <v>23047</v>
      </c>
      <c r="K216" s="356">
        <f t="shared" si="105"/>
        <v>884893</v>
      </c>
      <c r="L216" s="5">
        <f t="shared" si="84"/>
        <v>1.0049999999999999</v>
      </c>
      <c r="M216" s="140">
        <f t="shared" si="99"/>
        <v>0.17124729551374596</v>
      </c>
      <c r="N216" s="357">
        <f t="shared" si="106"/>
        <v>950964</v>
      </c>
      <c r="O216" s="189">
        <f t="shared" si="85"/>
        <v>1.1000000000000001</v>
      </c>
      <c r="P216" s="140">
        <f t="shared" si="86"/>
        <v>0.15015686538914286</v>
      </c>
      <c r="Q216" s="357">
        <f t="shared" si="107"/>
        <v>3940</v>
      </c>
      <c r="R216" s="189">
        <f t="shared" si="87"/>
        <v>1.0009999999999999</v>
      </c>
      <c r="S216" s="30">
        <f t="shared" si="88"/>
        <v>0.17095500498980346</v>
      </c>
      <c r="T216" s="140">
        <f t="shared" si="89"/>
        <v>0.17124729551374596</v>
      </c>
      <c r="U216" s="140">
        <f t="shared" si="90"/>
        <v>0.15015686538914286</v>
      </c>
      <c r="V216" s="140">
        <f t="shared" si="91"/>
        <v>0.17095500498980346</v>
      </c>
      <c r="W216" s="353">
        <f t="shared" si="100"/>
        <v>9284112</v>
      </c>
      <c r="X216" s="353">
        <f t="shared" si="101"/>
        <v>26909856.400000013</v>
      </c>
      <c r="Y216" s="353">
        <f t="shared" si="102"/>
        <v>42328.560000000005</v>
      </c>
      <c r="Z216" s="358" t="str">
        <f t="shared" si="92"/>
        <v>0</v>
      </c>
      <c r="AA216" s="189" t="str">
        <f t="shared" si="93"/>
        <v>0</v>
      </c>
      <c r="AB216" s="189" t="str">
        <f t="shared" si="94"/>
        <v>0</v>
      </c>
      <c r="AC216" s="358" t="str">
        <f t="shared" si="95"/>
        <v>0</v>
      </c>
      <c r="AD216" s="358" t="str">
        <f t="shared" si="96"/>
        <v>0</v>
      </c>
      <c r="AE216" s="358" t="str">
        <f t="shared" si="97"/>
        <v>0</v>
      </c>
      <c r="AF216" s="140">
        <f t="shared" si="103"/>
        <v>0.17124729551374596</v>
      </c>
      <c r="AG216" s="140">
        <f t="shared" si="108"/>
        <v>4.455514262087191</v>
      </c>
      <c r="AH216" s="140">
        <f t="shared" si="108"/>
        <v>3.0443340144904938</v>
      </c>
      <c r="AI216" s="140">
        <f t="shared" si="108"/>
        <v>4.4751351663617287</v>
      </c>
      <c r="AJ216" s="361">
        <f t="shared" si="109"/>
        <v>4.4754274568856713</v>
      </c>
      <c r="AK216" s="380" t="str">
        <f t="shared" si="104"/>
        <v>Item(1040101001,884893)
Item(1040302001,950964)
Item(1040410001,3940)</v>
      </c>
      <c r="AL216" s="359"/>
      <c r="AN216" s="5">
        <v>266</v>
      </c>
      <c r="AO216" s="5">
        <v>1.1000000000000001</v>
      </c>
      <c r="AP216" s="5">
        <v>1.0009999999999999</v>
      </c>
      <c r="AQ216" s="5">
        <v>1.07</v>
      </c>
      <c r="CA216" s="5">
        <v>164</v>
      </c>
      <c r="CB216" s="5">
        <v>213210</v>
      </c>
      <c r="CC216" s="30">
        <f t="shared" si="111"/>
        <v>1.0210717877496289</v>
      </c>
      <c r="CD216" s="5">
        <v>613520</v>
      </c>
      <c r="CE216" s="30">
        <f t="shared" si="112"/>
        <v>1.0211547743879097</v>
      </c>
      <c r="CF216" s="5">
        <v>0</v>
      </c>
      <c r="CG216" s="30">
        <v>0</v>
      </c>
      <c r="CI216" s="5">
        <v>164</v>
      </c>
      <c r="CJ216" s="5">
        <v>643</v>
      </c>
      <c r="CK216" s="5">
        <v>502</v>
      </c>
      <c r="CL216" s="30">
        <f t="shared" si="113"/>
        <v>1.0100603621730382</v>
      </c>
      <c r="CM216" s="5">
        <v>670</v>
      </c>
      <c r="CN216" s="140">
        <f t="shared" si="114"/>
        <v>1.0105580693815988</v>
      </c>
      <c r="CO216" s="5">
        <v>4728</v>
      </c>
      <c r="CP216" s="139">
        <f t="shared" si="115"/>
        <v>1.0042480883602378</v>
      </c>
    </row>
    <row r="217" spans="2:94" x14ac:dyDescent="0.3">
      <c r="B217" s="5">
        <f t="shared" si="110"/>
        <v>246</v>
      </c>
      <c r="C217" s="5">
        <v>2</v>
      </c>
      <c r="D217" s="5">
        <f>VLOOKUP(B217,'DB-캐릭터별 스테이지 매칭'!$E$3:$F$302,2,0)</f>
        <v>1233</v>
      </c>
      <c r="E217" s="5">
        <f>VLOOKUP(D217,'DB-방치 재화'!$B$3:$I$1698,5,0)</f>
        <v>909</v>
      </c>
      <c r="F217" s="5">
        <f>VLOOKUP(D217,'DB-방치 재화'!$B$3:$I$1698,6,0)</f>
        <v>1213</v>
      </c>
      <c r="G217" s="355">
        <f>VLOOKUP(D217,'DB-방치 재화'!$B$3:$I$1698,7,0)</f>
        <v>4.4638888888888886</v>
      </c>
      <c r="H217" s="5">
        <f>INT(VLOOKUP(B217,'주요 재화 수급처 관리'!$C$269:$Q$329,15,0))</f>
        <v>5167340</v>
      </c>
      <c r="I217" s="5">
        <f>INT(VLOOKUP(B217,'주요 재화 수급처 관리'!$C$331:$Q$630,15,0))</f>
        <v>6333137</v>
      </c>
      <c r="J217" s="5">
        <f>INT(VLOOKUP(B217,'주요 재화 수급처 관리'!$C$632:$Q$931,15,0))</f>
        <v>23047</v>
      </c>
      <c r="K217" s="356">
        <f t="shared" si="105"/>
        <v>884893</v>
      </c>
      <c r="L217" s="5">
        <f t="shared" si="84"/>
        <v>1</v>
      </c>
      <c r="M217" s="140">
        <f t="shared" si="99"/>
        <v>0.17124729551374596</v>
      </c>
      <c r="N217" s="357">
        <f t="shared" si="106"/>
        <v>950964</v>
      </c>
      <c r="O217" s="189" t="str">
        <f t="shared" si="85"/>
        <v>1</v>
      </c>
      <c r="P217" s="140">
        <f t="shared" si="86"/>
        <v>0.15015686538914286</v>
      </c>
      <c r="Q217" s="357">
        <f t="shared" si="107"/>
        <v>3940</v>
      </c>
      <c r="R217" s="189" t="str">
        <f t="shared" si="87"/>
        <v>1</v>
      </c>
      <c r="S217" s="30">
        <f t="shared" si="88"/>
        <v>0.17095500498980346</v>
      </c>
      <c r="T217" s="140">
        <f t="shared" si="89"/>
        <v>0.17124729551374596</v>
      </c>
      <c r="U217" s="140">
        <f t="shared" si="90"/>
        <v>0.15015686538914286</v>
      </c>
      <c r="V217" s="140">
        <f t="shared" si="91"/>
        <v>0.17095500498980346</v>
      </c>
      <c r="W217" s="353">
        <f t="shared" si="100"/>
        <v>9432687</v>
      </c>
      <c r="X217" s="353">
        <f t="shared" si="101"/>
        <v>27225519.800000012</v>
      </c>
      <c r="Y217" s="353">
        <f t="shared" si="102"/>
        <v>42997.960000000006</v>
      </c>
      <c r="Z217" s="358" t="str">
        <f t="shared" si="92"/>
        <v>0</v>
      </c>
      <c r="AA217" s="189" t="str">
        <f t="shared" si="93"/>
        <v>0</v>
      </c>
      <c r="AB217" s="189" t="str">
        <f t="shared" si="94"/>
        <v>0</v>
      </c>
      <c r="AC217" s="358" t="str">
        <f t="shared" si="95"/>
        <v>0</v>
      </c>
      <c r="AD217" s="358" t="str">
        <f t="shared" si="96"/>
        <v>0</v>
      </c>
      <c r="AE217" s="358" t="str">
        <f t="shared" si="97"/>
        <v>0</v>
      </c>
      <c r="AF217" s="140">
        <f t="shared" si="103"/>
        <v>0.17124729551374596</v>
      </c>
      <c r="AG217" s="140">
        <f t="shared" si="108"/>
        <v>4.6267615576009371</v>
      </c>
      <c r="AH217" s="140">
        <f t="shared" si="108"/>
        <v>3.1944908798796368</v>
      </c>
      <c r="AI217" s="140">
        <f t="shared" si="108"/>
        <v>4.6460901713515321</v>
      </c>
      <c r="AJ217" s="361">
        <f t="shared" si="109"/>
        <v>4.6466747523994174</v>
      </c>
      <c r="AK217" s="380" t="str">
        <f t="shared" si="104"/>
        <v>Item(1040101001,884893)
Item(1040302001,950964)
Item(1040410001,3940)</v>
      </c>
      <c r="AL217" s="359"/>
      <c r="AN217" s="5">
        <v>267</v>
      </c>
      <c r="AO217" s="5">
        <v>1.1000000000000001</v>
      </c>
      <c r="AP217" s="5">
        <v>1.0009999999999999</v>
      </c>
      <c r="AQ217" s="5">
        <v>1.07</v>
      </c>
      <c r="CA217" s="5">
        <v>165</v>
      </c>
      <c r="CB217" s="5">
        <v>218120</v>
      </c>
      <c r="CC217" s="30">
        <f t="shared" si="111"/>
        <v>1.023028938605131</v>
      </c>
      <c r="CD217" s="5">
        <v>627210</v>
      </c>
      <c r="CE217" s="30">
        <f t="shared" si="112"/>
        <v>1.0223138609988265</v>
      </c>
      <c r="CF217" s="5">
        <v>0</v>
      </c>
      <c r="CG217" s="30">
        <v>0</v>
      </c>
      <c r="CI217" s="5">
        <v>165</v>
      </c>
      <c r="CJ217" s="5">
        <v>649</v>
      </c>
      <c r="CK217" s="5">
        <v>506</v>
      </c>
      <c r="CL217" s="30">
        <f t="shared" si="113"/>
        <v>1.0079681274900398</v>
      </c>
      <c r="CM217" s="5">
        <v>675</v>
      </c>
      <c r="CN217" s="140">
        <f t="shared" si="114"/>
        <v>1.0074626865671641</v>
      </c>
      <c r="CO217" s="5">
        <v>4746</v>
      </c>
      <c r="CP217" s="139">
        <f t="shared" si="115"/>
        <v>1.0038071065989849</v>
      </c>
    </row>
    <row r="218" spans="2:94" x14ac:dyDescent="0.3">
      <c r="B218" s="5">
        <f t="shared" si="110"/>
        <v>246</v>
      </c>
      <c r="C218" s="5">
        <v>3</v>
      </c>
      <c r="D218" s="5">
        <f>VLOOKUP(B218,'DB-캐릭터별 스테이지 매칭'!$E$3:$F$302,2,0)</f>
        <v>1233</v>
      </c>
      <c r="E218" s="5">
        <f>VLOOKUP(D218,'DB-방치 재화'!$B$3:$I$1698,5,0)</f>
        <v>909</v>
      </c>
      <c r="F218" s="5">
        <f>VLOOKUP(D218,'DB-방치 재화'!$B$3:$I$1698,6,0)</f>
        <v>1213</v>
      </c>
      <c r="G218" s="355">
        <f>VLOOKUP(D218,'DB-방치 재화'!$B$3:$I$1698,7,0)</f>
        <v>4.4638888888888886</v>
      </c>
      <c r="H218" s="5">
        <f>INT(VLOOKUP(B218,'주요 재화 수급처 관리'!$C$269:$Q$329,15,0))</f>
        <v>5167340</v>
      </c>
      <c r="I218" s="5">
        <f>INT(VLOOKUP(B218,'주요 재화 수급처 관리'!$C$331:$Q$630,15,0))</f>
        <v>6333137</v>
      </c>
      <c r="J218" s="5">
        <f>INT(VLOOKUP(B218,'주요 재화 수급처 관리'!$C$632:$Q$931,15,0))</f>
        <v>23047</v>
      </c>
      <c r="K218" s="356">
        <f t="shared" si="105"/>
        <v>884893</v>
      </c>
      <c r="L218" s="5">
        <f t="shared" si="84"/>
        <v>1</v>
      </c>
      <c r="M218" s="140">
        <f t="shared" si="99"/>
        <v>0.17124729551374596</v>
      </c>
      <c r="N218" s="357">
        <f t="shared" si="106"/>
        <v>950964</v>
      </c>
      <c r="O218" s="189" t="str">
        <f t="shared" si="85"/>
        <v>1</v>
      </c>
      <c r="P218" s="140">
        <f t="shared" si="86"/>
        <v>0.15015686538914286</v>
      </c>
      <c r="Q218" s="357">
        <f t="shared" si="107"/>
        <v>3940</v>
      </c>
      <c r="R218" s="189" t="str">
        <f t="shared" si="87"/>
        <v>1</v>
      </c>
      <c r="S218" s="30">
        <f t="shared" si="88"/>
        <v>0.17095500498980346</v>
      </c>
      <c r="T218" s="140">
        <f t="shared" si="89"/>
        <v>0.17124729551374596</v>
      </c>
      <c r="U218" s="140">
        <f t="shared" si="90"/>
        <v>0.15015686538914286</v>
      </c>
      <c r="V218" s="140">
        <f t="shared" si="91"/>
        <v>0.17095500498980346</v>
      </c>
      <c r="W218" s="353">
        <f t="shared" si="100"/>
        <v>9581262</v>
      </c>
      <c r="X218" s="353">
        <f t="shared" si="101"/>
        <v>27541183.20000001</v>
      </c>
      <c r="Y218" s="353">
        <f t="shared" si="102"/>
        <v>43667.360000000008</v>
      </c>
      <c r="Z218" s="358" t="str">
        <f t="shared" si="92"/>
        <v>0</v>
      </c>
      <c r="AA218" s="189" t="str">
        <f t="shared" si="93"/>
        <v>0</v>
      </c>
      <c r="AB218" s="189" t="str">
        <f t="shared" si="94"/>
        <v>0</v>
      </c>
      <c r="AC218" s="358" t="str">
        <f t="shared" si="95"/>
        <v>0</v>
      </c>
      <c r="AD218" s="358" t="str">
        <f t="shared" si="96"/>
        <v>0</v>
      </c>
      <c r="AE218" s="358" t="str">
        <f t="shared" si="97"/>
        <v>0</v>
      </c>
      <c r="AF218" s="140">
        <f t="shared" si="103"/>
        <v>0.17124729551374596</v>
      </c>
      <c r="AG218" s="140">
        <f t="shared" si="108"/>
        <v>4.7980088531146832</v>
      </c>
      <c r="AH218" s="140">
        <f t="shared" si="108"/>
        <v>3.3446477452687797</v>
      </c>
      <c r="AI218" s="140">
        <f t="shared" si="108"/>
        <v>4.8170451763413356</v>
      </c>
      <c r="AJ218" s="361">
        <f t="shared" si="109"/>
        <v>4.8179220479131635</v>
      </c>
      <c r="AK218" s="380" t="str">
        <f t="shared" si="104"/>
        <v>Item(1040101001,884893)
Item(1040302001,950964)
Item(1040410001,3940)</v>
      </c>
      <c r="AL218" s="359"/>
      <c r="AN218" s="5">
        <v>268</v>
      </c>
      <c r="AO218" s="5">
        <v>1.1000000000000001</v>
      </c>
      <c r="AP218" s="5">
        <v>1.0009999999999999</v>
      </c>
      <c r="AQ218" s="5">
        <v>1.07</v>
      </c>
      <c r="CA218" s="5">
        <v>166</v>
      </c>
      <c r="CB218" s="5">
        <v>222860</v>
      </c>
      <c r="CC218" s="30">
        <f t="shared" si="111"/>
        <v>1.0217311571611958</v>
      </c>
      <c r="CD218" s="5">
        <v>640560</v>
      </c>
      <c r="CE218" s="30">
        <f t="shared" si="112"/>
        <v>1.0212847371693692</v>
      </c>
      <c r="CF218" s="5">
        <v>0</v>
      </c>
      <c r="CG218" s="30">
        <v>0</v>
      </c>
      <c r="CI218" s="5">
        <v>166</v>
      </c>
      <c r="CJ218" s="5">
        <v>655</v>
      </c>
      <c r="CK218" s="5">
        <v>510</v>
      </c>
      <c r="CL218" s="30">
        <f t="shared" si="113"/>
        <v>1.0079051383399209</v>
      </c>
      <c r="CM218" s="5">
        <v>681</v>
      </c>
      <c r="CN218" s="140">
        <f t="shared" si="114"/>
        <v>1.0088888888888889</v>
      </c>
      <c r="CO218" s="5">
        <v>4763</v>
      </c>
      <c r="CP218" s="139">
        <f t="shared" si="115"/>
        <v>1.0035819637589549</v>
      </c>
    </row>
    <row r="219" spans="2:94" x14ac:dyDescent="0.3">
      <c r="B219" s="5">
        <f t="shared" si="110"/>
        <v>246</v>
      </c>
      <c r="C219" s="5">
        <v>4</v>
      </c>
      <c r="D219" s="5">
        <f>VLOOKUP(B219,'DB-캐릭터별 스테이지 매칭'!$E$3:$F$302,2,0)</f>
        <v>1233</v>
      </c>
      <c r="E219" s="5">
        <f>VLOOKUP(D219,'DB-방치 재화'!$B$3:$I$1698,5,0)</f>
        <v>909</v>
      </c>
      <c r="F219" s="5">
        <f>VLOOKUP(D219,'DB-방치 재화'!$B$3:$I$1698,6,0)</f>
        <v>1213</v>
      </c>
      <c r="G219" s="355">
        <f>VLOOKUP(D219,'DB-방치 재화'!$B$3:$I$1698,7,0)</f>
        <v>4.4638888888888886</v>
      </c>
      <c r="H219" s="5">
        <f>INT(VLOOKUP(B219,'주요 재화 수급처 관리'!$C$269:$Q$329,15,0))</f>
        <v>5167340</v>
      </c>
      <c r="I219" s="5">
        <f>INT(VLOOKUP(B219,'주요 재화 수급처 관리'!$C$331:$Q$630,15,0))</f>
        <v>6333137</v>
      </c>
      <c r="J219" s="5">
        <f>INT(VLOOKUP(B219,'주요 재화 수급처 관리'!$C$632:$Q$931,15,0))</f>
        <v>23047</v>
      </c>
      <c r="K219" s="356">
        <f t="shared" si="105"/>
        <v>884893</v>
      </c>
      <c r="L219" s="5">
        <f t="shared" si="84"/>
        <v>1</v>
      </c>
      <c r="M219" s="140">
        <f t="shared" si="99"/>
        <v>0.17124729551374596</v>
      </c>
      <c r="N219" s="357">
        <f t="shared" si="106"/>
        <v>950964</v>
      </c>
      <c r="O219" s="189" t="str">
        <f t="shared" si="85"/>
        <v>1</v>
      </c>
      <c r="P219" s="140">
        <f t="shared" si="86"/>
        <v>0.15015686538914286</v>
      </c>
      <c r="Q219" s="357">
        <f t="shared" si="107"/>
        <v>3940</v>
      </c>
      <c r="R219" s="189" t="str">
        <f t="shared" si="87"/>
        <v>1</v>
      </c>
      <c r="S219" s="30">
        <f t="shared" si="88"/>
        <v>0.17095500498980346</v>
      </c>
      <c r="T219" s="140">
        <f t="shared" si="89"/>
        <v>0.17124729551374596</v>
      </c>
      <c r="U219" s="140">
        <f t="shared" si="90"/>
        <v>0.15015686538914286</v>
      </c>
      <c r="V219" s="140">
        <f t="shared" si="91"/>
        <v>0.17095500498980346</v>
      </c>
      <c r="W219" s="353">
        <f t="shared" si="100"/>
        <v>9729837</v>
      </c>
      <c r="X219" s="353">
        <f t="shared" si="101"/>
        <v>27856846.600000009</v>
      </c>
      <c r="Y219" s="353">
        <f t="shared" si="102"/>
        <v>44336.760000000009</v>
      </c>
      <c r="Z219" s="358" t="str">
        <f t="shared" si="92"/>
        <v>0</v>
      </c>
      <c r="AA219" s="189" t="str">
        <f t="shared" si="93"/>
        <v>0</v>
      </c>
      <c r="AB219" s="189" t="str">
        <f t="shared" si="94"/>
        <v>0</v>
      </c>
      <c r="AC219" s="358" t="str">
        <f t="shared" si="95"/>
        <v>0</v>
      </c>
      <c r="AD219" s="358" t="str">
        <f t="shared" si="96"/>
        <v>0</v>
      </c>
      <c r="AE219" s="358" t="str">
        <f t="shared" si="97"/>
        <v>0</v>
      </c>
      <c r="AF219" s="140">
        <f t="shared" si="103"/>
        <v>0.17124729551374596</v>
      </c>
      <c r="AG219" s="140">
        <f t="shared" si="108"/>
        <v>4.9692561486284292</v>
      </c>
      <c r="AH219" s="140">
        <f t="shared" si="108"/>
        <v>3.4948046106579227</v>
      </c>
      <c r="AI219" s="140">
        <f t="shared" si="108"/>
        <v>4.988000181331139</v>
      </c>
      <c r="AJ219" s="361">
        <f t="shared" si="109"/>
        <v>4.9891693434269095</v>
      </c>
      <c r="AK219" s="380" t="str">
        <f t="shared" si="104"/>
        <v>Item(1040101001,884893)
Item(1040302001,950964)
Item(1040410001,3940)</v>
      </c>
      <c r="AL219" s="359"/>
      <c r="AN219" s="5">
        <v>269</v>
      </c>
      <c r="AO219" s="5">
        <v>1.1000000000000001</v>
      </c>
      <c r="AP219" s="5">
        <v>1.0009999999999999</v>
      </c>
      <c r="AQ219" s="5">
        <v>1.07</v>
      </c>
      <c r="CA219" s="5">
        <v>167</v>
      </c>
      <c r="CB219" s="5">
        <v>226820</v>
      </c>
      <c r="CC219" s="30">
        <f t="shared" si="111"/>
        <v>1.0177690029615005</v>
      </c>
      <c r="CD219" s="5">
        <v>653270</v>
      </c>
      <c r="CE219" s="30">
        <f t="shared" si="112"/>
        <v>1.0198420132384163</v>
      </c>
      <c r="CF219" s="5">
        <v>0</v>
      </c>
      <c r="CG219" s="30">
        <v>0</v>
      </c>
      <c r="CI219" s="5">
        <v>167</v>
      </c>
      <c r="CJ219" s="5">
        <v>662</v>
      </c>
      <c r="CK219" s="5">
        <v>515</v>
      </c>
      <c r="CL219" s="30">
        <f t="shared" si="113"/>
        <v>1.0098039215686274</v>
      </c>
      <c r="CM219" s="5">
        <v>687</v>
      </c>
      <c r="CN219" s="140">
        <f t="shared" si="114"/>
        <v>1.0088105726872247</v>
      </c>
      <c r="CO219" s="5">
        <v>4783</v>
      </c>
      <c r="CP219" s="139">
        <f t="shared" si="115"/>
        <v>1.004199034222129</v>
      </c>
    </row>
    <row r="220" spans="2:94" x14ac:dyDescent="0.3">
      <c r="B220" s="5">
        <f t="shared" si="110"/>
        <v>246</v>
      </c>
      <c r="C220" s="5">
        <v>5</v>
      </c>
      <c r="D220" s="5">
        <f>VLOOKUP(B220,'DB-캐릭터별 스테이지 매칭'!$E$3:$F$302,2,0)</f>
        <v>1233</v>
      </c>
      <c r="E220" s="5">
        <f>VLOOKUP(D220,'DB-방치 재화'!$B$3:$I$1698,5,0)</f>
        <v>909</v>
      </c>
      <c r="F220" s="5">
        <f>VLOOKUP(D220,'DB-방치 재화'!$B$3:$I$1698,6,0)</f>
        <v>1213</v>
      </c>
      <c r="G220" s="355">
        <f>VLOOKUP(D220,'DB-방치 재화'!$B$3:$I$1698,7,0)</f>
        <v>4.4638888888888886</v>
      </c>
      <c r="H220" s="5">
        <f>INT(VLOOKUP(B220,'주요 재화 수급처 관리'!$C$269:$Q$329,15,0))</f>
        <v>5167340</v>
      </c>
      <c r="I220" s="5">
        <f>INT(VLOOKUP(B220,'주요 재화 수급처 관리'!$C$331:$Q$630,15,0))</f>
        <v>6333137</v>
      </c>
      <c r="J220" s="5">
        <f>INT(VLOOKUP(B220,'주요 재화 수급처 관리'!$C$632:$Q$931,15,0))</f>
        <v>23047</v>
      </c>
      <c r="K220" s="356">
        <f t="shared" si="105"/>
        <v>884893</v>
      </c>
      <c r="L220" s="5">
        <f t="shared" si="84"/>
        <v>1</v>
      </c>
      <c r="M220" s="140">
        <f t="shared" si="99"/>
        <v>0.17124729551374596</v>
      </c>
      <c r="N220" s="357">
        <f t="shared" si="106"/>
        <v>950964</v>
      </c>
      <c r="O220" s="189" t="str">
        <f t="shared" si="85"/>
        <v>1</v>
      </c>
      <c r="P220" s="140">
        <f t="shared" si="86"/>
        <v>0.15015686538914286</v>
      </c>
      <c r="Q220" s="357">
        <f t="shared" si="107"/>
        <v>3940</v>
      </c>
      <c r="R220" s="189" t="str">
        <f t="shared" si="87"/>
        <v>1</v>
      </c>
      <c r="S220" s="30">
        <f t="shared" si="88"/>
        <v>0.17095500498980346</v>
      </c>
      <c r="T220" s="140">
        <f t="shared" si="89"/>
        <v>0.17124729551374596</v>
      </c>
      <c r="U220" s="140">
        <f t="shared" si="90"/>
        <v>0.15015686538914286</v>
      </c>
      <c r="V220" s="140">
        <f t="shared" si="91"/>
        <v>0.17095500498980346</v>
      </c>
      <c r="W220" s="353">
        <f t="shared" si="100"/>
        <v>9878412</v>
      </c>
      <c r="X220" s="353">
        <f t="shared" si="101"/>
        <v>28172510.000000007</v>
      </c>
      <c r="Y220" s="353">
        <f t="shared" si="102"/>
        <v>45006.160000000011</v>
      </c>
      <c r="Z220" s="358" t="str">
        <f t="shared" si="92"/>
        <v>0</v>
      </c>
      <c r="AA220" s="189" t="str">
        <f t="shared" si="93"/>
        <v>0</v>
      </c>
      <c r="AB220" s="189" t="str">
        <f t="shared" si="94"/>
        <v>0</v>
      </c>
      <c r="AC220" s="358" t="str">
        <f t="shared" si="95"/>
        <v>0</v>
      </c>
      <c r="AD220" s="358" t="str">
        <f t="shared" si="96"/>
        <v>0</v>
      </c>
      <c r="AE220" s="358" t="str">
        <f t="shared" si="97"/>
        <v>0</v>
      </c>
      <c r="AF220" s="140">
        <f t="shared" si="103"/>
        <v>0.17124729551374596</v>
      </c>
      <c r="AG220" s="140">
        <f t="shared" si="108"/>
        <v>5.1405034441421753</v>
      </c>
      <c r="AH220" s="140">
        <f t="shared" si="108"/>
        <v>3.6449614760470657</v>
      </c>
      <c r="AI220" s="140">
        <f t="shared" si="108"/>
        <v>5.1589551863209424</v>
      </c>
      <c r="AJ220" s="361">
        <f t="shared" si="109"/>
        <v>5.1604166389406556</v>
      </c>
      <c r="AK220" s="380" t="str">
        <f t="shared" si="104"/>
        <v>Item(1040101001,884893)
Item(1040302001,950964)
Item(1040410001,3940)</v>
      </c>
      <c r="AL220" s="359"/>
      <c r="AN220" s="5">
        <v>270</v>
      </c>
      <c r="AO220" s="5">
        <v>1.1000000000000001</v>
      </c>
      <c r="AP220" s="5">
        <v>1.0009999999999999</v>
      </c>
      <c r="AQ220" s="5">
        <v>1.07</v>
      </c>
      <c r="CA220" s="5">
        <v>168</v>
      </c>
      <c r="CB220" s="5">
        <v>232290</v>
      </c>
      <c r="CC220" s="30">
        <f t="shared" si="111"/>
        <v>1.0241160391499868</v>
      </c>
      <c r="CD220" s="5">
        <v>667120</v>
      </c>
      <c r="CE220" s="30">
        <f t="shared" si="112"/>
        <v>1.0212010347941893</v>
      </c>
      <c r="CF220" s="5">
        <v>0</v>
      </c>
      <c r="CG220" s="30">
        <v>0</v>
      </c>
      <c r="CI220" s="5">
        <v>168</v>
      </c>
      <c r="CJ220" s="5">
        <v>668</v>
      </c>
      <c r="CK220" s="5">
        <v>519</v>
      </c>
      <c r="CL220" s="30">
        <f t="shared" si="113"/>
        <v>1.007766990291262</v>
      </c>
      <c r="CM220" s="5">
        <v>692</v>
      </c>
      <c r="CN220" s="140">
        <f t="shared" si="114"/>
        <v>1.007278020378457</v>
      </c>
      <c r="CO220" s="5">
        <v>4800</v>
      </c>
      <c r="CP220" s="139">
        <f t="shared" si="115"/>
        <v>1.0035542546518921</v>
      </c>
    </row>
    <row r="221" spans="2:94" x14ac:dyDescent="0.3">
      <c r="B221" s="5">
        <f t="shared" si="110"/>
        <v>247</v>
      </c>
      <c r="C221" s="5">
        <v>1</v>
      </c>
      <c r="D221" s="5">
        <f>VLOOKUP(B221,'DB-캐릭터별 스테이지 매칭'!$E$3:$F$302,2,0)</f>
        <v>1241</v>
      </c>
      <c r="E221" s="5">
        <f>VLOOKUP(D221,'DB-방치 재화'!$B$3:$I$1698,5,0)</f>
        <v>915</v>
      </c>
      <c r="F221" s="5">
        <f>VLOOKUP(D221,'DB-방치 재화'!$B$3:$I$1698,6,0)</f>
        <v>1220</v>
      </c>
      <c r="G221" s="355">
        <f>VLOOKUP(D221,'DB-방치 재화'!$B$3:$I$1698,7,0)</f>
        <v>4.4798611111111111</v>
      </c>
      <c r="H221" s="5">
        <f>INT(VLOOKUP(B221,'주요 재화 수급처 관리'!$C$269:$Q$329,15,0))</f>
        <v>5196708</v>
      </c>
      <c r="I221" s="5">
        <f>INT(VLOOKUP(B221,'주요 재화 수급처 관리'!$C$331:$Q$630,15,0))</f>
        <v>6367399</v>
      </c>
      <c r="J221" s="5">
        <f>INT(VLOOKUP(B221,'주요 재화 수급처 관리'!$C$632:$Q$931,15,0))</f>
        <v>23123</v>
      </c>
      <c r="K221" s="356">
        <f t="shared" si="105"/>
        <v>889318</v>
      </c>
      <c r="L221" s="5">
        <f t="shared" si="84"/>
        <v>1.0049999999999999</v>
      </c>
      <c r="M221" s="140">
        <f t="shared" si="99"/>
        <v>0.17113103141450317</v>
      </c>
      <c r="N221" s="357">
        <f t="shared" si="106"/>
        <v>1046061</v>
      </c>
      <c r="O221" s="189">
        <f t="shared" si="85"/>
        <v>1.1000000000000001</v>
      </c>
      <c r="P221" s="140">
        <f t="shared" si="86"/>
        <v>0.16428387792252377</v>
      </c>
      <c r="Q221" s="357">
        <f t="shared" si="107"/>
        <v>3944</v>
      </c>
      <c r="R221" s="189">
        <f t="shared" si="87"/>
        <v>1.0009999999999999</v>
      </c>
      <c r="S221" s="30">
        <f t="shared" si="88"/>
        <v>0.17056610301431474</v>
      </c>
      <c r="T221" s="140">
        <f t="shared" si="89"/>
        <v>0.17113103141450317</v>
      </c>
      <c r="U221" s="140">
        <f t="shared" si="90"/>
        <v>0.16428387792252377</v>
      </c>
      <c r="V221" s="140">
        <f t="shared" si="91"/>
        <v>0.17056610301431474</v>
      </c>
      <c r="W221" s="353">
        <f t="shared" si="100"/>
        <v>10028435.6</v>
      </c>
      <c r="X221" s="353">
        <f t="shared" si="101"/>
        <v>28399928.800000008</v>
      </c>
      <c r="Y221" s="353">
        <f t="shared" si="102"/>
        <v>45686.760000000009</v>
      </c>
      <c r="Z221" s="358" t="str">
        <f t="shared" si="92"/>
        <v>0</v>
      </c>
      <c r="AA221" s="189" t="str">
        <f t="shared" si="93"/>
        <v>0</v>
      </c>
      <c r="AB221" s="189" t="str">
        <f t="shared" si="94"/>
        <v>0</v>
      </c>
      <c r="AC221" s="358" t="str">
        <f t="shared" si="95"/>
        <v>0</v>
      </c>
      <c r="AD221" s="358" t="str">
        <f t="shared" si="96"/>
        <v>0</v>
      </c>
      <c r="AE221" s="358" t="str">
        <f t="shared" si="97"/>
        <v>0</v>
      </c>
      <c r="AF221" s="140">
        <f t="shared" si="103"/>
        <v>0.17113103141450317</v>
      </c>
      <c r="AG221" s="140">
        <f t="shared" si="108"/>
        <v>5.3116344755566782</v>
      </c>
      <c r="AH221" s="140">
        <f t="shared" si="108"/>
        <v>3.8092453539695894</v>
      </c>
      <c r="AI221" s="140">
        <f t="shared" si="108"/>
        <v>5.3295212893352568</v>
      </c>
      <c r="AJ221" s="361">
        <f t="shared" si="109"/>
        <v>5.3315476703551585</v>
      </c>
      <c r="AK221" s="380" t="str">
        <f t="shared" si="104"/>
        <v>Item(1040101001,889318)
Item(1040302001,1046061)
Item(1040410001,3944)</v>
      </c>
      <c r="AL221" s="359"/>
      <c r="AN221" s="5">
        <v>271</v>
      </c>
      <c r="AO221" s="5">
        <v>1.1000000000000001</v>
      </c>
      <c r="AP221" s="5">
        <v>1.0009999999999999</v>
      </c>
      <c r="AQ221" s="5">
        <v>1.07</v>
      </c>
      <c r="CA221" s="5">
        <v>169</v>
      </c>
      <c r="CB221" s="5">
        <v>237290</v>
      </c>
      <c r="CC221" s="30">
        <f t="shared" si="111"/>
        <v>1.0215248181152869</v>
      </c>
      <c r="CD221" s="5">
        <v>682140</v>
      </c>
      <c r="CE221" s="30">
        <f t="shared" si="112"/>
        <v>1.0225146900107926</v>
      </c>
      <c r="CF221" s="5">
        <v>0</v>
      </c>
      <c r="CG221" s="30">
        <v>0</v>
      </c>
      <c r="CI221" s="5">
        <v>169</v>
      </c>
      <c r="CJ221" s="5">
        <v>674</v>
      </c>
      <c r="CK221" s="5">
        <v>524</v>
      </c>
      <c r="CL221" s="30">
        <f t="shared" si="113"/>
        <v>1.0096339113680155</v>
      </c>
      <c r="CM221" s="5">
        <v>698</v>
      </c>
      <c r="CN221" s="140">
        <f t="shared" si="114"/>
        <v>1.0086705202312138</v>
      </c>
      <c r="CO221" s="5">
        <v>4818</v>
      </c>
      <c r="CP221" s="139">
        <f t="shared" si="115"/>
        <v>1.0037499999999999</v>
      </c>
    </row>
    <row r="222" spans="2:94" x14ac:dyDescent="0.3">
      <c r="B222" s="5">
        <f t="shared" si="110"/>
        <v>247</v>
      </c>
      <c r="C222" s="5">
        <v>2</v>
      </c>
      <c r="D222" s="5">
        <f>VLOOKUP(B222,'DB-캐릭터별 스테이지 매칭'!$E$3:$F$302,2,0)</f>
        <v>1241</v>
      </c>
      <c r="E222" s="5">
        <f>VLOOKUP(D222,'DB-방치 재화'!$B$3:$I$1698,5,0)</f>
        <v>915</v>
      </c>
      <c r="F222" s="5">
        <f>VLOOKUP(D222,'DB-방치 재화'!$B$3:$I$1698,6,0)</f>
        <v>1220</v>
      </c>
      <c r="G222" s="355">
        <f>VLOOKUP(D222,'DB-방치 재화'!$B$3:$I$1698,7,0)</f>
        <v>4.4798611111111111</v>
      </c>
      <c r="H222" s="5">
        <f>INT(VLOOKUP(B222,'주요 재화 수급처 관리'!$C$269:$Q$329,15,0))</f>
        <v>5196708</v>
      </c>
      <c r="I222" s="5">
        <f>INT(VLOOKUP(B222,'주요 재화 수급처 관리'!$C$331:$Q$630,15,0))</f>
        <v>6367399</v>
      </c>
      <c r="J222" s="5">
        <f>INT(VLOOKUP(B222,'주요 재화 수급처 관리'!$C$632:$Q$931,15,0))</f>
        <v>23123</v>
      </c>
      <c r="K222" s="356">
        <f t="shared" si="105"/>
        <v>889318</v>
      </c>
      <c r="L222" s="5">
        <f t="shared" si="84"/>
        <v>1</v>
      </c>
      <c r="M222" s="140">
        <f t="shared" si="99"/>
        <v>0.17113103141450317</v>
      </c>
      <c r="N222" s="357">
        <f t="shared" si="106"/>
        <v>1046061</v>
      </c>
      <c r="O222" s="189" t="str">
        <f t="shared" si="85"/>
        <v>1</v>
      </c>
      <c r="P222" s="140">
        <f t="shared" si="86"/>
        <v>0.16428387792252377</v>
      </c>
      <c r="Q222" s="357">
        <f t="shared" si="107"/>
        <v>3944</v>
      </c>
      <c r="R222" s="189" t="str">
        <f t="shared" si="87"/>
        <v>1</v>
      </c>
      <c r="S222" s="30">
        <f t="shared" si="88"/>
        <v>0.17056610301431474</v>
      </c>
      <c r="T222" s="140">
        <f t="shared" si="89"/>
        <v>0.17113103141450317</v>
      </c>
      <c r="U222" s="140">
        <f t="shared" si="90"/>
        <v>0.16428387792252377</v>
      </c>
      <c r="V222" s="140">
        <f t="shared" si="91"/>
        <v>0.17056610301431474</v>
      </c>
      <c r="W222" s="353">
        <f t="shared" si="100"/>
        <v>10178459.199999999</v>
      </c>
      <c r="X222" s="353">
        <f t="shared" si="101"/>
        <v>28627347.600000009</v>
      </c>
      <c r="Y222" s="353">
        <f t="shared" si="102"/>
        <v>46367.360000000008</v>
      </c>
      <c r="Z222" s="358" t="str">
        <f t="shared" si="92"/>
        <v>0</v>
      </c>
      <c r="AA222" s="189" t="str">
        <f t="shared" si="93"/>
        <v>0</v>
      </c>
      <c r="AB222" s="189" t="str">
        <f t="shared" si="94"/>
        <v>0</v>
      </c>
      <c r="AC222" s="358" t="str">
        <f t="shared" si="95"/>
        <v>0</v>
      </c>
      <c r="AD222" s="358" t="str">
        <f t="shared" si="96"/>
        <v>0</v>
      </c>
      <c r="AE222" s="358" t="str">
        <f t="shared" si="97"/>
        <v>0</v>
      </c>
      <c r="AF222" s="140">
        <f t="shared" si="103"/>
        <v>0.17113103141450317</v>
      </c>
      <c r="AG222" s="140">
        <f t="shared" si="108"/>
        <v>5.4827655069711811</v>
      </c>
      <c r="AH222" s="140">
        <f t="shared" si="108"/>
        <v>3.9735292318921132</v>
      </c>
      <c r="AI222" s="140">
        <f t="shared" si="108"/>
        <v>5.5000873923495712</v>
      </c>
      <c r="AJ222" s="361">
        <f t="shared" si="109"/>
        <v>5.5026787017696615</v>
      </c>
      <c r="AK222" s="380" t="str">
        <f t="shared" si="104"/>
        <v>Item(1040101001,889318)
Item(1040302001,1046061)
Item(1040410001,3944)</v>
      </c>
      <c r="AL222" s="359"/>
      <c r="AN222" s="5">
        <v>272</v>
      </c>
      <c r="AO222" s="5">
        <v>1.0009999999999999</v>
      </c>
      <c r="AP222" s="5">
        <v>1.0009999999999999</v>
      </c>
      <c r="AQ222" s="5">
        <v>1.05</v>
      </c>
      <c r="CA222" s="5">
        <v>170</v>
      </c>
      <c r="CB222" s="5">
        <v>241740</v>
      </c>
      <c r="CC222" s="30">
        <f t="shared" si="111"/>
        <v>1.0187534240802394</v>
      </c>
      <c r="CD222" s="5">
        <v>696190</v>
      </c>
      <c r="CE222" s="30">
        <f t="shared" si="112"/>
        <v>1.0205969449086698</v>
      </c>
      <c r="CF222" s="5">
        <v>35400</v>
      </c>
      <c r="CG222" s="30">
        <v>0</v>
      </c>
      <c r="CI222" s="5">
        <v>170</v>
      </c>
      <c r="CJ222" s="5">
        <v>681</v>
      </c>
      <c r="CK222" s="5">
        <v>529</v>
      </c>
      <c r="CL222" s="30">
        <f t="shared" si="113"/>
        <v>1.0095419847328244</v>
      </c>
      <c r="CM222" s="5">
        <v>705</v>
      </c>
      <c r="CN222" s="140">
        <f t="shared" si="114"/>
        <v>1.010028653295129</v>
      </c>
      <c r="CO222" s="5">
        <v>4838</v>
      </c>
      <c r="CP222" s="139">
        <f t="shared" si="115"/>
        <v>1.0041511000415111</v>
      </c>
    </row>
    <row r="223" spans="2:94" x14ac:dyDescent="0.3">
      <c r="B223" s="5">
        <f t="shared" si="110"/>
        <v>247</v>
      </c>
      <c r="C223" s="5">
        <v>3</v>
      </c>
      <c r="D223" s="5">
        <f>VLOOKUP(B223,'DB-캐릭터별 스테이지 매칭'!$E$3:$F$302,2,0)</f>
        <v>1241</v>
      </c>
      <c r="E223" s="5">
        <f>VLOOKUP(D223,'DB-방치 재화'!$B$3:$I$1698,5,0)</f>
        <v>915</v>
      </c>
      <c r="F223" s="5">
        <f>VLOOKUP(D223,'DB-방치 재화'!$B$3:$I$1698,6,0)</f>
        <v>1220</v>
      </c>
      <c r="G223" s="355">
        <f>VLOOKUP(D223,'DB-방치 재화'!$B$3:$I$1698,7,0)</f>
        <v>4.4798611111111111</v>
      </c>
      <c r="H223" s="5">
        <f>INT(VLOOKUP(B223,'주요 재화 수급처 관리'!$C$269:$Q$329,15,0))</f>
        <v>5196708</v>
      </c>
      <c r="I223" s="5">
        <f>INT(VLOOKUP(B223,'주요 재화 수급처 관리'!$C$331:$Q$630,15,0))</f>
        <v>6367399</v>
      </c>
      <c r="J223" s="5">
        <f>INT(VLOOKUP(B223,'주요 재화 수급처 관리'!$C$632:$Q$931,15,0))</f>
        <v>23123</v>
      </c>
      <c r="K223" s="356">
        <f t="shared" si="105"/>
        <v>889318</v>
      </c>
      <c r="L223" s="5">
        <f t="shared" si="84"/>
        <v>1</v>
      </c>
      <c r="M223" s="140">
        <f t="shared" si="99"/>
        <v>0.17113103141450317</v>
      </c>
      <c r="N223" s="357">
        <f t="shared" si="106"/>
        <v>1046061</v>
      </c>
      <c r="O223" s="189" t="str">
        <f t="shared" si="85"/>
        <v>1</v>
      </c>
      <c r="P223" s="140">
        <f t="shared" si="86"/>
        <v>0.16428387792252377</v>
      </c>
      <c r="Q223" s="357">
        <f t="shared" si="107"/>
        <v>3944</v>
      </c>
      <c r="R223" s="189" t="str">
        <f t="shared" si="87"/>
        <v>1</v>
      </c>
      <c r="S223" s="30">
        <f t="shared" si="88"/>
        <v>0.17056610301431474</v>
      </c>
      <c r="T223" s="140">
        <f t="shared" si="89"/>
        <v>0.17113103141450317</v>
      </c>
      <c r="U223" s="140">
        <f t="shared" si="90"/>
        <v>0.16428387792252377</v>
      </c>
      <c r="V223" s="140">
        <f t="shared" si="91"/>
        <v>0.17056610301431474</v>
      </c>
      <c r="W223" s="353">
        <f t="shared" si="100"/>
        <v>10328482.799999999</v>
      </c>
      <c r="X223" s="353">
        <f t="shared" si="101"/>
        <v>28854766.40000001</v>
      </c>
      <c r="Y223" s="353">
        <f t="shared" si="102"/>
        <v>47047.960000000006</v>
      </c>
      <c r="Z223" s="358" t="str">
        <f t="shared" si="92"/>
        <v>0</v>
      </c>
      <c r="AA223" s="189" t="str">
        <f t="shared" si="93"/>
        <v>0</v>
      </c>
      <c r="AB223" s="189" t="str">
        <f t="shared" si="94"/>
        <v>0</v>
      </c>
      <c r="AC223" s="358" t="str">
        <f t="shared" si="95"/>
        <v>0</v>
      </c>
      <c r="AD223" s="358" t="str">
        <f t="shared" si="96"/>
        <v>0</v>
      </c>
      <c r="AE223" s="358" t="str">
        <f t="shared" si="97"/>
        <v>0</v>
      </c>
      <c r="AF223" s="140">
        <f t="shared" si="103"/>
        <v>0.17113103141450317</v>
      </c>
      <c r="AG223" s="140">
        <f t="shared" si="108"/>
        <v>5.6538965383856841</v>
      </c>
      <c r="AH223" s="140">
        <f t="shared" si="108"/>
        <v>4.1378131098146369</v>
      </c>
      <c r="AI223" s="140">
        <f t="shared" si="108"/>
        <v>5.6706534953638856</v>
      </c>
      <c r="AJ223" s="361">
        <f t="shared" si="109"/>
        <v>5.6738097331841644</v>
      </c>
      <c r="AK223" s="380" t="str">
        <f t="shared" si="104"/>
        <v>Item(1040101001,889318)
Item(1040302001,1046061)
Item(1040410001,3944)</v>
      </c>
      <c r="AL223" s="359"/>
      <c r="AN223" s="5">
        <v>273</v>
      </c>
      <c r="AO223" s="5">
        <v>1.0009999999999999</v>
      </c>
      <c r="AP223" s="5">
        <v>1.0009999999999999</v>
      </c>
      <c r="AQ223" s="5">
        <v>1.05</v>
      </c>
      <c r="CA223" s="5">
        <v>171</v>
      </c>
      <c r="CB223" s="5">
        <v>246920</v>
      </c>
      <c r="CC223" s="30">
        <f t="shared" si="111"/>
        <v>1.0214279804748905</v>
      </c>
      <c r="CD223" s="5">
        <v>711760</v>
      </c>
      <c r="CE223" s="30">
        <f t="shared" si="112"/>
        <v>1.0223645843807008</v>
      </c>
      <c r="CF223" s="5">
        <v>0</v>
      </c>
      <c r="CG223" s="30">
        <v>0</v>
      </c>
      <c r="CI223" s="5">
        <v>171</v>
      </c>
      <c r="CJ223" s="5">
        <v>687</v>
      </c>
      <c r="CK223" s="5">
        <v>532</v>
      </c>
      <c r="CL223" s="30">
        <f t="shared" si="113"/>
        <v>1.005671077504726</v>
      </c>
      <c r="CM223" s="5">
        <v>710</v>
      </c>
      <c r="CN223" s="140">
        <f t="shared" si="114"/>
        <v>1.0070921985815602</v>
      </c>
      <c r="CO223" s="5">
        <v>4855</v>
      </c>
      <c r="CP223" s="139">
        <f t="shared" si="115"/>
        <v>1.003513848697809</v>
      </c>
    </row>
    <row r="224" spans="2:94" x14ac:dyDescent="0.3">
      <c r="B224" s="5">
        <f t="shared" si="110"/>
        <v>247</v>
      </c>
      <c r="C224" s="5">
        <v>4</v>
      </c>
      <c r="D224" s="5">
        <f>VLOOKUP(B224,'DB-캐릭터별 스테이지 매칭'!$E$3:$F$302,2,0)</f>
        <v>1241</v>
      </c>
      <c r="E224" s="5">
        <f>VLOOKUP(D224,'DB-방치 재화'!$B$3:$I$1698,5,0)</f>
        <v>915</v>
      </c>
      <c r="F224" s="5">
        <f>VLOOKUP(D224,'DB-방치 재화'!$B$3:$I$1698,6,0)</f>
        <v>1220</v>
      </c>
      <c r="G224" s="355">
        <f>VLOOKUP(D224,'DB-방치 재화'!$B$3:$I$1698,7,0)</f>
        <v>4.4798611111111111</v>
      </c>
      <c r="H224" s="5">
        <f>INT(VLOOKUP(B224,'주요 재화 수급처 관리'!$C$269:$Q$329,15,0))</f>
        <v>5196708</v>
      </c>
      <c r="I224" s="5">
        <f>INT(VLOOKUP(B224,'주요 재화 수급처 관리'!$C$331:$Q$630,15,0))</f>
        <v>6367399</v>
      </c>
      <c r="J224" s="5">
        <f>INT(VLOOKUP(B224,'주요 재화 수급처 관리'!$C$632:$Q$931,15,0))</f>
        <v>23123</v>
      </c>
      <c r="K224" s="356">
        <f t="shared" si="105"/>
        <v>889318</v>
      </c>
      <c r="L224" s="5">
        <f t="shared" si="84"/>
        <v>1</v>
      </c>
      <c r="M224" s="140">
        <f t="shared" si="99"/>
        <v>0.17113103141450317</v>
      </c>
      <c r="N224" s="357">
        <f t="shared" si="106"/>
        <v>1046061</v>
      </c>
      <c r="O224" s="189" t="str">
        <f t="shared" si="85"/>
        <v>1</v>
      </c>
      <c r="P224" s="140">
        <f t="shared" si="86"/>
        <v>0.16428387792252377</v>
      </c>
      <c r="Q224" s="357">
        <f t="shared" si="107"/>
        <v>3944</v>
      </c>
      <c r="R224" s="189" t="str">
        <f t="shared" si="87"/>
        <v>1</v>
      </c>
      <c r="S224" s="30">
        <f t="shared" si="88"/>
        <v>0.17056610301431474</v>
      </c>
      <c r="T224" s="140">
        <f t="shared" si="89"/>
        <v>0.17113103141450317</v>
      </c>
      <c r="U224" s="140">
        <f t="shared" si="90"/>
        <v>0.16428387792252377</v>
      </c>
      <c r="V224" s="140">
        <f t="shared" si="91"/>
        <v>0.17056610301431474</v>
      </c>
      <c r="W224" s="353">
        <f t="shared" si="100"/>
        <v>10478506.399999999</v>
      </c>
      <c r="X224" s="353">
        <f t="shared" si="101"/>
        <v>29082185.20000001</v>
      </c>
      <c r="Y224" s="353">
        <f t="shared" si="102"/>
        <v>47728.560000000005</v>
      </c>
      <c r="Z224" s="358" t="str">
        <f t="shared" si="92"/>
        <v>0</v>
      </c>
      <c r="AA224" s="189" t="str">
        <f t="shared" si="93"/>
        <v>0</v>
      </c>
      <c r="AB224" s="189" t="str">
        <f t="shared" si="94"/>
        <v>0</v>
      </c>
      <c r="AC224" s="358" t="str">
        <f t="shared" si="95"/>
        <v>0</v>
      </c>
      <c r="AD224" s="358" t="str">
        <f t="shared" si="96"/>
        <v>0</v>
      </c>
      <c r="AE224" s="358" t="str">
        <f t="shared" si="97"/>
        <v>0</v>
      </c>
      <c r="AF224" s="140">
        <f t="shared" si="103"/>
        <v>0.17113103141450317</v>
      </c>
      <c r="AG224" s="140">
        <f t="shared" si="108"/>
        <v>5.825027569800187</v>
      </c>
      <c r="AH224" s="140">
        <f t="shared" si="108"/>
        <v>4.3020969877371611</v>
      </c>
      <c r="AI224" s="140">
        <f t="shared" si="108"/>
        <v>5.8412195983782</v>
      </c>
      <c r="AJ224" s="361">
        <f t="shared" si="109"/>
        <v>5.8449407645986673</v>
      </c>
      <c r="AK224" s="380" t="str">
        <f t="shared" si="104"/>
        <v>Item(1040101001,889318)
Item(1040302001,1046061)
Item(1040410001,3944)</v>
      </c>
      <c r="AL224" s="359"/>
      <c r="AN224" s="5">
        <v>274</v>
      </c>
      <c r="AO224" s="5">
        <v>1.0009999999999999</v>
      </c>
      <c r="AP224" s="5">
        <v>1.0009999999999999</v>
      </c>
      <c r="AQ224" s="5">
        <v>1.05</v>
      </c>
      <c r="CA224" s="5">
        <v>172</v>
      </c>
      <c r="CB224" s="5">
        <v>252270</v>
      </c>
      <c r="CC224" s="30">
        <f t="shared" si="111"/>
        <v>1.0216669366596469</v>
      </c>
      <c r="CD224" s="5">
        <v>726670</v>
      </c>
      <c r="CE224" s="30">
        <f t="shared" si="112"/>
        <v>1.0209480723839497</v>
      </c>
      <c r="CF224" s="5">
        <v>0</v>
      </c>
      <c r="CG224" s="30">
        <v>0</v>
      </c>
      <c r="CI224" s="5">
        <v>172</v>
      </c>
      <c r="CJ224" s="5">
        <v>694</v>
      </c>
      <c r="CK224" s="5">
        <v>537</v>
      </c>
      <c r="CL224" s="30">
        <f t="shared" si="113"/>
        <v>1.0093984962406015</v>
      </c>
      <c r="CM224" s="5">
        <v>717</v>
      </c>
      <c r="CN224" s="140">
        <f t="shared" si="114"/>
        <v>1.0098591549295775</v>
      </c>
      <c r="CO224" s="5">
        <v>4875</v>
      </c>
      <c r="CP224" s="139">
        <f t="shared" si="115"/>
        <v>1.004119464469619</v>
      </c>
    </row>
    <row r="225" spans="2:94" x14ac:dyDescent="0.3">
      <c r="B225" s="5">
        <f t="shared" si="110"/>
        <v>247</v>
      </c>
      <c r="C225" s="5">
        <v>5</v>
      </c>
      <c r="D225" s="5">
        <f>VLOOKUP(B225,'DB-캐릭터별 스테이지 매칭'!$E$3:$F$302,2,0)</f>
        <v>1241</v>
      </c>
      <c r="E225" s="5">
        <f>VLOOKUP(D225,'DB-방치 재화'!$B$3:$I$1698,5,0)</f>
        <v>915</v>
      </c>
      <c r="F225" s="5">
        <f>VLOOKUP(D225,'DB-방치 재화'!$B$3:$I$1698,6,0)</f>
        <v>1220</v>
      </c>
      <c r="G225" s="355">
        <f>VLOOKUP(D225,'DB-방치 재화'!$B$3:$I$1698,7,0)</f>
        <v>4.4798611111111111</v>
      </c>
      <c r="H225" s="5">
        <f>INT(VLOOKUP(B225,'주요 재화 수급처 관리'!$C$269:$Q$329,15,0))</f>
        <v>5196708</v>
      </c>
      <c r="I225" s="5">
        <f>INT(VLOOKUP(B225,'주요 재화 수급처 관리'!$C$331:$Q$630,15,0))</f>
        <v>6367399</v>
      </c>
      <c r="J225" s="5">
        <f>INT(VLOOKUP(B225,'주요 재화 수급처 관리'!$C$632:$Q$931,15,0))</f>
        <v>23123</v>
      </c>
      <c r="K225" s="356">
        <f t="shared" si="105"/>
        <v>889318</v>
      </c>
      <c r="L225" s="5">
        <f t="shared" si="84"/>
        <v>1</v>
      </c>
      <c r="M225" s="140">
        <f t="shared" si="99"/>
        <v>0.17113103141450317</v>
      </c>
      <c r="N225" s="357">
        <f t="shared" si="106"/>
        <v>1046061</v>
      </c>
      <c r="O225" s="189" t="str">
        <f t="shared" si="85"/>
        <v>1</v>
      </c>
      <c r="P225" s="140">
        <f t="shared" si="86"/>
        <v>0.16428387792252377</v>
      </c>
      <c r="Q225" s="357">
        <f t="shared" si="107"/>
        <v>3944</v>
      </c>
      <c r="R225" s="189" t="str">
        <f t="shared" si="87"/>
        <v>1</v>
      </c>
      <c r="S225" s="30">
        <f t="shared" si="88"/>
        <v>0.17056610301431474</v>
      </c>
      <c r="T225" s="140">
        <f t="shared" si="89"/>
        <v>0.17113103141450317</v>
      </c>
      <c r="U225" s="140">
        <f t="shared" si="90"/>
        <v>0.16428387792252377</v>
      </c>
      <c r="V225" s="140">
        <f t="shared" si="91"/>
        <v>0.17056610301431474</v>
      </c>
      <c r="W225" s="353">
        <f t="shared" si="100"/>
        <v>10628529.999999998</v>
      </c>
      <c r="X225" s="353">
        <f t="shared" si="101"/>
        <v>29309604.000000011</v>
      </c>
      <c r="Y225" s="353">
        <f t="shared" si="102"/>
        <v>48409.16</v>
      </c>
      <c r="Z225" s="358" t="str">
        <f t="shared" si="92"/>
        <v>0</v>
      </c>
      <c r="AA225" s="189" t="str">
        <f t="shared" si="93"/>
        <v>0</v>
      </c>
      <c r="AB225" s="189" t="str">
        <f t="shared" si="94"/>
        <v>0</v>
      </c>
      <c r="AC225" s="358" t="str">
        <f t="shared" si="95"/>
        <v>0</v>
      </c>
      <c r="AD225" s="358" t="str">
        <f t="shared" si="96"/>
        <v>0</v>
      </c>
      <c r="AE225" s="358" t="str">
        <f t="shared" si="97"/>
        <v>0</v>
      </c>
      <c r="AF225" s="140">
        <f t="shared" si="103"/>
        <v>0.17113103141450317</v>
      </c>
      <c r="AG225" s="140">
        <f t="shared" si="108"/>
        <v>5.9961586012146899</v>
      </c>
      <c r="AH225" s="140">
        <f t="shared" si="108"/>
        <v>4.4663808656596853</v>
      </c>
      <c r="AI225" s="140">
        <f t="shared" si="108"/>
        <v>6.0117857013925144</v>
      </c>
      <c r="AJ225" s="361">
        <f t="shared" si="109"/>
        <v>6.0160717960131702</v>
      </c>
      <c r="AK225" s="380" t="str">
        <f t="shared" si="104"/>
        <v>Item(1040101001,889318)
Item(1040302001,1046061)
Item(1040410001,3944)</v>
      </c>
      <c r="AL225" s="359"/>
      <c r="AN225" s="5">
        <v>275</v>
      </c>
      <c r="AO225" s="5">
        <v>1.0009999999999999</v>
      </c>
      <c r="AP225" s="5">
        <v>1.0009999999999999</v>
      </c>
      <c r="AQ225" s="5">
        <v>1.05</v>
      </c>
      <c r="CA225" s="5">
        <v>173</v>
      </c>
      <c r="CB225" s="5">
        <v>257220</v>
      </c>
      <c r="CC225" s="30">
        <f t="shared" si="111"/>
        <v>1.019621833749554</v>
      </c>
      <c r="CD225" s="5">
        <v>740900</v>
      </c>
      <c r="CE225" s="30">
        <f t="shared" si="112"/>
        <v>1.0195824789794543</v>
      </c>
      <c r="CF225" s="5">
        <v>0</v>
      </c>
      <c r="CG225" s="30">
        <v>0</v>
      </c>
      <c r="CI225" s="5">
        <v>173</v>
      </c>
      <c r="CJ225" s="5">
        <v>700</v>
      </c>
      <c r="CK225" s="5">
        <v>542</v>
      </c>
      <c r="CL225" s="30">
        <f t="shared" si="113"/>
        <v>1.0093109869646182</v>
      </c>
      <c r="CM225" s="5">
        <v>723</v>
      </c>
      <c r="CN225" s="140">
        <f t="shared" si="114"/>
        <v>1.00836820083682</v>
      </c>
      <c r="CO225" s="5">
        <v>4893</v>
      </c>
      <c r="CP225" s="139">
        <f t="shared" si="115"/>
        <v>1.0036923076923077</v>
      </c>
    </row>
    <row r="226" spans="2:94" x14ac:dyDescent="0.3">
      <c r="B226" s="5">
        <f t="shared" si="110"/>
        <v>248</v>
      </c>
      <c r="C226" s="5">
        <v>1</v>
      </c>
      <c r="D226" s="5">
        <f>VLOOKUP(B226,'DB-캐릭터별 스테이지 매칭'!$E$3:$F$302,2,0)</f>
        <v>1249</v>
      </c>
      <c r="E226" s="5">
        <f>VLOOKUP(D226,'DB-방치 재화'!$B$3:$I$1698,5,0)</f>
        <v>920</v>
      </c>
      <c r="F226" s="5">
        <f>VLOOKUP(D226,'DB-방치 재화'!$B$3:$I$1698,6,0)</f>
        <v>1227</v>
      </c>
      <c r="G226" s="355">
        <f>VLOOKUP(D226,'DB-방치 재화'!$B$3:$I$1698,7,0)</f>
        <v>4.4958333333333336</v>
      </c>
      <c r="H226" s="5">
        <f>INT(VLOOKUP(B226,'주요 재화 수급처 관리'!$C$269:$Q$329,15,0))</f>
        <v>5221181</v>
      </c>
      <c r="I226" s="5">
        <f>INT(VLOOKUP(B226,'주요 재화 수급처 관리'!$C$331:$Q$630,15,0))</f>
        <v>6401661</v>
      </c>
      <c r="J226" s="5">
        <f>INT(VLOOKUP(B226,'주요 재화 수급처 관리'!$C$632:$Q$931,15,0))</f>
        <v>23200</v>
      </c>
      <c r="K226" s="356">
        <f t="shared" si="105"/>
        <v>893765</v>
      </c>
      <c r="L226" s="5">
        <f t="shared" si="84"/>
        <v>1.0049999999999999</v>
      </c>
      <c r="M226" s="140">
        <f t="shared" si="99"/>
        <v>0.17118061986359026</v>
      </c>
      <c r="N226" s="357">
        <f t="shared" si="106"/>
        <v>1150668</v>
      </c>
      <c r="O226" s="189">
        <f t="shared" si="85"/>
        <v>1.1000000000000001</v>
      </c>
      <c r="P226" s="140">
        <f t="shared" si="86"/>
        <v>0.17974522549694524</v>
      </c>
      <c r="Q226" s="357">
        <f t="shared" si="107"/>
        <v>3948</v>
      </c>
      <c r="R226" s="189">
        <f t="shared" si="87"/>
        <v>1.0009999999999999</v>
      </c>
      <c r="S226" s="30">
        <f t="shared" si="88"/>
        <v>0.17017241379310344</v>
      </c>
      <c r="T226" s="140">
        <f t="shared" si="89"/>
        <v>0.17118061986359026</v>
      </c>
      <c r="U226" s="140">
        <f t="shared" si="90"/>
        <v>0.17974522549694524</v>
      </c>
      <c r="V226" s="140">
        <f t="shared" si="91"/>
        <v>0.17017241379310344</v>
      </c>
      <c r="W226" s="353">
        <f t="shared" si="100"/>
        <v>10779001.199999997</v>
      </c>
      <c r="X226" s="353">
        <f t="shared" si="101"/>
        <v>29439268.20000001</v>
      </c>
      <c r="Y226" s="353">
        <f t="shared" si="102"/>
        <v>49101.16</v>
      </c>
      <c r="Z226" s="358" t="str">
        <f t="shared" si="92"/>
        <v>0</v>
      </c>
      <c r="AA226" s="189" t="str">
        <f t="shared" si="93"/>
        <v>0</v>
      </c>
      <c r="AB226" s="189" t="str">
        <f t="shared" si="94"/>
        <v>0</v>
      </c>
      <c r="AC226" s="358" t="str">
        <f t="shared" si="95"/>
        <v>0</v>
      </c>
      <c r="AD226" s="358" t="str">
        <f t="shared" si="96"/>
        <v>0</v>
      </c>
      <c r="AE226" s="358" t="str">
        <f t="shared" si="97"/>
        <v>0</v>
      </c>
      <c r="AF226" s="140">
        <f t="shared" si="103"/>
        <v>0.17974522549694524</v>
      </c>
      <c r="AG226" s="140">
        <f t="shared" si="108"/>
        <v>6.1673392210782803</v>
      </c>
      <c r="AH226" s="140">
        <f t="shared" si="108"/>
        <v>4.6461260911566304</v>
      </c>
      <c r="AI226" s="140">
        <f t="shared" si="108"/>
        <v>6.1819581151856182</v>
      </c>
      <c r="AJ226" s="361">
        <f t="shared" si="109"/>
        <v>6.1958170215101154</v>
      </c>
      <c r="AK226" s="380" t="str">
        <f t="shared" si="104"/>
        <v>Item(1040101001,893765)
Item(1040302001,1150668)
Item(1040410001,3948)</v>
      </c>
      <c r="AL226" s="359"/>
      <c r="AN226" s="5">
        <v>276</v>
      </c>
      <c r="AO226" s="5">
        <v>1.0009999999999999</v>
      </c>
      <c r="AP226" s="5">
        <v>1.0009999999999999</v>
      </c>
      <c r="AQ226" s="5">
        <v>1.05</v>
      </c>
      <c r="CA226" s="5">
        <v>174</v>
      </c>
      <c r="CB226" s="5">
        <v>263520</v>
      </c>
      <c r="CC226" s="30">
        <f t="shared" si="111"/>
        <v>1.0244926522043387</v>
      </c>
      <c r="CD226" s="5">
        <v>757120</v>
      </c>
      <c r="CE226" s="30">
        <f t="shared" si="112"/>
        <v>1.0218922931569712</v>
      </c>
      <c r="CF226" s="5">
        <v>0</v>
      </c>
      <c r="CG226" s="30">
        <v>0</v>
      </c>
      <c r="CI226" s="5">
        <v>174</v>
      </c>
      <c r="CJ226" s="5">
        <v>707</v>
      </c>
      <c r="CK226" s="5">
        <v>546</v>
      </c>
      <c r="CL226" s="30">
        <f t="shared" si="113"/>
        <v>1.0073800738007379</v>
      </c>
      <c r="CM226" s="5">
        <v>728</v>
      </c>
      <c r="CN226" s="140">
        <f t="shared" si="114"/>
        <v>1.0069156293222683</v>
      </c>
      <c r="CO226" s="5">
        <v>4913</v>
      </c>
      <c r="CP226" s="139">
        <f t="shared" si="115"/>
        <v>1.0040874718986308</v>
      </c>
    </row>
    <row r="227" spans="2:94" x14ac:dyDescent="0.3">
      <c r="B227" s="5">
        <f t="shared" si="110"/>
        <v>248</v>
      </c>
      <c r="C227" s="5">
        <v>2</v>
      </c>
      <c r="D227" s="5">
        <f>VLOOKUP(B227,'DB-캐릭터별 스테이지 매칭'!$E$3:$F$302,2,0)</f>
        <v>1249</v>
      </c>
      <c r="E227" s="5">
        <f>VLOOKUP(D227,'DB-방치 재화'!$B$3:$I$1698,5,0)</f>
        <v>920</v>
      </c>
      <c r="F227" s="5">
        <f>VLOOKUP(D227,'DB-방치 재화'!$B$3:$I$1698,6,0)</f>
        <v>1227</v>
      </c>
      <c r="G227" s="355">
        <f>VLOOKUP(D227,'DB-방치 재화'!$B$3:$I$1698,7,0)</f>
        <v>4.4958333333333336</v>
      </c>
      <c r="H227" s="5">
        <f>INT(VLOOKUP(B227,'주요 재화 수급처 관리'!$C$269:$Q$329,15,0))</f>
        <v>5221181</v>
      </c>
      <c r="I227" s="5">
        <f>INT(VLOOKUP(B227,'주요 재화 수급처 관리'!$C$331:$Q$630,15,0))</f>
        <v>6401661</v>
      </c>
      <c r="J227" s="5">
        <f>INT(VLOOKUP(B227,'주요 재화 수급처 관리'!$C$632:$Q$931,15,0))</f>
        <v>23200</v>
      </c>
      <c r="K227" s="356">
        <f t="shared" si="105"/>
        <v>893765</v>
      </c>
      <c r="L227" s="5">
        <f t="shared" si="84"/>
        <v>1</v>
      </c>
      <c r="M227" s="140">
        <f t="shared" si="99"/>
        <v>0.17118061986359026</v>
      </c>
      <c r="N227" s="357">
        <f t="shared" si="106"/>
        <v>1150668</v>
      </c>
      <c r="O227" s="189" t="str">
        <f t="shared" si="85"/>
        <v>1</v>
      </c>
      <c r="P227" s="140">
        <f t="shared" si="86"/>
        <v>0.17974522549694524</v>
      </c>
      <c r="Q227" s="357">
        <f t="shared" si="107"/>
        <v>3948</v>
      </c>
      <c r="R227" s="189" t="str">
        <f t="shared" si="87"/>
        <v>1</v>
      </c>
      <c r="S227" s="30">
        <f t="shared" si="88"/>
        <v>0.17017241379310344</v>
      </c>
      <c r="T227" s="140">
        <f t="shared" si="89"/>
        <v>0.17118061986359026</v>
      </c>
      <c r="U227" s="140">
        <f t="shared" si="90"/>
        <v>0.17974522549694524</v>
      </c>
      <c r="V227" s="140">
        <f t="shared" si="91"/>
        <v>0.17017241379310344</v>
      </c>
      <c r="W227" s="353">
        <f t="shared" si="100"/>
        <v>10929472.399999997</v>
      </c>
      <c r="X227" s="353">
        <f t="shared" si="101"/>
        <v>29568932.40000001</v>
      </c>
      <c r="Y227" s="353">
        <f t="shared" si="102"/>
        <v>49793.16</v>
      </c>
      <c r="Z227" s="358" t="str">
        <f t="shared" si="92"/>
        <v>0</v>
      </c>
      <c r="AA227" s="189" t="str">
        <f t="shared" si="93"/>
        <v>0</v>
      </c>
      <c r="AB227" s="189" t="str">
        <f t="shared" si="94"/>
        <v>0</v>
      </c>
      <c r="AC227" s="358" t="str">
        <f t="shared" si="95"/>
        <v>0</v>
      </c>
      <c r="AD227" s="358" t="str">
        <f t="shared" si="96"/>
        <v>0</v>
      </c>
      <c r="AE227" s="358" t="str">
        <f t="shared" si="97"/>
        <v>0</v>
      </c>
      <c r="AF227" s="140">
        <f t="shared" si="103"/>
        <v>0.17974522549694524</v>
      </c>
      <c r="AG227" s="140">
        <f t="shared" si="108"/>
        <v>6.3385198409418706</v>
      </c>
      <c r="AH227" s="140">
        <f t="shared" si="108"/>
        <v>4.8258713166535756</v>
      </c>
      <c r="AI227" s="140">
        <f t="shared" si="108"/>
        <v>6.352130528978722</v>
      </c>
      <c r="AJ227" s="361">
        <f t="shared" si="109"/>
        <v>6.3755622470070605</v>
      </c>
      <c r="AK227" s="380" t="str">
        <f t="shared" si="104"/>
        <v>Item(1040101001,893765)
Item(1040302001,1150668)
Item(1040410001,3948)</v>
      </c>
      <c r="AL227" s="359"/>
      <c r="AN227" s="5">
        <v>277</v>
      </c>
      <c r="AO227" s="5">
        <v>1.0009999999999999</v>
      </c>
      <c r="AP227" s="5">
        <v>1.0009999999999999</v>
      </c>
      <c r="AQ227" s="5">
        <v>1.05</v>
      </c>
      <c r="CA227" s="5">
        <v>175</v>
      </c>
      <c r="CB227" s="5">
        <v>269220</v>
      </c>
      <c r="CC227" s="30">
        <f t="shared" si="111"/>
        <v>1.0216302367941712</v>
      </c>
      <c r="CD227" s="5">
        <v>774470</v>
      </c>
      <c r="CE227" s="30">
        <f t="shared" si="112"/>
        <v>1.02291578613694</v>
      </c>
      <c r="CF227" s="5">
        <v>0</v>
      </c>
      <c r="CG227" s="30">
        <v>0</v>
      </c>
      <c r="CI227" s="5">
        <v>175</v>
      </c>
      <c r="CJ227" s="5">
        <v>713</v>
      </c>
      <c r="CK227" s="5">
        <v>551</v>
      </c>
      <c r="CL227" s="30">
        <f t="shared" si="113"/>
        <v>1.0091575091575091</v>
      </c>
      <c r="CM227" s="5">
        <v>734</v>
      </c>
      <c r="CN227" s="140">
        <f t="shared" si="114"/>
        <v>1.0082417582417582</v>
      </c>
      <c r="CO227" s="5">
        <v>4930</v>
      </c>
      <c r="CP227" s="139">
        <f t="shared" si="115"/>
        <v>1.0034602076124568</v>
      </c>
    </row>
    <row r="228" spans="2:94" x14ac:dyDescent="0.3">
      <c r="B228" s="5">
        <f t="shared" si="110"/>
        <v>248</v>
      </c>
      <c r="C228" s="5">
        <v>3</v>
      </c>
      <c r="D228" s="5">
        <f>VLOOKUP(B228,'DB-캐릭터별 스테이지 매칭'!$E$3:$F$302,2,0)</f>
        <v>1249</v>
      </c>
      <c r="E228" s="5">
        <f>VLOOKUP(D228,'DB-방치 재화'!$B$3:$I$1698,5,0)</f>
        <v>920</v>
      </c>
      <c r="F228" s="5">
        <f>VLOOKUP(D228,'DB-방치 재화'!$B$3:$I$1698,6,0)</f>
        <v>1227</v>
      </c>
      <c r="G228" s="355">
        <f>VLOOKUP(D228,'DB-방치 재화'!$B$3:$I$1698,7,0)</f>
        <v>4.4958333333333336</v>
      </c>
      <c r="H228" s="5">
        <f>INT(VLOOKUP(B228,'주요 재화 수급처 관리'!$C$269:$Q$329,15,0))</f>
        <v>5221181</v>
      </c>
      <c r="I228" s="5">
        <f>INT(VLOOKUP(B228,'주요 재화 수급처 관리'!$C$331:$Q$630,15,0))</f>
        <v>6401661</v>
      </c>
      <c r="J228" s="5">
        <f>INT(VLOOKUP(B228,'주요 재화 수급처 관리'!$C$632:$Q$931,15,0))</f>
        <v>23200</v>
      </c>
      <c r="K228" s="356">
        <f t="shared" si="105"/>
        <v>893765</v>
      </c>
      <c r="L228" s="5">
        <f t="shared" si="84"/>
        <v>1</v>
      </c>
      <c r="M228" s="140">
        <f t="shared" si="99"/>
        <v>0.17118061986359026</v>
      </c>
      <c r="N228" s="357">
        <f t="shared" si="106"/>
        <v>1150668</v>
      </c>
      <c r="O228" s="189" t="str">
        <f t="shared" si="85"/>
        <v>1</v>
      </c>
      <c r="P228" s="140">
        <f t="shared" si="86"/>
        <v>0.17974522549694524</v>
      </c>
      <c r="Q228" s="357">
        <f t="shared" si="107"/>
        <v>3948</v>
      </c>
      <c r="R228" s="189" t="str">
        <f t="shared" si="87"/>
        <v>1</v>
      </c>
      <c r="S228" s="30">
        <f t="shared" si="88"/>
        <v>0.17017241379310344</v>
      </c>
      <c r="T228" s="140">
        <f t="shared" si="89"/>
        <v>0.17118061986359026</v>
      </c>
      <c r="U228" s="140">
        <f t="shared" si="90"/>
        <v>0.17974522549694524</v>
      </c>
      <c r="V228" s="140">
        <f t="shared" si="91"/>
        <v>0.17017241379310344</v>
      </c>
      <c r="W228" s="353">
        <f t="shared" si="100"/>
        <v>11079943.599999996</v>
      </c>
      <c r="X228" s="353">
        <f t="shared" si="101"/>
        <v>29698596.600000009</v>
      </c>
      <c r="Y228" s="353">
        <f t="shared" si="102"/>
        <v>50485.16</v>
      </c>
      <c r="Z228" s="358" t="str">
        <f t="shared" si="92"/>
        <v>0</v>
      </c>
      <c r="AA228" s="189" t="str">
        <f t="shared" si="93"/>
        <v>0</v>
      </c>
      <c r="AB228" s="189" t="str">
        <f t="shared" si="94"/>
        <v>0</v>
      </c>
      <c r="AC228" s="358" t="str">
        <f t="shared" si="95"/>
        <v>0</v>
      </c>
      <c r="AD228" s="358" t="str">
        <f t="shared" si="96"/>
        <v>0</v>
      </c>
      <c r="AE228" s="358" t="str">
        <f t="shared" si="97"/>
        <v>0</v>
      </c>
      <c r="AF228" s="140">
        <f t="shared" si="103"/>
        <v>0.17974522549694524</v>
      </c>
      <c r="AG228" s="140">
        <f t="shared" si="108"/>
        <v>6.5097004608054609</v>
      </c>
      <c r="AH228" s="140">
        <f t="shared" si="108"/>
        <v>5.0056165421505208</v>
      </c>
      <c r="AI228" s="140">
        <f t="shared" si="108"/>
        <v>6.5223029427718258</v>
      </c>
      <c r="AJ228" s="361">
        <f t="shared" si="109"/>
        <v>6.5553074725040057</v>
      </c>
      <c r="AK228" s="380" t="str">
        <f t="shared" si="104"/>
        <v>Item(1040101001,893765)
Item(1040302001,1150668)
Item(1040410001,3948)</v>
      </c>
      <c r="AL228" s="359"/>
      <c r="AN228" s="5">
        <v>278</v>
      </c>
      <c r="AO228" s="5">
        <v>1.0009999999999999</v>
      </c>
      <c r="AP228" s="5">
        <v>1.0009999999999999</v>
      </c>
      <c r="AQ228" s="5">
        <v>1.05</v>
      </c>
      <c r="CA228" s="5">
        <v>176</v>
      </c>
      <c r="CB228" s="5">
        <v>274070</v>
      </c>
      <c r="CC228" s="30">
        <f t="shared" si="111"/>
        <v>1.0180150063145383</v>
      </c>
      <c r="CD228" s="5">
        <v>789510</v>
      </c>
      <c r="CE228" s="30">
        <f t="shared" si="112"/>
        <v>1.0194197322039589</v>
      </c>
      <c r="CF228" s="5">
        <v>0</v>
      </c>
      <c r="CG228" s="30">
        <v>0</v>
      </c>
      <c r="CI228" s="5">
        <v>176</v>
      </c>
      <c r="CJ228" s="5">
        <v>720</v>
      </c>
      <c r="CK228" s="5">
        <v>556</v>
      </c>
      <c r="CL228" s="30">
        <f t="shared" si="113"/>
        <v>1.0090744101633393</v>
      </c>
      <c r="CM228" s="5">
        <v>741</v>
      </c>
      <c r="CN228" s="140">
        <f t="shared" si="114"/>
        <v>1.0095367847411445</v>
      </c>
      <c r="CO228" s="5">
        <v>4950</v>
      </c>
      <c r="CP228" s="139">
        <f t="shared" si="115"/>
        <v>1.0040567951318458</v>
      </c>
    </row>
    <row r="229" spans="2:94" x14ac:dyDescent="0.3">
      <c r="B229" s="5">
        <f t="shared" si="110"/>
        <v>248</v>
      </c>
      <c r="C229" s="5">
        <v>4</v>
      </c>
      <c r="D229" s="5">
        <f>VLOOKUP(B229,'DB-캐릭터별 스테이지 매칭'!$E$3:$F$302,2,0)</f>
        <v>1249</v>
      </c>
      <c r="E229" s="5">
        <f>VLOOKUP(D229,'DB-방치 재화'!$B$3:$I$1698,5,0)</f>
        <v>920</v>
      </c>
      <c r="F229" s="5">
        <f>VLOOKUP(D229,'DB-방치 재화'!$B$3:$I$1698,6,0)</f>
        <v>1227</v>
      </c>
      <c r="G229" s="355">
        <f>VLOOKUP(D229,'DB-방치 재화'!$B$3:$I$1698,7,0)</f>
        <v>4.4958333333333336</v>
      </c>
      <c r="H229" s="5">
        <f>INT(VLOOKUP(B229,'주요 재화 수급처 관리'!$C$269:$Q$329,15,0))</f>
        <v>5221181</v>
      </c>
      <c r="I229" s="5">
        <f>INT(VLOOKUP(B229,'주요 재화 수급처 관리'!$C$331:$Q$630,15,0))</f>
        <v>6401661</v>
      </c>
      <c r="J229" s="5">
        <f>INT(VLOOKUP(B229,'주요 재화 수급처 관리'!$C$632:$Q$931,15,0))</f>
        <v>23200</v>
      </c>
      <c r="K229" s="356">
        <f t="shared" si="105"/>
        <v>893765</v>
      </c>
      <c r="L229" s="5">
        <f t="shared" si="84"/>
        <v>1</v>
      </c>
      <c r="M229" s="140">
        <f t="shared" si="99"/>
        <v>0.17118061986359026</v>
      </c>
      <c r="N229" s="357">
        <f t="shared" si="106"/>
        <v>1150668</v>
      </c>
      <c r="O229" s="189" t="str">
        <f t="shared" si="85"/>
        <v>1</v>
      </c>
      <c r="P229" s="140">
        <f t="shared" si="86"/>
        <v>0.17974522549694524</v>
      </c>
      <c r="Q229" s="357">
        <f t="shared" si="107"/>
        <v>3948</v>
      </c>
      <c r="R229" s="189" t="str">
        <f t="shared" si="87"/>
        <v>1</v>
      </c>
      <c r="S229" s="30">
        <f t="shared" si="88"/>
        <v>0.17017241379310344</v>
      </c>
      <c r="T229" s="140">
        <f t="shared" si="89"/>
        <v>0.17118061986359026</v>
      </c>
      <c r="U229" s="140">
        <f t="shared" si="90"/>
        <v>0.17974522549694524</v>
      </c>
      <c r="V229" s="140">
        <f t="shared" si="91"/>
        <v>0.17017241379310344</v>
      </c>
      <c r="W229" s="353">
        <f t="shared" si="100"/>
        <v>11230414.799999995</v>
      </c>
      <c r="X229" s="353">
        <f t="shared" si="101"/>
        <v>29828260.800000008</v>
      </c>
      <c r="Y229" s="353">
        <f t="shared" si="102"/>
        <v>51177.16</v>
      </c>
      <c r="Z229" s="358" t="str">
        <f t="shared" si="92"/>
        <v>0</v>
      </c>
      <c r="AA229" s="189" t="str">
        <f t="shared" si="93"/>
        <v>0</v>
      </c>
      <c r="AB229" s="189" t="str">
        <f t="shared" si="94"/>
        <v>0</v>
      </c>
      <c r="AC229" s="358" t="str">
        <f t="shared" si="95"/>
        <v>0</v>
      </c>
      <c r="AD229" s="358" t="str">
        <f t="shared" si="96"/>
        <v>0</v>
      </c>
      <c r="AE229" s="358" t="str">
        <f t="shared" si="97"/>
        <v>0</v>
      </c>
      <c r="AF229" s="140">
        <f t="shared" si="103"/>
        <v>0.17974522549694524</v>
      </c>
      <c r="AG229" s="140">
        <f t="shared" si="108"/>
        <v>6.6808810806690513</v>
      </c>
      <c r="AH229" s="140">
        <f t="shared" si="108"/>
        <v>5.1853617676474659</v>
      </c>
      <c r="AI229" s="140">
        <f t="shared" si="108"/>
        <v>6.6924753565649295</v>
      </c>
      <c r="AJ229" s="361">
        <f t="shared" si="109"/>
        <v>6.7350526980009509</v>
      </c>
      <c r="AK229" s="380" t="str">
        <f t="shared" si="104"/>
        <v>Item(1040101001,893765)
Item(1040302001,1150668)
Item(1040410001,3948)</v>
      </c>
      <c r="AL229" s="359"/>
      <c r="AN229" s="5">
        <v>279</v>
      </c>
      <c r="AO229" s="5">
        <v>1.0009999999999999</v>
      </c>
      <c r="AP229" s="5">
        <v>1.0009999999999999</v>
      </c>
      <c r="AQ229" s="5">
        <v>1.05</v>
      </c>
      <c r="CA229" s="5">
        <v>177</v>
      </c>
      <c r="CB229" s="5">
        <v>279890</v>
      </c>
      <c r="CC229" s="30">
        <f t="shared" si="111"/>
        <v>1.0212354507972417</v>
      </c>
      <c r="CD229" s="5">
        <v>806860</v>
      </c>
      <c r="CE229" s="30">
        <f t="shared" si="112"/>
        <v>1.0219756557865005</v>
      </c>
      <c r="CF229" s="5">
        <v>0</v>
      </c>
      <c r="CG229" s="30">
        <v>0</v>
      </c>
      <c r="CI229" s="5">
        <v>177</v>
      </c>
      <c r="CJ229" s="5">
        <v>726</v>
      </c>
      <c r="CK229" s="5">
        <v>559</v>
      </c>
      <c r="CL229" s="30">
        <f t="shared" si="113"/>
        <v>1.0053956834532374</v>
      </c>
      <c r="CM229" s="5">
        <v>746</v>
      </c>
      <c r="CN229" s="140">
        <f t="shared" si="114"/>
        <v>1.0067476383265856</v>
      </c>
      <c r="CO229" s="5">
        <v>4968</v>
      </c>
      <c r="CP229" s="139">
        <f t="shared" si="115"/>
        <v>1.0036363636363637</v>
      </c>
    </row>
    <row r="230" spans="2:94" x14ac:dyDescent="0.3">
      <c r="B230" s="5">
        <f t="shared" si="110"/>
        <v>248</v>
      </c>
      <c r="C230" s="5">
        <v>5</v>
      </c>
      <c r="D230" s="5">
        <f>VLOOKUP(B230,'DB-캐릭터별 스테이지 매칭'!$E$3:$F$302,2,0)</f>
        <v>1249</v>
      </c>
      <c r="E230" s="5">
        <f>VLOOKUP(D230,'DB-방치 재화'!$B$3:$I$1698,5,0)</f>
        <v>920</v>
      </c>
      <c r="F230" s="5">
        <f>VLOOKUP(D230,'DB-방치 재화'!$B$3:$I$1698,6,0)</f>
        <v>1227</v>
      </c>
      <c r="G230" s="355">
        <f>VLOOKUP(D230,'DB-방치 재화'!$B$3:$I$1698,7,0)</f>
        <v>4.4958333333333336</v>
      </c>
      <c r="H230" s="5">
        <f>INT(VLOOKUP(B230,'주요 재화 수급처 관리'!$C$269:$Q$329,15,0))</f>
        <v>5221181</v>
      </c>
      <c r="I230" s="5">
        <f>INT(VLOOKUP(B230,'주요 재화 수급처 관리'!$C$331:$Q$630,15,0))</f>
        <v>6401661</v>
      </c>
      <c r="J230" s="5">
        <f>INT(VLOOKUP(B230,'주요 재화 수급처 관리'!$C$632:$Q$931,15,0))</f>
        <v>23200</v>
      </c>
      <c r="K230" s="356">
        <f t="shared" si="105"/>
        <v>893765</v>
      </c>
      <c r="L230" s="5">
        <f t="shared" si="84"/>
        <v>1</v>
      </c>
      <c r="M230" s="140">
        <f t="shared" si="99"/>
        <v>0.17118061986359026</v>
      </c>
      <c r="N230" s="357">
        <f t="shared" si="106"/>
        <v>1150668</v>
      </c>
      <c r="O230" s="189" t="str">
        <f t="shared" si="85"/>
        <v>1</v>
      </c>
      <c r="P230" s="140">
        <f t="shared" si="86"/>
        <v>0.17974522549694524</v>
      </c>
      <c r="Q230" s="357">
        <f t="shared" si="107"/>
        <v>3948</v>
      </c>
      <c r="R230" s="189" t="str">
        <f t="shared" si="87"/>
        <v>1</v>
      </c>
      <c r="S230" s="30">
        <f t="shared" si="88"/>
        <v>0.17017241379310344</v>
      </c>
      <c r="T230" s="140">
        <f t="shared" si="89"/>
        <v>0.17118061986359026</v>
      </c>
      <c r="U230" s="140">
        <f t="shared" si="90"/>
        <v>0.17974522549694524</v>
      </c>
      <c r="V230" s="140">
        <f t="shared" si="91"/>
        <v>0.17017241379310344</v>
      </c>
      <c r="W230" s="353">
        <f t="shared" si="100"/>
        <v>11380885.999999994</v>
      </c>
      <c r="X230" s="353">
        <f t="shared" si="101"/>
        <v>29957925.000000007</v>
      </c>
      <c r="Y230" s="353">
        <f t="shared" si="102"/>
        <v>51869.16</v>
      </c>
      <c r="Z230" s="358" t="str">
        <f t="shared" si="92"/>
        <v>0</v>
      </c>
      <c r="AA230" s="189" t="str">
        <f t="shared" si="93"/>
        <v>0</v>
      </c>
      <c r="AB230" s="189" t="str">
        <f t="shared" si="94"/>
        <v>0</v>
      </c>
      <c r="AC230" s="358" t="str">
        <f t="shared" si="95"/>
        <v>0</v>
      </c>
      <c r="AD230" s="358" t="str">
        <f t="shared" si="96"/>
        <v>0</v>
      </c>
      <c r="AE230" s="358" t="str">
        <f t="shared" si="97"/>
        <v>0</v>
      </c>
      <c r="AF230" s="140">
        <f t="shared" si="103"/>
        <v>0.17974522549694524</v>
      </c>
      <c r="AG230" s="140">
        <f t="shared" si="108"/>
        <v>6.8520617005326416</v>
      </c>
      <c r="AH230" s="140">
        <f t="shared" si="108"/>
        <v>5.3651069931444111</v>
      </c>
      <c r="AI230" s="140">
        <f t="shared" si="108"/>
        <v>6.8626477703580333</v>
      </c>
      <c r="AJ230" s="361">
        <f t="shared" si="109"/>
        <v>6.914797923497896</v>
      </c>
      <c r="AK230" s="380" t="str">
        <f t="shared" si="104"/>
        <v>Item(1040101001,893765)
Item(1040302001,1150668)
Item(1040410001,3948)</v>
      </c>
      <c r="AL230" s="359"/>
      <c r="AN230" s="5">
        <v>280</v>
      </c>
      <c r="AO230" s="5">
        <v>1.0009999999999999</v>
      </c>
      <c r="AP230" s="5">
        <v>1.0009999999999999</v>
      </c>
      <c r="AQ230" s="5">
        <v>1.0009999999999999</v>
      </c>
      <c r="CA230" s="5">
        <v>178</v>
      </c>
      <c r="CB230" s="5">
        <v>285790</v>
      </c>
      <c r="CC230" s="30">
        <f t="shared" si="111"/>
        <v>1.0210797098860267</v>
      </c>
      <c r="CD230" s="5">
        <v>823500</v>
      </c>
      <c r="CE230" s="30">
        <f t="shared" si="112"/>
        <v>1.0206231564335819</v>
      </c>
      <c r="CF230" s="5">
        <v>0</v>
      </c>
      <c r="CG230" s="30">
        <v>0</v>
      </c>
      <c r="CI230" s="5">
        <v>178</v>
      </c>
      <c r="CJ230" s="5">
        <v>733</v>
      </c>
      <c r="CK230" s="5">
        <v>564</v>
      </c>
      <c r="CL230" s="30">
        <f t="shared" si="113"/>
        <v>1.0089445438282647</v>
      </c>
      <c r="CM230" s="5">
        <v>753</v>
      </c>
      <c r="CN230" s="140">
        <f t="shared" si="114"/>
        <v>1.0093833780160857</v>
      </c>
      <c r="CO230" s="5">
        <v>4988</v>
      </c>
      <c r="CP230" s="139">
        <f t="shared" si="115"/>
        <v>1.0040257648953301</v>
      </c>
    </row>
    <row r="231" spans="2:94" x14ac:dyDescent="0.3">
      <c r="B231" s="5">
        <f t="shared" si="110"/>
        <v>249</v>
      </c>
      <c r="C231" s="5">
        <v>1</v>
      </c>
      <c r="D231" s="5">
        <f>VLOOKUP(B231,'DB-캐릭터별 스테이지 매칭'!$E$3:$F$302,2,0)</f>
        <v>1257</v>
      </c>
      <c r="E231" s="5">
        <f>VLOOKUP(D231,'DB-방치 재화'!$B$3:$I$1698,5,0)</f>
        <v>926</v>
      </c>
      <c r="F231" s="5">
        <f>VLOOKUP(D231,'DB-방치 재화'!$B$3:$I$1698,6,0)</f>
        <v>1234</v>
      </c>
      <c r="G231" s="355">
        <f>VLOOKUP(D231,'DB-방치 재화'!$B$3:$I$1698,7,0)</f>
        <v>4.5118055555555552</v>
      </c>
      <c r="H231" s="5">
        <f>INT(VLOOKUP(B231,'주요 재화 수급처 관리'!$C$269:$Q$329,15,0))</f>
        <v>5250549</v>
      </c>
      <c r="I231" s="5">
        <f>INT(VLOOKUP(B231,'주요 재화 수급처 관리'!$C$331:$Q$630,15,0))</f>
        <v>6435924</v>
      </c>
      <c r="J231" s="5">
        <f>INT(VLOOKUP(B231,'주요 재화 수급처 관리'!$C$632:$Q$931,15,0))</f>
        <v>23277</v>
      </c>
      <c r="K231" s="356">
        <f t="shared" si="105"/>
        <v>898234</v>
      </c>
      <c r="L231" s="5">
        <f t="shared" si="84"/>
        <v>1.0049999999999999</v>
      </c>
      <c r="M231" s="140">
        <f t="shared" si="99"/>
        <v>0.17107430099214388</v>
      </c>
      <c r="N231" s="357">
        <f t="shared" si="106"/>
        <v>1265735</v>
      </c>
      <c r="O231" s="189">
        <f t="shared" si="85"/>
        <v>1.1000000000000001</v>
      </c>
      <c r="P231" s="140">
        <f t="shared" si="86"/>
        <v>0.19666717630599739</v>
      </c>
      <c r="Q231" s="357">
        <f t="shared" si="107"/>
        <v>3952</v>
      </c>
      <c r="R231" s="189">
        <f t="shared" si="87"/>
        <v>1.0009999999999999</v>
      </c>
      <c r="S231" s="30">
        <f t="shared" si="88"/>
        <v>0.16978132920909053</v>
      </c>
      <c r="T231" s="140">
        <f t="shared" si="89"/>
        <v>0.17107430099214388</v>
      </c>
      <c r="U231" s="140">
        <f t="shared" si="90"/>
        <v>0.19666717630599739</v>
      </c>
      <c r="V231" s="140">
        <f t="shared" si="91"/>
        <v>0.16978132920909053</v>
      </c>
      <c r="W231" s="353">
        <f t="shared" si="100"/>
        <v>11532761.799999995</v>
      </c>
      <c r="X231" s="353">
        <f t="shared" si="101"/>
        <v>29979374.800000008</v>
      </c>
      <c r="Y231" s="353">
        <f t="shared" si="102"/>
        <v>52572.560000000005</v>
      </c>
      <c r="Z231" s="358" t="str">
        <f t="shared" si="92"/>
        <v>0</v>
      </c>
      <c r="AA231" s="189" t="str">
        <f t="shared" si="93"/>
        <v>0</v>
      </c>
      <c r="AB231" s="189" t="str">
        <f t="shared" si="94"/>
        <v>0</v>
      </c>
      <c r="AC231" s="358" t="str">
        <f t="shared" si="95"/>
        <v>0</v>
      </c>
      <c r="AD231" s="358" t="str">
        <f t="shared" si="96"/>
        <v>0</v>
      </c>
      <c r="AE231" s="358" t="str">
        <f t="shared" si="97"/>
        <v>0</v>
      </c>
      <c r="AF231" s="140">
        <f t="shared" si="103"/>
        <v>0.19666717630599739</v>
      </c>
      <c r="AG231" s="140">
        <f t="shared" si="108"/>
        <v>7.0231360015247857</v>
      </c>
      <c r="AH231" s="140">
        <f t="shared" si="108"/>
        <v>5.5617741694504081</v>
      </c>
      <c r="AI231" s="140">
        <f t="shared" si="108"/>
        <v>7.0324290995671239</v>
      </c>
      <c r="AJ231" s="361">
        <f t="shared" si="109"/>
        <v>7.1114650998038931</v>
      </c>
      <c r="AK231" s="380" t="str">
        <f t="shared" si="104"/>
        <v>Item(1040101001,898234)
Item(1040302001,1265735)
Item(1040410001,3952)</v>
      </c>
      <c r="AL231" s="359"/>
      <c r="AN231" s="5">
        <v>281</v>
      </c>
      <c r="AO231" s="5">
        <v>1.0009999999999999</v>
      </c>
      <c r="AP231" s="5">
        <v>1.0009999999999999</v>
      </c>
      <c r="AQ231" s="5">
        <v>1.0009999999999999</v>
      </c>
      <c r="CA231" s="5">
        <v>179</v>
      </c>
      <c r="CB231" s="5">
        <v>291390</v>
      </c>
      <c r="CC231" s="30">
        <f t="shared" si="111"/>
        <v>1.0195948073760452</v>
      </c>
      <c r="CD231" s="5">
        <v>839400</v>
      </c>
      <c r="CE231" s="30">
        <f t="shared" si="112"/>
        <v>1.0193078324225866</v>
      </c>
      <c r="CF231" s="5">
        <v>0</v>
      </c>
      <c r="CG231" s="30">
        <v>0</v>
      </c>
      <c r="CI231" s="5">
        <v>179</v>
      </c>
      <c r="CJ231" s="5">
        <v>740</v>
      </c>
      <c r="CK231" s="5">
        <v>569</v>
      </c>
      <c r="CL231" s="30">
        <f t="shared" si="113"/>
        <v>1.0088652482269505</v>
      </c>
      <c r="CM231" s="5">
        <v>759</v>
      </c>
      <c r="CN231" s="140">
        <f t="shared" si="114"/>
        <v>1.0079681274900398</v>
      </c>
      <c r="CO231" s="5">
        <v>5008</v>
      </c>
      <c r="CP231" s="139">
        <f t="shared" si="115"/>
        <v>1.004009623095429</v>
      </c>
    </row>
    <row r="232" spans="2:94" x14ac:dyDescent="0.3">
      <c r="B232" s="5">
        <f t="shared" si="110"/>
        <v>249</v>
      </c>
      <c r="C232" s="5">
        <v>2</v>
      </c>
      <c r="D232" s="5">
        <f>VLOOKUP(B232,'DB-캐릭터별 스테이지 매칭'!$E$3:$F$302,2,0)</f>
        <v>1257</v>
      </c>
      <c r="E232" s="5">
        <f>VLOOKUP(D232,'DB-방치 재화'!$B$3:$I$1698,5,0)</f>
        <v>926</v>
      </c>
      <c r="F232" s="5">
        <f>VLOOKUP(D232,'DB-방치 재화'!$B$3:$I$1698,6,0)</f>
        <v>1234</v>
      </c>
      <c r="G232" s="355">
        <f>VLOOKUP(D232,'DB-방치 재화'!$B$3:$I$1698,7,0)</f>
        <v>4.5118055555555552</v>
      </c>
      <c r="H232" s="5">
        <f>INT(VLOOKUP(B232,'주요 재화 수급처 관리'!$C$269:$Q$329,15,0))</f>
        <v>5250549</v>
      </c>
      <c r="I232" s="5">
        <f>INT(VLOOKUP(B232,'주요 재화 수급처 관리'!$C$331:$Q$630,15,0))</f>
        <v>6435924</v>
      </c>
      <c r="J232" s="5">
        <f>INT(VLOOKUP(B232,'주요 재화 수급처 관리'!$C$632:$Q$931,15,0))</f>
        <v>23277</v>
      </c>
      <c r="K232" s="356">
        <f t="shared" si="105"/>
        <v>898234</v>
      </c>
      <c r="L232" s="5">
        <f t="shared" si="84"/>
        <v>1</v>
      </c>
      <c r="M232" s="140">
        <f t="shared" si="99"/>
        <v>0.17107430099214388</v>
      </c>
      <c r="N232" s="357">
        <f t="shared" si="106"/>
        <v>1265735</v>
      </c>
      <c r="O232" s="189" t="str">
        <f t="shared" si="85"/>
        <v>1</v>
      </c>
      <c r="P232" s="140">
        <f t="shared" si="86"/>
        <v>0.19666717630599739</v>
      </c>
      <c r="Q232" s="357">
        <f t="shared" si="107"/>
        <v>3952</v>
      </c>
      <c r="R232" s="189" t="str">
        <f t="shared" si="87"/>
        <v>1</v>
      </c>
      <c r="S232" s="30">
        <f t="shared" si="88"/>
        <v>0.16978132920909053</v>
      </c>
      <c r="T232" s="140">
        <f t="shared" si="89"/>
        <v>0.17107430099214388</v>
      </c>
      <c r="U232" s="140">
        <f t="shared" si="90"/>
        <v>0.19666717630599739</v>
      </c>
      <c r="V232" s="140">
        <f t="shared" si="91"/>
        <v>0.16978132920909053</v>
      </c>
      <c r="W232" s="353">
        <f t="shared" si="100"/>
        <v>11684637.599999996</v>
      </c>
      <c r="X232" s="353">
        <f t="shared" si="101"/>
        <v>30000824.600000009</v>
      </c>
      <c r="Y232" s="353">
        <f t="shared" si="102"/>
        <v>53275.960000000006</v>
      </c>
      <c r="Z232" s="358" t="str">
        <f t="shared" si="92"/>
        <v>0</v>
      </c>
      <c r="AA232" s="189" t="str">
        <f t="shared" si="93"/>
        <v>0</v>
      </c>
      <c r="AB232" s="189" t="str">
        <f t="shared" si="94"/>
        <v>0</v>
      </c>
      <c r="AC232" s="358" t="str">
        <f t="shared" si="95"/>
        <v>0</v>
      </c>
      <c r="AD232" s="358" t="str">
        <f t="shared" si="96"/>
        <v>0</v>
      </c>
      <c r="AE232" s="358" t="str">
        <f t="shared" si="97"/>
        <v>0</v>
      </c>
      <c r="AF232" s="140">
        <f t="shared" si="103"/>
        <v>0.19666717630599739</v>
      </c>
      <c r="AG232" s="140">
        <f t="shared" si="108"/>
        <v>7.1942103025169297</v>
      </c>
      <c r="AH232" s="140">
        <f t="shared" si="108"/>
        <v>5.7584413457564052</v>
      </c>
      <c r="AI232" s="140">
        <f t="shared" si="108"/>
        <v>7.2022104287762145</v>
      </c>
      <c r="AJ232" s="361">
        <f t="shared" si="109"/>
        <v>7.3081322761098901</v>
      </c>
      <c r="AK232" s="380" t="str">
        <f t="shared" si="104"/>
        <v>Item(1040101001,898234)
Item(1040302001,1265735)
Item(1040410001,3952)</v>
      </c>
      <c r="AL232" s="359"/>
      <c r="AN232" s="5">
        <v>282</v>
      </c>
      <c r="AO232" s="5">
        <v>1.0009999999999999</v>
      </c>
      <c r="AP232" s="5">
        <v>1.0009999999999999</v>
      </c>
      <c r="AQ232" s="5">
        <v>1.0009999999999999</v>
      </c>
      <c r="CA232" s="5">
        <v>180</v>
      </c>
      <c r="CB232" s="5">
        <v>297660</v>
      </c>
      <c r="CC232" s="30">
        <f t="shared" si="111"/>
        <v>1.0215175537938845</v>
      </c>
      <c r="CD232" s="5">
        <v>858350</v>
      </c>
      <c r="CE232" s="30">
        <f t="shared" si="112"/>
        <v>1.0225756492732905</v>
      </c>
      <c r="CF232" s="5">
        <v>41700</v>
      </c>
      <c r="CG232" s="30">
        <v>0</v>
      </c>
      <c r="CI232" s="5">
        <v>180</v>
      </c>
      <c r="CJ232" s="5">
        <v>746</v>
      </c>
      <c r="CK232" s="5">
        <v>573</v>
      </c>
      <c r="CL232" s="30">
        <f t="shared" si="113"/>
        <v>1.0070298769771528</v>
      </c>
      <c r="CM232" s="5">
        <v>764</v>
      </c>
      <c r="CN232" s="140">
        <f t="shared" si="114"/>
        <v>1.0065876152832676</v>
      </c>
      <c r="CO232" s="5">
        <v>5025</v>
      </c>
      <c r="CP232" s="139">
        <f t="shared" si="115"/>
        <v>1.0033945686900958</v>
      </c>
    </row>
    <row r="233" spans="2:94" x14ac:dyDescent="0.3">
      <c r="B233" s="5">
        <f t="shared" si="110"/>
        <v>249</v>
      </c>
      <c r="C233" s="5">
        <v>3</v>
      </c>
      <c r="D233" s="5">
        <f>VLOOKUP(B233,'DB-캐릭터별 스테이지 매칭'!$E$3:$F$302,2,0)</f>
        <v>1257</v>
      </c>
      <c r="E233" s="5">
        <f>VLOOKUP(D233,'DB-방치 재화'!$B$3:$I$1698,5,0)</f>
        <v>926</v>
      </c>
      <c r="F233" s="5">
        <f>VLOOKUP(D233,'DB-방치 재화'!$B$3:$I$1698,6,0)</f>
        <v>1234</v>
      </c>
      <c r="G233" s="355">
        <f>VLOOKUP(D233,'DB-방치 재화'!$B$3:$I$1698,7,0)</f>
        <v>4.5118055555555552</v>
      </c>
      <c r="H233" s="5">
        <f>INT(VLOOKUP(B233,'주요 재화 수급처 관리'!$C$269:$Q$329,15,0))</f>
        <v>5250549</v>
      </c>
      <c r="I233" s="5">
        <f>INT(VLOOKUP(B233,'주요 재화 수급처 관리'!$C$331:$Q$630,15,0))</f>
        <v>6435924</v>
      </c>
      <c r="J233" s="5">
        <f>INT(VLOOKUP(B233,'주요 재화 수급처 관리'!$C$632:$Q$931,15,0))</f>
        <v>23277</v>
      </c>
      <c r="K233" s="356">
        <f t="shared" si="105"/>
        <v>898234</v>
      </c>
      <c r="L233" s="5">
        <f t="shared" si="84"/>
        <v>1</v>
      </c>
      <c r="M233" s="140">
        <f t="shared" si="99"/>
        <v>0.17107430099214388</v>
      </c>
      <c r="N233" s="357">
        <f t="shared" si="106"/>
        <v>1265735</v>
      </c>
      <c r="O233" s="189" t="str">
        <f t="shared" si="85"/>
        <v>1</v>
      </c>
      <c r="P233" s="140">
        <f t="shared" si="86"/>
        <v>0.19666717630599739</v>
      </c>
      <c r="Q233" s="357">
        <f t="shared" si="107"/>
        <v>3952</v>
      </c>
      <c r="R233" s="189" t="str">
        <f t="shared" si="87"/>
        <v>1</v>
      </c>
      <c r="S233" s="30">
        <f t="shared" si="88"/>
        <v>0.16978132920909053</v>
      </c>
      <c r="T233" s="140">
        <f t="shared" si="89"/>
        <v>0.17107430099214388</v>
      </c>
      <c r="U233" s="140">
        <f t="shared" si="90"/>
        <v>0.19666717630599739</v>
      </c>
      <c r="V233" s="140">
        <f t="shared" si="91"/>
        <v>0.16978132920909053</v>
      </c>
      <c r="W233" s="353">
        <f t="shared" si="100"/>
        <v>11836513.399999997</v>
      </c>
      <c r="X233" s="353">
        <f t="shared" si="101"/>
        <v>30022274.40000001</v>
      </c>
      <c r="Y233" s="353">
        <f t="shared" si="102"/>
        <v>53979.360000000008</v>
      </c>
      <c r="Z233" s="358" t="str">
        <f t="shared" si="92"/>
        <v>0</v>
      </c>
      <c r="AA233" s="189" t="str">
        <f t="shared" si="93"/>
        <v>0</v>
      </c>
      <c r="AB233" s="189" t="str">
        <f t="shared" si="94"/>
        <v>0</v>
      </c>
      <c r="AC233" s="358" t="str">
        <f t="shared" si="95"/>
        <v>0</v>
      </c>
      <c r="AD233" s="358" t="str">
        <f t="shared" si="96"/>
        <v>0</v>
      </c>
      <c r="AE233" s="358" t="str">
        <f t="shared" si="97"/>
        <v>0</v>
      </c>
      <c r="AF233" s="140">
        <f t="shared" si="103"/>
        <v>0.19666717630599739</v>
      </c>
      <c r="AG233" s="140">
        <f t="shared" si="108"/>
        <v>7.3652846035090738</v>
      </c>
      <c r="AH233" s="140">
        <f t="shared" si="108"/>
        <v>5.9551085220624023</v>
      </c>
      <c r="AI233" s="140">
        <f t="shared" si="108"/>
        <v>7.3719917579853051</v>
      </c>
      <c r="AJ233" s="361">
        <f t="shared" si="109"/>
        <v>7.5047994524158872</v>
      </c>
      <c r="AK233" s="380" t="str">
        <f t="shared" si="104"/>
        <v>Item(1040101001,898234)
Item(1040302001,1265735)
Item(1040410001,3952)</v>
      </c>
      <c r="AL233" s="359"/>
      <c r="AN233" s="5">
        <v>283</v>
      </c>
      <c r="AO233" s="5">
        <v>1.0009999999999999</v>
      </c>
      <c r="AP233" s="5">
        <v>1.0009999999999999</v>
      </c>
      <c r="AQ233" s="5">
        <v>1.0009999999999999</v>
      </c>
      <c r="CA233" s="5">
        <v>181</v>
      </c>
      <c r="CB233" s="5">
        <v>303890</v>
      </c>
      <c r="CC233" s="30">
        <f t="shared" si="111"/>
        <v>1.020929920043002</v>
      </c>
      <c r="CD233" s="5">
        <v>876990</v>
      </c>
      <c r="CE233" s="30">
        <f t="shared" si="112"/>
        <v>1.0217160831828509</v>
      </c>
      <c r="CF233" s="5">
        <v>0</v>
      </c>
      <c r="CG233" s="30">
        <v>0</v>
      </c>
      <c r="CI233" s="5">
        <v>181</v>
      </c>
      <c r="CJ233" s="5">
        <v>753</v>
      </c>
      <c r="CK233" s="5">
        <v>578</v>
      </c>
      <c r="CL233" s="30">
        <f t="shared" si="113"/>
        <v>1.0087260034904013</v>
      </c>
      <c r="CM233" s="5">
        <v>771</v>
      </c>
      <c r="CN233" s="140">
        <f t="shared" si="114"/>
        <v>1.0091623036649215</v>
      </c>
      <c r="CO233" s="5">
        <v>5045</v>
      </c>
      <c r="CP233" s="139">
        <f t="shared" si="115"/>
        <v>1.0039800995024875</v>
      </c>
    </row>
    <row r="234" spans="2:94" x14ac:dyDescent="0.3">
      <c r="B234" s="5">
        <f t="shared" si="110"/>
        <v>249</v>
      </c>
      <c r="C234" s="5">
        <v>4</v>
      </c>
      <c r="D234" s="5">
        <f>VLOOKUP(B234,'DB-캐릭터별 스테이지 매칭'!$E$3:$F$302,2,0)</f>
        <v>1257</v>
      </c>
      <c r="E234" s="5">
        <f>VLOOKUP(D234,'DB-방치 재화'!$B$3:$I$1698,5,0)</f>
        <v>926</v>
      </c>
      <c r="F234" s="5">
        <f>VLOOKUP(D234,'DB-방치 재화'!$B$3:$I$1698,6,0)</f>
        <v>1234</v>
      </c>
      <c r="G234" s="355">
        <f>VLOOKUP(D234,'DB-방치 재화'!$B$3:$I$1698,7,0)</f>
        <v>4.5118055555555552</v>
      </c>
      <c r="H234" s="5">
        <f>INT(VLOOKUP(B234,'주요 재화 수급처 관리'!$C$269:$Q$329,15,0))</f>
        <v>5250549</v>
      </c>
      <c r="I234" s="5">
        <f>INT(VLOOKUP(B234,'주요 재화 수급처 관리'!$C$331:$Q$630,15,0))</f>
        <v>6435924</v>
      </c>
      <c r="J234" s="5">
        <f>INT(VLOOKUP(B234,'주요 재화 수급처 관리'!$C$632:$Q$931,15,0))</f>
        <v>23277</v>
      </c>
      <c r="K234" s="356">
        <f t="shared" si="105"/>
        <v>898234</v>
      </c>
      <c r="L234" s="5">
        <f t="shared" si="84"/>
        <v>1</v>
      </c>
      <c r="M234" s="140">
        <f t="shared" si="99"/>
        <v>0.17107430099214388</v>
      </c>
      <c r="N234" s="357">
        <f t="shared" si="106"/>
        <v>1265735</v>
      </c>
      <c r="O234" s="189" t="str">
        <f t="shared" si="85"/>
        <v>1</v>
      </c>
      <c r="P234" s="140">
        <f t="shared" si="86"/>
        <v>0.19666717630599739</v>
      </c>
      <c r="Q234" s="357">
        <f t="shared" si="107"/>
        <v>3952</v>
      </c>
      <c r="R234" s="189" t="str">
        <f t="shared" si="87"/>
        <v>1</v>
      </c>
      <c r="S234" s="30">
        <f t="shared" si="88"/>
        <v>0.16978132920909053</v>
      </c>
      <c r="T234" s="140">
        <f t="shared" si="89"/>
        <v>0.17107430099214388</v>
      </c>
      <c r="U234" s="140">
        <f t="shared" si="90"/>
        <v>0.19666717630599739</v>
      </c>
      <c r="V234" s="140">
        <f t="shared" si="91"/>
        <v>0.16978132920909053</v>
      </c>
      <c r="W234" s="353">
        <f t="shared" si="100"/>
        <v>11988389.199999997</v>
      </c>
      <c r="X234" s="353">
        <f t="shared" si="101"/>
        <v>30043724.20000001</v>
      </c>
      <c r="Y234" s="353">
        <f t="shared" si="102"/>
        <v>54682.760000000009</v>
      </c>
      <c r="Z234" s="358" t="str">
        <f t="shared" si="92"/>
        <v>0</v>
      </c>
      <c r="AA234" s="358" t="str">
        <f t="shared" si="93"/>
        <v>0</v>
      </c>
      <c r="AB234" s="189" t="str">
        <f t="shared" si="94"/>
        <v>0</v>
      </c>
      <c r="AC234" s="358" t="str">
        <f t="shared" si="95"/>
        <v>0</v>
      </c>
      <c r="AD234" s="358" t="str">
        <f t="shared" si="96"/>
        <v>0</v>
      </c>
      <c r="AE234" s="358" t="str">
        <f t="shared" si="97"/>
        <v>0</v>
      </c>
      <c r="AF234" s="140">
        <f t="shared" si="103"/>
        <v>0.19666717630599739</v>
      </c>
      <c r="AG234" s="140">
        <f t="shared" si="108"/>
        <v>7.5363589045012178</v>
      </c>
      <c r="AH234" s="140">
        <f t="shared" si="108"/>
        <v>6.1517756983683993</v>
      </c>
      <c r="AI234" s="140">
        <f t="shared" si="108"/>
        <v>7.5417730871943958</v>
      </c>
      <c r="AJ234" s="361">
        <f t="shared" si="109"/>
        <v>7.7014666287218843</v>
      </c>
      <c r="AK234" s="380" t="str">
        <f t="shared" si="104"/>
        <v>Item(1040101001,898234)
Item(1040302001,1265735)
Item(1040410001,3952)</v>
      </c>
      <c r="AL234" s="359"/>
      <c r="AN234" s="5">
        <v>284</v>
      </c>
      <c r="AO234" s="5">
        <v>1.0009999999999999</v>
      </c>
      <c r="AP234" s="5">
        <v>1.0009999999999999</v>
      </c>
      <c r="AQ234" s="5">
        <v>1.0009999999999999</v>
      </c>
      <c r="CA234" s="5">
        <v>182</v>
      </c>
      <c r="CB234" s="5">
        <v>309810</v>
      </c>
      <c r="CC234" s="30">
        <f t="shared" si="111"/>
        <v>1.0194807331600251</v>
      </c>
      <c r="CD234" s="5">
        <v>893820</v>
      </c>
      <c r="CE234" s="30">
        <f t="shared" si="112"/>
        <v>1.0191906407142612</v>
      </c>
      <c r="CF234" s="5">
        <v>0</v>
      </c>
      <c r="CG234" s="30">
        <v>0</v>
      </c>
      <c r="CI234" s="5">
        <v>182</v>
      </c>
      <c r="CJ234" s="5">
        <v>760</v>
      </c>
      <c r="CK234" s="5">
        <v>583</v>
      </c>
      <c r="CL234" s="30">
        <f t="shared" si="113"/>
        <v>1.0086505190311419</v>
      </c>
      <c r="CM234" s="5">
        <v>778</v>
      </c>
      <c r="CN234" s="140">
        <f t="shared" si="114"/>
        <v>1.0090791180285343</v>
      </c>
      <c r="CO234" s="5">
        <v>5065</v>
      </c>
      <c r="CP234" s="139">
        <f t="shared" si="115"/>
        <v>1.00396432111001</v>
      </c>
    </row>
    <row r="235" spans="2:94" x14ac:dyDescent="0.3">
      <c r="B235" s="5">
        <f t="shared" si="110"/>
        <v>249</v>
      </c>
      <c r="C235" s="5">
        <v>5</v>
      </c>
      <c r="D235" s="5">
        <f>VLOOKUP(B235,'DB-캐릭터별 스테이지 매칭'!$E$3:$F$302,2,0)</f>
        <v>1257</v>
      </c>
      <c r="E235" s="5">
        <f>VLOOKUP(D235,'DB-방치 재화'!$B$3:$I$1698,5,0)</f>
        <v>926</v>
      </c>
      <c r="F235" s="5">
        <f>VLOOKUP(D235,'DB-방치 재화'!$B$3:$I$1698,6,0)</f>
        <v>1234</v>
      </c>
      <c r="G235" s="355">
        <f>VLOOKUP(D235,'DB-방치 재화'!$B$3:$I$1698,7,0)</f>
        <v>4.5118055555555552</v>
      </c>
      <c r="H235" s="5">
        <f>INT(VLOOKUP(B235,'주요 재화 수급처 관리'!$C$269:$Q$329,15,0))</f>
        <v>5250549</v>
      </c>
      <c r="I235" s="5">
        <f>INT(VLOOKUP(B235,'주요 재화 수급처 관리'!$C$331:$Q$630,15,0))</f>
        <v>6435924</v>
      </c>
      <c r="J235" s="5">
        <f>INT(VLOOKUP(B235,'주요 재화 수급처 관리'!$C$632:$Q$931,15,0))</f>
        <v>23277</v>
      </c>
      <c r="K235" s="356">
        <f t="shared" si="105"/>
        <v>898234</v>
      </c>
      <c r="L235" s="5">
        <f t="shared" si="84"/>
        <v>1</v>
      </c>
      <c r="M235" s="140">
        <f t="shared" si="99"/>
        <v>0.17107430099214388</v>
      </c>
      <c r="N235" s="357">
        <f t="shared" si="106"/>
        <v>1265735</v>
      </c>
      <c r="O235" s="189" t="str">
        <f t="shared" si="85"/>
        <v>1</v>
      </c>
      <c r="P235" s="140">
        <f t="shared" si="86"/>
        <v>0.19666717630599739</v>
      </c>
      <c r="Q235" s="357">
        <f t="shared" si="107"/>
        <v>3952</v>
      </c>
      <c r="R235" s="189" t="str">
        <f t="shared" si="87"/>
        <v>1</v>
      </c>
      <c r="S235" s="30">
        <f t="shared" si="88"/>
        <v>0.16978132920909053</v>
      </c>
      <c r="T235" s="140">
        <f t="shared" si="89"/>
        <v>0.17107430099214388</v>
      </c>
      <c r="U235" s="140">
        <f t="shared" si="90"/>
        <v>0.19666717630599739</v>
      </c>
      <c r="V235" s="140">
        <f t="shared" si="91"/>
        <v>0.16978132920909053</v>
      </c>
      <c r="W235" s="353">
        <f t="shared" si="100"/>
        <v>12140264.999999998</v>
      </c>
      <c r="X235" s="353">
        <f t="shared" si="101"/>
        <v>30065174.000000011</v>
      </c>
      <c r="Y235" s="353">
        <f t="shared" si="102"/>
        <v>55386.160000000011</v>
      </c>
      <c r="Z235" s="358" t="str">
        <f t="shared" si="92"/>
        <v>0</v>
      </c>
      <c r="AA235" s="358" t="str">
        <f t="shared" si="93"/>
        <v>0</v>
      </c>
      <c r="AB235" s="189" t="str">
        <f t="shared" si="94"/>
        <v>0</v>
      </c>
      <c r="AC235" s="358" t="str">
        <f t="shared" si="95"/>
        <v>0</v>
      </c>
      <c r="AD235" s="358" t="str">
        <f t="shared" si="96"/>
        <v>0</v>
      </c>
      <c r="AE235" s="358" t="str">
        <f t="shared" si="97"/>
        <v>0</v>
      </c>
      <c r="AF235" s="140">
        <f t="shared" si="103"/>
        <v>0.19666717630599739</v>
      </c>
      <c r="AG235" s="140">
        <f t="shared" si="108"/>
        <v>7.7074332054933619</v>
      </c>
      <c r="AH235" s="140">
        <f t="shared" si="108"/>
        <v>6.3484428746743964</v>
      </c>
      <c r="AI235" s="140">
        <f t="shared" si="108"/>
        <v>7.7115544164034864</v>
      </c>
      <c r="AJ235" s="361">
        <f t="shared" si="109"/>
        <v>7.8981338050278813</v>
      </c>
      <c r="AK235" s="380" t="str">
        <f t="shared" si="104"/>
        <v>Item(1040101001,898234)
Item(1040302001,1265735)
Item(1040410001,3952)</v>
      </c>
      <c r="AL235" s="359"/>
      <c r="AN235" s="5">
        <v>285</v>
      </c>
      <c r="AO235" s="5">
        <v>1.0009999999999999</v>
      </c>
      <c r="AP235" s="5">
        <v>1.0009999999999999</v>
      </c>
      <c r="AQ235" s="5">
        <v>1.0009999999999999</v>
      </c>
      <c r="CA235" s="5">
        <v>183</v>
      </c>
      <c r="CB235" s="5">
        <v>316300</v>
      </c>
      <c r="CC235" s="30">
        <f t="shared" si="111"/>
        <v>1.0209483231658114</v>
      </c>
      <c r="CD235" s="5">
        <v>912040</v>
      </c>
      <c r="CE235" s="30">
        <f t="shared" si="112"/>
        <v>1.0203844174442283</v>
      </c>
      <c r="CF235" s="5">
        <v>0</v>
      </c>
      <c r="CG235" s="30">
        <v>0</v>
      </c>
      <c r="CI235" s="5">
        <v>183</v>
      </c>
      <c r="CJ235" s="5">
        <v>766</v>
      </c>
      <c r="CK235" s="5">
        <v>587</v>
      </c>
      <c r="CL235" s="30">
        <f t="shared" si="113"/>
        <v>1.0068610634648369</v>
      </c>
      <c r="CM235" s="5">
        <v>783</v>
      </c>
      <c r="CN235" s="140">
        <f t="shared" si="114"/>
        <v>1.006426735218509</v>
      </c>
      <c r="CO235" s="5">
        <v>5083</v>
      </c>
      <c r="CP235" s="139">
        <f t="shared" si="115"/>
        <v>1.0035538005923001</v>
      </c>
    </row>
    <row r="236" spans="2:94" x14ac:dyDescent="0.3">
      <c r="B236" s="5">
        <f t="shared" si="110"/>
        <v>250</v>
      </c>
      <c r="C236" s="5">
        <v>1</v>
      </c>
      <c r="D236" s="5">
        <f>VLOOKUP(B236,'DB-캐릭터별 스테이지 매칭'!$E$3:$F$302,2,0)</f>
        <v>1265</v>
      </c>
      <c r="E236" s="5">
        <f>VLOOKUP(D236,'DB-방치 재화'!$B$3:$I$1698,5,0)</f>
        <v>931</v>
      </c>
      <c r="F236" s="5">
        <f>VLOOKUP(D236,'DB-방치 재화'!$B$3:$I$1698,6,0)</f>
        <v>1242</v>
      </c>
      <c r="G236" s="355">
        <f>VLOOKUP(D236,'DB-방치 재화'!$B$3:$I$1698,7,0)</f>
        <v>4.5277777777777777</v>
      </c>
      <c r="H236" s="5">
        <f>INT(VLOOKUP(B236,'주요 재화 수급처 관리'!$C$269:$Q$329,15,0))</f>
        <v>5275022</v>
      </c>
      <c r="I236" s="5">
        <f>INT(VLOOKUP(B236,'주요 재화 수급처 관리'!$C$331:$Q$630,15,0))</f>
        <v>6475081</v>
      </c>
      <c r="J236" s="5">
        <f>INT(VLOOKUP(B236,'주요 재화 수급처 관리'!$C$632:$Q$931,15,0))</f>
        <v>23353</v>
      </c>
      <c r="K236" s="356">
        <f t="shared" si="105"/>
        <v>902726</v>
      </c>
      <c r="L236" s="5">
        <f t="shared" si="84"/>
        <v>1.0049999999999999</v>
      </c>
      <c r="M236" s="140">
        <f t="shared" si="99"/>
        <v>0.17113217726864458</v>
      </c>
      <c r="N236" s="357">
        <f t="shared" si="106"/>
        <v>1392309</v>
      </c>
      <c r="O236" s="189">
        <f t="shared" si="85"/>
        <v>1.1000000000000001</v>
      </c>
      <c r="P236" s="140">
        <f t="shared" si="86"/>
        <v>0.21502572709129045</v>
      </c>
      <c r="Q236" s="357">
        <f t="shared" si="107"/>
        <v>3992</v>
      </c>
      <c r="R236" s="189">
        <f t="shared" si="87"/>
        <v>1.01</v>
      </c>
      <c r="S236" s="30">
        <f t="shared" si="88"/>
        <v>0.17094163490772063</v>
      </c>
      <c r="T236" s="140">
        <f t="shared" si="89"/>
        <v>0.17113217726864458</v>
      </c>
      <c r="U236" s="140">
        <f t="shared" si="90"/>
        <v>0.21502572709129045</v>
      </c>
      <c r="V236" s="140">
        <f t="shared" si="91"/>
        <v>0.17094163490772063</v>
      </c>
      <c r="W236" s="353">
        <f t="shared" si="100"/>
        <v>12292543.399999999</v>
      </c>
      <c r="X236" s="353">
        <f t="shared" si="101"/>
        <v>29967881.20000001</v>
      </c>
      <c r="Y236" s="353">
        <f t="shared" si="102"/>
        <v>56064.760000000009</v>
      </c>
      <c r="Z236" s="358" t="str">
        <f t="shared" si="92"/>
        <v>0</v>
      </c>
      <c r="AA236" s="358" t="str">
        <f t="shared" si="93"/>
        <v>0</v>
      </c>
      <c r="AB236" s="189" t="str">
        <f t="shared" si="94"/>
        <v>0</v>
      </c>
      <c r="AC236" s="358" t="str">
        <f t="shared" si="95"/>
        <v>0</v>
      </c>
      <c r="AD236" s="358" t="str">
        <f t="shared" si="96"/>
        <v>0</v>
      </c>
      <c r="AE236" s="358" t="str">
        <f t="shared" si="97"/>
        <v>0</v>
      </c>
      <c r="AF236" s="140">
        <f t="shared" si="103"/>
        <v>0.21502572709129045</v>
      </c>
      <c r="AG236" s="140">
        <f t="shared" si="108"/>
        <v>7.8785653827620061</v>
      </c>
      <c r="AH236" s="140">
        <f t="shared" si="108"/>
        <v>6.5634686017656865</v>
      </c>
      <c r="AI236" s="140">
        <f t="shared" si="108"/>
        <v>7.8824960513112075</v>
      </c>
      <c r="AJ236" s="361">
        <f t="shared" si="109"/>
        <v>8.1131595321191714</v>
      </c>
      <c r="AK236" s="380" t="str">
        <f t="shared" si="104"/>
        <v>Item(1040101001,902726)
Item(1040302001,1392309)
Item(1040410001,3992)</v>
      </c>
      <c r="AL236" s="359"/>
      <c r="AN236" s="5">
        <v>286</v>
      </c>
      <c r="AO236" s="5">
        <v>1.0009999999999999</v>
      </c>
      <c r="AP236" s="5">
        <v>1.0009999999999999</v>
      </c>
      <c r="AQ236" s="5">
        <v>1.0009999999999999</v>
      </c>
      <c r="CA236" s="5">
        <v>184</v>
      </c>
      <c r="CB236" s="5">
        <v>323710</v>
      </c>
      <c r="CC236" s="30">
        <f t="shared" si="111"/>
        <v>1.0234271261460639</v>
      </c>
      <c r="CD236" s="5">
        <v>932540</v>
      </c>
      <c r="CE236" s="30">
        <f t="shared" si="112"/>
        <v>1.0224770843384061</v>
      </c>
      <c r="CF236" s="5">
        <v>0</v>
      </c>
      <c r="CG236" s="30">
        <v>0</v>
      </c>
      <c r="CI236" s="5">
        <v>184</v>
      </c>
      <c r="CJ236" s="5">
        <v>773</v>
      </c>
      <c r="CK236" s="5">
        <v>592</v>
      </c>
      <c r="CL236" s="30">
        <f t="shared" si="113"/>
        <v>1.0085178875638841</v>
      </c>
      <c r="CM236" s="5">
        <v>789</v>
      </c>
      <c r="CN236" s="140">
        <f t="shared" si="114"/>
        <v>1.0076628352490422</v>
      </c>
      <c r="CO236" s="5">
        <v>5103</v>
      </c>
      <c r="CP236" s="139">
        <f t="shared" si="115"/>
        <v>1.0039346842415897</v>
      </c>
    </row>
    <row r="237" spans="2:94" x14ac:dyDescent="0.3">
      <c r="B237" s="5">
        <f t="shared" si="110"/>
        <v>250</v>
      </c>
      <c r="C237" s="5">
        <v>2</v>
      </c>
      <c r="D237" s="5">
        <f>VLOOKUP(B237,'DB-캐릭터별 스테이지 매칭'!$E$3:$F$302,2,0)</f>
        <v>1265</v>
      </c>
      <c r="E237" s="5">
        <f>VLOOKUP(D237,'DB-방치 재화'!$B$3:$I$1698,5,0)</f>
        <v>931</v>
      </c>
      <c r="F237" s="5">
        <f>VLOOKUP(D237,'DB-방치 재화'!$B$3:$I$1698,6,0)</f>
        <v>1242</v>
      </c>
      <c r="G237" s="355">
        <f>VLOOKUP(D237,'DB-방치 재화'!$B$3:$I$1698,7,0)</f>
        <v>4.5277777777777777</v>
      </c>
      <c r="H237" s="5">
        <f>INT(VLOOKUP(B237,'주요 재화 수급처 관리'!$C$269:$Q$329,15,0))</f>
        <v>5275022</v>
      </c>
      <c r="I237" s="5">
        <f>INT(VLOOKUP(B237,'주요 재화 수급처 관리'!$C$331:$Q$630,15,0))</f>
        <v>6475081</v>
      </c>
      <c r="J237" s="5">
        <f>INT(VLOOKUP(B237,'주요 재화 수급처 관리'!$C$632:$Q$931,15,0))</f>
        <v>23353</v>
      </c>
      <c r="K237" s="356">
        <f t="shared" si="105"/>
        <v>902726</v>
      </c>
      <c r="L237" s="5">
        <f t="shared" si="84"/>
        <v>1</v>
      </c>
      <c r="M237" s="140">
        <f t="shared" si="99"/>
        <v>0.17113217726864458</v>
      </c>
      <c r="N237" s="357">
        <f t="shared" si="106"/>
        <v>1392309</v>
      </c>
      <c r="O237" s="189" t="str">
        <f t="shared" si="85"/>
        <v>1</v>
      </c>
      <c r="P237" s="140">
        <f t="shared" si="86"/>
        <v>0.21502572709129045</v>
      </c>
      <c r="Q237" s="357">
        <f t="shared" si="107"/>
        <v>3992</v>
      </c>
      <c r="R237" s="189" t="str">
        <f t="shared" si="87"/>
        <v>1</v>
      </c>
      <c r="S237" s="30">
        <f t="shared" si="88"/>
        <v>0.17094163490772063</v>
      </c>
      <c r="T237" s="140">
        <f t="shared" si="89"/>
        <v>0.17113217726864458</v>
      </c>
      <c r="U237" s="140">
        <f t="shared" si="90"/>
        <v>0.21502572709129045</v>
      </c>
      <c r="V237" s="140">
        <f t="shared" si="91"/>
        <v>0.17094163490772063</v>
      </c>
      <c r="W237" s="353">
        <f t="shared" si="100"/>
        <v>12444821.799999999</v>
      </c>
      <c r="X237" s="353">
        <f t="shared" si="101"/>
        <v>29870588.40000001</v>
      </c>
      <c r="Y237" s="353">
        <f t="shared" si="102"/>
        <v>56743.360000000008</v>
      </c>
      <c r="Z237" s="358" t="str">
        <f t="shared" si="92"/>
        <v>0</v>
      </c>
      <c r="AA237" s="358" t="str">
        <f t="shared" si="93"/>
        <v>0</v>
      </c>
      <c r="AB237" s="189" t="str">
        <f t="shared" si="94"/>
        <v>0</v>
      </c>
      <c r="AC237" s="358" t="str">
        <f t="shared" si="95"/>
        <v>0</v>
      </c>
      <c r="AD237" s="358" t="str">
        <f t="shared" si="96"/>
        <v>0</v>
      </c>
      <c r="AE237" s="358" t="str">
        <f t="shared" si="97"/>
        <v>0</v>
      </c>
      <c r="AF237" s="140">
        <f t="shared" si="103"/>
        <v>0.21502572709129045</v>
      </c>
      <c r="AG237" s="140">
        <f t="shared" si="108"/>
        <v>8.0496975600306513</v>
      </c>
      <c r="AH237" s="140">
        <f t="shared" si="108"/>
        <v>6.7784943288569766</v>
      </c>
      <c r="AI237" s="140">
        <f t="shared" si="108"/>
        <v>8.0534376862189276</v>
      </c>
      <c r="AJ237" s="361">
        <f t="shared" si="109"/>
        <v>8.3281852592104624</v>
      </c>
      <c r="AK237" s="380" t="str">
        <f t="shared" si="104"/>
        <v>Item(1040101001,902726)
Item(1040302001,1392309)
Item(1040410001,3992)</v>
      </c>
      <c r="AL237" s="359"/>
      <c r="AN237" s="5">
        <v>287</v>
      </c>
      <c r="AO237" s="5">
        <v>1.0009999999999999</v>
      </c>
      <c r="AP237" s="5">
        <v>1.0009999999999999</v>
      </c>
      <c r="AQ237" s="5">
        <v>1.0009999999999999</v>
      </c>
      <c r="CA237" s="5">
        <v>185</v>
      </c>
      <c r="CB237" s="5">
        <v>330060</v>
      </c>
      <c r="CC237" s="30">
        <f t="shared" si="111"/>
        <v>1.0196163232522937</v>
      </c>
      <c r="CD237" s="5">
        <v>952120</v>
      </c>
      <c r="CE237" s="30">
        <f t="shared" si="112"/>
        <v>1.020996418384198</v>
      </c>
      <c r="CF237" s="5">
        <v>0</v>
      </c>
      <c r="CG237" s="30">
        <v>0</v>
      </c>
      <c r="CI237" s="5">
        <v>185</v>
      </c>
      <c r="CJ237" s="5">
        <v>780</v>
      </c>
      <c r="CK237" s="5">
        <v>597</v>
      </c>
      <c r="CL237" s="30">
        <f t="shared" si="113"/>
        <v>1.0084459459459461</v>
      </c>
      <c r="CM237" s="5">
        <v>796</v>
      </c>
      <c r="CN237" s="140">
        <f t="shared" si="114"/>
        <v>1.0088719898605829</v>
      </c>
      <c r="CO237" s="5">
        <v>5123</v>
      </c>
      <c r="CP237" s="139">
        <f t="shared" si="115"/>
        <v>1.0039192631785225</v>
      </c>
    </row>
    <row r="238" spans="2:94" x14ac:dyDescent="0.3">
      <c r="B238" s="5">
        <f t="shared" si="110"/>
        <v>250</v>
      </c>
      <c r="C238" s="5">
        <v>3</v>
      </c>
      <c r="D238" s="5">
        <f>VLOOKUP(B238,'DB-캐릭터별 스테이지 매칭'!$E$3:$F$302,2,0)</f>
        <v>1265</v>
      </c>
      <c r="E238" s="5">
        <f>VLOOKUP(D238,'DB-방치 재화'!$B$3:$I$1698,5,0)</f>
        <v>931</v>
      </c>
      <c r="F238" s="5">
        <f>VLOOKUP(D238,'DB-방치 재화'!$B$3:$I$1698,6,0)</f>
        <v>1242</v>
      </c>
      <c r="G238" s="355">
        <f>VLOOKUP(D238,'DB-방치 재화'!$B$3:$I$1698,7,0)</f>
        <v>4.5277777777777777</v>
      </c>
      <c r="H238" s="5">
        <f>INT(VLOOKUP(B238,'주요 재화 수급처 관리'!$C$269:$Q$329,15,0))</f>
        <v>5275022</v>
      </c>
      <c r="I238" s="5">
        <f>INT(VLOOKUP(B238,'주요 재화 수급처 관리'!$C$331:$Q$630,15,0))</f>
        <v>6475081</v>
      </c>
      <c r="J238" s="5">
        <f>INT(VLOOKUP(B238,'주요 재화 수급처 관리'!$C$632:$Q$931,15,0))</f>
        <v>23353</v>
      </c>
      <c r="K238" s="356">
        <f t="shared" si="105"/>
        <v>902726</v>
      </c>
      <c r="L238" s="5">
        <f t="shared" si="84"/>
        <v>1</v>
      </c>
      <c r="M238" s="140">
        <f t="shared" si="99"/>
        <v>0.17113217726864458</v>
      </c>
      <c r="N238" s="357">
        <f t="shared" si="106"/>
        <v>1392309</v>
      </c>
      <c r="O238" s="189" t="str">
        <f t="shared" si="85"/>
        <v>1</v>
      </c>
      <c r="P238" s="140">
        <f t="shared" si="86"/>
        <v>0.21502572709129045</v>
      </c>
      <c r="Q238" s="357">
        <f t="shared" si="107"/>
        <v>3992</v>
      </c>
      <c r="R238" s="189" t="str">
        <f t="shared" si="87"/>
        <v>1</v>
      </c>
      <c r="S238" s="30">
        <f t="shared" si="88"/>
        <v>0.17094163490772063</v>
      </c>
      <c r="T238" s="140">
        <f t="shared" si="89"/>
        <v>0.17113217726864458</v>
      </c>
      <c r="U238" s="140">
        <f t="shared" si="90"/>
        <v>0.21502572709129045</v>
      </c>
      <c r="V238" s="140">
        <f t="shared" si="91"/>
        <v>0.17094163490772063</v>
      </c>
      <c r="W238" s="353">
        <f t="shared" si="100"/>
        <v>12597100.199999999</v>
      </c>
      <c r="X238" s="353">
        <f t="shared" si="101"/>
        <v>29773295.600000009</v>
      </c>
      <c r="Y238" s="353">
        <f t="shared" si="102"/>
        <v>57421.960000000006</v>
      </c>
      <c r="Z238" s="358" t="str">
        <f t="shared" si="92"/>
        <v>0</v>
      </c>
      <c r="AA238" s="358" t="str">
        <f t="shared" si="93"/>
        <v>0</v>
      </c>
      <c r="AB238" s="189" t="str">
        <f t="shared" si="94"/>
        <v>0</v>
      </c>
      <c r="AC238" s="358" t="str">
        <f t="shared" si="95"/>
        <v>0</v>
      </c>
      <c r="AD238" s="358" t="str">
        <f t="shared" si="96"/>
        <v>0</v>
      </c>
      <c r="AE238" s="358" t="str">
        <f t="shared" si="97"/>
        <v>0</v>
      </c>
      <c r="AF238" s="140">
        <f t="shared" si="103"/>
        <v>0.21502572709129045</v>
      </c>
      <c r="AG238" s="140">
        <f t="shared" si="108"/>
        <v>8.2208297372992956</v>
      </c>
      <c r="AH238" s="140">
        <f t="shared" si="108"/>
        <v>6.9935200559482666</v>
      </c>
      <c r="AI238" s="140">
        <f t="shared" si="108"/>
        <v>8.2243793211266478</v>
      </c>
      <c r="AJ238" s="361">
        <f t="shared" si="109"/>
        <v>8.5432109863017534</v>
      </c>
      <c r="AK238" s="380" t="str">
        <f t="shared" si="104"/>
        <v>Item(1040101001,902726)
Item(1040302001,1392309)
Item(1040410001,3992)</v>
      </c>
      <c r="AL238" s="359"/>
      <c r="AN238" s="5">
        <v>288</v>
      </c>
      <c r="AO238" s="5">
        <v>1.0009999999999999</v>
      </c>
      <c r="AP238" s="5">
        <v>1.0009999999999999</v>
      </c>
      <c r="AQ238" s="5">
        <v>1.0009999999999999</v>
      </c>
      <c r="CA238" s="5">
        <v>186</v>
      </c>
      <c r="CB238" s="5">
        <v>336880</v>
      </c>
      <c r="CC238" s="30">
        <f t="shared" si="111"/>
        <v>1.0206629097739806</v>
      </c>
      <c r="CD238" s="5">
        <v>972520</v>
      </c>
      <c r="CE238" s="30">
        <f t="shared" si="112"/>
        <v>1.0214258706885686</v>
      </c>
      <c r="CF238" s="5">
        <v>0</v>
      </c>
      <c r="CG238" s="30">
        <v>0</v>
      </c>
      <c r="CI238" s="5">
        <v>186</v>
      </c>
      <c r="CJ238" s="5">
        <v>787</v>
      </c>
      <c r="CK238" s="5">
        <v>601</v>
      </c>
      <c r="CL238" s="30">
        <f t="shared" si="113"/>
        <v>1.0067001675041876</v>
      </c>
      <c r="CM238" s="5">
        <v>802</v>
      </c>
      <c r="CN238" s="140">
        <f t="shared" si="114"/>
        <v>1.0075376884422111</v>
      </c>
      <c r="CO238" s="5">
        <v>5143</v>
      </c>
      <c r="CP238" s="139">
        <f t="shared" si="115"/>
        <v>1.0039039625219597</v>
      </c>
    </row>
    <row r="239" spans="2:94" x14ac:dyDescent="0.3">
      <c r="B239" s="5">
        <f t="shared" si="110"/>
        <v>250</v>
      </c>
      <c r="C239" s="5">
        <v>4</v>
      </c>
      <c r="D239" s="5">
        <f>VLOOKUP(B239,'DB-캐릭터별 스테이지 매칭'!$E$3:$F$302,2,0)</f>
        <v>1265</v>
      </c>
      <c r="E239" s="5">
        <f>VLOOKUP(D239,'DB-방치 재화'!$B$3:$I$1698,5,0)</f>
        <v>931</v>
      </c>
      <c r="F239" s="5">
        <f>VLOOKUP(D239,'DB-방치 재화'!$B$3:$I$1698,6,0)</f>
        <v>1242</v>
      </c>
      <c r="G239" s="355">
        <f>VLOOKUP(D239,'DB-방치 재화'!$B$3:$I$1698,7,0)</f>
        <v>4.5277777777777777</v>
      </c>
      <c r="H239" s="5">
        <f>INT(VLOOKUP(B239,'주요 재화 수급처 관리'!$C$269:$Q$329,15,0))</f>
        <v>5275022</v>
      </c>
      <c r="I239" s="5">
        <f>INT(VLOOKUP(B239,'주요 재화 수급처 관리'!$C$331:$Q$630,15,0))</f>
        <v>6475081</v>
      </c>
      <c r="J239" s="5">
        <f>INT(VLOOKUP(B239,'주요 재화 수급처 관리'!$C$632:$Q$931,15,0))</f>
        <v>23353</v>
      </c>
      <c r="K239" s="356">
        <f t="shared" si="105"/>
        <v>902726</v>
      </c>
      <c r="L239" s="5">
        <f t="shared" si="84"/>
        <v>1</v>
      </c>
      <c r="M239" s="140">
        <f t="shared" si="99"/>
        <v>0.17113217726864458</v>
      </c>
      <c r="N239" s="357">
        <f t="shared" si="106"/>
        <v>1392309</v>
      </c>
      <c r="O239" s="189" t="str">
        <f t="shared" si="85"/>
        <v>1</v>
      </c>
      <c r="P239" s="140">
        <f t="shared" si="86"/>
        <v>0.21502572709129045</v>
      </c>
      <c r="Q239" s="357">
        <f t="shared" si="107"/>
        <v>3992</v>
      </c>
      <c r="R239" s="189" t="str">
        <f t="shared" si="87"/>
        <v>1</v>
      </c>
      <c r="S239" s="30">
        <f t="shared" si="88"/>
        <v>0.17094163490772063</v>
      </c>
      <c r="T239" s="140">
        <f t="shared" si="89"/>
        <v>0.17113217726864458</v>
      </c>
      <c r="U239" s="140">
        <f t="shared" si="90"/>
        <v>0.21502572709129045</v>
      </c>
      <c r="V239" s="140">
        <f t="shared" si="91"/>
        <v>0.17094163490772063</v>
      </c>
      <c r="W239" s="353">
        <f t="shared" si="100"/>
        <v>12749378.6</v>
      </c>
      <c r="X239" s="353">
        <f t="shared" si="101"/>
        <v>29676002.800000008</v>
      </c>
      <c r="Y239" s="353">
        <f t="shared" si="102"/>
        <v>58100.560000000005</v>
      </c>
      <c r="Z239" s="358" t="str">
        <f t="shared" si="92"/>
        <v>0</v>
      </c>
      <c r="AA239" s="358" t="str">
        <f t="shared" si="93"/>
        <v>0</v>
      </c>
      <c r="AB239" s="189" t="str">
        <f t="shared" si="94"/>
        <v>0</v>
      </c>
      <c r="AC239" s="358" t="str">
        <f t="shared" si="95"/>
        <v>0</v>
      </c>
      <c r="AD239" s="358" t="str">
        <f t="shared" si="96"/>
        <v>0</v>
      </c>
      <c r="AE239" s="358" t="str">
        <f t="shared" si="97"/>
        <v>0</v>
      </c>
      <c r="AF239" s="140">
        <f t="shared" si="103"/>
        <v>0.21502572709129045</v>
      </c>
      <c r="AG239" s="140">
        <f t="shared" si="108"/>
        <v>8.3919619145679398</v>
      </c>
      <c r="AH239" s="140">
        <f t="shared" si="108"/>
        <v>7.2085457830395567</v>
      </c>
      <c r="AI239" s="140">
        <f t="shared" si="108"/>
        <v>8.395320956034368</v>
      </c>
      <c r="AJ239" s="361">
        <f t="shared" si="109"/>
        <v>8.7582367133930443</v>
      </c>
      <c r="AK239" s="380" t="str">
        <f t="shared" si="104"/>
        <v>Item(1040101001,902726)
Item(1040302001,1392309)
Item(1040410001,3992)</v>
      </c>
      <c r="AL239" s="359"/>
      <c r="AN239" s="5">
        <v>289</v>
      </c>
      <c r="AO239" s="5">
        <v>1.0009999999999999</v>
      </c>
      <c r="AP239" s="5">
        <v>1.0009999999999999</v>
      </c>
      <c r="AQ239" s="5">
        <v>1.0009999999999999</v>
      </c>
      <c r="CA239" s="5">
        <v>187</v>
      </c>
      <c r="CB239" s="5">
        <v>343900</v>
      </c>
      <c r="CC239" s="30">
        <f t="shared" si="111"/>
        <v>1.020838280693422</v>
      </c>
      <c r="CD239" s="5">
        <v>992130</v>
      </c>
      <c r="CE239" s="30">
        <f t="shared" si="112"/>
        <v>1.0201641097355325</v>
      </c>
      <c r="CF239" s="5">
        <v>0</v>
      </c>
      <c r="CG239" s="30">
        <v>0</v>
      </c>
      <c r="CI239" s="5">
        <v>187</v>
      </c>
      <c r="CJ239" s="5">
        <v>794</v>
      </c>
      <c r="CK239" s="5">
        <v>606</v>
      </c>
      <c r="CL239" s="30">
        <f t="shared" si="113"/>
        <v>1.0083194675540765</v>
      </c>
      <c r="CM239" s="5">
        <v>809</v>
      </c>
      <c r="CN239" s="140">
        <f t="shared" si="114"/>
        <v>1.0087281795511223</v>
      </c>
      <c r="CO239" s="5">
        <v>5163</v>
      </c>
      <c r="CP239" s="139">
        <f t="shared" si="115"/>
        <v>1.0038887808671981</v>
      </c>
    </row>
    <row r="240" spans="2:94" x14ac:dyDescent="0.3">
      <c r="B240" s="5">
        <f t="shared" si="110"/>
        <v>250</v>
      </c>
      <c r="C240" s="5">
        <v>5</v>
      </c>
      <c r="D240" s="5">
        <f>VLOOKUP(B240,'DB-캐릭터별 스테이지 매칭'!$E$3:$F$302,2,0)</f>
        <v>1265</v>
      </c>
      <c r="E240" s="5">
        <f>VLOOKUP(D240,'DB-방치 재화'!$B$3:$I$1698,5,0)</f>
        <v>931</v>
      </c>
      <c r="F240" s="5">
        <f>VLOOKUP(D240,'DB-방치 재화'!$B$3:$I$1698,6,0)</f>
        <v>1242</v>
      </c>
      <c r="G240" s="355">
        <f>VLOOKUP(D240,'DB-방치 재화'!$B$3:$I$1698,7,0)</f>
        <v>4.5277777777777777</v>
      </c>
      <c r="H240" s="5">
        <f>INT(VLOOKUP(B240,'주요 재화 수급처 관리'!$C$269:$Q$329,15,0))</f>
        <v>5275022</v>
      </c>
      <c r="I240" s="5">
        <f>INT(VLOOKUP(B240,'주요 재화 수급처 관리'!$C$331:$Q$630,15,0))</f>
        <v>6475081</v>
      </c>
      <c r="J240" s="5">
        <f>INT(VLOOKUP(B240,'주요 재화 수급처 관리'!$C$632:$Q$931,15,0))</f>
        <v>23353</v>
      </c>
      <c r="K240" s="356">
        <f t="shared" si="105"/>
        <v>902726</v>
      </c>
      <c r="L240" s="5">
        <f t="shared" si="84"/>
        <v>1</v>
      </c>
      <c r="M240" s="140">
        <f t="shared" si="99"/>
        <v>0.17113217726864458</v>
      </c>
      <c r="N240" s="357">
        <f t="shared" si="106"/>
        <v>1392309</v>
      </c>
      <c r="O240" s="189" t="str">
        <f t="shared" si="85"/>
        <v>1</v>
      </c>
      <c r="P240" s="140">
        <f t="shared" si="86"/>
        <v>0.21502572709129045</v>
      </c>
      <c r="Q240" s="357">
        <f t="shared" si="107"/>
        <v>3992</v>
      </c>
      <c r="R240" s="189" t="str">
        <f t="shared" si="87"/>
        <v>1</v>
      </c>
      <c r="S240" s="30">
        <f t="shared" si="88"/>
        <v>0.17094163490772063</v>
      </c>
      <c r="T240" s="140">
        <f t="shared" si="89"/>
        <v>0.17113217726864458</v>
      </c>
      <c r="U240" s="140">
        <f t="shared" si="90"/>
        <v>0.21502572709129045</v>
      </c>
      <c r="V240" s="140">
        <f t="shared" si="91"/>
        <v>0.17094163490772063</v>
      </c>
      <c r="W240" s="353">
        <f t="shared" si="100"/>
        <v>12901657</v>
      </c>
      <c r="X240" s="353">
        <f t="shared" si="101"/>
        <v>29578710.000000007</v>
      </c>
      <c r="Y240" s="353">
        <f t="shared" si="102"/>
        <v>58779.16</v>
      </c>
      <c r="Z240" s="358" t="str">
        <f t="shared" si="92"/>
        <v>0</v>
      </c>
      <c r="AA240" s="358" t="str">
        <f t="shared" si="93"/>
        <v>0</v>
      </c>
      <c r="AB240" s="189" t="str">
        <f t="shared" si="94"/>
        <v>0</v>
      </c>
      <c r="AC240" s="358" t="str">
        <f t="shared" si="95"/>
        <v>0</v>
      </c>
      <c r="AD240" s="358" t="str">
        <f t="shared" si="96"/>
        <v>0</v>
      </c>
      <c r="AE240" s="358" t="str">
        <f t="shared" si="97"/>
        <v>0</v>
      </c>
      <c r="AF240" s="140">
        <f t="shared" si="103"/>
        <v>0.21502572709129045</v>
      </c>
      <c r="AG240" s="140">
        <f t="shared" si="108"/>
        <v>8.5630940918365841</v>
      </c>
      <c r="AH240" s="140">
        <f t="shared" si="108"/>
        <v>7.4235715101308468</v>
      </c>
      <c r="AI240" s="140">
        <f t="shared" si="108"/>
        <v>8.5662625909420882</v>
      </c>
      <c r="AJ240" s="361">
        <f t="shared" si="109"/>
        <v>8.9732624404843353</v>
      </c>
      <c r="AK240" s="380" t="str">
        <f t="shared" si="104"/>
        <v>Item(1040101001,902726)
Item(1040302001,1392309)
Item(1040410001,3992)</v>
      </c>
      <c r="AL240" s="359"/>
      <c r="AN240" s="5">
        <v>290</v>
      </c>
      <c r="AO240" s="5">
        <v>1.0009999999999999</v>
      </c>
      <c r="AP240" s="5">
        <v>1.0009999999999999</v>
      </c>
      <c r="AQ240" s="5">
        <v>1.0009999999999999</v>
      </c>
      <c r="CA240" s="5">
        <v>188</v>
      </c>
      <c r="CB240" s="5">
        <v>350480</v>
      </c>
      <c r="CC240" s="30">
        <f t="shared" si="111"/>
        <v>1.0191334690316953</v>
      </c>
      <c r="CD240" s="5">
        <v>1010930</v>
      </c>
      <c r="CE240" s="30">
        <f t="shared" si="112"/>
        <v>1.0189491296503483</v>
      </c>
      <c r="CF240" s="5">
        <v>0</v>
      </c>
      <c r="CG240" s="30">
        <v>0</v>
      </c>
      <c r="CI240" s="5">
        <v>188</v>
      </c>
      <c r="CJ240" s="5">
        <v>800</v>
      </c>
      <c r="CK240" s="5">
        <v>611</v>
      </c>
      <c r="CL240" s="30">
        <f t="shared" si="113"/>
        <v>1.0082508250825082</v>
      </c>
      <c r="CM240" s="5">
        <v>815</v>
      </c>
      <c r="CN240" s="140">
        <f t="shared" si="114"/>
        <v>1.0074165636588381</v>
      </c>
      <c r="CO240" s="5">
        <v>5181</v>
      </c>
      <c r="CP240" s="139">
        <f t="shared" si="115"/>
        <v>1.0034863451481697</v>
      </c>
    </row>
    <row r="241" spans="2:94" x14ac:dyDescent="0.3">
      <c r="B241" s="5">
        <f t="shared" si="110"/>
        <v>251</v>
      </c>
      <c r="C241" s="5">
        <v>1</v>
      </c>
      <c r="D241" s="5">
        <f>VLOOKUP(B241,'DB-캐릭터별 스테이지 매칭'!$E$3:$F$302,2,0)</f>
        <v>1273</v>
      </c>
      <c r="E241" s="5">
        <f>VLOOKUP(D241,'DB-방치 재화'!$B$3:$I$1698,5,0)</f>
        <v>937</v>
      </c>
      <c r="F241" s="5">
        <f>VLOOKUP(D241,'DB-방치 재화'!$B$3:$I$1698,6,0)</f>
        <v>1249</v>
      </c>
      <c r="G241" s="355">
        <f>VLOOKUP(D241,'DB-방치 재화'!$B$3:$I$1698,7,0)</f>
        <v>4.5437500000000002</v>
      </c>
      <c r="H241" s="5">
        <f>INT(VLOOKUP(B241,'주요 재화 수급처 관리'!$C$269:$Q$329,15,0))</f>
        <v>5304389</v>
      </c>
      <c r="I241" s="5">
        <f>INT(VLOOKUP(B241,'주요 재화 수급처 관리'!$C$331:$Q$630,15,0))</f>
        <v>6509343</v>
      </c>
      <c r="J241" s="5">
        <f>INT(VLOOKUP(B241,'주요 재화 수급처 관리'!$C$632:$Q$931,15,0))</f>
        <v>23430</v>
      </c>
      <c r="K241" s="356">
        <f t="shared" si="105"/>
        <v>907240</v>
      </c>
      <c r="L241" s="5">
        <f t="shared" si="84"/>
        <v>1.0049999999999999</v>
      </c>
      <c r="M241" s="140">
        <f t="shared" si="99"/>
        <v>0.17103572155058763</v>
      </c>
      <c r="N241" s="357">
        <f t="shared" si="106"/>
        <v>1503694</v>
      </c>
      <c r="O241" s="189">
        <f t="shared" si="85"/>
        <v>1.08</v>
      </c>
      <c r="P241" s="140">
        <f t="shared" si="86"/>
        <v>0.23100549471736243</v>
      </c>
      <c r="Q241" s="357">
        <f t="shared" si="107"/>
        <v>4032</v>
      </c>
      <c r="R241" s="189">
        <f t="shared" si="87"/>
        <v>1.01</v>
      </c>
      <c r="S241" s="30">
        <f t="shared" si="88"/>
        <v>0.17208706786171574</v>
      </c>
      <c r="T241" s="140">
        <f t="shared" si="89"/>
        <v>0.17103572155058763</v>
      </c>
      <c r="U241" s="140">
        <f t="shared" si="90"/>
        <v>0.23100549471736243</v>
      </c>
      <c r="V241" s="140">
        <f t="shared" si="91"/>
        <v>0.17208706786171574</v>
      </c>
      <c r="W241" s="353">
        <f t="shared" si="100"/>
        <v>13055294.800000001</v>
      </c>
      <c r="X241" s="353">
        <f t="shared" si="101"/>
        <v>29376884.600000009</v>
      </c>
      <c r="Y241" s="353">
        <f t="shared" si="102"/>
        <v>59433.16</v>
      </c>
      <c r="Z241" s="358" t="str">
        <f t="shared" si="92"/>
        <v>0</v>
      </c>
      <c r="AA241" s="358" t="str">
        <f t="shared" si="93"/>
        <v>0</v>
      </c>
      <c r="AB241" s="189" t="str">
        <f t="shared" si="94"/>
        <v>0</v>
      </c>
      <c r="AC241" s="358" t="str">
        <f t="shared" si="95"/>
        <v>0</v>
      </c>
      <c r="AD241" s="358" t="str">
        <f t="shared" si="96"/>
        <v>0</v>
      </c>
      <c r="AE241" s="358" t="str">
        <f t="shared" si="97"/>
        <v>0</v>
      </c>
      <c r="AF241" s="140">
        <f t="shared" si="103"/>
        <v>0.23100549471736243</v>
      </c>
      <c r="AG241" s="140">
        <f t="shared" si="108"/>
        <v>8.7341298133871721</v>
      </c>
      <c r="AH241" s="140">
        <f t="shared" si="108"/>
        <v>7.6545770048482096</v>
      </c>
      <c r="AI241" s="140">
        <f t="shared" si="108"/>
        <v>8.7383496588038039</v>
      </c>
      <c r="AJ241" s="361">
        <f t="shared" si="109"/>
        <v>9.2042679352016972</v>
      </c>
      <c r="AK241" s="380" t="str">
        <f t="shared" si="104"/>
        <v>Item(1040101001,907240)
Item(1040302001,1503694)
Item(1040410001,4032)</v>
      </c>
      <c r="AL241" s="359"/>
      <c r="AN241" s="5">
        <v>291</v>
      </c>
      <c r="AO241" s="5">
        <v>1.0009999999999999</v>
      </c>
      <c r="AP241" s="5">
        <v>1.0009999999999999</v>
      </c>
      <c r="AQ241" s="5">
        <v>1.0009999999999999</v>
      </c>
      <c r="CA241" s="5">
        <v>189</v>
      </c>
      <c r="CB241" s="5">
        <v>357710</v>
      </c>
      <c r="CC241" s="30">
        <f t="shared" si="111"/>
        <v>1.0206288518603059</v>
      </c>
      <c r="CD241" s="5">
        <v>1032430</v>
      </c>
      <c r="CE241" s="30">
        <f t="shared" si="112"/>
        <v>1.0212675457252234</v>
      </c>
      <c r="CF241" s="5">
        <v>0</v>
      </c>
      <c r="CG241" s="30">
        <v>0</v>
      </c>
      <c r="CI241" s="5">
        <v>189</v>
      </c>
      <c r="CJ241" s="5">
        <v>807</v>
      </c>
      <c r="CK241" s="5">
        <v>615</v>
      </c>
      <c r="CL241" s="30">
        <f t="shared" si="113"/>
        <v>1.0065466448445173</v>
      </c>
      <c r="CM241" s="5">
        <v>820</v>
      </c>
      <c r="CN241" s="140">
        <f t="shared" si="114"/>
        <v>1.0061349693251533</v>
      </c>
      <c r="CO241" s="5">
        <v>5201</v>
      </c>
      <c r="CP241" s="139">
        <f t="shared" si="115"/>
        <v>1.0038602586373286</v>
      </c>
    </row>
    <row r="242" spans="2:94" x14ac:dyDescent="0.3">
      <c r="B242" s="5">
        <f t="shared" si="110"/>
        <v>251</v>
      </c>
      <c r="C242" s="5">
        <v>2</v>
      </c>
      <c r="D242" s="5">
        <f>VLOOKUP(B242,'DB-캐릭터별 스테이지 매칭'!$E$3:$F$302,2,0)</f>
        <v>1273</v>
      </c>
      <c r="E242" s="5">
        <f>VLOOKUP(D242,'DB-방치 재화'!$B$3:$I$1698,5,0)</f>
        <v>937</v>
      </c>
      <c r="F242" s="5">
        <f>VLOOKUP(D242,'DB-방치 재화'!$B$3:$I$1698,6,0)</f>
        <v>1249</v>
      </c>
      <c r="G242" s="355">
        <f>VLOOKUP(D242,'DB-방치 재화'!$B$3:$I$1698,7,0)</f>
        <v>4.5437500000000002</v>
      </c>
      <c r="H242" s="5">
        <f>INT(VLOOKUP(B242,'주요 재화 수급처 관리'!$C$269:$Q$329,15,0))</f>
        <v>5304389</v>
      </c>
      <c r="I242" s="5">
        <f>INT(VLOOKUP(B242,'주요 재화 수급처 관리'!$C$331:$Q$630,15,0))</f>
        <v>6509343</v>
      </c>
      <c r="J242" s="5">
        <f>INT(VLOOKUP(B242,'주요 재화 수급처 관리'!$C$632:$Q$931,15,0))</f>
        <v>23430</v>
      </c>
      <c r="K242" s="356">
        <f t="shared" si="105"/>
        <v>907240</v>
      </c>
      <c r="L242" s="5">
        <f t="shared" si="84"/>
        <v>1</v>
      </c>
      <c r="M242" s="140">
        <f t="shared" si="99"/>
        <v>0.17103572155058763</v>
      </c>
      <c r="N242" s="357">
        <f t="shared" si="106"/>
        <v>1503694</v>
      </c>
      <c r="O242" s="189" t="str">
        <f t="shared" si="85"/>
        <v>1</v>
      </c>
      <c r="P242" s="140">
        <f t="shared" si="86"/>
        <v>0.23100549471736243</v>
      </c>
      <c r="Q242" s="357">
        <f t="shared" si="107"/>
        <v>4032</v>
      </c>
      <c r="R242" s="189" t="str">
        <f t="shared" si="87"/>
        <v>1</v>
      </c>
      <c r="S242" s="30">
        <f t="shared" si="88"/>
        <v>0.17208706786171574</v>
      </c>
      <c r="T242" s="140">
        <f t="shared" si="89"/>
        <v>0.17103572155058763</v>
      </c>
      <c r="U242" s="140">
        <f t="shared" si="90"/>
        <v>0.23100549471736243</v>
      </c>
      <c r="V242" s="140">
        <f t="shared" si="91"/>
        <v>0.17208706786171574</v>
      </c>
      <c r="W242" s="353">
        <f t="shared" si="100"/>
        <v>13208932.600000001</v>
      </c>
      <c r="X242" s="353">
        <f t="shared" si="101"/>
        <v>29175059.20000001</v>
      </c>
      <c r="Y242" s="353">
        <f t="shared" si="102"/>
        <v>60087.16</v>
      </c>
      <c r="Z242" s="358" t="str">
        <f t="shared" si="92"/>
        <v>0</v>
      </c>
      <c r="AA242" s="358" t="str">
        <f t="shared" si="93"/>
        <v>0</v>
      </c>
      <c r="AB242" s="189" t="str">
        <f t="shared" si="94"/>
        <v>0</v>
      </c>
      <c r="AC242" s="358" t="str">
        <f t="shared" si="95"/>
        <v>0</v>
      </c>
      <c r="AD242" s="358" t="str">
        <f t="shared" si="96"/>
        <v>0</v>
      </c>
      <c r="AE242" s="358" t="str">
        <f t="shared" si="97"/>
        <v>0</v>
      </c>
      <c r="AF242" s="140">
        <f t="shared" si="103"/>
        <v>0.23100549471736243</v>
      </c>
      <c r="AG242" s="140">
        <f t="shared" si="108"/>
        <v>8.9051655349377601</v>
      </c>
      <c r="AH242" s="140">
        <f t="shared" si="108"/>
        <v>7.8855824995655723</v>
      </c>
      <c r="AI242" s="140">
        <f t="shared" si="108"/>
        <v>8.9104367266655196</v>
      </c>
      <c r="AJ242" s="361">
        <f t="shared" si="109"/>
        <v>9.435273429919059</v>
      </c>
      <c r="AK242" s="380" t="str">
        <f t="shared" si="104"/>
        <v>Item(1040101001,907240)
Item(1040302001,1503694)
Item(1040410001,4032)</v>
      </c>
      <c r="AL242" s="359"/>
      <c r="AN242" s="5">
        <v>292</v>
      </c>
      <c r="AO242" s="5">
        <v>1.0009999999999999</v>
      </c>
      <c r="AP242" s="5">
        <v>1.0009999999999999</v>
      </c>
      <c r="AQ242" s="5">
        <v>1.0009999999999999</v>
      </c>
      <c r="CA242" s="5">
        <v>190</v>
      </c>
      <c r="CB242" s="5">
        <v>363840</v>
      </c>
      <c r="CC242" s="30">
        <f t="shared" si="111"/>
        <v>1.0171367867825893</v>
      </c>
      <c r="CD242" s="5">
        <v>1051020</v>
      </c>
      <c r="CE242" s="30">
        <f t="shared" si="112"/>
        <v>1.0180060633650707</v>
      </c>
      <c r="CF242" s="5">
        <v>49000</v>
      </c>
      <c r="CG242" s="30">
        <v>0</v>
      </c>
      <c r="CI242" s="5">
        <v>190</v>
      </c>
      <c r="CJ242" s="5">
        <v>814</v>
      </c>
      <c r="CK242" s="5">
        <v>620</v>
      </c>
      <c r="CL242" s="30">
        <f t="shared" si="113"/>
        <v>1.0081300813008129</v>
      </c>
      <c r="CM242" s="5">
        <v>827</v>
      </c>
      <c r="CN242" s="140">
        <f t="shared" si="114"/>
        <v>1.0085365853658537</v>
      </c>
      <c r="CO242" s="5">
        <v>5221</v>
      </c>
      <c r="CP242" s="139">
        <f t="shared" si="115"/>
        <v>1.0038454143433955</v>
      </c>
    </row>
    <row r="243" spans="2:94" x14ac:dyDescent="0.3">
      <c r="B243" s="5">
        <f t="shared" si="110"/>
        <v>251</v>
      </c>
      <c r="C243" s="5">
        <v>3</v>
      </c>
      <c r="D243" s="5">
        <f>VLOOKUP(B243,'DB-캐릭터별 스테이지 매칭'!$E$3:$F$302,2,0)</f>
        <v>1273</v>
      </c>
      <c r="E243" s="5">
        <f>VLOOKUP(D243,'DB-방치 재화'!$B$3:$I$1698,5,0)</f>
        <v>937</v>
      </c>
      <c r="F243" s="5">
        <f>VLOOKUP(D243,'DB-방치 재화'!$B$3:$I$1698,6,0)</f>
        <v>1249</v>
      </c>
      <c r="G243" s="355">
        <f>VLOOKUP(D243,'DB-방치 재화'!$B$3:$I$1698,7,0)</f>
        <v>4.5437500000000002</v>
      </c>
      <c r="H243" s="5">
        <f>INT(VLOOKUP(B243,'주요 재화 수급처 관리'!$C$269:$Q$329,15,0))</f>
        <v>5304389</v>
      </c>
      <c r="I243" s="5">
        <f>INT(VLOOKUP(B243,'주요 재화 수급처 관리'!$C$331:$Q$630,15,0))</f>
        <v>6509343</v>
      </c>
      <c r="J243" s="5">
        <f>INT(VLOOKUP(B243,'주요 재화 수급처 관리'!$C$632:$Q$931,15,0))</f>
        <v>23430</v>
      </c>
      <c r="K243" s="356">
        <f t="shared" si="105"/>
        <v>907240</v>
      </c>
      <c r="L243" s="5">
        <f t="shared" si="84"/>
        <v>1</v>
      </c>
      <c r="M243" s="140">
        <f t="shared" si="99"/>
        <v>0.17103572155058763</v>
      </c>
      <c r="N243" s="357">
        <f t="shared" si="106"/>
        <v>1503694</v>
      </c>
      <c r="O243" s="189" t="str">
        <f t="shared" si="85"/>
        <v>1</v>
      </c>
      <c r="P243" s="140">
        <f t="shared" si="86"/>
        <v>0.23100549471736243</v>
      </c>
      <c r="Q243" s="357">
        <f t="shared" si="107"/>
        <v>4032</v>
      </c>
      <c r="R243" s="189" t="str">
        <f t="shared" si="87"/>
        <v>1</v>
      </c>
      <c r="S243" s="30">
        <f t="shared" si="88"/>
        <v>0.17208706786171574</v>
      </c>
      <c r="T243" s="140">
        <f t="shared" si="89"/>
        <v>0.17103572155058763</v>
      </c>
      <c r="U243" s="140">
        <f t="shared" si="90"/>
        <v>0.23100549471736243</v>
      </c>
      <c r="V243" s="140">
        <f t="shared" si="91"/>
        <v>0.17208706786171574</v>
      </c>
      <c r="W243" s="353">
        <f t="shared" si="100"/>
        <v>13362570.400000002</v>
      </c>
      <c r="X243" s="353">
        <f t="shared" si="101"/>
        <v>28973233.800000012</v>
      </c>
      <c r="Y243" s="353">
        <f t="shared" si="102"/>
        <v>60741.16</v>
      </c>
      <c r="Z243" s="358" t="str">
        <f t="shared" si="92"/>
        <v>0</v>
      </c>
      <c r="AA243" s="358" t="str">
        <f t="shared" si="93"/>
        <v>0</v>
      </c>
      <c r="AB243" s="189" t="str">
        <f t="shared" si="94"/>
        <v>0</v>
      </c>
      <c r="AC243" s="358" t="str">
        <f t="shared" si="95"/>
        <v>0</v>
      </c>
      <c r="AD243" s="358" t="str">
        <f t="shared" si="96"/>
        <v>0</v>
      </c>
      <c r="AE243" s="358" t="str">
        <f t="shared" si="97"/>
        <v>0</v>
      </c>
      <c r="AF243" s="140">
        <f t="shared" si="103"/>
        <v>0.23100549471736243</v>
      </c>
      <c r="AG243" s="140">
        <f t="shared" si="108"/>
        <v>9.0762012564883481</v>
      </c>
      <c r="AH243" s="140">
        <f t="shared" si="108"/>
        <v>8.1165879942829342</v>
      </c>
      <c r="AI243" s="140">
        <f t="shared" si="108"/>
        <v>9.0825237945272352</v>
      </c>
      <c r="AJ243" s="361">
        <f t="shared" si="109"/>
        <v>9.6662789246364209</v>
      </c>
      <c r="AK243" s="380" t="str">
        <f t="shared" si="104"/>
        <v>Item(1040101001,907240)
Item(1040302001,1503694)
Item(1040410001,4032)</v>
      </c>
      <c r="AL243" s="359"/>
      <c r="AN243" s="5">
        <v>293</v>
      </c>
      <c r="AO243" s="5">
        <v>1.0009999999999999</v>
      </c>
      <c r="AP243" s="5">
        <v>1.0009999999999999</v>
      </c>
      <c r="AQ243" s="5">
        <v>1.0009999999999999</v>
      </c>
      <c r="CA243" s="5">
        <v>191</v>
      </c>
      <c r="CB243" s="5">
        <v>369370</v>
      </c>
      <c r="CC243" s="30">
        <f t="shared" si="111"/>
        <v>1.0151989885664028</v>
      </c>
      <c r="CD243" s="5">
        <v>1066670</v>
      </c>
      <c r="CE243" s="30">
        <f t="shared" si="112"/>
        <v>1.0148902970447755</v>
      </c>
      <c r="CF243" s="5">
        <v>0</v>
      </c>
      <c r="CG243" s="30">
        <v>0</v>
      </c>
      <c r="CI243" s="5">
        <v>191</v>
      </c>
      <c r="CJ243" s="5">
        <v>821</v>
      </c>
      <c r="CK243" s="5">
        <v>625</v>
      </c>
      <c r="CL243" s="30">
        <f t="shared" si="113"/>
        <v>1.0080645161290323</v>
      </c>
      <c r="CM243" s="5">
        <v>834</v>
      </c>
      <c r="CN243" s="140">
        <f t="shared" si="114"/>
        <v>1.0084643288996373</v>
      </c>
      <c r="CO243" s="5">
        <v>5241</v>
      </c>
      <c r="CP243" s="139">
        <f t="shared" si="115"/>
        <v>1.0038306837770543</v>
      </c>
    </row>
    <row r="244" spans="2:94" x14ac:dyDescent="0.3">
      <c r="B244" s="5">
        <f t="shared" si="110"/>
        <v>251</v>
      </c>
      <c r="C244" s="5">
        <v>4</v>
      </c>
      <c r="D244" s="5">
        <f>VLOOKUP(B244,'DB-캐릭터별 스테이지 매칭'!$E$3:$F$302,2,0)</f>
        <v>1273</v>
      </c>
      <c r="E244" s="5">
        <f>VLOOKUP(D244,'DB-방치 재화'!$B$3:$I$1698,5,0)</f>
        <v>937</v>
      </c>
      <c r="F244" s="5">
        <f>VLOOKUP(D244,'DB-방치 재화'!$B$3:$I$1698,6,0)</f>
        <v>1249</v>
      </c>
      <c r="G244" s="355">
        <f>VLOOKUP(D244,'DB-방치 재화'!$B$3:$I$1698,7,0)</f>
        <v>4.5437500000000002</v>
      </c>
      <c r="H244" s="5">
        <f>INT(VLOOKUP(B244,'주요 재화 수급처 관리'!$C$269:$Q$329,15,0))</f>
        <v>5304389</v>
      </c>
      <c r="I244" s="5">
        <f>INT(VLOOKUP(B244,'주요 재화 수급처 관리'!$C$331:$Q$630,15,0))</f>
        <v>6509343</v>
      </c>
      <c r="J244" s="5">
        <f>INT(VLOOKUP(B244,'주요 재화 수급처 관리'!$C$632:$Q$931,15,0))</f>
        <v>23430</v>
      </c>
      <c r="K244" s="356">
        <f t="shared" si="105"/>
        <v>907240</v>
      </c>
      <c r="L244" s="5">
        <f t="shared" si="84"/>
        <v>1</v>
      </c>
      <c r="M244" s="140">
        <f t="shared" si="99"/>
        <v>0.17103572155058763</v>
      </c>
      <c r="N244" s="357">
        <f t="shared" si="106"/>
        <v>1503694</v>
      </c>
      <c r="O244" s="189" t="str">
        <f t="shared" si="85"/>
        <v>1</v>
      </c>
      <c r="P244" s="140">
        <f t="shared" si="86"/>
        <v>0.23100549471736243</v>
      </c>
      <c r="Q244" s="357">
        <f t="shared" si="107"/>
        <v>4032</v>
      </c>
      <c r="R244" s="189" t="str">
        <f t="shared" si="87"/>
        <v>1</v>
      </c>
      <c r="S244" s="30">
        <f t="shared" si="88"/>
        <v>0.17208706786171574</v>
      </c>
      <c r="T244" s="140">
        <f t="shared" si="89"/>
        <v>0.17103572155058763</v>
      </c>
      <c r="U244" s="140">
        <f t="shared" si="90"/>
        <v>0.23100549471736243</v>
      </c>
      <c r="V244" s="140">
        <f t="shared" si="91"/>
        <v>0.17208706786171574</v>
      </c>
      <c r="W244" s="353">
        <f t="shared" si="100"/>
        <v>13516208.200000003</v>
      </c>
      <c r="X244" s="353">
        <f t="shared" si="101"/>
        <v>28771408.400000013</v>
      </c>
      <c r="Y244" s="353">
        <f t="shared" si="102"/>
        <v>61395.16</v>
      </c>
      <c r="Z244" s="358" t="str">
        <f t="shared" si="92"/>
        <v>0</v>
      </c>
      <c r="AA244" s="358" t="str">
        <f t="shared" si="93"/>
        <v>0</v>
      </c>
      <c r="AB244" s="189" t="str">
        <f t="shared" si="94"/>
        <v>0</v>
      </c>
      <c r="AC244" s="358" t="str">
        <f t="shared" si="95"/>
        <v>0</v>
      </c>
      <c r="AD244" s="358" t="str">
        <f t="shared" si="96"/>
        <v>0</v>
      </c>
      <c r="AE244" s="358" t="str">
        <f t="shared" si="97"/>
        <v>0</v>
      </c>
      <c r="AF244" s="140">
        <f t="shared" si="103"/>
        <v>0.23100549471736243</v>
      </c>
      <c r="AG244" s="140">
        <f t="shared" si="108"/>
        <v>9.2472369780389361</v>
      </c>
      <c r="AH244" s="140">
        <f t="shared" si="108"/>
        <v>8.3475934890002961</v>
      </c>
      <c r="AI244" s="140">
        <f t="shared" si="108"/>
        <v>9.2546108623889509</v>
      </c>
      <c r="AJ244" s="361">
        <f t="shared" si="109"/>
        <v>9.8972844193537828</v>
      </c>
      <c r="AK244" s="380" t="str">
        <f t="shared" si="104"/>
        <v>Item(1040101001,907240)
Item(1040302001,1503694)
Item(1040410001,4032)</v>
      </c>
      <c r="AL244" s="359"/>
      <c r="AN244" s="5">
        <v>294</v>
      </c>
      <c r="AO244" s="5">
        <v>1.0009999999999999</v>
      </c>
      <c r="AP244" s="5">
        <v>1.0009999999999999</v>
      </c>
      <c r="AQ244" s="5">
        <v>1.0009999999999999</v>
      </c>
      <c r="CA244" s="5">
        <v>192</v>
      </c>
      <c r="CB244" s="5">
        <v>376070</v>
      </c>
      <c r="CC244" s="30">
        <f t="shared" si="111"/>
        <v>1.0181389934212308</v>
      </c>
      <c r="CD244" s="5">
        <v>1084970</v>
      </c>
      <c r="CE244" s="30">
        <f t="shared" si="112"/>
        <v>1.0171561963868863</v>
      </c>
      <c r="CF244" s="5">
        <v>0</v>
      </c>
      <c r="CG244" s="30">
        <v>0</v>
      </c>
      <c r="CI244" s="5">
        <v>192</v>
      </c>
      <c r="CJ244" s="5">
        <v>828</v>
      </c>
      <c r="CK244" s="5">
        <v>629</v>
      </c>
      <c r="CL244" s="30">
        <f t="shared" si="113"/>
        <v>1.0064</v>
      </c>
      <c r="CM244" s="5">
        <v>839</v>
      </c>
      <c r="CN244" s="140">
        <f t="shared" si="114"/>
        <v>1.0059952038369304</v>
      </c>
      <c r="CO244" s="5">
        <v>5261</v>
      </c>
      <c r="CP244" s="139">
        <f t="shared" si="115"/>
        <v>1.0038160656363289</v>
      </c>
    </row>
    <row r="245" spans="2:94" x14ac:dyDescent="0.3">
      <c r="B245" s="5">
        <f t="shared" si="110"/>
        <v>251</v>
      </c>
      <c r="C245" s="5">
        <v>5</v>
      </c>
      <c r="D245" s="5">
        <f>VLOOKUP(B245,'DB-캐릭터별 스테이지 매칭'!$E$3:$F$302,2,0)</f>
        <v>1273</v>
      </c>
      <c r="E245" s="5">
        <f>VLOOKUP(D245,'DB-방치 재화'!$B$3:$I$1698,5,0)</f>
        <v>937</v>
      </c>
      <c r="F245" s="5">
        <f>VLOOKUP(D245,'DB-방치 재화'!$B$3:$I$1698,6,0)</f>
        <v>1249</v>
      </c>
      <c r="G245" s="355">
        <f>VLOOKUP(D245,'DB-방치 재화'!$B$3:$I$1698,7,0)</f>
        <v>4.5437500000000002</v>
      </c>
      <c r="H245" s="5">
        <f>INT(VLOOKUP(B245,'주요 재화 수급처 관리'!$C$269:$Q$329,15,0))</f>
        <v>5304389</v>
      </c>
      <c r="I245" s="5">
        <f>INT(VLOOKUP(B245,'주요 재화 수급처 관리'!$C$331:$Q$630,15,0))</f>
        <v>6509343</v>
      </c>
      <c r="J245" s="5">
        <f>INT(VLOOKUP(B245,'주요 재화 수급처 관리'!$C$632:$Q$931,15,0))</f>
        <v>23430</v>
      </c>
      <c r="K245" s="356">
        <f t="shared" si="105"/>
        <v>907240</v>
      </c>
      <c r="L245" s="5">
        <f t="shared" si="84"/>
        <v>1</v>
      </c>
      <c r="M245" s="140">
        <f t="shared" si="99"/>
        <v>0.17103572155058763</v>
      </c>
      <c r="N245" s="357">
        <f t="shared" si="106"/>
        <v>1503694</v>
      </c>
      <c r="O245" s="189" t="str">
        <f t="shared" si="85"/>
        <v>1</v>
      </c>
      <c r="P245" s="140">
        <f t="shared" si="86"/>
        <v>0.23100549471736243</v>
      </c>
      <c r="Q245" s="357">
        <f t="shared" si="107"/>
        <v>4032</v>
      </c>
      <c r="R245" s="189" t="str">
        <f t="shared" si="87"/>
        <v>1</v>
      </c>
      <c r="S245" s="30">
        <f t="shared" si="88"/>
        <v>0.17208706786171574</v>
      </c>
      <c r="T245" s="140">
        <f t="shared" si="89"/>
        <v>0.17103572155058763</v>
      </c>
      <c r="U245" s="140">
        <f t="shared" si="90"/>
        <v>0.23100549471736243</v>
      </c>
      <c r="V245" s="140">
        <f t="shared" si="91"/>
        <v>0.17208706786171574</v>
      </c>
      <c r="W245" s="353">
        <f t="shared" si="100"/>
        <v>13669846.000000004</v>
      </c>
      <c r="X245" s="353">
        <f t="shared" si="101"/>
        <v>28569583.000000015</v>
      </c>
      <c r="Y245" s="353">
        <f t="shared" si="102"/>
        <v>62049.16</v>
      </c>
      <c r="Z245" s="358" t="str">
        <f t="shared" si="92"/>
        <v>0</v>
      </c>
      <c r="AA245" s="358" t="str">
        <f t="shared" si="93"/>
        <v>0</v>
      </c>
      <c r="AB245" s="189" t="str">
        <f t="shared" si="94"/>
        <v>0</v>
      </c>
      <c r="AC245" s="358" t="str">
        <f t="shared" si="95"/>
        <v>0</v>
      </c>
      <c r="AD245" s="358" t="str">
        <f t="shared" si="96"/>
        <v>0</v>
      </c>
      <c r="AE245" s="358" t="str">
        <f t="shared" si="97"/>
        <v>0</v>
      </c>
      <c r="AF245" s="140">
        <f t="shared" si="103"/>
        <v>0.23100549471736243</v>
      </c>
      <c r="AG245" s="140">
        <f t="shared" si="108"/>
        <v>9.4182726995895241</v>
      </c>
      <c r="AH245" s="140">
        <f t="shared" si="108"/>
        <v>8.5785989837176579</v>
      </c>
      <c r="AI245" s="140">
        <f t="shared" si="108"/>
        <v>9.4266979302506666</v>
      </c>
      <c r="AJ245" s="361">
        <f t="shared" si="109"/>
        <v>10.128289914071145</v>
      </c>
      <c r="AK245" s="380" t="str">
        <f t="shared" si="104"/>
        <v>Item(1040101001,907240)
Item(1040302001,1503694)
Item(1040410001,4032)</v>
      </c>
      <c r="AL245" s="359"/>
      <c r="AN245" s="5">
        <v>295</v>
      </c>
      <c r="AO245" s="5">
        <v>1.0009999999999999</v>
      </c>
      <c r="AP245" s="5">
        <v>1.0009999999999999</v>
      </c>
      <c r="AQ245" s="5">
        <v>1.0009999999999999</v>
      </c>
      <c r="CA245" s="5">
        <v>193</v>
      </c>
      <c r="CB245" s="5">
        <v>382300</v>
      </c>
      <c r="CC245" s="30">
        <f t="shared" si="111"/>
        <v>1.0165660648283563</v>
      </c>
      <c r="CD245" s="5">
        <v>1103530</v>
      </c>
      <c r="CE245" s="30">
        <f t="shared" si="112"/>
        <v>1.0171064637731919</v>
      </c>
      <c r="CF245" s="5">
        <v>0</v>
      </c>
      <c r="CG245" s="30">
        <v>0</v>
      </c>
      <c r="CI245" s="5">
        <v>193</v>
      </c>
      <c r="CJ245" s="5">
        <v>835</v>
      </c>
      <c r="CK245" s="5">
        <v>635</v>
      </c>
      <c r="CL245" s="30">
        <f t="shared" si="113"/>
        <v>1.0095389507154213</v>
      </c>
      <c r="CM245" s="5">
        <v>846</v>
      </c>
      <c r="CN245" s="140">
        <f t="shared" si="114"/>
        <v>1.0083432657926104</v>
      </c>
      <c r="CO245" s="5">
        <v>5281</v>
      </c>
      <c r="CP245" s="139">
        <f t="shared" si="115"/>
        <v>1.0038015586390421</v>
      </c>
    </row>
    <row r="246" spans="2:94" x14ac:dyDescent="0.3">
      <c r="B246" s="5">
        <f t="shared" si="110"/>
        <v>252</v>
      </c>
      <c r="C246" s="5">
        <v>1</v>
      </c>
      <c r="D246" s="5">
        <f>VLOOKUP(B246,'DB-캐릭터별 스테이지 매칭'!$E$3:$F$302,2,0)</f>
        <v>1282</v>
      </c>
      <c r="E246" s="5">
        <f>VLOOKUP(D246,'DB-방치 재화'!$B$3:$I$1698,5,0)</f>
        <v>943</v>
      </c>
      <c r="F246" s="5">
        <f>VLOOKUP(D246,'DB-방치 재화'!$B$3:$I$1698,6,0)</f>
        <v>1258</v>
      </c>
      <c r="G246" s="355">
        <f>VLOOKUP(D246,'DB-방치 재화'!$B$3:$I$1698,7,0)</f>
        <v>4.5618055555555559</v>
      </c>
      <c r="H246" s="5">
        <f>INT(VLOOKUP(B246,'주요 재화 수급처 관리'!$C$269:$Q$329,15,0))</f>
        <v>5333757</v>
      </c>
      <c r="I246" s="5">
        <f>INT(VLOOKUP(B246,'주요 재화 수급처 관리'!$C$331:$Q$630,15,0))</f>
        <v>6553395</v>
      </c>
      <c r="J246" s="5">
        <f>INT(VLOOKUP(B246,'주요 재화 수급처 관리'!$C$632:$Q$931,15,0))</f>
        <v>23517</v>
      </c>
      <c r="K246" s="356">
        <f t="shared" si="105"/>
        <v>911777</v>
      </c>
      <c r="L246" s="5">
        <f t="shared" si="84"/>
        <v>1.0049999999999999</v>
      </c>
      <c r="M246" s="140">
        <f t="shared" si="99"/>
        <v>0.17094460808769504</v>
      </c>
      <c r="N246" s="357">
        <f t="shared" si="106"/>
        <v>1623990</v>
      </c>
      <c r="O246" s="189">
        <f t="shared" si="85"/>
        <v>1.08</v>
      </c>
      <c r="P246" s="140">
        <f t="shared" si="86"/>
        <v>0.24780896008862582</v>
      </c>
      <c r="Q246" s="357">
        <f t="shared" si="107"/>
        <v>4113</v>
      </c>
      <c r="R246" s="189">
        <f t="shared" si="87"/>
        <v>1.02</v>
      </c>
      <c r="S246" s="30">
        <f t="shared" si="88"/>
        <v>0.17489475698430923</v>
      </c>
      <c r="T246" s="140">
        <f t="shared" si="89"/>
        <v>0.17094460808769504</v>
      </c>
      <c r="U246" s="140">
        <f t="shared" si="90"/>
        <v>0.24780896008862582</v>
      </c>
      <c r="V246" s="140">
        <f t="shared" si="91"/>
        <v>0.17489475698430923</v>
      </c>
      <c r="W246" s="353">
        <f t="shared" si="100"/>
        <v>13824820.400000004</v>
      </c>
      <c r="X246" s="353">
        <f t="shared" si="101"/>
        <v>28256272.000000015</v>
      </c>
      <c r="Y246" s="353">
        <f t="shared" si="102"/>
        <v>62639.560000000005</v>
      </c>
      <c r="Z246" s="358" t="str">
        <f t="shared" si="92"/>
        <v>0</v>
      </c>
      <c r="AA246" s="358" t="str">
        <f t="shared" si="93"/>
        <v>0</v>
      </c>
      <c r="AB246" s="189" t="str">
        <f t="shared" si="94"/>
        <v>0</v>
      </c>
      <c r="AC246" s="358" t="str">
        <f t="shared" si="95"/>
        <v>0</v>
      </c>
      <c r="AD246" s="358" t="str">
        <f t="shared" si="96"/>
        <v>0</v>
      </c>
      <c r="AE246" s="358" t="str">
        <f t="shared" si="97"/>
        <v>0</v>
      </c>
      <c r="AF246" s="140">
        <f t="shared" si="103"/>
        <v>0.24780896008862582</v>
      </c>
      <c r="AG246" s="140">
        <f t="shared" si="108"/>
        <v>9.5892173076772185</v>
      </c>
      <c r="AH246" s="140">
        <f t="shared" si="108"/>
        <v>8.8264079438062844</v>
      </c>
      <c r="AI246" s="140">
        <f t="shared" si="108"/>
        <v>9.6015926872349766</v>
      </c>
      <c r="AJ246" s="361">
        <f t="shared" si="109"/>
        <v>10.376098874159771</v>
      </c>
      <c r="AK246" s="380" t="str">
        <f t="shared" si="104"/>
        <v>Item(1040101001,911777)
Item(1040302001,1623990)
Item(1040410001,4113)</v>
      </c>
      <c r="AL246" s="359"/>
      <c r="AN246" s="5">
        <v>296</v>
      </c>
      <c r="AO246" s="5">
        <v>1.0009999999999999</v>
      </c>
      <c r="AP246" s="5">
        <v>1.0009999999999999</v>
      </c>
      <c r="AQ246" s="5">
        <v>1.0009999999999999</v>
      </c>
      <c r="CA246" s="5">
        <v>194</v>
      </c>
      <c r="CB246" s="5">
        <v>388940</v>
      </c>
      <c r="CC246" s="30">
        <f t="shared" si="111"/>
        <v>1.0173685587235155</v>
      </c>
      <c r="CD246" s="5">
        <v>1122000</v>
      </c>
      <c r="CE246" s="30">
        <f t="shared" si="112"/>
        <v>1.0167371979012805</v>
      </c>
      <c r="CF246" s="5">
        <v>0</v>
      </c>
      <c r="CG246" s="30">
        <v>0</v>
      </c>
      <c r="CI246" s="5">
        <v>194</v>
      </c>
      <c r="CJ246" s="5">
        <v>842</v>
      </c>
      <c r="CK246" s="5">
        <v>640</v>
      </c>
      <c r="CL246" s="30">
        <f t="shared" si="113"/>
        <v>1.0078740157480315</v>
      </c>
      <c r="CM246" s="5">
        <v>853</v>
      </c>
      <c r="CN246" s="140">
        <f t="shared" si="114"/>
        <v>1.008274231678487</v>
      </c>
      <c r="CO246" s="5">
        <v>5302</v>
      </c>
      <c r="CP246" s="139">
        <f t="shared" si="115"/>
        <v>1.0039765195985608</v>
      </c>
    </row>
    <row r="247" spans="2:94" x14ac:dyDescent="0.3">
      <c r="B247" s="5">
        <f t="shared" si="110"/>
        <v>252</v>
      </c>
      <c r="C247" s="5">
        <v>2</v>
      </c>
      <c r="D247" s="5">
        <f>VLOOKUP(B247,'DB-캐릭터별 스테이지 매칭'!$E$3:$F$302,2,0)</f>
        <v>1282</v>
      </c>
      <c r="E247" s="5">
        <f>VLOOKUP(D247,'DB-방치 재화'!$B$3:$I$1698,5,0)</f>
        <v>943</v>
      </c>
      <c r="F247" s="5">
        <f>VLOOKUP(D247,'DB-방치 재화'!$B$3:$I$1698,6,0)</f>
        <v>1258</v>
      </c>
      <c r="G247" s="355">
        <f>VLOOKUP(D247,'DB-방치 재화'!$B$3:$I$1698,7,0)</f>
        <v>4.5618055555555559</v>
      </c>
      <c r="H247" s="5">
        <f>INT(VLOOKUP(B247,'주요 재화 수급처 관리'!$C$269:$Q$329,15,0))</f>
        <v>5333757</v>
      </c>
      <c r="I247" s="5">
        <f>INT(VLOOKUP(B247,'주요 재화 수급처 관리'!$C$331:$Q$630,15,0))</f>
        <v>6553395</v>
      </c>
      <c r="J247" s="5">
        <f>INT(VLOOKUP(B247,'주요 재화 수급처 관리'!$C$632:$Q$931,15,0))</f>
        <v>23517</v>
      </c>
      <c r="K247" s="356">
        <f t="shared" si="105"/>
        <v>911777</v>
      </c>
      <c r="L247" s="5">
        <f t="shared" si="84"/>
        <v>1</v>
      </c>
      <c r="M247" s="140">
        <f t="shared" si="99"/>
        <v>0.17094460808769504</v>
      </c>
      <c r="N247" s="357">
        <f t="shared" si="106"/>
        <v>1623990</v>
      </c>
      <c r="O247" s="189" t="str">
        <f t="shared" si="85"/>
        <v>1</v>
      </c>
      <c r="P247" s="140">
        <f t="shared" si="86"/>
        <v>0.24780896008862582</v>
      </c>
      <c r="Q247" s="357">
        <f t="shared" si="107"/>
        <v>4113</v>
      </c>
      <c r="R247" s="189" t="str">
        <f t="shared" si="87"/>
        <v>1</v>
      </c>
      <c r="S247" s="30">
        <f t="shared" si="88"/>
        <v>0.17489475698430923</v>
      </c>
      <c r="T247" s="140">
        <f t="shared" si="89"/>
        <v>0.17094460808769504</v>
      </c>
      <c r="U247" s="140">
        <f t="shared" si="90"/>
        <v>0.24780896008862582</v>
      </c>
      <c r="V247" s="140">
        <f t="shared" si="91"/>
        <v>0.17489475698430923</v>
      </c>
      <c r="W247" s="353">
        <f t="shared" si="100"/>
        <v>13979794.800000004</v>
      </c>
      <c r="X247" s="353">
        <f t="shared" si="101"/>
        <v>27942961.000000015</v>
      </c>
      <c r="Y247" s="353">
        <f t="shared" si="102"/>
        <v>63229.960000000006</v>
      </c>
      <c r="Z247" s="358" t="str">
        <f t="shared" si="92"/>
        <v>0</v>
      </c>
      <c r="AA247" s="358" t="str">
        <f t="shared" si="93"/>
        <v>0</v>
      </c>
      <c r="AB247" s="189" t="str">
        <f t="shared" si="94"/>
        <v>0</v>
      </c>
      <c r="AC247" s="358" t="str">
        <f t="shared" si="95"/>
        <v>0</v>
      </c>
      <c r="AD247" s="358" t="str">
        <f t="shared" si="96"/>
        <v>0</v>
      </c>
      <c r="AE247" s="358" t="str">
        <f t="shared" si="97"/>
        <v>0</v>
      </c>
      <c r="AF247" s="140">
        <f t="shared" si="103"/>
        <v>0.24780896008862582</v>
      </c>
      <c r="AG247" s="140">
        <f t="shared" si="108"/>
        <v>9.7601619157649129</v>
      </c>
      <c r="AH247" s="140">
        <f t="shared" si="108"/>
        <v>9.0742169038949108</v>
      </c>
      <c r="AI247" s="140">
        <f t="shared" si="108"/>
        <v>9.7764874442192866</v>
      </c>
      <c r="AJ247" s="361">
        <f t="shared" si="109"/>
        <v>10.623907834248397</v>
      </c>
      <c r="AK247" s="380" t="str">
        <f t="shared" si="104"/>
        <v>Item(1040101001,911777)
Item(1040302001,1623990)
Item(1040410001,4113)</v>
      </c>
      <c r="AL247" s="359"/>
      <c r="AN247" s="5">
        <v>297</v>
      </c>
      <c r="AO247" s="5">
        <v>1.0009999999999999</v>
      </c>
      <c r="AP247" s="5">
        <v>1.0009999999999999</v>
      </c>
      <c r="AQ247" s="5">
        <v>1.0009999999999999</v>
      </c>
      <c r="CA247" s="5">
        <v>195</v>
      </c>
      <c r="CB247" s="5">
        <v>395510</v>
      </c>
      <c r="CC247" s="30">
        <f t="shared" si="111"/>
        <v>1.0168920656142335</v>
      </c>
      <c r="CD247" s="5">
        <v>1140630</v>
      </c>
      <c r="CE247" s="30">
        <f t="shared" si="112"/>
        <v>1.0166042780748663</v>
      </c>
      <c r="CF247" s="5">
        <v>0</v>
      </c>
      <c r="CG247" s="30">
        <v>0</v>
      </c>
      <c r="CI247" s="5">
        <v>195</v>
      </c>
      <c r="CJ247" s="5">
        <v>849</v>
      </c>
      <c r="CK247" s="5">
        <v>644</v>
      </c>
      <c r="CL247" s="30">
        <f t="shared" ref="CL247:CL292" si="116">CK247/CK246</f>
        <v>1.0062500000000001</v>
      </c>
      <c r="CM247" s="5">
        <v>859</v>
      </c>
      <c r="CN247" s="140">
        <f t="shared" ref="CN247:CN292" si="117">CM247/CM246</f>
        <v>1.0070339976553342</v>
      </c>
      <c r="CO247" s="5">
        <v>5322</v>
      </c>
      <c r="CP247" s="139">
        <f t="shared" ref="CP247:CP292" si="118">CO247/CO246</f>
        <v>1.00377216144851</v>
      </c>
    </row>
    <row r="248" spans="2:94" x14ac:dyDescent="0.3">
      <c r="B248" s="5">
        <f t="shared" si="110"/>
        <v>252</v>
      </c>
      <c r="C248" s="5">
        <v>3</v>
      </c>
      <c r="D248" s="5">
        <f>VLOOKUP(B248,'DB-캐릭터별 스테이지 매칭'!$E$3:$F$302,2,0)</f>
        <v>1282</v>
      </c>
      <c r="E248" s="5">
        <f>VLOOKUP(D248,'DB-방치 재화'!$B$3:$I$1698,5,0)</f>
        <v>943</v>
      </c>
      <c r="F248" s="5">
        <f>VLOOKUP(D248,'DB-방치 재화'!$B$3:$I$1698,6,0)</f>
        <v>1258</v>
      </c>
      <c r="G248" s="355">
        <f>VLOOKUP(D248,'DB-방치 재화'!$B$3:$I$1698,7,0)</f>
        <v>4.5618055555555559</v>
      </c>
      <c r="H248" s="5">
        <f>INT(VLOOKUP(B248,'주요 재화 수급처 관리'!$C$269:$Q$329,15,0))</f>
        <v>5333757</v>
      </c>
      <c r="I248" s="5">
        <f>INT(VLOOKUP(B248,'주요 재화 수급처 관리'!$C$331:$Q$630,15,0))</f>
        <v>6553395</v>
      </c>
      <c r="J248" s="5">
        <f>INT(VLOOKUP(B248,'주요 재화 수급처 관리'!$C$632:$Q$931,15,0))</f>
        <v>23517</v>
      </c>
      <c r="K248" s="356">
        <f t="shared" si="105"/>
        <v>911777</v>
      </c>
      <c r="L248" s="5">
        <f t="shared" si="84"/>
        <v>1</v>
      </c>
      <c r="M248" s="140">
        <f t="shared" si="99"/>
        <v>0.17094460808769504</v>
      </c>
      <c r="N248" s="357">
        <f t="shared" si="106"/>
        <v>1623990</v>
      </c>
      <c r="O248" s="189" t="str">
        <f t="shared" si="85"/>
        <v>1</v>
      </c>
      <c r="P248" s="140">
        <f t="shared" si="86"/>
        <v>0.24780896008862582</v>
      </c>
      <c r="Q248" s="357">
        <f t="shared" si="107"/>
        <v>4113</v>
      </c>
      <c r="R248" s="189" t="str">
        <f t="shared" si="87"/>
        <v>1</v>
      </c>
      <c r="S248" s="30">
        <f t="shared" si="88"/>
        <v>0.17489475698430923</v>
      </c>
      <c r="T248" s="140">
        <f t="shared" si="89"/>
        <v>0.17094460808769504</v>
      </c>
      <c r="U248" s="140">
        <f t="shared" si="90"/>
        <v>0.24780896008862582</v>
      </c>
      <c r="V248" s="140">
        <f t="shared" si="91"/>
        <v>0.17489475698430923</v>
      </c>
      <c r="W248" s="353">
        <f t="shared" si="100"/>
        <v>14134769.200000005</v>
      </c>
      <c r="X248" s="353">
        <f t="shared" si="101"/>
        <v>27629650.000000015</v>
      </c>
      <c r="Y248" s="353">
        <f t="shared" si="102"/>
        <v>63820.360000000008</v>
      </c>
      <c r="Z248" s="358" t="str">
        <f t="shared" si="92"/>
        <v>0</v>
      </c>
      <c r="AA248" s="358" t="str">
        <f t="shared" si="93"/>
        <v>0</v>
      </c>
      <c r="AB248" s="189" t="str">
        <f t="shared" si="94"/>
        <v>0</v>
      </c>
      <c r="AC248" s="358" t="str">
        <f t="shared" si="95"/>
        <v>0</v>
      </c>
      <c r="AD248" s="358" t="str">
        <f t="shared" si="96"/>
        <v>0</v>
      </c>
      <c r="AE248" s="358" t="str">
        <f t="shared" si="97"/>
        <v>0</v>
      </c>
      <c r="AF248" s="140">
        <f t="shared" si="103"/>
        <v>0.24780896008862582</v>
      </c>
      <c r="AG248" s="140">
        <f t="shared" si="108"/>
        <v>9.9311065238526073</v>
      </c>
      <c r="AH248" s="140">
        <f t="shared" si="108"/>
        <v>9.3220258639835372</v>
      </c>
      <c r="AI248" s="140">
        <f t="shared" si="108"/>
        <v>9.9513822012035966</v>
      </c>
      <c r="AJ248" s="361">
        <f t="shared" si="109"/>
        <v>10.871716794337024</v>
      </c>
      <c r="AK248" s="380" t="str">
        <f t="shared" si="104"/>
        <v>Item(1040101001,911777)
Item(1040302001,1623990)
Item(1040410001,4113)</v>
      </c>
      <c r="AL248" s="359"/>
      <c r="AN248" s="5">
        <v>298</v>
      </c>
      <c r="AO248" s="5">
        <v>1.0009999999999999</v>
      </c>
      <c r="AP248" s="5">
        <v>1.0009999999999999</v>
      </c>
      <c r="AQ248" s="5">
        <v>1.0009999999999999</v>
      </c>
      <c r="CA248" s="5">
        <v>196</v>
      </c>
      <c r="CB248" s="5">
        <v>402000</v>
      </c>
      <c r="CC248" s="30">
        <f t="shared" ref="CC248:CC292" si="119">CB248/CB247</f>
        <v>1.0164091931935981</v>
      </c>
      <c r="CD248" s="5">
        <v>1159940</v>
      </c>
      <c r="CE248" s="30">
        <f t="shared" ref="CE248:CE292" si="120">CD248/CD247</f>
        <v>1.0169292408581223</v>
      </c>
      <c r="CF248" s="5">
        <v>0</v>
      </c>
      <c r="CG248" s="30">
        <v>0</v>
      </c>
      <c r="CI248" s="5">
        <v>196</v>
      </c>
      <c r="CJ248" s="5">
        <v>856</v>
      </c>
      <c r="CK248" s="5">
        <v>649</v>
      </c>
      <c r="CL248" s="30">
        <f t="shared" si="116"/>
        <v>1.0077639751552796</v>
      </c>
      <c r="CM248" s="5">
        <v>865</v>
      </c>
      <c r="CN248" s="140">
        <f t="shared" si="117"/>
        <v>1.0069848661233993</v>
      </c>
      <c r="CO248" s="5">
        <v>5342</v>
      </c>
      <c r="CP248" s="139">
        <f t="shared" si="118"/>
        <v>1.0037579857196544</v>
      </c>
    </row>
    <row r="249" spans="2:94" x14ac:dyDescent="0.3">
      <c r="B249" s="5">
        <f t="shared" si="110"/>
        <v>252</v>
      </c>
      <c r="C249" s="5">
        <v>4</v>
      </c>
      <c r="D249" s="5">
        <f>VLOOKUP(B249,'DB-캐릭터별 스테이지 매칭'!$E$3:$F$302,2,0)</f>
        <v>1282</v>
      </c>
      <c r="E249" s="5">
        <f>VLOOKUP(D249,'DB-방치 재화'!$B$3:$I$1698,5,0)</f>
        <v>943</v>
      </c>
      <c r="F249" s="5">
        <f>VLOOKUP(D249,'DB-방치 재화'!$B$3:$I$1698,6,0)</f>
        <v>1258</v>
      </c>
      <c r="G249" s="355">
        <f>VLOOKUP(D249,'DB-방치 재화'!$B$3:$I$1698,7,0)</f>
        <v>4.5618055555555559</v>
      </c>
      <c r="H249" s="5">
        <f>INT(VLOOKUP(B249,'주요 재화 수급처 관리'!$C$269:$Q$329,15,0))</f>
        <v>5333757</v>
      </c>
      <c r="I249" s="5">
        <f>INT(VLOOKUP(B249,'주요 재화 수급처 관리'!$C$331:$Q$630,15,0))</f>
        <v>6553395</v>
      </c>
      <c r="J249" s="5">
        <f>INT(VLOOKUP(B249,'주요 재화 수급처 관리'!$C$632:$Q$931,15,0))</f>
        <v>23517</v>
      </c>
      <c r="K249" s="356">
        <f t="shared" si="105"/>
        <v>911777</v>
      </c>
      <c r="L249" s="5">
        <f t="shared" si="84"/>
        <v>1</v>
      </c>
      <c r="M249" s="140">
        <f t="shared" si="99"/>
        <v>0.17094460808769504</v>
      </c>
      <c r="N249" s="357">
        <f t="shared" si="106"/>
        <v>1623990</v>
      </c>
      <c r="O249" s="189" t="str">
        <f t="shared" si="85"/>
        <v>1</v>
      </c>
      <c r="P249" s="140">
        <f t="shared" si="86"/>
        <v>0.24780896008862582</v>
      </c>
      <c r="Q249" s="357">
        <f t="shared" si="107"/>
        <v>4113</v>
      </c>
      <c r="R249" s="189" t="str">
        <f t="shared" si="87"/>
        <v>1</v>
      </c>
      <c r="S249" s="30">
        <f t="shared" si="88"/>
        <v>0.17489475698430923</v>
      </c>
      <c r="T249" s="140">
        <f t="shared" si="89"/>
        <v>0.17094460808769504</v>
      </c>
      <c r="U249" s="140">
        <f t="shared" si="90"/>
        <v>0.24780896008862582</v>
      </c>
      <c r="V249" s="140">
        <f t="shared" si="91"/>
        <v>0.17489475698430923</v>
      </c>
      <c r="W249" s="353">
        <f t="shared" si="100"/>
        <v>14289743.600000005</v>
      </c>
      <c r="X249" s="353">
        <f t="shared" si="101"/>
        <v>27316339.000000015</v>
      </c>
      <c r="Y249" s="353">
        <f t="shared" si="102"/>
        <v>64410.760000000009</v>
      </c>
      <c r="Z249" s="358" t="str">
        <f t="shared" si="92"/>
        <v>0</v>
      </c>
      <c r="AA249" s="358" t="str">
        <f t="shared" si="93"/>
        <v>0</v>
      </c>
      <c r="AB249" s="189" t="str">
        <f t="shared" si="94"/>
        <v>0</v>
      </c>
      <c r="AC249" s="358" t="str">
        <f t="shared" si="95"/>
        <v>0</v>
      </c>
      <c r="AD249" s="358" t="str">
        <f t="shared" si="96"/>
        <v>0</v>
      </c>
      <c r="AE249" s="358" t="str">
        <f t="shared" si="97"/>
        <v>0</v>
      </c>
      <c r="AF249" s="140">
        <f t="shared" si="103"/>
        <v>0.24780896008862582</v>
      </c>
      <c r="AG249" s="140">
        <f t="shared" si="108"/>
        <v>10.102051131940302</v>
      </c>
      <c r="AH249" s="140">
        <f t="shared" si="108"/>
        <v>9.5698348240721636</v>
      </c>
      <c r="AI249" s="140">
        <f t="shared" si="108"/>
        <v>10.126276958187907</v>
      </c>
      <c r="AJ249" s="361">
        <f t="shared" si="109"/>
        <v>11.11952575442565</v>
      </c>
      <c r="AK249" s="380" t="str">
        <f t="shared" si="104"/>
        <v>Item(1040101001,911777)
Item(1040302001,1623990)
Item(1040410001,4113)</v>
      </c>
      <c r="AL249" s="359"/>
      <c r="AN249" s="5">
        <v>299</v>
      </c>
      <c r="AO249" s="5">
        <v>1.0009999999999999</v>
      </c>
      <c r="AP249" s="5">
        <v>1.0009999999999999</v>
      </c>
      <c r="AQ249" s="5">
        <v>1.0009999999999999</v>
      </c>
      <c r="CA249" s="5">
        <v>197</v>
      </c>
      <c r="CB249" s="5">
        <v>408580</v>
      </c>
      <c r="CC249" s="30">
        <f t="shared" si="119"/>
        <v>1.0163681592039802</v>
      </c>
      <c r="CD249" s="5">
        <v>1179520</v>
      </c>
      <c r="CE249" s="30">
        <f t="shared" si="120"/>
        <v>1.016880183457765</v>
      </c>
      <c r="CF249" s="5">
        <v>0</v>
      </c>
      <c r="CG249" s="30">
        <v>0</v>
      </c>
      <c r="CI249" s="5">
        <v>197</v>
      </c>
      <c r="CJ249" s="5">
        <v>863</v>
      </c>
      <c r="CK249" s="5">
        <v>654</v>
      </c>
      <c r="CL249" s="30">
        <f t="shared" si="116"/>
        <v>1.0077041602465331</v>
      </c>
      <c r="CM249" s="5">
        <v>872</v>
      </c>
      <c r="CN249" s="140">
        <f t="shared" si="117"/>
        <v>1.0080924855491329</v>
      </c>
      <c r="CO249" s="5">
        <v>5362</v>
      </c>
      <c r="CP249" s="139">
        <f t="shared" si="118"/>
        <v>1.0037439161362784</v>
      </c>
    </row>
    <row r="250" spans="2:94" x14ac:dyDescent="0.3">
      <c r="B250" s="5">
        <f t="shared" si="110"/>
        <v>252</v>
      </c>
      <c r="C250" s="5">
        <v>5</v>
      </c>
      <c r="D250" s="5">
        <f>VLOOKUP(B250,'DB-캐릭터별 스테이지 매칭'!$E$3:$F$302,2,0)</f>
        <v>1282</v>
      </c>
      <c r="E250" s="5">
        <f>VLOOKUP(D250,'DB-방치 재화'!$B$3:$I$1698,5,0)</f>
        <v>943</v>
      </c>
      <c r="F250" s="5">
        <f>VLOOKUP(D250,'DB-방치 재화'!$B$3:$I$1698,6,0)</f>
        <v>1258</v>
      </c>
      <c r="G250" s="355">
        <f>VLOOKUP(D250,'DB-방치 재화'!$B$3:$I$1698,7,0)</f>
        <v>4.5618055555555559</v>
      </c>
      <c r="H250" s="5">
        <f>INT(VLOOKUP(B250,'주요 재화 수급처 관리'!$C$269:$Q$329,15,0))</f>
        <v>5333757</v>
      </c>
      <c r="I250" s="5">
        <f>INT(VLOOKUP(B250,'주요 재화 수급처 관리'!$C$331:$Q$630,15,0))</f>
        <v>6553395</v>
      </c>
      <c r="J250" s="5">
        <f>INT(VLOOKUP(B250,'주요 재화 수급처 관리'!$C$632:$Q$931,15,0))</f>
        <v>23517</v>
      </c>
      <c r="K250" s="356">
        <f t="shared" si="105"/>
        <v>911777</v>
      </c>
      <c r="L250" s="5">
        <f t="shared" si="84"/>
        <v>1</v>
      </c>
      <c r="M250" s="140">
        <f t="shared" si="99"/>
        <v>0.17094460808769504</v>
      </c>
      <c r="N250" s="357">
        <f t="shared" si="106"/>
        <v>1623990</v>
      </c>
      <c r="O250" s="189" t="str">
        <f t="shared" si="85"/>
        <v>1</v>
      </c>
      <c r="P250" s="140">
        <f t="shared" si="86"/>
        <v>0.24780896008862582</v>
      </c>
      <c r="Q250" s="357">
        <f t="shared" si="107"/>
        <v>4113</v>
      </c>
      <c r="R250" s="189" t="str">
        <f t="shared" si="87"/>
        <v>1</v>
      </c>
      <c r="S250" s="30">
        <f t="shared" si="88"/>
        <v>0.17489475698430923</v>
      </c>
      <c r="T250" s="140">
        <f t="shared" si="89"/>
        <v>0.17094460808769504</v>
      </c>
      <c r="U250" s="140">
        <f t="shared" si="90"/>
        <v>0.24780896008862582</v>
      </c>
      <c r="V250" s="140">
        <f t="shared" si="91"/>
        <v>0.17489475698430923</v>
      </c>
      <c r="W250" s="353">
        <f t="shared" si="100"/>
        <v>14444718.000000006</v>
      </c>
      <c r="X250" s="353">
        <f t="shared" si="101"/>
        <v>27003028.000000015</v>
      </c>
      <c r="Y250" s="353">
        <f t="shared" si="102"/>
        <v>65001.160000000011</v>
      </c>
      <c r="Z250" s="358" t="str">
        <f t="shared" si="92"/>
        <v>0</v>
      </c>
      <c r="AA250" s="358" t="str">
        <f t="shared" si="93"/>
        <v>0</v>
      </c>
      <c r="AB250" s="189" t="str">
        <f t="shared" si="94"/>
        <v>0</v>
      </c>
      <c r="AC250" s="358" t="str">
        <f t="shared" si="95"/>
        <v>0</v>
      </c>
      <c r="AD250" s="358" t="str">
        <f t="shared" si="96"/>
        <v>0</v>
      </c>
      <c r="AE250" s="358" t="str">
        <f t="shared" si="97"/>
        <v>0</v>
      </c>
      <c r="AF250" s="140">
        <f t="shared" si="103"/>
        <v>0.24780896008862582</v>
      </c>
      <c r="AG250" s="140">
        <f t="shared" si="108"/>
        <v>10.272995740027996</v>
      </c>
      <c r="AH250" s="140">
        <f t="shared" si="108"/>
        <v>9.81764378416079</v>
      </c>
      <c r="AI250" s="140">
        <f t="shared" si="108"/>
        <v>10.301171715172217</v>
      </c>
      <c r="AJ250" s="361">
        <f t="shared" si="109"/>
        <v>11.367334714514277</v>
      </c>
      <c r="AK250" s="380" t="str">
        <f t="shared" si="104"/>
        <v>Item(1040101001,911777)
Item(1040302001,1623990)
Item(1040410001,4113)</v>
      </c>
      <c r="AL250" s="359"/>
      <c r="AN250" s="5">
        <v>300</v>
      </c>
      <c r="AO250" s="5">
        <v>1.0009999999999999</v>
      </c>
      <c r="AP250" s="5">
        <v>1.0009999999999999</v>
      </c>
      <c r="AQ250" s="5">
        <v>1.0009999999999999</v>
      </c>
      <c r="CA250" s="5">
        <v>198</v>
      </c>
      <c r="CB250" s="5">
        <v>414670</v>
      </c>
      <c r="CC250" s="30">
        <f t="shared" si="119"/>
        <v>1.0149052817073767</v>
      </c>
      <c r="CD250" s="5">
        <v>1198070</v>
      </c>
      <c r="CE250" s="30">
        <f t="shared" si="120"/>
        <v>1.0157267362995117</v>
      </c>
      <c r="CF250" s="5">
        <v>0</v>
      </c>
      <c r="CG250" s="30">
        <v>0</v>
      </c>
      <c r="CI250" s="5">
        <v>198</v>
      </c>
      <c r="CJ250" s="5">
        <v>870</v>
      </c>
      <c r="CK250" s="5">
        <v>659</v>
      </c>
      <c r="CL250" s="30">
        <f t="shared" si="116"/>
        <v>1.0076452599388379</v>
      </c>
      <c r="CM250" s="5">
        <v>879</v>
      </c>
      <c r="CN250" s="140">
        <f t="shared" si="117"/>
        <v>1.0080275229357798</v>
      </c>
      <c r="CO250" s="5">
        <v>5382</v>
      </c>
      <c r="CP250" s="139">
        <f t="shared" si="118"/>
        <v>1.0037299515106304</v>
      </c>
    </row>
    <row r="251" spans="2:94" x14ac:dyDescent="0.3">
      <c r="B251" s="5">
        <f>B246+1</f>
        <v>253</v>
      </c>
      <c r="C251" s="5">
        <v>1</v>
      </c>
      <c r="D251" s="5">
        <f>VLOOKUP(B251,'DB-캐릭터별 스테이지 매칭'!$E$3:$F$302,2,0)</f>
        <v>1290</v>
      </c>
      <c r="E251" s="5">
        <f>VLOOKUP(D251,'DB-방치 재화'!$B$3:$I$1698,5,0)</f>
        <v>949</v>
      </c>
      <c r="F251" s="5">
        <f>VLOOKUP(D251,'DB-방치 재화'!$B$3:$I$1698,6,0)</f>
        <v>1265</v>
      </c>
      <c r="G251" s="355">
        <f>VLOOKUP(D251,'DB-방치 재화'!$B$3:$I$1698,7,0)</f>
        <v>4.5777777777777775</v>
      </c>
      <c r="H251" s="5">
        <f>INT(VLOOKUP(B251,'주요 재화 수급처 관리'!$C$269:$Q$329,15,0))</f>
        <v>5363125</v>
      </c>
      <c r="I251" s="5">
        <f>INT(VLOOKUP(B251,'주요 재화 수급처 관리'!$C$331:$Q$630,15,0))</f>
        <v>6587657</v>
      </c>
      <c r="J251" s="5">
        <f>INT(VLOOKUP(B251,'주요 재화 수급처 관리'!$C$632:$Q$931,15,0))</f>
        <v>23593</v>
      </c>
      <c r="K251" s="356">
        <f t="shared" si="105"/>
        <v>916336</v>
      </c>
      <c r="L251" s="5">
        <f t="shared" si="84"/>
        <v>1.0049999999999999</v>
      </c>
      <c r="M251" s="140">
        <f t="shared" si="99"/>
        <v>0.1708585945693975</v>
      </c>
      <c r="N251" s="357">
        <f t="shared" si="106"/>
        <v>1753910</v>
      </c>
      <c r="O251" s="189">
        <f t="shared" si="85"/>
        <v>1.08</v>
      </c>
      <c r="P251" s="140">
        <f t="shared" si="86"/>
        <v>0.26624185199684802</v>
      </c>
      <c r="Q251" s="357">
        <f t="shared" si="107"/>
        <v>4196</v>
      </c>
      <c r="R251" s="189">
        <f t="shared" si="87"/>
        <v>1.02</v>
      </c>
      <c r="S251" s="30">
        <f t="shared" si="88"/>
        <v>0.17784936209892765</v>
      </c>
      <c r="T251" s="140">
        <f t="shared" si="89"/>
        <v>0.1708585945693975</v>
      </c>
      <c r="U251" s="140">
        <f t="shared" si="90"/>
        <v>0.26624185199684802</v>
      </c>
      <c r="V251" s="140">
        <f t="shared" si="91"/>
        <v>0.17784936209892765</v>
      </c>
      <c r="W251" s="353">
        <f t="shared" si="100"/>
        <v>14601007.000000006</v>
      </c>
      <c r="X251" s="353">
        <f t="shared" si="101"/>
        <v>26566649.400000013</v>
      </c>
      <c r="Y251" s="353">
        <f t="shared" si="102"/>
        <v>65523.760000000009</v>
      </c>
      <c r="Z251" s="358" t="str">
        <f t="shared" si="92"/>
        <v>0</v>
      </c>
      <c r="AA251" s="358" t="str">
        <f t="shared" si="93"/>
        <v>0</v>
      </c>
      <c r="AB251" s="189" t="str">
        <f t="shared" si="94"/>
        <v>0</v>
      </c>
      <c r="AC251" s="358" t="str">
        <f t="shared" si="95"/>
        <v>0</v>
      </c>
      <c r="AD251" s="358" t="str">
        <f t="shared" si="96"/>
        <v>0</v>
      </c>
      <c r="AE251" s="358" t="str">
        <f t="shared" si="97"/>
        <v>0</v>
      </c>
      <c r="AF251" s="140">
        <f t="shared" si="103"/>
        <v>0.26624185199684802</v>
      </c>
      <c r="AG251" s="140">
        <f t="shared" si="108"/>
        <v>10.443854334597393</v>
      </c>
      <c r="AH251" s="140">
        <f t="shared" si="108"/>
        <v>10.083885636157637</v>
      </c>
      <c r="AI251" s="140">
        <f t="shared" si="108"/>
        <v>10.479021077271144</v>
      </c>
      <c r="AJ251" s="361">
        <f t="shared" si="109"/>
        <v>11.633576566511124</v>
      </c>
      <c r="AK251" s="380" t="str">
        <f t="shared" si="104"/>
        <v>Item(1040101001,916336)
Item(1040302001,1753910)
Item(1040410001,4196)</v>
      </c>
      <c r="AL251" s="359"/>
      <c r="CA251" s="5">
        <v>199</v>
      </c>
      <c r="CB251" s="5">
        <v>421430</v>
      </c>
      <c r="CC251" s="30">
        <f t="shared" si="119"/>
        <v>1.0163021197578797</v>
      </c>
      <c r="CD251" s="5">
        <v>1216860</v>
      </c>
      <c r="CE251" s="30">
        <f t="shared" si="120"/>
        <v>1.0156835577220029</v>
      </c>
      <c r="CF251" s="5">
        <v>0</v>
      </c>
      <c r="CG251" s="30">
        <v>0</v>
      </c>
      <c r="CI251" s="5">
        <v>199</v>
      </c>
      <c r="CJ251" s="5">
        <v>877</v>
      </c>
      <c r="CK251" s="5">
        <v>663</v>
      </c>
      <c r="CL251" s="30">
        <f t="shared" si="116"/>
        <v>1.0060698027314112</v>
      </c>
      <c r="CM251" s="5">
        <v>885</v>
      </c>
      <c r="CN251" s="140">
        <f t="shared" si="117"/>
        <v>1.006825938566553</v>
      </c>
      <c r="CO251" s="5">
        <v>5402</v>
      </c>
      <c r="CP251" s="139">
        <f t="shared" si="118"/>
        <v>1.0037160906726124</v>
      </c>
    </row>
    <row r="252" spans="2:94" x14ac:dyDescent="0.3">
      <c r="B252" s="5">
        <f t="shared" si="110"/>
        <v>253</v>
      </c>
      <c r="C252" s="5">
        <v>2</v>
      </c>
      <c r="D252" s="5">
        <f>VLOOKUP(B252,'DB-캐릭터별 스테이지 매칭'!$E$3:$F$302,2,0)</f>
        <v>1290</v>
      </c>
      <c r="E252" s="5">
        <f>VLOOKUP(D252,'DB-방치 재화'!$B$3:$I$1698,5,0)</f>
        <v>949</v>
      </c>
      <c r="F252" s="5">
        <f>VLOOKUP(D252,'DB-방치 재화'!$B$3:$I$1698,6,0)</f>
        <v>1265</v>
      </c>
      <c r="G252" s="355">
        <f>VLOOKUP(D252,'DB-방치 재화'!$B$3:$I$1698,7,0)</f>
        <v>4.5777777777777775</v>
      </c>
      <c r="H252" s="5">
        <f>INT(VLOOKUP(B252,'주요 재화 수급처 관리'!$C$269:$Q$329,15,0))</f>
        <v>5363125</v>
      </c>
      <c r="I252" s="5">
        <f>INT(VLOOKUP(B252,'주요 재화 수급처 관리'!$C$331:$Q$630,15,0))</f>
        <v>6587657</v>
      </c>
      <c r="J252" s="5">
        <f>INT(VLOOKUP(B252,'주요 재화 수급처 관리'!$C$632:$Q$931,15,0))</f>
        <v>23593</v>
      </c>
      <c r="K252" s="356">
        <f t="shared" si="105"/>
        <v>916336</v>
      </c>
      <c r="L252" s="5">
        <f t="shared" si="84"/>
        <v>1</v>
      </c>
      <c r="M252" s="140">
        <f t="shared" si="99"/>
        <v>0.1708585945693975</v>
      </c>
      <c r="N252" s="357">
        <f t="shared" si="106"/>
        <v>1753910</v>
      </c>
      <c r="O252" s="189" t="str">
        <f t="shared" si="85"/>
        <v>1</v>
      </c>
      <c r="P252" s="140">
        <f t="shared" si="86"/>
        <v>0.26624185199684802</v>
      </c>
      <c r="Q252" s="357">
        <f t="shared" si="107"/>
        <v>4196</v>
      </c>
      <c r="R252" s="189" t="str">
        <f t="shared" si="87"/>
        <v>1</v>
      </c>
      <c r="S252" s="30">
        <f t="shared" si="88"/>
        <v>0.17784936209892765</v>
      </c>
      <c r="T252" s="140">
        <f t="shared" si="89"/>
        <v>0.1708585945693975</v>
      </c>
      <c r="U252" s="140">
        <f t="shared" si="90"/>
        <v>0.26624185199684802</v>
      </c>
      <c r="V252" s="140">
        <f t="shared" si="91"/>
        <v>0.17784936209892765</v>
      </c>
      <c r="W252" s="353">
        <f t="shared" si="100"/>
        <v>14757296.000000006</v>
      </c>
      <c r="X252" s="353">
        <f t="shared" si="101"/>
        <v>26130270.800000012</v>
      </c>
      <c r="Y252" s="353">
        <f t="shared" si="102"/>
        <v>66046.360000000015</v>
      </c>
      <c r="Z252" s="358" t="str">
        <f t="shared" si="92"/>
        <v>0</v>
      </c>
      <c r="AA252" s="358" t="str">
        <f t="shared" si="93"/>
        <v>0</v>
      </c>
      <c r="AB252" s="189" t="str">
        <f t="shared" si="94"/>
        <v>0</v>
      </c>
      <c r="AC252" s="358" t="str">
        <f t="shared" si="95"/>
        <v>0</v>
      </c>
      <c r="AD252" s="358" t="str">
        <f t="shared" si="96"/>
        <v>0</v>
      </c>
      <c r="AE252" s="358" t="str">
        <f t="shared" si="97"/>
        <v>0</v>
      </c>
      <c r="AF252" s="140">
        <f t="shared" si="103"/>
        <v>0.26624185199684802</v>
      </c>
      <c r="AG252" s="140">
        <f t="shared" si="108"/>
        <v>10.614712929166791</v>
      </c>
      <c r="AH252" s="140">
        <f t="shared" si="108"/>
        <v>10.350127488154484</v>
      </c>
      <c r="AI252" s="140">
        <f t="shared" si="108"/>
        <v>10.656870439370071</v>
      </c>
      <c r="AJ252" s="361">
        <f t="shared" si="109"/>
        <v>11.899818418507971</v>
      </c>
      <c r="AK252" s="380" t="str">
        <f t="shared" si="104"/>
        <v>Item(1040101001,916336)
Item(1040302001,1753910)
Item(1040410001,4196)</v>
      </c>
      <c r="AL252" s="359"/>
      <c r="CA252" s="5">
        <v>200</v>
      </c>
      <c r="CB252" s="5">
        <v>428470</v>
      </c>
      <c r="CC252" s="30">
        <f t="shared" si="119"/>
        <v>1.0167050281185488</v>
      </c>
      <c r="CD252" s="5">
        <v>1236630</v>
      </c>
      <c r="CE252" s="30">
        <f t="shared" si="120"/>
        <v>1.0162467333957892</v>
      </c>
      <c r="CF252" s="5">
        <v>56300</v>
      </c>
      <c r="CG252" s="30">
        <v>0</v>
      </c>
      <c r="CI252" s="5">
        <v>200</v>
      </c>
      <c r="CJ252" s="5">
        <v>884</v>
      </c>
      <c r="CK252" s="5">
        <v>668</v>
      </c>
      <c r="CL252" s="30">
        <f t="shared" si="116"/>
        <v>1.0075414781297134</v>
      </c>
      <c r="CM252" s="5">
        <v>891</v>
      </c>
      <c r="CN252" s="140">
        <f t="shared" si="117"/>
        <v>1.006779661016949</v>
      </c>
      <c r="CO252" s="5">
        <v>5423</v>
      </c>
      <c r="CP252" s="139">
        <f t="shared" si="118"/>
        <v>1.0038874490929286</v>
      </c>
    </row>
    <row r="253" spans="2:94" x14ac:dyDescent="0.3">
      <c r="B253" s="5">
        <f t="shared" si="110"/>
        <v>253</v>
      </c>
      <c r="C253" s="5">
        <v>3</v>
      </c>
      <c r="D253" s="5">
        <f>VLOOKUP(B253,'DB-캐릭터별 스테이지 매칭'!$E$3:$F$302,2,0)</f>
        <v>1290</v>
      </c>
      <c r="E253" s="5">
        <f>VLOOKUP(D253,'DB-방치 재화'!$B$3:$I$1698,5,0)</f>
        <v>949</v>
      </c>
      <c r="F253" s="5">
        <f>VLOOKUP(D253,'DB-방치 재화'!$B$3:$I$1698,6,0)</f>
        <v>1265</v>
      </c>
      <c r="G253" s="355">
        <f>VLOOKUP(D253,'DB-방치 재화'!$B$3:$I$1698,7,0)</f>
        <v>4.5777777777777775</v>
      </c>
      <c r="H253" s="5">
        <f>INT(VLOOKUP(B253,'주요 재화 수급처 관리'!$C$269:$Q$329,15,0))</f>
        <v>5363125</v>
      </c>
      <c r="I253" s="5">
        <f>INT(VLOOKUP(B253,'주요 재화 수급처 관리'!$C$331:$Q$630,15,0))</f>
        <v>6587657</v>
      </c>
      <c r="J253" s="5">
        <f>INT(VLOOKUP(B253,'주요 재화 수급처 관리'!$C$632:$Q$931,15,0))</f>
        <v>23593</v>
      </c>
      <c r="K253" s="356">
        <f t="shared" si="105"/>
        <v>916336</v>
      </c>
      <c r="L253" s="5">
        <f t="shared" si="84"/>
        <v>1</v>
      </c>
      <c r="M253" s="140">
        <f t="shared" si="99"/>
        <v>0.1708585945693975</v>
      </c>
      <c r="N253" s="357">
        <f t="shared" si="106"/>
        <v>1753910</v>
      </c>
      <c r="O253" s="189" t="str">
        <f t="shared" si="85"/>
        <v>1</v>
      </c>
      <c r="P253" s="140">
        <f t="shared" si="86"/>
        <v>0.26624185199684802</v>
      </c>
      <c r="Q253" s="357">
        <f t="shared" si="107"/>
        <v>4196</v>
      </c>
      <c r="R253" s="189" t="str">
        <f t="shared" si="87"/>
        <v>1</v>
      </c>
      <c r="S253" s="30">
        <f t="shared" si="88"/>
        <v>0.17784936209892765</v>
      </c>
      <c r="T253" s="140">
        <f t="shared" si="89"/>
        <v>0.1708585945693975</v>
      </c>
      <c r="U253" s="140">
        <f t="shared" si="90"/>
        <v>0.26624185199684802</v>
      </c>
      <c r="V253" s="140">
        <f t="shared" si="91"/>
        <v>0.17784936209892765</v>
      </c>
      <c r="W253" s="353">
        <f t="shared" si="100"/>
        <v>14913585.000000006</v>
      </c>
      <c r="X253" s="353">
        <f t="shared" si="101"/>
        <v>25693892.20000001</v>
      </c>
      <c r="Y253" s="353">
        <f t="shared" si="102"/>
        <v>66568.960000000021</v>
      </c>
      <c r="Z253" s="358" t="str">
        <f t="shared" si="92"/>
        <v>0</v>
      </c>
      <c r="AA253" s="358" t="str">
        <f t="shared" si="93"/>
        <v>0</v>
      </c>
      <c r="AB253" s="189" t="str">
        <f t="shared" si="94"/>
        <v>0</v>
      </c>
      <c r="AC253" s="358" t="str">
        <f t="shared" si="95"/>
        <v>0</v>
      </c>
      <c r="AD253" s="358" t="str">
        <f t="shared" si="96"/>
        <v>0</v>
      </c>
      <c r="AE253" s="358" t="str">
        <f t="shared" si="97"/>
        <v>0</v>
      </c>
      <c r="AF253" s="140">
        <f t="shared" si="103"/>
        <v>0.26624185199684802</v>
      </c>
      <c r="AG253" s="140">
        <f t="shared" si="108"/>
        <v>10.785571523736188</v>
      </c>
      <c r="AH253" s="140">
        <f t="shared" si="108"/>
        <v>10.616369340151332</v>
      </c>
      <c r="AI253" s="140">
        <f t="shared" si="108"/>
        <v>10.834719801468998</v>
      </c>
      <c r="AJ253" s="361">
        <f t="shared" si="109"/>
        <v>12.166060270504818</v>
      </c>
      <c r="AK253" s="380" t="str">
        <f t="shared" si="104"/>
        <v>Item(1040101001,916336)
Item(1040302001,1753910)
Item(1040410001,4196)</v>
      </c>
      <c r="AL253" s="359"/>
      <c r="CA253" s="5">
        <v>201</v>
      </c>
      <c r="CB253" s="5">
        <v>434880</v>
      </c>
      <c r="CC253" s="30">
        <f t="shared" si="119"/>
        <v>1.0149602072490489</v>
      </c>
      <c r="CD253" s="5">
        <v>1254290</v>
      </c>
      <c r="CE253" s="30">
        <f t="shared" si="120"/>
        <v>1.0142807468685056</v>
      </c>
      <c r="CF253" s="5">
        <v>0</v>
      </c>
      <c r="CG253" s="30">
        <v>0</v>
      </c>
      <c r="CI253" s="5">
        <v>201</v>
      </c>
      <c r="CJ253" s="5">
        <v>891</v>
      </c>
      <c r="CK253" s="5">
        <v>674</v>
      </c>
      <c r="CL253" s="30">
        <f t="shared" si="116"/>
        <v>1.0089820359281436</v>
      </c>
      <c r="CM253" s="5">
        <v>898</v>
      </c>
      <c r="CN253" s="140">
        <f t="shared" si="117"/>
        <v>1.0078563411896746</v>
      </c>
      <c r="CO253" s="5">
        <v>5443</v>
      </c>
      <c r="CP253" s="139">
        <f t="shared" si="118"/>
        <v>1.0036879955744054</v>
      </c>
    </row>
    <row r="254" spans="2:94" x14ac:dyDescent="0.3">
      <c r="B254" s="5">
        <f t="shared" si="110"/>
        <v>253</v>
      </c>
      <c r="C254" s="5">
        <v>4</v>
      </c>
      <c r="D254" s="5">
        <f>VLOOKUP(B254,'DB-캐릭터별 스테이지 매칭'!$E$3:$F$302,2,0)</f>
        <v>1290</v>
      </c>
      <c r="E254" s="5">
        <f>VLOOKUP(D254,'DB-방치 재화'!$B$3:$I$1698,5,0)</f>
        <v>949</v>
      </c>
      <c r="F254" s="5">
        <f>VLOOKUP(D254,'DB-방치 재화'!$B$3:$I$1698,6,0)</f>
        <v>1265</v>
      </c>
      <c r="G254" s="355">
        <f>VLOOKUP(D254,'DB-방치 재화'!$B$3:$I$1698,7,0)</f>
        <v>4.5777777777777775</v>
      </c>
      <c r="H254" s="5">
        <f>INT(VLOOKUP(B254,'주요 재화 수급처 관리'!$C$269:$Q$329,15,0))</f>
        <v>5363125</v>
      </c>
      <c r="I254" s="5">
        <f>INT(VLOOKUP(B254,'주요 재화 수급처 관리'!$C$331:$Q$630,15,0))</f>
        <v>6587657</v>
      </c>
      <c r="J254" s="5">
        <f>INT(VLOOKUP(B254,'주요 재화 수급처 관리'!$C$632:$Q$931,15,0))</f>
        <v>23593</v>
      </c>
      <c r="K254" s="356">
        <f t="shared" si="105"/>
        <v>916336</v>
      </c>
      <c r="L254" s="5">
        <f t="shared" si="84"/>
        <v>1</v>
      </c>
      <c r="M254" s="140">
        <f t="shared" si="99"/>
        <v>0.1708585945693975</v>
      </c>
      <c r="N254" s="357">
        <f t="shared" si="106"/>
        <v>1753910</v>
      </c>
      <c r="O254" s="189" t="str">
        <f t="shared" si="85"/>
        <v>1</v>
      </c>
      <c r="P254" s="140">
        <f t="shared" si="86"/>
        <v>0.26624185199684802</v>
      </c>
      <c r="Q254" s="357">
        <f t="shared" si="107"/>
        <v>4196</v>
      </c>
      <c r="R254" s="189" t="str">
        <f t="shared" si="87"/>
        <v>1</v>
      </c>
      <c r="S254" s="30">
        <f t="shared" si="88"/>
        <v>0.17784936209892765</v>
      </c>
      <c r="T254" s="140">
        <f t="shared" si="89"/>
        <v>0.1708585945693975</v>
      </c>
      <c r="U254" s="140">
        <f t="shared" si="90"/>
        <v>0.26624185199684802</v>
      </c>
      <c r="V254" s="140">
        <f t="shared" si="91"/>
        <v>0.17784936209892765</v>
      </c>
      <c r="W254" s="353">
        <f t="shared" si="100"/>
        <v>15069874.000000006</v>
      </c>
      <c r="X254" s="353">
        <f t="shared" si="101"/>
        <v>25257513.600000009</v>
      </c>
      <c r="Y254" s="353">
        <f t="shared" si="102"/>
        <v>67091.560000000027</v>
      </c>
      <c r="Z254" s="358" t="str">
        <f t="shared" si="92"/>
        <v>0</v>
      </c>
      <c r="AA254" s="358" t="str">
        <f t="shared" si="93"/>
        <v>0</v>
      </c>
      <c r="AB254" s="189" t="str">
        <f t="shared" si="94"/>
        <v>0</v>
      </c>
      <c r="AC254" s="358" t="str">
        <f t="shared" si="95"/>
        <v>0</v>
      </c>
      <c r="AD254" s="358" t="str">
        <f t="shared" si="96"/>
        <v>0</v>
      </c>
      <c r="AE254" s="358" t="str">
        <f t="shared" si="97"/>
        <v>0</v>
      </c>
      <c r="AF254" s="140">
        <f t="shared" si="103"/>
        <v>0.26624185199684802</v>
      </c>
      <c r="AG254" s="140">
        <f t="shared" si="108"/>
        <v>10.956430118305585</v>
      </c>
      <c r="AH254" s="140">
        <f t="shared" si="108"/>
        <v>10.882611192148179</v>
      </c>
      <c r="AI254" s="140">
        <f t="shared" si="108"/>
        <v>11.012569163567925</v>
      </c>
      <c r="AJ254" s="361">
        <f t="shared" si="109"/>
        <v>12.432302122501666</v>
      </c>
      <c r="AK254" s="380" t="str">
        <f t="shared" si="104"/>
        <v>Item(1040101001,916336)
Item(1040302001,1753910)
Item(1040410001,4196)</v>
      </c>
      <c r="AL254" s="359"/>
      <c r="CA254" s="5">
        <v>202</v>
      </c>
      <c r="CB254" s="5">
        <v>441240</v>
      </c>
      <c r="CC254" s="30">
        <f t="shared" si="119"/>
        <v>1.0146247240618103</v>
      </c>
      <c r="CD254" s="5">
        <v>1273490</v>
      </c>
      <c r="CE254" s="30">
        <f t="shared" si="120"/>
        <v>1.015307464780872</v>
      </c>
      <c r="CF254" s="5">
        <v>0</v>
      </c>
      <c r="CG254" s="30">
        <v>0</v>
      </c>
      <c r="CI254" s="5">
        <v>202</v>
      </c>
      <c r="CJ254" s="5">
        <v>898</v>
      </c>
      <c r="CK254" s="5">
        <v>678</v>
      </c>
      <c r="CL254" s="30">
        <f t="shared" si="116"/>
        <v>1.0059347181008902</v>
      </c>
      <c r="CM254" s="5">
        <v>904</v>
      </c>
      <c r="CN254" s="140">
        <f t="shared" si="117"/>
        <v>1.0066815144766148</v>
      </c>
      <c r="CO254" s="5">
        <v>5463</v>
      </c>
      <c r="CP254" s="139">
        <f t="shared" si="118"/>
        <v>1.0036744442403087</v>
      </c>
    </row>
    <row r="255" spans="2:94" x14ac:dyDescent="0.3">
      <c r="B255" s="5">
        <f t="shared" si="110"/>
        <v>253</v>
      </c>
      <c r="C255" s="5">
        <v>5</v>
      </c>
      <c r="D255" s="5">
        <f>VLOOKUP(B255,'DB-캐릭터별 스테이지 매칭'!$E$3:$F$302,2,0)</f>
        <v>1290</v>
      </c>
      <c r="E255" s="5">
        <f>VLOOKUP(D255,'DB-방치 재화'!$B$3:$I$1698,5,0)</f>
        <v>949</v>
      </c>
      <c r="F255" s="5">
        <f>VLOOKUP(D255,'DB-방치 재화'!$B$3:$I$1698,6,0)</f>
        <v>1265</v>
      </c>
      <c r="G255" s="355">
        <f>VLOOKUP(D255,'DB-방치 재화'!$B$3:$I$1698,7,0)</f>
        <v>4.5777777777777775</v>
      </c>
      <c r="H255" s="5">
        <f>INT(VLOOKUP(B255,'주요 재화 수급처 관리'!$C$269:$Q$329,15,0))</f>
        <v>5363125</v>
      </c>
      <c r="I255" s="5">
        <f>INT(VLOOKUP(B255,'주요 재화 수급처 관리'!$C$331:$Q$630,15,0))</f>
        <v>6587657</v>
      </c>
      <c r="J255" s="5">
        <f>INT(VLOOKUP(B255,'주요 재화 수급처 관리'!$C$632:$Q$931,15,0))</f>
        <v>23593</v>
      </c>
      <c r="K255" s="356">
        <f t="shared" si="105"/>
        <v>916336</v>
      </c>
      <c r="L255" s="5">
        <f t="shared" ref="L255:L318" si="121">IF(C255=1,VLOOKUP(B255,$AN$191:$AQ$250,2,0),1)</f>
        <v>1</v>
      </c>
      <c r="M255" s="140">
        <f t="shared" si="99"/>
        <v>0.1708585945693975</v>
      </c>
      <c r="N255" s="357">
        <f t="shared" si="106"/>
        <v>1753910</v>
      </c>
      <c r="O255" s="189" t="str">
        <f t="shared" ref="O255:O318" si="122">IF(C255=1,VLOOKUP(B255,$AN$191:$AQ$250,3,0),"1")</f>
        <v>1</v>
      </c>
      <c r="P255" s="140">
        <f t="shared" ref="P255:P318" si="123">N255/I255</f>
        <v>0.26624185199684802</v>
      </c>
      <c r="Q255" s="357">
        <f t="shared" si="107"/>
        <v>4196</v>
      </c>
      <c r="R255" s="189" t="str">
        <f t="shared" ref="R255:R318" si="124">IF(C255=1,VLOOKUP(B255,$AN$191:$AQ$250,4,0),"1")</f>
        <v>1</v>
      </c>
      <c r="S255" s="30">
        <f t="shared" ref="S255:S318" si="125">Q255/J255</f>
        <v>0.17784936209892765</v>
      </c>
      <c r="T255" s="140">
        <f t="shared" ref="T255:T318" si="126">K255/H255</f>
        <v>0.1708585945693975</v>
      </c>
      <c r="U255" s="140">
        <f t="shared" ref="U255:U318" si="127">N255/I255</f>
        <v>0.26624185199684802</v>
      </c>
      <c r="V255" s="140">
        <f t="shared" ref="V255:V318" si="128">Q255/J255</f>
        <v>0.17784936209892765</v>
      </c>
      <c r="W255" s="353">
        <f t="shared" si="100"/>
        <v>15226163.000000006</v>
      </c>
      <c r="X255" s="353">
        <f t="shared" si="101"/>
        <v>24821135.000000007</v>
      </c>
      <c r="Y255" s="353">
        <f t="shared" si="102"/>
        <v>67614.160000000033</v>
      </c>
      <c r="Z255" s="358" t="str">
        <f t="shared" ref="Z255:Z318" si="129">IF(W255&lt;0,(W255/H255)*-1,"0")</f>
        <v>0</v>
      </c>
      <c r="AA255" s="358" t="str">
        <f t="shared" ref="AA255:AA318" si="130">IF(X255&lt;0,(X255/I255)*-1,"0")</f>
        <v>0</v>
      </c>
      <c r="AB255" s="189" t="str">
        <f t="shared" ref="AB255:AB318" si="131">IF(Y255&lt;0,(Y255/J255)*-1,"0")</f>
        <v>0</v>
      </c>
      <c r="AC255" s="358" t="str">
        <f t="shared" ref="AC255:AC318" si="132">IF(W255&gt;0,"0",(W255/E255)/-1440)</f>
        <v>0</v>
      </c>
      <c r="AD255" s="358" t="str">
        <f t="shared" ref="AD255:AD318" si="133">IF(X255&gt;0,"0",(X255/F255)/-1440)</f>
        <v>0</v>
      </c>
      <c r="AE255" s="358" t="str">
        <f t="shared" ref="AE255:AE318" si="134">IF(Y255&gt;0,"0",(Y255/G255)/-1440)</f>
        <v>0</v>
      </c>
      <c r="AF255" s="140">
        <f t="shared" si="103"/>
        <v>0.26624185199684802</v>
      </c>
      <c r="AG255" s="140">
        <f t="shared" si="108"/>
        <v>11.127288712874982</v>
      </c>
      <c r="AH255" s="140">
        <f t="shared" si="108"/>
        <v>11.148853044145026</v>
      </c>
      <c r="AI255" s="140">
        <f t="shared" si="108"/>
        <v>11.190418525666852</v>
      </c>
      <c r="AJ255" s="361">
        <f t="shared" si="109"/>
        <v>12.698543974498513</v>
      </c>
      <c r="AK255" s="380" t="str">
        <f t="shared" si="104"/>
        <v>Item(1040101001,916336)
Item(1040302001,1753910)
Item(1040410001,4196)</v>
      </c>
      <c r="AL255" s="359"/>
      <c r="CA255" s="5">
        <v>203</v>
      </c>
      <c r="CB255" s="5">
        <v>447680</v>
      </c>
      <c r="CC255" s="30">
        <f t="shared" si="119"/>
        <v>1.01459523161998</v>
      </c>
      <c r="CD255" s="5">
        <v>1292900</v>
      </c>
      <c r="CE255" s="30">
        <f t="shared" si="120"/>
        <v>1.0152415802244226</v>
      </c>
      <c r="CF255" s="5">
        <v>0</v>
      </c>
      <c r="CG255" s="30">
        <v>0</v>
      </c>
      <c r="CI255" s="5">
        <v>203</v>
      </c>
      <c r="CJ255" s="5">
        <v>906</v>
      </c>
      <c r="CK255" s="5">
        <v>683</v>
      </c>
      <c r="CL255" s="30">
        <f t="shared" si="116"/>
        <v>1.0073746312684366</v>
      </c>
      <c r="CM255" s="5">
        <v>911</v>
      </c>
      <c r="CN255" s="140">
        <f t="shared" si="117"/>
        <v>1.0077433628318584</v>
      </c>
      <c r="CO255" s="5">
        <v>5486</v>
      </c>
      <c r="CP255" s="139">
        <f t="shared" si="118"/>
        <v>1.0042101409481969</v>
      </c>
    </row>
    <row r="256" spans="2:94" x14ac:dyDescent="0.3">
      <c r="B256" s="5">
        <f t="shared" si="110"/>
        <v>254</v>
      </c>
      <c r="C256" s="5">
        <v>1</v>
      </c>
      <c r="D256" s="5">
        <f>VLOOKUP(B256,'DB-캐릭터별 스테이지 매칭'!$E$3:$F$302,2,0)</f>
        <v>1298</v>
      </c>
      <c r="E256" s="5">
        <f>VLOOKUP(D256,'DB-방치 재화'!$B$3:$I$1698,5,0)</f>
        <v>954</v>
      </c>
      <c r="F256" s="5">
        <f>VLOOKUP(D256,'DB-방치 재화'!$B$3:$I$1698,6,0)</f>
        <v>1272</v>
      </c>
      <c r="G256" s="355">
        <f>VLOOKUP(D256,'DB-방치 재화'!$B$3:$I$1698,7,0)</f>
        <v>4.59375</v>
      </c>
      <c r="H256" s="5">
        <f>INT(VLOOKUP(B256,'주요 재화 수급처 관리'!$C$269:$Q$329,15,0))</f>
        <v>5387598</v>
      </c>
      <c r="I256" s="5">
        <f>INT(VLOOKUP(B256,'주요 재화 수급처 관리'!$C$331:$Q$630,15,0))</f>
        <v>6621920</v>
      </c>
      <c r="J256" s="5">
        <f>INT(VLOOKUP(B256,'주요 재화 수급처 관리'!$C$632:$Q$931,15,0))</f>
        <v>23670</v>
      </c>
      <c r="K256" s="356">
        <f t="shared" si="105"/>
        <v>920918</v>
      </c>
      <c r="L256" s="5">
        <f t="shared" si="121"/>
        <v>1.0049999999999999</v>
      </c>
      <c r="M256" s="140">
        <f t="shared" ref="M256:M319" si="135">K256/H256</f>
        <v>0.17093294637053469</v>
      </c>
      <c r="N256" s="357">
        <f t="shared" si="106"/>
        <v>1894223</v>
      </c>
      <c r="O256" s="189">
        <f t="shared" si="122"/>
        <v>1.08</v>
      </c>
      <c r="P256" s="140">
        <f t="shared" si="123"/>
        <v>0.28605344069393773</v>
      </c>
      <c r="Q256" s="357">
        <f t="shared" si="107"/>
        <v>4322</v>
      </c>
      <c r="R256" s="189">
        <f t="shared" si="124"/>
        <v>1.03</v>
      </c>
      <c r="S256" s="30">
        <f t="shared" si="125"/>
        <v>0.18259400084495142</v>
      </c>
      <c r="T256" s="140">
        <f t="shared" si="126"/>
        <v>0.17093294637053469</v>
      </c>
      <c r="U256" s="140">
        <f t="shared" si="127"/>
        <v>0.28605344069393773</v>
      </c>
      <c r="V256" s="140">
        <f t="shared" si="128"/>
        <v>0.18259400084495142</v>
      </c>
      <c r="W256" s="353">
        <f t="shared" ref="W256:W319" si="136">(H256*0.2)-K256+W255</f>
        <v>15382764.600000005</v>
      </c>
      <c r="X256" s="353">
        <f t="shared" ref="X256:X319" si="137">(I256*0.2)-N256+X255</f>
        <v>24251296.000000007</v>
      </c>
      <c r="Y256" s="353">
        <f t="shared" ref="Y256:Y319" si="138">((J256*0.2)-Q256)+Y255</f>
        <v>68026.160000000033</v>
      </c>
      <c r="Z256" s="358" t="str">
        <f t="shared" si="129"/>
        <v>0</v>
      </c>
      <c r="AA256" s="358" t="str">
        <f t="shared" si="130"/>
        <v>0</v>
      </c>
      <c r="AB256" s="189" t="str">
        <f t="shared" si="131"/>
        <v>0</v>
      </c>
      <c r="AC256" s="358" t="str">
        <f t="shared" si="132"/>
        <v>0</v>
      </c>
      <c r="AD256" s="358" t="str">
        <f t="shared" si="133"/>
        <v>0</v>
      </c>
      <c r="AE256" s="358" t="str">
        <f t="shared" si="134"/>
        <v>0</v>
      </c>
      <c r="AF256" s="140">
        <f t="shared" ref="AF256:AF319" si="139">MAX(T256:V256)</f>
        <v>0.28605344069393773</v>
      </c>
      <c r="AG256" s="140">
        <f t="shared" si="108"/>
        <v>11.298221659245517</v>
      </c>
      <c r="AH256" s="140">
        <f t="shared" si="108"/>
        <v>11.434906484838963</v>
      </c>
      <c r="AI256" s="140">
        <f t="shared" si="108"/>
        <v>11.373012526511802</v>
      </c>
      <c r="AJ256" s="361">
        <f t="shared" si="109"/>
        <v>12.98459741519245</v>
      </c>
      <c r="AK256" s="380" t="str">
        <f t="shared" ref="AK256:AK319" si="140">"Item(1040101001,"&amp;K256&amp;")"&amp;CHAR(10)&amp;"Item(1040302001,"&amp;N256&amp;")"&amp;CHAR(10)&amp;"Item(1040410001,"&amp;Q256&amp;")"</f>
        <v>Item(1040101001,920918)
Item(1040302001,1894223)
Item(1040410001,4322)</v>
      </c>
      <c r="AL256" s="359"/>
      <c r="CA256" s="5">
        <v>204</v>
      </c>
      <c r="CB256" s="5">
        <v>455160</v>
      </c>
      <c r="CC256" s="30">
        <f t="shared" si="119"/>
        <v>1.0167083631165117</v>
      </c>
      <c r="CD256" s="5">
        <v>1324380</v>
      </c>
      <c r="CE256" s="30">
        <f t="shared" si="120"/>
        <v>1.0243483641426252</v>
      </c>
      <c r="CF256" s="5">
        <v>0</v>
      </c>
      <c r="CG256" s="30">
        <v>0</v>
      </c>
      <c r="CI256" s="5">
        <v>204</v>
      </c>
      <c r="CJ256" s="5">
        <v>913</v>
      </c>
      <c r="CK256" s="5">
        <v>689</v>
      </c>
      <c r="CL256" s="30">
        <f t="shared" si="116"/>
        <v>1.0087847730600292</v>
      </c>
      <c r="CM256" s="5">
        <v>918</v>
      </c>
      <c r="CN256" s="140">
        <f t="shared" si="117"/>
        <v>1.0076838638858396</v>
      </c>
      <c r="CO256" s="5">
        <v>5506</v>
      </c>
      <c r="CP256" s="139">
        <f t="shared" si="118"/>
        <v>1.0036456434560701</v>
      </c>
    </row>
    <row r="257" spans="2:94" x14ac:dyDescent="0.3">
      <c r="B257" s="5">
        <f t="shared" si="110"/>
        <v>254</v>
      </c>
      <c r="C257" s="5">
        <v>2</v>
      </c>
      <c r="D257" s="5">
        <f>VLOOKUP(B257,'DB-캐릭터별 스테이지 매칭'!$E$3:$F$302,2,0)</f>
        <v>1298</v>
      </c>
      <c r="E257" s="5">
        <f>VLOOKUP(D257,'DB-방치 재화'!$B$3:$I$1698,5,0)</f>
        <v>954</v>
      </c>
      <c r="F257" s="5">
        <f>VLOOKUP(D257,'DB-방치 재화'!$B$3:$I$1698,6,0)</f>
        <v>1272</v>
      </c>
      <c r="G257" s="355">
        <f>VLOOKUP(D257,'DB-방치 재화'!$B$3:$I$1698,7,0)</f>
        <v>4.59375</v>
      </c>
      <c r="H257" s="5">
        <f>INT(VLOOKUP(B257,'주요 재화 수급처 관리'!$C$269:$Q$329,15,0))</f>
        <v>5387598</v>
      </c>
      <c r="I257" s="5">
        <f>INT(VLOOKUP(B257,'주요 재화 수급처 관리'!$C$331:$Q$630,15,0))</f>
        <v>6621920</v>
      </c>
      <c r="J257" s="5">
        <f>INT(VLOOKUP(B257,'주요 재화 수급처 관리'!$C$632:$Q$931,15,0))</f>
        <v>23670</v>
      </c>
      <c r="K257" s="356">
        <f t="shared" ref="K257:K320" si="141">ROUNDUP(K256*L257,0)</f>
        <v>920918</v>
      </c>
      <c r="L257" s="5">
        <f t="shared" si="121"/>
        <v>1</v>
      </c>
      <c r="M257" s="140">
        <f t="shared" si="135"/>
        <v>0.17093294637053469</v>
      </c>
      <c r="N257" s="357">
        <f t="shared" ref="N257:N320" si="142">ROUNDUP(N256*O257,0)</f>
        <v>1894223</v>
      </c>
      <c r="O257" s="189" t="str">
        <f t="shared" si="122"/>
        <v>1</v>
      </c>
      <c r="P257" s="140">
        <f t="shared" si="123"/>
        <v>0.28605344069393773</v>
      </c>
      <c r="Q257" s="357">
        <f t="shared" ref="Q257:Q320" si="143">ROUNDUP(Q256*R257,0)</f>
        <v>4322</v>
      </c>
      <c r="R257" s="189" t="str">
        <f t="shared" si="124"/>
        <v>1</v>
      </c>
      <c r="S257" s="30">
        <f t="shared" si="125"/>
        <v>0.18259400084495142</v>
      </c>
      <c r="T257" s="140">
        <f t="shared" si="126"/>
        <v>0.17093294637053469</v>
      </c>
      <c r="U257" s="140">
        <f t="shared" si="127"/>
        <v>0.28605344069393773</v>
      </c>
      <c r="V257" s="140">
        <f t="shared" si="128"/>
        <v>0.18259400084495142</v>
      </c>
      <c r="W257" s="353">
        <f t="shared" si="136"/>
        <v>15539366.200000005</v>
      </c>
      <c r="X257" s="353">
        <f t="shared" si="137"/>
        <v>23681457.000000007</v>
      </c>
      <c r="Y257" s="353">
        <f t="shared" si="138"/>
        <v>68438.160000000033</v>
      </c>
      <c r="Z257" s="358" t="str">
        <f t="shared" si="129"/>
        <v>0</v>
      </c>
      <c r="AA257" s="358" t="str">
        <f t="shared" si="130"/>
        <v>0</v>
      </c>
      <c r="AB257" s="189" t="str">
        <f t="shared" si="131"/>
        <v>0</v>
      </c>
      <c r="AC257" s="358" t="str">
        <f t="shared" si="132"/>
        <v>0</v>
      </c>
      <c r="AD257" s="358" t="str">
        <f t="shared" si="133"/>
        <v>0</v>
      </c>
      <c r="AE257" s="358" t="str">
        <f t="shared" si="134"/>
        <v>0</v>
      </c>
      <c r="AF257" s="140">
        <f t="shared" si="139"/>
        <v>0.28605344069393773</v>
      </c>
      <c r="AG257" s="140">
        <f t="shared" ref="AG257:AI320" si="144">AG256+T257</f>
        <v>11.469154605616051</v>
      </c>
      <c r="AH257" s="140">
        <f t="shared" si="144"/>
        <v>11.720959925532901</v>
      </c>
      <c r="AI257" s="140">
        <f t="shared" si="144"/>
        <v>11.555606527356753</v>
      </c>
      <c r="AJ257" s="361">
        <f t="shared" ref="AJ257:AJ320" si="145">AF257+AJ256</f>
        <v>13.270650855886387</v>
      </c>
      <c r="AK257" s="380" t="str">
        <f t="shared" si="140"/>
        <v>Item(1040101001,920918)
Item(1040302001,1894223)
Item(1040410001,4322)</v>
      </c>
      <c r="AL257" s="359"/>
      <c r="CA257" s="5">
        <v>205</v>
      </c>
      <c r="CB257" s="5">
        <v>461370</v>
      </c>
      <c r="CC257" s="30">
        <f t="shared" si="119"/>
        <v>1.0136435539151067</v>
      </c>
      <c r="CD257" s="5">
        <v>1344130</v>
      </c>
      <c r="CE257" s="30">
        <f t="shared" si="120"/>
        <v>1.014912638366632</v>
      </c>
      <c r="CF257" s="5">
        <v>0</v>
      </c>
      <c r="CG257" s="30">
        <v>0</v>
      </c>
      <c r="CI257" s="5">
        <v>205</v>
      </c>
      <c r="CJ257" s="5">
        <v>920</v>
      </c>
      <c r="CK257" s="5">
        <v>694</v>
      </c>
      <c r="CL257" s="30">
        <f t="shared" si="116"/>
        <v>1.0072568940493469</v>
      </c>
      <c r="CM257" s="5">
        <v>925</v>
      </c>
      <c r="CN257" s="140">
        <f t="shared" si="117"/>
        <v>1.0076252723311547</v>
      </c>
      <c r="CO257" s="5">
        <v>5526</v>
      </c>
      <c r="CP257" s="139">
        <f t="shared" si="118"/>
        <v>1.0036324010170723</v>
      </c>
    </row>
    <row r="258" spans="2:94" x14ac:dyDescent="0.3">
      <c r="B258" s="5">
        <f t="shared" si="110"/>
        <v>254</v>
      </c>
      <c r="C258" s="5">
        <v>3</v>
      </c>
      <c r="D258" s="5">
        <f>VLOOKUP(B258,'DB-캐릭터별 스테이지 매칭'!$E$3:$F$302,2,0)</f>
        <v>1298</v>
      </c>
      <c r="E258" s="5">
        <f>VLOOKUP(D258,'DB-방치 재화'!$B$3:$I$1698,5,0)</f>
        <v>954</v>
      </c>
      <c r="F258" s="5">
        <f>VLOOKUP(D258,'DB-방치 재화'!$B$3:$I$1698,6,0)</f>
        <v>1272</v>
      </c>
      <c r="G258" s="355">
        <f>VLOOKUP(D258,'DB-방치 재화'!$B$3:$I$1698,7,0)</f>
        <v>4.59375</v>
      </c>
      <c r="H258" s="5">
        <f>INT(VLOOKUP(B258,'주요 재화 수급처 관리'!$C$269:$Q$329,15,0))</f>
        <v>5387598</v>
      </c>
      <c r="I258" s="5">
        <f>INT(VLOOKUP(B258,'주요 재화 수급처 관리'!$C$331:$Q$630,15,0))</f>
        <v>6621920</v>
      </c>
      <c r="J258" s="5">
        <f>INT(VLOOKUP(B258,'주요 재화 수급처 관리'!$C$632:$Q$931,15,0))</f>
        <v>23670</v>
      </c>
      <c r="K258" s="356">
        <f t="shared" si="141"/>
        <v>920918</v>
      </c>
      <c r="L258" s="5">
        <f t="shared" si="121"/>
        <v>1</v>
      </c>
      <c r="M258" s="140">
        <f t="shared" si="135"/>
        <v>0.17093294637053469</v>
      </c>
      <c r="N258" s="357">
        <f t="shared" si="142"/>
        <v>1894223</v>
      </c>
      <c r="O258" s="189" t="str">
        <f t="shared" si="122"/>
        <v>1</v>
      </c>
      <c r="P258" s="140">
        <f t="shared" si="123"/>
        <v>0.28605344069393773</v>
      </c>
      <c r="Q258" s="357">
        <f t="shared" si="143"/>
        <v>4322</v>
      </c>
      <c r="R258" s="189" t="str">
        <f t="shared" si="124"/>
        <v>1</v>
      </c>
      <c r="S258" s="30">
        <f t="shared" si="125"/>
        <v>0.18259400084495142</v>
      </c>
      <c r="T258" s="140">
        <f t="shared" si="126"/>
        <v>0.17093294637053469</v>
      </c>
      <c r="U258" s="140">
        <f t="shared" si="127"/>
        <v>0.28605344069393773</v>
      </c>
      <c r="V258" s="140">
        <f t="shared" si="128"/>
        <v>0.18259400084495142</v>
      </c>
      <c r="W258" s="353">
        <f t="shared" si="136"/>
        <v>15695967.800000004</v>
      </c>
      <c r="X258" s="353">
        <f t="shared" si="137"/>
        <v>23111618.000000007</v>
      </c>
      <c r="Y258" s="353">
        <f t="shared" si="138"/>
        <v>68850.160000000033</v>
      </c>
      <c r="Z258" s="358" t="str">
        <f t="shared" si="129"/>
        <v>0</v>
      </c>
      <c r="AA258" s="358" t="str">
        <f t="shared" si="130"/>
        <v>0</v>
      </c>
      <c r="AB258" s="189" t="str">
        <f t="shared" si="131"/>
        <v>0</v>
      </c>
      <c r="AC258" s="358" t="str">
        <f t="shared" si="132"/>
        <v>0</v>
      </c>
      <c r="AD258" s="358" t="str">
        <f t="shared" si="133"/>
        <v>0</v>
      </c>
      <c r="AE258" s="358" t="str">
        <f t="shared" si="134"/>
        <v>0</v>
      </c>
      <c r="AF258" s="140">
        <f t="shared" si="139"/>
        <v>0.28605344069393773</v>
      </c>
      <c r="AG258" s="140">
        <f t="shared" si="144"/>
        <v>11.640087551986586</v>
      </c>
      <c r="AH258" s="140">
        <f t="shared" si="144"/>
        <v>12.007013366226838</v>
      </c>
      <c r="AI258" s="140">
        <f t="shared" si="144"/>
        <v>11.738200528201704</v>
      </c>
      <c r="AJ258" s="361">
        <f t="shared" si="145"/>
        <v>13.556704296580325</v>
      </c>
      <c r="AK258" s="380" t="str">
        <f t="shared" si="140"/>
        <v>Item(1040101001,920918)
Item(1040302001,1894223)
Item(1040410001,4322)</v>
      </c>
      <c r="AL258" s="359"/>
      <c r="CA258" s="5">
        <v>206</v>
      </c>
      <c r="CB258" s="5">
        <v>468780</v>
      </c>
      <c r="CC258" s="30">
        <f t="shared" si="119"/>
        <v>1.0160608622147083</v>
      </c>
      <c r="CD258" s="5">
        <v>1363030</v>
      </c>
      <c r="CE258" s="30">
        <f t="shared" si="120"/>
        <v>1.0140611399195019</v>
      </c>
      <c r="CF258" s="5">
        <v>0</v>
      </c>
      <c r="CG258" s="30">
        <v>0</v>
      </c>
      <c r="CI258" s="5">
        <v>206</v>
      </c>
      <c r="CJ258" s="5">
        <v>927</v>
      </c>
      <c r="CK258" s="5">
        <v>698</v>
      </c>
      <c r="CL258" s="30">
        <f t="shared" si="116"/>
        <v>1.005763688760807</v>
      </c>
      <c r="CM258" s="5">
        <v>931</v>
      </c>
      <c r="CN258" s="140">
        <f t="shared" si="117"/>
        <v>1.0064864864864864</v>
      </c>
      <c r="CO258" s="5">
        <v>5546</v>
      </c>
      <c r="CP258" s="139">
        <f t="shared" si="118"/>
        <v>1.0036192544335867</v>
      </c>
    </row>
    <row r="259" spans="2:94" x14ac:dyDescent="0.3">
      <c r="B259" s="5">
        <f t="shared" si="110"/>
        <v>254</v>
      </c>
      <c r="C259" s="5">
        <v>4</v>
      </c>
      <c r="D259" s="5">
        <f>VLOOKUP(B259,'DB-캐릭터별 스테이지 매칭'!$E$3:$F$302,2,0)</f>
        <v>1298</v>
      </c>
      <c r="E259" s="5">
        <f>VLOOKUP(D259,'DB-방치 재화'!$B$3:$I$1698,5,0)</f>
        <v>954</v>
      </c>
      <c r="F259" s="5">
        <f>VLOOKUP(D259,'DB-방치 재화'!$B$3:$I$1698,6,0)</f>
        <v>1272</v>
      </c>
      <c r="G259" s="355">
        <f>VLOOKUP(D259,'DB-방치 재화'!$B$3:$I$1698,7,0)</f>
        <v>4.59375</v>
      </c>
      <c r="H259" s="5">
        <f>INT(VLOOKUP(B259,'주요 재화 수급처 관리'!$C$269:$Q$329,15,0))</f>
        <v>5387598</v>
      </c>
      <c r="I259" s="5">
        <f>INT(VLOOKUP(B259,'주요 재화 수급처 관리'!$C$331:$Q$630,15,0))</f>
        <v>6621920</v>
      </c>
      <c r="J259" s="5">
        <f>INT(VLOOKUP(B259,'주요 재화 수급처 관리'!$C$632:$Q$931,15,0))</f>
        <v>23670</v>
      </c>
      <c r="K259" s="356">
        <f t="shared" si="141"/>
        <v>920918</v>
      </c>
      <c r="L259" s="5">
        <f t="shared" si="121"/>
        <v>1</v>
      </c>
      <c r="M259" s="140">
        <f t="shared" si="135"/>
        <v>0.17093294637053469</v>
      </c>
      <c r="N259" s="357">
        <f t="shared" si="142"/>
        <v>1894223</v>
      </c>
      <c r="O259" s="189" t="str">
        <f t="shared" si="122"/>
        <v>1</v>
      </c>
      <c r="P259" s="140">
        <f t="shared" si="123"/>
        <v>0.28605344069393773</v>
      </c>
      <c r="Q259" s="357">
        <f t="shared" si="143"/>
        <v>4322</v>
      </c>
      <c r="R259" s="189" t="str">
        <f t="shared" si="124"/>
        <v>1</v>
      </c>
      <c r="S259" s="30">
        <f t="shared" si="125"/>
        <v>0.18259400084495142</v>
      </c>
      <c r="T259" s="140">
        <f t="shared" si="126"/>
        <v>0.17093294637053469</v>
      </c>
      <c r="U259" s="140">
        <f t="shared" si="127"/>
        <v>0.28605344069393773</v>
      </c>
      <c r="V259" s="140">
        <f t="shared" si="128"/>
        <v>0.18259400084495142</v>
      </c>
      <c r="W259" s="353">
        <f t="shared" si="136"/>
        <v>15852569.400000004</v>
      </c>
      <c r="X259" s="353">
        <f t="shared" si="137"/>
        <v>22541779.000000007</v>
      </c>
      <c r="Y259" s="353">
        <f t="shared" si="138"/>
        <v>69262.160000000033</v>
      </c>
      <c r="Z259" s="358" t="str">
        <f t="shared" si="129"/>
        <v>0</v>
      </c>
      <c r="AA259" s="358" t="str">
        <f t="shared" si="130"/>
        <v>0</v>
      </c>
      <c r="AB259" s="189" t="str">
        <f t="shared" si="131"/>
        <v>0</v>
      </c>
      <c r="AC259" s="358" t="str">
        <f t="shared" si="132"/>
        <v>0</v>
      </c>
      <c r="AD259" s="358" t="str">
        <f t="shared" si="133"/>
        <v>0</v>
      </c>
      <c r="AE259" s="358" t="str">
        <f t="shared" si="134"/>
        <v>0</v>
      </c>
      <c r="AF259" s="140">
        <f t="shared" si="139"/>
        <v>0.28605344069393773</v>
      </c>
      <c r="AG259" s="140">
        <f t="shared" si="144"/>
        <v>11.81102049835712</v>
      </c>
      <c r="AH259" s="140">
        <f t="shared" si="144"/>
        <v>12.293066806920775</v>
      </c>
      <c r="AI259" s="140">
        <f t="shared" si="144"/>
        <v>11.920794529046654</v>
      </c>
      <c r="AJ259" s="361">
        <f t="shared" si="145"/>
        <v>13.842757737274262</v>
      </c>
      <c r="AK259" s="380" t="str">
        <f t="shared" si="140"/>
        <v>Item(1040101001,920918)
Item(1040302001,1894223)
Item(1040410001,4322)</v>
      </c>
      <c r="AL259" s="359"/>
      <c r="CA259" s="5">
        <v>207</v>
      </c>
      <c r="CB259" s="5">
        <v>476150</v>
      </c>
      <c r="CC259" s="30">
        <f t="shared" si="119"/>
        <v>1.015721660480396</v>
      </c>
      <c r="CD259" s="5">
        <v>1384950</v>
      </c>
      <c r="CE259" s="30">
        <f t="shared" si="120"/>
        <v>1.016081817714944</v>
      </c>
      <c r="CF259" s="5">
        <v>0</v>
      </c>
      <c r="CG259" s="30">
        <v>0</v>
      </c>
      <c r="CI259" s="5">
        <v>207</v>
      </c>
      <c r="CJ259" s="5">
        <v>934</v>
      </c>
      <c r="CK259" s="5">
        <v>703</v>
      </c>
      <c r="CL259" s="30">
        <f t="shared" si="116"/>
        <v>1.0071633237822351</v>
      </c>
      <c r="CM259" s="5">
        <v>937</v>
      </c>
      <c r="CN259" s="140">
        <f t="shared" si="117"/>
        <v>1.0064446831364124</v>
      </c>
      <c r="CO259" s="5">
        <v>5567</v>
      </c>
      <c r="CP259" s="139">
        <f t="shared" si="118"/>
        <v>1.0037865128020196</v>
      </c>
    </row>
    <row r="260" spans="2:94" x14ac:dyDescent="0.3">
      <c r="B260" s="5">
        <f t="shared" si="110"/>
        <v>254</v>
      </c>
      <c r="C260" s="5">
        <v>5</v>
      </c>
      <c r="D260" s="5">
        <f>VLOOKUP(B260,'DB-캐릭터별 스테이지 매칭'!$E$3:$F$302,2,0)</f>
        <v>1298</v>
      </c>
      <c r="E260" s="5">
        <f>VLOOKUP(D260,'DB-방치 재화'!$B$3:$I$1698,5,0)</f>
        <v>954</v>
      </c>
      <c r="F260" s="5">
        <f>VLOOKUP(D260,'DB-방치 재화'!$B$3:$I$1698,6,0)</f>
        <v>1272</v>
      </c>
      <c r="G260" s="355">
        <f>VLOOKUP(D260,'DB-방치 재화'!$B$3:$I$1698,7,0)</f>
        <v>4.59375</v>
      </c>
      <c r="H260" s="5">
        <f>INT(VLOOKUP(B260,'주요 재화 수급처 관리'!$C$269:$Q$329,15,0))</f>
        <v>5387598</v>
      </c>
      <c r="I260" s="5">
        <f>INT(VLOOKUP(B260,'주요 재화 수급처 관리'!$C$331:$Q$630,15,0))</f>
        <v>6621920</v>
      </c>
      <c r="J260" s="5">
        <f>INT(VLOOKUP(B260,'주요 재화 수급처 관리'!$C$632:$Q$931,15,0))</f>
        <v>23670</v>
      </c>
      <c r="K260" s="356">
        <f t="shared" si="141"/>
        <v>920918</v>
      </c>
      <c r="L260" s="5">
        <f t="shared" si="121"/>
        <v>1</v>
      </c>
      <c r="M260" s="140">
        <f t="shared" si="135"/>
        <v>0.17093294637053469</v>
      </c>
      <c r="N260" s="357">
        <f t="shared" si="142"/>
        <v>1894223</v>
      </c>
      <c r="O260" s="189" t="str">
        <f t="shared" si="122"/>
        <v>1</v>
      </c>
      <c r="P260" s="140">
        <f t="shared" si="123"/>
        <v>0.28605344069393773</v>
      </c>
      <c r="Q260" s="357">
        <f t="shared" si="143"/>
        <v>4322</v>
      </c>
      <c r="R260" s="189" t="str">
        <f t="shared" si="124"/>
        <v>1</v>
      </c>
      <c r="S260" s="30">
        <f t="shared" si="125"/>
        <v>0.18259400084495142</v>
      </c>
      <c r="T260" s="140">
        <f t="shared" si="126"/>
        <v>0.17093294637053469</v>
      </c>
      <c r="U260" s="140">
        <f t="shared" si="127"/>
        <v>0.28605344069393773</v>
      </c>
      <c r="V260" s="140">
        <f t="shared" si="128"/>
        <v>0.18259400084495142</v>
      </c>
      <c r="W260" s="353">
        <f t="shared" si="136"/>
        <v>16009171.000000004</v>
      </c>
      <c r="X260" s="353">
        <f t="shared" si="137"/>
        <v>21971940.000000007</v>
      </c>
      <c r="Y260" s="353">
        <f t="shared" si="138"/>
        <v>69674.160000000033</v>
      </c>
      <c r="Z260" s="358" t="str">
        <f t="shared" si="129"/>
        <v>0</v>
      </c>
      <c r="AA260" s="358" t="str">
        <f t="shared" si="130"/>
        <v>0</v>
      </c>
      <c r="AB260" s="358" t="str">
        <f t="shared" si="131"/>
        <v>0</v>
      </c>
      <c r="AC260" s="358" t="str">
        <f t="shared" si="132"/>
        <v>0</v>
      </c>
      <c r="AD260" s="358" t="str">
        <f t="shared" si="133"/>
        <v>0</v>
      </c>
      <c r="AE260" s="358" t="str">
        <f t="shared" si="134"/>
        <v>0</v>
      </c>
      <c r="AF260" s="140">
        <f t="shared" si="139"/>
        <v>0.28605344069393773</v>
      </c>
      <c r="AG260" s="140">
        <f t="shared" si="144"/>
        <v>11.981953444727655</v>
      </c>
      <c r="AH260" s="140">
        <f t="shared" si="144"/>
        <v>12.579120247614712</v>
      </c>
      <c r="AI260" s="140">
        <f t="shared" si="144"/>
        <v>12.103388529891605</v>
      </c>
      <c r="AJ260" s="361">
        <f t="shared" si="145"/>
        <v>14.128811177968199</v>
      </c>
      <c r="AK260" s="380" t="str">
        <f t="shared" si="140"/>
        <v>Item(1040101001,920918)
Item(1040302001,1894223)
Item(1040410001,4322)</v>
      </c>
      <c r="AL260" s="359"/>
      <c r="CA260" s="5">
        <v>208</v>
      </c>
      <c r="CB260" s="5">
        <v>481720</v>
      </c>
      <c r="CC260" s="30">
        <f t="shared" si="119"/>
        <v>1.0116979943295179</v>
      </c>
      <c r="CD260" s="5">
        <v>1404290</v>
      </c>
      <c r="CE260" s="30">
        <f t="shared" si="120"/>
        <v>1.0139644030470414</v>
      </c>
      <c r="CF260" s="5">
        <v>0</v>
      </c>
      <c r="CG260" s="30">
        <v>0</v>
      </c>
      <c r="CI260" s="5">
        <v>208</v>
      </c>
      <c r="CJ260" s="5">
        <v>942</v>
      </c>
      <c r="CK260" s="5">
        <v>709</v>
      </c>
      <c r="CL260" s="30">
        <f t="shared" si="116"/>
        <v>1.0085348506401137</v>
      </c>
      <c r="CM260" s="5">
        <v>945</v>
      </c>
      <c r="CN260" s="140">
        <f t="shared" si="117"/>
        <v>1.0085378868729988</v>
      </c>
      <c r="CO260" s="5">
        <v>5590</v>
      </c>
      <c r="CP260" s="139">
        <f t="shared" si="118"/>
        <v>1.0041314891323874</v>
      </c>
    </row>
    <row r="261" spans="2:94" x14ac:dyDescent="0.3">
      <c r="B261" s="5">
        <f t="shared" ref="B261:B324" si="146">B256+1</f>
        <v>255</v>
      </c>
      <c r="C261" s="5">
        <v>1</v>
      </c>
      <c r="D261" s="5">
        <f>VLOOKUP(B261,'DB-캐릭터별 스테이지 매칭'!$E$3:$F$302,2,0)</f>
        <v>1306</v>
      </c>
      <c r="E261" s="5">
        <f>VLOOKUP(D261,'DB-방치 재화'!$B$3:$I$1698,5,0)</f>
        <v>959</v>
      </c>
      <c r="F261" s="5">
        <f>VLOOKUP(D261,'DB-방치 재화'!$B$3:$I$1698,6,0)</f>
        <v>1279</v>
      </c>
      <c r="G261" s="355">
        <f>VLOOKUP(D261,'DB-방치 재화'!$B$3:$I$1698,7,0)</f>
        <v>4.6097222222222225</v>
      </c>
      <c r="H261" s="5">
        <f>INT(VLOOKUP(B261,'주요 재화 수급처 관리'!$C$269:$Q$329,15,0))</f>
        <v>5412071</v>
      </c>
      <c r="I261" s="5">
        <f>INT(VLOOKUP(B261,'주요 재화 수급처 관리'!$C$331:$Q$630,15,0))</f>
        <v>6656182</v>
      </c>
      <c r="J261" s="5">
        <f>INT(VLOOKUP(B261,'주요 재화 수급처 관리'!$C$632:$Q$931,15,0))</f>
        <v>23747</v>
      </c>
      <c r="K261" s="356">
        <f t="shared" si="141"/>
        <v>925523</v>
      </c>
      <c r="L261" s="5">
        <f t="shared" si="121"/>
        <v>1.0049999999999999</v>
      </c>
      <c r="M261" s="140">
        <f t="shared" si="135"/>
        <v>0.17101087550403532</v>
      </c>
      <c r="N261" s="357">
        <f t="shared" si="142"/>
        <v>2045761</v>
      </c>
      <c r="O261" s="189">
        <f t="shared" si="122"/>
        <v>1.08</v>
      </c>
      <c r="P261" s="140">
        <f t="shared" si="123"/>
        <v>0.30734751543752858</v>
      </c>
      <c r="Q261" s="357">
        <f t="shared" si="143"/>
        <v>4452</v>
      </c>
      <c r="R261" s="189">
        <f t="shared" si="124"/>
        <v>1.03</v>
      </c>
      <c r="S261" s="30">
        <f t="shared" si="125"/>
        <v>0.18747631279740598</v>
      </c>
      <c r="T261" s="140">
        <f t="shared" si="126"/>
        <v>0.17101087550403532</v>
      </c>
      <c r="U261" s="140">
        <f t="shared" si="127"/>
        <v>0.30734751543752858</v>
      </c>
      <c r="V261" s="140">
        <f t="shared" si="128"/>
        <v>0.18747631279740598</v>
      </c>
      <c r="W261" s="353">
        <f t="shared" si="136"/>
        <v>16166062.200000003</v>
      </c>
      <c r="X261" s="353">
        <f t="shared" si="137"/>
        <v>21257415.400000006</v>
      </c>
      <c r="Y261" s="353">
        <f t="shared" si="138"/>
        <v>69971.560000000027</v>
      </c>
      <c r="Z261" s="358" t="str">
        <f t="shared" si="129"/>
        <v>0</v>
      </c>
      <c r="AA261" s="358" t="str">
        <f t="shared" si="130"/>
        <v>0</v>
      </c>
      <c r="AB261" s="358" t="str">
        <f t="shared" si="131"/>
        <v>0</v>
      </c>
      <c r="AC261" s="358" t="str">
        <f t="shared" si="132"/>
        <v>0</v>
      </c>
      <c r="AD261" s="358" t="str">
        <f t="shared" si="133"/>
        <v>0</v>
      </c>
      <c r="AE261" s="358" t="str">
        <f t="shared" si="134"/>
        <v>0</v>
      </c>
      <c r="AF261" s="140">
        <f t="shared" si="139"/>
        <v>0.30734751543752858</v>
      </c>
      <c r="AG261" s="140">
        <f t="shared" si="144"/>
        <v>12.152964320231689</v>
      </c>
      <c r="AH261" s="140">
        <f t="shared" si="144"/>
        <v>12.886467763052242</v>
      </c>
      <c r="AI261" s="140">
        <f t="shared" si="144"/>
        <v>12.290864842689011</v>
      </c>
      <c r="AJ261" s="361">
        <f t="shared" si="145"/>
        <v>14.436158693405728</v>
      </c>
      <c r="AK261" s="380" t="str">
        <f t="shared" si="140"/>
        <v>Item(1040101001,925523)
Item(1040302001,2045761)
Item(1040410001,4452)</v>
      </c>
      <c r="AL261" s="359"/>
      <c r="CA261" s="5">
        <v>209</v>
      </c>
      <c r="CB261" s="5">
        <v>489380</v>
      </c>
      <c r="CC261" s="30">
        <f t="shared" si="119"/>
        <v>1.0159013534833514</v>
      </c>
      <c r="CD261" s="5">
        <v>1423870</v>
      </c>
      <c r="CE261" s="30">
        <f t="shared" si="120"/>
        <v>1.013942988983757</v>
      </c>
      <c r="CF261" s="5">
        <v>0</v>
      </c>
      <c r="CG261" s="30">
        <v>0</v>
      </c>
      <c r="CI261" s="5">
        <v>209</v>
      </c>
      <c r="CJ261" s="5">
        <v>949</v>
      </c>
      <c r="CK261" s="5">
        <v>713</v>
      </c>
      <c r="CL261" s="30">
        <f t="shared" si="116"/>
        <v>1.0056417489421721</v>
      </c>
      <c r="CM261" s="5">
        <v>951</v>
      </c>
      <c r="CN261" s="140">
        <f t="shared" si="117"/>
        <v>1.0063492063492063</v>
      </c>
      <c r="CO261" s="5">
        <v>5610</v>
      </c>
      <c r="CP261" s="139">
        <f t="shared" si="118"/>
        <v>1.0035778175313059</v>
      </c>
    </row>
    <row r="262" spans="2:94" x14ac:dyDescent="0.3">
      <c r="B262" s="5">
        <f t="shared" si="146"/>
        <v>255</v>
      </c>
      <c r="C262" s="5">
        <v>2</v>
      </c>
      <c r="D262" s="5">
        <f>VLOOKUP(B262,'DB-캐릭터별 스테이지 매칭'!$E$3:$F$302,2,0)</f>
        <v>1306</v>
      </c>
      <c r="E262" s="5">
        <f>VLOOKUP(D262,'DB-방치 재화'!$B$3:$I$1698,5,0)</f>
        <v>959</v>
      </c>
      <c r="F262" s="5">
        <f>VLOOKUP(D262,'DB-방치 재화'!$B$3:$I$1698,6,0)</f>
        <v>1279</v>
      </c>
      <c r="G262" s="355">
        <f>VLOOKUP(D262,'DB-방치 재화'!$B$3:$I$1698,7,0)</f>
        <v>4.6097222222222225</v>
      </c>
      <c r="H262" s="5">
        <f>INT(VLOOKUP(B262,'주요 재화 수급처 관리'!$C$269:$Q$329,15,0))</f>
        <v>5412071</v>
      </c>
      <c r="I262" s="5">
        <f>INT(VLOOKUP(B262,'주요 재화 수급처 관리'!$C$331:$Q$630,15,0))</f>
        <v>6656182</v>
      </c>
      <c r="J262" s="5">
        <f>INT(VLOOKUP(B262,'주요 재화 수급처 관리'!$C$632:$Q$931,15,0))</f>
        <v>23747</v>
      </c>
      <c r="K262" s="356">
        <f t="shared" si="141"/>
        <v>925523</v>
      </c>
      <c r="L262" s="5">
        <f t="shared" si="121"/>
        <v>1</v>
      </c>
      <c r="M262" s="140">
        <f t="shared" si="135"/>
        <v>0.17101087550403532</v>
      </c>
      <c r="N262" s="357">
        <f t="shared" si="142"/>
        <v>2045761</v>
      </c>
      <c r="O262" s="189" t="str">
        <f t="shared" si="122"/>
        <v>1</v>
      </c>
      <c r="P262" s="140">
        <f t="shared" si="123"/>
        <v>0.30734751543752858</v>
      </c>
      <c r="Q262" s="357">
        <f t="shared" si="143"/>
        <v>4452</v>
      </c>
      <c r="R262" s="189" t="str">
        <f t="shared" si="124"/>
        <v>1</v>
      </c>
      <c r="S262" s="30">
        <f t="shared" si="125"/>
        <v>0.18747631279740598</v>
      </c>
      <c r="T262" s="140">
        <f t="shared" si="126"/>
        <v>0.17101087550403532</v>
      </c>
      <c r="U262" s="140">
        <f t="shared" si="127"/>
        <v>0.30734751543752858</v>
      </c>
      <c r="V262" s="140">
        <f t="shared" si="128"/>
        <v>0.18747631279740598</v>
      </c>
      <c r="W262" s="353">
        <f t="shared" si="136"/>
        <v>16322953.400000002</v>
      </c>
      <c r="X262" s="353">
        <f t="shared" si="137"/>
        <v>20542890.800000004</v>
      </c>
      <c r="Y262" s="353">
        <f t="shared" si="138"/>
        <v>70268.960000000021</v>
      </c>
      <c r="Z262" s="358" t="str">
        <f t="shared" si="129"/>
        <v>0</v>
      </c>
      <c r="AA262" s="358" t="str">
        <f t="shared" si="130"/>
        <v>0</v>
      </c>
      <c r="AB262" s="358" t="str">
        <f t="shared" si="131"/>
        <v>0</v>
      </c>
      <c r="AC262" s="358" t="str">
        <f t="shared" si="132"/>
        <v>0</v>
      </c>
      <c r="AD262" s="358" t="str">
        <f t="shared" si="133"/>
        <v>0</v>
      </c>
      <c r="AE262" s="358" t="str">
        <f t="shared" si="134"/>
        <v>0</v>
      </c>
      <c r="AF262" s="140">
        <f t="shared" si="139"/>
        <v>0.30734751543752858</v>
      </c>
      <c r="AG262" s="140">
        <f t="shared" si="144"/>
        <v>12.323975195735724</v>
      </c>
      <c r="AH262" s="140">
        <f t="shared" si="144"/>
        <v>13.193815278489771</v>
      </c>
      <c r="AI262" s="140">
        <f t="shared" si="144"/>
        <v>12.478341155486417</v>
      </c>
      <c r="AJ262" s="361">
        <f t="shared" si="145"/>
        <v>14.743506208843257</v>
      </c>
      <c r="AK262" s="380" t="str">
        <f t="shared" si="140"/>
        <v>Item(1040101001,925523)
Item(1040302001,2045761)
Item(1040410001,4452)</v>
      </c>
      <c r="AL262" s="359"/>
      <c r="CA262" s="5">
        <v>210</v>
      </c>
      <c r="CB262" s="5">
        <v>497220</v>
      </c>
      <c r="CC262" s="30">
        <f t="shared" si="119"/>
        <v>1.0160202705464056</v>
      </c>
      <c r="CD262" s="5">
        <v>1447690</v>
      </c>
      <c r="CE262" s="30">
        <f t="shared" si="120"/>
        <v>1.0167290553210615</v>
      </c>
      <c r="CF262" s="5">
        <v>63700</v>
      </c>
      <c r="CG262" s="30">
        <v>0</v>
      </c>
      <c r="CI262" s="5">
        <v>210</v>
      </c>
      <c r="CJ262" s="5">
        <v>956</v>
      </c>
      <c r="CK262" s="5">
        <v>718</v>
      </c>
      <c r="CL262" s="30">
        <f t="shared" si="116"/>
        <v>1.0070126227208975</v>
      </c>
      <c r="CM262" s="5">
        <v>957</v>
      </c>
      <c r="CN262" s="140">
        <f t="shared" si="117"/>
        <v>1.0063091482649842</v>
      </c>
      <c r="CO262" s="5">
        <v>5630</v>
      </c>
      <c r="CP262" s="139">
        <f t="shared" si="118"/>
        <v>1.0035650623885919</v>
      </c>
    </row>
    <row r="263" spans="2:94" x14ac:dyDescent="0.3">
      <c r="B263" s="5">
        <f t="shared" si="146"/>
        <v>255</v>
      </c>
      <c r="C263" s="5">
        <v>3</v>
      </c>
      <c r="D263" s="5">
        <f>VLOOKUP(B263,'DB-캐릭터별 스테이지 매칭'!$E$3:$F$302,2,0)</f>
        <v>1306</v>
      </c>
      <c r="E263" s="5">
        <f>VLOOKUP(D263,'DB-방치 재화'!$B$3:$I$1698,5,0)</f>
        <v>959</v>
      </c>
      <c r="F263" s="5">
        <f>VLOOKUP(D263,'DB-방치 재화'!$B$3:$I$1698,6,0)</f>
        <v>1279</v>
      </c>
      <c r="G263" s="355">
        <f>VLOOKUP(D263,'DB-방치 재화'!$B$3:$I$1698,7,0)</f>
        <v>4.6097222222222225</v>
      </c>
      <c r="H263" s="5">
        <f>INT(VLOOKUP(B263,'주요 재화 수급처 관리'!$C$269:$Q$329,15,0))</f>
        <v>5412071</v>
      </c>
      <c r="I263" s="5">
        <f>INT(VLOOKUP(B263,'주요 재화 수급처 관리'!$C$331:$Q$630,15,0))</f>
        <v>6656182</v>
      </c>
      <c r="J263" s="5">
        <f>INT(VLOOKUP(B263,'주요 재화 수급처 관리'!$C$632:$Q$931,15,0))</f>
        <v>23747</v>
      </c>
      <c r="K263" s="356">
        <f t="shared" si="141"/>
        <v>925523</v>
      </c>
      <c r="L263" s="5">
        <f t="shared" si="121"/>
        <v>1</v>
      </c>
      <c r="M263" s="140">
        <f t="shared" si="135"/>
        <v>0.17101087550403532</v>
      </c>
      <c r="N263" s="357">
        <f t="shared" si="142"/>
        <v>2045761</v>
      </c>
      <c r="O263" s="189" t="str">
        <f t="shared" si="122"/>
        <v>1</v>
      </c>
      <c r="P263" s="140">
        <f t="shared" si="123"/>
        <v>0.30734751543752858</v>
      </c>
      <c r="Q263" s="357">
        <f t="shared" si="143"/>
        <v>4452</v>
      </c>
      <c r="R263" s="189" t="str">
        <f t="shared" si="124"/>
        <v>1</v>
      </c>
      <c r="S263" s="30">
        <f t="shared" si="125"/>
        <v>0.18747631279740598</v>
      </c>
      <c r="T263" s="140">
        <f t="shared" si="126"/>
        <v>0.17101087550403532</v>
      </c>
      <c r="U263" s="140">
        <f t="shared" si="127"/>
        <v>0.30734751543752858</v>
      </c>
      <c r="V263" s="140">
        <f t="shared" si="128"/>
        <v>0.18747631279740598</v>
      </c>
      <c r="W263" s="353">
        <f t="shared" si="136"/>
        <v>16479844.600000001</v>
      </c>
      <c r="X263" s="353">
        <f t="shared" si="137"/>
        <v>19828366.200000003</v>
      </c>
      <c r="Y263" s="353">
        <f t="shared" si="138"/>
        <v>70566.360000000015</v>
      </c>
      <c r="Z263" s="358" t="str">
        <f t="shared" si="129"/>
        <v>0</v>
      </c>
      <c r="AA263" s="358" t="str">
        <f t="shared" si="130"/>
        <v>0</v>
      </c>
      <c r="AB263" s="358" t="str">
        <f t="shared" si="131"/>
        <v>0</v>
      </c>
      <c r="AC263" s="358" t="str">
        <f t="shared" si="132"/>
        <v>0</v>
      </c>
      <c r="AD263" s="358" t="str">
        <f t="shared" si="133"/>
        <v>0</v>
      </c>
      <c r="AE263" s="358" t="str">
        <f t="shared" si="134"/>
        <v>0</v>
      </c>
      <c r="AF263" s="140">
        <f t="shared" si="139"/>
        <v>0.30734751543752858</v>
      </c>
      <c r="AG263" s="140">
        <f t="shared" si="144"/>
        <v>12.494986071239758</v>
      </c>
      <c r="AH263" s="140">
        <f t="shared" si="144"/>
        <v>13.5011627939273</v>
      </c>
      <c r="AI263" s="140">
        <f t="shared" si="144"/>
        <v>12.665817468283823</v>
      </c>
      <c r="AJ263" s="361">
        <f t="shared" si="145"/>
        <v>15.050853724280786</v>
      </c>
      <c r="AK263" s="380" t="str">
        <f t="shared" si="140"/>
        <v>Item(1040101001,925523)
Item(1040302001,2045761)
Item(1040410001,4452)</v>
      </c>
      <c r="AL263" s="359"/>
      <c r="CA263" s="5">
        <v>211</v>
      </c>
      <c r="CB263" s="5">
        <v>503650</v>
      </c>
      <c r="CC263" s="30">
        <f t="shared" si="119"/>
        <v>1.0129319013716263</v>
      </c>
      <c r="CD263" s="5">
        <v>1469180</v>
      </c>
      <c r="CE263" s="30">
        <f t="shared" si="120"/>
        <v>1.0148443382215806</v>
      </c>
      <c r="CF263" s="5">
        <v>0</v>
      </c>
      <c r="CG263" s="30">
        <v>0</v>
      </c>
      <c r="CI263" s="5">
        <v>211</v>
      </c>
      <c r="CJ263" s="5">
        <v>964</v>
      </c>
      <c r="CK263" s="5">
        <v>724</v>
      </c>
      <c r="CL263" s="30">
        <f t="shared" si="116"/>
        <v>1.0083565459610029</v>
      </c>
      <c r="CM263" s="5">
        <v>965</v>
      </c>
      <c r="CN263" s="140">
        <f t="shared" si="117"/>
        <v>1.0083594566353187</v>
      </c>
      <c r="CO263" s="5">
        <v>5653</v>
      </c>
      <c r="CP263" s="139">
        <f t="shared" si="118"/>
        <v>1.0040852575488455</v>
      </c>
    </row>
    <row r="264" spans="2:94" x14ac:dyDescent="0.3">
      <c r="B264" s="5">
        <f t="shared" si="146"/>
        <v>255</v>
      </c>
      <c r="C264" s="5">
        <v>4</v>
      </c>
      <c r="D264" s="5">
        <f>VLOOKUP(B264,'DB-캐릭터별 스테이지 매칭'!$E$3:$F$302,2,0)</f>
        <v>1306</v>
      </c>
      <c r="E264" s="5">
        <f>VLOOKUP(D264,'DB-방치 재화'!$B$3:$I$1698,5,0)</f>
        <v>959</v>
      </c>
      <c r="F264" s="5">
        <f>VLOOKUP(D264,'DB-방치 재화'!$B$3:$I$1698,6,0)</f>
        <v>1279</v>
      </c>
      <c r="G264" s="355">
        <f>VLOOKUP(D264,'DB-방치 재화'!$B$3:$I$1698,7,0)</f>
        <v>4.6097222222222225</v>
      </c>
      <c r="H264" s="5">
        <f>INT(VLOOKUP(B264,'주요 재화 수급처 관리'!$C$269:$Q$329,15,0))</f>
        <v>5412071</v>
      </c>
      <c r="I264" s="5">
        <f>INT(VLOOKUP(B264,'주요 재화 수급처 관리'!$C$331:$Q$630,15,0))</f>
        <v>6656182</v>
      </c>
      <c r="J264" s="5">
        <f>INT(VLOOKUP(B264,'주요 재화 수급처 관리'!$C$632:$Q$931,15,0))</f>
        <v>23747</v>
      </c>
      <c r="K264" s="356">
        <f t="shared" si="141"/>
        <v>925523</v>
      </c>
      <c r="L264" s="5">
        <f t="shared" si="121"/>
        <v>1</v>
      </c>
      <c r="M264" s="140">
        <f t="shared" si="135"/>
        <v>0.17101087550403532</v>
      </c>
      <c r="N264" s="357">
        <f t="shared" si="142"/>
        <v>2045761</v>
      </c>
      <c r="O264" s="189" t="str">
        <f t="shared" si="122"/>
        <v>1</v>
      </c>
      <c r="P264" s="140">
        <f t="shared" si="123"/>
        <v>0.30734751543752858</v>
      </c>
      <c r="Q264" s="357">
        <f t="shared" si="143"/>
        <v>4452</v>
      </c>
      <c r="R264" s="189" t="str">
        <f t="shared" si="124"/>
        <v>1</v>
      </c>
      <c r="S264" s="30">
        <f t="shared" si="125"/>
        <v>0.18747631279740598</v>
      </c>
      <c r="T264" s="140">
        <f t="shared" si="126"/>
        <v>0.17101087550403532</v>
      </c>
      <c r="U264" s="140">
        <f t="shared" si="127"/>
        <v>0.30734751543752858</v>
      </c>
      <c r="V264" s="140">
        <f t="shared" si="128"/>
        <v>0.18747631279740598</v>
      </c>
      <c r="W264" s="353">
        <f t="shared" si="136"/>
        <v>16636735.800000001</v>
      </c>
      <c r="X264" s="353">
        <f t="shared" si="137"/>
        <v>19113841.600000001</v>
      </c>
      <c r="Y264" s="353">
        <f t="shared" si="138"/>
        <v>70863.760000000009</v>
      </c>
      <c r="Z264" s="358" t="str">
        <f t="shared" si="129"/>
        <v>0</v>
      </c>
      <c r="AA264" s="358" t="str">
        <f t="shared" si="130"/>
        <v>0</v>
      </c>
      <c r="AB264" s="358" t="str">
        <f t="shared" si="131"/>
        <v>0</v>
      </c>
      <c r="AC264" s="358" t="str">
        <f t="shared" si="132"/>
        <v>0</v>
      </c>
      <c r="AD264" s="358" t="str">
        <f t="shared" si="133"/>
        <v>0</v>
      </c>
      <c r="AE264" s="358" t="str">
        <f t="shared" si="134"/>
        <v>0</v>
      </c>
      <c r="AF264" s="140">
        <f t="shared" si="139"/>
        <v>0.30734751543752858</v>
      </c>
      <c r="AG264" s="140">
        <f t="shared" si="144"/>
        <v>12.665996946743793</v>
      </c>
      <c r="AH264" s="140">
        <f t="shared" si="144"/>
        <v>13.808510309364829</v>
      </c>
      <c r="AI264" s="140">
        <f t="shared" si="144"/>
        <v>12.853293781081229</v>
      </c>
      <c r="AJ264" s="361">
        <f t="shared" si="145"/>
        <v>15.358201239718316</v>
      </c>
      <c r="AK264" s="380" t="str">
        <f t="shared" si="140"/>
        <v>Item(1040101001,925523)
Item(1040302001,2045761)
Item(1040410001,4452)</v>
      </c>
      <c r="AL264" s="359"/>
      <c r="CA264" s="5">
        <v>212</v>
      </c>
      <c r="CB264" s="5">
        <v>510920</v>
      </c>
      <c r="CC264" s="30">
        <f t="shared" si="119"/>
        <v>1.0144346272212845</v>
      </c>
      <c r="CD264" s="5">
        <v>1488020</v>
      </c>
      <c r="CE264" s="30">
        <f t="shared" si="120"/>
        <v>1.0128234797642222</v>
      </c>
      <c r="CF264" s="5">
        <v>0</v>
      </c>
      <c r="CG264" s="30">
        <v>0</v>
      </c>
      <c r="CI264" s="5">
        <v>212</v>
      </c>
      <c r="CJ264" s="5">
        <v>971</v>
      </c>
      <c r="CK264" s="5">
        <v>729</v>
      </c>
      <c r="CL264" s="30">
        <f t="shared" si="116"/>
        <v>1.0069060773480663</v>
      </c>
      <c r="CM264" s="5">
        <v>972</v>
      </c>
      <c r="CN264" s="140">
        <f t="shared" si="117"/>
        <v>1.0072538860103626</v>
      </c>
      <c r="CO264" s="5">
        <v>5673</v>
      </c>
      <c r="CP264" s="139">
        <f t="shared" si="118"/>
        <v>1.003537944454272</v>
      </c>
    </row>
    <row r="265" spans="2:94" x14ac:dyDescent="0.3">
      <c r="B265" s="5">
        <f t="shared" si="146"/>
        <v>255</v>
      </c>
      <c r="C265" s="5">
        <v>5</v>
      </c>
      <c r="D265" s="5">
        <f>VLOOKUP(B265,'DB-캐릭터별 스테이지 매칭'!$E$3:$F$302,2,0)</f>
        <v>1306</v>
      </c>
      <c r="E265" s="5">
        <f>VLOOKUP(D265,'DB-방치 재화'!$B$3:$I$1698,5,0)</f>
        <v>959</v>
      </c>
      <c r="F265" s="5">
        <f>VLOOKUP(D265,'DB-방치 재화'!$B$3:$I$1698,6,0)</f>
        <v>1279</v>
      </c>
      <c r="G265" s="355">
        <f>VLOOKUP(D265,'DB-방치 재화'!$B$3:$I$1698,7,0)</f>
        <v>4.6097222222222225</v>
      </c>
      <c r="H265" s="5">
        <f>INT(VLOOKUP(B265,'주요 재화 수급처 관리'!$C$269:$Q$329,15,0))</f>
        <v>5412071</v>
      </c>
      <c r="I265" s="5">
        <f>INT(VLOOKUP(B265,'주요 재화 수급처 관리'!$C$331:$Q$630,15,0))</f>
        <v>6656182</v>
      </c>
      <c r="J265" s="5">
        <f>INT(VLOOKUP(B265,'주요 재화 수급처 관리'!$C$632:$Q$931,15,0))</f>
        <v>23747</v>
      </c>
      <c r="K265" s="356">
        <f t="shared" si="141"/>
        <v>925523</v>
      </c>
      <c r="L265" s="5">
        <f t="shared" si="121"/>
        <v>1</v>
      </c>
      <c r="M265" s="140">
        <f t="shared" si="135"/>
        <v>0.17101087550403532</v>
      </c>
      <c r="N265" s="357">
        <f t="shared" si="142"/>
        <v>2045761</v>
      </c>
      <c r="O265" s="189" t="str">
        <f t="shared" si="122"/>
        <v>1</v>
      </c>
      <c r="P265" s="140">
        <f t="shared" si="123"/>
        <v>0.30734751543752858</v>
      </c>
      <c r="Q265" s="357">
        <f t="shared" si="143"/>
        <v>4452</v>
      </c>
      <c r="R265" s="189" t="str">
        <f t="shared" si="124"/>
        <v>1</v>
      </c>
      <c r="S265" s="30">
        <f t="shared" si="125"/>
        <v>0.18747631279740598</v>
      </c>
      <c r="T265" s="140">
        <f t="shared" si="126"/>
        <v>0.17101087550403532</v>
      </c>
      <c r="U265" s="140">
        <f t="shared" si="127"/>
        <v>0.30734751543752858</v>
      </c>
      <c r="V265" s="140">
        <f t="shared" si="128"/>
        <v>0.18747631279740598</v>
      </c>
      <c r="W265" s="353">
        <f t="shared" si="136"/>
        <v>16793627</v>
      </c>
      <c r="X265" s="353">
        <f t="shared" si="137"/>
        <v>18399317</v>
      </c>
      <c r="Y265" s="353">
        <f t="shared" si="138"/>
        <v>71161.16</v>
      </c>
      <c r="Z265" s="358" t="str">
        <f t="shared" si="129"/>
        <v>0</v>
      </c>
      <c r="AA265" s="358" t="str">
        <f t="shared" si="130"/>
        <v>0</v>
      </c>
      <c r="AB265" s="358" t="str">
        <f t="shared" si="131"/>
        <v>0</v>
      </c>
      <c r="AC265" s="358" t="str">
        <f t="shared" si="132"/>
        <v>0</v>
      </c>
      <c r="AD265" s="358" t="str">
        <f t="shared" si="133"/>
        <v>0</v>
      </c>
      <c r="AE265" s="358" t="str">
        <f t="shared" si="134"/>
        <v>0</v>
      </c>
      <c r="AF265" s="140">
        <f t="shared" si="139"/>
        <v>0.30734751543752858</v>
      </c>
      <c r="AG265" s="140">
        <f t="shared" si="144"/>
        <v>12.837007822247827</v>
      </c>
      <c r="AH265" s="140">
        <f t="shared" si="144"/>
        <v>14.115857824802358</v>
      </c>
      <c r="AI265" s="140">
        <f t="shared" si="144"/>
        <v>13.040770093878635</v>
      </c>
      <c r="AJ265" s="361">
        <f t="shared" si="145"/>
        <v>15.665548755155845</v>
      </c>
      <c r="AK265" s="380" t="str">
        <f t="shared" si="140"/>
        <v>Item(1040101001,925523)
Item(1040302001,2045761)
Item(1040410001,4452)</v>
      </c>
      <c r="AL265" s="359"/>
      <c r="CA265" s="5">
        <v>213</v>
      </c>
      <c r="CB265" s="5">
        <v>518810</v>
      </c>
      <c r="CC265" s="30">
        <f t="shared" si="119"/>
        <v>1.0154427307601972</v>
      </c>
      <c r="CD265" s="5">
        <v>1511480</v>
      </c>
      <c r="CE265" s="30">
        <f t="shared" si="120"/>
        <v>1.0157659171247699</v>
      </c>
      <c r="CF265" s="5">
        <v>0</v>
      </c>
      <c r="CG265" s="30">
        <v>0</v>
      </c>
      <c r="CI265" s="5">
        <v>213</v>
      </c>
      <c r="CJ265" s="5">
        <v>978</v>
      </c>
      <c r="CK265" s="5">
        <v>733</v>
      </c>
      <c r="CL265" s="30">
        <f t="shared" si="116"/>
        <v>1.0054869684499315</v>
      </c>
      <c r="CM265" s="5">
        <v>977</v>
      </c>
      <c r="CN265" s="140">
        <f t="shared" si="117"/>
        <v>1.0051440329218106</v>
      </c>
      <c r="CO265" s="5">
        <v>5693</v>
      </c>
      <c r="CP265" s="139">
        <f t="shared" si="118"/>
        <v>1.0035254715318174</v>
      </c>
    </row>
    <row r="266" spans="2:94" x14ac:dyDescent="0.3">
      <c r="B266" s="5">
        <f t="shared" si="146"/>
        <v>256</v>
      </c>
      <c r="C266" s="5">
        <v>1</v>
      </c>
      <c r="D266" s="5">
        <f>VLOOKUP(B266,'DB-캐릭터별 스테이지 매칭'!$E$3:$F$302,2,0)</f>
        <v>1314</v>
      </c>
      <c r="E266" s="5">
        <f>VLOOKUP(D266,'DB-방치 재화'!$B$3:$I$1698,5,0)</f>
        <v>965</v>
      </c>
      <c r="F266" s="5">
        <f>VLOOKUP(D266,'DB-방치 재화'!$B$3:$I$1698,6,0)</f>
        <v>1287</v>
      </c>
      <c r="G266" s="355">
        <f>VLOOKUP(D266,'DB-방치 재화'!$B$3:$I$1698,7,0)</f>
        <v>4.6256944444444441</v>
      </c>
      <c r="H266" s="5">
        <f>INT(VLOOKUP(B266,'주요 재화 수급처 관리'!$C$269:$Q$329,15,0))</f>
        <v>5441439</v>
      </c>
      <c r="I266" s="5">
        <f>INT(VLOOKUP(B266,'주요 재화 수급처 관리'!$C$331:$Q$630,15,0))</f>
        <v>6695339</v>
      </c>
      <c r="J266" s="5">
        <f>INT(VLOOKUP(B266,'주요 재화 수급처 관리'!$C$632:$Q$931,15,0))</f>
        <v>23823</v>
      </c>
      <c r="K266" s="356">
        <f t="shared" si="141"/>
        <v>930151</v>
      </c>
      <c r="L266" s="5">
        <f t="shared" si="121"/>
        <v>1.0049999999999999</v>
      </c>
      <c r="M266" s="140">
        <f t="shared" si="135"/>
        <v>0.17093842272237178</v>
      </c>
      <c r="N266" s="357">
        <f t="shared" si="142"/>
        <v>2209422</v>
      </c>
      <c r="O266" s="189">
        <f t="shared" si="122"/>
        <v>1.08</v>
      </c>
      <c r="P266" s="140">
        <f t="shared" si="123"/>
        <v>0.32999404511108399</v>
      </c>
      <c r="Q266" s="357">
        <f t="shared" si="143"/>
        <v>4631</v>
      </c>
      <c r="R266" s="189">
        <f t="shared" si="124"/>
        <v>1.04</v>
      </c>
      <c r="S266" s="30">
        <f t="shared" si="125"/>
        <v>0.19439197414263526</v>
      </c>
      <c r="T266" s="140">
        <f t="shared" si="126"/>
        <v>0.17093842272237178</v>
      </c>
      <c r="U266" s="140">
        <f t="shared" si="127"/>
        <v>0.32999404511108399</v>
      </c>
      <c r="V266" s="140">
        <f t="shared" si="128"/>
        <v>0.19439197414263526</v>
      </c>
      <c r="W266" s="353">
        <f t="shared" si="136"/>
        <v>16951763.800000001</v>
      </c>
      <c r="X266" s="353">
        <f t="shared" si="137"/>
        <v>17528962.800000001</v>
      </c>
      <c r="Y266" s="353">
        <f t="shared" si="138"/>
        <v>71294.760000000009</v>
      </c>
      <c r="Z266" s="358" t="str">
        <f t="shared" si="129"/>
        <v>0</v>
      </c>
      <c r="AA266" s="358" t="str">
        <f t="shared" si="130"/>
        <v>0</v>
      </c>
      <c r="AB266" s="358" t="str">
        <f t="shared" si="131"/>
        <v>0</v>
      </c>
      <c r="AC266" s="358" t="str">
        <f t="shared" si="132"/>
        <v>0</v>
      </c>
      <c r="AD266" s="358" t="str">
        <f t="shared" si="133"/>
        <v>0</v>
      </c>
      <c r="AE266" s="358" t="str">
        <f t="shared" si="134"/>
        <v>0</v>
      </c>
      <c r="AF266" s="140">
        <f t="shared" si="139"/>
        <v>0.32999404511108399</v>
      </c>
      <c r="AG266" s="140">
        <f t="shared" si="144"/>
        <v>13.007946244970199</v>
      </c>
      <c r="AH266" s="140">
        <f t="shared" si="144"/>
        <v>14.445851869913442</v>
      </c>
      <c r="AI266" s="140">
        <f t="shared" si="144"/>
        <v>13.235162068021269</v>
      </c>
      <c r="AJ266" s="361">
        <f t="shared" si="145"/>
        <v>15.995542800266929</v>
      </c>
      <c r="AK266" s="380" t="str">
        <f t="shared" si="140"/>
        <v>Item(1040101001,930151)
Item(1040302001,2209422)
Item(1040410001,4631)</v>
      </c>
      <c r="AL266" s="359"/>
      <c r="CA266" s="5">
        <v>214</v>
      </c>
      <c r="CB266" s="5">
        <v>526490</v>
      </c>
      <c r="CC266" s="30">
        <f t="shared" si="119"/>
        <v>1.0148031071105028</v>
      </c>
      <c r="CD266" s="5">
        <v>1534800</v>
      </c>
      <c r="CE266" s="30">
        <f t="shared" si="120"/>
        <v>1.0154285865509303</v>
      </c>
      <c r="CF266" s="5">
        <v>0</v>
      </c>
      <c r="CG266" s="30">
        <v>0</v>
      </c>
      <c r="CI266" s="5">
        <v>214</v>
      </c>
      <c r="CJ266" s="5">
        <v>986</v>
      </c>
      <c r="CK266" s="5">
        <v>739</v>
      </c>
      <c r="CL266" s="30">
        <f t="shared" si="116"/>
        <v>1.0081855388813097</v>
      </c>
      <c r="CM266" s="5">
        <v>985</v>
      </c>
      <c r="CN266" s="140">
        <f t="shared" si="117"/>
        <v>1.0081883316274309</v>
      </c>
      <c r="CO266" s="5">
        <v>5716</v>
      </c>
      <c r="CP266" s="139">
        <f t="shared" si="118"/>
        <v>1.0040400491832076</v>
      </c>
    </row>
    <row r="267" spans="2:94" x14ac:dyDescent="0.3">
      <c r="B267" s="5">
        <f t="shared" si="146"/>
        <v>256</v>
      </c>
      <c r="C267" s="5">
        <v>2</v>
      </c>
      <c r="D267" s="5">
        <f>VLOOKUP(B267,'DB-캐릭터별 스테이지 매칭'!$E$3:$F$302,2,0)</f>
        <v>1314</v>
      </c>
      <c r="E267" s="5">
        <f>VLOOKUP(D267,'DB-방치 재화'!$B$3:$I$1698,5,0)</f>
        <v>965</v>
      </c>
      <c r="F267" s="5">
        <f>VLOOKUP(D267,'DB-방치 재화'!$B$3:$I$1698,6,0)</f>
        <v>1287</v>
      </c>
      <c r="G267" s="355">
        <f>VLOOKUP(D267,'DB-방치 재화'!$B$3:$I$1698,7,0)</f>
        <v>4.6256944444444441</v>
      </c>
      <c r="H267" s="5">
        <f>INT(VLOOKUP(B267,'주요 재화 수급처 관리'!$C$269:$Q$329,15,0))</f>
        <v>5441439</v>
      </c>
      <c r="I267" s="5">
        <f>INT(VLOOKUP(B267,'주요 재화 수급처 관리'!$C$331:$Q$630,15,0))</f>
        <v>6695339</v>
      </c>
      <c r="J267" s="5">
        <f>INT(VLOOKUP(B267,'주요 재화 수급처 관리'!$C$632:$Q$931,15,0))</f>
        <v>23823</v>
      </c>
      <c r="K267" s="356">
        <f t="shared" si="141"/>
        <v>930151</v>
      </c>
      <c r="L267" s="5">
        <f t="shared" si="121"/>
        <v>1</v>
      </c>
      <c r="M267" s="140">
        <f t="shared" si="135"/>
        <v>0.17093842272237178</v>
      </c>
      <c r="N267" s="357">
        <f t="shared" si="142"/>
        <v>2209422</v>
      </c>
      <c r="O267" s="189" t="str">
        <f t="shared" si="122"/>
        <v>1</v>
      </c>
      <c r="P267" s="140">
        <f t="shared" si="123"/>
        <v>0.32999404511108399</v>
      </c>
      <c r="Q267" s="357">
        <f t="shared" si="143"/>
        <v>4631</v>
      </c>
      <c r="R267" s="189" t="str">
        <f t="shared" si="124"/>
        <v>1</v>
      </c>
      <c r="S267" s="30">
        <f t="shared" si="125"/>
        <v>0.19439197414263526</v>
      </c>
      <c r="T267" s="140">
        <f t="shared" si="126"/>
        <v>0.17093842272237178</v>
      </c>
      <c r="U267" s="140">
        <f t="shared" si="127"/>
        <v>0.32999404511108399</v>
      </c>
      <c r="V267" s="140">
        <f t="shared" si="128"/>
        <v>0.19439197414263526</v>
      </c>
      <c r="W267" s="353">
        <f t="shared" si="136"/>
        <v>17109900.600000001</v>
      </c>
      <c r="X267" s="353">
        <f t="shared" si="137"/>
        <v>16658608.600000001</v>
      </c>
      <c r="Y267" s="353">
        <f t="shared" si="138"/>
        <v>71428.360000000015</v>
      </c>
      <c r="Z267" s="358" t="str">
        <f t="shared" si="129"/>
        <v>0</v>
      </c>
      <c r="AA267" s="358" t="str">
        <f t="shared" si="130"/>
        <v>0</v>
      </c>
      <c r="AB267" s="358" t="str">
        <f t="shared" si="131"/>
        <v>0</v>
      </c>
      <c r="AC267" s="358" t="str">
        <f t="shared" si="132"/>
        <v>0</v>
      </c>
      <c r="AD267" s="358" t="str">
        <f t="shared" si="133"/>
        <v>0</v>
      </c>
      <c r="AE267" s="358" t="str">
        <f t="shared" si="134"/>
        <v>0</v>
      </c>
      <c r="AF267" s="140">
        <f t="shared" si="139"/>
        <v>0.32999404511108399</v>
      </c>
      <c r="AG267" s="140">
        <f t="shared" si="144"/>
        <v>13.178884667692571</v>
      </c>
      <c r="AH267" s="140">
        <f t="shared" si="144"/>
        <v>14.775845915024526</v>
      </c>
      <c r="AI267" s="140">
        <f t="shared" si="144"/>
        <v>13.429554042163904</v>
      </c>
      <c r="AJ267" s="361">
        <f t="shared" si="145"/>
        <v>16.325536845378014</v>
      </c>
      <c r="AK267" s="380" t="str">
        <f t="shared" si="140"/>
        <v>Item(1040101001,930151)
Item(1040302001,2209422)
Item(1040410001,4631)</v>
      </c>
      <c r="AL267" s="359"/>
      <c r="CA267" s="5">
        <v>215</v>
      </c>
      <c r="CB267" s="5">
        <v>534910</v>
      </c>
      <c r="CC267" s="30">
        <f t="shared" si="119"/>
        <v>1.0159927064141769</v>
      </c>
      <c r="CD267" s="5">
        <v>1558550</v>
      </c>
      <c r="CE267" s="30">
        <f t="shared" si="120"/>
        <v>1.0154743289027885</v>
      </c>
      <c r="CF267" s="5">
        <v>0</v>
      </c>
      <c r="CG267" s="30">
        <v>0</v>
      </c>
      <c r="CI267" s="5">
        <v>215</v>
      </c>
      <c r="CJ267" s="5">
        <v>993</v>
      </c>
      <c r="CK267" s="5">
        <v>744</v>
      </c>
      <c r="CL267" s="30">
        <f t="shared" si="116"/>
        <v>1.006765899864682</v>
      </c>
      <c r="CM267" s="5">
        <v>992</v>
      </c>
      <c r="CN267" s="140">
        <f t="shared" si="117"/>
        <v>1.0071065989847716</v>
      </c>
      <c r="CO267" s="5">
        <v>5736</v>
      </c>
      <c r="CP267" s="139">
        <f t="shared" si="118"/>
        <v>1.0034989503149054</v>
      </c>
    </row>
    <row r="268" spans="2:94" x14ac:dyDescent="0.3">
      <c r="B268" s="5">
        <f t="shared" si="146"/>
        <v>256</v>
      </c>
      <c r="C268" s="5">
        <v>3</v>
      </c>
      <c r="D268" s="5">
        <f>VLOOKUP(B268,'DB-캐릭터별 스테이지 매칭'!$E$3:$F$302,2,0)</f>
        <v>1314</v>
      </c>
      <c r="E268" s="5">
        <f>VLOOKUP(D268,'DB-방치 재화'!$B$3:$I$1698,5,0)</f>
        <v>965</v>
      </c>
      <c r="F268" s="5">
        <f>VLOOKUP(D268,'DB-방치 재화'!$B$3:$I$1698,6,0)</f>
        <v>1287</v>
      </c>
      <c r="G268" s="355">
        <f>VLOOKUP(D268,'DB-방치 재화'!$B$3:$I$1698,7,0)</f>
        <v>4.6256944444444441</v>
      </c>
      <c r="H268" s="5">
        <f>INT(VLOOKUP(B268,'주요 재화 수급처 관리'!$C$269:$Q$329,15,0))</f>
        <v>5441439</v>
      </c>
      <c r="I268" s="5">
        <f>INT(VLOOKUP(B268,'주요 재화 수급처 관리'!$C$331:$Q$630,15,0))</f>
        <v>6695339</v>
      </c>
      <c r="J268" s="5">
        <f>INT(VLOOKUP(B268,'주요 재화 수급처 관리'!$C$632:$Q$931,15,0))</f>
        <v>23823</v>
      </c>
      <c r="K268" s="356">
        <f t="shared" si="141"/>
        <v>930151</v>
      </c>
      <c r="L268" s="5">
        <f t="shared" si="121"/>
        <v>1</v>
      </c>
      <c r="M268" s="140">
        <f t="shared" si="135"/>
        <v>0.17093842272237178</v>
      </c>
      <c r="N268" s="357">
        <f t="shared" si="142"/>
        <v>2209422</v>
      </c>
      <c r="O268" s="189" t="str">
        <f t="shared" si="122"/>
        <v>1</v>
      </c>
      <c r="P268" s="140">
        <f t="shared" si="123"/>
        <v>0.32999404511108399</v>
      </c>
      <c r="Q268" s="357">
        <f t="shared" si="143"/>
        <v>4631</v>
      </c>
      <c r="R268" s="189" t="str">
        <f t="shared" si="124"/>
        <v>1</v>
      </c>
      <c r="S268" s="30">
        <f t="shared" si="125"/>
        <v>0.19439197414263526</v>
      </c>
      <c r="T268" s="140">
        <f t="shared" si="126"/>
        <v>0.17093842272237178</v>
      </c>
      <c r="U268" s="140">
        <f t="shared" si="127"/>
        <v>0.32999404511108399</v>
      </c>
      <c r="V268" s="140">
        <f t="shared" si="128"/>
        <v>0.19439197414263526</v>
      </c>
      <c r="W268" s="353">
        <f t="shared" si="136"/>
        <v>17268037.400000002</v>
      </c>
      <c r="X268" s="353">
        <f t="shared" si="137"/>
        <v>15788254.400000002</v>
      </c>
      <c r="Y268" s="353">
        <f t="shared" si="138"/>
        <v>71561.960000000021</v>
      </c>
      <c r="Z268" s="358" t="str">
        <f t="shared" si="129"/>
        <v>0</v>
      </c>
      <c r="AA268" s="358" t="str">
        <f t="shared" si="130"/>
        <v>0</v>
      </c>
      <c r="AB268" s="358" t="str">
        <f t="shared" si="131"/>
        <v>0</v>
      </c>
      <c r="AC268" s="358" t="str">
        <f t="shared" si="132"/>
        <v>0</v>
      </c>
      <c r="AD268" s="358" t="str">
        <f t="shared" si="133"/>
        <v>0</v>
      </c>
      <c r="AE268" s="358" t="str">
        <f t="shared" si="134"/>
        <v>0</v>
      </c>
      <c r="AF268" s="140">
        <f t="shared" si="139"/>
        <v>0.32999404511108399</v>
      </c>
      <c r="AG268" s="140">
        <f t="shared" si="144"/>
        <v>13.349823090414944</v>
      </c>
      <c r="AH268" s="140">
        <f t="shared" si="144"/>
        <v>15.10583996013561</v>
      </c>
      <c r="AI268" s="140">
        <f t="shared" si="144"/>
        <v>13.623946016306538</v>
      </c>
      <c r="AJ268" s="361">
        <f t="shared" si="145"/>
        <v>16.6555308904891</v>
      </c>
      <c r="AK268" s="380" t="str">
        <f t="shared" si="140"/>
        <v>Item(1040101001,930151)
Item(1040302001,2209422)
Item(1040410001,4631)</v>
      </c>
      <c r="AL268" s="359"/>
      <c r="CA268" s="5">
        <v>216</v>
      </c>
      <c r="CB268" s="5">
        <v>542410</v>
      </c>
      <c r="CC268" s="30">
        <f t="shared" si="119"/>
        <v>1.014021050270139</v>
      </c>
      <c r="CD268" s="5">
        <v>1579810</v>
      </c>
      <c r="CE268" s="30">
        <f t="shared" si="120"/>
        <v>1.0136408841551443</v>
      </c>
      <c r="CF268" s="5">
        <v>0</v>
      </c>
      <c r="CG268" s="30">
        <v>0</v>
      </c>
      <c r="CI268" s="5">
        <v>216</v>
      </c>
      <c r="CJ268" s="5">
        <v>1000</v>
      </c>
      <c r="CK268" s="5">
        <v>749</v>
      </c>
      <c r="CL268" s="30">
        <f t="shared" si="116"/>
        <v>1.006720430107527</v>
      </c>
      <c r="CM268" s="5">
        <v>999</v>
      </c>
      <c r="CN268" s="140">
        <f t="shared" si="117"/>
        <v>1.0070564516129032</v>
      </c>
      <c r="CO268" s="5">
        <v>5757</v>
      </c>
      <c r="CP268" s="139">
        <f t="shared" si="118"/>
        <v>1.0036610878661087</v>
      </c>
    </row>
    <row r="269" spans="2:94" x14ac:dyDescent="0.3">
      <c r="B269" s="5">
        <f t="shared" si="146"/>
        <v>256</v>
      </c>
      <c r="C269" s="5">
        <v>4</v>
      </c>
      <c r="D269" s="5">
        <f>VLOOKUP(B269,'DB-캐릭터별 스테이지 매칭'!$E$3:$F$302,2,0)</f>
        <v>1314</v>
      </c>
      <c r="E269" s="5">
        <f>VLOOKUP(D269,'DB-방치 재화'!$B$3:$I$1698,5,0)</f>
        <v>965</v>
      </c>
      <c r="F269" s="5">
        <f>VLOOKUP(D269,'DB-방치 재화'!$B$3:$I$1698,6,0)</f>
        <v>1287</v>
      </c>
      <c r="G269" s="355">
        <f>VLOOKUP(D269,'DB-방치 재화'!$B$3:$I$1698,7,0)</f>
        <v>4.6256944444444441</v>
      </c>
      <c r="H269" s="5">
        <f>INT(VLOOKUP(B269,'주요 재화 수급처 관리'!$C$269:$Q$329,15,0))</f>
        <v>5441439</v>
      </c>
      <c r="I269" s="5">
        <f>INT(VLOOKUP(B269,'주요 재화 수급처 관리'!$C$331:$Q$630,15,0))</f>
        <v>6695339</v>
      </c>
      <c r="J269" s="5">
        <f>INT(VLOOKUP(B269,'주요 재화 수급처 관리'!$C$632:$Q$931,15,0))</f>
        <v>23823</v>
      </c>
      <c r="K269" s="356">
        <f t="shared" si="141"/>
        <v>930151</v>
      </c>
      <c r="L269" s="5">
        <f t="shared" si="121"/>
        <v>1</v>
      </c>
      <c r="M269" s="140">
        <f t="shared" si="135"/>
        <v>0.17093842272237178</v>
      </c>
      <c r="N269" s="357">
        <f t="shared" si="142"/>
        <v>2209422</v>
      </c>
      <c r="O269" s="189" t="str">
        <f t="shared" si="122"/>
        <v>1</v>
      </c>
      <c r="P269" s="140">
        <f t="shared" si="123"/>
        <v>0.32999404511108399</v>
      </c>
      <c r="Q269" s="357">
        <f t="shared" si="143"/>
        <v>4631</v>
      </c>
      <c r="R269" s="189" t="str">
        <f t="shared" si="124"/>
        <v>1</v>
      </c>
      <c r="S269" s="30">
        <f t="shared" si="125"/>
        <v>0.19439197414263526</v>
      </c>
      <c r="T269" s="140">
        <f t="shared" si="126"/>
        <v>0.17093842272237178</v>
      </c>
      <c r="U269" s="140">
        <f t="shared" si="127"/>
        <v>0.32999404511108399</v>
      </c>
      <c r="V269" s="140">
        <f t="shared" si="128"/>
        <v>0.19439197414263526</v>
      </c>
      <c r="W269" s="353">
        <f t="shared" si="136"/>
        <v>17426174.200000003</v>
      </c>
      <c r="X269" s="353">
        <f t="shared" si="137"/>
        <v>14917900.200000003</v>
      </c>
      <c r="Y269" s="353">
        <f t="shared" si="138"/>
        <v>71695.560000000027</v>
      </c>
      <c r="Z269" s="358" t="str">
        <f t="shared" si="129"/>
        <v>0</v>
      </c>
      <c r="AA269" s="358" t="str">
        <f t="shared" si="130"/>
        <v>0</v>
      </c>
      <c r="AB269" s="358" t="str">
        <f t="shared" si="131"/>
        <v>0</v>
      </c>
      <c r="AC269" s="358" t="str">
        <f t="shared" si="132"/>
        <v>0</v>
      </c>
      <c r="AD269" s="358" t="str">
        <f t="shared" si="133"/>
        <v>0</v>
      </c>
      <c r="AE269" s="358" t="str">
        <f t="shared" si="134"/>
        <v>0</v>
      </c>
      <c r="AF269" s="140">
        <f t="shared" si="139"/>
        <v>0.32999404511108399</v>
      </c>
      <c r="AG269" s="140">
        <f t="shared" si="144"/>
        <v>13.520761513137316</v>
      </c>
      <c r="AH269" s="140">
        <f t="shared" si="144"/>
        <v>15.435834005246694</v>
      </c>
      <c r="AI269" s="140">
        <f t="shared" si="144"/>
        <v>13.818337990449173</v>
      </c>
      <c r="AJ269" s="361">
        <f t="shared" si="145"/>
        <v>16.985524935600186</v>
      </c>
      <c r="AK269" s="380" t="str">
        <f t="shared" si="140"/>
        <v>Item(1040101001,930151)
Item(1040302001,2209422)
Item(1040410001,4631)</v>
      </c>
      <c r="AL269" s="359"/>
      <c r="CA269" s="5">
        <v>217</v>
      </c>
      <c r="CB269" s="5">
        <v>550070</v>
      </c>
      <c r="CC269" s="30">
        <f t="shared" si="119"/>
        <v>1.0141221585147766</v>
      </c>
      <c r="CD269" s="5">
        <v>1602850</v>
      </c>
      <c r="CE269" s="30">
        <f t="shared" si="120"/>
        <v>1.0145840322570436</v>
      </c>
      <c r="CF269" s="5">
        <v>0</v>
      </c>
      <c r="CG269" s="30">
        <v>0</v>
      </c>
      <c r="CI269" s="5">
        <v>217</v>
      </c>
      <c r="CJ269" s="5">
        <v>1008</v>
      </c>
      <c r="CK269" s="5">
        <v>754</v>
      </c>
      <c r="CL269" s="30">
        <f t="shared" si="116"/>
        <v>1.0066755674232311</v>
      </c>
      <c r="CM269" s="5">
        <v>1005</v>
      </c>
      <c r="CN269" s="140">
        <f t="shared" si="117"/>
        <v>1.0060060060060061</v>
      </c>
      <c r="CO269" s="5">
        <v>5780</v>
      </c>
      <c r="CP269" s="139">
        <f t="shared" si="118"/>
        <v>1.0039951363557409</v>
      </c>
    </row>
    <row r="270" spans="2:94" x14ac:dyDescent="0.3">
      <c r="B270" s="5">
        <f t="shared" si="146"/>
        <v>256</v>
      </c>
      <c r="C270" s="5">
        <v>5</v>
      </c>
      <c r="D270" s="5">
        <f>VLOOKUP(B270,'DB-캐릭터별 스테이지 매칭'!$E$3:$F$302,2,0)</f>
        <v>1314</v>
      </c>
      <c r="E270" s="5">
        <f>VLOOKUP(D270,'DB-방치 재화'!$B$3:$I$1698,5,0)</f>
        <v>965</v>
      </c>
      <c r="F270" s="5">
        <f>VLOOKUP(D270,'DB-방치 재화'!$B$3:$I$1698,6,0)</f>
        <v>1287</v>
      </c>
      <c r="G270" s="355">
        <f>VLOOKUP(D270,'DB-방치 재화'!$B$3:$I$1698,7,0)</f>
        <v>4.6256944444444441</v>
      </c>
      <c r="H270" s="5">
        <f>INT(VLOOKUP(B270,'주요 재화 수급처 관리'!$C$269:$Q$329,15,0))</f>
        <v>5441439</v>
      </c>
      <c r="I270" s="5">
        <f>INT(VLOOKUP(B270,'주요 재화 수급처 관리'!$C$331:$Q$630,15,0))</f>
        <v>6695339</v>
      </c>
      <c r="J270" s="5">
        <f>INT(VLOOKUP(B270,'주요 재화 수급처 관리'!$C$632:$Q$931,15,0))</f>
        <v>23823</v>
      </c>
      <c r="K270" s="356">
        <f t="shared" si="141"/>
        <v>930151</v>
      </c>
      <c r="L270" s="5">
        <f t="shared" si="121"/>
        <v>1</v>
      </c>
      <c r="M270" s="140">
        <f t="shared" si="135"/>
        <v>0.17093842272237178</v>
      </c>
      <c r="N270" s="357">
        <f t="shared" si="142"/>
        <v>2209422</v>
      </c>
      <c r="O270" s="189" t="str">
        <f t="shared" si="122"/>
        <v>1</v>
      </c>
      <c r="P270" s="140">
        <f t="shared" si="123"/>
        <v>0.32999404511108399</v>
      </c>
      <c r="Q270" s="357">
        <f t="shared" si="143"/>
        <v>4631</v>
      </c>
      <c r="R270" s="189" t="str">
        <f t="shared" si="124"/>
        <v>1</v>
      </c>
      <c r="S270" s="30">
        <f t="shared" si="125"/>
        <v>0.19439197414263526</v>
      </c>
      <c r="T270" s="140">
        <f t="shared" si="126"/>
        <v>0.17093842272237178</v>
      </c>
      <c r="U270" s="140">
        <f t="shared" si="127"/>
        <v>0.32999404511108399</v>
      </c>
      <c r="V270" s="140">
        <f t="shared" si="128"/>
        <v>0.19439197414263526</v>
      </c>
      <c r="W270" s="353">
        <f t="shared" si="136"/>
        <v>17584311.000000004</v>
      </c>
      <c r="X270" s="353">
        <f t="shared" si="137"/>
        <v>14047546.000000004</v>
      </c>
      <c r="Y270" s="353">
        <f t="shared" si="138"/>
        <v>71829.160000000033</v>
      </c>
      <c r="Z270" s="358" t="str">
        <f t="shared" si="129"/>
        <v>0</v>
      </c>
      <c r="AA270" s="358" t="str">
        <f t="shared" si="130"/>
        <v>0</v>
      </c>
      <c r="AB270" s="358" t="str">
        <f t="shared" si="131"/>
        <v>0</v>
      </c>
      <c r="AC270" s="358" t="str">
        <f t="shared" si="132"/>
        <v>0</v>
      </c>
      <c r="AD270" s="358" t="str">
        <f t="shared" si="133"/>
        <v>0</v>
      </c>
      <c r="AE270" s="358" t="str">
        <f t="shared" si="134"/>
        <v>0</v>
      </c>
      <c r="AF270" s="140">
        <f t="shared" si="139"/>
        <v>0.32999404511108399</v>
      </c>
      <c r="AG270" s="140">
        <f t="shared" si="144"/>
        <v>13.691699935859688</v>
      </c>
      <c r="AH270" s="140">
        <f t="shared" si="144"/>
        <v>15.765828050357777</v>
      </c>
      <c r="AI270" s="140">
        <f t="shared" si="144"/>
        <v>14.012729964591808</v>
      </c>
      <c r="AJ270" s="361">
        <f t="shared" si="145"/>
        <v>17.315518980711271</v>
      </c>
      <c r="AK270" s="380" t="str">
        <f t="shared" si="140"/>
        <v>Item(1040101001,930151)
Item(1040302001,2209422)
Item(1040410001,4631)</v>
      </c>
      <c r="AL270" s="359"/>
      <c r="CA270" s="5">
        <v>218</v>
      </c>
      <c r="CB270" s="5">
        <v>557740</v>
      </c>
      <c r="CC270" s="30">
        <f t="shared" si="119"/>
        <v>1.0139436798952861</v>
      </c>
      <c r="CD270" s="5">
        <v>1626150</v>
      </c>
      <c r="CE270" s="30">
        <f t="shared" si="120"/>
        <v>1.0145366066693702</v>
      </c>
      <c r="CF270" s="5">
        <v>0</v>
      </c>
      <c r="CG270" s="30">
        <v>0</v>
      </c>
      <c r="CI270" s="5">
        <v>218</v>
      </c>
      <c r="CJ270" s="5">
        <v>1015</v>
      </c>
      <c r="CK270" s="5">
        <v>759</v>
      </c>
      <c r="CL270" s="30">
        <f t="shared" si="116"/>
        <v>1.006631299734748</v>
      </c>
      <c r="CM270" s="5">
        <v>1012</v>
      </c>
      <c r="CN270" s="140">
        <f t="shared" si="117"/>
        <v>1.0069651741293533</v>
      </c>
      <c r="CO270" s="5">
        <v>5800</v>
      </c>
      <c r="CP270" s="139">
        <f t="shared" si="118"/>
        <v>1.0034602076124568</v>
      </c>
    </row>
    <row r="271" spans="2:94" x14ac:dyDescent="0.3">
      <c r="B271" s="5">
        <f t="shared" si="146"/>
        <v>257</v>
      </c>
      <c r="C271" s="5">
        <v>1</v>
      </c>
      <c r="D271" s="5">
        <f>VLOOKUP(B271,'DB-캐릭터별 스테이지 매칭'!$E$3:$F$302,2,0)</f>
        <v>1323</v>
      </c>
      <c r="E271" s="5">
        <f>VLOOKUP(D271,'DB-방치 재화'!$B$3:$I$1698,5,0)</f>
        <v>971</v>
      </c>
      <c r="F271" s="5">
        <f>VLOOKUP(D271,'DB-방치 재화'!$B$3:$I$1698,6,0)</f>
        <v>1295</v>
      </c>
      <c r="G271" s="355">
        <f>VLOOKUP(D271,'DB-방치 재화'!$B$3:$I$1698,7,0)</f>
        <v>4.6437499999999998</v>
      </c>
      <c r="H271" s="5">
        <f>INT(VLOOKUP(B271,'주요 재화 수급처 관리'!$C$269:$Q$329,15,0))</f>
        <v>5470807</v>
      </c>
      <c r="I271" s="5">
        <f>INT(VLOOKUP(B271,'주요 재화 수급처 관리'!$C$331:$Q$630,15,0))</f>
        <v>6734496</v>
      </c>
      <c r="J271" s="5">
        <f>INT(VLOOKUP(B271,'주요 재화 수급처 관리'!$C$632:$Q$931,15,0))</f>
        <v>23910</v>
      </c>
      <c r="K271" s="356">
        <f t="shared" si="141"/>
        <v>934802</v>
      </c>
      <c r="L271" s="5">
        <f t="shared" si="121"/>
        <v>1.0049999999999999</v>
      </c>
      <c r="M271" s="140">
        <f t="shared" si="135"/>
        <v>0.1708709519454808</v>
      </c>
      <c r="N271" s="357">
        <f t="shared" si="142"/>
        <v>2386176</v>
      </c>
      <c r="O271" s="189">
        <f t="shared" si="122"/>
        <v>1.08</v>
      </c>
      <c r="P271" s="140">
        <f t="shared" si="123"/>
        <v>0.35432139242491195</v>
      </c>
      <c r="Q271" s="357">
        <f t="shared" si="143"/>
        <v>4817</v>
      </c>
      <c r="R271" s="189">
        <f t="shared" si="124"/>
        <v>1.04</v>
      </c>
      <c r="S271" s="30">
        <f t="shared" si="125"/>
        <v>0.20146382266833962</v>
      </c>
      <c r="T271" s="140">
        <f t="shared" si="126"/>
        <v>0.1708709519454808</v>
      </c>
      <c r="U271" s="140">
        <f t="shared" si="127"/>
        <v>0.35432139242491195</v>
      </c>
      <c r="V271" s="140">
        <f t="shared" si="128"/>
        <v>0.20146382266833962</v>
      </c>
      <c r="W271" s="353">
        <f t="shared" si="136"/>
        <v>17743670.400000002</v>
      </c>
      <c r="X271" s="353">
        <f t="shared" si="137"/>
        <v>13008269.200000003</v>
      </c>
      <c r="Y271" s="353">
        <f t="shared" si="138"/>
        <v>71794.160000000033</v>
      </c>
      <c r="Z271" s="358" t="str">
        <f t="shared" si="129"/>
        <v>0</v>
      </c>
      <c r="AA271" s="358" t="str">
        <f t="shared" si="130"/>
        <v>0</v>
      </c>
      <c r="AB271" s="358" t="str">
        <f t="shared" si="131"/>
        <v>0</v>
      </c>
      <c r="AC271" s="358" t="str">
        <f t="shared" si="132"/>
        <v>0</v>
      </c>
      <c r="AD271" s="358" t="str">
        <f t="shared" si="133"/>
        <v>0</v>
      </c>
      <c r="AE271" s="358" t="str">
        <f t="shared" si="134"/>
        <v>0</v>
      </c>
      <c r="AF271" s="140">
        <f t="shared" si="139"/>
        <v>0.35432139242491195</v>
      </c>
      <c r="AG271" s="140">
        <f t="shared" si="144"/>
        <v>13.86257088780517</v>
      </c>
      <c r="AH271" s="140">
        <f t="shared" si="144"/>
        <v>16.12014944278269</v>
      </c>
      <c r="AI271" s="140">
        <f t="shared" si="144"/>
        <v>14.214193787260147</v>
      </c>
      <c r="AJ271" s="361">
        <f t="shared" si="145"/>
        <v>17.669840373136182</v>
      </c>
      <c r="AK271" s="380" t="str">
        <f t="shared" si="140"/>
        <v>Item(1040101001,934802)
Item(1040302001,2386176)
Item(1040410001,4817)</v>
      </c>
      <c r="AL271" s="359"/>
      <c r="CA271" s="5">
        <v>219</v>
      </c>
      <c r="CB271" s="5">
        <v>566280</v>
      </c>
      <c r="CC271" s="30">
        <f t="shared" si="119"/>
        <v>1.0153117940258902</v>
      </c>
      <c r="CD271" s="5">
        <v>1649720</v>
      </c>
      <c r="CE271" s="30">
        <f t="shared" si="120"/>
        <v>1.0144943578390677</v>
      </c>
      <c r="CF271" s="5">
        <v>0</v>
      </c>
      <c r="CG271" s="30">
        <v>0</v>
      </c>
      <c r="CI271" s="5">
        <v>219</v>
      </c>
      <c r="CJ271" s="5">
        <v>1023</v>
      </c>
      <c r="CK271" s="5">
        <v>764</v>
      </c>
      <c r="CL271" s="30">
        <f t="shared" si="116"/>
        <v>1.0065876152832676</v>
      </c>
      <c r="CM271" s="5">
        <v>1019</v>
      </c>
      <c r="CN271" s="140">
        <f t="shared" si="117"/>
        <v>1.0069169960474309</v>
      </c>
      <c r="CO271" s="5">
        <v>5823</v>
      </c>
      <c r="CP271" s="139">
        <f t="shared" si="118"/>
        <v>1.0039655172413793</v>
      </c>
    </row>
    <row r="272" spans="2:94" x14ac:dyDescent="0.3">
      <c r="B272" s="5">
        <f t="shared" si="146"/>
        <v>257</v>
      </c>
      <c r="C272" s="5">
        <v>2</v>
      </c>
      <c r="D272" s="5">
        <f>VLOOKUP(B272,'DB-캐릭터별 스테이지 매칭'!$E$3:$F$302,2,0)</f>
        <v>1323</v>
      </c>
      <c r="E272" s="5">
        <f>VLOOKUP(D272,'DB-방치 재화'!$B$3:$I$1698,5,0)</f>
        <v>971</v>
      </c>
      <c r="F272" s="5">
        <f>VLOOKUP(D272,'DB-방치 재화'!$B$3:$I$1698,6,0)</f>
        <v>1295</v>
      </c>
      <c r="G272" s="355">
        <f>VLOOKUP(D272,'DB-방치 재화'!$B$3:$I$1698,7,0)</f>
        <v>4.6437499999999998</v>
      </c>
      <c r="H272" s="5">
        <f>INT(VLOOKUP(B272,'주요 재화 수급처 관리'!$C$269:$Q$329,15,0))</f>
        <v>5470807</v>
      </c>
      <c r="I272" s="5">
        <f>INT(VLOOKUP(B272,'주요 재화 수급처 관리'!$C$331:$Q$630,15,0))</f>
        <v>6734496</v>
      </c>
      <c r="J272" s="5">
        <f>INT(VLOOKUP(B272,'주요 재화 수급처 관리'!$C$632:$Q$931,15,0))</f>
        <v>23910</v>
      </c>
      <c r="K272" s="356">
        <f t="shared" si="141"/>
        <v>934802</v>
      </c>
      <c r="L272" s="5">
        <f t="shared" si="121"/>
        <v>1</v>
      </c>
      <c r="M272" s="140">
        <f t="shared" si="135"/>
        <v>0.1708709519454808</v>
      </c>
      <c r="N272" s="357">
        <f t="shared" si="142"/>
        <v>2386176</v>
      </c>
      <c r="O272" s="189" t="str">
        <f t="shared" si="122"/>
        <v>1</v>
      </c>
      <c r="P272" s="140">
        <f t="shared" si="123"/>
        <v>0.35432139242491195</v>
      </c>
      <c r="Q272" s="357">
        <f t="shared" si="143"/>
        <v>4817</v>
      </c>
      <c r="R272" s="189" t="str">
        <f t="shared" si="124"/>
        <v>1</v>
      </c>
      <c r="S272" s="30">
        <f t="shared" si="125"/>
        <v>0.20146382266833962</v>
      </c>
      <c r="T272" s="140">
        <f t="shared" si="126"/>
        <v>0.1708709519454808</v>
      </c>
      <c r="U272" s="140">
        <f t="shared" si="127"/>
        <v>0.35432139242491195</v>
      </c>
      <c r="V272" s="140">
        <f t="shared" si="128"/>
        <v>0.20146382266833962</v>
      </c>
      <c r="W272" s="353">
        <f t="shared" si="136"/>
        <v>17903029.800000001</v>
      </c>
      <c r="X272" s="353">
        <f t="shared" si="137"/>
        <v>11968992.400000002</v>
      </c>
      <c r="Y272" s="353">
        <f t="shared" si="138"/>
        <v>71759.160000000033</v>
      </c>
      <c r="Z272" s="358" t="str">
        <f t="shared" si="129"/>
        <v>0</v>
      </c>
      <c r="AA272" s="358" t="str">
        <f t="shared" si="130"/>
        <v>0</v>
      </c>
      <c r="AB272" s="358" t="str">
        <f t="shared" si="131"/>
        <v>0</v>
      </c>
      <c r="AC272" s="358" t="str">
        <f t="shared" si="132"/>
        <v>0</v>
      </c>
      <c r="AD272" s="358" t="str">
        <f t="shared" si="133"/>
        <v>0</v>
      </c>
      <c r="AE272" s="358" t="str">
        <f t="shared" si="134"/>
        <v>0</v>
      </c>
      <c r="AF272" s="140">
        <f t="shared" si="139"/>
        <v>0.35432139242491195</v>
      </c>
      <c r="AG272" s="140">
        <f t="shared" si="144"/>
        <v>14.033441839750651</v>
      </c>
      <c r="AH272" s="140">
        <f t="shared" si="144"/>
        <v>16.474470835207601</v>
      </c>
      <c r="AI272" s="140">
        <f t="shared" si="144"/>
        <v>14.415657609928486</v>
      </c>
      <c r="AJ272" s="361">
        <f t="shared" si="145"/>
        <v>18.024161765561093</v>
      </c>
      <c r="AK272" s="380" t="str">
        <f t="shared" si="140"/>
        <v>Item(1040101001,934802)
Item(1040302001,2386176)
Item(1040410001,4817)</v>
      </c>
      <c r="AL272" s="359"/>
      <c r="CA272" s="5">
        <v>220</v>
      </c>
      <c r="CB272" s="5">
        <v>572620</v>
      </c>
      <c r="CC272" s="30">
        <f t="shared" si="119"/>
        <v>1.0111958748322385</v>
      </c>
      <c r="CD272" s="5">
        <v>1671620</v>
      </c>
      <c r="CE272" s="30">
        <f t="shared" si="120"/>
        <v>1.0132749799966054</v>
      </c>
      <c r="CF272" s="5">
        <v>71500</v>
      </c>
      <c r="CG272" s="30">
        <v>0</v>
      </c>
      <c r="CI272" s="5">
        <v>220</v>
      </c>
      <c r="CJ272" s="5">
        <v>1030</v>
      </c>
      <c r="CK272" s="5">
        <v>770</v>
      </c>
      <c r="CL272" s="30">
        <f t="shared" si="116"/>
        <v>1.0078534031413613</v>
      </c>
      <c r="CM272" s="5">
        <v>1026</v>
      </c>
      <c r="CN272" s="140">
        <f t="shared" si="117"/>
        <v>1.0068694798822375</v>
      </c>
      <c r="CO272" s="5">
        <v>5843</v>
      </c>
      <c r="CP272" s="139">
        <f t="shared" si="118"/>
        <v>1.0034346556757685</v>
      </c>
    </row>
    <row r="273" spans="2:94" x14ac:dyDescent="0.3">
      <c r="B273" s="5">
        <f t="shared" si="146"/>
        <v>257</v>
      </c>
      <c r="C273" s="5">
        <v>3</v>
      </c>
      <c r="D273" s="5">
        <f>VLOOKUP(B273,'DB-캐릭터별 스테이지 매칭'!$E$3:$F$302,2,0)</f>
        <v>1323</v>
      </c>
      <c r="E273" s="5">
        <f>VLOOKUP(D273,'DB-방치 재화'!$B$3:$I$1698,5,0)</f>
        <v>971</v>
      </c>
      <c r="F273" s="5">
        <f>VLOOKUP(D273,'DB-방치 재화'!$B$3:$I$1698,6,0)</f>
        <v>1295</v>
      </c>
      <c r="G273" s="355">
        <f>VLOOKUP(D273,'DB-방치 재화'!$B$3:$I$1698,7,0)</f>
        <v>4.6437499999999998</v>
      </c>
      <c r="H273" s="5">
        <f>INT(VLOOKUP(B273,'주요 재화 수급처 관리'!$C$269:$Q$329,15,0))</f>
        <v>5470807</v>
      </c>
      <c r="I273" s="5">
        <f>INT(VLOOKUP(B273,'주요 재화 수급처 관리'!$C$331:$Q$630,15,0))</f>
        <v>6734496</v>
      </c>
      <c r="J273" s="5">
        <f>INT(VLOOKUP(B273,'주요 재화 수급처 관리'!$C$632:$Q$931,15,0))</f>
        <v>23910</v>
      </c>
      <c r="K273" s="356">
        <f t="shared" si="141"/>
        <v>934802</v>
      </c>
      <c r="L273" s="5">
        <f t="shared" si="121"/>
        <v>1</v>
      </c>
      <c r="M273" s="140">
        <f t="shared" si="135"/>
        <v>0.1708709519454808</v>
      </c>
      <c r="N273" s="357">
        <f t="shared" si="142"/>
        <v>2386176</v>
      </c>
      <c r="O273" s="189" t="str">
        <f t="shared" si="122"/>
        <v>1</v>
      </c>
      <c r="P273" s="140">
        <f t="shared" si="123"/>
        <v>0.35432139242491195</v>
      </c>
      <c r="Q273" s="357">
        <f t="shared" si="143"/>
        <v>4817</v>
      </c>
      <c r="R273" s="189" t="str">
        <f t="shared" si="124"/>
        <v>1</v>
      </c>
      <c r="S273" s="30">
        <f t="shared" si="125"/>
        <v>0.20146382266833962</v>
      </c>
      <c r="T273" s="140">
        <f t="shared" si="126"/>
        <v>0.1708709519454808</v>
      </c>
      <c r="U273" s="140">
        <f t="shared" si="127"/>
        <v>0.35432139242491195</v>
      </c>
      <c r="V273" s="140">
        <f t="shared" si="128"/>
        <v>0.20146382266833962</v>
      </c>
      <c r="W273" s="353">
        <f t="shared" si="136"/>
        <v>18062389.199999999</v>
      </c>
      <c r="X273" s="353">
        <f t="shared" si="137"/>
        <v>10929715.600000001</v>
      </c>
      <c r="Y273" s="353">
        <f t="shared" si="138"/>
        <v>71724.160000000033</v>
      </c>
      <c r="Z273" s="358" t="str">
        <f t="shared" si="129"/>
        <v>0</v>
      </c>
      <c r="AA273" s="358" t="str">
        <f t="shared" si="130"/>
        <v>0</v>
      </c>
      <c r="AB273" s="358" t="str">
        <f t="shared" si="131"/>
        <v>0</v>
      </c>
      <c r="AC273" s="358" t="str">
        <f t="shared" si="132"/>
        <v>0</v>
      </c>
      <c r="AD273" s="358" t="str">
        <f t="shared" si="133"/>
        <v>0</v>
      </c>
      <c r="AE273" s="358" t="str">
        <f t="shared" si="134"/>
        <v>0</v>
      </c>
      <c r="AF273" s="140">
        <f t="shared" si="139"/>
        <v>0.35432139242491195</v>
      </c>
      <c r="AG273" s="140">
        <f t="shared" si="144"/>
        <v>14.204312791696132</v>
      </c>
      <c r="AH273" s="140">
        <f t="shared" si="144"/>
        <v>16.828792227632512</v>
      </c>
      <c r="AI273" s="140">
        <f t="shared" si="144"/>
        <v>14.617121432596825</v>
      </c>
      <c r="AJ273" s="361">
        <f t="shared" si="145"/>
        <v>18.378483157986004</v>
      </c>
      <c r="AK273" s="380" t="str">
        <f t="shared" si="140"/>
        <v>Item(1040101001,934802)
Item(1040302001,2386176)
Item(1040410001,4817)</v>
      </c>
      <c r="AL273" s="359"/>
      <c r="CA273" s="5">
        <v>221</v>
      </c>
      <c r="CB273" s="5">
        <v>580130</v>
      </c>
      <c r="CC273" s="30">
        <f t="shared" si="119"/>
        <v>1.0131151549020292</v>
      </c>
      <c r="CD273" s="5">
        <v>1692400</v>
      </c>
      <c r="CE273" s="30">
        <f t="shared" si="120"/>
        <v>1.0124310549048228</v>
      </c>
      <c r="CF273" s="5">
        <v>0</v>
      </c>
      <c r="CG273" s="30">
        <v>0</v>
      </c>
      <c r="CI273" s="5">
        <v>221</v>
      </c>
      <c r="CJ273" s="5">
        <v>1038</v>
      </c>
      <c r="CK273" s="5">
        <v>774</v>
      </c>
      <c r="CL273" s="30">
        <f t="shared" si="116"/>
        <v>1.0051948051948052</v>
      </c>
      <c r="CM273" s="5">
        <v>1033</v>
      </c>
      <c r="CN273" s="140">
        <f t="shared" si="117"/>
        <v>1.00682261208577</v>
      </c>
      <c r="CO273" s="5">
        <v>5866</v>
      </c>
      <c r="CP273" s="139">
        <f t="shared" si="118"/>
        <v>1.0039363340749614</v>
      </c>
    </row>
    <row r="274" spans="2:94" x14ac:dyDescent="0.3">
      <c r="B274" s="5">
        <f t="shared" si="146"/>
        <v>257</v>
      </c>
      <c r="C274" s="5">
        <v>4</v>
      </c>
      <c r="D274" s="5">
        <f>VLOOKUP(B274,'DB-캐릭터별 스테이지 매칭'!$E$3:$F$302,2,0)</f>
        <v>1323</v>
      </c>
      <c r="E274" s="5">
        <f>VLOOKUP(D274,'DB-방치 재화'!$B$3:$I$1698,5,0)</f>
        <v>971</v>
      </c>
      <c r="F274" s="5">
        <f>VLOOKUP(D274,'DB-방치 재화'!$B$3:$I$1698,6,0)</f>
        <v>1295</v>
      </c>
      <c r="G274" s="355">
        <f>VLOOKUP(D274,'DB-방치 재화'!$B$3:$I$1698,7,0)</f>
        <v>4.6437499999999998</v>
      </c>
      <c r="H274" s="5">
        <f>INT(VLOOKUP(B274,'주요 재화 수급처 관리'!$C$269:$Q$329,15,0))</f>
        <v>5470807</v>
      </c>
      <c r="I274" s="5">
        <f>INT(VLOOKUP(B274,'주요 재화 수급처 관리'!$C$331:$Q$630,15,0))</f>
        <v>6734496</v>
      </c>
      <c r="J274" s="5">
        <f>INT(VLOOKUP(B274,'주요 재화 수급처 관리'!$C$632:$Q$931,15,0))</f>
        <v>23910</v>
      </c>
      <c r="K274" s="356">
        <f t="shared" si="141"/>
        <v>934802</v>
      </c>
      <c r="L274" s="5">
        <f t="shared" si="121"/>
        <v>1</v>
      </c>
      <c r="M274" s="140">
        <f t="shared" si="135"/>
        <v>0.1708709519454808</v>
      </c>
      <c r="N274" s="357">
        <f t="shared" si="142"/>
        <v>2386176</v>
      </c>
      <c r="O274" s="189" t="str">
        <f t="shared" si="122"/>
        <v>1</v>
      </c>
      <c r="P274" s="140">
        <f t="shared" si="123"/>
        <v>0.35432139242491195</v>
      </c>
      <c r="Q274" s="357">
        <f t="shared" si="143"/>
        <v>4817</v>
      </c>
      <c r="R274" s="189" t="str">
        <f t="shared" si="124"/>
        <v>1</v>
      </c>
      <c r="S274" s="30">
        <f t="shared" si="125"/>
        <v>0.20146382266833962</v>
      </c>
      <c r="T274" s="140">
        <f t="shared" si="126"/>
        <v>0.1708709519454808</v>
      </c>
      <c r="U274" s="140">
        <f t="shared" si="127"/>
        <v>0.35432139242491195</v>
      </c>
      <c r="V274" s="140">
        <f t="shared" si="128"/>
        <v>0.20146382266833962</v>
      </c>
      <c r="W274" s="353">
        <f t="shared" si="136"/>
        <v>18221748.599999998</v>
      </c>
      <c r="X274" s="353">
        <f t="shared" si="137"/>
        <v>9890438.8000000007</v>
      </c>
      <c r="Y274" s="353">
        <f t="shared" si="138"/>
        <v>71689.160000000033</v>
      </c>
      <c r="Z274" s="358" t="str">
        <f t="shared" si="129"/>
        <v>0</v>
      </c>
      <c r="AA274" s="358" t="str">
        <f t="shared" si="130"/>
        <v>0</v>
      </c>
      <c r="AB274" s="358" t="str">
        <f t="shared" si="131"/>
        <v>0</v>
      </c>
      <c r="AC274" s="358" t="str">
        <f t="shared" si="132"/>
        <v>0</v>
      </c>
      <c r="AD274" s="358" t="str">
        <f t="shared" si="133"/>
        <v>0</v>
      </c>
      <c r="AE274" s="358" t="str">
        <f t="shared" si="134"/>
        <v>0</v>
      </c>
      <c r="AF274" s="140">
        <f t="shared" si="139"/>
        <v>0.35432139242491195</v>
      </c>
      <c r="AG274" s="140">
        <f t="shared" si="144"/>
        <v>14.375183743641614</v>
      </c>
      <c r="AH274" s="140">
        <f t="shared" si="144"/>
        <v>17.183113620057423</v>
      </c>
      <c r="AI274" s="140">
        <f t="shared" si="144"/>
        <v>14.818585255265164</v>
      </c>
      <c r="AJ274" s="361">
        <f t="shared" si="145"/>
        <v>18.732804550410915</v>
      </c>
      <c r="AK274" s="380" t="str">
        <f t="shared" si="140"/>
        <v>Item(1040101001,934802)
Item(1040302001,2386176)
Item(1040410001,4817)</v>
      </c>
      <c r="AL274" s="359"/>
      <c r="CA274" s="5">
        <v>222</v>
      </c>
      <c r="CB274" s="5">
        <v>587100</v>
      </c>
      <c r="CC274" s="30">
        <f t="shared" si="119"/>
        <v>1.0120145484632754</v>
      </c>
      <c r="CD274" s="5">
        <v>1713370</v>
      </c>
      <c r="CE274" s="30">
        <f t="shared" si="120"/>
        <v>1.0123906877806665</v>
      </c>
      <c r="CF274" s="5">
        <v>0</v>
      </c>
      <c r="CG274" s="30">
        <v>0</v>
      </c>
      <c r="CI274" s="5">
        <v>222</v>
      </c>
      <c r="CJ274" s="5">
        <v>1046</v>
      </c>
      <c r="CK274" s="5">
        <v>780</v>
      </c>
      <c r="CL274" s="30">
        <f t="shared" si="116"/>
        <v>1.0077519379844961</v>
      </c>
      <c r="CM274" s="5">
        <v>1040</v>
      </c>
      <c r="CN274" s="140">
        <f t="shared" si="117"/>
        <v>1.0067763794772506</v>
      </c>
      <c r="CO274" s="5">
        <v>5889</v>
      </c>
      <c r="CP274" s="139">
        <f t="shared" si="118"/>
        <v>1.0039209001022844</v>
      </c>
    </row>
    <row r="275" spans="2:94" x14ac:dyDescent="0.3">
      <c r="B275" s="5">
        <f t="shared" si="146"/>
        <v>257</v>
      </c>
      <c r="C275" s="5">
        <v>5</v>
      </c>
      <c r="D275" s="5">
        <f>VLOOKUP(B275,'DB-캐릭터별 스테이지 매칭'!$E$3:$F$302,2,0)</f>
        <v>1323</v>
      </c>
      <c r="E275" s="5">
        <f>VLOOKUP(D275,'DB-방치 재화'!$B$3:$I$1698,5,0)</f>
        <v>971</v>
      </c>
      <c r="F275" s="5">
        <f>VLOOKUP(D275,'DB-방치 재화'!$B$3:$I$1698,6,0)</f>
        <v>1295</v>
      </c>
      <c r="G275" s="355">
        <f>VLOOKUP(D275,'DB-방치 재화'!$B$3:$I$1698,7,0)</f>
        <v>4.6437499999999998</v>
      </c>
      <c r="H275" s="5">
        <f>INT(VLOOKUP(B275,'주요 재화 수급처 관리'!$C$269:$Q$329,15,0))</f>
        <v>5470807</v>
      </c>
      <c r="I275" s="5">
        <f>INT(VLOOKUP(B275,'주요 재화 수급처 관리'!$C$331:$Q$630,15,0))</f>
        <v>6734496</v>
      </c>
      <c r="J275" s="5">
        <f>INT(VLOOKUP(B275,'주요 재화 수급처 관리'!$C$632:$Q$931,15,0))</f>
        <v>23910</v>
      </c>
      <c r="K275" s="356">
        <f t="shared" si="141"/>
        <v>934802</v>
      </c>
      <c r="L275" s="5">
        <f t="shared" si="121"/>
        <v>1</v>
      </c>
      <c r="M275" s="140">
        <f t="shared" si="135"/>
        <v>0.1708709519454808</v>
      </c>
      <c r="N275" s="357">
        <f t="shared" si="142"/>
        <v>2386176</v>
      </c>
      <c r="O275" s="189" t="str">
        <f t="shared" si="122"/>
        <v>1</v>
      </c>
      <c r="P275" s="140">
        <f t="shared" si="123"/>
        <v>0.35432139242491195</v>
      </c>
      <c r="Q275" s="357">
        <f t="shared" si="143"/>
        <v>4817</v>
      </c>
      <c r="R275" s="189" t="str">
        <f t="shared" si="124"/>
        <v>1</v>
      </c>
      <c r="S275" s="30">
        <f t="shared" si="125"/>
        <v>0.20146382266833962</v>
      </c>
      <c r="T275" s="140">
        <f t="shared" si="126"/>
        <v>0.1708709519454808</v>
      </c>
      <c r="U275" s="140">
        <f t="shared" si="127"/>
        <v>0.35432139242491195</v>
      </c>
      <c r="V275" s="140">
        <f t="shared" si="128"/>
        <v>0.20146382266833962</v>
      </c>
      <c r="W275" s="353">
        <f t="shared" si="136"/>
        <v>18381107.999999996</v>
      </c>
      <c r="X275" s="353">
        <f t="shared" si="137"/>
        <v>8851162</v>
      </c>
      <c r="Y275" s="353">
        <f t="shared" si="138"/>
        <v>71654.160000000033</v>
      </c>
      <c r="Z275" s="358" t="str">
        <f t="shared" si="129"/>
        <v>0</v>
      </c>
      <c r="AA275" s="358" t="str">
        <f t="shared" si="130"/>
        <v>0</v>
      </c>
      <c r="AB275" s="358" t="str">
        <f t="shared" si="131"/>
        <v>0</v>
      </c>
      <c r="AC275" s="358" t="str">
        <f t="shared" si="132"/>
        <v>0</v>
      </c>
      <c r="AD275" s="358" t="str">
        <f t="shared" si="133"/>
        <v>0</v>
      </c>
      <c r="AE275" s="358" t="str">
        <f t="shared" si="134"/>
        <v>0</v>
      </c>
      <c r="AF275" s="140">
        <f t="shared" si="139"/>
        <v>0.35432139242491195</v>
      </c>
      <c r="AG275" s="140">
        <f t="shared" si="144"/>
        <v>14.546054695587095</v>
      </c>
      <c r="AH275" s="140">
        <f t="shared" si="144"/>
        <v>17.537435012482334</v>
      </c>
      <c r="AI275" s="140">
        <f t="shared" si="144"/>
        <v>15.020049077933503</v>
      </c>
      <c r="AJ275" s="361">
        <f t="shared" si="145"/>
        <v>19.087125942835826</v>
      </c>
      <c r="AK275" s="380" t="str">
        <f t="shared" si="140"/>
        <v>Item(1040101001,934802)
Item(1040302001,2386176)
Item(1040410001,4817)</v>
      </c>
      <c r="AL275" s="359"/>
      <c r="CA275" s="5">
        <v>223</v>
      </c>
      <c r="CB275" s="5">
        <v>594750</v>
      </c>
      <c r="CC275" s="30">
        <f t="shared" si="119"/>
        <v>1.0130301481859989</v>
      </c>
      <c r="CD275" s="5">
        <v>1736110</v>
      </c>
      <c r="CE275" s="30">
        <f t="shared" si="120"/>
        <v>1.013272089507812</v>
      </c>
      <c r="CF275" s="5">
        <v>0</v>
      </c>
      <c r="CG275" s="30">
        <v>0</v>
      </c>
      <c r="CI275" s="5">
        <v>223</v>
      </c>
      <c r="CJ275" s="5">
        <v>1053</v>
      </c>
      <c r="CK275" s="5">
        <v>785</v>
      </c>
      <c r="CL275" s="30">
        <f t="shared" si="116"/>
        <v>1.0064102564102564</v>
      </c>
      <c r="CM275" s="5">
        <v>1047</v>
      </c>
      <c r="CN275" s="140">
        <f t="shared" si="117"/>
        <v>1.0067307692307692</v>
      </c>
      <c r="CO275" s="5">
        <v>5909</v>
      </c>
      <c r="CP275" s="139">
        <f t="shared" si="118"/>
        <v>1.0033961623365597</v>
      </c>
    </row>
    <row r="276" spans="2:94" x14ac:dyDescent="0.3">
      <c r="B276" s="5">
        <f t="shared" si="146"/>
        <v>258</v>
      </c>
      <c r="C276" s="5">
        <v>1</v>
      </c>
      <c r="D276" s="5">
        <f>VLOOKUP(B276,'DB-캐릭터별 스테이지 매칭'!$E$3:$F$302,2,0)</f>
        <v>1331</v>
      </c>
      <c r="E276" s="5">
        <f>VLOOKUP(D276,'DB-방치 재화'!$B$3:$I$1698,5,0)</f>
        <v>977</v>
      </c>
      <c r="F276" s="5">
        <f>VLOOKUP(D276,'DB-방치 재화'!$B$3:$I$1698,6,0)</f>
        <v>1303</v>
      </c>
      <c r="G276" s="355">
        <f>VLOOKUP(D276,'DB-방치 재화'!$B$3:$I$1698,7,0)</f>
        <v>4.6597222222222223</v>
      </c>
      <c r="H276" s="5">
        <f>INT(VLOOKUP(B276,'주요 재화 수급처 관리'!$C$269:$Q$329,15,0))</f>
        <v>5500175</v>
      </c>
      <c r="I276" s="5">
        <f>INT(VLOOKUP(B276,'주요 재화 수급처 관리'!$C$331:$Q$630,15,0))</f>
        <v>6773653</v>
      </c>
      <c r="J276" s="5">
        <f>INT(VLOOKUP(B276,'주요 재화 수급처 관리'!$C$632:$Q$931,15,0))</f>
        <v>23987</v>
      </c>
      <c r="K276" s="356">
        <f t="shared" si="141"/>
        <v>939477</v>
      </c>
      <c r="L276" s="5">
        <f t="shared" si="121"/>
        <v>1.0049999999999999</v>
      </c>
      <c r="M276" s="140">
        <f t="shared" si="135"/>
        <v>0.17080856518201692</v>
      </c>
      <c r="N276" s="357">
        <f t="shared" si="142"/>
        <v>2577071</v>
      </c>
      <c r="O276" s="189">
        <f t="shared" si="122"/>
        <v>1.08</v>
      </c>
      <c r="P276" s="140">
        <f t="shared" si="123"/>
        <v>0.38045512517396446</v>
      </c>
      <c r="Q276" s="357">
        <f t="shared" si="143"/>
        <v>5058</v>
      </c>
      <c r="R276" s="189">
        <f t="shared" si="124"/>
        <v>1.05</v>
      </c>
      <c r="S276" s="30">
        <f t="shared" si="125"/>
        <v>0.21086421811814732</v>
      </c>
      <c r="T276" s="140">
        <f t="shared" si="126"/>
        <v>0.17080856518201692</v>
      </c>
      <c r="U276" s="140">
        <f t="shared" si="127"/>
        <v>0.38045512517396446</v>
      </c>
      <c r="V276" s="140">
        <f t="shared" si="128"/>
        <v>0.21086421811814732</v>
      </c>
      <c r="W276" s="353">
        <f t="shared" si="136"/>
        <v>18541665.999999996</v>
      </c>
      <c r="X276" s="353">
        <f t="shared" si="137"/>
        <v>7628821.5999999996</v>
      </c>
      <c r="Y276" s="353">
        <f t="shared" si="138"/>
        <v>71393.560000000027</v>
      </c>
      <c r="Z276" s="358" t="str">
        <f t="shared" si="129"/>
        <v>0</v>
      </c>
      <c r="AA276" s="358" t="str">
        <f t="shared" si="130"/>
        <v>0</v>
      </c>
      <c r="AB276" s="358" t="str">
        <f t="shared" si="131"/>
        <v>0</v>
      </c>
      <c r="AC276" s="358" t="str">
        <f t="shared" si="132"/>
        <v>0</v>
      </c>
      <c r="AD276" s="358" t="str">
        <f t="shared" si="133"/>
        <v>0</v>
      </c>
      <c r="AE276" s="358" t="str">
        <f t="shared" si="134"/>
        <v>0</v>
      </c>
      <c r="AF276" s="140">
        <f t="shared" si="139"/>
        <v>0.38045512517396446</v>
      </c>
      <c r="AG276" s="140">
        <f t="shared" si="144"/>
        <v>14.716863260769113</v>
      </c>
      <c r="AH276" s="140">
        <f t="shared" si="144"/>
        <v>17.917890137656297</v>
      </c>
      <c r="AI276" s="140">
        <f t="shared" si="144"/>
        <v>15.23091329605165</v>
      </c>
      <c r="AJ276" s="361">
        <f t="shared" si="145"/>
        <v>19.467581068009789</v>
      </c>
      <c r="AK276" s="380" t="str">
        <f t="shared" si="140"/>
        <v>Item(1040101001,939477)
Item(1040302001,2577071)
Item(1040410001,5058)</v>
      </c>
      <c r="AL276" s="359"/>
      <c r="CA276" s="5">
        <v>224</v>
      </c>
      <c r="CB276" s="5">
        <v>602210</v>
      </c>
      <c r="CC276" s="30">
        <f t="shared" si="119"/>
        <v>1.0125430853299706</v>
      </c>
      <c r="CD276" s="5">
        <v>1755500</v>
      </c>
      <c r="CE276" s="30">
        <f t="shared" si="120"/>
        <v>1.0111686471479342</v>
      </c>
      <c r="CF276" s="5">
        <v>0</v>
      </c>
      <c r="CG276" s="30">
        <v>0</v>
      </c>
      <c r="CI276" s="5">
        <v>224</v>
      </c>
      <c r="CJ276" s="5">
        <v>1061</v>
      </c>
      <c r="CK276" s="5">
        <v>791</v>
      </c>
      <c r="CL276" s="30">
        <f t="shared" si="116"/>
        <v>1.0076433121019108</v>
      </c>
      <c r="CM276" s="5">
        <v>1055</v>
      </c>
      <c r="CN276" s="140">
        <f t="shared" si="117"/>
        <v>1.0076408787010507</v>
      </c>
      <c r="CO276" s="5">
        <v>5932</v>
      </c>
      <c r="CP276" s="139">
        <f t="shared" si="118"/>
        <v>1.0038923675748859</v>
      </c>
    </row>
    <row r="277" spans="2:94" x14ac:dyDescent="0.3">
      <c r="B277" s="5">
        <f t="shared" si="146"/>
        <v>258</v>
      </c>
      <c r="C277" s="5">
        <v>2</v>
      </c>
      <c r="D277" s="5">
        <f>VLOOKUP(B277,'DB-캐릭터별 스테이지 매칭'!$E$3:$F$302,2,0)</f>
        <v>1331</v>
      </c>
      <c r="E277" s="5">
        <f>VLOOKUP(D277,'DB-방치 재화'!$B$3:$I$1698,5,0)</f>
        <v>977</v>
      </c>
      <c r="F277" s="5">
        <f>VLOOKUP(D277,'DB-방치 재화'!$B$3:$I$1698,6,0)</f>
        <v>1303</v>
      </c>
      <c r="G277" s="355">
        <f>VLOOKUP(D277,'DB-방치 재화'!$B$3:$I$1698,7,0)</f>
        <v>4.6597222222222223</v>
      </c>
      <c r="H277" s="5">
        <f>INT(VLOOKUP(B277,'주요 재화 수급처 관리'!$C$269:$Q$329,15,0))</f>
        <v>5500175</v>
      </c>
      <c r="I277" s="5">
        <f>INT(VLOOKUP(B277,'주요 재화 수급처 관리'!$C$331:$Q$630,15,0))</f>
        <v>6773653</v>
      </c>
      <c r="J277" s="5">
        <f>INT(VLOOKUP(B277,'주요 재화 수급처 관리'!$C$632:$Q$931,15,0))</f>
        <v>23987</v>
      </c>
      <c r="K277" s="356">
        <f t="shared" si="141"/>
        <v>939477</v>
      </c>
      <c r="L277" s="5">
        <f t="shared" si="121"/>
        <v>1</v>
      </c>
      <c r="M277" s="140">
        <f t="shared" si="135"/>
        <v>0.17080856518201692</v>
      </c>
      <c r="N277" s="357">
        <f t="shared" si="142"/>
        <v>2577071</v>
      </c>
      <c r="O277" s="189" t="str">
        <f t="shared" si="122"/>
        <v>1</v>
      </c>
      <c r="P277" s="140">
        <f t="shared" si="123"/>
        <v>0.38045512517396446</v>
      </c>
      <c r="Q277" s="357">
        <f t="shared" si="143"/>
        <v>5058</v>
      </c>
      <c r="R277" s="189" t="str">
        <f t="shared" si="124"/>
        <v>1</v>
      </c>
      <c r="S277" s="30">
        <f t="shared" si="125"/>
        <v>0.21086421811814732</v>
      </c>
      <c r="T277" s="140">
        <f t="shared" si="126"/>
        <v>0.17080856518201692</v>
      </c>
      <c r="U277" s="140">
        <f t="shared" si="127"/>
        <v>0.38045512517396446</v>
      </c>
      <c r="V277" s="140">
        <f t="shared" si="128"/>
        <v>0.21086421811814732</v>
      </c>
      <c r="W277" s="353">
        <f t="shared" si="136"/>
        <v>18702223.999999996</v>
      </c>
      <c r="X277" s="353">
        <f t="shared" si="137"/>
        <v>6406481.1999999993</v>
      </c>
      <c r="Y277" s="353">
        <f t="shared" si="138"/>
        <v>71132.960000000021</v>
      </c>
      <c r="Z277" s="358" t="str">
        <f t="shared" si="129"/>
        <v>0</v>
      </c>
      <c r="AA277" s="358" t="str">
        <f t="shared" si="130"/>
        <v>0</v>
      </c>
      <c r="AB277" s="358" t="str">
        <f t="shared" si="131"/>
        <v>0</v>
      </c>
      <c r="AC277" s="358" t="str">
        <f t="shared" si="132"/>
        <v>0</v>
      </c>
      <c r="AD277" s="358" t="str">
        <f t="shared" si="133"/>
        <v>0</v>
      </c>
      <c r="AE277" s="358" t="str">
        <f t="shared" si="134"/>
        <v>0</v>
      </c>
      <c r="AF277" s="140">
        <f t="shared" si="139"/>
        <v>0.38045512517396446</v>
      </c>
      <c r="AG277" s="140">
        <f t="shared" si="144"/>
        <v>14.887671825951131</v>
      </c>
      <c r="AH277" s="140">
        <f t="shared" si="144"/>
        <v>18.29834526283026</v>
      </c>
      <c r="AI277" s="140">
        <f t="shared" si="144"/>
        <v>15.441777514169797</v>
      </c>
      <c r="AJ277" s="361">
        <f t="shared" si="145"/>
        <v>19.848036193183752</v>
      </c>
      <c r="AK277" s="380" t="str">
        <f t="shared" si="140"/>
        <v>Item(1040101001,939477)
Item(1040302001,2577071)
Item(1040410001,5058)</v>
      </c>
      <c r="AL277" s="359"/>
      <c r="CA277" s="5">
        <v>225</v>
      </c>
      <c r="CB277" s="5">
        <v>610300</v>
      </c>
      <c r="CC277" s="30">
        <f t="shared" si="119"/>
        <v>1.0134338519785457</v>
      </c>
      <c r="CD277" s="5">
        <v>1780030</v>
      </c>
      <c r="CE277" s="30">
        <f t="shared" si="120"/>
        <v>1.0139732270008543</v>
      </c>
      <c r="CF277" s="5">
        <v>0</v>
      </c>
      <c r="CG277" s="30">
        <v>0</v>
      </c>
      <c r="CI277" s="5">
        <v>225</v>
      </c>
      <c r="CJ277" s="5">
        <v>1068</v>
      </c>
      <c r="CK277" s="5">
        <v>795</v>
      </c>
      <c r="CL277" s="30">
        <f t="shared" si="116"/>
        <v>1.0050568900126422</v>
      </c>
      <c r="CM277" s="5">
        <v>1060</v>
      </c>
      <c r="CN277" s="140">
        <f t="shared" si="117"/>
        <v>1.0047393364928909</v>
      </c>
      <c r="CO277" s="5">
        <v>5952</v>
      </c>
      <c r="CP277" s="139">
        <f t="shared" si="118"/>
        <v>1.0033715441672286</v>
      </c>
    </row>
    <row r="278" spans="2:94" x14ac:dyDescent="0.3">
      <c r="B278" s="5">
        <f t="shared" si="146"/>
        <v>258</v>
      </c>
      <c r="C278" s="5">
        <v>3</v>
      </c>
      <c r="D278" s="5">
        <f>VLOOKUP(B278,'DB-캐릭터별 스테이지 매칭'!$E$3:$F$302,2,0)</f>
        <v>1331</v>
      </c>
      <c r="E278" s="5">
        <f>VLOOKUP(D278,'DB-방치 재화'!$B$3:$I$1698,5,0)</f>
        <v>977</v>
      </c>
      <c r="F278" s="5">
        <f>VLOOKUP(D278,'DB-방치 재화'!$B$3:$I$1698,6,0)</f>
        <v>1303</v>
      </c>
      <c r="G278" s="355">
        <f>VLOOKUP(D278,'DB-방치 재화'!$B$3:$I$1698,7,0)</f>
        <v>4.6597222222222223</v>
      </c>
      <c r="H278" s="5">
        <f>INT(VLOOKUP(B278,'주요 재화 수급처 관리'!$C$269:$Q$329,15,0))</f>
        <v>5500175</v>
      </c>
      <c r="I278" s="5">
        <f>INT(VLOOKUP(B278,'주요 재화 수급처 관리'!$C$331:$Q$630,15,0))</f>
        <v>6773653</v>
      </c>
      <c r="J278" s="5">
        <f>INT(VLOOKUP(B278,'주요 재화 수급처 관리'!$C$632:$Q$931,15,0))</f>
        <v>23987</v>
      </c>
      <c r="K278" s="356">
        <f t="shared" si="141"/>
        <v>939477</v>
      </c>
      <c r="L278" s="5">
        <f t="shared" si="121"/>
        <v>1</v>
      </c>
      <c r="M278" s="140">
        <f t="shared" si="135"/>
        <v>0.17080856518201692</v>
      </c>
      <c r="N278" s="357">
        <f t="shared" si="142"/>
        <v>2577071</v>
      </c>
      <c r="O278" s="189" t="str">
        <f t="shared" si="122"/>
        <v>1</v>
      </c>
      <c r="P278" s="140">
        <f t="shared" si="123"/>
        <v>0.38045512517396446</v>
      </c>
      <c r="Q278" s="357">
        <f t="shared" si="143"/>
        <v>5058</v>
      </c>
      <c r="R278" s="189" t="str">
        <f t="shared" si="124"/>
        <v>1</v>
      </c>
      <c r="S278" s="30">
        <f t="shared" si="125"/>
        <v>0.21086421811814732</v>
      </c>
      <c r="T278" s="140">
        <f t="shared" si="126"/>
        <v>0.17080856518201692</v>
      </c>
      <c r="U278" s="140">
        <f t="shared" si="127"/>
        <v>0.38045512517396446</v>
      </c>
      <c r="V278" s="140">
        <f t="shared" si="128"/>
        <v>0.21086421811814732</v>
      </c>
      <c r="W278" s="353">
        <f t="shared" si="136"/>
        <v>18862781.999999996</v>
      </c>
      <c r="X278" s="353">
        <f t="shared" si="137"/>
        <v>5184140.7999999989</v>
      </c>
      <c r="Y278" s="353">
        <f t="shared" si="138"/>
        <v>70872.360000000015</v>
      </c>
      <c r="Z278" s="358" t="str">
        <f t="shared" si="129"/>
        <v>0</v>
      </c>
      <c r="AA278" s="358" t="str">
        <f t="shared" si="130"/>
        <v>0</v>
      </c>
      <c r="AB278" s="358" t="str">
        <f t="shared" si="131"/>
        <v>0</v>
      </c>
      <c r="AC278" s="358" t="str">
        <f t="shared" si="132"/>
        <v>0</v>
      </c>
      <c r="AD278" s="358" t="str">
        <f t="shared" si="133"/>
        <v>0</v>
      </c>
      <c r="AE278" s="358" t="str">
        <f t="shared" si="134"/>
        <v>0</v>
      </c>
      <c r="AF278" s="140">
        <f t="shared" si="139"/>
        <v>0.38045512517396446</v>
      </c>
      <c r="AG278" s="140">
        <f t="shared" si="144"/>
        <v>15.058480391133148</v>
      </c>
      <c r="AH278" s="140">
        <f t="shared" si="144"/>
        <v>18.678800388004223</v>
      </c>
      <c r="AI278" s="140">
        <f t="shared" si="144"/>
        <v>15.652641732287943</v>
      </c>
      <c r="AJ278" s="361">
        <f t="shared" si="145"/>
        <v>20.228491318357715</v>
      </c>
      <c r="AK278" s="380" t="str">
        <f t="shared" si="140"/>
        <v>Item(1040101001,939477)
Item(1040302001,2577071)
Item(1040410001,5058)</v>
      </c>
      <c r="AL278" s="359"/>
      <c r="CA278" s="5">
        <v>226</v>
      </c>
      <c r="CB278" s="5">
        <v>617440</v>
      </c>
      <c r="CC278" s="30">
        <f t="shared" si="119"/>
        <v>1.0116991643454039</v>
      </c>
      <c r="CD278" s="5">
        <v>1801770</v>
      </c>
      <c r="CE278" s="30">
        <f t="shared" si="120"/>
        <v>1.0122132773043151</v>
      </c>
      <c r="CF278" s="5">
        <v>0</v>
      </c>
      <c r="CG278" s="30">
        <v>0</v>
      </c>
      <c r="CI278" s="5">
        <v>226</v>
      </c>
      <c r="CJ278" s="5">
        <v>1076</v>
      </c>
      <c r="CK278" s="5">
        <v>801</v>
      </c>
      <c r="CL278" s="30">
        <f t="shared" si="116"/>
        <v>1.0075471698113208</v>
      </c>
      <c r="CM278" s="5">
        <v>1068</v>
      </c>
      <c r="CN278" s="140">
        <f t="shared" si="117"/>
        <v>1.0075471698113208</v>
      </c>
      <c r="CO278" s="5">
        <v>5975</v>
      </c>
      <c r="CP278" s="139">
        <f t="shared" si="118"/>
        <v>1.003864247311828</v>
      </c>
    </row>
    <row r="279" spans="2:94" x14ac:dyDescent="0.3">
      <c r="B279" s="5">
        <f t="shared" si="146"/>
        <v>258</v>
      </c>
      <c r="C279" s="5">
        <v>4</v>
      </c>
      <c r="D279" s="5">
        <f>VLOOKUP(B279,'DB-캐릭터별 스테이지 매칭'!$E$3:$F$302,2,0)</f>
        <v>1331</v>
      </c>
      <c r="E279" s="5">
        <f>VLOOKUP(D279,'DB-방치 재화'!$B$3:$I$1698,5,0)</f>
        <v>977</v>
      </c>
      <c r="F279" s="5">
        <f>VLOOKUP(D279,'DB-방치 재화'!$B$3:$I$1698,6,0)</f>
        <v>1303</v>
      </c>
      <c r="G279" s="355">
        <f>VLOOKUP(D279,'DB-방치 재화'!$B$3:$I$1698,7,0)</f>
        <v>4.6597222222222223</v>
      </c>
      <c r="H279" s="5">
        <f>INT(VLOOKUP(B279,'주요 재화 수급처 관리'!$C$269:$Q$329,15,0))</f>
        <v>5500175</v>
      </c>
      <c r="I279" s="5">
        <f>INT(VLOOKUP(B279,'주요 재화 수급처 관리'!$C$331:$Q$630,15,0))</f>
        <v>6773653</v>
      </c>
      <c r="J279" s="5">
        <f>INT(VLOOKUP(B279,'주요 재화 수급처 관리'!$C$632:$Q$931,15,0))</f>
        <v>23987</v>
      </c>
      <c r="K279" s="356">
        <f t="shared" si="141"/>
        <v>939477</v>
      </c>
      <c r="L279" s="5">
        <f t="shared" si="121"/>
        <v>1</v>
      </c>
      <c r="M279" s="140">
        <f t="shared" si="135"/>
        <v>0.17080856518201692</v>
      </c>
      <c r="N279" s="357">
        <f t="shared" si="142"/>
        <v>2577071</v>
      </c>
      <c r="O279" s="189" t="str">
        <f t="shared" si="122"/>
        <v>1</v>
      </c>
      <c r="P279" s="140">
        <f t="shared" si="123"/>
        <v>0.38045512517396446</v>
      </c>
      <c r="Q279" s="357">
        <f t="shared" si="143"/>
        <v>5058</v>
      </c>
      <c r="R279" s="189" t="str">
        <f t="shared" si="124"/>
        <v>1</v>
      </c>
      <c r="S279" s="30">
        <f t="shared" si="125"/>
        <v>0.21086421811814732</v>
      </c>
      <c r="T279" s="140">
        <f t="shared" si="126"/>
        <v>0.17080856518201692</v>
      </c>
      <c r="U279" s="140">
        <f t="shared" si="127"/>
        <v>0.38045512517396446</v>
      </c>
      <c r="V279" s="140">
        <f t="shared" si="128"/>
        <v>0.21086421811814732</v>
      </c>
      <c r="W279" s="353">
        <f t="shared" si="136"/>
        <v>19023339.999999996</v>
      </c>
      <c r="X279" s="353">
        <f t="shared" si="137"/>
        <v>3961800.399999999</v>
      </c>
      <c r="Y279" s="353">
        <f t="shared" si="138"/>
        <v>70611.760000000009</v>
      </c>
      <c r="Z279" s="358" t="str">
        <f t="shared" si="129"/>
        <v>0</v>
      </c>
      <c r="AA279" s="358" t="str">
        <f t="shared" si="130"/>
        <v>0</v>
      </c>
      <c r="AB279" s="358" t="str">
        <f t="shared" si="131"/>
        <v>0</v>
      </c>
      <c r="AC279" s="358" t="str">
        <f t="shared" si="132"/>
        <v>0</v>
      </c>
      <c r="AD279" s="358" t="str">
        <f t="shared" si="133"/>
        <v>0</v>
      </c>
      <c r="AE279" s="358" t="str">
        <f t="shared" si="134"/>
        <v>0</v>
      </c>
      <c r="AF279" s="140">
        <f t="shared" si="139"/>
        <v>0.38045512517396446</v>
      </c>
      <c r="AG279" s="140">
        <f t="shared" si="144"/>
        <v>15.229288956315166</v>
      </c>
      <c r="AH279" s="140">
        <f t="shared" si="144"/>
        <v>19.059255513178186</v>
      </c>
      <c r="AI279" s="140">
        <f t="shared" si="144"/>
        <v>15.86350595040609</v>
      </c>
      <c r="AJ279" s="361">
        <f t="shared" si="145"/>
        <v>20.608946443531678</v>
      </c>
      <c r="AK279" s="380" t="str">
        <f t="shared" si="140"/>
        <v>Item(1040101001,939477)
Item(1040302001,2577071)
Item(1040410001,5058)</v>
      </c>
      <c r="AL279" s="359"/>
      <c r="CA279" s="5">
        <v>227</v>
      </c>
      <c r="CB279" s="5">
        <v>625450</v>
      </c>
      <c r="CC279" s="30">
        <f t="shared" si="119"/>
        <v>1.0129729204457114</v>
      </c>
      <c r="CD279" s="5">
        <v>1823720</v>
      </c>
      <c r="CE279" s="30">
        <f t="shared" si="120"/>
        <v>1.0121824650205076</v>
      </c>
      <c r="CF279" s="5">
        <v>0</v>
      </c>
      <c r="CG279" s="30">
        <v>0</v>
      </c>
      <c r="CI279" s="5">
        <v>227</v>
      </c>
      <c r="CJ279" s="5">
        <v>1084</v>
      </c>
      <c r="CK279" s="5">
        <v>806</v>
      </c>
      <c r="CL279" s="30">
        <f t="shared" si="116"/>
        <v>1.0062421972534332</v>
      </c>
      <c r="CM279" s="5">
        <v>1075</v>
      </c>
      <c r="CN279" s="140">
        <f t="shared" si="117"/>
        <v>1.0065543071161049</v>
      </c>
      <c r="CO279" s="5">
        <v>5999</v>
      </c>
      <c r="CP279" s="139">
        <f t="shared" si="118"/>
        <v>1.0040167364016737</v>
      </c>
    </row>
    <row r="280" spans="2:94" x14ac:dyDescent="0.3">
      <c r="B280" s="5">
        <f t="shared" si="146"/>
        <v>258</v>
      </c>
      <c r="C280" s="5">
        <v>5</v>
      </c>
      <c r="D280" s="5">
        <f>VLOOKUP(B280,'DB-캐릭터별 스테이지 매칭'!$E$3:$F$302,2,0)</f>
        <v>1331</v>
      </c>
      <c r="E280" s="5">
        <f>VLOOKUP(D280,'DB-방치 재화'!$B$3:$I$1698,5,0)</f>
        <v>977</v>
      </c>
      <c r="F280" s="5">
        <f>VLOOKUP(D280,'DB-방치 재화'!$B$3:$I$1698,6,0)</f>
        <v>1303</v>
      </c>
      <c r="G280" s="355">
        <f>VLOOKUP(D280,'DB-방치 재화'!$B$3:$I$1698,7,0)</f>
        <v>4.6597222222222223</v>
      </c>
      <c r="H280" s="5">
        <f>INT(VLOOKUP(B280,'주요 재화 수급처 관리'!$C$269:$Q$329,15,0))</f>
        <v>5500175</v>
      </c>
      <c r="I280" s="5">
        <f>INT(VLOOKUP(B280,'주요 재화 수급처 관리'!$C$331:$Q$630,15,0))</f>
        <v>6773653</v>
      </c>
      <c r="J280" s="5">
        <f>INT(VLOOKUP(B280,'주요 재화 수급처 관리'!$C$632:$Q$931,15,0))</f>
        <v>23987</v>
      </c>
      <c r="K280" s="356">
        <f t="shared" si="141"/>
        <v>939477</v>
      </c>
      <c r="L280" s="5">
        <f t="shared" si="121"/>
        <v>1</v>
      </c>
      <c r="M280" s="140">
        <f t="shared" si="135"/>
        <v>0.17080856518201692</v>
      </c>
      <c r="N280" s="357">
        <f t="shared" si="142"/>
        <v>2577071</v>
      </c>
      <c r="O280" s="189" t="str">
        <f t="shared" si="122"/>
        <v>1</v>
      </c>
      <c r="P280" s="140">
        <f t="shared" si="123"/>
        <v>0.38045512517396446</v>
      </c>
      <c r="Q280" s="357">
        <f t="shared" si="143"/>
        <v>5058</v>
      </c>
      <c r="R280" s="189" t="str">
        <f t="shared" si="124"/>
        <v>1</v>
      </c>
      <c r="S280" s="30">
        <f t="shared" si="125"/>
        <v>0.21086421811814732</v>
      </c>
      <c r="T280" s="140">
        <f t="shared" si="126"/>
        <v>0.17080856518201692</v>
      </c>
      <c r="U280" s="140">
        <f t="shared" si="127"/>
        <v>0.38045512517396446</v>
      </c>
      <c r="V280" s="140">
        <f t="shared" si="128"/>
        <v>0.21086421811814732</v>
      </c>
      <c r="W280" s="353">
        <f t="shared" si="136"/>
        <v>19183897.999999996</v>
      </c>
      <c r="X280" s="353">
        <f t="shared" si="137"/>
        <v>2739459.9999999991</v>
      </c>
      <c r="Y280" s="353">
        <f t="shared" si="138"/>
        <v>70351.16</v>
      </c>
      <c r="Z280" s="358" t="str">
        <f t="shared" si="129"/>
        <v>0</v>
      </c>
      <c r="AA280" s="358" t="str">
        <f t="shared" si="130"/>
        <v>0</v>
      </c>
      <c r="AB280" s="358" t="str">
        <f t="shared" si="131"/>
        <v>0</v>
      </c>
      <c r="AC280" s="358" t="str">
        <f t="shared" si="132"/>
        <v>0</v>
      </c>
      <c r="AD280" s="358" t="str">
        <f t="shared" si="133"/>
        <v>0</v>
      </c>
      <c r="AE280" s="358" t="str">
        <f t="shared" si="134"/>
        <v>0</v>
      </c>
      <c r="AF280" s="140">
        <f t="shared" si="139"/>
        <v>0.38045512517396446</v>
      </c>
      <c r="AG280" s="140">
        <f t="shared" si="144"/>
        <v>15.400097521497184</v>
      </c>
      <c r="AH280" s="140">
        <f t="shared" si="144"/>
        <v>19.43971063835215</v>
      </c>
      <c r="AI280" s="140">
        <f t="shared" si="144"/>
        <v>16.074370168524236</v>
      </c>
      <c r="AJ280" s="361">
        <f t="shared" si="145"/>
        <v>20.989401568705642</v>
      </c>
      <c r="AK280" s="380" t="str">
        <f t="shared" si="140"/>
        <v>Item(1040101001,939477)
Item(1040302001,2577071)
Item(1040410001,5058)</v>
      </c>
      <c r="AL280" s="359"/>
      <c r="CA280" s="5">
        <v>228</v>
      </c>
      <c r="CB280" s="5">
        <v>632030</v>
      </c>
      <c r="CC280" s="30">
        <f t="shared" si="119"/>
        <v>1.0105204252937885</v>
      </c>
      <c r="CD280" s="5">
        <v>1845860</v>
      </c>
      <c r="CE280" s="30">
        <f t="shared" si="120"/>
        <v>1.0121400214945278</v>
      </c>
      <c r="CF280" s="5">
        <v>0</v>
      </c>
      <c r="CG280" s="30">
        <v>0</v>
      </c>
      <c r="CI280" s="5">
        <v>228</v>
      </c>
      <c r="CJ280" s="5">
        <v>1091</v>
      </c>
      <c r="CK280" s="5">
        <v>812</v>
      </c>
      <c r="CL280" s="30">
        <f t="shared" si="116"/>
        <v>1.0074441687344913</v>
      </c>
      <c r="CM280" s="5">
        <v>1082</v>
      </c>
      <c r="CN280" s="140">
        <f t="shared" si="117"/>
        <v>1.0065116279069768</v>
      </c>
      <c r="CO280" s="5">
        <v>6019</v>
      </c>
      <c r="CP280" s="139">
        <f t="shared" si="118"/>
        <v>1.0033338889814969</v>
      </c>
    </row>
    <row r="281" spans="2:94" x14ac:dyDescent="0.3">
      <c r="B281" s="5">
        <f t="shared" si="146"/>
        <v>259</v>
      </c>
      <c r="C281" s="5">
        <v>1</v>
      </c>
      <c r="D281" s="5">
        <f>VLOOKUP(B281,'DB-캐릭터별 스테이지 매칭'!$E$3:$F$302,2,0)</f>
        <v>1339</v>
      </c>
      <c r="E281" s="5">
        <f>VLOOKUP(D281,'DB-방치 재화'!$B$3:$I$1698,5,0)</f>
        <v>982</v>
      </c>
      <c r="F281" s="5">
        <f>VLOOKUP(D281,'DB-방치 재화'!$B$3:$I$1698,6,0)</f>
        <v>1309</v>
      </c>
      <c r="G281" s="355">
        <f>VLOOKUP(D281,'DB-방치 재화'!$B$3:$I$1698,7,0)</f>
        <v>4.6756944444444448</v>
      </c>
      <c r="H281" s="5">
        <f>INT(VLOOKUP(B281,'주요 재화 수급처 관리'!$C$269:$Q$329,15,0))</f>
        <v>5524648</v>
      </c>
      <c r="I281" s="5">
        <f>INT(VLOOKUP(B281,'주요 재화 수급처 관리'!$C$331:$Q$630,15,0))</f>
        <v>6803021</v>
      </c>
      <c r="J281" s="5">
        <f>INT(VLOOKUP(B281,'주요 재화 수급처 관리'!$C$632:$Q$931,15,0))</f>
        <v>24063</v>
      </c>
      <c r="K281" s="356">
        <f t="shared" si="141"/>
        <v>944175</v>
      </c>
      <c r="L281" s="5">
        <f t="shared" si="121"/>
        <v>1.0049999999999999</v>
      </c>
      <c r="M281" s="140">
        <f t="shared" si="135"/>
        <v>0.170902290969488</v>
      </c>
      <c r="N281" s="357">
        <f t="shared" si="142"/>
        <v>2783237</v>
      </c>
      <c r="O281" s="189">
        <f t="shared" si="122"/>
        <v>1.08</v>
      </c>
      <c r="P281" s="140">
        <f t="shared" si="123"/>
        <v>0.4091178022234534</v>
      </c>
      <c r="Q281" s="357">
        <f t="shared" si="143"/>
        <v>5311</v>
      </c>
      <c r="R281" s="189">
        <f t="shared" si="124"/>
        <v>1.05</v>
      </c>
      <c r="S281" s="30">
        <f t="shared" si="125"/>
        <v>0.2207122968873374</v>
      </c>
      <c r="T281" s="140">
        <f t="shared" si="126"/>
        <v>0.170902290969488</v>
      </c>
      <c r="U281" s="140">
        <f t="shared" si="127"/>
        <v>0.4091178022234534</v>
      </c>
      <c r="V281" s="140">
        <f t="shared" si="128"/>
        <v>0.2207122968873374</v>
      </c>
      <c r="W281" s="353">
        <f t="shared" si="136"/>
        <v>19344652.599999998</v>
      </c>
      <c r="X281" s="353">
        <f t="shared" si="137"/>
        <v>1316827.1999999993</v>
      </c>
      <c r="Y281" s="353">
        <f t="shared" si="138"/>
        <v>69852.760000000009</v>
      </c>
      <c r="Z281" s="358" t="str">
        <f t="shared" si="129"/>
        <v>0</v>
      </c>
      <c r="AA281" s="358" t="str">
        <f t="shared" si="130"/>
        <v>0</v>
      </c>
      <c r="AB281" s="358" t="str">
        <f t="shared" si="131"/>
        <v>0</v>
      </c>
      <c r="AC281" s="358" t="str">
        <f t="shared" si="132"/>
        <v>0</v>
      </c>
      <c r="AD281" s="358" t="str">
        <f t="shared" si="133"/>
        <v>0</v>
      </c>
      <c r="AE281" s="358" t="str">
        <f t="shared" si="134"/>
        <v>0</v>
      </c>
      <c r="AF281" s="140">
        <f t="shared" si="139"/>
        <v>0.4091178022234534</v>
      </c>
      <c r="AG281" s="140">
        <f t="shared" si="144"/>
        <v>15.570999812466672</v>
      </c>
      <c r="AH281" s="140">
        <f t="shared" si="144"/>
        <v>19.848828440575602</v>
      </c>
      <c r="AI281" s="140">
        <f t="shared" si="144"/>
        <v>16.295082465411575</v>
      </c>
      <c r="AJ281" s="361">
        <f t="shared" si="145"/>
        <v>21.398519370929094</v>
      </c>
      <c r="AK281" s="380" t="str">
        <f t="shared" si="140"/>
        <v>Item(1040101001,944175)
Item(1040302001,2783237)
Item(1040410001,5311)</v>
      </c>
      <c r="AL281" s="359"/>
      <c r="CA281" s="5">
        <v>229</v>
      </c>
      <c r="CB281" s="5">
        <v>640100</v>
      </c>
      <c r="CC281" s="30">
        <f t="shared" si="119"/>
        <v>1.0127683812477255</v>
      </c>
      <c r="CD281" s="5">
        <v>1868210</v>
      </c>
      <c r="CE281" s="30">
        <f t="shared" si="120"/>
        <v>1.0121081772182072</v>
      </c>
      <c r="CF281" s="5">
        <v>0</v>
      </c>
      <c r="CG281" s="30">
        <v>0</v>
      </c>
      <c r="CI281" s="5">
        <v>229</v>
      </c>
      <c r="CJ281" s="5">
        <v>1099</v>
      </c>
      <c r="CK281" s="5">
        <v>816</v>
      </c>
      <c r="CL281" s="30">
        <f t="shared" si="116"/>
        <v>1.0049261083743843</v>
      </c>
      <c r="CM281" s="5">
        <v>1089</v>
      </c>
      <c r="CN281" s="140">
        <f t="shared" si="117"/>
        <v>1.0064695009242144</v>
      </c>
      <c r="CO281" s="5">
        <v>6042</v>
      </c>
      <c r="CP281" s="139">
        <f t="shared" si="118"/>
        <v>1.0038212327629175</v>
      </c>
    </row>
    <row r="282" spans="2:94" x14ac:dyDescent="0.3">
      <c r="B282" s="5">
        <f t="shared" si="146"/>
        <v>259</v>
      </c>
      <c r="C282" s="5">
        <v>2</v>
      </c>
      <c r="D282" s="5">
        <f>VLOOKUP(B282,'DB-캐릭터별 스테이지 매칭'!$E$3:$F$302,2,0)</f>
        <v>1339</v>
      </c>
      <c r="E282" s="5">
        <f>VLOOKUP(D282,'DB-방치 재화'!$B$3:$I$1698,5,0)</f>
        <v>982</v>
      </c>
      <c r="F282" s="5">
        <f>VLOOKUP(D282,'DB-방치 재화'!$B$3:$I$1698,6,0)</f>
        <v>1309</v>
      </c>
      <c r="G282" s="355">
        <f>VLOOKUP(D282,'DB-방치 재화'!$B$3:$I$1698,7,0)</f>
        <v>4.6756944444444448</v>
      </c>
      <c r="H282" s="5">
        <f>INT(VLOOKUP(B282,'주요 재화 수급처 관리'!$C$269:$Q$329,15,0))</f>
        <v>5524648</v>
      </c>
      <c r="I282" s="5">
        <f>INT(VLOOKUP(B282,'주요 재화 수급처 관리'!$C$331:$Q$630,15,0))</f>
        <v>6803021</v>
      </c>
      <c r="J282" s="5">
        <f>INT(VLOOKUP(B282,'주요 재화 수급처 관리'!$C$632:$Q$931,15,0))</f>
        <v>24063</v>
      </c>
      <c r="K282" s="356">
        <f t="shared" si="141"/>
        <v>944175</v>
      </c>
      <c r="L282" s="5">
        <f t="shared" si="121"/>
        <v>1</v>
      </c>
      <c r="M282" s="140">
        <f t="shared" si="135"/>
        <v>0.170902290969488</v>
      </c>
      <c r="N282" s="357">
        <f t="shared" si="142"/>
        <v>2783237</v>
      </c>
      <c r="O282" s="189" t="str">
        <f t="shared" si="122"/>
        <v>1</v>
      </c>
      <c r="P282" s="140">
        <f t="shared" si="123"/>
        <v>0.4091178022234534</v>
      </c>
      <c r="Q282" s="357">
        <f t="shared" si="143"/>
        <v>5311</v>
      </c>
      <c r="R282" s="189" t="str">
        <f t="shared" si="124"/>
        <v>1</v>
      </c>
      <c r="S282" s="30">
        <f t="shared" si="125"/>
        <v>0.2207122968873374</v>
      </c>
      <c r="T282" s="140">
        <f t="shared" si="126"/>
        <v>0.170902290969488</v>
      </c>
      <c r="U282" s="140">
        <f t="shared" si="127"/>
        <v>0.4091178022234534</v>
      </c>
      <c r="V282" s="140">
        <f t="shared" si="128"/>
        <v>0.2207122968873374</v>
      </c>
      <c r="W282" s="353">
        <f t="shared" si="136"/>
        <v>19505407.199999999</v>
      </c>
      <c r="X282" s="353">
        <f t="shared" si="137"/>
        <v>-105805.60000000056</v>
      </c>
      <c r="Y282" s="353">
        <f t="shared" si="138"/>
        <v>69354.360000000015</v>
      </c>
      <c r="Z282" s="358" t="str">
        <f t="shared" si="129"/>
        <v>0</v>
      </c>
      <c r="AA282" s="358">
        <f t="shared" si="130"/>
        <v>1.5552737526460752E-2</v>
      </c>
      <c r="AB282" s="358" t="str">
        <f t="shared" si="131"/>
        <v>0</v>
      </c>
      <c r="AC282" s="358" t="str">
        <f t="shared" si="132"/>
        <v>0</v>
      </c>
      <c r="AD282" s="358">
        <f t="shared" si="133"/>
        <v>5.6131482896189078E-2</v>
      </c>
      <c r="AE282" s="358" t="str">
        <f t="shared" si="134"/>
        <v>0</v>
      </c>
      <c r="AF282" s="140">
        <f t="shared" si="139"/>
        <v>0.4091178022234534</v>
      </c>
      <c r="AG282" s="140">
        <f t="shared" si="144"/>
        <v>15.741902103436161</v>
      </c>
      <c r="AH282" s="140">
        <f t="shared" si="144"/>
        <v>20.257946242799054</v>
      </c>
      <c r="AI282" s="140">
        <f t="shared" si="144"/>
        <v>16.515794762298913</v>
      </c>
      <c r="AJ282" s="361">
        <f t="shared" si="145"/>
        <v>21.807637173152546</v>
      </c>
      <c r="AK282" s="380" t="str">
        <f t="shared" si="140"/>
        <v>Item(1040101001,944175)
Item(1040302001,2783237)
Item(1040410001,5311)</v>
      </c>
      <c r="AL282" s="359"/>
      <c r="CA282" s="5">
        <v>230</v>
      </c>
      <c r="CB282" s="5">
        <v>647850</v>
      </c>
      <c r="CC282" s="30">
        <f t="shared" si="119"/>
        <v>1.0121074832057491</v>
      </c>
      <c r="CD282" s="5">
        <v>1892230</v>
      </c>
      <c r="CE282" s="30">
        <f t="shared" si="120"/>
        <v>1.0128572269712719</v>
      </c>
      <c r="CF282" s="5">
        <v>79200</v>
      </c>
      <c r="CG282" s="30">
        <v>0</v>
      </c>
      <c r="CI282" s="5">
        <v>230</v>
      </c>
      <c r="CJ282" s="5">
        <v>1107</v>
      </c>
      <c r="CK282" s="5">
        <v>822</v>
      </c>
      <c r="CL282" s="30">
        <f t="shared" si="116"/>
        <v>1.0073529411764706</v>
      </c>
      <c r="CM282" s="5">
        <v>1096</v>
      </c>
      <c r="CN282" s="140">
        <f t="shared" si="117"/>
        <v>1.0064279155188247</v>
      </c>
      <c r="CO282" s="5">
        <v>6065</v>
      </c>
      <c r="CP282" s="139">
        <f t="shared" si="118"/>
        <v>1.0038066865276398</v>
      </c>
    </row>
    <row r="283" spans="2:94" x14ac:dyDescent="0.3">
      <c r="B283" s="5">
        <f t="shared" si="146"/>
        <v>259</v>
      </c>
      <c r="C283" s="5">
        <v>3</v>
      </c>
      <c r="D283" s="5">
        <f>VLOOKUP(B283,'DB-캐릭터별 스테이지 매칭'!$E$3:$F$302,2,0)</f>
        <v>1339</v>
      </c>
      <c r="E283" s="5">
        <f>VLOOKUP(D283,'DB-방치 재화'!$B$3:$I$1698,5,0)</f>
        <v>982</v>
      </c>
      <c r="F283" s="5">
        <f>VLOOKUP(D283,'DB-방치 재화'!$B$3:$I$1698,6,0)</f>
        <v>1309</v>
      </c>
      <c r="G283" s="355">
        <f>VLOOKUP(D283,'DB-방치 재화'!$B$3:$I$1698,7,0)</f>
        <v>4.6756944444444448</v>
      </c>
      <c r="H283" s="5">
        <f>INT(VLOOKUP(B283,'주요 재화 수급처 관리'!$C$269:$Q$329,15,0))</f>
        <v>5524648</v>
      </c>
      <c r="I283" s="5">
        <f>INT(VLOOKUP(B283,'주요 재화 수급처 관리'!$C$331:$Q$630,15,0))</f>
        <v>6803021</v>
      </c>
      <c r="J283" s="5">
        <f>INT(VLOOKUP(B283,'주요 재화 수급처 관리'!$C$632:$Q$931,15,0))</f>
        <v>24063</v>
      </c>
      <c r="K283" s="356">
        <f t="shared" si="141"/>
        <v>944175</v>
      </c>
      <c r="L283" s="5">
        <f t="shared" si="121"/>
        <v>1</v>
      </c>
      <c r="M283" s="140">
        <f t="shared" si="135"/>
        <v>0.170902290969488</v>
      </c>
      <c r="N283" s="357">
        <f t="shared" si="142"/>
        <v>2783237</v>
      </c>
      <c r="O283" s="189" t="str">
        <f t="shared" si="122"/>
        <v>1</v>
      </c>
      <c r="P283" s="140">
        <f t="shared" si="123"/>
        <v>0.4091178022234534</v>
      </c>
      <c r="Q283" s="357">
        <f t="shared" si="143"/>
        <v>5311</v>
      </c>
      <c r="R283" s="189" t="str">
        <f t="shared" si="124"/>
        <v>1</v>
      </c>
      <c r="S283" s="30">
        <f t="shared" si="125"/>
        <v>0.2207122968873374</v>
      </c>
      <c r="T283" s="140">
        <f t="shared" si="126"/>
        <v>0.170902290969488</v>
      </c>
      <c r="U283" s="140">
        <f t="shared" si="127"/>
        <v>0.4091178022234534</v>
      </c>
      <c r="V283" s="140">
        <f t="shared" si="128"/>
        <v>0.2207122968873374</v>
      </c>
      <c r="W283" s="353">
        <f t="shared" si="136"/>
        <v>19666161.800000001</v>
      </c>
      <c r="X283" s="353">
        <f t="shared" si="137"/>
        <v>-1528438.4000000004</v>
      </c>
      <c r="Y283" s="353">
        <f t="shared" si="138"/>
        <v>68855.960000000021</v>
      </c>
      <c r="Z283" s="358" t="str">
        <f t="shared" si="129"/>
        <v>0</v>
      </c>
      <c r="AA283" s="358">
        <f t="shared" si="130"/>
        <v>0.22467053974991411</v>
      </c>
      <c r="AB283" s="358" t="str">
        <f t="shared" si="131"/>
        <v>0</v>
      </c>
      <c r="AC283" s="358" t="str">
        <f t="shared" si="132"/>
        <v>0</v>
      </c>
      <c r="AD283" s="358">
        <f t="shared" si="133"/>
        <v>0.81085985909515346</v>
      </c>
      <c r="AE283" s="358" t="str">
        <f t="shared" si="134"/>
        <v>0</v>
      </c>
      <c r="AF283" s="140">
        <f t="shared" si="139"/>
        <v>0.4091178022234534</v>
      </c>
      <c r="AG283" s="140">
        <f t="shared" si="144"/>
        <v>15.912804394405649</v>
      </c>
      <c r="AH283" s="140">
        <f t="shared" si="144"/>
        <v>20.667064045022506</v>
      </c>
      <c r="AI283" s="140">
        <f t="shared" si="144"/>
        <v>16.736507059186252</v>
      </c>
      <c r="AJ283" s="361">
        <f t="shared" si="145"/>
        <v>22.216754975375999</v>
      </c>
      <c r="AK283" s="380" t="str">
        <f t="shared" si="140"/>
        <v>Item(1040101001,944175)
Item(1040302001,2783237)
Item(1040410001,5311)</v>
      </c>
      <c r="AL283" s="359"/>
      <c r="CA283" s="5">
        <v>231</v>
      </c>
      <c r="CB283" s="5">
        <v>656110</v>
      </c>
      <c r="CC283" s="30">
        <f t="shared" si="119"/>
        <v>1.0127498649378714</v>
      </c>
      <c r="CD283" s="5">
        <v>1916640</v>
      </c>
      <c r="CE283" s="30">
        <f t="shared" si="120"/>
        <v>1.0129001231351369</v>
      </c>
      <c r="CF283" s="5">
        <v>0</v>
      </c>
      <c r="CG283" s="30">
        <v>0</v>
      </c>
      <c r="CI283" s="5">
        <v>231</v>
      </c>
      <c r="CJ283" s="5">
        <v>1114</v>
      </c>
      <c r="CK283" s="5">
        <v>827</v>
      </c>
      <c r="CL283" s="30">
        <f t="shared" si="116"/>
        <v>1.0060827250608273</v>
      </c>
      <c r="CM283" s="5">
        <v>1103</v>
      </c>
      <c r="CN283" s="140">
        <f t="shared" si="117"/>
        <v>1.0063868613138687</v>
      </c>
      <c r="CO283" s="5">
        <v>6085</v>
      </c>
      <c r="CP283" s="139">
        <f t="shared" si="118"/>
        <v>1.0032976092333059</v>
      </c>
    </row>
    <row r="284" spans="2:94" x14ac:dyDescent="0.3">
      <c r="B284" s="5">
        <f t="shared" si="146"/>
        <v>259</v>
      </c>
      <c r="C284" s="5">
        <v>4</v>
      </c>
      <c r="D284" s="5">
        <f>VLOOKUP(B284,'DB-캐릭터별 스테이지 매칭'!$E$3:$F$302,2,0)</f>
        <v>1339</v>
      </c>
      <c r="E284" s="5">
        <f>VLOOKUP(D284,'DB-방치 재화'!$B$3:$I$1698,5,0)</f>
        <v>982</v>
      </c>
      <c r="F284" s="5">
        <f>VLOOKUP(D284,'DB-방치 재화'!$B$3:$I$1698,6,0)</f>
        <v>1309</v>
      </c>
      <c r="G284" s="355">
        <f>VLOOKUP(D284,'DB-방치 재화'!$B$3:$I$1698,7,0)</f>
        <v>4.6756944444444448</v>
      </c>
      <c r="H284" s="5">
        <f>INT(VLOOKUP(B284,'주요 재화 수급처 관리'!$C$269:$Q$329,15,0))</f>
        <v>5524648</v>
      </c>
      <c r="I284" s="5">
        <f>INT(VLOOKUP(B284,'주요 재화 수급처 관리'!$C$331:$Q$630,15,0))</f>
        <v>6803021</v>
      </c>
      <c r="J284" s="5">
        <f>INT(VLOOKUP(B284,'주요 재화 수급처 관리'!$C$632:$Q$931,15,0))</f>
        <v>24063</v>
      </c>
      <c r="K284" s="356">
        <f t="shared" si="141"/>
        <v>944175</v>
      </c>
      <c r="L284" s="5">
        <f t="shared" si="121"/>
        <v>1</v>
      </c>
      <c r="M284" s="140">
        <f t="shared" si="135"/>
        <v>0.170902290969488</v>
      </c>
      <c r="N284" s="357">
        <f t="shared" si="142"/>
        <v>2783237</v>
      </c>
      <c r="O284" s="189" t="str">
        <f t="shared" si="122"/>
        <v>1</v>
      </c>
      <c r="P284" s="140">
        <f t="shared" si="123"/>
        <v>0.4091178022234534</v>
      </c>
      <c r="Q284" s="357">
        <f t="shared" si="143"/>
        <v>5311</v>
      </c>
      <c r="R284" s="189" t="str">
        <f t="shared" si="124"/>
        <v>1</v>
      </c>
      <c r="S284" s="30">
        <f t="shared" si="125"/>
        <v>0.2207122968873374</v>
      </c>
      <c r="T284" s="140">
        <f t="shared" si="126"/>
        <v>0.170902290969488</v>
      </c>
      <c r="U284" s="140">
        <f t="shared" si="127"/>
        <v>0.4091178022234534</v>
      </c>
      <c r="V284" s="140">
        <f t="shared" si="128"/>
        <v>0.2207122968873374</v>
      </c>
      <c r="W284" s="353">
        <f t="shared" si="136"/>
        <v>19826916.400000002</v>
      </c>
      <c r="X284" s="353">
        <f t="shared" si="137"/>
        <v>-2951071.2</v>
      </c>
      <c r="Y284" s="353">
        <f t="shared" si="138"/>
        <v>68357.560000000027</v>
      </c>
      <c r="Z284" s="358" t="str">
        <f t="shared" si="129"/>
        <v>0</v>
      </c>
      <c r="AA284" s="358">
        <f t="shared" si="130"/>
        <v>0.43378834197336746</v>
      </c>
      <c r="AB284" s="358" t="str">
        <f t="shared" si="131"/>
        <v>0</v>
      </c>
      <c r="AC284" s="358" t="str">
        <f t="shared" si="132"/>
        <v>0</v>
      </c>
      <c r="AD284" s="358">
        <f t="shared" si="133"/>
        <v>1.5655882352941177</v>
      </c>
      <c r="AE284" s="358" t="str">
        <f t="shared" si="134"/>
        <v>0</v>
      </c>
      <c r="AF284" s="140">
        <f t="shared" si="139"/>
        <v>0.4091178022234534</v>
      </c>
      <c r="AG284" s="140">
        <f t="shared" si="144"/>
        <v>16.083706685375137</v>
      </c>
      <c r="AH284" s="140">
        <f t="shared" si="144"/>
        <v>21.076181847245959</v>
      </c>
      <c r="AI284" s="140">
        <f t="shared" si="144"/>
        <v>16.95721935607359</v>
      </c>
      <c r="AJ284" s="361">
        <f t="shared" si="145"/>
        <v>22.625872777599451</v>
      </c>
      <c r="AK284" s="380" t="str">
        <f t="shared" si="140"/>
        <v>Item(1040101001,944175)
Item(1040302001,2783237)
Item(1040410001,5311)</v>
      </c>
      <c r="AL284" s="359"/>
      <c r="CA284" s="5">
        <v>232</v>
      </c>
      <c r="CB284" s="5">
        <v>664440</v>
      </c>
      <c r="CC284" s="30">
        <f t="shared" si="119"/>
        <v>1.0126960418222555</v>
      </c>
      <c r="CD284" s="5">
        <v>1939610</v>
      </c>
      <c r="CE284" s="30">
        <f t="shared" si="120"/>
        <v>1.0119845145671591</v>
      </c>
      <c r="CF284" s="5">
        <v>0</v>
      </c>
      <c r="CG284" s="30">
        <v>0</v>
      </c>
      <c r="CI284" s="5">
        <v>232</v>
      </c>
      <c r="CJ284" s="5">
        <v>1122</v>
      </c>
      <c r="CK284" s="5">
        <v>833</v>
      </c>
      <c r="CL284" s="30">
        <f t="shared" si="116"/>
        <v>1.0072551390568318</v>
      </c>
      <c r="CM284" s="5">
        <v>1111</v>
      </c>
      <c r="CN284" s="140">
        <f t="shared" si="117"/>
        <v>1.0072529465095195</v>
      </c>
      <c r="CO284" s="5">
        <v>6108</v>
      </c>
      <c r="CP284" s="139">
        <f t="shared" si="118"/>
        <v>1.0037797863599014</v>
      </c>
    </row>
    <row r="285" spans="2:94" x14ac:dyDescent="0.3">
      <c r="B285" s="5">
        <f t="shared" si="146"/>
        <v>259</v>
      </c>
      <c r="C285" s="5">
        <v>5</v>
      </c>
      <c r="D285" s="5">
        <f>VLOOKUP(B285,'DB-캐릭터별 스테이지 매칭'!$E$3:$F$302,2,0)</f>
        <v>1339</v>
      </c>
      <c r="E285" s="5">
        <f>VLOOKUP(D285,'DB-방치 재화'!$B$3:$I$1698,5,0)</f>
        <v>982</v>
      </c>
      <c r="F285" s="5">
        <f>VLOOKUP(D285,'DB-방치 재화'!$B$3:$I$1698,6,0)</f>
        <v>1309</v>
      </c>
      <c r="G285" s="355">
        <f>VLOOKUP(D285,'DB-방치 재화'!$B$3:$I$1698,7,0)</f>
        <v>4.6756944444444448</v>
      </c>
      <c r="H285" s="5">
        <f>INT(VLOOKUP(B285,'주요 재화 수급처 관리'!$C$269:$Q$329,15,0))</f>
        <v>5524648</v>
      </c>
      <c r="I285" s="5">
        <f>INT(VLOOKUP(B285,'주요 재화 수급처 관리'!$C$331:$Q$630,15,0))</f>
        <v>6803021</v>
      </c>
      <c r="J285" s="5">
        <f>INT(VLOOKUP(B285,'주요 재화 수급처 관리'!$C$632:$Q$931,15,0))</f>
        <v>24063</v>
      </c>
      <c r="K285" s="356">
        <f t="shared" si="141"/>
        <v>944175</v>
      </c>
      <c r="L285" s="5">
        <f t="shared" si="121"/>
        <v>1</v>
      </c>
      <c r="M285" s="140">
        <f t="shared" si="135"/>
        <v>0.170902290969488</v>
      </c>
      <c r="N285" s="357">
        <f t="shared" si="142"/>
        <v>2783237</v>
      </c>
      <c r="O285" s="189" t="str">
        <f t="shared" si="122"/>
        <v>1</v>
      </c>
      <c r="P285" s="140">
        <f t="shared" si="123"/>
        <v>0.4091178022234534</v>
      </c>
      <c r="Q285" s="357">
        <f t="shared" si="143"/>
        <v>5311</v>
      </c>
      <c r="R285" s="189" t="str">
        <f t="shared" si="124"/>
        <v>1</v>
      </c>
      <c r="S285" s="30">
        <f t="shared" si="125"/>
        <v>0.2207122968873374</v>
      </c>
      <c r="T285" s="140">
        <f t="shared" si="126"/>
        <v>0.170902290969488</v>
      </c>
      <c r="U285" s="140">
        <f t="shared" si="127"/>
        <v>0.4091178022234534</v>
      </c>
      <c r="V285" s="140">
        <f t="shared" si="128"/>
        <v>0.2207122968873374</v>
      </c>
      <c r="W285" s="353">
        <f t="shared" si="136"/>
        <v>19987671.000000004</v>
      </c>
      <c r="X285" s="353">
        <f t="shared" si="137"/>
        <v>-4373704</v>
      </c>
      <c r="Y285" s="353">
        <f t="shared" si="138"/>
        <v>67859.160000000033</v>
      </c>
      <c r="Z285" s="358" t="str">
        <f t="shared" si="129"/>
        <v>0</v>
      </c>
      <c r="AA285" s="358">
        <f t="shared" si="130"/>
        <v>0.64290614419682079</v>
      </c>
      <c r="AB285" s="358" t="str">
        <f t="shared" si="131"/>
        <v>0</v>
      </c>
      <c r="AC285" s="358" t="str">
        <f t="shared" si="132"/>
        <v>0</v>
      </c>
      <c r="AD285" s="358">
        <f t="shared" si="133"/>
        <v>2.320316611493082</v>
      </c>
      <c r="AE285" s="358" t="str">
        <f t="shared" si="134"/>
        <v>0</v>
      </c>
      <c r="AF285" s="140">
        <f t="shared" si="139"/>
        <v>0.4091178022234534</v>
      </c>
      <c r="AG285" s="140">
        <f t="shared" si="144"/>
        <v>16.254608976344624</v>
      </c>
      <c r="AH285" s="140">
        <f t="shared" si="144"/>
        <v>21.485299649469411</v>
      </c>
      <c r="AI285" s="140">
        <f t="shared" si="144"/>
        <v>17.177931652960929</v>
      </c>
      <c r="AJ285" s="361">
        <f t="shared" si="145"/>
        <v>23.034990579822903</v>
      </c>
      <c r="AK285" s="380" t="str">
        <f t="shared" si="140"/>
        <v>Item(1040101001,944175)
Item(1040302001,2783237)
Item(1040410001,5311)</v>
      </c>
      <c r="AL285" s="359"/>
      <c r="CA285" s="5">
        <v>233</v>
      </c>
      <c r="CB285" s="5">
        <v>671340</v>
      </c>
      <c r="CC285" s="30">
        <f t="shared" si="119"/>
        <v>1.0103846848473903</v>
      </c>
      <c r="CD285" s="5">
        <v>1962790</v>
      </c>
      <c r="CE285" s="30">
        <f t="shared" si="120"/>
        <v>1.0119508560999375</v>
      </c>
      <c r="CF285" s="5">
        <v>0</v>
      </c>
      <c r="CG285" s="30">
        <v>0</v>
      </c>
      <c r="CI285" s="5">
        <v>233</v>
      </c>
      <c r="CJ285" s="5">
        <v>1130</v>
      </c>
      <c r="CK285" s="5">
        <v>839</v>
      </c>
      <c r="CL285" s="30">
        <f t="shared" si="116"/>
        <v>1.0072028811524609</v>
      </c>
      <c r="CM285" s="5">
        <v>1118</v>
      </c>
      <c r="CN285" s="140">
        <f t="shared" si="117"/>
        <v>1.0063006300630064</v>
      </c>
      <c r="CO285" s="5">
        <v>6131</v>
      </c>
      <c r="CP285" s="139">
        <f t="shared" si="118"/>
        <v>1.003765553372626</v>
      </c>
    </row>
    <row r="286" spans="2:94" x14ac:dyDescent="0.3">
      <c r="B286" s="5">
        <f t="shared" si="146"/>
        <v>260</v>
      </c>
      <c r="C286" s="5">
        <v>1</v>
      </c>
      <c r="D286" s="5">
        <f>VLOOKUP(B286,'DB-캐릭터별 스테이지 매칭'!$E$3:$F$302,2,0)</f>
        <v>1348</v>
      </c>
      <c r="E286" s="5">
        <f>VLOOKUP(D286,'DB-방치 재화'!$B$3:$I$1698,5,0)</f>
        <v>988</v>
      </c>
      <c r="F286" s="5">
        <f>VLOOKUP(D286,'DB-방치 재화'!$B$3:$I$1698,6,0)</f>
        <v>1318</v>
      </c>
      <c r="G286" s="355">
        <f>VLOOKUP(D286,'DB-방치 재화'!$B$3:$I$1698,7,0)</f>
        <v>4.6937499999999996</v>
      </c>
      <c r="H286" s="5">
        <f>INT(VLOOKUP(B286,'주요 재화 수급처 관리'!$C$269:$Q$329,15,0))</f>
        <v>5554015</v>
      </c>
      <c r="I286" s="5">
        <f>INT(VLOOKUP(B286,'주요 재화 수급처 관리'!$C$331:$Q$630,15,0))</f>
        <v>6847073</v>
      </c>
      <c r="J286" s="5">
        <f>INT(VLOOKUP(B286,'주요 재화 수급처 관리'!$C$632:$Q$931,15,0))</f>
        <v>24150</v>
      </c>
      <c r="K286" s="356">
        <f t="shared" si="141"/>
        <v>1038593</v>
      </c>
      <c r="L286" s="5">
        <f t="shared" si="121"/>
        <v>1.1000000000000001</v>
      </c>
      <c r="M286" s="140">
        <f t="shared" si="135"/>
        <v>0.18699859471031316</v>
      </c>
      <c r="N286" s="357">
        <f t="shared" si="142"/>
        <v>3005896</v>
      </c>
      <c r="O286" s="189">
        <f t="shared" si="122"/>
        <v>1.08</v>
      </c>
      <c r="P286" s="140">
        <f t="shared" si="123"/>
        <v>0.43900452061778805</v>
      </c>
      <c r="Q286" s="357">
        <f t="shared" si="143"/>
        <v>5577</v>
      </c>
      <c r="R286" s="189">
        <f t="shared" si="124"/>
        <v>1.05</v>
      </c>
      <c r="S286" s="30">
        <f t="shared" si="125"/>
        <v>0.23093167701863354</v>
      </c>
      <c r="T286" s="140">
        <f t="shared" si="126"/>
        <v>0.18699859471031316</v>
      </c>
      <c r="U286" s="140">
        <f t="shared" si="127"/>
        <v>0.43900452061778805</v>
      </c>
      <c r="V286" s="140">
        <f t="shared" si="128"/>
        <v>0.23093167701863354</v>
      </c>
      <c r="W286" s="353">
        <f t="shared" si="136"/>
        <v>20059881.000000004</v>
      </c>
      <c r="X286" s="353">
        <f t="shared" si="137"/>
        <v>-6010185.4000000004</v>
      </c>
      <c r="Y286" s="353">
        <f t="shared" si="138"/>
        <v>67112.160000000033</v>
      </c>
      <c r="Z286" s="358" t="str">
        <f t="shared" si="129"/>
        <v>0</v>
      </c>
      <c r="AA286" s="358">
        <f t="shared" si="130"/>
        <v>0.87777440082791591</v>
      </c>
      <c r="AB286" s="358" t="str">
        <f t="shared" si="131"/>
        <v>0</v>
      </c>
      <c r="AC286" s="358" t="str">
        <f t="shared" si="132"/>
        <v>0</v>
      </c>
      <c r="AD286" s="358">
        <f t="shared" si="133"/>
        <v>3.1667222011465186</v>
      </c>
      <c r="AE286" s="358" t="str">
        <f t="shared" si="134"/>
        <v>0</v>
      </c>
      <c r="AF286" s="140">
        <f t="shared" si="139"/>
        <v>0.43900452061778805</v>
      </c>
      <c r="AG286" s="140">
        <f t="shared" si="144"/>
        <v>16.441607571054938</v>
      </c>
      <c r="AH286" s="140">
        <f t="shared" si="144"/>
        <v>21.924304170087201</v>
      </c>
      <c r="AI286" s="140">
        <f t="shared" si="144"/>
        <v>17.408863329979564</v>
      </c>
      <c r="AJ286" s="361">
        <f t="shared" si="145"/>
        <v>23.473995100440693</v>
      </c>
      <c r="AK286" s="380" t="str">
        <f t="shared" si="140"/>
        <v>Item(1040101001,1038593)
Item(1040302001,3005896)
Item(1040410001,5577)</v>
      </c>
      <c r="AL286" s="359"/>
      <c r="CA286" s="5">
        <v>234</v>
      </c>
      <c r="CB286" s="5">
        <v>680960</v>
      </c>
      <c r="CC286" s="30">
        <f t="shared" si="119"/>
        <v>1.0143295498555129</v>
      </c>
      <c r="CD286" s="5">
        <v>1987460</v>
      </c>
      <c r="CE286" s="30">
        <f t="shared" si="120"/>
        <v>1.0125688433301576</v>
      </c>
      <c r="CF286" s="5">
        <v>0</v>
      </c>
      <c r="CG286" s="30">
        <v>0</v>
      </c>
      <c r="CI286" s="5">
        <v>234</v>
      </c>
      <c r="CJ286" s="5">
        <v>1138</v>
      </c>
      <c r="CK286" s="5">
        <v>843</v>
      </c>
      <c r="CL286" s="30">
        <f t="shared" si="116"/>
        <v>1.0047675804529201</v>
      </c>
      <c r="CM286" s="5">
        <v>1125</v>
      </c>
      <c r="CN286" s="140">
        <f t="shared" si="117"/>
        <v>1.0062611806797854</v>
      </c>
      <c r="CO286" s="5">
        <v>6154</v>
      </c>
      <c r="CP286" s="139">
        <f t="shared" si="118"/>
        <v>1.0037514271733812</v>
      </c>
    </row>
    <row r="287" spans="2:94" x14ac:dyDescent="0.3">
      <c r="B287" s="5">
        <f t="shared" si="146"/>
        <v>260</v>
      </c>
      <c r="C287" s="5">
        <v>2</v>
      </c>
      <c r="D287" s="5">
        <f>VLOOKUP(B287,'DB-캐릭터별 스테이지 매칭'!$E$3:$F$302,2,0)</f>
        <v>1348</v>
      </c>
      <c r="E287" s="5">
        <f>VLOOKUP(D287,'DB-방치 재화'!$B$3:$I$1698,5,0)</f>
        <v>988</v>
      </c>
      <c r="F287" s="5">
        <f>VLOOKUP(D287,'DB-방치 재화'!$B$3:$I$1698,6,0)</f>
        <v>1318</v>
      </c>
      <c r="G287" s="355">
        <f>VLOOKUP(D287,'DB-방치 재화'!$B$3:$I$1698,7,0)</f>
        <v>4.6937499999999996</v>
      </c>
      <c r="H287" s="5">
        <f>INT(VLOOKUP(B287,'주요 재화 수급처 관리'!$C$269:$Q$329,15,0))</f>
        <v>5554015</v>
      </c>
      <c r="I287" s="5">
        <f>INT(VLOOKUP(B287,'주요 재화 수급처 관리'!$C$331:$Q$630,15,0))</f>
        <v>6847073</v>
      </c>
      <c r="J287" s="5">
        <f>INT(VLOOKUP(B287,'주요 재화 수급처 관리'!$C$632:$Q$931,15,0))</f>
        <v>24150</v>
      </c>
      <c r="K287" s="356">
        <f t="shared" si="141"/>
        <v>1038593</v>
      </c>
      <c r="L287" s="5">
        <f t="shared" si="121"/>
        <v>1</v>
      </c>
      <c r="M287" s="140">
        <f t="shared" si="135"/>
        <v>0.18699859471031316</v>
      </c>
      <c r="N287" s="357">
        <f t="shared" si="142"/>
        <v>3005896</v>
      </c>
      <c r="O287" s="189" t="str">
        <f t="shared" si="122"/>
        <v>1</v>
      </c>
      <c r="P287" s="140">
        <f t="shared" si="123"/>
        <v>0.43900452061778805</v>
      </c>
      <c r="Q287" s="357">
        <f t="shared" si="143"/>
        <v>5577</v>
      </c>
      <c r="R287" s="189" t="str">
        <f t="shared" si="124"/>
        <v>1</v>
      </c>
      <c r="S287" s="30">
        <f t="shared" si="125"/>
        <v>0.23093167701863354</v>
      </c>
      <c r="T287" s="140">
        <f t="shared" si="126"/>
        <v>0.18699859471031316</v>
      </c>
      <c r="U287" s="140">
        <f t="shared" si="127"/>
        <v>0.43900452061778805</v>
      </c>
      <c r="V287" s="140">
        <f t="shared" si="128"/>
        <v>0.23093167701863354</v>
      </c>
      <c r="W287" s="353">
        <f t="shared" si="136"/>
        <v>20132091.000000004</v>
      </c>
      <c r="X287" s="353">
        <f t="shared" si="137"/>
        <v>-7646666.8000000007</v>
      </c>
      <c r="Y287" s="353">
        <f t="shared" si="138"/>
        <v>66365.160000000033</v>
      </c>
      <c r="Z287" s="358" t="str">
        <f t="shared" si="129"/>
        <v>0</v>
      </c>
      <c r="AA287" s="358">
        <f t="shared" si="130"/>
        <v>1.116778921445704</v>
      </c>
      <c r="AB287" s="358" t="str">
        <f t="shared" si="131"/>
        <v>0</v>
      </c>
      <c r="AC287" s="358" t="str">
        <f t="shared" si="132"/>
        <v>0</v>
      </c>
      <c r="AD287" s="358">
        <f t="shared" si="133"/>
        <v>4.028972137919407</v>
      </c>
      <c r="AE287" s="358" t="str">
        <f t="shared" si="134"/>
        <v>0</v>
      </c>
      <c r="AF287" s="140">
        <f t="shared" si="139"/>
        <v>0.43900452061778805</v>
      </c>
      <c r="AG287" s="140">
        <f t="shared" si="144"/>
        <v>16.628606165765252</v>
      </c>
      <c r="AH287" s="140">
        <f t="shared" si="144"/>
        <v>22.36330869070499</v>
      </c>
      <c r="AI287" s="140">
        <f t="shared" si="144"/>
        <v>17.639795006998199</v>
      </c>
      <c r="AJ287" s="361">
        <f t="shared" si="145"/>
        <v>23.912999621058482</v>
      </c>
      <c r="AK287" s="380" t="str">
        <f t="shared" si="140"/>
        <v>Item(1040101001,1038593)
Item(1040302001,3005896)
Item(1040410001,5577)</v>
      </c>
      <c r="AL287" s="359"/>
      <c r="CA287" s="5">
        <v>235</v>
      </c>
      <c r="CB287" s="5">
        <v>689090</v>
      </c>
      <c r="CC287" s="30">
        <f t="shared" si="119"/>
        <v>1.011939027255639</v>
      </c>
      <c r="CD287" s="5">
        <v>2012610</v>
      </c>
      <c r="CE287" s="30">
        <f t="shared" si="120"/>
        <v>1.0126543427289103</v>
      </c>
      <c r="CF287" s="5">
        <v>0</v>
      </c>
      <c r="CG287" s="30">
        <v>0</v>
      </c>
      <c r="CI287" s="5">
        <v>235</v>
      </c>
      <c r="CJ287" s="5">
        <v>1146</v>
      </c>
      <c r="CK287" s="5">
        <v>849</v>
      </c>
      <c r="CL287" s="30">
        <f t="shared" si="116"/>
        <v>1.0071174377224199</v>
      </c>
      <c r="CM287" s="5">
        <v>1132</v>
      </c>
      <c r="CN287" s="140">
        <f t="shared" si="117"/>
        <v>1.0062222222222221</v>
      </c>
      <c r="CO287" s="5">
        <v>6177</v>
      </c>
      <c r="CP287" s="139">
        <f t="shared" si="118"/>
        <v>1.0037374065648359</v>
      </c>
    </row>
    <row r="288" spans="2:94" x14ac:dyDescent="0.3">
      <c r="B288" s="5">
        <f t="shared" si="146"/>
        <v>260</v>
      </c>
      <c r="C288" s="5">
        <v>3</v>
      </c>
      <c r="D288" s="5">
        <f>VLOOKUP(B288,'DB-캐릭터별 스테이지 매칭'!$E$3:$F$302,2,0)</f>
        <v>1348</v>
      </c>
      <c r="E288" s="5">
        <f>VLOOKUP(D288,'DB-방치 재화'!$B$3:$I$1698,5,0)</f>
        <v>988</v>
      </c>
      <c r="F288" s="5">
        <f>VLOOKUP(D288,'DB-방치 재화'!$B$3:$I$1698,6,0)</f>
        <v>1318</v>
      </c>
      <c r="G288" s="355">
        <f>VLOOKUP(D288,'DB-방치 재화'!$B$3:$I$1698,7,0)</f>
        <v>4.6937499999999996</v>
      </c>
      <c r="H288" s="5">
        <f>INT(VLOOKUP(B288,'주요 재화 수급처 관리'!$C$269:$Q$329,15,0))</f>
        <v>5554015</v>
      </c>
      <c r="I288" s="5">
        <f>INT(VLOOKUP(B288,'주요 재화 수급처 관리'!$C$331:$Q$630,15,0))</f>
        <v>6847073</v>
      </c>
      <c r="J288" s="5">
        <f>INT(VLOOKUP(B288,'주요 재화 수급처 관리'!$C$632:$Q$931,15,0))</f>
        <v>24150</v>
      </c>
      <c r="K288" s="356">
        <f t="shared" si="141"/>
        <v>1038593</v>
      </c>
      <c r="L288" s="5">
        <f t="shared" si="121"/>
        <v>1</v>
      </c>
      <c r="M288" s="140">
        <f t="shared" si="135"/>
        <v>0.18699859471031316</v>
      </c>
      <c r="N288" s="357">
        <f t="shared" si="142"/>
        <v>3005896</v>
      </c>
      <c r="O288" s="189" t="str">
        <f t="shared" si="122"/>
        <v>1</v>
      </c>
      <c r="P288" s="140">
        <f t="shared" si="123"/>
        <v>0.43900452061778805</v>
      </c>
      <c r="Q288" s="357">
        <f t="shared" si="143"/>
        <v>5577</v>
      </c>
      <c r="R288" s="189" t="str">
        <f t="shared" si="124"/>
        <v>1</v>
      </c>
      <c r="S288" s="30">
        <f t="shared" si="125"/>
        <v>0.23093167701863354</v>
      </c>
      <c r="T288" s="140">
        <f t="shared" si="126"/>
        <v>0.18699859471031316</v>
      </c>
      <c r="U288" s="140">
        <f t="shared" si="127"/>
        <v>0.43900452061778805</v>
      </c>
      <c r="V288" s="140">
        <f t="shared" si="128"/>
        <v>0.23093167701863354</v>
      </c>
      <c r="W288" s="353">
        <f t="shared" si="136"/>
        <v>20204301.000000004</v>
      </c>
      <c r="X288" s="353">
        <f t="shared" si="137"/>
        <v>-9283148.2000000011</v>
      </c>
      <c r="Y288" s="353">
        <f t="shared" si="138"/>
        <v>65618.160000000033</v>
      </c>
      <c r="Z288" s="358" t="str">
        <f t="shared" si="129"/>
        <v>0</v>
      </c>
      <c r="AA288" s="358">
        <f t="shared" si="130"/>
        <v>1.3557834420634922</v>
      </c>
      <c r="AB288" s="358" t="str">
        <f t="shared" si="131"/>
        <v>0</v>
      </c>
      <c r="AC288" s="358" t="str">
        <f t="shared" si="132"/>
        <v>0</v>
      </c>
      <c r="AD288" s="358">
        <f t="shared" si="133"/>
        <v>4.891222074692295</v>
      </c>
      <c r="AE288" s="358" t="str">
        <f t="shared" si="134"/>
        <v>0</v>
      </c>
      <c r="AF288" s="140">
        <f t="shared" si="139"/>
        <v>0.43900452061778805</v>
      </c>
      <c r="AG288" s="140">
        <f t="shared" si="144"/>
        <v>16.815604760475566</v>
      </c>
      <c r="AH288" s="140">
        <f t="shared" si="144"/>
        <v>22.80231321132278</v>
      </c>
      <c r="AI288" s="140">
        <f t="shared" si="144"/>
        <v>17.870726684016834</v>
      </c>
      <c r="AJ288" s="361">
        <f t="shared" si="145"/>
        <v>24.352004141676272</v>
      </c>
      <c r="AK288" s="380" t="str">
        <f t="shared" si="140"/>
        <v>Item(1040101001,1038593)
Item(1040302001,3005896)
Item(1040410001,5577)</v>
      </c>
      <c r="AL288" s="359"/>
      <c r="CA288" s="5">
        <v>236</v>
      </c>
      <c r="CB288" s="5">
        <v>697710</v>
      </c>
      <c r="CC288" s="30">
        <f t="shared" si="119"/>
        <v>1.0125092513314662</v>
      </c>
      <c r="CD288" s="5">
        <v>2038130</v>
      </c>
      <c r="CE288" s="30">
        <f t="shared" si="120"/>
        <v>1.0126800522704349</v>
      </c>
      <c r="CF288" s="5">
        <v>0</v>
      </c>
      <c r="CG288" s="30">
        <v>0</v>
      </c>
      <c r="CI288" s="5">
        <v>236</v>
      </c>
      <c r="CJ288" s="5">
        <v>1153</v>
      </c>
      <c r="CK288" s="5">
        <v>854</v>
      </c>
      <c r="CL288" s="30">
        <f t="shared" si="116"/>
        <v>1.0058892815076561</v>
      </c>
      <c r="CM288" s="5">
        <v>1139</v>
      </c>
      <c r="CN288" s="140">
        <f t="shared" si="117"/>
        <v>1.0061837455830389</v>
      </c>
      <c r="CO288" s="5">
        <v>6197</v>
      </c>
      <c r="CP288" s="139">
        <f t="shared" si="118"/>
        <v>1.003237817710863</v>
      </c>
    </row>
    <row r="289" spans="2:94" x14ac:dyDescent="0.3">
      <c r="B289" s="5">
        <f t="shared" si="146"/>
        <v>260</v>
      </c>
      <c r="C289" s="5">
        <v>4</v>
      </c>
      <c r="D289" s="5">
        <f>VLOOKUP(B289,'DB-캐릭터별 스테이지 매칭'!$E$3:$F$302,2,0)</f>
        <v>1348</v>
      </c>
      <c r="E289" s="5">
        <f>VLOOKUP(D289,'DB-방치 재화'!$B$3:$I$1698,5,0)</f>
        <v>988</v>
      </c>
      <c r="F289" s="5">
        <f>VLOOKUP(D289,'DB-방치 재화'!$B$3:$I$1698,6,0)</f>
        <v>1318</v>
      </c>
      <c r="G289" s="355">
        <f>VLOOKUP(D289,'DB-방치 재화'!$B$3:$I$1698,7,0)</f>
        <v>4.6937499999999996</v>
      </c>
      <c r="H289" s="5">
        <f>INT(VLOOKUP(B289,'주요 재화 수급처 관리'!$C$269:$Q$329,15,0))</f>
        <v>5554015</v>
      </c>
      <c r="I289" s="5">
        <f>INT(VLOOKUP(B289,'주요 재화 수급처 관리'!$C$331:$Q$630,15,0))</f>
        <v>6847073</v>
      </c>
      <c r="J289" s="5">
        <f>INT(VLOOKUP(B289,'주요 재화 수급처 관리'!$C$632:$Q$931,15,0))</f>
        <v>24150</v>
      </c>
      <c r="K289" s="356">
        <f t="shared" si="141"/>
        <v>1038593</v>
      </c>
      <c r="L289" s="5">
        <f t="shared" si="121"/>
        <v>1</v>
      </c>
      <c r="M289" s="140">
        <f t="shared" si="135"/>
        <v>0.18699859471031316</v>
      </c>
      <c r="N289" s="357">
        <f t="shared" si="142"/>
        <v>3005896</v>
      </c>
      <c r="O289" s="189" t="str">
        <f t="shared" si="122"/>
        <v>1</v>
      </c>
      <c r="P289" s="140">
        <f t="shared" si="123"/>
        <v>0.43900452061778805</v>
      </c>
      <c r="Q289" s="357">
        <f t="shared" si="143"/>
        <v>5577</v>
      </c>
      <c r="R289" s="189" t="str">
        <f t="shared" si="124"/>
        <v>1</v>
      </c>
      <c r="S289" s="30">
        <f t="shared" si="125"/>
        <v>0.23093167701863354</v>
      </c>
      <c r="T289" s="140">
        <f t="shared" si="126"/>
        <v>0.18699859471031316</v>
      </c>
      <c r="U289" s="140">
        <f t="shared" si="127"/>
        <v>0.43900452061778805</v>
      </c>
      <c r="V289" s="140">
        <f t="shared" si="128"/>
        <v>0.23093167701863354</v>
      </c>
      <c r="W289" s="353">
        <f t="shared" si="136"/>
        <v>20276511.000000004</v>
      </c>
      <c r="X289" s="353">
        <f t="shared" si="137"/>
        <v>-10919629.600000001</v>
      </c>
      <c r="Y289" s="353">
        <f t="shared" si="138"/>
        <v>64871.160000000033</v>
      </c>
      <c r="Z289" s="358" t="str">
        <f t="shared" si="129"/>
        <v>0</v>
      </c>
      <c r="AA289" s="358">
        <f t="shared" si="130"/>
        <v>1.5947879626812802</v>
      </c>
      <c r="AB289" s="358" t="str">
        <f t="shared" si="131"/>
        <v>0</v>
      </c>
      <c r="AC289" s="358" t="str">
        <f t="shared" si="132"/>
        <v>0</v>
      </c>
      <c r="AD289" s="358">
        <f t="shared" si="133"/>
        <v>5.7534720114651838</v>
      </c>
      <c r="AE289" s="358" t="str">
        <f t="shared" si="134"/>
        <v>0</v>
      </c>
      <c r="AF289" s="140">
        <f t="shared" si="139"/>
        <v>0.43900452061778805</v>
      </c>
      <c r="AG289" s="140">
        <f t="shared" si="144"/>
        <v>17.00260335518588</v>
      </c>
      <c r="AH289" s="140">
        <f t="shared" si="144"/>
        <v>23.241317731940569</v>
      </c>
      <c r="AI289" s="140">
        <f t="shared" si="144"/>
        <v>18.101658361035469</v>
      </c>
      <c r="AJ289" s="361">
        <f t="shared" si="145"/>
        <v>24.791008662294061</v>
      </c>
      <c r="AK289" s="380" t="str">
        <f t="shared" si="140"/>
        <v>Item(1040101001,1038593)
Item(1040302001,3005896)
Item(1040410001,5577)</v>
      </c>
      <c r="AL289" s="359"/>
      <c r="CA289" s="5">
        <v>237</v>
      </c>
      <c r="CB289" s="5">
        <v>705650</v>
      </c>
      <c r="CC289" s="30">
        <f t="shared" si="119"/>
        <v>1.0113800862822662</v>
      </c>
      <c r="CD289" s="5">
        <v>2060450</v>
      </c>
      <c r="CE289" s="30">
        <f t="shared" si="120"/>
        <v>1.0109512150844155</v>
      </c>
      <c r="CF289" s="5">
        <v>0</v>
      </c>
      <c r="CG289" s="30">
        <v>0</v>
      </c>
      <c r="CI289" s="5">
        <v>237</v>
      </c>
      <c r="CJ289" s="5">
        <v>1161</v>
      </c>
      <c r="CK289" s="5">
        <v>860</v>
      </c>
      <c r="CL289" s="30">
        <f t="shared" si="116"/>
        <v>1.0070257611241218</v>
      </c>
      <c r="CM289" s="5">
        <v>1147</v>
      </c>
      <c r="CN289" s="140">
        <f t="shared" si="117"/>
        <v>1.0070237050043898</v>
      </c>
      <c r="CO289" s="5">
        <v>6220</v>
      </c>
      <c r="CP289" s="139">
        <f t="shared" si="118"/>
        <v>1.0037114732935291</v>
      </c>
    </row>
    <row r="290" spans="2:94" x14ac:dyDescent="0.3">
      <c r="B290" s="5">
        <f t="shared" si="146"/>
        <v>260</v>
      </c>
      <c r="C290" s="5">
        <v>5</v>
      </c>
      <c r="D290" s="5">
        <f>VLOOKUP(B290,'DB-캐릭터별 스테이지 매칭'!$E$3:$F$302,2,0)</f>
        <v>1348</v>
      </c>
      <c r="E290" s="5">
        <f>VLOOKUP(D290,'DB-방치 재화'!$B$3:$I$1698,5,0)</f>
        <v>988</v>
      </c>
      <c r="F290" s="5">
        <f>VLOOKUP(D290,'DB-방치 재화'!$B$3:$I$1698,6,0)</f>
        <v>1318</v>
      </c>
      <c r="G290" s="355">
        <f>VLOOKUP(D290,'DB-방치 재화'!$B$3:$I$1698,7,0)</f>
        <v>4.6937499999999996</v>
      </c>
      <c r="H290" s="5">
        <f>INT(VLOOKUP(B290,'주요 재화 수급처 관리'!$C$269:$Q$329,15,0))</f>
        <v>5554015</v>
      </c>
      <c r="I290" s="5">
        <f>INT(VLOOKUP(B290,'주요 재화 수급처 관리'!$C$331:$Q$630,15,0))</f>
        <v>6847073</v>
      </c>
      <c r="J290" s="5">
        <f>INT(VLOOKUP(B290,'주요 재화 수급처 관리'!$C$632:$Q$931,15,0))</f>
        <v>24150</v>
      </c>
      <c r="K290" s="356">
        <f t="shared" si="141"/>
        <v>1038593</v>
      </c>
      <c r="L290" s="5">
        <f t="shared" si="121"/>
        <v>1</v>
      </c>
      <c r="M290" s="140">
        <f t="shared" si="135"/>
        <v>0.18699859471031316</v>
      </c>
      <c r="N290" s="357">
        <f t="shared" si="142"/>
        <v>3005896</v>
      </c>
      <c r="O290" s="189" t="str">
        <f t="shared" si="122"/>
        <v>1</v>
      </c>
      <c r="P290" s="140">
        <f t="shared" si="123"/>
        <v>0.43900452061778805</v>
      </c>
      <c r="Q290" s="357">
        <f t="shared" si="143"/>
        <v>5577</v>
      </c>
      <c r="R290" s="189" t="str">
        <f t="shared" si="124"/>
        <v>1</v>
      </c>
      <c r="S290" s="30">
        <f t="shared" si="125"/>
        <v>0.23093167701863354</v>
      </c>
      <c r="T290" s="140">
        <f t="shared" si="126"/>
        <v>0.18699859471031316</v>
      </c>
      <c r="U290" s="140">
        <f t="shared" si="127"/>
        <v>0.43900452061778805</v>
      </c>
      <c r="V290" s="140">
        <f t="shared" si="128"/>
        <v>0.23093167701863354</v>
      </c>
      <c r="W290" s="353">
        <f t="shared" si="136"/>
        <v>20348721.000000004</v>
      </c>
      <c r="X290" s="353">
        <f t="shared" si="137"/>
        <v>-12556111.000000002</v>
      </c>
      <c r="Y290" s="353">
        <f t="shared" si="138"/>
        <v>64124.160000000033</v>
      </c>
      <c r="Z290" s="358" t="str">
        <f t="shared" si="129"/>
        <v>0</v>
      </c>
      <c r="AA290" s="358">
        <f t="shared" si="130"/>
        <v>1.8337924832990684</v>
      </c>
      <c r="AB290" s="358" t="str">
        <f t="shared" si="131"/>
        <v>0</v>
      </c>
      <c r="AC290" s="358" t="str">
        <f t="shared" si="132"/>
        <v>0</v>
      </c>
      <c r="AD290" s="358">
        <f t="shared" si="133"/>
        <v>6.6157219482380718</v>
      </c>
      <c r="AE290" s="358" t="str">
        <f t="shared" si="134"/>
        <v>0</v>
      </c>
      <c r="AF290" s="140">
        <f t="shared" si="139"/>
        <v>0.43900452061778805</v>
      </c>
      <c r="AG290" s="140">
        <f t="shared" si="144"/>
        <v>17.189601949896193</v>
      </c>
      <c r="AH290" s="140">
        <f t="shared" si="144"/>
        <v>23.680322252558359</v>
      </c>
      <c r="AI290" s="140">
        <f t="shared" si="144"/>
        <v>18.332590038054104</v>
      </c>
      <c r="AJ290" s="361">
        <f t="shared" si="145"/>
        <v>25.230013182911851</v>
      </c>
      <c r="AK290" s="380" t="str">
        <f t="shared" si="140"/>
        <v>Item(1040101001,1038593)
Item(1040302001,3005896)
Item(1040410001,5577)</v>
      </c>
      <c r="AL290" s="359"/>
      <c r="CA290" s="5">
        <v>238</v>
      </c>
      <c r="CB290" s="5">
        <v>713660</v>
      </c>
      <c r="CC290" s="30">
        <f t="shared" si="119"/>
        <v>1.0113512364486643</v>
      </c>
      <c r="CD290" s="5">
        <v>2086420</v>
      </c>
      <c r="CE290" s="30">
        <f t="shared" si="120"/>
        <v>1.0126040428061831</v>
      </c>
      <c r="CF290" s="5">
        <v>0</v>
      </c>
      <c r="CG290" s="30">
        <v>0</v>
      </c>
      <c r="CI290" s="5">
        <v>238</v>
      </c>
      <c r="CJ290" s="5">
        <v>1169</v>
      </c>
      <c r="CK290" s="5">
        <v>865</v>
      </c>
      <c r="CL290" s="30">
        <f t="shared" si="116"/>
        <v>1.0058139534883721</v>
      </c>
      <c r="CM290" s="5">
        <v>1153</v>
      </c>
      <c r="CN290" s="140">
        <f t="shared" si="117"/>
        <v>1.005231037489102</v>
      </c>
      <c r="CO290" s="5">
        <v>6243</v>
      </c>
      <c r="CP290" s="139">
        <f t="shared" si="118"/>
        <v>1.0036977491961414</v>
      </c>
    </row>
    <row r="291" spans="2:94" x14ac:dyDescent="0.3">
      <c r="B291" s="5">
        <f t="shared" si="146"/>
        <v>261</v>
      </c>
      <c r="C291" s="5">
        <v>1</v>
      </c>
      <c r="D291" s="5">
        <f>VLOOKUP(B291,'DB-캐릭터별 스테이지 매칭'!$E$3:$F$302,2,0)</f>
        <v>1356</v>
      </c>
      <c r="E291" s="5">
        <f>VLOOKUP(D291,'DB-방치 재화'!$B$3:$I$1698,5,0)</f>
        <v>994</v>
      </c>
      <c r="F291" s="5">
        <f>VLOOKUP(D291,'DB-방치 재화'!$B$3:$I$1698,6,0)</f>
        <v>1325</v>
      </c>
      <c r="G291" s="355">
        <f>VLOOKUP(D291,'DB-방치 재화'!$B$3:$I$1698,7,0)</f>
        <v>4.7097222222222221</v>
      </c>
      <c r="H291" s="5">
        <f>INT(VLOOKUP(B291,'주요 재화 수급처 관리'!$C$269:$Q$329,15,0))</f>
        <v>5583383</v>
      </c>
      <c r="I291" s="5">
        <f>INT(VLOOKUP(B291,'주요 재화 수급처 관리'!$C$331:$Q$630,15,0))</f>
        <v>6881335</v>
      </c>
      <c r="J291" s="5">
        <f>INT(VLOOKUP(B291,'주요 재화 수급처 관리'!$C$632:$Q$931,15,0))</f>
        <v>24227</v>
      </c>
      <c r="K291" s="356">
        <f t="shared" si="141"/>
        <v>1142453</v>
      </c>
      <c r="L291" s="5">
        <f t="shared" si="121"/>
        <v>1.1000000000000001</v>
      </c>
      <c r="M291" s="140">
        <f t="shared" si="135"/>
        <v>0.20461662758940233</v>
      </c>
      <c r="N291" s="357">
        <f t="shared" si="142"/>
        <v>3008902</v>
      </c>
      <c r="O291" s="189">
        <f t="shared" si="122"/>
        <v>1.0009999999999999</v>
      </c>
      <c r="P291" s="140">
        <f t="shared" si="123"/>
        <v>0.43725556160250884</v>
      </c>
      <c r="Q291" s="357">
        <f t="shared" si="143"/>
        <v>5968</v>
      </c>
      <c r="R291" s="189">
        <f t="shared" si="124"/>
        <v>1.07</v>
      </c>
      <c r="S291" s="30">
        <f t="shared" si="125"/>
        <v>0.24633673174557313</v>
      </c>
      <c r="T291" s="140">
        <f t="shared" si="126"/>
        <v>0.20461662758940233</v>
      </c>
      <c r="U291" s="140">
        <f t="shared" si="127"/>
        <v>0.43725556160250884</v>
      </c>
      <c r="V291" s="140">
        <f t="shared" si="128"/>
        <v>0.24633673174557313</v>
      </c>
      <c r="W291" s="353">
        <f t="shared" si="136"/>
        <v>20322944.600000005</v>
      </c>
      <c r="X291" s="353">
        <f t="shared" si="137"/>
        <v>-14188746.000000002</v>
      </c>
      <c r="Y291" s="353">
        <f t="shared" si="138"/>
        <v>63001.560000000034</v>
      </c>
      <c r="Z291" s="358" t="str">
        <f t="shared" si="129"/>
        <v>0</v>
      </c>
      <c r="AA291" s="358">
        <f t="shared" si="130"/>
        <v>2.0619176366213825</v>
      </c>
      <c r="AB291" s="358" t="str">
        <f t="shared" si="131"/>
        <v>0</v>
      </c>
      <c r="AC291" s="358" t="str">
        <f t="shared" si="132"/>
        <v>0</v>
      </c>
      <c r="AD291" s="358">
        <f t="shared" si="133"/>
        <v>7.4364496855345923</v>
      </c>
      <c r="AE291" s="358" t="str">
        <f t="shared" si="134"/>
        <v>0</v>
      </c>
      <c r="AF291" s="140">
        <f t="shared" si="139"/>
        <v>0.43725556160250884</v>
      </c>
      <c r="AG291" s="140">
        <f t="shared" si="144"/>
        <v>17.394218577485596</v>
      </c>
      <c r="AH291" s="140">
        <f t="shared" si="144"/>
        <v>24.117577814160867</v>
      </c>
      <c r="AI291" s="140">
        <f t="shared" si="144"/>
        <v>18.578926769799676</v>
      </c>
      <c r="AJ291" s="361">
        <f t="shared" si="145"/>
        <v>25.667268744514359</v>
      </c>
      <c r="AK291" s="380" t="str">
        <f t="shared" si="140"/>
        <v>Item(1040101001,1142453)
Item(1040302001,3008902)
Item(1040410001,5968)</v>
      </c>
      <c r="AL291" s="359"/>
      <c r="CA291" s="5">
        <v>239</v>
      </c>
      <c r="CB291" s="5">
        <v>722520</v>
      </c>
      <c r="CC291" s="30">
        <f t="shared" si="119"/>
        <v>1.0124148754308775</v>
      </c>
      <c r="CD291" s="5">
        <v>2110890</v>
      </c>
      <c r="CE291" s="30">
        <f t="shared" si="120"/>
        <v>1.0117282234641156</v>
      </c>
      <c r="CF291" s="5">
        <v>0</v>
      </c>
      <c r="CG291" s="30">
        <v>0</v>
      </c>
      <c r="CI291" s="5">
        <v>239</v>
      </c>
      <c r="CJ291" s="5">
        <v>1177</v>
      </c>
      <c r="CK291" s="5">
        <v>870</v>
      </c>
      <c r="CL291" s="30">
        <f t="shared" si="116"/>
        <v>1.0057803468208093</v>
      </c>
      <c r="CM291" s="5">
        <v>1161</v>
      </c>
      <c r="CN291" s="140">
        <f t="shared" si="117"/>
        <v>1.0069384215091066</v>
      </c>
      <c r="CO291" s="5">
        <v>6266</v>
      </c>
      <c r="CP291" s="139">
        <f t="shared" si="118"/>
        <v>1.0036841262213678</v>
      </c>
    </row>
    <row r="292" spans="2:94" x14ac:dyDescent="0.3">
      <c r="B292" s="5">
        <f t="shared" si="146"/>
        <v>261</v>
      </c>
      <c r="C292" s="5">
        <v>2</v>
      </c>
      <c r="D292" s="5">
        <f>VLOOKUP(B292,'DB-캐릭터별 스테이지 매칭'!$E$3:$F$302,2,0)</f>
        <v>1356</v>
      </c>
      <c r="E292" s="5">
        <f>VLOOKUP(D292,'DB-방치 재화'!$B$3:$I$1698,5,0)</f>
        <v>994</v>
      </c>
      <c r="F292" s="5">
        <f>VLOOKUP(D292,'DB-방치 재화'!$B$3:$I$1698,6,0)</f>
        <v>1325</v>
      </c>
      <c r="G292" s="355">
        <f>VLOOKUP(D292,'DB-방치 재화'!$B$3:$I$1698,7,0)</f>
        <v>4.7097222222222221</v>
      </c>
      <c r="H292" s="5">
        <f>INT(VLOOKUP(B292,'주요 재화 수급처 관리'!$C$269:$Q$329,15,0))</f>
        <v>5583383</v>
      </c>
      <c r="I292" s="5">
        <f>INT(VLOOKUP(B292,'주요 재화 수급처 관리'!$C$331:$Q$630,15,0))</f>
        <v>6881335</v>
      </c>
      <c r="J292" s="5">
        <f>INT(VLOOKUP(B292,'주요 재화 수급처 관리'!$C$632:$Q$931,15,0))</f>
        <v>24227</v>
      </c>
      <c r="K292" s="356">
        <f t="shared" si="141"/>
        <v>1142453</v>
      </c>
      <c r="L292" s="5">
        <f t="shared" si="121"/>
        <v>1</v>
      </c>
      <c r="M292" s="140">
        <f t="shared" si="135"/>
        <v>0.20461662758940233</v>
      </c>
      <c r="N292" s="357">
        <f t="shared" si="142"/>
        <v>3008902</v>
      </c>
      <c r="O292" s="189" t="str">
        <f t="shared" si="122"/>
        <v>1</v>
      </c>
      <c r="P292" s="140">
        <f t="shared" si="123"/>
        <v>0.43725556160250884</v>
      </c>
      <c r="Q292" s="357">
        <f t="shared" si="143"/>
        <v>5968</v>
      </c>
      <c r="R292" s="189" t="str">
        <f t="shared" si="124"/>
        <v>1</v>
      </c>
      <c r="S292" s="30">
        <f t="shared" si="125"/>
        <v>0.24633673174557313</v>
      </c>
      <c r="T292" s="140">
        <f t="shared" si="126"/>
        <v>0.20461662758940233</v>
      </c>
      <c r="U292" s="140">
        <f t="shared" si="127"/>
        <v>0.43725556160250884</v>
      </c>
      <c r="V292" s="140">
        <f t="shared" si="128"/>
        <v>0.24633673174557313</v>
      </c>
      <c r="W292" s="353">
        <f t="shared" si="136"/>
        <v>20297168.200000007</v>
      </c>
      <c r="X292" s="353">
        <f t="shared" si="137"/>
        <v>-15821381.000000002</v>
      </c>
      <c r="Y292" s="353">
        <f t="shared" si="138"/>
        <v>61878.960000000036</v>
      </c>
      <c r="Z292" s="358" t="str">
        <f t="shared" si="129"/>
        <v>0</v>
      </c>
      <c r="AA292" s="358">
        <f t="shared" si="130"/>
        <v>2.2991731982238912</v>
      </c>
      <c r="AB292" s="358" t="str">
        <f t="shared" si="131"/>
        <v>0</v>
      </c>
      <c r="AC292" s="358" t="str">
        <f t="shared" si="132"/>
        <v>0</v>
      </c>
      <c r="AD292" s="358">
        <f t="shared" si="133"/>
        <v>8.2921284067085956</v>
      </c>
      <c r="AE292" s="358" t="str">
        <f t="shared" si="134"/>
        <v>0</v>
      </c>
      <c r="AF292" s="140">
        <f t="shared" si="139"/>
        <v>0.43725556160250884</v>
      </c>
      <c r="AG292" s="140">
        <f t="shared" si="144"/>
        <v>17.598835205074998</v>
      </c>
      <c r="AH292" s="140">
        <f t="shared" si="144"/>
        <v>24.554833375763376</v>
      </c>
      <c r="AI292" s="140">
        <f t="shared" si="144"/>
        <v>18.825263501545248</v>
      </c>
      <c r="AJ292" s="361">
        <f t="shared" si="145"/>
        <v>26.104524306116868</v>
      </c>
      <c r="AK292" s="380" t="str">
        <f t="shared" si="140"/>
        <v>Item(1040101001,1142453)
Item(1040302001,3008902)
Item(1040410001,5968)</v>
      </c>
      <c r="AL292" s="359"/>
      <c r="CA292" s="5">
        <v>240</v>
      </c>
      <c r="CB292" s="5">
        <v>738090</v>
      </c>
      <c r="CC292" s="30">
        <f t="shared" si="119"/>
        <v>1.0215495764823119</v>
      </c>
      <c r="CD292" s="5">
        <v>2157740</v>
      </c>
      <c r="CE292" s="30">
        <f t="shared" si="120"/>
        <v>1.0221944298376515</v>
      </c>
      <c r="CF292" s="5">
        <v>87100</v>
      </c>
      <c r="CG292" s="30">
        <v>0</v>
      </c>
      <c r="CI292" s="5">
        <v>240</v>
      </c>
      <c r="CJ292" s="5">
        <v>1185</v>
      </c>
      <c r="CK292" s="5">
        <v>876</v>
      </c>
      <c r="CL292" s="30">
        <f t="shared" si="116"/>
        <v>1.0068965517241379</v>
      </c>
      <c r="CM292" s="5">
        <v>1168</v>
      </c>
      <c r="CN292" s="140">
        <f t="shared" si="117"/>
        <v>1.0060292850990527</v>
      </c>
      <c r="CO292" s="5">
        <v>6289</v>
      </c>
      <c r="CP292" s="139">
        <f t="shared" si="118"/>
        <v>1.0036706032556655</v>
      </c>
    </row>
    <row r="293" spans="2:94" x14ac:dyDescent="0.3">
      <c r="B293" s="5">
        <f t="shared" si="146"/>
        <v>261</v>
      </c>
      <c r="C293" s="5">
        <v>3</v>
      </c>
      <c r="D293" s="5">
        <f>VLOOKUP(B293,'DB-캐릭터별 스테이지 매칭'!$E$3:$F$302,2,0)</f>
        <v>1356</v>
      </c>
      <c r="E293" s="5">
        <f>VLOOKUP(D293,'DB-방치 재화'!$B$3:$I$1698,5,0)</f>
        <v>994</v>
      </c>
      <c r="F293" s="5">
        <f>VLOOKUP(D293,'DB-방치 재화'!$B$3:$I$1698,6,0)</f>
        <v>1325</v>
      </c>
      <c r="G293" s="355">
        <f>VLOOKUP(D293,'DB-방치 재화'!$B$3:$I$1698,7,0)</f>
        <v>4.7097222222222221</v>
      </c>
      <c r="H293" s="5">
        <f>INT(VLOOKUP(B293,'주요 재화 수급처 관리'!$C$269:$Q$329,15,0))</f>
        <v>5583383</v>
      </c>
      <c r="I293" s="5">
        <f>INT(VLOOKUP(B293,'주요 재화 수급처 관리'!$C$331:$Q$630,15,0))</f>
        <v>6881335</v>
      </c>
      <c r="J293" s="5">
        <f>INT(VLOOKUP(B293,'주요 재화 수급처 관리'!$C$632:$Q$931,15,0))</f>
        <v>24227</v>
      </c>
      <c r="K293" s="356">
        <f t="shared" si="141"/>
        <v>1142453</v>
      </c>
      <c r="L293" s="5">
        <f t="shared" si="121"/>
        <v>1</v>
      </c>
      <c r="M293" s="140">
        <f t="shared" si="135"/>
        <v>0.20461662758940233</v>
      </c>
      <c r="N293" s="357">
        <f t="shared" si="142"/>
        <v>3008902</v>
      </c>
      <c r="O293" s="189" t="str">
        <f t="shared" si="122"/>
        <v>1</v>
      </c>
      <c r="P293" s="140">
        <f t="shared" si="123"/>
        <v>0.43725556160250884</v>
      </c>
      <c r="Q293" s="357">
        <f t="shared" si="143"/>
        <v>5968</v>
      </c>
      <c r="R293" s="189" t="str">
        <f t="shared" si="124"/>
        <v>1</v>
      </c>
      <c r="S293" s="30">
        <f t="shared" si="125"/>
        <v>0.24633673174557313</v>
      </c>
      <c r="T293" s="140">
        <f t="shared" si="126"/>
        <v>0.20461662758940233</v>
      </c>
      <c r="U293" s="140">
        <f t="shared" si="127"/>
        <v>0.43725556160250884</v>
      </c>
      <c r="V293" s="140">
        <f t="shared" si="128"/>
        <v>0.24633673174557313</v>
      </c>
      <c r="W293" s="353">
        <f t="shared" si="136"/>
        <v>20271391.800000008</v>
      </c>
      <c r="X293" s="353">
        <f t="shared" si="137"/>
        <v>-17454016</v>
      </c>
      <c r="Y293" s="353">
        <f t="shared" si="138"/>
        <v>60756.360000000037</v>
      </c>
      <c r="Z293" s="358" t="str">
        <f t="shared" si="129"/>
        <v>0</v>
      </c>
      <c r="AA293" s="358">
        <f t="shared" si="130"/>
        <v>2.5364287598263999</v>
      </c>
      <c r="AB293" s="358" t="str">
        <f t="shared" si="131"/>
        <v>0</v>
      </c>
      <c r="AC293" s="358" t="str">
        <f t="shared" si="132"/>
        <v>0</v>
      </c>
      <c r="AD293" s="358">
        <f t="shared" si="133"/>
        <v>9.1478071278826008</v>
      </c>
      <c r="AE293" s="358" t="str">
        <f t="shared" si="134"/>
        <v>0</v>
      </c>
      <c r="AF293" s="140">
        <f t="shared" si="139"/>
        <v>0.43725556160250884</v>
      </c>
      <c r="AG293" s="140">
        <f t="shared" si="144"/>
        <v>17.8034518326644</v>
      </c>
      <c r="AH293" s="140">
        <f t="shared" si="144"/>
        <v>24.992088937365885</v>
      </c>
      <c r="AI293" s="140">
        <f t="shared" si="144"/>
        <v>19.07160023329082</v>
      </c>
      <c r="AJ293" s="361">
        <f t="shared" si="145"/>
        <v>26.541779867719377</v>
      </c>
      <c r="AK293" s="380" t="str">
        <f t="shared" si="140"/>
        <v>Item(1040101001,1142453)
Item(1040302001,3008902)
Item(1040410001,5968)</v>
      </c>
      <c r="AL293" s="359"/>
    </row>
    <row r="294" spans="2:94" x14ac:dyDescent="0.3">
      <c r="B294" s="5">
        <f t="shared" si="146"/>
        <v>261</v>
      </c>
      <c r="C294" s="5">
        <v>4</v>
      </c>
      <c r="D294" s="5">
        <f>VLOOKUP(B294,'DB-캐릭터별 스테이지 매칭'!$E$3:$F$302,2,0)</f>
        <v>1356</v>
      </c>
      <c r="E294" s="5">
        <f>VLOOKUP(D294,'DB-방치 재화'!$B$3:$I$1698,5,0)</f>
        <v>994</v>
      </c>
      <c r="F294" s="5">
        <f>VLOOKUP(D294,'DB-방치 재화'!$B$3:$I$1698,6,0)</f>
        <v>1325</v>
      </c>
      <c r="G294" s="355">
        <f>VLOOKUP(D294,'DB-방치 재화'!$B$3:$I$1698,7,0)</f>
        <v>4.7097222222222221</v>
      </c>
      <c r="H294" s="5">
        <f>INT(VLOOKUP(B294,'주요 재화 수급처 관리'!$C$269:$Q$329,15,0))</f>
        <v>5583383</v>
      </c>
      <c r="I294" s="5">
        <f>INT(VLOOKUP(B294,'주요 재화 수급처 관리'!$C$331:$Q$630,15,0))</f>
        <v>6881335</v>
      </c>
      <c r="J294" s="5">
        <f>INT(VLOOKUP(B294,'주요 재화 수급처 관리'!$C$632:$Q$931,15,0))</f>
        <v>24227</v>
      </c>
      <c r="K294" s="356">
        <f t="shared" si="141"/>
        <v>1142453</v>
      </c>
      <c r="L294" s="5">
        <f t="shared" si="121"/>
        <v>1</v>
      </c>
      <c r="M294" s="140">
        <f t="shared" si="135"/>
        <v>0.20461662758940233</v>
      </c>
      <c r="N294" s="357">
        <f t="shared" si="142"/>
        <v>3008902</v>
      </c>
      <c r="O294" s="189" t="str">
        <f t="shared" si="122"/>
        <v>1</v>
      </c>
      <c r="P294" s="140">
        <f t="shared" si="123"/>
        <v>0.43725556160250884</v>
      </c>
      <c r="Q294" s="357">
        <f t="shared" si="143"/>
        <v>5968</v>
      </c>
      <c r="R294" s="189" t="str">
        <f t="shared" si="124"/>
        <v>1</v>
      </c>
      <c r="S294" s="30">
        <f t="shared" si="125"/>
        <v>0.24633673174557313</v>
      </c>
      <c r="T294" s="140">
        <f t="shared" si="126"/>
        <v>0.20461662758940233</v>
      </c>
      <c r="U294" s="140">
        <f t="shared" si="127"/>
        <v>0.43725556160250884</v>
      </c>
      <c r="V294" s="140">
        <f t="shared" si="128"/>
        <v>0.24633673174557313</v>
      </c>
      <c r="W294" s="353">
        <f t="shared" si="136"/>
        <v>20245615.40000001</v>
      </c>
      <c r="X294" s="353">
        <f t="shared" si="137"/>
        <v>-19086651</v>
      </c>
      <c r="Y294" s="353">
        <f t="shared" si="138"/>
        <v>59633.760000000038</v>
      </c>
      <c r="Z294" s="358" t="str">
        <f t="shared" si="129"/>
        <v>0</v>
      </c>
      <c r="AA294" s="358">
        <f t="shared" si="130"/>
        <v>2.7736843214289086</v>
      </c>
      <c r="AB294" s="358" t="str">
        <f t="shared" si="131"/>
        <v>0</v>
      </c>
      <c r="AC294" s="358" t="str">
        <f t="shared" si="132"/>
        <v>0</v>
      </c>
      <c r="AD294" s="358">
        <f t="shared" si="133"/>
        <v>10.003485849056604</v>
      </c>
      <c r="AE294" s="358" t="str">
        <f t="shared" si="134"/>
        <v>0</v>
      </c>
      <c r="AF294" s="140">
        <f t="shared" si="139"/>
        <v>0.43725556160250884</v>
      </c>
      <c r="AG294" s="140">
        <f t="shared" si="144"/>
        <v>18.008068460253803</v>
      </c>
      <c r="AH294" s="140">
        <f t="shared" si="144"/>
        <v>25.429344498968394</v>
      </c>
      <c r="AI294" s="140">
        <f t="shared" si="144"/>
        <v>19.317936965036392</v>
      </c>
      <c r="AJ294" s="361">
        <f t="shared" si="145"/>
        <v>26.979035429321886</v>
      </c>
      <c r="AK294" s="380" t="str">
        <f t="shared" si="140"/>
        <v>Item(1040101001,1142453)
Item(1040302001,3008902)
Item(1040410001,5968)</v>
      </c>
      <c r="AL294" s="359"/>
      <c r="CG294" s="138"/>
    </row>
    <row r="295" spans="2:94" x14ac:dyDescent="0.3">
      <c r="B295" s="5">
        <f t="shared" si="146"/>
        <v>261</v>
      </c>
      <c r="C295" s="5">
        <v>5</v>
      </c>
      <c r="D295" s="5">
        <f>VLOOKUP(B295,'DB-캐릭터별 스테이지 매칭'!$E$3:$F$302,2,0)</f>
        <v>1356</v>
      </c>
      <c r="E295" s="5">
        <f>VLOOKUP(D295,'DB-방치 재화'!$B$3:$I$1698,5,0)</f>
        <v>994</v>
      </c>
      <c r="F295" s="5">
        <f>VLOOKUP(D295,'DB-방치 재화'!$B$3:$I$1698,6,0)</f>
        <v>1325</v>
      </c>
      <c r="G295" s="355">
        <f>VLOOKUP(D295,'DB-방치 재화'!$B$3:$I$1698,7,0)</f>
        <v>4.7097222222222221</v>
      </c>
      <c r="H295" s="5">
        <f>INT(VLOOKUP(B295,'주요 재화 수급처 관리'!$C$269:$Q$329,15,0))</f>
        <v>5583383</v>
      </c>
      <c r="I295" s="5">
        <f>INT(VLOOKUP(B295,'주요 재화 수급처 관리'!$C$331:$Q$630,15,0))</f>
        <v>6881335</v>
      </c>
      <c r="J295" s="5">
        <f>INT(VLOOKUP(B295,'주요 재화 수급처 관리'!$C$632:$Q$931,15,0))</f>
        <v>24227</v>
      </c>
      <c r="K295" s="356">
        <f t="shared" si="141"/>
        <v>1142453</v>
      </c>
      <c r="L295" s="5">
        <f t="shared" si="121"/>
        <v>1</v>
      </c>
      <c r="M295" s="140">
        <f t="shared" si="135"/>
        <v>0.20461662758940233</v>
      </c>
      <c r="N295" s="357">
        <f t="shared" si="142"/>
        <v>3008902</v>
      </c>
      <c r="O295" s="189" t="str">
        <f t="shared" si="122"/>
        <v>1</v>
      </c>
      <c r="P295" s="140">
        <f t="shared" si="123"/>
        <v>0.43725556160250884</v>
      </c>
      <c r="Q295" s="357">
        <f t="shared" si="143"/>
        <v>5968</v>
      </c>
      <c r="R295" s="189" t="str">
        <f t="shared" si="124"/>
        <v>1</v>
      </c>
      <c r="S295" s="30">
        <f t="shared" si="125"/>
        <v>0.24633673174557313</v>
      </c>
      <c r="T295" s="140">
        <f t="shared" si="126"/>
        <v>0.20461662758940233</v>
      </c>
      <c r="U295" s="140">
        <f t="shared" si="127"/>
        <v>0.43725556160250884</v>
      </c>
      <c r="V295" s="140">
        <f t="shared" si="128"/>
        <v>0.24633673174557313</v>
      </c>
      <c r="W295" s="353">
        <f t="shared" si="136"/>
        <v>20219839.000000011</v>
      </c>
      <c r="X295" s="353">
        <f t="shared" si="137"/>
        <v>-20719286</v>
      </c>
      <c r="Y295" s="353">
        <f t="shared" si="138"/>
        <v>58511.16000000004</v>
      </c>
      <c r="Z295" s="358" t="str">
        <f t="shared" si="129"/>
        <v>0</v>
      </c>
      <c r="AA295" s="358">
        <f t="shared" si="130"/>
        <v>3.0109398830314178</v>
      </c>
      <c r="AB295" s="358" t="str">
        <f t="shared" si="131"/>
        <v>0</v>
      </c>
      <c r="AC295" s="358" t="str">
        <f t="shared" si="132"/>
        <v>0</v>
      </c>
      <c r="AD295" s="358">
        <f t="shared" si="133"/>
        <v>10.859164570230607</v>
      </c>
      <c r="AE295" s="358" t="str">
        <f t="shared" si="134"/>
        <v>0</v>
      </c>
      <c r="AF295" s="140">
        <f t="shared" si="139"/>
        <v>0.43725556160250884</v>
      </c>
      <c r="AG295" s="140">
        <f t="shared" si="144"/>
        <v>18.212685087843205</v>
      </c>
      <c r="AH295" s="140">
        <f t="shared" si="144"/>
        <v>25.866600060570903</v>
      </c>
      <c r="AI295" s="140">
        <f t="shared" si="144"/>
        <v>19.564273696781964</v>
      </c>
      <c r="AJ295" s="361">
        <f t="shared" si="145"/>
        <v>27.416290990924395</v>
      </c>
      <c r="AK295" s="380" t="str">
        <f t="shared" si="140"/>
        <v>Item(1040101001,1142453)
Item(1040302001,3008902)
Item(1040410001,5968)</v>
      </c>
      <c r="AL295" s="359"/>
      <c r="CG295" s="138"/>
    </row>
    <row r="296" spans="2:94" x14ac:dyDescent="0.3">
      <c r="B296" s="5">
        <f t="shared" si="146"/>
        <v>262</v>
      </c>
      <c r="C296" s="5">
        <v>1</v>
      </c>
      <c r="D296" s="5">
        <f>VLOOKUP(B296,'DB-캐릭터별 스테이지 매칭'!$E$3:$F$302,2,0)</f>
        <v>1364</v>
      </c>
      <c r="E296" s="5">
        <f>VLOOKUP(D296,'DB-방치 재화'!$B$3:$I$1698,5,0)</f>
        <v>1000</v>
      </c>
      <c r="F296" s="5">
        <f>VLOOKUP(D296,'DB-방치 재화'!$B$3:$I$1698,6,0)</f>
        <v>1333</v>
      </c>
      <c r="G296" s="355">
        <f>VLOOKUP(D296,'DB-방치 재화'!$B$3:$I$1698,7,0)</f>
        <v>4.7256944444444446</v>
      </c>
      <c r="H296" s="5">
        <f>INT(VLOOKUP(B296,'주요 재화 수급처 관리'!$C$269:$Q$329,15,0))</f>
        <v>5612751</v>
      </c>
      <c r="I296" s="5">
        <f>INT(VLOOKUP(B296,'주요 재화 수급처 관리'!$C$331:$Q$630,15,0))</f>
        <v>6920492</v>
      </c>
      <c r="J296" s="5">
        <f>INT(VLOOKUP(B296,'주요 재화 수급처 관리'!$C$632:$Q$931,15,0))</f>
        <v>24303</v>
      </c>
      <c r="K296" s="356">
        <f t="shared" si="141"/>
        <v>1256699</v>
      </c>
      <c r="L296" s="5">
        <f t="shared" si="121"/>
        <v>1.1000000000000001</v>
      </c>
      <c r="M296" s="140">
        <f t="shared" si="135"/>
        <v>0.22390072176727596</v>
      </c>
      <c r="N296" s="357">
        <f t="shared" si="142"/>
        <v>3011911</v>
      </c>
      <c r="O296" s="189">
        <f t="shared" si="122"/>
        <v>1.0009999999999999</v>
      </c>
      <c r="P296" s="140">
        <f t="shared" si="123"/>
        <v>0.43521631121024346</v>
      </c>
      <c r="Q296" s="357">
        <f t="shared" si="143"/>
        <v>6386</v>
      </c>
      <c r="R296" s="189">
        <f t="shared" si="124"/>
        <v>1.07</v>
      </c>
      <c r="S296" s="30">
        <f t="shared" si="125"/>
        <v>0.26276591367320906</v>
      </c>
      <c r="T296" s="140">
        <f t="shared" si="126"/>
        <v>0.22390072176727596</v>
      </c>
      <c r="U296" s="140">
        <f t="shared" si="127"/>
        <v>0.43521631121024346</v>
      </c>
      <c r="V296" s="140">
        <f t="shared" si="128"/>
        <v>0.26276591367320906</v>
      </c>
      <c r="W296" s="353">
        <f t="shared" si="136"/>
        <v>20085690.20000001</v>
      </c>
      <c r="X296" s="353">
        <f t="shared" si="137"/>
        <v>-22347098.600000001</v>
      </c>
      <c r="Y296" s="353">
        <f t="shared" si="138"/>
        <v>56985.760000000038</v>
      </c>
      <c r="Z296" s="358" t="str">
        <f t="shared" si="129"/>
        <v>0</v>
      </c>
      <c r="AA296" s="358">
        <f t="shared" si="130"/>
        <v>3.2291199238435651</v>
      </c>
      <c r="AB296" s="358" t="str">
        <f t="shared" si="131"/>
        <v>0</v>
      </c>
      <c r="AC296" s="358" t="str">
        <f t="shared" si="132"/>
        <v>0</v>
      </c>
      <c r="AD296" s="358">
        <f t="shared" si="133"/>
        <v>11.642024360256732</v>
      </c>
      <c r="AE296" s="358" t="str">
        <f t="shared" si="134"/>
        <v>0</v>
      </c>
      <c r="AF296" s="140">
        <f t="shared" si="139"/>
        <v>0.43521631121024346</v>
      </c>
      <c r="AG296" s="140">
        <f t="shared" si="144"/>
        <v>18.436585809610481</v>
      </c>
      <c r="AH296" s="140">
        <f t="shared" si="144"/>
        <v>26.301816371781147</v>
      </c>
      <c r="AI296" s="140">
        <f t="shared" si="144"/>
        <v>19.827039610455174</v>
      </c>
      <c r="AJ296" s="361">
        <f t="shared" si="145"/>
        <v>27.851507302134639</v>
      </c>
      <c r="AK296" s="380" t="str">
        <f t="shared" si="140"/>
        <v>Item(1040101001,1256699)
Item(1040302001,3011911)
Item(1040410001,6386)</v>
      </c>
      <c r="AL296" s="359"/>
      <c r="CG296" s="138"/>
    </row>
    <row r="297" spans="2:94" x14ac:dyDescent="0.3">
      <c r="B297" s="5">
        <f t="shared" si="146"/>
        <v>262</v>
      </c>
      <c r="C297" s="5">
        <v>2</v>
      </c>
      <c r="D297" s="5">
        <f>VLOOKUP(B297,'DB-캐릭터별 스테이지 매칭'!$E$3:$F$302,2,0)</f>
        <v>1364</v>
      </c>
      <c r="E297" s="5">
        <f>VLOOKUP(D297,'DB-방치 재화'!$B$3:$I$1698,5,0)</f>
        <v>1000</v>
      </c>
      <c r="F297" s="5">
        <f>VLOOKUP(D297,'DB-방치 재화'!$B$3:$I$1698,6,0)</f>
        <v>1333</v>
      </c>
      <c r="G297" s="355">
        <f>VLOOKUP(D297,'DB-방치 재화'!$B$3:$I$1698,7,0)</f>
        <v>4.7256944444444446</v>
      </c>
      <c r="H297" s="5">
        <f>INT(VLOOKUP(B297,'주요 재화 수급처 관리'!$C$269:$Q$329,15,0))</f>
        <v>5612751</v>
      </c>
      <c r="I297" s="5">
        <f>INT(VLOOKUP(B297,'주요 재화 수급처 관리'!$C$331:$Q$630,15,0))</f>
        <v>6920492</v>
      </c>
      <c r="J297" s="5">
        <f>INT(VLOOKUP(B297,'주요 재화 수급처 관리'!$C$632:$Q$931,15,0))</f>
        <v>24303</v>
      </c>
      <c r="K297" s="356">
        <f t="shared" si="141"/>
        <v>1256699</v>
      </c>
      <c r="L297" s="5">
        <f t="shared" si="121"/>
        <v>1</v>
      </c>
      <c r="M297" s="140">
        <f t="shared" si="135"/>
        <v>0.22390072176727596</v>
      </c>
      <c r="N297" s="357">
        <f t="shared" si="142"/>
        <v>3011911</v>
      </c>
      <c r="O297" s="189" t="str">
        <f t="shared" si="122"/>
        <v>1</v>
      </c>
      <c r="P297" s="140">
        <f t="shared" si="123"/>
        <v>0.43521631121024346</v>
      </c>
      <c r="Q297" s="357">
        <f t="shared" si="143"/>
        <v>6386</v>
      </c>
      <c r="R297" s="189" t="str">
        <f t="shared" si="124"/>
        <v>1</v>
      </c>
      <c r="S297" s="30">
        <f t="shared" si="125"/>
        <v>0.26276591367320906</v>
      </c>
      <c r="T297" s="140">
        <f t="shared" si="126"/>
        <v>0.22390072176727596</v>
      </c>
      <c r="U297" s="140">
        <f t="shared" si="127"/>
        <v>0.43521631121024346</v>
      </c>
      <c r="V297" s="140">
        <f t="shared" si="128"/>
        <v>0.26276591367320906</v>
      </c>
      <c r="W297" s="353">
        <f t="shared" si="136"/>
        <v>19951541.40000001</v>
      </c>
      <c r="X297" s="353">
        <f t="shared" si="137"/>
        <v>-23974911.200000003</v>
      </c>
      <c r="Y297" s="353">
        <f t="shared" si="138"/>
        <v>55460.360000000037</v>
      </c>
      <c r="Z297" s="358" t="str">
        <f t="shared" si="129"/>
        <v>0</v>
      </c>
      <c r="AA297" s="358">
        <f t="shared" si="130"/>
        <v>3.4643362350538087</v>
      </c>
      <c r="AB297" s="358" t="str">
        <f t="shared" si="131"/>
        <v>0</v>
      </c>
      <c r="AC297" s="358" t="str">
        <f t="shared" si="132"/>
        <v>0</v>
      </c>
      <c r="AD297" s="358">
        <f t="shared" si="133"/>
        <v>12.490055430524301</v>
      </c>
      <c r="AE297" s="358" t="str">
        <f t="shared" si="134"/>
        <v>0</v>
      </c>
      <c r="AF297" s="140">
        <f t="shared" si="139"/>
        <v>0.43521631121024346</v>
      </c>
      <c r="AG297" s="140">
        <f t="shared" si="144"/>
        <v>18.660486531377757</v>
      </c>
      <c r="AH297" s="140">
        <f t="shared" si="144"/>
        <v>26.737032682991391</v>
      </c>
      <c r="AI297" s="140">
        <f t="shared" si="144"/>
        <v>20.089805524128383</v>
      </c>
      <c r="AJ297" s="361">
        <f t="shared" si="145"/>
        <v>28.286723613344883</v>
      </c>
      <c r="AK297" s="380" t="str">
        <f t="shared" si="140"/>
        <v>Item(1040101001,1256699)
Item(1040302001,3011911)
Item(1040410001,6386)</v>
      </c>
      <c r="AL297" s="359"/>
      <c r="CG297" s="138"/>
    </row>
    <row r="298" spans="2:94" x14ac:dyDescent="0.3">
      <c r="B298" s="5">
        <f t="shared" si="146"/>
        <v>262</v>
      </c>
      <c r="C298" s="5">
        <v>3</v>
      </c>
      <c r="D298" s="5">
        <f>VLOOKUP(B298,'DB-캐릭터별 스테이지 매칭'!$E$3:$F$302,2,0)</f>
        <v>1364</v>
      </c>
      <c r="E298" s="5">
        <f>VLOOKUP(D298,'DB-방치 재화'!$B$3:$I$1698,5,0)</f>
        <v>1000</v>
      </c>
      <c r="F298" s="5">
        <f>VLOOKUP(D298,'DB-방치 재화'!$B$3:$I$1698,6,0)</f>
        <v>1333</v>
      </c>
      <c r="G298" s="355">
        <f>VLOOKUP(D298,'DB-방치 재화'!$B$3:$I$1698,7,0)</f>
        <v>4.7256944444444446</v>
      </c>
      <c r="H298" s="5">
        <f>INT(VLOOKUP(B298,'주요 재화 수급처 관리'!$C$269:$Q$329,15,0))</f>
        <v>5612751</v>
      </c>
      <c r="I298" s="5">
        <f>INT(VLOOKUP(B298,'주요 재화 수급처 관리'!$C$331:$Q$630,15,0))</f>
        <v>6920492</v>
      </c>
      <c r="J298" s="5">
        <f>INT(VLOOKUP(B298,'주요 재화 수급처 관리'!$C$632:$Q$931,15,0))</f>
        <v>24303</v>
      </c>
      <c r="K298" s="356">
        <f t="shared" si="141"/>
        <v>1256699</v>
      </c>
      <c r="L298" s="5">
        <f t="shared" si="121"/>
        <v>1</v>
      </c>
      <c r="M298" s="140">
        <f t="shared" si="135"/>
        <v>0.22390072176727596</v>
      </c>
      <c r="N298" s="357">
        <f t="shared" si="142"/>
        <v>3011911</v>
      </c>
      <c r="O298" s="189" t="str">
        <f t="shared" si="122"/>
        <v>1</v>
      </c>
      <c r="P298" s="140">
        <f t="shared" si="123"/>
        <v>0.43521631121024346</v>
      </c>
      <c r="Q298" s="357">
        <f t="shared" si="143"/>
        <v>6386</v>
      </c>
      <c r="R298" s="189" t="str">
        <f t="shared" si="124"/>
        <v>1</v>
      </c>
      <c r="S298" s="30">
        <f t="shared" si="125"/>
        <v>0.26276591367320906</v>
      </c>
      <c r="T298" s="140">
        <f t="shared" si="126"/>
        <v>0.22390072176727596</v>
      </c>
      <c r="U298" s="140">
        <f t="shared" si="127"/>
        <v>0.43521631121024346</v>
      </c>
      <c r="V298" s="140">
        <f t="shared" si="128"/>
        <v>0.26276591367320906</v>
      </c>
      <c r="W298" s="353">
        <f t="shared" si="136"/>
        <v>19817392.600000009</v>
      </c>
      <c r="X298" s="353">
        <f t="shared" si="137"/>
        <v>-25602723.800000004</v>
      </c>
      <c r="Y298" s="353">
        <f t="shared" si="138"/>
        <v>53934.960000000036</v>
      </c>
      <c r="Z298" s="358" t="str">
        <f t="shared" si="129"/>
        <v>0</v>
      </c>
      <c r="AA298" s="358">
        <f t="shared" si="130"/>
        <v>3.6995525462640524</v>
      </c>
      <c r="AB298" s="358" t="str">
        <f t="shared" si="131"/>
        <v>0</v>
      </c>
      <c r="AC298" s="358" t="str">
        <f t="shared" si="132"/>
        <v>0</v>
      </c>
      <c r="AD298" s="358">
        <f t="shared" si="133"/>
        <v>13.338086500791867</v>
      </c>
      <c r="AE298" s="358" t="str">
        <f t="shared" si="134"/>
        <v>0</v>
      </c>
      <c r="AF298" s="140">
        <f t="shared" si="139"/>
        <v>0.43521631121024346</v>
      </c>
      <c r="AG298" s="140">
        <f t="shared" si="144"/>
        <v>18.884387253145032</v>
      </c>
      <c r="AH298" s="140">
        <f t="shared" si="144"/>
        <v>27.172248994201635</v>
      </c>
      <c r="AI298" s="140">
        <f t="shared" si="144"/>
        <v>20.352571437801593</v>
      </c>
      <c r="AJ298" s="361">
        <f t="shared" si="145"/>
        <v>28.721939924555127</v>
      </c>
      <c r="AK298" s="380" t="str">
        <f t="shared" si="140"/>
        <v>Item(1040101001,1256699)
Item(1040302001,3011911)
Item(1040410001,6386)</v>
      </c>
      <c r="AL298" s="359"/>
      <c r="CG298" s="138"/>
    </row>
    <row r="299" spans="2:94" x14ac:dyDescent="0.3">
      <c r="B299" s="5">
        <f t="shared" si="146"/>
        <v>262</v>
      </c>
      <c r="C299" s="5">
        <v>4</v>
      </c>
      <c r="D299" s="5">
        <f>VLOOKUP(B299,'DB-캐릭터별 스테이지 매칭'!$E$3:$F$302,2,0)</f>
        <v>1364</v>
      </c>
      <c r="E299" s="5">
        <f>VLOOKUP(D299,'DB-방치 재화'!$B$3:$I$1698,5,0)</f>
        <v>1000</v>
      </c>
      <c r="F299" s="5">
        <f>VLOOKUP(D299,'DB-방치 재화'!$B$3:$I$1698,6,0)</f>
        <v>1333</v>
      </c>
      <c r="G299" s="355">
        <f>VLOOKUP(D299,'DB-방치 재화'!$B$3:$I$1698,7,0)</f>
        <v>4.7256944444444446</v>
      </c>
      <c r="H299" s="5">
        <f>INT(VLOOKUP(B299,'주요 재화 수급처 관리'!$C$269:$Q$329,15,0))</f>
        <v>5612751</v>
      </c>
      <c r="I299" s="5">
        <f>INT(VLOOKUP(B299,'주요 재화 수급처 관리'!$C$331:$Q$630,15,0))</f>
        <v>6920492</v>
      </c>
      <c r="J299" s="5">
        <f>INT(VLOOKUP(B299,'주요 재화 수급처 관리'!$C$632:$Q$931,15,0))</f>
        <v>24303</v>
      </c>
      <c r="K299" s="356">
        <f t="shared" si="141"/>
        <v>1256699</v>
      </c>
      <c r="L299" s="5">
        <f t="shared" si="121"/>
        <v>1</v>
      </c>
      <c r="M299" s="140">
        <f t="shared" si="135"/>
        <v>0.22390072176727596</v>
      </c>
      <c r="N299" s="357">
        <f t="shared" si="142"/>
        <v>3011911</v>
      </c>
      <c r="O299" s="189" t="str">
        <f t="shared" si="122"/>
        <v>1</v>
      </c>
      <c r="P299" s="140">
        <f t="shared" si="123"/>
        <v>0.43521631121024346</v>
      </c>
      <c r="Q299" s="357">
        <f t="shared" si="143"/>
        <v>6386</v>
      </c>
      <c r="R299" s="189" t="str">
        <f t="shared" si="124"/>
        <v>1</v>
      </c>
      <c r="S299" s="30">
        <f t="shared" si="125"/>
        <v>0.26276591367320906</v>
      </c>
      <c r="T299" s="140">
        <f t="shared" si="126"/>
        <v>0.22390072176727596</v>
      </c>
      <c r="U299" s="140">
        <f t="shared" si="127"/>
        <v>0.43521631121024346</v>
      </c>
      <c r="V299" s="140">
        <f t="shared" si="128"/>
        <v>0.26276591367320906</v>
      </c>
      <c r="W299" s="353">
        <f t="shared" si="136"/>
        <v>19683243.800000008</v>
      </c>
      <c r="X299" s="353">
        <f t="shared" si="137"/>
        <v>-27230536.400000006</v>
      </c>
      <c r="Y299" s="353">
        <f t="shared" si="138"/>
        <v>52409.560000000034</v>
      </c>
      <c r="Z299" s="358" t="str">
        <f t="shared" si="129"/>
        <v>0</v>
      </c>
      <c r="AA299" s="358">
        <f t="shared" si="130"/>
        <v>3.9347688574742961</v>
      </c>
      <c r="AB299" s="358" t="str">
        <f t="shared" si="131"/>
        <v>0</v>
      </c>
      <c r="AC299" s="358" t="str">
        <f t="shared" si="132"/>
        <v>0</v>
      </c>
      <c r="AD299" s="358">
        <f t="shared" si="133"/>
        <v>14.186117571059436</v>
      </c>
      <c r="AE299" s="358" t="str">
        <f t="shared" si="134"/>
        <v>0</v>
      </c>
      <c r="AF299" s="140">
        <f t="shared" si="139"/>
        <v>0.43521631121024346</v>
      </c>
      <c r="AG299" s="140">
        <f t="shared" si="144"/>
        <v>19.108287974912308</v>
      </c>
      <c r="AH299" s="140">
        <f t="shared" si="144"/>
        <v>27.607465305411878</v>
      </c>
      <c r="AI299" s="140">
        <f t="shared" si="144"/>
        <v>20.615337351474803</v>
      </c>
      <c r="AJ299" s="361">
        <f t="shared" si="145"/>
        <v>29.15715623576537</v>
      </c>
      <c r="AK299" s="380" t="str">
        <f t="shared" si="140"/>
        <v>Item(1040101001,1256699)
Item(1040302001,3011911)
Item(1040410001,6386)</v>
      </c>
      <c r="AL299" s="359"/>
      <c r="CG299" s="138"/>
    </row>
    <row r="300" spans="2:94" x14ac:dyDescent="0.3">
      <c r="B300" s="5">
        <f t="shared" si="146"/>
        <v>262</v>
      </c>
      <c r="C300" s="5">
        <v>5</v>
      </c>
      <c r="D300" s="5">
        <f>VLOOKUP(B300,'DB-캐릭터별 스테이지 매칭'!$E$3:$F$302,2,0)</f>
        <v>1364</v>
      </c>
      <c r="E300" s="5">
        <f>VLOOKUP(D300,'DB-방치 재화'!$B$3:$I$1698,5,0)</f>
        <v>1000</v>
      </c>
      <c r="F300" s="5">
        <f>VLOOKUP(D300,'DB-방치 재화'!$B$3:$I$1698,6,0)</f>
        <v>1333</v>
      </c>
      <c r="G300" s="355">
        <f>VLOOKUP(D300,'DB-방치 재화'!$B$3:$I$1698,7,0)</f>
        <v>4.7256944444444446</v>
      </c>
      <c r="H300" s="5">
        <f>INT(VLOOKUP(B300,'주요 재화 수급처 관리'!$C$269:$Q$329,15,0))</f>
        <v>5612751</v>
      </c>
      <c r="I300" s="5">
        <f>INT(VLOOKUP(B300,'주요 재화 수급처 관리'!$C$331:$Q$630,15,0))</f>
        <v>6920492</v>
      </c>
      <c r="J300" s="5">
        <f>INT(VLOOKUP(B300,'주요 재화 수급처 관리'!$C$632:$Q$931,15,0))</f>
        <v>24303</v>
      </c>
      <c r="K300" s="356">
        <f t="shared" si="141"/>
        <v>1256699</v>
      </c>
      <c r="L300" s="5">
        <f t="shared" si="121"/>
        <v>1</v>
      </c>
      <c r="M300" s="140">
        <f t="shared" si="135"/>
        <v>0.22390072176727596</v>
      </c>
      <c r="N300" s="357">
        <f t="shared" si="142"/>
        <v>3011911</v>
      </c>
      <c r="O300" s="189" t="str">
        <f t="shared" si="122"/>
        <v>1</v>
      </c>
      <c r="P300" s="140">
        <f t="shared" si="123"/>
        <v>0.43521631121024346</v>
      </c>
      <c r="Q300" s="357">
        <f t="shared" si="143"/>
        <v>6386</v>
      </c>
      <c r="R300" s="189" t="str">
        <f t="shared" si="124"/>
        <v>1</v>
      </c>
      <c r="S300" s="30">
        <f t="shared" si="125"/>
        <v>0.26276591367320906</v>
      </c>
      <c r="T300" s="140">
        <f t="shared" si="126"/>
        <v>0.22390072176727596</v>
      </c>
      <c r="U300" s="140">
        <f t="shared" si="127"/>
        <v>0.43521631121024346</v>
      </c>
      <c r="V300" s="140">
        <f t="shared" si="128"/>
        <v>0.26276591367320906</v>
      </c>
      <c r="W300" s="353">
        <f t="shared" si="136"/>
        <v>19549095.000000007</v>
      </c>
      <c r="X300" s="353">
        <f t="shared" si="137"/>
        <v>-28858349.000000007</v>
      </c>
      <c r="Y300" s="353">
        <f t="shared" si="138"/>
        <v>50884.160000000033</v>
      </c>
      <c r="Z300" s="358" t="str">
        <f t="shared" si="129"/>
        <v>0</v>
      </c>
      <c r="AA300" s="358">
        <f t="shared" si="130"/>
        <v>4.1699851686845397</v>
      </c>
      <c r="AB300" s="358" t="str">
        <f t="shared" si="131"/>
        <v>0</v>
      </c>
      <c r="AC300" s="358" t="str">
        <f t="shared" si="132"/>
        <v>0</v>
      </c>
      <c r="AD300" s="358">
        <f t="shared" si="133"/>
        <v>15.034148641327002</v>
      </c>
      <c r="AE300" s="358" t="str">
        <f t="shared" si="134"/>
        <v>0</v>
      </c>
      <c r="AF300" s="140">
        <f t="shared" si="139"/>
        <v>0.43521631121024346</v>
      </c>
      <c r="AG300" s="140">
        <f t="shared" si="144"/>
        <v>19.332188696679584</v>
      </c>
      <c r="AH300" s="140">
        <f t="shared" si="144"/>
        <v>28.042681616622122</v>
      </c>
      <c r="AI300" s="140">
        <f t="shared" si="144"/>
        <v>20.878103265148013</v>
      </c>
      <c r="AJ300" s="361">
        <f t="shared" si="145"/>
        <v>29.592372546975614</v>
      </c>
      <c r="AK300" s="380" t="str">
        <f t="shared" si="140"/>
        <v>Item(1040101001,1256699)
Item(1040302001,3011911)
Item(1040410001,6386)</v>
      </c>
      <c r="AL300" s="359"/>
      <c r="CG300" s="138"/>
    </row>
    <row r="301" spans="2:94" x14ac:dyDescent="0.3">
      <c r="B301" s="5">
        <f t="shared" si="146"/>
        <v>263</v>
      </c>
      <c r="C301" s="5">
        <v>1</v>
      </c>
      <c r="D301" s="5">
        <f>VLOOKUP(B301,'DB-캐릭터별 스테이지 매칭'!$E$3:$F$302,2,0)</f>
        <v>1373</v>
      </c>
      <c r="E301" s="5">
        <f>VLOOKUP(D301,'DB-방치 재화'!$B$3:$I$1698,5,0)</f>
        <v>1006</v>
      </c>
      <c r="F301" s="5">
        <f>VLOOKUP(D301,'DB-방치 재화'!$B$3:$I$1698,6,0)</f>
        <v>1341</v>
      </c>
      <c r="G301" s="355">
        <f>VLOOKUP(D301,'DB-방치 재화'!$B$3:$I$1698,7,0)</f>
        <v>4.7437500000000004</v>
      </c>
      <c r="H301" s="5">
        <f>INT(VLOOKUP(B301,'주요 재화 수급처 관리'!$C$269:$Q$329,15,0))</f>
        <v>5642119</v>
      </c>
      <c r="I301" s="5">
        <f>INT(VLOOKUP(B301,'주요 재화 수급처 관리'!$C$331:$Q$630,15,0))</f>
        <v>6959649</v>
      </c>
      <c r="J301" s="5">
        <f>INT(VLOOKUP(B301,'주요 재화 수급처 관리'!$C$632:$Q$931,15,0))</f>
        <v>24390</v>
      </c>
      <c r="K301" s="356">
        <f t="shared" si="141"/>
        <v>1382369</v>
      </c>
      <c r="L301" s="5">
        <f t="shared" si="121"/>
        <v>1.1000000000000001</v>
      </c>
      <c r="M301" s="140">
        <f t="shared" si="135"/>
        <v>0.24500883444677435</v>
      </c>
      <c r="N301" s="357">
        <f t="shared" si="142"/>
        <v>3014923</v>
      </c>
      <c r="O301" s="189">
        <f t="shared" si="122"/>
        <v>1.0009999999999999</v>
      </c>
      <c r="P301" s="140">
        <f t="shared" si="123"/>
        <v>0.43320043870028502</v>
      </c>
      <c r="Q301" s="357">
        <f t="shared" si="143"/>
        <v>6834</v>
      </c>
      <c r="R301" s="189">
        <f t="shared" si="124"/>
        <v>1.07</v>
      </c>
      <c r="S301" s="30">
        <f t="shared" si="125"/>
        <v>0.28019680196801966</v>
      </c>
      <c r="T301" s="140">
        <f t="shared" si="126"/>
        <v>0.24500883444677435</v>
      </c>
      <c r="U301" s="140">
        <f t="shared" si="127"/>
        <v>0.43320043870028502</v>
      </c>
      <c r="V301" s="140">
        <f t="shared" si="128"/>
        <v>0.28019680196801966</v>
      </c>
      <c r="W301" s="353">
        <f t="shared" si="136"/>
        <v>19295149.800000008</v>
      </c>
      <c r="X301" s="353">
        <f t="shared" si="137"/>
        <v>-30481342.200000007</v>
      </c>
      <c r="Y301" s="353">
        <f t="shared" si="138"/>
        <v>48928.160000000033</v>
      </c>
      <c r="Z301" s="358" t="str">
        <f t="shared" si="129"/>
        <v>0</v>
      </c>
      <c r="AA301" s="358">
        <f t="shared" si="130"/>
        <v>4.3797240636704533</v>
      </c>
      <c r="AB301" s="358" t="str">
        <f t="shared" si="131"/>
        <v>0</v>
      </c>
      <c r="AC301" s="358" t="str">
        <f t="shared" si="132"/>
        <v>0</v>
      </c>
      <c r="AD301" s="358">
        <f t="shared" si="133"/>
        <v>15.784935682326626</v>
      </c>
      <c r="AE301" s="358" t="str">
        <f t="shared" si="134"/>
        <v>0</v>
      </c>
      <c r="AF301" s="140">
        <f t="shared" si="139"/>
        <v>0.43320043870028502</v>
      </c>
      <c r="AG301" s="140">
        <f t="shared" si="144"/>
        <v>19.577197531126359</v>
      </c>
      <c r="AH301" s="140">
        <f t="shared" si="144"/>
        <v>28.475882055322408</v>
      </c>
      <c r="AI301" s="140">
        <f t="shared" si="144"/>
        <v>21.158300067116034</v>
      </c>
      <c r="AJ301" s="361">
        <f t="shared" si="145"/>
        <v>30.0255729856759</v>
      </c>
      <c r="AK301" s="380" t="str">
        <f t="shared" si="140"/>
        <v>Item(1040101001,1382369)
Item(1040302001,3014923)
Item(1040410001,6834)</v>
      </c>
      <c r="AL301" s="359"/>
      <c r="CG301" s="138"/>
    </row>
    <row r="302" spans="2:94" x14ac:dyDescent="0.3">
      <c r="B302" s="5">
        <f t="shared" si="146"/>
        <v>263</v>
      </c>
      <c r="C302" s="5">
        <v>2</v>
      </c>
      <c r="D302" s="5">
        <f>VLOOKUP(B302,'DB-캐릭터별 스테이지 매칭'!$E$3:$F$302,2,0)</f>
        <v>1373</v>
      </c>
      <c r="E302" s="5">
        <f>VLOOKUP(D302,'DB-방치 재화'!$B$3:$I$1698,5,0)</f>
        <v>1006</v>
      </c>
      <c r="F302" s="5">
        <f>VLOOKUP(D302,'DB-방치 재화'!$B$3:$I$1698,6,0)</f>
        <v>1341</v>
      </c>
      <c r="G302" s="355">
        <f>VLOOKUP(D302,'DB-방치 재화'!$B$3:$I$1698,7,0)</f>
        <v>4.7437500000000004</v>
      </c>
      <c r="H302" s="5">
        <f>INT(VLOOKUP(B302,'주요 재화 수급처 관리'!$C$269:$Q$329,15,0))</f>
        <v>5642119</v>
      </c>
      <c r="I302" s="5">
        <f>INT(VLOOKUP(B302,'주요 재화 수급처 관리'!$C$331:$Q$630,15,0))</f>
        <v>6959649</v>
      </c>
      <c r="J302" s="5">
        <f>INT(VLOOKUP(B302,'주요 재화 수급처 관리'!$C$632:$Q$931,15,0))</f>
        <v>24390</v>
      </c>
      <c r="K302" s="356">
        <f t="shared" si="141"/>
        <v>1382369</v>
      </c>
      <c r="L302" s="5">
        <f t="shared" si="121"/>
        <v>1</v>
      </c>
      <c r="M302" s="140">
        <f t="shared" si="135"/>
        <v>0.24500883444677435</v>
      </c>
      <c r="N302" s="357">
        <f t="shared" si="142"/>
        <v>3014923</v>
      </c>
      <c r="O302" s="189" t="str">
        <f t="shared" si="122"/>
        <v>1</v>
      </c>
      <c r="P302" s="140">
        <f t="shared" si="123"/>
        <v>0.43320043870028502</v>
      </c>
      <c r="Q302" s="357">
        <f t="shared" si="143"/>
        <v>6834</v>
      </c>
      <c r="R302" s="189" t="str">
        <f t="shared" si="124"/>
        <v>1</v>
      </c>
      <c r="S302" s="30">
        <f t="shared" si="125"/>
        <v>0.28019680196801966</v>
      </c>
      <c r="T302" s="140">
        <f t="shared" si="126"/>
        <v>0.24500883444677435</v>
      </c>
      <c r="U302" s="140">
        <f t="shared" si="127"/>
        <v>0.43320043870028502</v>
      </c>
      <c r="V302" s="140">
        <f t="shared" si="128"/>
        <v>0.28019680196801966</v>
      </c>
      <c r="W302" s="353">
        <f t="shared" si="136"/>
        <v>19041204.600000009</v>
      </c>
      <c r="X302" s="353">
        <f t="shared" si="137"/>
        <v>-32104335.400000006</v>
      </c>
      <c r="Y302" s="353">
        <f t="shared" si="138"/>
        <v>46972.160000000033</v>
      </c>
      <c r="Z302" s="358" t="str">
        <f t="shared" si="129"/>
        <v>0</v>
      </c>
      <c r="AA302" s="358">
        <f t="shared" si="130"/>
        <v>4.6129245023707384</v>
      </c>
      <c r="AB302" s="358" t="str">
        <f t="shared" si="131"/>
        <v>0</v>
      </c>
      <c r="AC302" s="358" t="str">
        <f t="shared" si="132"/>
        <v>0</v>
      </c>
      <c r="AD302" s="358">
        <f t="shared" si="133"/>
        <v>16.625411902394568</v>
      </c>
      <c r="AE302" s="358" t="str">
        <f t="shared" si="134"/>
        <v>0</v>
      </c>
      <c r="AF302" s="140">
        <f t="shared" si="139"/>
        <v>0.43320043870028502</v>
      </c>
      <c r="AG302" s="140">
        <f t="shared" si="144"/>
        <v>19.822206365573134</v>
      </c>
      <c r="AH302" s="140">
        <f t="shared" si="144"/>
        <v>28.909082494022694</v>
      </c>
      <c r="AI302" s="140">
        <f t="shared" si="144"/>
        <v>21.438496869084055</v>
      </c>
      <c r="AJ302" s="361">
        <f t="shared" si="145"/>
        <v>30.458773424376187</v>
      </c>
      <c r="AK302" s="380" t="str">
        <f t="shared" si="140"/>
        <v>Item(1040101001,1382369)
Item(1040302001,3014923)
Item(1040410001,6834)</v>
      </c>
      <c r="AL302" s="359"/>
      <c r="CG302" s="138"/>
    </row>
    <row r="303" spans="2:94" x14ac:dyDescent="0.3">
      <c r="B303" s="5">
        <f t="shared" si="146"/>
        <v>263</v>
      </c>
      <c r="C303" s="5">
        <v>3</v>
      </c>
      <c r="D303" s="5">
        <f>VLOOKUP(B303,'DB-캐릭터별 스테이지 매칭'!$E$3:$F$302,2,0)</f>
        <v>1373</v>
      </c>
      <c r="E303" s="5">
        <f>VLOOKUP(D303,'DB-방치 재화'!$B$3:$I$1698,5,0)</f>
        <v>1006</v>
      </c>
      <c r="F303" s="5">
        <f>VLOOKUP(D303,'DB-방치 재화'!$B$3:$I$1698,6,0)</f>
        <v>1341</v>
      </c>
      <c r="G303" s="355">
        <f>VLOOKUP(D303,'DB-방치 재화'!$B$3:$I$1698,7,0)</f>
        <v>4.7437500000000004</v>
      </c>
      <c r="H303" s="5">
        <f>INT(VLOOKUP(B303,'주요 재화 수급처 관리'!$C$269:$Q$329,15,0))</f>
        <v>5642119</v>
      </c>
      <c r="I303" s="5">
        <f>INT(VLOOKUP(B303,'주요 재화 수급처 관리'!$C$331:$Q$630,15,0))</f>
        <v>6959649</v>
      </c>
      <c r="J303" s="5">
        <f>INT(VLOOKUP(B303,'주요 재화 수급처 관리'!$C$632:$Q$931,15,0))</f>
        <v>24390</v>
      </c>
      <c r="K303" s="356">
        <f t="shared" si="141"/>
        <v>1382369</v>
      </c>
      <c r="L303" s="5">
        <f t="shared" si="121"/>
        <v>1</v>
      </c>
      <c r="M303" s="140">
        <f t="shared" si="135"/>
        <v>0.24500883444677435</v>
      </c>
      <c r="N303" s="357">
        <f t="shared" si="142"/>
        <v>3014923</v>
      </c>
      <c r="O303" s="189" t="str">
        <f t="shared" si="122"/>
        <v>1</v>
      </c>
      <c r="P303" s="140">
        <f t="shared" si="123"/>
        <v>0.43320043870028502</v>
      </c>
      <c r="Q303" s="357">
        <f t="shared" si="143"/>
        <v>6834</v>
      </c>
      <c r="R303" s="189" t="str">
        <f t="shared" si="124"/>
        <v>1</v>
      </c>
      <c r="S303" s="30">
        <f t="shared" si="125"/>
        <v>0.28019680196801966</v>
      </c>
      <c r="T303" s="140">
        <f t="shared" si="126"/>
        <v>0.24500883444677435</v>
      </c>
      <c r="U303" s="140">
        <f t="shared" si="127"/>
        <v>0.43320043870028502</v>
      </c>
      <c r="V303" s="140">
        <f t="shared" si="128"/>
        <v>0.28019680196801966</v>
      </c>
      <c r="W303" s="353">
        <f t="shared" si="136"/>
        <v>18787259.40000001</v>
      </c>
      <c r="X303" s="353">
        <f t="shared" si="137"/>
        <v>-33727328.600000009</v>
      </c>
      <c r="Y303" s="353">
        <f t="shared" si="138"/>
        <v>45016.160000000033</v>
      </c>
      <c r="Z303" s="358" t="str">
        <f t="shared" si="129"/>
        <v>0</v>
      </c>
      <c r="AA303" s="358">
        <f t="shared" si="130"/>
        <v>4.8461249410710234</v>
      </c>
      <c r="AB303" s="358" t="str">
        <f t="shared" si="131"/>
        <v>0</v>
      </c>
      <c r="AC303" s="358" t="str">
        <f t="shared" si="132"/>
        <v>0</v>
      </c>
      <c r="AD303" s="358">
        <f t="shared" si="133"/>
        <v>17.465888122462513</v>
      </c>
      <c r="AE303" s="358" t="str">
        <f t="shared" si="134"/>
        <v>0</v>
      </c>
      <c r="AF303" s="140">
        <f t="shared" si="139"/>
        <v>0.43320043870028502</v>
      </c>
      <c r="AG303" s="140">
        <f t="shared" si="144"/>
        <v>20.067215200019909</v>
      </c>
      <c r="AH303" s="140">
        <f t="shared" si="144"/>
        <v>29.342282932722981</v>
      </c>
      <c r="AI303" s="140">
        <f t="shared" si="144"/>
        <v>21.718693671052076</v>
      </c>
      <c r="AJ303" s="361">
        <f t="shared" si="145"/>
        <v>30.891973863076473</v>
      </c>
      <c r="AK303" s="380" t="str">
        <f t="shared" si="140"/>
        <v>Item(1040101001,1382369)
Item(1040302001,3014923)
Item(1040410001,6834)</v>
      </c>
      <c r="AL303" s="359"/>
    </row>
    <row r="304" spans="2:94" x14ac:dyDescent="0.3">
      <c r="B304" s="5">
        <f t="shared" si="146"/>
        <v>263</v>
      </c>
      <c r="C304" s="5">
        <v>4</v>
      </c>
      <c r="D304" s="5">
        <f>VLOOKUP(B304,'DB-캐릭터별 스테이지 매칭'!$E$3:$F$302,2,0)</f>
        <v>1373</v>
      </c>
      <c r="E304" s="5">
        <f>VLOOKUP(D304,'DB-방치 재화'!$B$3:$I$1698,5,0)</f>
        <v>1006</v>
      </c>
      <c r="F304" s="5">
        <f>VLOOKUP(D304,'DB-방치 재화'!$B$3:$I$1698,6,0)</f>
        <v>1341</v>
      </c>
      <c r="G304" s="355">
        <f>VLOOKUP(D304,'DB-방치 재화'!$B$3:$I$1698,7,0)</f>
        <v>4.7437500000000004</v>
      </c>
      <c r="H304" s="5">
        <f>INT(VLOOKUP(B304,'주요 재화 수급처 관리'!$C$269:$Q$329,15,0))</f>
        <v>5642119</v>
      </c>
      <c r="I304" s="5">
        <f>INT(VLOOKUP(B304,'주요 재화 수급처 관리'!$C$331:$Q$630,15,0))</f>
        <v>6959649</v>
      </c>
      <c r="J304" s="5">
        <f>INT(VLOOKUP(B304,'주요 재화 수급처 관리'!$C$632:$Q$931,15,0))</f>
        <v>24390</v>
      </c>
      <c r="K304" s="356">
        <f t="shared" si="141"/>
        <v>1382369</v>
      </c>
      <c r="L304" s="5">
        <f t="shared" si="121"/>
        <v>1</v>
      </c>
      <c r="M304" s="140">
        <f t="shared" si="135"/>
        <v>0.24500883444677435</v>
      </c>
      <c r="N304" s="357">
        <f t="shared" si="142"/>
        <v>3014923</v>
      </c>
      <c r="O304" s="189" t="str">
        <f t="shared" si="122"/>
        <v>1</v>
      </c>
      <c r="P304" s="140">
        <f t="shared" si="123"/>
        <v>0.43320043870028502</v>
      </c>
      <c r="Q304" s="357">
        <f t="shared" si="143"/>
        <v>6834</v>
      </c>
      <c r="R304" s="189" t="str">
        <f t="shared" si="124"/>
        <v>1</v>
      </c>
      <c r="S304" s="30">
        <f t="shared" si="125"/>
        <v>0.28019680196801966</v>
      </c>
      <c r="T304" s="140">
        <f t="shared" si="126"/>
        <v>0.24500883444677435</v>
      </c>
      <c r="U304" s="140">
        <f t="shared" si="127"/>
        <v>0.43320043870028502</v>
      </c>
      <c r="V304" s="140">
        <f t="shared" si="128"/>
        <v>0.28019680196801966</v>
      </c>
      <c r="W304" s="353">
        <f t="shared" si="136"/>
        <v>18533314.20000001</v>
      </c>
      <c r="X304" s="353">
        <f t="shared" si="137"/>
        <v>-35350321.800000012</v>
      </c>
      <c r="Y304" s="353">
        <f t="shared" si="138"/>
        <v>43060.160000000033</v>
      </c>
      <c r="Z304" s="358" t="str">
        <f t="shared" si="129"/>
        <v>0</v>
      </c>
      <c r="AA304" s="358">
        <f t="shared" si="130"/>
        <v>5.0793253797713094</v>
      </c>
      <c r="AB304" s="358" t="str">
        <f t="shared" si="131"/>
        <v>0</v>
      </c>
      <c r="AC304" s="358" t="str">
        <f t="shared" si="132"/>
        <v>0</v>
      </c>
      <c r="AD304" s="358">
        <f t="shared" si="133"/>
        <v>18.306364342530458</v>
      </c>
      <c r="AE304" s="358" t="str">
        <f t="shared" si="134"/>
        <v>0</v>
      </c>
      <c r="AF304" s="140">
        <f t="shared" si="139"/>
        <v>0.43320043870028502</v>
      </c>
      <c r="AG304" s="140">
        <f t="shared" si="144"/>
        <v>20.312224034466684</v>
      </c>
      <c r="AH304" s="140">
        <f t="shared" si="144"/>
        <v>29.775483371423267</v>
      </c>
      <c r="AI304" s="140">
        <f t="shared" si="144"/>
        <v>21.998890473020097</v>
      </c>
      <c r="AJ304" s="361">
        <f t="shared" si="145"/>
        <v>31.325174301776759</v>
      </c>
      <c r="AK304" s="380" t="str">
        <f t="shared" si="140"/>
        <v>Item(1040101001,1382369)
Item(1040302001,3014923)
Item(1040410001,6834)</v>
      </c>
      <c r="AL304" s="359"/>
    </row>
    <row r="305" spans="2:38" x14ac:dyDescent="0.3">
      <c r="B305" s="5">
        <f t="shared" si="146"/>
        <v>263</v>
      </c>
      <c r="C305" s="5">
        <v>5</v>
      </c>
      <c r="D305" s="5">
        <f>VLOOKUP(B305,'DB-캐릭터별 스테이지 매칭'!$E$3:$F$302,2,0)</f>
        <v>1373</v>
      </c>
      <c r="E305" s="5">
        <f>VLOOKUP(D305,'DB-방치 재화'!$B$3:$I$1698,5,0)</f>
        <v>1006</v>
      </c>
      <c r="F305" s="5">
        <f>VLOOKUP(D305,'DB-방치 재화'!$B$3:$I$1698,6,0)</f>
        <v>1341</v>
      </c>
      <c r="G305" s="355">
        <f>VLOOKUP(D305,'DB-방치 재화'!$B$3:$I$1698,7,0)</f>
        <v>4.7437500000000004</v>
      </c>
      <c r="H305" s="5">
        <f>INT(VLOOKUP(B305,'주요 재화 수급처 관리'!$C$269:$Q$329,15,0))</f>
        <v>5642119</v>
      </c>
      <c r="I305" s="5">
        <f>INT(VLOOKUP(B305,'주요 재화 수급처 관리'!$C$331:$Q$630,15,0))</f>
        <v>6959649</v>
      </c>
      <c r="J305" s="5">
        <f>INT(VLOOKUP(B305,'주요 재화 수급처 관리'!$C$632:$Q$931,15,0))</f>
        <v>24390</v>
      </c>
      <c r="K305" s="356">
        <f t="shared" si="141"/>
        <v>1382369</v>
      </c>
      <c r="L305" s="5">
        <f t="shared" si="121"/>
        <v>1</v>
      </c>
      <c r="M305" s="140">
        <f t="shared" si="135"/>
        <v>0.24500883444677435</v>
      </c>
      <c r="N305" s="357">
        <f t="shared" si="142"/>
        <v>3014923</v>
      </c>
      <c r="O305" s="189" t="str">
        <f t="shared" si="122"/>
        <v>1</v>
      </c>
      <c r="P305" s="140">
        <f t="shared" si="123"/>
        <v>0.43320043870028502</v>
      </c>
      <c r="Q305" s="357">
        <f t="shared" si="143"/>
        <v>6834</v>
      </c>
      <c r="R305" s="189" t="str">
        <f t="shared" si="124"/>
        <v>1</v>
      </c>
      <c r="S305" s="30">
        <f t="shared" si="125"/>
        <v>0.28019680196801966</v>
      </c>
      <c r="T305" s="140">
        <f t="shared" si="126"/>
        <v>0.24500883444677435</v>
      </c>
      <c r="U305" s="140">
        <f t="shared" si="127"/>
        <v>0.43320043870028502</v>
      </c>
      <c r="V305" s="140">
        <f t="shared" si="128"/>
        <v>0.28019680196801966</v>
      </c>
      <c r="W305" s="353">
        <f t="shared" si="136"/>
        <v>18279369.000000011</v>
      </c>
      <c r="X305" s="353">
        <f t="shared" si="137"/>
        <v>-36973315.000000015</v>
      </c>
      <c r="Y305" s="353">
        <f t="shared" si="138"/>
        <v>41104.160000000033</v>
      </c>
      <c r="Z305" s="358" t="str">
        <f t="shared" si="129"/>
        <v>0</v>
      </c>
      <c r="AA305" s="358">
        <f t="shared" si="130"/>
        <v>5.3125258184715944</v>
      </c>
      <c r="AB305" s="358" t="str">
        <f t="shared" si="131"/>
        <v>0</v>
      </c>
      <c r="AC305" s="358" t="str">
        <f t="shared" si="132"/>
        <v>0</v>
      </c>
      <c r="AD305" s="358">
        <f t="shared" si="133"/>
        <v>19.146840562598399</v>
      </c>
      <c r="AE305" s="358" t="str">
        <f t="shared" si="134"/>
        <v>0</v>
      </c>
      <c r="AF305" s="140">
        <f t="shared" si="139"/>
        <v>0.43320043870028502</v>
      </c>
      <c r="AG305" s="140">
        <f t="shared" si="144"/>
        <v>20.557232868913459</v>
      </c>
      <c r="AH305" s="140">
        <f t="shared" si="144"/>
        <v>30.208683810123553</v>
      </c>
      <c r="AI305" s="140">
        <f t="shared" si="144"/>
        <v>22.279087274988118</v>
      </c>
      <c r="AJ305" s="361">
        <f t="shared" si="145"/>
        <v>31.758374740477045</v>
      </c>
      <c r="AK305" s="380" t="str">
        <f t="shared" si="140"/>
        <v>Item(1040101001,1382369)
Item(1040302001,3014923)
Item(1040410001,6834)</v>
      </c>
      <c r="AL305" s="359"/>
    </row>
    <row r="306" spans="2:38" x14ac:dyDescent="0.3">
      <c r="B306" s="5">
        <f t="shared" si="146"/>
        <v>264</v>
      </c>
      <c r="C306" s="5">
        <v>1</v>
      </c>
      <c r="D306" s="5">
        <f>VLOOKUP(B306,'DB-캐릭터별 스테이지 매칭'!$E$3:$F$302,2,0)</f>
        <v>1381</v>
      </c>
      <c r="E306" s="5">
        <f>VLOOKUP(D306,'DB-방치 재화'!$B$3:$I$1698,5,0)</f>
        <v>1012</v>
      </c>
      <c r="F306" s="5">
        <f>VLOOKUP(D306,'DB-방치 재화'!$B$3:$I$1698,6,0)</f>
        <v>1349</v>
      </c>
      <c r="G306" s="355">
        <f>VLOOKUP(D306,'DB-방치 재화'!$B$3:$I$1698,7,0)</f>
        <v>4.759722222222222</v>
      </c>
      <c r="H306" s="5">
        <f>INT(VLOOKUP(B306,'주요 재화 수급처 관리'!$C$269:$Q$329,15,0))</f>
        <v>5671487</v>
      </c>
      <c r="I306" s="5">
        <f>INT(VLOOKUP(B306,'주요 재화 수급처 관리'!$C$331:$Q$630,15,0))</f>
        <v>6998806</v>
      </c>
      <c r="J306" s="5">
        <f>INT(VLOOKUP(B306,'주요 재화 수급처 관리'!$C$632:$Q$931,15,0))</f>
        <v>24467</v>
      </c>
      <c r="K306" s="356">
        <f t="shared" si="141"/>
        <v>1520606</v>
      </c>
      <c r="L306" s="5">
        <f t="shared" si="121"/>
        <v>1.1000000000000001</v>
      </c>
      <c r="M306" s="140">
        <f t="shared" si="135"/>
        <v>0.26811416476842848</v>
      </c>
      <c r="N306" s="357">
        <f t="shared" si="142"/>
        <v>3017938</v>
      </c>
      <c r="O306" s="189">
        <f t="shared" si="122"/>
        <v>1.0009999999999999</v>
      </c>
      <c r="P306" s="140">
        <f t="shared" si="123"/>
        <v>0.43120755168810221</v>
      </c>
      <c r="Q306" s="357">
        <f t="shared" si="143"/>
        <v>7313</v>
      </c>
      <c r="R306" s="189">
        <f t="shared" si="124"/>
        <v>1.07</v>
      </c>
      <c r="S306" s="30">
        <f t="shared" si="125"/>
        <v>0.29889238566232068</v>
      </c>
      <c r="T306" s="140">
        <f t="shared" si="126"/>
        <v>0.26811416476842848</v>
      </c>
      <c r="U306" s="140">
        <f t="shared" si="127"/>
        <v>0.43120755168810221</v>
      </c>
      <c r="V306" s="140">
        <f t="shared" si="128"/>
        <v>0.29889238566232068</v>
      </c>
      <c r="W306" s="353">
        <f t="shared" si="136"/>
        <v>17893060.40000001</v>
      </c>
      <c r="X306" s="353">
        <f t="shared" si="137"/>
        <v>-38591491.800000012</v>
      </c>
      <c r="Y306" s="353">
        <f t="shared" si="138"/>
        <v>38684.560000000034</v>
      </c>
      <c r="Z306" s="358" t="str">
        <f t="shared" si="129"/>
        <v>0</v>
      </c>
      <c r="AA306" s="358">
        <f t="shared" si="130"/>
        <v>5.51401078984044</v>
      </c>
      <c r="AB306" s="358" t="str">
        <f t="shared" si="131"/>
        <v>0</v>
      </c>
      <c r="AC306" s="358" t="str">
        <f t="shared" si="132"/>
        <v>0</v>
      </c>
      <c r="AD306" s="358">
        <f t="shared" si="133"/>
        <v>19.86630621447987</v>
      </c>
      <c r="AE306" s="358" t="str">
        <f t="shared" si="134"/>
        <v>0</v>
      </c>
      <c r="AF306" s="140">
        <f t="shared" si="139"/>
        <v>0.43120755168810221</v>
      </c>
      <c r="AG306" s="140">
        <f t="shared" si="144"/>
        <v>20.825347033681886</v>
      </c>
      <c r="AH306" s="140">
        <f t="shared" si="144"/>
        <v>30.639891361811657</v>
      </c>
      <c r="AI306" s="140">
        <f t="shared" si="144"/>
        <v>22.577979660650438</v>
      </c>
      <c r="AJ306" s="361">
        <f t="shared" si="145"/>
        <v>32.189582292165149</v>
      </c>
      <c r="AK306" s="380" t="str">
        <f t="shared" si="140"/>
        <v>Item(1040101001,1520606)
Item(1040302001,3017938)
Item(1040410001,7313)</v>
      </c>
      <c r="AL306" s="359"/>
    </row>
    <row r="307" spans="2:38" x14ac:dyDescent="0.3">
      <c r="B307" s="5">
        <f t="shared" si="146"/>
        <v>264</v>
      </c>
      <c r="C307" s="5">
        <v>2</v>
      </c>
      <c r="D307" s="5">
        <f>VLOOKUP(B307,'DB-캐릭터별 스테이지 매칭'!$E$3:$F$302,2,0)</f>
        <v>1381</v>
      </c>
      <c r="E307" s="5">
        <f>VLOOKUP(D307,'DB-방치 재화'!$B$3:$I$1698,5,0)</f>
        <v>1012</v>
      </c>
      <c r="F307" s="5">
        <f>VLOOKUP(D307,'DB-방치 재화'!$B$3:$I$1698,6,0)</f>
        <v>1349</v>
      </c>
      <c r="G307" s="355">
        <f>VLOOKUP(D307,'DB-방치 재화'!$B$3:$I$1698,7,0)</f>
        <v>4.759722222222222</v>
      </c>
      <c r="H307" s="5">
        <f>INT(VLOOKUP(B307,'주요 재화 수급처 관리'!$C$269:$Q$329,15,0))</f>
        <v>5671487</v>
      </c>
      <c r="I307" s="5">
        <f>INT(VLOOKUP(B307,'주요 재화 수급처 관리'!$C$331:$Q$630,15,0))</f>
        <v>6998806</v>
      </c>
      <c r="J307" s="5">
        <f>INT(VLOOKUP(B307,'주요 재화 수급처 관리'!$C$632:$Q$931,15,0))</f>
        <v>24467</v>
      </c>
      <c r="K307" s="356">
        <f t="shared" si="141"/>
        <v>1520606</v>
      </c>
      <c r="L307" s="5">
        <f t="shared" si="121"/>
        <v>1</v>
      </c>
      <c r="M307" s="140">
        <f t="shared" si="135"/>
        <v>0.26811416476842848</v>
      </c>
      <c r="N307" s="357">
        <f t="shared" si="142"/>
        <v>3017938</v>
      </c>
      <c r="O307" s="189" t="str">
        <f t="shared" si="122"/>
        <v>1</v>
      </c>
      <c r="P307" s="140">
        <f t="shared" si="123"/>
        <v>0.43120755168810221</v>
      </c>
      <c r="Q307" s="357">
        <f t="shared" si="143"/>
        <v>7313</v>
      </c>
      <c r="R307" s="189" t="str">
        <f t="shared" si="124"/>
        <v>1</v>
      </c>
      <c r="S307" s="30">
        <f t="shared" si="125"/>
        <v>0.29889238566232068</v>
      </c>
      <c r="T307" s="140">
        <f t="shared" si="126"/>
        <v>0.26811416476842848</v>
      </c>
      <c r="U307" s="140">
        <f t="shared" si="127"/>
        <v>0.43120755168810221</v>
      </c>
      <c r="V307" s="140">
        <f t="shared" si="128"/>
        <v>0.29889238566232068</v>
      </c>
      <c r="W307" s="353">
        <f t="shared" si="136"/>
        <v>17506751.800000008</v>
      </c>
      <c r="X307" s="353">
        <f t="shared" si="137"/>
        <v>-40209668.600000009</v>
      </c>
      <c r="Y307" s="353">
        <f t="shared" si="138"/>
        <v>36264.960000000036</v>
      </c>
      <c r="Z307" s="358" t="str">
        <f t="shared" si="129"/>
        <v>0</v>
      </c>
      <c r="AA307" s="358">
        <f t="shared" si="130"/>
        <v>5.7452183415285418</v>
      </c>
      <c r="AB307" s="358" t="str">
        <f t="shared" si="131"/>
        <v>0</v>
      </c>
      <c r="AC307" s="358" t="str">
        <f t="shared" si="132"/>
        <v>0</v>
      </c>
      <c r="AD307" s="358">
        <f t="shared" si="133"/>
        <v>20.699318734041682</v>
      </c>
      <c r="AE307" s="358" t="str">
        <f t="shared" si="134"/>
        <v>0</v>
      </c>
      <c r="AF307" s="140">
        <f t="shared" si="139"/>
        <v>0.43120755168810221</v>
      </c>
      <c r="AG307" s="140">
        <f t="shared" si="144"/>
        <v>21.093461198450314</v>
      </c>
      <c r="AH307" s="140">
        <f t="shared" si="144"/>
        <v>31.07109891349976</v>
      </c>
      <c r="AI307" s="140">
        <f t="shared" si="144"/>
        <v>22.876872046312759</v>
      </c>
      <c r="AJ307" s="361">
        <f t="shared" si="145"/>
        <v>32.620789843853252</v>
      </c>
      <c r="AK307" s="380" t="str">
        <f t="shared" si="140"/>
        <v>Item(1040101001,1520606)
Item(1040302001,3017938)
Item(1040410001,7313)</v>
      </c>
      <c r="AL307" s="359"/>
    </row>
    <row r="308" spans="2:38" x14ac:dyDescent="0.3">
      <c r="B308" s="5">
        <f t="shared" si="146"/>
        <v>264</v>
      </c>
      <c r="C308" s="5">
        <v>3</v>
      </c>
      <c r="D308" s="5">
        <f>VLOOKUP(B308,'DB-캐릭터별 스테이지 매칭'!$E$3:$F$302,2,0)</f>
        <v>1381</v>
      </c>
      <c r="E308" s="5">
        <f>VLOOKUP(D308,'DB-방치 재화'!$B$3:$I$1698,5,0)</f>
        <v>1012</v>
      </c>
      <c r="F308" s="5">
        <f>VLOOKUP(D308,'DB-방치 재화'!$B$3:$I$1698,6,0)</f>
        <v>1349</v>
      </c>
      <c r="G308" s="355">
        <f>VLOOKUP(D308,'DB-방치 재화'!$B$3:$I$1698,7,0)</f>
        <v>4.759722222222222</v>
      </c>
      <c r="H308" s="5">
        <f>INT(VLOOKUP(B308,'주요 재화 수급처 관리'!$C$269:$Q$329,15,0))</f>
        <v>5671487</v>
      </c>
      <c r="I308" s="5">
        <f>INT(VLOOKUP(B308,'주요 재화 수급처 관리'!$C$331:$Q$630,15,0))</f>
        <v>6998806</v>
      </c>
      <c r="J308" s="5">
        <f>INT(VLOOKUP(B308,'주요 재화 수급처 관리'!$C$632:$Q$931,15,0))</f>
        <v>24467</v>
      </c>
      <c r="K308" s="356">
        <f t="shared" si="141"/>
        <v>1520606</v>
      </c>
      <c r="L308" s="5">
        <f t="shared" si="121"/>
        <v>1</v>
      </c>
      <c r="M308" s="140">
        <f t="shared" si="135"/>
        <v>0.26811416476842848</v>
      </c>
      <c r="N308" s="357">
        <f t="shared" si="142"/>
        <v>3017938</v>
      </c>
      <c r="O308" s="189" t="str">
        <f t="shared" si="122"/>
        <v>1</v>
      </c>
      <c r="P308" s="140">
        <f t="shared" si="123"/>
        <v>0.43120755168810221</v>
      </c>
      <c r="Q308" s="357">
        <f t="shared" si="143"/>
        <v>7313</v>
      </c>
      <c r="R308" s="189" t="str">
        <f t="shared" si="124"/>
        <v>1</v>
      </c>
      <c r="S308" s="30">
        <f t="shared" si="125"/>
        <v>0.29889238566232068</v>
      </c>
      <c r="T308" s="140">
        <f t="shared" si="126"/>
        <v>0.26811416476842848</v>
      </c>
      <c r="U308" s="140">
        <f t="shared" si="127"/>
        <v>0.43120755168810221</v>
      </c>
      <c r="V308" s="140">
        <f t="shared" si="128"/>
        <v>0.29889238566232068</v>
      </c>
      <c r="W308" s="353">
        <f t="shared" si="136"/>
        <v>17120443.200000007</v>
      </c>
      <c r="X308" s="353">
        <f t="shared" si="137"/>
        <v>-41827845.400000006</v>
      </c>
      <c r="Y308" s="353">
        <f t="shared" si="138"/>
        <v>33845.360000000037</v>
      </c>
      <c r="Z308" s="358" t="str">
        <f t="shared" si="129"/>
        <v>0</v>
      </c>
      <c r="AA308" s="358">
        <f t="shared" si="130"/>
        <v>5.9764258932166436</v>
      </c>
      <c r="AB308" s="358" t="str">
        <f t="shared" si="131"/>
        <v>0</v>
      </c>
      <c r="AC308" s="358" t="str">
        <f t="shared" si="132"/>
        <v>0</v>
      </c>
      <c r="AD308" s="358">
        <f t="shared" si="133"/>
        <v>21.532331253603495</v>
      </c>
      <c r="AE308" s="358" t="str">
        <f t="shared" si="134"/>
        <v>0</v>
      </c>
      <c r="AF308" s="140">
        <f t="shared" si="139"/>
        <v>0.43120755168810221</v>
      </c>
      <c r="AG308" s="140">
        <f t="shared" si="144"/>
        <v>21.361575363218741</v>
      </c>
      <c r="AH308" s="140">
        <f t="shared" si="144"/>
        <v>31.502306465187864</v>
      </c>
      <c r="AI308" s="140">
        <f t="shared" si="144"/>
        <v>23.175764431975079</v>
      </c>
      <c r="AJ308" s="361">
        <f t="shared" si="145"/>
        <v>33.051997395541356</v>
      </c>
      <c r="AK308" s="380" t="str">
        <f t="shared" si="140"/>
        <v>Item(1040101001,1520606)
Item(1040302001,3017938)
Item(1040410001,7313)</v>
      </c>
      <c r="AL308" s="359"/>
    </row>
    <row r="309" spans="2:38" x14ac:dyDescent="0.3">
      <c r="B309" s="5">
        <f t="shared" si="146"/>
        <v>264</v>
      </c>
      <c r="C309" s="5">
        <v>4</v>
      </c>
      <c r="D309" s="5">
        <f>VLOOKUP(B309,'DB-캐릭터별 스테이지 매칭'!$E$3:$F$302,2,0)</f>
        <v>1381</v>
      </c>
      <c r="E309" s="5">
        <f>VLOOKUP(D309,'DB-방치 재화'!$B$3:$I$1698,5,0)</f>
        <v>1012</v>
      </c>
      <c r="F309" s="5">
        <f>VLOOKUP(D309,'DB-방치 재화'!$B$3:$I$1698,6,0)</f>
        <v>1349</v>
      </c>
      <c r="G309" s="355">
        <f>VLOOKUP(D309,'DB-방치 재화'!$B$3:$I$1698,7,0)</f>
        <v>4.759722222222222</v>
      </c>
      <c r="H309" s="5">
        <f>INT(VLOOKUP(B309,'주요 재화 수급처 관리'!$C$269:$Q$329,15,0))</f>
        <v>5671487</v>
      </c>
      <c r="I309" s="5">
        <f>INT(VLOOKUP(B309,'주요 재화 수급처 관리'!$C$331:$Q$630,15,0))</f>
        <v>6998806</v>
      </c>
      <c r="J309" s="5">
        <f>INT(VLOOKUP(B309,'주요 재화 수급처 관리'!$C$632:$Q$931,15,0))</f>
        <v>24467</v>
      </c>
      <c r="K309" s="356">
        <f t="shared" si="141"/>
        <v>1520606</v>
      </c>
      <c r="L309" s="5">
        <f t="shared" si="121"/>
        <v>1</v>
      </c>
      <c r="M309" s="140">
        <f t="shared" si="135"/>
        <v>0.26811416476842848</v>
      </c>
      <c r="N309" s="357">
        <f t="shared" si="142"/>
        <v>3017938</v>
      </c>
      <c r="O309" s="189" t="str">
        <f t="shared" si="122"/>
        <v>1</v>
      </c>
      <c r="P309" s="140">
        <f t="shared" si="123"/>
        <v>0.43120755168810221</v>
      </c>
      <c r="Q309" s="357">
        <f t="shared" si="143"/>
        <v>7313</v>
      </c>
      <c r="R309" s="189" t="str">
        <f t="shared" si="124"/>
        <v>1</v>
      </c>
      <c r="S309" s="30">
        <f t="shared" si="125"/>
        <v>0.29889238566232068</v>
      </c>
      <c r="T309" s="140">
        <f t="shared" si="126"/>
        <v>0.26811416476842848</v>
      </c>
      <c r="U309" s="140">
        <f t="shared" si="127"/>
        <v>0.43120755168810221</v>
      </c>
      <c r="V309" s="140">
        <f t="shared" si="128"/>
        <v>0.29889238566232068</v>
      </c>
      <c r="W309" s="353">
        <f t="shared" si="136"/>
        <v>16734134.600000007</v>
      </c>
      <c r="X309" s="353">
        <f t="shared" si="137"/>
        <v>-43446022.200000003</v>
      </c>
      <c r="Y309" s="353">
        <f t="shared" si="138"/>
        <v>31425.760000000038</v>
      </c>
      <c r="Z309" s="358" t="str">
        <f t="shared" si="129"/>
        <v>0</v>
      </c>
      <c r="AA309" s="358">
        <f t="shared" si="130"/>
        <v>6.2076334449047454</v>
      </c>
      <c r="AB309" s="358" t="str">
        <f t="shared" si="131"/>
        <v>0</v>
      </c>
      <c r="AC309" s="358" t="str">
        <f t="shared" si="132"/>
        <v>0</v>
      </c>
      <c r="AD309" s="358">
        <f t="shared" si="133"/>
        <v>22.365343773165307</v>
      </c>
      <c r="AE309" s="358" t="str">
        <f t="shared" si="134"/>
        <v>0</v>
      </c>
      <c r="AF309" s="140">
        <f t="shared" si="139"/>
        <v>0.43120755168810221</v>
      </c>
      <c r="AG309" s="140">
        <f t="shared" si="144"/>
        <v>21.629689527987168</v>
      </c>
      <c r="AH309" s="140">
        <f t="shared" si="144"/>
        <v>31.933514016875968</v>
      </c>
      <c r="AI309" s="140">
        <f t="shared" si="144"/>
        <v>23.474656817637399</v>
      </c>
      <c r="AJ309" s="361">
        <f t="shared" si="145"/>
        <v>33.48320494722946</v>
      </c>
      <c r="AK309" s="380" t="str">
        <f t="shared" si="140"/>
        <v>Item(1040101001,1520606)
Item(1040302001,3017938)
Item(1040410001,7313)</v>
      </c>
      <c r="AL309" s="359"/>
    </row>
    <row r="310" spans="2:38" x14ac:dyDescent="0.3">
      <c r="B310" s="5">
        <f t="shared" si="146"/>
        <v>264</v>
      </c>
      <c r="C310" s="5">
        <v>5</v>
      </c>
      <c r="D310" s="5">
        <f>VLOOKUP(B310,'DB-캐릭터별 스테이지 매칭'!$E$3:$F$302,2,0)</f>
        <v>1381</v>
      </c>
      <c r="E310" s="5">
        <f>VLOOKUP(D310,'DB-방치 재화'!$B$3:$I$1698,5,0)</f>
        <v>1012</v>
      </c>
      <c r="F310" s="5">
        <f>VLOOKUP(D310,'DB-방치 재화'!$B$3:$I$1698,6,0)</f>
        <v>1349</v>
      </c>
      <c r="G310" s="355">
        <f>VLOOKUP(D310,'DB-방치 재화'!$B$3:$I$1698,7,0)</f>
        <v>4.759722222222222</v>
      </c>
      <c r="H310" s="5">
        <f>INT(VLOOKUP(B310,'주요 재화 수급처 관리'!$C$269:$Q$329,15,0))</f>
        <v>5671487</v>
      </c>
      <c r="I310" s="5">
        <f>INT(VLOOKUP(B310,'주요 재화 수급처 관리'!$C$331:$Q$630,15,0))</f>
        <v>6998806</v>
      </c>
      <c r="J310" s="5">
        <f>INT(VLOOKUP(B310,'주요 재화 수급처 관리'!$C$632:$Q$931,15,0))</f>
        <v>24467</v>
      </c>
      <c r="K310" s="356">
        <f t="shared" si="141"/>
        <v>1520606</v>
      </c>
      <c r="L310" s="5">
        <f t="shared" si="121"/>
        <v>1</v>
      </c>
      <c r="M310" s="140">
        <f t="shared" si="135"/>
        <v>0.26811416476842848</v>
      </c>
      <c r="N310" s="357">
        <f t="shared" si="142"/>
        <v>3017938</v>
      </c>
      <c r="O310" s="189" t="str">
        <f t="shared" si="122"/>
        <v>1</v>
      </c>
      <c r="P310" s="140">
        <f t="shared" si="123"/>
        <v>0.43120755168810221</v>
      </c>
      <c r="Q310" s="357">
        <f t="shared" si="143"/>
        <v>7313</v>
      </c>
      <c r="R310" s="189" t="str">
        <f t="shared" si="124"/>
        <v>1</v>
      </c>
      <c r="S310" s="30">
        <f t="shared" si="125"/>
        <v>0.29889238566232068</v>
      </c>
      <c r="T310" s="140">
        <f t="shared" si="126"/>
        <v>0.26811416476842848</v>
      </c>
      <c r="U310" s="140">
        <f t="shared" si="127"/>
        <v>0.43120755168810221</v>
      </c>
      <c r="V310" s="140">
        <f t="shared" si="128"/>
        <v>0.29889238566232068</v>
      </c>
      <c r="W310" s="353">
        <f t="shared" si="136"/>
        <v>16347826.000000007</v>
      </c>
      <c r="X310" s="353">
        <f t="shared" si="137"/>
        <v>-45064199</v>
      </c>
      <c r="Y310" s="353">
        <f t="shared" si="138"/>
        <v>29006.16000000004</v>
      </c>
      <c r="Z310" s="358" t="str">
        <f t="shared" si="129"/>
        <v>0</v>
      </c>
      <c r="AA310" s="358">
        <f t="shared" si="130"/>
        <v>6.4388409965928473</v>
      </c>
      <c r="AB310" s="358" t="str">
        <f t="shared" si="131"/>
        <v>0</v>
      </c>
      <c r="AC310" s="358" t="str">
        <f t="shared" si="132"/>
        <v>0</v>
      </c>
      <c r="AD310" s="358">
        <f t="shared" si="133"/>
        <v>23.198356292727123</v>
      </c>
      <c r="AE310" s="358" t="str">
        <f t="shared" si="134"/>
        <v>0</v>
      </c>
      <c r="AF310" s="140">
        <f t="shared" si="139"/>
        <v>0.43120755168810221</v>
      </c>
      <c r="AG310" s="140">
        <f t="shared" si="144"/>
        <v>21.897803692755595</v>
      </c>
      <c r="AH310" s="140">
        <f t="shared" si="144"/>
        <v>32.364721568564072</v>
      </c>
      <c r="AI310" s="140">
        <f t="shared" si="144"/>
        <v>23.773549203299719</v>
      </c>
      <c r="AJ310" s="361">
        <f t="shared" si="145"/>
        <v>33.914412498917564</v>
      </c>
      <c r="AK310" s="380" t="str">
        <f t="shared" si="140"/>
        <v>Item(1040101001,1520606)
Item(1040302001,3017938)
Item(1040410001,7313)</v>
      </c>
      <c r="AL310" s="359"/>
    </row>
    <row r="311" spans="2:38" x14ac:dyDescent="0.3">
      <c r="B311" s="5">
        <f t="shared" si="146"/>
        <v>265</v>
      </c>
      <c r="C311" s="5">
        <v>1</v>
      </c>
      <c r="D311" s="5">
        <f>VLOOKUP(B311,'DB-캐릭터별 스테이지 매칭'!$E$3:$F$302,2,0)</f>
        <v>1389</v>
      </c>
      <c r="E311" s="5">
        <f>VLOOKUP(D311,'DB-방치 재화'!$B$3:$I$1698,5,0)</f>
        <v>1016</v>
      </c>
      <c r="F311" s="5">
        <f>VLOOKUP(D311,'DB-방치 재화'!$B$3:$I$1698,6,0)</f>
        <v>1355</v>
      </c>
      <c r="G311" s="355">
        <f>VLOOKUP(D311,'DB-방치 재화'!$B$3:$I$1698,7,0)</f>
        <v>4.7756944444444445</v>
      </c>
      <c r="H311" s="5">
        <f>INT(VLOOKUP(B311,'주요 재화 수급처 관리'!$C$269:$Q$329,15,0))</f>
        <v>5691065</v>
      </c>
      <c r="I311" s="5">
        <f>INT(VLOOKUP(B311,'주요 재화 수급처 관리'!$C$331:$Q$630,15,0))</f>
        <v>7028174</v>
      </c>
      <c r="J311" s="5">
        <f>INT(VLOOKUP(B311,'주요 재화 수급처 관리'!$C$632:$Q$931,15,0))</f>
        <v>24543</v>
      </c>
      <c r="K311" s="356">
        <f t="shared" si="141"/>
        <v>1672667</v>
      </c>
      <c r="L311" s="5">
        <f t="shared" si="121"/>
        <v>1.1000000000000001</v>
      </c>
      <c r="M311" s="140">
        <f t="shared" si="135"/>
        <v>0.2939110693692657</v>
      </c>
      <c r="N311" s="357">
        <f t="shared" si="142"/>
        <v>3020956</v>
      </c>
      <c r="O311" s="189">
        <f t="shared" si="122"/>
        <v>1.0009999999999999</v>
      </c>
      <c r="P311" s="140">
        <f t="shared" si="123"/>
        <v>0.42983511791256163</v>
      </c>
      <c r="Q311" s="357">
        <f t="shared" si="143"/>
        <v>7825</v>
      </c>
      <c r="R311" s="189">
        <f t="shared" si="124"/>
        <v>1.07</v>
      </c>
      <c r="S311" s="30">
        <f t="shared" si="125"/>
        <v>0.31882817911420774</v>
      </c>
      <c r="T311" s="140">
        <f t="shared" si="126"/>
        <v>0.2939110693692657</v>
      </c>
      <c r="U311" s="140">
        <f t="shared" si="127"/>
        <v>0.42983511791256163</v>
      </c>
      <c r="V311" s="140">
        <f t="shared" si="128"/>
        <v>0.31882817911420774</v>
      </c>
      <c r="W311" s="353">
        <f t="shared" si="136"/>
        <v>15813372.000000007</v>
      </c>
      <c r="X311" s="353">
        <f t="shared" si="137"/>
        <v>-46679520.200000003</v>
      </c>
      <c r="Y311" s="353">
        <f t="shared" si="138"/>
        <v>26089.760000000038</v>
      </c>
      <c r="Z311" s="358" t="str">
        <f t="shared" si="129"/>
        <v>0</v>
      </c>
      <c r="AA311" s="358">
        <f t="shared" si="130"/>
        <v>6.6417707074412222</v>
      </c>
      <c r="AB311" s="358" t="str">
        <f t="shared" si="131"/>
        <v>0</v>
      </c>
      <c r="AC311" s="358" t="str">
        <f t="shared" si="132"/>
        <v>0</v>
      </c>
      <c r="AD311" s="358">
        <f t="shared" si="133"/>
        <v>23.923493337433374</v>
      </c>
      <c r="AE311" s="358" t="str">
        <f t="shared" si="134"/>
        <v>0</v>
      </c>
      <c r="AF311" s="140">
        <f t="shared" si="139"/>
        <v>0.42983511791256163</v>
      </c>
      <c r="AG311" s="140">
        <f t="shared" si="144"/>
        <v>22.19171476212486</v>
      </c>
      <c r="AH311" s="140">
        <f t="shared" si="144"/>
        <v>32.794556686476632</v>
      </c>
      <c r="AI311" s="140">
        <f t="shared" si="144"/>
        <v>24.092377382413925</v>
      </c>
      <c r="AJ311" s="361">
        <f t="shared" si="145"/>
        <v>34.344247616830124</v>
      </c>
      <c r="AK311" s="380" t="str">
        <f t="shared" si="140"/>
        <v>Item(1040101001,1672667)
Item(1040302001,3020956)
Item(1040410001,7825)</v>
      </c>
      <c r="AL311" s="359"/>
    </row>
    <row r="312" spans="2:38" x14ac:dyDescent="0.3">
      <c r="B312" s="5">
        <f t="shared" si="146"/>
        <v>265</v>
      </c>
      <c r="C312" s="5">
        <v>2</v>
      </c>
      <c r="D312" s="5">
        <f>VLOOKUP(B312,'DB-캐릭터별 스테이지 매칭'!$E$3:$F$302,2,0)</f>
        <v>1389</v>
      </c>
      <c r="E312" s="5">
        <f>VLOOKUP(D312,'DB-방치 재화'!$B$3:$I$1698,5,0)</f>
        <v>1016</v>
      </c>
      <c r="F312" s="5">
        <f>VLOOKUP(D312,'DB-방치 재화'!$B$3:$I$1698,6,0)</f>
        <v>1355</v>
      </c>
      <c r="G312" s="355">
        <f>VLOOKUP(D312,'DB-방치 재화'!$B$3:$I$1698,7,0)</f>
        <v>4.7756944444444445</v>
      </c>
      <c r="H312" s="5">
        <f>INT(VLOOKUP(B312,'주요 재화 수급처 관리'!$C$269:$Q$329,15,0))</f>
        <v>5691065</v>
      </c>
      <c r="I312" s="5">
        <f>INT(VLOOKUP(B312,'주요 재화 수급처 관리'!$C$331:$Q$630,15,0))</f>
        <v>7028174</v>
      </c>
      <c r="J312" s="5">
        <f>INT(VLOOKUP(B312,'주요 재화 수급처 관리'!$C$632:$Q$931,15,0))</f>
        <v>24543</v>
      </c>
      <c r="K312" s="356">
        <f t="shared" si="141"/>
        <v>1672667</v>
      </c>
      <c r="L312" s="5">
        <f t="shared" si="121"/>
        <v>1</v>
      </c>
      <c r="M312" s="140">
        <f t="shared" si="135"/>
        <v>0.2939110693692657</v>
      </c>
      <c r="N312" s="357">
        <f t="shared" si="142"/>
        <v>3020956</v>
      </c>
      <c r="O312" s="189" t="str">
        <f t="shared" si="122"/>
        <v>1</v>
      </c>
      <c r="P312" s="140">
        <f t="shared" si="123"/>
        <v>0.42983511791256163</v>
      </c>
      <c r="Q312" s="357">
        <f t="shared" si="143"/>
        <v>7825</v>
      </c>
      <c r="R312" s="189" t="str">
        <f t="shared" si="124"/>
        <v>1</v>
      </c>
      <c r="S312" s="30">
        <f t="shared" si="125"/>
        <v>0.31882817911420774</v>
      </c>
      <c r="T312" s="140">
        <f t="shared" si="126"/>
        <v>0.2939110693692657</v>
      </c>
      <c r="U312" s="140">
        <f t="shared" si="127"/>
        <v>0.42983511791256163</v>
      </c>
      <c r="V312" s="140">
        <f t="shared" si="128"/>
        <v>0.31882817911420774</v>
      </c>
      <c r="W312" s="353">
        <f t="shared" si="136"/>
        <v>15278918.000000007</v>
      </c>
      <c r="X312" s="353">
        <f t="shared" si="137"/>
        <v>-48294841.400000006</v>
      </c>
      <c r="Y312" s="353">
        <f t="shared" si="138"/>
        <v>23173.360000000037</v>
      </c>
      <c r="Z312" s="358" t="str">
        <f t="shared" si="129"/>
        <v>0</v>
      </c>
      <c r="AA312" s="358">
        <f t="shared" si="130"/>
        <v>6.8716058253537842</v>
      </c>
      <c r="AB312" s="358" t="str">
        <f t="shared" si="131"/>
        <v>0</v>
      </c>
      <c r="AC312" s="358" t="str">
        <f t="shared" si="132"/>
        <v>0</v>
      </c>
      <c r="AD312" s="358">
        <f t="shared" si="133"/>
        <v>24.751353731037312</v>
      </c>
      <c r="AE312" s="358" t="str">
        <f t="shared" si="134"/>
        <v>0</v>
      </c>
      <c r="AF312" s="140">
        <f t="shared" si="139"/>
        <v>0.42983511791256163</v>
      </c>
      <c r="AG312" s="140">
        <f t="shared" si="144"/>
        <v>22.485625831494126</v>
      </c>
      <c r="AH312" s="140">
        <f t="shared" si="144"/>
        <v>33.224391804389192</v>
      </c>
      <c r="AI312" s="140">
        <f t="shared" si="144"/>
        <v>24.411205561528131</v>
      </c>
      <c r="AJ312" s="361">
        <f t="shared" si="145"/>
        <v>34.774082734742684</v>
      </c>
      <c r="AK312" s="380" t="str">
        <f t="shared" si="140"/>
        <v>Item(1040101001,1672667)
Item(1040302001,3020956)
Item(1040410001,7825)</v>
      </c>
      <c r="AL312" s="359"/>
    </row>
    <row r="313" spans="2:38" x14ac:dyDescent="0.3">
      <c r="B313" s="5">
        <f t="shared" si="146"/>
        <v>265</v>
      </c>
      <c r="C313" s="5">
        <v>3</v>
      </c>
      <c r="D313" s="5">
        <f>VLOOKUP(B313,'DB-캐릭터별 스테이지 매칭'!$E$3:$F$302,2,0)</f>
        <v>1389</v>
      </c>
      <c r="E313" s="5">
        <f>VLOOKUP(D313,'DB-방치 재화'!$B$3:$I$1698,5,0)</f>
        <v>1016</v>
      </c>
      <c r="F313" s="5">
        <f>VLOOKUP(D313,'DB-방치 재화'!$B$3:$I$1698,6,0)</f>
        <v>1355</v>
      </c>
      <c r="G313" s="355">
        <f>VLOOKUP(D313,'DB-방치 재화'!$B$3:$I$1698,7,0)</f>
        <v>4.7756944444444445</v>
      </c>
      <c r="H313" s="5">
        <f>INT(VLOOKUP(B313,'주요 재화 수급처 관리'!$C$269:$Q$329,15,0))</f>
        <v>5691065</v>
      </c>
      <c r="I313" s="5">
        <f>INT(VLOOKUP(B313,'주요 재화 수급처 관리'!$C$331:$Q$630,15,0))</f>
        <v>7028174</v>
      </c>
      <c r="J313" s="5">
        <f>INT(VLOOKUP(B313,'주요 재화 수급처 관리'!$C$632:$Q$931,15,0))</f>
        <v>24543</v>
      </c>
      <c r="K313" s="356">
        <f t="shared" si="141"/>
        <v>1672667</v>
      </c>
      <c r="L313" s="5">
        <f t="shared" si="121"/>
        <v>1</v>
      </c>
      <c r="M313" s="140">
        <f t="shared" si="135"/>
        <v>0.2939110693692657</v>
      </c>
      <c r="N313" s="357">
        <f t="shared" si="142"/>
        <v>3020956</v>
      </c>
      <c r="O313" s="189" t="str">
        <f t="shared" si="122"/>
        <v>1</v>
      </c>
      <c r="P313" s="140">
        <f t="shared" si="123"/>
        <v>0.42983511791256163</v>
      </c>
      <c r="Q313" s="357">
        <f t="shared" si="143"/>
        <v>7825</v>
      </c>
      <c r="R313" s="189" t="str">
        <f t="shared" si="124"/>
        <v>1</v>
      </c>
      <c r="S313" s="30">
        <f t="shared" si="125"/>
        <v>0.31882817911420774</v>
      </c>
      <c r="T313" s="140">
        <f t="shared" si="126"/>
        <v>0.2939110693692657</v>
      </c>
      <c r="U313" s="140">
        <f t="shared" si="127"/>
        <v>0.42983511791256163</v>
      </c>
      <c r="V313" s="140">
        <f t="shared" si="128"/>
        <v>0.31882817911420774</v>
      </c>
      <c r="W313" s="353">
        <f t="shared" si="136"/>
        <v>14744464.000000007</v>
      </c>
      <c r="X313" s="353">
        <f t="shared" si="137"/>
        <v>-49910162.600000009</v>
      </c>
      <c r="Y313" s="353">
        <f t="shared" si="138"/>
        <v>20256.960000000036</v>
      </c>
      <c r="Z313" s="358" t="str">
        <f t="shared" si="129"/>
        <v>0</v>
      </c>
      <c r="AA313" s="358">
        <f t="shared" si="130"/>
        <v>7.1014409432663461</v>
      </c>
      <c r="AB313" s="358" t="str">
        <f t="shared" si="131"/>
        <v>0</v>
      </c>
      <c r="AC313" s="358" t="str">
        <f t="shared" si="132"/>
        <v>0</v>
      </c>
      <c r="AD313" s="358">
        <f t="shared" si="133"/>
        <v>25.579214124641254</v>
      </c>
      <c r="AE313" s="358" t="str">
        <f t="shared" si="134"/>
        <v>0</v>
      </c>
      <c r="AF313" s="140">
        <f t="shared" si="139"/>
        <v>0.42983511791256163</v>
      </c>
      <c r="AG313" s="140">
        <f t="shared" si="144"/>
        <v>22.779536900863391</v>
      </c>
      <c r="AH313" s="140">
        <f t="shared" si="144"/>
        <v>33.654226922301753</v>
      </c>
      <c r="AI313" s="140">
        <f t="shared" si="144"/>
        <v>24.730033740642337</v>
      </c>
      <c r="AJ313" s="361">
        <f t="shared" si="145"/>
        <v>35.203917852655245</v>
      </c>
      <c r="AK313" s="380" t="str">
        <f t="shared" si="140"/>
        <v>Item(1040101001,1672667)
Item(1040302001,3020956)
Item(1040410001,7825)</v>
      </c>
      <c r="AL313" s="359"/>
    </row>
    <row r="314" spans="2:38" x14ac:dyDescent="0.3">
      <c r="B314" s="5">
        <f t="shared" si="146"/>
        <v>265</v>
      </c>
      <c r="C314" s="5">
        <v>4</v>
      </c>
      <c r="D314" s="5">
        <f>VLOOKUP(B314,'DB-캐릭터별 스테이지 매칭'!$E$3:$F$302,2,0)</f>
        <v>1389</v>
      </c>
      <c r="E314" s="5">
        <f>VLOOKUP(D314,'DB-방치 재화'!$B$3:$I$1698,5,0)</f>
        <v>1016</v>
      </c>
      <c r="F314" s="5">
        <f>VLOOKUP(D314,'DB-방치 재화'!$B$3:$I$1698,6,0)</f>
        <v>1355</v>
      </c>
      <c r="G314" s="355">
        <f>VLOOKUP(D314,'DB-방치 재화'!$B$3:$I$1698,7,0)</f>
        <v>4.7756944444444445</v>
      </c>
      <c r="H314" s="5">
        <f>INT(VLOOKUP(B314,'주요 재화 수급처 관리'!$C$269:$Q$329,15,0))</f>
        <v>5691065</v>
      </c>
      <c r="I314" s="5">
        <f>INT(VLOOKUP(B314,'주요 재화 수급처 관리'!$C$331:$Q$630,15,0))</f>
        <v>7028174</v>
      </c>
      <c r="J314" s="5">
        <f>INT(VLOOKUP(B314,'주요 재화 수급처 관리'!$C$632:$Q$931,15,0))</f>
        <v>24543</v>
      </c>
      <c r="K314" s="356">
        <f t="shared" si="141"/>
        <v>1672667</v>
      </c>
      <c r="L314" s="5">
        <f t="shared" si="121"/>
        <v>1</v>
      </c>
      <c r="M314" s="140">
        <f t="shared" si="135"/>
        <v>0.2939110693692657</v>
      </c>
      <c r="N314" s="357">
        <f t="shared" si="142"/>
        <v>3020956</v>
      </c>
      <c r="O314" s="189" t="str">
        <f t="shared" si="122"/>
        <v>1</v>
      </c>
      <c r="P314" s="140">
        <f t="shared" si="123"/>
        <v>0.42983511791256163</v>
      </c>
      <c r="Q314" s="357">
        <f t="shared" si="143"/>
        <v>7825</v>
      </c>
      <c r="R314" s="189" t="str">
        <f t="shared" si="124"/>
        <v>1</v>
      </c>
      <c r="S314" s="30">
        <f t="shared" si="125"/>
        <v>0.31882817911420774</v>
      </c>
      <c r="T314" s="140">
        <f t="shared" si="126"/>
        <v>0.2939110693692657</v>
      </c>
      <c r="U314" s="140">
        <f t="shared" si="127"/>
        <v>0.42983511791256163</v>
      </c>
      <c r="V314" s="140">
        <f t="shared" si="128"/>
        <v>0.31882817911420774</v>
      </c>
      <c r="W314" s="353">
        <f t="shared" si="136"/>
        <v>14210010.000000007</v>
      </c>
      <c r="X314" s="353">
        <f t="shared" si="137"/>
        <v>-51525483.800000012</v>
      </c>
      <c r="Y314" s="353">
        <f t="shared" si="138"/>
        <v>17340.560000000034</v>
      </c>
      <c r="Z314" s="358" t="str">
        <f t="shared" si="129"/>
        <v>0</v>
      </c>
      <c r="AA314" s="358">
        <f t="shared" si="130"/>
        <v>7.3312760611789081</v>
      </c>
      <c r="AB314" s="358" t="str">
        <f t="shared" si="131"/>
        <v>0</v>
      </c>
      <c r="AC314" s="358" t="str">
        <f t="shared" si="132"/>
        <v>0</v>
      </c>
      <c r="AD314" s="358">
        <f t="shared" si="133"/>
        <v>26.407074518245189</v>
      </c>
      <c r="AE314" s="358" t="str">
        <f t="shared" si="134"/>
        <v>0</v>
      </c>
      <c r="AF314" s="140">
        <f t="shared" si="139"/>
        <v>0.42983511791256163</v>
      </c>
      <c r="AG314" s="140">
        <f t="shared" si="144"/>
        <v>23.073447970232657</v>
      </c>
      <c r="AH314" s="140">
        <f t="shared" si="144"/>
        <v>34.084062040214313</v>
      </c>
      <c r="AI314" s="140">
        <f t="shared" si="144"/>
        <v>25.048861919756543</v>
      </c>
      <c r="AJ314" s="361">
        <f t="shared" si="145"/>
        <v>35.633752970567805</v>
      </c>
      <c r="AK314" s="380" t="str">
        <f t="shared" si="140"/>
        <v>Item(1040101001,1672667)
Item(1040302001,3020956)
Item(1040410001,7825)</v>
      </c>
      <c r="AL314" s="359"/>
    </row>
    <row r="315" spans="2:38" x14ac:dyDescent="0.3">
      <c r="B315" s="5">
        <f t="shared" si="146"/>
        <v>265</v>
      </c>
      <c r="C315" s="5">
        <v>5</v>
      </c>
      <c r="D315" s="5">
        <f>VLOOKUP(B315,'DB-캐릭터별 스테이지 매칭'!$E$3:$F$302,2,0)</f>
        <v>1389</v>
      </c>
      <c r="E315" s="5">
        <f>VLOOKUP(D315,'DB-방치 재화'!$B$3:$I$1698,5,0)</f>
        <v>1016</v>
      </c>
      <c r="F315" s="5">
        <f>VLOOKUP(D315,'DB-방치 재화'!$B$3:$I$1698,6,0)</f>
        <v>1355</v>
      </c>
      <c r="G315" s="355">
        <f>VLOOKUP(D315,'DB-방치 재화'!$B$3:$I$1698,7,0)</f>
        <v>4.7756944444444445</v>
      </c>
      <c r="H315" s="5">
        <f>INT(VLOOKUP(B315,'주요 재화 수급처 관리'!$C$269:$Q$329,15,0))</f>
        <v>5691065</v>
      </c>
      <c r="I315" s="5">
        <f>INT(VLOOKUP(B315,'주요 재화 수급처 관리'!$C$331:$Q$630,15,0))</f>
        <v>7028174</v>
      </c>
      <c r="J315" s="5">
        <f>INT(VLOOKUP(B315,'주요 재화 수급처 관리'!$C$632:$Q$931,15,0))</f>
        <v>24543</v>
      </c>
      <c r="K315" s="356">
        <f t="shared" si="141"/>
        <v>1672667</v>
      </c>
      <c r="L315" s="5">
        <f t="shared" si="121"/>
        <v>1</v>
      </c>
      <c r="M315" s="140">
        <f t="shared" si="135"/>
        <v>0.2939110693692657</v>
      </c>
      <c r="N315" s="357">
        <f t="shared" si="142"/>
        <v>3020956</v>
      </c>
      <c r="O315" s="189" t="str">
        <f t="shared" si="122"/>
        <v>1</v>
      </c>
      <c r="P315" s="140">
        <f t="shared" si="123"/>
        <v>0.42983511791256163</v>
      </c>
      <c r="Q315" s="357">
        <f t="shared" si="143"/>
        <v>7825</v>
      </c>
      <c r="R315" s="189" t="str">
        <f t="shared" si="124"/>
        <v>1</v>
      </c>
      <c r="S315" s="30">
        <f t="shared" si="125"/>
        <v>0.31882817911420774</v>
      </c>
      <c r="T315" s="140">
        <f t="shared" si="126"/>
        <v>0.2939110693692657</v>
      </c>
      <c r="U315" s="140">
        <f t="shared" si="127"/>
        <v>0.42983511791256163</v>
      </c>
      <c r="V315" s="140">
        <f t="shared" si="128"/>
        <v>0.31882817911420774</v>
      </c>
      <c r="W315" s="353">
        <f t="shared" si="136"/>
        <v>13675556.000000007</v>
      </c>
      <c r="X315" s="353">
        <f t="shared" si="137"/>
        <v>-53140805.000000015</v>
      </c>
      <c r="Y315" s="353">
        <f t="shared" si="138"/>
        <v>14424.160000000034</v>
      </c>
      <c r="Z315" s="358" t="str">
        <f t="shared" si="129"/>
        <v>0</v>
      </c>
      <c r="AA315" s="358">
        <f t="shared" si="130"/>
        <v>7.56111117909147</v>
      </c>
      <c r="AB315" s="358" t="str">
        <f t="shared" si="131"/>
        <v>0</v>
      </c>
      <c r="AC315" s="358" t="str">
        <f t="shared" si="132"/>
        <v>0</v>
      </c>
      <c r="AD315" s="358">
        <f t="shared" si="133"/>
        <v>27.234934911849127</v>
      </c>
      <c r="AE315" s="358" t="str">
        <f t="shared" si="134"/>
        <v>0</v>
      </c>
      <c r="AF315" s="140">
        <f t="shared" si="139"/>
        <v>0.42983511791256163</v>
      </c>
      <c r="AG315" s="140">
        <f t="shared" si="144"/>
        <v>23.367359039601922</v>
      </c>
      <c r="AH315" s="140">
        <f t="shared" si="144"/>
        <v>34.513897158126873</v>
      </c>
      <c r="AI315" s="140">
        <f t="shared" si="144"/>
        <v>25.367690098870749</v>
      </c>
      <c r="AJ315" s="361">
        <f t="shared" si="145"/>
        <v>36.063588088480365</v>
      </c>
      <c r="AK315" s="380" t="str">
        <f t="shared" si="140"/>
        <v>Item(1040101001,1672667)
Item(1040302001,3020956)
Item(1040410001,7825)</v>
      </c>
      <c r="AL315" s="359"/>
    </row>
    <row r="316" spans="2:38" x14ac:dyDescent="0.3">
      <c r="B316" s="5">
        <f t="shared" si="146"/>
        <v>266</v>
      </c>
      <c r="C316" s="5">
        <v>1</v>
      </c>
      <c r="D316" s="5">
        <f>VLOOKUP(B316,'DB-캐릭터별 스테이지 매칭'!$E$3:$F$302,2,0)</f>
        <v>1398</v>
      </c>
      <c r="E316" s="5">
        <f>VLOOKUP(D316,'DB-방치 재화'!$B$3:$I$1698,5,0)</f>
        <v>1023</v>
      </c>
      <c r="F316" s="5">
        <f>VLOOKUP(D316,'DB-방치 재화'!$B$3:$I$1698,6,0)</f>
        <v>1364</v>
      </c>
      <c r="G316" s="355">
        <f>VLOOKUP(D316,'DB-방치 재화'!$B$3:$I$1698,7,0)</f>
        <v>4.7937500000000002</v>
      </c>
      <c r="H316" s="5">
        <f>INT(VLOOKUP(B316,'주요 재화 수급처 관리'!$C$269:$Q$329,15,0))</f>
        <v>5725327</v>
      </c>
      <c r="I316" s="5">
        <f>INT(VLOOKUP(B316,'주요 재화 수급처 관리'!$C$331:$Q$630,15,0))</f>
        <v>7072226</v>
      </c>
      <c r="J316" s="5">
        <f>INT(VLOOKUP(B316,'주요 재화 수급처 관리'!$C$632:$Q$931,15,0))</f>
        <v>24630</v>
      </c>
      <c r="K316" s="356">
        <f t="shared" si="141"/>
        <v>1839934</v>
      </c>
      <c r="L316" s="5">
        <f t="shared" si="121"/>
        <v>1.1000000000000001</v>
      </c>
      <c r="M316" s="140">
        <f t="shared" si="135"/>
        <v>0.32136749569063916</v>
      </c>
      <c r="N316" s="357">
        <f t="shared" si="142"/>
        <v>3023977</v>
      </c>
      <c r="O316" s="189">
        <f t="shared" si="122"/>
        <v>1.0009999999999999</v>
      </c>
      <c r="P316" s="140">
        <f t="shared" si="123"/>
        <v>0.42758489335606642</v>
      </c>
      <c r="Q316" s="357">
        <f t="shared" si="143"/>
        <v>8373</v>
      </c>
      <c r="R316" s="189">
        <f t="shared" si="124"/>
        <v>1.07</v>
      </c>
      <c r="S316" s="30">
        <f t="shared" si="125"/>
        <v>0.33995127892813642</v>
      </c>
      <c r="T316" s="140">
        <f t="shared" si="126"/>
        <v>0.32136749569063916</v>
      </c>
      <c r="U316" s="140">
        <f t="shared" si="127"/>
        <v>0.42758489335606642</v>
      </c>
      <c r="V316" s="140">
        <f t="shared" si="128"/>
        <v>0.33995127892813642</v>
      </c>
      <c r="W316" s="353">
        <f t="shared" si="136"/>
        <v>12980687.400000008</v>
      </c>
      <c r="X316" s="353">
        <f t="shared" si="137"/>
        <v>-54750336.800000012</v>
      </c>
      <c r="Y316" s="353">
        <f t="shared" si="138"/>
        <v>10977.160000000034</v>
      </c>
      <c r="Z316" s="358" t="str">
        <f t="shared" si="129"/>
        <v>0</v>
      </c>
      <c r="AA316" s="358">
        <f t="shared" si="130"/>
        <v>7.741598868588194</v>
      </c>
      <c r="AB316" s="358" t="str">
        <f t="shared" si="131"/>
        <v>0</v>
      </c>
      <c r="AC316" s="358" t="str">
        <f t="shared" si="132"/>
        <v>0</v>
      </c>
      <c r="AD316" s="358">
        <f t="shared" si="133"/>
        <v>27.874682714239174</v>
      </c>
      <c r="AE316" s="358" t="str">
        <f t="shared" si="134"/>
        <v>0</v>
      </c>
      <c r="AF316" s="140">
        <f t="shared" si="139"/>
        <v>0.42758489335606642</v>
      </c>
      <c r="AG316" s="140">
        <f t="shared" si="144"/>
        <v>23.68872653529256</v>
      </c>
      <c r="AH316" s="140">
        <f t="shared" si="144"/>
        <v>34.941482051482943</v>
      </c>
      <c r="AI316" s="140">
        <f t="shared" si="144"/>
        <v>25.707641377798886</v>
      </c>
      <c r="AJ316" s="361">
        <f t="shared" si="145"/>
        <v>36.491172981836435</v>
      </c>
      <c r="AK316" s="380" t="str">
        <f t="shared" si="140"/>
        <v>Item(1040101001,1839934)
Item(1040302001,3023977)
Item(1040410001,8373)</v>
      </c>
      <c r="AL316" s="359"/>
    </row>
    <row r="317" spans="2:38" x14ac:dyDescent="0.3">
      <c r="B317" s="5">
        <f t="shared" si="146"/>
        <v>266</v>
      </c>
      <c r="C317" s="5">
        <v>2</v>
      </c>
      <c r="D317" s="5">
        <f>VLOOKUP(B317,'DB-캐릭터별 스테이지 매칭'!$E$3:$F$302,2,0)</f>
        <v>1398</v>
      </c>
      <c r="E317" s="5">
        <f>VLOOKUP(D317,'DB-방치 재화'!$B$3:$I$1698,5,0)</f>
        <v>1023</v>
      </c>
      <c r="F317" s="5">
        <f>VLOOKUP(D317,'DB-방치 재화'!$B$3:$I$1698,6,0)</f>
        <v>1364</v>
      </c>
      <c r="G317" s="355">
        <f>VLOOKUP(D317,'DB-방치 재화'!$B$3:$I$1698,7,0)</f>
        <v>4.7937500000000002</v>
      </c>
      <c r="H317" s="5">
        <f>INT(VLOOKUP(B317,'주요 재화 수급처 관리'!$C$269:$Q$329,15,0))</f>
        <v>5725327</v>
      </c>
      <c r="I317" s="5">
        <f>INT(VLOOKUP(B317,'주요 재화 수급처 관리'!$C$331:$Q$630,15,0))</f>
        <v>7072226</v>
      </c>
      <c r="J317" s="5">
        <f>INT(VLOOKUP(B317,'주요 재화 수급처 관리'!$C$632:$Q$931,15,0))</f>
        <v>24630</v>
      </c>
      <c r="K317" s="356">
        <f t="shared" si="141"/>
        <v>1839934</v>
      </c>
      <c r="L317" s="5">
        <f t="shared" si="121"/>
        <v>1</v>
      </c>
      <c r="M317" s="140">
        <f t="shared" si="135"/>
        <v>0.32136749569063916</v>
      </c>
      <c r="N317" s="357">
        <f t="shared" si="142"/>
        <v>3023977</v>
      </c>
      <c r="O317" s="189" t="str">
        <f t="shared" si="122"/>
        <v>1</v>
      </c>
      <c r="P317" s="140">
        <f t="shared" si="123"/>
        <v>0.42758489335606642</v>
      </c>
      <c r="Q317" s="357">
        <f t="shared" si="143"/>
        <v>8373</v>
      </c>
      <c r="R317" s="189" t="str">
        <f t="shared" si="124"/>
        <v>1</v>
      </c>
      <c r="S317" s="30">
        <f t="shared" si="125"/>
        <v>0.33995127892813642</v>
      </c>
      <c r="T317" s="140">
        <f t="shared" si="126"/>
        <v>0.32136749569063916</v>
      </c>
      <c r="U317" s="140">
        <f t="shared" si="127"/>
        <v>0.42758489335606642</v>
      </c>
      <c r="V317" s="140">
        <f t="shared" si="128"/>
        <v>0.33995127892813642</v>
      </c>
      <c r="W317" s="353">
        <f t="shared" si="136"/>
        <v>12285818.800000008</v>
      </c>
      <c r="X317" s="353">
        <f t="shared" si="137"/>
        <v>-56359868.600000009</v>
      </c>
      <c r="Y317" s="353">
        <f t="shared" si="138"/>
        <v>7530.1600000000344</v>
      </c>
      <c r="Z317" s="358" t="str">
        <f t="shared" si="129"/>
        <v>0</v>
      </c>
      <c r="AA317" s="358">
        <f t="shared" si="130"/>
        <v>7.9691837619442607</v>
      </c>
      <c r="AB317" s="358" t="str">
        <f t="shared" si="131"/>
        <v>0</v>
      </c>
      <c r="AC317" s="358" t="str">
        <f t="shared" si="132"/>
        <v>0</v>
      </c>
      <c r="AD317" s="358">
        <f t="shared" si="133"/>
        <v>28.69413316634083</v>
      </c>
      <c r="AE317" s="358" t="str">
        <f t="shared" si="134"/>
        <v>0</v>
      </c>
      <c r="AF317" s="140">
        <f t="shared" si="139"/>
        <v>0.42758489335606642</v>
      </c>
      <c r="AG317" s="140">
        <f t="shared" si="144"/>
        <v>24.010094030983197</v>
      </c>
      <c r="AH317" s="140">
        <f t="shared" si="144"/>
        <v>35.369066944839012</v>
      </c>
      <c r="AI317" s="140">
        <f t="shared" si="144"/>
        <v>26.047592656727023</v>
      </c>
      <c r="AJ317" s="361">
        <f t="shared" si="145"/>
        <v>36.918757875192505</v>
      </c>
      <c r="AK317" s="380" t="str">
        <f t="shared" si="140"/>
        <v>Item(1040101001,1839934)
Item(1040302001,3023977)
Item(1040410001,8373)</v>
      </c>
      <c r="AL317" s="359"/>
    </row>
    <row r="318" spans="2:38" x14ac:dyDescent="0.3">
      <c r="B318" s="5">
        <f t="shared" si="146"/>
        <v>266</v>
      </c>
      <c r="C318" s="5">
        <v>3</v>
      </c>
      <c r="D318" s="5">
        <f>VLOOKUP(B318,'DB-캐릭터별 스테이지 매칭'!$E$3:$F$302,2,0)</f>
        <v>1398</v>
      </c>
      <c r="E318" s="5">
        <f>VLOOKUP(D318,'DB-방치 재화'!$B$3:$I$1698,5,0)</f>
        <v>1023</v>
      </c>
      <c r="F318" s="5">
        <f>VLOOKUP(D318,'DB-방치 재화'!$B$3:$I$1698,6,0)</f>
        <v>1364</v>
      </c>
      <c r="G318" s="355">
        <f>VLOOKUP(D318,'DB-방치 재화'!$B$3:$I$1698,7,0)</f>
        <v>4.7937500000000002</v>
      </c>
      <c r="H318" s="5">
        <f>INT(VLOOKUP(B318,'주요 재화 수급처 관리'!$C$269:$Q$329,15,0))</f>
        <v>5725327</v>
      </c>
      <c r="I318" s="5">
        <f>INT(VLOOKUP(B318,'주요 재화 수급처 관리'!$C$331:$Q$630,15,0))</f>
        <v>7072226</v>
      </c>
      <c r="J318" s="5">
        <f>INT(VLOOKUP(B318,'주요 재화 수급처 관리'!$C$632:$Q$931,15,0))</f>
        <v>24630</v>
      </c>
      <c r="K318" s="356">
        <f t="shared" si="141"/>
        <v>1839934</v>
      </c>
      <c r="L318" s="5">
        <f t="shared" si="121"/>
        <v>1</v>
      </c>
      <c r="M318" s="140">
        <f t="shared" si="135"/>
        <v>0.32136749569063916</v>
      </c>
      <c r="N318" s="357">
        <f t="shared" si="142"/>
        <v>3023977</v>
      </c>
      <c r="O318" s="189" t="str">
        <f t="shared" si="122"/>
        <v>1</v>
      </c>
      <c r="P318" s="140">
        <f t="shared" si="123"/>
        <v>0.42758489335606642</v>
      </c>
      <c r="Q318" s="357">
        <f t="shared" si="143"/>
        <v>8373</v>
      </c>
      <c r="R318" s="189" t="str">
        <f t="shared" si="124"/>
        <v>1</v>
      </c>
      <c r="S318" s="30">
        <f t="shared" si="125"/>
        <v>0.33995127892813642</v>
      </c>
      <c r="T318" s="140">
        <f t="shared" si="126"/>
        <v>0.32136749569063916</v>
      </c>
      <c r="U318" s="140">
        <f t="shared" si="127"/>
        <v>0.42758489335606642</v>
      </c>
      <c r="V318" s="140">
        <f t="shared" si="128"/>
        <v>0.33995127892813642</v>
      </c>
      <c r="W318" s="353">
        <f t="shared" si="136"/>
        <v>11590950.200000009</v>
      </c>
      <c r="X318" s="353">
        <f t="shared" si="137"/>
        <v>-57969400.400000006</v>
      </c>
      <c r="Y318" s="353">
        <f t="shared" si="138"/>
        <v>4083.1600000000344</v>
      </c>
      <c r="Z318" s="358" t="str">
        <f t="shared" si="129"/>
        <v>0</v>
      </c>
      <c r="AA318" s="358">
        <f t="shared" si="130"/>
        <v>8.1967686553003265</v>
      </c>
      <c r="AB318" s="358" t="str">
        <f t="shared" si="131"/>
        <v>0</v>
      </c>
      <c r="AC318" s="358" t="str">
        <f t="shared" si="132"/>
        <v>0</v>
      </c>
      <c r="AD318" s="358">
        <f t="shared" si="133"/>
        <v>29.513583618442492</v>
      </c>
      <c r="AE318" s="358" t="str">
        <f t="shared" si="134"/>
        <v>0</v>
      </c>
      <c r="AF318" s="140">
        <f t="shared" si="139"/>
        <v>0.42758489335606642</v>
      </c>
      <c r="AG318" s="140">
        <f t="shared" si="144"/>
        <v>24.331461526673834</v>
      </c>
      <c r="AH318" s="140">
        <f t="shared" si="144"/>
        <v>35.796651838195082</v>
      </c>
      <c r="AI318" s="140">
        <f t="shared" si="144"/>
        <v>26.38754393565516</v>
      </c>
      <c r="AJ318" s="361">
        <f t="shared" si="145"/>
        <v>37.346342768548574</v>
      </c>
      <c r="AK318" s="380" t="str">
        <f t="shared" si="140"/>
        <v>Item(1040101001,1839934)
Item(1040302001,3023977)
Item(1040410001,8373)</v>
      </c>
      <c r="AL318" s="359"/>
    </row>
    <row r="319" spans="2:38" x14ac:dyDescent="0.3">
      <c r="B319" s="5">
        <f t="shared" si="146"/>
        <v>266</v>
      </c>
      <c r="C319" s="5">
        <v>4</v>
      </c>
      <c r="D319" s="5">
        <f>VLOOKUP(B319,'DB-캐릭터별 스테이지 매칭'!$E$3:$F$302,2,0)</f>
        <v>1398</v>
      </c>
      <c r="E319" s="5">
        <f>VLOOKUP(D319,'DB-방치 재화'!$B$3:$I$1698,5,0)</f>
        <v>1023</v>
      </c>
      <c r="F319" s="5">
        <f>VLOOKUP(D319,'DB-방치 재화'!$B$3:$I$1698,6,0)</f>
        <v>1364</v>
      </c>
      <c r="G319" s="355">
        <f>VLOOKUP(D319,'DB-방치 재화'!$B$3:$I$1698,7,0)</f>
        <v>4.7937500000000002</v>
      </c>
      <c r="H319" s="5">
        <f>INT(VLOOKUP(B319,'주요 재화 수급처 관리'!$C$269:$Q$329,15,0))</f>
        <v>5725327</v>
      </c>
      <c r="I319" s="5">
        <f>INT(VLOOKUP(B319,'주요 재화 수급처 관리'!$C$331:$Q$630,15,0))</f>
        <v>7072226</v>
      </c>
      <c r="J319" s="5">
        <f>INT(VLOOKUP(B319,'주요 재화 수급처 관리'!$C$632:$Q$931,15,0))</f>
        <v>24630</v>
      </c>
      <c r="K319" s="356">
        <f t="shared" si="141"/>
        <v>1839934</v>
      </c>
      <c r="L319" s="5">
        <f t="shared" ref="L319:L382" si="147">IF(C319=1,VLOOKUP(B319,$AN$191:$AQ$250,2,0),1)</f>
        <v>1</v>
      </c>
      <c r="M319" s="140">
        <f t="shared" si="135"/>
        <v>0.32136749569063916</v>
      </c>
      <c r="N319" s="357">
        <f t="shared" si="142"/>
        <v>3023977</v>
      </c>
      <c r="O319" s="189" t="str">
        <f t="shared" ref="O319:O382" si="148">IF(C319=1,VLOOKUP(B319,$AN$191:$AQ$250,3,0),"1")</f>
        <v>1</v>
      </c>
      <c r="P319" s="140">
        <f t="shared" ref="P319:P382" si="149">N319/I319</f>
        <v>0.42758489335606642</v>
      </c>
      <c r="Q319" s="357">
        <f t="shared" si="143"/>
        <v>8373</v>
      </c>
      <c r="R319" s="189" t="str">
        <f t="shared" ref="R319:R382" si="150">IF(C319=1,VLOOKUP(B319,$AN$191:$AQ$250,4,0),"1")</f>
        <v>1</v>
      </c>
      <c r="S319" s="30">
        <f t="shared" ref="S319:S382" si="151">Q319/J319</f>
        <v>0.33995127892813642</v>
      </c>
      <c r="T319" s="140">
        <f t="shared" ref="T319:T382" si="152">K319/H319</f>
        <v>0.32136749569063916</v>
      </c>
      <c r="U319" s="140">
        <f t="shared" ref="U319:U382" si="153">N319/I319</f>
        <v>0.42758489335606642</v>
      </c>
      <c r="V319" s="140">
        <f t="shared" ref="V319:V382" si="154">Q319/J319</f>
        <v>0.33995127892813642</v>
      </c>
      <c r="W319" s="353">
        <f t="shared" si="136"/>
        <v>10896081.600000009</v>
      </c>
      <c r="X319" s="353">
        <f t="shared" si="137"/>
        <v>-59578932.200000003</v>
      </c>
      <c r="Y319" s="353">
        <f t="shared" si="138"/>
        <v>636.16000000003442</v>
      </c>
      <c r="Z319" s="358" t="str">
        <f t="shared" ref="Z319:Z382" si="155">IF(W319&lt;0,(W319/H319)*-1,"0")</f>
        <v>0</v>
      </c>
      <c r="AA319" s="358">
        <f t="shared" ref="AA319:AA382" si="156">IF(X319&lt;0,(X319/I319)*-1,"0")</f>
        <v>8.4243535486563932</v>
      </c>
      <c r="AB319" s="358" t="str">
        <f t="shared" ref="AB319:AB382" si="157">IF(Y319&lt;0,(Y319/J319)*-1,"0")</f>
        <v>0</v>
      </c>
      <c r="AC319" s="358" t="str">
        <f t="shared" ref="AC319:AC382" si="158">IF(W319&gt;0,"0",(W319/E319)/-1440)</f>
        <v>0</v>
      </c>
      <c r="AD319" s="358">
        <f t="shared" ref="AD319:AD382" si="159">IF(X319&gt;0,"0",(X319/F319)/-1440)</f>
        <v>30.333034070544151</v>
      </c>
      <c r="AE319" s="358" t="str">
        <f t="shared" ref="AE319:AE382" si="160">IF(Y319&gt;0,"0",(Y319/G319)/-1440)</f>
        <v>0</v>
      </c>
      <c r="AF319" s="140">
        <f t="shared" si="139"/>
        <v>0.42758489335606642</v>
      </c>
      <c r="AG319" s="140">
        <f t="shared" si="144"/>
        <v>24.652829022364472</v>
      </c>
      <c r="AH319" s="140">
        <f t="shared" si="144"/>
        <v>36.224236731551152</v>
      </c>
      <c r="AI319" s="140">
        <f t="shared" si="144"/>
        <v>26.727495214583296</v>
      </c>
      <c r="AJ319" s="361">
        <f t="shared" si="145"/>
        <v>37.773927661904644</v>
      </c>
      <c r="AK319" s="380" t="str">
        <f t="shared" si="140"/>
        <v>Item(1040101001,1839934)
Item(1040302001,3023977)
Item(1040410001,8373)</v>
      </c>
      <c r="AL319" s="359"/>
    </row>
    <row r="320" spans="2:38" x14ac:dyDescent="0.3">
      <c r="B320" s="5">
        <f t="shared" si="146"/>
        <v>266</v>
      </c>
      <c r="C320" s="5">
        <v>5</v>
      </c>
      <c r="D320" s="5">
        <f>VLOOKUP(B320,'DB-캐릭터별 스테이지 매칭'!$E$3:$F$302,2,0)</f>
        <v>1398</v>
      </c>
      <c r="E320" s="5">
        <f>VLOOKUP(D320,'DB-방치 재화'!$B$3:$I$1698,5,0)</f>
        <v>1023</v>
      </c>
      <c r="F320" s="5">
        <f>VLOOKUP(D320,'DB-방치 재화'!$B$3:$I$1698,6,0)</f>
        <v>1364</v>
      </c>
      <c r="G320" s="355">
        <f>VLOOKUP(D320,'DB-방치 재화'!$B$3:$I$1698,7,0)</f>
        <v>4.7937500000000002</v>
      </c>
      <c r="H320" s="5">
        <f>INT(VLOOKUP(B320,'주요 재화 수급처 관리'!$C$269:$Q$329,15,0))</f>
        <v>5725327</v>
      </c>
      <c r="I320" s="5">
        <f>INT(VLOOKUP(B320,'주요 재화 수급처 관리'!$C$331:$Q$630,15,0))</f>
        <v>7072226</v>
      </c>
      <c r="J320" s="5">
        <f>INT(VLOOKUP(B320,'주요 재화 수급처 관리'!$C$632:$Q$931,15,0))</f>
        <v>24630</v>
      </c>
      <c r="K320" s="356">
        <f t="shared" si="141"/>
        <v>1839934</v>
      </c>
      <c r="L320" s="5">
        <f t="shared" si="147"/>
        <v>1</v>
      </c>
      <c r="M320" s="140">
        <f t="shared" ref="M320:M383" si="161">K320/H320</f>
        <v>0.32136749569063916</v>
      </c>
      <c r="N320" s="357">
        <f t="shared" si="142"/>
        <v>3023977</v>
      </c>
      <c r="O320" s="189" t="str">
        <f t="shared" si="148"/>
        <v>1</v>
      </c>
      <c r="P320" s="140">
        <f t="shared" si="149"/>
        <v>0.42758489335606642</v>
      </c>
      <c r="Q320" s="357">
        <f t="shared" si="143"/>
        <v>8373</v>
      </c>
      <c r="R320" s="189" t="str">
        <f t="shared" si="150"/>
        <v>1</v>
      </c>
      <c r="S320" s="30">
        <f t="shared" si="151"/>
        <v>0.33995127892813642</v>
      </c>
      <c r="T320" s="140">
        <f t="shared" si="152"/>
        <v>0.32136749569063916</v>
      </c>
      <c r="U320" s="140">
        <f t="shared" si="153"/>
        <v>0.42758489335606642</v>
      </c>
      <c r="V320" s="140">
        <f t="shared" si="154"/>
        <v>0.33995127892813642</v>
      </c>
      <c r="W320" s="353">
        <f t="shared" ref="W320:W383" si="162">(H320*0.2)-K320+W319</f>
        <v>10201213.000000009</v>
      </c>
      <c r="X320" s="353">
        <f t="shared" ref="X320:X383" si="163">(I320*0.2)-N320+X319</f>
        <v>-61188464</v>
      </c>
      <c r="Y320" s="353">
        <f t="shared" ref="Y320:Y383" si="164">((J320*0.2)-Q320)+Y319</f>
        <v>-2810.8399999999656</v>
      </c>
      <c r="Z320" s="30" t="str">
        <f t="shared" si="155"/>
        <v>0</v>
      </c>
      <c r="AA320" s="358">
        <f t="shared" si="156"/>
        <v>8.6519384420124581</v>
      </c>
      <c r="AB320" s="358">
        <f t="shared" si="157"/>
        <v>0.11412261469752195</v>
      </c>
      <c r="AC320" s="358" t="str">
        <f t="shared" si="158"/>
        <v>0</v>
      </c>
      <c r="AD320" s="358">
        <f t="shared" si="159"/>
        <v>31.152484522645814</v>
      </c>
      <c r="AE320" s="358">
        <f t="shared" si="160"/>
        <v>0.40719107634361373</v>
      </c>
      <c r="AF320" s="140">
        <f t="shared" ref="AF320:AF383" si="165">MAX(T320:V320)</f>
        <v>0.42758489335606642</v>
      </c>
      <c r="AG320" s="140">
        <f t="shared" si="144"/>
        <v>24.974196518055109</v>
      </c>
      <c r="AH320" s="140">
        <f t="shared" si="144"/>
        <v>36.651821624907221</v>
      </c>
      <c r="AI320" s="140">
        <f t="shared" si="144"/>
        <v>27.067446493511433</v>
      </c>
      <c r="AJ320" s="361">
        <f t="shared" si="145"/>
        <v>38.201512555260713</v>
      </c>
      <c r="AK320" s="380" t="str">
        <f t="shared" ref="AK320:AK383" si="166">"Item(1040101001,"&amp;K320&amp;")"&amp;CHAR(10)&amp;"Item(1040302001,"&amp;N320&amp;")"&amp;CHAR(10)&amp;"Item(1040410001,"&amp;Q320&amp;")"</f>
        <v>Item(1040101001,1839934)
Item(1040302001,3023977)
Item(1040410001,8373)</v>
      </c>
      <c r="AL320" s="359"/>
    </row>
    <row r="321" spans="2:38" x14ac:dyDescent="0.3">
      <c r="B321" s="5">
        <f t="shared" si="146"/>
        <v>267</v>
      </c>
      <c r="C321" s="5">
        <v>1</v>
      </c>
      <c r="D321" s="5">
        <f>VLOOKUP(B321,'DB-캐릭터별 스테이지 매칭'!$E$3:$F$302,2,0)</f>
        <v>1406</v>
      </c>
      <c r="E321" s="5">
        <f>VLOOKUP(D321,'DB-방치 재화'!$B$3:$I$1698,5,0)</f>
        <v>1028</v>
      </c>
      <c r="F321" s="5">
        <f>VLOOKUP(D321,'DB-방치 재화'!$B$3:$I$1698,6,0)</f>
        <v>1371</v>
      </c>
      <c r="G321" s="355">
        <f>VLOOKUP(D321,'DB-방치 재화'!$B$3:$I$1698,7,0)</f>
        <v>4.8097222222222218</v>
      </c>
      <c r="H321" s="5">
        <f>INT(VLOOKUP(B321,'주요 재화 수급처 관리'!$C$269:$Q$329,15,0))</f>
        <v>5749801</v>
      </c>
      <c r="I321" s="5">
        <f>INT(VLOOKUP(B321,'주요 재화 수급처 관리'!$C$331:$Q$630,15,0))</f>
        <v>7106488</v>
      </c>
      <c r="J321" s="5">
        <f>INT(VLOOKUP(B321,'주요 재화 수급처 관리'!$C$632:$Q$931,15,0))</f>
        <v>24707</v>
      </c>
      <c r="K321" s="356">
        <f t="shared" ref="K321:K384" si="167">ROUNDUP(K320*L321,0)</f>
        <v>2023928</v>
      </c>
      <c r="L321" s="5">
        <f t="shared" si="147"/>
        <v>1.1000000000000001</v>
      </c>
      <c r="M321" s="140">
        <f t="shared" si="161"/>
        <v>0.35199966050998982</v>
      </c>
      <c r="N321" s="357">
        <f t="shared" ref="N321:N384" si="168">ROUNDUP(N320*O321,0)</f>
        <v>3027001</v>
      </c>
      <c r="O321" s="189">
        <f t="shared" si="148"/>
        <v>1.0009999999999999</v>
      </c>
      <c r="P321" s="140">
        <f t="shared" si="149"/>
        <v>0.42594893567680686</v>
      </c>
      <c r="Q321" s="357">
        <f t="shared" ref="Q321:Q384" si="169">ROUNDUP(Q320*R321,0)</f>
        <v>8960</v>
      </c>
      <c r="R321" s="189">
        <f t="shared" si="150"/>
        <v>1.07</v>
      </c>
      <c r="S321" s="30">
        <f t="shared" si="151"/>
        <v>0.36265026105961873</v>
      </c>
      <c r="T321" s="140">
        <f t="shared" si="152"/>
        <v>0.35199966050998982</v>
      </c>
      <c r="U321" s="140">
        <f t="shared" si="153"/>
        <v>0.42594893567680686</v>
      </c>
      <c r="V321" s="140">
        <f t="shared" si="154"/>
        <v>0.36265026105961873</v>
      </c>
      <c r="W321" s="353">
        <f t="shared" si="162"/>
        <v>9327245.2000000086</v>
      </c>
      <c r="X321" s="353">
        <f t="shared" si="163"/>
        <v>-62794167.399999999</v>
      </c>
      <c r="Y321" s="353">
        <f t="shared" si="164"/>
        <v>-6829.439999999965</v>
      </c>
      <c r="Z321" s="30" t="str">
        <f t="shared" si="155"/>
        <v>0</v>
      </c>
      <c r="AA321" s="358">
        <f t="shared" si="156"/>
        <v>8.836174408512333</v>
      </c>
      <c r="AB321" s="358">
        <f t="shared" si="157"/>
        <v>0.2764172096976551</v>
      </c>
      <c r="AC321" s="358" t="str">
        <f t="shared" si="158"/>
        <v>0</v>
      </c>
      <c r="AD321" s="358">
        <f t="shared" si="159"/>
        <v>31.806754700542992</v>
      </c>
      <c r="AE321" s="358">
        <f t="shared" si="160"/>
        <v>0.98605833092693695</v>
      </c>
      <c r="AF321" s="140">
        <f t="shared" si="165"/>
        <v>0.42594893567680686</v>
      </c>
      <c r="AG321" s="140">
        <f t="shared" ref="AG321:AI384" si="170">AG320+T321</f>
        <v>25.326196178565098</v>
      </c>
      <c r="AH321" s="140">
        <f t="shared" si="170"/>
        <v>37.077770560584028</v>
      </c>
      <c r="AI321" s="140">
        <f t="shared" si="170"/>
        <v>27.430096754571053</v>
      </c>
      <c r="AJ321" s="361">
        <f t="shared" ref="AJ321:AJ384" si="171">AF321+AJ320</f>
        <v>38.62746149093752</v>
      </c>
      <c r="AK321" s="380" t="str">
        <f t="shared" si="166"/>
        <v>Item(1040101001,2023928)
Item(1040302001,3027001)
Item(1040410001,8960)</v>
      </c>
      <c r="AL321" s="359"/>
    </row>
    <row r="322" spans="2:38" x14ac:dyDescent="0.3">
      <c r="B322" s="5">
        <f t="shared" si="146"/>
        <v>267</v>
      </c>
      <c r="C322" s="5">
        <v>2</v>
      </c>
      <c r="D322" s="5">
        <f>VLOOKUP(B322,'DB-캐릭터별 스테이지 매칭'!$E$3:$F$302,2,0)</f>
        <v>1406</v>
      </c>
      <c r="E322" s="5">
        <f>VLOOKUP(D322,'DB-방치 재화'!$B$3:$I$1698,5,0)</f>
        <v>1028</v>
      </c>
      <c r="F322" s="5">
        <f>VLOOKUP(D322,'DB-방치 재화'!$B$3:$I$1698,6,0)</f>
        <v>1371</v>
      </c>
      <c r="G322" s="355">
        <f>VLOOKUP(D322,'DB-방치 재화'!$B$3:$I$1698,7,0)</f>
        <v>4.8097222222222218</v>
      </c>
      <c r="H322" s="5">
        <f>INT(VLOOKUP(B322,'주요 재화 수급처 관리'!$C$269:$Q$329,15,0))</f>
        <v>5749801</v>
      </c>
      <c r="I322" s="5">
        <f>INT(VLOOKUP(B322,'주요 재화 수급처 관리'!$C$331:$Q$630,15,0))</f>
        <v>7106488</v>
      </c>
      <c r="J322" s="5">
        <f>INT(VLOOKUP(B322,'주요 재화 수급처 관리'!$C$632:$Q$931,15,0))</f>
        <v>24707</v>
      </c>
      <c r="K322" s="356">
        <f t="shared" si="167"/>
        <v>2023928</v>
      </c>
      <c r="L322" s="5">
        <f t="shared" si="147"/>
        <v>1</v>
      </c>
      <c r="M322" s="140">
        <f t="shared" si="161"/>
        <v>0.35199966050998982</v>
      </c>
      <c r="N322" s="357">
        <f t="shared" si="168"/>
        <v>3027001</v>
      </c>
      <c r="O322" s="189" t="str">
        <f t="shared" si="148"/>
        <v>1</v>
      </c>
      <c r="P322" s="140">
        <f t="shared" si="149"/>
        <v>0.42594893567680686</v>
      </c>
      <c r="Q322" s="357">
        <f t="shared" si="169"/>
        <v>8960</v>
      </c>
      <c r="R322" s="189" t="str">
        <f t="shared" si="150"/>
        <v>1</v>
      </c>
      <c r="S322" s="30">
        <f t="shared" si="151"/>
        <v>0.36265026105961873</v>
      </c>
      <c r="T322" s="140">
        <f t="shared" si="152"/>
        <v>0.35199966050998982</v>
      </c>
      <c r="U322" s="140">
        <f t="shared" si="153"/>
        <v>0.42594893567680686</v>
      </c>
      <c r="V322" s="140">
        <f t="shared" si="154"/>
        <v>0.36265026105961873</v>
      </c>
      <c r="W322" s="353">
        <f t="shared" si="162"/>
        <v>8453277.4000000078</v>
      </c>
      <c r="X322" s="353">
        <f t="shared" si="163"/>
        <v>-64399870.799999997</v>
      </c>
      <c r="Y322" s="353">
        <f t="shared" si="164"/>
        <v>-10848.039999999964</v>
      </c>
      <c r="Z322" s="30" t="str">
        <f t="shared" si="155"/>
        <v>0</v>
      </c>
      <c r="AA322" s="358">
        <f t="shared" si="156"/>
        <v>9.0621233441891409</v>
      </c>
      <c r="AB322" s="358">
        <f t="shared" si="157"/>
        <v>0.43906747075727381</v>
      </c>
      <c r="AC322" s="358" t="str">
        <f t="shared" si="158"/>
        <v>0</v>
      </c>
      <c r="AD322" s="358">
        <f t="shared" si="159"/>
        <v>32.620082056892777</v>
      </c>
      <c r="AE322" s="358">
        <f t="shared" si="160"/>
        <v>1.566277793820382</v>
      </c>
      <c r="AF322" s="140">
        <f t="shared" si="165"/>
        <v>0.42594893567680686</v>
      </c>
      <c r="AG322" s="140">
        <f t="shared" si="170"/>
        <v>25.678195839075087</v>
      </c>
      <c r="AH322" s="140">
        <f t="shared" si="170"/>
        <v>37.503719496260835</v>
      </c>
      <c r="AI322" s="140">
        <f t="shared" si="170"/>
        <v>27.792747015630674</v>
      </c>
      <c r="AJ322" s="361">
        <f t="shared" si="171"/>
        <v>39.053410426614327</v>
      </c>
      <c r="AK322" s="380" t="str">
        <f t="shared" si="166"/>
        <v>Item(1040101001,2023928)
Item(1040302001,3027001)
Item(1040410001,8960)</v>
      </c>
      <c r="AL322" s="359"/>
    </row>
    <row r="323" spans="2:38" x14ac:dyDescent="0.3">
      <c r="B323" s="5">
        <f t="shared" si="146"/>
        <v>267</v>
      </c>
      <c r="C323" s="5">
        <v>3</v>
      </c>
      <c r="D323" s="5">
        <f>VLOOKUP(B323,'DB-캐릭터별 스테이지 매칭'!$E$3:$F$302,2,0)</f>
        <v>1406</v>
      </c>
      <c r="E323" s="5">
        <f>VLOOKUP(D323,'DB-방치 재화'!$B$3:$I$1698,5,0)</f>
        <v>1028</v>
      </c>
      <c r="F323" s="5">
        <f>VLOOKUP(D323,'DB-방치 재화'!$B$3:$I$1698,6,0)</f>
        <v>1371</v>
      </c>
      <c r="G323" s="355">
        <f>VLOOKUP(D323,'DB-방치 재화'!$B$3:$I$1698,7,0)</f>
        <v>4.8097222222222218</v>
      </c>
      <c r="H323" s="5">
        <f>INT(VLOOKUP(B323,'주요 재화 수급처 관리'!$C$269:$Q$329,15,0))</f>
        <v>5749801</v>
      </c>
      <c r="I323" s="5">
        <f>INT(VLOOKUP(B323,'주요 재화 수급처 관리'!$C$331:$Q$630,15,0))</f>
        <v>7106488</v>
      </c>
      <c r="J323" s="5">
        <f>INT(VLOOKUP(B323,'주요 재화 수급처 관리'!$C$632:$Q$931,15,0))</f>
        <v>24707</v>
      </c>
      <c r="K323" s="356">
        <f t="shared" si="167"/>
        <v>2023928</v>
      </c>
      <c r="L323" s="5">
        <f t="shared" si="147"/>
        <v>1</v>
      </c>
      <c r="M323" s="140">
        <f t="shared" si="161"/>
        <v>0.35199966050998982</v>
      </c>
      <c r="N323" s="357">
        <f t="shared" si="168"/>
        <v>3027001</v>
      </c>
      <c r="O323" s="189" t="str">
        <f t="shared" si="148"/>
        <v>1</v>
      </c>
      <c r="P323" s="140">
        <f t="shared" si="149"/>
        <v>0.42594893567680686</v>
      </c>
      <c r="Q323" s="357">
        <f t="shared" si="169"/>
        <v>8960</v>
      </c>
      <c r="R323" s="189" t="str">
        <f t="shared" si="150"/>
        <v>1</v>
      </c>
      <c r="S323" s="30">
        <f t="shared" si="151"/>
        <v>0.36265026105961873</v>
      </c>
      <c r="T323" s="140">
        <f t="shared" si="152"/>
        <v>0.35199966050998982</v>
      </c>
      <c r="U323" s="140">
        <f t="shared" si="153"/>
        <v>0.42594893567680686</v>
      </c>
      <c r="V323" s="140">
        <f t="shared" si="154"/>
        <v>0.36265026105961873</v>
      </c>
      <c r="W323" s="353">
        <f t="shared" si="162"/>
        <v>7579309.600000008</v>
      </c>
      <c r="X323" s="353">
        <f t="shared" si="163"/>
        <v>-66005574.199999996</v>
      </c>
      <c r="Y323" s="353">
        <f t="shared" si="164"/>
        <v>-14866.639999999963</v>
      </c>
      <c r="Z323" s="30" t="str">
        <f t="shared" si="155"/>
        <v>0</v>
      </c>
      <c r="AA323" s="358">
        <f t="shared" si="156"/>
        <v>9.288072279865947</v>
      </c>
      <c r="AB323" s="358">
        <f t="shared" si="157"/>
        <v>0.60171773181689248</v>
      </c>
      <c r="AC323" s="358" t="str">
        <f t="shared" si="158"/>
        <v>0</v>
      </c>
      <c r="AD323" s="358">
        <f t="shared" si="159"/>
        <v>33.433409413242565</v>
      </c>
      <c r="AE323" s="358">
        <f t="shared" si="160"/>
        <v>2.1464972567138267</v>
      </c>
      <c r="AF323" s="140">
        <f t="shared" si="165"/>
        <v>0.42594893567680686</v>
      </c>
      <c r="AG323" s="140">
        <f t="shared" si="170"/>
        <v>26.030195499585076</v>
      </c>
      <c r="AH323" s="140">
        <f t="shared" si="170"/>
        <v>37.929668431937642</v>
      </c>
      <c r="AI323" s="140">
        <f t="shared" si="170"/>
        <v>28.155397276690294</v>
      </c>
      <c r="AJ323" s="361">
        <f t="shared" si="171"/>
        <v>39.479359362291135</v>
      </c>
      <c r="AK323" s="380" t="str">
        <f t="shared" si="166"/>
        <v>Item(1040101001,2023928)
Item(1040302001,3027001)
Item(1040410001,8960)</v>
      </c>
      <c r="AL323" s="359"/>
    </row>
    <row r="324" spans="2:38" x14ac:dyDescent="0.3">
      <c r="B324" s="5">
        <f t="shared" si="146"/>
        <v>267</v>
      </c>
      <c r="C324" s="5">
        <v>4</v>
      </c>
      <c r="D324" s="5">
        <f>VLOOKUP(B324,'DB-캐릭터별 스테이지 매칭'!$E$3:$F$302,2,0)</f>
        <v>1406</v>
      </c>
      <c r="E324" s="5">
        <f>VLOOKUP(D324,'DB-방치 재화'!$B$3:$I$1698,5,0)</f>
        <v>1028</v>
      </c>
      <c r="F324" s="5">
        <f>VLOOKUP(D324,'DB-방치 재화'!$B$3:$I$1698,6,0)</f>
        <v>1371</v>
      </c>
      <c r="G324" s="355">
        <f>VLOOKUP(D324,'DB-방치 재화'!$B$3:$I$1698,7,0)</f>
        <v>4.8097222222222218</v>
      </c>
      <c r="H324" s="5">
        <f>INT(VLOOKUP(B324,'주요 재화 수급처 관리'!$C$269:$Q$329,15,0))</f>
        <v>5749801</v>
      </c>
      <c r="I324" s="5">
        <f>INT(VLOOKUP(B324,'주요 재화 수급처 관리'!$C$331:$Q$630,15,0))</f>
        <v>7106488</v>
      </c>
      <c r="J324" s="5">
        <f>INT(VLOOKUP(B324,'주요 재화 수급처 관리'!$C$632:$Q$931,15,0))</f>
        <v>24707</v>
      </c>
      <c r="K324" s="356">
        <f t="shared" si="167"/>
        <v>2023928</v>
      </c>
      <c r="L324" s="5">
        <f t="shared" si="147"/>
        <v>1</v>
      </c>
      <c r="M324" s="140">
        <f t="shared" si="161"/>
        <v>0.35199966050998982</v>
      </c>
      <c r="N324" s="357">
        <f t="shared" si="168"/>
        <v>3027001</v>
      </c>
      <c r="O324" s="189" t="str">
        <f t="shared" si="148"/>
        <v>1</v>
      </c>
      <c r="P324" s="140">
        <f t="shared" si="149"/>
        <v>0.42594893567680686</v>
      </c>
      <c r="Q324" s="357">
        <f t="shared" si="169"/>
        <v>8960</v>
      </c>
      <c r="R324" s="189" t="str">
        <f t="shared" si="150"/>
        <v>1</v>
      </c>
      <c r="S324" s="30">
        <f t="shared" si="151"/>
        <v>0.36265026105961873</v>
      </c>
      <c r="T324" s="140">
        <f t="shared" si="152"/>
        <v>0.35199966050998982</v>
      </c>
      <c r="U324" s="140">
        <f t="shared" si="153"/>
        <v>0.42594893567680686</v>
      </c>
      <c r="V324" s="140">
        <f t="shared" si="154"/>
        <v>0.36265026105961873</v>
      </c>
      <c r="W324" s="353">
        <f t="shared" si="162"/>
        <v>6705341.8000000082</v>
      </c>
      <c r="X324" s="353">
        <f t="shared" si="163"/>
        <v>-67611277.599999994</v>
      </c>
      <c r="Y324" s="353">
        <f t="shared" si="164"/>
        <v>-18885.239999999962</v>
      </c>
      <c r="Z324" s="30" t="str">
        <f t="shared" si="155"/>
        <v>0</v>
      </c>
      <c r="AA324" s="358">
        <f t="shared" si="156"/>
        <v>9.514021215542753</v>
      </c>
      <c r="AB324" s="358">
        <f t="shared" si="157"/>
        <v>0.76436799287651114</v>
      </c>
      <c r="AC324" s="358" t="str">
        <f t="shared" si="158"/>
        <v>0</v>
      </c>
      <c r="AD324" s="358">
        <f t="shared" si="159"/>
        <v>34.246736769592346</v>
      </c>
      <c r="AE324" s="358">
        <f t="shared" si="160"/>
        <v>2.7267167196072717</v>
      </c>
      <c r="AF324" s="140">
        <f t="shared" si="165"/>
        <v>0.42594893567680686</v>
      </c>
      <c r="AG324" s="140">
        <f t="shared" si="170"/>
        <v>26.382195160095065</v>
      </c>
      <c r="AH324" s="140">
        <f t="shared" si="170"/>
        <v>38.35561736761445</v>
      </c>
      <c r="AI324" s="140">
        <f t="shared" si="170"/>
        <v>28.518047537749915</v>
      </c>
      <c r="AJ324" s="361">
        <f t="shared" si="171"/>
        <v>39.905308297967942</v>
      </c>
      <c r="AK324" s="380" t="str">
        <f t="shared" si="166"/>
        <v>Item(1040101001,2023928)
Item(1040302001,3027001)
Item(1040410001,8960)</v>
      </c>
      <c r="AL324" s="359"/>
    </row>
    <row r="325" spans="2:38" x14ac:dyDescent="0.3">
      <c r="B325" s="5">
        <f t="shared" ref="B325:B388" si="172">B320+1</f>
        <v>267</v>
      </c>
      <c r="C325" s="5">
        <v>5</v>
      </c>
      <c r="D325" s="5">
        <f>VLOOKUP(B325,'DB-캐릭터별 스테이지 매칭'!$E$3:$F$302,2,0)</f>
        <v>1406</v>
      </c>
      <c r="E325" s="5">
        <f>VLOOKUP(D325,'DB-방치 재화'!$B$3:$I$1698,5,0)</f>
        <v>1028</v>
      </c>
      <c r="F325" s="5">
        <f>VLOOKUP(D325,'DB-방치 재화'!$B$3:$I$1698,6,0)</f>
        <v>1371</v>
      </c>
      <c r="G325" s="355">
        <f>VLOOKUP(D325,'DB-방치 재화'!$B$3:$I$1698,7,0)</f>
        <v>4.8097222222222218</v>
      </c>
      <c r="H325" s="5">
        <f>INT(VLOOKUP(B325,'주요 재화 수급처 관리'!$C$269:$Q$329,15,0))</f>
        <v>5749801</v>
      </c>
      <c r="I325" s="5">
        <f>INT(VLOOKUP(B325,'주요 재화 수급처 관리'!$C$331:$Q$630,15,0))</f>
        <v>7106488</v>
      </c>
      <c r="J325" s="5">
        <f>INT(VLOOKUP(B325,'주요 재화 수급처 관리'!$C$632:$Q$931,15,0))</f>
        <v>24707</v>
      </c>
      <c r="K325" s="356">
        <f t="shared" si="167"/>
        <v>2023928</v>
      </c>
      <c r="L325" s="5">
        <f t="shared" si="147"/>
        <v>1</v>
      </c>
      <c r="M325" s="140">
        <f t="shared" si="161"/>
        <v>0.35199966050998982</v>
      </c>
      <c r="N325" s="357">
        <f t="shared" si="168"/>
        <v>3027001</v>
      </c>
      <c r="O325" s="189" t="str">
        <f t="shared" si="148"/>
        <v>1</v>
      </c>
      <c r="P325" s="140">
        <f t="shared" si="149"/>
        <v>0.42594893567680686</v>
      </c>
      <c r="Q325" s="357">
        <f t="shared" si="169"/>
        <v>8960</v>
      </c>
      <c r="R325" s="189" t="str">
        <f t="shared" si="150"/>
        <v>1</v>
      </c>
      <c r="S325" s="30">
        <f t="shared" si="151"/>
        <v>0.36265026105961873</v>
      </c>
      <c r="T325" s="140">
        <f t="shared" si="152"/>
        <v>0.35199966050998982</v>
      </c>
      <c r="U325" s="140">
        <f t="shared" si="153"/>
        <v>0.42594893567680686</v>
      </c>
      <c r="V325" s="140">
        <f t="shared" si="154"/>
        <v>0.36265026105961873</v>
      </c>
      <c r="W325" s="353">
        <f t="shared" si="162"/>
        <v>5831374.0000000084</v>
      </c>
      <c r="X325" s="353">
        <f t="shared" si="163"/>
        <v>-69216981</v>
      </c>
      <c r="Y325" s="353">
        <f t="shared" si="164"/>
        <v>-22903.83999999996</v>
      </c>
      <c r="Z325" s="30" t="str">
        <f t="shared" si="155"/>
        <v>0</v>
      </c>
      <c r="AA325" s="358">
        <f t="shared" si="156"/>
        <v>9.7399701512195609</v>
      </c>
      <c r="AB325" s="358">
        <f t="shared" si="157"/>
        <v>0.9270182539361298</v>
      </c>
      <c r="AC325" s="358" t="str">
        <f t="shared" si="158"/>
        <v>0</v>
      </c>
      <c r="AD325" s="358">
        <f t="shared" si="159"/>
        <v>35.060064125942134</v>
      </c>
      <c r="AE325" s="358">
        <f t="shared" si="160"/>
        <v>3.3069361825007162</v>
      </c>
      <c r="AF325" s="140">
        <f t="shared" si="165"/>
        <v>0.42594893567680686</v>
      </c>
      <c r="AG325" s="140">
        <f t="shared" si="170"/>
        <v>26.734194820605055</v>
      </c>
      <c r="AH325" s="140">
        <f t="shared" si="170"/>
        <v>38.781566303291257</v>
      </c>
      <c r="AI325" s="140">
        <f t="shared" si="170"/>
        <v>28.880697798809535</v>
      </c>
      <c r="AJ325" s="361">
        <f t="shared" si="171"/>
        <v>40.331257233644749</v>
      </c>
      <c r="AK325" s="380" t="str">
        <f t="shared" si="166"/>
        <v>Item(1040101001,2023928)
Item(1040302001,3027001)
Item(1040410001,8960)</v>
      </c>
      <c r="AL325" s="359"/>
    </row>
    <row r="326" spans="2:38" x14ac:dyDescent="0.3">
      <c r="B326" s="5">
        <f t="shared" si="172"/>
        <v>268</v>
      </c>
      <c r="C326" s="5">
        <v>1</v>
      </c>
      <c r="D326" s="5">
        <f>VLOOKUP(B326,'DB-캐릭터별 스테이지 매칭'!$E$3:$F$302,2,0)</f>
        <v>1415</v>
      </c>
      <c r="E326" s="5">
        <f>VLOOKUP(D326,'DB-방치 재화'!$B$3:$I$1698,5,0)</f>
        <v>1035</v>
      </c>
      <c r="F326" s="5">
        <f>VLOOKUP(D326,'DB-방치 재화'!$B$3:$I$1698,6,0)</f>
        <v>1380</v>
      </c>
      <c r="G326" s="355">
        <f>VLOOKUP(D326,'DB-방치 재화'!$B$3:$I$1698,7,0)</f>
        <v>4.8277777777777775</v>
      </c>
      <c r="H326" s="5">
        <f>INT(VLOOKUP(B326,'주요 재화 수급처 관리'!$C$269:$Q$329,15,0))</f>
        <v>5784063</v>
      </c>
      <c r="I326" s="5">
        <f>INT(VLOOKUP(B326,'주요 재화 수급처 관리'!$C$331:$Q$630,15,0))</f>
        <v>7150540</v>
      </c>
      <c r="J326" s="5">
        <f>INT(VLOOKUP(B326,'주요 재화 수급처 관리'!$C$632:$Q$931,15,0))</f>
        <v>24793</v>
      </c>
      <c r="K326" s="356">
        <f t="shared" si="167"/>
        <v>2226321</v>
      </c>
      <c r="L326" s="5">
        <f t="shared" si="147"/>
        <v>1.1000000000000001</v>
      </c>
      <c r="M326" s="140">
        <f t="shared" si="161"/>
        <v>0.3849060772678306</v>
      </c>
      <c r="N326" s="357">
        <f t="shared" si="168"/>
        <v>3030029</v>
      </c>
      <c r="O326" s="189">
        <f t="shared" si="148"/>
        <v>1.0009999999999999</v>
      </c>
      <c r="P326" s="140">
        <f t="shared" si="149"/>
        <v>0.42374827635395368</v>
      </c>
      <c r="Q326" s="357">
        <f t="shared" si="169"/>
        <v>9588</v>
      </c>
      <c r="R326" s="189">
        <f t="shared" si="150"/>
        <v>1.07</v>
      </c>
      <c r="S326" s="30">
        <f t="shared" si="151"/>
        <v>0.38672205864558545</v>
      </c>
      <c r="T326" s="140">
        <f t="shared" si="152"/>
        <v>0.3849060772678306</v>
      </c>
      <c r="U326" s="140">
        <f t="shared" si="153"/>
        <v>0.42374827635395368</v>
      </c>
      <c r="V326" s="140">
        <f t="shared" si="154"/>
        <v>0.38672205864558545</v>
      </c>
      <c r="W326" s="353">
        <f t="shared" si="162"/>
        <v>4761865.6000000089</v>
      </c>
      <c r="X326" s="353">
        <f t="shared" si="163"/>
        <v>-70816902</v>
      </c>
      <c r="Y326" s="353">
        <f t="shared" si="164"/>
        <v>-27533.239999999962</v>
      </c>
      <c r="Z326" s="30" t="str">
        <f t="shared" si="155"/>
        <v>0</v>
      </c>
      <c r="AA326" s="358">
        <f t="shared" si="156"/>
        <v>9.9037138453878999</v>
      </c>
      <c r="AB326" s="358">
        <f t="shared" si="157"/>
        <v>1.1105247448876683</v>
      </c>
      <c r="AC326" s="358" t="str">
        <f t="shared" si="158"/>
        <v>0</v>
      </c>
      <c r="AD326" s="358">
        <f t="shared" si="159"/>
        <v>35.636524758454108</v>
      </c>
      <c r="AE326" s="358">
        <f t="shared" si="160"/>
        <v>3.9604775604142644</v>
      </c>
      <c r="AF326" s="140">
        <f t="shared" si="165"/>
        <v>0.42374827635395368</v>
      </c>
      <c r="AG326" s="140">
        <f t="shared" si="170"/>
        <v>27.119100897872887</v>
      </c>
      <c r="AH326" s="140">
        <f t="shared" si="170"/>
        <v>39.205314579645211</v>
      </c>
      <c r="AI326" s="140">
        <f t="shared" si="170"/>
        <v>29.267419857455121</v>
      </c>
      <c r="AJ326" s="361">
        <f t="shared" si="171"/>
        <v>40.755005509998703</v>
      </c>
      <c r="AK326" s="380" t="str">
        <f t="shared" si="166"/>
        <v>Item(1040101001,2226321)
Item(1040302001,3030029)
Item(1040410001,9588)</v>
      </c>
      <c r="AL326" s="359"/>
    </row>
    <row r="327" spans="2:38" x14ac:dyDescent="0.3">
      <c r="B327" s="5">
        <f t="shared" si="172"/>
        <v>268</v>
      </c>
      <c r="C327" s="5">
        <v>2</v>
      </c>
      <c r="D327" s="5">
        <f>VLOOKUP(B327,'DB-캐릭터별 스테이지 매칭'!$E$3:$F$302,2,0)</f>
        <v>1415</v>
      </c>
      <c r="E327" s="5">
        <f>VLOOKUP(D327,'DB-방치 재화'!$B$3:$I$1698,5,0)</f>
        <v>1035</v>
      </c>
      <c r="F327" s="5">
        <f>VLOOKUP(D327,'DB-방치 재화'!$B$3:$I$1698,6,0)</f>
        <v>1380</v>
      </c>
      <c r="G327" s="355">
        <f>VLOOKUP(D327,'DB-방치 재화'!$B$3:$I$1698,7,0)</f>
        <v>4.8277777777777775</v>
      </c>
      <c r="H327" s="5">
        <f>INT(VLOOKUP(B327,'주요 재화 수급처 관리'!$C$269:$Q$329,15,0))</f>
        <v>5784063</v>
      </c>
      <c r="I327" s="5">
        <f>INT(VLOOKUP(B327,'주요 재화 수급처 관리'!$C$331:$Q$630,15,0))</f>
        <v>7150540</v>
      </c>
      <c r="J327" s="5">
        <f>INT(VLOOKUP(B327,'주요 재화 수급처 관리'!$C$632:$Q$931,15,0))</f>
        <v>24793</v>
      </c>
      <c r="K327" s="356">
        <f t="shared" si="167"/>
        <v>2226321</v>
      </c>
      <c r="L327" s="5">
        <f t="shared" si="147"/>
        <v>1</v>
      </c>
      <c r="M327" s="140">
        <f t="shared" si="161"/>
        <v>0.3849060772678306</v>
      </c>
      <c r="N327" s="357">
        <f t="shared" si="168"/>
        <v>3030029</v>
      </c>
      <c r="O327" s="189" t="str">
        <f t="shared" si="148"/>
        <v>1</v>
      </c>
      <c r="P327" s="140">
        <f t="shared" si="149"/>
        <v>0.42374827635395368</v>
      </c>
      <c r="Q327" s="357">
        <f t="shared" si="169"/>
        <v>9588</v>
      </c>
      <c r="R327" s="189" t="str">
        <f t="shared" si="150"/>
        <v>1</v>
      </c>
      <c r="S327" s="30">
        <f t="shared" si="151"/>
        <v>0.38672205864558545</v>
      </c>
      <c r="T327" s="140">
        <f t="shared" si="152"/>
        <v>0.3849060772678306</v>
      </c>
      <c r="U327" s="140">
        <f t="shared" si="153"/>
        <v>0.42374827635395368</v>
      </c>
      <c r="V327" s="140">
        <f t="shared" si="154"/>
        <v>0.38672205864558545</v>
      </c>
      <c r="W327" s="353">
        <f t="shared" si="162"/>
        <v>3692357.200000009</v>
      </c>
      <c r="X327" s="353">
        <f t="shared" si="163"/>
        <v>-72416823</v>
      </c>
      <c r="Y327" s="353">
        <f t="shared" si="164"/>
        <v>-32162.639999999963</v>
      </c>
      <c r="Z327" s="30" t="str">
        <f t="shared" si="155"/>
        <v>0</v>
      </c>
      <c r="AA327" s="358">
        <f t="shared" si="156"/>
        <v>10.127462121741855</v>
      </c>
      <c r="AB327" s="358">
        <f t="shared" si="157"/>
        <v>1.2972468035332538</v>
      </c>
      <c r="AC327" s="358" t="str">
        <f t="shared" si="158"/>
        <v>0</v>
      </c>
      <c r="AD327" s="358">
        <f t="shared" si="159"/>
        <v>36.441637983091788</v>
      </c>
      <c r="AE327" s="358">
        <f t="shared" si="160"/>
        <v>4.6263866513233554</v>
      </c>
      <c r="AF327" s="140">
        <f t="shared" si="165"/>
        <v>0.42374827635395368</v>
      </c>
      <c r="AG327" s="140">
        <f t="shared" si="170"/>
        <v>27.504006975140719</v>
      </c>
      <c r="AH327" s="140">
        <f t="shared" si="170"/>
        <v>39.629062855999166</v>
      </c>
      <c r="AI327" s="140">
        <f t="shared" si="170"/>
        <v>29.654141916100706</v>
      </c>
      <c r="AJ327" s="361">
        <f t="shared" si="171"/>
        <v>41.178753786352658</v>
      </c>
      <c r="AK327" s="380" t="str">
        <f t="shared" si="166"/>
        <v>Item(1040101001,2226321)
Item(1040302001,3030029)
Item(1040410001,9588)</v>
      </c>
      <c r="AL327" s="359"/>
    </row>
    <row r="328" spans="2:38" x14ac:dyDescent="0.3">
      <c r="B328" s="5">
        <f t="shared" si="172"/>
        <v>268</v>
      </c>
      <c r="C328" s="5">
        <v>3</v>
      </c>
      <c r="D328" s="5">
        <f>VLOOKUP(B328,'DB-캐릭터별 스테이지 매칭'!$E$3:$F$302,2,0)</f>
        <v>1415</v>
      </c>
      <c r="E328" s="5">
        <f>VLOOKUP(D328,'DB-방치 재화'!$B$3:$I$1698,5,0)</f>
        <v>1035</v>
      </c>
      <c r="F328" s="5">
        <f>VLOOKUP(D328,'DB-방치 재화'!$B$3:$I$1698,6,0)</f>
        <v>1380</v>
      </c>
      <c r="G328" s="355">
        <f>VLOOKUP(D328,'DB-방치 재화'!$B$3:$I$1698,7,0)</f>
        <v>4.8277777777777775</v>
      </c>
      <c r="H328" s="5">
        <f>INT(VLOOKUP(B328,'주요 재화 수급처 관리'!$C$269:$Q$329,15,0))</f>
        <v>5784063</v>
      </c>
      <c r="I328" s="5">
        <f>INT(VLOOKUP(B328,'주요 재화 수급처 관리'!$C$331:$Q$630,15,0))</f>
        <v>7150540</v>
      </c>
      <c r="J328" s="5">
        <f>INT(VLOOKUP(B328,'주요 재화 수급처 관리'!$C$632:$Q$931,15,0))</f>
        <v>24793</v>
      </c>
      <c r="K328" s="356">
        <f t="shared" si="167"/>
        <v>2226321</v>
      </c>
      <c r="L328" s="5">
        <f t="shared" si="147"/>
        <v>1</v>
      </c>
      <c r="M328" s="140">
        <f t="shared" si="161"/>
        <v>0.3849060772678306</v>
      </c>
      <c r="N328" s="357">
        <f t="shared" si="168"/>
        <v>3030029</v>
      </c>
      <c r="O328" s="189" t="str">
        <f t="shared" si="148"/>
        <v>1</v>
      </c>
      <c r="P328" s="140">
        <f t="shared" si="149"/>
        <v>0.42374827635395368</v>
      </c>
      <c r="Q328" s="357">
        <f t="shared" si="169"/>
        <v>9588</v>
      </c>
      <c r="R328" s="189" t="str">
        <f t="shared" si="150"/>
        <v>1</v>
      </c>
      <c r="S328" s="30">
        <f t="shared" si="151"/>
        <v>0.38672205864558545</v>
      </c>
      <c r="T328" s="140">
        <f t="shared" si="152"/>
        <v>0.3849060772678306</v>
      </c>
      <c r="U328" s="140">
        <f t="shared" si="153"/>
        <v>0.42374827635395368</v>
      </c>
      <c r="V328" s="140">
        <f t="shared" si="154"/>
        <v>0.38672205864558545</v>
      </c>
      <c r="W328" s="353">
        <f t="shared" si="162"/>
        <v>2622848.8000000091</v>
      </c>
      <c r="X328" s="353">
        <f t="shared" si="163"/>
        <v>-74016744</v>
      </c>
      <c r="Y328" s="353">
        <f t="shared" si="164"/>
        <v>-36792.039999999964</v>
      </c>
      <c r="Z328" s="30" t="str">
        <f t="shared" si="155"/>
        <v>0</v>
      </c>
      <c r="AA328" s="358">
        <f t="shared" si="156"/>
        <v>10.351210398095809</v>
      </c>
      <c r="AB328" s="358">
        <f t="shared" si="157"/>
        <v>1.4839688621788394</v>
      </c>
      <c r="AC328" s="358" t="str">
        <f t="shared" si="158"/>
        <v>0</v>
      </c>
      <c r="AD328" s="358">
        <f t="shared" si="159"/>
        <v>37.246751207729467</v>
      </c>
      <c r="AE328" s="358">
        <f t="shared" si="160"/>
        <v>5.2922957422324464</v>
      </c>
      <c r="AF328" s="140">
        <f t="shared" si="165"/>
        <v>0.42374827635395368</v>
      </c>
      <c r="AG328" s="140">
        <f t="shared" si="170"/>
        <v>27.888913052408551</v>
      </c>
      <c r="AH328" s="140">
        <f t="shared" si="170"/>
        <v>40.052811132353121</v>
      </c>
      <c r="AI328" s="140">
        <f t="shared" si="170"/>
        <v>30.040863974746291</v>
      </c>
      <c r="AJ328" s="361">
        <f t="shared" si="171"/>
        <v>41.602502062706613</v>
      </c>
      <c r="AK328" s="380" t="str">
        <f t="shared" si="166"/>
        <v>Item(1040101001,2226321)
Item(1040302001,3030029)
Item(1040410001,9588)</v>
      </c>
      <c r="AL328" s="359"/>
    </row>
    <row r="329" spans="2:38" x14ac:dyDescent="0.3">
      <c r="B329" s="5">
        <f t="shared" si="172"/>
        <v>268</v>
      </c>
      <c r="C329" s="5">
        <v>4</v>
      </c>
      <c r="D329" s="5">
        <f>VLOOKUP(B329,'DB-캐릭터별 스테이지 매칭'!$E$3:$F$302,2,0)</f>
        <v>1415</v>
      </c>
      <c r="E329" s="5">
        <f>VLOOKUP(D329,'DB-방치 재화'!$B$3:$I$1698,5,0)</f>
        <v>1035</v>
      </c>
      <c r="F329" s="5">
        <f>VLOOKUP(D329,'DB-방치 재화'!$B$3:$I$1698,6,0)</f>
        <v>1380</v>
      </c>
      <c r="G329" s="355">
        <f>VLOOKUP(D329,'DB-방치 재화'!$B$3:$I$1698,7,0)</f>
        <v>4.8277777777777775</v>
      </c>
      <c r="H329" s="5">
        <f>INT(VLOOKUP(B329,'주요 재화 수급처 관리'!$C$269:$Q$329,15,0))</f>
        <v>5784063</v>
      </c>
      <c r="I329" s="5">
        <f>INT(VLOOKUP(B329,'주요 재화 수급처 관리'!$C$331:$Q$630,15,0))</f>
        <v>7150540</v>
      </c>
      <c r="J329" s="5">
        <f>INT(VLOOKUP(B329,'주요 재화 수급처 관리'!$C$632:$Q$931,15,0))</f>
        <v>24793</v>
      </c>
      <c r="K329" s="356">
        <f t="shared" si="167"/>
        <v>2226321</v>
      </c>
      <c r="L329" s="5">
        <f t="shared" si="147"/>
        <v>1</v>
      </c>
      <c r="M329" s="140">
        <f t="shared" si="161"/>
        <v>0.3849060772678306</v>
      </c>
      <c r="N329" s="357">
        <f t="shared" si="168"/>
        <v>3030029</v>
      </c>
      <c r="O329" s="189" t="str">
        <f t="shared" si="148"/>
        <v>1</v>
      </c>
      <c r="P329" s="140">
        <f t="shared" si="149"/>
        <v>0.42374827635395368</v>
      </c>
      <c r="Q329" s="357">
        <f t="shared" si="169"/>
        <v>9588</v>
      </c>
      <c r="R329" s="189" t="str">
        <f t="shared" si="150"/>
        <v>1</v>
      </c>
      <c r="S329" s="30">
        <f t="shared" si="151"/>
        <v>0.38672205864558545</v>
      </c>
      <c r="T329" s="140">
        <f t="shared" si="152"/>
        <v>0.3849060772678306</v>
      </c>
      <c r="U329" s="140">
        <f t="shared" si="153"/>
        <v>0.42374827635395368</v>
      </c>
      <c r="V329" s="140">
        <f t="shared" si="154"/>
        <v>0.38672205864558545</v>
      </c>
      <c r="W329" s="353">
        <f t="shared" si="162"/>
        <v>1553340.4000000092</v>
      </c>
      <c r="X329" s="353">
        <f t="shared" si="163"/>
        <v>-75616665</v>
      </c>
      <c r="Y329" s="353">
        <f t="shared" si="164"/>
        <v>-41421.439999999966</v>
      </c>
      <c r="Z329" s="30" t="str">
        <f t="shared" si="155"/>
        <v>0</v>
      </c>
      <c r="AA329" s="358">
        <f t="shared" si="156"/>
        <v>10.574958674449762</v>
      </c>
      <c r="AB329" s="358">
        <f t="shared" si="157"/>
        <v>1.6706909208244249</v>
      </c>
      <c r="AC329" s="358" t="str">
        <f t="shared" si="158"/>
        <v>0</v>
      </c>
      <c r="AD329" s="358">
        <f t="shared" si="159"/>
        <v>38.051864432367147</v>
      </c>
      <c r="AE329" s="358">
        <f t="shared" si="160"/>
        <v>5.9582048331415374</v>
      </c>
      <c r="AF329" s="140">
        <f t="shared" si="165"/>
        <v>0.42374827635395368</v>
      </c>
      <c r="AG329" s="140">
        <f t="shared" si="170"/>
        <v>28.273819129676383</v>
      </c>
      <c r="AH329" s="140">
        <f t="shared" si="170"/>
        <v>40.476559408707075</v>
      </c>
      <c r="AI329" s="140">
        <f t="shared" si="170"/>
        <v>30.427586033391876</v>
      </c>
      <c r="AJ329" s="361">
        <f t="shared" si="171"/>
        <v>42.026250339060567</v>
      </c>
      <c r="AK329" s="380" t="str">
        <f t="shared" si="166"/>
        <v>Item(1040101001,2226321)
Item(1040302001,3030029)
Item(1040410001,9588)</v>
      </c>
      <c r="AL329" s="359"/>
    </row>
    <row r="330" spans="2:38" x14ac:dyDescent="0.3">
      <c r="B330" s="5">
        <f t="shared" si="172"/>
        <v>268</v>
      </c>
      <c r="C330" s="5">
        <v>5</v>
      </c>
      <c r="D330" s="5">
        <f>VLOOKUP(B330,'DB-캐릭터별 스테이지 매칭'!$E$3:$F$302,2,0)</f>
        <v>1415</v>
      </c>
      <c r="E330" s="5">
        <f>VLOOKUP(D330,'DB-방치 재화'!$B$3:$I$1698,5,0)</f>
        <v>1035</v>
      </c>
      <c r="F330" s="5">
        <f>VLOOKUP(D330,'DB-방치 재화'!$B$3:$I$1698,6,0)</f>
        <v>1380</v>
      </c>
      <c r="G330" s="355">
        <f>VLOOKUP(D330,'DB-방치 재화'!$B$3:$I$1698,7,0)</f>
        <v>4.8277777777777775</v>
      </c>
      <c r="H330" s="5">
        <f>INT(VLOOKUP(B330,'주요 재화 수급처 관리'!$C$269:$Q$329,15,0))</f>
        <v>5784063</v>
      </c>
      <c r="I330" s="5">
        <f>INT(VLOOKUP(B330,'주요 재화 수급처 관리'!$C$331:$Q$630,15,0))</f>
        <v>7150540</v>
      </c>
      <c r="J330" s="5">
        <f>INT(VLOOKUP(B330,'주요 재화 수급처 관리'!$C$632:$Q$931,15,0))</f>
        <v>24793</v>
      </c>
      <c r="K330" s="356">
        <f t="shared" si="167"/>
        <v>2226321</v>
      </c>
      <c r="L330" s="5">
        <f t="shared" si="147"/>
        <v>1</v>
      </c>
      <c r="M330" s="140">
        <f t="shared" si="161"/>
        <v>0.3849060772678306</v>
      </c>
      <c r="N330" s="357">
        <f t="shared" si="168"/>
        <v>3030029</v>
      </c>
      <c r="O330" s="189" t="str">
        <f t="shared" si="148"/>
        <v>1</v>
      </c>
      <c r="P330" s="140">
        <f t="shared" si="149"/>
        <v>0.42374827635395368</v>
      </c>
      <c r="Q330" s="357">
        <f t="shared" si="169"/>
        <v>9588</v>
      </c>
      <c r="R330" s="189" t="str">
        <f t="shared" si="150"/>
        <v>1</v>
      </c>
      <c r="S330" s="30">
        <f t="shared" si="151"/>
        <v>0.38672205864558545</v>
      </c>
      <c r="T330" s="140">
        <f t="shared" si="152"/>
        <v>0.3849060772678306</v>
      </c>
      <c r="U330" s="140">
        <f t="shared" si="153"/>
        <v>0.42374827635395368</v>
      </c>
      <c r="V330" s="140">
        <f t="shared" si="154"/>
        <v>0.38672205864558545</v>
      </c>
      <c r="W330" s="353">
        <f t="shared" si="162"/>
        <v>483832.00000000931</v>
      </c>
      <c r="X330" s="353">
        <f t="shared" si="163"/>
        <v>-77216586</v>
      </c>
      <c r="Y330" s="353">
        <f t="shared" si="164"/>
        <v>-46050.839999999967</v>
      </c>
      <c r="Z330" s="30" t="str">
        <f t="shared" si="155"/>
        <v>0</v>
      </c>
      <c r="AA330" s="358">
        <f t="shared" si="156"/>
        <v>10.798706950803716</v>
      </c>
      <c r="AB330" s="358">
        <f t="shared" si="157"/>
        <v>1.8574129794700103</v>
      </c>
      <c r="AC330" s="358" t="str">
        <f t="shared" si="158"/>
        <v>0</v>
      </c>
      <c r="AD330" s="358">
        <f t="shared" si="159"/>
        <v>38.856977657004833</v>
      </c>
      <c r="AE330" s="358">
        <f t="shared" si="160"/>
        <v>6.6241139240506284</v>
      </c>
      <c r="AF330" s="140">
        <f t="shared" si="165"/>
        <v>0.42374827635395368</v>
      </c>
      <c r="AG330" s="140">
        <f t="shared" si="170"/>
        <v>28.658725206944215</v>
      </c>
      <c r="AH330" s="140">
        <f t="shared" si="170"/>
        <v>40.90030768506103</v>
      </c>
      <c r="AI330" s="140">
        <f t="shared" si="170"/>
        <v>30.814308092037461</v>
      </c>
      <c r="AJ330" s="361">
        <f t="shared" si="171"/>
        <v>42.449998615414522</v>
      </c>
      <c r="AK330" s="380" t="str">
        <f t="shared" si="166"/>
        <v>Item(1040101001,2226321)
Item(1040302001,3030029)
Item(1040410001,9588)</v>
      </c>
      <c r="AL330" s="359"/>
    </row>
    <row r="331" spans="2:38" x14ac:dyDescent="0.3">
      <c r="B331" s="5">
        <f t="shared" si="172"/>
        <v>269</v>
      </c>
      <c r="C331" s="5">
        <v>1</v>
      </c>
      <c r="D331" s="5">
        <f>VLOOKUP(B331,'DB-캐릭터별 스테이지 매칭'!$E$3:$F$302,2,0)</f>
        <v>1423</v>
      </c>
      <c r="E331" s="5">
        <f>VLOOKUP(D331,'DB-방치 재화'!$B$3:$I$1698,5,0)</f>
        <v>1040</v>
      </c>
      <c r="F331" s="5">
        <f>VLOOKUP(D331,'DB-방치 재화'!$B$3:$I$1698,6,0)</f>
        <v>1387</v>
      </c>
      <c r="G331" s="355">
        <f>VLOOKUP(D331,'DB-방치 재화'!$B$3:$I$1698,7,0)</f>
        <v>4.84375</v>
      </c>
      <c r="H331" s="5">
        <f>INT(VLOOKUP(B331,'주요 재화 수급처 관리'!$C$269:$Q$329,15,0))</f>
        <v>5808536</v>
      </c>
      <c r="I331" s="5">
        <f>INT(VLOOKUP(B331,'주요 재화 수급처 관리'!$C$331:$Q$630,15,0))</f>
        <v>7184802</v>
      </c>
      <c r="J331" s="5">
        <f>INT(VLOOKUP(B331,'주요 재화 수급처 관리'!$C$632:$Q$931,15,0))</f>
        <v>24870</v>
      </c>
      <c r="K331" s="356">
        <f t="shared" si="167"/>
        <v>2448954</v>
      </c>
      <c r="L331" s="5">
        <f t="shared" si="147"/>
        <v>1.1000000000000001</v>
      </c>
      <c r="M331" s="140">
        <f t="shared" si="161"/>
        <v>0.42161295032001178</v>
      </c>
      <c r="N331" s="357">
        <f t="shared" si="168"/>
        <v>3033060</v>
      </c>
      <c r="O331" s="189">
        <f t="shared" si="148"/>
        <v>1.0009999999999999</v>
      </c>
      <c r="P331" s="140">
        <f t="shared" si="149"/>
        <v>0.42214942040156428</v>
      </c>
      <c r="Q331" s="357">
        <f t="shared" si="169"/>
        <v>10260</v>
      </c>
      <c r="R331" s="189">
        <f t="shared" si="150"/>
        <v>1.07</v>
      </c>
      <c r="S331" s="30">
        <f t="shared" si="151"/>
        <v>0.41254523522316044</v>
      </c>
      <c r="T331" s="140">
        <f t="shared" si="152"/>
        <v>0.42161295032001178</v>
      </c>
      <c r="U331" s="140">
        <f t="shared" si="153"/>
        <v>0.42214942040156428</v>
      </c>
      <c r="V331" s="140">
        <f t="shared" si="154"/>
        <v>0.41254523522316044</v>
      </c>
      <c r="W331" s="353">
        <f t="shared" si="162"/>
        <v>-803414.79999999073</v>
      </c>
      <c r="X331" s="353">
        <f t="shared" si="163"/>
        <v>-78812685.599999994</v>
      </c>
      <c r="Y331" s="353">
        <f t="shared" si="164"/>
        <v>-51336.839999999967</v>
      </c>
      <c r="Z331" s="30">
        <f t="shared" si="155"/>
        <v>0.1383162297694274</v>
      </c>
      <c r="AA331" s="358">
        <f t="shared" si="156"/>
        <v>10.969360825809813</v>
      </c>
      <c r="AB331" s="358">
        <f t="shared" si="157"/>
        <v>2.064207478890228</v>
      </c>
      <c r="AC331" s="358">
        <f t="shared" si="158"/>
        <v>0.53646821581195958</v>
      </c>
      <c r="AD331" s="358">
        <f t="shared" si="159"/>
        <v>39.460008411439553</v>
      </c>
      <c r="AE331" s="358">
        <f t="shared" si="160"/>
        <v>7.3601204301075223</v>
      </c>
      <c r="AF331" s="140">
        <f t="shared" si="165"/>
        <v>0.42214942040156428</v>
      </c>
      <c r="AG331" s="140">
        <f t="shared" si="170"/>
        <v>29.080338157264226</v>
      </c>
      <c r="AH331" s="140">
        <f t="shared" si="170"/>
        <v>41.322457105462597</v>
      </c>
      <c r="AI331" s="140">
        <f t="shared" si="170"/>
        <v>31.226853327260621</v>
      </c>
      <c r="AJ331" s="361">
        <f t="shared" si="171"/>
        <v>42.872148035816089</v>
      </c>
      <c r="AK331" s="380" t="str">
        <f t="shared" si="166"/>
        <v>Item(1040101001,2448954)
Item(1040302001,3033060)
Item(1040410001,10260)</v>
      </c>
      <c r="AL331" s="359"/>
    </row>
    <row r="332" spans="2:38" x14ac:dyDescent="0.3">
      <c r="B332" s="5">
        <f t="shared" si="172"/>
        <v>269</v>
      </c>
      <c r="C332" s="5">
        <v>2</v>
      </c>
      <c r="D332" s="5">
        <f>VLOOKUP(B332,'DB-캐릭터별 스테이지 매칭'!$E$3:$F$302,2,0)</f>
        <v>1423</v>
      </c>
      <c r="E332" s="5">
        <f>VLOOKUP(D332,'DB-방치 재화'!$B$3:$I$1698,5,0)</f>
        <v>1040</v>
      </c>
      <c r="F332" s="5">
        <f>VLOOKUP(D332,'DB-방치 재화'!$B$3:$I$1698,6,0)</f>
        <v>1387</v>
      </c>
      <c r="G332" s="355">
        <f>VLOOKUP(D332,'DB-방치 재화'!$B$3:$I$1698,7,0)</f>
        <v>4.84375</v>
      </c>
      <c r="H332" s="5">
        <f>INT(VLOOKUP(B332,'주요 재화 수급처 관리'!$C$269:$Q$329,15,0))</f>
        <v>5808536</v>
      </c>
      <c r="I332" s="5">
        <f>INT(VLOOKUP(B332,'주요 재화 수급처 관리'!$C$331:$Q$630,15,0))</f>
        <v>7184802</v>
      </c>
      <c r="J332" s="5">
        <f>INT(VLOOKUP(B332,'주요 재화 수급처 관리'!$C$632:$Q$931,15,0))</f>
        <v>24870</v>
      </c>
      <c r="K332" s="356">
        <f t="shared" si="167"/>
        <v>2448954</v>
      </c>
      <c r="L332" s="5">
        <f t="shared" si="147"/>
        <v>1</v>
      </c>
      <c r="M332" s="140">
        <f t="shared" si="161"/>
        <v>0.42161295032001178</v>
      </c>
      <c r="N332" s="357">
        <f t="shared" si="168"/>
        <v>3033060</v>
      </c>
      <c r="O332" s="189" t="str">
        <f t="shared" si="148"/>
        <v>1</v>
      </c>
      <c r="P332" s="140">
        <f t="shared" si="149"/>
        <v>0.42214942040156428</v>
      </c>
      <c r="Q332" s="357">
        <f t="shared" si="169"/>
        <v>10260</v>
      </c>
      <c r="R332" s="189" t="str">
        <f t="shared" si="150"/>
        <v>1</v>
      </c>
      <c r="S332" s="30">
        <f t="shared" si="151"/>
        <v>0.41254523522316044</v>
      </c>
      <c r="T332" s="140">
        <f t="shared" si="152"/>
        <v>0.42161295032001178</v>
      </c>
      <c r="U332" s="140">
        <f t="shared" si="153"/>
        <v>0.42214942040156428</v>
      </c>
      <c r="V332" s="140">
        <f t="shared" si="154"/>
        <v>0.41254523522316044</v>
      </c>
      <c r="W332" s="353">
        <f t="shared" si="162"/>
        <v>-2090661.5999999908</v>
      </c>
      <c r="X332" s="353">
        <f t="shared" si="163"/>
        <v>-80408785.199999988</v>
      </c>
      <c r="Y332" s="353">
        <f t="shared" si="164"/>
        <v>-56622.839999999967</v>
      </c>
      <c r="Z332" s="30">
        <f t="shared" si="155"/>
        <v>0.35992918008943919</v>
      </c>
      <c r="AA332" s="358">
        <f t="shared" si="156"/>
        <v>11.191510246211376</v>
      </c>
      <c r="AB332" s="358">
        <f t="shared" si="157"/>
        <v>2.2767527141133885</v>
      </c>
      <c r="AC332" s="358">
        <f t="shared" si="158"/>
        <v>1.3960080128205068</v>
      </c>
      <c r="AD332" s="358">
        <f t="shared" si="159"/>
        <v>40.259145037250654</v>
      </c>
      <c r="AE332" s="358">
        <f t="shared" si="160"/>
        <v>8.1179698924731127</v>
      </c>
      <c r="AF332" s="140">
        <f t="shared" si="165"/>
        <v>0.42214942040156428</v>
      </c>
      <c r="AG332" s="140">
        <f t="shared" si="170"/>
        <v>29.501951107584237</v>
      </c>
      <c r="AH332" s="140">
        <f t="shared" si="170"/>
        <v>41.744606525864164</v>
      </c>
      <c r="AI332" s="140">
        <f t="shared" si="170"/>
        <v>31.63939856248378</v>
      </c>
      <c r="AJ332" s="361">
        <f t="shared" si="171"/>
        <v>43.294297456217656</v>
      </c>
      <c r="AK332" s="380" t="str">
        <f t="shared" si="166"/>
        <v>Item(1040101001,2448954)
Item(1040302001,3033060)
Item(1040410001,10260)</v>
      </c>
      <c r="AL332" s="359"/>
    </row>
    <row r="333" spans="2:38" x14ac:dyDescent="0.3">
      <c r="B333" s="5">
        <f t="shared" si="172"/>
        <v>269</v>
      </c>
      <c r="C333" s="5">
        <v>3</v>
      </c>
      <c r="D333" s="5">
        <f>VLOOKUP(B333,'DB-캐릭터별 스테이지 매칭'!$E$3:$F$302,2,0)</f>
        <v>1423</v>
      </c>
      <c r="E333" s="5">
        <f>VLOOKUP(D333,'DB-방치 재화'!$B$3:$I$1698,5,0)</f>
        <v>1040</v>
      </c>
      <c r="F333" s="5">
        <f>VLOOKUP(D333,'DB-방치 재화'!$B$3:$I$1698,6,0)</f>
        <v>1387</v>
      </c>
      <c r="G333" s="355">
        <f>VLOOKUP(D333,'DB-방치 재화'!$B$3:$I$1698,7,0)</f>
        <v>4.84375</v>
      </c>
      <c r="H333" s="5">
        <f>INT(VLOOKUP(B333,'주요 재화 수급처 관리'!$C$269:$Q$329,15,0))</f>
        <v>5808536</v>
      </c>
      <c r="I333" s="5">
        <f>INT(VLOOKUP(B333,'주요 재화 수급처 관리'!$C$331:$Q$630,15,0))</f>
        <v>7184802</v>
      </c>
      <c r="J333" s="5">
        <f>INT(VLOOKUP(B333,'주요 재화 수급처 관리'!$C$632:$Q$931,15,0))</f>
        <v>24870</v>
      </c>
      <c r="K333" s="356">
        <f t="shared" si="167"/>
        <v>2448954</v>
      </c>
      <c r="L333" s="5">
        <f t="shared" si="147"/>
        <v>1</v>
      </c>
      <c r="M333" s="140">
        <f t="shared" si="161"/>
        <v>0.42161295032001178</v>
      </c>
      <c r="N333" s="357">
        <f t="shared" si="168"/>
        <v>3033060</v>
      </c>
      <c r="O333" s="189" t="str">
        <f t="shared" si="148"/>
        <v>1</v>
      </c>
      <c r="P333" s="140">
        <f t="shared" si="149"/>
        <v>0.42214942040156428</v>
      </c>
      <c r="Q333" s="357">
        <f t="shared" si="169"/>
        <v>10260</v>
      </c>
      <c r="R333" s="189" t="str">
        <f t="shared" si="150"/>
        <v>1</v>
      </c>
      <c r="S333" s="30">
        <f t="shared" si="151"/>
        <v>0.41254523522316044</v>
      </c>
      <c r="T333" s="140">
        <f t="shared" si="152"/>
        <v>0.42161295032001178</v>
      </c>
      <c r="U333" s="140">
        <f t="shared" si="153"/>
        <v>0.42214942040156428</v>
      </c>
      <c r="V333" s="140">
        <f t="shared" si="154"/>
        <v>0.41254523522316044</v>
      </c>
      <c r="W333" s="353">
        <f t="shared" si="162"/>
        <v>-3377908.3999999911</v>
      </c>
      <c r="X333" s="353">
        <f t="shared" si="163"/>
        <v>-82004884.799999982</v>
      </c>
      <c r="Y333" s="353">
        <f t="shared" si="164"/>
        <v>-61908.839999999967</v>
      </c>
      <c r="Z333" s="30">
        <f t="shared" si="155"/>
        <v>0.58154213040945102</v>
      </c>
      <c r="AA333" s="358">
        <f t="shared" si="156"/>
        <v>11.41365966661294</v>
      </c>
      <c r="AB333" s="358">
        <f t="shared" si="157"/>
        <v>2.4892979493365486</v>
      </c>
      <c r="AC333" s="358">
        <f t="shared" si="158"/>
        <v>2.255547809829054</v>
      </c>
      <c r="AD333" s="358">
        <f t="shared" si="159"/>
        <v>41.058281663061756</v>
      </c>
      <c r="AE333" s="358">
        <f t="shared" si="160"/>
        <v>8.8758193548387041</v>
      </c>
      <c r="AF333" s="140">
        <f t="shared" si="165"/>
        <v>0.42214942040156428</v>
      </c>
      <c r="AG333" s="140">
        <f t="shared" si="170"/>
        <v>29.923564057904247</v>
      </c>
      <c r="AH333" s="140">
        <f t="shared" si="170"/>
        <v>42.166755946265731</v>
      </c>
      <c r="AI333" s="140">
        <f t="shared" si="170"/>
        <v>32.05194379770694</v>
      </c>
      <c r="AJ333" s="361">
        <f t="shared" si="171"/>
        <v>43.716446876619223</v>
      </c>
      <c r="AK333" s="380" t="str">
        <f t="shared" si="166"/>
        <v>Item(1040101001,2448954)
Item(1040302001,3033060)
Item(1040410001,10260)</v>
      </c>
      <c r="AL333" s="359"/>
    </row>
    <row r="334" spans="2:38" x14ac:dyDescent="0.3">
      <c r="B334" s="5">
        <f t="shared" si="172"/>
        <v>269</v>
      </c>
      <c r="C334" s="5">
        <v>4</v>
      </c>
      <c r="D334" s="5">
        <f>VLOOKUP(B334,'DB-캐릭터별 스테이지 매칭'!$E$3:$F$302,2,0)</f>
        <v>1423</v>
      </c>
      <c r="E334" s="5">
        <f>VLOOKUP(D334,'DB-방치 재화'!$B$3:$I$1698,5,0)</f>
        <v>1040</v>
      </c>
      <c r="F334" s="5">
        <f>VLOOKUP(D334,'DB-방치 재화'!$B$3:$I$1698,6,0)</f>
        <v>1387</v>
      </c>
      <c r="G334" s="355">
        <f>VLOOKUP(D334,'DB-방치 재화'!$B$3:$I$1698,7,0)</f>
        <v>4.84375</v>
      </c>
      <c r="H334" s="5">
        <f>INT(VLOOKUP(B334,'주요 재화 수급처 관리'!$C$269:$Q$329,15,0))</f>
        <v>5808536</v>
      </c>
      <c r="I334" s="5">
        <f>INT(VLOOKUP(B334,'주요 재화 수급처 관리'!$C$331:$Q$630,15,0))</f>
        <v>7184802</v>
      </c>
      <c r="J334" s="5">
        <f>INT(VLOOKUP(B334,'주요 재화 수급처 관리'!$C$632:$Q$931,15,0))</f>
        <v>24870</v>
      </c>
      <c r="K334" s="356">
        <f t="shared" si="167"/>
        <v>2448954</v>
      </c>
      <c r="L334" s="5">
        <f t="shared" si="147"/>
        <v>1</v>
      </c>
      <c r="M334" s="140">
        <f t="shared" si="161"/>
        <v>0.42161295032001178</v>
      </c>
      <c r="N334" s="357">
        <f t="shared" si="168"/>
        <v>3033060</v>
      </c>
      <c r="O334" s="189" t="str">
        <f t="shared" si="148"/>
        <v>1</v>
      </c>
      <c r="P334" s="140">
        <f t="shared" si="149"/>
        <v>0.42214942040156428</v>
      </c>
      <c r="Q334" s="357">
        <f t="shared" si="169"/>
        <v>10260</v>
      </c>
      <c r="R334" s="189" t="str">
        <f t="shared" si="150"/>
        <v>1</v>
      </c>
      <c r="S334" s="30">
        <f t="shared" si="151"/>
        <v>0.41254523522316044</v>
      </c>
      <c r="T334" s="140">
        <f t="shared" si="152"/>
        <v>0.42161295032001178</v>
      </c>
      <c r="U334" s="140">
        <f t="shared" si="153"/>
        <v>0.42214942040156428</v>
      </c>
      <c r="V334" s="140">
        <f t="shared" si="154"/>
        <v>0.41254523522316044</v>
      </c>
      <c r="W334" s="353">
        <f t="shared" si="162"/>
        <v>-4665155.1999999909</v>
      </c>
      <c r="X334" s="353">
        <f t="shared" si="163"/>
        <v>-83600984.399999976</v>
      </c>
      <c r="Y334" s="353">
        <f t="shared" si="164"/>
        <v>-67194.839999999967</v>
      </c>
      <c r="Z334" s="30">
        <f t="shared" si="155"/>
        <v>0.80315508072946284</v>
      </c>
      <c r="AA334" s="358">
        <f t="shared" si="156"/>
        <v>11.635809087014502</v>
      </c>
      <c r="AB334" s="358">
        <f t="shared" si="157"/>
        <v>2.7018431845597091</v>
      </c>
      <c r="AC334" s="358">
        <f t="shared" si="158"/>
        <v>3.115087606837601</v>
      </c>
      <c r="AD334" s="358">
        <f t="shared" si="159"/>
        <v>41.857418288872857</v>
      </c>
      <c r="AE334" s="358">
        <f t="shared" si="160"/>
        <v>9.6336688172042972</v>
      </c>
      <c r="AF334" s="140">
        <f t="shared" si="165"/>
        <v>0.42214942040156428</v>
      </c>
      <c r="AG334" s="140">
        <f t="shared" si="170"/>
        <v>30.345177008224258</v>
      </c>
      <c r="AH334" s="140">
        <f t="shared" si="170"/>
        <v>42.588905366667298</v>
      </c>
      <c r="AI334" s="140">
        <f t="shared" si="170"/>
        <v>32.464489032930103</v>
      </c>
      <c r="AJ334" s="361">
        <f t="shared" si="171"/>
        <v>44.13859629702079</v>
      </c>
      <c r="AK334" s="380" t="str">
        <f t="shared" si="166"/>
        <v>Item(1040101001,2448954)
Item(1040302001,3033060)
Item(1040410001,10260)</v>
      </c>
      <c r="AL334" s="359"/>
    </row>
    <row r="335" spans="2:38" x14ac:dyDescent="0.3">
      <c r="B335" s="5">
        <f t="shared" si="172"/>
        <v>269</v>
      </c>
      <c r="C335" s="5">
        <v>5</v>
      </c>
      <c r="D335" s="5">
        <f>VLOOKUP(B335,'DB-캐릭터별 스테이지 매칭'!$E$3:$F$302,2,0)</f>
        <v>1423</v>
      </c>
      <c r="E335" s="5">
        <f>VLOOKUP(D335,'DB-방치 재화'!$B$3:$I$1698,5,0)</f>
        <v>1040</v>
      </c>
      <c r="F335" s="5">
        <f>VLOOKUP(D335,'DB-방치 재화'!$B$3:$I$1698,6,0)</f>
        <v>1387</v>
      </c>
      <c r="G335" s="355">
        <f>VLOOKUP(D335,'DB-방치 재화'!$B$3:$I$1698,7,0)</f>
        <v>4.84375</v>
      </c>
      <c r="H335" s="5">
        <f>INT(VLOOKUP(B335,'주요 재화 수급처 관리'!$C$269:$Q$329,15,0))</f>
        <v>5808536</v>
      </c>
      <c r="I335" s="5">
        <f>INT(VLOOKUP(B335,'주요 재화 수급처 관리'!$C$331:$Q$630,15,0))</f>
        <v>7184802</v>
      </c>
      <c r="J335" s="5">
        <f>INT(VLOOKUP(B335,'주요 재화 수급처 관리'!$C$632:$Q$931,15,0))</f>
        <v>24870</v>
      </c>
      <c r="K335" s="356">
        <f t="shared" si="167"/>
        <v>2448954</v>
      </c>
      <c r="L335" s="5">
        <f t="shared" si="147"/>
        <v>1</v>
      </c>
      <c r="M335" s="140">
        <f t="shared" si="161"/>
        <v>0.42161295032001178</v>
      </c>
      <c r="N335" s="357">
        <f t="shared" si="168"/>
        <v>3033060</v>
      </c>
      <c r="O335" s="189" t="str">
        <f t="shared" si="148"/>
        <v>1</v>
      </c>
      <c r="P335" s="140">
        <f t="shared" si="149"/>
        <v>0.42214942040156428</v>
      </c>
      <c r="Q335" s="357">
        <f t="shared" si="169"/>
        <v>10260</v>
      </c>
      <c r="R335" s="189" t="str">
        <f t="shared" si="150"/>
        <v>1</v>
      </c>
      <c r="S335" s="30">
        <f t="shared" si="151"/>
        <v>0.41254523522316044</v>
      </c>
      <c r="T335" s="140">
        <f t="shared" si="152"/>
        <v>0.42161295032001178</v>
      </c>
      <c r="U335" s="140">
        <f t="shared" si="153"/>
        <v>0.42214942040156428</v>
      </c>
      <c r="V335" s="140">
        <f t="shared" si="154"/>
        <v>0.41254523522316044</v>
      </c>
      <c r="W335" s="353">
        <f t="shared" si="162"/>
        <v>-5952401.9999999907</v>
      </c>
      <c r="X335" s="353">
        <f t="shared" si="163"/>
        <v>-85197083.99999997</v>
      </c>
      <c r="Y335" s="353">
        <f t="shared" si="164"/>
        <v>-72480.839999999967</v>
      </c>
      <c r="Z335" s="30">
        <f t="shared" si="155"/>
        <v>1.0247680310494744</v>
      </c>
      <c r="AA335" s="358">
        <f t="shared" si="156"/>
        <v>11.857958507416066</v>
      </c>
      <c r="AB335" s="358">
        <f t="shared" si="157"/>
        <v>2.9143884197828696</v>
      </c>
      <c r="AC335" s="358">
        <f t="shared" si="158"/>
        <v>3.974627403846148</v>
      </c>
      <c r="AD335" s="358">
        <f t="shared" si="159"/>
        <v>42.656554914683959</v>
      </c>
      <c r="AE335" s="358">
        <f t="shared" si="160"/>
        <v>10.391518279569887</v>
      </c>
      <c r="AF335" s="140">
        <f t="shared" si="165"/>
        <v>0.42214942040156428</v>
      </c>
      <c r="AG335" s="140">
        <f t="shared" si="170"/>
        <v>30.766789958544269</v>
      </c>
      <c r="AH335" s="140">
        <f t="shared" si="170"/>
        <v>43.011054787068865</v>
      </c>
      <c r="AI335" s="140">
        <f t="shared" si="170"/>
        <v>32.877034268153267</v>
      </c>
      <c r="AJ335" s="361">
        <f t="shared" si="171"/>
        <v>44.560745717422357</v>
      </c>
      <c r="AK335" s="380" t="str">
        <f t="shared" si="166"/>
        <v>Item(1040101001,2448954)
Item(1040302001,3033060)
Item(1040410001,10260)</v>
      </c>
      <c r="AL335" s="359"/>
    </row>
    <row r="336" spans="2:38" x14ac:dyDescent="0.3">
      <c r="B336" s="5">
        <f t="shared" si="172"/>
        <v>270</v>
      </c>
      <c r="C336" s="5">
        <v>1</v>
      </c>
      <c r="D336" s="5">
        <f>VLOOKUP(B336,'DB-캐릭터별 스테이지 매칭'!$E$3:$F$302,2,0)</f>
        <v>1432</v>
      </c>
      <c r="E336" s="5">
        <f>VLOOKUP(D336,'DB-방치 재화'!$B$3:$I$1698,5,0)</f>
        <v>1047</v>
      </c>
      <c r="F336" s="5">
        <f>VLOOKUP(D336,'DB-방치 재화'!$B$3:$I$1698,6,0)</f>
        <v>1396</v>
      </c>
      <c r="G336" s="355">
        <f>VLOOKUP(D336,'DB-방치 재화'!$B$3:$I$1698,7,0)</f>
        <v>4.8618055555555557</v>
      </c>
      <c r="H336" s="5">
        <f>INT(VLOOKUP(B336,'주요 재화 수급처 관리'!$C$269:$Q$329,15,0))</f>
        <v>5842799</v>
      </c>
      <c r="I336" s="5">
        <f>INT(VLOOKUP(B336,'주요 재화 수급처 관리'!$C$331:$Q$630,15,0))</f>
        <v>7228854</v>
      </c>
      <c r="J336" s="5">
        <f>INT(VLOOKUP(B336,'주요 재화 수급처 관리'!$C$632:$Q$931,15,0))</f>
        <v>24957</v>
      </c>
      <c r="K336" s="356">
        <f t="shared" si="167"/>
        <v>2693850</v>
      </c>
      <c r="L336" s="5">
        <f t="shared" si="147"/>
        <v>1.1000000000000001</v>
      </c>
      <c r="M336" s="140">
        <f t="shared" si="161"/>
        <v>0.46105471025102868</v>
      </c>
      <c r="N336" s="357">
        <f t="shared" si="168"/>
        <v>3036094</v>
      </c>
      <c r="O336" s="189">
        <f t="shared" si="148"/>
        <v>1.0009999999999999</v>
      </c>
      <c r="P336" s="140">
        <f t="shared" si="149"/>
        <v>0.41999658590421107</v>
      </c>
      <c r="Q336" s="357">
        <f t="shared" si="169"/>
        <v>10979</v>
      </c>
      <c r="R336" s="189">
        <f t="shared" si="150"/>
        <v>1.07</v>
      </c>
      <c r="S336" s="30">
        <f t="shared" si="151"/>
        <v>0.43991665664943702</v>
      </c>
      <c r="T336" s="140">
        <f t="shared" si="152"/>
        <v>0.46105471025102868</v>
      </c>
      <c r="U336" s="140">
        <f t="shared" si="153"/>
        <v>0.41999658590421107</v>
      </c>
      <c r="V336" s="140">
        <f t="shared" si="154"/>
        <v>0.43991665664943702</v>
      </c>
      <c r="W336" s="353">
        <f t="shared" si="162"/>
        <v>-7477692.1999999909</v>
      </c>
      <c r="X336" s="353">
        <f t="shared" si="163"/>
        <v>-86787407.199999973</v>
      </c>
      <c r="Y336" s="353">
        <f t="shared" si="164"/>
        <v>-78468.439999999973</v>
      </c>
      <c r="Z336" s="30">
        <f t="shared" si="155"/>
        <v>1.2798133565778989</v>
      </c>
      <c r="AA336" s="358">
        <f t="shared" si="156"/>
        <v>12.005693737900915</v>
      </c>
      <c r="AB336" s="358">
        <f t="shared" si="157"/>
        <v>3.1441455303121359</v>
      </c>
      <c r="AC336" s="358">
        <f t="shared" si="158"/>
        <v>4.9597342937493307</v>
      </c>
      <c r="AD336" s="358">
        <f t="shared" si="159"/>
        <v>43.172659582935353</v>
      </c>
      <c r="AE336" s="358">
        <f t="shared" si="160"/>
        <v>11.20817597486073</v>
      </c>
      <c r="AF336" s="140">
        <f t="shared" si="165"/>
        <v>0.46105471025102868</v>
      </c>
      <c r="AG336" s="140">
        <f t="shared" si="170"/>
        <v>31.227844668795299</v>
      </c>
      <c r="AH336" s="140">
        <f t="shared" si="170"/>
        <v>43.431051372973073</v>
      </c>
      <c r="AI336" s="140">
        <f t="shared" si="170"/>
        <v>33.316950924802704</v>
      </c>
      <c r="AJ336" s="361">
        <f t="shared" si="171"/>
        <v>45.021800427673384</v>
      </c>
      <c r="AK336" s="380" t="str">
        <f t="shared" si="166"/>
        <v>Item(1040101001,2693850)
Item(1040302001,3036094)
Item(1040410001,10979)</v>
      </c>
      <c r="AL336" s="359"/>
    </row>
    <row r="337" spans="2:38" x14ac:dyDescent="0.3">
      <c r="B337" s="5">
        <f t="shared" si="172"/>
        <v>270</v>
      </c>
      <c r="C337" s="5">
        <v>2</v>
      </c>
      <c r="D337" s="5">
        <f>VLOOKUP(B337,'DB-캐릭터별 스테이지 매칭'!$E$3:$F$302,2,0)</f>
        <v>1432</v>
      </c>
      <c r="E337" s="5">
        <f>VLOOKUP(D337,'DB-방치 재화'!$B$3:$I$1698,5,0)</f>
        <v>1047</v>
      </c>
      <c r="F337" s="5">
        <f>VLOOKUP(D337,'DB-방치 재화'!$B$3:$I$1698,6,0)</f>
        <v>1396</v>
      </c>
      <c r="G337" s="355">
        <f>VLOOKUP(D337,'DB-방치 재화'!$B$3:$I$1698,7,0)</f>
        <v>4.8618055555555557</v>
      </c>
      <c r="H337" s="5">
        <f>INT(VLOOKUP(B337,'주요 재화 수급처 관리'!$C$269:$Q$329,15,0))</f>
        <v>5842799</v>
      </c>
      <c r="I337" s="5">
        <f>INT(VLOOKUP(B337,'주요 재화 수급처 관리'!$C$331:$Q$630,15,0))</f>
        <v>7228854</v>
      </c>
      <c r="J337" s="5">
        <f>INT(VLOOKUP(B337,'주요 재화 수급처 관리'!$C$632:$Q$931,15,0))</f>
        <v>24957</v>
      </c>
      <c r="K337" s="356">
        <f t="shared" si="167"/>
        <v>2693850</v>
      </c>
      <c r="L337" s="5">
        <f t="shared" si="147"/>
        <v>1</v>
      </c>
      <c r="M337" s="140">
        <f t="shared" si="161"/>
        <v>0.46105471025102868</v>
      </c>
      <c r="N337" s="357">
        <f t="shared" si="168"/>
        <v>3036094</v>
      </c>
      <c r="O337" s="189" t="str">
        <f t="shared" si="148"/>
        <v>1</v>
      </c>
      <c r="P337" s="140">
        <f t="shared" si="149"/>
        <v>0.41999658590421107</v>
      </c>
      <c r="Q337" s="357">
        <f t="shared" si="169"/>
        <v>10979</v>
      </c>
      <c r="R337" s="189" t="str">
        <f t="shared" si="150"/>
        <v>1</v>
      </c>
      <c r="S337" s="30">
        <f t="shared" si="151"/>
        <v>0.43991665664943702</v>
      </c>
      <c r="T337" s="140">
        <f t="shared" si="152"/>
        <v>0.46105471025102868</v>
      </c>
      <c r="U337" s="140">
        <f t="shared" si="153"/>
        <v>0.41999658590421107</v>
      </c>
      <c r="V337" s="140">
        <f t="shared" si="154"/>
        <v>0.43991665664943702</v>
      </c>
      <c r="W337" s="353">
        <f t="shared" si="162"/>
        <v>-9002982.3999999911</v>
      </c>
      <c r="X337" s="353">
        <f t="shared" si="163"/>
        <v>-88377730.399999976</v>
      </c>
      <c r="Y337" s="353">
        <f t="shared" si="164"/>
        <v>-84456.039999999979</v>
      </c>
      <c r="Z337" s="30">
        <f t="shared" si="155"/>
        <v>1.5408680668289276</v>
      </c>
      <c r="AA337" s="358">
        <f t="shared" si="156"/>
        <v>12.225690323805125</v>
      </c>
      <c r="AB337" s="358">
        <f t="shared" si="157"/>
        <v>3.384062186961573</v>
      </c>
      <c r="AC337" s="358">
        <f t="shared" si="158"/>
        <v>5.9714146237928416</v>
      </c>
      <c r="AD337" s="358">
        <f t="shared" si="159"/>
        <v>43.963770694046467</v>
      </c>
      <c r="AE337" s="358">
        <f t="shared" si="160"/>
        <v>12.063425224967858</v>
      </c>
      <c r="AF337" s="140">
        <f t="shared" si="165"/>
        <v>0.46105471025102868</v>
      </c>
      <c r="AG337" s="140">
        <f t="shared" si="170"/>
        <v>31.68889937904633</v>
      </c>
      <c r="AH337" s="140">
        <f t="shared" si="170"/>
        <v>43.851047958877281</v>
      </c>
      <c r="AI337" s="140">
        <f t="shared" si="170"/>
        <v>33.756867581452141</v>
      </c>
      <c r="AJ337" s="361">
        <f t="shared" si="171"/>
        <v>45.48285513792441</v>
      </c>
      <c r="AK337" s="380" t="str">
        <f t="shared" si="166"/>
        <v>Item(1040101001,2693850)
Item(1040302001,3036094)
Item(1040410001,10979)</v>
      </c>
      <c r="AL337" s="359"/>
    </row>
    <row r="338" spans="2:38" x14ac:dyDescent="0.3">
      <c r="B338" s="5">
        <f t="shared" si="172"/>
        <v>270</v>
      </c>
      <c r="C338" s="5">
        <v>3</v>
      </c>
      <c r="D338" s="5">
        <f>VLOOKUP(B338,'DB-캐릭터별 스테이지 매칭'!$E$3:$F$302,2,0)</f>
        <v>1432</v>
      </c>
      <c r="E338" s="5">
        <f>VLOOKUP(D338,'DB-방치 재화'!$B$3:$I$1698,5,0)</f>
        <v>1047</v>
      </c>
      <c r="F338" s="5">
        <f>VLOOKUP(D338,'DB-방치 재화'!$B$3:$I$1698,6,0)</f>
        <v>1396</v>
      </c>
      <c r="G338" s="355">
        <f>VLOOKUP(D338,'DB-방치 재화'!$B$3:$I$1698,7,0)</f>
        <v>4.8618055555555557</v>
      </c>
      <c r="H338" s="5">
        <f>INT(VLOOKUP(B338,'주요 재화 수급처 관리'!$C$269:$Q$329,15,0))</f>
        <v>5842799</v>
      </c>
      <c r="I338" s="5">
        <f>INT(VLOOKUP(B338,'주요 재화 수급처 관리'!$C$331:$Q$630,15,0))</f>
        <v>7228854</v>
      </c>
      <c r="J338" s="5">
        <f>INT(VLOOKUP(B338,'주요 재화 수급처 관리'!$C$632:$Q$931,15,0))</f>
        <v>24957</v>
      </c>
      <c r="K338" s="356">
        <f t="shared" si="167"/>
        <v>2693850</v>
      </c>
      <c r="L338" s="5">
        <f t="shared" si="147"/>
        <v>1</v>
      </c>
      <c r="M338" s="140">
        <f t="shared" si="161"/>
        <v>0.46105471025102868</v>
      </c>
      <c r="N338" s="357">
        <f t="shared" si="168"/>
        <v>3036094</v>
      </c>
      <c r="O338" s="189" t="str">
        <f t="shared" si="148"/>
        <v>1</v>
      </c>
      <c r="P338" s="140">
        <f t="shared" si="149"/>
        <v>0.41999658590421107</v>
      </c>
      <c r="Q338" s="357">
        <f t="shared" si="169"/>
        <v>10979</v>
      </c>
      <c r="R338" s="189" t="str">
        <f t="shared" si="150"/>
        <v>1</v>
      </c>
      <c r="S338" s="30">
        <f t="shared" si="151"/>
        <v>0.43991665664943702</v>
      </c>
      <c r="T338" s="140">
        <f t="shared" si="152"/>
        <v>0.46105471025102868</v>
      </c>
      <c r="U338" s="140">
        <f t="shared" si="153"/>
        <v>0.41999658590421107</v>
      </c>
      <c r="V338" s="140">
        <f t="shared" si="154"/>
        <v>0.43991665664943702</v>
      </c>
      <c r="W338" s="353">
        <f t="shared" si="162"/>
        <v>-10528272.59999999</v>
      </c>
      <c r="X338" s="353">
        <f t="shared" si="163"/>
        <v>-89968053.599999979</v>
      </c>
      <c r="Y338" s="353">
        <f t="shared" si="164"/>
        <v>-90443.639999999985</v>
      </c>
      <c r="Z338" s="30">
        <f t="shared" si="155"/>
        <v>1.8019227770799562</v>
      </c>
      <c r="AA338" s="358">
        <f t="shared" si="156"/>
        <v>12.445686909709337</v>
      </c>
      <c r="AB338" s="358">
        <f t="shared" si="157"/>
        <v>3.6239788436110105</v>
      </c>
      <c r="AC338" s="358">
        <f t="shared" si="158"/>
        <v>6.9830949538363507</v>
      </c>
      <c r="AD338" s="358">
        <f t="shared" si="159"/>
        <v>44.754881805157581</v>
      </c>
      <c r="AE338" s="358">
        <f t="shared" si="160"/>
        <v>12.918674475074987</v>
      </c>
      <c r="AF338" s="140">
        <f t="shared" si="165"/>
        <v>0.46105471025102868</v>
      </c>
      <c r="AG338" s="140">
        <f t="shared" si="170"/>
        <v>32.14995408929736</v>
      </c>
      <c r="AH338" s="140">
        <f t="shared" si="170"/>
        <v>44.271044544781489</v>
      </c>
      <c r="AI338" s="140">
        <f t="shared" si="170"/>
        <v>34.196784238101579</v>
      </c>
      <c r="AJ338" s="361">
        <f t="shared" si="171"/>
        <v>45.943909848175437</v>
      </c>
      <c r="AK338" s="380" t="str">
        <f t="shared" si="166"/>
        <v>Item(1040101001,2693850)
Item(1040302001,3036094)
Item(1040410001,10979)</v>
      </c>
      <c r="AL338" s="359"/>
    </row>
    <row r="339" spans="2:38" x14ac:dyDescent="0.3">
      <c r="B339" s="5">
        <f t="shared" si="172"/>
        <v>270</v>
      </c>
      <c r="C339" s="5">
        <v>4</v>
      </c>
      <c r="D339" s="5">
        <f>VLOOKUP(B339,'DB-캐릭터별 스테이지 매칭'!$E$3:$F$302,2,0)</f>
        <v>1432</v>
      </c>
      <c r="E339" s="5">
        <f>VLOOKUP(D339,'DB-방치 재화'!$B$3:$I$1698,5,0)</f>
        <v>1047</v>
      </c>
      <c r="F339" s="5">
        <f>VLOOKUP(D339,'DB-방치 재화'!$B$3:$I$1698,6,0)</f>
        <v>1396</v>
      </c>
      <c r="G339" s="355">
        <f>VLOOKUP(D339,'DB-방치 재화'!$B$3:$I$1698,7,0)</f>
        <v>4.8618055555555557</v>
      </c>
      <c r="H339" s="5">
        <f>INT(VLOOKUP(B339,'주요 재화 수급처 관리'!$C$269:$Q$329,15,0))</f>
        <v>5842799</v>
      </c>
      <c r="I339" s="5">
        <f>INT(VLOOKUP(B339,'주요 재화 수급처 관리'!$C$331:$Q$630,15,0))</f>
        <v>7228854</v>
      </c>
      <c r="J339" s="5">
        <f>INT(VLOOKUP(B339,'주요 재화 수급처 관리'!$C$632:$Q$931,15,0))</f>
        <v>24957</v>
      </c>
      <c r="K339" s="356">
        <f t="shared" si="167"/>
        <v>2693850</v>
      </c>
      <c r="L339" s="5">
        <f t="shared" si="147"/>
        <v>1</v>
      </c>
      <c r="M339" s="140">
        <f t="shared" si="161"/>
        <v>0.46105471025102868</v>
      </c>
      <c r="N339" s="357">
        <f t="shared" si="168"/>
        <v>3036094</v>
      </c>
      <c r="O339" s="189" t="str">
        <f t="shared" si="148"/>
        <v>1</v>
      </c>
      <c r="P339" s="140">
        <f t="shared" si="149"/>
        <v>0.41999658590421107</v>
      </c>
      <c r="Q339" s="357">
        <f t="shared" si="169"/>
        <v>10979</v>
      </c>
      <c r="R339" s="189" t="str">
        <f t="shared" si="150"/>
        <v>1</v>
      </c>
      <c r="S339" s="30">
        <f t="shared" si="151"/>
        <v>0.43991665664943702</v>
      </c>
      <c r="T339" s="140">
        <f t="shared" si="152"/>
        <v>0.46105471025102868</v>
      </c>
      <c r="U339" s="140">
        <f t="shared" si="153"/>
        <v>0.41999658590421107</v>
      </c>
      <c r="V339" s="140">
        <f t="shared" si="154"/>
        <v>0.43991665664943702</v>
      </c>
      <c r="W339" s="353">
        <f t="shared" si="162"/>
        <v>-12053562.79999999</v>
      </c>
      <c r="X339" s="353">
        <f t="shared" si="163"/>
        <v>-91558376.799999982</v>
      </c>
      <c r="Y339" s="353">
        <f t="shared" si="164"/>
        <v>-96431.239999999991</v>
      </c>
      <c r="Z339" s="30">
        <f t="shared" si="155"/>
        <v>2.0629774873309845</v>
      </c>
      <c r="AA339" s="358">
        <f t="shared" si="156"/>
        <v>12.665683495613548</v>
      </c>
      <c r="AB339" s="358">
        <f t="shared" si="157"/>
        <v>3.8638955002604476</v>
      </c>
      <c r="AC339" s="358">
        <f t="shared" si="158"/>
        <v>7.9947752838798616</v>
      </c>
      <c r="AD339" s="358">
        <f t="shared" si="159"/>
        <v>45.545992916268695</v>
      </c>
      <c r="AE339" s="358">
        <f t="shared" si="160"/>
        <v>13.773923725182115</v>
      </c>
      <c r="AF339" s="140">
        <f t="shared" si="165"/>
        <v>0.46105471025102868</v>
      </c>
      <c r="AG339" s="140">
        <f t="shared" si="170"/>
        <v>32.611008799548387</v>
      </c>
      <c r="AH339" s="140">
        <f t="shared" si="170"/>
        <v>44.691041130685697</v>
      </c>
      <c r="AI339" s="140">
        <f t="shared" si="170"/>
        <v>34.636700894751016</v>
      </c>
      <c r="AJ339" s="361">
        <f t="shared" si="171"/>
        <v>46.404964558426464</v>
      </c>
      <c r="AK339" s="380" t="str">
        <f t="shared" si="166"/>
        <v>Item(1040101001,2693850)
Item(1040302001,3036094)
Item(1040410001,10979)</v>
      </c>
      <c r="AL339" s="359"/>
    </row>
    <row r="340" spans="2:38" x14ac:dyDescent="0.3">
      <c r="B340" s="5">
        <f t="shared" si="172"/>
        <v>270</v>
      </c>
      <c r="C340" s="5">
        <v>5</v>
      </c>
      <c r="D340" s="5">
        <f>VLOOKUP(B340,'DB-캐릭터별 스테이지 매칭'!$E$3:$F$302,2,0)</f>
        <v>1432</v>
      </c>
      <c r="E340" s="5">
        <f>VLOOKUP(D340,'DB-방치 재화'!$B$3:$I$1698,5,0)</f>
        <v>1047</v>
      </c>
      <c r="F340" s="5">
        <f>VLOOKUP(D340,'DB-방치 재화'!$B$3:$I$1698,6,0)</f>
        <v>1396</v>
      </c>
      <c r="G340" s="355">
        <f>VLOOKUP(D340,'DB-방치 재화'!$B$3:$I$1698,7,0)</f>
        <v>4.8618055555555557</v>
      </c>
      <c r="H340" s="5">
        <f>INT(VLOOKUP(B340,'주요 재화 수급처 관리'!$C$269:$Q$329,15,0))</f>
        <v>5842799</v>
      </c>
      <c r="I340" s="5">
        <f>INT(VLOOKUP(B340,'주요 재화 수급처 관리'!$C$331:$Q$630,15,0))</f>
        <v>7228854</v>
      </c>
      <c r="J340" s="5">
        <f>INT(VLOOKUP(B340,'주요 재화 수급처 관리'!$C$632:$Q$931,15,0))</f>
        <v>24957</v>
      </c>
      <c r="K340" s="356">
        <f t="shared" si="167"/>
        <v>2693850</v>
      </c>
      <c r="L340" s="5">
        <f t="shared" si="147"/>
        <v>1</v>
      </c>
      <c r="M340" s="140">
        <f t="shared" si="161"/>
        <v>0.46105471025102868</v>
      </c>
      <c r="N340" s="357">
        <f t="shared" si="168"/>
        <v>3036094</v>
      </c>
      <c r="O340" s="189" t="str">
        <f t="shared" si="148"/>
        <v>1</v>
      </c>
      <c r="P340" s="140">
        <f t="shared" si="149"/>
        <v>0.41999658590421107</v>
      </c>
      <c r="Q340" s="357">
        <f t="shared" si="169"/>
        <v>10979</v>
      </c>
      <c r="R340" s="189" t="str">
        <f t="shared" si="150"/>
        <v>1</v>
      </c>
      <c r="S340" s="30">
        <f t="shared" si="151"/>
        <v>0.43991665664943702</v>
      </c>
      <c r="T340" s="140">
        <f t="shared" si="152"/>
        <v>0.46105471025102868</v>
      </c>
      <c r="U340" s="140">
        <f t="shared" si="153"/>
        <v>0.41999658590421107</v>
      </c>
      <c r="V340" s="140">
        <f t="shared" si="154"/>
        <v>0.43991665664943702</v>
      </c>
      <c r="W340" s="353">
        <f t="shared" si="162"/>
        <v>-13578852.999999989</v>
      </c>
      <c r="X340" s="353">
        <f t="shared" si="163"/>
        <v>-93148699.999999985</v>
      </c>
      <c r="Y340" s="353">
        <f t="shared" si="164"/>
        <v>-102418.84</v>
      </c>
      <c r="Z340" s="30">
        <f t="shared" si="155"/>
        <v>2.3240321975820133</v>
      </c>
      <c r="AA340" s="358">
        <f t="shared" si="156"/>
        <v>12.88568008151776</v>
      </c>
      <c r="AB340" s="358">
        <f t="shared" si="157"/>
        <v>4.1038121569098847</v>
      </c>
      <c r="AC340" s="358">
        <f t="shared" si="158"/>
        <v>9.0064556139233716</v>
      </c>
      <c r="AD340" s="358">
        <f t="shared" si="159"/>
        <v>46.337104027379809</v>
      </c>
      <c r="AE340" s="358">
        <f t="shared" si="160"/>
        <v>14.629172975289244</v>
      </c>
      <c r="AF340" s="140">
        <f t="shared" si="165"/>
        <v>0.46105471025102868</v>
      </c>
      <c r="AG340" s="140">
        <f t="shared" si="170"/>
        <v>33.072063509799413</v>
      </c>
      <c r="AH340" s="140">
        <f t="shared" si="170"/>
        <v>45.111037716589905</v>
      </c>
      <c r="AI340" s="140">
        <f t="shared" si="170"/>
        <v>35.076617551400453</v>
      </c>
      <c r="AJ340" s="361">
        <f t="shared" si="171"/>
        <v>46.866019268677491</v>
      </c>
      <c r="AK340" s="380" t="str">
        <f t="shared" si="166"/>
        <v>Item(1040101001,2693850)
Item(1040302001,3036094)
Item(1040410001,10979)</v>
      </c>
      <c r="AL340" s="359"/>
    </row>
    <row r="341" spans="2:38" x14ac:dyDescent="0.3">
      <c r="B341" s="5">
        <f t="shared" si="172"/>
        <v>271</v>
      </c>
      <c r="C341" s="5">
        <v>1</v>
      </c>
      <c r="D341" s="5">
        <f>VLOOKUP(B341,'DB-캐릭터별 스테이지 매칭'!$E$3:$F$302,2,0)</f>
        <v>1440</v>
      </c>
      <c r="E341" s="5">
        <f>VLOOKUP(D341,'DB-방치 재화'!$B$3:$I$1698,5,0)</f>
        <v>1052</v>
      </c>
      <c r="F341" s="5">
        <f>VLOOKUP(D341,'DB-방치 재화'!$B$3:$I$1698,6,0)</f>
        <v>1403</v>
      </c>
      <c r="G341" s="355">
        <f>VLOOKUP(D341,'DB-방치 재화'!$B$3:$I$1698,7,0)</f>
        <v>4.8777777777777782</v>
      </c>
      <c r="H341" s="5">
        <f>INT(VLOOKUP(B341,'주요 재화 수급처 관리'!$C$269:$Q$329,15,0))</f>
        <v>5867272</v>
      </c>
      <c r="I341" s="5">
        <f>INT(VLOOKUP(B341,'주요 재화 수급처 관리'!$C$331:$Q$630,15,0))</f>
        <v>7263116</v>
      </c>
      <c r="J341" s="5">
        <f>INT(VLOOKUP(B341,'주요 재화 수급처 관리'!$C$632:$Q$931,15,0))</f>
        <v>25033</v>
      </c>
      <c r="K341" s="356">
        <f t="shared" si="167"/>
        <v>2963235</v>
      </c>
      <c r="L341" s="5">
        <f t="shared" si="147"/>
        <v>1.1000000000000001</v>
      </c>
      <c r="M341" s="140">
        <f t="shared" si="161"/>
        <v>0.50504476356303241</v>
      </c>
      <c r="N341" s="357">
        <f t="shared" si="168"/>
        <v>3039131</v>
      </c>
      <c r="O341" s="189">
        <f t="shared" si="148"/>
        <v>1.0009999999999999</v>
      </c>
      <c r="P341" s="140">
        <f t="shared" si="149"/>
        <v>0.41843349328304819</v>
      </c>
      <c r="Q341" s="357">
        <f t="shared" si="169"/>
        <v>11748</v>
      </c>
      <c r="R341" s="189">
        <f t="shared" si="150"/>
        <v>1.07</v>
      </c>
      <c r="S341" s="30">
        <f t="shared" si="151"/>
        <v>0.46930052330923183</v>
      </c>
      <c r="T341" s="140">
        <f t="shared" si="152"/>
        <v>0.50504476356303241</v>
      </c>
      <c r="U341" s="140">
        <f t="shared" si="153"/>
        <v>0.41843349328304819</v>
      </c>
      <c r="V341" s="140">
        <f t="shared" si="154"/>
        <v>0.46930052330923183</v>
      </c>
      <c r="W341" s="353">
        <f t="shared" si="162"/>
        <v>-15368633.599999988</v>
      </c>
      <c r="X341" s="353">
        <f t="shared" si="163"/>
        <v>-94735207.799999982</v>
      </c>
      <c r="Y341" s="353">
        <f t="shared" si="164"/>
        <v>-109160.23999999999</v>
      </c>
      <c r="Z341" s="30">
        <f t="shared" si="155"/>
        <v>2.6193831818262368</v>
      </c>
      <c r="AA341" s="358">
        <f t="shared" si="156"/>
        <v>13.043328483257046</v>
      </c>
      <c r="AB341" s="358">
        <f t="shared" si="157"/>
        <v>4.3606535373307231</v>
      </c>
      <c r="AC341" s="358">
        <f t="shared" si="158"/>
        <v>10.145116180819596</v>
      </c>
      <c r="AD341" s="358">
        <f t="shared" si="159"/>
        <v>46.891189415538129</v>
      </c>
      <c r="AE341" s="358">
        <f t="shared" si="160"/>
        <v>15.541036446469244</v>
      </c>
      <c r="AF341" s="140">
        <f t="shared" si="165"/>
        <v>0.50504476356303241</v>
      </c>
      <c r="AG341" s="140">
        <f t="shared" si="170"/>
        <v>33.577108273362448</v>
      </c>
      <c r="AH341" s="140">
        <f t="shared" si="170"/>
        <v>45.529471209872952</v>
      </c>
      <c r="AI341" s="140">
        <f t="shared" si="170"/>
        <v>35.545918074709682</v>
      </c>
      <c r="AJ341" s="361">
        <f t="shared" si="171"/>
        <v>47.371064032240525</v>
      </c>
      <c r="AK341" s="380" t="str">
        <f t="shared" si="166"/>
        <v>Item(1040101001,2963235)
Item(1040302001,3039131)
Item(1040410001,11748)</v>
      </c>
      <c r="AL341" s="359"/>
    </row>
    <row r="342" spans="2:38" x14ac:dyDescent="0.3">
      <c r="B342" s="5">
        <f t="shared" si="172"/>
        <v>271</v>
      </c>
      <c r="C342" s="5">
        <v>2</v>
      </c>
      <c r="D342" s="5">
        <f>VLOOKUP(B342,'DB-캐릭터별 스테이지 매칭'!$E$3:$F$302,2,0)</f>
        <v>1440</v>
      </c>
      <c r="E342" s="5">
        <f>VLOOKUP(D342,'DB-방치 재화'!$B$3:$I$1698,5,0)</f>
        <v>1052</v>
      </c>
      <c r="F342" s="5">
        <f>VLOOKUP(D342,'DB-방치 재화'!$B$3:$I$1698,6,0)</f>
        <v>1403</v>
      </c>
      <c r="G342" s="355">
        <f>VLOOKUP(D342,'DB-방치 재화'!$B$3:$I$1698,7,0)</f>
        <v>4.8777777777777782</v>
      </c>
      <c r="H342" s="5">
        <f>INT(VLOOKUP(B342,'주요 재화 수급처 관리'!$C$269:$Q$329,15,0))</f>
        <v>5867272</v>
      </c>
      <c r="I342" s="5">
        <f>INT(VLOOKUP(B342,'주요 재화 수급처 관리'!$C$331:$Q$630,15,0))</f>
        <v>7263116</v>
      </c>
      <c r="J342" s="5">
        <f>INT(VLOOKUP(B342,'주요 재화 수급처 관리'!$C$632:$Q$931,15,0))</f>
        <v>25033</v>
      </c>
      <c r="K342" s="356">
        <f t="shared" si="167"/>
        <v>2963235</v>
      </c>
      <c r="L342" s="5">
        <f t="shared" si="147"/>
        <v>1</v>
      </c>
      <c r="M342" s="140">
        <f t="shared" si="161"/>
        <v>0.50504476356303241</v>
      </c>
      <c r="N342" s="357">
        <f t="shared" si="168"/>
        <v>3039131</v>
      </c>
      <c r="O342" s="189" t="str">
        <f t="shared" si="148"/>
        <v>1</v>
      </c>
      <c r="P342" s="140">
        <f t="shared" si="149"/>
        <v>0.41843349328304819</v>
      </c>
      <c r="Q342" s="357">
        <f t="shared" si="169"/>
        <v>11748</v>
      </c>
      <c r="R342" s="189" t="str">
        <f t="shared" si="150"/>
        <v>1</v>
      </c>
      <c r="S342" s="30">
        <f t="shared" si="151"/>
        <v>0.46930052330923183</v>
      </c>
      <c r="T342" s="140">
        <f t="shared" si="152"/>
        <v>0.50504476356303241</v>
      </c>
      <c r="U342" s="140">
        <f t="shared" si="153"/>
        <v>0.41843349328304819</v>
      </c>
      <c r="V342" s="140">
        <f t="shared" si="154"/>
        <v>0.46930052330923183</v>
      </c>
      <c r="W342" s="353">
        <f t="shared" si="162"/>
        <v>-17158414.199999988</v>
      </c>
      <c r="X342" s="353">
        <f t="shared" si="163"/>
        <v>-96321715.599999979</v>
      </c>
      <c r="Y342" s="353">
        <f t="shared" si="164"/>
        <v>-115901.63999999998</v>
      </c>
      <c r="Z342" s="30">
        <f t="shared" si="155"/>
        <v>2.9244279453892692</v>
      </c>
      <c r="AA342" s="358">
        <f t="shared" si="156"/>
        <v>13.261761976540093</v>
      </c>
      <c r="AB342" s="358">
        <f t="shared" si="157"/>
        <v>4.629954060639955</v>
      </c>
      <c r="AC342" s="358">
        <f t="shared" si="158"/>
        <v>11.32658309569074</v>
      </c>
      <c r="AD342" s="358">
        <f t="shared" si="159"/>
        <v>47.676464916448872</v>
      </c>
      <c r="AE342" s="358">
        <f t="shared" si="160"/>
        <v>16.500802961275621</v>
      </c>
      <c r="AF342" s="140">
        <f t="shared" si="165"/>
        <v>0.50504476356303241</v>
      </c>
      <c r="AG342" s="140">
        <f t="shared" si="170"/>
        <v>34.082153036925483</v>
      </c>
      <c r="AH342" s="140">
        <f t="shared" si="170"/>
        <v>45.947904703155999</v>
      </c>
      <c r="AI342" s="140">
        <f t="shared" si="170"/>
        <v>36.015218598018912</v>
      </c>
      <c r="AJ342" s="361">
        <f t="shared" si="171"/>
        <v>47.87610879580356</v>
      </c>
      <c r="AK342" s="380" t="str">
        <f t="shared" si="166"/>
        <v>Item(1040101001,2963235)
Item(1040302001,3039131)
Item(1040410001,11748)</v>
      </c>
      <c r="AL342" s="359"/>
    </row>
    <row r="343" spans="2:38" x14ac:dyDescent="0.3">
      <c r="B343" s="5">
        <f t="shared" si="172"/>
        <v>271</v>
      </c>
      <c r="C343" s="5">
        <v>3</v>
      </c>
      <c r="D343" s="5">
        <f>VLOOKUP(B343,'DB-캐릭터별 스테이지 매칭'!$E$3:$F$302,2,0)</f>
        <v>1440</v>
      </c>
      <c r="E343" s="5">
        <f>VLOOKUP(D343,'DB-방치 재화'!$B$3:$I$1698,5,0)</f>
        <v>1052</v>
      </c>
      <c r="F343" s="5">
        <f>VLOOKUP(D343,'DB-방치 재화'!$B$3:$I$1698,6,0)</f>
        <v>1403</v>
      </c>
      <c r="G343" s="355">
        <f>VLOOKUP(D343,'DB-방치 재화'!$B$3:$I$1698,7,0)</f>
        <v>4.8777777777777782</v>
      </c>
      <c r="H343" s="5">
        <f>INT(VLOOKUP(B343,'주요 재화 수급처 관리'!$C$269:$Q$329,15,0))</f>
        <v>5867272</v>
      </c>
      <c r="I343" s="5">
        <f>INT(VLOOKUP(B343,'주요 재화 수급처 관리'!$C$331:$Q$630,15,0))</f>
        <v>7263116</v>
      </c>
      <c r="J343" s="5">
        <f>INT(VLOOKUP(B343,'주요 재화 수급처 관리'!$C$632:$Q$931,15,0))</f>
        <v>25033</v>
      </c>
      <c r="K343" s="356">
        <f t="shared" si="167"/>
        <v>2963235</v>
      </c>
      <c r="L343" s="5">
        <f t="shared" si="147"/>
        <v>1</v>
      </c>
      <c r="M343" s="140">
        <f t="shared" si="161"/>
        <v>0.50504476356303241</v>
      </c>
      <c r="N343" s="357">
        <f t="shared" si="168"/>
        <v>3039131</v>
      </c>
      <c r="O343" s="189" t="str">
        <f t="shared" si="148"/>
        <v>1</v>
      </c>
      <c r="P343" s="140">
        <f t="shared" si="149"/>
        <v>0.41843349328304819</v>
      </c>
      <c r="Q343" s="357">
        <f t="shared" si="169"/>
        <v>11748</v>
      </c>
      <c r="R343" s="189" t="str">
        <f t="shared" si="150"/>
        <v>1</v>
      </c>
      <c r="S343" s="30">
        <f t="shared" si="151"/>
        <v>0.46930052330923183</v>
      </c>
      <c r="T343" s="140">
        <f t="shared" si="152"/>
        <v>0.50504476356303241</v>
      </c>
      <c r="U343" s="140">
        <f t="shared" si="153"/>
        <v>0.41843349328304819</v>
      </c>
      <c r="V343" s="140">
        <f t="shared" si="154"/>
        <v>0.46930052330923183</v>
      </c>
      <c r="W343" s="353">
        <f t="shared" si="162"/>
        <v>-18948194.79999999</v>
      </c>
      <c r="X343" s="353">
        <f t="shared" si="163"/>
        <v>-97908223.399999976</v>
      </c>
      <c r="Y343" s="353">
        <f t="shared" si="164"/>
        <v>-122643.03999999998</v>
      </c>
      <c r="Z343" s="30">
        <f t="shared" si="155"/>
        <v>3.2294727089523017</v>
      </c>
      <c r="AA343" s="358">
        <f t="shared" si="156"/>
        <v>13.480195469823142</v>
      </c>
      <c r="AB343" s="358">
        <f t="shared" si="157"/>
        <v>4.8992545839491859</v>
      </c>
      <c r="AC343" s="358">
        <f t="shared" si="158"/>
        <v>12.508050010561886</v>
      </c>
      <c r="AD343" s="358">
        <f t="shared" si="159"/>
        <v>48.461740417359621</v>
      </c>
      <c r="AE343" s="358">
        <f t="shared" si="160"/>
        <v>17.460569476082</v>
      </c>
      <c r="AF343" s="140">
        <f t="shared" si="165"/>
        <v>0.50504476356303241</v>
      </c>
      <c r="AG343" s="140">
        <f t="shared" si="170"/>
        <v>34.587197800488518</v>
      </c>
      <c r="AH343" s="140">
        <f t="shared" si="170"/>
        <v>46.366338196439045</v>
      </c>
      <c r="AI343" s="140">
        <f t="shared" si="170"/>
        <v>36.484519121328141</v>
      </c>
      <c r="AJ343" s="361">
        <f t="shared" si="171"/>
        <v>48.381153559366595</v>
      </c>
      <c r="AK343" s="380" t="str">
        <f t="shared" si="166"/>
        <v>Item(1040101001,2963235)
Item(1040302001,3039131)
Item(1040410001,11748)</v>
      </c>
      <c r="AL343" s="359"/>
    </row>
    <row r="344" spans="2:38" x14ac:dyDescent="0.3">
      <c r="B344" s="5">
        <f t="shared" si="172"/>
        <v>271</v>
      </c>
      <c r="C344" s="5">
        <v>4</v>
      </c>
      <c r="D344" s="5">
        <f>VLOOKUP(B344,'DB-캐릭터별 스테이지 매칭'!$E$3:$F$302,2,0)</f>
        <v>1440</v>
      </c>
      <c r="E344" s="5">
        <f>VLOOKUP(D344,'DB-방치 재화'!$B$3:$I$1698,5,0)</f>
        <v>1052</v>
      </c>
      <c r="F344" s="5">
        <f>VLOOKUP(D344,'DB-방치 재화'!$B$3:$I$1698,6,0)</f>
        <v>1403</v>
      </c>
      <c r="G344" s="355">
        <f>VLOOKUP(D344,'DB-방치 재화'!$B$3:$I$1698,7,0)</f>
        <v>4.8777777777777782</v>
      </c>
      <c r="H344" s="5">
        <f>INT(VLOOKUP(B344,'주요 재화 수급처 관리'!$C$269:$Q$329,15,0))</f>
        <v>5867272</v>
      </c>
      <c r="I344" s="5">
        <f>INT(VLOOKUP(B344,'주요 재화 수급처 관리'!$C$331:$Q$630,15,0))</f>
        <v>7263116</v>
      </c>
      <c r="J344" s="5">
        <f>INT(VLOOKUP(B344,'주요 재화 수급처 관리'!$C$632:$Q$931,15,0))</f>
        <v>25033</v>
      </c>
      <c r="K344" s="356">
        <f t="shared" si="167"/>
        <v>2963235</v>
      </c>
      <c r="L344" s="5">
        <f t="shared" si="147"/>
        <v>1</v>
      </c>
      <c r="M344" s="140">
        <f t="shared" si="161"/>
        <v>0.50504476356303241</v>
      </c>
      <c r="N344" s="357">
        <f t="shared" si="168"/>
        <v>3039131</v>
      </c>
      <c r="O344" s="189" t="str">
        <f t="shared" si="148"/>
        <v>1</v>
      </c>
      <c r="P344" s="140">
        <f t="shared" si="149"/>
        <v>0.41843349328304819</v>
      </c>
      <c r="Q344" s="357">
        <f t="shared" si="169"/>
        <v>11748</v>
      </c>
      <c r="R344" s="189" t="str">
        <f t="shared" si="150"/>
        <v>1</v>
      </c>
      <c r="S344" s="30">
        <f t="shared" si="151"/>
        <v>0.46930052330923183</v>
      </c>
      <c r="T344" s="140">
        <f t="shared" si="152"/>
        <v>0.50504476356303241</v>
      </c>
      <c r="U344" s="140">
        <f t="shared" si="153"/>
        <v>0.41843349328304819</v>
      </c>
      <c r="V344" s="140">
        <f t="shared" si="154"/>
        <v>0.46930052330923183</v>
      </c>
      <c r="W344" s="353">
        <f t="shared" si="162"/>
        <v>-20737975.399999991</v>
      </c>
      <c r="X344" s="353">
        <f t="shared" si="163"/>
        <v>-99494731.199999973</v>
      </c>
      <c r="Y344" s="353">
        <f t="shared" si="164"/>
        <v>-129384.43999999997</v>
      </c>
      <c r="Z344" s="30">
        <f t="shared" si="155"/>
        <v>3.5345174725153345</v>
      </c>
      <c r="AA344" s="358">
        <f t="shared" si="156"/>
        <v>13.69862896310619</v>
      </c>
      <c r="AB344" s="358">
        <f t="shared" si="157"/>
        <v>5.1685551072584177</v>
      </c>
      <c r="AC344" s="358">
        <f t="shared" si="158"/>
        <v>13.689516925433031</v>
      </c>
      <c r="AD344" s="358">
        <f t="shared" si="159"/>
        <v>49.247015918270357</v>
      </c>
      <c r="AE344" s="358">
        <f t="shared" si="160"/>
        <v>18.420335990888375</v>
      </c>
      <c r="AF344" s="140">
        <f t="shared" si="165"/>
        <v>0.50504476356303241</v>
      </c>
      <c r="AG344" s="140">
        <f t="shared" si="170"/>
        <v>35.092242564051553</v>
      </c>
      <c r="AH344" s="140">
        <f t="shared" si="170"/>
        <v>46.784771689722092</v>
      </c>
      <c r="AI344" s="140">
        <f t="shared" si="170"/>
        <v>36.95381964463737</v>
      </c>
      <c r="AJ344" s="361">
        <f t="shared" si="171"/>
        <v>48.88619832292963</v>
      </c>
      <c r="AK344" s="380" t="str">
        <f t="shared" si="166"/>
        <v>Item(1040101001,2963235)
Item(1040302001,3039131)
Item(1040410001,11748)</v>
      </c>
      <c r="AL344" s="359"/>
    </row>
    <row r="345" spans="2:38" x14ac:dyDescent="0.3">
      <c r="B345" s="5">
        <f t="shared" si="172"/>
        <v>271</v>
      </c>
      <c r="C345" s="5">
        <v>5</v>
      </c>
      <c r="D345" s="5">
        <f>VLOOKUP(B345,'DB-캐릭터별 스테이지 매칭'!$E$3:$F$302,2,0)</f>
        <v>1440</v>
      </c>
      <c r="E345" s="5">
        <f>VLOOKUP(D345,'DB-방치 재화'!$B$3:$I$1698,5,0)</f>
        <v>1052</v>
      </c>
      <c r="F345" s="5">
        <f>VLOOKUP(D345,'DB-방치 재화'!$B$3:$I$1698,6,0)</f>
        <v>1403</v>
      </c>
      <c r="G345" s="355">
        <f>VLOOKUP(D345,'DB-방치 재화'!$B$3:$I$1698,7,0)</f>
        <v>4.8777777777777782</v>
      </c>
      <c r="H345" s="5">
        <f>INT(VLOOKUP(B345,'주요 재화 수급처 관리'!$C$269:$Q$329,15,0))</f>
        <v>5867272</v>
      </c>
      <c r="I345" s="5">
        <f>INT(VLOOKUP(B345,'주요 재화 수급처 관리'!$C$331:$Q$630,15,0))</f>
        <v>7263116</v>
      </c>
      <c r="J345" s="5">
        <f>INT(VLOOKUP(B345,'주요 재화 수급처 관리'!$C$632:$Q$931,15,0))</f>
        <v>25033</v>
      </c>
      <c r="K345" s="356">
        <f t="shared" si="167"/>
        <v>2963235</v>
      </c>
      <c r="L345" s="5">
        <f t="shared" si="147"/>
        <v>1</v>
      </c>
      <c r="M345" s="140">
        <f t="shared" si="161"/>
        <v>0.50504476356303241</v>
      </c>
      <c r="N345" s="357">
        <f t="shared" si="168"/>
        <v>3039131</v>
      </c>
      <c r="O345" s="189" t="str">
        <f t="shared" si="148"/>
        <v>1</v>
      </c>
      <c r="P345" s="140">
        <f t="shared" si="149"/>
        <v>0.41843349328304819</v>
      </c>
      <c r="Q345" s="357">
        <f t="shared" si="169"/>
        <v>11748</v>
      </c>
      <c r="R345" s="189" t="str">
        <f t="shared" si="150"/>
        <v>1</v>
      </c>
      <c r="S345" s="30">
        <f t="shared" si="151"/>
        <v>0.46930052330923183</v>
      </c>
      <c r="T345" s="140">
        <f t="shared" si="152"/>
        <v>0.50504476356303241</v>
      </c>
      <c r="U345" s="140">
        <f t="shared" si="153"/>
        <v>0.41843349328304819</v>
      </c>
      <c r="V345" s="140">
        <f t="shared" si="154"/>
        <v>0.46930052330923183</v>
      </c>
      <c r="W345" s="353">
        <f t="shared" si="162"/>
        <v>-22527755.999999993</v>
      </c>
      <c r="X345" s="353">
        <f t="shared" si="163"/>
        <v>-101081238.99999997</v>
      </c>
      <c r="Y345" s="353">
        <f t="shared" si="164"/>
        <v>-136125.83999999997</v>
      </c>
      <c r="Z345" s="30">
        <f t="shared" si="155"/>
        <v>3.839562236078367</v>
      </c>
      <c r="AA345" s="358">
        <f t="shared" si="156"/>
        <v>13.917062456389237</v>
      </c>
      <c r="AB345" s="358">
        <f t="shared" si="157"/>
        <v>5.4378556305676495</v>
      </c>
      <c r="AC345" s="358">
        <f t="shared" si="158"/>
        <v>14.870983840304179</v>
      </c>
      <c r="AD345" s="358">
        <f t="shared" si="159"/>
        <v>50.032291419181099</v>
      </c>
      <c r="AE345" s="358">
        <f t="shared" si="160"/>
        <v>19.380102505694754</v>
      </c>
      <c r="AF345" s="140">
        <f t="shared" si="165"/>
        <v>0.50504476356303241</v>
      </c>
      <c r="AG345" s="140">
        <f t="shared" si="170"/>
        <v>35.597287327614588</v>
      </c>
      <c r="AH345" s="140">
        <f t="shared" si="170"/>
        <v>47.203205183005139</v>
      </c>
      <c r="AI345" s="140">
        <f t="shared" si="170"/>
        <v>37.4231201679466</v>
      </c>
      <c r="AJ345" s="361">
        <f t="shared" si="171"/>
        <v>49.391243086492665</v>
      </c>
      <c r="AK345" s="380" t="str">
        <f t="shared" si="166"/>
        <v>Item(1040101001,2963235)
Item(1040302001,3039131)
Item(1040410001,11748)</v>
      </c>
      <c r="AL345" s="359"/>
    </row>
    <row r="346" spans="2:38" x14ac:dyDescent="0.3">
      <c r="B346" s="5">
        <f t="shared" si="172"/>
        <v>272</v>
      </c>
      <c r="C346" s="5">
        <v>1</v>
      </c>
      <c r="D346" s="5">
        <f>VLOOKUP(B346,'DB-캐릭터별 스테이지 매칭'!$E$3:$F$302,2,0)</f>
        <v>1449</v>
      </c>
      <c r="E346" s="5">
        <f>VLOOKUP(D346,'DB-방치 재화'!$B$3:$I$1698,5,0)</f>
        <v>1058</v>
      </c>
      <c r="F346" s="5">
        <f>VLOOKUP(D346,'DB-방치 재화'!$B$3:$I$1698,6,0)</f>
        <v>1411</v>
      </c>
      <c r="G346" s="355">
        <f>VLOOKUP(D346,'DB-방치 재화'!$B$3:$I$1698,7,0)</f>
        <v>4.895833333333333</v>
      </c>
      <c r="H346" s="5">
        <f>INT(VLOOKUP(B346,'주요 재화 수급처 관리'!$C$269:$Q$329,15,0))</f>
        <v>5896639</v>
      </c>
      <c r="I346" s="5">
        <f>INT(VLOOKUP(B346,'주요 재화 수급처 관리'!$C$331:$Q$630,15,0))</f>
        <v>7302273</v>
      </c>
      <c r="J346" s="5">
        <f>INT(VLOOKUP(B346,'주요 재화 수급처 관리'!$C$632:$Q$931,15,0))</f>
        <v>25120</v>
      </c>
      <c r="K346" s="356">
        <f t="shared" si="167"/>
        <v>2966199</v>
      </c>
      <c r="L346" s="5">
        <f t="shared" si="147"/>
        <v>1.0009999999999999</v>
      </c>
      <c r="M346" s="140">
        <f t="shared" si="161"/>
        <v>0.50303215102705112</v>
      </c>
      <c r="N346" s="357">
        <f t="shared" si="168"/>
        <v>3042171</v>
      </c>
      <c r="O346" s="189">
        <f t="shared" si="148"/>
        <v>1.0009999999999999</v>
      </c>
      <c r="P346" s="140">
        <f t="shared" si="149"/>
        <v>0.41660603486065229</v>
      </c>
      <c r="Q346" s="357">
        <f t="shared" si="169"/>
        <v>12336</v>
      </c>
      <c r="R346" s="189">
        <f t="shared" si="150"/>
        <v>1.05</v>
      </c>
      <c r="S346" s="30">
        <f t="shared" si="151"/>
        <v>0.4910828025477707</v>
      </c>
      <c r="T346" s="140">
        <f t="shared" si="152"/>
        <v>0.50303215102705112</v>
      </c>
      <c r="U346" s="140">
        <f t="shared" si="153"/>
        <v>0.41660603486065229</v>
      </c>
      <c r="V346" s="140">
        <f t="shared" si="154"/>
        <v>0.4910828025477707</v>
      </c>
      <c r="W346" s="353">
        <f t="shared" si="162"/>
        <v>-24314627.199999992</v>
      </c>
      <c r="X346" s="353">
        <f t="shared" si="163"/>
        <v>-102662955.39999998</v>
      </c>
      <c r="Y346" s="353">
        <f t="shared" si="164"/>
        <v>-143437.83999999997</v>
      </c>
      <c r="Z346" s="30">
        <f t="shared" si="155"/>
        <v>4.1234722356243942</v>
      </c>
      <c r="AA346" s="358">
        <f t="shared" si="156"/>
        <v>14.0590409862792</v>
      </c>
      <c r="AB346" s="358">
        <f t="shared" si="157"/>
        <v>5.7101050955414001</v>
      </c>
      <c r="AC346" s="358">
        <f t="shared" si="158"/>
        <v>15.959506406217177</v>
      </c>
      <c r="AD346" s="358">
        <f t="shared" si="159"/>
        <v>50.527086483187638</v>
      </c>
      <c r="AE346" s="358">
        <f t="shared" si="160"/>
        <v>20.345792907801414</v>
      </c>
      <c r="AF346" s="140">
        <f t="shared" si="165"/>
        <v>0.50303215102705112</v>
      </c>
      <c r="AG346" s="140">
        <f t="shared" si="170"/>
        <v>36.100319478641637</v>
      </c>
      <c r="AH346" s="140">
        <f t="shared" si="170"/>
        <v>47.619811217865788</v>
      </c>
      <c r="AI346" s="140">
        <f t="shared" si="170"/>
        <v>37.914202970494372</v>
      </c>
      <c r="AJ346" s="361">
        <f t="shared" si="171"/>
        <v>49.894275237519714</v>
      </c>
      <c r="AK346" s="380" t="str">
        <f t="shared" si="166"/>
        <v>Item(1040101001,2966199)
Item(1040302001,3042171)
Item(1040410001,12336)</v>
      </c>
      <c r="AL346" s="359"/>
    </row>
    <row r="347" spans="2:38" x14ac:dyDescent="0.3">
      <c r="B347" s="5">
        <f t="shared" si="172"/>
        <v>272</v>
      </c>
      <c r="C347" s="5">
        <v>2</v>
      </c>
      <c r="D347" s="5">
        <f>VLOOKUP(B347,'DB-캐릭터별 스테이지 매칭'!$E$3:$F$302,2,0)</f>
        <v>1449</v>
      </c>
      <c r="E347" s="5">
        <f>VLOOKUP(D347,'DB-방치 재화'!$B$3:$I$1698,5,0)</f>
        <v>1058</v>
      </c>
      <c r="F347" s="5">
        <f>VLOOKUP(D347,'DB-방치 재화'!$B$3:$I$1698,6,0)</f>
        <v>1411</v>
      </c>
      <c r="G347" s="355">
        <f>VLOOKUP(D347,'DB-방치 재화'!$B$3:$I$1698,7,0)</f>
        <v>4.895833333333333</v>
      </c>
      <c r="H347" s="5">
        <f>INT(VLOOKUP(B347,'주요 재화 수급처 관리'!$C$269:$Q$329,15,0))</f>
        <v>5896639</v>
      </c>
      <c r="I347" s="5">
        <f>INT(VLOOKUP(B347,'주요 재화 수급처 관리'!$C$331:$Q$630,15,0))</f>
        <v>7302273</v>
      </c>
      <c r="J347" s="5">
        <f>INT(VLOOKUP(B347,'주요 재화 수급처 관리'!$C$632:$Q$931,15,0))</f>
        <v>25120</v>
      </c>
      <c r="K347" s="356">
        <f t="shared" si="167"/>
        <v>2966199</v>
      </c>
      <c r="L347" s="5">
        <f t="shared" si="147"/>
        <v>1</v>
      </c>
      <c r="M347" s="140">
        <f t="shared" si="161"/>
        <v>0.50303215102705112</v>
      </c>
      <c r="N347" s="357">
        <f t="shared" si="168"/>
        <v>3042171</v>
      </c>
      <c r="O347" s="189" t="str">
        <f t="shared" si="148"/>
        <v>1</v>
      </c>
      <c r="P347" s="140">
        <f t="shared" si="149"/>
        <v>0.41660603486065229</v>
      </c>
      <c r="Q347" s="357">
        <f t="shared" si="169"/>
        <v>12336</v>
      </c>
      <c r="R347" s="189" t="str">
        <f t="shared" si="150"/>
        <v>1</v>
      </c>
      <c r="S347" s="30">
        <f t="shared" si="151"/>
        <v>0.4910828025477707</v>
      </c>
      <c r="T347" s="140">
        <f t="shared" si="152"/>
        <v>0.50303215102705112</v>
      </c>
      <c r="U347" s="140">
        <f t="shared" si="153"/>
        <v>0.41660603486065229</v>
      </c>
      <c r="V347" s="140">
        <f t="shared" si="154"/>
        <v>0.4910828025477707</v>
      </c>
      <c r="W347" s="353">
        <f t="shared" si="162"/>
        <v>-26101498.399999991</v>
      </c>
      <c r="X347" s="353">
        <f t="shared" si="163"/>
        <v>-104244671.79999998</v>
      </c>
      <c r="Y347" s="353">
        <f t="shared" si="164"/>
        <v>-150749.83999999997</v>
      </c>
      <c r="Z347" s="30">
        <f t="shared" si="155"/>
        <v>4.4265043866514455</v>
      </c>
      <c r="AA347" s="358">
        <f t="shared" si="156"/>
        <v>14.275647021139854</v>
      </c>
      <c r="AB347" s="358">
        <f t="shared" si="157"/>
        <v>6.0011878980891709</v>
      </c>
      <c r="AC347" s="358">
        <f t="shared" si="158"/>
        <v>17.132363474060067</v>
      </c>
      <c r="AD347" s="358">
        <f t="shared" si="159"/>
        <v>51.305551519804702</v>
      </c>
      <c r="AE347" s="358">
        <f t="shared" si="160"/>
        <v>21.382956028368792</v>
      </c>
      <c r="AF347" s="140">
        <f t="shared" si="165"/>
        <v>0.50303215102705112</v>
      </c>
      <c r="AG347" s="140">
        <f t="shared" si="170"/>
        <v>36.603351629668687</v>
      </c>
      <c r="AH347" s="140">
        <f t="shared" si="170"/>
        <v>48.036417252726437</v>
      </c>
      <c r="AI347" s="140">
        <f t="shared" si="170"/>
        <v>38.405285773042145</v>
      </c>
      <c r="AJ347" s="361">
        <f t="shared" si="171"/>
        <v>50.397307388546764</v>
      </c>
      <c r="AK347" s="380" t="str">
        <f t="shared" si="166"/>
        <v>Item(1040101001,2966199)
Item(1040302001,3042171)
Item(1040410001,12336)</v>
      </c>
      <c r="AL347" s="359"/>
    </row>
    <row r="348" spans="2:38" x14ac:dyDescent="0.3">
      <c r="B348" s="5">
        <f t="shared" si="172"/>
        <v>272</v>
      </c>
      <c r="C348" s="5">
        <v>3</v>
      </c>
      <c r="D348" s="5">
        <f>VLOOKUP(B348,'DB-캐릭터별 스테이지 매칭'!$E$3:$F$302,2,0)</f>
        <v>1449</v>
      </c>
      <c r="E348" s="5">
        <f>VLOOKUP(D348,'DB-방치 재화'!$B$3:$I$1698,5,0)</f>
        <v>1058</v>
      </c>
      <c r="F348" s="5">
        <f>VLOOKUP(D348,'DB-방치 재화'!$B$3:$I$1698,6,0)</f>
        <v>1411</v>
      </c>
      <c r="G348" s="355">
        <f>VLOOKUP(D348,'DB-방치 재화'!$B$3:$I$1698,7,0)</f>
        <v>4.895833333333333</v>
      </c>
      <c r="H348" s="5">
        <f>INT(VLOOKUP(B348,'주요 재화 수급처 관리'!$C$269:$Q$329,15,0))</f>
        <v>5896639</v>
      </c>
      <c r="I348" s="5">
        <f>INT(VLOOKUP(B348,'주요 재화 수급처 관리'!$C$331:$Q$630,15,0))</f>
        <v>7302273</v>
      </c>
      <c r="J348" s="5">
        <f>INT(VLOOKUP(B348,'주요 재화 수급처 관리'!$C$632:$Q$931,15,0))</f>
        <v>25120</v>
      </c>
      <c r="K348" s="356">
        <f t="shared" si="167"/>
        <v>2966199</v>
      </c>
      <c r="L348" s="5">
        <f t="shared" si="147"/>
        <v>1</v>
      </c>
      <c r="M348" s="140">
        <f t="shared" si="161"/>
        <v>0.50303215102705112</v>
      </c>
      <c r="N348" s="357">
        <f t="shared" si="168"/>
        <v>3042171</v>
      </c>
      <c r="O348" s="189" t="str">
        <f t="shared" si="148"/>
        <v>1</v>
      </c>
      <c r="P348" s="140">
        <f t="shared" si="149"/>
        <v>0.41660603486065229</v>
      </c>
      <c r="Q348" s="357">
        <f t="shared" si="169"/>
        <v>12336</v>
      </c>
      <c r="R348" s="189" t="str">
        <f t="shared" si="150"/>
        <v>1</v>
      </c>
      <c r="S348" s="30">
        <f t="shared" si="151"/>
        <v>0.4910828025477707</v>
      </c>
      <c r="T348" s="140">
        <f t="shared" si="152"/>
        <v>0.50303215102705112</v>
      </c>
      <c r="U348" s="140">
        <f t="shared" si="153"/>
        <v>0.41660603486065229</v>
      </c>
      <c r="V348" s="140">
        <f t="shared" si="154"/>
        <v>0.4910828025477707</v>
      </c>
      <c r="W348" s="353">
        <f t="shared" si="162"/>
        <v>-27888369.59999999</v>
      </c>
      <c r="X348" s="353">
        <f t="shared" si="163"/>
        <v>-105826388.19999999</v>
      </c>
      <c r="Y348" s="353">
        <f t="shared" si="164"/>
        <v>-158061.83999999997</v>
      </c>
      <c r="Z348" s="30">
        <f t="shared" si="155"/>
        <v>4.7295365376784959</v>
      </c>
      <c r="AA348" s="358">
        <f t="shared" si="156"/>
        <v>14.492253056000507</v>
      </c>
      <c r="AB348" s="358">
        <f t="shared" si="157"/>
        <v>6.2922707006369416</v>
      </c>
      <c r="AC348" s="358">
        <f t="shared" si="158"/>
        <v>18.305220541902955</v>
      </c>
      <c r="AD348" s="358">
        <f t="shared" si="159"/>
        <v>52.084016556421759</v>
      </c>
      <c r="AE348" s="358">
        <f t="shared" si="160"/>
        <v>22.420119148936166</v>
      </c>
      <c r="AF348" s="140">
        <f t="shared" si="165"/>
        <v>0.50303215102705112</v>
      </c>
      <c r="AG348" s="140">
        <f t="shared" si="170"/>
        <v>37.106383780695737</v>
      </c>
      <c r="AH348" s="140">
        <f t="shared" si="170"/>
        <v>48.453023287587087</v>
      </c>
      <c r="AI348" s="140">
        <f t="shared" si="170"/>
        <v>38.896368575589918</v>
      </c>
      <c r="AJ348" s="361">
        <f t="shared" si="171"/>
        <v>50.900339539573814</v>
      </c>
      <c r="AK348" s="380" t="str">
        <f t="shared" si="166"/>
        <v>Item(1040101001,2966199)
Item(1040302001,3042171)
Item(1040410001,12336)</v>
      </c>
      <c r="AL348" s="359"/>
    </row>
    <row r="349" spans="2:38" x14ac:dyDescent="0.3">
      <c r="B349" s="5">
        <f t="shared" si="172"/>
        <v>272</v>
      </c>
      <c r="C349" s="5">
        <v>4</v>
      </c>
      <c r="D349" s="5">
        <f>VLOOKUP(B349,'DB-캐릭터별 스테이지 매칭'!$E$3:$F$302,2,0)</f>
        <v>1449</v>
      </c>
      <c r="E349" s="5">
        <f>VLOOKUP(D349,'DB-방치 재화'!$B$3:$I$1698,5,0)</f>
        <v>1058</v>
      </c>
      <c r="F349" s="5">
        <f>VLOOKUP(D349,'DB-방치 재화'!$B$3:$I$1698,6,0)</f>
        <v>1411</v>
      </c>
      <c r="G349" s="355">
        <f>VLOOKUP(D349,'DB-방치 재화'!$B$3:$I$1698,7,0)</f>
        <v>4.895833333333333</v>
      </c>
      <c r="H349" s="5">
        <f>INT(VLOOKUP(B349,'주요 재화 수급처 관리'!$C$269:$Q$329,15,0))</f>
        <v>5896639</v>
      </c>
      <c r="I349" s="5">
        <f>INT(VLOOKUP(B349,'주요 재화 수급처 관리'!$C$331:$Q$630,15,0))</f>
        <v>7302273</v>
      </c>
      <c r="J349" s="5">
        <f>INT(VLOOKUP(B349,'주요 재화 수급처 관리'!$C$632:$Q$931,15,0))</f>
        <v>25120</v>
      </c>
      <c r="K349" s="356">
        <f t="shared" si="167"/>
        <v>2966199</v>
      </c>
      <c r="L349" s="5">
        <f t="shared" si="147"/>
        <v>1</v>
      </c>
      <c r="M349" s="140">
        <f t="shared" si="161"/>
        <v>0.50303215102705112</v>
      </c>
      <c r="N349" s="357">
        <f t="shared" si="168"/>
        <v>3042171</v>
      </c>
      <c r="O349" s="189" t="str">
        <f t="shared" si="148"/>
        <v>1</v>
      </c>
      <c r="P349" s="140">
        <f t="shared" si="149"/>
        <v>0.41660603486065229</v>
      </c>
      <c r="Q349" s="357">
        <f t="shared" si="169"/>
        <v>12336</v>
      </c>
      <c r="R349" s="189" t="str">
        <f t="shared" si="150"/>
        <v>1</v>
      </c>
      <c r="S349" s="30">
        <f t="shared" si="151"/>
        <v>0.4910828025477707</v>
      </c>
      <c r="T349" s="140">
        <f t="shared" si="152"/>
        <v>0.50303215102705112</v>
      </c>
      <c r="U349" s="140">
        <f t="shared" si="153"/>
        <v>0.41660603486065229</v>
      </c>
      <c r="V349" s="140">
        <f t="shared" si="154"/>
        <v>0.4910828025477707</v>
      </c>
      <c r="W349" s="353">
        <f t="shared" si="162"/>
        <v>-29675240.79999999</v>
      </c>
      <c r="X349" s="353">
        <f t="shared" si="163"/>
        <v>-107408104.59999999</v>
      </c>
      <c r="Y349" s="353">
        <f t="shared" si="164"/>
        <v>-165373.83999999997</v>
      </c>
      <c r="Z349" s="30">
        <f t="shared" si="155"/>
        <v>5.0325686887055472</v>
      </c>
      <c r="AA349" s="358">
        <f t="shared" si="156"/>
        <v>14.708859090861159</v>
      </c>
      <c r="AB349" s="358">
        <f t="shared" si="157"/>
        <v>6.5833535031847124</v>
      </c>
      <c r="AC349" s="358">
        <f t="shared" si="158"/>
        <v>19.478077609745846</v>
      </c>
      <c r="AD349" s="358">
        <f t="shared" si="159"/>
        <v>52.862481593038815</v>
      </c>
      <c r="AE349" s="358">
        <f t="shared" si="160"/>
        <v>23.457282269503544</v>
      </c>
      <c r="AF349" s="140">
        <f t="shared" si="165"/>
        <v>0.50303215102705112</v>
      </c>
      <c r="AG349" s="140">
        <f t="shared" si="170"/>
        <v>37.609415931722786</v>
      </c>
      <c r="AH349" s="140">
        <f t="shared" si="170"/>
        <v>48.869629322447736</v>
      </c>
      <c r="AI349" s="140">
        <f t="shared" si="170"/>
        <v>39.38745137813769</v>
      </c>
      <c r="AJ349" s="361">
        <f t="shared" si="171"/>
        <v>51.403371690600864</v>
      </c>
      <c r="AK349" s="380" t="str">
        <f t="shared" si="166"/>
        <v>Item(1040101001,2966199)
Item(1040302001,3042171)
Item(1040410001,12336)</v>
      </c>
      <c r="AL349" s="359"/>
    </row>
    <row r="350" spans="2:38" x14ac:dyDescent="0.3">
      <c r="B350" s="5">
        <f t="shared" si="172"/>
        <v>272</v>
      </c>
      <c r="C350" s="5">
        <v>5</v>
      </c>
      <c r="D350" s="5">
        <f>VLOOKUP(B350,'DB-캐릭터별 스테이지 매칭'!$E$3:$F$302,2,0)</f>
        <v>1449</v>
      </c>
      <c r="E350" s="5">
        <f>VLOOKUP(D350,'DB-방치 재화'!$B$3:$I$1698,5,0)</f>
        <v>1058</v>
      </c>
      <c r="F350" s="5">
        <f>VLOOKUP(D350,'DB-방치 재화'!$B$3:$I$1698,6,0)</f>
        <v>1411</v>
      </c>
      <c r="G350" s="355">
        <f>VLOOKUP(D350,'DB-방치 재화'!$B$3:$I$1698,7,0)</f>
        <v>4.895833333333333</v>
      </c>
      <c r="H350" s="5">
        <f>INT(VLOOKUP(B350,'주요 재화 수급처 관리'!$C$269:$Q$329,15,0))</f>
        <v>5896639</v>
      </c>
      <c r="I350" s="5">
        <f>INT(VLOOKUP(B350,'주요 재화 수급처 관리'!$C$331:$Q$630,15,0))</f>
        <v>7302273</v>
      </c>
      <c r="J350" s="5">
        <f>INT(VLOOKUP(B350,'주요 재화 수급처 관리'!$C$632:$Q$931,15,0))</f>
        <v>25120</v>
      </c>
      <c r="K350" s="356">
        <f t="shared" si="167"/>
        <v>2966199</v>
      </c>
      <c r="L350" s="5">
        <f t="shared" si="147"/>
        <v>1</v>
      </c>
      <c r="M350" s="140">
        <f t="shared" si="161"/>
        <v>0.50303215102705112</v>
      </c>
      <c r="N350" s="357">
        <f t="shared" si="168"/>
        <v>3042171</v>
      </c>
      <c r="O350" s="189" t="str">
        <f t="shared" si="148"/>
        <v>1</v>
      </c>
      <c r="P350" s="140">
        <f t="shared" si="149"/>
        <v>0.41660603486065229</v>
      </c>
      <c r="Q350" s="357">
        <f t="shared" si="169"/>
        <v>12336</v>
      </c>
      <c r="R350" s="189" t="str">
        <f t="shared" si="150"/>
        <v>1</v>
      </c>
      <c r="S350" s="30">
        <f t="shared" si="151"/>
        <v>0.4910828025477707</v>
      </c>
      <c r="T350" s="140">
        <f t="shared" si="152"/>
        <v>0.50303215102705112</v>
      </c>
      <c r="U350" s="140">
        <f t="shared" si="153"/>
        <v>0.41660603486065229</v>
      </c>
      <c r="V350" s="140">
        <f t="shared" si="154"/>
        <v>0.4910828025477707</v>
      </c>
      <c r="W350" s="353">
        <f t="shared" si="162"/>
        <v>-31462111.999999989</v>
      </c>
      <c r="X350" s="353">
        <f t="shared" si="163"/>
        <v>-108989821</v>
      </c>
      <c r="Y350" s="353">
        <f t="shared" si="164"/>
        <v>-172685.83999999997</v>
      </c>
      <c r="Z350" s="30">
        <f t="shared" si="155"/>
        <v>5.3356008397325985</v>
      </c>
      <c r="AA350" s="358">
        <f t="shared" si="156"/>
        <v>14.925465125721812</v>
      </c>
      <c r="AB350" s="358">
        <f t="shared" si="157"/>
        <v>6.8744363057324831</v>
      </c>
      <c r="AC350" s="358">
        <f t="shared" si="158"/>
        <v>20.650934677588737</v>
      </c>
      <c r="AD350" s="358">
        <f t="shared" si="159"/>
        <v>53.640946629655879</v>
      </c>
      <c r="AE350" s="358">
        <f t="shared" si="160"/>
        <v>24.494445390070918</v>
      </c>
      <c r="AF350" s="140">
        <f t="shared" si="165"/>
        <v>0.50303215102705112</v>
      </c>
      <c r="AG350" s="140">
        <f t="shared" si="170"/>
        <v>38.112448082749836</v>
      </c>
      <c r="AH350" s="140">
        <f t="shared" si="170"/>
        <v>49.286235357308385</v>
      </c>
      <c r="AI350" s="140">
        <f t="shared" si="170"/>
        <v>39.878534180685463</v>
      </c>
      <c r="AJ350" s="361">
        <f t="shared" si="171"/>
        <v>51.906403841627913</v>
      </c>
      <c r="AK350" s="380" t="str">
        <f t="shared" si="166"/>
        <v>Item(1040101001,2966199)
Item(1040302001,3042171)
Item(1040410001,12336)</v>
      </c>
      <c r="AL350" s="359"/>
    </row>
    <row r="351" spans="2:38" x14ac:dyDescent="0.3">
      <c r="B351" s="5">
        <f t="shared" si="172"/>
        <v>273</v>
      </c>
      <c r="C351" s="5">
        <v>1</v>
      </c>
      <c r="D351" s="5">
        <f>VLOOKUP(B351,'DB-캐릭터별 스테이지 매칭'!$E$3:$F$302,2,0)</f>
        <v>1457</v>
      </c>
      <c r="E351" s="5">
        <f>VLOOKUP(D351,'DB-방치 재화'!$B$3:$I$1698,5,0)</f>
        <v>1064</v>
      </c>
      <c r="F351" s="5">
        <f>VLOOKUP(D351,'DB-방치 재화'!$B$3:$I$1698,6,0)</f>
        <v>1418</v>
      </c>
      <c r="G351" s="355">
        <f>VLOOKUP(D351,'DB-방치 재화'!$B$3:$I$1698,7,0)</f>
        <v>4.9118055555555555</v>
      </c>
      <c r="H351" s="5">
        <f>INT(VLOOKUP(B351,'주요 재화 수급처 관리'!$C$269:$Q$329,15,0))</f>
        <v>5926007</v>
      </c>
      <c r="I351" s="5">
        <f>INT(VLOOKUP(B351,'주요 재화 수급처 관리'!$C$331:$Q$630,15,0))</f>
        <v>7336536</v>
      </c>
      <c r="J351" s="5">
        <f>INT(VLOOKUP(B351,'주요 재화 수급처 관리'!$C$632:$Q$931,15,0))</f>
        <v>25197</v>
      </c>
      <c r="K351" s="356">
        <f t="shared" si="167"/>
        <v>2969166</v>
      </c>
      <c r="L351" s="5">
        <f t="shared" si="147"/>
        <v>1.0009999999999999</v>
      </c>
      <c r="M351" s="140">
        <f t="shared" si="161"/>
        <v>0.50103990764776352</v>
      </c>
      <c r="N351" s="357">
        <f t="shared" si="168"/>
        <v>3045214</v>
      </c>
      <c r="O351" s="189">
        <f t="shared" si="148"/>
        <v>1.0009999999999999</v>
      </c>
      <c r="P351" s="140">
        <f t="shared" si="149"/>
        <v>0.41507517989416259</v>
      </c>
      <c r="Q351" s="357">
        <f t="shared" si="169"/>
        <v>12953</v>
      </c>
      <c r="R351" s="189">
        <f t="shared" si="150"/>
        <v>1.05</v>
      </c>
      <c r="S351" s="30">
        <f t="shared" si="151"/>
        <v>0.5140691352145097</v>
      </c>
      <c r="T351" s="140">
        <f t="shared" si="152"/>
        <v>0.50103990764776352</v>
      </c>
      <c r="U351" s="140">
        <f t="shared" si="153"/>
        <v>0.41507517989416259</v>
      </c>
      <c r="V351" s="140">
        <f t="shared" si="154"/>
        <v>0.5140691352145097</v>
      </c>
      <c r="W351" s="353">
        <f t="shared" si="162"/>
        <v>-33246076.59999999</v>
      </c>
      <c r="X351" s="353">
        <f t="shared" si="163"/>
        <v>-110567727.8</v>
      </c>
      <c r="Y351" s="353">
        <f t="shared" si="164"/>
        <v>-180599.43999999997</v>
      </c>
      <c r="Z351" s="30">
        <f t="shared" si="155"/>
        <v>5.610198671719421</v>
      </c>
      <c r="AA351" s="358">
        <f t="shared" si="156"/>
        <v>15.070835582351126</v>
      </c>
      <c r="AB351" s="358">
        <f t="shared" si="157"/>
        <v>7.1674977179822985</v>
      </c>
      <c r="AC351" s="358">
        <f t="shared" si="158"/>
        <v>21.698828190267328</v>
      </c>
      <c r="AD351" s="358">
        <f t="shared" si="159"/>
        <v>54.148902895314215</v>
      </c>
      <c r="AE351" s="358">
        <f t="shared" si="160"/>
        <v>25.533640605118048</v>
      </c>
      <c r="AF351" s="140">
        <f t="shared" si="165"/>
        <v>0.5140691352145097</v>
      </c>
      <c r="AG351" s="140">
        <f t="shared" si="170"/>
        <v>38.613487990397601</v>
      </c>
      <c r="AH351" s="140">
        <f t="shared" si="170"/>
        <v>49.701310537202545</v>
      </c>
      <c r="AI351" s="140">
        <f t="shared" si="170"/>
        <v>40.392603315899976</v>
      </c>
      <c r="AJ351" s="361">
        <f t="shared" si="171"/>
        <v>52.420472976842426</v>
      </c>
      <c r="AK351" s="380" t="str">
        <f t="shared" si="166"/>
        <v>Item(1040101001,2969166)
Item(1040302001,3045214)
Item(1040410001,12953)</v>
      </c>
      <c r="AL351" s="359"/>
    </row>
    <row r="352" spans="2:38" x14ac:dyDescent="0.3">
      <c r="B352" s="5">
        <f t="shared" si="172"/>
        <v>273</v>
      </c>
      <c r="C352" s="5">
        <v>2</v>
      </c>
      <c r="D352" s="5">
        <f>VLOOKUP(B352,'DB-캐릭터별 스테이지 매칭'!$E$3:$F$302,2,0)</f>
        <v>1457</v>
      </c>
      <c r="E352" s="5">
        <f>VLOOKUP(D352,'DB-방치 재화'!$B$3:$I$1698,5,0)</f>
        <v>1064</v>
      </c>
      <c r="F352" s="5">
        <f>VLOOKUP(D352,'DB-방치 재화'!$B$3:$I$1698,6,0)</f>
        <v>1418</v>
      </c>
      <c r="G352" s="355">
        <f>VLOOKUP(D352,'DB-방치 재화'!$B$3:$I$1698,7,0)</f>
        <v>4.9118055555555555</v>
      </c>
      <c r="H352" s="5">
        <f>INT(VLOOKUP(B352,'주요 재화 수급처 관리'!$C$269:$Q$329,15,0))</f>
        <v>5926007</v>
      </c>
      <c r="I352" s="5">
        <f>INT(VLOOKUP(B352,'주요 재화 수급처 관리'!$C$331:$Q$630,15,0))</f>
        <v>7336536</v>
      </c>
      <c r="J352" s="5">
        <f>INT(VLOOKUP(B352,'주요 재화 수급처 관리'!$C$632:$Q$931,15,0))</f>
        <v>25197</v>
      </c>
      <c r="K352" s="356">
        <f t="shared" si="167"/>
        <v>2969166</v>
      </c>
      <c r="L352" s="5">
        <f t="shared" si="147"/>
        <v>1</v>
      </c>
      <c r="M352" s="140">
        <f t="shared" si="161"/>
        <v>0.50103990764776352</v>
      </c>
      <c r="N352" s="357">
        <f t="shared" si="168"/>
        <v>3045214</v>
      </c>
      <c r="O352" s="189" t="str">
        <f t="shared" si="148"/>
        <v>1</v>
      </c>
      <c r="P352" s="140">
        <f t="shared" si="149"/>
        <v>0.41507517989416259</v>
      </c>
      <c r="Q352" s="357">
        <f t="shared" si="169"/>
        <v>12953</v>
      </c>
      <c r="R352" s="189" t="str">
        <f t="shared" si="150"/>
        <v>1</v>
      </c>
      <c r="S352" s="30">
        <f t="shared" si="151"/>
        <v>0.5140691352145097</v>
      </c>
      <c r="T352" s="140">
        <f t="shared" si="152"/>
        <v>0.50103990764776352</v>
      </c>
      <c r="U352" s="140">
        <f t="shared" si="153"/>
        <v>0.41507517989416259</v>
      </c>
      <c r="V352" s="140">
        <f t="shared" si="154"/>
        <v>0.5140691352145097</v>
      </c>
      <c r="W352" s="353">
        <f t="shared" si="162"/>
        <v>-35030041.199999988</v>
      </c>
      <c r="X352" s="353">
        <f t="shared" si="163"/>
        <v>-112145634.59999999</v>
      </c>
      <c r="Y352" s="353">
        <f t="shared" si="164"/>
        <v>-188513.03999999998</v>
      </c>
      <c r="Z352" s="30">
        <f t="shared" si="155"/>
        <v>5.9112385793671844</v>
      </c>
      <c r="AA352" s="358">
        <f t="shared" si="156"/>
        <v>15.285910762245289</v>
      </c>
      <c r="AB352" s="358">
        <f t="shared" si="157"/>
        <v>7.4815668531968083</v>
      </c>
      <c r="AC352" s="358">
        <f t="shared" si="158"/>
        <v>22.863174342105257</v>
      </c>
      <c r="AD352" s="358">
        <f t="shared" si="159"/>
        <v>54.921659320639392</v>
      </c>
      <c r="AE352" s="358">
        <f t="shared" si="160"/>
        <v>26.652486922098113</v>
      </c>
      <c r="AF352" s="140">
        <f t="shared" si="165"/>
        <v>0.5140691352145097</v>
      </c>
      <c r="AG352" s="140">
        <f t="shared" si="170"/>
        <v>39.114527898045367</v>
      </c>
      <c r="AH352" s="140">
        <f t="shared" si="170"/>
        <v>50.116385717096705</v>
      </c>
      <c r="AI352" s="140">
        <f t="shared" si="170"/>
        <v>40.906672451114488</v>
      </c>
      <c r="AJ352" s="361">
        <f t="shared" si="171"/>
        <v>52.934542112056938</v>
      </c>
      <c r="AK352" s="380" t="str">
        <f t="shared" si="166"/>
        <v>Item(1040101001,2969166)
Item(1040302001,3045214)
Item(1040410001,12953)</v>
      </c>
      <c r="AL352" s="359"/>
    </row>
    <row r="353" spans="2:38" x14ac:dyDescent="0.3">
      <c r="B353" s="5">
        <f t="shared" si="172"/>
        <v>273</v>
      </c>
      <c r="C353" s="5">
        <v>3</v>
      </c>
      <c r="D353" s="5">
        <f>VLOOKUP(B353,'DB-캐릭터별 스테이지 매칭'!$E$3:$F$302,2,0)</f>
        <v>1457</v>
      </c>
      <c r="E353" s="5">
        <f>VLOOKUP(D353,'DB-방치 재화'!$B$3:$I$1698,5,0)</f>
        <v>1064</v>
      </c>
      <c r="F353" s="5">
        <f>VLOOKUP(D353,'DB-방치 재화'!$B$3:$I$1698,6,0)</f>
        <v>1418</v>
      </c>
      <c r="G353" s="355">
        <f>VLOOKUP(D353,'DB-방치 재화'!$B$3:$I$1698,7,0)</f>
        <v>4.9118055555555555</v>
      </c>
      <c r="H353" s="5">
        <f>INT(VLOOKUP(B353,'주요 재화 수급처 관리'!$C$269:$Q$329,15,0))</f>
        <v>5926007</v>
      </c>
      <c r="I353" s="5">
        <f>INT(VLOOKUP(B353,'주요 재화 수급처 관리'!$C$331:$Q$630,15,0))</f>
        <v>7336536</v>
      </c>
      <c r="J353" s="5">
        <f>INT(VLOOKUP(B353,'주요 재화 수급처 관리'!$C$632:$Q$931,15,0))</f>
        <v>25197</v>
      </c>
      <c r="K353" s="356">
        <f t="shared" si="167"/>
        <v>2969166</v>
      </c>
      <c r="L353" s="5">
        <f t="shared" si="147"/>
        <v>1</v>
      </c>
      <c r="M353" s="140">
        <f t="shared" si="161"/>
        <v>0.50103990764776352</v>
      </c>
      <c r="N353" s="357">
        <f t="shared" si="168"/>
        <v>3045214</v>
      </c>
      <c r="O353" s="189" t="str">
        <f t="shared" si="148"/>
        <v>1</v>
      </c>
      <c r="P353" s="140">
        <f t="shared" si="149"/>
        <v>0.41507517989416259</v>
      </c>
      <c r="Q353" s="357">
        <f t="shared" si="169"/>
        <v>12953</v>
      </c>
      <c r="R353" s="189" t="str">
        <f t="shared" si="150"/>
        <v>1</v>
      </c>
      <c r="S353" s="30">
        <f t="shared" si="151"/>
        <v>0.5140691352145097</v>
      </c>
      <c r="T353" s="140">
        <f t="shared" si="152"/>
        <v>0.50103990764776352</v>
      </c>
      <c r="U353" s="140">
        <f t="shared" si="153"/>
        <v>0.41507517989416259</v>
      </c>
      <c r="V353" s="140">
        <f t="shared" si="154"/>
        <v>0.5140691352145097</v>
      </c>
      <c r="W353" s="353">
        <f t="shared" si="162"/>
        <v>-36814005.79999999</v>
      </c>
      <c r="X353" s="353">
        <f t="shared" si="163"/>
        <v>-113723541.39999999</v>
      </c>
      <c r="Y353" s="353">
        <f t="shared" si="164"/>
        <v>-196426.63999999998</v>
      </c>
      <c r="Z353" s="30">
        <f t="shared" si="155"/>
        <v>6.2122784870149479</v>
      </c>
      <c r="AA353" s="358">
        <f t="shared" si="156"/>
        <v>15.500985942139449</v>
      </c>
      <c r="AB353" s="358">
        <f t="shared" si="157"/>
        <v>7.795635988411318</v>
      </c>
      <c r="AC353" s="358">
        <f t="shared" si="158"/>
        <v>24.027520493943186</v>
      </c>
      <c r="AD353" s="358">
        <f t="shared" si="159"/>
        <v>55.694415745964577</v>
      </c>
      <c r="AE353" s="358">
        <f t="shared" si="160"/>
        <v>27.771333239078185</v>
      </c>
      <c r="AF353" s="140">
        <f t="shared" si="165"/>
        <v>0.5140691352145097</v>
      </c>
      <c r="AG353" s="140">
        <f t="shared" si="170"/>
        <v>39.615567805693132</v>
      </c>
      <c r="AH353" s="140">
        <f t="shared" si="170"/>
        <v>50.531460896990865</v>
      </c>
      <c r="AI353" s="140">
        <f t="shared" si="170"/>
        <v>41.420741586329001</v>
      </c>
      <c r="AJ353" s="361">
        <f t="shared" si="171"/>
        <v>53.448611247271451</v>
      </c>
      <c r="AK353" s="380" t="str">
        <f t="shared" si="166"/>
        <v>Item(1040101001,2969166)
Item(1040302001,3045214)
Item(1040410001,12953)</v>
      </c>
      <c r="AL353" s="359"/>
    </row>
    <row r="354" spans="2:38" x14ac:dyDescent="0.3">
      <c r="B354" s="5">
        <f t="shared" si="172"/>
        <v>273</v>
      </c>
      <c r="C354" s="5">
        <v>4</v>
      </c>
      <c r="D354" s="5">
        <f>VLOOKUP(B354,'DB-캐릭터별 스테이지 매칭'!$E$3:$F$302,2,0)</f>
        <v>1457</v>
      </c>
      <c r="E354" s="5">
        <f>VLOOKUP(D354,'DB-방치 재화'!$B$3:$I$1698,5,0)</f>
        <v>1064</v>
      </c>
      <c r="F354" s="5">
        <f>VLOOKUP(D354,'DB-방치 재화'!$B$3:$I$1698,6,0)</f>
        <v>1418</v>
      </c>
      <c r="G354" s="355">
        <f>VLOOKUP(D354,'DB-방치 재화'!$B$3:$I$1698,7,0)</f>
        <v>4.9118055555555555</v>
      </c>
      <c r="H354" s="5">
        <f>INT(VLOOKUP(B354,'주요 재화 수급처 관리'!$C$269:$Q$329,15,0))</f>
        <v>5926007</v>
      </c>
      <c r="I354" s="5">
        <f>INT(VLOOKUP(B354,'주요 재화 수급처 관리'!$C$331:$Q$630,15,0))</f>
        <v>7336536</v>
      </c>
      <c r="J354" s="5">
        <f>INT(VLOOKUP(B354,'주요 재화 수급처 관리'!$C$632:$Q$931,15,0))</f>
        <v>25197</v>
      </c>
      <c r="K354" s="356">
        <f t="shared" si="167"/>
        <v>2969166</v>
      </c>
      <c r="L354" s="5">
        <f t="shared" si="147"/>
        <v>1</v>
      </c>
      <c r="M354" s="140">
        <f t="shared" si="161"/>
        <v>0.50103990764776352</v>
      </c>
      <c r="N354" s="357">
        <f t="shared" si="168"/>
        <v>3045214</v>
      </c>
      <c r="O354" s="189" t="str">
        <f t="shared" si="148"/>
        <v>1</v>
      </c>
      <c r="P354" s="140">
        <f t="shared" si="149"/>
        <v>0.41507517989416259</v>
      </c>
      <c r="Q354" s="357">
        <f t="shared" si="169"/>
        <v>12953</v>
      </c>
      <c r="R354" s="189" t="str">
        <f t="shared" si="150"/>
        <v>1</v>
      </c>
      <c r="S354" s="30">
        <f t="shared" si="151"/>
        <v>0.5140691352145097</v>
      </c>
      <c r="T354" s="140">
        <f t="shared" si="152"/>
        <v>0.50103990764776352</v>
      </c>
      <c r="U354" s="140">
        <f t="shared" si="153"/>
        <v>0.41507517989416259</v>
      </c>
      <c r="V354" s="140">
        <f t="shared" si="154"/>
        <v>0.5140691352145097</v>
      </c>
      <c r="W354" s="353">
        <f t="shared" si="162"/>
        <v>-38597970.399999991</v>
      </c>
      <c r="X354" s="353">
        <f t="shared" si="163"/>
        <v>-115301448.19999999</v>
      </c>
      <c r="Y354" s="353">
        <f t="shared" si="164"/>
        <v>-204340.24</v>
      </c>
      <c r="Z354" s="30">
        <f t="shared" si="155"/>
        <v>6.5133183946627113</v>
      </c>
      <c r="AA354" s="358">
        <f t="shared" si="156"/>
        <v>15.716061122033611</v>
      </c>
      <c r="AB354" s="358">
        <f t="shared" si="157"/>
        <v>8.1097051236258277</v>
      </c>
      <c r="AC354" s="358">
        <f t="shared" si="158"/>
        <v>25.191866645781111</v>
      </c>
      <c r="AD354" s="358">
        <f t="shared" si="159"/>
        <v>56.467172171289761</v>
      </c>
      <c r="AE354" s="358">
        <f t="shared" si="160"/>
        <v>28.89017955605825</v>
      </c>
      <c r="AF354" s="140">
        <f t="shared" si="165"/>
        <v>0.5140691352145097</v>
      </c>
      <c r="AG354" s="140">
        <f t="shared" si="170"/>
        <v>40.116607713340898</v>
      </c>
      <c r="AH354" s="140">
        <f t="shared" si="170"/>
        <v>50.946536076885025</v>
      </c>
      <c r="AI354" s="140">
        <f t="shared" si="170"/>
        <v>41.934810721543514</v>
      </c>
      <c r="AJ354" s="361">
        <f t="shared" si="171"/>
        <v>53.962680382485964</v>
      </c>
      <c r="AK354" s="380" t="str">
        <f t="shared" si="166"/>
        <v>Item(1040101001,2969166)
Item(1040302001,3045214)
Item(1040410001,12953)</v>
      </c>
      <c r="AL354" s="359"/>
    </row>
    <row r="355" spans="2:38" x14ac:dyDescent="0.3">
      <c r="B355" s="5">
        <f t="shared" si="172"/>
        <v>273</v>
      </c>
      <c r="C355" s="5">
        <v>5</v>
      </c>
      <c r="D355" s="5">
        <f>VLOOKUP(B355,'DB-캐릭터별 스테이지 매칭'!$E$3:$F$302,2,0)</f>
        <v>1457</v>
      </c>
      <c r="E355" s="5">
        <f>VLOOKUP(D355,'DB-방치 재화'!$B$3:$I$1698,5,0)</f>
        <v>1064</v>
      </c>
      <c r="F355" s="5">
        <f>VLOOKUP(D355,'DB-방치 재화'!$B$3:$I$1698,6,0)</f>
        <v>1418</v>
      </c>
      <c r="G355" s="355">
        <f>VLOOKUP(D355,'DB-방치 재화'!$B$3:$I$1698,7,0)</f>
        <v>4.9118055555555555</v>
      </c>
      <c r="H355" s="5">
        <f>INT(VLOOKUP(B355,'주요 재화 수급처 관리'!$C$269:$Q$329,15,0))</f>
        <v>5926007</v>
      </c>
      <c r="I355" s="5">
        <f>INT(VLOOKUP(B355,'주요 재화 수급처 관리'!$C$331:$Q$630,15,0))</f>
        <v>7336536</v>
      </c>
      <c r="J355" s="5">
        <f>INT(VLOOKUP(B355,'주요 재화 수급처 관리'!$C$632:$Q$931,15,0))</f>
        <v>25197</v>
      </c>
      <c r="K355" s="356">
        <f t="shared" si="167"/>
        <v>2969166</v>
      </c>
      <c r="L355" s="5">
        <f t="shared" si="147"/>
        <v>1</v>
      </c>
      <c r="M355" s="140">
        <f t="shared" si="161"/>
        <v>0.50103990764776352</v>
      </c>
      <c r="N355" s="357">
        <f t="shared" si="168"/>
        <v>3045214</v>
      </c>
      <c r="O355" s="189" t="str">
        <f t="shared" si="148"/>
        <v>1</v>
      </c>
      <c r="P355" s="140">
        <f t="shared" si="149"/>
        <v>0.41507517989416259</v>
      </c>
      <c r="Q355" s="357">
        <f t="shared" si="169"/>
        <v>12953</v>
      </c>
      <c r="R355" s="189" t="str">
        <f t="shared" si="150"/>
        <v>1</v>
      </c>
      <c r="S355" s="30">
        <f t="shared" si="151"/>
        <v>0.5140691352145097</v>
      </c>
      <c r="T355" s="140">
        <f t="shared" si="152"/>
        <v>0.50103990764776352</v>
      </c>
      <c r="U355" s="140">
        <f t="shared" si="153"/>
        <v>0.41507517989416259</v>
      </c>
      <c r="V355" s="140">
        <f t="shared" si="154"/>
        <v>0.5140691352145097</v>
      </c>
      <c r="W355" s="353">
        <f t="shared" si="162"/>
        <v>-40381934.999999993</v>
      </c>
      <c r="X355" s="353">
        <f t="shared" si="163"/>
        <v>-116879354.99999999</v>
      </c>
      <c r="Y355" s="353">
        <f t="shared" si="164"/>
        <v>-212253.84</v>
      </c>
      <c r="Z355" s="30">
        <f t="shared" si="155"/>
        <v>6.8143583023104757</v>
      </c>
      <c r="AA355" s="358">
        <f t="shared" si="156"/>
        <v>15.931136301927774</v>
      </c>
      <c r="AB355" s="358">
        <f t="shared" si="157"/>
        <v>8.4237742588403375</v>
      </c>
      <c r="AC355" s="358">
        <f t="shared" si="158"/>
        <v>26.35621279761904</v>
      </c>
      <c r="AD355" s="358">
        <f t="shared" si="159"/>
        <v>57.239928596614945</v>
      </c>
      <c r="AE355" s="358">
        <f t="shared" si="160"/>
        <v>30.009025873038315</v>
      </c>
      <c r="AF355" s="140">
        <f t="shared" si="165"/>
        <v>0.5140691352145097</v>
      </c>
      <c r="AG355" s="140">
        <f t="shared" si="170"/>
        <v>40.617647620988663</v>
      </c>
      <c r="AH355" s="140">
        <f t="shared" si="170"/>
        <v>51.361611256779184</v>
      </c>
      <c r="AI355" s="140">
        <f t="shared" si="170"/>
        <v>42.448879856758026</v>
      </c>
      <c r="AJ355" s="361">
        <f t="shared" si="171"/>
        <v>54.476749517700476</v>
      </c>
      <c r="AK355" s="380" t="str">
        <f t="shared" si="166"/>
        <v>Item(1040101001,2969166)
Item(1040302001,3045214)
Item(1040410001,12953)</v>
      </c>
      <c r="AL355" s="359"/>
    </row>
    <row r="356" spans="2:38" x14ac:dyDescent="0.3">
      <c r="B356" s="5">
        <f t="shared" si="172"/>
        <v>274</v>
      </c>
      <c r="C356" s="5">
        <v>1</v>
      </c>
      <c r="D356" s="5">
        <f>VLOOKUP(B356,'DB-캐릭터별 스테이지 매칭'!$E$3:$F$302,2,0)</f>
        <v>1466</v>
      </c>
      <c r="E356" s="5">
        <f>VLOOKUP(D356,'DB-방치 재화'!$B$3:$I$1698,5,0)</f>
        <v>1070</v>
      </c>
      <c r="F356" s="5">
        <f>VLOOKUP(D356,'DB-방치 재화'!$B$3:$I$1698,6,0)</f>
        <v>1427</v>
      </c>
      <c r="G356" s="355">
        <f>VLOOKUP(D356,'DB-방치 재화'!$B$3:$I$1698,7,0)</f>
        <v>4.9298611111111112</v>
      </c>
      <c r="H356" s="5">
        <f>INT(VLOOKUP(B356,'주요 재화 수급처 관리'!$C$269:$Q$329,15,0))</f>
        <v>5955375</v>
      </c>
      <c r="I356" s="5">
        <f>INT(VLOOKUP(B356,'주요 재화 수급처 관리'!$C$331:$Q$630,15,0))</f>
        <v>7380587</v>
      </c>
      <c r="J356" s="5">
        <f>INT(VLOOKUP(B356,'주요 재화 수급처 관리'!$C$632:$Q$931,15,0))</f>
        <v>25283</v>
      </c>
      <c r="K356" s="356">
        <f t="shared" si="167"/>
        <v>2972136</v>
      </c>
      <c r="L356" s="5">
        <f t="shared" si="147"/>
        <v>1.0009999999999999</v>
      </c>
      <c r="M356" s="140">
        <f t="shared" si="161"/>
        <v>0.49906781688810531</v>
      </c>
      <c r="N356" s="357">
        <f t="shared" si="168"/>
        <v>3048260</v>
      </c>
      <c r="O356" s="189">
        <f t="shared" si="148"/>
        <v>1.0009999999999999</v>
      </c>
      <c r="P356" s="140">
        <f t="shared" si="149"/>
        <v>0.4130105098686595</v>
      </c>
      <c r="Q356" s="357">
        <f t="shared" si="169"/>
        <v>13601</v>
      </c>
      <c r="R356" s="189">
        <f t="shared" si="150"/>
        <v>1.05</v>
      </c>
      <c r="S356" s="30">
        <f t="shared" si="151"/>
        <v>0.53795040145552342</v>
      </c>
      <c r="T356" s="140">
        <f t="shared" si="152"/>
        <v>0.49906781688810531</v>
      </c>
      <c r="U356" s="140">
        <f t="shared" si="153"/>
        <v>0.4130105098686595</v>
      </c>
      <c r="V356" s="140">
        <f t="shared" si="154"/>
        <v>0.53795040145552342</v>
      </c>
      <c r="W356" s="353">
        <f t="shared" si="162"/>
        <v>-42162995.999999993</v>
      </c>
      <c r="X356" s="353">
        <f t="shared" si="163"/>
        <v>-118451497.59999998</v>
      </c>
      <c r="Y356" s="353">
        <f t="shared" si="164"/>
        <v>-220798.24</v>
      </c>
      <c r="Z356" s="30">
        <f t="shared" si="155"/>
        <v>7.0798221774447443</v>
      </c>
      <c r="AA356" s="358">
        <f t="shared" si="156"/>
        <v>16.049061897109265</v>
      </c>
      <c r="AB356" s="358">
        <f t="shared" si="157"/>
        <v>8.7330712336352487</v>
      </c>
      <c r="AC356" s="358">
        <f t="shared" si="158"/>
        <v>27.364353582554511</v>
      </c>
      <c r="AD356" s="358">
        <f t="shared" si="159"/>
        <v>57.643997508370305</v>
      </c>
      <c r="AE356" s="358">
        <f t="shared" si="160"/>
        <v>31.102724327370051</v>
      </c>
      <c r="AF356" s="140">
        <f t="shared" si="165"/>
        <v>0.53795040145552342</v>
      </c>
      <c r="AG356" s="140">
        <f t="shared" si="170"/>
        <v>41.116715437876771</v>
      </c>
      <c r="AH356" s="140">
        <f t="shared" si="170"/>
        <v>51.774621766647847</v>
      </c>
      <c r="AI356" s="140">
        <f t="shared" si="170"/>
        <v>42.986830258213551</v>
      </c>
      <c r="AJ356" s="361">
        <f t="shared" si="171"/>
        <v>55.014699919156001</v>
      </c>
      <c r="AK356" s="380" t="str">
        <f t="shared" si="166"/>
        <v>Item(1040101001,2972136)
Item(1040302001,3048260)
Item(1040410001,13601)</v>
      </c>
      <c r="AL356" s="359"/>
    </row>
    <row r="357" spans="2:38" x14ac:dyDescent="0.3">
      <c r="B357" s="5">
        <f t="shared" si="172"/>
        <v>274</v>
      </c>
      <c r="C357" s="5">
        <v>2</v>
      </c>
      <c r="D357" s="5">
        <f>VLOOKUP(B357,'DB-캐릭터별 스테이지 매칭'!$E$3:$F$302,2,0)</f>
        <v>1466</v>
      </c>
      <c r="E357" s="5">
        <f>VLOOKUP(D357,'DB-방치 재화'!$B$3:$I$1698,5,0)</f>
        <v>1070</v>
      </c>
      <c r="F357" s="5">
        <f>VLOOKUP(D357,'DB-방치 재화'!$B$3:$I$1698,6,0)</f>
        <v>1427</v>
      </c>
      <c r="G357" s="355">
        <f>VLOOKUP(D357,'DB-방치 재화'!$B$3:$I$1698,7,0)</f>
        <v>4.9298611111111112</v>
      </c>
      <c r="H357" s="5">
        <f>INT(VLOOKUP(B357,'주요 재화 수급처 관리'!$C$269:$Q$329,15,0))</f>
        <v>5955375</v>
      </c>
      <c r="I357" s="5">
        <f>INT(VLOOKUP(B357,'주요 재화 수급처 관리'!$C$331:$Q$630,15,0))</f>
        <v>7380587</v>
      </c>
      <c r="J357" s="5">
        <f>INT(VLOOKUP(B357,'주요 재화 수급처 관리'!$C$632:$Q$931,15,0))</f>
        <v>25283</v>
      </c>
      <c r="K357" s="356">
        <f t="shared" si="167"/>
        <v>2972136</v>
      </c>
      <c r="L357" s="5">
        <f t="shared" si="147"/>
        <v>1</v>
      </c>
      <c r="M357" s="140">
        <f t="shared" si="161"/>
        <v>0.49906781688810531</v>
      </c>
      <c r="N357" s="357">
        <f t="shared" si="168"/>
        <v>3048260</v>
      </c>
      <c r="O357" s="189" t="str">
        <f t="shared" si="148"/>
        <v>1</v>
      </c>
      <c r="P357" s="140">
        <f t="shared" si="149"/>
        <v>0.4130105098686595</v>
      </c>
      <c r="Q357" s="357">
        <f t="shared" si="169"/>
        <v>13601</v>
      </c>
      <c r="R357" s="189" t="str">
        <f t="shared" si="150"/>
        <v>1</v>
      </c>
      <c r="S357" s="30">
        <f t="shared" si="151"/>
        <v>0.53795040145552342</v>
      </c>
      <c r="T357" s="140">
        <f t="shared" si="152"/>
        <v>0.49906781688810531</v>
      </c>
      <c r="U357" s="140">
        <f t="shared" si="153"/>
        <v>0.4130105098686595</v>
      </c>
      <c r="V357" s="140">
        <f t="shared" si="154"/>
        <v>0.53795040145552342</v>
      </c>
      <c r="W357" s="353">
        <f t="shared" si="162"/>
        <v>-43944056.999999993</v>
      </c>
      <c r="X357" s="353">
        <f t="shared" si="163"/>
        <v>-120023640.19999997</v>
      </c>
      <c r="Y357" s="353">
        <f t="shared" si="164"/>
        <v>-229342.63999999998</v>
      </c>
      <c r="Z357" s="30">
        <f t="shared" si="155"/>
        <v>7.378889994332849</v>
      </c>
      <c r="AA357" s="358">
        <f t="shared" si="156"/>
        <v>16.262072406977925</v>
      </c>
      <c r="AB357" s="358">
        <f t="shared" si="157"/>
        <v>9.0710216350907711</v>
      </c>
      <c r="AC357" s="358">
        <f t="shared" si="158"/>
        <v>28.520286214953266</v>
      </c>
      <c r="AD357" s="358">
        <f t="shared" si="159"/>
        <v>58.409075079810002</v>
      </c>
      <c r="AE357" s="358">
        <f t="shared" si="160"/>
        <v>32.306330469080152</v>
      </c>
      <c r="AF357" s="140">
        <f t="shared" si="165"/>
        <v>0.53795040145552342</v>
      </c>
      <c r="AG357" s="140">
        <f t="shared" si="170"/>
        <v>41.615783254764878</v>
      </c>
      <c r="AH357" s="140">
        <f t="shared" si="170"/>
        <v>52.18763227651651</v>
      </c>
      <c r="AI357" s="140">
        <f t="shared" si="170"/>
        <v>43.524780659669076</v>
      </c>
      <c r="AJ357" s="361">
        <f t="shared" si="171"/>
        <v>55.552650320611527</v>
      </c>
      <c r="AK357" s="380" t="str">
        <f t="shared" si="166"/>
        <v>Item(1040101001,2972136)
Item(1040302001,3048260)
Item(1040410001,13601)</v>
      </c>
      <c r="AL357" s="359"/>
    </row>
    <row r="358" spans="2:38" x14ac:dyDescent="0.3">
      <c r="B358" s="5">
        <f t="shared" si="172"/>
        <v>274</v>
      </c>
      <c r="C358" s="5">
        <v>3</v>
      </c>
      <c r="D358" s="5">
        <f>VLOOKUP(B358,'DB-캐릭터별 스테이지 매칭'!$E$3:$F$302,2,0)</f>
        <v>1466</v>
      </c>
      <c r="E358" s="5">
        <f>VLOOKUP(D358,'DB-방치 재화'!$B$3:$I$1698,5,0)</f>
        <v>1070</v>
      </c>
      <c r="F358" s="5">
        <f>VLOOKUP(D358,'DB-방치 재화'!$B$3:$I$1698,6,0)</f>
        <v>1427</v>
      </c>
      <c r="G358" s="355">
        <f>VLOOKUP(D358,'DB-방치 재화'!$B$3:$I$1698,7,0)</f>
        <v>4.9298611111111112</v>
      </c>
      <c r="H358" s="5">
        <f>INT(VLOOKUP(B358,'주요 재화 수급처 관리'!$C$269:$Q$329,15,0))</f>
        <v>5955375</v>
      </c>
      <c r="I358" s="5">
        <f>INT(VLOOKUP(B358,'주요 재화 수급처 관리'!$C$331:$Q$630,15,0))</f>
        <v>7380587</v>
      </c>
      <c r="J358" s="5">
        <f>INT(VLOOKUP(B358,'주요 재화 수급처 관리'!$C$632:$Q$931,15,0))</f>
        <v>25283</v>
      </c>
      <c r="K358" s="356">
        <f t="shared" si="167"/>
        <v>2972136</v>
      </c>
      <c r="L358" s="5">
        <f t="shared" si="147"/>
        <v>1</v>
      </c>
      <c r="M358" s="140">
        <f t="shared" si="161"/>
        <v>0.49906781688810531</v>
      </c>
      <c r="N358" s="357">
        <f t="shared" si="168"/>
        <v>3048260</v>
      </c>
      <c r="O358" s="189" t="str">
        <f t="shared" si="148"/>
        <v>1</v>
      </c>
      <c r="P358" s="140">
        <f t="shared" si="149"/>
        <v>0.4130105098686595</v>
      </c>
      <c r="Q358" s="357">
        <f t="shared" si="169"/>
        <v>13601</v>
      </c>
      <c r="R358" s="189" t="str">
        <f t="shared" si="150"/>
        <v>1</v>
      </c>
      <c r="S358" s="30">
        <f t="shared" si="151"/>
        <v>0.53795040145552342</v>
      </c>
      <c r="T358" s="140">
        <f t="shared" si="152"/>
        <v>0.49906781688810531</v>
      </c>
      <c r="U358" s="140">
        <f t="shared" si="153"/>
        <v>0.4130105098686595</v>
      </c>
      <c r="V358" s="140">
        <f t="shared" si="154"/>
        <v>0.53795040145552342</v>
      </c>
      <c r="W358" s="353">
        <f t="shared" si="162"/>
        <v>-45725117.999999993</v>
      </c>
      <c r="X358" s="353">
        <f t="shared" si="163"/>
        <v>-121595782.79999997</v>
      </c>
      <c r="Y358" s="353">
        <f t="shared" si="164"/>
        <v>-237887.03999999998</v>
      </c>
      <c r="Z358" s="30">
        <f t="shared" si="155"/>
        <v>7.6779578112209546</v>
      </c>
      <c r="AA358" s="358">
        <f t="shared" si="156"/>
        <v>16.475082916846581</v>
      </c>
      <c r="AB358" s="358">
        <f t="shared" si="157"/>
        <v>9.4089720365462952</v>
      </c>
      <c r="AC358" s="358">
        <f t="shared" si="158"/>
        <v>29.676218847352018</v>
      </c>
      <c r="AD358" s="358">
        <f t="shared" si="159"/>
        <v>59.174152651249692</v>
      </c>
      <c r="AE358" s="358">
        <f t="shared" si="160"/>
        <v>33.509936610790248</v>
      </c>
      <c r="AF358" s="140">
        <f t="shared" si="165"/>
        <v>0.53795040145552342</v>
      </c>
      <c r="AG358" s="140">
        <f t="shared" si="170"/>
        <v>42.114851071652986</v>
      </c>
      <c r="AH358" s="140">
        <f t="shared" si="170"/>
        <v>52.600642786385173</v>
      </c>
      <c r="AI358" s="140">
        <f t="shared" si="170"/>
        <v>44.062731061124602</v>
      </c>
      <c r="AJ358" s="361">
        <f t="shared" si="171"/>
        <v>56.090600722067052</v>
      </c>
      <c r="AK358" s="380" t="str">
        <f t="shared" si="166"/>
        <v>Item(1040101001,2972136)
Item(1040302001,3048260)
Item(1040410001,13601)</v>
      </c>
      <c r="AL358" s="359"/>
    </row>
    <row r="359" spans="2:38" x14ac:dyDescent="0.3">
      <c r="B359" s="5">
        <f t="shared" si="172"/>
        <v>274</v>
      </c>
      <c r="C359" s="5">
        <v>4</v>
      </c>
      <c r="D359" s="5">
        <f>VLOOKUP(B359,'DB-캐릭터별 스테이지 매칭'!$E$3:$F$302,2,0)</f>
        <v>1466</v>
      </c>
      <c r="E359" s="5">
        <f>VLOOKUP(D359,'DB-방치 재화'!$B$3:$I$1698,5,0)</f>
        <v>1070</v>
      </c>
      <c r="F359" s="5">
        <f>VLOOKUP(D359,'DB-방치 재화'!$B$3:$I$1698,6,0)</f>
        <v>1427</v>
      </c>
      <c r="G359" s="355">
        <f>VLOOKUP(D359,'DB-방치 재화'!$B$3:$I$1698,7,0)</f>
        <v>4.9298611111111112</v>
      </c>
      <c r="H359" s="5">
        <f>INT(VLOOKUP(B359,'주요 재화 수급처 관리'!$C$269:$Q$329,15,0))</f>
        <v>5955375</v>
      </c>
      <c r="I359" s="5">
        <f>INT(VLOOKUP(B359,'주요 재화 수급처 관리'!$C$331:$Q$630,15,0))</f>
        <v>7380587</v>
      </c>
      <c r="J359" s="5">
        <f>INT(VLOOKUP(B359,'주요 재화 수급처 관리'!$C$632:$Q$931,15,0))</f>
        <v>25283</v>
      </c>
      <c r="K359" s="356">
        <f t="shared" si="167"/>
        <v>2972136</v>
      </c>
      <c r="L359" s="5">
        <f t="shared" si="147"/>
        <v>1</v>
      </c>
      <c r="M359" s="140">
        <f t="shared" si="161"/>
        <v>0.49906781688810531</v>
      </c>
      <c r="N359" s="357">
        <f t="shared" si="168"/>
        <v>3048260</v>
      </c>
      <c r="O359" s="189" t="str">
        <f t="shared" si="148"/>
        <v>1</v>
      </c>
      <c r="P359" s="140">
        <f t="shared" si="149"/>
        <v>0.4130105098686595</v>
      </c>
      <c r="Q359" s="357">
        <f t="shared" si="169"/>
        <v>13601</v>
      </c>
      <c r="R359" s="189" t="str">
        <f t="shared" si="150"/>
        <v>1</v>
      </c>
      <c r="S359" s="30">
        <f t="shared" si="151"/>
        <v>0.53795040145552342</v>
      </c>
      <c r="T359" s="140">
        <f t="shared" si="152"/>
        <v>0.49906781688810531</v>
      </c>
      <c r="U359" s="140">
        <f t="shared" si="153"/>
        <v>0.4130105098686595</v>
      </c>
      <c r="V359" s="140">
        <f t="shared" si="154"/>
        <v>0.53795040145552342</v>
      </c>
      <c r="W359" s="353">
        <f t="shared" si="162"/>
        <v>-47506178.999999993</v>
      </c>
      <c r="X359" s="353">
        <f t="shared" si="163"/>
        <v>-123167925.39999996</v>
      </c>
      <c r="Y359" s="353">
        <f t="shared" si="164"/>
        <v>-246431.43999999997</v>
      </c>
      <c r="Z359" s="30">
        <f t="shared" si="155"/>
        <v>7.9770256281090601</v>
      </c>
      <c r="AA359" s="358">
        <f t="shared" si="156"/>
        <v>16.688093426715241</v>
      </c>
      <c r="AB359" s="358">
        <f t="shared" si="157"/>
        <v>9.7469224380018176</v>
      </c>
      <c r="AC359" s="358">
        <f t="shared" si="158"/>
        <v>30.832151479750777</v>
      </c>
      <c r="AD359" s="358">
        <f t="shared" si="159"/>
        <v>59.939230222689389</v>
      </c>
      <c r="AE359" s="358">
        <f t="shared" si="160"/>
        <v>34.713542752500345</v>
      </c>
      <c r="AF359" s="140">
        <f t="shared" si="165"/>
        <v>0.53795040145552342</v>
      </c>
      <c r="AG359" s="140">
        <f t="shared" si="170"/>
        <v>42.613918888541093</v>
      </c>
      <c r="AH359" s="140">
        <f t="shared" si="170"/>
        <v>53.013653296253835</v>
      </c>
      <c r="AI359" s="140">
        <f t="shared" si="170"/>
        <v>44.600681462580127</v>
      </c>
      <c r="AJ359" s="361">
        <f t="shared" si="171"/>
        <v>56.628551123522577</v>
      </c>
      <c r="AK359" s="380" t="str">
        <f t="shared" si="166"/>
        <v>Item(1040101001,2972136)
Item(1040302001,3048260)
Item(1040410001,13601)</v>
      </c>
      <c r="AL359" s="359"/>
    </row>
    <row r="360" spans="2:38" x14ac:dyDescent="0.3">
      <c r="B360" s="5">
        <f t="shared" si="172"/>
        <v>274</v>
      </c>
      <c r="C360" s="5">
        <v>5</v>
      </c>
      <c r="D360" s="5">
        <f>VLOOKUP(B360,'DB-캐릭터별 스테이지 매칭'!$E$3:$F$302,2,0)</f>
        <v>1466</v>
      </c>
      <c r="E360" s="5">
        <f>VLOOKUP(D360,'DB-방치 재화'!$B$3:$I$1698,5,0)</f>
        <v>1070</v>
      </c>
      <c r="F360" s="5">
        <f>VLOOKUP(D360,'DB-방치 재화'!$B$3:$I$1698,6,0)</f>
        <v>1427</v>
      </c>
      <c r="G360" s="355">
        <f>VLOOKUP(D360,'DB-방치 재화'!$B$3:$I$1698,7,0)</f>
        <v>4.9298611111111112</v>
      </c>
      <c r="H360" s="5">
        <f>INT(VLOOKUP(B360,'주요 재화 수급처 관리'!$C$269:$Q$329,15,0))</f>
        <v>5955375</v>
      </c>
      <c r="I360" s="5">
        <f>INT(VLOOKUP(B360,'주요 재화 수급처 관리'!$C$331:$Q$630,15,0))</f>
        <v>7380587</v>
      </c>
      <c r="J360" s="5">
        <f>INT(VLOOKUP(B360,'주요 재화 수급처 관리'!$C$632:$Q$931,15,0))</f>
        <v>25283</v>
      </c>
      <c r="K360" s="356">
        <f t="shared" si="167"/>
        <v>2972136</v>
      </c>
      <c r="L360" s="5">
        <f t="shared" si="147"/>
        <v>1</v>
      </c>
      <c r="M360" s="140">
        <f t="shared" si="161"/>
        <v>0.49906781688810531</v>
      </c>
      <c r="N360" s="357">
        <f t="shared" si="168"/>
        <v>3048260</v>
      </c>
      <c r="O360" s="189" t="str">
        <f t="shared" si="148"/>
        <v>1</v>
      </c>
      <c r="P360" s="140">
        <f t="shared" si="149"/>
        <v>0.4130105098686595</v>
      </c>
      <c r="Q360" s="357">
        <f t="shared" si="169"/>
        <v>13601</v>
      </c>
      <c r="R360" s="189" t="str">
        <f t="shared" si="150"/>
        <v>1</v>
      </c>
      <c r="S360" s="30">
        <f t="shared" si="151"/>
        <v>0.53795040145552342</v>
      </c>
      <c r="T360" s="140">
        <f t="shared" si="152"/>
        <v>0.49906781688810531</v>
      </c>
      <c r="U360" s="140">
        <f t="shared" si="153"/>
        <v>0.4130105098686595</v>
      </c>
      <c r="V360" s="140">
        <f t="shared" si="154"/>
        <v>0.53795040145552342</v>
      </c>
      <c r="W360" s="353">
        <f t="shared" si="162"/>
        <v>-49287239.999999993</v>
      </c>
      <c r="X360" s="353">
        <f t="shared" si="163"/>
        <v>-124740067.99999996</v>
      </c>
      <c r="Y360" s="353">
        <f t="shared" si="164"/>
        <v>-254975.83999999997</v>
      </c>
      <c r="Z360" s="30">
        <f t="shared" si="155"/>
        <v>8.2760934449971657</v>
      </c>
      <c r="AA360" s="358">
        <f t="shared" si="156"/>
        <v>16.901103936583901</v>
      </c>
      <c r="AB360" s="358">
        <f t="shared" si="157"/>
        <v>10.084872839457342</v>
      </c>
      <c r="AC360" s="358">
        <f t="shared" si="158"/>
        <v>31.988084112149529</v>
      </c>
      <c r="AD360" s="358">
        <f t="shared" si="159"/>
        <v>60.704307794129079</v>
      </c>
      <c r="AE360" s="358">
        <f t="shared" si="160"/>
        <v>35.917148894210449</v>
      </c>
      <c r="AF360" s="140">
        <f t="shared" si="165"/>
        <v>0.53795040145552342</v>
      </c>
      <c r="AG360" s="140">
        <f t="shared" si="170"/>
        <v>43.112986705429201</v>
      </c>
      <c r="AH360" s="140">
        <f t="shared" si="170"/>
        <v>53.426663806122498</v>
      </c>
      <c r="AI360" s="140">
        <f t="shared" si="170"/>
        <v>45.138631864035652</v>
      </c>
      <c r="AJ360" s="361">
        <f t="shared" si="171"/>
        <v>57.166501524978102</v>
      </c>
      <c r="AK360" s="380" t="str">
        <f t="shared" si="166"/>
        <v>Item(1040101001,2972136)
Item(1040302001,3048260)
Item(1040410001,13601)</v>
      </c>
      <c r="AL360" s="359"/>
    </row>
    <row r="361" spans="2:38" x14ac:dyDescent="0.3">
      <c r="B361" s="5">
        <f t="shared" si="172"/>
        <v>275</v>
      </c>
      <c r="C361" s="5">
        <v>1</v>
      </c>
      <c r="D361" s="5">
        <f>VLOOKUP(B361,'DB-캐릭터별 스테이지 매칭'!$E$3:$F$302,2,0)</f>
        <v>1474</v>
      </c>
      <c r="E361" s="5">
        <f>VLOOKUP(D361,'DB-방치 재화'!$B$3:$I$1698,5,0)</f>
        <v>1076</v>
      </c>
      <c r="F361" s="5">
        <f>VLOOKUP(D361,'DB-방치 재화'!$B$3:$I$1698,6,0)</f>
        <v>1434</v>
      </c>
      <c r="G361" s="355">
        <f>VLOOKUP(D361,'DB-방치 재화'!$B$3:$I$1698,7,0)</f>
        <v>4.9458333333333337</v>
      </c>
      <c r="H361" s="5">
        <f>INT(VLOOKUP(B361,'주요 재화 수급처 관리'!$C$269:$Q$329,15,0))</f>
        <v>5984743</v>
      </c>
      <c r="I361" s="5">
        <f>INT(VLOOKUP(B361,'주요 재화 수급처 관리'!$C$331:$Q$630,15,0))</f>
        <v>7414850</v>
      </c>
      <c r="J361" s="5">
        <f>INT(VLOOKUP(B361,'주요 재화 수급처 관리'!$C$632:$Q$931,15,0))</f>
        <v>25360</v>
      </c>
      <c r="K361" s="356">
        <f t="shared" si="167"/>
        <v>2975109</v>
      </c>
      <c r="L361" s="5">
        <f t="shared" si="147"/>
        <v>1.0009999999999999</v>
      </c>
      <c r="M361" s="140">
        <f t="shared" si="161"/>
        <v>0.49711558207261364</v>
      </c>
      <c r="N361" s="357">
        <f t="shared" si="168"/>
        <v>3051309</v>
      </c>
      <c r="O361" s="189">
        <f t="shared" si="148"/>
        <v>1.0009999999999999</v>
      </c>
      <c r="P361" s="140">
        <f t="shared" si="149"/>
        <v>0.41151324706501141</v>
      </c>
      <c r="Q361" s="357">
        <f t="shared" si="169"/>
        <v>14282</v>
      </c>
      <c r="R361" s="189">
        <f t="shared" si="150"/>
        <v>1.05</v>
      </c>
      <c r="S361" s="30">
        <f t="shared" si="151"/>
        <v>0.5631703470031546</v>
      </c>
      <c r="T361" s="140">
        <f t="shared" si="152"/>
        <v>0.49711558207261364</v>
      </c>
      <c r="U361" s="140">
        <f t="shared" si="153"/>
        <v>0.41151324706501141</v>
      </c>
      <c r="V361" s="140">
        <f t="shared" si="154"/>
        <v>0.5631703470031546</v>
      </c>
      <c r="W361" s="353">
        <f t="shared" si="162"/>
        <v>-51065400.399999991</v>
      </c>
      <c r="X361" s="353">
        <f t="shared" si="163"/>
        <v>-126308406.99999996</v>
      </c>
      <c r="Y361" s="353">
        <f t="shared" si="164"/>
        <v>-264185.83999999997</v>
      </c>
      <c r="Z361" s="30">
        <f t="shared" si="155"/>
        <v>8.5325970388369203</v>
      </c>
      <c r="AA361" s="358">
        <f t="shared" si="156"/>
        <v>17.034519511520795</v>
      </c>
      <c r="AB361" s="358">
        <f t="shared" si="157"/>
        <v>10.417422712933753</v>
      </c>
      <c r="AC361" s="358">
        <f t="shared" si="158"/>
        <v>32.957326776125562</v>
      </c>
      <c r="AD361" s="358">
        <f t="shared" si="159"/>
        <v>61.167483631644174</v>
      </c>
      <c r="AE361" s="358">
        <f t="shared" si="160"/>
        <v>37.094333052513328</v>
      </c>
      <c r="AF361" s="140">
        <f t="shared" si="165"/>
        <v>0.5631703470031546</v>
      </c>
      <c r="AG361" s="140">
        <f t="shared" si="170"/>
        <v>43.610102287501817</v>
      </c>
      <c r="AH361" s="140">
        <f t="shared" si="170"/>
        <v>53.838177053187508</v>
      </c>
      <c r="AI361" s="140">
        <f t="shared" si="170"/>
        <v>45.70180221103881</v>
      </c>
      <c r="AJ361" s="361">
        <f t="shared" si="171"/>
        <v>57.729671871981253</v>
      </c>
      <c r="AK361" s="380" t="str">
        <f t="shared" si="166"/>
        <v>Item(1040101001,2975109)
Item(1040302001,3051309)
Item(1040410001,14282)</v>
      </c>
      <c r="AL361" s="359"/>
    </row>
    <row r="362" spans="2:38" x14ac:dyDescent="0.3">
      <c r="B362" s="5">
        <f t="shared" si="172"/>
        <v>275</v>
      </c>
      <c r="C362" s="5">
        <v>2</v>
      </c>
      <c r="D362" s="5">
        <f>VLOOKUP(B362,'DB-캐릭터별 스테이지 매칭'!$E$3:$F$302,2,0)</f>
        <v>1474</v>
      </c>
      <c r="E362" s="5">
        <f>VLOOKUP(D362,'DB-방치 재화'!$B$3:$I$1698,5,0)</f>
        <v>1076</v>
      </c>
      <c r="F362" s="5">
        <f>VLOOKUP(D362,'DB-방치 재화'!$B$3:$I$1698,6,0)</f>
        <v>1434</v>
      </c>
      <c r="G362" s="355">
        <f>VLOOKUP(D362,'DB-방치 재화'!$B$3:$I$1698,7,0)</f>
        <v>4.9458333333333337</v>
      </c>
      <c r="H362" s="5">
        <f>INT(VLOOKUP(B362,'주요 재화 수급처 관리'!$C$269:$Q$329,15,0))</f>
        <v>5984743</v>
      </c>
      <c r="I362" s="5">
        <f>INT(VLOOKUP(B362,'주요 재화 수급처 관리'!$C$331:$Q$630,15,0))</f>
        <v>7414850</v>
      </c>
      <c r="J362" s="5">
        <f>INT(VLOOKUP(B362,'주요 재화 수급처 관리'!$C$632:$Q$931,15,0))</f>
        <v>25360</v>
      </c>
      <c r="K362" s="356">
        <f t="shared" si="167"/>
        <v>2975109</v>
      </c>
      <c r="L362" s="5">
        <f t="shared" si="147"/>
        <v>1</v>
      </c>
      <c r="M362" s="140">
        <f t="shared" si="161"/>
        <v>0.49711558207261364</v>
      </c>
      <c r="N362" s="357">
        <f t="shared" si="168"/>
        <v>3051309</v>
      </c>
      <c r="O362" s="189" t="str">
        <f t="shared" si="148"/>
        <v>1</v>
      </c>
      <c r="P362" s="140">
        <f t="shared" si="149"/>
        <v>0.41151324706501141</v>
      </c>
      <c r="Q362" s="357">
        <f t="shared" si="169"/>
        <v>14282</v>
      </c>
      <c r="R362" s="189" t="str">
        <f t="shared" si="150"/>
        <v>1</v>
      </c>
      <c r="S362" s="30">
        <f t="shared" si="151"/>
        <v>0.5631703470031546</v>
      </c>
      <c r="T362" s="140">
        <f t="shared" si="152"/>
        <v>0.49711558207261364</v>
      </c>
      <c r="U362" s="140">
        <f t="shared" si="153"/>
        <v>0.41151324706501141</v>
      </c>
      <c r="V362" s="140">
        <f t="shared" si="154"/>
        <v>0.5631703470031546</v>
      </c>
      <c r="W362" s="353">
        <f t="shared" si="162"/>
        <v>-52843560.79999999</v>
      </c>
      <c r="X362" s="353">
        <f t="shared" si="163"/>
        <v>-127876745.99999996</v>
      </c>
      <c r="Y362" s="353">
        <f t="shared" si="164"/>
        <v>-273395.83999999997</v>
      </c>
      <c r="Z362" s="30">
        <f t="shared" si="155"/>
        <v>8.8297126209095342</v>
      </c>
      <c r="AA362" s="358">
        <f t="shared" si="156"/>
        <v>17.246032758585805</v>
      </c>
      <c r="AB362" s="358">
        <f t="shared" si="157"/>
        <v>10.780593059936907</v>
      </c>
      <c r="AC362" s="358">
        <f t="shared" si="158"/>
        <v>34.104941656340351</v>
      </c>
      <c r="AD362" s="358">
        <f t="shared" si="159"/>
        <v>61.926984542073427</v>
      </c>
      <c r="AE362" s="358">
        <f t="shared" si="160"/>
        <v>38.38750912664981</v>
      </c>
      <c r="AF362" s="140">
        <f t="shared" si="165"/>
        <v>0.5631703470031546</v>
      </c>
      <c r="AG362" s="140">
        <f t="shared" si="170"/>
        <v>44.107217869574434</v>
      </c>
      <c r="AH362" s="140">
        <f t="shared" si="170"/>
        <v>54.249690300252517</v>
      </c>
      <c r="AI362" s="140">
        <f t="shared" si="170"/>
        <v>46.264972558041961</v>
      </c>
      <c r="AJ362" s="361">
        <f t="shared" si="171"/>
        <v>58.292842218984404</v>
      </c>
      <c r="AK362" s="380" t="str">
        <f t="shared" si="166"/>
        <v>Item(1040101001,2975109)
Item(1040302001,3051309)
Item(1040410001,14282)</v>
      </c>
      <c r="AL362" s="359"/>
    </row>
    <row r="363" spans="2:38" x14ac:dyDescent="0.3">
      <c r="B363" s="5">
        <f t="shared" si="172"/>
        <v>275</v>
      </c>
      <c r="C363" s="5">
        <v>3</v>
      </c>
      <c r="D363" s="5">
        <f>VLOOKUP(B363,'DB-캐릭터별 스테이지 매칭'!$E$3:$F$302,2,0)</f>
        <v>1474</v>
      </c>
      <c r="E363" s="5">
        <f>VLOOKUP(D363,'DB-방치 재화'!$B$3:$I$1698,5,0)</f>
        <v>1076</v>
      </c>
      <c r="F363" s="5">
        <f>VLOOKUP(D363,'DB-방치 재화'!$B$3:$I$1698,6,0)</f>
        <v>1434</v>
      </c>
      <c r="G363" s="355">
        <f>VLOOKUP(D363,'DB-방치 재화'!$B$3:$I$1698,7,0)</f>
        <v>4.9458333333333337</v>
      </c>
      <c r="H363" s="5">
        <f>INT(VLOOKUP(B363,'주요 재화 수급처 관리'!$C$269:$Q$329,15,0))</f>
        <v>5984743</v>
      </c>
      <c r="I363" s="5">
        <f>INT(VLOOKUP(B363,'주요 재화 수급처 관리'!$C$331:$Q$630,15,0))</f>
        <v>7414850</v>
      </c>
      <c r="J363" s="5">
        <f>INT(VLOOKUP(B363,'주요 재화 수급처 관리'!$C$632:$Q$931,15,0))</f>
        <v>25360</v>
      </c>
      <c r="K363" s="356">
        <f t="shared" si="167"/>
        <v>2975109</v>
      </c>
      <c r="L363" s="5">
        <f t="shared" si="147"/>
        <v>1</v>
      </c>
      <c r="M363" s="140">
        <f t="shared" si="161"/>
        <v>0.49711558207261364</v>
      </c>
      <c r="N363" s="357">
        <f t="shared" si="168"/>
        <v>3051309</v>
      </c>
      <c r="O363" s="189" t="str">
        <f t="shared" si="148"/>
        <v>1</v>
      </c>
      <c r="P363" s="140">
        <f t="shared" si="149"/>
        <v>0.41151324706501141</v>
      </c>
      <c r="Q363" s="357">
        <f t="shared" si="169"/>
        <v>14282</v>
      </c>
      <c r="R363" s="189" t="str">
        <f t="shared" si="150"/>
        <v>1</v>
      </c>
      <c r="S363" s="30">
        <f t="shared" si="151"/>
        <v>0.5631703470031546</v>
      </c>
      <c r="T363" s="140">
        <f t="shared" si="152"/>
        <v>0.49711558207261364</v>
      </c>
      <c r="U363" s="140">
        <f t="shared" si="153"/>
        <v>0.41151324706501141</v>
      </c>
      <c r="V363" s="140">
        <f t="shared" si="154"/>
        <v>0.5631703470031546</v>
      </c>
      <c r="W363" s="353">
        <f t="shared" si="162"/>
        <v>-54621721.199999988</v>
      </c>
      <c r="X363" s="353">
        <f t="shared" si="163"/>
        <v>-129445084.99999996</v>
      </c>
      <c r="Y363" s="353">
        <f t="shared" si="164"/>
        <v>-282605.83999999997</v>
      </c>
      <c r="Z363" s="30">
        <f t="shared" si="155"/>
        <v>9.1268282029821481</v>
      </c>
      <c r="AA363" s="358">
        <f t="shared" si="156"/>
        <v>17.457546005650816</v>
      </c>
      <c r="AB363" s="358">
        <f t="shared" si="157"/>
        <v>11.143763406940062</v>
      </c>
      <c r="AC363" s="358">
        <f t="shared" si="158"/>
        <v>35.252556536555133</v>
      </c>
      <c r="AD363" s="358">
        <f t="shared" si="159"/>
        <v>62.686485452502694</v>
      </c>
      <c r="AE363" s="358">
        <f t="shared" si="160"/>
        <v>39.680685200786293</v>
      </c>
      <c r="AF363" s="140">
        <f t="shared" si="165"/>
        <v>0.5631703470031546</v>
      </c>
      <c r="AG363" s="140">
        <f t="shared" si="170"/>
        <v>44.604333451647051</v>
      </c>
      <c r="AH363" s="140">
        <f t="shared" si="170"/>
        <v>54.661203547317527</v>
      </c>
      <c r="AI363" s="140">
        <f t="shared" si="170"/>
        <v>46.828142905045112</v>
      </c>
      <c r="AJ363" s="361">
        <f t="shared" si="171"/>
        <v>58.856012565987555</v>
      </c>
      <c r="AK363" s="380" t="str">
        <f t="shared" si="166"/>
        <v>Item(1040101001,2975109)
Item(1040302001,3051309)
Item(1040410001,14282)</v>
      </c>
      <c r="AL363" s="359"/>
    </row>
    <row r="364" spans="2:38" x14ac:dyDescent="0.3">
      <c r="B364" s="5">
        <f t="shared" si="172"/>
        <v>275</v>
      </c>
      <c r="C364" s="5">
        <v>4</v>
      </c>
      <c r="D364" s="5">
        <f>VLOOKUP(B364,'DB-캐릭터별 스테이지 매칭'!$E$3:$F$302,2,0)</f>
        <v>1474</v>
      </c>
      <c r="E364" s="5">
        <f>VLOOKUP(D364,'DB-방치 재화'!$B$3:$I$1698,5,0)</f>
        <v>1076</v>
      </c>
      <c r="F364" s="5">
        <f>VLOOKUP(D364,'DB-방치 재화'!$B$3:$I$1698,6,0)</f>
        <v>1434</v>
      </c>
      <c r="G364" s="355">
        <f>VLOOKUP(D364,'DB-방치 재화'!$B$3:$I$1698,7,0)</f>
        <v>4.9458333333333337</v>
      </c>
      <c r="H364" s="5">
        <f>INT(VLOOKUP(B364,'주요 재화 수급처 관리'!$C$269:$Q$329,15,0))</f>
        <v>5984743</v>
      </c>
      <c r="I364" s="5">
        <f>INT(VLOOKUP(B364,'주요 재화 수급처 관리'!$C$331:$Q$630,15,0))</f>
        <v>7414850</v>
      </c>
      <c r="J364" s="5">
        <f>INT(VLOOKUP(B364,'주요 재화 수급처 관리'!$C$632:$Q$931,15,0))</f>
        <v>25360</v>
      </c>
      <c r="K364" s="356">
        <f t="shared" si="167"/>
        <v>2975109</v>
      </c>
      <c r="L364" s="5">
        <f t="shared" si="147"/>
        <v>1</v>
      </c>
      <c r="M364" s="140">
        <f t="shared" si="161"/>
        <v>0.49711558207261364</v>
      </c>
      <c r="N364" s="357">
        <f t="shared" si="168"/>
        <v>3051309</v>
      </c>
      <c r="O364" s="189" t="str">
        <f t="shared" si="148"/>
        <v>1</v>
      </c>
      <c r="P364" s="140">
        <f t="shared" si="149"/>
        <v>0.41151324706501141</v>
      </c>
      <c r="Q364" s="357">
        <f t="shared" si="169"/>
        <v>14282</v>
      </c>
      <c r="R364" s="189" t="str">
        <f t="shared" si="150"/>
        <v>1</v>
      </c>
      <c r="S364" s="30">
        <f t="shared" si="151"/>
        <v>0.5631703470031546</v>
      </c>
      <c r="T364" s="140">
        <f t="shared" si="152"/>
        <v>0.49711558207261364</v>
      </c>
      <c r="U364" s="140">
        <f t="shared" si="153"/>
        <v>0.41151324706501141</v>
      </c>
      <c r="V364" s="140">
        <f t="shared" si="154"/>
        <v>0.5631703470031546</v>
      </c>
      <c r="W364" s="353">
        <f t="shared" si="162"/>
        <v>-56399881.599999987</v>
      </c>
      <c r="X364" s="353">
        <f t="shared" si="163"/>
        <v>-131013423.99999996</v>
      </c>
      <c r="Y364" s="353">
        <f t="shared" si="164"/>
        <v>-291815.83999999997</v>
      </c>
      <c r="Z364" s="30">
        <f t="shared" si="155"/>
        <v>9.423943785054762</v>
      </c>
      <c r="AA364" s="358">
        <f t="shared" si="156"/>
        <v>17.669059252715829</v>
      </c>
      <c r="AB364" s="358">
        <f t="shared" si="157"/>
        <v>11.506933753943215</v>
      </c>
      <c r="AC364" s="358">
        <f t="shared" si="158"/>
        <v>36.400171416769922</v>
      </c>
      <c r="AD364" s="358">
        <f t="shared" si="159"/>
        <v>63.445986362931947</v>
      </c>
      <c r="AE364" s="358">
        <f t="shared" si="160"/>
        <v>40.973861274922761</v>
      </c>
      <c r="AF364" s="140">
        <f t="shared" si="165"/>
        <v>0.5631703470031546</v>
      </c>
      <c r="AG364" s="140">
        <f t="shared" si="170"/>
        <v>45.101449033719668</v>
      </c>
      <c r="AH364" s="140">
        <f t="shared" si="170"/>
        <v>55.072716794382536</v>
      </c>
      <c r="AI364" s="140">
        <f t="shared" si="170"/>
        <v>47.391313252048263</v>
      </c>
      <c r="AJ364" s="361">
        <f t="shared" si="171"/>
        <v>59.419182912990706</v>
      </c>
      <c r="AK364" s="380" t="str">
        <f t="shared" si="166"/>
        <v>Item(1040101001,2975109)
Item(1040302001,3051309)
Item(1040410001,14282)</v>
      </c>
      <c r="AL364" s="359"/>
    </row>
    <row r="365" spans="2:38" x14ac:dyDescent="0.3">
      <c r="B365" s="5">
        <f t="shared" si="172"/>
        <v>275</v>
      </c>
      <c r="C365" s="5">
        <v>5</v>
      </c>
      <c r="D365" s="5">
        <f>VLOOKUP(B365,'DB-캐릭터별 스테이지 매칭'!$E$3:$F$302,2,0)</f>
        <v>1474</v>
      </c>
      <c r="E365" s="5">
        <f>VLOOKUP(D365,'DB-방치 재화'!$B$3:$I$1698,5,0)</f>
        <v>1076</v>
      </c>
      <c r="F365" s="5">
        <f>VLOOKUP(D365,'DB-방치 재화'!$B$3:$I$1698,6,0)</f>
        <v>1434</v>
      </c>
      <c r="G365" s="355">
        <f>VLOOKUP(D365,'DB-방치 재화'!$B$3:$I$1698,7,0)</f>
        <v>4.9458333333333337</v>
      </c>
      <c r="H365" s="5">
        <f>INT(VLOOKUP(B365,'주요 재화 수급처 관리'!$C$269:$Q$329,15,0))</f>
        <v>5984743</v>
      </c>
      <c r="I365" s="5">
        <f>INT(VLOOKUP(B365,'주요 재화 수급처 관리'!$C$331:$Q$630,15,0))</f>
        <v>7414850</v>
      </c>
      <c r="J365" s="5">
        <f>INT(VLOOKUP(B365,'주요 재화 수급처 관리'!$C$632:$Q$931,15,0))</f>
        <v>25360</v>
      </c>
      <c r="K365" s="356">
        <f t="shared" si="167"/>
        <v>2975109</v>
      </c>
      <c r="L365" s="5">
        <f t="shared" si="147"/>
        <v>1</v>
      </c>
      <c r="M365" s="140">
        <f t="shared" si="161"/>
        <v>0.49711558207261364</v>
      </c>
      <c r="N365" s="357">
        <f t="shared" si="168"/>
        <v>3051309</v>
      </c>
      <c r="O365" s="189" t="str">
        <f t="shared" si="148"/>
        <v>1</v>
      </c>
      <c r="P365" s="140">
        <f t="shared" si="149"/>
        <v>0.41151324706501141</v>
      </c>
      <c r="Q365" s="357">
        <f t="shared" si="169"/>
        <v>14282</v>
      </c>
      <c r="R365" s="189" t="str">
        <f t="shared" si="150"/>
        <v>1</v>
      </c>
      <c r="S365" s="30">
        <f t="shared" si="151"/>
        <v>0.5631703470031546</v>
      </c>
      <c r="T365" s="140">
        <f t="shared" si="152"/>
        <v>0.49711558207261364</v>
      </c>
      <c r="U365" s="140">
        <f t="shared" si="153"/>
        <v>0.41151324706501141</v>
      </c>
      <c r="V365" s="140">
        <f t="shared" si="154"/>
        <v>0.5631703470031546</v>
      </c>
      <c r="W365" s="353">
        <f t="shared" si="162"/>
        <v>-58178041.999999985</v>
      </c>
      <c r="X365" s="353">
        <f t="shared" si="163"/>
        <v>-132581762.99999996</v>
      </c>
      <c r="Y365" s="353">
        <f t="shared" si="164"/>
        <v>-301025.83999999997</v>
      </c>
      <c r="Z365" s="30">
        <f t="shared" si="155"/>
        <v>9.7210593671273742</v>
      </c>
      <c r="AA365" s="358">
        <f t="shared" si="156"/>
        <v>17.88057249978084</v>
      </c>
      <c r="AB365" s="358">
        <f t="shared" si="157"/>
        <v>11.870104100946371</v>
      </c>
      <c r="AC365" s="358">
        <f t="shared" si="158"/>
        <v>37.547786296984711</v>
      </c>
      <c r="AD365" s="358">
        <f t="shared" si="159"/>
        <v>64.205487273361214</v>
      </c>
      <c r="AE365" s="358">
        <f t="shared" si="160"/>
        <v>42.267037349059244</v>
      </c>
      <c r="AF365" s="140">
        <f t="shared" si="165"/>
        <v>0.5631703470031546</v>
      </c>
      <c r="AG365" s="140">
        <f t="shared" si="170"/>
        <v>45.598564615792284</v>
      </c>
      <c r="AH365" s="140">
        <f t="shared" si="170"/>
        <v>55.484230041447546</v>
      </c>
      <c r="AI365" s="140">
        <f t="shared" si="170"/>
        <v>47.954483599051414</v>
      </c>
      <c r="AJ365" s="361">
        <f t="shared" si="171"/>
        <v>59.982353259993857</v>
      </c>
      <c r="AK365" s="380" t="str">
        <f t="shared" si="166"/>
        <v>Item(1040101001,2975109)
Item(1040302001,3051309)
Item(1040410001,14282)</v>
      </c>
      <c r="AL365" s="359"/>
    </row>
    <row r="366" spans="2:38" x14ac:dyDescent="0.3">
      <c r="B366" s="5">
        <f t="shared" si="172"/>
        <v>276</v>
      </c>
      <c r="C366" s="5">
        <v>1</v>
      </c>
      <c r="D366" s="5">
        <f>VLOOKUP(B366,'DB-캐릭터별 스테이지 매칭'!$E$3:$F$302,2,0)</f>
        <v>1483</v>
      </c>
      <c r="E366" s="5">
        <f>VLOOKUP(D366,'DB-방치 재화'!$B$3:$I$1698,5,0)</f>
        <v>1082</v>
      </c>
      <c r="F366" s="5">
        <f>VLOOKUP(D366,'DB-방치 재화'!$B$3:$I$1698,6,0)</f>
        <v>1443</v>
      </c>
      <c r="G366" s="355">
        <f>VLOOKUP(D366,'DB-방치 재화'!$B$3:$I$1698,7,0)</f>
        <v>4.9638888888888886</v>
      </c>
      <c r="H366" s="5">
        <f>INT(VLOOKUP(B366,'주요 재화 수급처 관리'!$C$269:$Q$329,15,0))</f>
        <v>6014111</v>
      </c>
      <c r="I366" s="5">
        <f>INT(VLOOKUP(B366,'주요 재화 수급처 관리'!$C$331:$Q$630,15,0))</f>
        <v>7458901</v>
      </c>
      <c r="J366" s="5">
        <f>INT(VLOOKUP(B366,'주요 재화 수급처 관리'!$C$632:$Q$931,15,0))</f>
        <v>25447</v>
      </c>
      <c r="K366" s="356">
        <f t="shared" si="167"/>
        <v>2978085</v>
      </c>
      <c r="L366" s="5">
        <f t="shared" si="147"/>
        <v>1.0009999999999999</v>
      </c>
      <c r="M366" s="140">
        <f t="shared" si="161"/>
        <v>0.4951829123207071</v>
      </c>
      <c r="N366" s="357">
        <f t="shared" si="168"/>
        <v>3054361</v>
      </c>
      <c r="O366" s="189">
        <f t="shared" si="148"/>
        <v>1.0009999999999999</v>
      </c>
      <c r="P366" s="140">
        <f t="shared" si="149"/>
        <v>0.40949209541727394</v>
      </c>
      <c r="Q366" s="357">
        <f t="shared" si="169"/>
        <v>14997</v>
      </c>
      <c r="R366" s="189">
        <f t="shared" si="150"/>
        <v>1.05</v>
      </c>
      <c r="S366" s="30">
        <f t="shared" si="151"/>
        <v>0.5893425551145518</v>
      </c>
      <c r="T366" s="140">
        <f t="shared" si="152"/>
        <v>0.4951829123207071</v>
      </c>
      <c r="U366" s="140">
        <f t="shared" si="153"/>
        <v>0.40949209541727394</v>
      </c>
      <c r="V366" s="140">
        <f t="shared" si="154"/>
        <v>0.5893425551145518</v>
      </c>
      <c r="W366" s="353">
        <f t="shared" si="162"/>
        <v>-59953304.799999982</v>
      </c>
      <c r="X366" s="353">
        <f t="shared" si="163"/>
        <v>-134144343.79999995</v>
      </c>
      <c r="Y366" s="353">
        <f t="shared" si="164"/>
        <v>-310933.43999999994</v>
      </c>
      <c r="Z366" s="30">
        <f t="shared" si="155"/>
        <v>9.9687725750322844</v>
      </c>
      <c r="AA366" s="358">
        <f t="shared" si="156"/>
        <v>17.984464976810919</v>
      </c>
      <c r="AB366" s="358">
        <f t="shared" si="157"/>
        <v>12.218864306205051</v>
      </c>
      <c r="AC366" s="358">
        <f t="shared" si="158"/>
        <v>38.478964366399659</v>
      </c>
      <c r="AD366" s="358">
        <f t="shared" si="159"/>
        <v>64.557030010779982</v>
      </c>
      <c r="AE366" s="358">
        <f t="shared" si="160"/>
        <v>43.499362059317292</v>
      </c>
      <c r="AF366" s="140">
        <f t="shared" si="165"/>
        <v>0.5893425551145518</v>
      </c>
      <c r="AG366" s="140">
        <f t="shared" si="170"/>
        <v>46.093747528112992</v>
      </c>
      <c r="AH366" s="140">
        <f t="shared" si="170"/>
        <v>55.893722136864817</v>
      </c>
      <c r="AI366" s="140">
        <f t="shared" si="170"/>
        <v>48.543826154165963</v>
      </c>
      <c r="AJ366" s="361">
        <f t="shared" si="171"/>
        <v>60.571695815108406</v>
      </c>
      <c r="AK366" s="380" t="str">
        <f t="shared" si="166"/>
        <v>Item(1040101001,2978085)
Item(1040302001,3054361)
Item(1040410001,14997)</v>
      </c>
      <c r="AL366" s="359"/>
    </row>
    <row r="367" spans="2:38" x14ac:dyDescent="0.3">
      <c r="B367" s="5">
        <f t="shared" si="172"/>
        <v>276</v>
      </c>
      <c r="C367" s="5">
        <v>2</v>
      </c>
      <c r="D367" s="5">
        <f>VLOOKUP(B367,'DB-캐릭터별 스테이지 매칭'!$E$3:$F$302,2,0)</f>
        <v>1483</v>
      </c>
      <c r="E367" s="5">
        <f>VLOOKUP(D367,'DB-방치 재화'!$B$3:$I$1698,5,0)</f>
        <v>1082</v>
      </c>
      <c r="F367" s="5">
        <f>VLOOKUP(D367,'DB-방치 재화'!$B$3:$I$1698,6,0)</f>
        <v>1443</v>
      </c>
      <c r="G367" s="355">
        <f>VLOOKUP(D367,'DB-방치 재화'!$B$3:$I$1698,7,0)</f>
        <v>4.9638888888888886</v>
      </c>
      <c r="H367" s="5">
        <f>INT(VLOOKUP(B367,'주요 재화 수급처 관리'!$C$269:$Q$329,15,0))</f>
        <v>6014111</v>
      </c>
      <c r="I367" s="5">
        <f>INT(VLOOKUP(B367,'주요 재화 수급처 관리'!$C$331:$Q$630,15,0))</f>
        <v>7458901</v>
      </c>
      <c r="J367" s="5">
        <f>INT(VLOOKUP(B367,'주요 재화 수급처 관리'!$C$632:$Q$931,15,0))</f>
        <v>25447</v>
      </c>
      <c r="K367" s="356">
        <f t="shared" si="167"/>
        <v>2978085</v>
      </c>
      <c r="L367" s="5">
        <f t="shared" si="147"/>
        <v>1</v>
      </c>
      <c r="M367" s="140">
        <f t="shared" si="161"/>
        <v>0.4951829123207071</v>
      </c>
      <c r="N367" s="357">
        <f t="shared" si="168"/>
        <v>3054361</v>
      </c>
      <c r="O367" s="189" t="str">
        <f t="shared" si="148"/>
        <v>1</v>
      </c>
      <c r="P367" s="140">
        <f t="shared" si="149"/>
        <v>0.40949209541727394</v>
      </c>
      <c r="Q367" s="357">
        <f t="shared" si="169"/>
        <v>14997</v>
      </c>
      <c r="R367" s="189" t="str">
        <f t="shared" si="150"/>
        <v>1</v>
      </c>
      <c r="S367" s="30">
        <f t="shared" si="151"/>
        <v>0.5893425551145518</v>
      </c>
      <c r="T367" s="140">
        <f t="shared" si="152"/>
        <v>0.4951829123207071</v>
      </c>
      <c r="U367" s="140">
        <f t="shared" si="153"/>
        <v>0.40949209541727394</v>
      </c>
      <c r="V367" s="140">
        <f t="shared" si="154"/>
        <v>0.5893425551145518</v>
      </c>
      <c r="W367" s="353">
        <f t="shared" si="162"/>
        <v>-61728567.599999979</v>
      </c>
      <c r="X367" s="353">
        <f t="shared" si="163"/>
        <v>-135706924.59999996</v>
      </c>
      <c r="Y367" s="353">
        <f t="shared" si="164"/>
        <v>-320841.03999999992</v>
      </c>
      <c r="Z367" s="30">
        <f t="shared" si="155"/>
        <v>10.263955487352991</v>
      </c>
      <c r="AA367" s="358">
        <f t="shared" si="156"/>
        <v>18.193957072228198</v>
      </c>
      <c r="AB367" s="358">
        <f t="shared" si="157"/>
        <v>12.608206861319603</v>
      </c>
      <c r="AC367" s="358">
        <f t="shared" si="158"/>
        <v>39.618355668515079</v>
      </c>
      <c r="AD367" s="358">
        <f t="shared" si="159"/>
        <v>65.309022772772749</v>
      </c>
      <c r="AE367" s="358">
        <f t="shared" si="160"/>
        <v>44.88542809177391</v>
      </c>
      <c r="AF367" s="140">
        <f t="shared" si="165"/>
        <v>0.5893425551145518</v>
      </c>
      <c r="AG367" s="140">
        <f t="shared" si="170"/>
        <v>46.5889304404337</v>
      </c>
      <c r="AH367" s="140">
        <f t="shared" si="170"/>
        <v>56.303214232282087</v>
      </c>
      <c r="AI367" s="140">
        <f t="shared" si="170"/>
        <v>49.133168709280511</v>
      </c>
      <c r="AJ367" s="361">
        <f t="shared" si="171"/>
        <v>61.161038370222954</v>
      </c>
      <c r="AK367" s="380" t="str">
        <f t="shared" si="166"/>
        <v>Item(1040101001,2978085)
Item(1040302001,3054361)
Item(1040410001,14997)</v>
      </c>
      <c r="AL367" s="359"/>
    </row>
    <row r="368" spans="2:38" x14ac:dyDescent="0.3">
      <c r="B368" s="5">
        <f t="shared" si="172"/>
        <v>276</v>
      </c>
      <c r="C368" s="5">
        <v>3</v>
      </c>
      <c r="D368" s="5">
        <f>VLOOKUP(B368,'DB-캐릭터별 스테이지 매칭'!$E$3:$F$302,2,0)</f>
        <v>1483</v>
      </c>
      <c r="E368" s="5">
        <f>VLOOKUP(D368,'DB-방치 재화'!$B$3:$I$1698,5,0)</f>
        <v>1082</v>
      </c>
      <c r="F368" s="5">
        <f>VLOOKUP(D368,'DB-방치 재화'!$B$3:$I$1698,6,0)</f>
        <v>1443</v>
      </c>
      <c r="G368" s="355">
        <f>VLOOKUP(D368,'DB-방치 재화'!$B$3:$I$1698,7,0)</f>
        <v>4.9638888888888886</v>
      </c>
      <c r="H368" s="5">
        <f>INT(VLOOKUP(B368,'주요 재화 수급처 관리'!$C$269:$Q$329,15,0))</f>
        <v>6014111</v>
      </c>
      <c r="I368" s="5">
        <f>INT(VLOOKUP(B368,'주요 재화 수급처 관리'!$C$331:$Q$630,15,0))</f>
        <v>7458901</v>
      </c>
      <c r="J368" s="5">
        <f>INT(VLOOKUP(B368,'주요 재화 수급처 관리'!$C$632:$Q$931,15,0))</f>
        <v>25447</v>
      </c>
      <c r="K368" s="356">
        <f t="shared" si="167"/>
        <v>2978085</v>
      </c>
      <c r="L368" s="5">
        <f t="shared" si="147"/>
        <v>1</v>
      </c>
      <c r="M368" s="140">
        <f t="shared" si="161"/>
        <v>0.4951829123207071</v>
      </c>
      <c r="N368" s="357">
        <f t="shared" si="168"/>
        <v>3054361</v>
      </c>
      <c r="O368" s="189" t="str">
        <f t="shared" si="148"/>
        <v>1</v>
      </c>
      <c r="P368" s="140">
        <f t="shared" si="149"/>
        <v>0.40949209541727394</v>
      </c>
      <c r="Q368" s="357">
        <f t="shared" si="169"/>
        <v>14997</v>
      </c>
      <c r="R368" s="189" t="str">
        <f t="shared" si="150"/>
        <v>1</v>
      </c>
      <c r="S368" s="30">
        <f t="shared" si="151"/>
        <v>0.5893425551145518</v>
      </c>
      <c r="T368" s="140">
        <f t="shared" si="152"/>
        <v>0.4951829123207071</v>
      </c>
      <c r="U368" s="140">
        <f t="shared" si="153"/>
        <v>0.40949209541727394</v>
      </c>
      <c r="V368" s="140">
        <f t="shared" si="154"/>
        <v>0.5893425551145518</v>
      </c>
      <c r="W368" s="353">
        <f t="shared" si="162"/>
        <v>-63503830.399999976</v>
      </c>
      <c r="X368" s="353">
        <f t="shared" si="163"/>
        <v>-137269505.39999998</v>
      </c>
      <c r="Y368" s="353">
        <f t="shared" si="164"/>
        <v>-330748.6399999999</v>
      </c>
      <c r="Z368" s="30">
        <f t="shared" si="155"/>
        <v>10.559138399673698</v>
      </c>
      <c r="AA368" s="358">
        <f t="shared" si="156"/>
        <v>18.403449167645473</v>
      </c>
      <c r="AB368" s="358">
        <f t="shared" si="157"/>
        <v>12.997549416434154</v>
      </c>
      <c r="AC368" s="358">
        <f t="shared" si="158"/>
        <v>40.757746970630507</v>
      </c>
      <c r="AD368" s="358">
        <f t="shared" si="159"/>
        <v>66.061015534765531</v>
      </c>
      <c r="AE368" s="358">
        <f t="shared" si="160"/>
        <v>46.271494124230543</v>
      </c>
      <c r="AF368" s="140">
        <f t="shared" si="165"/>
        <v>0.5893425551145518</v>
      </c>
      <c r="AG368" s="140">
        <f t="shared" si="170"/>
        <v>47.084113352754407</v>
      </c>
      <c r="AH368" s="140">
        <f t="shared" si="170"/>
        <v>56.712706327699358</v>
      </c>
      <c r="AI368" s="140">
        <f t="shared" si="170"/>
        <v>49.72251126439506</v>
      </c>
      <c r="AJ368" s="361">
        <f t="shared" si="171"/>
        <v>61.750380925337502</v>
      </c>
      <c r="AK368" s="380" t="str">
        <f t="shared" si="166"/>
        <v>Item(1040101001,2978085)
Item(1040302001,3054361)
Item(1040410001,14997)</v>
      </c>
      <c r="AL368" s="359"/>
    </row>
    <row r="369" spans="2:38" x14ac:dyDescent="0.3">
      <c r="B369" s="5">
        <f t="shared" si="172"/>
        <v>276</v>
      </c>
      <c r="C369" s="5">
        <v>4</v>
      </c>
      <c r="D369" s="5">
        <f>VLOOKUP(B369,'DB-캐릭터별 스테이지 매칭'!$E$3:$F$302,2,0)</f>
        <v>1483</v>
      </c>
      <c r="E369" s="5">
        <f>VLOOKUP(D369,'DB-방치 재화'!$B$3:$I$1698,5,0)</f>
        <v>1082</v>
      </c>
      <c r="F369" s="5">
        <f>VLOOKUP(D369,'DB-방치 재화'!$B$3:$I$1698,6,0)</f>
        <v>1443</v>
      </c>
      <c r="G369" s="355">
        <f>VLOOKUP(D369,'DB-방치 재화'!$B$3:$I$1698,7,0)</f>
        <v>4.9638888888888886</v>
      </c>
      <c r="H369" s="5">
        <f>INT(VLOOKUP(B369,'주요 재화 수급처 관리'!$C$269:$Q$329,15,0))</f>
        <v>6014111</v>
      </c>
      <c r="I369" s="5">
        <f>INT(VLOOKUP(B369,'주요 재화 수급처 관리'!$C$331:$Q$630,15,0))</f>
        <v>7458901</v>
      </c>
      <c r="J369" s="5">
        <f>INT(VLOOKUP(B369,'주요 재화 수급처 관리'!$C$632:$Q$931,15,0))</f>
        <v>25447</v>
      </c>
      <c r="K369" s="356">
        <f t="shared" si="167"/>
        <v>2978085</v>
      </c>
      <c r="L369" s="5">
        <f t="shared" si="147"/>
        <v>1</v>
      </c>
      <c r="M369" s="140">
        <f t="shared" si="161"/>
        <v>0.4951829123207071</v>
      </c>
      <c r="N369" s="357">
        <f t="shared" si="168"/>
        <v>3054361</v>
      </c>
      <c r="O369" s="189" t="str">
        <f t="shared" si="148"/>
        <v>1</v>
      </c>
      <c r="P369" s="140">
        <f t="shared" si="149"/>
        <v>0.40949209541727394</v>
      </c>
      <c r="Q369" s="357">
        <f t="shared" si="169"/>
        <v>14997</v>
      </c>
      <c r="R369" s="189" t="str">
        <f t="shared" si="150"/>
        <v>1</v>
      </c>
      <c r="S369" s="30">
        <f t="shared" si="151"/>
        <v>0.5893425551145518</v>
      </c>
      <c r="T369" s="140">
        <f t="shared" si="152"/>
        <v>0.4951829123207071</v>
      </c>
      <c r="U369" s="140">
        <f t="shared" si="153"/>
        <v>0.40949209541727394</v>
      </c>
      <c r="V369" s="140">
        <f t="shared" si="154"/>
        <v>0.5893425551145518</v>
      </c>
      <c r="W369" s="353">
        <f t="shared" si="162"/>
        <v>-65279093.199999973</v>
      </c>
      <c r="X369" s="353">
        <f t="shared" si="163"/>
        <v>-138832086.19999999</v>
      </c>
      <c r="Y369" s="353">
        <f t="shared" si="164"/>
        <v>-340656.23999999987</v>
      </c>
      <c r="Z369" s="30">
        <f t="shared" si="155"/>
        <v>10.854321311994404</v>
      </c>
      <c r="AA369" s="358">
        <f t="shared" si="156"/>
        <v>18.612941263062748</v>
      </c>
      <c r="AB369" s="358">
        <f t="shared" si="157"/>
        <v>13.386891971548705</v>
      </c>
      <c r="AC369" s="358">
        <f t="shared" si="158"/>
        <v>41.897138272745927</v>
      </c>
      <c r="AD369" s="358">
        <f t="shared" si="159"/>
        <v>66.813008296758284</v>
      </c>
      <c r="AE369" s="358">
        <f t="shared" si="160"/>
        <v>47.657560156687175</v>
      </c>
      <c r="AF369" s="140">
        <f t="shared" si="165"/>
        <v>0.5893425551145518</v>
      </c>
      <c r="AG369" s="140">
        <f t="shared" si="170"/>
        <v>47.579296265075115</v>
      </c>
      <c r="AH369" s="140">
        <f t="shared" si="170"/>
        <v>57.122198423116629</v>
      </c>
      <c r="AI369" s="140">
        <f t="shared" si="170"/>
        <v>50.311853819509608</v>
      </c>
      <c r="AJ369" s="361">
        <f t="shared" si="171"/>
        <v>62.339723480452051</v>
      </c>
      <c r="AK369" s="380" t="str">
        <f t="shared" si="166"/>
        <v>Item(1040101001,2978085)
Item(1040302001,3054361)
Item(1040410001,14997)</v>
      </c>
      <c r="AL369" s="359"/>
    </row>
    <row r="370" spans="2:38" x14ac:dyDescent="0.3">
      <c r="B370" s="5">
        <f t="shared" si="172"/>
        <v>276</v>
      </c>
      <c r="C370" s="5">
        <v>5</v>
      </c>
      <c r="D370" s="5">
        <f>VLOOKUP(B370,'DB-캐릭터별 스테이지 매칭'!$E$3:$F$302,2,0)</f>
        <v>1483</v>
      </c>
      <c r="E370" s="5">
        <f>VLOOKUP(D370,'DB-방치 재화'!$B$3:$I$1698,5,0)</f>
        <v>1082</v>
      </c>
      <c r="F370" s="5">
        <f>VLOOKUP(D370,'DB-방치 재화'!$B$3:$I$1698,6,0)</f>
        <v>1443</v>
      </c>
      <c r="G370" s="355">
        <f>VLOOKUP(D370,'DB-방치 재화'!$B$3:$I$1698,7,0)</f>
        <v>4.9638888888888886</v>
      </c>
      <c r="H370" s="5">
        <f>INT(VLOOKUP(B370,'주요 재화 수급처 관리'!$C$269:$Q$329,15,0))</f>
        <v>6014111</v>
      </c>
      <c r="I370" s="5">
        <f>INT(VLOOKUP(B370,'주요 재화 수급처 관리'!$C$331:$Q$630,15,0))</f>
        <v>7458901</v>
      </c>
      <c r="J370" s="5">
        <f>INT(VLOOKUP(B370,'주요 재화 수급처 관리'!$C$632:$Q$931,15,0))</f>
        <v>25447</v>
      </c>
      <c r="K370" s="356">
        <f t="shared" si="167"/>
        <v>2978085</v>
      </c>
      <c r="L370" s="5">
        <f t="shared" si="147"/>
        <v>1</v>
      </c>
      <c r="M370" s="140">
        <f t="shared" si="161"/>
        <v>0.4951829123207071</v>
      </c>
      <c r="N370" s="357">
        <f t="shared" si="168"/>
        <v>3054361</v>
      </c>
      <c r="O370" s="189" t="str">
        <f t="shared" si="148"/>
        <v>1</v>
      </c>
      <c r="P370" s="140">
        <f t="shared" si="149"/>
        <v>0.40949209541727394</v>
      </c>
      <c r="Q370" s="357">
        <f t="shared" si="169"/>
        <v>14997</v>
      </c>
      <c r="R370" s="189" t="str">
        <f t="shared" si="150"/>
        <v>1</v>
      </c>
      <c r="S370" s="30">
        <f t="shared" si="151"/>
        <v>0.5893425551145518</v>
      </c>
      <c r="T370" s="140">
        <f t="shared" si="152"/>
        <v>0.4951829123207071</v>
      </c>
      <c r="U370" s="140">
        <f t="shared" si="153"/>
        <v>0.40949209541727394</v>
      </c>
      <c r="V370" s="140">
        <f t="shared" si="154"/>
        <v>0.5893425551145518</v>
      </c>
      <c r="W370" s="353">
        <f t="shared" si="162"/>
        <v>-67054355.99999997</v>
      </c>
      <c r="X370" s="353">
        <f t="shared" si="163"/>
        <v>-140394667</v>
      </c>
      <c r="Y370" s="353">
        <f t="shared" si="164"/>
        <v>-350563.83999999985</v>
      </c>
      <c r="Z370" s="30">
        <f t="shared" si="155"/>
        <v>11.149504224315111</v>
      </c>
      <c r="AA370" s="358">
        <f t="shared" si="156"/>
        <v>18.822433358480023</v>
      </c>
      <c r="AB370" s="358">
        <f t="shared" si="157"/>
        <v>13.776234526663256</v>
      </c>
      <c r="AC370" s="358">
        <f t="shared" si="158"/>
        <v>43.036529574861348</v>
      </c>
      <c r="AD370" s="358">
        <f t="shared" si="159"/>
        <v>67.565001058751065</v>
      </c>
      <c r="AE370" s="358">
        <f t="shared" si="160"/>
        <v>49.043626189143801</v>
      </c>
      <c r="AF370" s="140">
        <f t="shared" si="165"/>
        <v>0.5893425551145518</v>
      </c>
      <c r="AG370" s="140">
        <f t="shared" si="170"/>
        <v>48.074479177395823</v>
      </c>
      <c r="AH370" s="140">
        <f t="shared" si="170"/>
        <v>57.5316905185339</v>
      </c>
      <c r="AI370" s="140">
        <f t="shared" si="170"/>
        <v>50.901196374624156</v>
      </c>
      <c r="AJ370" s="361">
        <f t="shared" si="171"/>
        <v>62.929066035566599</v>
      </c>
      <c r="AK370" s="380" t="str">
        <f t="shared" si="166"/>
        <v>Item(1040101001,2978085)
Item(1040302001,3054361)
Item(1040410001,14997)</v>
      </c>
      <c r="AL370" s="359"/>
    </row>
    <row r="371" spans="2:38" x14ac:dyDescent="0.3">
      <c r="B371" s="5">
        <f t="shared" si="172"/>
        <v>277</v>
      </c>
      <c r="C371" s="5">
        <v>1</v>
      </c>
      <c r="D371" s="5">
        <f>VLOOKUP(B371,'DB-캐릭터별 스테이지 매칭'!$E$3:$F$302,2,0)</f>
        <v>1492</v>
      </c>
      <c r="E371" s="5">
        <f>VLOOKUP(D371,'DB-방치 재화'!$B$3:$I$1698,5,0)</f>
        <v>1088</v>
      </c>
      <c r="F371" s="5">
        <f>VLOOKUP(D371,'DB-방치 재화'!$B$3:$I$1698,6,0)</f>
        <v>1451</v>
      </c>
      <c r="G371" s="355">
        <f>VLOOKUP(D371,'DB-방치 재화'!$B$3:$I$1698,7,0)</f>
        <v>4.9819444444444443</v>
      </c>
      <c r="H371" s="5">
        <f>INT(VLOOKUP(B371,'주요 재화 수급처 관리'!$C$269:$Q$329,15,0))</f>
        <v>6043478</v>
      </c>
      <c r="I371" s="5">
        <f>INT(VLOOKUP(B371,'주요 재화 수급처 관리'!$C$331:$Q$630,15,0))</f>
        <v>7498058</v>
      </c>
      <c r="J371" s="5">
        <f>INT(VLOOKUP(B371,'주요 재화 수급처 관리'!$C$632:$Q$931,15,0))</f>
        <v>25533</v>
      </c>
      <c r="K371" s="356">
        <f t="shared" si="167"/>
        <v>2981064</v>
      </c>
      <c r="L371" s="5">
        <f t="shared" si="147"/>
        <v>1.0009999999999999</v>
      </c>
      <c r="M371" s="140">
        <f t="shared" si="161"/>
        <v>0.4932696040260261</v>
      </c>
      <c r="N371" s="357">
        <f t="shared" si="168"/>
        <v>3057416</v>
      </c>
      <c r="O371" s="189">
        <f t="shared" si="148"/>
        <v>1.0009999999999999</v>
      </c>
      <c r="P371" s="140">
        <f t="shared" si="149"/>
        <v>0.40776104959444165</v>
      </c>
      <c r="Q371" s="357">
        <f t="shared" si="169"/>
        <v>15747</v>
      </c>
      <c r="R371" s="189">
        <f t="shared" si="150"/>
        <v>1.05</v>
      </c>
      <c r="S371" s="30">
        <f t="shared" si="151"/>
        <v>0.61673128892022089</v>
      </c>
      <c r="T371" s="140">
        <f t="shared" si="152"/>
        <v>0.4932696040260261</v>
      </c>
      <c r="U371" s="140">
        <f t="shared" si="153"/>
        <v>0.40776104959444165</v>
      </c>
      <c r="V371" s="140">
        <f t="shared" si="154"/>
        <v>0.61673128892022089</v>
      </c>
      <c r="W371" s="353">
        <f t="shared" si="162"/>
        <v>-68826724.399999976</v>
      </c>
      <c r="X371" s="353">
        <f t="shared" si="163"/>
        <v>-141952471.40000001</v>
      </c>
      <c r="Y371" s="353">
        <f t="shared" si="164"/>
        <v>-361204.23999999987</v>
      </c>
      <c r="Z371" s="30">
        <f t="shared" si="155"/>
        <v>11.388595176486119</v>
      </c>
      <c r="AA371" s="358">
        <f t="shared" si="156"/>
        <v>18.93189828619624</v>
      </c>
      <c r="AB371" s="358">
        <f t="shared" si="157"/>
        <v>14.146564837661062</v>
      </c>
      <c r="AC371" s="358">
        <f t="shared" si="158"/>
        <v>43.930456239787567</v>
      </c>
      <c r="AD371" s="358">
        <f t="shared" si="159"/>
        <v>67.93804627077111</v>
      </c>
      <c r="AE371" s="358">
        <f t="shared" si="160"/>
        <v>50.349071647616377</v>
      </c>
      <c r="AF371" s="140">
        <f t="shared" si="165"/>
        <v>0.61673128892022089</v>
      </c>
      <c r="AG371" s="140">
        <f t="shared" si="170"/>
        <v>48.567748781421848</v>
      </c>
      <c r="AH371" s="140">
        <f t="shared" si="170"/>
        <v>57.939451568128341</v>
      </c>
      <c r="AI371" s="140">
        <f t="shared" si="170"/>
        <v>51.517927663544377</v>
      </c>
      <c r="AJ371" s="361">
        <f t="shared" si="171"/>
        <v>63.54579732448682</v>
      </c>
      <c r="AK371" s="380" t="str">
        <f t="shared" si="166"/>
        <v>Item(1040101001,2981064)
Item(1040302001,3057416)
Item(1040410001,15747)</v>
      </c>
      <c r="AL371" s="359"/>
    </row>
    <row r="372" spans="2:38" x14ac:dyDescent="0.3">
      <c r="B372" s="5">
        <f t="shared" si="172"/>
        <v>277</v>
      </c>
      <c r="C372" s="5">
        <v>2</v>
      </c>
      <c r="D372" s="5">
        <f>VLOOKUP(B372,'DB-캐릭터별 스테이지 매칭'!$E$3:$F$302,2,0)</f>
        <v>1492</v>
      </c>
      <c r="E372" s="5">
        <f>VLOOKUP(D372,'DB-방치 재화'!$B$3:$I$1698,5,0)</f>
        <v>1088</v>
      </c>
      <c r="F372" s="5">
        <f>VLOOKUP(D372,'DB-방치 재화'!$B$3:$I$1698,6,0)</f>
        <v>1451</v>
      </c>
      <c r="G372" s="355">
        <f>VLOOKUP(D372,'DB-방치 재화'!$B$3:$I$1698,7,0)</f>
        <v>4.9819444444444443</v>
      </c>
      <c r="H372" s="5">
        <f>INT(VLOOKUP(B372,'주요 재화 수급처 관리'!$C$269:$Q$329,15,0))</f>
        <v>6043478</v>
      </c>
      <c r="I372" s="5">
        <f>INT(VLOOKUP(B372,'주요 재화 수급처 관리'!$C$331:$Q$630,15,0))</f>
        <v>7498058</v>
      </c>
      <c r="J372" s="5">
        <f>INT(VLOOKUP(B372,'주요 재화 수급처 관리'!$C$632:$Q$931,15,0))</f>
        <v>25533</v>
      </c>
      <c r="K372" s="356">
        <f t="shared" si="167"/>
        <v>2981064</v>
      </c>
      <c r="L372" s="5">
        <f t="shared" si="147"/>
        <v>1</v>
      </c>
      <c r="M372" s="140">
        <f t="shared" si="161"/>
        <v>0.4932696040260261</v>
      </c>
      <c r="N372" s="357">
        <f t="shared" si="168"/>
        <v>3057416</v>
      </c>
      <c r="O372" s="189" t="str">
        <f t="shared" si="148"/>
        <v>1</v>
      </c>
      <c r="P372" s="140">
        <f t="shared" si="149"/>
        <v>0.40776104959444165</v>
      </c>
      <c r="Q372" s="357">
        <f t="shared" si="169"/>
        <v>15747</v>
      </c>
      <c r="R372" s="189" t="str">
        <f t="shared" si="150"/>
        <v>1</v>
      </c>
      <c r="S372" s="30">
        <f t="shared" si="151"/>
        <v>0.61673128892022089</v>
      </c>
      <c r="T372" s="140">
        <f t="shared" si="152"/>
        <v>0.4932696040260261</v>
      </c>
      <c r="U372" s="140">
        <f t="shared" si="153"/>
        <v>0.40776104959444165</v>
      </c>
      <c r="V372" s="140">
        <f t="shared" si="154"/>
        <v>0.61673128892022089</v>
      </c>
      <c r="W372" s="353">
        <f t="shared" si="162"/>
        <v>-70599092.799999982</v>
      </c>
      <c r="X372" s="353">
        <f t="shared" si="163"/>
        <v>-143510275.80000001</v>
      </c>
      <c r="Y372" s="353">
        <f t="shared" si="164"/>
        <v>-371844.6399999999</v>
      </c>
      <c r="Z372" s="30">
        <f t="shared" si="155"/>
        <v>11.681864780512146</v>
      </c>
      <c r="AA372" s="358">
        <f t="shared" si="156"/>
        <v>19.139659335790682</v>
      </c>
      <c r="AB372" s="358">
        <f t="shared" si="157"/>
        <v>14.563296126581283</v>
      </c>
      <c r="AC372" s="358">
        <f t="shared" si="158"/>
        <v>45.061716707516332</v>
      </c>
      <c r="AD372" s="358">
        <f t="shared" si="159"/>
        <v>68.683606995175751</v>
      </c>
      <c r="AE372" s="358">
        <f t="shared" si="160"/>
        <v>51.832260942291597</v>
      </c>
      <c r="AF372" s="140">
        <f t="shared" si="165"/>
        <v>0.61673128892022089</v>
      </c>
      <c r="AG372" s="140">
        <f t="shared" si="170"/>
        <v>49.061018385447873</v>
      </c>
      <c r="AH372" s="140">
        <f t="shared" si="170"/>
        <v>58.347212617722782</v>
      </c>
      <c r="AI372" s="140">
        <f t="shared" si="170"/>
        <v>52.134658952464598</v>
      </c>
      <c r="AJ372" s="361">
        <f t="shared" si="171"/>
        <v>64.162528613407048</v>
      </c>
      <c r="AK372" s="380" t="str">
        <f t="shared" si="166"/>
        <v>Item(1040101001,2981064)
Item(1040302001,3057416)
Item(1040410001,15747)</v>
      </c>
      <c r="AL372" s="359"/>
    </row>
    <row r="373" spans="2:38" x14ac:dyDescent="0.3">
      <c r="B373" s="5">
        <f t="shared" si="172"/>
        <v>277</v>
      </c>
      <c r="C373" s="5">
        <v>3</v>
      </c>
      <c r="D373" s="5">
        <f>VLOOKUP(B373,'DB-캐릭터별 스테이지 매칭'!$E$3:$F$302,2,0)</f>
        <v>1492</v>
      </c>
      <c r="E373" s="5">
        <f>VLOOKUP(D373,'DB-방치 재화'!$B$3:$I$1698,5,0)</f>
        <v>1088</v>
      </c>
      <c r="F373" s="5">
        <f>VLOOKUP(D373,'DB-방치 재화'!$B$3:$I$1698,6,0)</f>
        <v>1451</v>
      </c>
      <c r="G373" s="355">
        <f>VLOOKUP(D373,'DB-방치 재화'!$B$3:$I$1698,7,0)</f>
        <v>4.9819444444444443</v>
      </c>
      <c r="H373" s="5">
        <f>INT(VLOOKUP(B373,'주요 재화 수급처 관리'!$C$269:$Q$329,15,0))</f>
        <v>6043478</v>
      </c>
      <c r="I373" s="5">
        <f>INT(VLOOKUP(B373,'주요 재화 수급처 관리'!$C$331:$Q$630,15,0))</f>
        <v>7498058</v>
      </c>
      <c r="J373" s="5">
        <f>INT(VLOOKUP(B373,'주요 재화 수급처 관리'!$C$632:$Q$931,15,0))</f>
        <v>25533</v>
      </c>
      <c r="K373" s="356">
        <f t="shared" si="167"/>
        <v>2981064</v>
      </c>
      <c r="L373" s="5">
        <f t="shared" si="147"/>
        <v>1</v>
      </c>
      <c r="M373" s="140">
        <f t="shared" si="161"/>
        <v>0.4932696040260261</v>
      </c>
      <c r="N373" s="357">
        <f t="shared" si="168"/>
        <v>3057416</v>
      </c>
      <c r="O373" s="189" t="str">
        <f t="shared" si="148"/>
        <v>1</v>
      </c>
      <c r="P373" s="140">
        <f t="shared" si="149"/>
        <v>0.40776104959444165</v>
      </c>
      <c r="Q373" s="357">
        <f t="shared" si="169"/>
        <v>15747</v>
      </c>
      <c r="R373" s="189" t="str">
        <f t="shared" si="150"/>
        <v>1</v>
      </c>
      <c r="S373" s="30">
        <f t="shared" si="151"/>
        <v>0.61673128892022089</v>
      </c>
      <c r="T373" s="140">
        <f t="shared" si="152"/>
        <v>0.4932696040260261</v>
      </c>
      <c r="U373" s="140">
        <f t="shared" si="153"/>
        <v>0.40776104959444165</v>
      </c>
      <c r="V373" s="140">
        <f t="shared" si="154"/>
        <v>0.61673128892022089</v>
      </c>
      <c r="W373" s="353">
        <f t="shared" si="162"/>
        <v>-72371461.199999988</v>
      </c>
      <c r="X373" s="353">
        <f t="shared" si="163"/>
        <v>-145068080.20000002</v>
      </c>
      <c r="Y373" s="353">
        <f t="shared" si="164"/>
        <v>-382485.03999999992</v>
      </c>
      <c r="Z373" s="30">
        <f t="shared" si="155"/>
        <v>11.975134384538173</v>
      </c>
      <c r="AA373" s="358">
        <f t="shared" si="156"/>
        <v>19.347420385385124</v>
      </c>
      <c r="AB373" s="358">
        <f t="shared" si="157"/>
        <v>14.980027415501505</v>
      </c>
      <c r="AC373" s="358">
        <f t="shared" si="158"/>
        <v>46.19297717524509</v>
      </c>
      <c r="AD373" s="358">
        <f t="shared" si="159"/>
        <v>69.429167719580377</v>
      </c>
      <c r="AE373" s="358">
        <f t="shared" si="160"/>
        <v>53.315450236966818</v>
      </c>
      <c r="AF373" s="140">
        <f t="shared" si="165"/>
        <v>0.61673128892022089</v>
      </c>
      <c r="AG373" s="140">
        <f t="shared" si="170"/>
        <v>49.554287989473899</v>
      </c>
      <c r="AH373" s="140">
        <f t="shared" si="170"/>
        <v>58.754973667317223</v>
      </c>
      <c r="AI373" s="140">
        <f t="shared" si="170"/>
        <v>52.751390241384819</v>
      </c>
      <c r="AJ373" s="361">
        <f t="shared" si="171"/>
        <v>64.779259902327269</v>
      </c>
      <c r="AK373" s="380" t="str">
        <f t="shared" si="166"/>
        <v>Item(1040101001,2981064)
Item(1040302001,3057416)
Item(1040410001,15747)</v>
      </c>
      <c r="AL373" s="359"/>
    </row>
    <row r="374" spans="2:38" x14ac:dyDescent="0.3">
      <c r="B374" s="5">
        <f t="shared" si="172"/>
        <v>277</v>
      </c>
      <c r="C374" s="5">
        <v>4</v>
      </c>
      <c r="D374" s="5">
        <f>VLOOKUP(B374,'DB-캐릭터별 스테이지 매칭'!$E$3:$F$302,2,0)</f>
        <v>1492</v>
      </c>
      <c r="E374" s="5">
        <f>VLOOKUP(D374,'DB-방치 재화'!$B$3:$I$1698,5,0)</f>
        <v>1088</v>
      </c>
      <c r="F374" s="5">
        <f>VLOOKUP(D374,'DB-방치 재화'!$B$3:$I$1698,6,0)</f>
        <v>1451</v>
      </c>
      <c r="G374" s="355">
        <f>VLOOKUP(D374,'DB-방치 재화'!$B$3:$I$1698,7,0)</f>
        <v>4.9819444444444443</v>
      </c>
      <c r="H374" s="5">
        <f>INT(VLOOKUP(B374,'주요 재화 수급처 관리'!$C$269:$Q$329,15,0))</f>
        <v>6043478</v>
      </c>
      <c r="I374" s="5">
        <f>INT(VLOOKUP(B374,'주요 재화 수급처 관리'!$C$331:$Q$630,15,0))</f>
        <v>7498058</v>
      </c>
      <c r="J374" s="5">
        <f>INT(VLOOKUP(B374,'주요 재화 수급처 관리'!$C$632:$Q$931,15,0))</f>
        <v>25533</v>
      </c>
      <c r="K374" s="356">
        <f t="shared" si="167"/>
        <v>2981064</v>
      </c>
      <c r="L374" s="5">
        <f t="shared" si="147"/>
        <v>1</v>
      </c>
      <c r="M374" s="140">
        <f t="shared" si="161"/>
        <v>0.4932696040260261</v>
      </c>
      <c r="N374" s="357">
        <f t="shared" si="168"/>
        <v>3057416</v>
      </c>
      <c r="O374" s="189" t="str">
        <f t="shared" si="148"/>
        <v>1</v>
      </c>
      <c r="P374" s="140">
        <f t="shared" si="149"/>
        <v>0.40776104959444165</v>
      </c>
      <c r="Q374" s="357">
        <f t="shared" si="169"/>
        <v>15747</v>
      </c>
      <c r="R374" s="189" t="str">
        <f t="shared" si="150"/>
        <v>1</v>
      </c>
      <c r="S374" s="30">
        <f t="shared" si="151"/>
        <v>0.61673128892022089</v>
      </c>
      <c r="T374" s="140">
        <f t="shared" si="152"/>
        <v>0.4932696040260261</v>
      </c>
      <c r="U374" s="140">
        <f t="shared" si="153"/>
        <v>0.40776104959444165</v>
      </c>
      <c r="V374" s="140">
        <f t="shared" si="154"/>
        <v>0.61673128892022089</v>
      </c>
      <c r="W374" s="353">
        <f t="shared" si="162"/>
        <v>-74143829.599999994</v>
      </c>
      <c r="X374" s="353">
        <f t="shared" si="163"/>
        <v>-146625884.60000002</v>
      </c>
      <c r="Y374" s="353">
        <f t="shared" si="164"/>
        <v>-393125.43999999994</v>
      </c>
      <c r="Z374" s="30">
        <f t="shared" si="155"/>
        <v>12.2684039885642</v>
      </c>
      <c r="AA374" s="358">
        <f t="shared" si="156"/>
        <v>19.555181434979566</v>
      </c>
      <c r="AB374" s="358">
        <f t="shared" si="157"/>
        <v>15.396758704421726</v>
      </c>
      <c r="AC374" s="358">
        <f t="shared" si="158"/>
        <v>47.324237642973848</v>
      </c>
      <c r="AD374" s="358">
        <f t="shared" si="159"/>
        <v>70.174728443985003</v>
      </c>
      <c r="AE374" s="358">
        <f t="shared" si="160"/>
        <v>54.798639531642038</v>
      </c>
      <c r="AF374" s="140">
        <f t="shared" si="165"/>
        <v>0.61673128892022089</v>
      </c>
      <c r="AG374" s="140">
        <f t="shared" si="170"/>
        <v>50.047557593499924</v>
      </c>
      <c r="AH374" s="140">
        <f t="shared" si="170"/>
        <v>59.162734716911665</v>
      </c>
      <c r="AI374" s="140">
        <f t="shared" si="170"/>
        <v>53.368121530305039</v>
      </c>
      <c r="AJ374" s="361">
        <f t="shared" si="171"/>
        <v>65.395991191247489</v>
      </c>
      <c r="AK374" s="380" t="str">
        <f t="shared" si="166"/>
        <v>Item(1040101001,2981064)
Item(1040302001,3057416)
Item(1040410001,15747)</v>
      </c>
      <c r="AL374" s="359"/>
    </row>
    <row r="375" spans="2:38" x14ac:dyDescent="0.3">
      <c r="B375" s="5">
        <f t="shared" si="172"/>
        <v>277</v>
      </c>
      <c r="C375" s="5">
        <v>5</v>
      </c>
      <c r="D375" s="5">
        <f>VLOOKUP(B375,'DB-캐릭터별 스테이지 매칭'!$E$3:$F$302,2,0)</f>
        <v>1492</v>
      </c>
      <c r="E375" s="5">
        <f>VLOOKUP(D375,'DB-방치 재화'!$B$3:$I$1698,5,0)</f>
        <v>1088</v>
      </c>
      <c r="F375" s="5">
        <f>VLOOKUP(D375,'DB-방치 재화'!$B$3:$I$1698,6,0)</f>
        <v>1451</v>
      </c>
      <c r="G375" s="355">
        <f>VLOOKUP(D375,'DB-방치 재화'!$B$3:$I$1698,7,0)</f>
        <v>4.9819444444444443</v>
      </c>
      <c r="H375" s="5">
        <f>INT(VLOOKUP(B375,'주요 재화 수급처 관리'!$C$269:$Q$329,15,0))</f>
        <v>6043478</v>
      </c>
      <c r="I375" s="5">
        <f>INT(VLOOKUP(B375,'주요 재화 수급처 관리'!$C$331:$Q$630,15,0))</f>
        <v>7498058</v>
      </c>
      <c r="J375" s="5">
        <f>INT(VLOOKUP(B375,'주요 재화 수급처 관리'!$C$632:$Q$931,15,0))</f>
        <v>25533</v>
      </c>
      <c r="K375" s="356">
        <f t="shared" si="167"/>
        <v>2981064</v>
      </c>
      <c r="L375" s="5">
        <f t="shared" si="147"/>
        <v>1</v>
      </c>
      <c r="M375" s="140">
        <f t="shared" si="161"/>
        <v>0.4932696040260261</v>
      </c>
      <c r="N375" s="357">
        <f t="shared" si="168"/>
        <v>3057416</v>
      </c>
      <c r="O375" s="189" t="str">
        <f t="shared" si="148"/>
        <v>1</v>
      </c>
      <c r="P375" s="140">
        <f t="shared" si="149"/>
        <v>0.40776104959444165</v>
      </c>
      <c r="Q375" s="357">
        <f t="shared" si="169"/>
        <v>15747</v>
      </c>
      <c r="R375" s="189" t="str">
        <f t="shared" si="150"/>
        <v>1</v>
      </c>
      <c r="S375" s="30">
        <f t="shared" si="151"/>
        <v>0.61673128892022089</v>
      </c>
      <c r="T375" s="140">
        <f t="shared" si="152"/>
        <v>0.4932696040260261</v>
      </c>
      <c r="U375" s="140">
        <f t="shared" si="153"/>
        <v>0.40776104959444165</v>
      </c>
      <c r="V375" s="140">
        <f t="shared" si="154"/>
        <v>0.61673128892022089</v>
      </c>
      <c r="W375" s="353">
        <f t="shared" si="162"/>
        <v>-75916198</v>
      </c>
      <c r="X375" s="353">
        <f t="shared" si="163"/>
        <v>-148183689.00000003</v>
      </c>
      <c r="Y375" s="353">
        <f t="shared" si="164"/>
        <v>-403765.83999999997</v>
      </c>
      <c r="Z375" s="30">
        <f t="shared" si="155"/>
        <v>12.561673592590227</v>
      </c>
      <c r="AA375" s="358">
        <f t="shared" si="156"/>
        <v>19.762942484574008</v>
      </c>
      <c r="AB375" s="358">
        <f t="shared" si="157"/>
        <v>15.813489993341948</v>
      </c>
      <c r="AC375" s="358">
        <f t="shared" si="158"/>
        <v>48.455498110702614</v>
      </c>
      <c r="AD375" s="358">
        <f t="shared" si="159"/>
        <v>70.92028916838963</v>
      </c>
      <c r="AE375" s="358">
        <f t="shared" si="160"/>
        <v>56.281828826317259</v>
      </c>
      <c r="AF375" s="140">
        <f t="shared" si="165"/>
        <v>0.61673128892022089</v>
      </c>
      <c r="AG375" s="140">
        <f t="shared" si="170"/>
        <v>50.54082719752595</v>
      </c>
      <c r="AH375" s="140">
        <f t="shared" si="170"/>
        <v>59.570495766506106</v>
      </c>
      <c r="AI375" s="140">
        <f t="shared" si="170"/>
        <v>53.98485281922526</v>
      </c>
      <c r="AJ375" s="361">
        <f t="shared" si="171"/>
        <v>66.01272248016771</v>
      </c>
      <c r="AK375" s="380" t="str">
        <f t="shared" si="166"/>
        <v>Item(1040101001,2981064)
Item(1040302001,3057416)
Item(1040410001,15747)</v>
      </c>
      <c r="AL375" s="359"/>
    </row>
    <row r="376" spans="2:38" x14ac:dyDescent="0.3">
      <c r="B376" s="5">
        <f t="shared" si="172"/>
        <v>278</v>
      </c>
      <c r="C376" s="5">
        <v>1</v>
      </c>
      <c r="D376" s="5">
        <f>VLOOKUP(B376,'DB-캐릭터별 스테이지 매칭'!$E$3:$F$302,2,0)</f>
        <v>1500</v>
      </c>
      <c r="E376" s="5">
        <f>VLOOKUP(D376,'DB-방치 재화'!$B$3:$I$1698,5,0)</f>
        <v>1094</v>
      </c>
      <c r="F376" s="5">
        <f>VLOOKUP(D376,'DB-방치 재화'!$B$3:$I$1698,6,0)</f>
        <v>1459</v>
      </c>
      <c r="G376" s="355">
        <f>VLOOKUP(D376,'DB-방치 재화'!$B$3:$I$1698,7,0)</f>
        <v>4.9979166666666668</v>
      </c>
      <c r="H376" s="5">
        <f>INT(VLOOKUP(B376,'주요 재화 수급처 관리'!$C$269:$Q$329,15,0))</f>
        <v>6072846</v>
      </c>
      <c r="I376" s="5">
        <f>INT(VLOOKUP(B376,'주요 재화 수급처 관리'!$C$331:$Q$630,15,0))</f>
        <v>7537215</v>
      </c>
      <c r="J376" s="5">
        <f>INT(VLOOKUP(B376,'주요 재화 수급처 관리'!$C$632:$Q$931,15,0))</f>
        <v>25610</v>
      </c>
      <c r="K376" s="356">
        <f t="shared" si="167"/>
        <v>2984046</v>
      </c>
      <c r="L376" s="5">
        <f t="shared" si="147"/>
        <v>1.0009999999999999</v>
      </c>
      <c r="M376" s="140">
        <f t="shared" si="161"/>
        <v>0.49137521353250191</v>
      </c>
      <c r="N376" s="357">
        <f t="shared" si="168"/>
        <v>3060474</v>
      </c>
      <c r="O376" s="189">
        <f t="shared" si="148"/>
        <v>1.0009999999999999</v>
      </c>
      <c r="P376" s="140">
        <f t="shared" si="149"/>
        <v>0.40604838789924397</v>
      </c>
      <c r="Q376" s="357">
        <f t="shared" si="169"/>
        <v>16535</v>
      </c>
      <c r="R376" s="189">
        <f t="shared" si="150"/>
        <v>1.05</v>
      </c>
      <c r="S376" s="30">
        <f t="shared" si="151"/>
        <v>0.64564623194064819</v>
      </c>
      <c r="T376" s="140">
        <f t="shared" si="152"/>
        <v>0.49137521353250191</v>
      </c>
      <c r="U376" s="140">
        <f t="shared" si="153"/>
        <v>0.40604838789924397</v>
      </c>
      <c r="V376" s="140">
        <f t="shared" si="154"/>
        <v>0.64564623194064819</v>
      </c>
      <c r="W376" s="353">
        <f t="shared" si="162"/>
        <v>-77685674.799999997</v>
      </c>
      <c r="X376" s="353">
        <f t="shared" si="163"/>
        <v>-149736720.00000003</v>
      </c>
      <c r="Y376" s="353">
        <f t="shared" si="164"/>
        <v>-415178.83999999997</v>
      </c>
      <c r="Z376" s="30">
        <f t="shared" si="155"/>
        <v>12.792301138543609</v>
      </c>
      <c r="AA376" s="358">
        <f t="shared" si="156"/>
        <v>19.866319323516713</v>
      </c>
      <c r="AB376" s="358">
        <f t="shared" si="157"/>
        <v>16.211590784849665</v>
      </c>
      <c r="AC376" s="358">
        <f t="shared" si="158"/>
        <v>49.312966433069263</v>
      </c>
      <c r="AD376" s="358">
        <f t="shared" si="159"/>
        <v>71.270619145533473</v>
      </c>
      <c r="AE376" s="358">
        <f t="shared" si="160"/>
        <v>57.687764346255378</v>
      </c>
      <c r="AF376" s="140">
        <f t="shared" si="165"/>
        <v>0.64564623194064819</v>
      </c>
      <c r="AG376" s="140">
        <f t="shared" si="170"/>
        <v>51.032202411058449</v>
      </c>
      <c r="AH376" s="140">
        <f t="shared" si="170"/>
        <v>59.976544154405353</v>
      </c>
      <c r="AI376" s="140">
        <f t="shared" si="170"/>
        <v>54.630499051165906</v>
      </c>
      <c r="AJ376" s="361">
        <f t="shared" si="171"/>
        <v>66.658368712108356</v>
      </c>
      <c r="AK376" s="380" t="str">
        <f t="shared" si="166"/>
        <v>Item(1040101001,2984046)
Item(1040302001,3060474)
Item(1040410001,16535)</v>
      </c>
      <c r="AL376" s="359"/>
    </row>
    <row r="377" spans="2:38" x14ac:dyDescent="0.3">
      <c r="B377" s="5">
        <f t="shared" si="172"/>
        <v>278</v>
      </c>
      <c r="C377" s="5">
        <v>2</v>
      </c>
      <c r="D377" s="5">
        <f>VLOOKUP(B377,'DB-캐릭터별 스테이지 매칭'!$E$3:$F$302,2,0)</f>
        <v>1500</v>
      </c>
      <c r="E377" s="5">
        <f>VLOOKUP(D377,'DB-방치 재화'!$B$3:$I$1698,5,0)</f>
        <v>1094</v>
      </c>
      <c r="F377" s="5">
        <f>VLOOKUP(D377,'DB-방치 재화'!$B$3:$I$1698,6,0)</f>
        <v>1459</v>
      </c>
      <c r="G377" s="355">
        <f>VLOOKUP(D377,'DB-방치 재화'!$B$3:$I$1698,7,0)</f>
        <v>4.9979166666666668</v>
      </c>
      <c r="H377" s="5">
        <f>INT(VLOOKUP(B377,'주요 재화 수급처 관리'!$C$269:$Q$329,15,0))</f>
        <v>6072846</v>
      </c>
      <c r="I377" s="5">
        <f>INT(VLOOKUP(B377,'주요 재화 수급처 관리'!$C$331:$Q$630,15,0))</f>
        <v>7537215</v>
      </c>
      <c r="J377" s="5">
        <f>INT(VLOOKUP(B377,'주요 재화 수급처 관리'!$C$632:$Q$931,15,0))</f>
        <v>25610</v>
      </c>
      <c r="K377" s="356">
        <f t="shared" si="167"/>
        <v>2984046</v>
      </c>
      <c r="L377" s="5">
        <f t="shared" si="147"/>
        <v>1</v>
      </c>
      <c r="M377" s="140">
        <f t="shared" si="161"/>
        <v>0.49137521353250191</v>
      </c>
      <c r="N377" s="357">
        <f t="shared" si="168"/>
        <v>3060474</v>
      </c>
      <c r="O377" s="189" t="str">
        <f t="shared" si="148"/>
        <v>1</v>
      </c>
      <c r="P377" s="140">
        <f t="shared" si="149"/>
        <v>0.40604838789924397</v>
      </c>
      <c r="Q377" s="357">
        <f t="shared" si="169"/>
        <v>16535</v>
      </c>
      <c r="R377" s="189" t="str">
        <f t="shared" si="150"/>
        <v>1</v>
      </c>
      <c r="S377" s="30">
        <f t="shared" si="151"/>
        <v>0.64564623194064819</v>
      </c>
      <c r="T377" s="140">
        <f t="shared" si="152"/>
        <v>0.49137521353250191</v>
      </c>
      <c r="U377" s="140">
        <f t="shared" si="153"/>
        <v>0.40604838789924397</v>
      </c>
      <c r="V377" s="140">
        <f t="shared" si="154"/>
        <v>0.64564623194064819</v>
      </c>
      <c r="W377" s="353">
        <f t="shared" si="162"/>
        <v>-79455151.599999994</v>
      </c>
      <c r="X377" s="353">
        <f t="shared" si="163"/>
        <v>-151289751.00000003</v>
      </c>
      <c r="Y377" s="353">
        <f t="shared" si="164"/>
        <v>-426591.83999999997</v>
      </c>
      <c r="Z377" s="30">
        <f t="shared" si="155"/>
        <v>13.083676352076109</v>
      </c>
      <c r="AA377" s="358">
        <f t="shared" si="156"/>
        <v>20.072367711415957</v>
      </c>
      <c r="AB377" s="358">
        <f t="shared" si="157"/>
        <v>16.657237016790315</v>
      </c>
      <c r="AC377" s="358">
        <f t="shared" si="158"/>
        <v>50.436187030266098</v>
      </c>
      <c r="AD377" s="358">
        <f t="shared" si="159"/>
        <v>72.009819796664402</v>
      </c>
      <c r="AE377" s="358">
        <f t="shared" si="160"/>
        <v>59.273563984993743</v>
      </c>
      <c r="AF377" s="140">
        <f t="shared" si="165"/>
        <v>0.64564623194064819</v>
      </c>
      <c r="AG377" s="140">
        <f t="shared" si="170"/>
        <v>51.523577624590949</v>
      </c>
      <c r="AH377" s="140">
        <f t="shared" si="170"/>
        <v>60.3825925423046</v>
      </c>
      <c r="AI377" s="140">
        <f t="shared" si="170"/>
        <v>55.276145283106551</v>
      </c>
      <c r="AJ377" s="361">
        <f t="shared" si="171"/>
        <v>67.304014944049001</v>
      </c>
      <c r="AK377" s="380" t="str">
        <f t="shared" si="166"/>
        <v>Item(1040101001,2984046)
Item(1040302001,3060474)
Item(1040410001,16535)</v>
      </c>
      <c r="AL377" s="359"/>
    </row>
    <row r="378" spans="2:38" x14ac:dyDescent="0.3">
      <c r="B378" s="5">
        <f t="shared" si="172"/>
        <v>278</v>
      </c>
      <c r="C378" s="5">
        <v>3</v>
      </c>
      <c r="D378" s="5">
        <f>VLOOKUP(B378,'DB-캐릭터별 스테이지 매칭'!$E$3:$F$302,2,0)</f>
        <v>1500</v>
      </c>
      <c r="E378" s="5">
        <f>VLOOKUP(D378,'DB-방치 재화'!$B$3:$I$1698,5,0)</f>
        <v>1094</v>
      </c>
      <c r="F378" s="5">
        <f>VLOOKUP(D378,'DB-방치 재화'!$B$3:$I$1698,6,0)</f>
        <v>1459</v>
      </c>
      <c r="G378" s="355">
        <f>VLOOKUP(D378,'DB-방치 재화'!$B$3:$I$1698,7,0)</f>
        <v>4.9979166666666668</v>
      </c>
      <c r="H378" s="5">
        <f>INT(VLOOKUP(B378,'주요 재화 수급처 관리'!$C$269:$Q$329,15,0))</f>
        <v>6072846</v>
      </c>
      <c r="I378" s="5">
        <f>INT(VLOOKUP(B378,'주요 재화 수급처 관리'!$C$331:$Q$630,15,0))</f>
        <v>7537215</v>
      </c>
      <c r="J378" s="5">
        <f>INT(VLOOKUP(B378,'주요 재화 수급처 관리'!$C$632:$Q$931,15,0))</f>
        <v>25610</v>
      </c>
      <c r="K378" s="356">
        <f t="shared" si="167"/>
        <v>2984046</v>
      </c>
      <c r="L378" s="5">
        <f t="shared" si="147"/>
        <v>1</v>
      </c>
      <c r="M378" s="140">
        <f t="shared" si="161"/>
        <v>0.49137521353250191</v>
      </c>
      <c r="N378" s="357">
        <f t="shared" si="168"/>
        <v>3060474</v>
      </c>
      <c r="O378" s="189" t="str">
        <f t="shared" si="148"/>
        <v>1</v>
      </c>
      <c r="P378" s="140">
        <f t="shared" si="149"/>
        <v>0.40604838789924397</v>
      </c>
      <c r="Q378" s="357">
        <f t="shared" si="169"/>
        <v>16535</v>
      </c>
      <c r="R378" s="189" t="str">
        <f t="shared" si="150"/>
        <v>1</v>
      </c>
      <c r="S378" s="30">
        <f t="shared" si="151"/>
        <v>0.64564623194064819</v>
      </c>
      <c r="T378" s="140">
        <f t="shared" si="152"/>
        <v>0.49137521353250191</v>
      </c>
      <c r="U378" s="140">
        <f t="shared" si="153"/>
        <v>0.40604838789924397</v>
      </c>
      <c r="V378" s="140">
        <f t="shared" si="154"/>
        <v>0.64564623194064819</v>
      </c>
      <c r="W378" s="353">
        <f t="shared" si="162"/>
        <v>-81224628.399999991</v>
      </c>
      <c r="X378" s="353">
        <f t="shared" si="163"/>
        <v>-152842782.00000003</v>
      </c>
      <c r="Y378" s="353">
        <f t="shared" si="164"/>
        <v>-438004.83999999997</v>
      </c>
      <c r="Z378" s="30">
        <f t="shared" si="155"/>
        <v>13.375051565608612</v>
      </c>
      <c r="AA378" s="358">
        <f t="shared" si="156"/>
        <v>20.278416099315201</v>
      </c>
      <c r="AB378" s="358">
        <f t="shared" si="157"/>
        <v>17.102883248730961</v>
      </c>
      <c r="AC378" s="358">
        <f t="shared" si="158"/>
        <v>51.559407627462924</v>
      </c>
      <c r="AD378" s="358">
        <f t="shared" si="159"/>
        <v>72.749020447795303</v>
      </c>
      <c r="AE378" s="358">
        <f t="shared" si="160"/>
        <v>60.859363623732101</v>
      </c>
      <c r="AF378" s="140">
        <f t="shared" si="165"/>
        <v>0.64564623194064819</v>
      </c>
      <c r="AG378" s="140">
        <f t="shared" si="170"/>
        <v>52.014952838123449</v>
      </c>
      <c r="AH378" s="140">
        <f t="shared" si="170"/>
        <v>60.788640930203847</v>
      </c>
      <c r="AI378" s="140">
        <f t="shared" si="170"/>
        <v>55.921791515047197</v>
      </c>
      <c r="AJ378" s="361">
        <f t="shared" si="171"/>
        <v>67.949661175989647</v>
      </c>
      <c r="AK378" s="380" t="str">
        <f t="shared" si="166"/>
        <v>Item(1040101001,2984046)
Item(1040302001,3060474)
Item(1040410001,16535)</v>
      </c>
      <c r="AL378" s="359"/>
    </row>
    <row r="379" spans="2:38" x14ac:dyDescent="0.3">
      <c r="B379" s="5">
        <f t="shared" si="172"/>
        <v>278</v>
      </c>
      <c r="C379" s="5">
        <v>4</v>
      </c>
      <c r="D379" s="5">
        <f>VLOOKUP(B379,'DB-캐릭터별 스테이지 매칭'!$E$3:$F$302,2,0)</f>
        <v>1500</v>
      </c>
      <c r="E379" s="5">
        <f>VLOOKUP(D379,'DB-방치 재화'!$B$3:$I$1698,5,0)</f>
        <v>1094</v>
      </c>
      <c r="F379" s="5">
        <f>VLOOKUP(D379,'DB-방치 재화'!$B$3:$I$1698,6,0)</f>
        <v>1459</v>
      </c>
      <c r="G379" s="355">
        <f>VLOOKUP(D379,'DB-방치 재화'!$B$3:$I$1698,7,0)</f>
        <v>4.9979166666666668</v>
      </c>
      <c r="H379" s="5">
        <f>INT(VLOOKUP(B379,'주요 재화 수급처 관리'!$C$269:$Q$329,15,0))</f>
        <v>6072846</v>
      </c>
      <c r="I379" s="5">
        <f>INT(VLOOKUP(B379,'주요 재화 수급처 관리'!$C$331:$Q$630,15,0))</f>
        <v>7537215</v>
      </c>
      <c r="J379" s="5">
        <f>INT(VLOOKUP(B379,'주요 재화 수급처 관리'!$C$632:$Q$931,15,0))</f>
        <v>25610</v>
      </c>
      <c r="K379" s="356">
        <f t="shared" si="167"/>
        <v>2984046</v>
      </c>
      <c r="L379" s="5">
        <f t="shared" si="147"/>
        <v>1</v>
      </c>
      <c r="M379" s="140">
        <f t="shared" si="161"/>
        <v>0.49137521353250191</v>
      </c>
      <c r="N379" s="357">
        <f t="shared" si="168"/>
        <v>3060474</v>
      </c>
      <c r="O379" s="189" t="str">
        <f t="shared" si="148"/>
        <v>1</v>
      </c>
      <c r="P379" s="140">
        <f t="shared" si="149"/>
        <v>0.40604838789924397</v>
      </c>
      <c r="Q379" s="357">
        <f t="shared" si="169"/>
        <v>16535</v>
      </c>
      <c r="R379" s="189" t="str">
        <f t="shared" si="150"/>
        <v>1</v>
      </c>
      <c r="S379" s="30">
        <f t="shared" si="151"/>
        <v>0.64564623194064819</v>
      </c>
      <c r="T379" s="140">
        <f t="shared" si="152"/>
        <v>0.49137521353250191</v>
      </c>
      <c r="U379" s="140">
        <f t="shared" si="153"/>
        <v>0.40604838789924397</v>
      </c>
      <c r="V379" s="140">
        <f t="shared" si="154"/>
        <v>0.64564623194064819</v>
      </c>
      <c r="W379" s="353">
        <f t="shared" si="162"/>
        <v>-82994105.199999988</v>
      </c>
      <c r="X379" s="353">
        <f t="shared" si="163"/>
        <v>-154395813.00000003</v>
      </c>
      <c r="Y379" s="353">
        <f t="shared" si="164"/>
        <v>-449417.83999999997</v>
      </c>
      <c r="Z379" s="30">
        <f t="shared" si="155"/>
        <v>13.666426779141112</v>
      </c>
      <c r="AA379" s="358">
        <f t="shared" si="156"/>
        <v>20.484464487214446</v>
      </c>
      <c r="AB379" s="358">
        <f t="shared" si="157"/>
        <v>17.548529480671611</v>
      </c>
      <c r="AC379" s="358">
        <f t="shared" si="158"/>
        <v>52.682628224659759</v>
      </c>
      <c r="AD379" s="358">
        <f t="shared" si="159"/>
        <v>73.488221098926218</v>
      </c>
      <c r="AE379" s="358">
        <f t="shared" si="160"/>
        <v>62.445163262470466</v>
      </c>
      <c r="AF379" s="140">
        <f t="shared" si="165"/>
        <v>0.64564623194064819</v>
      </c>
      <c r="AG379" s="140">
        <f t="shared" si="170"/>
        <v>52.506328051655949</v>
      </c>
      <c r="AH379" s="140">
        <f t="shared" si="170"/>
        <v>61.194689318103094</v>
      </c>
      <c r="AI379" s="140">
        <f t="shared" si="170"/>
        <v>56.567437746987842</v>
      </c>
      <c r="AJ379" s="361">
        <f t="shared" si="171"/>
        <v>68.595307407930292</v>
      </c>
      <c r="AK379" s="380" t="str">
        <f t="shared" si="166"/>
        <v>Item(1040101001,2984046)
Item(1040302001,3060474)
Item(1040410001,16535)</v>
      </c>
      <c r="AL379" s="359"/>
    </row>
    <row r="380" spans="2:38" x14ac:dyDescent="0.3">
      <c r="B380" s="5">
        <f t="shared" si="172"/>
        <v>278</v>
      </c>
      <c r="C380" s="5">
        <v>5</v>
      </c>
      <c r="D380" s="5">
        <f>VLOOKUP(B380,'DB-캐릭터별 스테이지 매칭'!$E$3:$F$302,2,0)</f>
        <v>1500</v>
      </c>
      <c r="E380" s="5">
        <f>VLOOKUP(D380,'DB-방치 재화'!$B$3:$I$1698,5,0)</f>
        <v>1094</v>
      </c>
      <c r="F380" s="5">
        <f>VLOOKUP(D380,'DB-방치 재화'!$B$3:$I$1698,6,0)</f>
        <v>1459</v>
      </c>
      <c r="G380" s="355">
        <f>VLOOKUP(D380,'DB-방치 재화'!$B$3:$I$1698,7,0)</f>
        <v>4.9979166666666668</v>
      </c>
      <c r="H380" s="5">
        <f>INT(VLOOKUP(B380,'주요 재화 수급처 관리'!$C$269:$Q$329,15,0))</f>
        <v>6072846</v>
      </c>
      <c r="I380" s="5">
        <f>INT(VLOOKUP(B380,'주요 재화 수급처 관리'!$C$331:$Q$630,15,0))</f>
        <v>7537215</v>
      </c>
      <c r="J380" s="5">
        <f>INT(VLOOKUP(B380,'주요 재화 수급처 관리'!$C$632:$Q$931,15,0))</f>
        <v>25610</v>
      </c>
      <c r="K380" s="356">
        <f t="shared" si="167"/>
        <v>2984046</v>
      </c>
      <c r="L380" s="5">
        <f t="shared" si="147"/>
        <v>1</v>
      </c>
      <c r="M380" s="140">
        <f t="shared" si="161"/>
        <v>0.49137521353250191</v>
      </c>
      <c r="N380" s="357">
        <f t="shared" si="168"/>
        <v>3060474</v>
      </c>
      <c r="O380" s="189" t="str">
        <f t="shared" si="148"/>
        <v>1</v>
      </c>
      <c r="P380" s="140">
        <f t="shared" si="149"/>
        <v>0.40604838789924397</v>
      </c>
      <c r="Q380" s="357">
        <f t="shared" si="169"/>
        <v>16535</v>
      </c>
      <c r="R380" s="189" t="str">
        <f t="shared" si="150"/>
        <v>1</v>
      </c>
      <c r="S380" s="30">
        <f t="shared" si="151"/>
        <v>0.64564623194064819</v>
      </c>
      <c r="T380" s="140">
        <f t="shared" si="152"/>
        <v>0.49137521353250191</v>
      </c>
      <c r="U380" s="140">
        <f t="shared" si="153"/>
        <v>0.40604838789924397</v>
      </c>
      <c r="V380" s="140">
        <f t="shared" si="154"/>
        <v>0.64564623194064819</v>
      </c>
      <c r="W380" s="353">
        <f t="shared" si="162"/>
        <v>-84763581.999999985</v>
      </c>
      <c r="X380" s="353">
        <f t="shared" si="163"/>
        <v>-155948844.00000003</v>
      </c>
      <c r="Y380" s="353">
        <f t="shared" si="164"/>
        <v>-460830.83999999997</v>
      </c>
      <c r="Z380" s="30">
        <f t="shared" si="155"/>
        <v>13.957801992673614</v>
      </c>
      <c r="AA380" s="358">
        <f t="shared" si="156"/>
        <v>20.69051287511369</v>
      </c>
      <c r="AB380" s="358">
        <f t="shared" si="157"/>
        <v>17.994175712612261</v>
      </c>
      <c r="AC380" s="358">
        <f t="shared" si="158"/>
        <v>53.805848821856578</v>
      </c>
      <c r="AD380" s="358">
        <f t="shared" si="159"/>
        <v>74.227421750057132</v>
      </c>
      <c r="AE380" s="358">
        <f t="shared" si="160"/>
        <v>64.030962901208824</v>
      </c>
      <c r="AF380" s="140">
        <f t="shared" si="165"/>
        <v>0.64564623194064819</v>
      </c>
      <c r="AG380" s="140">
        <f t="shared" si="170"/>
        <v>52.997703265188449</v>
      </c>
      <c r="AH380" s="140">
        <f t="shared" si="170"/>
        <v>61.600737706002342</v>
      </c>
      <c r="AI380" s="140">
        <f t="shared" si="170"/>
        <v>57.213083978928488</v>
      </c>
      <c r="AJ380" s="361">
        <f t="shared" si="171"/>
        <v>69.240953639870938</v>
      </c>
      <c r="AK380" s="380" t="str">
        <f t="shared" si="166"/>
        <v>Item(1040101001,2984046)
Item(1040302001,3060474)
Item(1040410001,16535)</v>
      </c>
      <c r="AL380" s="359"/>
    </row>
    <row r="381" spans="2:38" x14ac:dyDescent="0.3">
      <c r="B381" s="5">
        <f t="shared" si="172"/>
        <v>279</v>
      </c>
      <c r="C381" s="5">
        <v>1</v>
      </c>
      <c r="D381" s="5">
        <f>VLOOKUP(B381,'DB-캐릭터별 스테이지 매칭'!$E$3:$F$302,2,0)</f>
        <v>1509</v>
      </c>
      <c r="E381" s="5">
        <f>VLOOKUP(D381,'DB-방치 재화'!$B$3:$I$1698,5,0)</f>
        <v>1099</v>
      </c>
      <c r="F381" s="5">
        <f>VLOOKUP(D381,'DB-방치 재화'!$B$3:$I$1698,6,0)</f>
        <v>1466</v>
      </c>
      <c r="G381" s="355">
        <f>VLOOKUP(D381,'DB-방치 재화'!$B$3:$I$1698,7,0)</f>
        <v>5.0159722222222225</v>
      </c>
      <c r="H381" s="5">
        <f>INT(VLOOKUP(B381,'주요 재화 수급처 관리'!$C$269:$Q$329,15,0))</f>
        <v>6097319</v>
      </c>
      <c r="I381" s="5">
        <f>INT(VLOOKUP(B381,'주요 재화 수급처 관리'!$C$331:$Q$630,15,0))</f>
        <v>7571478</v>
      </c>
      <c r="J381" s="5">
        <f>INT(VLOOKUP(B381,'주요 재화 수급처 관리'!$C$632:$Q$931,15,0))</f>
        <v>25697</v>
      </c>
      <c r="K381" s="356">
        <f t="shared" si="167"/>
        <v>2987031</v>
      </c>
      <c r="L381" s="5">
        <f t="shared" si="147"/>
        <v>1.0009999999999999</v>
      </c>
      <c r="M381" s="140">
        <f t="shared" si="161"/>
        <v>0.48989252489495794</v>
      </c>
      <c r="N381" s="357">
        <f t="shared" si="168"/>
        <v>3063535</v>
      </c>
      <c r="O381" s="189">
        <f t="shared" si="148"/>
        <v>1.0009999999999999</v>
      </c>
      <c r="P381" s="140">
        <f t="shared" si="149"/>
        <v>0.40461518873857916</v>
      </c>
      <c r="Q381" s="357">
        <f t="shared" si="169"/>
        <v>17362</v>
      </c>
      <c r="R381" s="189">
        <f t="shared" si="150"/>
        <v>1.05</v>
      </c>
      <c r="S381" s="30">
        <f t="shared" si="151"/>
        <v>0.67564307117562361</v>
      </c>
      <c r="T381" s="140">
        <f t="shared" si="152"/>
        <v>0.48989252489495794</v>
      </c>
      <c r="U381" s="140">
        <f t="shared" si="153"/>
        <v>0.40461518873857916</v>
      </c>
      <c r="V381" s="140">
        <f t="shared" si="154"/>
        <v>0.67564307117562361</v>
      </c>
      <c r="W381" s="353">
        <f t="shared" si="162"/>
        <v>-86531149.199999988</v>
      </c>
      <c r="X381" s="353">
        <f t="shared" si="163"/>
        <v>-157498083.40000004</v>
      </c>
      <c r="Y381" s="353">
        <f t="shared" si="164"/>
        <v>-473053.43999999994</v>
      </c>
      <c r="Z381" s="30">
        <f t="shared" si="155"/>
        <v>14.191671651097801</v>
      </c>
      <c r="AA381" s="358">
        <f t="shared" si="156"/>
        <v>20.801497858146064</v>
      </c>
      <c r="AB381" s="358">
        <f t="shared" si="157"/>
        <v>18.408897536677429</v>
      </c>
      <c r="AC381" s="358">
        <f t="shared" si="158"/>
        <v>54.677957992114038</v>
      </c>
      <c r="AD381" s="358">
        <f t="shared" si="159"/>
        <v>74.606868368197681</v>
      </c>
      <c r="AE381" s="358">
        <f t="shared" si="160"/>
        <v>65.492654021874557</v>
      </c>
      <c r="AF381" s="140">
        <f t="shared" si="165"/>
        <v>0.67564307117562361</v>
      </c>
      <c r="AG381" s="140">
        <f t="shared" si="170"/>
        <v>53.487595790083404</v>
      </c>
      <c r="AH381" s="140">
        <f t="shared" si="170"/>
        <v>62.005352894740923</v>
      </c>
      <c r="AI381" s="140">
        <f t="shared" si="170"/>
        <v>57.888727050104109</v>
      </c>
      <c r="AJ381" s="361">
        <f t="shared" si="171"/>
        <v>69.916596711046566</v>
      </c>
      <c r="AK381" s="380" t="str">
        <f t="shared" si="166"/>
        <v>Item(1040101001,2987031)
Item(1040302001,3063535)
Item(1040410001,17362)</v>
      </c>
      <c r="AL381" s="359"/>
    </row>
    <row r="382" spans="2:38" x14ac:dyDescent="0.3">
      <c r="B382" s="5">
        <f t="shared" si="172"/>
        <v>279</v>
      </c>
      <c r="C382" s="5">
        <v>2</v>
      </c>
      <c r="D382" s="5">
        <f>VLOOKUP(B382,'DB-캐릭터별 스테이지 매칭'!$E$3:$F$302,2,0)</f>
        <v>1509</v>
      </c>
      <c r="E382" s="5">
        <f>VLOOKUP(D382,'DB-방치 재화'!$B$3:$I$1698,5,0)</f>
        <v>1099</v>
      </c>
      <c r="F382" s="5">
        <f>VLOOKUP(D382,'DB-방치 재화'!$B$3:$I$1698,6,0)</f>
        <v>1466</v>
      </c>
      <c r="G382" s="355">
        <f>VLOOKUP(D382,'DB-방치 재화'!$B$3:$I$1698,7,0)</f>
        <v>5.0159722222222225</v>
      </c>
      <c r="H382" s="5">
        <f>INT(VLOOKUP(B382,'주요 재화 수급처 관리'!$C$269:$Q$329,15,0))</f>
        <v>6097319</v>
      </c>
      <c r="I382" s="5">
        <f>INT(VLOOKUP(B382,'주요 재화 수급처 관리'!$C$331:$Q$630,15,0))</f>
        <v>7571478</v>
      </c>
      <c r="J382" s="5">
        <f>INT(VLOOKUP(B382,'주요 재화 수급처 관리'!$C$632:$Q$931,15,0))</f>
        <v>25697</v>
      </c>
      <c r="K382" s="356">
        <f t="shared" si="167"/>
        <v>2987031</v>
      </c>
      <c r="L382" s="5">
        <f t="shared" si="147"/>
        <v>1</v>
      </c>
      <c r="M382" s="140">
        <f t="shared" si="161"/>
        <v>0.48989252489495794</v>
      </c>
      <c r="N382" s="357">
        <f t="shared" si="168"/>
        <v>3063535</v>
      </c>
      <c r="O382" s="189" t="str">
        <f t="shared" si="148"/>
        <v>1</v>
      </c>
      <c r="P382" s="140">
        <f t="shared" si="149"/>
        <v>0.40461518873857916</v>
      </c>
      <c r="Q382" s="357">
        <f t="shared" si="169"/>
        <v>17362</v>
      </c>
      <c r="R382" s="189" t="str">
        <f t="shared" si="150"/>
        <v>1</v>
      </c>
      <c r="S382" s="30">
        <f t="shared" si="151"/>
        <v>0.67564307117562361</v>
      </c>
      <c r="T382" s="140">
        <f t="shared" si="152"/>
        <v>0.48989252489495794</v>
      </c>
      <c r="U382" s="140">
        <f t="shared" si="153"/>
        <v>0.40461518873857916</v>
      </c>
      <c r="V382" s="140">
        <f t="shared" si="154"/>
        <v>0.67564307117562361</v>
      </c>
      <c r="W382" s="353">
        <f t="shared" si="162"/>
        <v>-88298716.399999991</v>
      </c>
      <c r="X382" s="353">
        <f t="shared" si="163"/>
        <v>-159047322.80000004</v>
      </c>
      <c r="Y382" s="353">
        <f t="shared" si="164"/>
        <v>-485276.03999999992</v>
      </c>
      <c r="Z382" s="30">
        <f t="shared" si="155"/>
        <v>14.481564175992759</v>
      </c>
      <c r="AA382" s="358">
        <f t="shared" si="156"/>
        <v>21.006113046884643</v>
      </c>
      <c r="AB382" s="358">
        <f t="shared" si="157"/>
        <v>18.884540607853054</v>
      </c>
      <c r="AC382" s="358">
        <f t="shared" si="158"/>
        <v>55.794861742998677</v>
      </c>
      <c r="AD382" s="358">
        <f t="shared" si="159"/>
        <v>75.340743330301677</v>
      </c>
      <c r="AE382" s="358">
        <f t="shared" si="160"/>
        <v>67.184831787345971</v>
      </c>
      <c r="AF382" s="140">
        <f t="shared" si="165"/>
        <v>0.67564307117562361</v>
      </c>
      <c r="AG382" s="140">
        <f t="shared" si="170"/>
        <v>53.977488314978359</v>
      </c>
      <c r="AH382" s="140">
        <f t="shared" si="170"/>
        <v>62.409968083479505</v>
      </c>
      <c r="AI382" s="140">
        <f t="shared" si="170"/>
        <v>58.56437012127973</v>
      </c>
      <c r="AJ382" s="361">
        <f t="shared" si="171"/>
        <v>70.592239782222194</v>
      </c>
      <c r="AK382" s="380" t="str">
        <f t="shared" si="166"/>
        <v>Item(1040101001,2987031)
Item(1040302001,3063535)
Item(1040410001,17362)</v>
      </c>
      <c r="AL382" s="359"/>
    </row>
    <row r="383" spans="2:38" x14ac:dyDescent="0.3">
      <c r="B383" s="5">
        <f t="shared" si="172"/>
        <v>279</v>
      </c>
      <c r="C383" s="5">
        <v>3</v>
      </c>
      <c r="D383" s="5">
        <f>VLOOKUP(B383,'DB-캐릭터별 스테이지 매칭'!$E$3:$F$302,2,0)</f>
        <v>1509</v>
      </c>
      <c r="E383" s="5">
        <f>VLOOKUP(D383,'DB-방치 재화'!$B$3:$I$1698,5,0)</f>
        <v>1099</v>
      </c>
      <c r="F383" s="5">
        <f>VLOOKUP(D383,'DB-방치 재화'!$B$3:$I$1698,6,0)</f>
        <v>1466</v>
      </c>
      <c r="G383" s="355">
        <f>VLOOKUP(D383,'DB-방치 재화'!$B$3:$I$1698,7,0)</f>
        <v>5.0159722222222225</v>
      </c>
      <c r="H383" s="5">
        <f>INT(VLOOKUP(B383,'주요 재화 수급처 관리'!$C$269:$Q$329,15,0))</f>
        <v>6097319</v>
      </c>
      <c r="I383" s="5">
        <f>INT(VLOOKUP(B383,'주요 재화 수급처 관리'!$C$331:$Q$630,15,0))</f>
        <v>7571478</v>
      </c>
      <c r="J383" s="5">
        <f>INT(VLOOKUP(B383,'주요 재화 수급처 관리'!$C$632:$Q$931,15,0))</f>
        <v>25697</v>
      </c>
      <c r="K383" s="356">
        <f t="shared" si="167"/>
        <v>2987031</v>
      </c>
      <c r="L383" s="5">
        <f t="shared" ref="L383:L446" si="173">IF(C383=1,VLOOKUP(B383,$AN$191:$AQ$250,2,0),1)</f>
        <v>1</v>
      </c>
      <c r="M383" s="140">
        <f t="shared" si="161"/>
        <v>0.48989252489495794</v>
      </c>
      <c r="N383" s="357">
        <f t="shared" si="168"/>
        <v>3063535</v>
      </c>
      <c r="O383" s="189" t="str">
        <f t="shared" ref="O383:O446" si="174">IF(C383=1,VLOOKUP(B383,$AN$191:$AQ$250,3,0),"1")</f>
        <v>1</v>
      </c>
      <c r="P383" s="140">
        <f t="shared" ref="P383:P446" si="175">N383/I383</f>
        <v>0.40461518873857916</v>
      </c>
      <c r="Q383" s="357">
        <f t="shared" si="169"/>
        <v>17362</v>
      </c>
      <c r="R383" s="189" t="str">
        <f t="shared" ref="R383:R446" si="176">IF(C383=1,VLOOKUP(B383,$AN$191:$AQ$250,4,0),"1")</f>
        <v>1</v>
      </c>
      <c r="S383" s="30">
        <f t="shared" ref="S383:S446" si="177">Q383/J383</f>
        <v>0.67564307117562361</v>
      </c>
      <c r="T383" s="140">
        <f t="shared" ref="T383:T446" si="178">K383/H383</f>
        <v>0.48989252489495794</v>
      </c>
      <c r="U383" s="140">
        <f t="shared" ref="U383:U446" si="179">N383/I383</f>
        <v>0.40461518873857916</v>
      </c>
      <c r="V383" s="140">
        <f t="shared" ref="V383:V446" si="180">Q383/J383</f>
        <v>0.67564307117562361</v>
      </c>
      <c r="W383" s="353">
        <f t="shared" si="162"/>
        <v>-90066283.599999994</v>
      </c>
      <c r="X383" s="353">
        <f t="shared" si="163"/>
        <v>-160596562.20000005</v>
      </c>
      <c r="Y383" s="353">
        <f t="shared" si="164"/>
        <v>-497498.6399999999</v>
      </c>
      <c r="Z383" s="30">
        <f t="shared" ref="Z383:Z446" si="181">IF(W383&lt;0,(W383/H383)*-1,"0")</f>
        <v>14.771456700887716</v>
      </c>
      <c r="AA383" s="358">
        <f t="shared" ref="AA383:AA446" si="182">IF(X383&lt;0,(X383/I383)*-1,"0")</f>
        <v>21.210728235623222</v>
      </c>
      <c r="AB383" s="358">
        <f t="shared" ref="AB383:AB446" si="183">IF(Y383&lt;0,(Y383/J383)*-1,"0")</f>
        <v>19.360183679028676</v>
      </c>
      <c r="AC383" s="358">
        <f t="shared" ref="AC383:AC446" si="184">IF(W383&gt;0,"0",(W383/E383)/-1440)</f>
        <v>56.911765493883323</v>
      </c>
      <c r="AD383" s="358">
        <f t="shared" ref="AD383:AD446" si="185">IF(X383&gt;0,"0",(X383/F383)/-1440)</f>
        <v>76.07461829240566</v>
      </c>
      <c r="AE383" s="358">
        <f t="shared" ref="AE383:AE446" si="186">IF(Y383&gt;0,"0",(Y383/G383)/-1440)</f>
        <v>68.87700955281737</v>
      </c>
      <c r="AF383" s="140">
        <f t="shared" si="165"/>
        <v>0.67564307117562361</v>
      </c>
      <c r="AG383" s="140">
        <f t="shared" si="170"/>
        <v>54.467380839873314</v>
      </c>
      <c r="AH383" s="140">
        <f t="shared" si="170"/>
        <v>62.814583272218087</v>
      </c>
      <c r="AI383" s="140">
        <f t="shared" si="170"/>
        <v>59.240013192455351</v>
      </c>
      <c r="AJ383" s="361">
        <f t="shared" si="171"/>
        <v>71.267882853397822</v>
      </c>
      <c r="AK383" s="380" t="str">
        <f t="shared" si="166"/>
        <v>Item(1040101001,2987031)
Item(1040302001,3063535)
Item(1040410001,17362)</v>
      </c>
      <c r="AL383" s="359"/>
    </row>
    <row r="384" spans="2:38" x14ac:dyDescent="0.3">
      <c r="B384" s="5">
        <f t="shared" si="172"/>
        <v>279</v>
      </c>
      <c r="C384" s="5">
        <v>4</v>
      </c>
      <c r="D384" s="5">
        <f>VLOOKUP(B384,'DB-캐릭터별 스테이지 매칭'!$E$3:$F$302,2,0)</f>
        <v>1509</v>
      </c>
      <c r="E384" s="5">
        <f>VLOOKUP(D384,'DB-방치 재화'!$B$3:$I$1698,5,0)</f>
        <v>1099</v>
      </c>
      <c r="F384" s="5">
        <f>VLOOKUP(D384,'DB-방치 재화'!$B$3:$I$1698,6,0)</f>
        <v>1466</v>
      </c>
      <c r="G384" s="355">
        <f>VLOOKUP(D384,'DB-방치 재화'!$B$3:$I$1698,7,0)</f>
        <v>5.0159722222222225</v>
      </c>
      <c r="H384" s="5">
        <f>INT(VLOOKUP(B384,'주요 재화 수급처 관리'!$C$269:$Q$329,15,0))</f>
        <v>6097319</v>
      </c>
      <c r="I384" s="5">
        <f>INT(VLOOKUP(B384,'주요 재화 수급처 관리'!$C$331:$Q$630,15,0))</f>
        <v>7571478</v>
      </c>
      <c r="J384" s="5">
        <f>INT(VLOOKUP(B384,'주요 재화 수급처 관리'!$C$632:$Q$931,15,0))</f>
        <v>25697</v>
      </c>
      <c r="K384" s="356">
        <f t="shared" si="167"/>
        <v>2987031</v>
      </c>
      <c r="L384" s="5">
        <f t="shared" si="173"/>
        <v>1</v>
      </c>
      <c r="M384" s="140">
        <f t="shared" ref="M384:M447" si="187">K384/H384</f>
        <v>0.48989252489495794</v>
      </c>
      <c r="N384" s="357">
        <f t="shared" si="168"/>
        <v>3063535</v>
      </c>
      <c r="O384" s="189" t="str">
        <f t="shared" si="174"/>
        <v>1</v>
      </c>
      <c r="P384" s="140">
        <f t="shared" si="175"/>
        <v>0.40461518873857916</v>
      </c>
      <c r="Q384" s="357">
        <f t="shared" si="169"/>
        <v>17362</v>
      </c>
      <c r="R384" s="189" t="str">
        <f t="shared" si="176"/>
        <v>1</v>
      </c>
      <c r="S384" s="30">
        <f t="shared" si="177"/>
        <v>0.67564307117562361</v>
      </c>
      <c r="T384" s="140">
        <f t="shared" si="178"/>
        <v>0.48989252489495794</v>
      </c>
      <c r="U384" s="140">
        <f t="shared" si="179"/>
        <v>0.40461518873857916</v>
      </c>
      <c r="V384" s="140">
        <f t="shared" si="180"/>
        <v>0.67564307117562361</v>
      </c>
      <c r="W384" s="353">
        <f t="shared" ref="W384:W447" si="188">(H384*0.2)-K384+W383</f>
        <v>-91833850.799999997</v>
      </c>
      <c r="X384" s="353">
        <f t="shared" ref="X384:X447" si="189">(I384*0.2)-N384+X383</f>
        <v>-162145801.60000005</v>
      </c>
      <c r="Y384" s="353">
        <f t="shared" ref="Y384:Y447" si="190">((J384*0.2)-Q384)+Y383</f>
        <v>-509721.23999999987</v>
      </c>
      <c r="Z384" s="30">
        <f t="shared" si="181"/>
        <v>15.061349225782676</v>
      </c>
      <c r="AA384" s="358">
        <f t="shared" si="182"/>
        <v>21.415343424361804</v>
      </c>
      <c r="AB384" s="358">
        <f t="shared" si="183"/>
        <v>19.835826750204298</v>
      </c>
      <c r="AC384" s="358">
        <f t="shared" si="184"/>
        <v>58.028669244767961</v>
      </c>
      <c r="AD384" s="358">
        <f t="shared" si="185"/>
        <v>76.808493254509656</v>
      </c>
      <c r="AE384" s="358">
        <f t="shared" si="186"/>
        <v>70.569187318288783</v>
      </c>
      <c r="AF384" s="140">
        <f t="shared" ref="AF384:AF447" si="191">MAX(T384:V384)</f>
        <v>0.67564307117562361</v>
      </c>
      <c r="AG384" s="140">
        <f t="shared" si="170"/>
        <v>54.95727336476827</v>
      </c>
      <c r="AH384" s="140">
        <f t="shared" si="170"/>
        <v>63.219198460956669</v>
      </c>
      <c r="AI384" s="140">
        <f t="shared" si="170"/>
        <v>59.915656263630972</v>
      </c>
      <c r="AJ384" s="361">
        <f t="shared" si="171"/>
        <v>71.94352592457345</v>
      </c>
      <c r="AK384" s="380" t="str">
        <f t="shared" ref="AK384:AK447" si="192">"Item(1040101001,"&amp;K384&amp;")"&amp;CHAR(10)&amp;"Item(1040302001,"&amp;N384&amp;")"&amp;CHAR(10)&amp;"Item(1040410001,"&amp;Q384&amp;")"</f>
        <v>Item(1040101001,2987031)
Item(1040302001,3063535)
Item(1040410001,17362)</v>
      </c>
      <c r="AL384" s="359"/>
    </row>
    <row r="385" spans="2:38" x14ac:dyDescent="0.3">
      <c r="B385" s="5">
        <f t="shared" si="172"/>
        <v>279</v>
      </c>
      <c r="C385" s="5">
        <v>5</v>
      </c>
      <c r="D385" s="5">
        <f>VLOOKUP(B385,'DB-캐릭터별 스테이지 매칭'!$E$3:$F$302,2,0)</f>
        <v>1509</v>
      </c>
      <c r="E385" s="5">
        <f>VLOOKUP(D385,'DB-방치 재화'!$B$3:$I$1698,5,0)</f>
        <v>1099</v>
      </c>
      <c r="F385" s="5">
        <f>VLOOKUP(D385,'DB-방치 재화'!$B$3:$I$1698,6,0)</f>
        <v>1466</v>
      </c>
      <c r="G385" s="355">
        <f>VLOOKUP(D385,'DB-방치 재화'!$B$3:$I$1698,7,0)</f>
        <v>5.0159722222222225</v>
      </c>
      <c r="H385" s="5">
        <f>INT(VLOOKUP(B385,'주요 재화 수급처 관리'!$C$269:$Q$329,15,0))</f>
        <v>6097319</v>
      </c>
      <c r="I385" s="5">
        <f>INT(VLOOKUP(B385,'주요 재화 수급처 관리'!$C$331:$Q$630,15,0))</f>
        <v>7571478</v>
      </c>
      <c r="J385" s="5">
        <f>INT(VLOOKUP(B385,'주요 재화 수급처 관리'!$C$632:$Q$931,15,0))</f>
        <v>25697</v>
      </c>
      <c r="K385" s="356">
        <f t="shared" ref="K385:K448" si="193">ROUNDUP(K384*L385,0)</f>
        <v>2987031</v>
      </c>
      <c r="L385" s="5">
        <f t="shared" si="173"/>
        <v>1</v>
      </c>
      <c r="M385" s="140">
        <f t="shared" si="187"/>
        <v>0.48989252489495794</v>
      </c>
      <c r="N385" s="357">
        <f t="shared" ref="N385:N448" si="194">ROUNDUP(N384*O385,0)</f>
        <v>3063535</v>
      </c>
      <c r="O385" s="189" t="str">
        <f t="shared" si="174"/>
        <v>1</v>
      </c>
      <c r="P385" s="140">
        <f t="shared" si="175"/>
        <v>0.40461518873857916</v>
      </c>
      <c r="Q385" s="357">
        <f t="shared" ref="Q385:Q448" si="195">ROUNDUP(Q384*R385,0)</f>
        <v>17362</v>
      </c>
      <c r="R385" s="189" t="str">
        <f t="shared" si="176"/>
        <v>1</v>
      </c>
      <c r="S385" s="30">
        <f t="shared" si="177"/>
        <v>0.67564307117562361</v>
      </c>
      <c r="T385" s="140">
        <f t="shared" si="178"/>
        <v>0.48989252489495794</v>
      </c>
      <c r="U385" s="140">
        <f t="shared" si="179"/>
        <v>0.40461518873857916</v>
      </c>
      <c r="V385" s="140">
        <f t="shared" si="180"/>
        <v>0.67564307117562361</v>
      </c>
      <c r="W385" s="353">
        <f t="shared" si="188"/>
        <v>-93601418</v>
      </c>
      <c r="X385" s="353">
        <f t="shared" si="189"/>
        <v>-163695041.00000006</v>
      </c>
      <c r="Y385" s="353">
        <f t="shared" si="190"/>
        <v>-521943.83999999985</v>
      </c>
      <c r="Z385" s="30">
        <f t="shared" si="181"/>
        <v>15.351241750677634</v>
      </c>
      <c r="AA385" s="358">
        <f t="shared" si="182"/>
        <v>21.619958613100383</v>
      </c>
      <c r="AB385" s="358">
        <f t="shared" si="183"/>
        <v>20.311469821379923</v>
      </c>
      <c r="AC385" s="358">
        <f t="shared" si="184"/>
        <v>59.145572995652614</v>
      </c>
      <c r="AD385" s="358">
        <f t="shared" si="185"/>
        <v>77.542368216613639</v>
      </c>
      <c r="AE385" s="358">
        <f t="shared" si="186"/>
        <v>72.261365083760197</v>
      </c>
      <c r="AF385" s="140">
        <f t="shared" si="191"/>
        <v>0.67564307117562361</v>
      </c>
      <c r="AG385" s="140">
        <f t="shared" ref="AG385:AI448" si="196">AG384+T385</f>
        <v>55.447165889663225</v>
      </c>
      <c r="AH385" s="140">
        <f t="shared" si="196"/>
        <v>63.623813649695251</v>
      </c>
      <c r="AI385" s="140">
        <f t="shared" si="196"/>
        <v>60.591299334806592</v>
      </c>
      <c r="AJ385" s="361">
        <f t="shared" ref="AJ385:AJ448" si="197">AF385+AJ384</f>
        <v>72.619168995749078</v>
      </c>
      <c r="AK385" s="380" t="str">
        <f t="shared" si="192"/>
        <v>Item(1040101001,2987031)
Item(1040302001,3063535)
Item(1040410001,17362)</v>
      </c>
      <c r="AL385" s="359"/>
    </row>
    <row r="386" spans="2:38" x14ac:dyDescent="0.3">
      <c r="B386" s="5">
        <f t="shared" si="172"/>
        <v>280</v>
      </c>
      <c r="C386" s="5">
        <v>1</v>
      </c>
      <c r="D386" s="5">
        <f>VLOOKUP(B386,'DB-캐릭터별 스테이지 매칭'!$E$3:$F$302,2,0)</f>
        <v>1518</v>
      </c>
      <c r="E386" s="5">
        <f>VLOOKUP(D386,'DB-방치 재화'!$B$3:$I$1698,5,0)</f>
        <v>1106</v>
      </c>
      <c r="F386" s="5">
        <f>VLOOKUP(D386,'DB-방치 재화'!$B$3:$I$1698,6,0)</f>
        <v>1474</v>
      </c>
      <c r="G386" s="355">
        <f>VLOOKUP(D386,'DB-방치 재화'!$B$3:$I$1698,7,0)</f>
        <v>5.0333333333333332</v>
      </c>
      <c r="H386" s="5">
        <f>INT(VLOOKUP(B386,'주요 재화 수급처 관리'!$C$269:$Q$329,15,0))</f>
        <v>6131582</v>
      </c>
      <c r="I386" s="5">
        <f>INT(VLOOKUP(B386,'주요 재화 수급처 관리'!$C$331:$Q$630,15,0))</f>
        <v>7610635</v>
      </c>
      <c r="J386" s="5">
        <f>INT(VLOOKUP(B386,'주요 재화 수급처 관리'!$C$632:$Q$931,15,0))</f>
        <v>25780</v>
      </c>
      <c r="K386" s="356">
        <f t="shared" si="193"/>
        <v>2990019</v>
      </c>
      <c r="L386" s="5">
        <f t="shared" si="173"/>
        <v>1.0009999999999999</v>
      </c>
      <c r="M386" s="140">
        <f t="shared" si="187"/>
        <v>0.48764234091625946</v>
      </c>
      <c r="N386" s="357">
        <f t="shared" si="194"/>
        <v>3066599</v>
      </c>
      <c r="O386" s="189">
        <f t="shared" si="174"/>
        <v>1.0009999999999999</v>
      </c>
      <c r="P386" s="140">
        <f t="shared" si="175"/>
        <v>0.40293602307823195</v>
      </c>
      <c r="Q386" s="357">
        <f t="shared" si="195"/>
        <v>17380</v>
      </c>
      <c r="R386" s="189">
        <f t="shared" si="176"/>
        <v>1.0009999999999999</v>
      </c>
      <c r="S386" s="30">
        <f t="shared" si="177"/>
        <v>0.67416602017067495</v>
      </c>
      <c r="T386" s="140">
        <f t="shared" si="178"/>
        <v>0.48764234091625946</v>
      </c>
      <c r="U386" s="140">
        <f t="shared" si="179"/>
        <v>0.40293602307823195</v>
      </c>
      <c r="V386" s="140">
        <f t="shared" si="180"/>
        <v>0.67416602017067495</v>
      </c>
      <c r="W386" s="353">
        <f t="shared" si="188"/>
        <v>-95365120.599999994</v>
      </c>
      <c r="X386" s="353">
        <f t="shared" si="189"/>
        <v>-165239513.00000006</v>
      </c>
      <c r="Y386" s="353">
        <f t="shared" si="190"/>
        <v>-534167.83999999985</v>
      </c>
      <c r="Z386" s="30">
        <f t="shared" si="181"/>
        <v>15.553102054249621</v>
      </c>
      <c r="AA386" s="358">
        <f t="shared" si="182"/>
        <v>21.711659145393263</v>
      </c>
      <c r="AB386" s="358">
        <f t="shared" si="183"/>
        <v>20.720242048099298</v>
      </c>
      <c r="AC386" s="358">
        <f t="shared" si="184"/>
        <v>59.878642128792436</v>
      </c>
      <c r="AD386" s="358">
        <f t="shared" si="185"/>
        <v>77.849159976632023</v>
      </c>
      <c r="AE386" s="358">
        <f t="shared" si="186"/>
        <v>73.698653421633537</v>
      </c>
      <c r="AF386" s="140">
        <f t="shared" si="191"/>
        <v>0.67416602017067495</v>
      </c>
      <c r="AG386" s="140">
        <f t="shared" si="196"/>
        <v>55.934808230579485</v>
      </c>
      <c r="AH386" s="140">
        <f t="shared" si="196"/>
        <v>64.026749672773477</v>
      </c>
      <c r="AI386" s="140">
        <f t="shared" si="196"/>
        <v>61.265465354977266</v>
      </c>
      <c r="AJ386" s="361">
        <f t="shared" si="197"/>
        <v>73.293335015919752</v>
      </c>
      <c r="AK386" s="380" t="str">
        <f t="shared" si="192"/>
        <v>Item(1040101001,2990019)
Item(1040302001,3066599)
Item(1040410001,17380)</v>
      </c>
      <c r="AL386" s="359"/>
    </row>
    <row r="387" spans="2:38" x14ac:dyDescent="0.3">
      <c r="B387" s="5">
        <f t="shared" si="172"/>
        <v>280</v>
      </c>
      <c r="C387" s="5">
        <v>2</v>
      </c>
      <c r="D387" s="5">
        <f>VLOOKUP(B387,'DB-캐릭터별 스테이지 매칭'!$E$3:$F$302,2,0)</f>
        <v>1518</v>
      </c>
      <c r="E387" s="5">
        <f>VLOOKUP(D387,'DB-방치 재화'!$B$3:$I$1698,5,0)</f>
        <v>1106</v>
      </c>
      <c r="F387" s="5">
        <f>VLOOKUP(D387,'DB-방치 재화'!$B$3:$I$1698,6,0)</f>
        <v>1474</v>
      </c>
      <c r="G387" s="355">
        <f>VLOOKUP(D387,'DB-방치 재화'!$B$3:$I$1698,7,0)</f>
        <v>5.0333333333333332</v>
      </c>
      <c r="H387" s="5">
        <f>INT(VLOOKUP(B387,'주요 재화 수급처 관리'!$C$269:$Q$329,15,0))</f>
        <v>6131582</v>
      </c>
      <c r="I387" s="5">
        <f>INT(VLOOKUP(B387,'주요 재화 수급처 관리'!$C$331:$Q$630,15,0))</f>
        <v>7610635</v>
      </c>
      <c r="J387" s="5">
        <f>INT(VLOOKUP(B387,'주요 재화 수급처 관리'!$C$632:$Q$931,15,0))</f>
        <v>25780</v>
      </c>
      <c r="K387" s="356">
        <f t="shared" si="193"/>
        <v>2990019</v>
      </c>
      <c r="L387" s="5">
        <f t="shared" si="173"/>
        <v>1</v>
      </c>
      <c r="M387" s="140">
        <f t="shared" si="187"/>
        <v>0.48764234091625946</v>
      </c>
      <c r="N387" s="357">
        <f t="shared" si="194"/>
        <v>3066599</v>
      </c>
      <c r="O387" s="189" t="str">
        <f t="shared" si="174"/>
        <v>1</v>
      </c>
      <c r="P387" s="140">
        <f t="shared" si="175"/>
        <v>0.40293602307823195</v>
      </c>
      <c r="Q387" s="357">
        <f t="shared" si="195"/>
        <v>17380</v>
      </c>
      <c r="R387" s="189" t="str">
        <f t="shared" si="176"/>
        <v>1</v>
      </c>
      <c r="S387" s="30">
        <f t="shared" si="177"/>
        <v>0.67416602017067495</v>
      </c>
      <c r="T387" s="140">
        <f t="shared" si="178"/>
        <v>0.48764234091625946</v>
      </c>
      <c r="U387" s="140">
        <f t="shared" si="179"/>
        <v>0.40293602307823195</v>
      </c>
      <c r="V387" s="140">
        <f t="shared" si="180"/>
        <v>0.67416602017067495</v>
      </c>
      <c r="W387" s="353">
        <f t="shared" si="188"/>
        <v>-97128823.199999988</v>
      </c>
      <c r="X387" s="353">
        <f t="shared" si="189"/>
        <v>-166783985.00000006</v>
      </c>
      <c r="Y387" s="353">
        <f t="shared" si="190"/>
        <v>-546391.83999999985</v>
      </c>
      <c r="Z387" s="30">
        <f t="shared" si="181"/>
        <v>15.840744395165878</v>
      </c>
      <c r="AA387" s="358">
        <f t="shared" si="182"/>
        <v>21.914595168471497</v>
      </c>
      <c r="AB387" s="358">
        <f t="shared" si="183"/>
        <v>21.194408068269972</v>
      </c>
      <c r="AC387" s="358">
        <f t="shared" si="184"/>
        <v>60.986050331525007</v>
      </c>
      <c r="AD387" s="358">
        <f t="shared" si="185"/>
        <v>78.576805838233099</v>
      </c>
      <c r="AE387" s="358">
        <f t="shared" si="186"/>
        <v>75.385187637969068</v>
      </c>
      <c r="AF387" s="140">
        <f t="shared" si="191"/>
        <v>0.67416602017067495</v>
      </c>
      <c r="AG387" s="140">
        <f t="shared" si="196"/>
        <v>56.422450571495744</v>
      </c>
      <c r="AH387" s="140">
        <f t="shared" si="196"/>
        <v>64.429685695851703</v>
      </c>
      <c r="AI387" s="140">
        <f t="shared" si="196"/>
        <v>61.93963137514794</v>
      </c>
      <c r="AJ387" s="361">
        <f t="shared" si="197"/>
        <v>73.967501036090425</v>
      </c>
      <c r="AK387" s="380" t="str">
        <f t="shared" si="192"/>
        <v>Item(1040101001,2990019)
Item(1040302001,3066599)
Item(1040410001,17380)</v>
      </c>
      <c r="AL387" s="359"/>
    </row>
    <row r="388" spans="2:38" x14ac:dyDescent="0.3">
      <c r="B388" s="5">
        <f t="shared" si="172"/>
        <v>280</v>
      </c>
      <c r="C388" s="5">
        <v>3</v>
      </c>
      <c r="D388" s="5">
        <f>VLOOKUP(B388,'DB-캐릭터별 스테이지 매칭'!$E$3:$F$302,2,0)</f>
        <v>1518</v>
      </c>
      <c r="E388" s="5">
        <f>VLOOKUP(D388,'DB-방치 재화'!$B$3:$I$1698,5,0)</f>
        <v>1106</v>
      </c>
      <c r="F388" s="5">
        <f>VLOOKUP(D388,'DB-방치 재화'!$B$3:$I$1698,6,0)</f>
        <v>1474</v>
      </c>
      <c r="G388" s="355">
        <f>VLOOKUP(D388,'DB-방치 재화'!$B$3:$I$1698,7,0)</f>
        <v>5.0333333333333332</v>
      </c>
      <c r="H388" s="5">
        <f>INT(VLOOKUP(B388,'주요 재화 수급처 관리'!$C$269:$Q$329,15,0))</f>
        <v>6131582</v>
      </c>
      <c r="I388" s="5">
        <f>INT(VLOOKUP(B388,'주요 재화 수급처 관리'!$C$331:$Q$630,15,0))</f>
        <v>7610635</v>
      </c>
      <c r="J388" s="5">
        <f>INT(VLOOKUP(B388,'주요 재화 수급처 관리'!$C$632:$Q$931,15,0))</f>
        <v>25780</v>
      </c>
      <c r="K388" s="356">
        <f t="shared" si="193"/>
        <v>2990019</v>
      </c>
      <c r="L388" s="5">
        <f t="shared" si="173"/>
        <v>1</v>
      </c>
      <c r="M388" s="140">
        <f t="shared" si="187"/>
        <v>0.48764234091625946</v>
      </c>
      <c r="N388" s="357">
        <f t="shared" si="194"/>
        <v>3066599</v>
      </c>
      <c r="O388" s="189" t="str">
        <f t="shared" si="174"/>
        <v>1</v>
      </c>
      <c r="P388" s="140">
        <f t="shared" si="175"/>
        <v>0.40293602307823195</v>
      </c>
      <c r="Q388" s="357">
        <f t="shared" si="195"/>
        <v>17380</v>
      </c>
      <c r="R388" s="189" t="str">
        <f t="shared" si="176"/>
        <v>1</v>
      </c>
      <c r="S388" s="30">
        <f t="shared" si="177"/>
        <v>0.67416602017067495</v>
      </c>
      <c r="T388" s="140">
        <f t="shared" si="178"/>
        <v>0.48764234091625946</v>
      </c>
      <c r="U388" s="140">
        <f t="shared" si="179"/>
        <v>0.40293602307823195</v>
      </c>
      <c r="V388" s="140">
        <f t="shared" si="180"/>
        <v>0.67416602017067495</v>
      </c>
      <c r="W388" s="353">
        <f t="shared" si="188"/>
        <v>-98892525.799999982</v>
      </c>
      <c r="X388" s="353">
        <f t="shared" si="189"/>
        <v>-168328457.00000006</v>
      </c>
      <c r="Y388" s="353">
        <f t="shared" si="190"/>
        <v>-558615.83999999985</v>
      </c>
      <c r="Z388" s="30">
        <f t="shared" si="181"/>
        <v>16.128386736082138</v>
      </c>
      <c r="AA388" s="358">
        <f t="shared" si="182"/>
        <v>22.117531191549727</v>
      </c>
      <c r="AB388" s="358">
        <f t="shared" si="183"/>
        <v>21.668574088440646</v>
      </c>
      <c r="AC388" s="358">
        <f t="shared" si="184"/>
        <v>62.093458534257572</v>
      </c>
      <c r="AD388" s="358">
        <f t="shared" si="185"/>
        <v>79.304451699834189</v>
      </c>
      <c r="AE388" s="358">
        <f t="shared" si="186"/>
        <v>77.071721854304613</v>
      </c>
      <c r="AF388" s="140">
        <f t="shared" si="191"/>
        <v>0.67416602017067495</v>
      </c>
      <c r="AG388" s="140">
        <f t="shared" si="196"/>
        <v>56.910092912412004</v>
      </c>
      <c r="AH388" s="140">
        <f t="shared" si="196"/>
        <v>64.832621718929929</v>
      </c>
      <c r="AI388" s="140">
        <f t="shared" si="196"/>
        <v>62.613797395318613</v>
      </c>
      <c r="AJ388" s="361">
        <f t="shared" si="197"/>
        <v>74.641667056261099</v>
      </c>
      <c r="AK388" s="380" t="str">
        <f t="shared" si="192"/>
        <v>Item(1040101001,2990019)
Item(1040302001,3066599)
Item(1040410001,17380)</v>
      </c>
      <c r="AL388" s="359"/>
    </row>
    <row r="389" spans="2:38" x14ac:dyDescent="0.3">
      <c r="B389" s="5">
        <f t="shared" ref="B389:B448" si="198">B384+1</f>
        <v>280</v>
      </c>
      <c r="C389" s="5">
        <v>4</v>
      </c>
      <c r="D389" s="5">
        <f>VLOOKUP(B389,'DB-캐릭터별 스테이지 매칭'!$E$3:$F$302,2,0)</f>
        <v>1518</v>
      </c>
      <c r="E389" s="5">
        <f>VLOOKUP(D389,'DB-방치 재화'!$B$3:$I$1698,5,0)</f>
        <v>1106</v>
      </c>
      <c r="F389" s="5">
        <f>VLOOKUP(D389,'DB-방치 재화'!$B$3:$I$1698,6,0)</f>
        <v>1474</v>
      </c>
      <c r="G389" s="355">
        <f>VLOOKUP(D389,'DB-방치 재화'!$B$3:$I$1698,7,0)</f>
        <v>5.0333333333333332</v>
      </c>
      <c r="H389" s="5">
        <f>INT(VLOOKUP(B389,'주요 재화 수급처 관리'!$C$269:$Q$329,15,0))</f>
        <v>6131582</v>
      </c>
      <c r="I389" s="5">
        <f>INT(VLOOKUP(B389,'주요 재화 수급처 관리'!$C$331:$Q$630,15,0))</f>
        <v>7610635</v>
      </c>
      <c r="J389" s="5">
        <f>INT(VLOOKUP(B389,'주요 재화 수급처 관리'!$C$632:$Q$931,15,0))</f>
        <v>25780</v>
      </c>
      <c r="K389" s="356">
        <f t="shared" si="193"/>
        <v>2990019</v>
      </c>
      <c r="L389" s="5">
        <f t="shared" si="173"/>
        <v>1</v>
      </c>
      <c r="M389" s="140">
        <f t="shared" si="187"/>
        <v>0.48764234091625946</v>
      </c>
      <c r="N389" s="357">
        <f t="shared" si="194"/>
        <v>3066599</v>
      </c>
      <c r="O389" s="189" t="str">
        <f t="shared" si="174"/>
        <v>1</v>
      </c>
      <c r="P389" s="140">
        <f t="shared" si="175"/>
        <v>0.40293602307823195</v>
      </c>
      <c r="Q389" s="357">
        <f t="shared" si="195"/>
        <v>17380</v>
      </c>
      <c r="R389" s="189" t="str">
        <f t="shared" si="176"/>
        <v>1</v>
      </c>
      <c r="S389" s="30">
        <f t="shared" si="177"/>
        <v>0.67416602017067495</v>
      </c>
      <c r="T389" s="140">
        <f t="shared" si="178"/>
        <v>0.48764234091625946</v>
      </c>
      <c r="U389" s="140">
        <f t="shared" si="179"/>
        <v>0.40293602307823195</v>
      </c>
      <c r="V389" s="140">
        <f t="shared" si="180"/>
        <v>0.67416602017067495</v>
      </c>
      <c r="W389" s="353">
        <f t="shared" si="188"/>
        <v>-100656228.39999998</v>
      </c>
      <c r="X389" s="353">
        <f t="shared" si="189"/>
        <v>-169872929.00000006</v>
      </c>
      <c r="Y389" s="353">
        <f t="shared" si="190"/>
        <v>-570839.83999999985</v>
      </c>
      <c r="Z389" s="30">
        <f t="shared" si="181"/>
        <v>16.416029076998395</v>
      </c>
      <c r="AA389" s="358">
        <f t="shared" si="182"/>
        <v>22.320467214627961</v>
      </c>
      <c r="AB389" s="358">
        <f t="shared" si="183"/>
        <v>22.142740108611321</v>
      </c>
      <c r="AC389" s="358">
        <f t="shared" si="184"/>
        <v>63.200866736990136</v>
      </c>
      <c r="AD389" s="358">
        <f t="shared" si="185"/>
        <v>80.032097561435279</v>
      </c>
      <c r="AE389" s="358">
        <f t="shared" si="186"/>
        <v>78.758256070640158</v>
      </c>
      <c r="AF389" s="140">
        <f t="shared" si="191"/>
        <v>0.67416602017067495</v>
      </c>
      <c r="AG389" s="140">
        <f t="shared" si="196"/>
        <v>57.397735253328264</v>
      </c>
      <c r="AH389" s="140">
        <f t="shared" si="196"/>
        <v>65.235557742008154</v>
      </c>
      <c r="AI389" s="140">
        <f t="shared" si="196"/>
        <v>63.287963415489287</v>
      </c>
      <c r="AJ389" s="361">
        <f t="shared" si="197"/>
        <v>75.315833076431772</v>
      </c>
      <c r="AK389" s="380" t="str">
        <f t="shared" si="192"/>
        <v>Item(1040101001,2990019)
Item(1040302001,3066599)
Item(1040410001,17380)</v>
      </c>
      <c r="AL389" s="359"/>
    </row>
    <row r="390" spans="2:38" x14ac:dyDescent="0.3">
      <c r="B390" s="5">
        <f t="shared" si="198"/>
        <v>280</v>
      </c>
      <c r="C390" s="5">
        <v>5</v>
      </c>
      <c r="D390" s="5">
        <f>VLOOKUP(B390,'DB-캐릭터별 스테이지 매칭'!$E$3:$F$302,2,0)</f>
        <v>1518</v>
      </c>
      <c r="E390" s="5">
        <f>VLOOKUP(D390,'DB-방치 재화'!$B$3:$I$1698,5,0)</f>
        <v>1106</v>
      </c>
      <c r="F390" s="5">
        <f>VLOOKUP(D390,'DB-방치 재화'!$B$3:$I$1698,6,0)</f>
        <v>1474</v>
      </c>
      <c r="G390" s="355">
        <f>VLOOKUP(D390,'DB-방치 재화'!$B$3:$I$1698,7,0)</f>
        <v>5.0333333333333332</v>
      </c>
      <c r="H390" s="5">
        <f>INT(VLOOKUP(B390,'주요 재화 수급처 관리'!$C$269:$Q$329,15,0))</f>
        <v>6131582</v>
      </c>
      <c r="I390" s="5">
        <f>INT(VLOOKUP(B390,'주요 재화 수급처 관리'!$C$331:$Q$630,15,0))</f>
        <v>7610635</v>
      </c>
      <c r="J390" s="5">
        <f>INT(VLOOKUP(B390,'주요 재화 수급처 관리'!$C$632:$Q$931,15,0))</f>
        <v>25780</v>
      </c>
      <c r="K390" s="356">
        <f t="shared" si="193"/>
        <v>2990019</v>
      </c>
      <c r="L390" s="5">
        <f t="shared" si="173"/>
        <v>1</v>
      </c>
      <c r="M390" s="140">
        <f t="shared" si="187"/>
        <v>0.48764234091625946</v>
      </c>
      <c r="N390" s="357">
        <f t="shared" si="194"/>
        <v>3066599</v>
      </c>
      <c r="O390" s="189" t="str">
        <f t="shared" si="174"/>
        <v>1</v>
      </c>
      <c r="P390" s="140">
        <f t="shared" si="175"/>
        <v>0.40293602307823195</v>
      </c>
      <c r="Q390" s="357">
        <f t="shared" si="195"/>
        <v>17380</v>
      </c>
      <c r="R390" s="189" t="str">
        <f t="shared" si="176"/>
        <v>1</v>
      </c>
      <c r="S390" s="30">
        <f t="shared" si="177"/>
        <v>0.67416602017067495</v>
      </c>
      <c r="T390" s="140">
        <f t="shared" si="178"/>
        <v>0.48764234091625946</v>
      </c>
      <c r="U390" s="140">
        <f t="shared" si="179"/>
        <v>0.40293602307823195</v>
      </c>
      <c r="V390" s="140">
        <f t="shared" si="180"/>
        <v>0.67416602017067495</v>
      </c>
      <c r="W390" s="353">
        <f t="shared" si="188"/>
        <v>-102419930.99999997</v>
      </c>
      <c r="X390" s="353">
        <f t="shared" si="189"/>
        <v>-171417401.00000006</v>
      </c>
      <c r="Y390" s="353">
        <f t="shared" si="190"/>
        <v>-583063.83999999985</v>
      </c>
      <c r="Z390" s="30">
        <f t="shared" si="181"/>
        <v>16.703671417914656</v>
      </c>
      <c r="AA390" s="358">
        <f t="shared" si="182"/>
        <v>22.523403237706191</v>
      </c>
      <c r="AB390" s="358">
        <f t="shared" si="183"/>
        <v>22.616906128781995</v>
      </c>
      <c r="AC390" s="358">
        <f t="shared" si="184"/>
        <v>64.308274939722708</v>
      </c>
      <c r="AD390" s="358">
        <f t="shared" si="185"/>
        <v>80.759743423036369</v>
      </c>
      <c r="AE390" s="358">
        <f t="shared" si="186"/>
        <v>80.444790286975689</v>
      </c>
      <c r="AF390" s="140">
        <f t="shared" si="191"/>
        <v>0.67416602017067495</v>
      </c>
      <c r="AG390" s="140">
        <f t="shared" si="196"/>
        <v>57.885377594244524</v>
      </c>
      <c r="AH390" s="140">
        <f t="shared" si="196"/>
        <v>65.63849376508638</v>
      </c>
      <c r="AI390" s="140">
        <f t="shared" si="196"/>
        <v>63.962129435659961</v>
      </c>
      <c r="AJ390" s="361">
        <f t="shared" si="197"/>
        <v>75.989999096602446</v>
      </c>
      <c r="AK390" s="380" t="str">
        <f t="shared" si="192"/>
        <v>Item(1040101001,2990019)
Item(1040302001,3066599)
Item(1040410001,17380)</v>
      </c>
      <c r="AL390" s="359"/>
    </row>
    <row r="391" spans="2:38" x14ac:dyDescent="0.3">
      <c r="B391" s="5">
        <f t="shared" si="198"/>
        <v>281</v>
      </c>
      <c r="C391" s="5">
        <v>1</v>
      </c>
      <c r="D391" s="5">
        <f>VLOOKUP(B391,'DB-캐릭터별 스테이지 매칭'!$E$3:$F$302,2,0)</f>
        <v>1526</v>
      </c>
      <c r="E391" s="5">
        <f>VLOOKUP(D391,'DB-방치 재화'!$B$3:$I$1698,5,0)</f>
        <v>1111</v>
      </c>
      <c r="F391" s="5">
        <f>VLOOKUP(D391,'DB-방치 재화'!$B$3:$I$1698,6,0)</f>
        <v>1482</v>
      </c>
      <c r="G391" s="355">
        <f>VLOOKUP(D391,'DB-방치 재화'!$B$3:$I$1698,7,0)</f>
        <v>5.0493055555555557</v>
      </c>
      <c r="H391" s="5">
        <f>INT(VLOOKUP(B391,'주요 재화 수급처 관리'!$C$269:$Q$329,15,0))</f>
        <v>6156055</v>
      </c>
      <c r="I391" s="5">
        <f>INT(VLOOKUP(B391,'주요 재화 수급처 관리'!$C$331:$Q$630,15,0))</f>
        <v>7649792</v>
      </c>
      <c r="J391" s="5">
        <f>INT(VLOOKUP(B391,'주요 재화 수급처 관리'!$C$632:$Q$931,15,0))</f>
        <v>25857</v>
      </c>
      <c r="K391" s="356">
        <f t="shared" si="193"/>
        <v>2993010</v>
      </c>
      <c r="L391" s="5">
        <f t="shared" si="173"/>
        <v>1.0009999999999999</v>
      </c>
      <c r="M391" s="140">
        <f t="shared" si="187"/>
        <v>0.48618961331567051</v>
      </c>
      <c r="N391" s="357">
        <f t="shared" si="194"/>
        <v>3069666</v>
      </c>
      <c r="O391" s="189">
        <f t="shared" si="174"/>
        <v>1.0009999999999999</v>
      </c>
      <c r="P391" s="140">
        <f t="shared" si="175"/>
        <v>0.40127443988019545</v>
      </c>
      <c r="Q391" s="357">
        <f t="shared" si="195"/>
        <v>17398</v>
      </c>
      <c r="R391" s="189">
        <f t="shared" si="176"/>
        <v>1.0009999999999999</v>
      </c>
      <c r="S391" s="30">
        <f t="shared" si="177"/>
        <v>0.67285454615771356</v>
      </c>
      <c r="T391" s="140">
        <f t="shared" si="178"/>
        <v>0.48618961331567051</v>
      </c>
      <c r="U391" s="140">
        <f t="shared" si="179"/>
        <v>0.40127443988019545</v>
      </c>
      <c r="V391" s="140">
        <f t="shared" si="180"/>
        <v>0.67285454615771356</v>
      </c>
      <c r="W391" s="353">
        <f t="shared" si="188"/>
        <v>-104181729.99999997</v>
      </c>
      <c r="X391" s="353">
        <f t="shared" si="189"/>
        <v>-172957108.60000005</v>
      </c>
      <c r="Y391" s="353">
        <f t="shared" si="190"/>
        <v>-595290.43999999983</v>
      </c>
      <c r="Z391" s="30">
        <f t="shared" si="181"/>
        <v>16.923456661774459</v>
      </c>
      <c r="AA391" s="358">
        <f t="shared" si="182"/>
        <v>22.609387104904297</v>
      </c>
      <c r="AB391" s="358">
        <f t="shared" si="183"/>
        <v>23.02240940557682</v>
      </c>
      <c r="AC391" s="358">
        <f t="shared" si="184"/>
        <v>65.120093259325913</v>
      </c>
      <c r="AD391" s="358">
        <f t="shared" si="185"/>
        <v>81.045278808666993</v>
      </c>
      <c r="AE391" s="358">
        <f t="shared" si="186"/>
        <v>81.871880071516955</v>
      </c>
      <c r="AF391" s="140">
        <f t="shared" si="191"/>
        <v>0.67285454615771356</v>
      </c>
      <c r="AG391" s="140">
        <f t="shared" si="196"/>
        <v>58.371567207560197</v>
      </c>
      <c r="AH391" s="140">
        <f t="shared" si="196"/>
        <v>66.039768204966578</v>
      </c>
      <c r="AI391" s="140">
        <f t="shared" si="196"/>
        <v>64.634983981817669</v>
      </c>
      <c r="AJ391" s="361">
        <f t="shared" si="197"/>
        <v>76.662853642760155</v>
      </c>
      <c r="AK391" s="380" t="str">
        <f t="shared" si="192"/>
        <v>Item(1040101001,2993010)
Item(1040302001,3069666)
Item(1040410001,17398)</v>
      </c>
      <c r="AL391" s="359"/>
    </row>
    <row r="392" spans="2:38" x14ac:dyDescent="0.3">
      <c r="B392" s="5">
        <f t="shared" si="198"/>
        <v>281</v>
      </c>
      <c r="C392" s="5">
        <v>2</v>
      </c>
      <c r="D392" s="5">
        <f>VLOOKUP(B392,'DB-캐릭터별 스테이지 매칭'!$E$3:$F$302,2,0)</f>
        <v>1526</v>
      </c>
      <c r="E392" s="5">
        <f>VLOOKUP(D392,'DB-방치 재화'!$B$3:$I$1698,5,0)</f>
        <v>1111</v>
      </c>
      <c r="F392" s="5">
        <f>VLOOKUP(D392,'DB-방치 재화'!$B$3:$I$1698,6,0)</f>
        <v>1482</v>
      </c>
      <c r="G392" s="355">
        <f>VLOOKUP(D392,'DB-방치 재화'!$B$3:$I$1698,7,0)</f>
        <v>5.0493055555555557</v>
      </c>
      <c r="H392" s="5">
        <f>INT(VLOOKUP(B392,'주요 재화 수급처 관리'!$C$269:$Q$329,15,0))</f>
        <v>6156055</v>
      </c>
      <c r="I392" s="5">
        <f>INT(VLOOKUP(B392,'주요 재화 수급처 관리'!$C$331:$Q$630,15,0))</f>
        <v>7649792</v>
      </c>
      <c r="J392" s="5">
        <f>INT(VLOOKUP(B392,'주요 재화 수급처 관리'!$C$632:$Q$931,15,0))</f>
        <v>25857</v>
      </c>
      <c r="K392" s="356">
        <f t="shared" si="193"/>
        <v>2993010</v>
      </c>
      <c r="L392" s="5">
        <f t="shared" si="173"/>
        <v>1</v>
      </c>
      <c r="M392" s="140">
        <f t="shared" si="187"/>
        <v>0.48618961331567051</v>
      </c>
      <c r="N392" s="357">
        <f t="shared" si="194"/>
        <v>3069666</v>
      </c>
      <c r="O392" s="189" t="str">
        <f t="shared" si="174"/>
        <v>1</v>
      </c>
      <c r="P392" s="140">
        <f t="shared" si="175"/>
        <v>0.40127443988019545</v>
      </c>
      <c r="Q392" s="357">
        <f t="shared" si="195"/>
        <v>17398</v>
      </c>
      <c r="R392" s="189" t="str">
        <f t="shared" si="176"/>
        <v>1</v>
      </c>
      <c r="S392" s="30">
        <f t="shared" si="177"/>
        <v>0.67285454615771356</v>
      </c>
      <c r="T392" s="140">
        <f t="shared" si="178"/>
        <v>0.48618961331567051</v>
      </c>
      <c r="U392" s="140">
        <f t="shared" si="179"/>
        <v>0.40127443988019545</v>
      </c>
      <c r="V392" s="140">
        <f t="shared" si="180"/>
        <v>0.67285454615771356</v>
      </c>
      <c r="W392" s="353">
        <f t="shared" si="188"/>
        <v>-105943528.99999997</v>
      </c>
      <c r="X392" s="353">
        <f t="shared" si="189"/>
        <v>-174496816.20000005</v>
      </c>
      <c r="Y392" s="353">
        <f t="shared" si="190"/>
        <v>-607517.0399999998</v>
      </c>
      <c r="Z392" s="30">
        <f t="shared" si="181"/>
        <v>17.20964627509013</v>
      </c>
      <c r="AA392" s="358">
        <f t="shared" si="182"/>
        <v>22.810661544784491</v>
      </c>
      <c r="AB392" s="358">
        <f t="shared" si="183"/>
        <v>23.495263951734533</v>
      </c>
      <c r="AC392" s="358">
        <f t="shared" si="184"/>
        <v>66.221327757775754</v>
      </c>
      <c r="AD392" s="358">
        <f t="shared" si="185"/>
        <v>81.766764226270823</v>
      </c>
      <c r="AE392" s="358">
        <f t="shared" si="186"/>
        <v>83.553436941273517</v>
      </c>
      <c r="AF392" s="140">
        <f t="shared" si="191"/>
        <v>0.67285454615771356</v>
      </c>
      <c r="AG392" s="140">
        <f t="shared" si="196"/>
        <v>58.857756820875871</v>
      </c>
      <c r="AH392" s="140">
        <f t="shared" si="196"/>
        <v>66.441042644846775</v>
      </c>
      <c r="AI392" s="140">
        <f t="shared" si="196"/>
        <v>65.307838527975377</v>
      </c>
      <c r="AJ392" s="361">
        <f t="shared" si="197"/>
        <v>77.335708188917863</v>
      </c>
      <c r="AK392" s="380" t="str">
        <f t="shared" si="192"/>
        <v>Item(1040101001,2993010)
Item(1040302001,3069666)
Item(1040410001,17398)</v>
      </c>
      <c r="AL392" s="359"/>
    </row>
    <row r="393" spans="2:38" x14ac:dyDescent="0.3">
      <c r="B393" s="5">
        <f t="shared" si="198"/>
        <v>281</v>
      </c>
      <c r="C393" s="5">
        <v>3</v>
      </c>
      <c r="D393" s="5">
        <f>VLOOKUP(B393,'DB-캐릭터별 스테이지 매칭'!$E$3:$F$302,2,0)</f>
        <v>1526</v>
      </c>
      <c r="E393" s="5">
        <f>VLOOKUP(D393,'DB-방치 재화'!$B$3:$I$1698,5,0)</f>
        <v>1111</v>
      </c>
      <c r="F393" s="5">
        <f>VLOOKUP(D393,'DB-방치 재화'!$B$3:$I$1698,6,0)</f>
        <v>1482</v>
      </c>
      <c r="G393" s="355">
        <f>VLOOKUP(D393,'DB-방치 재화'!$B$3:$I$1698,7,0)</f>
        <v>5.0493055555555557</v>
      </c>
      <c r="H393" s="5">
        <f>INT(VLOOKUP(B393,'주요 재화 수급처 관리'!$C$269:$Q$329,15,0))</f>
        <v>6156055</v>
      </c>
      <c r="I393" s="5">
        <f>INT(VLOOKUP(B393,'주요 재화 수급처 관리'!$C$331:$Q$630,15,0))</f>
        <v>7649792</v>
      </c>
      <c r="J393" s="5">
        <f>INT(VLOOKUP(B393,'주요 재화 수급처 관리'!$C$632:$Q$931,15,0))</f>
        <v>25857</v>
      </c>
      <c r="K393" s="356">
        <f t="shared" si="193"/>
        <v>2993010</v>
      </c>
      <c r="L393" s="5">
        <f t="shared" si="173"/>
        <v>1</v>
      </c>
      <c r="M393" s="140">
        <f t="shared" si="187"/>
        <v>0.48618961331567051</v>
      </c>
      <c r="N393" s="357">
        <f t="shared" si="194"/>
        <v>3069666</v>
      </c>
      <c r="O393" s="189" t="str">
        <f t="shared" si="174"/>
        <v>1</v>
      </c>
      <c r="P393" s="140">
        <f t="shared" si="175"/>
        <v>0.40127443988019545</v>
      </c>
      <c r="Q393" s="357">
        <f t="shared" si="195"/>
        <v>17398</v>
      </c>
      <c r="R393" s="189" t="str">
        <f t="shared" si="176"/>
        <v>1</v>
      </c>
      <c r="S393" s="30">
        <f t="shared" si="177"/>
        <v>0.67285454615771356</v>
      </c>
      <c r="T393" s="140">
        <f t="shared" si="178"/>
        <v>0.48618961331567051</v>
      </c>
      <c r="U393" s="140">
        <f t="shared" si="179"/>
        <v>0.40127443988019545</v>
      </c>
      <c r="V393" s="140">
        <f t="shared" si="180"/>
        <v>0.67285454615771356</v>
      </c>
      <c r="W393" s="353">
        <f t="shared" si="188"/>
        <v>-107705327.99999997</v>
      </c>
      <c r="X393" s="353">
        <f t="shared" si="189"/>
        <v>-176036523.80000004</v>
      </c>
      <c r="Y393" s="353">
        <f t="shared" si="190"/>
        <v>-619743.63999999978</v>
      </c>
      <c r="Z393" s="30">
        <f t="shared" si="181"/>
        <v>17.4958358884058</v>
      </c>
      <c r="AA393" s="358">
        <f t="shared" si="182"/>
        <v>23.011935984664685</v>
      </c>
      <c r="AB393" s="358">
        <f t="shared" si="183"/>
        <v>23.968118497892245</v>
      </c>
      <c r="AC393" s="358">
        <f t="shared" si="184"/>
        <v>67.322562256225609</v>
      </c>
      <c r="AD393" s="358">
        <f t="shared" si="185"/>
        <v>82.488249643874667</v>
      </c>
      <c r="AE393" s="358">
        <f t="shared" si="186"/>
        <v>85.234993811030094</v>
      </c>
      <c r="AF393" s="140">
        <f t="shared" si="191"/>
        <v>0.67285454615771356</v>
      </c>
      <c r="AG393" s="140">
        <f t="shared" si="196"/>
        <v>59.343946434191544</v>
      </c>
      <c r="AH393" s="140">
        <f t="shared" si="196"/>
        <v>66.842317084726972</v>
      </c>
      <c r="AI393" s="140">
        <f t="shared" si="196"/>
        <v>65.980693074133086</v>
      </c>
      <c r="AJ393" s="361">
        <f t="shared" si="197"/>
        <v>78.008562735075571</v>
      </c>
      <c r="AK393" s="380" t="str">
        <f t="shared" si="192"/>
        <v>Item(1040101001,2993010)
Item(1040302001,3069666)
Item(1040410001,17398)</v>
      </c>
      <c r="AL393" s="359"/>
    </row>
    <row r="394" spans="2:38" x14ac:dyDescent="0.3">
      <c r="B394" s="5">
        <f t="shared" si="198"/>
        <v>281</v>
      </c>
      <c r="C394" s="5">
        <v>4</v>
      </c>
      <c r="D394" s="5">
        <f>VLOOKUP(B394,'DB-캐릭터별 스테이지 매칭'!$E$3:$F$302,2,0)</f>
        <v>1526</v>
      </c>
      <c r="E394" s="5">
        <f>VLOOKUP(D394,'DB-방치 재화'!$B$3:$I$1698,5,0)</f>
        <v>1111</v>
      </c>
      <c r="F394" s="5">
        <f>VLOOKUP(D394,'DB-방치 재화'!$B$3:$I$1698,6,0)</f>
        <v>1482</v>
      </c>
      <c r="G394" s="355">
        <f>VLOOKUP(D394,'DB-방치 재화'!$B$3:$I$1698,7,0)</f>
        <v>5.0493055555555557</v>
      </c>
      <c r="H394" s="5">
        <f>INT(VLOOKUP(B394,'주요 재화 수급처 관리'!$C$269:$Q$329,15,0))</f>
        <v>6156055</v>
      </c>
      <c r="I394" s="5">
        <f>INT(VLOOKUP(B394,'주요 재화 수급처 관리'!$C$331:$Q$630,15,0))</f>
        <v>7649792</v>
      </c>
      <c r="J394" s="5">
        <f>INT(VLOOKUP(B394,'주요 재화 수급처 관리'!$C$632:$Q$931,15,0))</f>
        <v>25857</v>
      </c>
      <c r="K394" s="356">
        <f t="shared" si="193"/>
        <v>2993010</v>
      </c>
      <c r="L394" s="5">
        <f t="shared" si="173"/>
        <v>1</v>
      </c>
      <c r="M394" s="140">
        <f t="shared" si="187"/>
        <v>0.48618961331567051</v>
      </c>
      <c r="N394" s="357">
        <f t="shared" si="194"/>
        <v>3069666</v>
      </c>
      <c r="O394" s="189" t="str">
        <f t="shared" si="174"/>
        <v>1</v>
      </c>
      <c r="P394" s="140">
        <f t="shared" si="175"/>
        <v>0.40127443988019545</v>
      </c>
      <c r="Q394" s="357">
        <f t="shared" si="195"/>
        <v>17398</v>
      </c>
      <c r="R394" s="189" t="str">
        <f t="shared" si="176"/>
        <v>1</v>
      </c>
      <c r="S394" s="30">
        <f t="shared" si="177"/>
        <v>0.67285454615771356</v>
      </c>
      <c r="T394" s="140">
        <f t="shared" si="178"/>
        <v>0.48618961331567051</v>
      </c>
      <c r="U394" s="140">
        <f t="shared" si="179"/>
        <v>0.40127443988019545</v>
      </c>
      <c r="V394" s="140">
        <f t="shared" si="180"/>
        <v>0.67285454615771356</v>
      </c>
      <c r="W394" s="353">
        <f t="shared" si="188"/>
        <v>-109467126.99999997</v>
      </c>
      <c r="X394" s="353">
        <f t="shared" si="189"/>
        <v>-177576231.40000004</v>
      </c>
      <c r="Y394" s="353">
        <f t="shared" si="190"/>
        <v>-631970.23999999976</v>
      </c>
      <c r="Z394" s="30">
        <f t="shared" si="181"/>
        <v>17.782025501721471</v>
      </c>
      <c r="AA394" s="358">
        <f t="shared" si="182"/>
        <v>23.213210424544883</v>
      </c>
      <c r="AB394" s="358">
        <f t="shared" si="183"/>
        <v>24.440973044049958</v>
      </c>
      <c r="AC394" s="358">
        <f t="shared" si="184"/>
        <v>68.42379675467545</v>
      </c>
      <c r="AD394" s="358">
        <f t="shared" si="185"/>
        <v>83.209735061478497</v>
      </c>
      <c r="AE394" s="358">
        <f t="shared" si="186"/>
        <v>86.916550680786656</v>
      </c>
      <c r="AF394" s="140">
        <f t="shared" si="191"/>
        <v>0.67285454615771356</v>
      </c>
      <c r="AG394" s="140">
        <f t="shared" si="196"/>
        <v>59.830136047507217</v>
      </c>
      <c r="AH394" s="140">
        <f t="shared" si="196"/>
        <v>67.243591524607169</v>
      </c>
      <c r="AI394" s="140">
        <f t="shared" si="196"/>
        <v>66.653547620290794</v>
      </c>
      <c r="AJ394" s="361">
        <f t="shared" si="197"/>
        <v>78.68141728123328</v>
      </c>
      <c r="AK394" s="380" t="str">
        <f t="shared" si="192"/>
        <v>Item(1040101001,2993010)
Item(1040302001,3069666)
Item(1040410001,17398)</v>
      </c>
      <c r="AL394" s="359"/>
    </row>
    <row r="395" spans="2:38" x14ac:dyDescent="0.3">
      <c r="B395" s="5">
        <f t="shared" si="198"/>
        <v>281</v>
      </c>
      <c r="C395" s="5">
        <v>5</v>
      </c>
      <c r="D395" s="5">
        <f>VLOOKUP(B395,'DB-캐릭터별 스테이지 매칭'!$E$3:$F$302,2,0)</f>
        <v>1526</v>
      </c>
      <c r="E395" s="5">
        <f>VLOOKUP(D395,'DB-방치 재화'!$B$3:$I$1698,5,0)</f>
        <v>1111</v>
      </c>
      <c r="F395" s="5">
        <f>VLOOKUP(D395,'DB-방치 재화'!$B$3:$I$1698,6,0)</f>
        <v>1482</v>
      </c>
      <c r="G395" s="355">
        <f>VLOOKUP(D395,'DB-방치 재화'!$B$3:$I$1698,7,0)</f>
        <v>5.0493055555555557</v>
      </c>
      <c r="H395" s="5">
        <f>INT(VLOOKUP(B395,'주요 재화 수급처 관리'!$C$269:$Q$329,15,0))</f>
        <v>6156055</v>
      </c>
      <c r="I395" s="5">
        <f>INT(VLOOKUP(B395,'주요 재화 수급처 관리'!$C$331:$Q$630,15,0))</f>
        <v>7649792</v>
      </c>
      <c r="J395" s="5">
        <f>INT(VLOOKUP(B395,'주요 재화 수급처 관리'!$C$632:$Q$931,15,0))</f>
        <v>25857</v>
      </c>
      <c r="K395" s="356">
        <f t="shared" si="193"/>
        <v>2993010</v>
      </c>
      <c r="L395" s="5">
        <f t="shared" si="173"/>
        <v>1</v>
      </c>
      <c r="M395" s="140">
        <f t="shared" si="187"/>
        <v>0.48618961331567051</v>
      </c>
      <c r="N395" s="357">
        <f t="shared" si="194"/>
        <v>3069666</v>
      </c>
      <c r="O395" s="189" t="str">
        <f t="shared" si="174"/>
        <v>1</v>
      </c>
      <c r="P395" s="140">
        <f t="shared" si="175"/>
        <v>0.40127443988019545</v>
      </c>
      <c r="Q395" s="357">
        <f t="shared" si="195"/>
        <v>17398</v>
      </c>
      <c r="R395" s="189" t="str">
        <f t="shared" si="176"/>
        <v>1</v>
      </c>
      <c r="S395" s="30">
        <f t="shared" si="177"/>
        <v>0.67285454615771356</v>
      </c>
      <c r="T395" s="140">
        <f t="shared" si="178"/>
        <v>0.48618961331567051</v>
      </c>
      <c r="U395" s="140">
        <f t="shared" si="179"/>
        <v>0.40127443988019545</v>
      </c>
      <c r="V395" s="140">
        <f t="shared" si="180"/>
        <v>0.67285454615771356</v>
      </c>
      <c r="W395" s="353">
        <f t="shared" si="188"/>
        <v>-111228925.99999997</v>
      </c>
      <c r="X395" s="353">
        <f t="shared" si="189"/>
        <v>-179115939.00000003</v>
      </c>
      <c r="Y395" s="353">
        <f t="shared" si="190"/>
        <v>-644196.83999999973</v>
      </c>
      <c r="Z395" s="30">
        <f t="shared" si="181"/>
        <v>18.068215115037141</v>
      </c>
      <c r="AA395" s="358">
        <f t="shared" si="182"/>
        <v>23.414484864425077</v>
      </c>
      <c r="AB395" s="358">
        <f t="shared" si="183"/>
        <v>24.913827590207671</v>
      </c>
      <c r="AC395" s="358">
        <f t="shared" si="184"/>
        <v>69.525031253125292</v>
      </c>
      <c r="AD395" s="358">
        <f t="shared" si="185"/>
        <v>83.931220479082342</v>
      </c>
      <c r="AE395" s="358">
        <f t="shared" si="186"/>
        <v>88.598107550543219</v>
      </c>
      <c r="AF395" s="140">
        <f t="shared" si="191"/>
        <v>0.67285454615771356</v>
      </c>
      <c r="AG395" s="140">
        <f t="shared" si="196"/>
        <v>60.316325660822891</v>
      </c>
      <c r="AH395" s="140">
        <f t="shared" si="196"/>
        <v>67.644865964487366</v>
      </c>
      <c r="AI395" s="140">
        <f t="shared" si="196"/>
        <v>67.326402166448503</v>
      </c>
      <c r="AJ395" s="361">
        <f t="shared" si="197"/>
        <v>79.354271827390988</v>
      </c>
      <c r="AK395" s="380" t="str">
        <f t="shared" si="192"/>
        <v>Item(1040101001,2993010)
Item(1040302001,3069666)
Item(1040410001,17398)</v>
      </c>
      <c r="AL395" s="359"/>
    </row>
    <row r="396" spans="2:38" x14ac:dyDescent="0.3">
      <c r="B396" s="5">
        <f t="shared" si="198"/>
        <v>282</v>
      </c>
      <c r="C396" s="5">
        <v>1</v>
      </c>
      <c r="D396" s="5">
        <f>VLOOKUP(B396,'DB-캐릭터별 스테이지 매칭'!$E$3:$F$302,2,0)</f>
        <v>1535</v>
      </c>
      <c r="E396" s="5">
        <f>VLOOKUP(D396,'DB-방치 재화'!$B$3:$I$1698,5,0)</f>
        <v>1118</v>
      </c>
      <c r="F396" s="5">
        <f>VLOOKUP(D396,'DB-방치 재화'!$B$3:$I$1698,6,0)</f>
        <v>1490</v>
      </c>
      <c r="G396" s="355">
        <f>VLOOKUP(D396,'DB-방치 재화'!$B$3:$I$1698,7,0)</f>
        <v>5.0673611111111114</v>
      </c>
      <c r="H396" s="5">
        <f>INT(VLOOKUP(B396,'주요 재화 수급처 관리'!$C$269:$Q$329,15,0))</f>
        <v>6190317</v>
      </c>
      <c r="I396" s="5">
        <f>INT(VLOOKUP(B396,'주요 재화 수급처 관리'!$C$331:$Q$630,15,0))</f>
        <v>7688949</v>
      </c>
      <c r="J396" s="5">
        <f>INT(VLOOKUP(B396,'주요 재화 수급처 관리'!$C$632:$Q$931,15,0))</f>
        <v>25943</v>
      </c>
      <c r="K396" s="356">
        <f t="shared" si="193"/>
        <v>2996004</v>
      </c>
      <c r="L396" s="5">
        <f t="shared" si="173"/>
        <v>1.0009999999999999</v>
      </c>
      <c r="M396" s="140">
        <f t="shared" si="187"/>
        <v>0.48398232271465258</v>
      </c>
      <c r="N396" s="357">
        <f t="shared" si="194"/>
        <v>3072736</v>
      </c>
      <c r="O396" s="189">
        <f t="shared" si="174"/>
        <v>1.0009999999999999</v>
      </c>
      <c r="P396" s="140">
        <f t="shared" si="175"/>
        <v>0.39963017052135474</v>
      </c>
      <c r="Q396" s="357">
        <f t="shared" si="195"/>
        <v>17416</v>
      </c>
      <c r="R396" s="189">
        <f t="shared" si="176"/>
        <v>1.0009999999999999</v>
      </c>
      <c r="S396" s="30">
        <f t="shared" si="177"/>
        <v>0.67131788921867175</v>
      </c>
      <c r="T396" s="140">
        <f t="shared" si="178"/>
        <v>0.48398232271465258</v>
      </c>
      <c r="U396" s="140">
        <f t="shared" si="179"/>
        <v>0.39963017052135474</v>
      </c>
      <c r="V396" s="140">
        <f t="shared" si="180"/>
        <v>0.67131788921867175</v>
      </c>
      <c r="W396" s="353">
        <f t="shared" si="188"/>
        <v>-112986866.59999996</v>
      </c>
      <c r="X396" s="353">
        <f t="shared" si="189"/>
        <v>-180650885.20000002</v>
      </c>
      <c r="Y396" s="353">
        <f t="shared" si="190"/>
        <v>-656424.23999999976</v>
      </c>
      <c r="Z396" s="30">
        <f t="shared" si="181"/>
        <v>18.252193966803311</v>
      </c>
      <c r="AA396" s="358">
        <f t="shared" si="182"/>
        <v>23.494873642678606</v>
      </c>
      <c r="AB396" s="358">
        <f t="shared" si="183"/>
        <v>25.302557144509105</v>
      </c>
      <c r="AC396" s="358">
        <f t="shared" si="184"/>
        <v>70.181665300139116</v>
      </c>
      <c r="AD396" s="358">
        <f t="shared" si="185"/>
        <v>84.19597557792693</v>
      </c>
      <c r="AE396" s="358">
        <f t="shared" si="186"/>
        <v>89.958097848430825</v>
      </c>
      <c r="AF396" s="140">
        <f t="shared" si="191"/>
        <v>0.67131788921867175</v>
      </c>
      <c r="AG396" s="140">
        <f t="shared" si="196"/>
        <v>60.800307983537543</v>
      </c>
      <c r="AH396" s="140">
        <f t="shared" si="196"/>
        <v>68.044496135008714</v>
      </c>
      <c r="AI396" s="140">
        <f t="shared" si="196"/>
        <v>67.997720055667173</v>
      </c>
      <c r="AJ396" s="361">
        <f t="shared" si="197"/>
        <v>80.025589716609659</v>
      </c>
      <c r="AK396" s="380" t="str">
        <f t="shared" si="192"/>
        <v>Item(1040101001,2996004)
Item(1040302001,3072736)
Item(1040410001,17416)</v>
      </c>
      <c r="AL396" s="359"/>
    </row>
    <row r="397" spans="2:38" x14ac:dyDescent="0.3">
      <c r="B397" s="5">
        <f t="shared" si="198"/>
        <v>282</v>
      </c>
      <c r="C397" s="5">
        <v>2</v>
      </c>
      <c r="D397" s="5">
        <f>VLOOKUP(B397,'DB-캐릭터별 스테이지 매칭'!$E$3:$F$302,2,0)</f>
        <v>1535</v>
      </c>
      <c r="E397" s="5">
        <f>VLOOKUP(D397,'DB-방치 재화'!$B$3:$I$1698,5,0)</f>
        <v>1118</v>
      </c>
      <c r="F397" s="5">
        <f>VLOOKUP(D397,'DB-방치 재화'!$B$3:$I$1698,6,0)</f>
        <v>1490</v>
      </c>
      <c r="G397" s="355">
        <f>VLOOKUP(D397,'DB-방치 재화'!$B$3:$I$1698,7,0)</f>
        <v>5.0673611111111114</v>
      </c>
      <c r="H397" s="5">
        <f>INT(VLOOKUP(B397,'주요 재화 수급처 관리'!$C$269:$Q$329,15,0))</f>
        <v>6190317</v>
      </c>
      <c r="I397" s="5">
        <f>INT(VLOOKUP(B397,'주요 재화 수급처 관리'!$C$331:$Q$630,15,0))</f>
        <v>7688949</v>
      </c>
      <c r="J397" s="5">
        <f>INT(VLOOKUP(B397,'주요 재화 수급처 관리'!$C$632:$Q$931,15,0))</f>
        <v>25943</v>
      </c>
      <c r="K397" s="356">
        <f t="shared" si="193"/>
        <v>2996004</v>
      </c>
      <c r="L397" s="5">
        <f t="shared" si="173"/>
        <v>1</v>
      </c>
      <c r="M397" s="140">
        <f t="shared" si="187"/>
        <v>0.48398232271465258</v>
      </c>
      <c r="N397" s="357">
        <f t="shared" si="194"/>
        <v>3072736</v>
      </c>
      <c r="O397" s="189" t="str">
        <f t="shared" si="174"/>
        <v>1</v>
      </c>
      <c r="P397" s="140">
        <f t="shared" si="175"/>
        <v>0.39963017052135474</v>
      </c>
      <c r="Q397" s="357">
        <f t="shared" si="195"/>
        <v>17416</v>
      </c>
      <c r="R397" s="189" t="str">
        <f t="shared" si="176"/>
        <v>1</v>
      </c>
      <c r="S397" s="30">
        <f t="shared" si="177"/>
        <v>0.67131788921867175</v>
      </c>
      <c r="T397" s="140">
        <f t="shared" si="178"/>
        <v>0.48398232271465258</v>
      </c>
      <c r="U397" s="140">
        <f t="shared" si="179"/>
        <v>0.39963017052135474</v>
      </c>
      <c r="V397" s="140">
        <f t="shared" si="180"/>
        <v>0.67131788921867175</v>
      </c>
      <c r="W397" s="353">
        <f t="shared" si="188"/>
        <v>-114744807.19999996</v>
      </c>
      <c r="X397" s="353">
        <f t="shared" si="189"/>
        <v>-182185831.40000001</v>
      </c>
      <c r="Y397" s="353">
        <f t="shared" si="190"/>
        <v>-668651.63999999978</v>
      </c>
      <c r="Z397" s="30">
        <f t="shared" si="181"/>
        <v>18.536176289517961</v>
      </c>
      <c r="AA397" s="358">
        <f t="shared" si="182"/>
        <v>23.694503813199958</v>
      </c>
      <c r="AB397" s="358">
        <f t="shared" si="183"/>
        <v>25.77387503372778</v>
      </c>
      <c r="AC397" s="358">
        <f t="shared" si="184"/>
        <v>71.273608129596468</v>
      </c>
      <c r="AD397" s="358">
        <f t="shared" si="185"/>
        <v>84.911368102162569</v>
      </c>
      <c r="AE397" s="358">
        <f t="shared" si="186"/>
        <v>91.633772783335573</v>
      </c>
      <c r="AF397" s="140">
        <f t="shared" si="191"/>
        <v>0.67131788921867175</v>
      </c>
      <c r="AG397" s="140">
        <f t="shared" si="196"/>
        <v>61.284290306252196</v>
      </c>
      <c r="AH397" s="140">
        <f t="shared" si="196"/>
        <v>68.444126305530062</v>
      </c>
      <c r="AI397" s="140">
        <f t="shared" si="196"/>
        <v>68.669037944885844</v>
      </c>
      <c r="AJ397" s="361">
        <f t="shared" si="197"/>
        <v>80.696907605828329</v>
      </c>
      <c r="AK397" s="380" t="str">
        <f t="shared" si="192"/>
        <v>Item(1040101001,2996004)
Item(1040302001,3072736)
Item(1040410001,17416)</v>
      </c>
      <c r="AL397" s="359"/>
    </row>
    <row r="398" spans="2:38" x14ac:dyDescent="0.3">
      <c r="B398" s="5">
        <f t="shared" si="198"/>
        <v>282</v>
      </c>
      <c r="C398" s="5">
        <v>3</v>
      </c>
      <c r="D398" s="5">
        <f>VLOOKUP(B398,'DB-캐릭터별 스테이지 매칭'!$E$3:$F$302,2,0)</f>
        <v>1535</v>
      </c>
      <c r="E398" s="5">
        <f>VLOOKUP(D398,'DB-방치 재화'!$B$3:$I$1698,5,0)</f>
        <v>1118</v>
      </c>
      <c r="F398" s="5">
        <f>VLOOKUP(D398,'DB-방치 재화'!$B$3:$I$1698,6,0)</f>
        <v>1490</v>
      </c>
      <c r="G398" s="355">
        <f>VLOOKUP(D398,'DB-방치 재화'!$B$3:$I$1698,7,0)</f>
        <v>5.0673611111111114</v>
      </c>
      <c r="H398" s="5">
        <f>INT(VLOOKUP(B398,'주요 재화 수급처 관리'!$C$269:$Q$329,15,0))</f>
        <v>6190317</v>
      </c>
      <c r="I398" s="5">
        <f>INT(VLOOKUP(B398,'주요 재화 수급처 관리'!$C$331:$Q$630,15,0))</f>
        <v>7688949</v>
      </c>
      <c r="J398" s="5">
        <f>INT(VLOOKUP(B398,'주요 재화 수급처 관리'!$C$632:$Q$931,15,0))</f>
        <v>25943</v>
      </c>
      <c r="K398" s="356">
        <f t="shared" si="193"/>
        <v>2996004</v>
      </c>
      <c r="L398" s="5">
        <f t="shared" si="173"/>
        <v>1</v>
      </c>
      <c r="M398" s="140">
        <f t="shared" si="187"/>
        <v>0.48398232271465258</v>
      </c>
      <c r="N398" s="357">
        <f t="shared" si="194"/>
        <v>3072736</v>
      </c>
      <c r="O398" s="189" t="str">
        <f t="shared" si="174"/>
        <v>1</v>
      </c>
      <c r="P398" s="140">
        <f t="shared" si="175"/>
        <v>0.39963017052135474</v>
      </c>
      <c r="Q398" s="357">
        <f t="shared" si="195"/>
        <v>17416</v>
      </c>
      <c r="R398" s="189" t="str">
        <f t="shared" si="176"/>
        <v>1</v>
      </c>
      <c r="S398" s="30">
        <f t="shared" si="177"/>
        <v>0.67131788921867175</v>
      </c>
      <c r="T398" s="140">
        <f t="shared" si="178"/>
        <v>0.48398232271465258</v>
      </c>
      <c r="U398" s="140">
        <f t="shared" si="179"/>
        <v>0.39963017052135474</v>
      </c>
      <c r="V398" s="140">
        <f t="shared" si="180"/>
        <v>0.67131788921867175</v>
      </c>
      <c r="W398" s="353">
        <f t="shared" si="188"/>
        <v>-116502747.79999995</v>
      </c>
      <c r="X398" s="353">
        <f t="shared" si="189"/>
        <v>-183720777.59999999</v>
      </c>
      <c r="Y398" s="353">
        <f t="shared" si="190"/>
        <v>-680879.0399999998</v>
      </c>
      <c r="Z398" s="30">
        <f t="shared" si="181"/>
        <v>18.820158612232614</v>
      </c>
      <c r="AA398" s="358">
        <f t="shared" si="182"/>
        <v>23.894133983721311</v>
      </c>
      <c r="AB398" s="358">
        <f t="shared" si="183"/>
        <v>26.245192922946451</v>
      </c>
      <c r="AC398" s="358">
        <f t="shared" si="184"/>
        <v>72.365550959053834</v>
      </c>
      <c r="AD398" s="358">
        <f t="shared" si="185"/>
        <v>85.626760626398209</v>
      </c>
      <c r="AE398" s="358">
        <f t="shared" si="186"/>
        <v>93.309447718240335</v>
      </c>
      <c r="AF398" s="140">
        <f t="shared" si="191"/>
        <v>0.67131788921867175</v>
      </c>
      <c r="AG398" s="140">
        <f t="shared" si="196"/>
        <v>61.768272628966848</v>
      </c>
      <c r="AH398" s="140">
        <f t="shared" si="196"/>
        <v>68.843756476051411</v>
      </c>
      <c r="AI398" s="140">
        <f t="shared" si="196"/>
        <v>69.340355834104514</v>
      </c>
      <c r="AJ398" s="361">
        <f t="shared" si="197"/>
        <v>81.368225495047</v>
      </c>
      <c r="AK398" s="380" t="str">
        <f t="shared" si="192"/>
        <v>Item(1040101001,2996004)
Item(1040302001,3072736)
Item(1040410001,17416)</v>
      </c>
      <c r="AL398" s="359"/>
    </row>
    <row r="399" spans="2:38" x14ac:dyDescent="0.3">
      <c r="B399" s="5">
        <f t="shared" si="198"/>
        <v>282</v>
      </c>
      <c r="C399" s="5">
        <v>4</v>
      </c>
      <c r="D399" s="5">
        <f>VLOOKUP(B399,'DB-캐릭터별 스테이지 매칭'!$E$3:$F$302,2,0)</f>
        <v>1535</v>
      </c>
      <c r="E399" s="5">
        <f>VLOOKUP(D399,'DB-방치 재화'!$B$3:$I$1698,5,0)</f>
        <v>1118</v>
      </c>
      <c r="F399" s="5">
        <f>VLOOKUP(D399,'DB-방치 재화'!$B$3:$I$1698,6,0)</f>
        <v>1490</v>
      </c>
      <c r="G399" s="355">
        <f>VLOOKUP(D399,'DB-방치 재화'!$B$3:$I$1698,7,0)</f>
        <v>5.0673611111111114</v>
      </c>
      <c r="H399" s="5">
        <f>INT(VLOOKUP(B399,'주요 재화 수급처 관리'!$C$269:$Q$329,15,0))</f>
        <v>6190317</v>
      </c>
      <c r="I399" s="5">
        <f>INT(VLOOKUP(B399,'주요 재화 수급처 관리'!$C$331:$Q$630,15,0))</f>
        <v>7688949</v>
      </c>
      <c r="J399" s="5">
        <f>INT(VLOOKUP(B399,'주요 재화 수급처 관리'!$C$632:$Q$931,15,0))</f>
        <v>25943</v>
      </c>
      <c r="K399" s="356">
        <f t="shared" si="193"/>
        <v>2996004</v>
      </c>
      <c r="L399" s="5">
        <f t="shared" si="173"/>
        <v>1</v>
      </c>
      <c r="M399" s="140">
        <f t="shared" si="187"/>
        <v>0.48398232271465258</v>
      </c>
      <c r="N399" s="357">
        <f t="shared" si="194"/>
        <v>3072736</v>
      </c>
      <c r="O399" s="189" t="str">
        <f t="shared" si="174"/>
        <v>1</v>
      </c>
      <c r="P399" s="140">
        <f t="shared" si="175"/>
        <v>0.39963017052135474</v>
      </c>
      <c r="Q399" s="357">
        <f t="shared" si="195"/>
        <v>17416</v>
      </c>
      <c r="R399" s="189" t="str">
        <f t="shared" si="176"/>
        <v>1</v>
      </c>
      <c r="S399" s="30">
        <f t="shared" si="177"/>
        <v>0.67131788921867175</v>
      </c>
      <c r="T399" s="140">
        <f t="shared" si="178"/>
        <v>0.48398232271465258</v>
      </c>
      <c r="U399" s="140">
        <f t="shared" si="179"/>
        <v>0.39963017052135474</v>
      </c>
      <c r="V399" s="140">
        <f t="shared" si="180"/>
        <v>0.67131788921867175</v>
      </c>
      <c r="W399" s="353">
        <f t="shared" si="188"/>
        <v>-118260688.39999995</v>
      </c>
      <c r="X399" s="353">
        <f t="shared" si="189"/>
        <v>-185255723.79999998</v>
      </c>
      <c r="Y399" s="353">
        <f t="shared" si="190"/>
        <v>-693106.43999999983</v>
      </c>
      <c r="Z399" s="30">
        <f t="shared" si="181"/>
        <v>19.104140934947264</v>
      </c>
      <c r="AA399" s="358">
        <f t="shared" si="182"/>
        <v>24.093764154242663</v>
      </c>
      <c r="AB399" s="358">
        <f t="shared" si="183"/>
        <v>26.716510812165126</v>
      </c>
      <c r="AC399" s="358">
        <f t="shared" si="184"/>
        <v>73.457493788511201</v>
      </c>
      <c r="AD399" s="358">
        <f t="shared" si="185"/>
        <v>86.342153150633848</v>
      </c>
      <c r="AE399" s="358">
        <f t="shared" si="186"/>
        <v>94.985122653145098</v>
      </c>
      <c r="AF399" s="140">
        <f t="shared" si="191"/>
        <v>0.67131788921867175</v>
      </c>
      <c r="AG399" s="140">
        <f t="shared" si="196"/>
        <v>62.2522549516815</v>
      </c>
      <c r="AH399" s="140">
        <f t="shared" si="196"/>
        <v>69.243386646572759</v>
      </c>
      <c r="AI399" s="140">
        <f t="shared" si="196"/>
        <v>70.011673723323185</v>
      </c>
      <c r="AJ399" s="361">
        <f t="shared" si="197"/>
        <v>82.03954338426567</v>
      </c>
      <c r="AK399" s="380" t="str">
        <f t="shared" si="192"/>
        <v>Item(1040101001,2996004)
Item(1040302001,3072736)
Item(1040410001,17416)</v>
      </c>
      <c r="AL399" s="359"/>
    </row>
    <row r="400" spans="2:38" x14ac:dyDescent="0.3">
      <c r="B400" s="5">
        <f t="shared" si="198"/>
        <v>282</v>
      </c>
      <c r="C400" s="5">
        <v>5</v>
      </c>
      <c r="D400" s="5">
        <f>VLOOKUP(B400,'DB-캐릭터별 스테이지 매칭'!$E$3:$F$302,2,0)</f>
        <v>1535</v>
      </c>
      <c r="E400" s="5">
        <f>VLOOKUP(D400,'DB-방치 재화'!$B$3:$I$1698,5,0)</f>
        <v>1118</v>
      </c>
      <c r="F400" s="5">
        <f>VLOOKUP(D400,'DB-방치 재화'!$B$3:$I$1698,6,0)</f>
        <v>1490</v>
      </c>
      <c r="G400" s="355">
        <f>VLOOKUP(D400,'DB-방치 재화'!$B$3:$I$1698,7,0)</f>
        <v>5.0673611111111114</v>
      </c>
      <c r="H400" s="5">
        <f>INT(VLOOKUP(B400,'주요 재화 수급처 관리'!$C$269:$Q$329,15,0))</f>
        <v>6190317</v>
      </c>
      <c r="I400" s="5">
        <f>INT(VLOOKUP(B400,'주요 재화 수급처 관리'!$C$331:$Q$630,15,0))</f>
        <v>7688949</v>
      </c>
      <c r="J400" s="5">
        <f>INT(VLOOKUP(B400,'주요 재화 수급처 관리'!$C$632:$Q$931,15,0))</f>
        <v>25943</v>
      </c>
      <c r="K400" s="356">
        <f t="shared" si="193"/>
        <v>2996004</v>
      </c>
      <c r="L400" s="5">
        <f t="shared" si="173"/>
        <v>1</v>
      </c>
      <c r="M400" s="140">
        <f t="shared" si="187"/>
        <v>0.48398232271465258</v>
      </c>
      <c r="N400" s="357">
        <f t="shared" si="194"/>
        <v>3072736</v>
      </c>
      <c r="O400" s="189" t="str">
        <f t="shared" si="174"/>
        <v>1</v>
      </c>
      <c r="P400" s="140">
        <f t="shared" si="175"/>
        <v>0.39963017052135474</v>
      </c>
      <c r="Q400" s="357">
        <f t="shared" si="195"/>
        <v>17416</v>
      </c>
      <c r="R400" s="189" t="str">
        <f t="shared" si="176"/>
        <v>1</v>
      </c>
      <c r="S400" s="30">
        <f t="shared" si="177"/>
        <v>0.67131788921867175</v>
      </c>
      <c r="T400" s="140">
        <f t="shared" si="178"/>
        <v>0.48398232271465258</v>
      </c>
      <c r="U400" s="140">
        <f t="shared" si="179"/>
        <v>0.39963017052135474</v>
      </c>
      <c r="V400" s="140">
        <f t="shared" si="180"/>
        <v>0.67131788921867175</v>
      </c>
      <c r="W400" s="353">
        <f t="shared" si="188"/>
        <v>-120018628.99999994</v>
      </c>
      <c r="X400" s="353">
        <f t="shared" si="189"/>
        <v>-186790669.99999997</v>
      </c>
      <c r="Y400" s="353">
        <f t="shared" si="190"/>
        <v>-705333.83999999985</v>
      </c>
      <c r="Z400" s="30">
        <f t="shared" si="181"/>
        <v>19.388123257661917</v>
      </c>
      <c r="AA400" s="358">
        <f t="shared" si="182"/>
        <v>24.293394324764019</v>
      </c>
      <c r="AB400" s="358">
        <f t="shared" si="183"/>
        <v>27.187828701383797</v>
      </c>
      <c r="AC400" s="358">
        <f t="shared" si="184"/>
        <v>74.549436617968553</v>
      </c>
      <c r="AD400" s="358">
        <f t="shared" si="185"/>
        <v>87.057545674869488</v>
      </c>
      <c r="AE400" s="358">
        <f t="shared" si="186"/>
        <v>96.66079758804986</v>
      </c>
      <c r="AF400" s="140">
        <f t="shared" si="191"/>
        <v>0.67131788921867175</v>
      </c>
      <c r="AG400" s="140">
        <f t="shared" si="196"/>
        <v>62.736237274396153</v>
      </c>
      <c r="AH400" s="140">
        <f t="shared" si="196"/>
        <v>69.643016817094107</v>
      </c>
      <c r="AI400" s="140">
        <f t="shared" si="196"/>
        <v>70.682991612541855</v>
      </c>
      <c r="AJ400" s="361">
        <f t="shared" si="197"/>
        <v>82.71086127348434</v>
      </c>
      <c r="AK400" s="380" t="str">
        <f t="shared" si="192"/>
        <v>Item(1040101001,2996004)
Item(1040302001,3072736)
Item(1040410001,17416)</v>
      </c>
      <c r="AL400" s="359"/>
    </row>
    <row r="401" spans="2:38" x14ac:dyDescent="0.3">
      <c r="B401" s="5">
        <f t="shared" si="198"/>
        <v>283</v>
      </c>
      <c r="C401" s="5">
        <v>1</v>
      </c>
      <c r="D401" s="5">
        <f>VLOOKUP(B401,'DB-캐릭터별 스테이지 매칭'!$E$3:$F$302,2,0)</f>
        <v>1544</v>
      </c>
      <c r="E401" s="5">
        <f>VLOOKUP(D401,'DB-방치 재화'!$B$3:$I$1698,5,0)</f>
        <v>1124</v>
      </c>
      <c r="F401" s="5">
        <f>VLOOKUP(D401,'DB-방치 재화'!$B$3:$I$1698,6,0)</f>
        <v>1499</v>
      </c>
      <c r="G401" s="355">
        <f>VLOOKUP(D401,'DB-방치 재화'!$B$3:$I$1698,7,0)</f>
        <v>5.0854166666666663</v>
      </c>
      <c r="H401" s="5">
        <f>INT(VLOOKUP(B401,'주요 재화 수급처 관리'!$C$269:$Q$329,15,0))</f>
        <v>6219685</v>
      </c>
      <c r="I401" s="5">
        <f>INT(VLOOKUP(B401,'주요 재화 수급처 관리'!$C$331:$Q$630,15,0))</f>
        <v>7733000</v>
      </c>
      <c r="J401" s="5">
        <f>INT(VLOOKUP(B401,'주요 재화 수급처 관리'!$C$632:$Q$931,15,0))</f>
        <v>26030</v>
      </c>
      <c r="K401" s="356">
        <f t="shared" si="193"/>
        <v>2999001</v>
      </c>
      <c r="L401" s="5">
        <f t="shared" si="173"/>
        <v>1.0009999999999999</v>
      </c>
      <c r="M401" s="140">
        <f t="shared" si="187"/>
        <v>0.48217892063665602</v>
      </c>
      <c r="N401" s="357">
        <f t="shared" si="194"/>
        <v>3075809</v>
      </c>
      <c r="O401" s="189">
        <f t="shared" si="174"/>
        <v>1.0009999999999999</v>
      </c>
      <c r="P401" s="140">
        <f t="shared" si="175"/>
        <v>0.39775106685632999</v>
      </c>
      <c r="Q401" s="357">
        <f t="shared" si="195"/>
        <v>17434</v>
      </c>
      <c r="R401" s="189">
        <f t="shared" si="176"/>
        <v>1.0009999999999999</v>
      </c>
      <c r="S401" s="30">
        <f t="shared" si="177"/>
        <v>0.66976565501344598</v>
      </c>
      <c r="T401" s="140">
        <f t="shared" si="178"/>
        <v>0.48217892063665602</v>
      </c>
      <c r="U401" s="140">
        <f t="shared" si="179"/>
        <v>0.39775106685632999</v>
      </c>
      <c r="V401" s="140">
        <f t="shared" si="180"/>
        <v>0.66976565501344598</v>
      </c>
      <c r="W401" s="353">
        <f t="shared" si="188"/>
        <v>-121773692.99999994</v>
      </c>
      <c r="X401" s="353">
        <f t="shared" si="189"/>
        <v>-188319878.99999997</v>
      </c>
      <c r="Y401" s="353">
        <f t="shared" si="190"/>
        <v>-717561.83999999985</v>
      </c>
      <c r="Z401" s="30">
        <f t="shared" si="181"/>
        <v>19.578755676533447</v>
      </c>
      <c r="AA401" s="358">
        <f t="shared" si="182"/>
        <v>24.352758179231859</v>
      </c>
      <c r="AB401" s="358">
        <f t="shared" si="183"/>
        <v>27.566724548597765</v>
      </c>
      <c r="AC401" s="358">
        <f t="shared" si="184"/>
        <v>75.235822583036736</v>
      </c>
      <c r="AD401" s="358">
        <f t="shared" si="185"/>
        <v>87.243291360907264</v>
      </c>
      <c r="AE401" s="358">
        <f t="shared" si="186"/>
        <v>97.987414993854969</v>
      </c>
      <c r="AF401" s="140">
        <f t="shared" si="191"/>
        <v>0.66976565501344598</v>
      </c>
      <c r="AG401" s="140">
        <f t="shared" si="196"/>
        <v>63.218416195032809</v>
      </c>
      <c r="AH401" s="140">
        <f t="shared" si="196"/>
        <v>70.040767883950437</v>
      </c>
      <c r="AI401" s="140">
        <f t="shared" si="196"/>
        <v>71.352757267555305</v>
      </c>
      <c r="AJ401" s="361">
        <f t="shared" si="197"/>
        <v>83.38062692849779</v>
      </c>
      <c r="AK401" s="380" t="str">
        <f t="shared" si="192"/>
        <v>Item(1040101001,2999001)
Item(1040302001,3075809)
Item(1040410001,17434)</v>
      </c>
      <c r="AL401" s="359"/>
    </row>
    <row r="402" spans="2:38" x14ac:dyDescent="0.3">
      <c r="B402" s="5">
        <f t="shared" si="198"/>
        <v>283</v>
      </c>
      <c r="C402" s="5">
        <v>2</v>
      </c>
      <c r="D402" s="5">
        <f>VLOOKUP(B402,'DB-캐릭터별 스테이지 매칭'!$E$3:$F$302,2,0)</f>
        <v>1544</v>
      </c>
      <c r="E402" s="5">
        <f>VLOOKUP(D402,'DB-방치 재화'!$B$3:$I$1698,5,0)</f>
        <v>1124</v>
      </c>
      <c r="F402" s="5">
        <f>VLOOKUP(D402,'DB-방치 재화'!$B$3:$I$1698,6,0)</f>
        <v>1499</v>
      </c>
      <c r="G402" s="355">
        <f>VLOOKUP(D402,'DB-방치 재화'!$B$3:$I$1698,7,0)</f>
        <v>5.0854166666666663</v>
      </c>
      <c r="H402" s="5">
        <f>INT(VLOOKUP(B402,'주요 재화 수급처 관리'!$C$269:$Q$329,15,0))</f>
        <v>6219685</v>
      </c>
      <c r="I402" s="5">
        <f>INT(VLOOKUP(B402,'주요 재화 수급처 관리'!$C$331:$Q$630,15,0))</f>
        <v>7733000</v>
      </c>
      <c r="J402" s="5">
        <f>INT(VLOOKUP(B402,'주요 재화 수급처 관리'!$C$632:$Q$931,15,0))</f>
        <v>26030</v>
      </c>
      <c r="K402" s="356">
        <f t="shared" si="193"/>
        <v>2999001</v>
      </c>
      <c r="L402" s="5">
        <f t="shared" si="173"/>
        <v>1</v>
      </c>
      <c r="M402" s="140">
        <f t="shared" si="187"/>
        <v>0.48217892063665602</v>
      </c>
      <c r="N402" s="357">
        <f t="shared" si="194"/>
        <v>3075809</v>
      </c>
      <c r="O402" s="189" t="str">
        <f t="shared" si="174"/>
        <v>1</v>
      </c>
      <c r="P402" s="140">
        <f t="shared" si="175"/>
        <v>0.39775106685632999</v>
      </c>
      <c r="Q402" s="357">
        <f t="shared" si="195"/>
        <v>17434</v>
      </c>
      <c r="R402" s="189" t="str">
        <f t="shared" si="176"/>
        <v>1</v>
      </c>
      <c r="S402" s="30">
        <f t="shared" si="177"/>
        <v>0.66976565501344598</v>
      </c>
      <c r="T402" s="140">
        <f t="shared" si="178"/>
        <v>0.48217892063665602</v>
      </c>
      <c r="U402" s="140">
        <f t="shared" si="179"/>
        <v>0.39775106685632999</v>
      </c>
      <c r="V402" s="140">
        <f t="shared" si="180"/>
        <v>0.66976565501344598</v>
      </c>
      <c r="W402" s="353">
        <f t="shared" si="188"/>
        <v>-123528756.99999994</v>
      </c>
      <c r="X402" s="353">
        <f t="shared" si="189"/>
        <v>-189849087.99999997</v>
      </c>
      <c r="Y402" s="353">
        <f t="shared" si="190"/>
        <v>-729789.83999999985</v>
      </c>
      <c r="Z402" s="30">
        <f t="shared" si="181"/>
        <v>19.860934597170104</v>
      </c>
      <c r="AA402" s="358">
        <f t="shared" si="182"/>
        <v>24.55050924608819</v>
      </c>
      <c r="AB402" s="358">
        <f t="shared" si="183"/>
        <v>28.036490203611212</v>
      </c>
      <c r="AC402" s="358">
        <f t="shared" si="184"/>
        <v>76.320159277382331</v>
      </c>
      <c r="AD402" s="358">
        <f t="shared" si="185"/>
        <v>87.951730783485274</v>
      </c>
      <c r="AE402" s="358">
        <f t="shared" si="186"/>
        <v>99.657222449815634</v>
      </c>
      <c r="AF402" s="140">
        <f t="shared" si="191"/>
        <v>0.66976565501344598</v>
      </c>
      <c r="AG402" s="140">
        <f t="shared" si="196"/>
        <v>63.700595115669465</v>
      </c>
      <c r="AH402" s="140">
        <f t="shared" si="196"/>
        <v>70.438518950806767</v>
      </c>
      <c r="AI402" s="140">
        <f t="shared" si="196"/>
        <v>72.022522922568754</v>
      </c>
      <c r="AJ402" s="361">
        <f t="shared" si="197"/>
        <v>84.05039258351124</v>
      </c>
      <c r="AK402" s="380" t="str">
        <f t="shared" si="192"/>
        <v>Item(1040101001,2999001)
Item(1040302001,3075809)
Item(1040410001,17434)</v>
      </c>
      <c r="AL402" s="359"/>
    </row>
    <row r="403" spans="2:38" x14ac:dyDescent="0.3">
      <c r="B403" s="5">
        <f t="shared" si="198"/>
        <v>283</v>
      </c>
      <c r="C403" s="5">
        <v>3</v>
      </c>
      <c r="D403" s="5">
        <f>VLOOKUP(B403,'DB-캐릭터별 스테이지 매칭'!$E$3:$F$302,2,0)</f>
        <v>1544</v>
      </c>
      <c r="E403" s="5">
        <f>VLOOKUP(D403,'DB-방치 재화'!$B$3:$I$1698,5,0)</f>
        <v>1124</v>
      </c>
      <c r="F403" s="5">
        <f>VLOOKUP(D403,'DB-방치 재화'!$B$3:$I$1698,6,0)</f>
        <v>1499</v>
      </c>
      <c r="G403" s="355">
        <f>VLOOKUP(D403,'DB-방치 재화'!$B$3:$I$1698,7,0)</f>
        <v>5.0854166666666663</v>
      </c>
      <c r="H403" s="5">
        <f>INT(VLOOKUP(B403,'주요 재화 수급처 관리'!$C$269:$Q$329,15,0))</f>
        <v>6219685</v>
      </c>
      <c r="I403" s="5">
        <f>INT(VLOOKUP(B403,'주요 재화 수급처 관리'!$C$331:$Q$630,15,0))</f>
        <v>7733000</v>
      </c>
      <c r="J403" s="5">
        <f>INT(VLOOKUP(B403,'주요 재화 수급처 관리'!$C$632:$Q$931,15,0))</f>
        <v>26030</v>
      </c>
      <c r="K403" s="356">
        <f t="shared" si="193"/>
        <v>2999001</v>
      </c>
      <c r="L403" s="5">
        <f t="shared" si="173"/>
        <v>1</v>
      </c>
      <c r="M403" s="140">
        <f t="shared" si="187"/>
        <v>0.48217892063665602</v>
      </c>
      <c r="N403" s="357">
        <f t="shared" si="194"/>
        <v>3075809</v>
      </c>
      <c r="O403" s="189" t="str">
        <f t="shared" si="174"/>
        <v>1</v>
      </c>
      <c r="P403" s="140">
        <f t="shared" si="175"/>
        <v>0.39775106685632999</v>
      </c>
      <c r="Q403" s="357">
        <f t="shared" si="195"/>
        <v>17434</v>
      </c>
      <c r="R403" s="189" t="str">
        <f t="shared" si="176"/>
        <v>1</v>
      </c>
      <c r="S403" s="30">
        <f t="shared" si="177"/>
        <v>0.66976565501344598</v>
      </c>
      <c r="T403" s="140">
        <f t="shared" si="178"/>
        <v>0.48217892063665602</v>
      </c>
      <c r="U403" s="140">
        <f t="shared" si="179"/>
        <v>0.39775106685632999</v>
      </c>
      <c r="V403" s="140">
        <f t="shared" si="180"/>
        <v>0.66976565501344598</v>
      </c>
      <c r="W403" s="353">
        <f t="shared" si="188"/>
        <v>-125283820.99999994</v>
      </c>
      <c r="X403" s="353">
        <f t="shared" si="189"/>
        <v>-191378296.99999997</v>
      </c>
      <c r="Y403" s="353">
        <f t="shared" si="190"/>
        <v>-742017.83999999985</v>
      </c>
      <c r="Z403" s="30">
        <f t="shared" si="181"/>
        <v>20.143113517806761</v>
      </c>
      <c r="AA403" s="358">
        <f t="shared" si="182"/>
        <v>24.74826031294452</v>
      </c>
      <c r="AB403" s="358">
        <f t="shared" si="183"/>
        <v>28.506255858624659</v>
      </c>
      <c r="AC403" s="358">
        <f t="shared" si="184"/>
        <v>77.404495971727926</v>
      </c>
      <c r="AD403" s="358">
        <f t="shared" si="185"/>
        <v>88.660170206063285</v>
      </c>
      <c r="AE403" s="358">
        <f t="shared" si="186"/>
        <v>101.3270299057763</v>
      </c>
      <c r="AF403" s="140">
        <f t="shared" si="191"/>
        <v>0.66976565501344598</v>
      </c>
      <c r="AG403" s="140">
        <f t="shared" si="196"/>
        <v>64.182774036306114</v>
      </c>
      <c r="AH403" s="140">
        <f t="shared" si="196"/>
        <v>70.836270017663097</v>
      </c>
      <c r="AI403" s="140">
        <f t="shared" si="196"/>
        <v>72.692288577582204</v>
      </c>
      <c r="AJ403" s="361">
        <f t="shared" si="197"/>
        <v>84.720158238524689</v>
      </c>
      <c r="AK403" s="380" t="str">
        <f t="shared" si="192"/>
        <v>Item(1040101001,2999001)
Item(1040302001,3075809)
Item(1040410001,17434)</v>
      </c>
      <c r="AL403" s="359"/>
    </row>
    <row r="404" spans="2:38" x14ac:dyDescent="0.3">
      <c r="B404" s="5">
        <f t="shared" si="198"/>
        <v>283</v>
      </c>
      <c r="C404" s="5">
        <v>4</v>
      </c>
      <c r="D404" s="5">
        <f>VLOOKUP(B404,'DB-캐릭터별 스테이지 매칭'!$E$3:$F$302,2,0)</f>
        <v>1544</v>
      </c>
      <c r="E404" s="5">
        <f>VLOOKUP(D404,'DB-방치 재화'!$B$3:$I$1698,5,0)</f>
        <v>1124</v>
      </c>
      <c r="F404" s="5">
        <f>VLOOKUP(D404,'DB-방치 재화'!$B$3:$I$1698,6,0)</f>
        <v>1499</v>
      </c>
      <c r="G404" s="355">
        <f>VLOOKUP(D404,'DB-방치 재화'!$B$3:$I$1698,7,0)</f>
        <v>5.0854166666666663</v>
      </c>
      <c r="H404" s="5">
        <f>INT(VLOOKUP(B404,'주요 재화 수급처 관리'!$C$269:$Q$329,15,0))</f>
        <v>6219685</v>
      </c>
      <c r="I404" s="5">
        <f>INT(VLOOKUP(B404,'주요 재화 수급처 관리'!$C$331:$Q$630,15,0))</f>
        <v>7733000</v>
      </c>
      <c r="J404" s="5">
        <f>INT(VLOOKUP(B404,'주요 재화 수급처 관리'!$C$632:$Q$931,15,0))</f>
        <v>26030</v>
      </c>
      <c r="K404" s="356">
        <f t="shared" si="193"/>
        <v>2999001</v>
      </c>
      <c r="L404" s="5">
        <f t="shared" si="173"/>
        <v>1</v>
      </c>
      <c r="M404" s="140">
        <f t="shared" si="187"/>
        <v>0.48217892063665602</v>
      </c>
      <c r="N404" s="357">
        <f t="shared" si="194"/>
        <v>3075809</v>
      </c>
      <c r="O404" s="189" t="str">
        <f t="shared" si="174"/>
        <v>1</v>
      </c>
      <c r="P404" s="140">
        <f t="shared" si="175"/>
        <v>0.39775106685632999</v>
      </c>
      <c r="Q404" s="357">
        <f t="shared" si="195"/>
        <v>17434</v>
      </c>
      <c r="R404" s="189" t="str">
        <f t="shared" si="176"/>
        <v>1</v>
      </c>
      <c r="S404" s="30">
        <f t="shared" si="177"/>
        <v>0.66976565501344598</v>
      </c>
      <c r="T404" s="140">
        <f t="shared" si="178"/>
        <v>0.48217892063665602</v>
      </c>
      <c r="U404" s="140">
        <f t="shared" si="179"/>
        <v>0.39775106685632999</v>
      </c>
      <c r="V404" s="140">
        <f t="shared" si="180"/>
        <v>0.66976565501344598</v>
      </c>
      <c r="W404" s="353">
        <f t="shared" si="188"/>
        <v>-127038884.99999994</v>
      </c>
      <c r="X404" s="353">
        <f t="shared" si="189"/>
        <v>-192907505.99999997</v>
      </c>
      <c r="Y404" s="353">
        <f t="shared" si="190"/>
        <v>-754245.83999999985</v>
      </c>
      <c r="Z404" s="30">
        <f t="shared" si="181"/>
        <v>20.425292438443417</v>
      </c>
      <c r="AA404" s="358">
        <f t="shared" si="182"/>
        <v>24.946011379800851</v>
      </c>
      <c r="AB404" s="358">
        <f t="shared" si="183"/>
        <v>28.976021513638106</v>
      </c>
      <c r="AC404" s="358">
        <f t="shared" si="184"/>
        <v>78.488832666073506</v>
      </c>
      <c r="AD404" s="358">
        <f t="shared" si="185"/>
        <v>89.368609628641295</v>
      </c>
      <c r="AE404" s="358">
        <f t="shared" si="186"/>
        <v>102.99683736173698</v>
      </c>
      <c r="AF404" s="140">
        <f t="shared" si="191"/>
        <v>0.66976565501344598</v>
      </c>
      <c r="AG404" s="140">
        <f t="shared" si="196"/>
        <v>64.66495295694277</v>
      </c>
      <c r="AH404" s="140">
        <f t="shared" si="196"/>
        <v>71.234021084519426</v>
      </c>
      <c r="AI404" s="140">
        <f t="shared" si="196"/>
        <v>73.362054232595654</v>
      </c>
      <c r="AJ404" s="361">
        <f t="shared" si="197"/>
        <v>85.389923893538139</v>
      </c>
      <c r="AK404" s="380" t="str">
        <f t="shared" si="192"/>
        <v>Item(1040101001,2999001)
Item(1040302001,3075809)
Item(1040410001,17434)</v>
      </c>
      <c r="AL404" s="359"/>
    </row>
    <row r="405" spans="2:38" x14ac:dyDescent="0.3">
      <c r="B405" s="5">
        <f t="shared" si="198"/>
        <v>283</v>
      </c>
      <c r="C405" s="5">
        <v>5</v>
      </c>
      <c r="D405" s="5">
        <f>VLOOKUP(B405,'DB-캐릭터별 스테이지 매칭'!$E$3:$F$302,2,0)</f>
        <v>1544</v>
      </c>
      <c r="E405" s="5">
        <f>VLOOKUP(D405,'DB-방치 재화'!$B$3:$I$1698,5,0)</f>
        <v>1124</v>
      </c>
      <c r="F405" s="5">
        <f>VLOOKUP(D405,'DB-방치 재화'!$B$3:$I$1698,6,0)</f>
        <v>1499</v>
      </c>
      <c r="G405" s="355">
        <f>VLOOKUP(D405,'DB-방치 재화'!$B$3:$I$1698,7,0)</f>
        <v>5.0854166666666663</v>
      </c>
      <c r="H405" s="5">
        <f>INT(VLOOKUP(B405,'주요 재화 수급처 관리'!$C$269:$Q$329,15,0))</f>
        <v>6219685</v>
      </c>
      <c r="I405" s="5">
        <f>INT(VLOOKUP(B405,'주요 재화 수급처 관리'!$C$331:$Q$630,15,0))</f>
        <v>7733000</v>
      </c>
      <c r="J405" s="5">
        <f>INT(VLOOKUP(B405,'주요 재화 수급처 관리'!$C$632:$Q$931,15,0))</f>
        <v>26030</v>
      </c>
      <c r="K405" s="356">
        <f t="shared" si="193"/>
        <v>2999001</v>
      </c>
      <c r="L405" s="5">
        <f t="shared" si="173"/>
        <v>1</v>
      </c>
      <c r="M405" s="140">
        <f t="shared" si="187"/>
        <v>0.48217892063665602</v>
      </c>
      <c r="N405" s="357">
        <f t="shared" si="194"/>
        <v>3075809</v>
      </c>
      <c r="O405" s="189" t="str">
        <f t="shared" si="174"/>
        <v>1</v>
      </c>
      <c r="P405" s="140">
        <f t="shared" si="175"/>
        <v>0.39775106685632999</v>
      </c>
      <c r="Q405" s="357">
        <f t="shared" si="195"/>
        <v>17434</v>
      </c>
      <c r="R405" s="189" t="str">
        <f t="shared" si="176"/>
        <v>1</v>
      </c>
      <c r="S405" s="30">
        <f t="shared" si="177"/>
        <v>0.66976565501344598</v>
      </c>
      <c r="T405" s="140">
        <f t="shared" si="178"/>
        <v>0.48217892063665602</v>
      </c>
      <c r="U405" s="140">
        <f t="shared" si="179"/>
        <v>0.39775106685632999</v>
      </c>
      <c r="V405" s="140">
        <f t="shared" si="180"/>
        <v>0.66976565501344598</v>
      </c>
      <c r="W405" s="353">
        <f t="shared" si="188"/>
        <v>-128793948.99999994</v>
      </c>
      <c r="X405" s="353">
        <f t="shared" si="189"/>
        <v>-194436714.99999997</v>
      </c>
      <c r="Y405" s="353">
        <f t="shared" si="190"/>
        <v>-766473.83999999985</v>
      </c>
      <c r="Z405" s="30">
        <f t="shared" si="181"/>
        <v>20.707471359080074</v>
      </c>
      <c r="AA405" s="358">
        <f t="shared" si="182"/>
        <v>25.143762446657181</v>
      </c>
      <c r="AB405" s="358">
        <f t="shared" si="183"/>
        <v>29.445787168651549</v>
      </c>
      <c r="AC405" s="358">
        <f t="shared" si="184"/>
        <v>79.573169360419101</v>
      </c>
      <c r="AD405" s="358">
        <f t="shared" si="185"/>
        <v>90.077049051219319</v>
      </c>
      <c r="AE405" s="358">
        <f t="shared" si="186"/>
        <v>104.66664481769764</v>
      </c>
      <c r="AF405" s="140">
        <f t="shared" si="191"/>
        <v>0.66976565501344598</v>
      </c>
      <c r="AG405" s="140">
        <f t="shared" si="196"/>
        <v>65.147131877579426</v>
      </c>
      <c r="AH405" s="140">
        <f t="shared" si="196"/>
        <v>71.631772151375756</v>
      </c>
      <c r="AI405" s="140">
        <f t="shared" si="196"/>
        <v>74.031819887609103</v>
      </c>
      <c r="AJ405" s="361">
        <f t="shared" si="197"/>
        <v>86.059689548551589</v>
      </c>
      <c r="AK405" s="380" t="str">
        <f t="shared" si="192"/>
        <v>Item(1040101001,2999001)
Item(1040302001,3075809)
Item(1040410001,17434)</v>
      </c>
      <c r="AL405" s="359"/>
    </row>
    <row r="406" spans="2:38" x14ac:dyDescent="0.3">
      <c r="B406" s="5">
        <f t="shared" si="198"/>
        <v>284</v>
      </c>
      <c r="C406" s="5">
        <v>1</v>
      </c>
      <c r="D406" s="5">
        <f>VLOOKUP(B406,'DB-캐릭터별 스테이지 매칭'!$E$3:$F$302,2,0)</f>
        <v>1553</v>
      </c>
      <c r="E406" s="5">
        <f>VLOOKUP(D406,'DB-방치 재화'!$B$3:$I$1698,5,0)</f>
        <v>1130</v>
      </c>
      <c r="F406" s="5">
        <f>VLOOKUP(D406,'DB-방치 재화'!$B$3:$I$1698,6,0)</f>
        <v>1507</v>
      </c>
      <c r="G406" s="355">
        <f>VLOOKUP(D406,'DB-방치 재화'!$B$3:$I$1698,7,0)</f>
        <v>5.103472222222222</v>
      </c>
      <c r="H406" s="5">
        <f>INT(VLOOKUP(B406,'주요 재화 수급처 관리'!$C$269:$Q$329,15,0))</f>
        <v>6249053</v>
      </c>
      <c r="I406" s="5">
        <f>INT(VLOOKUP(B406,'주요 재화 수급처 관리'!$C$331:$Q$630,15,0))</f>
        <v>7772157</v>
      </c>
      <c r="J406" s="5">
        <f>INT(VLOOKUP(B406,'주요 재화 수급처 관리'!$C$632:$Q$931,15,0))</f>
        <v>26117</v>
      </c>
      <c r="K406" s="356">
        <f t="shared" si="193"/>
        <v>3002001</v>
      </c>
      <c r="L406" s="5">
        <f t="shared" si="173"/>
        <v>1.0009999999999999</v>
      </c>
      <c r="M406" s="140">
        <f t="shared" si="187"/>
        <v>0.48039294913965364</v>
      </c>
      <c r="N406" s="357">
        <f t="shared" si="194"/>
        <v>3078885</v>
      </c>
      <c r="O406" s="189">
        <f t="shared" si="174"/>
        <v>1.0009999999999999</v>
      </c>
      <c r="P406" s="140">
        <f t="shared" si="175"/>
        <v>0.39614292402997003</v>
      </c>
      <c r="Q406" s="357">
        <f t="shared" si="195"/>
        <v>17452</v>
      </c>
      <c r="R406" s="189">
        <f t="shared" si="176"/>
        <v>1.0009999999999999</v>
      </c>
      <c r="S406" s="30">
        <f t="shared" si="177"/>
        <v>0.66822376230041736</v>
      </c>
      <c r="T406" s="140">
        <f t="shared" si="178"/>
        <v>0.48039294913965364</v>
      </c>
      <c r="U406" s="140">
        <f t="shared" si="179"/>
        <v>0.39614292402997003</v>
      </c>
      <c r="V406" s="140">
        <f t="shared" si="180"/>
        <v>0.66822376230041736</v>
      </c>
      <c r="W406" s="353">
        <f t="shared" si="188"/>
        <v>-130546139.39999995</v>
      </c>
      <c r="X406" s="353">
        <f t="shared" si="189"/>
        <v>-195961168.59999996</v>
      </c>
      <c r="Y406" s="353">
        <f t="shared" si="190"/>
        <v>-778702.43999999983</v>
      </c>
      <c r="Z406" s="30">
        <f t="shared" si="181"/>
        <v>20.890547639778372</v>
      </c>
      <c r="AA406" s="358">
        <f t="shared" si="182"/>
        <v>25.213228271122155</v>
      </c>
      <c r="AB406" s="358">
        <f t="shared" si="183"/>
        <v>29.815922196270623</v>
      </c>
      <c r="AC406" s="358">
        <f t="shared" si="184"/>
        <v>80.227470132743335</v>
      </c>
      <c r="AD406" s="358">
        <f t="shared" si="185"/>
        <v>90.301356908501049</v>
      </c>
      <c r="AE406" s="358">
        <f t="shared" si="186"/>
        <v>105.96032657504421</v>
      </c>
      <c r="AF406" s="140">
        <f t="shared" si="191"/>
        <v>0.66822376230041736</v>
      </c>
      <c r="AG406" s="140">
        <f t="shared" si="196"/>
        <v>65.627524826719082</v>
      </c>
      <c r="AH406" s="140">
        <f t="shared" si="196"/>
        <v>72.02791507540573</v>
      </c>
      <c r="AI406" s="140">
        <f t="shared" si="196"/>
        <v>74.700043649909517</v>
      </c>
      <c r="AJ406" s="361">
        <f t="shared" si="197"/>
        <v>86.727913310852003</v>
      </c>
      <c r="AK406" s="380" t="str">
        <f t="shared" si="192"/>
        <v>Item(1040101001,3002001)
Item(1040302001,3078885)
Item(1040410001,17452)</v>
      </c>
      <c r="AL406" s="359"/>
    </row>
    <row r="407" spans="2:38" x14ac:dyDescent="0.3">
      <c r="B407" s="5">
        <f t="shared" si="198"/>
        <v>284</v>
      </c>
      <c r="C407" s="5">
        <v>2</v>
      </c>
      <c r="D407" s="5">
        <f>VLOOKUP(B407,'DB-캐릭터별 스테이지 매칭'!$E$3:$F$302,2,0)</f>
        <v>1553</v>
      </c>
      <c r="E407" s="5">
        <f>VLOOKUP(D407,'DB-방치 재화'!$B$3:$I$1698,5,0)</f>
        <v>1130</v>
      </c>
      <c r="F407" s="5">
        <f>VLOOKUP(D407,'DB-방치 재화'!$B$3:$I$1698,6,0)</f>
        <v>1507</v>
      </c>
      <c r="G407" s="355">
        <f>VLOOKUP(D407,'DB-방치 재화'!$B$3:$I$1698,7,0)</f>
        <v>5.103472222222222</v>
      </c>
      <c r="H407" s="5">
        <f>INT(VLOOKUP(B407,'주요 재화 수급처 관리'!$C$269:$Q$329,15,0))</f>
        <v>6249053</v>
      </c>
      <c r="I407" s="5">
        <f>INT(VLOOKUP(B407,'주요 재화 수급처 관리'!$C$331:$Q$630,15,0))</f>
        <v>7772157</v>
      </c>
      <c r="J407" s="5">
        <f>INT(VLOOKUP(B407,'주요 재화 수급처 관리'!$C$632:$Q$931,15,0))</f>
        <v>26117</v>
      </c>
      <c r="K407" s="356">
        <f t="shared" si="193"/>
        <v>3002001</v>
      </c>
      <c r="L407" s="5">
        <f t="shared" si="173"/>
        <v>1</v>
      </c>
      <c r="M407" s="140">
        <f t="shared" si="187"/>
        <v>0.48039294913965364</v>
      </c>
      <c r="N407" s="357">
        <f t="shared" si="194"/>
        <v>3078885</v>
      </c>
      <c r="O407" s="189" t="str">
        <f t="shared" si="174"/>
        <v>1</v>
      </c>
      <c r="P407" s="140">
        <f t="shared" si="175"/>
        <v>0.39614292402997003</v>
      </c>
      <c r="Q407" s="357">
        <f t="shared" si="195"/>
        <v>17452</v>
      </c>
      <c r="R407" s="189" t="str">
        <f t="shared" si="176"/>
        <v>1</v>
      </c>
      <c r="S407" s="30">
        <f t="shared" si="177"/>
        <v>0.66822376230041736</v>
      </c>
      <c r="T407" s="140">
        <f t="shared" si="178"/>
        <v>0.48039294913965364</v>
      </c>
      <c r="U407" s="140">
        <f t="shared" si="179"/>
        <v>0.39614292402997003</v>
      </c>
      <c r="V407" s="140">
        <f t="shared" si="180"/>
        <v>0.66822376230041736</v>
      </c>
      <c r="W407" s="353">
        <f t="shared" si="188"/>
        <v>-132298329.79999995</v>
      </c>
      <c r="X407" s="353">
        <f t="shared" si="189"/>
        <v>-197485622.19999996</v>
      </c>
      <c r="Y407" s="353">
        <f t="shared" si="190"/>
        <v>-790931.0399999998</v>
      </c>
      <c r="Z407" s="30">
        <f t="shared" si="181"/>
        <v>21.170940588918025</v>
      </c>
      <c r="AA407" s="358">
        <f t="shared" si="182"/>
        <v>25.409371195152126</v>
      </c>
      <c r="AB407" s="358">
        <f t="shared" si="183"/>
        <v>30.284145958571038</v>
      </c>
      <c r="AC407" s="358">
        <f t="shared" si="184"/>
        <v>81.304283308751195</v>
      </c>
      <c r="AD407" s="358">
        <f t="shared" si="185"/>
        <v>91.003844190075924</v>
      </c>
      <c r="AE407" s="358">
        <f t="shared" si="186"/>
        <v>107.62430806912504</v>
      </c>
      <c r="AF407" s="140">
        <f t="shared" si="191"/>
        <v>0.66822376230041736</v>
      </c>
      <c r="AG407" s="140">
        <f t="shared" si="196"/>
        <v>66.107917775858738</v>
      </c>
      <c r="AH407" s="140">
        <f t="shared" si="196"/>
        <v>72.424057999435703</v>
      </c>
      <c r="AI407" s="140">
        <f t="shared" si="196"/>
        <v>75.368267412209931</v>
      </c>
      <c r="AJ407" s="361">
        <f t="shared" si="197"/>
        <v>87.396137073152417</v>
      </c>
      <c r="AK407" s="380" t="str">
        <f t="shared" si="192"/>
        <v>Item(1040101001,3002001)
Item(1040302001,3078885)
Item(1040410001,17452)</v>
      </c>
      <c r="AL407" s="359"/>
    </row>
    <row r="408" spans="2:38" x14ac:dyDescent="0.3">
      <c r="B408" s="5">
        <f t="shared" si="198"/>
        <v>284</v>
      </c>
      <c r="C408" s="5">
        <v>3</v>
      </c>
      <c r="D408" s="5">
        <f>VLOOKUP(B408,'DB-캐릭터별 스테이지 매칭'!$E$3:$F$302,2,0)</f>
        <v>1553</v>
      </c>
      <c r="E408" s="5">
        <f>VLOOKUP(D408,'DB-방치 재화'!$B$3:$I$1698,5,0)</f>
        <v>1130</v>
      </c>
      <c r="F408" s="5">
        <f>VLOOKUP(D408,'DB-방치 재화'!$B$3:$I$1698,6,0)</f>
        <v>1507</v>
      </c>
      <c r="G408" s="355">
        <f>VLOOKUP(D408,'DB-방치 재화'!$B$3:$I$1698,7,0)</f>
        <v>5.103472222222222</v>
      </c>
      <c r="H408" s="5">
        <f>INT(VLOOKUP(B408,'주요 재화 수급처 관리'!$C$269:$Q$329,15,0))</f>
        <v>6249053</v>
      </c>
      <c r="I408" s="5">
        <f>INT(VLOOKUP(B408,'주요 재화 수급처 관리'!$C$331:$Q$630,15,0))</f>
        <v>7772157</v>
      </c>
      <c r="J408" s="5">
        <f>INT(VLOOKUP(B408,'주요 재화 수급처 관리'!$C$632:$Q$931,15,0))</f>
        <v>26117</v>
      </c>
      <c r="K408" s="356">
        <f t="shared" si="193"/>
        <v>3002001</v>
      </c>
      <c r="L408" s="5">
        <f t="shared" si="173"/>
        <v>1</v>
      </c>
      <c r="M408" s="140">
        <f t="shared" si="187"/>
        <v>0.48039294913965364</v>
      </c>
      <c r="N408" s="357">
        <f t="shared" si="194"/>
        <v>3078885</v>
      </c>
      <c r="O408" s="189" t="str">
        <f t="shared" si="174"/>
        <v>1</v>
      </c>
      <c r="P408" s="140">
        <f t="shared" si="175"/>
        <v>0.39614292402997003</v>
      </c>
      <c r="Q408" s="357">
        <f t="shared" si="195"/>
        <v>17452</v>
      </c>
      <c r="R408" s="189" t="str">
        <f t="shared" si="176"/>
        <v>1</v>
      </c>
      <c r="S408" s="30">
        <f t="shared" si="177"/>
        <v>0.66822376230041736</v>
      </c>
      <c r="T408" s="140">
        <f t="shared" si="178"/>
        <v>0.48039294913965364</v>
      </c>
      <c r="U408" s="140">
        <f t="shared" si="179"/>
        <v>0.39614292402997003</v>
      </c>
      <c r="V408" s="140">
        <f t="shared" si="180"/>
        <v>0.66822376230041736</v>
      </c>
      <c r="W408" s="353">
        <f t="shared" si="188"/>
        <v>-134050520.19999996</v>
      </c>
      <c r="X408" s="353">
        <f t="shared" si="189"/>
        <v>-199010075.79999995</v>
      </c>
      <c r="Y408" s="353">
        <f t="shared" si="190"/>
        <v>-803159.63999999978</v>
      </c>
      <c r="Z408" s="30">
        <f t="shared" si="181"/>
        <v>21.451333538057678</v>
      </c>
      <c r="AA408" s="358">
        <f t="shared" si="182"/>
        <v>25.605514119182097</v>
      </c>
      <c r="AB408" s="358">
        <f t="shared" si="183"/>
        <v>30.752369720871453</v>
      </c>
      <c r="AC408" s="358">
        <f t="shared" si="184"/>
        <v>82.38109648475907</v>
      </c>
      <c r="AD408" s="358">
        <f t="shared" si="185"/>
        <v>91.706331471650785</v>
      </c>
      <c r="AE408" s="358">
        <f t="shared" si="186"/>
        <v>109.28828956320586</v>
      </c>
      <c r="AF408" s="140">
        <f t="shared" si="191"/>
        <v>0.66822376230041736</v>
      </c>
      <c r="AG408" s="140">
        <f t="shared" si="196"/>
        <v>66.588310724998394</v>
      </c>
      <c r="AH408" s="140">
        <f t="shared" si="196"/>
        <v>72.820200923465677</v>
      </c>
      <c r="AI408" s="140">
        <f t="shared" si="196"/>
        <v>76.036491174510346</v>
      </c>
      <c r="AJ408" s="361">
        <f t="shared" si="197"/>
        <v>88.064360835452831</v>
      </c>
      <c r="AK408" s="380" t="str">
        <f t="shared" si="192"/>
        <v>Item(1040101001,3002001)
Item(1040302001,3078885)
Item(1040410001,17452)</v>
      </c>
      <c r="AL408" s="359"/>
    </row>
    <row r="409" spans="2:38" x14ac:dyDescent="0.3">
      <c r="B409" s="5">
        <f t="shared" si="198"/>
        <v>284</v>
      </c>
      <c r="C409" s="5">
        <v>4</v>
      </c>
      <c r="D409" s="5">
        <f>VLOOKUP(B409,'DB-캐릭터별 스테이지 매칭'!$E$3:$F$302,2,0)</f>
        <v>1553</v>
      </c>
      <c r="E409" s="5">
        <f>VLOOKUP(D409,'DB-방치 재화'!$B$3:$I$1698,5,0)</f>
        <v>1130</v>
      </c>
      <c r="F409" s="5">
        <f>VLOOKUP(D409,'DB-방치 재화'!$B$3:$I$1698,6,0)</f>
        <v>1507</v>
      </c>
      <c r="G409" s="355">
        <f>VLOOKUP(D409,'DB-방치 재화'!$B$3:$I$1698,7,0)</f>
        <v>5.103472222222222</v>
      </c>
      <c r="H409" s="5">
        <f>INT(VLOOKUP(B409,'주요 재화 수급처 관리'!$C$269:$Q$329,15,0))</f>
        <v>6249053</v>
      </c>
      <c r="I409" s="5">
        <f>INT(VLOOKUP(B409,'주요 재화 수급처 관리'!$C$331:$Q$630,15,0))</f>
        <v>7772157</v>
      </c>
      <c r="J409" s="5">
        <f>INT(VLOOKUP(B409,'주요 재화 수급처 관리'!$C$632:$Q$931,15,0))</f>
        <v>26117</v>
      </c>
      <c r="K409" s="356">
        <f t="shared" si="193"/>
        <v>3002001</v>
      </c>
      <c r="L409" s="5">
        <f t="shared" si="173"/>
        <v>1</v>
      </c>
      <c r="M409" s="140">
        <f t="shared" si="187"/>
        <v>0.48039294913965364</v>
      </c>
      <c r="N409" s="357">
        <f t="shared" si="194"/>
        <v>3078885</v>
      </c>
      <c r="O409" s="189" t="str">
        <f t="shared" si="174"/>
        <v>1</v>
      </c>
      <c r="P409" s="140">
        <f t="shared" si="175"/>
        <v>0.39614292402997003</v>
      </c>
      <c r="Q409" s="357">
        <f t="shared" si="195"/>
        <v>17452</v>
      </c>
      <c r="R409" s="189" t="str">
        <f t="shared" si="176"/>
        <v>1</v>
      </c>
      <c r="S409" s="30">
        <f t="shared" si="177"/>
        <v>0.66822376230041736</v>
      </c>
      <c r="T409" s="140">
        <f t="shared" si="178"/>
        <v>0.48039294913965364</v>
      </c>
      <c r="U409" s="140">
        <f t="shared" si="179"/>
        <v>0.39614292402997003</v>
      </c>
      <c r="V409" s="140">
        <f t="shared" si="180"/>
        <v>0.66822376230041736</v>
      </c>
      <c r="W409" s="353">
        <f t="shared" si="188"/>
        <v>-135802710.59999996</v>
      </c>
      <c r="X409" s="353">
        <f t="shared" si="189"/>
        <v>-200534529.39999995</v>
      </c>
      <c r="Y409" s="353">
        <f t="shared" si="190"/>
        <v>-815388.23999999976</v>
      </c>
      <c r="Z409" s="30">
        <f t="shared" si="181"/>
        <v>21.731726487197335</v>
      </c>
      <c r="AA409" s="358">
        <f t="shared" si="182"/>
        <v>25.801657043212064</v>
      </c>
      <c r="AB409" s="358">
        <f t="shared" si="183"/>
        <v>31.220593483171871</v>
      </c>
      <c r="AC409" s="358">
        <f t="shared" si="184"/>
        <v>83.457909660766944</v>
      </c>
      <c r="AD409" s="358">
        <f t="shared" si="185"/>
        <v>92.408818753225674</v>
      </c>
      <c r="AE409" s="358">
        <f t="shared" si="186"/>
        <v>110.95227105728668</v>
      </c>
      <c r="AF409" s="140">
        <f t="shared" si="191"/>
        <v>0.66822376230041736</v>
      </c>
      <c r="AG409" s="140">
        <f t="shared" si="196"/>
        <v>67.06870367413805</v>
      </c>
      <c r="AH409" s="140">
        <f t="shared" si="196"/>
        <v>73.216343847495651</v>
      </c>
      <c r="AI409" s="140">
        <f t="shared" si="196"/>
        <v>76.70471493681076</v>
      </c>
      <c r="AJ409" s="361">
        <f t="shared" si="197"/>
        <v>88.732584597753245</v>
      </c>
      <c r="AK409" s="380" t="str">
        <f t="shared" si="192"/>
        <v>Item(1040101001,3002001)
Item(1040302001,3078885)
Item(1040410001,17452)</v>
      </c>
      <c r="AL409" s="359"/>
    </row>
    <row r="410" spans="2:38" x14ac:dyDescent="0.3">
      <c r="B410" s="5">
        <f t="shared" si="198"/>
        <v>284</v>
      </c>
      <c r="C410" s="5">
        <v>5</v>
      </c>
      <c r="D410" s="5">
        <f>VLOOKUP(B410,'DB-캐릭터별 스테이지 매칭'!$E$3:$F$302,2,0)</f>
        <v>1553</v>
      </c>
      <c r="E410" s="5">
        <f>VLOOKUP(D410,'DB-방치 재화'!$B$3:$I$1698,5,0)</f>
        <v>1130</v>
      </c>
      <c r="F410" s="5">
        <f>VLOOKUP(D410,'DB-방치 재화'!$B$3:$I$1698,6,0)</f>
        <v>1507</v>
      </c>
      <c r="G410" s="355">
        <f>VLOOKUP(D410,'DB-방치 재화'!$B$3:$I$1698,7,0)</f>
        <v>5.103472222222222</v>
      </c>
      <c r="H410" s="5">
        <f>INT(VLOOKUP(B410,'주요 재화 수급처 관리'!$C$269:$Q$329,15,0))</f>
        <v>6249053</v>
      </c>
      <c r="I410" s="5">
        <f>INT(VLOOKUP(B410,'주요 재화 수급처 관리'!$C$331:$Q$630,15,0))</f>
        <v>7772157</v>
      </c>
      <c r="J410" s="5">
        <f>INT(VLOOKUP(B410,'주요 재화 수급처 관리'!$C$632:$Q$931,15,0))</f>
        <v>26117</v>
      </c>
      <c r="K410" s="356">
        <f t="shared" si="193"/>
        <v>3002001</v>
      </c>
      <c r="L410" s="5">
        <f t="shared" si="173"/>
        <v>1</v>
      </c>
      <c r="M410" s="140">
        <f t="shared" si="187"/>
        <v>0.48039294913965364</v>
      </c>
      <c r="N410" s="357">
        <f t="shared" si="194"/>
        <v>3078885</v>
      </c>
      <c r="O410" s="189" t="str">
        <f t="shared" si="174"/>
        <v>1</v>
      </c>
      <c r="P410" s="140">
        <f t="shared" si="175"/>
        <v>0.39614292402997003</v>
      </c>
      <c r="Q410" s="357">
        <f t="shared" si="195"/>
        <v>17452</v>
      </c>
      <c r="R410" s="189" t="str">
        <f t="shared" si="176"/>
        <v>1</v>
      </c>
      <c r="S410" s="30">
        <f t="shared" si="177"/>
        <v>0.66822376230041736</v>
      </c>
      <c r="T410" s="140">
        <f t="shared" si="178"/>
        <v>0.48039294913965364</v>
      </c>
      <c r="U410" s="140">
        <f t="shared" si="179"/>
        <v>0.39614292402997003</v>
      </c>
      <c r="V410" s="140">
        <f t="shared" si="180"/>
        <v>0.66822376230041736</v>
      </c>
      <c r="W410" s="353">
        <f t="shared" si="188"/>
        <v>-137554900.99999997</v>
      </c>
      <c r="X410" s="353">
        <f t="shared" si="189"/>
        <v>-202058982.99999994</v>
      </c>
      <c r="Y410" s="353">
        <f t="shared" si="190"/>
        <v>-827616.83999999973</v>
      </c>
      <c r="Z410" s="30">
        <f t="shared" si="181"/>
        <v>22.012119436336988</v>
      </c>
      <c r="AA410" s="358">
        <f t="shared" si="182"/>
        <v>25.997799967242035</v>
      </c>
      <c r="AB410" s="358">
        <f t="shared" si="183"/>
        <v>31.688817245472286</v>
      </c>
      <c r="AC410" s="358">
        <f t="shared" si="184"/>
        <v>84.534722836774804</v>
      </c>
      <c r="AD410" s="358">
        <f t="shared" si="185"/>
        <v>93.111306034800535</v>
      </c>
      <c r="AE410" s="358">
        <f t="shared" si="186"/>
        <v>112.61625255136751</v>
      </c>
      <c r="AF410" s="140">
        <f t="shared" si="191"/>
        <v>0.66822376230041736</v>
      </c>
      <c r="AG410" s="140">
        <f t="shared" si="196"/>
        <v>67.549096623277705</v>
      </c>
      <c r="AH410" s="140">
        <f t="shared" si="196"/>
        <v>73.612486771525624</v>
      </c>
      <c r="AI410" s="140">
        <f t="shared" si="196"/>
        <v>77.372938699111174</v>
      </c>
      <c r="AJ410" s="361">
        <f t="shared" si="197"/>
        <v>89.400808360053659</v>
      </c>
      <c r="AK410" s="380" t="str">
        <f t="shared" si="192"/>
        <v>Item(1040101001,3002001)
Item(1040302001,3078885)
Item(1040410001,17452)</v>
      </c>
      <c r="AL410" s="359"/>
    </row>
    <row r="411" spans="2:38" x14ac:dyDescent="0.3">
      <c r="B411" s="5">
        <f t="shared" si="198"/>
        <v>285</v>
      </c>
      <c r="C411" s="5">
        <v>1</v>
      </c>
      <c r="D411" s="5">
        <f>VLOOKUP(B411,'DB-캐릭터별 스테이지 매칭'!$E$3:$F$302,2,0)</f>
        <v>1562</v>
      </c>
      <c r="E411" s="5">
        <f>VLOOKUP(D411,'DB-방치 재화'!$B$3:$I$1698,5,0)</f>
        <v>1137</v>
      </c>
      <c r="F411" s="5">
        <f>VLOOKUP(D411,'DB-방치 재화'!$B$3:$I$1698,6,0)</f>
        <v>1516</v>
      </c>
      <c r="G411" s="355">
        <f>VLOOKUP(D411,'DB-방치 재화'!$B$3:$I$1698,7,0)</f>
        <v>5.1215277777777777</v>
      </c>
      <c r="H411" s="5">
        <f>INT(VLOOKUP(B411,'주요 재화 수급처 관리'!$C$269:$Q$329,15,0))</f>
        <v>6283315</v>
      </c>
      <c r="I411" s="5">
        <f>INT(VLOOKUP(B411,'주요 재화 수급처 관리'!$C$331:$Q$630,15,0))</f>
        <v>7816209</v>
      </c>
      <c r="J411" s="5">
        <f>INT(VLOOKUP(B411,'주요 재화 수급처 관리'!$C$632:$Q$931,15,0))</f>
        <v>26203</v>
      </c>
      <c r="K411" s="356">
        <f t="shared" si="193"/>
        <v>3005004</v>
      </c>
      <c r="L411" s="5">
        <f t="shared" si="173"/>
        <v>1.0009999999999999</v>
      </c>
      <c r="M411" s="140">
        <f t="shared" si="187"/>
        <v>0.47825136890319841</v>
      </c>
      <c r="N411" s="357">
        <f t="shared" si="194"/>
        <v>3081964</v>
      </c>
      <c r="O411" s="189">
        <f t="shared" si="174"/>
        <v>1.0009999999999999</v>
      </c>
      <c r="P411" s="140">
        <f t="shared" si="175"/>
        <v>0.39430419529467547</v>
      </c>
      <c r="Q411" s="357">
        <f t="shared" si="195"/>
        <v>17470</v>
      </c>
      <c r="R411" s="189">
        <f t="shared" si="176"/>
        <v>1.0009999999999999</v>
      </c>
      <c r="S411" s="30">
        <f t="shared" si="177"/>
        <v>0.66671755142540934</v>
      </c>
      <c r="T411" s="140">
        <f t="shared" si="178"/>
        <v>0.47825136890319841</v>
      </c>
      <c r="U411" s="140">
        <f t="shared" si="179"/>
        <v>0.39430419529467547</v>
      </c>
      <c r="V411" s="140">
        <f t="shared" si="180"/>
        <v>0.66671755142540934</v>
      </c>
      <c r="W411" s="353">
        <f t="shared" si="188"/>
        <v>-139303241.99999997</v>
      </c>
      <c r="X411" s="353">
        <f t="shared" si="189"/>
        <v>-203577705.19999993</v>
      </c>
      <c r="Y411" s="353">
        <f t="shared" si="190"/>
        <v>-839846.23999999976</v>
      </c>
      <c r="Z411" s="30">
        <f t="shared" si="181"/>
        <v>22.170341929379632</v>
      </c>
      <c r="AA411" s="358">
        <f t="shared" si="182"/>
        <v>26.045581073893999</v>
      </c>
      <c r="AB411" s="358">
        <f t="shared" si="183"/>
        <v>32.051529977483483</v>
      </c>
      <c r="AC411" s="358">
        <f t="shared" si="184"/>
        <v>85.082113016710622</v>
      </c>
      <c r="AD411" s="358">
        <f t="shared" si="185"/>
        <v>93.254225850190537</v>
      </c>
      <c r="AE411" s="358">
        <f t="shared" si="186"/>
        <v>113.8774562711864</v>
      </c>
      <c r="AF411" s="140">
        <f t="shared" si="191"/>
        <v>0.66671755142540934</v>
      </c>
      <c r="AG411" s="140">
        <f t="shared" si="196"/>
        <v>68.027347992180907</v>
      </c>
      <c r="AH411" s="140">
        <f t="shared" si="196"/>
        <v>74.006790966820304</v>
      </c>
      <c r="AI411" s="140">
        <f t="shared" si="196"/>
        <v>78.039656250536581</v>
      </c>
      <c r="AJ411" s="361">
        <f t="shared" si="197"/>
        <v>90.067525911479066</v>
      </c>
      <c r="AK411" s="380" t="str">
        <f t="shared" si="192"/>
        <v>Item(1040101001,3005004)
Item(1040302001,3081964)
Item(1040410001,17470)</v>
      </c>
      <c r="AL411" s="359"/>
    </row>
    <row r="412" spans="2:38" x14ac:dyDescent="0.3">
      <c r="B412" s="5">
        <f t="shared" si="198"/>
        <v>285</v>
      </c>
      <c r="C412" s="5">
        <v>2</v>
      </c>
      <c r="D412" s="5">
        <f>VLOOKUP(B412,'DB-캐릭터별 스테이지 매칭'!$E$3:$F$302,2,0)</f>
        <v>1562</v>
      </c>
      <c r="E412" s="5">
        <f>VLOOKUP(D412,'DB-방치 재화'!$B$3:$I$1698,5,0)</f>
        <v>1137</v>
      </c>
      <c r="F412" s="5">
        <f>VLOOKUP(D412,'DB-방치 재화'!$B$3:$I$1698,6,0)</f>
        <v>1516</v>
      </c>
      <c r="G412" s="355">
        <f>VLOOKUP(D412,'DB-방치 재화'!$B$3:$I$1698,7,0)</f>
        <v>5.1215277777777777</v>
      </c>
      <c r="H412" s="5">
        <f>INT(VLOOKUP(B412,'주요 재화 수급처 관리'!$C$269:$Q$329,15,0))</f>
        <v>6283315</v>
      </c>
      <c r="I412" s="5">
        <f>INT(VLOOKUP(B412,'주요 재화 수급처 관리'!$C$331:$Q$630,15,0))</f>
        <v>7816209</v>
      </c>
      <c r="J412" s="5">
        <f>INT(VLOOKUP(B412,'주요 재화 수급처 관리'!$C$632:$Q$931,15,0))</f>
        <v>26203</v>
      </c>
      <c r="K412" s="356">
        <f t="shared" si="193"/>
        <v>3005004</v>
      </c>
      <c r="L412" s="5">
        <f t="shared" si="173"/>
        <v>1</v>
      </c>
      <c r="M412" s="140">
        <f t="shared" si="187"/>
        <v>0.47825136890319841</v>
      </c>
      <c r="N412" s="357">
        <f t="shared" si="194"/>
        <v>3081964</v>
      </c>
      <c r="O412" s="189" t="str">
        <f t="shared" si="174"/>
        <v>1</v>
      </c>
      <c r="P412" s="140">
        <f t="shared" si="175"/>
        <v>0.39430419529467547</v>
      </c>
      <c r="Q412" s="357">
        <f t="shared" si="195"/>
        <v>17470</v>
      </c>
      <c r="R412" s="189" t="str">
        <f t="shared" si="176"/>
        <v>1</v>
      </c>
      <c r="S412" s="30">
        <f t="shared" si="177"/>
        <v>0.66671755142540934</v>
      </c>
      <c r="T412" s="140">
        <f t="shared" si="178"/>
        <v>0.47825136890319841</v>
      </c>
      <c r="U412" s="140">
        <f t="shared" si="179"/>
        <v>0.39430419529467547</v>
      </c>
      <c r="V412" s="140">
        <f t="shared" si="180"/>
        <v>0.66671755142540934</v>
      </c>
      <c r="W412" s="353">
        <f t="shared" si="188"/>
        <v>-141051582.99999997</v>
      </c>
      <c r="X412" s="353">
        <f t="shared" si="189"/>
        <v>-205096427.39999992</v>
      </c>
      <c r="Y412" s="353">
        <f t="shared" si="190"/>
        <v>-852075.63999999978</v>
      </c>
      <c r="Z412" s="30">
        <f t="shared" si="181"/>
        <v>22.448593298282827</v>
      </c>
      <c r="AA412" s="358">
        <f t="shared" si="182"/>
        <v>26.239885269188672</v>
      </c>
      <c r="AB412" s="358">
        <f t="shared" si="183"/>
        <v>32.518247528908894</v>
      </c>
      <c r="AC412" s="358">
        <f t="shared" si="184"/>
        <v>86.149945641551824</v>
      </c>
      <c r="AD412" s="358">
        <f t="shared" si="185"/>
        <v>93.949917271328019</v>
      </c>
      <c r="AE412" s="358">
        <f t="shared" si="186"/>
        <v>115.53567999999997</v>
      </c>
      <c r="AF412" s="140">
        <f t="shared" si="191"/>
        <v>0.66671755142540934</v>
      </c>
      <c r="AG412" s="140">
        <f t="shared" si="196"/>
        <v>68.505599361084109</v>
      </c>
      <c r="AH412" s="140">
        <f t="shared" si="196"/>
        <v>74.401095162114984</v>
      </c>
      <c r="AI412" s="140">
        <f t="shared" si="196"/>
        <v>78.706373801961988</v>
      </c>
      <c r="AJ412" s="361">
        <f t="shared" si="197"/>
        <v>90.734243462904473</v>
      </c>
      <c r="AK412" s="380" t="str">
        <f t="shared" si="192"/>
        <v>Item(1040101001,3005004)
Item(1040302001,3081964)
Item(1040410001,17470)</v>
      </c>
      <c r="AL412" s="359"/>
    </row>
    <row r="413" spans="2:38" x14ac:dyDescent="0.3">
      <c r="B413" s="5">
        <f t="shared" si="198"/>
        <v>285</v>
      </c>
      <c r="C413" s="5">
        <v>3</v>
      </c>
      <c r="D413" s="5">
        <f>VLOOKUP(B413,'DB-캐릭터별 스테이지 매칭'!$E$3:$F$302,2,0)</f>
        <v>1562</v>
      </c>
      <c r="E413" s="5">
        <f>VLOOKUP(D413,'DB-방치 재화'!$B$3:$I$1698,5,0)</f>
        <v>1137</v>
      </c>
      <c r="F413" s="5">
        <f>VLOOKUP(D413,'DB-방치 재화'!$B$3:$I$1698,6,0)</f>
        <v>1516</v>
      </c>
      <c r="G413" s="355">
        <f>VLOOKUP(D413,'DB-방치 재화'!$B$3:$I$1698,7,0)</f>
        <v>5.1215277777777777</v>
      </c>
      <c r="H413" s="5">
        <f>INT(VLOOKUP(B413,'주요 재화 수급처 관리'!$C$269:$Q$329,15,0))</f>
        <v>6283315</v>
      </c>
      <c r="I413" s="5">
        <f>INT(VLOOKUP(B413,'주요 재화 수급처 관리'!$C$331:$Q$630,15,0))</f>
        <v>7816209</v>
      </c>
      <c r="J413" s="5">
        <f>INT(VLOOKUP(B413,'주요 재화 수급처 관리'!$C$632:$Q$931,15,0))</f>
        <v>26203</v>
      </c>
      <c r="K413" s="356">
        <f t="shared" si="193"/>
        <v>3005004</v>
      </c>
      <c r="L413" s="5">
        <f t="shared" si="173"/>
        <v>1</v>
      </c>
      <c r="M413" s="140">
        <f t="shared" si="187"/>
        <v>0.47825136890319841</v>
      </c>
      <c r="N413" s="357">
        <f t="shared" si="194"/>
        <v>3081964</v>
      </c>
      <c r="O413" s="189" t="str">
        <f t="shared" si="174"/>
        <v>1</v>
      </c>
      <c r="P413" s="140">
        <f t="shared" si="175"/>
        <v>0.39430419529467547</v>
      </c>
      <c r="Q413" s="357">
        <f t="shared" si="195"/>
        <v>17470</v>
      </c>
      <c r="R413" s="189" t="str">
        <f t="shared" si="176"/>
        <v>1</v>
      </c>
      <c r="S413" s="30">
        <f t="shared" si="177"/>
        <v>0.66671755142540934</v>
      </c>
      <c r="T413" s="140">
        <f t="shared" si="178"/>
        <v>0.47825136890319841</v>
      </c>
      <c r="U413" s="140">
        <f t="shared" si="179"/>
        <v>0.39430419529467547</v>
      </c>
      <c r="V413" s="140">
        <f t="shared" si="180"/>
        <v>0.66671755142540934</v>
      </c>
      <c r="W413" s="353">
        <f t="shared" si="188"/>
        <v>-142799923.99999997</v>
      </c>
      <c r="X413" s="353">
        <f t="shared" si="189"/>
        <v>-206615149.5999999</v>
      </c>
      <c r="Y413" s="353">
        <f t="shared" si="190"/>
        <v>-864305.0399999998</v>
      </c>
      <c r="Z413" s="30">
        <f t="shared" si="181"/>
        <v>22.726844667186025</v>
      </c>
      <c r="AA413" s="358">
        <f t="shared" si="182"/>
        <v>26.434189464483346</v>
      </c>
      <c r="AB413" s="358">
        <f t="shared" si="183"/>
        <v>32.984965080334305</v>
      </c>
      <c r="AC413" s="358">
        <f t="shared" si="184"/>
        <v>87.217778266393026</v>
      </c>
      <c r="AD413" s="358">
        <f t="shared" si="185"/>
        <v>94.645608692465515</v>
      </c>
      <c r="AE413" s="358">
        <f t="shared" si="186"/>
        <v>117.19390372881352</v>
      </c>
      <c r="AF413" s="140">
        <f t="shared" si="191"/>
        <v>0.66671755142540934</v>
      </c>
      <c r="AG413" s="140">
        <f t="shared" si="196"/>
        <v>68.98385072998731</v>
      </c>
      <c r="AH413" s="140">
        <f t="shared" si="196"/>
        <v>74.795399357409664</v>
      </c>
      <c r="AI413" s="140">
        <f t="shared" si="196"/>
        <v>79.373091353387395</v>
      </c>
      <c r="AJ413" s="361">
        <f t="shared" si="197"/>
        <v>91.40096101432988</v>
      </c>
      <c r="AK413" s="380" t="str">
        <f t="shared" si="192"/>
        <v>Item(1040101001,3005004)
Item(1040302001,3081964)
Item(1040410001,17470)</v>
      </c>
      <c r="AL413" s="359"/>
    </row>
    <row r="414" spans="2:38" x14ac:dyDescent="0.3">
      <c r="B414" s="5">
        <f t="shared" si="198"/>
        <v>285</v>
      </c>
      <c r="C414" s="5">
        <v>4</v>
      </c>
      <c r="D414" s="5">
        <f>VLOOKUP(B414,'DB-캐릭터별 스테이지 매칭'!$E$3:$F$302,2,0)</f>
        <v>1562</v>
      </c>
      <c r="E414" s="5">
        <f>VLOOKUP(D414,'DB-방치 재화'!$B$3:$I$1698,5,0)</f>
        <v>1137</v>
      </c>
      <c r="F414" s="5">
        <f>VLOOKUP(D414,'DB-방치 재화'!$B$3:$I$1698,6,0)</f>
        <v>1516</v>
      </c>
      <c r="G414" s="355">
        <f>VLOOKUP(D414,'DB-방치 재화'!$B$3:$I$1698,7,0)</f>
        <v>5.1215277777777777</v>
      </c>
      <c r="H414" s="5">
        <f>INT(VLOOKUP(B414,'주요 재화 수급처 관리'!$C$269:$Q$329,15,0))</f>
        <v>6283315</v>
      </c>
      <c r="I414" s="5">
        <f>INT(VLOOKUP(B414,'주요 재화 수급처 관리'!$C$331:$Q$630,15,0))</f>
        <v>7816209</v>
      </c>
      <c r="J414" s="5">
        <f>INT(VLOOKUP(B414,'주요 재화 수급처 관리'!$C$632:$Q$931,15,0))</f>
        <v>26203</v>
      </c>
      <c r="K414" s="356">
        <f t="shared" si="193"/>
        <v>3005004</v>
      </c>
      <c r="L414" s="5">
        <f t="shared" si="173"/>
        <v>1</v>
      </c>
      <c r="M414" s="140">
        <f t="shared" si="187"/>
        <v>0.47825136890319841</v>
      </c>
      <c r="N414" s="357">
        <f t="shared" si="194"/>
        <v>3081964</v>
      </c>
      <c r="O414" s="189" t="str">
        <f t="shared" si="174"/>
        <v>1</v>
      </c>
      <c r="P414" s="140">
        <f t="shared" si="175"/>
        <v>0.39430419529467547</v>
      </c>
      <c r="Q414" s="357">
        <f t="shared" si="195"/>
        <v>17470</v>
      </c>
      <c r="R414" s="189" t="str">
        <f t="shared" si="176"/>
        <v>1</v>
      </c>
      <c r="S414" s="30">
        <f t="shared" si="177"/>
        <v>0.66671755142540934</v>
      </c>
      <c r="T414" s="140">
        <f t="shared" si="178"/>
        <v>0.47825136890319841</v>
      </c>
      <c r="U414" s="140">
        <f t="shared" si="179"/>
        <v>0.39430419529467547</v>
      </c>
      <c r="V414" s="140">
        <f t="shared" si="180"/>
        <v>0.66671755142540934</v>
      </c>
      <c r="W414" s="353">
        <f t="shared" si="188"/>
        <v>-144548264.99999997</v>
      </c>
      <c r="X414" s="353">
        <f t="shared" si="189"/>
        <v>-208133871.79999989</v>
      </c>
      <c r="Y414" s="353">
        <f t="shared" si="190"/>
        <v>-876534.43999999983</v>
      </c>
      <c r="Z414" s="30">
        <f t="shared" si="181"/>
        <v>23.005096036089224</v>
      </c>
      <c r="AA414" s="358">
        <f t="shared" si="182"/>
        <v>26.62849365977802</v>
      </c>
      <c r="AB414" s="358">
        <f t="shared" si="183"/>
        <v>33.451682631759716</v>
      </c>
      <c r="AC414" s="358">
        <f t="shared" si="184"/>
        <v>88.285610891234228</v>
      </c>
      <c r="AD414" s="358">
        <f t="shared" si="185"/>
        <v>95.341300113603012</v>
      </c>
      <c r="AE414" s="358">
        <f t="shared" si="186"/>
        <v>118.85212745762711</v>
      </c>
      <c r="AF414" s="140">
        <f t="shared" si="191"/>
        <v>0.66671755142540934</v>
      </c>
      <c r="AG414" s="140">
        <f t="shared" si="196"/>
        <v>69.462102098890512</v>
      </c>
      <c r="AH414" s="140">
        <f t="shared" si="196"/>
        <v>75.189703552704344</v>
      </c>
      <c r="AI414" s="140">
        <f t="shared" si="196"/>
        <v>80.039808904812801</v>
      </c>
      <c r="AJ414" s="361">
        <f t="shared" si="197"/>
        <v>92.067678565755287</v>
      </c>
      <c r="AK414" s="380" t="str">
        <f t="shared" si="192"/>
        <v>Item(1040101001,3005004)
Item(1040302001,3081964)
Item(1040410001,17470)</v>
      </c>
      <c r="AL414" s="359"/>
    </row>
    <row r="415" spans="2:38" x14ac:dyDescent="0.3">
      <c r="B415" s="5">
        <f t="shared" si="198"/>
        <v>285</v>
      </c>
      <c r="C415" s="5">
        <v>5</v>
      </c>
      <c r="D415" s="5">
        <f>VLOOKUP(B415,'DB-캐릭터별 스테이지 매칭'!$E$3:$F$302,2,0)</f>
        <v>1562</v>
      </c>
      <c r="E415" s="5">
        <f>VLOOKUP(D415,'DB-방치 재화'!$B$3:$I$1698,5,0)</f>
        <v>1137</v>
      </c>
      <c r="F415" s="5">
        <f>VLOOKUP(D415,'DB-방치 재화'!$B$3:$I$1698,6,0)</f>
        <v>1516</v>
      </c>
      <c r="G415" s="355">
        <f>VLOOKUP(D415,'DB-방치 재화'!$B$3:$I$1698,7,0)</f>
        <v>5.1215277777777777</v>
      </c>
      <c r="H415" s="5">
        <f>INT(VLOOKUP(B415,'주요 재화 수급처 관리'!$C$269:$Q$329,15,0))</f>
        <v>6283315</v>
      </c>
      <c r="I415" s="5">
        <f>INT(VLOOKUP(B415,'주요 재화 수급처 관리'!$C$331:$Q$630,15,0))</f>
        <v>7816209</v>
      </c>
      <c r="J415" s="5">
        <f>INT(VLOOKUP(B415,'주요 재화 수급처 관리'!$C$632:$Q$931,15,0))</f>
        <v>26203</v>
      </c>
      <c r="K415" s="356">
        <f t="shared" si="193"/>
        <v>3005004</v>
      </c>
      <c r="L415" s="5">
        <f t="shared" si="173"/>
        <v>1</v>
      </c>
      <c r="M415" s="140">
        <f t="shared" si="187"/>
        <v>0.47825136890319841</v>
      </c>
      <c r="N415" s="357">
        <f t="shared" si="194"/>
        <v>3081964</v>
      </c>
      <c r="O415" s="189" t="str">
        <f t="shared" si="174"/>
        <v>1</v>
      </c>
      <c r="P415" s="140">
        <f t="shared" si="175"/>
        <v>0.39430419529467547</v>
      </c>
      <c r="Q415" s="357">
        <f t="shared" si="195"/>
        <v>17470</v>
      </c>
      <c r="R415" s="189" t="str">
        <f t="shared" si="176"/>
        <v>1</v>
      </c>
      <c r="S415" s="30">
        <f t="shared" si="177"/>
        <v>0.66671755142540934</v>
      </c>
      <c r="T415" s="140">
        <f t="shared" si="178"/>
        <v>0.47825136890319841</v>
      </c>
      <c r="U415" s="140">
        <f t="shared" si="179"/>
        <v>0.39430419529467547</v>
      </c>
      <c r="V415" s="140">
        <f t="shared" si="180"/>
        <v>0.66671755142540934</v>
      </c>
      <c r="W415" s="353">
        <f t="shared" si="188"/>
        <v>-146296605.99999997</v>
      </c>
      <c r="X415" s="353">
        <f t="shared" si="189"/>
        <v>-209652593.99999988</v>
      </c>
      <c r="Y415" s="353">
        <f t="shared" si="190"/>
        <v>-888763.83999999985</v>
      </c>
      <c r="Z415" s="30">
        <f t="shared" si="181"/>
        <v>23.283347404992423</v>
      </c>
      <c r="AA415" s="358">
        <f t="shared" si="182"/>
        <v>26.822797855072693</v>
      </c>
      <c r="AB415" s="358">
        <f t="shared" si="183"/>
        <v>33.918400183185128</v>
      </c>
      <c r="AC415" s="358">
        <f t="shared" si="184"/>
        <v>89.35344351607543</v>
      </c>
      <c r="AD415" s="358">
        <f t="shared" si="185"/>
        <v>96.03699153474048</v>
      </c>
      <c r="AE415" s="358">
        <f t="shared" si="186"/>
        <v>120.51035118644066</v>
      </c>
      <c r="AF415" s="140">
        <f t="shared" si="191"/>
        <v>0.66671755142540934</v>
      </c>
      <c r="AG415" s="140">
        <f t="shared" si="196"/>
        <v>69.940353467793713</v>
      </c>
      <c r="AH415" s="140">
        <f t="shared" si="196"/>
        <v>75.584007747999024</v>
      </c>
      <c r="AI415" s="140">
        <f t="shared" si="196"/>
        <v>80.706526456238208</v>
      </c>
      <c r="AJ415" s="361">
        <f t="shared" si="197"/>
        <v>92.734396117180694</v>
      </c>
      <c r="AK415" s="380" t="str">
        <f t="shared" si="192"/>
        <v>Item(1040101001,3005004)
Item(1040302001,3081964)
Item(1040410001,17470)</v>
      </c>
      <c r="AL415" s="359"/>
    </row>
    <row r="416" spans="2:38" x14ac:dyDescent="0.3">
      <c r="B416" s="5">
        <f t="shared" si="198"/>
        <v>286</v>
      </c>
      <c r="C416" s="5">
        <v>1</v>
      </c>
      <c r="D416" s="5">
        <f>VLOOKUP(B416,'DB-캐릭터별 스테이지 매칭'!$E$3:$F$302,2,0)</f>
        <v>1570</v>
      </c>
      <c r="E416" s="5">
        <f>VLOOKUP(D416,'DB-방치 재화'!$B$3:$I$1698,5,0)</f>
        <v>1142</v>
      </c>
      <c r="F416" s="5">
        <f>VLOOKUP(D416,'DB-방치 재화'!$B$3:$I$1698,6,0)</f>
        <v>1523</v>
      </c>
      <c r="G416" s="355">
        <f>VLOOKUP(D416,'DB-방치 재화'!$B$3:$I$1698,7,0)</f>
        <v>5.1375000000000002</v>
      </c>
      <c r="H416" s="5">
        <f>INT(VLOOKUP(B416,'주요 재화 수급처 관리'!$C$269:$Q$329,15,0))</f>
        <v>6307788</v>
      </c>
      <c r="I416" s="5">
        <f>INT(VLOOKUP(B416,'주요 재화 수급처 관리'!$C$331:$Q$630,15,0))</f>
        <v>7850472</v>
      </c>
      <c r="J416" s="5">
        <f>INT(VLOOKUP(B416,'주요 재화 수급처 관리'!$C$632:$Q$931,15,0))</f>
        <v>26280</v>
      </c>
      <c r="K416" s="356">
        <f t="shared" si="193"/>
        <v>3008010</v>
      </c>
      <c r="L416" s="5">
        <f t="shared" si="173"/>
        <v>1.0009999999999999</v>
      </c>
      <c r="M416" s="140">
        <f t="shared" si="187"/>
        <v>0.47687239964310785</v>
      </c>
      <c r="N416" s="357">
        <f t="shared" si="194"/>
        <v>3085046</v>
      </c>
      <c r="O416" s="189">
        <f t="shared" si="174"/>
        <v>1.0009999999999999</v>
      </c>
      <c r="P416" s="140">
        <f t="shared" si="175"/>
        <v>0.3929758618335305</v>
      </c>
      <c r="Q416" s="357">
        <f t="shared" si="195"/>
        <v>17488</v>
      </c>
      <c r="R416" s="189">
        <f t="shared" si="176"/>
        <v>1.0009999999999999</v>
      </c>
      <c r="S416" s="30">
        <f t="shared" si="177"/>
        <v>0.66544901065449014</v>
      </c>
      <c r="T416" s="140">
        <f t="shared" si="178"/>
        <v>0.47687239964310785</v>
      </c>
      <c r="U416" s="140">
        <f t="shared" si="179"/>
        <v>0.3929758618335305</v>
      </c>
      <c r="V416" s="140">
        <f t="shared" si="180"/>
        <v>0.66544901065449014</v>
      </c>
      <c r="W416" s="353">
        <f t="shared" si="188"/>
        <v>-148043058.39999998</v>
      </c>
      <c r="X416" s="353">
        <f t="shared" si="189"/>
        <v>-211167545.59999987</v>
      </c>
      <c r="Y416" s="353">
        <f t="shared" si="190"/>
        <v>-900995.83999999985</v>
      </c>
      <c r="Z416" s="30">
        <f t="shared" si="181"/>
        <v>23.469884910526474</v>
      </c>
      <c r="AA416" s="358">
        <f t="shared" si="182"/>
        <v>26.898706931252015</v>
      </c>
      <c r="AB416" s="358">
        <f t="shared" si="183"/>
        <v>34.284468797564685</v>
      </c>
      <c r="AC416" s="358">
        <f t="shared" si="184"/>
        <v>90.024237692157996</v>
      </c>
      <c r="AD416" s="358">
        <f t="shared" si="185"/>
        <v>96.286361712993312</v>
      </c>
      <c r="AE416" s="358">
        <f t="shared" si="186"/>
        <v>121.78911057042441</v>
      </c>
      <c r="AF416" s="140">
        <f t="shared" si="191"/>
        <v>0.66544901065449014</v>
      </c>
      <c r="AG416" s="140">
        <f t="shared" si="196"/>
        <v>70.417225867436827</v>
      </c>
      <c r="AH416" s="140">
        <f t="shared" si="196"/>
        <v>75.976983609832558</v>
      </c>
      <c r="AI416" s="140">
        <f t="shared" si="196"/>
        <v>81.371975466892692</v>
      </c>
      <c r="AJ416" s="361">
        <f t="shared" si="197"/>
        <v>93.399845127835178</v>
      </c>
      <c r="AK416" s="380" t="str">
        <f t="shared" si="192"/>
        <v>Item(1040101001,3008010)
Item(1040302001,3085046)
Item(1040410001,17488)</v>
      </c>
      <c r="AL416" s="359"/>
    </row>
    <row r="417" spans="2:38" x14ac:dyDescent="0.3">
      <c r="B417" s="5">
        <f t="shared" si="198"/>
        <v>286</v>
      </c>
      <c r="C417" s="5">
        <v>2</v>
      </c>
      <c r="D417" s="5">
        <f>VLOOKUP(B417,'DB-캐릭터별 스테이지 매칭'!$E$3:$F$302,2,0)</f>
        <v>1570</v>
      </c>
      <c r="E417" s="5">
        <f>VLOOKUP(D417,'DB-방치 재화'!$B$3:$I$1698,5,0)</f>
        <v>1142</v>
      </c>
      <c r="F417" s="5">
        <f>VLOOKUP(D417,'DB-방치 재화'!$B$3:$I$1698,6,0)</f>
        <v>1523</v>
      </c>
      <c r="G417" s="355">
        <f>VLOOKUP(D417,'DB-방치 재화'!$B$3:$I$1698,7,0)</f>
        <v>5.1375000000000002</v>
      </c>
      <c r="H417" s="5">
        <f>INT(VLOOKUP(B417,'주요 재화 수급처 관리'!$C$269:$Q$329,15,0))</f>
        <v>6307788</v>
      </c>
      <c r="I417" s="5">
        <f>INT(VLOOKUP(B417,'주요 재화 수급처 관리'!$C$331:$Q$630,15,0))</f>
        <v>7850472</v>
      </c>
      <c r="J417" s="5">
        <f>INT(VLOOKUP(B417,'주요 재화 수급처 관리'!$C$632:$Q$931,15,0))</f>
        <v>26280</v>
      </c>
      <c r="K417" s="356">
        <f t="shared" si="193"/>
        <v>3008010</v>
      </c>
      <c r="L417" s="5">
        <f t="shared" si="173"/>
        <v>1</v>
      </c>
      <c r="M417" s="140">
        <f t="shared" si="187"/>
        <v>0.47687239964310785</v>
      </c>
      <c r="N417" s="357">
        <f t="shared" si="194"/>
        <v>3085046</v>
      </c>
      <c r="O417" s="189" t="str">
        <f t="shared" si="174"/>
        <v>1</v>
      </c>
      <c r="P417" s="140">
        <f t="shared" si="175"/>
        <v>0.3929758618335305</v>
      </c>
      <c r="Q417" s="357">
        <f t="shared" si="195"/>
        <v>17488</v>
      </c>
      <c r="R417" s="189" t="str">
        <f t="shared" si="176"/>
        <v>1</v>
      </c>
      <c r="S417" s="30">
        <f t="shared" si="177"/>
        <v>0.66544901065449014</v>
      </c>
      <c r="T417" s="140">
        <f t="shared" si="178"/>
        <v>0.47687239964310785</v>
      </c>
      <c r="U417" s="140">
        <f t="shared" si="179"/>
        <v>0.3929758618335305</v>
      </c>
      <c r="V417" s="140">
        <f t="shared" si="180"/>
        <v>0.66544901065449014</v>
      </c>
      <c r="W417" s="353">
        <f t="shared" si="188"/>
        <v>-149789510.79999998</v>
      </c>
      <c r="X417" s="353">
        <f t="shared" si="189"/>
        <v>-212682497.19999987</v>
      </c>
      <c r="Y417" s="353">
        <f t="shared" si="190"/>
        <v>-913227.83999999985</v>
      </c>
      <c r="Z417" s="30">
        <f t="shared" si="181"/>
        <v>23.746757310169585</v>
      </c>
      <c r="AA417" s="358">
        <f t="shared" si="182"/>
        <v>27.091682793085546</v>
      </c>
      <c r="AB417" s="358">
        <f t="shared" si="183"/>
        <v>34.749917808219173</v>
      </c>
      <c r="AC417" s="358">
        <f t="shared" si="184"/>
        <v>91.086246594668211</v>
      </c>
      <c r="AD417" s="358">
        <f t="shared" si="185"/>
        <v>96.977136317210125</v>
      </c>
      <c r="AE417" s="358">
        <f t="shared" si="186"/>
        <v>123.44253041362528</v>
      </c>
      <c r="AF417" s="140">
        <f t="shared" si="191"/>
        <v>0.66544901065449014</v>
      </c>
      <c r="AG417" s="140">
        <f t="shared" si="196"/>
        <v>70.89409826707994</v>
      </c>
      <c r="AH417" s="140">
        <f t="shared" si="196"/>
        <v>76.369959471666093</v>
      </c>
      <c r="AI417" s="140">
        <f t="shared" si="196"/>
        <v>82.037424477547177</v>
      </c>
      <c r="AJ417" s="361">
        <f t="shared" si="197"/>
        <v>94.065294138489662</v>
      </c>
      <c r="AK417" s="380" t="str">
        <f t="shared" si="192"/>
        <v>Item(1040101001,3008010)
Item(1040302001,3085046)
Item(1040410001,17488)</v>
      </c>
      <c r="AL417" s="359"/>
    </row>
    <row r="418" spans="2:38" x14ac:dyDescent="0.3">
      <c r="B418" s="5">
        <f t="shared" si="198"/>
        <v>286</v>
      </c>
      <c r="C418" s="5">
        <v>3</v>
      </c>
      <c r="D418" s="5">
        <f>VLOOKUP(B418,'DB-캐릭터별 스테이지 매칭'!$E$3:$F$302,2,0)</f>
        <v>1570</v>
      </c>
      <c r="E418" s="5">
        <f>VLOOKUP(D418,'DB-방치 재화'!$B$3:$I$1698,5,0)</f>
        <v>1142</v>
      </c>
      <c r="F418" s="5">
        <f>VLOOKUP(D418,'DB-방치 재화'!$B$3:$I$1698,6,0)</f>
        <v>1523</v>
      </c>
      <c r="G418" s="355">
        <f>VLOOKUP(D418,'DB-방치 재화'!$B$3:$I$1698,7,0)</f>
        <v>5.1375000000000002</v>
      </c>
      <c r="H418" s="5">
        <f>INT(VLOOKUP(B418,'주요 재화 수급처 관리'!$C$269:$Q$329,15,0))</f>
        <v>6307788</v>
      </c>
      <c r="I418" s="5">
        <f>INT(VLOOKUP(B418,'주요 재화 수급처 관리'!$C$331:$Q$630,15,0))</f>
        <v>7850472</v>
      </c>
      <c r="J418" s="5">
        <f>INT(VLOOKUP(B418,'주요 재화 수급처 관리'!$C$632:$Q$931,15,0))</f>
        <v>26280</v>
      </c>
      <c r="K418" s="356">
        <f t="shared" si="193"/>
        <v>3008010</v>
      </c>
      <c r="L418" s="5">
        <f t="shared" si="173"/>
        <v>1</v>
      </c>
      <c r="M418" s="140">
        <f t="shared" si="187"/>
        <v>0.47687239964310785</v>
      </c>
      <c r="N418" s="357">
        <f t="shared" si="194"/>
        <v>3085046</v>
      </c>
      <c r="O418" s="189" t="str">
        <f t="shared" si="174"/>
        <v>1</v>
      </c>
      <c r="P418" s="140">
        <f t="shared" si="175"/>
        <v>0.3929758618335305</v>
      </c>
      <c r="Q418" s="357">
        <f t="shared" si="195"/>
        <v>17488</v>
      </c>
      <c r="R418" s="189" t="str">
        <f t="shared" si="176"/>
        <v>1</v>
      </c>
      <c r="S418" s="30">
        <f t="shared" si="177"/>
        <v>0.66544901065449014</v>
      </c>
      <c r="T418" s="140">
        <f t="shared" si="178"/>
        <v>0.47687239964310785</v>
      </c>
      <c r="U418" s="140">
        <f t="shared" si="179"/>
        <v>0.3929758618335305</v>
      </c>
      <c r="V418" s="140">
        <f t="shared" si="180"/>
        <v>0.66544901065449014</v>
      </c>
      <c r="W418" s="353">
        <f t="shared" si="188"/>
        <v>-151535963.19999999</v>
      </c>
      <c r="X418" s="353">
        <f t="shared" si="189"/>
        <v>-214197448.79999986</v>
      </c>
      <c r="Y418" s="353">
        <f t="shared" si="190"/>
        <v>-925459.83999999985</v>
      </c>
      <c r="Z418" s="30">
        <f t="shared" si="181"/>
        <v>24.023629709812692</v>
      </c>
      <c r="AA418" s="358">
        <f t="shared" si="182"/>
        <v>27.284658654919074</v>
      </c>
      <c r="AB418" s="358">
        <f t="shared" si="183"/>
        <v>35.215366818873662</v>
      </c>
      <c r="AC418" s="358">
        <f t="shared" si="184"/>
        <v>92.14825549717844</v>
      </c>
      <c r="AD418" s="358">
        <f t="shared" si="185"/>
        <v>97.667910921426952</v>
      </c>
      <c r="AE418" s="358">
        <f t="shared" si="186"/>
        <v>125.09595025682614</v>
      </c>
      <c r="AF418" s="140">
        <f t="shared" si="191"/>
        <v>0.66544901065449014</v>
      </c>
      <c r="AG418" s="140">
        <f t="shared" si="196"/>
        <v>71.370970666723053</v>
      </c>
      <c r="AH418" s="140">
        <f t="shared" si="196"/>
        <v>76.762935333499627</v>
      </c>
      <c r="AI418" s="140">
        <f t="shared" si="196"/>
        <v>82.702873488201661</v>
      </c>
      <c r="AJ418" s="361">
        <f t="shared" si="197"/>
        <v>94.730743149144146</v>
      </c>
      <c r="AK418" s="380" t="str">
        <f t="shared" si="192"/>
        <v>Item(1040101001,3008010)
Item(1040302001,3085046)
Item(1040410001,17488)</v>
      </c>
      <c r="AL418" s="359"/>
    </row>
    <row r="419" spans="2:38" x14ac:dyDescent="0.3">
      <c r="B419" s="5">
        <f t="shared" si="198"/>
        <v>286</v>
      </c>
      <c r="C419" s="5">
        <v>4</v>
      </c>
      <c r="D419" s="5">
        <f>VLOOKUP(B419,'DB-캐릭터별 스테이지 매칭'!$E$3:$F$302,2,0)</f>
        <v>1570</v>
      </c>
      <c r="E419" s="5">
        <f>VLOOKUP(D419,'DB-방치 재화'!$B$3:$I$1698,5,0)</f>
        <v>1142</v>
      </c>
      <c r="F419" s="5">
        <f>VLOOKUP(D419,'DB-방치 재화'!$B$3:$I$1698,6,0)</f>
        <v>1523</v>
      </c>
      <c r="G419" s="355">
        <f>VLOOKUP(D419,'DB-방치 재화'!$B$3:$I$1698,7,0)</f>
        <v>5.1375000000000002</v>
      </c>
      <c r="H419" s="5">
        <f>INT(VLOOKUP(B419,'주요 재화 수급처 관리'!$C$269:$Q$329,15,0))</f>
        <v>6307788</v>
      </c>
      <c r="I419" s="5">
        <f>INT(VLOOKUP(B419,'주요 재화 수급처 관리'!$C$331:$Q$630,15,0))</f>
        <v>7850472</v>
      </c>
      <c r="J419" s="5">
        <f>INT(VLOOKUP(B419,'주요 재화 수급처 관리'!$C$632:$Q$931,15,0))</f>
        <v>26280</v>
      </c>
      <c r="K419" s="356">
        <f t="shared" si="193"/>
        <v>3008010</v>
      </c>
      <c r="L419" s="5">
        <f t="shared" si="173"/>
        <v>1</v>
      </c>
      <c r="M419" s="140">
        <f t="shared" si="187"/>
        <v>0.47687239964310785</v>
      </c>
      <c r="N419" s="357">
        <f t="shared" si="194"/>
        <v>3085046</v>
      </c>
      <c r="O419" s="189" t="str">
        <f t="shared" si="174"/>
        <v>1</v>
      </c>
      <c r="P419" s="140">
        <f t="shared" si="175"/>
        <v>0.3929758618335305</v>
      </c>
      <c r="Q419" s="357">
        <f t="shared" si="195"/>
        <v>17488</v>
      </c>
      <c r="R419" s="189" t="str">
        <f t="shared" si="176"/>
        <v>1</v>
      </c>
      <c r="S419" s="30">
        <f t="shared" si="177"/>
        <v>0.66544901065449014</v>
      </c>
      <c r="T419" s="140">
        <f t="shared" si="178"/>
        <v>0.47687239964310785</v>
      </c>
      <c r="U419" s="140">
        <f t="shared" si="179"/>
        <v>0.3929758618335305</v>
      </c>
      <c r="V419" s="140">
        <f t="shared" si="180"/>
        <v>0.66544901065449014</v>
      </c>
      <c r="W419" s="353">
        <f t="shared" si="188"/>
        <v>-153282415.59999999</v>
      </c>
      <c r="X419" s="353">
        <f t="shared" si="189"/>
        <v>-215712400.39999986</v>
      </c>
      <c r="Y419" s="353">
        <f t="shared" si="190"/>
        <v>-937691.83999999985</v>
      </c>
      <c r="Z419" s="30">
        <f t="shared" si="181"/>
        <v>24.300502109455802</v>
      </c>
      <c r="AA419" s="358">
        <f t="shared" si="182"/>
        <v>27.477634516752605</v>
      </c>
      <c r="AB419" s="358">
        <f t="shared" si="183"/>
        <v>35.68081582952815</v>
      </c>
      <c r="AC419" s="358">
        <f t="shared" si="184"/>
        <v>93.210264399688654</v>
      </c>
      <c r="AD419" s="358">
        <f t="shared" si="185"/>
        <v>98.358685525643764</v>
      </c>
      <c r="AE419" s="358">
        <f t="shared" si="186"/>
        <v>126.74937010002701</v>
      </c>
      <c r="AF419" s="140">
        <f t="shared" si="191"/>
        <v>0.66544901065449014</v>
      </c>
      <c r="AG419" s="140">
        <f t="shared" si="196"/>
        <v>71.847843066366167</v>
      </c>
      <c r="AH419" s="140">
        <f t="shared" si="196"/>
        <v>77.155911195333161</v>
      </c>
      <c r="AI419" s="140">
        <f t="shared" si="196"/>
        <v>83.368322498856145</v>
      </c>
      <c r="AJ419" s="361">
        <f t="shared" si="197"/>
        <v>95.39619215979863</v>
      </c>
      <c r="AK419" s="380" t="str">
        <f t="shared" si="192"/>
        <v>Item(1040101001,3008010)
Item(1040302001,3085046)
Item(1040410001,17488)</v>
      </c>
      <c r="AL419" s="359"/>
    </row>
    <row r="420" spans="2:38" x14ac:dyDescent="0.3">
      <c r="B420" s="5">
        <f t="shared" si="198"/>
        <v>286</v>
      </c>
      <c r="C420" s="5">
        <v>5</v>
      </c>
      <c r="D420" s="5">
        <f>VLOOKUP(B420,'DB-캐릭터별 스테이지 매칭'!$E$3:$F$302,2,0)</f>
        <v>1570</v>
      </c>
      <c r="E420" s="5">
        <f>VLOOKUP(D420,'DB-방치 재화'!$B$3:$I$1698,5,0)</f>
        <v>1142</v>
      </c>
      <c r="F420" s="5">
        <f>VLOOKUP(D420,'DB-방치 재화'!$B$3:$I$1698,6,0)</f>
        <v>1523</v>
      </c>
      <c r="G420" s="355">
        <f>VLOOKUP(D420,'DB-방치 재화'!$B$3:$I$1698,7,0)</f>
        <v>5.1375000000000002</v>
      </c>
      <c r="H420" s="5">
        <f>INT(VLOOKUP(B420,'주요 재화 수급처 관리'!$C$269:$Q$329,15,0))</f>
        <v>6307788</v>
      </c>
      <c r="I420" s="5">
        <f>INT(VLOOKUP(B420,'주요 재화 수급처 관리'!$C$331:$Q$630,15,0))</f>
        <v>7850472</v>
      </c>
      <c r="J420" s="5">
        <f>INT(VLOOKUP(B420,'주요 재화 수급처 관리'!$C$632:$Q$931,15,0))</f>
        <v>26280</v>
      </c>
      <c r="K420" s="356">
        <f t="shared" si="193"/>
        <v>3008010</v>
      </c>
      <c r="L420" s="5">
        <f t="shared" si="173"/>
        <v>1</v>
      </c>
      <c r="M420" s="140">
        <f t="shared" si="187"/>
        <v>0.47687239964310785</v>
      </c>
      <c r="N420" s="357">
        <f t="shared" si="194"/>
        <v>3085046</v>
      </c>
      <c r="O420" s="189" t="str">
        <f t="shared" si="174"/>
        <v>1</v>
      </c>
      <c r="P420" s="140">
        <f t="shared" si="175"/>
        <v>0.3929758618335305</v>
      </c>
      <c r="Q420" s="357">
        <f t="shared" si="195"/>
        <v>17488</v>
      </c>
      <c r="R420" s="189" t="str">
        <f t="shared" si="176"/>
        <v>1</v>
      </c>
      <c r="S420" s="30">
        <f t="shared" si="177"/>
        <v>0.66544901065449014</v>
      </c>
      <c r="T420" s="140">
        <f t="shared" si="178"/>
        <v>0.47687239964310785</v>
      </c>
      <c r="U420" s="140">
        <f t="shared" si="179"/>
        <v>0.3929758618335305</v>
      </c>
      <c r="V420" s="140">
        <f t="shared" si="180"/>
        <v>0.66544901065449014</v>
      </c>
      <c r="W420" s="353">
        <f t="shared" si="188"/>
        <v>-155028868</v>
      </c>
      <c r="X420" s="353">
        <f t="shared" si="189"/>
        <v>-217227351.99999985</v>
      </c>
      <c r="Y420" s="353">
        <f t="shared" si="190"/>
        <v>-949923.83999999985</v>
      </c>
      <c r="Z420" s="30">
        <f t="shared" si="181"/>
        <v>24.57737450909891</v>
      </c>
      <c r="AA420" s="358">
        <f t="shared" si="182"/>
        <v>27.670610378586137</v>
      </c>
      <c r="AB420" s="358">
        <f t="shared" si="183"/>
        <v>36.146264840182646</v>
      </c>
      <c r="AC420" s="358">
        <f t="shared" si="184"/>
        <v>94.272273302198869</v>
      </c>
      <c r="AD420" s="358">
        <f t="shared" si="185"/>
        <v>99.049460129860577</v>
      </c>
      <c r="AE420" s="358">
        <f t="shared" si="186"/>
        <v>128.40278994322787</v>
      </c>
      <c r="AF420" s="140">
        <f t="shared" si="191"/>
        <v>0.66544901065449014</v>
      </c>
      <c r="AG420" s="140">
        <f t="shared" si="196"/>
        <v>72.32471546600928</v>
      </c>
      <c r="AH420" s="140">
        <f t="shared" si="196"/>
        <v>77.548887057166695</v>
      </c>
      <c r="AI420" s="140">
        <f t="shared" si="196"/>
        <v>84.033771509510629</v>
      </c>
      <c r="AJ420" s="361">
        <f t="shared" si="197"/>
        <v>96.061641170453115</v>
      </c>
      <c r="AK420" s="380" t="str">
        <f t="shared" si="192"/>
        <v>Item(1040101001,3008010)
Item(1040302001,3085046)
Item(1040410001,17488)</v>
      </c>
      <c r="AL420" s="359"/>
    </row>
    <row r="421" spans="2:38" x14ac:dyDescent="0.3">
      <c r="B421" s="5">
        <f t="shared" si="198"/>
        <v>287</v>
      </c>
      <c r="C421" s="5">
        <v>1</v>
      </c>
      <c r="D421" s="5">
        <f>VLOOKUP(B421,'DB-캐릭터별 스테이지 매칭'!$E$3:$F$302,2,0)</f>
        <v>1579</v>
      </c>
      <c r="E421" s="5">
        <f>VLOOKUP(D421,'DB-방치 재화'!$B$3:$I$1698,5,0)</f>
        <v>1148</v>
      </c>
      <c r="F421" s="5">
        <f>VLOOKUP(D421,'DB-방치 재화'!$B$3:$I$1698,6,0)</f>
        <v>1530</v>
      </c>
      <c r="G421" s="355">
        <f>VLOOKUP(D421,'DB-방치 재화'!$B$3:$I$1698,7,0)</f>
        <v>5.1555555555555559</v>
      </c>
      <c r="H421" s="5">
        <f>INT(VLOOKUP(B421,'주요 재화 수급처 관리'!$C$269:$Q$329,15,0))</f>
        <v>6337156</v>
      </c>
      <c r="I421" s="5">
        <f>INT(VLOOKUP(B421,'주요 재화 수급처 관리'!$C$331:$Q$630,15,0))</f>
        <v>7884734</v>
      </c>
      <c r="J421" s="5">
        <f>INT(VLOOKUP(B421,'주요 재화 수급처 관리'!$C$632:$Q$931,15,0))</f>
        <v>26367</v>
      </c>
      <c r="K421" s="356">
        <f t="shared" si="193"/>
        <v>3011019</v>
      </c>
      <c r="L421" s="5">
        <f t="shared" si="173"/>
        <v>1.0009999999999999</v>
      </c>
      <c r="M421" s="140">
        <f t="shared" si="187"/>
        <v>0.47513726977843057</v>
      </c>
      <c r="N421" s="357">
        <f t="shared" si="194"/>
        <v>3088132</v>
      </c>
      <c r="O421" s="189">
        <f t="shared" si="174"/>
        <v>1.0009999999999999</v>
      </c>
      <c r="P421" s="140">
        <f t="shared" si="175"/>
        <v>0.39165962986195857</v>
      </c>
      <c r="Q421" s="357">
        <f t="shared" si="195"/>
        <v>17506</v>
      </c>
      <c r="R421" s="189">
        <f t="shared" si="176"/>
        <v>1.0009999999999999</v>
      </c>
      <c r="S421" s="30">
        <f t="shared" si="177"/>
        <v>0.66393598058178782</v>
      </c>
      <c r="T421" s="140">
        <f t="shared" si="178"/>
        <v>0.47513726977843057</v>
      </c>
      <c r="U421" s="140">
        <f t="shared" si="179"/>
        <v>0.39165962986195857</v>
      </c>
      <c r="V421" s="140">
        <f t="shared" si="180"/>
        <v>0.66393598058178782</v>
      </c>
      <c r="W421" s="353">
        <f t="shared" si="188"/>
        <v>-156772455.80000001</v>
      </c>
      <c r="X421" s="353">
        <f t="shared" si="189"/>
        <v>-218738537.19999984</v>
      </c>
      <c r="Y421" s="353">
        <f t="shared" si="190"/>
        <v>-962156.43999999983</v>
      </c>
      <c r="Z421" s="30">
        <f t="shared" si="181"/>
        <v>24.738613946066661</v>
      </c>
      <c r="AA421" s="358">
        <f t="shared" si="182"/>
        <v>27.742031272075867</v>
      </c>
      <c r="AB421" s="358">
        <f t="shared" si="183"/>
        <v>36.49093336367428</v>
      </c>
      <c r="AC421" s="358">
        <f t="shared" si="184"/>
        <v>94.834286561169193</v>
      </c>
      <c r="AD421" s="358">
        <f t="shared" si="185"/>
        <v>99.282197349310024</v>
      </c>
      <c r="AE421" s="358">
        <f t="shared" si="186"/>
        <v>129.60081357758617</v>
      </c>
      <c r="AF421" s="140">
        <f t="shared" si="191"/>
        <v>0.66393598058178782</v>
      </c>
      <c r="AG421" s="140">
        <f t="shared" si="196"/>
        <v>72.799852735787709</v>
      </c>
      <c r="AH421" s="140">
        <f t="shared" si="196"/>
        <v>77.940546687028657</v>
      </c>
      <c r="AI421" s="140">
        <f t="shared" si="196"/>
        <v>84.697707490092412</v>
      </c>
      <c r="AJ421" s="361">
        <f t="shared" si="197"/>
        <v>96.725577151034898</v>
      </c>
      <c r="AK421" s="380" t="str">
        <f t="shared" si="192"/>
        <v>Item(1040101001,3011019)
Item(1040302001,3088132)
Item(1040410001,17506)</v>
      </c>
      <c r="AL421" s="359"/>
    </row>
    <row r="422" spans="2:38" x14ac:dyDescent="0.3">
      <c r="B422" s="5">
        <f t="shared" si="198"/>
        <v>287</v>
      </c>
      <c r="C422" s="5">
        <v>2</v>
      </c>
      <c r="D422" s="5">
        <f>VLOOKUP(B422,'DB-캐릭터별 스테이지 매칭'!$E$3:$F$302,2,0)</f>
        <v>1579</v>
      </c>
      <c r="E422" s="5">
        <f>VLOOKUP(D422,'DB-방치 재화'!$B$3:$I$1698,5,0)</f>
        <v>1148</v>
      </c>
      <c r="F422" s="5">
        <f>VLOOKUP(D422,'DB-방치 재화'!$B$3:$I$1698,6,0)</f>
        <v>1530</v>
      </c>
      <c r="G422" s="355">
        <f>VLOOKUP(D422,'DB-방치 재화'!$B$3:$I$1698,7,0)</f>
        <v>5.1555555555555559</v>
      </c>
      <c r="H422" s="5">
        <f>INT(VLOOKUP(B422,'주요 재화 수급처 관리'!$C$269:$Q$329,15,0))</f>
        <v>6337156</v>
      </c>
      <c r="I422" s="5">
        <f>INT(VLOOKUP(B422,'주요 재화 수급처 관리'!$C$331:$Q$630,15,0))</f>
        <v>7884734</v>
      </c>
      <c r="J422" s="5">
        <f>INT(VLOOKUP(B422,'주요 재화 수급처 관리'!$C$632:$Q$931,15,0))</f>
        <v>26367</v>
      </c>
      <c r="K422" s="356">
        <f t="shared" si="193"/>
        <v>3011019</v>
      </c>
      <c r="L422" s="5">
        <f t="shared" si="173"/>
        <v>1</v>
      </c>
      <c r="M422" s="140">
        <f t="shared" si="187"/>
        <v>0.47513726977843057</v>
      </c>
      <c r="N422" s="357">
        <f t="shared" si="194"/>
        <v>3088132</v>
      </c>
      <c r="O422" s="189" t="str">
        <f t="shared" si="174"/>
        <v>1</v>
      </c>
      <c r="P422" s="140">
        <f t="shared" si="175"/>
        <v>0.39165962986195857</v>
      </c>
      <c r="Q422" s="357">
        <f t="shared" si="195"/>
        <v>17506</v>
      </c>
      <c r="R422" s="189" t="str">
        <f t="shared" si="176"/>
        <v>1</v>
      </c>
      <c r="S422" s="30">
        <f t="shared" si="177"/>
        <v>0.66393598058178782</v>
      </c>
      <c r="T422" s="140">
        <f t="shared" si="178"/>
        <v>0.47513726977843057</v>
      </c>
      <c r="U422" s="140">
        <f t="shared" si="179"/>
        <v>0.39165962986195857</v>
      </c>
      <c r="V422" s="140">
        <f t="shared" si="180"/>
        <v>0.66393598058178782</v>
      </c>
      <c r="W422" s="353">
        <f t="shared" si="188"/>
        <v>-158516043.60000002</v>
      </c>
      <c r="X422" s="353">
        <f t="shared" si="189"/>
        <v>-220249722.39999983</v>
      </c>
      <c r="Y422" s="353">
        <f t="shared" si="190"/>
        <v>-974389.0399999998</v>
      </c>
      <c r="Z422" s="30">
        <f t="shared" si="181"/>
        <v>25.013751215845094</v>
      </c>
      <c r="AA422" s="358">
        <f t="shared" si="182"/>
        <v>27.933690901937823</v>
      </c>
      <c r="AB422" s="358">
        <f t="shared" si="183"/>
        <v>36.954869344256068</v>
      </c>
      <c r="AC422" s="358">
        <f t="shared" si="184"/>
        <v>95.88901204994194</v>
      </c>
      <c r="AD422" s="358">
        <f t="shared" si="185"/>
        <v>99.968102033405884</v>
      </c>
      <c r="AE422" s="358">
        <f t="shared" si="186"/>
        <v>131.24852370689652</v>
      </c>
      <c r="AF422" s="140">
        <f t="shared" si="191"/>
        <v>0.66393598058178782</v>
      </c>
      <c r="AG422" s="140">
        <f t="shared" si="196"/>
        <v>73.274990005566139</v>
      </c>
      <c r="AH422" s="140">
        <f t="shared" si="196"/>
        <v>78.33220631689062</v>
      </c>
      <c r="AI422" s="140">
        <f t="shared" si="196"/>
        <v>85.361643470674196</v>
      </c>
      <c r="AJ422" s="361">
        <f t="shared" si="197"/>
        <v>97.389513131616681</v>
      </c>
      <c r="AK422" s="380" t="str">
        <f t="shared" si="192"/>
        <v>Item(1040101001,3011019)
Item(1040302001,3088132)
Item(1040410001,17506)</v>
      </c>
      <c r="AL422" s="359"/>
    </row>
    <row r="423" spans="2:38" x14ac:dyDescent="0.3">
      <c r="B423" s="5">
        <f t="shared" si="198"/>
        <v>287</v>
      </c>
      <c r="C423" s="5">
        <v>3</v>
      </c>
      <c r="D423" s="5">
        <f>VLOOKUP(B423,'DB-캐릭터별 스테이지 매칭'!$E$3:$F$302,2,0)</f>
        <v>1579</v>
      </c>
      <c r="E423" s="5">
        <f>VLOOKUP(D423,'DB-방치 재화'!$B$3:$I$1698,5,0)</f>
        <v>1148</v>
      </c>
      <c r="F423" s="5">
        <f>VLOOKUP(D423,'DB-방치 재화'!$B$3:$I$1698,6,0)</f>
        <v>1530</v>
      </c>
      <c r="G423" s="355">
        <f>VLOOKUP(D423,'DB-방치 재화'!$B$3:$I$1698,7,0)</f>
        <v>5.1555555555555559</v>
      </c>
      <c r="H423" s="5">
        <f>INT(VLOOKUP(B423,'주요 재화 수급처 관리'!$C$269:$Q$329,15,0))</f>
        <v>6337156</v>
      </c>
      <c r="I423" s="5">
        <f>INT(VLOOKUP(B423,'주요 재화 수급처 관리'!$C$331:$Q$630,15,0))</f>
        <v>7884734</v>
      </c>
      <c r="J423" s="5">
        <f>INT(VLOOKUP(B423,'주요 재화 수급처 관리'!$C$632:$Q$931,15,0))</f>
        <v>26367</v>
      </c>
      <c r="K423" s="356">
        <f t="shared" si="193"/>
        <v>3011019</v>
      </c>
      <c r="L423" s="5">
        <f t="shared" si="173"/>
        <v>1</v>
      </c>
      <c r="M423" s="140">
        <f t="shared" si="187"/>
        <v>0.47513726977843057</v>
      </c>
      <c r="N423" s="357">
        <f t="shared" si="194"/>
        <v>3088132</v>
      </c>
      <c r="O423" s="189" t="str">
        <f t="shared" si="174"/>
        <v>1</v>
      </c>
      <c r="P423" s="140">
        <f t="shared" si="175"/>
        <v>0.39165962986195857</v>
      </c>
      <c r="Q423" s="357">
        <f t="shared" si="195"/>
        <v>17506</v>
      </c>
      <c r="R423" s="189" t="str">
        <f t="shared" si="176"/>
        <v>1</v>
      </c>
      <c r="S423" s="30">
        <f t="shared" si="177"/>
        <v>0.66393598058178782</v>
      </c>
      <c r="T423" s="140">
        <f t="shared" si="178"/>
        <v>0.47513726977843057</v>
      </c>
      <c r="U423" s="140">
        <f t="shared" si="179"/>
        <v>0.39165962986195857</v>
      </c>
      <c r="V423" s="140">
        <f t="shared" si="180"/>
        <v>0.66393598058178782</v>
      </c>
      <c r="W423" s="353">
        <f t="shared" si="188"/>
        <v>-160259631.40000004</v>
      </c>
      <c r="X423" s="353">
        <f t="shared" si="189"/>
        <v>-221760907.59999982</v>
      </c>
      <c r="Y423" s="353">
        <f t="shared" si="190"/>
        <v>-986621.63999999978</v>
      </c>
      <c r="Z423" s="30">
        <f t="shared" si="181"/>
        <v>25.288888485623524</v>
      </c>
      <c r="AA423" s="358">
        <f t="shared" si="182"/>
        <v>28.125350531799782</v>
      </c>
      <c r="AB423" s="358">
        <f t="shared" si="183"/>
        <v>37.418805324837855</v>
      </c>
      <c r="AC423" s="358">
        <f t="shared" si="184"/>
        <v>96.9437375387147</v>
      </c>
      <c r="AD423" s="358">
        <f t="shared" si="185"/>
        <v>100.65400671750174</v>
      </c>
      <c r="AE423" s="358">
        <f t="shared" si="186"/>
        <v>132.89623383620685</v>
      </c>
      <c r="AF423" s="140">
        <f t="shared" si="191"/>
        <v>0.66393598058178782</v>
      </c>
      <c r="AG423" s="140">
        <f t="shared" si="196"/>
        <v>73.750127275344568</v>
      </c>
      <c r="AH423" s="140">
        <f t="shared" si="196"/>
        <v>78.723865946752582</v>
      </c>
      <c r="AI423" s="140">
        <f t="shared" si="196"/>
        <v>86.025579451255979</v>
      </c>
      <c r="AJ423" s="361">
        <f t="shared" si="197"/>
        <v>98.053449112198464</v>
      </c>
      <c r="AK423" s="380" t="str">
        <f t="shared" si="192"/>
        <v>Item(1040101001,3011019)
Item(1040302001,3088132)
Item(1040410001,17506)</v>
      </c>
      <c r="AL423" s="359"/>
    </row>
    <row r="424" spans="2:38" x14ac:dyDescent="0.3">
      <c r="B424" s="5">
        <f t="shared" si="198"/>
        <v>287</v>
      </c>
      <c r="C424" s="5">
        <v>4</v>
      </c>
      <c r="D424" s="5">
        <f>VLOOKUP(B424,'DB-캐릭터별 스테이지 매칭'!$E$3:$F$302,2,0)</f>
        <v>1579</v>
      </c>
      <c r="E424" s="5">
        <f>VLOOKUP(D424,'DB-방치 재화'!$B$3:$I$1698,5,0)</f>
        <v>1148</v>
      </c>
      <c r="F424" s="5">
        <f>VLOOKUP(D424,'DB-방치 재화'!$B$3:$I$1698,6,0)</f>
        <v>1530</v>
      </c>
      <c r="G424" s="355">
        <f>VLOOKUP(D424,'DB-방치 재화'!$B$3:$I$1698,7,0)</f>
        <v>5.1555555555555559</v>
      </c>
      <c r="H424" s="5">
        <f>INT(VLOOKUP(B424,'주요 재화 수급처 관리'!$C$269:$Q$329,15,0))</f>
        <v>6337156</v>
      </c>
      <c r="I424" s="5">
        <f>INT(VLOOKUP(B424,'주요 재화 수급처 관리'!$C$331:$Q$630,15,0))</f>
        <v>7884734</v>
      </c>
      <c r="J424" s="5">
        <f>INT(VLOOKUP(B424,'주요 재화 수급처 관리'!$C$632:$Q$931,15,0))</f>
        <v>26367</v>
      </c>
      <c r="K424" s="356">
        <f t="shared" si="193"/>
        <v>3011019</v>
      </c>
      <c r="L424" s="5">
        <f t="shared" si="173"/>
        <v>1</v>
      </c>
      <c r="M424" s="140">
        <f t="shared" si="187"/>
        <v>0.47513726977843057</v>
      </c>
      <c r="N424" s="357">
        <f t="shared" si="194"/>
        <v>3088132</v>
      </c>
      <c r="O424" s="189" t="str">
        <f t="shared" si="174"/>
        <v>1</v>
      </c>
      <c r="P424" s="140">
        <f t="shared" si="175"/>
        <v>0.39165962986195857</v>
      </c>
      <c r="Q424" s="357">
        <f t="shared" si="195"/>
        <v>17506</v>
      </c>
      <c r="R424" s="189" t="str">
        <f t="shared" si="176"/>
        <v>1</v>
      </c>
      <c r="S424" s="30">
        <f t="shared" si="177"/>
        <v>0.66393598058178782</v>
      </c>
      <c r="T424" s="140">
        <f t="shared" si="178"/>
        <v>0.47513726977843057</v>
      </c>
      <c r="U424" s="140">
        <f t="shared" si="179"/>
        <v>0.39165962986195857</v>
      </c>
      <c r="V424" s="140">
        <f t="shared" si="180"/>
        <v>0.66393598058178782</v>
      </c>
      <c r="W424" s="353">
        <f t="shared" si="188"/>
        <v>-162003219.20000005</v>
      </c>
      <c r="X424" s="353">
        <f t="shared" si="189"/>
        <v>-223272092.7999998</v>
      </c>
      <c r="Y424" s="353">
        <f t="shared" si="190"/>
        <v>-998854.23999999976</v>
      </c>
      <c r="Z424" s="30">
        <f t="shared" si="181"/>
        <v>25.564025755401957</v>
      </c>
      <c r="AA424" s="358">
        <f t="shared" si="182"/>
        <v>28.317010161661738</v>
      </c>
      <c r="AB424" s="358">
        <f t="shared" si="183"/>
        <v>37.882741305419643</v>
      </c>
      <c r="AC424" s="358">
        <f t="shared" si="184"/>
        <v>97.998463027487432</v>
      </c>
      <c r="AD424" s="358">
        <f t="shared" si="185"/>
        <v>101.33991140159758</v>
      </c>
      <c r="AE424" s="358">
        <f t="shared" si="186"/>
        <v>134.5439439655172</v>
      </c>
      <c r="AF424" s="140">
        <f t="shared" si="191"/>
        <v>0.66393598058178782</v>
      </c>
      <c r="AG424" s="140">
        <f t="shared" si="196"/>
        <v>74.225264545122997</v>
      </c>
      <c r="AH424" s="140">
        <f t="shared" si="196"/>
        <v>79.115525576614544</v>
      </c>
      <c r="AI424" s="140">
        <f t="shared" si="196"/>
        <v>86.689515431837762</v>
      </c>
      <c r="AJ424" s="361">
        <f t="shared" si="197"/>
        <v>98.717385092780248</v>
      </c>
      <c r="AK424" s="380" t="str">
        <f t="shared" si="192"/>
        <v>Item(1040101001,3011019)
Item(1040302001,3088132)
Item(1040410001,17506)</v>
      </c>
      <c r="AL424" s="359"/>
    </row>
    <row r="425" spans="2:38" x14ac:dyDescent="0.3">
      <c r="B425" s="5">
        <f t="shared" si="198"/>
        <v>287</v>
      </c>
      <c r="C425" s="5">
        <v>5</v>
      </c>
      <c r="D425" s="5">
        <f>VLOOKUP(B425,'DB-캐릭터별 스테이지 매칭'!$E$3:$F$302,2,0)</f>
        <v>1579</v>
      </c>
      <c r="E425" s="5">
        <f>VLOOKUP(D425,'DB-방치 재화'!$B$3:$I$1698,5,0)</f>
        <v>1148</v>
      </c>
      <c r="F425" s="5">
        <f>VLOOKUP(D425,'DB-방치 재화'!$B$3:$I$1698,6,0)</f>
        <v>1530</v>
      </c>
      <c r="G425" s="355">
        <f>VLOOKUP(D425,'DB-방치 재화'!$B$3:$I$1698,7,0)</f>
        <v>5.1555555555555559</v>
      </c>
      <c r="H425" s="5">
        <f>INT(VLOOKUP(B425,'주요 재화 수급처 관리'!$C$269:$Q$329,15,0))</f>
        <v>6337156</v>
      </c>
      <c r="I425" s="5">
        <f>INT(VLOOKUP(B425,'주요 재화 수급처 관리'!$C$331:$Q$630,15,0))</f>
        <v>7884734</v>
      </c>
      <c r="J425" s="5">
        <f>INT(VLOOKUP(B425,'주요 재화 수급처 관리'!$C$632:$Q$931,15,0))</f>
        <v>26367</v>
      </c>
      <c r="K425" s="356">
        <f t="shared" si="193"/>
        <v>3011019</v>
      </c>
      <c r="L425" s="5">
        <f t="shared" si="173"/>
        <v>1</v>
      </c>
      <c r="M425" s="140">
        <f t="shared" si="187"/>
        <v>0.47513726977843057</v>
      </c>
      <c r="N425" s="357">
        <f t="shared" si="194"/>
        <v>3088132</v>
      </c>
      <c r="O425" s="189" t="str">
        <f t="shared" si="174"/>
        <v>1</v>
      </c>
      <c r="P425" s="140">
        <f t="shared" si="175"/>
        <v>0.39165962986195857</v>
      </c>
      <c r="Q425" s="357">
        <f t="shared" si="195"/>
        <v>17506</v>
      </c>
      <c r="R425" s="189" t="str">
        <f t="shared" si="176"/>
        <v>1</v>
      </c>
      <c r="S425" s="30">
        <f t="shared" si="177"/>
        <v>0.66393598058178782</v>
      </c>
      <c r="T425" s="140">
        <f t="shared" si="178"/>
        <v>0.47513726977843057</v>
      </c>
      <c r="U425" s="140">
        <f t="shared" si="179"/>
        <v>0.39165962986195857</v>
      </c>
      <c r="V425" s="140">
        <f t="shared" si="180"/>
        <v>0.66393598058178782</v>
      </c>
      <c r="W425" s="353">
        <f t="shared" si="188"/>
        <v>-163746807.00000006</v>
      </c>
      <c r="X425" s="353">
        <f t="shared" si="189"/>
        <v>-224783277.99999979</v>
      </c>
      <c r="Y425" s="353">
        <f t="shared" si="190"/>
        <v>-1011086.8399999997</v>
      </c>
      <c r="Z425" s="30">
        <f t="shared" si="181"/>
        <v>25.83916302518039</v>
      </c>
      <c r="AA425" s="358">
        <f t="shared" si="182"/>
        <v>28.508669791523694</v>
      </c>
      <c r="AB425" s="358">
        <f t="shared" si="183"/>
        <v>38.34667728600143</v>
      </c>
      <c r="AC425" s="358">
        <f t="shared" si="184"/>
        <v>99.053188516260207</v>
      </c>
      <c r="AD425" s="358">
        <f t="shared" si="185"/>
        <v>102.02581608569344</v>
      </c>
      <c r="AE425" s="358">
        <f t="shared" si="186"/>
        <v>136.19165409482753</v>
      </c>
      <c r="AF425" s="140">
        <f t="shared" si="191"/>
        <v>0.66393598058178782</v>
      </c>
      <c r="AG425" s="140">
        <f t="shared" si="196"/>
        <v>74.700401814901426</v>
      </c>
      <c r="AH425" s="140">
        <f t="shared" si="196"/>
        <v>79.507185206476507</v>
      </c>
      <c r="AI425" s="140">
        <f t="shared" si="196"/>
        <v>87.353451412419545</v>
      </c>
      <c r="AJ425" s="361">
        <f t="shared" si="197"/>
        <v>99.381321073362031</v>
      </c>
      <c r="AK425" s="380" t="str">
        <f t="shared" si="192"/>
        <v>Item(1040101001,3011019)
Item(1040302001,3088132)
Item(1040410001,17506)</v>
      </c>
      <c r="AL425" s="359"/>
    </row>
    <row r="426" spans="2:38" x14ac:dyDescent="0.3">
      <c r="B426" s="5">
        <f t="shared" si="198"/>
        <v>288</v>
      </c>
      <c r="C426" s="5">
        <v>1</v>
      </c>
      <c r="D426" s="5">
        <f>VLOOKUP(B426,'DB-캐릭터별 스테이지 매칭'!$E$3:$F$302,2,0)</f>
        <v>1588</v>
      </c>
      <c r="E426" s="5">
        <f>VLOOKUP(D426,'DB-방치 재화'!$B$3:$I$1698,5,0)</f>
        <v>1154</v>
      </c>
      <c r="F426" s="5">
        <f>VLOOKUP(D426,'DB-방치 재화'!$B$3:$I$1698,6,0)</f>
        <v>1539</v>
      </c>
      <c r="G426" s="355">
        <f>VLOOKUP(D426,'DB-방치 재화'!$B$3:$I$1698,7,0)</f>
        <v>5.1736111111111107</v>
      </c>
      <c r="H426" s="5">
        <f>INT(VLOOKUP(B426,'주요 재화 수급처 관리'!$C$269:$Q$329,15,0))</f>
        <v>6366524</v>
      </c>
      <c r="I426" s="5">
        <f>INT(VLOOKUP(B426,'주요 재화 수급처 관리'!$C$331:$Q$630,15,0))</f>
        <v>7928786</v>
      </c>
      <c r="J426" s="5">
        <f>INT(VLOOKUP(B426,'주요 재화 수급처 관리'!$C$632:$Q$931,15,0))</f>
        <v>26453</v>
      </c>
      <c r="K426" s="356">
        <f t="shared" si="193"/>
        <v>3014031</v>
      </c>
      <c r="L426" s="5">
        <f t="shared" si="173"/>
        <v>1.0009999999999999</v>
      </c>
      <c r="M426" s="140">
        <f t="shared" si="187"/>
        <v>0.4734186190140805</v>
      </c>
      <c r="N426" s="357">
        <f t="shared" si="194"/>
        <v>3091221</v>
      </c>
      <c r="O426" s="189">
        <f t="shared" si="174"/>
        <v>1.0009999999999999</v>
      </c>
      <c r="P426" s="140">
        <f t="shared" si="175"/>
        <v>0.38987317856731157</v>
      </c>
      <c r="Q426" s="357">
        <f t="shared" si="195"/>
        <v>17524</v>
      </c>
      <c r="R426" s="189">
        <f t="shared" si="176"/>
        <v>1.0009999999999999</v>
      </c>
      <c r="S426" s="30">
        <f t="shared" si="177"/>
        <v>0.66245794427853177</v>
      </c>
      <c r="T426" s="140">
        <f t="shared" si="178"/>
        <v>0.4734186190140805</v>
      </c>
      <c r="U426" s="140">
        <f t="shared" si="179"/>
        <v>0.38987317856731157</v>
      </c>
      <c r="V426" s="140">
        <f t="shared" si="180"/>
        <v>0.66245794427853177</v>
      </c>
      <c r="W426" s="353">
        <f t="shared" si="188"/>
        <v>-165487533.20000005</v>
      </c>
      <c r="X426" s="353">
        <f t="shared" si="189"/>
        <v>-226288741.7999998</v>
      </c>
      <c r="Y426" s="353">
        <f t="shared" si="190"/>
        <v>-1023320.2399999998</v>
      </c>
      <c r="Z426" s="30">
        <f t="shared" si="181"/>
        <v>25.99338873143336</v>
      </c>
      <c r="AA426" s="358">
        <f t="shared" si="182"/>
        <v>28.540150005309741</v>
      </c>
      <c r="AB426" s="358">
        <f t="shared" si="183"/>
        <v>38.684468302271945</v>
      </c>
      <c r="AC426" s="358">
        <f t="shared" si="184"/>
        <v>99.585700221451987</v>
      </c>
      <c r="AD426" s="358">
        <f t="shared" si="185"/>
        <v>102.10848575915087</v>
      </c>
      <c r="AE426" s="358">
        <f t="shared" si="186"/>
        <v>137.35842147651005</v>
      </c>
      <c r="AF426" s="140">
        <f t="shared" si="191"/>
        <v>0.66245794427853177</v>
      </c>
      <c r="AG426" s="140">
        <f t="shared" si="196"/>
        <v>75.173820433915509</v>
      </c>
      <c r="AH426" s="140">
        <f t="shared" si="196"/>
        <v>79.89705838504382</v>
      </c>
      <c r="AI426" s="140">
        <f t="shared" si="196"/>
        <v>88.015909356698074</v>
      </c>
      <c r="AJ426" s="361">
        <f t="shared" si="197"/>
        <v>100.04377901764056</v>
      </c>
      <c r="AK426" s="380" t="str">
        <f t="shared" si="192"/>
        <v>Item(1040101001,3014031)
Item(1040302001,3091221)
Item(1040410001,17524)</v>
      </c>
      <c r="AL426" s="359"/>
    </row>
    <row r="427" spans="2:38" x14ac:dyDescent="0.3">
      <c r="B427" s="5">
        <f t="shared" si="198"/>
        <v>288</v>
      </c>
      <c r="C427" s="5">
        <v>2</v>
      </c>
      <c r="D427" s="5">
        <f>VLOOKUP(B427,'DB-캐릭터별 스테이지 매칭'!$E$3:$F$302,2,0)</f>
        <v>1588</v>
      </c>
      <c r="E427" s="5">
        <f>VLOOKUP(D427,'DB-방치 재화'!$B$3:$I$1698,5,0)</f>
        <v>1154</v>
      </c>
      <c r="F427" s="5">
        <f>VLOOKUP(D427,'DB-방치 재화'!$B$3:$I$1698,6,0)</f>
        <v>1539</v>
      </c>
      <c r="G427" s="355">
        <f>VLOOKUP(D427,'DB-방치 재화'!$B$3:$I$1698,7,0)</f>
        <v>5.1736111111111107</v>
      </c>
      <c r="H427" s="5">
        <f>INT(VLOOKUP(B427,'주요 재화 수급처 관리'!$C$269:$Q$329,15,0))</f>
        <v>6366524</v>
      </c>
      <c r="I427" s="5">
        <f>INT(VLOOKUP(B427,'주요 재화 수급처 관리'!$C$331:$Q$630,15,0))</f>
        <v>7928786</v>
      </c>
      <c r="J427" s="5">
        <f>INT(VLOOKUP(B427,'주요 재화 수급처 관리'!$C$632:$Q$931,15,0))</f>
        <v>26453</v>
      </c>
      <c r="K427" s="356">
        <f t="shared" si="193"/>
        <v>3014031</v>
      </c>
      <c r="L427" s="5">
        <f t="shared" si="173"/>
        <v>1</v>
      </c>
      <c r="M427" s="140">
        <f t="shared" si="187"/>
        <v>0.4734186190140805</v>
      </c>
      <c r="N427" s="357">
        <f t="shared" si="194"/>
        <v>3091221</v>
      </c>
      <c r="O427" s="189" t="str">
        <f t="shared" si="174"/>
        <v>1</v>
      </c>
      <c r="P427" s="140">
        <f t="shared" si="175"/>
        <v>0.38987317856731157</v>
      </c>
      <c r="Q427" s="357">
        <f t="shared" si="195"/>
        <v>17524</v>
      </c>
      <c r="R427" s="189" t="str">
        <f t="shared" si="176"/>
        <v>1</v>
      </c>
      <c r="S427" s="30">
        <f t="shared" si="177"/>
        <v>0.66245794427853177</v>
      </c>
      <c r="T427" s="140">
        <f t="shared" si="178"/>
        <v>0.4734186190140805</v>
      </c>
      <c r="U427" s="140">
        <f t="shared" si="179"/>
        <v>0.38987317856731157</v>
      </c>
      <c r="V427" s="140">
        <f t="shared" si="180"/>
        <v>0.66245794427853177</v>
      </c>
      <c r="W427" s="353">
        <f t="shared" si="188"/>
        <v>-167228259.40000004</v>
      </c>
      <c r="X427" s="353">
        <f t="shared" si="189"/>
        <v>-227794205.59999982</v>
      </c>
      <c r="Y427" s="353">
        <f t="shared" si="190"/>
        <v>-1035553.6399999998</v>
      </c>
      <c r="Z427" s="30">
        <f t="shared" si="181"/>
        <v>26.26680735044744</v>
      </c>
      <c r="AA427" s="358">
        <f t="shared" si="182"/>
        <v>28.730023183877055</v>
      </c>
      <c r="AB427" s="358">
        <f t="shared" si="183"/>
        <v>39.146926246550478</v>
      </c>
      <c r="AC427" s="358">
        <f t="shared" si="184"/>
        <v>100.63321983920665</v>
      </c>
      <c r="AD427" s="358">
        <f t="shared" si="185"/>
        <v>102.78779763193985</v>
      </c>
      <c r="AE427" s="358">
        <f t="shared" si="186"/>
        <v>139.00048859060402</v>
      </c>
      <c r="AF427" s="140">
        <f t="shared" si="191"/>
        <v>0.66245794427853177</v>
      </c>
      <c r="AG427" s="140">
        <f t="shared" si="196"/>
        <v>75.647239052929592</v>
      </c>
      <c r="AH427" s="140">
        <f t="shared" si="196"/>
        <v>80.286931563611134</v>
      </c>
      <c r="AI427" s="140">
        <f t="shared" si="196"/>
        <v>88.678367300976603</v>
      </c>
      <c r="AJ427" s="361">
        <f t="shared" si="197"/>
        <v>100.70623696191909</v>
      </c>
      <c r="AK427" s="380" t="str">
        <f t="shared" si="192"/>
        <v>Item(1040101001,3014031)
Item(1040302001,3091221)
Item(1040410001,17524)</v>
      </c>
      <c r="AL427" s="359"/>
    </row>
    <row r="428" spans="2:38" x14ac:dyDescent="0.3">
      <c r="B428" s="5">
        <f t="shared" si="198"/>
        <v>288</v>
      </c>
      <c r="C428" s="5">
        <v>3</v>
      </c>
      <c r="D428" s="5">
        <f>VLOOKUP(B428,'DB-캐릭터별 스테이지 매칭'!$E$3:$F$302,2,0)</f>
        <v>1588</v>
      </c>
      <c r="E428" s="5">
        <f>VLOOKUP(D428,'DB-방치 재화'!$B$3:$I$1698,5,0)</f>
        <v>1154</v>
      </c>
      <c r="F428" s="5">
        <f>VLOOKUP(D428,'DB-방치 재화'!$B$3:$I$1698,6,0)</f>
        <v>1539</v>
      </c>
      <c r="G428" s="355">
        <f>VLOOKUP(D428,'DB-방치 재화'!$B$3:$I$1698,7,0)</f>
        <v>5.1736111111111107</v>
      </c>
      <c r="H428" s="5">
        <f>INT(VLOOKUP(B428,'주요 재화 수급처 관리'!$C$269:$Q$329,15,0))</f>
        <v>6366524</v>
      </c>
      <c r="I428" s="5">
        <f>INT(VLOOKUP(B428,'주요 재화 수급처 관리'!$C$331:$Q$630,15,0))</f>
        <v>7928786</v>
      </c>
      <c r="J428" s="5">
        <f>INT(VLOOKUP(B428,'주요 재화 수급처 관리'!$C$632:$Q$931,15,0))</f>
        <v>26453</v>
      </c>
      <c r="K428" s="356">
        <f t="shared" si="193"/>
        <v>3014031</v>
      </c>
      <c r="L428" s="5">
        <f t="shared" si="173"/>
        <v>1</v>
      </c>
      <c r="M428" s="140">
        <f t="shared" si="187"/>
        <v>0.4734186190140805</v>
      </c>
      <c r="N428" s="357">
        <f t="shared" si="194"/>
        <v>3091221</v>
      </c>
      <c r="O428" s="189" t="str">
        <f t="shared" si="174"/>
        <v>1</v>
      </c>
      <c r="P428" s="140">
        <f t="shared" si="175"/>
        <v>0.38987317856731157</v>
      </c>
      <c r="Q428" s="357">
        <f t="shared" si="195"/>
        <v>17524</v>
      </c>
      <c r="R428" s="189" t="str">
        <f t="shared" si="176"/>
        <v>1</v>
      </c>
      <c r="S428" s="30">
        <f t="shared" si="177"/>
        <v>0.66245794427853177</v>
      </c>
      <c r="T428" s="140">
        <f t="shared" si="178"/>
        <v>0.4734186190140805</v>
      </c>
      <c r="U428" s="140">
        <f t="shared" si="179"/>
        <v>0.38987317856731157</v>
      </c>
      <c r="V428" s="140">
        <f t="shared" si="180"/>
        <v>0.66245794427853177</v>
      </c>
      <c r="W428" s="353">
        <f t="shared" si="188"/>
        <v>-168968985.60000002</v>
      </c>
      <c r="X428" s="353">
        <f t="shared" si="189"/>
        <v>-229299669.39999983</v>
      </c>
      <c r="Y428" s="353">
        <f t="shared" si="190"/>
        <v>-1047787.0399999998</v>
      </c>
      <c r="Z428" s="30">
        <f t="shared" si="181"/>
        <v>26.540225969461517</v>
      </c>
      <c r="AA428" s="358">
        <f t="shared" si="182"/>
        <v>28.919896362444369</v>
      </c>
      <c r="AB428" s="358">
        <f t="shared" si="183"/>
        <v>39.609384190829012</v>
      </c>
      <c r="AC428" s="358">
        <f t="shared" si="184"/>
        <v>101.68073945696132</v>
      </c>
      <c r="AD428" s="358">
        <f t="shared" si="185"/>
        <v>103.46710950472881</v>
      </c>
      <c r="AE428" s="358">
        <f t="shared" si="186"/>
        <v>140.64255570469797</v>
      </c>
      <c r="AF428" s="140">
        <f t="shared" si="191"/>
        <v>0.66245794427853177</v>
      </c>
      <c r="AG428" s="140">
        <f t="shared" si="196"/>
        <v>76.120657671943675</v>
      </c>
      <c r="AH428" s="140">
        <f t="shared" si="196"/>
        <v>80.676804742178447</v>
      </c>
      <c r="AI428" s="140">
        <f t="shared" si="196"/>
        <v>89.340825245255132</v>
      </c>
      <c r="AJ428" s="361">
        <f t="shared" si="197"/>
        <v>101.36869490619762</v>
      </c>
      <c r="AK428" s="380" t="str">
        <f t="shared" si="192"/>
        <v>Item(1040101001,3014031)
Item(1040302001,3091221)
Item(1040410001,17524)</v>
      </c>
      <c r="AL428" s="359"/>
    </row>
    <row r="429" spans="2:38" x14ac:dyDescent="0.3">
      <c r="B429" s="5">
        <f t="shared" si="198"/>
        <v>288</v>
      </c>
      <c r="C429" s="5">
        <v>4</v>
      </c>
      <c r="D429" s="5">
        <f>VLOOKUP(B429,'DB-캐릭터별 스테이지 매칭'!$E$3:$F$302,2,0)</f>
        <v>1588</v>
      </c>
      <c r="E429" s="5">
        <f>VLOOKUP(D429,'DB-방치 재화'!$B$3:$I$1698,5,0)</f>
        <v>1154</v>
      </c>
      <c r="F429" s="5">
        <f>VLOOKUP(D429,'DB-방치 재화'!$B$3:$I$1698,6,0)</f>
        <v>1539</v>
      </c>
      <c r="G429" s="355">
        <f>VLOOKUP(D429,'DB-방치 재화'!$B$3:$I$1698,7,0)</f>
        <v>5.1736111111111107</v>
      </c>
      <c r="H429" s="5">
        <f>INT(VLOOKUP(B429,'주요 재화 수급처 관리'!$C$269:$Q$329,15,0))</f>
        <v>6366524</v>
      </c>
      <c r="I429" s="5">
        <f>INT(VLOOKUP(B429,'주요 재화 수급처 관리'!$C$331:$Q$630,15,0))</f>
        <v>7928786</v>
      </c>
      <c r="J429" s="5">
        <f>INT(VLOOKUP(B429,'주요 재화 수급처 관리'!$C$632:$Q$931,15,0))</f>
        <v>26453</v>
      </c>
      <c r="K429" s="356">
        <f t="shared" si="193"/>
        <v>3014031</v>
      </c>
      <c r="L429" s="5">
        <f t="shared" si="173"/>
        <v>1</v>
      </c>
      <c r="M429" s="140">
        <f t="shared" si="187"/>
        <v>0.4734186190140805</v>
      </c>
      <c r="N429" s="357">
        <f t="shared" si="194"/>
        <v>3091221</v>
      </c>
      <c r="O429" s="189" t="str">
        <f t="shared" si="174"/>
        <v>1</v>
      </c>
      <c r="P429" s="140">
        <f t="shared" si="175"/>
        <v>0.38987317856731157</v>
      </c>
      <c r="Q429" s="357">
        <f t="shared" si="195"/>
        <v>17524</v>
      </c>
      <c r="R429" s="189" t="str">
        <f t="shared" si="176"/>
        <v>1</v>
      </c>
      <c r="S429" s="30">
        <f t="shared" si="177"/>
        <v>0.66245794427853177</v>
      </c>
      <c r="T429" s="140">
        <f t="shared" si="178"/>
        <v>0.4734186190140805</v>
      </c>
      <c r="U429" s="140">
        <f t="shared" si="179"/>
        <v>0.38987317856731157</v>
      </c>
      <c r="V429" s="140">
        <f t="shared" si="180"/>
        <v>0.66245794427853177</v>
      </c>
      <c r="W429" s="353">
        <f t="shared" si="188"/>
        <v>-170709711.80000001</v>
      </c>
      <c r="X429" s="353">
        <f t="shared" si="189"/>
        <v>-230805133.19999984</v>
      </c>
      <c r="Y429" s="353">
        <f t="shared" si="190"/>
        <v>-1060020.4399999997</v>
      </c>
      <c r="Z429" s="30">
        <f t="shared" si="181"/>
        <v>26.813644588475597</v>
      </c>
      <c r="AA429" s="358">
        <f t="shared" si="182"/>
        <v>29.10976954101168</v>
      </c>
      <c r="AB429" s="358">
        <f t="shared" si="183"/>
        <v>40.071842135107538</v>
      </c>
      <c r="AC429" s="358">
        <f t="shared" si="184"/>
        <v>102.72825907471596</v>
      </c>
      <c r="AD429" s="358">
        <f t="shared" si="185"/>
        <v>104.1464213775178</v>
      </c>
      <c r="AE429" s="358">
        <f t="shared" si="186"/>
        <v>142.28462281879192</v>
      </c>
      <c r="AF429" s="140">
        <f t="shared" si="191"/>
        <v>0.66245794427853177</v>
      </c>
      <c r="AG429" s="140">
        <f t="shared" si="196"/>
        <v>76.594076290957759</v>
      </c>
      <c r="AH429" s="140">
        <f t="shared" si="196"/>
        <v>81.066677920745761</v>
      </c>
      <c r="AI429" s="140">
        <f t="shared" si="196"/>
        <v>90.003283189533661</v>
      </c>
      <c r="AJ429" s="361">
        <f t="shared" si="197"/>
        <v>102.03115285047615</v>
      </c>
      <c r="AK429" s="380" t="str">
        <f t="shared" si="192"/>
        <v>Item(1040101001,3014031)
Item(1040302001,3091221)
Item(1040410001,17524)</v>
      </c>
      <c r="AL429" s="359"/>
    </row>
    <row r="430" spans="2:38" x14ac:dyDescent="0.3">
      <c r="B430" s="5">
        <f t="shared" si="198"/>
        <v>288</v>
      </c>
      <c r="C430" s="5">
        <v>5</v>
      </c>
      <c r="D430" s="5">
        <f>VLOOKUP(B430,'DB-캐릭터별 스테이지 매칭'!$E$3:$F$302,2,0)</f>
        <v>1588</v>
      </c>
      <c r="E430" s="5">
        <f>VLOOKUP(D430,'DB-방치 재화'!$B$3:$I$1698,5,0)</f>
        <v>1154</v>
      </c>
      <c r="F430" s="5">
        <f>VLOOKUP(D430,'DB-방치 재화'!$B$3:$I$1698,6,0)</f>
        <v>1539</v>
      </c>
      <c r="G430" s="355">
        <f>VLOOKUP(D430,'DB-방치 재화'!$B$3:$I$1698,7,0)</f>
        <v>5.1736111111111107</v>
      </c>
      <c r="H430" s="5">
        <f>INT(VLOOKUP(B430,'주요 재화 수급처 관리'!$C$269:$Q$329,15,0))</f>
        <v>6366524</v>
      </c>
      <c r="I430" s="5">
        <f>INT(VLOOKUP(B430,'주요 재화 수급처 관리'!$C$331:$Q$630,15,0))</f>
        <v>7928786</v>
      </c>
      <c r="J430" s="5">
        <f>INT(VLOOKUP(B430,'주요 재화 수급처 관리'!$C$632:$Q$931,15,0))</f>
        <v>26453</v>
      </c>
      <c r="K430" s="356">
        <f t="shared" si="193"/>
        <v>3014031</v>
      </c>
      <c r="L430" s="5">
        <f t="shared" si="173"/>
        <v>1</v>
      </c>
      <c r="M430" s="140">
        <f t="shared" si="187"/>
        <v>0.4734186190140805</v>
      </c>
      <c r="N430" s="357">
        <f t="shared" si="194"/>
        <v>3091221</v>
      </c>
      <c r="O430" s="189" t="str">
        <f t="shared" si="174"/>
        <v>1</v>
      </c>
      <c r="P430" s="140">
        <f t="shared" si="175"/>
        <v>0.38987317856731157</v>
      </c>
      <c r="Q430" s="357">
        <f t="shared" si="195"/>
        <v>17524</v>
      </c>
      <c r="R430" s="189" t="str">
        <f t="shared" si="176"/>
        <v>1</v>
      </c>
      <c r="S430" s="30">
        <f t="shared" si="177"/>
        <v>0.66245794427853177</v>
      </c>
      <c r="T430" s="140">
        <f t="shared" si="178"/>
        <v>0.4734186190140805</v>
      </c>
      <c r="U430" s="140">
        <f t="shared" si="179"/>
        <v>0.38987317856731157</v>
      </c>
      <c r="V430" s="140">
        <f t="shared" si="180"/>
        <v>0.66245794427853177</v>
      </c>
      <c r="W430" s="353">
        <f t="shared" si="188"/>
        <v>-172450438</v>
      </c>
      <c r="X430" s="353">
        <f t="shared" si="189"/>
        <v>-232310596.99999985</v>
      </c>
      <c r="Y430" s="353">
        <f t="shared" si="190"/>
        <v>-1072253.8399999996</v>
      </c>
      <c r="Z430" s="30">
        <f t="shared" si="181"/>
        <v>27.087063207489674</v>
      </c>
      <c r="AA430" s="358">
        <f t="shared" si="182"/>
        <v>29.299642719578994</v>
      </c>
      <c r="AB430" s="358">
        <f t="shared" si="183"/>
        <v>40.534300079386064</v>
      </c>
      <c r="AC430" s="358">
        <f t="shared" si="184"/>
        <v>103.77577869247064</v>
      </c>
      <c r="AD430" s="358">
        <f t="shared" si="185"/>
        <v>104.82573325030677</v>
      </c>
      <c r="AE430" s="358">
        <f t="shared" si="186"/>
        <v>143.92668993288586</v>
      </c>
      <c r="AF430" s="140">
        <f t="shared" si="191"/>
        <v>0.66245794427853177</v>
      </c>
      <c r="AG430" s="140">
        <f t="shared" si="196"/>
        <v>77.067494909971842</v>
      </c>
      <c r="AH430" s="140">
        <f t="shared" si="196"/>
        <v>81.456551099313074</v>
      </c>
      <c r="AI430" s="140">
        <f t="shared" si="196"/>
        <v>90.66574113381219</v>
      </c>
      <c r="AJ430" s="361">
        <f t="shared" si="197"/>
        <v>102.69361079475468</v>
      </c>
      <c r="AK430" s="380" t="str">
        <f t="shared" si="192"/>
        <v>Item(1040101001,3014031)
Item(1040302001,3091221)
Item(1040410001,17524)</v>
      </c>
      <c r="AL430" s="359"/>
    </row>
    <row r="431" spans="2:38" x14ac:dyDescent="0.3">
      <c r="B431" s="5">
        <f t="shared" si="198"/>
        <v>289</v>
      </c>
      <c r="C431" s="5">
        <v>1</v>
      </c>
      <c r="D431" s="5">
        <f>VLOOKUP(B431,'DB-캐릭터별 스테이지 매칭'!$E$3:$F$302,2,0)</f>
        <v>1597</v>
      </c>
      <c r="E431" s="5">
        <f>VLOOKUP(D431,'DB-방치 재화'!$B$3:$I$1698,5,0)</f>
        <v>1160</v>
      </c>
      <c r="F431" s="5">
        <f>VLOOKUP(D431,'DB-방치 재화'!$B$3:$I$1698,6,0)</f>
        <v>1547</v>
      </c>
      <c r="G431" s="355">
        <f>VLOOKUP(D431,'DB-방치 재화'!$B$3:$I$1698,7,0)</f>
        <v>5.1916666666666664</v>
      </c>
      <c r="H431" s="5">
        <f>INT(VLOOKUP(B431,'주요 재화 수급처 관리'!$C$269:$Q$329,15,0))</f>
        <v>6395892</v>
      </c>
      <c r="I431" s="5">
        <f>INT(VLOOKUP(B431,'주요 재화 수급처 관리'!$C$331:$Q$630,15,0))</f>
        <v>7967943</v>
      </c>
      <c r="J431" s="5">
        <f>INT(VLOOKUP(B431,'주요 재화 수급처 관리'!$C$632:$Q$931,15,0))</f>
        <v>26540</v>
      </c>
      <c r="K431" s="356">
        <f t="shared" si="193"/>
        <v>3017046</v>
      </c>
      <c r="L431" s="5">
        <f t="shared" si="173"/>
        <v>1.0009999999999999</v>
      </c>
      <c r="M431" s="140">
        <f t="shared" si="187"/>
        <v>0.47171622034893645</v>
      </c>
      <c r="N431" s="357">
        <f t="shared" si="194"/>
        <v>3094313</v>
      </c>
      <c r="O431" s="189">
        <f t="shared" si="174"/>
        <v>1.0009999999999999</v>
      </c>
      <c r="P431" s="140">
        <f t="shared" si="175"/>
        <v>0.38834527305227962</v>
      </c>
      <c r="Q431" s="357">
        <f t="shared" si="195"/>
        <v>17542</v>
      </c>
      <c r="R431" s="189">
        <f t="shared" si="176"/>
        <v>1.0009999999999999</v>
      </c>
      <c r="S431" s="30">
        <f t="shared" si="177"/>
        <v>0.66096458176337602</v>
      </c>
      <c r="T431" s="140">
        <f t="shared" si="178"/>
        <v>0.47171622034893645</v>
      </c>
      <c r="U431" s="140">
        <f t="shared" si="179"/>
        <v>0.38834527305227962</v>
      </c>
      <c r="V431" s="140">
        <f t="shared" si="180"/>
        <v>0.66096458176337602</v>
      </c>
      <c r="W431" s="353">
        <f t="shared" si="188"/>
        <v>-174188305.59999999</v>
      </c>
      <c r="X431" s="353">
        <f t="shared" si="189"/>
        <v>-233811321.39999986</v>
      </c>
      <c r="Y431" s="353">
        <f t="shared" si="190"/>
        <v>-1084487.8399999996</v>
      </c>
      <c r="Z431" s="30">
        <f t="shared" si="181"/>
        <v>27.234403832960279</v>
      </c>
      <c r="AA431" s="358">
        <f t="shared" si="182"/>
        <v>29.344000252009817</v>
      </c>
      <c r="AB431" s="358">
        <f t="shared" si="183"/>
        <v>40.862390354182352</v>
      </c>
      <c r="AC431" s="358">
        <f t="shared" si="184"/>
        <v>104.27939750957854</v>
      </c>
      <c r="AD431" s="358">
        <f t="shared" si="185"/>
        <v>104.95731945342233</v>
      </c>
      <c r="AE431" s="358">
        <f t="shared" si="186"/>
        <v>145.06257891920811</v>
      </c>
      <c r="AF431" s="140">
        <f t="shared" si="191"/>
        <v>0.66096458176337602</v>
      </c>
      <c r="AG431" s="140">
        <f t="shared" si="196"/>
        <v>77.53921113032078</v>
      </c>
      <c r="AH431" s="140">
        <f t="shared" si="196"/>
        <v>81.844896372365355</v>
      </c>
      <c r="AI431" s="140">
        <f t="shared" si="196"/>
        <v>91.326705715575571</v>
      </c>
      <c r="AJ431" s="361">
        <f t="shared" si="197"/>
        <v>103.35457537651806</v>
      </c>
      <c r="AK431" s="380" t="str">
        <f t="shared" si="192"/>
        <v>Item(1040101001,3017046)
Item(1040302001,3094313)
Item(1040410001,17542)</v>
      </c>
      <c r="AL431" s="359"/>
    </row>
    <row r="432" spans="2:38" x14ac:dyDescent="0.3">
      <c r="B432" s="5">
        <f t="shared" si="198"/>
        <v>289</v>
      </c>
      <c r="C432" s="5">
        <v>2</v>
      </c>
      <c r="D432" s="5">
        <f>VLOOKUP(B432,'DB-캐릭터별 스테이지 매칭'!$E$3:$F$302,2,0)</f>
        <v>1597</v>
      </c>
      <c r="E432" s="5">
        <f>VLOOKUP(D432,'DB-방치 재화'!$B$3:$I$1698,5,0)</f>
        <v>1160</v>
      </c>
      <c r="F432" s="5">
        <f>VLOOKUP(D432,'DB-방치 재화'!$B$3:$I$1698,6,0)</f>
        <v>1547</v>
      </c>
      <c r="G432" s="355">
        <f>VLOOKUP(D432,'DB-방치 재화'!$B$3:$I$1698,7,0)</f>
        <v>5.1916666666666664</v>
      </c>
      <c r="H432" s="5">
        <f>INT(VLOOKUP(B432,'주요 재화 수급처 관리'!$C$269:$Q$329,15,0))</f>
        <v>6395892</v>
      </c>
      <c r="I432" s="5">
        <f>INT(VLOOKUP(B432,'주요 재화 수급처 관리'!$C$331:$Q$630,15,0))</f>
        <v>7967943</v>
      </c>
      <c r="J432" s="5">
        <f>INT(VLOOKUP(B432,'주요 재화 수급처 관리'!$C$632:$Q$931,15,0))</f>
        <v>26540</v>
      </c>
      <c r="K432" s="356">
        <f t="shared" si="193"/>
        <v>3017046</v>
      </c>
      <c r="L432" s="5">
        <f t="shared" si="173"/>
        <v>1</v>
      </c>
      <c r="M432" s="140">
        <f t="shared" si="187"/>
        <v>0.47171622034893645</v>
      </c>
      <c r="N432" s="357">
        <f t="shared" si="194"/>
        <v>3094313</v>
      </c>
      <c r="O432" s="189" t="str">
        <f t="shared" si="174"/>
        <v>1</v>
      </c>
      <c r="P432" s="140">
        <f t="shared" si="175"/>
        <v>0.38834527305227962</v>
      </c>
      <c r="Q432" s="357">
        <f t="shared" si="195"/>
        <v>17542</v>
      </c>
      <c r="R432" s="189" t="str">
        <f t="shared" si="176"/>
        <v>1</v>
      </c>
      <c r="S432" s="30">
        <f t="shared" si="177"/>
        <v>0.66096458176337602</v>
      </c>
      <c r="T432" s="140">
        <f t="shared" si="178"/>
        <v>0.47171622034893645</v>
      </c>
      <c r="U432" s="140">
        <f t="shared" si="179"/>
        <v>0.38834527305227962</v>
      </c>
      <c r="V432" s="140">
        <f t="shared" si="180"/>
        <v>0.66096458176337602</v>
      </c>
      <c r="W432" s="353">
        <f t="shared" si="188"/>
        <v>-175926173.19999999</v>
      </c>
      <c r="X432" s="353">
        <f t="shared" si="189"/>
        <v>-235312045.79999986</v>
      </c>
      <c r="Y432" s="353">
        <f t="shared" si="190"/>
        <v>-1096721.8399999996</v>
      </c>
      <c r="Z432" s="30">
        <f t="shared" si="181"/>
        <v>27.506120053309218</v>
      </c>
      <c r="AA432" s="358">
        <f t="shared" si="182"/>
        <v>29.532345525062098</v>
      </c>
      <c r="AB432" s="358">
        <f t="shared" si="183"/>
        <v>41.32335493594573</v>
      </c>
      <c r="AC432" s="358">
        <f t="shared" si="184"/>
        <v>105.31978759578544</v>
      </c>
      <c r="AD432" s="358">
        <f t="shared" si="185"/>
        <v>105.63099089635848</v>
      </c>
      <c r="AE432" s="358">
        <f t="shared" si="186"/>
        <v>146.69901551631887</v>
      </c>
      <c r="AF432" s="140">
        <f t="shared" si="191"/>
        <v>0.66096458176337602</v>
      </c>
      <c r="AG432" s="140">
        <f t="shared" si="196"/>
        <v>78.010927350669718</v>
      </c>
      <c r="AH432" s="140">
        <f t="shared" si="196"/>
        <v>82.233241645417635</v>
      </c>
      <c r="AI432" s="140">
        <f t="shared" si="196"/>
        <v>91.987670297338951</v>
      </c>
      <c r="AJ432" s="361">
        <f t="shared" si="197"/>
        <v>104.01553995828144</v>
      </c>
      <c r="AK432" s="380" t="str">
        <f t="shared" si="192"/>
        <v>Item(1040101001,3017046)
Item(1040302001,3094313)
Item(1040410001,17542)</v>
      </c>
      <c r="AL432" s="359"/>
    </row>
    <row r="433" spans="2:38" x14ac:dyDescent="0.3">
      <c r="B433" s="5">
        <f t="shared" si="198"/>
        <v>289</v>
      </c>
      <c r="C433" s="5">
        <v>3</v>
      </c>
      <c r="D433" s="5">
        <f>VLOOKUP(B433,'DB-캐릭터별 스테이지 매칭'!$E$3:$F$302,2,0)</f>
        <v>1597</v>
      </c>
      <c r="E433" s="5">
        <f>VLOOKUP(D433,'DB-방치 재화'!$B$3:$I$1698,5,0)</f>
        <v>1160</v>
      </c>
      <c r="F433" s="5">
        <f>VLOOKUP(D433,'DB-방치 재화'!$B$3:$I$1698,6,0)</f>
        <v>1547</v>
      </c>
      <c r="G433" s="355">
        <f>VLOOKUP(D433,'DB-방치 재화'!$B$3:$I$1698,7,0)</f>
        <v>5.1916666666666664</v>
      </c>
      <c r="H433" s="5">
        <f>INT(VLOOKUP(B433,'주요 재화 수급처 관리'!$C$269:$Q$329,15,0))</f>
        <v>6395892</v>
      </c>
      <c r="I433" s="5">
        <f>INT(VLOOKUP(B433,'주요 재화 수급처 관리'!$C$331:$Q$630,15,0))</f>
        <v>7967943</v>
      </c>
      <c r="J433" s="5">
        <f>INT(VLOOKUP(B433,'주요 재화 수급처 관리'!$C$632:$Q$931,15,0))</f>
        <v>26540</v>
      </c>
      <c r="K433" s="356">
        <f t="shared" si="193"/>
        <v>3017046</v>
      </c>
      <c r="L433" s="5">
        <f t="shared" si="173"/>
        <v>1</v>
      </c>
      <c r="M433" s="140">
        <f t="shared" si="187"/>
        <v>0.47171622034893645</v>
      </c>
      <c r="N433" s="357">
        <f t="shared" si="194"/>
        <v>3094313</v>
      </c>
      <c r="O433" s="189" t="str">
        <f t="shared" si="174"/>
        <v>1</v>
      </c>
      <c r="P433" s="140">
        <f t="shared" si="175"/>
        <v>0.38834527305227962</v>
      </c>
      <c r="Q433" s="357">
        <f t="shared" si="195"/>
        <v>17542</v>
      </c>
      <c r="R433" s="189" t="str">
        <f t="shared" si="176"/>
        <v>1</v>
      </c>
      <c r="S433" s="30">
        <f t="shared" si="177"/>
        <v>0.66096458176337602</v>
      </c>
      <c r="T433" s="140">
        <f t="shared" si="178"/>
        <v>0.47171622034893645</v>
      </c>
      <c r="U433" s="140">
        <f t="shared" si="179"/>
        <v>0.38834527305227962</v>
      </c>
      <c r="V433" s="140">
        <f t="shared" si="180"/>
        <v>0.66096458176337602</v>
      </c>
      <c r="W433" s="353">
        <f t="shared" si="188"/>
        <v>-177664040.79999998</v>
      </c>
      <c r="X433" s="353">
        <f t="shared" si="189"/>
        <v>-236812770.19999987</v>
      </c>
      <c r="Y433" s="353">
        <f t="shared" si="190"/>
        <v>-1108955.8399999996</v>
      </c>
      <c r="Z433" s="30">
        <f t="shared" si="181"/>
        <v>27.777836273658153</v>
      </c>
      <c r="AA433" s="358">
        <f t="shared" si="182"/>
        <v>29.720690798114379</v>
      </c>
      <c r="AB433" s="358">
        <f t="shared" si="183"/>
        <v>41.7843195177091</v>
      </c>
      <c r="AC433" s="358">
        <f t="shared" si="184"/>
        <v>106.36017768199234</v>
      </c>
      <c r="AD433" s="358">
        <f t="shared" si="185"/>
        <v>106.30466233929464</v>
      </c>
      <c r="AE433" s="358">
        <f t="shared" si="186"/>
        <v>148.3354521134296</v>
      </c>
      <c r="AF433" s="140">
        <f t="shared" si="191"/>
        <v>0.66096458176337602</v>
      </c>
      <c r="AG433" s="140">
        <f t="shared" si="196"/>
        <v>78.482643571018656</v>
      </c>
      <c r="AH433" s="140">
        <f t="shared" si="196"/>
        <v>82.621586918469916</v>
      </c>
      <c r="AI433" s="140">
        <f t="shared" si="196"/>
        <v>92.648634879102332</v>
      </c>
      <c r="AJ433" s="361">
        <f t="shared" si="197"/>
        <v>104.67650454004482</v>
      </c>
      <c r="AK433" s="380" t="str">
        <f t="shared" si="192"/>
        <v>Item(1040101001,3017046)
Item(1040302001,3094313)
Item(1040410001,17542)</v>
      </c>
      <c r="AL433" s="359"/>
    </row>
    <row r="434" spans="2:38" x14ac:dyDescent="0.3">
      <c r="B434" s="5">
        <f t="shared" si="198"/>
        <v>289</v>
      </c>
      <c r="C434" s="5">
        <v>4</v>
      </c>
      <c r="D434" s="5">
        <f>VLOOKUP(B434,'DB-캐릭터별 스테이지 매칭'!$E$3:$F$302,2,0)</f>
        <v>1597</v>
      </c>
      <c r="E434" s="5">
        <f>VLOOKUP(D434,'DB-방치 재화'!$B$3:$I$1698,5,0)</f>
        <v>1160</v>
      </c>
      <c r="F434" s="5">
        <f>VLOOKUP(D434,'DB-방치 재화'!$B$3:$I$1698,6,0)</f>
        <v>1547</v>
      </c>
      <c r="G434" s="355">
        <f>VLOOKUP(D434,'DB-방치 재화'!$B$3:$I$1698,7,0)</f>
        <v>5.1916666666666664</v>
      </c>
      <c r="H434" s="5">
        <f>INT(VLOOKUP(B434,'주요 재화 수급처 관리'!$C$269:$Q$329,15,0))</f>
        <v>6395892</v>
      </c>
      <c r="I434" s="5">
        <f>INT(VLOOKUP(B434,'주요 재화 수급처 관리'!$C$331:$Q$630,15,0))</f>
        <v>7967943</v>
      </c>
      <c r="J434" s="5">
        <f>INT(VLOOKUP(B434,'주요 재화 수급처 관리'!$C$632:$Q$931,15,0))</f>
        <v>26540</v>
      </c>
      <c r="K434" s="356">
        <f t="shared" si="193"/>
        <v>3017046</v>
      </c>
      <c r="L434" s="5">
        <f t="shared" si="173"/>
        <v>1</v>
      </c>
      <c r="M434" s="140">
        <f t="shared" si="187"/>
        <v>0.47171622034893645</v>
      </c>
      <c r="N434" s="357">
        <f t="shared" si="194"/>
        <v>3094313</v>
      </c>
      <c r="O434" s="189" t="str">
        <f t="shared" si="174"/>
        <v>1</v>
      </c>
      <c r="P434" s="140">
        <f t="shared" si="175"/>
        <v>0.38834527305227962</v>
      </c>
      <c r="Q434" s="357">
        <f t="shared" si="195"/>
        <v>17542</v>
      </c>
      <c r="R434" s="189" t="str">
        <f t="shared" si="176"/>
        <v>1</v>
      </c>
      <c r="S434" s="30">
        <f t="shared" si="177"/>
        <v>0.66096458176337602</v>
      </c>
      <c r="T434" s="140">
        <f t="shared" si="178"/>
        <v>0.47171622034893645</v>
      </c>
      <c r="U434" s="140">
        <f t="shared" si="179"/>
        <v>0.38834527305227962</v>
      </c>
      <c r="V434" s="140">
        <f t="shared" si="180"/>
        <v>0.66096458176337602</v>
      </c>
      <c r="W434" s="353">
        <f t="shared" si="188"/>
        <v>-179401908.39999998</v>
      </c>
      <c r="X434" s="353">
        <f t="shared" si="189"/>
        <v>-238313494.59999987</v>
      </c>
      <c r="Y434" s="353">
        <f t="shared" si="190"/>
        <v>-1121189.8399999996</v>
      </c>
      <c r="Z434" s="30">
        <f t="shared" si="181"/>
        <v>28.049552494007088</v>
      </c>
      <c r="AA434" s="358">
        <f t="shared" si="182"/>
        <v>29.909036071166657</v>
      </c>
      <c r="AB434" s="358">
        <f t="shared" si="183"/>
        <v>42.245284099472478</v>
      </c>
      <c r="AC434" s="358">
        <f t="shared" si="184"/>
        <v>107.40056776819922</v>
      </c>
      <c r="AD434" s="358">
        <f t="shared" si="185"/>
        <v>106.97833378223079</v>
      </c>
      <c r="AE434" s="358">
        <f t="shared" si="186"/>
        <v>149.97188871054036</v>
      </c>
      <c r="AF434" s="140">
        <f t="shared" si="191"/>
        <v>0.66096458176337602</v>
      </c>
      <c r="AG434" s="140">
        <f t="shared" si="196"/>
        <v>78.954359791367594</v>
      </c>
      <c r="AH434" s="140">
        <f t="shared" si="196"/>
        <v>83.009932191522196</v>
      </c>
      <c r="AI434" s="140">
        <f t="shared" si="196"/>
        <v>93.309599460865712</v>
      </c>
      <c r="AJ434" s="361">
        <f t="shared" si="197"/>
        <v>105.3374691218082</v>
      </c>
      <c r="AK434" s="380" t="str">
        <f t="shared" si="192"/>
        <v>Item(1040101001,3017046)
Item(1040302001,3094313)
Item(1040410001,17542)</v>
      </c>
      <c r="AL434" s="359"/>
    </row>
    <row r="435" spans="2:38" x14ac:dyDescent="0.3">
      <c r="B435" s="5">
        <f t="shared" si="198"/>
        <v>289</v>
      </c>
      <c r="C435" s="5">
        <v>5</v>
      </c>
      <c r="D435" s="5">
        <f>VLOOKUP(B435,'DB-캐릭터별 스테이지 매칭'!$E$3:$F$302,2,0)</f>
        <v>1597</v>
      </c>
      <c r="E435" s="5">
        <f>VLOOKUP(D435,'DB-방치 재화'!$B$3:$I$1698,5,0)</f>
        <v>1160</v>
      </c>
      <c r="F435" s="5">
        <f>VLOOKUP(D435,'DB-방치 재화'!$B$3:$I$1698,6,0)</f>
        <v>1547</v>
      </c>
      <c r="G435" s="355">
        <f>VLOOKUP(D435,'DB-방치 재화'!$B$3:$I$1698,7,0)</f>
        <v>5.1916666666666664</v>
      </c>
      <c r="H435" s="5">
        <f>INT(VLOOKUP(B435,'주요 재화 수급처 관리'!$C$269:$Q$329,15,0))</f>
        <v>6395892</v>
      </c>
      <c r="I435" s="5">
        <f>INT(VLOOKUP(B435,'주요 재화 수급처 관리'!$C$331:$Q$630,15,0))</f>
        <v>7967943</v>
      </c>
      <c r="J435" s="5">
        <f>INT(VLOOKUP(B435,'주요 재화 수급처 관리'!$C$632:$Q$931,15,0))</f>
        <v>26540</v>
      </c>
      <c r="K435" s="356">
        <f t="shared" si="193"/>
        <v>3017046</v>
      </c>
      <c r="L435" s="5">
        <f t="shared" si="173"/>
        <v>1</v>
      </c>
      <c r="M435" s="140">
        <f t="shared" si="187"/>
        <v>0.47171622034893645</v>
      </c>
      <c r="N435" s="357">
        <f t="shared" si="194"/>
        <v>3094313</v>
      </c>
      <c r="O435" s="189" t="str">
        <f t="shared" si="174"/>
        <v>1</v>
      </c>
      <c r="P435" s="140">
        <f t="shared" si="175"/>
        <v>0.38834527305227962</v>
      </c>
      <c r="Q435" s="357">
        <f t="shared" si="195"/>
        <v>17542</v>
      </c>
      <c r="R435" s="189" t="str">
        <f t="shared" si="176"/>
        <v>1</v>
      </c>
      <c r="S435" s="30">
        <f t="shared" si="177"/>
        <v>0.66096458176337602</v>
      </c>
      <c r="T435" s="140">
        <f t="shared" si="178"/>
        <v>0.47171622034893645</v>
      </c>
      <c r="U435" s="140">
        <f t="shared" si="179"/>
        <v>0.38834527305227962</v>
      </c>
      <c r="V435" s="140">
        <f t="shared" si="180"/>
        <v>0.66096458176337602</v>
      </c>
      <c r="W435" s="353">
        <f t="shared" si="188"/>
        <v>-181139775.99999997</v>
      </c>
      <c r="X435" s="353">
        <f t="shared" si="189"/>
        <v>-239814218.99999988</v>
      </c>
      <c r="Y435" s="353">
        <f t="shared" si="190"/>
        <v>-1133423.8399999996</v>
      </c>
      <c r="Z435" s="30">
        <f t="shared" si="181"/>
        <v>28.321268714356023</v>
      </c>
      <c r="AA435" s="358">
        <f t="shared" si="182"/>
        <v>30.097381344218938</v>
      </c>
      <c r="AB435" s="358">
        <f t="shared" si="183"/>
        <v>42.706248681235856</v>
      </c>
      <c r="AC435" s="358">
        <f t="shared" si="184"/>
        <v>108.44095785440611</v>
      </c>
      <c r="AD435" s="358">
        <f t="shared" si="185"/>
        <v>107.65200522516693</v>
      </c>
      <c r="AE435" s="358">
        <f t="shared" si="186"/>
        <v>151.60832530765111</v>
      </c>
      <c r="AF435" s="140">
        <f t="shared" si="191"/>
        <v>0.66096458176337602</v>
      </c>
      <c r="AG435" s="140">
        <f t="shared" si="196"/>
        <v>79.426076011716532</v>
      </c>
      <c r="AH435" s="140">
        <f t="shared" si="196"/>
        <v>83.398277464574477</v>
      </c>
      <c r="AI435" s="140">
        <f t="shared" si="196"/>
        <v>93.970564042629093</v>
      </c>
      <c r="AJ435" s="361">
        <f t="shared" si="197"/>
        <v>105.99843370357158</v>
      </c>
      <c r="AK435" s="380" t="str">
        <f t="shared" si="192"/>
        <v>Item(1040101001,3017046)
Item(1040302001,3094313)
Item(1040410001,17542)</v>
      </c>
      <c r="AL435" s="359"/>
    </row>
    <row r="436" spans="2:38" x14ac:dyDescent="0.3">
      <c r="B436" s="5">
        <f t="shared" si="198"/>
        <v>290</v>
      </c>
      <c r="C436" s="5">
        <v>1</v>
      </c>
      <c r="D436" s="5">
        <f>VLOOKUP(B436,'DB-캐릭터별 스테이지 매칭'!$E$3:$F$302,2,0)</f>
        <v>1606</v>
      </c>
      <c r="E436" s="5">
        <f>VLOOKUP(D436,'DB-방치 재화'!$B$3:$I$1698,5,0)</f>
        <v>1167</v>
      </c>
      <c r="F436" s="5">
        <f>VLOOKUP(D436,'DB-방치 재화'!$B$3:$I$1698,6,0)</f>
        <v>1556</v>
      </c>
      <c r="G436" s="355">
        <f>VLOOKUP(D436,'DB-방치 재화'!$B$3:$I$1698,7,0)</f>
        <v>5.2097222222222221</v>
      </c>
      <c r="H436" s="5">
        <f>INT(VLOOKUP(B436,'주요 재화 수급처 관리'!$C$269:$Q$329,15,0))</f>
        <v>6430154</v>
      </c>
      <c r="I436" s="5">
        <f>INT(VLOOKUP(B436,'주요 재화 수급처 관리'!$C$331:$Q$630,15,0))</f>
        <v>8011994</v>
      </c>
      <c r="J436" s="5">
        <f>INT(VLOOKUP(B436,'주요 재화 수급처 관리'!$C$632:$Q$931,15,0))</f>
        <v>26627</v>
      </c>
      <c r="K436" s="356">
        <f t="shared" si="193"/>
        <v>3020064</v>
      </c>
      <c r="L436" s="5">
        <f t="shared" si="173"/>
        <v>1.0009999999999999</v>
      </c>
      <c r="M436" s="140">
        <f t="shared" si="187"/>
        <v>0.46967211049688701</v>
      </c>
      <c r="N436" s="357">
        <f t="shared" si="194"/>
        <v>3097408</v>
      </c>
      <c r="O436" s="189">
        <f t="shared" si="174"/>
        <v>1.0009999999999999</v>
      </c>
      <c r="P436" s="140">
        <f t="shared" si="175"/>
        <v>0.3865963953542651</v>
      </c>
      <c r="Q436" s="357">
        <f t="shared" si="195"/>
        <v>17560</v>
      </c>
      <c r="R436" s="189">
        <f t="shared" si="176"/>
        <v>1.0009999999999999</v>
      </c>
      <c r="S436" s="30">
        <f t="shared" si="177"/>
        <v>0.65948097795470761</v>
      </c>
      <c r="T436" s="140">
        <f t="shared" si="178"/>
        <v>0.46967211049688701</v>
      </c>
      <c r="U436" s="140">
        <f t="shared" si="179"/>
        <v>0.3865963953542651</v>
      </c>
      <c r="V436" s="140">
        <f t="shared" si="180"/>
        <v>0.65948097795470761</v>
      </c>
      <c r="W436" s="353">
        <f t="shared" si="188"/>
        <v>-182873809.19999996</v>
      </c>
      <c r="X436" s="353">
        <f t="shared" si="189"/>
        <v>-241309228.19999987</v>
      </c>
      <c r="Y436" s="353">
        <f t="shared" si="190"/>
        <v>-1145658.4399999997</v>
      </c>
      <c r="Z436" s="30">
        <f t="shared" si="181"/>
        <v>28.440035681882573</v>
      </c>
      <c r="AA436" s="358">
        <f t="shared" si="182"/>
        <v>30.118498366324271</v>
      </c>
      <c r="AB436" s="358">
        <f t="shared" si="183"/>
        <v>43.026192962031011</v>
      </c>
      <c r="AC436" s="358">
        <f t="shared" si="184"/>
        <v>108.82236575264209</v>
      </c>
      <c r="AD436" s="358">
        <f t="shared" si="185"/>
        <v>107.69656357112247</v>
      </c>
      <c r="AE436" s="358">
        <f t="shared" si="186"/>
        <v>152.71373500399889</v>
      </c>
      <c r="AF436" s="140">
        <f t="shared" si="191"/>
        <v>0.65948097795470761</v>
      </c>
      <c r="AG436" s="140">
        <f t="shared" si="196"/>
        <v>79.895748122213419</v>
      </c>
      <c r="AH436" s="140">
        <f t="shared" si="196"/>
        <v>83.784873859928737</v>
      </c>
      <c r="AI436" s="140">
        <f t="shared" si="196"/>
        <v>94.630045020583793</v>
      </c>
      <c r="AJ436" s="361">
        <f t="shared" si="197"/>
        <v>106.65791468152628</v>
      </c>
      <c r="AK436" s="380" t="str">
        <f t="shared" si="192"/>
        <v>Item(1040101001,3020064)
Item(1040302001,3097408)
Item(1040410001,17560)</v>
      </c>
      <c r="AL436" s="359"/>
    </row>
    <row r="437" spans="2:38" x14ac:dyDescent="0.3">
      <c r="B437" s="5">
        <f t="shared" si="198"/>
        <v>290</v>
      </c>
      <c r="C437" s="5">
        <v>2</v>
      </c>
      <c r="D437" s="5">
        <f>VLOOKUP(B437,'DB-캐릭터별 스테이지 매칭'!$E$3:$F$302,2,0)</f>
        <v>1606</v>
      </c>
      <c r="E437" s="5">
        <f>VLOOKUP(D437,'DB-방치 재화'!$B$3:$I$1698,5,0)</f>
        <v>1167</v>
      </c>
      <c r="F437" s="5">
        <f>VLOOKUP(D437,'DB-방치 재화'!$B$3:$I$1698,6,0)</f>
        <v>1556</v>
      </c>
      <c r="G437" s="355">
        <f>VLOOKUP(D437,'DB-방치 재화'!$B$3:$I$1698,7,0)</f>
        <v>5.2097222222222221</v>
      </c>
      <c r="H437" s="5">
        <f>INT(VLOOKUP(B437,'주요 재화 수급처 관리'!$C$269:$Q$329,15,0))</f>
        <v>6430154</v>
      </c>
      <c r="I437" s="5">
        <f>INT(VLOOKUP(B437,'주요 재화 수급처 관리'!$C$331:$Q$630,15,0))</f>
        <v>8011994</v>
      </c>
      <c r="J437" s="5">
        <f>INT(VLOOKUP(B437,'주요 재화 수급처 관리'!$C$632:$Q$931,15,0))</f>
        <v>26627</v>
      </c>
      <c r="K437" s="356">
        <f t="shared" si="193"/>
        <v>3020064</v>
      </c>
      <c r="L437" s="5">
        <f t="shared" si="173"/>
        <v>1</v>
      </c>
      <c r="M437" s="140">
        <f t="shared" si="187"/>
        <v>0.46967211049688701</v>
      </c>
      <c r="N437" s="357">
        <f t="shared" si="194"/>
        <v>3097408</v>
      </c>
      <c r="O437" s="189" t="str">
        <f t="shared" si="174"/>
        <v>1</v>
      </c>
      <c r="P437" s="140">
        <f t="shared" si="175"/>
        <v>0.3865963953542651</v>
      </c>
      <c r="Q437" s="357">
        <f t="shared" si="195"/>
        <v>17560</v>
      </c>
      <c r="R437" s="189" t="str">
        <f t="shared" si="176"/>
        <v>1</v>
      </c>
      <c r="S437" s="30">
        <f t="shared" si="177"/>
        <v>0.65948097795470761</v>
      </c>
      <c r="T437" s="140">
        <f t="shared" si="178"/>
        <v>0.46967211049688701</v>
      </c>
      <c r="U437" s="140">
        <f t="shared" si="179"/>
        <v>0.3865963953542651</v>
      </c>
      <c r="V437" s="140">
        <f t="shared" si="180"/>
        <v>0.65948097795470761</v>
      </c>
      <c r="W437" s="353">
        <f t="shared" si="188"/>
        <v>-184607842.39999995</v>
      </c>
      <c r="X437" s="353">
        <f t="shared" si="189"/>
        <v>-242804237.39999986</v>
      </c>
      <c r="Y437" s="353">
        <f t="shared" si="190"/>
        <v>-1157893.0399999998</v>
      </c>
      <c r="Z437" s="30">
        <f t="shared" si="181"/>
        <v>28.709707792379458</v>
      </c>
      <c r="AA437" s="358">
        <f t="shared" si="182"/>
        <v>30.305094761678536</v>
      </c>
      <c r="AB437" s="358">
        <f t="shared" si="183"/>
        <v>43.485673939985723</v>
      </c>
      <c r="AC437" s="358">
        <f t="shared" si="184"/>
        <v>109.85423355231835</v>
      </c>
      <c r="AD437" s="358">
        <f t="shared" si="185"/>
        <v>108.36378775706933</v>
      </c>
      <c r="AE437" s="358">
        <f t="shared" si="186"/>
        <v>154.34458011197012</v>
      </c>
      <c r="AF437" s="140">
        <f t="shared" si="191"/>
        <v>0.65948097795470761</v>
      </c>
      <c r="AG437" s="140">
        <f t="shared" si="196"/>
        <v>80.365420232710306</v>
      </c>
      <c r="AH437" s="140">
        <f t="shared" si="196"/>
        <v>84.171470255282998</v>
      </c>
      <c r="AI437" s="140">
        <f t="shared" si="196"/>
        <v>95.289525998538494</v>
      </c>
      <c r="AJ437" s="361">
        <f t="shared" si="197"/>
        <v>107.31739565948098</v>
      </c>
      <c r="AK437" s="380" t="str">
        <f t="shared" si="192"/>
        <v>Item(1040101001,3020064)
Item(1040302001,3097408)
Item(1040410001,17560)</v>
      </c>
      <c r="AL437" s="359"/>
    </row>
    <row r="438" spans="2:38" x14ac:dyDescent="0.3">
      <c r="B438" s="5">
        <f t="shared" si="198"/>
        <v>290</v>
      </c>
      <c r="C438" s="5">
        <v>3</v>
      </c>
      <c r="D438" s="5">
        <f>VLOOKUP(B438,'DB-캐릭터별 스테이지 매칭'!$E$3:$F$302,2,0)</f>
        <v>1606</v>
      </c>
      <c r="E438" s="5">
        <f>VLOOKUP(D438,'DB-방치 재화'!$B$3:$I$1698,5,0)</f>
        <v>1167</v>
      </c>
      <c r="F438" s="5">
        <f>VLOOKUP(D438,'DB-방치 재화'!$B$3:$I$1698,6,0)</f>
        <v>1556</v>
      </c>
      <c r="G438" s="355">
        <f>VLOOKUP(D438,'DB-방치 재화'!$B$3:$I$1698,7,0)</f>
        <v>5.2097222222222221</v>
      </c>
      <c r="H438" s="5">
        <f>INT(VLOOKUP(B438,'주요 재화 수급처 관리'!$C$269:$Q$329,15,0))</f>
        <v>6430154</v>
      </c>
      <c r="I438" s="5">
        <f>INT(VLOOKUP(B438,'주요 재화 수급처 관리'!$C$331:$Q$630,15,0))</f>
        <v>8011994</v>
      </c>
      <c r="J438" s="5">
        <f>INT(VLOOKUP(B438,'주요 재화 수급처 관리'!$C$632:$Q$931,15,0))</f>
        <v>26627</v>
      </c>
      <c r="K438" s="356">
        <f t="shared" si="193"/>
        <v>3020064</v>
      </c>
      <c r="L438" s="5">
        <f t="shared" si="173"/>
        <v>1</v>
      </c>
      <c r="M438" s="140">
        <f t="shared" si="187"/>
        <v>0.46967211049688701</v>
      </c>
      <c r="N438" s="357">
        <f t="shared" si="194"/>
        <v>3097408</v>
      </c>
      <c r="O438" s="189" t="str">
        <f t="shared" si="174"/>
        <v>1</v>
      </c>
      <c r="P438" s="140">
        <f t="shared" si="175"/>
        <v>0.3865963953542651</v>
      </c>
      <c r="Q438" s="357">
        <f t="shared" si="195"/>
        <v>17560</v>
      </c>
      <c r="R438" s="189" t="str">
        <f t="shared" si="176"/>
        <v>1</v>
      </c>
      <c r="S438" s="30">
        <f t="shared" si="177"/>
        <v>0.65948097795470761</v>
      </c>
      <c r="T438" s="140">
        <f t="shared" si="178"/>
        <v>0.46967211049688701</v>
      </c>
      <c r="U438" s="140">
        <f t="shared" si="179"/>
        <v>0.3865963953542651</v>
      </c>
      <c r="V438" s="140">
        <f t="shared" si="180"/>
        <v>0.65948097795470761</v>
      </c>
      <c r="W438" s="353">
        <f t="shared" si="188"/>
        <v>-186341875.59999993</v>
      </c>
      <c r="X438" s="353">
        <f t="shared" si="189"/>
        <v>-244299246.59999985</v>
      </c>
      <c r="Y438" s="353">
        <f t="shared" si="190"/>
        <v>-1170127.6399999999</v>
      </c>
      <c r="Z438" s="30">
        <f t="shared" si="181"/>
        <v>28.979379902876342</v>
      </c>
      <c r="AA438" s="358">
        <f t="shared" si="182"/>
        <v>30.4916911570328</v>
      </c>
      <c r="AB438" s="358">
        <f t="shared" si="183"/>
        <v>43.945154917940435</v>
      </c>
      <c r="AC438" s="358">
        <f t="shared" si="184"/>
        <v>110.88610135199464</v>
      </c>
      <c r="AD438" s="358">
        <f t="shared" si="185"/>
        <v>109.03101194301621</v>
      </c>
      <c r="AE438" s="358">
        <f t="shared" si="186"/>
        <v>155.97542521994134</v>
      </c>
      <c r="AF438" s="140">
        <f t="shared" si="191"/>
        <v>0.65948097795470761</v>
      </c>
      <c r="AG438" s="140">
        <f t="shared" si="196"/>
        <v>80.835092343207194</v>
      </c>
      <c r="AH438" s="140">
        <f t="shared" si="196"/>
        <v>84.558066650637258</v>
      </c>
      <c r="AI438" s="140">
        <f t="shared" si="196"/>
        <v>95.949006976493195</v>
      </c>
      <c r="AJ438" s="361">
        <f t="shared" si="197"/>
        <v>107.97687663743568</v>
      </c>
      <c r="AK438" s="380" t="str">
        <f t="shared" si="192"/>
        <v>Item(1040101001,3020064)
Item(1040302001,3097408)
Item(1040410001,17560)</v>
      </c>
      <c r="AL438" s="359"/>
    </row>
    <row r="439" spans="2:38" x14ac:dyDescent="0.3">
      <c r="B439" s="5">
        <f t="shared" si="198"/>
        <v>290</v>
      </c>
      <c r="C439" s="5">
        <v>4</v>
      </c>
      <c r="D439" s="5">
        <f>VLOOKUP(B439,'DB-캐릭터별 스테이지 매칭'!$E$3:$F$302,2,0)</f>
        <v>1606</v>
      </c>
      <c r="E439" s="5">
        <f>VLOOKUP(D439,'DB-방치 재화'!$B$3:$I$1698,5,0)</f>
        <v>1167</v>
      </c>
      <c r="F439" s="5">
        <f>VLOOKUP(D439,'DB-방치 재화'!$B$3:$I$1698,6,0)</f>
        <v>1556</v>
      </c>
      <c r="G439" s="355">
        <f>VLOOKUP(D439,'DB-방치 재화'!$B$3:$I$1698,7,0)</f>
        <v>5.2097222222222221</v>
      </c>
      <c r="H439" s="5">
        <f>INT(VLOOKUP(B439,'주요 재화 수급처 관리'!$C$269:$Q$329,15,0))</f>
        <v>6430154</v>
      </c>
      <c r="I439" s="5">
        <f>INT(VLOOKUP(B439,'주요 재화 수급처 관리'!$C$331:$Q$630,15,0))</f>
        <v>8011994</v>
      </c>
      <c r="J439" s="5">
        <f>INT(VLOOKUP(B439,'주요 재화 수급처 관리'!$C$632:$Q$931,15,0))</f>
        <v>26627</v>
      </c>
      <c r="K439" s="356">
        <f t="shared" si="193"/>
        <v>3020064</v>
      </c>
      <c r="L439" s="5">
        <f t="shared" si="173"/>
        <v>1</v>
      </c>
      <c r="M439" s="140">
        <f t="shared" si="187"/>
        <v>0.46967211049688701</v>
      </c>
      <c r="N439" s="357">
        <f t="shared" si="194"/>
        <v>3097408</v>
      </c>
      <c r="O439" s="189" t="str">
        <f t="shared" si="174"/>
        <v>1</v>
      </c>
      <c r="P439" s="140">
        <f t="shared" si="175"/>
        <v>0.3865963953542651</v>
      </c>
      <c r="Q439" s="357">
        <f t="shared" si="195"/>
        <v>17560</v>
      </c>
      <c r="R439" s="189" t="str">
        <f t="shared" si="176"/>
        <v>1</v>
      </c>
      <c r="S439" s="30">
        <f t="shared" si="177"/>
        <v>0.65948097795470761</v>
      </c>
      <c r="T439" s="140">
        <f t="shared" si="178"/>
        <v>0.46967211049688701</v>
      </c>
      <c r="U439" s="140">
        <f t="shared" si="179"/>
        <v>0.3865963953542651</v>
      </c>
      <c r="V439" s="140">
        <f t="shared" si="180"/>
        <v>0.65948097795470761</v>
      </c>
      <c r="W439" s="353">
        <f t="shared" si="188"/>
        <v>-188075908.79999992</v>
      </c>
      <c r="X439" s="353">
        <f t="shared" si="189"/>
        <v>-245794255.79999983</v>
      </c>
      <c r="Y439" s="353">
        <f t="shared" si="190"/>
        <v>-1182362.24</v>
      </c>
      <c r="Z439" s="30">
        <f t="shared" si="181"/>
        <v>29.24905201337323</v>
      </c>
      <c r="AA439" s="358">
        <f t="shared" si="182"/>
        <v>30.678287552387062</v>
      </c>
      <c r="AB439" s="358">
        <f t="shared" si="183"/>
        <v>44.40463589589514</v>
      </c>
      <c r="AC439" s="358">
        <f t="shared" si="184"/>
        <v>111.9179691516709</v>
      </c>
      <c r="AD439" s="358">
        <f t="shared" si="185"/>
        <v>109.69823612896307</v>
      </c>
      <c r="AE439" s="358">
        <f t="shared" si="186"/>
        <v>157.60627032791257</v>
      </c>
      <c r="AF439" s="140">
        <f t="shared" si="191"/>
        <v>0.65948097795470761</v>
      </c>
      <c r="AG439" s="140">
        <f t="shared" si="196"/>
        <v>81.304764453704081</v>
      </c>
      <c r="AH439" s="140">
        <f t="shared" si="196"/>
        <v>84.944663045991518</v>
      </c>
      <c r="AI439" s="140">
        <f t="shared" si="196"/>
        <v>96.608487954447895</v>
      </c>
      <c r="AJ439" s="361">
        <f t="shared" si="197"/>
        <v>108.63635761539038</v>
      </c>
      <c r="AK439" s="380" t="str">
        <f t="shared" si="192"/>
        <v>Item(1040101001,3020064)
Item(1040302001,3097408)
Item(1040410001,17560)</v>
      </c>
      <c r="AL439" s="359"/>
    </row>
    <row r="440" spans="2:38" x14ac:dyDescent="0.3">
      <c r="B440" s="5">
        <f t="shared" si="198"/>
        <v>290</v>
      </c>
      <c r="C440" s="5">
        <v>5</v>
      </c>
      <c r="D440" s="5">
        <f>VLOOKUP(B440,'DB-캐릭터별 스테이지 매칭'!$E$3:$F$302,2,0)</f>
        <v>1606</v>
      </c>
      <c r="E440" s="5">
        <f>VLOOKUP(D440,'DB-방치 재화'!$B$3:$I$1698,5,0)</f>
        <v>1167</v>
      </c>
      <c r="F440" s="5">
        <f>VLOOKUP(D440,'DB-방치 재화'!$B$3:$I$1698,6,0)</f>
        <v>1556</v>
      </c>
      <c r="G440" s="355">
        <f>VLOOKUP(D440,'DB-방치 재화'!$B$3:$I$1698,7,0)</f>
        <v>5.2097222222222221</v>
      </c>
      <c r="H440" s="5">
        <f>INT(VLOOKUP(B440,'주요 재화 수급처 관리'!$C$269:$Q$329,15,0))</f>
        <v>6430154</v>
      </c>
      <c r="I440" s="5">
        <f>INT(VLOOKUP(B440,'주요 재화 수급처 관리'!$C$331:$Q$630,15,0))</f>
        <v>8011994</v>
      </c>
      <c r="J440" s="5">
        <f>INT(VLOOKUP(B440,'주요 재화 수급처 관리'!$C$632:$Q$931,15,0))</f>
        <v>26627</v>
      </c>
      <c r="K440" s="356">
        <f t="shared" si="193"/>
        <v>3020064</v>
      </c>
      <c r="L440" s="5">
        <f t="shared" si="173"/>
        <v>1</v>
      </c>
      <c r="M440" s="140">
        <f t="shared" si="187"/>
        <v>0.46967211049688701</v>
      </c>
      <c r="N440" s="357">
        <f t="shared" si="194"/>
        <v>3097408</v>
      </c>
      <c r="O440" s="189" t="str">
        <f t="shared" si="174"/>
        <v>1</v>
      </c>
      <c r="P440" s="140">
        <f t="shared" si="175"/>
        <v>0.3865963953542651</v>
      </c>
      <c r="Q440" s="357">
        <f t="shared" si="195"/>
        <v>17560</v>
      </c>
      <c r="R440" s="189" t="str">
        <f t="shared" si="176"/>
        <v>1</v>
      </c>
      <c r="S440" s="30">
        <f t="shared" si="177"/>
        <v>0.65948097795470761</v>
      </c>
      <c r="T440" s="140">
        <f t="shared" si="178"/>
        <v>0.46967211049688701</v>
      </c>
      <c r="U440" s="140">
        <f t="shared" si="179"/>
        <v>0.3865963953542651</v>
      </c>
      <c r="V440" s="140">
        <f t="shared" si="180"/>
        <v>0.65948097795470761</v>
      </c>
      <c r="W440" s="353">
        <f t="shared" si="188"/>
        <v>-189809941.99999991</v>
      </c>
      <c r="X440" s="353">
        <f t="shared" si="189"/>
        <v>-247289264.99999982</v>
      </c>
      <c r="Y440" s="353">
        <f t="shared" si="190"/>
        <v>-1194596.8400000001</v>
      </c>
      <c r="Z440" s="30">
        <f t="shared" si="181"/>
        <v>29.518724123870115</v>
      </c>
      <c r="AA440" s="358">
        <f t="shared" si="182"/>
        <v>30.864883947741326</v>
      </c>
      <c r="AB440" s="358">
        <f t="shared" si="183"/>
        <v>44.864116873849852</v>
      </c>
      <c r="AC440" s="358">
        <f t="shared" si="184"/>
        <v>112.94983695134718</v>
      </c>
      <c r="AD440" s="358">
        <f t="shared" si="185"/>
        <v>110.36546031490994</v>
      </c>
      <c r="AE440" s="358">
        <f t="shared" si="186"/>
        <v>159.23711543588377</v>
      </c>
      <c r="AF440" s="140">
        <f t="shared" si="191"/>
        <v>0.65948097795470761</v>
      </c>
      <c r="AG440" s="140">
        <f t="shared" si="196"/>
        <v>81.774436564200968</v>
      </c>
      <c r="AH440" s="140">
        <f t="shared" si="196"/>
        <v>85.331259441345779</v>
      </c>
      <c r="AI440" s="140">
        <f t="shared" si="196"/>
        <v>97.267968932402596</v>
      </c>
      <c r="AJ440" s="361">
        <f t="shared" si="197"/>
        <v>109.29583859334508</v>
      </c>
      <c r="AK440" s="380" t="str">
        <f t="shared" si="192"/>
        <v>Item(1040101001,3020064)
Item(1040302001,3097408)
Item(1040410001,17560)</v>
      </c>
      <c r="AL440" s="359"/>
    </row>
    <row r="441" spans="2:38" x14ac:dyDescent="0.3">
      <c r="B441" s="5">
        <f t="shared" si="198"/>
        <v>291</v>
      </c>
      <c r="C441" s="5">
        <v>1</v>
      </c>
      <c r="D441" s="5">
        <f>VLOOKUP(B441,'DB-캐릭터별 스테이지 매칭'!$E$3:$F$302,2,0)</f>
        <v>1615</v>
      </c>
      <c r="E441" s="5">
        <f>VLOOKUP(D441,'DB-방치 재화'!$B$3:$I$1698,5,0)</f>
        <v>1173</v>
      </c>
      <c r="F441" s="5">
        <f>VLOOKUP(D441,'DB-방치 재화'!$B$3:$I$1698,6,0)</f>
        <v>1564</v>
      </c>
      <c r="G441" s="355">
        <f>VLOOKUP(D441,'DB-방치 재화'!$B$3:$I$1698,7,0)</f>
        <v>5.2277777777777779</v>
      </c>
      <c r="H441" s="5">
        <f>INT(VLOOKUP(B441,'주요 재화 수급처 관리'!$C$269:$Q$329,15,0))</f>
        <v>6459522</v>
      </c>
      <c r="I441" s="5">
        <f>INT(VLOOKUP(B441,'주요 재화 수급처 관리'!$C$331:$Q$630,15,0))</f>
        <v>8051151</v>
      </c>
      <c r="J441" s="5">
        <f>INT(VLOOKUP(B441,'주요 재화 수급처 관리'!$C$632:$Q$931,15,0))</f>
        <v>26713</v>
      </c>
      <c r="K441" s="356">
        <f t="shared" si="193"/>
        <v>3023085</v>
      </c>
      <c r="L441" s="5">
        <f t="shared" si="173"/>
        <v>1.0009999999999999</v>
      </c>
      <c r="M441" s="140">
        <f t="shared" si="187"/>
        <v>0.46800444367245747</v>
      </c>
      <c r="N441" s="357">
        <f t="shared" si="194"/>
        <v>3100506</v>
      </c>
      <c r="O441" s="189">
        <f t="shared" si="174"/>
        <v>1.0009999999999999</v>
      </c>
      <c r="P441" s="140">
        <f t="shared" si="175"/>
        <v>0.38510096258286547</v>
      </c>
      <c r="Q441" s="357">
        <f t="shared" si="195"/>
        <v>17578</v>
      </c>
      <c r="R441" s="189">
        <f t="shared" si="176"/>
        <v>1.0009999999999999</v>
      </c>
      <c r="S441" s="30">
        <f t="shared" si="177"/>
        <v>0.65803166997342122</v>
      </c>
      <c r="T441" s="140">
        <f t="shared" si="178"/>
        <v>0.46800444367245747</v>
      </c>
      <c r="U441" s="140">
        <f t="shared" si="179"/>
        <v>0.38510096258286547</v>
      </c>
      <c r="V441" s="140">
        <f t="shared" si="180"/>
        <v>0.65803166997342122</v>
      </c>
      <c r="W441" s="353">
        <f t="shared" si="188"/>
        <v>-191541122.5999999</v>
      </c>
      <c r="X441" s="353">
        <f t="shared" si="189"/>
        <v>-248779540.79999983</v>
      </c>
      <c r="Y441" s="353">
        <f t="shared" si="190"/>
        <v>-1206832.24</v>
      </c>
      <c r="Z441" s="30">
        <f t="shared" si="181"/>
        <v>29.652522678922669</v>
      </c>
      <c r="AA441" s="358">
        <f t="shared" si="182"/>
        <v>30.899872676589947</v>
      </c>
      <c r="AB441" s="358">
        <f t="shared" si="183"/>
        <v>45.177712724141806</v>
      </c>
      <c r="AC441" s="358">
        <f t="shared" si="184"/>
        <v>113.39698931988249</v>
      </c>
      <c r="AD441" s="358">
        <f t="shared" si="185"/>
        <v>110.46264066496157</v>
      </c>
      <c r="AE441" s="358">
        <f t="shared" si="186"/>
        <v>160.31246546227419</v>
      </c>
      <c r="AF441" s="140">
        <f t="shared" si="191"/>
        <v>0.65803166997342122</v>
      </c>
      <c r="AG441" s="140">
        <f t="shared" si="196"/>
        <v>82.242441007873424</v>
      </c>
      <c r="AH441" s="140">
        <f t="shared" si="196"/>
        <v>85.716360403928647</v>
      </c>
      <c r="AI441" s="140">
        <f t="shared" si="196"/>
        <v>97.926000602376021</v>
      </c>
      <c r="AJ441" s="361">
        <f t="shared" si="197"/>
        <v>109.95387026331851</v>
      </c>
      <c r="AK441" s="380" t="str">
        <f t="shared" si="192"/>
        <v>Item(1040101001,3023085)
Item(1040302001,3100506)
Item(1040410001,17578)</v>
      </c>
      <c r="AL441" s="359"/>
    </row>
    <row r="442" spans="2:38" x14ac:dyDescent="0.3">
      <c r="B442" s="5">
        <f t="shared" si="198"/>
        <v>291</v>
      </c>
      <c r="C442" s="5">
        <v>2</v>
      </c>
      <c r="D442" s="5">
        <f>VLOOKUP(B442,'DB-캐릭터별 스테이지 매칭'!$E$3:$F$302,2,0)</f>
        <v>1615</v>
      </c>
      <c r="E442" s="5">
        <f>VLOOKUP(D442,'DB-방치 재화'!$B$3:$I$1698,5,0)</f>
        <v>1173</v>
      </c>
      <c r="F442" s="5">
        <f>VLOOKUP(D442,'DB-방치 재화'!$B$3:$I$1698,6,0)</f>
        <v>1564</v>
      </c>
      <c r="G442" s="355">
        <f>VLOOKUP(D442,'DB-방치 재화'!$B$3:$I$1698,7,0)</f>
        <v>5.2277777777777779</v>
      </c>
      <c r="H442" s="5">
        <f>INT(VLOOKUP(B442,'주요 재화 수급처 관리'!$C$269:$Q$329,15,0))</f>
        <v>6459522</v>
      </c>
      <c r="I442" s="5">
        <f>INT(VLOOKUP(B442,'주요 재화 수급처 관리'!$C$331:$Q$630,15,0))</f>
        <v>8051151</v>
      </c>
      <c r="J442" s="5">
        <f>INT(VLOOKUP(B442,'주요 재화 수급처 관리'!$C$632:$Q$931,15,0))</f>
        <v>26713</v>
      </c>
      <c r="K442" s="356">
        <f t="shared" si="193"/>
        <v>3023085</v>
      </c>
      <c r="L442" s="5">
        <f t="shared" si="173"/>
        <v>1</v>
      </c>
      <c r="M442" s="140">
        <f t="shared" si="187"/>
        <v>0.46800444367245747</v>
      </c>
      <c r="N442" s="357">
        <f t="shared" si="194"/>
        <v>3100506</v>
      </c>
      <c r="O442" s="189" t="str">
        <f t="shared" si="174"/>
        <v>1</v>
      </c>
      <c r="P442" s="140">
        <f t="shared" si="175"/>
        <v>0.38510096258286547</v>
      </c>
      <c r="Q442" s="357">
        <f t="shared" si="195"/>
        <v>17578</v>
      </c>
      <c r="R442" s="189" t="str">
        <f t="shared" si="176"/>
        <v>1</v>
      </c>
      <c r="S442" s="30">
        <f t="shared" si="177"/>
        <v>0.65803166997342122</v>
      </c>
      <c r="T442" s="140">
        <f t="shared" si="178"/>
        <v>0.46800444367245747</v>
      </c>
      <c r="U442" s="140">
        <f t="shared" si="179"/>
        <v>0.38510096258286547</v>
      </c>
      <c r="V442" s="140">
        <f t="shared" si="180"/>
        <v>0.65803166997342122</v>
      </c>
      <c r="W442" s="353">
        <f t="shared" si="188"/>
        <v>-193272303.1999999</v>
      </c>
      <c r="X442" s="353">
        <f t="shared" si="189"/>
        <v>-250269816.59999985</v>
      </c>
      <c r="Y442" s="353">
        <f t="shared" si="190"/>
        <v>-1219067.6399999999</v>
      </c>
      <c r="Z442" s="30">
        <f t="shared" si="181"/>
        <v>29.920527122595125</v>
      </c>
      <c r="AA442" s="358">
        <f t="shared" si="182"/>
        <v>31.084973639172816</v>
      </c>
      <c r="AB442" s="358">
        <f t="shared" si="183"/>
        <v>45.635744394115221</v>
      </c>
      <c r="AC442" s="358">
        <f t="shared" si="184"/>
        <v>114.42189021502314</v>
      </c>
      <c r="AD442" s="358">
        <f t="shared" si="185"/>
        <v>111.1243502237851</v>
      </c>
      <c r="AE442" s="358">
        <f t="shared" si="186"/>
        <v>161.93778427205098</v>
      </c>
      <c r="AF442" s="140">
        <f t="shared" si="191"/>
        <v>0.65803166997342122</v>
      </c>
      <c r="AG442" s="140">
        <f t="shared" si="196"/>
        <v>82.71044545154588</v>
      </c>
      <c r="AH442" s="140">
        <f t="shared" si="196"/>
        <v>86.101461366511515</v>
      </c>
      <c r="AI442" s="140">
        <f t="shared" si="196"/>
        <v>98.584032272349447</v>
      </c>
      <c r="AJ442" s="361">
        <f t="shared" si="197"/>
        <v>110.61190193329193</v>
      </c>
      <c r="AK442" s="380" t="str">
        <f t="shared" si="192"/>
        <v>Item(1040101001,3023085)
Item(1040302001,3100506)
Item(1040410001,17578)</v>
      </c>
      <c r="AL442" s="359"/>
    </row>
    <row r="443" spans="2:38" x14ac:dyDescent="0.3">
      <c r="B443" s="5">
        <f t="shared" si="198"/>
        <v>291</v>
      </c>
      <c r="C443" s="5">
        <v>3</v>
      </c>
      <c r="D443" s="5">
        <f>VLOOKUP(B443,'DB-캐릭터별 스테이지 매칭'!$E$3:$F$302,2,0)</f>
        <v>1615</v>
      </c>
      <c r="E443" s="5">
        <f>VLOOKUP(D443,'DB-방치 재화'!$B$3:$I$1698,5,0)</f>
        <v>1173</v>
      </c>
      <c r="F443" s="5">
        <f>VLOOKUP(D443,'DB-방치 재화'!$B$3:$I$1698,6,0)</f>
        <v>1564</v>
      </c>
      <c r="G443" s="355">
        <f>VLOOKUP(D443,'DB-방치 재화'!$B$3:$I$1698,7,0)</f>
        <v>5.2277777777777779</v>
      </c>
      <c r="H443" s="5">
        <f>INT(VLOOKUP(B443,'주요 재화 수급처 관리'!$C$269:$Q$329,15,0))</f>
        <v>6459522</v>
      </c>
      <c r="I443" s="5">
        <f>INT(VLOOKUP(B443,'주요 재화 수급처 관리'!$C$331:$Q$630,15,0))</f>
        <v>8051151</v>
      </c>
      <c r="J443" s="5">
        <f>INT(VLOOKUP(B443,'주요 재화 수급처 관리'!$C$632:$Q$931,15,0))</f>
        <v>26713</v>
      </c>
      <c r="K443" s="356">
        <f t="shared" si="193"/>
        <v>3023085</v>
      </c>
      <c r="L443" s="5">
        <f t="shared" si="173"/>
        <v>1</v>
      </c>
      <c r="M443" s="140">
        <f t="shared" si="187"/>
        <v>0.46800444367245747</v>
      </c>
      <c r="N443" s="357">
        <f t="shared" si="194"/>
        <v>3100506</v>
      </c>
      <c r="O443" s="189" t="str">
        <f t="shared" si="174"/>
        <v>1</v>
      </c>
      <c r="P443" s="140">
        <f t="shared" si="175"/>
        <v>0.38510096258286547</v>
      </c>
      <c r="Q443" s="357">
        <f t="shared" si="195"/>
        <v>17578</v>
      </c>
      <c r="R443" s="189" t="str">
        <f t="shared" si="176"/>
        <v>1</v>
      </c>
      <c r="S443" s="30">
        <f t="shared" si="177"/>
        <v>0.65803166997342122</v>
      </c>
      <c r="T443" s="140">
        <f t="shared" si="178"/>
        <v>0.46800444367245747</v>
      </c>
      <c r="U443" s="140">
        <f t="shared" si="179"/>
        <v>0.38510096258286547</v>
      </c>
      <c r="V443" s="140">
        <f t="shared" si="180"/>
        <v>0.65803166997342122</v>
      </c>
      <c r="W443" s="353">
        <f t="shared" si="188"/>
        <v>-195003483.79999989</v>
      </c>
      <c r="X443" s="353">
        <f t="shared" si="189"/>
        <v>-251760092.39999986</v>
      </c>
      <c r="Y443" s="353">
        <f t="shared" si="190"/>
        <v>-1231303.0399999998</v>
      </c>
      <c r="Z443" s="30">
        <f t="shared" si="181"/>
        <v>30.188531566267581</v>
      </c>
      <c r="AA443" s="358">
        <f t="shared" si="182"/>
        <v>31.270074601755681</v>
      </c>
      <c r="AB443" s="358">
        <f t="shared" si="183"/>
        <v>46.093776064088637</v>
      </c>
      <c r="AC443" s="358">
        <f t="shared" si="184"/>
        <v>115.4467911101638</v>
      </c>
      <c r="AD443" s="358">
        <f t="shared" si="185"/>
        <v>111.78605978260863</v>
      </c>
      <c r="AE443" s="358">
        <f t="shared" si="186"/>
        <v>163.56310308182782</v>
      </c>
      <c r="AF443" s="140">
        <f t="shared" si="191"/>
        <v>0.65803166997342122</v>
      </c>
      <c r="AG443" s="140">
        <f t="shared" si="196"/>
        <v>83.178449895218336</v>
      </c>
      <c r="AH443" s="140">
        <f t="shared" si="196"/>
        <v>86.486562329094383</v>
      </c>
      <c r="AI443" s="140">
        <f t="shared" si="196"/>
        <v>99.242063942322872</v>
      </c>
      <c r="AJ443" s="361">
        <f t="shared" si="197"/>
        <v>111.26993360326536</v>
      </c>
      <c r="AK443" s="380" t="str">
        <f t="shared" si="192"/>
        <v>Item(1040101001,3023085)
Item(1040302001,3100506)
Item(1040410001,17578)</v>
      </c>
      <c r="AL443" s="359"/>
    </row>
    <row r="444" spans="2:38" x14ac:dyDescent="0.3">
      <c r="B444" s="5">
        <f t="shared" si="198"/>
        <v>291</v>
      </c>
      <c r="C444" s="5">
        <v>4</v>
      </c>
      <c r="D444" s="5">
        <f>VLOOKUP(B444,'DB-캐릭터별 스테이지 매칭'!$E$3:$F$302,2,0)</f>
        <v>1615</v>
      </c>
      <c r="E444" s="5">
        <f>VLOOKUP(D444,'DB-방치 재화'!$B$3:$I$1698,5,0)</f>
        <v>1173</v>
      </c>
      <c r="F444" s="5">
        <f>VLOOKUP(D444,'DB-방치 재화'!$B$3:$I$1698,6,0)</f>
        <v>1564</v>
      </c>
      <c r="G444" s="355">
        <f>VLOOKUP(D444,'DB-방치 재화'!$B$3:$I$1698,7,0)</f>
        <v>5.2277777777777779</v>
      </c>
      <c r="H444" s="5">
        <f>INT(VLOOKUP(B444,'주요 재화 수급처 관리'!$C$269:$Q$329,15,0))</f>
        <v>6459522</v>
      </c>
      <c r="I444" s="5">
        <f>INT(VLOOKUP(B444,'주요 재화 수급처 관리'!$C$331:$Q$630,15,0))</f>
        <v>8051151</v>
      </c>
      <c r="J444" s="5">
        <f>INT(VLOOKUP(B444,'주요 재화 수급처 관리'!$C$632:$Q$931,15,0))</f>
        <v>26713</v>
      </c>
      <c r="K444" s="356">
        <f t="shared" si="193"/>
        <v>3023085</v>
      </c>
      <c r="L444" s="5">
        <f t="shared" si="173"/>
        <v>1</v>
      </c>
      <c r="M444" s="140">
        <f t="shared" si="187"/>
        <v>0.46800444367245747</v>
      </c>
      <c r="N444" s="357">
        <f t="shared" si="194"/>
        <v>3100506</v>
      </c>
      <c r="O444" s="189" t="str">
        <f t="shared" si="174"/>
        <v>1</v>
      </c>
      <c r="P444" s="140">
        <f t="shared" si="175"/>
        <v>0.38510096258286547</v>
      </c>
      <c r="Q444" s="357">
        <f t="shared" si="195"/>
        <v>17578</v>
      </c>
      <c r="R444" s="189" t="str">
        <f t="shared" si="176"/>
        <v>1</v>
      </c>
      <c r="S444" s="30">
        <f t="shared" si="177"/>
        <v>0.65803166997342122</v>
      </c>
      <c r="T444" s="140">
        <f t="shared" si="178"/>
        <v>0.46800444367245747</v>
      </c>
      <c r="U444" s="140">
        <f t="shared" si="179"/>
        <v>0.38510096258286547</v>
      </c>
      <c r="V444" s="140">
        <f t="shared" si="180"/>
        <v>0.65803166997342122</v>
      </c>
      <c r="W444" s="353">
        <f t="shared" si="188"/>
        <v>-196734664.39999989</v>
      </c>
      <c r="X444" s="353">
        <f t="shared" si="189"/>
        <v>-253250368.19999987</v>
      </c>
      <c r="Y444" s="353">
        <f t="shared" si="190"/>
        <v>-1243538.4399999997</v>
      </c>
      <c r="Z444" s="30">
        <f t="shared" si="181"/>
        <v>30.456536009940038</v>
      </c>
      <c r="AA444" s="358">
        <f t="shared" si="182"/>
        <v>31.45517556433855</v>
      </c>
      <c r="AB444" s="358">
        <f t="shared" si="183"/>
        <v>46.551807734062059</v>
      </c>
      <c r="AC444" s="358">
        <f t="shared" si="184"/>
        <v>116.47169200530448</v>
      </c>
      <c r="AD444" s="358">
        <f t="shared" si="185"/>
        <v>112.44776934143216</v>
      </c>
      <c r="AE444" s="358">
        <f t="shared" si="186"/>
        <v>165.18842189160463</v>
      </c>
      <c r="AF444" s="140">
        <f t="shared" si="191"/>
        <v>0.65803166997342122</v>
      </c>
      <c r="AG444" s="140">
        <f t="shared" si="196"/>
        <v>83.646454338890791</v>
      </c>
      <c r="AH444" s="140">
        <f t="shared" si="196"/>
        <v>86.871663291677251</v>
      </c>
      <c r="AI444" s="140">
        <f t="shared" si="196"/>
        <v>99.900095612296298</v>
      </c>
      <c r="AJ444" s="361">
        <f t="shared" si="197"/>
        <v>111.92796527323878</v>
      </c>
      <c r="AK444" s="380" t="str">
        <f t="shared" si="192"/>
        <v>Item(1040101001,3023085)
Item(1040302001,3100506)
Item(1040410001,17578)</v>
      </c>
      <c r="AL444" s="359"/>
    </row>
    <row r="445" spans="2:38" x14ac:dyDescent="0.3">
      <c r="B445" s="5">
        <f t="shared" si="198"/>
        <v>291</v>
      </c>
      <c r="C445" s="5">
        <v>5</v>
      </c>
      <c r="D445" s="5">
        <f>VLOOKUP(B445,'DB-캐릭터별 스테이지 매칭'!$E$3:$F$302,2,0)</f>
        <v>1615</v>
      </c>
      <c r="E445" s="5">
        <f>VLOOKUP(D445,'DB-방치 재화'!$B$3:$I$1698,5,0)</f>
        <v>1173</v>
      </c>
      <c r="F445" s="5">
        <f>VLOOKUP(D445,'DB-방치 재화'!$B$3:$I$1698,6,0)</f>
        <v>1564</v>
      </c>
      <c r="G445" s="355">
        <f>VLOOKUP(D445,'DB-방치 재화'!$B$3:$I$1698,7,0)</f>
        <v>5.2277777777777779</v>
      </c>
      <c r="H445" s="5">
        <f>INT(VLOOKUP(B445,'주요 재화 수급처 관리'!$C$269:$Q$329,15,0))</f>
        <v>6459522</v>
      </c>
      <c r="I445" s="5">
        <f>INT(VLOOKUP(B445,'주요 재화 수급처 관리'!$C$331:$Q$630,15,0))</f>
        <v>8051151</v>
      </c>
      <c r="J445" s="5">
        <f>INT(VLOOKUP(B445,'주요 재화 수급처 관리'!$C$632:$Q$931,15,0))</f>
        <v>26713</v>
      </c>
      <c r="K445" s="356">
        <f t="shared" si="193"/>
        <v>3023085</v>
      </c>
      <c r="L445" s="5">
        <f t="shared" si="173"/>
        <v>1</v>
      </c>
      <c r="M445" s="140">
        <f t="shared" si="187"/>
        <v>0.46800444367245747</v>
      </c>
      <c r="N445" s="357">
        <f t="shared" si="194"/>
        <v>3100506</v>
      </c>
      <c r="O445" s="189" t="str">
        <f t="shared" si="174"/>
        <v>1</v>
      </c>
      <c r="P445" s="140">
        <f t="shared" si="175"/>
        <v>0.38510096258286547</v>
      </c>
      <c r="Q445" s="357">
        <f t="shared" si="195"/>
        <v>17578</v>
      </c>
      <c r="R445" s="189" t="str">
        <f t="shared" si="176"/>
        <v>1</v>
      </c>
      <c r="S445" s="30">
        <f t="shared" si="177"/>
        <v>0.65803166997342122</v>
      </c>
      <c r="T445" s="140">
        <f t="shared" si="178"/>
        <v>0.46800444367245747</v>
      </c>
      <c r="U445" s="140">
        <f t="shared" si="179"/>
        <v>0.38510096258286547</v>
      </c>
      <c r="V445" s="140">
        <f t="shared" si="180"/>
        <v>0.65803166997342122</v>
      </c>
      <c r="W445" s="353">
        <f t="shared" si="188"/>
        <v>-198465844.99999988</v>
      </c>
      <c r="X445" s="353">
        <f t="shared" si="189"/>
        <v>-254740643.99999988</v>
      </c>
      <c r="Y445" s="353">
        <f t="shared" si="190"/>
        <v>-1255773.8399999996</v>
      </c>
      <c r="Z445" s="30">
        <f t="shared" si="181"/>
        <v>30.724540453612494</v>
      </c>
      <c r="AA445" s="358">
        <f t="shared" si="182"/>
        <v>31.640276526921415</v>
      </c>
      <c r="AB445" s="358">
        <f t="shared" si="183"/>
        <v>47.009839404035475</v>
      </c>
      <c r="AC445" s="358">
        <f t="shared" si="184"/>
        <v>117.49659290044512</v>
      </c>
      <c r="AD445" s="358">
        <f t="shared" si="185"/>
        <v>113.1094789002557</v>
      </c>
      <c r="AE445" s="358">
        <f t="shared" si="186"/>
        <v>166.81374070138145</v>
      </c>
      <c r="AF445" s="140">
        <f t="shared" si="191"/>
        <v>0.65803166997342122</v>
      </c>
      <c r="AG445" s="140">
        <f t="shared" si="196"/>
        <v>84.114458782563247</v>
      </c>
      <c r="AH445" s="140">
        <f t="shared" si="196"/>
        <v>87.256764254260119</v>
      </c>
      <c r="AI445" s="140">
        <f t="shared" si="196"/>
        <v>100.55812728226972</v>
      </c>
      <c r="AJ445" s="361">
        <f t="shared" si="197"/>
        <v>112.58599694321221</v>
      </c>
      <c r="AK445" s="380" t="str">
        <f t="shared" si="192"/>
        <v>Item(1040101001,3023085)
Item(1040302001,3100506)
Item(1040410001,17578)</v>
      </c>
      <c r="AL445" s="359"/>
    </row>
    <row r="446" spans="2:38" x14ac:dyDescent="0.3">
      <c r="B446" s="5">
        <f t="shared" si="198"/>
        <v>292</v>
      </c>
      <c r="C446" s="5">
        <v>1</v>
      </c>
      <c r="D446" s="5">
        <f>VLOOKUP(B446,'DB-캐릭터별 스테이지 매칭'!$E$3:$F$302,2,0)</f>
        <v>1624</v>
      </c>
      <c r="E446" s="5">
        <f>VLOOKUP(D446,'DB-방치 재화'!$B$3:$I$1698,5,0)</f>
        <v>1179</v>
      </c>
      <c r="F446" s="5">
        <f>VLOOKUP(D446,'DB-방치 재화'!$B$3:$I$1698,6,0)</f>
        <v>1572</v>
      </c>
      <c r="G446" s="355">
        <f>VLOOKUP(D446,'DB-방치 재화'!$B$3:$I$1698,7,0)</f>
        <v>5.2458333333333336</v>
      </c>
      <c r="H446" s="5">
        <f>INT(VLOOKUP(B446,'주요 재화 수급처 관리'!$C$269:$Q$329,15,0))</f>
        <v>6488890</v>
      </c>
      <c r="I446" s="5">
        <f>INT(VLOOKUP(B446,'주요 재화 수급처 관리'!$C$331:$Q$630,15,0))</f>
        <v>8090308</v>
      </c>
      <c r="J446" s="5">
        <f>INT(VLOOKUP(B446,'주요 재화 수급처 관리'!$C$632:$Q$931,15,0))</f>
        <v>26800</v>
      </c>
      <c r="K446" s="356">
        <f t="shared" si="193"/>
        <v>3026109</v>
      </c>
      <c r="L446" s="5">
        <f t="shared" si="173"/>
        <v>1.0009999999999999</v>
      </c>
      <c r="M446" s="140">
        <f t="shared" si="187"/>
        <v>0.46635233452870983</v>
      </c>
      <c r="N446" s="357">
        <f t="shared" si="194"/>
        <v>3103607</v>
      </c>
      <c r="O446" s="189">
        <f t="shared" si="174"/>
        <v>1.0009999999999999</v>
      </c>
      <c r="P446" s="140">
        <f t="shared" si="175"/>
        <v>0.3836203763812206</v>
      </c>
      <c r="Q446" s="357">
        <f t="shared" si="195"/>
        <v>17596</v>
      </c>
      <c r="R446" s="189">
        <f t="shared" si="176"/>
        <v>1.0009999999999999</v>
      </c>
      <c r="S446" s="30">
        <f t="shared" si="177"/>
        <v>0.65656716417910443</v>
      </c>
      <c r="T446" s="140">
        <f t="shared" si="178"/>
        <v>0.46635233452870983</v>
      </c>
      <c r="U446" s="140">
        <f t="shared" si="179"/>
        <v>0.3836203763812206</v>
      </c>
      <c r="V446" s="140">
        <f t="shared" si="180"/>
        <v>0.65656716417910443</v>
      </c>
      <c r="W446" s="353">
        <f t="shared" si="188"/>
        <v>-200194175.99999988</v>
      </c>
      <c r="X446" s="353">
        <f t="shared" si="189"/>
        <v>-256226189.39999989</v>
      </c>
      <c r="Y446" s="353">
        <f t="shared" si="190"/>
        <v>-1268009.8399999996</v>
      </c>
      <c r="Z446" s="30">
        <f t="shared" si="181"/>
        <v>30.851836908932018</v>
      </c>
      <c r="AA446" s="358">
        <f t="shared" si="182"/>
        <v>31.670758319707961</v>
      </c>
      <c r="AB446" s="358">
        <f t="shared" si="183"/>
        <v>47.313799999999986</v>
      </c>
      <c r="AC446" s="358">
        <f t="shared" si="184"/>
        <v>117.91665253039292</v>
      </c>
      <c r="AD446" s="358">
        <f t="shared" si="185"/>
        <v>113.19011052798976</v>
      </c>
      <c r="AE446" s="358">
        <f t="shared" si="186"/>
        <v>167.8593910510987</v>
      </c>
      <c r="AF446" s="140">
        <f t="shared" si="191"/>
        <v>0.65656716417910443</v>
      </c>
      <c r="AG446" s="140">
        <f t="shared" si="196"/>
        <v>84.580811117091955</v>
      </c>
      <c r="AH446" s="140">
        <f t="shared" si="196"/>
        <v>87.640384630641336</v>
      </c>
      <c r="AI446" s="140">
        <f t="shared" si="196"/>
        <v>101.21469444644883</v>
      </c>
      <c r="AJ446" s="361">
        <f t="shared" si="197"/>
        <v>113.24256410739132</v>
      </c>
      <c r="AK446" s="380" t="str">
        <f t="shared" si="192"/>
        <v>Item(1040101001,3026109)
Item(1040302001,3103607)
Item(1040410001,17596)</v>
      </c>
      <c r="AL446" s="359"/>
    </row>
    <row r="447" spans="2:38" x14ac:dyDescent="0.3">
      <c r="B447" s="5">
        <f t="shared" si="198"/>
        <v>292</v>
      </c>
      <c r="C447" s="5">
        <v>2</v>
      </c>
      <c r="D447" s="5">
        <f>VLOOKUP(B447,'DB-캐릭터별 스테이지 매칭'!$E$3:$F$302,2,0)</f>
        <v>1624</v>
      </c>
      <c r="E447" s="5">
        <f>VLOOKUP(D447,'DB-방치 재화'!$B$3:$I$1698,5,0)</f>
        <v>1179</v>
      </c>
      <c r="F447" s="5">
        <f>VLOOKUP(D447,'DB-방치 재화'!$B$3:$I$1698,6,0)</f>
        <v>1572</v>
      </c>
      <c r="G447" s="355">
        <f>VLOOKUP(D447,'DB-방치 재화'!$B$3:$I$1698,7,0)</f>
        <v>5.2458333333333336</v>
      </c>
      <c r="H447" s="5">
        <f>INT(VLOOKUP(B447,'주요 재화 수급처 관리'!$C$269:$Q$329,15,0))</f>
        <v>6488890</v>
      </c>
      <c r="I447" s="5">
        <f>INT(VLOOKUP(B447,'주요 재화 수급처 관리'!$C$331:$Q$630,15,0))</f>
        <v>8090308</v>
      </c>
      <c r="J447" s="5">
        <f>INT(VLOOKUP(B447,'주요 재화 수급처 관리'!$C$632:$Q$931,15,0))</f>
        <v>26800</v>
      </c>
      <c r="K447" s="356">
        <f t="shared" si="193"/>
        <v>3026109</v>
      </c>
      <c r="L447" s="5">
        <f t="shared" ref="L447:L490" si="199">IF(C447=1,VLOOKUP(B447,$AN$191:$AQ$250,2,0),1)</f>
        <v>1</v>
      </c>
      <c r="M447" s="140">
        <f t="shared" si="187"/>
        <v>0.46635233452870983</v>
      </c>
      <c r="N447" s="357">
        <f t="shared" si="194"/>
        <v>3103607</v>
      </c>
      <c r="O447" s="189" t="str">
        <f t="shared" ref="O447:O490" si="200">IF(C447=1,VLOOKUP(B447,$AN$191:$AQ$250,3,0),"1")</f>
        <v>1</v>
      </c>
      <c r="P447" s="140">
        <f t="shared" ref="P447:P490" si="201">N447/I447</f>
        <v>0.3836203763812206</v>
      </c>
      <c r="Q447" s="357">
        <f t="shared" si="195"/>
        <v>17596</v>
      </c>
      <c r="R447" s="189" t="str">
        <f t="shared" ref="R447:R490" si="202">IF(C447=1,VLOOKUP(B447,$AN$191:$AQ$250,4,0),"1")</f>
        <v>1</v>
      </c>
      <c r="S447" s="30">
        <f t="shared" ref="S447:S490" si="203">Q447/J447</f>
        <v>0.65656716417910443</v>
      </c>
      <c r="T447" s="140">
        <f t="shared" ref="T447:T490" si="204">K447/H447</f>
        <v>0.46635233452870983</v>
      </c>
      <c r="U447" s="140">
        <f t="shared" ref="U447:U490" si="205">N447/I447</f>
        <v>0.3836203763812206</v>
      </c>
      <c r="V447" s="140">
        <f t="shared" ref="V447:V490" si="206">Q447/J447</f>
        <v>0.65656716417910443</v>
      </c>
      <c r="W447" s="353">
        <f t="shared" si="188"/>
        <v>-201922506.99999988</v>
      </c>
      <c r="X447" s="353">
        <f t="shared" si="189"/>
        <v>-257711734.79999989</v>
      </c>
      <c r="Y447" s="353">
        <f t="shared" si="190"/>
        <v>-1280245.8399999996</v>
      </c>
      <c r="Z447" s="30">
        <f t="shared" ref="Z447:Z490" si="207">IF(W447&lt;0,(W447/H447)*-1,"0")</f>
        <v>31.118189243460726</v>
      </c>
      <c r="AA447" s="358">
        <f t="shared" ref="AA447:AA490" si="208">IF(X447&lt;0,(X447/I447)*-1,"0")</f>
        <v>31.854378696089185</v>
      </c>
      <c r="AB447" s="358">
        <f t="shared" ref="AB447:AB490" si="209">IF(Y447&lt;0,(Y447/J447)*-1,"0")</f>
        <v>47.770367164179092</v>
      </c>
      <c r="AC447" s="358">
        <f t="shared" ref="AC447:AC490" si="210">IF(W447&gt;0,"0",(W447/E447)/-1440)</f>
        <v>118.93465919800201</v>
      </c>
      <c r="AD447" s="358">
        <f t="shared" ref="AD447:AD490" si="211">IF(X447&gt;0,"0",(X447/F447)/-1440)</f>
        <v>113.84636291348595</v>
      </c>
      <c r="AE447" s="358">
        <f t="shared" ref="AE447:AE490" si="212">IF(Y447&gt;0,"0",(Y447/G447)/-1440)</f>
        <v>169.47919512840875</v>
      </c>
      <c r="AF447" s="140">
        <f t="shared" si="191"/>
        <v>0.65656716417910443</v>
      </c>
      <c r="AG447" s="140">
        <f t="shared" si="196"/>
        <v>85.047163451620662</v>
      </c>
      <c r="AH447" s="140">
        <f t="shared" si="196"/>
        <v>88.024005007022552</v>
      </c>
      <c r="AI447" s="140">
        <f t="shared" si="196"/>
        <v>101.87126161062794</v>
      </c>
      <c r="AJ447" s="361">
        <f t="shared" si="197"/>
        <v>113.89913127157043</v>
      </c>
      <c r="AK447" s="380" t="str">
        <f t="shared" si="192"/>
        <v>Item(1040101001,3026109)
Item(1040302001,3103607)
Item(1040410001,17596)</v>
      </c>
      <c r="AL447" s="359"/>
    </row>
    <row r="448" spans="2:38" x14ac:dyDescent="0.3">
      <c r="B448" s="5">
        <f t="shared" si="198"/>
        <v>292</v>
      </c>
      <c r="C448" s="5">
        <v>3</v>
      </c>
      <c r="D448" s="5">
        <f>VLOOKUP(B448,'DB-캐릭터별 스테이지 매칭'!$E$3:$F$302,2,0)</f>
        <v>1624</v>
      </c>
      <c r="E448" s="5">
        <f>VLOOKUP(D448,'DB-방치 재화'!$B$3:$I$1698,5,0)</f>
        <v>1179</v>
      </c>
      <c r="F448" s="5">
        <f>VLOOKUP(D448,'DB-방치 재화'!$B$3:$I$1698,6,0)</f>
        <v>1572</v>
      </c>
      <c r="G448" s="355">
        <f>VLOOKUP(D448,'DB-방치 재화'!$B$3:$I$1698,7,0)</f>
        <v>5.2458333333333336</v>
      </c>
      <c r="H448" s="5">
        <f>INT(VLOOKUP(B448,'주요 재화 수급처 관리'!$C$269:$Q$329,15,0))</f>
        <v>6488890</v>
      </c>
      <c r="I448" s="5">
        <f>INT(VLOOKUP(B448,'주요 재화 수급처 관리'!$C$331:$Q$630,15,0))</f>
        <v>8090308</v>
      </c>
      <c r="J448" s="5">
        <f>INT(VLOOKUP(B448,'주요 재화 수급처 관리'!$C$632:$Q$931,15,0))</f>
        <v>26800</v>
      </c>
      <c r="K448" s="356">
        <f t="shared" si="193"/>
        <v>3026109</v>
      </c>
      <c r="L448" s="5">
        <f t="shared" si="199"/>
        <v>1</v>
      </c>
      <c r="M448" s="140">
        <f t="shared" ref="M448:M490" si="213">K448/H448</f>
        <v>0.46635233452870983</v>
      </c>
      <c r="N448" s="357">
        <f t="shared" si="194"/>
        <v>3103607</v>
      </c>
      <c r="O448" s="189" t="str">
        <f t="shared" si="200"/>
        <v>1</v>
      </c>
      <c r="P448" s="140">
        <f t="shared" si="201"/>
        <v>0.3836203763812206</v>
      </c>
      <c r="Q448" s="357">
        <f t="shared" si="195"/>
        <v>17596</v>
      </c>
      <c r="R448" s="189" t="str">
        <f t="shared" si="202"/>
        <v>1</v>
      </c>
      <c r="S448" s="30">
        <f t="shared" si="203"/>
        <v>0.65656716417910443</v>
      </c>
      <c r="T448" s="140">
        <f t="shared" si="204"/>
        <v>0.46635233452870983</v>
      </c>
      <c r="U448" s="140">
        <f t="shared" si="205"/>
        <v>0.3836203763812206</v>
      </c>
      <c r="V448" s="140">
        <f t="shared" si="206"/>
        <v>0.65656716417910443</v>
      </c>
      <c r="W448" s="353">
        <f t="shared" ref="W448:W490" si="214">(H448*0.2)-K448+W447</f>
        <v>-203650837.99999988</v>
      </c>
      <c r="X448" s="353">
        <f t="shared" ref="X448:X490" si="215">(I448*0.2)-N448+X447</f>
        <v>-259197280.1999999</v>
      </c>
      <c r="Y448" s="353">
        <f t="shared" ref="Y448:Y490" si="216">((J448*0.2)-Q448)+Y447</f>
        <v>-1292481.8399999996</v>
      </c>
      <c r="Z448" s="30">
        <f t="shared" si="207"/>
        <v>31.384541577989438</v>
      </c>
      <c r="AA448" s="358">
        <f t="shared" si="208"/>
        <v>32.037999072470406</v>
      </c>
      <c r="AB448" s="358">
        <f t="shared" si="209"/>
        <v>48.226934328358197</v>
      </c>
      <c r="AC448" s="358">
        <f t="shared" si="210"/>
        <v>119.9526658656111</v>
      </c>
      <c r="AD448" s="358">
        <f t="shared" si="211"/>
        <v>114.50261529898215</v>
      </c>
      <c r="AE448" s="358">
        <f t="shared" si="212"/>
        <v>171.09899920571877</v>
      </c>
      <c r="AF448" s="140">
        <f t="shared" ref="AF448:AF490" si="217">MAX(T448:V448)</f>
        <v>0.65656716417910443</v>
      </c>
      <c r="AG448" s="140">
        <f t="shared" si="196"/>
        <v>85.51351578614937</v>
      </c>
      <c r="AH448" s="140">
        <f t="shared" si="196"/>
        <v>88.407625383403769</v>
      </c>
      <c r="AI448" s="140">
        <f t="shared" si="196"/>
        <v>102.52782877480705</v>
      </c>
      <c r="AJ448" s="361">
        <f t="shared" si="197"/>
        <v>114.55569843574953</v>
      </c>
      <c r="AK448" s="380" t="str">
        <f t="shared" ref="AK448:AK490" si="218">"Item(1040101001,"&amp;K448&amp;")"&amp;CHAR(10)&amp;"Item(1040302001,"&amp;N448&amp;")"&amp;CHAR(10)&amp;"Item(1040410001,"&amp;Q448&amp;")"</f>
        <v>Item(1040101001,3026109)
Item(1040302001,3103607)
Item(1040410001,17596)</v>
      </c>
      <c r="AL448" s="359"/>
    </row>
    <row r="449" spans="2:38" x14ac:dyDescent="0.3">
      <c r="B449" s="5">
        <f>B444+1</f>
        <v>292</v>
      </c>
      <c r="C449" s="5">
        <v>4</v>
      </c>
      <c r="D449" s="5">
        <f>VLOOKUP(B449,'DB-캐릭터별 스테이지 매칭'!$E$3:$F$302,2,0)</f>
        <v>1624</v>
      </c>
      <c r="E449" s="5">
        <f>VLOOKUP(D449,'DB-방치 재화'!$B$3:$I$1698,5,0)</f>
        <v>1179</v>
      </c>
      <c r="F449" s="5">
        <f>VLOOKUP(D449,'DB-방치 재화'!$B$3:$I$1698,6,0)</f>
        <v>1572</v>
      </c>
      <c r="G449" s="355">
        <f>VLOOKUP(D449,'DB-방치 재화'!$B$3:$I$1698,7,0)</f>
        <v>5.2458333333333336</v>
      </c>
      <c r="H449" s="5">
        <f>INT(VLOOKUP(B449,'주요 재화 수급처 관리'!$C$269:$Q$329,15,0))</f>
        <v>6488890</v>
      </c>
      <c r="I449" s="5">
        <f>INT(VLOOKUP(B449,'주요 재화 수급처 관리'!$C$331:$Q$630,15,0))</f>
        <v>8090308</v>
      </c>
      <c r="J449" s="5">
        <f>INT(VLOOKUP(B449,'주요 재화 수급처 관리'!$C$632:$Q$931,15,0))</f>
        <v>26800</v>
      </c>
      <c r="K449" s="356">
        <f t="shared" ref="K449:K490" si="219">ROUNDUP(K448*L449,0)</f>
        <v>3026109</v>
      </c>
      <c r="L449" s="5">
        <f t="shared" si="199"/>
        <v>1</v>
      </c>
      <c r="M449" s="140">
        <f t="shared" si="213"/>
        <v>0.46635233452870983</v>
      </c>
      <c r="N449" s="357">
        <f t="shared" ref="N449:N490" si="220">ROUNDUP(N448*O449,0)</f>
        <v>3103607</v>
      </c>
      <c r="O449" s="189" t="str">
        <f t="shared" si="200"/>
        <v>1</v>
      </c>
      <c r="P449" s="140">
        <f t="shared" si="201"/>
        <v>0.3836203763812206</v>
      </c>
      <c r="Q449" s="357">
        <f t="shared" ref="Q449:Q490" si="221">ROUNDUP(Q448*R449,0)</f>
        <v>17596</v>
      </c>
      <c r="R449" s="189" t="str">
        <f t="shared" si="202"/>
        <v>1</v>
      </c>
      <c r="S449" s="30">
        <f t="shared" si="203"/>
        <v>0.65656716417910443</v>
      </c>
      <c r="T449" s="140">
        <f t="shared" si="204"/>
        <v>0.46635233452870983</v>
      </c>
      <c r="U449" s="140">
        <f t="shared" si="205"/>
        <v>0.3836203763812206</v>
      </c>
      <c r="V449" s="140">
        <f t="shared" si="206"/>
        <v>0.65656716417910443</v>
      </c>
      <c r="W449" s="353">
        <f t="shared" si="214"/>
        <v>-205379168.99999988</v>
      </c>
      <c r="X449" s="353">
        <f t="shared" si="215"/>
        <v>-260682825.5999999</v>
      </c>
      <c r="Y449" s="353">
        <f t="shared" si="216"/>
        <v>-1304717.8399999996</v>
      </c>
      <c r="Z449" s="30">
        <f t="shared" si="207"/>
        <v>31.650893912518146</v>
      </c>
      <c r="AA449" s="358">
        <f t="shared" si="208"/>
        <v>32.221619448851627</v>
      </c>
      <c r="AB449" s="358">
        <f t="shared" si="209"/>
        <v>48.683501492537296</v>
      </c>
      <c r="AC449" s="358">
        <f t="shared" si="210"/>
        <v>120.97067253322017</v>
      </c>
      <c r="AD449" s="358">
        <f t="shared" si="211"/>
        <v>115.15886768447834</v>
      </c>
      <c r="AE449" s="358">
        <f t="shared" si="212"/>
        <v>172.71880328302879</v>
      </c>
      <c r="AF449" s="140">
        <f t="shared" si="217"/>
        <v>0.65656716417910443</v>
      </c>
      <c r="AG449" s="140">
        <f t="shared" ref="AG449:AI490" si="222">AG448+T449</f>
        <v>85.979868120678077</v>
      </c>
      <c r="AH449" s="140">
        <f t="shared" si="222"/>
        <v>88.791245759784985</v>
      </c>
      <c r="AI449" s="140">
        <f t="shared" si="222"/>
        <v>103.18439593898616</v>
      </c>
      <c r="AJ449" s="361">
        <f t="shared" ref="AJ449:AJ490" si="223">AF449+AJ448</f>
        <v>115.21226559992864</v>
      </c>
      <c r="AK449" s="380" t="str">
        <f t="shared" si="218"/>
        <v>Item(1040101001,3026109)
Item(1040302001,3103607)
Item(1040410001,17596)</v>
      </c>
      <c r="AL449" s="359"/>
    </row>
    <row r="450" spans="2:38" x14ac:dyDescent="0.3">
      <c r="B450" s="5">
        <f t="shared" ref="B450:B458" si="224">B445+1</f>
        <v>292</v>
      </c>
      <c r="C450" s="5">
        <v>5</v>
      </c>
      <c r="D450" s="5">
        <f>VLOOKUP(B450,'DB-캐릭터별 스테이지 매칭'!$E$3:$F$302,2,0)</f>
        <v>1624</v>
      </c>
      <c r="E450" s="5">
        <f>VLOOKUP(D450,'DB-방치 재화'!$B$3:$I$1698,5,0)</f>
        <v>1179</v>
      </c>
      <c r="F450" s="5">
        <f>VLOOKUP(D450,'DB-방치 재화'!$B$3:$I$1698,6,0)</f>
        <v>1572</v>
      </c>
      <c r="G450" s="355">
        <f>VLOOKUP(D450,'DB-방치 재화'!$B$3:$I$1698,7,0)</f>
        <v>5.2458333333333336</v>
      </c>
      <c r="H450" s="5">
        <f>INT(VLOOKUP(B450,'주요 재화 수급처 관리'!$C$269:$Q$329,15,0))</f>
        <v>6488890</v>
      </c>
      <c r="I450" s="5">
        <f>INT(VLOOKUP(B450,'주요 재화 수급처 관리'!$C$331:$Q$630,15,0))</f>
        <v>8090308</v>
      </c>
      <c r="J450" s="5">
        <f>INT(VLOOKUP(B450,'주요 재화 수급처 관리'!$C$632:$Q$931,15,0))</f>
        <v>26800</v>
      </c>
      <c r="K450" s="356">
        <f t="shared" si="219"/>
        <v>3026109</v>
      </c>
      <c r="L450" s="5">
        <f t="shared" si="199"/>
        <v>1</v>
      </c>
      <c r="M450" s="140">
        <f t="shared" si="213"/>
        <v>0.46635233452870983</v>
      </c>
      <c r="N450" s="357">
        <f t="shared" si="220"/>
        <v>3103607</v>
      </c>
      <c r="O450" s="189" t="str">
        <f t="shared" si="200"/>
        <v>1</v>
      </c>
      <c r="P450" s="140">
        <f t="shared" si="201"/>
        <v>0.3836203763812206</v>
      </c>
      <c r="Q450" s="357">
        <f t="shared" si="221"/>
        <v>17596</v>
      </c>
      <c r="R450" s="189" t="str">
        <f t="shared" si="202"/>
        <v>1</v>
      </c>
      <c r="S450" s="30">
        <f t="shared" si="203"/>
        <v>0.65656716417910443</v>
      </c>
      <c r="T450" s="140">
        <f t="shared" si="204"/>
        <v>0.46635233452870983</v>
      </c>
      <c r="U450" s="140">
        <f t="shared" si="205"/>
        <v>0.3836203763812206</v>
      </c>
      <c r="V450" s="140">
        <f t="shared" si="206"/>
        <v>0.65656716417910443</v>
      </c>
      <c r="W450" s="353">
        <f t="shared" si="214"/>
        <v>-207107499.99999988</v>
      </c>
      <c r="X450" s="353">
        <f t="shared" si="215"/>
        <v>-262168370.99999991</v>
      </c>
      <c r="Y450" s="353">
        <f t="shared" si="216"/>
        <v>-1316953.8399999996</v>
      </c>
      <c r="Z450" s="30">
        <f t="shared" si="207"/>
        <v>31.917246247046858</v>
      </c>
      <c r="AA450" s="358">
        <f t="shared" si="208"/>
        <v>32.405239825232847</v>
      </c>
      <c r="AB450" s="358">
        <f t="shared" si="209"/>
        <v>49.140068656716402</v>
      </c>
      <c r="AC450" s="358">
        <f t="shared" si="210"/>
        <v>121.98867920082925</v>
      </c>
      <c r="AD450" s="358">
        <f t="shared" si="211"/>
        <v>115.81512006997451</v>
      </c>
      <c r="AE450" s="358">
        <f t="shared" si="212"/>
        <v>174.33860736033884</v>
      </c>
      <c r="AF450" s="140">
        <f t="shared" si="217"/>
        <v>0.65656716417910443</v>
      </c>
      <c r="AG450" s="140">
        <f t="shared" si="222"/>
        <v>86.446220455206785</v>
      </c>
      <c r="AH450" s="140">
        <f t="shared" si="222"/>
        <v>89.174866136166202</v>
      </c>
      <c r="AI450" s="140">
        <f t="shared" si="222"/>
        <v>103.84096310316527</v>
      </c>
      <c r="AJ450" s="361">
        <f t="shared" si="223"/>
        <v>115.86883276410775</v>
      </c>
      <c r="AK450" s="380" t="str">
        <f t="shared" si="218"/>
        <v>Item(1040101001,3026109)
Item(1040302001,3103607)
Item(1040410001,17596)</v>
      </c>
      <c r="AL450" s="359"/>
    </row>
    <row r="451" spans="2:38" x14ac:dyDescent="0.3">
      <c r="B451" s="5">
        <f t="shared" si="224"/>
        <v>293</v>
      </c>
      <c r="C451" s="5">
        <v>1</v>
      </c>
      <c r="D451" s="5">
        <f>VLOOKUP(B451,'DB-캐릭터별 스테이지 매칭'!$E$3:$F$302,2,0)</f>
        <v>1632</v>
      </c>
      <c r="E451" s="5">
        <f>VLOOKUP(D451,'DB-방치 재화'!$B$3:$I$1698,5,0)</f>
        <v>1185</v>
      </c>
      <c r="F451" s="5">
        <f>VLOOKUP(D451,'DB-방치 재화'!$B$3:$I$1698,6,0)</f>
        <v>1580</v>
      </c>
      <c r="G451" s="355">
        <f>VLOOKUP(D451,'DB-방치 재화'!$B$3:$I$1698,7,0)</f>
        <v>5.2618055555555552</v>
      </c>
      <c r="H451" s="5">
        <f>INT(VLOOKUP(B451,'주요 재화 수급처 관리'!$C$269:$Q$329,15,0))</f>
        <v>6518257</v>
      </c>
      <c r="I451" s="5">
        <f>INT(VLOOKUP(B451,'주요 재화 수급처 관리'!$C$331:$Q$630,15,0))</f>
        <v>8129465</v>
      </c>
      <c r="J451" s="5">
        <f>INT(VLOOKUP(B451,'주요 재화 수급처 관리'!$C$632:$Q$931,15,0))</f>
        <v>26877</v>
      </c>
      <c r="K451" s="356">
        <f t="shared" si="219"/>
        <v>3029136</v>
      </c>
      <c r="L451" s="5">
        <f t="shared" si="199"/>
        <v>1.0009999999999999</v>
      </c>
      <c r="M451" s="140">
        <f t="shared" si="213"/>
        <v>0.46471564407478871</v>
      </c>
      <c r="N451" s="357">
        <f t="shared" si="220"/>
        <v>3106711</v>
      </c>
      <c r="O451" s="189">
        <f t="shared" si="200"/>
        <v>1.0009999999999999</v>
      </c>
      <c r="P451" s="140">
        <f t="shared" si="201"/>
        <v>0.38215442221597606</v>
      </c>
      <c r="Q451" s="357">
        <f t="shared" si="221"/>
        <v>17614</v>
      </c>
      <c r="R451" s="189">
        <f t="shared" si="202"/>
        <v>1.0009999999999999</v>
      </c>
      <c r="S451" s="30">
        <f t="shared" si="203"/>
        <v>0.65535588049261451</v>
      </c>
      <c r="T451" s="140">
        <f t="shared" si="204"/>
        <v>0.46471564407478871</v>
      </c>
      <c r="U451" s="140">
        <f t="shared" si="205"/>
        <v>0.38215442221597606</v>
      </c>
      <c r="V451" s="140">
        <f t="shared" si="206"/>
        <v>0.65535588049261451</v>
      </c>
      <c r="W451" s="353">
        <f t="shared" si="214"/>
        <v>-208832984.59999987</v>
      </c>
      <c r="X451" s="353">
        <f t="shared" si="215"/>
        <v>-263649188.99999991</v>
      </c>
      <c r="Y451" s="353">
        <f t="shared" si="216"/>
        <v>-1329192.4399999997</v>
      </c>
      <c r="Z451" s="30">
        <f t="shared" si="207"/>
        <v>32.038163668600347</v>
      </c>
      <c r="AA451" s="358">
        <f t="shared" si="208"/>
        <v>32.431308702356169</v>
      </c>
      <c r="AB451" s="358">
        <f t="shared" si="209"/>
        <v>49.454643003311368</v>
      </c>
      <c r="AC451" s="358">
        <f t="shared" si="210"/>
        <v>122.3821991326769</v>
      </c>
      <c r="AD451" s="358">
        <f t="shared" si="211"/>
        <v>115.87956619198309</v>
      </c>
      <c r="AE451" s="358">
        <f t="shared" si="212"/>
        <v>175.42463244027977</v>
      </c>
      <c r="AF451" s="140">
        <f t="shared" si="217"/>
        <v>0.65535588049261451</v>
      </c>
      <c r="AG451" s="140">
        <f t="shared" si="222"/>
        <v>86.910936099281571</v>
      </c>
      <c r="AH451" s="140">
        <f t="shared" si="222"/>
        <v>89.557020558382177</v>
      </c>
      <c r="AI451" s="140">
        <f t="shared" si="222"/>
        <v>104.49631898365789</v>
      </c>
      <c r="AJ451" s="361">
        <f t="shared" si="223"/>
        <v>116.52418864460037</v>
      </c>
      <c r="AK451" s="380" t="str">
        <f t="shared" si="218"/>
        <v>Item(1040101001,3029136)
Item(1040302001,3106711)
Item(1040410001,17614)</v>
      </c>
      <c r="AL451" s="359"/>
    </row>
    <row r="452" spans="2:38" x14ac:dyDescent="0.3">
      <c r="B452" s="5">
        <f t="shared" si="224"/>
        <v>293</v>
      </c>
      <c r="C452" s="5">
        <v>2</v>
      </c>
      <c r="D452" s="5">
        <f>VLOOKUP(B452,'DB-캐릭터별 스테이지 매칭'!$E$3:$F$302,2,0)</f>
        <v>1632</v>
      </c>
      <c r="E452" s="5">
        <f>VLOOKUP(D452,'DB-방치 재화'!$B$3:$I$1698,5,0)</f>
        <v>1185</v>
      </c>
      <c r="F452" s="5">
        <f>VLOOKUP(D452,'DB-방치 재화'!$B$3:$I$1698,6,0)</f>
        <v>1580</v>
      </c>
      <c r="G452" s="355">
        <f>VLOOKUP(D452,'DB-방치 재화'!$B$3:$I$1698,7,0)</f>
        <v>5.2618055555555552</v>
      </c>
      <c r="H452" s="5">
        <f>INT(VLOOKUP(B452,'주요 재화 수급처 관리'!$C$269:$Q$329,15,0))</f>
        <v>6518257</v>
      </c>
      <c r="I452" s="5">
        <f>INT(VLOOKUP(B452,'주요 재화 수급처 관리'!$C$331:$Q$630,15,0))</f>
        <v>8129465</v>
      </c>
      <c r="J452" s="5">
        <f>INT(VLOOKUP(B452,'주요 재화 수급처 관리'!$C$632:$Q$931,15,0))</f>
        <v>26877</v>
      </c>
      <c r="K452" s="356">
        <f t="shared" si="219"/>
        <v>3029136</v>
      </c>
      <c r="L452" s="5">
        <f t="shared" si="199"/>
        <v>1</v>
      </c>
      <c r="M452" s="140">
        <f t="shared" si="213"/>
        <v>0.46471564407478871</v>
      </c>
      <c r="N452" s="357">
        <f t="shared" si="220"/>
        <v>3106711</v>
      </c>
      <c r="O452" s="189" t="str">
        <f t="shared" si="200"/>
        <v>1</v>
      </c>
      <c r="P452" s="140">
        <f t="shared" si="201"/>
        <v>0.38215442221597606</v>
      </c>
      <c r="Q452" s="357">
        <f t="shared" si="221"/>
        <v>17614</v>
      </c>
      <c r="R452" s="189" t="str">
        <f t="shared" si="202"/>
        <v>1</v>
      </c>
      <c r="S452" s="30">
        <f t="shared" si="203"/>
        <v>0.65535588049261451</v>
      </c>
      <c r="T452" s="140">
        <f t="shared" si="204"/>
        <v>0.46471564407478871</v>
      </c>
      <c r="U452" s="140">
        <f t="shared" si="205"/>
        <v>0.38215442221597606</v>
      </c>
      <c r="V452" s="140">
        <f t="shared" si="206"/>
        <v>0.65535588049261451</v>
      </c>
      <c r="W452" s="353">
        <f t="shared" si="214"/>
        <v>-210558469.19999987</v>
      </c>
      <c r="X452" s="353">
        <f t="shared" si="215"/>
        <v>-265130006.99999991</v>
      </c>
      <c r="Y452" s="353">
        <f t="shared" si="216"/>
        <v>-1341431.0399999998</v>
      </c>
      <c r="Z452" s="30">
        <f t="shared" si="207"/>
        <v>32.302879312675131</v>
      </c>
      <c r="AA452" s="358">
        <f t="shared" si="208"/>
        <v>32.613463124572149</v>
      </c>
      <c r="AB452" s="358">
        <f t="shared" si="209"/>
        <v>49.909998883803986</v>
      </c>
      <c r="AC452" s="358">
        <f t="shared" si="210"/>
        <v>123.39338326300978</v>
      </c>
      <c r="AD452" s="358">
        <f t="shared" si="211"/>
        <v>116.53041798523203</v>
      </c>
      <c r="AE452" s="358">
        <f t="shared" si="212"/>
        <v>177.03986274251022</v>
      </c>
      <c r="AF452" s="140">
        <f t="shared" si="217"/>
        <v>0.65535588049261451</v>
      </c>
      <c r="AG452" s="140">
        <f t="shared" si="222"/>
        <v>87.375651743356357</v>
      </c>
      <c r="AH452" s="140">
        <f t="shared" si="222"/>
        <v>89.939174980598153</v>
      </c>
      <c r="AI452" s="140">
        <f t="shared" si="222"/>
        <v>105.15167486415051</v>
      </c>
      <c r="AJ452" s="361">
        <f t="shared" si="223"/>
        <v>117.17954452509299</v>
      </c>
      <c r="AK452" s="380" t="str">
        <f t="shared" si="218"/>
        <v>Item(1040101001,3029136)
Item(1040302001,3106711)
Item(1040410001,17614)</v>
      </c>
      <c r="AL452" s="359"/>
    </row>
    <row r="453" spans="2:38" x14ac:dyDescent="0.3">
      <c r="B453" s="5">
        <f t="shared" si="224"/>
        <v>293</v>
      </c>
      <c r="C453" s="5">
        <v>3</v>
      </c>
      <c r="D453" s="5">
        <f>VLOOKUP(B453,'DB-캐릭터별 스테이지 매칭'!$E$3:$F$302,2,0)</f>
        <v>1632</v>
      </c>
      <c r="E453" s="5">
        <f>VLOOKUP(D453,'DB-방치 재화'!$B$3:$I$1698,5,0)</f>
        <v>1185</v>
      </c>
      <c r="F453" s="5">
        <f>VLOOKUP(D453,'DB-방치 재화'!$B$3:$I$1698,6,0)</f>
        <v>1580</v>
      </c>
      <c r="G453" s="355">
        <f>VLOOKUP(D453,'DB-방치 재화'!$B$3:$I$1698,7,0)</f>
        <v>5.2618055555555552</v>
      </c>
      <c r="H453" s="5">
        <f>INT(VLOOKUP(B453,'주요 재화 수급처 관리'!$C$269:$Q$329,15,0))</f>
        <v>6518257</v>
      </c>
      <c r="I453" s="5">
        <f>INT(VLOOKUP(B453,'주요 재화 수급처 관리'!$C$331:$Q$630,15,0))</f>
        <v>8129465</v>
      </c>
      <c r="J453" s="5">
        <f>INT(VLOOKUP(B453,'주요 재화 수급처 관리'!$C$632:$Q$931,15,0))</f>
        <v>26877</v>
      </c>
      <c r="K453" s="356">
        <f t="shared" si="219"/>
        <v>3029136</v>
      </c>
      <c r="L453" s="5">
        <f t="shared" si="199"/>
        <v>1</v>
      </c>
      <c r="M453" s="140">
        <f t="shared" si="213"/>
        <v>0.46471564407478871</v>
      </c>
      <c r="N453" s="357">
        <f t="shared" si="220"/>
        <v>3106711</v>
      </c>
      <c r="O453" s="189" t="str">
        <f t="shared" si="200"/>
        <v>1</v>
      </c>
      <c r="P453" s="140">
        <f t="shared" si="201"/>
        <v>0.38215442221597606</v>
      </c>
      <c r="Q453" s="357">
        <f t="shared" si="221"/>
        <v>17614</v>
      </c>
      <c r="R453" s="189" t="str">
        <f t="shared" si="202"/>
        <v>1</v>
      </c>
      <c r="S453" s="30">
        <f t="shared" si="203"/>
        <v>0.65535588049261451</v>
      </c>
      <c r="T453" s="140">
        <f t="shared" si="204"/>
        <v>0.46471564407478871</v>
      </c>
      <c r="U453" s="140">
        <f t="shared" si="205"/>
        <v>0.38215442221597606</v>
      </c>
      <c r="V453" s="140">
        <f t="shared" si="206"/>
        <v>0.65535588049261451</v>
      </c>
      <c r="W453" s="353">
        <f t="shared" si="214"/>
        <v>-212283953.79999986</v>
      </c>
      <c r="X453" s="353">
        <f t="shared" si="215"/>
        <v>-266610824.99999991</v>
      </c>
      <c r="Y453" s="353">
        <f t="shared" si="216"/>
        <v>-1353669.64</v>
      </c>
      <c r="Z453" s="30">
        <f t="shared" si="207"/>
        <v>32.567594956749922</v>
      </c>
      <c r="AA453" s="358">
        <f t="shared" si="208"/>
        <v>32.795617546788122</v>
      </c>
      <c r="AB453" s="358">
        <f t="shared" si="209"/>
        <v>50.365354764296605</v>
      </c>
      <c r="AC453" s="358">
        <f t="shared" si="210"/>
        <v>124.40456739334263</v>
      </c>
      <c r="AD453" s="358">
        <f t="shared" si="211"/>
        <v>117.18126977848097</v>
      </c>
      <c r="AE453" s="358">
        <f t="shared" si="212"/>
        <v>178.65509304474065</v>
      </c>
      <c r="AF453" s="140">
        <f t="shared" si="217"/>
        <v>0.65535588049261451</v>
      </c>
      <c r="AG453" s="140">
        <f t="shared" si="222"/>
        <v>87.840367387431144</v>
      </c>
      <c r="AH453" s="140">
        <f t="shared" si="222"/>
        <v>90.321329402814129</v>
      </c>
      <c r="AI453" s="140">
        <f t="shared" si="222"/>
        <v>105.80703074464313</v>
      </c>
      <c r="AJ453" s="361">
        <f t="shared" si="223"/>
        <v>117.83490040558561</v>
      </c>
      <c r="AK453" s="380" t="str">
        <f t="shared" si="218"/>
        <v>Item(1040101001,3029136)
Item(1040302001,3106711)
Item(1040410001,17614)</v>
      </c>
      <c r="AL453" s="359"/>
    </row>
    <row r="454" spans="2:38" x14ac:dyDescent="0.3">
      <c r="B454" s="5">
        <f t="shared" si="224"/>
        <v>293</v>
      </c>
      <c r="C454" s="5">
        <v>4</v>
      </c>
      <c r="D454" s="5">
        <f>VLOOKUP(B454,'DB-캐릭터별 스테이지 매칭'!$E$3:$F$302,2,0)</f>
        <v>1632</v>
      </c>
      <c r="E454" s="5">
        <f>VLOOKUP(D454,'DB-방치 재화'!$B$3:$I$1698,5,0)</f>
        <v>1185</v>
      </c>
      <c r="F454" s="5">
        <f>VLOOKUP(D454,'DB-방치 재화'!$B$3:$I$1698,6,0)</f>
        <v>1580</v>
      </c>
      <c r="G454" s="355">
        <f>VLOOKUP(D454,'DB-방치 재화'!$B$3:$I$1698,7,0)</f>
        <v>5.2618055555555552</v>
      </c>
      <c r="H454" s="5">
        <f>INT(VLOOKUP(B454,'주요 재화 수급처 관리'!$C$269:$Q$329,15,0))</f>
        <v>6518257</v>
      </c>
      <c r="I454" s="5">
        <f>INT(VLOOKUP(B454,'주요 재화 수급처 관리'!$C$331:$Q$630,15,0))</f>
        <v>8129465</v>
      </c>
      <c r="J454" s="5">
        <f>INT(VLOOKUP(B454,'주요 재화 수급처 관리'!$C$632:$Q$931,15,0))</f>
        <v>26877</v>
      </c>
      <c r="K454" s="356">
        <f t="shared" si="219"/>
        <v>3029136</v>
      </c>
      <c r="L454" s="5">
        <f t="shared" si="199"/>
        <v>1</v>
      </c>
      <c r="M454" s="140">
        <f t="shared" si="213"/>
        <v>0.46471564407478871</v>
      </c>
      <c r="N454" s="357">
        <f t="shared" si="220"/>
        <v>3106711</v>
      </c>
      <c r="O454" s="189" t="str">
        <f t="shared" si="200"/>
        <v>1</v>
      </c>
      <c r="P454" s="140">
        <f t="shared" si="201"/>
        <v>0.38215442221597606</v>
      </c>
      <c r="Q454" s="357">
        <f t="shared" si="221"/>
        <v>17614</v>
      </c>
      <c r="R454" s="189" t="str">
        <f t="shared" si="202"/>
        <v>1</v>
      </c>
      <c r="S454" s="30">
        <f t="shared" si="203"/>
        <v>0.65535588049261451</v>
      </c>
      <c r="T454" s="140">
        <f t="shared" si="204"/>
        <v>0.46471564407478871</v>
      </c>
      <c r="U454" s="140">
        <f t="shared" si="205"/>
        <v>0.38215442221597606</v>
      </c>
      <c r="V454" s="140">
        <f t="shared" si="206"/>
        <v>0.65535588049261451</v>
      </c>
      <c r="W454" s="353">
        <f t="shared" si="214"/>
        <v>-214009438.39999986</v>
      </c>
      <c r="X454" s="353">
        <f t="shared" si="215"/>
        <v>-268091642.99999991</v>
      </c>
      <c r="Y454" s="353">
        <f t="shared" si="216"/>
        <v>-1365908.24</v>
      </c>
      <c r="Z454" s="30">
        <f t="shared" si="207"/>
        <v>32.832310600824705</v>
      </c>
      <c r="AA454" s="358">
        <f t="shared" si="208"/>
        <v>32.977771969004102</v>
      </c>
      <c r="AB454" s="358">
        <f t="shared" si="209"/>
        <v>50.820710644789223</v>
      </c>
      <c r="AC454" s="358">
        <f t="shared" si="210"/>
        <v>125.4157515236755</v>
      </c>
      <c r="AD454" s="358">
        <f t="shared" si="211"/>
        <v>117.83212157172991</v>
      </c>
      <c r="AE454" s="358">
        <f t="shared" si="212"/>
        <v>180.27032334697111</v>
      </c>
      <c r="AF454" s="140">
        <f t="shared" si="217"/>
        <v>0.65535588049261451</v>
      </c>
      <c r="AG454" s="140">
        <f t="shared" si="222"/>
        <v>88.30508303150593</v>
      </c>
      <c r="AH454" s="140">
        <f t="shared" si="222"/>
        <v>90.703483825030105</v>
      </c>
      <c r="AI454" s="140">
        <f t="shared" si="222"/>
        <v>106.46238662513575</v>
      </c>
      <c r="AJ454" s="361">
        <f t="shared" si="223"/>
        <v>118.49025628607824</v>
      </c>
      <c r="AK454" s="380" t="str">
        <f t="shared" si="218"/>
        <v>Item(1040101001,3029136)
Item(1040302001,3106711)
Item(1040410001,17614)</v>
      </c>
      <c r="AL454" s="359"/>
    </row>
    <row r="455" spans="2:38" x14ac:dyDescent="0.3">
      <c r="B455" s="5">
        <f t="shared" si="224"/>
        <v>293</v>
      </c>
      <c r="C455" s="5">
        <v>5</v>
      </c>
      <c r="D455" s="5">
        <f>VLOOKUP(B455,'DB-캐릭터별 스테이지 매칭'!$E$3:$F$302,2,0)</f>
        <v>1632</v>
      </c>
      <c r="E455" s="5">
        <f>VLOOKUP(D455,'DB-방치 재화'!$B$3:$I$1698,5,0)</f>
        <v>1185</v>
      </c>
      <c r="F455" s="5">
        <f>VLOOKUP(D455,'DB-방치 재화'!$B$3:$I$1698,6,0)</f>
        <v>1580</v>
      </c>
      <c r="G455" s="355">
        <f>VLOOKUP(D455,'DB-방치 재화'!$B$3:$I$1698,7,0)</f>
        <v>5.2618055555555552</v>
      </c>
      <c r="H455" s="5">
        <f>INT(VLOOKUP(B455,'주요 재화 수급처 관리'!$C$269:$Q$329,15,0))</f>
        <v>6518257</v>
      </c>
      <c r="I455" s="5">
        <f>INT(VLOOKUP(B455,'주요 재화 수급처 관리'!$C$331:$Q$630,15,0))</f>
        <v>8129465</v>
      </c>
      <c r="J455" s="5">
        <f>INT(VLOOKUP(B455,'주요 재화 수급처 관리'!$C$632:$Q$931,15,0))</f>
        <v>26877</v>
      </c>
      <c r="K455" s="356">
        <f t="shared" si="219"/>
        <v>3029136</v>
      </c>
      <c r="L455" s="5">
        <f t="shared" si="199"/>
        <v>1</v>
      </c>
      <c r="M455" s="140">
        <f t="shared" si="213"/>
        <v>0.46471564407478871</v>
      </c>
      <c r="N455" s="357">
        <f t="shared" si="220"/>
        <v>3106711</v>
      </c>
      <c r="O455" s="189" t="str">
        <f t="shared" si="200"/>
        <v>1</v>
      </c>
      <c r="P455" s="140">
        <f t="shared" si="201"/>
        <v>0.38215442221597606</v>
      </c>
      <c r="Q455" s="357">
        <f t="shared" si="221"/>
        <v>17614</v>
      </c>
      <c r="R455" s="189" t="str">
        <f t="shared" si="202"/>
        <v>1</v>
      </c>
      <c r="S455" s="30">
        <f t="shared" si="203"/>
        <v>0.65535588049261451</v>
      </c>
      <c r="T455" s="140">
        <f t="shared" si="204"/>
        <v>0.46471564407478871</v>
      </c>
      <c r="U455" s="140">
        <f t="shared" si="205"/>
        <v>0.38215442221597606</v>
      </c>
      <c r="V455" s="140">
        <f t="shared" si="206"/>
        <v>0.65535588049261451</v>
      </c>
      <c r="W455" s="353">
        <f t="shared" si="214"/>
        <v>-215734922.99999985</v>
      </c>
      <c r="X455" s="353">
        <f t="shared" si="215"/>
        <v>-269572460.99999988</v>
      </c>
      <c r="Y455" s="353">
        <f t="shared" si="216"/>
        <v>-1378146.84</v>
      </c>
      <c r="Z455" s="30">
        <f t="shared" si="207"/>
        <v>33.097026244899496</v>
      </c>
      <c r="AA455" s="358">
        <f t="shared" si="208"/>
        <v>33.159926391220068</v>
      </c>
      <c r="AB455" s="358">
        <f t="shared" si="209"/>
        <v>51.276066525281841</v>
      </c>
      <c r="AC455" s="358">
        <f t="shared" si="210"/>
        <v>126.42693565400835</v>
      </c>
      <c r="AD455" s="358">
        <f t="shared" si="211"/>
        <v>118.48297336497886</v>
      </c>
      <c r="AE455" s="358">
        <f t="shared" si="212"/>
        <v>181.88555364920154</v>
      </c>
      <c r="AF455" s="140">
        <f t="shared" si="217"/>
        <v>0.65535588049261451</v>
      </c>
      <c r="AG455" s="140">
        <f t="shared" si="222"/>
        <v>88.769798675580716</v>
      </c>
      <c r="AH455" s="140">
        <f t="shared" si="222"/>
        <v>91.085638247246081</v>
      </c>
      <c r="AI455" s="140">
        <f t="shared" si="222"/>
        <v>107.11774250562837</v>
      </c>
      <c r="AJ455" s="361">
        <f t="shared" si="223"/>
        <v>119.14561216657086</v>
      </c>
      <c r="AK455" s="380" t="str">
        <f t="shared" si="218"/>
        <v>Item(1040101001,3029136)
Item(1040302001,3106711)
Item(1040410001,17614)</v>
      </c>
      <c r="AL455" s="359"/>
    </row>
    <row r="456" spans="2:38" x14ac:dyDescent="0.3">
      <c r="B456" s="5">
        <f t="shared" si="224"/>
        <v>294</v>
      </c>
      <c r="C456" s="5">
        <v>1</v>
      </c>
      <c r="D456" s="5">
        <f>VLOOKUP(B456,'DB-캐릭터별 스테이지 매칭'!$E$3:$F$302,2,0)</f>
        <v>1641</v>
      </c>
      <c r="E456" s="5">
        <f>VLOOKUP(D456,'DB-방치 재화'!$B$3:$I$1698,5,0)</f>
        <v>1191</v>
      </c>
      <c r="F456" s="5">
        <f>VLOOKUP(D456,'DB-방치 재화'!$B$3:$I$1698,6,0)</f>
        <v>1588</v>
      </c>
      <c r="G456" s="355">
        <f>VLOOKUP(D456,'DB-방치 재화'!$B$3:$I$1698,7,0)</f>
        <v>5.2798611111111109</v>
      </c>
      <c r="H456" s="5">
        <f>INT(VLOOKUP(B456,'주요 재화 수급처 관리'!$C$269:$Q$329,15,0))</f>
        <v>6547625</v>
      </c>
      <c r="I456" s="5">
        <f>INT(VLOOKUP(B456,'주요 재화 수급처 관리'!$C$331:$Q$630,15,0))</f>
        <v>8168622</v>
      </c>
      <c r="J456" s="5">
        <f>INT(VLOOKUP(B456,'주요 재화 수급처 관리'!$C$632:$Q$931,15,0))</f>
        <v>26964</v>
      </c>
      <c r="K456" s="356">
        <f t="shared" si="219"/>
        <v>3032166</v>
      </c>
      <c r="L456" s="5">
        <f t="shared" si="199"/>
        <v>1.0009999999999999</v>
      </c>
      <c r="M456" s="140">
        <f t="shared" si="213"/>
        <v>0.46309402264179761</v>
      </c>
      <c r="N456" s="357">
        <f t="shared" si="220"/>
        <v>3109818</v>
      </c>
      <c r="O456" s="189">
        <f t="shared" si="200"/>
        <v>1.0009999999999999</v>
      </c>
      <c r="P456" s="140">
        <f t="shared" si="201"/>
        <v>0.38070288966731475</v>
      </c>
      <c r="Q456" s="357">
        <f t="shared" si="221"/>
        <v>17632</v>
      </c>
      <c r="R456" s="189">
        <f t="shared" si="202"/>
        <v>1.0009999999999999</v>
      </c>
      <c r="S456" s="30">
        <f t="shared" si="203"/>
        <v>0.6539089155911586</v>
      </c>
      <c r="T456" s="140">
        <f t="shared" si="204"/>
        <v>0.46309402264179761</v>
      </c>
      <c r="U456" s="140">
        <f t="shared" si="205"/>
        <v>0.38070288966731475</v>
      </c>
      <c r="V456" s="140">
        <f t="shared" si="206"/>
        <v>0.6539089155911586</v>
      </c>
      <c r="W456" s="353">
        <f t="shared" si="214"/>
        <v>-217457563.99999985</v>
      </c>
      <c r="X456" s="353">
        <f t="shared" si="215"/>
        <v>-271048554.5999999</v>
      </c>
      <c r="Y456" s="353">
        <f t="shared" si="216"/>
        <v>-1390386.04</v>
      </c>
      <c r="Z456" s="30">
        <f t="shared" si="207"/>
        <v>33.211670491208622</v>
      </c>
      <c r="AA456" s="358">
        <f t="shared" si="208"/>
        <v>33.181674289739433</v>
      </c>
      <c r="AB456" s="358">
        <f t="shared" si="209"/>
        <v>51.564531968550661</v>
      </c>
      <c r="AC456" s="358">
        <f t="shared" si="210"/>
        <v>126.79445610597995</v>
      </c>
      <c r="AD456" s="358">
        <f t="shared" si="211"/>
        <v>118.53158873845504</v>
      </c>
      <c r="AE456" s="358">
        <f t="shared" si="212"/>
        <v>182.8733447323425</v>
      </c>
      <c r="AF456" s="140">
        <f t="shared" si="217"/>
        <v>0.6539089155911586</v>
      </c>
      <c r="AG456" s="140">
        <f t="shared" si="222"/>
        <v>89.232892698222514</v>
      </c>
      <c r="AH456" s="140">
        <f t="shared" si="222"/>
        <v>91.4663411369134</v>
      </c>
      <c r="AI456" s="140">
        <f t="shared" si="222"/>
        <v>107.77165142121953</v>
      </c>
      <c r="AJ456" s="361">
        <f t="shared" si="223"/>
        <v>119.79952108216202</v>
      </c>
      <c r="AK456" s="380" t="str">
        <f t="shared" si="218"/>
        <v>Item(1040101001,3032166)
Item(1040302001,3109818)
Item(1040410001,17632)</v>
      </c>
      <c r="AL456" s="359"/>
    </row>
    <row r="457" spans="2:38" x14ac:dyDescent="0.3">
      <c r="B457" s="5">
        <f t="shared" si="224"/>
        <v>294</v>
      </c>
      <c r="C457" s="5">
        <v>2</v>
      </c>
      <c r="D457" s="5">
        <f>VLOOKUP(B457,'DB-캐릭터별 스테이지 매칭'!$E$3:$F$302,2,0)</f>
        <v>1641</v>
      </c>
      <c r="E457" s="5">
        <f>VLOOKUP(D457,'DB-방치 재화'!$B$3:$I$1698,5,0)</f>
        <v>1191</v>
      </c>
      <c r="F457" s="5">
        <f>VLOOKUP(D457,'DB-방치 재화'!$B$3:$I$1698,6,0)</f>
        <v>1588</v>
      </c>
      <c r="G457" s="355">
        <f>VLOOKUP(D457,'DB-방치 재화'!$B$3:$I$1698,7,0)</f>
        <v>5.2798611111111109</v>
      </c>
      <c r="H457" s="5">
        <f>INT(VLOOKUP(B457,'주요 재화 수급처 관리'!$C$269:$Q$329,15,0))</f>
        <v>6547625</v>
      </c>
      <c r="I457" s="5">
        <f>INT(VLOOKUP(B457,'주요 재화 수급처 관리'!$C$331:$Q$630,15,0))</f>
        <v>8168622</v>
      </c>
      <c r="J457" s="5">
        <f>INT(VLOOKUP(B457,'주요 재화 수급처 관리'!$C$632:$Q$931,15,0))</f>
        <v>26964</v>
      </c>
      <c r="K457" s="356">
        <f t="shared" si="219"/>
        <v>3032166</v>
      </c>
      <c r="L457" s="5">
        <f t="shared" si="199"/>
        <v>1</v>
      </c>
      <c r="M457" s="140">
        <f t="shared" si="213"/>
        <v>0.46309402264179761</v>
      </c>
      <c r="N457" s="357">
        <f t="shared" si="220"/>
        <v>3109818</v>
      </c>
      <c r="O457" s="189" t="str">
        <f t="shared" si="200"/>
        <v>1</v>
      </c>
      <c r="P457" s="140">
        <f t="shared" si="201"/>
        <v>0.38070288966731475</v>
      </c>
      <c r="Q457" s="357">
        <f t="shared" si="221"/>
        <v>17632</v>
      </c>
      <c r="R457" s="189" t="str">
        <f t="shared" si="202"/>
        <v>1</v>
      </c>
      <c r="S457" s="30">
        <f t="shared" si="203"/>
        <v>0.6539089155911586</v>
      </c>
      <c r="T457" s="140">
        <f t="shared" si="204"/>
        <v>0.46309402264179761</v>
      </c>
      <c r="U457" s="140">
        <f t="shared" si="205"/>
        <v>0.38070288966731475</v>
      </c>
      <c r="V457" s="140">
        <f t="shared" si="206"/>
        <v>0.6539089155911586</v>
      </c>
      <c r="W457" s="353">
        <f t="shared" si="214"/>
        <v>-219180204.99999985</v>
      </c>
      <c r="X457" s="353">
        <f t="shared" si="215"/>
        <v>-272524648.19999993</v>
      </c>
      <c r="Y457" s="353">
        <f t="shared" si="216"/>
        <v>-1402625.24</v>
      </c>
      <c r="Z457" s="30">
        <f t="shared" si="207"/>
        <v>33.474764513850417</v>
      </c>
      <c r="AA457" s="358">
        <f t="shared" si="208"/>
        <v>33.362377179406749</v>
      </c>
      <c r="AB457" s="358">
        <f t="shared" si="209"/>
        <v>52.018440884141818</v>
      </c>
      <c r="AC457" s="358">
        <f t="shared" si="210"/>
        <v>127.79888807258132</v>
      </c>
      <c r="AD457" s="358">
        <f t="shared" si="211"/>
        <v>119.17709566540719</v>
      </c>
      <c r="AE457" s="358">
        <f t="shared" si="212"/>
        <v>184.48313034328555</v>
      </c>
      <c r="AF457" s="140">
        <f t="shared" si="217"/>
        <v>0.6539089155911586</v>
      </c>
      <c r="AG457" s="140">
        <f t="shared" si="222"/>
        <v>89.695986720864312</v>
      </c>
      <c r="AH457" s="140">
        <f t="shared" si="222"/>
        <v>91.847044026580718</v>
      </c>
      <c r="AI457" s="140">
        <f t="shared" si="222"/>
        <v>108.42556033681069</v>
      </c>
      <c r="AJ457" s="361">
        <f t="shared" si="223"/>
        <v>120.45342999775318</v>
      </c>
      <c r="AK457" s="380" t="str">
        <f t="shared" si="218"/>
        <v>Item(1040101001,3032166)
Item(1040302001,3109818)
Item(1040410001,17632)</v>
      </c>
      <c r="AL457" s="359"/>
    </row>
    <row r="458" spans="2:38" x14ac:dyDescent="0.3">
      <c r="B458" s="5">
        <f t="shared" si="224"/>
        <v>294</v>
      </c>
      <c r="C458" s="5">
        <v>3</v>
      </c>
      <c r="D458" s="5">
        <f>VLOOKUP(B458,'DB-캐릭터별 스테이지 매칭'!$E$3:$F$302,2,0)</f>
        <v>1641</v>
      </c>
      <c r="E458" s="5">
        <f>VLOOKUP(D458,'DB-방치 재화'!$B$3:$I$1698,5,0)</f>
        <v>1191</v>
      </c>
      <c r="F458" s="5">
        <f>VLOOKUP(D458,'DB-방치 재화'!$B$3:$I$1698,6,0)</f>
        <v>1588</v>
      </c>
      <c r="G458" s="355">
        <f>VLOOKUP(D458,'DB-방치 재화'!$B$3:$I$1698,7,0)</f>
        <v>5.2798611111111109</v>
      </c>
      <c r="H458" s="5">
        <f>INT(VLOOKUP(B458,'주요 재화 수급처 관리'!$C$269:$Q$329,15,0))</f>
        <v>6547625</v>
      </c>
      <c r="I458" s="5">
        <f>INT(VLOOKUP(B458,'주요 재화 수급처 관리'!$C$331:$Q$630,15,0))</f>
        <v>8168622</v>
      </c>
      <c r="J458" s="5">
        <f>INT(VLOOKUP(B458,'주요 재화 수급처 관리'!$C$632:$Q$931,15,0))</f>
        <v>26964</v>
      </c>
      <c r="K458" s="356">
        <f t="shared" si="219"/>
        <v>3032166</v>
      </c>
      <c r="L458" s="5">
        <f t="shared" si="199"/>
        <v>1</v>
      </c>
      <c r="M458" s="140">
        <f t="shared" si="213"/>
        <v>0.46309402264179761</v>
      </c>
      <c r="N458" s="357">
        <f t="shared" si="220"/>
        <v>3109818</v>
      </c>
      <c r="O458" s="189" t="str">
        <f t="shared" si="200"/>
        <v>1</v>
      </c>
      <c r="P458" s="140">
        <f t="shared" si="201"/>
        <v>0.38070288966731475</v>
      </c>
      <c r="Q458" s="357">
        <f t="shared" si="221"/>
        <v>17632</v>
      </c>
      <c r="R458" s="189" t="str">
        <f t="shared" si="202"/>
        <v>1</v>
      </c>
      <c r="S458" s="30">
        <f t="shared" si="203"/>
        <v>0.6539089155911586</v>
      </c>
      <c r="T458" s="140">
        <f t="shared" si="204"/>
        <v>0.46309402264179761</v>
      </c>
      <c r="U458" s="140">
        <f t="shared" si="205"/>
        <v>0.38070288966731475</v>
      </c>
      <c r="V458" s="140">
        <f t="shared" si="206"/>
        <v>0.6539089155911586</v>
      </c>
      <c r="W458" s="353">
        <f t="shared" si="214"/>
        <v>-220902845.99999985</v>
      </c>
      <c r="X458" s="353">
        <f t="shared" si="215"/>
        <v>-274000741.79999995</v>
      </c>
      <c r="Y458" s="353">
        <f t="shared" si="216"/>
        <v>-1414864.44</v>
      </c>
      <c r="Z458" s="30">
        <f t="shared" si="207"/>
        <v>33.737858536492219</v>
      </c>
      <c r="AA458" s="358">
        <f t="shared" si="208"/>
        <v>33.543080069074065</v>
      </c>
      <c r="AB458" s="358">
        <f t="shared" si="209"/>
        <v>52.472349799732974</v>
      </c>
      <c r="AC458" s="358">
        <f t="shared" si="210"/>
        <v>128.80332003918267</v>
      </c>
      <c r="AD458" s="358">
        <f t="shared" si="211"/>
        <v>119.82260259235935</v>
      </c>
      <c r="AE458" s="358">
        <f t="shared" si="212"/>
        <v>186.09291595422857</v>
      </c>
      <c r="AF458" s="140">
        <f t="shared" si="217"/>
        <v>0.6539089155911586</v>
      </c>
      <c r="AG458" s="140">
        <f t="shared" si="222"/>
        <v>90.159080743506109</v>
      </c>
      <c r="AH458" s="140">
        <f t="shared" si="222"/>
        <v>92.227746916248037</v>
      </c>
      <c r="AI458" s="140">
        <f t="shared" si="222"/>
        <v>109.07946925240185</v>
      </c>
      <c r="AJ458" s="361">
        <f t="shared" si="223"/>
        <v>121.10733891334434</v>
      </c>
      <c r="AK458" s="380" t="str">
        <f t="shared" si="218"/>
        <v>Item(1040101001,3032166)
Item(1040302001,3109818)
Item(1040410001,17632)</v>
      </c>
      <c r="AL458" s="359"/>
    </row>
    <row r="459" spans="2:38" x14ac:dyDescent="0.3">
      <c r="B459" s="5">
        <f>B454+1</f>
        <v>294</v>
      </c>
      <c r="C459" s="5">
        <v>4</v>
      </c>
      <c r="D459" s="5">
        <f>VLOOKUP(B459,'DB-캐릭터별 스테이지 매칭'!$E$3:$F$302,2,0)</f>
        <v>1641</v>
      </c>
      <c r="E459" s="5">
        <f>VLOOKUP(D459,'DB-방치 재화'!$B$3:$I$1698,5,0)</f>
        <v>1191</v>
      </c>
      <c r="F459" s="5">
        <f>VLOOKUP(D459,'DB-방치 재화'!$B$3:$I$1698,6,0)</f>
        <v>1588</v>
      </c>
      <c r="G459" s="355">
        <f>VLOOKUP(D459,'DB-방치 재화'!$B$3:$I$1698,7,0)</f>
        <v>5.2798611111111109</v>
      </c>
      <c r="H459" s="5">
        <f>INT(VLOOKUP(B459,'주요 재화 수급처 관리'!$C$269:$Q$329,15,0))</f>
        <v>6547625</v>
      </c>
      <c r="I459" s="5">
        <f>INT(VLOOKUP(B459,'주요 재화 수급처 관리'!$C$331:$Q$630,15,0))</f>
        <v>8168622</v>
      </c>
      <c r="J459" s="5">
        <f>INT(VLOOKUP(B459,'주요 재화 수급처 관리'!$C$632:$Q$931,15,0))</f>
        <v>26964</v>
      </c>
      <c r="K459" s="356">
        <f t="shared" si="219"/>
        <v>3032166</v>
      </c>
      <c r="L459" s="5">
        <f t="shared" si="199"/>
        <v>1</v>
      </c>
      <c r="M459" s="140">
        <f t="shared" si="213"/>
        <v>0.46309402264179761</v>
      </c>
      <c r="N459" s="357">
        <f t="shared" si="220"/>
        <v>3109818</v>
      </c>
      <c r="O459" s="189" t="str">
        <f t="shared" si="200"/>
        <v>1</v>
      </c>
      <c r="P459" s="140">
        <f t="shared" si="201"/>
        <v>0.38070288966731475</v>
      </c>
      <c r="Q459" s="357">
        <f t="shared" si="221"/>
        <v>17632</v>
      </c>
      <c r="R459" s="189" t="str">
        <f t="shared" si="202"/>
        <v>1</v>
      </c>
      <c r="S459" s="30">
        <f t="shared" si="203"/>
        <v>0.6539089155911586</v>
      </c>
      <c r="T459" s="140">
        <f t="shared" si="204"/>
        <v>0.46309402264179761</v>
      </c>
      <c r="U459" s="140">
        <f t="shared" si="205"/>
        <v>0.38070288966731475</v>
      </c>
      <c r="V459" s="140">
        <f t="shared" si="206"/>
        <v>0.6539089155911586</v>
      </c>
      <c r="W459" s="353">
        <f t="shared" si="214"/>
        <v>-222625486.99999985</v>
      </c>
      <c r="X459" s="353">
        <f t="shared" si="215"/>
        <v>-275476835.39999998</v>
      </c>
      <c r="Y459" s="353">
        <f t="shared" si="216"/>
        <v>-1427103.64</v>
      </c>
      <c r="Z459" s="30">
        <f t="shared" si="207"/>
        <v>34.000952559134014</v>
      </c>
      <c r="AA459" s="358">
        <f t="shared" si="208"/>
        <v>33.723782958741388</v>
      </c>
      <c r="AB459" s="358">
        <f t="shared" si="209"/>
        <v>52.926258715324131</v>
      </c>
      <c r="AC459" s="358">
        <f t="shared" si="210"/>
        <v>129.80775200578404</v>
      </c>
      <c r="AD459" s="358">
        <f t="shared" si="211"/>
        <v>120.4681095193115</v>
      </c>
      <c r="AE459" s="358">
        <f t="shared" si="212"/>
        <v>187.70270156517165</v>
      </c>
      <c r="AF459" s="140">
        <f t="shared" si="217"/>
        <v>0.6539089155911586</v>
      </c>
      <c r="AG459" s="140">
        <f t="shared" si="222"/>
        <v>90.622174766147907</v>
      </c>
      <c r="AH459" s="140">
        <f t="shared" si="222"/>
        <v>92.608449805915356</v>
      </c>
      <c r="AI459" s="140">
        <f t="shared" si="222"/>
        <v>109.73337816799301</v>
      </c>
      <c r="AJ459" s="361">
        <f t="shared" si="223"/>
        <v>121.7612478289355</v>
      </c>
      <c r="AK459" s="380" t="str">
        <f t="shared" si="218"/>
        <v>Item(1040101001,3032166)
Item(1040302001,3109818)
Item(1040410001,17632)</v>
      </c>
      <c r="AL459" s="359"/>
    </row>
    <row r="460" spans="2:38" x14ac:dyDescent="0.3">
      <c r="B460" s="5">
        <f t="shared" ref="B460:B469" si="225">B455+1</f>
        <v>294</v>
      </c>
      <c r="C460" s="5">
        <v>5</v>
      </c>
      <c r="D460" s="5">
        <f>VLOOKUP(B460,'DB-캐릭터별 스테이지 매칭'!$E$3:$F$302,2,0)</f>
        <v>1641</v>
      </c>
      <c r="E460" s="5">
        <f>VLOOKUP(D460,'DB-방치 재화'!$B$3:$I$1698,5,0)</f>
        <v>1191</v>
      </c>
      <c r="F460" s="5">
        <f>VLOOKUP(D460,'DB-방치 재화'!$B$3:$I$1698,6,0)</f>
        <v>1588</v>
      </c>
      <c r="G460" s="355">
        <f>VLOOKUP(D460,'DB-방치 재화'!$B$3:$I$1698,7,0)</f>
        <v>5.2798611111111109</v>
      </c>
      <c r="H460" s="5">
        <f>INT(VLOOKUP(B460,'주요 재화 수급처 관리'!$C$269:$Q$329,15,0))</f>
        <v>6547625</v>
      </c>
      <c r="I460" s="5">
        <f>INT(VLOOKUP(B460,'주요 재화 수급처 관리'!$C$331:$Q$630,15,0))</f>
        <v>8168622</v>
      </c>
      <c r="J460" s="5">
        <f>INT(VLOOKUP(B460,'주요 재화 수급처 관리'!$C$632:$Q$931,15,0))</f>
        <v>26964</v>
      </c>
      <c r="K460" s="356">
        <f t="shared" si="219"/>
        <v>3032166</v>
      </c>
      <c r="L460" s="5">
        <f t="shared" si="199"/>
        <v>1</v>
      </c>
      <c r="M460" s="140">
        <f t="shared" si="213"/>
        <v>0.46309402264179761</v>
      </c>
      <c r="N460" s="357">
        <f t="shared" si="220"/>
        <v>3109818</v>
      </c>
      <c r="O460" s="189" t="str">
        <f t="shared" si="200"/>
        <v>1</v>
      </c>
      <c r="P460" s="140">
        <f t="shared" si="201"/>
        <v>0.38070288966731475</v>
      </c>
      <c r="Q460" s="357">
        <f t="shared" si="221"/>
        <v>17632</v>
      </c>
      <c r="R460" s="189" t="str">
        <f t="shared" si="202"/>
        <v>1</v>
      </c>
      <c r="S460" s="30">
        <f t="shared" si="203"/>
        <v>0.6539089155911586</v>
      </c>
      <c r="T460" s="140">
        <f t="shared" si="204"/>
        <v>0.46309402264179761</v>
      </c>
      <c r="U460" s="140">
        <f t="shared" si="205"/>
        <v>0.38070288966731475</v>
      </c>
      <c r="V460" s="140">
        <f t="shared" si="206"/>
        <v>0.6539089155911586</v>
      </c>
      <c r="W460" s="353">
        <f t="shared" si="214"/>
        <v>-224348127.99999985</v>
      </c>
      <c r="X460" s="353">
        <f t="shared" si="215"/>
        <v>-276952929</v>
      </c>
      <c r="Y460" s="353">
        <f t="shared" si="216"/>
        <v>-1439342.8399999999</v>
      </c>
      <c r="Z460" s="30">
        <f t="shared" si="207"/>
        <v>34.264046581775816</v>
      </c>
      <c r="AA460" s="358">
        <f t="shared" si="208"/>
        <v>33.904485848408704</v>
      </c>
      <c r="AB460" s="358">
        <f t="shared" si="209"/>
        <v>53.380167630915288</v>
      </c>
      <c r="AC460" s="358">
        <f t="shared" si="210"/>
        <v>130.81218397238538</v>
      </c>
      <c r="AD460" s="358">
        <f t="shared" si="211"/>
        <v>121.11361644626365</v>
      </c>
      <c r="AE460" s="358">
        <f t="shared" si="212"/>
        <v>189.31248717611467</v>
      </c>
      <c r="AF460" s="140">
        <f t="shared" si="217"/>
        <v>0.6539089155911586</v>
      </c>
      <c r="AG460" s="140">
        <f t="shared" si="222"/>
        <v>91.085268788789705</v>
      </c>
      <c r="AH460" s="140">
        <f t="shared" si="222"/>
        <v>92.989152695582675</v>
      </c>
      <c r="AI460" s="140">
        <f t="shared" si="222"/>
        <v>110.38728708358417</v>
      </c>
      <c r="AJ460" s="361">
        <f t="shared" si="223"/>
        <v>122.41515674452666</v>
      </c>
      <c r="AK460" s="380" t="str">
        <f t="shared" si="218"/>
        <v>Item(1040101001,3032166)
Item(1040302001,3109818)
Item(1040410001,17632)</v>
      </c>
      <c r="AL460" s="359"/>
    </row>
    <row r="461" spans="2:38" x14ac:dyDescent="0.3">
      <c r="B461" s="5">
        <f t="shared" si="225"/>
        <v>295</v>
      </c>
      <c r="C461" s="5">
        <v>1</v>
      </c>
      <c r="D461" s="5">
        <f>VLOOKUP(B461,'DB-캐릭터별 스테이지 매칭'!$E$3:$F$302,2,0)</f>
        <v>1650</v>
      </c>
      <c r="E461" s="5">
        <f>VLOOKUP(D461,'DB-방치 재화'!$B$3:$I$1698,5,0)</f>
        <v>1197</v>
      </c>
      <c r="F461" s="5">
        <f>VLOOKUP(D461,'DB-방치 재화'!$B$3:$I$1698,6,0)</f>
        <v>1597</v>
      </c>
      <c r="G461" s="355">
        <f>VLOOKUP(D461,'DB-방치 재화'!$B$3:$I$1698,7,0)</f>
        <v>5.2979166666666666</v>
      </c>
      <c r="H461" s="5">
        <f>INT(VLOOKUP(B461,'주요 재화 수급처 관리'!$C$269:$Q$329,15,0))</f>
        <v>6576993</v>
      </c>
      <c r="I461" s="5">
        <f>INT(VLOOKUP(B461,'주요 재화 수급처 관리'!$C$331:$Q$630,15,0))</f>
        <v>8212674</v>
      </c>
      <c r="J461" s="5">
        <f>INT(VLOOKUP(B461,'주요 재화 수급처 관리'!$C$632:$Q$931,15,0))</f>
        <v>27050</v>
      </c>
      <c r="K461" s="356">
        <f t="shared" si="219"/>
        <v>3035199</v>
      </c>
      <c r="L461" s="5">
        <f t="shared" si="199"/>
        <v>1.0009999999999999</v>
      </c>
      <c r="M461" s="140">
        <f t="shared" si="213"/>
        <v>0.46148733927495439</v>
      </c>
      <c r="N461" s="357">
        <f t="shared" si="220"/>
        <v>3112928</v>
      </c>
      <c r="O461" s="189">
        <f t="shared" si="200"/>
        <v>1.0009999999999999</v>
      </c>
      <c r="P461" s="140">
        <f t="shared" si="201"/>
        <v>0.37903951867564695</v>
      </c>
      <c r="Q461" s="357">
        <f t="shared" si="221"/>
        <v>17650</v>
      </c>
      <c r="R461" s="189">
        <f t="shared" si="202"/>
        <v>1.0009999999999999</v>
      </c>
      <c r="S461" s="30">
        <f t="shared" si="203"/>
        <v>0.65249537892791132</v>
      </c>
      <c r="T461" s="140">
        <f t="shared" si="204"/>
        <v>0.46148733927495439</v>
      </c>
      <c r="U461" s="140">
        <f t="shared" si="205"/>
        <v>0.37903951867564695</v>
      </c>
      <c r="V461" s="140">
        <f t="shared" si="206"/>
        <v>0.65249537892791132</v>
      </c>
      <c r="W461" s="353">
        <f t="shared" si="214"/>
        <v>-226067928.39999986</v>
      </c>
      <c r="X461" s="353">
        <f t="shared" si="215"/>
        <v>-278423322.19999999</v>
      </c>
      <c r="Y461" s="353">
        <f t="shared" si="216"/>
        <v>-1451582.8399999999</v>
      </c>
      <c r="Z461" s="30">
        <f t="shared" si="207"/>
        <v>34.372535959822343</v>
      </c>
      <c r="AA461" s="358">
        <f t="shared" si="208"/>
        <v>33.901664938849393</v>
      </c>
      <c r="AB461" s="358">
        <f t="shared" si="209"/>
        <v>53.662951571164506</v>
      </c>
      <c r="AC461" s="358">
        <f t="shared" si="210"/>
        <v>131.15423303629436</v>
      </c>
      <c r="AD461" s="358">
        <f t="shared" si="211"/>
        <v>121.07046293397342</v>
      </c>
      <c r="AE461" s="358">
        <f t="shared" si="212"/>
        <v>190.27170533490627</v>
      </c>
      <c r="AF461" s="140">
        <f t="shared" si="217"/>
        <v>0.65249537892791132</v>
      </c>
      <c r="AG461" s="140">
        <f t="shared" si="222"/>
        <v>91.546756128064658</v>
      </c>
      <c r="AH461" s="140">
        <f t="shared" si="222"/>
        <v>93.368192214258315</v>
      </c>
      <c r="AI461" s="140">
        <f t="shared" si="222"/>
        <v>111.03978246251208</v>
      </c>
      <c r="AJ461" s="361">
        <f t="shared" si="223"/>
        <v>123.06765212345456</v>
      </c>
      <c r="AK461" s="380" t="str">
        <f t="shared" si="218"/>
        <v>Item(1040101001,3035199)
Item(1040302001,3112928)
Item(1040410001,17650)</v>
      </c>
      <c r="AL461" s="359"/>
    </row>
    <row r="462" spans="2:38" x14ac:dyDescent="0.3">
      <c r="B462" s="5">
        <f t="shared" si="225"/>
        <v>295</v>
      </c>
      <c r="C462" s="5">
        <v>2</v>
      </c>
      <c r="D462" s="5">
        <f>VLOOKUP(B462,'DB-캐릭터별 스테이지 매칭'!$E$3:$F$302,2,0)</f>
        <v>1650</v>
      </c>
      <c r="E462" s="5">
        <f>VLOOKUP(D462,'DB-방치 재화'!$B$3:$I$1698,5,0)</f>
        <v>1197</v>
      </c>
      <c r="F462" s="5">
        <f>VLOOKUP(D462,'DB-방치 재화'!$B$3:$I$1698,6,0)</f>
        <v>1597</v>
      </c>
      <c r="G462" s="355">
        <f>VLOOKUP(D462,'DB-방치 재화'!$B$3:$I$1698,7,0)</f>
        <v>5.2979166666666666</v>
      </c>
      <c r="H462" s="5">
        <f>INT(VLOOKUP(B462,'주요 재화 수급처 관리'!$C$269:$Q$329,15,0))</f>
        <v>6576993</v>
      </c>
      <c r="I462" s="5">
        <f>INT(VLOOKUP(B462,'주요 재화 수급처 관리'!$C$331:$Q$630,15,0))</f>
        <v>8212674</v>
      </c>
      <c r="J462" s="5">
        <f>INT(VLOOKUP(B462,'주요 재화 수급처 관리'!$C$632:$Q$931,15,0))</f>
        <v>27050</v>
      </c>
      <c r="K462" s="356">
        <f t="shared" si="219"/>
        <v>3035199</v>
      </c>
      <c r="L462" s="5">
        <f t="shared" si="199"/>
        <v>1</v>
      </c>
      <c r="M462" s="140">
        <f t="shared" si="213"/>
        <v>0.46148733927495439</v>
      </c>
      <c r="N462" s="357">
        <f t="shared" si="220"/>
        <v>3112928</v>
      </c>
      <c r="O462" s="189" t="str">
        <f t="shared" si="200"/>
        <v>1</v>
      </c>
      <c r="P462" s="140">
        <f t="shared" si="201"/>
        <v>0.37903951867564695</v>
      </c>
      <c r="Q462" s="357">
        <f t="shared" si="221"/>
        <v>17650</v>
      </c>
      <c r="R462" s="189" t="str">
        <f t="shared" si="202"/>
        <v>1</v>
      </c>
      <c r="S462" s="30">
        <f t="shared" si="203"/>
        <v>0.65249537892791132</v>
      </c>
      <c r="T462" s="140">
        <f t="shared" si="204"/>
        <v>0.46148733927495439</v>
      </c>
      <c r="U462" s="140">
        <f t="shared" si="205"/>
        <v>0.37903951867564695</v>
      </c>
      <c r="V462" s="140">
        <f t="shared" si="206"/>
        <v>0.65249537892791132</v>
      </c>
      <c r="W462" s="353">
        <f t="shared" si="214"/>
        <v>-227787728.79999986</v>
      </c>
      <c r="X462" s="353">
        <f t="shared" si="215"/>
        <v>-279893715.39999998</v>
      </c>
      <c r="Y462" s="353">
        <f t="shared" si="216"/>
        <v>-1463822.8399999999</v>
      </c>
      <c r="Z462" s="30">
        <f t="shared" si="207"/>
        <v>34.634023299097301</v>
      </c>
      <c r="AA462" s="358">
        <f t="shared" si="208"/>
        <v>34.080704457525037</v>
      </c>
      <c r="AB462" s="358">
        <f t="shared" si="209"/>
        <v>54.115446950092419</v>
      </c>
      <c r="AC462" s="358">
        <f t="shared" si="210"/>
        <v>132.15198227049095</v>
      </c>
      <c r="AD462" s="358">
        <f t="shared" si="211"/>
        <v>121.70985328393515</v>
      </c>
      <c r="AE462" s="358">
        <f t="shared" si="212"/>
        <v>191.87610958185869</v>
      </c>
      <c r="AF462" s="140">
        <f t="shared" si="217"/>
        <v>0.65249537892791132</v>
      </c>
      <c r="AG462" s="140">
        <f t="shared" si="222"/>
        <v>92.008243467339611</v>
      </c>
      <c r="AH462" s="140">
        <f t="shared" si="222"/>
        <v>93.747231732933955</v>
      </c>
      <c r="AI462" s="140">
        <f t="shared" si="222"/>
        <v>111.69227784143999</v>
      </c>
      <c r="AJ462" s="361">
        <f t="shared" si="223"/>
        <v>123.72014750238247</v>
      </c>
      <c r="AK462" s="380" t="str">
        <f t="shared" si="218"/>
        <v>Item(1040101001,3035199)
Item(1040302001,3112928)
Item(1040410001,17650)</v>
      </c>
      <c r="AL462" s="359"/>
    </row>
    <row r="463" spans="2:38" x14ac:dyDescent="0.3">
      <c r="B463" s="5">
        <f t="shared" si="225"/>
        <v>295</v>
      </c>
      <c r="C463" s="5">
        <v>3</v>
      </c>
      <c r="D463" s="5">
        <f>VLOOKUP(B463,'DB-캐릭터별 스테이지 매칭'!$E$3:$F$302,2,0)</f>
        <v>1650</v>
      </c>
      <c r="E463" s="5">
        <f>VLOOKUP(D463,'DB-방치 재화'!$B$3:$I$1698,5,0)</f>
        <v>1197</v>
      </c>
      <c r="F463" s="5">
        <f>VLOOKUP(D463,'DB-방치 재화'!$B$3:$I$1698,6,0)</f>
        <v>1597</v>
      </c>
      <c r="G463" s="355">
        <f>VLOOKUP(D463,'DB-방치 재화'!$B$3:$I$1698,7,0)</f>
        <v>5.2979166666666666</v>
      </c>
      <c r="H463" s="5">
        <f>INT(VLOOKUP(B463,'주요 재화 수급처 관리'!$C$269:$Q$329,15,0))</f>
        <v>6576993</v>
      </c>
      <c r="I463" s="5">
        <f>INT(VLOOKUP(B463,'주요 재화 수급처 관리'!$C$331:$Q$630,15,0))</f>
        <v>8212674</v>
      </c>
      <c r="J463" s="5">
        <f>INT(VLOOKUP(B463,'주요 재화 수급처 관리'!$C$632:$Q$931,15,0))</f>
        <v>27050</v>
      </c>
      <c r="K463" s="356">
        <f t="shared" si="219"/>
        <v>3035199</v>
      </c>
      <c r="L463" s="5">
        <f t="shared" si="199"/>
        <v>1</v>
      </c>
      <c r="M463" s="140">
        <f t="shared" si="213"/>
        <v>0.46148733927495439</v>
      </c>
      <c r="N463" s="357">
        <f t="shared" si="220"/>
        <v>3112928</v>
      </c>
      <c r="O463" s="189" t="str">
        <f t="shared" si="200"/>
        <v>1</v>
      </c>
      <c r="P463" s="140">
        <f t="shared" si="201"/>
        <v>0.37903951867564695</v>
      </c>
      <c r="Q463" s="357">
        <f t="shared" si="221"/>
        <v>17650</v>
      </c>
      <c r="R463" s="189" t="str">
        <f t="shared" si="202"/>
        <v>1</v>
      </c>
      <c r="S463" s="30">
        <f t="shared" si="203"/>
        <v>0.65249537892791132</v>
      </c>
      <c r="T463" s="140">
        <f t="shared" si="204"/>
        <v>0.46148733927495439</v>
      </c>
      <c r="U463" s="140">
        <f t="shared" si="205"/>
        <v>0.37903951867564695</v>
      </c>
      <c r="V463" s="140">
        <f t="shared" si="206"/>
        <v>0.65249537892791132</v>
      </c>
      <c r="W463" s="353">
        <f t="shared" si="214"/>
        <v>-229507529.19999987</v>
      </c>
      <c r="X463" s="353">
        <f t="shared" si="215"/>
        <v>-281364108.59999996</v>
      </c>
      <c r="Y463" s="353">
        <f t="shared" si="216"/>
        <v>-1476062.8399999999</v>
      </c>
      <c r="Z463" s="30">
        <f t="shared" si="207"/>
        <v>34.895510638372258</v>
      </c>
      <c r="AA463" s="358">
        <f t="shared" si="208"/>
        <v>34.259743976200681</v>
      </c>
      <c r="AB463" s="358">
        <f t="shared" si="209"/>
        <v>54.567942329020326</v>
      </c>
      <c r="AC463" s="358">
        <f t="shared" si="210"/>
        <v>133.14973150468757</v>
      </c>
      <c r="AD463" s="358">
        <f t="shared" si="211"/>
        <v>122.34924363389688</v>
      </c>
      <c r="AE463" s="358">
        <f t="shared" si="212"/>
        <v>193.4805138288111</v>
      </c>
      <c r="AF463" s="140">
        <f t="shared" si="217"/>
        <v>0.65249537892791132</v>
      </c>
      <c r="AG463" s="140">
        <f t="shared" si="222"/>
        <v>92.469730806614564</v>
      </c>
      <c r="AH463" s="140">
        <f t="shared" si="222"/>
        <v>94.126271251609595</v>
      </c>
      <c r="AI463" s="140">
        <f t="shared" si="222"/>
        <v>112.3447732203679</v>
      </c>
      <c r="AJ463" s="361">
        <f t="shared" si="223"/>
        <v>124.37264288131038</v>
      </c>
      <c r="AK463" s="380" t="str">
        <f t="shared" si="218"/>
        <v>Item(1040101001,3035199)
Item(1040302001,3112928)
Item(1040410001,17650)</v>
      </c>
      <c r="AL463" s="359"/>
    </row>
    <row r="464" spans="2:38" x14ac:dyDescent="0.3">
      <c r="B464" s="5">
        <f t="shared" si="225"/>
        <v>295</v>
      </c>
      <c r="C464" s="5">
        <v>4</v>
      </c>
      <c r="D464" s="5">
        <f>VLOOKUP(B464,'DB-캐릭터별 스테이지 매칭'!$E$3:$F$302,2,0)</f>
        <v>1650</v>
      </c>
      <c r="E464" s="5">
        <f>VLOOKUP(D464,'DB-방치 재화'!$B$3:$I$1698,5,0)</f>
        <v>1197</v>
      </c>
      <c r="F464" s="5">
        <f>VLOOKUP(D464,'DB-방치 재화'!$B$3:$I$1698,6,0)</f>
        <v>1597</v>
      </c>
      <c r="G464" s="355">
        <f>VLOOKUP(D464,'DB-방치 재화'!$B$3:$I$1698,7,0)</f>
        <v>5.2979166666666666</v>
      </c>
      <c r="H464" s="5">
        <f>INT(VLOOKUP(B464,'주요 재화 수급처 관리'!$C$269:$Q$329,15,0))</f>
        <v>6576993</v>
      </c>
      <c r="I464" s="5">
        <f>INT(VLOOKUP(B464,'주요 재화 수급처 관리'!$C$331:$Q$630,15,0))</f>
        <v>8212674</v>
      </c>
      <c r="J464" s="5">
        <f>INT(VLOOKUP(B464,'주요 재화 수급처 관리'!$C$632:$Q$931,15,0))</f>
        <v>27050</v>
      </c>
      <c r="K464" s="356">
        <f t="shared" si="219"/>
        <v>3035199</v>
      </c>
      <c r="L464" s="5">
        <f t="shared" si="199"/>
        <v>1</v>
      </c>
      <c r="M464" s="140">
        <f t="shared" si="213"/>
        <v>0.46148733927495439</v>
      </c>
      <c r="N464" s="357">
        <f t="shared" si="220"/>
        <v>3112928</v>
      </c>
      <c r="O464" s="189" t="str">
        <f t="shared" si="200"/>
        <v>1</v>
      </c>
      <c r="P464" s="140">
        <f t="shared" si="201"/>
        <v>0.37903951867564695</v>
      </c>
      <c r="Q464" s="357">
        <f t="shared" si="221"/>
        <v>17650</v>
      </c>
      <c r="R464" s="189" t="str">
        <f t="shared" si="202"/>
        <v>1</v>
      </c>
      <c r="S464" s="30">
        <f t="shared" si="203"/>
        <v>0.65249537892791132</v>
      </c>
      <c r="T464" s="140">
        <f t="shared" si="204"/>
        <v>0.46148733927495439</v>
      </c>
      <c r="U464" s="140">
        <f t="shared" si="205"/>
        <v>0.37903951867564695</v>
      </c>
      <c r="V464" s="140">
        <f t="shared" si="206"/>
        <v>0.65249537892791132</v>
      </c>
      <c r="W464" s="353">
        <f t="shared" si="214"/>
        <v>-231227329.59999987</v>
      </c>
      <c r="X464" s="353">
        <f t="shared" si="215"/>
        <v>-282834501.79999995</v>
      </c>
      <c r="Y464" s="353">
        <f t="shared" si="216"/>
        <v>-1488302.8399999999</v>
      </c>
      <c r="Z464" s="30">
        <f t="shared" si="207"/>
        <v>35.156997977647215</v>
      </c>
      <c r="AA464" s="358">
        <f t="shared" si="208"/>
        <v>34.438783494876326</v>
      </c>
      <c r="AB464" s="358">
        <f t="shared" si="209"/>
        <v>55.02043770794824</v>
      </c>
      <c r="AC464" s="358">
        <f t="shared" si="210"/>
        <v>134.14748073888418</v>
      </c>
      <c r="AD464" s="358">
        <f t="shared" si="211"/>
        <v>122.98863398385861</v>
      </c>
      <c r="AE464" s="358">
        <f t="shared" si="212"/>
        <v>195.08491807576351</v>
      </c>
      <c r="AF464" s="140">
        <f t="shared" si="217"/>
        <v>0.65249537892791132</v>
      </c>
      <c r="AG464" s="140">
        <f t="shared" si="222"/>
        <v>92.931218145889517</v>
      </c>
      <c r="AH464" s="140">
        <f t="shared" si="222"/>
        <v>94.505310770285234</v>
      </c>
      <c r="AI464" s="140">
        <f t="shared" si="222"/>
        <v>112.99726859929581</v>
      </c>
      <c r="AJ464" s="361">
        <f t="shared" si="223"/>
        <v>125.02513826023829</v>
      </c>
      <c r="AK464" s="380" t="str">
        <f t="shared" si="218"/>
        <v>Item(1040101001,3035199)
Item(1040302001,3112928)
Item(1040410001,17650)</v>
      </c>
      <c r="AL464" s="359"/>
    </row>
    <row r="465" spans="2:38" x14ac:dyDescent="0.3">
      <c r="B465" s="5">
        <f t="shared" si="225"/>
        <v>295</v>
      </c>
      <c r="C465" s="5">
        <v>5</v>
      </c>
      <c r="D465" s="5">
        <f>VLOOKUP(B465,'DB-캐릭터별 스테이지 매칭'!$E$3:$F$302,2,0)</f>
        <v>1650</v>
      </c>
      <c r="E465" s="5">
        <f>VLOOKUP(D465,'DB-방치 재화'!$B$3:$I$1698,5,0)</f>
        <v>1197</v>
      </c>
      <c r="F465" s="5">
        <f>VLOOKUP(D465,'DB-방치 재화'!$B$3:$I$1698,6,0)</f>
        <v>1597</v>
      </c>
      <c r="G465" s="355">
        <f>VLOOKUP(D465,'DB-방치 재화'!$B$3:$I$1698,7,0)</f>
        <v>5.2979166666666666</v>
      </c>
      <c r="H465" s="5">
        <f>INT(VLOOKUP(B465,'주요 재화 수급처 관리'!$C$269:$Q$329,15,0))</f>
        <v>6576993</v>
      </c>
      <c r="I465" s="5">
        <f>INT(VLOOKUP(B465,'주요 재화 수급처 관리'!$C$331:$Q$630,15,0))</f>
        <v>8212674</v>
      </c>
      <c r="J465" s="5">
        <f>INT(VLOOKUP(B465,'주요 재화 수급처 관리'!$C$632:$Q$931,15,0))</f>
        <v>27050</v>
      </c>
      <c r="K465" s="356">
        <f t="shared" si="219"/>
        <v>3035199</v>
      </c>
      <c r="L465" s="5">
        <f t="shared" si="199"/>
        <v>1</v>
      </c>
      <c r="M465" s="140">
        <f t="shared" si="213"/>
        <v>0.46148733927495439</v>
      </c>
      <c r="N465" s="357">
        <f t="shared" si="220"/>
        <v>3112928</v>
      </c>
      <c r="O465" s="189" t="str">
        <f t="shared" si="200"/>
        <v>1</v>
      </c>
      <c r="P465" s="140">
        <f t="shared" si="201"/>
        <v>0.37903951867564695</v>
      </c>
      <c r="Q465" s="357">
        <f t="shared" si="221"/>
        <v>17650</v>
      </c>
      <c r="R465" s="189" t="str">
        <f t="shared" si="202"/>
        <v>1</v>
      </c>
      <c r="S465" s="30">
        <f t="shared" si="203"/>
        <v>0.65249537892791132</v>
      </c>
      <c r="T465" s="140">
        <f t="shared" si="204"/>
        <v>0.46148733927495439</v>
      </c>
      <c r="U465" s="140">
        <f t="shared" si="205"/>
        <v>0.37903951867564695</v>
      </c>
      <c r="V465" s="140">
        <f t="shared" si="206"/>
        <v>0.65249537892791132</v>
      </c>
      <c r="W465" s="353">
        <f t="shared" si="214"/>
        <v>-232947129.99999988</v>
      </c>
      <c r="X465" s="353">
        <f t="shared" si="215"/>
        <v>-284304894.99999994</v>
      </c>
      <c r="Y465" s="353">
        <f t="shared" si="216"/>
        <v>-1500542.8399999999</v>
      </c>
      <c r="Z465" s="30">
        <f t="shared" si="207"/>
        <v>35.418485316922165</v>
      </c>
      <c r="AA465" s="358">
        <f t="shared" si="208"/>
        <v>34.617823013551977</v>
      </c>
      <c r="AB465" s="358">
        <f t="shared" si="209"/>
        <v>55.472933086876147</v>
      </c>
      <c r="AC465" s="358">
        <f t="shared" si="210"/>
        <v>135.14522997308077</v>
      </c>
      <c r="AD465" s="358">
        <f t="shared" si="211"/>
        <v>123.62802433382033</v>
      </c>
      <c r="AE465" s="358">
        <f t="shared" si="212"/>
        <v>196.68932232271592</v>
      </c>
      <c r="AF465" s="140">
        <f t="shared" si="217"/>
        <v>0.65249537892791132</v>
      </c>
      <c r="AG465" s="140">
        <f t="shared" si="222"/>
        <v>93.39270548516447</v>
      </c>
      <c r="AH465" s="140">
        <f t="shared" si="222"/>
        <v>94.884350288960874</v>
      </c>
      <c r="AI465" s="140">
        <f t="shared" si="222"/>
        <v>113.64976397822372</v>
      </c>
      <c r="AJ465" s="361">
        <f t="shared" si="223"/>
        <v>125.6776336391662</v>
      </c>
      <c r="AK465" s="380" t="str">
        <f t="shared" si="218"/>
        <v>Item(1040101001,3035199)
Item(1040302001,3112928)
Item(1040410001,17650)</v>
      </c>
      <c r="AL465" s="359"/>
    </row>
    <row r="466" spans="2:38" x14ac:dyDescent="0.3">
      <c r="B466" s="5">
        <f t="shared" si="225"/>
        <v>296</v>
      </c>
      <c r="C466" s="5">
        <v>1</v>
      </c>
      <c r="D466" s="5">
        <f>VLOOKUP(B466,'DB-캐릭터별 스테이지 매칭'!$E$3:$F$302,2,0)</f>
        <v>1659</v>
      </c>
      <c r="E466" s="5">
        <f>VLOOKUP(D466,'DB-방치 재화'!$B$3:$I$1698,5,0)</f>
        <v>1203</v>
      </c>
      <c r="F466" s="5">
        <f>VLOOKUP(D466,'DB-방치 재화'!$B$3:$I$1698,6,0)</f>
        <v>1604</v>
      </c>
      <c r="G466" s="355">
        <f>VLOOKUP(D466,'DB-방치 재화'!$B$3:$I$1698,7,0)</f>
        <v>5.3159722222222223</v>
      </c>
      <c r="H466" s="5">
        <f>INT(VLOOKUP(B466,'주요 재화 수급처 관리'!$C$269:$Q$329,15,0))</f>
        <v>6606361</v>
      </c>
      <c r="I466" s="5">
        <f>INT(VLOOKUP(B466,'주요 재화 수급처 관리'!$C$331:$Q$630,15,0))</f>
        <v>8246936</v>
      </c>
      <c r="J466" s="5">
        <f>INT(VLOOKUP(B466,'주요 재화 수급처 관리'!$C$632:$Q$931,15,0))</f>
        <v>27137</v>
      </c>
      <c r="K466" s="356">
        <f t="shared" si="219"/>
        <v>3038235</v>
      </c>
      <c r="L466" s="5">
        <f t="shared" si="199"/>
        <v>1.0009999999999999</v>
      </c>
      <c r="M466" s="140">
        <f t="shared" si="213"/>
        <v>0.45989539475665953</v>
      </c>
      <c r="N466" s="357">
        <f t="shared" si="220"/>
        <v>3116041</v>
      </c>
      <c r="O466" s="189">
        <f t="shared" si="200"/>
        <v>1.0009999999999999</v>
      </c>
      <c r="P466" s="140">
        <f t="shared" si="201"/>
        <v>0.37784226772221829</v>
      </c>
      <c r="Q466" s="357">
        <f t="shared" si="221"/>
        <v>17668</v>
      </c>
      <c r="R466" s="189">
        <f t="shared" si="202"/>
        <v>1.0009999999999999</v>
      </c>
      <c r="S466" s="30">
        <f t="shared" si="203"/>
        <v>0.65106680915355419</v>
      </c>
      <c r="T466" s="140">
        <f t="shared" si="204"/>
        <v>0.45989539475665953</v>
      </c>
      <c r="U466" s="140">
        <f t="shared" si="205"/>
        <v>0.37784226772221829</v>
      </c>
      <c r="V466" s="140">
        <f t="shared" si="206"/>
        <v>0.65106680915355419</v>
      </c>
      <c r="W466" s="353">
        <f t="shared" si="214"/>
        <v>-234664092.79999989</v>
      </c>
      <c r="X466" s="353">
        <f t="shared" si="215"/>
        <v>-285771548.79999995</v>
      </c>
      <c r="Y466" s="353">
        <f t="shared" si="216"/>
        <v>-1512783.44</v>
      </c>
      <c r="Z466" s="30">
        <f t="shared" si="207"/>
        <v>35.520930933080997</v>
      </c>
      <c r="AA466" s="358">
        <f t="shared" si="208"/>
        <v>34.651845097379187</v>
      </c>
      <c r="AB466" s="358">
        <f t="shared" si="209"/>
        <v>55.746156170542065</v>
      </c>
      <c r="AC466" s="358">
        <f t="shared" si="210"/>
        <v>135.46232382007938</v>
      </c>
      <c r="AD466" s="358">
        <f t="shared" si="211"/>
        <v>123.72348157384315</v>
      </c>
      <c r="AE466" s="358">
        <f t="shared" si="212"/>
        <v>197.62030568256043</v>
      </c>
      <c r="AF466" s="140">
        <f t="shared" si="217"/>
        <v>0.65106680915355419</v>
      </c>
      <c r="AG466" s="140">
        <f t="shared" si="222"/>
        <v>93.852600879921127</v>
      </c>
      <c r="AH466" s="140">
        <f t="shared" si="222"/>
        <v>95.26219255668309</v>
      </c>
      <c r="AI466" s="140">
        <f t="shared" si="222"/>
        <v>114.30083078737727</v>
      </c>
      <c r="AJ466" s="361">
        <f t="shared" si="223"/>
        <v>126.32870044831975</v>
      </c>
      <c r="AK466" s="380" t="str">
        <f t="shared" si="218"/>
        <v>Item(1040101001,3038235)
Item(1040302001,3116041)
Item(1040410001,17668)</v>
      </c>
      <c r="AL466" s="359"/>
    </row>
    <row r="467" spans="2:38" x14ac:dyDescent="0.3">
      <c r="B467" s="5">
        <f t="shared" si="225"/>
        <v>296</v>
      </c>
      <c r="C467" s="5">
        <v>2</v>
      </c>
      <c r="D467" s="5">
        <f>VLOOKUP(B467,'DB-캐릭터별 스테이지 매칭'!$E$3:$F$302,2,0)</f>
        <v>1659</v>
      </c>
      <c r="E467" s="5">
        <f>VLOOKUP(D467,'DB-방치 재화'!$B$3:$I$1698,5,0)</f>
        <v>1203</v>
      </c>
      <c r="F467" s="5">
        <f>VLOOKUP(D467,'DB-방치 재화'!$B$3:$I$1698,6,0)</f>
        <v>1604</v>
      </c>
      <c r="G467" s="355">
        <f>VLOOKUP(D467,'DB-방치 재화'!$B$3:$I$1698,7,0)</f>
        <v>5.3159722222222223</v>
      </c>
      <c r="H467" s="5">
        <f>INT(VLOOKUP(B467,'주요 재화 수급처 관리'!$C$269:$Q$329,15,0))</f>
        <v>6606361</v>
      </c>
      <c r="I467" s="5">
        <f>INT(VLOOKUP(B467,'주요 재화 수급처 관리'!$C$331:$Q$630,15,0))</f>
        <v>8246936</v>
      </c>
      <c r="J467" s="5">
        <f>INT(VLOOKUP(B467,'주요 재화 수급처 관리'!$C$632:$Q$931,15,0))</f>
        <v>27137</v>
      </c>
      <c r="K467" s="356">
        <f t="shared" si="219"/>
        <v>3038235</v>
      </c>
      <c r="L467" s="5">
        <f t="shared" si="199"/>
        <v>1</v>
      </c>
      <c r="M467" s="140">
        <f t="shared" si="213"/>
        <v>0.45989539475665953</v>
      </c>
      <c r="N467" s="357">
        <f t="shared" si="220"/>
        <v>3116041</v>
      </c>
      <c r="O467" s="189" t="str">
        <f t="shared" si="200"/>
        <v>1</v>
      </c>
      <c r="P467" s="140">
        <f t="shared" si="201"/>
        <v>0.37784226772221829</v>
      </c>
      <c r="Q467" s="357">
        <f t="shared" si="221"/>
        <v>17668</v>
      </c>
      <c r="R467" s="189" t="str">
        <f t="shared" si="202"/>
        <v>1</v>
      </c>
      <c r="S467" s="30">
        <f t="shared" si="203"/>
        <v>0.65106680915355419</v>
      </c>
      <c r="T467" s="140">
        <f t="shared" si="204"/>
        <v>0.45989539475665953</v>
      </c>
      <c r="U467" s="140">
        <f t="shared" si="205"/>
        <v>0.37784226772221829</v>
      </c>
      <c r="V467" s="140">
        <f t="shared" si="206"/>
        <v>0.65106680915355419</v>
      </c>
      <c r="W467" s="353">
        <f t="shared" si="214"/>
        <v>-236381055.5999999</v>
      </c>
      <c r="X467" s="353">
        <f t="shared" si="215"/>
        <v>-287238202.59999996</v>
      </c>
      <c r="Y467" s="353">
        <f t="shared" si="216"/>
        <v>-1525024.04</v>
      </c>
      <c r="Z467" s="30">
        <f t="shared" si="207"/>
        <v>35.780826327837659</v>
      </c>
      <c r="AA467" s="358">
        <f t="shared" si="208"/>
        <v>34.829687365101414</v>
      </c>
      <c r="AB467" s="358">
        <f t="shared" si="209"/>
        <v>56.197222979695617</v>
      </c>
      <c r="AC467" s="358">
        <f t="shared" si="210"/>
        <v>136.45345871432525</v>
      </c>
      <c r="AD467" s="358">
        <f t="shared" si="211"/>
        <v>124.35846261083401</v>
      </c>
      <c r="AE467" s="358">
        <f t="shared" si="212"/>
        <v>199.2193389941215</v>
      </c>
      <c r="AF467" s="140">
        <f t="shared" si="217"/>
        <v>0.65106680915355419</v>
      </c>
      <c r="AG467" s="140">
        <f t="shared" si="222"/>
        <v>94.312496274677784</v>
      </c>
      <c r="AH467" s="140">
        <f t="shared" si="222"/>
        <v>95.640034824405305</v>
      </c>
      <c r="AI467" s="140">
        <f t="shared" si="222"/>
        <v>114.95189759653081</v>
      </c>
      <c r="AJ467" s="361">
        <f t="shared" si="223"/>
        <v>126.9797672574733</v>
      </c>
      <c r="AK467" s="380" t="str">
        <f t="shared" si="218"/>
        <v>Item(1040101001,3038235)
Item(1040302001,3116041)
Item(1040410001,17668)</v>
      </c>
      <c r="AL467" s="359"/>
    </row>
    <row r="468" spans="2:38" x14ac:dyDescent="0.3">
      <c r="B468" s="5">
        <f t="shared" si="225"/>
        <v>296</v>
      </c>
      <c r="C468" s="5">
        <v>3</v>
      </c>
      <c r="D468" s="5">
        <f>VLOOKUP(B468,'DB-캐릭터별 스테이지 매칭'!$E$3:$F$302,2,0)</f>
        <v>1659</v>
      </c>
      <c r="E468" s="5">
        <f>VLOOKUP(D468,'DB-방치 재화'!$B$3:$I$1698,5,0)</f>
        <v>1203</v>
      </c>
      <c r="F468" s="5">
        <f>VLOOKUP(D468,'DB-방치 재화'!$B$3:$I$1698,6,0)</f>
        <v>1604</v>
      </c>
      <c r="G468" s="355">
        <f>VLOOKUP(D468,'DB-방치 재화'!$B$3:$I$1698,7,0)</f>
        <v>5.3159722222222223</v>
      </c>
      <c r="H468" s="5">
        <f>INT(VLOOKUP(B468,'주요 재화 수급처 관리'!$C$269:$Q$329,15,0))</f>
        <v>6606361</v>
      </c>
      <c r="I468" s="5">
        <f>INT(VLOOKUP(B468,'주요 재화 수급처 관리'!$C$331:$Q$630,15,0))</f>
        <v>8246936</v>
      </c>
      <c r="J468" s="5">
        <f>INT(VLOOKUP(B468,'주요 재화 수급처 관리'!$C$632:$Q$931,15,0))</f>
        <v>27137</v>
      </c>
      <c r="K468" s="356">
        <f t="shared" si="219"/>
        <v>3038235</v>
      </c>
      <c r="L468" s="5">
        <f t="shared" si="199"/>
        <v>1</v>
      </c>
      <c r="M468" s="140">
        <f t="shared" si="213"/>
        <v>0.45989539475665953</v>
      </c>
      <c r="N468" s="357">
        <f t="shared" si="220"/>
        <v>3116041</v>
      </c>
      <c r="O468" s="189" t="str">
        <f t="shared" si="200"/>
        <v>1</v>
      </c>
      <c r="P468" s="140">
        <f t="shared" si="201"/>
        <v>0.37784226772221829</v>
      </c>
      <c r="Q468" s="357">
        <f t="shared" si="221"/>
        <v>17668</v>
      </c>
      <c r="R468" s="189" t="str">
        <f t="shared" si="202"/>
        <v>1</v>
      </c>
      <c r="S468" s="30">
        <f t="shared" si="203"/>
        <v>0.65106680915355419</v>
      </c>
      <c r="T468" s="140">
        <f t="shared" si="204"/>
        <v>0.45989539475665953</v>
      </c>
      <c r="U468" s="140">
        <f t="shared" si="205"/>
        <v>0.37784226772221829</v>
      </c>
      <c r="V468" s="140">
        <f t="shared" si="206"/>
        <v>0.65106680915355419</v>
      </c>
      <c r="W468" s="353">
        <f t="shared" si="214"/>
        <v>-238098018.39999992</v>
      </c>
      <c r="X468" s="353">
        <f t="shared" si="215"/>
        <v>-288704856.39999998</v>
      </c>
      <c r="Y468" s="353">
        <f t="shared" si="216"/>
        <v>-1537264.6400000001</v>
      </c>
      <c r="Z468" s="30">
        <f t="shared" si="207"/>
        <v>36.04072172259432</v>
      </c>
      <c r="AA468" s="358">
        <f t="shared" si="208"/>
        <v>35.007529632823633</v>
      </c>
      <c r="AB468" s="358">
        <f t="shared" si="209"/>
        <v>56.648289788849176</v>
      </c>
      <c r="AC468" s="358">
        <f t="shared" si="210"/>
        <v>137.44459360857113</v>
      </c>
      <c r="AD468" s="358">
        <f t="shared" si="211"/>
        <v>124.99344364782486</v>
      </c>
      <c r="AE468" s="358">
        <f t="shared" si="212"/>
        <v>200.8183723056826</v>
      </c>
      <c r="AF468" s="140">
        <f t="shared" si="217"/>
        <v>0.65106680915355419</v>
      </c>
      <c r="AG468" s="140">
        <f t="shared" si="222"/>
        <v>94.772391669434441</v>
      </c>
      <c r="AH468" s="140">
        <f t="shared" si="222"/>
        <v>96.01787709212752</v>
      </c>
      <c r="AI468" s="140">
        <f t="shared" si="222"/>
        <v>115.60296440568436</v>
      </c>
      <c r="AJ468" s="361">
        <f t="shared" si="223"/>
        <v>127.63083406662685</v>
      </c>
      <c r="AK468" s="380" t="str">
        <f t="shared" si="218"/>
        <v>Item(1040101001,3038235)
Item(1040302001,3116041)
Item(1040410001,17668)</v>
      </c>
      <c r="AL468" s="359"/>
    </row>
    <row r="469" spans="2:38" x14ac:dyDescent="0.3">
      <c r="B469" s="5">
        <f t="shared" si="225"/>
        <v>296</v>
      </c>
      <c r="C469" s="5">
        <v>4</v>
      </c>
      <c r="D469" s="5">
        <f>VLOOKUP(B469,'DB-캐릭터별 스테이지 매칭'!$E$3:$F$302,2,0)</f>
        <v>1659</v>
      </c>
      <c r="E469" s="5">
        <f>VLOOKUP(D469,'DB-방치 재화'!$B$3:$I$1698,5,0)</f>
        <v>1203</v>
      </c>
      <c r="F469" s="5">
        <f>VLOOKUP(D469,'DB-방치 재화'!$B$3:$I$1698,6,0)</f>
        <v>1604</v>
      </c>
      <c r="G469" s="355">
        <f>VLOOKUP(D469,'DB-방치 재화'!$B$3:$I$1698,7,0)</f>
        <v>5.3159722222222223</v>
      </c>
      <c r="H469" s="5">
        <f>INT(VLOOKUP(B469,'주요 재화 수급처 관리'!$C$269:$Q$329,15,0))</f>
        <v>6606361</v>
      </c>
      <c r="I469" s="5">
        <f>INT(VLOOKUP(B469,'주요 재화 수급처 관리'!$C$331:$Q$630,15,0))</f>
        <v>8246936</v>
      </c>
      <c r="J469" s="5">
        <f>INT(VLOOKUP(B469,'주요 재화 수급처 관리'!$C$632:$Q$931,15,0))</f>
        <v>27137</v>
      </c>
      <c r="K469" s="356">
        <f t="shared" si="219"/>
        <v>3038235</v>
      </c>
      <c r="L469" s="5">
        <f t="shared" si="199"/>
        <v>1</v>
      </c>
      <c r="M469" s="140">
        <f t="shared" si="213"/>
        <v>0.45989539475665953</v>
      </c>
      <c r="N469" s="357">
        <f t="shared" si="220"/>
        <v>3116041</v>
      </c>
      <c r="O469" s="189" t="str">
        <f t="shared" si="200"/>
        <v>1</v>
      </c>
      <c r="P469" s="140">
        <f t="shared" si="201"/>
        <v>0.37784226772221829</v>
      </c>
      <c r="Q469" s="357">
        <f t="shared" si="221"/>
        <v>17668</v>
      </c>
      <c r="R469" s="189" t="str">
        <f t="shared" si="202"/>
        <v>1</v>
      </c>
      <c r="S469" s="30">
        <f t="shared" si="203"/>
        <v>0.65106680915355419</v>
      </c>
      <c r="T469" s="140">
        <f t="shared" si="204"/>
        <v>0.45989539475665953</v>
      </c>
      <c r="U469" s="140">
        <f t="shared" si="205"/>
        <v>0.37784226772221829</v>
      </c>
      <c r="V469" s="140">
        <f t="shared" si="206"/>
        <v>0.65106680915355419</v>
      </c>
      <c r="W469" s="353">
        <f t="shared" si="214"/>
        <v>-239814981.19999993</v>
      </c>
      <c r="X469" s="353">
        <f t="shared" si="215"/>
        <v>-290171510.19999999</v>
      </c>
      <c r="Y469" s="353">
        <f t="shared" si="216"/>
        <v>-1549505.2400000002</v>
      </c>
      <c r="Z469" s="30">
        <f t="shared" si="207"/>
        <v>36.300617117350981</v>
      </c>
      <c r="AA469" s="358">
        <f t="shared" si="208"/>
        <v>35.185371900545853</v>
      </c>
      <c r="AB469" s="358">
        <f t="shared" si="209"/>
        <v>57.099356598002736</v>
      </c>
      <c r="AC469" s="358">
        <f t="shared" si="210"/>
        <v>138.435728502817</v>
      </c>
      <c r="AD469" s="358">
        <f t="shared" si="211"/>
        <v>125.62842468481573</v>
      </c>
      <c r="AE469" s="358">
        <f t="shared" si="212"/>
        <v>202.41740561724365</v>
      </c>
      <c r="AF469" s="140">
        <f t="shared" si="217"/>
        <v>0.65106680915355419</v>
      </c>
      <c r="AG469" s="140">
        <f t="shared" si="222"/>
        <v>95.232287064191098</v>
      </c>
      <c r="AH469" s="140">
        <f t="shared" si="222"/>
        <v>96.395719359849735</v>
      </c>
      <c r="AI469" s="140">
        <f t="shared" si="222"/>
        <v>116.25403121483791</v>
      </c>
      <c r="AJ469" s="361">
        <f t="shared" si="223"/>
        <v>128.28190087578039</v>
      </c>
      <c r="AK469" s="380" t="str">
        <f t="shared" si="218"/>
        <v>Item(1040101001,3038235)
Item(1040302001,3116041)
Item(1040410001,17668)</v>
      </c>
      <c r="AL469" s="359"/>
    </row>
    <row r="470" spans="2:38" x14ac:dyDescent="0.3">
      <c r="B470" s="5">
        <f>B465+1</f>
        <v>296</v>
      </c>
      <c r="C470" s="5">
        <v>5</v>
      </c>
      <c r="D470" s="5">
        <f>VLOOKUP(B470,'DB-캐릭터별 스테이지 매칭'!$E$3:$F$302,2,0)</f>
        <v>1659</v>
      </c>
      <c r="E470" s="5">
        <f>VLOOKUP(D470,'DB-방치 재화'!$B$3:$I$1698,5,0)</f>
        <v>1203</v>
      </c>
      <c r="F470" s="5">
        <f>VLOOKUP(D470,'DB-방치 재화'!$B$3:$I$1698,6,0)</f>
        <v>1604</v>
      </c>
      <c r="G470" s="355">
        <f>VLOOKUP(D470,'DB-방치 재화'!$B$3:$I$1698,7,0)</f>
        <v>5.3159722222222223</v>
      </c>
      <c r="H470" s="5">
        <f>INT(VLOOKUP(B470,'주요 재화 수급처 관리'!$C$269:$Q$329,15,0))</f>
        <v>6606361</v>
      </c>
      <c r="I470" s="5">
        <f>INT(VLOOKUP(B470,'주요 재화 수급처 관리'!$C$331:$Q$630,15,0))</f>
        <v>8246936</v>
      </c>
      <c r="J470" s="5">
        <f>INT(VLOOKUP(B470,'주요 재화 수급처 관리'!$C$632:$Q$931,15,0))</f>
        <v>27137</v>
      </c>
      <c r="K470" s="356">
        <f t="shared" si="219"/>
        <v>3038235</v>
      </c>
      <c r="L470" s="5">
        <f t="shared" si="199"/>
        <v>1</v>
      </c>
      <c r="M470" s="140">
        <f t="shared" si="213"/>
        <v>0.45989539475665953</v>
      </c>
      <c r="N470" s="357">
        <f t="shared" si="220"/>
        <v>3116041</v>
      </c>
      <c r="O470" s="189" t="str">
        <f t="shared" si="200"/>
        <v>1</v>
      </c>
      <c r="P470" s="140">
        <f t="shared" si="201"/>
        <v>0.37784226772221829</v>
      </c>
      <c r="Q470" s="357">
        <f t="shared" si="221"/>
        <v>17668</v>
      </c>
      <c r="R470" s="189" t="str">
        <f t="shared" si="202"/>
        <v>1</v>
      </c>
      <c r="S470" s="30">
        <f t="shared" si="203"/>
        <v>0.65106680915355419</v>
      </c>
      <c r="T470" s="140">
        <f t="shared" si="204"/>
        <v>0.45989539475665953</v>
      </c>
      <c r="U470" s="140">
        <f t="shared" si="205"/>
        <v>0.37784226772221829</v>
      </c>
      <c r="V470" s="140">
        <f t="shared" si="206"/>
        <v>0.65106680915355419</v>
      </c>
      <c r="W470" s="353">
        <f t="shared" si="214"/>
        <v>-241531943.99999994</v>
      </c>
      <c r="X470" s="353">
        <f t="shared" si="215"/>
        <v>-291638164</v>
      </c>
      <c r="Y470" s="353">
        <f t="shared" si="216"/>
        <v>-1561745.8400000003</v>
      </c>
      <c r="Z470" s="30">
        <f t="shared" si="207"/>
        <v>36.560512512107643</v>
      </c>
      <c r="AA470" s="358">
        <f t="shared" si="208"/>
        <v>35.363214168268073</v>
      </c>
      <c r="AB470" s="358">
        <f t="shared" si="209"/>
        <v>57.550423407156295</v>
      </c>
      <c r="AC470" s="358">
        <f t="shared" si="210"/>
        <v>139.42686339706285</v>
      </c>
      <c r="AD470" s="358">
        <f t="shared" si="211"/>
        <v>126.26340572180661</v>
      </c>
      <c r="AE470" s="358">
        <f t="shared" si="212"/>
        <v>204.01643892880472</v>
      </c>
      <c r="AF470" s="140">
        <f t="shared" si="217"/>
        <v>0.65106680915355419</v>
      </c>
      <c r="AG470" s="140">
        <f t="shared" si="222"/>
        <v>95.692182458947755</v>
      </c>
      <c r="AH470" s="140">
        <f t="shared" si="222"/>
        <v>96.773561627571951</v>
      </c>
      <c r="AI470" s="140">
        <f t="shared" si="222"/>
        <v>116.90509802399146</v>
      </c>
      <c r="AJ470" s="361">
        <f t="shared" si="223"/>
        <v>128.93296768493394</v>
      </c>
      <c r="AK470" s="380" t="str">
        <f t="shared" si="218"/>
        <v>Item(1040101001,3038235)
Item(1040302001,3116041)
Item(1040410001,17668)</v>
      </c>
      <c r="AL470" s="359"/>
    </row>
    <row r="471" spans="2:38" x14ac:dyDescent="0.3">
      <c r="B471" s="5">
        <f t="shared" ref="B471:B477" si="226">B466+1</f>
        <v>297</v>
      </c>
      <c r="C471" s="5">
        <v>1</v>
      </c>
      <c r="D471" s="5">
        <f>VLOOKUP(B471,'DB-캐릭터별 스테이지 매칭'!$E$3:$F$302,2,0)</f>
        <v>1668</v>
      </c>
      <c r="E471" s="5">
        <f>VLOOKUP(D471,'DB-방치 재화'!$B$3:$I$1698,5,0)</f>
        <v>1209</v>
      </c>
      <c r="F471" s="5">
        <f>VLOOKUP(D471,'DB-방치 재화'!$B$3:$I$1698,6,0)</f>
        <v>1612</v>
      </c>
      <c r="G471" s="355">
        <f>VLOOKUP(D471,'DB-방치 재화'!$B$3:$I$1698,7,0)</f>
        <v>5.333333333333333</v>
      </c>
      <c r="H471" s="5">
        <f>INT(VLOOKUP(B471,'주요 재화 수급처 관리'!$C$269:$Q$329,15,0))</f>
        <v>6635728</v>
      </c>
      <c r="I471" s="5">
        <f>INT(VLOOKUP(B471,'주요 재화 수급처 관리'!$C$331:$Q$630,15,0))</f>
        <v>8286093</v>
      </c>
      <c r="J471" s="5">
        <f>INT(VLOOKUP(B471,'주요 재화 수급처 관리'!$C$632:$Q$931,15,0))</f>
        <v>27220</v>
      </c>
      <c r="K471" s="356">
        <f t="shared" si="219"/>
        <v>3041274</v>
      </c>
      <c r="L471" s="5">
        <f t="shared" si="199"/>
        <v>1.0009999999999999</v>
      </c>
      <c r="M471" s="140">
        <f t="shared" si="213"/>
        <v>0.45831806246428425</v>
      </c>
      <c r="N471" s="357">
        <f t="shared" si="220"/>
        <v>3119158</v>
      </c>
      <c r="O471" s="189">
        <f t="shared" si="200"/>
        <v>1.0009999999999999</v>
      </c>
      <c r="P471" s="140">
        <f t="shared" si="201"/>
        <v>0.37643289786875433</v>
      </c>
      <c r="Q471" s="357">
        <f t="shared" si="221"/>
        <v>17686</v>
      </c>
      <c r="R471" s="189">
        <f t="shared" si="202"/>
        <v>1.0009999999999999</v>
      </c>
      <c r="S471" s="30">
        <f t="shared" si="203"/>
        <v>0.64974283614988981</v>
      </c>
      <c r="T471" s="140">
        <f t="shared" si="204"/>
        <v>0.45831806246428425</v>
      </c>
      <c r="U471" s="140">
        <f t="shared" si="205"/>
        <v>0.37643289786875433</v>
      </c>
      <c r="V471" s="140">
        <f t="shared" si="206"/>
        <v>0.64974283614988981</v>
      </c>
      <c r="W471" s="353">
        <f t="shared" si="214"/>
        <v>-243246072.39999995</v>
      </c>
      <c r="X471" s="353">
        <f t="shared" si="215"/>
        <v>-293100103.39999998</v>
      </c>
      <c r="Y471" s="353">
        <f t="shared" si="216"/>
        <v>-1573987.8400000003</v>
      </c>
      <c r="Z471" s="30">
        <f t="shared" si="207"/>
        <v>36.657028799251556</v>
      </c>
      <c r="AA471" s="358">
        <f t="shared" si="208"/>
        <v>35.372533641608896</v>
      </c>
      <c r="AB471" s="358">
        <f t="shared" si="209"/>
        <v>57.824681851579733</v>
      </c>
      <c r="AC471" s="358">
        <f t="shared" si="210"/>
        <v>139.71950670894216</v>
      </c>
      <c r="AD471" s="358">
        <f t="shared" si="211"/>
        <v>126.26658714157705</v>
      </c>
      <c r="AE471" s="358">
        <f t="shared" si="212"/>
        <v>204.9463333333334</v>
      </c>
      <c r="AF471" s="140">
        <f t="shared" si="217"/>
        <v>0.64974283614988981</v>
      </c>
      <c r="AG471" s="140">
        <f t="shared" si="222"/>
        <v>96.150500521412042</v>
      </c>
      <c r="AH471" s="140">
        <f t="shared" si="222"/>
        <v>97.149994525440704</v>
      </c>
      <c r="AI471" s="140">
        <f t="shared" si="222"/>
        <v>117.55484086014134</v>
      </c>
      <c r="AJ471" s="361">
        <f t="shared" si="223"/>
        <v>129.58271052108384</v>
      </c>
      <c r="AK471" s="380" t="str">
        <f t="shared" si="218"/>
        <v>Item(1040101001,3041274)
Item(1040302001,3119158)
Item(1040410001,17686)</v>
      </c>
      <c r="AL471" s="359"/>
    </row>
    <row r="472" spans="2:38" x14ac:dyDescent="0.3">
      <c r="B472" s="5">
        <f t="shared" si="226"/>
        <v>297</v>
      </c>
      <c r="C472" s="5">
        <v>2</v>
      </c>
      <c r="D472" s="5">
        <f>VLOOKUP(B472,'DB-캐릭터별 스테이지 매칭'!$E$3:$F$302,2,0)</f>
        <v>1668</v>
      </c>
      <c r="E472" s="5">
        <f>VLOOKUP(D472,'DB-방치 재화'!$B$3:$I$1698,5,0)</f>
        <v>1209</v>
      </c>
      <c r="F472" s="5">
        <f>VLOOKUP(D472,'DB-방치 재화'!$B$3:$I$1698,6,0)</f>
        <v>1612</v>
      </c>
      <c r="G472" s="355">
        <f>VLOOKUP(D472,'DB-방치 재화'!$B$3:$I$1698,7,0)</f>
        <v>5.333333333333333</v>
      </c>
      <c r="H472" s="5">
        <f>INT(VLOOKUP(B472,'주요 재화 수급처 관리'!$C$269:$Q$329,15,0))</f>
        <v>6635728</v>
      </c>
      <c r="I472" s="5">
        <f>INT(VLOOKUP(B472,'주요 재화 수급처 관리'!$C$331:$Q$630,15,0))</f>
        <v>8286093</v>
      </c>
      <c r="J472" s="5">
        <f>INT(VLOOKUP(B472,'주요 재화 수급처 관리'!$C$632:$Q$931,15,0))</f>
        <v>27220</v>
      </c>
      <c r="K472" s="356">
        <f t="shared" si="219"/>
        <v>3041274</v>
      </c>
      <c r="L472" s="5">
        <f t="shared" si="199"/>
        <v>1</v>
      </c>
      <c r="M472" s="140">
        <f t="shared" si="213"/>
        <v>0.45831806246428425</v>
      </c>
      <c r="N472" s="357">
        <f t="shared" si="220"/>
        <v>3119158</v>
      </c>
      <c r="O472" s="189" t="str">
        <f t="shared" si="200"/>
        <v>1</v>
      </c>
      <c r="P472" s="140">
        <f t="shared" si="201"/>
        <v>0.37643289786875433</v>
      </c>
      <c r="Q472" s="357">
        <f t="shared" si="221"/>
        <v>17686</v>
      </c>
      <c r="R472" s="189" t="str">
        <f t="shared" si="202"/>
        <v>1</v>
      </c>
      <c r="S472" s="30">
        <f t="shared" si="203"/>
        <v>0.64974283614988981</v>
      </c>
      <c r="T472" s="140">
        <f t="shared" si="204"/>
        <v>0.45831806246428425</v>
      </c>
      <c r="U472" s="140">
        <f t="shared" si="205"/>
        <v>0.37643289786875433</v>
      </c>
      <c r="V472" s="140">
        <f t="shared" si="206"/>
        <v>0.64974283614988981</v>
      </c>
      <c r="W472" s="353">
        <f t="shared" si="214"/>
        <v>-244960200.79999995</v>
      </c>
      <c r="X472" s="353">
        <f t="shared" si="215"/>
        <v>-294562042.79999995</v>
      </c>
      <c r="Y472" s="353">
        <f t="shared" si="216"/>
        <v>-1586229.8400000003</v>
      </c>
      <c r="Z472" s="30">
        <f t="shared" si="207"/>
        <v>36.915346861715847</v>
      </c>
      <c r="AA472" s="358">
        <f t="shared" si="208"/>
        <v>35.548966539477647</v>
      </c>
      <c r="AB472" s="358">
        <f t="shared" si="209"/>
        <v>58.274424687729621</v>
      </c>
      <c r="AC472" s="358">
        <f t="shared" si="210"/>
        <v>140.70409475232054</v>
      </c>
      <c r="AD472" s="358">
        <f t="shared" si="211"/>
        <v>126.89638595947062</v>
      </c>
      <c r="AE472" s="358">
        <f t="shared" si="212"/>
        <v>206.54034375000006</v>
      </c>
      <c r="AF472" s="140">
        <f t="shared" si="217"/>
        <v>0.64974283614988981</v>
      </c>
      <c r="AG472" s="140">
        <f t="shared" si="222"/>
        <v>96.608818583876328</v>
      </c>
      <c r="AH472" s="140">
        <f t="shared" si="222"/>
        <v>97.526427423309457</v>
      </c>
      <c r="AI472" s="140">
        <f t="shared" si="222"/>
        <v>118.20458369629122</v>
      </c>
      <c r="AJ472" s="361">
        <f t="shared" si="223"/>
        <v>130.23245335723374</v>
      </c>
      <c r="AK472" s="380" t="str">
        <f t="shared" si="218"/>
        <v>Item(1040101001,3041274)
Item(1040302001,3119158)
Item(1040410001,17686)</v>
      </c>
      <c r="AL472" s="359"/>
    </row>
    <row r="473" spans="2:38" x14ac:dyDescent="0.3">
      <c r="B473" s="5">
        <f t="shared" si="226"/>
        <v>297</v>
      </c>
      <c r="C473" s="5">
        <v>3</v>
      </c>
      <c r="D473" s="5">
        <f>VLOOKUP(B473,'DB-캐릭터별 스테이지 매칭'!$E$3:$F$302,2,0)</f>
        <v>1668</v>
      </c>
      <c r="E473" s="5">
        <f>VLOOKUP(D473,'DB-방치 재화'!$B$3:$I$1698,5,0)</f>
        <v>1209</v>
      </c>
      <c r="F473" s="5">
        <f>VLOOKUP(D473,'DB-방치 재화'!$B$3:$I$1698,6,0)</f>
        <v>1612</v>
      </c>
      <c r="G473" s="355">
        <f>VLOOKUP(D473,'DB-방치 재화'!$B$3:$I$1698,7,0)</f>
        <v>5.333333333333333</v>
      </c>
      <c r="H473" s="5">
        <f>INT(VLOOKUP(B473,'주요 재화 수급처 관리'!$C$269:$Q$329,15,0))</f>
        <v>6635728</v>
      </c>
      <c r="I473" s="5">
        <f>INT(VLOOKUP(B473,'주요 재화 수급처 관리'!$C$331:$Q$630,15,0))</f>
        <v>8286093</v>
      </c>
      <c r="J473" s="5">
        <f>INT(VLOOKUP(B473,'주요 재화 수급처 관리'!$C$632:$Q$931,15,0))</f>
        <v>27220</v>
      </c>
      <c r="K473" s="356">
        <f t="shared" si="219"/>
        <v>3041274</v>
      </c>
      <c r="L473" s="5">
        <f t="shared" si="199"/>
        <v>1</v>
      </c>
      <c r="M473" s="140">
        <f t="shared" si="213"/>
        <v>0.45831806246428425</v>
      </c>
      <c r="N473" s="357">
        <f t="shared" si="220"/>
        <v>3119158</v>
      </c>
      <c r="O473" s="189" t="str">
        <f t="shared" si="200"/>
        <v>1</v>
      </c>
      <c r="P473" s="140">
        <f t="shared" si="201"/>
        <v>0.37643289786875433</v>
      </c>
      <c r="Q473" s="357">
        <f t="shared" si="221"/>
        <v>17686</v>
      </c>
      <c r="R473" s="189" t="str">
        <f t="shared" si="202"/>
        <v>1</v>
      </c>
      <c r="S473" s="30">
        <f t="shared" si="203"/>
        <v>0.64974283614988981</v>
      </c>
      <c r="T473" s="140">
        <f t="shared" si="204"/>
        <v>0.45831806246428425</v>
      </c>
      <c r="U473" s="140">
        <f t="shared" si="205"/>
        <v>0.37643289786875433</v>
      </c>
      <c r="V473" s="140">
        <f t="shared" si="206"/>
        <v>0.64974283614988981</v>
      </c>
      <c r="W473" s="353">
        <f t="shared" si="214"/>
        <v>-246674329.19999996</v>
      </c>
      <c r="X473" s="353">
        <f t="shared" si="215"/>
        <v>-296023982.19999993</v>
      </c>
      <c r="Y473" s="353">
        <f t="shared" si="216"/>
        <v>-1598471.8400000003</v>
      </c>
      <c r="Z473" s="30">
        <f t="shared" si="207"/>
        <v>37.17366492418013</v>
      </c>
      <c r="AA473" s="358">
        <f t="shared" si="208"/>
        <v>35.725399437346397</v>
      </c>
      <c r="AB473" s="358">
        <f t="shared" si="209"/>
        <v>58.724167523879515</v>
      </c>
      <c r="AC473" s="358">
        <f t="shared" si="210"/>
        <v>141.6886827956989</v>
      </c>
      <c r="AD473" s="358">
        <f t="shared" si="211"/>
        <v>127.52618477736418</v>
      </c>
      <c r="AE473" s="358">
        <f t="shared" si="212"/>
        <v>208.13435416666672</v>
      </c>
      <c r="AF473" s="140">
        <f t="shared" si="217"/>
        <v>0.64974283614988981</v>
      </c>
      <c r="AG473" s="140">
        <f t="shared" si="222"/>
        <v>97.067136646340614</v>
      </c>
      <c r="AH473" s="140">
        <f t="shared" si="222"/>
        <v>97.90286032117821</v>
      </c>
      <c r="AI473" s="140">
        <f t="shared" si="222"/>
        <v>118.85432653244111</v>
      </c>
      <c r="AJ473" s="361">
        <f t="shared" si="223"/>
        <v>130.88219619338363</v>
      </c>
      <c r="AK473" s="380" t="str">
        <f t="shared" si="218"/>
        <v>Item(1040101001,3041274)
Item(1040302001,3119158)
Item(1040410001,17686)</v>
      </c>
      <c r="AL473" s="359"/>
    </row>
    <row r="474" spans="2:38" x14ac:dyDescent="0.3">
      <c r="B474" s="5">
        <f t="shared" si="226"/>
        <v>297</v>
      </c>
      <c r="C474" s="5">
        <v>4</v>
      </c>
      <c r="D474" s="5">
        <f>VLOOKUP(B474,'DB-캐릭터별 스테이지 매칭'!$E$3:$F$302,2,0)</f>
        <v>1668</v>
      </c>
      <c r="E474" s="5">
        <f>VLOOKUP(D474,'DB-방치 재화'!$B$3:$I$1698,5,0)</f>
        <v>1209</v>
      </c>
      <c r="F474" s="5">
        <f>VLOOKUP(D474,'DB-방치 재화'!$B$3:$I$1698,6,0)</f>
        <v>1612</v>
      </c>
      <c r="G474" s="355">
        <f>VLOOKUP(D474,'DB-방치 재화'!$B$3:$I$1698,7,0)</f>
        <v>5.333333333333333</v>
      </c>
      <c r="H474" s="5">
        <f>INT(VLOOKUP(B474,'주요 재화 수급처 관리'!$C$269:$Q$329,15,0))</f>
        <v>6635728</v>
      </c>
      <c r="I474" s="5">
        <f>INT(VLOOKUP(B474,'주요 재화 수급처 관리'!$C$331:$Q$630,15,0))</f>
        <v>8286093</v>
      </c>
      <c r="J474" s="5">
        <f>INT(VLOOKUP(B474,'주요 재화 수급처 관리'!$C$632:$Q$931,15,0))</f>
        <v>27220</v>
      </c>
      <c r="K474" s="356">
        <f t="shared" si="219"/>
        <v>3041274</v>
      </c>
      <c r="L474" s="5">
        <f t="shared" si="199"/>
        <v>1</v>
      </c>
      <c r="M474" s="140">
        <f t="shared" si="213"/>
        <v>0.45831806246428425</v>
      </c>
      <c r="N474" s="357">
        <f t="shared" si="220"/>
        <v>3119158</v>
      </c>
      <c r="O474" s="189" t="str">
        <f t="shared" si="200"/>
        <v>1</v>
      </c>
      <c r="P474" s="140">
        <f t="shared" si="201"/>
        <v>0.37643289786875433</v>
      </c>
      <c r="Q474" s="357">
        <f t="shared" si="221"/>
        <v>17686</v>
      </c>
      <c r="R474" s="189" t="str">
        <f t="shared" si="202"/>
        <v>1</v>
      </c>
      <c r="S474" s="30">
        <f t="shared" si="203"/>
        <v>0.64974283614988981</v>
      </c>
      <c r="T474" s="140">
        <f t="shared" si="204"/>
        <v>0.45831806246428425</v>
      </c>
      <c r="U474" s="140">
        <f t="shared" si="205"/>
        <v>0.37643289786875433</v>
      </c>
      <c r="V474" s="140">
        <f t="shared" si="206"/>
        <v>0.64974283614988981</v>
      </c>
      <c r="W474" s="353">
        <f t="shared" si="214"/>
        <v>-248388457.59999996</v>
      </c>
      <c r="X474" s="353">
        <f t="shared" si="215"/>
        <v>-297485921.5999999</v>
      </c>
      <c r="Y474" s="353">
        <f t="shared" si="216"/>
        <v>-1610713.8400000003</v>
      </c>
      <c r="Z474" s="30">
        <f t="shared" si="207"/>
        <v>37.431982986644414</v>
      </c>
      <c r="AA474" s="358">
        <f t="shared" si="208"/>
        <v>35.901832335215147</v>
      </c>
      <c r="AB474" s="358">
        <f t="shared" si="209"/>
        <v>59.173910360029403</v>
      </c>
      <c r="AC474" s="358">
        <f t="shared" si="210"/>
        <v>142.67327083907728</v>
      </c>
      <c r="AD474" s="358">
        <f t="shared" si="211"/>
        <v>128.15598359525774</v>
      </c>
      <c r="AE474" s="358">
        <f t="shared" si="212"/>
        <v>209.72836458333339</v>
      </c>
      <c r="AF474" s="140">
        <f t="shared" si="217"/>
        <v>0.64974283614988981</v>
      </c>
      <c r="AG474" s="140">
        <f t="shared" si="222"/>
        <v>97.525454708804901</v>
      </c>
      <c r="AH474" s="140">
        <f t="shared" si="222"/>
        <v>98.279293219046963</v>
      </c>
      <c r="AI474" s="140">
        <f t="shared" si="222"/>
        <v>119.50406936859099</v>
      </c>
      <c r="AJ474" s="361">
        <f t="shared" si="223"/>
        <v>131.53193902953353</v>
      </c>
      <c r="AK474" s="380" t="str">
        <f t="shared" si="218"/>
        <v>Item(1040101001,3041274)
Item(1040302001,3119158)
Item(1040410001,17686)</v>
      </c>
      <c r="AL474" s="359"/>
    </row>
    <row r="475" spans="2:38" x14ac:dyDescent="0.3">
      <c r="B475" s="5">
        <f t="shared" si="226"/>
        <v>297</v>
      </c>
      <c r="C475" s="5">
        <v>5</v>
      </c>
      <c r="D475" s="5">
        <f>VLOOKUP(B475,'DB-캐릭터별 스테이지 매칭'!$E$3:$F$302,2,0)</f>
        <v>1668</v>
      </c>
      <c r="E475" s="5">
        <f>VLOOKUP(D475,'DB-방치 재화'!$B$3:$I$1698,5,0)</f>
        <v>1209</v>
      </c>
      <c r="F475" s="5">
        <f>VLOOKUP(D475,'DB-방치 재화'!$B$3:$I$1698,6,0)</f>
        <v>1612</v>
      </c>
      <c r="G475" s="355">
        <f>VLOOKUP(D475,'DB-방치 재화'!$B$3:$I$1698,7,0)</f>
        <v>5.333333333333333</v>
      </c>
      <c r="H475" s="5">
        <f>INT(VLOOKUP(B475,'주요 재화 수급처 관리'!$C$269:$Q$329,15,0))</f>
        <v>6635728</v>
      </c>
      <c r="I475" s="5">
        <f>INT(VLOOKUP(B475,'주요 재화 수급처 관리'!$C$331:$Q$630,15,0))</f>
        <v>8286093</v>
      </c>
      <c r="J475" s="5">
        <f>INT(VLOOKUP(B475,'주요 재화 수급처 관리'!$C$632:$Q$931,15,0))</f>
        <v>27220</v>
      </c>
      <c r="K475" s="356">
        <f t="shared" si="219"/>
        <v>3041274</v>
      </c>
      <c r="L475" s="5">
        <f t="shared" si="199"/>
        <v>1</v>
      </c>
      <c r="M475" s="140">
        <f t="shared" si="213"/>
        <v>0.45831806246428425</v>
      </c>
      <c r="N475" s="357">
        <f t="shared" si="220"/>
        <v>3119158</v>
      </c>
      <c r="O475" s="189" t="str">
        <f t="shared" si="200"/>
        <v>1</v>
      </c>
      <c r="P475" s="140">
        <f t="shared" si="201"/>
        <v>0.37643289786875433</v>
      </c>
      <c r="Q475" s="357">
        <f t="shared" si="221"/>
        <v>17686</v>
      </c>
      <c r="R475" s="189" t="str">
        <f t="shared" si="202"/>
        <v>1</v>
      </c>
      <c r="S475" s="30">
        <f t="shared" si="203"/>
        <v>0.64974283614988981</v>
      </c>
      <c r="T475" s="140">
        <f t="shared" si="204"/>
        <v>0.45831806246428425</v>
      </c>
      <c r="U475" s="140">
        <f t="shared" si="205"/>
        <v>0.37643289786875433</v>
      </c>
      <c r="V475" s="140">
        <f t="shared" si="206"/>
        <v>0.64974283614988981</v>
      </c>
      <c r="W475" s="353">
        <f t="shared" si="214"/>
        <v>-250102585.99999997</v>
      </c>
      <c r="X475" s="353">
        <f t="shared" si="215"/>
        <v>-298947860.99999988</v>
      </c>
      <c r="Y475" s="353">
        <f t="shared" si="216"/>
        <v>-1622955.8400000003</v>
      </c>
      <c r="Z475" s="30">
        <f t="shared" si="207"/>
        <v>37.690301049108697</v>
      </c>
      <c r="AA475" s="358">
        <f t="shared" si="208"/>
        <v>36.078265233083904</v>
      </c>
      <c r="AB475" s="358">
        <f t="shared" si="209"/>
        <v>59.623653196179291</v>
      </c>
      <c r="AC475" s="358">
        <f t="shared" si="210"/>
        <v>143.65785888245566</v>
      </c>
      <c r="AD475" s="358">
        <f t="shared" si="211"/>
        <v>128.78578241315131</v>
      </c>
      <c r="AE475" s="358">
        <f t="shared" si="212"/>
        <v>211.32237500000005</v>
      </c>
      <c r="AF475" s="140">
        <f t="shared" si="217"/>
        <v>0.64974283614988981</v>
      </c>
      <c r="AG475" s="140">
        <f t="shared" si="222"/>
        <v>97.983772771269187</v>
      </c>
      <c r="AH475" s="140">
        <f t="shared" si="222"/>
        <v>98.655726116915716</v>
      </c>
      <c r="AI475" s="140">
        <f t="shared" si="222"/>
        <v>120.15381220474087</v>
      </c>
      <c r="AJ475" s="361">
        <f t="shared" si="223"/>
        <v>132.18168186568343</v>
      </c>
      <c r="AK475" s="380" t="str">
        <f t="shared" si="218"/>
        <v>Item(1040101001,3041274)
Item(1040302001,3119158)
Item(1040410001,17686)</v>
      </c>
      <c r="AL475" s="359"/>
    </row>
    <row r="476" spans="2:38" x14ac:dyDescent="0.3">
      <c r="B476" s="5">
        <f t="shared" si="226"/>
        <v>298</v>
      </c>
      <c r="C476" s="5">
        <v>1</v>
      </c>
      <c r="D476" s="5">
        <f>VLOOKUP(B476,'DB-캐릭터별 스테이지 매칭'!$E$3:$F$302,2,0)</f>
        <v>1677</v>
      </c>
      <c r="E476" s="5">
        <f>VLOOKUP(D476,'DB-방치 재화'!$B$3:$I$1698,5,0)</f>
        <v>1215</v>
      </c>
      <c r="F476" s="5">
        <f>VLOOKUP(D476,'DB-방치 재화'!$B$3:$I$1698,6,0)</f>
        <v>1621</v>
      </c>
      <c r="G476" s="355">
        <f>VLOOKUP(D476,'DB-방치 재화'!$B$3:$I$1698,7,0)</f>
        <v>5.3513888888888888</v>
      </c>
      <c r="H476" s="5">
        <f>INT(VLOOKUP(B476,'주요 재화 수급처 관리'!$C$269:$Q$329,15,0))</f>
        <v>6665096</v>
      </c>
      <c r="I476" s="5">
        <f>INT(VLOOKUP(B476,'주요 재화 수급처 관리'!$C$331:$Q$630,15,0))</f>
        <v>8330145</v>
      </c>
      <c r="J476" s="5">
        <f>INT(VLOOKUP(B476,'주요 재화 수급처 관리'!$C$632:$Q$931,15,0))</f>
        <v>27307</v>
      </c>
      <c r="K476" s="356">
        <f t="shared" si="219"/>
        <v>3044316</v>
      </c>
      <c r="L476" s="5">
        <f t="shared" si="199"/>
        <v>1.0009999999999999</v>
      </c>
      <c r="M476" s="140">
        <f t="shared" si="213"/>
        <v>0.45675501148070485</v>
      </c>
      <c r="N476" s="357">
        <f t="shared" si="220"/>
        <v>3122278</v>
      </c>
      <c r="O476" s="189">
        <f t="shared" si="200"/>
        <v>1.0009999999999999</v>
      </c>
      <c r="P476" s="140">
        <f t="shared" si="201"/>
        <v>0.37481676489424853</v>
      </c>
      <c r="Q476" s="357">
        <f t="shared" si="221"/>
        <v>17704</v>
      </c>
      <c r="R476" s="189">
        <f t="shared" si="202"/>
        <v>1.0009999999999999</v>
      </c>
      <c r="S476" s="30">
        <f t="shared" si="203"/>
        <v>0.64833192954187568</v>
      </c>
      <c r="T476" s="140">
        <f t="shared" si="204"/>
        <v>0.45675501148070485</v>
      </c>
      <c r="U476" s="140">
        <f t="shared" si="205"/>
        <v>0.37481676489424853</v>
      </c>
      <c r="V476" s="140">
        <f t="shared" si="206"/>
        <v>0.64833192954187568</v>
      </c>
      <c r="W476" s="353">
        <f t="shared" si="214"/>
        <v>-251813882.79999998</v>
      </c>
      <c r="X476" s="353">
        <f t="shared" si="215"/>
        <v>-300404109.99999988</v>
      </c>
      <c r="Y476" s="353">
        <f t="shared" si="216"/>
        <v>-1635198.4400000004</v>
      </c>
      <c r="Z476" s="30">
        <f t="shared" si="207"/>
        <v>37.780983619740809</v>
      </c>
      <c r="AA476" s="358">
        <f t="shared" si="208"/>
        <v>36.062290632395943</v>
      </c>
      <c r="AB476" s="358">
        <f t="shared" si="209"/>
        <v>59.882024389350732</v>
      </c>
      <c r="AC476" s="358">
        <f t="shared" si="210"/>
        <v>143.92654481024235</v>
      </c>
      <c r="AD476" s="358">
        <f t="shared" si="211"/>
        <v>128.69461152237983</v>
      </c>
      <c r="AE476" s="358">
        <f t="shared" si="212"/>
        <v>212.19808460939535</v>
      </c>
      <c r="AF476" s="140">
        <f t="shared" si="217"/>
        <v>0.64833192954187568</v>
      </c>
      <c r="AG476" s="140">
        <f t="shared" si="222"/>
        <v>98.440527782749896</v>
      </c>
      <c r="AH476" s="140">
        <f t="shared" si="222"/>
        <v>99.030542881809964</v>
      </c>
      <c r="AI476" s="140">
        <f t="shared" si="222"/>
        <v>120.80214413428276</v>
      </c>
      <c r="AJ476" s="361">
        <f t="shared" si="223"/>
        <v>132.83001379522531</v>
      </c>
      <c r="AK476" s="380" t="str">
        <f t="shared" si="218"/>
        <v>Item(1040101001,3044316)
Item(1040302001,3122278)
Item(1040410001,17704)</v>
      </c>
      <c r="AL476" s="359"/>
    </row>
    <row r="477" spans="2:38" x14ac:dyDescent="0.3">
      <c r="B477" s="5">
        <f t="shared" si="226"/>
        <v>298</v>
      </c>
      <c r="C477" s="5">
        <v>2</v>
      </c>
      <c r="D477" s="5">
        <f>VLOOKUP(B477,'DB-캐릭터별 스테이지 매칭'!$E$3:$F$302,2,0)</f>
        <v>1677</v>
      </c>
      <c r="E477" s="5">
        <f>VLOOKUP(D477,'DB-방치 재화'!$B$3:$I$1698,5,0)</f>
        <v>1215</v>
      </c>
      <c r="F477" s="5">
        <f>VLOOKUP(D477,'DB-방치 재화'!$B$3:$I$1698,6,0)</f>
        <v>1621</v>
      </c>
      <c r="G477" s="355">
        <f>VLOOKUP(D477,'DB-방치 재화'!$B$3:$I$1698,7,0)</f>
        <v>5.3513888888888888</v>
      </c>
      <c r="H477" s="5">
        <f>INT(VLOOKUP(B477,'주요 재화 수급처 관리'!$C$269:$Q$329,15,0))</f>
        <v>6665096</v>
      </c>
      <c r="I477" s="5">
        <f>INT(VLOOKUP(B477,'주요 재화 수급처 관리'!$C$331:$Q$630,15,0))</f>
        <v>8330145</v>
      </c>
      <c r="J477" s="5">
        <f>INT(VLOOKUP(B477,'주요 재화 수급처 관리'!$C$632:$Q$931,15,0))</f>
        <v>27307</v>
      </c>
      <c r="K477" s="356">
        <f t="shared" si="219"/>
        <v>3044316</v>
      </c>
      <c r="L477" s="5">
        <f t="shared" si="199"/>
        <v>1</v>
      </c>
      <c r="M477" s="140">
        <f t="shared" si="213"/>
        <v>0.45675501148070485</v>
      </c>
      <c r="N477" s="357">
        <f t="shared" si="220"/>
        <v>3122278</v>
      </c>
      <c r="O477" s="189" t="str">
        <f t="shared" si="200"/>
        <v>1</v>
      </c>
      <c r="P477" s="140">
        <f t="shared" si="201"/>
        <v>0.37481676489424853</v>
      </c>
      <c r="Q477" s="357">
        <f t="shared" si="221"/>
        <v>17704</v>
      </c>
      <c r="R477" s="189" t="str">
        <f t="shared" si="202"/>
        <v>1</v>
      </c>
      <c r="S477" s="30">
        <f t="shared" si="203"/>
        <v>0.64833192954187568</v>
      </c>
      <c r="T477" s="140">
        <f t="shared" si="204"/>
        <v>0.45675501148070485</v>
      </c>
      <c r="U477" s="140">
        <f t="shared" si="205"/>
        <v>0.37481676489424853</v>
      </c>
      <c r="V477" s="140">
        <f t="shared" si="206"/>
        <v>0.64833192954187568</v>
      </c>
      <c r="W477" s="353">
        <f t="shared" si="214"/>
        <v>-253525179.59999999</v>
      </c>
      <c r="X477" s="353">
        <f t="shared" si="215"/>
        <v>-301860358.99999988</v>
      </c>
      <c r="Y477" s="353">
        <f t="shared" si="216"/>
        <v>-1647441.0400000005</v>
      </c>
      <c r="Z477" s="30">
        <f t="shared" si="207"/>
        <v>38.037738631221515</v>
      </c>
      <c r="AA477" s="358">
        <f t="shared" si="208"/>
        <v>36.237107397290188</v>
      </c>
      <c r="AB477" s="358">
        <f t="shared" si="209"/>
        <v>60.330356318892612</v>
      </c>
      <c r="AC477" s="358">
        <f t="shared" si="210"/>
        <v>144.90465226337449</v>
      </c>
      <c r="AD477" s="358">
        <f t="shared" si="211"/>
        <v>129.31847582082386</v>
      </c>
      <c r="AE477" s="358">
        <f t="shared" si="212"/>
        <v>213.78679470542443</v>
      </c>
      <c r="AF477" s="140">
        <f t="shared" si="217"/>
        <v>0.64833192954187568</v>
      </c>
      <c r="AG477" s="140">
        <f t="shared" si="222"/>
        <v>98.897282794230605</v>
      </c>
      <c r="AH477" s="140">
        <f t="shared" si="222"/>
        <v>99.405359646704213</v>
      </c>
      <c r="AI477" s="140">
        <f t="shared" si="222"/>
        <v>121.45047606382464</v>
      </c>
      <c r="AJ477" s="361">
        <f t="shared" si="223"/>
        <v>133.47834572476719</v>
      </c>
      <c r="AK477" s="380" t="str">
        <f t="shared" si="218"/>
        <v>Item(1040101001,3044316)
Item(1040302001,3122278)
Item(1040410001,17704)</v>
      </c>
      <c r="AL477" s="359"/>
    </row>
    <row r="478" spans="2:38" x14ac:dyDescent="0.3">
      <c r="B478" s="5">
        <f>B473+1</f>
        <v>298</v>
      </c>
      <c r="C478" s="5">
        <v>3</v>
      </c>
      <c r="D478" s="5">
        <f>VLOOKUP(B478,'DB-캐릭터별 스테이지 매칭'!$E$3:$F$302,2,0)</f>
        <v>1677</v>
      </c>
      <c r="E478" s="5">
        <f>VLOOKUP(D478,'DB-방치 재화'!$B$3:$I$1698,5,0)</f>
        <v>1215</v>
      </c>
      <c r="F478" s="5">
        <f>VLOOKUP(D478,'DB-방치 재화'!$B$3:$I$1698,6,0)</f>
        <v>1621</v>
      </c>
      <c r="G478" s="355">
        <f>VLOOKUP(D478,'DB-방치 재화'!$B$3:$I$1698,7,0)</f>
        <v>5.3513888888888888</v>
      </c>
      <c r="H478" s="5">
        <f>INT(VLOOKUP(B478,'주요 재화 수급처 관리'!$C$269:$Q$329,15,0))</f>
        <v>6665096</v>
      </c>
      <c r="I478" s="5">
        <f>INT(VLOOKUP(B478,'주요 재화 수급처 관리'!$C$331:$Q$630,15,0))</f>
        <v>8330145</v>
      </c>
      <c r="J478" s="5">
        <f>INT(VLOOKUP(B478,'주요 재화 수급처 관리'!$C$632:$Q$931,15,0))</f>
        <v>27307</v>
      </c>
      <c r="K478" s="356">
        <f t="shared" si="219"/>
        <v>3044316</v>
      </c>
      <c r="L478" s="5">
        <f t="shared" si="199"/>
        <v>1</v>
      </c>
      <c r="M478" s="140">
        <f t="shared" si="213"/>
        <v>0.45675501148070485</v>
      </c>
      <c r="N478" s="357">
        <f t="shared" si="220"/>
        <v>3122278</v>
      </c>
      <c r="O478" s="189" t="str">
        <f t="shared" si="200"/>
        <v>1</v>
      </c>
      <c r="P478" s="140">
        <f t="shared" si="201"/>
        <v>0.37481676489424853</v>
      </c>
      <c r="Q478" s="357">
        <f t="shared" si="221"/>
        <v>17704</v>
      </c>
      <c r="R478" s="189" t="str">
        <f t="shared" si="202"/>
        <v>1</v>
      </c>
      <c r="S478" s="30">
        <f t="shared" si="203"/>
        <v>0.64833192954187568</v>
      </c>
      <c r="T478" s="140">
        <f t="shared" si="204"/>
        <v>0.45675501148070485</v>
      </c>
      <c r="U478" s="140">
        <f t="shared" si="205"/>
        <v>0.37481676489424853</v>
      </c>
      <c r="V478" s="140">
        <f t="shared" si="206"/>
        <v>0.64833192954187568</v>
      </c>
      <c r="W478" s="353">
        <f t="shared" si="214"/>
        <v>-255236476.40000001</v>
      </c>
      <c r="X478" s="353">
        <f t="shared" si="215"/>
        <v>-303316607.99999988</v>
      </c>
      <c r="Y478" s="353">
        <f t="shared" si="216"/>
        <v>-1659683.6400000006</v>
      </c>
      <c r="Z478" s="30">
        <f t="shared" si="207"/>
        <v>38.294493642702221</v>
      </c>
      <c r="AA478" s="358">
        <f t="shared" si="208"/>
        <v>36.411924162184441</v>
      </c>
      <c r="AB478" s="358">
        <f t="shared" si="209"/>
        <v>60.778688248434491</v>
      </c>
      <c r="AC478" s="358">
        <f t="shared" si="210"/>
        <v>145.88275971650663</v>
      </c>
      <c r="AD478" s="358">
        <f t="shared" si="211"/>
        <v>129.9423401192679</v>
      </c>
      <c r="AE478" s="358">
        <f t="shared" si="212"/>
        <v>215.37550480145347</v>
      </c>
      <c r="AF478" s="140">
        <f t="shared" si="217"/>
        <v>0.64833192954187568</v>
      </c>
      <c r="AG478" s="140">
        <f t="shared" si="222"/>
        <v>99.354037805711314</v>
      </c>
      <c r="AH478" s="140">
        <f t="shared" si="222"/>
        <v>99.780176411598461</v>
      </c>
      <c r="AI478" s="140">
        <f t="shared" si="222"/>
        <v>122.09880799336652</v>
      </c>
      <c r="AJ478" s="361">
        <f t="shared" si="223"/>
        <v>134.12667765430908</v>
      </c>
      <c r="AK478" s="380" t="str">
        <f t="shared" si="218"/>
        <v>Item(1040101001,3044316)
Item(1040302001,3122278)
Item(1040410001,17704)</v>
      </c>
      <c r="AL478" s="359"/>
    </row>
    <row r="479" spans="2:38" x14ac:dyDescent="0.3">
      <c r="B479" s="5">
        <f t="shared" ref="B479:B486" si="227">B474+1</f>
        <v>298</v>
      </c>
      <c r="C479" s="5">
        <v>4</v>
      </c>
      <c r="D479" s="5">
        <f>VLOOKUP(B479,'DB-캐릭터별 스테이지 매칭'!$E$3:$F$302,2,0)</f>
        <v>1677</v>
      </c>
      <c r="E479" s="5">
        <f>VLOOKUP(D479,'DB-방치 재화'!$B$3:$I$1698,5,0)</f>
        <v>1215</v>
      </c>
      <c r="F479" s="5">
        <f>VLOOKUP(D479,'DB-방치 재화'!$B$3:$I$1698,6,0)</f>
        <v>1621</v>
      </c>
      <c r="G479" s="355">
        <f>VLOOKUP(D479,'DB-방치 재화'!$B$3:$I$1698,7,0)</f>
        <v>5.3513888888888888</v>
      </c>
      <c r="H479" s="5">
        <f>INT(VLOOKUP(B479,'주요 재화 수급처 관리'!$C$269:$Q$329,15,0))</f>
        <v>6665096</v>
      </c>
      <c r="I479" s="5">
        <f>INT(VLOOKUP(B479,'주요 재화 수급처 관리'!$C$331:$Q$630,15,0))</f>
        <v>8330145</v>
      </c>
      <c r="J479" s="5">
        <f>INT(VLOOKUP(B479,'주요 재화 수급처 관리'!$C$632:$Q$931,15,0))</f>
        <v>27307</v>
      </c>
      <c r="K479" s="356">
        <f t="shared" si="219"/>
        <v>3044316</v>
      </c>
      <c r="L479" s="5">
        <f t="shared" si="199"/>
        <v>1</v>
      </c>
      <c r="M479" s="140">
        <f t="shared" si="213"/>
        <v>0.45675501148070485</v>
      </c>
      <c r="N479" s="357">
        <f t="shared" si="220"/>
        <v>3122278</v>
      </c>
      <c r="O479" s="189" t="str">
        <f t="shared" si="200"/>
        <v>1</v>
      </c>
      <c r="P479" s="140">
        <f t="shared" si="201"/>
        <v>0.37481676489424853</v>
      </c>
      <c r="Q479" s="357">
        <f t="shared" si="221"/>
        <v>17704</v>
      </c>
      <c r="R479" s="189" t="str">
        <f t="shared" si="202"/>
        <v>1</v>
      </c>
      <c r="S479" s="30">
        <f t="shared" si="203"/>
        <v>0.64833192954187568</v>
      </c>
      <c r="T479" s="140">
        <f t="shared" si="204"/>
        <v>0.45675501148070485</v>
      </c>
      <c r="U479" s="140">
        <f t="shared" si="205"/>
        <v>0.37481676489424853</v>
      </c>
      <c r="V479" s="140">
        <f t="shared" si="206"/>
        <v>0.64833192954187568</v>
      </c>
      <c r="W479" s="353">
        <f t="shared" si="214"/>
        <v>-256947773.20000002</v>
      </c>
      <c r="X479" s="353">
        <f t="shared" si="215"/>
        <v>-304772856.99999988</v>
      </c>
      <c r="Y479" s="353">
        <f t="shared" si="216"/>
        <v>-1671926.2400000007</v>
      </c>
      <c r="Z479" s="30">
        <f t="shared" si="207"/>
        <v>38.551248654182928</v>
      </c>
      <c r="AA479" s="358">
        <f t="shared" si="208"/>
        <v>36.586740927078687</v>
      </c>
      <c r="AB479" s="358">
        <f t="shared" si="209"/>
        <v>61.227020177976371</v>
      </c>
      <c r="AC479" s="358">
        <f t="shared" si="210"/>
        <v>146.86086716963879</v>
      </c>
      <c r="AD479" s="358">
        <f t="shared" si="211"/>
        <v>130.56620441771193</v>
      </c>
      <c r="AE479" s="358">
        <f t="shared" si="212"/>
        <v>216.96421489748258</v>
      </c>
      <c r="AF479" s="140">
        <f t="shared" si="217"/>
        <v>0.64833192954187568</v>
      </c>
      <c r="AG479" s="140">
        <f t="shared" si="222"/>
        <v>99.810792817192024</v>
      </c>
      <c r="AH479" s="140">
        <f t="shared" si="222"/>
        <v>100.15499317649271</v>
      </c>
      <c r="AI479" s="140">
        <f t="shared" si="222"/>
        <v>122.7471399229084</v>
      </c>
      <c r="AJ479" s="361">
        <f t="shared" si="223"/>
        <v>134.77500958385096</v>
      </c>
      <c r="AK479" s="380" t="str">
        <f t="shared" si="218"/>
        <v>Item(1040101001,3044316)
Item(1040302001,3122278)
Item(1040410001,17704)</v>
      </c>
      <c r="AL479" s="359"/>
    </row>
    <row r="480" spans="2:38" x14ac:dyDescent="0.3">
      <c r="B480" s="5">
        <f t="shared" si="227"/>
        <v>298</v>
      </c>
      <c r="C480" s="5">
        <v>5</v>
      </c>
      <c r="D480" s="5">
        <f>VLOOKUP(B480,'DB-캐릭터별 스테이지 매칭'!$E$3:$F$302,2,0)</f>
        <v>1677</v>
      </c>
      <c r="E480" s="5">
        <f>VLOOKUP(D480,'DB-방치 재화'!$B$3:$I$1698,5,0)</f>
        <v>1215</v>
      </c>
      <c r="F480" s="5">
        <f>VLOOKUP(D480,'DB-방치 재화'!$B$3:$I$1698,6,0)</f>
        <v>1621</v>
      </c>
      <c r="G480" s="355">
        <f>VLOOKUP(D480,'DB-방치 재화'!$B$3:$I$1698,7,0)</f>
        <v>5.3513888888888888</v>
      </c>
      <c r="H480" s="5">
        <f>INT(VLOOKUP(B480,'주요 재화 수급처 관리'!$C$269:$Q$329,15,0))</f>
        <v>6665096</v>
      </c>
      <c r="I480" s="5">
        <f>INT(VLOOKUP(B480,'주요 재화 수급처 관리'!$C$331:$Q$630,15,0))</f>
        <v>8330145</v>
      </c>
      <c r="J480" s="5">
        <f>INT(VLOOKUP(B480,'주요 재화 수급처 관리'!$C$632:$Q$931,15,0))</f>
        <v>27307</v>
      </c>
      <c r="K480" s="356">
        <f t="shared" si="219"/>
        <v>3044316</v>
      </c>
      <c r="L480" s="5">
        <f t="shared" si="199"/>
        <v>1</v>
      </c>
      <c r="M480" s="140">
        <f t="shared" si="213"/>
        <v>0.45675501148070485</v>
      </c>
      <c r="N480" s="357">
        <f t="shared" si="220"/>
        <v>3122278</v>
      </c>
      <c r="O480" s="189" t="str">
        <f t="shared" si="200"/>
        <v>1</v>
      </c>
      <c r="P480" s="140">
        <f t="shared" si="201"/>
        <v>0.37481676489424853</v>
      </c>
      <c r="Q480" s="357">
        <f t="shared" si="221"/>
        <v>17704</v>
      </c>
      <c r="R480" s="189" t="str">
        <f t="shared" si="202"/>
        <v>1</v>
      </c>
      <c r="S480" s="30">
        <f t="shared" si="203"/>
        <v>0.64833192954187568</v>
      </c>
      <c r="T480" s="140">
        <f t="shared" si="204"/>
        <v>0.45675501148070485</v>
      </c>
      <c r="U480" s="140">
        <f t="shared" si="205"/>
        <v>0.37481676489424853</v>
      </c>
      <c r="V480" s="140">
        <f t="shared" si="206"/>
        <v>0.64833192954187568</v>
      </c>
      <c r="W480" s="353">
        <f t="shared" si="214"/>
        <v>-258659070.00000003</v>
      </c>
      <c r="X480" s="353">
        <f t="shared" si="215"/>
        <v>-306229105.99999988</v>
      </c>
      <c r="Y480" s="353">
        <f t="shared" si="216"/>
        <v>-1684168.8400000008</v>
      </c>
      <c r="Z480" s="30">
        <f t="shared" si="207"/>
        <v>38.808003665663634</v>
      </c>
      <c r="AA480" s="358">
        <f t="shared" si="208"/>
        <v>36.761557691972932</v>
      </c>
      <c r="AB480" s="358">
        <f t="shared" si="209"/>
        <v>61.67535210751825</v>
      </c>
      <c r="AC480" s="358">
        <f t="shared" si="210"/>
        <v>147.83897462277093</v>
      </c>
      <c r="AD480" s="358">
        <f t="shared" si="211"/>
        <v>131.19006871615596</v>
      </c>
      <c r="AE480" s="358">
        <f t="shared" si="212"/>
        <v>218.55292499351165</v>
      </c>
      <c r="AF480" s="140">
        <f t="shared" si="217"/>
        <v>0.64833192954187568</v>
      </c>
      <c r="AG480" s="140">
        <f t="shared" si="222"/>
        <v>100.26754782867273</v>
      </c>
      <c r="AH480" s="140">
        <f t="shared" si="222"/>
        <v>100.52980994138696</v>
      </c>
      <c r="AI480" s="140">
        <f t="shared" si="222"/>
        <v>123.39547185245029</v>
      </c>
      <c r="AJ480" s="361">
        <f t="shared" si="223"/>
        <v>135.42334151339284</v>
      </c>
      <c r="AK480" s="380" t="str">
        <f t="shared" si="218"/>
        <v>Item(1040101001,3044316)
Item(1040302001,3122278)
Item(1040410001,17704)</v>
      </c>
      <c r="AL480" s="359"/>
    </row>
    <row r="481" spans="2:38" x14ac:dyDescent="0.3">
      <c r="B481" s="5">
        <f t="shared" si="227"/>
        <v>299</v>
      </c>
      <c r="C481" s="5">
        <v>1</v>
      </c>
      <c r="D481" s="5">
        <f>VLOOKUP(B481,'DB-캐릭터별 스테이지 매칭'!$E$3:$F$302,2,0)</f>
        <v>1686</v>
      </c>
      <c r="E481" s="5">
        <f>VLOOKUP(D481,'DB-방치 재화'!$B$3:$I$1698,5,0)</f>
        <v>1222</v>
      </c>
      <c r="F481" s="5">
        <f>VLOOKUP(D481,'DB-방치 재화'!$B$3:$I$1698,6,0)</f>
        <v>1629</v>
      </c>
      <c r="G481" s="355">
        <f>VLOOKUP(D481,'DB-방치 재화'!$B$3:$I$1698,7,0)</f>
        <v>5.3694444444444445</v>
      </c>
      <c r="H481" s="5">
        <f>INT(VLOOKUP(B481,'주요 재화 수급처 관리'!$C$269:$Q$329,15,0))</f>
        <v>6699359</v>
      </c>
      <c r="I481" s="5">
        <f>INT(VLOOKUP(B481,'주요 재화 수급처 관리'!$C$331:$Q$630,15,0))</f>
        <v>8369302</v>
      </c>
      <c r="J481" s="5">
        <f>INT(VLOOKUP(B481,'주요 재화 수급처 관리'!$C$632:$Q$931,15,0))</f>
        <v>27394</v>
      </c>
      <c r="K481" s="356">
        <f t="shared" si="219"/>
        <v>3047361</v>
      </c>
      <c r="L481" s="5">
        <f t="shared" si="199"/>
        <v>1.0009999999999999</v>
      </c>
      <c r="M481" s="140">
        <f t="shared" si="213"/>
        <v>0.45487351849632179</v>
      </c>
      <c r="N481" s="357">
        <f t="shared" si="220"/>
        <v>3125401</v>
      </c>
      <c r="O481" s="189">
        <f t="shared" si="200"/>
        <v>1.0009999999999999</v>
      </c>
      <c r="P481" s="140">
        <f t="shared" si="201"/>
        <v>0.37343627939343088</v>
      </c>
      <c r="Q481" s="357">
        <f t="shared" si="221"/>
        <v>17722</v>
      </c>
      <c r="R481" s="189">
        <f t="shared" si="202"/>
        <v>1.0009999999999999</v>
      </c>
      <c r="S481" s="30">
        <f t="shared" si="203"/>
        <v>0.64692998466817553</v>
      </c>
      <c r="T481" s="140">
        <f t="shared" si="204"/>
        <v>0.45487351849632179</v>
      </c>
      <c r="U481" s="140">
        <f t="shared" si="205"/>
        <v>0.37343627939343088</v>
      </c>
      <c r="V481" s="140">
        <f t="shared" si="206"/>
        <v>0.64692998466817553</v>
      </c>
      <c r="W481" s="353">
        <f t="shared" si="214"/>
        <v>-260366559.20000002</v>
      </c>
      <c r="X481" s="353">
        <f t="shared" si="215"/>
        <v>-307680646.5999999</v>
      </c>
      <c r="Y481" s="353">
        <f t="shared" si="216"/>
        <v>-1696412.0400000007</v>
      </c>
      <c r="Z481" s="30">
        <f t="shared" si="207"/>
        <v>38.864398698442642</v>
      </c>
      <c r="AA481" s="358">
        <f t="shared" si="208"/>
        <v>36.762999662337421</v>
      </c>
      <c r="AB481" s="358">
        <f t="shared" si="209"/>
        <v>61.926408702635641</v>
      </c>
      <c r="AC481" s="358">
        <f t="shared" si="210"/>
        <v>147.96244726313878</v>
      </c>
      <c r="AD481" s="358">
        <f t="shared" si="211"/>
        <v>131.16458913102784</v>
      </c>
      <c r="AE481" s="358">
        <f t="shared" si="212"/>
        <v>219.40145369891368</v>
      </c>
      <c r="AF481" s="140">
        <f t="shared" si="217"/>
        <v>0.64692998466817553</v>
      </c>
      <c r="AG481" s="140">
        <f t="shared" si="222"/>
        <v>100.72242134716906</v>
      </c>
      <c r="AH481" s="140">
        <f t="shared" si="222"/>
        <v>100.90324622078039</v>
      </c>
      <c r="AI481" s="140">
        <f t="shared" si="222"/>
        <v>124.04240183711846</v>
      </c>
      <c r="AJ481" s="361">
        <f t="shared" si="223"/>
        <v>136.070271498061</v>
      </c>
      <c r="AK481" s="380" t="str">
        <f t="shared" si="218"/>
        <v>Item(1040101001,3047361)
Item(1040302001,3125401)
Item(1040410001,17722)</v>
      </c>
      <c r="AL481" s="359"/>
    </row>
    <row r="482" spans="2:38" x14ac:dyDescent="0.3">
      <c r="B482" s="5">
        <f t="shared" si="227"/>
        <v>299</v>
      </c>
      <c r="C482" s="5">
        <v>2</v>
      </c>
      <c r="D482" s="5">
        <f>VLOOKUP(B482,'DB-캐릭터별 스테이지 매칭'!$E$3:$F$302,2,0)</f>
        <v>1686</v>
      </c>
      <c r="E482" s="5">
        <f>VLOOKUP(D482,'DB-방치 재화'!$B$3:$I$1698,5,0)</f>
        <v>1222</v>
      </c>
      <c r="F482" s="5">
        <f>VLOOKUP(D482,'DB-방치 재화'!$B$3:$I$1698,6,0)</f>
        <v>1629</v>
      </c>
      <c r="G482" s="355">
        <f>VLOOKUP(D482,'DB-방치 재화'!$B$3:$I$1698,7,0)</f>
        <v>5.3694444444444445</v>
      </c>
      <c r="H482" s="5">
        <f>INT(VLOOKUP(B482,'주요 재화 수급처 관리'!$C$269:$Q$329,15,0))</f>
        <v>6699359</v>
      </c>
      <c r="I482" s="5">
        <f>INT(VLOOKUP(B482,'주요 재화 수급처 관리'!$C$331:$Q$630,15,0))</f>
        <v>8369302</v>
      </c>
      <c r="J482" s="5">
        <f>INT(VLOOKUP(B482,'주요 재화 수급처 관리'!$C$632:$Q$931,15,0))</f>
        <v>27394</v>
      </c>
      <c r="K482" s="356">
        <f t="shared" si="219"/>
        <v>3047361</v>
      </c>
      <c r="L482" s="5">
        <f t="shared" si="199"/>
        <v>1</v>
      </c>
      <c r="M482" s="140">
        <f t="shared" si="213"/>
        <v>0.45487351849632179</v>
      </c>
      <c r="N482" s="357">
        <f t="shared" si="220"/>
        <v>3125401</v>
      </c>
      <c r="O482" s="189" t="str">
        <f t="shared" si="200"/>
        <v>1</v>
      </c>
      <c r="P482" s="140">
        <f t="shared" si="201"/>
        <v>0.37343627939343088</v>
      </c>
      <c r="Q482" s="357">
        <f t="shared" si="221"/>
        <v>17722</v>
      </c>
      <c r="R482" s="189" t="str">
        <f t="shared" si="202"/>
        <v>1</v>
      </c>
      <c r="S482" s="30">
        <f t="shared" si="203"/>
        <v>0.64692998466817553</v>
      </c>
      <c r="T482" s="140">
        <f t="shared" si="204"/>
        <v>0.45487351849632179</v>
      </c>
      <c r="U482" s="140">
        <f t="shared" si="205"/>
        <v>0.37343627939343088</v>
      </c>
      <c r="V482" s="140">
        <f t="shared" si="206"/>
        <v>0.64692998466817553</v>
      </c>
      <c r="W482" s="353">
        <f t="shared" si="214"/>
        <v>-262074048.40000001</v>
      </c>
      <c r="X482" s="353">
        <f t="shared" si="215"/>
        <v>-309132187.19999993</v>
      </c>
      <c r="Y482" s="353">
        <f t="shared" si="216"/>
        <v>-1708655.2400000007</v>
      </c>
      <c r="Z482" s="30">
        <f t="shared" si="207"/>
        <v>39.119272216938967</v>
      </c>
      <c r="AA482" s="358">
        <f t="shared" si="208"/>
        <v>36.936435941730856</v>
      </c>
      <c r="AB482" s="358">
        <f t="shared" si="209"/>
        <v>62.373338687303814</v>
      </c>
      <c r="AC482" s="358">
        <f t="shared" si="210"/>
        <v>148.93278800691036</v>
      </c>
      <c r="AD482" s="358">
        <f t="shared" si="211"/>
        <v>131.78338244321665</v>
      </c>
      <c r="AE482" s="358">
        <f t="shared" si="212"/>
        <v>220.9848991205381</v>
      </c>
      <c r="AF482" s="140">
        <f t="shared" si="217"/>
        <v>0.64692998466817553</v>
      </c>
      <c r="AG482" s="140">
        <f t="shared" si="222"/>
        <v>101.17729486566539</v>
      </c>
      <c r="AH482" s="140">
        <f t="shared" si="222"/>
        <v>101.27668250017382</v>
      </c>
      <c r="AI482" s="140">
        <f t="shared" si="222"/>
        <v>124.68933182178664</v>
      </c>
      <c r="AJ482" s="361">
        <f t="shared" si="223"/>
        <v>136.71720148272917</v>
      </c>
      <c r="AK482" s="380" t="str">
        <f t="shared" si="218"/>
        <v>Item(1040101001,3047361)
Item(1040302001,3125401)
Item(1040410001,17722)</v>
      </c>
      <c r="AL482" s="359"/>
    </row>
    <row r="483" spans="2:38" x14ac:dyDescent="0.3">
      <c r="B483" s="5">
        <f t="shared" si="227"/>
        <v>299</v>
      </c>
      <c r="C483" s="5">
        <v>3</v>
      </c>
      <c r="D483" s="5">
        <f>VLOOKUP(B483,'DB-캐릭터별 스테이지 매칭'!$E$3:$F$302,2,0)</f>
        <v>1686</v>
      </c>
      <c r="E483" s="5">
        <f>VLOOKUP(D483,'DB-방치 재화'!$B$3:$I$1698,5,0)</f>
        <v>1222</v>
      </c>
      <c r="F483" s="5">
        <f>VLOOKUP(D483,'DB-방치 재화'!$B$3:$I$1698,6,0)</f>
        <v>1629</v>
      </c>
      <c r="G483" s="355">
        <f>VLOOKUP(D483,'DB-방치 재화'!$B$3:$I$1698,7,0)</f>
        <v>5.3694444444444445</v>
      </c>
      <c r="H483" s="5">
        <f>INT(VLOOKUP(B483,'주요 재화 수급처 관리'!$C$269:$Q$329,15,0))</f>
        <v>6699359</v>
      </c>
      <c r="I483" s="5">
        <f>INT(VLOOKUP(B483,'주요 재화 수급처 관리'!$C$331:$Q$630,15,0))</f>
        <v>8369302</v>
      </c>
      <c r="J483" s="5">
        <f>INT(VLOOKUP(B483,'주요 재화 수급처 관리'!$C$632:$Q$931,15,0))</f>
        <v>27394</v>
      </c>
      <c r="K483" s="356">
        <f t="shared" si="219"/>
        <v>3047361</v>
      </c>
      <c r="L483" s="5">
        <f t="shared" si="199"/>
        <v>1</v>
      </c>
      <c r="M483" s="140">
        <f t="shared" si="213"/>
        <v>0.45487351849632179</v>
      </c>
      <c r="N483" s="357">
        <f t="shared" si="220"/>
        <v>3125401</v>
      </c>
      <c r="O483" s="189" t="str">
        <f t="shared" si="200"/>
        <v>1</v>
      </c>
      <c r="P483" s="140">
        <f t="shared" si="201"/>
        <v>0.37343627939343088</v>
      </c>
      <c r="Q483" s="357">
        <f t="shared" si="221"/>
        <v>17722</v>
      </c>
      <c r="R483" s="189" t="str">
        <f t="shared" si="202"/>
        <v>1</v>
      </c>
      <c r="S483" s="30">
        <f t="shared" si="203"/>
        <v>0.64692998466817553</v>
      </c>
      <c r="T483" s="140">
        <f t="shared" si="204"/>
        <v>0.45487351849632179</v>
      </c>
      <c r="U483" s="140">
        <f t="shared" si="205"/>
        <v>0.37343627939343088</v>
      </c>
      <c r="V483" s="140">
        <f t="shared" si="206"/>
        <v>0.64692998466817553</v>
      </c>
      <c r="W483" s="353">
        <f t="shared" si="214"/>
        <v>-263781537.59999999</v>
      </c>
      <c r="X483" s="353">
        <f t="shared" si="215"/>
        <v>-310583727.79999995</v>
      </c>
      <c r="Y483" s="353">
        <f t="shared" si="216"/>
        <v>-1720898.4400000006</v>
      </c>
      <c r="Z483" s="30">
        <f t="shared" si="207"/>
        <v>39.374145735435285</v>
      </c>
      <c r="AA483" s="358">
        <f t="shared" si="208"/>
        <v>37.109872221124292</v>
      </c>
      <c r="AB483" s="358">
        <f t="shared" si="209"/>
        <v>62.820268671971988</v>
      </c>
      <c r="AC483" s="358">
        <f t="shared" si="210"/>
        <v>149.90312875068193</v>
      </c>
      <c r="AD483" s="358">
        <f t="shared" si="211"/>
        <v>132.40217575540547</v>
      </c>
      <c r="AE483" s="358">
        <f t="shared" si="212"/>
        <v>222.56834454216252</v>
      </c>
      <c r="AF483" s="140">
        <f t="shared" si="217"/>
        <v>0.64692998466817553</v>
      </c>
      <c r="AG483" s="140">
        <f t="shared" si="222"/>
        <v>101.63216838416172</v>
      </c>
      <c r="AH483" s="140">
        <f t="shared" si="222"/>
        <v>101.65011877956725</v>
      </c>
      <c r="AI483" s="140">
        <f t="shared" si="222"/>
        <v>125.33626180645481</v>
      </c>
      <c r="AJ483" s="361">
        <f t="shared" si="223"/>
        <v>137.36413146739733</v>
      </c>
      <c r="AK483" s="380" t="str">
        <f t="shared" si="218"/>
        <v>Item(1040101001,3047361)
Item(1040302001,3125401)
Item(1040410001,17722)</v>
      </c>
      <c r="AL483" s="359"/>
    </row>
    <row r="484" spans="2:38" x14ac:dyDescent="0.3">
      <c r="B484" s="5">
        <f t="shared" si="227"/>
        <v>299</v>
      </c>
      <c r="C484" s="5">
        <v>4</v>
      </c>
      <c r="D484" s="5">
        <f>VLOOKUP(B484,'DB-캐릭터별 스테이지 매칭'!$E$3:$F$302,2,0)</f>
        <v>1686</v>
      </c>
      <c r="E484" s="5">
        <f>VLOOKUP(D484,'DB-방치 재화'!$B$3:$I$1698,5,0)</f>
        <v>1222</v>
      </c>
      <c r="F484" s="5">
        <f>VLOOKUP(D484,'DB-방치 재화'!$B$3:$I$1698,6,0)</f>
        <v>1629</v>
      </c>
      <c r="G484" s="355">
        <f>VLOOKUP(D484,'DB-방치 재화'!$B$3:$I$1698,7,0)</f>
        <v>5.3694444444444445</v>
      </c>
      <c r="H484" s="5">
        <f>INT(VLOOKUP(B484,'주요 재화 수급처 관리'!$C$269:$Q$329,15,0))</f>
        <v>6699359</v>
      </c>
      <c r="I484" s="5">
        <f>INT(VLOOKUP(B484,'주요 재화 수급처 관리'!$C$331:$Q$630,15,0))</f>
        <v>8369302</v>
      </c>
      <c r="J484" s="5">
        <f>INT(VLOOKUP(B484,'주요 재화 수급처 관리'!$C$632:$Q$931,15,0))</f>
        <v>27394</v>
      </c>
      <c r="K484" s="356">
        <f t="shared" si="219"/>
        <v>3047361</v>
      </c>
      <c r="L484" s="5">
        <f t="shared" si="199"/>
        <v>1</v>
      </c>
      <c r="M484" s="140">
        <f t="shared" si="213"/>
        <v>0.45487351849632179</v>
      </c>
      <c r="N484" s="357">
        <f t="shared" si="220"/>
        <v>3125401</v>
      </c>
      <c r="O484" s="189" t="str">
        <f t="shared" si="200"/>
        <v>1</v>
      </c>
      <c r="P484" s="140">
        <f t="shared" si="201"/>
        <v>0.37343627939343088</v>
      </c>
      <c r="Q484" s="357">
        <f t="shared" si="221"/>
        <v>17722</v>
      </c>
      <c r="R484" s="189" t="str">
        <f t="shared" si="202"/>
        <v>1</v>
      </c>
      <c r="S484" s="30">
        <f t="shared" si="203"/>
        <v>0.64692998466817553</v>
      </c>
      <c r="T484" s="140">
        <f t="shared" si="204"/>
        <v>0.45487351849632179</v>
      </c>
      <c r="U484" s="140">
        <f t="shared" si="205"/>
        <v>0.37343627939343088</v>
      </c>
      <c r="V484" s="140">
        <f t="shared" si="206"/>
        <v>0.64692998466817553</v>
      </c>
      <c r="W484" s="353">
        <f t="shared" si="214"/>
        <v>-265489026.79999998</v>
      </c>
      <c r="X484" s="353">
        <f t="shared" si="215"/>
        <v>-312035268.39999998</v>
      </c>
      <c r="Y484" s="353">
        <f t="shared" si="216"/>
        <v>-1733141.6400000006</v>
      </c>
      <c r="Z484" s="30">
        <f t="shared" si="207"/>
        <v>39.629019253931602</v>
      </c>
      <c r="AA484" s="358">
        <f t="shared" si="208"/>
        <v>37.28330850051772</v>
      </c>
      <c r="AB484" s="358">
        <f t="shared" si="209"/>
        <v>63.267198656640161</v>
      </c>
      <c r="AC484" s="358">
        <f t="shared" si="210"/>
        <v>150.87346949445353</v>
      </c>
      <c r="AD484" s="358">
        <f t="shared" si="211"/>
        <v>133.02096906759428</v>
      </c>
      <c r="AE484" s="358">
        <f t="shared" si="212"/>
        <v>224.15178996378694</v>
      </c>
      <c r="AF484" s="140">
        <f t="shared" si="217"/>
        <v>0.64692998466817553</v>
      </c>
      <c r="AG484" s="140">
        <f t="shared" si="222"/>
        <v>102.08704190265804</v>
      </c>
      <c r="AH484" s="140">
        <f t="shared" si="222"/>
        <v>102.02355505896068</v>
      </c>
      <c r="AI484" s="140">
        <f t="shared" si="222"/>
        <v>125.98319179112299</v>
      </c>
      <c r="AJ484" s="361">
        <f t="shared" si="223"/>
        <v>138.01106145206549</v>
      </c>
      <c r="AK484" s="380" t="str">
        <f t="shared" si="218"/>
        <v>Item(1040101001,3047361)
Item(1040302001,3125401)
Item(1040410001,17722)</v>
      </c>
      <c r="AL484" s="359"/>
    </row>
    <row r="485" spans="2:38" x14ac:dyDescent="0.3">
      <c r="B485" s="5">
        <f t="shared" si="227"/>
        <v>299</v>
      </c>
      <c r="C485" s="5">
        <v>5</v>
      </c>
      <c r="D485" s="5">
        <f>VLOOKUP(B485,'DB-캐릭터별 스테이지 매칭'!$E$3:$F$302,2,0)</f>
        <v>1686</v>
      </c>
      <c r="E485" s="5">
        <f>VLOOKUP(D485,'DB-방치 재화'!$B$3:$I$1698,5,0)</f>
        <v>1222</v>
      </c>
      <c r="F485" s="5">
        <f>VLOOKUP(D485,'DB-방치 재화'!$B$3:$I$1698,6,0)</f>
        <v>1629</v>
      </c>
      <c r="G485" s="355">
        <f>VLOOKUP(D485,'DB-방치 재화'!$B$3:$I$1698,7,0)</f>
        <v>5.3694444444444445</v>
      </c>
      <c r="H485" s="5">
        <f>INT(VLOOKUP(B485,'주요 재화 수급처 관리'!$C$269:$Q$329,15,0))</f>
        <v>6699359</v>
      </c>
      <c r="I485" s="5">
        <f>INT(VLOOKUP(B485,'주요 재화 수급처 관리'!$C$331:$Q$630,15,0))</f>
        <v>8369302</v>
      </c>
      <c r="J485" s="5">
        <f>INT(VLOOKUP(B485,'주요 재화 수급처 관리'!$C$632:$Q$931,15,0))</f>
        <v>27394</v>
      </c>
      <c r="K485" s="356">
        <f t="shared" si="219"/>
        <v>3047361</v>
      </c>
      <c r="L485" s="5">
        <f t="shared" si="199"/>
        <v>1</v>
      </c>
      <c r="M485" s="140">
        <f t="shared" si="213"/>
        <v>0.45487351849632179</v>
      </c>
      <c r="N485" s="357">
        <f t="shared" si="220"/>
        <v>3125401</v>
      </c>
      <c r="O485" s="189" t="str">
        <f t="shared" si="200"/>
        <v>1</v>
      </c>
      <c r="P485" s="140">
        <f t="shared" si="201"/>
        <v>0.37343627939343088</v>
      </c>
      <c r="Q485" s="357">
        <f t="shared" si="221"/>
        <v>17722</v>
      </c>
      <c r="R485" s="189" t="str">
        <f t="shared" si="202"/>
        <v>1</v>
      </c>
      <c r="S485" s="30">
        <f t="shared" si="203"/>
        <v>0.64692998466817553</v>
      </c>
      <c r="T485" s="140">
        <f t="shared" si="204"/>
        <v>0.45487351849632179</v>
      </c>
      <c r="U485" s="140">
        <f t="shared" si="205"/>
        <v>0.37343627939343088</v>
      </c>
      <c r="V485" s="140">
        <f t="shared" si="206"/>
        <v>0.64692998466817553</v>
      </c>
      <c r="W485" s="353">
        <f t="shared" si="214"/>
        <v>-267196515.99999997</v>
      </c>
      <c r="X485" s="353">
        <f t="shared" si="215"/>
        <v>-313486809</v>
      </c>
      <c r="Y485" s="353">
        <f t="shared" si="216"/>
        <v>-1745384.8400000005</v>
      </c>
      <c r="Z485" s="30">
        <f t="shared" si="207"/>
        <v>39.883892772427927</v>
      </c>
      <c r="AA485" s="358">
        <f t="shared" si="208"/>
        <v>37.456744779911155</v>
      </c>
      <c r="AB485" s="358">
        <f t="shared" si="209"/>
        <v>63.714128641308335</v>
      </c>
      <c r="AC485" s="358">
        <f t="shared" si="210"/>
        <v>151.84381023822513</v>
      </c>
      <c r="AD485" s="358">
        <f t="shared" si="211"/>
        <v>133.63976237978309</v>
      </c>
      <c r="AE485" s="358">
        <f t="shared" si="212"/>
        <v>225.73523538541133</v>
      </c>
      <c r="AF485" s="140">
        <f t="shared" si="217"/>
        <v>0.64692998466817553</v>
      </c>
      <c r="AG485" s="140">
        <f t="shared" si="222"/>
        <v>102.54191542115437</v>
      </c>
      <c r="AH485" s="140">
        <f t="shared" si="222"/>
        <v>102.39699133835411</v>
      </c>
      <c r="AI485" s="140">
        <f t="shared" si="222"/>
        <v>126.63012177579117</v>
      </c>
      <c r="AJ485" s="361">
        <f t="shared" si="223"/>
        <v>138.65799143673365</v>
      </c>
      <c r="AK485" s="380" t="str">
        <f t="shared" si="218"/>
        <v>Item(1040101001,3047361)
Item(1040302001,3125401)
Item(1040410001,17722)</v>
      </c>
      <c r="AL485" s="359"/>
    </row>
    <row r="486" spans="2:38" x14ac:dyDescent="0.3">
      <c r="B486" s="5">
        <f t="shared" si="227"/>
        <v>300</v>
      </c>
      <c r="C486" s="5">
        <v>1</v>
      </c>
      <c r="D486" s="5">
        <f>VLOOKUP(B486,'DB-캐릭터별 스테이지 매칭'!$E$3:$F$302,2,0)</f>
        <v>1696</v>
      </c>
      <c r="E486" s="5">
        <f>VLOOKUP(D486,'DB-방치 재화'!$B$3:$I$1698,5,0)</f>
        <v>1229</v>
      </c>
      <c r="F486" s="5">
        <f>VLOOKUP(D486,'DB-방치 재화'!$B$3:$I$1698,6,0)</f>
        <v>1638</v>
      </c>
      <c r="G486" s="355">
        <f>VLOOKUP(D486,'DB-방치 재화'!$B$3:$I$1698,7,0)</f>
        <v>5.3895833333333334</v>
      </c>
      <c r="H486" s="5">
        <f>INT(VLOOKUP(B486,'주요 재화 수급처 관리'!$C$269:$Q$329,15,0))</f>
        <v>6733621</v>
      </c>
      <c r="I486" s="5">
        <f>INT(VLOOKUP(B486,'주요 재화 수급처 관리'!$C$331:$Q$630,15,0))</f>
        <v>8413354</v>
      </c>
      <c r="J486" s="5">
        <f>INT(VLOOKUP(B486,'주요 재화 수급처 관리'!$C$632:$Q$931,15,0))</f>
        <v>27490</v>
      </c>
      <c r="K486" s="356">
        <f t="shared" si="219"/>
        <v>3050409</v>
      </c>
      <c r="L486" s="5">
        <f t="shared" si="199"/>
        <v>1.0009999999999999</v>
      </c>
      <c r="M486" s="140">
        <f t="shared" si="213"/>
        <v>0.45301168568887379</v>
      </c>
      <c r="N486" s="357">
        <f t="shared" si="220"/>
        <v>3128527</v>
      </c>
      <c r="O486" s="189">
        <f t="shared" si="200"/>
        <v>1.0009999999999999</v>
      </c>
      <c r="P486" s="140">
        <f t="shared" si="201"/>
        <v>0.371852533484268</v>
      </c>
      <c r="Q486" s="357">
        <f t="shared" si="221"/>
        <v>17740</v>
      </c>
      <c r="R486" s="189">
        <f t="shared" si="202"/>
        <v>1.0009999999999999</v>
      </c>
      <c r="S486" s="30">
        <f t="shared" si="203"/>
        <v>0.64532557293561299</v>
      </c>
      <c r="T486" s="140">
        <f t="shared" si="204"/>
        <v>0.45301168568887379</v>
      </c>
      <c r="U486" s="140">
        <f t="shared" si="205"/>
        <v>0.371852533484268</v>
      </c>
      <c r="V486" s="140">
        <f t="shared" si="206"/>
        <v>0.64532557293561299</v>
      </c>
      <c r="W486" s="353">
        <f t="shared" si="214"/>
        <v>-268900200.79999995</v>
      </c>
      <c r="X486" s="353">
        <f t="shared" si="215"/>
        <v>-314932665.19999999</v>
      </c>
      <c r="Y486" s="353">
        <f t="shared" si="216"/>
        <v>-1757626.8400000005</v>
      </c>
      <c r="Z486" s="30">
        <f t="shared" si="207"/>
        <v>39.933967296347681</v>
      </c>
      <c r="AA486" s="358">
        <f t="shared" si="208"/>
        <v>37.432475229260525</v>
      </c>
      <c r="AB486" s="358">
        <f t="shared" si="209"/>
        <v>63.936953073845054</v>
      </c>
      <c r="AC486" s="358">
        <f t="shared" si="210"/>
        <v>151.94161965464241</v>
      </c>
      <c r="AD486" s="358">
        <f t="shared" si="211"/>
        <v>133.51846136887804</v>
      </c>
      <c r="AE486" s="358">
        <f t="shared" si="212"/>
        <v>226.46911995876826</v>
      </c>
      <c r="AF486" s="140">
        <f t="shared" si="217"/>
        <v>0.64532557293561299</v>
      </c>
      <c r="AG486" s="140">
        <f t="shared" si="222"/>
        <v>102.99492710684325</v>
      </c>
      <c r="AH486" s="140">
        <f t="shared" si="222"/>
        <v>102.76884387183838</v>
      </c>
      <c r="AI486" s="140">
        <f t="shared" si="222"/>
        <v>127.27544734872679</v>
      </c>
      <c r="AJ486" s="361">
        <f t="shared" si="223"/>
        <v>139.30331700966926</v>
      </c>
      <c r="AK486" s="380" t="str">
        <f t="shared" si="218"/>
        <v>Item(1040101001,3050409)
Item(1040302001,3128527)
Item(1040410001,17740)</v>
      </c>
      <c r="AL486" s="359"/>
    </row>
    <row r="487" spans="2:38" x14ac:dyDescent="0.3">
      <c r="B487" s="5">
        <f>B482+1</f>
        <v>300</v>
      </c>
      <c r="C487" s="5">
        <v>2</v>
      </c>
      <c r="D487" s="5">
        <f>VLOOKUP(B487,'DB-캐릭터별 스테이지 매칭'!$E$3:$F$302,2,0)</f>
        <v>1696</v>
      </c>
      <c r="E487" s="5">
        <f>VLOOKUP(D487,'DB-방치 재화'!$B$3:$I$1698,5,0)</f>
        <v>1229</v>
      </c>
      <c r="F487" s="5">
        <f>VLOOKUP(D487,'DB-방치 재화'!$B$3:$I$1698,6,0)</f>
        <v>1638</v>
      </c>
      <c r="G487" s="355">
        <f>VLOOKUP(D487,'DB-방치 재화'!$B$3:$I$1698,7,0)</f>
        <v>5.3895833333333334</v>
      </c>
      <c r="H487" s="5">
        <f>INT(VLOOKUP(B487,'주요 재화 수급처 관리'!$C$269:$Q$329,15,0))</f>
        <v>6733621</v>
      </c>
      <c r="I487" s="5">
        <f>INT(VLOOKUP(B487,'주요 재화 수급처 관리'!$C$331:$Q$630,15,0))</f>
        <v>8413354</v>
      </c>
      <c r="J487" s="5">
        <f>INT(VLOOKUP(B487,'주요 재화 수급처 관리'!$C$632:$Q$931,15,0))</f>
        <v>27490</v>
      </c>
      <c r="K487" s="356">
        <f t="shared" si="219"/>
        <v>3050409</v>
      </c>
      <c r="L487" s="5">
        <f t="shared" si="199"/>
        <v>1</v>
      </c>
      <c r="M487" s="140">
        <f t="shared" si="213"/>
        <v>0.45301168568887379</v>
      </c>
      <c r="N487" s="357">
        <f t="shared" si="220"/>
        <v>3128527</v>
      </c>
      <c r="O487" s="189" t="str">
        <f t="shared" si="200"/>
        <v>1</v>
      </c>
      <c r="P487" s="140">
        <f t="shared" si="201"/>
        <v>0.371852533484268</v>
      </c>
      <c r="Q487" s="357">
        <f t="shared" si="221"/>
        <v>17740</v>
      </c>
      <c r="R487" s="189" t="str">
        <f t="shared" si="202"/>
        <v>1</v>
      </c>
      <c r="S487" s="30">
        <f t="shared" si="203"/>
        <v>0.64532557293561299</v>
      </c>
      <c r="T487" s="140">
        <f t="shared" si="204"/>
        <v>0.45301168568887379</v>
      </c>
      <c r="U487" s="140">
        <f t="shared" si="205"/>
        <v>0.371852533484268</v>
      </c>
      <c r="V487" s="140">
        <f t="shared" si="206"/>
        <v>0.64532557293561299</v>
      </c>
      <c r="W487" s="353">
        <f t="shared" si="214"/>
        <v>-270603885.59999996</v>
      </c>
      <c r="X487" s="353">
        <f t="shared" si="215"/>
        <v>-316378521.39999998</v>
      </c>
      <c r="Y487" s="353">
        <f t="shared" si="216"/>
        <v>-1769868.8400000005</v>
      </c>
      <c r="Z487" s="30">
        <f t="shared" si="207"/>
        <v>40.186978982036557</v>
      </c>
      <c r="AA487" s="358">
        <f t="shared" si="208"/>
        <v>37.604327762744795</v>
      </c>
      <c r="AB487" s="358">
        <f t="shared" si="209"/>
        <v>64.382278646780662</v>
      </c>
      <c r="AC487" s="358">
        <f t="shared" si="210"/>
        <v>152.90428397070787</v>
      </c>
      <c r="AD487" s="358">
        <f t="shared" si="211"/>
        <v>134.13144476665309</v>
      </c>
      <c r="AE487" s="358">
        <f t="shared" si="212"/>
        <v>228.04649400850414</v>
      </c>
      <c r="AF487" s="140">
        <f t="shared" si="217"/>
        <v>0.64532557293561299</v>
      </c>
      <c r="AG487" s="140">
        <f t="shared" si="222"/>
        <v>103.44793879253213</v>
      </c>
      <c r="AH487" s="140">
        <f t="shared" si="222"/>
        <v>103.14069640532266</v>
      </c>
      <c r="AI487" s="140">
        <f t="shared" si="222"/>
        <v>127.9207729216624</v>
      </c>
      <c r="AJ487" s="361">
        <f t="shared" si="223"/>
        <v>139.94864258260486</v>
      </c>
      <c r="AK487" s="380" t="str">
        <f t="shared" si="218"/>
        <v>Item(1040101001,3050409)
Item(1040302001,3128527)
Item(1040410001,17740)</v>
      </c>
      <c r="AL487" s="359"/>
    </row>
    <row r="488" spans="2:38" x14ac:dyDescent="0.3">
      <c r="B488" s="5">
        <f t="shared" ref="B488:B490" si="228">B483+1</f>
        <v>300</v>
      </c>
      <c r="C488" s="5">
        <v>3</v>
      </c>
      <c r="D488" s="5">
        <f>VLOOKUP(B488,'DB-캐릭터별 스테이지 매칭'!$E$3:$F$302,2,0)</f>
        <v>1696</v>
      </c>
      <c r="E488" s="5">
        <f>VLOOKUP(D488,'DB-방치 재화'!$B$3:$I$1698,5,0)</f>
        <v>1229</v>
      </c>
      <c r="F488" s="5">
        <f>VLOOKUP(D488,'DB-방치 재화'!$B$3:$I$1698,6,0)</f>
        <v>1638</v>
      </c>
      <c r="G488" s="355">
        <f>VLOOKUP(D488,'DB-방치 재화'!$B$3:$I$1698,7,0)</f>
        <v>5.3895833333333334</v>
      </c>
      <c r="H488" s="5">
        <f>INT(VLOOKUP(B488,'주요 재화 수급처 관리'!$C$269:$Q$329,15,0))</f>
        <v>6733621</v>
      </c>
      <c r="I488" s="5">
        <f>INT(VLOOKUP(B488,'주요 재화 수급처 관리'!$C$331:$Q$630,15,0))</f>
        <v>8413354</v>
      </c>
      <c r="J488" s="5">
        <f>INT(VLOOKUP(B488,'주요 재화 수급처 관리'!$C$632:$Q$931,15,0))</f>
        <v>27490</v>
      </c>
      <c r="K488" s="356">
        <f t="shared" si="219"/>
        <v>3050409</v>
      </c>
      <c r="L488" s="5">
        <f t="shared" si="199"/>
        <v>1</v>
      </c>
      <c r="M488" s="140">
        <f t="shared" si="213"/>
        <v>0.45301168568887379</v>
      </c>
      <c r="N488" s="357">
        <f t="shared" si="220"/>
        <v>3128527</v>
      </c>
      <c r="O488" s="189" t="str">
        <f t="shared" si="200"/>
        <v>1</v>
      </c>
      <c r="P488" s="140">
        <f t="shared" si="201"/>
        <v>0.371852533484268</v>
      </c>
      <c r="Q488" s="357">
        <f t="shared" si="221"/>
        <v>17740</v>
      </c>
      <c r="R488" s="189" t="str">
        <f t="shared" si="202"/>
        <v>1</v>
      </c>
      <c r="S488" s="30">
        <f t="shared" si="203"/>
        <v>0.64532557293561299</v>
      </c>
      <c r="T488" s="140">
        <f t="shared" si="204"/>
        <v>0.45301168568887379</v>
      </c>
      <c r="U488" s="140">
        <f t="shared" si="205"/>
        <v>0.371852533484268</v>
      </c>
      <c r="V488" s="140">
        <f t="shared" si="206"/>
        <v>0.64532557293561299</v>
      </c>
      <c r="W488" s="353">
        <f t="shared" si="214"/>
        <v>-272307570.39999998</v>
      </c>
      <c r="X488" s="353">
        <f t="shared" si="215"/>
        <v>-317824377.59999996</v>
      </c>
      <c r="Y488" s="353">
        <f t="shared" si="216"/>
        <v>-1782110.8400000005</v>
      </c>
      <c r="Z488" s="30">
        <f t="shared" si="207"/>
        <v>40.439990667725432</v>
      </c>
      <c r="AA488" s="358">
        <f t="shared" si="208"/>
        <v>37.776180296229064</v>
      </c>
      <c r="AB488" s="358">
        <f t="shared" si="209"/>
        <v>64.827604219716278</v>
      </c>
      <c r="AC488" s="358">
        <f t="shared" si="210"/>
        <v>153.86694828677332</v>
      </c>
      <c r="AD488" s="358">
        <f t="shared" si="211"/>
        <v>134.74442816442814</v>
      </c>
      <c r="AE488" s="358">
        <f t="shared" si="212"/>
        <v>229.62386805823996</v>
      </c>
      <c r="AF488" s="140">
        <f t="shared" si="217"/>
        <v>0.64532557293561299</v>
      </c>
      <c r="AG488" s="140">
        <f t="shared" si="222"/>
        <v>103.90095047822101</v>
      </c>
      <c r="AH488" s="140">
        <f t="shared" si="222"/>
        <v>103.51254893880693</v>
      </c>
      <c r="AI488" s="140">
        <f t="shared" si="222"/>
        <v>128.56609849459801</v>
      </c>
      <c r="AJ488" s="361">
        <f t="shared" si="223"/>
        <v>140.59396815554047</v>
      </c>
      <c r="AK488" s="380" t="str">
        <f t="shared" si="218"/>
        <v>Item(1040101001,3050409)
Item(1040302001,3128527)
Item(1040410001,17740)</v>
      </c>
      <c r="AL488" s="359"/>
    </row>
    <row r="489" spans="2:38" x14ac:dyDescent="0.3">
      <c r="B489" s="5">
        <f t="shared" si="228"/>
        <v>300</v>
      </c>
      <c r="C489" s="5">
        <v>4</v>
      </c>
      <c r="D489" s="5">
        <f>VLOOKUP(B489,'DB-캐릭터별 스테이지 매칭'!$E$3:$F$302,2,0)</f>
        <v>1696</v>
      </c>
      <c r="E489" s="5">
        <f>VLOOKUP(D489,'DB-방치 재화'!$B$3:$I$1698,5,0)</f>
        <v>1229</v>
      </c>
      <c r="F489" s="5">
        <f>VLOOKUP(D489,'DB-방치 재화'!$B$3:$I$1698,6,0)</f>
        <v>1638</v>
      </c>
      <c r="G489" s="355">
        <f>VLOOKUP(D489,'DB-방치 재화'!$B$3:$I$1698,7,0)</f>
        <v>5.3895833333333334</v>
      </c>
      <c r="H489" s="5">
        <f>INT(VLOOKUP(B489,'주요 재화 수급처 관리'!$C$269:$Q$329,15,0))</f>
        <v>6733621</v>
      </c>
      <c r="I489" s="5">
        <f>INT(VLOOKUP(B489,'주요 재화 수급처 관리'!$C$331:$Q$630,15,0))</f>
        <v>8413354</v>
      </c>
      <c r="J489" s="5">
        <f>INT(VLOOKUP(B489,'주요 재화 수급처 관리'!$C$632:$Q$931,15,0))</f>
        <v>27490</v>
      </c>
      <c r="K489" s="356">
        <f t="shared" si="219"/>
        <v>3050409</v>
      </c>
      <c r="L489" s="5">
        <f t="shared" si="199"/>
        <v>1</v>
      </c>
      <c r="M489" s="140">
        <f t="shared" si="213"/>
        <v>0.45301168568887379</v>
      </c>
      <c r="N489" s="357">
        <f t="shared" si="220"/>
        <v>3128527</v>
      </c>
      <c r="O489" s="189" t="str">
        <f t="shared" si="200"/>
        <v>1</v>
      </c>
      <c r="P489" s="140">
        <f t="shared" si="201"/>
        <v>0.371852533484268</v>
      </c>
      <c r="Q489" s="357">
        <f t="shared" si="221"/>
        <v>17740</v>
      </c>
      <c r="R489" s="189" t="str">
        <f t="shared" si="202"/>
        <v>1</v>
      </c>
      <c r="S489" s="30">
        <f t="shared" si="203"/>
        <v>0.64532557293561299</v>
      </c>
      <c r="T489" s="140">
        <f t="shared" si="204"/>
        <v>0.45301168568887379</v>
      </c>
      <c r="U489" s="140">
        <f t="shared" si="205"/>
        <v>0.371852533484268</v>
      </c>
      <c r="V489" s="140">
        <f t="shared" si="206"/>
        <v>0.64532557293561299</v>
      </c>
      <c r="W489" s="353">
        <f t="shared" si="214"/>
        <v>-274011255.19999999</v>
      </c>
      <c r="X489" s="353">
        <f t="shared" si="215"/>
        <v>-319270233.79999995</v>
      </c>
      <c r="Y489" s="353">
        <f t="shared" si="216"/>
        <v>-1794352.8400000005</v>
      </c>
      <c r="Z489" s="30">
        <f t="shared" si="207"/>
        <v>40.693002353414307</v>
      </c>
      <c r="AA489" s="358">
        <f t="shared" si="208"/>
        <v>37.948032829713327</v>
      </c>
      <c r="AB489" s="358">
        <f t="shared" si="209"/>
        <v>65.272929792651894</v>
      </c>
      <c r="AC489" s="358">
        <f t="shared" si="210"/>
        <v>154.82961260283881</v>
      </c>
      <c r="AD489" s="358">
        <f t="shared" si="211"/>
        <v>135.35741156220323</v>
      </c>
      <c r="AE489" s="358">
        <f t="shared" si="212"/>
        <v>231.20124210797584</v>
      </c>
      <c r="AF489" s="140">
        <f t="shared" si="217"/>
        <v>0.64532557293561299</v>
      </c>
      <c r="AG489" s="140">
        <f t="shared" si="222"/>
        <v>104.35396216390988</v>
      </c>
      <c r="AH489" s="140">
        <f t="shared" si="222"/>
        <v>103.8844014722912</v>
      </c>
      <c r="AI489" s="140">
        <f t="shared" si="222"/>
        <v>129.21142406753361</v>
      </c>
      <c r="AJ489" s="361">
        <f t="shared" si="223"/>
        <v>141.23929372847607</v>
      </c>
      <c r="AK489" s="380" t="str">
        <f t="shared" si="218"/>
        <v>Item(1040101001,3050409)
Item(1040302001,3128527)
Item(1040410001,17740)</v>
      </c>
      <c r="AL489" s="359"/>
    </row>
    <row r="490" spans="2:38" x14ac:dyDescent="0.3">
      <c r="B490" s="5">
        <f t="shared" si="228"/>
        <v>300</v>
      </c>
      <c r="C490" s="5">
        <v>5</v>
      </c>
      <c r="D490" s="5">
        <f>VLOOKUP(B490,'DB-캐릭터별 스테이지 매칭'!$E$3:$F$302,2,0)</f>
        <v>1696</v>
      </c>
      <c r="E490" s="5">
        <f>VLOOKUP(D490,'DB-방치 재화'!$B$3:$I$1698,5,0)</f>
        <v>1229</v>
      </c>
      <c r="F490" s="5">
        <f>VLOOKUP(D490,'DB-방치 재화'!$B$3:$I$1698,6,0)</f>
        <v>1638</v>
      </c>
      <c r="G490" s="355">
        <f>VLOOKUP(D490,'DB-방치 재화'!$B$3:$I$1698,7,0)</f>
        <v>5.3895833333333334</v>
      </c>
      <c r="H490" s="5">
        <f>INT(VLOOKUP(B490,'주요 재화 수급처 관리'!$C$269:$Q$329,15,0))</f>
        <v>6733621</v>
      </c>
      <c r="I490" s="5">
        <f>INT(VLOOKUP(B490,'주요 재화 수급처 관리'!$C$331:$Q$630,15,0))</f>
        <v>8413354</v>
      </c>
      <c r="J490" s="5">
        <f>INT(VLOOKUP(B490,'주요 재화 수급처 관리'!$C$632:$Q$931,15,0))</f>
        <v>27490</v>
      </c>
      <c r="K490" s="356">
        <f t="shared" si="219"/>
        <v>3050409</v>
      </c>
      <c r="L490" s="5">
        <f t="shared" si="199"/>
        <v>1</v>
      </c>
      <c r="M490" s="140">
        <f t="shared" si="213"/>
        <v>0.45301168568887379</v>
      </c>
      <c r="N490" s="357">
        <f t="shared" si="220"/>
        <v>3128527</v>
      </c>
      <c r="O490" s="189" t="str">
        <f t="shared" si="200"/>
        <v>1</v>
      </c>
      <c r="P490" s="140">
        <f t="shared" si="201"/>
        <v>0.371852533484268</v>
      </c>
      <c r="Q490" s="357">
        <f t="shared" si="221"/>
        <v>17740</v>
      </c>
      <c r="R490" s="189" t="str">
        <f t="shared" si="202"/>
        <v>1</v>
      </c>
      <c r="S490" s="30">
        <f t="shared" si="203"/>
        <v>0.64532557293561299</v>
      </c>
      <c r="T490" s="140">
        <f t="shared" si="204"/>
        <v>0.45301168568887379</v>
      </c>
      <c r="U490" s="140">
        <f t="shared" si="205"/>
        <v>0.371852533484268</v>
      </c>
      <c r="V490" s="140">
        <f t="shared" si="206"/>
        <v>0.64532557293561299</v>
      </c>
      <c r="W490" s="353">
        <f t="shared" si="214"/>
        <v>-275714940</v>
      </c>
      <c r="X490" s="353">
        <f t="shared" si="215"/>
        <v>-320716089.99999994</v>
      </c>
      <c r="Y490" s="353">
        <f t="shared" si="216"/>
        <v>-1806594.8400000005</v>
      </c>
      <c r="Z490" s="30">
        <f t="shared" si="207"/>
        <v>40.946014039103183</v>
      </c>
      <c r="AA490" s="358">
        <f t="shared" si="208"/>
        <v>38.119885363197596</v>
      </c>
      <c r="AB490" s="358">
        <f t="shared" si="209"/>
        <v>65.71825536558751</v>
      </c>
      <c r="AC490" s="358">
        <f t="shared" si="210"/>
        <v>155.79227691890426</v>
      </c>
      <c r="AD490" s="358">
        <f t="shared" si="211"/>
        <v>135.97039495997828</v>
      </c>
      <c r="AE490" s="358">
        <f t="shared" si="212"/>
        <v>232.77861615771172</v>
      </c>
      <c r="AF490" s="140">
        <f t="shared" si="217"/>
        <v>0.64532557293561299</v>
      </c>
      <c r="AG490" s="140">
        <f t="shared" si="222"/>
        <v>104.80697384959876</v>
      </c>
      <c r="AH490" s="140">
        <f t="shared" si="222"/>
        <v>104.25625400577547</v>
      </c>
      <c r="AI490" s="140">
        <f t="shared" si="222"/>
        <v>129.85674964046922</v>
      </c>
      <c r="AJ490" s="361">
        <f t="shared" si="223"/>
        <v>141.88461930141167</v>
      </c>
      <c r="AK490" s="380" t="str">
        <f t="shared" si="218"/>
        <v>Item(1040101001,3050409)
Item(1040302001,3128527)
Item(1040410001,17740)</v>
      </c>
      <c r="AL490" s="359"/>
    </row>
  </sheetData>
  <mergeCells count="14">
    <mergeCell ref="AN189:AQ189"/>
    <mergeCell ref="G7:I7"/>
    <mergeCell ref="D186:E186"/>
    <mergeCell ref="E12:E14"/>
    <mergeCell ref="D183:E183"/>
    <mergeCell ref="D184:E184"/>
    <mergeCell ref="D185:E185"/>
    <mergeCell ref="G183:I183"/>
    <mergeCell ref="H189:J189"/>
    <mergeCell ref="T189:V189"/>
    <mergeCell ref="W189:Y189"/>
    <mergeCell ref="Z189:AB189"/>
    <mergeCell ref="AC189:AE189"/>
    <mergeCell ref="K189:S189"/>
  </mergeCells>
  <phoneticPr fontId="2" type="noConversion"/>
  <conditionalFormatting sqref="W191:Y490">
    <cfRule type="cellIs" dxfId="29" priority="1" operator="lessThan">
      <formula>0</formula>
    </cfRule>
  </conditionalFormatting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5:O36"/>
  <sheetViews>
    <sheetView showGridLines="0" workbookViewId="0">
      <selection activeCell="K19" sqref="K19"/>
    </sheetView>
  </sheetViews>
  <sheetFormatPr defaultRowHeight="16.5" x14ac:dyDescent="0.3"/>
  <cols>
    <col min="4" max="4" width="13.125" bestFit="1" customWidth="1"/>
    <col min="6" max="6" width="18.125" bestFit="1" customWidth="1"/>
    <col min="13" max="14" width="12.125" bestFit="1" customWidth="1"/>
  </cols>
  <sheetData>
    <row r="5" spans="2:15" x14ac:dyDescent="0.2">
      <c r="B5" s="362" t="s">
        <v>1641</v>
      </c>
      <c r="C5" s="223" t="s">
        <v>1642</v>
      </c>
      <c r="D5" s="223" t="s">
        <v>1643</v>
      </c>
      <c r="E5" s="223" t="s">
        <v>1644</v>
      </c>
      <c r="F5" s="223" t="s">
        <v>1645</v>
      </c>
      <c r="G5" s="223" t="s">
        <v>1646</v>
      </c>
      <c r="L5" s="488" t="s">
        <v>1647</v>
      </c>
      <c r="M5" s="490" t="s">
        <v>1648</v>
      </c>
      <c r="N5" s="490"/>
      <c r="O5" s="490"/>
    </row>
    <row r="6" spans="2:15" x14ac:dyDescent="0.2">
      <c r="B6" s="233">
        <v>1</v>
      </c>
      <c r="C6" s="232">
        <v>5</v>
      </c>
      <c r="D6" s="232">
        <v>0</v>
      </c>
      <c r="E6" s="232">
        <v>5</v>
      </c>
      <c r="F6" s="373">
        <v>0.2</v>
      </c>
      <c r="G6" s="232">
        <v>5</v>
      </c>
      <c r="L6" s="489"/>
      <c r="M6" s="374" t="s">
        <v>1649</v>
      </c>
      <c r="N6" s="374" t="s">
        <v>1650</v>
      </c>
      <c r="O6" s="374" t="s">
        <v>1651</v>
      </c>
    </row>
    <row r="7" spans="2:15" x14ac:dyDescent="0.2">
      <c r="B7" s="233">
        <v>2</v>
      </c>
      <c r="C7" s="232">
        <v>21</v>
      </c>
      <c r="D7" s="232">
        <v>0</v>
      </c>
      <c r="E7" s="232">
        <v>6</v>
      </c>
      <c r="F7" s="373">
        <v>1.8160835762876564E-2</v>
      </c>
      <c r="G7" s="232">
        <v>8</v>
      </c>
      <c r="L7" s="233">
        <v>1</v>
      </c>
      <c r="M7" s="232">
        <v>31</v>
      </c>
      <c r="N7" s="232">
        <v>32</v>
      </c>
      <c r="O7" s="232">
        <v>33</v>
      </c>
    </row>
    <row r="8" spans="2:15" x14ac:dyDescent="0.2">
      <c r="B8" s="233">
        <v>3</v>
      </c>
      <c r="C8" s="232">
        <v>41</v>
      </c>
      <c r="D8" s="232">
        <v>2</v>
      </c>
      <c r="E8" s="232">
        <v>6</v>
      </c>
      <c r="F8" s="373">
        <v>0.1271258503401361</v>
      </c>
      <c r="G8" s="232">
        <v>30</v>
      </c>
      <c r="L8" s="233">
        <v>2</v>
      </c>
      <c r="M8" s="232">
        <v>34</v>
      </c>
      <c r="N8" s="232">
        <v>35</v>
      </c>
      <c r="O8" s="232">
        <v>36</v>
      </c>
    </row>
    <row r="9" spans="2:15" x14ac:dyDescent="0.2">
      <c r="B9" s="233">
        <v>4</v>
      </c>
      <c r="C9" s="232">
        <v>61</v>
      </c>
      <c r="D9" s="232">
        <v>4</v>
      </c>
      <c r="E9" s="232">
        <v>6</v>
      </c>
      <c r="F9" s="373">
        <v>0.34505587949465499</v>
      </c>
      <c r="G9" s="232">
        <v>90</v>
      </c>
      <c r="L9" s="233">
        <v>3</v>
      </c>
      <c r="M9" s="232">
        <v>37</v>
      </c>
      <c r="N9" s="232">
        <v>38</v>
      </c>
      <c r="O9" s="232">
        <v>39</v>
      </c>
    </row>
    <row r="10" spans="2:15" x14ac:dyDescent="0.2">
      <c r="B10" s="233">
        <v>5</v>
      </c>
      <c r="C10" s="232">
        <v>81</v>
      </c>
      <c r="D10" s="232">
        <v>6</v>
      </c>
      <c r="E10" s="232">
        <v>7</v>
      </c>
      <c r="F10" s="373">
        <v>0.57595793419408581</v>
      </c>
      <c r="G10" s="232">
        <v>170</v>
      </c>
      <c r="L10" s="233">
        <v>4</v>
      </c>
      <c r="M10" s="232">
        <v>40</v>
      </c>
      <c r="N10" s="232">
        <v>41</v>
      </c>
      <c r="O10" s="232">
        <v>42</v>
      </c>
    </row>
    <row r="11" spans="2:15" x14ac:dyDescent="0.2">
      <c r="B11" s="233">
        <v>6</v>
      </c>
      <c r="C11" s="232">
        <v>101</v>
      </c>
      <c r="D11" s="232">
        <v>8</v>
      </c>
      <c r="E11" s="232">
        <v>7</v>
      </c>
      <c r="F11" s="373">
        <v>0.94955226988754693</v>
      </c>
      <c r="G11" s="232">
        <v>300</v>
      </c>
      <c r="L11" s="233">
        <v>5</v>
      </c>
      <c r="M11" s="232">
        <v>43</v>
      </c>
      <c r="N11" s="232">
        <v>44</v>
      </c>
      <c r="O11" s="232">
        <v>45</v>
      </c>
    </row>
    <row r="12" spans="2:15" x14ac:dyDescent="0.2">
      <c r="B12" s="233">
        <v>7</v>
      </c>
      <c r="C12" s="232">
        <v>121</v>
      </c>
      <c r="D12" s="232">
        <v>10</v>
      </c>
      <c r="E12" s="232">
        <v>7</v>
      </c>
      <c r="F12" s="373">
        <v>1.416545189504373</v>
      </c>
      <c r="G12" s="232">
        <v>500</v>
      </c>
      <c r="L12" s="233">
        <v>6</v>
      </c>
      <c r="M12" s="232">
        <v>46</v>
      </c>
      <c r="N12" s="232">
        <v>47</v>
      </c>
      <c r="O12" s="232">
        <v>48</v>
      </c>
    </row>
    <row r="13" spans="2:15" x14ac:dyDescent="0.2">
      <c r="B13" s="233">
        <v>8</v>
      </c>
      <c r="C13" s="232">
        <v>141</v>
      </c>
      <c r="D13" s="232">
        <v>12</v>
      </c>
      <c r="E13" s="232">
        <v>8</v>
      </c>
      <c r="F13" s="373">
        <v>1.7298196064139941</v>
      </c>
      <c r="G13" s="232">
        <v>680</v>
      </c>
      <c r="L13" s="233">
        <v>7</v>
      </c>
      <c r="M13" s="232">
        <v>49</v>
      </c>
      <c r="N13" s="232">
        <v>50</v>
      </c>
      <c r="O13" s="232">
        <v>51</v>
      </c>
    </row>
    <row r="14" spans="2:15" x14ac:dyDescent="0.2">
      <c r="B14" s="233">
        <v>9</v>
      </c>
      <c r="C14" s="232">
        <v>161</v>
      </c>
      <c r="D14" s="232">
        <v>14</v>
      </c>
      <c r="E14" s="232">
        <v>8</v>
      </c>
      <c r="F14" s="373">
        <v>2.3018859329446064</v>
      </c>
      <c r="G14" s="232">
        <v>980</v>
      </c>
      <c r="L14" s="233">
        <v>8</v>
      </c>
      <c r="M14" s="232">
        <v>52</v>
      </c>
      <c r="N14" s="232">
        <v>53</v>
      </c>
      <c r="O14" s="232">
        <v>54</v>
      </c>
    </row>
    <row r="15" spans="2:15" x14ac:dyDescent="0.2">
      <c r="B15" s="233">
        <v>10</v>
      </c>
      <c r="C15" s="232">
        <v>181</v>
      </c>
      <c r="D15" s="232">
        <v>16</v>
      </c>
      <c r="E15" s="232">
        <v>8</v>
      </c>
      <c r="F15" s="373">
        <v>2.9556760204081636</v>
      </c>
      <c r="G15" s="232">
        <v>1370</v>
      </c>
      <c r="L15" s="233">
        <v>9</v>
      </c>
      <c r="M15" s="232">
        <v>55</v>
      </c>
      <c r="N15" s="232">
        <v>56</v>
      </c>
      <c r="O15" s="232">
        <v>57</v>
      </c>
    </row>
    <row r="16" spans="2:15" x14ac:dyDescent="0.2">
      <c r="B16" s="233">
        <v>11</v>
      </c>
      <c r="C16" s="232">
        <v>201</v>
      </c>
      <c r="D16" s="232">
        <v>18</v>
      </c>
      <c r="E16" s="232">
        <v>9</v>
      </c>
      <c r="F16" s="373">
        <v>3.2810576611597022</v>
      </c>
      <c r="G16" s="232">
        <v>1640</v>
      </c>
      <c r="L16" s="233">
        <v>10</v>
      </c>
      <c r="M16" s="232">
        <v>58</v>
      </c>
      <c r="N16" s="232">
        <v>59</v>
      </c>
      <c r="O16" s="232">
        <v>60</v>
      </c>
    </row>
    <row r="17" spans="2:15" x14ac:dyDescent="0.2">
      <c r="B17" s="233">
        <v>12</v>
      </c>
      <c r="C17" s="232">
        <v>221</v>
      </c>
      <c r="D17" s="232">
        <v>20</v>
      </c>
      <c r="E17" s="232">
        <v>9</v>
      </c>
      <c r="F17" s="373">
        <v>4.0074910916747655</v>
      </c>
      <c r="G17" s="232">
        <v>2140</v>
      </c>
      <c r="L17" s="233">
        <v>11</v>
      </c>
      <c r="M17" s="232">
        <v>61</v>
      </c>
      <c r="N17" s="232">
        <v>62</v>
      </c>
      <c r="O17" s="232">
        <v>63</v>
      </c>
    </row>
    <row r="18" spans="2:15" x14ac:dyDescent="0.2">
      <c r="B18" s="233">
        <v>13</v>
      </c>
      <c r="C18" s="232">
        <v>241</v>
      </c>
      <c r="D18" s="232">
        <v>22</v>
      </c>
      <c r="E18" s="232">
        <v>9</v>
      </c>
      <c r="F18" s="373">
        <v>4.8065678652413339</v>
      </c>
      <c r="G18" s="232">
        <v>2740</v>
      </c>
      <c r="L18" s="233">
        <v>12</v>
      </c>
      <c r="M18" s="232">
        <v>64</v>
      </c>
      <c r="N18" s="232">
        <v>65</v>
      </c>
      <c r="O18" s="232">
        <v>66</v>
      </c>
    </row>
    <row r="19" spans="2:15" x14ac:dyDescent="0.2">
      <c r="B19" s="233">
        <v>14</v>
      </c>
      <c r="C19" s="232">
        <v>261</v>
      </c>
      <c r="D19" s="232">
        <v>24</v>
      </c>
      <c r="E19" s="232">
        <v>9</v>
      </c>
      <c r="F19" s="373">
        <v>5.6782879818594107</v>
      </c>
      <c r="G19" s="232">
        <v>3440</v>
      </c>
      <c r="L19" s="233">
        <v>13</v>
      </c>
      <c r="M19" s="232">
        <v>67</v>
      </c>
      <c r="N19" s="232">
        <v>68</v>
      </c>
      <c r="O19" s="232">
        <v>69</v>
      </c>
    </row>
    <row r="20" spans="2:15" x14ac:dyDescent="0.2">
      <c r="B20" s="233">
        <v>15</v>
      </c>
      <c r="C20" s="232">
        <v>281</v>
      </c>
      <c r="D20" s="232">
        <v>26</v>
      </c>
      <c r="E20" s="232">
        <v>10</v>
      </c>
      <c r="F20" s="373">
        <v>5.9603862973760924</v>
      </c>
      <c r="G20" s="232">
        <v>3830</v>
      </c>
      <c r="L20" s="233">
        <v>14</v>
      </c>
      <c r="M20" s="232">
        <v>70</v>
      </c>
      <c r="N20" s="232">
        <v>71</v>
      </c>
      <c r="O20" s="232">
        <v>72</v>
      </c>
    </row>
    <row r="21" spans="2:15" x14ac:dyDescent="0.2">
      <c r="L21" s="233">
        <v>15</v>
      </c>
      <c r="M21" s="232">
        <v>73</v>
      </c>
      <c r="N21" s="232">
        <v>74</v>
      </c>
      <c r="O21" s="232">
        <v>75</v>
      </c>
    </row>
    <row r="22" spans="2:15" x14ac:dyDescent="0.2">
      <c r="L22" s="233">
        <v>16</v>
      </c>
      <c r="M22" s="232">
        <v>76</v>
      </c>
      <c r="N22" s="232">
        <v>77</v>
      </c>
      <c r="O22" s="232">
        <v>78</v>
      </c>
    </row>
    <row r="23" spans="2:15" x14ac:dyDescent="0.2">
      <c r="L23" s="233">
        <v>17</v>
      </c>
      <c r="M23" s="232">
        <v>79</v>
      </c>
      <c r="N23" s="232">
        <v>80</v>
      </c>
      <c r="O23" s="232">
        <v>81</v>
      </c>
    </row>
    <row r="24" spans="2:15" x14ac:dyDescent="0.2">
      <c r="L24" s="233">
        <v>18</v>
      </c>
      <c r="M24" s="232">
        <v>82</v>
      </c>
      <c r="N24" s="232">
        <v>83</v>
      </c>
      <c r="O24" s="232">
        <v>84</v>
      </c>
    </row>
    <row r="25" spans="2:15" x14ac:dyDescent="0.2">
      <c r="L25" s="233">
        <v>19</v>
      </c>
      <c r="M25" s="232">
        <v>85</v>
      </c>
      <c r="N25" s="232">
        <v>86</v>
      </c>
      <c r="O25" s="232">
        <v>87</v>
      </c>
    </row>
    <row r="26" spans="2:15" x14ac:dyDescent="0.2">
      <c r="L26" s="233">
        <v>20</v>
      </c>
      <c r="M26" s="232">
        <v>88</v>
      </c>
      <c r="N26" s="232">
        <v>89</v>
      </c>
      <c r="O26" s="232">
        <v>90</v>
      </c>
    </row>
    <row r="27" spans="2:15" x14ac:dyDescent="0.2">
      <c r="L27" s="233">
        <v>21</v>
      </c>
      <c r="M27" s="232">
        <v>91</v>
      </c>
      <c r="N27" s="232">
        <v>92</v>
      </c>
      <c r="O27" s="232">
        <v>93</v>
      </c>
    </row>
    <row r="28" spans="2:15" x14ac:dyDescent="0.2">
      <c r="L28" s="233">
        <v>22</v>
      </c>
      <c r="M28" s="232">
        <v>94</v>
      </c>
      <c r="N28" s="232">
        <v>95</v>
      </c>
      <c r="O28" s="232">
        <v>96</v>
      </c>
    </row>
    <row r="29" spans="2:15" x14ac:dyDescent="0.2">
      <c r="L29" s="233">
        <v>23</v>
      </c>
      <c r="M29" s="232">
        <v>97</v>
      </c>
      <c r="N29" s="232">
        <v>98</v>
      </c>
      <c r="O29" s="232">
        <v>99</v>
      </c>
    </row>
    <row r="30" spans="2:15" x14ac:dyDescent="0.2">
      <c r="L30" s="233">
        <v>24</v>
      </c>
      <c r="M30" s="232">
        <v>100</v>
      </c>
      <c r="N30" s="232">
        <v>101</v>
      </c>
      <c r="O30" s="232">
        <v>102</v>
      </c>
    </row>
    <row r="31" spans="2:15" x14ac:dyDescent="0.2">
      <c r="L31" s="233">
        <v>25</v>
      </c>
      <c r="M31" s="232">
        <v>103</v>
      </c>
      <c r="N31" s="232">
        <v>104</v>
      </c>
      <c r="O31" s="232">
        <v>105</v>
      </c>
    </row>
    <row r="32" spans="2:15" x14ac:dyDescent="0.2">
      <c r="L32" s="233">
        <v>26</v>
      </c>
      <c r="M32" s="232">
        <v>106</v>
      </c>
      <c r="N32" s="232">
        <v>107</v>
      </c>
      <c r="O32" s="232">
        <v>108</v>
      </c>
    </row>
    <row r="33" spans="12:15" x14ac:dyDescent="0.2">
      <c r="L33" s="233">
        <v>27</v>
      </c>
      <c r="M33" s="232">
        <v>109</v>
      </c>
      <c r="N33" s="232">
        <v>110</v>
      </c>
      <c r="O33" s="232">
        <v>111</v>
      </c>
    </row>
    <row r="34" spans="12:15" x14ac:dyDescent="0.2">
      <c r="L34" s="233">
        <v>28</v>
      </c>
      <c r="M34" s="232">
        <v>112</v>
      </c>
      <c r="N34" s="232">
        <v>113</v>
      </c>
      <c r="O34" s="232">
        <v>114</v>
      </c>
    </row>
    <row r="35" spans="12:15" x14ac:dyDescent="0.2">
      <c r="L35" s="233">
        <v>29</v>
      </c>
      <c r="M35" s="232">
        <v>115</v>
      </c>
      <c r="N35" s="232">
        <v>116</v>
      </c>
      <c r="O35" s="232">
        <v>117</v>
      </c>
    </row>
    <row r="36" spans="12:15" x14ac:dyDescent="0.2">
      <c r="L36" s="233">
        <v>30</v>
      </c>
      <c r="M36" s="232">
        <v>118</v>
      </c>
      <c r="N36" s="232">
        <v>119</v>
      </c>
      <c r="O36" s="232">
        <v>120</v>
      </c>
    </row>
  </sheetData>
  <mergeCells count="2">
    <mergeCell ref="L5:L6"/>
    <mergeCell ref="M5:O5"/>
  </mergeCells>
  <phoneticPr fontId="2" type="noConversion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FF0000"/>
  </sheetPr>
  <dimension ref="C4:DM306"/>
  <sheetViews>
    <sheetView workbookViewId="0">
      <selection activeCell="Q21" sqref="Q21"/>
    </sheetView>
  </sheetViews>
  <sheetFormatPr defaultRowHeight="16.5" x14ac:dyDescent="0.3"/>
  <cols>
    <col min="4" max="4" width="18.625" bestFit="1" customWidth="1"/>
    <col min="5" max="6" width="18.625" customWidth="1"/>
  </cols>
  <sheetData>
    <row r="4" spans="3:117" x14ac:dyDescent="0.3">
      <c r="D4" s="384" t="s">
        <v>1652</v>
      </c>
      <c r="G4" s="492" t="s">
        <v>1653</v>
      </c>
      <c r="H4" s="492"/>
      <c r="I4" s="492"/>
      <c r="DL4" s="491" t="s">
        <v>1654</v>
      </c>
      <c r="DM4" s="491"/>
    </row>
    <row r="5" spans="3:117" x14ac:dyDescent="0.2">
      <c r="C5" s="267" t="s">
        <v>1543</v>
      </c>
      <c r="D5" s="267" t="s">
        <v>1655</v>
      </c>
      <c r="E5" s="267" t="s">
        <v>1656</v>
      </c>
      <c r="F5" s="267" t="s">
        <v>1657</v>
      </c>
      <c r="G5" s="267" t="s">
        <v>1504</v>
      </c>
      <c r="H5" s="267" t="s">
        <v>1563</v>
      </c>
      <c r="I5" s="267" t="s">
        <v>1658</v>
      </c>
      <c r="DL5" s="375" t="s">
        <v>1642</v>
      </c>
      <c r="DM5" s="375" t="s">
        <v>1659</v>
      </c>
    </row>
    <row r="6" spans="3:117" x14ac:dyDescent="0.2">
      <c r="C6" s="5">
        <v>1</v>
      </c>
      <c r="D6" s="5">
        <f t="shared" ref="D6:D69" si="0">IFERROR(VLOOKUP(C6+$D$2,$DL$5:$DM$305,2,0),"매칭 스테이지 없음")</f>
        <v>1</v>
      </c>
      <c r="E6" s="5">
        <f>D6</f>
        <v>1</v>
      </c>
      <c r="F6" s="5"/>
      <c r="G6" s="5">
        <f>VLOOKUP(C6,'DB-캐릭터 성장 요구량'!$D$2:K3,2,0)</f>
        <v>160</v>
      </c>
      <c r="H6" s="5"/>
      <c r="I6" s="5"/>
      <c r="DL6" s="224">
        <v>1</v>
      </c>
      <c r="DM6" s="186">
        <v>1</v>
      </c>
    </row>
    <row r="7" spans="3:117" x14ac:dyDescent="0.2">
      <c r="C7" s="5">
        <v>2</v>
      </c>
      <c r="D7" s="5">
        <f t="shared" si="0"/>
        <v>1</v>
      </c>
      <c r="E7" s="5">
        <f>D7-D6</f>
        <v>0</v>
      </c>
      <c r="F7" s="5"/>
      <c r="G7" s="5">
        <f>VLOOKUP(C7,'DB-캐릭터 성장 요구량'!$D$2:K4,2,0)</f>
        <v>160</v>
      </c>
      <c r="H7" s="5"/>
      <c r="I7" s="5"/>
      <c r="DL7" s="224">
        <v>2</v>
      </c>
      <c r="DM7" s="186">
        <v>1</v>
      </c>
    </row>
    <row r="8" spans="3:117" x14ac:dyDescent="0.2">
      <c r="C8" s="5">
        <v>3</v>
      </c>
      <c r="D8" s="5">
        <f t="shared" si="0"/>
        <v>1</v>
      </c>
      <c r="E8" s="5">
        <f t="shared" ref="E8:E71" si="1">D8-D7</f>
        <v>0</v>
      </c>
      <c r="F8" s="5"/>
      <c r="G8" s="5">
        <f>VLOOKUP(C8,'DB-캐릭터 성장 요구량'!$D$2:K5,2,0)</f>
        <v>170</v>
      </c>
      <c r="H8" s="5"/>
      <c r="I8" s="5"/>
      <c r="DL8" s="224">
        <v>3</v>
      </c>
      <c r="DM8" s="376">
        <v>1</v>
      </c>
    </row>
    <row r="9" spans="3:117" x14ac:dyDescent="0.2">
      <c r="C9" s="5">
        <v>4</v>
      </c>
      <c r="D9" s="5">
        <f t="shared" si="0"/>
        <v>2</v>
      </c>
      <c r="E9" s="5">
        <f t="shared" si="1"/>
        <v>1</v>
      </c>
      <c r="F9" s="5"/>
      <c r="G9" s="5">
        <f>VLOOKUP(C9,'DB-캐릭터 성장 요구량'!$D$2:K6,2,0)</f>
        <v>180</v>
      </c>
      <c r="H9" s="5"/>
      <c r="I9" s="5"/>
      <c r="DL9" s="224">
        <v>4</v>
      </c>
      <c r="DM9" s="186">
        <v>2</v>
      </c>
    </row>
    <row r="10" spans="3:117" x14ac:dyDescent="0.2">
      <c r="C10" s="5">
        <v>5</v>
      </c>
      <c r="D10" s="5">
        <f t="shared" si="0"/>
        <v>2</v>
      </c>
      <c r="E10" s="5">
        <f t="shared" si="1"/>
        <v>0</v>
      </c>
      <c r="F10" s="5"/>
      <c r="G10" s="5">
        <f>VLOOKUP(C10,'DB-캐릭터 성장 요구량'!$D$2:K7,2,0)</f>
        <v>190</v>
      </c>
      <c r="H10" s="5"/>
      <c r="I10" s="5"/>
      <c r="DL10" s="224">
        <v>5</v>
      </c>
      <c r="DM10" s="186">
        <v>2</v>
      </c>
    </row>
    <row r="11" spans="3:117" x14ac:dyDescent="0.2">
      <c r="C11" s="5">
        <v>6</v>
      </c>
      <c r="D11" s="5">
        <f t="shared" si="0"/>
        <v>3</v>
      </c>
      <c r="E11" s="5">
        <f t="shared" si="1"/>
        <v>1</v>
      </c>
      <c r="F11" s="5"/>
      <c r="G11" s="5">
        <f>VLOOKUP(C11,'DB-캐릭터 성장 요구량'!$D$2:K8,2,0)</f>
        <v>200</v>
      </c>
      <c r="H11" s="5"/>
      <c r="I11" s="5"/>
      <c r="DL11" s="224">
        <v>6</v>
      </c>
      <c r="DM11" s="186">
        <v>3</v>
      </c>
    </row>
    <row r="12" spans="3:117" x14ac:dyDescent="0.2">
      <c r="C12" s="5">
        <v>7</v>
      </c>
      <c r="D12" s="5">
        <f t="shared" si="0"/>
        <v>4</v>
      </c>
      <c r="E12" s="5">
        <f t="shared" si="1"/>
        <v>1</v>
      </c>
      <c r="F12" s="5"/>
      <c r="G12" s="5">
        <f>VLOOKUP(C12,'DB-캐릭터 성장 요구량'!$D$2:K9,2,0)</f>
        <v>220</v>
      </c>
      <c r="H12" s="5"/>
      <c r="I12" s="5"/>
      <c r="DL12" s="224">
        <v>7</v>
      </c>
      <c r="DM12" s="186">
        <v>4</v>
      </c>
    </row>
    <row r="13" spans="3:117" x14ac:dyDescent="0.2">
      <c r="C13" s="5">
        <v>8</v>
      </c>
      <c r="D13" s="5">
        <f t="shared" si="0"/>
        <v>5</v>
      </c>
      <c r="E13" s="5">
        <f t="shared" si="1"/>
        <v>1</v>
      </c>
      <c r="F13" s="5"/>
      <c r="G13" s="5">
        <f>VLOOKUP(C13,'DB-캐릭터 성장 요구량'!$D$2:K10,2,0)</f>
        <v>250</v>
      </c>
      <c r="H13" s="5"/>
      <c r="I13" s="5"/>
      <c r="DL13" s="224">
        <v>8</v>
      </c>
      <c r="DM13" s="186">
        <v>5</v>
      </c>
    </row>
    <row r="14" spans="3:117" x14ac:dyDescent="0.2">
      <c r="C14" s="5">
        <v>9</v>
      </c>
      <c r="D14" s="5">
        <f t="shared" si="0"/>
        <v>6</v>
      </c>
      <c r="E14" s="5">
        <f t="shared" si="1"/>
        <v>1</v>
      </c>
      <c r="F14" s="5"/>
      <c r="G14" s="5">
        <f>VLOOKUP(C14,'DB-캐릭터 성장 요구량'!$D$2:K11,2,0)</f>
        <v>280</v>
      </c>
      <c r="H14" s="5"/>
      <c r="I14" s="5"/>
      <c r="DL14" s="224">
        <v>9</v>
      </c>
      <c r="DM14" s="186">
        <v>6</v>
      </c>
    </row>
    <row r="15" spans="3:117" x14ac:dyDescent="0.2">
      <c r="C15" s="5">
        <v>10</v>
      </c>
      <c r="D15" s="5">
        <f t="shared" si="0"/>
        <v>7</v>
      </c>
      <c r="E15" s="5">
        <f t="shared" si="1"/>
        <v>1</v>
      </c>
      <c r="F15" s="5"/>
      <c r="G15" s="5">
        <f>VLOOKUP(C15,'DB-캐릭터 성장 요구량'!$D$2:K12,2,0)</f>
        <v>310</v>
      </c>
      <c r="H15" s="5"/>
      <c r="I15" s="5"/>
      <c r="DL15" s="224">
        <v>10</v>
      </c>
      <c r="DM15" s="186">
        <v>7</v>
      </c>
    </row>
    <row r="16" spans="3:117" x14ac:dyDescent="0.2">
      <c r="C16" s="5">
        <v>11</v>
      </c>
      <c r="D16" s="5">
        <f t="shared" si="0"/>
        <v>8</v>
      </c>
      <c r="E16" s="5">
        <f t="shared" si="1"/>
        <v>1</v>
      </c>
      <c r="F16" s="5"/>
      <c r="G16" s="5">
        <f>VLOOKUP(C16,'DB-캐릭터 성장 요구량'!$D$2:K13,2,0)</f>
        <v>340</v>
      </c>
      <c r="H16" s="5"/>
      <c r="I16" s="5"/>
      <c r="DL16" s="224">
        <v>11</v>
      </c>
      <c r="DM16" s="186">
        <v>8</v>
      </c>
    </row>
    <row r="17" spans="3:117" x14ac:dyDescent="0.2">
      <c r="C17" s="5">
        <v>12</v>
      </c>
      <c r="D17" s="5">
        <f t="shared" si="0"/>
        <v>9</v>
      </c>
      <c r="E17" s="5">
        <f t="shared" si="1"/>
        <v>1</v>
      </c>
      <c r="F17" s="5"/>
      <c r="G17" s="5">
        <f>VLOOKUP(C17,'DB-캐릭터 성장 요구량'!$D$2:K14,2,0)</f>
        <v>540</v>
      </c>
      <c r="H17" s="5"/>
      <c r="I17" s="5"/>
      <c r="DL17" s="224">
        <v>12</v>
      </c>
      <c r="DM17" s="186">
        <v>9</v>
      </c>
    </row>
    <row r="18" spans="3:117" x14ac:dyDescent="0.2">
      <c r="C18" s="5">
        <v>13</v>
      </c>
      <c r="D18" s="5">
        <f t="shared" si="0"/>
        <v>10</v>
      </c>
      <c r="E18" s="5">
        <f t="shared" si="1"/>
        <v>1</v>
      </c>
      <c r="F18" s="5"/>
      <c r="G18" s="5">
        <f>VLOOKUP(C18,'DB-캐릭터 성장 요구량'!$D$2:K15,2,0)</f>
        <v>590</v>
      </c>
      <c r="H18" s="5"/>
      <c r="I18" s="5"/>
      <c r="DL18" s="224">
        <v>13</v>
      </c>
      <c r="DM18" s="186">
        <v>10</v>
      </c>
    </row>
    <row r="19" spans="3:117" x14ac:dyDescent="0.2">
      <c r="C19" s="5">
        <v>14</v>
      </c>
      <c r="D19" s="5">
        <f t="shared" si="0"/>
        <v>12</v>
      </c>
      <c r="E19" s="5">
        <f t="shared" si="1"/>
        <v>2</v>
      </c>
      <c r="F19" s="5"/>
      <c r="G19" s="5">
        <f>VLOOKUP(C19,'DB-캐릭터 성장 요구량'!$D$2:K16,2,0)</f>
        <v>650</v>
      </c>
      <c r="H19" s="5"/>
      <c r="I19" s="5"/>
      <c r="DL19" s="224">
        <v>14</v>
      </c>
      <c r="DM19" s="186">
        <v>12</v>
      </c>
    </row>
    <row r="20" spans="3:117" x14ac:dyDescent="0.2">
      <c r="C20" s="5">
        <v>15</v>
      </c>
      <c r="D20" s="5">
        <f t="shared" si="0"/>
        <v>13</v>
      </c>
      <c r="E20" s="5">
        <f t="shared" si="1"/>
        <v>1</v>
      </c>
      <c r="F20" s="5"/>
      <c r="G20" s="5">
        <f>VLOOKUP(C20,'DB-캐릭터 성장 요구량'!$D$2:K17,2,0)</f>
        <v>730</v>
      </c>
      <c r="H20" s="5"/>
      <c r="I20" s="5"/>
      <c r="DL20" s="224">
        <v>15</v>
      </c>
      <c r="DM20" s="186">
        <v>13</v>
      </c>
    </row>
    <row r="21" spans="3:117" x14ac:dyDescent="0.2">
      <c r="C21" s="5">
        <v>16</v>
      </c>
      <c r="D21" s="5">
        <f t="shared" si="0"/>
        <v>15</v>
      </c>
      <c r="E21" s="5">
        <f t="shared" si="1"/>
        <v>2</v>
      </c>
      <c r="F21" s="5"/>
      <c r="G21" s="5">
        <f>VLOOKUP(C21,'DB-캐릭터 성장 요구량'!$D$2:K18,2,0)</f>
        <v>810</v>
      </c>
      <c r="H21" s="5"/>
      <c r="I21" s="5"/>
      <c r="DL21" s="224">
        <v>16</v>
      </c>
      <c r="DM21" s="186">
        <v>15</v>
      </c>
    </row>
    <row r="22" spans="3:117" x14ac:dyDescent="0.2">
      <c r="C22" s="5">
        <v>17</v>
      </c>
      <c r="D22" s="5">
        <f t="shared" si="0"/>
        <v>16</v>
      </c>
      <c r="E22" s="5">
        <f t="shared" si="1"/>
        <v>1</v>
      </c>
      <c r="F22" s="5"/>
      <c r="G22" s="5">
        <f>VLOOKUP(C22,'DB-캐릭터 성장 요구량'!$D$2:K19,2,0)</f>
        <v>930</v>
      </c>
      <c r="H22" s="5"/>
      <c r="I22" s="5"/>
      <c r="DL22" s="224">
        <v>17</v>
      </c>
      <c r="DM22" s="186">
        <v>16</v>
      </c>
    </row>
    <row r="23" spans="3:117" x14ac:dyDescent="0.2">
      <c r="C23" s="5">
        <v>18</v>
      </c>
      <c r="D23" s="5">
        <f t="shared" si="0"/>
        <v>18</v>
      </c>
      <c r="E23" s="5">
        <f t="shared" si="1"/>
        <v>2</v>
      </c>
      <c r="F23" s="5"/>
      <c r="G23" s="5">
        <f>VLOOKUP(C23,'DB-캐릭터 성장 요구량'!$D$2:K20,2,0)</f>
        <v>1050</v>
      </c>
      <c r="H23" s="5"/>
      <c r="I23" s="5"/>
      <c r="DL23" s="224">
        <v>18</v>
      </c>
      <c r="DM23" s="186">
        <v>18</v>
      </c>
    </row>
    <row r="24" spans="3:117" x14ac:dyDescent="0.2">
      <c r="C24" s="5">
        <v>19</v>
      </c>
      <c r="D24" s="5">
        <f t="shared" si="0"/>
        <v>19</v>
      </c>
      <c r="E24" s="5">
        <f t="shared" si="1"/>
        <v>1</v>
      </c>
      <c r="F24" s="5"/>
      <c r="G24" s="5">
        <f>VLOOKUP(C24,'DB-캐릭터 성장 요구량'!$D$2:K21,2,0)</f>
        <v>1430</v>
      </c>
      <c r="H24" s="5"/>
      <c r="I24" s="5"/>
      <c r="DL24" s="224">
        <v>19</v>
      </c>
      <c r="DM24" s="186">
        <v>19</v>
      </c>
    </row>
    <row r="25" spans="3:117" x14ac:dyDescent="0.2">
      <c r="C25" s="5">
        <v>20</v>
      </c>
      <c r="D25" s="5">
        <f t="shared" si="0"/>
        <v>21</v>
      </c>
      <c r="E25" s="5">
        <f t="shared" si="1"/>
        <v>2</v>
      </c>
      <c r="F25" s="5"/>
      <c r="G25" s="5">
        <f>VLOOKUP(C25,'DB-캐릭터 성장 요구량'!$D$2:K22,2,0)</f>
        <v>1550</v>
      </c>
      <c r="H25" s="5"/>
      <c r="I25" s="5"/>
      <c r="DL25" s="224">
        <v>20</v>
      </c>
      <c r="DM25" s="186">
        <v>21</v>
      </c>
    </row>
    <row r="26" spans="3:117" x14ac:dyDescent="0.2">
      <c r="C26" s="5">
        <v>21</v>
      </c>
      <c r="D26" s="5">
        <f t="shared" si="0"/>
        <v>23</v>
      </c>
      <c r="E26" s="5">
        <f t="shared" si="1"/>
        <v>2</v>
      </c>
      <c r="F26" s="5"/>
      <c r="G26" s="5">
        <f>VLOOKUP(C26,'DB-캐릭터 성장 요구량'!$D$2:K23,2,0)</f>
        <v>1620</v>
      </c>
      <c r="H26" s="5"/>
      <c r="I26" s="5"/>
      <c r="DL26" s="224">
        <v>21</v>
      </c>
      <c r="DM26" s="186">
        <v>23</v>
      </c>
    </row>
    <row r="27" spans="3:117" x14ac:dyDescent="0.2">
      <c r="C27" s="5">
        <v>22</v>
      </c>
      <c r="D27" s="5">
        <f t="shared" si="0"/>
        <v>25</v>
      </c>
      <c r="E27" s="5">
        <f t="shared" si="1"/>
        <v>2</v>
      </c>
      <c r="F27" s="5"/>
      <c r="G27" s="5">
        <f>VLOOKUP(C27,'DB-캐릭터 성장 요구량'!$D$2:K24,2,0)</f>
        <v>1690</v>
      </c>
      <c r="H27" s="5"/>
      <c r="I27" s="5"/>
      <c r="DL27" s="224">
        <v>22</v>
      </c>
      <c r="DM27" s="186">
        <v>25</v>
      </c>
    </row>
    <row r="28" spans="3:117" x14ac:dyDescent="0.2">
      <c r="C28" s="5">
        <v>23</v>
      </c>
      <c r="D28" s="5">
        <f t="shared" si="0"/>
        <v>27</v>
      </c>
      <c r="E28" s="5">
        <f t="shared" si="1"/>
        <v>2</v>
      </c>
      <c r="F28" s="5"/>
      <c r="G28" s="5">
        <f>VLOOKUP(C28,'DB-캐릭터 성장 요구량'!$D$2:K25,2,0)</f>
        <v>1760</v>
      </c>
      <c r="H28" s="5"/>
      <c r="I28" s="5"/>
      <c r="DL28" s="224">
        <v>23</v>
      </c>
      <c r="DM28" s="186">
        <v>27</v>
      </c>
    </row>
    <row r="29" spans="3:117" x14ac:dyDescent="0.2">
      <c r="C29" s="5">
        <v>24</v>
      </c>
      <c r="D29" s="5">
        <f t="shared" si="0"/>
        <v>28</v>
      </c>
      <c r="E29" s="5">
        <f t="shared" si="1"/>
        <v>1</v>
      </c>
      <c r="F29" s="5"/>
      <c r="G29" s="5">
        <f>VLOOKUP(C29,'DB-캐릭터 성장 요구량'!$D$2:K26,2,0)</f>
        <v>1850</v>
      </c>
      <c r="H29" s="5"/>
      <c r="I29" s="5"/>
      <c r="DL29" s="224">
        <v>24</v>
      </c>
      <c r="DM29" s="186">
        <v>28</v>
      </c>
    </row>
    <row r="30" spans="3:117" x14ac:dyDescent="0.2">
      <c r="C30" s="5">
        <v>25</v>
      </c>
      <c r="D30" s="5">
        <f t="shared" si="0"/>
        <v>30</v>
      </c>
      <c r="E30" s="5">
        <f t="shared" si="1"/>
        <v>2</v>
      </c>
      <c r="F30" s="5"/>
      <c r="G30" s="5">
        <f>VLOOKUP(C30,'DB-캐릭터 성장 요구량'!$D$2:K27,2,0)</f>
        <v>2110</v>
      </c>
      <c r="H30" s="5"/>
      <c r="I30" s="5"/>
      <c r="DL30" s="224">
        <v>25</v>
      </c>
      <c r="DM30" s="186">
        <v>30</v>
      </c>
    </row>
    <row r="31" spans="3:117" x14ac:dyDescent="0.2">
      <c r="C31" s="5">
        <v>26</v>
      </c>
      <c r="D31" s="5">
        <f t="shared" si="0"/>
        <v>32</v>
      </c>
      <c r="E31" s="5">
        <f t="shared" si="1"/>
        <v>2</v>
      </c>
      <c r="F31" s="5"/>
      <c r="G31" s="5">
        <f>VLOOKUP(C31,'DB-캐릭터 성장 요구량'!$D$2:K28,2,0)</f>
        <v>2200</v>
      </c>
      <c r="H31" s="5"/>
      <c r="I31" s="5"/>
      <c r="DL31" s="224">
        <v>26</v>
      </c>
      <c r="DM31" s="186">
        <v>32</v>
      </c>
    </row>
    <row r="32" spans="3:117" x14ac:dyDescent="0.2">
      <c r="C32" s="5">
        <v>27</v>
      </c>
      <c r="D32" s="5">
        <f t="shared" si="0"/>
        <v>35</v>
      </c>
      <c r="E32" s="5">
        <f t="shared" si="1"/>
        <v>3</v>
      </c>
      <c r="F32" s="5"/>
      <c r="G32" s="5">
        <f>VLOOKUP(C32,'DB-캐릭터 성장 요구량'!$D$2:K29,2,0)</f>
        <v>2140</v>
      </c>
      <c r="H32" s="5"/>
      <c r="I32" s="5"/>
      <c r="DL32" s="224">
        <v>27</v>
      </c>
      <c r="DM32" s="186">
        <v>35</v>
      </c>
    </row>
    <row r="33" spans="3:117" x14ac:dyDescent="0.2">
      <c r="C33" s="5">
        <v>28</v>
      </c>
      <c r="D33" s="5">
        <f t="shared" si="0"/>
        <v>37</v>
      </c>
      <c r="E33" s="5">
        <f t="shared" si="1"/>
        <v>2</v>
      </c>
      <c r="F33" s="5"/>
      <c r="G33" s="5">
        <f>VLOOKUP(C33,'DB-캐릭터 성장 요구량'!$D$2:K30,2,0)</f>
        <v>2220</v>
      </c>
      <c r="H33" s="5"/>
      <c r="I33" s="5"/>
      <c r="DL33" s="224">
        <v>28</v>
      </c>
      <c r="DM33" s="186">
        <v>37</v>
      </c>
    </row>
    <row r="34" spans="3:117" x14ac:dyDescent="0.2">
      <c r="C34" s="5">
        <v>29</v>
      </c>
      <c r="D34" s="5">
        <f t="shared" si="0"/>
        <v>39</v>
      </c>
      <c r="E34" s="5">
        <f t="shared" si="1"/>
        <v>2</v>
      </c>
      <c r="F34" s="5"/>
      <c r="G34" s="5">
        <f>VLOOKUP(C34,'DB-캐릭터 성장 요구량'!$D$2:K31,2,0)</f>
        <v>2330</v>
      </c>
      <c r="H34" s="5"/>
      <c r="I34" s="5"/>
      <c r="DL34" s="224">
        <v>29</v>
      </c>
      <c r="DM34" s="186">
        <v>39</v>
      </c>
    </row>
    <row r="35" spans="3:117" x14ac:dyDescent="0.2">
      <c r="C35" s="5">
        <v>30</v>
      </c>
      <c r="D35" s="5">
        <f t="shared" si="0"/>
        <v>41</v>
      </c>
      <c r="E35" s="5">
        <f t="shared" si="1"/>
        <v>2</v>
      </c>
      <c r="F35" s="5"/>
      <c r="G35" s="5">
        <f>VLOOKUP(C35,'DB-캐릭터 성장 요구량'!$D$2:K32,2,0)</f>
        <v>2630</v>
      </c>
      <c r="H35" s="5"/>
      <c r="I35" s="5"/>
      <c r="DL35" s="224">
        <v>30</v>
      </c>
      <c r="DM35" s="186">
        <v>41</v>
      </c>
    </row>
    <row r="36" spans="3:117" x14ac:dyDescent="0.2">
      <c r="C36" s="5">
        <v>31</v>
      </c>
      <c r="D36" s="5">
        <f t="shared" si="0"/>
        <v>43</v>
      </c>
      <c r="E36" s="5">
        <f t="shared" si="1"/>
        <v>2</v>
      </c>
      <c r="F36" s="5"/>
      <c r="G36" s="5">
        <f>VLOOKUP(C36,'DB-캐릭터 성장 요구량'!$D$2:K33,2,0)</f>
        <v>2770</v>
      </c>
      <c r="H36" s="5"/>
      <c r="I36" s="5"/>
      <c r="DL36" s="224">
        <v>31</v>
      </c>
      <c r="DM36" s="186">
        <v>43</v>
      </c>
    </row>
    <row r="37" spans="3:117" x14ac:dyDescent="0.2">
      <c r="C37" s="5">
        <v>32</v>
      </c>
      <c r="D37" s="5">
        <f t="shared" si="0"/>
        <v>46</v>
      </c>
      <c r="E37" s="5">
        <f t="shared" si="1"/>
        <v>3</v>
      </c>
      <c r="F37" s="5"/>
      <c r="G37" s="5">
        <f>VLOOKUP(C37,'DB-캐릭터 성장 요구량'!$D$2:K34,2,0)</f>
        <v>2720</v>
      </c>
      <c r="H37" s="5"/>
      <c r="I37" s="5"/>
      <c r="DL37" s="224">
        <v>32</v>
      </c>
      <c r="DM37" s="186">
        <v>46</v>
      </c>
    </row>
    <row r="38" spans="3:117" x14ac:dyDescent="0.2">
      <c r="C38" s="5">
        <v>33</v>
      </c>
      <c r="D38" s="5">
        <f t="shared" si="0"/>
        <v>48</v>
      </c>
      <c r="E38" s="5">
        <f t="shared" si="1"/>
        <v>2</v>
      </c>
      <c r="F38" s="5"/>
      <c r="G38" s="5">
        <f>VLOOKUP(C38,'DB-캐릭터 성장 요구량'!$D$2:K35,2,0)</f>
        <v>3010</v>
      </c>
      <c r="H38" s="5"/>
      <c r="I38" s="5"/>
      <c r="DL38" s="224">
        <v>33</v>
      </c>
      <c r="DM38" s="186">
        <v>48</v>
      </c>
    </row>
    <row r="39" spans="3:117" x14ac:dyDescent="0.2">
      <c r="C39" s="5">
        <v>34</v>
      </c>
      <c r="D39" s="5">
        <f t="shared" si="0"/>
        <v>50</v>
      </c>
      <c r="E39" s="5">
        <f t="shared" si="1"/>
        <v>2</v>
      </c>
      <c r="F39" s="5"/>
      <c r="G39" s="5">
        <f>VLOOKUP(C39,'DB-캐릭터 성장 요구량'!$D$2:K36,2,0)</f>
        <v>3150</v>
      </c>
      <c r="H39" s="5"/>
      <c r="I39" s="5"/>
      <c r="DL39" s="224">
        <v>34</v>
      </c>
      <c r="DM39" s="186">
        <v>50</v>
      </c>
    </row>
    <row r="40" spans="3:117" x14ac:dyDescent="0.2">
      <c r="C40" s="5">
        <v>35</v>
      </c>
      <c r="D40" s="5">
        <f t="shared" si="0"/>
        <v>53</v>
      </c>
      <c r="E40" s="5">
        <f t="shared" si="1"/>
        <v>3</v>
      </c>
      <c r="F40" s="5"/>
      <c r="G40" s="5">
        <f>VLOOKUP(C40,'DB-캐릭터 성장 요구량'!$D$2:K37,2,0)</f>
        <v>3310</v>
      </c>
      <c r="H40" s="5"/>
      <c r="I40" s="5"/>
      <c r="DL40" s="224">
        <v>35</v>
      </c>
      <c r="DM40" s="186">
        <v>53</v>
      </c>
    </row>
    <row r="41" spans="3:117" x14ac:dyDescent="0.2">
      <c r="C41" s="5">
        <v>36</v>
      </c>
      <c r="D41" s="5">
        <f t="shared" si="0"/>
        <v>55</v>
      </c>
      <c r="E41" s="5">
        <f t="shared" si="1"/>
        <v>2</v>
      </c>
      <c r="F41" s="5"/>
      <c r="G41" s="5">
        <f>VLOOKUP(C41,'DB-캐릭터 성장 요구량'!$D$2:K38,2,0)</f>
        <v>3460</v>
      </c>
      <c r="H41" s="5"/>
      <c r="I41" s="5"/>
      <c r="DL41" s="224">
        <v>36</v>
      </c>
      <c r="DM41" s="186">
        <v>55</v>
      </c>
    </row>
    <row r="42" spans="3:117" x14ac:dyDescent="0.2">
      <c r="C42" s="5">
        <v>37</v>
      </c>
      <c r="D42" s="5">
        <f t="shared" si="0"/>
        <v>58</v>
      </c>
      <c r="E42" s="5">
        <f t="shared" si="1"/>
        <v>3</v>
      </c>
      <c r="F42" s="5"/>
      <c r="G42" s="5">
        <f>VLOOKUP(C42,'DB-캐릭터 성장 요구량'!$D$2:K39,2,0)</f>
        <v>3630</v>
      </c>
      <c r="H42" s="5"/>
      <c r="I42" s="5"/>
      <c r="DL42" s="224">
        <v>37</v>
      </c>
      <c r="DM42" s="186">
        <v>58</v>
      </c>
    </row>
    <row r="43" spans="3:117" x14ac:dyDescent="0.2">
      <c r="C43" s="5">
        <v>38</v>
      </c>
      <c r="D43" s="5">
        <f t="shared" si="0"/>
        <v>60</v>
      </c>
      <c r="E43" s="5">
        <f t="shared" si="1"/>
        <v>2</v>
      </c>
      <c r="F43" s="5"/>
      <c r="G43" s="5">
        <f>VLOOKUP(C43,'DB-캐릭터 성장 요구량'!$D$2:K40,2,0)</f>
        <v>3810</v>
      </c>
      <c r="H43" s="5"/>
      <c r="I43" s="5"/>
      <c r="DL43" s="224">
        <v>38</v>
      </c>
      <c r="DM43" s="186">
        <v>60</v>
      </c>
    </row>
    <row r="44" spans="3:117" x14ac:dyDescent="0.2">
      <c r="C44" s="5">
        <v>39</v>
      </c>
      <c r="D44" s="5">
        <f t="shared" si="0"/>
        <v>63</v>
      </c>
      <c r="E44" s="5">
        <f t="shared" si="1"/>
        <v>3</v>
      </c>
      <c r="F44" s="5"/>
      <c r="G44" s="5">
        <f>VLOOKUP(C44,'DB-캐릭터 성장 요구량'!$D$2:K41,2,0)</f>
        <v>3990</v>
      </c>
      <c r="H44" s="5"/>
      <c r="I44" s="5"/>
      <c r="DL44" s="224">
        <v>39</v>
      </c>
      <c r="DM44" s="186">
        <v>63</v>
      </c>
    </row>
    <row r="45" spans="3:117" x14ac:dyDescent="0.2">
      <c r="C45" s="5">
        <v>40</v>
      </c>
      <c r="D45" s="5">
        <f t="shared" si="0"/>
        <v>66</v>
      </c>
      <c r="E45" s="5">
        <f t="shared" si="1"/>
        <v>3</v>
      </c>
      <c r="F45" s="5"/>
      <c r="G45" s="5">
        <f>VLOOKUP(C45,'DB-캐릭터 성장 요구량'!$D$2:K42,2,0)</f>
        <v>4150</v>
      </c>
      <c r="H45" s="5"/>
      <c r="I45" s="5"/>
      <c r="DL45" s="224">
        <v>40</v>
      </c>
      <c r="DM45" s="186">
        <v>66</v>
      </c>
    </row>
    <row r="46" spans="3:117" x14ac:dyDescent="0.2">
      <c r="C46" s="5">
        <v>41</v>
      </c>
      <c r="D46" s="5">
        <f t="shared" si="0"/>
        <v>68</v>
      </c>
      <c r="E46" s="5">
        <f t="shared" si="1"/>
        <v>2</v>
      </c>
      <c r="F46" s="5"/>
      <c r="G46" s="5">
        <f>VLOOKUP(C46,'DB-캐릭터 성장 요구량'!$D$2:K43,2,0)</f>
        <v>4310</v>
      </c>
      <c r="H46" s="5"/>
      <c r="I46" s="5"/>
      <c r="DL46" s="224">
        <v>41</v>
      </c>
      <c r="DM46" s="186">
        <v>68</v>
      </c>
    </row>
    <row r="47" spans="3:117" x14ac:dyDescent="0.2">
      <c r="C47" s="5">
        <v>42</v>
      </c>
      <c r="D47" s="5">
        <f t="shared" si="0"/>
        <v>71</v>
      </c>
      <c r="E47" s="5">
        <f t="shared" si="1"/>
        <v>3</v>
      </c>
      <c r="F47" s="5"/>
      <c r="G47" s="5">
        <f>VLOOKUP(C47,'DB-캐릭터 성장 요구량'!$D$2:K44,2,0)</f>
        <v>4450</v>
      </c>
      <c r="H47" s="5"/>
      <c r="I47" s="5"/>
      <c r="DL47" s="224">
        <v>42</v>
      </c>
      <c r="DM47" s="186">
        <v>71</v>
      </c>
    </row>
    <row r="48" spans="3:117" x14ac:dyDescent="0.2">
      <c r="C48" s="5">
        <v>43</v>
      </c>
      <c r="D48" s="5">
        <f t="shared" si="0"/>
        <v>74</v>
      </c>
      <c r="E48" s="5">
        <f t="shared" si="1"/>
        <v>3</v>
      </c>
      <c r="F48" s="5"/>
      <c r="G48" s="5">
        <f>VLOOKUP(C48,'DB-캐릭터 성장 요구량'!$D$2:K45,2,0)</f>
        <v>4560</v>
      </c>
      <c r="H48" s="5"/>
      <c r="I48" s="5"/>
      <c r="DL48" s="224">
        <v>43</v>
      </c>
      <c r="DM48" s="186">
        <v>74</v>
      </c>
    </row>
    <row r="49" spans="3:117" x14ac:dyDescent="0.2">
      <c r="C49" s="5">
        <v>44</v>
      </c>
      <c r="D49" s="5">
        <f t="shared" si="0"/>
        <v>77</v>
      </c>
      <c r="E49" s="5">
        <f t="shared" si="1"/>
        <v>3</v>
      </c>
      <c r="F49" s="5"/>
      <c r="G49" s="5">
        <f>VLOOKUP(C49,'DB-캐릭터 성장 요구량'!$D$2:K46,2,0)</f>
        <v>4710</v>
      </c>
      <c r="H49" s="5"/>
      <c r="I49" s="5"/>
      <c r="DL49" s="224">
        <v>44</v>
      </c>
      <c r="DM49" s="186">
        <v>77</v>
      </c>
    </row>
    <row r="50" spans="3:117" x14ac:dyDescent="0.2">
      <c r="C50" s="5">
        <v>45</v>
      </c>
      <c r="D50" s="5">
        <f t="shared" si="0"/>
        <v>79</v>
      </c>
      <c r="E50" s="5">
        <f t="shared" si="1"/>
        <v>2</v>
      </c>
      <c r="F50" s="5"/>
      <c r="G50" s="5">
        <f>VLOOKUP(C50,'DB-캐릭터 성장 요구량'!$D$2:K47,2,0)</f>
        <v>4890</v>
      </c>
      <c r="H50" s="5"/>
      <c r="I50" s="5"/>
      <c r="DL50" s="224">
        <v>45</v>
      </c>
      <c r="DM50" s="186">
        <v>79</v>
      </c>
    </row>
    <row r="51" spans="3:117" x14ac:dyDescent="0.2">
      <c r="C51" s="5">
        <v>46</v>
      </c>
      <c r="D51" s="5">
        <f t="shared" si="0"/>
        <v>82</v>
      </c>
      <c r="E51" s="5">
        <f t="shared" si="1"/>
        <v>3</v>
      </c>
      <c r="F51" s="5"/>
      <c r="G51" s="5">
        <f>VLOOKUP(C51,'DB-캐릭터 성장 요구량'!$D$2:K48,2,0)</f>
        <v>5050</v>
      </c>
      <c r="H51" s="5"/>
      <c r="I51" s="5"/>
      <c r="DL51" s="224">
        <v>46</v>
      </c>
      <c r="DM51" s="186">
        <v>82</v>
      </c>
    </row>
    <row r="52" spans="3:117" x14ac:dyDescent="0.2">
      <c r="C52" s="5">
        <v>47</v>
      </c>
      <c r="D52" s="5">
        <f t="shared" si="0"/>
        <v>85</v>
      </c>
      <c r="E52" s="5">
        <f t="shared" si="1"/>
        <v>3</v>
      </c>
      <c r="F52" s="5"/>
      <c r="G52" s="5">
        <f>VLOOKUP(C52,'DB-캐릭터 성장 요구량'!$D$2:K49,2,0)</f>
        <v>5210</v>
      </c>
      <c r="H52" s="5"/>
      <c r="I52" s="5"/>
      <c r="DL52" s="224">
        <v>47</v>
      </c>
      <c r="DM52" s="186">
        <v>85</v>
      </c>
    </row>
    <row r="53" spans="3:117" x14ac:dyDescent="0.2">
      <c r="C53" s="5">
        <v>48</v>
      </c>
      <c r="D53" s="5">
        <f t="shared" si="0"/>
        <v>88</v>
      </c>
      <c r="E53" s="5">
        <f t="shared" si="1"/>
        <v>3</v>
      </c>
      <c r="F53" s="5"/>
      <c r="G53" s="5">
        <f>VLOOKUP(C53,'DB-캐릭터 성장 요구량'!$D$2:K50,2,0)</f>
        <v>5420</v>
      </c>
      <c r="H53" s="5"/>
      <c r="I53" s="5"/>
      <c r="DL53" s="224">
        <v>48</v>
      </c>
      <c r="DM53" s="186">
        <v>88</v>
      </c>
    </row>
    <row r="54" spans="3:117" x14ac:dyDescent="0.2">
      <c r="C54" s="5">
        <v>49</v>
      </c>
      <c r="D54" s="5">
        <f t="shared" si="0"/>
        <v>91</v>
      </c>
      <c r="E54" s="5">
        <f t="shared" si="1"/>
        <v>3</v>
      </c>
      <c r="F54" s="5"/>
      <c r="G54" s="5">
        <f>VLOOKUP(C54,'DB-캐릭터 성장 요구량'!$D$2:K51,2,0)</f>
        <v>5570</v>
      </c>
      <c r="H54" s="5"/>
      <c r="I54" s="5"/>
      <c r="DL54" s="224">
        <v>49</v>
      </c>
      <c r="DM54" s="186">
        <v>91</v>
      </c>
    </row>
    <row r="55" spans="3:117" x14ac:dyDescent="0.2">
      <c r="C55" s="5">
        <v>50</v>
      </c>
      <c r="D55" s="5">
        <f t="shared" si="0"/>
        <v>94</v>
      </c>
      <c r="E55" s="5">
        <f t="shared" si="1"/>
        <v>3</v>
      </c>
      <c r="F55" s="5"/>
      <c r="G55" s="5">
        <f>VLOOKUP(C55,'DB-캐릭터 성장 요구량'!$D$2:K52,2,0)</f>
        <v>5900</v>
      </c>
      <c r="H55" s="5"/>
      <c r="I55" s="5"/>
      <c r="DL55" s="224">
        <v>50</v>
      </c>
      <c r="DM55" s="186">
        <v>94</v>
      </c>
    </row>
    <row r="56" spans="3:117" x14ac:dyDescent="0.2">
      <c r="C56" s="5">
        <v>51</v>
      </c>
      <c r="D56" s="5">
        <f t="shared" si="0"/>
        <v>97</v>
      </c>
      <c r="E56" s="5">
        <f t="shared" si="1"/>
        <v>3</v>
      </c>
      <c r="F56" s="5"/>
      <c r="G56" s="5">
        <f>VLOOKUP(C56,'DB-캐릭터 성장 요구량'!$D$2:K53,2,0)</f>
        <v>6100</v>
      </c>
      <c r="H56" s="5"/>
      <c r="I56" s="5"/>
      <c r="DL56" s="224">
        <v>51</v>
      </c>
      <c r="DM56" s="186">
        <v>97</v>
      </c>
    </row>
    <row r="57" spans="3:117" x14ac:dyDescent="0.2">
      <c r="C57" s="5">
        <v>52</v>
      </c>
      <c r="D57" s="5">
        <f t="shared" si="0"/>
        <v>101</v>
      </c>
      <c r="E57" s="5">
        <f t="shared" si="1"/>
        <v>4</v>
      </c>
      <c r="F57" s="5"/>
      <c r="G57" s="5">
        <f>VLOOKUP(C57,'DB-캐릭터 성장 요구량'!$D$2:K54,2,0)</f>
        <v>6040</v>
      </c>
      <c r="H57" s="5"/>
      <c r="I57" s="5"/>
      <c r="DL57" s="224">
        <v>52</v>
      </c>
      <c r="DM57" s="186">
        <v>101</v>
      </c>
    </row>
    <row r="58" spans="3:117" x14ac:dyDescent="0.2">
      <c r="C58" s="5">
        <v>53</v>
      </c>
      <c r="D58" s="5">
        <f t="shared" si="0"/>
        <v>104</v>
      </c>
      <c r="E58" s="5">
        <f t="shared" si="1"/>
        <v>3</v>
      </c>
      <c r="F58" s="5"/>
      <c r="G58" s="5">
        <f>VLOOKUP(C58,'DB-캐릭터 성장 요구량'!$D$2:K55,2,0)</f>
        <v>6180</v>
      </c>
      <c r="H58" s="5"/>
      <c r="I58" s="5"/>
      <c r="DL58" s="224">
        <v>53</v>
      </c>
      <c r="DM58" s="186">
        <v>104</v>
      </c>
    </row>
    <row r="59" spans="3:117" x14ac:dyDescent="0.2">
      <c r="C59" s="5">
        <v>54</v>
      </c>
      <c r="D59" s="5">
        <f t="shared" si="0"/>
        <v>107</v>
      </c>
      <c r="E59" s="5">
        <f t="shared" si="1"/>
        <v>3</v>
      </c>
      <c r="F59" s="5"/>
      <c r="G59" s="5">
        <f>VLOOKUP(C59,'DB-캐릭터 성장 요구량'!$D$2:K56,2,0)</f>
        <v>7930</v>
      </c>
      <c r="H59" s="5"/>
      <c r="I59" s="5"/>
      <c r="DL59" s="224">
        <v>54</v>
      </c>
      <c r="DM59" s="186">
        <v>107</v>
      </c>
    </row>
    <row r="60" spans="3:117" x14ac:dyDescent="0.2">
      <c r="C60" s="5">
        <v>55</v>
      </c>
      <c r="D60" s="5">
        <f t="shared" si="0"/>
        <v>110</v>
      </c>
      <c r="E60" s="5">
        <f t="shared" si="1"/>
        <v>3</v>
      </c>
      <c r="F60" s="5"/>
      <c r="G60" s="5">
        <f>VLOOKUP(C60,'DB-캐릭터 성장 요구량'!$D$2:K57,2,0)</f>
        <v>8270</v>
      </c>
      <c r="H60" s="5"/>
      <c r="I60" s="5"/>
      <c r="DL60" s="224">
        <v>55</v>
      </c>
      <c r="DM60" s="186">
        <v>110</v>
      </c>
    </row>
    <row r="61" spans="3:117" x14ac:dyDescent="0.2">
      <c r="C61" s="5">
        <v>56</v>
      </c>
      <c r="D61" s="5">
        <f t="shared" si="0"/>
        <v>113</v>
      </c>
      <c r="E61" s="5">
        <f t="shared" si="1"/>
        <v>3</v>
      </c>
      <c r="F61" s="5"/>
      <c r="G61" s="5">
        <f>VLOOKUP(C61,'DB-캐릭터 성장 요구량'!$D$2:K58,2,0)</f>
        <v>8420</v>
      </c>
      <c r="H61" s="5"/>
      <c r="I61" s="5"/>
      <c r="DL61" s="224">
        <v>56</v>
      </c>
      <c r="DM61" s="186">
        <v>113</v>
      </c>
    </row>
    <row r="62" spans="3:117" x14ac:dyDescent="0.2">
      <c r="C62" s="5">
        <v>57</v>
      </c>
      <c r="D62" s="5">
        <f t="shared" si="0"/>
        <v>117</v>
      </c>
      <c r="E62" s="5">
        <f t="shared" si="1"/>
        <v>4</v>
      </c>
      <c r="F62" s="5"/>
      <c r="G62" s="5">
        <f>VLOOKUP(C62,'DB-캐릭터 성장 요구량'!$D$2:K59,2,0)</f>
        <v>8440</v>
      </c>
      <c r="H62" s="5"/>
      <c r="I62" s="5"/>
      <c r="DL62" s="224">
        <v>57</v>
      </c>
      <c r="DM62" s="186">
        <v>117</v>
      </c>
    </row>
    <row r="63" spans="3:117" x14ac:dyDescent="0.2">
      <c r="C63" s="5">
        <v>58</v>
      </c>
      <c r="D63" s="5">
        <f t="shared" si="0"/>
        <v>120</v>
      </c>
      <c r="E63" s="5">
        <f t="shared" si="1"/>
        <v>3</v>
      </c>
      <c r="F63" s="5"/>
      <c r="G63" s="5">
        <f>VLOOKUP(C63,'DB-캐릭터 성장 요구량'!$D$2:K60,2,0)</f>
        <v>8760</v>
      </c>
      <c r="H63" s="5"/>
      <c r="I63" s="5"/>
      <c r="DL63" s="224">
        <v>58</v>
      </c>
      <c r="DM63" s="186">
        <v>120</v>
      </c>
    </row>
    <row r="64" spans="3:117" x14ac:dyDescent="0.2">
      <c r="C64" s="5">
        <v>59</v>
      </c>
      <c r="D64" s="5">
        <f t="shared" si="0"/>
        <v>123</v>
      </c>
      <c r="E64" s="5">
        <f t="shared" si="1"/>
        <v>3</v>
      </c>
      <c r="F64" s="5"/>
      <c r="G64" s="5">
        <f>VLOOKUP(C64,'DB-캐릭터 성장 요구량'!$D$2:K61,2,0)</f>
        <v>8860</v>
      </c>
      <c r="H64" s="5"/>
      <c r="I64" s="5"/>
      <c r="DL64" s="224">
        <v>59</v>
      </c>
      <c r="DM64" s="186">
        <v>123</v>
      </c>
    </row>
    <row r="65" spans="3:117" x14ac:dyDescent="0.2">
      <c r="C65" s="5">
        <v>60</v>
      </c>
      <c r="D65" s="5">
        <f t="shared" si="0"/>
        <v>127</v>
      </c>
      <c r="E65" s="5">
        <f t="shared" si="1"/>
        <v>4</v>
      </c>
      <c r="F65" s="5"/>
      <c r="G65" s="5">
        <f>VLOOKUP(C65,'DB-캐릭터 성장 요구량'!$D$2:K62,2,0)</f>
        <v>9100</v>
      </c>
      <c r="H65" s="5"/>
      <c r="I65" s="5"/>
      <c r="DL65" s="224">
        <v>60</v>
      </c>
      <c r="DM65" s="186">
        <v>127</v>
      </c>
    </row>
    <row r="66" spans="3:117" x14ac:dyDescent="0.2">
      <c r="C66" s="5">
        <v>61</v>
      </c>
      <c r="D66" s="5">
        <f t="shared" si="0"/>
        <v>130</v>
      </c>
      <c r="E66" s="5">
        <f t="shared" si="1"/>
        <v>3</v>
      </c>
      <c r="F66" s="5"/>
      <c r="G66" s="5">
        <f>VLOOKUP(C66,'DB-캐릭터 성장 요구량'!$D$2:K63,2,0)</f>
        <v>9270</v>
      </c>
      <c r="H66" s="5"/>
      <c r="I66" s="5"/>
      <c r="DL66" s="224">
        <v>61</v>
      </c>
      <c r="DM66" s="186">
        <v>130</v>
      </c>
    </row>
    <row r="67" spans="3:117" x14ac:dyDescent="0.2">
      <c r="C67" s="5">
        <v>62</v>
      </c>
      <c r="D67" s="5">
        <f t="shared" si="0"/>
        <v>134</v>
      </c>
      <c r="E67" s="5">
        <f t="shared" si="1"/>
        <v>4</v>
      </c>
      <c r="F67" s="5"/>
      <c r="G67" s="5">
        <f>VLOOKUP(C67,'DB-캐릭터 성장 요구량'!$D$2:K64,2,0)</f>
        <v>9440</v>
      </c>
      <c r="H67" s="5"/>
      <c r="I67" s="5"/>
      <c r="DL67" s="224">
        <v>62</v>
      </c>
      <c r="DM67" s="186">
        <v>134</v>
      </c>
    </row>
    <row r="68" spans="3:117" x14ac:dyDescent="0.2">
      <c r="C68" s="5">
        <v>63</v>
      </c>
      <c r="D68" s="5">
        <f t="shared" si="0"/>
        <v>137</v>
      </c>
      <c r="E68" s="5">
        <f t="shared" si="1"/>
        <v>3</v>
      </c>
      <c r="F68" s="5"/>
      <c r="G68" s="5">
        <f>VLOOKUP(C68,'DB-캐릭터 성장 요구량'!$D$2:K65,2,0)</f>
        <v>9650</v>
      </c>
      <c r="H68" s="5"/>
      <c r="I68" s="5"/>
      <c r="DL68" s="224">
        <v>63</v>
      </c>
      <c r="DM68" s="186">
        <v>137</v>
      </c>
    </row>
    <row r="69" spans="3:117" x14ac:dyDescent="0.2">
      <c r="C69" s="5">
        <v>64</v>
      </c>
      <c r="D69" s="5">
        <f t="shared" si="0"/>
        <v>141</v>
      </c>
      <c r="E69" s="5">
        <f t="shared" si="1"/>
        <v>4</v>
      </c>
      <c r="F69" s="5"/>
      <c r="G69" s="5">
        <f>VLOOKUP(C69,'DB-캐릭터 성장 요구량'!$D$2:K66,2,0)</f>
        <v>10090</v>
      </c>
      <c r="H69" s="5"/>
      <c r="I69" s="5"/>
      <c r="DL69" s="224">
        <v>64</v>
      </c>
      <c r="DM69" s="186">
        <v>141</v>
      </c>
    </row>
    <row r="70" spans="3:117" x14ac:dyDescent="0.2">
      <c r="C70" s="5">
        <v>65</v>
      </c>
      <c r="D70" s="5">
        <f t="shared" ref="D70:D133" si="2">IFERROR(VLOOKUP(C70+$D$2,$DL$5:$DM$305,2,0),"매칭 스테이지 없음")</f>
        <v>144</v>
      </c>
      <c r="E70" s="5">
        <f t="shared" si="1"/>
        <v>3</v>
      </c>
      <c r="F70" s="5"/>
      <c r="G70" s="5">
        <f>VLOOKUP(C70,'DB-캐릭터 성장 요구량'!$D$2:K67,2,0)</f>
        <v>10310</v>
      </c>
      <c r="H70" s="5"/>
      <c r="I70" s="5"/>
      <c r="DL70" s="224">
        <v>65</v>
      </c>
      <c r="DM70" s="186">
        <v>144</v>
      </c>
    </row>
    <row r="71" spans="3:117" x14ac:dyDescent="0.2">
      <c r="C71" s="5">
        <v>66</v>
      </c>
      <c r="D71" s="5">
        <f t="shared" si="2"/>
        <v>148</v>
      </c>
      <c r="E71" s="5">
        <f t="shared" si="1"/>
        <v>4</v>
      </c>
      <c r="F71" s="5"/>
      <c r="G71" s="5">
        <f>VLOOKUP(C71,'DB-캐릭터 성장 요구량'!$D$2:K68,2,0)</f>
        <v>10570</v>
      </c>
      <c r="H71" s="5"/>
      <c r="I71" s="5"/>
      <c r="DL71" s="224">
        <v>66</v>
      </c>
      <c r="DM71" s="186">
        <v>148</v>
      </c>
    </row>
    <row r="72" spans="3:117" x14ac:dyDescent="0.2">
      <c r="C72" s="5">
        <v>67</v>
      </c>
      <c r="D72" s="5">
        <f t="shared" si="2"/>
        <v>152</v>
      </c>
      <c r="E72" s="5">
        <f t="shared" ref="E72:E135" si="3">D72-D71</f>
        <v>4</v>
      </c>
      <c r="F72" s="5"/>
      <c r="G72" s="5">
        <f>VLOOKUP(C72,'DB-캐릭터 성장 요구량'!$D$2:K69,2,0)</f>
        <v>10720</v>
      </c>
      <c r="H72" s="5"/>
      <c r="I72" s="5"/>
      <c r="DL72" s="224">
        <v>67</v>
      </c>
      <c r="DM72" s="186">
        <v>152</v>
      </c>
    </row>
    <row r="73" spans="3:117" x14ac:dyDescent="0.2">
      <c r="C73" s="5">
        <v>68</v>
      </c>
      <c r="D73" s="5">
        <f t="shared" si="2"/>
        <v>155</v>
      </c>
      <c r="E73" s="5">
        <f t="shared" si="3"/>
        <v>3</v>
      </c>
      <c r="F73" s="5"/>
      <c r="G73" s="5">
        <f>VLOOKUP(C73,'DB-캐릭터 성장 요구량'!$D$2:K70,2,0)</f>
        <v>10950</v>
      </c>
      <c r="H73" s="5"/>
      <c r="I73" s="5"/>
      <c r="DL73" s="224">
        <v>68</v>
      </c>
      <c r="DM73" s="186">
        <v>155</v>
      </c>
    </row>
    <row r="74" spans="3:117" x14ac:dyDescent="0.2">
      <c r="C74" s="5">
        <v>69</v>
      </c>
      <c r="D74" s="5">
        <f t="shared" si="2"/>
        <v>159</v>
      </c>
      <c r="E74" s="5">
        <f t="shared" si="3"/>
        <v>4</v>
      </c>
      <c r="F74" s="5"/>
      <c r="G74" s="5">
        <f>VLOOKUP(C74,'DB-캐릭터 성장 요구량'!$D$2:K71,2,0)</f>
        <v>11180</v>
      </c>
      <c r="H74" s="5"/>
      <c r="I74" s="5"/>
      <c r="DL74" s="224">
        <v>69</v>
      </c>
      <c r="DM74" s="186">
        <v>159</v>
      </c>
    </row>
    <row r="75" spans="3:117" x14ac:dyDescent="0.2">
      <c r="C75" s="5">
        <v>70</v>
      </c>
      <c r="D75" s="5">
        <f t="shared" si="2"/>
        <v>163</v>
      </c>
      <c r="E75" s="5">
        <f t="shared" si="3"/>
        <v>4</v>
      </c>
      <c r="F75" s="5"/>
      <c r="G75" s="5">
        <f>VLOOKUP(C75,'DB-캐릭터 성장 요구량'!$D$2:K72,2,0)</f>
        <v>11460</v>
      </c>
      <c r="H75" s="5"/>
      <c r="I75" s="5"/>
      <c r="DL75" s="224">
        <v>70</v>
      </c>
      <c r="DM75" s="186">
        <v>163</v>
      </c>
    </row>
    <row r="76" spans="3:117" x14ac:dyDescent="0.2">
      <c r="C76" s="5">
        <v>71</v>
      </c>
      <c r="D76" s="5">
        <f t="shared" si="2"/>
        <v>167</v>
      </c>
      <c r="E76" s="5">
        <f t="shared" si="3"/>
        <v>4</v>
      </c>
      <c r="F76" s="5"/>
      <c r="G76" s="5">
        <f>VLOOKUP(C76,'DB-캐릭터 성장 요구량'!$D$2:K73,2,0)</f>
        <v>11670</v>
      </c>
      <c r="H76" s="5"/>
      <c r="I76" s="5"/>
      <c r="DL76" s="224">
        <v>71</v>
      </c>
      <c r="DM76" s="186">
        <v>167</v>
      </c>
    </row>
    <row r="77" spans="3:117" x14ac:dyDescent="0.2">
      <c r="C77" s="5">
        <v>72</v>
      </c>
      <c r="D77" s="5">
        <f t="shared" si="2"/>
        <v>170</v>
      </c>
      <c r="E77" s="5">
        <f t="shared" si="3"/>
        <v>3</v>
      </c>
      <c r="F77" s="5"/>
      <c r="G77" s="5">
        <f>VLOOKUP(C77,'DB-캐릭터 성장 요구량'!$D$2:K74,2,0)</f>
        <v>11920</v>
      </c>
      <c r="H77" s="5"/>
      <c r="I77" s="5"/>
      <c r="DL77" s="224">
        <v>72</v>
      </c>
      <c r="DM77" s="186">
        <v>170</v>
      </c>
    </row>
    <row r="78" spans="3:117" x14ac:dyDescent="0.2">
      <c r="C78" s="5">
        <v>73</v>
      </c>
      <c r="D78" s="5">
        <f t="shared" si="2"/>
        <v>174</v>
      </c>
      <c r="E78" s="5">
        <f t="shared" si="3"/>
        <v>4</v>
      </c>
      <c r="F78" s="5"/>
      <c r="G78" s="5">
        <f>VLOOKUP(C78,'DB-캐릭터 성장 요구량'!$D$2:K75,2,0)</f>
        <v>12140</v>
      </c>
      <c r="H78" s="5"/>
      <c r="I78" s="5"/>
      <c r="DL78" s="224">
        <v>73</v>
      </c>
      <c r="DM78" s="186">
        <v>174</v>
      </c>
    </row>
    <row r="79" spans="3:117" x14ac:dyDescent="0.2">
      <c r="C79" s="5">
        <v>74</v>
      </c>
      <c r="D79" s="5">
        <f t="shared" si="2"/>
        <v>178</v>
      </c>
      <c r="E79" s="5">
        <f t="shared" si="3"/>
        <v>4</v>
      </c>
      <c r="F79" s="5"/>
      <c r="G79" s="5">
        <f>VLOOKUP(C79,'DB-캐릭터 성장 요구량'!$D$2:K76,2,0)</f>
        <v>12780</v>
      </c>
      <c r="H79" s="5"/>
      <c r="I79" s="5"/>
      <c r="DL79" s="224">
        <v>74</v>
      </c>
      <c r="DM79" s="186">
        <v>178</v>
      </c>
    </row>
    <row r="80" spans="3:117" x14ac:dyDescent="0.2">
      <c r="C80" s="5">
        <v>75</v>
      </c>
      <c r="D80" s="5">
        <f t="shared" si="2"/>
        <v>182</v>
      </c>
      <c r="E80" s="5">
        <f t="shared" si="3"/>
        <v>4</v>
      </c>
      <c r="F80" s="5"/>
      <c r="G80" s="5">
        <f>VLOOKUP(C80,'DB-캐릭터 성장 요구량'!$D$2:K77,2,0)</f>
        <v>13090</v>
      </c>
      <c r="H80" s="5"/>
      <c r="I80" s="5"/>
      <c r="DL80" s="224">
        <v>75</v>
      </c>
      <c r="DM80" s="186">
        <v>182</v>
      </c>
    </row>
    <row r="81" spans="3:117" x14ac:dyDescent="0.2">
      <c r="C81" s="5">
        <v>76</v>
      </c>
      <c r="D81" s="5">
        <f t="shared" si="2"/>
        <v>186</v>
      </c>
      <c r="E81" s="5">
        <f t="shared" si="3"/>
        <v>4</v>
      </c>
      <c r="F81" s="5"/>
      <c r="G81" s="5">
        <f>VLOOKUP(C81,'DB-캐릭터 성장 요구량'!$D$2:K78,2,0)</f>
        <v>13370</v>
      </c>
      <c r="H81" s="5"/>
      <c r="I81" s="5"/>
      <c r="DL81" s="224">
        <v>76</v>
      </c>
      <c r="DM81" s="186">
        <v>186</v>
      </c>
    </row>
    <row r="82" spans="3:117" x14ac:dyDescent="0.2">
      <c r="C82" s="5">
        <v>77</v>
      </c>
      <c r="D82" s="5">
        <f t="shared" si="2"/>
        <v>190</v>
      </c>
      <c r="E82" s="5">
        <f t="shared" si="3"/>
        <v>4</v>
      </c>
      <c r="F82" s="5"/>
      <c r="G82" s="5">
        <f>VLOOKUP(C82,'DB-캐릭터 성장 요구량'!$D$2:K79,2,0)</f>
        <v>13600</v>
      </c>
      <c r="H82" s="5"/>
      <c r="I82" s="5"/>
      <c r="DL82" s="224">
        <v>77</v>
      </c>
      <c r="DM82" s="186">
        <v>190</v>
      </c>
    </row>
    <row r="83" spans="3:117" x14ac:dyDescent="0.2">
      <c r="C83" s="5">
        <v>78</v>
      </c>
      <c r="D83" s="5">
        <f t="shared" si="2"/>
        <v>194</v>
      </c>
      <c r="E83" s="5">
        <f t="shared" si="3"/>
        <v>4</v>
      </c>
      <c r="F83" s="5"/>
      <c r="G83" s="5">
        <f>VLOOKUP(C83,'DB-캐릭터 성장 요구량'!$D$2:K80,2,0)</f>
        <v>13890</v>
      </c>
      <c r="H83" s="5"/>
      <c r="I83" s="5"/>
      <c r="DL83" s="224">
        <v>78</v>
      </c>
      <c r="DM83" s="186">
        <v>194</v>
      </c>
    </row>
    <row r="84" spans="3:117" x14ac:dyDescent="0.2">
      <c r="C84" s="5">
        <v>79</v>
      </c>
      <c r="D84" s="5">
        <f t="shared" si="2"/>
        <v>198</v>
      </c>
      <c r="E84" s="5">
        <f t="shared" si="3"/>
        <v>4</v>
      </c>
      <c r="F84" s="5"/>
      <c r="G84" s="5">
        <f>VLOOKUP(C84,'DB-캐릭터 성장 요구량'!$D$2:K81,2,0)</f>
        <v>14180</v>
      </c>
      <c r="H84" s="5"/>
      <c r="I84" s="5"/>
      <c r="DL84" s="224">
        <v>79</v>
      </c>
      <c r="DM84" s="186">
        <v>198</v>
      </c>
    </row>
    <row r="85" spans="3:117" x14ac:dyDescent="0.2">
      <c r="C85" s="5">
        <v>80</v>
      </c>
      <c r="D85" s="5">
        <f t="shared" si="2"/>
        <v>202</v>
      </c>
      <c r="E85" s="5">
        <f t="shared" si="3"/>
        <v>4</v>
      </c>
      <c r="F85" s="5"/>
      <c r="G85" s="5">
        <f>VLOOKUP(C85,'DB-캐릭터 성장 요구량'!$D$2:K82,2,0)</f>
        <v>14520</v>
      </c>
      <c r="H85" s="5"/>
      <c r="I85" s="5"/>
      <c r="DL85" s="224">
        <v>80</v>
      </c>
      <c r="DM85" s="186">
        <v>202</v>
      </c>
    </row>
    <row r="86" spans="3:117" x14ac:dyDescent="0.2">
      <c r="C86" s="5">
        <v>81</v>
      </c>
      <c r="D86" s="5">
        <f t="shared" si="2"/>
        <v>206</v>
      </c>
      <c r="E86" s="5">
        <f t="shared" si="3"/>
        <v>4</v>
      </c>
      <c r="F86" s="5"/>
      <c r="G86" s="5">
        <f>VLOOKUP(C86,'DB-캐릭터 성장 요구량'!$D$2:K83,2,0)</f>
        <v>14830</v>
      </c>
      <c r="H86" s="5"/>
      <c r="I86" s="5"/>
      <c r="DL86" s="224">
        <v>81</v>
      </c>
      <c r="DM86" s="186">
        <v>206</v>
      </c>
    </row>
    <row r="87" spans="3:117" x14ac:dyDescent="0.2">
      <c r="C87" s="5">
        <v>82</v>
      </c>
      <c r="D87" s="5">
        <f t="shared" si="2"/>
        <v>210</v>
      </c>
      <c r="E87" s="5">
        <f t="shared" si="3"/>
        <v>4</v>
      </c>
      <c r="F87" s="5"/>
      <c r="G87" s="5">
        <f>VLOOKUP(C87,'DB-캐릭터 성장 요구량'!$D$2:K84,2,0)</f>
        <v>15290</v>
      </c>
      <c r="H87" s="5"/>
      <c r="I87" s="5"/>
      <c r="DL87" s="224">
        <v>82</v>
      </c>
      <c r="DM87" s="186">
        <v>210</v>
      </c>
    </row>
    <row r="88" spans="3:117" x14ac:dyDescent="0.2">
      <c r="C88" s="5">
        <v>83</v>
      </c>
      <c r="D88" s="5">
        <f t="shared" si="2"/>
        <v>214</v>
      </c>
      <c r="E88" s="5">
        <f t="shared" si="3"/>
        <v>4</v>
      </c>
      <c r="F88" s="5"/>
      <c r="G88" s="5">
        <f>VLOOKUP(C88,'DB-캐릭터 성장 요구량'!$D$2:K85,2,0)</f>
        <v>15590</v>
      </c>
      <c r="H88" s="5"/>
      <c r="I88" s="5"/>
      <c r="DL88" s="224">
        <v>83</v>
      </c>
      <c r="DM88" s="186">
        <v>214</v>
      </c>
    </row>
    <row r="89" spans="3:117" x14ac:dyDescent="0.2">
      <c r="C89" s="5">
        <v>84</v>
      </c>
      <c r="D89" s="5">
        <f t="shared" si="2"/>
        <v>219</v>
      </c>
      <c r="E89" s="5">
        <f t="shared" si="3"/>
        <v>5</v>
      </c>
      <c r="F89" s="5"/>
      <c r="G89" s="5">
        <f>VLOOKUP(C89,'DB-캐릭터 성장 요구량'!$D$2:K86,2,0)</f>
        <v>16050</v>
      </c>
      <c r="H89" s="5"/>
      <c r="I89" s="5"/>
      <c r="DL89" s="224">
        <v>84</v>
      </c>
      <c r="DM89" s="186">
        <v>219</v>
      </c>
    </row>
    <row r="90" spans="3:117" x14ac:dyDescent="0.2">
      <c r="C90" s="5">
        <v>85</v>
      </c>
      <c r="D90" s="5">
        <f t="shared" si="2"/>
        <v>223</v>
      </c>
      <c r="E90" s="5">
        <f t="shared" si="3"/>
        <v>4</v>
      </c>
      <c r="F90" s="5"/>
      <c r="G90" s="5">
        <f>VLOOKUP(C90,'DB-캐릭터 성장 요구량'!$D$2:K87,2,0)</f>
        <v>16490</v>
      </c>
      <c r="H90" s="5"/>
      <c r="I90" s="5"/>
      <c r="DL90" s="224">
        <v>85</v>
      </c>
      <c r="DM90" s="186">
        <v>223</v>
      </c>
    </row>
    <row r="91" spans="3:117" x14ac:dyDescent="0.2">
      <c r="C91" s="5">
        <v>86</v>
      </c>
      <c r="D91" s="5">
        <f t="shared" si="2"/>
        <v>227</v>
      </c>
      <c r="E91" s="5">
        <f t="shared" si="3"/>
        <v>4</v>
      </c>
      <c r="F91" s="5"/>
      <c r="G91" s="5">
        <f>VLOOKUP(C91,'DB-캐릭터 성장 요구량'!$D$2:K88,2,0)</f>
        <v>17040</v>
      </c>
      <c r="H91" s="5"/>
      <c r="I91" s="5"/>
      <c r="DL91" s="224">
        <v>86</v>
      </c>
      <c r="DM91" s="186">
        <v>227</v>
      </c>
    </row>
    <row r="92" spans="3:117" x14ac:dyDescent="0.2">
      <c r="C92" s="5">
        <v>87</v>
      </c>
      <c r="D92" s="5">
        <f t="shared" si="2"/>
        <v>231</v>
      </c>
      <c r="E92" s="5">
        <f t="shared" si="3"/>
        <v>4</v>
      </c>
      <c r="F92" s="5"/>
      <c r="G92" s="5">
        <f>VLOOKUP(C92,'DB-캐릭터 성장 요구량'!$D$2:K89,2,0)</f>
        <v>17370</v>
      </c>
      <c r="H92" s="5"/>
      <c r="I92" s="5"/>
      <c r="DL92" s="224">
        <v>87</v>
      </c>
      <c r="DM92" s="186">
        <v>231</v>
      </c>
    </row>
    <row r="93" spans="3:117" x14ac:dyDescent="0.2">
      <c r="C93" s="5">
        <v>88</v>
      </c>
      <c r="D93" s="5">
        <f t="shared" si="2"/>
        <v>236</v>
      </c>
      <c r="E93" s="5">
        <f t="shared" si="3"/>
        <v>5</v>
      </c>
      <c r="F93" s="5"/>
      <c r="G93" s="5">
        <f>VLOOKUP(C93,'DB-캐릭터 성장 요구량'!$D$2:K90,2,0)</f>
        <v>17500</v>
      </c>
      <c r="H93" s="5"/>
      <c r="I93" s="5"/>
      <c r="DL93" s="224">
        <v>88</v>
      </c>
      <c r="DM93" s="186">
        <v>236</v>
      </c>
    </row>
    <row r="94" spans="3:117" x14ac:dyDescent="0.2">
      <c r="C94" s="5">
        <v>89</v>
      </c>
      <c r="D94" s="5">
        <f t="shared" si="2"/>
        <v>240</v>
      </c>
      <c r="E94" s="5">
        <f t="shared" si="3"/>
        <v>4</v>
      </c>
      <c r="F94" s="5"/>
      <c r="G94" s="5">
        <f>VLOOKUP(C94,'DB-캐릭터 성장 요구량'!$D$2:K91,2,0)</f>
        <v>18150</v>
      </c>
      <c r="H94" s="5"/>
      <c r="I94" s="5"/>
      <c r="DL94" s="224">
        <v>89</v>
      </c>
      <c r="DM94" s="186">
        <v>240</v>
      </c>
    </row>
    <row r="95" spans="3:117" x14ac:dyDescent="0.2">
      <c r="C95" s="5">
        <v>90</v>
      </c>
      <c r="D95" s="5">
        <f t="shared" si="2"/>
        <v>244</v>
      </c>
      <c r="E95" s="5">
        <f t="shared" si="3"/>
        <v>4</v>
      </c>
      <c r="F95" s="5"/>
      <c r="G95" s="5">
        <f>VLOOKUP(C95,'DB-캐릭터 성장 요구량'!$D$2:K92,2,0)</f>
        <v>18540</v>
      </c>
      <c r="H95" s="5"/>
      <c r="I95" s="5"/>
      <c r="DL95" s="224">
        <v>90</v>
      </c>
      <c r="DM95" s="186">
        <v>244</v>
      </c>
    </row>
    <row r="96" spans="3:117" x14ac:dyDescent="0.2">
      <c r="C96" s="5">
        <v>91</v>
      </c>
      <c r="D96" s="5">
        <f t="shared" si="2"/>
        <v>249</v>
      </c>
      <c r="E96" s="5">
        <f t="shared" si="3"/>
        <v>5</v>
      </c>
      <c r="F96" s="5"/>
      <c r="G96" s="5">
        <f>VLOOKUP(C96,'DB-캐릭터 성장 요구량'!$D$2:K93,2,0)</f>
        <v>18930</v>
      </c>
      <c r="H96" s="5"/>
      <c r="I96" s="5"/>
      <c r="DL96" s="224">
        <v>91</v>
      </c>
      <c r="DM96" s="186">
        <v>249</v>
      </c>
    </row>
    <row r="97" spans="3:117" x14ac:dyDescent="0.2">
      <c r="C97" s="5">
        <v>92</v>
      </c>
      <c r="D97" s="5">
        <f t="shared" si="2"/>
        <v>253</v>
      </c>
      <c r="E97" s="5">
        <f t="shared" si="3"/>
        <v>4</v>
      </c>
      <c r="F97" s="5"/>
      <c r="G97" s="5">
        <f>VLOOKUP(C97,'DB-캐릭터 성장 요구량'!$D$2:K94,2,0)</f>
        <v>19400</v>
      </c>
      <c r="H97" s="5"/>
      <c r="I97" s="5"/>
      <c r="DL97" s="224">
        <v>92</v>
      </c>
      <c r="DM97" s="186">
        <v>253</v>
      </c>
    </row>
    <row r="98" spans="3:117" x14ac:dyDescent="0.2">
      <c r="C98" s="5">
        <v>93</v>
      </c>
      <c r="D98" s="5">
        <f t="shared" si="2"/>
        <v>258</v>
      </c>
      <c r="E98" s="5">
        <f t="shared" si="3"/>
        <v>5</v>
      </c>
      <c r="F98" s="5"/>
      <c r="G98" s="5">
        <f>VLOOKUP(C98,'DB-캐릭터 성장 요구량'!$D$2:K95,2,0)</f>
        <v>19800</v>
      </c>
      <c r="H98" s="5"/>
      <c r="I98" s="5"/>
      <c r="DL98" s="224">
        <v>93</v>
      </c>
      <c r="DM98" s="186">
        <v>258</v>
      </c>
    </row>
    <row r="99" spans="3:117" x14ac:dyDescent="0.2">
      <c r="C99" s="5">
        <v>94</v>
      </c>
      <c r="D99" s="5">
        <f t="shared" si="2"/>
        <v>262</v>
      </c>
      <c r="E99" s="5">
        <f t="shared" si="3"/>
        <v>4</v>
      </c>
      <c r="F99" s="5"/>
      <c r="G99" s="5">
        <f>VLOOKUP(C99,'DB-캐릭터 성장 요구량'!$D$2:K96,2,0)</f>
        <v>20540</v>
      </c>
      <c r="H99" s="5"/>
      <c r="I99" s="5"/>
      <c r="DL99" s="224">
        <v>94</v>
      </c>
      <c r="DM99" s="186">
        <v>262</v>
      </c>
    </row>
    <row r="100" spans="3:117" x14ac:dyDescent="0.2">
      <c r="C100" s="5">
        <v>95</v>
      </c>
      <c r="D100" s="5">
        <f t="shared" si="2"/>
        <v>267</v>
      </c>
      <c r="E100" s="5">
        <f t="shared" si="3"/>
        <v>5</v>
      </c>
      <c r="F100" s="5"/>
      <c r="G100" s="5">
        <f>VLOOKUP(C100,'DB-캐릭터 성장 요구량'!$D$2:K97,2,0)</f>
        <v>21080</v>
      </c>
      <c r="H100" s="5"/>
      <c r="I100" s="5"/>
      <c r="DL100" s="224">
        <v>95</v>
      </c>
      <c r="DM100" s="186">
        <v>267</v>
      </c>
    </row>
    <row r="101" spans="3:117" x14ac:dyDescent="0.2">
      <c r="C101" s="5">
        <v>96</v>
      </c>
      <c r="D101" s="5">
        <f t="shared" si="2"/>
        <v>271</v>
      </c>
      <c r="E101" s="5">
        <f t="shared" si="3"/>
        <v>4</v>
      </c>
      <c r="F101" s="5"/>
      <c r="G101" s="5">
        <f>VLOOKUP(C101,'DB-캐릭터 성장 요구량'!$D$2:K98,2,0)</f>
        <v>21470</v>
      </c>
      <c r="H101" s="5"/>
      <c r="I101" s="5"/>
      <c r="DL101" s="224">
        <v>96</v>
      </c>
      <c r="DM101" s="186">
        <v>271</v>
      </c>
    </row>
    <row r="102" spans="3:117" x14ac:dyDescent="0.2">
      <c r="C102" s="5">
        <v>97</v>
      </c>
      <c r="D102" s="5">
        <f t="shared" si="2"/>
        <v>276</v>
      </c>
      <c r="E102" s="5">
        <f t="shared" si="3"/>
        <v>5</v>
      </c>
      <c r="F102" s="5"/>
      <c r="G102" s="5">
        <f>VLOOKUP(C102,'DB-캐릭터 성장 요구량'!$D$2:K99,2,0)</f>
        <v>21930</v>
      </c>
      <c r="H102" s="5"/>
      <c r="I102" s="5"/>
      <c r="DL102" s="224">
        <v>97</v>
      </c>
      <c r="DM102" s="186">
        <v>276</v>
      </c>
    </row>
    <row r="103" spans="3:117" x14ac:dyDescent="0.2">
      <c r="C103" s="5">
        <v>98</v>
      </c>
      <c r="D103" s="5">
        <f t="shared" si="2"/>
        <v>280</v>
      </c>
      <c r="E103" s="5">
        <f t="shared" si="3"/>
        <v>4</v>
      </c>
      <c r="F103" s="5"/>
      <c r="G103" s="5">
        <f>VLOOKUP(C103,'DB-캐릭터 성장 요구량'!$D$2:K100,2,0)</f>
        <v>22350</v>
      </c>
      <c r="H103" s="5"/>
      <c r="I103" s="5"/>
      <c r="DL103" s="224">
        <v>98</v>
      </c>
      <c r="DM103" s="186">
        <v>280</v>
      </c>
    </row>
    <row r="104" spans="3:117" x14ac:dyDescent="0.2">
      <c r="C104" s="5">
        <v>99</v>
      </c>
      <c r="D104" s="5">
        <f t="shared" si="2"/>
        <v>285</v>
      </c>
      <c r="E104" s="5">
        <f t="shared" si="3"/>
        <v>5</v>
      </c>
      <c r="F104" s="5"/>
      <c r="G104" s="5">
        <f>VLOOKUP(C104,'DB-캐릭터 성장 요구량'!$D$2:K101,2,0)</f>
        <v>22820</v>
      </c>
      <c r="H104" s="5"/>
      <c r="I104" s="5"/>
      <c r="DL104" s="224">
        <v>99</v>
      </c>
      <c r="DM104" s="186">
        <v>285</v>
      </c>
    </row>
    <row r="105" spans="3:117" x14ac:dyDescent="0.2">
      <c r="C105" s="5">
        <v>100</v>
      </c>
      <c r="D105" s="5">
        <f t="shared" si="2"/>
        <v>290</v>
      </c>
      <c r="E105" s="5">
        <f t="shared" si="3"/>
        <v>5</v>
      </c>
      <c r="F105" s="5"/>
      <c r="G105" s="5">
        <f>VLOOKUP(C105,'DB-캐릭터 성장 요구량'!$D$2:K102,2,0)</f>
        <v>23790</v>
      </c>
      <c r="H105" s="5"/>
      <c r="I105" s="5"/>
      <c r="DL105" s="224">
        <v>100</v>
      </c>
      <c r="DM105" s="186">
        <v>290</v>
      </c>
    </row>
    <row r="106" spans="3:117" x14ac:dyDescent="0.2">
      <c r="C106" s="5">
        <v>101</v>
      </c>
      <c r="D106" s="5">
        <f t="shared" si="2"/>
        <v>294</v>
      </c>
      <c r="E106" s="5">
        <f t="shared" si="3"/>
        <v>4</v>
      </c>
      <c r="F106" s="5"/>
      <c r="G106" s="5">
        <f>VLOOKUP(C106,'DB-캐릭터 성장 요구량'!$D$2:K103,2,0)</f>
        <v>24700</v>
      </c>
      <c r="H106" s="5"/>
      <c r="I106" s="5"/>
      <c r="DL106" s="224">
        <v>101</v>
      </c>
      <c r="DM106" s="186">
        <v>294</v>
      </c>
    </row>
    <row r="107" spans="3:117" x14ac:dyDescent="0.2">
      <c r="C107" s="5">
        <v>102</v>
      </c>
      <c r="D107" s="5">
        <f t="shared" si="2"/>
        <v>299</v>
      </c>
      <c r="E107" s="5">
        <f t="shared" si="3"/>
        <v>5</v>
      </c>
      <c r="F107" s="5"/>
      <c r="G107" s="5">
        <f>VLOOKUP(C107,'DB-캐릭터 성장 요구량'!$D$2:K104,2,0)</f>
        <v>25770</v>
      </c>
      <c r="H107" s="5"/>
      <c r="I107" s="5"/>
      <c r="DL107" s="224">
        <v>102</v>
      </c>
      <c r="DM107" s="186">
        <v>299</v>
      </c>
    </row>
    <row r="108" spans="3:117" x14ac:dyDescent="0.2">
      <c r="C108" s="5">
        <v>103</v>
      </c>
      <c r="D108" s="5">
        <f t="shared" si="2"/>
        <v>304</v>
      </c>
      <c r="E108" s="5">
        <f t="shared" si="3"/>
        <v>5</v>
      </c>
      <c r="F108" s="5"/>
      <c r="G108" s="5">
        <f>VLOOKUP(C108,'DB-캐릭터 성장 요구량'!$D$2:K105,2,0)</f>
        <v>26740</v>
      </c>
      <c r="H108" s="5"/>
      <c r="I108" s="5"/>
      <c r="DL108" s="224">
        <v>103</v>
      </c>
      <c r="DM108" s="186">
        <v>304</v>
      </c>
    </row>
    <row r="109" spans="3:117" x14ac:dyDescent="0.2">
      <c r="C109" s="5">
        <v>104</v>
      </c>
      <c r="D109" s="5">
        <f t="shared" si="2"/>
        <v>309</v>
      </c>
      <c r="E109" s="5">
        <f t="shared" si="3"/>
        <v>5</v>
      </c>
      <c r="F109" s="5"/>
      <c r="G109" s="5">
        <f>VLOOKUP(C109,'DB-캐릭터 성장 요구량'!$D$2:K106,2,0)</f>
        <v>28280</v>
      </c>
      <c r="H109" s="5"/>
      <c r="I109" s="5"/>
      <c r="DL109" s="224">
        <v>104</v>
      </c>
      <c r="DM109" s="186">
        <v>309</v>
      </c>
    </row>
    <row r="110" spans="3:117" x14ac:dyDescent="0.2">
      <c r="C110" s="5">
        <v>105</v>
      </c>
      <c r="D110" s="5">
        <f t="shared" si="2"/>
        <v>313</v>
      </c>
      <c r="E110" s="5">
        <f t="shared" si="3"/>
        <v>4</v>
      </c>
      <c r="F110" s="5"/>
      <c r="G110" s="5">
        <f>VLOOKUP(C110,'DB-캐릭터 성장 요구량'!$D$2:K107,2,0)</f>
        <v>29430</v>
      </c>
      <c r="H110" s="5"/>
      <c r="I110" s="5"/>
      <c r="DL110" s="224">
        <v>105</v>
      </c>
      <c r="DM110" s="186">
        <v>313</v>
      </c>
    </row>
    <row r="111" spans="3:117" x14ac:dyDescent="0.2">
      <c r="C111" s="5">
        <v>106</v>
      </c>
      <c r="D111" s="5">
        <f t="shared" si="2"/>
        <v>318</v>
      </c>
      <c r="E111" s="5">
        <f t="shared" si="3"/>
        <v>5</v>
      </c>
      <c r="F111" s="5"/>
      <c r="G111" s="5">
        <f>VLOOKUP(C111,'DB-캐릭터 성장 요구량'!$D$2:K108,2,0)</f>
        <v>30560</v>
      </c>
      <c r="H111" s="5"/>
      <c r="I111" s="5"/>
      <c r="DL111" s="224">
        <v>106</v>
      </c>
      <c r="DM111" s="186">
        <v>318</v>
      </c>
    </row>
    <row r="112" spans="3:117" x14ac:dyDescent="0.2">
      <c r="C112" s="5">
        <v>107</v>
      </c>
      <c r="D112" s="5">
        <f t="shared" si="2"/>
        <v>323</v>
      </c>
      <c r="E112" s="5">
        <f t="shared" si="3"/>
        <v>5</v>
      </c>
      <c r="F112" s="5"/>
      <c r="G112" s="5">
        <f>VLOOKUP(C112,'DB-캐릭터 성장 요구량'!$D$2:K109,2,0)</f>
        <v>31900</v>
      </c>
      <c r="H112" s="5"/>
      <c r="I112" s="5"/>
      <c r="DL112" s="224">
        <v>107</v>
      </c>
      <c r="DM112" s="186">
        <v>323</v>
      </c>
    </row>
    <row r="113" spans="3:117" x14ac:dyDescent="0.2">
      <c r="C113" s="5">
        <v>108</v>
      </c>
      <c r="D113" s="5">
        <f t="shared" si="2"/>
        <v>328</v>
      </c>
      <c r="E113" s="5">
        <f t="shared" si="3"/>
        <v>5</v>
      </c>
      <c r="F113" s="5"/>
      <c r="G113" s="5">
        <f>VLOOKUP(C113,'DB-캐릭터 성장 요구량'!$D$2:K110,2,0)</f>
        <v>33220</v>
      </c>
      <c r="H113" s="5"/>
      <c r="I113" s="5"/>
      <c r="DL113" s="224">
        <v>108</v>
      </c>
      <c r="DM113" s="186">
        <v>328</v>
      </c>
    </row>
    <row r="114" spans="3:117" x14ac:dyDescent="0.2">
      <c r="C114" s="5">
        <v>109</v>
      </c>
      <c r="D114" s="5">
        <f t="shared" si="2"/>
        <v>333</v>
      </c>
      <c r="E114" s="5">
        <f t="shared" si="3"/>
        <v>5</v>
      </c>
      <c r="F114" s="5"/>
      <c r="G114" s="5">
        <f>VLOOKUP(C114,'DB-캐릭터 성장 요구량'!$D$2:K111,2,0)</f>
        <v>34520</v>
      </c>
      <c r="H114" s="5"/>
      <c r="I114" s="5"/>
      <c r="DL114" s="224">
        <v>109</v>
      </c>
      <c r="DM114" s="186">
        <v>333</v>
      </c>
    </row>
    <row r="115" spans="3:117" x14ac:dyDescent="0.2">
      <c r="C115" s="5">
        <v>110</v>
      </c>
      <c r="D115" s="5">
        <f t="shared" si="2"/>
        <v>338</v>
      </c>
      <c r="E115" s="5">
        <f t="shared" si="3"/>
        <v>5</v>
      </c>
      <c r="F115" s="5"/>
      <c r="G115" s="5">
        <f>VLOOKUP(C115,'DB-캐릭터 성장 요구량'!$D$2:K112,2,0)</f>
        <v>36150</v>
      </c>
      <c r="H115" s="5"/>
      <c r="I115" s="5"/>
      <c r="DL115" s="224">
        <v>110</v>
      </c>
      <c r="DM115" s="186">
        <v>338</v>
      </c>
    </row>
    <row r="116" spans="3:117" x14ac:dyDescent="0.2">
      <c r="C116" s="5">
        <v>111</v>
      </c>
      <c r="D116" s="5">
        <f t="shared" si="2"/>
        <v>343</v>
      </c>
      <c r="E116" s="5">
        <f t="shared" si="3"/>
        <v>5</v>
      </c>
      <c r="F116" s="5"/>
      <c r="G116" s="5">
        <f>VLOOKUP(C116,'DB-캐릭터 성장 요구량'!$D$2:K113,2,0)</f>
        <v>37570</v>
      </c>
      <c r="H116" s="5"/>
      <c r="I116" s="5"/>
      <c r="DL116" s="224">
        <v>111</v>
      </c>
      <c r="DM116" s="186">
        <v>343</v>
      </c>
    </row>
    <row r="117" spans="3:117" x14ac:dyDescent="0.2">
      <c r="C117" s="5">
        <v>112</v>
      </c>
      <c r="D117" s="5">
        <f t="shared" si="2"/>
        <v>348</v>
      </c>
      <c r="E117" s="5">
        <f t="shared" si="3"/>
        <v>5</v>
      </c>
      <c r="F117" s="5"/>
      <c r="G117" s="5">
        <f>VLOOKUP(C117,'DB-캐릭터 성장 요구량'!$D$2:K114,2,0)</f>
        <v>39160</v>
      </c>
      <c r="H117" s="5"/>
      <c r="I117" s="5"/>
      <c r="DL117" s="224">
        <v>112</v>
      </c>
      <c r="DM117" s="186">
        <v>348</v>
      </c>
    </row>
    <row r="118" spans="3:117" x14ac:dyDescent="0.2">
      <c r="C118" s="5">
        <v>113</v>
      </c>
      <c r="D118" s="5">
        <f t="shared" si="2"/>
        <v>353</v>
      </c>
      <c r="E118" s="5">
        <f t="shared" si="3"/>
        <v>5</v>
      </c>
      <c r="F118" s="5"/>
      <c r="G118" s="5">
        <f>VLOOKUP(C118,'DB-캐릭터 성장 요구량'!$D$2:K115,2,0)</f>
        <v>40780</v>
      </c>
      <c r="H118" s="5"/>
      <c r="I118" s="5"/>
      <c r="DL118" s="224">
        <v>113</v>
      </c>
      <c r="DM118" s="186">
        <v>353</v>
      </c>
    </row>
    <row r="119" spans="3:117" x14ac:dyDescent="0.2">
      <c r="C119" s="5">
        <v>114</v>
      </c>
      <c r="D119" s="5">
        <f t="shared" si="2"/>
        <v>358</v>
      </c>
      <c r="E119" s="5">
        <f t="shared" si="3"/>
        <v>5</v>
      </c>
      <c r="F119" s="5"/>
      <c r="G119" s="5">
        <f>VLOOKUP(C119,'DB-캐릭터 성장 요구량'!$D$2:K116,2,0)</f>
        <v>42950</v>
      </c>
      <c r="H119" s="5"/>
      <c r="I119" s="5"/>
      <c r="DL119" s="224">
        <v>114</v>
      </c>
      <c r="DM119" s="186">
        <v>358</v>
      </c>
    </row>
    <row r="120" spans="3:117" x14ac:dyDescent="0.2">
      <c r="C120" s="5">
        <v>115</v>
      </c>
      <c r="D120" s="5">
        <f t="shared" si="2"/>
        <v>363</v>
      </c>
      <c r="E120" s="5">
        <f t="shared" si="3"/>
        <v>5</v>
      </c>
      <c r="F120" s="5"/>
      <c r="G120" s="5">
        <f>VLOOKUP(C120,'DB-캐릭터 성장 요구량'!$D$2:K117,2,0)</f>
        <v>44710</v>
      </c>
      <c r="H120" s="5"/>
      <c r="I120" s="5"/>
      <c r="DL120" s="224">
        <v>115</v>
      </c>
      <c r="DM120" s="186">
        <v>363</v>
      </c>
    </row>
    <row r="121" spans="3:117" x14ac:dyDescent="0.2">
      <c r="C121" s="5">
        <v>116</v>
      </c>
      <c r="D121" s="5">
        <f t="shared" si="2"/>
        <v>368</v>
      </c>
      <c r="E121" s="5">
        <f t="shared" si="3"/>
        <v>5</v>
      </c>
      <c r="F121" s="5"/>
      <c r="G121" s="5">
        <f>VLOOKUP(C121,'DB-캐릭터 성장 요구량'!$D$2:K118,2,0)</f>
        <v>46600</v>
      </c>
      <c r="H121" s="5"/>
      <c r="I121" s="5"/>
      <c r="DL121" s="224">
        <v>116</v>
      </c>
      <c r="DM121" s="186">
        <v>368</v>
      </c>
    </row>
    <row r="122" spans="3:117" x14ac:dyDescent="0.2">
      <c r="C122" s="5">
        <v>117</v>
      </c>
      <c r="D122" s="5">
        <f t="shared" si="2"/>
        <v>373</v>
      </c>
      <c r="E122" s="5">
        <f t="shared" si="3"/>
        <v>5</v>
      </c>
      <c r="F122" s="5"/>
      <c r="G122" s="5">
        <f>VLOOKUP(C122,'DB-캐릭터 성장 요구량'!$D$2:K119,2,0)</f>
        <v>48450</v>
      </c>
      <c r="H122" s="5"/>
      <c r="I122" s="5"/>
      <c r="DL122" s="224">
        <v>117</v>
      </c>
      <c r="DM122" s="186">
        <v>373</v>
      </c>
    </row>
    <row r="123" spans="3:117" x14ac:dyDescent="0.2">
      <c r="C123" s="5">
        <v>118</v>
      </c>
      <c r="D123" s="5">
        <f t="shared" si="2"/>
        <v>378</v>
      </c>
      <c r="E123" s="5">
        <f t="shared" si="3"/>
        <v>5</v>
      </c>
      <c r="F123" s="5"/>
      <c r="G123" s="5">
        <f>VLOOKUP(C123,'DB-캐릭터 성장 요구량'!$D$2:K120,2,0)</f>
        <v>50830</v>
      </c>
      <c r="H123" s="5"/>
      <c r="I123" s="5"/>
      <c r="DL123" s="224">
        <v>118</v>
      </c>
      <c r="DM123" s="186">
        <v>378</v>
      </c>
    </row>
    <row r="124" spans="3:117" x14ac:dyDescent="0.2">
      <c r="C124" s="5">
        <v>119</v>
      </c>
      <c r="D124" s="5">
        <f t="shared" si="2"/>
        <v>383</v>
      </c>
      <c r="E124" s="5">
        <f t="shared" si="3"/>
        <v>5</v>
      </c>
      <c r="F124" s="5"/>
      <c r="G124" s="5">
        <f>VLOOKUP(C124,'DB-캐릭터 성장 요구량'!$D$2:K121,2,0)</f>
        <v>52830</v>
      </c>
      <c r="H124" s="5"/>
      <c r="I124" s="5"/>
      <c r="DL124" s="224">
        <v>119</v>
      </c>
      <c r="DM124" s="186">
        <v>383</v>
      </c>
    </row>
    <row r="125" spans="3:117" x14ac:dyDescent="0.2">
      <c r="C125" s="5">
        <v>120</v>
      </c>
      <c r="D125" s="5">
        <f t="shared" si="2"/>
        <v>389</v>
      </c>
      <c r="E125" s="5">
        <f t="shared" si="3"/>
        <v>6</v>
      </c>
      <c r="F125" s="5"/>
      <c r="G125" s="5">
        <f>VLOOKUP(C125,'DB-캐릭터 성장 요구량'!$D$2:K122,2,0)</f>
        <v>54840</v>
      </c>
      <c r="H125" s="5"/>
      <c r="I125" s="5"/>
      <c r="DL125" s="224">
        <v>120</v>
      </c>
      <c r="DM125" s="186">
        <v>389</v>
      </c>
    </row>
    <row r="126" spans="3:117" x14ac:dyDescent="0.2">
      <c r="C126" s="5">
        <v>121</v>
      </c>
      <c r="D126" s="5">
        <f t="shared" si="2"/>
        <v>394</v>
      </c>
      <c r="E126" s="5">
        <f t="shared" si="3"/>
        <v>5</v>
      </c>
      <c r="F126" s="5"/>
      <c r="G126" s="5">
        <f>VLOOKUP(C126,'DB-캐릭터 성장 요구량'!$D$2:K123,2,0)</f>
        <v>57040</v>
      </c>
      <c r="H126" s="5"/>
      <c r="I126" s="5"/>
      <c r="DL126" s="224">
        <v>121</v>
      </c>
      <c r="DM126" s="186">
        <v>394</v>
      </c>
    </row>
    <row r="127" spans="3:117" x14ac:dyDescent="0.2">
      <c r="C127" s="5">
        <v>122</v>
      </c>
      <c r="D127" s="5">
        <f t="shared" si="2"/>
        <v>399</v>
      </c>
      <c r="E127" s="5">
        <f t="shared" si="3"/>
        <v>5</v>
      </c>
      <c r="F127" s="5"/>
      <c r="G127" s="5">
        <f>VLOOKUP(C127,'DB-캐릭터 성장 요구량'!$D$2:K124,2,0)</f>
        <v>59820</v>
      </c>
      <c r="H127" s="5"/>
      <c r="I127" s="5"/>
      <c r="DL127" s="224">
        <v>122</v>
      </c>
      <c r="DM127" s="186">
        <v>399</v>
      </c>
    </row>
    <row r="128" spans="3:117" x14ac:dyDescent="0.2">
      <c r="C128" s="5">
        <v>123</v>
      </c>
      <c r="D128" s="5">
        <f t="shared" si="2"/>
        <v>404</v>
      </c>
      <c r="E128" s="5">
        <f t="shared" si="3"/>
        <v>5</v>
      </c>
      <c r="F128" s="5"/>
      <c r="G128" s="5">
        <f>VLOOKUP(C128,'DB-캐릭터 성장 요구량'!$D$2:K125,2,0)</f>
        <v>62510</v>
      </c>
      <c r="H128" s="5"/>
      <c r="I128" s="5"/>
      <c r="DL128" s="224">
        <v>123</v>
      </c>
      <c r="DM128" s="186">
        <v>404</v>
      </c>
    </row>
    <row r="129" spans="3:117" x14ac:dyDescent="0.2">
      <c r="C129" s="5">
        <v>124</v>
      </c>
      <c r="D129" s="5">
        <f t="shared" si="2"/>
        <v>410</v>
      </c>
      <c r="E129" s="5">
        <f t="shared" si="3"/>
        <v>6</v>
      </c>
      <c r="F129" s="5"/>
      <c r="G129" s="5">
        <f>VLOOKUP(C129,'DB-캐릭터 성장 요구량'!$D$2:K126,2,0)</f>
        <v>65180</v>
      </c>
      <c r="H129" s="5"/>
      <c r="I129" s="5"/>
      <c r="DL129" s="224">
        <v>124</v>
      </c>
      <c r="DM129" s="186">
        <v>410</v>
      </c>
    </row>
    <row r="130" spans="3:117" x14ac:dyDescent="0.2">
      <c r="C130" s="5">
        <v>125</v>
      </c>
      <c r="D130" s="5">
        <f t="shared" si="2"/>
        <v>415</v>
      </c>
      <c r="E130" s="5">
        <f t="shared" si="3"/>
        <v>5</v>
      </c>
      <c r="F130" s="5"/>
      <c r="G130" s="5">
        <f>VLOOKUP(C130,'DB-캐릭터 성장 요구량'!$D$2:K127,2,0)</f>
        <v>68400</v>
      </c>
      <c r="H130" s="5"/>
      <c r="I130" s="5"/>
      <c r="DL130" s="224">
        <v>125</v>
      </c>
      <c r="DM130" s="186">
        <v>415</v>
      </c>
    </row>
    <row r="131" spans="3:117" x14ac:dyDescent="0.2">
      <c r="C131" s="5">
        <v>126</v>
      </c>
      <c r="D131" s="5">
        <f t="shared" si="2"/>
        <v>420</v>
      </c>
      <c r="E131" s="5">
        <f t="shared" si="3"/>
        <v>5</v>
      </c>
      <c r="F131" s="5"/>
      <c r="G131" s="5">
        <f>VLOOKUP(C131,'DB-캐릭터 성장 요구량'!$D$2:K128,2,0)</f>
        <v>71120</v>
      </c>
      <c r="H131" s="5"/>
      <c r="I131" s="5"/>
      <c r="DL131" s="224">
        <v>126</v>
      </c>
      <c r="DM131" s="186">
        <v>420</v>
      </c>
    </row>
    <row r="132" spans="3:117" x14ac:dyDescent="0.2">
      <c r="C132" s="5">
        <v>127</v>
      </c>
      <c r="D132" s="5">
        <f t="shared" si="2"/>
        <v>426</v>
      </c>
      <c r="E132" s="5">
        <f t="shared" si="3"/>
        <v>6</v>
      </c>
      <c r="F132" s="5"/>
      <c r="G132" s="5">
        <f>VLOOKUP(C132,'DB-캐릭터 성장 요구량'!$D$2:K129,2,0)</f>
        <v>74180</v>
      </c>
      <c r="H132" s="5"/>
      <c r="I132" s="5"/>
      <c r="DL132" s="224">
        <v>127</v>
      </c>
      <c r="DM132" s="186">
        <v>426</v>
      </c>
    </row>
    <row r="133" spans="3:117" x14ac:dyDescent="0.2">
      <c r="C133" s="5">
        <v>128</v>
      </c>
      <c r="D133" s="5">
        <f t="shared" si="2"/>
        <v>431</v>
      </c>
      <c r="E133" s="5">
        <f t="shared" si="3"/>
        <v>5</v>
      </c>
      <c r="F133" s="5"/>
      <c r="G133" s="5">
        <f>VLOOKUP(C133,'DB-캐릭터 성장 요구량'!$D$2:K130,2,0)</f>
        <v>77340</v>
      </c>
      <c r="H133" s="5"/>
      <c r="I133" s="5"/>
      <c r="DL133" s="224">
        <v>128</v>
      </c>
      <c r="DM133" s="186">
        <v>431</v>
      </c>
    </row>
    <row r="134" spans="3:117" x14ac:dyDescent="0.2">
      <c r="C134" s="5">
        <v>129</v>
      </c>
      <c r="D134" s="5">
        <f t="shared" ref="D134:D197" si="4">IFERROR(VLOOKUP(C134+$D$2,$DL$5:$DM$305,2,0),"매칭 스테이지 없음")</f>
        <v>437</v>
      </c>
      <c r="E134" s="5">
        <f t="shared" si="3"/>
        <v>6</v>
      </c>
      <c r="F134" s="5"/>
      <c r="G134" s="5">
        <f>VLOOKUP(C134,'DB-캐릭터 성장 요구량'!$D$2:K131,2,0)</f>
        <v>80680</v>
      </c>
      <c r="H134" s="5"/>
      <c r="I134" s="5"/>
      <c r="DL134" s="224">
        <v>129</v>
      </c>
      <c r="DM134" s="186">
        <v>437</v>
      </c>
    </row>
    <row r="135" spans="3:117" x14ac:dyDescent="0.2">
      <c r="C135" s="5">
        <v>130</v>
      </c>
      <c r="D135" s="5">
        <f t="shared" si="4"/>
        <v>442</v>
      </c>
      <c r="E135" s="5">
        <f t="shared" si="3"/>
        <v>5</v>
      </c>
      <c r="F135" s="5"/>
      <c r="G135" s="5">
        <f>VLOOKUP(C135,'DB-캐릭터 성장 요구량'!$D$2:K132,2,0)</f>
        <v>82890</v>
      </c>
      <c r="H135" s="5"/>
      <c r="I135" s="5"/>
      <c r="DL135" s="224">
        <v>130</v>
      </c>
      <c r="DM135" s="186">
        <v>442</v>
      </c>
    </row>
    <row r="136" spans="3:117" x14ac:dyDescent="0.2">
      <c r="C136" s="5">
        <v>131</v>
      </c>
      <c r="D136" s="5">
        <f t="shared" si="4"/>
        <v>448</v>
      </c>
      <c r="E136" s="5">
        <f t="shared" ref="E136:E199" si="5">D136-D135</f>
        <v>6</v>
      </c>
      <c r="F136" s="5"/>
      <c r="G136" s="5">
        <f>VLOOKUP(C136,'DB-캐릭터 성장 요구량'!$D$2:K133,2,0)</f>
        <v>85330</v>
      </c>
      <c r="H136" s="5"/>
      <c r="I136" s="5"/>
      <c r="DL136" s="224">
        <v>131</v>
      </c>
      <c r="DM136" s="186">
        <v>448</v>
      </c>
    </row>
    <row r="137" spans="3:117" x14ac:dyDescent="0.2">
      <c r="C137" s="5">
        <v>132</v>
      </c>
      <c r="D137" s="5">
        <f t="shared" si="4"/>
        <v>453</v>
      </c>
      <c r="E137" s="5">
        <f t="shared" si="5"/>
        <v>5</v>
      </c>
      <c r="F137" s="5"/>
      <c r="G137" s="5">
        <f>VLOOKUP(C137,'DB-캐릭터 성장 요구량'!$D$2:K134,2,0)</f>
        <v>87800</v>
      </c>
      <c r="H137" s="5"/>
      <c r="I137" s="5"/>
      <c r="DL137" s="224">
        <v>132</v>
      </c>
      <c r="DM137" s="186">
        <v>453</v>
      </c>
    </row>
    <row r="138" spans="3:117" x14ac:dyDescent="0.2">
      <c r="C138" s="5">
        <v>133</v>
      </c>
      <c r="D138" s="5">
        <f t="shared" si="4"/>
        <v>459</v>
      </c>
      <c r="E138" s="5">
        <f t="shared" si="5"/>
        <v>6</v>
      </c>
      <c r="F138" s="5"/>
      <c r="G138" s="5">
        <f>VLOOKUP(C138,'DB-캐릭터 성장 요구량'!$D$2:K135,2,0)</f>
        <v>90380</v>
      </c>
      <c r="H138" s="5"/>
      <c r="I138" s="5"/>
      <c r="DL138" s="224">
        <v>133</v>
      </c>
      <c r="DM138" s="186">
        <v>459</v>
      </c>
    </row>
    <row r="139" spans="3:117" x14ac:dyDescent="0.2">
      <c r="C139" s="5">
        <v>134</v>
      </c>
      <c r="D139" s="5">
        <f t="shared" si="4"/>
        <v>464</v>
      </c>
      <c r="E139" s="5">
        <f t="shared" si="5"/>
        <v>5</v>
      </c>
      <c r="F139" s="5"/>
      <c r="G139" s="5">
        <f>VLOOKUP(C139,'DB-캐릭터 성장 요구량'!$D$2:K136,2,0)</f>
        <v>93530</v>
      </c>
      <c r="H139" s="5"/>
      <c r="I139" s="5"/>
      <c r="DL139" s="224">
        <v>134</v>
      </c>
      <c r="DM139" s="186">
        <v>464</v>
      </c>
    </row>
    <row r="140" spans="3:117" x14ac:dyDescent="0.2">
      <c r="C140" s="5">
        <v>135</v>
      </c>
      <c r="D140" s="5">
        <f t="shared" si="4"/>
        <v>470</v>
      </c>
      <c r="E140" s="5">
        <f t="shared" si="5"/>
        <v>6</v>
      </c>
      <c r="F140" s="5"/>
      <c r="G140" s="5">
        <f>VLOOKUP(C140,'DB-캐릭터 성장 요구량'!$D$2:K137,2,0)</f>
        <v>96120</v>
      </c>
      <c r="H140" s="5"/>
      <c r="I140" s="5"/>
      <c r="DL140" s="224">
        <v>135</v>
      </c>
      <c r="DM140" s="186">
        <v>470</v>
      </c>
    </row>
    <row r="141" spans="3:117" x14ac:dyDescent="0.2">
      <c r="C141" s="5">
        <v>136</v>
      </c>
      <c r="D141" s="5">
        <f t="shared" si="4"/>
        <v>475</v>
      </c>
      <c r="E141" s="5">
        <f t="shared" si="5"/>
        <v>5</v>
      </c>
      <c r="F141" s="5"/>
      <c r="G141" s="5">
        <f>VLOOKUP(C141,'DB-캐릭터 성장 요구량'!$D$2:K138,2,0)</f>
        <v>99120</v>
      </c>
      <c r="H141" s="5"/>
      <c r="I141" s="5"/>
      <c r="DL141" s="224">
        <v>136</v>
      </c>
      <c r="DM141" s="186">
        <v>475</v>
      </c>
    </row>
    <row r="142" spans="3:117" x14ac:dyDescent="0.2">
      <c r="C142" s="5">
        <v>137</v>
      </c>
      <c r="D142" s="5">
        <f t="shared" si="4"/>
        <v>481</v>
      </c>
      <c r="E142" s="5">
        <f t="shared" si="5"/>
        <v>6</v>
      </c>
      <c r="F142" s="5"/>
      <c r="G142" s="5">
        <f>VLOOKUP(C142,'DB-캐릭터 성장 요구량'!$D$2:K139,2,0)</f>
        <v>101730</v>
      </c>
      <c r="H142" s="5"/>
      <c r="I142" s="5"/>
      <c r="DL142" s="224">
        <v>137</v>
      </c>
      <c r="DM142" s="186">
        <v>481</v>
      </c>
    </row>
    <row r="143" spans="3:117" x14ac:dyDescent="0.2">
      <c r="C143" s="5">
        <v>138</v>
      </c>
      <c r="D143" s="5">
        <f t="shared" si="4"/>
        <v>487</v>
      </c>
      <c r="E143" s="5">
        <f t="shared" si="5"/>
        <v>6</v>
      </c>
      <c r="F143" s="5"/>
      <c r="G143" s="5">
        <f>VLOOKUP(C143,'DB-캐릭터 성장 요구량'!$D$2:K140,2,0)</f>
        <v>104680</v>
      </c>
      <c r="H143" s="5"/>
      <c r="I143" s="5"/>
      <c r="DL143" s="224">
        <v>138</v>
      </c>
      <c r="DM143" s="186">
        <v>487</v>
      </c>
    </row>
    <row r="144" spans="3:117" x14ac:dyDescent="0.2">
      <c r="C144" s="5">
        <v>139</v>
      </c>
      <c r="D144" s="5">
        <f t="shared" si="4"/>
        <v>492</v>
      </c>
      <c r="E144" s="5">
        <f t="shared" si="5"/>
        <v>5</v>
      </c>
      <c r="F144" s="5"/>
      <c r="G144" s="5">
        <f>VLOOKUP(C144,'DB-캐릭터 성장 요구량'!$D$2:K141,2,0)</f>
        <v>107700</v>
      </c>
      <c r="H144" s="5"/>
      <c r="I144" s="5"/>
      <c r="DL144" s="224">
        <v>139</v>
      </c>
      <c r="DM144" s="186">
        <v>492</v>
      </c>
    </row>
    <row r="145" spans="3:117" x14ac:dyDescent="0.2">
      <c r="C145" s="5">
        <v>140</v>
      </c>
      <c r="D145" s="5">
        <f t="shared" si="4"/>
        <v>498</v>
      </c>
      <c r="E145" s="5">
        <f t="shared" si="5"/>
        <v>6</v>
      </c>
      <c r="F145" s="5"/>
      <c r="G145" s="5">
        <f>VLOOKUP(C145,'DB-캐릭터 성장 요구량'!$D$2:K142,2,0)</f>
        <v>110890</v>
      </c>
      <c r="H145" s="5"/>
      <c r="I145" s="5"/>
      <c r="DL145" s="224">
        <v>140</v>
      </c>
      <c r="DM145" s="186">
        <v>498</v>
      </c>
    </row>
    <row r="146" spans="3:117" x14ac:dyDescent="0.2">
      <c r="C146" s="5">
        <v>141</v>
      </c>
      <c r="D146" s="5">
        <f t="shared" si="4"/>
        <v>504</v>
      </c>
      <c r="E146" s="5">
        <f t="shared" si="5"/>
        <v>6</v>
      </c>
      <c r="F146" s="5"/>
      <c r="G146" s="5">
        <f>VLOOKUP(C146,'DB-캐릭터 성장 요구량'!$D$2:K143,2,0)</f>
        <v>114300</v>
      </c>
      <c r="H146" s="5"/>
      <c r="I146" s="5"/>
      <c r="DL146" s="224">
        <v>141</v>
      </c>
      <c r="DM146" s="186">
        <v>504</v>
      </c>
    </row>
    <row r="147" spans="3:117" x14ac:dyDescent="0.2">
      <c r="C147" s="5">
        <v>142</v>
      </c>
      <c r="D147" s="5">
        <f t="shared" si="4"/>
        <v>510</v>
      </c>
      <c r="E147" s="5">
        <f t="shared" si="5"/>
        <v>6</v>
      </c>
      <c r="F147" s="5"/>
      <c r="G147" s="5">
        <f>VLOOKUP(C147,'DB-캐릭터 성장 요구량'!$D$2:K144,2,0)</f>
        <v>117350</v>
      </c>
      <c r="H147" s="5"/>
      <c r="I147" s="5"/>
      <c r="DL147" s="224">
        <v>142</v>
      </c>
      <c r="DM147" s="186">
        <v>510</v>
      </c>
    </row>
    <row r="148" spans="3:117" x14ac:dyDescent="0.2">
      <c r="C148" s="5">
        <v>143</v>
      </c>
      <c r="D148" s="5">
        <f t="shared" si="4"/>
        <v>515</v>
      </c>
      <c r="E148" s="5">
        <f t="shared" si="5"/>
        <v>5</v>
      </c>
      <c r="F148" s="5"/>
      <c r="G148" s="5">
        <f>VLOOKUP(C148,'DB-캐릭터 성장 요구량'!$D$2:K145,2,0)</f>
        <v>120720</v>
      </c>
      <c r="H148" s="5"/>
      <c r="I148" s="5"/>
      <c r="DL148" s="224">
        <v>143</v>
      </c>
      <c r="DM148" s="186">
        <v>515</v>
      </c>
    </row>
    <row r="149" spans="3:117" x14ac:dyDescent="0.2">
      <c r="C149" s="5">
        <v>144</v>
      </c>
      <c r="D149" s="5">
        <f t="shared" si="4"/>
        <v>521</v>
      </c>
      <c r="E149" s="5">
        <f t="shared" si="5"/>
        <v>6</v>
      </c>
      <c r="F149" s="5"/>
      <c r="G149" s="5">
        <f>VLOOKUP(C149,'DB-캐릭터 성장 요구량'!$D$2:K146,2,0)</f>
        <v>124760</v>
      </c>
      <c r="H149" s="5"/>
      <c r="I149" s="5"/>
      <c r="DL149" s="224">
        <v>144</v>
      </c>
      <c r="DM149" s="186">
        <v>521</v>
      </c>
    </row>
    <row r="150" spans="3:117" x14ac:dyDescent="0.2">
      <c r="C150" s="5">
        <v>145</v>
      </c>
      <c r="D150" s="5">
        <f t="shared" si="4"/>
        <v>527</v>
      </c>
      <c r="E150" s="5">
        <f t="shared" si="5"/>
        <v>6</v>
      </c>
      <c r="F150" s="5"/>
      <c r="G150" s="5">
        <f>VLOOKUP(C150,'DB-캐릭터 성장 요구량'!$D$2:K147,2,0)</f>
        <v>128410</v>
      </c>
      <c r="H150" s="5"/>
      <c r="I150" s="5"/>
      <c r="DL150" s="224">
        <v>145</v>
      </c>
      <c r="DM150" s="186">
        <v>527</v>
      </c>
    </row>
    <row r="151" spans="3:117" x14ac:dyDescent="0.2">
      <c r="C151" s="5">
        <v>146</v>
      </c>
      <c r="D151" s="5">
        <f t="shared" si="4"/>
        <v>533</v>
      </c>
      <c r="E151" s="5">
        <f t="shared" si="5"/>
        <v>6</v>
      </c>
      <c r="F151" s="5"/>
      <c r="G151" s="5">
        <f>VLOOKUP(C151,'DB-캐릭터 성장 요구량'!$D$2:K148,2,0)</f>
        <v>132060</v>
      </c>
      <c r="H151" s="5"/>
      <c r="I151" s="5"/>
      <c r="DL151" s="224">
        <v>146</v>
      </c>
      <c r="DM151" s="186">
        <v>533</v>
      </c>
    </row>
    <row r="152" spans="3:117" x14ac:dyDescent="0.2">
      <c r="C152" s="5">
        <v>147</v>
      </c>
      <c r="D152" s="5">
        <f t="shared" si="4"/>
        <v>539</v>
      </c>
      <c r="E152" s="5">
        <f t="shared" si="5"/>
        <v>6</v>
      </c>
      <c r="F152" s="5"/>
      <c r="G152" s="5">
        <f>VLOOKUP(C152,'DB-캐릭터 성장 요구량'!$D$2:K149,2,0)</f>
        <v>135820</v>
      </c>
      <c r="H152" s="5"/>
      <c r="I152" s="5"/>
      <c r="DL152" s="224">
        <v>147</v>
      </c>
      <c r="DM152" s="186">
        <v>539</v>
      </c>
    </row>
    <row r="153" spans="3:117" x14ac:dyDescent="0.2">
      <c r="C153" s="5">
        <v>148</v>
      </c>
      <c r="D153" s="5">
        <f t="shared" si="4"/>
        <v>545</v>
      </c>
      <c r="E153" s="5">
        <f t="shared" si="5"/>
        <v>6</v>
      </c>
      <c r="F153" s="5"/>
      <c r="G153" s="5">
        <f>VLOOKUP(C153,'DB-캐릭터 성장 요구량'!$D$2:K150,2,0)</f>
        <v>139970</v>
      </c>
      <c r="H153" s="5"/>
      <c r="I153" s="5"/>
      <c r="DL153" s="224">
        <v>148</v>
      </c>
      <c r="DM153" s="186">
        <v>545</v>
      </c>
    </row>
    <row r="154" spans="3:117" x14ac:dyDescent="0.2">
      <c r="C154" s="5">
        <v>149</v>
      </c>
      <c r="D154" s="5">
        <f t="shared" si="4"/>
        <v>551</v>
      </c>
      <c r="E154" s="5">
        <f t="shared" si="5"/>
        <v>6</v>
      </c>
      <c r="F154" s="5"/>
      <c r="G154" s="5">
        <f>VLOOKUP(C154,'DB-캐릭터 성장 요구량'!$D$2:K151,2,0)</f>
        <v>143940</v>
      </c>
      <c r="H154" s="5"/>
      <c r="I154" s="5"/>
      <c r="DL154" s="224">
        <v>149</v>
      </c>
      <c r="DM154" s="186">
        <v>551</v>
      </c>
    </row>
    <row r="155" spans="3:117" x14ac:dyDescent="0.2">
      <c r="C155" s="5">
        <v>150</v>
      </c>
      <c r="D155" s="5">
        <f t="shared" si="4"/>
        <v>557</v>
      </c>
      <c r="E155" s="5">
        <f t="shared" si="5"/>
        <v>6</v>
      </c>
      <c r="F155" s="5"/>
      <c r="G155" s="5">
        <f>VLOOKUP(C155,'DB-캐릭터 성장 요구량'!$D$2:K152,2,0)</f>
        <v>148120</v>
      </c>
      <c r="H155" s="5"/>
      <c r="I155" s="5"/>
      <c r="DL155" s="224">
        <v>150</v>
      </c>
      <c r="DM155" s="186">
        <v>557</v>
      </c>
    </row>
    <row r="156" spans="3:117" x14ac:dyDescent="0.2">
      <c r="C156" s="5">
        <v>151</v>
      </c>
      <c r="D156" s="5">
        <f t="shared" si="4"/>
        <v>563</v>
      </c>
      <c r="E156" s="5">
        <f t="shared" si="5"/>
        <v>6</v>
      </c>
      <c r="F156" s="5"/>
      <c r="G156" s="5">
        <f>VLOOKUP(C156,'DB-캐릭터 성장 요구량'!$D$2:K153,2,0)</f>
        <v>152320</v>
      </c>
      <c r="H156" s="5"/>
      <c r="I156" s="5"/>
      <c r="DL156" s="224">
        <v>151</v>
      </c>
      <c r="DM156" s="186">
        <v>563</v>
      </c>
    </row>
    <row r="157" spans="3:117" x14ac:dyDescent="0.2">
      <c r="C157" s="5">
        <v>152</v>
      </c>
      <c r="D157" s="5">
        <f t="shared" si="4"/>
        <v>569</v>
      </c>
      <c r="E157" s="5">
        <f t="shared" si="5"/>
        <v>6</v>
      </c>
      <c r="F157" s="5"/>
      <c r="G157" s="5">
        <f>VLOOKUP(C157,'DB-캐릭터 성장 요구량'!$D$2:K154,2,0)</f>
        <v>156640</v>
      </c>
      <c r="H157" s="5"/>
      <c r="I157" s="5"/>
      <c r="DL157" s="224">
        <v>152</v>
      </c>
      <c r="DM157" s="186">
        <v>569</v>
      </c>
    </row>
    <row r="158" spans="3:117" x14ac:dyDescent="0.2">
      <c r="C158" s="5">
        <v>153</v>
      </c>
      <c r="D158" s="5">
        <f t="shared" si="4"/>
        <v>575</v>
      </c>
      <c r="E158" s="5">
        <f t="shared" si="5"/>
        <v>6</v>
      </c>
      <c r="F158" s="5"/>
      <c r="G158" s="5">
        <f>VLOOKUP(C158,'DB-캐릭터 성장 요구량'!$D$2:K155,2,0)</f>
        <v>161390</v>
      </c>
      <c r="H158" s="5"/>
      <c r="I158" s="5"/>
      <c r="DL158" s="224">
        <v>153</v>
      </c>
      <c r="DM158" s="186">
        <v>575</v>
      </c>
    </row>
    <row r="159" spans="3:117" x14ac:dyDescent="0.2">
      <c r="C159" s="5">
        <v>154</v>
      </c>
      <c r="D159" s="5">
        <f t="shared" si="4"/>
        <v>581</v>
      </c>
      <c r="E159" s="5">
        <f t="shared" si="5"/>
        <v>6</v>
      </c>
      <c r="F159" s="5"/>
      <c r="G159" s="5">
        <f>VLOOKUP(C159,'DB-캐릭터 성장 요구량'!$D$2:K156,2,0)</f>
        <v>166250</v>
      </c>
      <c r="H159" s="5"/>
      <c r="I159" s="5"/>
      <c r="DL159" s="224">
        <v>154</v>
      </c>
      <c r="DM159" s="186">
        <v>581</v>
      </c>
    </row>
    <row r="160" spans="3:117" x14ac:dyDescent="0.2">
      <c r="C160" s="5">
        <v>155</v>
      </c>
      <c r="D160" s="5">
        <f t="shared" si="4"/>
        <v>587</v>
      </c>
      <c r="E160" s="5">
        <f t="shared" si="5"/>
        <v>6</v>
      </c>
      <c r="F160" s="5"/>
      <c r="G160" s="5">
        <f>VLOOKUP(C160,'DB-캐릭터 성장 요구량'!$D$2:K157,2,0)</f>
        <v>171360</v>
      </c>
      <c r="H160" s="5"/>
      <c r="I160" s="5"/>
      <c r="DL160" s="224">
        <v>155</v>
      </c>
      <c r="DM160" s="186">
        <v>587</v>
      </c>
    </row>
    <row r="161" spans="3:117" x14ac:dyDescent="0.2">
      <c r="C161" s="5">
        <v>156</v>
      </c>
      <c r="D161" s="5">
        <f t="shared" si="4"/>
        <v>593</v>
      </c>
      <c r="E161" s="5">
        <f t="shared" si="5"/>
        <v>6</v>
      </c>
      <c r="F161" s="5"/>
      <c r="G161" s="5">
        <f>VLOOKUP(C161,'DB-캐릭터 성장 요구량'!$D$2:K158,2,0)</f>
        <v>175830</v>
      </c>
      <c r="H161" s="5"/>
      <c r="I161" s="5"/>
      <c r="DL161" s="224">
        <v>156</v>
      </c>
      <c r="DM161" s="186">
        <v>593</v>
      </c>
    </row>
    <row r="162" spans="3:117" x14ac:dyDescent="0.2">
      <c r="C162" s="5">
        <v>157</v>
      </c>
      <c r="D162" s="5">
        <f t="shared" si="4"/>
        <v>599</v>
      </c>
      <c r="E162" s="5">
        <f t="shared" si="5"/>
        <v>6</v>
      </c>
      <c r="F162" s="5"/>
      <c r="G162" s="5">
        <f>VLOOKUP(C162,'DB-캐릭터 성장 요구량'!$D$2:K159,2,0)</f>
        <v>181120</v>
      </c>
      <c r="H162" s="5"/>
      <c r="I162" s="5"/>
      <c r="DL162" s="224">
        <v>157</v>
      </c>
      <c r="DM162" s="186">
        <v>599</v>
      </c>
    </row>
    <row r="163" spans="3:117" x14ac:dyDescent="0.2">
      <c r="C163" s="5">
        <v>158</v>
      </c>
      <c r="D163" s="5">
        <f t="shared" si="4"/>
        <v>605</v>
      </c>
      <c r="E163" s="5">
        <f t="shared" si="5"/>
        <v>6</v>
      </c>
      <c r="F163" s="5"/>
      <c r="G163" s="5">
        <f>VLOOKUP(C163,'DB-캐릭터 성장 요구량'!$D$2:K160,2,0)</f>
        <v>186680</v>
      </c>
      <c r="H163" s="5"/>
      <c r="I163" s="5"/>
      <c r="DL163" s="224">
        <v>158</v>
      </c>
      <c r="DM163" s="186">
        <v>605</v>
      </c>
    </row>
    <row r="164" spans="3:117" x14ac:dyDescent="0.2">
      <c r="C164" s="5">
        <v>159</v>
      </c>
      <c r="D164" s="5">
        <f t="shared" si="4"/>
        <v>611</v>
      </c>
      <c r="E164" s="5">
        <f t="shared" si="5"/>
        <v>6</v>
      </c>
      <c r="F164" s="5"/>
      <c r="G164" s="5">
        <f>VLOOKUP(C164,'DB-캐릭터 성장 요구량'!$D$2:K161,2,0)</f>
        <v>192240</v>
      </c>
      <c r="H164" s="5"/>
      <c r="I164" s="5"/>
      <c r="DL164" s="224">
        <v>159</v>
      </c>
      <c r="DM164" s="186">
        <v>611</v>
      </c>
    </row>
    <row r="165" spans="3:117" x14ac:dyDescent="0.2">
      <c r="C165" s="5">
        <v>160</v>
      </c>
      <c r="D165" s="5">
        <f t="shared" si="4"/>
        <v>618</v>
      </c>
      <c r="E165" s="5">
        <f t="shared" si="5"/>
        <v>7</v>
      </c>
      <c r="F165" s="5"/>
      <c r="G165" s="5">
        <f>VLOOKUP(C165,'DB-캐릭터 성장 요구량'!$D$2:K162,2,0)</f>
        <v>195790</v>
      </c>
      <c r="H165" s="5"/>
      <c r="I165" s="5"/>
      <c r="DL165" s="224">
        <v>160</v>
      </c>
      <c r="DM165" s="186">
        <v>618</v>
      </c>
    </row>
    <row r="166" spans="3:117" x14ac:dyDescent="0.2">
      <c r="C166" s="5">
        <v>161</v>
      </c>
      <c r="D166" s="5">
        <f t="shared" si="4"/>
        <v>624</v>
      </c>
      <c r="E166" s="5">
        <f t="shared" si="5"/>
        <v>6</v>
      </c>
      <c r="F166" s="5"/>
      <c r="G166" s="5">
        <f>VLOOKUP(C166,'DB-캐릭터 성장 요구량'!$D$2:K163,2,0)</f>
        <v>200140</v>
      </c>
      <c r="H166" s="5"/>
      <c r="I166" s="5"/>
      <c r="DL166" s="224">
        <v>161</v>
      </c>
      <c r="DM166" s="186">
        <v>624</v>
      </c>
    </row>
    <row r="167" spans="3:117" x14ac:dyDescent="0.2">
      <c r="C167" s="5">
        <v>162</v>
      </c>
      <c r="D167" s="5">
        <f t="shared" si="4"/>
        <v>630</v>
      </c>
      <c r="E167" s="5">
        <f t="shared" si="5"/>
        <v>6</v>
      </c>
      <c r="F167" s="5"/>
      <c r="G167" s="5">
        <f>VLOOKUP(C167,'DB-캐릭터 성장 요구량'!$D$2:K164,2,0)</f>
        <v>204320</v>
      </c>
      <c r="H167" s="5"/>
      <c r="I167" s="5"/>
      <c r="DL167" s="224">
        <v>162</v>
      </c>
      <c r="DM167" s="186">
        <v>630</v>
      </c>
    </row>
    <row r="168" spans="3:117" x14ac:dyDescent="0.2">
      <c r="C168" s="5">
        <v>163</v>
      </c>
      <c r="D168" s="5">
        <f t="shared" si="4"/>
        <v>636</v>
      </c>
      <c r="E168" s="5">
        <f t="shared" si="5"/>
        <v>6</v>
      </c>
      <c r="F168" s="5"/>
      <c r="G168" s="5">
        <f>VLOOKUP(C168,'DB-캐릭터 성장 요구량'!$D$2:K165,2,0)</f>
        <v>208810</v>
      </c>
      <c r="H168" s="5"/>
      <c r="I168" s="5"/>
      <c r="DL168" s="224">
        <v>163</v>
      </c>
      <c r="DM168" s="186">
        <v>636</v>
      </c>
    </row>
    <row r="169" spans="3:117" x14ac:dyDescent="0.2">
      <c r="C169" s="5">
        <v>164</v>
      </c>
      <c r="D169" s="5">
        <f t="shared" si="4"/>
        <v>643</v>
      </c>
      <c r="E169" s="5">
        <f t="shared" si="5"/>
        <v>7</v>
      </c>
      <c r="F169" s="5"/>
      <c r="G169" s="5">
        <f>VLOOKUP(C169,'DB-캐릭터 성장 요구량'!$D$2:K166,2,0)</f>
        <v>213210</v>
      </c>
      <c r="H169" s="5"/>
      <c r="I169" s="5"/>
      <c r="DL169" s="224">
        <v>164</v>
      </c>
      <c r="DM169" s="186">
        <v>643</v>
      </c>
    </row>
    <row r="170" spans="3:117" x14ac:dyDescent="0.2">
      <c r="C170" s="5">
        <v>165</v>
      </c>
      <c r="D170" s="5">
        <f t="shared" si="4"/>
        <v>649</v>
      </c>
      <c r="E170" s="5">
        <f t="shared" si="5"/>
        <v>6</v>
      </c>
      <c r="F170" s="5"/>
      <c r="G170" s="5">
        <f>VLOOKUP(C170,'DB-캐릭터 성장 요구량'!$D$2:K167,2,0)</f>
        <v>218120</v>
      </c>
      <c r="H170" s="5"/>
      <c r="I170" s="5"/>
      <c r="DL170" s="224">
        <v>165</v>
      </c>
      <c r="DM170" s="186">
        <v>649</v>
      </c>
    </row>
    <row r="171" spans="3:117" x14ac:dyDescent="0.2">
      <c r="C171" s="5">
        <v>166</v>
      </c>
      <c r="D171" s="5">
        <f t="shared" si="4"/>
        <v>655</v>
      </c>
      <c r="E171" s="5">
        <f t="shared" si="5"/>
        <v>6</v>
      </c>
      <c r="F171" s="5"/>
      <c r="G171" s="5">
        <f>VLOOKUP(C171,'DB-캐릭터 성장 요구량'!$D$2:K168,2,0)</f>
        <v>222860</v>
      </c>
      <c r="H171" s="5"/>
      <c r="I171" s="5"/>
      <c r="DL171" s="224">
        <v>166</v>
      </c>
      <c r="DM171" s="186">
        <v>655</v>
      </c>
    </row>
    <row r="172" spans="3:117" x14ac:dyDescent="0.2">
      <c r="C172" s="5">
        <v>167</v>
      </c>
      <c r="D172" s="5">
        <f t="shared" si="4"/>
        <v>662</v>
      </c>
      <c r="E172" s="5">
        <f t="shared" si="5"/>
        <v>7</v>
      </c>
      <c r="F172" s="5"/>
      <c r="G172" s="5">
        <f>VLOOKUP(C172,'DB-캐릭터 성장 요구량'!$D$2:K169,2,0)</f>
        <v>226820</v>
      </c>
      <c r="H172" s="5"/>
      <c r="I172" s="5"/>
      <c r="DL172" s="224">
        <v>167</v>
      </c>
      <c r="DM172" s="186">
        <v>662</v>
      </c>
    </row>
    <row r="173" spans="3:117" x14ac:dyDescent="0.2">
      <c r="C173" s="5">
        <v>168</v>
      </c>
      <c r="D173" s="5">
        <f t="shared" si="4"/>
        <v>668</v>
      </c>
      <c r="E173" s="5">
        <f t="shared" si="5"/>
        <v>6</v>
      </c>
      <c r="F173" s="5"/>
      <c r="G173" s="5">
        <f>VLOOKUP(C173,'DB-캐릭터 성장 요구량'!$D$2:K170,2,0)</f>
        <v>232290</v>
      </c>
      <c r="H173" s="5"/>
      <c r="I173" s="5"/>
      <c r="DL173" s="224">
        <v>168</v>
      </c>
      <c r="DM173" s="186">
        <v>668</v>
      </c>
    </row>
    <row r="174" spans="3:117" x14ac:dyDescent="0.2">
      <c r="C174" s="5">
        <v>169</v>
      </c>
      <c r="D174" s="5">
        <f t="shared" si="4"/>
        <v>674</v>
      </c>
      <c r="E174" s="5">
        <f t="shared" si="5"/>
        <v>6</v>
      </c>
      <c r="F174" s="5"/>
      <c r="G174" s="5">
        <f>VLOOKUP(C174,'DB-캐릭터 성장 요구량'!$D$2:K171,2,0)</f>
        <v>237290</v>
      </c>
      <c r="H174" s="5"/>
      <c r="I174" s="5"/>
      <c r="DL174" s="224">
        <v>169</v>
      </c>
      <c r="DM174" s="186">
        <v>674</v>
      </c>
    </row>
    <row r="175" spans="3:117" x14ac:dyDescent="0.2">
      <c r="C175" s="5">
        <v>170</v>
      </c>
      <c r="D175" s="5">
        <f t="shared" si="4"/>
        <v>681</v>
      </c>
      <c r="E175" s="5">
        <f t="shared" si="5"/>
        <v>7</v>
      </c>
      <c r="F175" s="5"/>
      <c r="G175" s="5">
        <f>VLOOKUP(C175,'DB-캐릭터 성장 요구량'!$D$2:K172,2,0)</f>
        <v>241740</v>
      </c>
      <c r="H175" s="5"/>
      <c r="I175" s="5"/>
      <c r="DL175" s="224">
        <v>170</v>
      </c>
      <c r="DM175" s="186">
        <v>681</v>
      </c>
    </row>
    <row r="176" spans="3:117" x14ac:dyDescent="0.2">
      <c r="C176" s="5">
        <v>171</v>
      </c>
      <c r="D176" s="5">
        <f t="shared" si="4"/>
        <v>687</v>
      </c>
      <c r="E176" s="5">
        <f t="shared" si="5"/>
        <v>6</v>
      </c>
      <c r="F176" s="5"/>
      <c r="G176" s="5">
        <f>VLOOKUP(C176,'DB-캐릭터 성장 요구량'!$D$2:K173,2,0)</f>
        <v>246920</v>
      </c>
      <c r="H176" s="5"/>
      <c r="I176" s="5"/>
      <c r="DL176" s="224">
        <v>171</v>
      </c>
      <c r="DM176" s="186">
        <v>687</v>
      </c>
    </row>
    <row r="177" spans="3:117" x14ac:dyDescent="0.2">
      <c r="C177" s="5">
        <v>172</v>
      </c>
      <c r="D177" s="5">
        <f t="shared" si="4"/>
        <v>694</v>
      </c>
      <c r="E177" s="5">
        <f t="shared" si="5"/>
        <v>7</v>
      </c>
      <c r="F177" s="5"/>
      <c r="G177" s="5">
        <f>VLOOKUP(C177,'DB-캐릭터 성장 요구량'!$D$2:K174,2,0)</f>
        <v>252270</v>
      </c>
      <c r="H177" s="5"/>
      <c r="I177" s="5"/>
      <c r="DL177" s="224">
        <v>172</v>
      </c>
      <c r="DM177" s="186">
        <v>694</v>
      </c>
    </row>
    <row r="178" spans="3:117" x14ac:dyDescent="0.2">
      <c r="C178" s="5">
        <v>173</v>
      </c>
      <c r="D178" s="5">
        <f t="shared" si="4"/>
        <v>700</v>
      </c>
      <c r="E178" s="5">
        <f t="shared" si="5"/>
        <v>6</v>
      </c>
      <c r="F178" s="5"/>
      <c r="G178" s="5">
        <f>VLOOKUP(C178,'DB-캐릭터 성장 요구량'!$D$2:K175,2,0)</f>
        <v>257220</v>
      </c>
      <c r="H178" s="5"/>
      <c r="I178" s="5"/>
      <c r="DL178" s="224">
        <v>173</v>
      </c>
      <c r="DM178" s="186">
        <v>700</v>
      </c>
    </row>
    <row r="179" spans="3:117" x14ac:dyDescent="0.2">
      <c r="C179" s="5">
        <v>174</v>
      </c>
      <c r="D179" s="5">
        <f t="shared" si="4"/>
        <v>707</v>
      </c>
      <c r="E179" s="5">
        <f t="shared" si="5"/>
        <v>7</v>
      </c>
      <c r="F179" s="5"/>
      <c r="G179" s="5">
        <f>VLOOKUP(C179,'DB-캐릭터 성장 요구량'!$D$2:K176,2,0)</f>
        <v>263520</v>
      </c>
      <c r="H179" s="5"/>
      <c r="I179" s="5"/>
      <c r="DL179" s="224">
        <v>174</v>
      </c>
      <c r="DM179" s="186">
        <v>707</v>
      </c>
    </row>
    <row r="180" spans="3:117" x14ac:dyDescent="0.2">
      <c r="C180" s="5">
        <v>175</v>
      </c>
      <c r="D180" s="5">
        <f t="shared" si="4"/>
        <v>713</v>
      </c>
      <c r="E180" s="5">
        <f t="shared" si="5"/>
        <v>6</v>
      </c>
      <c r="F180" s="5"/>
      <c r="G180" s="5">
        <f>VLOOKUP(C180,'DB-캐릭터 성장 요구량'!$D$2:K177,2,0)</f>
        <v>269220</v>
      </c>
      <c r="H180" s="5"/>
      <c r="I180" s="5"/>
      <c r="DL180" s="224">
        <v>175</v>
      </c>
      <c r="DM180" s="186">
        <v>713</v>
      </c>
    </row>
    <row r="181" spans="3:117" x14ac:dyDescent="0.2">
      <c r="C181" s="5">
        <v>176</v>
      </c>
      <c r="D181" s="5">
        <f t="shared" si="4"/>
        <v>720</v>
      </c>
      <c r="E181" s="5">
        <f t="shared" si="5"/>
        <v>7</v>
      </c>
      <c r="F181" s="5"/>
      <c r="G181" s="5">
        <f>VLOOKUP(C181,'DB-캐릭터 성장 요구량'!$D$2:K178,2,0)</f>
        <v>274070</v>
      </c>
      <c r="H181" s="5"/>
      <c r="I181" s="5"/>
      <c r="DL181" s="224">
        <v>176</v>
      </c>
      <c r="DM181" s="186">
        <v>720</v>
      </c>
    </row>
    <row r="182" spans="3:117" x14ac:dyDescent="0.2">
      <c r="C182" s="5">
        <v>177</v>
      </c>
      <c r="D182" s="5">
        <f t="shared" si="4"/>
        <v>726</v>
      </c>
      <c r="E182" s="5">
        <f t="shared" si="5"/>
        <v>6</v>
      </c>
      <c r="F182" s="5"/>
      <c r="G182" s="5">
        <f>VLOOKUP(C182,'DB-캐릭터 성장 요구량'!$D$2:K179,2,0)</f>
        <v>279890</v>
      </c>
      <c r="H182" s="5"/>
      <c r="I182" s="5"/>
      <c r="DL182" s="224">
        <v>177</v>
      </c>
      <c r="DM182" s="186">
        <v>726</v>
      </c>
    </row>
    <row r="183" spans="3:117" x14ac:dyDescent="0.2">
      <c r="C183" s="5">
        <v>178</v>
      </c>
      <c r="D183" s="5">
        <f t="shared" si="4"/>
        <v>733</v>
      </c>
      <c r="E183" s="5">
        <f t="shared" si="5"/>
        <v>7</v>
      </c>
      <c r="F183" s="5"/>
      <c r="G183" s="5">
        <f>VLOOKUP(C183,'DB-캐릭터 성장 요구량'!$D$2:K180,2,0)</f>
        <v>285790</v>
      </c>
      <c r="H183" s="5"/>
      <c r="I183" s="5"/>
      <c r="DL183" s="224">
        <v>178</v>
      </c>
      <c r="DM183" s="186">
        <v>733</v>
      </c>
    </row>
    <row r="184" spans="3:117" x14ac:dyDescent="0.2">
      <c r="C184" s="5">
        <v>179</v>
      </c>
      <c r="D184" s="5">
        <f t="shared" si="4"/>
        <v>740</v>
      </c>
      <c r="E184" s="5">
        <f t="shared" si="5"/>
        <v>7</v>
      </c>
      <c r="F184" s="5"/>
      <c r="G184" s="5">
        <f>VLOOKUP(C184,'DB-캐릭터 성장 요구량'!$D$2:K181,2,0)</f>
        <v>291390</v>
      </c>
      <c r="H184" s="5"/>
      <c r="I184" s="5"/>
      <c r="DL184" s="224">
        <v>179</v>
      </c>
      <c r="DM184" s="186">
        <v>740</v>
      </c>
    </row>
    <row r="185" spans="3:117" x14ac:dyDescent="0.2">
      <c r="C185" s="5">
        <v>180</v>
      </c>
      <c r="D185" s="5">
        <f t="shared" si="4"/>
        <v>746</v>
      </c>
      <c r="E185" s="5">
        <f t="shared" si="5"/>
        <v>6</v>
      </c>
      <c r="F185" s="5"/>
      <c r="G185" s="5">
        <f>VLOOKUP(C185,'DB-캐릭터 성장 요구량'!$D$2:K182,2,0)</f>
        <v>297660</v>
      </c>
      <c r="H185" s="5"/>
      <c r="I185" s="5"/>
      <c r="DL185" s="224">
        <v>180</v>
      </c>
      <c r="DM185" s="186">
        <v>746</v>
      </c>
    </row>
    <row r="186" spans="3:117" x14ac:dyDescent="0.2">
      <c r="C186" s="5">
        <v>181</v>
      </c>
      <c r="D186" s="5">
        <f t="shared" si="4"/>
        <v>753</v>
      </c>
      <c r="E186" s="5">
        <f t="shared" si="5"/>
        <v>7</v>
      </c>
      <c r="F186" s="5"/>
      <c r="G186" s="5">
        <f>VLOOKUP(C186,'DB-캐릭터 성장 요구량'!$D$2:K183,2,0)</f>
        <v>303890</v>
      </c>
      <c r="H186" s="5"/>
      <c r="I186" s="5"/>
      <c r="DL186" s="224">
        <v>181</v>
      </c>
      <c r="DM186" s="186">
        <v>753</v>
      </c>
    </row>
    <row r="187" spans="3:117" x14ac:dyDescent="0.2">
      <c r="C187" s="5">
        <v>182</v>
      </c>
      <c r="D187" s="5">
        <f t="shared" si="4"/>
        <v>760</v>
      </c>
      <c r="E187" s="5">
        <f t="shared" si="5"/>
        <v>7</v>
      </c>
      <c r="F187" s="5"/>
      <c r="G187" s="5">
        <f>VLOOKUP(C187,'DB-캐릭터 성장 요구량'!$D$2:K184,2,0)</f>
        <v>309810</v>
      </c>
      <c r="H187" s="5"/>
      <c r="I187" s="5"/>
      <c r="DL187" s="224">
        <v>182</v>
      </c>
      <c r="DM187" s="186">
        <v>760</v>
      </c>
    </row>
    <row r="188" spans="3:117" x14ac:dyDescent="0.2">
      <c r="C188" s="5">
        <v>183</v>
      </c>
      <c r="D188" s="5">
        <f t="shared" si="4"/>
        <v>766</v>
      </c>
      <c r="E188" s="5">
        <f t="shared" si="5"/>
        <v>6</v>
      </c>
      <c r="F188" s="5"/>
      <c r="G188" s="5">
        <f>VLOOKUP(C188,'DB-캐릭터 성장 요구량'!$D$2:K185,2,0)</f>
        <v>316300</v>
      </c>
      <c r="H188" s="5"/>
      <c r="I188" s="5"/>
      <c r="DL188" s="224">
        <v>183</v>
      </c>
      <c r="DM188" s="186">
        <v>766</v>
      </c>
    </row>
    <row r="189" spans="3:117" x14ac:dyDescent="0.2">
      <c r="C189" s="5">
        <v>184</v>
      </c>
      <c r="D189" s="5">
        <f t="shared" si="4"/>
        <v>773</v>
      </c>
      <c r="E189" s="5">
        <f t="shared" si="5"/>
        <v>7</v>
      </c>
      <c r="F189" s="5"/>
      <c r="G189" s="5">
        <f>VLOOKUP(C189,'DB-캐릭터 성장 요구량'!$D$2:K186,2,0)</f>
        <v>323710</v>
      </c>
      <c r="H189" s="5"/>
      <c r="I189" s="5"/>
      <c r="DL189" s="224">
        <v>184</v>
      </c>
      <c r="DM189" s="186">
        <v>773</v>
      </c>
    </row>
    <row r="190" spans="3:117" x14ac:dyDescent="0.2">
      <c r="C190" s="5">
        <v>185</v>
      </c>
      <c r="D190" s="5">
        <f t="shared" si="4"/>
        <v>780</v>
      </c>
      <c r="E190" s="5">
        <f t="shared" si="5"/>
        <v>7</v>
      </c>
      <c r="F190" s="5"/>
      <c r="G190" s="5">
        <f>VLOOKUP(C190,'DB-캐릭터 성장 요구량'!$D$2:K187,2,0)</f>
        <v>330060</v>
      </c>
      <c r="H190" s="5"/>
      <c r="I190" s="5"/>
      <c r="DL190" s="224">
        <v>185</v>
      </c>
      <c r="DM190" s="186">
        <v>780</v>
      </c>
    </row>
    <row r="191" spans="3:117" x14ac:dyDescent="0.2">
      <c r="C191" s="5">
        <v>186</v>
      </c>
      <c r="D191" s="5">
        <f t="shared" si="4"/>
        <v>787</v>
      </c>
      <c r="E191" s="5">
        <f t="shared" si="5"/>
        <v>7</v>
      </c>
      <c r="F191" s="5"/>
      <c r="G191" s="5">
        <f>VLOOKUP(C191,'DB-캐릭터 성장 요구량'!$D$2:K188,2,0)</f>
        <v>336880</v>
      </c>
      <c r="H191" s="5"/>
      <c r="I191" s="5"/>
      <c r="DL191" s="224">
        <v>186</v>
      </c>
      <c r="DM191" s="186">
        <v>787</v>
      </c>
    </row>
    <row r="192" spans="3:117" x14ac:dyDescent="0.2">
      <c r="C192" s="5">
        <v>187</v>
      </c>
      <c r="D192" s="5">
        <f t="shared" si="4"/>
        <v>794</v>
      </c>
      <c r="E192" s="5">
        <f t="shared" si="5"/>
        <v>7</v>
      </c>
      <c r="F192" s="5"/>
      <c r="G192" s="5">
        <f>VLOOKUP(C192,'DB-캐릭터 성장 요구량'!$D$2:K189,2,0)</f>
        <v>343900</v>
      </c>
      <c r="H192" s="5"/>
      <c r="I192" s="5"/>
      <c r="DL192" s="224">
        <v>187</v>
      </c>
      <c r="DM192" s="186">
        <v>794</v>
      </c>
    </row>
    <row r="193" spans="3:117" x14ac:dyDescent="0.2">
      <c r="C193" s="5">
        <v>188</v>
      </c>
      <c r="D193" s="5">
        <f t="shared" si="4"/>
        <v>800</v>
      </c>
      <c r="E193" s="5">
        <f t="shared" si="5"/>
        <v>6</v>
      </c>
      <c r="F193" s="5"/>
      <c r="G193" s="5">
        <f>VLOOKUP(C193,'DB-캐릭터 성장 요구량'!$D$2:K190,2,0)</f>
        <v>350480</v>
      </c>
      <c r="H193" s="5"/>
      <c r="I193" s="5"/>
      <c r="DL193" s="224">
        <v>188</v>
      </c>
      <c r="DM193" s="186">
        <v>800</v>
      </c>
    </row>
    <row r="194" spans="3:117" x14ac:dyDescent="0.2">
      <c r="C194" s="5">
        <v>189</v>
      </c>
      <c r="D194" s="5">
        <f t="shared" si="4"/>
        <v>807</v>
      </c>
      <c r="E194" s="5">
        <f t="shared" si="5"/>
        <v>7</v>
      </c>
      <c r="F194" s="5"/>
      <c r="G194" s="5">
        <f>VLOOKUP(C194,'DB-캐릭터 성장 요구량'!$D$2:K191,2,0)</f>
        <v>357710</v>
      </c>
      <c r="H194" s="5"/>
      <c r="I194" s="5"/>
      <c r="DL194" s="224">
        <v>189</v>
      </c>
      <c r="DM194" s="186">
        <v>807</v>
      </c>
    </row>
    <row r="195" spans="3:117" x14ac:dyDescent="0.2">
      <c r="C195" s="5">
        <v>190</v>
      </c>
      <c r="D195" s="5">
        <f t="shared" si="4"/>
        <v>814</v>
      </c>
      <c r="E195" s="5">
        <f t="shared" si="5"/>
        <v>7</v>
      </c>
      <c r="F195" s="5"/>
      <c r="G195" s="5">
        <f>VLOOKUP(C195,'DB-캐릭터 성장 요구량'!$D$2:K192,2,0)</f>
        <v>363840</v>
      </c>
      <c r="H195" s="5"/>
      <c r="I195" s="5"/>
      <c r="DL195" s="224">
        <v>190</v>
      </c>
      <c r="DM195" s="186">
        <v>814</v>
      </c>
    </row>
    <row r="196" spans="3:117" x14ac:dyDescent="0.2">
      <c r="C196" s="5">
        <v>191</v>
      </c>
      <c r="D196" s="5">
        <f t="shared" si="4"/>
        <v>821</v>
      </c>
      <c r="E196" s="5">
        <f t="shared" si="5"/>
        <v>7</v>
      </c>
      <c r="F196" s="5"/>
      <c r="G196" s="5">
        <f>VLOOKUP(C196,'DB-캐릭터 성장 요구량'!$D$2:K193,2,0)</f>
        <v>369370</v>
      </c>
      <c r="H196" s="5"/>
      <c r="I196" s="5"/>
      <c r="DL196" s="224">
        <v>191</v>
      </c>
      <c r="DM196" s="186">
        <v>821</v>
      </c>
    </row>
    <row r="197" spans="3:117" x14ac:dyDescent="0.2">
      <c r="C197" s="5">
        <v>192</v>
      </c>
      <c r="D197" s="5">
        <f t="shared" si="4"/>
        <v>828</v>
      </c>
      <c r="E197" s="5">
        <f t="shared" si="5"/>
        <v>7</v>
      </c>
      <c r="F197" s="5"/>
      <c r="G197" s="5">
        <f>VLOOKUP(C197,'DB-캐릭터 성장 요구량'!$D$2:K194,2,0)</f>
        <v>376070</v>
      </c>
      <c r="H197" s="5"/>
      <c r="I197" s="5"/>
      <c r="DL197" s="224">
        <v>192</v>
      </c>
      <c r="DM197" s="186">
        <v>828</v>
      </c>
    </row>
    <row r="198" spans="3:117" x14ac:dyDescent="0.2">
      <c r="C198" s="5">
        <v>193</v>
      </c>
      <c r="D198" s="5">
        <f t="shared" ref="D198:D261" si="6">IFERROR(VLOOKUP(C198+$D$2,$DL$5:$DM$305,2,0),"매칭 스테이지 없음")</f>
        <v>835</v>
      </c>
      <c r="E198" s="5">
        <f t="shared" si="5"/>
        <v>7</v>
      </c>
      <c r="F198" s="5"/>
      <c r="G198" s="5">
        <f>VLOOKUP(C198,'DB-캐릭터 성장 요구량'!$D$2:K195,2,0)</f>
        <v>382300</v>
      </c>
      <c r="H198" s="5"/>
      <c r="I198" s="5"/>
      <c r="DL198" s="224">
        <v>193</v>
      </c>
      <c r="DM198" s="186">
        <v>835</v>
      </c>
    </row>
    <row r="199" spans="3:117" x14ac:dyDescent="0.2">
      <c r="C199" s="5">
        <v>194</v>
      </c>
      <c r="D199" s="5">
        <f t="shared" si="6"/>
        <v>842</v>
      </c>
      <c r="E199" s="5">
        <f t="shared" si="5"/>
        <v>7</v>
      </c>
      <c r="F199" s="5"/>
      <c r="G199" s="5">
        <f>VLOOKUP(C199,'DB-캐릭터 성장 요구량'!$D$2:K196,2,0)</f>
        <v>388940</v>
      </c>
      <c r="H199" s="5"/>
      <c r="I199" s="5"/>
      <c r="DL199" s="224">
        <v>194</v>
      </c>
      <c r="DM199" s="186">
        <v>842</v>
      </c>
    </row>
    <row r="200" spans="3:117" x14ac:dyDescent="0.2">
      <c r="C200" s="5">
        <v>195</v>
      </c>
      <c r="D200" s="5">
        <f t="shared" si="6"/>
        <v>849</v>
      </c>
      <c r="E200" s="5">
        <f t="shared" ref="E200:E263" si="7">D200-D199</f>
        <v>7</v>
      </c>
      <c r="F200" s="5"/>
      <c r="G200" s="5">
        <f>VLOOKUP(C200,'DB-캐릭터 성장 요구량'!$D$2:K197,2,0)</f>
        <v>395510</v>
      </c>
      <c r="H200" s="5"/>
      <c r="I200" s="5"/>
      <c r="DL200" s="224">
        <v>195</v>
      </c>
      <c r="DM200" s="186">
        <v>849</v>
      </c>
    </row>
    <row r="201" spans="3:117" x14ac:dyDescent="0.2">
      <c r="C201" s="5">
        <v>196</v>
      </c>
      <c r="D201" s="5">
        <f t="shared" si="6"/>
        <v>856</v>
      </c>
      <c r="E201" s="5">
        <f t="shared" si="7"/>
        <v>7</v>
      </c>
      <c r="F201" s="5"/>
      <c r="G201" s="5">
        <f>VLOOKUP(C201,'DB-캐릭터 성장 요구량'!$D$2:K198,2,0)</f>
        <v>402000</v>
      </c>
      <c r="H201" s="5"/>
      <c r="I201" s="5"/>
      <c r="DL201" s="224">
        <v>196</v>
      </c>
      <c r="DM201" s="186">
        <v>856</v>
      </c>
    </row>
    <row r="202" spans="3:117" x14ac:dyDescent="0.2">
      <c r="C202" s="5">
        <v>197</v>
      </c>
      <c r="D202" s="5">
        <f t="shared" si="6"/>
        <v>863</v>
      </c>
      <c r="E202" s="5">
        <f t="shared" si="7"/>
        <v>7</v>
      </c>
      <c r="F202" s="5"/>
      <c r="G202" s="5">
        <f>VLOOKUP(C202,'DB-캐릭터 성장 요구량'!$D$2:K199,2,0)</f>
        <v>408580</v>
      </c>
      <c r="H202" s="5"/>
      <c r="I202" s="5"/>
      <c r="DL202" s="224">
        <v>197</v>
      </c>
      <c r="DM202" s="186">
        <v>863</v>
      </c>
    </row>
    <row r="203" spans="3:117" x14ac:dyDescent="0.2">
      <c r="C203" s="5">
        <v>198</v>
      </c>
      <c r="D203" s="5">
        <f t="shared" si="6"/>
        <v>870</v>
      </c>
      <c r="E203" s="5">
        <f t="shared" si="7"/>
        <v>7</v>
      </c>
      <c r="F203" s="5"/>
      <c r="G203" s="5">
        <f>VLOOKUP(C203,'DB-캐릭터 성장 요구량'!$D$2:K200,2,0)</f>
        <v>414670</v>
      </c>
      <c r="H203" s="5"/>
      <c r="I203" s="5"/>
      <c r="DL203" s="224">
        <v>198</v>
      </c>
      <c r="DM203" s="186">
        <v>870</v>
      </c>
    </row>
    <row r="204" spans="3:117" x14ac:dyDescent="0.2">
      <c r="C204" s="5">
        <v>199</v>
      </c>
      <c r="D204" s="5">
        <f t="shared" si="6"/>
        <v>877</v>
      </c>
      <c r="E204" s="5">
        <f t="shared" si="7"/>
        <v>7</v>
      </c>
      <c r="F204" s="5"/>
      <c r="G204" s="5">
        <f>VLOOKUP(C204,'DB-캐릭터 성장 요구량'!$D$2:K201,2,0)</f>
        <v>421430</v>
      </c>
      <c r="H204" s="5"/>
      <c r="I204" s="5"/>
      <c r="DL204" s="224">
        <v>199</v>
      </c>
      <c r="DM204" s="186">
        <v>877</v>
      </c>
    </row>
    <row r="205" spans="3:117" x14ac:dyDescent="0.2">
      <c r="C205" s="5">
        <v>200</v>
      </c>
      <c r="D205" s="5">
        <f t="shared" si="6"/>
        <v>884</v>
      </c>
      <c r="E205" s="5">
        <f t="shared" si="7"/>
        <v>7</v>
      </c>
      <c r="F205" s="5"/>
      <c r="G205" s="5">
        <f>VLOOKUP(C205,'DB-캐릭터 성장 요구량'!$D$2:K202,2,0)</f>
        <v>428470</v>
      </c>
      <c r="H205" s="5"/>
      <c r="I205" s="5"/>
      <c r="DL205" s="224">
        <v>200</v>
      </c>
      <c r="DM205" s="186">
        <v>884</v>
      </c>
    </row>
    <row r="206" spans="3:117" x14ac:dyDescent="0.2">
      <c r="C206" s="5">
        <v>201</v>
      </c>
      <c r="D206" s="5">
        <f t="shared" si="6"/>
        <v>891</v>
      </c>
      <c r="E206" s="5">
        <f t="shared" si="7"/>
        <v>7</v>
      </c>
      <c r="F206" s="5"/>
      <c r="G206" s="5">
        <f>VLOOKUP(C206,'DB-캐릭터 성장 요구량'!$D$2:K203,2,0)</f>
        <v>434880</v>
      </c>
      <c r="H206" s="5"/>
      <c r="I206" s="5"/>
      <c r="DL206" s="224">
        <v>201</v>
      </c>
      <c r="DM206" s="186">
        <v>891</v>
      </c>
    </row>
    <row r="207" spans="3:117" x14ac:dyDescent="0.2">
      <c r="C207" s="5">
        <v>202</v>
      </c>
      <c r="D207" s="5">
        <f t="shared" si="6"/>
        <v>898</v>
      </c>
      <c r="E207" s="5">
        <f t="shared" si="7"/>
        <v>7</v>
      </c>
      <c r="F207" s="5"/>
      <c r="G207" s="5">
        <f>VLOOKUP(C207,'DB-캐릭터 성장 요구량'!$D$2:K204,2,0)</f>
        <v>441240</v>
      </c>
      <c r="H207" s="5"/>
      <c r="I207" s="5"/>
      <c r="DL207" s="224">
        <v>202</v>
      </c>
      <c r="DM207" s="186">
        <v>898</v>
      </c>
    </row>
    <row r="208" spans="3:117" x14ac:dyDescent="0.2">
      <c r="C208" s="5">
        <v>203</v>
      </c>
      <c r="D208" s="5">
        <f t="shared" si="6"/>
        <v>906</v>
      </c>
      <c r="E208" s="5">
        <f t="shared" si="7"/>
        <v>8</v>
      </c>
      <c r="F208" s="5"/>
      <c r="G208" s="5">
        <f>VLOOKUP(C208,'DB-캐릭터 성장 요구량'!$D$2:K205,2,0)</f>
        <v>447680</v>
      </c>
      <c r="H208" s="5"/>
      <c r="I208" s="5"/>
      <c r="DL208" s="224">
        <v>203</v>
      </c>
      <c r="DM208" s="186">
        <v>906</v>
      </c>
    </row>
    <row r="209" spans="3:117" x14ac:dyDescent="0.2">
      <c r="C209" s="5">
        <v>204</v>
      </c>
      <c r="D209" s="5">
        <f t="shared" si="6"/>
        <v>913</v>
      </c>
      <c r="E209" s="5">
        <f t="shared" si="7"/>
        <v>7</v>
      </c>
      <c r="F209" s="5"/>
      <c r="G209" s="5">
        <f>VLOOKUP(C209,'DB-캐릭터 성장 요구량'!$D$2:K206,2,0)</f>
        <v>455160</v>
      </c>
      <c r="H209" s="5"/>
      <c r="I209" s="5"/>
      <c r="DL209" s="224">
        <v>204</v>
      </c>
      <c r="DM209" s="186">
        <v>913</v>
      </c>
    </row>
    <row r="210" spans="3:117" x14ac:dyDescent="0.2">
      <c r="C210" s="5">
        <v>205</v>
      </c>
      <c r="D210" s="5">
        <f t="shared" si="6"/>
        <v>920</v>
      </c>
      <c r="E210" s="5">
        <f t="shared" si="7"/>
        <v>7</v>
      </c>
      <c r="F210" s="5"/>
      <c r="G210" s="5">
        <f>VLOOKUP(C210,'DB-캐릭터 성장 요구량'!$D$2:K207,2,0)</f>
        <v>461370</v>
      </c>
      <c r="H210" s="5"/>
      <c r="I210" s="5"/>
      <c r="DL210" s="224">
        <v>205</v>
      </c>
      <c r="DM210" s="186">
        <v>920</v>
      </c>
    </row>
    <row r="211" spans="3:117" x14ac:dyDescent="0.2">
      <c r="C211" s="5">
        <v>206</v>
      </c>
      <c r="D211" s="5">
        <f t="shared" si="6"/>
        <v>927</v>
      </c>
      <c r="E211" s="5">
        <f t="shared" si="7"/>
        <v>7</v>
      </c>
      <c r="F211" s="5"/>
      <c r="G211" s="5">
        <f>VLOOKUP(C211,'DB-캐릭터 성장 요구량'!$D$2:K208,2,0)</f>
        <v>468780</v>
      </c>
      <c r="H211" s="5"/>
      <c r="I211" s="5"/>
      <c r="DL211" s="224">
        <v>206</v>
      </c>
      <c r="DM211" s="186">
        <v>927</v>
      </c>
    </row>
    <row r="212" spans="3:117" x14ac:dyDescent="0.2">
      <c r="C212" s="5">
        <v>207</v>
      </c>
      <c r="D212" s="5">
        <f t="shared" si="6"/>
        <v>934</v>
      </c>
      <c r="E212" s="5">
        <f t="shared" si="7"/>
        <v>7</v>
      </c>
      <c r="F212" s="5"/>
      <c r="G212" s="5">
        <f>VLOOKUP(C212,'DB-캐릭터 성장 요구량'!$D$2:K209,2,0)</f>
        <v>476150</v>
      </c>
      <c r="H212" s="5"/>
      <c r="I212" s="5"/>
      <c r="DL212" s="224">
        <v>207</v>
      </c>
      <c r="DM212" s="186">
        <v>934</v>
      </c>
    </row>
    <row r="213" spans="3:117" x14ac:dyDescent="0.2">
      <c r="C213" s="5">
        <v>208</v>
      </c>
      <c r="D213" s="5">
        <f t="shared" si="6"/>
        <v>942</v>
      </c>
      <c r="E213" s="5">
        <f t="shared" si="7"/>
        <v>8</v>
      </c>
      <c r="F213" s="5"/>
      <c r="G213" s="5">
        <f>VLOOKUP(C213,'DB-캐릭터 성장 요구량'!$D$2:K210,2,0)</f>
        <v>481720</v>
      </c>
      <c r="H213" s="5"/>
      <c r="I213" s="5"/>
      <c r="DL213" s="224">
        <v>208</v>
      </c>
      <c r="DM213" s="186">
        <v>942</v>
      </c>
    </row>
    <row r="214" spans="3:117" x14ac:dyDescent="0.2">
      <c r="C214" s="5">
        <v>209</v>
      </c>
      <c r="D214" s="5">
        <f t="shared" si="6"/>
        <v>949</v>
      </c>
      <c r="E214" s="5">
        <f t="shared" si="7"/>
        <v>7</v>
      </c>
      <c r="F214" s="5"/>
      <c r="G214" s="5">
        <f>VLOOKUP(C214,'DB-캐릭터 성장 요구량'!$D$2:K211,2,0)</f>
        <v>489380</v>
      </c>
      <c r="H214" s="5"/>
      <c r="I214" s="5"/>
      <c r="DL214" s="224">
        <v>209</v>
      </c>
      <c r="DM214" s="186">
        <v>949</v>
      </c>
    </row>
    <row r="215" spans="3:117" x14ac:dyDescent="0.2">
      <c r="C215" s="5">
        <v>210</v>
      </c>
      <c r="D215" s="5">
        <f t="shared" si="6"/>
        <v>956</v>
      </c>
      <c r="E215" s="5">
        <f t="shared" si="7"/>
        <v>7</v>
      </c>
      <c r="F215" s="5"/>
      <c r="G215" s="5">
        <f>VLOOKUP(C215,'DB-캐릭터 성장 요구량'!$D$2:K212,2,0)</f>
        <v>497220</v>
      </c>
      <c r="H215" s="5"/>
      <c r="I215" s="5"/>
      <c r="DL215" s="224">
        <v>210</v>
      </c>
      <c r="DM215" s="186">
        <v>956</v>
      </c>
    </row>
    <row r="216" spans="3:117" x14ac:dyDescent="0.2">
      <c r="C216" s="5">
        <v>211</v>
      </c>
      <c r="D216" s="5">
        <f t="shared" si="6"/>
        <v>964</v>
      </c>
      <c r="E216" s="5">
        <f t="shared" si="7"/>
        <v>8</v>
      </c>
      <c r="F216" s="5"/>
      <c r="G216" s="5">
        <f>VLOOKUP(C216,'DB-캐릭터 성장 요구량'!$D$2:K213,2,0)</f>
        <v>503650</v>
      </c>
      <c r="H216" s="5"/>
      <c r="I216" s="5"/>
      <c r="DL216" s="224">
        <v>211</v>
      </c>
      <c r="DM216" s="186">
        <v>964</v>
      </c>
    </row>
    <row r="217" spans="3:117" x14ac:dyDescent="0.2">
      <c r="C217" s="5">
        <v>212</v>
      </c>
      <c r="D217" s="5">
        <f t="shared" si="6"/>
        <v>971</v>
      </c>
      <c r="E217" s="5">
        <f t="shared" si="7"/>
        <v>7</v>
      </c>
      <c r="F217" s="5"/>
      <c r="G217" s="5">
        <f>VLOOKUP(C217,'DB-캐릭터 성장 요구량'!$D$2:K214,2,0)</f>
        <v>510920</v>
      </c>
      <c r="H217" s="5"/>
      <c r="I217" s="5"/>
      <c r="DL217" s="224">
        <v>212</v>
      </c>
      <c r="DM217" s="186">
        <v>971</v>
      </c>
    </row>
    <row r="218" spans="3:117" x14ac:dyDescent="0.2">
      <c r="C218" s="5">
        <v>213</v>
      </c>
      <c r="D218" s="5">
        <f t="shared" si="6"/>
        <v>978</v>
      </c>
      <c r="E218" s="5">
        <f t="shared" si="7"/>
        <v>7</v>
      </c>
      <c r="F218" s="5"/>
      <c r="G218" s="5">
        <f>VLOOKUP(C218,'DB-캐릭터 성장 요구량'!$D$2:K215,2,0)</f>
        <v>518810</v>
      </c>
      <c r="H218" s="5"/>
      <c r="I218" s="5"/>
      <c r="DL218" s="224">
        <v>213</v>
      </c>
      <c r="DM218" s="186">
        <v>978</v>
      </c>
    </row>
    <row r="219" spans="3:117" x14ac:dyDescent="0.2">
      <c r="C219" s="5">
        <v>214</v>
      </c>
      <c r="D219" s="5">
        <f t="shared" si="6"/>
        <v>986</v>
      </c>
      <c r="E219" s="5">
        <f t="shared" si="7"/>
        <v>8</v>
      </c>
      <c r="F219" s="5"/>
      <c r="G219" s="5">
        <f>VLOOKUP(C219,'DB-캐릭터 성장 요구량'!$D$2:K216,2,0)</f>
        <v>526490</v>
      </c>
      <c r="H219" s="5"/>
      <c r="I219" s="5"/>
      <c r="DL219" s="224">
        <v>214</v>
      </c>
      <c r="DM219" s="186">
        <v>986</v>
      </c>
    </row>
    <row r="220" spans="3:117" x14ac:dyDescent="0.2">
      <c r="C220" s="5">
        <v>215</v>
      </c>
      <c r="D220" s="5">
        <f t="shared" si="6"/>
        <v>993</v>
      </c>
      <c r="E220" s="5">
        <f t="shared" si="7"/>
        <v>7</v>
      </c>
      <c r="F220" s="5"/>
      <c r="G220" s="5">
        <f>VLOOKUP(C220,'DB-캐릭터 성장 요구량'!$D$2:K217,2,0)</f>
        <v>534910</v>
      </c>
      <c r="H220" s="5"/>
      <c r="I220" s="5"/>
      <c r="DL220" s="224">
        <v>215</v>
      </c>
      <c r="DM220" s="186">
        <v>993</v>
      </c>
    </row>
    <row r="221" spans="3:117" x14ac:dyDescent="0.2">
      <c r="C221" s="5">
        <v>216</v>
      </c>
      <c r="D221" s="5">
        <f t="shared" si="6"/>
        <v>1000</v>
      </c>
      <c r="E221" s="5">
        <f t="shared" si="7"/>
        <v>7</v>
      </c>
      <c r="F221" s="5"/>
      <c r="G221" s="5">
        <f>VLOOKUP(C221,'DB-캐릭터 성장 요구량'!$D$2:K218,2,0)</f>
        <v>542410</v>
      </c>
      <c r="H221" s="5"/>
      <c r="I221" s="5"/>
      <c r="DL221" s="224">
        <v>216</v>
      </c>
      <c r="DM221" s="186">
        <v>1000</v>
      </c>
    </row>
    <row r="222" spans="3:117" x14ac:dyDescent="0.2">
      <c r="C222" s="5">
        <v>217</v>
      </c>
      <c r="D222" s="5">
        <f t="shared" si="6"/>
        <v>1008</v>
      </c>
      <c r="E222" s="5">
        <f t="shared" si="7"/>
        <v>8</v>
      </c>
      <c r="F222" s="5"/>
      <c r="G222" s="5">
        <f>VLOOKUP(C222,'DB-캐릭터 성장 요구량'!$D$2:K219,2,0)</f>
        <v>550070</v>
      </c>
      <c r="H222" s="5"/>
      <c r="I222" s="5"/>
      <c r="DL222" s="224">
        <v>217</v>
      </c>
      <c r="DM222" s="186">
        <v>1008</v>
      </c>
    </row>
    <row r="223" spans="3:117" x14ac:dyDescent="0.2">
      <c r="C223" s="5">
        <v>218</v>
      </c>
      <c r="D223" s="5">
        <f t="shared" si="6"/>
        <v>1015</v>
      </c>
      <c r="E223" s="5">
        <f t="shared" si="7"/>
        <v>7</v>
      </c>
      <c r="F223" s="5"/>
      <c r="G223" s="5">
        <f>VLOOKUP(C223,'DB-캐릭터 성장 요구량'!$D$2:K220,2,0)</f>
        <v>557740</v>
      </c>
      <c r="H223" s="5"/>
      <c r="I223" s="5"/>
      <c r="DL223" s="224">
        <v>218</v>
      </c>
      <c r="DM223" s="186">
        <v>1015</v>
      </c>
    </row>
    <row r="224" spans="3:117" x14ac:dyDescent="0.2">
      <c r="C224" s="5">
        <v>219</v>
      </c>
      <c r="D224" s="5">
        <f t="shared" si="6"/>
        <v>1023</v>
      </c>
      <c r="E224" s="5">
        <f t="shared" si="7"/>
        <v>8</v>
      </c>
      <c r="F224" s="5"/>
      <c r="G224" s="5">
        <f>VLOOKUP(C224,'DB-캐릭터 성장 요구량'!$D$2:K221,2,0)</f>
        <v>566280</v>
      </c>
      <c r="H224" s="5"/>
      <c r="I224" s="5"/>
      <c r="DL224" s="224">
        <v>219</v>
      </c>
      <c r="DM224" s="186">
        <v>1023</v>
      </c>
    </row>
    <row r="225" spans="3:117" x14ac:dyDescent="0.2">
      <c r="C225" s="5">
        <v>220</v>
      </c>
      <c r="D225" s="5">
        <f t="shared" si="6"/>
        <v>1030</v>
      </c>
      <c r="E225" s="5">
        <f t="shared" si="7"/>
        <v>7</v>
      </c>
      <c r="F225" s="5"/>
      <c r="G225" s="5">
        <f>VLOOKUP(C225,'DB-캐릭터 성장 요구량'!$D$2:K222,2,0)</f>
        <v>572620</v>
      </c>
      <c r="H225" s="5"/>
      <c r="I225" s="5"/>
      <c r="DL225" s="224">
        <v>220</v>
      </c>
      <c r="DM225" s="186">
        <v>1030</v>
      </c>
    </row>
    <row r="226" spans="3:117" x14ac:dyDescent="0.2">
      <c r="C226" s="5">
        <v>221</v>
      </c>
      <c r="D226" s="5">
        <f t="shared" si="6"/>
        <v>1038</v>
      </c>
      <c r="E226" s="5">
        <f t="shared" si="7"/>
        <v>8</v>
      </c>
      <c r="F226" s="5"/>
      <c r="G226" s="5">
        <f>VLOOKUP(C226,'DB-캐릭터 성장 요구량'!$D$2:K223,2,0)</f>
        <v>580130</v>
      </c>
      <c r="H226" s="5"/>
      <c r="I226" s="5"/>
      <c r="DL226" s="224">
        <v>221</v>
      </c>
      <c r="DM226" s="186">
        <v>1038</v>
      </c>
    </row>
    <row r="227" spans="3:117" x14ac:dyDescent="0.2">
      <c r="C227" s="5">
        <v>222</v>
      </c>
      <c r="D227" s="5">
        <f t="shared" si="6"/>
        <v>1046</v>
      </c>
      <c r="E227" s="5">
        <f t="shared" si="7"/>
        <v>8</v>
      </c>
      <c r="F227" s="5"/>
      <c r="G227" s="5">
        <f>VLOOKUP(C227,'DB-캐릭터 성장 요구량'!$D$2:K224,2,0)</f>
        <v>587100</v>
      </c>
      <c r="H227" s="5"/>
      <c r="I227" s="5"/>
      <c r="DL227" s="224">
        <v>222</v>
      </c>
      <c r="DM227" s="186">
        <v>1046</v>
      </c>
    </row>
    <row r="228" spans="3:117" x14ac:dyDescent="0.2">
      <c r="C228" s="5">
        <v>223</v>
      </c>
      <c r="D228" s="5">
        <f t="shared" si="6"/>
        <v>1053</v>
      </c>
      <c r="E228" s="5">
        <f t="shared" si="7"/>
        <v>7</v>
      </c>
      <c r="F228" s="5"/>
      <c r="G228" s="5">
        <f>VLOOKUP(C228,'DB-캐릭터 성장 요구량'!$D$2:K225,2,0)</f>
        <v>594750</v>
      </c>
      <c r="H228" s="5"/>
      <c r="I228" s="5"/>
      <c r="DL228" s="224">
        <v>223</v>
      </c>
      <c r="DM228" s="186">
        <v>1053</v>
      </c>
    </row>
    <row r="229" spans="3:117" x14ac:dyDescent="0.2">
      <c r="C229" s="5">
        <v>224</v>
      </c>
      <c r="D229" s="5">
        <f t="shared" si="6"/>
        <v>1061</v>
      </c>
      <c r="E229" s="5">
        <f t="shared" si="7"/>
        <v>8</v>
      </c>
      <c r="F229" s="5"/>
      <c r="G229" s="5">
        <f>VLOOKUP(C229,'DB-캐릭터 성장 요구량'!$D$2:K226,2,0)</f>
        <v>602210</v>
      </c>
      <c r="H229" s="5"/>
      <c r="I229" s="5"/>
      <c r="DL229" s="224">
        <v>224</v>
      </c>
      <c r="DM229" s="186">
        <v>1061</v>
      </c>
    </row>
    <row r="230" spans="3:117" x14ac:dyDescent="0.2">
      <c r="C230" s="5">
        <v>225</v>
      </c>
      <c r="D230" s="5">
        <f t="shared" si="6"/>
        <v>1068</v>
      </c>
      <c r="E230" s="5">
        <f t="shared" si="7"/>
        <v>7</v>
      </c>
      <c r="F230" s="5"/>
      <c r="G230" s="5">
        <f>VLOOKUP(C230,'DB-캐릭터 성장 요구량'!$D$2:K227,2,0)</f>
        <v>610300</v>
      </c>
      <c r="H230" s="5"/>
      <c r="I230" s="5"/>
      <c r="DL230" s="224">
        <v>225</v>
      </c>
      <c r="DM230" s="186">
        <v>1068</v>
      </c>
    </row>
    <row r="231" spans="3:117" x14ac:dyDescent="0.2">
      <c r="C231" s="5">
        <v>226</v>
      </c>
      <c r="D231" s="5">
        <f t="shared" si="6"/>
        <v>1076</v>
      </c>
      <c r="E231" s="5">
        <f t="shared" si="7"/>
        <v>8</v>
      </c>
      <c r="F231" s="5"/>
      <c r="G231" s="5">
        <f>VLOOKUP(C231,'DB-캐릭터 성장 요구량'!$D$2:K228,2,0)</f>
        <v>617440</v>
      </c>
      <c r="H231" s="5"/>
      <c r="I231" s="5"/>
      <c r="DL231" s="224">
        <v>226</v>
      </c>
      <c r="DM231" s="186">
        <v>1076</v>
      </c>
    </row>
    <row r="232" spans="3:117" x14ac:dyDescent="0.2">
      <c r="C232" s="5">
        <v>227</v>
      </c>
      <c r="D232" s="5">
        <f t="shared" si="6"/>
        <v>1084</v>
      </c>
      <c r="E232" s="5">
        <f t="shared" si="7"/>
        <v>8</v>
      </c>
      <c r="F232" s="5"/>
      <c r="G232" s="5">
        <f>VLOOKUP(C232,'DB-캐릭터 성장 요구량'!$D$2:K229,2,0)</f>
        <v>625450</v>
      </c>
      <c r="H232" s="5"/>
      <c r="I232" s="5"/>
      <c r="DL232" s="224">
        <v>227</v>
      </c>
      <c r="DM232" s="186">
        <v>1084</v>
      </c>
    </row>
    <row r="233" spans="3:117" x14ac:dyDescent="0.2">
      <c r="C233" s="5">
        <v>228</v>
      </c>
      <c r="D233" s="5">
        <f t="shared" si="6"/>
        <v>1091</v>
      </c>
      <c r="E233" s="5">
        <f t="shared" si="7"/>
        <v>7</v>
      </c>
      <c r="F233" s="5"/>
      <c r="G233" s="5">
        <f>VLOOKUP(C233,'DB-캐릭터 성장 요구량'!$D$2:K230,2,0)</f>
        <v>632030</v>
      </c>
      <c r="H233" s="5"/>
      <c r="I233" s="5"/>
      <c r="DL233" s="224">
        <v>228</v>
      </c>
      <c r="DM233" s="186">
        <v>1091</v>
      </c>
    </row>
    <row r="234" spans="3:117" x14ac:dyDescent="0.2">
      <c r="C234" s="5">
        <v>229</v>
      </c>
      <c r="D234" s="5">
        <f t="shared" si="6"/>
        <v>1099</v>
      </c>
      <c r="E234" s="5">
        <f t="shared" si="7"/>
        <v>8</v>
      </c>
      <c r="F234" s="5"/>
      <c r="G234" s="5">
        <f>VLOOKUP(C234,'DB-캐릭터 성장 요구량'!$D$2:K231,2,0)</f>
        <v>640100</v>
      </c>
      <c r="H234" s="5"/>
      <c r="I234" s="5"/>
      <c r="DL234" s="224">
        <v>229</v>
      </c>
      <c r="DM234" s="186">
        <v>1099</v>
      </c>
    </row>
    <row r="235" spans="3:117" x14ac:dyDescent="0.2">
      <c r="C235" s="5">
        <v>230</v>
      </c>
      <c r="D235" s="5">
        <f t="shared" si="6"/>
        <v>1107</v>
      </c>
      <c r="E235" s="5">
        <f t="shared" si="7"/>
        <v>8</v>
      </c>
      <c r="F235" s="5"/>
      <c r="G235" s="5">
        <f>VLOOKUP(C235,'DB-캐릭터 성장 요구량'!$D$2:K232,2,0)</f>
        <v>647850</v>
      </c>
      <c r="H235" s="5"/>
      <c r="I235" s="5"/>
      <c r="DL235" s="224">
        <v>230</v>
      </c>
      <c r="DM235" s="186">
        <v>1107</v>
      </c>
    </row>
    <row r="236" spans="3:117" x14ac:dyDescent="0.2">
      <c r="C236" s="5">
        <v>231</v>
      </c>
      <c r="D236" s="5">
        <f t="shared" si="6"/>
        <v>1114</v>
      </c>
      <c r="E236" s="5">
        <f t="shared" si="7"/>
        <v>7</v>
      </c>
      <c r="F236" s="5"/>
      <c r="G236" s="5">
        <f>VLOOKUP(C236,'DB-캐릭터 성장 요구량'!$D$2:K233,2,0)</f>
        <v>656110</v>
      </c>
      <c r="H236" s="5"/>
      <c r="I236" s="5"/>
      <c r="DL236" s="224">
        <v>231</v>
      </c>
      <c r="DM236" s="186">
        <v>1114</v>
      </c>
    </row>
    <row r="237" spans="3:117" x14ac:dyDescent="0.2">
      <c r="C237" s="5">
        <v>232</v>
      </c>
      <c r="D237" s="5">
        <f t="shared" si="6"/>
        <v>1122</v>
      </c>
      <c r="E237" s="5">
        <f t="shared" si="7"/>
        <v>8</v>
      </c>
      <c r="F237" s="5"/>
      <c r="G237" s="5">
        <f>VLOOKUP(C237,'DB-캐릭터 성장 요구량'!$D$2:K234,2,0)</f>
        <v>664440</v>
      </c>
      <c r="H237" s="5"/>
      <c r="I237" s="5"/>
      <c r="DL237" s="224">
        <v>232</v>
      </c>
      <c r="DM237" s="186">
        <v>1122</v>
      </c>
    </row>
    <row r="238" spans="3:117" x14ac:dyDescent="0.2">
      <c r="C238" s="5">
        <v>233</v>
      </c>
      <c r="D238" s="5">
        <f t="shared" si="6"/>
        <v>1130</v>
      </c>
      <c r="E238" s="5">
        <f t="shared" si="7"/>
        <v>8</v>
      </c>
      <c r="F238" s="5"/>
      <c r="G238" s="5">
        <f>VLOOKUP(C238,'DB-캐릭터 성장 요구량'!$D$2:K235,2,0)</f>
        <v>671340</v>
      </c>
      <c r="H238" s="5"/>
      <c r="I238" s="5"/>
      <c r="DL238" s="224">
        <v>233</v>
      </c>
      <c r="DM238" s="186">
        <v>1130</v>
      </c>
    </row>
    <row r="239" spans="3:117" x14ac:dyDescent="0.2">
      <c r="C239" s="5">
        <v>234</v>
      </c>
      <c r="D239" s="5">
        <f t="shared" si="6"/>
        <v>1138</v>
      </c>
      <c r="E239" s="5">
        <f t="shared" si="7"/>
        <v>8</v>
      </c>
      <c r="F239" s="5"/>
      <c r="G239" s="5">
        <f>VLOOKUP(C239,'DB-캐릭터 성장 요구량'!$D$2:K236,2,0)</f>
        <v>680960</v>
      </c>
      <c r="H239" s="5"/>
      <c r="I239" s="5"/>
      <c r="DL239" s="224">
        <v>234</v>
      </c>
      <c r="DM239" s="186">
        <v>1138</v>
      </c>
    </row>
    <row r="240" spans="3:117" x14ac:dyDescent="0.2">
      <c r="C240" s="5">
        <v>235</v>
      </c>
      <c r="D240" s="5">
        <f t="shared" si="6"/>
        <v>1146</v>
      </c>
      <c r="E240" s="5">
        <f t="shared" si="7"/>
        <v>8</v>
      </c>
      <c r="F240" s="5"/>
      <c r="G240" s="5">
        <f>VLOOKUP(C240,'DB-캐릭터 성장 요구량'!$D$2:K237,2,0)</f>
        <v>689090</v>
      </c>
      <c r="H240" s="5"/>
      <c r="I240" s="5"/>
      <c r="DL240" s="224">
        <v>235</v>
      </c>
      <c r="DM240" s="186">
        <v>1146</v>
      </c>
    </row>
    <row r="241" spans="3:117" x14ac:dyDescent="0.2">
      <c r="C241" s="5">
        <v>236</v>
      </c>
      <c r="D241" s="5">
        <f t="shared" si="6"/>
        <v>1153</v>
      </c>
      <c r="E241" s="5">
        <f t="shared" si="7"/>
        <v>7</v>
      </c>
      <c r="F241" s="5"/>
      <c r="G241" s="5">
        <f>VLOOKUP(C241,'DB-캐릭터 성장 요구량'!$D$2:K238,2,0)</f>
        <v>697710</v>
      </c>
      <c r="H241" s="5"/>
      <c r="I241" s="5"/>
      <c r="DL241" s="224">
        <v>236</v>
      </c>
      <c r="DM241" s="186">
        <v>1153</v>
      </c>
    </row>
    <row r="242" spans="3:117" x14ac:dyDescent="0.2">
      <c r="C242" s="5">
        <v>237</v>
      </c>
      <c r="D242" s="5">
        <f t="shared" si="6"/>
        <v>1161</v>
      </c>
      <c r="E242" s="5">
        <f t="shared" si="7"/>
        <v>8</v>
      </c>
      <c r="F242" s="5"/>
      <c r="G242" s="5">
        <f>VLOOKUP(C242,'DB-캐릭터 성장 요구량'!$D$2:K239,2,0)</f>
        <v>705650</v>
      </c>
      <c r="H242" s="5"/>
      <c r="I242" s="5"/>
      <c r="DL242" s="224">
        <v>237</v>
      </c>
      <c r="DM242" s="186">
        <v>1161</v>
      </c>
    </row>
    <row r="243" spans="3:117" x14ac:dyDescent="0.2">
      <c r="C243" s="5">
        <v>238</v>
      </c>
      <c r="D243" s="5">
        <f t="shared" si="6"/>
        <v>1169</v>
      </c>
      <c r="E243" s="5">
        <f t="shared" si="7"/>
        <v>8</v>
      </c>
      <c r="F243" s="5"/>
      <c r="G243" s="5">
        <f>VLOOKUP(C243,'DB-캐릭터 성장 요구량'!$D$2:K240,2,0)</f>
        <v>713660</v>
      </c>
      <c r="H243" s="5"/>
      <c r="I243" s="5"/>
      <c r="DL243" s="224">
        <v>238</v>
      </c>
      <c r="DM243" s="186">
        <v>1169</v>
      </c>
    </row>
    <row r="244" spans="3:117" x14ac:dyDescent="0.2">
      <c r="C244" s="5">
        <v>239</v>
      </c>
      <c r="D244" s="5">
        <f t="shared" si="6"/>
        <v>1177</v>
      </c>
      <c r="E244" s="5">
        <f t="shared" si="7"/>
        <v>8</v>
      </c>
      <c r="F244" s="5"/>
      <c r="G244" s="5">
        <f>VLOOKUP(C244,'DB-캐릭터 성장 요구량'!$D$2:K241,2,0)</f>
        <v>722520</v>
      </c>
      <c r="H244" s="5"/>
      <c r="I244" s="5"/>
      <c r="DL244" s="224">
        <v>239</v>
      </c>
      <c r="DM244" s="186">
        <v>1177</v>
      </c>
    </row>
    <row r="245" spans="3:117" x14ac:dyDescent="0.2">
      <c r="C245" s="5">
        <v>240</v>
      </c>
      <c r="D245" s="5">
        <f t="shared" si="6"/>
        <v>1185</v>
      </c>
      <c r="E245" s="5">
        <f t="shared" si="7"/>
        <v>8</v>
      </c>
      <c r="F245" s="5"/>
      <c r="G245" s="5">
        <f>VLOOKUP(C245,'DB-캐릭터 성장 요구량'!$D$2:K242,2,0)</f>
        <v>738090</v>
      </c>
      <c r="H245" s="5"/>
      <c r="I245" s="5"/>
      <c r="DL245" s="224">
        <v>240</v>
      </c>
      <c r="DM245" s="186">
        <v>1185</v>
      </c>
    </row>
    <row r="246" spans="3:117" x14ac:dyDescent="0.2">
      <c r="C246" s="5">
        <v>241</v>
      </c>
      <c r="D246" s="5">
        <f t="shared" si="6"/>
        <v>1193</v>
      </c>
      <c r="E246" s="5">
        <f t="shared" si="7"/>
        <v>8</v>
      </c>
      <c r="F246" s="5"/>
      <c r="G246" s="5">
        <f>VLOOKUP(C246,'DB-캐릭터 성장 요구량'!$D$2:K243,2,0)</f>
        <v>752840</v>
      </c>
      <c r="H246" s="5"/>
      <c r="I246" s="5"/>
      <c r="DL246" s="224">
        <v>241</v>
      </c>
      <c r="DM246" s="186">
        <v>1193</v>
      </c>
    </row>
    <row r="247" spans="3:117" x14ac:dyDescent="0.2">
      <c r="C247" s="5">
        <v>242</v>
      </c>
      <c r="D247" s="5">
        <f t="shared" si="6"/>
        <v>1201</v>
      </c>
      <c r="E247" s="5">
        <f t="shared" si="7"/>
        <v>8</v>
      </c>
      <c r="F247" s="5"/>
      <c r="G247" s="5">
        <f>VLOOKUP(C247,'DB-캐릭터 성장 요구량'!$D$2:K244,2,0)</f>
        <v>767880</v>
      </c>
      <c r="H247" s="5"/>
      <c r="I247" s="5"/>
      <c r="DL247" s="224">
        <v>242</v>
      </c>
      <c r="DM247" s="186">
        <v>1201</v>
      </c>
    </row>
    <row r="248" spans="3:117" x14ac:dyDescent="0.2">
      <c r="C248" s="5">
        <v>243</v>
      </c>
      <c r="D248" s="5">
        <f t="shared" si="6"/>
        <v>1209</v>
      </c>
      <c r="E248" s="5">
        <f t="shared" si="7"/>
        <v>8</v>
      </c>
      <c r="F248" s="5"/>
      <c r="G248" s="5">
        <f>VLOOKUP(C248,'DB-캐릭터 성장 요구량'!$D$2:K245,2,0)</f>
        <v>784030</v>
      </c>
      <c r="H248" s="5"/>
      <c r="I248" s="5"/>
      <c r="DL248" s="224">
        <v>243</v>
      </c>
      <c r="DM248" s="186">
        <v>1209</v>
      </c>
    </row>
    <row r="249" spans="3:117" x14ac:dyDescent="0.2">
      <c r="C249" s="5">
        <v>244</v>
      </c>
      <c r="D249" s="5">
        <f t="shared" si="6"/>
        <v>1217</v>
      </c>
      <c r="E249" s="5">
        <f t="shared" si="7"/>
        <v>8</v>
      </c>
      <c r="F249" s="5"/>
      <c r="G249" s="5">
        <f>VLOOKUP(C249,'DB-캐릭터 성장 요구량'!$D$2:K246,2,0)</f>
        <v>801760</v>
      </c>
      <c r="H249" s="5"/>
      <c r="I249" s="5"/>
      <c r="DL249" s="224">
        <v>244</v>
      </c>
      <c r="DM249" s="186">
        <v>1217</v>
      </c>
    </row>
    <row r="250" spans="3:117" x14ac:dyDescent="0.2">
      <c r="C250" s="5">
        <v>245</v>
      </c>
      <c r="D250" s="5">
        <f t="shared" si="6"/>
        <v>1225</v>
      </c>
      <c r="E250" s="5">
        <f t="shared" si="7"/>
        <v>8</v>
      </c>
      <c r="F250" s="5"/>
      <c r="G250" s="5">
        <f>VLOOKUP(C250,'DB-캐릭터 성장 요구량'!$D$2:K247,2,0)</f>
        <v>818020</v>
      </c>
      <c r="H250" s="5"/>
      <c r="I250" s="5"/>
      <c r="DL250" s="224">
        <v>245</v>
      </c>
      <c r="DM250" s="186">
        <v>1225</v>
      </c>
    </row>
    <row r="251" spans="3:117" x14ac:dyDescent="0.2">
      <c r="C251" s="5">
        <v>246</v>
      </c>
      <c r="D251" s="5">
        <f t="shared" si="6"/>
        <v>1233</v>
      </c>
      <c r="E251" s="5">
        <f t="shared" si="7"/>
        <v>8</v>
      </c>
      <c r="F251" s="5"/>
      <c r="G251" s="5">
        <f>VLOOKUP(C251,'DB-캐릭터 성장 요구량'!$D$2:K248,2,0)</f>
        <v>835130</v>
      </c>
      <c r="H251" s="5"/>
      <c r="I251" s="5"/>
      <c r="DL251" s="224">
        <v>246</v>
      </c>
      <c r="DM251" s="186">
        <v>1233</v>
      </c>
    </row>
    <row r="252" spans="3:117" x14ac:dyDescent="0.2">
      <c r="C252" s="5">
        <v>247</v>
      </c>
      <c r="D252" s="5">
        <f t="shared" si="6"/>
        <v>1241</v>
      </c>
      <c r="E252" s="5">
        <f t="shared" si="7"/>
        <v>8</v>
      </c>
      <c r="F252" s="5"/>
      <c r="G252" s="5">
        <f>VLOOKUP(C252,'DB-캐릭터 성장 요구량'!$D$2:K249,2,0)</f>
        <v>851690</v>
      </c>
      <c r="H252" s="5"/>
      <c r="I252" s="5"/>
      <c r="DL252" s="224">
        <v>247</v>
      </c>
      <c r="DM252" s="186">
        <v>1241</v>
      </c>
    </row>
    <row r="253" spans="3:117" x14ac:dyDescent="0.2">
      <c r="C253" s="5">
        <v>248</v>
      </c>
      <c r="D253" s="5">
        <f t="shared" si="6"/>
        <v>1249</v>
      </c>
      <c r="E253" s="5">
        <f t="shared" si="7"/>
        <v>8</v>
      </c>
      <c r="F253" s="5"/>
      <c r="G253" s="5">
        <f>VLOOKUP(C253,'DB-캐릭터 성장 요구량'!$D$2:K250,2,0)</f>
        <v>869450</v>
      </c>
      <c r="H253" s="5"/>
      <c r="I253" s="5"/>
      <c r="DL253" s="224">
        <v>248</v>
      </c>
      <c r="DM253" s="186">
        <v>1249</v>
      </c>
    </row>
    <row r="254" spans="3:117" x14ac:dyDescent="0.2">
      <c r="C254" s="5">
        <v>249</v>
      </c>
      <c r="D254" s="5">
        <f t="shared" si="6"/>
        <v>1257</v>
      </c>
      <c r="E254" s="5">
        <f t="shared" si="7"/>
        <v>8</v>
      </c>
      <c r="F254" s="5"/>
      <c r="G254" s="5">
        <f>VLOOKUP(C254,'DB-캐릭터 성장 요구량'!$D$2:K251,2,0)</f>
        <v>886660</v>
      </c>
      <c r="H254" s="5"/>
      <c r="I254" s="5"/>
      <c r="DL254" s="224">
        <v>249</v>
      </c>
      <c r="DM254" s="186">
        <v>1257</v>
      </c>
    </row>
    <row r="255" spans="3:117" x14ac:dyDescent="0.2">
      <c r="C255" s="5">
        <v>250</v>
      </c>
      <c r="D255" s="5">
        <f t="shared" si="6"/>
        <v>1265</v>
      </c>
      <c r="E255" s="5">
        <f t="shared" si="7"/>
        <v>8</v>
      </c>
      <c r="F255" s="5"/>
      <c r="G255" s="5">
        <f>VLOOKUP(C255,'DB-캐릭터 성장 요구량'!$D$2:K252,2,0)</f>
        <v>903770</v>
      </c>
      <c r="H255" s="5"/>
      <c r="I255" s="5"/>
      <c r="DL255" s="224">
        <v>250</v>
      </c>
      <c r="DM255" s="186">
        <v>1265</v>
      </c>
    </row>
    <row r="256" spans="3:117" x14ac:dyDescent="0.2">
      <c r="C256" s="5">
        <v>251</v>
      </c>
      <c r="D256" s="5">
        <f t="shared" si="6"/>
        <v>1273</v>
      </c>
      <c r="E256" s="5">
        <f t="shared" si="7"/>
        <v>8</v>
      </c>
      <c r="F256" s="5"/>
      <c r="G256" s="5">
        <f>VLOOKUP(C256,'DB-캐릭터 성장 요구량'!$D$2:K253,2,0)</f>
        <v>919840</v>
      </c>
      <c r="H256" s="5"/>
      <c r="I256" s="5"/>
      <c r="DL256" s="224">
        <v>251</v>
      </c>
      <c r="DM256" s="186">
        <v>1273</v>
      </c>
    </row>
    <row r="257" spans="3:117" x14ac:dyDescent="0.2">
      <c r="C257" s="5">
        <v>252</v>
      </c>
      <c r="D257" s="5">
        <f t="shared" si="6"/>
        <v>1282</v>
      </c>
      <c r="E257" s="5">
        <f t="shared" si="7"/>
        <v>9</v>
      </c>
      <c r="F257" s="5"/>
      <c r="G257" s="5">
        <f>VLOOKUP(C257,'DB-캐릭터 성장 요구량'!$D$2:K254,2,0)</f>
        <v>935310</v>
      </c>
      <c r="H257" s="5"/>
      <c r="I257" s="5"/>
      <c r="DL257" s="224">
        <v>252</v>
      </c>
      <c r="DM257" s="186">
        <v>1282</v>
      </c>
    </row>
    <row r="258" spans="3:117" x14ac:dyDescent="0.2">
      <c r="C258" s="5">
        <v>253</v>
      </c>
      <c r="D258" s="5">
        <f t="shared" si="6"/>
        <v>1290</v>
      </c>
      <c r="E258" s="5">
        <f t="shared" si="7"/>
        <v>8</v>
      </c>
      <c r="F258" s="5"/>
      <c r="G258" s="5">
        <f>VLOOKUP(C258,'DB-캐릭터 성장 요구량'!$D$2:K255,2,0)</f>
        <v>951000</v>
      </c>
      <c r="H258" s="5"/>
      <c r="I258" s="5"/>
      <c r="DL258" s="224">
        <v>253</v>
      </c>
      <c r="DM258" s="186">
        <v>1290</v>
      </c>
    </row>
    <row r="259" spans="3:117" x14ac:dyDescent="0.2">
      <c r="C259" s="5">
        <v>254</v>
      </c>
      <c r="D259" s="5">
        <f t="shared" si="6"/>
        <v>1298</v>
      </c>
      <c r="E259" s="5">
        <f t="shared" si="7"/>
        <v>8</v>
      </c>
      <c r="F259" s="5"/>
      <c r="G259" s="5">
        <f>VLOOKUP(C259,'DB-캐릭터 성장 요구량'!$D$2:K256,2,0)</f>
        <v>968480</v>
      </c>
      <c r="H259" s="5"/>
      <c r="I259" s="5"/>
      <c r="DL259" s="224">
        <v>254</v>
      </c>
      <c r="DM259" s="186">
        <v>1298</v>
      </c>
    </row>
    <row r="260" spans="3:117" x14ac:dyDescent="0.2">
      <c r="C260" s="5">
        <v>255</v>
      </c>
      <c r="D260" s="5">
        <f t="shared" si="6"/>
        <v>1306</v>
      </c>
      <c r="E260" s="5">
        <f t="shared" si="7"/>
        <v>8</v>
      </c>
      <c r="F260" s="5"/>
      <c r="G260" s="5">
        <f>VLOOKUP(C260,'DB-캐릭터 성장 요구량'!$D$2:K257,2,0)</f>
        <v>986600</v>
      </c>
      <c r="H260" s="5"/>
      <c r="I260" s="5"/>
      <c r="DL260" s="224">
        <v>255</v>
      </c>
      <c r="DM260" s="186">
        <v>1306</v>
      </c>
    </row>
    <row r="261" spans="3:117" x14ac:dyDescent="0.2">
      <c r="C261" s="5">
        <v>256</v>
      </c>
      <c r="D261" s="5">
        <f t="shared" si="6"/>
        <v>1314</v>
      </c>
      <c r="E261" s="5">
        <f t="shared" si="7"/>
        <v>8</v>
      </c>
      <c r="F261" s="5"/>
      <c r="G261" s="5">
        <f>VLOOKUP(C261,'DB-캐릭터 성장 요구량'!$D$2:K258,2,0)</f>
        <v>1003990</v>
      </c>
      <c r="H261" s="5"/>
      <c r="I261" s="5"/>
      <c r="DL261" s="224">
        <v>256</v>
      </c>
      <c r="DM261" s="186">
        <v>1314</v>
      </c>
    </row>
    <row r="262" spans="3:117" x14ac:dyDescent="0.2">
      <c r="C262" s="5">
        <v>257</v>
      </c>
      <c r="D262" s="5">
        <f t="shared" ref="D262:D305" si="8">IFERROR(VLOOKUP(C262+$D$2,$DL$5:$DM$305,2,0),"매칭 스테이지 없음")</f>
        <v>1323</v>
      </c>
      <c r="E262" s="5">
        <f t="shared" si="7"/>
        <v>9</v>
      </c>
      <c r="F262" s="5"/>
      <c r="G262" s="5">
        <f>VLOOKUP(C262,'DB-캐릭터 성장 요구량'!$D$2:K259,2,0)</f>
        <v>1020770</v>
      </c>
      <c r="H262" s="5"/>
      <c r="I262" s="5"/>
      <c r="DL262" s="224">
        <v>257</v>
      </c>
      <c r="DM262" s="186">
        <v>1323</v>
      </c>
    </row>
    <row r="263" spans="3:117" x14ac:dyDescent="0.2">
      <c r="C263" s="5">
        <v>258</v>
      </c>
      <c r="D263" s="5">
        <f t="shared" si="8"/>
        <v>1331</v>
      </c>
      <c r="E263" s="5">
        <f t="shared" si="7"/>
        <v>8</v>
      </c>
      <c r="F263" s="5"/>
      <c r="G263" s="5">
        <f>VLOOKUP(C263,'DB-캐릭터 성장 요구량'!$D$2:K260,2,0)</f>
        <v>1038740</v>
      </c>
      <c r="H263" s="5"/>
      <c r="I263" s="5"/>
      <c r="DL263" s="224">
        <v>258</v>
      </c>
      <c r="DM263" s="186">
        <v>1331</v>
      </c>
    </row>
    <row r="264" spans="3:117" x14ac:dyDescent="0.2">
      <c r="C264" s="5">
        <v>259</v>
      </c>
      <c r="D264" s="5">
        <f t="shared" si="8"/>
        <v>1339</v>
      </c>
      <c r="E264" s="5">
        <f t="shared" ref="E264:E305" si="9">D264-D263</f>
        <v>8</v>
      </c>
      <c r="F264" s="5"/>
      <c r="G264" s="5">
        <f>VLOOKUP(C264,'DB-캐릭터 성장 요구량'!$D$2:K261,2,0)</f>
        <v>1056960</v>
      </c>
      <c r="H264" s="5"/>
      <c r="I264" s="5"/>
      <c r="DL264" s="224">
        <v>259</v>
      </c>
      <c r="DM264" s="186">
        <v>1339</v>
      </c>
    </row>
    <row r="265" spans="3:117" x14ac:dyDescent="0.2">
      <c r="C265" s="5">
        <v>260</v>
      </c>
      <c r="D265" s="5">
        <f t="shared" si="8"/>
        <v>1348</v>
      </c>
      <c r="E265" s="5">
        <f t="shared" si="9"/>
        <v>9</v>
      </c>
      <c r="F265" s="5"/>
      <c r="G265" s="5">
        <f>VLOOKUP(C265,'DB-캐릭터 성장 요구량'!$D$2:K262,2,0)</f>
        <v>1074580</v>
      </c>
      <c r="H265" s="5"/>
      <c r="I265" s="5"/>
      <c r="DL265" s="224">
        <v>260</v>
      </c>
      <c r="DM265" s="186">
        <v>1348</v>
      </c>
    </row>
    <row r="266" spans="3:117" x14ac:dyDescent="0.2">
      <c r="C266" s="5">
        <v>261</v>
      </c>
      <c r="D266" s="5">
        <f t="shared" si="8"/>
        <v>1356</v>
      </c>
      <c r="E266" s="5">
        <f t="shared" si="9"/>
        <v>8</v>
      </c>
      <c r="F266" s="5"/>
      <c r="G266" s="5">
        <f>VLOOKUP(C266,'DB-캐릭터 성장 요구량'!$D$2:K263,2,0)</f>
        <v>1094430</v>
      </c>
      <c r="H266" s="5"/>
      <c r="I266" s="5"/>
      <c r="DL266" s="224">
        <v>261</v>
      </c>
      <c r="DM266" s="186">
        <v>1356</v>
      </c>
    </row>
    <row r="267" spans="3:117" x14ac:dyDescent="0.2">
      <c r="C267" s="5">
        <v>262</v>
      </c>
      <c r="D267" s="5">
        <f t="shared" si="8"/>
        <v>1364</v>
      </c>
      <c r="E267" s="5">
        <f t="shared" si="9"/>
        <v>8</v>
      </c>
      <c r="F267" s="5"/>
      <c r="G267" s="5">
        <f>VLOOKUP(C267,'DB-캐릭터 성장 요구량'!$D$2:K264,2,0)</f>
        <v>1113540</v>
      </c>
      <c r="H267" s="5"/>
      <c r="I267" s="5"/>
      <c r="DL267" s="224">
        <v>262</v>
      </c>
      <c r="DM267" s="186">
        <v>1364</v>
      </c>
    </row>
    <row r="268" spans="3:117" x14ac:dyDescent="0.2">
      <c r="C268" s="5">
        <v>263</v>
      </c>
      <c r="D268" s="5">
        <f t="shared" si="8"/>
        <v>1373</v>
      </c>
      <c r="E268" s="5">
        <f t="shared" si="9"/>
        <v>9</v>
      </c>
      <c r="F268" s="5"/>
      <c r="G268" s="5">
        <f>VLOOKUP(C268,'DB-캐릭터 성장 요구량'!$D$2:K265,2,0)</f>
        <v>1132050</v>
      </c>
      <c r="H268" s="5"/>
      <c r="I268" s="5"/>
      <c r="DL268" s="224">
        <v>263</v>
      </c>
      <c r="DM268" s="186">
        <v>1373</v>
      </c>
    </row>
    <row r="269" spans="3:117" x14ac:dyDescent="0.2">
      <c r="C269" s="5">
        <v>264</v>
      </c>
      <c r="D269" s="5">
        <f t="shared" si="8"/>
        <v>1381</v>
      </c>
      <c r="E269" s="5">
        <f t="shared" si="9"/>
        <v>8</v>
      </c>
      <c r="F269" s="5"/>
      <c r="G269" s="5">
        <f>VLOOKUP(C269,'DB-캐릭터 성장 요구량'!$D$2:K266,2,0)</f>
        <v>1152150</v>
      </c>
      <c r="H269" s="5"/>
      <c r="I269" s="5"/>
      <c r="DL269" s="224">
        <v>264</v>
      </c>
      <c r="DM269" s="186">
        <v>1381</v>
      </c>
    </row>
    <row r="270" spans="3:117" x14ac:dyDescent="0.2">
      <c r="C270" s="5">
        <v>265</v>
      </c>
      <c r="D270" s="5">
        <f t="shared" si="8"/>
        <v>1389</v>
      </c>
      <c r="E270" s="5">
        <f t="shared" si="9"/>
        <v>8</v>
      </c>
      <c r="F270" s="5"/>
      <c r="G270" s="5">
        <f>VLOOKUP(C270,'DB-캐릭터 성장 요구량'!$D$2:K267,2,0)</f>
        <v>1173260</v>
      </c>
      <c r="H270" s="5"/>
      <c r="I270" s="5"/>
      <c r="DL270" s="224">
        <v>265</v>
      </c>
      <c r="DM270" s="186">
        <v>1389</v>
      </c>
    </row>
    <row r="271" spans="3:117" x14ac:dyDescent="0.2">
      <c r="C271" s="5">
        <v>266</v>
      </c>
      <c r="D271" s="5">
        <f t="shared" si="8"/>
        <v>1398</v>
      </c>
      <c r="E271" s="5">
        <f t="shared" si="9"/>
        <v>9</v>
      </c>
      <c r="F271" s="5"/>
      <c r="G271" s="5">
        <f>VLOOKUP(C271,'DB-캐릭터 성장 요구량'!$D$2:K268,2,0)</f>
        <v>1192600</v>
      </c>
      <c r="H271" s="5"/>
      <c r="I271" s="5"/>
      <c r="DL271" s="224">
        <v>266</v>
      </c>
      <c r="DM271" s="186">
        <v>1398</v>
      </c>
    </row>
    <row r="272" spans="3:117" x14ac:dyDescent="0.2">
      <c r="C272" s="5">
        <v>267</v>
      </c>
      <c r="D272" s="5">
        <f t="shared" si="8"/>
        <v>1406</v>
      </c>
      <c r="E272" s="5">
        <f t="shared" si="9"/>
        <v>8</v>
      </c>
      <c r="F272" s="5"/>
      <c r="G272" s="5">
        <f>VLOOKUP(C272,'DB-캐릭터 성장 요구량'!$D$2:K269,2,0)</f>
        <v>1214380</v>
      </c>
      <c r="H272" s="5"/>
      <c r="I272" s="5"/>
      <c r="DL272" s="224">
        <v>267</v>
      </c>
      <c r="DM272" s="186">
        <v>1406</v>
      </c>
    </row>
    <row r="273" spans="3:117" x14ac:dyDescent="0.2">
      <c r="C273" s="5">
        <v>268</v>
      </c>
      <c r="D273" s="5">
        <f t="shared" si="8"/>
        <v>1415</v>
      </c>
      <c r="E273" s="5">
        <f t="shared" si="9"/>
        <v>9</v>
      </c>
      <c r="F273" s="5"/>
      <c r="G273" s="5">
        <f>VLOOKUP(C273,'DB-캐릭터 성장 요구량'!$D$2:K270,2,0)</f>
        <v>1234350</v>
      </c>
      <c r="H273" s="5"/>
      <c r="I273" s="5"/>
      <c r="DL273" s="224">
        <v>268</v>
      </c>
      <c r="DM273" s="186">
        <v>1415</v>
      </c>
    </row>
    <row r="274" spans="3:117" x14ac:dyDescent="0.2">
      <c r="C274" s="5">
        <v>269</v>
      </c>
      <c r="D274" s="5">
        <f t="shared" si="8"/>
        <v>1423</v>
      </c>
      <c r="E274" s="5">
        <f t="shared" si="9"/>
        <v>8</v>
      </c>
      <c r="F274" s="5"/>
      <c r="G274" s="5">
        <f>VLOOKUP(C274,'DB-캐릭터 성장 요구량'!$D$2:K271,2,0)</f>
        <v>1256820</v>
      </c>
      <c r="H274" s="5"/>
      <c r="I274" s="5"/>
      <c r="DL274" s="224">
        <v>269</v>
      </c>
      <c r="DM274" s="186">
        <v>1423</v>
      </c>
    </row>
    <row r="275" spans="3:117" x14ac:dyDescent="0.2">
      <c r="C275" s="5">
        <v>270</v>
      </c>
      <c r="D275" s="5">
        <f t="shared" si="8"/>
        <v>1432</v>
      </c>
      <c r="E275" s="5">
        <f t="shared" si="9"/>
        <v>9</v>
      </c>
      <c r="F275" s="5"/>
      <c r="G275" s="5">
        <f>VLOOKUP(C275,'DB-캐릭터 성장 요구량'!$D$2:K272,2,0)</f>
        <v>1274970</v>
      </c>
      <c r="H275" s="5"/>
      <c r="I275" s="5"/>
      <c r="DL275" s="224">
        <v>270</v>
      </c>
      <c r="DM275" s="186">
        <v>1432</v>
      </c>
    </row>
    <row r="276" spans="3:117" x14ac:dyDescent="0.2">
      <c r="C276" s="5">
        <v>271</v>
      </c>
      <c r="D276" s="5">
        <f t="shared" si="8"/>
        <v>1440</v>
      </c>
      <c r="E276" s="5">
        <f t="shared" si="9"/>
        <v>8</v>
      </c>
      <c r="F276" s="5"/>
      <c r="G276" s="5">
        <f>VLOOKUP(C276,'DB-캐릭터 성장 요구량'!$D$2:K273,2,0)</f>
        <v>1294430</v>
      </c>
      <c r="H276" s="5"/>
      <c r="I276" s="5"/>
      <c r="DL276" s="224">
        <v>271</v>
      </c>
      <c r="DM276" s="186">
        <v>1440</v>
      </c>
    </row>
    <row r="277" spans="3:117" x14ac:dyDescent="0.2">
      <c r="C277" s="5">
        <v>272</v>
      </c>
      <c r="D277" s="5">
        <f t="shared" si="8"/>
        <v>1449</v>
      </c>
      <c r="E277" s="5">
        <f t="shared" si="9"/>
        <v>9</v>
      </c>
      <c r="F277" s="5"/>
      <c r="G277" s="5">
        <f>VLOOKUP(C277,'DB-캐릭터 성장 요구량'!$D$2:K274,2,0)</f>
        <v>1314260</v>
      </c>
      <c r="H277" s="5"/>
      <c r="I277" s="5"/>
      <c r="DL277" s="224">
        <v>272</v>
      </c>
      <c r="DM277" s="186">
        <v>1449</v>
      </c>
    </row>
    <row r="278" spans="3:117" x14ac:dyDescent="0.2">
      <c r="C278" s="5">
        <v>273</v>
      </c>
      <c r="D278" s="5">
        <f t="shared" si="8"/>
        <v>1457</v>
      </c>
      <c r="E278" s="5">
        <f t="shared" si="9"/>
        <v>8</v>
      </c>
      <c r="F278" s="5"/>
      <c r="G278" s="5">
        <f>VLOOKUP(C278,'DB-캐릭터 성장 요구량'!$D$2:K275,2,0)</f>
        <v>1334250</v>
      </c>
      <c r="H278" s="5"/>
      <c r="I278" s="5"/>
      <c r="DL278" s="224">
        <v>273</v>
      </c>
      <c r="DM278" s="186">
        <v>1457</v>
      </c>
    </row>
    <row r="279" spans="3:117" x14ac:dyDescent="0.2">
      <c r="C279" s="5">
        <v>274</v>
      </c>
      <c r="D279" s="5">
        <f t="shared" si="8"/>
        <v>1466</v>
      </c>
      <c r="E279" s="5">
        <f t="shared" si="9"/>
        <v>9</v>
      </c>
      <c r="F279" s="5"/>
      <c r="G279" s="5">
        <f>VLOOKUP(C279,'DB-캐릭터 성장 요구량'!$D$2:K276,2,0)</f>
        <v>1356210</v>
      </c>
      <c r="H279" s="5"/>
      <c r="I279" s="5"/>
      <c r="DL279" s="224">
        <v>274</v>
      </c>
      <c r="DM279" s="186">
        <v>1466</v>
      </c>
    </row>
    <row r="280" spans="3:117" x14ac:dyDescent="0.2">
      <c r="C280" s="5">
        <v>275</v>
      </c>
      <c r="D280" s="5">
        <f t="shared" si="8"/>
        <v>1474</v>
      </c>
      <c r="E280" s="5">
        <f t="shared" si="9"/>
        <v>8</v>
      </c>
      <c r="F280" s="5"/>
      <c r="G280" s="5">
        <f>VLOOKUP(C280,'DB-캐릭터 성장 요구량'!$D$2:K277,2,0)</f>
        <v>1376800</v>
      </c>
      <c r="H280" s="5"/>
      <c r="I280" s="5"/>
      <c r="DL280" s="224">
        <v>275</v>
      </c>
      <c r="DM280" s="186">
        <v>1474</v>
      </c>
    </row>
    <row r="281" spans="3:117" x14ac:dyDescent="0.2">
      <c r="C281" s="5">
        <v>276</v>
      </c>
      <c r="D281" s="5">
        <f t="shared" si="8"/>
        <v>1483</v>
      </c>
      <c r="E281" s="5">
        <f t="shared" si="9"/>
        <v>9</v>
      </c>
      <c r="F281" s="5"/>
      <c r="G281" s="5">
        <f>VLOOKUP(C281,'DB-캐릭터 성장 요구량'!$D$2:K278,2,0)</f>
        <v>1397620</v>
      </c>
      <c r="H281" s="5"/>
      <c r="I281" s="5"/>
      <c r="DL281" s="224">
        <v>276</v>
      </c>
      <c r="DM281" s="186">
        <v>1483</v>
      </c>
    </row>
    <row r="282" spans="3:117" x14ac:dyDescent="0.2">
      <c r="C282" s="5">
        <v>277</v>
      </c>
      <c r="D282" s="5">
        <f t="shared" si="8"/>
        <v>1492</v>
      </c>
      <c r="E282" s="5">
        <f t="shared" si="9"/>
        <v>9</v>
      </c>
      <c r="F282" s="5"/>
      <c r="G282" s="5">
        <f>VLOOKUP(C282,'DB-캐릭터 성장 요구량'!$D$2:K279,2,0)</f>
        <v>1418830</v>
      </c>
      <c r="H282" s="5"/>
      <c r="I282" s="5"/>
      <c r="DL282" s="224">
        <v>277</v>
      </c>
      <c r="DM282" s="186">
        <v>1492</v>
      </c>
    </row>
    <row r="283" spans="3:117" x14ac:dyDescent="0.2">
      <c r="C283" s="5">
        <v>278</v>
      </c>
      <c r="D283" s="5">
        <f t="shared" si="8"/>
        <v>1500</v>
      </c>
      <c r="E283" s="5">
        <f t="shared" si="9"/>
        <v>8</v>
      </c>
      <c r="F283" s="5"/>
      <c r="G283" s="5">
        <f>VLOOKUP(C283,'DB-캐릭터 성장 요구량'!$D$2:K280,2,0)</f>
        <v>1439010</v>
      </c>
      <c r="H283" s="5"/>
      <c r="I283" s="5"/>
      <c r="DL283" s="224">
        <v>278</v>
      </c>
      <c r="DM283" s="186">
        <v>1500</v>
      </c>
    </row>
    <row r="284" spans="3:117" x14ac:dyDescent="0.2">
      <c r="C284" s="5">
        <v>279</v>
      </c>
      <c r="D284" s="5">
        <f t="shared" si="8"/>
        <v>1509</v>
      </c>
      <c r="E284" s="5">
        <f t="shared" si="9"/>
        <v>9</v>
      </c>
      <c r="F284" s="5"/>
      <c r="G284" s="5">
        <f>VLOOKUP(C284,'DB-캐릭터 성장 요구량'!$D$2:K281,2,0)</f>
        <v>1461940</v>
      </c>
      <c r="H284" s="5"/>
      <c r="I284" s="5"/>
      <c r="DL284" s="224">
        <v>279</v>
      </c>
      <c r="DM284" s="186">
        <v>1509</v>
      </c>
    </row>
    <row r="285" spans="3:117" x14ac:dyDescent="0.2">
      <c r="C285" s="5">
        <v>280</v>
      </c>
      <c r="D285" s="5">
        <f t="shared" si="8"/>
        <v>1518</v>
      </c>
      <c r="E285" s="5">
        <f t="shared" si="9"/>
        <v>9</v>
      </c>
      <c r="F285" s="5"/>
      <c r="G285" s="5">
        <f>VLOOKUP(C285,'DB-캐릭터 성장 요구량'!$D$2:K282,2,0)</f>
        <v>1482730</v>
      </c>
      <c r="H285" s="5"/>
      <c r="I285" s="5"/>
      <c r="DL285" s="224">
        <v>280</v>
      </c>
      <c r="DM285" s="186">
        <v>1518</v>
      </c>
    </row>
    <row r="286" spans="3:117" x14ac:dyDescent="0.2">
      <c r="C286" s="5">
        <v>281</v>
      </c>
      <c r="D286" s="5">
        <f t="shared" si="8"/>
        <v>1526</v>
      </c>
      <c r="E286" s="5">
        <f t="shared" si="9"/>
        <v>8</v>
      </c>
      <c r="F286" s="5"/>
      <c r="G286" s="5">
        <f>VLOOKUP(C286,'DB-캐릭터 성장 요구량'!$D$2:K283,2,0)</f>
        <v>1506340</v>
      </c>
      <c r="H286" s="5"/>
      <c r="I286" s="5"/>
      <c r="DL286" s="224">
        <v>281</v>
      </c>
      <c r="DM286" s="186">
        <v>1526</v>
      </c>
    </row>
    <row r="287" spans="3:117" x14ac:dyDescent="0.2">
      <c r="C287" s="5">
        <v>282</v>
      </c>
      <c r="D287" s="5">
        <f t="shared" si="8"/>
        <v>1535</v>
      </c>
      <c r="E287" s="5">
        <f t="shared" si="9"/>
        <v>9</v>
      </c>
      <c r="F287" s="5"/>
      <c r="G287" s="5">
        <f>VLOOKUP(C287,'DB-캐릭터 성장 요구량'!$D$2:K284,2,0)</f>
        <v>1528960</v>
      </c>
      <c r="H287" s="5"/>
      <c r="I287" s="5"/>
      <c r="DL287" s="224">
        <v>282</v>
      </c>
      <c r="DM287" s="186">
        <v>1535</v>
      </c>
    </row>
    <row r="288" spans="3:117" x14ac:dyDescent="0.2">
      <c r="C288" s="5">
        <v>283</v>
      </c>
      <c r="D288" s="5">
        <f t="shared" si="8"/>
        <v>1544</v>
      </c>
      <c r="E288" s="5">
        <f t="shared" si="9"/>
        <v>9</v>
      </c>
      <c r="F288" s="5"/>
      <c r="G288" s="5">
        <f>VLOOKUP(C288,'DB-캐릭터 성장 요구량'!$D$2:K285,2,0)</f>
        <v>1551880</v>
      </c>
      <c r="H288" s="5"/>
      <c r="I288" s="5"/>
      <c r="DL288" s="224">
        <v>283</v>
      </c>
      <c r="DM288" s="186">
        <v>1544</v>
      </c>
    </row>
    <row r="289" spans="3:117" x14ac:dyDescent="0.2">
      <c r="C289" s="5">
        <v>284</v>
      </c>
      <c r="D289" s="5">
        <f t="shared" si="8"/>
        <v>1553</v>
      </c>
      <c r="E289" s="5">
        <f t="shared" si="9"/>
        <v>9</v>
      </c>
      <c r="F289" s="5"/>
      <c r="G289" s="5">
        <f>VLOOKUP(C289,'DB-캐릭터 성장 요구량'!$D$2:K286,2,0)</f>
        <v>1578100</v>
      </c>
      <c r="H289" s="5"/>
      <c r="I289" s="5"/>
      <c r="DL289" s="224">
        <v>284</v>
      </c>
      <c r="DM289" s="186">
        <v>1553</v>
      </c>
    </row>
    <row r="290" spans="3:117" x14ac:dyDescent="0.2">
      <c r="C290" s="5">
        <v>285</v>
      </c>
      <c r="D290" s="5">
        <f t="shared" si="8"/>
        <v>1562</v>
      </c>
      <c r="E290" s="5">
        <f t="shared" si="9"/>
        <v>9</v>
      </c>
      <c r="F290" s="5"/>
      <c r="G290" s="5">
        <f>VLOOKUP(C290,'DB-캐릭터 성장 요구량'!$D$2:K287,2,0)</f>
        <v>1600360</v>
      </c>
      <c r="H290" s="5"/>
      <c r="I290" s="5"/>
      <c r="DL290" s="224">
        <v>285</v>
      </c>
      <c r="DM290" s="186">
        <v>1562</v>
      </c>
    </row>
    <row r="291" spans="3:117" x14ac:dyDescent="0.2">
      <c r="C291" s="5">
        <v>286</v>
      </c>
      <c r="D291" s="5">
        <f t="shared" si="8"/>
        <v>1570</v>
      </c>
      <c r="E291" s="5">
        <f t="shared" si="9"/>
        <v>8</v>
      </c>
      <c r="F291" s="5"/>
      <c r="G291" s="5">
        <f>VLOOKUP(C291,'DB-캐릭터 성장 요구량'!$D$2:K288,2,0)</f>
        <v>1624220</v>
      </c>
      <c r="H291" s="5"/>
      <c r="I291" s="5"/>
      <c r="DL291" s="224">
        <v>286</v>
      </c>
      <c r="DM291" s="186">
        <v>1570</v>
      </c>
    </row>
    <row r="292" spans="3:117" x14ac:dyDescent="0.2">
      <c r="C292" s="5">
        <v>287</v>
      </c>
      <c r="D292" s="5">
        <f t="shared" si="8"/>
        <v>1579</v>
      </c>
      <c r="E292" s="5">
        <f t="shared" si="9"/>
        <v>9</v>
      </c>
      <c r="F292" s="5"/>
      <c r="G292" s="5">
        <f>VLOOKUP(C292,'DB-캐릭터 성장 요구량'!$D$2:K289,2,0)</f>
        <v>1648400</v>
      </c>
      <c r="H292" s="5"/>
      <c r="I292" s="5"/>
      <c r="DL292" s="224">
        <v>287</v>
      </c>
      <c r="DM292" s="186">
        <v>1579</v>
      </c>
    </row>
    <row r="293" spans="3:117" x14ac:dyDescent="0.2">
      <c r="C293" s="5">
        <v>288</v>
      </c>
      <c r="D293" s="5">
        <f t="shared" si="8"/>
        <v>1588</v>
      </c>
      <c r="E293" s="5">
        <f t="shared" si="9"/>
        <v>9</v>
      </c>
      <c r="F293" s="5"/>
      <c r="G293" s="5">
        <f>VLOOKUP(C293,'DB-캐릭터 성장 요구량'!$D$2:K290,2,0)</f>
        <v>1672910</v>
      </c>
      <c r="H293" s="5"/>
      <c r="I293" s="5"/>
      <c r="DL293" s="224">
        <v>288</v>
      </c>
      <c r="DM293" s="186">
        <v>1588</v>
      </c>
    </row>
    <row r="294" spans="3:117" x14ac:dyDescent="0.2">
      <c r="C294" s="5">
        <v>289</v>
      </c>
      <c r="D294" s="5">
        <f t="shared" si="8"/>
        <v>1597</v>
      </c>
      <c r="E294" s="5">
        <f t="shared" si="9"/>
        <v>9</v>
      </c>
      <c r="F294" s="5"/>
      <c r="G294" s="5">
        <f>VLOOKUP(C294,'DB-캐릭터 성장 요구량'!$D$2:K291,2,0)</f>
        <v>1699140</v>
      </c>
      <c r="H294" s="5"/>
      <c r="I294" s="5"/>
      <c r="DL294" s="224">
        <v>289</v>
      </c>
      <c r="DM294" s="186">
        <v>1597</v>
      </c>
    </row>
    <row r="295" spans="3:117" x14ac:dyDescent="0.2">
      <c r="C295" s="5">
        <v>290</v>
      </c>
      <c r="D295" s="5">
        <f t="shared" si="8"/>
        <v>1606</v>
      </c>
      <c r="E295" s="5">
        <f t="shared" si="9"/>
        <v>9</v>
      </c>
      <c r="F295" s="5"/>
      <c r="G295" s="5">
        <f>VLOOKUP(C295,'DB-캐릭터 성장 요구량'!$D$2:K292,2,0)</f>
        <v>1722650</v>
      </c>
      <c r="H295" s="5"/>
      <c r="I295" s="5"/>
      <c r="DL295" s="224">
        <v>290</v>
      </c>
      <c r="DM295" s="186">
        <v>1606</v>
      </c>
    </row>
    <row r="296" spans="3:117" x14ac:dyDescent="0.2">
      <c r="C296" s="5">
        <v>291</v>
      </c>
      <c r="D296" s="5">
        <f t="shared" si="8"/>
        <v>1615</v>
      </c>
      <c r="E296" s="5">
        <f t="shared" si="9"/>
        <v>9</v>
      </c>
      <c r="F296" s="5"/>
      <c r="G296" s="5">
        <f>VLOOKUP(C296,'DB-캐릭터 성장 요구량'!$D$2:K293,2,0)</f>
        <v>1746390</v>
      </c>
      <c r="H296" s="5"/>
      <c r="I296" s="5"/>
      <c r="DL296" s="224">
        <v>291</v>
      </c>
      <c r="DM296" s="186">
        <v>1615</v>
      </c>
    </row>
    <row r="297" spans="3:117" x14ac:dyDescent="0.2">
      <c r="C297" s="5">
        <v>292</v>
      </c>
      <c r="D297" s="5">
        <f t="shared" si="8"/>
        <v>1624</v>
      </c>
      <c r="E297" s="5">
        <f t="shared" si="9"/>
        <v>9</v>
      </c>
      <c r="F297" s="5"/>
      <c r="G297" s="5">
        <f>VLOOKUP(C297,'DB-캐릭터 성장 요구량'!$D$2:K294,2,0)</f>
        <v>1770520</v>
      </c>
      <c r="H297" s="5"/>
      <c r="I297" s="5"/>
      <c r="DL297" s="224">
        <v>292</v>
      </c>
      <c r="DM297" s="186">
        <v>1624</v>
      </c>
    </row>
    <row r="298" spans="3:117" x14ac:dyDescent="0.2">
      <c r="C298" s="5">
        <v>293</v>
      </c>
      <c r="D298" s="5">
        <f t="shared" si="8"/>
        <v>1632</v>
      </c>
      <c r="E298" s="5">
        <f t="shared" si="9"/>
        <v>8</v>
      </c>
      <c r="F298" s="5"/>
      <c r="G298" s="5">
        <f>VLOOKUP(C298,'DB-캐릭터 성장 요구량'!$D$2:K295,2,0)</f>
        <v>1794900</v>
      </c>
      <c r="H298" s="5"/>
      <c r="I298" s="5"/>
      <c r="DL298" s="224">
        <v>293</v>
      </c>
      <c r="DM298" s="186">
        <v>1632</v>
      </c>
    </row>
    <row r="299" spans="3:117" x14ac:dyDescent="0.2">
      <c r="C299" s="5">
        <v>294</v>
      </c>
      <c r="D299" s="5">
        <f t="shared" si="8"/>
        <v>1641</v>
      </c>
      <c r="E299" s="5">
        <f t="shared" si="9"/>
        <v>9</v>
      </c>
      <c r="F299" s="5"/>
      <c r="G299" s="5">
        <f>VLOOKUP(C299,'DB-캐릭터 성장 요구량'!$D$2:K296,2,0)</f>
        <v>1821370</v>
      </c>
      <c r="H299" s="5"/>
      <c r="I299" s="5"/>
      <c r="DL299" s="224">
        <v>294</v>
      </c>
      <c r="DM299" s="186">
        <v>1641</v>
      </c>
    </row>
    <row r="300" spans="3:117" x14ac:dyDescent="0.2">
      <c r="C300" s="5">
        <v>295</v>
      </c>
      <c r="D300" s="5">
        <f t="shared" si="8"/>
        <v>1650</v>
      </c>
      <c r="E300" s="5">
        <f t="shared" si="9"/>
        <v>9</v>
      </c>
      <c r="F300" s="5"/>
      <c r="G300" s="5">
        <f>VLOOKUP(C300,'DB-캐릭터 성장 요구량'!$D$2:K297,2,0)</f>
        <v>1846350</v>
      </c>
      <c r="H300" s="5"/>
      <c r="I300" s="5"/>
      <c r="DL300" s="224">
        <v>295</v>
      </c>
      <c r="DM300" s="186">
        <v>1650</v>
      </c>
    </row>
    <row r="301" spans="3:117" x14ac:dyDescent="0.2">
      <c r="C301" s="5">
        <v>296</v>
      </c>
      <c r="D301" s="5">
        <f t="shared" si="8"/>
        <v>1659</v>
      </c>
      <c r="E301" s="5">
        <f t="shared" si="9"/>
        <v>9</v>
      </c>
      <c r="F301" s="5"/>
      <c r="G301" s="5">
        <f>VLOOKUP(C301,'DB-캐릭터 성장 요구량'!$D$2:K298,2,0)</f>
        <v>1871630</v>
      </c>
      <c r="H301" s="5"/>
      <c r="I301" s="5"/>
      <c r="DL301" s="224">
        <v>296</v>
      </c>
      <c r="DM301" s="186">
        <v>1659</v>
      </c>
    </row>
    <row r="302" spans="3:117" x14ac:dyDescent="0.2">
      <c r="C302" s="5">
        <v>297</v>
      </c>
      <c r="D302" s="5">
        <f t="shared" si="8"/>
        <v>1668</v>
      </c>
      <c r="E302" s="5">
        <f t="shared" si="9"/>
        <v>9</v>
      </c>
      <c r="F302" s="5"/>
      <c r="G302" s="5">
        <f>VLOOKUP(C302,'DB-캐릭터 성장 요구량'!$D$2:K299,2,0)</f>
        <v>1897220</v>
      </c>
      <c r="H302" s="5"/>
      <c r="I302" s="5"/>
      <c r="DL302" s="224">
        <v>297</v>
      </c>
      <c r="DM302" s="186">
        <v>1668</v>
      </c>
    </row>
    <row r="303" spans="3:117" x14ac:dyDescent="0.2">
      <c r="C303" s="5">
        <v>298</v>
      </c>
      <c r="D303" s="5">
        <f t="shared" si="8"/>
        <v>1677</v>
      </c>
      <c r="E303" s="5">
        <f t="shared" si="9"/>
        <v>9</v>
      </c>
      <c r="F303" s="5"/>
      <c r="G303" s="5">
        <f>VLOOKUP(C303,'DB-캐릭터 성장 요구량'!$D$2:K300,2,0)</f>
        <v>1925870</v>
      </c>
      <c r="H303" s="5"/>
      <c r="I303" s="5"/>
      <c r="DL303" s="224">
        <v>298</v>
      </c>
      <c r="DM303" s="186">
        <v>1677</v>
      </c>
    </row>
    <row r="304" spans="3:117" x14ac:dyDescent="0.2">
      <c r="C304" s="5">
        <v>299</v>
      </c>
      <c r="D304" s="5">
        <f t="shared" si="8"/>
        <v>1686</v>
      </c>
      <c r="E304" s="5">
        <f t="shared" si="9"/>
        <v>9</v>
      </c>
      <c r="F304" s="5"/>
      <c r="G304" s="5">
        <f>VLOOKUP(C304,'DB-캐릭터 성장 요구량'!$D$2:K301,2,0)</f>
        <v>1953580</v>
      </c>
      <c r="H304" s="5"/>
      <c r="I304" s="5"/>
      <c r="DL304" s="224">
        <v>299</v>
      </c>
      <c r="DM304" s="186">
        <v>1686</v>
      </c>
    </row>
    <row r="305" spans="3:117" x14ac:dyDescent="0.2">
      <c r="C305" s="5">
        <v>300</v>
      </c>
      <c r="D305" s="5">
        <f t="shared" si="8"/>
        <v>1696</v>
      </c>
      <c r="E305" s="5">
        <f t="shared" si="9"/>
        <v>10</v>
      </c>
      <c r="F305" s="5"/>
      <c r="G305" s="5">
        <f>VLOOKUP(C305,'DB-캐릭터 성장 요구량'!$D$2:K302,2,0)</f>
        <v>0</v>
      </c>
      <c r="H305" s="5"/>
      <c r="I305" s="5"/>
      <c r="DL305" s="224">
        <v>300</v>
      </c>
      <c r="DM305" s="186">
        <v>1696</v>
      </c>
    </row>
    <row r="306" spans="3:117" x14ac:dyDescent="0.2">
      <c r="DM306" s="4"/>
    </row>
  </sheetData>
  <mergeCells count="2">
    <mergeCell ref="DL4:DM4"/>
    <mergeCell ref="G4:I4"/>
  </mergeCells>
  <phoneticPr fontId="2" type="noConversion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6:M32"/>
  <sheetViews>
    <sheetView showGridLines="0" workbookViewId="0">
      <selection activeCell="L25" sqref="L25"/>
    </sheetView>
  </sheetViews>
  <sheetFormatPr defaultRowHeight="16.5" x14ac:dyDescent="0.3"/>
  <cols>
    <col min="4" max="4" width="21.25" bestFit="1" customWidth="1"/>
    <col min="11" max="11" width="10.5" bestFit="1" customWidth="1"/>
    <col min="13" max="13" width="9.375" bestFit="1" customWidth="1"/>
  </cols>
  <sheetData>
    <row r="6" spans="2:13" x14ac:dyDescent="0.3">
      <c r="B6" s="362" t="s">
        <v>1641</v>
      </c>
      <c r="C6" s="223" t="s">
        <v>1642</v>
      </c>
      <c r="D6" s="223" t="s">
        <v>1660</v>
      </c>
      <c r="E6" s="223" t="s">
        <v>1661</v>
      </c>
      <c r="F6" s="223" t="s">
        <v>1662</v>
      </c>
      <c r="G6" s="223" t="s">
        <v>1663</v>
      </c>
      <c r="H6" s="223" t="s">
        <v>1661</v>
      </c>
      <c r="I6" s="223" t="s">
        <v>1662</v>
      </c>
      <c r="J6" s="223" t="s">
        <v>1664</v>
      </c>
      <c r="K6" s="223" t="s">
        <v>1665</v>
      </c>
    </row>
    <row r="7" spans="2:13" x14ac:dyDescent="0.2">
      <c r="B7" s="233">
        <v>1</v>
      </c>
      <c r="C7" s="363">
        <v>55</v>
      </c>
      <c r="D7" s="364">
        <v>3000</v>
      </c>
      <c r="E7" s="364">
        <v>10000</v>
      </c>
      <c r="F7" s="364">
        <f>D7*(2-(E7/10000))</f>
        <v>3000</v>
      </c>
      <c r="G7" s="364">
        <v>3600</v>
      </c>
      <c r="H7" s="364">
        <v>10000</v>
      </c>
      <c r="I7" s="364">
        <f t="shared" ref="I7:I31" si="0">G7*(2-(H7/10000))</f>
        <v>3600</v>
      </c>
      <c r="J7" s="364">
        <f>F7+I7</f>
        <v>6600</v>
      </c>
      <c r="K7" s="365">
        <f>J7</f>
        <v>6600</v>
      </c>
      <c r="L7">
        <f>VLOOKUP(C7,'주요 재화 수급처 관리'!$C$30:$Q$329,15,0)</f>
        <v>1377869.8190476191</v>
      </c>
      <c r="M7" s="366">
        <f>K7/L7</f>
        <v>4.7900025886058722E-3</v>
      </c>
    </row>
    <row r="8" spans="2:13" x14ac:dyDescent="0.2">
      <c r="B8" s="233">
        <v>2</v>
      </c>
      <c r="C8" s="363">
        <v>55</v>
      </c>
      <c r="D8" s="364">
        <v>3000</v>
      </c>
      <c r="E8" s="364">
        <v>10000</v>
      </c>
      <c r="F8" s="364">
        <f t="shared" ref="F8:F31" si="1">D8*(2-(E8/10000))</f>
        <v>3000</v>
      </c>
      <c r="G8" s="364">
        <v>3600</v>
      </c>
      <c r="H8" s="364">
        <v>10000</v>
      </c>
      <c r="I8" s="364">
        <f t="shared" si="0"/>
        <v>3600</v>
      </c>
      <c r="J8" s="364">
        <f t="shared" ref="J8:J31" si="2">F8+I8</f>
        <v>6600</v>
      </c>
      <c r="K8" s="365">
        <f>J8+K7</f>
        <v>13200</v>
      </c>
      <c r="L8">
        <f>VLOOKUP(C8,'주요 재화 수급처 관리'!$C$30:$Q$329,15,0)</f>
        <v>1377869.8190476191</v>
      </c>
      <c r="M8" s="366">
        <f t="shared" ref="M8:M31" si="3">K8/L8</f>
        <v>9.5800051772117444E-3</v>
      </c>
    </row>
    <row r="9" spans="2:13" x14ac:dyDescent="0.2">
      <c r="B9" s="233">
        <v>3</v>
      </c>
      <c r="C9" s="363">
        <v>59</v>
      </c>
      <c r="D9" s="364">
        <v>8000</v>
      </c>
      <c r="E9" s="364">
        <v>10000</v>
      </c>
      <c r="F9" s="364">
        <f t="shared" si="1"/>
        <v>8000</v>
      </c>
      <c r="G9" s="364">
        <v>9600</v>
      </c>
      <c r="H9" s="364">
        <v>10000</v>
      </c>
      <c r="I9" s="364">
        <f t="shared" si="0"/>
        <v>9600</v>
      </c>
      <c r="J9" s="364">
        <f t="shared" si="2"/>
        <v>17600</v>
      </c>
      <c r="K9" s="365">
        <f t="shared" ref="K9:K31" si="4">J9+K8</f>
        <v>30800</v>
      </c>
      <c r="L9">
        <f>VLOOKUP(C9,'주요 재화 수급처 관리'!$C$30:$Q$329,15,0)</f>
        <v>1421921.4761904762</v>
      </c>
      <c r="M9" s="366">
        <f t="shared" si="3"/>
        <v>2.1660830443687683E-2</v>
      </c>
    </row>
    <row r="10" spans="2:13" x14ac:dyDescent="0.2">
      <c r="B10" s="233">
        <v>4</v>
      </c>
      <c r="C10" s="363">
        <v>66</v>
      </c>
      <c r="D10" s="364">
        <v>20000</v>
      </c>
      <c r="E10" s="364">
        <v>10000</v>
      </c>
      <c r="F10" s="364">
        <f t="shared" si="1"/>
        <v>20000</v>
      </c>
      <c r="G10" s="364">
        <v>22200</v>
      </c>
      <c r="H10" s="364">
        <v>10000</v>
      </c>
      <c r="I10" s="364">
        <f t="shared" si="0"/>
        <v>22200</v>
      </c>
      <c r="J10" s="364">
        <f t="shared" si="2"/>
        <v>42200</v>
      </c>
      <c r="K10" s="365">
        <f t="shared" si="4"/>
        <v>73000</v>
      </c>
      <c r="L10">
        <f>VLOOKUP(C10,'주요 재화 수급처 관리'!$C$30:$Q$329,15,0)</f>
        <v>1501263.5333333332</v>
      </c>
      <c r="M10" s="366">
        <f t="shared" si="3"/>
        <v>4.8625706532626101E-2</v>
      </c>
    </row>
    <row r="11" spans="2:13" x14ac:dyDescent="0.2">
      <c r="B11" s="233">
        <v>5</v>
      </c>
      <c r="C11" s="363">
        <v>77</v>
      </c>
      <c r="D11" s="364">
        <v>38000</v>
      </c>
      <c r="E11" s="364">
        <v>10000</v>
      </c>
      <c r="F11" s="364">
        <f t="shared" si="1"/>
        <v>38000</v>
      </c>
      <c r="G11" s="364">
        <v>42600</v>
      </c>
      <c r="H11" s="364">
        <v>10000</v>
      </c>
      <c r="I11" s="364">
        <f t="shared" si="0"/>
        <v>42600</v>
      </c>
      <c r="J11" s="364">
        <f t="shared" si="2"/>
        <v>80600</v>
      </c>
      <c r="K11" s="365">
        <f t="shared" si="4"/>
        <v>153600</v>
      </c>
      <c r="L11">
        <f>VLOOKUP(C11,'주요 재화 수급처 관리'!$C$30:$Q$329,15,0)</f>
        <v>1648102.3904761905</v>
      </c>
      <c r="M11" s="366">
        <f t="shared" si="3"/>
        <v>9.3198093084265202E-2</v>
      </c>
    </row>
    <row r="12" spans="2:13" x14ac:dyDescent="0.2">
      <c r="B12" s="233">
        <v>6</v>
      </c>
      <c r="C12" s="363">
        <v>91</v>
      </c>
      <c r="D12" s="364">
        <v>66000</v>
      </c>
      <c r="E12" s="364">
        <v>10000</v>
      </c>
      <c r="F12" s="364">
        <f t="shared" si="1"/>
        <v>66000</v>
      </c>
      <c r="G12" s="364">
        <v>74400</v>
      </c>
      <c r="H12" s="364">
        <v>10000</v>
      </c>
      <c r="I12" s="364">
        <f t="shared" si="0"/>
        <v>74400</v>
      </c>
      <c r="J12" s="364">
        <f t="shared" si="2"/>
        <v>140400</v>
      </c>
      <c r="K12" s="365">
        <f t="shared" si="4"/>
        <v>294000</v>
      </c>
      <c r="L12">
        <f>VLOOKUP(C12,'주요 재화 수급처 관리'!$C$30:$Q$329,15,0)</f>
        <v>1843887.5333333332</v>
      </c>
      <c r="M12" s="366">
        <f t="shared" si="3"/>
        <v>0.15944573336775819</v>
      </c>
    </row>
    <row r="13" spans="2:13" x14ac:dyDescent="0.2">
      <c r="B13" s="233">
        <v>7</v>
      </c>
      <c r="C13" s="363">
        <v>107</v>
      </c>
      <c r="D13" s="364">
        <v>106000</v>
      </c>
      <c r="E13" s="364">
        <v>10000</v>
      </c>
      <c r="F13" s="364">
        <f t="shared" si="1"/>
        <v>106000</v>
      </c>
      <c r="G13" s="364">
        <v>118800</v>
      </c>
      <c r="H13" s="364">
        <v>10000</v>
      </c>
      <c r="I13" s="364">
        <f t="shared" si="0"/>
        <v>118800</v>
      </c>
      <c r="J13" s="364">
        <f t="shared" si="2"/>
        <v>224800</v>
      </c>
      <c r="K13" s="365">
        <f t="shared" si="4"/>
        <v>518800</v>
      </c>
      <c r="L13">
        <f>VLOOKUP(C13,'주요 재화 수급처 관리'!$C$30:$Q$329,15,0)</f>
        <v>2093513.5904761907</v>
      </c>
      <c r="M13" s="366">
        <f t="shared" si="3"/>
        <v>0.24781305569742862</v>
      </c>
    </row>
    <row r="14" spans="2:13" x14ac:dyDescent="0.2">
      <c r="B14" s="233">
        <v>8</v>
      </c>
      <c r="C14" s="363">
        <v>120</v>
      </c>
      <c r="D14" s="364">
        <v>135000</v>
      </c>
      <c r="E14" s="364">
        <v>9000</v>
      </c>
      <c r="F14" s="364">
        <f t="shared" si="1"/>
        <v>148500</v>
      </c>
      <c r="G14" s="364">
        <v>151800</v>
      </c>
      <c r="H14" s="364">
        <v>9000</v>
      </c>
      <c r="I14" s="364">
        <f t="shared" si="0"/>
        <v>166980</v>
      </c>
      <c r="J14" s="364">
        <f t="shared" si="2"/>
        <v>315480</v>
      </c>
      <c r="K14" s="365">
        <f t="shared" si="4"/>
        <v>834280</v>
      </c>
      <c r="L14">
        <f>VLOOKUP(C14,'주요 재화 수급처 관리'!$C$30:$Q$329,15,0)</f>
        <v>2313771.8761904766</v>
      </c>
      <c r="M14" s="366">
        <f t="shared" si="3"/>
        <v>0.36057141526571118</v>
      </c>
    </row>
    <row r="15" spans="2:13" x14ac:dyDescent="0.2">
      <c r="B15" s="233">
        <v>9</v>
      </c>
      <c r="C15" s="363">
        <v>130</v>
      </c>
      <c r="D15" s="364">
        <v>161000</v>
      </c>
      <c r="E15" s="364">
        <v>8000</v>
      </c>
      <c r="F15" s="364">
        <f t="shared" si="1"/>
        <v>193200</v>
      </c>
      <c r="G15" s="364">
        <v>181200</v>
      </c>
      <c r="H15" s="364">
        <v>8000</v>
      </c>
      <c r="I15" s="364">
        <f t="shared" si="0"/>
        <v>217440</v>
      </c>
      <c r="J15" s="364">
        <f t="shared" si="2"/>
        <v>410640</v>
      </c>
      <c r="K15" s="365">
        <f t="shared" si="4"/>
        <v>1244920</v>
      </c>
      <c r="L15">
        <f>VLOOKUP(C15,'주요 재화 수급처 관리'!$C$30:$Q$329,15,0)</f>
        <v>2499767.7619047621</v>
      </c>
      <c r="M15" s="366">
        <f t="shared" si="3"/>
        <v>0.49801426315355041</v>
      </c>
    </row>
    <row r="16" spans="2:13" x14ac:dyDescent="0.2">
      <c r="B16" s="233">
        <v>10</v>
      </c>
      <c r="C16" s="363">
        <v>140</v>
      </c>
      <c r="D16" s="364">
        <v>200000</v>
      </c>
      <c r="E16" s="364">
        <v>7500</v>
      </c>
      <c r="F16" s="364">
        <f t="shared" si="1"/>
        <v>250000</v>
      </c>
      <c r="G16" s="364">
        <v>224400</v>
      </c>
      <c r="H16" s="364">
        <v>7500</v>
      </c>
      <c r="I16" s="364">
        <f t="shared" si="0"/>
        <v>280500</v>
      </c>
      <c r="J16" s="364">
        <f t="shared" si="2"/>
        <v>530500</v>
      </c>
      <c r="K16" s="365">
        <f t="shared" si="4"/>
        <v>1775420</v>
      </c>
      <c r="L16">
        <f>VLOOKUP(C16,'주요 재화 수급처 관리'!$C$30:$Q$329,15,0)</f>
        <v>2685763.6476190477</v>
      </c>
      <c r="M16" s="366">
        <f t="shared" si="3"/>
        <v>0.66104848860171483</v>
      </c>
    </row>
    <row r="17" spans="2:13" x14ac:dyDescent="0.2">
      <c r="B17" s="233">
        <v>11</v>
      </c>
      <c r="C17" s="363">
        <v>150</v>
      </c>
      <c r="D17" s="364">
        <v>241000</v>
      </c>
      <c r="E17" s="364">
        <v>7000</v>
      </c>
      <c r="F17" s="364">
        <f t="shared" si="1"/>
        <v>313300</v>
      </c>
      <c r="G17" s="364">
        <v>271800</v>
      </c>
      <c r="H17" s="364">
        <v>7000</v>
      </c>
      <c r="I17" s="364">
        <f t="shared" si="0"/>
        <v>353340</v>
      </c>
      <c r="J17" s="364">
        <f t="shared" si="2"/>
        <v>666640</v>
      </c>
      <c r="K17" s="365">
        <f t="shared" si="4"/>
        <v>2442060</v>
      </c>
      <c r="L17">
        <f>VLOOKUP(C17,'주요 재화 수급처 관리'!$C$30:$Q$329,15,0)</f>
        <v>2886443.4190476192</v>
      </c>
      <c r="M17" s="366">
        <f t="shared" si="3"/>
        <v>0.84604464576885996</v>
      </c>
    </row>
    <row r="18" spans="2:13" x14ac:dyDescent="0.2">
      <c r="B18" s="233">
        <v>12</v>
      </c>
      <c r="C18" s="363">
        <v>159</v>
      </c>
      <c r="D18" s="364">
        <v>283000</v>
      </c>
      <c r="E18" s="364">
        <v>6500</v>
      </c>
      <c r="F18" s="364">
        <f t="shared" si="1"/>
        <v>382050</v>
      </c>
      <c r="G18" s="364">
        <v>318000</v>
      </c>
      <c r="H18" s="364">
        <v>6500</v>
      </c>
      <c r="I18" s="364">
        <f t="shared" si="0"/>
        <v>429300</v>
      </c>
      <c r="J18" s="364">
        <f t="shared" si="2"/>
        <v>811350</v>
      </c>
      <c r="K18" s="365">
        <f t="shared" si="4"/>
        <v>3253410</v>
      </c>
      <c r="L18">
        <f>VLOOKUP(C18,'주요 재화 수급처 관리'!$C$30:$Q$329,15,0)</f>
        <v>3067544.6761904759</v>
      </c>
      <c r="M18" s="366">
        <f t="shared" si="3"/>
        <v>1.0605909101347943</v>
      </c>
    </row>
    <row r="19" spans="2:13" x14ac:dyDescent="0.2">
      <c r="B19" s="233">
        <v>13</v>
      </c>
      <c r="C19" s="363">
        <v>169</v>
      </c>
      <c r="D19" s="364">
        <v>328000</v>
      </c>
      <c r="E19" s="364">
        <v>6000</v>
      </c>
      <c r="F19" s="364">
        <f t="shared" si="1"/>
        <v>459199.99999999994</v>
      </c>
      <c r="G19" s="364">
        <v>368400</v>
      </c>
      <c r="H19" s="364">
        <v>6000</v>
      </c>
      <c r="I19" s="364">
        <f t="shared" si="0"/>
        <v>515759.99999999994</v>
      </c>
      <c r="J19" s="364">
        <f t="shared" si="2"/>
        <v>974959.99999999988</v>
      </c>
      <c r="K19" s="365">
        <f t="shared" si="4"/>
        <v>4228370</v>
      </c>
      <c r="L19">
        <f>VLOOKUP(C19,'주요 재화 수급처 관리'!$C$30:$Q$329,15,0)</f>
        <v>3282908.3333333335</v>
      </c>
      <c r="M19" s="366">
        <f t="shared" si="3"/>
        <v>1.2879951465798871</v>
      </c>
    </row>
    <row r="20" spans="2:13" x14ac:dyDescent="0.2">
      <c r="B20" s="233">
        <v>14</v>
      </c>
      <c r="C20" s="363">
        <v>178</v>
      </c>
      <c r="D20" s="364">
        <v>368000</v>
      </c>
      <c r="E20" s="364">
        <v>5500</v>
      </c>
      <c r="F20" s="364">
        <f t="shared" si="1"/>
        <v>533600</v>
      </c>
      <c r="G20" s="364">
        <v>414600</v>
      </c>
      <c r="H20" s="364">
        <v>5500</v>
      </c>
      <c r="I20" s="364">
        <f t="shared" si="0"/>
        <v>601170</v>
      </c>
      <c r="J20" s="364">
        <f t="shared" si="2"/>
        <v>1134770</v>
      </c>
      <c r="K20" s="365">
        <f t="shared" si="4"/>
        <v>5363140</v>
      </c>
      <c r="L20">
        <f>VLOOKUP(C20,'주요 재화 수급처 관리'!$C$30:$Q$329,15,0)</f>
        <v>3478693.4761904762</v>
      </c>
      <c r="M20" s="366">
        <f t="shared" si="3"/>
        <v>1.5417110006119841</v>
      </c>
    </row>
    <row r="21" spans="2:13" x14ac:dyDescent="0.2">
      <c r="B21" s="233">
        <v>15</v>
      </c>
      <c r="C21" s="363">
        <v>187</v>
      </c>
      <c r="D21" s="364">
        <v>406000</v>
      </c>
      <c r="E21" s="364">
        <v>5000</v>
      </c>
      <c r="F21" s="364">
        <f t="shared" si="1"/>
        <v>609000</v>
      </c>
      <c r="G21" s="364">
        <v>457200</v>
      </c>
      <c r="H21" s="364">
        <v>5000</v>
      </c>
      <c r="I21" s="364">
        <f t="shared" si="0"/>
        <v>685800</v>
      </c>
      <c r="J21" s="364">
        <f t="shared" si="2"/>
        <v>1294800</v>
      </c>
      <c r="K21" s="365">
        <f t="shared" si="4"/>
        <v>6657940</v>
      </c>
      <c r="L21">
        <f>VLOOKUP(C21,'주요 재화 수급처 관리'!$C$30:$Q$329,15,0)</f>
        <v>3684267.8761904761</v>
      </c>
      <c r="M21" s="366">
        <f t="shared" si="3"/>
        <v>1.8071270124050518</v>
      </c>
    </row>
    <row r="22" spans="2:13" x14ac:dyDescent="0.2">
      <c r="B22" s="233">
        <v>16</v>
      </c>
      <c r="C22" s="363">
        <v>197</v>
      </c>
      <c r="D22" s="364">
        <v>443000</v>
      </c>
      <c r="E22" s="364">
        <v>4500</v>
      </c>
      <c r="F22" s="364">
        <f t="shared" si="1"/>
        <v>686650</v>
      </c>
      <c r="G22" s="364">
        <v>498600</v>
      </c>
      <c r="H22" s="364">
        <v>4500</v>
      </c>
      <c r="I22" s="364">
        <f t="shared" si="0"/>
        <v>772830</v>
      </c>
      <c r="J22" s="364">
        <f t="shared" si="2"/>
        <v>1459480</v>
      </c>
      <c r="K22" s="365">
        <f t="shared" si="4"/>
        <v>8117420</v>
      </c>
      <c r="L22">
        <f>VLOOKUP(C22,'주요 재화 수급처 관리'!$C$30:$Q$329,15,0)</f>
        <v>3919210.047619048</v>
      </c>
      <c r="M22" s="366">
        <f t="shared" si="3"/>
        <v>2.071187790746607</v>
      </c>
    </row>
    <row r="23" spans="2:13" x14ac:dyDescent="0.2">
      <c r="B23" s="233">
        <v>17</v>
      </c>
      <c r="C23" s="363">
        <v>207</v>
      </c>
      <c r="D23" s="364">
        <v>527000</v>
      </c>
      <c r="E23" s="364">
        <v>4500</v>
      </c>
      <c r="F23" s="364">
        <f t="shared" si="1"/>
        <v>816850</v>
      </c>
      <c r="G23" s="364">
        <v>593400</v>
      </c>
      <c r="H23" s="364">
        <v>4500</v>
      </c>
      <c r="I23" s="364">
        <f t="shared" si="0"/>
        <v>919770</v>
      </c>
      <c r="J23" s="364">
        <f t="shared" si="2"/>
        <v>1736620</v>
      </c>
      <c r="K23" s="365">
        <f t="shared" si="4"/>
        <v>9854040</v>
      </c>
      <c r="L23">
        <f>VLOOKUP(C23,'주요 재화 수급처 관리'!$C$30:$Q$329,15,0)</f>
        <v>4159046.8476190479</v>
      </c>
      <c r="M23" s="366">
        <f t="shared" si="3"/>
        <v>2.3693024774753848</v>
      </c>
    </row>
    <row r="24" spans="2:13" x14ac:dyDescent="0.2">
      <c r="B24" s="233">
        <v>18</v>
      </c>
      <c r="C24" s="363">
        <v>216</v>
      </c>
      <c r="D24" s="364">
        <v>615000</v>
      </c>
      <c r="E24" s="364">
        <v>4500</v>
      </c>
      <c r="F24" s="364">
        <f t="shared" si="1"/>
        <v>953250</v>
      </c>
      <c r="G24" s="364">
        <v>691800</v>
      </c>
      <c r="H24" s="364">
        <v>4500</v>
      </c>
      <c r="I24" s="364">
        <f t="shared" si="0"/>
        <v>1072290</v>
      </c>
      <c r="J24" s="364">
        <f t="shared" si="2"/>
        <v>2025540</v>
      </c>
      <c r="K24" s="365">
        <f t="shared" si="4"/>
        <v>11879580</v>
      </c>
      <c r="L24">
        <f>VLOOKUP(C24,'주요 재화 수급처 관리'!$C$30:$Q$329,15,0)</f>
        <v>4384199.7619047621</v>
      </c>
      <c r="M24" s="366">
        <f t="shared" si="3"/>
        <v>2.7096347441154895</v>
      </c>
    </row>
    <row r="25" spans="2:13" x14ac:dyDescent="0.2">
      <c r="B25" s="233">
        <v>19</v>
      </c>
      <c r="C25" s="363">
        <v>226</v>
      </c>
      <c r="D25" s="364">
        <v>716000</v>
      </c>
      <c r="E25" s="364">
        <v>4500</v>
      </c>
      <c r="F25" s="364">
        <f t="shared" si="1"/>
        <v>1109800</v>
      </c>
      <c r="G25" s="364">
        <v>805200</v>
      </c>
      <c r="H25" s="364">
        <v>4500</v>
      </c>
      <c r="I25" s="364">
        <f t="shared" si="0"/>
        <v>1248060</v>
      </c>
      <c r="J25" s="364">
        <f t="shared" si="2"/>
        <v>2357860</v>
      </c>
      <c r="K25" s="365">
        <f t="shared" si="4"/>
        <v>14237440</v>
      </c>
      <c r="L25">
        <f>VLOOKUP(C25,'주요 재화 수급처 관리'!$C$30:$Q$329,15,0)</f>
        <v>4638720.4476190479</v>
      </c>
      <c r="M25" s="366">
        <f t="shared" si="3"/>
        <v>3.0692601894791398</v>
      </c>
    </row>
    <row r="26" spans="2:13" x14ac:dyDescent="0.2">
      <c r="B26" s="233">
        <v>20</v>
      </c>
      <c r="C26" s="363">
        <v>237</v>
      </c>
      <c r="D26" s="364">
        <v>833000</v>
      </c>
      <c r="E26" s="364">
        <v>4500</v>
      </c>
      <c r="F26" s="364">
        <f t="shared" si="1"/>
        <v>1291150</v>
      </c>
      <c r="G26" s="364">
        <v>936600</v>
      </c>
      <c r="H26" s="364">
        <v>4500</v>
      </c>
      <c r="I26" s="364">
        <f t="shared" si="0"/>
        <v>1451730</v>
      </c>
      <c r="J26" s="364">
        <f t="shared" si="2"/>
        <v>2742880</v>
      </c>
      <c r="K26" s="365">
        <f t="shared" si="4"/>
        <v>16980320</v>
      </c>
      <c r="L26">
        <f>VLOOKUP(C26,'주요 재화 수급처 관리'!$C$30:$Q$329,15,0)</f>
        <v>4927503.5333333332</v>
      </c>
      <c r="M26" s="366">
        <f t="shared" si="3"/>
        <v>3.4460289850899888</v>
      </c>
    </row>
    <row r="27" spans="2:13" x14ac:dyDescent="0.2">
      <c r="B27" s="233">
        <v>21</v>
      </c>
      <c r="C27" s="363">
        <v>247</v>
      </c>
      <c r="D27" s="364">
        <v>954000</v>
      </c>
      <c r="E27" s="364">
        <v>4500</v>
      </c>
      <c r="F27" s="364">
        <f t="shared" si="1"/>
        <v>1478700</v>
      </c>
      <c r="G27" s="364">
        <v>1074000</v>
      </c>
      <c r="H27" s="364">
        <v>4500</v>
      </c>
      <c r="I27" s="364">
        <f t="shared" si="0"/>
        <v>1664700</v>
      </c>
      <c r="J27" s="364">
        <f t="shared" si="2"/>
        <v>3143400</v>
      </c>
      <c r="K27" s="365">
        <f t="shared" si="4"/>
        <v>20123720</v>
      </c>
      <c r="L27">
        <f>VLOOKUP(C27,'주요 재화 수급처 관리'!$C$30:$Q$329,15,0)</f>
        <v>5196708.1047619041</v>
      </c>
      <c r="M27" s="366">
        <f t="shared" si="3"/>
        <v>3.8723976013892361</v>
      </c>
    </row>
    <row r="28" spans="2:13" x14ac:dyDescent="0.2">
      <c r="B28" s="233">
        <v>22</v>
      </c>
      <c r="C28" s="363">
        <v>256</v>
      </c>
      <c r="D28" s="364">
        <v>1082000</v>
      </c>
      <c r="E28" s="364">
        <v>4500</v>
      </c>
      <c r="F28" s="364">
        <f t="shared" si="1"/>
        <v>1677100</v>
      </c>
      <c r="G28" s="364">
        <v>1217400</v>
      </c>
      <c r="H28" s="364">
        <v>4500</v>
      </c>
      <c r="I28" s="364">
        <f t="shared" si="0"/>
        <v>1886970</v>
      </c>
      <c r="J28" s="364">
        <f t="shared" si="2"/>
        <v>3564070</v>
      </c>
      <c r="K28" s="365">
        <f t="shared" si="4"/>
        <v>23687790</v>
      </c>
      <c r="L28">
        <f>VLOOKUP(C28,'주요 재화 수급처 관리'!$C$30:$Q$329,15,0)</f>
        <v>5441439.5333333332</v>
      </c>
      <c r="M28" s="366">
        <f t="shared" si="3"/>
        <v>4.3532212119408156</v>
      </c>
    </row>
    <row r="29" spans="2:13" x14ac:dyDescent="0.2">
      <c r="B29" s="233">
        <v>23</v>
      </c>
      <c r="C29" s="363">
        <v>265</v>
      </c>
      <c r="D29" s="364">
        <v>1220000</v>
      </c>
      <c r="E29" s="364">
        <v>4500</v>
      </c>
      <c r="F29" s="364">
        <f t="shared" si="1"/>
        <v>1891000</v>
      </c>
      <c r="G29" s="364">
        <v>1372200</v>
      </c>
      <c r="H29" s="364">
        <v>4500</v>
      </c>
      <c r="I29" s="364">
        <f t="shared" si="0"/>
        <v>2126910</v>
      </c>
      <c r="J29" s="364">
        <f t="shared" si="2"/>
        <v>4017910</v>
      </c>
      <c r="K29" s="365">
        <f t="shared" si="4"/>
        <v>27705700</v>
      </c>
      <c r="L29">
        <f>VLOOKUP(C29,'주요 재화 수급처 관리'!$C$30:$Q$329,15,0)</f>
        <v>5691065.5904761897</v>
      </c>
      <c r="M29" s="366">
        <f t="shared" si="3"/>
        <v>4.8682798606933249</v>
      </c>
    </row>
    <row r="30" spans="2:13" x14ac:dyDescent="0.2">
      <c r="B30" s="233">
        <v>24</v>
      </c>
      <c r="C30" s="363">
        <v>274</v>
      </c>
      <c r="D30" s="364">
        <v>1369000</v>
      </c>
      <c r="E30" s="364">
        <v>4500</v>
      </c>
      <c r="F30" s="364">
        <f t="shared" si="1"/>
        <v>2121950</v>
      </c>
      <c r="G30" s="364">
        <v>1540800</v>
      </c>
      <c r="H30" s="364">
        <v>4500</v>
      </c>
      <c r="I30" s="364">
        <f t="shared" si="0"/>
        <v>2388240</v>
      </c>
      <c r="J30" s="364">
        <f t="shared" si="2"/>
        <v>4510190</v>
      </c>
      <c r="K30" s="365">
        <f t="shared" si="4"/>
        <v>32215890</v>
      </c>
      <c r="L30">
        <f>VLOOKUP(C30,'주요 재화 수급처 관리'!$C$30:$Q$329,15,0)</f>
        <v>5955375.5333333332</v>
      </c>
      <c r="M30" s="366">
        <f t="shared" si="3"/>
        <v>5.4095480326440768</v>
      </c>
    </row>
    <row r="31" spans="2:13" x14ac:dyDescent="0.2">
      <c r="B31" s="233">
        <v>25</v>
      </c>
      <c r="C31" s="363">
        <v>283</v>
      </c>
      <c r="D31" s="364">
        <v>1532000</v>
      </c>
      <c r="E31" s="364">
        <v>4500</v>
      </c>
      <c r="F31" s="364">
        <f t="shared" si="1"/>
        <v>2374600</v>
      </c>
      <c r="G31" s="364">
        <v>1723800</v>
      </c>
      <c r="H31" s="364">
        <v>4500</v>
      </c>
      <c r="I31" s="364">
        <f t="shared" si="0"/>
        <v>2671890</v>
      </c>
      <c r="J31" s="364">
        <f t="shared" si="2"/>
        <v>5046490</v>
      </c>
      <c r="K31" s="365">
        <f t="shared" si="4"/>
        <v>37262380</v>
      </c>
      <c r="L31">
        <f>VLOOKUP(C31,'주요 재화 수급처 관리'!$C$30:$Q$329,15,0)</f>
        <v>6219685.4761904767</v>
      </c>
      <c r="M31" s="366">
        <f t="shared" si="3"/>
        <v>5.9910392804658352</v>
      </c>
    </row>
    <row r="32" spans="2:13" x14ac:dyDescent="0.3">
      <c r="M32" s="366">
        <f>SUM(M7:M31)</f>
        <v>46.808116483453034</v>
      </c>
    </row>
  </sheetData>
  <phoneticPr fontId="2" type="noConversion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D6:P306"/>
  <sheetViews>
    <sheetView showGridLines="0" workbookViewId="0">
      <selection activeCell="F49" sqref="F49"/>
    </sheetView>
  </sheetViews>
  <sheetFormatPr defaultRowHeight="16.5" x14ac:dyDescent="0.3"/>
  <cols>
    <col min="5" max="5" width="13.75" bestFit="1" customWidth="1"/>
    <col min="6" max="6" width="31.375" bestFit="1" customWidth="1"/>
    <col min="7" max="7" width="34.125" bestFit="1" customWidth="1"/>
    <col min="8" max="8" width="39" bestFit="1" customWidth="1"/>
    <col min="9" max="9" width="13.75" bestFit="1" customWidth="1"/>
    <col min="10" max="10" width="13.75" customWidth="1"/>
    <col min="11" max="11" width="16.5" bestFit="1" customWidth="1"/>
    <col min="12" max="12" width="16.5" customWidth="1"/>
    <col min="13" max="13" width="21.375" bestFit="1" customWidth="1"/>
    <col min="14" max="15" width="21.375" customWidth="1"/>
  </cols>
  <sheetData>
    <row r="6" spans="4:16" x14ac:dyDescent="0.3">
      <c r="D6" s="267" t="s">
        <v>1543</v>
      </c>
      <c r="E6" s="267" t="s">
        <v>1549</v>
      </c>
      <c r="F6" s="267" t="s">
        <v>2076</v>
      </c>
      <c r="G6" s="267" t="s">
        <v>2077</v>
      </c>
      <c r="H6" s="267" t="s">
        <v>2078</v>
      </c>
      <c r="I6" s="267" t="s">
        <v>2079</v>
      </c>
      <c r="J6" s="267" t="s">
        <v>2080</v>
      </c>
      <c r="K6" s="267" t="s">
        <v>2081</v>
      </c>
      <c r="L6" s="267" t="s">
        <v>2080</v>
      </c>
      <c r="M6" s="267" t="s">
        <v>2082</v>
      </c>
      <c r="N6" s="267" t="s">
        <v>2080</v>
      </c>
      <c r="O6" s="267" t="s">
        <v>2083</v>
      </c>
      <c r="P6" s="267" t="s">
        <v>2084</v>
      </c>
    </row>
    <row r="7" spans="4:16" x14ac:dyDescent="0.3">
      <c r="D7" s="5">
        <v>1</v>
      </c>
      <c r="E7" s="5">
        <v>1</v>
      </c>
      <c r="F7" s="5">
        <f>VLOOKUP(E7,'DB-방치 재화'!$B$3:$H$1698,5,0)</f>
        <v>60</v>
      </c>
      <c r="G7" s="5">
        <f>VLOOKUP(E7,'DB-방치 재화'!$B$3:$H$1698,6,0)</f>
        <v>80</v>
      </c>
      <c r="H7" s="185">
        <f>VLOOKUP(E7,'DB-방치 재화'!$B$3:$H$1698,7,0)</f>
        <v>2</v>
      </c>
      <c r="I7" s="5">
        <f>'DB-캐릭터 성장 요구량'!E2</f>
        <v>160</v>
      </c>
      <c r="J7" s="5"/>
      <c r="K7" s="5">
        <f>'DB-캐릭터 성장 요구량'!F2</f>
        <v>440</v>
      </c>
      <c r="L7" s="5"/>
      <c r="M7" s="5">
        <f>'DB-캐릭터 성장 요구량'!G2</f>
        <v>0</v>
      </c>
      <c r="N7" s="5"/>
      <c r="O7" s="5"/>
      <c r="P7" s="5" t="s">
        <v>2061</v>
      </c>
    </row>
    <row r="8" spans="4:16" x14ac:dyDescent="0.3">
      <c r="D8" s="5">
        <v>2</v>
      </c>
      <c r="E8" s="5">
        <v>1</v>
      </c>
      <c r="F8" s="5">
        <f>VLOOKUP(E8,'DB-방치 재화'!$B$3:$H$1698,5,0)</f>
        <v>60</v>
      </c>
      <c r="G8" s="5">
        <f>VLOOKUP(E8,'DB-방치 재화'!$B$3:$H$1698,6,0)</f>
        <v>80</v>
      </c>
      <c r="H8" s="185">
        <f>VLOOKUP(E8,'DB-방치 재화'!$B$3:$H$1698,7,0)</f>
        <v>2</v>
      </c>
      <c r="I8" s="5">
        <f>'DB-캐릭터 성장 요구량'!E3</f>
        <v>160</v>
      </c>
      <c r="J8" s="5"/>
      <c r="K8" s="5">
        <f>'DB-캐릭터 성장 요구량'!F3</f>
        <v>450</v>
      </c>
      <c r="L8" s="5"/>
      <c r="M8" s="5">
        <f>'DB-캐릭터 성장 요구량'!G3</f>
        <v>0</v>
      </c>
      <c r="N8" s="5"/>
      <c r="O8" s="5"/>
      <c r="P8" s="5" t="s">
        <v>2061</v>
      </c>
    </row>
    <row r="9" spans="4:16" x14ac:dyDescent="0.3">
      <c r="D9" s="5">
        <v>3</v>
      </c>
      <c r="E9" s="5">
        <v>1</v>
      </c>
      <c r="F9" s="5">
        <f>VLOOKUP(E9,'DB-방치 재화'!$B$3:$H$1698,5,0)</f>
        <v>60</v>
      </c>
      <c r="G9" s="5">
        <f>VLOOKUP(E9,'DB-방치 재화'!$B$3:$H$1698,6,0)</f>
        <v>80</v>
      </c>
      <c r="H9" s="185">
        <f>VLOOKUP(E9,'DB-방치 재화'!$B$3:$H$1698,7,0)</f>
        <v>2</v>
      </c>
      <c r="I9" s="5">
        <f>'DB-캐릭터 성장 요구량'!E4</f>
        <v>170</v>
      </c>
      <c r="J9" s="5"/>
      <c r="K9" s="5">
        <f>'DB-캐릭터 성장 요구량'!F4</f>
        <v>470</v>
      </c>
      <c r="L9" s="5"/>
      <c r="M9" s="5">
        <f>'DB-캐릭터 성장 요구량'!G4</f>
        <v>0</v>
      </c>
      <c r="N9" s="5"/>
      <c r="O9" s="5"/>
      <c r="P9" s="5" t="s">
        <v>2061</v>
      </c>
    </row>
    <row r="10" spans="4:16" x14ac:dyDescent="0.3">
      <c r="D10" s="5">
        <v>4</v>
      </c>
      <c r="E10" s="5">
        <v>2</v>
      </c>
      <c r="F10" s="5">
        <f>VLOOKUP(E10,'DB-방치 재화'!$B$3:$H$1698,5,0)</f>
        <v>60</v>
      </c>
      <c r="G10" s="5">
        <f>VLOOKUP(E10,'DB-방치 재화'!$B$3:$H$1698,6,0)</f>
        <v>80</v>
      </c>
      <c r="H10" s="185">
        <f>VLOOKUP(E10,'DB-방치 재화'!$B$3:$H$1698,7,0)</f>
        <v>2.0013888888888891</v>
      </c>
      <c r="I10" s="5">
        <f>'DB-캐릭터 성장 요구량'!E5</f>
        <v>180</v>
      </c>
      <c r="J10" s="5"/>
      <c r="K10" s="5">
        <f>'DB-캐릭터 성장 요구량'!F5</f>
        <v>490</v>
      </c>
      <c r="L10" s="5"/>
      <c r="M10" s="5">
        <f>'DB-캐릭터 성장 요구량'!G5</f>
        <v>0</v>
      </c>
      <c r="N10" s="5"/>
      <c r="O10" s="5"/>
      <c r="P10" s="5" t="s">
        <v>2061</v>
      </c>
    </row>
    <row r="11" spans="4:16" x14ac:dyDescent="0.3">
      <c r="D11" s="5">
        <v>5</v>
      </c>
      <c r="E11" s="5">
        <v>2</v>
      </c>
      <c r="F11" s="5">
        <f>VLOOKUP(E11,'DB-방치 재화'!$B$3:$H$1698,5,0)</f>
        <v>60</v>
      </c>
      <c r="G11" s="5">
        <f>VLOOKUP(E11,'DB-방치 재화'!$B$3:$H$1698,6,0)</f>
        <v>80</v>
      </c>
      <c r="H11" s="185">
        <f>VLOOKUP(E11,'DB-방치 재화'!$B$3:$H$1698,7,0)</f>
        <v>2.0013888888888891</v>
      </c>
      <c r="I11" s="5">
        <f>'DB-캐릭터 성장 요구량'!E6</f>
        <v>190</v>
      </c>
      <c r="J11" s="5"/>
      <c r="K11" s="5">
        <f>'DB-캐릭터 성장 요구량'!F6</f>
        <v>530</v>
      </c>
      <c r="L11" s="5"/>
      <c r="M11" s="5">
        <f>'DB-캐릭터 성장 요구량'!G6</f>
        <v>0</v>
      </c>
      <c r="N11" s="5"/>
      <c r="O11" s="5"/>
      <c r="P11" s="5">
        <v>5</v>
      </c>
    </row>
    <row r="12" spans="4:16" x14ac:dyDescent="0.3">
      <c r="D12" s="5">
        <v>6</v>
      </c>
      <c r="E12" s="5">
        <v>3</v>
      </c>
      <c r="F12" s="5">
        <f>VLOOKUP(E12,'DB-방치 재화'!$B$3:$H$1698,5,0)</f>
        <v>61</v>
      </c>
      <c r="G12" s="5">
        <f>VLOOKUP(E12,'DB-방치 재화'!$B$3:$H$1698,6,0)</f>
        <v>81</v>
      </c>
      <c r="H12" s="185">
        <f>VLOOKUP(E12,'DB-방치 재화'!$B$3:$H$1698,7,0)</f>
        <v>2.0034722222222223</v>
      </c>
      <c r="I12" s="5">
        <f>'DB-캐릭터 성장 요구량'!E7</f>
        <v>200</v>
      </c>
      <c r="J12" s="5"/>
      <c r="K12" s="5">
        <f>'DB-캐릭터 성장 요구량'!F7</f>
        <v>570</v>
      </c>
      <c r="L12" s="5"/>
      <c r="M12" s="5">
        <f>'DB-캐릭터 성장 요구량'!G7</f>
        <v>0</v>
      </c>
      <c r="N12" s="5"/>
      <c r="O12" s="5"/>
      <c r="P12" s="5" t="s">
        <v>2061</v>
      </c>
    </row>
    <row r="13" spans="4:16" x14ac:dyDescent="0.3">
      <c r="D13" s="5">
        <v>7</v>
      </c>
      <c r="E13" s="5">
        <v>4</v>
      </c>
      <c r="F13" s="5">
        <f>VLOOKUP(E13,'DB-방치 재화'!$B$3:$H$1698,5,0)</f>
        <v>61</v>
      </c>
      <c r="G13" s="5">
        <f>VLOOKUP(E13,'DB-방치 재화'!$B$3:$H$1698,6,0)</f>
        <v>82</v>
      </c>
      <c r="H13" s="185">
        <f>VLOOKUP(E13,'DB-방치 재화'!$B$3:$H$1698,7,0)</f>
        <v>2.0055555555555555</v>
      </c>
      <c r="I13" s="5">
        <f>'DB-캐릭터 성장 요구량'!E8</f>
        <v>220</v>
      </c>
      <c r="J13" s="5"/>
      <c r="K13" s="5">
        <f>'DB-캐릭터 성장 요구량'!F8</f>
        <v>630</v>
      </c>
      <c r="L13" s="5"/>
      <c r="M13" s="5">
        <f>'DB-캐릭터 성장 요구량'!G8</f>
        <v>0</v>
      </c>
      <c r="N13" s="5"/>
      <c r="O13" s="5"/>
      <c r="P13" s="5" t="s">
        <v>2061</v>
      </c>
    </row>
    <row r="14" spans="4:16" x14ac:dyDescent="0.3">
      <c r="D14" s="5">
        <v>8</v>
      </c>
      <c r="E14" s="5">
        <v>5</v>
      </c>
      <c r="F14" s="5">
        <f>VLOOKUP(E14,'DB-방치 재화'!$B$3:$H$1698,5,0)</f>
        <v>62</v>
      </c>
      <c r="G14" s="5">
        <f>VLOOKUP(E14,'DB-방치 재화'!$B$3:$H$1698,6,0)</f>
        <v>83</v>
      </c>
      <c r="H14" s="185">
        <f>VLOOKUP(E14,'DB-방치 재화'!$B$3:$H$1698,7,0)</f>
        <v>2.0076388888888888</v>
      </c>
      <c r="I14" s="5">
        <f>'DB-캐릭터 성장 요구량'!E9</f>
        <v>250</v>
      </c>
      <c r="J14" s="5"/>
      <c r="K14" s="5">
        <f>'DB-캐릭터 성장 요구량'!F9</f>
        <v>700</v>
      </c>
      <c r="L14" s="5"/>
      <c r="M14" s="5">
        <f>'DB-캐릭터 성장 요구량'!G9</f>
        <v>0</v>
      </c>
      <c r="N14" s="5"/>
      <c r="O14" s="5"/>
      <c r="P14" s="5" t="s">
        <v>2061</v>
      </c>
    </row>
    <row r="15" spans="4:16" x14ac:dyDescent="0.3">
      <c r="D15" s="5">
        <v>9</v>
      </c>
      <c r="E15" s="5">
        <v>6</v>
      </c>
      <c r="F15" s="5">
        <f>VLOOKUP(E15,'DB-방치 재화'!$B$3:$H$1698,5,0)</f>
        <v>63</v>
      </c>
      <c r="G15" s="5">
        <f>VLOOKUP(E15,'DB-방치 재화'!$B$3:$H$1698,6,0)</f>
        <v>84</v>
      </c>
      <c r="H15" s="185">
        <f>VLOOKUP(E15,'DB-방치 재화'!$B$3:$H$1698,7,0)</f>
        <v>2.0097222222222224</v>
      </c>
      <c r="I15" s="5">
        <f>'DB-캐릭터 성장 요구량'!E10</f>
        <v>280</v>
      </c>
      <c r="J15" s="5"/>
      <c r="K15" s="5">
        <f>'DB-캐릭터 성장 요구량'!F10</f>
        <v>790</v>
      </c>
      <c r="L15" s="5"/>
      <c r="M15" s="5">
        <f>'DB-캐릭터 성장 요구량'!G10</f>
        <v>0</v>
      </c>
      <c r="N15" s="5"/>
      <c r="O15" s="5"/>
      <c r="P15" s="5" t="s">
        <v>2061</v>
      </c>
    </row>
    <row r="16" spans="4:16" x14ac:dyDescent="0.3">
      <c r="D16" s="5">
        <v>10</v>
      </c>
      <c r="E16" s="5">
        <v>7</v>
      </c>
      <c r="F16" s="5">
        <f>VLOOKUP(E16,'DB-방치 재화'!$B$3:$H$1698,5,0)</f>
        <v>63</v>
      </c>
      <c r="G16" s="5">
        <f>VLOOKUP(E16,'DB-방치 재화'!$B$3:$H$1698,6,0)</f>
        <v>84</v>
      </c>
      <c r="H16" s="185">
        <f>VLOOKUP(E16,'DB-방치 재화'!$B$3:$H$1698,7,0)</f>
        <v>2.0118055555555556</v>
      </c>
      <c r="I16" s="5">
        <f>'DB-캐릭터 성장 요구량'!E11</f>
        <v>310</v>
      </c>
      <c r="J16" s="5"/>
      <c r="K16" s="5">
        <f>'DB-캐릭터 성장 요구량'!F11</f>
        <v>880</v>
      </c>
      <c r="L16" s="5"/>
      <c r="M16" s="5">
        <f>'DB-캐릭터 성장 요구량'!G11</f>
        <v>50</v>
      </c>
      <c r="N16" s="5"/>
      <c r="O16" s="5"/>
      <c r="P16" s="5" t="s">
        <v>2061</v>
      </c>
    </row>
    <row r="17" spans="4:16" x14ac:dyDescent="0.3">
      <c r="D17" s="5">
        <v>11</v>
      </c>
      <c r="E17" s="5">
        <v>8</v>
      </c>
      <c r="F17" s="5">
        <f>VLOOKUP(E17,'DB-방치 재화'!$B$3:$H$1698,5,0)</f>
        <v>64</v>
      </c>
      <c r="G17" s="5">
        <f>VLOOKUP(E17,'DB-방치 재화'!$B$3:$H$1698,6,0)</f>
        <v>85</v>
      </c>
      <c r="H17" s="185">
        <f>VLOOKUP(E17,'DB-방치 재화'!$B$3:$H$1698,7,0)</f>
        <v>2.0138888888888888</v>
      </c>
      <c r="I17" s="5">
        <f>'DB-캐릭터 성장 요구량'!E12</f>
        <v>340</v>
      </c>
      <c r="J17" s="5"/>
      <c r="K17" s="5">
        <f>'DB-캐릭터 성장 요구량'!F12</f>
        <v>980</v>
      </c>
      <c r="L17" s="5"/>
      <c r="M17" s="5">
        <f>'DB-캐릭터 성장 요구량'!G12</f>
        <v>0</v>
      </c>
      <c r="N17" s="5"/>
      <c r="O17" s="5"/>
      <c r="P17" s="5" t="s">
        <v>2061</v>
      </c>
    </row>
    <row r="18" spans="4:16" x14ac:dyDescent="0.3">
      <c r="D18" s="5">
        <v>12</v>
      </c>
      <c r="E18" s="5">
        <v>9</v>
      </c>
      <c r="F18" s="5">
        <f>VLOOKUP(E18,'DB-방치 재화'!$B$3:$H$1698,5,0)</f>
        <v>64</v>
      </c>
      <c r="G18" s="5">
        <f>VLOOKUP(E18,'DB-방치 재화'!$B$3:$H$1698,6,0)</f>
        <v>86</v>
      </c>
      <c r="H18" s="185">
        <f>VLOOKUP(E18,'DB-방치 재화'!$B$3:$H$1698,7,0)</f>
        <v>2.0159722222222221</v>
      </c>
      <c r="I18" s="5">
        <f>'DB-캐릭터 성장 요구량'!E13</f>
        <v>540</v>
      </c>
      <c r="J18" s="5"/>
      <c r="K18" s="5">
        <f>'DB-캐릭터 성장 요구량'!F13</f>
        <v>1110</v>
      </c>
      <c r="L18" s="5"/>
      <c r="M18" s="5">
        <f>'DB-캐릭터 성장 요구량'!G13</f>
        <v>0</v>
      </c>
      <c r="N18" s="5"/>
      <c r="O18" s="5"/>
      <c r="P18" s="5" t="s">
        <v>2061</v>
      </c>
    </row>
    <row r="19" spans="4:16" x14ac:dyDescent="0.3">
      <c r="D19" s="5">
        <v>13</v>
      </c>
      <c r="E19" s="5">
        <v>10</v>
      </c>
      <c r="F19" s="5">
        <f>VLOOKUP(E19,'DB-방치 재화'!$B$3:$H$1698,5,0)</f>
        <v>66</v>
      </c>
      <c r="G19" s="5">
        <f>VLOOKUP(E19,'DB-방치 재화'!$B$3:$H$1698,6,0)</f>
        <v>88</v>
      </c>
      <c r="H19" s="185">
        <f>VLOOKUP(E19,'DB-방치 재화'!$B$3:$H$1698,7,0)</f>
        <v>2.0173611111111112</v>
      </c>
      <c r="I19" s="5">
        <f>'DB-캐릭터 성장 요구량'!E14</f>
        <v>590</v>
      </c>
      <c r="J19" s="5"/>
      <c r="K19" s="5">
        <f>'DB-캐릭터 성장 요구량'!F14</f>
        <v>1260</v>
      </c>
      <c r="L19" s="5"/>
      <c r="M19" s="5">
        <f>'DB-캐릭터 성장 요구량'!G14</f>
        <v>0</v>
      </c>
      <c r="N19" s="5"/>
      <c r="O19" s="5"/>
      <c r="P19" s="5" t="s">
        <v>2061</v>
      </c>
    </row>
    <row r="20" spans="4:16" x14ac:dyDescent="0.3">
      <c r="D20" s="5">
        <v>14</v>
      </c>
      <c r="E20" s="5">
        <v>12</v>
      </c>
      <c r="F20" s="5">
        <f>VLOOKUP(E20,'DB-방치 재화'!$B$3:$H$1698,5,0)</f>
        <v>67</v>
      </c>
      <c r="G20" s="5">
        <f>VLOOKUP(E20,'DB-방치 재화'!$B$3:$H$1698,6,0)</f>
        <v>90</v>
      </c>
      <c r="H20" s="185">
        <f>VLOOKUP(E20,'DB-방치 재화'!$B$3:$H$1698,7,0)</f>
        <v>2.0215277777777776</v>
      </c>
      <c r="I20" s="5">
        <f>'DB-캐릭터 성장 요구량'!E15</f>
        <v>650</v>
      </c>
      <c r="J20" s="5"/>
      <c r="K20" s="5">
        <f>'DB-캐릭터 성장 요구량'!F15</f>
        <v>1430</v>
      </c>
      <c r="L20" s="5"/>
      <c r="M20" s="5">
        <f>'DB-캐릭터 성장 요구량'!G15</f>
        <v>0</v>
      </c>
      <c r="N20" s="5"/>
      <c r="O20" s="5"/>
      <c r="P20" s="5" t="s">
        <v>2061</v>
      </c>
    </row>
    <row r="21" spans="4:16" x14ac:dyDescent="0.3">
      <c r="D21" s="5">
        <v>15</v>
      </c>
      <c r="E21" s="5">
        <v>13</v>
      </c>
      <c r="F21" s="5">
        <f>VLOOKUP(E21,'DB-방치 재화'!$B$3:$H$1698,5,0)</f>
        <v>68</v>
      </c>
      <c r="G21" s="5">
        <f>VLOOKUP(E21,'DB-방치 재화'!$B$3:$H$1698,6,0)</f>
        <v>90</v>
      </c>
      <c r="H21" s="185">
        <f>VLOOKUP(E21,'DB-방치 재화'!$B$3:$H$1698,7,0)</f>
        <v>2.0236111111111112</v>
      </c>
      <c r="I21" s="5">
        <f>'DB-캐릭터 성장 요구량'!E16</f>
        <v>730</v>
      </c>
      <c r="J21" s="5"/>
      <c r="K21" s="5">
        <f>'DB-캐릭터 성장 요구량'!F16</f>
        <v>1650</v>
      </c>
      <c r="L21" s="5"/>
      <c r="M21" s="5">
        <f>'DB-캐릭터 성장 요구량'!G16</f>
        <v>0</v>
      </c>
      <c r="N21" s="5"/>
      <c r="O21" s="5"/>
      <c r="P21" s="5" t="s">
        <v>2061</v>
      </c>
    </row>
    <row r="22" spans="4:16" x14ac:dyDescent="0.3">
      <c r="D22" s="5">
        <v>16</v>
      </c>
      <c r="E22" s="5">
        <v>15</v>
      </c>
      <c r="F22" s="5">
        <f>VLOOKUP(E22,'DB-방치 재화'!$B$3:$H$1698,5,0)</f>
        <v>69</v>
      </c>
      <c r="G22" s="5">
        <f>VLOOKUP(E22,'DB-방치 재화'!$B$3:$H$1698,6,0)</f>
        <v>92</v>
      </c>
      <c r="H22" s="185">
        <f>VLOOKUP(E22,'DB-방치 재화'!$B$3:$H$1698,7,0)</f>
        <v>2.0277777777777777</v>
      </c>
      <c r="I22" s="5">
        <f>'DB-캐릭터 성장 요구량'!E17</f>
        <v>810</v>
      </c>
      <c r="J22" s="5"/>
      <c r="K22" s="5">
        <f>'DB-캐릭터 성장 요구량'!F17</f>
        <v>1910</v>
      </c>
      <c r="L22" s="5"/>
      <c r="M22" s="5">
        <f>'DB-캐릭터 성장 요구량'!G17</f>
        <v>0</v>
      </c>
      <c r="N22" s="5"/>
      <c r="O22" s="5"/>
      <c r="P22" s="5" t="s">
        <v>2061</v>
      </c>
    </row>
    <row r="23" spans="4:16" x14ac:dyDescent="0.3">
      <c r="D23" s="5">
        <v>17</v>
      </c>
      <c r="E23" s="5">
        <v>16</v>
      </c>
      <c r="F23" s="5">
        <f>VLOOKUP(E23,'DB-방치 재화'!$B$3:$H$1698,5,0)</f>
        <v>69</v>
      </c>
      <c r="G23" s="5">
        <f>VLOOKUP(E23,'DB-방치 재화'!$B$3:$H$1698,6,0)</f>
        <v>93</v>
      </c>
      <c r="H23" s="185">
        <f>VLOOKUP(E23,'DB-방치 재화'!$B$3:$H$1698,7,0)</f>
        <v>2.0298611111111109</v>
      </c>
      <c r="I23" s="5">
        <f>'DB-캐릭터 성장 요구량'!E18</f>
        <v>930</v>
      </c>
      <c r="J23" s="5"/>
      <c r="K23" s="5">
        <f>'DB-캐릭터 성장 요구량'!F18</f>
        <v>2220</v>
      </c>
      <c r="L23" s="5"/>
      <c r="M23" s="5">
        <f>'DB-캐릭터 성장 요구량'!G18</f>
        <v>0</v>
      </c>
      <c r="N23" s="5"/>
      <c r="O23" s="5"/>
      <c r="P23" s="5" t="s">
        <v>2061</v>
      </c>
    </row>
    <row r="24" spans="4:16" x14ac:dyDescent="0.3">
      <c r="D24" s="5">
        <v>18</v>
      </c>
      <c r="E24" s="5">
        <v>18</v>
      </c>
      <c r="F24" s="5">
        <f>VLOOKUP(E24,'DB-방치 재화'!$B$3:$H$1698,5,0)</f>
        <v>71</v>
      </c>
      <c r="G24" s="5">
        <f>VLOOKUP(E24,'DB-방치 재화'!$B$3:$H$1698,6,0)</f>
        <v>94</v>
      </c>
      <c r="H24" s="185">
        <f>VLOOKUP(E24,'DB-방치 재화'!$B$3:$H$1698,7,0)</f>
        <v>2.0333333333333332</v>
      </c>
      <c r="I24" s="5">
        <f>'DB-캐릭터 성장 요구량'!E19</f>
        <v>1050</v>
      </c>
      <c r="J24" s="5"/>
      <c r="K24" s="5">
        <f>'DB-캐릭터 성장 요구량'!F19</f>
        <v>2590</v>
      </c>
      <c r="L24" s="5"/>
      <c r="M24" s="5">
        <f>'DB-캐릭터 성장 요구량'!G19</f>
        <v>0</v>
      </c>
      <c r="N24" s="5"/>
      <c r="O24" s="5"/>
      <c r="P24" s="5" t="s">
        <v>2061</v>
      </c>
    </row>
    <row r="25" spans="4:16" x14ac:dyDescent="0.3">
      <c r="D25" s="5">
        <v>19</v>
      </c>
      <c r="E25" s="5">
        <v>19</v>
      </c>
      <c r="F25" s="5">
        <f>VLOOKUP(E25,'DB-방치 재화'!$B$3:$H$1698,5,0)</f>
        <v>71</v>
      </c>
      <c r="G25" s="5">
        <f>VLOOKUP(E25,'DB-방치 재화'!$B$3:$H$1698,6,0)</f>
        <v>95</v>
      </c>
      <c r="H25" s="185">
        <f>VLOOKUP(E25,'DB-방치 재화'!$B$3:$H$1698,7,0)</f>
        <v>2.0354166666666669</v>
      </c>
      <c r="I25" s="5">
        <f>'DB-캐릭터 성장 요구량'!E20</f>
        <v>1430</v>
      </c>
      <c r="J25" s="5"/>
      <c r="K25" s="5">
        <f>'DB-캐릭터 성장 요구량'!F20</f>
        <v>4230</v>
      </c>
      <c r="L25" s="5"/>
      <c r="M25" s="5">
        <f>'DB-캐릭터 성장 요구량'!G20</f>
        <v>0</v>
      </c>
      <c r="N25" s="5"/>
      <c r="O25" s="5"/>
      <c r="P25" s="5" t="s">
        <v>2061</v>
      </c>
    </row>
    <row r="26" spans="4:16" x14ac:dyDescent="0.3">
      <c r="D26" s="5">
        <v>20</v>
      </c>
      <c r="E26" s="5">
        <v>21</v>
      </c>
      <c r="F26" s="5">
        <f>VLOOKUP(E26,'DB-방치 재화'!$B$3:$H$1698,5,0)</f>
        <v>73</v>
      </c>
      <c r="G26" s="5">
        <f>VLOOKUP(E26,'DB-방치 재화'!$B$3:$H$1698,6,0)</f>
        <v>98</v>
      </c>
      <c r="H26" s="185">
        <f>VLOOKUP(E26,'DB-방치 재화'!$B$3:$H$1698,7,0)</f>
        <v>2.0395833333333333</v>
      </c>
      <c r="I26" s="5">
        <f>'DB-캐릭터 성장 요구량'!E21</f>
        <v>1550</v>
      </c>
      <c r="J26" s="5"/>
      <c r="K26" s="5">
        <f>'DB-캐릭터 성장 요구량'!F21</f>
        <v>4670</v>
      </c>
      <c r="L26" s="5"/>
      <c r="M26" s="5">
        <f>'DB-캐릭터 성장 요구량'!G21</f>
        <v>400</v>
      </c>
      <c r="N26" s="5"/>
      <c r="O26" s="5"/>
      <c r="P26" s="5" t="s">
        <v>2061</v>
      </c>
    </row>
    <row r="27" spans="4:16" x14ac:dyDescent="0.3">
      <c r="D27" s="5">
        <v>21</v>
      </c>
      <c r="E27" s="5">
        <v>23</v>
      </c>
      <c r="F27" s="5">
        <f>VLOOKUP(E27,'DB-방치 재화'!$B$3:$H$1698,5,0)</f>
        <v>75</v>
      </c>
      <c r="G27" s="5">
        <f>VLOOKUP(E27,'DB-방치 재화'!$B$3:$H$1698,6,0)</f>
        <v>100</v>
      </c>
      <c r="H27" s="185">
        <f>VLOOKUP(E27,'DB-방치 재화'!$B$3:$H$1698,7,0)</f>
        <v>2.0437500000000002</v>
      </c>
      <c r="I27" s="5">
        <f>'DB-캐릭터 성장 요구량'!E22</f>
        <v>1620</v>
      </c>
      <c r="J27" s="5"/>
      <c r="K27" s="5">
        <f>'DB-캐릭터 성장 요구량'!F22</f>
        <v>4900</v>
      </c>
      <c r="L27" s="5"/>
      <c r="M27" s="5">
        <f>'DB-캐릭터 성장 요구량'!G22</f>
        <v>0</v>
      </c>
      <c r="N27" s="5"/>
      <c r="O27" s="5"/>
      <c r="P27" s="5">
        <v>8</v>
      </c>
    </row>
    <row r="28" spans="4:16" x14ac:dyDescent="0.3">
      <c r="D28" s="5">
        <v>22</v>
      </c>
      <c r="E28" s="5">
        <v>25</v>
      </c>
      <c r="F28" s="5">
        <f>VLOOKUP(E28,'DB-방치 재화'!$B$3:$H$1698,5,0)</f>
        <v>76</v>
      </c>
      <c r="G28" s="5">
        <f>VLOOKUP(E28,'DB-방치 재화'!$B$3:$H$1698,6,0)</f>
        <v>101</v>
      </c>
      <c r="H28" s="185">
        <f>VLOOKUP(E28,'DB-방치 재화'!$B$3:$H$1698,7,0)</f>
        <v>2.0479166666666666</v>
      </c>
      <c r="I28" s="5">
        <f>'DB-캐릭터 성장 요구량'!E23</f>
        <v>1690</v>
      </c>
      <c r="J28" s="5"/>
      <c r="K28" s="5">
        <f>'DB-캐릭터 성장 요구량'!F23</f>
        <v>5150</v>
      </c>
      <c r="L28" s="5"/>
      <c r="M28" s="5">
        <f>'DB-캐릭터 성장 요구량'!G23</f>
        <v>0</v>
      </c>
      <c r="N28" s="5"/>
      <c r="O28" s="5"/>
      <c r="P28" s="5" t="s">
        <v>2061</v>
      </c>
    </row>
    <row r="29" spans="4:16" x14ac:dyDescent="0.3">
      <c r="D29" s="5">
        <v>23</v>
      </c>
      <c r="E29" s="5">
        <v>27</v>
      </c>
      <c r="F29" s="5">
        <f>VLOOKUP(E29,'DB-방치 재화'!$B$3:$H$1698,5,0)</f>
        <v>77</v>
      </c>
      <c r="G29" s="5">
        <f>VLOOKUP(E29,'DB-방치 재화'!$B$3:$H$1698,6,0)</f>
        <v>103</v>
      </c>
      <c r="H29" s="185">
        <f>VLOOKUP(E29,'DB-방치 재화'!$B$3:$H$1698,7,0)</f>
        <v>2.0513888888888889</v>
      </c>
      <c r="I29" s="5">
        <f>'DB-캐릭터 성장 요구량'!E24</f>
        <v>1760</v>
      </c>
      <c r="J29" s="5"/>
      <c r="K29" s="5">
        <f>'DB-캐릭터 성장 요구량'!F24</f>
        <v>5370</v>
      </c>
      <c r="L29" s="5"/>
      <c r="M29" s="5">
        <f>'DB-캐릭터 성장 요구량'!G24</f>
        <v>0</v>
      </c>
      <c r="N29" s="5"/>
      <c r="O29" s="5"/>
      <c r="P29" s="5" t="s">
        <v>2061</v>
      </c>
    </row>
    <row r="30" spans="4:16" x14ac:dyDescent="0.3">
      <c r="D30" s="5">
        <v>24</v>
      </c>
      <c r="E30" s="5">
        <v>28</v>
      </c>
      <c r="F30" s="5">
        <f>VLOOKUP(E30,'DB-방치 재화'!$B$3:$H$1698,5,0)</f>
        <v>78</v>
      </c>
      <c r="G30" s="5">
        <f>VLOOKUP(E30,'DB-방치 재화'!$B$3:$H$1698,6,0)</f>
        <v>104</v>
      </c>
      <c r="H30" s="185">
        <f>VLOOKUP(E30,'DB-방치 재화'!$B$3:$H$1698,7,0)</f>
        <v>2.0534722222222221</v>
      </c>
      <c r="I30" s="5">
        <f>'DB-캐릭터 성장 요구량'!E25</f>
        <v>1850</v>
      </c>
      <c r="J30" s="5"/>
      <c r="K30" s="5">
        <f>'DB-캐릭터 성장 요구량'!F25</f>
        <v>5620</v>
      </c>
      <c r="L30" s="5"/>
      <c r="M30" s="5">
        <f>'DB-캐릭터 성장 요구량'!G25</f>
        <v>0</v>
      </c>
      <c r="N30" s="5"/>
      <c r="O30" s="5"/>
      <c r="P30" s="5" t="s">
        <v>2061</v>
      </c>
    </row>
    <row r="31" spans="4:16" x14ac:dyDescent="0.3">
      <c r="D31" s="5">
        <v>25</v>
      </c>
      <c r="E31" s="5">
        <v>30</v>
      </c>
      <c r="F31" s="5">
        <f>VLOOKUP(E31,'DB-방치 재화'!$B$3:$H$1698,5,0)</f>
        <v>80</v>
      </c>
      <c r="G31" s="5">
        <f>VLOOKUP(E31,'DB-방치 재화'!$B$3:$H$1698,6,0)</f>
        <v>106</v>
      </c>
      <c r="H31" s="185">
        <f>VLOOKUP(E31,'DB-방치 재화'!$B$3:$H$1698,7,0)</f>
        <v>2.057638888888889</v>
      </c>
      <c r="I31" s="5">
        <f>'DB-캐릭터 성장 요구량'!E26</f>
        <v>2110</v>
      </c>
      <c r="J31" s="5"/>
      <c r="K31" s="5">
        <f>'DB-캐릭터 성장 요구량'!F26</f>
        <v>6060</v>
      </c>
      <c r="L31" s="5"/>
      <c r="M31" s="5">
        <f>'DB-캐릭터 성장 요구량'!G26</f>
        <v>0</v>
      </c>
      <c r="N31" s="5"/>
      <c r="O31" s="5"/>
      <c r="P31" s="5" t="s">
        <v>2061</v>
      </c>
    </row>
    <row r="32" spans="4:16" x14ac:dyDescent="0.3">
      <c r="D32" s="5">
        <v>26</v>
      </c>
      <c r="E32" s="5">
        <v>32</v>
      </c>
      <c r="F32" s="5">
        <f>VLOOKUP(E32,'DB-방치 재화'!$B$3:$H$1698,5,0)</f>
        <v>81</v>
      </c>
      <c r="G32" s="5">
        <f>VLOOKUP(E32,'DB-방치 재화'!$B$3:$H$1698,6,0)</f>
        <v>108</v>
      </c>
      <c r="H32" s="185">
        <f>VLOOKUP(E32,'DB-방치 재화'!$B$3:$H$1698,7,0)</f>
        <v>2.0618055555555554</v>
      </c>
      <c r="I32" s="5">
        <f>'DB-캐릭터 성장 요구량'!E27</f>
        <v>2200</v>
      </c>
      <c r="J32" s="5"/>
      <c r="K32" s="5">
        <f>'DB-캐릭터 성장 요구량'!F27</f>
        <v>6330</v>
      </c>
      <c r="L32" s="5"/>
      <c r="M32" s="5">
        <f>'DB-캐릭터 성장 요구량'!G27</f>
        <v>0</v>
      </c>
      <c r="N32" s="5"/>
      <c r="O32" s="5"/>
      <c r="P32" s="5" t="s">
        <v>2061</v>
      </c>
    </row>
    <row r="33" spans="4:16" x14ac:dyDescent="0.3">
      <c r="D33" s="5">
        <v>27</v>
      </c>
      <c r="E33" s="5">
        <v>35</v>
      </c>
      <c r="F33" s="5">
        <f>VLOOKUP(E33,'DB-방치 재화'!$B$3:$H$1698,5,0)</f>
        <v>83</v>
      </c>
      <c r="G33" s="5">
        <f>VLOOKUP(E33,'DB-방치 재화'!$B$3:$H$1698,6,0)</f>
        <v>110</v>
      </c>
      <c r="H33" s="185">
        <f>VLOOKUP(E33,'DB-방치 재화'!$B$3:$H$1698,7,0)</f>
        <v>2.067361111111111</v>
      </c>
      <c r="I33" s="5">
        <f>'DB-캐릭터 성장 요구량'!E28</f>
        <v>2140</v>
      </c>
      <c r="J33" s="5"/>
      <c r="K33" s="5">
        <f>'DB-캐릭터 성장 요구량'!F28</f>
        <v>6610</v>
      </c>
      <c r="L33" s="5"/>
      <c r="M33" s="5">
        <f>'DB-캐릭터 성장 요구량'!G28</f>
        <v>0</v>
      </c>
      <c r="N33" s="5"/>
      <c r="O33" s="5"/>
      <c r="P33" s="5" t="s">
        <v>2061</v>
      </c>
    </row>
    <row r="34" spans="4:16" x14ac:dyDescent="0.3">
      <c r="D34" s="5">
        <v>28</v>
      </c>
      <c r="E34" s="5">
        <v>37</v>
      </c>
      <c r="F34" s="5">
        <f>VLOOKUP(E34,'DB-방치 재화'!$B$3:$H$1698,5,0)</f>
        <v>84</v>
      </c>
      <c r="G34" s="5">
        <f>VLOOKUP(E34,'DB-방치 재화'!$B$3:$H$1698,6,0)</f>
        <v>112</v>
      </c>
      <c r="H34" s="185">
        <f>VLOOKUP(E34,'DB-방치 재화'!$B$3:$H$1698,7,0)</f>
        <v>2.0715277777777779</v>
      </c>
      <c r="I34" s="5">
        <f>'DB-캐릭터 성장 요구량'!E29</f>
        <v>2220</v>
      </c>
      <c r="J34" s="5"/>
      <c r="K34" s="5">
        <f>'DB-캐릭터 성장 요구량'!F29</f>
        <v>6900</v>
      </c>
      <c r="L34" s="5"/>
      <c r="M34" s="5">
        <f>'DB-캐릭터 성장 요구량'!G29</f>
        <v>0</v>
      </c>
      <c r="N34" s="5"/>
      <c r="O34" s="5"/>
      <c r="P34" s="5" t="s">
        <v>2061</v>
      </c>
    </row>
    <row r="35" spans="4:16" x14ac:dyDescent="0.3">
      <c r="D35" s="5">
        <v>29</v>
      </c>
      <c r="E35" s="5">
        <v>39</v>
      </c>
      <c r="F35" s="5">
        <f>VLOOKUP(E35,'DB-방치 재화'!$B$3:$H$1698,5,0)</f>
        <v>85</v>
      </c>
      <c r="G35" s="5">
        <f>VLOOKUP(E35,'DB-방치 재화'!$B$3:$H$1698,6,0)</f>
        <v>114</v>
      </c>
      <c r="H35" s="185">
        <f>VLOOKUP(E35,'DB-방치 재화'!$B$3:$H$1698,7,0)</f>
        <v>2.0756944444444443</v>
      </c>
      <c r="I35" s="5">
        <f>'DB-캐릭터 성장 요구량'!E30</f>
        <v>2330</v>
      </c>
      <c r="J35" s="5"/>
      <c r="K35" s="5">
        <f>'DB-캐릭터 성장 요구량'!F30</f>
        <v>7210</v>
      </c>
      <c r="L35" s="5"/>
      <c r="M35" s="5">
        <f>'DB-캐릭터 성장 요구량'!G30</f>
        <v>0</v>
      </c>
      <c r="N35" s="5"/>
      <c r="O35" s="5"/>
      <c r="P35" s="5" t="s">
        <v>2061</v>
      </c>
    </row>
    <row r="36" spans="4:16" x14ac:dyDescent="0.3">
      <c r="D36" s="5">
        <v>30</v>
      </c>
      <c r="E36" s="5">
        <v>41</v>
      </c>
      <c r="F36" s="5">
        <f>VLOOKUP(E36,'DB-방치 재화'!$B$3:$H$1698,5,0)</f>
        <v>87</v>
      </c>
      <c r="G36" s="5">
        <f>VLOOKUP(E36,'DB-방치 재화'!$B$3:$H$1698,6,0)</f>
        <v>116</v>
      </c>
      <c r="H36" s="185">
        <f>VLOOKUP(E36,'DB-방치 재화'!$B$3:$H$1698,7,0)</f>
        <v>2.0798611111111112</v>
      </c>
      <c r="I36" s="5">
        <f>'DB-캐릭터 성장 요구량'!E31</f>
        <v>2630</v>
      </c>
      <c r="J36" s="5"/>
      <c r="K36" s="5">
        <f>'DB-캐릭터 성장 요구량'!F31</f>
        <v>7360</v>
      </c>
      <c r="L36" s="5"/>
      <c r="M36" s="5">
        <f>'DB-캐릭터 성장 요구량'!G31</f>
        <v>1300</v>
      </c>
      <c r="N36" s="5"/>
      <c r="O36" s="5"/>
      <c r="P36" s="5" t="s">
        <v>2061</v>
      </c>
    </row>
    <row r="37" spans="4:16" x14ac:dyDescent="0.3">
      <c r="D37" s="5">
        <v>31</v>
      </c>
      <c r="E37" s="5">
        <v>43</v>
      </c>
      <c r="F37" s="5">
        <f>VLOOKUP(E37,'DB-방치 재화'!$B$3:$H$1698,5,0)</f>
        <v>88</v>
      </c>
      <c r="G37" s="5">
        <f>VLOOKUP(E37,'DB-방치 재화'!$B$3:$H$1698,6,0)</f>
        <v>118</v>
      </c>
      <c r="H37" s="185">
        <f>VLOOKUP(E37,'DB-방치 재화'!$B$3:$H$1698,7,0)</f>
        <v>2.0833333333333335</v>
      </c>
      <c r="I37" s="5">
        <f>'DB-캐릭터 성장 요구량'!E32</f>
        <v>2770</v>
      </c>
      <c r="J37" s="5"/>
      <c r="K37" s="5">
        <f>'DB-캐릭터 성장 요구량'!F32</f>
        <v>7730</v>
      </c>
      <c r="L37" s="5"/>
      <c r="M37" s="5">
        <f>'DB-캐릭터 성장 요구량'!G32</f>
        <v>0</v>
      </c>
      <c r="N37" s="5"/>
      <c r="O37" s="5"/>
      <c r="P37" s="5" t="s">
        <v>2061</v>
      </c>
    </row>
    <row r="38" spans="4:16" x14ac:dyDescent="0.3">
      <c r="D38" s="5">
        <v>32</v>
      </c>
      <c r="E38" s="5">
        <v>46</v>
      </c>
      <c r="F38" s="5">
        <f>VLOOKUP(E38,'DB-방치 재화'!$B$3:$H$1698,5,0)</f>
        <v>90</v>
      </c>
      <c r="G38" s="5">
        <f>VLOOKUP(E38,'DB-방치 재화'!$B$3:$H$1698,6,0)</f>
        <v>120</v>
      </c>
      <c r="H38" s="185">
        <f>VLOOKUP(E38,'DB-방치 재화'!$B$3:$H$1698,7,0)</f>
        <v>2.0895833333333331</v>
      </c>
      <c r="I38" s="5">
        <f>'DB-캐릭터 성장 요구량'!E33</f>
        <v>2720</v>
      </c>
      <c r="J38" s="5"/>
      <c r="K38" s="5">
        <f>'DB-캐릭터 성장 요구량'!F33</f>
        <v>8060</v>
      </c>
      <c r="L38" s="5"/>
      <c r="M38" s="5">
        <f>'DB-캐릭터 성장 요구량'!G33</f>
        <v>0</v>
      </c>
      <c r="N38" s="5"/>
      <c r="O38" s="5"/>
      <c r="P38" s="5" t="s">
        <v>2061</v>
      </c>
    </row>
    <row r="39" spans="4:16" x14ac:dyDescent="0.3">
      <c r="D39" s="5">
        <v>33</v>
      </c>
      <c r="E39" s="5">
        <v>48</v>
      </c>
      <c r="F39" s="5">
        <f>VLOOKUP(E39,'DB-방치 재화'!$B$3:$H$1698,5,0)</f>
        <v>91</v>
      </c>
      <c r="G39" s="5">
        <f>VLOOKUP(E39,'DB-방치 재화'!$B$3:$H$1698,6,0)</f>
        <v>122</v>
      </c>
      <c r="H39" s="185">
        <f>VLOOKUP(E39,'DB-방치 재화'!$B$3:$H$1698,7,0)</f>
        <v>2.09375</v>
      </c>
      <c r="I39" s="5">
        <f>'DB-캐릭터 성장 요구량'!E34</f>
        <v>3010</v>
      </c>
      <c r="J39" s="5"/>
      <c r="K39" s="5">
        <f>'DB-캐릭터 성장 요구량'!F34</f>
        <v>8470</v>
      </c>
      <c r="L39" s="5"/>
      <c r="M39" s="5">
        <f>'DB-캐릭터 성장 요구량'!G34</f>
        <v>0</v>
      </c>
      <c r="N39" s="5"/>
      <c r="O39" s="5"/>
      <c r="P39" s="5" t="s">
        <v>2061</v>
      </c>
    </row>
    <row r="40" spans="4:16" x14ac:dyDescent="0.3">
      <c r="D40" s="5">
        <v>34</v>
      </c>
      <c r="E40" s="5">
        <v>50</v>
      </c>
      <c r="F40" s="5">
        <f>VLOOKUP(E40,'DB-방치 재화'!$B$3:$H$1698,5,0)</f>
        <v>93</v>
      </c>
      <c r="G40" s="5">
        <f>VLOOKUP(E40,'DB-방치 재화'!$B$3:$H$1698,6,0)</f>
        <v>125</v>
      </c>
      <c r="H40" s="185">
        <f>VLOOKUP(E40,'DB-방치 재화'!$B$3:$H$1698,7,0)</f>
        <v>2.0979166666666669</v>
      </c>
      <c r="I40" s="5">
        <f>'DB-캐릭터 성장 요구량'!E35</f>
        <v>3150</v>
      </c>
      <c r="J40" s="5"/>
      <c r="K40" s="5">
        <f>'DB-캐릭터 성장 요구량'!F35</f>
        <v>8840</v>
      </c>
      <c r="L40" s="5"/>
      <c r="M40" s="5">
        <f>'DB-캐릭터 성장 요구량'!G35</f>
        <v>0</v>
      </c>
      <c r="N40" s="5"/>
      <c r="O40" s="5"/>
      <c r="P40" s="5" t="s">
        <v>2061</v>
      </c>
    </row>
    <row r="41" spans="4:16" x14ac:dyDescent="0.3">
      <c r="D41" s="5">
        <v>35</v>
      </c>
      <c r="E41" s="5">
        <v>53</v>
      </c>
      <c r="F41" s="5">
        <f>VLOOKUP(E41,'DB-방치 재화'!$B$3:$H$1698,5,0)</f>
        <v>95</v>
      </c>
      <c r="G41" s="5">
        <f>VLOOKUP(E41,'DB-방치 재화'!$B$3:$H$1698,6,0)</f>
        <v>127</v>
      </c>
      <c r="H41" s="185">
        <f>VLOOKUP(E41,'DB-방치 재화'!$B$3:$H$1698,7,0)</f>
        <v>2.1034722222222224</v>
      </c>
      <c r="I41" s="5">
        <f>'DB-캐릭터 성장 요구량'!E36</f>
        <v>3310</v>
      </c>
      <c r="J41" s="5"/>
      <c r="K41" s="5">
        <f>'DB-캐릭터 성장 요구량'!F36</f>
        <v>9380</v>
      </c>
      <c r="L41" s="5"/>
      <c r="M41" s="5">
        <f>'DB-캐릭터 성장 요구량'!G36</f>
        <v>0</v>
      </c>
      <c r="N41" s="5"/>
      <c r="O41" s="5"/>
      <c r="P41" s="5" t="s">
        <v>2061</v>
      </c>
    </row>
    <row r="42" spans="4:16" x14ac:dyDescent="0.3">
      <c r="D42" s="5">
        <v>36</v>
      </c>
      <c r="E42" s="5">
        <v>55</v>
      </c>
      <c r="F42" s="5">
        <f>VLOOKUP(E42,'DB-방치 재화'!$B$3:$H$1698,5,0)</f>
        <v>96</v>
      </c>
      <c r="G42" s="5">
        <f>VLOOKUP(E42,'DB-방치 재화'!$B$3:$H$1698,6,0)</f>
        <v>129</v>
      </c>
      <c r="H42" s="185">
        <f>VLOOKUP(E42,'DB-방치 재화'!$B$3:$H$1698,7,0)</f>
        <v>2.1076388888888888</v>
      </c>
      <c r="I42" s="5">
        <f>'DB-캐릭터 성장 요구량'!E37</f>
        <v>3460</v>
      </c>
      <c r="J42" s="5"/>
      <c r="K42" s="5">
        <f>'DB-캐릭터 성장 요구량'!F37</f>
        <v>9800</v>
      </c>
      <c r="L42" s="5"/>
      <c r="M42" s="5">
        <f>'DB-캐릭터 성장 요구량'!G37</f>
        <v>0</v>
      </c>
      <c r="N42" s="5"/>
      <c r="O42" s="5"/>
      <c r="P42" s="5" t="s">
        <v>2061</v>
      </c>
    </row>
    <row r="43" spans="4:16" x14ac:dyDescent="0.3">
      <c r="D43" s="5">
        <v>37</v>
      </c>
      <c r="E43" s="5">
        <v>58</v>
      </c>
      <c r="F43" s="5">
        <f>VLOOKUP(E43,'DB-방치 재화'!$B$3:$H$1698,5,0)</f>
        <v>98</v>
      </c>
      <c r="G43" s="5">
        <f>VLOOKUP(E43,'DB-방치 재화'!$B$3:$H$1698,6,0)</f>
        <v>131</v>
      </c>
      <c r="H43" s="185">
        <f>VLOOKUP(E43,'DB-방치 재화'!$B$3:$H$1698,7,0)</f>
        <v>2.1138888888888889</v>
      </c>
      <c r="I43" s="5">
        <f>'DB-캐릭터 성장 요구량'!E38</f>
        <v>3630</v>
      </c>
      <c r="J43" s="5"/>
      <c r="K43" s="5">
        <f>'DB-캐릭터 성장 요구량'!F38</f>
        <v>10290</v>
      </c>
      <c r="L43" s="5"/>
      <c r="M43" s="5">
        <f>'DB-캐릭터 성장 요구량'!G38</f>
        <v>0</v>
      </c>
      <c r="N43" s="5"/>
      <c r="O43" s="5"/>
      <c r="P43" s="5" t="s">
        <v>2061</v>
      </c>
    </row>
    <row r="44" spans="4:16" x14ac:dyDescent="0.3">
      <c r="D44" s="5">
        <v>38</v>
      </c>
      <c r="E44" s="5">
        <v>60</v>
      </c>
      <c r="F44" s="5">
        <f>VLOOKUP(E44,'DB-방치 재화'!$B$3:$H$1698,5,0)</f>
        <v>100</v>
      </c>
      <c r="G44" s="5">
        <f>VLOOKUP(E44,'DB-방치 재화'!$B$3:$H$1698,6,0)</f>
        <v>134</v>
      </c>
      <c r="H44" s="185">
        <f>VLOOKUP(E44,'DB-방치 재화'!$B$3:$H$1698,7,0)</f>
        <v>2.1173611111111112</v>
      </c>
      <c r="I44" s="5">
        <f>'DB-캐릭터 성장 요구량'!E39</f>
        <v>3810</v>
      </c>
      <c r="J44" s="5"/>
      <c r="K44" s="5">
        <f>'DB-캐릭터 성장 요구량'!F39</f>
        <v>10750</v>
      </c>
      <c r="L44" s="5"/>
      <c r="M44" s="5">
        <f>'DB-캐릭터 성장 요구량'!G39</f>
        <v>0</v>
      </c>
      <c r="N44" s="5"/>
      <c r="O44" s="5"/>
      <c r="P44" s="5" t="s">
        <v>2061</v>
      </c>
    </row>
    <row r="45" spans="4:16" x14ac:dyDescent="0.3">
      <c r="D45" s="5">
        <v>39</v>
      </c>
      <c r="E45" s="5">
        <v>63</v>
      </c>
      <c r="F45" s="5">
        <f>VLOOKUP(E45,'DB-방치 재화'!$B$3:$H$1698,5,0)</f>
        <v>102</v>
      </c>
      <c r="G45" s="5">
        <f>VLOOKUP(E45,'DB-방치 재화'!$B$3:$H$1698,6,0)</f>
        <v>136</v>
      </c>
      <c r="H45" s="185">
        <f>VLOOKUP(E45,'DB-방치 재화'!$B$3:$H$1698,7,0)</f>
        <v>2.1236111111111109</v>
      </c>
      <c r="I45" s="5">
        <f>'DB-캐릭터 성장 요구량'!E40</f>
        <v>3990</v>
      </c>
      <c r="J45" s="5"/>
      <c r="K45" s="5">
        <f>'DB-캐릭터 성장 요구량'!F40</f>
        <v>11300</v>
      </c>
      <c r="L45" s="5"/>
      <c r="M45" s="5">
        <f>'DB-캐릭터 성장 요구량'!G40</f>
        <v>0</v>
      </c>
      <c r="N45" s="5"/>
      <c r="O45" s="5"/>
      <c r="P45" s="5" t="s">
        <v>2061</v>
      </c>
    </row>
    <row r="46" spans="4:16" x14ac:dyDescent="0.3">
      <c r="D46" s="5">
        <v>40</v>
      </c>
      <c r="E46" s="5">
        <v>66</v>
      </c>
      <c r="F46" s="5">
        <f>VLOOKUP(E46,'DB-방치 재화'!$B$3:$H$1698,5,0)</f>
        <v>104</v>
      </c>
      <c r="G46" s="5">
        <f>VLOOKUP(E46,'DB-방치 재화'!$B$3:$H$1698,6,0)</f>
        <v>139</v>
      </c>
      <c r="H46" s="185">
        <f>VLOOKUP(E46,'DB-방치 재화'!$B$3:$H$1698,7,0)</f>
        <v>2.129861111111111</v>
      </c>
      <c r="I46" s="5">
        <f>'DB-캐릭터 성장 요구량'!E41</f>
        <v>4150</v>
      </c>
      <c r="J46" s="5"/>
      <c r="K46" s="5">
        <f>'DB-캐릭터 성장 요구량'!F41</f>
        <v>11770</v>
      </c>
      <c r="L46" s="5"/>
      <c r="M46" s="5">
        <f>'DB-캐릭터 성장 요구량'!G41</f>
        <v>1700</v>
      </c>
      <c r="N46" s="5"/>
      <c r="O46" s="5"/>
      <c r="P46" s="5" t="s">
        <v>2061</v>
      </c>
    </row>
    <row r="47" spans="4:16" x14ac:dyDescent="0.3">
      <c r="D47" s="5">
        <v>41</v>
      </c>
      <c r="E47" s="5">
        <v>68</v>
      </c>
      <c r="F47" s="5">
        <f>VLOOKUP(E47,'DB-방치 재화'!$B$3:$H$1698,5,0)</f>
        <v>105</v>
      </c>
      <c r="G47" s="5">
        <f>VLOOKUP(E47,'DB-방치 재화'!$B$3:$H$1698,6,0)</f>
        <v>140</v>
      </c>
      <c r="H47" s="185">
        <f>VLOOKUP(E47,'DB-방치 재화'!$B$3:$H$1698,7,0)</f>
        <v>2.1333333333333333</v>
      </c>
      <c r="I47" s="5">
        <f>'DB-캐릭터 성장 요구량'!E42</f>
        <v>4310</v>
      </c>
      <c r="J47" s="5"/>
      <c r="K47" s="5">
        <f>'DB-캐릭터 성장 요구량'!F42</f>
        <v>12240</v>
      </c>
      <c r="L47" s="5"/>
      <c r="M47" s="5">
        <f>'DB-캐릭터 성장 요구량'!G42</f>
        <v>0</v>
      </c>
      <c r="N47" s="5"/>
      <c r="O47" s="5"/>
      <c r="P47" s="5">
        <v>30</v>
      </c>
    </row>
    <row r="48" spans="4:16" x14ac:dyDescent="0.3">
      <c r="D48" s="5">
        <v>42</v>
      </c>
      <c r="E48" s="5">
        <v>71</v>
      </c>
      <c r="F48" s="5">
        <f>VLOOKUP(E48,'DB-방치 재화'!$B$3:$H$1698,5,0)</f>
        <v>108</v>
      </c>
      <c r="G48" s="5">
        <f>VLOOKUP(E48,'DB-방치 재화'!$B$3:$H$1698,6,0)</f>
        <v>144</v>
      </c>
      <c r="H48" s="185">
        <f>VLOOKUP(E48,'DB-방치 재화'!$B$3:$H$1698,7,0)</f>
        <v>2.1395833333333334</v>
      </c>
      <c r="I48" s="5">
        <f>'DB-캐릭터 성장 요구량'!E43</f>
        <v>4450</v>
      </c>
      <c r="J48" s="5"/>
      <c r="K48" s="5">
        <f>'DB-캐릭터 성장 요구량'!F43</f>
        <v>12590</v>
      </c>
      <c r="L48" s="5"/>
      <c r="M48" s="5">
        <f>'DB-캐릭터 성장 요구량'!G43</f>
        <v>0</v>
      </c>
      <c r="N48" s="5"/>
      <c r="O48" s="5"/>
      <c r="P48" s="5" t="s">
        <v>2061</v>
      </c>
    </row>
    <row r="49" spans="4:16" x14ac:dyDescent="0.3">
      <c r="D49" s="5">
        <v>43</v>
      </c>
      <c r="E49" s="5">
        <v>74</v>
      </c>
      <c r="F49" s="5">
        <f>VLOOKUP(E49,'DB-방치 재화'!$B$3:$H$1698,5,0)</f>
        <v>110</v>
      </c>
      <c r="G49" s="5">
        <f>VLOOKUP(E49,'DB-방치 재화'!$B$3:$H$1698,6,0)</f>
        <v>146</v>
      </c>
      <c r="H49" s="185">
        <f>VLOOKUP(E49,'DB-방치 재화'!$B$3:$H$1698,7,0)</f>
        <v>2.1458333333333335</v>
      </c>
      <c r="I49" s="5">
        <f>'DB-캐릭터 성장 요구량'!E44</f>
        <v>4560</v>
      </c>
      <c r="J49" s="5"/>
      <c r="K49" s="5">
        <f>'DB-캐릭터 성장 요구량'!F44</f>
        <v>13020</v>
      </c>
      <c r="L49" s="5"/>
      <c r="M49" s="5">
        <f>'DB-캐릭터 성장 요구량'!G44</f>
        <v>0</v>
      </c>
      <c r="N49" s="5"/>
      <c r="O49" s="5"/>
      <c r="P49" s="5" t="s">
        <v>2061</v>
      </c>
    </row>
    <row r="50" spans="4:16" x14ac:dyDescent="0.3">
      <c r="D50" s="5">
        <v>44</v>
      </c>
      <c r="E50" s="5">
        <v>77</v>
      </c>
      <c r="F50" s="5">
        <f>VLOOKUP(E50,'DB-방치 재화'!$B$3:$H$1698,5,0)</f>
        <v>111</v>
      </c>
      <c r="G50" s="5">
        <f>VLOOKUP(E50,'DB-방치 재화'!$B$3:$H$1698,6,0)</f>
        <v>149</v>
      </c>
      <c r="H50" s="185">
        <f>VLOOKUP(E50,'DB-방치 재화'!$B$3:$H$1698,7,0)</f>
        <v>2.151388888888889</v>
      </c>
      <c r="I50" s="5">
        <f>'DB-캐릭터 성장 요구량'!E45</f>
        <v>4710</v>
      </c>
      <c r="J50" s="5"/>
      <c r="K50" s="5">
        <f>'DB-캐릭터 성장 요구량'!F45</f>
        <v>13320</v>
      </c>
      <c r="L50" s="5"/>
      <c r="M50" s="5">
        <f>'DB-캐릭터 성장 요구량'!G45</f>
        <v>0</v>
      </c>
      <c r="N50" s="5"/>
      <c r="O50" s="5"/>
      <c r="P50" s="5" t="s">
        <v>2061</v>
      </c>
    </row>
    <row r="51" spans="4:16" x14ac:dyDescent="0.3">
      <c r="D51" s="5">
        <v>45</v>
      </c>
      <c r="E51" s="5">
        <v>79</v>
      </c>
      <c r="F51" s="5">
        <f>VLOOKUP(E51,'DB-방치 재화'!$B$3:$H$1698,5,0)</f>
        <v>113</v>
      </c>
      <c r="G51" s="5">
        <f>VLOOKUP(E51,'DB-방치 재화'!$B$3:$H$1698,6,0)</f>
        <v>150</v>
      </c>
      <c r="H51" s="185">
        <f>VLOOKUP(E51,'DB-방치 재화'!$B$3:$H$1698,7,0)</f>
        <v>2.1555555555555554</v>
      </c>
      <c r="I51" s="5">
        <f>'DB-캐릭터 성장 요구량'!E46</f>
        <v>4890</v>
      </c>
      <c r="J51" s="5"/>
      <c r="K51" s="5">
        <f>'DB-캐릭터 성장 요구량'!F46</f>
        <v>14020</v>
      </c>
      <c r="L51" s="5"/>
      <c r="M51" s="5">
        <f>'DB-캐릭터 성장 요구량'!G46</f>
        <v>0</v>
      </c>
      <c r="N51" s="5"/>
      <c r="O51" s="5"/>
      <c r="P51" s="5" t="s">
        <v>2061</v>
      </c>
    </row>
    <row r="52" spans="4:16" x14ac:dyDescent="0.3">
      <c r="D52" s="5">
        <v>46</v>
      </c>
      <c r="E52" s="5">
        <v>82</v>
      </c>
      <c r="F52" s="5">
        <f>VLOOKUP(E52,'DB-방치 재화'!$B$3:$H$1698,5,0)</f>
        <v>115</v>
      </c>
      <c r="G52" s="5">
        <f>VLOOKUP(E52,'DB-방치 재화'!$B$3:$H$1698,6,0)</f>
        <v>154</v>
      </c>
      <c r="H52" s="185">
        <f>VLOOKUP(E52,'DB-방치 재화'!$B$3:$H$1698,7,0)</f>
        <v>2.1618055555555555</v>
      </c>
      <c r="I52" s="5">
        <f>'DB-캐릭터 성장 요구량'!E47</f>
        <v>5050</v>
      </c>
      <c r="J52" s="5"/>
      <c r="K52" s="5">
        <f>'DB-캐릭터 성장 요구량'!F47</f>
        <v>14410</v>
      </c>
      <c r="L52" s="5"/>
      <c r="M52" s="5">
        <f>'DB-캐릭터 성장 요구량'!G47</f>
        <v>0</v>
      </c>
      <c r="N52" s="5"/>
      <c r="O52" s="5"/>
      <c r="P52" s="5" t="s">
        <v>2061</v>
      </c>
    </row>
    <row r="53" spans="4:16" x14ac:dyDescent="0.3">
      <c r="D53" s="5">
        <v>47</v>
      </c>
      <c r="E53" s="5">
        <v>85</v>
      </c>
      <c r="F53" s="5">
        <f>VLOOKUP(E53,'DB-방치 재화'!$B$3:$H$1698,5,0)</f>
        <v>117</v>
      </c>
      <c r="G53" s="5">
        <f>VLOOKUP(E53,'DB-방치 재화'!$B$3:$H$1698,6,0)</f>
        <v>156</v>
      </c>
      <c r="H53" s="185">
        <f>VLOOKUP(E53,'DB-방치 재화'!$B$3:$H$1698,7,0)</f>
        <v>2.1673611111111111</v>
      </c>
      <c r="I53" s="5">
        <f>'DB-캐릭터 성장 요구량'!E48</f>
        <v>5210</v>
      </c>
      <c r="J53" s="5"/>
      <c r="K53" s="5">
        <f>'DB-캐릭터 성장 요구량'!F48</f>
        <v>14900</v>
      </c>
      <c r="L53" s="5"/>
      <c r="M53" s="5">
        <f>'DB-캐릭터 성장 요구량'!G48</f>
        <v>0</v>
      </c>
      <c r="N53" s="5"/>
      <c r="O53" s="5"/>
      <c r="P53" s="5" t="s">
        <v>2061</v>
      </c>
    </row>
    <row r="54" spans="4:16" x14ac:dyDescent="0.3">
      <c r="D54" s="5">
        <v>48</v>
      </c>
      <c r="E54" s="5">
        <v>88</v>
      </c>
      <c r="F54" s="5">
        <f>VLOOKUP(E54,'DB-방치 재화'!$B$3:$H$1698,5,0)</f>
        <v>119</v>
      </c>
      <c r="G54" s="5">
        <f>VLOOKUP(E54,'DB-방치 재화'!$B$3:$H$1698,6,0)</f>
        <v>159</v>
      </c>
      <c r="H54" s="185">
        <f>VLOOKUP(E54,'DB-방치 재화'!$B$3:$H$1698,7,0)</f>
        <v>2.1736111111111112</v>
      </c>
      <c r="I54" s="5">
        <f>'DB-캐릭터 성장 요구량'!E49</f>
        <v>5420</v>
      </c>
      <c r="J54" s="5"/>
      <c r="K54" s="5">
        <f>'DB-캐릭터 성장 요구량'!F49</f>
        <v>15400</v>
      </c>
      <c r="L54" s="5"/>
      <c r="M54" s="5">
        <f>'DB-캐릭터 성장 요구량'!G49</f>
        <v>0</v>
      </c>
      <c r="N54" s="5"/>
      <c r="O54" s="5"/>
      <c r="P54" s="5" t="s">
        <v>2061</v>
      </c>
    </row>
    <row r="55" spans="4:16" x14ac:dyDescent="0.3">
      <c r="D55" s="5">
        <v>49</v>
      </c>
      <c r="E55" s="5">
        <v>91</v>
      </c>
      <c r="F55" s="5">
        <f>VLOOKUP(E55,'DB-방치 재화'!$B$3:$H$1698,5,0)</f>
        <v>122</v>
      </c>
      <c r="G55" s="5">
        <f>VLOOKUP(E55,'DB-방치 재화'!$B$3:$H$1698,6,0)</f>
        <v>162</v>
      </c>
      <c r="H55" s="185">
        <f>VLOOKUP(E55,'DB-방치 재화'!$B$3:$H$1698,7,0)</f>
        <v>2.1798611111111112</v>
      </c>
      <c r="I55" s="5">
        <f>'DB-캐릭터 성장 요구량'!E50</f>
        <v>5570</v>
      </c>
      <c r="J55" s="5"/>
      <c r="K55" s="5">
        <f>'DB-캐릭터 성장 요구량'!F50</f>
        <v>15950</v>
      </c>
      <c r="L55" s="5"/>
      <c r="M55" s="5">
        <f>'DB-캐릭터 성장 요구량'!G50</f>
        <v>0</v>
      </c>
      <c r="N55" s="5"/>
      <c r="O55" s="5"/>
      <c r="P55" s="5" t="s">
        <v>2061</v>
      </c>
    </row>
    <row r="56" spans="4:16" x14ac:dyDescent="0.3">
      <c r="D56" s="5">
        <v>50</v>
      </c>
      <c r="E56" s="5">
        <v>94</v>
      </c>
      <c r="F56" s="5">
        <f>VLOOKUP(E56,'DB-방치 재화'!$B$3:$H$1698,5,0)</f>
        <v>123</v>
      </c>
      <c r="G56" s="5">
        <f>VLOOKUP(E56,'DB-방치 재화'!$B$3:$H$1698,6,0)</f>
        <v>165</v>
      </c>
      <c r="H56" s="185">
        <f>VLOOKUP(E56,'DB-방치 재화'!$B$3:$H$1698,7,0)</f>
        <v>2.1854166666666668</v>
      </c>
      <c r="I56" s="5">
        <f>'DB-캐릭터 성장 요구량'!E51</f>
        <v>5900</v>
      </c>
      <c r="J56" s="5"/>
      <c r="K56" s="5">
        <f>'DB-캐릭터 성장 요구량'!F51</f>
        <v>16460</v>
      </c>
      <c r="L56" s="5"/>
      <c r="M56" s="5">
        <f>'DB-캐릭터 성장 요구량'!G51</f>
        <v>2200</v>
      </c>
      <c r="N56" s="5"/>
      <c r="O56" s="5"/>
      <c r="P56" s="5" t="s">
        <v>2061</v>
      </c>
    </row>
    <row r="57" spans="4:16" x14ac:dyDescent="0.3">
      <c r="D57" s="5">
        <v>51</v>
      </c>
      <c r="E57" s="5">
        <v>97</v>
      </c>
      <c r="F57" s="5">
        <f>VLOOKUP(E57,'DB-방치 재화'!$B$3:$H$1698,5,0)</f>
        <v>125</v>
      </c>
      <c r="G57" s="5">
        <f>VLOOKUP(E57,'DB-방치 재화'!$B$3:$H$1698,6,0)</f>
        <v>167</v>
      </c>
      <c r="H57" s="185">
        <f>VLOOKUP(E57,'DB-방치 재화'!$B$3:$H$1698,7,0)</f>
        <v>2.1916666666666669</v>
      </c>
      <c r="I57" s="5">
        <f>'DB-캐릭터 성장 요구량'!E52</f>
        <v>6100</v>
      </c>
      <c r="J57" s="5"/>
      <c r="K57" s="5">
        <f>'DB-캐릭터 성장 요구량'!F52</f>
        <v>17020</v>
      </c>
      <c r="L57" s="5"/>
      <c r="M57" s="5">
        <f>'DB-캐릭터 성장 요구량'!G52</f>
        <v>0</v>
      </c>
      <c r="N57" s="5"/>
      <c r="O57" s="5"/>
      <c r="P57" s="5" t="s">
        <v>2061</v>
      </c>
    </row>
    <row r="58" spans="4:16" x14ac:dyDescent="0.3">
      <c r="D58" s="5">
        <v>52</v>
      </c>
      <c r="E58" s="5">
        <v>101</v>
      </c>
      <c r="F58" s="5">
        <f>VLOOKUP(E58,'DB-방치 재화'!$B$3:$H$1698,5,0)</f>
        <v>129</v>
      </c>
      <c r="G58" s="5">
        <f>VLOOKUP(E58,'DB-방치 재화'!$B$3:$H$1698,6,0)</f>
        <v>172</v>
      </c>
      <c r="H58" s="185">
        <f>VLOOKUP(E58,'DB-방치 재화'!$B$3:$H$1698,7,0)</f>
        <v>2.2000000000000002</v>
      </c>
      <c r="I58" s="5">
        <f>'DB-캐릭터 성장 요구량'!E53</f>
        <v>6040</v>
      </c>
      <c r="J58" s="5"/>
      <c r="K58" s="5">
        <f>'DB-캐릭터 성장 요구량'!F53</f>
        <v>17340</v>
      </c>
      <c r="L58" s="5"/>
      <c r="M58" s="5">
        <f>'DB-캐릭터 성장 요구량'!G53</f>
        <v>0</v>
      </c>
      <c r="N58" s="5"/>
      <c r="O58" s="5"/>
      <c r="P58" s="5" t="s">
        <v>2061</v>
      </c>
    </row>
    <row r="59" spans="4:16" x14ac:dyDescent="0.3">
      <c r="D59" s="5">
        <v>53</v>
      </c>
      <c r="E59" s="5">
        <v>104</v>
      </c>
      <c r="F59" s="5">
        <f>VLOOKUP(E59,'DB-방치 재화'!$B$3:$H$1698,5,0)</f>
        <v>130</v>
      </c>
      <c r="G59" s="5">
        <f>VLOOKUP(E59,'DB-방치 재화'!$B$3:$H$1698,6,0)</f>
        <v>174</v>
      </c>
      <c r="H59" s="185">
        <f>VLOOKUP(E59,'DB-방치 재화'!$B$3:$H$1698,7,0)</f>
        <v>2.2055555555555557</v>
      </c>
      <c r="I59" s="5">
        <f>'DB-캐릭터 성장 요구량'!E54</f>
        <v>6180</v>
      </c>
      <c r="J59" s="5"/>
      <c r="K59" s="5">
        <f>'DB-캐릭터 성장 요구량'!F54</f>
        <v>17680</v>
      </c>
      <c r="L59" s="5"/>
      <c r="M59" s="5">
        <f>'DB-캐릭터 성장 요구량'!G54</f>
        <v>0</v>
      </c>
      <c r="N59" s="5"/>
      <c r="O59" s="5"/>
      <c r="P59" s="5" t="s">
        <v>2061</v>
      </c>
    </row>
    <row r="60" spans="4:16" x14ac:dyDescent="0.3">
      <c r="D60" s="5">
        <v>54</v>
      </c>
      <c r="E60" s="5">
        <v>107</v>
      </c>
      <c r="F60" s="5">
        <f>VLOOKUP(E60,'DB-방치 재화'!$B$3:$H$1698,5,0)</f>
        <v>132</v>
      </c>
      <c r="G60" s="5">
        <f>VLOOKUP(E60,'DB-방치 재화'!$B$3:$H$1698,6,0)</f>
        <v>176</v>
      </c>
      <c r="H60" s="185">
        <f>VLOOKUP(E60,'DB-방치 재화'!$B$3:$H$1698,7,0)</f>
        <v>2.2118055555555554</v>
      </c>
      <c r="I60" s="5">
        <f>'DB-캐릭터 성장 요구량'!E55</f>
        <v>7930</v>
      </c>
      <c r="J60" s="5"/>
      <c r="K60" s="5">
        <f>'DB-캐릭터 성장 요구량'!F55</f>
        <v>19580</v>
      </c>
      <c r="L60" s="5"/>
      <c r="M60" s="5">
        <f>'DB-캐릭터 성장 요구량'!G55</f>
        <v>0</v>
      </c>
      <c r="N60" s="5"/>
      <c r="O60" s="5"/>
      <c r="P60" s="5" t="s">
        <v>2061</v>
      </c>
    </row>
    <row r="61" spans="4:16" x14ac:dyDescent="0.3">
      <c r="D61" s="5">
        <v>55</v>
      </c>
      <c r="E61" s="5">
        <v>110</v>
      </c>
      <c r="F61" s="5">
        <f>VLOOKUP(E61,'DB-방치 재화'!$B$3:$H$1698,5,0)</f>
        <v>135</v>
      </c>
      <c r="G61" s="5">
        <f>VLOOKUP(E61,'DB-방치 재화'!$B$3:$H$1698,6,0)</f>
        <v>180</v>
      </c>
      <c r="H61" s="185">
        <f>VLOOKUP(E61,'DB-방치 재화'!$B$3:$H$1698,7,0)</f>
        <v>2.2173611111111109</v>
      </c>
      <c r="I61" s="5">
        <f>'DB-캐릭터 성장 요구량'!E56</f>
        <v>8270</v>
      </c>
      <c r="J61" s="5"/>
      <c r="K61" s="5">
        <f>'DB-캐릭터 성장 요구량'!F56</f>
        <v>20130</v>
      </c>
      <c r="L61" s="5"/>
      <c r="M61" s="5">
        <f>'DB-캐릭터 성장 요구량'!G56</f>
        <v>0</v>
      </c>
      <c r="N61" s="5"/>
      <c r="O61" s="5"/>
      <c r="P61" s="5" t="s">
        <v>2061</v>
      </c>
    </row>
    <row r="62" spans="4:16" x14ac:dyDescent="0.3">
      <c r="D62" s="5">
        <v>56</v>
      </c>
      <c r="E62" s="5">
        <v>113</v>
      </c>
      <c r="F62" s="5">
        <f>VLOOKUP(E62,'DB-방치 재화'!$B$3:$H$1698,5,0)</f>
        <v>137</v>
      </c>
      <c r="G62" s="5">
        <f>VLOOKUP(E62,'DB-방치 재화'!$B$3:$H$1698,6,0)</f>
        <v>182</v>
      </c>
      <c r="H62" s="185">
        <f>VLOOKUP(E62,'DB-방치 재화'!$B$3:$H$1698,7,0)</f>
        <v>2.223611111111111</v>
      </c>
      <c r="I62" s="5">
        <f>'DB-캐릭터 성장 요구량'!E57</f>
        <v>8420</v>
      </c>
      <c r="J62" s="5"/>
      <c r="K62" s="5">
        <f>'DB-캐릭터 성장 요구량'!F57</f>
        <v>20650</v>
      </c>
      <c r="L62" s="5"/>
      <c r="M62" s="5">
        <f>'DB-캐릭터 성장 요구량'!G57</f>
        <v>0</v>
      </c>
      <c r="N62" s="5"/>
      <c r="O62" s="5"/>
      <c r="P62" s="5" t="s">
        <v>2061</v>
      </c>
    </row>
    <row r="63" spans="4:16" x14ac:dyDescent="0.3">
      <c r="D63" s="5">
        <v>57</v>
      </c>
      <c r="E63" s="5">
        <v>117</v>
      </c>
      <c r="F63" s="5">
        <f>VLOOKUP(E63,'DB-방치 재화'!$B$3:$H$1698,5,0)</f>
        <v>139</v>
      </c>
      <c r="G63" s="5">
        <f>VLOOKUP(E63,'DB-방치 재화'!$B$3:$H$1698,6,0)</f>
        <v>186</v>
      </c>
      <c r="H63" s="185">
        <f>VLOOKUP(E63,'DB-방치 재화'!$B$3:$H$1698,7,0)</f>
        <v>2.2319444444444443</v>
      </c>
      <c r="I63" s="5">
        <f>'DB-캐릭터 성장 요구량'!E58</f>
        <v>8440</v>
      </c>
      <c r="J63" s="5"/>
      <c r="K63" s="5">
        <f>'DB-캐릭터 성장 요구량'!F58</f>
        <v>21100</v>
      </c>
      <c r="L63" s="5"/>
      <c r="M63" s="5">
        <f>'DB-캐릭터 성장 요구량'!G58</f>
        <v>0</v>
      </c>
      <c r="N63" s="5"/>
      <c r="O63" s="5"/>
      <c r="P63" s="5" t="s">
        <v>2061</v>
      </c>
    </row>
    <row r="64" spans="4:16" x14ac:dyDescent="0.3">
      <c r="D64" s="5">
        <v>58</v>
      </c>
      <c r="E64" s="5">
        <v>120</v>
      </c>
      <c r="F64" s="5">
        <f>VLOOKUP(E64,'DB-방치 재화'!$B$3:$H$1698,5,0)</f>
        <v>142</v>
      </c>
      <c r="G64" s="5">
        <f>VLOOKUP(E64,'DB-방치 재화'!$B$3:$H$1698,6,0)</f>
        <v>189</v>
      </c>
      <c r="H64" s="185">
        <f>VLOOKUP(E64,'DB-방치 재화'!$B$3:$H$1698,7,0)</f>
        <v>2.2374999999999998</v>
      </c>
      <c r="I64" s="5">
        <f>'DB-캐릭터 성장 요구량'!E59</f>
        <v>8760</v>
      </c>
      <c r="J64" s="5"/>
      <c r="K64" s="5">
        <f>'DB-캐릭터 성장 요구량'!F59</f>
        <v>21560</v>
      </c>
      <c r="L64" s="5"/>
      <c r="M64" s="5">
        <f>'DB-캐릭터 성장 요구량'!G59</f>
        <v>0</v>
      </c>
      <c r="N64" s="5"/>
      <c r="O64" s="5"/>
      <c r="P64" s="5" t="s">
        <v>2061</v>
      </c>
    </row>
    <row r="65" spans="4:16" x14ac:dyDescent="0.3">
      <c r="D65" s="5">
        <v>59</v>
      </c>
      <c r="E65" s="5">
        <v>123</v>
      </c>
      <c r="F65" s="5">
        <f>VLOOKUP(E65,'DB-방치 재화'!$B$3:$H$1698,5,0)</f>
        <v>144</v>
      </c>
      <c r="G65" s="5">
        <f>VLOOKUP(E65,'DB-방치 재화'!$B$3:$H$1698,6,0)</f>
        <v>192</v>
      </c>
      <c r="H65" s="185">
        <f>VLOOKUP(E65,'DB-방치 재화'!$B$3:$H$1698,7,0)</f>
        <v>2.2437499999999999</v>
      </c>
      <c r="I65" s="5">
        <f>'DB-캐릭터 성장 요구량'!E60</f>
        <v>8860</v>
      </c>
      <c r="J65" s="5"/>
      <c r="K65" s="5">
        <f>'DB-캐릭터 성장 요구량'!F60</f>
        <v>21850</v>
      </c>
      <c r="L65" s="5"/>
      <c r="M65" s="5">
        <f>'DB-캐릭터 성장 요구량'!G60</f>
        <v>0</v>
      </c>
      <c r="N65" s="5"/>
      <c r="O65" s="5"/>
      <c r="P65" s="5" t="s">
        <v>2061</v>
      </c>
    </row>
    <row r="66" spans="4:16" x14ac:dyDescent="0.3">
      <c r="D66" s="5">
        <v>60</v>
      </c>
      <c r="E66" s="5">
        <v>127</v>
      </c>
      <c r="F66" s="5">
        <f>VLOOKUP(E66,'DB-방치 재화'!$B$3:$H$1698,5,0)</f>
        <v>146</v>
      </c>
      <c r="G66" s="5">
        <f>VLOOKUP(E66,'DB-방치 재화'!$B$3:$H$1698,6,0)</f>
        <v>195</v>
      </c>
      <c r="H66" s="185">
        <f>VLOOKUP(E66,'DB-방치 재화'!$B$3:$H$1698,7,0)</f>
        <v>2.2513888888888891</v>
      </c>
      <c r="I66" s="5">
        <f>'DB-캐릭터 성장 요구량'!E61</f>
        <v>9100</v>
      </c>
      <c r="J66" s="5"/>
      <c r="K66" s="5">
        <f>'DB-캐릭터 성장 요구량'!F61</f>
        <v>22540</v>
      </c>
      <c r="L66" s="5"/>
      <c r="M66" s="5">
        <f>'DB-캐릭터 성장 요구량'!G61</f>
        <v>2700</v>
      </c>
      <c r="N66" s="5"/>
      <c r="O66" s="5"/>
      <c r="P66" s="5" t="s">
        <v>2061</v>
      </c>
    </row>
    <row r="67" spans="4:16" x14ac:dyDescent="0.3">
      <c r="D67" s="5">
        <v>61</v>
      </c>
      <c r="E67" s="5">
        <v>130</v>
      </c>
      <c r="F67" s="5">
        <f>VLOOKUP(E67,'DB-방치 재화'!$B$3:$H$1698,5,0)</f>
        <v>149</v>
      </c>
      <c r="G67" s="5">
        <f>VLOOKUP(E67,'DB-방치 재화'!$B$3:$H$1698,6,0)</f>
        <v>198</v>
      </c>
      <c r="H67" s="185">
        <f>VLOOKUP(E67,'DB-방치 재화'!$B$3:$H$1698,7,0)</f>
        <v>2.2576388888888888</v>
      </c>
      <c r="I67" s="5">
        <f>'DB-캐릭터 성장 요구량'!E62</f>
        <v>9270</v>
      </c>
      <c r="J67" s="5"/>
      <c r="K67" s="5">
        <f>'DB-캐릭터 성장 요구량'!F62</f>
        <v>23160</v>
      </c>
      <c r="L67" s="5"/>
      <c r="M67" s="5">
        <f>'DB-캐릭터 성장 요구량'!G62</f>
        <v>0</v>
      </c>
      <c r="N67" s="5"/>
      <c r="O67" s="5"/>
      <c r="P67" s="5">
        <v>90</v>
      </c>
    </row>
    <row r="68" spans="4:16" x14ac:dyDescent="0.3">
      <c r="D68" s="5">
        <v>62</v>
      </c>
      <c r="E68" s="5">
        <v>134</v>
      </c>
      <c r="F68" s="5">
        <f>VLOOKUP(E68,'DB-방치 재화'!$B$3:$H$1698,5,0)</f>
        <v>151</v>
      </c>
      <c r="G68" s="5">
        <f>VLOOKUP(E68,'DB-방치 재화'!$B$3:$H$1698,6,0)</f>
        <v>202</v>
      </c>
      <c r="H68" s="185">
        <f>VLOOKUP(E68,'DB-방치 재화'!$B$3:$H$1698,7,0)</f>
        <v>2.2659722222222221</v>
      </c>
      <c r="I68" s="5">
        <f>'DB-캐릭터 성장 요구량'!E63</f>
        <v>9440</v>
      </c>
      <c r="J68" s="5"/>
      <c r="K68" s="5">
        <f>'DB-캐릭터 성장 요구량'!F63</f>
        <v>23560</v>
      </c>
      <c r="L68" s="5"/>
      <c r="M68" s="5">
        <f>'DB-캐릭터 성장 요구량'!G63</f>
        <v>0</v>
      </c>
      <c r="N68" s="5"/>
      <c r="O68" s="5"/>
      <c r="P68" s="5" t="s">
        <v>2061</v>
      </c>
    </row>
    <row r="69" spans="4:16" x14ac:dyDescent="0.3">
      <c r="D69" s="5">
        <v>63</v>
      </c>
      <c r="E69" s="5">
        <v>137</v>
      </c>
      <c r="F69" s="5">
        <f>VLOOKUP(E69,'DB-방치 재화'!$B$3:$H$1698,5,0)</f>
        <v>153</v>
      </c>
      <c r="G69" s="5">
        <f>VLOOKUP(E69,'DB-방치 재화'!$B$3:$H$1698,6,0)</f>
        <v>204</v>
      </c>
      <c r="H69" s="185">
        <f>VLOOKUP(E69,'DB-방치 재화'!$B$3:$H$1698,7,0)</f>
        <v>2.2715277777777776</v>
      </c>
      <c r="I69" s="5">
        <f>'DB-캐릭터 성장 요구량'!E64</f>
        <v>9650</v>
      </c>
      <c r="J69" s="5"/>
      <c r="K69" s="5">
        <f>'DB-캐릭터 성장 요구량'!F64</f>
        <v>24160</v>
      </c>
      <c r="L69" s="5"/>
      <c r="M69" s="5">
        <f>'DB-캐릭터 성장 요구량'!G64</f>
        <v>0</v>
      </c>
      <c r="N69" s="5"/>
      <c r="O69" s="5"/>
      <c r="P69" s="5" t="s">
        <v>2061</v>
      </c>
    </row>
    <row r="70" spans="4:16" x14ac:dyDescent="0.3">
      <c r="D70" s="5">
        <v>64</v>
      </c>
      <c r="E70" s="5">
        <v>141</v>
      </c>
      <c r="F70" s="5">
        <f>VLOOKUP(E70,'DB-방치 재화'!$B$3:$H$1698,5,0)</f>
        <v>156</v>
      </c>
      <c r="G70" s="5">
        <f>VLOOKUP(E70,'DB-방치 재화'!$B$3:$H$1698,6,0)</f>
        <v>208</v>
      </c>
      <c r="H70" s="185">
        <f>VLOOKUP(E70,'DB-방치 재화'!$B$3:$H$1698,7,0)</f>
        <v>2.2798611111111109</v>
      </c>
      <c r="I70" s="5">
        <f>'DB-캐릭터 성장 요구량'!E65</f>
        <v>10090</v>
      </c>
      <c r="J70" s="5"/>
      <c r="K70" s="5">
        <f>'DB-캐릭터 성장 요구량'!F65</f>
        <v>24910</v>
      </c>
      <c r="L70" s="5"/>
      <c r="M70" s="5">
        <f>'DB-캐릭터 성장 요구량'!G65</f>
        <v>0</v>
      </c>
      <c r="N70" s="5"/>
      <c r="O70" s="5"/>
      <c r="P70" s="5" t="s">
        <v>2061</v>
      </c>
    </row>
    <row r="71" spans="4:16" x14ac:dyDescent="0.3">
      <c r="D71" s="5">
        <v>65</v>
      </c>
      <c r="E71" s="5">
        <v>144</v>
      </c>
      <c r="F71" s="5">
        <f>VLOOKUP(E71,'DB-방치 재화'!$B$3:$H$1698,5,0)</f>
        <v>158</v>
      </c>
      <c r="G71" s="5">
        <f>VLOOKUP(E71,'DB-방치 재화'!$B$3:$H$1698,6,0)</f>
        <v>211</v>
      </c>
      <c r="H71" s="185">
        <f>VLOOKUP(E71,'DB-방치 재화'!$B$3:$H$1698,7,0)</f>
        <v>2.2854166666666669</v>
      </c>
      <c r="I71" s="5">
        <f>'DB-캐릭터 성장 요구량'!E66</f>
        <v>10310</v>
      </c>
      <c r="J71" s="5"/>
      <c r="K71" s="5">
        <f>'DB-캐릭터 성장 요구량'!F66</f>
        <v>25660</v>
      </c>
      <c r="L71" s="5"/>
      <c r="M71" s="5">
        <f>'DB-캐릭터 성장 요구량'!G66</f>
        <v>0</v>
      </c>
      <c r="N71" s="5"/>
      <c r="O71" s="5"/>
      <c r="P71" s="5" t="s">
        <v>2061</v>
      </c>
    </row>
    <row r="72" spans="4:16" x14ac:dyDescent="0.3">
      <c r="D72" s="5">
        <v>66</v>
      </c>
      <c r="E72" s="5">
        <v>148</v>
      </c>
      <c r="F72" s="5">
        <f>VLOOKUP(E72,'DB-방치 재화'!$B$3:$H$1698,5,0)</f>
        <v>160</v>
      </c>
      <c r="G72" s="5">
        <f>VLOOKUP(E72,'DB-방치 재화'!$B$3:$H$1698,6,0)</f>
        <v>214</v>
      </c>
      <c r="H72" s="185">
        <f>VLOOKUP(E72,'DB-방치 재화'!$B$3:$H$1698,7,0)</f>
        <v>2.2937500000000002</v>
      </c>
      <c r="I72" s="5">
        <f>'DB-캐릭터 성장 요구량'!E67</f>
        <v>10570</v>
      </c>
      <c r="J72" s="5"/>
      <c r="K72" s="5">
        <f>'DB-캐릭터 성장 요구량'!F67</f>
        <v>26290</v>
      </c>
      <c r="L72" s="5"/>
      <c r="M72" s="5">
        <f>'DB-캐릭터 성장 요구량'!G67</f>
        <v>0</v>
      </c>
      <c r="N72" s="5"/>
      <c r="O72" s="5"/>
      <c r="P72" s="5" t="s">
        <v>2061</v>
      </c>
    </row>
    <row r="73" spans="4:16" x14ac:dyDescent="0.3">
      <c r="D73" s="5">
        <v>67</v>
      </c>
      <c r="E73" s="5">
        <v>152</v>
      </c>
      <c r="F73" s="5">
        <f>VLOOKUP(E73,'DB-방치 재화'!$B$3:$H$1698,5,0)</f>
        <v>164</v>
      </c>
      <c r="G73" s="5">
        <f>VLOOKUP(E73,'DB-방치 재화'!$B$3:$H$1698,6,0)</f>
        <v>218</v>
      </c>
      <c r="H73" s="185">
        <f>VLOOKUP(E73,'DB-방치 재화'!$B$3:$H$1698,7,0)</f>
        <v>2.3013888888888889</v>
      </c>
      <c r="I73" s="5">
        <f>'DB-캐릭터 성장 요구량'!E68</f>
        <v>10720</v>
      </c>
      <c r="J73" s="5"/>
      <c r="K73" s="5">
        <f>'DB-캐릭터 성장 요구량'!F68</f>
        <v>26830</v>
      </c>
      <c r="L73" s="5"/>
      <c r="M73" s="5">
        <f>'DB-캐릭터 성장 요구량'!G68</f>
        <v>0</v>
      </c>
      <c r="N73" s="5"/>
      <c r="O73" s="5"/>
      <c r="P73" s="5" t="s">
        <v>2061</v>
      </c>
    </row>
    <row r="74" spans="4:16" x14ac:dyDescent="0.3">
      <c r="D74" s="5">
        <v>68</v>
      </c>
      <c r="E74" s="5">
        <v>155</v>
      </c>
      <c r="F74" s="5">
        <f>VLOOKUP(E74,'DB-방치 재화'!$B$3:$H$1698,5,0)</f>
        <v>165</v>
      </c>
      <c r="G74" s="5">
        <f>VLOOKUP(E74,'DB-방치 재화'!$B$3:$H$1698,6,0)</f>
        <v>221</v>
      </c>
      <c r="H74" s="185">
        <f>VLOOKUP(E74,'DB-방치 재화'!$B$3:$H$1698,7,0)</f>
        <v>2.307638888888889</v>
      </c>
      <c r="I74" s="5">
        <f>'DB-캐릭터 성장 요구량'!E69</f>
        <v>10950</v>
      </c>
      <c r="J74" s="5"/>
      <c r="K74" s="5">
        <f>'DB-캐릭터 성장 요구량'!F69</f>
        <v>27380</v>
      </c>
      <c r="L74" s="5"/>
      <c r="M74" s="5">
        <f>'DB-캐릭터 성장 요구량'!G69</f>
        <v>0</v>
      </c>
      <c r="N74" s="5"/>
      <c r="O74" s="5"/>
      <c r="P74" s="5" t="s">
        <v>2061</v>
      </c>
    </row>
    <row r="75" spans="4:16" x14ac:dyDescent="0.3">
      <c r="D75" s="5">
        <v>69</v>
      </c>
      <c r="E75" s="5">
        <v>159</v>
      </c>
      <c r="F75" s="5">
        <f>VLOOKUP(E75,'DB-방치 재화'!$B$3:$H$1698,5,0)</f>
        <v>168</v>
      </c>
      <c r="G75" s="5">
        <f>VLOOKUP(E75,'DB-방치 재화'!$B$3:$H$1698,6,0)</f>
        <v>224</v>
      </c>
      <c r="H75" s="185">
        <f>VLOOKUP(E75,'DB-방치 재화'!$B$3:$H$1698,7,0)</f>
        <v>2.3159722222222223</v>
      </c>
      <c r="I75" s="5">
        <f>'DB-캐릭터 성장 요구량'!E70</f>
        <v>11180</v>
      </c>
      <c r="J75" s="5"/>
      <c r="K75" s="5">
        <f>'DB-캐릭터 성장 요구량'!F70</f>
        <v>28040</v>
      </c>
      <c r="L75" s="5"/>
      <c r="M75" s="5">
        <f>'DB-캐릭터 성장 요구량'!G70</f>
        <v>0</v>
      </c>
      <c r="N75" s="5"/>
      <c r="O75" s="5"/>
      <c r="P75" s="5" t="s">
        <v>2061</v>
      </c>
    </row>
    <row r="76" spans="4:16" x14ac:dyDescent="0.3">
      <c r="D76" s="5">
        <v>70</v>
      </c>
      <c r="E76" s="5">
        <v>163</v>
      </c>
      <c r="F76" s="5">
        <f>VLOOKUP(E76,'DB-방치 재화'!$B$3:$H$1698,5,0)</f>
        <v>171</v>
      </c>
      <c r="G76" s="5">
        <f>VLOOKUP(E76,'DB-방치 재화'!$B$3:$H$1698,6,0)</f>
        <v>228</v>
      </c>
      <c r="H76" s="185">
        <f>VLOOKUP(E76,'DB-방치 재화'!$B$3:$H$1698,7,0)</f>
        <v>2.3236111111111111</v>
      </c>
      <c r="I76" s="5">
        <f>'DB-캐릭터 성장 요구량'!E71</f>
        <v>11460</v>
      </c>
      <c r="J76" s="5"/>
      <c r="K76" s="5">
        <f>'DB-캐릭터 성장 요구량'!F71</f>
        <v>28940</v>
      </c>
      <c r="L76" s="5"/>
      <c r="M76" s="5">
        <f>'DB-캐릭터 성장 요구량'!G71</f>
        <v>3200</v>
      </c>
      <c r="N76" s="5"/>
      <c r="O76" s="5"/>
      <c r="P76" s="5" t="s">
        <v>2061</v>
      </c>
    </row>
    <row r="77" spans="4:16" x14ac:dyDescent="0.3">
      <c r="D77" s="5">
        <v>71</v>
      </c>
      <c r="E77" s="5">
        <v>167</v>
      </c>
      <c r="F77" s="5">
        <f>VLOOKUP(E77,'DB-방치 재화'!$B$3:$H$1698,5,0)</f>
        <v>174</v>
      </c>
      <c r="G77" s="5">
        <f>VLOOKUP(E77,'DB-방치 재화'!$B$3:$H$1698,6,0)</f>
        <v>232</v>
      </c>
      <c r="H77" s="185">
        <f>VLOOKUP(E77,'DB-방치 재화'!$B$3:$H$1698,7,0)</f>
        <v>2.3319444444444444</v>
      </c>
      <c r="I77" s="5">
        <f>'DB-캐릭터 성장 요구량'!E72</f>
        <v>11670</v>
      </c>
      <c r="J77" s="5"/>
      <c r="K77" s="5">
        <f>'DB-캐릭터 성장 요구량'!F72</f>
        <v>29530</v>
      </c>
      <c r="L77" s="5"/>
      <c r="M77" s="5">
        <f>'DB-캐릭터 성장 요구량'!G72</f>
        <v>0</v>
      </c>
      <c r="N77" s="5"/>
      <c r="O77" s="5"/>
      <c r="P77" s="5" t="s">
        <v>2061</v>
      </c>
    </row>
    <row r="78" spans="4:16" x14ac:dyDescent="0.3">
      <c r="D78" s="5">
        <v>72</v>
      </c>
      <c r="E78" s="5">
        <v>170</v>
      </c>
      <c r="F78" s="5">
        <f>VLOOKUP(E78,'DB-방치 재화'!$B$3:$H$1698,5,0)</f>
        <v>176</v>
      </c>
      <c r="G78" s="5">
        <f>VLOOKUP(E78,'DB-방치 재화'!$B$3:$H$1698,6,0)</f>
        <v>235</v>
      </c>
      <c r="H78" s="185">
        <f>VLOOKUP(E78,'DB-방치 재화'!$B$3:$H$1698,7,0)</f>
        <v>2.3374999999999999</v>
      </c>
      <c r="I78" s="5">
        <f>'DB-캐릭터 성장 요구량'!E73</f>
        <v>11920</v>
      </c>
      <c r="J78" s="5"/>
      <c r="K78" s="5">
        <f>'DB-캐릭터 성장 요구량'!F73</f>
        <v>30130</v>
      </c>
      <c r="L78" s="5"/>
      <c r="M78" s="5">
        <f>'DB-캐릭터 성장 요구량'!G73</f>
        <v>0</v>
      </c>
      <c r="N78" s="5"/>
      <c r="O78" s="5"/>
      <c r="P78" s="5" t="s">
        <v>2061</v>
      </c>
    </row>
    <row r="79" spans="4:16" x14ac:dyDescent="0.3">
      <c r="D79" s="5">
        <v>73</v>
      </c>
      <c r="E79" s="5">
        <v>174</v>
      </c>
      <c r="F79" s="5">
        <f>VLOOKUP(E79,'DB-방치 재화'!$B$3:$H$1698,5,0)</f>
        <v>179</v>
      </c>
      <c r="G79" s="5">
        <f>VLOOKUP(E79,'DB-방치 재화'!$B$3:$H$1698,6,0)</f>
        <v>238</v>
      </c>
      <c r="H79" s="185">
        <f>VLOOKUP(E79,'DB-방치 재화'!$B$3:$H$1698,7,0)</f>
        <v>2.3458333333333332</v>
      </c>
      <c r="I79" s="5">
        <f>'DB-캐릭터 성장 요구량'!E74</f>
        <v>12140</v>
      </c>
      <c r="J79" s="5"/>
      <c r="K79" s="5">
        <f>'DB-캐릭터 성장 요구량'!F74</f>
        <v>30850</v>
      </c>
      <c r="L79" s="5"/>
      <c r="M79" s="5">
        <f>'DB-캐릭터 성장 요구량'!G74</f>
        <v>0</v>
      </c>
      <c r="N79" s="5"/>
      <c r="O79" s="5"/>
      <c r="P79" s="5" t="s">
        <v>2061</v>
      </c>
    </row>
    <row r="80" spans="4:16" x14ac:dyDescent="0.3">
      <c r="D80" s="5">
        <v>74</v>
      </c>
      <c r="E80" s="5">
        <v>178</v>
      </c>
      <c r="F80" s="5">
        <f>VLOOKUP(E80,'DB-방치 재화'!$B$3:$H$1698,5,0)</f>
        <v>181</v>
      </c>
      <c r="G80" s="5">
        <f>VLOOKUP(E80,'DB-방치 재화'!$B$3:$H$1698,6,0)</f>
        <v>242</v>
      </c>
      <c r="H80" s="185">
        <f>VLOOKUP(E80,'DB-방치 재화'!$B$3:$H$1698,7,0)</f>
        <v>2.3534722222222224</v>
      </c>
      <c r="I80" s="5">
        <f>'DB-캐릭터 성장 요구량'!E75</f>
        <v>12780</v>
      </c>
      <c r="J80" s="5"/>
      <c r="K80" s="5">
        <f>'DB-캐릭터 성장 요구량'!F75</f>
        <v>32020</v>
      </c>
      <c r="L80" s="5"/>
      <c r="M80" s="5">
        <f>'DB-캐릭터 성장 요구량'!G75</f>
        <v>0</v>
      </c>
      <c r="N80" s="5"/>
      <c r="O80" s="5"/>
      <c r="P80" s="5" t="s">
        <v>2061</v>
      </c>
    </row>
    <row r="81" spans="4:16" x14ac:dyDescent="0.3">
      <c r="D81" s="5">
        <v>75</v>
      </c>
      <c r="E81" s="5">
        <v>182</v>
      </c>
      <c r="F81" s="5">
        <f>VLOOKUP(E81,'DB-방치 재화'!$B$3:$H$1698,5,0)</f>
        <v>184</v>
      </c>
      <c r="G81" s="5">
        <f>VLOOKUP(E81,'DB-방치 재화'!$B$3:$H$1698,6,0)</f>
        <v>246</v>
      </c>
      <c r="H81" s="185">
        <f>VLOOKUP(E81,'DB-방치 재화'!$B$3:$H$1698,7,0)</f>
        <v>2.3618055555555557</v>
      </c>
      <c r="I81" s="5">
        <f>'DB-캐릭터 성장 요구량'!E76</f>
        <v>13090</v>
      </c>
      <c r="J81" s="5"/>
      <c r="K81" s="5">
        <f>'DB-캐릭터 성장 요구량'!F76</f>
        <v>32910</v>
      </c>
      <c r="L81" s="5"/>
      <c r="M81" s="5">
        <f>'DB-캐릭터 성장 요구량'!G76</f>
        <v>0</v>
      </c>
      <c r="N81" s="5"/>
      <c r="O81" s="5"/>
      <c r="P81" s="5" t="s">
        <v>2061</v>
      </c>
    </row>
    <row r="82" spans="4:16" x14ac:dyDescent="0.3">
      <c r="D82" s="5">
        <v>76</v>
      </c>
      <c r="E82" s="5">
        <v>186</v>
      </c>
      <c r="F82" s="5">
        <f>VLOOKUP(E82,'DB-방치 재화'!$B$3:$H$1698,5,0)</f>
        <v>187</v>
      </c>
      <c r="G82" s="5">
        <f>VLOOKUP(E82,'DB-방치 재화'!$B$3:$H$1698,6,0)</f>
        <v>249</v>
      </c>
      <c r="H82" s="185">
        <f>VLOOKUP(E82,'DB-방치 재화'!$B$3:$H$1698,7,0)</f>
        <v>2.3694444444444445</v>
      </c>
      <c r="I82" s="5">
        <f>'DB-캐릭터 성장 요구량'!E77</f>
        <v>13370</v>
      </c>
      <c r="J82" s="5"/>
      <c r="K82" s="5">
        <f>'DB-캐릭터 성장 요구량'!F77</f>
        <v>33780</v>
      </c>
      <c r="L82" s="5"/>
      <c r="M82" s="5">
        <f>'DB-캐릭터 성장 요구량'!G77</f>
        <v>0</v>
      </c>
      <c r="N82" s="5"/>
      <c r="O82" s="5"/>
      <c r="P82" s="5" t="s">
        <v>2061</v>
      </c>
    </row>
    <row r="83" spans="4:16" x14ac:dyDescent="0.3">
      <c r="D83" s="5">
        <v>77</v>
      </c>
      <c r="E83" s="5">
        <v>190</v>
      </c>
      <c r="F83" s="5">
        <f>VLOOKUP(E83,'DB-방치 재화'!$B$3:$H$1698,5,0)</f>
        <v>190</v>
      </c>
      <c r="G83" s="5">
        <f>VLOOKUP(E83,'DB-방치 재화'!$B$3:$H$1698,6,0)</f>
        <v>254</v>
      </c>
      <c r="H83" s="185">
        <f>VLOOKUP(E83,'DB-방치 재화'!$B$3:$H$1698,7,0)</f>
        <v>2.3777777777777778</v>
      </c>
      <c r="I83" s="5">
        <f>'DB-캐릭터 성장 요구량'!E78</f>
        <v>13600</v>
      </c>
      <c r="J83" s="5"/>
      <c r="K83" s="5">
        <f>'DB-캐릭터 성장 요구량'!F78</f>
        <v>34450</v>
      </c>
      <c r="L83" s="5"/>
      <c r="M83" s="5">
        <f>'DB-캐릭터 성장 요구량'!G78</f>
        <v>0</v>
      </c>
      <c r="N83" s="5"/>
      <c r="O83" s="5"/>
      <c r="P83" s="5" t="s">
        <v>2061</v>
      </c>
    </row>
    <row r="84" spans="4:16" x14ac:dyDescent="0.3">
      <c r="D84" s="5">
        <v>78</v>
      </c>
      <c r="E84" s="5">
        <v>194</v>
      </c>
      <c r="F84" s="5">
        <f>VLOOKUP(E84,'DB-방치 재화'!$B$3:$H$1698,5,0)</f>
        <v>192</v>
      </c>
      <c r="G84" s="5">
        <f>VLOOKUP(E84,'DB-방치 재화'!$B$3:$H$1698,6,0)</f>
        <v>257</v>
      </c>
      <c r="H84" s="185">
        <f>VLOOKUP(E84,'DB-방치 재화'!$B$3:$H$1698,7,0)</f>
        <v>2.3854166666666665</v>
      </c>
      <c r="I84" s="5">
        <f>'DB-캐릭터 성장 요구량'!E79</f>
        <v>13890</v>
      </c>
      <c r="J84" s="5"/>
      <c r="K84" s="5">
        <f>'DB-캐릭터 성장 요구량'!F79</f>
        <v>35120</v>
      </c>
      <c r="L84" s="5"/>
      <c r="M84" s="5">
        <f>'DB-캐릭터 성장 요구량'!G79</f>
        <v>0</v>
      </c>
      <c r="N84" s="5"/>
      <c r="O84" s="5"/>
      <c r="P84" s="5" t="s">
        <v>2061</v>
      </c>
    </row>
    <row r="85" spans="4:16" x14ac:dyDescent="0.3">
      <c r="D85" s="5">
        <v>79</v>
      </c>
      <c r="E85" s="5">
        <v>198</v>
      </c>
      <c r="F85" s="5">
        <f>VLOOKUP(E85,'DB-방치 재화'!$B$3:$H$1698,5,0)</f>
        <v>195</v>
      </c>
      <c r="G85" s="5">
        <f>VLOOKUP(E85,'DB-방치 재화'!$B$3:$H$1698,6,0)</f>
        <v>260</v>
      </c>
      <c r="H85" s="185">
        <f>VLOOKUP(E85,'DB-방치 재화'!$B$3:$H$1698,7,0)</f>
        <v>2.3937499999999998</v>
      </c>
      <c r="I85" s="5">
        <f>'DB-캐릭터 성장 요구량'!E80</f>
        <v>14180</v>
      </c>
      <c r="J85" s="5"/>
      <c r="K85" s="5">
        <f>'DB-캐릭터 성장 요구량'!F80</f>
        <v>35930</v>
      </c>
      <c r="L85" s="5"/>
      <c r="M85" s="5">
        <f>'DB-캐릭터 성장 요구량'!G80</f>
        <v>0</v>
      </c>
      <c r="N85" s="5"/>
      <c r="O85" s="5"/>
      <c r="P85" s="5" t="s">
        <v>2061</v>
      </c>
    </row>
    <row r="86" spans="4:16" x14ac:dyDescent="0.3">
      <c r="D86" s="5">
        <v>80</v>
      </c>
      <c r="E86" s="5">
        <v>202</v>
      </c>
      <c r="F86" s="5">
        <f>VLOOKUP(E86,'DB-방치 재화'!$B$3:$H$1698,5,0)</f>
        <v>198</v>
      </c>
      <c r="G86" s="5">
        <f>VLOOKUP(E86,'DB-방치 재화'!$B$3:$H$1698,6,0)</f>
        <v>264</v>
      </c>
      <c r="H86" s="185">
        <f>VLOOKUP(E86,'DB-방치 재화'!$B$3:$H$1698,7,0)</f>
        <v>2.401388888888889</v>
      </c>
      <c r="I86" s="5">
        <f>'DB-캐릭터 성장 요구량'!E81</f>
        <v>14520</v>
      </c>
      <c r="J86" s="5"/>
      <c r="K86" s="5">
        <f>'DB-캐릭터 성장 요구량'!F81</f>
        <v>37000</v>
      </c>
      <c r="L86" s="5"/>
      <c r="M86" s="5">
        <f>'DB-캐릭터 성장 요구량'!G81</f>
        <v>3800</v>
      </c>
      <c r="N86" s="5"/>
      <c r="O86" s="5"/>
      <c r="P86" s="5" t="s">
        <v>2061</v>
      </c>
    </row>
    <row r="87" spans="4:16" x14ac:dyDescent="0.3">
      <c r="D87" s="5">
        <v>81</v>
      </c>
      <c r="E87" s="5">
        <v>206</v>
      </c>
      <c r="F87" s="5">
        <f>VLOOKUP(E87,'DB-방치 재화'!$B$3:$H$1698,5,0)</f>
        <v>201</v>
      </c>
      <c r="G87" s="5">
        <f>VLOOKUP(E87,'DB-방치 재화'!$B$3:$H$1698,6,0)</f>
        <v>268</v>
      </c>
      <c r="H87" s="185">
        <f>VLOOKUP(E87,'DB-방치 재화'!$B$3:$H$1698,7,0)</f>
        <v>2.4097222222222223</v>
      </c>
      <c r="I87" s="5">
        <f>'DB-캐릭터 성장 요구량'!E82</f>
        <v>14830</v>
      </c>
      <c r="J87" s="5"/>
      <c r="K87" s="5">
        <f>'DB-캐릭터 성장 요구량'!F82</f>
        <v>37830</v>
      </c>
      <c r="L87" s="5"/>
      <c r="M87" s="5">
        <f>'DB-캐릭터 성장 요구량'!G82</f>
        <v>0</v>
      </c>
      <c r="N87" s="5"/>
      <c r="O87" s="5"/>
      <c r="P87" s="5">
        <v>170</v>
      </c>
    </row>
    <row r="88" spans="4:16" x14ac:dyDescent="0.3">
      <c r="D88" s="5">
        <v>82</v>
      </c>
      <c r="E88" s="5">
        <v>210</v>
      </c>
      <c r="F88" s="5">
        <f>VLOOKUP(E88,'DB-방치 재화'!$B$3:$H$1698,5,0)</f>
        <v>204</v>
      </c>
      <c r="G88" s="5">
        <f>VLOOKUP(E88,'DB-방치 재화'!$B$3:$H$1698,6,0)</f>
        <v>272</v>
      </c>
      <c r="H88" s="185">
        <f>VLOOKUP(E88,'DB-방치 재화'!$B$3:$H$1698,7,0)</f>
        <v>2.4173611111111111</v>
      </c>
      <c r="I88" s="5">
        <f>'DB-캐릭터 성장 요구량'!E83</f>
        <v>15290</v>
      </c>
      <c r="J88" s="5"/>
      <c r="K88" s="5">
        <f>'DB-캐릭터 성장 요구량'!F83</f>
        <v>38570</v>
      </c>
      <c r="L88" s="5"/>
      <c r="M88" s="5">
        <f>'DB-캐릭터 성장 요구량'!G83</f>
        <v>0</v>
      </c>
      <c r="N88" s="5"/>
      <c r="O88" s="5"/>
      <c r="P88" s="5" t="s">
        <v>2061</v>
      </c>
    </row>
    <row r="89" spans="4:16" x14ac:dyDescent="0.3">
      <c r="D89" s="5">
        <v>83</v>
      </c>
      <c r="E89" s="5">
        <v>214</v>
      </c>
      <c r="F89" s="5">
        <f>VLOOKUP(E89,'DB-방치 재화'!$B$3:$H$1698,5,0)</f>
        <v>206</v>
      </c>
      <c r="G89" s="5">
        <f>VLOOKUP(E89,'DB-방치 재화'!$B$3:$H$1698,6,0)</f>
        <v>275</v>
      </c>
      <c r="H89" s="185">
        <f>VLOOKUP(E89,'DB-방치 재화'!$B$3:$H$1698,7,0)</f>
        <v>2.4256944444444444</v>
      </c>
      <c r="I89" s="5">
        <f>'DB-캐릭터 성장 요구량'!E84</f>
        <v>15590</v>
      </c>
      <c r="J89" s="5"/>
      <c r="K89" s="5">
        <f>'DB-캐릭터 성장 요구량'!F84</f>
        <v>39430</v>
      </c>
      <c r="L89" s="5"/>
      <c r="M89" s="5">
        <f>'DB-캐릭터 성장 요구량'!G84</f>
        <v>0</v>
      </c>
      <c r="N89" s="5"/>
      <c r="O89" s="5"/>
      <c r="P89" s="5" t="s">
        <v>2061</v>
      </c>
    </row>
    <row r="90" spans="4:16" x14ac:dyDescent="0.3">
      <c r="D90" s="5">
        <v>84</v>
      </c>
      <c r="E90" s="5">
        <v>219</v>
      </c>
      <c r="F90" s="5">
        <f>VLOOKUP(E90,'DB-방치 재화'!$B$3:$H$1698,5,0)</f>
        <v>209</v>
      </c>
      <c r="G90" s="5">
        <f>VLOOKUP(E90,'DB-방치 재화'!$B$3:$H$1698,6,0)</f>
        <v>279</v>
      </c>
      <c r="H90" s="185">
        <f>VLOOKUP(E90,'DB-방치 재화'!$B$3:$H$1698,7,0)</f>
        <v>2.4354166666666668</v>
      </c>
      <c r="I90" s="5">
        <f>'DB-캐릭터 성장 요구량'!E85</f>
        <v>16050</v>
      </c>
      <c r="J90" s="5"/>
      <c r="K90" s="5">
        <f>'DB-캐릭터 성장 요구량'!F85</f>
        <v>40620</v>
      </c>
      <c r="L90" s="5"/>
      <c r="M90" s="5">
        <f>'DB-캐릭터 성장 요구량'!G85</f>
        <v>0</v>
      </c>
      <c r="N90" s="5"/>
      <c r="O90" s="5"/>
      <c r="P90" s="5" t="s">
        <v>2061</v>
      </c>
    </row>
    <row r="91" spans="4:16" x14ac:dyDescent="0.3">
      <c r="D91" s="5">
        <v>85</v>
      </c>
      <c r="E91" s="5">
        <v>223</v>
      </c>
      <c r="F91" s="5">
        <f>VLOOKUP(E91,'DB-방치 재화'!$B$3:$H$1698,5,0)</f>
        <v>212</v>
      </c>
      <c r="G91" s="5">
        <f>VLOOKUP(E91,'DB-방치 재화'!$B$3:$H$1698,6,0)</f>
        <v>283</v>
      </c>
      <c r="H91" s="185">
        <f>VLOOKUP(E91,'DB-방치 재화'!$B$3:$H$1698,7,0)</f>
        <v>2.4437500000000001</v>
      </c>
      <c r="I91" s="5">
        <f>'DB-캐릭터 성장 요구량'!E86</f>
        <v>16490</v>
      </c>
      <c r="J91" s="5"/>
      <c r="K91" s="5">
        <f>'DB-캐릭터 성장 요구량'!F86</f>
        <v>41960</v>
      </c>
      <c r="L91" s="5"/>
      <c r="M91" s="5">
        <f>'DB-캐릭터 성장 요구량'!G86</f>
        <v>0</v>
      </c>
      <c r="N91" s="5"/>
      <c r="O91" s="5"/>
      <c r="P91" s="5" t="s">
        <v>2061</v>
      </c>
    </row>
    <row r="92" spans="4:16" x14ac:dyDescent="0.3">
      <c r="D92" s="5">
        <v>86</v>
      </c>
      <c r="E92" s="5">
        <v>227</v>
      </c>
      <c r="F92" s="5">
        <f>VLOOKUP(E92,'DB-방치 재화'!$B$3:$H$1698,5,0)</f>
        <v>215</v>
      </c>
      <c r="G92" s="5">
        <f>VLOOKUP(E92,'DB-방치 재화'!$B$3:$H$1698,6,0)</f>
        <v>287</v>
      </c>
      <c r="H92" s="185">
        <f>VLOOKUP(E92,'DB-방치 재화'!$B$3:$H$1698,7,0)</f>
        <v>2.4513888888888888</v>
      </c>
      <c r="I92" s="5">
        <f>'DB-캐릭터 성장 요구량'!E87</f>
        <v>17040</v>
      </c>
      <c r="J92" s="5"/>
      <c r="K92" s="5">
        <f>'DB-캐릭터 성장 요구량'!F87</f>
        <v>42880</v>
      </c>
      <c r="L92" s="5"/>
      <c r="M92" s="5">
        <f>'DB-캐릭터 성장 요구량'!G87</f>
        <v>0</v>
      </c>
      <c r="N92" s="5"/>
      <c r="O92" s="5"/>
      <c r="P92" s="5" t="s">
        <v>2061</v>
      </c>
    </row>
    <row r="93" spans="4:16" x14ac:dyDescent="0.3">
      <c r="D93" s="5">
        <v>87</v>
      </c>
      <c r="E93" s="5">
        <v>231</v>
      </c>
      <c r="F93" s="5">
        <f>VLOOKUP(E93,'DB-방치 재화'!$B$3:$H$1698,5,0)</f>
        <v>218</v>
      </c>
      <c r="G93" s="5">
        <f>VLOOKUP(E93,'DB-방치 재화'!$B$3:$H$1698,6,0)</f>
        <v>291</v>
      </c>
      <c r="H93" s="185">
        <f>VLOOKUP(E93,'DB-방치 재화'!$B$3:$H$1698,7,0)</f>
        <v>2.4597222222222221</v>
      </c>
      <c r="I93" s="5">
        <f>'DB-캐릭터 성장 요구량'!E88</f>
        <v>17370</v>
      </c>
      <c r="J93" s="5"/>
      <c r="K93" s="5">
        <f>'DB-캐릭터 성장 요구량'!F88</f>
        <v>43810</v>
      </c>
      <c r="L93" s="5"/>
      <c r="M93" s="5">
        <f>'DB-캐릭터 성장 요구량'!G88</f>
        <v>0</v>
      </c>
      <c r="N93" s="5"/>
      <c r="O93" s="5"/>
      <c r="P93" s="5" t="s">
        <v>2061</v>
      </c>
    </row>
    <row r="94" spans="4:16" x14ac:dyDescent="0.3">
      <c r="D94" s="5">
        <v>88</v>
      </c>
      <c r="E94" s="5">
        <v>236</v>
      </c>
      <c r="F94" s="5">
        <f>VLOOKUP(E94,'DB-방치 재화'!$B$3:$H$1698,5,0)</f>
        <v>221</v>
      </c>
      <c r="G94" s="5">
        <f>VLOOKUP(E94,'DB-방치 재화'!$B$3:$H$1698,6,0)</f>
        <v>295</v>
      </c>
      <c r="H94" s="185">
        <f>VLOOKUP(E94,'DB-방치 재화'!$B$3:$H$1698,7,0)</f>
        <v>2.4694444444444446</v>
      </c>
      <c r="I94" s="5">
        <f>'DB-캐릭터 성장 요구량'!E89</f>
        <v>17500</v>
      </c>
      <c r="J94" s="5"/>
      <c r="K94" s="5">
        <f>'DB-캐릭터 성장 요구량'!F89</f>
        <v>44750</v>
      </c>
      <c r="L94" s="5"/>
      <c r="M94" s="5">
        <f>'DB-캐릭터 성장 요구량'!G89</f>
        <v>0</v>
      </c>
      <c r="N94" s="5"/>
      <c r="O94" s="5"/>
      <c r="P94" s="5" t="s">
        <v>2061</v>
      </c>
    </row>
    <row r="95" spans="4:16" x14ac:dyDescent="0.3">
      <c r="D95" s="5">
        <v>89</v>
      </c>
      <c r="E95" s="5">
        <v>240</v>
      </c>
      <c r="F95" s="5">
        <f>VLOOKUP(E95,'DB-방치 재화'!$B$3:$H$1698,5,0)</f>
        <v>224</v>
      </c>
      <c r="G95" s="5">
        <f>VLOOKUP(E95,'DB-방치 재화'!$B$3:$H$1698,6,0)</f>
        <v>299</v>
      </c>
      <c r="H95" s="185">
        <f>VLOOKUP(E95,'DB-방치 재화'!$B$3:$H$1698,7,0)</f>
        <v>2.4777777777777779</v>
      </c>
      <c r="I95" s="5">
        <f>'DB-캐릭터 성장 요구량'!E90</f>
        <v>18150</v>
      </c>
      <c r="J95" s="5"/>
      <c r="K95" s="5">
        <f>'DB-캐릭터 성장 요구량'!F90</f>
        <v>45910</v>
      </c>
      <c r="L95" s="5"/>
      <c r="M95" s="5">
        <f>'DB-캐릭터 성장 요구량'!G90</f>
        <v>0</v>
      </c>
      <c r="N95" s="5"/>
      <c r="O95" s="5"/>
      <c r="P95" s="5" t="s">
        <v>2061</v>
      </c>
    </row>
    <row r="96" spans="4:16" x14ac:dyDescent="0.3">
      <c r="D96" s="5">
        <v>90</v>
      </c>
      <c r="E96" s="5">
        <v>244</v>
      </c>
      <c r="F96" s="5">
        <f>VLOOKUP(E96,'DB-방치 재화'!$B$3:$H$1698,5,0)</f>
        <v>227</v>
      </c>
      <c r="G96" s="5">
        <f>VLOOKUP(E96,'DB-방치 재화'!$B$3:$H$1698,6,0)</f>
        <v>303</v>
      </c>
      <c r="H96" s="185">
        <f>VLOOKUP(E96,'DB-방치 재화'!$B$3:$H$1698,7,0)</f>
        <v>2.4854166666666666</v>
      </c>
      <c r="I96" s="5">
        <f>'DB-캐릭터 성장 요구량'!E91</f>
        <v>18540</v>
      </c>
      <c r="J96" s="5"/>
      <c r="K96" s="5">
        <f>'DB-캐릭터 성장 요구량'!F91</f>
        <v>47180</v>
      </c>
      <c r="L96" s="5"/>
      <c r="M96" s="5">
        <f>'DB-캐릭터 성장 요구량'!G91</f>
        <v>4400</v>
      </c>
      <c r="N96" s="5"/>
      <c r="O96" s="5"/>
      <c r="P96" s="5" t="s">
        <v>2061</v>
      </c>
    </row>
    <row r="97" spans="4:16" x14ac:dyDescent="0.3">
      <c r="D97" s="5">
        <v>91</v>
      </c>
      <c r="E97" s="5">
        <v>249</v>
      </c>
      <c r="F97" s="5">
        <f>VLOOKUP(E97,'DB-방치 재화'!$B$3:$H$1698,5,0)</f>
        <v>230</v>
      </c>
      <c r="G97" s="5">
        <f>VLOOKUP(E97,'DB-방치 재화'!$B$3:$H$1698,6,0)</f>
        <v>307</v>
      </c>
      <c r="H97" s="185">
        <f>VLOOKUP(E97,'DB-방치 재화'!$B$3:$H$1698,7,0)</f>
        <v>2.4958333333333331</v>
      </c>
      <c r="I97" s="5">
        <f>'DB-캐릭터 성장 요구량'!E92</f>
        <v>18930</v>
      </c>
      <c r="J97" s="5"/>
      <c r="K97" s="5">
        <f>'DB-캐릭터 성장 요구량'!F92</f>
        <v>48190</v>
      </c>
      <c r="L97" s="5"/>
      <c r="M97" s="5">
        <f>'DB-캐릭터 성장 요구량'!G92</f>
        <v>0</v>
      </c>
      <c r="N97" s="5"/>
      <c r="O97" s="5"/>
      <c r="P97" s="5" t="s">
        <v>2061</v>
      </c>
    </row>
    <row r="98" spans="4:16" x14ac:dyDescent="0.3">
      <c r="D98" s="5">
        <v>92</v>
      </c>
      <c r="E98" s="5">
        <v>253</v>
      </c>
      <c r="F98" s="5">
        <f>VLOOKUP(E98,'DB-방치 재화'!$B$3:$H$1698,5,0)</f>
        <v>233</v>
      </c>
      <c r="G98" s="5">
        <f>VLOOKUP(E98,'DB-방치 재화'!$B$3:$H$1698,6,0)</f>
        <v>311</v>
      </c>
      <c r="H98" s="185">
        <f>VLOOKUP(E98,'DB-방치 재화'!$B$3:$H$1698,7,0)</f>
        <v>2.5034722222222223</v>
      </c>
      <c r="I98" s="5">
        <f>'DB-캐릭터 성장 요구량'!E93</f>
        <v>19400</v>
      </c>
      <c r="J98" s="5"/>
      <c r="K98" s="5">
        <f>'DB-캐릭터 성장 요구량'!F93</f>
        <v>49520</v>
      </c>
      <c r="L98" s="5"/>
      <c r="M98" s="5">
        <f>'DB-캐릭터 성장 요구량'!G93</f>
        <v>0</v>
      </c>
      <c r="N98" s="5"/>
      <c r="O98" s="5"/>
      <c r="P98" s="5" t="s">
        <v>2061</v>
      </c>
    </row>
    <row r="99" spans="4:16" x14ac:dyDescent="0.3">
      <c r="D99" s="5">
        <v>93</v>
      </c>
      <c r="E99" s="5">
        <v>258</v>
      </c>
      <c r="F99" s="5">
        <f>VLOOKUP(E99,'DB-방치 재화'!$B$3:$H$1698,5,0)</f>
        <v>236</v>
      </c>
      <c r="G99" s="5">
        <f>VLOOKUP(E99,'DB-방치 재화'!$B$3:$H$1698,6,0)</f>
        <v>315</v>
      </c>
      <c r="H99" s="185">
        <f>VLOOKUP(E99,'DB-방치 재화'!$B$3:$H$1698,7,0)</f>
        <v>2.5138888888888888</v>
      </c>
      <c r="I99" s="5">
        <f>'DB-캐릭터 성장 요구량'!E94</f>
        <v>19800</v>
      </c>
      <c r="J99" s="5"/>
      <c r="K99" s="5">
        <f>'DB-캐릭터 성장 요구량'!F94</f>
        <v>50570</v>
      </c>
      <c r="L99" s="5"/>
      <c r="M99" s="5">
        <f>'DB-캐릭터 성장 요구량'!G94</f>
        <v>0</v>
      </c>
      <c r="N99" s="5"/>
      <c r="O99" s="5"/>
      <c r="P99" s="5" t="s">
        <v>2061</v>
      </c>
    </row>
    <row r="100" spans="4:16" x14ac:dyDescent="0.3">
      <c r="D100" s="5">
        <v>94</v>
      </c>
      <c r="E100" s="5">
        <v>262</v>
      </c>
      <c r="F100" s="5">
        <f>VLOOKUP(E100,'DB-방치 재화'!$B$3:$H$1698,5,0)</f>
        <v>239</v>
      </c>
      <c r="G100" s="5">
        <f>VLOOKUP(E100,'DB-방치 재화'!$B$3:$H$1698,6,0)</f>
        <v>319</v>
      </c>
      <c r="H100" s="185">
        <f>VLOOKUP(E100,'DB-방치 재화'!$B$3:$H$1698,7,0)</f>
        <v>2.5215277777777776</v>
      </c>
      <c r="I100" s="5">
        <f>'DB-캐릭터 성장 요구량'!E95</f>
        <v>20540</v>
      </c>
      <c r="J100" s="5"/>
      <c r="K100" s="5">
        <f>'DB-캐릭터 성장 요구량'!F95</f>
        <v>51960</v>
      </c>
      <c r="L100" s="5"/>
      <c r="M100" s="5">
        <f>'DB-캐릭터 성장 요구량'!G95</f>
        <v>0</v>
      </c>
      <c r="N100" s="5"/>
      <c r="O100" s="5"/>
      <c r="P100" s="5" t="s">
        <v>2061</v>
      </c>
    </row>
    <row r="101" spans="4:16" x14ac:dyDescent="0.3">
      <c r="D101" s="5">
        <v>95</v>
      </c>
      <c r="E101" s="5">
        <v>267</v>
      </c>
      <c r="F101" s="5">
        <f>VLOOKUP(E101,'DB-방치 재화'!$B$3:$H$1698,5,0)</f>
        <v>242</v>
      </c>
      <c r="G101" s="5">
        <f>VLOOKUP(E101,'DB-방치 재화'!$B$3:$H$1698,6,0)</f>
        <v>323</v>
      </c>
      <c r="H101" s="185">
        <f>VLOOKUP(E101,'DB-방치 재화'!$B$3:$H$1698,7,0)</f>
        <v>2.5319444444444446</v>
      </c>
      <c r="I101" s="5">
        <f>'DB-캐릭터 성장 요구량'!E96</f>
        <v>21080</v>
      </c>
      <c r="J101" s="5"/>
      <c r="K101" s="5">
        <f>'DB-캐릭터 성장 요구량'!F96</f>
        <v>53480</v>
      </c>
      <c r="L101" s="5"/>
      <c r="M101" s="5">
        <f>'DB-캐릭터 성장 요구량'!G96</f>
        <v>0</v>
      </c>
      <c r="N101" s="5"/>
      <c r="O101" s="5"/>
      <c r="P101" s="5" t="s">
        <v>2061</v>
      </c>
    </row>
    <row r="102" spans="4:16" x14ac:dyDescent="0.3">
      <c r="D102" s="5">
        <v>96</v>
      </c>
      <c r="E102" s="5">
        <v>271</v>
      </c>
      <c r="F102" s="5">
        <f>VLOOKUP(E102,'DB-방치 재화'!$B$3:$H$1698,5,0)</f>
        <v>246</v>
      </c>
      <c r="G102" s="5">
        <f>VLOOKUP(E102,'DB-방치 재화'!$B$3:$H$1698,6,0)</f>
        <v>328</v>
      </c>
      <c r="H102" s="185">
        <f>VLOOKUP(E102,'DB-방치 재화'!$B$3:$H$1698,7,0)</f>
        <v>2.5395833333333333</v>
      </c>
      <c r="I102" s="5">
        <f>'DB-캐릭터 성장 요구량'!E97</f>
        <v>21470</v>
      </c>
      <c r="J102" s="5"/>
      <c r="K102" s="5">
        <f>'DB-캐릭터 성장 요구량'!F97</f>
        <v>54580</v>
      </c>
      <c r="L102" s="5"/>
      <c r="M102" s="5">
        <f>'DB-캐릭터 성장 요구량'!G97</f>
        <v>0</v>
      </c>
      <c r="N102" s="5"/>
      <c r="O102" s="5"/>
      <c r="P102" s="5" t="s">
        <v>2061</v>
      </c>
    </row>
    <row r="103" spans="4:16" x14ac:dyDescent="0.3">
      <c r="D103" s="5">
        <v>97</v>
      </c>
      <c r="E103" s="5">
        <v>276</v>
      </c>
      <c r="F103" s="5">
        <f>VLOOKUP(E103,'DB-방치 재화'!$B$3:$H$1698,5,0)</f>
        <v>249</v>
      </c>
      <c r="G103" s="5">
        <f>VLOOKUP(E103,'DB-방치 재화'!$B$3:$H$1698,6,0)</f>
        <v>332</v>
      </c>
      <c r="H103" s="185">
        <f>VLOOKUP(E103,'DB-방치 재화'!$B$3:$H$1698,7,0)</f>
        <v>2.5499999999999998</v>
      </c>
      <c r="I103" s="5">
        <f>'DB-캐릭터 성장 요구량'!E98</f>
        <v>21930</v>
      </c>
      <c r="J103" s="5"/>
      <c r="K103" s="5">
        <f>'DB-캐릭터 성장 요구량'!F98</f>
        <v>55810</v>
      </c>
      <c r="L103" s="5"/>
      <c r="M103" s="5">
        <f>'DB-캐릭터 성장 요구량'!G98</f>
        <v>0</v>
      </c>
      <c r="N103" s="5"/>
      <c r="O103" s="5"/>
      <c r="P103" s="5" t="s">
        <v>2061</v>
      </c>
    </row>
    <row r="104" spans="4:16" x14ac:dyDescent="0.3">
      <c r="D104" s="5">
        <v>98</v>
      </c>
      <c r="E104" s="5">
        <v>280</v>
      </c>
      <c r="F104" s="5">
        <f>VLOOKUP(E104,'DB-방치 재화'!$B$3:$H$1698,5,0)</f>
        <v>252</v>
      </c>
      <c r="G104" s="5">
        <f>VLOOKUP(E104,'DB-방치 재화'!$B$3:$H$1698,6,0)</f>
        <v>336</v>
      </c>
      <c r="H104" s="185">
        <f>VLOOKUP(E104,'DB-방치 재화'!$B$3:$H$1698,7,0)</f>
        <v>2.557638888888889</v>
      </c>
      <c r="I104" s="5">
        <f>'DB-캐릭터 성장 요구량'!E99</f>
        <v>22350</v>
      </c>
      <c r="J104" s="5"/>
      <c r="K104" s="5">
        <f>'DB-캐릭터 성장 요구량'!F99</f>
        <v>56950</v>
      </c>
      <c r="L104" s="5"/>
      <c r="M104" s="5">
        <f>'DB-캐릭터 성장 요구량'!G99</f>
        <v>0</v>
      </c>
      <c r="N104" s="5"/>
      <c r="O104" s="5"/>
      <c r="P104" s="5" t="s">
        <v>2061</v>
      </c>
    </row>
    <row r="105" spans="4:16" x14ac:dyDescent="0.3">
      <c r="D105" s="5">
        <v>99</v>
      </c>
      <c r="E105" s="5">
        <v>285</v>
      </c>
      <c r="F105" s="5">
        <f>VLOOKUP(E105,'DB-방치 재화'!$B$3:$H$1698,5,0)</f>
        <v>255</v>
      </c>
      <c r="G105" s="5">
        <f>VLOOKUP(E105,'DB-방치 재화'!$B$3:$H$1698,6,0)</f>
        <v>340</v>
      </c>
      <c r="H105" s="185">
        <f>VLOOKUP(E105,'DB-방치 재화'!$B$3:$H$1698,7,0)</f>
        <v>2.567361111111111</v>
      </c>
      <c r="I105" s="5">
        <f>'DB-캐릭터 성장 요구량'!E100</f>
        <v>22820</v>
      </c>
      <c r="J105" s="5"/>
      <c r="K105" s="5">
        <f>'DB-캐릭터 성장 요구량'!F100</f>
        <v>58260</v>
      </c>
      <c r="L105" s="5"/>
      <c r="M105" s="5">
        <f>'DB-캐릭터 성장 요구량'!G100</f>
        <v>0</v>
      </c>
      <c r="N105" s="5"/>
      <c r="O105" s="5"/>
      <c r="P105" s="5" t="s">
        <v>2061</v>
      </c>
    </row>
    <row r="106" spans="4:16" x14ac:dyDescent="0.3">
      <c r="D106" s="5">
        <v>100</v>
      </c>
      <c r="E106" s="5">
        <v>290</v>
      </c>
      <c r="F106" s="5">
        <f>VLOOKUP(E106,'DB-방치 재화'!$B$3:$H$1698,5,0)</f>
        <v>259</v>
      </c>
      <c r="G106" s="5">
        <f>VLOOKUP(E106,'DB-방치 재화'!$B$3:$H$1698,6,0)</f>
        <v>345</v>
      </c>
      <c r="H106" s="185">
        <f>VLOOKUP(E106,'DB-방치 재화'!$B$3:$H$1698,7,0)</f>
        <v>2.5777777777777779</v>
      </c>
      <c r="I106" s="5">
        <f>'DB-캐릭터 성장 요구량'!E101</f>
        <v>23790</v>
      </c>
      <c r="J106" s="5"/>
      <c r="K106" s="5">
        <f>'DB-캐릭터 성장 요구량'!F101</f>
        <v>61250</v>
      </c>
      <c r="L106" s="5"/>
      <c r="M106" s="5">
        <f>'DB-캐릭터 성장 요구량'!G101</f>
        <v>5100</v>
      </c>
      <c r="N106" s="5"/>
      <c r="O106" s="5"/>
      <c r="P106" s="5" t="s">
        <v>2061</v>
      </c>
    </row>
    <row r="107" spans="4:16" x14ac:dyDescent="0.3">
      <c r="D107" s="5">
        <v>101</v>
      </c>
      <c r="E107" s="5">
        <v>294</v>
      </c>
      <c r="F107" s="5">
        <f>VLOOKUP(E107,'DB-방치 재화'!$B$3:$H$1698,5,0)</f>
        <v>261</v>
      </c>
      <c r="G107" s="5">
        <f>VLOOKUP(E107,'DB-방치 재화'!$B$3:$H$1698,6,0)</f>
        <v>349</v>
      </c>
      <c r="H107" s="185">
        <f>VLOOKUP(E107,'DB-방치 재화'!$B$3:$H$1698,7,0)</f>
        <v>2.5854166666666667</v>
      </c>
      <c r="I107" s="5">
        <f>'DB-캐릭터 성장 요구량'!E102</f>
        <v>24700</v>
      </c>
      <c r="J107" s="5"/>
      <c r="K107" s="5">
        <f>'DB-캐릭터 성장 요구량'!F102</f>
        <v>63790</v>
      </c>
      <c r="L107" s="5"/>
      <c r="M107" s="5">
        <f>'DB-캐릭터 성장 요구량'!G102</f>
        <v>0</v>
      </c>
      <c r="N107" s="5"/>
      <c r="O107" s="5"/>
      <c r="P107" s="5">
        <v>300</v>
      </c>
    </row>
    <row r="108" spans="4:16" x14ac:dyDescent="0.3">
      <c r="D108" s="5">
        <v>102</v>
      </c>
      <c r="E108" s="5">
        <v>299</v>
      </c>
      <c r="F108" s="5">
        <f>VLOOKUP(E108,'DB-방치 재화'!$B$3:$H$1698,5,0)</f>
        <v>264</v>
      </c>
      <c r="G108" s="5">
        <f>VLOOKUP(E108,'DB-방치 재화'!$B$3:$H$1698,6,0)</f>
        <v>353</v>
      </c>
      <c r="H108" s="185">
        <f>VLOOKUP(E108,'DB-방치 재화'!$B$3:$H$1698,7,0)</f>
        <v>2.5958333333333332</v>
      </c>
      <c r="I108" s="5">
        <f>'DB-캐릭터 성장 요구량'!E103</f>
        <v>25770</v>
      </c>
      <c r="J108" s="5"/>
      <c r="K108" s="5">
        <f>'DB-캐릭터 성장 요구량'!F103</f>
        <v>66720</v>
      </c>
      <c r="L108" s="5"/>
      <c r="M108" s="5">
        <f>'DB-캐릭터 성장 요구량'!G103</f>
        <v>0</v>
      </c>
      <c r="N108" s="5"/>
      <c r="O108" s="5"/>
      <c r="P108" s="5" t="s">
        <v>2061</v>
      </c>
    </row>
    <row r="109" spans="4:16" x14ac:dyDescent="0.3">
      <c r="D109" s="5">
        <v>103</v>
      </c>
      <c r="E109" s="5">
        <v>304</v>
      </c>
      <c r="F109" s="5">
        <f>VLOOKUP(E109,'DB-방치 재화'!$B$3:$H$1698,5,0)</f>
        <v>268</v>
      </c>
      <c r="G109" s="5">
        <f>VLOOKUP(E109,'DB-방치 재화'!$B$3:$H$1698,6,0)</f>
        <v>358</v>
      </c>
      <c r="H109" s="185">
        <f>VLOOKUP(E109,'DB-방치 재화'!$B$3:$H$1698,7,0)</f>
        <v>2.6055555555555556</v>
      </c>
      <c r="I109" s="5">
        <f>'DB-캐릭터 성장 요구량'!E104</f>
        <v>26740</v>
      </c>
      <c r="J109" s="5"/>
      <c r="K109" s="5">
        <f>'DB-캐릭터 성장 요구량'!F104</f>
        <v>69500</v>
      </c>
      <c r="L109" s="5"/>
      <c r="M109" s="5">
        <f>'DB-캐릭터 성장 요구량'!G104</f>
        <v>0</v>
      </c>
      <c r="N109" s="5"/>
      <c r="O109" s="5"/>
      <c r="P109" s="5" t="s">
        <v>2061</v>
      </c>
    </row>
    <row r="110" spans="4:16" x14ac:dyDescent="0.3">
      <c r="D110" s="5">
        <v>104</v>
      </c>
      <c r="E110" s="5">
        <v>309</v>
      </c>
      <c r="F110" s="5">
        <f>VLOOKUP(E110,'DB-방치 재화'!$B$3:$H$1698,5,0)</f>
        <v>271</v>
      </c>
      <c r="G110" s="5">
        <f>VLOOKUP(E110,'DB-방치 재화'!$B$3:$H$1698,6,0)</f>
        <v>362</v>
      </c>
      <c r="H110" s="185">
        <f>VLOOKUP(E110,'DB-방치 재화'!$B$3:$H$1698,7,0)</f>
        <v>2.6159722222222221</v>
      </c>
      <c r="I110" s="5">
        <f>'DB-캐릭터 성장 요구량'!E105</f>
        <v>28280</v>
      </c>
      <c r="J110" s="5"/>
      <c r="K110" s="5">
        <f>'DB-캐릭터 성장 요구량'!F105</f>
        <v>75260</v>
      </c>
      <c r="L110" s="5"/>
      <c r="M110" s="5">
        <f>'DB-캐릭터 성장 요구량'!G105</f>
        <v>0</v>
      </c>
      <c r="N110" s="5"/>
      <c r="O110" s="5"/>
      <c r="P110" s="5" t="s">
        <v>2061</v>
      </c>
    </row>
    <row r="111" spans="4:16" x14ac:dyDescent="0.3">
      <c r="D111" s="5">
        <v>105</v>
      </c>
      <c r="E111" s="5">
        <v>313</v>
      </c>
      <c r="F111" s="5">
        <f>VLOOKUP(E111,'DB-방치 재화'!$B$3:$H$1698,5,0)</f>
        <v>275</v>
      </c>
      <c r="G111" s="5">
        <f>VLOOKUP(E111,'DB-방치 재화'!$B$3:$H$1698,6,0)</f>
        <v>366</v>
      </c>
      <c r="H111" s="185">
        <f>VLOOKUP(E111,'DB-방치 재화'!$B$3:$H$1698,7,0)</f>
        <v>2.6236111111111109</v>
      </c>
      <c r="I111" s="5">
        <f>'DB-캐릭터 성장 요구량'!E106</f>
        <v>29430</v>
      </c>
      <c r="J111" s="5"/>
      <c r="K111" s="5">
        <f>'DB-캐릭터 성장 요구량'!F106</f>
        <v>78740</v>
      </c>
      <c r="L111" s="5"/>
      <c r="M111" s="5">
        <f>'DB-캐릭터 성장 요구량'!G106</f>
        <v>0</v>
      </c>
      <c r="N111" s="5"/>
      <c r="O111" s="5"/>
      <c r="P111" s="5" t="s">
        <v>2061</v>
      </c>
    </row>
    <row r="112" spans="4:16" x14ac:dyDescent="0.3">
      <c r="D112" s="5">
        <v>106</v>
      </c>
      <c r="E112" s="5">
        <v>318</v>
      </c>
      <c r="F112" s="5">
        <f>VLOOKUP(E112,'DB-방치 재화'!$B$3:$H$1698,5,0)</f>
        <v>278</v>
      </c>
      <c r="G112" s="5">
        <f>VLOOKUP(E112,'DB-방치 재화'!$B$3:$H$1698,6,0)</f>
        <v>370</v>
      </c>
      <c r="H112" s="185">
        <f>VLOOKUP(E112,'DB-방치 재화'!$B$3:$H$1698,7,0)</f>
        <v>2.6333333333333333</v>
      </c>
      <c r="I112" s="5">
        <f>'DB-캐릭터 성장 요구량'!E107</f>
        <v>30560</v>
      </c>
      <c r="J112" s="5"/>
      <c r="K112" s="5">
        <f>'DB-캐릭터 성장 요구량'!F107</f>
        <v>82210</v>
      </c>
      <c r="L112" s="5"/>
      <c r="M112" s="5">
        <f>'DB-캐릭터 성장 요구량'!G107</f>
        <v>0</v>
      </c>
      <c r="N112" s="5"/>
      <c r="O112" s="5"/>
      <c r="P112" s="5" t="s">
        <v>2061</v>
      </c>
    </row>
    <row r="113" spans="4:16" x14ac:dyDescent="0.3">
      <c r="D113" s="5">
        <v>107</v>
      </c>
      <c r="E113" s="5">
        <v>323</v>
      </c>
      <c r="F113" s="5">
        <f>VLOOKUP(E113,'DB-방치 재화'!$B$3:$H$1698,5,0)</f>
        <v>281</v>
      </c>
      <c r="G113" s="5">
        <f>VLOOKUP(E113,'DB-방치 재화'!$B$3:$H$1698,6,0)</f>
        <v>375</v>
      </c>
      <c r="H113" s="185">
        <f>VLOOKUP(E113,'DB-방치 재화'!$B$3:$H$1698,7,0)</f>
        <v>2.6437499999999998</v>
      </c>
      <c r="I113" s="5">
        <f>'DB-캐릭터 성장 요구량'!E108</f>
        <v>31900</v>
      </c>
      <c r="J113" s="5"/>
      <c r="K113" s="5">
        <f>'DB-캐릭터 성장 요구량'!F108</f>
        <v>86060</v>
      </c>
      <c r="L113" s="5"/>
      <c r="M113" s="5">
        <f>'DB-캐릭터 성장 요구량'!G108</f>
        <v>0</v>
      </c>
      <c r="N113" s="5"/>
      <c r="O113" s="5"/>
      <c r="P113" s="5" t="s">
        <v>2061</v>
      </c>
    </row>
    <row r="114" spans="4:16" x14ac:dyDescent="0.3">
      <c r="D114" s="5">
        <v>108</v>
      </c>
      <c r="E114" s="5">
        <v>328</v>
      </c>
      <c r="F114" s="5">
        <f>VLOOKUP(E114,'DB-방치 재화'!$B$3:$H$1698,5,0)</f>
        <v>284</v>
      </c>
      <c r="G114" s="5">
        <f>VLOOKUP(E114,'DB-방치 재화'!$B$3:$H$1698,6,0)</f>
        <v>379</v>
      </c>
      <c r="H114" s="185">
        <f>VLOOKUP(E114,'DB-방치 재화'!$B$3:$H$1698,7,0)</f>
        <v>2.6534722222222222</v>
      </c>
      <c r="I114" s="5">
        <f>'DB-캐릭터 성장 요구량'!E109</f>
        <v>33220</v>
      </c>
      <c r="J114" s="5"/>
      <c r="K114" s="5">
        <f>'DB-캐릭터 성장 요구량'!F109</f>
        <v>90060</v>
      </c>
      <c r="L114" s="5"/>
      <c r="M114" s="5">
        <f>'DB-캐릭터 성장 요구량'!G109</f>
        <v>0</v>
      </c>
      <c r="N114" s="5"/>
      <c r="O114" s="5"/>
      <c r="P114" s="5" t="s">
        <v>2061</v>
      </c>
    </row>
    <row r="115" spans="4:16" x14ac:dyDescent="0.3">
      <c r="D115" s="5">
        <v>109</v>
      </c>
      <c r="E115" s="5">
        <v>333</v>
      </c>
      <c r="F115" s="5">
        <f>VLOOKUP(E115,'DB-방치 재화'!$B$3:$H$1698,5,0)</f>
        <v>288</v>
      </c>
      <c r="G115" s="5">
        <f>VLOOKUP(E115,'DB-방치 재화'!$B$3:$H$1698,6,0)</f>
        <v>385</v>
      </c>
      <c r="H115" s="185">
        <f>VLOOKUP(E115,'DB-방치 재화'!$B$3:$H$1698,7,0)</f>
        <v>2.6638888888888888</v>
      </c>
      <c r="I115" s="5">
        <f>'DB-캐릭터 성장 요구량'!E110</f>
        <v>34520</v>
      </c>
      <c r="J115" s="5"/>
      <c r="K115" s="5">
        <f>'DB-캐릭터 성장 요구량'!F110</f>
        <v>93830</v>
      </c>
      <c r="L115" s="5"/>
      <c r="M115" s="5">
        <f>'DB-캐릭터 성장 요구량'!G110</f>
        <v>0</v>
      </c>
      <c r="N115" s="5"/>
      <c r="O115" s="5"/>
      <c r="P115" s="5" t="s">
        <v>2061</v>
      </c>
    </row>
    <row r="116" spans="4:16" x14ac:dyDescent="0.3">
      <c r="D116" s="5">
        <v>110</v>
      </c>
      <c r="E116" s="5">
        <v>338</v>
      </c>
      <c r="F116" s="5">
        <f>VLOOKUP(E116,'DB-방치 재화'!$B$3:$H$1698,5,0)</f>
        <v>291</v>
      </c>
      <c r="G116" s="5">
        <f>VLOOKUP(E116,'DB-방치 재화'!$B$3:$H$1698,6,0)</f>
        <v>389</v>
      </c>
      <c r="H116" s="185">
        <f>VLOOKUP(E116,'DB-방치 재화'!$B$3:$H$1698,7,0)</f>
        <v>2.6736111111111112</v>
      </c>
      <c r="I116" s="5">
        <f>'DB-캐릭터 성장 요구량'!E111</f>
        <v>36150</v>
      </c>
      <c r="J116" s="5"/>
      <c r="K116" s="5">
        <f>'DB-캐릭터 성장 요구량'!F111</f>
        <v>98650</v>
      </c>
      <c r="L116" s="5"/>
      <c r="M116" s="5">
        <f>'DB-캐릭터 성장 요구량'!G111</f>
        <v>6800</v>
      </c>
      <c r="N116" s="5"/>
      <c r="O116" s="5"/>
      <c r="P116" s="5" t="s">
        <v>2061</v>
      </c>
    </row>
    <row r="117" spans="4:16" x14ac:dyDescent="0.3">
      <c r="D117" s="5">
        <v>111</v>
      </c>
      <c r="E117" s="5">
        <v>343</v>
      </c>
      <c r="F117" s="5">
        <f>VLOOKUP(E117,'DB-방치 재화'!$B$3:$H$1698,5,0)</f>
        <v>295</v>
      </c>
      <c r="G117" s="5">
        <f>VLOOKUP(E117,'DB-방치 재화'!$B$3:$H$1698,6,0)</f>
        <v>394</v>
      </c>
      <c r="H117" s="185">
        <f>VLOOKUP(E117,'DB-방치 재화'!$B$3:$H$1698,7,0)</f>
        <v>2.6833333333333331</v>
      </c>
      <c r="I117" s="5">
        <f>'DB-캐릭터 성장 요구량'!E112</f>
        <v>37570</v>
      </c>
      <c r="J117" s="5"/>
      <c r="K117" s="5">
        <f>'DB-캐릭터 성장 요구량'!F112</f>
        <v>102780</v>
      </c>
      <c r="L117" s="5"/>
      <c r="M117" s="5">
        <f>'DB-캐릭터 성장 요구량'!G112</f>
        <v>0</v>
      </c>
      <c r="N117" s="5"/>
      <c r="O117" s="5"/>
      <c r="P117" s="5" t="s">
        <v>2061</v>
      </c>
    </row>
    <row r="118" spans="4:16" x14ac:dyDescent="0.3">
      <c r="D118" s="5">
        <v>112</v>
      </c>
      <c r="E118" s="5">
        <v>348</v>
      </c>
      <c r="F118" s="5">
        <f>VLOOKUP(E118,'DB-방치 재화'!$B$3:$H$1698,5,0)</f>
        <v>298</v>
      </c>
      <c r="G118" s="5">
        <f>VLOOKUP(E118,'DB-방치 재화'!$B$3:$H$1698,6,0)</f>
        <v>398</v>
      </c>
      <c r="H118" s="185">
        <f>VLOOKUP(E118,'DB-방치 재화'!$B$3:$H$1698,7,0)</f>
        <v>2.6937500000000001</v>
      </c>
      <c r="I118" s="5">
        <f>'DB-캐릭터 성장 요구량'!E113</f>
        <v>39160</v>
      </c>
      <c r="J118" s="5"/>
      <c r="K118" s="5">
        <f>'DB-캐릭터 성장 요구량'!F113</f>
        <v>107320</v>
      </c>
      <c r="L118" s="5"/>
      <c r="M118" s="5">
        <f>'DB-캐릭터 성장 요구량'!G113</f>
        <v>0</v>
      </c>
      <c r="N118" s="5"/>
      <c r="O118" s="5"/>
      <c r="P118" s="5" t="s">
        <v>2061</v>
      </c>
    </row>
    <row r="119" spans="4:16" x14ac:dyDescent="0.3">
      <c r="D119" s="5">
        <v>113</v>
      </c>
      <c r="E119" s="5">
        <v>353</v>
      </c>
      <c r="F119" s="5">
        <f>VLOOKUP(E119,'DB-방치 재화'!$B$3:$H$1698,5,0)</f>
        <v>302</v>
      </c>
      <c r="G119" s="5">
        <f>VLOOKUP(E119,'DB-방치 재화'!$B$3:$H$1698,6,0)</f>
        <v>403</v>
      </c>
      <c r="H119" s="185">
        <f>VLOOKUP(E119,'DB-방치 재화'!$B$3:$H$1698,7,0)</f>
        <v>2.7034722222222221</v>
      </c>
      <c r="I119" s="5">
        <f>'DB-캐릭터 성장 요구량'!E114</f>
        <v>40780</v>
      </c>
      <c r="J119" s="5"/>
      <c r="K119" s="5">
        <f>'DB-캐릭터 성장 요구량'!F114</f>
        <v>112020</v>
      </c>
      <c r="L119" s="5"/>
      <c r="M119" s="5">
        <f>'DB-캐릭터 성장 요구량'!G114</f>
        <v>0</v>
      </c>
      <c r="N119" s="5"/>
      <c r="O119" s="5"/>
      <c r="P119" s="5" t="s">
        <v>2061</v>
      </c>
    </row>
    <row r="120" spans="4:16" x14ac:dyDescent="0.3">
      <c r="D120" s="5">
        <v>114</v>
      </c>
      <c r="E120" s="5">
        <v>358</v>
      </c>
      <c r="F120" s="5">
        <f>VLOOKUP(E120,'DB-방치 재화'!$B$3:$H$1698,5,0)</f>
        <v>305</v>
      </c>
      <c r="G120" s="5">
        <f>VLOOKUP(E120,'DB-방치 재화'!$B$3:$H$1698,6,0)</f>
        <v>407</v>
      </c>
      <c r="H120" s="185">
        <f>VLOOKUP(E120,'DB-방치 재화'!$B$3:$H$1698,7,0)</f>
        <v>2.713888888888889</v>
      </c>
      <c r="I120" s="5">
        <f>'DB-캐릭터 성장 요구량'!E115</f>
        <v>42950</v>
      </c>
      <c r="J120" s="5"/>
      <c r="K120" s="5">
        <f>'DB-캐릭터 성장 요구량'!F115</f>
        <v>117390</v>
      </c>
      <c r="L120" s="5"/>
      <c r="M120" s="5">
        <f>'DB-캐릭터 성장 요구량'!G115</f>
        <v>0</v>
      </c>
      <c r="N120" s="5"/>
      <c r="O120" s="5"/>
      <c r="P120" s="5" t="s">
        <v>2061</v>
      </c>
    </row>
    <row r="121" spans="4:16" x14ac:dyDescent="0.3">
      <c r="D121" s="5">
        <v>115</v>
      </c>
      <c r="E121" s="5">
        <v>363</v>
      </c>
      <c r="F121" s="5">
        <f>VLOOKUP(E121,'DB-방치 재화'!$B$3:$H$1698,5,0)</f>
        <v>309</v>
      </c>
      <c r="G121" s="5">
        <f>VLOOKUP(E121,'DB-방치 재화'!$B$3:$H$1698,6,0)</f>
        <v>412</v>
      </c>
      <c r="H121" s="185">
        <f>VLOOKUP(E121,'DB-방치 재화'!$B$3:$H$1698,7,0)</f>
        <v>2.723611111111111</v>
      </c>
      <c r="I121" s="5">
        <f>'DB-캐릭터 성장 요구량'!E116</f>
        <v>44710</v>
      </c>
      <c r="J121" s="5"/>
      <c r="K121" s="5">
        <f>'DB-캐릭터 성장 요구량'!F116</f>
        <v>122680</v>
      </c>
      <c r="L121" s="5"/>
      <c r="M121" s="5">
        <f>'DB-캐릭터 성장 요구량'!G116</f>
        <v>0</v>
      </c>
      <c r="N121" s="5"/>
      <c r="O121" s="5"/>
      <c r="P121" s="5" t="s">
        <v>2061</v>
      </c>
    </row>
    <row r="122" spans="4:16" x14ac:dyDescent="0.3">
      <c r="D122" s="5">
        <v>116</v>
      </c>
      <c r="E122" s="5">
        <v>368</v>
      </c>
      <c r="F122" s="5">
        <f>VLOOKUP(E122,'DB-방치 재화'!$B$3:$H$1698,5,0)</f>
        <v>312</v>
      </c>
      <c r="G122" s="5">
        <f>VLOOKUP(E122,'DB-방치 재화'!$B$3:$H$1698,6,0)</f>
        <v>416</v>
      </c>
      <c r="H122" s="185">
        <f>VLOOKUP(E122,'DB-방치 재화'!$B$3:$H$1698,7,0)</f>
        <v>2.7333333333333334</v>
      </c>
      <c r="I122" s="5">
        <f>'DB-캐릭터 성장 요구량'!E117</f>
        <v>46600</v>
      </c>
      <c r="J122" s="5"/>
      <c r="K122" s="5">
        <f>'DB-캐릭터 성장 요구량'!F117</f>
        <v>128090</v>
      </c>
      <c r="L122" s="5"/>
      <c r="M122" s="5">
        <f>'DB-캐릭터 성장 요구량'!G117</f>
        <v>0</v>
      </c>
      <c r="N122" s="5"/>
      <c r="O122" s="5"/>
      <c r="P122" s="5" t="s">
        <v>2061</v>
      </c>
    </row>
    <row r="123" spans="4:16" x14ac:dyDescent="0.3">
      <c r="D123" s="5">
        <v>117</v>
      </c>
      <c r="E123" s="5">
        <v>373</v>
      </c>
      <c r="F123" s="5">
        <f>VLOOKUP(E123,'DB-방치 재화'!$B$3:$H$1698,5,0)</f>
        <v>316</v>
      </c>
      <c r="G123" s="5">
        <f>VLOOKUP(E123,'DB-방치 재화'!$B$3:$H$1698,6,0)</f>
        <v>421</v>
      </c>
      <c r="H123" s="185">
        <f>VLOOKUP(E123,'DB-방치 재화'!$B$3:$H$1698,7,0)</f>
        <v>2.7437499999999999</v>
      </c>
      <c r="I123" s="5">
        <f>'DB-캐릭터 성장 요구량'!E118</f>
        <v>48450</v>
      </c>
      <c r="J123" s="5"/>
      <c r="K123" s="5">
        <f>'DB-캐릭터 성장 요구량'!F118</f>
        <v>133470</v>
      </c>
      <c r="L123" s="5"/>
      <c r="M123" s="5">
        <f>'DB-캐릭터 성장 요구량'!G118</f>
        <v>0</v>
      </c>
      <c r="N123" s="5"/>
      <c r="O123" s="5"/>
      <c r="P123" s="5" t="s">
        <v>2061</v>
      </c>
    </row>
    <row r="124" spans="4:16" x14ac:dyDescent="0.3">
      <c r="D124" s="5">
        <v>118</v>
      </c>
      <c r="E124" s="5">
        <v>378</v>
      </c>
      <c r="F124" s="5">
        <f>VLOOKUP(E124,'DB-방치 재화'!$B$3:$H$1698,5,0)</f>
        <v>319</v>
      </c>
      <c r="G124" s="5">
        <f>VLOOKUP(E124,'DB-방치 재화'!$B$3:$H$1698,6,0)</f>
        <v>425</v>
      </c>
      <c r="H124" s="185">
        <f>VLOOKUP(E124,'DB-방치 재화'!$B$3:$H$1698,7,0)</f>
        <v>2.7534722222222223</v>
      </c>
      <c r="I124" s="5">
        <f>'DB-캐릭터 성장 요구량'!E119</f>
        <v>50830</v>
      </c>
      <c r="J124" s="5"/>
      <c r="K124" s="5">
        <f>'DB-캐릭터 성장 요구량'!F119</f>
        <v>139660</v>
      </c>
      <c r="L124" s="5"/>
      <c r="M124" s="5">
        <f>'DB-캐릭터 성장 요구량'!G119</f>
        <v>0</v>
      </c>
      <c r="N124" s="5"/>
      <c r="O124" s="5"/>
      <c r="P124" s="5" t="s">
        <v>2061</v>
      </c>
    </row>
    <row r="125" spans="4:16" x14ac:dyDescent="0.3">
      <c r="D125" s="5">
        <v>119</v>
      </c>
      <c r="E125" s="5">
        <v>383</v>
      </c>
      <c r="F125" s="5">
        <f>VLOOKUP(E125,'DB-방치 재화'!$B$3:$H$1698,5,0)</f>
        <v>323</v>
      </c>
      <c r="G125" s="5">
        <f>VLOOKUP(E125,'DB-방치 재화'!$B$3:$H$1698,6,0)</f>
        <v>431</v>
      </c>
      <c r="H125" s="185">
        <f>VLOOKUP(E125,'DB-방치 재화'!$B$3:$H$1698,7,0)</f>
        <v>2.7638888888888888</v>
      </c>
      <c r="I125" s="5">
        <f>'DB-캐릭터 성장 요구량'!E120</f>
        <v>52830</v>
      </c>
      <c r="J125" s="5"/>
      <c r="K125" s="5">
        <f>'DB-캐릭터 성장 요구량'!F120</f>
        <v>145530</v>
      </c>
      <c r="L125" s="5"/>
      <c r="M125" s="5">
        <f>'DB-캐릭터 성장 요구량'!G120</f>
        <v>0</v>
      </c>
      <c r="N125" s="5"/>
      <c r="O125" s="5"/>
      <c r="P125" s="5" t="s">
        <v>2061</v>
      </c>
    </row>
    <row r="126" spans="4:16" x14ac:dyDescent="0.3">
      <c r="D126" s="5">
        <v>120</v>
      </c>
      <c r="E126" s="5">
        <v>389</v>
      </c>
      <c r="F126" s="5">
        <f>VLOOKUP(E126,'DB-방치 재화'!$B$3:$H$1698,5,0)</f>
        <v>326</v>
      </c>
      <c r="G126" s="5">
        <f>VLOOKUP(E126,'DB-방치 재화'!$B$3:$H$1698,6,0)</f>
        <v>435</v>
      </c>
      <c r="H126" s="185">
        <f>VLOOKUP(E126,'DB-방치 재화'!$B$3:$H$1698,7,0)</f>
        <v>2.7756944444444445</v>
      </c>
      <c r="I126" s="5">
        <f>'DB-캐릭터 성장 요구량'!E121</f>
        <v>54840</v>
      </c>
      <c r="J126" s="5"/>
      <c r="K126" s="5">
        <f>'DB-캐릭터 성장 요구량'!F121</f>
        <v>152660</v>
      </c>
      <c r="L126" s="5"/>
      <c r="M126" s="5">
        <f>'DB-캐릭터 성장 요구량'!G121</f>
        <v>9700</v>
      </c>
      <c r="N126" s="5"/>
      <c r="O126" s="5"/>
      <c r="P126" s="5" t="s">
        <v>2061</v>
      </c>
    </row>
    <row r="127" spans="4:16" x14ac:dyDescent="0.3">
      <c r="D127" s="5">
        <v>121</v>
      </c>
      <c r="E127" s="5">
        <v>394</v>
      </c>
      <c r="F127" s="5">
        <f>VLOOKUP(E127,'DB-방치 재화'!$B$3:$H$1698,5,0)</f>
        <v>330</v>
      </c>
      <c r="G127" s="5">
        <f>VLOOKUP(E127,'DB-방치 재화'!$B$3:$H$1698,6,0)</f>
        <v>441</v>
      </c>
      <c r="H127" s="185">
        <f>VLOOKUP(E127,'DB-방치 재화'!$B$3:$H$1698,7,0)</f>
        <v>2.7854166666666669</v>
      </c>
      <c r="I127" s="5">
        <f>'DB-캐릭터 성장 요구량'!E122</f>
        <v>57040</v>
      </c>
      <c r="J127" s="5"/>
      <c r="K127" s="5">
        <f>'DB-캐릭터 성장 요구량'!F122</f>
        <v>159090</v>
      </c>
      <c r="L127" s="5"/>
      <c r="M127" s="5">
        <f>'DB-캐릭터 성장 요구량'!G122</f>
        <v>0</v>
      </c>
      <c r="N127" s="5"/>
      <c r="O127" s="5"/>
      <c r="P127" s="5">
        <v>500</v>
      </c>
    </row>
    <row r="128" spans="4:16" x14ac:dyDescent="0.3">
      <c r="D128" s="5">
        <v>122</v>
      </c>
      <c r="E128" s="5">
        <v>399</v>
      </c>
      <c r="F128" s="5">
        <f>VLOOKUP(E128,'DB-방치 재화'!$B$3:$H$1698,5,0)</f>
        <v>333</v>
      </c>
      <c r="G128" s="5">
        <f>VLOOKUP(E128,'DB-방치 재화'!$B$3:$H$1698,6,0)</f>
        <v>445</v>
      </c>
      <c r="H128" s="185">
        <f>VLOOKUP(E128,'DB-방치 재화'!$B$3:$H$1698,7,0)</f>
        <v>2.7958333333333334</v>
      </c>
      <c r="I128" s="5">
        <f>'DB-캐릭터 성장 요구량'!E123</f>
        <v>59820</v>
      </c>
      <c r="J128" s="5"/>
      <c r="K128" s="5">
        <f>'DB-캐릭터 성장 요구량'!F123</f>
        <v>166120</v>
      </c>
      <c r="L128" s="5"/>
      <c r="M128" s="5">
        <f>'DB-캐릭터 성장 요구량'!G123</f>
        <v>0</v>
      </c>
      <c r="N128" s="5"/>
      <c r="O128" s="5"/>
      <c r="P128" s="5" t="s">
        <v>2061</v>
      </c>
    </row>
    <row r="129" spans="4:16" x14ac:dyDescent="0.3">
      <c r="D129" s="5">
        <v>123</v>
      </c>
      <c r="E129" s="5">
        <v>404</v>
      </c>
      <c r="F129" s="5">
        <f>VLOOKUP(E129,'DB-방치 재화'!$B$3:$H$1698,5,0)</f>
        <v>337</v>
      </c>
      <c r="G129" s="5">
        <f>VLOOKUP(E129,'DB-방치 재화'!$B$3:$H$1698,6,0)</f>
        <v>450</v>
      </c>
      <c r="H129" s="185">
        <f>VLOOKUP(E129,'DB-방치 재화'!$B$3:$H$1698,7,0)</f>
        <v>2.8055555555555554</v>
      </c>
      <c r="I129" s="5">
        <f>'DB-캐릭터 성장 요구량'!E124</f>
        <v>62510</v>
      </c>
      <c r="J129" s="5"/>
      <c r="K129" s="5">
        <f>'DB-캐릭터 성장 요구량'!F124</f>
        <v>173810</v>
      </c>
      <c r="L129" s="5"/>
      <c r="M129" s="5">
        <f>'DB-캐릭터 성장 요구량'!G124</f>
        <v>0</v>
      </c>
      <c r="N129" s="5"/>
      <c r="O129" s="5"/>
      <c r="P129" s="5" t="s">
        <v>2061</v>
      </c>
    </row>
    <row r="130" spans="4:16" x14ac:dyDescent="0.3">
      <c r="D130" s="5">
        <v>124</v>
      </c>
      <c r="E130" s="5">
        <v>410</v>
      </c>
      <c r="F130" s="5">
        <f>VLOOKUP(E130,'DB-방치 재화'!$B$3:$H$1698,5,0)</f>
        <v>342</v>
      </c>
      <c r="G130" s="5">
        <f>VLOOKUP(E130,'DB-방치 재화'!$B$3:$H$1698,6,0)</f>
        <v>456</v>
      </c>
      <c r="H130" s="185">
        <f>VLOOKUP(E130,'DB-방치 재화'!$B$3:$H$1698,7,0)</f>
        <v>2.817361111111111</v>
      </c>
      <c r="I130" s="5">
        <f>'DB-캐릭터 성장 요구량'!E125</f>
        <v>65180</v>
      </c>
      <c r="J130" s="5"/>
      <c r="K130" s="5">
        <f>'DB-캐릭터 성장 요구량'!F125</f>
        <v>181600</v>
      </c>
      <c r="L130" s="5"/>
      <c r="M130" s="5">
        <f>'DB-캐릭터 성장 요구량'!G125</f>
        <v>0</v>
      </c>
      <c r="N130" s="5"/>
      <c r="O130" s="5"/>
      <c r="P130" s="5" t="s">
        <v>2061</v>
      </c>
    </row>
    <row r="131" spans="4:16" x14ac:dyDescent="0.3">
      <c r="D131" s="5">
        <v>125</v>
      </c>
      <c r="E131" s="5">
        <v>415</v>
      </c>
      <c r="F131" s="5">
        <f>VLOOKUP(E131,'DB-방치 재화'!$B$3:$H$1698,5,0)</f>
        <v>345</v>
      </c>
      <c r="G131" s="5">
        <f>VLOOKUP(E131,'DB-방치 재화'!$B$3:$H$1698,6,0)</f>
        <v>460</v>
      </c>
      <c r="H131" s="185">
        <f>VLOOKUP(E131,'DB-방치 재화'!$B$3:$H$1698,7,0)</f>
        <v>2.8277777777777779</v>
      </c>
      <c r="I131" s="5">
        <f>'DB-캐릭터 성장 요구량'!E126</f>
        <v>68400</v>
      </c>
      <c r="J131" s="5"/>
      <c r="K131" s="5">
        <f>'DB-캐릭터 성장 요구량'!F126</f>
        <v>190020</v>
      </c>
      <c r="L131" s="5"/>
      <c r="M131" s="5">
        <f>'DB-캐릭터 성장 요구량'!G126</f>
        <v>0</v>
      </c>
      <c r="N131" s="5"/>
      <c r="O131" s="5"/>
      <c r="P131" s="5" t="s">
        <v>2061</v>
      </c>
    </row>
    <row r="132" spans="4:16" x14ac:dyDescent="0.3">
      <c r="D132" s="5">
        <v>126</v>
      </c>
      <c r="E132" s="5">
        <v>420</v>
      </c>
      <c r="F132" s="5">
        <f>VLOOKUP(E132,'DB-방치 재화'!$B$3:$H$1698,5,0)</f>
        <v>349</v>
      </c>
      <c r="G132" s="5">
        <f>VLOOKUP(E132,'DB-방치 재화'!$B$3:$H$1698,6,0)</f>
        <v>465</v>
      </c>
      <c r="H132" s="185">
        <f>VLOOKUP(E132,'DB-방치 재화'!$B$3:$H$1698,7,0)</f>
        <v>2.8374999999999999</v>
      </c>
      <c r="I132" s="5">
        <f>'DB-캐릭터 성장 요구량'!E127</f>
        <v>71120</v>
      </c>
      <c r="J132" s="5"/>
      <c r="K132" s="5">
        <f>'DB-캐릭터 성장 요구량'!F127</f>
        <v>198390</v>
      </c>
      <c r="L132" s="5"/>
      <c r="M132" s="5">
        <f>'DB-캐릭터 성장 요구량'!G127</f>
        <v>0</v>
      </c>
      <c r="N132" s="5"/>
      <c r="O132" s="5"/>
      <c r="P132" s="5" t="s">
        <v>2061</v>
      </c>
    </row>
    <row r="133" spans="4:16" x14ac:dyDescent="0.3">
      <c r="D133" s="5">
        <v>127</v>
      </c>
      <c r="E133" s="5">
        <v>426</v>
      </c>
      <c r="F133" s="5">
        <f>VLOOKUP(E133,'DB-방치 재화'!$B$3:$H$1698,5,0)</f>
        <v>352</v>
      </c>
      <c r="G133" s="5">
        <f>VLOOKUP(E133,'DB-방치 재화'!$B$3:$H$1698,6,0)</f>
        <v>470</v>
      </c>
      <c r="H133" s="185">
        <f>VLOOKUP(E133,'DB-방치 재화'!$B$3:$H$1698,7,0)</f>
        <v>2.85</v>
      </c>
      <c r="I133" s="5">
        <f>'DB-캐릭터 성장 요구량'!E128</f>
        <v>74180</v>
      </c>
      <c r="J133" s="5"/>
      <c r="K133" s="5">
        <f>'DB-캐릭터 성장 요구량'!F128</f>
        <v>207130</v>
      </c>
      <c r="L133" s="5"/>
      <c r="M133" s="5">
        <f>'DB-캐릭터 성장 요구량'!G128</f>
        <v>0</v>
      </c>
      <c r="N133" s="5"/>
      <c r="O133" s="5"/>
      <c r="P133" s="5" t="s">
        <v>2061</v>
      </c>
    </row>
    <row r="134" spans="4:16" x14ac:dyDescent="0.3">
      <c r="D134" s="5">
        <v>128</v>
      </c>
      <c r="E134" s="5">
        <v>431</v>
      </c>
      <c r="F134" s="5">
        <f>VLOOKUP(E134,'DB-방치 재화'!$B$3:$H$1698,5,0)</f>
        <v>356</v>
      </c>
      <c r="G134" s="5">
        <f>VLOOKUP(E134,'DB-방치 재화'!$B$3:$H$1698,6,0)</f>
        <v>475</v>
      </c>
      <c r="H134" s="185">
        <f>VLOOKUP(E134,'DB-방치 재화'!$B$3:$H$1698,7,0)</f>
        <v>2.8597222222222221</v>
      </c>
      <c r="I134" s="5">
        <f>'DB-캐릭터 성장 요구량'!E129</f>
        <v>77340</v>
      </c>
      <c r="J134" s="5"/>
      <c r="K134" s="5">
        <f>'DB-캐릭터 성장 요구량'!F129</f>
        <v>216260</v>
      </c>
      <c r="L134" s="5"/>
      <c r="M134" s="5">
        <f>'DB-캐릭터 성장 요구량'!G129</f>
        <v>0</v>
      </c>
      <c r="N134" s="5"/>
      <c r="O134" s="5"/>
      <c r="P134" s="5" t="s">
        <v>2061</v>
      </c>
    </row>
    <row r="135" spans="4:16" x14ac:dyDescent="0.3">
      <c r="D135" s="5">
        <v>129</v>
      </c>
      <c r="E135" s="5">
        <v>437</v>
      </c>
      <c r="F135" s="5">
        <f>VLOOKUP(E135,'DB-방치 재화'!$B$3:$H$1698,5,0)</f>
        <v>360</v>
      </c>
      <c r="G135" s="5">
        <f>VLOOKUP(E135,'DB-방치 재화'!$B$3:$H$1698,6,0)</f>
        <v>480</v>
      </c>
      <c r="H135" s="185">
        <f>VLOOKUP(E135,'DB-방치 재화'!$B$3:$H$1698,7,0)</f>
        <v>2.8715277777777777</v>
      </c>
      <c r="I135" s="5">
        <f>'DB-캐릭터 성장 요구량'!E130</f>
        <v>80680</v>
      </c>
      <c r="J135" s="5"/>
      <c r="K135" s="5">
        <f>'DB-캐릭터 성장 요구량'!F130</f>
        <v>225790</v>
      </c>
      <c r="L135" s="5"/>
      <c r="M135" s="5">
        <f>'DB-캐릭터 성장 요구량'!G130</f>
        <v>0</v>
      </c>
      <c r="N135" s="5"/>
      <c r="O135" s="5"/>
      <c r="P135" s="5" t="s">
        <v>2061</v>
      </c>
    </row>
    <row r="136" spans="4:16" x14ac:dyDescent="0.3">
      <c r="D136" s="5">
        <v>130</v>
      </c>
      <c r="E136" s="5">
        <v>442</v>
      </c>
      <c r="F136" s="5">
        <f>VLOOKUP(E136,'DB-방치 재화'!$B$3:$H$1698,5,0)</f>
        <v>364</v>
      </c>
      <c r="G136" s="5">
        <f>VLOOKUP(E136,'DB-방치 재화'!$B$3:$H$1698,6,0)</f>
        <v>485</v>
      </c>
      <c r="H136" s="185">
        <f>VLOOKUP(E136,'DB-방치 재화'!$B$3:$H$1698,7,0)</f>
        <v>2.8819444444444446</v>
      </c>
      <c r="I136" s="5">
        <f>'DB-캐릭터 성장 요구량'!E131</f>
        <v>82890</v>
      </c>
      <c r="J136" s="5"/>
      <c r="K136" s="5">
        <f>'DB-캐릭터 성장 요구량'!F131</f>
        <v>232910</v>
      </c>
      <c r="L136" s="5"/>
      <c r="M136" s="5">
        <f>'DB-캐릭터 성장 요구량'!G131</f>
        <v>13800</v>
      </c>
      <c r="N136" s="5"/>
      <c r="O136" s="5"/>
      <c r="P136" s="5" t="s">
        <v>2061</v>
      </c>
    </row>
    <row r="137" spans="4:16" x14ac:dyDescent="0.3">
      <c r="D137" s="5">
        <v>131</v>
      </c>
      <c r="E137" s="5">
        <v>448</v>
      </c>
      <c r="F137" s="5">
        <f>VLOOKUP(E137,'DB-방치 재화'!$B$3:$H$1698,5,0)</f>
        <v>367</v>
      </c>
      <c r="G137" s="5">
        <f>VLOOKUP(E137,'DB-방치 재화'!$B$3:$H$1698,6,0)</f>
        <v>490</v>
      </c>
      <c r="H137" s="185">
        <f>VLOOKUP(E137,'DB-방치 재화'!$B$3:$H$1698,7,0)</f>
        <v>2.8937499999999998</v>
      </c>
      <c r="I137" s="5">
        <f>'DB-캐릭터 성장 요구량'!E132</f>
        <v>85330</v>
      </c>
      <c r="J137" s="5"/>
      <c r="K137" s="5">
        <f>'DB-캐릭터 성장 요구량'!F132</f>
        <v>239810</v>
      </c>
      <c r="L137" s="5"/>
      <c r="M137" s="5">
        <f>'DB-캐릭터 성장 요구량'!G132</f>
        <v>0</v>
      </c>
      <c r="N137" s="5"/>
      <c r="O137" s="5"/>
      <c r="P137" s="5" t="s">
        <v>2061</v>
      </c>
    </row>
    <row r="138" spans="4:16" x14ac:dyDescent="0.3">
      <c r="D138" s="5">
        <v>132</v>
      </c>
      <c r="E138" s="5">
        <v>453</v>
      </c>
      <c r="F138" s="5">
        <f>VLOOKUP(E138,'DB-방치 재화'!$B$3:$H$1698,5,0)</f>
        <v>371</v>
      </c>
      <c r="G138" s="5">
        <f>VLOOKUP(E138,'DB-방치 재화'!$B$3:$H$1698,6,0)</f>
        <v>495</v>
      </c>
      <c r="H138" s="185">
        <f>VLOOKUP(E138,'DB-방치 재화'!$B$3:$H$1698,7,0)</f>
        <v>2.9034722222222222</v>
      </c>
      <c r="I138" s="5">
        <f>'DB-캐릭터 성장 요구량'!E133</f>
        <v>87800</v>
      </c>
      <c r="J138" s="5"/>
      <c r="K138" s="5">
        <f>'DB-캐릭터 성장 요구량'!F133</f>
        <v>246890</v>
      </c>
      <c r="L138" s="5"/>
      <c r="M138" s="5">
        <f>'DB-캐릭터 성장 요구량'!G133</f>
        <v>0</v>
      </c>
      <c r="N138" s="5"/>
      <c r="O138" s="5"/>
      <c r="P138" s="5" t="s">
        <v>2061</v>
      </c>
    </row>
    <row r="139" spans="4:16" x14ac:dyDescent="0.3">
      <c r="D139" s="5">
        <v>133</v>
      </c>
      <c r="E139" s="5">
        <v>459</v>
      </c>
      <c r="F139" s="5">
        <f>VLOOKUP(E139,'DB-방치 재화'!$B$3:$H$1698,5,0)</f>
        <v>375</v>
      </c>
      <c r="G139" s="5">
        <f>VLOOKUP(E139,'DB-방치 재화'!$B$3:$H$1698,6,0)</f>
        <v>500</v>
      </c>
      <c r="H139" s="185">
        <f>VLOOKUP(E139,'DB-방치 재화'!$B$3:$H$1698,7,0)</f>
        <v>2.9159722222222224</v>
      </c>
      <c r="I139" s="5">
        <f>'DB-캐릭터 성장 요구량'!E134</f>
        <v>90380</v>
      </c>
      <c r="J139" s="5"/>
      <c r="K139" s="5">
        <f>'DB-캐릭터 성장 요구량'!F134</f>
        <v>254170</v>
      </c>
      <c r="L139" s="5"/>
      <c r="M139" s="5">
        <f>'DB-캐릭터 성장 요구량'!G134</f>
        <v>0</v>
      </c>
      <c r="N139" s="5"/>
      <c r="O139" s="5"/>
      <c r="P139" s="5" t="s">
        <v>2061</v>
      </c>
    </row>
    <row r="140" spans="4:16" x14ac:dyDescent="0.3">
      <c r="D140" s="5">
        <v>134</v>
      </c>
      <c r="E140" s="5">
        <v>464</v>
      </c>
      <c r="F140" s="5">
        <f>VLOOKUP(E140,'DB-방치 재화'!$B$3:$H$1698,5,0)</f>
        <v>379</v>
      </c>
      <c r="G140" s="5">
        <f>VLOOKUP(E140,'DB-방치 재화'!$B$3:$H$1698,6,0)</f>
        <v>505</v>
      </c>
      <c r="H140" s="185">
        <f>VLOOKUP(E140,'DB-방치 재화'!$B$3:$H$1698,7,0)</f>
        <v>2.9256944444444444</v>
      </c>
      <c r="I140" s="5">
        <f>'DB-캐릭터 성장 요구량'!E135</f>
        <v>93530</v>
      </c>
      <c r="J140" s="5"/>
      <c r="K140" s="5">
        <f>'DB-캐릭터 성장 요구량'!F135</f>
        <v>262650</v>
      </c>
      <c r="L140" s="5"/>
      <c r="M140" s="5">
        <f>'DB-캐릭터 성장 요구량'!G135</f>
        <v>0</v>
      </c>
      <c r="N140" s="5"/>
      <c r="O140" s="5"/>
      <c r="P140" s="5" t="s">
        <v>2061</v>
      </c>
    </row>
    <row r="141" spans="4:16" x14ac:dyDescent="0.3">
      <c r="D141" s="5">
        <v>135</v>
      </c>
      <c r="E141" s="5">
        <v>470</v>
      </c>
      <c r="F141" s="5">
        <f>VLOOKUP(E141,'DB-방치 재화'!$B$3:$H$1698,5,0)</f>
        <v>383</v>
      </c>
      <c r="G141" s="5">
        <f>VLOOKUP(E141,'DB-방치 재화'!$B$3:$H$1698,6,0)</f>
        <v>511</v>
      </c>
      <c r="H141" s="185">
        <f>VLOOKUP(E141,'DB-방치 재화'!$B$3:$H$1698,7,0)</f>
        <v>2.9375</v>
      </c>
      <c r="I141" s="5">
        <f>'DB-캐릭터 성장 요구량'!E136</f>
        <v>96120</v>
      </c>
      <c r="J141" s="5"/>
      <c r="K141" s="5">
        <f>'DB-캐릭터 성장 요구량'!F136</f>
        <v>270310</v>
      </c>
      <c r="L141" s="5"/>
      <c r="M141" s="5">
        <f>'DB-캐릭터 성장 요구량'!G136</f>
        <v>0</v>
      </c>
      <c r="N141" s="5"/>
      <c r="O141" s="5"/>
      <c r="P141" s="5" t="s">
        <v>2061</v>
      </c>
    </row>
    <row r="142" spans="4:16" x14ac:dyDescent="0.3">
      <c r="D142" s="5">
        <v>136</v>
      </c>
      <c r="E142" s="5">
        <v>475</v>
      </c>
      <c r="F142" s="5">
        <f>VLOOKUP(E142,'DB-방치 재화'!$B$3:$H$1698,5,0)</f>
        <v>386</v>
      </c>
      <c r="G142" s="5">
        <f>VLOOKUP(E142,'DB-방치 재화'!$B$3:$H$1698,6,0)</f>
        <v>515</v>
      </c>
      <c r="H142" s="185">
        <f>VLOOKUP(E142,'DB-방치 재화'!$B$3:$H$1698,7,0)</f>
        <v>2.9479166666666665</v>
      </c>
      <c r="I142" s="5">
        <f>'DB-캐릭터 성장 요구량'!E137</f>
        <v>99120</v>
      </c>
      <c r="J142" s="5"/>
      <c r="K142" s="5">
        <f>'DB-캐릭터 성장 요구량'!F137</f>
        <v>278710</v>
      </c>
      <c r="L142" s="5"/>
      <c r="M142" s="5">
        <f>'DB-캐릭터 성장 요구량'!G137</f>
        <v>0</v>
      </c>
      <c r="N142" s="5"/>
      <c r="O142" s="5"/>
      <c r="P142" s="5" t="s">
        <v>2061</v>
      </c>
    </row>
    <row r="143" spans="4:16" x14ac:dyDescent="0.3">
      <c r="D143" s="5">
        <v>137</v>
      </c>
      <c r="E143" s="5">
        <v>481</v>
      </c>
      <c r="F143" s="5">
        <f>VLOOKUP(E143,'DB-방치 재화'!$B$3:$H$1698,5,0)</f>
        <v>391</v>
      </c>
      <c r="G143" s="5">
        <f>VLOOKUP(E143,'DB-방치 재화'!$B$3:$H$1698,6,0)</f>
        <v>521</v>
      </c>
      <c r="H143" s="185">
        <f>VLOOKUP(E143,'DB-방치 재화'!$B$3:$H$1698,7,0)</f>
        <v>2.9597222222222221</v>
      </c>
      <c r="I143" s="5">
        <f>'DB-캐릭터 성장 요구량'!E138</f>
        <v>101730</v>
      </c>
      <c r="J143" s="5"/>
      <c r="K143" s="5">
        <f>'DB-캐릭터 성장 요구량'!F138</f>
        <v>286850</v>
      </c>
      <c r="L143" s="5"/>
      <c r="M143" s="5">
        <f>'DB-캐릭터 성장 요구량'!G138</f>
        <v>0</v>
      </c>
      <c r="N143" s="5"/>
      <c r="O143" s="5"/>
      <c r="P143" s="5" t="s">
        <v>2061</v>
      </c>
    </row>
    <row r="144" spans="4:16" x14ac:dyDescent="0.3">
      <c r="D144" s="5">
        <v>138</v>
      </c>
      <c r="E144" s="5">
        <v>487</v>
      </c>
      <c r="F144" s="5">
        <f>VLOOKUP(E144,'DB-방치 재화'!$B$3:$H$1698,5,0)</f>
        <v>394</v>
      </c>
      <c r="G144" s="5">
        <f>VLOOKUP(E144,'DB-방치 재화'!$B$3:$H$1698,6,0)</f>
        <v>526</v>
      </c>
      <c r="H144" s="185">
        <f>VLOOKUP(E144,'DB-방치 재화'!$B$3:$H$1698,7,0)</f>
        <v>2.9715277777777778</v>
      </c>
      <c r="I144" s="5">
        <f>'DB-캐릭터 성장 요구량'!E139</f>
        <v>104680</v>
      </c>
      <c r="J144" s="5"/>
      <c r="K144" s="5">
        <f>'DB-캐릭터 성장 요구량'!F139</f>
        <v>295220</v>
      </c>
      <c r="L144" s="5"/>
      <c r="M144" s="5">
        <f>'DB-캐릭터 성장 요구량'!G139</f>
        <v>0</v>
      </c>
      <c r="N144" s="5"/>
      <c r="O144" s="5"/>
      <c r="P144" s="5" t="s">
        <v>2061</v>
      </c>
    </row>
    <row r="145" spans="4:16" x14ac:dyDescent="0.3">
      <c r="D145" s="5">
        <v>139</v>
      </c>
      <c r="E145" s="5">
        <v>492</v>
      </c>
      <c r="F145" s="5">
        <f>VLOOKUP(E145,'DB-방치 재화'!$B$3:$H$1698,5,0)</f>
        <v>398</v>
      </c>
      <c r="G145" s="5">
        <f>VLOOKUP(E145,'DB-방치 재화'!$B$3:$H$1698,6,0)</f>
        <v>531</v>
      </c>
      <c r="H145" s="185">
        <f>VLOOKUP(E145,'DB-방치 재화'!$B$3:$H$1698,7,0)</f>
        <v>2.9819444444444443</v>
      </c>
      <c r="I145" s="5">
        <f>'DB-캐릭터 성장 요구량'!E140</f>
        <v>107700</v>
      </c>
      <c r="J145" s="5"/>
      <c r="K145" s="5">
        <f>'DB-캐릭터 성장 요구량'!F140</f>
        <v>303820</v>
      </c>
      <c r="L145" s="5"/>
      <c r="M145" s="5">
        <f>'DB-캐릭터 성장 요구량'!G140</f>
        <v>0</v>
      </c>
      <c r="N145" s="5"/>
      <c r="O145" s="5"/>
      <c r="P145" s="5" t="s">
        <v>2061</v>
      </c>
    </row>
    <row r="146" spans="4:16" x14ac:dyDescent="0.3">
      <c r="D146" s="5">
        <v>140</v>
      </c>
      <c r="E146" s="5">
        <v>498</v>
      </c>
      <c r="F146" s="5">
        <f>VLOOKUP(E146,'DB-방치 재화'!$B$3:$H$1698,5,0)</f>
        <v>402</v>
      </c>
      <c r="G146" s="5">
        <f>VLOOKUP(E146,'DB-방치 재화'!$B$3:$H$1698,6,0)</f>
        <v>536</v>
      </c>
      <c r="H146" s="185">
        <f>VLOOKUP(E146,'DB-방치 재화'!$B$3:$H$1698,7,0)</f>
        <v>2.9937499999999999</v>
      </c>
      <c r="I146" s="5">
        <f>'DB-캐릭터 성장 요구량'!E141</f>
        <v>110890</v>
      </c>
      <c r="J146" s="5"/>
      <c r="K146" s="5">
        <f>'DB-캐릭터 성장 요구량'!F141</f>
        <v>313650</v>
      </c>
      <c r="L146" s="5"/>
      <c r="M146" s="5">
        <f>'DB-캐릭터 성장 요구량'!G141</f>
        <v>18300</v>
      </c>
      <c r="N146" s="5"/>
      <c r="O146" s="5"/>
      <c r="P146" s="5" t="s">
        <v>2061</v>
      </c>
    </row>
    <row r="147" spans="4:16" x14ac:dyDescent="0.3">
      <c r="D147" s="5">
        <v>141</v>
      </c>
      <c r="E147" s="5">
        <v>504</v>
      </c>
      <c r="F147" s="5">
        <f>VLOOKUP(E147,'DB-방치 재화'!$B$3:$H$1698,5,0)</f>
        <v>406</v>
      </c>
      <c r="G147" s="5">
        <f>VLOOKUP(E147,'DB-방치 재화'!$B$3:$H$1698,6,0)</f>
        <v>542</v>
      </c>
      <c r="H147" s="185">
        <f>VLOOKUP(E147,'DB-방치 재화'!$B$3:$H$1698,7,0)</f>
        <v>3.0055555555555555</v>
      </c>
      <c r="I147" s="5">
        <f>'DB-캐릭터 성장 요구량'!E142</f>
        <v>114300</v>
      </c>
      <c r="J147" s="5"/>
      <c r="K147" s="5">
        <f>'DB-캐릭터 성장 요구량'!F142</f>
        <v>323290</v>
      </c>
      <c r="L147" s="5"/>
      <c r="M147" s="5">
        <f>'DB-캐릭터 성장 요구량'!G142</f>
        <v>0</v>
      </c>
      <c r="N147" s="5"/>
      <c r="O147" s="5"/>
      <c r="P147" s="5">
        <v>680</v>
      </c>
    </row>
    <row r="148" spans="4:16" x14ac:dyDescent="0.3">
      <c r="D148" s="5">
        <v>142</v>
      </c>
      <c r="E148" s="5">
        <v>510</v>
      </c>
      <c r="F148" s="5">
        <f>VLOOKUP(E148,'DB-방치 재화'!$B$3:$H$1698,5,0)</f>
        <v>411</v>
      </c>
      <c r="G148" s="5">
        <f>VLOOKUP(E148,'DB-방치 재화'!$B$3:$H$1698,6,0)</f>
        <v>548</v>
      </c>
      <c r="H148" s="185">
        <f>VLOOKUP(E148,'DB-방치 재화'!$B$3:$H$1698,7,0)</f>
        <v>3.0173611111111112</v>
      </c>
      <c r="I148" s="5">
        <f>'DB-캐릭터 성장 요구량'!E143</f>
        <v>117350</v>
      </c>
      <c r="J148" s="5"/>
      <c r="K148" s="5">
        <f>'DB-캐릭터 성장 요구량'!F143</f>
        <v>332090</v>
      </c>
      <c r="L148" s="5"/>
      <c r="M148" s="5">
        <f>'DB-캐릭터 성장 요구량'!G143</f>
        <v>0</v>
      </c>
      <c r="N148" s="5"/>
      <c r="O148" s="5"/>
      <c r="P148" s="5" t="s">
        <v>2061</v>
      </c>
    </row>
    <row r="149" spans="4:16" x14ac:dyDescent="0.3">
      <c r="D149" s="5">
        <v>143</v>
      </c>
      <c r="E149" s="5">
        <v>515</v>
      </c>
      <c r="F149" s="5">
        <f>VLOOKUP(E149,'DB-방치 재화'!$B$3:$H$1698,5,0)</f>
        <v>414</v>
      </c>
      <c r="G149" s="5">
        <f>VLOOKUP(E149,'DB-방치 재화'!$B$3:$H$1698,6,0)</f>
        <v>552</v>
      </c>
      <c r="H149" s="185">
        <f>VLOOKUP(E149,'DB-방치 재화'!$B$3:$H$1698,7,0)</f>
        <v>3.0277777777777777</v>
      </c>
      <c r="I149" s="5">
        <f>'DB-캐릭터 성장 요구량'!E144</f>
        <v>120720</v>
      </c>
      <c r="J149" s="5"/>
      <c r="K149" s="5">
        <f>'DB-캐릭터 성장 요구량'!F144</f>
        <v>342260</v>
      </c>
      <c r="L149" s="5"/>
      <c r="M149" s="5">
        <f>'DB-캐릭터 성장 요구량'!G144</f>
        <v>0</v>
      </c>
      <c r="N149" s="5"/>
      <c r="O149" s="5"/>
      <c r="P149" s="5" t="s">
        <v>2061</v>
      </c>
    </row>
    <row r="150" spans="4:16" x14ac:dyDescent="0.3">
      <c r="D150" s="5">
        <v>144</v>
      </c>
      <c r="E150" s="5">
        <v>521</v>
      </c>
      <c r="F150" s="5">
        <f>VLOOKUP(E150,'DB-방치 재화'!$B$3:$H$1698,5,0)</f>
        <v>418</v>
      </c>
      <c r="G150" s="5">
        <f>VLOOKUP(E150,'DB-방치 재화'!$B$3:$H$1698,6,0)</f>
        <v>558</v>
      </c>
      <c r="H150" s="185">
        <f>VLOOKUP(E150,'DB-방치 재화'!$B$3:$H$1698,7,0)</f>
        <v>3.0395833333333333</v>
      </c>
      <c r="I150" s="5">
        <f>'DB-캐릭터 성장 요구량'!E145</f>
        <v>124760</v>
      </c>
      <c r="J150" s="5"/>
      <c r="K150" s="5">
        <f>'DB-캐릭터 성장 요구량'!F145</f>
        <v>355740</v>
      </c>
      <c r="L150" s="5"/>
      <c r="M150" s="5">
        <f>'DB-캐릭터 성장 요구량'!G145</f>
        <v>0</v>
      </c>
      <c r="N150" s="5"/>
      <c r="O150" s="5"/>
      <c r="P150" s="5" t="s">
        <v>2061</v>
      </c>
    </row>
    <row r="151" spans="4:16" x14ac:dyDescent="0.3">
      <c r="D151" s="5">
        <v>145</v>
      </c>
      <c r="E151" s="5">
        <v>527</v>
      </c>
      <c r="F151" s="5">
        <f>VLOOKUP(E151,'DB-방치 재화'!$B$3:$H$1698,5,0)</f>
        <v>422</v>
      </c>
      <c r="G151" s="5">
        <f>VLOOKUP(E151,'DB-방치 재화'!$B$3:$H$1698,6,0)</f>
        <v>563</v>
      </c>
      <c r="H151" s="185">
        <f>VLOOKUP(E151,'DB-방치 재화'!$B$3:$H$1698,7,0)</f>
        <v>3.0513888888888889</v>
      </c>
      <c r="I151" s="5">
        <f>'DB-캐릭터 성장 요구량'!E146</f>
        <v>128410</v>
      </c>
      <c r="J151" s="5"/>
      <c r="K151" s="5">
        <f>'DB-캐릭터 성장 요구량'!F146</f>
        <v>367070</v>
      </c>
      <c r="L151" s="5"/>
      <c r="M151" s="5">
        <f>'DB-캐릭터 성장 요구량'!G146</f>
        <v>0</v>
      </c>
      <c r="N151" s="5"/>
      <c r="O151" s="5"/>
      <c r="P151" s="5" t="s">
        <v>2061</v>
      </c>
    </row>
    <row r="152" spans="4:16" x14ac:dyDescent="0.3">
      <c r="D152" s="5">
        <v>146</v>
      </c>
      <c r="E152" s="5">
        <v>533</v>
      </c>
      <c r="F152" s="5">
        <f>VLOOKUP(E152,'DB-방치 재화'!$B$3:$H$1698,5,0)</f>
        <v>426</v>
      </c>
      <c r="G152" s="5">
        <f>VLOOKUP(E152,'DB-방치 재화'!$B$3:$H$1698,6,0)</f>
        <v>569</v>
      </c>
      <c r="H152" s="185">
        <f>VLOOKUP(E152,'DB-방치 재화'!$B$3:$H$1698,7,0)</f>
        <v>3.0638888888888891</v>
      </c>
      <c r="I152" s="5">
        <f>'DB-캐릭터 성장 요구량'!E147</f>
        <v>132060</v>
      </c>
      <c r="J152" s="5"/>
      <c r="K152" s="5">
        <f>'DB-캐릭터 성장 요구량'!F147</f>
        <v>376990</v>
      </c>
      <c r="L152" s="5"/>
      <c r="M152" s="5">
        <f>'DB-캐릭터 성장 요구량'!G147</f>
        <v>0</v>
      </c>
      <c r="N152" s="5"/>
      <c r="O152" s="5"/>
      <c r="P152" s="5" t="s">
        <v>2061</v>
      </c>
    </row>
    <row r="153" spans="4:16" x14ac:dyDescent="0.3">
      <c r="D153" s="5">
        <v>147</v>
      </c>
      <c r="E153" s="5">
        <v>539</v>
      </c>
      <c r="F153" s="5">
        <f>VLOOKUP(E153,'DB-방치 재화'!$B$3:$H$1698,5,0)</f>
        <v>430</v>
      </c>
      <c r="G153" s="5">
        <f>VLOOKUP(E153,'DB-방치 재화'!$B$3:$H$1698,6,0)</f>
        <v>573</v>
      </c>
      <c r="H153" s="185">
        <f>VLOOKUP(E153,'DB-방치 재화'!$B$3:$H$1698,7,0)</f>
        <v>3.0756944444444443</v>
      </c>
      <c r="I153" s="5">
        <f>'DB-캐릭터 성장 요구량'!E148</f>
        <v>135820</v>
      </c>
      <c r="J153" s="5"/>
      <c r="K153" s="5">
        <f>'DB-캐릭터 성장 요구량'!F148</f>
        <v>388420</v>
      </c>
      <c r="L153" s="5"/>
      <c r="M153" s="5">
        <f>'DB-캐릭터 성장 요구량'!G148</f>
        <v>0</v>
      </c>
      <c r="N153" s="5"/>
      <c r="O153" s="5"/>
      <c r="P153" s="5" t="s">
        <v>2061</v>
      </c>
    </row>
    <row r="154" spans="4:16" x14ac:dyDescent="0.3">
      <c r="D154" s="5">
        <v>148</v>
      </c>
      <c r="E154" s="5">
        <v>545</v>
      </c>
      <c r="F154" s="5">
        <f>VLOOKUP(E154,'DB-방치 재화'!$B$3:$H$1698,5,0)</f>
        <v>434</v>
      </c>
      <c r="G154" s="5">
        <f>VLOOKUP(E154,'DB-방치 재화'!$B$3:$H$1698,6,0)</f>
        <v>579</v>
      </c>
      <c r="H154" s="185">
        <f>VLOOKUP(E154,'DB-방치 재화'!$B$3:$H$1698,7,0)</f>
        <v>3.0874999999999999</v>
      </c>
      <c r="I154" s="5">
        <f>'DB-캐릭터 성장 요구량'!E149</f>
        <v>139970</v>
      </c>
      <c r="J154" s="5"/>
      <c r="K154" s="5">
        <f>'DB-캐릭터 성장 요구량'!F149</f>
        <v>400180</v>
      </c>
      <c r="L154" s="5"/>
      <c r="M154" s="5">
        <f>'DB-캐릭터 성장 요구량'!G149</f>
        <v>0</v>
      </c>
      <c r="N154" s="5"/>
      <c r="O154" s="5"/>
      <c r="P154" s="5" t="s">
        <v>2061</v>
      </c>
    </row>
    <row r="155" spans="4:16" x14ac:dyDescent="0.3">
      <c r="D155" s="5">
        <v>149</v>
      </c>
      <c r="E155" s="5">
        <v>551</v>
      </c>
      <c r="F155" s="5">
        <f>VLOOKUP(E155,'DB-방치 재화'!$B$3:$H$1698,5,0)</f>
        <v>439</v>
      </c>
      <c r="G155" s="5">
        <f>VLOOKUP(E155,'DB-방치 재화'!$B$3:$H$1698,6,0)</f>
        <v>585</v>
      </c>
      <c r="H155" s="185">
        <f>VLOOKUP(E155,'DB-방치 재화'!$B$3:$H$1698,7,0)</f>
        <v>3.1</v>
      </c>
      <c r="I155" s="5">
        <f>'DB-캐릭터 성장 요구량'!E150</f>
        <v>143940</v>
      </c>
      <c r="J155" s="5"/>
      <c r="K155" s="5">
        <f>'DB-캐릭터 성장 요구량'!F150</f>
        <v>411610</v>
      </c>
      <c r="L155" s="5"/>
      <c r="M155" s="5">
        <f>'DB-캐릭터 성장 요구량'!G150</f>
        <v>0</v>
      </c>
      <c r="N155" s="5"/>
      <c r="O155" s="5"/>
      <c r="P155" s="5" t="s">
        <v>2061</v>
      </c>
    </row>
    <row r="156" spans="4:16" x14ac:dyDescent="0.3">
      <c r="D156" s="5">
        <v>150</v>
      </c>
      <c r="E156" s="5">
        <v>557</v>
      </c>
      <c r="F156" s="5">
        <f>VLOOKUP(E156,'DB-방치 재화'!$B$3:$H$1698,5,0)</f>
        <v>443</v>
      </c>
      <c r="G156" s="5">
        <f>VLOOKUP(E156,'DB-방치 재화'!$B$3:$H$1698,6,0)</f>
        <v>590</v>
      </c>
      <c r="H156" s="185">
        <f>VLOOKUP(E156,'DB-방치 재화'!$B$3:$H$1698,7,0)</f>
        <v>3.1118055555555557</v>
      </c>
      <c r="I156" s="5">
        <f>'DB-캐릭터 성장 요구량'!E151</f>
        <v>148120</v>
      </c>
      <c r="J156" s="5"/>
      <c r="K156" s="5">
        <f>'DB-캐릭터 성장 요구량'!F151</f>
        <v>424530</v>
      </c>
      <c r="L156" s="5"/>
      <c r="M156" s="5">
        <f>'DB-캐릭터 성장 요구량'!G151</f>
        <v>23100</v>
      </c>
      <c r="N156" s="5"/>
      <c r="O156" s="5"/>
      <c r="P156" s="5" t="s">
        <v>2061</v>
      </c>
    </row>
    <row r="157" spans="4:16" x14ac:dyDescent="0.3">
      <c r="D157" s="5">
        <v>151</v>
      </c>
      <c r="E157" s="5">
        <v>563</v>
      </c>
      <c r="F157" s="5">
        <f>VLOOKUP(E157,'DB-방치 재화'!$B$3:$H$1698,5,0)</f>
        <v>447</v>
      </c>
      <c r="G157" s="5">
        <f>VLOOKUP(E157,'DB-방치 재화'!$B$3:$H$1698,6,0)</f>
        <v>596</v>
      </c>
      <c r="H157" s="185">
        <f>VLOOKUP(E157,'DB-방치 재화'!$B$3:$H$1698,7,0)</f>
        <v>3.1236111111111109</v>
      </c>
      <c r="I157" s="5">
        <f>'DB-캐릭터 성장 요구량'!E152</f>
        <v>152320</v>
      </c>
      <c r="J157" s="5"/>
      <c r="K157" s="5">
        <f>'DB-캐릭터 성장 요구량'!F152</f>
        <v>436610</v>
      </c>
      <c r="L157" s="5"/>
      <c r="M157" s="5">
        <f>'DB-캐릭터 성장 요구량'!G152</f>
        <v>0</v>
      </c>
      <c r="N157" s="5"/>
      <c r="O157" s="5"/>
      <c r="P157" s="5" t="s">
        <v>2061</v>
      </c>
    </row>
    <row r="158" spans="4:16" x14ac:dyDescent="0.3">
      <c r="D158" s="5">
        <v>152</v>
      </c>
      <c r="E158" s="5">
        <v>569</v>
      </c>
      <c r="F158" s="5">
        <f>VLOOKUP(E158,'DB-방치 재화'!$B$3:$H$1698,5,0)</f>
        <v>451</v>
      </c>
      <c r="G158" s="5">
        <f>VLOOKUP(E158,'DB-방치 재화'!$B$3:$H$1698,6,0)</f>
        <v>601</v>
      </c>
      <c r="H158" s="185">
        <f>VLOOKUP(E158,'DB-방치 재화'!$B$3:$H$1698,7,0)</f>
        <v>3.1354166666666665</v>
      </c>
      <c r="I158" s="5">
        <f>'DB-캐릭터 성장 요구량'!E153</f>
        <v>156640</v>
      </c>
      <c r="J158" s="5"/>
      <c r="K158" s="5">
        <f>'DB-캐릭터 성장 요구량'!F153</f>
        <v>449720</v>
      </c>
      <c r="L158" s="5"/>
      <c r="M158" s="5">
        <f>'DB-캐릭터 성장 요구량'!G153</f>
        <v>0</v>
      </c>
      <c r="N158" s="5"/>
      <c r="O158" s="5"/>
      <c r="P158" s="5" t="s">
        <v>2061</v>
      </c>
    </row>
    <row r="159" spans="4:16" x14ac:dyDescent="0.3">
      <c r="D159" s="5">
        <v>153</v>
      </c>
      <c r="E159" s="5">
        <v>575</v>
      </c>
      <c r="F159" s="5">
        <f>VLOOKUP(E159,'DB-방치 재화'!$B$3:$H$1698,5,0)</f>
        <v>455</v>
      </c>
      <c r="G159" s="5">
        <f>VLOOKUP(E159,'DB-방치 재화'!$B$3:$H$1698,6,0)</f>
        <v>607</v>
      </c>
      <c r="H159" s="185">
        <f>VLOOKUP(E159,'DB-방치 재화'!$B$3:$H$1698,7,0)</f>
        <v>3.1479166666666667</v>
      </c>
      <c r="I159" s="5">
        <f>'DB-캐릭터 성장 요구량'!E154</f>
        <v>161390</v>
      </c>
      <c r="J159" s="5"/>
      <c r="K159" s="5">
        <f>'DB-캐릭터 성장 요구량'!F154</f>
        <v>463190</v>
      </c>
      <c r="L159" s="5"/>
      <c r="M159" s="5">
        <f>'DB-캐릭터 성장 요구량'!G154</f>
        <v>0</v>
      </c>
      <c r="N159" s="5"/>
      <c r="O159" s="5"/>
      <c r="P159" s="5" t="s">
        <v>2061</v>
      </c>
    </row>
    <row r="160" spans="4:16" x14ac:dyDescent="0.3">
      <c r="D160" s="5">
        <v>154</v>
      </c>
      <c r="E160" s="5">
        <v>581</v>
      </c>
      <c r="F160" s="5">
        <f>VLOOKUP(E160,'DB-방치 재화'!$B$3:$H$1698,5,0)</f>
        <v>460</v>
      </c>
      <c r="G160" s="5">
        <f>VLOOKUP(E160,'DB-방치 재화'!$B$3:$H$1698,6,0)</f>
        <v>613</v>
      </c>
      <c r="H160" s="185">
        <f>VLOOKUP(E160,'DB-방치 재화'!$B$3:$H$1698,7,0)</f>
        <v>3.1597222222222223</v>
      </c>
      <c r="I160" s="5">
        <f>'DB-캐릭터 성장 요구량'!E155</f>
        <v>166250</v>
      </c>
      <c r="J160" s="5"/>
      <c r="K160" s="5">
        <f>'DB-캐릭터 성장 요구량'!F155</f>
        <v>476930</v>
      </c>
      <c r="L160" s="5"/>
      <c r="M160" s="5">
        <f>'DB-캐릭터 성장 요구량'!G155</f>
        <v>0</v>
      </c>
      <c r="N160" s="5"/>
      <c r="O160" s="5"/>
      <c r="P160" s="5" t="s">
        <v>2061</v>
      </c>
    </row>
    <row r="161" spans="4:16" x14ac:dyDescent="0.3">
      <c r="D161" s="5">
        <v>155</v>
      </c>
      <c r="E161" s="5">
        <v>587</v>
      </c>
      <c r="F161" s="5">
        <f>VLOOKUP(E161,'DB-방치 재화'!$B$3:$H$1698,5,0)</f>
        <v>463</v>
      </c>
      <c r="G161" s="5">
        <f>VLOOKUP(E161,'DB-방치 재화'!$B$3:$H$1698,6,0)</f>
        <v>618</v>
      </c>
      <c r="H161" s="185">
        <f>VLOOKUP(E161,'DB-방치 재화'!$B$3:$H$1698,7,0)</f>
        <v>3.1715277777777779</v>
      </c>
      <c r="I161" s="5">
        <f>'DB-캐릭터 성장 요구량'!E156</f>
        <v>171360</v>
      </c>
      <c r="J161" s="5"/>
      <c r="K161" s="5">
        <f>'DB-캐릭터 성장 요구량'!F156</f>
        <v>491680</v>
      </c>
      <c r="L161" s="5"/>
      <c r="M161" s="5">
        <f>'DB-캐릭터 성장 요구량'!G156</f>
        <v>0</v>
      </c>
      <c r="N161" s="5"/>
      <c r="O161" s="5"/>
      <c r="P161" s="5" t="s">
        <v>2061</v>
      </c>
    </row>
    <row r="162" spans="4:16" x14ac:dyDescent="0.3">
      <c r="D162" s="5">
        <v>156</v>
      </c>
      <c r="E162" s="5">
        <v>593</v>
      </c>
      <c r="F162" s="5">
        <f>VLOOKUP(E162,'DB-방치 재화'!$B$3:$H$1698,5,0)</f>
        <v>468</v>
      </c>
      <c r="G162" s="5">
        <f>VLOOKUP(E162,'DB-방치 재화'!$B$3:$H$1698,6,0)</f>
        <v>624</v>
      </c>
      <c r="H162" s="185">
        <f>VLOOKUP(E162,'DB-방치 재화'!$B$3:$H$1698,7,0)</f>
        <v>3.1833333333333331</v>
      </c>
      <c r="I162" s="5">
        <f>'DB-캐릭터 성장 요구량'!E157</f>
        <v>175830</v>
      </c>
      <c r="J162" s="5"/>
      <c r="K162" s="5">
        <f>'DB-캐릭터 성장 요구량'!F157</f>
        <v>505550</v>
      </c>
      <c r="L162" s="5"/>
      <c r="M162" s="5">
        <f>'DB-캐릭터 성장 요구량'!G157</f>
        <v>0</v>
      </c>
      <c r="N162" s="5"/>
      <c r="O162" s="5"/>
      <c r="P162" s="5" t="s">
        <v>2061</v>
      </c>
    </row>
    <row r="163" spans="4:16" x14ac:dyDescent="0.3">
      <c r="D163" s="5">
        <v>157</v>
      </c>
      <c r="E163" s="5">
        <v>599</v>
      </c>
      <c r="F163" s="5">
        <f>VLOOKUP(E163,'DB-방치 재화'!$B$3:$H$1698,5,0)</f>
        <v>471</v>
      </c>
      <c r="G163" s="5">
        <f>VLOOKUP(E163,'DB-방치 재화'!$B$3:$H$1698,6,0)</f>
        <v>629</v>
      </c>
      <c r="H163" s="185">
        <f>VLOOKUP(E163,'DB-방치 재화'!$B$3:$H$1698,7,0)</f>
        <v>3.1958333333333333</v>
      </c>
      <c r="I163" s="5">
        <f>'DB-캐릭터 성장 요구량'!E158</f>
        <v>181120</v>
      </c>
      <c r="J163" s="5"/>
      <c r="K163" s="5">
        <f>'DB-캐릭터 성장 요구량'!F158</f>
        <v>520560</v>
      </c>
      <c r="L163" s="5"/>
      <c r="M163" s="5">
        <f>'DB-캐릭터 성장 요구량'!G158</f>
        <v>0</v>
      </c>
      <c r="N163" s="5"/>
      <c r="O163" s="5"/>
      <c r="P163" s="5" t="s">
        <v>2061</v>
      </c>
    </row>
    <row r="164" spans="4:16" x14ac:dyDescent="0.3">
      <c r="D164" s="5">
        <v>158</v>
      </c>
      <c r="E164" s="5">
        <v>605</v>
      </c>
      <c r="F164" s="5">
        <f>VLOOKUP(E164,'DB-방치 재화'!$B$3:$H$1698,5,0)</f>
        <v>476</v>
      </c>
      <c r="G164" s="5">
        <f>VLOOKUP(E164,'DB-방치 재화'!$B$3:$H$1698,6,0)</f>
        <v>635</v>
      </c>
      <c r="H164" s="185">
        <f>VLOOKUP(E164,'DB-방치 재화'!$B$3:$H$1698,7,0)</f>
        <v>3.2076388888888889</v>
      </c>
      <c r="I164" s="5">
        <f>'DB-캐릭터 성장 요구량'!E159</f>
        <v>186680</v>
      </c>
      <c r="J164" s="5"/>
      <c r="K164" s="5">
        <f>'DB-캐릭터 성장 요구량'!F159</f>
        <v>536000</v>
      </c>
      <c r="L164" s="5"/>
      <c r="M164" s="5">
        <f>'DB-캐릭터 성장 요구량'!G159</f>
        <v>0</v>
      </c>
      <c r="N164" s="5"/>
      <c r="O164" s="5"/>
      <c r="P164" s="5" t="s">
        <v>2061</v>
      </c>
    </row>
    <row r="165" spans="4:16" x14ac:dyDescent="0.3">
      <c r="D165" s="5">
        <v>159</v>
      </c>
      <c r="E165" s="5">
        <v>611</v>
      </c>
      <c r="F165" s="5">
        <f>VLOOKUP(E165,'DB-방치 재화'!$B$3:$H$1698,5,0)</f>
        <v>480</v>
      </c>
      <c r="G165" s="5">
        <f>VLOOKUP(E165,'DB-방치 재화'!$B$3:$H$1698,6,0)</f>
        <v>641</v>
      </c>
      <c r="H165" s="185">
        <f>VLOOKUP(E165,'DB-방치 재화'!$B$3:$H$1698,7,0)</f>
        <v>3.2194444444444446</v>
      </c>
      <c r="I165" s="5">
        <f>'DB-캐릭터 성장 요구량'!E160</f>
        <v>192240</v>
      </c>
      <c r="J165" s="5"/>
      <c r="K165" s="5">
        <f>'DB-캐릭터 성장 요구량'!F160</f>
        <v>551060</v>
      </c>
      <c r="L165" s="5"/>
      <c r="M165" s="5">
        <f>'DB-캐릭터 성장 요구량'!G160</f>
        <v>0</v>
      </c>
      <c r="N165" s="5"/>
      <c r="O165" s="5"/>
      <c r="P165" s="5" t="s">
        <v>2061</v>
      </c>
    </row>
    <row r="166" spans="4:16" x14ac:dyDescent="0.3">
      <c r="D166" s="5">
        <v>160</v>
      </c>
      <c r="E166" s="5">
        <v>618</v>
      </c>
      <c r="F166" s="5">
        <f>VLOOKUP(E166,'DB-방치 재화'!$B$3:$H$1698,5,0)</f>
        <v>485</v>
      </c>
      <c r="G166" s="5">
        <f>VLOOKUP(E166,'DB-방치 재화'!$B$3:$H$1698,6,0)</f>
        <v>646</v>
      </c>
      <c r="H166" s="185">
        <f>VLOOKUP(E166,'DB-방치 재화'!$B$3:$H$1698,7,0)</f>
        <v>3.2333333333333334</v>
      </c>
      <c r="I166" s="5">
        <f>'DB-캐릭터 성장 요구량'!E161</f>
        <v>195790</v>
      </c>
      <c r="J166" s="5"/>
      <c r="K166" s="5">
        <f>'DB-캐릭터 성장 요구량'!F161</f>
        <v>563560</v>
      </c>
      <c r="L166" s="5"/>
      <c r="M166" s="5">
        <f>'DB-캐릭터 성장 요구량'!G161</f>
        <v>29300</v>
      </c>
      <c r="N166" s="5"/>
      <c r="O166" s="5"/>
      <c r="P166" s="5" t="s">
        <v>2061</v>
      </c>
    </row>
    <row r="167" spans="4:16" x14ac:dyDescent="0.3">
      <c r="D167" s="5">
        <v>161</v>
      </c>
      <c r="E167" s="5">
        <v>624</v>
      </c>
      <c r="F167" s="5">
        <f>VLOOKUP(E167,'DB-방치 재화'!$B$3:$H$1698,5,0)</f>
        <v>489</v>
      </c>
      <c r="G167" s="5">
        <f>VLOOKUP(E167,'DB-방치 재화'!$B$3:$H$1698,6,0)</f>
        <v>652</v>
      </c>
      <c r="H167" s="185">
        <f>VLOOKUP(E167,'DB-방치 재화'!$B$3:$H$1698,7,0)</f>
        <v>3.2458333333333331</v>
      </c>
      <c r="I167" s="5">
        <f>'DB-캐릭터 성장 요구량'!E162</f>
        <v>200140</v>
      </c>
      <c r="J167" s="5"/>
      <c r="K167" s="5">
        <f>'DB-캐릭터 성장 요구량'!F162</f>
        <v>575740</v>
      </c>
      <c r="L167" s="5"/>
      <c r="M167" s="5">
        <f>'DB-캐릭터 성장 요구량'!G162</f>
        <v>0</v>
      </c>
      <c r="N167" s="5"/>
      <c r="O167" s="5"/>
      <c r="P167" s="5">
        <v>980</v>
      </c>
    </row>
    <row r="168" spans="4:16" x14ac:dyDescent="0.3">
      <c r="D168" s="5">
        <v>162</v>
      </c>
      <c r="E168" s="5">
        <v>630</v>
      </c>
      <c r="F168" s="5">
        <f>VLOOKUP(E168,'DB-방치 재화'!$B$3:$H$1698,5,0)</f>
        <v>494</v>
      </c>
      <c r="G168" s="5">
        <f>VLOOKUP(E168,'DB-방치 재화'!$B$3:$H$1698,6,0)</f>
        <v>658</v>
      </c>
      <c r="H168" s="185">
        <f>VLOOKUP(E168,'DB-방치 재화'!$B$3:$H$1698,7,0)</f>
        <v>3.2576388888888888</v>
      </c>
      <c r="I168" s="5">
        <f>'DB-캐릭터 성장 요구량'!E163</f>
        <v>204320</v>
      </c>
      <c r="J168" s="5"/>
      <c r="K168" s="5">
        <f>'DB-캐릭터 성장 요구량'!F163</f>
        <v>587330</v>
      </c>
      <c r="L168" s="5"/>
      <c r="M168" s="5">
        <f>'DB-캐릭터 성장 요구량'!G163</f>
        <v>0</v>
      </c>
      <c r="N168" s="5"/>
      <c r="O168" s="5"/>
      <c r="P168" s="5" t="s">
        <v>2061</v>
      </c>
    </row>
    <row r="169" spans="4:16" x14ac:dyDescent="0.3">
      <c r="D169" s="5">
        <v>163</v>
      </c>
      <c r="E169" s="5">
        <v>636</v>
      </c>
      <c r="F169" s="5">
        <f>VLOOKUP(E169,'DB-방치 재화'!$B$3:$H$1698,5,0)</f>
        <v>497</v>
      </c>
      <c r="G169" s="5">
        <f>VLOOKUP(E169,'DB-방치 재화'!$B$3:$H$1698,6,0)</f>
        <v>663</v>
      </c>
      <c r="H169" s="185">
        <f>VLOOKUP(E169,'DB-방치 재화'!$B$3:$H$1698,7,0)</f>
        <v>3.2694444444444444</v>
      </c>
      <c r="I169" s="5">
        <f>'DB-캐릭터 성장 요구량'!E164</f>
        <v>208810</v>
      </c>
      <c r="J169" s="5"/>
      <c r="K169" s="5">
        <f>'DB-캐릭터 성장 요구량'!F164</f>
        <v>600810</v>
      </c>
      <c r="L169" s="5"/>
      <c r="M169" s="5">
        <f>'DB-캐릭터 성장 요구량'!G164</f>
        <v>0</v>
      </c>
      <c r="N169" s="5"/>
      <c r="O169" s="5"/>
      <c r="P169" s="5" t="s">
        <v>2061</v>
      </c>
    </row>
    <row r="170" spans="4:16" x14ac:dyDescent="0.3">
      <c r="D170" s="5">
        <v>164</v>
      </c>
      <c r="E170" s="5">
        <v>643</v>
      </c>
      <c r="F170" s="5">
        <f>VLOOKUP(E170,'DB-방치 재화'!$B$3:$H$1698,5,0)</f>
        <v>502</v>
      </c>
      <c r="G170" s="5">
        <f>VLOOKUP(E170,'DB-방치 재화'!$B$3:$H$1698,6,0)</f>
        <v>670</v>
      </c>
      <c r="H170" s="185">
        <f>VLOOKUP(E170,'DB-방치 재화'!$B$3:$H$1698,7,0)</f>
        <v>3.2833333333333332</v>
      </c>
      <c r="I170" s="5">
        <f>'DB-캐릭터 성장 요구량'!E165</f>
        <v>213210</v>
      </c>
      <c r="J170" s="5"/>
      <c r="K170" s="5">
        <f>'DB-캐릭터 성장 요구량'!F165</f>
        <v>613520</v>
      </c>
      <c r="L170" s="5"/>
      <c r="M170" s="5">
        <f>'DB-캐릭터 성장 요구량'!G165</f>
        <v>0</v>
      </c>
      <c r="N170" s="5"/>
      <c r="O170" s="5"/>
      <c r="P170" s="5" t="s">
        <v>2061</v>
      </c>
    </row>
    <row r="171" spans="4:16" x14ac:dyDescent="0.3">
      <c r="D171" s="5">
        <v>165</v>
      </c>
      <c r="E171" s="5">
        <v>649</v>
      </c>
      <c r="F171" s="5">
        <f>VLOOKUP(E171,'DB-방치 재화'!$B$3:$H$1698,5,0)</f>
        <v>506</v>
      </c>
      <c r="G171" s="5">
        <f>VLOOKUP(E171,'DB-방치 재화'!$B$3:$H$1698,6,0)</f>
        <v>675</v>
      </c>
      <c r="H171" s="185">
        <f>VLOOKUP(E171,'DB-방치 재화'!$B$3:$H$1698,7,0)</f>
        <v>3.2958333333333334</v>
      </c>
      <c r="I171" s="5">
        <f>'DB-캐릭터 성장 요구량'!E166</f>
        <v>218120</v>
      </c>
      <c r="J171" s="5"/>
      <c r="K171" s="5">
        <f>'DB-캐릭터 성장 요구량'!F166</f>
        <v>627210</v>
      </c>
      <c r="L171" s="5"/>
      <c r="M171" s="5">
        <f>'DB-캐릭터 성장 요구량'!G166</f>
        <v>0</v>
      </c>
      <c r="N171" s="5"/>
      <c r="O171" s="5"/>
      <c r="P171" s="5" t="s">
        <v>2061</v>
      </c>
    </row>
    <row r="172" spans="4:16" x14ac:dyDescent="0.3">
      <c r="D172" s="5">
        <v>166</v>
      </c>
      <c r="E172" s="5">
        <v>655</v>
      </c>
      <c r="F172" s="5">
        <f>VLOOKUP(E172,'DB-방치 재화'!$B$3:$H$1698,5,0)</f>
        <v>510</v>
      </c>
      <c r="G172" s="5">
        <f>VLOOKUP(E172,'DB-방치 재화'!$B$3:$H$1698,6,0)</f>
        <v>681</v>
      </c>
      <c r="H172" s="185">
        <f>VLOOKUP(E172,'DB-방치 재화'!$B$3:$H$1698,7,0)</f>
        <v>3.307638888888889</v>
      </c>
      <c r="I172" s="5">
        <f>'DB-캐릭터 성장 요구량'!E167</f>
        <v>222860</v>
      </c>
      <c r="J172" s="5"/>
      <c r="K172" s="5">
        <f>'DB-캐릭터 성장 요구량'!F167</f>
        <v>640560</v>
      </c>
      <c r="L172" s="5"/>
      <c r="M172" s="5">
        <f>'DB-캐릭터 성장 요구량'!G167</f>
        <v>0</v>
      </c>
      <c r="N172" s="5"/>
      <c r="O172" s="5"/>
      <c r="P172" s="5" t="s">
        <v>2061</v>
      </c>
    </row>
    <row r="173" spans="4:16" x14ac:dyDescent="0.3">
      <c r="D173" s="5">
        <v>167</v>
      </c>
      <c r="E173" s="5">
        <v>662</v>
      </c>
      <c r="F173" s="5">
        <f>VLOOKUP(E173,'DB-방치 재화'!$B$3:$H$1698,5,0)</f>
        <v>515</v>
      </c>
      <c r="G173" s="5">
        <f>VLOOKUP(E173,'DB-방치 재화'!$B$3:$H$1698,6,0)</f>
        <v>687</v>
      </c>
      <c r="H173" s="185">
        <f>VLOOKUP(E173,'DB-방치 재화'!$B$3:$H$1698,7,0)</f>
        <v>3.3215277777777779</v>
      </c>
      <c r="I173" s="5">
        <f>'DB-캐릭터 성장 요구량'!E168</f>
        <v>226820</v>
      </c>
      <c r="J173" s="5"/>
      <c r="K173" s="5">
        <f>'DB-캐릭터 성장 요구량'!F168</f>
        <v>653270</v>
      </c>
      <c r="L173" s="5"/>
      <c r="M173" s="5">
        <f>'DB-캐릭터 성장 요구량'!G168</f>
        <v>0</v>
      </c>
      <c r="N173" s="5"/>
      <c r="O173" s="5"/>
      <c r="P173" s="5" t="s">
        <v>2061</v>
      </c>
    </row>
    <row r="174" spans="4:16" x14ac:dyDescent="0.3">
      <c r="D174" s="5">
        <v>168</v>
      </c>
      <c r="E174" s="5">
        <v>668</v>
      </c>
      <c r="F174" s="5">
        <f>VLOOKUP(E174,'DB-방치 재화'!$B$3:$H$1698,5,0)</f>
        <v>519</v>
      </c>
      <c r="G174" s="5">
        <f>VLOOKUP(E174,'DB-방치 재화'!$B$3:$H$1698,6,0)</f>
        <v>692</v>
      </c>
      <c r="H174" s="185">
        <f>VLOOKUP(E174,'DB-방치 재화'!$B$3:$H$1698,7,0)</f>
        <v>3.3333333333333335</v>
      </c>
      <c r="I174" s="5">
        <f>'DB-캐릭터 성장 요구량'!E169</f>
        <v>232290</v>
      </c>
      <c r="J174" s="5"/>
      <c r="K174" s="5">
        <f>'DB-캐릭터 성장 요구량'!F169</f>
        <v>667120</v>
      </c>
      <c r="L174" s="5"/>
      <c r="M174" s="5">
        <f>'DB-캐릭터 성장 요구량'!G169</f>
        <v>0</v>
      </c>
      <c r="N174" s="5"/>
      <c r="O174" s="5"/>
      <c r="P174" s="5" t="s">
        <v>2061</v>
      </c>
    </row>
    <row r="175" spans="4:16" x14ac:dyDescent="0.3">
      <c r="D175" s="5">
        <v>169</v>
      </c>
      <c r="E175" s="5">
        <v>674</v>
      </c>
      <c r="F175" s="5">
        <f>VLOOKUP(E175,'DB-방치 재화'!$B$3:$H$1698,5,0)</f>
        <v>524</v>
      </c>
      <c r="G175" s="5">
        <f>VLOOKUP(E175,'DB-방치 재화'!$B$3:$H$1698,6,0)</f>
        <v>698</v>
      </c>
      <c r="H175" s="185">
        <f>VLOOKUP(E175,'DB-방치 재화'!$B$3:$H$1698,7,0)</f>
        <v>3.3458333333333332</v>
      </c>
      <c r="I175" s="5">
        <f>'DB-캐릭터 성장 요구량'!E170</f>
        <v>237290</v>
      </c>
      <c r="J175" s="5"/>
      <c r="K175" s="5">
        <f>'DB-캐릭터 성장 요구량'!F170</f>
        <v>682140</v>
      </c>
      <c r="L175" s="5"/>
      <c r="M175" s="5">
        <f>'DB-캐릭터 성장 요구량'!G170</f>
        <v>0</v>
      </c>
      <c r="N175" s="5"/>
      <c r="O175" s="5"/>
      <c r="P175" s="5" t="s">
        <v>2061</v>
      </c>
    </row>
    <row r="176" spans="4:16" x14ac:dyDescent="0.3">
      <c r="D176" s="5">
        <v>170</v>
      </c>
      <c r="E176" s="5">
        <v>681</v>
      </c>
      <c r="F176" s="5">
        <f>VLOOKUP(E176,'DB-방치 재화'!$B$3:$H$1698,5,0)</f>
        <v>529</v>
      </c>
      <c r="G176" s="5">
        <f>VLOOKUP(E176,'DB-방치 재화'!$B$3:$H$1698,6,0)</f>
        <v>705</v>
      </c>
      <c r="H176" s="185">
        <f>VLOOKUP(E176,'DB-방치 재화'!$B$3:$H$1698,7,0)</f>
        <v>3.3597222222222221</v>
      </c>
      <c r="I176" s="5">
        <f>'DB-캐릭터 성장 요구량'!E171</f>
        <v>241740</v>
      </c>
      <c r="J176" s="5"/>
      <c r="K176" s="5">
        <f>'DB-캐릭터 성장 요구량'!F171</f>
        <v>696190</v>
      </c>
      <c r="L176" s="5"/>
      <c r="M176" s="5">
        <f>'DB-캐릭터 성장 요구량'!G171</f>
        <v>35400</v>
      </c>
      <c r="N176" s="5"/>
      <c r="O176" s="5"/>
      <c r="P176" s="5" t="s">
        <v>2061</v>
      </c>
    </row>
    <row r="177" spans="4:16" x14ac:dyDescent="0.3">
      <c r="D177" s="5">
        <v>171</v>
      </c>
      <c r="E177" s="5">
        <v>687</v>
      </c>
      <c r="F177" s="5">
        <f>VLOOKUP(E177,'DB-방치 재화'!$B$3:$H$1698,5,0)</f>
        <v>532</v>
      </c>
      <c r="G177" s="5">
        <f>VLOOKUP(E177,'DB-방치 재화'!$B$3:$H$1698,6,0)</f>
        <v>710</v>
      </c>
      <c r="H177" s="185">
        <f>VLOOKUP(E177,'DB-방치 재화'!$B$3:$H$1698,7,0)</f>
        <v>3.3715277777777777</v>
      </c>
      <c r="I177" s="5">
        <f>'DB-캐릭터 성장 요구량'!E172</f>
        <v>246920</v>
      </c>
      <c r="J177" s="5"/>
      <c r="K177" s="5">
        <f>'DB-캐릭터 성장 요구량'!F172</f>
        <v>711760</v>
      </c>
      <c r="L177" s="5"/>
      <c r="M177" s="5">
        <f>'DB-캐릭터 성장 요구량'!G172</f>
        <v>0</v>
      </c>
      <c r="N177" s="5"/>
      <c r="O177" s="5"/>
      <c r="P177" s="5" t="s">
        <v>2061</v>
      </c>
    </row>
    <row r="178" spans="4:16" x14ac:dyDescent="0.3">
      <c r="D178" s="5">
        <v>172</v>
      </c>
      <c r="E178" s="5">
        <v>694</v>
      </c>
      <c r="F178" s="5">
        <f>VLOOKUP(E178,'DB-방치 재화'!$B$3:$H$1698,5,0)</f>
        <v>537</v>
      </c>
      <c r="G178" s="5">
        <f>VLOOKUP(E178,'DB-방치 재화'!$B$3:$H$1698,6,0)</f>
        <v>717</v>
      </c>
      <c r="H178" s="185">
        <f>VLOOKUP(E178,'DB-방치 재화'!$B$3:$H$1698,7,0)</f>
        <v>3.3854166666666665</v>
      </c>
      <c r="I178" s="5">
        <f>'DB-캐릭터 성장 요구량'!E173</f>
        <v>252270</v>
      </c>
      <c r="J178" s="5"/>
      <c r="K178" s="5">
        <f>'DB-캐릭터 성장 요구량'!F173</f>
        <v>726670</v>
      </c>
      <c r="L178" s="5"/>
      <c r="M178" s="5">
        <f>'DB-캐릭터 성장 요구량'!G173</f>
        <v>0</v>
      </c>
      <c r="N178" s="5"/>
      <c r="O178" s="5"/>
      <c r="P178" s="5" t="s">
        <v>2061</v>
      </c>
    </row>
    <row r="179" spans="4:16" x14ac:dyDescent="0.3">
      <c r="D179" s="5">
        <v>173</v>
      </c>
      <c r="E179" s="5">
        <v>700</v>
      </c>
      <c r="F179" s="5">
        <f>VLOOKUP(E179,'DB-방치 재화'!$B$3:$H$1698,5,0)</f>
        <v>542</v>
      </c>
      <c r="G179" s="5">
        <f>VLOOKUP(E179,'DB-방치 재화'!$B$3:$H$1698,6,0)</f>
        <v>723</v>
      </c>
      <c r="H179" s="185">
        <f>VLOOKUP(E179,'DB-방치 재화'!$B$3:$H$1698,7,0)</f>
        <v>3.3979166666666667</v>
      </c>
      <c r="I179" s="5">
        <f>'DB-캐릭터 성장 요구량'!E174</f>
        <v>257220</v>
      </c>
      <c r="J179" s="5"/>
      <c r="K179" s="5">
        <f>'DB-캐릭터 성장 요구량'!F174</f>
        <v>740900</v>
      </c>
      <c r="L179" s="5"/>
      <c r="M179" s="5">
        <f>'DB-캐릭터 성장 요구량'!G174</f>
        <v>0</v>
      </c>
      <c r="N179" s="5"/>
      <c r="O179" s="5"/>
      <c r="P179" s="5" t="s">
        <v>2061</v>
      </c>
    </row>
    <row r="180" spans="4:16" x14ac:dyDescent="0.3">
      <c r="D180" s="5">
        <v>174</v>
      </c>
      <c r="E180" s="5">
        <v>707</v>
      </c>
      <c r="F180" s="5">
        <f>VLOOKUP(E180,'DB-방치 재화'!$B$3:$H$1698,5,0)</f>
        <v>546</v>
      </c>
      <c r="G180" s="5">
        <f>VLOOKUP(E180,'DB-방치 재화'!$B$3:$H$1698,6,0)</f>
        <v>728</v>
      </c>
      <c r="H180" s="185">
        <f>VLOOKUP(E180,'DB-방치 재화'!$B$3:$H$1698,7,0)</f>
        <v>3.4118055555555555</v>
      </c>
      <c r="I180" s="5">
        <f>'DB-캐릭터 성장 요구량'!E175</f>
        <v>263520</v>
      </c>
      <c r="J180" s="5"/>
      <c r="K180" s="5">
        <f>'DB-캐릭터 성장 요구량'!F175</f>
        <v>757120</v>
      </c>
      <c r="L180" s="5"/>
      <c r="M180" s="5">
        <f>'DB-캐릭터 성장 요구량'!G175</f>
        <v>0</v>
      </c>
      <c r="N180" s="5"/>
      <c r="O180" s="5"/>
      <c r="P180" s="5" t="s">
        <v>2061</v>
      </c>
    </row>
    <row r="181" spans="4:16" x14ac:dyDescent="0.3">
      <c r="D181" s="5">
        <v>175</v>
      </c>
      <c r="E181" s="5">
        <v>713</v>
      </c>
      <c r="F181" s="5">
        <f>VLOOKUP(E181,'DB-방치 재화'!$B$3:$H$1698,5,0)</f>
        <v>551</v>
      </c>
      <c r="G181" s="5">
        <f>VLOOKUP(E181,'DB-방치 재화'!$B$3:$H$1698,6,0)</f>
        <v>734</v>
      </c>
      <c r="H181" s="185">
        <f>VLOOKUP(E181,'DB-방치 재화'!$B$3:$H$1698,7,0)</f>
        <v>3.4236111111111112</v>
      </c>
      <c r="I181" s="5">
        <f>'DB-캐릭터 성장 요구량'!E176</f>
        <v>269220</v>
      </c>
      <c r="J181" s="5"/>
      <c r="K181" s="5">
        <f>'DB-캐릭터 성장 요구량'!F176</f>
        <v>774470</v>
      </c>
      <c r="L181" s="5"/>
      <c r="M181" s="5">
        <f>'DB-캐릭터 성장 요구량'!G176</f>
        <v>0</v>
      </c>
      <c r="N181" s="5"/>
      <c r="O181" s="5"/>
      <c r="P181" s="5" t="s">
        <v>2061</v>
      </c>
    </row>
    <row r="182" spans="4:16" x14ac:dyDescent="0.3">
      <c r="D182" s="5">
        <v>176</v>
      </c>
      <c r="E182" s="5">
        <v>720</v>
      </c>
      <c r="F182" s="5">
        <f>VLOOKUP(E182,'DB-방치 재화'!$B$3:$H$1698,5,0)</f>
        <v>556</v>
      </c>
      <c r="G182" s="5">
        <f>VLOOKUP(E182,'DB-방치 재화'!$B$3:$H$1698,6,0)</f>
        <v>741</v>
      </c>
      <c r="H182" s="185">
        <f>VLOOKUP(E182,'DB-방치 재화'!$B$3:$H$1698,7,0)</f>
        <v>3.4375</v>
      </c>
      <c r="I182" s="5">
        <f>'DB-캐릭터 성장 요구량'!E177</f>
        <v>274070</v>
      </c>
      <c r="J182" s="5"/>
      <c r="K182" s="5">
        <f>'DB-캐릭터 성장 요구량'!F177</f>
        <v>789510</v>
      </c>
      <c r="L182" s="5"/>
      <c r="M182" s="5">
        <f>'DB-캐릭터 성장 요구량'!G177</f>
        <v>0</v>
      </c>
      <c r="N182" s="5"/>
      <c r="O182" s="5"/>
      <c r="P182" s="5" t="s">
        <v>2061</v>
      </c>
    </row>
    <row r="183" spans="4:16" x14ac:dyDescent="0.3">
      <c r="D183" s="5">
        <v>177</v>
      </c>
      <c r="E183" s="5">
        <v>726</v>
      </c>
      <c r="F183" s="5">
        <f>VLOOKUP(E183,'DB-방치 재화'!$B$3:$H$1698,5,0)</f>
        <v>559</v>
      </c>
      <c r="G183" s="5">
        <f>VLOOKUP(E183,'DB-방치 재화'!$B$3:$H$1698,6,0)</f>
        <v>746</v>
      </c>
      <c r="H183" s="185">
        <f>VLOOKUP(E183,'DB-방치 재화'!$B$3:$H$1698,7,0)</f>
        <v>3.45</v>
      </c>
      <c r="I183" s="5">
        <f>'DB-캐릭터 성장 요구량'!E178</f>
        <v>279890</v>
      </c>
      <c r="J183" s="5"/>
      <c r="K183" s="5">
        <f>'DB-캐릭터 성장 요구량'!F178</f>
        <v>806860</v>
      </c>
      <c r="L183" s="5"/>
      <c r="M183" s="5">
        <f>'DB-캐릭터 성장 요구량'!G178</f>
        <v>0</v>
      </c>
      <c r="N183" s="5"/>
      <c r="O183" s="5"/>
      <c r="P183" s="5" t="s">
        <v>2061</v>
      </c>
    </row>
    <row r="184" spans="4:16" x14ac:dyDescent="0.3">
      <c r="D184" s="5">
        <v>178</v>
      </c>
      <c r="E184" s="5">
        <v>733</v>
      </c>
      <c r="F184" s="5">
        <f>VLOOKUP(E184,'DB-방치 재화'!$B$3:$H$1698,5,0)</f>
        <v>564</v>
      </c>
      <c r="G184" s="5">
        <f>VLOOKUP(E184,'DB-방치 재화'!$B$3:$H$1698,6,0)</f>
        <v>753</v>
      </c>
      <c r="H184" s="185">
        <f>VLOOKUP(E184,'DB-방치 재화'!$B$3:$H$1698,7,0)</f>
        <v>3.463888888888889</v>
      </c>
      <c r="I184" s="5">
        <f>'DB-캐릭터 성장 요구량'!E179</f>
        <v>285790</v>
      </c>
      <c r="J184" s="5"/>
      <c r="K184" s="5">
        <f>'DB-캐릭터 성장 요구량'!F179</f>
        <v>823500</v>
      </c>
      <c r="L184" s="5"/>
      <c r="M184" s="5">
        <f>'DB-캐릭터 성장 요구량'!G179</f>
        <v>0</v>
      </c>
      <c r="N184" s="5"/>
      <c r="O184" s="5"/>
      <c r="P184" s="5" t="s">
        <v>2061</v>
      </c>
    </row>
    <row r="185" spans="4:16" x14ac:dyDescent="0.3">
      <c r="D185" s="5">
        <v>179</v>
      </c>
      <c r="E185" s="5">
        <v>740</v>
      </c>
      <c r="F185" s="5">
        <f>VLOOKUP(E185,'DB-방치 재화'!$B$3:$H$1698,5,0)</f>
        <v>569</v>
      </c>
      <c r="G185" s="5">
        <f>VLOOKUP(E185,'DB-방치 재화'!$B$3:$H$1698,6,0)</f>
        <v>759</v>
      </c>
      <c r="H185" s="185">
        <f>VLOOKUP(E185,'DB-방치 재화'!$B$3:$H$1698,7,0)</f>
        <v>3.4777777777777779</v>
      </c>
      <c r="I185" s="5">
        <f>'DB-캐릭터 성장 요구량'!E180</f>
        <v>291390</v>
      </c>
      <c r="J185" s="5"/>
      <c r="K185" s="5">
        <f>'DB-캐릭터 성장 요구량'!F180</f>
        <v>839400</v>
      </c>
      <c r="L185" s="5"/>
      <c r="M185" s="5">
        <f>'DB-캐릭터 성장 요구량'!G180</f>
        <v>0</v>
      </c>
      <c r="N185" s="5"/>
      <c r="O185" s="5"/>
      <c r="P185" s="5" t="s">
        <v>2061</v>
      </c>
    </row>
    <row r="186" spans="4:16" x14ac:dyDescent="0.3">
      <c r="D186" s="5">
        <v>180</v>
      </c>
      <c r="E186" s="5">
        <v>746</v>
      </c>
      <c r="F186" s="5">
        <f>VLOOKUP(E186,'DB-방치 재화'!$B$3:$H$1698,5,0)</f>
        <v>573</v>
      </c>
      <c r="G186" s="5">
        <f>VLOOKUP(E186,'DB-방치 재화'!$B$3:$H$1698,6,0)</f>
        <v>764</v>
      </c>
      <c r="H186" s="185">
        <f>VLOOKUP(E186,'DB-방치 재화'!$B$3:$H$1698,7,0)</f>
        <v>3.4895833333333335</v>
      </c>
      <c r="I186" s="5">
        <f>'DB-캐릭터 성장 요구량'!E181</f>
        <v>297660</v>
      </c>
      <c r="J186" s="5"/>
      <c r="K186" s="5">
        <f>'DB-캐릭터 성장 요구량'!F181</f>
        <v>858350</v>
      </c>
      <c r="L186" s="5"/>
      <c r="M186" s="5">
        <f>'DB-캐릭터 성장 요구량'!G181</f>
        <v>41700</v>
      </c>
      <c r="N186" s="5"/>
      <c r="O186" s="5"/>
      <c r="P186" s="5" t="s">
        <v>2061</v>
      </c>
    </row>
    <row r="187" spans="4:16" x14ac:dyDescent="0.3">
      <c r="D187" s="5">
        <v>181</v>
      </c>
      <c r="E187" s="5">
        <v>753</v>
      </c>
      <c r="F187" s="5">
        <f>VLOOKUP(E187,'DB-방치 재화'!$B$3:$H$1698,5,0)</f>
        <v>578</v>
      </c>
      <c r="G187" s="5">
        <f>VLOOKUP(E187,'DB-방치 재화'!$B$3:$H$1698,6,0)</f>
        <v>771</v>
      </c>
      <c r="H187" s="185">
        <f>VLOOKUP(E187,'DB-방치 재화'!$B$3:$H$1698,7,0)</f>
        <v>3.5034722222222223</v>
      </c>
      <c r="I187" s="5">
        <f>'DB-캐릭터 성장 요구량'!E182</f>
        <v>303890</v>
      </c>
      <c r="J187" s="5"/>
      <c r="K187" s="5">
        <f>'DB-캐릭터 성장 요구량'!F182</f>
        <v>876990</v>
      </c>
      <c r="L187" s="5"/>
      <c r="M187" s="5">
        <f>'DB-캐릭터 성장 요구량'!G182</f>
        <v>0</v>
      </c>
      <c r="N187" s="5"/>
      <c r="O187" s="5"/>
      <c r="P187" s="5">
        <v>1370</v>
      </c>
    </row>
    <row r="188" spans="4:16" x14ac:dyDescent="0.3">
      <c r="D188" s="5">
        <v>182</v>
      </c>
      <c r="E188" s="5">
        <v>760</v>
      </c>
      <c r="F188" s="5">
        <f>VLOOKUP(E188,'DB-방치 재화'!$B$3:$H$1698,5,0)</f>
        <v>583</v>
      </c>
      <c r="G188" s="5">
        <f>VLOOKUP(E188,'DB-방치 재화'!$B$3:$H$1698,6,0)</f>
        <v>778</v>
      </c>
      <c r="H188" s="185">
        <f>VLOOKUP(E188,'DB-방치 재화'!$B$3:$H$1698,7,0)</f>
        <v>3.5173611111111112</v>
      </c>
      <c r="I188" s="5">
        <f>'DB-캐릭터 성장 요구량'!E183</f>
        <v>309810</v>
      </c>
      <c r="J188" s="5"/>
      <c r="K188" s="5">
        <f>'DB-캐릭터 성장 요구량'!F183</f>
        <v>893820</v>
      </c>
      <c r="L188" s="5"/>
      <c r="M188" s="5">
        <f>'DB-캐릭터 성장 요구량'!G183</f>
        <v>0</v>
      </c>
      <c r="N188" s="5"/>
      <c r="O188" s="5"/>
      <c r="P188" s="5" t="s">
        <v>2061</v>
      </c>
    </row>
    <row r="189" spans="4:16" x14ac:dyDescent="0.3">
      <c r="D189" s="5">
        <v>183</v>
      </c>
      <c r="E189" s="5">
        <v>766</v>
      </c>
      <c r="F189" s="5">
        <f>VLOOKUP(E189,'DB-방치 재화'!$B$3:$H$1698,5,0)</f>
        <v>587</v>
      </c>
      <c r="G189" s="5">
        <f>VLOOKUP(E189,'DB-방치 재화'!$B$3:$H$1698,6,0)</f>
        <v>783</v>
      </c>
      <c r="H189" s="185">
        <f>VLOOKUP(E189,'DB-방치 재화'!$B$3:$H$1698,7,0)</f>
        <v>3.5298611111111109</v>
      </c>
      <c r="I189" s="5">
        <f>'DB-캐릭터 성장 요구량'!E184</f>
        <v>316300</v>
      </c>
      <c r="J189" s="5"/>
      <c r="K189" s="5">
        <f>'DB-캐릭터 성장 요구량'!F184</f>
        <v>912040</v>
      </c>
      <c r="L189" s="5"/>
      <c r="M189" s="5">
        <f>'DB-캐릭터 성장 요구량'!G184</f>
        <v>0</v>
      </c>
      <c r="N189" s="5"/>
      <c r="O189" s="5"/>
      <c r="P189" s="5" t="s">
        <v>2061</v>
      </c>
    </row>
    <row r="190" spans="4:16" x14ac:dyDescent="0.3">
      <c r="D190" s="5">
        <v>184</v>
      </c>
      <c r="E190" s="5">
        <v>773</v>
      </c>
      <c r="F190" s="5">
        <f>VLOOKUP(E190,'DB-방치 재화'!$B$3:$H$1698,5,0)</f>
        <v>592</v>
      </c>
      <c r="G190" s="5">
        <f>VLOOKUP(E190,'DB-방치 재화'!$B$3:$H$1698,6,0)</f>
        <v>789</v>
      </c>
      <c r="H190" s="185">
        <f>VLOOKUP(E190,'DB-방치 재화'!$B$3:$H$1698,7,0)</f>
        <v>3.5437500000000002</v>
      </c>
      <c r="I190" s="5">
        <f>'DB-캐릭터 성장 요구량'!E185</f>
        <v>323710</v>
      </c>
      <c r="J190" s="5"/>
      <c r="K190" s="5">
        <f>'DB-캐릭터 성장 요구량'!F185</f>
        <v>932540</v>
      </c>
      <c r="L190" s="5"/>
      <c r="M190" s="5">
        <f>'DB-캐릭터 성장 요구량'!G185</f>
        <v>0</v>
      </c>
      <c r="N190" s="5"/>
      <c r="O190" s="5"/>
      <c r="P190" s="5" t="s">
        <v>2061</v>
      </c>
    </row>
    <row r="191" spans="4:16" x14ac:dyDescent="0.3">
      <c r="D191" s="5">
        <v>185</v>
      </c>
      <c r="E191" s="5">
        <v>780</v>
      </c>
      <c r="F191" s="5">
        <f>VLOOKUP(E191,'DB-방치 재화'!$B$3:$H$1698,5,0)</f>
        <v>597</v>
      </c>
      <c r="G191" s="5">
        <f>VLOOKUP(E191,'DB-방치 재화'!$B$3:$H$1698,6,0)</f>
        <v>796</v>
      </c>
      <c r="H191" s="185">
        <f>VLOOKUP(E191,'DB-방치 재화'!$B$3:$H$1698,7,0)</f>
        <v>3.557638888888889</v>
      </c>
      <c r="I191" s="5">
        <f>'DB-캐릭터 성장 요구량'!E186</f>
        <v>330060</v>
      </c>
      <c r="J191" s="5"/>
      <c r="K191" s="5">
        <f>'DB-캐릭터 성장 요구량'!F186</f>
        <v>952120</v>
      </c>
      <c r="L191" s="5"/>
      <c r="M191" s="5">
        <f>'DB-캐릭터 성장 요구량'!G186</f>
        <v>0</v>
      </c>
      <c r="N191" s="5"/>
      <c r="O191" s="5"/>
      <c r="P191" s="5" t="s">
        <v>2061</v>
      </c>
    </row>
    <row r="192" spans="4:16" x14ac:dyDescent="0.3">
      <c r="D192" s="5">
        <v>186</v>
      </c>
      <c r="E192" s="5">
        <v>787</v>
      </c>
      <c r="F192" s="5">
        <f>VLOOKUP(E192,'DB-방치 재화'!$B$3:$H$1698,5,0)</f>
        <v>601</v>
      </c>
      <c r="G192" s="5">
        <f>VLOOKUP(E192,'DB-방치 재화'!$B$3:$H$1698,6,0)</f>
        <v>802</v>
      </c>
      <c r="H192" s="185">
        <f>VLOOKUP(E192,'DB-방치 재화'!$B$3:$H$1698,7,0)</f>
        <v>3.5715277777777779</v>
      </c>
      <c r="I192" s="5">
        <f>'DB-캐릭터 성장 요구량'!E187</f>
        <v>336880</v>
      </c>
      <c r="J192" s="5"/>
      <c r="K192" s="5">
        <f>'DB-캐릭터 성장 요구량'!F187</f>
        <v>972520</v>
      </c>
      <c r="L192" s="5"/>
      <c r="M192" s="5">
        <f>'DB-캐릭터 성장 요구량'!G187</f>
        <v>0</v>
      </c>
      <c r="N192" s="5"/>
      <c r="O192" s="5"/>
      <c r="P192" s="5" t="s">
        <v>2061</v>
      </c>
    </row>
    <row r="193" spans="4:16" x14ac:dyDescent="0.3">
      <c r="D193" s="5">
        <v>187</v>
      </c>
      <c r="E193" s="5">
        <v>794</v>
      </c>
      <c r="F193" s="5">
        <f>VLOOKUP(E193,'DB-방치 재화'!$B$3:$H$1698,5,0)</f>
        <v>606</v>
      </c>
      <c r="G193" s="5">
        <f>VLOOKUP(E193,'DB-방치 재화'!$B$3:$H$1698,6,0)</f>
        <v>809</v>
      </c>
      <c r="H193" s="185">
        <f>VLOOKUP(E193,'DB-방치 재화'!$B$3:$H$1698,7,0)</f>
        <v>3.5854166666666667</v>
      </c>
      <c r="I193" s="5">
        <f>'DB-캐릭터 성장 요구량'!E188</f>
        <v>343900</v>
      </c>
      <c r="J193" s="5"/>
      <c r="K193" s="5">
        <f>'DB-캐릭터 성장 요구량'!F188</f>
        <v>992130</v>
      </c>
      <c r="L193" s="5"/>
      <c r="M193" s="5">
        <f>'DB-캐릭터 성장 요구량'!G188</f>
        <v>0</v>
      </c>
      <c r="N193" s="5"/>
      <c r="O193" s="5"/>
      <c r="P193" s="5" t="s">
        <v>2061</v>
      </c>
    </row>
    <row r="194" spans="4:16" x14ac:dyDescent="0.3">
      <c r="D194" s="5">
        <v>188</v>
      </c>
      <c r="E194" s="5">
        <v>800</v>
      </c>
      <c r="F194" s="5">
        <f>VLOOKUP(E194,'DB-방치 재화'!$B$3:$H$1698,5,0)</f>
        <v>611</v>
      </c>
      <c r="G194" s="5">
        <f>VLOOKUP(E194,'DB-방치 재화'!$B$3:$H$1698,6,0)</f>
        <v>815</v>
      </c>
      <c r="H194" s="185">
        <f>VLOOKUP(E194,'DB-방치 재화'!$B$3:$H$1698,7,0)</f>
        <v>3.5979166666666669</v>
      </c>
      <c r="I194" s="5">
        <f>'DB-캐릭터 성장 요구량'!E189</f>
        <v>350480</v>
      </c>
      <c r="J194" s="5"/>
      <c r="K194" s="5">
        <f>'DB-캐릭터 성장 요구량'!F189</f>
        <v>1010930</v>
      </c>
      <c r="L194" s="5"/>
      <c r="M194" s="5">
        <f>'DB-캐릭터 성장 요구량'!G189</f>
        <v>0</v>
      </c>
      <c r="N194" s="5"/>
      <c r="O194" s="5"/>
      <c r="P194" s="5" t="s">
        <v>2061</v>
      </c>
    </row>
    <row r="195" spans="4:16" x14ac:dyDescent="0.3">
      <c r="D195" s="5">
        <v>189</v>
      </c>
      <c r="E195" s="5">
        <v>807</v>
      </c>
      <c r="F195" s="5">
        <f>VLOOKUP(E195,'DB-방치 재화'!$B$3:$H$1698,5,0)</f>
        <v>615</v>
      </c>
      <c r="G195" s="5">
        <f>VLOOKUP(E195,'DB-방치 재화'!$B$3:$H$1698,6,0)</f>
        <v>820</v>
      </c>
      <c r="H195" s="185">
        <f>VLOOKUP(E195,'DB-방치 재화'!$B$3:$H$1698,7,0)</f>
        <v>3.6118055555555557</v>
      </c>
      <c r="I195" s="5">
        <f>'DB-캐릭터 성장 요구량'!E190</f>
        <v>357710</v>
      </c>
      <c r="J195" s="5"/>
      <c r="K195" s="5">
        <f>'DB-캐릭터 성장 요구량'!F190</f>
        <v>1032430</v>
      </c>
      <c r="L195" s="5"/>
      <c r="M195" s="5">
        <f>'DB-캐릭터 성장 요구량'!G190</f>
        <v>0</v>
      </c>
      <c r="N195" s="5"/>
      <c r="O195" s="5"/>
      <c r="P195" s="5" t="s">
        <v>2061</v>
      </c>
    </row>
    <row r="196" spans="4:16" x14ac:dyDescent="0.3">
      <c r="D196" s="5">
        <v>190</v>
      </c>
      <c r="E196" s="5">
        <v>814</v>
      </c>
      <c r="F196" s="5">
        <f>VLOOKUP(E196,'DB-방치 재화'!$B$3:$H$1698,5,0)</f>
        <v>620</v>
      </c>
      <c r="G196" s="5">
        <f>VLOOKUP(E196,'DB-방치 재화'!$B$3:$H$1698,6,0)</f>
        <v>827</v>
      </c>
      <c r="H196" s="185">
        <f>VLOOKUP(E196,'DB-방치 재화'!$B$3:$H$1698,7,0)</f>
        <v>3.6256944444444446</v>
      </c>
      <c r="I196" s="5">
        <f>'DB-캐릭터 성장 요구량'!E191</f>
        <v>363840</v>
      </c>
      <c r="J196" s="5"/>
      <c r="K196" s="5">
        <f>'DB-캐릭터 성장 요구량'!F191</f>
        <v>1051020</v>
      </c>
      <c r="L196" s="5"/>
      <c r="M196" s="5">
        <f>'DB-캐릭터 성장 요구량'!G191</f>
        <v>49000</v>
      </c>
      <c r="N196" s="5"/>
      <c r="O196" s="5"/>
      <c r="P196" s="5" t="s">
        <v>2061</v>
      </c>
    </row>
    <row r="197" spans="4:16" x14ac:dyDescent="0.3">
      <c r="D197" s="5">
        <v>191</v>
      </c>
      <c r="E197" s="5">
        <v>821</v>
      </c>
      <c r="F197" s="5">
        <f>VLOOKUP(E197,'DB-방치 재화'!$B$3:$H$1698,5,0)</f>
        <v>625</v>
      </c>
      <c r="G197" s="5">
        <f>VLOOKUP(E197,'DB-방치 재화'!$B$3:$H$1698,6,0)</f>
        <v>834</v>
      </c>
      <c r="H197" s="185">
        <f>VLOOKUP(E197,'DB-방치 재화'!$B$3:$H$1698,7,0)</f>
        <v>3.6395833333333334</v>
      </c>
      <c r="I197" s="5">
        <f>'DB-캐릭터 성장 요구량'!E192</f>
        <v>369370</v>
      </c>
      <c r="J197" s="5"/>
      <c r="K197" s="5">
        <f>'DB-캐릭터 성장 요구량'!F192</f>
        <v>1066670</v>
      </c>
      <c r="L197" s="5"/>
      <c r="M197" s="5">
        <f>'DB-캐릭터 성장 요구량'!G192</f>
        <v>0</v>
      </c>
      <c r="N197" s="5"/>
      <c r="O197" s="5"/>
      <c r="P197" s="5" t="s">
        <v>2061</v>
      </c>
    </row>
    <row r="198" spans="4:16" x14ac:dyDescent="0.3">
      <c r="D198" s="5">
        <v>192</v>
      </c>
      <c r="E198" s="5">
        <v>828</v>
      </c>
      <c r="F198" s="5">
        <f>VLOOKUP(E198,'DB-방치 재화'!$B$3:$H$1698,5,0)</f>
        <v>629</v>
      </c>
      <c r="G198" s="5">
        <f>VLOOKUP(E198,'DB-방치 재화'!$B$3:$H$1698,6,0)</f>
        <v>839</v>
      </c>
      <c r="H198" s="185">
        <f>VLOOKUP(E198,'DB-방치 재화'!$B$3:$H$1698,7,0)</f>
        <v>3.6534722222222222</v>
      </c>
      <c r="I198" s="5">
        <f>'DB-캐릭터 성장 요구량'!E193</f>
        <v>376070</v>
      </c>
      <c r="J198" s="5"/>
      <c r="K198" s="5">
        <f>'DB-캐릭터 성장 요구량'!F193</f>
        <v>1084970</v>
      </c>
      <c r="L198" s="5"/>
      <c r="M198" s="5">
        <f>'DB-캐릭터 성장 요구량'!G193</f>
        <v>0</v>
      </c>
      <c r="N198" s="5"/>
      <c r="O198" s="5"/>
      <c r="P198" s="5" t="s">
        <v>2061</v>
      </c>
    </row>
    <row r="199" spans="4:16" x14ac:dyDescent="0.3">
      <c r="D199" s="5">
        <v>193</v>
      </c>
      <c r="E199" s="5">
        <v>835</v>
      </c>
      <c r="F199" s="5">
        <f>VLOOKUP(E199,'DB-방치 재화'!$B$3:$H$1698,5,0)</f>
        <v>635</v>
      </c>
      <c r="G199" s="5">
        <f>VLOOKUP(E199,'DB-방치 재화'!$B$3:$H$1698,6,0)</f>
        <v>846</v>
      </c>
      <c r="H199" s="185">
        <f>VLOOKUP(E199,'DB-방치 재화'!$B$3:$H$1698,7,0)</f>
        <v>3.6673611111111111</v>
      </c>
      <c r="I199" s="5">
        <f>'DB-캐릭터 성장 요구량'!E194</f>
        <v>382300</v>
      </c>
      <c r="J199" s="5"/>
      <c r="K199" s="5">
        <f>'DB-캐릭터 성장 요구량'!F194</f>
        <v>1103530</v>
      </c>
      <c r="L199" s="5"/>
      <c r="M199" s="5">
        <f>'DB-캐릭터 성장 요구량'!G194</f>
        <v>0</v>
      </c>
      <c r="N199" s="5"/>
      <c r="O199" s="5"/>
      <c r="P199" s="5" t="s">
        <v>2061</v>
      </c>
    </row>
    <row r="200" spans="4:16" x14ac:dyDescent="0.3">
      <c r="D200" s="5">
        <v>194</v>
      </c>
      <c r="E200" s="5">
        <v>842</v>
      </c>
      <c r="F200" s="5">
        <f>VLOOKUP(E200,'DB-방치 재화'!$B$3:$H$1698,5,0)</f>
        <v>640</v>
      </c>
      <c r="G200" s="5">
        <f>VLOOKUP(E200,'DB-방치 재화'!$B$3:$H$1698,6,0)</f>
        <v>853</v>
      </c>
      <c r="H200" s="185">
        <f>VLOOKUP(E200,'DB-방치 재화'!$B$3:$H$1698,7,0)</f>
        <v>3.6819444444444445</v>
      </c>
      <c r="I200" s="5">
        <f>'DB-캐릭터 성장 요구량'!E195</f>
        <v>388940</v>
      </c>
      <c r="J200" s="5"/>
      <c r="K200" s="5">
        <f>'DB-캐릭터 성장 요구량'!F195</f>
        <v>1122000</v>
      </c>
      <c r="L200" s="5"/>
      <c r="M200" s="5">
        <f>'DB-캐릭터 성장 요구량'!G195</f>
        <v>0</v>
      </c>
      <c r="N200" s="5"/>
      <c r="O200" s="5"/>
      <c r="P200" s="5" t="s">
        <v>2061</v>
      </c>
    </row>
    <row r="201" spans="4:16" x14ac:dyDescent="0.3">
      <c r="D201" s="5">
        <v>195</v>
      </c>
      <c r="E201" s="5">
        <v>849</v>
      </c>
      <c r="F201" s="5">
        <f>VLOOKUP(E201,'DB-방치 재화'!$B$3:$H$1698,5,0)</f>
        <v>644</v>
      </c>
      <c r="G201" s="5">
        <f>VLOOKUP(E201,'DB-방치 재화'!$B$3:$H$1698,6,0)</f>
        <v>859</v>
      </c>
      <c r="H201" s="185">
        <f>VLOOKUP(E201,'DB-방치 재화'!$B$3:$H$1698,7,0)</f>
        <v>3.6958333333333333</v>
      </c>
      <c r="I201" s="5">
        <f>'DB-캐릭터 성장 요구량'!E196</f>
        <v>395510</v>
      </c>
      <c r="J201" s="5"/>
      <c r="K201" s="5">
        <f>'DB-캐릭터 성장 요구량'!F196</f>
        <v>1140630</v>
      </c>
      <c r="L201" s="5"/>
      <c r="M201" s="5">
        <f>'DB-캐릭터 성장 요구량'!G196</f>
        <v>0</v>
      </c>
      <c r="N201" s="5"/>
      <c r="O201" s="5"/>
      <c r="P201" s="5" t="s">
        <v>2061</v>
      </c>
    </row>
    <row r="202" spans="4:16" x14ac:dyDescent="0.3">
      <c r="D202" s="5">
        <v>196</v>
      </c>
      <c r="E202" s="5">
        <v>856</v>
      </c>
      <c r="F202" s="5">
        <f>VLOOKUP(E202,'DB-방치 재화'!$B$3:$H$1698,5,0)</f>
        <v>649</v>
      </c>
      <c r="G202" s="5">
        <f>VLOOKUP(E202,'DB-방치 재화'!$B$3:$H$1698,6,0)</f>
        <v>865</v>
      </c>
      <c r="H202" s="185">
        <f>VLOOKUP(E202,'DB-방치 재화'!$B$3:$H$1698,7,0)</f>
        <v>3.7097222222222221</v>
      </c>
      <c r="I202" s="5">
        <f>'DB-캐릭터 성장 요구량'!E197</f>
        <v>402000</v>
      </c>
      <c r="J202" s="5"/>
      <c r="K202" s="5">
        <f>'DB-캐릭터 성장 요구량'!F197</f>
        <v>1159940</v>
      </c>
      <c r="L202" s="5"/>
      <c r="M202" s="5">
        <f>'DB-캐릭터 성장 요구량'!G197</f>
        <v>0</v>
      </c>
      <c r="N202" s="5"/>
      <c r="O202" s="5"/>
      <c r="P202" s="5" t="s">
        <v>2061</v>
      </c>
    </row>
    <row r="203" spans="4:16" x14ac:dyDescent="0.3">
      <c r="D203" s="5">
        <v>197</v>
      </c>
      <c r="E203" s="5">
        <v>863</v>
      </c>
      <c r="F203" s="5">
        <f>VLOOKUP(E203,'DB-방치 재화'!$B$3:$H$1698,5,0)</f>
        <v>654</v>
      </c>
      <c r="G203" s="5">
        <f>VLOOKUP(E203,'DB-방치 재화'!$B$3:$H$1698,6,0)</f>
        <v>872</v>
      </c>
      <c r="H203" s="185">
        <f>VLOOKUP(E203,'DB-방치 재화'!$B$3:$H$1698,7,0)</f>
        <v>3.723611111111111</v>
      </c>
      <c r="I203" s="5">
        <f>'DB-캐릭터 성장 요구량'!E198</f>
        <v>408580</v>
      </c>
      <c r="J203" s="5"/>
      <c r="K203" s="5">
        <f>'DB-캐릭터 성장 요구량'!F198</f>
        <v>1179520</v>
      </c>
      <c r="L203" s="5"/>
      <c r="M203" s="5">
        <f>'DB-캐릭터 성장 요구량'!G198</f>
        <v>0</v>
      </c>
      <c r="N203" s="5"/>
      <c r="O203" s="5"/>
      <c r="P203" s="5" t="s">
        <v>2061</v>
      </c>
    </row>
    <row r="204" spans="4:16" x14ac:dyDescent="0.3">
      <c r="D204" s="5">
        <v>198</v>
      </c>
      <c r="E204" s="5">
        <v>870</v>
      </c>
      <c r="F204" s="5">
        <f>VLOOKUP(E204,'DB-방치 재화'!$B$3:$H$1698,5,0)</f>
        <v>659</v>
      </c>
      <c r="G204" s="5">
        <f>VLOOKUP(E204,'DB-방치 재화'!$B$3:$H$1698,6,0)</f>
        <v>879</v>
      </c>
      <c r="H204" s="185">
        <f>VLOOKUP(E204,'DB-방치 재화'!$B$3:$H$1698,7,0)</f>
        <v>3.7374999999999998</v>
      </c>
      <c r="I204" s="5">
        <f>'DB-캐릭터 성장 요구량'!E199</f>
        <v>414670</v>
      </c>
      <c r="J204" s="5"/>
      <c r="K204" s="5">
        <f>'DB-캐릭터 성장 요구량'!F199</f>
        <v>1198070</v>
      </c>
      <c r="L204" s="5"/>
      <c r="M204" s="5">
        <f>'DB-캐릭터 성장 요구량'!G199</f>
        <v>0</v>
      </c>
      <c r="N204" s="5"/>
      <c r="O204" s="5"/>
      <c r="P204" s="5" t="s">
        <v>2061</v>
      </c>
    </row>
    <row r="205" spans="4:16" x14ac:dyDescent="0.3">
      <c r="D205" s="5">
        <v>199</v>
      </c>
      <c r="E205" s="5">
        <v>877</v>
      </c>
      <c r="F205" s="5">
        <f>VLOOKUP(E205,'DB-방치 재화'!$B$3:$H$1698,5,0)</f>
        <v>663</v>
      </c>
      <c r="G205" s="5">
        <f>VLOOKUP(E205,'DB-방치 재화'!$B$3:$H$1698,6,0)</f>
        <v>885</v>
      </c>
      <c r="H205" s="185">
        <f>VLOOKUP(E205,'DB-방치 재화'!$B$3:$H$1698,7,0)</f>
        <v>3.7513888888888891</v>
      </c>
      <c r="I205" s="5">
        <f>'DB-캐릭터 성장 요구량'!E200</f>
        <v>421430</v>
      </c>
      <c r="J205" s="5"/>
      <c r="K205" s="5">
        <f>'DB-캐릭터 성장 요구량'!F200</f>
        <v>1216860</v>
      </c>
      <c r="L205" s="5"/>
      <c r="M205" s="5">
        <f>'DB-캐릭터 성장 요구량'!G200</f>
        <v>0</v>
      </c>
      <c r="N205" s="5"/>
      <c r="O205" s="5"/>
      <c r="P205" s="5" t="s">
        <v>2061</v>
      </c>
    </row>
    <row r="206" spans="4:16" x14ac:dyDescent="0.3">
      <c r="D206" s="5">
        <v>200</v>
      </c>
      <c r="E206" s="5">
        <v>884</v>
      </c>
      <c r="F206" s="5">
        <f>VLOOKUP(E206,'DB-방치 재화'!$B$3:$H$1698,5,0)</f>
        <v>668</v>
      </c>
      <c r="G206" s="5">
        <f>VLOOKUP(E206,'DB-방치 재화'!$B$3:$H$1698,6,0)</f>
        <v>891</v>
      </c>
      <c r="H206" s="185">
        <f>VLOOKUP(E206,'DB-방치 재화'!$B$3:$H$1698,7,0)</f>
        <v>3.7659722222222221</v>
      </c>
      <c r="I206" s="5">
        <f>'DB-캐릭터 성장 요구량'!E201</f>
        <v>428470</v>
      </c>
      <c r="J206" s="5"/>
      <c r="K206" s="5">
        <f>'DB-캐릭터 성장 요구량'!F201</f>
        <v>1236630</v>
      </c>
      <c r="L206" s="5"/>
      <c r="M206" s="5">
        <f>'DB-캐릭터 성장 요구량'!G201</f>
        <v>56300</v>
      </c>
      <c r="N206" s="5"/>
      <c r="O206" s="5"/>
      <c r="P206" s="5" t="s">
        <v>2061</v>
      </c>
    </row>
    <row r="207" spans="4:16" x14ac:dyDescent="0.3">
      <c r="D207" s="5">
        <v>201</v>
      </c>
      <c r="E207" s="5">
        <v>891</v>
      </c>
      <c r="F207" s="5">
        <f>VLOOKUP(E207,'DB-방치 재화'!$B$3:$H$1698,5,0)</f>
        <v>674</v>
      </c>
      <c r="G207" s="5">
        <f>VLOOKUP(E207,'DB-방치 재화'!$B$3:$H$1698,6,0)</f>
        <v>898</v>
      </c>
      <c r="H207" s="185">
        <f>VLOOKUP(E207,'DB-방치 재화'!$B$3:$H$1698,7,0)</f>
        <v>3.7798611111111109</v>
      </c>
      <c r="I207" s="5">
        <f>'DB-캐릭터 성장 요구량'!E202</f>
        <v>434880</v>
      </c>
      <c r="J207" s="5"/>
      <c r="K207" s="5">
        <f>'DB-캐릭터 성장 요구량'!F202</f>
        <v>1254290</v>
      </c>
      <c r="L207" s="5"/>
      <c r="M207" s="5">
        <f>'DB-캐릭터 성장 요구량'!G202</f>
        <v>0</v>
      </c>
      <c r="N207" s="5"/>
      <c r="O207" s="5"/>
      <c r="P207" s="5">
        <v>1640</v>
      </c>
    </row>
    <row r="208" spans="4:16" x14ac:dyDescent="0.3">
      <c r="D208" s="5">
        <v>202</v>
      </c>
      <c r="E208" s="5">
        <v>898</v>
      </c>
      <c r="F208" s="5">
        <f>VLOOKUP(E208,'DB-방치 재화'!$B$3:$H$1698,5,0)</f>
        <v>678</v>
      </c>
      <c r="G208" s="5">
        <f>VLOOKUP(E208,'DB-방치 재화'!$B$3:$H$1698,6,0)</f>
        <v>904</v>
      </c>
      <c r="H208" s="185">
        <f>VLOOKUP(E208,'DB-방치 재화'!$B$3:$H$1698,7,0)</f>
        <v>3.7937500000000002</v>
      </c>
      <c r="I208" s="5">
        <f>'DB-캐릭터 성장 요구량'!E203</f>
        <v>441240</v>
      </c>
      <c r="J208" s="5"/>
      <c r="K208" s="5">
        <f>'DB-캐릭터 성장 요구량'!F203</f>
        <v>1273490</v>
      </c>
      <c r="L208" s="5"/>
      <c r="M208" s="5">
        <f>'DB-캐릭터 성장 요구량'!G203</f>
        <v>0</v>
      </c>
      <c r="N208" s="5"/>
      <c r="O208" s="5"/>
      <c r="P208" s="5" t="s">
        <v>2061</v>
      </c>
    </row>
    <row r="209" spans="4:16" x14ac:dyDescent="0.3">
      <c r="D209" s="5">
        <v>203</v>
      </c>
      <c r="E209" s="5">
        <v>906</v>
      </c>
      <c r="F209" s="5">
        <f>VLOOKUP(E209,'DB-방치 재화'!$B$3:$H$1698,5,0)</f>
        <v>683</v>
      </c>
      <c r="G209" s="5">
        <f>VLOOKUP(E209,'DB-방치 재화'!$B$3:$H$1698,6,0)</f>
        <v>911</v>
      </c>
      <c r="H209" s="185">
        <f>VLOOKUP(E209,'DB-방치 재화'!$B$3:$H$1698,7,0)</f>
        <v>3.8097222222222222</v>
      </c>
      <c r="I209" s="5">
        <f>'DB-캐릭터 성장 요구량'!E204</f>
        <v>447680</v>
      </c>
      <c r="J209" s="5"/>
      <c r="K209" s="5">
        <f>'DB-캐릭터 성장 요구량'!F204</f>
        <v>1292900</v>
      </c>
      <c r="L209" s="5"/>
      <c r="M209" s="5">
        <f>'DB-캐릭터 성장 요구량'!G204</f>
        <v>0</v>
      </c>
      <c r="N209" s="5"/>
      <c r="O209" s="5"/>
      <c r="P209" s="5" t="s">
        <v>2061</v>
      </c>
    </row>
    <row r="210" spans="4:16" x14ac:dyDescent="0.3">
      <c r="D210" s="5">
        <v>204</v>
      </c>
      <c r="E210" s="5">
        <v>913</v>
      </c>
      <c r="F210" s="5">
        <f>VLOOKUP(E210,'DB-방치 재화'!$B$3:$H$1698,5,0)</f>
        <v>689</v>
      </c>
      <c r="G210" s="5">
        <f>VLOOKUP(E210,'DB-방치 재화'!$B$3:$H$1698,6,0)</f>
        <v>918</v>
      </c>
      <c r="H210" s="185">
        <f>VLOOKUP(E210,'DB-방치 재화'!$B$3:$H$1698,7,0)</f>
        <v>3.8236111111111111</v>
      </c>
      <c r="I210" s="5">
        <f>'DB-캐릭터 성장 요구량'!E205</f>
        <v>455160</v>
      </c>
      <c r="J210" s="5"/>
      <c r="K210" s="5">
        <f>'DB-캐릭터 성장 요구량'!F205</f>
        <v>1324380</v>
      </c>
      <c r="L210" s="5"/>
      <c r="M210" s="5">
        <f>'DB-캐릭터 성장 요구량'!G205</f>
        <v>0</v>
      </c>
      <c r="N210" s="5"/>
      <c r="O210" s="5"/>
      <c r="P210" s="5" t="s">
        <v>2061</v>
      </c>
    </row>
    <row r="211" spans="4:16" x14ac:dyDescent="0.3">
      <c r="D211" s="5">
        <v>205</v>
      </c>
      <c r="E211" s="5">
        <v>920</v>
      </c>
      <c r="F211" s="5">
        <f>VLOOKUP(E211,'DB-방치 재화'!$B$3:$H$1698,5,0)</f>
        <v>694</v>
      </c>
      <c r="G211" s="5">
        <f>VLOOKUP(E211,'DB-방치 재화'!$B$3:$H$1698,6,0)</f>
        <v>925</v>
      </c>
      <c r="H211" s="185">
        <f>VLOOKUP(E211,'DB-방치 재화'!$B$3:$H$1698,7,0)</f>
        <v>3.8374999999999999</v>
      </c>
      <c r="I211" s="5">
        <f>'DB-캐릭터 성장 요구량'!E206</f>
        <v>461370</v>
      </c>
      <c r="J211" s="5"/>
      <c r="K211" s="5">
        <f>'DB-캐릭터 성장 요구량'!F206</f>
        <v>1344130</v>
      </c>
      <c r="L211" s="5"/>
      <c r="M211" s="5">
        <f>'DB-캐릭터 성장 요구량'!G206</f>
        <v>0</v>
      </c>
      <c r="N211" s="5"/>
      <c r="O211" s="5"/>
      <c r="P211" s="5" t="s">
        <v>2061</v>
      </c>
    </row>
    <row r="212" spans="4:16" x14ac:dyDescent="0.3">
      <c r="D212" s="5">
        <v>206</v>
      </c>
      <c r="E212" s="5">
        <v>927</v>
      </c>
      <c r="F212" s="5">
        <f>VLOOKUP(E212,'DB-방치 재화'!$B$3:$H$1698,5,0)</f>
        <v>698</v>
      </c>
      <c r="G212" s="5">
        <f>VLOOKUP(E212,'DB-방치 재화'!$B$3:$H$1698,6,0)</f>
        <v>931</v>
      </c>
      <c r="H212" s="185">
        <f>VLOOKUP(E212,'DB-방치 재화'!$B$3:$H$1698,7,0)</f>
        <v>3.8513888888888888</v>
      </c>
      <c r="I212" s="5">
        <f>'DB-캐릭터 성장 요구량'!E207</f>
        <v>468780</v>
      </c>
      <c r="J212" s="5"/>
      <c r="K212" s="5">
        <f>'DB-캐릭터 성장 요구량'!F207</f>
        <v>1363030</v>
      </c>
      <c r="L212" s="5"/>
      <c r="M212" s="5">
        <f>'DB-캐릭터 성장 요구량'!G207</f>
        <v>0</v>
      </c>
      <c r="N212" s="5"/>
      <c r="O212" s="5"/>
      <c r="P212" s="5" t="s">
        <v>2061</v>
      </c>
    </row>
    <row r="213" spans="4:16" x14ac:dyDescent="0.3">
      <c r="D213" s="5">
        <v>207</v>
      </c>
      <c r="E213" s="5">
        <v>934</v>
      </c>
      <c r="F213" s="5">
        <f>VLOOKUP(E213,'DB-방치 재화'!$B$3:$H$1698,5,0)</f>
        <v>703</v>
      </c>
      <c r="G213" s="5">
        <f>VLOOKUP(E213,'DB-방치 재화'!$B$3:$H$1698,6,0)</f>
        <v>937</v>
      </c>
      <c r="H213" s="185">
        <f>VLOOKUP(E213,'DB-방치 재화'!$B$3:$H$1698,7,0)</f>
        <v>3.8659722222222221</v>
      </c>
      <c r="I213" s="5">
        <f>'DB-캐릭터 성장 요구량'!E208</f>
        <v>476150</v>
      </c>
      <c r="J213" s="5"/>
      <c r="K213" s="5">
        <f>'DB-캐릭터 성장 요구량'!F208</f>
        <v>1384950</v>
      </c>
      <c r="L213" s="5"/>
      <c r="M213" s="5">
        <f>'DB-캐릭터 성장 요구량'!G208</f>
        <v>0</v>
      </c>
      <c r="N213" s="5"/>
      <c r="O213" s="5"/>
      <c r="P213" s="5" t="s">
        <v>2061</v>
      </c>
    </row>
    <row r="214" spans="4:16" x14ac:dyDescent="0.3">
      <c r="D214" s="5">
        <v>208</v>
      </c>
      <c r="E214" s="5">
        <v>942</v>
      </c>
      <c r="F214" s="5">
        <f>VLOOKUP(E214,'DB-방치 재화'!$B$3:$H$1698,5,0)</f>
        <v>709</v>
      </c>
      <c r="G214" s="5">
        <f>VLOOKUP(E214,'DB-방치 재화'!$B$3:$H$1698,6,0)</f>
        <v>945</v>
      </c>
      <c r="H214" s="185">
        <f>VLOOKUP(E214,'DB-방치 재화'!$B$3:$H$1698,7,0)</f>
        <v>3.8819444444444446</v>
      </c>
      <c r="I214" s="5">
        <f>'DB-캐릭터 성장 요구량'!E209</f>
        <v>481720</v>
      </c>
      <c r="J214" s="5"/>
      <c r="K214" s="5">
        <f>'DB-캐릭터 성장 요구량'!F209</f>
        <v>1404290</v>
      </c>
      <c r="L214" s="5"/>
      <c r="M214" s="5">
        <f>'DB-캐릭터 성장 요구량'!G209</f>
        <v>0</v>
      </c>
      <c r="N214" s="5"/>
      <c r="O214" s="5"/>
      <c r="P214" s="5" t="s">
        <v>2061</v>
      </c>
    </row>
    <row r="215" spans="4:16" x14ac:dyDescent="0.3">
      <c r="D215" s="5">
        <v>209</v>
      </c>
      <c r="E215" s="5">
        <v>949</v>
      </c>
      <c r="F215" s="5">
        <f>VLOOKUP(E215,'DB-방치 재화'!$B$3:$H$1698,5,0)</f>
        <v>713</v>
      </c>
      <c r="G215" s="5">
        <f>VLOOKUP(E215,'DB-방치 재화'!$B$3:$H$1698,6,0)</f>
        <v>951</v>
      </c>
      <c r="H215" s="185">
        <f>VLOOKUP(E215,'DB-방치 재화'!$B$3:$H$1698,7,0)</f>
        <v>3.8958333333333335</v>
      </c>
      <c r="I215" s="5">
        <f>'DB-캐릭터 성장 요구량'!E210</f>
        <v>489380</v>
      </c>
      <c r="J215" s="5"/>
      <c r="K215" s="5">
        <f>'DB-캐릭터 성장 요구량'!F210</f>
        <v>1423870</v>
      </c>
      <c r="L215" s="5"/>
      <c r="M215" s="5">
        <f>'DB-캐릭터 성장 요구량'!G210</f>
        <v>0</v>
      </c>
      <c r="N215" s="5"/>
      <c r="O215" s="5"/>
      <c r="P215" s="5" t="s">
        <v>2061</v>
      </c>
    </row>
    <row r="216" spans="4:16" x14ac:dyDescent="0.3">
      <c r="D216" s="5">
        <v>210</v>
      </c>
      <c r="E216" s="5">
        <v>956</v>
      </c>
      <c r="F216" s="5">
        <f>VLOOKUP(E216,'DB-방치 재화'!$B$3:$H$1698,5,0)</f>
        <v>718</v>
      </c>
      <c r="G216" s="5">
        <f>VLOOKUP(E216,'DB-방치 재화'!$B$3:$H$1698,6,0)</f>
        <v>957</v>
      </c>
      <c r="H216" s="185">
        <f>VLOOKUP(E216,'DB-방치 재화'!$B$3:$H$1698,7,0)</f>
        <v>3.9097222222222223</v>
      </c>
      <c r="I216" s="5">
        <f>'DB-캐릭터 성장 요구량'!E211</f>
        <v>497220</v>
      </c>
      <c r="J216" s="5"/>
      <c r="K216" s="5">
        <f>'DB-캐릭터 성장 요구량'!F211</f>
        <v>1447690</v>
      </c>
      <c r="L216" s="5"/>
      <c r="M216" s="5">
        <f>'DB-캐릭터 성장 요구량'!G211</f>
        <v>63700</v>
      </c>
      <c r="N216" s="5"/>
      <c r="O216" s="5"/>
      <c r="P216" s="5" t="s">
        <v>2061</v>
      </c>
    </row>
    <row r="217" spans="4:16" x14ac:dyDescent="0.3">
      <c r="D217" s="5">
        <v>211</v>
      </c>
      <c r="E217" s="5">
        <v>964</v>
      </c>
      <c r="F217" s="5">
        <f>VLOOKUP(E217,'DB-방치 재화'!$B$3:$H$1698,5,0)</f>
        <v>724</v>
      </c>
      <c r="G217" s="5">
        <f>VLOOKUP(E217,'DB-방치 재화'!$B$3:$H$1698,6,0)</f>
        <v>965</v>
      </c>
      <c r="H217" s="185">
        <f>VLOOKUP(E217,'DB-방치 재화'!$B$3:$H$1698,7,0)</f>
        <v>3.9256944444444444</v>
      </c>
      <c r="I217" s="5">
        <f>'DB-캐릭터 성장 요구량'!E212</f>
        <v>503650</v>
      </c>
      <c r="J217" s="5"/>
      <c r="K217" s="5">
        <f>'DB-캐릭터 성장 요구량'!F212</f>
        <v>1469180</v>
      </c>
      <c r="L217" s="5"/>
      <c r="M217" s="5">
        <f>'DB-캐릭터 성장 요구량'!G212</f>
        <v>0</v>
      </c>
      <c r="N217" s="5"/>
      <c r="O217" s="5"/>
      <c r="P217" s="5" t="s">
        <v>2061</v>
      </c>
    </row>
    <row r="218" spans="4:16" x14ac:dyDescent="0.3">
      <c r="D218" s="5">
        <v>212</v>
      </c>
      <c r="E218" s="5">
        <v>971</v>
      </c>
      <c r="F218" s="5">
        <f>VLOOKUP(E218,'DB-방치 재화'!$B$3:$H$1698,5,0)</f>
        <v>729</v>
      </c>
      <c r="G218" s="5">
        <f>VLOOKUP(E218,'DB-방치 재화'!$B$3:$H$1698,6,0)</f>
        <v>972</v>
      </c>
      <c r="H218" s="185">
        <f>VLOOKUP(E218,'DB-방치 재화'!$B$3:$H$1698,7,0)</f>
        <v>3.9395833333333332</v>
      </c>
      <c r="I218" s="5">
        <f>'DB-캐릭터 성장 요구량'!E213</f>
        <v>510920</v>
      </c>
      <c r="J218" s="5"/>
      <c r="K218" s="5">
        <f>'DB-캐릭터 성장 요구량'!F213</f>
        <v>1488020</v>
      </c>
      <c r="L218" s="5"/>
      <c r="M218" s="5">
        <f>'DB-캐릭터 성장 요구량'!G213</f>
        <v>0</v>
      </c>
      <c r="N218" s="5"/>
      <c r="O218" s="5"/>
      <c r="P218" s="5" t="s">
        <v>2061</v>
      </c>
    </row>
    <row r="219" spans="4:16" x14ac:dyDescent="0.3">
      <c r="D219" s="5">
        <v>213</v>
      </c>
      <c r="E219" s="5">
        <v>978</v>
      </c>
      <c r="F219" s="5">
        <f>VLOOKUP(E219,'DB-방치 재화'!$B$3:$H$1698,5,0)</f>
        <v>733</v>
      </c>
      <c r="G219" s="5">
        <f>VLOOKUP(E219,'DB-방치 재화'!$B$3:$H$1698,6,0)</f>
        <v>977</v>
      </c>
      <c r="H219" s="185">
        <f>VLOOKUP(E219,'DB-방치 재화'!$B$3:$H$1698,7,0)</f>
        <v>3.9534722222222221</v>
      </c>
      <c r="I219" s="5">
        <f>'DB-캐릭터 성장 요구량'!E214</f>
        <v>518810</v>
      </c>
      <c r="J219" s="5"/>
      <c r="K219" s="5">
        <f>'DB-캐릭터 성장 요구량'!F214</f>
        <v>1511480</v>
      </c>
      <c r="L219" s="5"/>
      <c r="M219" s="5">
        <f>'DB-캐릭터 성장 요구량'!G214</f>
        <v>0</v>
      </c>
      <c r="N219" s="5"/>
      <c r="O219" s="5"/>
      <c r="P219" s="5" t="s">
        <v>2061</v>
      </c>
    </row>
    <row r="220" spans="4:16" x14ac:dyDescent="0.3">
      <c r="D220" s="5">
        <v>214</v>
      </c>
      <c r="E220" s="5">
        <v>986</v>
      </c>
      <c r="F220" s="5">
        <f>VLOOKUP(E220,'DB-방치 재화'!$B$3:$H$1698,5,0)</f>
        <v>739</v>
      </c>
      <c r="G220" s="5">
        <f>VLOOKUP(E220,'DB-방치 재화'!$B$3:$H$1698,6,0)</f>
        <v>985</v>
      </c>
      <c r="H220" s="185">
        <f>VLOOKUP(E220,'DB-방치 재화'!$B$3:$H$1698,7,0)</f>
        <v>3.9694444444444446</v>
      </c>
      <c r="I220" s="5">
        <f>'DB-캐릭터 성장 요구량'!E215</f>
        <v>526490</v>
      </c>
      <c r="J220" s="5"/>
      <c r="K220" s="5">
        <f>'DB-캐릭터 성장 요구량'!F215</f>
        <v>1534800</v>
      </c>
      <c r="L220" s="5"/>
      <c r="M220" s="5">
        <f>'DB-캐릭터 성장 요구량'!G215</f>
        <v>0</v>
      </c>
      <c r="N220" s="5"/>
      <c r="O220" s="5"/>
      <c r="P220" s="5" t="s">
        <v>2061</v>
      </c>
    </row>
    <row r="221" spans="4:16" x14ac:dyDescent="0.3">
      <c r="D221" s="5">
        <v>215</v>
      </c>
      <c r="E221" s="5">
        <v>993</v>
      </c>
      <c r="F221" s="5">
        <f>VLOOKUP(E221,'DB-방치 재화'!$B$3:$H$1698,5,0)</f>
        <v>744</v>
      </c>
      <c r="G221" s="5">
        <f>VLOOKUP(E221,'DB-방치 재화'!$B$3:$H$1698,6,0)</f>
        <v>992</v>
      </c>
      <c r="H221" s="185">
        <f>VLOOKUP(E221,'DB-방치 재화'!$B$3:$H$1698,7,0)</f>
        <v>3.9833333333333334</v>
      </c>
      <c r="I221" s="5">
        <f>'DB-캐릭터 성장 요구량'!E216</f>
        <v>534910</v>
      </c>
      <c r="J221" s="5"/>
      <c r="K221" s="5">
        <f>'DB-캐릭터 성장 요구량'!F216</f>
        <v>1558550</v>
      </c>
      <c r="L221" s="5"/>
      <c r="M221" s="5">
        <f>'DB-캐릭터 성장 요구량'!G216</f>
        <v>0</v>
      </c>
      <c r="N221" s="5"/>
      <c r="O221" s="5"/>
      <c r="P221" s="5" t="s">
        <v>2061</v>
      </c>
    </row>
    <row r="222" spans="4:16" x14ac:dyDescent="0.3">
      <c r="D222" s="5">
        <v>216</v>
      </c>
      <c r="E222" s="5">
        <v>1000</v>
      </c>
      <c r="F222" s="5">
        <f>VLOOKUP(E222,'DB-방치 재화'!$B$3:$H$1698,5,0)</f>
        <v>749</v>
      </c>
      <c r="G222" s="5">
        <f>VLOOKUP(E222,'DB-방치 재화'!$B$3:$H$1698,6,0)</f>
        <v>999</v>
      </c>
      <c r="H222" s="185">
        <f>VLOOKUP(E222,'DB-방치 재화'!$B$3:$H$1698,7,0)</f>
        <v>3.9979166666666668</v>
      </c>
      <c r="I222" s="5">
        <f>'DB-캐릭터 성장 요구량'!E217</f>
        <v>542410</v>
      </c>
      <c r="J222" s="5"/>
      <c r="K222" s="5">
        <f>'DB-캐릭터 성장 요구량'!F217</f>
        <v>1579810</v>
      </c>
      <c r="L222" s="5"/>
      <c r="M222" s="5">
        <f>'DB-캐릭터 성장 요구량'!G217</f>
        <v>0</v>
      </c>
      <c r="N222" s="5"/>
      <c r="O222" s="5"/>
      <c r="P222" s="5" t="s">
        <v>2061</v>
      </c>
    </row>
    <row r="223" spans="4:16" x14ac:dyDescent="0.3">
      <c r="D223" s="5">
        <v>217</v>
      </c>
      <c r="E223" s="5">
        <v>1008</v>
      </c>
      <c r="F223" s="5">
        <f>VLOOKUP(E223,'DB-방치 재화'!$B$3:$H$1698,5,0)</f>
        <v>754</v>
      </c>
      <c r="G223" s="5">
        <f>VLOOKUP(E223,'DB-방치 재화'!$B$3:$H$1698,6,0)</f>
        <v>1005</v>
      </c>
      <c r="H223" s="185">
        <f>VLOOKUP(E223,'DB-방치 재화'!$B$3:$H$1698,7,0)</f>
        <v>4.0138888888888893</v>
      </c>
      <c r="I223" s="5">
        <f>'DB-캐릭터 성장 요구량'!E218</f>
        <v>550070</v>
      </c>
      <c r="J223" s="5"/>
      <c r="K223" s="5">
        <f>'DB-캐릭터 성장 요구량'!F218</f>
        <v>1602850</v>
      </c>
      <c r="L223" s="5"/>
      <c r="M223" s="5">
        <f>'DB-캐릭터 성장 요구량'!G218</f>
        <v>0</v>
      </c>
      <c r="N223" s="5"/>
      <c r="O223" s="5"/>
      <c r="P223" s="5" t="s">
        <v>2061</v>
      </c>
    </row>
    <row r="224" spans="4:16" x14ac:dyDescent="0.3">
      <c r="D224" s="5">
        <v>218</v>
      </c>
      <c r="E224" s="5">
        <v>1015</v>
      </c>
      <c r="F224" s="5">
        <f>VLOOKUP(E224,'DB-방치 재화'!$B$3:$H$1698,5,0)</f>
        <v>759</v>
      </c>
      <c r="G224" s="5">
        <f>VLOOKUP(E224,'DB-방치 재화'!$B$3:$H$1698,6,0)</f>
        <v>1012</v>
      </c>
      <c r="H224" s="185">
        <f>VLOOKUP(E224,'DB-방치 재화'!$B$3:$H$1698,7,0)</f>
        <v>4.0277777777777777</v>
      </c>
      <c r="I224" s="5">
        <f>'DB-캐릭터 성장 요구량'!E219</f>
        <v>557740</v>
      </c>
      <c r="J224" s="5"/>
      <c r="K224" s="5">
        <f>'DB-캐릭터 성장 요구량'!F219</f>
        <v>1626150</v>
      </c>
      <c r="L224" s="5"/>
      <c r="M224" s="5">
        <f>'DB-캐릭터 성장 요구량'!G219</f>
        <v>0</v>
      </c>
      <c r="N224" s="5"/>
      <c r="O224" s="5"/>
      <c r="P224" s="5" t="s">
        <v>2061</v>
      </c>
    </row>
    <row r="225" spans="4:16" x14ac:dyDescent="0.3">
      <c r="D225" s="5">
        <v>219</v>
      </c>
      <c r="E225" s="5">
        <v>1023</v>
      </c>
      <c r="F225" s="5">
        <f>VLOOKUP(E225,'DB-방치 재화'!$B$3:$H$1698,5,0)</f>
        <v>764</v>
      </c>
      <c r="G225" s="5">
        <f>VLOOKUP(E225,'DB-방치 재화'!$B$3:$H$1698,6,0)</f>
        <v>1019</v>
      </c>
      <c r="H225" s="185">
        <f>VLOOKUP(E225,'DB-방치 재화'!$B$3:$H$1698,7,0)</f>
        <v>4.0437500000000002</v>
      </c>
      <c r="I225" s="5">
        <f>'DB-캐릭터 성장 요구량'!E220</f>
        <v>566280</v>
      </c>
      <c r="J225" s="5"/>
      <c r="K225" s="5">
        <f>'DB-캐릭터 성장 요구량'!F220</f>
        <v>1649720</v>
      </c>
      <c r="L225" s="5"/>
      <c r="M225" s="5">
        <f>'DB-캐릭터 성장 요구량'!G220</f>
        <v>0</v>
      </c>
      <c r="N225" s="5"/>
      <c r="O225" s="5"/>
      <c r="P225" s="5" t="s">
        <v>2061</v>
      </c>
    </row>
    <row r="226" spans="4:16" x14ac:dyDescent="0.3">
      <c r="D226" s="5">
        <v>220</v>
      </c>
      <c r="E226" s="5">
        <v>1030</v>
      </c>
      <c r="F226" s="5">
        <f>VLOOKUP(E226,'DB-방치 재화'!$B$3:$H$1698,5,0)</f>
        <v>770</v>
      </c>
      <c r="G226" s="5">
        <f>VLOOKUP(E226,'DB-방치 재화'!$B$3:$H$1698,6,0)</f>
        <v>1026</v>
      </c>
      <c r="H226" s="185">
        <f>VLOOKUP(E226,'DB-방치 재화'!$B$3:$H$1698,7,0)</f>
        <v>4.0576388888888886</v>
      </c>
      <c r="I226" s="5">
        <f>'DB-캐릭터 성장 요구량'!E221</f>
        <v>572620</v>
      </c>
      <c r="J226" s="5"/>
      <c r="K226" s="5">
        <f>'DB-캐릭터 성장 요구량'!F221</f>
        <v>1671620</v>
      </c>
      <c r="L226" s="5"/>
      <c r="M226" s="5">
        <f>'DB-캐릭터 성장 요구량'!G221</f>
        <v>71500</v>
      </c>
      <c r="N226" s="5"/>
      <c r="O226" s="5"/>
      <c r="P226" s="5" t="s">
        <v>2061</v>
      </c>
    </row>
    <row r="227" spans="4:16" x14ac:dyDescent="0.3">
      <c r="D227" s="5">
        <v>221</v>
      </c>
      <c r="E227" s="5">
        <v>1038</v>
      </c>
      <c r="F227" s="5">
        <f>VLOOKUP(E227,'DB-방치 재화'!$B$3:$H$1698,5,0)</f>
        <v>774</v>
      </c>
      <c r="G227" s="5">
        <f>VLOOKUP(E227,'DB-방치 재화'!$B$3:$H$1698,6,0)</f>
        <v>1033</v>
      </c>
      <c r="H227" s="185">
        <f>VLOOKUP(E227,'DB-방치 재화'!$B$3:$H$1698,7,0)</f>
        <v>4.0736111111111111</v>
      </c>
      <c r="I227" s="5">
        <f>'DB-캐릭터 성장 요구량'!E222</f>
        <v>580130</v>
      </c>
      <c r="J227" s="5"/>
      <c r="K227" s="5">
        <f>'DB-캐릭터 성장 요구량'!F222</f>
        <v>1692400</v>
      </c>
      <c r="L227" s="5"/>
      <c r="M227" s="5">
        <f>'DB-캐릭터 성장 요구량'!G222</f>
        <v>0</v>
      </c>
      <c r="N227" s="5"/>
      <c r="O227" s="5"/>
      <c r="P227" s="5">
        <v>2140</v>
      </c>
    </row>
    <row r="228" spans="4:16" x14ac:dyDescent="0.3">
      <c r="D228" s="5">
        <v>222</v>
      </c>
      <c r="E228" s="5">
        <v>1046</v>
      </c>
      <c r="F228" s="5">
        <f>VLOOKUP(E228,'DB-방치 재화'!$B$3:$H$1698,5,0)</f>
        <v>780</v>
      </c>
      <c r="G228" s="5">
        <f>VLOOKUP(E228,'DB-방치 재화'!$B$3:$H$1698,6,0)</f>
        <v>1040</v>
      </c>
      <c r="H228" s="185">
        <f>VLOOKUP(E228,'DB-방치 재화'!$B$3:$H$1698,7,0)</f>
        <v>4.0895833333333336</v>
      </c>
      <c r="I228" s="5">
        <f>'DB-캐릭터 성장 요구량'!E223</f>
        <v>587100</v>
      </c>
      <c r="J228" s="5"/>
      <c r="K228" s="5">
        <f>'DB-캐릭터 성장 요구량'!F223</f>
        <v>1713370</v>
      </c>
      <c r="L228" s="5"/>
      <c r="M228" s="5">
        <f>'DB-캐릭터 성장 요구량'!G223</f>
        <v>0</v>
      </c>
      <c r="N228" s="5"/>
      <c r="O228" s="5"/>
      <c r="P228" s="5" t="s">
        <v>2061</v>
      </c>
    </row>
    <row r="229" spans="4:16" x14ac:dyDescent="0.3">
      <c r="D229" s="5">
        <v>223</v>
      </c>
      <c r="E229" s="5">
        <v>1053</v>
      </c>
      <c r="F229" s="5">
        <f>VLOOKUP(E229,'DB-방치 재화'!$B$3:$H$1698,5,0)</f>
        <v>785</v>
      </c>
      <c r="G229" s="5">
        <f>VLOOKUP(E229,'DB-방치 재화'!$B$3:$H$1698,6,0)</f>
        <v>1047</v>
      </c>
      <c r="H229" s="185">
        <f>VLOOKUP(E229,'DB-방치 재화'!$B$3:$H$1698,7,0)</f>
        <v>4.103472222222222</v>
      </c>
      <c r="I229" s="5">
        <f>'DB-캐릭터 성장 요구량'!E224</f>
        <v>594750</v>
      </c>
      <c r="J229" s="5"/>
      <c r="K229" s="5">
        <f>'DB-캐릭터 성장 요구량'!F224</f>
        <v>1736110</v>
      </c>
      <c r="L229" s="5"/>
      <c r="M229" s="5">
        <f>'DB-캐릭터 성장 요구량'!G224</f>
        <v>0</v>
      </c>
      <c r="N229" s="5"/>
      <c r="O229" s="5"/>
      <c r="P229" s="5" t="s">
        <v>2061</v>
      </c>
    </row>
    <row r="230" spans="4:16" x14ac:dyDescent="0.3">
      <c r="D230" s="5">
        <v>224</v>
      </c>
      <c r="E230" s="5">
        <v>1061</v>
      </c>
      <c r="F230" s="5">
        <f>VLOOKUP(E230,'DB-방치 재화'!$B$3:$H$1698,5,0)</f>
        <v>791</v>
      </c>
      <c r="G230" s="5">
        <f>VLOOKUP(E230,'DB-방치 재화'!$B$3:$H$1698,6,0)</f>
        <v>1055</v>
      </c>
      <c r="H230" s="185">
        <f>VLOOKUP(E230,'DB-방치 재화'!$B$3:$H$1698,7,0)</f>
        <v>4.1194444444444445</v>
      </c>
      <c r="I230" s="5">
        <f>'DB-캐릭터 성장 요구량'!E225</f>
        <v>602210</v>
      </c>
      <c r="J230" s="5"/>
      <c r="K230" s="5">
        <f>'DB-캐릭터 성장 요구량'!F225</f>
        <v>1755500</v>
      </c>
      <c r="L230" s="5"/>
      <c r="M230" s="5">
        <f>'DB-캐릭터 성장 요구량'!G225</f>
        <v>0</v>
      </c>
      <c r="N230" s="5"/>
      <c r="O230" s="5"/>
      <c r="P230" s="5" t="s">
        <v>2061</v>
      </c>
    </row>
    <row r="231" spans="4:16" x14ac:dyDescent="0.3">
      <c r="D231" s="5">
        <v>225</v>
      </c>
      <c r="E231" s="5">
        <v>1068</v>
      </c>
      <c r="F231" s="5">
        <f>VLOOKUP(E231,'DB-방치 재화'!$B$3:$H$1698,5,0)</f>
        <v>795</v>
      </c>
      <c r="G231" s="5">
        <f>VLOOKUP(E231,'DB-방치 재화'!$B$3:$H$1698,6,0)</f>
        <v>1060</v>
      </c>
      <c r="H231" s="185">
        <f>VLOOKUP(E231,'DB-방치 재화'!$B$3:$H$1698,7,0)</f>
        <v>4.1333333333333337</v>
      </c>
      <c r="I231" s="5">
        <f>'DB-캐릭터 성장 요구량'!E226</f>
        <v>610300</v>
      </c>
      <c r="J231" s="5"/>
      <c r="K231" s="5">
        <f>'DB-캐릭터 성장 요구량'!F226</f>
        <v>1780030</v>
      </c>
      <c r="L231" s="5"/>
      <c r="M231" s="5">
        <f>'DB-캐릭터 성장 요구량'!G226</f>
        <v>0</v>
      </c>
      <c r="N231" s="5"/>
      <c r="O231" s="5"/>
      <c r="P231" s="5" t="s">
        <v>2061</v>
      </c>
    </row>
    <row r="232" spans="4:16" x14ac:dyDescent="0.3">
      <c r="D232" s="5">
        <v>226</v>
      </c>
      <c r="E232" s="5">
        <v>1076</v>
      </c>
      <c r="F232" s="5">
        <f>VLOOKUP(E232,'DB-방치 재화'!$B$3:$H$1698,5,0)</f>
        <v>801</v>
      </c>
      <c r="G232" s="5">
        <f>VLOOKUP(E232,'DB-방치 재화'!$B$3:$H$1698,6,0)</f>
        <v>1068</v>
      </c>
      <c r="H232" s="185">
        <f>VLOOKUP(E232,'DB-방치 재화'!$B$3:$H$1698,7,0)</f>
        <v>4.1493055555555554</v>
      </c>
      <c r="I232" s="5">
        <f>'DB-캐릭터 성장 요구량'!E227</f>
        <v>617440</v>
      </c>
      <c r="J232" s="5"/>
      <c r="K232" s="5">
        <f>'DB-캐릭터 성장 요구량'!F227</f>
        <v>1801770</v>
      </c>
      <c r="L232" s="5"/>
      <c r="M232" s="5">
        <f>'DB-캐릭터 성장 요구량'!G227</f>
        <v>0</v>
      </c>
      <c r="N232" s="5"/>
      <c r="O232" s="5"/>
      <c r="P232" s="5" t="s">
        <v>2061</v>
      </c>
    </row>
    <row r="233" spans="4:16" x14ac:dyDescent="0.3">
      <c r="D233" s="5">
        <v>227</v>
      </c>
      <c r="E233" s="5">
        <v>1084</v>
      </c>
      <c r="F233" s="5">
        <f>VLOOKUP(E233,'DB-방치 재화'!$B$3:$H$1698,5,0)</f>
        <v>806</v>
      </c>
      <c r="G233" s="5">
        <f>VLOOKUP(E233,'DB-방치 재화'!$B$3:$H$1698,6,0)</f>
        <v>1075</v>
      </c>
      <c r="H233" s="185">
        <f>VLOOKUP(E233,'DB-방치 재화'!$B$3:$H$1698,7,0)</f>
        <v>4.165972222222222</v>
      </c>
      <c r="I233" s="5">
        <f>'DB-캐릭터 성장 요구량'!E228</f>
        <v>625450</v>
      </c>
      <c r="J233" s="5"/>
      <c r="K233" s="5">
        <f>'DB-캐릭터 성장 요구량'!F228</f>
        <v>1823720</v>
      </c>
      <c r="L233" s="5"/>
      <c r="M233" s="5">
        <f>'DB-캐릭터 성장 요구량'!G228</f>
        <v>0</v>
      </c>
      <c r="N233" s="5"/>
      <c r="O233" s="5"/>
      <c r="P233" s="5" t="s">
        <v>2061</v>
      </c>
    </row>
    <row r="234" spans="4:16" x14ac:dyDescent="0.3">
      <c r="D234" s="5">
        <v>228</v>
      </c>
      <c r="E234" s="5">
        <v>1091</v>
      </c>
      <c r="F234" s="5">
        <f>VLOOKUP(E234,'DB-방치 재화'!$B$3:$H$1698,5,0)</f>
        <v>812</v>
      </c>
      <c r="G234" s="5">
        <f>VLOOKUP(E234,'DB-방치 재화'!$B$3:$H$1698,6,0)</f>
        <v>1082</v>
      </c>
      <c r="H234" s="185">
        <f>VLOOKUP(E234,'DB-방치 재화'!$B$3:$H$1698,7,0)</f>
        <v>4.1798611111111112</v>
      </c>
      <c r="I234" s="5">
        <f>'DB-캐릭터 성장 요구량'!E229</f>
        <v>632030</v>
      </c>
      <c r="J234" s="5"/>
      <c r="K234" s="5">
        <f>'DB-캐릭터 성장 요구량'!F229</f>
        <v>1845860</v>
      </c>
      <c r="L234" s="5"/>
      <c r="M234" s="5">
        <f>'DB-캐릭터 성장 요구량'!G229</f>
        <v>0</v>
      </c>
      <c r="N234" s="5"/>
      <c r="O234" s="5"/>
      <c r="P234" s="5" t="s">
        <v>2061</v>
      </c>
    </row>
    <row r="235" spans="4:16" x14ac:dyDescent="0.3">
      <c r="D235" s="5">
        <v>229</v>
      </c>
      <c r="E235" s="5">
        <v>1099</v>
      </c>
      <c r="F235" s="5">
        <f>VLOOKUP(E235,'DB-방치 재화'!$B$3:$H$1698,5,0)</f>
        <v>816</v>
      </c>
      <c r="G235" s="5">
        <f>VLOOKUP(E235,'DB-방치 재화'!$B$3:$H$1698,6,0)</f>
        <v>1089</v>
      </c>
      <c r="H235" s="185">
        <f>VLOOKUP(E235,'DB-방치 재화'!$B$3:$H$1698,7,0)</f>
        <v>4.1958333333333337</v>
      </c>
      <c r="I235" s="5">
        <f>'DB-캐릭터 성장 요구량'!E230</f>
        <v>640100</v>
      </c>
      <c r="J235" s="5"/>
      <c r="K235" s="5">
        <f>'DB-캐릭터 성장 요구량'!F230</f>
        <v>1868210</v>
      </c>
      <c r="L235" s="5"/>
      <c r="M235" s="5">
        <f>'DB-캐릭터 성장 요구량'!G230</f>
        <v>0</v>
      </c>
      <c r="N235" s="5"/>
      <c r="O235" s="5"/>
      <c r="P235" s="5" t="s">
        <v>2061</v>
      </c>
    </row>
    <row r="236" spans="4:16" x14ac:dyDescent="0.3">
      <c r="D236" s="5">
        <v>230</v>
      </c>
      <c r="E236" s="5">
        <v>1107</v>
      </c>
      <c r="F236" s="5">
        <f>VLOOKUP(E236,'DB-방치 재화'!$B$3:$H$1698,5,0)</f>
        <v>822</v>
      </c>
      <c r="G236" s="5">
        <f>VLOOKUP(E236,'DB-방치 재화'!$B$3:$H$1698,6,0)</f>
        <v>1096</v>
      </c>
      <c r="H236" s="185">
        <f>VLOOKUP(E236,'DB-방치 재화'!$B$3:$H$1698,7,0)</f>
        <v>4.2118055555555554</v>
      </c>
      <c r="I236" s="5">
        <f>'DB-캐릭터 성장 요구량'!E231</f>
        <v>647850</v>
      </c>
      <c r="J236" s="5"/>
      <c r="K236" s="5">
        <f>'DB-캐릭터 성장 요구량'!F231</f>
        <v>1892230</v>
      </c>
      <c r="L236" s="5"/>
      <c r="M236" s="5">
        <f>'DB-캐릭터 성장 요구량'!G231</f>
        <v>79200</v>
      </c>
      <c r="N236" s="5"/>
      <c r="O236" s="5"/>
      <c r="P236" s="5" t="s">
        <v>2061</v>
      </c>
    </row>
    <row r="237" spans="4:16" x14ac:dyDescent="0.3">
      <c r="D237" s="5">
        <v>231</v>
      </c>
      <c r="E237" s="5">
        <v>1114</v>
      </c>
      <c r="F237" s="5">
        <f>VLOOKUP(E237,'DB-방치 재화'!$B$3:$H$1698,5,0)</f>
        <v>827</v>
      </c>
      <c r="G237" s="5">
        <f>VLOOKUP(E237,'DB-방치 재화'!$B$3:$H$1698,6,0)</f>
        <v>1103</v>
      </c>
      <c r="H237" s="185">
        <f>VLOOKUP(E237,'DB-방치 재화'!$B$3:$H$1698,7,0)</f>
        <v>4.2256944444444446</v>
      </c>
      <c r="I237" s="5">
        <f>'DB-캐릭터 성장 요구량'!E232</f>
        <v>656110</v>
      </c>
      <c r="J237" s="5"/>
      <c r="K237" s="5">
        <f>'DB-캐릭터 성장 요구량'!F232</f>
        <v>1916640</v>
      </c>
      <c r="L237" s="5"/>
      <c r="M237" s="5">
        <f>'DB-캐릭터 성장 요구량'!G232</f>
        <v>0</v>
      </c>
      <c r="N237" s="5"/>
      <c r="O237" s="5"/>
      <c r="P237" s="5" t="s">
        <v>2061</v>
      </c>
    </row>
    <row r="238" spans="4:16" x14ac:dyDescent="0.3">
      <c r="D238" s="5">
        <v>232</v>
      </c>
      <c r="E238" s="5">
        <v>1122</v>
      </c>
      <c r="F238" s="5">
        <f>VLOOKUP(E238,'DB-방치 재화'!$B$3:$H$1698,5,0)</f>
        <v>833</v>
      </c>
      <c r="G238" s="5">
        <f>VLOOKUP(E238,'DB-방치 재화'!$B$3:$H$1698,6,0)</f>
        <v>1111</v>
      </c>
      <c r="H238" s="185">
        <f>VLOOKUP(E238,'DB-방치 재화'!$B$3:$H$1698,7,0)</f>
        <v>4.2416666666666663</v>
      </c>
      <c r="I238" s="5">
        <f>'DB-캐릭터 성장 요구량'!E233</f>
        <v>664440</v>
      </c>
      <c r="J238" s="5"/>
      <c r="K238" s="5">
        <f>'DB-캐릭터 성장 요구량'!F233</f>
        <v>1939610</v>
      </c>
      <c r="L238" s="5"/>
      <c r="M238" s="5">
        <f>'DB-캐릭터 성장 요구량'!G233</f>
        <v>0</v>
      </c>
      <c r="N238" s="5"/>
      <c r="O238" s="5"/>
      <c r="P238" s="5" t="s">
        <v>2061</v>
      </c>
    </row>
    <row r="239" spans="4:16" x14ac:dyDescent="0.3">
      <c r="D239" s="5">
        <v>233</v>
      </c>
      <c r="E239" s="5">
        <v>1130</v>
      </c>
      <c r="F239" s="5">
        <f>VLOOKUP(E239,'DB-방치 재화'!$B$3:$H$1698,5,0)</f>
        <v>839</v>
      </c>
      <c r="G239" s="5">
        <f>VLOOKUP(E239,'DB-방치 재화'!$B$3:$H$1698,6,0)</f>
        <v>1118</v>
      </c>
      <c r="H239" s="185">
        <f>VLOOKUP(E239,'DB-방치 재화'!$B$3:$H$1698,7,0)</f>
        <v>4.2576388888888888</v>
      </c>
      <c r="I239" s="5">
        <f>'DB-캐릭터 성장 요구량'!E234</f>
        <v>671340</v>
      </c>
      <c r="J239" s="5"/>
      <c r="K239" s="5">
        <f>'DB-캐릭터 성장 요구량'!F234</f>
        <v>1962790</v>
      </c>
      <c r="L239" s="5"/>
      <c r="M239" s="5">
        <f>'DB-캐릭터 성장 요구량'!G234</f>
        <v>0</v>
      </c>
      <c r="N239" s="5"/>
      <c r="O239" s="5"/>
      <c r="P239" s="5" t="s">
        <v>2061</v>
      </c>
    </row>
    <row r="240" spans="4:16" x14ac:dyDescent="0.3">
      <c r="D240" s="5">
        <v>234</v>
      </c>
      <c r="E240" s="5">
        <v>1138</v>
      </c>
      <c r="F240" s="5">
        <f>VLOOKUP(E240,'DB-방치 재화'!$B$3:$H$1698,5,0)</f>
        <v>843</v>
      </c>
      <c r="G240" s="5">
        <f>VLOOKUP(E240,'DB-방치 재화'!$B$3:$H$1698,6,0)</f>
        <v>1125</v>
      </c>
      <c r="H240" s="185">
        <f>VLOOKUP(E240,'DB-방치 재화'!$B$3:$H$1698,7,0)</f>
        <v>4.2736111111111112</v>
      </c>
      <c r="I240" s="5">
        <f>'DB-캐릭터 성장 요구량'!E235</f>
        <v>680960</v>
      </c>
      <c r="J240" s="5"/>
      <c r="K240" s="5">
        <f>'DB-캐릭터 성장 요구량'!F235</f>
        <v>1987460</v>
      </c>
      <c r="L240" s="5"/>
      <c r="M240" s="5">
        <f>'DB-캐릭터 성장 요구량'!G235</f>
        <v>0</v>
      </c>
      <c r="N240" s="5"/>
      <c r="O240" s="5"/>
      <c r="P240" s="5" t="s">
        <v>2061</v>
      </c>
    </row>
    <row r="241" spans="4:16" x14ac:dyDescent="0.3">
      <c r="D241" s="5">
        <v>235</v>
      </c>
      <c r="E241" s="5">
        <v>1146</v>
      </c>
      <c r="F241" s="5">
        <f>VLOOKUP(E241,'DB-방치 재화'!$B$3:$H$1698,5,0)</f>
        <v>849</v>
      </c>
      <c r="G241" s="5">
        <f>VLOOKUP(E241,'DB-방치 재화'!$B$3:$H$1698,6,0)</f>
        <v>1132</v>
      </c>
      <c r="H241" s="185">
        <f>VLOOKUP(E241,'DB-방치 재화'!$B$3:$H$1698,7,0)</f>
        <v>4.2895833333333337</v>
      </c>
      <c r="I241" s="5">
        <f>'DB-캐릭터 성장 요구량'!E236</f>
        <v>689090</v>
      </c>
      <c r="J241" s="5"/>
      <c r="K241" s="5">
        <f>'DB-캐릭터 성장 요구량'!F236</f>
        <v>2012610</v>
      </c>
      <c r="L241" s="5"/>
      <c r="M241" s="5">
        <f>'DB-캐릭터 성장 요구량'!G236</f>
        <v>0</v>
      </c>
      <c r="N241" s="5"/>
      <c r="O241" s="5"/>
      <c r="P241" s="5" t="s">
        <v>2061</v>
      </c>
    </row>
    <row r="242" spans="4:16" x14ac:dyDescent="0.3">
      <c r="D242" s="5">
        <v>236</v>
      </c>
      <c r="E242" s="5">
        <v>1153</v>
      </c>
      <c r="F242" s="5">
        <f>VLOOKUP(E242,'DB-방치 재화'!$B$3:$H$1698,5,0)</f>
        <v>854</v>
      </c>
      <c r="G242" s="5">
        <f>VLOOKUP(E242,'DB-방치 재화'!$B$3:$H$1698,6,0)</f>
        <v>1139</v>
      </c>
      <c r="H242" s="185">
        <f>VLOOKUP(E242,'DB-방치 재화'!$B$3:$H$1698,7,0)</f>
        <v>4.3034722222222221</v>
      </c>
      <c r="I242" s="5">
        <f>'DB-캐릭터 성장 요구량'!E237</f>
        <v>697710</v>
      </c>
      <c r="J242" s="5"/>
      <c r="K242" s="5">
        <f>'DB-캐릭터 성장 요구량'!F237</f>
        <v>2038130</v>
      </c>
      <c r="L242" s="5"/>
      <c r="M242" s="5">
        <f>'DB-캐릭터 성장 요구량'!G237</f>
        <v>0</v>
      </c>
      <c r="N242" s="5"/>
      <c r="O242" s="5"/>
      <c r="P242" s="5" t="s">
        <v>2061</v>
      </c>
    </row>
    <row r="243" spans="4:16" x14ac:dyDescent="0.3">
      <c r="D243" s="5">
        <v>237</v>
      </c>
      <c r="E243" s="5">
        <v>1161</v>
      </c>
      <c r="F243" s="5">
        <f>VLOOKUP(E243,'DB-방치 재화'!$B$3:$H$1698,5,0)</f>
        <v>860</v>
      </c>
      <c r="G243" s="5">
        <f>VLOOKUP(E243,'DB-방치 재화'!$B$3:$H$1698,6,0)</f>
        <v>1147</v>
      </c>
      <c r="H243" s="185">
        <f>VLOOKUP(E243,'DB-방치 재화'!$B$3:$H$1698,7,0)</f>
        <v>4.3194444444444446</v>
      </c>
      <c r="I243" s="5">
        <f>'DB-캐릭터 성장 요구량'!E238</f>
        <v>705650</v>
      </c>
      <c r="J243" s="5"/>
      <c r="K243" s="5">
        <f>'DB-캐릭터 성장 요구량'!F238</f>
        <v>2060450</v>
      </c>
      <c r="L243" s="5"/>
      <c r="M243" s="5">
        <f>'DB-캐릭터 성장 요구량'!G238</f>
        <v>0</v>
      </c>
      <c r="N243" s="5"/>
      <c r="O243" s="5"/>
      <c r="P243" s="5" t="s">
        <v>2061</v>
      </c>
    </row>
    <row r="244" spans="4:16" x14ac:dyDescent="0.3">
      <c r="D244" s="5">
        <v>238</v>
      </c>
      <c r="E244" s="5">
        <v>1169</v>
      </c>
      <c r="F244" s="5">
        <f>VLOOKUP(E244,'DB-방치 재화'!$B$3:$H$1698,5,0)</f>
        <v>865</v>
      </c>
      <c r="G244" s="5">
        <f>VLOOKUP(E244,'DB-방치 재화'!$B$3:$H$1698,6,0)</f>
        <v>1153</v>
      </c>
      <c r="H244" s="185">
        <f>VLOOKUP(E244,'DB-방치 재화'!$B$3:$H$1698,7,0)</f>
        <v>4.3354166666666663</v>
      </c>
      <c r="I244" s="5">
        <f>'DB-캐릭터 성장 요구량'!E239</f>
        <v>713660</v>
      </c>
      <c r="J244" s="5"/>
      <c r="K244" s="5">
        <f>'DB-캐릭터 성장 요구량'!F239</f>
        <v>2086420</v>
      </c>
      <c r="L244" s="5"/>
      <c r="M244" s="5">
        <f>'DB-캐릭터 성장 요구량'!G239</f>
        <v>0</v>
      </c>
      <c r="N244" s="5"/>
      <c r="O244" s="5"/>
      <c r="P244" s="5" t="s">
        <v>2061</v>
      </c>
    </row>
    <row r="245" spans="4:16" x14ac:dyDescent="0.3">
      <c r="D245" s="5">
        <v>239</v>
      </c>
      <c r="E245" s="5">
        <v>1177</v>
      </c>
      <c r="F245" s="5">
        <f>VLOOKUP(E245,'DB-방치 재화'!$B$3:$H$1698,5,0)</f>
        <v>870</v>
      </c>
      <c r="G245" s="5">
        <f>VLOOKUP(E245,'DB-방치 재화'!$B$3:$H$1698,6,0)</f>
        <v>1161</v>
      </c>
      <c r="H245" s="185">
        <f>VLOOKUP(E245,'DB-방치 재화'!$B$3:$H$1698,7,0)</f>
        <v>4.3513888888888888</v>
      </c>
      <c r="I245" s="5">
        <f>'DB-캐릭터 성장 요구량'!E240</f>
        <v>722520</v>
      </c>
      <c r="J245" s="5"/>
      <c r="K245" s="5">
        <f>'DB-캐릭터 성장 요구량'!F240</f>
        <v>2110890</v>
      </c>
      <c r="L245" s="5"/>
      <c r="M245" s="5">
        <f>'DB-캐릭터 성장 요구량'!G240</f>
        <v>0</v>
      </c>
      <c r="N245" s="5"/>
      <c r="O245" s="5"/>
      <c r="P245" s="5" t="s">
        <v>2061</v>
      </c>
    </row>
    <row r="246" spans="4:16" x14ac:dyDescent="0.3">
      <c r="D246" s="5">
        <v>240</v>
      </c>
      <c r="E246" s="5">
        <v>1185</v>
      </c>
      <c r="F246" s="5">
        <f>VLOOKUP(E246,'DB-방치 재화'!$B$3:$H$1698,5,0)</f>
        <v>876</v>
      </c>
      <c r="G246" s="5">
        <f>VLOOKUP(E246,'DB-방치 재화'!$B$3:$H$1698,6,0)</f>
        <v>1168</v>
      </c>
      <c r="H246" s="185">
        <f>VLOOKUP(E246,'DB-방치 재화'!$B$3:$H$1698,7,0)</f>
        <v>4.3673611111111112</v>
      </c>
      <c r="I246" s="5">
        <f>'DB-캐릭터 성장 요구량'!E241</f>
        <v>738090</v>
      </c>
      <c r="J246" s="5"/>
      <c r="K246" s="5">
        <f>'DB-캐릭터 성장 요구량'!F241</f>
        <v>2157740</v>
      </c>
      <c r="L246" s="5"/>
      <c r="M246" s="5">
        <f>'DB-캐릭터 성장 요구량'!G241</f>
        <v>87100</v>
      </c>
      <c r="N246" s="5"/>
      <c r="O246" s="5"/>
      <c r="P246" s="5" t="s">
        <v>2061</v>
      </c>
    </row>
    <row r="247" spans="4:16" x14ac:dyDescent="0.3">
      <c r="D247" s="5">
        <v>241</v>
      </c>
      <c r="E247" s="5">
        <v>1193</v>
      </c>
      <c r="F247" s="5">
        <f>VLOOKUP(E247,'DB-방치 재화'!$B$3:$H$1698,5,0)</f>
        <v>882</v>
      </c>
      <c r="G247" s="5">
        <f>VLOOKUP(E247,'DB-방치 재화'!$B$3:$H$1698,6,0)</f>
        <v>1176</v>
      </c>
      <c r="H247" s="185">
        <f>VLOOKUP(E247,'DB-방치 재화'!$B$3:$H$1698,7,0)</f>
        <v>4.3833333333333337</v>
      </c>
      <c r="I247" s="5">
        <f>'DB-캐릭터 성장 요구량'!E242</f>
        <v>752840</v>
      </c>
      <c r="J247" s="5"/>
      <c r="K247" s="5">
        <f>'DB-캐릭터 성장 요구량'!F242</f>
        <v>2202040</v>
      </c>
      <c r="L247" s="5"/>
      <c r="M247" s="5">
        <f>'DB-캐릭터 성장 요구량'!G242</f>
        <v>0</v>
      </c>
      <c r="N247" s="5"/>
      <c r="O247" s="5"/>
      <c r="P247" s="5">
        <v>2740</v>
      </c>
    </row>
    <row r="248" spans="4:16" x14ac:dyDescent="0.3">
      <c r="D248" s="5">
        <v>242</v>
      </c>
      <c r="E248" s="5">
        <v>1201</v>
      </c>
      <c r="F248" s="5">
        <f>VLOOKUP(E248,'DB-방치 재화'!$B$3:$H$1698,5,0)</f>
        <v>887</v>
      </c>
      <c r="G248" s="5">
        <f>VLOOKUP(E248,'DB-방치 재화'!$B$3:$H$1698,6,0)</f>
        <v>1183</v>
      </c>
      <c r="H248" s="185">
        <f>VLOOKUP(E248,'DB-방치 재화'!$B$3:$H$1698,7,0)</f>
        <v>4.3993055555555554</v>
      </c>
      <c r="I248" s="5">
        <f>'DB-캐릭터 성장 요구량'!E243</f>
        <v>767880</v>
      </c>
      <c r="J248" s="5"/>
      <c r="K248" s="5">
        <f>'DB-캐릭터 성장 요구량'!F243</f>
        <v>2247180</v>
      </c>
      <c r="L248" s="5"/>
      <c r="M248" s="5">
        <f>'DB-캐릭터 성장 요구량'!G243</f>
        <v>0</v>
      </c>
      <c r="N248" s="5"/>
      <c r="O248" s="5"/>
      <c r="P248" s="5" t="s">
        <v>2061</v>
      </c>
    </row>
    <row r="249" spans="4:16" x14ac:dyDescent="0.3">
      <c r="D249" s="5">
        <v>243</v>
      </c>
      <c r="E249" s="5">
        <v>1209</v>
      </c>
      <c r="F249" s="5">
        <f>VLOOKUP(E249,'DB-방치 재화'!$B$3:$H$1698,5,0)</f>
        <v>892</v>
      </c>
      <c r="G249" s="5">
        <f>VLOOKUP(E249,'DB-방치 재화'!$B$3:$H$1698,6,0)</f>
        <v>1190</v>
      </c>
      <c r="H249" s="185">
        <f>VLOOKUP(E249,'DB-방치 재화'!$B$3:$H$1698,7,0)</f>
        <v>4.415972222222222</v>
      </c>
      <c r="I249" s="5">
        <f>'DB-캐릭터 성장 요구량'!E244</f>
        <v>784030</v>
      </c>
      <c r="J249" s="5"/>
      <c r="K249" s="5">
        <f>'DB-캐릭터 성장 요구량'!F244</f>
        <v>2293200</v>
      </c>
      <c r="L249" s="5"/>
      <c r="M249" s="5">
        <f>'DB-캐릭터 성장 요구량'!G244</f>
        <v>0</v>
      </c>
      <c r="N249" s="5"/>
      <c r="O249" s="5"/>
      <c r="P249" s="5" t="s">
        <v>2061</v>
      </c>
    </row>
    <row r="250" spans="4:16" x14ac:dyDescent="0.3">
      <c r="D250" s="5">
        <v>244</v>
      </c>
      <c r="E250" s="5">
        <v>1217</v>
      </c>
      <c r="F250" s="5">
        <f>VLOOKUP(E250,'DB-방치 재화'!$B$3:$H$1698,5,0)</f>
        <v>898</v>
      </c>
      <c r="G250" s="5">
        <f>VLOOKUP(E250,'DB-방치 재화'!$B$3:$H$1698,6,0)</f>
        <v>1197</v>
      </c>
      <c r="H250" s="185">
        <f>VLOOKUP(E250,'DB-방치 재화'!$B$3:$H$1698,7,0)</f>
        <v>4.4319444444444445</v>
      </c>
      <c r="I250" s="5">
        <f>'DB-캐릭터 성장 요구량'!E245</f>
        <v>801760</v>
      </c>
      <c r="J250" s="5"/>
      <c r="K250" s="5">
        <f>'DB-캐릭터 성장 요구량'!F245</f>
        <v>2343390</v>
      </c>
      <c r="L250" s="5"/>
      <c r="M250" s="5">
        <f>'DB-캐릭터 성장 요구량'!G245</f>
        <v>0</v>
      </c>
      <c r="N250" s="5"/>
      <c r="O250" s="5"/>
      <c r="P250" s="5" t="s">
        <v>2061</v>
      </c>
    </row>
    <row r="251" spans="4:16" x14ac:dyDescent="0.3">
      <c r="D251" s="5">
        <v>245</v>
      </c>
      <c r="E251" s="5">
        <v>1225</v>
      </c>
      <c r="F251" s="5">
        <f>VLOOKUP(E251,'DB-방치 재화'!$B$3:$H$1698,5,0)</f>
        <v>904</v>
      </c>
      <c r="G251" s="5">
        <f>VLOOKUP(E251,'DB-방치 재화'!$B$3:$H$1698,6,0)</f>
        <v>1205</v>
      </c>
      <c r="H251" s="185">
        <f>VLOOKUP(E251,'DB-방치 재화'!$B$3:$H$1698,7,0)</f>
        <v>4.447916666666667</v>
      </c>
      <c r="I251" s="5">
        <f>'DB-캐릭터 성장 요구량'!E246</f>
        <v>818020</v>
      </c>
      <c r="J251" s="5"/>
      <c r="K251" s="5">
        <f>'DB-캐릭터 성장 요구량'!F246</f>
        <v>2394870</v>
      </c>
      <c r="L251" s="5"/>
      <c r="M251" s="5">
        <f>'DB-캐릭터 성장 요구량'!G246</f>
        <v>0</v>
      </c>
      <c r="N251" s="5"/>
      <c r="O251" s="5"/>
      <c r="P251" s="5" t="s">
        <v>2061</v>
      </c>
    </row>
    <row r="252" spans="4:16" x14ac:dyDescent="0.3">
      <c r="D252" s="5">
        <v>246</v>
      </c>
      <c r="E252" s="5">
        <v>1233</v>
      </c>
      <c r="F252" s="5">
        <f>VLOOKUP(E252,'DB-방치 재화'!$B$3:$H$1698,5,0)</f>
        <v>909</v>
      </c>
      <c r="G252" s="5">
        <f>VLOOKUP(E252,'DB-방치 재화'!$B$3:$H$1698,6,0)</f>
        <v>1213</v>
      </c>
      <c r="H252" s="185">
        <f>VLOOKUP(E252,'DB-방치 재화'!$B$3:$H$1698,7,0)</f>
        <v>4.4638888888888886</v>
      </c>
      <c r="I252" s="5">
        <f>'DB-캐릭터 성장 요구량'!E247</f>
        <v>835130</v>
      </c>
      <c r="J252" s="5"/>
      <c r="K252" s="5">
        <f>'DB-캐릭터 성장 요구량'!F247</f>
        <v>2443640</v>
      </c>
      <c r="L252" s="5"/>
      <c r="M252" s="5">
        <f>'DB-캐릭터 성장 요구량'!G247</f>
        <v>0</v>
      </c>
      <c r="N252" s="5"/>
      <c r="O252" s="5"/>
      <c r="P252" s="5" t="s">
        <v>2061</v>
      </c>
    </row>
    <row r="253" spans="4:16" x14ac:dyDescent="0.3">
      <c r="D253" s="5">
        <v>247</v>
      </c>
      <c r="E253" s="5">
        <v>1241</v>
      </c>
      <c r="F253" s="5">
        <f>VLOOKUP(E253,'DB-방치 재화'!$B$3:$H$1698,5,0)</f>
        <v>915</v>
      </c>
      <c r="G253" s="5">
        <f>VLOOKUP(E253,'DB-방치 재화'!$B$3:$H$1698,6,0)</f>
        <v>1220</v>
      </c>
      <c r="H253" s="185">
        <f>VLOOKUP(E253,'DB-방치 재화'!$B$3:$H$1698,7,0)</f>
        <v>4.4798611111111111</v>
      </c>
      <c r="I253" s="5">
        <f>'DB-캐릭터 성장 요구량'!E248</f>
        <v>851690</v>
      </c>
      <c r="J253" s="5"/>
      <c r="K253" s="5">
        <f>'DB-캐릭터 성장 요구량'!F248</f>
        <v>2493350</v>
      </c>
      <c r="L253" s="5"/>
      <c r="M253" s="5">
        <f>'DB-캐릭터 성장 요구량'!G248</f>
        <v>0</v>
      </c>
      <c r="N253" s="5"/>
      <c r="O253" s="5"/>
      <c r="P253" s="5" t="s">
        <v>2061</v>
      </c>
    </row>
    <row r="254" spans="4:16" x14ac:dyDescent="0.3">
      <c r="D254" s="5">
        <v>248</v>
      </c>
      <c r="E254" s="5">
        <v>1249</v>
      </c>
      <c r="F254" s="5">
        <f>VLOOKUP(E254,'DB-방치 재화'!$B$3:$H$1698,5,0)</f>
        <v>920</v>
      </c>
      <c r="G254" s="5">
        <f>VLOOKUP(E254,'DB-방치 재화'!$B$3:$H$1698,6,0)</f>
        <v>1227</v>
      </c>
      <c r="H254" s="185">
        <f>VLOOKUP(E254,'DB-방치 재화'!$B$3:$H$1698,7,0)</f>
        <v>4.4958333333333336</v>
      </c>
      <c r="I254" s="5">
        <f>'DB-캐릭터 성장 요구량'!E249</f>
        <v>869450</v>
      </c>
      <c r="J254" s="5"/>
      <c r="K254" s="5">
        <f>'DB-캐릭터 성장 요구량'!F249</f>
        <v>2544010</v>
      </c>
      <c r="L254" s="5"/>
      <c r="M254" s="5">
        <f>'DB-캐릭터 성장 요구량'!G249</f>
        <v>0</v>
      </c>
      <c r="N254" s="5"/>
      <c r="O254" s="5"/>
      <c r="P254" s="5" t="s">
        <v>2061</v>
      </c>
    </row>
    <row r="255" spans="4:16" x14ac:dyDescent="0.3">
      <c r="D255" s="5">
        <v>249</v>
      </c>
      <c r="E255" s="5">
        <v>1257</v>
      </c>
      <c r="F255" s="5">
        <f>VLOOKUP(E255,'DB-방치 재화'!$B$3:$H$1698,5,0)</f>
        <v>926</v>
      </c>
      <c r="G255" s="5">
        <f>VLOOKUP(E255,'DB-방치 재화'!$B$3:$H$1698,6,0)</f>
        <v>1234</v>
      </c>
      <c r="H255" s="185">
        <f>VLOOKUP(E255,'DB-방치 재화'!$B$3:$H$1698,7,0)</f>
        <v>4.5118055555555552</v>
      </c>
      <c r="I255" s="5">
        <f>'DB-캐릭터 성장 요구량'!E250</f>
        <v>886660</v>
      </c>
      <c r="J255" s="5"/>
      <c r="K255" s="5">
        <f>'DB-캐릭터 성장 요구량'!F250</f>
        <v>2597660</v>
      </c>
      <c r="L255" s="5"/>
      <c r="M255" s="5">
        <f>'DB-캐릭터 성장 요구량'!G250</f>
        <v>0</v>
      </c>
      <c r="N255" s="5"/>
      <c r="O255" s="5"/>
      <c r="P255" s="5" t="s">
        <v>2061</v>
      </c>
    </row>
    <row r="256" spans="4:16" x14ac:dyDescent="0.3">
      <c r="D256" s="5">
        <v>250</v>
      </c>
      <c r="E256" s="5">
        <v>1265</v>
      </c>
      <c r="F256" s="5">
        <f>VLOOKUP(E256,'DB-방치 재화'!$B$3:$H$1698,5,0)</f>
        <v>931</v>
      </c>
      <c r="G256" s="5">
        <f>VLOOKUP(E256,'DB-방치 재화'!$B$3:$H$1698,6,0)</f>
        <v>1242</v>
      </c>
      <c r="H256" s="185">
        <f>VLOOKUP(E256,'DB-방치 재화'!$B$3:$H$1698,7,0)</f>
        <v>4.5277777777777777</v>
      </c>
      <c r="I256" s="5">
        <f>'DB-캐릭터 성장 요구량'!E251</f>
        <v>903770</v>
      </c>
      <c r="J256" s="5"/>
      <c r="K256" s="5">
        <f>'DB-캐릭터 성장 요구량'!F251</f>
        <v>2644270</v>
      </c>
      <c r="L256" s="5"/>
      <c r="M256" s="5">
        <f>'DB-캐릭터 성장 요구량'!G251</f>
        <v>101300</v>
      </c>
      <c r="N256" s="5"/>
      <c r="O256" s="5"/>
      <c r="P256" s="5" t="s">
        <v>2061</v>
      </c>
    </row>
    <row r="257" spans="4:16" x14ac:dyDescent="0.3">
      <c r="D257" s="5">
        <v>251</v>
      </c>
      <c r="E257" s="5">
        <v>1273</v>
      </c>
      <c r="F257" s="5">
        <f>VLOOKUP(E257,'DB-방치 재화'!$B$3:$H$1698,5,0)</f>
        <v>937</v>
      </c>
      <c r="G257" s="5">
        <f>VLOOKUP(E257,'DB-방치 재화'!$B$3:$H$1698,6,0)</f>
        <v>1249</v>
      </c>
      <c r="H257" s="185">
        <f>VLOOKUP(E257,'DB-방치 재화'!$B$3:$H$1698,7,0)</f>
        <v>4.5437500000000002</v>
      </c>
      <c r="I257" s="5">
        <f>'DB-캐릭터 성장 요구량'!E252</f>
        <v>919840</v>
      </c>
      <c r="J257" s="5"/>
      <c r="K257" s="5">
        <f>'DB-캐릭터 성장 요구량'!F252</f>
        <v>2694060</v>
      </c>
      <c r="L257" s="5"/>
      <c r="M257" s="5">
        <f>'DB-캐릭터 성장 요구량'!G252</f>
        <v>0</v>
      </c>
      <c r="N257" s="5"/>
      <c r="O257" s="5"/>
      <c r="P257" s="5" t="s">
        <v>2061</v>
      </c>
    </row>
    <row r="258" spans="4:16" x14ac:dyDescent="0.3">
      <c r="D258" s="5">
        <v>252</v>
      </c>
      <c r="E258" s="5">
        <v>1282</v>
      </c>
      <c r="F258" s="5">
        <f>VLOOKUP(E258,'DB-방치 재화'!$B$3:$H$1698,5,0)</f>
        <v>943</v>
      </c>
      <c r="G258" s="5">
        <f>VLOOKUP(E258,'DB-방치 재화'!$B$3:$H$1698,6,0)</f>
        <v>1258</v>
      </c>
      <c r="H258" s="185">
        <f>VLOOKUP(E258,'DB-방치 재화'!$B$3:$H$1698,7,0)</f>
        <v>4.5618055555555559</v>
      </c>
      <c r="I258" s="5">
        <f>'DB-캐릭터 성장 요구량'!E253</f>
        <v>935310</v>
      </c>
      <c r="J258" s="5"/>
      <c r="K258" s="5">
        <f>'DB-캐릭터 성장 요구량'!F253</f>
        <v>2740480</v>
      </c>
      <c r="L258" s="5"/>
      <c r="M258" s="5">
        <f>'DB-캐릭터 성장 요구량'!G253</f>
        <v>0</v>
      </c>
      <c r="N258" s="5"/>
      <c r="O258" s="5"/>
      <c r="P258" s="5" t="s">
        <v>2061</v>
      </c>
    </row>
    <row r="259" spans="4:16" x14ac:dyDescent="0.3">
      <c r="D259" s="5">
        <v>253</v>
      </c>
      <c r="E259" s="5">
        <v>1290</v>
      </c>
      <c r="F259" s="5">
        <f>VLOOKUP(E259,'DB-방치 재화'!$B$3:$H$1698,5,0)</f>
        <v>949</v>
      </c>
      <c r="G259" s="5">
        <f>VLOOKUP(E259,'DB-방치 재화'!$B$3:$H$1698,6,0)</f>
        <v>1265</v>
      </c>
      <c r="H259" s="185">
        <f>VLOOKUP(E259,'DB-방치 재화'!$B$3:$H$1698,7,0)</f>
        <v>4.5777777777777775</v>
      </c>
      <c r="I259" s="5">
        <f>'DB-캐릭터 성장 요구량'!E254</f>
        <v>951000</v>
      </c>
      <c r="J259" s="5"/>
      <c r="K259" s="5">
        <f>'DB-캐릭터 성장 요구량'!F254</f>
        <v>2787640</v>
      </c>
      <c r="L259" s="5"/>
      <c r="M259" s="5">
        <f>'DB-캐릭터 성장 요구량'!G254</f>
        <v>0</v>
      </c>
      <c r="N259" s="5"/>
      <c r="O259" s="5"/>
      <c r="P259" s="5" t="s">
        <v>2061</v>
      </c>
    </row>
    <row r="260" spans="4:16" x14ac:dyDescent="0.3">
      <c r="D260" s="5">
        <v>254</v>
      </c>
      <c r="E260" s="5">
        <v>1298</v>
      </c>
      <c r="F260" s="5">
        <f>VLOOKUP(E260,'DB-방치 재화'!$B$3:$H$1698,5,0)</f>
        <v>954</v>
      </c>
      <c r="G260" s="5">
        <f>VLOOKUP(E260,'DB-방치 재화'!$B$3:$H$1698,6,0)</f>
        <v>1272</v>
      </c>
      <c r="H260" s="185">
        <f>VLOOKUP(E260,'DB-방치 재화'!$B$3:$H$1698,7,0)</f>
        <v>4.59375</v>
      </c>
      <c r="I260" s="5">
        <f>'DB-캐릭터 성장 요구량'!E255</f>
        <v>968480</v>
      </c>
      <c r="J260" s="5"/>
      <c r="K260" s="5">
        <f>'DB-캐릭터 성장 요구량'!F255</f>
        <v>2838060</v>
      </c>
      <c r="L260" s="5"/>
      <c r="M260" s="5">
        <f>'DB-캐릭터 성장 요구량'!G255</f>
        <v>0</v>
      </c>
      <c r="N260" s="5"/>
      <c r="O260" s="5"/>
      <c r="P260" s="5" t="s">
        <v>2061</v>
      </c>
    </row>
    <row r="261" spans="4:16" x14ac:dyDescent="0.3">
      <c r="D261" s="5">
        <v>255</v>
      </c>
      <c r="E261" s="5">
        <v>1306</v>
      </c>
      <c r="F261" s="5">
        <f>VLOOKUP(E261,'DB-방치 재화'!$B$3:$H$1698,5,0)</f>
        <v>959</v>
      </c>
      <c r="G261" s="5">
        <f>VLOOKUP(E261,'DB-방치 재화'!$B$3:$H$1698,6,0)</f>
        <v>1279</v>
      </c>
      <c r="H261" s="185">
        <f>VLOOKUP(E261,'DB-방치 재화'!$B$3:$H$1698,7,0)</f>
        <v>4.6097222222222225</v>
      </c>
      <c r="I261" s="5">
        <f>'DB-캐릭터 성장 요구량'!E256</f>
        <v>986600</v>
      </c>
      <c r="J261" s="5"/>
      <c r="K261" s="5">
        <f>'DB-캐릭터 성장 요구량'!F256</f>
        <v>2888900</v>
      </c>
      <c r="L261" s="5"/>
      <c r="M261" s="5">
        <f>'DB-캐릭터 성장 요구량'!G256</f>
        <v>0</v>
      </c>
      <c r="N261" s="5"/>
      <c r="O261" s="5"/>
      <c r="P261" s="5" t="s">
        <v>2061</v>
      </c>
    </row>
    <row r="262" spans="4:16" x14ac:dyDescent="0.3">
      <c r="D262" s="5">
        <v>256</v>
      </c>
      <c r="E262" s="5">
        <v>1314</v>
      </c>
      <c r="F262" s="5">
        <f>VLOOKUP(E262,'DB-방치 재화'!$B$3:$H$1698,5,0)</f>
        <v>965</v>
      </c>
      <c r="G262" s="5">
        <f>VLOOKUP(E262,'DB-방치 재화'!$B$3:$H$1698,6,0)</f>
        <v>1287</v>
      </c>
      <c r="H262" s="185">
        <f>VLOOKUP(E262,'DB-방치 재화'!$B$3:$H$1698,7,0)</f>
        <v>4.6256944444444441</v>
      </c>
      <c r="I262" s="5">
        <f>'DB-캐릭터 성장 요구량'!E257</f>
        <v>1003990</v>
      </c>
      <c r="J262" s="5"/>
      <c r="K262" s="5">
        <f>'DB-캐릭터 성장 요구량'!F257</f>
        <v>2940550</v>
      </c>
      <c r="L262" s="5"/>
      <c r="M262" s="5">
        <f>'DB-캐릭터 성장 요구량'!G257</f>
        <v>0</v>
      </c>
      <c r="N262" s="5"/>
      <c r="O262" s="5"/>
      <c r="P262" s="5" t="s">
        <v>2061</v>
      </c>
    </row>
    <row r="263" spans="4:16" x14ac:dyDescent="0.3">
      <c r="D263" s="5">
        <v>257</v>
      </c>
      <c r="E263" s="5">
        <v>1323</v>
      </c>
      <c r="F263" s="5">
        <f>VLOOKUP(E263,'DB-방치 재화'!$B$3:$H$1698,5,0)</f>
        <v>971</v>
      </c>
      <c r="G263" s="5">
        <f>VLOOKUP(E263,'DB-방치 재화'!$B$3:$H$1698,6,0)</f>
        <v>1295</v>
      </c>
      <c r="H263" s="185">
        <f>VLOOKUP(E263,'DB-방치 재화'!$B$3:$H$1698,7,0)</f>
        <v>4.6437499999999998</v>
      </c>
      <c r="I263" s="5">
        <f>'DB-캐릭터 성장 요구량'!E258</f>
        <v>1020770</v>
      </c>
      <c r="J263" s="5"/>
      <c r="K263" s="5">
        <f>'DB-캐릭터 성장 요구량'!F258</f>
        <v>2993020</v>
      </c>
      <c r="L263" s="5"/>
      <c r="M263" s="5">
        <f>'DB-캐릭터 성장 요구량'!G258</f>
        <v>0</v>
      </c>
      <c r="N263" s="5"/>
      <c r="O263" s="5"/>
      <c r="P263" s="5" t="s">
        <v>2061</v>
      </c>
    </row>
    <row r="264" spans="4:16" x14ac:dyDescent="0.3">
      <c r="D264" s="5">
        <v>258</v>
      </c>
      <c r="E264" s="5">
        <v>1331</v>
      </c>
      <c r="F264" s="5">
        <f>VLOOKUP(E264,'DB-방치 재화'!$B$3:$H$1698,5,0)</f>
        <v>977</v>
      </c>
      <c r="G264" s="5">
        <f>VLOOKUP(E264,'DB-방치 재화'!$B$3:$H$1698,6,0)</f>
        <v>1303</v>
      </c>
      <c r="H264" s="185">
        <f>VLOOKUP(E264,'DB-방치 재화'!$B$3:$H$1698,7,0)</f>
        <v>4.6597222222222223</v>
      </c>
      <c r="I264" s="5">
        <f>'DB-캐릭터 성장 요구량'!E259</f>
        <v>1038740</v>
      </c>
      <c r="J264" s="5"/>
      <c r="K264" s="5">
        <f>'DB-캐릭터 성장 요구량'!F259</f>
        <v>3041850</v>
      </c>
      <c r="L264" s="5"/>
      <c r="M264" s="5">
        <f>'DB-캐릭터 성장 요구량'!G259</f>
        <v>0</v>
      </c>
      <c r="N264" s="5"/>
      <c r="O264" s="5"/>
      <c r="P264" s="5" t="s">
        <v>2061</v>
      </c>
    </row>
    <row r="265" spans="4:16" x14ac:dyDescent="0.3">
      <c r="D265" s="5">
        <v>259</v>
      </c>
      <c r="E265" s="5">
        <v>1339</v>
      </c>
      <c r="F265" s="5">
        <f>VLOOKUP(E265,'DB-방치 재화'!$B$3:$H$1698,5,0)</f>
        <v>982</v>
      </c>
      <c r="G265" s="5">
        <f>VLOOKUP(E265,'DB-방치 재화'!$B$3:$H$1698,6,0)</f>
        <v>1309</v>
      </c>
      <c r="H265" s="185">
        <f>VLOOKUP(E265,'DB-방치 재화'!$B$3:$H$1698,7,0)</f>
        <v>4.6756944444444448</v>
      </c>
      <c r="I265" s="5">
        <f>'DB-캐릭터 성장 요구량'!E260</f>
        <v>1056960</v>
      </c>
      <c r="J265" s="5"/>
      <c r="K265" s="5">
        <f>'DB-캐릭터 성장 요구량'!F260</f>
        <v>3098250</v>
      </c>
      <c r="L265" s="5"/>
      <c r="M265" s="5">
        <f>'DB-캐릭터 성장 요구량'!G260</f>
        <v>0</v>
      </c>
      <c r="N265" s="5"/>
      <c r="O265" s="5"/>
      <c r="P265" s="5" t="s">
        <v>2061</v>
      </c>
    </row>
    <row r="266" spans="4:16" x14ac:dyDescent="0.3">
      <c r="D266" s="5">
        <v>260</v>
      </c>
      <c r="E266" s="5">
        <v>1348</v>
      </c>
      <c r="F266" s="5">
        <f>VLOOKUP(E266,'DB-방치 재화'!$B$3:$H$1698,5,0)</f>
        <v>988</v>
      </c>
      <c r="G266" s="5">
        <f>VLOOKUP(E266,'DB-방치 재화'!$B$3:$H$1698,6,0)</f>
        <v>1318</v>
      </c>
      <c r="H266" s="185">
        <f>VLOOKUP(E266,'DB-방치 재화'!$B$3:$H$1698,7,0)</f>
        <v>4.6937499999999996</v>
      </c>
      <c r="I266" s="5">
        <f>'DB-캐릭터 성장 요구량'!E261</f>
        <v>1074580</v>
      </c>
      <c r="J266" s="5"/>
      <c r="K266" s="5">
        <f>'DB-캐릭터 성장 요구량'!F261</f>
        <v>3150960</v>
      </c>
      <c r="L266" s="5"/>
      <c r="M266" s="5">
        <f>'DB-캐릭터 성장 요구량'!G261</f>
        <v>119000</v>
      </c>
      <c r="N266" s="5"/>
      <c r="O266" s="5"/>
      <c r="P266" s="5" t="s">
        <v>2061</v>
      </c>
    </row>
    <row r="267" spans="4:16" x14ac:dyDescent="0.3">
      <c r="D267" s="5">
        <v>261</v>
      </c>
      <c r="E267" s="5">
        <v>1356</v>
      </c>
      <c r="F267" s="5">
        <f>VLOOKUP(E267,'DB-방치 재화'!$B$3:$H$1698,5,0)</f>
        <v>994</v>
      </c>
      <c r="G267" s="5">
        <f>VLOOKUP(E267,'DB-방치 재화'!$B$3:$H$1698,6,0)</f>
        <v>1325</v>
      </c>
      <c r="H267" s="185">
        <f>VLOOKUP(E267,'DB-방치 재화'!$B$3:$H$1698,7,0)</f>
        <v>4.7097222222222221</v>
      </c>
      <c r="I267" s="5">
        <f>'DB-캐릭터 성장 요구량'!E262</f>
        <v>1094430</v>
      </c>
      <c r="J267" s="5"/>
      <c r="K267" s="5">
        <f>'DB-캐릭터 성장 요구량'!F262</f>
        <v>3206840</v>
      </c>
      <c r="L267" s="5"/>
      <c r="M267" s="5">
        <f>'DB-캐릭터 성장 요구량'!G262</f>
        <v>0</v>
      </c>
      <c r="N267" s="5"/>
      <c r="O267" s="5"/>
      <c r="P267" s="5">
        <v>3440</v>
      </c>
    </row>
    <row r="268" spans="4:16" x14ac:dyDescent="0.3">
      <c r="D268" s="5">
        <v>262</v>
      </c>
      <c r="E268" s="5">
        <v>1364</v>
      </c>
      <c r="F268" s="5">
        <f>VLOOKUP(E268,'DB-방치 재화'!$B$3:$H$1698,5,0)</f>
        <v>1000</v>
      </c>
      <c r="G268" s="5">
        <f>VLOOKUP(E268,'DB-방치 재화'!$B$3:$H$1698,6,0)</f>
        <v>1333</v>
      </c>
      <c r="H268" s="185">
        <f>VLOOKUP(E268,'DB-방치 재화'!$B$3:$H$1698,7,0)</f>
        <v>4.7256944444444446</v>
      </c>
      <c r="I268" s="5">
        <f>'DB-캐릭터 성장 요구량'!E263</f>
        <v>1113540</v>
      </c>
      <c r="J268" s="5"/>
      <c r="K268" s="5">
        <f>'DB-캐릭터 성장 요구량'!F263</f>
        <v>3263600</v>
      </c>
      <c r="L268" s="5"/>
      <c r="M268" s="5">
        <f>'DB-캐릭터 성장 요구량'!G263</f>
        <v>0</v>
      </c>
      <c r="N268" s="5"/>
      <c r="O268" s="5"/>
      <c r="P268" s="5" t="s">
        <v>2061</v>
      </c>
    </row>
    <row r="269" spans="4:16" x14ac:dyDescent="0.3">
      <c r="D269" s="5">
        <v>263</v>
      </c>
      <c r="E269" s="5">
        <v>1373</v>
      </c>
      <c r="F269" s="5">
        <f>VLOOKUP(E269,'DB-방치 재화'!$B$3:$H$1698,5,0)</f>
        <v>1006</v>
      </c>
      <c r="G269" s="5">
        <f>VLOOKUP(E269,'DB-방치 재화'!$B$3:$H$1698,6,0)</f>
        <v>1341</v>
      </c>
      <c r="H269" s="185">
        <f>VLOOKUP(E269,'DB-방치 재화'!$B$3:$H$1698,7,0)</f>
        <v>4.7437500000000004</v>
      </c>
      <c r="I269" s="5">
        <f>'DB-캐릭터 성장 요구량'!E264</f>
        <v>1132050</v>
      </c>
      <c r="J269" s="5"/>
      <c r="K269" s="5">
        <f>'DB-캐릭터 성장 요구량'!F264</f>
        <v>3321260</v>
      </c>
      <c r="L269" s="5"/>
      <c r="M269" s="5">
        <f>'DB-캐릭터 성장 요구량'!G264</f>
        <v>0</v>
      </c>
      <c r="N269" s="5"/>
      <c r="O269" s="5"/>
      <c r="P269" s="5" t="s">
        <v>2061</v>
      </c>
    </row>
    <row r="270" spans="4:16" x14ac:dyDescent="0.3">
      <c r="D270" s="5">
        <v>264</v>
      </c>
      <c r="E270" s="5">
        <v>1381</v>
      </c>
      <c r="F270" s="5">
        <f>VLOOKUP(E270,'DB-방치 재화'!$B$3:$H$1698,5,0)</f>
        <v>1012</v>
      </c>
      <c r="G270" s="5">
        <f>VLOOKUP(E270,'DB-방치 재화'!$B$3:$H$1698,6,0)</f>
        <v>1349</v>
      </c>
      <c r="H270" s="185">
        <f>VLOOKUP(E270,'DB-방치 재화'!$B$3:$H$1698,7,0)</f>
        <v>4.759722222222222</v>
      </c>
      <c r="I270" s="5">
        <f>'DB-캐릭터 성장 요구량'!E265</f>
        <v>1152150</v>
      </c>
      <c r="J270" s="5"/>
      <c r="K270" s="5">
        <f>'DB-캐릭터 성장 요구량'!F265</f>
        <v>3376710</v>
      </c>
      <c r="L270" s="5"/>
      <c r="M270" s="5">
        <f>'DB-캐릭터 성장 요구량'!G265</f>
        <v>0</v>
      </c>
      <c r="N270" s="5"/>
      <c r="O270" s="5"/>
      <c r="P270" s="5" t="s">
        <v>2061</v>
      </c>
    </row>
    <row r="271" spans="4:16" x14ac:dyDescent="0.3">
      <c r="D271" s="5">
        <v>265</v>
      </c>
      <c r="E271" s="5">
        <v>1389</v>
      </c>
      <c r="F271" s="5">
        <f>VLOOKUP(E271,'DB-방치 재화'!$B$3:$H$1698,5,0)</f>
        <v>1016</v>
      </c>
      <c r="G271" s="5">
        <f>VLOOKUP(E271,'DB-방치 재화'!$B$3:$H$1698,6,0)</f>
        <v>1355</v>
      </c>
      <c r="H271" s="185">
        <f>VLOOKUP(E271,'DB-방치 재화'!$B$3:$H$1698,7,0)</f>
        <v>4.7756944444444445</v>
      </c>
      <c r="I271" s="5">
        <f>'DB-캐릭터 성장 요구량'!E266</f>
        <v>1173260</v>
      </c>
      <c r="J271" s="5"/>
      <c r="K271" s="5">
        <f>'DB-캐릭터 성장 요구량'!F266</f>
        <v>3438630</v>
      </c>
      <c r="L271" s="5"/>
      <c r="M271" s="5">
        <f>'DB-캐릭터 성장 요구량'!G266</f>
        <v>0</v>
      </c>
      <c r="N271" s="5"/>
      <c r="O271" s="5"/>
      <c r="P271" s="5" t="s">
        <v>2061</v>
      </c>
    </row>
    <row r="272" spans="4:16" x14ac:dyDescent="0.3">
      <c r="D272" s="5">
        <v>266</v>
      </c>
      <c r="E272" s="5">
        <v>1398</v>
      </c>
      <c r="F272" s="5">
        <f>VLOOKUP(E272,'DB-방치 재화'!$B$3:$H$1698,5,0)</f>
        <v>1023</v>
      </c>
      <c r="G272" s="5">
        <f>VLOOKUP(E272,'DB-방치 재화'!$B$3:$H$1698,6,0)</f>
        <v>1364</v>
      </c>
      <c r="H272" s="185">
        <f>VLOOKUP(E272,'DB-방치 재화'!$B$3:$H$1698,7,0)</f>
        <v>4.7937500000000002</v>
      </c>
      <c r="I272" s="5">
        <f>'DB-캐릭터 성장 요구량'!E267</f>
        <v>1192600</v>
      </c>
      <c r="J272" s="5"/>
      <c r="K272" s="5">
        <f>'DB-캐릭터 성장 요구량'!F267</f>
        <v>3496600</v>
      </c>
      <c r="L272" s="5"/>
      <c r="M272" s="5">
        <f>'DB-캐릭터 성장 요구량'!G267</f>
        <v>0</v>
      </c>
      <c r="N272" s="5"/>
      <c r="O272" s="5"/>
      <c r="P272" s="5" t="s">
        <v>2061</v>
      </c>
    </row>
    <row r="273" spans="4:16" x14ac:dyDescent="0.3">
      <c r="D273" s="5">
        <v>267</v>
      </c>
      <c r="E273" s="5">
        <v>1406</v>
      </c>
      <c r="F273" s="5">
        <f>VLOOKUP(E273,'DB-방치 재화'!$B$3:$H$1698,5,0)</f>
        <v>1028</v>
      </c>
      <c r="G273" s="5">
        <f>VLOOKUP(E273,'DB-방치 재화'!$B$3:$H$1698,6,0)</f>
        <v>1371</v>
      </c>
      <c r="H273" s="185">
        <f>VLOOKUP(E273,'DB-방치 재화'!$B$3:$H$1698,7,0)</f>
        <v>4.8097222222222218</v>
      </c>
      <c r="I273" s="5">
        <f>'DB-캐릭터 성장 요구량'!E268</f>
        <v>1214380</v>
      </c>
      <c r="J273" s="5"/>
      <c r="K273" s="5">
        <f>'DB-캐릭터 성장 요구량'!F268</f>
        <v>3560490</v>
      </c>
      <c r="L273" s="5"/>
      <c r="M273" s="5">
        <f>'DB-캐릭터 성장 요구량'!G268</f>
        <v>0</v>
      </c>
      <c r="N273" s="5"/>
      <c r="O273" s="5"/>
      <c r="P273" s="5" t="s">
        <v>2061</v>
      </c>
    </row>
    <row r="274" spans="4:16" x14ac:dyDescent="0.3">
      <c r="D274" s="5">
        <v>268</v>
      </c>
      <c r="E274" s="5">
        <v>1415</v>
      </c>
      <c r="F274" s="5">
        <f>VLOOKUP(E274,'DB-방치 재화'!$B$3:$H$1698,5,0)</f>
        <v>1035</v>
      </c>
      <c r="G274" s="5">
        <f>VLOOKUP(E274,'DB-방치 재화'!$B$3:$H$1698,6,0)</f>
        <v>1380</v>
      </c>
      <c r="H274" s="185">
        <f>VLOOKUP(E274,'DB-방치 재화'!$B$3:$H$1698,7,0)</f>
        <v>4.8277777777777775</v>
      </c>
      <c r="I274" s="5">
        <f>'DB-캐릭터 성장 요구량'!E269</f>
        <v>1234350</v>
      </c>
      <c r="J274" s="5"/>
      <c r="K274" s="5">
        <f>'DB-캐릭터 성장 요구량'!F269</f>
        <v>3620340</v>
      </c>
      <c r="L274" s="5"/>
      <c r="M274" s="5">
        <f>'DB-캐릭터 성장 요구량'!G269</f>
        <v>0</v>
      </c>
      <c r="N274" s="5"/>
      <c r="O274" s="5"/>
      <c r="P274" s="5" t="s">
        <v>2061</v>
      </c>
    </row>
    <row r="275" spans="4:16" x14ac:dyDescent="0.3">
      <c r="D275" s="5">
        <v>269</v>
      </c>
      <c r="E275" s="5">
        <v>1423</v>
      </c>
      <c r="F275" s="5">
        <f>VLOOKUP(E275,'DB-방치 재화'!$B$3:$H$1698,5,0)</f>
        <v>1040</v>
      </c>
      <c r="G275" s="5">
        <f>VLOOKUP(E275,'DB-방치 재화'!$B$3:$H$1698,6,0)</f>
        <v>1387</v>
      </c>
      <c r="H275" s="185">
        <f>VLOOKUP(E275,'DB-방치 재화'!$B$3:$H$1698,7,0)</f>
        <v>4.84375</v>
      </c>
      <c r="I275" s="5">
        <f>'DB-캐릭터 성장 요구량'!E270</f>
        <v>1256820</v>
      </c>
      <c r="J275" s="5"/>
      <c r="K275" s="5">
        <f>'DB-캐릭터 성장 요구량'!F270</f>
        <v>3686250</v>
      </c>
      <c r="L275" s="5"/>
      <c r="M275" s="5">
        <f>'DB-캐릭터 성장 요구량'!G270</f>
        <v>0</v>
      </c>
      <c r="N275" s="5"/>
      <c r="O275" s="5"/>
      <c r="P275" s="5" t="s">
        <v>2061</v>
      </c>
    </row>
    <row r="276" spans="4:16" x14ac:dyDescent="0.3">
      <c r="D276" s="5">
        <v>270</v>
      </c>
      <c r="E276" s="5">
        <v>1432</v>
      </c>
      <c r="F276" s="5">
        <f>VLOOKUP(E276,'DB-방치 재화'!$B$3:$H$1698,5,0)</f>
        <v>1047</v>
      </c>
      <c r="G276" s="5">
        <f>VLOOKUP(E276,'DB-방치 재화'!$B$3:$H$1698,6,0)</f>
        <v>1396</v>
      </c>
      <c r="H276" s="185">
        <f>VLOOKUP(E276,'DB-방치 재화'!$B$3:$H$1698,7,0)</f>
        <v>4.8618055555555557</v>
      </c>
      <c r="I276" s="5">
        <f>'DB-캐릭터 성장 요구량'!E271</f>
        <v>1274970</v>
      </c>
      <c r="J276" s="5"/>
      <c r="K276" s="5">
        <f>'DB-캐릭터 성장 요구량'!F271</f>
        <v>3740740</v>
      </c>
      <c r="L276" s="5"/>
      <c r="M276" s="5">
        <f>'DB-캐릭터 성장 요구량'!G271</f>
        <v>138200</v>
      </c>
      <c r="N276" s="5"/>
      <c r="O276" s="5"/>
      <c r="P276" s="5" t="s">
        <v>2061</v>
      </c>
    </row>
    <row r="277" spans="4:16" x14ac:dyDescent="0.3">
      <c r="D277" s="5">
        <v>271</v>
      </c>
      <c r="E277" s="5">
        <v>1440</v>
      </c>
      <c r="F277" s="5">
        <f>VLOOKUP(E277,'DB-방치 재화'!$B$3:$H$1698,5,0)</f>
        <v>1052</v>
      </c>
      <c r="G277" s="5">
        <f>VLOOKUP(E277,'DB-방치 재화'!$B$3:$H$1698,6,0)</f>
        <v>1403</v>
      </c>
      <c r="H277" s="185">
        <f>VLOOKUP(E277,'DB-방치 재화'!$B$3:$H$1698,7,0)</f>
        <v>4.8777777777777782</v>
      </c>
      <c r="I277" s="5">
        <f>'DB-캐릭터 성장 요구량'!E272</f>
        <v>1294430</v>
      </c>
      <c r="J277" s="5"/>
      <c r="K277" s="5">
        <f>'DB-캐릭터 성장 요구량'!F272</f>
        <v>3798570</v>
      </c>
      <c r="L277" s="5"/>
      <c r="M277" s="5">
        <f>'DB-캐릭터 성장 요구량'!G272</f>
        <v>0</v>
      </c>
      <c r="N277" s="5"/>
      <c r="O277" s="5"/>
      <c r="P277" s="5" t="s">
        <v>2061</v>
      </c>
    </row>
    <row r="278" spans="4:16" x14ac:dyDescent="0.3">
      <c r="D278" s="5">
        <v>272</v>
      </c>
      <c r="E278" s="5">
        <v>1449</v>
      </c>
      <c r="F278" s="5">
        <f>VLOOKUP(E278,'DB-방치 재화'!$B$3:$H$1698,5,0)</f>
        <v>1058</v>
      </c>
      <c r="G278" s="5">
        <f>VLOOKUP(E278,'DB-방치 재화'!$B$3:$H$1698,6,0)</f>
        <v>1411</v>
      </c>
      <c r="H278" s="185">
        <f>VLOOKUP(E278,'DB-방치 재화'!$B$3:$H$1698,7,0)</f>
        <v>4.895833333333333</v>
      </c>
      <c r="I278" s="5">
        <f>'DB-캐릭터 성장 요구량'!E273</f>
        <v>1314260</v>
      </c>
      <c r="J278" s="5"/>
      <c r="K278" s="5">
        <f>'DB-캐릭터 성장 요구량'!F273</f>
        <v>3854540</v>
      </c>
      <c r="L278" s="5"/>
      <c r="M278" s="5">
        <f>'DB-캐릭터 성장 요구량'!G273</f>
        <v>0</v>
      </c>
      <c r="N278" s="5"/>
      <c r="O278" s="5"/>
      <c r="P278" s="5" t="s">
        <v>2061</v>
      </c>
    </row>
    <row r="279" spans="4:16" x14ac:dyDescent="0.3">
      <c r="D279" s="5">
        <v>273</v>
      </c>
      <c r="E279" s="5">
        <v>1457</v>
      </c>
      <c r="F279" s="5">
        <f>VLOOKUP(E279,'DB-방치 재화'!$B$3:$H$1698,5,0)</f>
        <v>1064</v>
      </c>
      <c r="G279" s="5">
        <f>VLOOKUP(E279,'DB-방치 재화'!$B$3:$H$1698,6,0)</f>
        <v>1418</v>
      </c>
      <c r="H279" s="185">
        <f>VLOOKUP(E279,'DB-방치 재화'!$B$3:$H$1698,7,0)</f>
        <v>4.9118055555555555</v>
      </c>
      <c r="I279" s="5">
        <f>'DB-캐릭터 성장 요구량'!E274</f>
        <v>1334250</v>
      </c>
      <c r="J279" s="5"/>
      <c r="K279" s="5">
        <f>'DB-캐릭터 성장 요구량'!F274</f>
        <v>3916590</v>
      </c>
      <c r="L279" s="5"/>
      <c r="M279" s="5">
        <f>'DB-캐릭터 성장 요구량'!G274</f>
        <v>0</v>
      </c>
      <c r="N279" s="5"/>
      <c r="O279" s="5"/>
      <c r="P279" s="5" t="s">
        <v>2061</v>
      </c>
    </row>
    <row r="280" spans="4:16" x14ac:dyDescent="0.3">
      <c r="D280" s="5">
        <v>274</v>
      </c>
      <c r="E280" s="5">
        <v>1466</v>
      </c>
      <c r="F280" s="5">
        <f>VLOOKUP(E280,'DB-방치 재화'!$B$3:$H$1698,5,0)</f>
        <v>1070</v>
      </c>
      <c r="G280" s="5">
        <f>VLOOKUP(E280,'DB-방치 재화'!$B$3:$H$1698,6,0)</f>
        <v>1427</v>
      </c>
      <c r="H280" s="185">
        <f>VLOOKUP(E280,'DB-방치 재화'!$B$3:$H$1698,7,0)</f>
        <v>4.9298611111111112</v>
      </c>
      <c r="I280" s="5">
        <f>'DB-캐릭터 성장 요구량'!E275</f>
        <v>1356210</v>
      </c>
      <c r="J280" s="5"/>
      <c r="K280" s="5">
        <f>'DB-캐릭터 성장 요구량'!F275</f>
        <v>3975920</v>
      </c>
      <c r="L280" s="5"/>
      <c r="M280" s="5">
        <f>'DB-캐릭터 성장 요구량'!G275</f>
        <v>0</v>
      </c>
      <c r="N280" s="5"/>
      <c r="O280" s="5"/>
      <c r="P280" s="5" t="s">
        <v>2061</v>
      </c>
    </row>
    <row r="281" spans="4:16" x14ac:dyDescent="0.3">
      <c r="D281" s="5">
        <v>275</v>
      </c>
      <c r="E281" s="5">
        <v>1474</v>
      </c>
      <c r="F281" s="5">
        <f>VLOOKUP(E281,'DB-방치 재화'!$B$3:$H$1698,5,0)</f>
        <v>1076</v>
      </c>
      <c r="G281" s="5">
        <f>VLOOKUP(E281,'DB-방치 재화'!$B$3:$H$1698,6,0)</f>
        <v>1434</v>
      </c>
      <c r="H281" s="185">
        <f>VLOOKUP(E281,'DB-방치 재화'!$B$3:$H$1698,7,0)</f>
        <v>4.9458333333333337</v>
      </c>
      <c r="I281" s="5">
        <f>'DB-캐릭터 성장 요구량'!E276</f>
        <v>1376800</v>
      </c>
      <c r="J281" s="5"/>
      <c r="K281" s="5">
        <f>'DB-캐릭터 성장 요구량'!F276</f>
        <v>4039650</v>
      </c>
      <c r="L281" s="5"/>
      <c r="M281" s="5">
        <f>'DB-캐릭터 성장 요구량'!G276</f>
        <v>0</v>
      </c>
      <c r="N281" s="5"/>
      <c r="O281" s="5"/>
      <c r="P281" s="5" t="s">
        <v>2061</v>
      </c>
    </row>
    <row r="282" spans="4:16" x14ac:dyDescent="0.3">
      <c r="D282" s="5">
        <v>276</v>
      </c>
      <c r="E282" s="5">
        <v>1483</v>
      </c>
      <c r="F282" s="5">
        <f>VLOOKUP(E282,'DB-방치 재화'!$B$3:$H$1698,5,0)</f>
        <v>1082</v>
      </c>
      <c r="G282" s="5">
        <f>VLOOKUP(E282,'DB-방치 재화'!$B$3:$H$1698,6,0)</f>
        <v>1443</v>
      </c>
      <c r="H282" s="185">
        <f>VLOOKUP(E282,'DB-방치 재화'!$B$3:$H$1698,7,0)</f>
        <v>4.9638888888888886</v>
      </c>
      <c r="I282" s="5">
        <f>'DB-캐릭터 성장 요구량'!E277</f>
        <v>1397620</v>
      </c>
      <c r="J282" s="5"/>
      <c r="K282" s="5">
        <f>'DB-캐릭터 성장 요구량'!F277</f>
        <v>4101520</v>
      </c>
      <c r="L282" s="5"/>
      <c r="M282" s="5">
        <f>'DB-캐릭터 성장 요구량'!G277</f>
        <v>0</v>
      </c>
      <c r="N282" s="5"/>
      <c r="O282" s="5"/>
      <c r="P282" s="5" t="s">
        <v>2061</v>
      </c>
    </row>
    <row r="283" spans="4:16" x14ac:dyDescent="0.3">
      <c r="D283" s="5">
        <v>277</v>
      </c>
      <c r="E283" s="5">
        <v>1492</v>
      </c>
      <c r="F283" s="5">
        <f>VLOOKUP(E283,'DB-방치 재화'!$B$3:$H$1698,5,0)</f>
        <v>1088</v>
      </c>
      <c r="G283" s="5">
        <f>VLOOKUP(E283,'DB-방치 재화'!$B$3:$H$1698,6,0)</f>
        <v>1451</v>
      </c>
      <c r="H283" s="185">
        <f>VLOOKUP(E283,'DB-방치 재화'!$B$3:$H$1698,7,0)</f>
        <v>4.9819444444444443</v>
      </c>
      <c r="I283" s="5">
        <f>'DB-캐릭터 성장 요구량'!E278</f>
        <v>1418830</v>
      </c>
      <c r="J283" s="5"/>
      <c r="K283" s="5">
        <f>'DB-캐릭터 성장 요구량'!F278</f>
        <v>4164220</v>
      </c>
      <c r="L283" s="5"/>
      <c r="M283" s="5">
        <f>'DB-캐릭터 성장 요구량'!G278</f>
        <v>0</v>
      </c>
      <c r="N283" s="5"/>
      <c r="O283" s="5"/>
      <c r="P283" s="5" t="s">
        <v>2061</v>
      </c>
    </row>
    <row r="284" spans="4:16" x14ac:dyDescent="0.3">
      <c r="D284" s="5">
        <v>278</v>
      </c>
      <c r="E284" s="5">
        <v>1500</v>
      </c>
      <c r="F284" s="5">
        <f>VLOOKUP(E284,'DB-방치 재화'!$B$3:$H$1698,5,0)</f>
        <v>1094</v>
      </c>
      <c r="G284" s="5">
        <f>VLOOKUP(E284,'DB-방치 재화'!$B$3:$H$1698,6,0)</f>
        <v>1459</v>
      </c>
      <c r="H284" s="185">
        <f>VLOOKUP(E284,'DB-방치 재화'!$B$3:$H$1698,7,0)</f>
        <v>4.9979166666666668</v>
      </c>
      <c r="I284" s="5">
        <f>'DB-캐릭터 성장 요구량'!E279</f>
        <v>1439010</v>
      </c>
      <c r="J284" s="5"/>
      <c r="K284" s="5">
        <f>'DB-캐릭터 성장 요구량'!F279</f>
        <v>4224970</v>
      </c>
      <c r="L284" s="5"/>
      <c r="M284" s="5">
        <f>'DB-캐릭터 성장 요구량'!G279</f>
        <v>0</v>
      </c>
      <c r="N284" s="5"/>
      <c r="O284" s="5"/>
      <c r="P284" s="5" t="s">
        <v>2061</v>
      </c>
    </row>
    <row r="285" spans="4:16" x14ac:dyDescent="0.3">
      <c r="D285" s="5">
        <v>279</v>
      </c>
      <c r="E285" s="5">
        <v>1509</v>
      </c>
      <c r="F285" s="5">
        <f>VLOOKUP(E285,'DB-방치 재화'!$B$3:$H$1698,5,0)</f>
        <v>1099</v>
      </c>
      <c r="G285" s="5">
        <f>VLOOKUP(E285,'DB-방치 재화'!$B$3:$H$1698,6,0)</f>
        <v>1466</v>
      </c>
      <c r="H285" s="185">
        <f>VLOOKUP(E285,'DB-방치 재화'!$B$3:$H$1698,7,0)</f>
        <v>5.0159722222222225</v>
      </c>
      <c r="I285" s="5">
        <f>'DB-캐릭터 성장 요구량'!E280</f>
        <v>1461940</v>
      </c>
      <c r="J285" s="5"/>
      <c r="K285" s="5">
        <f>'DB-캐릭터 성장 요구량'!F280</f>
        <v>4289350</v>
      </c>
      <c r="L285" s="5"/>
      <c r="M285" s="5">
        <f>'DB-캐릭터 성장 요구량'!G280</f>
        <v>0</v>
      </c>
      <c r="N285" s="5"/>
      <c r="O285" s="5"/>
      <c r="P285" s="5" t="s">
        <v>2061</v>
      </c>
    </row>
    <row r="286" spans="4:16" x14ac:dyDescent="0.3">
      <c r="D286" s="5">
        <v>280</v>
      </c>
      <c r="E286" s="5">
        <v>1518</v>
      </c>
      <c r="F286" s="5">
        <f>VLOOKUP(E286,'DB-방치 재화'!$B$3:$H$1698,5,0)</f>
        <v>1106</v>
      </c>
      <c r="G286" s="5">
        <f>VLOOKUP(E286,'DB-방치 재화'!$B$3:$H$1698,6,0)</f>
        <v>1474</v>
      </c>
      <c r="H286" s="185">
        <f>VLOOKUP(E286,'DB-방치 재화'!$B$3:$H$1698,7,0)</f>
        <v>5.0333333333333332</v>
      </c>
      <c r="I286" s="5">
        <f>'DB-캐릭터 성장 요구량'!E281</f>
        <v>1482730</v>
      </c>
      <c r="J286" s="5"/>
      <c r="K286" s="5">
        <f>'DB-캐릭터 성장 요구량'!F281</f>
        <v>4354600</v>
      </c>
      <c r="L286" s="5"/>
      <c r="M286" s="5">
        <f>'DB-캐릭터 성장 요구량'!G281</f>
        <v>158600</v>
      </c>
      <c r="N286" s="5"/>
      <c r="O286" s="5"/>
      <c r="P286" s="5" t="s">
        <v>2061</v>
      </c>
    </row>
    <row r="287" spans="4:16" x14ac:dyDescent="0.3">
      <c r="D287" s="5">
        <v>281</v>
      </c>
      <c r="E287" s="5">
        <v>1526</v>
      </c>
      <c r="F287" s="5">
        <f>VLOOKUP(E287,'DB-방치 재화'!$B$3:$H$1698,5,0)</f>
        <v>1111</v>
      </c>
      <c r="G287" s="5">
        <f>VLOOKUP(E287,'DB-방치 재화'!$B$3:$H$1698,6,0)</f>
        <v>1482</v>
      </c>
      <c r="H287" s="185">
        <f>VLOOKUP(E287,'DB-방치 재화'!$B$3:$H$1698,7,0)</f>
        <v>5.0493055555555557</v>
      </c>
      <c r="I287" s="5">
        <f>'DB-캐릭터 성장 요구량'!E282</f>
        <v>1506340</v>
      </c>
      <c r="J287" s="5"/>
      <c r="K287" s="5">
        <f>'DB-캐릭터 성장 요구량'!F282</f>
        <v>4420740</v>
      </c>
      <c r="L287" s="5"/>
      <c r="M287" s="5">
        <f>'DB-캐릭터 성장 요구량'!G282</f>
        <v>0</v>
      </c>
      <c r="N287" s="5"/>
      <c r="O287" s="5"/>
      <c r="P287" s="5">
        <v>3830</v>
      </c>
    </row>
    <row r="288" spans="4:16" x14ac:dyDescent="0.3">
      <c r="D288" s="5">
        <v>282</v>
      </c>
      <c r="E288" s="5">
        <v>1535</v>
      </c>
      <c r="F288" s="5">
        <f>VLOOKUP(E288,'DB-방치 재화'!$B$3:$H$1698,5,0)</f>
        <v>1118</v>
      </c>
      <c r="G288" s="5">
        <f>VLOOKUP(E288,'DB-방치 재화'!$B$3:$H$1698,6,0)</f>
        <v>1490</v>
      </c>
      <c r="H288" s="185">
        <f>VLOOKUP(E288,'DB-방치 재화'!$B$3:$H$1698,7,0)</f>
        <v>5.0673611111111114</v>
      </c>
      <c r="I288" s="5">
        <f>'DB-캐릭터 성장 요구량'!E283</f>
        <v>1528960</v>
      </c>
      <c r="J288" s="5"/>
      <c r="K288" s="5">
        <f>'DB-캐릭터 성장 요구량'!F283</f>
        <v>4490690</v>
      </c>
      <c r="L288" s="5"/>
      <c r="M288" s="5">
        <f>'DB-캐릭터 성장 요구량'!G283</f>
        <v>0</v>
      </c>
      <c r="N288" s="5"/>
      <c r="O288" s="5"/>
      <c r="P288" s="5" t="s">
        <v>2061</v>
      </c>
    </row>
    <row r="289" spans="4:16" x14ac:dyDescent="0.3">
      <c r="D289" s="5">
        <v>283</v>
      </c>
      <c r="E289" s="5">
        <v>1544</v>
      </c>
      <c r="F289" s="5">
        <f>VLOOKUP(E289,'DB-방치 재화'!$B$3:$H$1698,5,0)</f>
        <v>1124</v>
      </c>
      <c r="G289" s="5">
        <f>VLOOKUP(E289,'DB-방치 재화'!$B$3:$H$1698,6,0)</f>
        <v>1499</v>
      </c>
      <c r="H289" s="185">
        <f>VLOOKUP(E289,'DB-방치 재화'!$B$3:$H$1698,7,0)</f>
        <v>5.0854166666666663</v>
      </c>
      <c r="I289" s="5">
        <f>'DB-캐릭터 성장 요구량'!E284</f>
        <v>1551880</v>
      </c>
      <c r="J289" s="5"/>
      <c r="K289" s="5">
        <f>'DB-캐릭터 성장 요구량'!F284</f>
        <v>4558650</v>
      </c>
      <c r="L289" s="5"/>
      <c r="M289" s="5">
        <f>'DB-캐릭터 성장 요구량'!G284</f>
        <v>0</v>
      </c>
      <c r="N289" s="5"/>
      <c r="O289" s="5"/>
      <c r="P289" s="5" t="s">
        <v>2061</v>
      </c>
    </row>
    <row r="290" spans="4:16" x14ac:dyDescent="0.3">
      <c r="D290" s="5">
        <v>284</v>
      </c>
      <c r="E290" s="5">
        <v>1553</v>
      </c>
      <c r="F290" s="5">
        <f>VLOOKUP(E290,'DB-방치 재화'!$B$3:$H$1698,5,0)</f>
        <v>1130</v>
      </c>
      <c r="G290" s="5">
        <f>VLOOKUP(E290,'DB-방치 재화'!$B$3:$H$1698,6,0)</f>
        <v>1507</v>
      </c>
      <c r="H290" s="185">
        <f>VLOOKUP(E290,'DB-방치 재화'!$B$3:$H$1698,7,0)</f>
        <v>5.103472222222222</v>
      </c>
      <c r="I290" s="5">
        <f>'DB-캐릭터 성장 요구량'!E285</f>
        <v>1578100</v>
      </c>
      <c r="J290" s="5"/>
      <c r="K290" s="5">
        <f>'DB-캐릭터 성장 요구량'!F285</f>
        <v>4632470</v>
      </c>
      <c r="L290" s="5"/>
      <c r="M290" s="5">
        <f>'DB-캐릭터 성장 요구량'!G285</f>
        <v>0</v>
      </c>
      <c r="N290" s="5"/>
      <c r="O290" s="5"/>
      <c r="P290" s="5" t="s">
        <v>2061</v>
      </c>
    </row>
    <row r="291" spans="4:16" x14ac:dyDescent="0.3">
      <c r="D291" s="5">
        <v>285</v>
      </c>
      <c r="E291" s="5">
        <v>1562</v>
      </c>
      <c r="F291" s="5">
        <f>VLOOKUP(E291,'DB-방치 재화'!$B$3:$H$1698,5,0)</f>
        <v>1137</v>
      </c>
      <c r="G291" s="5">
        <f>VLOOKUP(E291,'DB-방치 재화'!$B$3:$H$1698,6,0)</f>
        <v>1516</v>
      </c>
      <c r="H291" s="185">
        <f>VLOOKUP(E291,'DB-방치 재화'!$B$3:$H$1698,7,0)</f>
        <v>5.1215277777777777</v>
      </c>
      <c r="I291" s="5">
        <f>'DB-캐릭터 성장 요구량'!E286</f>
        <v>1600360</v>
      </c>
      <c r="J291" s="5"/>
      <c r="K291" s="5">
        <f>'DB-캐릭터 성장 요구량'!F286</f>
        <v>4699300</v>
      </c>
      <c r="L291" s="5"/>
      <c r="M291" s="5">
        <f>'DB-캐릭터 성장 요구량'!G286</f>
        <v>0</v>
      </c>
      <c r="N291" s="5"/>
      <c r="O291" s="5"/>
      <c r="P291" s="5" t="s">
        <v>2061</v>
      </c>
    </row>
    <row r="292" spans="4:16" x14ac:dyDescent="0.3">
      <c r="D292" s="5">
        <v>286</v>
      </c>
      <c r="E292" s="5">
        <v>1570</v>
      </c>
      <c r="F292" s="5">
        <f>VLOOKUP(E292,'DB-방치 재화'!$B$3:$H$1698,5,0)</f>
        <v>1142</v>
      </c>
      <c r="G292" s="5">
        <f>VLOOKUP(E292,'DB-방치 재화'!$B$3:$H$1698,6,0)</f>
        <v>1523</v>
      </c>
      <c r="H292" s="185">
        <f>VLOOKUP(E292,'DB-방치 재화'!$B$3:$H$1698,7,0)</f>
        <v>5.1375000000000002</v>
      </c>
      <c r="I292" s="5">
        <f>'DB-캐릭터 성장 요구량'!E287</f>
        <v>1624220</v>
      </c>
      <c r="J292" s="5"/>
      <c r="K292" s="5">
        <f>'DB-캐릭터 성장 요구량'!F287</f>
        <v>4767000</v>
      </c>
      <c r="L292" s="5"/>
      <c r="M292" s="5">
        <f>'DB-캐릭터 성장 요구량'!G287</f>
        <v>0</v>
      </c>
      <c r="N292" s="5"/>
      <c r="O292" s="5"/>
      <c r="P292" s="5" t="s">
        <v>2061</v>
      </c>
    </row>
    <row r="293" spans="4:16" x14ac:dyDescent="0.3">
      <c r="D293" s="5">
        <v>287</v>
      </c>
      <c r="E293" s="5">
        <v>1579</v>
      </c>
      <c r="F293" s="5">
        <f>VLOOKUP(E293,'DB-방치 재화'!$B$3:$H$1698,5,0)</f>
        <v>1148</v>
      </c>
      <c r="G293" s="5">
        <f>VLOOKUP(E293,'DB-방치 재화'!$B$3:$H$1698,6,0)</f>
        <v>1530</v>
      </c>
      <c r="H293" s="185">
        <f>VLOOKUP(E293,'DB-방치 재화'!$B$3:$H$1698,7,0)</f>
        <v>5.1555555555555559</v>
      </c>
      <c r="I293" s="5">
        <f>'DB-캐릭터 성장 요구량'!E288</f>
        <v>1648400</v>
      </c>
      <c r="J293" s="5"/>
      <c r="K293" s="5">
        <f>'DB-캐릭터 성장 요구량'!F288</f>
        <v>4841730</v>
      </c>
      <c r="L293" s="5"/>
      <c r="M293" s="5">
        <f>'DB-캐릭터 성장 요구량'!G288</f>
        <v>0</v>
      </c>
      <c r="N293" s="5"/>
      <c r="O293" s="5"/>
      <c r="P293" s="5" t="s">
        <v>2061</v>
      </c>
    </row>
    <row r="294" spans="4:16" x14ac:dyDescent="0.3">
      <c r="D294" s="5">
        <v>288</v>
      </c>
      <c r="E294" s="5">
        <v>1588</v>
      </c>
      <c r="F294" s="5">
        <f>VLOOKUP(E294,'DB-방치 재화'!$B$3:$H$1698,5,0)</f>
        <v>1154</v>
      </c>
      <c r="G294" s="5">
        <f>VLOOKUP(E294,'DB-방치 재화'!$B$3:$H$1698,6,0)</f>
        <v>1539</v>
      </c>
      <c r="H294" s="185">
        <f>VLOOKUP(E294,'DB-방치 재화'!$B$3:$H$1698,7,0)</f>
        <v>5.1736111111111107</v>
      </c>
      <c r="I294" s="5">
        <f>'DB-캐릭터 성장 요구량'!E289</f>
        <v>1672910</v>
      </c>
      <c r="J294" s="5"/>
      <c r="K294" s="5">
        <f>'DB-캐릭터 성장 요구량'!F289</f>
        <v>4914380</v>
      </c>
      <c r="L294" s="5"/>
      <c r="M294" s="5">
        <f>'DB-캐릭터 성장 요구량'!G289</f>
        <v>0</v>
      </c>
      <c r="N294" s="5"/>
      <c r="O294" s="5"/>
      <c r="P294" s="5" t="s">
        <v>2061</v>
      </c>
    </row>
    <row r="295" spans="4:16" x14ac:dyDescent="0.3">
      <c r="D295" s="5">
        <v>289</v>
      </c>
      <c r="E295" s="5">
        <v>1597</v>
      </c>
      <c r="F295" s="5">
        <f>VLOOKUP(E295,'DB-방치 재화'!$B$3:$H$1698,5,0)</f>
        <v>1160</v>
      </c>
      <c r="G295" s="5">
        <f>VLOOKUP(E295,'DB-방치 재화'!$B$3:$H$1698,6,0)</f>
        <v>1547</v>
      </c>
      <c r="H295" s="185">
        <f>VLOOKUP(E295,'DB-방치 재화'!$B$3:$H$1698,7,0)</f>
        <v>5.1916666666666664</v>
      </c>
      <c r="I295" s="5">
        <f>'DB-캐릭터 성장 요구량'!E290</f>
        <v>1699140</v>
      </c>
      <c r="J295" s="5"/>
      <c r="K295" s="5">
        <f>'DB-캐릭터 성장 요구량'!F290</f>
        <v>4991140</v>
      </c>
      <c r="L295" s="5"/>
      <c r="M295" s="5">
        <f>'DB-캐릭터 성장 요구량'!G290</f>
        <v>0</v>
      </c>
      <c r="N295" s="5"/>
      <c r="O295" s="5"/>
      <c r="P295" s="5" t="s">
        <v>2061</v>
      </c>
    </row>
    <row r="296" spans="4:16" x14ac:dyDescent="0.3">
      <c r="D296" s="5">
        <v>290</v>
      </c>
      <c r="E296" s="5">
        <v>1606</v>
      </c>
      <c r="F296" s="5">
        <f>VLOOKUP(E296,'DB-방치 재화'!$B$3:$H$1698,5,0)</f>
        <v>1167</v>
      </c>
      <c r="G296" s="5">
        <f>VLOOKUP(E296,'DB-방치 재화'!$B$3:$H$1698,6,0)</f>
        <v>1556</v>
      </c>
      <c r="H296" s="185">
        <f>VLOOKUP(E296,'DB-방치 재화'!$B$3:$H$1698,7,0)</f>
        <v>5.2097222222222221</v>
      </c>
      <c r="I296" s="5">
        <f>'DB-캐릭터 성장 요구량'!E291</f>
        <v>1722650</v>
      </c>
      <c r="J296" s="5"/>
      <c r="K296" s="5">
        <f>'DB-캐릭터 성장 요구량'!F291</f>
        <v>5060820</v>
      </c>
      <c r="L296" s="5"/>
      <c r="M296" s="5">
        <f>'DB-캐릭터 성장 요구량'!G291</f>
        <v>180600</v>
      </c>
      <c r="N296" s="5"/>
      <c r="O296" s="5"/>
      <c r="P296" s="5" t="s">
        <v>2061</v>
      </c>
    </row>
    <row r="297" spans="4:16" x14ac:dyDescent="0.3">
      <c r="D297" s="5">
        <v>291</v>
      </c>
      <c r="E297" s="5">
        <v>1615</v>
      </c>
      <c r="F297" s="5">
        <f>VLOOKUP(E297,'DB-방치 재화'!$B$3:$H$1698,5,0)</f>
        <v>1173</v>
      </c>
      <c r="G297" s="5">
        <f>VLOOKUP(E297,'DB-방치 재화'!$B$3:$H$1698,6,0)</f>
        <v>1564</v>
      </c>
      <c r="H297" s="185">
        <f>VLOOKUP(E297,'DB-방치 재화'!$B$3:$H$1698,7,0)</f>
        <v>5.2277777777777779</v>
      </c>
      <c r="I297" s="5">
        <f>'DB-캐릭터 성장 요구량'!E292</f>
        <v>1746390</v>
      </c>
      <c r="J297" s="5"/>
      <c r="K297" s="5">
        <f>'DB-캐릭터 성장 요구량'!F292</f>
        <v>5131360</v>
      </c>
      <c r="L297" s="5"/>
      <c r="M297" s="5">
        <f>'DB-캐릭터 성장 요구량'!G292</f>
        <v>0</v>
      </c>
      <c r="N297" s="5"/>
      <c r="O297" s="5"/>
      <c r="P297" s="5" t="s">
        <v>2061</v>
      </c>
    </row>
    <row r="298" spans="4:16" x14ac:dyDescent="0.3">
      <c r="D298" s="5">
        <v>292</v>
      </c>
      <c r="E298" s="5">
        <v>1624</v>
      </c>
      <c r="F298" s="5">
        <f>VLOOKUP(E298,'DB-방치 재화'!$B$3:$H$1698,5,0)</f>
        <v>1179</v>
      </c>
      <c r="G298" s="5">
        <f>VLOOKUP(E298,'DB-방치 재화'!$B$3:$H$1698,6,0)</f>
        <v>1572</v>
      </c>
      <c r="H298" s="185">
        <f>VLOOKUP(E298,'DB-방치 재화'!$B$3:$H$1698,7,0)</f>
        <v>5.2458333333333336</v>
      </c>
      <c r="I298" s="5">
        <f>'DB-캐릭터 성장 요구량'!E293</f>
        <v>1770520</v>
      </c>
      <c r="J298" s="5"/>
      <c r="K298" s="5">
        <f>'DB-캐릭터 성장 요구량'!F293</f>
        <v>5202760</v>
      </c>
      <c r="L298" s="5"/>
      <c r="M298" s="5">
        <f>'DB-캐릭터 성장 요구량'!G293</f>
        <v>0</v>
      </c>
      <c r="N298" s="5"/>
      <c r="O298" s="5"/>
      <c r="P298" s="5" t="s">
        <v>2061</v>
      </c>
    </row>
    <row r="299" spans="4:16" x14ac:dyDescent="0.3">
      <c r="D299" s="5">
        <v>293</v>
      </c>
      <c r="E299" s="5">
        <v>1632</v>
      </c>
      <c r="F299" s="5">
        <f>VLOOKUP(E299,'DB-방치 재화'!$B$3:$H$1698,5,0)</f>
        <v>1185</v>
      </c>
      <c r="G299" s="5">
        <f>VLOOKUP(E299,'DB-방치 재화'!$B$3:$H$1698,6,0)</f>
        <v>1580</v>
      </c>
      <c r="H299" s="185">
        <f>VLOOKUP(E299,'DB-방치 재화'!$B$3:$H$1698,7,0)</f>
        <v>5.2618055555555552</v>
      </c>
      <c r="I299" s="5">
        <f>'DB-캐릭터 성장 요구량'!E294</f>
        <v>1794900</v>
      </c>
      <c r="J299" s="5"/>
      <c r="K299" s="5">
        <f>'DB-캐릭터 성장 요구량'!F294</f>
        <v>5275030</v>
      </c>
      <c r="L299" s="5"/>
      <c r="M299" s="5">
        <f>'DB-캐릭터 성장 요구량'!G294</f>
        <v>0</v>
      </c>
      <c r="N299" s="5"/>
      <c r="O299" s="5"/>
      <c r="P299" s="5" t="s">
        <v>2061</v>
      </c>
    </row>
    <row r="300" spans="4:16" x14ac:dyDescent="0.3">
      <c r="D300" s="5">
        <v>294</v>
      </c>
      <c r="E300" s="5">
        <v>1641</v>
      </c>
      <c r="F300" s="5">
        <f>VLOOKUP(E300,'DB-방치 재화'!$B$3:$H$1698,5,0)</f>
        <v>1191</v>
      </c>
      <c r="G300" s="5">
        <f>VLOOKUP(E300,'DB-방치 재화'!$B$3:$H$1698,6,0)</f>
        <v>1588</v>
      </c>
      <c r="H300" s="185">
        <f>VLOOKUP(E300,'DB-방치 재화'!$B$3:$H$1698,7,0)</f>
        <v>5.2798611111111109</v>
      </c>
      <c r="I300" s="5">
        <f>'DB-캐릭터 성장 요구량'!E295</f>
        <v>1821370</v>
      </c>
      <c r="J300" s="5"/>
      <c r="K300" s="5">
        <f>'DB-캐릭터 성장 요구량'!F295</f>
        <v>5353570</v>
      </c>
      <c r="L300" s="5"/>
      <c r="M300" s="5">
        <f>'DB-캐릭터 성장 요구량'!G295</f>
        <v>0</v>
      </c>
      <c r="N300" s="5"/>
      <c r="O300" s="5"/>
      <c r="P300" s="5" t="s">
        <v>2061</v>
      </c>
    </row>
    <row r="301" spans="4:16" x14ac:dyDescent="0.3">
      <c r="D301" s="5">
        <v>295</v>
      </c>
      <c r="E301" s="5">
        <v>1650</v>
      </c>
      <c r="F301" s="5">
        <f>VLOOKUP(E301,'DB-방치 재화'!$B$3:$H$1698,5,0)</f>
        <v>1197</v>
      </c>
      <c r="G301" s="5">
        <f>VLOOKUP(E301,'DB-방치 재화'!$B$3:$H$1698,6,0)</f>
        <v>1597</v>
      </c>
      <c r="H301" s="185">
        <f>VLOOKUP(E301,'DB-방치 재화'!$B$3:$H$1698,7,0)</f>
        <v>5.2979166666666666</v>
      </c>
      <c r="I301" s="5">
        <f>'DB-캐릭터 성장 요구량'!E296</f>
        <v>1846350</v>
      </c>
      <c r="J301" s="5"/>
      <c r="K301" s="5">
        <f>'DB-캐릭터 성장 요구량'!F296</f>
        <v>5424350</v>
      </c>
      <c r="L301" s="5"/>
      <c r="M301" s="5">
        <f>'DB-캐릭터 성장 요구량'!G296</f>
        <v>0</v>
      </c>
      <c r="N301" s="5"/>
      <c r="O301" s="5"/>
      <c r="P301" s="5" t="s">
        <v>2061</v>
      </c>
    </row>
    <row r="302" spans="4:16" x14ac:dyDescent="0.3">
      <c r="D302" s="5">
        <v>296</v>
      </c>
      <c r="E302" s="5">
        <v>1659</v>
      </c>
      <c r="F302" s="5">
        <f>VLOOKUP(E302,'DB-방치 재화'!$B$3:$H$1698,5,0)</f>
        <v>1203</v>
      </c>
      <c r="G302" s="5">
        <f>VLOOKUP(E302,'DB-방치 재화'!$B$3:$H$1698,6,0)</f>
        <v>1604</v>
      </c>
      <c r="H302" s="185">
        <f>VLOOKUP(E302,'DB-방치 재화'!$B$3:$H$1698,7,0)</f>
        <v>5.3159722222222223</v>
      </c>
      <c r="I302" s="5">
        <f>'DB-캐릭터 성장 요구량'!E297</f>
        <v>1871630</v>
      </c>
      <c r="J302" s="5"/>
      <c r="K302" s="5">
        <f>'DB-캐릭터 성장 요구량'!F297</f>
        <v>5499310</v>
      </c>
      <c r="L302" s="5"/>
      <c r="M302" s="5">
        <f>'DB-캐릭터 성장 요구량'!G297</f>
        <v>0</v>
      </c>
      <c r="N302" s="5"/>
      <c r="O302" s="5"/>
      <c r="P302" s="5" t="s">
        <v>2061</v>
      </c>
    </row>
    <row r="303" spans="4:16" x14ac:dyDescent="0.3">
      <c r="D303" s="5">
        <v>297</v>
      </c>
      <c r="E303" s="5">
        <v>1668</v>
      </c>
      <c r="F303" s="5">
        <f>VLOOKUP(E303,'DB-방치 재화'!$B$3:$H$1698,5,0)</f>
        <v>1209</v>
      </c>
      <c r="G303" s="5">
        <f>VLOOKUP(E303,'DB-방치 재화'!$B$3:$H$1698,6,0)</f>
        <v>1612</v>
      </c>
      <c r="H303" s="185">
        <f>VLOOKUP(E303,'DB-방치 재화'!$B$3:$H$1698,7,0)</f>
        <v>5.333333333333333</v>
      </c>
      <c r="I303" s="5">
        <f>'DB-캐릭터 성장 요구량'!E298</f>
        <v>1897220</v>
      </c>
      <c r="J303" s="5"/>
      <c r="K303" s="5">
        <f>'DB-캐릭터 성장 요구량'!F298</f>
        <v>5578540</v>
      </c>
      <c r="L303" s="5"/>
      <c r="M303" s="5">
        <f>'DB-캐릭터 성장 요구량'!G298</f>
        <v>0</v>
      </c>
      <c r="N303" s="5"/>
      <c r="O303" s="5"/>
      <c r="P303" s="5" t="s">
        <v>2061</v>
      </c>
    </row>
    <row r="304" spans="4:16" x14ac:dyDescent="0.3">
      <c r="D304" s="5">
        <v>298</v>
      </c>
      <c r="E304" s="5">
        <v>1677</v>
      </c>
      <c r="F304" s="5">
        <f>VLOOKUP(E304,'DB-방치 재화'!$B$3:$H$1698,5,0)</f>
        <v>1215</v>
      </c>
      <c r="G304" s="5">
        <f>VLOOKUP(E304,'DB-방치 재화'!$B$3:$H$1698,6,0)</f>
        <v>1621</v>
      </c>
      <c r="H304" s="185">
        <f>VLOOKUP(E304,'DB-방치 재화'!$B$3:$H$1698,7,0)</f>
        <v>5.3513888888888888</v>
      </c>
      <c r="I304" s="5">
        <f>'DB-캐릭터 성장 요구량'!E299</f>
        <v>1925870</v>
      </c>
      <c r="J304" s="5"/>
      <c r="K304" s="5">
        <f>'DB-캐릭터 성장 요구량'!F299</f>
        <v>5655380</v>
      </c>
      <c r="L304" s="5"/>
      <c r="M304" s="5">
        <f>'DB-캐릭터 성장 요구량'!G299</f>
        <v>0</v>
      </c>
      <c r="N304" s="5"/>
      <c r="O304" s="5"/>
      <c r="P304" s="5" t="s">
        <v>2061</v>
      </c>
    </row>
    <row r="305" spans="4:16" x14ac:dyDescent="0.3">
      <c r="D305" s="5">
        <v>299</v>
      </c>
      <c r="E305" s="5">
        <v>1686</v>
      </c>
      <c r="F305" s="5">
        <f>VLOOKUP(E305,'DB-방치 재화'!$B$3:$H$1698,5,0)</f>
        <v>1222</v>
      </c>
      <c r="G305" s="5">
        <f>VLOOKUP(E305,'DB-방치 재화'!$B$3:$H$1698,6,0)</f>
        <v>1629</v>
      </c>
      <c r="H305" s="185">
        <f>VLOOKUP(E305,'DB-방치 재화'!$B$3:$H$1698,7,0)</f>
        <v>5.3694444444444445</v>
      </c>
      <c r="I305" s="5">
        <f>'DB-캐릭터 성장 요구량'!E300</f>
        <v>1953580</v>
      </c>
      <c r="J305" s="5"/>
      <c r="K305" s="5">
        <f>'DB-캐릭터 성장 요구량'!F300</f>
        <v>5736560</v>
      </c>
      <c r="L305" s="5"/>
      <c r="M305" s="5">
        <f>'DB-캐릭터 성장 요구량'!G300</f>
        <v>0</v>
      </c>
      <c r="N305" s="5"/>
      <c r="O305" s="5"/>
      <c r="P305" s="5" t="s">
        <v>2061</v>
      </c>
    </row>
    <row r="306" spans="4:16" x14ac:dyDescent="0.3">
      <c r="D306" s="5">
        <v>300</v>
      </c>
      <c r="E306" s="5">
        <v>1696</v>
      </c>
      <c r="F306" s="5">
        <f>VLOOKUP(E306,'DB-방치 재화'!$B$3:$H$1698,5,0)</f>
        <v>1229</v>
      </c>
      <c r="G306" s="5">
        <f>VLOOKUP(E306,'DB-방치 재화'!$B$3:$H$1698,6,0)</f>
        <v>1638</v>
      </c>
      <c r="H306" s="185">
        <f>VLOOKUP(E306,'DB-방치 재화'!$B$3:$H$1698,7,0)</f>
        <v>5.3895833333333334</v>
      </c>
      <c r="I306" s="5">
        <f>'DB-캐릭터 성장 요구량'!E301</f>
        <v>0</v>
      </c>
      <c r="J306" s="5"/>
      <c r="K306" s="5">
        <f>'DB-캐릭터 성장 요구량'!F301</f>
        <v>0</v>
      </c>
      <c r="L306" s="5"/>
      <c r="M306" s="5">
        <f>'DB-캐릭터 성장 요구량'!G301</f>
        <v>0</v>
      </c>
      <c r="N306" s="5"/>
      <c r="O306" s="5"/>
      <c r="P306" s="5" t="s">
        <v>2061</v>
      </c>
    </row>
  </sheetData>
  <phoneticPr fontId="2" type="noConversion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FF0000"/>
  </sheetPr>
  <dimension ref="B2:AC70"/>
  <sheetViews>
    <sheetView showGridLines="0" zoomScale="85" zoomScaleNormal="85" workbookViewId="0">
      <selection activeCell="K52" sqref="B49:K52"/>
    </sheetView>
  </sheetViews>
  <sheetFormatPr defaultRowHeight="16.5" x14ac:dyDescent="0.3"/>
  <cols>
    <col min="2" max="2" width="19.25" bestFit="1" customWidth="1"/>
    <col min="7" max="7" width="13.75" bestFit="1" customWidth="1"/>
    <col min="8" max="8" width="14.5" bestFit="1" customWidth="1"/>
    <col min="10" max="10" width="26.5" bestFit="1" customWidth="1"/>
    <col min="17" max="17" width="15.25" bestFit="1" customWidth="1"/>
    <col min="29" max="29" width="10.125" bestFit="1" customWidth="1"/>
  </cols>
  <sheetData>
    <row r="2" spans="2:29" ht="17.25" thickBot="1" x14ac:dyDescent="0.35">
      <c r="AC2" s="24" t="s">
        <v>2085</v>
      </c>
    </row>
    <row r="3" spans="2:29" x14ac:dyDescent="0.3">
      <c r="B3" s="270" t="s">
        <v>2086</v>
      </c>
      <c r="J3" s="270" t="s">
        <v>2087</v>
      </c>
      <c r="AC3" s="24" t="s">
        <v>2088</v>
      </c>
    </row>
    <row r="4" spans="2:29" ht="17.25" thickBot="1" x14ac:dyDescent="0.35">
      <c r="B4" s="271">
        <v>800</v>
      </c>
      <c r="J4" s="272">
        <f>K12/B4</f>
        <v>0.27500000000000002</v>
      </c>
      <c r="AC4" s="24" t="s">
        <v>2089</v>
      </c>
    </row>
    <row r="5" spans="2:29" ht="17.25" thickBot="1" x14ac:dyDescent="0.35">
      <c r="AC5" s="24" t="s">
        <v>2090</v>
      </c>
    </row>
    <row r="6" spans="2:29" x14ac:dyDescent="0.3">
      <c r="J6" s="270" t="s">
        <v>2091</v>
      </c>
      <c r="AC6" s="24" t="s">
        <v>2092</v>
      </c>
    </row>
    <row r="7" spans="2:29" ht="17.25" thickBot="1" x14ac:dyDescent="0.35">
      <c r="J7" s="272">
        <f>(1-J4)/4</f>
        <v>0.18124999999999999</v>
      </c>
      <c r="AC7" s="24" t="s">
        <v>2093</v>
      </c>
    </row>
    <row r="8" spans="2:29" x14ac:dyDescent="0.3">
      <c r="AC8" s="24" t="s">
        <v>2094</v>
      </c>
    </row>
    <row r="9" spans="2:29" x14ac:dyDescent="0.3">
      <c r="AC9" s="24" t="s">
        <v>2095</v>
      </c>
    </row>
    <row r="10" spans="2:29" ht="17.25" thickBot="1" x14ac:dyDescent="0.35">
      <c r="B10" s="477" t="s">
        <v>2096</v>
      </c>
      <c r="C10" s="478"/>
      <c r="D10" s="478"/>
      <c r="E10" s="478"/>
      <c r="F10" s="478"/>
      <c r="G10" s="478"/>
      <c r="H10" s="479"/>
      <c r="J10" s="499" t="s">
        <v>2097</v>
      </c>
      <c r="K10" s="500"/>
      <c r="L10" s="499"/>
      <c r="M10" s="499"/>
      <c r="N10" s="499"/>
      <c r="O10" s="499"/>
      <c r="P10" s="499"/>
      <c r="AC10" s="24" t="s">
        <v>2098</v>
      </c>
    </row>
    <row r="11" spans="2:29" x14ac:dyDescent="0.3">
      <c r="B11" s="268"/>
      <c r="C11" s="268" t="s">
        <v>2099</v>
      </c>
      <c r="D11" s="268" t="s">
        <v>2100</v>
      </c>
      <c r="E11" s="268" t="s">
        <v>2101</v>
      </c>
      <c r="F11" s="268" t="s">
        <v>2102</v>
      </c>
      <c r="G11" s="268" t="s">
        <v>2103</v>
      </c>
      <c r="H11" s="268" t="s">
        <v>1832</v>
      </c>
      <c r="J11" s="273"/>
      <c r="K11" s="277" t="s">
        <v>2099</v>
      </c>
      <c r="L11" s="275" t="s">
        <v>2100</v>
      </c>
      <c r="M11" s="268" t="s">
        <v>2101</v>
      </c>
      <c r="N11" s="268" t="s">
        <v>2102</v>
      </c>
      <c r="O11" s="268" t="s">
        <v>2103</v>
      </c>
      <c r="P11" s="268" t="s">
        <v>1832</v>
      </c>
      <c r="AC11" s="24" t="s">
        <v>2104</v>
      </c>
    </row>
    <row r="12" spans="2:29" x14ac:dyDescent="0.3">
      <c r="B12" s="267" t="s">
        <v>1543</v>
      </c>
      <c r="C12" s="5">
        <f>ROUNDDOWN($B$4/5,0)</f>
        <v>160</v>
      </c>
      <c r="D12" s="5">
        <f>ROUNDDOWN($B$4/5,0)</f>
        <v>160</v>
      </c>
      <c r="E12" s="5">
        <f>ROUNDDOWN($B$4/5,0)</f>
        <v>160</v>
      </c>
      <c r="F12" s="5">
        <f>ROUNDDOWN($B$4/5,0)</f>
        <v>160</v>
      </c>
      <c r="G12" s="5">
        <f>ROUNDDOWN($B$4/5,0)</f>
        <v>160</v>
      </c>
      <c r="H12" s="5">
        <f>SUM(C12:G12)</f>
        <v>800</v>
      </c>
      <c r="J12" s="274" t="s">
        <v>1543</v>
      </c>
      <c r="K12" s="279">
        <v>220</v>
      </c>
      <c r="L12" s="276">
        <f>INDEX('DB-캐릭터 성장 요구량'!$D$2:$D$301,MATCH(L14,'DB-캐릭터 성장 요구량'!$H$2:$H$301,0))</f>
        <v>120</v>
      </c>
      <c r="M12" s="5">
        <f>INDEX('DB-캐릭터 성장 요구량'!$D$2:$D$301,MATCH(M14,'DB-캐릭터 성장 요구량'!$H$2:$H$301,0))</f>
        <v>120</v>
      </c>
      <c r="N12" s="5">
        <f>INDEX('DB-캐릭터 성장 요구량'!$D$2:$D$301,MATCH(N14,'DB-캐릭터 성장 요구량'!$H$2:$H$301,0))</f>
        <v>120</v>
      </c>
      <c r="O12" s="5">
        <f>INDEX('DB-캐릭터 성장 요구량'!$D$2:$D$301,MATCH(O14,'DB-캐릭터 성장 요구량'!$H$2:$H$301,0))</f>
        <v>120</v>
      </c>
      <c r="P12" s="5">
        <f>SUM(K12:O12)</f>
        <v>700</v>
      </c>
      <c r="AC12" s="24" t="s">
        <v>2105</v>
      </c>
    </row>
    <row r="13" spans="2:29" x14ac:dyDescent="0.3">
      <c r="B13" s="267" t="s">
        <v>2106</v>
      </c>
      <c r="C13" s="5">
        <f>VLOOKUP(C12,'DB-캐릭터 성장 요구량'!$D$2:$H$301,5,0)</f>
        <v>125850</v>
      </c>
      <c r="D13" s="5">
        <f>VLOOKUP(D12,'DB-캐릭터 성장 요구량'!$D$2:$H$301,5,0)</f>
        <v>125850</v>
      </c>
      <c r="E13" s="5">
        <f>VLOOKUP(E12,'DB-캐릭터 성장 요구량'!$D$2:$H$301,5,0)</f>
        <v>125850</v>
      </c>
      <c r="F13" s="5">
        <f>VLOOKUP(F12,'DB-캐릭터 성장 요구량'!$D$2:$H$301,5,0)</f>
        <v>125850</v>
      </c>
      <c r="G13" s="5">
        <f>VLOOKUP(G12,'DB-캐릭터 성장 요구량'!$D$2:$H$301,5,0)</f>
        <v>125850</v>
      </c>
      <c r="H13" s="5">
        <f>SUM(C13:G13)</f>
        <v>629250</v>
      </c>
      <c r="J13" s="274" t="s">
        <v>2107</v>
      </c>
      <c r="K13" s="278">
        <f>VLOOKUP(K12,'DB-캐릭터 성장 요구량'!$D$2:$H$301,5,0)</f>
        <v>443450</v>
      </c>
      <c r="L13" s="276">
        <f>(($H$13-$K$13)/4)</f>
        <v>46450</v>
      </c>
      <c r="M13" s="5">
        <f>(($H$13-$K$13)/4)</f>
        <v>46450</v>
      </c>
      <c r="N13" s="5">
        <f>(($H$13-$K$13)/4)</f>
        <v>46450</v>
      </c>
      <c r="O13" s="5">
        <f>(($H$13-$K$13)/4)</f>
        <v>46450</v>
      </c>
      <c r="P13" s="5">
        <f>SUM(K13:O13)</f>
        <v>629250</v>
      </c>
      <c r="Q13" t="s">
        <v>2108</v>
      </c>
      <c r="AC13" s="24" t="s">
        <v>2109</v>
      </c>
    </row>
    <row r="14" spans="2:29" ht="17.25" thickBot="1" x14ac:dyDescent="0.35">
      <c r="J14" s="274" t="s">
        <v>2110</v>
      </c>
      <c r="K14" s="269">
        <f>VLOOKUP(K12,'DB-캐릭터 성장 요구량'!$D$2:$H$301,5,0)</f>
        <v>443450</v>
      </c>
      <c r="L14" s="276">
        <f t="array" ref="L14">INDEX('DB-캐릭터 성장 요구량'!$H$2:$H$301, MATCH( MIN( ABS('DB-캐릭터 성장 요구량'!$H$2:$H$301-L13) ), ABS('DB-캐릭터 성장 요구량'!$H$2:$H$301-L13), 0 ) )</f>
        <v>41350</v>
      </c>
      <c r="M14" s="5">
        <f t="array" ref="M14">INDEX('DB-캐릭터 성장 요구량'!$H$2:$H$301, MATCH( MIN( ABS('DB-캐릭터 성장 요구량'!$H$2:$H$301-M13) ), ABS('DB-캐릭터 성장 요구량'!$H$2:$H$301-M13), 0 ) )</f>
        <v>41350</v>
      </c>
      <c r="N14" s="5">
        <f t="array" ref="N14">INDEX('DB-캐릭터 성장 요구량'!$H$2:$H$301, MATCH( MIN( ABS('DB-캐릭터 성장 요구량'!$H$2:$H$301-N13) ), ABS('DB-캐릭터 성장 요구량'!$H$2:$H$301-N13), 0 ) )</f>
        <v>41350</v>
      </c>
      <c r="O14" s="5">
        <f t="array" ref="O14">INDEX('DB-캐릭터 성장 요구량'!$H$2:$H$301, MATCH( MIN( ABS('DB-캐릭터 성장 요구량'!$H$2:$H$301-O13) ), ABS('DB-캐릭터 성장 요구량'!$H$2:$H$301-O13), 0 ) )</f>
        <v>41350</v>
      </c>
      <c r="P14" s="5">
        <f>SUM(K14:O14)</f>
        <v>608850</v>
      </c>
      <c r="AC14" s="24" t="s">
        <v>2111</v>
      </c>
    </row>
    <row r="15" spans="2:29" x14ac:dyDescent="0.3">
      <c r="AC15" s="24" t="s">
        <v>2112</v>
      </c>
    </row>
    <row r="16" spans="2:29" x14ac:dyDescent="0.3">
      <c r="AC16" s="24" t="s">
        <v>2113</v>
      </c>
    </row>
    <row r="17" spans="2:29" x14ac:dyDescent="0.3">
      <c r="AC17" s="24" t="s">
        <v>2114</v>
      </c>
    </row>
    <row r="18" spans="2:29" x14ac:dyDescent="0.3">
      <c r="AC18" s="24" t="s">
        <v>2115</v>
      </c>
    </row>
    <row r="19" spans="2:29" ht="17.25" thickBot="1" x14ac:dyDescent="0.35">
      <c r="AC19" s="24" t="s">
        <v>2116</v>
      </c>
    </row>
    <row r="20" spans="2:29" ht="17.25" thickBot="1" x14ac:dyDescent="0.35">
      <c r="B20" s="501" t="s">
        <v>2117</v>
      </c>
      <c r="C20" s="502"/>
      <c r="D20" s="502"/>
      <c r="E20" s="502"/>
      <c r="F20" s="502"/>
      <c r="G20" s="502"/>
      <c r="H20" s="502"/>
      <c r="I20" s="502"/>
      <c r="J20" s="502"/>
      <c r="K20" s="503"/>
      <c r="M20" s="496" t="s">
        <v>2118</v>
      </c>
      <c r="N20" s="497"/>
      <c r="O20" s="497"/>
      <c r="P20" s="497"/>
      <c r="Q20" s="497"/>
      <c r="R20" s="497"/>
      <c r="S20" s="497"/>
      <c r="T20" s="498"/>
      <c r="AC20" s="24" t="s">
        <v>2119</v>
      </c>
    </row>
    <row r="21" spans="2:29" x14ac:dyDescent="0.3">
      <c r="B21" s="285" t="s">
        <v>2022</v>
      </c>
      <c r="C21" s="285" t="s">
        <v>1543</v>
      </c>
      <c r="D21" s="285" t="s">
        <v>2120</v>
      </c>
      <c r="E21" s="285" t="s">
        <v>2121</v>
      </c>
      <c r="F21" s="285" t="s">
        <v>2122</v>
      </c>
      <c r="G21" s="285" t="s">
        <v>2123</v>
      </c>
      <c r="H21" s="285" t="s">
        <v>2124</v>
      </c>
      <c r="I21" s="285" t="s">
        <v>2125</v>
      </c>
      <c r="J21" s="285" t="s">
        <v>2126</v>
      </c>
      <c r="K21" s="285" t="s">
        <v>2127</v>
      </c>
      <c r="M21" s="285" t="s">
        <v>2120</v>
      </c>
      <c r="N21" s="285" t="s">
        <v>2121</v>
      </c>
      <c r="O21" s="285" t="s">
        <v>2122</v>
      </c>
      <c r="P21" s="285" t="s">
        <v>2123</v>
      </c>
      <c r="Q21" s="285" t="s">
        <v>2124</v>
      </c>
      <c r="R21" s="285" t="s">
        <v>2125</v>
      </c>
      <c r="S21" s="285" t="s">
        <v>2126</v>
      </c>
      <c r="T21" s="285" t="s">
        <v>2127</v>
      </c>
      <c r="AC21" s="24" t="s">
        <v>2128</v>
      </c>
    </row>
    <row r="22" spans="2:29" x14ac:dyDescent="0.3">
      <c r="B22" s="5" t="s">
        <v>2129</v>
      </c>
      <c r="C22" s="5">
        <f>C12</f>
        <v>160</v>
      </c>
      <c r="D22" s="5">
        <f>VLOOKUP($B$22&amp;$C$22,'DB-캐릭터 스텟'!$C:$K,2,0)</f>
        <v>2715</v>
      </c>
      <c r="E22" s="5">
        <f>VLOOKUP($B$22&amp;$C$22,'DB-캐릭터 스텟'!$C:$K,3,0)</f>
        <v>1196</v>
      </c>
      <c r="F22" s="5">
        <f>VLOOKUP($B$22&amp;$C$22,'DB-캐릭터 스텟'!$C:$K,4,0)</f>
        <v>42222</v>
      </c>
      <c r="G22" s="5">
        <f>VLOOKUP($B$22&amp;$C$22,'DB-캐릭터 스텟'!$C:$K,5,0)</f>
        <v>50</v>
      </c>
      <c r="H22" s="5">
        <f>VLOOKUP($B$22&amp;$C$22,'DB-캐릭터 스텟'!$C:$K,6,0)</f>
        <v>0</v>
      </c>
      <c r="I22" s="5">
        <f>VLOOKUP($B$22&amp;$C$22,'DB-캐릭터 스텟'!$C:$K,7,0)</f>
        <v>0</v>
      </c>
      <c r="J22" s="5">
        <f>VLOOKUP($B$22&amp;$C$22,'DB-캐릭터 스텟'!$C:$K,8,0)</f>
        <v>10</v>
      </c>
      <c r="K22" s="5">
        <f>VLOOKUP($B$22&amp;$C$22,'DB-캐릭터 스텟'!$C:$K,9,0)</f>
        <v>30</v>
      </c>
      <c r="M22" s="102">
        <f>IFERROR(D22/D32,"")</f>
        <v>0.42145296491772744</v>
      </c>
      <c r="N22" s="102">
        <f t="shared" ref="N22:T22" si="0">IFERROR(E22/E32,"")</f>
        <v>0.42157208318646455</v>
      </c>
      <c r="O22" s="102">
        <f t="shared" si="0"/>
        <v>0.36577062018660172</v>
      </c>
      <c r="P22" s="102">
        <f t="shared" si="0"/>
        <v>1</v>
      </c>
      <c r="Q22" s="102" t="str">
        <f t="shared" si="0"/>
        <v/>
      </c>
      <c r="R22" s="102" t="str">
        <f t="shared" si="0"/>
        <v/>
      </c>
      <c r="S22" s="102">
        <f t="shared" si="0"/>
        <v>1</v>
      </c>
      <c r="T22" s="102">
        <f t="shared" si="0"/>
        <v>1</v>
      </c>
      <c r="AC22" s="24" t="s">
        <v>2130</v>
      </c>
    </row>
    <row r="23" spans="2:29" ht="17.25" thickBot="1" x14ac:dyDescent="0.35">
      <c r="AC23" s="24" t="s">
        <v>2131</v>
      </c>
    </row>
    <row r="24" spans="2:29" ht="17.25" thickBot="1" x14ac:dyDescent="0.35">
      <c r="B24" s="501" t="s">
        <v>2132</v>
      </c>
      <c r="C24" s="502"/>
      <c r="D24" s="502"/>
      <c r="E24" s="502"/>
      <c r="F24" s="502"/>
      <c r="G24" s="502"/>
      <c r="H24" s="502"/>
      <c r="I24" s="502"/>
      <c r="J24" s="502"/>
      <c r="K24" s="503"/>
      <c r="M24" s="496" t="s">
        <v>2133</v>
      </c>
      <c r="N24" s="497"/>
      <c r="O24" s="497"/>
      <c r="P24" s="497"/>
      <c r="Q24" s="497"/>
      <c r="R24" s="497"/>
      <c r="S24" s="497"/>
      <c r="T24" s="498"/>
      <c r="AC24" s="24" t="s">
        <v>2134</v>
      </c>
    </row>
    <row r="25" spans="2:29" x14ac:dyDescent="0.3">
      <c r="B25" s="285" t="s">
        <v>2022</v>
      </c>
      <c r="C25" s="285" t="s">
        <v>1543</v>
      </c>
      <c r="D25" s="285" t="s">
        <v>2120</v>
      </c>
      <c r="E25" s="285" t="s">
        <v>2121</v>
      </c>
      <c r="F25" s="285" t="s">
        <v>2122</v>
      </c>
      <c r="G25" s="285" t="s">
        <v>2123</v>
      </c>
      <c r="H25" s="285" t="s">
        <v>2124</v>
      </c>
      <c r="I25" s="285" t="s">
        <v>2125</v>
      </c>
      <c r="J25" s="285" t="s">
        <v>2126</v>
      </c>
      <c r="K25" s="285" t="s">
        <v>2127</v>
      </c>
      <c r="M25" s="285" t="s">
        <v>2120</v>
      </c>
      <c r="N25" s="285" t="s">
        <v>2121</v>
      </c>
      <c r="O25" s="285" t="s">
        <v>2122</v>
      </c>
      <c r="P25" s="285" t="s">
        <v>2123</v>
      </c>
      <c r="Q25" s="285" t="s">
        <v>2124</v>
      </c>
      <c r="R25" s="285" t="s">
        <v>2125</v>
      </c>
      <c r="S25" s="285" t="s">
        <v>2126</v>
      </c>
      <c r="T25" s="285" t="s">
        <v>2127</v>
      </c>
      <c r="AC25" s="24" t="s">
        <v>2135</v>
      </c>
    </row>
    <row r="26" spans="2:29" x14ac:dyDescent="0.3">
      <c r="B26" s="5" t="s">
        <v>2136</v>
      </c>
      <c r="C26" s="5">
        <f>D12</f>
        <v>160</v>
      </c>
      <c r="D26" s="5">
        <f>VLOOKUP($B$26&amp;$C$26,'DB-캐릭터 스텟'!$C:$J,2,0)</f>
        <v>2489</v>
      </c>
      <c r="E26" s="5">
        <f>VLOOKUP($B$26&amp;$C$26,'DB-캐릭터 스텟'!$C:$J,3,0)</f>
        <v>1179</v>
      </c>
      <c r="F26" s="5">
        <f>VLOOKUP($B$26&amp;$C$26,'DB-캐릭터 스텟'!$C:$J,4,0)</f>
        <v>48910</v>
      </c>
      <c r="G26" s="5">
        <f>VLOOKUP($B$26&amp;$C$26,'DB-캐릭터 스텟'!$C:$J,5,0)</f>
        <v>0</v>
      </c>
      <c r="H26" s="5">
        <f>VLOOKUP($B$26&amp;$C$26,'DB-캐릭터 스텟'!$C:$J,6,0)</f>
        <v>0</v>
      </c>
      <c r="I26" s="5">
        <f>VLOOKUP($B$26&amp;$C$26,'DB-캐릭터 스텟'!$C:$J,7,0)</f>
        <v>0</v>
      </c>
      <c r="J26" s="5">
        <f>VLOOKUP($B$26&amp;$C$26,'DB-캐릭터 스텟'!$C:$J,8,0)</f>
        <v>10</v>
      </c>
      <c r="K26" s="5">
        <f>VLOOKUP($B$26&amp;$C$26,'DB-캐릭터 스텟'!$C:$K,9,0)</f>
        <v>0</v>
      </c>
      <c r="M26" s="102">
        <f>IFERROR(D26/D36,"")</f>
        <v>1.8062409288824384</v>
      </c>
      <c r="N26" s="102">
        <f t="shared" ref="N26:T26" si="1">IFERROR(E26/E36,"")</f>
        <v>1.8055130168453293</v>
      </c>
      <c r="O26" s="102">
        <f t="shared" si="1"/>
        <v>1.9571045576407506</v>
      </c>
      <c r="P26" s="102" t="str">
        <f t="shared" si="1"/>
        <v/>
      </c>
      <c r="Q26" s="102" t="str">
        <f t="shared" si="1"/>
        <v/>
      </c>
      <c r="R26" s="102" t="str">
        <f t="shared" si="1"/>
        <v/>
      </c>
      <c r="S26" s="102">
        <f t="shared" si="1"/>
        <v>1</v>
      </c>
      <c r="T26" s="102" t="str">
        <f t="shared" si="1"/>
        <v/>
      </c>
      <c r="AC26" s="24" t="s">
        <v>2137</v>
      </c>
    </row>
    <row r="27" spans="2:29" x14ac:dyDescent="0.3">
      <c r="AC27" s="24" t="s">
        <v>2138</v>
      </c>
    </row>
    <row r="28" spans="2:29" x14ac:dyDescent="0.3">
      <c r="AC28" s="24" t="s">
        <v>2139</v>
      </c>
    </row>
    <row r="29" spans="2:29" ht="17.25" thickBot="1" x14ac:dyDescent="0.35">
      <c r="AC29" s="24" t="s">
        <v>2140</v>
      </c>
    </row>
    <row r="30" spans="2:29" ht="17.25" thickBot="1" x14ac:dyDescent="0.35">
      <c r="B30" s="493" t="s">
        <v>2141</v>
      </c>
      <c r="C30" s="494"/>
      <c r="D30" s="494"/>
      <c r="E30" s="494"/>
      <c r="F30" s="494"/>
      <c r="G30" s="494"/>
      <c r="H30" s="494"/>
      <c r="I30" s="494"/>
      <c r="J30" s="494"/>
      <c r="K30" s="495"/>
      <c r="AC30" s="24" t="s">
        <v>2142</v>
      </c>
    </row>
    <row r="31" spans="2:29" x14ac:dyDescent="0.3">
      <c r="B31" s="285" t="s">
        <v>2022</v>
      </c>
      <c r="C31" s="285" t="s">
        <v>1543</v>
      </c>
      <c r="D31" s="285" t="s">
        <v>2120</v>
      </c>
      <c r="E31" s="285" t="s">
        <v>2121</v>
      </c>
      <c r="F31" s="285" t="s">
        <v>2122</v>
      </c>
      <c r="G31" s="285" t="s">
        <v>2123</v>
      </c>
      <c r="H31" s="285" t="s">
        <v>2124</v>
      </c>
      <c r="I31" s="285" t="s">
        <v>2125</v>
      </c>
      <c r="J31" s="285" t="s">
        <v>2126</v>
      </c>
      <c r="K31" s="285" t="s">
        <v>2127</v>
      </c>
      <c r="AC31" s="24" t="s">
        <v>2143</v>
      </c>
    </row>
    <row r="32" spans="2:29" x14ac:dyDescent="0.3">
      <c r="B32" s="5" t="str">
        <f>B22</f>
        <v>yuna</v>
      </c>
      <c r="C32" s="5">
        <f>K12</f>
        <v>220</v>
      </c>
      <c r="D32" s="5">
        <f>VLOOKUP($B$32&amp;$C$32,'DB-캐릭터 스텟'!$C:$J,2,0)</f>
        <v>6442</v>
      </c>
      <c r="E32" s="5">
        <f>VLOOKUP($B$32&amp;$C$32,'DB-캐릭터 스텟'!$C:$J,3,0)</f>
        <v>2837</v>
      </c>
      <c r="F32" s="5">
        <f>VLOOKUP($B$32&amp;$C$32,'DB-캐릭터 스텟'!$C:$J,4,0)</f>
        <v>115433</v>
      </c>
      <c r="G32" s="5">
        <f>VLOOKUP($B$32&amp;$C$32,'DB-캐릭터 스텟'!$C:$J,5,0)</f>
        <v>50</v>
      </c>
      <c r="H32" s="5">
        <f>VLOOKUP($B$32&amp;$C$32,'DB-캐릭터 스텟'!$C:$J,6,0)</f>
        <v>0</v>
      </c>
      <c r="I32" s="5">
        <f>VLOOKUP($B$32&amp;$C$32,'DB-캐릭터 스텟'!$C:$J,7,0)</f>
        <v>0</v>
      </c>
      <c r="J32" s="5">
        <f>VLOOKUP($B$32&amp;$C$32,'DB-캐릭터 스텟'!$C:$J,8,0)</f>
        <v>10</v>
      </c>
      <c r="K32" s="5">
        <f>VLOOKUP($B$32&amp;$C$32,'DB-캐릭터 스텟'!$C:$K,9,0)</f>
        <v>30</v>
      </c>
      <c r="AC32" s="24" t="s">
        <v>2144</v>
      </c>
    </row>
    <row r="33" spans="2:29" ht="17.25" thickBot="1" x14ac:dyDescent="0.35">
      <c r="AC33" s="24" t="s">
        <v>2145</v>
      </c>
    </row>
    <row r="34" spans="2:29" ht="17.25" thickBot="1" x14ac:dyDescent="0.35">
      <c r="B34" s="493" t="s">
        <v>2146</v>
      </c>
      <c r="C34" s="494"/>
      <c r="D34" s="494"/>
      <c r="E34" s="494"/>
      <c r="F34" s="494"/>
      <c r="G34" s="494"/>
      <c r="H34" s="494"/>
      <c r="I34" s="494"/>
      <c r="J34" s="494"/>
      <c r="K34" s="495"/>
      <c r="AC34" s="24" t="s">
        <v>2147</v>
      </c>
    </row>
    <row r="35" spans="2:29" x14ac:dyDescent="0.3">
      <c r="B35" s="285" t="s">
        <v>2022</v>
      </c>
      <c r="C35" s="285" t="s">
        <v>1543</v>
      </c>
      <c r="D35" s="285" t="s">
        <v>2120</v>
      </c>
      <c r="E35" s="285" t="s">
        <v>2121</v>
      </c>
      <c r="F35" s="285" t="s">
        <v>2122</v>
      </c>
      <c r="G35" s="285" t="s">
        <v>2123</v>
      </c>
      <c r="H35" s="285" t="s">
        <v>2124</v>
      </c>
      <c r="I35" s="285" t="s">
        <v>2125</v>
      </c>
      <c r="J35" s="285" t="s">
        <v>2126</v>
      </c>
      <c r="K35" s="285" t="s">
        <v>2127</v>
      </c>
      <c r="AC35" s="24" t="s">
        <v>2148</v>
      </c>
    </row>
    <row r="36" spans="2:29" x14ac:dyDescent="0.3">
      <c r="B36" s="5" t="str">
        <f>B26</f>
        <v>yurizia</v>
      </c>
      <c r="C36" s="5">
        <f>L12</f>
        <v>120</v>
      </c>
      <c r="D36" s="5">
        <f>VLOOKUP($B$36&amp;$C$36,'DB-캐릭터 스텟'!$C:$J,2,0)</f>
        <v>1378</v>
      </c>
      <c r="E36" s="5">
        <f>VLOOKUP($B$36&amp;$C$36,'DB-캐릭터 스텟'!$C:$J,3,0)</f>
        <v>653</v>
      </c>
      <c r="F36" s="5">
        <f>VLOOKUP($B$36&amp;$C$36,'DB-캐릭터 스텟'!$C:$J,4,0)</f>
        <v>24991</v>
      </c>
      <c r="G36" s="5">
        <f>VLOOKUP($B$36&amp;$C$36,'DB-캐릭터 스텟'!$C:$J,5,0)</f>
        <v>0</v>
      </c>
      <c r="H36" s="5">
        <f>VLOOKUP($B$36&amp;$C$36,'DB-캐릭터 스텟'!$C:$J,6,0)</f>
        <v>0</v>
      </c>
      <c r="I36" s="5">
        <f>VLOOKUP($B$36&amp;$C$36,'DB-캐릭터 스텟'!$C:$J,7,0)</f>
        <v>0</v>
      </c>
      <c r="J36" s="5">
        <f>VLOOKUP($B$36&amp;$C$36,'DB-캐릭터 스텟'!$C:$J,8,0)</f>
        <v>10</v>
      </c>
      <c r="K36" s="5">
        <f>VLOOKUP($B$36&amp;$C$36,'DB-캐릭터 스텟'!$C:$K,9,0)</f>
        <v>0</v>
      </c>
      <c r="AC36" s="24" t="s">
        <v>2149</v>
      </c>
    </row>
    <row r="37" spans="2:29" x14ac:dyDescent="0.3">
      <c r="AC37" s="24" t="s">
        <v>2150</v>
      </c>
    </row>
    <row r="38" spans="2:29" x14ac:dyDescent="0.3">
      <c r="AC38" s="24" t="s">
        <v>2151</v>
      </c>
    </row>
    <row r="39" spans="2:29" x14ac:dyDescent="0.3">
      <c r="AC39" s="24" t="s">
        <v>2152</v>
      </c>
    </row>
    <row r="40" spans="2:29" x14ac:dyDescent="0.3">
      <c r="AC40" s="24" t="s">
        <v>2153</v>
      </c>
    </row>
    <row r="41" spans="2:29" x14ac:dyDescent="0.3">
      <c r="B41" t="s">
        <v>2154</v>
      </c>
      <c r="AC41" s="24" t="s">
        <v>2155</v>
      </c>
    </row>
    <row r="42" spans="2:29" x14ac:dyDescent="0.3">
      <c r="B42" t="s">
        <v>2156</v>
      </c>
      <c r="AC42" s="24"/>
    </row>
    <row r="43" spans="2:29" x14ac:dyDescent="0.3">
      <c r="AC43" s="24"/>
    </row>
    <row r="44" spans="2:29" x14ac:dyDescent="0.3">
      <c r="B44" s="78" t="s">
        <v>2157</v>
      </c>
      <c r="AC44" s="24" t="s">
        <v>2158</v>
      </c>
    </row>
    <row r="45" spans="2:29" x14ac:dyDescent="0.3">
      <c r="AC45" s="24" t="s">
        <v>2159</v>
      </c>
    </row>
    <row r="46" spans="2:29" x14ac:dyDescent="0.3">
      <c r="B46" s="266" t="s">
        <v>2160</v>
      </c>
      <c r="C46" s="266" t="s">
        <v>2099</v>
      </c>
      <c r="D46" s="266" t="s">
        <v>2100</v>
      </c>
      <c r="E46" s="266" t="s">
        <v>2101</v>
      </c>
      <c r="F46" s="266" t="s">
        <v>2102</v>
      </c>
      <c r="G46" s="266" t="s">
        <v>2161</v>
      </c>
      <c r="H46" s="266" t="s">
        <v>2162</v>
      </c>
      <c r="AC46" s="24" t="s">
        <v>2129</v>
      </c>
    </row>
    <row r="47" spans="2:29" x14ac:dyDescent="0.3">
      <c r="B47" s="189">
        <v>240</v>
      </c>
      <c r="C47" s="189">
        <v>50</v>
      </c>
      <c r="D47" s="189">
        <v>50</v>
      </c>
      <c r="E47" s="189">
        <v>50</v>
      </c>
      <c r="F47" s="189">
        <v>50</v>
      </c>
      <c r="G47" s="189">
        <v>922</v>
      </c>
      <c r="H47" s="328" t="s">
        <v>2163</v>
      </c>
      <c r="I47" s="327"/>
      <c r="AC47" s="24" t="s">
        <v>2136</v>
      </c>
    </row>
    <row r="48" spans="2:29" x14ac:dyDescent="0.3">
      <c r="B48" s="189">
        <v>230</v>
      </c>
      <c r="C48" s="189">
        <v>100</v>
      </c>
      <c r="D48" s="189">
        <v>100</v>
      </c>
      <c r="E48" s="189">
        <v>100</v>
      </c>
      <c r="F48" s="189">
        <v>100</v>
      </c>
      <c r="G48" s="189">
        <v>928</v>
      </c>
      <c r="H48" s="328" t="s">
        <v>2164</v>
      </c>
      <c r="I48" s="327"/>
    </row>
    <row r="49" spans="2:29" x14ac:dyDescent="0.3">
      <c r="B49" s="189">
        <v>220</v>
      </c>
      <c r="C49" s="189">
        <v>120</v>
      </c>
      <c r="D49" s="189">
        <v>120</v>
      </c>
      <c r="E49" s="189">
        <v>120</v>
      </c>
      <c r="F49" s="189">
        <v>120</v>
      </c>
      <c r="G49" s="189">
        <v>928</v>
      </c>
      <c r="H49" s="328" t="s">
        <v>2164</v>
      </c>
      <c r="I49" s="327"/>
    </row>
    <row r="50" spans="2:29" x14ac:dyDescent="0.3">
      <c r="B50" s="189">
        <v>190</v>
      </c>
      <c r="C50" s="189">
        <v>150</v>
      </c>
      <c r="D50" s="189">
        <v>150</v>
      </c>
      <c r="E50" s="189">
        <v>150</v>
      </c>
      <c r="F50" s="189">
        <v>150</v>
      </c>
      <c r="G50" s="189">
        <v>925</v>
      </c>
      <c r="H50" s="328" t="s">
        <v>2165</v>
      </c>
    </row>
    <row r="51" spans="2:29" x14ac:dyDescent="0.3">
      <c r="B51" s="189">
        <v>160</v>
      </c>
      <c r="C51" s="189">
        <v>160</v>
      </c>
      <c r="D51" s="189">
        <v>160</v>
      </c>
      <c r="E51" s="189">
        <v>160</v>
      </c>
      <c r="F51" s="189">
        <v>160</v>
      </c>
      <c r="G51" s="189">
        <v>907</v>
      </c>
      <c r="H51" s="328" t="s">
        <v>2166</v>
      </c>
    </row>
    <row r="53" spans="2:29" x14ac:dyDescent="0.3">
      <c r="AC53" s="24" t="s">
        <v>2159</v>
      </c>
    </row>
    <row r="54" spans="2:29" x14ac:dyDescent="0.3">
      <c r="B54" s="78"/>
      <c r="AC54" s="24"/>
    </row>
    <row r="55" spans="2:29" x14ac:dyDescent="0.3">
      <c r="AC55" s="24" t="s">
        <v>2167</v>
      </c>
    </row>
    <row r="56" spans="2:29" x14ac:dyDescent="0.3">
      <c r="AC56" s="24" t="s">
        <v>2168</v>
      </c>
    </row>
    <row r="57" spans="2:29" x14ac:dyDescent="0.3">
      <c r="AC57" s="24" t="s">
        <v>2169</v>
      </c>
    </row>
    <row r="58" spans="2:29" x14ac:dyDescent="0.3">
      <c r="B58" s="78" t="s">
        <v>2170</v>
      </c>
      <c r="AC58" s="24" t="s">
        <v>2171</v>
      </c>
    </row>
    <row r="59" spans="2:29" x14ac:dyDescent="0.3">
      <c r="B59" s="78" t="s">
        <v>2172</v>
      </c>
      <c r="AC59" s="24"/>
    </row>
    <row r="60" spans="2:29" x14ac:dyDescent="0.3">
      <c r="B60" s="78" t="s">
        <v>2173</v>
      </c>
      <c r="AC60" s="24"/>
    </row>
    <row r="61" spans="2:29" x14ac:dyDescent="0.3">
      <c r="B61" s="78" t="s">
        <v>2174</v>
      </c>
      <c r="AC61" s="24"/>
    </row>
    <row r="62" spans="2:29" x14ac:dyDescent="0.3">
      <c r="B62" s="78" t="s">
        <v>2175</v>
      </c>
      <c r="E62">
        <v>850</v>
      </c>
      <c r="AC62" s="24"/>
    </row>
    <row r="63" spans="2:29" x14ac:dyDescent="0.3">
      <c r="B63" s="78" t="s">
        <v>2176</v>
      </c>
      <c r="AC63" s="24"/>
    </row>
    <row r="64" spans="2:29" x14ac:dyDescent="0.3">
      <c r="AC64" s="24" t="s">
        <v>2177</v>
      </c>
    </row>
    <row r="65" spans="2:29" x14ac:dyDescent="0.3">
      <c r="B65" s="266" t="s">
        <v>2160</v>
      </c>
      <c r="C65" s="266" t="s">
        <v>2099</v>
      </c>
      <c r="D65" s="266" t="s">
        <v>2100</v>
      </c>
      <c r="E65" s="266" t="s">
        <v>2101</v>
      </c>
      <c r="F65" s="266" t="s">
        <v>2102</v>
      </c>
      <c r="G65" s="266" t="s">
        <v>2161</v>
      </c>
      <c r="H65" s="266" t="s">
        <v>2162</v>
      </c>
      <c r="AC65" s="24" t="s">
        <v>2129</v>
      </c>
    </row>
    <row r="66" spans="2:29" x14ac:dyDescent="0.3">
      <c r="B66" s="189">
        <v>240</v>
      </c>
      <c r="C66" s="189">
        <v>50</v>
      </c>
      <c r="D66" s="189">
        <v>50</v>
      </c>
      <c r="E66" s="189">
        <v>50</v>
      </c>
      <c r="F66" s="189">
        <v>50</v>
      </c>
      <c r="G66" s="189">
        <v>911</v>
      </c>
      <c r="H66" s="328" t="s">
        <v>2178</v>
      </c>
      <c r="I66" s="327"/>
      <c r="AC66" s="24" t="s">
        <v>2136</v>
      </c>
    </row>
    <row r="67" spans="2:29" x14ac:dyDescent="0.3">
      <c r="B67" s="189">
        <v>230</v>
      </c>
      <c r="C67" s="189">
        <v>100</v>
      </c>
      <c r="D67" s="189">
        <v>100</v>
      </c>
      <c r="E67" s="189">
        <v>100</v>
      </c>
      <c r="F67" s="189">
        <v>100</v>
      </c>
      <c r="G67" s="189">
        <v>904</v>
      </c>
      <c r="H67" s="328" t="s">
        <v>2179</v>
      </c>
      <c r="I67" s="327"/>
    </row>
    <row r="68" spans="2:29" x14ac:dyDescent="0.3">
      <c r="B68" s="189">
        <v>220</v>
      </c>
      <c r="C68" s="189">
        <v>120</v>
      </c>
      <c r="D68" s="189">
        <v>120</v>
      </c>
      <c r="E68" s="189">
        <v>120</v>
      </c>
      <c r="F68" s="189">
        <v>120</v>
      </c>
      <c r="G68" s="189">
        <v>892</v>
      </c>
      <c r="H68" s="328" t="s">
        <v>2180</v>
      </c>
      <c r="I68" s="327"/>
    </row>
    <row r="69" spans="2:29" x14ac:dyDescent="0.3">
      <c r="B69" s="189">
        <v>190</v>
      </c>
      <c r="C69" s="189">
        <v>150</v>
      </c>
      <c r="D69" s="189">
        <v>150</v>
      </c>
      <c r="E69" s="189">
        <v>150</v>
      </c>
      <c r="F69" s="189">
        <v>150</v>
      </c>
      <c r="G69" s="189">
        <v>889</v>
      </c>
      <c r="H69" s="328" t="s">
        <v>2181</v>
      </c>
    </row>
    <row r="70" spans="2:29" x14ac:dyDescent="0.3">
      <c r="B70" s="189">
        <v>160</v>
      </c>
      <c r="C70" s="189">
        <v>160</v>
      </c>
      <c r="D70" s="189">
        <v>160</v>
      </c>
      <c r="E70" s="189">
        <v>160</v>
      </c>
      <c r="F70" s="189">
        <v>160</v>
      </c>
      <c r="G70" s="189">
        <v>877</v>
      </c>
      <c r="H70" s="328" t="s">
        <v>2182</v>
      </c>
    </row>
  </sheetData>
  <sortState xmlns:xlrd2="http://schemas.microsoft.com/office/spreadsheetml/2017/richdata2" ref="AC2:AC55">
    <sortCondition ref="AC60"/>
  </sortState>
  <mergeCells count="8">
    <mergeCell ref="B30:K30"/>
    <mergeCell ref="B34:K34"/>
    <mergeCell ref="M20:T20"/>
    <mergeCell ref="M24:T24"/>
    <mergeCell ref="B10:H10"/>
    <mergeCell ref="J10:P10"/>
    <mergeCell ref="B20:K20"/>
    <mergeCell ref="B24:K24"/>
  </mergeCells>
  <phoneticPr fontId="2" type="noConversion"/>
  <conditionalFormatting sqref="AC2:AC47">
    <cfRule type="cellIs" dxfId="28" priority="3" operator="equal">
      <formula>0</formula>
    </cfRule>
    <cfRule type="containsBlanks" dxfId="27" priority="4">
      <formula>LEN(TRIM(AC2))=0</formula>
    </cfRule>
  </conditionalFormatting>
  <conditionalFormatting sqref="AC53:AC66">
    <cfRule type="cellIs" dxfId="26" priority="1" operator="equal">
      <formula>0</formula>
    </cfRule>
    <cfRule type="containsBlanks" dxfId="25" priority="2">
      <formula>LEN(TRIM(AC53))=0</formula>
    </cfRule>
  </conditionalFormatting>
  <dataValidations disablePrompts="1" count="1">
    <dataValidation type="list" allowBlank="1" showInputMessage="1" showErrorMessage="1" sqref="B22 B36 B26 B32" xr:uid="{00000000-0002-0000-0B00-000000000000}">
      <formula1>$AC$2:$AC$67</formula1>
    </dataValidation>
  </dataValidations>
  <pageMargins left="0.7" right="0.7" top="0.75" bottom="0.75" header="0.3" footer="0.3"/>
  <pageSetup paperSize="9" orientation="portrait" verticalDpi="0" r:id="rId1"/>
  <ignoredErrors>
    <ignoredError sqref="H47:H51" twoDigitTextYear="1"/>
  </ignoredError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R70"/>
  <sheetViews>
    <sheetView showGridLines="0" topLeftCell="A70" zoomScaleNormal="100" workbookViewId="0">
      <selection activeCell="I31" sqref="I31"/>
    </sheetView>
  </sheetViews>
  <sheetFormatPr defaultRowHeight="16.5" x14ac:dyDescent="0.3"/>
  <cols>
    <col min="2" max="2" width="9" customWidth="1"/>
    <col min="4" max="4" width="14.5" bestFit="1" customWidth="1"/>
    <col min="5" max="5" width="11.875" bestFit="1" customWidth="1"/>
    <col min="7" max="7" width="11.875" bestFit="1" customWidth="1"/>
    <col min="8" max="8" width="15.625" bestFit="1" customWidth="1"/>
    <col min="9" max="9" width="10.5" bestFit="1" customWidth="1"/>
    <col min="14" max="14" width="13" bestFit="1" customWidth="1"/>
    <col min="17" max="17" width="15.125" bestFit="1" customWidth="1"/>
  </cols>
  <sheetData>
    <row r="1" spans="1:18" s="220" customFormat="1" x14ac:dyDescent="0.3"/>
    <row r="2" spans="1:18" s="220" customFormat="1" ht="20.25" x14ac:dyDescent="0.3">
      <c r="A2" s="287" t="s">
        <v>2183</v>
      </c>
    </row>
    <row r="3" spans="1:18" s="220" customFormat="1" x14ac:dyDescent="0.3"/>
    <row r="5" spans="1:18" x14ac:dyDescent="0.3">
      <c r="Q5" s="286" t="s">
        <v>2184</v>
      </c>
      <c r="R5" s="5">
        <v>40</v>
      </c>
    </row>
    <row r="6" spans="1:18" x14ac:dyDescent="0.3">
      <c r="B6" s="143" t="s">
        <v>2185</v>
      </c>
      <c r="Q6" s="286" t="s">
        <v>2186</v>
      </c>
      <c r="R6" s="5">
        <v>2</v>
      </c>
    </row>
    <row r="7" spans="1:18" x14ac:dyDescent="0.3">
      <c r="Q7" s="286" t="s">
        <v>2187</v>
      </c>
      <c r="R7" s="5">
        <v>3</v>
      </c>
    </row>
    <row r="8" spans="1:18" x14ac:dyDescent="0.3">
      <c r="Q8" s="286" t="s">
        <v>2188</v>
      </c>
      <c r="R8" s="5">
        <v>200</v>
      </c>
    </row>
    <row r="9" spans="1:18" x14ac:dyDescent="0.3">
      <c r="Q9" s="286" t="s">
        <v>2189</v>
      </c>
      <c r="R9" s="5">
        <v>100</v>
      </c>
    </row>
    <row r="10" spans="1:18" x14ac:dyDescent="0.3">
      <c r="B10" t="s">
        <v>2190</v>
      </c>
    </row>
    <row r="12" spans="1:18" x14ac:dyDescent="0.3">
      <c r="B12" t="s">
        <v>2191</v>
      </c>
    </row>
    <row r="14" spans="1:18" x14ac:dyDescent="0.3">
      <c r="B14" s="78" t="s">
        <v>2192</v>
      </c>
    </row>
    <row r="15" spans="1:18" x14ac:dyDescent="0.3">
      <c r="B15" s="266" t="s">
        <v>2193</v>
      </c>
      <c r="C15" s="266" t="s">
        <v>2194</v>
      </c>
      <c r="D15" s="266" t="s">
        <v>2195</v>
      </c>
      <c r="E15" s="266" t="s">
        <v>2196</v>
      </c>
      <c r="F15" s="266" t="s">
        <v>2197</v>
      </c>
      <c r="G15" s="266" t="s">
        <v>2198</v>
      </c>
    </row>
    <row r="16" spans="1:18" x14ac:dyDescent="0.3">
      <c r="B16" s="288">
        <v>0.04</v>
      </c>
      <c r="C16" s="288">
        <v>0.5</v>
      </c>
      <c r="D16" s="288">
        <v>0.46</v>
      </c>
      <c r="E16" s="290">
        <v>1.6E-2</v>
      </c>
      <c r="F16" s="289">
        <v>5.9999999999999995E-4</v>
      </c>
      <c r="G16" s="289">
        <v>5.9999999999999995E-4</v>
      </c>
    </row>
    <row r="19" spans="2:17" x14ac:dyDescent="0.3">
      <c r="B19" s="78" t="s">
        <v>2199</v>
      </c>
    </row>
    <row r="21" spans="2:17" x14ac:dyDescent="0.3">
      <c r="B21" s="78" t="s">
        <v>2200</v>
      </c>
    </row>
    <row r="22" spans="2:17" x14ac:dyDescent="0.3">
      <c r="B22" t="s">
        <v>2201</v>
      </c>
    </row>
    <row r="23" spans="2:17" x14ac:dyDescent="0.3">
      <c r="B23" s="499" t="s">
        <v>2202</v>
      </c>
      <c r="C23" s="499"/>
      <c r="D23" s="294">
        <f>1/E16</f>
        <v>62.5</v>
      </c>
    </row>
    <row r="24" spans="2:17" x14ac:dyDescent="0.3">
      <c r="B24" t="s">
        <v>2203</v>
      </c>
    </row>
    <row r="26" spans="2:17" x14ac:dyDescent="0.3">
      <c r="B26" t="s">
        <v>2204</v>
      </c>
    </row>
    <row r="27" spans="2:17" x14ac:dyDescent="0.3">
      <c r="B27" s="499" t="s">
        <v>2205</v>
      </c>
      <c r="C27" s="499"/>
      <c r="D27" s="294">
        <f>ROUNDUP((10/(1+(D23/100))*D23),0)</f>
        <v>385</v>
      </c>
    </row>
    <row r="29" spans="2:17" x14ac:dyDescent="0.3">
      <c r="B29" s="86" t="s">
        <v>2206</v>
      </c>
    </row>
    <row r="30" spans="2:17" x14ac:dyDescent="0.3">
      <c r="B30" s="499" t="s">
        <v>2205</v>
      </c>
      <c r="C30" s="499"/>
      <c r="D30" s="295">
        <f>D27*$R$8</f>
        <v>77000</v>
      </c>
      <c r="F30" s="499" t="s">
        <v>2207</v>
      </c>
      <c r="G30" s="499"/>
      <c r="H30" s="295">
        <f>D30*200</f>
        <v>15400000</v>
      </c>
    </row>
    <row r="31" spans="2:17" x14ac:dyDescent="0.3">
      <c r="E31" s="291"/>
      <c r="Q31" t="s">
        <v>2208</v>
      </c>
    </row>
    <row r="32" spans="2:17" x14ac:dyDescent="0.3">
      <c r="F32" s="236"/>
      <c r="G32" s="292"/>
    </row>
    <row r="33" spans="2:11" x14ac:dyDescent="0.3">
      <c r="B33" t="s">
        <v>2209</v>
      </c>
    </row>
    <row r="35" spans="2:11" x14ac:dyDescent="0.3">
      <c r="B35" s="78" t="s">
        <v>2192</v>
      </c>
    </row>
    <row r="36" spans="2:11" x14ac:dyDescent="0.3">
      <c r="B36" s="266" t="s">
        <v>2193</v>
      </c>
      <c r="C36" s="266" t="s">
        <v>2194</v>
      </c>
      <c r="D36" s="266" t="s">
        <v>2195</v>
      </c>
      <c r="E36" s="266" t="s">
        <v>2210</v>
      </c>
      <c r="F36" s="266" t="s">
        <v>2197</v>
      </c>
      <c r="G36" s="266" t="s">
        <v>2198</v>
      </c>
    </row>
    <row r="37" spans="2:11" x14ac:dyDescent="0.3">
      <c r="B37" s="288">
        <v>0.04</v>
      </c>
      <c r="C37" s="288">
        <v>0.5</v>
      </c>
      <c r="D37" s="288">
        <v>0.46</v>
      </c>
      <c r="E37" s="290">
        <v>2.5000000000000001E-3</v>
      </c>
      <c r="F37" s="289">
        <v>5.9999999999999995E-4</v>
      </c>
      <c r="G37" s="289">
        <v>5.9999999999999995E-4</v>
      </c>
    </row>
    <row r="39" spans="2:11" x14ac:dyDescent="0.3">
      <c r="K39" s="291"/>
    </row>
    <row r="40" spans="2:11" x14ac:dyDescent="0.3">
      <c r="B40" s="78" t="s">
        <v>2211</v>
      </c>
    </row>
    <row r="41" spans="2:11" x14ac:dyDescent="0.3">
      <c r="B41" t="s">
        <v>2201</v>
      </c>
    </row>
    <row r="42" spans="2:11" x14ac:dyDescent="0.3">
      <c r="B42" s="499" t="s">
        <v>2202</v>
      </c>
      <c r="C42" s="499"/>
      <c r="D42" s="294">
        <f>1/E37</f>
        <v>400</v>
      </c>
    </row>
    <row r="44" spans="2:11" x14ac:dyDescent="0.3">
      <c r="B44" t="s">
        <v>2212</v>
      </c>
    </row>
    <row r="45" spans="2:11" x14ac:dyDescent="0.3">
      <c r="B45" s="499" t="s">
        <v>2205</v>
      </c>
      <c r="C45" s="499"/>
      <c r="D45" s="294">
        <f>D42*7</f>
        <v>2800</v>
      </c>
    </row>
    <row r="47" spans="2:11" x14ac:dyDescent="0.3">
      <c r="B47" s="86" t="s">
        <v>2213</v>
      </c>
    </row>
    <row r="48" spans="2:11" x14ac:dyDescent="0.3">
      <c r="B48" s="499" t="s">
        <v>2205</v>
      </c>
      <c r="C48" s="499"/>
      <c r="D48" s="295">
        <f>D45*$R$8</f>
        <v>560000</v>
      </c>
      <c r="F48" s="499" t="s">
        <v>2207</v>
      </c>
      <c r="G48" s="499"/>
      <c r="H48" s="295">
        <f>D48*200</f>
        <v>112000000</v>
      </c>
    </row>
    <row r="50" spans="2:4" x14ac:dyDescent="0.3">
      <c r="B50" t="s">
        <v>2214</v>
      </c>
    </row>
    <row r="52" spans="2:4" x14ac:dyDescent="0.3">
      <c r="B52" t="s">
        <v>2215</v>
      </c>
    </row>
    <row r="53" spans="2:4" x14ac:dyDescent="0.3">
      <c r="B53" s="78" t="s">
        <v>2192</v>
      </c>
    </row>
    <row r="54" spans="2:4" x14ac:dyDescent="0.3">
      <c r="B54" s="266" t="s">
        <v>2197</v>
      </c>
      <c r="C54" s="266" t="s">
        <v>2198</v>
      </c>
    </row>
    <row r="55" spans="2:4" x14ac:dyDescent="0.3">
      <c r="B55" s="290">
        <v>5.9999999999999995E-4</v>
      </c>
      <c r="C55" s="289">
        <v>5.9999999999999995E-4</v>
      </c>
    </row>
    <row r="57" spans="2:4" x14ac:dyDescent="0.3">
      <c r="B57" s="78" t="s">
        <v>2216</v>
      </c>
    </row>
    <row r="59" spans="2:4" x14ac:dyDescent="0.3">
      <c r="B59" s="78" t="s">
        <v>2211</v>
      </c>
    </row>
    <row r="60" spans="2:4" x14ac:dyDescent="0.3">
      <c r="B60" s="499" t="s">
        <v>2202</v>
      </c>
      <c r="C60" s="499"/>
      <c r="D60" s="296">
        <f>1/B55</f>
        <v>1666.6666666666667</v>
      </c>
    </row>
    <row r="62" spans="2:4" x14ac:dyDescent="0.3">
      <c r="B62" t="s">
        <v>2217</v>
      </c>
    </row>
    <row r="63" spans="2:4" x14ac:dyDescent="0.3">
      <c r="B63" s="499" t="s">
        <v>2205</v>
      </c>
      <c r="C63" s="499"/>
      <c r="D63" s="296">
        <f>D60*5</f>
        <v>8333.3333333333339</v>
      </c>
    </row>
    <row r="65" spans="2:8" x14ac:dyDescent="0.3">
      <c r="B65" s="86" t="s">
        <v>2218</v>
      </c>
    </row>
    <row r="66" spans="2:8" x14ac:dyDescent="0.3">
      <c r="B66" s="499" t="s">
        <v>2205</v>
      </c>
      <c r="C66" s="499"/>
      <c r="D66" s="295">
        <f>D63*$R$8</f>
        <v>1666666.6666666667</v>
      </c>
      <c r="F66" s="499" t="s">
        <v>2207</v>
      </c>
      <c r="G66" s="499"/>
      <c r="H66" s="295">
        <f>D66*200</f>
        <v>333333333.33333337</v>
      </c>
    </row>
    <row r="70" spans="2:8" x14ac:dyDescent="0.3">
      <c r="D70" s="291"/>
      <c r="G70" s="236"/>
      <c r="H70" s="293"/>
    </row>
  </sheetData>
  <mergeCells count="12">
    <mergeCell ref="B48:C48"/>
    <mergeCell ref="F48:G48"/>
    <mergeCell ref="B60:C60"/>
    <mergeCell ref="B63:C63"/>
    <mergeCell ref="B66:C66"/>
    <mergeCell ref="F66:G66"/>
    <mergeCell ref="B45:C45"/>
    <mergeCell ref="B27:C27"/>
    <mergeCell ref="B23:C23"/>
    <mergeCell ref="B30:C30"/>
    <mergeCell ref="F30:G30"/>
    <mergeCell ref="B42:C42"/>
  </mergeCells>
  <phoneticPr fontId="2" type="noConversion"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B2:X98"/>
  <sheetViews>
    <sheetView showGridLines="0" topLeftCell="A22" workbookViewId="0">
      <selection activeCell="M36" sqref="M36"/>
    </sheetView>
  </sheetViews>
  <sheetFormatPr defaultRowHeight="16.5" x14ac:dyDescent="0.3"/>
  <cols>
    <col min="7" max="7" width="12" customWidth="1"/>
    <col min="9" max="9" width="15" bestFit="1" customWidth="1"/>
    <col min="10" max="10" width="13.75" customWidth="1"/>
    <col min="11" max="11" width="12.25" customWidth="1"/>
    <col min="12" max="12" width="10.25" customWidth="1"/>
    <col min="13" max="13" width="12.875" customWidth="1"/>
    <col min="14" max="14" width="11.75" customWidth="1"/>
  </cols>
  <sheetData>
    <row r="2" spans="2:15" x14ac:dyDescent="0.3">
      <c r="B2" t="s">
        <v>2339</v>
      </c>
    </row>
    <row r="3" spans="2:15" x14ac:dyDescent="0.3">
      <c r="B3" s="78" t="s">
        <v>2340</v>
      </c>
    </row>
    <row r="4" spans="2:15" x14ac:dyDescent="0.3">
      <c r="B4" s="78" t="s">
        <v>2341</v>
      </c>
    </row>
    <row r="5" spans="2:15" x14ac:dyDescent="0.3">
      <c r="B5" t="s">
        <v>2342</v>
      </c>
    </row>
    <row r="6" spans="2:15" x14ac:dyDescent="0.3">
      <c r="B6" t="s">
        <v>2343</v>
      </c>
    </row>
    <row r="10" spans="2:15" x14ac:dyDescent="0.3">
      <c r="B10" t="s">
        <v>2344</v>
      </c>
    </row>
    <row r="11" spans="2:15" x14ac:dyDescent="0.2">
      <c r="B11" t="s">
        <v>2345</v>
      </c>
      <c r="K11" s="387" t="s">
        <v>2346</v>
      </c>
      <c r="L11" s="231"/>
      <c r="M11" s="231"/>
      <c r="N11" s="231"/>
      <c r="O11" s="231"/>
    </row>
    <row r="12" spans="2:15" x14ac:dyDescent="0.3">
      <c r="B12" s="223" t="s">
        <v>2273</v>
      </c>
      <c r="C12" s="223" t="s">
        <v>2274</v>
      </c>
      <c r="D12" s="223" t="s">
        <v>2275</v>
      </c>
      <c r="E12" s="223" t="s">
        <v>2276</v>
      </c>
      <c r="F12" s="223" t="s">
        <v>2277</v>
      </c>
      <c r="G12" s="223" t="s">
        <v>2278</v>
      </c>
      <c r="H12" s="223" t="s">
        <v>2277</v>
      </c>
      <c r="K12" s="223" t="s">
        <v>2273</v>
      </c>
      <c r="L12" s="223" t="s">
        <v>2274</v>
      </c>
      <c r="M12" s="223" t="s">
        <v>2275</v>
      </c>
      <c r="N12" s="223" t="s">
        <v>2251</v>
      </c>
      <c r="O12" s="223" t="s">
        <v>2252</v>
      </c>
    </row>
    <row r="13" spans="2:15" x14ac:dyDescent="0.2">
      <c r="B13" s="224">
        <v>1</v>
      </c>
      <c r="C13" s="225">
        <v>1</v>
      </c>
      <c r="D13" s="225">
        <v>1</v>
      </c>
      <c r="E13" s="224" t="s">
        <v>2257</v>
      </c>
      <c r="F13" s="224">
        <v>2000</v>
      </c>
      <c r="G13" s="224" t="s">
        <v>2279</v>
      </c>
      <c r="H13" s="224">
        <v>1</v>
      </c>
      <c r="K13" s="224">
        <v>1</v>
      </c>
      <c r="L13" s="225">
        <v>1</v>
      </c>
      <c r="M13" s="225">
        <v>1</v>
      </c>
      <c r="N13" s="224" t="s">
        <v>2257</v>
      </c>
      <c r="O13" s="224">
        <v>1000</v>
      </c>
    </row>
    <row r="14" spans="2:15" x14ac:dyDescent="0.2">
      <c r="B14" s="224">
        <v>2</v>
      </c>
      <c r="C14" s="225">
        <v>2</v>
      </c>
      <c r="D14" s="225">
        <v>2</v>
      </c>
      <c r="E14" s="224" t="s">
        <v>2257</v>
      </c>
      <c r="F14" s="224">
        <v>1600</v>
      </c>
      <c r="G14" s="224" t="s">
        <v>2280</v>
      </c>
      <c r="H14" s="224">
        <v>1</v>
      </c>
      <c r="K14" s="224">
        <v>2</v>
      </c>
      <c r="L14" s="225">
        <v>2</v>
      </c>
      <c r="M14" s="225">
        <v>2</v>
      </c>
      <c r="N14" s="224" t="s">
        <v>2257</v>
      </c>
      <c r="O14" s="224">
        <v>800</v>
      </c>
    </row>
    <row r="15" spans="2:15" x14ac:dyDescent="0.2">
      <c r="B15" s="224">
        <v>3</v>
      </c>
      <c r="C15" s="225">
        <v>3</v>
      </c>
      <c r="D15" s="225">
        <v>3</v>
      </c>
      <c r="E15" s="224" t="s">
        <v>2257</v>
      </c>
      <c r="F15" s="224">
        <v>1400</v>
      </c>
      <c r="G15" s="224" t="s">
        <v>2281</v>
      </c>
      <c r="H15" s="224">
        <v>1</v>
      </c>
      <c r="K15" s="224">
        <v>3</v>
      </c>
      <c r="L15" s="225">
        <v>3</v>
      </c>
      <c r="M15" s="225">
        <v>3</v>
      </c>
      <c r="N15" s="224" t="s">
        <v>2257</v>
      </c>
      <c r="O15" s="224">
        <v>700</v>
      </c>
    </row>
    <row r="16" spans="2:15" x14ac:dyDescent="0.2">
      <c r="B16" s="224">
        <v>4</v>
      </c>
      <c r="C16" s="225">
        <v>4</v>
      </c>
      <c r="D16" s="225">
        <v>4</v>
      </c>
      <c r="E16" s="224" t="s">
        <v>2257</v>
      </c>
      <c r="F16" s="224">
        <v>1200</v>
      </c>
      <c r="G16" s="224" t="s">
        <v>2282</v>
      </c>
      <c r="H16" s="224">
        <v>1</v>
      </c>
      <c r="K16" s="224">
        <v>4</v>
      </c>
      <c r="L16" s="225">
        <v>4</v>
      </c>
      <c r="M16" s="225">
        <v>4</v>
      </c>
      <c r="N16" s="224" t="s">
        <v>2257</v>
      </c>
      <c r="O16" s="224">
        <v>600</v>
      </c>
    </row>
    <row r="17" spans="2:15" x14ac:dyDescent="0.2">
      <c r="B17" s="224">
        <v>5</v>
      </c>
      <c r="C17" s="225">
        <v>5</v>
      </c>
      <c r="D17" s="225">
        <v>5</v>
      </c>
      <c r="E17" s="224" t="s">
        <v>2257</v>
      </c>
      <c r="F17" s="224">
        <v>1000</v>
      </c>
      <c r="G17" s="224" t="s">
        <v>2282</v>
      </c>
      <c r="H17" s="224">
        <v>1</v>
      </c>
      <c r="K17" s="224">
        <v>5</v>
      </c>
      <c r="L17" s="225">
        <v>5</v>
      </c>
      <c r="M17" s="225">
        <v>5</v>
      </c>
      <c r="N17" s="224" t="s">
        <v>2257</v>
      </c>
      <c r="O17" s="224">
        <v>500</v>
      </c>
    </row>
    <row r="18" spans="2:15" x14ac:dyDescent="0.2">
      <c r="B18" s="224">
        <v>6</v>
      </c>
      <c r="C18" s="225">
        <v>6</v>
      </c>
      <c r="D18" s="225">
        <v>6</v>
      </c>
      <c r="E18" s="224" t="s">
        <v>2257</v>
      </c>
      <c r="F18" s="224">
        <v>950</v>
      </c>
      <c r="G18" s="224" t="s">
        <v>2282</v>
      </c>
      <c r="H18" s="224">
        <v>1</v>
      </c>
      <c r="K18" s="224">
        <v>6</v>
      </c>
      <c r="L18" s="225">
        <v>6</v>
      </c>
      <c r="M18" s="225">
        <v>6</v>
      </c>
      <c r="N18" s="224" t="s">
        <v>2257</v>
      </c>
      <c r="O18" s="224">
        <v>475</v>
      </c>
    </row>
    <row r="19" spans="2:15" x14ac:dyDescent="0.2">
      <c r="B19" s="224">
        <v>7</v>
      </c>
      <c r="C19" s="225">
        <v>7</v>
      </c>
      <c r="D19" s="225">
        <v>7</v>
      </c>
      <c r="E19" s="224" t="s">
        <v>2257</v>
      </c>
      <c r="F19" s="224">
        <v>900</v>
      </c>
      <c r="G19" s="224" t="s">
        <v>2282</v>
      </c>
      <c r="H19" s="224">
        <v>1</v>
      </c>
      <c r="K19" s="224">
        <v>7</v>
      </c>
      <c r="L19" s="225">
        <v>7</v>
      </c>
      <c r="M19" s="225">
        <v>7</v>
      </c>
      <c r="N19" s="224" t="s">
        <v>2257</v>
      </c>
      <c r="O19" s="224">
        <v>450</v>
      </c>
    </row>
    <row r="20" spans="2:15" x14ac:dyDescent="0.2">
      <c r="B20" s="224">
        <v>8</v>
      </c>
      <c r="C20" s="225">
        <v>8</v>
      </c>
      <c r="D20" s="225">
        <v>8</v>
      </c>
      <c r="E20" s="224" t="s">
        <v>2257</v>
      </c>
      <c r="F20" s="224">
        <v>850</v>
      </c>
      <c r="G20" s="224" t="s">
        <v>2282</v>
      </c>
      <c r="H20" s="224">
        <v>1</v>
      </c>
      <c r="K20" s="224">
        <v>8</v>
      </c>
      <c r="L20" s="225">
        <v>8</v>
      </c>
      <c r="M20" s="225">
        <v>8</v>
      </c>
      <c r="N20" s="224" t="s">
        <v>2257</v>
      </c>
      <c r="O20" s="224">
        <v>425</v>
      </c>
    </row>
    <row r="21" spans="2:15" x14ac:dyDescent="0.2">
      <c r="B21" s="224">
        <v>9</v>
      </c>
      <c r="C21" s="225">
        <v>9</v>
      </c>
      <c r="D21" s="225">
        <v>9</v>
      </c>
      <c r="E21" s="224" t="s">
        <v>2257</v>
      </c>
      <c r="F21" s="224">
        <v>800</v>
      </c>
      <c r="G21" s="224" t="s">
        <v>2282</v>
      </c>
      <c r="H21" s="224">
        <v>1</v>
      </c>
      <c r="K21" s="224">
        <v>9</v>
      </c>
      <c r="L21" s="225">
        <v>9</v>
      </c>
      <c r="M21" s="225">
        <v>9</v>
      </c>
      <c r="N21" s="224" t="s">
        <v>2257</v>
      </c>
      <c r="O21" s="224">
        <v>400</v>
      </c>
    </row>
    <row r="22" spans="2:15" x14ac:dyDescent="0.2">
      <c r="B22" s="224">
        <v>10</v>
      </c>
      <c r="C22" s="225">
        <v>10</v>
      </c>
      <c r="D22" s="225">
        <v>10</v>
      </c>
      <c r="E22" s="224" t="s">
        <v>2257</v>
      </c>
      <c r="F22" s="224">
        <v>750</v>
      </c>
      <c r="G22" s="224" t="s">
        <v>2282</v>
      </c>
      <c r="H22" s="224">
        <v>1</v>
      </c>
      <c r="K22" s="224">
        <v>10</v>
      </c>
      <c r="L22" s="225">
        <v>10</v>
      </c>
      <c r="M22" s="225">
        <v>10</v>
      </c>
      <c r="N22" s="224" t="s">
        <v>2257</v>
      </c>
      <c r="O22" s="224">
        <v>375</v>
      </c>
    </row>
    <row r="23" spans="2:15" x14ac:dyDescent="0.2">
      <c r="B23" s="224">
        <v>11</v>
      </c>
      <c r="C23" s="225">
        <v>11</v>
      </c>
      <c r="D23" s="225">
        <v>20</v>
      </c>
      <c r="E23" s="224" t="s">
        <v>2257</v>
      </c>
      <c r="F23" s="224">
        <v>700</v>
      </c>
      <c r="G23" s="224" t="s">
        <v>2282</v>
      </c>
      <c r="H23" s="224">
        <v>1</v>
      </c>
      <c r="K23" s="224">
        <v>11</v>
      </c>
      <c r="L23" s="225">
        <v>11</v>
      </c>
      <c r="M23" s="225">
        <v>20</v>
      </c>
      <c r="N23" s="224" t="s">
        <v>2257</v>
      </c>
      <c r="O23" s="224">
        <v>350</v>
      </c>
    </row>
    <row r="24" spans="2:15" x14ac:dyDescent="0.2">
      <c r="B24" s="224">
        <v>12</v>
      </c>
      <c r="C24" s="225">
        <v>21</v>
      </c>
      <c r="D24" s="225">
        <v>40</v>
      </c>
      <c r="E24" s="224" t="s">
        <v>2257</v>
      </c>
      <c r="F24" s="224">
        <v>650</v>
      </c>
      <c r="G24" s="224" t="s">
        <v>2282</v>
      </c>
      <c r="H24" s="224">
        <v>1</v>
      </c>
      <c r="K24" s="224">
        <v>12</v>
      </c>
      <c r="L24" s="225">
        <v>21</v>
      </c>
      <c r="M24" s="225">
        <v>40</v>
      </c>
      <c r="N24" s="224" t="s">
        <v>2257</v>
      </c>
      <c r="O24" s="224">
        <v>325</v>
      </c>
    </row>
    <row r="25" spans="2:15" x14ac:dyDescent="0.2">
      <c r="B25" s="224">
        <v>13</v>
      </c>
      <c r="C25" s="225">
        <v>41</v>
      </c>
      <c r="D25" s="225">
        <v>70</v>
      </c>
      <c r="E25" s="224" t="s">
        <v>2257</v>
      </c>
      <c r="F25" s="224">
        <v>600</v>
      </c>
      <c r="G25" s="224" t="s">
        <v>2283</v>
      </c>
      <c r="H25" s="224">
        <v>1</v>
      </c>
      <c r="K25" s="224">
        <v>13</v>
      </c>
      <c r="L25" s="225">
        <v>41</v>
      </c>
      <c r="M25" s="225">
        <v>70</v>
      </c>
      <c r="N25" s="224" t="s">
        <v>2257</v>
      </c>
      <c r="O25" s="224">
        <v>300</v>
      </c>
    </row>
    <row r="26" spans="2:15" x14ac:dyDescent="0.2">
      <c r="B26" s="224">
        <v>14</v>
      </c>
      <c r="C26" s="225">
        <v>71</v>
      </c>
      <c r="D26" s="225">
        <v>100</v>
      </c>
      <c r="E26" s="224" t="s">
        <v>2257</v>
      </c>
      <c r="F26" s="224">
        <v>550</v>
      </c>
      <c r="G26" s="224" t="s">
        <v>2283</v>
      </c>
      <c r="H26" s="224">
        <v>1</v>
      </c>
      <c r="K26" s="224">
        <v>14</v>
      </c>
      <c r="L26" s="225">
        <v>71</v>
      </c>
      <c r="M26" s="225">
        <v>100</v>
      </c>
      <c r="N26" s="224" t="s">
        <v>2257</v>
      </c>
      <c r="O26" s="224">
        <v>275</v>
      </c>
    </row>
    <row r="27" spans="2:15" x14ac:dyDescent="0.2">
      <c r="B27" s="232">
        <v>15</v>
      </c>
      <c r="C27" s="233">
        <v>101</v>
      </c>
      <c r="D27" s="233">
        <v>200</v>
      </c>
      <c r="E27" s="224" t="s">
        <v>2257</v>
      </c>
      <c r="F27" s="232">
        <v>500</v>
      </c>
      <c r="G27" s="224" t="s">
        <v>2283</v>
      </c>
      <c r="H27" s="224">
        <v>1</v>
      </c>
      <c r="K27" s="224">
        <v>15</v>
      </c>
      <c r="L27" s="233">
        <v>101</v>
      </c>
      <c r="M27" s="233">
        <v>200</v>
      </c>
      <c r="N27" s="224" t="s">
        <v>2257</v>
      </c>
      <c r="O27" s="224">
        <v>250</v>
      </c>
    </row>
    <row r="28" spans="2:15" x14ac:dyDescent="0.2">
      <c r="B28" s="232">
        <v>16</v>
      </c>
      <c r="C28" s="233">
        <v>201</v>
      </c>
      <c r="D28" s="233">
        <v>500</v>
      </c>
      <c r="E28" s="224" t="s">
        <v>2257</v>
      </c>
      <c r="F28" s="232">
        <v>450</v>
      </c>
      <c r="G28" s="224"/>
      <c r="H28" s="224"/>
      <c r="K28" s="224">
        <v>16</v>
      </c>
      <c r="L28" s="233">
        <v>201</v>
      </c>
      <c r="M28" s="233">
        <v>500</v>
      </c>
      <c r="N28" s="224" t="s">
        <v>2257</v>
      </c>
      <c r="O28" s="224">
        <v>225</v>
      </c>
    </row>
    <row r="29" spans="2:15" x14ac:dyDescent="0.2">
      <c r="B29" s="232">
        <v>17</v>
      </c>
      <c r="C29" s="233">
        <v>501</v>
      </c>
      <c r="D29" s="233">
        <v>1000</v>
      </c>
      <c r="E29" s="224" t="s">
        <v>2257</v>
      </c>
      <c r="F29" s="232">
        <v>400</v>
      </c>
      <c r="G29" s="224"/>
      <c r="H29" s="224"/>
      <c r="K29" s="224">
        <v>17</v>
      </c>
      <c r="L29" s="233">
        <v>501</v>
      </c>
      <c r="M29" s="233">
        <v>1000</v>
      </c>
      <c r="N29" s="224" t="s">
        <v>2257</v>
      </c>
      <c r="O29" s="224">
        <v>200</v>
      </c>
    </row>
    <row r="30" spans="2:15" x14ac:dyDescent="0.2">
      <c r="B30" s="232">
        <v>18</v>
      </c>
      <c r="C30" s="233">
        <v>1001</v>
      </c>
      <c r="D30" s="233">
        <v>2000</v>
      </c>
      <c r="E30" s="224" t="s">
        <v>2257</v>
      </c>
      <c r="F30" s="232">
        <v>350</v>
      </c>
      <c r="G30" s="224"/>
      <c r="H30" s="224"/>
      <c r="K30" s="224">
        <v>18</v>
      </c>
      <c r="L30" s="233">
        <v>1001</v>
      </c>
      <c r="M30" s="233">
        <v>2000</v>
      </c>
      <c r="N30" s="224" t="s">
        <v>2257</v>
      </c>
      <c r="O30" s="224">
        <v>175</v>
      </c>
    </row>
    <row r="31" spans="2:15" x14ac:dyDescent="0.2">
      <c r="B31" s="232">
        <v>19</v>
      </c>
      <c r="C31" s="233">
        <v>2001</v>
      </c>
      <c r="D31" s="233">
        <v>4000</v>
      </c>
      <c r="E31" s="224" t="s">
        <v>2257</v>
      </c>
      <c r="F31" s="232">
        <v>300</v>
      </c>
      <c r="G31" s="224"/>
      <c r="H31" s="224"/>
      <c r="K31" s="224">
        <v>19</v>
      </c>
      <c r="L31" s="233">
        <v>2001</v>
      </c>
      <c r="M31" s="233">
        <v>4000</v>
      </c>
      <c r="N31" s="224" t="s">
        <v>2257</v>
      </c>
      <c r="O31" s="224">
        <v>150</v>
      </c>
    </row>
    <row r="32" spans="2:15" x14ac:dyDescent="0.2">
      <c r="B32" s="232">
        <v>20</v>
      </c>
      <c r="C32" s="233">
        <v>4001</v>
      </c>
      <c r="D32" s="233"/>
      <c r="E32" s="224" t="s">
        <v>2257</v>
      </c>
      <c r="F32" s="232">
        <v>200</v>
      </c>
      <c r="G32" s="224"/>
      <c r="H32" s="224"/>
      <c r="K32" s="224">
        <v>20</v>
      </c>
      <c r="L32" s="233">
        <v>4001</v>
      </c>
      <c r="M32" s="233"/>
      <c r="N32" s="224" t="s">
        <v>2257</v>
      </c>
      <c r="O32" s="224">
        <v>100</v>
      </c>
    </row>
    <row r="33" spans="2:24" x14ac:dyDescent="0.2">
      <c r="K33" s="4"/>
      <c r="L33" s="386"/>
      <c r="M33" s="386"/>
      <c r="N33" s="4"/>
      <c r="O33" s="4"/>
    </row>
    <row r="38" spans="2:24" x14ac:dyDescent="0.3">
      <c r="B38" t="s">
        <v>2347</v>
      </c>
    </row>
    <row r="40" spans="2:24" x14ac:dyDescent="0.3">
      <c r="B40" s="78" t="s">
        <v>2348</v>
      </c>
    </row>
    <row r="41" spans="2:24" x14ac:dyDescent="0.3">
      <c r="B41" t="s">
        <v>2349</v>
      </c>
    </row>
    <row r="42" spans="2:24" x14ac:dyDescent="0.3">
      <c r="B42" t="s">
        <v>2350</v>
      </c>
    </row>
    <row r="44" spans="2:24" x14ac:dyDescent="0.3">
      <c r="B44" t="s">
        <v>2345</v>
      </c>
      <c r="R44" t="s">
        <v>2351</v>
      </c>
    </row>
    <row r="45" spans="2:24" x14ac:dyDescent="0.3">
      <c r="B45" s="223" t="s">
        <v>2248</v>
      </c>
      <c r="C45" s="223" t="s">
        <v>2249</v>
      </c>
      <c r="D45" s="300" t="s">
        <v>2250</v>
      </c>
      <c r="E45" s="223" t="s">
        <v>2276</v>
      </c>
      <c r="F45" s="223" t="s">
        <v>2277</v>
      </c>
      <c r="G45" s="223" t="s">
        <v>2278</v>
      </c>
      <c r="H45" s="223" t="s">
        <v>2277</v>
      </c>
      <c r="I45" s="223" t="s">
        <v>2352</v>
      </c>
      <c r="J45" s="223" t="s">
        <v>2277</v>
      </c>
      <c r="K45" s="223" t="s">
        <v>2352</v>
      </c>
      <c r="L45" s="223" t="s">
        <v>2277</v>
      </c>
      <c r="M45" s="388" t="s">
        <v>2353</v>
      </c>
      <c r="N45" s="504" t="s">
        <v>2354</v>
      </c>
      <c r="O45" s="505"/>
      <c r="R45" s="223" t="s">
        <v>2248</v>
      </c>
      <c r="S45" s="223" t="s">
        <v>2249</v>
      </c>
      <c r="T45" s="300" t="s">
        <v>2250</v>
      </c>
      <c r="U45" s="223" t="s">
        <v>2276</v>
      </c>
      <c r="V45" s="223" t="s">
        <v>2277</v>
      </c>
      <c r="W45" s="223" t="s">
        <v>2278</v>
      </c>
      <c r="X45" s="223" t="s">
        <v>2277</v>
      </c>
    </row>
    <row r="46" spans="2:24" x14ac:dyDescent="0.2">
      <c r="B46" s="224">
        <v>1</v>
      </c>
      <c r="C46" s="224">
        <v>1</v>
      </c>
      <c r="D46" s="224">
        <v>1</v>
      </c>
      <c r="E46" s="224" t="s">
        <v>2257</v>
      </c>
      <c r="F46" s="224">
        <v>2000</v>
      </c>
      <c r="G46" s="224" t="s">
        <v>2279</v>
      </c>
      <c r="H46" s="224">
        <v>1</v>
      </c>
      <c r="I46" s="390" t="s">
        <v>2355</v>
      </c>
      <c r="J46" s="224">
        <v>10</v>
      </c>
      <c r="K46" s="224" t="s">
        <v>2356</v>
      </c>
      <c r="L46" s="224">
        <v>6000</v>
      </c>
      <c r="M46" s="389">
        <f t="shared" ref="M46:M51" si="0">F46+(J46*2000)</f>
        <v>22000</v>
      </c>
      <c r="N46" s="411">
        <v>2000</v>
      </c>
      <c r="O46" s="411"/>
      <c r="R46" s="224">
        <v>1</v>
      </c>
      <c r="S46" s="224">
        <v>1</v>
      </c>
      <c r="T46" s="224">
        <v>1</v>
      </c>
      <c r="U46" s="224" t="s">
        <v>2257</v>
      </c>
      <c r="V46" s="224">
        <f>F46/2</f>
        <v>1000</v>
      </c>
      <c r="W46" s="224"/>
      <c r="X46" s="224"/>
    </row>
    <row r="47" spans="2:24" x14ac:dyDescent="0.2">
      <c r="B47" s="224">
        <v>2</v>
      </c>
      <c r="C47" s="224">
        <f>D46+1</f>
        <v>2</v>
      </c>
      <c r="D47" s="224">
        <v>2</v>
      </c>
      <c r="E47" s="224" t="s">
        <v>2257</v>
      </c>
      <c r="F47" s="224">
        <v>1600</v>
      </c>
      <c r="G47" s="224" t="s">
        <v>2280</v>
      </c>
      <c r="H47" s="224">
        <v>1</v>
      </c>
      <c r="I47" s="390" t="s">
        <v>2355</v>
      </c>
      <c r="J47" s="224">
        <v>6</v>
      </c>
      <c r="K47" s="224" t="s">
        <v>2356</v>
      </c>
      <c r="L47" s="224">
        <v>5400</v>
      </c>
      <c r="M47" s="389">
        <f t="shared" si="0"/>
        <v>13600</v>
      </c>
      <c r="N47" s="411" t="s">
        <v>2357</v>
      </c>
      <c r="O47" s="411"/>
      <c r="R47" s="224">
        <v>2</v>
      </c>
      <c r="S47" s="224">
        <f>T46+1</f>
        <v>2</v>
      </c>
      <c r="T47" s="224">
        <v>2</v>
      </c>
      <c r="U47" s="224" t="s">
        <v>2257</v>
      </c>
      <c r="V47" s="224">
        <f t="shared" ref="V47:V55" si="1">F47/2</f>
        <v>800</v>
      </c>
      <c r="W47" s="224"/>
      <c r="X47" s="224"/>
    </row>
    <row r="48" spans="2:24" x14ac:dyDescent="0.2">
      <c r="B48" s="224">
        <v>3</v>
      </c>
      <c r="C48" s="224">
        <f t="shared" ref="C48:C54" si="2">D47+1</f>
        <v>3</v>
      </c>
      <c r="D48" s="224">
        <v>3</v>
      </c>
      <c r="E48" s="224" t="s">
        <v>2257</v>
      </c>
      <c r="F48" s="224">
        <v>1500</v>
      </c>
      <c r="G48" s="224" t="s">
        <v>2281</v>
      </c>
      <c r="H48" s="224">
        <v>1</v>
      </c>
      <c r="I48" s="390" t="s">
        <v>2355</v>
      </c>
      <c r="J48" s="224">
        <v>6</v>
      </c>
      <c r="K48" s="224" t="s">
        <v>2356</v>
      </c>
      <c r="L48" s="224">
        <v>5400</v>
      </c>
      <c r="M48" s="389">
        <f t="shared" si="0"/>
        <v>13500</v>
      </c>
      <c r="N48" s="411" t="s">
        <v>2358</v>
      </c>
      <c r="O48" s="411"/>
      <c r="R48" s="224">
        <v>3</v>
      </c>
      <c r="S48" s="224">
        <f t="shared" ref="S48:S54" si="3">T47+1</f>
        <v>3</v>
      </c>
      <c r="T48" s="224">
        <v>3</v>
      </c>
      <c r="U48" s="224" t="s">
        <v>2257</v>
      </c>
      <c r="V48" s="224">
        <f t="shared" si="1"/>
        <v>750</v>
      </c>
      <c r="W48" s="224"/>
      <c r="X48" s="224"/>
    </row>
    <row r="49" spans="2:24" x14ac:dyDescent="0.2">
      <c r="B49" s="224">
        <v>4</v>
      </c>
      <c r="C49" s="224">
        <f t="shared" si="2"/>
        <v>4</v>
      </c>
      <c r="D49" s="224">
        <v>10</v>
      </c>
      <c r="E49" s="224" t="s">
        <v>2257</v>
      </c>
      <c r="F49" s="224">
        <v>1400</v>
      </c>
      <c r="G49" s="224" t="s">
        <v>2282</v>
      </c>
      <c r="H49" s="224">
        <v>1</v>
      </c>
      <c r="I49" s="390" t="s">
        <v>2355</v>
      </c>
      <c r="J49" s="224">
        <v>6</v>
      </c>
      <c r="K49" s="224" t="s">
        <v>2356</v>
      </c>
      <c r="L49" s="224">
        <v>4500</v>
      </c>
      <c r="M49" s="389">
        <f t="shared" si="0"/>
        <v>13400</v>
      </c>
      <c r="N49" s="411">
        <v>700</v>
      </c>
      <c r="O49" s="411"/>
      <c r="R49" s="224">
        <v>4</v>
      </c>
      <c r="S49" s="224">
        <f t="shared" si="3"/>
        <v>4</v>
      </c>
      <c r="T49" s="224">
        <v>10</v>
      </c>
      <c r="U49" s="224" t="s">
        <v>2257</v>
      </c>
      <c r="V49" s="224">
        <f t="shared" si="1"/>
        <v>700</v>
      </c>
      <c r="W49" s="224"/>
      <c r="X49" s="224"/>
    </row>
    <row r="50" spans="2:24" x14ac:dyDescent="0.2">
      <c r="B50" s="224">
        <v>5</v>
      </c>
      <c r="C50" s="224">
        <f t="shared" si="2"/>
        <v>11</v>
      </c>
      <c r="D50" s="224">
        <v>20</v>
      </c>
      <c r="E50" s="224" t="s">
        <v>2257</v>
      </c>
      <c r="F50" s="224">
        <v>1300</v>
      </c>
      <c r="G50" s="224" t="s">
        <v>2282</v>
      </c>
      <c r="H50" s="224">
        <v>1</v>
      </c>
      <c r="I50" s="390" t="s">
        <v>2355</v>
      </c>
      <c r="J50" s="224">
        <v>5</v>
      </c>
      <c r="K50" s="224" t="s">
        <v>2356</v>
      </c>
      <c r="L50" s="224">
        <v>4500</v>
      </c>
      <c r="M50" s="389">
        <f t="shared" si="0"/>
        <v>11300</v>
      </c>
      <c r="N50" s="411">
        <v>650</v>
      </c>
      <c r="O50" s="411"/>
      <c r="R50" s="224">
        <v>5</v>
      </c>
      <c r="S50" s="224">
        <f t="shared" si="3"/>
        <v>11</v>
      </c>
      <c r="T50" s="224">
        <v>50</v>
      </c>
      <c r="U50" s="224" t="s">
        <v>2257</v>
      </c>
      <c r="V50" s="224">
        <f t="shared" si="1"/>
        <v>650</v>
      </c>
      <c r="W50" s="224"/>
      <c r="X50" s="224"/>
    </row>
    <row r="51" spans="2:24" x14ac:dyDescent="0.2">
      <c r="B51" s="224">
        <v>6</v>
      </c>
      <c r="C51" s="224">
        <f t="shared" si="2"/>
        <v>21</v>
      </c>
      <c r="D51" s="224">
        <v>50</v>
      </c>
      <c r="E51" s="224" t="s">
        <v>2257</v>
      </c>
      <c r="F51" s="224">
        <v>1200</v>
      </c>
      <c r="G51" s="224" t="s">
        <v>2282</v>
      </c>
      <c r="H51" s="224">
        <v>1</v>
      </c>
      <c r="I51" s="390" t="s">
        <v>2355</v>
      </c>
      <c r="J51" s="224">
        <v>5</v>
      </c>
      <c r="K51" s="224" t="s">
        <v>2356</v>
      </c>
      <c r="L51" s="224">
        <v>4500</v>
      </c>
      <c r="M51" s="389">
        <f t="shared" si="0"/>
        <v>11200</v>
      </c>
      <c r="N51" s="411">
        <v>600</v>
      </c>
      <c r="O51" s="411"/>
      <c r="R51" s="224">
        <v>6</v>
      </c>
      <c r="S51" s="224">
        <f t="shared" si="3"/>
        <v>51</v>
      </c>
      <c r="T51" s="224">
        <v>40</v>
      </c>
      <c r="U51" s="224" t="s">
        <v>2257</v>
      </c>
      <c r="V51" s="224">
        <f t="shared" si="1"/>
        <v>600</v>
      </c>
      <c r="W51" s="224"/>
      <c r="X51" s="224"/>
    </row>
    <row r="52" spans="2:24" x14ac:dyDescent="0.2">
      <c r="B52" s="224">
        <v>7</v>
      </c>
      <c r="C52" s="224">
        <f t="shared" si="2"/>
        <v>51</v>
      </c>
      <c r="D52" s="224">
        <v>150</v>
      </c>
      <c r="E52" s="224" t="s">
        <v>2257</v>
      </c>
      <c r="F52" s="224">
        <v>1100</v>
      </c>
      <c r="G52" s="224" t="s">
        <v>2283</v>
      </c>
      <c r="H52" s="224">
        <v>1</v>
      </c>
      <c r="I52" s="224" t="s">
        <v>2359</v>
      </c>
      <c r="J52" s="224">
        <v>5</v>
      </c>
      <c r="K52" s="224" t="s">
        <v>2356</v>
      </c>
      <c r="L52" s="224">
        <v>3600</v>
      </c>
      <c r="M52" s="389">
        <f>F52+(J52*300)</f>
        <v>2600</v>
      </c>
      <c r="N52" s="411">
        <v>500</v>
      </c>
      <c r="O52" s="411"/>
      <c r="R52" s="224">
        <v>7</v>
      </c>
      <c r="S52" s="224">
        <f t="shared" si="3"/>
        <v>41</v>
      </c>
      <c r="T52" s="224">
        <v>100</v>
      </c>
      <c r="U52" s="224" t="s">
        <v>2257</v>
      </c>
      <c r="V52" s="224">
        <f t="shared" si="1"/>
        <v>550</v>
      </c>
      <c r="W52" s="224"/>
      <c r="X52" s="224"/>
    </row>
    <row r="53" spans="2:24" x14ac:dyDescent="0.2">
      <c r="B53" s="224">
        <v>8</v>
      </c>
      <c r="C53" s="224">
        <f t="shared" si="2"/>
        <v>151</v>
      </c>
      <c r="D53" s="224">
        <v>250</v>
      </c>
      <c r="E53" s="224" t="s">
        <v>2257</v>
      </c>
      <c r="F53" s="224">
        <v>1000</v>
      </c>
      <c r="G53" s="224" t="s">
        <v>2283</v>
      </c>
      <c r="H53" s="224">
        <v>1</v>
      </c>
      <c r="I53" s="224" t="s">
        <v>2359</v>
      </c>
      <c r="J53" s="224">
        <v>5</v>
      </c>
      <c r="K53" s="224" t="s">
        <v>2356</v>
      </c>
      <c r="L53" s="224">
        <v>3600</v>
      </c>
      <c r="M53" s="389">
        <f>F53+(J53*300)</f>
        <v>2500</v>
      </c>
      <c r="N53" s="411">
        <v>450</v>
      </c>
      <c r="O53" s="411"/>
      <c r="R53" s="224">
        <v>8</v>
      </c>
      <c r="S53" s="224">
        <f t="shared" si="3"/>
        <v>101</v>
      </c>
      <c r="T53" s="224">
        <v>250</v>
      </c>
      <c r="U53" s="224" t="s">
        <v>2257</v>
      </c>
      <c r="V53" s="224">
        <f t="shared" si="1"/>
        <v>500</v>
      </c>
      <c r="W53" s="224"/>
      <c r="X53" s="224"/>
    </row>
    <row r="54" spans="2:24" x14ac:dyDescent="0.2">
      <c r="B54" s="224">
        <v>9</v>
      </c>
      <c r="C54" s="224">
        <f t="shared" si="2"/>
        <v>251</v>
      </c>
      <c r="D54" s="224">
        <v>1000</v>
      </c>
      <c r="E54" s="224" t="s">
        <v>2257</v>
      </c>
      <c r="F54" s="224">
        <v>800</v>
      </c>
      <c r="G54" s="224"/>
      <c r="H54" s="224"/>
      <c r="I54" s="224" t="s">
        <v>2359</v>
      </c>
      <c r="J54" s="224">
        <v>5</v>
      </c>
      <c r="K54" s="224" t="s">
        <v>2356</v>
      </c>
      <c r="L54" s="224">
        <v>3000</v>
      </c>
      <c r="M54" s="389">
        <f>F54+(J54*300)</f>
        <v>2300</v>
      </c>
      <c r="N54" s="411" t="s">
        <v>2360</v>
      </c>
      <c r="O54" s="411"/>
      <c r="R54" s="224">
        <v>9</v>
      </c>
      <c r="S54" s="224">
        <f t="shared" si="3"/>
        <v>251</v>
      </c>
      <c r="T54" s="224">
        <v>1000</v>
      </c>
      <c r="U54" s="224" t="s">
        <v>2257</v>
      </c>
      <c r="V54" s="224">
        <f t="shared" si="1"/>
        <v>400</v>
      </c>
      <c r="W54" s="224"/>
      <c r="X54" s="224"/>
    </row>
    <row r="55" spans="2:24" x14ac:dyDescent="0.2">
      <c r="B55" s="224">
        <v>10</v>
      </c>
      <c r="C55" s="224">
        <v>1001</v>
      </c>
      <c r="D55" s="224">
        <v>9999</v>
      </c>
      <c r="E55" s="224" t="s">
        <v>2257</v>
      </c>
      <c r="F55" s="224">
        <v>600</v>
      </c>
      <c r="G55" s="224"/>
      <c r="H55" s="224"/>
      <c r="I55" s="224"/>
      <c r="J55" s="224"/>
      <c r="K55" s="224" t="s">
        <v>2356</v>
      </c>
      <c r="L55" s="224">
        <v>2400</v>
      </c>
      <c r="M55" s="5"/>
      <c r="R55" s="224">
        <v>10</v>
      </c>
      <c r="S55" s="224">
        <v>501</v>
      </c>
      <c r="T55" s="224">
        <v>1000</v>
      </c>
      <c r="U55" s="224" t="s">
        <v>2257</v>
      </c>
      <c r="V55" s="224">
        <f t="shared" si="1"/>
        <v>300</v>
      </c>
      <c r="W55" s="224"/>
      <c r="X55" s="224"/>
    </row>
    <row r="58" spans="2:24" x14ac:dyDescent="0.3">
      <c r="B58" s="78" t="s">
        <v>2361</v>
      </c>
    </row>
    <row r="59" spans="2:24" x14ac:dyDescent="0.3">
      <c r="B59" t="s">
        <v>2362</v>
      </c>
    </row>
    <row r="60" spans="2:24" x14ac:dyDescent="0.3">
      <c r="B60" t="s">
        <v>2363</v>
      </c>
    </row>
    <row r="61" spans="2:24" x14ac:dyDescent="0.3">
      <c r="B61" t="s">
        <v>2364</v>
      </c>
    </row>
    <row r="63" spans="2:24" x14ac:dyDescent="0.3">
      <c r="B63" s="469" t="s">
        <v>2365</v>
      </c>
      <c r="C63" s="469"/>
      <c r="D63" s="469"/>
      <c r="O63" s="266" t="s">
        <v>1543</v>
      </c>
      <c r="P63" s="266" t="s">
        <v>2366</v>
      </c>
      <c r="Q63" s="266" t="s">
        <v>2367</v>
      </c>
    </row>
    <row r="64" spans="2:24" x14ac:dyDescent="0.3">
      <c r="B64" s="266" t="s">
        <v>1514</v>
      </c>
      <c r="C64" s="266" t="s">
        <v>2368</v>
      </c>
      <c r="D64" s="266" t="s">
        <v>2369</v>
      </c>
      <c r="I64" s="266" t="s">
        <v>2370</v>
      </c>
      <c r="J64" s="266" t="s">
        <v>2371</v>
      </c>
      <c r="O64" s="5">
        <v>1</v>
      </c>
      <c r="P64" s="5">
        <v>162</v>
      </c>
      <c r="Q64" s="5">
        <v>162</v>
      </c>
    </row>
    <row r="65" spans="2:17" x14ac:dyDescent="0.3">
      <c r="B65" s="5">
        <v>10</v>
      </c>
      <c r="C65" s="5">
        <v>0.72</v>
      </c>
      <c r="D65" s="5">
        <f>B65*C65</f>
        <v>7.1999999999999993</v>
      </c>
      <c r="I65" s="5" t="s">
        <v>2194</v>
      </c>
      <c r="J65" s="5">
        <v>50</v>
      </c>
      <c r="O65" s="5">
        <v>2</v>
      </c>
      <c r="P65" s="5">
        <v>332</v>
      </c>
      <c r="Q65" s="5">
        <f>Q64+P65</f>
        <v>494</v>
      </c>
    </row>
    <row r="66" spans="2:17" x14ac:dyDescent="0.3">
      <c r="B66" s="5">
        <v>20</v>
      </c>
      <c r="C66" s="5">
        <v>0.23</v>
      </c>
      <c r="D66" s="5">
        <f t="shared" ref="D66:D68" si="4">B66*C66</f>
        <v>4.6000000000000005</v>
      </c>
      <c r="I66" s="5" t="s">
        <v>2372</v>
      </c>
      <c r="J66" s="5">
        <v>150</v>
      </c>
      <c r="O66" s="5">
        <v>3</v>
      </c>
      <c r="P66" s="5">
        <v>502</v>
      </c>
      <c r="Q66" s="5">
        <f t="shared" ref="Q66:Q98" si="5">Q65+P66</f>
        <v>996</v>
      </c>
    </row>
    <row r="67" spans="2:17" x14ac:dyDescent="0.3">
      <c r="B67" s="5">
        <v>50</v>
      </c>
      <c r="C67" s="5">
        <v>0.04</v>
      </c>
      <c r="D67" s="5">
        <f t="shared" si="4"/>
        <v>2</v>
      </c>
      <c r="I67" s="5" t="s">
        <v>2193</v>
      </c>
      <c r="J67" s="5">
        <v>300</v>
      </c>
      <c r="O67" s="5">
        <v>4</v>
      </c>
      <c r="P67" s="5">
        <v>770</v>
      </c>
      <c r="Q67" s="5">
        <f t="shared" si="5"/>
        <v>1766</v>
      </c>
    </row>
    <row r="68" spans="2:17" x14ac:dyDescent="0.3">
      <c r="B68" s="5">
        <v>100</v>
      </c>
      <c r="C68" s="5">
        <v>0.01</v>
      </c>
      <c r="D68" s="5">
        <f t="shared" si="4"/>
        <v>1</v>
      </c>
      <c r="I68" s="5" t="s">
        <v>2373</v>
      </c>
      <c r="J68" s="5">
        <v>450</v>
      </c>
      <c r="O68" s="5">
        <v>5</v>
      </c>
      <c r="P68" s="5">
        <v>1010</v>
      </c>
      <c r="Q68" s="5">
        <f t="shared" si="5"/>
        <v>2776</v>
      </c>
    </row>
    <row r="69" spans="2:17" x14ac:dyDescent="0.3">
      <c r="D69">
        <f>SUM(D65:D68)</f>
        <v>14.8</v>
      </c>
      <c r="E69" t="s">
        <v>2374</v>
      </c>
      <c r="I69" s="5" t="s">
        <v>2375</v>
      </c>
      <c r="J69" s="5">
        <v>600</v>
      </c>
      <c r="O69" s="5">
        <v>6</v>
      </c>
      <c r="P69" s="5">
        <v>1260</v>
      </c>
      <c r="Q69" s="5">
        <f t="shared" si="5"/>
        <v>4036</v>
      </c>
    </row>
    <row r="70" spans="2:17" x14ac:dyDescent="0.3">
      <c r="I70" s="5" t="s">
        <v>2376</v>
      </c>
      <c r="J70" s="5">
        <v>800</v>
      </c>
      <c r="O70" s="5">
        <v>7</v>
      </c>
      <c r="P70" s="5">
        <v>1510</v>
      </c>
      <c r="Q70" s="5">
        <f t="shared" si="5"/>
        <v>5546</v>
      </c>
    </row>
    <row r="71" spans="2:17" x14ac:dyDescent="0.3">
      <c r="J71">
        <f>SUM(J65:J70)</f>
        <v>2350</v>
      </c>
      <c r="K71" s="236">
        <f>J71*20</f>
        <v>47000</v>
      </c>
      <c r="L71" t="s">
        <v>2377</v>
      </c>
      <c r="O71" s="5">
        <v>8</v>
      </c>
      <c r="P71" s="5">
        <v>1760</v>
      </c>
      <c r="Q71" s="5">
        <f t="shared" si="5"/>
        <v>7306</v>
      </c>
    </row>
    <row r="72" spans="2:17" x14ac:dyDescent="0.3">
      <c r="O72" s="5">
        <v>9</v>
      </c>
      <c r="P72" s="5">
        <v>1970</v>
      </c>
      <c r="Q72" s="5">
        <f t="shared" si="5"/>
        <v>9276</v>
      </c>
    </row>
    <row r="73" spans="2:17" x14ac:dyDescent="0.3">
      <c r="O73" s="5">
        <v>10</v>
      </c>
      <c r="P73" s="5">
        <v>2070</v>
      </c>
      <c r="Q73" s="5">
        <f t="shared" si="5"/>
        <v>11346</v>
      </c>
    </row>
    <row r="74" spans="2:17" x14ac:dyDescent="0.3">
      <c r="O74" s="5">
        <v>11</v>
      </c>
      <c r="P74" s="5">
        <v>2110</v>
      </c>
      <c r="Q74" s="5">
        <f t="shared" si="5"/>
        <v>13456</v>
      </c>
    </row>
    <row r="75" spans="2:17" x14ac:dyDescent="0.3">
      <c r="O75" s="5">
        <v>12</v>
      </c>
      <c r="P75" s="5">
        <v>2280</v>
      </c>
      <c r="Q75" s="5">
        <f t="shared" si="5"/>
        <v>15736</v>
      </c>
    </row>
    <row r="76" spans="2:17" x14ac:dyDescent="0.3">
      <c r="O76" s="5">
        <v>13</v>
      </c>
      <c r="P76" s="5">
        <v>2500</v>
      </c>
      <c r="Q76" s="5">
        <f t="shared" si="5"/>
        <v>18236</v>
      </c>
    </row>
    <row r="77" spans="2:17" x14ac:dyDescent="0.3">
      <c r="O77" s="5">
        <v>14</v>
      </c>
      <c r="P77" s="5">
        <v>2720</v>
      </c>
      <c r="Q77" s="5">
        <f t="shared" si="5"/>
        <v>20956</v>
      </c>
    </row>
    <row r="78" spans="2:17" x14ac:dyDescent="0.3">
      <c r="O78" s="5">
        <v>15</v>
      </c>
      <c r="P78" s="5">
        <v>2890</v>
      </c>
      <c r="Q78" s="5">
        <f t="shared" si="5"/>
        <v>23846</v>
      </c>
    </row>
    <row r="79" spans="2:17" x14ac:dyDescent="0.3">
      <c r="O79" s="5">
        <v>16</v>
      </c>
      <c r="P79" s="5">
        <v>3110</v>
      </c>
      <c r="Q79" s="5">
        <f t="shared" si="5"/>
        <v>26956</v>
      </c>
    </row>
    <row r="80" spans="2:17" x14ac:dyDescent="0.3">
      <c r="O80" s="5">
        <v>17</v>
      </c>
      <c r="P80" s="5">
        <v>3330</v>
      </c>
      <c r="Q80" s="5">
        <f t="shared" si="5"/>
        <v>30286</v>
      </c>
    </row>
    <row r="81" spans="15:17" x14ac:dyDescent="0.3">
      <c r="O81" s="5">
        <v>18</v>
      </c>
      <c r="P81" s="5">
        <v>3500</v>
      </c>
      <c r="Q81" s="5">
        <f t="shared" si="5"/>
        <v>33786</v>
      </c>
    </row>
    <row r="82" spans="15:17" x14ac:dyDescent="0.3">
      <c r="O82" s="5">
        <v>19</v>
      </c>
      <c r="P82" s="5">
        <v>3600</v>
      </c>
      <c r="Q82" s="5">
        <f t="shared" si="5"/>
        <v>37386</v>
      </c>
    </row>
    <row r="83" spans="15:17" x14ac:dyDescent="0.3">
      <c r="O83" s="5">
        <v>20</v>
      </c>
      <c r="P83" s="5">
        <v>3700</v>
      </c>
      <c r="Q83" s="5">
        <f t="shared" si="5"/>
        <v>41086</v>
      </c>
    </row>
    <row r="84" spans="15:17" x14ac:dyDescent="0.3">
      <c r="O84" s="5">
        <v>21</v>
      </c>
      <c r="P84" s="5">
        <v>3800</v>
      </c>
      <c r="Q84" s="5">
        <f t="shared" si="5"/>
        <v>44886</v>
      </c>
    </row>
    <row r="85" spans="15:17" x14ac:dyDescent="0.3">
      <c r="O85" s="5">
        <v>22</v>
      </c>
      <c r="P85" s="5">
        <v>3820</v>
      </c>
      <c r="Q85" s="5">
        <f t="shared" si="5"/>
        <v>48706</v>
      </c>
    </row>
    <row r="86" spans="15:17" x14ac:dyDescent="0.3">
      <c r="O86" s="5">
        <v>23</v>
      </c>
      <c r="P86" s="5">
        <v>4030</v>
      </c>
      <c r="Q86" s="5">
        <f t="shared" si="5"/>
        <v>52736</v>
      </c>
    </row>
    <row r="87" spans="15:17" x14ac:dyDescent="0.3">
      <c r="O87" s="5">
        <v>24</v>
      </c>
      <c r="P87" s="5">
        <v>4240</v>
      </c>
      <c r="Q87" s="5">
        <f t="shared" si="5"/>
        <v>56976</v>
      </c>
    </row>
    <row r="88" spans="15:17" x14ac:dyDescent="0.3">
      <c r="O88" s="5">
        <v>25</v>
      </c>
      <c r="P88" s="5">
        <v>4390</v>
      </c>
      <c r="Q88" s="5">
        <f t="shared" si="5"/>
        <v>61366</v>
      </c>
    </row>
    <row r="89" spans="15:17" x14ac:dyDescent="0.3">
      <c r="O89" s="5">
        <v>26</v>
      </c>
      <c r="P89" s="5">
        <v>4610</v>
      </c>
      <c r="Q89" s="5">
        <f t="shared" si="5"/>
        <v>65976</v>
      </c>
    </row>
    <row r="90" spans="15:17" x14ac:dyDescent="0.3">
      <c r="O90" s="5">
        <v>27</v>
      </c>
      <c r="P90" s="5">
        <v>4820</v>
      </c>
      <c r="Q90" s="5">
        <f t="shared" si="5"/>
        <v>70796</v>
      </c>
    </row>
    <row r="91" spans="15:17" x14ac:dyDescent="0.3">
      <c r="O91" s="5">
        <v>28</v>
      </c>
      <c r="P91" s="5">
        <v>4970</v>
      </c>
      <c r="Q91" s="5">
        <f t="shared" si="5"/>
        <v>75766</v>
      </c>
    </row>
    <row r="92" spans="15:17" x14ac:dyDescent="0.3">
      <c r="O92" s="5">
        <v>29</v>
      </c>
      <c r="P92" s="5">
        <v>5070</v>
      </c>
      <c r="Q92" s="5">
        <f t="shared" si="5"/>
        <v>80836</v>
      </c>
    </row>
    <row r="93" spans="15:17" x14ac:dyDescent="0.3">
      <c r="O93" s="5">
        <v>30</v>
      </c>
      <c r="P93" s="5">
        <v>5170</v>
      </c>
      <c r="Q93" s="5">
        <f t="shared" si="5"/>
        <v>86006</v>
      </c>
    </row>
    <row r="94" spans="15:17" x14ac:dyDescent="0.3">
      <c r="O94" s="5">
        <v>31</v>
      </c>
      <c r="P94" s="5">
        <v>5270</v>
      </c>
      <c r="Q94" s="5">
        <f t="shared" si="5"/>
        <v>91276</v>
      </c>
    </row>
    <row r="95" spans="15:17" x14ac:dyDescent="0.3">
      <c r="O95" s="5">
        <v>32</v>
      </c>
      <c r="P95" s="5">
        <v>5370</v>
      </c>
      <c r="Q95" s="5">
        <f t="shared" si="5"/>
        <v>96646</v>
      </c>
    </row>
    <row r="96" spans="15:17" x14ac:dyDescent="0.3">
      <c r="O96" s="5">
        <v>33</v>
      </c>
      <c r="P96" s="5">
        <v>5470</v>
      </c>
      <c r="Q96" s="5">
        <f t="shared" si="5"/>
        <v>102116</v>
      </c>
    </row>
    <row r="97" spans="15:17" x14ac:dyDescent="0.3">
      <c r="O97" s="5">
        <v>34</v>
      </c>
      <c r="P97" s="5">
        <v>5500</v>
      </c>
      <c r="Q97" s="5">
        <f t="shared" si="5"/>
        <v>107616</v>
      </c>
    </row>
    <row r="98" spans="15:17" x14ac:dyDescent="0.3">
      <c r="O98" s="5">
        <v>35</v>
      </c>
      <c r="P98" s="5">
        <v>5720</v>
      </c>
      <c r="Q98" s="5">
        <f t="shared" si="5"/>
        <v>113336</v>
      </c>
    </row>
  </sheetData>
  <mergeCells count="11">
    <mergeCell ref="N51:O51"/>
    <mergeCell ref="N52:O52"/>
    <mergeCell ref="N53:O53"/>
    <mergeCell ref="N54:O54"/>
    <mergeCell ref="B63:D63"/>
    <mergeCell ref="N50:O50"/>
    <mergeCell ref="N45:O45"/>
    <mergeCell ref="N46:O46"/>
    <mergeCell ref="N47:O47"/>
    <mergeCell ref="N48:O48"/>
    <mergeCell ref="N49:O49"/>
  </mergeCells>
  <phoneticPr fontId="2" type="noConversion"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B3:Z86"/>
  <sheetViews>
    <sheetView showGridLines="0" zoomScale="85" zoomScaleNormal="85" workbookViewId="0">
      <selection activeCell="N42" sqref="N42"/>
    </sheetView>
  </sheetViews>
  <sheetFormatPr defaultRowHeight="16.5" x14ac:dyDescent="0.3"/>
  <cols>
    <col min="3" max="3" width="21.375" bestFit="1" customWidth="1"/>
    <col min="4" max="4" width="15" bestFit="1" customWidth="1"/>
    <col min="5" max="5" width="20.625" bestFit="1" customWidth="1"/>
    <col min="6" max="6" width="23" customWidth="1"/>
    <col min="7" max="7" width="24.125" bestFit="1" customWidth="1"/>
    <col min="8" max="8" width="18.875" bestFit="1" customWidth="1"/>
    <col min="9" max="9" width="20" bestFit="1" customWidth="1"/>
    <col min="10" max="10" width="24.125" bestFit="1" customWidth="1"/>
    <col min="11" max="11" width="23" bestFit="1" customWidth="1"/>
    <col min="12" max="12" width="18.875" bestFit="1" customWidth="1"/>
    <col min="13" max="13" width="15.875" bestFit="1" customWidth="1"/>
    <col min="14" max="14" width="20" bestFit="1" customWidth="1"/>
    <col min="15" max="15" width="20" customWidth="1"/>
    <col min="16" max="16" width="13.125" bestFit="1" customWidth="1"/>
    <col min="17" max="17" width="11.625" bestFit="1" customWidth="1"/>
    <col min="18" max="18" width="13.125" bestFit="1" customWidth="1"/>
    <col min="19" max="19" width="15.875" bestFit="1" customWidth="1"/>
    <col min="20" max="20" width="13.125" bestFit="1" customWidth="1"/>
    <col min="21" max="21" width="15.875" bestFit="1" customWidth="1"/>
    <col min="22" max="22" width="13.125" bestFit="1" customWidth="1"/>
    <col min="23" max="23" width="15.875" bestFit="1" customWidth="1"/>
    <col min="24" max="24" width="14.375" bestFit="1" customWidth="1"/>
    <col min="25" max="25" width="15.875" bestFit="1" customWidth="1"/>
    <col min="26" max="26" width="14.375" bestFit="1" customWidth="1"/>
  </cols>
  <sheetData>
    <row r="3" spans="2:2" x14ac:dyDescent="0.3">
      <c r="B3" s="81" t="s">
        <v>2378</v>
      </c>
    </row>
    <row r="5" spans="2:2" s="82" customFormat="1" ht="33.75" x14ac:dyDescent="0.3">
      <c r="B5" s="80" t="s">
        <v>2379</v>
      </c>
    </row>
    <row r="7" spans="2:2" x14ac:dyDescent="0.3">
      <c r="B7" t="s">
        <v>2380</v>
      </c>
    </row>
    <row r="8" spans="2:2" x14ac:dyDescent="0.3">
      <c r="B8" t="s">
        <v>2381</v>
      </c>
    </row>
    <row r="9" spans="2:2" x14ac:dyDescent="0.3">
      <c r="B9" t="s">
        <v>2382</v>
      </c>
    </row>
    <row r="10" spans="2:2" x14ac:dyDescent="0.3">
      <c r="B10" t="s">
        <v>2383</v>
      </c>
    </row>
    <row r="11" spans="2:2" x14ac:dyDescent="0.3">
      <c r="B11" t="s">
        <v>2384</v>
      </c>
    </row>
    <row r="12" spans="2:2" x14ac:dyDescent="0.3">
      <c r="B12" t="s">
        <v>2385</v>
      </c>
    </row>
    <row r="14" spans="2:2" x14ac:dyDescent="0.3">
      <c r="B14" s="78" t="s">
        <v>2386</v>
      </c>
    </row>
    <row r="15" spans="2:2" x14ac:dyDescent="0.3">
      <c r="B15" s="78"/>
    </row>
    <row r="16" spans="2:2" x14ac:dyDescent="0.3">
      <c r="B16" s="119" t="s">
        <v>2387</v>
      </c>
    </row>
    <row r="17" spans="2:2" x14ac:dyDescent="0.3">
      <c r="B17" s="119" t="s">
        <v>2388</v>
      </c>
    </row>
    <row r="19" spans="2:2" x14ac:dyDescent="0.3">
      <c r="B19" s="86" t="s">
        <v>2389</v>
      </c>
    </row>
    <row r="20" spans="2:2" x14ac:dyDescent="0.3">
      <c r="B20" t="s">
        <v>2390</v>
      </c>
    </row>
    <row r="21" spans="2:2" x14ac:dyDescent="0.3">
      <c r="B21" t="s">
        <v>2391</v>
      </c>
    </row>
    <row r="23" spans="2:2" x14ac:dyDescent="0.3">
      <c r="B23" s="78" t="s">
        <v>2392</v>
      </c>
    </row>
    <row r="24" spans="2:2" x14ac:dyDescent="0.3">
      <c r="B24" t="s">
        <v>2393</v>
      </c>
    </row>
    <row r="25" spans="2:2" x14ac:dyDescent="0.3">
      <c r="B25" t="s">
        <v>2394</v>
      </c>
    </row>
    <row r="26" spans="2:2" x14ac:dyDescent="0.3">
      <c r="B26" t="s">
        <v>2395</v>
      </c>
    </row>
    <row r="27" spans="2:2" x14ac:dyDescent="0.3">
      <c r="B27" t="s">
        <v>2396</v>
      </c>
    </row>
    <row r="29" spans="2:2" x14ac:dyDescent="0.3">
      <c r="B29" s="78" t="s">
        <v>2397</v>
      </c>
    </row>
    <row r="30" spans="2:2" x14ac:dyDescent="0.3">
      <c r="B30" t="s">
        <v>2398</v>
      </c>
    </row>
    <row r="31" spans="2:2" x14ac:dyDescent="0.3">
      <c r="B31" t="s">
        <v>2399</v>
      </c>
    </row>
    <row r="33" spans="2:9" x14ac:dyDescent="0.3">
      <c r="B33" s="78" t="s">
        <v>2400</v>
      </c>
    </row>
    <row r="34" spans="2:9" x14ac:dyDescent="0.3">
      <c r="B34" t="s">
        <v>2401</v>
      </c>
    </row>
    <row r="35" spans="2:9" x14ac:dyDescent="0.3">
      <c r="B35" t="s">
        <v>2402</v>
      </c>
    </row>
    <row r="37" spans="2:9" x14ac:dyDescent="0.3">
      <c r="B37" s="78" t="s">
        <v>2403</v>
      </c>
    </row>
    <row r="38" spans="2:9" x14ac:dyDescent="0.3">
      <c r="B38" t="s">
        <v>2404</v>
      </c>
    </row>
    <row r="39" spans="2:9" x14ac:dyDescent="0.3">
      <c r="B39" t="s">
        <v>2405</v>
      </c>
    </row>
    <row r="40" spans="2:9" x14ac:dyDescent="0.3">
      <c r="B40" t="s">
        <v>2406</v>
      </c>
    </row>
    <row r="41" spans="2:9" x14ac:dyDescent="0.3">
      <c r="B41" t="s">
        <v>2407</v>
      </c>
    </row>
    <row r="45" spans="2:9" x14ac:dyDescent="0.3">
      <c r="B45" s="78" t="s">
        <v>2408</v>
      </c>
    </row>
    <row r="46" spans="2:9" x14ac:dyDescent="0.3">
      <c r="B46" s="79" t="s">
        <v>2409</v>
      </c>
    </row>
    <row r="47" spans="2:9" x14ac:dyDescent="0.3">
      <c r="B47" s="79"/>
    </row>
    <row r="48" spans="2:9" ht="17.25" thickBot="1" x14ac:dyDescent="0.35">
      <c r="B48" s="78"/>
      <c r="E48" t="s">
        <v>2410</v>
      </c>
      <c r="G48" t="s">
        <v>2410</v>
      </c>
      <c r="H48" t="s">
        <v>2411</v>
      </c>
      <c r="I48" t="s">
        <v>2412</v>
      </c>
    </row>
    <row r="49" spans="2:10" x14ac:dyDescent="0.3">
      <c r="B49" s="83" t="s">
        <v>1513</v>
      </c>
      <c r="C49" s="83" t="s">
        <v>2413</v>
      </c>
      <c r="D49" s="83" t="s">
        <v>2414</v>
      </c>
      <c r="E49" s="83" t="s">
        <v>2415</v>
      </c>
      <c r="F49" s="83" t="s">
        <v>2416</v>
      </c>
      <c r="G49" s="83" t="s">
        <v>2417</v>
      </c>
      <c r="H49" s="83" t="s">
        <v>2418</v>
      </c>
      <c r="I49" s="88" t="s">
        <v>2419</v>
      </c>
      <c r="J49" s="108" t="s">
        <v>2420</v>
      </c>
    </row>
    <row r="50" spans="2:10" x14ac:dyDescent="0.3">
      <c r="B50" s="84">
        <v>1</v>
      </c>
      <c r="C50" s="85" t="s">
        <v>1826</v>
      </c>
      <c r="D50" s="107">
        <v>27480</v>
      </c>
      <c r="E50" s="107">
        <v>1</v>
      </c>
      <c r="F50" s="107">
        <f t="shared" ref="F50:F65" si="0">1+(E50-1)*0.2</f>
        <v>1</v>
      </c>
      <c r="G50" s="107">
        <v>1</v>
      </c>
      <c r="H50" s="107">
        <f t="shared" ref="H50:H63" si="1">COUNTIF(D71:N71,"명예 보상")</f>
        <v>0</v>
      </c>
      <c r="I50" s="120">
        <v>0</v>
      </c>
      <c r="J50" s="109">
        <f>(D50*F50*(1+LOG(G50))/((((H50+1)^2)*(I50+1)^2)))</f>
        <v>27480</v>
      </c>
    </row>
    <row r="51" spans="2:10" x14ac:dyDescent="0.3">
      <c r="B51" s="84">
        <v>2</v>
      </c>
      <c r="C51" s="85" t="s">
        <v>1827</v>
      </c>
      <c r="D51" s="5">
        <v>27480</v>
      </c>
      <c r="E51" s="112">
        <v>4</v>
      </c>
      <c r="F51" s="5">
        <f t="shared" si="0"/>
        <v>1.6</v>
      </c>
      <c r="G51" s="112">
        <v>4</v>
      </c>
      <c r="H51" s="112">
        <f t="shared" si="1"/>
        <v>0</v>
      </c>
      <c r="I51" s="111">
        <v>0</v>
      </c>
      <c r="J51" s="109">
        <f t="shared" ref="J51:J65" si="2">(D51*F51*(1+LOG(G51))/((((H51+1)^2)*(I51+1)^2)))</f>
        <v>70439.373698707859</v>
      </c>
    </row>
    <row r="52" spans="2:10" x14ac:dyDescent="0.3">
      <c r="B52" s="84">
        <v>3</v>
      </c>
      <c r="C52" s="85" t="s">
        <v>2421</v>
      </c>
      <c r="D52" s="5">
        <v>27480</v>
      </c>
      <c r="E52" s="112">
        <v>8</v>
      </c>
      <c r="F52" s="5">
        <f t="shared" si="0"/>
        <v>2.4000000000000004</v>
      </c>
      <c r="G52" s="112">
        <v>6</v>
      </c>
      <c r="H52" s="112">
        <f t="shared" si="1"/>
        <v>1</v>
      </c>
      <c r="I52" s="111">
        <v>0</v>
      </c>
      <c r="J52" s="109">
        <f t="shared" si="2"/>
        <v>29318.157816325522</v>
      </c>
    </row>
    <row r="53" spans="2:10" x14ac:dyDescent="0.3">
      <c r="B53" s="84">
        <v>4</v>
      </c>
      <c r="C53" s="85" t="s">
        <v>2422</v>
      </c>
      <c r="D53" s="5">
        <v>27480</v>
      </c>
      <c r="E53" s="112">
        <v>10</v>
      </c>
      <c r="F53" s="5">
        <f t="shared" si="0"/>
        <v>2.8</v>
      </c>
      <c r="G53" s="112">
        <v>10</v>
      </c>
      <c r="H53" s="112">
        <f t="shared" si="1"/>
        <v>1</v>
      </c>
      <c r="I53" s="111">
        <v>0</v>
      </c>
      <c r="J53" s="109">
        <f t="shared" si="2"/>
        <v>38472</v>
      </c>
    </row>
    <row r="54" spans="2:10" x14ac:dyDescent="0.3">
      <c r="B54" s="84">
        <v>5</v>
      </c>
      <c r="C54" s="85" t="s">
        <v>1713</v>
      </c>
      <c r="D54" s="5">
        <v>27480</v>
      </c>
      <c r="E54" s="112">
        <v>3</v>
      </c>
      <c r="F54" s="5">
        <f t="shared" si="0"/>
        <v>1.4</v>
      </c>
      <c r="G54" s="112">
        <v>3</v>
      </c>
      <c r="H54" s="112">
        <f t="shared" si="1"/>
        <v>0</v>
      </c>
      <c r="I54" s="111">
        <v>0</v>
      </c>
      <c r="J54" s="109">
        <f t="shared" si="2"/>
        <v>56827.808911574852</v>
      </c>
    </row>
    <row r="55" spans="2:10" x14ac:dyDescent="0.3">
      <c r="B55" s="84">
        <v>6</v>
      </c>
      <c r="C55" s="85" t="s">
        <v>2423</v>
      </c>
      <c r="D55" s="5">
        <v>27480</v>
      </c>
      <c r="E55" s="112">
        <v>5</v>
      </c>
      <c r="F55" s="5">
        <f t="shared" si="0"/>
        <v>1.8</v>
      </c>
      <c r="G55" s="112">
        <v>5</v>
      </c>
      <c r="H55" s="112">
        <f t="shared" si="1"/>
        <v>1</v>
      </c>
      <c r="I55" s="111">
        <v>0</v>
      </c>
      <c r="J55" s="109">
        <f t="shared" si="2"/>
        <v>21009.463073619208</v>
      </c>
    </row>
    <row r="56" spans="2:10" x14ac:dyDescent="0.3">
      <c r="B56" s="84">
        <v>7</v>
      </c>
      <c r="C56" s="85" t="s">
        <v>2424</v>
      </c>
      <c r="D56" s="5">
        <v>27480</v>
      </c>
      <c r="E56" s="112">
        <v>5</v>
      </c>
      <c r="F56" s="5">
        <f t="shared" si="0"/>
        <v>1.8</v>
      </c>
      <c r="G56" s="112">
        <v>2</v>
      </c>
      <c r="H56" s="112">
        <f t="shared" si="1"/>
        <v>1</v>
      </c>
      <c r="I56" s="111">
        <v>0</v>
      </c>
      <c r="J56" s="109">
        <f t="shared" si="2"/>
        <v>16088.536926380792</v>
      </c>
    </row>
    <row r="57" spans="2:10" x14ac:dyDescent="0.3">
      <c r="B57" s="84">
        <v>8</v>
      </c>
      <c r="C57" s="85" t="s">
        <v>2425</v>
      </c>
      <c r="D57" s="5">
        <v>27480</v>
      </c>
      <c r="E57" s="112">
        <v>4</v>
      </c>
      <c r="F57" s="5">
        <f t="shared" si="0"/>
        <v>1.6</v>
      </c>
      <c r="G57" s="112">
        <v>1</v>
      </c>
      <c r="H57" s="112">
        <f t="shared" si="1"/>
        <v>0</v>
      </c>
      <c r="I57" s="111">
        <v>0</v>
      </c>
      <c r="J57" s="109">
        <f t="shared" si="2"/>
        <v>43968</v>
      </c>
    </row>
    <row r="58" spans="2:10" x14ac:dyDescent="0.3">
      <c r="B58" s="84">
        <v>9</v>
      </c>
      <c r="C58" s="85" t="s">
        <v>2426</v>
      </c>
      <c r="D58" s="5">
        <v>27480</v>
      </c>
      <c r="E58" s="112">
        <v>10</v>
      </c>
      <c r="F58" s="5">
        <f t="shared" si="0"/>
        <v>2.8</v>
      </c>
      <c r="G58" s="112">
        <v>10</v>
      </c>
      <c r="H58" s="112">
        <f t="shared" si="1"/>
        <v>0</v>
      </c>
      <c r="I58" s="111">
        <v>0</v>
      </c>
      <c r="J58" s="109">
        <f t="shared" si="2"/>
        <v>153888</v>
      </c>
    </row>
    <row r="59" spans="2:10" x14ac:dyDescent="0.3">
      <c r="B59" s="84">
        <v>10</v>
      </c>
      <c r="C59" s="85" t="s">
        <v>2427</v>
      </c>
      <c r="D59" s="5">
        <v>27480</v>
      </c>
      <c r="E59" s="112">
        <v>1</v>
      </c>
      <c r="F59" s="5">
        <f t="shared" si="0"/>
        <v>1</v>
      </c>
      <c r="G59" s="112">
        <v>1</v>
      </c>
      <c r="H59" s="112">
        <f t="shared" si="1"/>
        <v>0</v>
      </c>
      <c r="I59" s="111">
        <v>0</v>
      </c>
      <c r="J59" s="109">
        <f t="shared" si="2"/>
        <v>27480</v>
      </c>
    </row>
    <row r="60" spans="2:10" x14ac:dyDescent="0.3">
      <c r="B60" s="84">
        <v>11</v>
      </c>
      <c r="C60" s="85" t="s">
        <v>1828</v>
      </c>
      <c r="D60" s="5">
        <v>27480</v>
      </c>
      <c r="E60" s="112">
        <v>6</v>
      </c>
      <c r="F60" s="5">
        <f t="shared" si="0"/>
        <v>2</v>
      </c>
      <c r="G60" s="112">
        <v>6</v>
      </c>
      <c r="H60" s="112">
        <f t="shared" si="1"/>
        <v>0</v>
      </c>
      <c r="I60" s="111">
        <v>0</v>
      </c>
      <c r="J60" s="109">
        <f t="shared" si="2"/>
        <v>97727.192721085055</v>
      </c>
    </row>
    <row r="61" spans="2:10" x14ac:dyDescent="0.3">
      <c r="B61" s="84">
        <v>12</v>
      </c>
      <c r="C61" s="85" t="s">
        <v>2428</v>
      </c>
      <c r="D61" s="5">
        <v>27480</v>
      </c>
      <c r="E61" s="112">
        <v>7</v>
      </c>
      <c r="F61" s="5">
        <f t="shared" si="0"/>
        <v>2.2000000000000002</v>
      </c>
      <c r="G61" s="112">
        <v>5</v>
      </c>
      <c r="H61" s="112">
        <f t="shared" si="1"/>
        <v>0</v>
      </c>
      <c r="I61" s="111">
        <v>1</v>
      </c>
      <c r="J61" s="109">
        <f t="shared" si="2"/>
        <v>25678.23264553459</v>
      </c>
    </row>
    <row r="62" spans="2:10" x14ac:dyDescent="0.3">
      <c r="B62" s="84">
        <v>13</v>
      </c>
      <c r="C62" s="85" t="s">
        <v>1780</v>
      </c>
      <c r="D62" s="5">
        <v>27480</v>
      </c>
      <c r="E62" s="112">
        <v>6</v>
      </c>
      <c r="F62" s="5">
        <f t="shared" si="0"/>
        <v>2</v>
      </c>
      <c r="G62" s="112">
        <v>6</v>
      </c>
      <c r="H62" s="112">
        <f t="shared" si="1"/>
        <v>1</v>
      </c>
      <c r="I62" s="111">
        <v>0</v>
      </c>
      <c r="J62" s="109">
        <f t="shared" si="2"/>
        <v>24431.798180271264</v>
      </c>
    </row>
    <row r="63" spans="2:10" ht="17.25" thickBot="1" x14ac:dyDescent="0.35">
      <c r="B63" s="84">
        <v>14</v>
      </c>
      <c r="C63" s="85" t="s">
        <v>1830</v>
      </c>
      <c r="D63" s="5">
        <v>27480</v>
      </c>
      <c r="E63" s="112">
        <v>4</v>
      </c>
      <c r="F63" s="5">
        <f t="shared" si="0"/>
        <v>1.6</v>
      </c>
      <c r="G63" s="112">
        <v>1</v>
      </c>
      <c r="H63" s="112">
        <f t="shared" si="1"/>
        <v>0</v>
      </c>
      <c r="I63" s="111">
        <v>0</v>
      </c>
      <c r="J63" s="110">
        <f t="shared" si="2"/>
        <v>43968</v>
      </c>
    </row>
    <row r="64" spans="2:10" ht="17.25" thickBot="1" x14ac:dyDescent="0.35"/>
    <row r="65" spans="2:26" ht="17.25" thickBot="1" x14ac:dyDescent="0.35">
      <c r="B65" s="129" t="s">
        <v>2429</v>
      </c>
      <c r="C65" s="124" t="s">
        <v>2219</v>
      </c>
      <c r="D65" s="125">
        <v>27480</v>
      </c>
      <c r="E65" s="126">
        <v>10</v>
      </c>
      <c r="F65" s="125">
        <f t="shared" si="0"/>
        <v>2.8</v>
      </c>
      <c r="G65" s="126">
        <v>10</v>
      </c>
      <c r="H65" s="126">
        <f>COUNTIF(D86:N86,"명예 보상")</f>
        <v>0</v>
      </c>
      <c r="I65" s="127">
        <v>0</v>
      </c>
      <c r="J65" s="128">
        <f t="shared" si="2"/>
        <v>153888</v>
      </c>
    </row>
    <row r="69" spans="2:26" ht="17.25" thickBot="1" x14ac:dyDescent="0.35"/>
    <row r="70" spans="2:26" x14ac:dyDescent="0.3">
      <c r="B70" s="89" t="s">
        <v>1513</v>
      </c>
      <c r="C70" s="91" t="s">
        <v>2413</v>
      </c>
      <c r="D70" s="89" t="s">
        <v>2291</v>
      </c>
      <c r="E70" s="90" t="s">
        <v>2292</v>
      </c>
      <c r="F70" s="90" t="s">
        <v>2293</v>
      </c>
      <c r="G70" s="90" t="s">
        <v>2294</v>
      </c>
      <c r="H70" s="90" t="s">
        <v>2430</v>
      </c>
      <c r="I70" s="90" t="s">
        <v>2325</v>
      </c>
      <c r="J70" s="90" t="s">
        <v>2431</v>
      </c>
      <c r="K70" s="90" t="s">
        <v>2432</v>
      </c>
      <c r="L70" s="90" t="s">
        <v>2433</v>
      </c>
      <c r="M70" s="90" t="s">
        <v>2434</v>
      </c>
      <c r="N70" s="91" t="s">
        <v>2435</v>
      </c>
      <c r="O70" s="108" t="s">
        <v>2436</v>
      </c>
      <c r="P70" s="89" t="s">
        <v>2437</v>
      </c>
      <c r="Q70" s="90" t="s">
        <v>2438</v>
      </c>
      <c r="R70" s="90" t="s">
        <v>2439</v>
      </c>
      <c r="S70" s="90" t="s">
        <v>2440</v>
      </c>
      <c r="T70" s="90" t="s">
        <v>2441</v>
      </c>
      <c r="U70" s="90" t="s">
        <v>2442</v>
      </c>
      <c r="V70" s="90" t="s">
        <v>2443</v>
      </c>
      <c r="W70" s="90" t="s">
        <v>2444</v>
      </c>
      <c r="X70" s="90" t="s">
        <v>2445</v>
      </c>
      <c r="Y70" s="90" t="s">
        <v>2446</v>
      </c>
      <c r="Z70" s="91" t="s">
        <v>2447</v>
      </c>
    </row>
    <row r="71" spans="2:26" x14ac:dyDescent="0.3">
      <c r="B71" s="97">
        <v>1</v>
      </c>
      <c r="C71" s="98" t="s">
        <v>1826</v>
      </c>
      <c r="D71" s="92" t="s">
        <v>1504</v>
      </c>
      <c r="E71" s="5" t="s">
        <v>1563</v>
      </c>
      <c r="F71" s="5" t="s">
        <v>2285</v>
      </c>
      <c r="G71" s="5" t="s">
        <v>2448</v>
      </c>
      <c r="H71" s="5" t="s">
        <v>1912</v>
      </c>
      <c r="I71" s="5" t="s">
        <v>2449</v>
      </c>
      <c r="J71" s="5" t="s">
        <v>2286</v>
      </c>
      <c r="K71" s="5" t="s">
        <v>2450</v>
      </c>
      <c r="L71" s="5"/>
      <c r="M71" s="5"/>
      <c r="N71" s="93"/>
      <c r="O71" s="122">
        <f>MIN(P71:Z71)</f>
        <v>0.14285714285714285</v>
      </c>
      <c r="P71" s="101">
        <f t="shared" ref="P71:P82" si="3">IF((COUNTIF($D$71:$N$84,D71)/COUNT($B$71:$B$84))=0,"",COUNTIF($D$71:$N$84,D71)/COUNT($B$71:$B$84))</f>
        <v>0.35714285714285715</v>
      </c>
      <c r="Q71" s="102">
        <f t="shared" ref="Q71:Q82" si="4">IF((COUNTIF($D$71:$N$84,E71)/COUNT($B$71:$B$84))=0,"",COUNTIF($D$71:$N$84,E71)/COUNT($B$71:$B$84))</f>
        <v>0.21428571428571427</v>
      </c>
      <c r="R71" s="102">
        <f t="shared" ref="R71:R82" si="5">IF((COUNTIF($D$71:$N$84,F71)/COUNT($B$71:$B$84))=0,"",COUNTIF($D$71:$N$84,F71)/COUNT($B$71:$B$84))</f>
        <v>0.14285714285714285</v>
      </c>
      <c r="S71" s="102">
        <f t="shared" ref="S71:S82" si="6">IF((COUNTIF($D$71:$N$84,G71)/COUNT($B$71:$B$84))=0,"",COUNTIF($D$71:$N$84,G71)/COUNT($B$71:$B$84))</f>
        <v>0.14285714285714285</v>
      </c>
      <c r="T71" s="102">
        <f t="shared" ref="T71:T82" si="7">IF((COUNTIF($D$71:$N$84,H71)/COUNT($B$71:$B$84))=0,"",COUNTIF($D$71:$N$84,H71)/COUNT($B$71:$B$84))</f>
        <v>0.5</v>
      </c>
      <c r="U71" s="102">
        <f t="shared" ref="U71:U82" si="8">IF((COUNTIF($D$71:$N$84,I71)/COUNT($B$71:$B$84))=0,"",COUNTIF($D$71:$N$84,I71)/COUNT($B$71:$B$84))</f>
        <v>0.5</v>
      </c>
      <c r="V71" s="102">
        <f t="shared" ref="V71:V82" si="9">IF((COUNTIF($D$71:$N$84,J71)/COUNT($B$71:$B$84))=0,"",COUNTIF($D$71:$N$84,J71)/COUNT($B$71:$B$84))</f>
        <v>0.7857142857142857</v>
      </c>
      <c r="W71" s="102">
        <f t="shared" ref="W71:W82" si="10">IF((COUNTIF($D$71:$N$84,K71)/COUNT($B$71:$B$84))=0,"",COUNTIF($D$71:$N$84,K71)/COUNT($B$71:$B$84))</f>
        <v>0.42857142857142855</v>
      </c>
      <c r="X71" s="102" t="str">
        <f t="shared" ref="X71:X82" si="11">IF((COUNTIF($D$71:$N$84,L71)/COUNT($B$71:$B$84))=0,"",COUNTIF($D$71:$N$84,L71)/COUNT($B$71:$B$84))</f>
        <v/>
      </c>
      <c r="Y71" s="102" t="str">
        <f t="shared" ref="Y71:Y82" si="12">IF((COUNTIF($D$71:$N$84,M71)/COUNT($B$71:$B$84))=0,"",COUNTIF($D$71:$N$84,M71)/COUNT($B$71:$B$84))</f>
        <v/>
      </c>
      <c r="Z71" s="103" t="str">
        <f t="shared" ref="Z71:Z82" si="13">IF((COUNTIF($D$71:$N$84,N71)/COUNT($B$71:$B$84))=0,"",COUNTIF($D$71:$N$84,N71)/COUNT($B$71:$B$84))</f>
        <v/>
      </c>
    </row>
    <row r="72" spans="2:26" x14ac:dyDescent="0.3">
      <c r="B72" s="97">
        <v>2</v>
      </c>
      <c r="C72" s="98" t="s">
        <v>1827</v>
      </c>
      <c r="D72" s="92" t="s">
        <v>1504</v>
      </c>
      <c r="E72" s="5" t="s">
        <v>1563</v>
      </c>
      <c r="F72" s="5" t="s">
        <v>2285</v>
      </c>
      <c r="G72" s="5" t="s">
        <v>2448</v>
      </c>
      <c r="H72" s="5" t="s">
        <v>1912</v>
      </c>
      <c r="I72" s="5" t="s">
        <v>2451</v>
      </c>
      <c r="J72" s="5" t="s">
        <v>2449</v>
      </c>
      <c r="K72" s="5" t="s">
        <v>2359</v>
      </c>
      <c r="L72" s="5" t="s">
        <v>2286</v>
      </c>
      <c r="M72" s="5" t="s">
        <v>2450</v>
      </c>
      <c r="N72" s="93" t="s">
        <v>2450</v>
      </c>
      <c r="O72" s="122">
        <f t="shared" ref="O72:O84" si="14">MIN(P72:Z72)</f>
        <v>0.14285714285714285</v>
      </c>
      <c r="P72" s="101">
        <f t="shared" si="3"/>
        <v>0.35714285714285715</v>
      </c>
      <c r="Q72" s="102">
        <f t="shared" si="4"/>
        <v>0.21428571428571427</v>
      </c>
      <c r="R72" s="102">
        <f t="shared" si="5"/>
        <v>0.14285714285714285</v>
      </c>
      <c r="S72" s="102">
        <f t="shared" si="6"/>
        <v>0.14285714285714285</v>
      </c>
      <c r="T72" s="102">
        <f t="shared" si="7"/>
        <v>0.5</v>
      </c>
      <c r="U72" s="102">
        <f t="shared" si="8"/>
        <v>0.5714285714285714</v>
      </c>
      <c r="V72" s="102">
        <f t="shared" si="9"/>
        <v>0.5</v>
      </c>
      <c r="W72" s="102">
        <f t="shared" si="10"/>
        <v>0.14285714285714285</v>
      </c>
      <c r="X72" s="102">
        <f t="shared" si="11"/>
        <v>0.7857142857142857</v>
      </c>
      <c r="Y72" s="102">
        <f t="shared" si="12"/>
        <v>0.42857142857142855</v>
      </c>
      <c r="Z72" s="103">
        <f t="shared" si="13"/>
        <v>0.42857142857142855</v>
      </c>
    </row>
    <row r="73" spans="2:26" x14ac:dyDescent="0.3">
      <c r="B73" s="97">
        <v>3</v>
      </c>
      <c r="C73" s="98" t="s">
        <v>2421</v>
      </c>
      <c r="D73" s="92" t="s">
        <v>2452</v>
      </c>
      <c r="E73" s="5" t="s">
        <v>2286</v>
      </c>
      <c r="F73" s="5" t="s">
        <v>1912</v>
      </c>
      <c r="G73" s="5" t="s">
        <v>2451</v>
      </c>
      <c r="H73" s="5" t="s">
        <v>2453</v>
      </c>
      <c r="I73" s="5"/>
      <c r="J73" s="5"/>
      <c r="K73" s="5"/>
      <c r="L73" s="5"/>
      <c r="M73" s="5"/>
      <c r="N73" s="93"/>
      <c r="O73" s="122">
        <f t="shared" si="14"/>
        <v>0.14285714285714285</v>
      </c>
      <c r="P73" s="101">
        <f t="shared" si="3"/>
        <v>0.14285714285714285</v>
      </c>
      <c r="Q73" s="102">
        <f t="shared" si="4"/>
        <v>0.7857142857142857</v>
      </c>
      <c r="R73" s="102">
        <f t="shared" si="5"/>
        <v>0.5</v>
      </c>
      <c r="S73" s="102">
        <f t="shared" si="6"/>
        <v>0.5714285714285714</v>
      </c>
      <c r="T73" s="102">
        <f t="shared" si="7"/>
        <v>0.35714285714285715</v>
      </c>
      <c r="U73" s="102" t="str">
        <f t="shared" si="8"/>
        <v/>
      </c>
      <c r="V73" s="102" t="str">
        <f t="shared" si="9"/>
        <v/>
      </c>
      <c r="W73" s="102" t="str">
        <f t="shared" si="10"/>
        <v/>
      </c>
      <c r="X73" s="102" t="str">
        <f t="shared" si="11"/>
        <v/>
      </c>
      <c r="Y73" s="102" t="str">
        <f t="shared" si="12"/>
        <v/>
      </c>
      <c r="Z73" s="103" t="str">
        <f t="shared" si="13"/>
        <v/>
      </c>
    </row>
    <row r="74" spans="2:26" x14ac:dyDescent="0.3">
      <c r="B74" s="97">
        <v>4</v>
      </c>
      <c r="C74" s="98" t="s">
        <v>2422</v>
      </c>
      <c r="D74" s="92" t="s">
        <v>2452</v>
      </c>
      <c r="E74" s="5" t="s">
        <v>2286</v>
      </c>
      <c r="F74" s="5" t="s">
        <v>1912</v>
      </c>
      <c r="G74" s="5" t="s">
        <v>2451</v>
      </c>
      <c r="H74" s="5" t="s">
        <v>2453</v>
      </c>
      <c r="I74" s="5" t="s">
        <v>2449</v>
      </c>
      <c r="J74" s="5"/>
      <c r="K74" s="5"/>
      <c r="L74" s="5"/>
      <c r="M74" s="5"/>
      <c r="N74" s="93"/>
      <c r="O74" s="122">
        <f t="shared" si="14"/>
        <v>0.14285714285714285</v>
      </c>
      <c r="P74" s="101">
        <f t="shared" si="3"/>
        <v>0.14285714285714285</v>
      </c>
      <c r="Q74" s="102">
        <f t="shared" si="4"/>
        <v>0.7857142857142857</v>
      </c>
      <c r="R74" s="102">
        <f t="shared" si="5"/>
        <v>0.5</v>
      </c>
      <c r="S74" s="102">
        <f t="shared" si="6"/>
        <v>0.5714285714285714</v>
      </c>
      <c r="T74" s="102">
        <f t="shared" si="7"/>
        <v>0.35714285714285715</v>
      </c>
      <c r="U74" s="102">
        <f t="shared" si="8"/>
        <v>0.5</v>
      </c>
      <c r="V74" s="102" t="str">
        <f t="shared" si="9"/>
        <v/>
      </c>
      <c r="W74" s="102" t="str">
        <f t="shared" si="10"/>
        <v/>
      </c>
      <c r="X74" s="102" t="str">
        <f t="shared" si="11"/>
        <v/>
      </c>
      <c r="Y74" s="102" t="str">
        <f t="shared" si="12"/>
        <v/>
      </c>
      <c r="Z74" s="103" t="str">
        <f t="shared" si="13"/>
        <v/>
      </c>
    </row>
    <row r="75" spans="2:26" x14ac:dyDescent="0.3">
      <c r="B75" s="97">
        <v>5</v>
      </c>
      <c r="C75" s="98" t="s">
        <v>1713</v>
      </c>
      <c r="D75" s="92" t="s">
        <v>2286</v>
      </c>
      <c r="E75" s="5" t="s">
        <v>2449</v>
      </c>
      <c r="F75" s="5" t="s">
        <v>1912</v>
      </c>
      <c r="G75" s="5" t="s">
        <v>2451</v>
      </c>
      <c r="H75" s="5"/>
      <c r="I75" s="5"/>
      <c r="J75" s="5"/>
      <c r="K75" s="5"/>
      <c r="L75" s="5"/>
      <c r="M75" s="5"/>
      <c r="N75" s="93"/>
      <c r="O75" s="122">
        <f t="shared" si="14"/>
        <v>0.5</v>
      </c>
      <c r="P75" s="101">
        <f t="shared" si="3"/>
        <v>0.7857142857142857</v>
      </c>
      <c r="Q75" s="102">
        <f t="shared" si="4"/>
        <v>0.5</v>
      </c>
      <c r="R75" s="102">
        <f t="shared" si="5"/>
        <v>0.5</v>
      </c>
      <c r="S75" s="102">
        <f t="shared" si="6"/>
        <v>0.5714285714285714</v>
      </c>
      <c r="T75" s="102" t="str">
        <f t="shared" si="7"/>
        <v/>
      </c>
      <c r="U75" s="102" t="str">
        <f t="shared" si="8"/>
        <v/>
      </c>
      <c r="V75" s="102" t="str">
        <f t="shared" si="9"/>
        <v/>
      </c>
      <c r="W75" s="102" t="str">
        <f t="shared" si="10"/>
        <v/>
      </c>
      <c r="X75" s="102" t="str">
        <f t="shared" si="11"/>
        <v/>
      </c>
      <c r="Y75" s="102" t="str">
        <f t="shared" si="12"/>
        <v/>
      </c>
      <c r="Z75" s="103" t="str">
        <f t="shared" si="13"/>
        <v/>
      </c>
    </row>
    <row r="76" spans="2:26" x14ac:dyDescent="0.3">
      <c r="B76" s="97">
        <v>6</v>
      </c>
      <c r="C76" s="98" t="s">
        <v>2423</v>
      </c>
      <c r="D76" s="92" t="s">
        <v>2286</v>
      </c>
      <c r="E76" s="5" t="s">
        <v>2453</v>
      </c>
      <c r="F76" s="5" t="s">
        <v>1504</v>
      </c>
      <c r="G76" s="5"/>
      <c r="H76" s="5"/>
      <c r="I76" s="5"/>
      <c r="J76" s="5"/>
      <c r="K76" s="5"/>
      <c r="L76" s="5"/>
      <c r="M76" s="5"/>
      <c r="N76" s="93"/>
      <c r="O76" s="122">
        <f t="shared" si="14"/>
        <v>0.35714285714285715</v>
      </c>
      <c r="P76" s="101">
        <f t="shared" si="3"/>
        <v>0.7857142857142857</v>
      </c>
      <c r="Q76" s="102">
        <f t="shared" si="4"/>
        <v>0.35714285714285715</v>
      </c>
      <c r="R76" s="102">
        <f t="shared" si="5"/>
        <v>0.35714285714285715</v>
      </c>
      <c r="S76" s="102" t="str">
        <f t="shared" si="6"/>
        <v/>
      </c>
      <c r="T76" s="102" t="str">
        <f t="shared" si="7"/>
        <v/>
      </c>
      <c r="U76" s="102" t="str">
        <f t="shared" si="8"/>
        <v/>
      </c>
      <c r="V76" s="102" t="str">
        <f t="shared" si="9"/>
        <v/>
      </c>
      <c r="W76" s="102" t="str">
        <f t="shared" si="10"/>
        <v/>
      </c>
      <c r="X76" s="102" t="str">
        <f t="shared" si="11"/>
        <v/>
      </c>
      <c r="Y76" s="102" t="str">
        <f t="shared" si="12"/>
        <v/>
      </c>
      <c r="Z76" s="103" t="str">
        <f t="shared" si="13"/>
        <v/>
      </c>
    </row>
    <row r="77" spans="2:26" x14ac:dyDescent="0.3">
      <c r="B77" s="97">
        <v>7</v>
      </c>
      <c r="C77" s="98" t="s">
        <v>2424</v>
      </c>
      <c r="D77" s="92" t="s">
        <v>2286</v>
      </c>
      <c r="E77" s="5" t="s">
        <v>2454</v>
      </c>
      <c r="F77" s="5" t="s">
        <v>2453</v>
      </c>
      <c r="G77" s="5"/>
      <c r="H77" s="5"/>
      <c r="I77" s="5"/>
      <c r="J77" s="5"/>
      <c r="K77" s="5"/>
      <c r="L77" s="5"/>
      <c r="M77" s="5"/>
      <c r="N77" s="93"/>
      <c r="O77" s="122">
        <f t="shared" si="14"/>
        <v>0.14285714285714285</v>
      </c>
      <c r="P77" s="101">
        <f t="shared" si="3"/>
        <v>0.7857142857142857</v>
      </c>
      <c r="Q77" s="102">
        <f t="shared" si="4"/>
        <v>0.14285714285714285</v>
      </c>
      <c r="R77" s="102">
        <f t="shared" si="5"/>
        <v>0.35714285714285715</v>
      </c>
      <c r="S77" s="102" t="str">
        <f t="shared" si="6"/>
        <v/>
      </c>
      <c r="T77" s="102" t="str">
        <f t="shared" si="7"/>
        <v/>
      </c>
      <c r="U77" s="102" t="str">
        <f t="shared" si="8"/>
        <v/>
      </c>
      <c r="V77" s="102" t="str">
        <f t="shared" si="9"/>
        <v/>
      </c>
      <c r="W77" s="102" t="str">
        <f t="shared" si="10"/>
        <v/>
      </c>
      <c r="X77" s="102" t="str">
        <f t="shared" si="11"/>
        <v/>
      </c>
      <c r="Y77" s="102" t="str">
        <f t="shared" si="12"/>
        <v/>
      </c>
      <c r="Z77" s="103" t="str">
        <f t="shared" si="13"/>
        <v/>
      </c>
    </row>
    <row r="78" spans="2:26" x14ac:dyDescent="0.3">
      <c r="B78" s="97">
        <v>8</v>
      </c>
      <c r="C78" s="98" t="s">
        <v>2425</v>
      </c>
      <c r="D78" s="92" t="s">
        <v>2284</v>
      </c>
      <c r="E78" s="5" t="s">
        <v>2454</v>
      </c>
      <c r="F78" s="5" t="s">
        <v>2286</v>
      </c>
      <c r="G78" s="5"/>
      <c r="H78" s="5"/>
      <c r="I78" s="5"/>
      <c r="J78" s="5"/>
      <c r="K78" s="5"/>
      <c r="L78" s="5"/>
      <c r="M78" s="5"/>
      <c r="N78" s="93"/>
      <c r="O78" s="122">
        <f t="shared" si="14"/>
        <v>7.1428571428571425E-2</v>
      </c>
      <c r="P78" s="101">
        <f t="shared" si="3"/>
        <v>7.1428571428571425E-2</v>
      </c>
      <c r="Q78" s="102">
        <f t="shared" si="4"/>
        <v>0.14285714285714285</v>
      </c>
      <c r="R78" s="102">
        <f t="shared" si="5"/>
        <v>0.7857142857142857</v>
      </c>
      <c r="S78" s="102" t="str">
        <f t="shared" si="6"/>
        <v/>
      </c>
      <c r="T78" s="102" t="str">
        <f t="shared" si="7"/>
        <v/>
      </c>
      <c r="U78" s="102" t="str">
        <f t="shared" si="8"/>
        <v/>
      </c>
      <c r="V78" s="102" t="str">
        <f t="shared" si="9"/>
        <v/>
      </c>
      <c r="W78" s="102" t="str">
        <f t="shared" si="10"/>
        <v/>
      </c>
      <c r="X78" s="102" t="str">
        <f t="shared" si="11"/>
        <v/>
      </c>
      <c r="Y78" s="102" t="str">
        <f t="shared" si="12"/>
        <v/>
      </c>
      <c r="Z78" s="103" t="str">
        <f t="shared" si="13"/>
        <v/>
      </c>
    </row>
    <row r="79" spans="2:26" x14ac:dyDescent="0.3">
      <c r="B79" s="97">
        <v>9</v>
      </c>
      <c r="C79" s="98" t="s">
        <v>2426</v>
      </c>
      <c r="D79" s="92" t="s">
        <v>2449</v>
      </c>
      <c r="E79" s="5" t="s">
        <v>2450</v>
      </c>
      <c r="F79" s="5" t="s">
        <v>2451</v>
      </c>
      <c r="G79" s="5"/>
      <c r="H79" s="5"/>
      <c r="I79" s="5"/>
      <c r="J79" s="5"/>
      <c r="K79" s="5"/>
      <c r="L79" s="5"/>
      <c r="M79" s="5"/>
      <c r="N79" s="93"/>
      <c r="O79" s="122">
        <f t="shared" si="14"/>
        <v>0.42857142857142855</v>
      </c>
      <c r="P79" s="101">
        <f t="shared" si="3"/>
        <v>0.5</v>
      </c>
      <c r="Q79" s="102">
        <f t="shared" si="4"/>
        <v>0.42857142857142855</v>
      </c>
      <c r="R79" s="102">
        <f t="shared" si="5"/>
        <v>0.5714285714285714</v>
      </c>
      <c r="S79" s="102" t="str">
        <f t="shared" si="6"/>
        <v/>
      </c>
      <c r="T79" s="102" t="str">
        <f t="shared" si="7"/>
        <v/>
      </c>
      <c r="U79" s="102" t="str">
        <f t="shared" si="8"/>
        <v/>
      </c>
      <c r="V79" s="102" t="str">
        <f t="shared" si="9"/>
        <v/>
      </c>
      <c r="W79" s="102" t="str">
        <f t="shared" si="10"/>
        <v/>
      </c>
      <c r="X79" s="102" t="str">
        <f t="shared" si="11"/>
        <v/>
      </c>
      <c r="Y79" s="102" t="str">
        <f t="shared" si="12"/>
        <v/>
      </c>
      <c r="Z79" s="103" t="str">
        <f t="shared" si="13"/>
        <v/>
      </c>
    </row>
    <row r="80" spans="2:26" x14ac:dyDescent="0.3">
      <c r="B80" s="97">
        <v>10</v>
      </c>
      <c r="C80" s="98" t="s">
        <v>2427</v>
      </c>
      <c r="D80" s="92" t="s">
        <v>2286</v>
      </c>
      <c r="E80" s="5" t="s">
        <v>2450</v>
      </c>
      <c r="F80" s="5" t="s">
        <v>1504</v>
      </c>
      <c r="G80" s="5" t="s">
        <v>2449</v>
      </c>
      <c r="H80" s="5"/>
      <c r="I80" s="5"/>
      <c r="J80" s="5"/>
      <c r="K80" s="5"/>
      <c r="L80" s="5"/>
      <c r="M80" s="5"/>
      <c r="N80" s="93"/>
      <c r="O80" s="122">
        <f t="shared" si="14"/>
        <v>0.35714285714285715</v>
      </c>
      <c r="P80" s="101">
        <f t="shared" si="3"/>
        <v>0.7857142857142857</v>
      </c>
      <c r="Q80" s="102">
        <f t="shared" si="4"/>
        <v>0.42857142857142855</v>
      </c>
      <c r="R80" s="102">
        <f t="shared" si="5"/>
        <v>0.35714285714285715</v>
      </c>
      <c r="S80" s="102">
        <f t="shared" si="6"/>
        <v>0.5</v>
      </c>
      <c r="T80" s="102" t="str">
        <f t="shared" si="7"/>
        <v/>
      </c>
      <c r="U80" s="102" t="str">
        <f t="shared" si="8"/>
        <v/>
      </c>
      <c r="V80" s="102" t="str">
        <f t="shared" si="9"/>
        <v/>
      </c>
      <c r="W80" s="102" t="str">
        <f t="shared" si="10"/>
        <v/>
      </c>
      <c r="X80" s="102" t="str">
        <f t="shared" si="11"/>
        <v/>
      </c>
      <c r="Y80" s="102" t="str">
        <f t="shared" si="12"/>
        <v/>
      </c>
      <c r="Z80" s="103" t="str">
        <f t="shared" si="13"/>
        <v/>
      </c>
    </row>
    <row r="81" spans="2:26" x14ac:dyDescent="0.3">
      <c r="B81" s="97">
        <v>11</v>
      </c>
      <c r="C81" s="98" t="s">
        <v>1828</v>
      </c>
      <c r="D81" s="92" t="s">
        <v>2449</v>
      </c>
      <c r="E81" s="5" t="s">
        <v>1563</v>
      </c>
      <c r="F81" s="5" t="s">
        <v>2286</v>
      </c>
      <c r="G81" s="5" t="s">
        <v>2359</v>
      </c>
      <c r="H81" s="5"/>
      <c r="I81" s="5"/>
      <c r="J81" s="5"/>
      <c r="K81" s="5"/>
      <c r="L81" s="5"/>
      <c r="M81" s="5"/>
      <c r="N81" s="93"/>
      <c r="O81" s="122">
        <f t="shared" si="14"/>
        <v>0.14285714285714285</v>
      </c>
      <c r="P81" s="101">
        <f t="shared" si="3"/>
        <v>0.5</v>
      </c>
      <c r="Q81" s="102">
        <f t="shared" si="4"/>
        <v>0.21428571428571427</v>
      </c>
      <c r="R81" s="102">
        <f t="shared" si="5"/>
        <v>0.7857142857142857</v>
      </c>
      <c r="S81" s="102">
        <f t="shared" si="6"/>
        <v>0.14285714285714285</v>
      </c>
      <c r="T81" s="102" t="str">
        <f t="shared" si="7"/>
        <v/>
      </c>
      <c r="U81" s="102" t="str">
        <f t="shared" si="8"/>
        <v/>
      </c>
      <c r="V81" s="102" t="str">
        <f t="shared" si="9"/>
        <v/>
      </c>
      <c r="W81" s="102" t="str">
        <f t="shared" si="10"/>
        <v/>
      </c>
      <c r="X81" s="102" t="str">
        <f t="shared" si="11"/>
        <v/>
      </c>
      <c r="Y81" s="102" t="str">
        <f t="shared" si="12"/>
        <v/>
      </c>
      <c r="Z81" s="103" t="str">
        <f t="shared" si="13"/>
        <v/>
      </c>
    </row>
    <row r="82" spans="2:26" x14ac:dyDescent="0.3">
      <c r="B82" s="97">
        <v>13</v>
      </c>
      <c r="C82" s="98" t="s">
        <v>2428</v>
      </c>
      <c r="D82" s="92" t="s">
        <v>2455</v>
      </c>
      <c r="E82" s="5" t="s">
        <v>2456</v>
      </c>
      <c r="F82" s="5" t="s">
        <v>2457</v>
      </c>
      <c r="G82" s="5" t="s">
        <v>1912</v>
      </c>
      <c r="H82" s="5" t="s">
        <v>2451</v>
      </c>
      <c r="I82" s="5"/>
      <c r="J82" s="5"/>
      <c r="K82" s="5"/>
      <c r="L82" s="5"/>
      <c r="M82" s="5"/>
      <c r="N82" s="93"/>
      <c r="O82" s="122">
        <f t="shared" si="14"/>
        <v>7.1428571428571425E-2</v>
      </c>
      <c r="P82" s="101">
        <f t="shared" si="3"/>
        <v>7.1428571428571425E-2</v>
      </c>
      <c r="Q82" s="102">
        <f t="shared" si="4"/>
        <v>7.1428571428571425E-2</v>
      </c>
      <c r="R82" s="102">
        <f t="shared" si="5"/>
        <v>7.1428571428571425E-2</v>
      </c>
      <c r="S82" s="102">
        <f t="shared" si="6"/>
        <v>0.5</v>
      </c>
      <c r="T82" s="102">
        <f t="shared" si="7"/>
        <v>0.5714285714285714</v>
      </c>
      <c r="U82" s="102" t="str">
        <f t="shared" si="8"/>
        <v/>
      </c>
      <c r="V82" s="102" t="str">
        <f t="shared" si="9"/>
        <v/>
      </c>
      <c r="W82" s="102" t="str">
        <f t="shared" si="10"/>
        <v/>
      </c>
      <c r="X82" s="102" t="str">
        <f t="shared" si="11"/>
        <v/>
      </c>
      <c r="Y82" s="102" t="str">
        <f t="shared" si="12"/>
        <v/>
      </c>
      <c r="Z82" s="103" t="str">
        <f t="shared" si="13"/>
        <v/>
      </c>
    </row>
    <row r="83" spans="2:26" x14ac:dyDescent="0.3">
      <c r="B83" s="113">
        <v>14</v>
      </c>
      <c r="C83" s="114" t="s">
        <v>1780</v>
      </c>
      <c r="D83" s="115" t="s">
        <v>2286</v>
      </c>
      <c r="E83" s="5" t="s">
        <v>2451</v>
      </c>
      <c r="F83" s="116" t="s">
        <v>2453</v>
      </c>
      <c r="G83" s="116"/>
      <c r="H83" s="116"/>
      <c r="I83" s="116"/>
      <c r="J83" s="116"/>
      <c r="K83" s="116"/>
      <c r="L83" s="116"/>
      <c r="M83" s="116"/>
      <c r="N83" s="121"/>
      <c r="O83" s="122">
        <f t="shared" si="14"/>
        <v>0.35714285714285715</v>
      </c>
      <c r="P83" s="101">
        <f>IF((COUNTIF($D$71:$N$84,D83)/COUNT($B$71:$B$84))=0,"",COUNTIF($D$71:$N$84,D83)/COUNT($B$71:$B$84))</f>
        <v>0.7857142857142857</v>
      </c>
      <c r="Q83" s="102">
        <f t="shared" ref="Q83:S83" si="15">IF((COUNTIF($D$71:$N$84,E83)/COUNT($B$71:$B$84))=0,"",COUNTIF($D$71:$N$84,E83)/COUNT($B$71:$B$84))</f>
        <v>0.5714285714285714</v>
      </c>
      <c r="R83" s="102">
        <f t="shared" si="15"/>
        <v>0.35714285714285715</v>
      </c>
      <c r="S83" s="102" t="str">
        <f t="shared" si="15"/>
        <v/>
      </c>
      <c r="T83" s="117"/>
      <c r="U83" s="117" t="str">
        <f t="shared" ref="U83:Z84" si="16">IF((COUNTIF($D$71:$N$84,I83)/COUNT($B$71:$B$84))=0,"",COUNTIF($D$71:$N$84,I83)/COUNT($B$71:$B$84))</f>
        <v/>
      </c>
      <c r="V83" s="117" t="str">
        <f t="shared" si="16"/>
        <v/>
      </c>
      <c r="W83" s="117" t="str">
        <f t="shared" si="16"/>
        <v/>
      </c>
      <c r="X83" s="117" t="str">
        <f t="shared" si="16"/>
        <v/>
      </c>
      <c r="Y83" s="117" t="str">
        <f t="shared" si="16"/>
        <v/>
      </c>
      <c r="Z83" s="118" t="str">
        <f t="shared" si="16"/>
        <v/>
      </c>
    </row>
    <row r="84" spans="2:26" ht="17.25" thickBot="1" x14ac:dyDescent="0.35">
      <c r="B84" s="99">
        <v>15</v>
      </c>
      <c r="C84" s="100" t="s">
        <v>1830</v>
      </c>
      <c r="D84" s="94" t="s">
        <v>1504</v>
      </c>
      <c r="E84" s="95" t="s">
        <v>1912</v>
      </c>
      <c r="F84" s="95" t="s">
        <v>2451</v>
      </c>
      <c r="G84" s="95" t="s">
        <v>2450</v>
      </c>
      <c r="H84" s="95"/>
      <c r="I84" s="95"/>
      <c r="J84" s="95"/>
      <c r="K84" s="95"/>
      <c r="L84" s="95"/>
      <c r="M84" s="95"/>
      <c r="N84" s="96"/>
      <c r="O84" s="123">
        <f t="shared" si="14"/>
        <v>0.35714285714285715</v>
      </c>
      <c r="P84" s="104">
        <f>IF((COUNTIF($D$71:$N$84,D84)/COUNT($B$71:$B$84))=0,"",COUNTIF($D$71:$N$84,D84)/COUNT($B$71:$B$84))</f>
        <v>0.35714285714285715</v>
      </c>
      <c r="Q84" s="105">
        <f>IF((COUNTIF($D$71:$N$84,E84)/COUNT($B$71:$B$84))=0,"",COUNTIF($D$71:$N$84,E84)/COUNT($B$71:$B$84))</f>
        <v>0.5</v>
      </c>
      <c r="R84" s="105">
        <f>IF((COUNTIF($D$71:$N$84,F84)/COUNT($B$71:$B$84))=0,"",COUNTIF($D$71:$N$84,F84)/COUNT($B$71:$B$84))</f>
        <v>0.5714285714285714</v>
      </c>
      <c r="S84" s="105">
        <f>IF((COUNTIF($D$71:$N$84,G84)/COUNT($B$71:$B$84))=0,"",COUNTIF($D$71:$N$84,G84)/COUNT($B$71:$B$84))</f>
        <v>0.42857142857142855</v>
      </c>
      <c r="T84" s="105" t="str">
        <f>IF((COUNTIF($D$71:$N$84,H84)/COUNT($B$71:$B$84))=0,"",COUNTIF($D$71:$N$84,H84)/COUNT($B$71:$B$84))</f>
        <v/>
      </c>
      <c r="U84" s="105" t="str">
        <f t="shared" si="16"/>
        <v/>
      </c>
      <c r="V84" s="105" t="str">
        <f t="shared" si="16"/>
        <v/>
      </c>
      <c r="W84" s="105" t="str">
        <f t="shared" si="16"/>
        <v/>
      </c>
      <c r="X84" s="105" t="str">
        <f t="shared" si="16"/>
        <v/>
      </c>
      <c r="Y84" s="105" t="str">
        <f t="shared" si="16"/>
        <v/>
      </c>
      <c r="Z84" s="106" t="str">
        <f t="shared" si="16"/>
        <v/>
      </c>
    </row>
    <row r="86" spans="2:26" x14ac:dyDescent="0.3">
      <c r="B86" t="s">
        <v>2458</v>
      </c>
    </row>
  </sheetData>
  <phoneticPr fontId="2" type="noConversion"/>
  <pageMargins left="0.7" right="0.7" top="0.75" bottom="0.75" header="0.3" footer="0.3"/>
  <pageSetup paperSize="9" orientation="portrait" verticalDpi="0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"/>
  <sheetViews>
    <sheetView showGridLines="0" zoomScale="70" zoomScaleNormal="70" workbookViewId="0">
      <selection activeCell="O60" sqref="O60"/>
    </sheetView>
  </sheetViews>
  <sheetFormatPr defaultRowHeight="16.5" x14ac:dyDescent="0.3"/>
  <sheetData/>
  <phoneticPr fontId="2" type="noConversion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B2:BC62"/>
  <sheetViews>
    <sheetView showGridLines="0" topLeftCell="B1" workbookViewId="0">
      <selection activeCell="E23" sqref="E23"/>
    </sheetView>
  </sheetViews>
  <sheetFormatPr defaultRowHeight="16.5" x14ac:dyDescent="0.3"/>
  <cols>
    <col min="3" max="3" width="24.875" customWidth="1"/>
    <col min="8" max="8" width="15" bestFit="1" customWidth="1"/>
    <col min="9" max="9" width="25.125" bestFit="1" customWidth="1"/>
    <col min="14" max="14" width="11.625" bestFit="1" customWidth="1"/>
    <col min="15" max="15" width="29" bestFit="1" customWidth="1"/>
    <col min="20" max="20" width="15" bestFit="1" customWidth="1"/>
    <col min="21" max="21" width="20.375" customWidth="1"/>
    <col min="26" max="26" width="21.875" bestFit="1" customWidth="1"/>
    <col min="27" max="27" width="19.875" customWidth="1"/>
    <col min="32" max="32" width="25.75" bestFit="1" customWidth="1"/>
    <col min="34" max="34" width="17.5" customWidth="1"/>
    <col min="39" max="39" width="13.875" bestFit="1" customWidth="1"/>
    <col min="40" max="40" width="19.375" customWidth="1"/>
    <col min="45" max="45" width="15.125" bestFit="1" customWidth="1"/>
    <col min="46" max="46" width="17.25" customWidth="1"/>
    <col min="51" max="51" width="13.375" bestFit="1" customWidth="1"/>
    <col min="52" max="52" width="20.125" customWidth="1"/>
  </cols>
  <sheetData>
    <row r="2" spans="2:55" x14ac:dyDescent="0.3">
      <c r="B2" s="31" t="s">
        <v>1666</v>
      </c>
      <c r="C2" s="31"/>
      <c r="D2" s="31"/>
      <c r="E2" s="31"/>
      <c r="F2" s="31"/>
      <c r="G2" s="31"/>
      <c r="H2" s="31" t="s">
        <v>1667</v>
      </c>
      <c r="I2" s="31"/>
      <c r="J2" s="31"/>
      <c r="K2" s="31"/>
      <c r="L2" s="31"/>
      <c r="M2" s="31"/>
      <c r="N2" s="31" t="s">
        <v>1668</v>
      </c>
      <c r="O2" s="31"/>
      <c r="P2" s="31"/>
      <c r="Q2" s="31"/>
      <c r="R2" s="31"/>
      <c r="S2" s="31"/>
      <c r="T2" s="31"/>
      <c r="U2" s="31"/>
      <c r="V2" s="31"/>
      <c r="W2" s="31"/>
      <c r="X2" s="31"/>
      <c r="Y2" s="31"/>
      <c r="Z2" s="31"/>
      <c r="AA2" s="31"/>
      <c r="AB2" s="31"/>
      <c r="AC2" s="31"/>
      <c r="AD2" s="31"/>
      <c r="AE2" s="31"/>
      <c r="AF2" s="31"/>
      <c r="AG2" s="31"/>
      <c r="AH2" s="31"/>
      <c r="AI2" s="31"/>
      <c r="AJ2" s="31"/>
      <c r="AK2" s="31"/>
      <c r="AL2" s="31"/>
      <c r="AM2" s="31"/>
      <c r="AN2" s="31"/>
      <c r="AO2" s="31"/>
      <c r="AP2" s="31"/>
      <c r="AQ2" s="31"/>
      <c r="AR2" s="31"/>
      <c r="AS2" s="31"/>
      <c r="AT2" s="31"/>
      <c r="AU2" s="31"/>
      <c r="AV2" s="31"/>
      <c r="AW2" s="31"/>
      <c r="AX2" s="31"/>
      <c r="AY2" s="31"/>
      <c r="AZ2" s="31"/>
      <c r="BA2" s="31"/>
      <c r="BB2" s="31"/>
      <c r="BC2" s="31"/>
    </row>
    <row r="3" spans="2:55" x14ac:dyDescent="0.3">
      <c r="B3" s="32" t="s">
        <v>1669</v>
      </c>
      <c r="C3" s="31"/>
      <c r="D3" s="31"/>
      <c r="E3" s="31"/>
      <c r="F3" s="31"/>
      <c r="G3" s="31"/>
      <c r="H3" s="33" t="s">
        <v>1670</v>
      </c>
      <c r="I3" s="34" t="s">
        <v>1671</v>
      </c>
      <c r="J3" s="31"/>
      <c r="K3" s="31"/>
      <c r="L3" s="31"/>
      <c r="M3" s="31"/>
      <c r="N3" s="33" t="s">
        <v>1670</v>
      </c>
      <c r="O3" s="34" t="s">
        <v>1672</v>
      </c>
      <c r="P3" s="31"/>
      <c r="Q3" s="31"/>
      <c r="R3" s="31"/>
      <c r="S3" s="31"/>
      <c r="T3" s="31"/>
      <c r="U3" s="31"/>
      <c r="V3" s="31"/>
      <c r="W3" s="31"/>
      <c r="X3" s="31"/>
      <c r="Y3" s="31"/>
      <c r="Z3" s="31"/>
      <c r="AA3" s="31"/>
      <c r="AB3" s="31"/>
      <c r="AC3" s="31"/>
      <c r="AD3" s="31"/>
      <c r="AE3" s="31"/>
      <c r="AF3" s="31"/>
      <c r="AG3" s="31"/>
      <c r="AH3" s="31"/>
      <c r="AI3" s="31"/>
      <c r="AJ3" s="31"/>
      <c r="AK3" s="31"/>
      <c r="AL3" s="31"/>
      <c r="AM3" s="31"/>
      <c r="AN3" s="31"/>
      <c r="AO3" s="31"/>
      <c r="AP3" s="31"/>
      <c r="AQ3" s="31"/>
      <c r="AR3" s="31"/>
      <c r="AS3" s="31"/>
      <c r="AT3" s="31"/>
      <c r="AU3" s="31"/>
      <c r="AV3" s="31"/>
      <c r="AW3" s="31"/>
      <c r="AX3" s="31"/>
      <c r="AY3" s="31"/>
      <c r="AZ3" s="31"/>
      <c r="BA3" s="31"/>
      <c r="BB3" s="31"/>
      <c r="BC3" s="31"/>
    </row>
    <row r="4" spans="2:55" x14ac:dyDescent="0.3">
      <c r="B4" s="32" t="s">
        <v>1673</v>
      </c>
      <c r="C4" s="31"/>
      <c r="D4" s="31"/>
      <c r="E4" s="31"/>
      <c r="F4" s="31"/>
      <c r="G4" s="31"/>
      <c r="H4" s="33" t="s">
        <v>1674</v>
      </c>
      <c r="I4" s="34" t="s">
        <v>1675</v>
      </c>
      <c r="J4" s="31"/>
      <c r="K4" s="31"/>
      <c r="L4" s="31"/>
      <c r="M4" s="31"/>
      <c r="N4" s="33" t="s">
        <v>1674</v>
      </c>
      <c r="O4" s="34" t="s">
        <v>1676</v>
      </c>
      <c r="P4" s="31"/>
      <c r="Q4" s="31"/>
      <c r="R4" s="31"/>
      <c r="S4" s="31"/>
      <c r="T4" s="31"/>
      <c r="U4" s="31"/>
      <c r="V4" s="31"/>
      <c r="W4" s="31"/>
      <c r="X4" s="31"/>
      <c r="Y4" s="31"/>
      <c r="Z4" s="31"/>
      <c r="AA4" s="31"/>
      <c r="AB4" s="31"/>
      <c r="AC4" s="31"/>
      <c r="AD4" s="31"/>
      <c r="AE4" s="31"/>
      <c r="AF4" s="31"/>
      <c r="AG4" s="31"/>
      <c r="AH4" s="31"/>
      <c r="AI4" s="31"/>
      <c r="AJ4" s="31"/>
      <c r="AK4" s="31"/>
      <c r="AL4" s="31"/>
      <c r="AM4" s="31"/>
      <c r="AN4" s="31"/>
      <c r="AO4" s="31"/>
      <c r="AP4" s="31"/>
      <c r="AQ4" s="31"/>
      <c r="AR4" s="31"/>
      <c r="AS4" s="31"/>
      <c r="AT4" s="31"/>
      <c r="AU4" s="31"/>
      <c r="AV4" s="31"/>
      <c r="AW4" s="31"/>
      <c r="AX4" s="31"/>
      <c r="AY4" s="31"/>
      <c r="AZ4" s="31"/>
      <c r="BA4" s="31"/>
      <c r="BB4" s="31"/>
      <c r="BC4" s="31"/>
    </row>
    <row r="5" spans="2:55" x14ac:dyDescent="0.3">
      <c r="B5" s="32" t="s">
        <v>1677</v>
      </c>
      <c r="C5" s="31"/>
      <c r="D5" s="31"/>
      <c r="E5" s="31"/>
      <c r="F5" s="31"/>
      <c r="G5" s="31"/>
      <c r="H5" s="33" t="s">
        <v>1678</v>
      </c>
      <c r="I5" s="34" t="s">
        <v>1679</v>
      </c>
      <c r="J5" s="31"/>
      <c r="K5" s="31"/>
      <c r="L5" s="31"/>
      <c r="M5" s="31"/>
      <c r="N5" s="33" t="s">
        <v>1678</v>
      </c>
      <c r="O5" s="34" t="s">
        <v>1680</v>
      </c>
      <c r="P5" s="31"/>
      <c r="Q5" s="31"/>
      <c r="R5" s="31"/>
      <c r="S5" s="31"/>
      <c r="T5" s="31"/>
      <c r="U5" s="31"/>
      <c r="V5" s="31"/>
      <c r="W5" s="31"/>
      <c r="X5" s="31"/>
      <c r="Y5" s="31"/>
      <c r="Z5" s="31"/>
      <c r="AA5" s="31"/>
      <c r="AB5" s="31"/>
      <c r="AC5" s="31"/>
      <c r="AD5" s="31"/>
      <c r="AE5" s="31"/>
      <c r="AF5" s="31"/>
      <c r="AG5" s="31"/>
      <c r="AH5" s="31"/>
      <c r="AI5" s="31"/>
      <c r="AJ5" s="31"/>
      <c r="AK5" s="31"/>
      <c r="AL5" s="31"/>
      <c r="AM5" s="31"/>
      <c r="AN5" s="31"/>
      <c r="AO5" s="31"/>
      <c r="AP5" s="31"/>
      <c r="AQ5" s="31"/>
      <c r="AR5" s="31"/>
      <c r="AS5" s="31"/>
      <c r="AT5" s="31"/>
      <c r="AU5" s="31"/>
      <c r="AV5" s="31"/>
      <c r="AW5" s="31"/>
      <c r="AX5" s="31"/>
      <c r="AY5" s="31"/>
      <c r="AZ5" s="31"/>
      <c r="BA5" s="31"/>
      <c r="BB5" s="31"/>
      <c r="BC5" s="31"/>
    </row>
    <row r="6" spans="2:55" x14ac:dyDescent="0.3">
      <c r="B6" s="32" t="s">
        <v>1681</v>
      </c>
      <c r="C6" s="31"/>
      <c r="D6" s="31"/>
      <c r="E6" s="31"/>
      <c r="F6" s="31"/>
      <c r="G6" s="31"/>
      <c r="H6" s="33" t="s">
        <v>1682</v>
      </c>
      <c r="I6" s="35" t="s">
        <v>1683</v>
      </c>
      <c r="J6" s="31"/>
      <c r="K6" s="31"/>
      <c r="L6" s="31"/>
      <c r="M6" s="31"/>
      <c r="N6" s="33" t="s">
        <v>1682</v>
      </c>
      <c r="O6" s="35" t="s">
        <v>1683</v>
      </c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  <c r="AA6" s="31"/>
      <c r="AB6" s="31"/>
      <c r="AC6" s="31"/>
      <c r="AD6" s="31"/>
      <c r="AE6" s="31"/>
      <c r="AF6" s="31"/>
      <c r="AG6" s="31"/>
      <c r="AH6" s="31"/>
      <c r="AI6" s="31"/>
      <c r="AJ6" s="31"/>
      <c r="AK6" s="31"/>
      <c r="AL6" s="31"/>
      <c r="AM6" s="31"/>
      <c r="AN6" s="31"/>
      <c r="AO6" s="31"/>
      <c r="AP6" s="31"/>
      <c r="AQ6" s="31"/>
      <c r="AR6" s="31"/>
      <c r="AS6" s="31"/>
      <c r="AT6" s="31"/>
      <c r="AU6" s="31"/>
      <c r="AV6" s="31"/>
      <c r="AW6" s="31"/>
      <c r="AX6" s="31"/>
      <c r="AY6" s="31"/>
      <c r="AZ6" s="31"/>
      <c r="BA6" s="31"/>
      <c r="BB6" s="31"/>
      <c r="BC6" s="31"/>
    </row>
    <row r="7" spans="2:55" x14ac:dyDescent="0.3">
      <c r="B7" s="31"/>
      <c r="C7" s="31"/>
      <c r="D7" s="31"/>
      <c r="E7" s="31"/>
      <c r="F7" s="31"/>
      <c r="G7" s="31"/>
      <c r="H7" s="36" t="s">
        <v>1684</v>
      </c>
      <c r="I7" s="37" t="s">
        <v>1685</v>
      </c>
      <c r="J7" s="31"/>
      <c r="K7" s="31"/>
      <c r="L7" s="31"/>
      <c r="M7" s="31"/>
      <c r="N7" s="36" t="s">
        <v>1684</v>
      </c>
      <c r="O7" s="37" t="s">
        <v>1686</v>
      </c>
      <c r="P7" s="31"/>
      <c r="Q7" s="31"/>
      <c r="R7" s="31"/>
      <c r="S7" s="31"/>
      <c r="T7" s="31"/>
      <c r="U7" s="31"/>
      <c r="V7" s="31"/>
      <c r="W7" s="31"/>
      <c r="X7" s="31"/>
      <c r="Y7" s="31"/>
      <c r="Z7" s="31"/>
      <c r="AA7" s="31"/>
      <c r="AB7" s="31"/>
      <c r="AC7" s="31"/>
      <c r="AD7" s="31"/>
      <c r="AE7" s="31"/>
      <c r="AF7" s="31"/>
      <c r="AG7" s="31"/>
      <c r="AH7" s="31"/>
      <c r="AI7" s="31"/>
      <c r="AJ7" s="31"/>
      <c r="AK7" s="31"/>
      <c r="AL7" s="31"/>
      <c r="AM7" s="31"/>
      <c r="AN7" s="31"/>
      <c r="AO7" s="31"/>
      <c r="AP7" s="31"/>
      <c r="AQ7" s="31"/>
      <c r="AR7" s="31"/>
      <c r="AS7" s="31"/>
      <c r="AT7" s="31"/>
      <c r="AU7" s="31"/>
      <c r="AV7" s="31"/>
      <c r="AW7" s="31"/>
      <c r="AX7" s="31"/>
      <c r="AY7" s="31"/>
      <c r="AZ7" s="31"/>
      <c r="BA7" s="31"/>
      <c r="BB7" s="31"/>
      <c r="BC7" s="31"/>
    </row>
    <row r="8" spans="2:55" x14ac:dyDescent="0.3">
      <c r="B8" s="31"/>
      <c r="C8" s="31"/>
      <c r="D8" s="31"/>
      <c r="E8" s="31"/>
      <c r="F8" s="31"/>
      <c r="G8" s="31"/>
      <c r="H8" s="33" t="s">
        <v>1687</v>
      </c>
      <c r="I8" s="35" t="s">
        <v>1688</v>
      </c>
      <c r="J8" s="31"/>
      <c r="K8" s="31"/>
      <c r="L8" s="31"/>
      <c r="M8" s="31"/>
      <c r="N8" s="33" t="s">
        <v>1687</v>
      </c>
      <c r="O8" s="35" t="s">
        <v>1688</v>
      </c>
      <c r="P8" s="31"/>
      <c r="Q8" s="31"/>
      <c r="R8" s="31"/>
      <c r="S8" s="31"/>
      <c r="T8" s="31"/>
      <c r="U8" s="31"/>
      <c r="V8" s="31"/>
      <c r="W8" s="31"/>
      <c r="X8" s="31"/>
      <c r="Y8" s="31"/>
      <c r="Z8" s="31"/>
      <c r="AA8" s="31"/>
      <c r="AB8" s="31"/>
      <c r="AC8" s="31"/>
      <c r="AD8" s="31"/>
      <c r="AE8" s="31"/>
      <c r="AF8" s="31"/>
      <c r="AG8" s="31"/>
      <c r="AH8" s="31"/>
      <c r="AI8" s="31"/>
      <c r="AJ8" s="31"/>
      <c r="AK8" s="31"/>
      <c r="AL8" s="31"/>
      <c r="AM8" s="31"/>
      <c r="AN8" s="31"/>
      <c r="AO8" s="31"/>
      <c r="AP8" s="31"/>
      <c r="AQ8" s="31"/>
      <c r="AR8" s="31"/>
      <c r="AS8" s="31"/>
      <c r="AT8" s="31"/>
      <c r="AU8" s="31"/>
      <c r="AV8" s="31"/>
      <c r="AW8" s="31"/>
      <c r="AX8" s="31"/>
      <c r="AY8" s="31"/>
      <c r="AZ8" s="31"/>
      <c r="BA8" s="31"/>
      <c r="BB8" s="31"/>
      <c r="BC8" s="31"/>
    </row>
    <row r="9" spans="2:55" x14ac:dyDescent="0.3">
      <c r="B9" s="31"/>
      <c r="C9" s="31"/>
      <c r="D9" s="31"/>
      <c r="E9" s="31"/>
      <c r="F9" s="31"/>
      <c r="G9" s="31"/>
      <c r="H9" s="33" t="s">
        <v>1689</v>
      </c>
      <c r="I9" s="35" t="s">
        <v>1690</v>
      </c>
      <c r="J9" s="31"/>
      <c r="K9" s="31"/>
      <c r="L9" s="31"/>
      <c r="M9" s="31"/>
      <c r="N9" s="33" t="s">
        <v>1689</v>
      </c>
      <c r="O9" s="35" t="s">
        <v>1690</v>
      </c>
      <c r="P9" s="31"/>
      <c r="Q9" s="31"/>
      <c r="R9" s="31"/>
      <c r="S9" s="31"/>
      <c r="T9" s="31"/>
      <c r="U9" s="31"/>
      <c r="V9" s="31"/>
      <c r="W9" s="31"/>
      <c r="X9" s="31"/>
      <c r="Y9" s="31"/>
      <c r="Z9" s="31"/>
      <c r="AA9" s="31"/>
      <c r="AB9" s="31"/>
      <c r="AC9" s="31"/>
      <c r="AD9" s="31"/>
      <c r="AE9" s="31"/>
      <c r="AF9" s="31"/>
      <c r="AG9" s="31"/>
      <c r="AH9" s="31"/>
      <c r="AI9" s="31"/>
      <c r="AJ9" s="31"/>
      <c r="AK9" s="31"/>
      <c r="AL9" s="31"/>
      <c r="AM9" s="31"/>
      <c r="AN9" s="31"/>
      <c r="AO9" s="31"/>
      <c r="AP9" s="31"/>
      <c r="AQ9" s="31"/>
      <c r="AR9" s="31"/>
      <c r="AS9" s="31"/>
      <c r="AT9" s="31"/>
      <c r="AU9" s="31"/>
      <c r="AV9" s="31"/>
      <c r="AW9" s="31"/>
      <c r="AX9" s="31"/>
      <c r="AY9" s="31"/>
      <c r="AZ9" s="31"/>
      <c r="BA9" s="31"/>
      <c r="BB9" s="31"/>
      <c r="BC9" s="31"/>
    </row>
    <row r="10" spans="2:55" x14ac:dyDescent="0.3">
      <c r="B10" s="31"/>
      <c r="C10" s="31"/>
      <c r="D10" s="31"/>
      <c r="E10" s="31"/>
      <c r="F10" s="31"/>
      <c r="G10" s="31"/>
      <c r="H10" s="31"/>
      <c r="I10" s="31"/>
      <c r="J10" s="31"/>
      <c r="K10" s="31"/>
      <c r="L10" s="31"/>
      <c r="M10" s="31"/>
      <c r="N10" s="31"/>
      <c r="O10" s="31"/>
      <c r="P10" s="31"/>
      <c r="Q10" s="31"/>
      <c r="R10" s="31"/>
      <c r="S10" s="31"/>
      <c r="T10" s="31"/>
      <c r="U10" s="31"/>
      <c r="V10" s="31"/>
      <c r="W10" s="31"/>
      <c r="X10" s="31"/>
      <c r="Y10" s="31"/>
      <c r="Z10" s="31"/>
      <c r="AA10" s="31"/>
      <c r="AB10" s="31"/>
      <c r="AC10" s="31"/>
      <c r="AD10" s="31"/>
      <c r="AE10" s="31"/>
      <c r="AF10" s="31"/>
      <c r="AG10" s="31"/>
      <c r="AH10" s="31"/>
      <c r="AI10" s="31"/>
      <c r="AJ10" s="31"/>
      <c r="AK10" s="31"/>
      <c r="AL10" s="31"/>
      <c r="AM10" s="31"/>
      <c r="AN10" s="31"/>
      <c r="AO10" s="31"/>
      <c r="AP10" s="31"/>
      <c r="AQ10" s="31"/>
      <c r="AR10" s="31"/>
      <c r="AS10" s="31"/>
      <c r="AT10" s="31"/>
      <c r="AU10" s="31"/>
      <c r="AV10" s="31"/>
      <c r="AW10" s="31"/>
      <c r="AX10" s="31"/>
      <c r="AY10" s="31"/>
      <c r="AZ10" s="31"/>
      <c r="BA10" s="31"/>
      <c r="BB10" s="31"/>
      <c r="BC10" s="31"/>
    </row>
    <row r="11" spans="2:55" x14ac:dyDescent="0.3">
      <c r="B11" s="38" t="s">
        <v>1691</v>
      </c>
      <c r="C11" s="31"/>
      <c r="D11" s="31"/>
      <c r="E11" s="31"/>
      <c r="F11" s="31"/>
      <c r="G11" s="31"/>
      <c r="H11" s="38" t="s">
        <v>1692</v>
      </c>
      <c r="I11" s="31"/>
      <c r="J11" s="31"/>
      <c r="K11" s="31"/>
      <c r="L11" s="31"/>
      <c r="M11" s="31"/>
      <c r="N11" s="38" t="s">
        <v>1693</v>
      </c>
      <c r="O11" s="31"/>
      <c r="P11" s="31"/>
      <c r="Q11" s="31"/>
      <c r="R11" s="31"/>
      <c r="S11" s="31"/>
      <c r="T11" s="38" t="s">
        <v>1694</v>
      </c>
      <c r="U11" s="31"/>
      <c r="V11" s="31"/>
      <c r="W11" s="31"/>
      <c r="X11" s="31"/>
      <c r="Y11" s="31"/>
      <c r="Z11" s="39" t="s">
        <v>1695</v>
      </c>
      <c r="AA11" s="31"/>
      <c r="AB11" s="31"/>
      <c r="AC11" s="31"/>
      <c r="AD11" s="31"/>
      <c r="AE11" s="31"/>
      <c r="AF11" s="39" t="s">
        <v>1696</v>
      </c>
      <c r="AG11" s="31"/>
      <c r="AH11" s="31"/>
      <c r="AI11" s="31"/>
      <c r="AJ11" s="31"/>
      <c r="AK11" s="31"/>
      <c r="AL11" s="31"/>
      <c r="AM11" s="39" t="s">
        <v>1697</v>
      </c>
      <c r="AN11" s="31"/>
      <c r="AO11" s="31"/>
      <c r="AP11" s="31"/>
      <c r="AQ11" s="31"/>
      <c r="AR11" s="31"/>
      <c r="AS11" s="39" t="s">
        <v>1698</v>
      </c>
      <c r="AT11" s="31"/>
      <c r="AU11" s="31"/>
      <c r="AV11" s="31"/>
      <c r="AW11" s="31"/>
      <c r="AX11" s="31"/>
      <c r="AY11" s="39" t="s">
        <v>1699</v>
      </c>
      <c r="AZ11" s="31"/>
      <c r="BA11" s="31"/>
      <c r="BB11" s="31"/>
      <c r="BC11" s="31"/>
    </row>
    <row r="12" spans="2:55" x14ac:dyDescent="0.3">
      <c r="B12" s="33" t="s">
        <v>1700</v>
      </c>
      <c r="C12" s="33" t="s">
        <v>1701</v>
      </c>
      <c r="D12" s="33" t="s">
        <v>1702</v>
      </c>
      <c r="E12" s="33" t="s">
        <v>1703</v>
      </c>
      <c r="F12" s="33" t="s">
        <v>1704</v>
      </c>
      <c r="G12" s="31"/>
      <c r="H12" s="33" t="s">
        <v>1700</v>
      </c>
      <c r="I12" s="33" t="s">
        <v>1701</v>
      </c>
      <c r="J12" s="40" t="s">
        <v>1702</v>
      </c>
      <c r="K12" s="33" t="s">
        <v>1703</v>
      </c>
      <c r="L12" s="36" t="s">
        <v>1704</v>
      </c>
      <c r="M12" s="31"/>
      <c r="N12" s="33" t="s">
        <v>1700</v>
      </c>
      <c r="O12" s="33" t="s">
        <v>1701</v>
      </c>
      <c r="P12" s="40" t="s">
        <v>1702</v>
      </c>
      <c r="Q12" s="33" t="s">
        <v>1703</v>
      </c>
      <c r="R12" s="33" t="s">
        <v>1704</v>
      </c>
      <c r="S12" s="31"/>
      <c r="T12" s="33" t="s">
        <v>1700</v>
      </c>
      <c r="U12" s="33" t="s">
        <v>1701</v>
      </c>
      <c r="V12" s="33" t="s">
        <v>1702</v>
      </c>
      <c r="W12" s="40" t="s">
        <v>1703</v>
      </c>
      <c r="X12" s="33" t="s">
        <v>1704</v>
      </c>
      <c r="Y12" s="31"/>
      <c r="Z12" s="33" t="s">
        <v>1700</v>
      </c>
      <c r="AA12" s="33" t="s">
        <v>1701</v>
      </c>
      <c r="AB12" s="33" t="s">
        <v>1702</v>
      </c>
      <c r="AC12" s="33" t="s">
        <v>1703</v>
      </c>
      <c r="AD12" s="33" t="s">
        <v>1704</v>
      </c>
      <c r="AE12" s="31"/>
      <c r="AF12" s="36" t="s">
        <v>1705</v>
      </c>
      <c r="AG12" s="36" t="s">
        <v>1700</v>
      </c>
      <c r="AH12" s="36" t="s">
        <v>1701</v>
      </c>
      <c r="AI12" s="41" t="s">
        <v>1702</v>
      </c>
      <c r="AJ12" s="33" t="s">
        <v>1703</v>
      </c>
      <c r="AK12" s="33" t="s">
        <v>1704</v>
      </c>
      <c r="AL12" s="31"/>
      <c r="AM12" s="33" t="s">
        <v>1700</v>
      </c>
      <c r="AN12" s="33" t="s">
        <v>1701</v>
      </c>
      <c r="AO12" s="33" t="s">
        <v>1702</v>
      </c>
      <c r="AP12" s="33" t="s">
        <v>1703</v>
      </c>
      <c r="AQ12" s="33" t="s">
        <v>1704</v>
      </c>
      <c r="AR12" s="31"/>
      <c r="AS12" s="33" t="s">
        <v>1700</v>
      </c>
      <c r="AT12" s="33" t="s">
        <v>1701</v>
      </c>
      <c r="AU12" s="33" t="s">
        <v>1706</v>
      </c>
      <c r="AV12" s="33" t="s">
        <v>1707</v>
      </c>
      <c r="AW12" s="33" t="s">
        <v>1708</v>
      </c>
      <c r="AX12" s="31"/>
      <c r="AY12" s="33" t="s">
        <v>1700</v>
      </c>
      <c r="AZ12" s="33" t="s">
        <v>1701</v>
      </c>
      <c r="BA12" s="33" t="s">
        <v>1706</v>
      </c>
      <c r="BB12" s="33" t="s">
        <v>1707</v>
      </c>
      <c r="BC12" s="33" t="s">
        <v>1708</v>
      </c>
    </row>
    <row r="13" spans="2:55" x14ac:dyDescent="0.3">
      <c r="B13" s="42" t="s">
        <v>1709</v>
      </c>
      <c r="C13" s="43" t="s">
        <v>1710</v>
      </c>
      <c r="D13" s="35">
        <v>50</v>
      </c>
      <c r="E13" s="35">
        <v>2000</v>
      </c>
      <c r="F13" s="35">
        <v>1025</v>
      </c>
      <c r="G13" s="31"/>
      <c r="H13" s="42" t="s">
        <v>1709</v>
      </c>
      <c r="I13" s="43" t="s">
        <v>1711</v>
      </c>
      <c r="J13" s="35">
        <v>4</v>
      </c>
      <c r="K13" s="35">
        <v>4</v>
      </c>
      <c r="L13" s="35">
        <v>4</v>
      </c>
      <c r="M13" s="31"/>
      <c r="N13" s="42" t="s">
        <v>1709</v>
      </c>
      <c r="O13" s="43" t="s">
        <v>1710</v>
      </c>
      <c r="P13" s="35">
        <v>500</v>
      </c>
      <c r="Q13" s="35">
        <v>3000</v>
      </c>
      <c r="R13" s="35">
        <v>1750</v>
      </c>
      <c r="S13" s="31"/>
      <c r="T13" s="42" t="s">
        <v>1709</v>
      </c>
      <c r="U13" s="43" t="s">
        <v>1712</v>
      </c>
      <c r="V13" s="35">
        <v>20</v>
      </c>
      <c r="W13" s="35">
        <v>20</v>
      </c>
      <c r="X13" s="35">
        <v>20</v>
      </c>
      <c r="Y13" s="31"/>
      <c r="Z13" s="42" t="s">
        <v>1709</v>
      </c>
      <c r="AA13" s="43" t="s">
        <v>1713</v>
      </c>
      <c r="AB13" s="35">
        <v>20</v>
      </c>
      <c r="AC13" s="35">
        <v>20</v>
      </c>
      <c r="AD13" s="35">
        <v>20</v>
      </c>
      <c r="AE13" s="31"/>
      <c r="AF13" s="43" t="s">
        <v>1714</v>
      </c>
      <c r="AG13" s="42" t="s">
        <v>1715</v>
      </c>
      <c r="AH13" s="43" t="s">
        <v>1716</v>
      </c>
      <c r="AI13" s="44"/>
      <c r="AJ13" s="35">
        <v>0</v>
      </c>
      <c r="AK13" s="31"/>
      <c r="AL13" s="31"/>
      <c r="AM13" s="42" t="s">
        <v>1717</v>
      </c>
      <c r="AN13" s="43" t="s">
        <v>1718</v>
      </c>
      <c r="AO13" s="35">
        <v>21</v>
      </c>
      <c r="AP13" s="35">
        <v>21</v>
      </c>
      <c r="AQ13" s="35">
        <v>21</v>
      </c>
      <c r="AR13" s="31"/>
      <c r="AS13" s="42" t="s">
        <v>1709</v>
      </c>
      <c r="AT13" s="43" t="s">
        <v>1711</v>
      </c>
      <c r="AU13" s="35">
        <v>6</v>
      </c>
      <c r="AV13" s="35">
        <v>6</v>
      </c>
      <c r="AW13" s="35">
        <v>6</v>
      </c>
      <c r="AX13" s="31"/>
      <c r="AY13" s="42" t="s">
        <v>1717</v>
      </c>
      <c r="AZ13" s="43" t="s">
        <v>1719</v>
      </c>
      <c r="BA13" s="35">
        <v>42</v>
      </c>
      <c r="BB13" s="35">
        <v>70</v>
      </c>
      <c r="BC13" s="35">
        <v>56</v>
      </c>
    </row>
    <row r="14" spans="2:55" x14ac:dyDescent="0.3">
      <c r="B14" s="42" t="s">
        <v>1709</v>
      </c>
      <c r="C14" s="43" t="s">
        <v>1720</v>
      </c>
      <c r="D14" s="35">
        <v>50</v>
      </c>
      <c r="E14" s="35">
        <v>2000</v>
      </c>
      <c r="F14" s="35">
        <v>1025</v>
      </c>
      <c r="G14" s="31"/>
      <c r="H14" s="42" t="s">
        <v>1709</v>
      </c>
      <c r="I14" s="43" t="s">
        <v>1721</v>
      </c>
      <c r="J14" s="44">
        <v>15</v>
      </c>
      <c r="K14" s="44">
        <v>15</v>
      </c>
      <c r="L14" s="35">
        <v>15</v>
      </c>
      <c r="M14" s="31"/>
      <c r="N14" s="42" t="s">
        <v>1717</v>
      </c>
      <c r="O14" s="45" t="s">
        <v>1722</v>
      </c>
      <c r="P14" s="35">
        <v>1137.5</v>
      </c>
      <c r="Q14" s="35">
        <v>3775</v>
      </c>
      <c r="R14" s="35">
        <v>2456.25</v>
      </c>
      <c r="S14" s="31"/>
      <c r="T14" s="42" t="s">
        <v>1709</v>
      </c>
      <c r="U14" s="43" t="s">
        <v>1721</v>
      </c>
      <c r="V14" s="35">
        <v>25</v>
      </c>
      <c r="W14" s="35">
        <v>60</v>
      </c>
      <c r="X14" s="35">
        <v>42.5</v>
      </c>
      <c r="Y14" s="31"/>
      <c r="Z14" s="42" t="s">
        <v>1709</v>
      </c>
      <c r="AA14" s="43" t="s">
        <v>1712</v>
      </c>
      <c r="AB14" s="35">
        <v>15</v>
      </c>
      <c r="AC14" s="35">
        <v>30</v>
      </c>
      <c r="AD14" s="35">
        <v>22.5</v>
      </c>
      <c r="AE14" s="31"/>
      <c r="AF14" s="43" t="s">
        <v>1723</v>
      </c>
      <c r="AG14" s="42" t="s">
        <v>1715</v>
      </c>
      <c r="AH14" s="43" t="s">
        <v>1724</v>
      </c>
      <c r="AI14" s="44"/>
      <c r="AJ14" s="35">
        <v>0</v>
      </c>
      <c r="AK14" s="31"/>
      <c r="AL14" s="31"/>
      <c r="AM14" s="439" t="s">
        <v>1725</v>
      </c>
      <c r="AN14" s="439"/>
      <c r="AO14" s="46">
        <v>21</v>
      </c>
      <c r="AP14" s="46">
        <v>21</v>
      </c>
      <c r="AQ14" s="46">
        <v>21</v>
      </c>
      <c r="AR14" s="31"/>
      <c r="AS14" s="42" t="s">
        <v>1717</v>
      </c>
      <c r="AT14" s="43" t="s">
        <v>1726</v>
      </c>
      <c r="AU14" s="35">
        <v>14</v>
      </c>
      <c r="AV14" s="35">
        <v>14</v>
      </c>
      <c r="AW14" s="35">
        <v>14</v>
      </c>
      <c r="AX14" s="31"/>
      <c r="AY14" s="42" t="s">
        <v>1717</v>
      </c>
      <c r="AZ14" s="43" t="s">
        <v>1718</v>
      </c>
      <c r="BA14" s="35">
        <v>168</v>
      </c>
      <c r="BB14" s="35">
        <v>168</v>
      </c>
      <c r="BC14" s="35">
        <v>168</v>
      </c>
    </row>
    <row r="15" spans="2:55" x14ac:dyDescent="0.3">
      <c r="B15" s="42" t="s">
        <v>1709</v>
      </c>
      <c r="C15" s="43" t="s">
        <v>1713</v>
      </c>
      <c r="D15" s="35">
        <v>50</v>
      </c>
      <c r="E15" s="35">
        <v>580</v>
      </c>
      <c r="F15" s="35">
        <v>315</v>
      </c>
      <c r="G15" s="31"/>
      <c r="H15" s="42" t="s">
        <v>1717</v>
      </c>
      <c r="I15" s="43" t="s">
        <v>1727</v>
      </c>
      <c r="J15" s="47">
        <v>4.8</v>
      </c>
      <c r="K15" s="47">
        <v>4.8</v>
      </c>
      <c r="L15" s="48">
        <v>4.8</v>
      </c>
      <c r="M15" s="31"/>
      <c r="N15" s="42" t="s">
        <v>1717</v>
      </c>
      <c r="O15" s="43" t="s">
        <v>1728</v>
      </c>
      <c r="P15" s="35">
        <v>840</v>
      </c>
      <c r="Q15" s="35">
        <v>2184</v>
      </c>
      <c r="R15" s="35">
        <v>1512</v>
      </c>
      <c r="S15" s="31"/>
      <c r="T15" s="42" t="s">
        <v>1709</v>
      </c>
      <c r="U15" s="43" t="s">
        <v>1720</v>
      </c>
      <c r="V15" s="35">
        <v>3</v>
      </c>
      <c r="W15" s="35">
        <v>80</v>
      </c>
      <c r="X15" s="35">
        <v>41.5</v>
      </c>
      <c r="Y15" s="31"/>
      <c r="Z15" s="42" t="s">
        <v>1709</v>
      </c>
      <c r="AA15" s="43" t="s">
        <v>1721</v>
      </c>
      <c r="AB15" s="35">
        <v>35</v>
      </c>
      <c r="AC15" s="35">
        <v>90</v>
      </c>
      <c r="AD15" s="35">
        <v>62.5</v>
      </c>
      <c r="AE15" s="31"/>
      <c r="AF15" s="43" t="s">
        <v>1729</v>
      </c>
      <c r="AG15" s="42" t="s">
        <v>1715</v>
      </c>
      <c r="AH15" s="43" t="s">
        <v>1730</v>
      </c>
      <c r="AI15" s="44"/>
      <c r="AJ15" s="35">
        <v>0</v>
      </c>
      <c r="AK15" s="31"/>
      <c r="AL15" s="31"/>
      <c r="AM15" s="42" t="s">
        <v>1715</v>
      </c>
      <c r="AN15" s="43" t="s">
        <v>1731</v>
      </c>
      <c r="AO15" s="35"/>
      <c r="AP15" s="35">
        <v>1</v>
      </c>
      <c r="AQ15" s="31"/>
      <c r="AR15" s="31"/>
      <c r="AS15" s="42" t="s">
        <v>1717</v>
      </c>
      <c r="AT15" s="43" t="s">
        <v>1732</v>
      </c>
      <c r="AU15" s="35">
        <v>15.96</v>
      </c>
      <c r="AV15" s="35">
        <v>15.96</v>
      </c>
      <c r="AW15" s="35">
        <v>15.96</v>
      </c>
      <c r="AX15" s="31"/>
      <c r="AY15" s="42" t="s">
        <v>1717</v>
      </c>
      <c r="AZ15" s="43" t="s">
        <v>1733</v>
      </c>
      <c r="BA15" s="42" t="s">
        <v>1734</v>
      </c>
      <c r="BB15" s="42" t="s">
        <v>1734</v>
      </c>
      <c r="BC15" s="42" t="s">
        <v>1734</v>
      </c>
    </row>
    <row r="16" spans="2:55" x14ac:dyDescent="0.3">
      <c r="B16" s="42" t="s">
        <v>1709</v>
      </c>
      <c r="C16" s="43" t="s">
        <v>1735</v>
      </c>
      <c r="D16" s="35">
        <v>100</v>
      </c>
      <c r="E16" s="35">
        <v>2000</v>
      </c>
      <c r="F16" s="35">
        <v>1050</v>
      </c>
      <c r="G16" s="31"/>
      <c r="H16" s="42" t="s">
        <v>1717</v>
      </c>
      <c r="I16" s="43" t="s">
        <v>1726</v>
      </c>
      <c r="J16" s="35">
        <v>14</v>
      </c>
      <c r="K16" s="35">
        <v>14</v>
      </c>
      <c r="L16" s="35">
        <v>14</v>
      </c>
      <c r="M16" s="31"/>
      <c r="N16" s="42" t="s">
        <v>1717</v>
      </c>
      <c r="O16" s="43" t="s">
        <v>1736</v>
      </c>
      <c r="P16" s="35">
        <v>1050</v>
      </c>
      <c r="Q16" s="35">
        <v>3500</v>
      </c>
      <c r="R16" s="35">
        <v>2275</v>
      </c>
      <c r="S16" s="31"/>
      <c r="T16" s="42" t="s">
        <v>1709</v>
      </c>
      <c r="U16" s="43" t="s">
        <v>1737</v>
      </c>
      <c r="V16" s="35">
        <v>30</v>
      </c>
      <c r="W16" s="35">
        <v>30</v>
      </c>
      <c r="X16" s="35">
        <v>30</v>
      </c>
      <c r="Y16" s="31"/>
      <c r="Z16" s="42" t="s">
        <v>1709</v>
      </c>
      <c r="AA16" s="43" t="s">
        <v>1711</v>
      </c>
      <c r="AB16" s="35">
        <v>5</v>
      </c>
      <c r="AC16" s="35">
        <v>5</v>
      </c>
      <c r="AD16" s="35">
        <v>5</v>
      </c>
      <c r="AE16" s="31"/>
      <c r="AF16" s="434" t="s">
        <v>1738</v>
      </c>
      <c r="AG16" s="434"/>
      <c r="AH16" s="434"/>
      <c r="AI16" s="49" t="s">
        <v>1739</v>
      </c>
      <c r="AJ16" s="50">
        <v>0</v>
      </c>
      <c r="AK16" s="31"/>
      <c r="AL16" s="31"/>
      <c r="AM16" s="434" t="s">
        <v>1738</v>
      </c>
      <c r="AN16" s="434"/>
      <c r="AO16" s="50" t="s">
        <v>1739</v>
      </c>
      <c r="AP16" s="50">
        <v>1</v>
      </c>
      <c r="AQ16" s="31"/>
      <c r="AR16" s="31"/>
      <c r="AS16" s="435" t="s">
        <v>1725</v>
      </c>
      <c r="AT16" s="435"/>
      <c r="AU16" s="51">
        <v>35.96</v>
      </c>
      <c r="AV16" s="51">
        <v>35.96</v>
      </c>
      <c r="AW16" s="51">
        <v>35.96</v>
      </c>
      <c r="AX16" s="31"/>
      <c r="AY16" s="42" t="s">
        <v>1717</v>
      </c>
      <c r="AZ16" s="43" t="s">
        <v>1740</v>
      </c>
      <c r="BA16" s="47">
        <v>21.845833333333331</v>
      </c>
      <c r="BB16" s="47">
        <v>34.854166666666664</v>
      </c>
      <c r="BC16" s="47">
        <v>28.349999999999998</v>
      </c>
    </row>
    <row r="17" spans="2:55" x14ac:dyDescent="0.3">
      <c r="B17" s="42" t="s">
        <v>1709</v>
      </c>
      <c r="C17" s="43" t="s">
        <v>1741</v>
      </c>
      <c r="D17" s="35">
        <v>200</v>
      </c>
      <c r="E17" s="35">
        <v>200</v>
      </c>
      <c r="F17" s="35">
        <v>200</v>
      </c>
      <c r="G17" s="31"/>
      <c r="H17" s="42" t="s">
        <v>1717</v>
      </c>
      <c r="I17" s="43" t="s">
        <v>1732</v>
      </c>
      <c r="J17" s="52">
        <v>0.56000000000000005</v>
      </c>
      <c r="K17" s="52">
        <v>3.36</v>
      </c>
      <c r="L17" s="35">
        <v>1.96</v>
      </c>
      <c r="M17" s="31"/>
      <c r="N17" s="42" t="s">
        <v>1524</v>
      </c>
      <c r="O17" s="43" t="s">
        <v>1742</v>
      </c>
      <c r="P17" s="35">
        <v>1176</v>
      </c>
      <c r="Q17" s="35">
        <v>3528</v>
      </c>
      <c r="R17" s="35">
        <v>2352</v>
      </c>
      <c r="S17" s="31"/>
      <c r="T17" s="42" t="s">
        <v>1709</v>
      </c>
      <c r="U17" s="43" t="s">
        <v>1711</v>
      </c>
      <c r="V17" s="35">
        <v>15</v>
      </c>
      <c r="W17" s="35">
        <v>15</v>
      </c>
      <c r="X17" s="35">
        <v>15</v>
      </c>
      <c r="Y17" s="31"/>
      <c r="Z17" s="42" t="s">
        <v>1743</v>
      </c>
      <c r="AA17" s="43" t="s">
        <v>1744</v>
      </c>
      <c r="AB17" s="35">
        <v>12.5</v>
      </c>
      <c r="AC17" s="35">
        <v>12.5</v>
      </c>
      <c r="AD17" s="35">
        <v>12.5</v>
      </c>
      <c r="AE17" s="31"/>
      <c r="AF17" s="31"/>
      <c r="AG17" s="31"/>
      <c r="AH17" s="31"/>
      <c r="AI17" s="31"/>
      <c r="AJ17" s="31"/>
      <c r="AK17" s="31"/>
      <c r="AL17" s="31"/>
      <c r="AM17" s="42" t="s">
        <v>1745</v>
      </c>
      <c r="AN17" s="43" t="s">
        <v>1746</v>
      </c>
      <c r="AO17" s="35"/>
      <c r="AP17" s="35"/>
      <c r="AQ17" s="31"/>
      <c r="AR17" s="31"/>
      <c r="AS17" s="42" t="s">
        <v>1715</v>
      </c>
      <c r="AT17" s="43" t="s">
        <v>1747</v>
      </c>
      <c r="AU17" s="35"/>
      <c r="AV17" s="35">
        <v>16</v>
      </c>
      <c r="AW17" s="31"/>
      <c r="AX17" s="31"/>
      <c r="AY17" s="42" t="s">
        <v>1717</v>
      </c>
      <c r="AZ17" s="43" t="s">
        <v>1727</v>
      </c>
      <c r="BA17" s="42" t="s">
        <v>1734</v>
      </c>
      <c r="BB17" s="42" t="s">
        <v>1734</v>
      </c>
      <c r="BC17" s="42" t="s">
        <v>1734</v>
      </c>
    </row>
    <row r="18" spans="2:55" x14ac:dyDescent="0.3">
      <c r="B18" s="42" t="s">
        <v>1709</v>
      </c>
      <c r="C18" s="43" t="s">
        <v>1748</v>
      </c>
      <c r="D18" s="35">
        <v>100</v>
      </c>
      <c r="E18" s="35">
        <v>1500</v>
      </c>
      <c r="F18" s="35">
        <v>800</v>
      </c>
      <c r="G18" s="31"/>
      <c r="H18" s="42" t="s">
        <v>1743</v>
      </c>
      <c r="I18" s="43" t="s">
        <v>1744</v>
      </c>
      <c r="J18" s="35">
        <v>2.5</v>
      </c>
      <c r="K18" s="35">
        <v>2.5</v>
      </c>
      <c r="L18" s="35">
        <v>2.5</v>
      </c>
      <c r="M18" s="31"/>
      <c r="N18" s="435" t="s">
        <v>1725</v>
      </c>
      <c r="O18" s="435"/>
      <c r="P18" s="46">
        <v>4703.5</v>
      </c>
      <c r="Q18" s="46">
        <v>15987</v>
      </c>
      <c r="R18" s="46">
        <v>10345.25</v>
      </c>
      <c r="S18" s="31"/>
      <c r="T18" s="42" t="s">
        <v>1717</v>
      </c>
      <c r="U18" s="43" t="s">
        <v>1732</v>
      </c>
      <c r="V18" s="47">
        <v>4.3200000000000012</v>
      </c>
      <c r="W18" s="47">
        <v>12.840000000000002</v>
      </c>
      <c r="X18" s="35">
        <v>8.5800000000000018</v>
      </c>
      <c r="Y18" s="31"/>
      <c r="Z18" s="439" t="s">
        <v>1725</v>
      </c>
      <c r="AA18" s="439"/>
      <c r="AB18" s="46">
        <v>87.5</v>
      </c>
      <c r="AC18" s="46">
        <v>157.5</v>
      </c>
      <c r="AD18" s="46">
        <v>122.5</v>
      </c>
      <c r="AE18" s="31"/>
      <c r="AF18" s="39" t="s">
        <v>1749</v>
      </c>
      <c r="AG18" s="31"/>
      <c r="AH18" s="31"/>
      <c r="AI18" s="31"/>
      <c r="AJ18" s="31"/>
      <c r="AK18" s="31"/>
      <c r="AL18" s="31"/>
      <c r="AM18" s="42" t="s">
        <v>1745</v>
      </c>
      <c r="AN18" s="43" t="s">
        <v>1750</v>
      </c>
      <c r="AO18" s="35"/>
      <c r="AP18" s="35"/>
      <c r="AQ18" s="31"/>
      <c r="AR18" s="31"/>
      <c r="AS18" s="436" t="s">
        <v>1738</v>
      </c>
      <c r="AT18" s="437"/>
      <c r="AU18" s="53" t="s">
        <v>1739</v>
      </c>
      <c r="AV18" s="53">
        <v>16</v>
      </c>
      <c r="AW18" s="31"/>
      <c r="AX18" s="31"/>
      <c r="AY18" s="435" t="s">
        <v>1725</v>
      </c>
      <c r="AZ18" s="435"/>
      <c r="BA18" s="54">
        <v>231.84583333333333</v>
      </c>
      <c r="BB18" s="54">
        <v>290.93799999999999</v>
      </c>
      <c r="BC18" s="54">
        <v>252.35</v>
      </c>
    </row>
    <row r="19" spans="2:55" x14ac:dyDescent="0.3">
      <c r="B19" s="42" t="s">
        <v>1709</v>
      </c>
      <c r="C19" s="43" t="s">
        <v>1751</v>
      </c>
      <c r="D19" s="35">
        <v>460</v>
      </c>
      <c r="E19" s="35">
        <v>460</v>
      </c>
      <c r="F19" s="35">
        <v>460</v>
      </c>
      <c r="G19" s="31"/>
      <c r="H19" s="439" t="s">
        <v>1725</v>
      </c>
      <c r="I19" s="439"/>
      <c r="J19" s="55">
        <v>40.86</v>
      </c>
      <c r="K19" s="55">
        <v>43.66</v>
      </c>
      <c r="L19" s="55">
        <v>42.26</v>
      </c>
      <c r="M19" s="31"/>
      <c r="N19" s="31"/>
      <c r="O19" s="31"/>
      <c r="P19" s="31"/>
      <c r="Q19" s="31"/>
      <c r="R19" s="31"/>
      <c r="S19" s="31"/>
      <c r="T19" s="42" t="s">
        <v>1717</v>
      </c>
      <c r="U19" s="43" t="s">
        <v>1726</v>
      </c>
      <c r="V19" s="35">
        <v>14</v>
      </c>
      <c r="W19" s="35">
        <v>14</v>
      </c>
      <c r="X19" s="35">
        <v>14</v>
      </c>
      <c r="Y19" s="31"/>
      <c r="Z19" s="42" t="s">
        <v>1715</v>
      </c>
      <c r="AA19" s="43" t="s">
        <v>1752</v>
      </c>
      <c r="AB19" s="35" t="s">
        <v>1739</v>
      </c>
      <c r="AC19" s="35">
        <v>50</v>
      </c>
      <c r="AD19" s="35"/>
      <c r="AE19" s="31"/>
      <c r="AF19" s="36" t="s">
        <v>1705</v>
      </c>
      <c r="AG19" s="36" t="s">
        <v>1700</v>
      </c>
      <c r="AH19" s="36" t="s">
        <v>1701</v>
      </c>
      <c r="AI19" s="36" t="s">
        <v>1702</v>
      </c>
      <c r="AJ19" s="36" t="s">
        <v>1703</v>
      </c>
      <c r="AK19" s="33" t="s">
        <v>1704</v>
      </c>
      <c r="AL19" s="31"/>
      <c r="AM19" s="438" t="s">
        <v>1753</v>
      </c>
      <c r="AN19" s="438"/>
      <c r="AO19" s="56"/>
      <c r="AP19" s="56"/>
      <c r="AQ19" s="31"/>
      <c r="AR19" s="31"/>
      <c r="AS19" s="42" t="s">
        <v>1745</v>
      </c>
      <c r="AT19" s="43" t="s">
        <v>1750</v>
      </c>
      <c r="AU19" s="35"/>
      <c r="AV19" s="35"/>
      <c r="AW19" s="31"/>
      <c r="AX19" s="31"/>
      <c r="AY19" s="42" t="s">
        <v>1715</v>
      </c>
      <c r="AZ19" s="43" t="s">
        <v>1754</v>
      </c>
      <c r="BA19" s="35"/>
      <c r="BB19" s="57">
        <v>282.66666666666669</v>
      </c>
      <c r="BC19" s="31"/>
    </row>
    <row r="20" spans="2:55" x14ac:dyDescent="0.3">
      <c r="B20" s="42" t="s">
        <v>1709</v>
      </c>
      <c r="C20" s="43" t="s">
        <v>1712</v>
      </c>
      <c r="D20" s="35">
        <v>600</v>
      </c>
      <c r="E20" s="35">
        <v>1200</v>
      </c>
      <c r="F20" s="35">
        <v>900</v>
      </c>
      <c r="G20" s="31"/>
      <c r="H20" s="42" t="s">
        <v>1715</v>
      </c>
      <c r="I20" s="43" t="s">
        <v>1755</v>
      </c>
      <c r="J20" s="44" t="s">
        <v>1739</v>
      </c>
      <c r="K20" s="44">
        <v>40</v>
      </c>
      <c r="L20" s="58"/>
      <c r="M20" s="31"/>
      <c r="N20" s="31"/>
      <c r="O20" s="31"/>
      <c r="P20" s="31"/>
      <c r="Q20" s="31"/>
      <c r="R20" s="31"/>
      <c r="S20" s="31"/>
      <c r="T20" s="42" t="s">
        <v>1717</v>
      </c>
      <c r="U20" s="43" t="s">
        <v>1740</v>
      </c>
      <c r="V20" s="47">
        <v>13.658749999999998</v>
      </c>
      <c r="W20" s="47">
        <v>39.010416666666664</v>
      </c>
      <c r="X20" s="35">
        <v>26.334583333333331</v>
      </c>
      <c r="Y20" s="31"/>
      <c r="Z20" s="434" t="s">
        <v>1738</v>
      </c>
      <c r="AA20" s="434"/>
      <c r="AB20" s="50" t="s">
        <v>1739</v>
      </c>
      <c r="AC20" s="50">
        <v>50</v>
      </c>
      <c r="AD20" s="50"/>
      <c r="AE20" s="31"/>
      <c r="AF20" s="43" t="s">
        <v>1756</v>
      </c>
      <c r="AG20" s="42" t="s">
        <v>1717</v>
      </c>
      <c r="AH20" s="43" t="s">
        <v>1727</v>
      </c>
      <c r="AI20" s="48">
        <v>4.8000000000000001E-2</v>
      </c>
      <c r="AJ20" s="48">
        <v>4.8000000000000001E-2</v>
      </c>
      <c r="AK20" s="35"/>
      <c r="AL20" s="31"/>
      <c r="AM20" s="31"/>
      <c r="AN20" s="31"/>
      <c r="AO20" s="31"/>
      <c r="AP20" s="31"/>
      <c r="AQ20" s="31"/>
      <c r="AR20" s="31"/>
      <c r="AS20" s="438" t="s">
        <v>1753</v>
      </c>
      <c r="AT20" s="438"/>
      <c r="AU20" s="56"/>
      <c r="AV20" s="56"/>
      <c r="AW20" s="31"/>
      <c r="AX20" s="31"/>
      <c r="AY20" s="42" t="s">
        <v>1715</v>
      </c>
      <c r="AZ20" s="43" t="s">
        <v>1757</v>
      </c>
      <c r="BA20" s="35"/>
      <c r="BB20" s="47">
        <v>200.08361204013374</v>
      </c>
      <c r="BC20" s="31"/>
    </row>
    <row r="21" spans="2:55" x14ac:dyDescent="0.3">
      <c r="B21" s="42" t="s">
        <v>1709</v>
      </c>
      <c r="C21" s="43" t="s">
        <v>1711</v>
      </c>
      <c r="D21" s="35">
        <v>300</v>
      </c>
      <c r="E21" s="35">
        <v>300</v>
      </c>
      <c r="F21" s="35">
        <v>300</v>
      </c>
      <c r="G21" s="31"/>
      <c r="H21" s="42" t="s">
        <v>1715</v>
      </c>
      <c r="I21" s="43" t="s">
        <v>1758</v>
      </c>
      <c r="J21" s="44" t="s">
        <v>1739</v>
      </c>
      <c r="K21" s="35">
        <v>30</v>
      </c>
      <c r="L21" s="35"/>
      <c r="M21" s="31"/>
      <c r="N21" s="38" t="s">
        <v>1759</v>
      </c>
      <c r="O21" s="31"/>
      <c r="P21" s="31"/>
      <c r="Q21" s="31"/>
      <c r="R21" s="31"/>
      <c r="S21" s="31"/>
      <c r="T21" s="42" t="s">
        <v>1717</v>
      </c>
      <c r="U21" s="43" t="s">
        <v>1727</v>
      </c>
      <c r="V21" s="47">
        <v>10.799999999999999</v>
      </c>
      <c r="W21" s="47">
        <v>10.799999999999999</v>
      </c>
      <c r="X21" s="35">
        <v>10.799999999999999</v>
      </c>
      <c r="Y21" s="31"/>
      <c r="Z21" s="59"/>
      <c r="AA21" s="60"/>
      <c r="AB21" s="31"/>
      <c r="AC21" s="31"/>
      <c r="AD21" s="31"/>
      <c r="AE21" s="31"/>
      <c r="AF21" s="43" t="s">
        <v>1760</v>
      </c>
      <c r="AG21" s="42" t="s">
        <v>1717</v>
      </c>
      <c r="AH21" s="43" t="s">
        <v>1727</v>
      </c>
      <c r="AI21" s="48">
        <v>4.8000000000000001E-2</v>
      </c>
      <c r="AJ21" s="48">
        <v>4.8000000000000001E-2</v>
      </c>
      <c r="AK21" s="35"/>
      <c r="AL21" s="31"/>
      <c r="AM21" s="39" t="s">
        <v>1761</v>
      </c>
      <c r="AN21" s="31"/>
      <c r="AO21" s="31"/>
      <c r="AP21" s="31"/>
      <c r="AQ21" s="31"/>
      <c r="AR21" s="31"/>
      <c r="AS21" s="31"/>
      <c r="AT21" s="31"/>
      <c r="AU21" s="31"/>
      <c r="AV21" s="31"/>
      <c r="AW21" s="31"/>
      <c r="AX21" s="31"/>
      <c r="AY21" s="42" t="s">
        <v>1715</v>
      </c>
      <c r="AZ21" s="43" t="s">
        <v>1762</v>
      </c>
      <c r="BA21" s="35"/>
      <c r="BB21" s="42" t="s">
        <v>1734</v>
      </c>
      <c r="BC21" s="31"/>
    </row>
    <row r="22" spans="2:55" x14ac:dyDescent="0.3">
      <c r="B22" s="42" t="s">
        <v>1709</v>
      </c>
      <c r="C22" s="43" t="s">
        <v>1737</v>
      </c>
      <c r="D22" s="35">
        <v>360</v>
      </c>
      <c r="E22" s="35">
        <v>360</v>
      </c>
      <c r="F22" s="35">
        <v>360</v>
      </c>
      <c r="G22" s="31"/>
      <c r="H22" s="42" t="s">
        <v>1715</v>
      </c>
      <c r="I22" s="43" t="s">
        <v>1747</v>
      </c>
      <c r="J22" s="44"/>
      <c r="K22" s="35">
        <v>40</v>
      </c>
      <c r="L22" s="35"/>
      <c r="M22" s="31"/>
      <c r="N22" s="33" t="s">
        <v>1700</v>
      </c>
      <c r="O22" s="33" t="s">
        <v>1701</v>
      </c>
      <c r="P22" s="33" t="s">
        <v>1702</v>
      </c>
      <c r="Q22" s="33" t="s">
        <v>1703</v>
      </c>
      <c r="R22" s="33" t="s">
        <v>1704</v>
      </c>
      <c r="S22" s="31"/>
      <c r="T22" s="439" t="s">
        <v>1725</v>
      </c>
      <c r="U22" s="439"/>
      <c r="V22" s="61">
        <v>135.77875</v>
      </c>
      <c r="W22" s="61">
        <v>281.65041666666667</v>
      </c>
      <c r="X22" s="61">
        <v>208.71458333333334</v>
      </c>
      <c r="Y22" s="31"/>
      <c r="Z22" s="39" t="s">
        <v>1763</v>
      </c>
      <c r="AA22" s="31"/>
      <c r="AB22" s="31"/>
      <c r="AC22" s="31"/>
      <c r="AD22" s="31"/>
      <c r="AE22" s="31"/>
      <c r="AF22" s="43" t="s">
        <v>1764</v>
      </c>
      <c r="AG22" s="42" t="s">
        <v>1717</v>
      </c>
      <c r="AH22" s="43" t="s">
        <v>1727</v>
      </c>
      <c r="AI22" s="48">
        <v>4.8000000000000001E-2</v>
      </c>
      <c r="AJ22" s="48">
        <v>4.8000000000000001E-2</v>
      </c>
      <c r="AK22" s="35"/>
      <c r="AL22" s="31"/>
      <c r="AM22" s="33" t="s">
        <v>1700</v>
      </c>
      <c r="AN22" s="33" t="s">
        <v>1701</v>
      </c>
      <c r="AO22" s="33" t="s">
        <v>1702</v>
      </c>
      <c r="AP22" s="33" t="s">
        <v>1703</v>
      </c>
      <c r="AQ22" s="33" t="s">
        <v>1704</v>
      </c>
      <c r="AR22" s="31"/>
      <c r="AS22" s="39" t="s">
        <v>1765</v>
      </c>
      <c r="AT22" s="31"/>
      <c r="AU22" s="31"/>
      <c r="AV22" s="31"/>
      <c r="AW22" s="31"/>
      <c r="AX22" s="31"/>
      <c r="AY22" s="436" t="s">
        <v>1738</v>
      </c>
      <c r="AZ22" s="437"/>
      <c r="BA22" s="53" t="s">
        <v>1739</v>
      </c>
      <c r="BB22" s="62">
        <v>482.75027870680043</v>
      </c>
      <c r="BC22" s="31"/>
    </row>
    <row r="23" spans="2:55" x14ac:dyDescent="0.3">
      <c r="B23" s="42" t="s">
        <v>1709</v>
      </c>
      <c r="C23" s="43" t="s">
        <v>1766</v>
      </c>
      <c r="D23" s="35">
        <v>0</v>
      </c>
      <c r="E23" s="35">
        <v>637.5</v>
      </c>
      <c r="F23" s="35">
        <v>318.75</v>
      </c>
      <c r="G23" s="31"/>
      <c r="H23" s="42" t="s">
        <v>1715</v>
      </c>
      <c r="I23" s="43" t="s">
        <v>1752</v>
      </c>
      <c r="J23" s="44"/>
      <c r="K23" s="35">
        <v>20</v>
      </c>
      <c r="L23" s="35"/>
      <c r="M23" s="31"/>
      <c r="N23" s="42" t="s">
        <v>1717</v>
      </c>
      <c r="O23" s="43" t="s">
        <v>1767</v>
      </c>
      <c r="P23" s="35">
        <v>1092</v>
      </c>
      <c r="Q23" s="35">
        <v>7056</v>
      </c>
      <c r="R23" s="35">
        <v>4074</v>
      </c>
      <c r="S23" s="31"/>
      <c r="T23" s="42" t="s">
        <v>1715</v>
      </c>
      <c r="U23" s="43" t="s">
        <v>1754</v>
      </c>
      <c r="V23" s="35" t="s">
        <v>1739</v>
      </c>
      <c r="W23" s="44">
        <v>51</v>
      </c>
      <c r="X23" s="35"/>
      <c r="Y23" s="31"/>
      <c r="Z23" s="33" t="s">
        <v>1700</v>
      </c>
      <c r="AA23" s="33" t="s">
        <v>1701</v>
      </c>
      <c r="AB23" s="33" t="s">
        <v>1702</v>
      </c>
      <c r="AC23" s="33" t="s">
        <v>1703</v>
      </c>
      <c r="AD23" s="33" t="s">
        <v>1704</v>
      </c>
      <c r="AE23" s="31"/>
      <c r="AF23" s="435" t="s">
        <v>1725</v>
      </c>
      <c r="AG23" s="435"/>
      <c r="AH23" s="435"/>
      <c r="AI23" s="63">
        <v>0.14400000000000002</v>
      </c>
      <c r="AJ23" s="63">
        <v>0.14400000000000002</v>
      </c>
      <c r="AK23" s="51"/>
      <c r="AL23" s="31"/>
      <c r="AM23" s="42" t="s">
        <v>1715</v>
      </c>
      <c r="AN23" s="43" t="s">
        <v>1731</v>
      </c>
      <c r="AO23" s="35"/>
      <c r="AP23" s="35">
        <v>1</v>
      </c>
      <c r="AQ23" s="31"/>
      <c r="AR23" s="31"/>
      <c r="AS23" s="33" t="s">
        <v>1700</v>
      </c>
      <c r="AT23" s="33" t="s">
        <v>1701</v>
      </c>
      <c r="AU23" s="33" t="s">
        <v>1706</v>
      </c>
      <c r="AV23" s="33" t="s">
        <v>1707</v>
      </c>
      <c r="AW23" s="33" t="s">
        <v>1708</v>
      </c>
      <c r="AX23" s="31"/>
      <c r="AY23" s="31"/>
      <c r="AZ23" s="31"/>
      <c r="BA23" s="31"/>
      <c r="BB23" s="31"/>
      <c r="BC23" s="31"/>
    </row>
    <row r="24" spans="2:55" x14ac:dyDescent="0.3">
      <c r="B24" s="42" t="s">
        <v>1709</v>
      </c>
      <c r="C24" s="43" t="s">
        <v>1768</v>
      </c>
      <c r="D24" s="35">
        <v>0</v>
      </c>
      <c r="E24" s="57">
        <v>640</v>
      </c>
      <c r="F24" s="35">
        <v>320</v>
      </c>
      <c r="G24" s="31"/>
      <c r="H24" s="42" t="s">
        <v>1715</v>
      </c>
      <c r="I24" s="43" t="s">
        <v>1754</v>
      </c>
      <c r="J24" s="44"/>
      <c r="K24" s="44">
        <v>345</v>
      </c>
      <c r="L24" s="35"/>
      <c r="M24" s="31"/>
      <c r="N24" s="42" t="s">
        <v>1717</v>
      </c>
      <c r="O24" s="43" t="s">
        <v>1769</v>
      </c>
      <c r="P24" s="35">
        <v>1092</v>
      </c>
      <c r="Q24" s="35">
        <v>7056</v>
      </c>
      <c r="R24" s="35">
        <v>4074</v>
      </c>
      <c r="S24" s="31"/>
      <c r="T24" s="434" t="s">
        <v>1738</v>
      </c>
      <c r="U24" s="434"/>
      <c r="V24" s="50"/>
      <c r="W24" s="64">
        <v>51</v>
      </c>
      <c r="X24" s="50"/>
      <c r="Y24" s="31"/>
      <c r="Z24" s="42" t="s">
        <v>1743</v>
      </c>
      <c r="AA24" s="43" t="s">
        <v>1744</v>
      </c>
      <c r="AB24" s="35">
        <v>0.25</v>
      </c>
      <c r="AC24" s="35">
        <v>0.25</v>
      </c>
      <c r="AD24" s="35">
        <v>0.25</v>
      </c>
      <c r="AE24" s="31"/>
      <c r="AF24" s="43" t="s">
        <v>1770</v>
      </c>
      <c r="AG24" s="42" t="s">
        <v>1715</v>
      </c>
      <c r="AH24" s="43" t="s">
        <v>1716</v>
      </c>
      <c r="AI24" s="35"/>
      <c r="AJ24" s="35">
        <v>600</v>
      </c>
      <c r="AK24" s="31"/>
      <c r="AL24" s="31"/>
      <c r="AM24" s="434" t="s">
        <v>1738</v>
      </c>
      <c r="AN24" s="434"/>
      <c r="AO24" s="50" t="s">
        <v>1739</v>
      </c>
      <c r="AP24" s="50">
        <v>1</v>
      </c>
      <c r="AQ24" s="31"/>
      <c r="AR24" s="31"/>
      <c r="AS24" s="42" t="s">
        <v>1709</v>
      </c>
      <c r="AT24" s="43" t="s">
        <v>1711</v>
      </c>
      <c r="AU24" s="35">
        <v>6</v>
      </c>
      <c r="AV24" s="35">
        <v>6</v>
      </c>
      <c r="AW24" s="35">
        <v>6</v>
      </c>
      <c r="AX24" s="31"/>
      <c r="AY24" s="31"/>
      <c r="AZ24" s="31"/>
      <c r="BA24" s="31"/>
      <c r="BB24" s="31"/>
      <c r="BC24" s="31"/>
    </row>
    <row r="25" spans="2:55" x14ac:dyDescent="0.3">
      <c r="B25" s="42" t="s">
        <v>1709</v>
      </c>
      <c r="C25" s="43" t="s">
        <v>1771</v>
      </c>
      <c r="D25" s="35">
        <v>0</v>
      </c>
      <c r="E25" s="35">
        <v>262.5</v>
      </c>
      <c r="F25" s="35">
        <v>131.25</v>
      </c>
      <c r="G25" s="31"/>
      <c r="H25" s="42" t="s">
        <v>1715</v>
      </c>
      <c r="I25" s="43" t="s">
        <v>1762</v>
      </c>
      <c r="J25" s="44" t="s">
        <v>1739</v>
      </c>
      <c r="K25" s="35">
        <v>20</v>
      </c>
      <c r="L25" s="35"/>
      <c r="M25" s="31"/>
      <c r="N25" s="42" t="s">
        <v>1717</v>
      </c>
      <c r="O25" s="43" t="s">
        <v>1772</v>
      </c>
      <c r="P25" s="35">
        <v>1092</v>
      </c>
      <c r="Q25" s="35">
        <v>7056</v>
      </c>
      <c r="R25" s="35">
        <v>4074</v>
      </c>
      <c r="S25" s="31"/>
      <c r="T25" s="42" t="s">
        <v>1745</v>
      </c>
      <c r="U25" s="43" t="s">
        <v>1746</v>
      </c>
      <c r="V25" s="35"/>
      <c r="W25" s="44"/>
      <c r="X25" s="35"/>
      <c r="Y25" s="31"/>
      <c r="Z25" s="42" t="s">
        <v>1717</v>
      </c>
      <c r="AA25" s="43" t="s">
        <v>1727</v>
      </c>
      <c r="AB25" s="48">
        <v>0.06</v>
      </c>
      <c r="AC25" s="48">
        <v>0.06</v>
      </c>
      <c r="AD25" s="35">
        <v>0.06</v>
      </c>
      <c r="AE25" s="31"/>
      <c r="AF25" s="43" t="s">
        <v>1773</v>
      </c>
      <c r="AG25" s="42" t="s">
        <v>1715</v>
      </c>
      <c r="AH25" s="43" t="s">
        <v>1724</v>
      </c>
      <c r="AI25" s="35"/>
      <c r="AJ25" s="35">
        <v>600</v>
      </c>
      <c r="AK25" s="31"/>
      <c r="AL25" s="31"/>
      <c r="AM25" s="42" t="s">
        <v>1745</v>
      </c>
      <c r="AN25" s="43" t="s">
        <v>1746</v>
      </c>
      <c r="AO25" s="35"/>
      <c r="AP25" s="35"/>
      <c r="AQ25" s="31"/>
      <c r="AR25" s="31"/>
      <c r="AS25" s="42" t="s">
        <v>1709</v>
      </c>
      <c r="AT25" s="43" t="s">
        <v>1737</v>
      </c>
      <c r="AU25" s="35">
        <v>32</v>
      </c>
      <c r="AV25" s="35">
        <v>32</v>
      </c>
      <c r="AW25" s="35">
        <v>32</v>
      </c>
      <c r="AX25" s="31"/>
      <c r="AY25" s="39" t="s">
        <v>1774</v>
      </c>
      <c r="AZ25" s="31"/>
      <c r="BA25" s="31"/>
      <c r="BB25" s="31"/>
      <c r="BC25" s="31"/>
    </row>
    <row r="26" spans="2:55" x14ac:dyDescent="0.3">
      <c r="B26" s="42" t="s">
        <v>1717</v>
      </c>
      <c r="C26" s="43" t="s">
        <v>1733</v>
      </c>
      <c r="D26" s="35">
        <v>42</v>
      </c>
      <c r="E26" s="35">
        <v>1270.5</v>
      </c>
      <c r="F26" s="35">
        <v>656.25</v>
      </c>
      <c r="G26" s="31"/>
      <c r="H26" s="434" t="s">
        <v>1738</v>
      </c>
      <c r="I26" s="434"/>
      <c r="J26" s="64"/>
      <c r="K26" s="64">
        <v>495</v>
      </c>
      <c r="L26" s="50"/>
      <c r="M26" s="31"/>
      <c r="N26" s="42" t="s">
        <v>1717</v>
      </c>
      <c r="O26" s="43" t="s">
        <v>1775</v>
      </c>
      <c r="P26" s="35">
        <v>1092</v>
      </c>
      <c r="Q26" s="35">
        <v>7056</v>
      </c>
      <c r="R26" s="35">
        <v>4074</v>
      </c>
      <c r="S26" s="31"/>
      <c r="T26" s="42" t="s">
        <v>1745</v>
      </c>
      <c r="U26" s="43" t="s">
        <v>1776</v>
      </c>
      <c r="V26" s="35"/>
      <c r="W26" s="44"/>
      <c r="X26" s="35"/>
      <c r="Y26" s="31"/>
      <c r="Z26" s="435" t="s">
        <v>1725</v>
      </c>
      <c r="AA26" s="435"/>
      <c r="AB26" s="51">
        <v>0.25</v>
      </c>
      <c r="AC26" s="51">
        <v>0.25</v>
      </c>
      <c r="AD26" s="51">
        <v>0.31</v>
      </c>
      <c r="AE26" s="31"/>
      <c r="AF26" s="43" t="s">
        <v>1777</v>
      </c>
      <c r="AG26" s="42" t="s">
        <v>1715</v>
      </c>
      <c r="AH26" s="43" t="s">
        <v>1730</v>
      </c>
      <c r="AI26" s="65"/>
      <c r="AJ26" s="35">
        <v>600</v>
      </c>
      <c r="AK26" s="31"/>
      <c r="AL26" s="31"/>
      <c r="AM26" s="438" t="s">
        <v>1753</v>
      </c>
      <c r="AN26" s="438"/>
      <c r="AO26" s="56"/>
      <c r="AP26" s="56"/>
      <c r="AQ26" s="31"/>
      <c r="AR26" s="31"/>
      <c r="AS26" s="42" t="s">
        <v>1717</v>
      </c>
      <c r="AT26" s="43" t="s">
        <v>1726</v>
      </c>
      <c r="AU26" s="35">
        <v>14</v>
      </c>
      <c r="AV26" s="35">
        <v>14</v>
      </c>
      <c r="AW26" s="35">
        <v>14</v>
      </c>
      <c r="AX26" s="31"/>
      <c r="AY26" s="33" t="s">
        <v>1700</v>
      </c>
      <c r="AZ26" s="33" t="s">
        <v>1701</v>
      </c>
      <c r="BA26" s="33" t="s">
        <v>1706</v>
      </c>
      <c r="BB26" s="33" t="s">
        <v>1707</v>
      </c>
      <c r="BC26" s="33" t="s">
        <v>1708</v>
      </c>
    </row>
    <row r="27" spans="2:55" x14ac:dyDescent="0.3">
      <c r="B27" s="42" t="s">
        <v>1717</v>
      </c>
      <c r="C27" s="43" t="s">
        <v>1778</v>
      </c>
      <c r="D27" s="35">
        <v>70</v>
      </c>
      <c r="E27" s="35">
        <v>2100</v>
      </c>
      <c r="F27" s="35">
        <v>1085</v>
      </c>
      <c r="G27" s="31"/>
      <c r="H27" s="31"/>
      <c r="I27" s="31"/>
      <c r="J27" s="31"/>
      <c r="K27" s="31"/>
      <c r="L27" s="31"/>
      <c r="M27" s="31"/>
      <c r="N27" s="435" t="s">
        <v>1725</v>
      </c>
      <c r="O27" s="435"/>
      <c r="P27" s="46">
        <v>4368</v>
      </c>
      <c r="Q27" s="66">
        <v>28224</v>
      </c>
      <c r="R27" s="46">
        <v>16296</v>
      </c>
      <c r="S27" s="31"/>
      <c r="T27" s="438" t="s">
        <v>1753</v>
      </c>
      <c r="U27" s="440"/>
      <c r="V27" s="56"/>
      <c r="W27" s="67"/>
      <c r="X27" s="56"/>
      <c r="Y27" s="31"/>
      <c r="Z27" s="42" t="s">
        <v>1715</v>
      </c>
      <c r="AA27" s="43" t="s">
        <v>1757</v>
      </c>
      <c r="AB27" s="35"/>
      <c r="AC27" s="35">
        <v>9</v>
      </c>
      <c r="AD27" s="35"/>
      <c r="AE27" s="31"/>
      <c r="AF27" s="438" t="s">
        <v>1753</v>
      </c>
      <c r="AG27" s="440"/>
      <c r="AH27" s="56"/>
      <c r="AI27" s="56"/>
      <c r="AJ27" s="56"/>
      <c r="AK27" s="31"/>
      <c r="AL27" s="31"/>
      <c r="AM27" s="31"/>
      <c r="AN27" s="31"/>
      <c r="AO27" s="31"/>
      <c r="AP27" s="31"/>
      <c r="AQ27" s="31"/>
      <c r="AR27" s="31"/>
      <c r="AS27" s="439" t="s">
        <v>1725</v>
      </c>
      <c r="AT27" s="439"/>
      <c r="AU27" s="46">
        <v>52</v>
      </c>
      <c r="AV27" s="46">
        <v>52</v>
      </c>
      <c r="AW27" s="46">
        <v>52</v>
      </c>
      <c r="AX27" s="31"/>
      <c r="AY27" s="42" t="s">
        <v>1709</v>
      </c>
      <c r="AZ27" s="43" t="s">
        <v>1712</v>
      </c>
      <c r="BA27" s="35">
        <v>16</v>
      </c>
      <c r="BB27" s="35">
        <v>24</v>
      </c>
      <c r="BC27" s="35">
        <v>20</v>
      </c>
    </row>
    <row r="28" spans="2:55" x14ac:dyDescent="0.3">
      <c r="B28" s="42" t="s">
        <v>1717</v>
      </c>
      <c r="C28" s="43" t="s">
        <v>1726</v>
      </c>
      <c r="D28" s="35">
        <v>280</v>
      </c>
      <c r="E28" s="35">
        <v>280</v>
      </c>
      <c r="F28" s="35">
        <v>280</v>
      </c>
      <c r="G28" s="31"/>
      <c r="H28" s="38" t="s">
        <v>1779</v>
      </c>
      <c r="I28" s="31"/>
      <c r="J28" s="31"/>
      <c r="K28" s="31"/>
      <c r="L28" s="31"/>
      <c r="M28" s="31"/>
      <c r="N28" s="31"/>
      <c r="O28" s="31"/>
      <c r="P28" s="31"/>
      <c r="Q28" s="31"/>
      <c r="R28" s="31"/>
      <c r="S28" s="31"/>
      <c r="T28" s="31"/>
      <c r="U28" s="31"/>
      <c r="V28" s="31"/>
      <c r="W28" s="31"/>
      <c r="X28" s="31"/>
      <c r="Y28" s="31"/>
      <c r="Z28" s="42" t="s">
        <v>1715</v>
      </c>
      <c r="AA28" s="43" t="s">
        <v>1780</v>
      </c>
      <c r="AB28" s="35"/>
      <c r="AC28" s="35">
        <v>8</v>
      </c>
      <c r="AD28" s="35"/>
      <c r="AE28" s="31"/>
      <c r="AF28" s="31"/>
      <c r="AG28" s="31"/>
      <c r="AH28" s="31"/>
      <c r="AI28" s="31"/>
      <c r="AJ28" s="31"/>
      <c r="AK28" s="31"/>
      <c r="AL28" s="31"/>
      <c r="AM28" s="39" t="s">
        <v>1781</v>
      </c>
      <c r="AN28" s="31"/>
      <c r="AO28" s="31"/>
      <c r="AP28" s="31"/>
      <c r="AQ28" s="31"/>
      <c r="AR28" s="31"/>
      <c r="AS28" s="42" t="s">
        <v>1715</v>
      </c>
      <c r="AT28" s="43" t="s">
        <v>1716</v>
      </c>
      <c r="AU28" s="35"/>
      <c r="AV28" s="35">
        <v>190.80000000000004</v>
      </c>
      <c r="AW28" s="31"/>
      <c r="AX28" s="31"/>
      <c r="AY28" s="42" t="s">
        <v>1717</v>
      </c>
      <c r="AZ28" s="43" t="s">
        <v>1719</v>
      </c>
      <c r="BA28" s="35">
        <v>42</v>
      </c>
      <c r="BB28" s="35">
        <v>70</v>
      </c>
      <c r="BC28" s="35">
        <v>56</v>
      </c>
    </row>
    <row r="29" spans="2:55" x14ac:dyDescent="0.3">
      <c r="B29" s="42" t="s">
        <v>1717</v>
      </c>
      <c r="C29" s="43" t="s">
        <v>1732</v>
      </c>
      <c r="D29" s="35">
        <v>840</v>
      </c>
      <c r="E29" s="35">
        <v>840</v>
      </c>
      <c r="F29" s="35">
        <v>840</v>
      </c>
      <c r="G29" s="31"/>
      <c r="H29" s="33" t="s">
        <v>1700</v>
      </c>
      <c r="I29" s="33" t="s">
        <v>1701</v>
      </c>
      <c r="J29" s="40" t="s">
        <v>1702</v>
      </c>
      <c r="K29" s="33" t="s">
        <v>1703</v>
      </c>
      <c r="L29" s="33" t="s">
        <v>1704</v>
      </c>
      <c r="M29" s="31"/>
      <c r="N29" s="31"/>
      <c r="O29" s="31"/>
      <c r="P29" s="31"/>
      <c r="Q29" s="31"/>
      <c r="R29" s="31"/>
      <c r="S29" s="31"/>
      <c r="T29" s="31"/>
      <c r="U29" s="31"/>
      <c r="V29" s="31"/>
      <c r="W29" s="31"/>
      <c r="X29" s="31"/>
      <c r="Y29" s="31"/>
      <c r="Z29" s="42" t="s">
        <v>1715</v>
      </c>
      <c r="AA29" s="43" t="s">
        <v>1758</v>
      </c>
      <c r="AB29" s="35"/>
      <c r="AC29" s="35">
        <v>1</v>
      </c>
      <c r="AD29" s="35"/>
      <c r="AE29" s="31"/>
      <c r="AF29" s="39" t="s">
        <v>1782</v>
      </c>
      <c r="AG29" s="31"/>
      <c r="AH29" s="31"/>
      <c r="AI29" s="31"/>
      <c r="AJ29" s="31"/>
      <c r="AK29" s="31"/>
      <c r="AL29" s="31"/>
      <c r="AM29" s="33" t="s">
        <v>1700</v>
      </c>
      <c r="AN29" s="33" t="s">
        <v>1701</v>
      </c>
      <c r="AO29" s="33" t="s">
        <v>1702</v>
      </c>
      <c r="AP29" s="33" t="s">
        <v>1703</v>
      </c>
      <c r="AQ29" s="33" t="s">
        <v>1704</v>
      </c>
      <c r="AR29" s="31"/>
      <c r="AS29" s="42" t="s">
        <v>1715</v>
      </c>
      <c r="AT29" s="43" t="s">
        <v>1724</v>
      </c>
      <c r="AU29" s="35"/>
      <c r="AV29" s="35">
        <v>190.80000000000004</v>
      </c>
      <c r="AW29" s="31"/>
      <c r="AX29" s="31"/>
      <c r="AY29" s="42" t="s">
        <v>1717</v>
      </c>
      <c r="AZ29" s="43" t="s">
        <v>1718</v>
      </c>
      <c r="BA29" s="35">
        <v>168</v>
      </c>
      <c r="BB29" s="35">
        <v>168</v>
      </c>
      <c r="BC29" s="35">
        <v>168</v>
      </c>
    </row>
    <row r="30" spans="2:55" x14ac:dyDescent="0.3">
      <c r="B30" s="42" t="s">
        <v>1717</v>
      </c>
      <c r="C30" s="43" t="s">
        <v>1783</v>
      </c>
      <c r="D30" s="35">
        <v>140</v>
      </c>
      <c r="E30" s="35">
        <v>140</v>
      </c>
      <c r="F30" s="35">
        <v>140</v>
      </c>
      <c r="G30" s="31"/>
      <c r="H30" s="42" t="s">
        <v>1717</v>
      </c>
      <c r="I30" s="43" t="s">
        <v>1727</v>
      </c>
      <c r="J30" s="47">
        <v>2.2799999999999998</v>
      </c>
      <c r="K30" s="47">
        <v>2.2799999999999998</v>
      </c>
      <c r="L30" s="35">
        <v>2.2799999999999998</v>
      </c>
      <c r="M30" s="31"/>
      <c r="N30" s="31"/>
      <c r="O30" s="31"/>
      <c r="P30" s="31"/>
      <c r="Q30" s="31"/>
      <c r="R30" s="31"/>
      <c r="S30" s="31"/>
      <c r="T30" s="31"/>
      <c r="U30" s="31"/>
      <c r="V30" s="31"/>
      <c r="W30" s="31"/>
      <c r="X30" s="31"/>
      <c r="Y30" s="31"/>
      <c r="Z30" s="42" t="s">
        <v>1715</v>
      </c>
      <c r="AA30" s="43" t="s">
        <v>1752</v>
      </c>
      <c r="AB30" s="35"/>
      <c r="AC30" s="35">
        <v>0</v>
      </c>
      <c r="AD30" s="35"/>
      <c r="AE30" s="31"/>
      <c r="AF30" s="36" t="s">
        <v>1705</v>
      </c>
      <c r="AG30" s="36" t="s">
        <v>1700</v>
      </c>
      <c r="AH30" s="36" t="s">
        <v>1701</v>
      </c>
      <c r="AI30" s="36" t="s">
        <v>1702</v>
      </c>
      <c r="AJ30" s="36" t="s">
        <v>1703</v>
      </c>
      <c r="AK30" s="36" t="s">
        <v>1704</v>
      </c>
      <c r="AL30" s="31"/>
      <c r="AM30" s="42" t="s">
        <v>1709</v>
      </c>
      <c r="AN30" s="43" t="s">
        <v>1711</v>
      </c>
      <c r="AO30" s="35">
        <v>9</v>
      </c>
      <c r="AP30" s="35">
        <v>9</v>
      </c>
      <c r="AQ30" s="35">
        <v>9</v>
      </c>
      <c r="AR30" s="31"/>
      <c r="AS30" s="42" t="s">
        <v>1715</v>
      </c>
      <c r="AT30" s="43" t="s">
        <v>1730</v>
      </c>
      <c r="AU30" s="35"/>
      <c r="AV30" s="35">
        <v>190.80000000000004</v>
      </c>
      <c r="AW30" s="31"/>
      <c r="AX30" s="31"/>
      <c r="AY30" s="42" t="s">
        <v>1717</v>
      </c>
      <c r="AZ30" s="43" t="s">
        <v>1740</v>
      </c>
      <c r="BA30" s="47">
        <v>21.845833333333331</v>
      </c>
      <c r="BB30" s="47">
        <v>37.799999999999997</v>
      </c>
      <c r="BC30" s="47">
        <v>29.822916666666664</v>
      </c>
    </row>
    <row r="31" spans="2:55" x14ac:dyDescent="0.3">
      <c r="B31" s="42" t="s">
        <v>1717</v>
      </c>
      <c r="C31" s="43" t="s">
        <v>1727</v>
      </c>
      <c r="D31" s="35">
        <v>12.600000000000001</v>
      </c>
      <c r="E31" s="35">
        <v>12.600000000000001</v>
      </c>
      <c r="F31" s="35">
        <v>12.600000000000001</v>
      </c>
      <c r="G31" s="31"/>
      <c r="H31" s="439" t="s">
        <v>1784</v>
      </c>
      <c r="I31" s="439"/>
      <c r="J31" s="55">
        <v>2.2799999999999998</v>
      </c>
      <c r="K31" s="55">
        <v>2.2799999999999998</v>
      </c>
      <c r="L31" s="55">
        <v>2.2799999999999998</v>
      </c>
      <c r="M31" s="31"/>
      <c r="N31" s="38" t="s">
        <v>1785</v>
      </c>
      <c r="O31" s="31"/>
      <c r="P31" s="31"/>
      <c r="Q31" s="31"/>
      <c r="R31" s="31"/>
      <c r="S31" s="31"/>
      <c r="T31" s="38" t="s">
        <v>1786</v>
      </c>
      <c r="U31" s="31"/>
      <c r="V31" s="31"/>
      <c r="W31" s="31"/>
      <c r="X31" s="31"/>
      <c r="Y31" s="31"/>
      <c r="Z31" s="434" t="s">
        <v>1738</v>
      </c>
      <c r="AA31" s="434"/>
      <c r="AB31" s="50" t="s">
        <v>1739</v>
      </c>
      <c r="AC31" s="50">
        <v>16</v>
      </c>
      <c r="AD31" s="50"/>
      <c r="AE31" s="31"/>
      <c r="AF31" s="43" t="s">
        <v>1787</v>
      </c>
      <c r="AG31" s="42" t="s">
        <v>1717</v>
      </c>
      <c r="AH31" s="43" t="s">
        <v>1718</v>
      </c>
      <c r="AI31" s="35">
        <v>50.4</v>
      </c>
      <c r="AJ31" s="44">
        <v>84</v>
      </c>
      <c r="AK31" s="35">
        <v>67.2</v>
      </c>
      <c r="AL31" s="31"/>
      <c r="AM31" s="42" t="s">
        <v>1717</v>
      </c>
      <c r="AN31" s="43" t="s">
        <v>1726</v>
      </c>
      <c r="AO31" s="35">
        <v>21</v>
      </c>
      <c r="AP31" s="35">
        <v>21</v>
      </c>
      <c r="AQ31" s="35">
        <v>21</v>
      </c>
      <c r="AR31" s="31"/>
      <c r="AS31" s="42" t="s">
        <v>1715</v>
      </c>
      <c r="AT31" s="43" t="s">
        <v>1747</v>
      </c>
      <c r="AU31" s="35"/>
      <c r="AV31" s="35">
        <v>16</v>
      </c>
      <c r="AW31" s="31"/>
      <c r="AX31" s="31"/>
      <c r="AY31" s="42" t="s">
        <v>1717</v>
      </c>
      <c r="AZ31" s="43" t="s">
        <v>1727</v>
      </c>
      <c r="BA31" s="42" t="s">
        <v>1734</v>
      </c>
      <c r="BB31" s="42" t="s">
        <v>1734</v>
      </c>
      <c r="BC31" s="42" t="s">
        <v>1734</v>
      </c>
    </row>
    <row r="32" spans="2:55" x14ac:dyDescent="0.3">
      <c r="B32" s="42" t="s">
        <v>1743</v>
      </c>
      <c r="C32" s="43" t="s">
        <v>1744</v>
      </c>
      <c r="D32" s="35">
        <v>250</v>
      </c>
      <c r="E32" s="35">
        <v>250</v>
      </c>
      <c r="F32" s="35">
        <v>250</v>
      </c>
      <c r="G32" s="31"/>
      <c r="H32" s="31"/>
      <c r="I32" s="31"/>
      <c r="J32" s="31"/>
      <c r="K32" s="31"/>
      <c r="L32" s="31"/>
      <c r="M32" s="31"/>
      <c r="N32" s="33" t="s">
        <v>1700</v>
      </c>
      <c r="O32" s="33" t="s">
        <v>1701</v>
      </c>
      <c r="P32" s="40" t="s">
        <v>1702</v>
      </c>
      <c r="Q32" s="33" t="s">
        <v>1703</v>
      </c>
      <c r="R32" s="33" t="s">
        <v>1704</v>
      </c>
      <c r="S32" s="31"/>
      <c r="T32" s="33" t="s">
        <v>1700</v>
      </c>
      <c r="U32" s="33" t="s">
        <v>1701</v>
      </c>
      <c r="V32" s="40" t="s">
        <v>1702</v>
      </c>
      <c r="W32" s="33" t="s">
        <v>1703</v>
      </c>
      <c r="X32" s="33" t="s">
        <v>1704</v>
      </c>
      <c r="Y32" s="31"/>
      <c r="Z32" s="42" t="s">
        <v>1745</v>
      </c>
      <c r="AA32" s="43" t="s">
        <v>1788</v>
      </c>
      <c r="AB32" s="35"/>
      <c r="AC32" s="35"/>
      <c r="AD32" s="35"/>
      <c r="AE32" s="31"/>
      <c r="AF32" s="435" t="s">
        <v>1725</v>
      </c>
      <c r="AG32" s="435"/>
      <c r="AH32" s="435"/>
      <c r="AI32" s="51">
        <v>50.4</v>
      </c>
      <c r="AJ32" s="51">
        <v>84</v>
      </c>
      <c r="AK32" s="51">
        <v>67.2</v>
      </c>
      <c r="AL32" s="31"/>
      <c r="AM32" s="439" t="s">
        <v>1725</v>
      </c>
      <c r="AN32" s="439"/>
      <c r="AO32" s="46">
        <v>30</v>
      </c>
      <c r="AP32" s="46">
        <v>30</v>
      </c>
      <c r="AQ32" s="46">
        <v>30</v>
      </c>
      <c r="AR32" s="31"/>
      <c r="AS32" s="436" t="s">
        <v>1738</v>
      </c>
      <c r="AT32" s="437"/>
      <c r="AU32" s="53" t="s">
        <v>1739</v>
      </c>
      <c r="AV32" s="53">
        <v>588.40000000000009</v>
      </c>
      <c r="AW32" s="31"/>
      <c r="AX32" s="31"/>
      <c r="AY32" s="435" t="s">
        <v>1725</v>
      </c>
      <c r="AZ32" s="435"/>
      <c r="BA32" s="54">
        <v>247.84583333333333</v>
      </c>
      <c r="BB32" s="54">
        <v>299.8</v>
      </c>
      <c r="BC32" s="54">
        <v>273.82291666666669</v>
      </c>
    </row>
    <row r="33" spans="2:55" x14ac:dyDescent="0.3">
      <c r="B33" s="42" t="s">
        <v>1743</v>
      </c>
      <c r="C33" s="43" t="s">
        <v>1789</v>
      </c>
      <c r="D33" s="35">
        <v>150</v>
      </c>
      <c r="E33" s="35">
        <v>150</v>
      </c>
      <c r="F33" s="35">
        <v>150</v>
      </c>
      <c r="G33" s="31"/>
      <c r="H33" s="38" t="s">
        <v>1790</v>
      </c>
      <c r="I33" s="31"/>
      <c r="J33" s="31"/>
      <c r="K33" s="31"/>
      <c r="L33" s="31"/>
      <c r="M33" s="31"/>
      <c r="N33" s="42" t="s">
        <v>1717</v>
      </c>
      <c r="O33" s="43" t="s">
        <v>1733</v>
      </c>
      <c r="P33" s="35">
        <v>94.5</v>
      </c>
      <c r="Q33" s="35">
        <v>3496.5</v>
      </c>
      <c r="R33" s="35">
        <v>1795.5</v>
      </c>
      <c r="S33" s="31"/>
      <c r="T33" s="42" t="s">
        <v>1524</v>
      </c>
      <c r="U33" s="43" t="s">
        <v>1727</v>
      </c>
      <c r="V33" s="48">
        <v>3.5999999999999997E-2</v>
      </c>
      <c r="W33" s="48">
        <v>3.5999999999999997E-2</v>
      </c>
      <c r="X33" s="35">
        <v>3.5999999999999997E-2</v>
      </c>
      <c r="Y33" s="31"/>
      <c r="Z33" s="31"/>
      <c r="AA33" s="31"/>
      <c r="AB33" s="31"/>
      <c r="AC33" s="31"/>
      <c r="AD33" s="31"/>
      <c r="AE33" s="31"/>
      <c r="AF33" s="43" t="s">
        <v>1787</v>
      </c>
      <c r="AG33" s="42" t="s">
        <v>1715</v>
      </c>
      <c r="AH33" s="43" t="s">
        <v>1716</v>
      </c>
      <c r="AI33" s="44"/>
      <c r="AJ33" s="68">
        <v>12224</v>
      </c>
      <c r="AK33" s="31"/>
      <c r="AL33" s="31"/>
      <c r="AM33" s="42" t="s">
        <v>1745</v>
      </c>
      <c r="AN33" s="43" t="s">
        <v>1791</v>
      </c>
      <c r="AO33" s="35"/>
      <c r="AP33" s="35"/>
      <c r="AQ33" s="31"/>
      <c r="AR33" s="31"/>
      <c r="AS33" s="42" t="s">
        <v>1745</v>
      </c>
      <c r="AT33" s="43" t="s">
        <v>1746</v>
      </c>
      <c r="AU33" s="35"/>
      <c r="AV33" s="35"/>
      <c r="AW33" s="31"/>
      <c r="AX33" s="31"/>
      <c r="AY33" s="42" t="s">
        <v>1715</v>
      </c>
      <c r="AZ33" s="43" t="s">
        <v>1754</v>
      </c>
      <c r="BA33" s="35"/>
      <c r="BB33" s="57">
        <v>282.66666666666669</v>
      </c>
      <c r="BC33" s="31"/>
    </row>
    <row r="34" spans="2:55" x14ac:dyDescent="0.3">
      <c r="B34" s="439" t="s">
        <v>1725</v>
      </c>
      <c r="C34" s="439"/>
      <c r="D34" s="70">
        <v>4054.6</v>
      </c>
      <c r="E34" s="70">
        <v>17183.099999999999</v>
      </c>
      <c r="F34" s="70">
        <v>10618.85</v>
      </c>
      <c r="G34" s="31"/>
      <c r="H34" s="33" t="s">
        <v>1700</v>
      </c>
      <c r="I34" s="33" t="s">
        <v>1701</v>
      </c>
      <c r="J34" s="40" t="s">
        <v>1702</v>
      </c>
      <c r="K34" s="33" t="s">
        <v>1703</v>
      </c>
      <c r="L34" s="33" t="s">
        <v>1704</v>
      </c>
      <c r="M34" s="31"/>
      <c r="N34" s="42" t="s">
        <v>1717</v>
      </c>
      <c r="O34" s="43" t="s">
        <v>1778</v>
      </c>
      <c r="P34" s="35">
        <v>140</v>
      </c>
      <c r="Q34" s="35">
        <v>2800</v>
      </c>
      <c r="R34" s="35">
        <v>1470</v>
      </c>
      <c r="S34" s="31"/>
      <c r="T34" s="31"/>
      <c r="U34" s="31"/>
      <c r="V34" s="31"/>
      <c r="W34" s="31"/>
      <c r="X34" s="31"/>
      <c r="Y34" s="31"/>
      <c r="Z34" s="31"/>
      <c r="AA34" s="31"/>
      <c r="AB34" s="31"/>
      <c r="AC34" s="31"/>
      <c r="AD34" s="31"/>
      <c r="AE34" s="31"/>
      <c r="AF34" s="434" t="s">
        <v>1738</v>
      </c>
      <c r="AG34" s="434"/>
      <c r="AH34" s="434"/>
      <c r="AI34" s="49" t="s">
        <v>1739</v>
      </c>
      <c r="AJ34" s="69">
        <v>12224</v>
      </c>
      <c r="AK34" s="31"/>
      <c r="AL34" s="31"/>
      <c r="AM34" s="42" t="s">
        <v>1745</v>
      </c>
      <c r="AN34" s="43" t="s">
        <v>1746</v>
      </c>
      <c r="AO34" s="35"/>
      <c r="AP34" s="35"/>
      <c r="AQ34" s="31"/>
      <c r="AR34" s="31"/>
      <c r="AS34" s="42" t="s">
        <v>1745</v>
      </c>
      <c r="AT34" s="43" t="s">
        <v>1750</v>
      </c>
      <c r="AU34" s="35"/>
      <c r="AV34" s="35"/>
      <c r="AW34" s="31"/>
      <c r="AX34" s="31"/>
      <c r="AY34" s="42" t="s">
        <v>1715</v>
      </c>
      <c r="AZ34" s="43" t="s">
        <v>1757</v>
      </c>
      <c r="BA34" s="35"/>
      <c r="BB34" s="47">
        <v>400.16722408026749</v>
      </c>
      <c r="BC34" s="31"/>
    </row>
    <row r="35" spans="2:55" x14ac:dyDescent="0.3">
      <c r="B35" s="42" t="s">
        <v>1715</v>
      </c>
      <c r="C35" s="43" t="s">
        <v>1792</v>
      </c>
      <c r="D35" s="35" t="s">
        <v>1739</v>
      </c>
      <c r="E35" s="35">
        <v>15600</v>
      </c>
      <c r="F35" s="31"/>
      <c r="G35" s="31"/>
      <c r="H35" s="42" t="s">
        <v>1709</v>
      </c>
      <c r="I35" s="43" t="s">
        <v>1713</v>
      </c>
      <c r="J35" s="35">
        <v>20</v>
      </c>
      <c r="K35" s="35">
        <v>20</v>
      </c>
      <c r="L35" s="35">
        <v>20</v>
      </c>
      <c r="M35" s="31"/>
      <c r="N35" s="42" t="s">
        <v>1717</v>
      </c>
      <c r="O35" s="43" t="s">
        <v>1783</v>
      </c>
      <c r="P35" s="35">
        <v>350</v>
      </c>
      <c r="Q35" s="35">
        <v>700</v>
      </c>
      <c r="R35" s="35">
        <v>525</v>
      </c>
      <c r="S35" s="31"/>
      <c r="T35" s="31"/>
      <c r="U35" s="31"/>
      <c r="V35" s="31"/>
      <c r="W35" s="31"/>
      <c r="X35" s="31"/>
      <c r="Y35" s="31"/>
      <c r="Z35" s="39" t="s">
        <v>1793</v>
      </c>
      <c r="AA35" s="31"/>
      <c r="AB35" s="31"/>
      <c r="AC35" s="31"/>
      <c r="AD35" s="31"/>
      <c r="AE35" s="31"/>
      <c r="AF35" s="31"/>
      <c r="AG35" s="31"/>
      <c r="AH35" s="31"/>
      <c r="AI35" s="31"/>
      <c r="AJ35" s="31"/>
      <c r="AK35" s="31"/>
      <c r="AL35" s="31"/>
      <c r="AM35" s="438" t="s">
        <v>1753</v>
      </c>
      <c r="AN35" s="438"/>
      <c r="AO35" s="56"/>
      <c r="AP35" s="56"/>
      <c r="AQ35" s="31"/>
      <c r="AR35" s="31"/>
      <c r="AS35" s="438" t="s">
        <v>1753</v>
      </c>
      <c r="AT35" s="438"/>
      <c r="AU35" s="56"/>
      <c r="AV35" s="56"/>
      <c r="AW35" s="31"/>
      <c r="AX35" s="31"/>
      <c r="AY35" s="42" t="s">
        <v>1715</v>
      </c>
      <c r="AZ35" s="43" t="s">
        <v>1762</v>
      </c>
      <c r="BA35" s="35"/>
      <c r="BB35" s="42" t="s">
        <v>1734</v>
      </c>
      <c r="BC35" s="31"/>
    </row>
    <row r="36" spans="2:55" x14ac:dyDescent="0.3">
      <c r="B36" s="42" t="s">
        <v>1715</v>
      </c>
      <c r="C36" s="43" t="s">
        <v>1794</v>
      </c>
      <c r="D36" s="35" t="s">
        <v>1739</v>
      </c>
      <c r="E36" s="35">
        <v>4000</v>
      </c>
      <c r="F36" s="31"/>
      <c r="G36" s="31"/>
      <c r="H36" s="42" t="s">
        <v>1709</v>
      </c>
      <c r="I36" s="43" t="s">
        <v>1737</v>
      </c>
      <c r="J36" s="35">
        <v>10</v>
      </c>
      <c r="K36" s="35">
        <v>10</v>
      </c>
      <c r="L36" s="35">
        <v>10</v>
      </c>
      <c r="M36" s="31"/>
      <c r="N36" s="42" t="s">
        <v>1717</v>
      </c>
      <c r="O36" s="43" t="s">
        <v>1795</v>
      </c>
      <c r="P36" s="35">
        <v>1400</v>
      </c>
      <c r="Q36" s="35">
        <v>2800</v>
      </c>
      <c r="R36" s="35">
        <v>2100</v>
      </c>
      <c r="S36" s="31"/>
      <c r="T36" s="31"/>
      <c r="U36" s="31"/>
      <c r="V36" s="31"/>
      <c r="W36" s="31"/>
      <c r="X36" s="31"/>
      <c r="Y36" s="31"/>
      <c r="Z36" s="33" t="s">
        <v>1700</v>
      </c>
      <c r="AA36" s="33" t="s">
        <v>1701</v>
      </c>
      <c r="AB36" s="33" t="s">
        <v>1702</v>
      </c>
      <c r="AC36" s="33" t="s">
        <v>1703</v>
      </c>
      <c r="AD36" s="33" t="s">
        <v>1704</v>
      </c>
      <c r="AE36" s="31"/>
      <c r="AF36" s="31"/>
      <c r="AG36" s="31"/>
      <c r="AH36" s="31"/>
      <c r="AI36" s="31"/>
      <c r="AJ36" s="31"/>
      <c r="AK36" s="31"/>
      <c r="AL36" s="31"/>
      <c r="AM36" s="31"/>
      <c r="AN36" s="31"/>
      <c r="AO36" s="31"/>
      <c r="AP36" s="31"/>
      <c r="AQ36" s="31"/>
      <c r="AR36" s="31"/>
      <c r="AS36" s="31"/>
      <c r="AT36" s="31"/>
      <c r="AU36" s="31"/>
      <c r="AV36" s="31"/>
      <c r="AW36" s="31"/>
      <c r="AX36" s="31"/>
      <c r="AY36" s="436" t="s">
        <v>1738</v>
      </c>
      <c r="AZ36" s="437"/>
      <c r="BA36" s="53" t="s">
        <v>1739</v>
      </c>
      <c r="BB36" s="62">
        <v>682.83389074693423</v>
      </c>
      <c r="BC36" s="31"/>
    </row>
    <row r="37" spans="2:55" x14ac:dyDescent="0.3">
      <c r="B37" s="42" t="s">
        <v>1715</v>
      </c>
      <c r="C37" s="43" t="s">
        <v>1796</v>
      </c>
      <c r="D37" s="35" t="s">
        <v>1739</v>
      </c>
      <c r="E37" s="35">
        <v>8000</v>
      </c>
      <c r="F37" s="31"/>
      <c r="G37" s="31"/>
      <c r="H37" s="42" t="s">
        <v>1709</v>
      </c>
      <c r="I37" s="43" t="s">
        <v>1711</v>
      </c>
      <c r="J37" s="35">
        <v>4</v>
      </c>
      <c r="K37" s="35">
        <v>4</v>
      </c>
      <c r="L37" s="35">
        <v>4</v>
      </c>
      <c r="M37" s="31"/>
      <c r="N37" s="435" t="s">
        <v>1725</v>
      </c>
      <c r="O37" s="435"/>
      <c r="P37" s="46">
        <v>1984.5</v>
      </c>
      <c r="Q37" s="66">
        <v>9796.5</v>
      </c>
      <c r="R37" s="46">
        <v>5890.5</v>
      </c>
      <c r="S37" s="31"/>
      <c r="T37" s="31"/>
      <c r="U37" s="31"/>
      <c r="V37" s="31"/>
      <c r="W37" s="31"/>
      <c r="X37" s="31"/>
      <c r="Y37" s="31"/>
      <c r="Z37" s="42" t="s">
        <v>1709</v>
      </c>
      <c r="AA37" s="43" t="s">
        <v>1713</v>
      </c>
      <c r="AB37" s="35">
        <v>40</v>
      </c>
      <c r="AC37" s="35">
        <v>40</v>
      </c>
      <c r="AD37" s="35">
        <v>40</v>
      </c>
      <c r="AE37" s="31"/>
      <c r="AF37" s="31"/>
      <c r="AG37" s="31"/>
      <c r="AH37" s="31"/>
      <c r="AI37" s="31"/>
      <c r="AJ37" s="31"/>
      <c r="AK37" s="31"/>
      <c r="AL37" s="31"/>
      <c r="AM37" s="31"/>
      <c r="AN37" s="31"/>
      <c r="AO37" s="31"/>
      <c r="AP37" s="31"/>
      <c r="AQ37" s="31"/>
      <c r="AR37" s="31"/>
      <c r="AS37" s="39" t="s">
        <v>1797</v>
      </c>
      <c r="AT37" s="31"/>
      <c r="AU37" s="31"/>
      <c r="AV37" s="31"/>
      <c r="AW37" s="31"/>
      <c r="AX37" s="31"/>
      <c r="AY37" s="31"/>
      <c r="AZ37" s="31"/>
      <c r="BA37" s="31"/>
      <c r="BB37" s="31"/>
      <c r="BC37" s="31"/>
    </row>
    <row r="38" spans="2:55" x14ac:dyDescent="0.3">
      <c r="B38" s="42" t="s">
        <v>1715</v>
      </c>
      <c r="C38" s="43" t="s">
        <v>1798</v>
      </c>
      <c r="D38" s="35" t="s">
        <v>1739</v>
      </c>
      <c r="E38" s="35">
        <v>13650</v>
      </c>
      <c r="F38" s="31"/>
      <c r="G38" s="31"/>
      <c r="H38" s="42" t="s">
        <v>1717</v>
      </c>
      <c r="I38" s="43" t="s">
        <v>1727</v>
      </c>
      <c r="J38" s="47">
        <v>4.8</v>
      </c>
      <c r="K38" s="47">
        <v>4.8</v>
      </c>
      <c r="L38" s="35">
        <v>4.8</v>
      </c>
      <c r="M38" s="31"/>
      <c r="N38" s="31"/>
      <c r="O38" s="31"/>
      <c r="P38" s="31"/>
      <c r="Q38" s="31"/>
      <c r="R38" s="31"/>
      <c r="S38" s="31"/>
      <c r="T38" s="31"/>
      <c r="U38" s="31"/>
      <c r="V38" s="31"/>
      <c r="W38" s="31"/>
      <c r="X38" s="31"/>
      <c r="Y38" s="31"/>
      <c r="Z38" s="42" t="s">
        <v>1709</v>
      </c>
      <c r="AA38" s="43" t="s">
        <v>1712</v>
      </c>
      <c r="AB38" s="35">
        <v>120</v>
      </c>
      <c r="AC38" s="35">
        <v>250</v>
      </c>
      <c r="AD38" s="35">
        <v>185</v>
      </c>
      <c r="AE38" s="31"/>
      <c r="AF38" s="39" t="s">
        <v>1799</v>
      </c>
      <c r="AG38" s="31"/>
      <c r="AH38" s="31"/>
      <c r="AI38" s="31"/>
      <c r="AJ38" s="31"/>
      <c r="AK38" s="31"/>
      <c r="AL38" s="31"/>
      <c r="AM38" s="31"/>
      <c r="AN38" s="31"/>
      <c r="AO38" s="31"/>
      <c r="AP38" s="31"/>
      <c r="AQ38" s="31"/>
      <c r="AR38" s="31"/>
      <c r="AS38" s="33" t="s">
        <v>1700</v>
      </c>
      <c r="AT38" s="33" t="s">
        <v>1701</v>
      </c>
      <c r="AU38" s="33" t="s">
        <v>1706</v>
      </c>
      <c r="AV38" s="33" t="s">
        <v>1707</v>
      </c>
      <c r="AW38" s="33" t="s">
        <v>1708</v>
      </c>
      <c r="AX38" s="31"/>
      <c r="AY38" s="31"/>
      <c r="AZ38" s="31"/>
      <c r="BA38" s="31"/>
      <c r="BB38" s="31"/>
      <c r="BC38" s="31"/>
    </row>
    <row r="39" spans="2:55" x14ac:dyDescent="0.3">
      <c r="B39" s="42" t="s">
        <v>1715</v>
      </c>
      <c r="C39" s="43" t="s">
        <v>1757</v>
      </c>
      <c r="D39" s="35" t="s">
        <v>1739</v>
      </c>
      <c r="E39" s="35">
        <v>43200</v>
      </c>
      <c r="F39" s="31"/>
      <c r="G39" s="31"/>
      <c r="H39" s="42" t="s">
        <v>1743</v>
      </c>
      <c r="I39" s="43" t="s">
        <v>1744</v>
      </c>
      <c r="J39" s="35">
        <v>2.5</v>
      </c>
      <c r="K39" s="35">
        <v>2.5</v>
      </c>
      <c r="L39" s="35">
        <v>2.5</v>
      </c>
      <c r="M39" s="31"/>
      <c r="N39" s="31"/>
      <c r="O39" s="31"/>
      <c r="P39" s="31"/>
      <c r="Q39" s="31"/>
      <c r="R39" s="31"/>
      <c r="S39" s="31"/>
      <c r="T39" s="31"/>
      <c r="U39" s="31"/>
      <c r="V39" s="31"/>
      <c r="W39" s="31"/>
      <c r="X39" s="31"/>
      <c r="Y39" s="31"/>
      <c r="Z39" s="42" t="s">
        <v>1717</v>
      </c>
      <c r="AA39" s="43" t="s">
        <v>1726</v>
      </c>
      <c r="AB39" s="35">
        <v>35</v>
      </c>
      <c r="AC39" s="35">
        <v>35</v>
      </c>
      <c r="AD39" s="35">
        <v>35</v>
      </c>
      <c r="AE39" s="31"/>
      <c r="AF39" s="36" t="s">
        <v>1705</v>
      </c>
      <c r="AG39" s="36" t="s">
        <v>1700</v>
      </c>
      <c r="AH39" s="36" t="s">
        <v>1701</v>
      </c>
      <c r="AI39" s="36" t="s">
        <v>1702</v>
      </c>
      <c r="AJ39" s="36" t="s">
        <v>1703</v>
      </c>
      <c r="AK39" s="36" t="s">
        <v>1704</v>
      </c>
      <c r="AL39" s="31"/>
      <c r="AM39" s="31"/>
      <c r="AN39" s="31"/>
      <c r="AO39" s="31"/>
      <c r="AP39" s="31"/>
      <c r="AQ39" s="31"/>
      <c r="AR39" s="31"/>
      <c r="AS39" s="42" t="s">
        <v>1717</v>
      </c>
      <c r="AT39" s="43" t="s">
        <v>1726</v>
      </c>
      <c r="AU39" s="35">
        <v>7</v>
      </c>
      <c r="AV39" s="35">
        <v>7</v>
      </c>
      <c r="AW39" s="35">
        <v>7</v>
      </c>
      <c r="AX39" s="31"/>
      <c r="AY39" s="39" t="s">
        <v>1800</v>
      </c>
      <c r="AZ39" s="31"/>
      <c r="BA39" s="31"/>
      <c r="BB39" s="31"/>
      <c r="BC39" s="31"/>
    </row>
    <row r="40" spans="2:55" x14ac:dyDescent="0.3">
      <c r="B40" s="42" t="s">
        <v>1715</v>
      </c>
      <c r="C40" s="43" t="s">
        <v>1780</v>
      </c>
      <c r="D40" s="35" t="s">
        <v>1739</v>
      </c>
      <c r="E40" s="35">
        <v>8560</v>
      </c>
      <c r="F40" s="31"/>
      <c r="G40" s="31"/>
      <c r="H40" s="439" t="s">
        <v>1725</v>
      </c>
      <c r="I40" s="439"/>
      <c r="J40" s="66">
        <v>41.3</v>
      </c>
      <c r="K40" s="66">
        <v>41.3</v>
      </c>
      <c r="L40" s="46">
        <v>41.3</v>
      </c>
      <c r="M40" s="31"/>
      <c r="N40" s="31"/>
      <c r="O40" s="31"/>
      <c r="P40" s="31"/>
      <c r="Q40" s="31"/>
      <c r="R40" s="31"/>
      <c r="S40" s="31"/>
      <c r="T40" s="31"/>
      <c r="U40" s="31"/>
      <c r="V40" s="31"/>
      <c r="W40" s="31"/>
      <c r="X40" s="31"/>
      <c r="Y40" s="31"/>
      <c r="Z40" s="42" t="s">
        <v>1709</v>
      </c>
      <c r="AA40" s="43" t="s">
        <v>1711</v>
      </c>
      <c r="AB40" s="35">
        <v>50</v>
      </c>
      <c r="AC40" s="35">
        <v>50</v>
      </c>
      <c r="AD40" s="35">
        <v>50</v>
      </c>
      <c r="AE40" s="31"/>
      <c r="AF40" s="43" t="s">
        <v>1801</v>
      </c>
      <c r="AG40" s="42" t="s">
        <v>1717</v>
      </c>
      <c r="AH40" s="43" t="s">
        <v>1718</v>
      </c>
      <c r="AI40" s="35">
        <v>50.4</v>
      </c>
      <c r="AJ40" s="35">
        <v>84</v>
      </c>
      <c r="AK40" s="35">
        <v>67.2</v>
      </c>
      <c r="AL40" s="31"/>
      <c r="AM40" s="31"/>
      <c r="AN40" s="31"/>
      <c r="AO40" s="31"/>
      <c r="AP40" s="31"/>
      <c r="AQ40" s="31"/>
      <c r="AR40" s="31"/>
      <c r="AS40" s="42" t="s">
        <v>1709</v>
      </c>
      <c r="AT40" s="43" t="s">
        <v>1711</v>
      </c>
      <c r="AU40" s="35">
        <v>2</v>
      </c>
      <c r="AV40" s="35">
        <v>2</v>
      </c>
      <c r="AW40" s="35">
        <v>2</v>
      </c>
      <c r="AX40" s="31"/>
      <c r="AY40" s="33" t="s">
        <v>1700</v>
      </c>
      <c r="AZ40" s="33" t="s">
        <v>1701</v>
      </c>
      <c r="BA40" s="33" t="s">
        <v>1706</v>
      </c>
      <c r="BB40" s="33" t="s">
        <v>1707</v>
      </c>
      <c r="BC40" s="33" t="s">
        <v>1708</v>
      </c>
    </row>
    <row r="41" spans="2:55" x14ac:dyDescent="0.3">
      <c r="B41" s="42" t="s">
        <v>1715</v>
      </c>
      <c r="C41" s="43" t="s">
        <v>1802</v>
      </c>
      <c r="D41" s="35" t="s">
        <v>1739</v>
      </c>
      <c r="E41" s="35">
        <v>35000</v>
      </c>
      <c r="F41" s="31"/>
      <c r="G41" s="31"/>
      <c r="H41" s="42" t="s">
        <v>1715</v>
      </c>
      <c r="I41" s="43" t="s">
        <v>1758</v>
      </c>
      <c r="J41" s="44"/>
      <c r="K41" s="35">
        <v>10</v>
      </c>
      <c r="L41" s="35"/>
      <c r="M41" s="31"/>
      <c r="N41" s="31"/>
      <c r="O41" s="31"/>
      <c r="P41" s="31"/>
      <c r="Q41" s="31"/>
      <c r="R41" s="31"/>
      <c r="S41" s="31"/>
      <c r="T41" s="31"/>
      <c r="U41" s="31"/>
      <c r="V41" s="31"/>
      <c r="W41" s="31"/>
      <c r="X41" s="31"/>
      <c r="Y41" s="31"/>
      <c r="Z41" s="42" t="s">
        <v>1717</v>
      </c>
      <c r="AA41" s="43" t="s">
        <v>1727</v>
      </c>
      <c r="AB41" s="48">
        <v>8.82</v>
      </c>
      <c r="AC41" s="48">
        <v>8.82</v>
      </c>
      <c r="AD41" s="35">
        <v>8.82</v>
      </c>
      <c r="AE41" s="31"/>
      <c r="AF41" s="435" t="s">
        <v>1725</v>
      </c>
      <c r="AG41" s="435"/>
      <c r="AH41" s="435"/>
      <c r="AI41" s="51">
        <v>50.4</v>
      </c>
      <c r="AJ41" s="51">
        <v>84</v>
      </c>
      <c r="AK41" s="51">
        <v>67.2</v>
      </c>
      <c r="AL41" s="31"/>
      <c r="AM41" s="31"/>
      <c r="AN41" s="31"/>
      <c r="AO41" s="31"/>
      <c r="AP41" s="31"/>
      <c r="AQ41" s="31"/>
      <c r="AR41" s="31"/>
      <c r="AS41" s="439" t="s">
        <v>1725</v>
      </c>
      <c r="AT41" s="439"/>
      <c r="AU41" s="46">
        <v>9</v>
      </c>
      <c r="AV41" s="46">
        <v>9</v>
      </c>
      <c r="AW41" s="46">
        <v>9</v>
      </c>
      <c r="AX41" s="31"/>
      <c r="AY41" s="42" t="s">
        <v>1709</v>
      </c>
      <c r="AZ41" s="43" t="s">
        <v>1712</v>
      </c>
      <c r="BA41" s="35">
        <v>8</v>
      </c>
      <c r="BB41" s="35">
        <v>16</v>
      </c>
      <c r="BC41" s="35">
        <v>12</v>
      </c>
    </row>
    <row r="42" spans="2:55" x14ac:dyDescent="0.3">
      <c r="B42" s="42" t="s">
        <v>1715</v>
      </c>
      <c r="C42" s="43" t="s">
        <v>1747</v>
      </c>
      <c r="D42" s="35" t="s">
        <v>1739</v>
      </c>
      <c r="E42" s="35">
        <v>2000</v>
      </c>
      <c r="F42" s="31"/>
      <c r="G42" s="31"/>
      <c r="H42" s="42" t="s">
        <v>1715</v>
      </c>
      <c r="I42" s="43" t="s">
        <v>1752</v>
      </c>
      <c r="J42" s="44"/>
      <c r="K42" s="35">
        <v>0</v>
      </c>
      <c r="L42" s="35"/>
      <c r="M42" s="31"/>
      <c r="N42" s="31"/>
      <c r="O42" s="31"/>
      <c r="P42" s="31"/>
      <c r="Q42" s="31"/>
      <c r="R42" s="31"/>
      <c r="S42" s="31"/>
      <c r="T42" s="31"/>
      <c r="U42" s="31"/>
      <c r="V42" s="31"/>
      <c r="W42" s="31"/>
      <c r="X42" s="31"/>
      <c r="Y42" s="31"/>
      <c r="Z42" s="435" t="s">
        <v>1725</v>
      </c>
      <c r="AA42" s="435"/>
      <c r="AB42" s="51">
        <v>200</v>
      </c>
      <c r="AC42" s="71">
        <v>250</v>
      </c>
      <c r="AD42" s="51">
        <v>318.82</v>
      </c>
      <c r="AE42" s="31"/>
      <c r="AF42" s="72" t="s">
        <v>1801</v>
      </c>
      <c r="AG42" s="73" t="s">
        <v>1715</v>
      </c>
      <c r="AH42" s="43" t="s">
        <v>1724</v>
      </c>
      <c r="AI42" s="74"/>
      <c r="AJ42" s="75">
        <v>12224</v>
      </c>
      <c r="AK42" s="31"/>
      <c r="AL42" s="31"/>
      <c r="AM42" s="31"/>
      <c r="AN42" s="31"/>
      <c r="AO42" s="31"/>
      <c r="AP42" s="31"/>
      <c r="AQ42" s="31"/>
      <c r="AR42" s="31"/>
      <c r="AS42" s="42" t="s">
        <v>1715</v>
      </c>
      <c r="AT42" s="43" t="s">
        <v>1716</v>
      </c>
      <c r="AU42" s="35"/>
      <c r="AV42" s="35">
        <v>34.700000000000003</v>
      </c>
      <c r="AW42" s="31"/>
      <c r="AX42" s="31"/>
      <c r="AY42" s="42" t="s">
        <v>1717</v>
      </c>
      <c r="AZ42" s="43" t="s">
        <v>1719</v>
      </c>
      <c r="BA42" s="35">
        <v>42</v>
      </c>
      <c r="BB42" s="35">
        <v>70</v>
      </c>
      <c r="BC42" s="35">
        <v>56</v>
      </c>
    </row>
    <row r="43" spans="2:55" x14ac:dyDescent="0.3">
      <c r="B43" s="42" t="s">
        <v>1715</v>
      </c>
      <c r="C43" s="43" t="s">
        <v>1752</v>
      </c>
      <c r="D43" s="35" t="s">
        <v>1739</v>
      </c>
      <c r="E43" s="35">
        <v>1700</v>
      </c>
      <c r="F43" s="31"/>
      <c r="G43" s="31"/>
      <c r="H43" s="42" t="s">
        <v>1715</v>
      </c>
      <c r="I43" s="76" t="s">
        <v>1754</v>
      </c>
      <c r="J43" s="44" t="s">
        <v>1739</v>
      </c>
      <c r="K43" s="35">
        <v>1</v>
      </c>
      <c r="L43" s="35"/>
      <c r="M43" s="31"/>
      <c r="N43" s="31"/>
      <c r="O43" s="31"/>
      <c r="P43" s="31"/>
      <c r="Q43" s="31"/>
      <c r="R43" s="31"/>
      <c r="S43" s="31"/>
      <c r="T43" s="31"/>
      <c r="U43" s="31"/>
      <c r="V43" s="31"/>
      <c r="W43" s="31"/>
      <c r="X43" s="31"/>
      <c r="Y43" s="31"/>
      <c r="Z43" s="42" t="s">
        <v>1745</v>
      </c>
      <c r="AA43" s="43" t="s">
        <v>1776</v>
      </c>
      <c r="AB43" s="35"/>
      <c r="AC43" s="44"/>
      <c r="AD43" s="35"/>
      <c r="AE43" s="31"/>
      <c r="AF43" s="434" t="s">
        <v>1738</v>
      </c>
      <c r="AG43" s="434"/>
      <c r="AH43" s="434"/>
      <c r="AI43" s="49" t="s">
        <v>1739</v>
      </c>
      <c r="AJ43" s="69">
        <v>12224</v>
      </c>
      <c r="AK43" s="31"/>
      <c r="AL43" s="31"/>
      <c r="AM43" s="31"/>
      <c r="AN43" s="31"/>
      <c r="AO43" s="31"/>
      <c r="AP43" s="31"/>
      <c r="AQ43" s="31"/>
      <c r="AR43" s="31"/>
      <c r="AS43" s="42" t="s">
        <v>1715</v>
      </c>
      <c r="AT43" s="43" t="s">
        <v>1724</v>
      </c>
      <c r="AU43" s="35"/>
      <c r="AV43" s="35">
        <v>34.700000000000003</v>
      </c>
      <c r="AW43" s="31"/>
      <c r="AX43" s="31"/>
      <c r="AY43" s="42" t="s">
        <v>1717</v>
      </c>
      <c r="AZ43" s="43" t="s">
        <v>1718</v>
      </c>
      <c r="BA43" s="35">
        <v>168</v>
      </c>
      <c r="BB43" s="35">
        <v>168</v>
      </c>
      <c r="BC43" s="35">
        <v>168</v>
      </c>
    </row>
    <row r="44" spans="2:55" x14ac:dyDescent="0.3">
      <c r="B44" s="42" t="s">
        <v>1715</v>
      </c>
      <c r="C44" s="43" t="s">
        <v>1758</v>
      </c>
      <c r="D44" s="35" t="s">
        <v>1739</v>
      </c>
      <c r="E44" s="35">
        <v>500</v>
      </c>
      <c r="F44" s="31"/>
      <c r="G44" s="31"/>
      <c r="H44" s="434" t="s">
        <v>1738</v>
      </c>
      <c r="I44" s="434"/>
      <c r="J44" s="64"/>
      <c r="K44" s="50">
        <v>11</v>
      </c>
      <c r="L44" s="50"/>
      <c r="M44" s="31"/>
      <c r="N44" s="31"/>
      <c r="O44" s="31"/>
      <c r="P44" s="31"/>
      <c r="Q44" s="31"/>
      <c r="R44" s="31"/>
      <c r="S44" s="31"/>
      <c r="T44" s="31"/>
      <c r="U44" s="31"/>
      <c r="V44" s="31"/>
      <c r="W44" s="31"/>
      <c r="X44" s="31"/>
      <c r="Y44" s="31"/>
      <c r="Z44" s="42" t="s">
        <v>1745</v>
      </c>
      <c r="AA44" s="43" t="s">
        <v>1791</v>
      </c>
      <c r="AB44" s="35"/>
      <c r="AC44" s="44"/>
      <c r="AD44" s="35"/>
      <c r="AE44" s="31"/>
      <c r="AF44" s="31"/>
      <c r="AG44" s="31"/>
      <c r="AH44" s="31"/>
      <c r="AI44" s="31"/>
      <c r="AJ44" s="31"/>
      <c r="AK44" s="31"/>
      <c r="AL44" s="31"/>
      <c r="AM44" s="31"/>
      <c r="AN44" s="31"/>
      <c r="AO44" s="31"/>
      <c r="AP44" s="31"/>
      <c r="AQ44" s="31"/>
      <c r="AR44" s="31"/>
      <c r="AS44" s="42" t="s">
        <v>1715</v>
      </c>
      <c r="AT44" s="43" t="s">
        <v>1730</v>
      </c>
      <c r="AU44" s="35"/>
      <c r="AV44" s="35">
        <v>34.700000000000003</v>
      </c>
      <c r="AW44" s="31"/>
      <c r="AX44" s="31"/>
      <c r="AY44" s="42" t="s">
        <v>1717</v>
      </c>
      <c r="AZ44" s="43" t="s">
        <v>1740</v>
      </c>
      <c r="BA44" s="47">
        <v>10.922916666666666</v>
      </c>
      <c r="BB44" s="47">
        <v>18.899999999999999</v>
      </c>
      <c r="BC44" s="47">
        <v>14.911458333333332</v>
      </c>
    </row>
    <row r="45" spans="2:55" x14ac:dyDescent="0.3">
      <c r="B45" s="42" t="s">
        <v>1715</v>
      </c>
      <c r="C45" s="43" t="s">
        <v>1762</v>
      </c>
      <c r="D45" s="35" t="s">
        <v>1739</v>
      </c>
      <c r="E45" s="35">
        <v>325</v>
      </c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  <c r="Q45" s="31"/>
      <c r="R45" s="31"/>
      <c r="S45" s="31"/>
      <c r="T45" s="31"/>
      <c r="U45" s="31"/>
      <c r="V45" s="31"/>
      <c r="W45" s="31"/>
      <c r="X45" s="31"/>
      <c r="Y45" s="31"/>
      <c r="Z45" s="42" t="s">
        <v>1745</v>
      </c>
      <c r="AA45" s="43" t="s">
        <v>1750</v>
      </c>
      <c r="AB45" s="35"/>
      <c r="AC45" s="44"/>
      <c r="AD45" s="35"/>
      <c r="AE45" s="31"/>
      <c r="AF45" s="31"/>
      <c r="AG45" s="31"/>
      <c r="AH45" s="31"/>
      <c r="AI45" s="31"/>
      <c r="AJ45" s="31"/>
      <c r="AK45" s="31"/>
      <c r="AL45" s="31"/>
      <c r="AM45" s="31"/>
      <c r="AN45" s="31"/>
      <c r="AO45" s="31"/>
      <c r="AP45" s="31"/>
      <c r="AQ45" s="31"/>
      <c r="AR45" s="31"/>
      <c r="AS45" s="436" t="s">
        <v>1738</v>
      </c>
      <c r="AT45" s="437"/>
      <c r="AU45" s="53" t="s">
        <v>1739</v>
      </c>
      <c r="AV45" s="53">
        <v>104.10000000000001</v>
      </c>
      <c r="AW45" s="31"/>
      <c r="AX45" s="31"/>
      <c r="AY45" s="42" t="s">
        <v>1717</v>
      </c>
      <c r="AZ45" s="43" t="s">
        <v>1727</v>
      </c>
      <c r="BA45" s="42" t="s">
        <v>1734</v>
      </c>
      <c r="BB45" s="42" t="s">
        <v>1734</v>
      </c>
      <c r="BC45" s="42" t="s">
        <v>1734</v>
      </c>
    </row>
    <row r="46" spans="2:55" x14ac:dyDescent="0.3">
      <c r="B46" s="42" t="s">
        <v>1715</v>
      </c>
      <c r="C46" s="43" t="s">
        <v>1803</v>
      </c>
      <c r="D46" s="35" t="s">
        <v>1739</v>
      </c>
      <c r="E46" s="35">
        <v>3900</v>
      </c>
      <c r="F46" s="31"/>
      <c r="G46" s="31"/>
      <c r="H46" s="31"/>
      <c r="I46" s="31"/>
      <c r="J46" s="31"/>
      <c r="K46" s="31"/>
      <c r="L46" s="31"/>
      <c r="M46" s="31"/>
      <c r="N46" s="31"/>
      <c r="O46" s="31"/>
      <c r="P46" s="31"/>
      <c r="Q46" s="31"/>
      <c r="R46" s="31"/>
      <c r="S46" s="31"/>
      <c r="T46" s="31"/>
      <c r="U46" s="31"/>
      <c r="V46" s="31"/>
      <c r="W46" s="31"/>
      <c r="X46" s="31"/>
      <c r="Y46" s="31"/>
      <c r="Z46" s="438" t="s">
        <v>1753</v>
      </c>
      <c r="AA46" s="440"/>
      <c r="AB46" s="56"/>
      <c r="AC46" s="67"/>
      <c r="AD46" s="56"/>
      <c r="AE46" s="31"/>
      <c r="AF46" s="31"/>
      <c r="AG46" s="31"/>
      <c r="AH46" s="31"/>
      <c r="AI46" s="31"/>
      <c r="AJ46" s="31"/>
      <c r="AK46" s="31"/>
      <c r="AL46" s="31"/>
      <c r="AM46" s="31"/>
      <c r="AN46" s="31"/>
      <c r="AO46" s="31"/>
      <c r="AP46" s="31"/>
      <c r="AQ46" s="31"/>
      <c r="AR46" s="31"/>
      <c r="AS46" s="42" t="s">
        <v>1745</v>
      </c>
      <c r="AT46" s="43" t="s">
        <v>1750</v>
      </c>
      <c r="AU46" s="35"/>
      <c r="AV46" s="35"/>
      <c r="AW46" s="31"/>
      <c r="AX46" s="31"/>
      <c r="AY46" s="435" t="s">
        <v>1725</v>
      </c>
      <c r="AZ46" s="435"/>
      <c r="BA46" s="54">
        <v>228.92291666666665</v>
      </c>
      <c r="BB46" s="54">
        <v>272.89999999999998</v>
      </c>
      <c r="BC46" s="54">
        <v>250.91145833333331</v>
      </c>
    </row>
    <row r="47" spans="2:55" x14ac:dyDescent="0.3">
      <c r="B47" s="42" t="s">
        <v>1715</v>
      </c>
      <c r="C47" s="43" t="s">
        <v>1804</v>
      </c>
      <c r="D47" s="35" t="s">
        <v>1739</v>
      </c>
      <c r="E47" s="35">
        <v>10000</v>
      </c>
      <c r="F47" s="31"/>
      <c r="G47" s="31"/>
      <c r="H47" s="31"/>
      <c r="I47" s="31"/>
      <c r="J47" s="31"/>
      <c r="K47" s="31"/>
      <c r="L47" s="31"/>
      <c r="M47" s="31"/>
      <c r="N47" s="31"/>
      <c r="O47" s="31"/>
      <c r="P47" s="31"/>
      <c r="Q47" s="31"/>
      <c r="R47" s="31"/>
      <c r="S47" s="31"/>
      <c r="T47" s="31"/>
      <c r="U47" s="31"/>
      <c r="V47" s="31"/>
      <c r="W47" s="31"/>
      <c r="X47" s="31"/>
      <c r="Y47" s="31"/>
      <c r="Z47" s="31"/>
      <c r="AA47" s="31"/>
      <c r="AB47" s="31"/>
      <c r="AC47" s="31"/>
      <c r="AD47" s="31"/>
      <c r="AE47" s="31"/>
      <c r="AF47" s="39" t="s">
        <v>1805</v>
      </c>
      <c r="AG47" s="31"/>
      <c r="AH47" s="31"/>
      <c r="AI47" s="31"/>
      <c r="AJ47" s="31"/>
      <c r="AK47" s="31"/>
      <c r="AL47" s="31"/>
      <c r="AM47" s="31"/>
      <c r="AN47" s="31"/>
      <c r="AO47" s="31"/>
      <c r="AP47" s="31"/>
      <c r="AQ47" s="31"/>
      <c r="AR47" s="31"/>
      <c r="AS47" s="438" t="s">
        <v>1753</v>
      </c>
      <c r="AT47" s="438"/>
      <c r="AU47" s="56"/>
      <c r="AV47" s="56"/>
      <c r="AW47" s="31"/>
      <c r="AX47" s="31"/>
      <c r="AY47" s="42" t="s">
        <v>1715</v>
      </c>
      <c r="AZ47" s="43" t="s">
        <v>1754</v>
      </c>
      <c r="BA47" s="35"/>
      <c r="BB47" s="57">
        <v>282.66666666666669</v>
      </c>
      <c r="BC47" s="31"/>
    </row>
    <row r="48" spans="2:55" x14ac:dyDescent="0.3">
      <c r="B48" s="42" t="s">
        <v>1715</v>
      </c>
      <c r="C48" s="43" t="s">
        <v>1806</v>
      </c>
      <c r="D48" s="35">
        <v>250</v>
      </c>
      <c r="E48" s="35">
        <v>2500</v>
      </c>
      <c r="F48" s="31"/>
      <c r="G48" s="31"/>
      <c r="H48" s="31"/>
      <c r="I48" s="31"/>
      <c r="J48" s="31"/>
      <c r="K48" s="31"/>
      <c r="L48" s="31"/>
      <c r="M48" s="31"/>
      <c r="N48" s="31"/>
      <c r="O48" s="31"/>
      <c r="P48" s="31"/>
      <c r="Q48" s="31"/>
      <c r="R48" s="31"/>
      <c r="S48" s="31"/>
      <c r="T48" s="31"/>
      <c r="U48" s="31"/>
      <c r="V48" s="31"/>
      <c r="W48" s="31"/>
      <c r="X48" s="31"/>
      <c r="Y48" s="31"/>
      <c r="Z48" s="31"/>
      <c r="AA48" s="31"/>
      <c r="AB48" s="31"/>
      <c r="AC48" s="31"/>
      <c r="AD48" s="31"/>
      <c r="AE48" s="31"/>
      <c r="AF48" s="36" t="s">
        <v>1705</v>
      </c>
      <c r="AG48" s="36" t="s">
        <v>1700</v>
      </c>
      <c r="AH48" s="36" t="s">
        <v>1701</v>
      </c>
      <c r="AI48" s="36" t="s">
        <v>1702</v>
      </c>
      <c r="AJ48" s="36" t="s">
        <v>1703</v>
      </c>
      <c r="AK48" s="36" t="s">
        <v>1704</v>
      </c>
      <c r="AL48" s="31"/>
      <c r="AM48" s="31"/>
      <c r="AN48" s="31"/>
      <c r="AO48" s="31"/>
      <c r="AP48" s="31"/>
      <c r="AQ48" s="31"/>
      <c r="AR48" s="31"/>
      <c r="AS48" s="31"/>
      <c r="AT48" s="31"/>
      <c r="AU48" s="31"/>
      <c r="AV48" s="31"/>
      <c r="AW48" s="31"/>
      <c r="AX48" s="31"/>
      <c r="AY48" s="42" t="s">
        <v>1715</v>
      </c>
      <c r="AZ48" s="43" t="s">
        <v>1757</v>
      </c>
      <c r="BA48" s="35"/>
      <c r="BB48" s="47">
        <v>800.33444816053498</v>
      </c>
      <c r="BC48" s="31"/>
    </row>
    <row r="49" spans="2:55" x14ac:dyDescent="0.3">
      <c r="B49" s="434" t="s">
        <v>1738</v>
      </c>
      <c r="C49" s="434"/>
      <c r="D49" s="50" t="s">
        <v>1739</v>
      </c>
      <c r="E49" s="50">
        <v>148935</v>
      </c>
      <c r="F49" s="31"/>
      <c r="G49" s="31"/>
      <c r="H49" s="31"/>
      <c r="I49" s="31"/>
      <c r="J49" s="31"/>
      <c r="K49" s="31"/>
      <c r="L49" s="31"/>
      <c r="M49" s="31"/>
      <c r="N49" s="31"/>
      <c r="O49" s="31"/>
      <c r="P49" s="31"/>
      <c r="Q49" s="31"/>
      <c r="R49" s="31"/>
      <c r="S49" s="31"/>
      <c r="T49" s="31"/>
      <c r="U49" s="31"/>
      <c r="V49" s="31"/>
      <c r="W49" s="31"/>
      <c r="X49" s="31"/>
      <c r="Y49" s="31"/>
      <c r="Z49" s="39" t="s">
        <v>1807</v>
      </c>
      <c r="AA49" s="31"/>
      <c r="AB49" s="31"/>
      <c r="AC49" s="31"/>
      <c r="AD49" s="31"/>
      <c r="AE49" s="31"/>
      <c r="AF49" s="43" t="s">
        <v>1808</v>
      </c>
      <c r="AG49" s="42" t="s">
        <v>1717</v>
      </c>
      <c r="AH49" s="42" t="s">
        <v>1718</v>
      </c>
      <c r="AI49" s="35">
        <v>50.4</v>
      </c>
      <c r="AJ49" s="35">
        <v>84</v>
      </c>
      <c r="AK49" s="35">
        <v>67.2</v>
      </c>
      <c r="AL49" s="31"/>
      <c r="AM49" s="31"/>
      <c r="AN49" s="31"/>
      <c r="AO49" s="31"/>
      <c r="AP49" s="31"/>
      <c r="AQ49" s="31"/>
      <c r="AR49" s="31"/>
      <c r="AS49" s="39" t="s">
        <v>1809</v>
      </c>
      <c r="AT49" s="31"/>
      <c r="AU49" s="31"/>
      <c r="AV49" s="31"/>
      <c r="AW49" s="31"/>
      <c r="AX49" s="31"/>
      <c r="AY49" s="436" t="s">
        <v>1738</v>
      </c>
      <c r="AZ49" s="437"/>
      <c r="BA49" s="62" t="s">
        <v>1739</v>
      </c>
      <c r="BB49" s="62">
        <v>1083.0011148272017</v>
      </c>
      <c r="BC49" s="31"/>
    </row>
    <row r="50" spans="2:55" x14ac:dyDescent="0.3">
      <c r="B50" s="42" t="s">
        <v>1810</v>
      </c>
      <c r="C50" s="43" t="s">
        <v>1811</v>
      </c>
      <c r="D50" s="35" t="s">
        <v>1739</v>
      </c>
      <c r="E50" s="35" t="s">
        <v>1739</v>
      </c>
      <c r="F50" s="31"/>
      <c r="G50" s="31"/>
      <c r="H50" s="31"/>
      <c r="I50" s="31"/>
      <c r="J50" s="31"/>
      <c r="K50" s="31"/>
      <c r="L50" s="31"/>
      <c r="M50" s="31"/>
      <c r="N50" s="31"/>
      <c r="O50" s="31"/>
      <c r="P50" s="31"/>
      <c r="Q50" s="31"/>
      <c r="R50" s="31"/>
      <c r="S50" s="31"/>
      <c r="T50" s="31"/>
      <c r="U50" s="31"/>
      <c r="V50" s="31"/>
      <c r="W50" s="31"/>
      <c r="X50" s="31"/>
      <c r="Y50" s="31"/>
      <c r="Z50" s="33" t="s">
        <v>1700</v>
      </c>
      <c r="AA50" s="33" t="s">
        <v>1701</v>
      </c>
      <c r="AB50" s="33" t="s">
        <v>1702</v>
      </c>
      <c r="AC50" s="33" t="s">
        <v>1703</v>
      </c>
      <c r="AD50" s="33" t="s">
        <v>1704</v>
      </c>
      <c r="AE50" s="31"/>
      <c r="AF50" s="435" t="s">
        <v>1725</v>
      </c>
      <c r="AG50" s="435"/>
      <c r="AH50" s="435"/>
      <c r="AI50" s="51">
        <v>50.4</v>
      </c>
      <c r="AJ50" s="51">
        <v>84</v>
      </c>
      <c r="AK50" s="51">
        <v>67.2</v>
      </c>
      <c r="AL50" s="31"/>
      <c r="AM50" s="31"/>
      <c r="AN50" s="31"/>
      <c r="AO50" s="31"/>
      <c r="AP50" s="31"/>
      <c r="AQ50" s="31"/>
      <c r="AR50" s="31"/>
      <c r="AS50" s="33" t="s">
        <v>1700</v>
      </c>
      <c r="AT50" s="33" t="s">
        <v>1701</v>
      </c>
      <c r="AU50" s="33" t="s">
        <v>1706</v>
      </c>
      <c r="AV50" s="33" t="s">
        <v>1707</v>
      </c>
      <c r="AW50" s="33" t="s">
        <v>1708</v>
      </c>
      <c r="AX50" s="31"/>
      <c r="AY50" s="42" t="s">
        <v>1745</v>
      </c>
      <c r="AZ50" s="43" t="s">
        <v>1746</v>
      </c>
      <c r="BA50" s="35"/>
      <c r="BB50" s="35"/>
      <c r="BC50" s="31"/>
    </row>
    <row r="51" spans="2:55" x14ac:dyDescent="0.3">
      <c r="B51" s="42" t="s">
        <v>1810</v>
      </c>
      <c r="C51" s="43" t="s">
        <v>1812</v>
      </c>
      <c r="D51" s="35" t="s">
        <v>1739</v>
      </c>
      <c r="E51" s="35" t="s">
        <v>1739</v>
      </c>
      <c r="F51" s="31"/>
      <c r="G51" s="31"/>
      <c r="H51" s="31"/>
      <c r="I51" s="31"/>
      <c r="J51" s="31"/>
      <c r="K51" s="31"/>
      <c r="L51" s="31"/>
      <c r="M51" s="31"/>
      <c r="N51" s="31"/>
      <c r="O51" s="31"/>
      <c r="P51" s="31"/>
      <c r="Q51" s="31"/>
      <c r="R51" s="31"/>
      <c r="S51" s="31"/>
      <c r="T51" s="31"/>
      <c r="U51" s="31"/>
      <c r="V51" s="31"/>
      <c r="W51" s="31"/>
      <c r="X51" s="31"/>
      <c r="Y51" s="31"/>
      <c r="Z51" s="42" t="s">
        <v>1743</v>
      </c>
      <c r="AA51" s="43" t="s">
        <v>1744</v>
      </c>
      <c r="AB51" s="35">
        <v>0.75</v>
      </c>
      <c r="AC51" s="35">
        <v>0.75</v>
      </c>
      <c r="AD51" s="35">
        <v>0.75</v>
      </c>
      <c r="AE51" s="31"/>
      <c r="AF51" s="43" t="s">
        <v>1808</v>
      </c>
      <c r="AG51" s="42" t="s">
        <v>1715</v>
      </c>
      <c r="AH51" s="43" t="s">
        <v>1730</v>
      </c>
      <c r="AI51" s="44"/>
      <c r="AJ51" s="68">
        <v>12224</v>
      </c>
      <c r="AK51" s="31"/>
      <c r="AL51" s="31"/>
      <c r="AM51" s="31"/>
      <c r="AN51" s="31"/>
      <c r="AO51" s="31"/>
      <c r="AP51" s="31"/>
      <c r="AQ51" s="31"/>
      <c r="AR51" s="31"/>
      <c r="AS51" s="42" t="s">
        <v>1709</v>
      </c>
      <c r="AT51" s="43" t="s">
        <v>1813</v>
      </c>
      <c r="AU51" s="35">
        <v>6</v>
      </c>
      <c r="AV51" s="35">
        <v>6</v>
      </c>
      <c r="AW51" s="35">
        <v>6</v>
      </c>
      <c r="AX51" s="31"/>
      <c r="AY51" s="438" t="s">
        <v>1753</v>
      </c>
      <c r="AZ51" s="438"/>
      <c r="BA51" s="56"/>
      <c r="BB51" s="56"/>
      <c r="BC51" s="31"/>
    </row>
    <row r="52" spans="2:55" x14ac:dyDescent="0.3">
      <c r="B52" s="42" t="s">
        <v>1810</v>
      </c>
      <c r="C52" s="43" t="s">
        <v>1814</v>
      </c>
      <c r="D52" s="35" t="s">
        <v>1739</v>
      </c>
      <c r="E52" s="35" t="s">
        <v>1739</v>
      </c>
      <c r="F52" s="31"/>
      <c r="G52" s="31"/>
      <c r="H52" s="31"/>
      <c r="I52" s="31"/>
      <c r="J52" s="31"/>
      <c r="K52" s="31"/>
      <c r="L52" s="31"/>
      <c r="M52" s="31"/>
      <c r="N52" s="31"/>
      <c r="O52" s="31"/>
      <c r="P52" s="31"/>
      <c r="Q52" s="31"/>
      <c r="R52" s="31"/>
      <c r="S52" s="31"/>
      <c r="T52" s="31"/>
      <c r="U52" s="31"/>
      <c r="V52" s="31"/>
      <c r="W52" s="31"/>
      <c r="X52" s="31"/>
      <c r="Y52" s="31"/>
      <c r="Z52" s="435" t="s">
        <v>1725</v>
      </c>
      <c r="AA52" s="435"/>
      <c r="AB52" s="51">
        <v>0.75</v>
      </c>
      <c r="AC52" s="51">
        <v>0.75</v>
      </c>
      <c r="AD52" s="77">
        <v>0.75</v>
      </c>
      <c r="AE52" s="31"/>
      <c r="AF52" s="434" t="s">
        <v>1738</v>
      </c>
      <c r="AG52" s="434"/>
      <c r="AH52" s="434"/>
      <c r="AI52" s="49" t="s">
        <v>1739</v>
      </c>
      <c r="AJ52" s="69">
        <v>12224</v>
      </c>
      <c r="AK52" s="31"/>
      <c r="AL52" s="31"/>
      <c r="AM52" s="31"/>
      <c r="AN52" s="31"/>
      <c r="AO52" s="31"/>
      <c r="AP52" s="31"/>
      <c r="AQ52" s="31"/>
      <c r="AR52" s="31"/>
      <c r="AS52" s="42" t="s">
        <v>1743</v>
      </c>
      <c r="AT52" s="43" t="s">
        <v>1744</v>
      </c>
      <c r="AU52" s="35">
        <v>6.5</v>
      </c>
      <c r="AV52" s="35">
        <v>6.5</v>
      </c>
      <c r="AW52" s="47">
        <v>6.5</v>
      </c>
      <c r="AX52" s="31"/>
      <c r="AY52" s="31"/>
      <c r="AZ52" s="31"/>
      <c r="BA52" s="31"/>
      <c r="BB52" s="31"/>
      <c r="BC52" s="31"/>
    </row>
    <row r="53" spans="2:55" x14ac:dyDescent="0.3">
      <c r="G53" s="31"/>
      <c r="H53" s="31"/>
      <c r="I53" s="31"/>
      <c r="J53" s="31"/>
      <c r="K53" s="31"/>
      <c r="L53" s="31"/>
      <c r="M53" s="31"/>
      <c r="N53" s="31"/>
      <c r="O53" s="31"/>
      <c r="P53" s="31"/>
      <c r="Q53" s="31"/>
      <c r="R53" s="31"/>
      <c r="S53" s="31"/>
      <c r="T53" s="31"/>
      <c r="U53" s="31"/>
      <c r="V53" s="31"/>
      <c r="W53" s="31"/>
      <c r="X53" s="31"/>
      <c r="Y53" s="31"/>
      <c r="Z53" s="42" t="s">
        <v>1715</v>
      </c>
      <c r="AA53" s="43" t="s">
        <v>1757</v>
      </c>
      <c r="AB53" s="35"/>
      <c r="AC53" s="35">
        <v>37</v>
      </c>
      <c r="AD53" s="35"/>
      <c r="AE53" s="31"/>
      <c r="AF53" s="31"/>
      <c r="AG53" s="31"/>
      <c r="AH53" s="31"/>
      <c r="AI53" s="31"/>
      <c r="AJ53" s="31"/>
      <c r="AK53" s="31"/>
      <c r="AL53" s="31"/>
      <c r="AM53" s="31"/>
      <c r="AN53" s="31"/>
      <c r="AO53" s="31"/>
      <c r="AP53" s="31"/>
      <c r="AQ53" s="31"/>
      <c r="AR53" s="31"/>
      <c r="AS53" s="439" t="s">
        <v>1725</v>
      </c>
      <c r="AT53" s="439"/>
      <c r="AU53" s="61">
        <v>12.5</v>
      </c>
      <c r="AV53" s="61">
        <v>12.5</v>
      </c>
      <c r="AW53" s="61">
        <v>12.5</v>
      </c>
      <c r="AX53" s="31"/>
      <c r="AY53" s="31"/>
      <c r="AZ53" s="31"/>
      <c r="BA53" s="31"/>
      <c r="BB53" s="31"/>
      <c r="BC53" s="31"/>
    </row>
    <row r="54" spans="2:55" x14ac:dyDescent="0.3">
      <c r="G54" s="31"/>
      <c r="H54" s="31"/>
      <c r="I54" s="31"/>
      <c r="J54" s="31"/>
      <c r="K54" s="31"/>
      <c r="L54" s="31"/>
      <c r="M54" s="31"/>
      <c r="N54" s="31"/>
      <c r="O54" s="31"/>
      <c r="P54" s="31"/>
      <c r="Q54" s="31"/>
      <c r="R54" s="31"/>
      <c r="S54" s="31"/>
      <c r="T54" s="31"/>
      <c r="U54" s="31"/>
      <c r="V54" s="31"/>
      <c r="W54" s="31"/>
      <c r="X54" s="31"/>
      <c r="Y54" s="31"/>
      <c r="Z54" s="434" t="s">
        <v>1738</v>
      </c>
      <c r="AA54" s="434"/>
      <c r="AB54" s="50">
        <v>0</v>
      </c>
      <c r="AC54" s="64">
        <v>25</v>
      </c>
      <c r="AD54" s="50"/>
      <c r="AE54" s="31"/>
      <c r="AF54" s="31"/>
      <c r="AG54" s="31"/>
      <c r="AH54" s="31"/>
      <c r="AI54" s="31"/>
      <c r="AJ54" s="31"/>
      <c r="AK54" s="31"/>
      <c r="AL54" s="31"/>
      <c r="AM54" s="31"/>
      <c r="AN54" s="31"/>
      <c r="AO54" s="31"/>
      <c r="AP54" s="31"/>
      <c r="AQ54" s="31"/>
      <c r="AR54" s="31"/>
      <c r="AS54" s="42" t="s">
        <v>1715</v>
      </c>
      <c r="AT54" s="43" t="s">
        <v>1762</v>
      </c>
      <c r="AU54" s="35"/>
      <c r="AV54" s="35">
        <v>1</v>
      </c>
      <c r="AW54" s="31"/>
      <c r="AX54" s="31"/>
      <c r="AY54" s="31"/>
      <c r="AZ54" s="31"/>
      <c r="BA54" s="31"/>
      <c r="BB54" s="31"/>
      <c r="BC54" s="31"/>
    </row>
    <row r="55" spans="2:55" x14ac:dyDescent="0.3">
      <c r="G55" s="31"/>
      <c r="H55" s="31"/>
      <c r="I55" s="31"/>
      <c r="J55" s="31"/>
      <c r="K55" s="31"/>
      <c r="L55" s="31"/>
      <c r="M55" s="31"/>
      <c r="N55" s="31"/>
      <c r="O55" s="31"/>
      <c r="P55" s="31"/>
      <c r="Q55" s="31"/>
      <c r="R55" s="31"/>
      <c r="S55" s="31"/>
      <c r="T55" s="31"/>
      <c r="U55" s="31"/>
      <c r="V55" s="31"/>
      <c r="W55" s="31"/>
      <c r="X55" s="31"/>
      <c r="Y55" s="31"/>
      <c r="Z55" s="42" t="s">
        <v>1745</v>
      </c>
      <c r="AA55" s="43" t="s">
        <v>1815</v>
      </c>
      <c r="AB55" s="35"/>
      <c r="AC55" s="44"/>
      <c r="AD55" s="35"/>
      <c r="AE55" s="31"/>
      <c r="AF55" s="31"/>
      <c r="AG55" s="31"/>
      <c r="AH55" s="31"/>
      <c r="AI55" s="31"/>
      <c r="AJ55" s="31"/>
      <c r="AK55" s="31"/>
      <c r="AL55" s="31"/>
      <c r="AM55" s="31"/>
      <c r="AN55" s="31"/>
      <c r="AO55" s="31"/>
      <c r="AP55" s="31"/>
      <c r="AQ55" s="31"/>
      <c r="AR55" s="31"/>
      <c r="AS55" s="42" t="s">
        <v>1715</v>
      </c>
      <c r="AT55" s="43" t="s">
        <v>1716</v>
      </c>
      <c r="AU55" s="35"/>
      <c r="AV55" s="35">
        <v>4</v>
      </c>
      <c r="AW55" s="31"/>
      <c r="AX55" s="31"/>
      <c r="AY55" s="31"/>
      <c r="AZ55" s="31"/>
      <c r="BA55" s="31"/>
      <c r="BB55" s="31"/>
      <c r="BC55" s="31"/>
    </row>
    <row r="56" spans="2:55" x14ac:dyDescent="0.3">
      <c r="G56" s="31"/>
      <c r="H56" s="31"/>
      <c r="I56" s="31"/>
      <c r="J56" s="31"/>
      <c r="K56" s="31"/>
      <c r="L56" s="31"/>
      <c r="M56" s="31"/>
      <c r="N56" s="31"/>
      <c r="O56" s="31"/>
      <c r="P56" s="31"/>
      <c r="Q56" s="31"/>
      <c r="R56" s="31"/>
      <c r="S56" s="31"/>
      <c r="T56" s="31"/>
      <c r="U56" s="31"/>
      <c r="V56" s="31"/>
      <c r="W56" s="31"/>
      <c r="X56" s="31"/>
      <c r="Y56" s="31"/>
      <c r="Z56" s="438" t="s">
        <v>1753</v>
      </c>
      <c r="AA56" s="440"/>
      <c r="AB56" s="56"/>
      <c r="AC56" s="67"/>
      <c r="AD56" s="56"/>
      <c r="AE56" s="31"/>
      <c r="AF56" s="31"/>
      <c r="AG56" s="31"/>
      <c r="AH56" s="31"/>
      <c r="AI56" s="31"/>
      <c r="AJ56" s="31"/>
      <c r="AK56" s="31"/>
      <c r="AL56" s="31"/>
      <c r="AM56" s="31"/>
      <c r="AN56" s="31"/>
      <c r="AO56" s="31"/>
      <c r="AP56" s="31"/>
      <c r="AQ56" s="31"/>
      <c r="AR56" s="31"/>
      <c r="AS56" s="42" t="s">
        <v>1715</v>
      </c>
      <c r="AT56" s="43" t="s">
        <v>1724</v>
      </c>
      <c r="AU56" s="35"/>
      <c r="AV56" s="35">
        <v>4</v>
      </c>
      <c r="AW56" s="31"/>
      <c r="AX56" s="31"/>
      <c r="AY56" s="31"/>
      <c r="AZ56" s="31"/>
      <c r="BA56" s="31"/>
      <c r="BB56" s="31"/>
      <c r="BC56" s="31"/>
    </row>
    <row r="57" spans="2:55" x14ac:dyDescent="0.3">
      <c r="G57" s="31"/>
      <c r="H57" s="31"/>
      <c r="I57" s="31"/>
      <c r="J57" s="31"/>
      <c r="K57" s="31"/>
      <c r="L57" s="31"/>
      <c r="M57" s="31"/>
      <c r="N57" s="31"/>
      <c r="O57" s="31"/>
      <c r="P57" s="31"/>
      <c r="Q57" s="31"/>
      <c r="R57" s="31"/>
      <c r="S57" s="31"/>
      <c r="T57" s="31"/>
      <c r="U57" s="31"/>
      <c r="V57" s="31"/>
      <c r="W57" s="31"/>
      <c r="X57" s="31"/>
      <c r="Y57" s="31"/>
      <c r="Z57" s="31"/>
      <c r="AA57" s="31"/>
      <c r="AB57" s="31"/>
      <c r="AC57" s="31"/>
      <c r="AD57" s="31"/>
      <c r="AE57" s="31"/>
      <c r="AF57" s="31"/>
      <c r="AG57" s="31"/>
      <c r="AH57" s="31"/>
      <c r="AI57" s="31"/>
      <c r="AJ57" s="31"/>
      <c r="AK57" s="31"/>
      <c r="AL57" s="31"/>
      <c r="AM57" s="31"/>
      <c r="AN57" s="31"/>
      <c r="AO57" s="31"/>
      <c r="AP57" s="31"/>
      <c r="AQ57" s="31"/>
      <c r="AR57" s="31"/>
      <c r="AS57" s="42" t="s">
        <v>1715</v>
      </c>
      <c r="AT57" s="43" t="s">
        <v>1730</v>
      </c>
      <c r="AU57" s="35"/>
      <c r="AV57" s="35">
        <v>4</v>
      </c>
      <c r="AW57" s="31"/>
      <c r="AX57" s="31"/>
      <c r="AY57" s="31"/>
      <c r="AZ57" s="31"/>
      <c r="BA57" s="31"/>
      <c r="BB57" s="31"/>
      <c r="BC57" s="31"/>
    </row>
    <row r="58" spans="2:55" x14ac:dyDescent="0.3">
      <c r="G58" s="31"/>
      <c r="H58" s="31"/>
      <c r="I58" s="31"/>
      <c r="J58" s="31"/>
      <c r="K58" s="31"/>
      <c r="L58" s="31"/>
      <c r="M58" s="31"/>
      <c r="N58" s="31"/>
      <c r="O58" s="31"/>
      <c r="P58" s="31"/>
      <c r="Q58" s="31"/>
      <c r="R58" s="31"/>
      <c r="S58" s="31"/>
      <c r="T58" s="31"/>
      <c r="U58" s="31"/>
      <c r="V58" s="31"/>
      <c r="W58" s="31"/>
      <c r="X58" s="31"/>
      <c r="Y58" s="31"/>
      <c r="Z58" s="31"/>
      <c r="AA58" s="31"/>
      <c r="AB58" s="31"/>
      <c r="AC58" s="31"/>
      <c r="AD58" s="31"/>
      <c r="AE58" s="31"/>
      <c r="AF58" s="31"/>
      <c r="AG58" s="31"/>
      <c r="AH58" s="31"/>
      <c r="AI58" s="31"/>
      <c r="AJ58" s="31"/>
      <c r="AK58" s="31"/>
      <c r="AL58" s="31"/>
      <c r="AM58" s="31"/>
      <c r="AN58" s="31"/>
      <c r="AO58" s="31"/>
      <c r="AP58" s="31"/>
      <c r="AQ58" s="31"/>
      <c r="AR58" s="31"/>
      <c r="AS58" s="436" t="s">
        <v>1738</v>
      </c>
      <c r="AT58" s="437"/>
      <c r="AU58" s="53" t="s">
        <v>1739</v>
      </c>
      <c r="AV58" s="53">
        <v>13</v>
      </c>
      <c r="AW58" s="31"/>
      <c r="AX58" s="31"/>
      <c r="AY58" s="31"/>
      <c r="AZ58" s="31"/>
      <c r="BA58" s="31"/>
      <c r="BB58" s="31"/>
      <c r="BC58" s="31"/>
    </row>
    <row r="59" spans="2:55" x14ac:dyDescent="0.3">
      <c r="G59" s="31"/>
      <c r="H59" s="31"/>
      <c r="I59" s="31"/>
      <c r="J59" s="31"/>
      <c r="K59" s="31"/>
      <c r="L59" s="31"/>
      <c r="M59" s="31"/>
      <c r="N59" s="31"/>
      <c r="O59" s="31"/>
      <c r="P59" s="31"/>
      <c r="Q59" s="31"/>
      <c r="R59" s="31"/>
      <c r="S59" s="31"/>
      <c r="T59" s="31"/>
      <c r="U59" s="31"/>
      <c r="V59" s="31"/>
      <c r="W59" s="31"/>
      <c r="X59" s="31"/>
      <c r="Y59" s="31"/>
      <c r="Z59" s="31"/>
      <c r="AA59" s="31"/>
      <c r="AB59" s="31"/>
      <c r="AC59" s="31"/>
      <c r="AD59" s="31"/>
      <c r="AE59" s="31"/>
      <c r="AF59" s="31"/>
      <c r="AG59" s="31"/>
      <c r="AH59" s="31"/>
      <c r="AI59" s="31"/>
      <c r="AJ59" s="31"/>
      <c r="AK59" s="31"/>
      <c r="AL59" s="31"/>
      <c r="AM59" s="31"/>
      <c r="AN59" s="31"/>
      <c r="AO59" s="31"/>
      <c r="AP59" s="31"/>
      <c r="AQ59" s="31"/>
      <c r="AR59" s="31"/>
      <c r="AS59" s="31"/>
      <c r="AT59" s="31"/>
      <c r="AU59" s="31"/>
      <c r="AV59" s="31"/>
      <c r="AW59" s="31"/>
      <c r="AX59" s="31"/>
      <c r="AY59" s="31"/>
      <c r="AZ59" s="31"/>
      <c r="BA59" s="31"/>
      <c r="BB59" s="31"/>
      <c r="BC59" s="31"/>
    </row>
    <row r="60" spans="2:55" x14ac:dyDescent="0.3">
      <c r="G60" s="31"/>
      <c r="H60" s="31"/>
      <c r="I60" s="31"/>
      <c r="J60" s="31"/>
      <c r="K60" s="31"/>
      <c r="L60" s="31"/>
      <c r="M60" s="31"/>
      <c r="N60" s="31"/>
      <c r="O60" s="31"/>
      <c r="P60" s="31"/>
      <c r="Q60" s="31"/>
      <c r="R60" s="31"/>
      <c r="S60" s="31"/>
      <c r="T60" s="31"/>
      <c r="U60" s="31"/>
      <c r="V60" s="31"/>
      <c r="W60" s="31"/>
      <c r="X60" s="31"/>
      <c r="Y60" s="31"/>
      <c r="Z60" s="31"/>
      <c r="AA60" s="31"/>
      <c r="AB60" s="31"/>
      <c r="AC60" s="31"/>
      <c r="AD60" s="31"/>
      <c r="AE60" s="31"/>
      <c r="AF60" s="31"/>
      <c r="AG60" s="31"/>
      <c r="AH60" s="31"/>
      <c r="AI60" s="31"/>
      <c r="AJ60" s="31"/>
      <c r="AK60" s="31"/>
      <c r="AL60" s="31"/>
      <c r="AM60" s="31"/>
      <c r="AN60" s="31"/>
      <c r="AO60" s="31"/>
      <c r="AP60" s="31"/>
      <c r="AQ60" s="31"/>
      <c r="AR60" s="31"/>
      <c r="AS60" s="31"/>
      <c r="AT60" s="31"/>
      <c r="AU60" s="31"/>
      <c r="AV60" s="31"/>
      <c r="AW60" s="31"/>
      <c r="AX60" s="31"/>
      <c r="AY60" s="31"/>
      <c r="AZ60" s="31"/>
      <c r="BA60" s="31"/>
      <c r="BB60" s="31"/>
      <c r="BC60" s="31"/>
    </row>
    <row r="61" spans="2:55" x14ac:dyDescent="0.3">
      <c r="G61" s="31"/>
      <c r="H61" s="31"/>
      <c r="I61" s="31"/>
      <c r="J61" s="31"/>
      <c r="K61" s="31"/>
      <c r="L61" s="31"/>
      <c r="M61" s="31"/>
      <c r="N61" s="31"/>
      <c r="O61" s="31"/>
      <c r="P61" s="31"/>
      <c r="Q61" s="31"/>
      <c r="R61" s="31"/>
      <c r="S61" s="31"/>
      <c r="T61" s="31"/>
      <c r="U61" s="31"/>
      <c r="V61" s="31"/>
      <c r="W61" s="31"/>
      <c r="X61" s="31"/>
      <c r="Y61" s="31"/>
      <c r="Z61" s="31"/>
      <c r="AA61" s="31"/>
      <c r="AB61" s="31"/>
      <c r="AC61" s="31"/>
      <c r="AD61" s="31"/>
      <c r="AE61" s="31"/>
      <c r="AF61" s="31"/>
      <c r="AG61" s="31"/>
      <c r="AH61" s="31"/>
      <c r="AI61" s="31"/>
      <c r="AJ61" s="31"/>
      <c r="AK61" s="31"/>
      <c r="AL61" s="31"/>
      <c r="AM61" s="31"/>
      <c r="AN61" s="31"/>
      <c r="AO61" s="31"/>
      <c r="AP61" s="31"/>
      <c r="AQ61" s="31"/>
      <c r="AR61" s="31"/>
      <c r="AS61" s="31"/>
      <c r="AT61" s="31"/>
      <c r="AU61" s="31"/>
      <c r="AV61" s="31"/>
      <c r="AW61" s="31"/>
      <c r="AX61" s="31"/>
      <c r="AY61" s="31"/>
      <c r="AZ61" s="31"/>
      <c r="BA61" s="31"/>
      <c r="BB61" s="31"/>
      <c r="BC61" s="31"/>
    </row>
    <row r="62" spans="2:55" x14ac:dyDescent="0.3">
      <c r="G62" s="31"/>
      <c r="H62" s="31"/>
      <c r="I62" s="31"/>
      <c r="J62" s="31"/>
      <c r="K62" s="31"/>
      <c r="L62" s="31"/>
      <c r="M62" s="31"/>
      <c r="N62" s="31"/>
      <c r="O62" s="31"/>
      <c r="P62" s="31"/>
      <c r="Q62" s="31"/>
      <c r="R62" s="31"/>
      <c r="S62" s="31"/>
      <c r="T62" s="31"/>
      <c r="U62" s="31"/>
      <c r="V62" s="31"/>
      <c r="W62" s="31"/>
      <c r="X62" s="31"/>
      <c r="Y62" s="31"/>
      <c r="Z62" s="31"/>
      <c r="AA62" s="31"/>
      <c r="AB62" s="31"/>
      <c r="AC62" s="31"/>
      <c r="AD62" s="31"/>
      <c r="AE62" s="31"/>
      <c r="AF62" s="31"/>
      <c r="AG62" s="31"/>
      <c r="AH62" s="31"/>
      <c r="AI62" s="31"/>
      <c r="AJ62" s="31"/>
      <c r="AK62" s="31"/>
      <c r="AL62" s="31"/>
      <c r="AM62" s="31"/>
      <c r="AN62" s="31"/>
      <c r="AO62" s="31"/>
      <c r="AP62" s="31"/>
      <c r="AQ62" s="31"/>
      <c r="AR62" s="31"/>
      <c r="AS62" s="31"/>
      <c r="AT62" s="31"/>
      <c r="AU62" s="31"/>
      <c r="AV62" s="31"/>
      <c r="AW62" s="31"/>
      <c r="AX62" s="31"/>
      <c r="AY62" s="31"/>
      <c r="AZ62" s="31"/>
      <c r="BA62" s="31"/>
      <c r="BB62" s="31"/>
      <c r="BC62" s="31"/>
    </row>
  </sheetData>
  <mergeCells count="56">
    <mergeCell ref="AS58:AT58"/>
    <mergeCell ref="AY51:AZ51"/>
    <mergeCell ref="Z52:AA52"/>
    <mergeCell ref="AF52:AH52"/>
    <mergeCell ref="AS53:AT53"/>
    <mergeCell ref="Z54:AA54"/>
    <mergeCell ref="Z56:AA56"/>
    <mergeCell ref="B34:C34"/>
    <mergeCell ref="AY36:AZ36"/>
    <mergeCell ref="AM26:AN26"/>
    <mergeCell ref="N27:O27"/>
    <mergeCell ref="T27:U27"/>
    <mergeCell ref="AF27:AG27"/>
    <mergeCell ref="AS27:AT27"/>
    <mergeCell ref="H31:I31"/>
    <mergeCell ref="Z31:AA31"/>
    <mergeCell ref="AF32:AH32"/>
    <mergeCell ref="AM32:AN32"/>
    <mergeCell ref="AS32:AT32"/>
    <mergeCell ref="AY32:AZ32"/>
    <mergeCell ref="AF34:AH34"/>
    <mergeCell ref="AM35:AN35"/>
    <mergeCell ref="AS35:AT35"/>
    <mergeCell ref="H19:I19"/>
    <mergeCell ref="AM19:AN19"/>
    <mergeCell ref="Z20:AA20"/>
    <mergeCell ref="AS20:AT20"/>
    <mergeCell ref="N18:O18"/>
    <mergeCell ref="T22:U22"/>
    <mergeCell ref="AY22:AZ22"/>
    <mergeCell ref="AM14:AN14"/>
    <mergeCell ref="AF16:AH16"/>
    <mergeCell ref="AM16:AN16"/>
    <mergeCell ref="AS16:AT16"/>
    <mergeCell ref="Z18:AA18"/>
    <mergeCell ref="AS18:AT18"/>
    <mergeCell ref="AY18:AZ18"/>
    <mergeCell ref="AY49:AZ49"/>
    <mergeCell ref="AF50:AH50"/>
    <mergeCell ref="B49:C49"/>
    <mergeCell ref="AS47:AT47"/>
    <mergeCell ref="N37:O37"/>
    <mergeCell ref="H40:I40"/>
    <mergeCell ref="AF41:AH41"/>
    <mergeCell ref="AS41:AT41"/>
    <mergeCell ref="AY46:AZ46"/>
    <mergeCell ref="Z42:AA42"/>
    <mergeCell ref="AF43:AH43"/>
    <mergeCell ref="H44:I44"/>
    <mergeCell ref="AS45:AT45"/>
    <mergeCell ref="Z46:AA46"/>
    <mergeCell ref="T24:U24"/>
    <mergeCell ref="AM24:AN24"/>
    <mergeCell ref="H26:I26"/>
    <mergeCell ref="Z26:AA26"/>
    <mergeCell ref="AF23:AH23"/>
  </mergeCells>
  <phoneticPr fontId="2" type="noConversion"/>
  <conditionalFormatting sqref="AT17">
    <cfRule type="duplicateValues" dxfId="114" priority="4"/>
  </conditionalFormatting>
  <conditionalFormatting sqref="AT19 AT13:AT15">
    <cfRule type="duplicateValues" dxfId="113" priority="15"/>
  </conditionalFormatting>
  <conditionalFormatting sqref="AT26">
    <cfRule type="duplicateValues" dxfId="112" priority="11"/>
  </conditionalFormatting>
  <conditionalFormatting sqref="AT28:AT31 AT24:AT25">
    <cfRule type="duplicateValues" dxfId="111" priority="12"/>
  </conditionalFormatting>
  <conditionalFormatting sqref="AT33">
    <cfRule type="duplicateValues" dxfId="110" priority="6"/>
  </conditionalFormatting>
  <conditionalFormatting sqref="AT34">
    <cfRule type="duplicateValues" dxfId="109" priority="5"/>
  </conditionalFormatting>
  <conditionalFormatting sqref="AT39:AT40">
    <cfRule type="duplicateValues" dxfId="108" priority="13"/>
  </conditionalFormatting>
  <conditionalFormatting sqref="AT46">
    <cfRule type="duplicateValues" dxfId="107" priority="3"/>
  </conditionalFormatting>
  <conditionalFormatting sqref="AT51:AT52">
    <cfRule type="duplicateValues" dxfId="106" priority="9"/>
  </conditionalFormatting>
  <conditionalFormatting sqref="AZ13:AZ17">
    <cfRule type="duplicateValues" dxfId="105" priority="14"/>
  </conditionalFormatting>
  <conditionalFormatting sqref="AZ19">
    <cfRule type="duplicateValues" dxfId="104" priority="1"/>
  </conditionalFormatting>
  <conditionalFormatting sqref="AZ20:AZ21">
    <cfRule type="duplicateValues" dxfId="103" priority="8"/>
  </conditionalFormatting>
  <conditionalFormatting sqref="AZ33:AZ35 AZ27:AZ31">
    <cfRule type="duplicateValues" dxfId="102" priority="7"/>
  </conditionalFormatting>
  <conditionalFormatting sqref="AZ45">
    <cfRule type="duplicateValues" dxfId="101" priority="2"/>
  </conditionalFormatting>
  <conditionalFormatting sqref="AZ47:AZ48 AZ41:AZ44">
    <cfRule type="duplicateValues" dxfId="100" priority="10"/>
  </conditionalFormatting>
  <pageMargins left="0.7" right="0.7" top="0.75" bottom="0.75" header="0.3" footer="0.3"/>
  <legacy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P32"/>
  <sheetViews>
    <sheetView showGridLines="0" workbookViewId="0">
      <selection activeCell="F32" sqref="F32"/>
    </sheetView>
  </sheetViews>
  <sheetFormatPr defaultRowHeight="16.5" x14ac:dyDescent="0.3"/>
  <cols>
    <col min="2" max="2" width="20" bestFit="1" customWidth="1"/>
    <col min="4" max="4" width="13" bestFit="1" customWidth="1"/>
    <col min="5" max="5" width="19" bestFit="1" customWidth="1"/>
    <col min="6" max="7" width="19" customWidth="1"/>
    <col min="8" max="8" width="12.75" customWidth="1"/>
    <col min="9" max="11" width="12.125" bestFit="1" customWidth="1"/>
    <col min="12" max="12" width="14.125" bestFit="1" customWidth="1"/>
    <col min="13" max="15" width="12.125" bestFit="1" customWidth="1"/>
    <col min="17" max="17" width="11.625" bestFit="1" customWidth="1"/>
  </cols>
  <sheetData>
    <row r="1" spans="1:16" s="1" customFormat="1" x14ac:dyDescent="0.3"/>
    <row r="2" spans="1:16" s="1" customFormat="1" ht="26.25" x14ac:dyDescent="0.3">
      <c r="A2" s="2" t="s">
        <v>1816</v>
      </c>
      <c r="B2" s="2"/>
      <c r="H2" s="2"/>
    </row>
    <row r="3" spans="1:16" s="1" customFormat="1" x14ac:dyDescent="0.3"/>
    <row r="7" spans="1:16" ht="17.25" thickBot="1" x14ac:dyDescent="0.35"/>
    <row r="8" spans="1:16" ht="17.25" thickBot="1" x14ac:dyDescent="0.35">
      <c r="B8" s="443" t="s">
        <v>1817</v>
      </c>
      <c r="C8" s="444"/>
      <c r="D8" s="445" t="s">
        <v>1818</v>
      </c>
      <c r="E8" s="446"/>
      <c r="F8" s="506" t="s">
        <v>1819</v>
      </c>
      <c r="G8" s="507"/>
      <c r="H8" s="507"/>
      <c r="I8" s="507"/>
      <c r="J8" s="507"/>
      <c r="K8" s="507"/>
      <c r="L8" s="507"/>
      <c r="M8" s="507"/>
      <c r="N8" s="507"/>
      <c r="O8" s="507"/>
      <c r="P8" s="508"/>
    </row>
    <row r="9" spans="1:16" ht="17.25" thickBot="1" x14ac:dyDescent="0.35">
      <c r="B9" s="19" t="s">
        <v>1820</v>
      </c>
      <c r="C9" s="19" t="s">
        <v>1543</v>
      </c>
      <c r="D9" s="19" t="s">
        <v>1821</v>
      </c>
      <c r="E9" s="20" t="s">
        <v>1822</v>
      </c>
      <c r="F9" s="19" t="s">
        <v>1655</v>
      </c>
      <c r="G9" s="19" t="s">
        <v>1823</v>
      </c>
      <c r="H9" s="19" t="s">
        <v>1824</v>
      </c>
      <c r="I9" s="19" t="s">
        <v>1825</v>
      </c>
      <c r="J9" s="19" t="s">
        <v>1826</v>
      </c>
      <c r="K9" s="19" t="s">
        <v>1827</v>
      </c>
      <c r="L9" s="19" t="s">
        <v>1828</v>
      </c>
      <c r="M9" s="19" t="s">
        <v>1740</v>
      </c>
      <c r="N9" s="19" t="s">
        <v>1829</v>
      </c>
      <c r="O9" s="19" t="s">
        <v>1830</v>
      </c>
      <c r="P9" s="21" t="s">
        <v>1832</v>
      </c>
    </row>
    <row r="10" spans="1:16" ht="18" thickTop="1" thickBot="1" x14ac:dyDescent="0.35">
      <c r="B10" s="411" t="s">
        <v>1609</v>
      </c>
      <c r="C10" s="441">
        <v>26</v>
      </c>
      <c r="D10" s="424">
        <v>1</v>
      </c>
      <c r="E10" s="17"/>
      <c r="F10" s="426">
        <f>VLOOKUP(C10,'DB-캐릭터별 스테이지 매칭'!$E$3:$F$302,2,0)</f>
        <v>32</v>
      </c>
      <c r="G10" s="426" t="str">
        <f>VLOOKUP(F10,'DB-캐릭터별 스테이지 매칭'!$I$3:$L$1695,4,0)</f>
        <v>2-16</v>
      </c>
      <c r="H10" s="426">
        <f>_xlfn.IFNA(VLOOKUP(B10,'DB-서식용'!$D$4:$E$12,2,0),"")</f>
        <v>1040101001</v>
      </c>
      <c r="I10" s="29">
        <f>IFERROR((VLOOKUP(F10,'DB-방치 재화'!$B$3:$I$1639,(MATCH(H10,'DB-방치 재화'!$F$1:$I$1,0)+4),0))*60*24*D10,"0")</f>
        <v>116640</v>
      </c>
      <c r="J10" s="29">
        <f>_xlfn.IFNA(IF(H10='DB-일일 퀘스트'!$F$6,VLOOKUP(F10,'DB-방치 재화'!$B$3:$H$1698,5,0)*VLOOKUP(H10,'DB-일일 퀘스트'!$F$6:$H$13,3,0),IF(H10='DB-일일 퀘스트'!F7,VLOOKUP(F10,'DB-방치 재화'!$B$3:$H$1698,6,0)*VLOOKUP(H10,'DB-일일 퀘스트'!$F$6:$H$13,3,0),IF(H10='DB-일일 퀘스트'!F8,VLOOKUP(F10,'DB-방치 재화'!$B$3:$H$1698,7,0)*VLOOKUP(H10,'DB-일일 퀘스트'!$F$6:$H$13,3,0),VLOOKUP(H10,'DB-일일 퀘스트'!$F$6:$H$13,3,0)))),"0")</f>
        <v>9720</v>
      </c>
      <c r="K10" s="29">
        <f>(IF(H10='DB-주간 퀘스트'!$F$6,VLOOKUP(F10,'DB-방치 재화'!$B$3:$H$1697,5,0)*VLOOKUP(H10,'DB-주간 퀘스트'!$F$6:$H$15,3,0),IF(H10='DB-주간 퀘스트'!$F$7,VLOOKUP(F10,'DB-방치 재화'!$B$3:$H$1697,6,0)*VLOOKUP(H10,'DB-주간 퀘스트'!$F$6:$H$15,3,0),IF(H10='DB-주간 퀘스트'!$F$8,VLOOKUP(F10,'DB-방치 재화'!$B$3:$H$1697,7,0)*VLOOKUP(H10,'DB-주간 퀘스트'!$F$6:$H$15,3,0),VLOOKUP(H10,'DB-주간 퀘스트'!$F$6:$H$15,3,0)))))/7</f>
        <v>4165.7142857142853</v>
      </c>
      <c r="L10" s="29">
        <f>_xlfn.IFNA(IF(H10='DB-아스니아 미션'!$F$8,VLOOKUP('주요 재화 수급처 관리'!$F$10:$F$11,'DB-방치 재화'!$B$3:$H$1697,6,0)*'DB-아스니아 미션'!$H$8,VLOOKUP('주요 재화 수급처 관리'!$H$10:$H$11,'DB-아스니아 미션'!$F$7:$H$10,3,0)),"0")/7</f>
        <v>274.28571428571428</v>
      </c>
      <c r="M10" s="29">
        <f>(((VLOOKUP(F10,'DB-방치 재화'!$B$3:$I$1698,8,0)+8)*(VLOOKUP(H10,'DB-파견 작전실'!$L$8:$M$14,2,0)))*D10)</f>
        <v>40733.333333333336</v>
      </c>
      <c r="N10" s="29">
        <f>_xlfn.IFNA(IF(C10&lt;'DB-선물'!$E$5,VLOOKUP('주요 재화 수급처 관리'!$H$10,'DB-선물'!$G$6:$I$9,3,0),(IF('DB-선물'!$E$11&lt;=C10&lt;'DB-선물'!E11,VLOOKUP('주요 재화 수급처 관리'!$H$10,'DB-선물'!$G$12:$I$15,3,0),VLOOKUP(H10,'DB-선물'!$G$18:$I$21,3,0)))),"0")*6*D10</f>
        <v>0</v>
      </c>
      <c r="O10" s="29" t="e">
        <f t="array" ref="O10">(_xlfn.IFNA((VLOOKUP((INDEX('DB-메모리얼'!$F$5:$F$98,MATCH(MIN(ABS('DB-메모리얼'!$F$5:$F$98-'캐릭터 성장 계산용'!C10)),ABS('DB-메모리얼'!$F$5:$F$98-'캐릭터 성장 계산용'!C10),0))),'DB-메모리얼'!$F$5:$K$98,MATCH(F10,'DB-메모리얼'!H3:K3,0)+2,0)),"0"))*D10/14</f>
        <v>#REF!</v>
      </c>
      <c r="P10" s="5" t="e">
        <f>SUM(I10:O10)</f>
        <v>#REF!</v>
      </c>
    </row>
    <row r="11" spans="1:16" ht="18" thickTop="1" thickBot="1" x14ac:dyDescent="0.35">
      <c r="B11" s="411"/>
      <c r="C11" s="442"/>
      <c r="D11" s="424"/>
      <c r="E11" s="18" t="e">
        <f>E10/SUM($I$10:$O$10)</f>
        <v>#REF!</v>
      </c>
      <c r="F11" s="426"/>
      <c r="G11" s="426"/>
      <c r="H11" s="426"/>
      <c r="I11" s="14" t="e">
        <f t="shared" ref="I11:O11" si="0">I10/SUM($I$10:$O$10)</f>
        <v>#REF!</v>
      </c>
      <c r="J11" s="14" t="e">
        <f t="shared" si="0"/>
        <v>#REF!</v>
      </c>
      <c r="K11" s="14" t="e">
        <f t="shared" si="0"/>
        <v>#REF!</v>
      </c>
      <c r="L11" s="14" t="e">
        <f t="shared" si="0"/>
        <v>#REF!</v>
      </c>
      <c r="M11" s="14" t="e">
        <f t="shared" si="0"/>
        <v>#REF!</v>
      </c>
      <c r="N11" s="14" t="e">
        <f t="shared" si="0"/>
        <v>#REF!</v>
      </c>
      <c r="O11" s="14" t="e">
        <f t="shared" si="0"/>
        <v>#REF!</v>
      </c>
      <c r="P11" s="16" t="e">
        <f>SUM(I11:O11)</f>
        <v>#REF!</v>
      </c>
    </row>
    <row r="12" spans="1:16" ht="18" thickTop="1" thickBot="1" x14ac:dyDescent="0.35"/>
    <row r="13" spans="1:16" ht="17.25" thickBot="1" x14ac:dyDescent="0.35">
      <c r="B13" s="443" t="s">
        <v>1817</v>
      </c>
      <c r="C13" s="444"/>
      <c r="D13" s="445" t="s">
        <v>1818</v>
      </c>
      <c r="E13" s="446"/>
      <c r="F13" s="506" t="s">
        <v>1819</v>
      </c>
      <c r="G13" s="507"/>
      <c r="H13" s="507"/>
      <c r="I13" s="507"/>
      <c r="J13" s="507"/>
      <c r="K13" s="507"/>
      <c r="L13" s="507"/>
      <c r="M13" s="507"/>
      <c r="N13" s="507"/>
      <c r="O13" s="507"/>
      <c r="P13" s="508"/>
    </row>
    <row r="14" spans="1:16" ht="17.25" thickBot="1" x14ac:dyDescent="0.35">
      <c r="B14" s="19" t="s">
        <v>1820</v>
      </c>
      <c r="C14" s="19" t="s">
        <v>1543</v>
      </c>
      <c r="D14" s="19" t="s">
        <v>1821</v>
      </c>
      <c r="E14" s="20" t="s">
        <v>1822</v>
      </c>
      <c r="F14" s="19" t="s">
        <v>1655</v>
      </c>
      <c r="G14" s="19" t="s">
        <v>1823</v>
      </c>
      <c r="H14" s="19" t="s">
        <v>1824</v>
      </c>
      <c r="I14" s="19" t="s">
        <v>1825</v>
      </c>
      <c r="J14" s="19" t="s">
        <v>1826</v>
      </c>
      <c r="K14" s="19" t="s">
        <v>1827</v>
      </c>
      <c r="L14" s="19" t="s">
        <v>1828</v>
      </c>
      <c r="M14" s="19" t="s">
        <v>1740</v>
      </c>
      <c r="N14" s="19" t="s">
        <v>1829</v>
      </c>
      <c r="O14" s="19" t="s">
        <v>1830</v>
      </c>
      <c r="P14" s="21" t="s">
        <v>1832</v>
      </c>
    </row>
    <row r="15" spans="1:16" ht="18" thickTop="1" thickBot="1" x14ac:dyDescent="0.35">
      <c r="B15" s="411" t="s">
        <v>1611</v>
      </c>
      <c r="C15" s="441" t="e">
        <f>#REF!</f>
        <v>#REF!</v>
      </c>
      <c r="D15" s="424">
        <v>1</v>
      </c>
      <c r="E15" s="17"/>
      <c r="F15" s="426" t="e">
        <f>VLOOKUP(C15,'DB-캐릭터별 스테이지 매칭'!$E$3:$F$302,2,0)</f>
        <v>#REF!</v>
      </c>
      <c r="G15" s="426" t="e">
        <f>VLOOKUP(F15,'DB-캐릭터별 스테이지 매칭'!$I$3:$L$1695,4,0)</f>
        <v>#REF!</v>
      </c>
      <c r="H15" s="426">
        <f>_xlfn.IFNA(VLOOKUP(B15,'DB-서식용'!$D$4:$E$12,2,0),"")</f>
        <v>1040302001</v>
      </c>
      <c r="I15" s="29" t="str">
        <f>IFERROR((VLOOKUP(F15,'DB-방치 재화'!$B$3:$I$1639,(MATCH(H15,'DB-방치 재화'!$F$1:$I$1,0)+4),0))*60*24*D15,"0")</f>
        <v>0</v>
      </c>
      <c r="J15" s="29">
        <f>_xlfn.IFNA(IF(H15='DB-일일 퀘스트'!$F$6,VLOOKUP(F15,'DB-방치 재화'!$B$3:$H$1698,5,0)*VLOOKUP(H15,'DB-일일 퀘스트'!$F$6:$H$13,3,0),IF(H15='DB-일일 퀘스트'!F12,VLOOKUP(F15,'DB-방치 재화'!$B$3:$H$1698,6,0)*VLOOKUP(H15,'DB-일일 퀘스트'!$F$6:$H$13,3,0),IF(H15='DB-일일 퀘스트'!F13,VLOOKUP(F15,'DB-방치 재화'!$B$3:$H$1698,7,0)*VLOOKUP(H15,'DB-일일 퀘스트'!$F$6:$H$13,3,0),VLOOKUP(H15,'DB-일일 퀘스트'!$F$6:$H$13,3,0)))),"0")</f>
        <v>120</v>
      </c>
      <c r="K15" s="29" t="e">
        <f>(IF(H15='DB-주간 퀘스트'!$F$6,VLOOKUP(F15,'DB-방치 재화'!$B$3:$H$1697,5,0)*VLOOKUP(H15,'DB-주간 퀘스트'!$F$6:$H$15,3,0),IF(H15='DB-주간 퀘스트'!$F$7,VLOOKUP(F15,'DB-방치 재화'!$B$3:$H$1697,6,0)*VLOOKUP(H15,'DB-주간 퀘스트'!$F$6:$H$15,3,0),IF(H15='DB-주간 퀘스트'!$F$8,VLOOKUP(F15,'DB-방치 재화'!$B$3:$H$1697,7,0)*VLOOKUP(H15,'DB-주간 퀘스트'!$F$6:$H$15,3,0),VLOOKUP(H15,'DB-주간 퀘스트'!$F$6:$H$15,3,0)))))/7</f>
        <v>#REF!</v>
      </c>
      <c r="L15" s="29">
        <f t="array" ref="L15">_xlfn.IFNA(IF(H15='DB-아스니아 미션'!$F$8,VLOOKUP('주요 재화 수급처 관리'!$F$10:$F$11,'DB-방치 재화'!$B$3:$H$1697,6,0)*'DB-아스니아 미션'!$H$8,VLOOKUP('주요 재화 수급처 관리'!$H$10:$H$11,'DB-아스니아 미션'!$F$7:$H$10,3,0)),"0")/7</f>
        <v>320365.71428571426</v>
      </c>
      <c r="M15" s="29" t="e">
        <f>(((VLOOKUP(F15,'DB-방치 재화'!$B$3:$I$1698,8,0)+8)*(VLOOKUP(H15,'DB-파견 작전실'!$L$8:$M$14,2,0)))*D15)</f>
        <v>#REF!</v>
      </c>
      <c r="N15" s="29" t="e">
        <f>_xlfn.IFNA(IF(C15&lt;'DB-선물'!$E$5,VLOOKUP('주요 재화 수급처 관리'!$H$10,'DB-선물'!$G$6:$I$9,3,0),(IF('DB-선물'!$E$11&lt;=C15&lt;'DB-선물'!E16,VLOOKUP('주요 재화 수급처 관리'!$H$10,'DB-선물'!$G$12:$I$15,3,0),VLOOKUP(H15,'DB-선물'!$G$18:$I$21,3,0)))),"0")*6*D15</f>
        <v>#REF!</v>
      </c>
      <c r="O15" s="29">
        <f>(_xlfn.IFNA((VLOOKUP((INDEX('DB-메모리얼'!$F$5:$F$98,MATCH(MIN(ABS('DB-메모리얼'!$F$5:$F$98-'주요 재화 수급처 관리'!$C$10)),ABS('DB-메모리얼'!$F$5:$F$98-'주요 재화 수급처 관리'!$C$10),0))),'DB-메모리얼'!$F$5:$K$98,MATCH(H15,'DB-메모리얼'!$H$3:$K$3,0)+2,0)),"0"))*D15/14</f>
        <v>0</v>
      </c>
      <c r="P15" s="5" t="e">
        <f>SUM(I15:O15)</f>
        <v>#REF!</v>
      </c>
    </row>
    <row r="16" spans="1:16" ht="18" thickTop="1" thickBot="1" x14ac:dyDescent="0.35">
      <c r="B16" s="411"/>
      <c r="C16" s="442"/>
      <c r="D16" s="424"/>
      <c r="E16" s="18" t="e">
        <f>E15/SUM($I$10:$O$10)</f>
        <v>#REF!</v>
      </c>
      <c r="F16" s="426"/>
      <c r="G16" s="426"/>
      <c r="H16" s="426"/>
      <c r="I16" s="14" t="e">
        <f>I15/SUM($I$15:$O$15)</f>
        <v>#REF!</v>
      </c>
      <c r="J16" s="14" t="e">
        <f t="shared" ref="J16:O16" si="1">J15/SUM($I$15:$O$15)</f>
        <v>#REF!</v>
      </c>
      <c r="K16" s="14" t="e">
        <f t="shared" si="1"/>
        <v>#REF!</v>
      </c>
      <c r="L16" s="14" t="e">
        <f t="shared" si="1"/>
        <v>#REF!</v>
      </c>
      <c r="M16" s="14" t="e">
        <f t="shared" si="1"/>
        <v>#REF!</v>
      </c>
      <c r="N16" s="14" t="e">
        <f t="shared" si="1"/>
        <v>#REF!</v>
      </c>
      <c r="O16" s="14" t="e">
        <f t="shared" si="1"/>
        <v>#REF!</v>
      </c>
      <c r="P16" s="16" t="e">
        <f>SUM(I16:O16)</f>
        <v>#REF!</v>
      </c>
    </row>
    <row r="17" spans="2:16" ht="18" thickTop="1" thickBot="1" x14ac:dyDescent="0.35"/>
    <row r="18" spans="2:16" ht="17.25" thickBot="1" x14ac:dyDescent="0.35">
      <c r="B18" s="443" t="s">
        <v>1817</v>
      </c>
      <c r="C18" s="444"/>
      <c r="D18" s="445" t="s">
        <v>1818</v>
      </c>
      <c r="E18" s="446"/>
      <c r="F18" s="506" t="s">
        <v>1819</v>
      </c>
      <c r="G18" s="507"/>
      <c r="H18" s="507"/>
      <c r="I18" s="507"/>
      <c r="J18" s="507"/>
      <c r="K18" s="507"/>
      <c r="L18" s="507"/>
      <c r="M18" s="507"/>
      <c r="N18" s="507"/>
      <c r="O18" s="507"/>
      <c r="P18" s="508"/>
    </row>
    <row r="19" spans="2:16" ht="17.25" thickBot="1" x14ac:dyDescent="0.35">
      <c r="B19" s="19" t="s">
        <v>1820</v>
      </c>
      <c r="C19" s="19" t="s">
        <v>1543</v>
      </c>
      <c r="D19" s="19" t="s">
        <v>1821</v>
      </c>
      <c r="E19" s="20" t="s">
        <v>1822</v>
      </c>
      <c r="F19" s="19" t="s">
        <v>1655</v>
      </c>
      <c r="G19" s="19" t="s">
        <v>1823</v>
      </c>
      <c r="H19" s="19" t="s">
        <v>1824</v>
      </c>
      <c r="I19" s="19" t="s">
        <v>1825</v>
      </c>
      <c r="J19" s="19" t="s">
        <v>1826</v>
      </c>
      <c r="K19" s="19" t="s">
        <v>1827</v>
      </c>
      <c r="L19" s="19" t="s">
        <v>1828</v>
      </c>
      <c r="M19" s="19" t="s">
        <v>1740</v>
      </c>
      <c r="N19" s="19" t="s">
        <v>1829</v>
      </c>
      <c r="O19" s="19" t="s">
        <v>1830</v>
      </c>
      <c r="P19" s="21" t="s">
        <v>1832</v>
      </c>
    </row>
    <row r="20" spans="2:16" ht="18" thickTop="1" thickBot="1" x14ac:dyDescent="0.35">
      <c r="B20" s="411" t="s">
        <v>1613</v>
      </c>
      <c r="C20" s="441" t="e">
        <f>#REF!</f>
        <v>#REF!</v>
      </c>
      <c r="D20" s="424">
        <v>1</v>
      </c>
      <c r="E20" s="17"/>
      <c r="F20" s="426" t="e">
        <f>VLOOKUP(C20,'DB-캐릭터별 스테이지 매칭'!$E$3:$F$302,2,0)</f>
        <v>#REF!</v>
      </c>
      <c r="G20" s="426" t="e">
        <f>VLOOKUP(F20,'DB-캐릭터별 스테이지 매칭'!$I$3:$L$1695,4,0)</f>
        <v>#REF!</v>
      </c>
      <c r="H20" s="426">
        <f>_xlfn.IFNA(VLOOKUP(B20,'DB-서식용'!$D$4:$E$12,2,0),"")</f>
        <v>1040410001</v>
      </c>
      <c r="I20" s="29" t="str">
        <f>IFERROR((VLOOKUP(F20,'DB-방치 재화'!$B$3:$I$1639,(MATCH(H20,'DB-방치 재화'!$F$1:$I$1,0)+4),0))*60*24*D20,"0")</f>
        <v>0</v>
      </c>
      <c r="J20" s="29">
        <f>_xlfn.IFNA(IF(H20='DB-일일 퀘스트'!$F$6,VLOOKUP(F20,'DB-방치 재화'!$B$3:$H$1698,5,0)*VLOOKUP(H20,'DB-일일 퀘스트'!$F$6:$H$13,3,0),IF(H20='DB-일일 퀘스트'!F17,VLOOKUP(F20,'DB-방치 재화'!$B$3:$H$1698,6,0)*VLOOKUP(H20,'DB-일일 퀘스트'!$F$6:$H$13,3,0),IF(H20='DB-일일 퀘스트'!F18,VLOOKUP(F20,'DB-방치 재화'!$B$3:$H$1698,7,0)*VLOOKUP(H20,'DB-일일 퀘스트'!$F$6:$H$13,3,0),VLOOKUP(H20,'DB-일일 퀘스트'!$F$6:$H$13,3,0)))),"0")</f>
        <v>60</v>
      </c>
      <c r="K20" s="29" t="e">
        <f t="array" ref="K20">(IF(H20='DB-주간 퀘스트'!$F$6,VLOOKUP(F20,'DB-방치 재화'!$B$3:$H$1697,5,0)*VLOOKUP(H20,'DB-주간 퀘스트'!$F$6:$H$15,3,0),IF(H20='DB-주간 퀘스트'!$F$7,VLOOKUP(F20,'DB-방치 재화'!$B$3:$H$1697,6,0)*VLOOKUP(H20,'DB-주간 퀘스트'!$F$6:$H$15,3,0),IF(H20='DB-주간 퀘스트'!$F$8,VLOOKUP(F20,'DB-방치 재화'!$B$3:$H$1697,7,0)*VLOOKUP(H20,'DB-주간 퀘스트'!$F$6:$H$15,3,0),VLOOKUP(H20,'DB-주간 퀘스트'!$F$6:$H$15,3,0)))))/7</f>
        <v>#REF!</v>
      </c>
      <c r="L20" s="29">
        <f t="array" ref="L20">_xlfn.IFNA(IF(H20='DB-아스니아 미션'!$F$8,VLOOKUP('주요 재화 수급처 관리'!$F$10:$F$11,'DB-방치 재화'!$B$3:$H$1697,6,0)*'DB-아스니아 미션'!$H$8,VLOOKUP('주요 재화 수급처 관리'!$H$10:$H$11,'DB-아스니아 미션'!$F$7:$H$10,3,0)),"0")/7</f>
        <v>274.28571428571428</v>
      </c>
      <c r="M20" s="29" t="e">
        <f>(((VLOOKUP(F20,'DB-방치 재화'!$B$3:$I$1698,8,0)+8)*(VLOOKUP(H20,'DB-파견 작전실'!$L$8:$M$14,2,0)))*D20)</f>
        <v>#REF!</v>
      </c>
      <c r="N20" s="29" t="e">
        <f>_xlfn.IFNA(IF(C20&lt;'DB-선물'!$E$5,VLOOKUP('주요 재화 수급처 관리'!$H$10,'DB-선물'!$G$6:$I$9,3,0),(IF('DB-선물'!$E$11&lt;=C20&lt;'DB-선물'!E21,VLOOKUP('주요 재화 수급처 관리'!$H$10,'DB-선물'!$G$12:$I$15,3,0),VLOOKUP(H20,'DB-선물'!$G$18:$I$21,3,0)))),"0")*6*D20</f>
        <v>#REF!</v>
      </c>
      <c r="O20" s="29">
        <f>(_xlfn.IFNA((VLOOKUP((INDEX('DB-메모리얼'!$F$5:$F$98,MATCH(MIN(ABS('DB-메모리얼'!$F$5:$F$98-'주요 재화 수급처 관리'!$C$10)),ABS('DB-메모리얼'!$F$5:$F$98-'주요 재화 수급처 관리'!$C$10),0))),'DB-메모리얼'!$F$5:$K$98,MATCH(H20,'DB-메모리얼'!$H$3:$K$3,0)+2,0)),"0"))*D20/14</f>
        <v>0</v>
      </c>
      <c r="P20" s="5" t="e">
        <f>SUM(I20:O20)</f>
        <v>#REF!</v>
      </c>
    </row>
    <row r="21" spans="2:16" ht="18" thickTop="1" thickBot="1" x14ac:dyDescent="0.35">
      <c r="B21" s="411"/>
      <c r="C21" s="442"/>
      <c r="D21" s="424"/>
      <c r="E21" s="18" t="e">
        <f>E20/SUM($I$10:$O$10)</f>
        <v>#REF!</v>
      </c>
      <c r="F21" s="426"/>
      <c r="G21" s="426"/>
      <c r="H21" s="426"/>
      <c r="I21" s="14" t="e">
        <f>I20/SUM($I$15:$O$15)</f>
        <v>#REF!</v>
      </c>
      <c r="J21" s="14" t="e">
        <f t="shared" ref="J21" si="2">J20/SUM($I$15:$O$15)</f>
        <v>#REF!</v>
      </c>
      <c r="K21" s="14" t="e">
        <f t="array" ref="K21">K20/SUM($I$15:$O$15)</f>
        <v>#REF!</v>
      </c>
      <c r="L21" s="14" t="e">
        <f t="shared" ref="L21" si="3">L20/SUM($I$15:$O$15)</f>
        <v>#REF!</v>
      </c>
      <c r="M21" s="14" t="e">
        <f t="shared" ref="M21" si="4">M20/SUM($I$15:$O$15)</f>
        <v>#REF!</v>
      </c>
      <c r="N21" s="14" t="e">
        <f t="shared" ref="N21" si="5">N20/SUM($I$15:$O$15)</f>
        <v>#REF!</v>
      </c>
      <c r="O21" s="14" t="e">
        <f t="shared" ref="O21" si="6">O20/SUM($I$15:$O$15)</f>
        <v>#REF!</v>
      </c>
      <c r="P21" s="16" t="e">
        <f>SUM(I21:O21)</f>
        <v>#REF!</v>
      </c>
    </row>
    <row r="22" spans="2:16" ht="17.25" thickTop="1" x14ac:dyDescent="0.3"/>
    <row r="30" spans="2:16" x14ac:dyDescent="0.2">
      <c r="D30" s="4"/>
    </row>
    <row r="32" spans="2:16" x14ac:dyDescent="0.2">
      <c r="D32" s="4"/>
    </row>
  </sheetData>
  <mergeCells count="27">
    <mergeCell ref="B8:C8"/>
    <mergeCell ref="D8:E8"/>
    <mergeCell ref="F8:P8"/>
    <mergeCell ref="B10:B11"/>
    <mergeCell ref="C10:C11"/>
    <mergeCell ref="D10:D11"/>
    <mergeCell ref="F10:F11"/>
    <mergeCell ref="G10:G11"/>
    <mergeCell ref="H10:H11"/>
    <mergeCell ref="B13:C13"/>
    <mergeCell ref="D13:E13"/>
    <mergeCell ref="F13:P13"/>
    <mergeCell ref="B15:B16"/>
    <mergeCell ref="C15:C16"/>
    <mergeCell ref="D15:D16"/>
    <mergeCell ref="F15:F16"/>
    <mergeCell ref="G15:G16"/>
    <mergeCell ref="H15:H16"/>
    <mergeCell ref="B18:C18"/>
    <mergeCell ref="D18:E18"/>
    <mergeCell ref="F18:P18"/>
    <mergeCell ref="B20:B21"/>
    <mergeCell ref="C20:C21"/>
    <mergeCell ref="D20:D21"/>
    <mergeCell ref="F20:F21"/>
    <mergeCell ref="G20:G21"/>
    <mergeCell ref="H20:H21"/>
  </mergeCells>
  <phoneticPr fontId="2" type="noConversion"/>
  <pageMargins left="0.7" right="0.7" top="0.75" bottom="0.75" header="0.3" footer="0.3"/>
  <pageSetup paperSize="9" orientation="portrait" verticalDpi="0" r:id="rId1"/>
  <extLst>
    <ext xmlns:x14="http://schemas.microsoft.com/office/spreadsheetml/2009/9/main" uri="{CCE6A557-97BC-4b89-ADB6-D9C93CAAB3DF}">
      <x14:dataValidations xmlns:xm="http://schemas.microsoft.com/office/excel/2006/main" disablePrompts="1" count="2">
        <x14:dataValidation type="list" allowBlank="1" showInputMessage="1" showErrorMessage="1" xr:uid="{00000000-0002-0000-1200-000000000000}">
          <x14:formula1>
            <xm:f>'DB-캐릭터별 스테이지 매칭'!$E$3:$E$302</xm:f>
          </x14:formula1>
          <xm:sqref>C10 C15 C20</xm:sqref>
        </x14:dataValidation>
        <x14:dataValidation type="list" allowBlank="1" showInputMessage="1" showErrorMessage="1" xr:uid="{00000000-0002-0000-1200-000001000000}">
          <x14:formula1>
            <xm:f>'DB-서식용'!$D$4:$D$12</xm:f>
          </x14:formula1>
          <xm:sqref>B10:B11 B15:B16 B20:B21</xm:sqref>
        </x14:dataValidation>
      </x14:dataValidations>
    </ext>
  </extLst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N32"/>
  <sheetViews>
    <sheetView showGridLines="0" workbookViewId="0">
      <selection activeCell="M10" sqref="M10"/>
    </sheetView>
  </sheetViews>
  <sheetFormatPr defaultRowHeight="16.5" x14ac:dyDescent="0.3"/>
  <cols>
    <col min="2" max="2" width="20" bestFit="1" customWidth="1"/>
    <col min="4" max="4" width="13" bestFit="1" customWidth="1"/>
    <col min="5" max="5" width="19" bestFit="1" customWidth="1"/>
    <col min="6" max="6" width="12.75" customWidth="1"/>
    <col min="7" max="9" width="12.125" bestFit="1" customWidth="1"/>
    <col min="10" max="10" width="14.125" bestFit="1" customWidth="1"/>
    <col min="11" max="13" width="12.125" bestFit="1" customWidth="1"/>
    <col min="15" max="15" width="11.625" bestFit="1" customWidth="1"/>
  </cols>
  <sheetData>
    <row r="1" spans="1:14" s="1" customFormat="1" x14ac:dyDescent="0.3"/>
    <row r="2" spans="1:14" s="1" customFormat="1" ht="26.25" x14ac:dyDescent="0.3">
      <c r="A2" s="2" t="s">
        <v>1816</v>
      </c>
      <c r="B2" s="2"/>
      <c r="F2" s="2"/>
    </row>
    <row r="3" spans="1:14" s="1" customFormat="1" x14ac:dyDescent="0.3"/>
    <row r="7" spans="1:14" ht="17.25" thickBot="1" x14ac:dyDescent="0.35"/>
    <row r="8" spans="1:14" ht="18" thickTop="1" thickBot="1" x14ac:dyDescent="0.35">
      <c r="B8" s="443" t="s">
        <v>1817</v>
      </c>
      <c r="C8" s="444"/>
      <c r="D8" s="445" t="s">
        <v>1818</v>
      </c>
      <c r="E8" s="446"/>
      <c r="F8" s="509" t="s">
        <v>1819</v>
      </c>
      <c r="G8" s="510"/>
      <c r="H8" s="510"/>
      <c r="I8" s="510"/>
      <c r="J8" s="510"/>
      <c r="K8" s="510"/>
      <c r="L8" s="510"/>
      <c r="M8" s="510"/>
      <c r="N8" s="511"/>
    </row>
    <row r="9" spans="1:14" ht="17.25" thickBot="1" x14ac:dyDescent="0.35">
      <c r="B9" s="19" t="s">
        <v>1820</v>
      </c>
      <c r="C9" s="19" t="s">
        <v>1543</v>
      </c>
      <c r="D9" s="19" t="s">
        <v>1821</v>
      </c>
      <c r="E9" s="20" t="s">
        <v>1822</v>
      </c>
      <c r="F9" s="19" t="s">
        <v>1824</v>
      </c>
      <c r="G9" s="19" t="s">
        <v>1825</v>
      </c>
      <c r="H9" s="19" t="s">
        <v>1826</v>
      </c>
      <c r="I9" s="19" t="s">
        <v>2568</v>
      </c>
      <c r="J9" s="19" t="s">
        <v>1828</v>
      </c>
      <c r="K9" s="19" t="s">
        <v>1740</v>
      </c>
      <c r="L9" s="19" t="s">
        <v>1829</v>
      </c>
      <c r="M9" s="19" t="s">
        <v>1830</v>
      </c>
      <c r="N9" s="21" t="s">
        <v>1832</v>
      </c>
    </row>
    <row r="10" spans="1:14" ht="18" thickTop="1" thickBot="1" x14ac:dyDescent="0.35">
      <c r="B10" s="411" t="s">
        <v>1609</v>
      </c>
      <c r="C10" s="411" t="e">
        <f>#REF!</f>
        <v>#REF!</v>
      </c>
      <c r="D10" s="424">
        <v>1</v>
      </c>
      <c r="E10" s="17"/>
      <c r="F10" s="426">
        <f>_xlfn.IFNA(VLOOKUP(B10,'DB-서식용'!$D$4:$E$12,2,0),"")</f>
        <v>1040101001</v>
      </c>
      <c r="G10" s="15" t="str">
        <f>IFERROR((VLOOKUP(C10,'DB-방치 재화'!E3:I1698,(MATCH(F10,'DB-방치 재화'!F1:I1,0)+1),0))*60*24*D10,"0")</f>
        <v>0</v>
      </c>
      <c r="H10" s="15">
        <f>(_xlfn.IFNA(IF(F10=O11,VLOOKUP(C10,'DB-방치 재화'!$E$3:$H$1698,2,0)*'DB-일일 퀘스트'!H6,(IF(F10=O12,VLOOKUP(C10,'DB-방치 재화'!$E$3:$H$1698,3,0)*('DB-일일 퀘스트'!H7),(IF(F10=O13,VLOOKUP(C10,'DB-방치 재화'!$E$3:$H$1698,3,0)*('DB-일일 퀘스트'!H8),VLOOKUP(F10,'DB-일일 퀘스트'!E6:H13,4,0)))))),"0"))*D10</f>
        <v>0</v>
      </c>
      <c r="I10" s="15">
        <f>(_xlfn.IFNA(IF(F10=O11,VLOOKUP(C10,'DB-방치 재화'!$E$3:$H$1698,2,0)*'DB-주간 퀘스트'!H6,(IF(F10=O12,VLOOKUP(C10,'DB-방치 재화'!$E$3:$H$1698,3,0)*('DB-주간 퀘스트'!H7),(IF(F10=O13,VLOOKUP(C10,'DB-방치 재화'!$E$3:$H$1698,4,0)*('DB-주간 퀘스트'!H8),VLOOKUP(F10,'DB-주간 퀘스트'!E5:H15,4,0)))))),"0"))*D10/7</f>
        <v>0</v>
      </c>
      <c r="J10" s="15">
        <f>_xlfn.IFNA(IF(F10='DB-아스니아 미션'!F8,VLOOKUP('캐릭터 성장 계산용'!C10,'DB-방치 재화'!E3:G1698,3,0)*'DB-아스니아 미션'!H8,VLOOKUP('캐릭터 성장 계산용'!F10,'DB-아스니아 미션'!F7:H10,3,0)),"0")*D10/7</f>
        <v>0</v>
      </c>
      <c r="K10" s="15" t="e">
        <f>_xlfn.IFNA(((VLOOKUP(C10,'DB-방치 재화'!E:I,5,0)+8)*(VLOOKUP(F10,'DB-파견 작전실'!L8:M14,2,0)))*D10,"0")</f>
        <v>#REF!</v>
      </c>
      <c r="L10" s="15" t="e">
        <f>_xlfn.IFNA(IF(C10&lt;'DB-선물'!E5,VLOOKUP('캐릭터 성장 계산용'!F10,'DB-선물'!G6:I9,3,0),(IF('DB-선물'!E11&lt;=C10&lt;'DB-선물'!E11,VLOOKUP('캐릭터 성장 계산용'!F10,'DB-선물'!G12:I15,3,0),VLOOKUP(F10,'DB-선물'!G18:I21,3,0)))),"0")*6*D10</f>
        <v>#REF!</v>
      </c>
      <c r="M10" s="15" t="e">
        <f t="array" ref="M10">(_xlfn.IFNA((VLOOKUP((INDEX('DB-메모리얼'!$F$5:$F$98,MATCH(MIN(ABS('DB-메모리얼'!$F$5:$F$98-'캐릭터 성장 계산용'!C10)),ABS('DB-메모리얼'!$F$5:$F$98-'캐릭터 성장 계산용'!C10),0))),'DB-메모리얼'!$F$5:$K$98,MATCH(F10,'DB-메모리얼'!H3:K3,0)+2,0)),"0"))*D10/14</f>
        <v>#REF!</v>
      </c>
      <c r="N10" s="5" t="e">
        <f>SUM(G10:M10)</f>
        <v>#REF!</v>
      </c>
    </row>
    <row r="11" spans="1:14" ht="18" thickTop="1" thickBot="1" x14ac:dyDescent="0.35">
      <c r="B11" s="411"/>
      <c r="C11" s="411"/>
      <c r="D11" s="424"/>
      <c r="E11" s="18" t="e">
        <f>E10/SUM($G$10:$M$10)</f>
        <v>#REF!</v>
      </c>
      <c r="F11" s="426"/>
      <c r="G11" s="14" t="e">
        <f t="shared" ref="G11:M11" si="0">G10/SUM($G$10:$M$10)</f>
        <v>#REF!</v>
      </c>
      <c r="H11" s="14" t="e">
        <f t="shared" si="0"/>
        <v>#REF!</v>
      </c>
      <c r="I11" s="14" t="e">
        <f t="shared" si="0"/>
        <v>#REF!</v>
      </c>
      <c r="J11" s="14" t="e">
        <f t="shared" si="0"/>
        <v>#REF!</v>
      </c>
      <c r="K11" s="14" t="e">
        <f t="shared" si="0"/>
        <v>#REF!</v>
      </c>
      <c r="L11" s="14" t="e">
        <f t="shared" si="0"/>
        <v>#REF!</v>
      </c>
      <c r="M11" s="14" t="e">
        <f t="shared" si="0"/>
        <v>#REF!</v>
      </c>
      <c r="N11" s="16" t="e">
        <f>SUM(G11:M11)</f>
        <v>#REF!</v>
      </c>
    </row>
    <row r="12" spans="1:14" ht="17.25" thickTop="1" x14ac:dyDescent="0.3"/>
    <row r="14" spans="1:14" ht="17.25" thickBot="1" x14ac:dyDescent="0.35"/>
    <row r="15" spans="1:14" ht="18" thickTop="1" thickBot="1" x14ac:dyDescent="0.35">
      <c r="B15" s="443" t="s">
        <v>1817</v>
      </c>
      <c r="C15" s="444"/>
      <c r="D15" s="445" t="s">
        <v>1818</v>
      </c>
      <c r="E15" s="446"/>
      <c r="F15" s="509" t="s">
        <v>1819</v>
      </c>
      <c r="G15" s="510"/>
      <c r="H15" s="510"/>
      <c r="I15" s="510"/>
      <c r="J15" s="510"/>
      <c r="K15" s="510"/>
      <c r="L15" s="510"/>
      <c r="M15" s="510"/>
      <c r="N15" s="511"/>
    </row>
    <row r="16" spans="1:14" ht="17.25" thickBot="1" x14ac:dyDescent="0.35">
      <c r="B16" s="19" t="s">
        <v>1820</v>
      </c>
      <c r="C16" s="19" t="s">
        <v>1543</v>
      </c>
      <c r="D16" s="19" t="s">
        <v>1821</v>
      </c>
      <c r="E16" s="20" t="s">
        <v>1822</v>
      </c>
      <c r="F16" s="19" t="s">
        <v>1824</v>
      </c>
      <c r="G16" s="19" t="s">
        <v>1825</v>
      </c>
      <c r="H16" s="19" t="s">
        <v>1826</v>
      </c>
      <c r="I16" s="19" t="s">
        <v>2568</v>
      </c>
      <c r="J16" s="19" t="s">
        <v>1828</v>
      </c>
      <c r="K16" s="19" t="s">
        <v>1740</v>
      </c>
      <c r="L16" s="19" t="s">
        <v>1829</v>
      </c>
      <c r="M16" s="19" t="s">
        <v>1830</v>
      </c>
      <c r="N16" s="21" t="s">
        <v>1832</v>
      </c>
    </row>
    <row r="17" spans="2:14" ht="18" thickTop="1" thickBot="1" x14ac:dyDescent="0.35">
      <c r="B17" s="411" t="s">
        <v>1609</v>
      </c>
      <c r="C17" s="411" t="e">
        <f>#REF!</f>
        <v>#REF!</v>
      </c>
      <c r="D17" s="424">
        <v>1</v>
      </c>
      <c r="E17" s="17"/>
      <c r="F17" s="512" t="str">
        <f>_xlfn.IFNA(VLOOKUP(B17,'DB-서식용'!D11:E19,2,0),"")</f>
        <v/>
      </c>
      <c r="G17" s="15" t="str">
        <f>IFERROR((VLOOKUP(C17,'DB-방치 재화'!E10:I1705,(MATCH(F17,'DB-방치 재화'!F8:I8,0)+1),0))*60*24*D17,"0")</f>
        <v>0</v>
      </c>
      <c r="H17" s="15" t="e">
        <f>(_xlfn.IFNA(IF(F17=O18,VLOOKUP(C17,'DB-방치 재화'!$E$3:$H$1698,2,0)*'DB-일일 퀘스트'!H13,(IF(F17=O19,VLOOKUP(C17,'DB-방치 재화'!$E$3:$H$1698,3,0)*('DB-일일 퀘스트'!H14),(IF(F17=O20,VLOOKUP(C17,'DB-방치 재화'!$E$3:$H$1698,3,0)*('DB-일일 퀘스트'!H15),VLOOKUP(F17,'DB-일일 퀘스트'!E13:H20,4,0)))))),"0"))*D17</f>
        <v>#REF!</v>
      </c>
      <c r="I17" s="15" t="e">
        <f>(_xlfn.IFNA(IF(F17=O18,VLOOKUP(C17,'DB-방치 재화'!$E$3:$H$1698,2,0)*'DB-주간 퀘스트'!H13,(IF(F17=O19,VLOOKUP(C17,'DB-방치 재화'!$E$3:$H$1698,3,0)*('DB-주간 퀘스트'!H14),(IF(F17=O20,VLOOKUP(C17,'DB-방치 재화'!$E$3:$H$1698,4,0)*('DB-주간 퀘스트'!H15),VLOOKUP(F17,'DB-주간 퀘스트'!E12:H22,4,0)))))),"0"))*D17/7</f>
        <v>#REF!</v>
      </c>
      <c r="J17" s="15" t="e">
        <f>_xlfn.IFNA(IF(F17='DB-아스니아 미션'!F15,VLOOKUP('캐릭터 성장 계산용'!C17,'DB-방치 재화'!E10:G1705,3,0)*'DB-아스니아 미션'!H15,VLOOKUP('캐릭터 성장 계산용'!F17,'DB-아스니아 미션'!F14:H17,3,0)),"0")*D17/7</f>
        <v>#REF!</v>
      </c>
      <c r="K17" s="15" t="e">
        <f>_xlfn.IFNA(((VLOOKUP(C17,'DB-방치 재화'!E:I,5,0)+8)*(VLOOKUP(F17,'DB-파견 작전실'!L15:M21,2,0)))*D17,"0")</f>
        <v>#REF!</v>
      </c>
      <c r="L17" s="15" t="e">
        <f>_xlfn.IFNA(IF(C17&lt;'DB-선물'!E12,VLOOKUP('캐릭터 성장 계산용'!F17,'DB-선물'!G13:I16,3,0),(IF('DB-선물'!E18&lt;=C17&lt;'DB-선물'!E18,VLOOKUP('캐릭터 성장 계산용'!F17,'DB-선물'!G19:I22,3,0),VLOOKUP(F17,'DB-선물'!G25:I28,3,0)))),"0")*6*D17</f>
        <v>#REF!</v>
      </c>
      <c r="M17" s="15" t="e">
        <f t="array" ref="M17">(_xlfn.IFNA((VLOOKUP((INDEX('DB-메모리얼'!$F$5:$F$98,MATCH(MIN(ABS('DB-메모리얼'!$F$5:$F$98-'캐릭터 성장 계산용'!C17)),ABS('DB-메모리얼'!$F$5:$F$98-'캐릭터 성장 계산용'!C17),0))),'DB-메모리얼'!$F$5:$K$98,MATCH(F17,'DB-메모리얼'!H10:K10,0)+2,0)),"0"))*D17/14</f>
        <v>#REF!</v>
      </c>
      <c r="N17" s="5" t="e">
        <f>SUM(G17:M17)</f>
        <v>#REF!</v>
      </c>
    </row>
    <row r="18" spans="2:14" ht="18" thickTop="1" thickBot="1" x14ac:dyDescent="0.35">
      <c r="B18" s="411"/>
      <c r="C18" s="411"/>
      <c r="D18" s="424"/>
      <c r="E18" s="18" t="e">
        <f>E17/SUM($G$10:$M$10)</f>
        <v>#REF!</v>
      </c>
      <c r="F18" s="513"/>
      <c r="G18" s="14" t="e">
        <f t="shared" ref="G18:M18" si="1">G17/SUM($G$10:$M$10)</f>
        <v>#REF!</v>
      </c>
      <c r="H18" s="14" t="e">
        <f t="shared" si="1"/>
        <v>#REF!</v>
      </c>
      <c r="I18" s="14" t="e">
        <f t="shared" si="1"/>
        <v>#REF!</v>
      </c>
      <c r="J18" s="14" t="e">
        <f t="shared" si="1"/>
        <v>#REF!</v>
      </c>
      <c r="K18" s="14" t="e">
        <f t="shared" si="1"/>
        <v>#REF!</v>
      </c>
      <c r="L18" s="14" t="e">
        <f t="shared" si="1"/>
        <v>#REF!</v>
      </c>
      <c r="M18" s="14" t="e">
        <f t="shared" si="1"/>
        <v>#REF!</v>
      </c>
      <c r="N18" s="16" t="e">
        <f>SUM(G18:M18)</f>
        <v>#REF!</v>
      </c>
    </row>
    <row r="19" spans="2:14" ht="17.25" thickTop="1" x14ac:dyDescent="0.3"/>
    <row r="21" spans="2:14" ht="17.25" thickBot="1" x14ac:dyDescent="0.35"/>
    <row r="22" spans="2:14" ht="18" thickTop="1" thickBot="1" x14ac:dyDescent="0.35">
      <c r="B22" s="443" t="s">
        <v>1817</v>
      </c>
      <c r="C22" s="444"/>
      <c r="D22" s="445" t="s">
        <v>1818</v>
      </c>
      <c r="E22" s="446"/>
      <c r="F22" s="509" t="s">
        <v>1819</v>
      </c>
      <c r="G22" s="510"/>
      <c r="H22" s="510"/>
      <c r="I22" s="510"/>
      <c r="J22" s="510"/>
      <c r="K22" s="510"/>
      <c r="L22" s="510"/>
      <c r="M22" s="510"/>
      <c r="N22" s="511"/>
    </row>
    <row r="23" spans="2:14" ht="17.25" thickBot="1" x14ac:dyDescent="0.35">
      <c r="B23" s="19" t="s">
        <v>1820</v>
      </c>
      <c r="C23" s="19" t="s">
        <v>1543</v>
      </c>
      <c r="D23" s="19" t="s">
        <v>1821</v>
      </c>
      <c r="E23" s="20" t="s">
        <v>1822</v>
      </c>
      <c r="F23" s="19" t="s">
        <v>1824</v>
      </c>
      <c r="G23" s="19" t="s">
        <v>1825</v>
      </c>
      <c r="H23" s="19" t="s">
        <v>1826</v>
      </c>
      <c r="I23" s="19" t="s">
        <v>2568</v>
      </c>
      <c r="J23" s="19" t="s">
        <v>1828</v>
      </c>
      <c r="K23" s="19" t="s">
        <v>1740</v>
      </c>
      <c r="L23" s="19" t="s">
        <v>1829</v>
      </c>
      <c r="M23" s="19" t="s">
        <v>1830</v>
      </c>
      <c r="N23" s="21" t="s">
        <v>1832</v>
      </c>
    </row>
    <row r="24" spans="2:14" ht="18" thickTop="1" thickBot="1" x14ac:dyDescent="0.35">
      <c r="B24" s="411" t="s">
        <v>1613</v>
      </c>
      <c r="C24" s="411" t="e">
        <f>#REF!</f>
        <v>#REF!</v>
      </c>
      <c r="D24" s="424">
        <v>1</v>
      </c>
      <c r="E24" s="17"/>
      <c r="F24" s="512" t="str">
        <f>_xlfn.IFNA(VLOOKUP(B24,'DB-서식용'!D18:E26,2,0),"")</f>
        <v/>
      </c>
      <c r="G24" s="15" t="str">
        <f>IFERROR((VLOOKUP(C24,'DB-방치 재화'!E17:I1712,(MATCH(F24,'DB-방치 재화'!F15:I15,0)+1),0))*60*24*D24,"0")</f>
        <v>0</v>
      </c>
      <c r="H24" s="15" t="e">
        <f>(_xlfn.IFNA(IF(F24=O25,VLOOKUP(C24,'DB-방치 재화'!$E$3:$H$1698,2,0)*'DB-일일 퀘스트'!H20,(IF(F24=O26,VLOOKUP(C24,'DB-방치 재화'!$E$3:$H$1698,3,0)*('DB-일일 퀘스트'!H21),(IF(F24=O27,VLOOKUP(C24,'DB-방치 재화'!$E$3:$H$1698,3,0)*('DB-일일 퀘스트'!H22),VLOOKUP(F24,'DB-일일 퀘스트'!E20:H27,4,0)))))),"0"))*D24</f>
        <v>#REF!</v>
      </c>
      <c r="I24" s="15" t="e">
        <f>(_xlfn.IFNA(IF(F24=O25,VLOOKUP(C24,'DB-방치 재화'!$E$3:$H$1698,2,0)*'DB-주간 퀘스트'!H20,(IF(F24=O26,VLOOKUP(C24,'DB-방치 재화'!$E$3:$H$1698,3,0)*('DB-주간 퀘스트'!H21),(IF(F24=O27,VLOOKUP(C24,'DB-방치 재화'!$E$3:$H$1698,4,0)*('DB-주간 퀘스트'!H22),VLOOKUP(F24,'DB-주간 퀘스트'!E19:H29,4,0)))))),"0"))*D24/7</f>
        <v>#REF!</v>
      </c>
      <c r="J24" s="15" t="e">
        <f>_xlfn.IFNA(IF(F24='DB-아스니아 미션'!F22,VLOOKUP('캐릭터 성장 계산용'!C24,'DB-방치 재화'!E17:G1712,3,0)*'DB-아스니아 미션'!H22,VLOOKUP('캐릭터 성장 계산용'!F24,'DB-아스니아 미션'!F21:H24,3,0)),"0")*D24/7</f>
        <v>#REF!</v>
      </c>
      <c r="K24" s="15" t="e">
        <f>_xlfn.IFNA(((VLOOKUP(C24,'DB-방치 재화'!E:I,5,0)+8)*(VLOOKUP(F24,'DB-파견 작전실'!L22:M28,2,0)))*D24,"0")</f>
        <v>#REF!</v>
      </c>
      <c r="L24" s="15" t="e">
        <f>_xlfn.IFNA(IF(C24&lt;'DB-선물'!E19,VLOOKUP('캐릭터 성장 계산용'!F24,'DB-선물'!G20:I23,3,0),(IF('DB-선물'!E25&lt;=C24&lt;'DB-선물'!E25,VLOOKUP('캐릭터 성장 계산용'!F24,'DB-선물'!G26:I29,3,0),VLOOKUP(F24,'DB-선물'!G32:I35,3,0)))),"0")*6*D24</f>
        <v>#REF!</v>
      </c>
      <c r="M24" s="15" t="e">
        <f t="array" ref="M24">(_xlfn.IFNA((VLOOKUP((INDEX('DB-메모리얼'!$F$5:$F$98,MATCH(MIN(ABS('DB-메모리얼'!$F$5:$F$98-'캐릭터 성장 계산용'!C24)),ABS('DB-메모리얼'!$F$5:$F$98-'캐릭터 성장 계산용'!C24),0))),'DB-메모리얼'!$F$5:$K$98,MATCH(F24,'DB-메모리얼'!H17:K17,0)+2,0)),"0"))*D24/14</f>
        <v>#REF!</v>
      </c>
      <c r="N24" s="5" t="e">
        <f>SUM(G24:M24)</f>
        <v>#REF!</v>
      </c>
    </row>
    <row r="25" spans="2:14" ht="18" thickTop="1" thickBot="1" x14ac:dyDescent="0.35">
      <c r="B25" s="411"/>
      <c r="C25" s="411"/>
      <c r="D25" s="424"/>
      <c r="E25" s="18" t="e">
        <f>E24/SUM($G$10:$M$10)</f>
        <v>#REF!</v>
      </c>
      <c r="F25" s="513"/>
      <c r="G25" s="14" t="e">
        <f t="shared" ref="G25:M25" si="2">G24/SUM($G$10:$M$10)</f>
        <v>#REF!</v>
      </c>
      <c r="H25" s="14" t="e">
        <f t="shared" si="2"/>
        <v>#REF!</v>
      </c>
      <c r="I25" s="14" t="e">
        <f t="shared" si="2"/>
        <v>#REF!</v>
      </c>
      <c r="J25" s="14" t="e">
        <f t="shared" si="2"/>
        <v>#REF!</v>
      </c>
      <c r="K25" s="14" t="e">
        <f t="shared" si="2"/>
        <v>#REF!</v>
      </c>
      <c r="L25" s="14" t="e">
        <f t="shared" si="2"/>
        <v>#REF!</v>
      </c>
      <c r="M25" s="14" t="e">
        <f t="shared" si="2"/>
        <v>#REF!</v>
      </c>
      <c r="N25" s="16" t="e">
        <f>SUM(G25:M25)</f>
        <v>#REF!</v>
      </c>
    </row>
    <row r="26" spans="2:14" ht="17.25" thickTop="1" x14ac:dyDescent="0.3"/>
    <row r="30" spans="2:14" x14ac:dyDescent="0.2">
      <c r="D30" s="4"/>
    </row>
    <row r="32" spans="2:14" x14ac:dyDescent="0.2">
      <c r="D32" s="4"/>
    </row>
  </sheetData>
  <mergeCells count="21">
    <mergeCell ref="B8:C8"/>
    <mergeCell ref="D8:E8"/>
    <mergeCell ref="F8:N8"/>
    <mergeCell ref="B10:B11"/>
    <mergeCell ref="C10:C11"/>
    <mergeCell ref="D10:D11"/>
    <mergeCell ref="F10:F11"/>
    <mergeCell ref="C17:C18"/>
    <mergeCell ref="B15:C15"/>
    <mergeCell ref="D15:E15"/>
    <mergeCell ref="F15:N15"/>
    <mergeCell ref="B17:B18"/>
    <mergeCell ref="D17:D18"/>
    <mergeCell ref="F17:F18"/>
    <mergeCell ref="B22:C22"/>
    <mergeCell ref="D22:E22"/>
    <mergeCell ref="F22:N22"/>
    <mergeCell ref="B24:B25"/>
    <mergeCell ref="C24:C25"/>
    <mergeCell ref="D24:D25"/>
    <mergeCell ref="F24:F25"/>
  </mergeCells>
  <phoneticPr fontId="2" type="noConversion"/>
  <pageMargins left="0.7" right="0.7" top="0.75" bottom="0.75" header="0.3" footer="0.3"/>
  <pageSetup paperSize="9" orientation="portrait" verticalDpi="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1400-000000000000}">
          <x14:formula1>
            <xm:f>'DB-서식용'!$D$4:$D$12</xm:f>
          </x14:formula1>
          <xm:sqref>B10:B11 B17:B18 B24:B25</xm:sqref>
        </x14:dataValidation>
      </x14:dataValidations>
    </ext>
  </extLst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tabColor theme="1" tint="0.499984740745262"/>
  </sheetPr>
  <dimension ref="A1"/>
  <sheetViews>
    <sheetView workbookViewId="0">
      <selection activeCell="I37" sqref="I37"/>
    </sheetView>
  </sheetViews>
  <sheetFormatPr defaultRowHeight="16.5" x14ac:dyDescent="0.3"/>
  <sheetData/>
  <phoneticPr fontId="2" type="noConversion"/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tabColor theme="1" tint="0.499984740745262"/>
  </sheetPr>
  <dimension ref="E2:L1698"/>
  <sheetViews>
    <sheetView topLeftCell="A134" workbookViewId="0">
      <selection activeCell="F176" sqref="F176"/>
    </sheetView>
  </sheetViews>
  <sheetFormatPr defaultRowHeight="16.5" x14ac:dyDescent="0.3"/>
  <cols>
    <col min="12" max="12" width="12.375" bestFit="1" customWidth="1"/>
  </cols>
  <sheetData>
    <row r="2" spans="5:12" x14ac:dyDescent="0.2">
      <c r="E2" s="3" t="s">
        <v>1642</v>
      </c>
      <c r="F2" s="3" t="s">
        <v>1659</v>
      </c>
      <c r="I2" s="3" t="s">
        <v>2569</v>
      </c>
      <c r="J2" s="3" t="s">
        <v>2570</v>
      </c>
      <c r="K2" s="3" t="s">
        <v>1659</v>
      </c>
      <c r="L2" s="3" t="s">
        <v>1823</v>
      </c>
    </row>
    <row r="3" spans="5:12" x14ac:dyDescent="0.2">
      <c r="E3" s="4">
        <v>1</v>
      </c>
      <c r="F3" s="26">
        <v>1</v>
      </c>
      <c r="I3" s="4">
        <v>1</v>
      </c>
      <c r="J3" s="4">
        <v>1</v>
      </c>
      <c r="K3" s="4">
        <v>1</v>
      </c>
      <c r="L3" t="s">
        <v>10</v>
      </c>
    </row>
    <row r="4" spans="5:12" x14ac:dyDescent="0.2">
      <c r="E4" s="4">
        <v>2</v>
      </c>
      <c r="F4" s="26">
        <v>1</v>
      </c>
      <c r="I4" s="4">
        <v>2</v>
      </c>
      <c r="J4" s="4">
        <v>1</v>
      </c>
      <c r="K4" s="4">
        <v>2</v>
      </c>
      <c r="L4" t="s">
        <v>11</v>
      </c>
    </row>
    <row r="5" spans="5:12" x14ac:dyDescent="0.2">
      <c r="E5" s="4">
        <v>3</v>
      </c>
      <c r="F5" s="27">
        <v>1</v>
      </c>
      <c r="I5" s="4">
        <v>3</v>
      </c>
      <c r="J5" s="4">
        <v>1</v>
      </c>
      <c r="K5" s="4">
        <v>3</v>
      </c>
      <c r="L5" t="s">
        <v>12</v>
      </c>
    </row>
    <row r="6" spans="5:12" x14ac:dyDescent="0.2">
      <c r="E6" s="4">
        <v>4</v>
      </c>
      <c r="F6" s="26">
        <v>2</v>
      </c>
      <c r="I6" s="4">
        <v>4</v>
      </c>
      <c r="J6" s="4">
        <v>1</v>
      </c>
      <c r="K6" s="4">
        <v>4</v>
      </c>
      <c r="L6" t="s">
        <v>13</v>
      </c>
    </row>
    <row r="7" spans="5:12" x14ac:dyDescent="0.2">
      <c r="E7" s="4">
        <v>5</v>
      </c>
      <c r="F7" s="26">
        <v>2</v>
      </c>
      <c r="I7" s="4">
        <v>5</v>
      </c>
      <c r="J7" s="4">
        <v>1</v>
      </c>
      <c r="K7" s="4">
        <v>5</v>
      </c>
      <c r="L7" t="s">
        <v>14</v>
      </c>
    </row>
    <row r="8" spans="5:12" x14ac:dyDescent="0.2">
      <c r="E8" s="4">
        <v>6</v>
      </c>
      <c r="F8" s="26">
        <v>3</v>
      </c>
      <c r="I8" s="4">
        <v>6</v>
      </c>
      <c r="J8" s="4">
        <v>1</v>
      </c>
      <c r="K8" s="4">
        <v>6</v>
      </c>
      <c r="L8" t="s">
        <v>15</v>
      </c>
    </row>
    <row r="9" spans="5:12" x14ac:dyDescent="0.2">
      <c r="E9" s="4">
        <v>7</v>
      </c>
      <c r="F9" s="26">
        <v>4</v>
      </c>
      <c r="I9" s="4">
        <v>7</v>
      </c>
      <c r="J9" s="4">
        <v>1</v>
      </c>
      <c r="K9" s="4">
        <v>7</v>
      </c>
      <c r="L9" t="s">
        <v>16</v>
      </c>
    </row>
    <row r="10" spans="5:12" x14ac:dyDescent="0.2">
      <c r="E10" s="4">
        <v>8</v>
      </c>
      <c r="F10" s="26">
        <v>5</v>
      </c>
      <c r="I10" s="4">
        <v>8</v>
      </c>
      <c r="J10" s="4">
        <v>1</v>
      </c>
      <c r="K10" s="4">
        <v>8</v>
      </c>
      <c r="L10" t="s">
        <v>17</v>
      </c>
    </row>
    <row r="11" spans="5:12" x14ac:dyDescent="0.2">
      <c r="E11" s="4">
        <v>9</v>
      </c>
      <c r="F11" s="26">
        <v>6</v>
      </c>
      <c r="I11" s="4">
        <v>9</v>
      </c>
      <c r="J11" s="4">
        <v>1</v>
      </c>
      <c r="K11" s="4">
        <v>9</v>
      </c>
      <c r="L11" t="s">
        <v>18</v>
      </c>
    </row>
    <row r="12" spans="5:12" x14ac:dyDescent="0.2">
      <c r="E12" s="4">
        <v>10</v>
      </c>
      <c r="F12" s="26">
        <v>7</v>
      </c>
      <c r="I12" s="4">
        <v>10</v>
      </c>
      <c r="J12" s="4">
        <v>1</v>
      </c>
      <c r="K12" s="4">
        <v>10</v>
      </c>
      <c r="L12" t="s">
        <v>19</v>
      </c>
    </row>
    <row r="13" spans="5:12" x14ac:dyDescent="0.2">
      <c r="E13" s="4">
        <v>11</v>
      </c>
      <c r="F13" s="26">
        <v>8</v>
      </c>
      <c r="I13" s="4">
        <v>11</v>
      </c>
      <c r="J13" s="4">
        <v>1</v>
      </c>
      <c r="K13" s="4">
        <v>11</v>
      </c>
      <c r="L13" t="s">
        <v>20</v>
      </c>
    </row>
    <row r="14" spans="5:12" x14ac:dyDescent="0.2">
      <c r="E14" s="4">
        <v>12</v>
      </c>
      <c r="F14" s="26">
        <v>9</v>
      </c>
      <c r="I14" s="4">
        <v>12</v>
      </c>
      <c r="J14" s="4">
        <v>1</v>
      </c>
      <c r="K14" s="4">
        <v>12</v>
      </c>
      <c r="L14" t="s">
        <v>21</v>
      </c>
    </row>
    <row r="15" spans="5:12" x14ac:dyDescent="0.2">
      <c r="E15" s="4">
        <v>13</v>
      </c>
      <c r="F15" s="26">
        <v>10</v>
      </c>
      <c r="I15" s="4">
        <v>13</v>
      </c>
      <c r="J15" s="4">
        <v>1</v>
      </c>
      <c r="K15" s="4">
        <v>13</v>
      </c>
      <c r="L15" t="s">
        <v>2571</v>
      </c>
    </row>
    <row r="16" spans="5:12" x14ac:dyDescent="0.2">
      <c r="E16" s="4">
        <v>14</v>
      </c>
      <c r="F16" s="26">
        <v>12</v>
      </c>
      <c r="I16" s="4">
        <v>14</v>
      </c>
      <c r="J16" s="4">
        <v>1</v>
      </c>
      <c r="K16" s="4">
        <v>14</v>
      </c>
      <c r="L16" t="s">
        <v>2572</v>
      </c>
    </row>
    <row r="17" spans="5:12" x14ac:dyDescent="0.2">
      <c r="E17" s="4">
        <v>15</v>
      </c>
      <c r="F17" s="26">
        <v>13</v>
      </c>
      <c r="I17" s="4">
        <v>15</v>
      </c>
      <c r="J17" s="4">
        <v>1</v>
      </c>
      <c r="K17" s="4">
        <v>15</v>
      </c>
      <c r="L17" t="s">
        <v>2573</v>
      </c>
    </row>
    <row r="18" spans="5:12" x14ac:dyDescent="0.2">
      <c r="E18" s="4">
        <v>16</v>
      </c>
      <c r="F18" s="26">
        <v>15</v>
      </c>
      <c r="I18" s="4">
        <v>16</v>
      </c>
      <c r="J18" s="4">
        <v>1</v>
      </c>
      <c r="K18" s="4">
        <v>16</v>
      </c>
      <c r="L18" t="s">
        <v>2574</v>
      </c>
    </row>
    <row r="19" spans="5:12" x14ac:dyDescent="0.2">
      <c r="E19" s="4">
        <v>17</v>
      </c>
      <c r="F19" s="26">
        <v>16</v>
      </c>
      <c r="I19" s="4">
        <v>17</v>
      </c>
      <c r="J19" s="4">
        <v>2</v>
      </c>
      <c r="K19" s="4">
        <v>1</v>
      </c>
      <c r="L19" t="s">
        <v>22</v>
      </c>
    </row>
    <row r="20" spans="5:12" x14ac:dyDescent="0.2">
      <c r="E20" s="4">
        <v>18</v>
      </c>
      <c r="F20" s="26">
        <v>18</v>
      </c>
      <c r="I20" s="4">
        <v>18</v>
      </c>
      <c r="J20" s="4">
        <v>2</v>
      </c>
      <c r="K20" s="4">
        <v>2</v>
      </c>
      <c r="L20" t="s">
        <v>23</v>
      </c>
    </row>
    <row r="21" spans="5:12" x14ac:dyDescent="0.2">
      <c r="E21" s="4">
        <v>19</v>
      </c>
      <c r="F21" s="26">
        <v>19</v>
      </c>
      <c r="I21" s="4">
        <v>19</v>
      </c>
      <c r="J21" s="4">
        <v>2</v>
      </c>
      <c r="K21" s="4">
        <v>3</v>
      </c>
      <c r="L21" t="s">
        <v>24</v>
      </c>
    </row>
    <row r="22" spans="5:12" x14ac:dyDescent="0.2">
      <c r="E22" s="4">
        <v>20</v>
      </c>
      <c r="F22" s="26">
        <v>21</v>
      </c>
      <c r="I22" s="4">
        <v>20</v>
      </c>
      <c r="J22" s="4">
        <v>2</v>
      </c>
      <c r="K22" s="4">
        <v>4</v>
      </c>
      <c r="L22" t="s">
        <v>25</v>
      </c>
    </row>
    <row r="23" spans="5:12" x14ac:dyDescent="0.2">
      <c r="E23" s="4">
        <v>21</v>
      </c>
      <c r="F23" s="26">
        <v>23</v>
      </c>
      <c r="I23" s="4">
        <v>21</v>
      </c>
      <c r="J23" s="4">
        <v>2</v>
      </c>
      <c r="K23" s="4">
        <v>5</v>
      </c>
      <c r="L23" t="s">
        <v>26</v>
      </c>
    </row>
    <row r="24" spans="5:12" x14ac:dyDescent="0.2">
      <c r="E24" s="4">
        <v>22</v>
      </c>
      <c r="F24" s="26">
        <v>25</v>
      </c>
      <c r="I24" s="4">
        <v>22</v>
      </c>
      <c r="J24" s="4">
        <v>2</v>
      </c>
      <c r="K24" s="4">
        <v>6</v>
      </c>
      <c r="L24" t="s">
        <v>27</v>
      </c>
    </row>
    <row r="25" spans="5:12" x14ac:dyDescent="0.2">
      <c r="E25" s="4">
        <v>23</v>
      </c>
      <c r="F25" s="26">
        <v>27</v>
      </c>
      <c r="I25" s="4">
        <v>23</v>
      </c>
      <c r="J25" s="4">
        <v>2</v>
      </c>
      <c r="K25" s="4">
        <v>7</v>
      </c>
      <c r="L25" t="s">
        <v>28</v>
      </c>
    </row>
    <row r="26" spans="5:12" x14ac:dyDescent="0.2">
      <c r="E26" s="4">
        <v>24</v>
      </c>
      <c r="F26" s="26">
        <v>28</v>
      </c>
      <c r="I26" s="4">
        <v>24</v>
      </c>
      <c r="J26" s="4">
        <v>2</v>
      </c>
      <c r="K26" s="4">
        <v>8</v>
      </c>
      <c r="L26" t="s">
        <v>29</v>
      </c>
    </row>
    <row r="27" spans="5:12" x14ac:dyDescent="0.2">
      <c r="E27" s="4">
        <v>25</v>
      </c>
      <c r="F27" s="26">
        <v>30</v>
      </c>
      <c r="I27" s="4">
        <v>25</v>
      </c>
      <c r="J27" s="4">
        <v>2</v>
      </c>
      <c r="K27" s="4">
        <v>9</v>
      </c>
      <c r="L27" t="s">
        <v>30</v>
      </c>
    </row>
    <row r="28" spans="5:12" x14ac:dyDescent="0.2">
      <c r="E28" s="4">
        <v>26</v>
      </c>
      <c r="F28" s="26">
        <v>32</v>
      </c>
      <c r="I28" s="4">
        <v>26</v>
      </c>
      <c r="J28" s="4">
        <v>2</v>
      </c>
      <c r="K28" s="4">
        <v>10</v>
      </c>
      <c r="L28" t="s">
        <v>31</v>
      </c>
    </row>
    <row r="29" spans="5:12" x14ac:dyDescent="0.2">
      <c r="E29" s="4">
        <v>27</v>
      </c>
      <c r="F29" s="26">
        <v>35</v>
      </c>
      <c r="I29" s="4">
        <v>27</v>
      </c>
      <c r="J29" s="4">
        <v>2</v>
      </c>
      <c r="K29" s="4">
        <v>11</v>
      </c>
      <c r="L29" t="s">
        <v>32</v>
      </c>
    </row>
    <row r="30" spans="5:12" x14ac:dyDescent="0.2">
      <c r="E30" s="4">
        <v>28</v>
      </c>
      <c r="F30" s="26">
        <v>37</v>
      </c>
      <c r="I30" s="4">
        <v>28</v>
      </c>
      <c r="J30" s="4">
        <v>2</v>
      </c>
      <c r="K30" s="4">
        <v>12</v>
      </c>
      <c r="L30" t="s">
        <v>33</v>
      </c>
    </row>
    <row r="31" spans="5:12" x14ac:dyDescent="0.2">
      <c r="E31" s="4">
        <v>29</v>
      </c>
      <c r="F31" s="26">
        <v>39</v>
      </c>
      <c r="I31" s="4">
        <v>29</v>
      </c>
      <c r="J31" s="4">
        <v>2</v>
      </c>
      <c r="K31" s="4">
        <v>13</v>
      </c>
      <c r="L31" t="s">
        <v>34</v>
      </c>
    </row>
    <row r="32" spans="5:12" x14ac:dyDescent="0.2">
      <c r="E32" s="4">
        <v>30</v>
      </c>
      <c r="F32" s="26">
        <v>41</v>
      </c>
      <c r="I32" s="4">
        <v>30</v>
      </c>
      <c r="J32" s="4">
        <v>2</v>
      </c>
      <c r="K32" s="4">
        <v>14</v>
      </c>
      <c r="L32" t="s">
        <v>35</v>
      </c>
    </row>
    <row r="33" spans="5:12" x14ac:dyDescent="0.2">
      <c r="E33" s="4">
        <v>31</v>
      </c>
      <c r="F33" s="26">
        <v>43</v>
      </c>
      <c r="I33" s="4">
        <v>31</v>
      </c>
      <c r="J33" s="4">
        <v>2</v>
      </c>
      <c r="K33" s="4">
        <v>15</v>
      </c>
      <c r="L33" t="s">
        <v>36</v>
      </c>
    </row>
    <row r="34" spans="5:12" x14ac:dyDescent="0.2">
      <c r="E34" s="4">
        <v>32</v>
      </c>
      <c r="F34" s="26">
        <v>46</v>
      </c>
      <c r="I34" s="4">
        <v>32</v>
      </c>
      <c r="J34" s="4">
        <v>2</v>
      </c>
      <c r="K34" s="4">
        <v>16</v>
      </c>
      <c r="L34" t="s">
        <v>37</v>
      </c>
    </row>
    <row r="35" spans="5:12" x14ac:dyDescent="0.2">
      <c r="E35" s="4">
        <v>33</v>
      </c>
      <c r="F35" s="26">
        <v>48</v>
      </c>
      <c r="I35" s="4">
        <v>33</v>
      </c>
      <c r="J35" s="4">
        <v>2</v>
      </c>
      <c r="K35" s="4">
        <v>17</v>
      </c>
      <c r="L35" t="s">
        <v>38</v>
      </c>
    </row>
    <row r="36" spans="5:12" x14ac:dyDescent="0.2">
      <c r="E36" s="4">
        <v>34</v>
      </c>
      <c r="F36" s="26">
        <v>50</v>
      </c>
      <c r="I36" s="4">
        <v>34</v>
      </c>
      <c r="J36" s="4">
        <v>2</v>
      </c>
      <c r="K36" s="4">
        <v>18</v>
      </c>
      <c r="L36" t="s">
        <v>39</v>
      </c>
    </row>
    <row r="37" spans="5:12" x14ac:dyDescent="0.2">
      <c r="E37" s="4">
        <v>35</v>
      </c>
      <c r="F37" s="26">
        <v>53</v>
      </c>
      <c r="I37" s="4">
        <v>35</v>
      </c>
      <c r="J37" s="4">
        <v>2</v>
      </c>
      <c r="K37" s="4">
        <v>19</v>
      </c>
      <c r="L37" t="s">
        <v>40</v>
      </c>
    </row>
    <row r="38" spans="5:12" x14ac:dyDescent="0.2">
      <c r="E38" s="4">
        <v>36</v>
      </c>
      <c r="F38" s="26">
        <v>55</v>
      </c>
      <c r="I38" s="4">
        <v>36</v>
      </c>
      <c r="J38" s="4">
        <v>2</v>
      </c>
      <c r="K38" s="4">
        <v>20</v>
      </c>
      <c r="L38" t="s">
        <v>41</v>
      </c>
    </row>
    <row r="39" spans="5:12" x14ac:dyDescent="0.2">
      <c r="E39" s="4">
        <v>37</v>
      </c>
      <c r="F39" s="26">
        <v>58</v>
      </c>
      <c r="I39" s="4">
        <v>37</v>
      </c>
      <c r="J39" s="4">
        <v>3</v>
      </c>
      <c r="K39" s="4">
        <v>1</v>
      </c>
      <c r="L39" t="s">
        <v>50</v>
      </c>
    </row>
    <row r="40" spans="5:12" x14ac:dyDescent="0.2">
      <c r="E40" s="4">
        <v>38</v>
      </c>
      <c r="F40" s="26">
        <v>60</v>
      </c>
      <c r="I40" s="4">
        <v>38</v>
      </c>
      <c r="J40" s="4">
        <v>3</v>
      </c>
      <c r="K40" s="4">
        <v>2</v>
      </c>
      <c r="L40" t="s">
        <v>51</v>
      </c>
    </row>
    <row r="41" spans="5:12" x14ac:dyDescent="0.2">
      <c r="E41" s="4">
        <v>39</v>
      </c>
      <c r="F41" s="26">
        <v>63</v>
      </c>
      <c r="I41" s="4">
        <v>39</v>
      </c>
      <c r="J41" s="4">
        <v>3</v>
      </c>
      <c r="K41" s="4">
        <v>3</v>
      </c>
      <c r="L41" t="s">
        <v>52</v>
      </c>
    </row>
    <row r="42" spans="5:12" x14ac:dyDescent="0.2">
      <c r="E42" s="4">
        <v>40</v>
      </c>
      <c r="F42" s="26">
        <v>66</v>
      </c>
      <c r="I42" s="4">
        <v>40</v>
      </c>
      <c r="J42" s="4">
        <v>3</v>
      </c>
      <c r="K42" s="4">
        <v>4</v>
      </c>
      <c r="L42" t="s">
        <v>53</v>
      </c>
    </row>
    <row r="43" spans="5:12" x14ac:dyDescent="0.2">
      <c r="E43" s="4">
        <v>41</v>
      </c>
      <c r="F43" s="26">
        <v>68</v>
      </c>
      <c r="I43" s="4">
        <v>41</v>
      </c>
      <c r="J43" s="4">
        <v>3</v>
      </c>
      <c r="K43" s="4">
        <v>5</v>
      </c>
      <c r="L43" t="s">
        <v>54</v>
      </c>
    </row>
    <row r="44" spans="5:12" x14ac:dyDescent="0.2">
      <c r="E44" s="4">
        <v>42</v>
      </c>
      <c r="F44" s="26">
        <v>71</v>
      </c>
      <c r="I44" s="4">
        <v>42</v>
      </c>
      <c r="J44" s="4">
        <v>3</v>
      </c>
      <c r="K44" s="4">
        <v>6</v>
      </c>
      <c r="L44" t="s">
        <v>55</v>
      </c>
    </row>
    <row r="45" spans="5:12" x14ac:dyDescent="0.2">
      <c r="E45" s="4">
        <v>43</v>
      </c>
      <c r="F45" s="26">
        <v>74</v>
      </c>
      <c r="I45" s="4">
        <v>43</v>
      </c>
      <c r="J45" s="4">
        <v>3</v>
      </c>
      <c r="K45" s="4">
        <v>7</v>
      </c>
      <c r="L45" t="s">
        <v>56</v>
      </c>
    </row>
    <row r="46" spans="5:12" x14ac:dyDescent="0.2">
      <c r="E46" s="4">
        <v>44</v>
      </c>
      <c r="F46" s="26">
        <v>77</v>
      </c>
      <c r="I46" s="4">
        <v>44</v>
      </c>
      <c r="J46" s="4">
        <v>3</v>
      </c>
      <c r="K46" s="4">
        <v>8</v>
      </c>
      <c r="L46" t="s">
        <v>57</v>
      </c>
    </row>
    <row r="47" spans="5:12" x14ac:dyDescent="0.2">
      <c r="E47" s="4">
        <v>45</v>
      </c>
      <c r="F47" s="26">
        <v>79</v>
      </c>
      <c r="I47" s="4">
        <v>45</v>
      </c>
      <c r="J47" s="4">
        <v>3</v>
      </c>
      <c r="K47" s="4">
        <v>9</v>
      </c>
      <c r="L47" t="s">
        <v>58</v>
      </c>
    </row>
    <row r="48" spans="5:12" x14ac:dyDescent="0.2">
      <c r="E48" s="4">
        <v>46</v>
      </c>
      <c r="F48" s="26">
        <v>82</v>
      </c>
      <c r="I48" s="4">
        <v>46</v>
      </c>
      <c r="J48" s="4">
        <v>3</v>
      </c>
      <c r="K48" s="4">
        <v>10</v>
      </c>
      <c r="L48" t="s">
        <v>59</v>
      </c>
    </row>
    <row r="49" spans="5:12" x14ac:dyDescent="0.2">
      <c r="E49" s="4">
        <v>47</v>
      </c>
      <c r="F49" s="26">
        <v>85</v>
      </c>
      <c r="I49" s="4">
        <v>47</v>
      </c>
      <c r="J49" s="4">
        <v>3</v>
      </c>
      <c r="K49" s="4">
        <v>11</v>
      </c>
      <c r="L49" t="s">
        <v>60</v>
      </c>
    </row>
    <row r="50" spans="5:12" x14ac:dyDescent="0.2">
      <c r="E50" s="4">
        <v>48</v>
      </c>
      <c r="F50" s="26">
        <v>88</v>
      </c>
      <c r="I50" s="4">
        <v>48</v>
      </c>
      <c r="J50" s="4">
        <v>3</v>
      </c>
      <c r="K50" s="4">
        <v>12</v>
      </c>
      <c r="L50" t="s">
        <v>61</v>
      </c>
    </row>
    <row r="51" spans="5:12" x14ac:dyDescent="0.2">
      <c r="E51" s="4">
        <v>49</v>
      </c>
      <c r="F51" s="26">
        <v>91</v>
      </c>
      <c r="I51" s="4">
        <v>49</v>
      </c>
      <c r="J51" s="4">
        <v>3</v>
      </c>
      <c r="K51" s="4">
        <v>13</v>
      </c>
      <c r="L51" t="s">
        <v>62</v>
      </c>
    </row>
    <row r="52" spans="5:12" x14ac:dyDescent="0.2">
      <c r="E52" s="4">
        <v>50</v>
      </c>
      <c r="F52" s="26">
        <v>94</v>
      </c>
      <c r="I52" s="4">
        <v>50</v>
      </c>
      <c r="J52" s="4">
        <v>3</v>
      </c>
      <c r="K52" s="4">
        <v>14</v>
      </c>
      <c r="L52" t="s">
        <v>63</v>
      </c>
    </row>
    <row r="53" spans="5:12" x14ac:dyDescent="0.2">
      <c r="E53" s="4">
        <v>51</v>
      </c>
      <c r="F53" s="26">
        <v>97</v>
      </c>
      <c r="I53" s="4">
        <v>51</v>
      </c>
      <c r="J53" s="4">
        <v>3</v>
      </c>
      <c r="K53" s="4">
        <v>15</v>
      </c>
      <c r="L53" t="s">
        <v>64</v>
      </c>
    </row>
    <row r="54" spans="5:12" x14ac:dyDescent="0.2">
      <c r="E54" s="4">
        <v>52</v>
      </c>
      <c r="F54" s="26">
        <v>101</v>
      </c>
      <c r="I54" s="4">
        <v>52</v>
      </c>
      <c r="J54" s="4">
        <v>3</v>
      </c>
      <c r="K54" s="4">
        <v>16</v>
      </c>
      <c r="L54" t="s">
        <v>65</v>
      </c>
    </row>
    <row r="55" spans="5:12" x14ac:dyDescent="0.2">
      <c r="E55" s="4">
        <v>53</v>
      </c>
      <c r="F55" s="26">
        <v>104</v>
      </c>
      <c r="I55" s="4">
        <v>53</v>
      </c>
      <c r="J55" s="4">
        <v>3</v>
      </c>
      <c r="K55" s="4">
        <v>17</v>
      </c>
      <c r="L55" t="s">
        <v>66</v>
      </c>
    </row>
    <row r="56" spans="5:12" x14ac:dyDescent="0.2">
      <c r="E56" s="4">
        <v>54</v>
      </c>
      <c r="F56" s="26">
        <v>107</v>
      </c>
      <c r="I56" s="4">
        <v>54</v>
      </c>
      <c r="J56" s="4">
        <v>3</v>
      </c>
      <c r="K56" s="4">
        <v>18</v>
      </c>
      <c r="L56" t="s">
        <v>67</v>
      </c>
    </row>
    <row r="57" spans="5:12" x14ac:dyDescent="0.2">
      <c r="E57" s="4">
        <v>55</v>
      </c>
      <c r="F57" s="26">
        <v>110</v>
      </c>
      <c r="I57" s="4">
        <v>55</v>
      </c>
      <c r="J57" s="4">
        <v>3</v>
      </c>
      <c r="K57" s="4">
        <v>19</v>
      </c>
      <c r="L57" t="s">
        <v>68</v>
      </c>
    </row>
    <row r="58" spans="5:12" x14ac:dyDescent="0.2">
      <c r="E58" s="4">
        <v>56</v>
      </c>
      <c r="F58" s="26">
        <v>113</v>
      </c>
      <c r="I58" s="4">
        <v>56</v>
      </c>
      <c r="J58" s="4">
        <v>3</v>
      </c>
      <c r="K58" s="4">
        <v>20</v>
      </c>
      <c r="L58" t="s">
        <v>69</v>
      </c>
    </row>
    <row r="59" spans="5:12" x14ac:dyDescent="0.2">
      <c r="E59" s="4">
        <v>57</v>
      </c>
      <c r="F59" s="26">
        <v>117</v>
      </c>
      <c r="I59" s="4">
        <v>57</v>
      </c>
      <c r="J59" s="4">
        <v>3</v>
      </c>
      <c r="K59" s="4">
        <v>21</v>
      </c>
      <c r="L59" t="s">
        <v>70</v>
      </c>
    </row>
    <row r="60" spans="5:12" x14ac:dyDescent="0.2">
      <c r="E60" s="4">
        <v>58</v>
      </c>
      <c r="F60" s="26">
        <v>120</v>
      </c>
      <c r="I60" s="4">
        <v>58</v>
      </c>
      <c r="J60" s="4">
        <v>3</v>
      </c>
      <c r="K60" s="4">
        <v>22</v>
      </c>
      <c r="L60" t="s">
        <v>71</v>
      </c>
    </row>
    <row r="61" spans="5:12" x14ac:dyDescent="0.2">
      <c r="E61" s="4">
        <v>59</v>
      </c>
      <c r="F61" s="26">
        <v>123</v>
      </c>
      <c r="I61" s="4">
        <v>59</v>
      </c>
      <c r="J61" s="4">
        <v>3</v>
      </c>
      <c r="K61" s="4">
        <v>23</v>
      </c>
      <c r="L61" t="s">
        <v>72</v>
      </c>
    </row>
    <row r="62" spans="5:12" x14ac:dyDescent="0.2">
      <c r="E62" s="4">
        <v>60</v>
      </c>
      <c r="F62" s="26">
        <v>127</v>
      </c>
      <c r="I62" s="4">
        <v>60</v>
      </c>
      <c r="J62" s="4">
        <v>3</v>
      </c>
      <c r="K62" s="4">
        <v>24</v>
      </c>
      <c r="L62" t="s">
        <v>73</v>
      </c>
    </row>
    <row r="63" spans="5:12" x14ac:dyDescent="0.2">
      <c r="E63" s="4">
        <v>61</v>
      </c>
      <c r="F63" s="26">
        <v>130</v>
      </c>
      <c r="I63" s="4">
        <v>61</v>
      </c>
      <c r="J63" s="4">
        <v>3</v>
      </c>
      <c r="K63" s="4">
        <v>25</v>
      </c>
      <c r="L63" t="s">
        <v>74</v>
      </c>
    </row>
    <row r="64" spans="5:12" x14ac:dyDescent="0.2">
      <c r="E64" s="4">
        <v>62</v>
      </c>
      <c r="F64" s="26">
        <v>134</v>
      </c>
      <c r="I64" s="4">
        <v>62</v>
      </c>
      <c r="J64" s="4">
        <v>4</v>
      </c>
      <c r="K64" s="4">
        <v>1</v>
      </c>
      <c r="L64" t="s">
        <v>86</v>
      </c>
    </row>
    <row r="65" spans="5:12" x14ac:dyDescent="0.2">
      <c r="E65" s="4">
        <v>63</v>
      </c>
      <c r="F65" s="26">
        <v>137</v>
      </c>
      <c r="I65" s="4">
        <v>63</v>
      </c>
      <c r="J65" s="4">
        <v>4</v>
      </c>
      <c r="K65" s="4">
        <v>2</v>
      </c>
      <c r="L65" t="s">
        <v>87</v>
      </c>
    </row>
    <row r="66" spans="5:12" x14ac:dyDescent="0.2">
      <c r="E66" s="4">
        <v>64</v>
      </c>
      <c r="F66" s="26">
        <v>141</v>
      </c>
      <c r="I66" s="4">
        <v>64</v>
      </c>
      <c r="J66" s="4">
        <v>4</v>
      </c>
      <c r="K66" s="4">
        <v>3</v>
      </c>
      <c r="L66" t="s">
        <v>88</v>
      </c>
    </row>
    <row r="67" spans="5:12" x14ac:dyDescent="0.2">
      <c r="E67" s="4">
        <v>65</v>
      </c>
      <c r="F67" s="26">
        <v>144</v>
      </c>
      <c r="I67" s="4">
        <v>65</v>
      </c>
      <c r="J67" s="4">
        <v>4</v>
      </c>
      <c r="K67" s="4">
        <v>4</v>
      </c>
      <c r="L67" t="s">
        <v>89</v>
      </c>
    </row>
    <row r="68" spans="5:12" x14ac:dyDescent="0.2">
      <c r="E68" s="4">
        <v>66</v>
      </c>
      <c r="F68" s="26">
        <v>148</v>
      </c>
      <c r="I68" s="4">
        <v>66</v>
      </c>
      <c r="J68" s="4">
        <v>4</v>
      </c>
      <c r="K68" s="4">
        <v>5</v>
      </c>
      <c r="L68" t="s">
        <v>90</v>
      </c>
    </row>
    <row r="69" spans="5:12" x14ac:dyDescent="0.2">
      <c r="E69" s="4">
        <v>67</v>
      </c>
      <c r="F69" s="26">
        <v>152</v>
      </c>
      <c r="I69" s="4">
        <v>67</v>
      </c>
      <c r="J69" s="4">
        <v>4</v>
      </c>
      <c r="K69" s="4">
        <v>6</v>
      </c>
      <c r="L69" t="s">
        <v>91</v>
      </c>
    </row>
    <row r="70" spans="5:12" x14ac:dyDescent="0.2">
      <c r="E70" s="4">
        <v>68</v>
      </c>
      <c r="F70" s="26">
        <v>155</v>
      </c>
      <c r="I70" s="4">
        <v>68</v>
      </c>
      <c r="J70" s="4">
        <v>4</v>
      </c>
      <c r="K70" s="4">
        <v>7</v>
      </c>
      <c r="L70" t="s">
        <v>92</v>
      </c>
    </row>
    <row r="71" spans="5:12" x14ac:dyDescent="0.2">
      <c r="E71" s="4">
        <v>69</v>
      </c>
      <c r="F71" s="26">
        <v>159</v>
      </c>
      <c r="I71" s="4">
        <v>69</v>
      </c>
      <c r="J71" s="4">
        <v>4</v>
      </c>
      <c r="K71" s="4">
        <v>8</v>
      </c>
      <c r="L71" t="s">
        <v>93</v>
      </c>
    </row>
    <row r="72" spans="5:12" x14ac:dyDescent="0.2">
      <c r="E72" s="4">
        <v>70</v>
      </c>
      <c r="F72" s="26">
        <v>163</v>
      </c>
      <c r="I72" s="4">
        <v>70</v>
      </c>
      <c r="J72" s="4">
        <v>4</v>
      </c>
      <c r="K72" s="4">
        <v>9</v>
      </c>
      <c r="L72" t="s">
        <v>94</v>
      </c>
    </row>
    <row r="73" spans="5:12" x14ac:dyDescent="0.2">
      <c r="E73" s="4">
        <v>71</v>
      </c>
      <c r="F73" s="26">
        <v>167</v>
      </c>
      <c r="I73" s="4">
        <v>71</v>
      </c>
      <c r="J73" s="4">
        <v>4</v>
      </c>
      <c r="K73" s="4">
        <v>10</v>
      </c>
      <c r="L73" t="s">
        <v>95</v>
      </c>
    </row>
    <row r="74" spans="5:12" x14ac:dyDescent="0.2">
      <c r="E74" s="4">
        <v>72</v>
      </c>
      <c r="F74" s="26">
        <v>170</v>
      </c>
      <c r="I74" s="4">
        <v>72</v>
      </c>
      <c r="J74" s="4">
        <v>4</v>
      </c>
      <c r="K74" s="4">
        <v>11</v>
      </c>
      <c r="L74" t="s">
        <v>96</v>
      </c>
    </row>
    <row r="75" spans="5:12" x14ac:dyDescent="0.2">
      <c r="E75" s="4">
        <v>73</v>
      </c>
      <c r="F75" s="26">
        <v>174</v>
      </c>
      <c r="I75" s="4">
        <v>73</v>
      </c>
      <c r="J75" s="4">
        <v>4</v>
      </c>
      <c r="K75" s="4">
        <v>12</v>
      </c>
      <c r="L75" t="s">
        <v>97</v>
      </c>
    </row>
    <row r="76" spans="5:12" x14ac:dyDescent="0.2">
      <c r="E76" s="4">
        <v>74</v>
      </c>
      <c r="F76" s="26">
        <v>178</v>
      </c>
      <c r="I76" s="4">
        <v>74</v>
      </c>
      <c r="J76" s="4">
        <v>4</v>
      </c>
      <c r="K76" s="4">
        <v>13</v>
      </c>
      <c r="L76" t="s">
        <v>98</v>
      </c>
    </row>
    <row r="77" spans="5:12" x14ac:dyDescent="0.2">
      <c r="E77" s="4">
        <v>75</v>
      </c>
      <c r="F77" s="26">
        <v>182</v>
      </c>
      <c r="I77" s="4">
        <v>75</v>
      </c>
      <c r="J77" s="4">
        <v>4</v>
      </c>
      <c r="K77" s="4">
        <v>14</v>
      </c>
      <c r="L77" t="s">
        <v>99</v>
      </c>
    </row>
    <row r="78" spans="5:12" x14ac:dyDescent="0.2">
      <c r="E78" s="4">
        <v>76</v>
      </c>
      <c r="F78" s="26">
        <v>186</v>
      </c>
      <c r="I78" s="4">
        <v>76</v>
      </c>
      <c r="J78" s="4">
        <v>4</v>
      </c>
      <c r="K78" s="4">
        <v>15</v>
      </c>
      <c r="L78" t="s">
        <v>100</v>
      </c>
    </row>
    <row r="79" spans="5:12" x14ac:dyDescent="0.2">
      <c r="E79" s="4">
        <v>77</v>
      </c>
      <c r="F79" s="26">
        <v>190</v>
      </c>
      <c r="I79" s="4">
        <v>77</v>
      </c>
      <c r="J79" s="4">
        <v>4</v>
      </c>
      <c r="K79" s="4">
        <v>16</v>
      </c>
      <c r="L79" t="s">
        <v>101</v>
      </c>
    </row>
    <row r="80" spans="5:12" x14ac:dyDescent="0.2">
      <c r="E80" s="4">
        <v>78</v>
      </c>
      <c r="F80" s="26">
        <v>194</v>
      </c>
      <c r="I80" s="4">
        <v>78</v>
      </c>
      <c r="J80" s="4">
        <v>4</v>
      </c>
      <c r="K80" s="4">
        <v>17</v>
      </c>
      <c r="L80" t="s">
        <v>102</v>
      </c>
    </row>
    <row r="81" spans="5:12" x14ac:dyDescent="0.2">
      <c r="E81" s="4">
        <v>79</v>
      </c>
      <c r="F81" s="26">
        <v>198</v>
      </c>
      <c r="I81" s="4">
        <v>79</v>
      </c>
      <c r="J81" s="4">
        <v>4</v>
      </c>
      <c r="K81" s="4">
        <v>18</v>
      </c>
      <c r="L81" t="s">
        <v>103</v>
      </c>
    </row>
    <row r="82" spans="5:12" x14ac:dyDescent="0.2">
      <c r="E82" s="4">
        <v>80</v>
      </c>
      <c r="F82" s="26">
        <v>202</v>
      </c>
      <c r="I82" s="4">
        <v>80</v>
      </c>
      <c r="J82" s="4">
        <v>4</v>
      </c>
      <c r="K82" s="4">
        <v>19</v>
      </c>
      <c r="L82" t="s">
        <v>104</v>
      </c>
    </row>
    <row r="83" spans="5:12" x14ac:dyDescent="0.2">
      <c r="E83" s="4">
        <v>81</v>
      </c>
      <c r="F83" s="26">
        <v>206</v>
      </c>
      <c r="I83" s="4">
        <v>81</v>
      </c>
      <c r="J83" s="4">
        <v>4</v>
      </c>
      <c r="K83" s="4">
        <v>20</v>
      </c>
      <c r="L83" t="s">
        <v>105</v>
      </c>
    </row>
    <row r="84" spans="5:12" x14ac:dyDescent="0.2">
      <c r="E84" s="4">
        <v>82</v>
      </c>
      <c r="F84" s="26">
        <v>210</v>
      </c>
      <c r="I84" s="4">
        <v>82</v>
      </c>
      <c r="J84" s="4">
        <v>4</v>
      </c>
      <c r="K84" s="4">
        <v>21</v>
      </c>
      <c r="L84" t="s">
        <v>106</v>
      </c>
    </row>
    <row r="85" spans="5:12" x14ac:dyDescent="0.2">
      <c r="E85" s="4">
        <v>83</v>
      </c>
      <c r="F85" s="26">
        <v>214</v>
      </c>
      <c r="I85" s="4">
        <v>83</v>
      </c>
      <c r="J85" s="4">
        <v>4</v>
      </c>
      <c r="K85" s="4">
        <v>22</v>
      </c>
      <c r="L85" t="s">
        <v>107</v>
      </c>
    </row>
    <row r="86" spans="5:12" x14ac:dyDescent="0.2">
      <c r="E86" s="4">
        <v>84</v>
      </c>
      <c r="F86" s="26">
        <v>219</v>
      </c>
      <c r="I86" s="4">
        <v>84</v>
      </c>
      <c r="J86" s="4">
        <v>4</v>
      </c>
      <c r="K86" s="4">
        <v>23</v>
      </c>
      <c r="L86" t="s">
        <v>108</v>
      </c>
    </row>
    <row r="87" spans="5:12" x14ac:dyDescent="0.2">
      <c r="E87" s="4">
        <v>85</v>
      </c>
      <c r="F87" s="26">
        <v>223</v>
      </c>
      <c r="I87" s="4">
        <v>85</v>
      </c>
      <c r="J87" s="4">
        <v>4</v>
      </c>
      <c r="K87" s="4">
        <v>24</v>
      </c>
      <c r="L87" t="s">
        <v>109</v>
      </c>
    </row>
    <row r="88" spans="5:12" x14ac:dyDescent="0.2">
      <c r="E88" s="4">
        <v>86</v>
      </c>
      <c r="F88" s="26">
        <v>227</v>
      </c>
      <c r="I88" s="4">
        <v>86</v>
      </c>
      <c r="J88" s="4">
        <v>4</v>
      </c>
      <c r="K88" s="4">
        <v>25</v>
      </c>
      <c r="L88" t="s">
        <v>110</v>
      </c>
    </row>
    <row r="89" spans="5:12" x14ac:dyDescent="0.2">
      <c r="E89" s="4">
        <v>87</v>
      </c>
      <c r="F89" s="26">
        <v>231</v>
      </c>
      <c r="I89" s="4">
        <v>87</v>
      </c>
      <c r="J89" s="4">
        <v>4</v>
      </c>
      <c r="K89" s="4">
        <v>26</v>
      </c>
      <c r="L89" t="s">
        <v>111</v>
      </c>
    </row>
    <row r="90" spans="5:12" x14ac:dyDescent="0.2">
      <c r="E90" s="4">
        <v>88</v>
      </c>
      <c r="F90" s="26">
        <v>236</v>
      </c>
      <c r="I90" s="4">
        <v>88</v>
      </c>
      <c r="J90" s="4">
        <v>4</v>
      </c>
      <c r="K90" s="4">
        <v>27</v>
      </c>
      <c r="L90" t="s">
        <v>112</v>
      </c>
    </row>
    <row r="91" spans="5:12" x14ac:dyDescent="0.2">
      <c r="E91" s="4">
        <v>89</v>
      </c>
      <c r="F91" s="26">
        <v>240</v>
      </c>
      <c r="I91" s="4">
        <v>89</v>
      </c>
      <c r="J91" s="4">
        <v>4</v>
      </c>
      <c r="K91" s="4">
        <v>28</v>
      </c>
      <c r="L91" t="s">
        <v>113</v>
      </c>
    </row>
    <row r="92" spans="5:12" x14ac:dyDescent="0.2">
      <c r="E92" s="4">
        <v>90</v>
      </c>
      <c r="F92" s="26">
        <v>244</v>
      </c>
      <c r="I92" s="4">
        <v>90</v>
      </c>
      <c r="J92" s="4">
        <v>4</v>
      </c>
      <c r="K92" s="4">
        <v>29</v>
      </c>
      <c r="L92" t="s">
        <v>114</v>
      </c>
    </row>
    <row r="93" spans="5:12" x14ac:dyDescent="0.2">
      <c r="E93" s="4">
        <v>91</v>
      </c>
      <c r="F93" s="26">
        <v>249</v>
      </c>
      <c r="I93" s="4">
        <v>91</v>
      </c>
      <c r="J93" s="4">
        <v>4</v>
      </c>
      <c r="K93" s="4">
        <v>30</v>
      </c>
      <c r="L93" t="s">
        <v>115</v>
      </c>
    </row>
    <row r="94" spans="5:12" x14ac:dyDescent="0.2">
      <c r="E94" s="4">
        <v>92</v>
      </c>
      <c r="F94" s="26">
        <v>253</v>
      </c>
      <c r="I94" s="4">
        <v>92</v>
      </c>
      <c r="J94" s="4">
        <v>5</v>
      </c>
      <c r="K94" s="4">
        <v>1</v>
      </c>
      <c r="L94" t="s">
        <v>122</v>
      </c>
    </row>
    <row r="95" spans="5:12" x14ac:dyDescent="0.2">
      <c r="E95" s="4">
        <v>93</v>
      </c>
      <c r="F95" s="26">
        <v>258</v>
      </c>
      <c r="I95" s="4">
        <v>93</v>
      </c>
      <c r="J95" s="4">
        <v>5</v>
      </c>
      <c r="K95" s="4">
        <v>2</v>
      </c>
      <c r="L95" t="s">
        <v>123</v>
      </c>
    </row>
    <row r="96" spans="5:12" x14ac:dyDescent="0.2">
      <c r="E96" s="4">
        <v>94</v>
      </c>
      <c r="F96" s="26">
        <v>262</v>
      </c>
      <c r="I96" s="4">
        <v>94</v>
      </c>
      <c r="J96" s="4">
        <v>5</v>
      </c>
      <c r="K96" s="4">
        <v>3</v>
      </c>
      <c r="L96" t="s">
        <v>124</v>
      </c>
    </row>
    <row r="97" spans="5:12" x14ac:dyDescent="0.2">
      <c r="E97" s="4">
        <v>95</v>
      </c>
      <c r="F97" s="26">
        <v>267</v>
      </c>
      <c r="I97" s="4">
        <v>95</v>
      </c>
      <c r="J97" s="4">
        <v>5</v>
      </c>
      <c r="K97" s="4">
        <v>4</v>
      </c>
      <c r="L97" t="s">
        <v>125</v>
      </c>
    </row>
    <row r="98" spans="5:12" x14ac:dyDescent="0.2">
      <c r="E98" s="4">
        <v>96</v>
      </c>
      <c r="F98" s="26">
        <v>271</v>
      </c>
      <c r="I98" s="4">
        <v>96</v>
      </c>
      <c r="J98" s="4">
        <v>5</v>
      </c>
      <c r="K98" s="4">
        <v>5</v>
      </c>
      <c r="L98" t="s">
        <v>126</v>
      </c>
    </row>
    <row r="99" spans="5:12" x14ac:dyDescent="0.2">
      <c r="E99" s="4">
        <v>97</v>
      </c>
      <c r="F99" s="26">
        <v>276</v>
      </c>
      <c r="I99" s="4">
        <v>97</v>
      </c>
      <c r="J99" s="4">
        <v>5</v>
      </c>
      <c r="K99" s="4">
        <v>6</v>
      </c>
      <c r="L99" t="s">
        <v>127</v>
      </c>
    </row>
    <row r="100" spans="5:12" x14ac:dyDescent="0.2">
      <c r="E100" s="4">
        <v>98</v>
      </c>
      <c r="F100" s="26">
        <v>280</v>
      </c>
      <c r="I100" s="4">
        <v>98</v>
      </c>
      <c r="J100" s="4">
        <v>5</v>
      </c>
      <c r="K100" s="4">
        <v>7</v>
      </c>
      <c r="L100" t="s">
        <v>128</v>
      </c>
    </row>
    <row r="101" spans="5:12" x14ac:dyDescent="0.2">
      <c r="E101" s="4">
        <v>99</v>
      </c>
      <c r="F101" s="26">
        <v>285</v>
      </c>
      <c r="I101" s="4">
        <v>99</v>
      </c>
      <c r="J101" s="4">
        <v>5</v>
      </c>
      <c r="K101" s="4">
        <v>8</v>
      </c>
      <c r="L101" t="s">
        <v>129</v>
      </c>
    </row>
    <row r="102" spans="5:12" x14ac:dyDescent="0.2">
      <c r="E102" s="4">
        <v>100</v>
      </c>
      <c r="F102" s="26">
        <v>290</v>
      </c>
      <c r="I102" s="4">
        <v>100</v>
      </c>
      <c r="J102" s="4">
        <v>5</v>
      </c>
      <c r="K102" s="4">
        <v>9</v>
      </c>
      <c r="L102" t="s">
        <v>130</v>
      </c>
    </row>
    <row r="103" spans="5:12" x14ac:dyDescent="0.2">
      <c r="E103" s="4">
        <v>101</v>
      </c>
      <c r="F103" s="26">
        <v>294</v>
      </c>
      <c r="I103" s="4">
        <v>101</v>
      </c>
      <c r="J103" s="4">
        <v>5</v>
      </c>
      <c r="K103" s="4">
        <v>10</v>
      </c>
      <c r="L103" t="s">
        <v>131</v>
      </c>
    </row>
    <row r="104" spans="5:12" x14ac:dyDescent="0.2">
      <c r="E104" s="4">
        <v>102</v>
      </c>
      <c r="F104" s="26">
        <v>299</v>
      </c>
      <c r="I104" s="4">
        <v>102</v>
      </c>
      <c r="J104" s="4">
        <v>5</v>
      </c>
      <c r="K104" s="4">
        <v>11</v>
      </c>
      <c r="L104" t="s">
        <v>132</v>
      </c>
    </row>
    <row r="105" spans="5:12" x14ac:dyDescent="0.2">
      <c r="E105" s="4">
        <v>103</v>
      </c>
      <c r="F105" s="26">
        <v>304</v>
      </c>
      <c r="I105" s="4">
        <v>103</v>
      </c>
      <c r="J105" s="4">
        <v>5</v>
      </c>
      <c r="K105" s="4">
        <v>12</v>
      </c>
      <c r="L105" t="s">
        <v>133</v>
      </c>
    </row>
    <row r="106" spans="5:12" x14ac:dyDescent="0.2">
      <c r="E106" s="4">
        <v>104</v>
      </c>
      <c r="F106" s="26">
        <v>309</v>
      </c>
      <c r="I106" s="4">
        <v>104</v>
      </c>
      <c r="J106" s="4">
        <v>5</v>
      </c>
      <c r="K106" s="4">
        <v>13</v>
      </c>
      <c r="L106" t="s">
        <v>134</v>
      </c>
    </row>
    <row r="107" spans="5:12" x14ac:dyDescent="0.2">
      <c r="E107" s="4">
        <v>105</v>
      </c>
      <c r="F107" s="26">
        <v>313</v>
      </c>
      <c r="I107" s="4">
        <v>105</v>
      </c>
      <c r="J107" s="4">
        <v>5</v>
      </c>
      <c r="K107" s="4">
        <v>14</v>
      </c>
      <c r="L107" t="s">
        <v>135</v>
      </c>
    </row>
    <row r="108" spans="5:12" x14ac:dyDescent="0.2">
      <c r="E108" s="4">
        <v>106</v>
      </c>
      <c r="F108" s="26">
        <v>318</v>
      </c>
      <c r="I108" s="4">
        <v>106</v>
      </c>
      <c r="J108" s="4">
        <v>5</v>
      </c>
      <c r="K108" s="4">
        <v>15</v>
      </c>
      <c r="L108" t="s">
        <v>136</v>
      </c>
    </row>
    <row r="109" spans="5:12" x14ac:dyDescent="0.2">
      <c r="E109" s="4">
        <v>107</v>
      </c>
      <c r="F109" s="26">
        <v>323</v>
      </c>
      <c r="I109" s="4">
        <v>107</v>
      </c>
      <c r="J109" s="4">
        <v>5</v>
      </c>
      <c r="K109" s="4">
        <v>16</v>
      </c>
      <c r="L109" t="s">
        <v>137</v>
      </c>
    </row>
    <row r="110" spans="5:12" x14ac:dyDescent="0.2">
      <c r="E110" s="4">
        <v>108</v>
      </c>
      <c r="F110" s="26">
        <v>328</v>
      </c>
      <c r="I110" s="4">
        <v>108</v>
      </c>
      <c r="J110" s="4">
        <v>5</v>
      </c>
      <c r="K110" s="4">
        <v>17</v>
      </c>
      <c r="L110" t="s">
        <v>138</v>
      </c>
    </row>
    <row r="111" spans="5:12" x14ac:dyDescent="0.2">
      <c r="E111" s="4">
        <v>109</v>
      </c>
      <c r="F111" s="26">
        <v>333</v>
      </c>
      <c r="I111" s="4">
        <v>109</v>
      </c>
      <c r="J111" s="4">
        <v>5</v>
      </c>
      <c r="K111" s="4">
        <v>18</v>
      </c>
      <c r="L111" t="s">
        <v>139</v>
      </c>
    </row>
    <row r="112" spans="5:12" x14ac:dyDescent="0.2">
      <c r="E112" s="4">
        <v>110</v>
      </c>
      <c r="F112" s="26">
        <v>338</v>
      </c>
      <c r="I112" s="4">
        <v>110</v>
      </c>
      <c r="J112" s="4">
        <v>5</v>
      </c>
      <c r="K112" s="4">
        <v>19</v>
      </c>
      <c r="L112" t="s">
        <v>140</v>
      </c>
    </row>
    <row r="113" spans="5:12" x14ac:dyDescent="0.2">
      <c r="E113" s="4">
        <v>111</v>
      </c>
      <c r="F113" s="26">
        <v>343</v>
      </c>
      <c r="I113" s="4">
        <v>111</v>
      </c>
      <c r="J113" s="4">
        <v>5</v>
      </c>
      <c r="K113" s="4">
        <v>20</v>
      </c>
      <c r="L113" t="s">
        <v>141</v>
      </c>
    </row>
    <row r="114" spans="5:12" x14ac:dyDescent="0.2">
      <c r="E114" s="4">
        <v>112</v>
      </c>
      <c r="F114" s="26">
        <v>348</v>
      </c>
      <c r="I114" s="4">
        <v>112</v>
      </c>
      <c r="J114" s="4">
        <v>5</v>
      </c>
      <c r="K114" s="4">
        <v>21</v>
      </c>
      <c r="L114" t="s">
        <v>142</v>
      </c>
    </row>
    <row r="115" spans="5:12" x14ac:dyDescent="0.2">
      <c r="E115" s="4">
        <v>113</v>
      </c>
      <c r="F115" s="26">
        <v>353</v>
      </c>
      <c r="I115" s="4">
        <v>113</v>
      </c>
      <c r="J115" s="4">
        <v>5</v>
      </c>
      <c r="K115" s="4">
        <v>22</v>
      </c>
      <c r="L115" t="s">
        <v>143</v>
      </c>
    </row>
    <row r="116" spans="5:12" x14ac:dyDescent="0.2">
      <c r="E116" s="4">
        <v>114</v>
      </c>
      <c r="F116" s="26">
        <v>358</v>
      </c>
      <c r="I116" s="4">
        <v>114</v>
      </c>
      <c r="J116" s="4">
        <v>5</v>
      </c>
      <c r="K116" s="4">
        <v>23</v>
      </c>
      <c r="L116" t="s">
        <v>144</v>
      </c>
    </row>
    <row r="117" spans="5:12" x14ac:dyDescent="0.2">
      <c r="E117" s="4">
        <v>115</v>
      </c>
      <c r="F117" s="26">
        <v>363</v>
      </c>
      <c r="I117" s="4">
        <v>115</v>
      </c>
      <c r="J117" s="4">
        <v>5</v>
      </c>
      <c r="K117" s="4">
        <v>24</v>
      </c>
      <c r="L117" t="s">
        <v>145</v>
      </c>
    </row>
    <row r="118" spans="5:12" x14ac:dyDescent="0.2">
      <c r="E118" s="4">
        <v>116</v>
      </c>
      <c r="F118" s="26">
        <v>368</v>
      </c>
      <c r="I118" s="4">
        <v>116</v>
      </c>
      <c r="J118" s="4">
        <v>5</v>
      </c>
      <c r="K118" s="4">
        <v>25</v>
      </c>
      <c r="L118" t="s">
        <v>146</v>
      </c>
    </row>
    <row r="119" spans="5:12" x14ac:dyDescent="0.2">
      <c r="E119" s="4">
        <v>117</v>
      </c>
      <c r="F119" s="26">
        <v>373</v>
      </c>
      <c r="I119" s="4">
        <v>117</v>
      </c>
      <c r="J119" s="4">
        <v>5</v>
      </c>
      <c r="K119" s="4">
        <v>26</v>
      </c>
      <c r="L119" t="s">
        <v>147</v>
      </c>
    </row>
    <row r="120" spans="5:12" x14ac:dyDescent="0.2">
      <c r="E120" s="4">
        <v>118</v>
      </c>
      <c r="F120" s="26">
        <v>378</v>
      </c>
      <c r="I120" s="4">
        <v>118</v>
      </c>
      <c r="J120" s="4">
        <v>5</v>
      </c>
      <c r="K120" s="4">
        <v>27</v>
      </c>
      <c r="L120" t="s">
        <v>148</v>
      </c>
    </row>
    <row r="121" spans="5:12" x14ac:dyDescent="0.2">
      <c r="E121" s="4">
        <v>119</v>
      </c>
      <c r="F121" s="26">
        <v>383</v>
      </c>
      <c r="I121" s="4">
        <v>119</v>
      </c>
      <c r="J121" s="4">
        <v>5</v>
      </c>
      <c r="K121" s="4">
        <v>28</v>
      </c>
      <c r="L121" t="s">
        <v>149</v>
      </c>
    </row>
    <row r="122" spans="5:12" x14ac:dyDescent="0.2">
      <c r="E122" s="4">
        <v>120</v>
      </c>
      <c r="F122" s="26">
        <v>389</v>
      </c>
      <c r="I122" s="4">
        <v>120</v>
      </c>
      <c r="J122" s="4">
        <v>5</v>
      </c>
      <c r="K122" s="4">
        <v>29</v>
      </c>
      <c r="L122" t="s">
        <v>150</v>
      </c>
    </row>
    <row r="123" spans="5:12" x14ac:dyDescent="0.2">
      <c r="E123" s="4">
        <v>121</v>
      </c>
      <c r="F123" s="26">
        <v>394</v>
      </c>
      <c r="I123" s="4">
        <v>121</v>
      </c>
      <c r="J123" s="4">
        <v>5</v>
      </c>
      <c r="K123" s="4">
        <v>30</v>
      </c>
      <c r="L123" t="s">
        <v>151</v>
      </c>
    </row>
    <row r="124" spans="5:12" x14ac:dyDescent="0.2">
      <c r="E124" s="4">
        <v>122</v>
      </c>
      <c r="F124" s="26">
        <v>399</v>
      </c>
      <c r="I124" s="4">
        <v>122</v>
      </c>
      <c r="J124" s="4">
        <v>5</v>
      </c>
      <c r="K124" s="4">
        <v>31</v>
      </c>
      <c r="L124" t="s">
        <v>152</v>
      </c>
    </row>
    <row r="125" spans="5:12" x14ac:dyDescent="0.2">
      <c r="E125" s="4">
        <v>123</v>
      </c>
      <c r="F125" s="26">
        <v>404</v>
      </c>
      <c r="I125" s="4">
        <v>123</v>
      </c>
      <c r="J125" s="4">
        <v>5</v>
      </c>
      <c r="K125" s="4">
        <v>32</v>
      </c>
      <c r="L125" t="s">
        <v>153</v>
      </c>
    </row>
    <row r="126" spans="5:12" x14ac:dyDescent="0.2">
      <c r="E126" s="4">
        <v>124</v>
      </c>
      <c r="F126" s="26">
        <v>410</v>
      </c>
      <c r="I126" s="4">
        <v>124</v>
      </c>
      <c r="J126" s="4">
        <v>5</v>
      </c>
      <c r="K126" s="4">
        <v>33</v>
      </c>
      <c r="L126" t="s">
        <v>154</v>
      </c>
    </row>
    <row r="127" spans="5:12" x14ac:dyDescent="0.2">
      <c r="E127" s="4">
        <v>125</v>
      </c>
      <c r="F127" s="26">
        <v>415</v>
      </c>
      <c r="I127" s="4">
        <v>125</v>
      </c>
      <c r="J127" s="4">
        <v>5</v>
      </c>
      <c r="K127" s="4">
        <v>34</v>
      </c>
      <c r="L127" t="s">
        <v>155</v>
      </c>
    </row>
    <row r="128" spans="5:12" x14ac:dyDescent="0.2">
      <c r="E128" s="4">
        <v>126</v>
      </c>
      <c r="F128" s="26">
        <v>420</v>
      </c>
      <c r="I128" s="4">
        <v>126</v>
      </c>
      <c r="J128" s="4">
        <v>5</v>
      </c>
      <c r="K128" s="4">
        <v>35</v>
      </c>
      <c r="L128" t="s">
        <v>156</v>
      </c>
    </row>
    <row r="129" spans="5:12" x14ac:dyDescent="0.2">
      <c r="E129" s="4">
        <v>127</v>
      </c>
      <c r="F129" s="26">
        <v>426</v>
      </c>
      <c r="I129" s="4">
        <v>127</v>
      </c>
      <c r="J129" s="4">
        <v>6</v>
      </c>
      <c r="K129" s="4">
        <v>1</v>
      </c>
      <c r="L129" t="s">
        <v>162</v>
      </c>
    </row>
    <row r="130" spans="5:12" x14ac:dyDescent="0.2">
      <c r="E130" s="4">
        <v>128</v>
      </c>
      <c r="F130" s="26">
        <v>431</v>
      </c>
      <c r="I130" s="4">
        <v>128</v>
      </c>
      <c r="J130" s="4">
        <v>6</v>
      </c>
      <c r="K130" s="4">
        <v>2</v>
      </c>
      <c r="L130" t="s">
        <v>163</v>
      </c>
    </row>
    <row r="131" spans="5:12" x14ac:dyDescent="0.2">
      <c r="E131" s="4">
        <v>129</v>
      </c>
      <c r="F131" s="26">
        <v>437</v>
      </c>
      <c r="I131" s="4">
        <v>129</v>
      </c>
      <c r="J131" s="4">
        <v>6</v>
      </c>
      <c r="K131" s="4">
        <v>3</v>
      </c>
      <c r="L131" t="s">
        <v>164</v>
      </c>
    </row>
    <row r="132" spans="5:12" x14ac:dyDescent="0.2">
      <c r="E132" s="4">
        <v>130</v>
      </c>
      <c r="F132" s="26">
        <v>442</v>
      </c>
      <c r="I132" s="4">
        <v>130</v>
      </c>
      <c r="J132" s="4">
        <v>6</v>
      </c>
      <c r="K132" s="4">
        <v>4</v>
      </c>
      <c r="L132" t="s">
        <v>165</v>
      </c>
    </row>
    <row r="133" spans="5:12" x14ac:dyDescent="0.2">
      <c r="E133" s="4">
        <v>131</v>
      </c>
      <c r="F133" s="26">
        <v>448</v>
      </c>
      <c r="I133" s="4">
        <v>131</v>
      </c>
      <c r="J133" s="4">
        <v>6</v>
      </c>
      <c r="K133" s="4">
        <v>5</v>
      </c>
      <c r="L133" t="s">
        <v>166</v>
      </c>
    </row>
    <row r="134" spans="5:12" x14ac:dyDescent="0.2">
      <c r="E134" s="4">
        <v>132</v>
      </c>
      <c r="F134" s="26">
        <v>453</v>
      </c>
      <c r="I134" s="4">
        <v>132</v>
      </c>
      <c r="J134" s="4">
        <v>6</v>
      </c>
      <c r="K134" s="4">
        <v>6</v>
      </c>
      <c r="L134" t="s">
        <v>167</v>
      </c>
    </row>
    <row r="135" spans="5:12" x14ac:dyDescent="0.2">
      <c r="E135" s="4">
        <v>133</v>
      </c>
      <c r="F135" s="26">
        <v>459</v>
      </c>
      <c r="I135" s="4">
        <v>133</v>
      </c>
      <c r="J135" s="4">
        <v>6</v>
      </c>
      <c r="K135" s="4">
        <v>7</v>
      </c>
      <c r="L135" t="s">
        <v>168</v>
      </c>
    </row>
    <row r="136" spans="5:12" x14ac:dyDescent="0.2">
      <c r="E136" s="4">
        <v>134</v>
      </c>
      <c r="F136" s="26">
        <v>464</v>
      </c>
      <c r="I136" s="4">
        <v>134</v>
      </c>
      <c r="J136" s="4">
        <v>6</v>
      </c>
      <c r="K136" s="4">
        <v>8</v>
      </c>
      <c r="L136" t="s">
        <v>169</v>
      </c>
    </row>
    <row r="137" spans="5:12" x14ac:dyDescent="0.2">
      <c r="E137" s="4">
        <v>135</v>
      </c>
      <c r="F137" s="26">
        <v>470</v>
      </c>
      <c r="I137" s="4">
        <v>135</v>
      </c>
      <c r="J137" s="4">
        <v>6</v>
      </c>
      <c r="K137" s="4">
        <v>9</v>
      </c>
      <c r="L137" t="s">
        <v>170</v>
      </c>
    </row>
    <row r="138" spans="5:12" x14ac:dyDescent="0.2">
      <c r="E138" s="4">
        <v>136</v>
      </c>
      <c r="F138" s="26">
        <v>475</v>
      </c>
      <c r="I138" s="4">
        <v>136</v>
      </c>
      <c r="J138" s="4">
        <v>6</v>
      </c>
      <c r="K138" s="4">
        <v>10</v>
      </c>
      <c r="L138" t="s">
        <v>171</v>
      </c>
    </row>
    <row r="139" spans="5:12" x14ac:dyDescent="0.2">
      <c r="E139" s="4">
        <v>137</v>
      </c>
      <c r="F139" s="26">
        <v>481</v>
      </c>
      <c r="I139" s="4">
        <v>137</v>
      </c>
      <c r="J139" s="4">
        <v>6</v>
      </c>
      <c r="K139" s="4">
        <v>11</v>
      </c>
      <c r="L139" t="s">
        <v>172</v>
      </c>
    </row>
    <row r="140" spans="5:12" x14ac:dyDescent="0.2">
      <c r="E140" s="4">
        <v>138</v>
      </c>
      <c r="F140" s="26">
        <v>487</v>
      </c>
      <c r="I140" s="4">
        <v>138</v>
      </c>
      <c r="J140" s="4">
        <v>6</v>
      </c>
      <c r="K140" s="4">
        <v>12</v>
      </c>
      <c r="L140" t="s">
        <v>173</v>
      </c>
    </row>
    <row r="141" spans="5:12" x14ac:dyDescent="0.2">
      <c r="E141" s="4">
        <v>139</v>
      </c>
      <c r="F141" s="26">
        <v>492</v>
      </c>
      <c r="I141" s="4">
        <v>139</v>
      </c>
      <c r="J141" s="4">
        <v>6</v>
      </c>
      <c r="K141" s="4">
        <v>13</v>
      </c>
      <c r="L141" t="s">
        <v>174</v>
      </c>
    </row>
    <row r="142" spans="5:12" x14ac:dyDescent="0.2">
      <c r="E142" s="4">
        <v>140</v>
      </c>
      <c r="F142" s="26">
        <v>498</v>
      </c>
      <c r="I142" s="4">
        <v>140</v>
      </c>
      <c r="J142" s="4">
        <v>6</v>
      </c>
      <c r="K142" s="4">
        <v>14</v>
      </c>
      <c r="L142" t="s">
        <v>175</v>
      </c>
    </row>
    <row r="143" spans="5:12" x14ac:dyDescent="0.2">
      <c r="E143" s="4">
        <v>141</v>
      </c>
      <c r="F143" s="26">
        <v>504</v>
      </c>
      <c r="I143" s="4">
        <v>141</v>
      </c>
      <c r="J143" s="4">
        <v>6</v>
      </c>
      <c r="K143" s="4">
        <v>15</v>
      </c>
      <c r="L143" t="s">
        <v>176</v>
      </c>
    </row>
    <row r="144" spans="5:12" x14ac:dyDescent="0.2">
      <c r="E144" s="4">
        <v>142</v>
      </c>
      <c r="F144" s="26">
        <v>510</v>
      </c>
      <c r="I144" s="4">
        <v>142</v>
      </c>
      <c r="J144" s="4">
        <v>6</v>
      </c>
      <c r="K144" s="4">
        <v>16</v>
      </c>
      <c r="L144" t="s">
        <v>177</v>
      </c>
    </row>
    <row r="145" spans="5:12" x14ac:dyDescent="0.2">
      <c r="E145" s="4">
        <v>143</v>
      </c>
      <c r="F145" s="26">
        <v>515</v>
      </c>
      <c r="I145" s="4">
        <v>143</v>
      </c>
      <c r="J145" s="4">
        <v>6</v>
      </c>
      <c r="K145" s="4">
        <v>17</v>
      </c>
      <c r="L145" t="s">
        <v>178</v>
      </c>
    </row>
    <row r="146" spans="5:12" x14ac:dyDescent="0.2">
      <c r="E146" s="4">
        <v>144</v>
      </c>
      <c r="F146" s="26">
        <v>521</v>
      </c>
      <c r="I146" s="4">
        <v>144</v>
      </c>
      <c r="J146" s="4">
        <v>6</v>
      </c>
      <c r="K146" s="4">
        <v>18</v>
      </c>
      <c r="L146" t="s">
        <v>179</v>
      </c>
    </row>
    <row r="147" spans="5:12" x14ac:dyDescent="0.2">
      <c r="E147" s="4">
        <v>145</v>
      </c>
      <c r="F147" s="26">
        <v>527</v>
      </c>
      <c r="I147" s="4">
        <v>145</v>
      </c>
      <c r="J147" s="4">
        <v>6</v>
      </c>
      <c r="K147" s="4">
        <v>19</v>
      </c>
      <c r="L147" t="s">
        <v>180</v>
      </c>
    </row>
    <row r="148" spans="5:12" x14ac:dyDescent="0.2">
      <c r="E148" s="4">
        <v>146</v>
      </c>
      <c r="F148" s="26">
        <v>533</v>
      </c>
      <c r="I148" s="4">
        <v>146</v>
      </c>
      <c r="J148" s="4">
        <v>6</v>
      </c>
      <c r="K148" s="4">
        <v>20</v>
      </c>
      <c r="L148" t="s">
        <v>181</v>
      </c>
    </row>
    <row r="149" spans="5:12" x14ac:dyDescent="0.2">
      <c r="E149" s="4">
        <v>147</v>
      </c>
      <c r="F149" s="26">
        <v>539</v>
      </c>
      <c r="I149" s="4">
        <v>147</v>
      </c>
      <c r="J149" s="4">
        <v>6</v>
      </c>
      <c r="K149" s="4">
        <v>21</v>
      </c>
      <c r="L149" t="s">
        <v>182</v>
      </c>
    </row>
    <row r="150" spans="5:12" x14ac:dyDescent="0.2">
      <c r="E150" s="4">
        <v>148</v>
      </c>
      <c r="F150" s="26">
        <v>545</v>
      </c>
      <c r="I150" s="4">
        <v>148</v>
      </c>
      <c r="J150" s="4">
        <v>6</v>
      </c>
      <c r="K150" s="4">
        <v>22</v>
      </c>
      <c r="L150" t="s">
        <v>183</v>
      </c>
    </row>
    <row r="151" spans="5:12" x14ac:dyDescent="0.2">
      <c r="E151" s="4">
        <v>149</v>
      </c>
      <c r="F151" s="26">
        <v>551</v>
      </c>
      <c r="I151" s="4">
        <v>149</v>
      </c>
      <c r="J151" s="4">
        <v>6</v>
      </c>
      <c r="K151" s="4">
        <v>23</v>
      </c>
      <c r="L151" t="s">
        <v>184</v>
      </c>
    </row>
    <row r="152" spans="5:12" x14ac:dyDescent="0.2">
      <c r="E152" s="4">
        <v>150</v>
      </c>
      <c r="F152" s="26">
        <v>557</v>
      </c>
      <c r="I152" s="4">
        <v>150</v>
      </c>
      <c r="J152" s="4">
        <v>6</v>
      </c>
      <c r="K152" s="4">
        <v>24</v>
      </c>
      <c r="L152" t="s">
        <v>185</v>
      </c>
    </row>
    <row r="153" spans="5:12" x14ac:dyDescent="0.2">
      <c r="E153" s="4">
        <v>151</v>
      </c>
      <c r="F153" s="26">
        <v>563</v>
      </c>
      <c r="I153" s="4">
        <v>151</v>
      </c>
      <c r="J153" s="4">
        <v>6</v>
      </c>
      <c r="K153" s="4">
        <v>25</v>
      </c>
      <c r="L153" t="s">
        <v>186</v>
      </c>
    </row>
    <row r="154" spans="5:12" x14ac:dyDescent="0.2">
      <c r="E154" s="4">
        <v>152</v>
      </c>
      <c r="F154" s="26">
        <v>569</v>
      </c>
      <c r="I154" s="4">
        <v>152</v>
      </c>
      <c r="J154" s="4">
        <v>6</v>
      </c>
      <c r="K154" s="4">
        <v>26</v>
      </c>
      <c r="L154" t="s">
        <v>187</v>
      </c>
    </row>
    <row r="155" spans="5:12" x14ac:dyDescent="0.2">
      <c r="E155" s="4">
        <v>153</v>
      </c>
      <c r="F155" s="26">
        <v>575</v>
      </c>
      <c r="I155" s="4">
        <v>153</v>
      </c>
      <c r="J155" s="4">
        <v>6</v>
      </c>
      <c r="K155" s="4">
        <v>27</v>
      </c>
      <c r="L155" t="s">
        <v>188</v>
      </c>
    </row>
    <row r="156" spans="5:12" x14ac:dyDescent="0.2">
      <c r="E156" s="4">
        <v>154</v>
      </c>
      <c r="F156" s="26">
        <v>581</v>
      </c>
      <c r="I156" s="4">
        <v>154</v>
      </c>
      <c r="J156" s="4">
        <v>6</v>
      </c>
      <c r="K156" s="4">
        <v>28</v>
      </c>
      <c r="L156" t="s">
        <v>189</v>
      </c>
    </row>
    <row r="157" spans="5:12" x14ac:dyDescent="0.2">
      <c r="E157" s="4">
        <v>155</v>
      </c>
      <c r="F157" s="26">
        <v>587</v>
      </c>
      <c r="I157" s="4">
        <v>155</v>
      </c>
      <c r="J157" s="4">
        <v>6</v>
      </c>
      <c r="K157" s="4">
        <v>29</v>
      </c>
      <c r="L157" t="s">
        <v>190</v>
      </c>
    </row>
    <row r="158" spans="5:12" x14ac:dyDescent="0.2">
      <c r="E158" s="4">
        <v>156</v>
      </c>
      <c r="F158" s="26">
        <v>593</v>
      </c>
      <c r="I158" s="4">
        <v>156</v>
      </c>
      <c r="J158" s="4">
        <v>6</v>
      </c>
      <c r="K158" s="4">
        <v>30</v>
      </c>
      <c r="L158" t="s">
        <v>191</v>
      </c>
    </row>
    <row r="159" spans="5:12" x14ac:dyDescent="0.2">
      <c r="E159" s="4">
        <v>157</v>
      </c>
      <c r="F159" s="26">
        <v>599</v>
      </c>
      <c r="I159" s="4">
        <v>157</v>
      </c>
      <c r="J159" s="4">
        <v>6</v>
      </c>
      <c r="K159" s="4">
        <v>31</v>
      </c>
      <c r="L159" t="s">
        <v>192</v>
      </c>
    </row>
    <row r="160" spans="5:12" x14ac:dyDescent="0.2">
      <c r="E160" s="4">
        <v>158</v>
      </c>
      <c r="F160" s="26">
        <v>605</v>
      </c>
      <c r="I160" s="4">
        <v>158</v>
      </c>
      <c r="J160" s="4">
        <v>6</v>
      </c>
      <c r="K160" s="4">
        <v>32</v>
      </c>
      <c r="L160" t="s">
        <v>193</v>
      </c>
    </row>
    <row r="161" spans="5:12" x14ac:dyDescent="0.2">
      <c r="E161" s="4">
        <v>159</v>
      </c>
      <c r="F161" s="26">
        <v>611</v>
      </c>
      <c r="I161" s="4">
        <v>159</v>
      </c>
      <c r="J161" s="4">
        <v>6</v>
      </c>
      <c r="K161" s="4">
        <v>33</v>
      </c>
      <c r="L161" t="s">
        <v>194</v>
      </c>
    </row>
    <row r="162" spans="5:12" x14ac:dyDescent="0.2">
      <c r="E162" s="4">
        <v>160</v>
      </c>
      <c r="F162" s="26">
        <v>618</v>
      </c>
      <c r="I162" s="4">
        <v>160</v>
      </c>
      <c r="J162" s="4">
        <v>6</v>
      </c>
      <c r="K162" s="4">
        <v>34</v>
      </c>
      <c r="L162" t="s">
        <v>195</v>
      </c>
    </row>
    <row r="163" spans="5:12" x14ac:dyDescent="0.2">
      <c r="E163" s="4">
        <v>161</v>
      </c>
      <c r="F163" s="26">
        <v>624</v>
      </c>
      <c r="I163" s="4">
        <v>161</v>
      </c>
      <c r="J163" s="4">
        <v>6</v>
      </c>
      <c r="K163" s="4">
        <v>35</v>
      </c>
      <c r="L163" t="s">
        <v>196</v>
      </c>
    </row>
    <row r="164" spans="5:12" x14ac:dyDescent="0.2">
      <c r="E164" s="4">
        <v>162</v>
      </c>
      <c r="F164" s="26">
        <v>630</v>
      </c>
      <c r="I164" s="4">
        <v>162</v>
      </c>
      <c r="J164" s="4">
        <v>6</v>
      </c>
      <c r="K164" s="4">
        <v>36</v>
      </c>
      <c r="L164" t="s">
        <v>197</v>
      </c>
    </row>
    <row r="165" spans="5:12" x14ac:dyDescent="0.2">
      <c r="E165" s="4">
        <v>163</v>
      </c>
      <c r="F165" s="26">
        <v>636</v>
      </c>
      <c r="I165" s="4">
        <v>163</v>
      </c>
      <c r="J165" s="4">
        <v>6</v>
      </c>
      <c r="K165" s="4">
        <v>37</v>
      </c>
      <c r="L165" t="s">
        <v>198</v>
      </c>
    </row>
    <row r="166" spans="5:12" x14ac:dyDescent="0.2">
      <c r="E166" s="4">
        <v>164</v>
      </c>
      <c r="F166" s="26">
        <v>643</v>
      </c>
      <c r="I166" s="4">
        <v>164</v>
      </c>
      <c r="J166" s="4">
        <v>6</v>
      </c>
      <c r="K166" s="4">
        <v>38</v>
      </c>
      <c r="L166" t="s">
        <v>199</v>
      </c>
    </row>
    <row r="167" spans="5:12" x14ac:dyDescent="0.2">
      <c r="E167" s="4">
        <v>165</v>
      </c>
      <c r="F167" s="26">
        <v>649</v>
      </c>
      <c r="I167" s="4">
        <v>165</v>
      </c>
      <c r="J167" s="4">
        <v>6</v>
      </c>
      <c r="K167" s="4">
        <v>39</v>
      </c>
      <c r="L167" t="s">
        <v>200</v>
      </c>
    </row>
    <row r="168" spans="5:12" x14ac:dyDescent="0.2">
      <c r="E168" s="4">
        <v>166</v>
      </c>
      <c r="F168" s="26">
        <v>655</v>
      </c>
      <c r="I168" s="4">
        <v>166</v>
      </c>
      <c r="J168" s="4">
        <v>6</v>
      </c>
      <c r="K168" s="4">
        <v>40</v>
      </c>
      <c r="L168" t="s">
        <v>201</v>
      </c>
    </row>
    <row r="169" spans="5:12" x14ac:dyDescent="0.2">
      <c r="E169" s="4">
        <v>167</v>
      </c>
      <c r="F169" s="26">
        <v>662</v>
      </c>
      <c r="I169" s="4">
        <v>167</v>
      </c>
      <c r="J169" s="4">
        <v>7</v>
      </c>
      <c r="K169" s="4">
        <v>1</v>
      </c>
      <c r="L169" t="s">
        <v>202</v>
      </c>
    </row>
    <row r="170" spans="5:12" x14ac:dyDescent="0.2">
      <c r="E170" s="4">
        <v>168</v>
      </c>
      <c r="F170" s="26">
        <v>668</v>
      </c>
      <c r="I170" s="4">
        <v>168</v>
      </c>
      <c r="J170" s="4">
        <v>7</v>
      </c>
      <c r="K170" s="4">
        <v>2</v>
      </c>
      <c r="L170" t="s">
        <v>203</v>
      </c>
    </row>
    <row r="171" spans="5:12" x14ac:dyDescent="0.2">
      <c r="E171" s="4">
        <v>169</v>
      </c>
      <c r="F171" s="26">
        <v>674</v>
      </c>
      <c r="I171" s="4">
        <v>169</v>
      </c>
      <c r="J171" s="4">
        <v>7</v>
      </c>
      <c r="K171" s="4">
        <v>3</v>
      </c>
      <c r="L171" t="s">
        <v>204</v>
      </c>
    </row>
    <row r="172" spans="5:12" x14ac:dyDescent="0.2">
      <c r="E172" s="4">
        <v>170</v>
      </c>
      <c r="F172" s="26">
        <v>681</v>
      </c>
      <c r="I172" s="4">
        <v>170</v>
      </c>
      <c r="J172" s="4">
        <v>7</v>
      </c>
      <c r="K172" s="4">
        <v>4</v>
      </c>
      <c r="L172" t="s">
        <v>205</v>
      </c>
    </row>
    <row r="173" spans="5:12" x14ac:dyDescent="0.2">
      <c r="E173" s="4">
        <v>171</v>
      </c>
      <c r="F173" s="26">
        <v>687</v>
      </c>
      <c r="I173" s="4">
        <v>171</v>
      </c>
      <c r="J173" s="4">
        <v>7</v>
      </c>
      <c r="K173" s="4">
        <v>5</v>
      </c>
      <c r="L173" t="s">
        <v>206</v>
      </c>
    </row>
    <row r="174" spans="5:12" x14ac:dyDescent="0.2">
      <c r="E174" s="4">
        <v>172</v>
      </c>
      <c r="F174" s="26">
        <v>694</v>
      </c>
      <c r="I174" s="4">
        <v>172</v>
      </c>
      <c r="J174" s="4">
        <v>7</v>
      </c>
      <c r="K174" s="4">
        <v>6</v>
      </c>
      <c r="L174" t="s">
        <v>207</v>
      </c>
    </row>
    <row r="175" spans="5:12" x14ac:dyDescent="0.2">
      <c r="E175" s="4">
        <v>173</v>
      </c>
      <c r="F175" s="26">
        <v>700</v>
      </c>
      <c r="I175" s="4">
        <v>173</v>
      </c>
      <c r="J175" s="4">
        <v>7</v>
      </c>
      <c r="K175" s="4">
        <v>7</v>
      </c>
      <c r="L175" t="s">
        <v>208</v>
      </c>
    </row>
    <row r="176" spans="5:12" x14ac:dyDescent="0.2">
      <c r="E176" s="4">
        <v>174</v>
      </c>
      <c r="F176" s="26">
        <v>707</v>
      </c>
      <c r="I176" s="4">
        <v>174</v>
      </c>
      <c r="J176" s="4">
        <v>7</v>
      </c>
      <c r="K176" s="4">
        <v>8</v>
      </c>
      <c r="L176" t="s">
        <v>209</v>
      </c>
    </row>
    <row r="177" spans="5:12" x14ac:dyDescent="0.2">
      <c r="E177" s="4">
        <v>175</v>
      </c>
      <c r="F177" s="26">
        <v>713</v>
      </c>
      <c r="I177" s="4">
        <v>175</v>
      </c>
      <c r="J177" s="4">
        <v>7</v>
      </c>
      <c r="K177" s="4">
        <v>9</v>
      </c>
      <c r="L177" t="s">
        <v>210</v>
      </c>
    </row>
    <row r="178" spans="5:12" x14ac:dyDescent="0.2">
      <c r="E178" s="4">
        <v>176</v>
      </c>
      <c r="F178" s="26">
        <v>720</v>
      </c>
      <c r="I178" s="4">
        <v>176</v>
      </c>
      <c r="J178" s="4">
        <v>7</v>
      </c>
      <c r="K178" s="4">
        <v>10</v>
      </c>
      <c r="L178" t="s">
        <v>211</v>
      </c>
    </row>
    <row r="179" spans="5:12" x14ac:dyDescent="0.2">
      <c r="E179" s="4">
        <v>177</v>
      </c>
      <c r="F179" s="26">
        <v>726</v>
      </c>
      <c r="I179" s="4">
        <v>177</v>
      </c>
      <c r="J179" s="4">
        <v>7</v>
      </c>
      <c r="K179" s="4">
        <v>11</v>
      </c>
      <c r="L179" t="s">
        <v>212</v>
      </c>
    </row>
    <row r="180" spans="5:12" x14ac:dyDescent="0.2">
      <c r="E180" s="4">
        <v>178</v>
      </c>
      <c r="F180" s="26">
        <v>733</v>
      </c>
      <c r="I180" s="4">
        <v>178</v>
      </c>
      <c r="J180" s="4">
        <v>7</v>
      </c>
      <c r="K180" s="4">
        <v>12</v>
      </c>
      <c r="L180" t="s">
        <v>213</v>
      </c>
    </row>
    <row r="181" spans="5:12" x14ac:dyDescent="0.2">
      <c r="E181" s="4">
        <v>179</v>
      </c>
      <c r="F181" s="26">
        <v>740</v>
      </c>
      <c r="I181" s="4">
        <v>179</v>
      </c>
      <c r="J181" s="4">
        <v>7</v>
      </c>
      <c r="K181" s="4">
        <v>13</v>
      </c>
      <c r="L181" t="s">
        <v>214</v>
      </c>
    </row>
    <row r="182" spans="5:12" x14ac:dyDescent="0.2">
      <c r="E182" s="4">
        <v>180</v>
      </c>
      <c r="F182" s="26">
        <v>746</v>
      </c>
      <c r="I182" s="4">
        <v>180</v>
      </c>
      <c r="J182" s="4">
        <v>7</v>
      </c>
      <c r="K182" s="4">
        <v>14</v>
      </c>
      <c r="L182" t="s">
        <v>215</v>
      </c>
    </row>
    <row r="183" spans="5:12" x14ac:dyDescent="0.2">
      <c r="E183" s="4">
        <v>181</v>
      </c>
      <c r="F183" s="26">
        <v>753</v>
      </c>
      <c r="I183" s="4">
        <v>181</v>
      </c>
      <c r="J183" s="4">
        <v>7</v>
      </c>
      <c r="K183" s="4">
        <v>15</v>
      </c>
      <c r="L183" t="s">
        <v>216</v>
      </c>
    </row>
    <row r="184" spans="5:12" x14ac:dyDescent="0.2">
      <c r="E184" s="4">
        <v>182</v>
      </c>
      <c r="F184" s="26">
        <v>760</v>
      </c>
      <c r="I184" s="4">
        <v>182</v>
      </c>
      <c r="J184" s="4">
        <v>7</v>
      </c>
      <c r="K184" s="4">
        <v>16</v>
      </c>
      <c r="L184" t="s">
        <v>217</v>
      </c>
    </row>
    <row r="185" spans="5:12" x14ac:dyDescent="0.2">
      <c r="E185" s="4">
        <v>183</v>
      </c>
      <c r="F185" s="26">
        <v>766</v>
      </c>
      <c r="I185" s="4">
        <v>183</v>
      </c>
      <c r="J185" s="4">
        <v>7</v>
      </c>
      <c r="K185" s="4">
        <v>17</v>
      </c>
      <c r="L185" t="s">
        <v>218</v>
      </c>
    </row>
    <row r="186" spans="5:12" x14ac:dyDescent="0.2">
      <c r="E186" s="4">
        <v>184</v>
      </c>
      <c r="F186" s="26">
        <v>773</v>
      </c>
      <c r="I186" s="4">
        <v>184</v>
      </c>
      <c r="J186" s="4">
        <v>7</v>
      </c>
      <c r="K186" s="4">
        <v>18</v>
      </c>
      <c r="L186" t="s">
        <v>219</v>
      </c>
    </row>
    <row r="187" spans="5:12" x14ac:dyDescent="0.2">
      <c r="E187" s="4">
        <v>185</v>
      </c>
      <c r="F187" s="26">
        <v>780</v>
      </c>
      <c r="I187" s="4">
        <v>185</v>
      </c>
      <c r="J187" s="4">
        <v>7</v>
      </c>
      <c r="K187" s="4">
        <v>19</v>
      </c>
      <c r="L187" t="s">
        <v>220</v>
      </c>
    </row>
    <row r="188" spans="5:12" x14ac:dyDescent="0.2">
      <c r="E188" s="4">
        <v>186</v>
      </c>
      <c r="F188" s="26">
        <v>787</v>
      </c>
      <c r="I188" s="4">
        <v>186</v>
      </c>
      <c r="J188" s="4">
        <v>7</v>
      </c>
      <c r="K188" s="4">
        <v>20</v>
      </c>
      <c r="L188" t="s">
        <v>221</v>
      </c>
    </row>
    <row r="189" spans="5:12" x14ac:dyDescent="0.2">
      <c r="E189" s="4">
        <v>187</v>
      </c>
      <c r="F189" s="26">
        <v>794</v>
      </c>
      <c r="I189" s="4">
        <v>187</v>
      </c>
      <c r="J189" s="4">
        <v>7</v>
      </c>
      <c r="K189" s="4">
        <v>21</v>
      </c>
      <c r="L189" t="s">
        <v>222</v>
      </c>
    </row>
    <row r="190" spans="5:12" x14ac:dyDescent="0.2">
      <c r="E190" s="4">
        <v>188</v>
      </c>
      <c r="F190" s="26">
        <v>800</v>
      </c>
      <c r="I190" s="4">
        <v>188</v>
      </c>
      <c r="J190" s="4">
        <v>7</v>
      </c>
      <c r="K190" s="4">
        <v>22</v>
      </c>
      <c r="L190" t="s">
        <v>223</v>
      </c>
    </row>
    <row r="191" spans="5:12" x14ac:dyDescent="0.2">
      <c r="E191" s="4">
        <v>189</v>
      </c>
      <c r="F191" s="26">
        <v>807</v>
      </c>
      <c r="I191" s="4">
        <v>189</v>
      </c>
      <c r="J191" s="4">
        <v>7</v>
      </c>
      <c r="K191" s="4">
        <v>23</v>
      </c>
      <c r="L191" t="s">
        <v>224</v>
      </c>
    </row>
    <row r="192" spans="5:12" x14ac:dyDescent="0.2">
      <c r="E192" s="4">
        <v>190</v>
      </c>
      <c r="F192" s="26">
        <v>814</v>
      </c>
      <c r="I192" s="4">
        <v>190</v>
      </c>
      <c r="J192" s="4">
        <v>7</v>
      </c>
      <c r="K192" s="4">
        <v>24</v>
      </c>
      <c r="L192" t="s">
        <v>225</v>
      </c>
    </row>
    <row r="193" spans="5:12" x14ac:dyDescent="0.2">
      <c r="E193" s="4">
        <v>191</v>
      </c>
      <c r="F193" s="26">
        <v>821</v>
      </c>
      <c r="I193" s="4">
        <v>191</v>
      </c>
      <c r="J193" s="4">
        <v>7</v>
      </c>
      <c r="K193" s="4">
        <v>25</v>
      </c>
      <c r="L193" t="s">
        <v>226</v>
      </c>
    </row>
    <row r="194" spans="5:12" x14ac:dyDescent="0.2">
      <c r="E194" s="4">
        <v>192</v>
      </c>
      <c r="F194" s="26">
        <v>828</v>
      </c>
      <c r="I194" s="4">
        <v>192</v>
      </c>
      <c r="J194" s="4">
        <v>7</v>
      </c>
      <c r="K194" s="4">
        <v>26</v>
      </c>
      <c r="L194" t="s">
        <v>227</v>
      </c>
    </row>
    <row r="195" spans="5:12" x14ac:dyDescent="0.2">
      <c r="E195" s="4">
        <v>193</v>
      </c>
      <c r="F195" s="26">
        <v>835</v>
      </c>
      <c r="I195" s="4">
        <v>193</v>
      </c>
      <c r="J195" s="4">
        <v>7</v>
      </c>
      <c r="K195" s="4">
        <v>27</v>
      </c>
      <c r="L195" t="s">
        <v>228</v>
      </c>
    </row>
    <row r="196" spans="5:12" x14ac:dyDescent="0.2">
      <c r="E196" s="4">
        <v>194</v>
      </c>
      <c r="F196" s="26">
        <v>842</v>
      </c>
      <c r="I196" s="4">
        <v>194</v>
      </c>
      <c r="J196" s="4">
        <v>7</v>
      </c>
      <c r="K196" s="4">
        <v>28</v>
      </c>
      <c r="L196" t="s">
        <v>229</v>
      </c>
    </row>
    <row r="197" spans="5:12" x14ac:dyDescent="0.2">
      <c r="E197" s="4">
        <v>195</v>
      </c>
      <c r="F197" s="26">
        <v>849</v>
      </c>
      <c r="I197" s="4">
        <v>195</v>
      </c>
      <c r="J197" s="4">
        <v>7</v>
      </c>
      <c r="K197" s="4">
        <v>29</v>
      </c>
      <c r="L197" t="s">
        <v>230</v>
      </c>
    </row>
    <row r="198" spans="5:12" x14ac:dyDescent="0.2">
      <c r="E198" s="4">
        <v>196</v>
      </c>
      <c r="F198" s="26">
        <v>856</v>
      </c>
      <c r="I198" s="4">
        <v>196</v>
      </c>
      <c r="J198" s="4">
        <v>7</v>
      </c>
      <c r="K198" s="4">
        <v>30</v>
      </c>
      <c r="L198" t="s">
        <v>231</v>
      </c>
    </row>
    <row r="199" spans="5:12" x14ac:dyDescent="0.2">
      <c r="E199" s="4">
        <v>197</v>
      </c>
      <c r="F199" s="26">
        <v>863</v>
      </c>
      <c r="I199" s="4">
        <v>197</v>
      </c>
      <c r="J199" s="4">
        <v>7</v>
      </c>
      <c r="K199" s="4">
        <v>31</v>
      </c>
      <c r="L199" t="s">
        <v>232</v>
      </c>
    </row>
    <row r="200" spans="5:12" x14ac:dyDescent="0.2">
      <c r="E200" s="4">
        <v>198</v>
      </c>
      <c r="F200" s="26">
        <v>870</v>
      </c>
      <c r="I200" s="4">
        <v>198</v>
      </c>
      <c r="J200" s="4">
        <v>7</v>
      </c>
      <c r="K200" s="4">
        <v>32</v>
      </c>
      <c r="L200" t="s">
        <v>233</v>
      </c>
    </row>
    <row r="201" spans="5:12" x14ac:dyDescent="0.2">
      <c r="E201" s="4">
        <v>199</v>
      </c>
      <c r="F201" s="26">
        <v>877</v>
      </c>
      <c r="I201" s="4">
        <v>199</v>
      </c>
      <c r="J201" s="4">
        <v>7</v>
      </c>
      <c r="K201" s="4">
        <v>33</v>
      </c>
      <c r="L201" t="s">
        <v>234</v>
      </c>
    </row>
    <row r="202" spans="5:12" x14ac:dyDescent="0.2">
      <c r="E202" s="4">
        <v>200</v>
      </c>
      <c r="F202" s="26">
        <v>884</v>
      </c>
      <c r="I202" s="4">
        <v>200</v>
      </c>
      <c r="J202" s="4">
        <v>7</v>
      </c>
      <c r="K202" s="4">
        <v>34</v>
      </c>
      <c r="L202" t="s">
        <v>235</v>
      </c>
    </row>
    <row r="203" spans="5:12" x14ac:dyDescent="0.2">
      <c r="E203" s="4">
        <v>201</v>
      </c>
      <c r="F203" s="26">
        <v>891</v>
      </c>
      <c r="I203" s="4">
        <v>201</v>
      </c>
      <c r="J203" s="4">
        <v>7</v>
      </c>
      <c r="K203" s="4">
        <v>35</v>
      </c>
      <c r="L203" t="s">
        <v>236</v>
      </c>
    </row>
    <row r="204" spans="5:12" x14ac:dyDescent="0.2">
      <c r="E204" s="4">
        <v>202</v>
      </c>
      <c r="F204" s="26">
        <v>898</v>
      </c>
      <c r="I204" s="4">
        <v>202</v>
      </c>
      <c r="J204" s="4">
        <v>7</v>
      </c>
      <c r="K204" s="4">
        <v>36</v>
      </c>
      <c r="L204" t="s">
        <v>237</v>
      </c>
    </row>
    <row r="205" spans="5:12" x14ac:dyDescent="0.2">
      <c r="E205" s="4">
        <v>203</v>
      </c>
      <c r="F205" s="26">
        <v>906</v>
      </c>
      <c r="I205" s="4">
        <v>203</v>
      </c>
      <c r="J205" s="4">
        <v>7</v>
      </c>
      <c r="K205" s="4">
        <v>37</v>
      </c>
      <c r="L205" t="s">
        <v>238</v>
      </c>
    </row>
    <row r="206" spans="5:12" x14ac:dyDescent="0.2">
      <c r="E206" s="4">
        <v>204</v>
      </c>
      <c r="F206" s="26">
        <v>913</v>
      </c>
      <c r="I206" s="4">
        <v>204</v>
      </c>
      <c r="J206" s="4">
        <v>7</v>
      </c>
      <c r="K206" s="4">
        <v>38</v>
      </c>
      <c r="L206" t="s">
        <v>239</v>
      </c>
    </row>
    <row r="207" spans="5:12" x14ac:dyDescent="0.2">
      <c r="E207" s="4">
        <v>205</v>
      </c>
      <c r="F207" s="26">
        <v>920</v>
      </c>
      <c r="I207" s="4">
        <v>205</v>
      </c>
      <c r="J207" s="4">
        <v>7</v>
      </c>
      <c r="K207" s="4">
        <v>39</v>
      </c>
      <c r="L207" t="s">
        <v>240</v>
      </c>
    </row>
    <row r="208" spans="5:12" x14ac:dyDescent="0.2">
      <c r="E208" s="4">
        <v>206</v>
      </c>
      <c r="F208" s="26">
        <v>927</v>
      </c>
      <c r="I208" s="4">
        <v>206</v>
      </c>
      <c r="J208" s="4">
        <v>7</v>
      </c>
      <c r="K208" s="4">
        <v>40</v>
      </c>
      <c r="L208" t="s">
        <v>241</v>
      </c>
    </row>
    <row r="209" spans="5:12" x14ac:dyDescent="0.2">
      <c r="E209" s="4">
        <v>207</v>
      </c>
      <c r="F209" s="26">
        <v>934</v>
      </c>
      <c r="I209" s="4">
        <v>207</v>
      </c>
      <c r="J209" s="4">
        <v>7</v>
      </c>
      <c r="K209" s="4">
        <v>41</v>
      </c>
      <c r="L209" t="s">
        <v>2575</v>
      </c>
    </row>
    <row r="210" spans="5:12" x14ac:dyDescent="0.2">
      <c r="E210" s="4">
        <v>208</v>
      </c>
      <c r="F210" s="26">
        <v>942</v>
      </c>
      <c r="I210" s="4">
        <v>208</v>
      </c>
      <c r="J210" s="4">
        <v>7</v>
      </c>
      <c r="K210" s="4">
        <v>42</v>
      </c>
      <c r="L210" t="s">
        <v>2576</v>
      </c>
    </row>
    <row r="211" spans="5:12" x14ac:dyDescent="0.2">
      <c r="E211" s="4">
        <v>209</v>
      </c>
      <c r="F211" s="26">
        <v>949</v>
      </c>
      <c r="I211" s="4">
        <v>209</v>
      </c>
      <c r="J211" s="4">
        <v>7</v>
      </c>
      <c r="K211" s="4">
        <v>43</v>
      </c>
      <c r="L211" t="s">
        <v>2577</v>
      </c>
    </row>
    <row r="212" spans="5:12" x14ac:dyDescent="0.2">
      <c r="E212" s="4">
        <v>210</v>
      </c>
      <c r="F212" s="26">
        <v>956</v>
      </c>
      <c r="I212" s="4">
        <v>210</v>
      </c>
      <c r="J212" s="4">
        <v>7</v>
      </c>
      <c r="K212" s="4">
        <v>44</v>
      </c>
      <c r="L212" t="s">
        <v>2578</v>
      </c>
    </row>
    <row r="213" spans="5:12" x14ac:dyDescent="0.2">
      <c r="E213" s="4">
        <v>211</v>
      </c>
      <c r="F213" s="26">
        <v>964</v>
      </c>
      <c r="I213" s="4">
        <v>211</v>
      </c>
      <c r="J213" s="4">
        <v>7</v>
      </c>
      <c r="K213" s="4">
        <v>45</v>
      </c>
      <c r="L213" t="s">
        <v>2579</v>
      </c>
    </row>
    <row r="214" spans="5:12" x14ac:dyDescent="0.2">
      <c r="E214" s="4">
        <v>212</v>
      </c>
      <c r="F214" s="26">
        <v>971</v>
      </c>
      <c r="I214" s="4">
        <v>212</v>
      </c>
      <c r="J214" s="4">
        <v>8</v>
      </c>
      <c r="K214" s="4">
        <v>1</v>
      </c>
      <c r="L214" t="s">
        <v>242</v>
      </c>
    </row>
    <row r="215" spans="5:12" x14ac:dyDescent="0.2">
      <c r="E215" s="4">
        <v>213</v>
      </c>
      <c r="F215" s="26">
        <v>978</v>
      </c>
      <c r="I215" s="4">
        <v>213</v>
      </c>
      <c r="J215" s="4">
        <v>8</v>
      </c>
      <c r="K215" s="4">
        <v>2</v>
      </c>
      <c r="L215" t="s">
        <v>243</v>
      </c>
    </row>
    <row r="216" spans="5:12" x14ac:dyDescent="0.2">
      <c r="E216" s="4">
        <v>214</v>
      </c>
      <c r="F216" s="26">
        <v>986</v>
      </c>
      <c r="I216" s="4">
        <v>214</v>
      </c>
      <c r="J216" s="4">
        <v>8</v>
      </c>
      <c r="K216" s="4">
        <v>3</v>
      </c>
      <c r="L216" t="s">
        <v>244</v>
      </c>
    </row>
    <row r="217" spans="5:12" x14ac:dyDescent="0.2">
      <c r="E217" s="4">
        <v>215</v>
      </c>
      <c r="F217" s="26">
        <v>993</v>
      </c>
      <c r="I217" s="4">
        <v>215</v>
      </c>
      <c r="J217" s="4">
        <v>8</v>
      </c>
      <c r="K217" s="4">
        <v>4</v>
      </c>
      <c r="L217" t="s">
        <v>245</v>
      </c>
    </row>
    <row r="218" spans="5:12" x14ac:dyDescent="0.2">
      <c r="E218" s="4">
        <v>216</v>
      </c>
      <c r="F218" s="26">
        <v>1000</v>
      </c>
      <c r="I218" s="4">
        <v>216</v>
      </c>
      <c r="J218" s="4">
        <v>8</v>
      </c>
      <c r="K218" s="4">
        <v>5</v>
      </c>
      <c r="L218" t="s">
        <v>246</v>
      </c>
    </row>
    <row r="219" spans="5:12" x14ac:dyDescent="0.2">
      <c r="E219" s="4">
        <v>217</v>
      </c>
      <c r="F219" s="26">
        <v>1008</v>
      </c>
      <c r="I219" s="4">
        <v>217</v>
      </c>
      <c r="J219" s="4">
        <v>8</v>
      </c>
      <c r="K219" s="4">
        <v>6</v>
      </c>
      <c r="L219" t="s">
        <v>247</v>
      </c>
    </row>
    <row r="220" spans="5:12" x14ac:dyDescent="0.2">
      <c r="E220" s="4">
        <v>218</v>
      </c>
      <c r="F220" s="26">
        <v>1015</v>
      </c>
      <c r="I220" s="4">
        <v>218</v>
      </c>
      <c r="J220" s="4">
        <v>8</v>
      </c>
      <c r="K220" s="4">
        <v>7</v>
      </c>
      <c r="L220" t="s">
        <v>248</v>
      </c>
    </row>
    <row r="221" spans="5:12" x14ac:dyDescent="0.2">
      <c r="E221" s="4">
        <v>219</v>
      </c>
      <c r="F221" s="26">
        <v>1023</v>
      </c>
      <c r="I221" s="4">
        <v>219</v>
      </c>
      <c r="J221" s="4">
        <v>8</v>
      </c>
      <c r="K221" s="4">
        <v>8</v>
      </c>
      <c r="L221" t="s">
        <v>249</v>
      </c>
    </row>
    <row r="222" spans="5:12" x14ac:dyDescent="0.2">
      <c r="E222" s="4">
        <v>220</v>
      </c>
      <c r="F222" s="26">
        <v>1030</v>
      </c>
      <c r="I222" s="4">
        <v>220</v>
      </c>
      <c r="J222" s="4">
        <v>8</v>
      </c>
      <c r="K222" s="4">
        <v>9</v>
      </c>
      <c r="L222" t="s">
        <v>250</v>
      </c>
    </row>
    <row r="223" spans="5:12" x14ac:dyDescent="0.2">
      <c r="E223" s="4">
        <v>221</v>
      </c>
      <c r="F223" s="26">
        <v>1038</v>
      </c>
      <c r="I223" s="4">
        <v>221</v>
      </c>
      <c r="J223" s="4">
        <v>8</v>
      </c>
      <c r="K223" s="4">
        <v>10</v>
      </c>
      <c r="L223" t="s">
        <v>251</v>
      </c>
    </row>
    <row r="224" spans="5:12" x14ac:dyDescent="0.2">
      <c r="E224" s="4">
        <v>222</v>
      </c>
      <c r="F224" s="26">
        <v>1046</v>
      </c>
      <c r="I224" s="4">
        <v>222</v>
      </c>
      <c r="J224" s="4">
        <v>8</v>
      </c>
      <c r="K224" s="4">
        <v>11</v>
      </c>
      <c r="L224" t="s">
        <v>252</v>
      </c>
    </row>
    <row r="225" spans="5:12" x14ac:dyDescent="0.2">
      <c r="E225" s="4">
        <v>223</v>
      </c>
      <c r="F225" s="26">
        <v>1053</v>
      </c>
      <c r="I225" s="4">
        <v>223</v>
      </c>
      <c r="J225" s="4">
        <v>8</v>
      </c>
      <c r="K225" s="4">
        <v>12</v>
      </c>
      <c r="L225" t="s">
        <v>253</v>
      </c>
    </row>
    <row r="226" spans="5:12" x14ac:dyDescent="0.2">
      <c r="E226" s="4">
        <v>224</v>
      </c>
      <c r="F226" s="26">
        <v>1061</v>
      </c>
      <c r="I226" s="4">
        <v>224</v>
      </c>
      <c r="J226" s="4">
        <v>8</v>
      </c>
      <c r="K226" s="4">
        <v>13</v>
      </c>
      <c r="L226" t="s">
        <v>254</v>
      </c>
    </row>
    <row r="227" spans="5:12" x14ac:dyDescent="0.2">
      <c r="E227" s="4">
        <v>225</v>
      </c>
      <c r="F227" s="26">
        <v>1068</v>
      </c>
      <c r="I227" s="4">
        <v>225</v>
      </c>
      <c r="J227" s="4">
        <v>8</v>
      </c>
      <c r="K227" s="4">
        <v>14</v>
      </c>
      <c r="L227" t="s">
        <v>255</v>
      </c>
    </row>
    <row r="228" spans="5:12" x14ac:dyDescent="0.2">
      <c r="E228" s="4">
        <v>226</v>
      </c>
      <c r="F228" s="26">
        <v>1076</v>
      </c>
      <c r="I228" s="4">
        <v>226</v>
      </c>
      <c r="J228" s="4">
        <v>8</v>
      </c>
      <c r="K228" s="4">
        <v>15</v>
      </c>
      <c r="L228" t="s">
        <v>256</v>
      </c>
    </row>
    <row r="229" spans="5:12" x14ac:dyDescent="0.2">
      <c r="E229" s="4">
        <v>227</v>
      </c>
      <c r="F229" s="26">
        <v>1084</v>
      </c>
      <c r="I229" s="4">
        <v>227</v>
      </c>
      <c r="J229" s="4">
        <v>8</v>
      </c>
      <c r="K229" s="4">
        <v>16</v>
      </c>
      <c r="L229" t="s">
        <v>257</v>
      </c>
    </row>
    <row r="230" spans="5:12" x14ac:dyDescent="0.2">
      <c r="E230" s="4">
        <v>228</v>
      </c>
      <c r="F230" s="26">
        <v>1091</v>
      </c>
      <c r="I230" s="4">
        <v>228</v>
      </c>
      <c r="J230" s="4">
        <v>8</v>
      </c>
      <c r="K230" s="4">
        <v>17</v>
      </c>
      <c r="L230" t="s">
        <v>258</v>
      </c>
    </row>
    <row r="231" spans="5:12" x14ac:dyDescent="0.2">
      <c r="E231" s="4">
        <v>229</v>
      </c>
      <c r="F231" s="26">
        <v>1099</v>
      </c>
      <c r="I231" s="4">
        <v>229</v>
      </c>
      <c r="J231" s="4">
        <v>8</v>
      </c>
      <c r="K231" s="4">
        <v>18</v>
      </c>
      <c r="L231" t="s">
        <v>259</v>
      </c>
    </row>
    <row r="232" spans="5:12" x14ac:dyDescent="0.2">
      <c r="E232" s="4">
        <v>230</v>
      </c>
      <c r="F232" s="26">
        <v>1107</v>
      </c>
      <c r="I232" s="4">
        <v>230</v>
      </c>
      <c r="J232" s="4">
        <v>8</v>
      </c>
      <c r="K232" s="4">
        <v>19</v>
      </c>
      <c r="L232" t="s">
        <v>260</v>
      </c>
    </row>
    <row r="233" spans="5:12" x14ac:dyDescent="0.2">
      <c r="E233" s="4">
        <v>231</v>
      </c>
      <c r="F233" s="26">
        <v>1114</v>
      </c>
      <c r="I233" s="4">
        <v>231</v>
      </c>
      <c r="J233" s="4">
        <v>8</v>
      </c>
      <c r="K233" s="4">
        <v>20</v>
      </c>
      <c r="L233" t="s">
        <v>261</v>
      </c>
    </row>
    <row r="234" spans="5:12" x14ac:dyDescent="0.2">
      <c r="E234" s="4">
        <v>232</v>
      </c>
      <c r="F234" s="26">
        <v>1122</v>
      </c>
      <c r="I234" s="4">
        <v>232</v>
      </c>
      <c r="J234" s="4">
        <v>8</v>
      </c>
      <c r="K234" s="4">
        <v>21</v>
      </c>
      <c r="L234" t="s">
        <v>262</v>
      </c>
    </row>
    <row r="235" spans="5:12" x14ac:dyDescent="0.2">
      <c r="E235" s="4">
        <v>233</v>
      </c>
      <c r="F235" s="26">
        <v>1130</v>
      </c>
      <c r="I235" s="4">
        <v>233</v>
      </c>
      <c r="J235" s="4">
        <v>8</v>
      </c>
      <c r="K235" s="4">
        <v>22</v>
      </c>
      <c r="L235" t="s">
        <v>263</v>
      </c>
    </row>
    <row r="236" spans="5:12" x14ac:dyDescent="0.2">
      <c r="E236" s="4">
        <v>234</v>
      </c>
      <c r="F236" s="26">
        <v>1138</v>
      </c>
      <c r="I236" s="4">
        <v>234</v>
      </c>
      <c r="J236" s="4">
        <v>8</v>
      </c>
      <c r="K236" s="4">
        <v>23</v>
      </c>
      <c r="L236" t="s">
        <v>264</v>
      </c>
    </row>
    <row r="237" spans="5:12" x14ac:dyDescent="0.2">
      <c r="E237" s="4">
        <v>235</v>
      </c>
      <c r="F237" s="26">
        <v>1146</v>
      </c>
      <c r="I237" s="4">
        <v>235</v>
      </c>
      <c r="J237" s="4">
        <v>8</v>
      </c>
      <c r="K237" s="4">
        <v>24</v>
      </c>
      <c r="L237" t="s">
        <v>265</v>
      </c>
    </row>
    <row r="238" spans="5:12" x14ac:dyDescent="0.2">
      <c r="E238" s="4">
        <v>236</v>
      </c>
      <c r="F238" s="26">
        <v>1153</v>
      </c>
      <c r="I238" s="4">
        <v>236</v>
      </c>
      <c r="J238" s="4">
        <v>8</v>
      </c>
      <c r="K238" s="4">
        <v>25</v>
      </c>
      <c r="L238" t="s">
        <v>266</v>
      </c>
    </row>
    <row r="239" spans="5:12" x14ac:dyDescent="0.2">
      <c r="E239" s="4">
        <v>237</v>
      </c>
      <c r="F239" s="26">
        <v>1161</v>
      </c>
      <c r="I239" s="4">
        <v>237</v>
      </c>
      <c r="J239" s="4">
        <v>8</v>
      </c>
      <c r="K239" s="4">
        <v>26</v>
      </c>
      <c r="L239" t="s">
        <v>267</v>
      </c>
    </row>
    <row r="240" spans="5:12" x14ac:dyDescent="0.2">
      <c r="E240" s="4">
        <v>238</v>
      </c>
      <c r="F240" s="26">
        <v>1169</v>
      </c>
      <c r="I240" s="4">
        <v>238</v>
      </c>
      <c r="J240" s="4">
        <v>8</v>
      </c>
      <c r="K240" s="4">
        <v>27</v>
      </c>
      <c r="L240" t="s">
        <v>268</v>
      </c>
    </row>
    <row r="241" spans="5:12" x14ac:dyDescent="0.2">
      <c r="E241" s="4">
        <v>239</v>
      </c>
      <c r="F241" s="26">
        <v>1177</v>
      </c>
      <c r="I241" s="4">
        <v>239</v>
      </c>
      <c r="J241" s="4">
        <v>8</v>
      </c>
      <c r="K241" s="4">
        <v>28</v>
      </c>
      <c r="L241" t="s">
        <v>269</v>
      </c>
    </row>
    <row r="242" spans="5:12" x14ac:dyDescent="0.2">
      <c r="E242" s="4">
        <v>240</v>
      </c>
      <c r="F242" s="26">
        <v>1185</v>
      </c>
      <c r="I242" s="4">
        <v>240</v>
      </c>
      <c r="J242" s="4">
        <v>8</v>
      </c>
      <c r="K242" s="4">
        <v>29</v>
      </c>
      <c r="L242" t="s">
        <v>270</v>
      </c>
    </row>
    <row r="243" spans="5:12" x14ac:dyDescent="0.2">
      <c r="E243" s="4">
        <v>241</v>
      </c>
      <c r="F243" s="26">
        <v>1193</v>
      </c>
      <c r="I243" s="4">
        <v>241</v>
      </c>
      <c r="J243" s="4">
        <v>8</v>
      </c>
      <c r="K243" s="4">
        <v>30</v>
      </c>
      <c r="L243" t="s">
        <v>271</v>
      </c>
    </row>
    <row r="244" spans="5:12" x14ac:dyDescent="0.2">
      <c r="E244" s="4">
        <v>242</v>
      </c>
      <c r="F244" s="26">
        <v>1201</v>
      </c>
      <c r="I244" s="4">
        <v>242</v>
      </c>
      <c r="J244" s="4">
        <v>8</v>
      </c>
      <c r="K244" s="4">
        <v>31</v>
      </c>
      <c r="L244" t="s">
        <v>272</v>
      </c>
    </row>
    <row r="245" spans="5:12" x14ac:dyDescent="0.2">
      <c r="E245" s="4">
        <v>243</v>
      </c>
      <c r="F245" s="26">
        <v>1209</v>
      </c>
      <c r="I245" s="4">
        <v>243</v>
      </c>
      <c r="J245" s="4">
        <v>8</v>
      </c>
      <c r="K245" s="4">
        <v>32</v>
      </c>
      <c r="L245" t="s">
        <v>273</v>
      </c>
    </row>
    <row r="246" spans="5:12" x14ac:dyDescent="0.2">
      <c r="E246" s="4">
        <v>244</v>
      </c>
      <c r="F246" s="26">
        <v>1217</v>
      </c>
      <c r="I246" s="4">
        <v>244</v>
      </c>
      <c r="J246" s="4">
        <v>8</v>
      </c>
      <c r="K246" s="4">
        <v>33</v>
      </c>
      <c r="L246" t="s">
        <v>274</v>
      </c>
    </row>
    <row r="247" spans="5:12" x14ac:dyDescent="0.2">
      <c r="E247" s="4">
        <v>245</v>
      </c>
      <c r="F247" s="26">
        <v>1225</v>
      </c>
      <c r="I247" s="4">
        <v>245</v>
      </c>
      <c r="J247" s="4">
        <v>8</v>
      </c>
      <c r="K247" s="4">
        <v>34</v>
      </c>
      <c r="L247" t="s">
        <v>275</v>
      </c>
    </row>
    <row r="248" spans="5:12" x14ac:dyDescent="0.2">
      <c r="E248" s="4">
        <v>246</v>
      </c>
      <c r="F248" s="26">
        <v>1233</v>
      </c>
      <c r="I248" s="4">
        <v>246</v>
      </c>
      <c r="J248" s="4">
        <v>8</v>
      </c>
      <c r="K248" s="4">
        <v>35</v>
      </c>
      <c r="L248" t="s">
        <v>276</v>
      </c>
    </row>
    <row r="249" spans="5:12" x14ac:dyDescent="0.2">
      <c r="E249" s="4">
        <v>247</v>
      </c>
      <c r="F249" s="26">
        <v>1241</v>
      </c>
      <c r="I249" s="4">
        <v>247</v>
      </c>
      <c r="J249" s="4">
        <v>8</v>
      </c>
      <c r="K249" s="4">
        <v>36</v>
      </c>
      <c r="L249" t="s">
        <v>277</v>
      </c>
    </row>
    <row r="250" spans="5:12" x14ac:dyDescent="0.2">
      <c r="E250" s="4">
        <v>248</v>
      </c>
      <c r="F250" s="26">
        <v>1249</v>
      </c>
      <c r="I250" s="4">
        <v>248</v>
      </c>
      <c r="J250" s="4">
        <v>8</v>
      </c>
      <c r="K250" s="4">
        <v>37</v>
      </c>
      <c r="L250" t="s">
        <v>278</v>
      </c>
    </row>
    <row r="251" spans="5:12" x14ac:dyDescent="0.2">
      <c r="E251" s="4">
        <v>249</v>
      </c>
      <c r="F251" s="26">
        <v>1257</v>
      </c>
      <c r="I251" s="4">
        <v>249</v>
      </c>
      <c r="J251" s="4">
        <v>8</v>
      </c>
      <c r="K251" s="4">
        <v>38</v>
      </c>
      <c r="L251" t="s">
        <v>279</v>
      </c>
    </row>
    <row r="252" spans="5:12" x14ac:dyDescent="0.2">
      <c r="E252" s="4">
        <v>250</v>
      </c>
      <c r="F252" s="26">
        <v>1265</v>
      </c>
      <c r="I252" s="4">
        <v>250</v>
      </c>
      <c r="J252" s="4">
        <v>8</v>
      </c>
      <c r="K252" s="4">
        <v>39</v>
      </c>
      <c r="L252" t="s">
        <v>280</v>
      </c>
    </row>
    <row r="253" spans="5:12" x14ac:dyDescent="0.2">
      <c r="E253" s="4">
        <v>251</v>
      </c>
      <c r="F253" s="26">
        <v>1273</v>
      </c>
      <c r="I253" s="4">
        <v>251</v>
      </c>
      <c r="J253" s="4">
        <v>8</v>
      </c>
      <c r="K253" s="4">
        <v>40</v>
      </c>
      <c r="L253" t="s">
        <v>281</v>
      </c>
    </row>
    <row r="254" spans="5:12" x14ac:dyDescent="0.2">
      <c r="E254" s="4">
        <v>252</v>
      </c>
      <c r="F254" s="26">
        <v>1282</v>
      </c>
      <c r="I254" s="4">
        <v>252</v>
      </c>
      <c r="J254" s="4">
        <v>8</v>
      </c>
      <c r="K254" s="4">
        <v>41</v>
      </c>
      <c r="L254" t="s">
        <v>2580</v>
      </c>
    </row>
    <row r="255" spans="5:12" x14ac:dyDescent="0.2">
      <c r="E255" s="4">
        <v>253</v>
      </c>
      <c r="F255" s="26">
        <v>1290</v>
      </c>
      <c r="I255" s="4">
        <v>253</v>
      </c>
      <c r="J255" s="4">
        <v>8</v>
      </c>
      <c r="K255" s="4">
        <v>42</v>
      </c>
      <c r="L255" t="s">
        <v>2581</v>
      </c>
    </row>
    <row r="256" spans="5:12" x14ac:dyDescent="0.2">
      <c r="E256" s="4">
        <v>254</v>
      </c>
      <c r="F256" s="26">
        <v>1298</v>
      </c>
      <c r="I256" s="4">
        <v>254</v>
      </c>
      <c r="J256" s="4">
        <v>8</v>
      </c>
      <c r="K256" s="4">
        <v>43</v>
      </c>
      <c r="L256" t="s">
        <v>2582</v>
      </c>
    </row>
    <row r="257" spans="5:12" x14ac:dyDescent="0.2">
      <c r="E257" s="4">
        <v>255</v>
      </c>
      <c r="F257" s="26">
        <v>1306</v>
      </c>
      <c r="I257" s="4">
        <v>255</v>
      </c>
      <c r="J257" s="4">
        <v>8</v>
      </c>
      <c r="K257" s="4">
        <v>44</v>
      </c>
      <c r="L257" t="s">
        <v>2583</v>
      </c>
    </row>
    <row r="258" spans="5:12" x14ac:dyDescent="0.2">
      <c r="E258" s="4">
        <v>256</v>
      </c>
      <c r="F258" s="26">
        <v>1314</v>
      </c>
      <c r="I258" s="4">
        <v>256</v>
      </c>
      <c r="J258" s="4">
        <v>8</v>
      </c>
      <c r="K258" s="4">
        <v>45</v>
      </c>
      <c r="L258" t="s">
        <v>2584</v>
      </c>
    </row>
    <row r="259" spans="5:12" x14ac:dyDescent="0.2">
      <c r="E259" s="4">
        <v>257</v>
      </c>
      <c r="F259" s="26">
        <v>1323</v>
      </c>
      <c r="I259" s="4">
        <v>257</v>
      </c>
      <c r="J259" s="4">
        <v>8</v>
      </c>
      <c r="K259" s="4">
        <v>46</v>
      </c>
      <c r="L259" t="s">
        <v>2585</v>
      </c>
    </row>
    <row r="260" spans="5:12" x14ac:dyDescent="0.2">
      <c r="E260" s="4">
        <v>258</v>
      </c>
      <c r="F260" s="26">
        <v>1331</v>
      </c>
      <c r="I260" s="4">
        <v>258</v>
      </c>
      <c r="J260" s="4">
        <v>8</v>
      </c>
      <c r="K260" s="4">
        <v>47</v>
      </c>
      <c r="L260" t="s">
        <v>2586</v>
      </c>
    </row>
    <row r="261" spans="5:12" x14ac:dyDescent="0.2">
      <c r="E261" s="4">
        <v>259</v>
      </c>
      <c r="F261" s="26">
        <v>1339</v>
      </c>
      <c r="I261" s="4">
        <v>259</v>
      </c>
      <c r="J261" s="4">
        <v>8</v>
      </c>
      <c r="K261" s="4">
        <v>48</v>
      </c>
      <c r="L261" t="s">
        <v>2587</v>
      </c>
    </row>
    <row r="262" spans="5:12" x14ac:dyDescent="0.2">
      <c r="E262" s="4">
        <v>260</v>
      </c>
      <c r="F262" s="26">
        <v>1348</v>
      </c>
      <c r="I262" s="4">
        <v>260</v>
      </c>
      <c r="J262" s="4">
        <v>8</v>
      </c>
      <c r="K262" s="4">
        <v>49</v>
      </c>
      <c r="L262" t="s">
        <v>2588</v>
      </c>
    </row>
    <row r="263" spans="5:12" x14ac:dyDescent="0.2">
      <c r="E263" s="4">
        <v>261</v>
      </c>
      <c r="F263" s="26">
        <v>1356</v>
      </c>
      <c r="I263" s="4">
        <v>261</v>
      </c>
      <c r="J263" s="4">
        <v>8</v>
      </c>
      <c r="K263" s="4">
        <v>50</v>
      </c>
      <c r="L263" t="s">
        <v>2589</v>
      </c>
    </row>
    <row r="264" spans="5:12" x14ac:dyDescent="0.2">
      <c r="E264" s="4">
        <v>262</v>
      </c>
      <c r="F264" s="26">
        <v>1364</v>
      </c>
      <c r="I264" s="4">
        <v>262</v>
      </c>
      <c r="J264" s="4">
        <v>9</v>
      </c>
      <c r="K264" s="4">
        <v>1</v>
      </c>
      <c r="L264" t="s">
        <v>282</v>
      </c>
    </row>
    <row r="265" spans="5:12" x14ac:dyDescent="0.2">
      <c r="E265" s="4">
        <v>263</v>
      </c>
      <c r="F265" s="26">
        <v>1373</v>
      </c>
      <c r="I265" s="4">
        <v>263</v>
      </c>
      <c r="J265" s="4">
        <v>9</v>
      </c>
      <c r="K265" s="4">
        <v>2</v>
      </c>
      <c r="L265" t="s">
        <v>283</v>
      </c>
    </row>
    <row r="266" spans="5:12" x14ac:dyDescent="0.2">
      <c r="E266" s="4">
        <v>264</v>
      </c>
      <c r="F266" s="26">
        <v>1381</v>
      </c>
      <c r="I266" s="4">
        <v>264</v>
      </c>
      <c r="J266" s="4">
        <v>9</v>
      </c>
      <c r="K266" s="4">
        <v>3</v>
      </c>
      <c r="L266" t="s">
        <v>284</v>
      </c>
    </row>
    <row r="267" spans="5:12" x14ac:dyDescent="0.2">
      <c r="E267" s="4">
        <v>265</v>
      </c>
      <c r="F267" s="26">
        <v>1389</v>
      </c>
      <c r="I267" s="4">
        <v>265</v>
      </c>
      <c r="J267" s="4">
        <v>9</v>
      </c>
      <c r="K267" s="4">
        <v>4</v>
      </c>
      <c r="L267" t="s">
        <v>285</v>
      </c>
    </row>
    <row r="268" spans="5:12" x14ac:dyDescent="0.2">
      <c r="E268" s="4">
        <v>266</v>
      </c>
      <c r="F268" s="26">
        <v>1398</v>
      </c>
      <c r="I268" s="4">
        <v>266</v>
      </c>
      <c r="J268" s="4">
        <v>9</v>
      </c>
      <c r="K268" s="4">
        <v>5</v>
      </c>
      <c r="L268" t="s">
        <v>286</v>
      </c>
    </row>
    <row r="269" spans="5:12" x14ac:dyDescent="0.2">
      <c r="E269" s="4">
        <v>267</v>
      </c>
      <c r="F269" s="26">
        <v>1406</v>
      </c>
      <c r="I269" s="4">
        <v>267</v>
      </c>
      <c r="J269" s="4">
        <v>9</v>
      </c>
      <c r="K269" s="4">
        <v>6</v>
      </c>
      <c r="L269" t="s">
        <v>287</v>
      </c>
    </row>
    <row r="270" spans="5:12" x14ac:dyDescent="0.2">
      <c r="E270" s="4">
        <v>268</v>
      </c>
      <c r="F270" s="26">
        <v>1415</v>
      </c>
      <c r="I270" s="4">
        <v>268</v>
      </c>
      <c r="J270" s="4">
        <v>9</v>
      </c>
      <c r="K270" s="4">
        <v>7</v>
      </c>
      <c r="L270" t="s">
        <v>288</v>
      </c>
    </row>
    <row r="271" spans="5:12" x14ac:dyDescent="0.2">
      <c r="E271" s="4">
        <v>269</v>
      </c>
      <c r="F271" s="26">
        <v>1423</v>
      </c>
      <c r="I271" s="4">
        <v>269</v>
      </c>
      <c r="J271" s="4">
        <v>9</v>
      </c>
      <c r="K271" s="4">
        <v>8</v>
      </c>
      <c r="L271" t="s">
        <v>289</v>
      </c>
    </row>
    <row r="272" spans="5:12" x14ac:dyDescent="0.2">
      <c r="E272" s="4">
        <v>270</v>
      </c>
      <c r="F272" s="26">
        <v>1432</v>
      </c>
      <c r="I272" s="4">
        <v>270</v>
      </c>
      <c r="J272" s="4">
        <v>9</v>
      </c>
      <c r="K272" s="4">
        <v>9</v>
      </c>
      <c r="L272" t="s">
        <v>290</v>
      </c>
    </row>
    <row r="273" spans="5:12" x14ac:dyDescent="0.2">
      <c r="E273" s="4">
        <v>271</v>
      </c>
      <c r="F273" s="26">
        <v>1440</v>
      </c>
      <c r="I273" s="4">
        <v>271</v>
      </c>
      <c r="J273" s="4">
        <v>9</v>
      </c>
      <c r="K273" s="4">
        <v>10</v>
      </c>
      <c r="L273" t="s">
        <v>291</v>
      </c>
    </row>
    <row r="274" spans="5:12" x14ac:dyDescent="0.2">
      <c r="E274" s="4">
        <v>272</v>
      </c>
      <c r="F274" s="26">
        <v>1449</v>
      </c>
      <c r="I274" s="4">
        <v>272</v>
      </c>
      <c r="J274" s="4">
        <v>9</v>
      </c>
      <c r="K274" s="4">
        <v>11</v>
      </c>
      <c r="L274" t="s">
        <v>292</v>
      </c>
    </row>
    <row r="275" spans="5:12" x14ac:dyDescent="0.2">
      <c r="E275" s="4">
        <v>273</v>
      </c>
      <c r="F275" s="26">
        <v>1457</v>
      </c>
      <c r="I275" s="4">
        <v>273</v>
      </c>
      <c r="J275" s="4">
        <v>9</v>
      </c>
      <c r="K275" s="4">
        <v>12</v>
      </c>
      <c r="L275" t="s">
        <v>293</v>
      </c>
    </row>
    <row r="276" spans="5:12" x14ac:dyDescent="0.2">
      <c r="E276" s="4">
        <v>274</v>
      </c>
      <c r="F276" s="26">
        <v>1466</v>
      </c>
      <c r="I276" s="4">
        <v>274</v>
      </c>
      <c r="J276" s="4">
        <v>9</v>
      </c>
      <c r="K276" s="4">
        <v>13</v>
      </c>
      <c r="L276" t="s">
        <v>294</v>
      </c>
    </row>
    <row r="277" spans="5:12" x14ac:dyDescent="0.2">
      <c r="E277" s="4">
        <v>275</v>
      </c>
      <c r="F277" s="26">
        <v>1474</v>
      </c>
      <c r="I277" s="4">
        <v>275</v>
      </c>
      <c r="J277" s="4">
        <v>9</v>
      </c>
      <c r="K277" s="4">
        <v>14</v>
      </c>
      <c r="L277" t="s">
        <v>295</v>
      </c>
    </row>
    <row r="278" spans="5:12" x14ac:dyDescent="0.2">
      <c r="E278" s="4">
        <v>276</v>
      </c>
      <c r="F278" s="26">
        <v>1483</v>
      </c>
      <c r="I278" s="4">
        <v>276</v>
      </c>
      <c r="J278" s="4">
        <v>9</v>
      </c>
      <c r="K278" s="4">
        <v>15</v>
      </c>
      <c r="L278" t="s">
        <v>296</v>
      </c>
    </row>
    <row r="279" spans="5:12" x14ac:dyDescent="0.2">
      <c r="E279" s="4">
        <v>277</v>
      </c>
      <c r="F279" s="26">
        <v>1492</v>
      </c>
      <c r="I279" s="4">
        <v>277</v>
      </c>
      <c r="J279" s="4">
        <v>9</v>
      </c>
      <c r="K279" s="4">
        <v>16</v>
      </c>
      <c r="L279" t="s">
        <v>297</v>
      </c>
    </row>
    <row r="280" spans="5:12" x14ac:dyDescent="0.2">
      <c r="E280" s="4">
        <v>278</v>
      </c>
      <c r="F280" s="26">
        <v>1500</v>
      </c>
      <c r="I280" s="4">
        <v>278</v>
      </c>
      <c r="J280" s="4">
        <v>9</v>
      </c>
      <c r="K280" s="4">
        <v>17</v>
      </c>
      <c r="L280" t="s">
        <v>298</v>
      </c>
    </row>
    <row r="281" spans="5:12" x14ac:dyDescent="0.2">
      <c r="E281" s="4">
        <v>279</v>
      </c>
      <c r="F281" s="26">
        <v>1509</v>
      </c>
      <c r="I281" s="4">
        <v>279</v>
      </c>
      <c r="J281" s="4">
        <v>9</v>
      </c>
      <c r="K281" s="4">
        <v>18</v>
      </c>
      <c r="L281" t="s">
        <v>299</v>
      </c>
    </row>
    <row r="282" spans="5:12" x14ac:dyDescent="0.2">
      <c r="E282" s="4">
        <v>280</v>
      </c>
      <c r="F282" s="26">
        <v>1518</v>
      </c>
      <c r="I282" s="4">
        <v>280</v>
      </c>
      <c r="J282" s="4">
        <v>9</v>
      </c>
      <c r="K282" s="4">
        <v>19</v>
      </c>
      <c r="L282" t="s">
        <v>300</v>
      </c>
    </row>
    <row r="283" spans="5:12" x14ac:dyDescent="0.2">
      <c r="E283" s="4">
        <v>281</v>
      </c>
      <c r="F283" s="26">
        <v>1526</v>
      </c>
      <c r="I283" s="4">
        <v>281</v>
      </c>
      <c r="J283" s="4">
        <v>9</v>
      </c>
      <c r="K283" s="4">
        <v>20</v>
      </c>
      <c r="L283" t="s">
        <v>301</v>
      </c>
    </row>
    <row r="284" spans="5:12" x14ac:dyDescent="0.2">
      <c r="E284" s="4">
        <v>282</v>
      </c>
      <c r="F284" s="26">
        <v>1535</v>
      </c>
      <c r="I284" s="4">
        <v>282</v>
      </c>
      <c r="J284" s="4">
        <v>9</v>
      </c>
      <c r="K284" s="4">
        <v>21</v>
      </c>
      <c r="L284" t="s">
        <v>302</v>
      </c>
    </row>
    <row r="285" spans="5:12" x14ac:dyDescent="0.2">
      <c r="E285" s="4">
        <v>283</v>
      </c>
      <c r="F285" s="26">
        <v>1544</v>
      </c>
      <c r="I285" s="4">
        <v>283</v>
      </c>
      <c r="J285" s="4">
        <v>9</v>
      </c>
      <c r="K285" s="4">
        <v>22</v>
      </c>
      <c r="L285" t="s">
        <v>303</v>
      </c>
    </row>
    <row r="286" spans="5:12" x14ac:dyDescent="0.2">
      <c r="E286" s="4">
        <v>284</v>
      </c>
      <c r="F286" s="26">
        <v>1553</v>
      </c>
      <c r="I286" s="4">
        <v>284</v>
      </c>
      <c r="J286" s="4">
        <v>9</v>
      </c>
      <c r="K286" s="4">
        <v>23</v>
      </c>
      <c r="L286" t="s">
        <v>304</v>
      </c>
    </row>
    <row r="287" spans="5:12" x14ac:dyDescent="0.2">
      <c r="E287" s="4">
        <v>285</v>
      </c>
      <c r="F287" s="26">
        <v>1562</v>
      </c>
      <c r="I287" s="4">
        <v>285</v>
      </c>
      <c r="J287" s="4">
        <v>9</v>
      </c>
      <c r="K287" s="4">
        <v>24</v>
      </c>
      <c r="L287" t="s">
        <v>305</v>
      </c>
    </row>
    <row r="288" spans="5:12" x14ac:dyDescent="0.2">
      <c r="E288" s="4">
        <v>286</v>
      </c>
      <c r="F288" s="26">
        <v>1570</v>
      </c>
      <c r="I288" s="4">
        <v>286</v>
      </c>
      <c r="J288" s="4">
        <v>9</v>
      </c>
      <c r="K288" s="4">
        <v>25</v>
      </c>
      <c r="L288" t="s">
        <v>306</v>
      </c>
    </row>
    <row r="289" spans="5:12" x14ac:dyDescent="0.2">
      <c r="E289" s="4">
        <v>287</v>
      </c>
      <c r="F289" s="26">
        <v>1579</v>
      </c>
      <c r="I289" s="4">
        <v>287</v>
      </c>
      <c r="J289" s="4">
        <v>9</v>
      </c>
      <c r="K289" s="4">
        <v>26</v>
      </c>
      <c r="L289" t="s">
        <v>307</v>
      </c>
    </row>
    <row r="290" spans="5:12" x14ac:dyDescent="0.2">
      <c r="E290" s="4">
        <v>288</v>
      </c>
      <c r="F290" s="26">
        <v>1588</v>
      </c>
      <c r="I290" s="4">
        <v>288</v>
      </c>
      <c r="J290" s="4">
        <v>9</v>
      </c>
      <c r="K290" s="4">
        <v>27</v>
      </c>
      <c r="L290" t="s">
        <v>308</v>
      </c>
    </row>
    <row r="291" spans="5:12" x14ac:dyDescent="0.2">
      <c r="E291" s="4">
        <v>289</v>
      </c>
      <c r="F291" s="26">
        <v>1597</v>
      </c>
      <c r="I291" s="4">
        <v>289</v>
      </c>
      <c r="J291" s="4">
        <v>9</v>
      </c>
      <c r="K291" s="4">
        <v>28</v>
      </c>
      <c r="L291" t="s">
        <v>309</v>
      </c>
    </row>
    <row r="292" spans="5:12" x14ac:dyDescent="0.2">
      <c r="E292" s="4">
        <v>290</v>
      </c>
      <c r="F292" s="26">
        <v>1606</v>
      </c>
      <c r="I292" s="4">
        <v>290</v>
      </c>
      <c r="J292" s="4">
        <v>9</v>
      </c>
      <c r="K292" s="4">
        <v>29</v>
      </c>
      <c r="L292" t="s">
        <v>310</v>
      </c>
    </row>
    <row r="293" spans="5:12" x14ac:dyDescent="0.2">
      <c r="E293" s="4">
        <v>291</v>
      </c>
      <c r="F293" s="26">
        <v>1615</v>
      </c>
      <c r="I293" s="4">
        <v>291</v>
      </c>
      <c r="J293" s="4">
        <v>9</v>
      </c>
      <c r="K293" s="4">
        <v>30</v>
      </c>
      <c r="L293" t="s">
        <v>311</v>
      </c>
    </row>
    <row r="294" spans="5:12" x14ac:dyDescent="0.2">
      <c r="E294" s="4">
        <v>292</v>
      </c>
      <c r="F294" s="26">
        <v>1624</v>
      </c>
      <c r="I294" s="4">
        <v>292</v>
      </c>
      <c r="J294" s="4">
        <v>9</v>
      </c>
      <c r="K294" s="4">
        <v>31</v>
      </c>
      <c r="L294" t="s">
        <v>312</v>
      </c>
    </row>
    <row r="295" spans="5:12" x14ac:dyDescent="0.2">
      <c r="E295" s="4">
        <v>293</v>
      </c>
      <c r="F295" s="26">
        <v>1632</v>
      </c>
      <c r="I295" s="4">
        <v>293</v>
      </c>
      <c r="J295" s="4">
        <v>9</v>
      </c>
      <c r="K295" s="4">
        <v>32</v>
      </c>
      <c r="L295" t="s">
        <v>313</v>
      </c>
    </row>
    <row r="296" spans="5:12" x14ac:dyDescent="0.2">
      <c r="E296" s="4">
        <v>294</v>
      </c>
      <c r="F296" s="26">
        <v>1641</v>
      </c>
      <c r="I296" s="4">
        <v>294</v>
      </c>
      <c r="J296" s="4">
        <v>9</v>
      </c>
      <c r="K296" s="4">
        <v>33</v>
      </c>
      <c r="L296" t="s">
        <v>314</v>
      </c>
    </row>
    <row r="297" spans="5:12" x14ac:dyDescent="0.2">
      <c r="E297" s="4">
        <v>295</v>
      </c>
      <c r="F297" s="26">
        <v>1650</v>
      </c>
      <c r="I297" s="4">
        <v>295</v>
      </c>
      <c r="J297" s="4">
        <v>9</v>
      </c>
      <c r="K297" s="4">
        <v>34</v>
      </c>
      <c r="L297" t="s">
        <v>315</v>
      </c>
    </row>
    <row r="298" spans="5:12" x14ac:dyDescent="0.2">
      <c r="E298" s="4">
        <v>296</v>
      </c>
      <c r="F298" s="26">
        <v>1659</v>
      </c>
      <c r="I298" s="4">
        <v>296</v>
      </c>
      <c r="J298" s="4">
        <v>9</v>
      </c>
      <c r="K298" s="4">
        <v>35</v>
      </c>
      <c r="L298" t="s">
        <v>316</v>
      </c>
    </row>
    <row r="299" spans="5:12" x14ac:dyDescent="0.2">
      <c r="E299" s="4">
        <v>297</v>
      </c>
      <c r="F299" s="26">
        <v>1668</v>
      </c>
      <c r="I299" s="4">
        <v>297</v>
      </c>
      <c r="J299" s="4">
        <v>9</v>
      </c>
      <c r="K299" s="4">
        <v>36</v>
      </c>
      <c r="L299" t="s">
        <v>317</v>
      </c>
    </row>
    <row r="300" spans="5:12" x14ac:dyDescent="0.2">
      <c r="E300" s="4">
        <v>298</v>
      </c>
      <c r="F300" s="26">
        <v>1677</v>
      </c>
      <c r="I300" s="4">
        <v>298</v>
      </c>
      <c r="J300" s="4">
        <v>9</v>
      </c>
      <c r="K300" s="4">
        <v>37</v>
      </c>
      <c r="L300" t="s">
        <v>318</v>
      </c>
    </row>
    <row r="301" spans="5:12" x14ac:dyDescent="0.2">
      <c r="E301" s="4">
        <v>299</v>
      </c>
      <c r="F301" s="26">
        <v>1686</v>
      </c>
      <c r="I301" s="4">
        <v>299</v>
      </c>
      <c r="J301" s="4">
        <v>9</v>
      </c>
      <c r="K301" s="4">
        <v>38</v>
      </c>
      <c r="L301" t="s">
        <v>319</v>
      </c>
    </row>
    <row r="302" spans="5:12" x14ac:dyDescent="0.2">
      <c r="E302" s="4">
        <v>300</v>
      </c>
      <c r="F302" s="26">
        <v>1696</v>
      </c>
      <c r="I302" s="4">
        <v>300</v>
      </c>
      <c r="J302" s="4">
        <v>9</v>
      </c>
      <c r="K302" s="4">
        <v>39</v>
      </c>
      <c r="L302" t="s">
        <v>320</v>
      </c>
    </row>
    <row r="303" spans="5:12" x14ac:dyDescent="0.2">
      <c r="I303" s="4">
        <v>301</v>
      </c>
      <c r="J303" s="4">
        <v>9</v>
      </c>
      <c r="K303" s="4">
        <v>40</v>
      </c>
      <c r="L303" t="s">
        <v>321</v>
      </c>
    </row>
    <row r="304" spans="5:12" x14ac:dyDescent="0.2">
      <c r="I304" s="4">
        <v>302</v>
      </c>
      <c r="J304" s="4">
        <v>9</v>
      </c>
      <c r="K304" s="4">
        <v>41</v>
      </c>
      <c r="L304" t="s">
        <v>2590</v>
      </c>
    </row>
    <row r="305" spans="9:12" x14ac:dyDescent="0.2">
      <c r="I305" s="4">
        <v>303</v>
      </c>
      <c r="J305" s="4">
        <v>9</v>
      </c>
      <c r="K305" s="4">
        <v>42</v>
      </c>
      <c r="L305" t="s">
        <v>2591</v>
      </c>
    </row>
    <row r="306" spans="9:12" x14ac:dyDescent="0.2">
      <c r="I306" s="4">
        <v>304</v>
      </c>
      <c r="J306" s="4">
        <v>9</v>
      </c>
      <c r="K306" s="4">
        <v>43</v>
      </c>
      <c r="L306" t="s">
        <v>2592</v>
      </c>
    </row>
    <row r="307" spans="9:12" x14ac:dyDescent="0.2">
      <c r="I307" s="4">
        <v>305</v>
      </c>
      <c r="J307" s="4">
        <v>9</v>
      </c>
      <c r="K307" s="4">
        <v>44</v>
      </c>
      <c r="L307" t="s">
        <v>2593</v>
      </c>
    </row>
    <row r="308" spans="9:12" x14ac:dyDescent="0.2">
      <c r="I308" s="4">
        <v>306</v>
      </c>
      <c r="J308" s="4">
        <v>9</v>
      </c>
      <c r="K308" s="4">
        <v>45</v>
      </c>
      <c r="L308" t="s">
        <v>2594</v>
      </c>
    </row>
    <row r="309" spans="9:12" x14ac:dyDescent="0.2">
      <c r="I309" s="4">
        <v>307</v>
      </c>
      <c r="J309" s="4">
        <v>9</v>
      </c>
      <c r="K309" s="4">
        <v>46</v>
      </c>
      <c r="L309" t="s">
        <v>2595</v>
      </c>
    </row>
    <row r="310" spans="9:12" x14ac:dyDescent="0.2">
      <c r="I310" s="4">
        <v>308</v>
      </c>
      <c r="J310" s="4">
        <v>9</v>
      </c>
      <c r="K310" s="4">
        <v>47</v>
      </c>
      <c r="L310" t="s">
        <v>2596</v>
      </c>
    </row>
    <row r="311" spans="9:12" x14ac:dyDescent="0.2">
      <c r="I311" s="4">
        <v>309</v>
      </c>
      <c r="J311" s="4">
        <v>9</v>
      </c>
      <c r="K311" s="4">
        <v>48</v>
      </c>
      <c r="L311" t="s">
        <v>2597</v>
      </c>
    </row>
    <row r="312" spans="9:12" x14ac:dyDescent="0.2">
      <c r="I312" s="4">
        <v>310</v>
      </c>
      <c r="J312" s="4">
        <v>9</v>
      </c>
      <c r="K312" s="4">
        <v>49</v>
      </c>
      <c r="L312" t="s">
        <v>2598</v>
      </c>
    </row>
    <row r="313" spans="9:12" x14ac:dyDescent="0.2">
      <c r="I313" s="4">
        <v>311</v>
      </c>
      <c r="J313" s="4">
        <v>9</v>
      </c>
      <c r="K313" s="4">
        <v>50</v>
      </c>
      <c r="L313" t="s">
        <v>2599</v>
      </c>
    </row>
    <row r="314" spans="9:12" x14ac:dyDescent="0.2">
      <c r="I314" s="4">
        <v>312</v>
      </c>
      <c r="J314" s="4">
        <v>9</v>
      </c>
      <c r="K314" s="4">
        <v>51</v>
      </c>
      <c r="L314" t="s">
        <v>2600</v>
      </c>
    </row>
    <row r="315" spans="9:12" x14ac:dyDescent="0.2">
      <c r="I315" s="4">
        <v>313</v>
      </c>
      <c r="J315" s="4">
        <v>9</v>
      </c>
      <c r="K315" s="4">
        <v>52</v>
      </c>
      <c r="L315" t="s">
        <v>2601</v>
      </c>
    </row>
    <row r="316" spans="9:12" x14ac:dyDescent="0.2">
      <c r="I316" s="4">
        <v>314</v>
      </c>
      <c r="J316" s="4">
        <v>9</v>
      </c>
      <c r="K316" s="4">
        <v>53</v>
      </c>
      <c r="L316" t="s">
        <v>2602</v>
      </c>
    </row>
    <row r="317" spans="9:12" x14ac:dyDescent="0.2">
      <c r="I317" s="4">
        <v>315</v>
      </c>
      <c r="J317" s="4">
        <v>9</v>
      </c>
      <c r="K317" s="4">
        <v>54</v>
      </c>
      <c r="L317" t="s">
        <v>2603</v>
      </c>
    </row>
    <row r="318" spans="9:12" x14ac:dyDescent="0.2">
      <c r="I318" s="4">
        <v>316</v>
      </c>
      <c r="J318" s="4">
        <v>9</v>
      </c>
      <c r="K318" s="4">
        <v>55</v>
      </c>
      <c r="L318" t="s">
        <v>2604</v>
      </c>
    </row>
    <row r="319" spans="9:12" x14ac:dyDescent="0.2">
      <c r="I319" s="4">
        <v>317</v>
      </c>
      <c r="J319" s="4">
        <v>10</v>
      </c>
      <c r="K319" s="4">
        <v>1</v>
      </c>
      <c r="L319" t="s">
        <v>322</v>
      </c>
    </row>
    <row r="320" spans="9:12" x14ac:dyDescent="0.2">
      <c r="I320" s="4">
        <v>318</v>
      </c>
      <c r="J320" s="4">
        <v>10</v>
      </c>
      <c r="K320" s="4">
        <v>2</v>
      </c>
      <c r="L320" t="s">
        <v>323</v>
      </c>
    </row>
    <row r="321" spans="9:12" x14ac:dyDescent="0.2">
      <c r="I321" s="4">
        <v>319</v>
      </c>
      <c r="J321" s="4">
        <v>10</v>
      </c>
      <c r="K321" s="4">
        <v>3</v>
      </c>
      <c r="L321" t="s">
        <v>324</v>
      </c>
    </row>
    <row r="322" spans="9:12" x14ac:dyDescent="0.2">
      <c r="I322" s="4">
        <v>320</v>
      </c>
      <c r="J322" s="4">
        <v>10</v>
      </c>
      <c r="K322" s="4">
        <v>4</v>
      </c>
      <c r="L322" t="s">
        <v>325</v>
      </c>
    </row>
    <row r="323" spans="9:12" x14ac:dyDescent="0.2">
      <c r="I323" s="4">
        <v>321</v>
      </c>
      <c r="J323" s="4">
        <v>10</v>
      </c>
      <c r="K323" s="4">
        <v>5</v>
      </c>
      <c r="L323" t="s">
        <v>326</v>
      </c>
    </row>
    <row r="324" spans="9:12" x14ac:dyDescent="0.2">
      <c r="I324" s="4">
        <v>322</v>
      </c>
      <c r="J324" s="4">
        <v>10</v>
      </c>
      <c r="K324" s="4">
        <v>6</v>
      </c>
      <c r="L324" t="s">
        <v>327</v>
      </c>
    </row>
    <row r="325" spans="9:12" x14ac:dyDescent="0.2">
      <c r="I325" s="4">
        <v>323</v>
      </c>
      <c r="J325" s="4">
        <v>10</v>
      </c>
      <c r="K325" s="4">
        <v>7</v>
      </c>
      <c r="L325" t="s">
        <v>328</v>
      </c>
    </row>
    <row r="326" spans="9:12" x14ac:dyDescent="0.2">
      <c r="I326" s="4">
        <v>324</v>
      </c>
      <c r="J326" s="4">
        <v>10</v>
      </c>
      <c r="K326" s="4">
        <v>8</v>
      </c>
      <c r="L326" t="s">
        <v>329</v>
      </c>
    </row>
    <row r="327" spans="9:12" x14ac:dyDescent="0.2">
      <c r="I327" s="4">
        <v>325</v>
      </c>
      <c r="J327" s="4">
        <v>10</v>
      </c>
      <c r="K327" s="4">
        <v>9</v>
      </c>
      <c r="L327" t="s">
        <v>330</v>
      </c>
    </row>
    <row r="328" spans="9:12" x14ac:dyDescent="0.2">
      <c r="I328" s="4">
        <v>326</v>
      </c>
      <c r="J328" s="4">
        <v>10</v>
      </c>
      <c r="K328" s="4">
        <v>10</v>
      </c>
      <c r="L328" t="s">
        <v>331</v>
      </c>
    </row>
    <row r="329" spans="9:12" x14ac:dyDescent="0.2">
      <c r="I329" s="4">
        <v>327</v>
      </c>
      <c r="J329" s="4">
        <v>10</v>
      </c>
      <c r="K329" s="4">
        <v>11</v>
      </c>
      <c r="L329" t="s">
        <v>332</v>
      </c>
    </row>
    <row r="330" spans="9:12" x14ac:dyDescent="0.2">
      <c r="I330" s="4">
        <v>328</v>
      </c>
      <c r="J330" s="4">
        <v>10</v>
      </c>
      <c r="K330" s="4">
        <v>12</v>
      </c>
      <c r="L330" t="s">
        <v>333</v>
      </c>
    </row>
    <row r="331" spans="9:12" x14ac:dyDescent="0.2">
      <c r="I331" s="4">
        <v>329</v>
      </c>
      <c r="J331" s="4">
        <v>10</v>
      </c>
      <c r="K331" s="4">
        <v>13</v>
      </c>
      <c r="L331" t="s">
        <v>334</v>
      </c>
    </row>
    <row r="332" spans="9:12" x14ac:dyDescent="0.2">
      <c r="I332" s="4">
        <v>330</v>
      </c>
      <c r="J332" s="4">
        <v>10</v>
      </c>
      <c r="K332" s="4">
        <v>14</v>
      </c>
      <c r="L332" t="s">
        <v>335</v>
      </c>
    </row>
    <row r="333" spans="9:12" x14ac:dyDescent="0.2">
      <c r="I333" s="4">
        <v>331</v>
      </c>
      <c r="J333" s="4">
        <v>10</v>
      </c>
      <c r="K333" s="4">
        <v>15</v>
      </c>
      <c r="L333" t="s">
        <v>336</v>
      </c>
    </row>
    <row r="334" spans="9:12" x14ac:dyDescent="0.2">
      <c r="I334" s="4">
        <v>332</v>
      </c>
      <c r="J334" s="4">
        <v>10</v>
      </c>
      <c r="K334" s="4">
        <v>16</v>
      </c>
      <c r="L334" t="s">
        <v>337</v>
      </c>
    </row>
    <row r="335" spans="9:12" x14ac:dyDescent="0.2">
      <c r="I335" s="4">
        <v>333</v>
      </c>
      <c r="J335" s="4">
        <v>10</v>
      </c>
      <c r="K335" s="4">
        <v>17</v>
      </c>
      <c r="L335" t="s">
        <v>338</v>
      </c>
    </row>
    <row r="336" spans="9:12" x14ac:dyDescent="0.2">
      <c r="I336" s="4">
        <v>334</v>
      </c>
      <c r="J336" s="4">
        <v>10</v>
      </c>
      <c r="K336" s="4">
        <v>18</v>
      </c>
      <c r="L336" t="s">
        <v>339</v>
      </c>
    </row>
    <row r="337" spans="9:12" x14ac:dyDescent="0.2">
      <c r="I337" s="4">
        <v>335</v>
      </c>
      <c r="J337" s="4">
        <v>10</v>
      </c>
      <c r="K337" s="4">
        <v>19</v>
      </c>
      <c r="L337" t="s">
        <v>340</v>
      </c>
    </row>
    <row r="338" spans="9:12" x14ac:dyDescent="0.2">
      <c r="I338" s="4">
        <v>336</v>
      </c>
      <c r="J338" s="4">
        <v>10</v>
      </c>
      <c r="K338" s="4">
        <v>20</v>
      </c>
      <c r="L338" t="s">
        <v>341</v>
      </c>
    </row>
    <row r="339" spans="9:12" x14ac:dyDescent="0.2">
      <c r="I339" s="4">
        <v>337</v>
      </c>
      <c r="J339" s="4">
        <v>10</v>
      </c>
      <c r="K339" s="4">
        <v>21</v>
      </c>
      <c r="L339" t="s">
        <v>342</v>
      </c>
    </row>
    <row r="340" spans="9:12" x14ac:dyDescent="0.2">
      <c r="I340" s="4">
        <v>338</v>
      </c>
      <c r="J340" s="4">
        <v>10</v>
      </c>
      <c r="K340" s="4">
        <v>22</v>
      </c>
      <c r="L340" t="s">
        <v>343</v>
      </c>
    </row>
    <row r="341" spans="9:12" x14ac:dyDescent="0.2">
      <c r="I341" s="4">
        <v>339</v>
      </c>
      <c r="J341" s="4">
        <v>10</v>
      </c>
      <c r="K341" s="4">
        <v>23</v>
      </c>
      <c r="L341" t="s">
        <v>344</v>
      </c>
    </row>
    <row r="342" spans="9:12" x14ac:dyDescent="0.2">
      <c r="I342" s="4">
        <v>340</v>
      </c>
      <c r="J342" s="4">
        <v>10</v>
      </c>
      <c r="K342" s="4">
        <v>24</v>
      </c>
      <c r="L342" t="s">
        <v>345</v>
      </c>
    </row>
    <row r="343" spans="9:12" x14ac:dyDescent="0.2">
      <c r="I343" s="4">
        <v>341</v>
      </c>
      <c r="J343" s="4">
        <v>10</v>
      </c>
      <c r="K343" s="4">
        <v>25</v>
      </c>
      <c r="L343" t="s">
        <v>346</v>
      </c>
    </row>
    <row r="344" spans="9:12" x14ac:dyDescent="0.2">
      <c r="I344" s="4">
        <v>342</v>
      </c>
      <c r="J344" s="4">
        <v>10</v>
      </c>
      <c r="K344" s="4">
        <v>26</v>
      </c>
      <c r="L344" t="s">
        <v>347</v>
      </c>
    </row>
    <row r="345" spans="9:12" x14ac:dyDescent="0.2">
      <c r="I345" s="4">
        <v>343</v>
      </c>
      <c r="J345" s="4">
        <v>10</v>
      </c>
      <c r="K345" s="4">
        <v>27</v>
      </c>
      <c r="L345" t="s">
        <v>348</v>
      </c>
    </row>
    <row r="346" spans="9:12" x14ac:dyDescent="0.2">
      <c r="I346" s="4">
        <v>344</v>
      </c>
      <c r="J346" s="4">
        <v>10</v>
      </c>
      <c r="K346" s="4">
        <v>28</v>
      </c>
      <c r="L346" t="s">
        <v>349</v>
      </c>
    </row>
    <row r="347" spans="9:12" x14ac:dyDescent="0.2">
      <c r="I347" s="4">
        <v>345</v>
      </c>
      <c r="J347" s="4">
        <v>10</v>
      </c>
      <c r="K347" s="4">
        <v>29</v>
      </c>
      <c r="L347" t="s">
        <v>350</v>
      </c>
    </row>
    <row r="348" spans="9:12" x14ac:dyDescent="0.2">
      <c r="I348" s="4">
        <v>346</v>
      </c>
      <c r="J348" s="4">
        <v>10</v>
      </c>
      <c r="K348" s="4">
        <v>30</v>
      </c>
      <c r="L348" t="s">
        <v>351</v>
      </c>
    </row>
    <row r="349" spans="9:12" x14ac:dyDescent="0.2">
      <c r="I349" s="4">
        <v>347</v>
      </c>
      <c r="J349" s="4">
        <v>10</v>
      </c>
      <c r="K349" s="4">
        <v>31</v>
      </c>
      <c r="L349" t="s">
        <v>352</v>
      </c>
    </row>
    <row r="350" spans="9:12" x14ac:dyDescent="0.2">
      <c r="I350" s="4">
        <v>348</v>
      </c>
      <c r="J350" s="4">
        <v>10</v>
      </c>
      <c r="K350" s="4">
        <v>32</v>
      </c>
      <c r="L350" t="s">
        <v>353</v>
      </c>
    </row>
    <row r="351" spans="9:12" x14ac:dyDescent="0.2">
      <c r="I351" s="4">
        <v>349</v>
      </c>
      <c r="J351" s="4">
        <v>10</v>
      </c>
      <c r="K351" s="4">
        <v>33</v>
      </c>
      <c r="L351" t="s">
        <v>354</v>
      </c>
    </row>
    <row r="352" spans="9:12" x14ac:dyDescent="0.2">
      <c r="I352" s="4">
        <v>350</v>
      </c>
      <c r="J352" s="4">
        <v>10</v>
      </c>
      <c r="K352" s="4">
        <v>34</v>
      </c>
      <c r="L352" t="s">
        <v>355</v>
      </c>
    </row>
    <row r="353" spans="9:12" x14ac:dyDescent="0.2">
      <c r="I353" s="4">
        <v>351</v>
      </c>
      <c r="J353" s="4">
        <v>10</v>
      </c>
      <c r="K353" s="4">
        <v>35</v>
      </c>
      <c r="L353" t="s">
        <v>356</v>
      </c>
    </row>
    <row r="354" spans="9:12" x14ac:dyDescent="0.2">
      <c r="I354" s="4">
        <v>352</v>
      </c>
      <c r="J354" s="4">
        <v>10</v>
      </c>
      <c r="K354" s="4">
        <v>36</v>
      </c>
      <c r="L354" t="s">
        <v>357</v>
      </c>
    </row>
    <row r="355" spans="9:12" x14ac:dyDescent="0.2">
      <c r="I355" s="4">
        <v>353</v>
      </c>
      <c r="J355" s="4">
        <v>10</v>
      </c>
      <c r="K355" s="4">
        <v>37</v>
      </c>
      <c r="L355" t="s">
        <v>358</v>
      </c>
    </row>
    <row r="356" spans="9:12" x14ac:dyDescent="0.2">
      <c r="I356" s="4">
        <v>354</v>
      </c>
      <c r="J356" s="4">
        <v>10</v>
      </c>
      <c r="K356" s="4">
        <v>38</v>
      </c>
      <c r="L356" t="s">
        <v>359</v>
      </c>
    </row>
    <row r="357" spans="9:12" x14ac:dyDescent="0.2">
      <c r="I357" s="4">
        <v>355</v>
      </c>
      <c r="J357" s="4">
        <v>10</v>
      </c>
      <c r="K357" s="4">
        <v>39</v>
      </c>
      <c r="L357" t="s">
        <v>360</v>
      </c>
    </row>
    <row r="358" spans="9:12" x14ac:dyDescent="0.2">
      <c r="I358" s="4">
        <v>356</v>
      </c>
      <c r="J358" s="4">
        <v>10</v>
      </c>
      <c r="K358" s="4">
        <v>40</v>
      </c>
      <c r="L358" t="s">
        <v>361</v>
      </c>
    </row>
    <row r="359" spans="9:12" x14ac:dyDescent="0.2">
      <c r="I359" s="4">
        <v>357</v>
      </c>
      <c r="J359" s="4">
        <v>10</v>
      </c>
      <c r="K359" s="4">
        <v>41</v>
      </c>
      <c r="L359" t="s">
        <v>2605</v>
      </c>
    </row>
    <row r="360" spans="9:12" x14ac:dyDescent="0.2">
      <c r="I360" s="4">
        <v>358</v>
      </c>
      <c r="J360" s="4">
        <v>10</v>
      </c>
      <c r="K360" s="4">
        <v>42</v>
      </c>
      <c r="L360" t="s">
        <v>2606</v>
      </c>
    </row>
    <row r="361" spans="9:12" x14ac:dyDescent="0.2">
      <c r="I361" s="4">
        <v>359</v>
      </c>
      <c r="J361" s="4">
        <v>10</v>
      </c>
      <c r="K361" s="4">
        <v>43</v>
      </c>
      <c r="L361" t="s">
        <v>2607</v>
      </c>
    </row>
    <row r="362" spans="9:12" x14ac:dyDescent="0.2">
      <c r="I362" s="4">
        <v>360</v>
      </c>
      <c r="J362" s="4">
        <v>10</v>
      </c>
      <c r="K362" s="4">
        <v>44</v>
      </c>
      <c r="L362" t="s">
        <v>2608</v>
      </c>
    </row>
    <row r="363" spans="9:12" x14ac:dyDescent="0.2">
      <c r="I363" s="4">
        <v>361</v>
      </c>
      <c r="J363" s="4">
        <v>10</v>
      </c>
      <c r="K363" s="4">
        <v>45</v>
      </c>
      <c r="L363" t="s">
        <v>2609</v>
      </c>
    </row>
    <row r="364" spans="9:12" x14ac:dyDescent="0.2">
      <c r="I364" s="4">
        <v>362</v>
      </c>
      <c r="J364" s="4">
        <v>10</v>
      </c>
      <c r="K364" s="4">
        <v>46</v>
      </c>
      <c r="L364" t="s">
        <v>2610</v>
      </c>
    </row>
    <row r="365" spans="9:12" x14ac:dyDescent="0.2">
      <c r="I365" s="4">
        <v>363</v>
      </c>
      <c r="J365" s="4">
        <v>10</v>
      </c>
      <c r="K365" s="4">
        <v>47</v>
      </c>
      <c r="L365" t="s">
        <v>2611</v>
      </c>
    </row>
    <row r="366" spans="9:12" x14ac:dyDescent="0.2">
      <c r="I366" s="4">
        <v>364</v>
      </c>
      <c r="J366" s="4">
        <v>10</v>
      </c>
      <c r="K366" s="4">
        <v>48</v>
      </c>
      <c r="L366" t="s">
        <v>2612</v>
      </c>
    </row>
    <row r="367" spans="9:12" x14ac:dyDescent="0.2">
      <c r="I367" s="4">
        <v>365</v>
      </c>
      <c r="J367" s="4">
        <v>10</v>
      </c>
      <c r="K367" s="4">
        <v>49</v>
      </c>
      <c r="L367" t="s">
        <v>2613</v>
      </c>
    </row>
    <row r="368" spans="9:12" x14ac:dyDescent="0.2">
      <c r="I368" s="4">
        <v>366</v>
      </c>
      <c r="J368" s="4">
        <v>10</v>
      </c>
      <c r="K368" s="4">
        <v>50</v>
      </c>
      <c r="L368" t="s">
        <v>2614</v>
      </c>
    </row>
    <row r="369" spans="9:12" x14ac:dyDescent="0.2">
      <c r="I369" s="4">
        <v>367</v>
      </c>
      <c r="J369" s="4">
        <v>10</v>
      </c>
      <c r="K369" s="4">
        <v>51</v>
      </c>
      <c r="L369" t="s">
        <v>2615</v>
      </c>
    </row>
    <row r="370" spans="9:12" x14ac:dyDescent="0.2">
      <c r="I370" s="4">
        <v>368</v>
      </c>
      <c r="J370" s="4">
        <v>10</v>
      </c>
      <c r="K370" s="4">
        <v>52</v>
      </c>
      <c r="L370" t="s">
        <v>2616</v>
      </c>
    </row>
    <row r="371" spans="9:12" x14ac:dyDescent="0.2">
      <c r="I371" s="4">
        <v>369</v>
      </c>
      <c r="J371" s="4">
        <v>10</v>
      </c>
      <c r="K371" s="4">
        <v>53</v>
      </c>
      <c r="L371" t="s">
        <v>2617</v>
      </c>
    </row>
    <row r="372" spans="9:12" x14ac:dyDescent="0.2">
      <c r="I372" s="4">
        <v>370</v>
      </c>
      <c r="J372" s="4">
        <v>10</v>
      </c>
      <c r="K372" s="4">
        <v>54</v>
      </c>
      <c r="L372" t="s">
        <v>2618</v>
      </c>
    </row>
    <row r="373" spans="9:12" x14ac:dyDescent="0.2">
      <c r="I373" s="4">
        <v>371</v>
      </c>
      <c r="J373" s="4">
        <v>10</v>
      </c>
      <c r="K373" s="4">
        <v>55</v>
      </c>
      <c r="L373" t="s">
        <v>2619</v>
      </c>
    </row>
    <row r="374" spans="9:12" x14ac:dyDescent="0.2">
      <c r="I374" s="4">
        <v>372</v>
      </c>
      <c r="J374" s="4">
        <v>10</v>
      </c>
      <c r="K374" s="4">
        <v>56</v>
      </c>
      <c r="L374" t="s">
        <v>2620</v>
      </c>
    </row>
    <row r="375" spans="9:12" x14ac:dyDescent="0.2">
      <c r="I375" s="4">
        <v>373</v>
      </c>
      <c r="J375" s="4">
        <v>10</v>
      </c>
      <c r="K375" s="4">
        <v>57</v>
      </c>
      <c r="L375" t="s">
        <v>2621</v>
      </c>
    </row>
    <row r="376" spans="9:12" x14ac:dyDescent="0.2">
      <c r="I376" s="4">
        <v>374</v>
      </c>
      <c r="J376" s="4">
        <v>10</v>
      </c>
      <c r="K376" s="4">
        <v>58</v>
      </c>
      <c r="L376" t="s">
        <v>2622</v>
      </c>
    </row>
    <row r="377" spans="9:12" x14ac:dyDescent="0.2">
      <c r="I377" s="4">
        <v>375</v>
      </c>
      <c r="J377" s="4">
        <v>10</v>
      </c>
      <c r="K377" s="4">
        <v>59</v>
      </c>
      <c r="L377" t="s">
        <v>2623</v>
      </c>
    </row>
    <row r="378" spans="9:12" x14ac:dyDescent="0.2">
      <c r="I378" s="4">
        <v>376</v>
      </c>
      <c r="J378" s="4">
        <v>10</v>
      </c>
      <c r="K378" s="4">
        <v>60</v>
      </c>
      <c r="L378" t="s">
        <v>2624</v>
      </c>
    </row>
    <row r="379" spans="9:12" x14ac:dyDescent="0.2">
      <c r="I379" s="4">
        <v>377</v>
      </c>
      <c r="J379" s="4">
        <v>11</v>
      </c>
      <c r="K379" s="4">
        <v>1</v>
      </c>
      <c r="L379" t="s">
        <v>362</v>
      </c>
    </row>
    <row r="380" spans="9:12" x14ac:dyDescent="0.2">
      <c r="I380" s="4">
        <v>378</v>
      </c>
      <c r="J380" s="4">
        <v>11</v>
      </c>
      <c r="K380" s="4">
        <v>2</v>
      </c>
      <c r="L380" t="s">
        <v>363</v>
      </c>
    </row>
    <row r="381" spans="9:12" x14ac:dyDescent="0.2">
      <c r="I381" s="4">
        <v>379</v>
      </c>
      <c r="J381" s="4">
        <v>11</v>
      </c>
      <c r="K381" s="4">
        <v>3</v>
      </c>
      <c r="L381" t="s">
        <v>364</v>
      </c>
    </row>
    <row r="382" spans="9:12" x14ac:dyDescent="0.2">
      <c r="I382" s="4">
        <v>380</v>
      </c>
      <c r="J382" s="4">
        <v>11</v>
      </c>
      <c r="K382" s="4">
        <v>4</v>
      </c>
      <c r="L382" t="s">
        <v>365</v>
      </c>
    </row>
    <row r="383" spans="9:12" x14ac:dyDescent="0.2">
      <c r="I383" s="4">
        <v>381</v>
      </c>
      <c r="J383" s="4">
        <v>11</v>
      </c>
      <c r="K383" s="4">
        <v>5</v>
      </c>
      <c r="L383" t="s">
        <v>366</v>
      </c>
    </row>
    <row r="384" spans="9:12" x14ac:dyDescent="0.2">
      <c r="I384" s="4">
        <v>382</v>
      </c>
      <c r="J384" s="4">
        <v>11</v>
      </c>
      <c r="K384" s="4">
        <v>6</v>
      </c>
      <c r="L384" t="s">
        <v>367</v>
      </c>
    </row>
    <row r="385" spans="9:12" x14ac:dyDescent="0.2">
      <c r="I385" s="4">
        <v>383</v>
      </c>
      <c r="J385" s="4">
        <v>11</v>
      </c>
      <c r="K385" s="4">
        <v>7</v>
      </c>
      <c r="L385" t="s">
        <v>368</v>
      </c>
    </row>
    <row r="386" spans="9:12" x14ac:dyDescent="0.2">
      <c r="I386" s="4">
        <v>384</v>
      </c>
      <c r="J386" s="4">
        <v>11</v>
      </c>
      <c r="K386" s="4">
        <v>8</v>
      </c>
      <c r="L386" t="s">
        <v>369</v>
      </c>
    </row>
    <row r="387" spans="9:12" x14ac:dyDescent="0.2">
      <c r="I387" s="4">
        <v>385</v>
      </c>
      <c r="J387" s="4">
        <v>11</v>
      </c>
      <c r="K387" s="4">
        <v>9</v>
      </c>
      <c r="L387" t="s">
        <v>370</v>
      </c>
    </row>
    <row r="388" spans="9:12" x14ac:dyDescent="0.2">
      <c r="I388" s="4">
        <v>386</v>
      </c>
      <c r="J388" s="4">
        <v>11</v>
      </c>
      <c r="K388" s="4">
        <v>10</v>
      </c>
      <c r="L388" t="s">
        <v>371</v>
      </c>
    </row>
    <row r="389" spans="9:12" x14ac:dyDescent="0.2">
      <c r="I389" s="4">
        <v>387</v>
      </c>
      <c r="J389" s="4">
        <v>11</v>
      </c>
      <c r="K389" s="4">
        <v>11</v>
      </c>
      <c r="L389" t="s">
        <v>372</v>
      </c>
    </row>
    <row r="390" spans="9:12" x14ac:dyDescent="0.2">
      <c r="I390" s="4">
        <v>388</v>
      </c>
      <c r="J390" s="4">
        <v>11</v>
      </c>
      <c r="K390" s="4">
        <v>12</v>
      </c>
      <c r="L390" t="s">
        <v>373</v>
      </c>
    </row>
    <row r="391" spans="9:12" x14ac:dyDescent="0.2">
      <c r="I391" s="4">
        <v>389</v>
      </c>
      <c r="J391" s="4">
        <v>11</v>
      </c>
      <c r="K391" s="4">
        <v>13</v>
      </c>
      <c r="L391" t="s">
        <v>374</v>
      </c>
    </row>
    <row r="392" spans="9:12" x14ac:dyDescent="0.2">
      <c r="I392" s="4">
        <v>390</v>
      </c>
      <c r="J392" s="4">
        <v>11</v>
      </c>
      <c r="K392" s="4">
        <v>14</v>
      </c>
      <c r="L392" t="s">
        <v>375</v>
      </c>
    </row>
    <row r="393" spans="9:12" x14ac:dyDescent="0.2">
      <c r="I393" s="4">
        <v>391</v>
      </c>
      <c r="J393" s="4">
        <v>11</v>
      </c>
      <c r="K393" s="4">
        <v>15</v>
      </c>
      <c r="L393" t="s">
        <v>376</v>
      </c>
    </row>
    <row r="394" spans="9:12" x14ac:dyDescent="0.2">
      <c r="I394" s="4">
        <v>392</v>
      </c>
      <c r="J394" s="4">
        <v>11</v>
      </c>
      <c r="K394" s="4">
        <v>16</v>
      </c>
      <c r="L394" t="s">
        <v>377</v>
      </c>
    </row>
    <row r="395" spans="9:12" x14ac:dyDescent="0.2">
      <c r="I395" s="4">
        <v>393</v>
      </c>
      <c r="J395" s="4">
        <v>11</v>
      </c>
      <c r="K395" s="4">
        <v>17</v>
      </c>
      <c r="L395" t="s">
        <v>378</v>
      </c>
    </row>
    <row r="396" spans="9:12" x14ac:dyDescent="0.2">
      <c r="I396" s="4">
        <v>394</v>
      </c>
      <c r="J396" s="4">
        <v>11</v>
      </c>
      <c r="K396" s="4">
        <v>18</v>
      </c>
      <c r="L396" t="s">
        <v>379</v>
      </c>
    </row>
    <row r="397" spans="9:12" x14ac:dyDescent="0.2">
      <c r="I397" s="4">
        <v>395</v>
      </c>
      <c r="J397" s="4">
        <v>11</v>
      </c>
      <c r="K397" s="4">
        <v>19</v>
      </c>
      <c r="L397" t="s">
        <v>380</v>
      </c>
    </row>
    <row r="398" spans="9:12" x14ac:dyDescent="0.2">
      <c r="I398" s="4">
        <v>396</v>
      </c>
      <c r="J398" s="4">
        <v>11</v>
      </c>
      <c r="K398" s="4">
        <v>20</v>
      </c>
      <c r="L398" t="s">
        <v>381</v>
      </c>
    </row>
    <row r="399" spans="9:12" x14ac:dyDescent="0.2">
      <c r="I399" s="4">
        <v>397</v>
      </c>
      <c r="J399" s="4">
        <v>11</v>
      </c>
      <c r="K399" s="4">
        <v>21</v>
      </c>
      <c r="L399" t="s">
        <v>382</v>
      </c>
    </row>
    <row r="400" spans="9:12" x14ac:dyDescent="0.2">
      <c r="I400" s="4">
        <v>398</v>
      </c>
      <c r="J400" s="4">
        <v>11</v>
      </c>
      <c r="K400" s="4">
        <v>22</v>
      </c>
      <c r="L400" t="s">
        <v>383</v>
      </c>
    </row>
    <row r="401" spans="9:12" x14ac:dyDescent="0.2">
      <c r="I401" s="4">
        <v>399</v>
      </c>
      <c r="J401" s="4">
        <v>11</v>
      </c>
      <c r="K401" s="4">
        <v>23</v>
      </c>
      <c r="L401" t="s">
        <v>384</v>
      </c>
    </row>
    <row r="402" spans="9:12" x14ac:dyDescent="0.2">
      <c r="I402" s="4">
        <v>400</v>
      </c>
      <c r="J402" s="4">
        <v>11</v>
      </c>
      <c r="K402" s="4">
        <v>24</v>
      </c>
      <c r="L402" t="s">
        <v>385</v>
      </c>
    </row>
    <row r="403" spans="9:12" x14ac:dyDescent="0.2">
      <c r="I403" s="4">
        <v>401</v>
      </c>
      <c r="J403" s="4">
        <v>11</v>
      </c>
      <c r="K403" s="4">
        <v>25</v>
      </c>
      <c r="L403" t="s">
        <v>386</v>
      </c>
    </row>
    <row r="404" spans="9:12" x14ac:dyDescent="0.2">
      <c r="I404" s="4">
        <v>402</v>
      </c>
      <c r="J404" s="4">
        <v>11</v>
      </c>
      <c r="K404" s="4">
        <v>26</v>
      </c>
      <c r="L404" t="s">
        <v>387</v>
      </c>
    </row>
    <row r="405" spans="9:12" x14ac:dyDescent="0.2">
      <c r="I405" s="4">
        <v>403</v>
      </c>
      <c r="J405" s="4">
        <v>11</v>
      </c>
      <c r="K405" s="4">
        <v>27</v>
      </c>
      <c r="L405" t="s">
        <v>388</v>
      </c>
    </row>
    <row r="406" spans="9:12" x14ac:dyDescent="0.2">
      <c r="I406" s="4">
        <v>404</v>
      </c>
      <c r="J406" s="4">
        <v>11</v>
      </c>
      <c r="K406" s="4">
        <v>28</v>
      </c>
      <c r="L406" t="s">
        <v>389</v>
      </c>
    </row>
    <row r="407" spans="9:12" x14ac:dyDescent="0.2">
      <c r="I407" s="4">
        <v>405</v>
      </c>
      <c r="J407" s="4">
        <v>11</v>
      </c>
      <c r="K407" s="4">
        <v>29</v>
      </c>
      <c r="L407" t="s">
        <v>390</v>
      </c>
    </row>
    <row r="408" spans="9:12" x14ac:dyDescent="0.2">
      <c r="I408" s="4">
        <v>406</v>
      </c>
      <c r="J408" s="4">
        <v>11</v>
      </c>
      <c r="K408" s="4">
        <v>30</v>
      </c>
      <c r="L408" t="s">
        <v>391</v>
      </c>
    </row>
    <row r="409" spans="9:12" x14ac:dyDescent="0.2">
      <c r="I409" s="4">
        <v>407</v>
      </c>
      <c r="J409" s="4">
        <v>11</v>
      </c>
      <c r="K409" s="4">
        <v>31</v>
      </c>
      <c r="L409" t="s">
        <v>392</v>
      </c>
    </row>
    <row r="410" spans="9:12" x14ac:dyDescent="0.2">
      <c r="I410" s="4">
        <v>408</v>
      </c>
      <c r="J410" s="4">
        <v>11</v>
      </c>
      <c r="K410" s="4">
        <v>32</v>
      </c>
      <c r="L410" t="s">
        <v>393</v>
      </c>
    </row>
    <row r="411" spans="9:12" x14ac:dyDescent="0.2">
      <c r="I411" s="4">
        <v>409</v>
      </c>
      <c r="J411" s="4">
        <v>11</v>
      </c>
      <c r="K411" s="4">
        <v>33</v>
      </c>
      <c r="L411" t="s">
        <v>394</v>
      </c>
    </row>
    <row r="412" spans="9:12" x14ac:dyDescent="0.2">
      <c r="I412" s="4">
        <v>410</v>
      </c>
      <c r="J412" s="4">
        <v>11</v>
      </c>
      <c r="K412" s="4">
        <v>34</v>
      </c>
      <c r="L412" t="s">
        <v>395</v>
      </c>
    </row>
    <row r="413" spans="9:12" x14ac:dyDescent="0.2">
      <c r="I413" s="4">
        <v>411</v>
      </c>
      <c r="J413" s="4">
        <v>11</v>
      </c>
      <c r="K413" s="4">
        <v>35</v>
      </c>
      <c r="L413" t="s">
        <v>396</v>
      </c>
    </row>
    <row r="414" spans="9:12" x14ac:dyDescent="0.2">
      <c r="I414" s="4">
        <v>412</v>
      </c>
      <c r="J414" s="4">
        <v>11</v>
      </c>
      <c r="K414" s="4">
        <v>36</v>
      </c>
      <c r="L414" t="s">
        <v>397</v>
      </c>
    </row>
    <row r="415" spans="9:12" x14ac:dyDescent="0.2">
      <c r="I415" s="4">
        <v>413</v>
      </c>
      <c r="J415" s="4">
        <v>11</v>
      </c>
      <c r="K415" s="4">
        <v>37</v>
      </c>
      <c r="L415" t="s">
        <v>398</v>
      </c>
    </row>
    <row r="416" spans="9:12" x14ac:dyDescent="0.2">
      <c r="I416" s="4">
        <v>414</v>
      </c>
      <c r="J416" s="4">
        <v>11</v>
      </c>
      <c r="K416" s="4">
        <v>38</v>
      </c>
      <c r="L416" t="s">
        <v>399</v>
      </c>
    </row>
    <row r="417" spans="9:12" x14ac:dyDescent="0.2">
      <c r="I417" s="4">
        <v>415</v>
      </c>
      <c r="J417" s="4">
        <v>11</v>
      </c>
      <c r="K417" s="4">
        <v>39</v>
      </c>
      <c r="L417" t="s">
        <v>400</v>
      </c>
    </row>
    <row r="418" spans="9:12" x14ac:dyDescent="0.2">
      <c r="I418" s="4">
        <v>416</v>
      </c>
      <c r="J418" s="4">
        <v>11</v>
      </c>
      <c r="K418" s="4">
        <v>40</v>
      </c>
      <c r="L418" t="s">
        <v>401</v>
      </c>
    </row>
    <row r="419" spans="9:12" x14ac:dyDescent="0.2">
      <c r="I419" s="4">
        <v>417</v>
      </c>
      <c r="J419" s="4">
        <v>11</v>
      </c>
      <c r="K419" s="4">
        <v>41</v>
      </c>
      <c r="L419" t="s">
        <v>2625</v>
      </c>
    </row>
    <row r="420" spans="9:12" x14ac:dyDescent="0.2">
      <c r="I420" s="4">
        <v>418</v>
      </c>
      <c r="J420" s="4">
        <v>11</v>
      </c>
      <c r="K420" s="4">
        <v>42</v>
      </c>
      <c r="L420" t="s">
        <v>2626</v>
      </c>
    </row>
    <row r="421" spans="9:12" x14ac:dyDescent="0.2">
      <c r="I421" s="4">
        <v>419</v>
      </c>
      <c r="J421" s="4">
        <v>11</v>
      </c>
      <c r="K421" s="4">
        <v>43</v>
      </c>
      <c r="L421" t="s">
        <v>2627</v>
      </c>
    </row>
    <row r="422" spans="9:12" x14ac:dyDescent="0.2">
      <c r="I422" s="4">
        <v>420</v>
      </c>
      <c r="J422" s="4">
        <v>11</v>
      </c>
      <c r="K422" s="4">
        <v>44</v>
      </c>
      <c r="L422" t="s">
        <v>2628</v>
      </c>
    </row>
    <row r="423" spans="9:12" x14ac:dyDescent="0.2">
      <c r="I423" s="4">
        <v>421</v>
      </c>
      <c r="J423" s="4">
        <v>11</v>
      </c>
      <c r="K423" s="4">
        <v>45</v>
      </c>
      <c r="L423" t="s">
        <v>2629</v>
      </c>
    </row>
    <row r="424" spans="9:12" x14ac:dyDescent="0.2">
      <c r="I424" s="4">
        <v>422</v>
      </c>
      <c r="J424" s="4">
        <v>11</v>
      </c>
      <c r="K424" s="4">
        <v>46</v>
      </c>
      <c r="L424" t="s">
        <v>2630</v>
      </c>
    </row>
    <row r="425" spans="9:12" x14ac:dyDescent="0.2">
      <c r="I425" s="4">
        <v>423</v>
      </c>
      <c r="J425" s="4">
        <v>11</v>
      </c>
      <c r="K425" s="4">
        <v>47</v>
      </c>
      <c r="L425" t="s">
        <v>2631</v>
      </c>
    </row>
    <row r="426" spans="9:12" x14ac:dyDescent="0.2">
      <c r="I426" s="4">
        <v>424</v>
      </c>
      <c r="J426" s="4">
        <v>11</v>
      </c>
      <c r="K426" s="4">
        <v>48</v>
      </c>
      <c r="L426" t="s">
        <v>2632</v>
      </c>
    </row>
    <row r="427" spans="9:12" x14ac:dyDescent="0.2">
      <c r="I427" s="4">
        <v>425</v>
      </c>
      <c r="J427" s="4">
        <v>11</v>
      </c>
      <c r="K427" s="4">
        <v>49</v>
      </c>
      <c r="L427" t="s">
        <v>2633</v>
      </c>
    </row>
    <row r="428" spans="9:12" x14ac:dyDescent="0.2">
      <c r="I428" s="4">
        <v>426</v>
      </c>
      <c r="J428" s="4">
        <v>11</v>
      </c>
      <c r="K428" s="4">
        <v>50</v>
      </c>
      <c r="L428" t="s">
        <v>2634</v>
      </c>
    </row>
    <row r="429" spans="9:12" x14ac:dyDescent="0.2">
      <c r="I429" s="4">
        <v>427</v>
      </c>
      <c r="J429" s="4">
        <v>11</v>
      </c>
      <c r="K429" s="4">
        <v>51</v>
      </c>
      <c r="L429" t="s">
        <v>2635</v>
      </c>
    </row>
    <row r="430" spans="9:12" x14ac:dyDescent="0.2">
      <c r="I430" s="4">
        <v>428</v>
      </c>
      <c r="J430" s="4">
        <v>11</v>
      </c>
      <c r="K430" s="4">
        <v>52</v>
      </c>
      <c r="L430" t="s">
        <v>2636</v>
      </c>
    </row>
    <row r="431" spans="9:12" x14ac:dyDescent="0.2">
      <c r="I431" s="4">
        <v>429</v>
      </c>
      <c r="J431" s="4">
        <v>11</v>
      </c>
      <c r="K431" s="4">
        <v>53</v>
      </c>
      <c r="L431" t="s">
        <v>2637</v>
      </c>
    </row>
    <row r="432" spans="9:12" x14ac:dyDescent="0.2">
      <c r="I432" s="4">
        <v>430</v>
      </c>
      <c r="J432" s="4">
        <v>11</v>
      </c>
      <c r="K432" s="4">
        <v>54</v>
      </c>
      <c r="L432" t="s">
        <v>2638</v>
      </c>
    </row>
    <row r="433" spans="9:12" x14ac:dyDescent="0.2">
      <c r="I433" s="4">
        <v>431</v>
      </c>
      <c r="J433" s="4">
        <v>11</v>
      </c>
      <c r="K433" s="4">
        <v>55</v>
      </c>
      <c r="L433" t="s">
        <v>2639</v>
      </c>
    </row>
    <row r="434" spans="9:12" x14ac:dyDescent="0.2">
      <c r="I434" s="4">
        <v>432</v>
      </c>
      <c r="J434" s="4">
        <v>11</v>
      </c>
      <c r="K434" s="4">
        <v>56</v>
      </c>
      <c r="L434" t="s">
        <v>2640</v>
      </c>
    </row>
    <row r="435" spans="9:12" x14ac:dyDescent="0.2">
      <c r="I435" s="4">
        <v>433</v>
      </c>
      <c r="J435" s="4">
        <v>11</v>
      </c>
      <c r="K435" s="4">
        <v>57</v>
      </c>
      <c r="L435" t="s">
        <v>2641</v>
      </c>
    </row>
    <row r="436" spans="9:12" x14ac:dyDescent="0.2">
      <c r="I436" s="4">
        <v>434</v>
      </c>
      <c r="J436" s="4">
        <v>11</v>
      </c>
      <c r="K436" s="4">
        <v>58</v>
      </c>
      <c r="L436" t="s">
        <v>2642</v>
      </c>
    </row>
    <row r="437" spans="9:12" x14ac:dyDescent="0.2">
      <c r="I437" s="4">
        <v>435</v>
      </c>
      <c r="J437" s="4">
        <v>11</v>
      </c>
      <c r="K437" s="4">
        <v>59</v>
      </c>
      <c r="L437" t="s">
        <v>2643</v>
      </c>
    </row>
    <row r="438" spans="9:12" x14ac:dyDescent="0.2">
      <c r="I438" s="4">
        <v>436</v>
      </c>
      <c r="J438" s="4">
        <v>11</v>
      </c>
      <c r="K438" s="4">
        <v>60</v>
      </c>
      <c r="L438" t="s">
        <v>2644</v>
      </c>
    </row>
    <row r="439" spans="9:12" x14ac:dyDescent="0.2">
      <c r="I439" s="4">
        <v>437</v>
      </c>
      <c r="J439" s="4">
        <v>12</v>
      </c>
      <c r="K439" s="4">
        <v>1</v>
      </c>
      <c r="L439" t="s">
        <v>402</v>
      </c>
    </row>
    <row r="440" spans="9:12" x14ac:dyDescent="0.2">
      <c r="I440" s="4">
        <v>438</v>
      </c>
      <c r="J440" s="4">
        <v>12</v>
      </c>
      <c r="K440" s="4">
        <v>2</v>
      </c>
      <c r="L440" t="s">
        <v>403</v>
      </c>
    </row>
    <row r="441" spans="9:12" x14ac:dyDescent="0.2">
      <c r="I441" s="4">
        <v>439</v>
      </c>
      <c r="J441" s="4">
        <v>12</v>
      </c>
      <c r="K441" s="4">
        <v>3</v>
      </c>
      <c r="L441" t="s">
        <v>404</v>
      </c>
    </row>
    <row r="442" spans="9:12" x14ac:dyDescent="0.2">
      <c r="I442" s="4">
        <v>440</v>
      </c>
      <c r="J442" s="4">
        <v>12</v>
      </c>
      <c r="K442" s="4">
        <v>4</v>
      </c>
      <c r="L442" t="s">
        <v>405</v>
      </c>
    </row>
    <row r="443" spans="9:12" x14ac:dyDescent="0.2">
      <c r="I443" s="4">
        <v>441</v>
      </c>
      <c r="J443" s="4">
        <v>12</v>
      </c>
      <c r="K443" s="4">
        <v>5</v>
      </c>
      <c r="L443" t="s">
        <v>406</v>
      </c>
    </row>
    <row r="444" spans="9:12" x14ac:dyDescent="0.2">
      <c r="I444" s="4">
        <v>442</v>
      </c>
      <c r="J444" s="4">
        <v>12</v>
      </c>
      <c r="K444" s="4">
        <v>6</v>
      </c>
      <c r="L444" t="s">
        <v>407</v>
      </c>
    </row>
    <row r="445" spans="9:12" x14ac:dyDescent="0.2">
      <c r="I445" s="4">
        <v>443</v>
      </c>
      <c r="J445" s="4">
        <v>12</v>
      </c>
      <c r="K445" s="4">
        <v>7</v>
      </c>
      <c r="L445" t="s">
        <v>408</v>
      </c>
    </row>
    <row r="446" spans="9:12" x14ac:dyDescent="0.2">
      <c r="I446" s="4">
        <v>444</v>
      </c>
      <c r="J446" s="4">
        <v>12</v>
      </c>
      <c r="K446" s="4">
        <v>8</v>
      </c>
      <c r="L446" t="s">
        <v>409</v>
      </c>
    </row>
    <row r="447" spans="9:12" x14ac:dyDescent="0.2">
      <c r="I447" s="4">
        <v>445</v>
      </c>
      <c r="J447" s="4">
        <v>12</v>
      </c>
      <c r="K447" s="4">
        <v>9</v>
      </c>
      <c r="L447" t="s">
        <v>410</v>
      </c>
    </row>
    <row r="448" spans="9:12" x14ac:dyDescent="0.2">
      <c r="I448" s="4">
        <v>446</v>
      </c>
      <c r="J448" s="4">
        <v>12</v>
      </c>
      <c r="K448" s="4">
        <v>10</v>
      </c>
      <c r="L448" t="s">
        <v>411</v>
      </c>
    </row>
    <row r="449" spans="9:12" x14ac:dyDescent="0.2">
      <c r="I449" s="4">
        <v>447</v>
      </c>
      <c r="J449" s="4">
        <v>12</v>
      </c>
      <c r="K449" s="4">
        <v>11</v>
      </c>
      <c r="L449" t="s">
        <v>412</v>
      </c>
    </row>
    <row r="450" spans="9:12" x14ac:dyDescent="0.2">
      <c r="I450" s="4">
        <v>448</v>
      </c>
      <c r="J450" s="4">
        <v>12</v>
      </c>
      <c r="K450" s="4">
        <v>12</v>
      </c>
      <c r="L450" t="s">
        <v>413</v>
      </c>
    </row>
    <row r="451" spans="9:12" x14ac:dyDescent="0.2">
      <c r="I451" s="4">
        <v>449</v>
      </c>
      <c r="J451" s="4">
        <v>12</v>
      </c>
      <c r="K451" s="4">
        <v>13</v>
      </c>
      <c r="L451" t="s">
        <v>414</v>
      </c>
    </row>
    <row r="452" spans="9:12" x14ac:dyDescent="0.2">
      <c r="I452" s="4">
        <v>450</v>
      </c>
      <c r="J452" s="4">
        <v>12</v>
      </c>
      <c r="K452" s="4">
        <v>14</v>
      </c>
      <c r="L452" t="s">
        <v>415</v>
      </c>
    </row>
    <row r="453" spans="9:12" x14ac:dyDescent="0.2">
      <c r="I453" s="4">
        <v>451</v>
      </c>
      <c r="J453" s="4">
        <v>12</v>
      </c>
      <c r="K453" s="4">
        <v>15</v>
      </c>
      <c r="L453" t="s">
        <v>416</v>
      </c>
    </row>
    <row r="454" spans="9:12" x14ac:dyDescent="0.2">
      <c r="I454" s="4">
        <v>452</v>
      </c>
      <c r="J454" s="4">
        <v>12</v>
      </c>
      <c r="K454" s="4">
        <v>16</v>
      </c>
      <c r="L454" t="s">
        <v>417</v>
      </c>
    </row>
    <row r="455" spans="9:12" x14ac:dyDescent="0.2">
      <c r="I455" s="4">
        <v>453</v>
      </c>
      <c r="J455" s="4">
        <v>12</v>
      </c>
      <c r="K455" s="4">
        <v>17</v>
      </c>
      <c r="L455" t="s">
        <v>418</v>
      </c>
    </row>
    <row r="456" spans="9:12" x14ac:dyDescent="0.2">
      <c r="I456" s="4">
        <v>454</v>
      </c>
      <c r="J456" s="4">
        <v>12</v>
      </c>
      <c r="K456" s="4">
        <v>18</v>
      </c>
      <c r="L456" t="s">
        <v>419</v>
      </c>
    </row>
    <row r="457" spans="9:12" x14ac:dyDescent="0.2">
      <c r="I457" s="4">
        <v>455</v>
      </c>
      <c r="J457" s="4">
        <v>12</v>
      </c>
      <c r="K457" s="4">
        <v>19</v>
      </c>
      <c r="L457" t="s">
        <v>420</v>
      </c>
    </row>
    <row r="458" spans="9:12" x14ac:dyDescent="0.2">
      <c r="I458" s="4">
        <v>456</v>
      </c>
      <c r="J458" s="4">
        <v>12</v>
      </c>
      <c r="K458" s="4">
        <v>20</v>
      </c>
      <c r="L458" t="s">
        <v>421</v>
      </c>
    </row>
    <row r="459" spans="9:12" x14ac:dyDescent="0.2">
      <c r="I459" s="4">
        <v>457</v>
      </c>
      <c r="J459" s="4">
        <v>12</v>
      </c>
      <c r="K459" s="4">
        <v>21</v>
      </c>
      <c r="L459" t="s">
        <v>422</v>
      </c>
    </row>
    <row r="460" spans="9:12" x14ac:dyDescent="0.2">
      <c r="I460" s="4">
        <v>458</v>
      </c>
      <c r="J460" s="4">
        <v>12</v>
      </c>
      <c r="K460" s="4">
        <v>22</v>
      </c>
      <c r="L460" t="s">
        <v>423</v>
      </c>
    </row>
    <row r="461" spans="9:12" x14ac:dyDescent="0.2">
      <c r="I461" s="4">
        <v>459</v>
      </c>
      <c r="J461" s="4">
        <v>12</v>
      </c>
      <c r="K461" s="4">
        <v>23</v>
      </c>
      <c r="L461" t="s">
        <v>424</v>
      </c>
    </row>
    <row r="462" spans="9:12" x14ac:dyDescent="0.2">
      <c r="I462" s="4">
        <v>460</v>
      </c>
      <c r="J462" s="4">
        <v>12</v>
      </c>
      <c r="K462" s="4">
        <v>24</v>
      </c>
      <c r="L462" t="s">
        <v>425</v>
      </c>
    </row>
    <row r="463" spans="9:12" x14ac:dyDescent="0.2">
      <c r="I463" s="4">
        <v>461</v>
      </c>
      <c r="J463" s="4">
        <v>12</v>
      </c>
      <c r="K463" s="4">
        <v>25</v>
      </c>
      <c r="L463" t="s">
        <v>426</v>
      </c>
    </row>
    <row r="464" spans="9:12" x14ac:dyDescent="0.2">
      <c r="I464" s="4">
        <v>462</v>
      </c>
      <c r="J464" s="4">
        <v>12</v>
      </c>
      <c r="K464" s="4">
        <v>26</v>
      </c>
      <c r="L464" t="s">
        <v>427</v>
      </c>
    </row>
    <row r="465" spans="9:12" x14ac:dyDescent="0.2">
      <c r="I465" s="4">
        <v>463</v>
      </c>
      <c r="J465" s="4">
        <v>12</v>
      </c>
      <c r="K465" s="4">
        <v>27</v>
      </c>
      <c r="L465" t="s">
        <v>428</v>
      </c>
    </row>
    <row r="466" spans="9:12" x14ac:dyDescent="0.2">
      <c r="I466" s="4">
        <v>464</v>
      </c>
      <c r="J466" s="4">
        <v>12</v>
      </c>
      <c r="K466" s="4">
        <v>28</v>
      </c>
      <c r="L466" t="s">
        <v>429</v>
      </c>
    </row>
    <row r="467" spans="9:12" x14ac:dyDescent="0.2">
      <c r="I467" s="4">
        <v>465</v>
      </c>
      <c r="J467" s="4">
        <v>12</v>
      </c>
      <c r="K467" s="4">
        <v>29</v>
      </c>
      <c r="L467" t="s">
        <v>430</v>
      </c>
    </row>
    <row r="468" spans="9:12" x14ac:dyDescent="0.2">
      <c r="I468" s="4">
        <v>466</v>
      </c>
      <c r="J468" s="4">
        <v>12</v>
      </c>
      <c r="K468" s="4">
        <v>30</v>
      </c>
      <c r="L468" t="s">
        <v>431</v>
      </c>
    </row>
    <row r="469" spans="9:12" x14ac:dyDescent="0.2">
      <c r="I469" s="4">
        <v>467</v>
      </c>
      <c r="J469" s="4">
        <v>12</v>
      </c>
      <c r="K469" s="4">
        <v>31</v>
      </c>
      <c r="L469" t="s">
        <v>432</v>
      </c>
    </row>
    <row r="470" spans="9:12" x14ac:dyDescent="0.2">
      <c r="I470" s="4">
        <v>468</v>
      </c>
      <c r="J470" s="4">
        <v>12</v>
      </c>
      <c r="K470" s="4">
        <v>32</v>
      </c>
      <c r="L470" t="s">
        <v>433</v>
      </c>
    </row>
    <row r="471" spans="9:12" x14ac:dyDescent="0.2">
      <c r="I471" s="4">
        <v>469</v>
      </c>
      <c r="J471" s="4">
        <v>12</v>
      </c>
      <c r="K471" s="4">
        <v>33</v>
      </c>
      <c r="L471" t="s">
        <v>434</v>
      </c>
    </row>
    <row r="472" spans="9:12" x14ac:dyDescent="0.2">
      <c r="I472" s="4">
        <v>470</v>
      </c>
      <c r="J472" s="4">
        <v>12</v>
      </c>
      <c r="K472" s="4">
        <v>34</v>
      </c>
      <c r="L472" t="s">
        <v>435</v>
      </c>
    </row>
    <row r="473" spans="9:12" x14ac:dyDescent="0.2">
      <c r="I473" s="4">
        <v>471</v>
      </c>
      <c r="J473" s="4">
        <v>12</v>
      </c>
      <c r="K473" s="4">
        <v>35</v>
      </c>
      <c r="L473" t="s">
        <v>436</v>
      </c>
    </row>
    <row r="474" spans="9:12" x14ac:dyDescent="0.2">
      <c r="I474" s="4">
        <v>472</v>
      </c>
      <c r="J474" s="4">
        <v>12</v>
      </c>
      <c r="K474" s="4">
        <v>36</v>
      </c>
      <c r="L474" t="s">
        <v>437</v>
      </c>
    </row>
    <row r="475" spans="9:12" x14ac:dyDescent="0.2">
      <c r="I475" s="4">
        <v>473</v>
      </c>
      <c r="J475" s="4">
        <v>12</v>
      </c>
      <c r="K475" s="4">
        <v>37</v>
      </c>
      <c r="L475" t="s">
        <v>438</v>
      </c>
    </row>
    <row r="476" spans="9:12" x14ac:dyDescent="0.2">
      <c r="I476" s="4">
        <v>474</v>
      </c>
      <c r="J476" s="4">
        <v>12</v>
      </c>
      <c r="K476" s="4">
        <v>38</v>
      </c>
      <c r="L476" t="s">
        <v>439</v>
      </c>
    </row>
    <row r="477" spans="9:12" x14ac:dyDescent="0.2">
      <c r="I477" s="4">
        <v>475</v>
      </c>
      <c r="J477" s="4">
        <v>12</v>
      </c>
      <c r="K477" s="4">
        <v>39</v>
      </c>
      <c r="L477" t="s">
        <v>440</v>
      </c>
    </row>
    <row r="478" spans="9:12" x14ac:dyDescent="0.2">
      <c r="I478" s="4">
        <v>476</v>
      </c>
      <c r="J478" s="4">
        <v>12</v>
      </c>
      <c r="K478" s="4">
        <v>40</v>
      </c>
      <c r="L478" t="s">
        <v>441</v>
      </c>
    </row>
    <row r="479" spans="9:12" x14ac:dyDescent="0.2">
      <c r="I479" s="4">
        <v>477</v>
      </c>
      <c r="J479" s="4">
        <v>12</v>
      </c>
      <c r="K479" s="4">
        <v>41</v>
      </c>
      <c r="L479" t="s">
        <v>2645</v>
      </c>
    </row>
    <row r="480" spans="9:12" x14ac:dyDescent="0.2">
      <c r="I480" s="4">
        <v>478</v>
      </c>
      <c r="J480" s="4">
        <v>12</v>
      </c>
      <c r="K480" s="4">
        <v>42</v>
      </c>
      <c r="L480" t="s">
        <v>2646</v>
      </c>
    </row>
    <row r="481" spans="9:12" x14ac:dyDescent="0.2">
      <c r="I481" s="4">
        <v>479</v>
      </c>
      <c r="J481" s="4">
        <v>12</v>
      </c>
      <c r="K481" s="4">
        <v>43</v>
      </c>
      <c r="L481" t="s">
        <v>2647</v>
      </c>
    </row>
    <row r="482" spans="9:12" x14ac:dyDescent="0.2">
      <c r="I482" s="4">
        <v>480</v>
      </c>
      <c r="J482" s="4">
        <v>12</v>
      </c>
      <c r="K482" s="4">
        <v>44</v>
      </c>
      <c r="L482" t="s">
        <v>2648</v>
      </c>
    </row>
    <row r="483" spans="9:12" x14ac:dyDescent="0.2">
      <c r="I483" s="4">
        <v>481</v>
      </c>
      <c r="J483" s="4">
        <v>12</v>
      </c>
      <c r="K483" s="4">
        <v>45</v>
      </c>
      <c r="L483" t="s">
        <v>2649</v>
      </c>
    </row>
    <row r="484" spans="9:12" x14ac:dyDescent="0.2">
      <c r="I484" s="4">
        <v>482</v>
      </c>
      <c r="J484" s="4">
        <v>12</v>
      </c>
      <c r="K484" s="4">
        <v>46</v>
      </c>
      <c r="L484" t="s">
        <v>2650</v>
      </c>
    </row>
    <row r="485" spans="9:12" x14ac:dyDescent="0.2">
      <c r="I485" s="4">
        <v>483</v>
      </c>
      <c r="J485" s="4">
        <v>12</v>
      </c>
      <c r="K485" s="4">
        <v>47</v>
      </c>
      <c r="L485" t="s">
        <v>2651</v>
      </c>
    </row>
    <row r="486" spans="9:12" x14ac:dyDescent="0.2">
      <c r="I486" s="4">
        <v>484</v>
      </c>
      <c r="J486" s="4">
        <v>12</v>
      </c>
      <c r="K486" s="4">
        <v>48</v>
      </c>
      <c r="L486" t="s">
        <v>2652</v>
      </c>
    </row>
    <row r="487" spans="9:12" x14ac:dyDescent="0.2">
      <c r="I487" s="4">
        <v>485</v>
      </c>
      <c r="J487" s="4">
        <v>12</v>
      </c>
      <c r="K487" s="4">
        <v>49</v>
      </c>
      <c r="L487" t="s">
        <v>2653</v>
      </c>
    </row>
    <row r="488" spans="9:12" x14ac:dyDescent="0.2">
      <c r="I488" s="4">
        <v>486</v>
      </c>
      <c r="J488" s="4">
        <v>12</v>
      </c>
      <c r="K488" s="4">
        <v>50</v>
      </c>
      <c r="L488" t="s">
        <v>2654</v>
      </c>
    </row>
    <row r="489" spans="9:12" x14ac:dyDescent="0.2">
      <c r="I489" s="4">
        <v>487</v>
      </c>
      <c r="J489" s="4">
        <v>12</v>
      </c>
      <c r="K489" s="4">
        <v>51</v>
      </c>
      <c r="L489" t="s">
        <v>2655</v>
      </c>
    </row>
    <row r="490" spans="9:12" x14ac:dyDescent="0.2">
      <c r="I490" s="4">
        <v>488</v>
      </c>
      <c r="J490" s="4">
        <v>12</v>
      </c>
      <c r="K490" s="4">
        <v>52</v>
      </c>
      <c r="L490" t="s">
        <v>2656</v>
      </c>
    </row>
    <row r="491" spans="9:12" x14ac:dyDescent="0.2">
      <c r="I491" s="4">
        <v>489</v>
      </c>
      <c r="J491" s="4">
        <v>12</v>
      </c>
      <c r="K491" s="4">
        <v>53</v>
      </c>
      <c r="L491" t="s">
        <v>2657</v>
      </c>
    </row>
    <row r="492" spans="9:12" x14ac:dyDescent="0.2">
      <c r="I492" s="4">
        <v>490</v>
      </c>
      <c r="J492" s="4">
        <v>12</v>
      </c>
      <c r="K492" s="4">
        <v>54</v>
      </c>
      <c r="L492" t="s">
        <v>2658</v>
      </c>
    </row>
    <row r="493" spans="9:12" x14ac:dyDescent="0.2">
      <c r="I493" s="4">
        <v>491</v>
      </c>
      <c r="J493" s="4">
        <v>12</v>
      </c>
      <c r="K493" s="4">
        <v>55</v>
      </c>
      <c r="L493" t="s">
        <v>2659</v>
      </c>
    </row>
    <row r="494" spans="9:12" x14ac:dyDescent="0.2">
      <c r="I494" s="4">
        <v>492</v>
      </c>
      <c r="J494" s="4">
        <v>12</v>
      </c>
      <c r="K494" s="4">
        <v>56</v>
      </c>
      <c r="L494" t="s">
        <v>2660</v>
      </c>
    </row>
    <row r="495" spans="9:12" x14ac:dyDescent="0.2">
      <c r="I495" s="4">
        <v>493</v>
      </c>
      <c r="J495" s="4">
        <v>12</v>
      </c>
      <c r="K495" s="4">
        <v>57</v>
      </c>
      <c r="L495" t="s">
        <v>2661</v>
      </c>
    </row>
    <row r="496" spans="9:12" x14ac:dyDescent="0.2">
      <c r="I496" s="4">
        <v>494</v>
      </c>
      <c r="J496" s="4">
        <v>12</v>
      </c>
      <c r="K496" s="4">
        <v>58</v>
      </c>
      <c r="L496" t="s">
        <v>2662</v>
      </c>
    </row>
    <row r="497" spans="9:12" x14ac:dyDescent="0.2">
      <c r="I497" s="4">
        <v>495</v>
      </c>
      <c r="J497" s="4">
        <v>12</v>
      </c>
      <c r="K497" s="4">
        <v>59</v>
      </c>
      <c r="L497" t="s">
        <v>2663</v>
      </c>
    </row>
    <row r="498" spans="9:12" x14ac:dyDescent="0.2">
      <c r="I498" s="4">
        <v>496</v>
      </c>
      <c r="J498" s="4">
        <v>12</v>
      </c>
      <c r="K498" s="4">
        <v>60</v>
      </c>
      <c r="L498" t="s">
        <v>2664</v>
      </c>
    </row>
    <row r="499" spans="9:12" x14ac:dyDescent="0.2">
      <c r="I499" s="4">
        <v>497</v>
      </c>
      <c r="J499" s="4">
        <v>13</v>
      </c>
      <c r="K499" s="4">
        <v>1</v>
      </c>
      <c r="L499" t="s">
        <v>442</v>
      </c>
    </row>
    <row r="500" spans="9:12" x14ac:dyDescent="0.2">
      <c r="I500" s="4">
        <v>498</v>
      </c>
      <c r="J500" s="4">
        <v>13</v>
      </c>
      <c r="K500" s="4">
        <v>2</v>
      </c>
      <c r="L500" t="s">
        <v>443</v>
      </c>
    </row>
    <row r="501" spans="9:12" x14ac:dyDescent="0.2">
      <c r="I501" s="4">
        <v>499</v>
      </c>
      <c r="J501" s="4">
        <v>13</v>
      </c>
      <c r="K501" s="4">
        <v>3</v>
      </c>
      <c r="L501" t="s">
        <v>444</v>
      </c>
    </row>
    <row r="502" spans="9:12" x14ac:dyDescent="0.2">
      <c r="I502" s="4">
        <v>500</v>
      </c>
      <c r="J502" s="4">
        <v>13</v>
      </c>
      <c r="K502" s="4">
        <v>4</v>
      </c>
      <c r="L502" t="s">
        <v>445</v>
      </c>
    </row>
    <row r="503" spans="9:12" x14ac:dyDescent="0.2">
      <c r="I503" s="4">
        <v>501</v>
      </c>
      <c r="J503" s="4">
        <v>13</v>
      </c>
      <c r="K503" s="4">
        <v>5</v>
      </c>
      <c r="L503" t="s">
        <v>446</v>
      </c>
    </row>
    <row r="504" spans="9:12" x14ac:dyDescent="0.2">
      <c r="I504" s="4">
        <v>502</v>
      </c>
      <c r="J504" s="4">
        <v>13</v>
      </c>
      <c r="K504" s="4">
        <v>6</v>
      </c>
      <c r="L504" t="s">
        <v>447</v>
      </c>
    </row>
    <row r="505" spans="9:12" x14ac:dyDescent="0.2">
      <c r="I505" s="4">
        <v>503</v>
      </c>
      <c r="J505" s="4">
        <v>13</v>
      </c>
      <c r="K505" s="4">
        <v>7</v>
      </c>
      <c r="L505" t="s">
        <v>448</v>
      </c>
    </row>
    <row r="506" spans="9:12" x14ac:dyDescent="0.2">
      <c r="I506" s="4">
        <v>504</v>
      </c>
      <c r="J506" s="4">
        <v>13</v>
      </c>
      <c r="K506" s="4">
        <v>8</v>
      </c>
      <c r="L506" t="s">
        <v>449</v>
      </c>
    </row>
    <row r="507" spans="9:12" x14ac:dyDescent="0.2">
      <c r="I507" s="4">
        <v>505</v>
      </c>
      <c r="J507" s="4">
        <v>13</v>
      </c>
      <c r="K507" s="4">
        <v>9</v>
      </c>
      <c r="L507" t="s">
        <v>450</v>
      </c>
    </row>
    <row r="508" spans="9:12" x14ac:dyDescent="0.2">
      <c r="I508" s="4">
        <v>506</v>
      </c>
      <c r="J508" s="4">
        <v>13</v>
      </c>
      <c r="K508" s="4">
        <v>10</v>
      </c>
      <c r="L508" t="s">
        <v>451</v>
      </c>
    </row>
    <row r="509" spans="9:12" x14ac:dyDescent="0.2">
      <c r="I509" s="4">
        <v>507</v>
      </c>
      <c r="J509" s="4">
        <v>13</v>
      </c>
      <c r="K509" s="4">
        <v>11</v>
      </c>
      <c r="L509" t="s">
        <v>452</v>
      </c>
    </row>
    <row r="510" spans="9:12" x14ac:dyDescent="0.2">
      <c r="I510" s="4">
        <v>508</v>
      </c>
      <c r="J510" s="4">
        <v>13</v>
      </c>
      <c r="K510" s="4">
        <v>12</v>
      </c>
      <c r="L510" t="s">
        <v>453</v>
      </c>
    </row>
    <row r="511" spans="9:12" x14ac:dyDescent="0.2">
      <c r="I511" s="4">
        <v>509</v>
      </c>
      <c r="J511" s="4">
        <v>13</v>
      </c>
      <c r="K511" s="4">
        <v>13</v>
      </c>
      <c r="L511" t="s">
        <v>454</v>
      </c>
    </row>
    <row r="512" spans="9:12" x14ac:dyDescent="0.2">
      <c r="I512" s="4">
        <v>510</v>
      </c>
      <c r="J512" s="4">
        <v>13</v>
      </c>
      <c r="K512" s="4">
        <v>14</v>
      </c>
      <c r="L512" t="s">
        <v>455</v>
      </c>
    </row>
    <row r="513" spans="9:12" x14ac:dyDescent="0.2">
      <c r="I513" s="4">
        <v>511</v>
      </c>
      <c r="J513" s="4">
        <v>13</v>
      </c>
      <c r="K513" s="4">
        <v>15</v>
      </c>
      <c r="L513" t="s">
        <v>456</v>
      </c>
    </row>
    <row r="514" spans="9:12" x14ac:dyDescent="0.2">
      <c r="I514" s="4">
        <v>512</v>
      </c>
      <c r="J514" s="4">
        <v>13</v>
      </c>
      <c r="K514" s="4">
        <v>16</v>
      </c>
      <c r="L514" t="s">
        <v>457</v>
      </c>
    </row>
    <row r="515" spans="9:12" x14ac:dyDescent="0.2">
      <c r="I515" s="4">
        <v>513</v>
      </c>
      <c r="J515" s="4">
        <v>13</v>
      </c>
      <c r="K515" s="4">
        <v>17</v>
      </c>
      <c r="L515" t="s">
        <v>458</v>
      </c>
    </row>
    <row r="516" spans="9:12" x14ac:dyDescent="0.2">
      <c r="I516" s="4">
        <v>514</v>
      </c>
      <c r="J516" s="4">
        <v>13</v>
      </c>
      <c r="K516" s="4">
        <v>18</v>
      </c>
      <c r="L516" t="s">
        <v>459</v>
      </c>
    </row>
    <row r="517" spans="9:12" x14ac:dyDescent="0.2">
      <c r="I517" s="4">
        <v>515</v>
      </c>
      <c r="J517" s="4">
        <v>13</v>
      </c>
      <c r="K517" s="4">
        <v>19</v>
      </c>
      <c r="L517" t="s">
        <v>460</v>
      </c>
    </row>
    <row r="518" spans="9:12" x14ac:dyDescent="0.2">
      <c r="I518" s="4">
        <v>516</v>
      </c>
      <c r="J518" s="4">
        <v>13</v>
      </c>
      <c r="K518" s="4">
        <v>20</v>
      </c>
      <c r="L518" t="s">
        <v>461</v>
      </c>
    </row>
    <row r="519" spans="9:12" x14ac:dyDescent="0.2">
      <c r="I519" s="4">
        <v>517</v>
      </c>
      <c r="J519" s="4">
        <v>13</v>
      </c>
      <c r="K519" s="4">
        <v>21</v>
      </c>
      <c r="L519" t="s">
        <v>462</v>
      </c>
    </row>
    <row r="520" spans="9:12" x14ac:dyDescent="0.2">
      <c r="I520" s="4">
        <v>518</v>
      </c>
      <c r="J520" s="4">
        <v>13</v>
      </c>
      <c r="K520" s="4">
        <v>22</v>
      </c>
      <c r="L520" t="s">
        <v>463</v>
      </c>
    </row>
    <row r="521" spans="9:12" x14ac:dyDescent="0.2">
      <c r="I521" s="4">
        <v>519</v>
      </c>
      <c r="J521" s="4">
        <v>13</v>
      </c>
      <c r="K521" s="4">
        <v>23</v>
      </c>
      <c r="L521" t="s">
        <v>464</v>
      </c>
    </row>
    <row r="522" spans="9:12" x14ac:dyDescent="0.2">
      <c r="I522" s="4">
        <v>520</v>
      </c>
      <c r="J522" s="4">
        <v>13</v>
      </c>
      <c r="K522" s="4">
        <v>24</v>
      </c>
      <c r="L522" t="s">
        <v>465</v>
      </c>
    </row>
    <row r="523" spans="9:12" x14ac:dyDescent="0.2">
      <c r="I523" s="4">
        <v>521</v>
      </c>
      <c r="J523" s="4">
        <v>13</v>
      </c>
      <c r="K523" s="4">
        <v>25</v>
      </c>
      <c r="L523" t="s">
        <v>466</v>
      </c>
    </row>
    <row r="524" spans="9:12" x14ac:dyDescent="0.2">
      <c r="I524" s="4">
        <v>522</v>
      </c>
      <c r="J524" s="4">
        <v>13</v>
      </c>
      <c r="K524" s="4">
        <v>26</v>
      </c>
      <c r="L524" t="s">
        <v>467</v>
      </c>
    </row>
    <row r="525" spans="9:12" x14ac:dyDescent="0.2">
      <c r="I525" s="4">
        <v>523</v>
      </c>
      <c r="J525" s="4">
        <v>13</v>
      </c>
      <c r="K525" s="4">
        <v>27</v>
      </c>
      <c r="L525" t="s">
        <v>468</v>
      </c>
    </row>
    <row r="526" spans="9:12" x14ac:dyDescent="0.2">
      <c r="I526" s="4">
        <v>524</v>
      </c>
      <c r="J526" s="4">
        <v>13</v>
      </c>
      <c r="K526" s="4">
        <v>28</v>
      </c>
      <c r="L526" t="s">
        <v>469</v>
      </c>
    </row>
    <row r="527" spans="9:12" x14ac:dyDescent="0.2">
      <c r="I527" s="4">
        <v>525</v>
      </c>
      <c r="J527" s="4">
        <v>13</v>
      </c>
      <c r="K527" s="4">
        <v>29</v>
      </c>
      <c r="L527" t="s">
        <v>470</v>
      </c>
    </row>
    <row r="528" spans="9:12" x14ac:dyDescent="0.2">
      <c r="I528" s="4">
        <v>526</v>
      </c>
      <c r="J528" s="4">
        <v>13</v>
      </c>
      <c r="K528" s="4">
        <v>30</v>
      </c>
      <c r="L528" t="s">
        <v>471</v>
      </c>
    </row>
    <row r="529" spans="9:12" x14ac:dyDescent="0.2">
      <c r="I529" s="4">
        <v>527</v>
      </c>
      <c r="J529" s="4">
        <v>13</v>
      </c>
      <c r="K529" s="4">
        <v>31</v>
      </c>
      <c r="L529" t="s">
        <v>472</v>
      </c>
    </row>
    <row r="530" spans="9:12" x14ac:dyDescent="0.2">
      <c r="I530" s="4">
        <v>528</v>
      </c>
      <c r="J530" s="4">
        <v>13</v>
      </c>
      <c r="K530" s="4">
        <v>32</v>
      </c>
      <c r="L530" t="s">
        <v>473</v>
      </c>
    </row>
    <row r="531" spans="9:12" x14ac:dyDescent="0.2">
      <c r="I531" s="4">
        <v>529</v>
      </c>
      <c r="J531" s="4">
        <v>13</v>
      </c>
      <c r="K531" s="4">
        <v>33</v>
      </c>
      <c r="L531" t="s">
        <v>474</v>
      </c>
    </row>
    <row r="532" spans="9:12" x14ac:dyDescent="0.2">
      <c r="I532" s="4">
        <v>530</v>
      </c>
      <c r="J532" s="4">
        <v>13</v>
      </c>
      <c r="K532" s="4">
        <v>34</v>
      </c>
      <c r="L532" t="s">
        <v>475</v>
      </c>
    </row>
    <row r="533" spans="9:12" x14ac:dyDescent="0.2">
      <c r="I533" s="4">
        <v>531</v>
      </c>
      <c r="J533" s="4">
        <v>13</v>
      </c>
      <c r="K533" s="4">
        <v>35</v>
      </c>
      <c r="L533" t="s">
        <v>476</v>
      </c>
    </row>
    <row r="534" spans="9:12" x14ac:dyDescent="0.2">
      <c r="I534" s="4">
        <v>532</v>
      </c>
      <c r="J534" s="4">
        <v>13</v>
      </c>
      <c r="K534" s="4">
        <v>36</v>
      </c>
      <c r="L534" t="s">
        <v>477</v>
      </c>
    </row>
    <row r="535" spans="9:12" x14ac:dyDescent="0.2">
      <c r="I535" s="4">
        <v>533</v>
      </c>
      <c r="J535" s="4">
        <v>13</v>
      </c>
      <c r="K535" s="4">
        <v>37</v>
      </c>
      <c r="L535" t="s">
        <v>478</v>
      </c>
    </row>
    <row r="536" spans="9:12" x14ac:dyDescent="0.2">
      <c r="I536" s="4">
        <v>534</v>
      </c>
      <c r="J536" s="4">
        <v>13</v>
      </c>
      <c r="K536" s="4">
        <v>38</v>
      </c>
      <c r="L536" t="s">
        <v>479</v>
      </c>
    </row>
    <row r="537" spans="9:12" x14ac:dyDescent="0.2">
      <c r="I537" s="4">
        <v>535</v>
      </c>
      <c r="J537" s="4">
        <v>13</v>
      </c>
      <c r="K537" s="4">
        <v>39</v>
      </c>
      <c r="L537" t="s">
        <v>480</v>
      </c>
    </row>
    <row r="538" spans="9:12" x14ac:dyDescent="0.2">
      <c r="I538" s="4">
        <v>536</v>
      </c>
      <c r="J538" s="4">
        <v>13</v>
      </c>
      <c r="K538" s="4">
        <v>40</v>
      </c>
      <c r="L538" t="s">
        <v>481</v>
      </c>
    </row>
    <row r="539" spans="9:12" x14ac:dyDescent="0.2">
      <c r="I539" s="4">
        <v>537</v>
      </c>
      <c r="J539" s="4">
        <v>13</v>
      </c>
      <c r="K539" s="4">
        <v>41</v>
      </c>
      <c r="L539" t="s">
        <v>2665</v>
      </c>
    </row>
    <row r="540" spans="9:12" x14ac:dyDescent="0.2">
      <c r="I540" s="4">
        <v>538</v>
      </c>
      <c r="J540" s="4">
        <v>13</v>
      </c>
      <c r="K540" s="4">
        <v>42</v>
      </c>
      <c r="L540" t="s">
        <v>2666</v>
      </c>
    </row>
    <row r="541" spans="9:12" x14ac:dyDescent="0.2">
      <c r="I541" s="4">
        <v>539</v>
      </c>
      <c r="J541" s="4">
        <v>13</v>
      </c>
      <c r="K541" s="4">
        <v>43</v>
      </c>
      <c r="L541" t="s">
        <v>2667</v>
      </c>
    </row>
    <row r="542" spans="9:12" x14ac:dyDescent="0.2">
      <c r="I542" s="4">
        <v>540</v>
      </c>
      <c r="J542" s="4">
        <v>13</v>
      </c>
      <c r="K542" s="4">
        <v>44</v>
      </c>
      <c r="L542" t="s">
        <v>2668</v>
      </c>
    </row>
    <row r="543" spans="9:12" x14ac:dyDescent="0.2">
      <c r="I543" s="4">
        <v>541</v>
      </c>
      <c r="J543" s="4">
        <v>13</v>
      </c>
      <c r="K543" s="4">
        <v>45</v>
      </c>
      <c r="L543" t="s">
        <v>2669</v>
      </c>
    </row>
    <row r="544" spans="9:12" x14ac:dyDescent="0.2">
      <c r="I544" s="4">
        <v>542</v>
      </c>
      <c r="J544" s="4">
        <v>13</v>
      </c>
      <c r="K544" s="4">
        <v>46</v>
      </c>
      <c r="L544" t="s">
        <v>2670</v>
      </c>
    </row>
    <row r="545" spans="9:12" x14ac:dyDescent="0.2">
      <c r="I545" s="4">
        <v>543</v>
      </c>
      <c r="J545" s="4">
        <v>13</v>
      </c>
      <c r="K545" s="4">
        <v>47</v>
      </c>
      <c r="L545" t="s">
        <v>2671</v>
      </c>
    </row>
    <row r="546" spans="9:12" x14ac:dyDescent="0.2">
      <c r="I546" s="4">
        <v>544</v>
      </c>
      <c r="J546" s="4">
        <v>13</v>
      </c>
      <c r="K546" s="4">
        <v>48</v>
      </c>
      <c r="L546" t="s">
        <v>2672</v>
      </c>
    </row>
    <row r="547" spans="9:12" x14ac:dyDescent="0.2">
      <c r="I547" s="4">
        <v>545</v>
      </c>
      <c r="J547" s="4">
        <v>13</v>
      </c>
      <c r="K547" s="4">
        <v>49</v>
      </c>
      <c r="L547" t="s">
        <v>2673</v>
      </c>
    </row>
    <row r="548" spans="9:12" x14ac:dyDescent="0.2">
      <c r="I548" s="4">
        <v>546</v>
      </c>
      <c r="J548" s="4">
        <v>13</v>
      </c>
      <c r="K548" s="4">
        <v>50</v>
      </c>
      <c r="L548" t="s">
        <v>2674</v>
      </c>
    </row>
    <row r="549" spans="9:12" x14ac:dyDescent="0.2">
      <c r="I549" s="4">
        <v>547</v>
      </c>
      <c r="J549" s="4">
        <v>13</v>
      </c>
      <c r="K549" s="4">
        <v>51</v>
      </c>
      <c r="L549" t="s">
        <v>2675</v>
      </c>
    </row>
    <row r="550" spans="9:12" x14ac:dyDescent="0.2">
      <c r="I550" s="4">
        <v>548</v>
      </c>
      <c r="J550" s="4">
        <v>13</v>
      </c>
      <c r="K550" s="4">
        <v>52</v>
      </c>
      <c r="L550" t="s">
        <v>2676</v>
      </c>
    </row>
    <row r="551" spans="9:12" x14ac:dyDescent="0.2">
      <c r="I551" s="4">
        <v>549</v>
      </c>
      <c r="J551" s="4">
        <v>13</v>
      </c>
      <c r="K551" s="4">
        <v>53</v>
      </c>
      <c r="L551" t="s">
        <v>2677</v>
      </c>
    </row>
    <row r="552" spans="9:12" x14ac:dyDescent="0.2">
      <c r="I552" s="4">
        <v>550</v>
      </c>
      <c r="J552" s="4">
        <v>13</v>
      </c>
      <c r="K552" s="4">
        <v>54</v>
      </c>
      <c r="L552" t="s">
        <v>2678</v>
      </c>
    </row>
    <row r="553" spans="9:12" x14ac:dyDescent="0.2">
      <c r="I553" s="4">
        <v>551</v>
      </c>
      <c r="J553" s="4">
        <v>13</v>
      </c>
      <c r="K553" s="4">
        <v>55</v>
      </c>
      <c r="L553" t="s">
        <v>2679</v>
      </c>
    </row>
    <row r="554" spans="9:12" x14ac:dyDescent="0.2">
      <c r="I554" s="4">
        <v>552</v>
      </c>
      <c r="J554" s="4">
        <v>13</v>
      </c>
      <c r="K554" s="4">
        <v>56</v>
      </c>
      <c r="L554" t="s">
        <v>2680</v>
      </c>
    </row>
    <row r="555" spans="9:12" x14ac:dyDescent="0.2">
      <c r="I555" s="4">
        <v>553</v>
      </c>
      <c r="J555" s="4">
        <v>13</v>
      </c>
      <c r="K555" s="4">
        <v>57</v>
      </c>
      <c r="L555" t="s">
        <v>2681</v>
      </c>
    </row>
    <row r="556" spans="9:12" x14ac:dyDescent="0.2">
      <c r="I556" s="4">
        <v>554</v>
      </c>
      <c r="J556" s="4">
        <v>13</v>
      </c>
      <c r="K556" s="4">
        <v>58</v>
      </c>
      <c r="L556" t="s">
        <v>2682</v>
      </c>
    </row>
    <row r="557" spans="9:12" x14ac:dyDescent="0.2">
      <c r="I557" s="4">
        <v>555</v>
      </c>
      <c r="J557" s="4">
        <v>13</v>
      </c>
      <c r="K557" s="4">
        <v>59</v>
      </c>
      <c r="L557" t="s">
        <v>2683</v>
      </c>
    </row>
    <row r="558" spans="9:12" x14ac:dyDescent="0.2">
      <c r="I558" s="4">
        <v>556</v>
      </c>
      <c r="J558" s="4">
        <v>13</v>
      </c>
      <c r="K558" s="4">
        <v>60</v>
      </c>
      <c r="L558" t="s">
        <v>2684</v>
      </c>
    </row>
    <row r="559" spans="9:12" x14ac:dyDescent="0.2">
      <c r="I559" s="4">
        <v>557</v>
      </c>
      <c r="J559" s="4">
        <v>14</v>
      </c>
      <c r="K559" s="4">
        <v>1</v>
      </c>
      <c r="L559" t="s">
        <v>482</v>
      </c>
    </row>
    <row r="560" spans="9:12" x14ac:dyDescent="0.2">
      <c r="I560" s="4">
        <v>558</v>
      </c>
      <c r="J560" s="4">
        <v>14</v>
      </c>
      <c r="K560" s="4">
        <v>2</v>
      </c>
      <c r="L560" t="s">
        <v>483</v>
      </c>
    </row>
    <row r="561" spans="9:12" x14ac:dyDescent="0.2">
      <c r="I561" s="4">
        <v>559</v>
      </c>
      <c r="J561" s="4">
        <v>14</v>
      </c>
      <c r="K561" s="4">
        <v>3</v>
      </c>
      <c r="L561" t="s">
        <v>484</v>
      </c>
    </row>
    <row r="562" spans="9:12" x14ac:dyDescent="0.2">
      <c r="I562" s="4">
        <v>560</v>
      </c>
      <c r="J562" s="4">
        <v>14</v>
      </c>
      <c r="K562" s="4">
        <v>4</v>
      </c>
      <c r="L562" t="s">
        <v>485</v>
      </c>
    </row>
    <row r="563" spans="9:12" x14ac:dyDescent="0.2">
      <c r="I563" s="4">
        <v>561</v>
      </c>
      <c r="J563" s="4">
        <v>14</v>
      </c>
      <c r="K563" s="4">
        <v>5</v>
      </c>
      <c r="L563" t="s">
        <v>486</v>
      </c>
    </row>
    <row r="564" spans="9:12" x14ac:dyDescent="0.2">
      <c r="I564" s="4">
        <v>562</v>
      </c>
      <c r="J564" s="4">
        <v>14</v>
      </c>
      <c r="K564" s="4">
        <v>6</v>
      </c>
      <c r="L564" t="s">
        <v>487</v>
      </c>
    </row>
    <row r="565" spans="9:12" x14ac:dyDescent="0.2">
      <c r="I565" s="4">
        <v>563</v>
      </c>
      <c r="J565" s="4">
        <v>14</v>
      </c>
      <c r="K565" s="4">
        <v>7</v>
      </c>
      <c r="L565" t="s">
        <v>488</v>
      </c>
    </row>
    <row r="566" spans="9:12" x14ac:dyDescent="0.2">
      <c r="I566" s="4">
        <v>564</v>
      </c>
      <c r="J566" s="4">
        <v>14</v>
      </c>
      <c r="K566" s="4">
        <v>8</v>
      </c>
      <c r="L566" t="s">
        <v>489</v>
      </c>
    </row>
    <row r="567" spans="9:12" x14ac:dyDescent="0.2">
      <c r="I567" s="4">
        <v>565</v>
      </c>
      <c r="J567" s="4">
        <v>14</v>
      </c>
      <c r="K567" s="4">
        <v>9</v>
      </c>
      <c r="L567" t="s">
        <v>490</v>
      </c>
    </row>
    <row r="568" spans="9:12" x14ac:dyDescent="0.2">
      <c r="I568" s="4">
        <v>566</v>
      </c>
      <c r="J568" s="4">
        <v>14</v>
      </c>
      <c r="K568" s="4">
        <v>10</v>
      </c>
      <c r="L568" t="s">
        <v>491</v>
      </c>
    </row>
    <row r="569" spans="9:12" x14ac:dyDescent="0.2">
      <c r="I569" s="4">
        <v>567</v>
      </c>
      <c r="J569" s="4">
        <v>14</v>
      </c>
      <c r="K569" s="4">
        <v>11</v>
      </c>
      <c r="L569" t="s">
        <v>492</v>
      </c>
    </row>
    <row r="570" spans="9:12" x14ac:dyDescent="0.2">
      <c r="I570" s="4">
        <v>568</v>
      </c>
      <c r="J570" s="4">
        <v>14</v>
      </c>
      <c r="K570" s="4">
        <v>12</v>
      </c>
      <c r="L570" t="s">
        <v>493</v>
      </c>
    </row>
    <row r="571" spans="9:12" x14ac:dyDescent="0.2">
      <c r="I571" s="4">
        <v>569</v>
      </c>
      <c r="J571" s="4">
        <v>14</v>
      </c>
      <c r="K571" s="4">
        <v>13</v>
      </c>
      <c r="L571" t="s">
        <v>494</v>
      </c>
    </row>
    <row r="572" spans="9:12" x14ac:dyDescent="0.2">
      <c r="I572" s="4">
        <v>570</v>
      </c>
      <c r="J572" s="4">
        <v>14</v>
      </c>
      <c r="K572" s="4">
        <v>14</v>
      </c>
      <c r="L572" t="s">
        <v>495</v>
      </c>
    </row>
    <row r="573" spans="9:12" x14ac:dyDescent="0.2">
      <c r="I573" s="4">
        <v>571</v>
      </c>
      <c r="J573" s="4">
        <v>14</v>
      </c>
      <c r="K573" s="4">
        <v>15</v>
      </c>
      <c r="L573" t="s">
        <v>496</v>
      </c>
    </row>
    <row r="574" spans="9:12" x14ac:dyDescent="0.2">
      <c r="I574" s="4">
        <v>572</v>
      </c>
      <c r="J574" s="4">
        <v>14</v>
      </c>
      <c r="K574" s="4">
        <v>16</v>
      </c>
      <c r="L574" t="s">
        <v>497</v>
      </c>
    </row>
    <row r="575" spans="9:12" x14ac:dyDescent="0.2">
      <c r="I575" s="4">
        <v>573</v>
      </c>
      <c r="J575" s="4">
        <v>14</v>
      </c>
      <c r="K575" s="4">
        <v>17</v>
      </c>
      <c r="L575" t="s">
        <v>498</v>
      </c>
    </row>
    <row r="576" spans="9:12" x14ac:dyDescent="0.2">
      <c r="I576" s="4">
        <v>574</v>
      </c>
      <c r="J576" s="4">
        <v>14</v>
      </c>
      <c r="K576" s="4">
        <v>18</v>
      </c>
      <c r="L576" t="s">
        <v>499</v>
      </c>
    </row>
    <row r="577" spans="9:12" x14ac:dyDescent="0.2">
      <c r="I577" s="4">
        <v>575</v>
      </c>
      <c r="J577" s="4">
        <v>14</v>
      </c>
      <c r="K577" s="4">
        <v>19</v>
      </c>
      <c r="L577" t="s">
        <v>500</v>
      </c>
    </row>
    <row r="578" spans="9:12" x14ac:dyDescent="0.2">
      <c r="I578" s="4">
        <v>576</v>
      </c>
      <c r="J578" s="4">
        <v>14</v>
      </c>
      <c r="K578" s="4">
        <v>20</v>
      </c>
      <c r="L578" t="s">
        <v>501</v>
      </c>
    </row>
    <row r="579" spans="9:12" x14ac:dyDescent="0.2">
      <c r="I579" s="4">
        <v>577</v>
      </c>
      <c r="J579" s="4">
        <v>14</v>
      </c>
      <c r="K579" s="4">
        <v>21</v>
      </c>
      <c r="L579" t="s">
        <v>502</v>
      </c>
    </row>
    <row r="580" spans="9:12" x14ac:dyDescent="0.2">
      <c r="I580" s="4">
        <v>578</v>
      </c>
      <c r="J580" s="4">
        <v>14</v>
      </c>
      <c r="K580" s="4">
        <v>22</v>
      </c>
      <c r="L580" t="s">
        <v>503</v>
      </c>
    </row>
    <row r="581" spans="9:12" x14ac:dyDescent="0.2">
      <c r="I581" s="4">
        <v>579</v>
      </c>
      <c r="J581" s="4">
        <v>14</v>
      </c>
      <c r="K581" s="4">
        <v>23</v>
      </c>
      <c r="L581" t="s">
        <v>504</v>
      </c>
    </row>
    <row r="582" spans="9:12" x14ac:dyDescent="0.2">
      <c r="I582" s="4">
        <v>580</v>
      </c>
      <c r="J582" s="4">
        <v>14</v>
      </c>
      <c r="K582" s="4">
        <v>24</v>
      </c>
      <c r="L582" t="s">
        <v>505</v>
      </c>
    </row>
    <row r="583" spans="9:12" x14ac:dyDescent="0.2">
      <c r="I583" s="4">
        <v>581</v>
      </c>
      <c r="J583" s="4">
        <v>14</v>
      </c>
      <c r="K583" s="4">
        <v>25</v>
      </c>
      <c r="L583" t="s">
        <v>506</v>
      </c>
    </row>
    <row r="584" spans="9:12" x14ac:dyDescent="0.2">
      <c r="I584" s="4">
        <v>582</v>
      </c>
      <c r="J584" s="4">
        <v>14</v>
      </c>
      <c r="K584" s="4">
        <v>26</v>
      </c>
      <c r="L584" t="s">
        <v>507</v>
      </c>
    </row>
    <row r="585" spans="9:12" x14ac:dyDescent="0.2">
      <c r="I585" s="4">
        <v>583</v>
      </c>
      <c r="J585" s="4">
        <v>14</v>
      </c>
      <c r="K585" s="4">
        <v>27</v>
      </c>
      <c r="L585" t="s">
        <v>508</v>
      </c>
    </row>
    <row r="586" spans="9:12" x14ac:dyDescent="0.2">
      <c r="I586" s="4">
        <v>584</v>
      </c>
      <c r="J586" s="4">
        <v>14</v>
      </c>
      <c r="K586" s="4">
        <v>28</v>
      </c>
      <c r="L586" t="s">
        <v>509</v>
      </c>
    </row>
    <row r="587" spans="9:12" x14ac:dyDescent="0.2">
      <c r="I587" s="4">
        <v>585</v>
      </c>
      <c r="J587" s="4">
        <v>14</v>
      </c>
      <c r="K587" s="4">
        <v>29</v>
      </c>
      <c r="L587" t="s">
        <v>510</v>
      </c>
    </row>
    <row r="588" spans="9:12" x14ac:dyDescent="0.2">
      <c r="I588" s="4">
        <v>586</v>
      </c>
      <c r="J588" s="4">
        <v>14</v>
      </c>
      <c r="K588" s="4">
        <v>30</v>
      </c>
      <c r="L588" t="s">
        <v>511</v>
      </c>
    </row>
    <row r="589" spans="9:12" x14ac:dyDescent="0.2">
      <c r="I589" s="4">
        <v>587</v>
      </c>
      <c r="J589" s="4">
        <v>14</v>
      </c>
      <c r="K589" s="4">
        <v>31</v>
      </c>
      <c r="L589" t="s">
        <v>512</v>
      </c>
    </row>
    <row r="590" spans="9:12" x14ac:dyDescent="0.2">
      <c r="I590" s="4">
        <v>588</v>
      </c>
      <c r="J590" s="4">
        <v>14</v>
      </c>
      <c r="K590" s="4">
        <v>32</v>
      </c>
      <c r="L590" t="s">
        <v>513</v>
      </c>
    </row>
    <row r="591" spans="9:12" x14ac:dyDescent="0.2">
      <c r="I591" s="4">
        <v>589</v>
      </c>
      <c r="J591" s="4">
        <v>14</v>
      </c>
      <c r="K591" s="4">
        <v>33</v>
      </c>
      <c r="L591" t="s">
        <v>514</v>
      </c>
    </row>
    <row r="592" spans="9:12" x14ac:dyDescent="0.2">
      <c r="I592" s="4">
        <v>590</v>
      </c>
      <c r="J592" s="4">
        <v>14</v>
      </c>
      <c r="K592" s="4">
        <v>34</v>
      </c>
      <c r="L592" t="s">
        <v>515</v>
      </c>
    </row>
    <row r="593" spans="9:12" x14ac:dyDescent="0.2">
      <c r="I593" s="4">
        <v>591</v>
      </c>
      <c r="J593" s="4">
        <v>14</v>
      </c>
      <c r="K593" s="4">
        <v>35</v>
      </c>
      <c r="L593" t="s">
        <v>516</v>
      </c>
    </row>
    <row r="594" spans="9:12" x14ac:dyDescent="0.2">
      <c r="I594" s="4">
        <v>592</v>
      </c>
      <c r="J594" s="4">
        <v>14</v>
      </c>
      <c r="K594" s="4">
        <v>36</v>
      </c>
      <c r="L594" t="s">
        <v>517</v>
      </c>
    </row>
    <row r="595" spans="9:12" x14ac:dyDescent="0.2">
      <c r="I595" s="4">
        <v>593</v>
      </c>
      <c r="J595" s="4">
        <v>14</v>
      </c>
      <c r="K595" s="4">
        <v>37</v>
      </c>
      <c r="L595" t="s">
        <v>518</v>
      </c>
    </row>
    <row r="596" spans="9:12" x14ac:dyDescent="0.2">
      <c r="I596" s="4">
        <v>594</v>
      </c>
      <c r="J596" s="4">
        <v>14</v>
      </c>
      <c r="K596" s="4">
        <v>38</v>
      </c>
      <c r="L596" t="s">
        <v>519</v>
      </c>
    </row>
    <row r="597" spans="9:12" x14ac:dyDescent="0.2">
      <c r="I597" s="4">
        <v>595</v>
      </c>
      <c r="J597" s="4">
        <v>14</v>
      </c>
      <c r="K597" s="4">
        <v>39</v>
      </c>
      <c r="L597" t="s">
        <v>520</v>
      </c>
    </row>
    <row r="598" spans="9:12" x14ac:dyDescent="0.2">
      <c r="I598" s="4">
        <v>596</v>
      </c>
      <c r="J598" s="4">
        <v>14</v>
      </c>
      <c r="K598" s="4">
        <v>40</v>
      </c>
      <c r="L598" t="s">
        <v>521</v>
      </c>
    </row>
    <row r="599" spans="9:12" x14ac:dyDescent="0.2">
      <c r="I599" s="4">
        <v>597</v>
      </c>
      <c r="J599" s="4">
        <v>14</v>
      </c>
      <c r="K599" s="4">
        <v>41</v>
      </c>
      <c r="L599" t="s">
        <v>2685</v>
      </c>
    </row>
    <row r="600" spans="9:12" x14ac:dyDescent="0.2">
      <c r="I600" s="4">
        <v>598</v>
      </c>
      <c r="J600" s="4">
        <v>14</v>
      </c>
      <c r="K600" s="4">
        <v>42</v>
      </c>
      <c r="L600" t="s">
        <v>2686</v>
      </c>
    </row>
    <row r="601" spans="9:12" x14ac:dyDescent="0.2">
      <c r="I601" s="4">
        <v>599</v>
      </c>
      <c r="J601" s="4">
        <v>14</v>
      </c>
      <c r="K601" s="4">
        <v>43</v>
      </c>
      <c r="L601" t="s">
        <v>2687</v>
      </c>
    </row>
    <row r="602" spans="9:12" x14ac:dyDescent="0.2">
      <c r="I602" s="4">
        <v>600</v>
      </c>
      <c r="J602" s="4">
        <v>14</v>
      </c>
      <c r="K602" s="4">
        <v>44</v>
      </c>
      <c r="L602" t="s">
        <v>2688</v>
      </c>
    </row>
    <row r="603" spans="9:12" x14ac:dyDescent="0.2">
      <c r="I603" s="4">
        <v>601</v>
      </c>
      <c r="J603" s="4">
        <v>14</v>
      </c>
      <c r="K603" s="4">
        <v>45</v>
      </c>
      <c r="L603" t="s">
        <v>2689</v>
      </c>
    </row>
    <row r="604" spans="9:12" x14ac:dyDescent="0.2">
      <c r="I604" s="4">
        <v>602</v>
      </c>
      <c r="J604" s="4">
        <v>14</v>
      </c>
      <c r="K604" s="4">
        <v>46</v>
      </c>
      <c r="L604" t="s">
        <v>2690</v>
      </c>
    </row>
    <row r="605" spans="9:12" x14ac:dyDescent="0.2">
      <c r="I605" s="4">
        <v>603</v>
      </c>
      <c r="J605" s="4">
        <v>14</v>
      </c>
      <c r="K605" s="4">
        <v>47</v>
      </c>
      <c r="L605" t="s">
        <v>2691</v>
      </c>
    </row>
    <row r="606" spans="9:12" x14ac:dyDescent="0.2">
      <c r="I606" s="4">
        <v>604</v>
      </c>
      <c r="J606" s="4">
        <v>14</v>
      </c>
      <c r="K606" s="4">
        <v>48</v>
      </c>
      <c r="L606" t="s">
        <v>2692</v>
      </c>
    </row>
    <row r="607" spans="9:12" x14ac:dyDescent="0.2">
      <c r="I607" s="4">
        <v>605</v>
      </c>
      <c r="J607" s="4">
        <v>14</v>
      </c>
      <c r="K607" s="4">
        <v>49</v>
      </c>
      <c r="L607" t="s">
        <v>2693</v>
      </c>
    </row>
    <row r="608" spans="9:12" x14ac:dyDescent="0.2">
      <c r="I608" s="4">
        <v>606</v>
      </c>
      <c r="J608" s="4">
        <v>14</v>
      </c>
      <c r="K608" s="4">
        <v>50</v>
      </c>
      <c r="L608" t="s">
        <v>2694</v>
      </c>
    </row>
    <row r="609" spans="9:12" x14ac:dyDescent="0.2">
      <c r="I609" s="4">
        <v>607</v>
      </c>
      <c r="J609" s="4">
        <v>14</v>
      </c>
      <c r="K609" s="4">
        <v>51</v>
      </c>
      <c r="L609" t="s">
        <v>2695</v>
      </c>
    </row>
    <row r="610" spans="9:12" x14ac:dyDescent="0.2">
      <c r="I610" s="4">
        <v>608</v>
      </c>
      <c r="J610" s="4">
        <v>14</v>
      </c>
      <c r="K610" s="4">
        <v>52</v>
      </c>
      <c r="L610" t="s">
        <v>2696</v>
      </c>
    </row>
    <row r="611" spans="9:12" x14ac:dyDescent="0.2">
      <c r="I611" s="4">
        <v>609</v>
      </c>
      <c r="J611" s="4">
        <v>14</v>
      </c>
      <c r="K611" s="4">
        <v>53</v>
      </c>
      <c r="L611" t="s">
        <v>2697</v>
      </c>
    </row>
    <row r="612" spans="9:12" x14ac:dyDescent="0.2">
      <c r="I612" s="4">
        <v>610</v>
      </c>
      <c r="J612" s="4">
        <v>14</v>
      </c>
      <c r="K612" s="4">
        <v>54</v>
      </c>
      <c r="L612" t="s">
        <v>2698</v>
      </c>
    </row>
    <row r="613" spans="9:12" x14ac:dyDescent="0.2">
      <c r="I613" s="4">
        <v>611</v>
      </c>
      <c r="J613" s="4">
        <v>14</v>
      </c>
      <c r="K613" s="4">
        <v>55</v>
      </c>
      <c r="L613" t="s">
        <v>2699</v>
      </c>
    </row>
    <row r="614" spans="9:12" x14ac:dyDescent="0.2">
      <c r="I614" s="4">
        <v>612</v>
      </c>
      <c r="J614" s="4">
        <v>14</v>
      </c>
      <c r="K614" s="4">
        <v>56</v>
      </c>
      <c r="L614" t="s">
        <v>2700</v>
      </c>
    </row>
    <row r="615" spans="9:12" x14ac:dyDescent="0.2">
      <c r="I615" s="4">
        <v>613</v>
      </c>
      <c r="J615" s="4">
        <v>14</v>
      </c>
      <c r="K615" s="4">
        <v>57</v>
      </c>
      <c r="L615" t="s">
        <v>2701</v>
      </c>
    </row>
    <row r="616" spans="9:12" x14ac:dyDescent="0.2">
      <c r="I616" s="4">
        <v>614</v>
      </c>
      <c r="J616" s="4">
        <v>14</v>
      </c>
      <c r="K616" s="4">
        <v>58</v>
      </c>
      <c r="L616" t="s">
        <v>2702</v>
      </c>
    </row>
    <row r="617" spans="9:12" x14ac:dyDescent="0.2">
      <c r="I617" s="4">
        <v>615</v>
      </c>
      <c r="J617" s="4">
        <v>14</v>
      </c>
      <c r="K617" s="4">
        <v>59</v>
      </c>
      <c r="L617" t="s">
        <v>2703</v>
      </c>
    </row>
    <row r="618" spans="9:12" x14ac:dyDescent="0.2">
      <c r="I618" s="4">
        <v>616</v>
      </c>
      <c r="J618" s="4">
        <v>14</v>
      </c>
      <c r="K618" s="4">
        <v>60</v>
      </c>
      <c r="L618" t="s">
        <v>2704</v>
      </c>
    </row>
    <row r="619" spans="9:12" x14ac:dyDescent="0.2">
      <c r="I619" s="4">
        <v>617</v>
      </c>
      <c r="J619" s="4">
        <v>15</v>
      </c>
      <c r="K619" s="4">
        <v>1</v>
      </c>
      <c r="L619" t="s">
        <v>522</v>
      </c>
    </row>
    <row r="620" spans="9:12" x14ac:dyDescent="0.2">
      <c r="I620" s="4">
        <v>618</v>
      </c>
      <c r="J620" s="4">
        <v>15</v>
      </c>
      <c r="K620" s="4">
        <v>2</v>
      </c>
      <c r="L620" t="s">
        <v>523</v>
      </c>
    </row>
    <row r="621" spans="9:12" x14ac:dyDescent="0.2">
      <c r="I621" s="4">
        <v>619</v>
      </c>
      <c r="J621" s="4">
        <v>15</v>
      </c>
      <c r="K621" s="4">
        <v>3</v>
      </c>
      <c r="L621" t="s">
        <v>524</v>
      </c>
    </row>
    <row r="622" spans="9:12" x14ac:dyDescent="0.2">
      <c r="I622" s="4">
        <v>620</v>
      </c>
      <c r="J622" s="4">
        <v>15</v>
      </c>
      <c r="K622" s="4">
        <v>4</v>
      </c>
      <c r="L622" t="s">
        <v>525</v>
      </c>
    </row>
    <row r="623" spans="9:12" x14ac:dyDescent="0.2">
      <c r="I623" s="4">
        <v>621</v>
      </c>
      <c r="J623" s="4">
        <v>15</v>
      </c>
      <c r="K623" s="4">
        <v>5</v>
      </c>
      <c r="L623" t="s">
        <v>526</v>
      </c>
    </row>
    <row r="624" spans="9:12" x14ac:dyDescent="0.2">
      <c r="I624" s="4">
        <v>622</v>
      </c>
      <c r="J624" s="4">
        <v>15</v>
      </c>
      <c r="K624" s="4">
        <v>6</v>
      </c>
      <c r="L624" t="s">
        <v>527</v>
      </c>
    </row>
    <row r="625" spans="9:12" x14ac:dyDescent="0.2">
      <c r="I625" s="4">
        <v>623</v>
      </c>
      <c r="J625" s="4">
        <v>15</v>
      </c>
      <c r="K625" s="4">
        <v>7</v>
      </c>
      <c r="L625" t="s">
        <v>528</v>
      </c>
    </row>
    <row r="626" spans="9:12" x14ac:dyDescent="0.2">
      <c r="I626" s="4">
        <v>624</v>
      </c>
      <c r="J626" s="4">
        <v>15</v>
      </c>
      <c r="K626" s="4">
        <v>8</v>
      </c>
      <c r="L626" t="s">
        <v>529</v>
      </c>
    </row>
    <row r="627" spans="9:12" x14ac:dyDescent="0.2">
      <c r="I627" s="4">
        <v>625</v>
      </c>
      <c r="J627" s="4">
        <v>15</v>
      </c>
      <c r="K627" s="4">
        <v>9</v>
      </c>
      <c r="L627" t="s">
        <v>530</v>
      </c>
    </row>
    <row r="628" spans="9:12" x14ac:dyDescent="0.2">
      <c r="I628" s="4">
        <v>626</v>
      </c>
      <c r="J628" s="4">
        <v>15</v>
      </c>
      <c r="K628" s="4">
        <v>10</v>
      </c>
      <c r="L628" t="s">
        <v>531</v>
      </c>
    </row>
    <row r="629" spans="9:12" x14ac:dyDescent="0.2">
      <c r="I629" s="4">
        <v>627</v>
      </c>
      <c r="J629" s="4">
        <v>15</v>
      </c>
      <c r="K629" s="4">
        <v>11</v>
      </c>
      <c r="L629" t="s">
        <v>532</v>
      </c>
    </row>
    <row r="630" spans="9:12" x14ac:dyDescent="0.2">
      <c r="I630" s="4">
        <v>628</v>
      </c>
      <c r="J630" s="4">
        <v>15</v>
      </c>
      <c r="K630" s="4">
        <v>12</v>
      </c>
      <c r="L630" t="s">
        <v>533</v>
      </c>
    </row>
    <row r="631" spans="9:12" x14ac:dyDescent="0.2">
      <c r="I631" s="4">
        <v>629</v>
      </c>
      <c r="J631" s="4">
        <v>15</v>
      </c>
      <c r="K631" s="4">
        <v>13</v>
      </c>
      <c r="L631" t="s">
        <v>534</v>
      </c>
    </row>
    <row r="632" spans="9:12" x14ac:dyDescent="0.2">
      <c r="I632" s="4">
        <v>630</v>
      </c>
      <c r="J632" s="4">
        <v>15</v>
      </c>
      <c r="K632" s="4">
        <v>14</v>
      </c>
      <c r="L632" t="s">
        <v>535</v>
      </c>
    </row>
    <row r="633" spans="9:12" x14ac:dyDescent="0.2">
      <c r="I633" s="4">
        <v>631</v>
      </c>
      <c r="J633" s="4">
        <v>15</v>
      </c>
      <c r="K633" s="4">
        <v>15</v>
      </c>
      <c r="L633" t="s">
        <v>536</v>
      </c>
    </row>
    <row r="634" spans="9:12" x14ac:dyDescent="0.2">
      <c r="I634" s="4">
        <v>632</v>
      </c>
      <c r="J634" s="4">
        <v>15</v>
      </c>
      <c r="K634" s="4">
        <v>16</v>
      </c>
      <c r="L634" t="s">
        <v>537</v>
      </c>
    </row>
    <row r="635" spans="9:12" x14ac:dyDescent="0.2">
      <c r="I635" s="4">
        <v>633</v>
      </c>
      <c r="J635" s="4">
        <v>15</v>
      </c>
      <c r="K635" s="4">
        <v>17</v>
      </c>
      <c r="L635" t="s">
        <v>538</v>
      </c>
    </row>
    <row r="636" spans="9:12" x14ac:dyDescent="0.2">
      <c r="I636" s="4">
        <v>634</v>
      </c>
      <c r="J636" s="4">
        <v>15</v>
      </c>
      <c r="K636" s="4">
        <v>18</v>
      </c>
      <c r="L636" t="s">
        <v>539</v>
      </c>
    </row>
    <row r="637" spans="9:12" x14ac:dyDescent="0.2">
      <c r="I637" s="4">
        <v>635</v>
      </c>
      <c r="J637" s="4">
        <v>15</v>
      </c>
      <c r="K637" s="4">
        <v>19</v>
      </c>
      <c r="L637" t="s">
        <v>540</v>
      </c>
    </row>
    <row r="638" spans="9:12" x14ac:dyDescent="0.2">
      <c r="I638" s="4">
        <v>636</v>
      </c>
      <c r="J638" s="4">
        <v>15</v>
      </c>
      <c r="K638" s="4">
        <v>20</v>
      </c>
      <c r="L638" t="s">
        <v>541</v>
      </c>
    </row>
    <row r="639" spans="9:12" x14ac:dyDescent="0.2">
      <c r="I639" s="4">
        <v>637</v>
      </c>
      <c r="J639" s="4">
        <v>15</v>
      </c>
      <c r="K639" s="4">
        <v>21</v>
      </c>
      <c r="L639" t="s">
        <v>542</v>
      </c>
    </row>
    <row r="640" spans="9:12" x14ac:dyDescent="0.2">
      <c r="I640" s="4">
        <v>638</v>
      </c>
      <c r="J640" s="4">
        <v>15</v>
      </c>
      <c r="K640" s="4">
        <v>22</v>
      </c>
      <c r="L640" t="s">
        <v>543</v>
      </c>
    </row>
    <row r="641" spans="9:12" x14ac:dyDescent="0.2">
      <c r="I641" s="4">
        <v>639</v>
      </c>
      <c r="J641" s="4">
        <v>15</v>
      </c>
      <c r="K641" s="4">
        <v>23</v>
      </c>
      <c r="L641" t="s">
        <v>544</v>
      </c>
    </row>
    <row r="642" spans="9:12" x14ac:dyDescent="0.2">
      <c r="I642" s="4">
        <v>640</v>
      </c>
      <c r="J642" s="4">
        <v>15</v>
      </c>
      <c r="K642" s="4">
        <v>24</v>
      </c>
      <c r="L642" t="s">
        <v>545</v>
      </c>
    </row>
    <row r="643" spans="9:12" x14ac:dyDescent="0.2">
      <c r="I643" s="4">
        <v>641</v>
      </c>
      <c r="J643" s="4">
        <v>15</v>
      </c>
      <c r="K643" s="4">
        <v>25</v>
      </c>
      <c r="L643" t="s">
        <v>546</v>
      </c>
    </row>
    <row r="644" spans="9:12" x14ac:dyDescent="0.2">
      <c r="I644" s="4">
        <v>642</v>
      </c>
      <c r="J644" s="4">
        <v>15</v>
      </c>
      <c r="K644" s="4">
        <v>26</v>
      </c>
      <c r="L644" t="s">
        <v>547</v>
      </c>
    </row>
    <row r="645" spans="9:12" x14ac:dyDescent="0.2">
      <c r="I645" s="4">
        <v>643</v>
      </c>
      <c r="J645" s="4">
        <v>15</v>
      </c>
      <c r="K645" s="4">
        <v>27</v>
      </c>
      <c r="L645" t="s">
        <v>548</v>
      </c>
    </row>
    <row r="646" spans="9:12" x14ac:dyDescent="0.2">
      <c r="I646" s="4">
        <v>644</v>
      </c>
      <c r="J646" s="4">
        <v>15</v>
      </c>
      <c r="K646" s="4">
        <v>28</v>
      </c>
      <c r="L646" t="s">
        <v>549</v>
      </c>
    </row>
    <row r="647" spans="9:12" x14ac:dyDescent="0.2">
      <c r="I647" s="4">
        <v>645</v>
      </c>
      <c r="J647" s="4">
        <v>15</v>
      </c>
      <c r="K647" s="4">
        <v>29</v>
      </c>
      <c r="L647" t="s">
        <v>550</v>
      </c>
    </row>
    <row r="648" spans="9:12" x14ac:dyDescent="0.2">
      <c r="I648" s="4">
        <v>646</v>
      </c>
      <c r="J648" s="4">
        <v>15</v>
      </c>
      <c r="K648" s="4">
        <v>30</v>
      </c>
      <c r="L648" t="s">
        <v>551</v>
      </c>
    </row>
    <row r="649" spans="9:12" x14ac:dyDescent="0.2">
      <c r="I649" s="4">
        <v>647</v>
      </c>
      <c r="J649" s="4">
        <v>15</v>
      </c>
      <c r="K649" s="4">
        <v>31</v>
      </c>
      <c r="L649" t="s">
        <v>552</v>
      </c>
    </row>
    <row r="650" spans="9:12" x14ac:dyDescent="0.2">
      <c r="I650" s="4">
        <v>648</v>
      </c>
      <c r="J650" s="4">
        <v>15</v>
      </c>
      <c r="K650" s="4">
        <v>32</v>
      </c>
      <c r="L650" t="s">
        <v>553</v>
      </c>
    </row>
    <row r="651" spans="9:12" x14ac:dyDescent="0.2">
      <c r="I651" s="4">
        <v>649</v>
      </c>
      <c r="J651" s="4">
        <v>15</v>
      </c>
      <c r="K651" s="4">
        <v>33</v>
      </c>
      <c r="L651" t="s">
        <v>554</v>
      </c>
    </row>
    <row r="652" spans="9:12" x14ac:dyDescent="0.2">
      <c r="I652" s="4">
        <v>650</v>
      </c>
      <c r="J652" s="4">
        <v>15</v>
      </c>
      <c r="K652" s="4">
        <v>34</v>
      </c>
      <c r="L652" t="s">
        <v>555</v>
      </c>
    </row>
    <row r="653" spans="9:12" x14ac:dyDescent="0.2">
      <c r="I653" s="4">
        <v>651</v>
      </c>
      <c r="J653" s="4">
        <v>15</v>
      </c>
      <c r="K653" s="4">
        <v>35</v>
      </c>
      <c r="L653" t="s">
        <v>556</v>
      </c>
    </row>
    <row r="654" spans="9:12" x14ac:dyDescent="0.2">
      <c r="I654" s="4">
        <v>652</v>
      </c>
      <c r="J654" s="4">
        <v>15</v>
      </c>
      <c r="K654" s="4">
        <v>36</v>
      </c>
      <c r="L654" t="s">
        <v>557</v>
      </c>
    </row>
    <row r="655" spans="9:12" x14ac:dyDescent="0.2">
      <c r="I655" s="4">
        <v>653</v>
      </c>
      <c r="J655" s="4">
        <v>15</v>
      </c>
      <c r="K655" s="4">
        <v>37</v>
      </c>
      <c r="L655" t="s">
        <v>558</v>
      </c>
    </row>
    <row r="656" spans="9:12" x14ac:dyDescent="0.2">
      <c r="I656" s="4">
        <v>654</v>
      </c>
      <c r="J656" s="4">
        <v>15</v>
      </c>
      <c r="K656" s="4">
        <v>38</v>
      </c>
      <c r="L656" t="s">
        <v>559</v>
      </c>
    </row>
    <row r="657" spans="9:12" x14ac:dyDescent="0.2">
      <c r="I657" s="4">
        <v>655</v>
      </c>
      <c r="J657" s="4">
        <v>15</v>
      </c>
      <c r="K657" s="4">
        <v>39</v>
      </c>
      <c r="L657" t="s">
        <v>560</v>
      </c>
    </row>
    <row r="658" spans="9:12" x14ac:dyDescent="0.2">
      <c r="I658" s="4">
        <v>656</v>
      </c>
      <c r="J658" s="4">
        <v>15</v>
      </c>
      <c r="K658" s="4">
        <v>40</v>
      </c>
      <c r="L658" t="s">
        <v>561</v>
      </c>
    </row>
    <row r="659" spans="9:12" x14ac:dyDescent="0.2">
      <c r="I659" s="4">
        <v>657</v>
      </c>
      <c r="J659" s="4">
        <v>15</v>
      </c>
      <c r="K659" s="4">
        <v>41</v>
      </c>
      <c r="L659" t="s">
        <v>2705</v>
      </c>
    </row>
    <row r="660" spans="9:12" x14ac:dyDescent="0.2">
      <c r="I660" s="4">
        <v>658</v>
      </c>
      <c r="J660" s="4">
        <v>15</v>
      </c>
      <c r="K660" s="4">
        <v>42</v>
      </c>
      <c r="L660" t="s">
        <v>2706</v>
      </c>
    </row>
    <row r="661" spans="9:12" x14ac:dyDescent="0.2">
      <c r="I661" s="4">
        <v>659</v>
      </c>
      <c r="J661" s="4">
        <v>15</v>
      </c>
      <c r="K661" s="4">
        <v>43</v>
      </c>
      <c r="L661" t="s">
        <v>2707</v>
      </c>
    </row>
    <row r="662" spans="9:12" x14ac:dyDescent="0.2">
      <c r="I662" s="4">
        <v>660</v>
      </c>
      <c r="J662" s="4">
        <v>15</v>
      </c>
      <c r="K662" s="4">
        <v>44</v>
      </c>
      <c r="L662" t="s">
        <v>2708</v>
      </c>
    </row>
    <row r="663" spans="9:12" x14ac:dyDescent="0.2">
      <c r="I663" s="4">
        <v>661</v>
      </c>
      <c r="J663" s="4">
        <v>15</v>
      </c>
      <c r="K663" s="4">
        <v>45</v>
      </c>
      <c r="L663" t="s">
        <v>2709</v>
      </c>
    </row>
    <row r="664" spans="9:12" x14ac:dyDescent="0.2">
      <c r="I664" s="4">
        <v>662</v>
      </c>
      <c r="J664" s="4">
        <v>15</v>
      </c>
      <c r="K664" s="4">
        <v>46</v>
      </c>
      <c r="L664" t="s">
        <v>2710</v>
      </c>
    </row>
    <row r="665" spans="9:12" x14ac:dyDescent="0.2">
      <c r="I665" s="4">
        <v>663</v>
      </c>
      <c r="J665" s="4">
        <v>15</v>
      </c>
      <c r="K665" s="4">
        <v>47</v>
      </c>
      <c r="L665" t="s">
        <v>2711</v>
      </c>
    </row>
    <row r="666" spans="9:12" x14ac:dyDescent="0.2">
      <c r="I666" s="4">
        <v>664</v>
      </c>
      <c r="J666" s="4">
        <v>15</v>
      </c>
      <c r="K666" s="4">
        <v>48</v>
      </c>
      <c r="L666" t="s">
        <v>2712</v>
      </c>
    </row>
    <row r="667" spans="9:12" x14ac:dyDescent="0.2">
      <c r="I667" s="4">
        <v>665</v>
      </c>
      <c r="J667" s="4">
        <v>15</v>
      </c>
      <c r="K667" s="4">
        <v>49</v>
      </c>
      <c r="L667" t="s">
        <v>2713</v>
      </c>
    </row>
    <row r="668" spans="9:12" x14ac:dyDescent="0.2">
      <c r="I668" s="4">
        <v>666</v>
      </c>
      <c r="J668" s="4">
        <v>15</v>
      </c>
      <c r="K668" s="4">
        <v>50</v>
      </c>
      <c r="L668" t="s">
        <v>2714</v>
      </c>
    </row>
    <row r="669" spans="9:12" x14ac:dyDescent="0.2">
      <c r="I669" s="4">
        <v>667</v>
      </c>
      <c r="J669" s="4">
        <v>15</v>
      </c>
      <c r="K669" s="4">
        <v>51</v>
      </c>
      <c r="L669" t="s">
        <v>2715</v>
      </c>
    </row>
    <row r="670" spans="9:12" x14ac:dyDescent="0.2">
      <c r="I670" s="4">
        <v>668</v>
      </c>
      <c r="J670" s="4">
        <v>15</v>
      </c>
      <c r="K670" s="4">
        <v>52</v>
      </c>
      <c r="L670" t="s">
        <v>2716</v>
      </c>
    </row>
    <row r="671" spans="9:12" x14ac:dyDescent="0.2">
      <c r="I671" s="4">
        <v>669</v>
      </c>
      <c r="J671" s="4">
        <v>15</v>
      </c>
      <c r="K671" s="4">
        <v>53</v>
      </c>
      <c r="L671" t="s">
        <v>2717</v>
      </c>
    </row>
    <row r="672" spans="9:12" x14ac:dyDescent="0.2">
      <c r="I672" s="4">
        <v>670</v>
      </c>
      <c r="J672" s="4">
        <v>15</v>
      </c>
      <c r="K672" s="4">
        <v>54</v>
      </c>
      <c r="L672" t="s">
        <v>2718</v>
      </c>
    </row>
    <row r="673" spans="9:12" x14ac:dyDescent="0.2">
      <c r="I673" s="4">
        <v>671</v>
      </c>
      <c r="J673" s="4">
        <v>15</v>
      </c>
      <c r="K673" s="4">
        <v>55</v>
      </c>
      <c r="L673" t="s">
        <v>2719</v>
      </c>
    </row>
    <row r="674" spans="9:12" x14ac:dyDescent="0.2">
      <c r="I674" s="4">
        <v>672</v>
      </c>
      <c r="J674" s="4">
        <v>15</v>
      </c>
      <c r="K674" s="4">
        <v>56</v>
      </c>
      <c r="L674" t="s">
        <v>2720</v>
      </c>
    </row>
    <row r="675" spans="9:12" x14ac:dyDescent="0.2">
      <c r="I675" s="4">
        <v>673</v>
      </c>
      <c r="J675" s="4">
        <v>15</v>
      </c>
      <c r="K675" s="4">
        <v>57</v>
      </c>
      <c r="L675" t="s">
        <v>2721</v>
      </c>
    </row>
    <row r="676" spans="9:12" x14ac:dyDescent="0.2">
      <c r="I676" s="4">
        <v>674</v>
      </c>
      <c r="J676" s="4">
        <v>15</v>
      </c>
      <c r="K676" s="4">
        <v>58</v>
      </c>
      <c r="L676" t="s">
        <v>2722</v>
      </c>
    </row>
    <row r="677" spans="9:12" x14ac:dyDescent="0.2">
      <c r="I677" s="4">
        <v>675</v>
      </c>
      <c r="J677" s="4">
        <v>15</v>
      </c>
      <c r="K677" s="4">
        <v>59</v>
      </c>
      <c r="L677" t="s">
        <v>2723</v>
      </c>
    </row>
    <row r="678" spans="9:12" x14ac:dyDescent="0.2">
      <c r="I678" s="4">
        <v>676</v>
      </c>
      <c r="J678" s="4">
        <v>15</v>
      </c>
      <c r="K678" s="4">
        <v>60</v>
      </c>
      <c r="L678" t="s">
        <v>2724</v>
      </c>
    </row>
    <row r="679" spans="9:12" x14ac:dyDescent="0.2">
      <c r="I679" s="4">
        <v>677</v>
      </c>
      <c r="J679" s="4">
        <v>16</v>
      </c>
      <c r="K679" s="4">
        <v>1</v>
      </c>
      <c r="L679" t="s">
        <v>562</v>
      </c>
    </row>
    <row r="680" spans="9:12" x14ac:dyDescent="0.2">
      <c r="I680" s="4">
        <v>678</v>
      </c>
      <c r="J680" s="4">
        <v>16</v>
      </c>
      <c r="K680" s="4">
        <v>2</v>
      </c>
      <c r="L680" t="s">
        <v>563</v>
      </c>
    </row>
    <row r="681" spans="9:12" x14ac:dyDescent="0.2">
      <c r="I681" s="4">
        <v>679</v>
      </c>
      <c r="J681" s="4">
        <v>16</v>
      </c>
      <c r="K681" s="4">
        <v>3</v>
      </c>
      <c r="L681" t="s">
        <v>564</v>
      </c>
    </row>
    <row r="682" spans="9:12" x14ac:dyDescent="0.2">
      <c r="I682" s="4">
        <v>680</v>
      </c>
      <c r="J682" s="4">
        <v>16</v>
      </c>
      <c r="K682" s="4">
        <v>4</v>
      </c>
      <c r="L682" t="s">
        <v>565</v>
      </c>
    </row>
    <row r="683" spans="9:12" x14ac:dyDescent="0.2">
      <c r="I683" s="4">
        <v>681</v>
      </c>
      <c r="J683" s="4">
        <v>16</v>
      </c>
      <c r="K683" s="4">
        <v>5</v>
      </c>
      <c r="L683" t="s">
        <v>566</v>
      </c>
    </row>
    <row r="684" spans="9:12" x14ac:dyDescent="0.2">
      <c r="I684" s="4">
        <v>682</v>
      </c>
      <c r="J684" s="4">
        <v>16</v>
      </c>
      <c r="K684" s="4">
        <v>6</v>
      </c>
      <c r="L684" t="s">
        <v>567</v>
      </c>
    </row>
    <row r="685" spans="9:12" x14ac:dyDescent="0.2">
      <c r="I685" s="4">
        <v>683</v>
      </c>
      <c r="J685" s="4">
        <v>16</v>
      </c>
      <c r="K685" s="4">
        <v>7</v>
      </c>
      <c r="L685" t="s">
        <v>568</v>
      </c>
    </row>
    <row r="686" spans="9:12" x14ac:dyDescent="0.2">
      <c r="I686" s="4">
        <v>684</v>
      </c>
      <c r="J686" s="4">
        <v>16</v>
      </c>
      <c r="K686" s="4">
        <v>8</v>
      </c>
      <c r="L686" t="s">
        <v>569</v>
      </c>
    </row>
    <row r="687" spans="9:12" x14ac:dyDescent="0.2">
      <c r="I687" s="4">
        <v>685</v>
      </c>
      <c r="J687" s="4">
        <v>16</v>
      </c>
      <c r="K687" s="4">
        <v>9</v>
      </c>
      <c r="L687" t="s">
        <v>570</v>
      </c>
    </row>
    <row r="688" spans="9:12" x14ac:dyDescent="0.2">
      <c r="I688" s="4">
        <v>686</v>
      </c>
      <c r="J688" s="4">
        <v>16</v>
      </c>
      <c r="K688" s="4">
        <v>10</v>
      </c>
      <c r="L688" t="s">
        <v>571</v>
      </c>
    </row>
    <row r="689" spans="9:12" x14ac:dyDescent="0.2">
      <c r="I689" s="4">
        <v>687</v>
      </c>
      <c r="J689" s="4">
        <v>16</v>
      </c>
      <c r="K689" s="4">
        <v>11</v>
      </c>
      <c r="L689" t="s">
        <v>572</v>
      </c>
    </row>
    <row r="690" spans="9:12" x14ac:dyDescent="0.2">
      <c r="I690" s="4">
        <v>688</v>
      </c>
      <c r="J690" s="4">
        <v>16</v>
      </c>
      <c r="K690" s="4">
        <v>12</v>
      </c>
      <c r="L690" t="s">
        <v>573</v>
      </c>
    </row>
    <row r="691" spans="9:12" x14ac:dyDescent="0.2">
      <c r="I691" s="4">
        <v>689</v>
      </c>
      <c r="J691" s="4">
        <v>16</v>
      </c>
      <c r="K691" s="4">
        <v>13</v>
      </c>
      <c r="L691" t="s">
        <v>574</v>
      </c>
    </row>
    <row r="692" spans="9:12" x14ac:dyDescent="0.2">
      <c r="I692" s="4">
        <v>690</v>
      </c>
      <c r="J692" s="4">
        <v>16</v>
      </c>
      <c r="K692" s="4">
        <v>14</v>
      </c>
      <c r="L692" t="s">
        <v>575</v>
      </c>
    </row>
    <row r="693" spans="9:12" x14ac:dyDescent="0.2">
      <c r="I693" s="4">
        <v>691</v>
      </c>
      <c r="J693" s="4">
        <v>16</v>
      </c>
      <c r="K693" s="4">
        <v>15</v>
      </c>
      <c r="L693" t="s">
        <v>576</v>
      </c>
    </row>
    <row r="694" spans="9:12" x14ac:dyDescent="0.2">
      <c r="I694" s="4">
        <v>692</v>
      </c>
      <c r="J694" s="4">
        <v>16</v>
      </c>
      <c r="K694" s="4">
        <v>16</v>
      </c>
      <c r="L694" t="s">
        <v>577</v>
      </c>
    </row>
    <row r="695" spans="9:12" x14ac:dyDescent="0.2">
      <c r="I695" s="4">
        <v>693</v>
      </c>
      <c r="J695" s="4">
        <v>16</v>
      </c>
      <c r="K695" s="4">
        <v>17</v>
      </c>
      <c r="L695" t="s">
        <v>578</v>
      </c>
    </row>
    <row r="696" spans="9:12" x14ac:dyDescent="0.2">
      <c r="I696" s="4">
        <v>694</v>
      </c>
      <c r="J696" s="4">
        <v>16</v>
      </c>
      <c r="K696" s="4">
        <v>18</v>
      </c>
      <c r="L696" t="s">
        <v>579</v>
      </c>
    </row>
    <row r="697" spans="9:12" x14ac:dyDescent="0.2">
      <c r="I697" s="4">
        <v>695</v>
      </c>
      <c r="J697" s="4">
        <v>16</v>
      </c>
      <c r="K697" s="4">
        <v>19</v>
      </c>
      <c r="L697" t="s">
        <v>580</v>
      </c>
    </row>
    <row r="698" spans="9:12" x14ac:dyDescent="0.2">
      <c r="I698" s="4">
        <v>696</v>
      </c>
      <c r="J698" s="4">
        <v>16</v>
      </c>
      <c r="K698" s="4">
        <v>20</v>
      </c>
      <c r="L698" t="s">
        <v>581</v>
      </c>
    </row>
    <row r="699" spans="9:12" x14ac:dyDescent="0.2">
      <c r="I699" s="4">
        <v>697</v>
      </c>
      <c r="J699" s="4">
        <v>16</v>
      </c>
      <c r="K699" s="4">
        <v>21</v>
      </c>
      <c r="L699" t="s">
        <v>582</v>
      </c>
    </row>
    <row r="700" spans="9:12" x14ac:dyDescent="0.2">
      <c r="I700" s="4">
        <v>698</v>
      </c>
      <c r="J700" s="4">
        <v>16</v>
      </c>
      <c r="K700" s="4">
        <v>22</v>
      </c>
      <c r="L700" t="s">
        <v>583</v>
      </c>
    </row>
    <row r="701" spans="9:12" x14ac:dyDescent="0.2">
      <c r="I701" s="4">
        <v>699</v>
      </c>
      <c r="J701" s="4">
        <v>16</v>
      </c>
      <c r="K701" s="4">
        <v>23</v>
      </c>
      <c r="L701" t="s">
        <v>584</v>
      </c>
    </row>
    <row r="702" spans="9:12" x14ac:dyDescent="0.2">
      <c r="I702" s="4">
        <v>700</v>
      </c>
      <c r="J702" s="4">
        <v>16</v>
      </c>
      <c r="K702" s="4">
        <v>24</v>
      </c>
      <c r="L702" t="s">
        <v>585</v>
      </c>
    </row>
    <row r="703" spans="9:12" x14ac:dyDescent="0.2">
      <c r="I703" s="4">
        <v>701</v>
      </c>
      <c r="J703" s="4">
        <v>16</v>
      </c>
      <c r="K703" s="4">
        <v>25</v>
      </c>
      <c r="L703" t="s">
        <v>586</v>
      </c>
    </row>
    <row r="704" spans="9:12" x14ac:dyDescent="0.2">
      <c r="I704" s="4">
        <v>702</v>
      </c>
      <c r="J704" s="4">
        <v>16</v>
      </c>
      <c r="K704" s="4">
        <v>26</v>
      </c>
      <c r="L704" t="s">
        <v>587</v>
      </c>
    </row>
    <row r="705" spans="9:12" x14ac:dyDescent="0.2">
      <c r="I705" s="4">
        <v>703</v>
      </c>
      <c r="J705" s="4">
        <v>16</v>
      </c>
      <c r="K705" s="4">
        <v>27</v>
      </c>
      <c r="L705" t="s">
        <v>588</v>
      </c>
    </row>
    <row r="706" spans="9:12" x14ac:dyDescent="0.2">
      <c r="I706" s="4">
        <v>704</v>
      </c>
      <c r="J706" s="4">
        <v>16</v>
      </c>
      <c r="K706" s="4">
        <v>28</v>
      </c>
      <c r="L706" t="s">
        <v>589</v>
      </c>
    </row>
    <row r="707" spans="9:12" x14ac:dyDescent="0.2">
      <c r="I707" s="4">
        <v>705</v>
      </c>
      <c r="J707" s="4">
        <v>16</v>
      </c>
      <c r="K707" s="4">
        <v>29</v>
      </c>
      <c r="L707" t="s">
        <v>590</v>
      </c>
    </row>
    <row r="708" spans="9:12" x14ac:dyDescent="0.2">
      <c r="I708" s="4">
        <v>706</v>
      </c>
      <c r="J708" s="4">
        <v>16</v>
      </c>
      <c r="K708" s="4">
        <v>30</v>
      </c>
      <c r="L708" t="s">
        <v>591</v>
      </c>
    </row>
    <row r="709" spans="9:12" x14ac:dyDescent="0.2">
      <c r="I709" s="4">
        <v>707</v>
      </c>
      <c r="J709" s="4">
        <v>16</v>
      </c>
      <c r="K709" s="4">
        <v>31</v>
      </c>
      <c r="L709" t="s">
        <v>592</v>
      </c>
    </row>
    <row r="710" spans="9:12" x14ac:dyDescent="0.2">
      <c r="I710" s="4">
        <v>708</v>
      </c>
      <c r="J710" s="4">
        <v>16</v>
      </c>
      <c r="K710" s="4">
        <v>32</v>
      </c>
      <c r="L710" t="s">
        <v>593</v>
      </c>
    </row>
    <row r="711" spans="9:12" x14ac:dyDescent="0.2">
      <c r="I711" s="4">
        <v>709</v>
      </c>
      <c r="J711" s="4">
        <v>16</v>
      </c>
      <c r="K711" s="4">
        <v>33</v>
      </c>
      <c r="L711" t="s">
        <v>594</v>
      </c>
    </row>
    <row r="712" spans="9:12" x14ac:dyDescent="0.2">
      <c r="I712" s="4">
        <v>710</v>
      </c>
      <c r="J712" s="4">
        <v>16</v>
      </c>
      <c r="K712" s="4">
        <v>34</v>
      </c>
      <c r="L712" t="s">
        <v>595</v>
      </c>
    </row>
    <row r="713" spans="9:12" x14ac:dyDescent="0.2">
      <c r="I713" s="4">
        <v>711</v>
      </c>
      <c r="J713" s="4">
        <v>16</v>
      </c>
      <c r="K713" s="4">
        <v>35</v>
      </c>
      <c r="L713" t="s">
        <v>596</v>
      </c>
    </row>
    <row r="714" spans="9:12" x14ac:dyDescent="0.2">
      <c r="I714" s="4">
        <v>712</v>
      </c>
      <c r="J714" s="4">
        <v>16</v>
      </c>
      <c r="K714" s="4">
        <v>36</v>
      </c>
      <c r="L714" t="s">
        <v>597</v>
      </c>
    </row>
    <row r="715" spans="9:12" x14ac:dyDescent="0.2">
      <c r="I715" s="4">
        <v>713</v>
      </c>
      <c r="J715" s="4">
        <v>16</v>
      </c>
      <c r="K715" s="4">
        <v>37</v>
      </c>
      <c r="L715" t="s">
        <v>598</v>
      </c>
    </row>
    <row r="716" spans="9:12" x14ac:dyDescent="0.2">
      <c r="I716" s="4">
        <v>714</v>
      </c>
      <c r="J716" s="4">
        <v>16</v>
      </c>
      <c r="K716" s="4">
        <v>38</v>
      </c>
      <c r="L716" t="s">
        <v>599</v>
      </c>
    </row>
    <row r="717" spans="9:12" x14ac:dyDescent="0.2">
      <c r="I717" s="4">
        <v>715</v>
      </c>
      <c r="J717" s="4">
        <v>16</v>
      </c>
      <c r="K717" s="4">
        <v>39</v>
      </c>
      <c r="L717" t="s">
        <v>600</v>
      </c>
    </row>
    <row r="718" spans="9:12" x14ac:dyDescent="0.2">
      <c r="I718" s="4">
        <v>716</v>
      </c>
      <c r="J718" s="4">
        <v>16</v>
      </c>
      <c r="K718" s="4">
        <v>40</v>
      </c>
      <c r="L718" t="s">
        <v>601</v>
      </c>
    </row>
    <row r="719" spans="9:12" x14ac:dyDescent="0.2">
      <c r="I719" s="4">
        <v>717</v>
      </c>
      <c r="J719" s="4">
        <v>16</v>
      </c>
      <c r="K719" s="4">
        <v>41</v>
      </c>
      <c r="L719" t="s">
        <v>2725</v>
      </c>
    </row>
    <row r="720" spans="9:12" x14ac:dyDescent="0.2">
      <c r="I720" s="4">
        <v>718</v>
      </c>
      <c r="J720" s="4">
        <v>16</v>
      </c>
      <c r="K720" s="4">
        <v>42</v>
      </c>
      <c r="L720" t="s">
        <v>2726</v>
      </c>
    </row>
    <row r="721" spans="9:12" x14ac:dyDescent="0.2">
      <c r="I721" s="4">
        <v>719</v>
      </c>
      <c r="J721" s="4">
        <v>16</v>
      </c>
      <c r="K721" s="4">
        <v>43</v>
      </c>
      <c r="L721" t="s">
        <v>2727</v>
      </c>
    </row>
    <row r="722" spans="9:12" x14ac:dyDescent="0.2">
      <c r="I722" s="4">
        <v>720</v>
      </c>
      <c r="J722" s="4">
        <v>16</v>
      </c>
      <c r="K722" s="4">
        <v>44</v>
      </c>
      <c r="L722" t="s">
        <v>2728</v>
      </c>
    </row>
    <row r="723" spans="9:12" x14ac:dyDescent="0.2">
      <c r="I723" s="4">
        <v>721</v>
      </c>
      <c r="J723" s="4">
        <v>16</v>
      </c>
      <c r="K723" s="4">
        <v>45</v>
      </c>
      <c r="L723" t="s">
        <v>2729</v>
      </c>
    </row>
    <row r="724" spans="9:12" x14ac:dyDescent="0.2">
      <c r="I724" s="4">
        <v>722</v>
      </c>
      <c r="J724" s="4">
        <v>16</v>
      </c>
      <c r="K724" s="4">
        <v>46</v>
      </c>
      <c r="L724" t="s">
        <v>2730</v>
      </c>
    </row>
    <row r="725" spans="9:12" x14ac:dyDescent="0.2">
      <c r="I725" s="4">
        <v>723</v>
      </c>
      <c r="J725" s="4">
        <v>16</v>
      </c>
      <c r="K725" s="4">
        <v>47</v>
      </c>
      <c r="L725" t="s">
        <v>2731</v>
      </c>
    </row>
    <row r="726" spans="9:12" x14ac:dyDescent="0.2">
      <c r="I726" s="4">
        <v>724</v>
      </c>
      <c r="J726" s="4">
        <v>16</v>
      </c>
      <c r="K726" s="4">
        <v>48</v>
      </c>
      <c r="L726" t="s">
        <v>2732</v>
      </c>
    </row>
    <row r="727" spans="9:12" x14ac:dyDescent="0.2">
      <c r="I727" s="4">
        <v>725</v>
      </c>
      <c r="J727" s="4">
        <v>16</v>
      </c>
      <c r="K727" s="4">
        <v>49</v>
      </c>
      <c r="L727" t="s">
        <v>2733</v>
      </c>
    </row>
    <row r="728" spans="9:12" x14ac:dyDescent="0.2">
      <c r="I728" s="4">
        <v>726</v>
      </c>
      <c r="J728" s="4">
        <v>16</v>
      </c>
      <c r="K728" s="4">
        <v>50</v>
      </c>
      <c r="L728" t="s">
        <v>2734</v>
      </c>
    </row>
    <row r="729" spans="9:12" x14ac:dyDescent="0.2">
      <c r="I729" s="4">
        <v>727</v>
      </c>
      <c r="J729" s="4">
        <v>16</v>
      </c>
      <c r="K729" s="4">
        <v>51</v>
      </c>
      <c r="L729" t="s">
        <v>2735</v>
      </c>
    </row>
    <row r="730" spans="9:12" x14ac:dyDescent="0.2">
      <c r="I730" s="4">
        <v>728</v>
      </c>
      <c r="J730" s="4">
        <v>16</v>
      </c>
      <c r="K730" s="4">
        <v>52</v>
      </c>
      <c r="L730" t="s">
        <v>2736</v>
      </c>
    </row>
    <row r="731" spans="9:12" x14ac:dyDescent="0.2">
      <c r="I731" s="4">
        <v>729</v>
      </c>
      <c r="J731" s="4">
        <v>16</v>
      </c>
      <c r="K731" s="4">
        <v>53</v>
      </c>
      <c r="L731" t="s">
        <v>2737</v>
      </c>
    </row>
    <row r="732" spans="9:12" x14ac:dyDescent="0.2">
      <c r="I732" s="4">
        <v>730</v>
      </c>
      <c r="J732" s="4">
        <v>16</v>
      </c>
      <c r="K732" s="4">
        <v>54</v>
      </c>
      <c r="L732" t="s">
        <v>2738</v>
      </c>
    </row>
    <row r="733" spans="9:12" x14ac:dyDescent="0.2">
      <c r="I733" s="4">
        <v>731</v>
      </c>
      <c r="J733" s="4">
        <v>16</v>
      </c>
      <c r="K733" s="4">
        <v>55</v>
      </c>
      <c r="L733" t="s">
        <v>2739</v>
      </c>
    </row>
    <row r="734" spans="9:12" x14ac:dyDescent="0.2">
      <c r="I734" s="4">
        <v>732</v>
      </c>
      <c r="J734" s="4">
        <v>16</v>
      </c>
      <c r="K734" s="4">
        <v>56</v>
      </c>
      <c r="L734" t="s">
        <v>2740</v>
      </c>
    </row>
    <row r="735" spans="9:12" x14ac:dyDescent="0.2">
      <c r="I735" s="4">
        <v>733</v>
      </c>
      <c r="J735" s="4">
        <v>16</v>
      </c>
      <c r="K735" s="4">
        <v>57</v>
      </c>
      <c r="L735" t="s">
        <v>2741</v>
      </c>
    </row>
    <row r="736" spans="9:12" x14ac:dyDescent="0.2">
      <c r="I736" s="4">
        <v>734</v>
      </c>
      <c r="J736" s="4">
        <v>16</v>
      </c>
      <c r="K736" s="4">
        <v>58</v>
      </c>
      <c r="L736" t="s">
        <v>2742</v>
      </c>
    </row>
    <row r="737" spans="9:12" x14ac:dyDescent="0.2">
      <c r="I737" s="4">
        <v>735</v>
      </c>
      <c r="J737" s="4">
        <v>16</v>
      </c>
      <c r="K737" s="4">
        <v>59</v>
      </c>
      <c r="L737" t="s">
        <v>2743</v>
      </c>
    </row>
    <row r="738" spans="9:12" x14ac:dyDescent="0.2">
      <c r="I738" s="4">
        <v>736</v>
      </c>
      <c r="J738" s="4">
        <v>16</v>
      </c>
      <c r="K738" s="4">
        <v>60</v>
      </c>
      <c r="L738" t="s">
        <v>2744</v>
      </c>
    </row>
    <row r="739" spans="9:12" x14ac:dyDescent="0.2">
      <c r="I739" s="4">
        <v>737</v>
      </c>
      <c r="J739" s="4">
        <v>17</v>
      </c>
      <c r="K739" s="4">
        <v>1</v>
      </c>
      <c r="L739" t="s">
        <v>602</v>
      </c>
    </row>
    <row r="740" spans="9:12" x14ac:dyDescent="0.2">
      <c r="I740" s="4">
        <v>738</v>
      </c>
      <c r="J740" s="4">
        <v>17</v>
      </c>
      <c r="K740" s="4">
        <v>2</v>
      </c>
      <c r="L740" t="s">
        <v>603</v>
      </c>
    </row>
    <row r="741" spans="9:12" x14ac:dyDescent="0.2">
      <c r="I741" s="4">
        <v>739</v>
      </c>
      <c r="J741" s="4">
        <v>17</v>
      </c>
      <c r="K741" s="4">
        <v>3</v>
      </c>
      <c r="L741" t="s">
        <v>604</v>
      </c>
    </row>
    <row r="742" spans="9:12" x14ac:dyDescent="0.2">
      <c r="I742" s="4">
        <v>740</v>
      </c>
      <c r="J742" s="4">
        <v>17</v>
      </c>
      <c r="K742" s="4">
        <v>4</v>
      </c>
      <c r="L742" t="s">
        <v>605</v>
      </c>
    </row>
    <row r="743" spans="9:12" x14ac:dyDescent="0.2">
      <c r="I743" s="4">
        <v>741</v>
      </c>
      <c r="J743" s="4">
        <v>17</v>
      </c>
      <c r="K743" s="4">
        <v>5</v>
      </c>
      <c r="L743" t="s">
        <v>606</v>
      </c>
    </row>
    <row r="744" spans="9:12" x14ac:dyDescent="0.2">
      <c r="I744" s="4">
        <v>742</v>
      </c>
      <c r="J744" s="4">
        <v>17</v>
      </c>
      <c r="K744" s="4">
        <v>6</v>
      </c>
      <c r="L744" t="s">
        <v>607</v>
      </c>
    </row>
    <row r="745" spans="9:12" x14ac:dyDescent="0.2">
      <c r="I745" s="4">
        <v>743</v>
      </c>
      <c r="J745" s="4">
        <v>17</v>
      </c>
      <c r="K745" s="4">
        <v>7</v>
      </c>
      <c r="L745" t="s">
        <v>608</v>
      </c>
    </row>
    <row r="746" spans="9:12" x14ac:dyDescent="0.2">
      <c r="I746" s="4">
        <v>744</v>
      </c>
      <c r="J746" s="4">
        <v>17</v>
      </c>
      <c r="K746" s="4">
        <v>8</v>
      </c>
      <c r="L746" t="s">
        <v>609</v>
      </c>
    </row>
    <row r="747" spans="9:12" x14ac:dyDescent="0.2">
      <c r="I747" s="4">
        <v>745</v>
      </c>
      <c r="J747" s="4">
        <v>17</v>
      </c>
      <c r="K747" s="4">
        <v>9</v>
      </c>
      <c r="L747" t="s">
        <v>610</v>
      </c>
    </row>
    <row r="748" spans="9:12" x14ac:dyDescent="0.2">
      <c r="I748" s="4">
        <v>746</v>
      </c>
      <c r="J748" s="4">
        <v>17</v>
      </c>
      <c r="K748" s="4">
        <v>10</v>
      </c>
      <c r="L748" t="s">
        <v>611</v>
      </c>
    </row>
    <row r="749" spans="9:12" x14ac:dyDescent="0.2">
      <c r="I749" s="4">
        <v>747</v>
      </c>
      <c r="J749" s="4">
        <v>17</v>
      </c>
      <c r="K749" s="4">
        <v>11</v>
      </c>
      <c r="L749" t="s">
        <v>612</v>
      </c>
    </row>
    <row r="750" spans="9:12" x14ac:dyDescent="0.2">
      <c r="I750" s="4">
        <v>748</v>
      </c>
      <c r="J750" s="4">
        <v>17</v>
      </c>
      <c r="K750" s="4">
        <v>12</v>
      </c>
      <c r="L750" t="s">
        <v>613</v>
      </c>
    </row>
    <row r="751" spans="9:12" x14ac:dyDescent="0.2">
      <c r="I751" s="4">
        <v>749</v>
      </c>
      <c r="J751" s="4">
        <v>17</v>
      </c>
      <c r="K751" s="4">
        <v>13</v>
      </c>
      <c r="L751" t="s">
        <v>614</v>
      </c>
    </row>
    <row r="752" spans="9:12" x14ac:dyDescent="0.2">
      <c r="I752" s="4">
        <v>750</v>
      </c>
      <c r="J752" s="4">
        <v>17</v>
      </c>
      <c r="K752" s="4">
        <v>14</v>
      </c>
      <c r="L752" t="s">
        <v>615</v>
      </c>
    </row>
    <row r="753" spans="9:12" x14ac:dyDescent="0.2">
      <c r="I753" s="4">
        <v>751</v>
      </c>
      <c r="J753" s="4">
        <v>17</v>
      </c>
      <c r="K753" s="4">
        <v>15</v>
      </c>
      <c r="L753" t="s">
        <v>616</v>
      </c>
    </row>
    <row r="754" spans="9:12" x14ac:dyDescent="0.2">
      <c r="I754" s="4">
        <v>752</v>
      </c>
      <c r="J754" s="4">
        <v>17</v>
      </c>
      <c r="K754" s="4">
        <v>16</v>
      </c>
      <c r="L754" t="s">
        <v>617</v>
      </c>
    </row>
    <row r="755" spans="9:12" x14ac:dyDescent="0.2">
      <c r="I755" s="4">
        <v>753</v>
      </c>
      <c r="J755" s="4">
        <v>17</v>
      </c>
      <c r="K755" s="4">
        <v>17</v>
      </c>
      <c r="L755" t="s">
        <v>618</v>
      </c>
    </row>
    <row r="756" spans="9:12" x14ac:dyDescent="0.2">
      <c r="I756" s="4">
        <v>754</v>
      </c>
      <c r="J756" s="4">
        <v>17</v>
      </c>
      <c r="K756" s="4">
        <v>18</v>
      </c>
      <c r="L756" t="s">
        <v>619</v>
      </c>
    </row>
    <row r="757" spans="9:12" x14ac:dyDescent="0.2">
      <c r="I757" s="4">
        <v>755</v>
      </c>
      <c r="J757" s="4">
        <v>17</v>
      </c>
      <c r="K757" s="4">
        <v>19</v>
      </c>
      <c r="L757" t="s">
        <v>620</v>
      </c>
    </row>
    <row r="758" spans="9:12" x14ac:dyDescent="0.2">
      <c r="I758" s="4">
        <v>756</v>
      </c>
      <c r="J758" s="4">
        <v>17</v>
      </c>
      <c r="K758" s="4">
        <v>20</v>
      </c>
      <c r="L758" t="s">
        <v>621</v>
      </c>
    </row>
    <row r="759" spans="9:12" x14ac:dyDescent="0.2">
      <c r="I759" s="4">
        <v>757</v>
      </c>
      <c r="J759" s="4">
        <v>17</v>
      </c>
      <c r="K759" s="4">
        <v>21</v>
      </c>
      <c r="L759" t="s">
        <v>622</v>
      </c>
    </row>
    <row r="760" spans="9:12" x14ac:dyDescent="0.2">
      <c r="I760" s="4">
        <v>758</v>
      </c>
      <c r="J760" s="4">
        <v>17</v>
      </c>
      <c r="K760" s="4">
        <v>22</v>
      </c>
      <c r="L760" t="s">
        <v>623</v>
      </c>
    </row>
    <row r="761" spans="9:12" x14ac:dyDescent="0.2">
      <c r="I761" s="4">
        <v>759</v>
      </c>
      <c r="J761" s="4">
        <v>17</v>
      </c>
      <c r="K761" s="4">
        <v>23</v>
      </c>
      <c r="L761" t="s">
        <v>624</v>
      </c>
    </row>
    <row r="762" spans="9:12" x14ac:dyDescent="0.2">
      <c r="I762" s="4">
        <v>760</v>
      </c>
      <c r="J762" s="4">
        <v>17</v>
      </c>
      <c r="K762" s="4">
        <v>24</v>
      </c>
      <c r="L762" t="s">
        <v>625</v>
      </c>
    </row>
    <row r="763" spans="9:12" x14ac:dyDescent="0.2">
      <c r="I763" s="4">
        <v>761</v>
      </c>
      <c r="J763" s="4">
        <v>17</v>
      </c>
      <c r="K763" s="4">
        <v>25</v>
      </c>
      <c r="L763" t="s">
        <v>626</v>
      </c>
    </row>
    <row r="764" spans="9:12" x14ac:dyDescent="0.2">
      <c r="I764" s="4">
        <v>762</v>
      </c>
      <c r="J764" s="4">
        <v>17</v>
      </c>
      <c r="K764" s="4">
        <v>26</v>
      </c>
      <c r="L764" t="s">
        <v>627</v>
      </c>
    </row>
    <row r="765" spans="9:12" x14ac:dyDescent="0.2">
      <c r="I765" s="4">
        <v>763</v>
      </c>
      <c r="J765" s="4">
        <v>17</v>
      </c>
      <c r="K765" s="4">
        <v>27</v>
      </c>
      <c r="L765" t="s">
        <v>628</v>
      </c>
    </row>
    <row r="766" spans="9:12" x14ac:dyDescent="0.2">
      <c r="I766" s="4">
        <v>764</v>
      </c>
      <c r="J766" s="4">
        <v>17</v>
      </c>
      <c r="K766" s="4">
        <v>28</v>
      </c>
      <c r="L766" t="s">
        <v>629</v>
      </c>
    </row>
    <row r="767" spans="9:12" x14ac:dyDescent="0.2">
      <c r="I767" s="4">
        <v>765</v>
      </c>
      <c r="J767" s="4">
        <v>17</v>
      </c>
      <c r="K767" s="4">
        <v>29</v>
      </c>
      <c r="L767" t="s">
        <v>630</v>
      </c>
    </row>
    <row r="768" spans="9:12" x14ac:dyDescent="0.2">
      <c r="I768" s="4">
        <v>766</v>
      </c>
      <c r="J768" s="4">
        <v>17</v>
      </c>
      <c r="K768" s="4">
        <v>30</v>
      </c>
      <c r="L768" t="s">
        <v>631</v>
      </c>
    </row>
    <row r="769" spans="9:12" x14ac:dyDescent="0.2">
      <c r="I769" s="4">
        <v>767</v>
      </c>
      <c r="J769" s="4">
        <v>17</v>
      </c>
      <c r="K769" s="4">
        <v>31</v>
      </c>
      <c r="L769" t="s">
        <v>632</v>
      </c>
    </row>
    <row r="770" spans="9:12" x14ac:dyDescent="0.2">
      <c r="I770" s="4">
        <v>768</v>
      </c>
      <c r="J770" s="4">
        <v>17</v>
      </c>
      <c r="K770" s="4">
        <v>32</v>
      </c>
      <c r="L770" t="s">
        <v>633</v>
      </c>
    </row>
    <row r="771" spans="9:12" x14ac:dyDescent="0.2">
      <c r="I771" s="4">
        <v>769</v>
      </c>
      <c r="J771" s="4">
        <v>17</v>
      </c>
      <c r="K771" s="4">
        <v>33</v>
      </c>
      <c r="L771" t="s">
        <v>634</v>
      </c>
    </row>
    <row r="772" spans="9:12" x14ac:dyDescent="0.2">
      <c r="I772" s="4">
        <v>770</v>
      </c>
      <c r="J772" s="4">
        <v>17</v>
      </c>
      <c r="K772" s="4">
        <v>34</v>
      </c>
      <c r="L772" t="s">
        <v>635</v>
      </c>
    </row>
    <row r="773" spans="9:12" x14ac:dyDescent="0.2">
      <c r="I773" s="4">
        <v>771</v>
      </c>
      <c r="J773" s="4">
        <v>17</v>
      </c>
      <c r="K773" s="4">
        <v>35</v>
      </c>
      <c r="L773" t="s">
        <v>636</v>
      </c>
    </row>
    <row r="774" spans="9:12" x14ac:dyDescent="0.2">
      <c r="I774" s="4">
        <v>772</v>
      </c>
      <c r="J774" s="4">
        <v>17</v>
      </c>
      <c r="K774" s="4">
        <v>36</v>
      </c>
      <c r="L774" t="s">
        <v>637</v>
      </c>
    </row>
    <row r="775" spans="9:12" x14ac:dyDescent="0.2">
      <c r="I775" s="4">
        <v>773</v>
      </c>
      <c r="J775" s="4">
        <v>17</v>
      </c>
      <c r="K775" s="4">
        <v>37</v>
      </c>
      <c r="L775" t="s">
        <v>638</v>
      </c>
    </row>
    <row r="776" spans="9:12" x14ac:dyDescent="0.2">
      <c r="I776" s="4">
        <v>774</v>
      </c>
      <c r="J776" s="4">
        <v>17</v>
      </c>
      <c r="K776" s="4">
        <v>38</v>
      </c>
      <c r="L776" t="s">
        <v>639</v>
      </c>
    </row>
    <row r="777" spans="9:12" x14ac:dyDescent="0.2">
      <c r="I777" s="4">
        <v>775</v>
      </c>
      <c r="J777" s="4">
        <v>17</v>
      </c>
      <c r="K777" s="4">
        <v>39</v>
      </c>
      <c r="L777" t="s">
        <v>640</v>
      </c>
    </row>
    <row r="778" spans="9:12" x14ac:dyDescent="0.2">
      <c r="I778" s="4">
        <v>776</v>
      </c>
      <c r="J778" s="4">
        <v>17</v>
      </c>
      <c r="K778" s="4">
        <v>40</v>
      </c>
      <c r="L778" t="s">
        <v>641</v>
      </c>
    </row>
    <row r="779" spans="9:12" x14ac:dyDescent="0.2">
      <c r="I779" s="4">
        <v>777</v>
      </c>
      <c r="J779" s="4">
        <v>17</v>
      </c>
      <c r="K779" s="4">
        <v>41</v>
      </c>
      <c r="L779" t="s">
        <v>2745</v>
      </c>
    </row>
    <row r="780" spans="9:12" x14ac:dyDescent="0.2">
      <c r="I780" s="4">
        <v>778</v>
      </c>
      <c r="J780" s="4">
        <v>17</v>
      </c>
      <c r="K780" s="4">
        <v>42</v>
      </c>
      <c r="L780" t="s">
        <v>2746</v>
      </c>
    </row>
    <row r="781" spans="9:12" x14ac:dyDescent="0.2">
      <c r="I781" s="4">
        <v>779</v>
      </c>
      <c r="J781" s="4">
        <v>17</v>
      </c>
      <c r="K781" s="4">
        <v>43</v>
      </c>
      <c r="L781" t="s">
        <v>2747</v>
      </c>
    </row>
    <row r="782" spans="9:12" x14ac:dyDescent="0.2">
      <c r="I782" s="4">
        <v>780</v>
      </c>
      <c r="J782" s="4">
        <v>17</v>
      </c>
      <c r="K782" s="4">
        <v>44</v>
      </c>
      <c r="L782" t="s">
        <v>2748</v>
      </c>
    </row>
    <row r="783" spans="9:12" x14ac:dyDescent="0.2">
      <c r="I783" s="4">
        <v>781</v>
      </c>
      <c r="J783" s="4">
        <v>17</v>
      </c>
      <c r="K783" s="4">
        <v>45</v>
      </c>
      <c r="L783" t="s">
        <v>2749</v>
      </c>
    </row>
    <row r="784" spans="9:12" x14ac:dyDescent="0.2">
      <c r="I784" s="4">
        <v>782</v>
      </c>
      <c r="J784" s="4">
        <v>17</v>
      </c>
      <c r="K784" s="4">
        <v>46</v>
      </c>
      <c r="L784" t="s">
        <v>2750</v>
      </c>
    </row>
    <row r="785" spans="9:12" x14ac:dyDescent="0.2">
      <c r="I785" s="4">
        <v>783</v>
      </c>
      <c r="J785" s="4">
        <v>17</v>
      </c>
      <c r="K785" s="4">
        <v>47</v>
      </c>
      <c r="L785" t="s">
        <v>2751</v>
      </c>
    </row>
    <row r="786" spans="9:12" x14ac:dyDescent="0.2">
      <c r="I786" s="4">
        <v>784</v>
      </c>
      <c r="J786" s="4">
        <v>17</v>
      </c>
      <c r="K786" s="4">
        <v>48</v>
      </c>
      <c r="L786" t="s">
        <v>2752</v>
      </c>
    </row>
    <row r="787" spans="9:12" x14ac:dyDescent="0.2">
      <c r="I787" s="4">
        <v>785</v>
      </c>
      <c r="J787" s="4">
        <v>17</v>
      </c>
      <c r="K787" s="4">
        <v>49</v>
      </c>
      <c r="L787" t="s">
        <v>2753</v>
      </c>
    </row>
    <row r="788" spans="9:12" x14ac:dyDescent="0.2">
      <c r="I788" s="4">
        <v>786</v>
      </c>
      <c r="J788" s="4">
        <v>17</v>
      </c>
      <c r="K788" s="4">
        <v>50</v>
      </c>
      <c r="L788" t="s">
        <v>2754</v>
      </c>
    </row>
    <row r="789" spans="9:12" x14ac:dyDescent="0.2">
      <c r="I789" s="4">
        <v>787</v>
      </c>
      <c r="J789" s="4">
        <v>17</v>
      </c>
      <c r="K789" s="4">
        <v>51</v>
      </c>
      <c r="L789" t="s">
        <v>2755</v>
      </c>
    </row>
    <row r="790" spans="9:12" x14ac:dyDescent="0.2">
      <c r="I790" s="4">
        <v>788</v>
      </c>
      <c r="J790" s="4">
        <v>17</v>
      </c>
      <c r="K790" s="4">
        <v>52</v>
      </c>
      <c r="L790" t="s">
        <v>2756</v>
      </c>
    </row>
    <row r="791" spans="9:12" x14ac:dyDescent="0.2">
      <c r="I791" s="4">
        <v>789</v>
      </c>
      <c r="J791" s="4">
        <v>17</v>
      </c>
      <c r="K791" s="4">
        <v>53</v>
      </c>
      <c r="L791" t="s">
        <v>2757</v>
      </c>
    </row>
    <row r="792" spans="9:12" x14ac:dyDescent="0.2">
      <c r="I792" s="4">
        <v>790</v>
      </c>
      <c r="J792" s="4">
        <v>17</v>
      </c>
      <c r="K792" s="4">
        <v>54</v>
      </c>
      <c r="L792" t="s">
        <v>2758</v>
      </c>
    </row>
    <row r="793" spans="9:12" x14ac:dyDescent="0.2">
      <c r="I793" s="4">
        <v>791</v>
      </c>
      <c r="J793" s="4">
        <v>17</v>
      </c>
      <c r="K793" s="4">
        <v>55</v>
      </c>
      <c r="L793" t="s">
        <v>2759</v>
      </c>
    </row>
    <row r="794" spans="9:12" x14ac:dyDescent="0.2">
      <c r="I794" s="4">
        <v>792</v>
      </c>
      <c r="J794" s="4">
        <v>17</v>
      </c>
      <c r="K794" s="4">
        <v>56</v>
      </c>
      <c r="L794" t="s">
        <v>2760</v>
      </c>
    </row>
    <row r="795" spans="9:12" x14ac:dyDescent="0.2">
      <c r="I795" s="4">
        <v>793</v>
      </c>
      <c r="J795" s="4">
        <v>17</v>
      </c>
      <c r="K795" s="4">
        <v>57</v>
      </c>
      <c r="L795" t="s">
        <v>2761</v>
      </c>
    </row>
    <row r="796" spans="9:12" x14ac:dyDescent="0.2">
      <c r="I796" s="4">
        <v>794</v>
      </c>
      <c r="J796" s="4">
        <v>17</v>
      </c>
      <c r="K796" s="4">
        <v>58</v>
      </c>
      <c r="L796" t="s">
        <v>2762</v>
      </c>
    </row>
    <row r="797" spans="9:12" x14ac:dyDescent="0.2">
      <c r="I797" s="4">
        <v>795</v>
      </c>
      <c r="J797" s="4">
        <v>17</v>
      </c>
      <c r="K797" s="4">
        <v>59</v>
      </c>
      <c r="L797" t="s">
        <v>2763</v>
      </c>
    </row>
    <row r="798" spans="9:12" x14ac:dyDescent="0.2">
      <c r="I798" s="4">
        <v>796</v>
      </c>
      <c r="J798" s="4">
        <v>17</v>
      </c>
      <c r="K798" s="4">
        <v>60</v>
      </c>
      <c r="L798" t="s">
        <v>2764</v>
      </c>
    </row>
    <row r="799" spans="9:12" x14ac:dyDescent="0.2">
      <c r="I799" s="4">
        <v>797</v>
      </c>
      <c r="J799" s="4">
        <v>18</v>
      </c>
      <c r="K799" s="4">
        <v>1</v>
      </c>
      <c r="L799" t="s">
        <v>642</v>
      </c>
    </row>
    <row r="800" spans="9:12" x14ac:dyDescent="0.2">
      <c r="I800" s="4">
        <v>798</v>
      </c>
      <c r="J800" s="4">
        <v>18</v>
      </c>
      <c r="K800" s="4">
        <v>2</v>
      </c>
      <c r="L800" t="s">
        <v>643</v>
      </c>
    </row>
    <row r="801" spans="9:12" x14ac:dyDescent="0.2">
      <c r="I801" s="4">
        <v>799</v>
      </c>
      <c r="J801" s="4">
        <v>18</v>
      </c>
      <c r="K801" s="4">
        <v>3</v>
      </c>
      <c r="L801" t="s">
        <v>644</v>
      </c>
    </row>
    <row r="802" spans="9:12" x14ac:dyDescent="0.2">
      <c r="I802" s="4">
        <v>800</v>
      </c>
      <c r="J802" s="4">
        <v>18</v>
      </c>
      <c r="K802" s="4">
        <v>4</v>
      </c>
      <c r="L802" t="s">
        <v>645</v>
      </c>
    </row>
    <row r="803" spans="9:12" x14ac:dyDescent="0.2">
      <c r="I803" s="4">
        <v>801</v>
      </c>
      <c r="J803" s="4">
        <v>18</v>
      </c>
      <c r="K803" s="4">
        <v>5</v>
      </c>
      <c r="L803" t="s">
        <v>646</v>
      </c>
    </row>
    <row r="804" spans="9:12" x14ac:dyDescent="0.2">
      <c r="I804" s="4">
        <v>802</v>
      </c>
      <c r="J804" s="4">
        <v>18</v>
      </c>
      <c r="K804" s="4">
        <v>6</v>
      </c>
      <c r="L804" t="s">
        <v>647</v>
      </c>
    </row>
    <row r="805" spans="9:12" x14ac:dyDescent="0.2">
      <c r="I805" s="4">
        <v>803</v>
      </c>
      <c r="J805" s="4">
        <v>18</v>
      </c>
      <c r="K805" s="4">
        <v>7</v>
      </c>
      <c r="L805" t="s">
        <v>648</v>
      </c>
    </row>
    <row r="806" spans="9:12" x14ac:dyDescent="0.2">
      <c r="I806" s="4">
        <v>804</v>
      </c>
      <c r="J806" s="4">
        <v>18</v>
      </c>
      <c r="K806" s="4">
        <v>8</v>
      </c>
      <c r="L806" t="s">
        <v>649</v>
      </c>
    </row>
    <row r="807" spans="9:12" x14ac:dyDescent="0.2">
      <c r="I807" s="4">
        <v>805</v>
      </c>
      <c r="J807" s="4">
        <v>18</v>
      </c>
      <c r="K807" s="4">
        <v>9</v>
      </c>
      <c r="L807" t="s">
        <v>650</v>
      </c>
    </row>
    <row r="808" spans="9:12" x14ac:dyDescent="0.2">
      <c r="I808" s="4">
        <v>806</v>
      </c>
      <c r="J808" s="4">
        <v>18</v>
      </c>
      <c r="K808" s="4">
        <v>10</v>
      </c>
      <c r="L808" t="s">
        <v>651</v>
      </c>
    </row>
    <row r="809" spans="9:12" x14ac:dyDescent="0.2">
      <c r="I809" s="4">
        <v>807</v>
      </c>
      <c r="J809" s="4">
        <v>18</v>
      </c>
      <c r="K809" s="4">
        <v>11</v>
      </c>
      <c r="L809" t="s">
        <v>652</v>
      </c>
    </row>
    <row r="810" spans="9:12" x14ac:dyDescent="0.2">
      <c r="I810" s="4">
        <v>808</v>
      </c>
      <c r="J810" s="4">
        <v>18</v>
      </c>
      <c r="K810" s="4">
        <v>12</v>
      </c>
      <c r="L810" t="s">
        <v>653</v>
      </c>
    </row>
    <row r="811" spans="9:12" x14ac:dyDescent="0.2">
      <c r="I811" s="4">
        <v>809</v>
      </c>
      <c r="J811" s="4">
        <v>18</v>
      </c>
      <c r="K811" s="4">
        <v>13</v>
      </c>
      <c r="L811" t="s">
        <v>654</v>
      </c>
    </row>
    <row r="812" spans="9:12" x14ac:dyDescent="0.2">
      <c r="I812" s="4">
        <v>810</v>
      </c>
      <c r="J812" s="4">
        <v>18</v>
      </c>
      <c r="K812" s="4">
        <v>14</v>
      </c>
      <c r="L812" t="s">
        <v>655</v>
      </c>
    </row>
    <row r="813" spans="9:12" x14ac:dyDescent="0.2">
      <c r="I813" s="4">
        <v>811</v>
      </c>
      <c r="J813" s="4">
        <v>18</v>
      </c>
      <c r="K813" s="4">
        <v>15</v>
      </c>
      <c r="L813" t="s">
        <v>656</v>
      </c>
    </row>
    <row r="814" spans="9:12" x14ac:dyDescent="0.2">
      <c r="I814" s="4">
        <v>812</v>
      </c>
      <c r="J814" s="4">
        <v>18</v>
      </c>
      <c r="K814" s="4">
        <v>16</v>
      </c>
      <c r="L814" t="s">
        <v>657</v>
      </c>
    </row>
    <row r="815" spans="9:12" x14ac:dyDescent="0.2">
      <c r="I815" s="4">
        <v>813</v>
      </c>
      <c r="J815" s="4">
        <v>18</v>
      </c>
      <c r="K815" s="4">
        <v>17</v>
      </c>
      <c r="L815" t="s">
        <v>658</v>
      </c>
    </row>
    <row r="816" spans="9:12" x14ac:dyDescent="0.2">
      <c r="I816" s="4">
        <v>814</v>
      </c>
      <c r="J816" s="4">
        <v>18</v>
      </c>
      <c r="K816" s="4">
        <v>18</v>
      </c>
      <c r="L816" t="s">
        <v>659</v>
      </c>
    </row>
    <row r="817" spans="9:12" x14ac:dyDescent="0.2">
      <c r="I817" s="4">
        <v>815</v>
      </c>
      <c r="J817" s="4">
        <v>18</v>
      </c>
      <c r="K817" s="4">
        <v>19</v>
      </c>
      <c r="L817" t="s">
        <v>660</v>
      </c>
    </row>
    <row r="818" spans="9:12" x14ac:dyDescent="0.2">
      <c r="I818" s="4">
        <v>816</v>
      </c>
      <c r="J818" s="4">
        <v>18</v>
      </c>
      <c r="K818" s="4">
        <v>20</v>
      </c>
      <c r="L818" t="s">
        <v>661</v>
      </c>
    </row>
    <row r="819" spans="9:12" x14ac:dyDescent="0.2">
      <c r="I819" s="4">
        <v>817</v>
      </c>
      <c r="J819" s="4">
        <v>18</v>
      </c>
      <c r="K819" s="4">
        <v>21</v>
      </c>
      <c r="L819" t="s">
        <v>662</v>
      </c>
    </row>
    <row r="820" spans="9:12" x14ac:dyDescent="0.2">
      <c r="I820" s="4">
        <v>818</v>
      </c>
      <c r="J820" s="4">
        <v>18</v>
      </c>
      <c r="K820" s="4">
        <v>22</v>
      </c>
      <c r="L820" t="s">
        <v>663</v>
      </c>
    </row>
    <row r="821" spans="9:12" x14ac:dyDescent="0.2">
      <c r="I821" s="4">
        <v>819</v>
      </c>
      <c r="J821" s="4">
        <v>18</v>
      </c>
      <c r="K821" s="4">
        <v>23</v>
      </c>
      <c r="L821" t="s">
        <v>664</v>
      </c>
    </row>
    <row r="822" spans="9:12" x14ac:dyDescent="0.2">
      <c r="I822" s="4">
        <v>820</v>
      </c>
      <c r="J822" s="4">
        <v>18</v>
      </c>
      <c r="K822" s="4">
        <v>24</v>
      </c>
      <c r="L822" t="s">
        <v>665</v>
      </c>
    </row>
    <row r="823" spans="9:12" x14ac:dyDescent="0.2">
      <c r="I823" s="4">
        <v>821</v>
      </c>
      <c r="J823" s="4">
        <v>18</v>
      </c>
      <c r="K823" s="4">
        <v>25</v>
      </c>
      <c r="L823" t="s">
        <v>666</v>
      </c>
    </row>
    <row r="824" spans="9:12" x14ac:dyDescent="0.2">
      <c r="I824" s="4">
        <v>822</v>
      </c>
      <c r="J824" s="4">
        <v>18</v>
      </c>
      <c r="K824" s="4">
        <v>26</v>
      </c>
      <c r="L824" t="s">
        <v>667</v>
      </c>
    </row>
    <row r="825" spans="9:12" x14ac:dyDescent="0.2">
      <c r="I825" s="4">
        <v>823</v>
      </c>
      <c r="J825" s="4">
        <v>18</v>
      </c>
      <c r="K825" s="4">
        <v>27</v>
      </c>
      <c r="L825" t="s">
        <v>668</v>
      </c>
    </row>
    <row r="826" spans="9:12" x14ac:dyDescent="0.2">
      <c r="I826" s="4">
        <v>824</v>
      </c>
      <c r="J826" s="4">
        <v>18</v>
      </c>
      <c r="K826" s="4">
        <v>28</v>
      </c>
      <c r="L826" t="s">
        <v>669</v>
      </c>
    </row>
    <row r="827" spans="9:12" x14ac:dyDescent="0.2">
      <c r="I827" s="4">
        <v>825</v>
      </c>
      <c r="J827" s="4">
        <v>18</v>
      </c>
      <c r="K827" s="4">
        <v>29</v>
      </c>
      <c r="L827" t="s">
        <v>670</v>
      </c>
    </row>
    <row r="828" spans="9:12" x14ac:dyDescent="0.2">
      <c r="I828" s="4">
        <v>826</v>
      </c>
      <c r="J828" s="4">
        <v>18</v>
      </c>
      <c r="K828" s="4">
        <v>30</v>
      </c>
      <c r="L828" t="s">
        <v>671</v>
      </c>
    </row>
    <row r="829" spans="9:12" x14ac:dyDescent="0.2">
      <c r="I829" s="4">
        <v>827</v>
      </c>
      <c r="J829" s="4">
        <v>18</v>
      </c>
      <c r="K829" s="4">
        <v>31</v>
      </c>
      <c r="L829" t="s">
        <v>672</v>
      </c>
    </row>
    <row r="830" spans="9:12" x14ac:dyDescent="0.2">
      <c r="I830" s="4">
        <v>828</v>
      </c>
      <c r="J830" s="4">
        <v>18</v>
      </c>
      <c r="K830" s="4">
        <v>32</v>
      </c>
      <c r="L830" t="s">
        <v>673</v>
      </c>
    </row>
    <row r="831" spans="9:12" x14ac:dyDescent="0.2">
      <c r="I831" s="4">
        <v>829</v>
      </c>
      <c r="J831" s="4">
        <v>18</v>
      </c>
      <c r="K831" s="4">
        <v>33</v>
      </c>
      <c r="L831" t="s">
        <v>674</v>
      </c>
    </row>
    <row r="832" spans="9:12" x14ac:dyDescent="0.2">
      <c r="I832" s="4">
        <v>830</v>
      </c>
      <c r="J832" s="4">
        <v>18</v>
      </c>
      <c r="K832" s="4">
        <v>34</v>
      </c>
      <c r="L832" t="s">
        <v>675</v>
      </c>
    </row>
    <row r="833" spans="9:12" x14ac:dyDescent="0.2">
      <c r="I833" s="4">
        <v>831</v>
      </c>
      <c r="J833" s="4">
        <v>18</v>
      </c>
      <c r="K833" s="4">
        <v>35</v>
      </c>
      <c r="L833" t="s">
        <v>676</v>
      </c>
    </row>
    <row r="834" spans="9:12" x14ac:dyDescent="0.2">
      <c r="I834" s="4">
        <v>832</v>
      </c>
      <c r="J834" s="4">
        <v>18</v>
      </c>
      <c r="K834" s="4">
        <v>36</v>
      </c>
      <c r="L834" t="s">
        <v>677</v>
      </c>
    </row>
    <row r="835" spans="9:12" x14ac:dyDescent="0.2">
      <c r="I835" s="4">
        <v>833</v>
      </c>
      <c r="J835" s="4">
        <v>18</v>
      </c>
      <c r="K835" s="4">
        <v>37</v>
      </c>
      <c r="L835" t="s">
        <v>678</v>
      </c>
    </row>
    <row r="836" spans="9:12" x14ac:dyDescent="0.2">
      <c r="I836" s="4">
        <v>834</v>
      </c>
      <c r="J836" s="4">
        <v>18</v>
      </c>
      <c r="K836" s="4">
        <v>38</v>
      </c>
      <c r="L836" t="s">
        <v>679</v>
      </c>
    </row>
    <row r="837" spans="9:12" x14ac:dyDescent="0.2">
      <c r="I837" s="4">
        <v>835</v>
      </c>
      <c r="J837" s="4">
        <v>18</v>
      </c>
      <c r="K837" s="4">
        <v>39</v>
      </c>
      <c r="L837" t="s">
        <v>680</v>
      </c>
    </row>
    <row r="838" spans="9:12" x14ac:dyDescent="0.2">
      <c r="I838" s="4">
        <v>836</v>
      </c>
      <c r="J838" s="4">
        <v>18</v>
      </c>
      <c r="K838" s="4">
        <v>40</v>
      </c>
      <c r="L838" t="s">
        <v>681</v>
      </c>
    </row>
    <row r="839" spans="9:12" x14ac:dyDescent="0.2">
      <c r="I839" s="4">
        <v>837</v>
      </c>
      <c r="J839" s="4">
        <v>18</v>
      </c>
      <c r="K839" s="4">
        <v>41</v>
      </c>
      <c r="L839" t="s">
        <v>2765</v>
      </c>
    </row>
    <row r="840" spans="9:12" x14ac:dyDescent="0.2">
      <c r="I840" s="4">
        <v>838</v>
      </c>
      <c r="J840" s="4">
        <v>18</v>
      </c>
      <c r="K840" s="4">
        <v>42</v>
      </c>
      <c r="L840" t="s">
        <v>2766</v>
      </c>
    </row>
    <row r="841" spans="9:12" x14ac:dyDescent="0.2">
      <c r="I841" s="4">
        <v>839</v>
      </c>
      <c r="J841" s="4">
        <v>18</v>
      </c>
      <c r="K841" s="4">
        <v>43</v>
      </c>
      <c r="L841" t="s">
        <v>2767</v>
      </c>
    </row>
    <row r="842" spans="9:12" x14ac:dyDescent="0.2">
      <c r="I842" s="4">
        <v>840</v>
      </c>
      <c r="J842" s="4">
        <v>18</v>
      </c>
      <c r="K842" s="4">
        <v>44</v>
      </c>
      <c r="L842" t="s">
        <v>2768</v>
      </c>
    </row>
    <row r="843" spans="9:12" x14ac:dyDescent="0.2">
      <c r="I843" s="4">
        <v>841</v>
      </c>
      <c r="J843" s="4">
        <v>18</v>
      </c>
      <c r="K843" s="4">
        <v>45</v>
      </c>
      <c r="L843" t="s">
        <v>2769</v>
      </c>
    </row>
    <row r="844" spans="9:12" x14ac:dyDescent="0.2">
      <c r="I844" s="4">
        <v>842</v>
      </c>
      <c r="J844" s="4">
        <v>18</v>
      </c>
      <c r="K844" s="4">
        <v>46</v>
      </c>
      <c r="L844" t="s">
        <v>2770</v>
      </c>
    </row>
    <row r="845" spans="9:12" x14ac:dyDescent="0.2">
      <c r="I845" s="4">
        <v>843</v>
      </c>
      <c r="J845" s="4">
        <v>18</v>
      </c>
      <c r="K845" s="4">
        <v>47</v>
      </c>
      <c r="L845" t="s">
        <v>2771</v>
      </c>
    </row>
    <row r="846" spans="9:12" x14ac:dyDescent="0.2">
      <c r="I846" s="4">
        <v>844</v>
      </c>
      <c r="J846" s="4">
        <v>18</v>
      </c>
      <c r="K846" s="4">
        <v>48</v>
      </c>
      <c r="L846" t="s">
        <v>2772</v>
      </c>
    </row>
    <row r="847" spans="9:12" x14ac:dyDescent="0.2">
      <c r="I847" s="4">
        <v>845</v>
      </c>
      <c r="J847" s="4">
        <v>18</v>
      </c>
      <c r="K847" s="4">
        <v>49</v>
      </c>
      <c r="L847" t="s">
        <v>2773</v>
      </c>
    </row>
    <row r="848" spans="9:12" x14ac:dyDescent="0.2">
      <c r="I848" s="4">
        <v>846</v>
      </c>
      <c r="J848" s="4">
        <v>18</v>
      </c>
      <c r="K848" s="4">
        <v>50</v>
      </c>
      <c r="L848" t="s">
        <v>2774</v>
      </c>
    </row>
    <row r="849" spans="9:12" x14ac:dyDescent="0.2">
      <c r="I849" s="4">
        <v>847</v>
      </c>
      <c r="J849" s="4">
        <v>18</v>
      </c>
      <c r="K849" s="4">
        <v>51</v>
      </c>
      <c r="L849" t="s">
        <v>2775</v>
      </c>
    </row>
    <row r="850" spans="9:12" x14ac:dyDescent="0.2">
      <c r="I850" s="4">
        <v>848</v>
      </c>
      <c r="J850" s="4">
        <v>18</v>
      </c>
      <c r="K850" s="4">
        <v>52</v>
      </c>
      <c r="L850" t="s">
        <v>2776</v>
      </c>
    </row>
    <row r="851" spans="9:12" x14ac:dyDescent="0.2">
      <c r="I851" s="4">
        <v>849</v>
      </c>
      <c r="J851" s="4">
        <v>18</v>
      </c>
      <c r="K851" s="4">
        <v>53</v>
      </c>
      <c r="L851" t="s">
        <v>2777</v>
      </c>
    </row>
    <row r="852" spans="9:12" x14ac:dyDescent="0.2">
      <c r="I852" s="4">
        <v>850</v>
      </c>
      <c r="J852" s="4">
        <v>18</v>
      </c>
      <c r="K852" s="4">
        <v>54</v>
      </c>
      <c r="L852" t="s">
        <v>2778</v>
      </c>
    </row>
    <row r="853" spans="9:12" x14ac:dyDescent="0.2">
      <c r="I853" s="4">
        <v>851</v>
      </c>
      <c r="J853" s="4">
        <v>18</v>
      </c>
      <c r="K853" s="4">
        <v>55</v>
      </c>
      <c r="L853" t="s">
        <v>2779</v>
      </c>
    </row>
    <row r="854" spans="9:12" x14ac:dyDescent="0.2">
      <c r="I854" s="4">
        <v>852</v>
      </c>
      <c r="J854" s="4">
        <v>18</v>
      </c>
      <c r="K854" s="4">
        <v>56</v>
      </c>
      <c r="L854" t="s">
        <v>2780</v>
      </c>
    </row>
    <row r="855" spans="9:12" x14ac:dyDescent="0.2">
      <c r="I855" s="4">
        <v>853</v>
      </c>
      <c r="J855" s="4">
        <v>18</v>
      </c>
      <c r="K855" s="4">
        <v>57</v>
      </c>
      <c r="L855" t="s">
        <v>2781</v>
      </c>
    </row>
    <row r="856" spans="9:12" x14ac:dyDescent="0.2">
      <c r="I856" s="4">
        <v>854</v>
      </c>
      <c r="J856" s="4">
        <v>18</v>
      </c>
      <c r="K856" s="4">
        <v>58</v>
      </c>
      <c r="L856" t="s">
        <v>2782</v>
      </c>
    </row>
    <row r="857" spans="9:12" x14ac:dyDescent="0.2">
      <c r="I857" s="4">
        <v>855</v>
      </c>
      <c r="J857" s="4">
        <v>18</v>
      </c>
      <c r="K857" s="4">
        <v>59</v>
      </c>
      <c r="L857" t="s">
        <v>2783</v>
      </c>
    </row>
    <row r="858" spans="9:12" x14ac:dyDescent="0.2">
      <c r="I858" s="4">
        <v>856</v>
      </c>
      <c r="J858" s="4">
        <v>18</v>
      </c>
      <c r="K858" s="4">
        <v>60</v>
      </c>
      <c r="L858" t="s">
        <v>2784</v>
      </c>
    </row>
    <row r="859" spans="9:12" x14ac:dyDescent="0.2">
      <c r="I859" s="4">
        <v>857</v>
      </c>
      <c r="J859" s="4">
        <v>19</v>
      </c>
      <c r="K859" s="4">
        <v>1</v>
      </c>
      <c r="L859" t="s">
        <v>682</v>
      </c>
    </row>
    <row r="860" spans="9:12" x14ac:dyDescent="0.2">
      <c r="I860" s="4">
        <v>858</v>
      </c>
      <c r="J860" s="4">
        <v>19</v>
      </c>
      <c r="K860" s="4">
        <v>2</v>
      </c>
      <c r="L860" t="s">
        <v>683</v>
      </c>
    </row>
    <row r="861" spans="9:12" x14ac:dyDescent="0.2">
      <c r="I861" s="4">
        <v>859</v>
      </c>
      <c r="J861" s="4">
        <v>19</v>
      </c>
      <c r="K861" s="4">
        <v>3</v>
      </c>
      <c r="L861" t="s">
        <v>684</v>
      </c>
    </row>
    <row r="862" spans="9:12" x14ac:dyDescent="0.2">
      <c r="I862" s="4">
        <v>860</v>
      </c>
      <c r="J862" s="4">
        <v>19</v>
      </c>
      <c r="K862" s="4">
        <v>4</v>
      </c>
      <c r="L862" t="s">
        <v>685</v>
      </c>
    </row>
    <row r="863" spans="9:12" x14ac:dyDescent="0.2">
      <c r="I863" s="4">
        <v>861</v>
      </c>
      <c r="J863" s="4">
        <v>19</v>
      </c>
      <c r="K863" s="4">
        <v>5</v>
      </c>
      <c r="L863" t="s">
        <v>686</v>
      </c>
    </row>
    <row r="864" spans="9:12" x14ac:dyDescent="0.2">
      <c r="I864" s="28">
        <v>862</v>
      </c>
      <c r="J864" s="28">
        <v>19</v>
      </c>
      <c r="K864" s="4">
        <v>6</v>
      </c>
      <c r="L864" t="s">
        <v>687</v>
      </c>
    </row>
    <row r="865" spans="9:12" x14ac:dyDescent="0.2">
      <c r="I865" s="4">
        <v>863</v>
      </c>
      <c r="J865" s="4">
        <v>19</v>
      </c>
      <c r="K865" s="4">
        <v>7</v>
      </c>
      <c r="L865" t="s">
        <v>688</v>
      </c>
    </row>
    <row r="866" spans="9:12" x14ac:dyDescent="0.2">
      <c r="I866" s="4">
        <v>864</v>
      </c>
      <c r="J866" s="4">
        <v>19</v>
      </c>
      <c r="K866" s="4">
        <v>8</v>
      </c>
      <c r="L866" t="s">
        <v>689</v>
      </c>
    </row>
    <row r="867" spans="9:12" x14ac:dyDescent="0.2">
      <c r="I867" s="4">
        <v>865</v>
      </c>
      <c r="J867" s="4">
        <v>19</v>
      </c>
      <c r="K867" s="4">
        <v>9</v>
      </c>
      <c r="L867" t="s">
        <v>690</v>
      </c>
    </row>
    <row r="868" spans="9:12" x14ac:dyDescent="0.2">
      <c r="I868" s="4">
        <v>866</v>
      </c>
      <c r="J868" s="4">
        <v>19</v>
      </c>
      <c r="K868" s="4">
        <v>10</v>
      </c>
      <c r="L868" t="s">
        <v>691</v>
      </c>
    </row>
    <row r="869" spans="9:12" x14ac:dyDescent="0.2">
      <c r="I869" s="4">
        <v>867</v>
      </c>
      <c r="J869" s="4">
        <v>19</v>
      </c>
      <c r="K869" s="4">
        <v>11</v>
      </c>
      <c r="L869" t="s">
        <v>692</v>
      </c>
    </row>
    <row r="870" spans="9:12" x14ac:dyDescent="0.2">
      <c r="I870" s="4">
        <v>868</v>
      </c>
      <c r="J870" s="4">
        <v>19</v>
      </c>
      <c r="K870" s="4">
        <v>12</v>
      </c>
      <c r="L870" t="s">
        <v>693</v>
      </c>
    </row>
    <row r="871" spans="9:12" x14ac:dyDescent="0.2">
      <c r="I871" s="4">
        <v>869</v>
      </c>
      <c r="J871" s="4">
        <v>19</v>
      </c>
      <c r="K871" s="4">
        <v>13</v>
      </c>
      <c r="L871" t="s">
        <v>694</v>
      </c>
    </row>
    <row r="872" spans="9:12" x14ac:dyDescent="0.2">
      <c r="I872" s="4">
        <v>870</v>
      </c>
      <c r="J872" s="4">
        <v>19</v>
      </c>
      <c r="K872" s="4">
        <v>14</v>
      </c>
      <c r="L872" t="s">
        <v>695</v>
      </c>
    </row>
    <row r="873" spans="9:12" x14ac:dyDescent="0.2">
      <c r="I873" s="4">
        <v>871</v>
      </c>
      <c r="J873" s="4">
        <v>19</v>
      </c>
      <c r="K873" s="4">
        <v>15</v>
      </c>
      <c r="L873" t="s">
        <v>696</v>
      </c>
    </row>
    <row r="874" spans="9:12" x14ac:dyDescent="0.2">
      <c r="I874" s="4">
        <v>872</v>
      </c>
      <c r="J874" s="4">
        <v>19</v>
      </c>
      <c r="K874" s="4">
        <v>16</v>
      </c>
      <c r="L874" t="s">
        <v>697</v>
      </c>
    </row>
    <row r="875" spans="9:12" x14ac:dyDescent="0.2">
      <c r="I875" s="4">
        <v>873</v>
      </c>
      <c r="J875" s="4">
        <v>19</v>
      </c>
      <c r="K875" s="4">
        <v>17</v>
      </c>
      <c r="L875" t="s">
        <v>698</v>
      </c>
    </row>
    <row r="876" spans="9:12" x14ac:dyDescent="0.2">
      <c r="I876" s="4">
        <v>874</v>
      </c>
      <c r="J876" s="4">
        <v>19</v>
      </c>
      <c r="K876" s="4">
        <v>18</v>
      </c>
      <c r="L876" t="s">
        <v>699</v>
      </c>
    </row>
    <row r="877" spans="9:12" x14ac:dyDescent="0.2">
      <c r="I877" s="4">
        <v>875</v>
      </c>
      <c r="J877" s="4">
        <v>19</v>
      </c>
      <c r="K877" s="4">
        <v>19</v>
      </c>
      <c r="L877" t="s">
        <v>700</v>
      </c>
    </row>
    <row r="878" spans="9:12" x14ac:dyDescent="0.2">
      <c r="I878" s="4">
        <v>876</v>
      </c>
      <c r="J878" s="4">
        <v>19</v>
      </c>
      <c r="K878" s="4">
        <v>20</v>
      </c>
      <c r="L878" t="s">
        <v>701</v>
      </c>
    </row>
    <row r="879" spans="9:12" x14ac:dyDescent="0.2">
      <c r="I879" s="4">
        <v>877</v>
      </c>
      <c r="J879" s="4">
        <v>19</v>
      </c>
      <c r="K879" s="4">
        <v>21</v>
      </c>
      <c r="L879" t="s">
        <v>702</v>
      </c>
    </row>
    <row r="880" spans="9:12" x14ac:dyDescent="0.2">
      <c r="I880" s="4">
        <v>878</v>
      </c>
      <c r="J880" s="4">
        <v>19</v>
      </c>
      <c r="K880" s="4">
        <v>22</v>
      </c>
      <c r="L880" t="s">
        <v>703</v>
      </c>
    </row>
    <row r="881" spans="9:12" x14ac:dyDescent="0.2">
      <c r="I881" s="4">
        <v>879</v>
      </c>
      <c r="J881" s="4">
        <v>19</v>
      </c>
      <c r="K881" s="4">
        <v>23</v>
      </c>
      <c r="L881" t="s">
        <v>704</v>
      </c>
    </row>
    <row r="882" spans="9:12" x14ac:dyDescent="0.2">
      <c r="I882" s="4">
        <v>880</v>
      </c>
      <c r="J882" s="4">
        <v>19</v>
      </c>
      <c r="K882" s="4">
        <v>24</v>
      </c>
      <c r="L882" t="s">
        <v>705</v>
      </c>
    </row>
    <row r="883" spans="9:12" x14ac:dyDescent="0.2">
      <c r="I883" s="4">
        <v>881</v>
      </c>
      <c r="J883" s="4">
        <v>19</v>
      </c>
      <c r="K883" s="4">
        <v>25</v>
      </c>
      <c r="L883" t="s">
        <v>706</v>
      </c>
    </row>
    <row r="884" spans="9:12" x14ac:dyDescent="0.2">
      <c r="I884" s="4">
        <v>882</v>
      </c>
      <c r="J884" s="4">
        <v>19</v>
      </c>
      <c r="K884" s="4">
        <v>26</v>
      </c>
      <c r="L884" t="s">
        <v>707</v>
      </c>
    </row>
    <row r="885" spans="9:12" x14ac:dyDescent="0.2">
      <c r="I885" s="4">
        <v>883</v>
      </c>
      <c r="J885" s="4">
        <v>19</v>
      </c>
      <c r="K885" s="4">
        <v>27</v>
      </c>
      <c r="L885" t="s">
        <v>708</v>
      </c>
    </row>
    <row r="886" spans="9:12" x14ac:dyDescent="0.2">
      <c r="I886" s="4">
        <v>884</v>
      </c>
      <c r="J886" s="4">
        <v>19</v>
      </c>
      <c r="K886" s="4">
        <v>28</v>
      </c>
      <c r="L886" t="s">
        <v>709</v>
      </c>
    </row>
    <row r="887" spans="9:12" x14ac:dyDescent="0.2">
      <c r="I887" s="4">
        <v>885</v>
      </c>
      <c r="J887" s="4">
        <v>19</v>
      </c>
      <c r="K887" s="4">
        <v>29</v>
      </c>
      <c r="L887" t="s">
        <v>710</v>
      </c>
    </row>
    <row r="888" spans="9:12" x14ac:dyDescent="0.2">
      <c r="I888" s="4">
        <v>886</v>
      </c>
      <c r="J888" s="4">
        <v>19</v>
      </c>
      <c r="K888" s="4">
        <v>30</v>
      </c>
      <c r="L888" t="s">
        <v>711</v>
      </c>
    </row>
    <row r="889" spans="9:12" x14ac:dyDescent="0.2">
      <c r="I889" s="4">
        <v>887</v>
      </c>
      <c r="J889" s="4">
        <v>19</v>
      </c>
      <c r="K889" s="4">
        <v>31</v>
      </c>
      <c r="L889" t="s">
        <v>712</v>
      </c>
    </row>
    <row r="890" spans="9:12" x14ac:dyDescent="0.2">
      <c r="I890" s="4">
        <v>888</v>
      </c>
      <c r="J890" s="4">
        <v>19</v>
      </c>
      <c r="K890" s="4">
        <v>32</v>
      </c>
      <c r="L890" t="s">
        <v>713</v>
      </c>
    </row>
    <row r="891" spans="9:12" x14ac:dyDescent="0.2">
      <c r="I891" s="4">
        <v>889</v>
      </c>
      <c r="J891" s="4">
        <v>19</v>
      </c>
      <c r="K891" s="4">
        <v>33</v>
      </c>
      <c r="L891" t="s">
        <v>714</v>
      </c>
    </row>
    <row r="892" spans="9:12" x14ac:dyDescent="0.2">
      <c r="I892" s="4">
        <v>890</v>
      </c>
      <c r="J892" s="4">
        <v>19</v>
      </c>
      <c r="K892" s="4">
        <v>34</v>
      </c>
      <c r="L892" t="s">
        <v>715</v>
      </c>
    </row>
    <row r="893" spans="9:12" x14ac:dyDescent="0.2">
      <c r="I893" s="4">
        <v>891</v>
      </c>
      <c r="J893" s="4">
        <v>19</v>
      </c>
      <c r="K893" s="4">
        <v>35</v>
      </c>
      <c r="L893" t="s">
        <v>716</v>
      </c>
    </row>
    <row r="894" spans="9:12" x14ac:dyDescent="0.2">
      <c r="I894" s="4">
        <v>892</v>
      </c>
      <c r="J894" s="4">
        <v>19</v>
      </c>
      <c r="K894" s="4">
        <v>36</v>
      </c>
      <c r="L894" t="s">
        <v>717</v>
      </c>
    </row>
    <row r="895" spans="9:12" x14ac:dyDescent="0.2">
      <c r="I895" s="4">
        <v>893</v>
      </c>
      <c r="J895" s="4">
        <v>19</v>
      </c>
      <c r="K895" s="4">
        <v>37</v>
      </c>
      <c r="L895" t="s">
        <v>718</v>
      </c>
    </row>
    <row r="896" spans="9:12" x14ac:dyDescent="0.2">
      <c r="I896" s="4">
        <v>894</v>
      </c>
      <c r="J896" s="4">
        <v>19</v>
      </c>
      <c r="K896" s="4">
        <v>38</v>
      </c>
      <c r="L896" t="s">
        <v>719</v>
      </c>
    </row>
    <row r="897" spans="9:12" x14ac:dyDescent="0.2">
      <c r="I897" s="4">
        <v>895</v>
      </c>
      <c r="J897" s="4">
        <v>19</v>
      </c>
      <c r="K897" s="4">
        <v>39</v>
      </c>
      <c r="L897" t="s">
        <v>720</v>
      </c>
    </row>
    <row r="898" spans="9:12" x14ac:dyDescent="0.2">
      <c r="I898" s="4">
        <v>896</v>
      </c>
      <c r="J898" s="4">
        <v>19</v>
      </c>
      <c r="K898" s="4">
        <v>40</v>
      </c>
      <c r="L898" t="s">
        <v>721</v>
      </c>
    </row>
    <row r="899" spans="9:12" x14ac:dyDescent="0.2">
      <c r="I899" s="4">
        <v>897</v>
      </c>
      <c r="J899" s="4">
        <v>19</v>
      </c>
      <c r="K899" s="4">
        <v>41</v>
      </c>
      <c r="L899" t="s">
        <v>2785</v>
      </c>
    </row>
    <row r="900" spans="9:12" x14ac:dyDescent="0.2">
      <c r="I900" s="4">
        <v>898</v>
      </c>
      <c r="J900" s="4">
        <v>19</v>
      </c>
      <c r="K900" s="4">
        <v>42</v>
      </c>
      <c r="L900" t="s">
        <v>2786</v>
      </c>
    </row>
    <row r="901" spans="9:12" x14ac:dyDescent="0.2">
      <c r="I901" s="4">
        <v>899</v>
      </c>
      <c r="J901" s="4">
        <v>19</v>
      </c>
      <c r="K901" s="4">
        <v>43</v>
      </c>
      <c r="L901" t="s">
        <v>2787</v>
      </c>
    </row>
    <row r="902" spans="9:12" x14ac:dyDescent="0.2">
      <c r="I902" s="4">
        <v>900</v>
      </c>
      <c r="J902" s="4">
        <v>19</v>
      </c>
      <c r="K902" s="4">
        <v>44</v>
      </c>
      <c r="L902" t="s">
        <v>2788</v>
      </c>
    </row>
    <row r="903" spans="9:12" x14ac:dyDescent="0.2">
      <c r="I903" s="4">
        <v>901</v>
      </c>
      <c r="J903" s="4">
        <v>19</v>
      </c>
      <c r="K903" s="4">
        <v>45</v>
      </c>
      <c r="L903" t="s">
        <v>2789</v>
      </c>
    </row>
    <row r="904" spans="9:12" x14ac:dyDescent="0.2">
      <c r="I904" s="4">
        <v>902</v>
      </c>
      <c r="J904" s="4">
        <v>19</v>
      </c>
      <c r="K904" s="4">
        <v>46</v>
      </c>
      <c r="L904" t="s">
        <v>2790</v>
      </c>
    </row>
    <row r="905" spans="9:12" x14ac:dyDescent="0.2">
      <c r="I905" s="4">
        <v>903</v>
      </c>
      <c r="J905" s="4">
        <v>19</v>
      </c>
      <c r="K905" s="4">
        <v>47</v>
      </c>
      <c r="L905" t="s">
        <v>2791</v>
      </c>
    </row>
    <row r="906" spans="9:12" x14ac:dyDescent="0.2">
      <c r="I906" s="4">
        <v>904</v>
      </c>
      <c r="J906" s="4">
        <v>19</v>
      </c>
      <c r="K906" s="4">
        <v>48</v>
      </c>
      <c r="L906" t="s">
        <v>2792</v>
      </c>
    </row>
    <row r="907" spans="9:12" x14ac:dyDescent="0.2">
      <c r="I907" s="4">
        <v>905</v>
      </c>
      <c r="J907" s="4">
        <v>19</v>
      </c>
      <c r="K907" s="4">
        <v>49</v>
      </c>
      <c r="L907" t="s">
        <v>2793</v>
      </c>
    </row>
    <row r="908" spans="9:12" x14ac:dyDescent="0.2">
      <c r="I908" s="4">
        <v>906</v>
      </c>
      <c r="J908" s="4">
        <v>19</v>
      </c>
      <c r="K908" s="4">
        <v>50</v>
      </c>
      <c r="L908" t="s">
        <v>2794</v>
      </c>
    </row>
    <row r="909" spans="9:12" x14ac:dyDescent="0.2">
      <c r="I909" s="4">
        <v>907</v>
      </c>
      <c r="J909" s="4">
        <v>19</v>
      </c>
      <c r="K909" s="4">
        <v>51</v>
      </c>
      <c r="L909" t="s">
        <v>2795</v>
      </c>
    </row>
    <row r="910" spans="9:12" x14ac:dyDescent="0.2">
      <c r="I910" s="4">
        <v>908</v>
      </c>
      <c r="J910" s="4">
        <v>19</v>
      </c>
      <c r="K910" s="4">
        <v>52</v>
      </c>
      <c r="L910" t="s">
        <v>2796</v>
      </c>
    </row>
    <row r="911" spans="9:12" x14ac:dyDescent="0.2">
      <c r="I911" s="4">
        <v>909</v>
      </c>
      <c r="J911" s="4">
        <v>19</v>
      </c>
      <c r="K911" s="4">
        <v>53</v>
      </c>
      <c r="L911" t="s">
        <v>2797</v>
      </c>
    </row>
    <row r="912" spans="9:12" x14ac:dyDescent="0.2">
      <c r="I912" s="4">
        <v>910</v>
      </c>
      <c r="J912" s="4">
        <v>19</v>
      </c>
      <c r="K912" s="4">
        <v>54</v>
      </c>
      <c r="L912" t="s">
        <v>2798</v>
      </c>
    </row>
    <row r="913" spans="9:12" x14ac:dyDescent="0.2">
      <c r="I913" s="4">
        <v>911</v>
      </c>
      <c r="J913" s="4">
        <v>19</v>
      </c>
      <c r="K913" s="4">
        <v>55</v>
      </c>
      <c r="L913" t="s">
        <v>2799</v>
      </c>
    </row>
    <row r="914" spans="9:12" x14ac:dyDescent="0.2">
      <c r="I914" s="4">
        <v>912</v>
      </c>
      <c r="J914" s="4">
        <v>19</v>
      </c>
      <c r="K914" s="4">
        <v>56</v>
      </c>
      <c r="L914" t="s">
        <v>2800</v>
      </c>
    </row>
    <row r="915" spans="9:12" x14ac:dyDescent="0.2">
      <c r="I915" s="4">
        <v>913</v>
      </c>
      <c r="J915" s="4">
        <v>19</v>
      </c>
      <c r="K915" s="4">
        <v>57</v>
      </c>
      <c r="L915" t="s">
        <v>2801</v>
      </c>
    </row>
    <row r="916" spans="9:12" x14ac:dyDescent="0.2">
      <c r="I916" s="4">
        <v>914</v>
      </c>
      <c r="J916" s="4">
        <v>19</v>
      </c>
      <c r="K916" s="4">
        <v>58</v>
      </c>
      <c r="L916" t="s">
        <v>2802</v>
      </c>
    </row>
    <row r="917" spans="9:12" x14ac:dyDescent="0.2">
      <c r="I917" s="4">
        <v>915</v>
      </c>
      <c r="J917" s="4">
        <v>19</v>
      </c>
      <c r="K917" s="4">
        <v>59</v>
      </c>
      <c r="L917" t="s">
        <v>2803</v>
      </c>
    </row>
    <row r="918" spans="9:12" x14ac:dyDescent="0.2">
      <c r="I918" s="4">
        <v>916</v>
      </c>
      <c r="J918" s="4">
        <v>19</v>
      </c>
      <c r="K918" s="4">
        <v>60</v>
      </c>
      <c r="L918" t="s">
        <v>2804</v>
      </c>
    </row>
    <row r="919" spans="9:12" x14ac:dyDescent="0.2">
      <c r="I919" s="4">
        <v>917</v>
      </c>
      <c r="J919" s="4">
        <v>20</v>
      </c>
      <c r="K919" s="4">
        <v>1</v>
      </c>
      <c r="L919" t="s">
        <v>722</v>
      </c>
    </row>
    <row r="920" spans="9:12" x14ac:dyDescent="0.2">
      <c r="I920" s="4">
        <v>918</v>
      </c>
      <c r="J920" s="4">
        <v>20</v>
      </c>
      <c r="K920" s="4">
        <v>2</v>
      </c>
      <c r="L920" t="s">
        <v>723</v>
      </c>
    </row>
    <row r="921" spans="9:12" x14ac:dyDescent="0.2">
      <c r="I921" s="4">
        <v>919</v>
      </c>
      <c r="J921" s="4">
        <v>20</v>
      </c>
      <c r="K921" s="4">
        <v>3</v>
      </c>
      <c r="L921" t="s">
        <v>724</v>
      </c>
    </row>
    <row r="922" spans="9:12" x14ac:dyDescent="0.2">
      <c r="I922" s="4">
        <v>920</v>
      </c>
      <c r="J922" s="4">
        <v>20</v>
      </c>
      <c r="K922" s="4">
        <v>4</v>
      </c>
      <c r="L922" t="s">
        <v>725</v>
      </c>
    </row>
    <row r="923" spans="9:12" x14ac:dyDescent="0.2">
      <c r="I923" s="4">
        <v>921</v>
      </c>
      <c r="J923" s="4">
        <v>20</v>
      </c>
      <c r="K923" s="4">
        <v>5</v>
      </c>
      <c r="L923" t="s">
        <v>726</v>
      </c>
    </row>
    <row r="924" spans="9:12" x14ac:dyDescent="0.2">
      <c r="I924" s="4">
        <v>922</v>
      </c>
      <c r="J924" s="4">
        <v>20</v>
      </c>
      <c r="K924" s="4">
        <v>6</v>
      </c>
      <c r="L924" t="s">
        <v>727</v>
      </c>
    </row>
    <row r="925" spans="9:12" x14ac:dyDescent="0.2">
      <c r="I925" s="4">
        <v>923</v>
      </c>
      <c r="J925" s="4">
        <v>20</v>
      </c>
      <c r="K925" s="4">
        <v>7</v>
      </c>
      <c r="L925" t="s">
        <v>728</v>
      </c>
    </row>
    <row r="926" spans="9:12" x14ac:dyDescent="0.2">
      <c r="I926" s="4">
        <v>924</v>
      </c>
      <c r="J926" s="4">
        <v>20</v>
      </c>
      <c r="K926" s="4">
        <v>8</v>
      </c>
      <c r="L926" t="s">
        <v>729</v>
      </c>
    </row>
    <row r="927" spans="9:12" x14ac:dyDescent="0.2">
      <c r="I927" s="4">
        <v>925</v>
      </c>
      <c r="J927" s="4">
        <v>20</v>
      </c>
      <c r="K927" s="4">
        <v>9</v>
      </c>
      <c r="L927" t="s">
        <v>730</v>
      </c>
    </row>
    <row r="928" spans="9:12" x14ac:dyDescent="0.2">
      <c r="I928" s="4">
        <v>926</v>
      </c>
      <c r="J928" s="4">
        <v>20</v>
      </c>
      <c r="K928" s="4">
        <v>10</v>
      </c>
      <c r="L928" t="s">
        <v>731</v>
      </c>
    </row>
    <row r="929" spans="9:12" x14ac:dyDescent="0.2">
      <c r="I929" s="4">
        <v>927</v>
      </c>
      <c r="J929" s="4">
        <v>20</v>
      </c>
      <c r="K929" s="4">
        <v>11</v>
      </c>
      <c r="L929" t="s">
        <v>732</v>
      </c>
    </row>
    <row r="930" spans="9:12" x14ac:dyDescent="0.2">
      <c r="I930" s="4">
        <v>928</v>
      </c>
      <c r="J930" s="4">
        <v>20</v>
      </c>
      <c r="K930" s="4">
        <v>12</v>
      </c>
      <c r="L930" t="s">
        <v>733</v>
      </c>
    </row>
    <row r="931" spans="9:12" x14ac:dyDescent="0.2">
      <c r="I931" s="4">
        <v>929</v>
      </c>
      <c r="J931" s="4">
        <v>20</v>
      </c>
      <c r="K931" s="4">
        <v>13</v>
      </c>
      <c r="L931" t="s">
        <v>734</v>
      </c>
    </row>
    <row r="932" spans="9:12" x14ac:dyDescent="0.2">
      <c r="I932" s="4">
        <v>930</v>
      </c>
      <c r="J932" s="4">
        <v>20</v>
      </c>
      <c r="K932" s="4">
        <v>14</v>
      </c>
      <c r="L932" t="s">
        <v>735</v>
      </c>
    </row>
    <row r="933" spans="9:12" x14ac:dyDescent="0.2">
      <c r="I933" s="4">
        <v>931</v>
      </c>
      <c r="J933" s="4">
        <v>20</v>
      </c>
      <c r="K933" s="4">
        <v>15</v>
      </c>
      <c r="L933" t="s">
        <v>736</v>
      </c>
    </row>
    <row r="934" spans="9:12" x14ac:dyDescent="0.2">
      <c r="I934" s="4">
        <v>932</v>
      </c>
      <c r="J934" s="4">
        <v>20</v>
      </c>
      <c r="K934" s="4">
        <v>16</v>
      </c>
      <c r="L934" t="s">
        <v>737</v>
      </c>
    </row>
    <row r="935" spans="9:12" x14ac:dyDescent="0.2">
      <c r="I935" s="4">
        <v>933</v>
      </c>
      <c r="J935" s="4">
        <v>20</v>
      </c>
      <c r="K935" s="4">
        <v>17</v>
      </c>
      <c r="L935" t="s">
        <v>738</v>
      </c>
    </row>
    <row r="936" spans="9:12" x14ac:dyDescent="0.2">
      <c r="I936" s="4">
        <v>934</v>
      </c>
      <c r="J936" s="4">
        <v>20</v>
      </c>
      <c r="K936" s="4">
        <v>18</v>
      </c>
      <c r="L936" t="s">
        <v>739</v>
      </c>
    </row>
    <row r="937" spans="9:12" x14ac:dyDescent="0.2">
      <c r="I937" s="4">
        <v>935</v>
      </c>
      <c r="J937" s="4">
        <v>20</v>
      </c>
      <c r="K937" s="4">
        <v>19</v>
      </c>
      <c r="L937" t="s">
        <v>740</v>
      </c>
    </row>
    <row r="938" spans="9:12" x14ac:dyDescent="0.2">
      <c r="I938" s="4">
        <v>936</v>
      </c>
      <c r="J938" s="4">
        <v>20</v>
      </c>
      <c r="K938" s="4">
        <v>20</v>
      </c>
      <c r="L938" t="s">
        <v>741</v>
      </c>
    </row>
    <row r="939" spans="9:12" x14ac:dyDescent="0.2">
      <c r="I939" s="4">
        <v>937</v>
      </c>
      <c r="J939" s="4">
        <v>20</v>
      </c>
      <c r="K939" s="4">
        <v>21</v>
      </c>
      <c r="L939" t="s">
        <v>742</v>
      </c>
    </row>
    <row r="940" spans="9:12" x14ac:dyDescent="0.2">
      <c r="I940" s="4">
        <v>938</v>
      </c>
      <c r="J940" s="4">
        <v>20</v>
      </c>
      <c r="K940" s="4">
        <v>22</v>
      </c>
      <c r="L940" t="s">
        <v>743</v>
      </c>
    </row>
    <row r="941" spans="9:12" x14ac:dyDescent="0.2">
      <c r="I941" s="4">
        <v>939</v>
      </c>
      <c r="J941" s="4">
        <v>20</v>
      </c>
      <c r="K941" s="4">
        <v>23</v>
      </c>
      <c r="L941" t="s">
        <v>744</v>
      </c>
    </row>
    <row r="942" spans="9:12" x14ac:dyDescent="0.2">
      <c r="I942" s="4">
        <v>940</v>
      </c>
      <c r="J942" s="4">
        <v>20</v>
      </c>
      <c r="K942" s="4">
        <v>24</v>
      </c>
      <c r="L942" t="s">
        <v>745</v>
      </c>
    </row>
    <row r="943" spans="9:12" x14ac:dyDescent="0.2">
      <c r="I943" s="4">
        <v>941</v>
      </c>
      <c r="J943" s="4">
        <v>20</v>
      </c>
      <c r="K943" s="4">
        <v>25</v>
      </c>
      <c r="L943" t="s">
        <v>746</v>
      </c>
    </row>
    <row r="944" spans="9:12" x14ac:dyDescent="0.2">
      <c r="I944" s="4">
        <v>942</v>
      </c>
      <c r="J944" s="4">
        <v>20</v>
      </c>
      <c r="K944" s="4">
        <v>26</v>
      </c>
      <c r="L944" t="s">
        <v>747</v>
      </c>
    </row>
    <row r="945" spans="9:12" x14ac:dyDescent="0.2">
      <c r="I945" s="4">
        <v>943</v>
      </c>
      <c r="J945" s="4">
        <v>20</v>
      </c>
      <c r="K945" s="4">
        <v>27</v>
      </c>
      <c r="L945" t="s">
        <v>748</v>
      </c>
    </row>
    <row r="946" spans="9:12" x14ac:dyDescent="0.2">
      <c r="I946" s="4">
        <v>944</v>
      </c>
      <c r="J946" s="4">
        <v>20</v>
      </c>
      <c r="K946" s="4">
        <v>28</v>
      </c>
      <c r="L946" t="s">
        <v>749</v>
      </c>
    </row>
    <row r="947" spans="9:12" x14ac:dyDescent="0.2">
      <c r="I947" s="4">
        <v>945</v>
      </c>
      <c r="J947" s="4">
        <v>20</v>
      </c>
      <c r="K947" s="4">
        <v>29</v>
      </c>
      <c r="L947" t="s">
        <v>750</v>
      </c>
    </row>
    <row r="948" spans="9:12" x14ac:dyDescent="0.2">
      <c r="I948" s="4">
        <v>946</v>
      </c>
      <c r="J948" s="4">
        <v>20</v>
      </c>
      <c r="K948" s="4">
        <v>30</v>
      </c>
      <c r="L948" t="s">
        <v>751</v>
      </c>
    </row>
    <row r="949" spans="9:12" x14ac:dyDescent="0.2">
      <c r="I949" s="4">
        <v>947</v>
      </c>
      <c r="J949" s="4">
        <v>20</v>
      </c>
      <c r="K949" s="4">
        <v>31</v>
      </c>
      <c r="L949" t="s">
        <v>752</v>
      </c>
    </row>
    <row r="950" spans="9:12" x14ac:dyDescent="0.2">
      <c r="I950" s="4">
        <v>948</v>
      </c>
      <c r="J950" s="4">
        <v>20</v>
      </c>
      <c r="K950" s="4">
        <v>32</v>
      </c>
      <c r="L950" t="s">
        <v>753</v>
      </c>
    </row>
    <row r="951" spans="9:12" x14ac:dyDescent="0.2">
      <c r="I951" s="4">
        <v>949</v>
      </c>
      <c r="J951" s="4">
        <v>20</v>
      </c>
      <c r="K951" s="4">
        <v>33</v>
      </c>
      <c r="L951" t="s">
        <v>754</v>
      </c>
    </row>
    <row r="952" spans="9:12" x14ac:dyDescent="0.2">
      <c r="I952" s="4">
        <v>950</v>
      </c>
      <c r="J952" s="4">
        <v>20</v>
      </c>
      <c r="K952" s="4">
        <v>34</v>
      </c>
      <c r="L952" t="s">
        <v>755</v>
      </c>
    </row>
    <row r="953" spans="9:12" x14ac:dyDescent="0.2">
      <c r="I953" s="4">
        <v>951</v>
      </c>
      <c r="J953" s="4">
        <v>20</v>
      </c>
      <c r="K953" s="4">
        <v>35</v>
      </c>
      <c r="L953" t="s">
        <v>756</v>
      </c>
    </row>
    <row r="954" spans="9:12" x14ac:dyDescent="0.2">
      <c r="I954" s="4">
        <v>952</v>
      </c>
      <c r="J954" s="4">
        <v>20</v>
      </c>
      <c r="K954" s="4">
        <v>36</v>
      </c>
      <c r="L954" t="s">
        <v>757</v>
      </c>
    </row>
    <row r="955" spans="9:12" x14ac:dyDescent="0.2">
      <c r="I955" s="4">
        <v>953</v>
      </c>
      <c r="J955" s="4">
        <v>20</v>
      </c>
      <c r="K955" s="4">
        <v>37</v>
      </c>
      <c r="L955" t="s">
        <v>758</v>
      </c>
    </row>
    <row r="956" spans="9:12" x14ac:dyDescent="0.2">
      <c r="I956" s="4">
        <v>954</v>
      </c>
      <c r="J956" s="4">
        <v>20</v>
      </c>
      <c r="K956" s="4">
        <v>38</v>
      </c>
      <c r="L956" t="s">
        <v>759</v>
      </c>
    </row>
    <row r="957" spans="9:12" x14ac:dyDescent="0.2">
      <c r="I957" s="4">
        <v>955</v>
      </c>
      <c r="J957" s="4">
        <v>20</v>
      </c>
      <c r="K957" s="4">
        <v>39</v>
      </c>
      <c r="L957" t="s">
        <v>760</v>
      </c>
    </row>
    <row r="958" spans="9:12" x14ac:dyDescent="0.2">
      <c r="I958" s="4">
        <v>956</v>
      </c>
      <c r="J958" s="4">
        <v>20</v>
      </c>
      <c r="K958" s="4">
        <v>40</v>
      </c>
      <c r="L958" t="s">
        <v>761</v>
      </c>
    </row>
    <row r="959" spans="9:12" x14ac:dyDescent="0.2">
      <c r="I959" s="4">
        <v>957</v>
      </c>
      <c r="J959" s="4">
        <v>20</v>
      </c>
      <c r="K959" s="4">
        <v>41</v>
      </c>
      <c r="L959" t="s">
        <v>762</v>
      </c>
    </row>
    <row r="960" spans="9:12" x14ac:dyDescent="0.2">
      <c r="I960" s="4">
        <v>958</v>
      </c>
      <c r="J960" s="4">
        <v>20</v>
      </c>
      <c r="K960" s="4">
        <v>42</v>
      </c>
      <c r="L960" t="s">
        <v>763</v>
      </c>
    </row>
    <row r="961" spans="9:12" x14ac:dyDescent="0.2">
      <c r="I961" s="4">
        <v>959</v>
      </c>
      <c r="J961" s="4">
        <v>20</v>
      </c>
      <c r="K961" s="4">
        <v>43</v>
      </c>
      <c r="L961" t="s">
        <v>764</v>
      </c>
    </row>
    <row r="962" spans="9:12" x14ac:dyDescent="0.2">
      <c r="I962" s="4">
        <v>960</v>
      </c>
      <c r="J962" s="4">
        <v>20</v>
      </c>
      <c r="K962" s="4">
        <v>44</v>
      </c>
      <c r="L962" t="s">
        <v>765</v>
      </c>
    </row>
    <row r="963" spans="9:12" x14ac:dyDescent="0.2">
      <c r="I963" s="4">
        <v>961</v>
      </c>
      <c r="J963" s="4">
        <v>20</v>
      </c>
      <c r="K963" s="4">
        <v>45</v>
      </c>
      <c r="L963" t="s">
        <v>766</v>
      </c>
    </row>
    <row r="964" spans="9:12" x14ac:dyDescent="0.2">
      <c r="I964" s="4">
        <v>962</v>
      </c>
      <c r="J964" s="4">
        <v>20</v>
      </c>
      <c r="K964" s="4">
        <v>46</v>
      </c>
      <c r="L964" t="s">
        <v>767</v>
      </c>
    </row>
    <row r="965" spans="9:12" x14ac:dyDescent="0.2">
      <c r="I965" s="4">
        <v>963</v>
      </c>
      <c r="J965" s="4">
        <v>20</v>
      </c>
      <c r="K965" s="4">
        <v>47</v>
      </c>
      <c r="L965" t="s">
        <v>768</v>
      </c>
    </row>
    <row r="966" spans="9:12" x14ac:dyDescent="0.2">
      <c r="I966" s="4">
        <v>964</v>
      </c>
      <c r="J966" s="4">
        <v>20</v>
      </c>
      <c r="K966" s="4">
        <v>48</v>
      </c>
      <c r="L966" t="s">
        <v>769</v>
      </c>
    </row>
    <row r="967" spans="9:12" x14ac:dyDescent="0.2">
      <c r="I967" s="4">
        <v>965</v>
      </c>
      <c r="J967" s="4">
        <v>20</v>
      </c>
      <c r="K967" s="4">
        <v>49</v>
      </c>
      <c r="L967" t="s">
        <v>770</v>
      </c>
    </row>
    <row r="968" spans="9:12" x14ac:dyDescent="0.2">
      <c r="I968" s="4">
        <v>966</v>
      </c>
      <c r="J968" s="4">
        <v>20</v>
      </c>
      <c r="K968" s="4">
        <v>50</v>
      </c>
      <c r="L968" t="s">
        <v>771</v>
      </c>
    </row>
    <row r="969" spans="9:12" x14ac:dyDescent="0.2">
      <c r="I969" s="4">
        <v>967</v>
      </c>
      <c r="J969" s="4">
        <v>20</v>
      </c>
      <c r="K969" s="4">
        <v>51</v>
      </c>
      <c r="L969" t="s">
        <v>772</v>
      </c>
    </row>
    <row r="970" spans="9:12" x14ac:dyDescent="0.2">
      <c r="I970" s="4">
        <v>968</v>
      </c>
      <c r="J970" s="4">
        <v>20</v>
      </c>
      <c r="K970" s="4">
        <v>52</v>
      </c>
      <c r="L970" t="s">
        <v>773</v>
      </c>
    </row>
    <row r="971" spans="9:12" x14ac:dyDescent="0.2">
      <c r="I971" s="4">
        <v>969</v>
      </c>
      <c r="J971" s="4">
        <v>20</v>
      </c>
      <c r="K971" s="4">
        <v>53</v>
      </c>
      <c r="L971" t="s">
        <v>774</v>
      </c>
    </row>
    <row r="972" spans="9:12" x14ac:dyDescent="0.2">
      <c r="I972" s="4">
        <v>970</v>
      </c>
      <c r="J972" s="4">
        <v>20</v>
      </c>
      <c r="K972" s="4">
        <v>54</v>
      </c>
      <c r="L972" t="s">
        <v>775</v>
      </c>
    </row>
    <row r="973" spans="9:12" x14ac:dyDescent="0.2">
      <c r="I973" s="4">
        <v>971</v>
      </c>
      <c r="J973" s="4">
        <v>20</v>
      </c>
      <c r="K973" s="4">
        <v>55</v>
      </c>
      <c r="L973" t="s">
        <v>776</v>
      </c>
    </row>
    <row r="974" spans="9:12" x14ac:dyDescent="0.2">
      <c r="I974" s="4">
        <v>972</v>
      </c>
      <c r="J974" s="4">
        <v>20</v>
      </c>
      <c r="K974" s="4">
        <v>56</v>
      </c>
      <c r="L974" t="s">
        <v>777</v>
      </c>
    </row>
    <row r="975" spans="9:12" x14ac:dyDescent="0.2">
      <c r="I975" s="4">
        <v>973</v>
      </c>
      <c r="J975" s="4">
        <v>20</v>
      </c>
      <c r="K975" s="4">
        <v>57</v>
      </c>
      <c r="L975" t="s">
        <v>778</v>
      </c>
    </row>
    <row r="976" spans="9:12" x14ac:dyDescent="0.2">
      <c r="I976" s="4">
        <v>974</v>
      </c>
      <c r="J976" s="4">
        <v>20</v>
      </c>
      <c r="K976" s="4">
        <v>58</v>
      </c>
      <c r="L976" t="s">
        <v>779</v>
      </c>
    </row>
    <row r="977" spans="9:12" x14ac:dyDescent="0.2">
      <c r="I977" s="4">
        <v>975</v>
      </c>
      <c r="J977" s="4">
        <v>20</v>
      </c>
      <c r="K977" s="4">
        <v>59</v>
      </c>
      <c r="L977" t="s">
        <v>780</v>
      </c>
    </row>
    <row r="978" spans="9:12" x14ac:dyDescent="0.2">
      <c r="I978" s="4">
        <v>976</v>
      </c>
      <c r="J978" s="4">
        <v>20</v>
      </c>
      <c r="K978" s="4">
        <v>60</v>
      </c>
      <c r="L978" t="s">
        <v>781</v>
      </c>
    </row>
    <row r="979" spans="9:12" x14ac:dyDescent="0.2">
      <c r="I979" s="4">
        <v>977</v>
      </c>
      <c r="J979" s="4">
        <v>21</v>
      </c>
      <c r="K979" s="4">
        <v>1</v>
      </c>
      <c r="L979" t="s">
        <v>782</v>
      </c>
    </row>
    <row r="980" spans="9:12" x14ac:dyDescent="0.2">
      <c r="I980" s="4">
        <v>978</v>
      </c>
      <c r="J980" s="4">
        <v>21</v>
      </c>
      <c r="K980" s="4">
        <v>2</v>
      </c>
      <c r="L980" t="s">
        <v>783</v>
      </c>
    </row>
    <row r="981" spans="9:12" x14ac:dyDescent="0.2">
      <c r="I981" s="4">
        <v>979</v>
      </c>
      <c r="J981" s="4">
        <v>21</v>
      </c>
      <c r="K981" s="4">
        <v>3</v>
      </c>
      <c r="L981" t="s">
        <v>784</v>
      </c>
    </row>
    <row r="982" spans="9:12" x14ac:dyDescent="0.2">
      <c r="I982" s="4">
        <v>980</v>
      </c>
      <c r="J982" s="4">
        <v>21</v>
      </c>
      <c r="K982" s="4">
        <v>4</v>
      </c>
      <c r="L982" t="s">
        <v>785</v>
      </c>
    </row>
    <row r="983" spans="9:12" x14ac:dyDescent="0.2">
      <c r="I983" s="4">
        <v>981</v>
      </c>
      <c r="J983" s="4">
        <v>21</v>
      </c>
      <c r="K983" s="4">
        <v>5</v>
      </c>
      <c r="L983" t="s">
        <v>786</v>
      </c>
    </row>
    <row r="984" spans="9:12" x14ac:dyDescent="0.2">
      <c r="I984" s="4">
        <v>982</v>
      </c>
      <c r="J984" s="4">
        <v>21</v>
      </c>
      <c r="K984" s="4">
        <v>6</v>
      </c>
      <c r="L984" t="s">
        <v>787</v>
      </c>
    </row>
    <row r="985" spans="9:12" x14ac:dyDescent="0.2">
      <c r="I985" s="4">
        <v>983</v>
      </c>
      <c r="J985" s="4">
        <v>21</v>
      </c>
      <c r="K985" s="4">
        <v>7</v>
      </c>
      <c r="L985" t="s">
        <v>788</v>
      </c>
    </row>
    <row r="986" spans="9:12" x14ac:dyDescent="0.2">
      <c r="I986" s="4">
        <v>984</v>
      </c>
      <c r="J986" s="4">
        <v>21</v>
      </c>
      <c r="K986" s="4">
        <v>8</v>
      </c>
      <c r="L986" t="s">
        <v>789</v>
      </c>
    </row>
    <row r="987" spans="9:12" x14ac:dyDescent="0.2">
      <c r="I987" s="4">
        <v>985</v>
      </c>
      <c r="J987" s="4">
        <v>21</v>
      </c>
      <c r="K987" s="4">
        <v>9</v>
      </c>
      <c r="L987" t="s">
        <v>790</v>
      </c>
    </row>
    <row r="988" spans="9:12" x14ac:dyDescent="0.2">
      <c r="I988" s="4">
        <v>986</v>
      </c>
      <c r="J988" s="4">
        <v>21</v>
      </c>
      <c r="K988" s="4">
        <v>10</v>
      </c>
      <c r="L988" t="s">
        <v>791</v>
      </c>
    </row>
    <row r="989" spans="9:12" x14ac:dyDescent="0.2">
      <c r="I989" s="4">
        <v>987</v>
      </c>
      <c r="J989" s="4">
        <v>21</v>
      </c>
      <c r="K989" s="4">
        <v>11</v>
      </c>
      <c r="L989" t="s">
        <v>792</v>
      </c>
    </row>
    <row r="990" spans="9:12" x14ac:dyDescent="0.2">
      <c r="I990" s="4">
        <v>988</v>
      </c>
      <c r="J990" s="4">
        <v>21</v>
      </c>
      <c r="K990" s="4">
        <v>12</v>
      </c>
      <c r="L990" t="s">
        <v>793</v>
      </c>
    </row>
    <row r="991" spans="9:12" x14ac:dyDescent="0.2">
      <c r="I991" s="4">
        <v>989</v>
      </c>
      <c r="J991" s="4">
        <v>21</v>
      </c>
      <c r="K991" s="4">
        <v>13</v>
      </c>
      <c r="L991" t="s">
        <v>794</v>
      </c>
    </row>
    <row r="992" spans="9:12" x14ac:dyDescent="0.2">
      <c r="I992" s="4">
        <v>990</v>
      </c>
      <c r="J992" s="4">
        <v>21</v>
      </c>
      <c r="K992" s="4">
        <v>14</v>
      </c>
      <c r="L992" t="s">
        <v>795</v>
      </c>
    </row>
    <row r="993" spans="9:12" x14ac:dyDescent="0.2">
      <c r="I993" s="4">
        <v>991</v>
      </c>
      <c r="J993" s="4">
        <v>21</v>
      </c>
      <c r="K993" s="4">
        <v>15</v>
      </c>
      <c r="L993" t="s">
        <v>796</v>
      </c>
    </row>
    <row r="994" spans="9:12" x14ac:dyDescent="0.2">
      <c r="I994" s="4">
        <v>992</v>
      </c>
      <c r="J994" s="4">
        <v>21</v>
      </c>
      <c r="K994" s="4">
        <v>16</v>
      </c>
      <c r="L994" t="s">
        <v>797</v>
      </c>
    </row>
    <row r="995" spans="9:12" x14ac:dyDescent="0.2">
      <c r="I995" s="4">
        <v>993</v>
      </c>
      <c r="J995" s="4">
        <v>21</v>
      </c>
      <c r="K995" s="4">
        <v>17</v>
      </c>
      <c r="L995" t="s">
        <v>798</v>
      </c>
    </row>
    <row r="996" spans="9:12" x14ac:dyDescent="0.2">
      <c r="I996" s="4">
        <v>994</v>
      </c>
      <c r="J996" s="4">
        <v>21</v>
      </c>
      <c r="K996" s="4">
        <v>18</v>
      </c>
      <c r="L996" t="s">
        <v>799</v>
      </c>
    </row>
    <row r="997" spans="9:12" x14ac:dyDescent="0.2">
      <c r="I997" s="4">
        <v>995</v>
      </c>
      <c r="J997" s="4">
        <v>21</v>
      </c>
      <c r="K997" s="4">
        <v>19</v>
      </c>
      <c r="L997" t="s">
        <v>800</v>
      </c>
    </row>
    <row r="998" spans="9:12" x14ac:dyDescent="0.2">
      <c r="I998" s="4">
        <v>996</v>
      </c>
      <c r="J998" s="4">
        <v>21</v>
      </c>
      <c r="K998" s="4">
        <v>20</v>
      </c>
      <c r="L998" t="s">
        <v>801</v>
      </c>
    </row>
    <row r="999" spans="9:12" x14ac:dyDescent="0.2">
      <c r="I999" s="4">
        <v>997</v>
      </c>
      <c r="J999" s="4">
        <v>21</v>
      </c>
      <c r="K999" s="4">
        <v>21</v>
      </c>
      <c r="L999" t="s">
        <v>802</v>
      </c>
    </row>
    <row r="1000" spans="9:12" x14ac:dyDescent="0.2">
      <c r="I1000" s="4">
        <v>998</v>
      </c>
      <c r="J1000" s="4">
        <v>21</v>
      </c>
      <c r="K1000" s="4">
        <v>22</v>
      </c>
      <c r="L1000" t="s">
        <v>803</v>
      </c>
    </row>
    <row r="1001" spans="9:12" x14ac:dyDescent="0.2">
      <c r="I1001" s="4">
        <v>999</v>
      </c>
      <c r="J1001" s="4">
        <v>21</v>
      </c>
      <c r="K1001" s="4">
        <v>23</v>
      </c>
      <c r="L1001" t="s">
        <v>804</v>
      </c>
    </row>
    <row r="1002" spans="9:12" x14ac:dyDescent="0.2">
      <c r="I1002" s="4">
        <v>1000</v>
      </c>
      <c r="J1002" s="4">
        <v>21</v>
      </c>
      <c r="K1002" s="4">
        <v>24</v>
      </c>
      <c r="L1002" t="s">
        <v>805</v>
      </c>
    </row>
    <row r="1003" spans="9:12" x14ac:dyDescent="0.2">
      <c r="I1003" s="4">
        <v>1001</v>
      </c>
      <c r="J1003" s="4">
        <v>21</v>
      </c>
      <c r="K1003" s="4">
        <v>25</v>
      </c>
      <c r="L1003" t="s">
        <v>806</v>
      </c>
    </row>
    <row r="1004" spans="9:12" x14ac:dyDescent="0.2">
      <c r="I1004" s="4">
        <v>1002</v>
      </c>
      <c r="J1004" s="4">
        <v>21</v>
      </c>
      <c r="K1004" s="4">
        <v>26</v>
      </c>
      <c r="L1004" t="s">
        <v>807</v>
      </c>
    </row>
    <row r="1005" spans="9:12" x14ac:dyDescent="0.2">
      <c r="I1005" s="4">
        <v>1003</v>
      </c>
      <c r="J1005" s="4">
        <v>21</v>
      </c>
      <c r="K1005" s="4">
        <v>27</v>
      </c>
      <c r="L1005" t="s">
        <v>808</v>
      </c>
    </row>
    <row r="1006" spans="9:12" x14ac:dyDescent="0.2">
      <c r="I1006" s="4">
        <v>1004</v>
      </c>
      <c r="J1006" s="4">
        <v>21</v>
      </c>
      <c r="K1006" s="4">
        <v>28</v>
      </c>
      <c r="L1006" t="s">
        <v>809</v>
      </c>
    </row>
    <row r="1007" spans="9:12" x14ac:dyDescent="0.2">
      <c r="I1007" s="4">
        <v>1005</v>
      </c>
      <c r="J1007" s="4">
        <v>21</v>
      </c>
      <c r="K1007" s="4">
        <v>29</v>
      </c>
      <c r="L1007" t="s">
        <v>810</v>
      </c>
    </row>
    <row r="1008" spans="9:12" x14ac:dyDescent="0.2">
      <c r="I1008" s="4">
        <v>1006</v>
      </c>
      <c r="J1008" s="4">
        <v>21</v>
      </c>
      <c r="K1008" s="4">
        <v>30</v>
      </c>
      <c r="L1008" t="s">
        <v>811</v>
      </c>
    </row>
    <row r="1009" spans="9:12" x14ac:dyDescent="0.2">
      <c r="I1009" s="4">
        <v>1007</v>
      </c>
      <c r="J1009" s="4">
        <v>21</v>
      </c>
      <c r="K1009" s="4">
        <v>31</v>
      </c>
      <c r="L1009" t="s">
        <v>812</v>
      </c>
    </row>
    <row r="1010" spans="9:12" x14ac:dyDescent="0.2">
      <c r="I1010" s="4">
        <v>1008</v>
      </c>
      <c r="J1010" s="4">
        <v>21</v>
      </c>
      <c r="K1010" s="4">
        <v>32</v>
      </c>
      <c r="L1010" t="s">
        <v>813</v>
      </c>
    </row>
    <row r="1011" spans="9:12" x14ac:dyDescent="0.2">
      <c r="I1011" s="4">
        <v>1009</v>
      </c>
      <c r="J1011" s="4">
        <v>21</v>
      </c>
      <c r="K1011" s="4">
        <v>33</v>
      </c>
      <c r="L1011" t="s">
        <v>814</v>
      </c>
    </row>
    <row r="1012" spans="9:12" x14ac:dyDescent="0.2">
      <c r="I1012" s="4">
        <v>1010</v>
      </c>
      <c r="J1012" s="4">
        <v>21</v>
      </c>
      <c r="K1012" s="4">
        <v>34</v>
      </c>
      <c r="L1012" t="s">
        <v>815</v>
      </c>
    </row>
    <row r="1013" spans="9:12" x14ac:dyDescent="0.2">
      <c r="I1013" s="4">
        <v>1011</v>
      </c>
      <c r="J1013" s="4">
        <v>21</v>
      </c>
      <c r="K1013" s="4">
        <v>35</v>
      </c>
      <c r="L1013" t="s">
        <v>816</v>
      </c>
    </row>
    <row r="1014" spans="9:12" x14ac:dyDescent="0.2">
      <c r="I1014" s="4">
        <v>1012</v>
      </c>
      <c r="J1014" s="4">
        <v>21</v>
      </c>
      <c r="K1014" s="4">
        <v>36</v>
      </c>
      <c r="L1014" t="s">
        <v>817</v>
      </c>
    </row>
    <row r="1015" spans="9:12" x14ac:dyDescent="0.2">
      <c r="I1015" s="4">
        <v>1013</v>
      </c>
      <c r="J1015" s="4">
        <v>21</v>
      </c>
      <c r="K1015" s="4">
        <v>37</v>
      </c>
      <c r="L1015" t="s">
        <v>818</v>
      </c>
    </row>
    <row r="1016" spans="9:12" x14ac:dyDescent="0.2">
      <c r="I1016" s="4">
        <v>1014</v>
      </c>
      <c r="J1016" s="4">
        <v>21</v>
      </c>
      <c r="K1016" s="4">
        <v>38</v>
      </c>
      <c r="L1016" t="s">
        <v>819</v>
      </c>
    </row>
    <row r="1017" spans="9:12" x14ac:dyDescent="0.2">
      <c r="I1017" s="4">
        <v>1015</v>
      </c>
      <c r="J1017" s="4">
        <v>21</v>
      </c>
      <c r="K1017" s="4">
        <v>39</v>
      </c>
      <c r="L1017" t="s">
        <v>820</v>
      </c>
    </row>
    <row r="1018" spans="9:12" x14ac:dyDescent="0.2">
      <c r="I1018" s="4">
        <v>1016</v>
      </c>
      <c r="J1018" s="4">
        <v>21</v>
      </c>
      <c r="K1018" s="4">
        <v>40</v>
      </c>
      <c r="L1018" t="s">
        <v>821</v>
      </c>
    </row>
    <row r="1019" spans="9:12" x14ac:dyDescent="0.2">
      <c r="I1019" s="4">
        <v>1017</v>
      </c>
      <c r="J1019" s="4">
        <v>21</v>
      </c>
      <c r="K1019" s="4">
        <v>41</v>
      </c>
      <c r="L1019" t="s">
        <v>822</v>
      </c>
    </row>
    <row r="1020" spans="9:12" x14ac:dyDescent="0.2">
      <c r="I1020" s="4">
        <v>1018</v>
      </c>
      <c r="J1020" s="4">
        <v>21</v>
      </c>
      <c r="K1020" s="4">
        <v>42</v>
      </c>
      <c r="L1020" t="s">
        <v>823</v>
      </c>
    </row>
    <row r="1021" spans="9:12" x14ac:dyDescent="0.2">
      <c r="I1021" s="4">
        <v>1019</v>
      </c>
      <c r="J1021" s="4">
        <v>21</v>
      </c>
      <c r="K1021" s="4">
        <v>43</v>
      </c>
      <c r="L1021" t="s">
        <v>824</v>
      </c>
    </row>
    <row r="1022" spans="9:12" x14ac:dyDescent="0.2">
      <c r="I1022" s="4">
        <v>1020</v>
      </c>
      <c r="J1022" s="4">
        <v>21</v>
      </c>
      <c r="K1022" s="4">
        <v>44</v>
      </c>
      <c r="L1022" t="s">
        <v>825</v>
      </c>
    </row>
    <row r="1023" spans="9:12" x14ac:dyDescent="0.2">
      <c r="I1023" s="4">
        <v>1021</v>
      </c>
      <c r="J1023" s="4">
        <v>21</v>
      </c>
      <c r="K1023" s="4">
        <v>45</v>
      </c>
      <c r="L1023" t="s">
        <v>826</v>
      </c>
    </row>
    <row r="1024" spans="9:12" x14ac:dyDescent="0.2">
      <c r="I1024" s="4">
        <v>1022</v>
      </c>
      <c r="J1024" s="4">
        <v>21</v>
      </c>
      <c r="K1024" s="4">
        <v>46</v>
      </c>
      <c r="L1024" t="s">
        <v>827</v>
      </c>
    </row>
    <row r="1025" spans="9:12" x14ac:dyDescent="0.2">
      <c r="I1025" s="4">
        <v>1023</v>
      </c>
      <c r="J1025" s="4">
        <v>21</v>
      </c>
      <c r="K1025" s="4">
        <v>47</v>
      </c>
      <c r="L1025" t="s">
        <v>828</v>
      </c>
    </row>
    <row r="1026" spans="9:12" x14ac:dyDescent="0.2">
      <c r="I1026" s="4">
        <v>1024</v>
      </c>
      <c r="J1026" s="4">
        <v>21</v>
      </c>
      <c r="K1026" s="4">
        <v>48</v>
      </c>
      <c r="L1026" t="s">
        <v>829</v>
      </c>
    </row>
    <row r="1027" spans="9:12" x14ac:dyDescent="0.2">
      <c r="I1027" s="4">
        <v>1025</v>
      </c>
      <c r="J1027" s="4">
        <v>21</v>
      </c>
      <c r="K1027" s="4">
        <v>49</v>
      </c>
      <c r="L1027" t="s">
        <v>830</v>
      </c>
    </row>
    <row r="1028" spans="9:12" x14ac:dyDescent="0.2">
      <c r="I1028" s="4">
        <v>1026</v>
      </c>
      <c r="J1028" s="4">
        <v>21</v>
      </c>
      <c r="K1028" s="4">
        <v>50</v>
      </c>
      <c r="L1028" t="s">
        <v>831</v>
      </c>
    </row>
    <row r="1029" spans="9:12" x14ac:dyDescent="0.2">
      <c r="I1029" s="4">
        <v>1027</v>
      </c>
      <c r="J1029" s="4">
        <v>21</v>
      </c>
      <c r="K1029" s="4">
        <v>51</v>
      </c>
      <c r="L1029" t="s">
        <v>832</v>
      </c>
    </row>
    <row r="1030" spans="9:12" x14ac:dyDescent="0.2">
      <c r="I1030" s="4">
        <v>1028</v>
      </c>
      <c r="J1030" s="4">
        <v>21</v>
      </c>
      <c r="K1030" s="4">
        <v>52</v>
      </c>
      <c r="L1030" t="s">
        <v>833</v>
      </c>
    </row>
    <row r="1031" spans="9:12" x14ac:dyDescent="0.2">
      <c r="I1031" s="4">
        <v>1029</v>
      </c>
      <c r="J1031" s="4">
        <v>21</v>
      </c>
      <c r="K1031" s="4">
        <v>53</v>
      </c>
      <c r="L1031" t="s">
        <v>834</v>
      </c>
    </row>
    <row r="1032" spans="9:12" x14ac:dyDescent="0.2">
      <c r="I1032" s="4">
        <v>1030</v>
      </c>
      <c r="J1032" s="4">
        <v>21</v>
      </c>
      <c r="K1032" s="4">
        <v>54</v>
      </c>
      <c r="L1032" t="s">
        <v>835</v>
      </c>
    </row>
    <row r="1033" spans="9:12" x14ac:dyDescent="0.2">
      <c r="I1033" s="4">
        <v>1031</v>
      </c>
      <c r="J1033" s="4">
        <v>21</v>
      </c>
      <c r="K1033" s="4">
        <v>55</v>
      </c>
      <c r="L1033" t="s">
        <v>836</v>
      </c>
    </row>
    <row r="1034" spans="9:12" x14ac:dyDescent="0.2">
      <c r="I1034" s="4">
        <v>1032</v>
      </c>
      <c r="J1034" s="4">
        <v>21</v>
      </c>
      <c r="K1034" s="4">
        <v>56</v>
      </c>
      <c r="L1034" t="s">
        <v>837</v>
      </c>
    </row>
    <row r="1035" spans="9:12" x14ac:dyDescent="0.2">
      <c r="I1035" s="4">
        <v>1033</v>
      </c>
      <c r="J1035" s="4">
        <v>21</v>
      </c>
      <c r="K1035" s="4">
        <v>57</v>
      </c>
      <c r="L1035" t="s">
        <v>838</v>
      </c>
    </row>
    <row r="1036" spans="9:12" x14ac:dyDescent="0.2">
      <c r="I1036" s="4">
        <v>1034</v>
      </c>
      <c r="J1036" s="4">
        <v>21</v>
      </c>
      <c r="K1036" s="4">
        <v>58</v>
      </c>
      <c r="L1036" t="s">
        <v>839</v>
      </c>
    </row>
    <row r="1037" spans="9:12" x14ac:dyDescent="0.2">
      <c r="I1037" s="4">
        <v>1035</v>
      </c>
      <c r="J1037" s="4">
        <v>21</v>
      </c>
      <c r="K1037" s="4">
        <v>59</v>
      </c>
      <c r="L1037" t="s">
        <v>840</v>
      </c>
    </row>
    <row r="1038" spans="9:12" x14ac:dyDescent="0.2">
      <c r="I1038" s="4">
        <v>1036</v>
      </c>
      <c r="J1038" s="4">
        <v>21</v>
      </c>
      <c r="K1038" s="4">
        <v>60</v>
      </c>
      <c r="L1038" t="s">
        <v>841</v>
      </c>
    </row>
    <row r="1039" spans="9:12" x14ac:dyDescent="0.2">
      <c r="I1039" s="4">
        <v>1037</v>
      </c>
      <c r="J1039" s="4">
        <v>22</v>
      </c>
      <c r="K1039" s="4">
        <v>1</v>
      </c>
      <c r="L1039" t="s">
        <v>842</v>
      </c>
    </row>
    <row r="1040" spans="9:12" x14ac:dyDescent="0.2">
      <c r="I1040" s="4">
        <v>1038</v>
      </c>
      <c r="J1040" s="4">
        <v>22</v>
      </c>
      <c r="K1040" s="4">
        <v>2</v>
      </c>
      <c r="L1040" t="s">
        <v>843</v>
      </c>
    </row>
    <row r="1041" spans="9:12" x14ac:dyDescent="0.2">
      <c r="I1041" s="4">
        <v>1039</v>
      </c>
      <c r="J1041" s="4">
        <v>22</v>
      </c>
      <c r="K1041" s="4">
        <v>3</v>
      </c>
      <c r="L1041" t="s">
        <v>844</v>
      </c>
    </row>
    <row r="1042" spans="9:12" x14ac:dyDescent="0.2">
      <c r="I1042" s="4">
        <v>1040</v>
      </c>
      <c r="J1042" s="4">
        <v>22</v>
      </c>
      <c r="K1042" s="4">
        <v>4</v>
      </c>
      <c r="L1042" t="s">
        <v>845</v>
      </c>
    </row>
    <row r="1043" spans="9:12" x14ac:dyDescent="0.2">
      <c r="I1043" s="4">
        <v>1041</v>
      </c>
      <c r="J1043" s="4">
        <v>22</v>
      </c>
      <c r="K1043" s="4">
        <v>5</v>
      </c>
      <c r="L1043" t="s">
        <v>846</v>
      </c>
    </row>
    <row r="1044" spans="9:12" x14ac:dyDescent="0.2">
      <c r="I1044" s="4">
        <v>1042</v>
      </c>
      <c r="J1044" s="4">
        <v>22</v>
      </c>
      <c r="K1044" s="4">
        <v>6</v>
      </c>
      <c r="L1044" t="s">
        <v>847</v>
      </c>
    </row>
    <row r="1045" spans="9:12" x14ac:dyDescent="0.2">
      <c r="I1045" s="4">
        <v>1043</v>
      </c>
      <c r="J1045" s="4">
        <v>22</v>
      </c>
      <c r="K1045" s="4">
        <v>7</v>
      </c>
      <c r="L1045" t="s">
        <v>848</v>
      </c>
    </row>
    <row r="1046" spans="9:12" x14ac:dyDescent="0.2">
      <c r="I1046" s="4">
        <v>1044</v>
      </c>
      <c r="J1046" s="4">
        <v>22</v>
      </c>
      <c r="K1046" s="4">
        <v>8</v>
      </c>
      <c r="L1046" t="s">
        <v>849</v>
      </c>
    </row>
    <row r="1047" spans="9:12" x14ac:dyDescent="0.2">
      <c r="I1047" s="4">
        <v>1045</v>
      </c>
      <c r="J1047" s="4">
        <v>22</v>
      </c>
      <c r="K1047" s="4">
        <v>9</v>
      </c>
      <c r="L1047" t="s">
        <v>850</v>
      </c>
    </row>
    <row r="1048" spans="9:12" x14ac:dyDescent="0.2">
      <c r="I1048" s="4">
        <v>1046</v>
      </c>
      <c r="J1048" s="4">
        <v>22</v>
      </c>
      <c r="K1048" s="4">
        <v>10</v>
      </c>
      <c r="L1048" t="s">
        <v>851</v>
      </c>
    </row>
    <row r="1049" spans="9:12" x14ac:dyDescent="0.2">
      <c r="I1049" s="4">
        <v>1047</v>
      </c>
      <c r="J1049" s="4">
        <v>22</v>
      </c>
      <c r="K1049" s="4">
        <v>11</v>
      </c>
      <c r="L1049" t="s">
        <v>852</v>
      </c>
    </row>
    <row r="1050" spans="9:12" x14ac:dyDescent="0.2">
      <c r="I1050" s="4">
        <v>1048</v>
      </c>
      <c r="J1050" s="4">
        <v>22</v>
      </c>
      <c r="K1050" s="4">
        <v>12</v>
      </c>
      <c r="L1050" t="s">
        <v>853</v>
      </c>
    </row>
    <row r="1051" spans="9:12" x14ac:dyDescent="0.2">
      <c r="I1051" s="4">
        <v>1049</v>
      </c>
      <c r="J1051" s="4">
        <v>22</v>
      </c>
      <c r="K1051" s="4">
        <v>13</v>
      </c>
      <c r="L1051" t="s">
        <v>854</v>
      </c>
    </row>
    <row r="1052" spans="9:12" x14ac:dyDescent="0.2">
      <c r="I1052" s="4">
        <v>1050</v>
      </c>
      <c r="J1052" s="4">
        <v>22</v>
      </c>
      <c r="K1052" s="4">
        <v>14</v>
      </c>
      <c r="L1052" t="s">
        <v>855</v>
      </c>
    </row>
    <row r="1053" spans="9:12" x14ac:dyDescent="0.2">
      <c r="I1053" s="4">
        <v>1051</v>
      </c>
      <c r="J1053" s="4">
        <v>22</v>
      </c>
      <c r="K1053" s="4">
        <v>15</v>
      </c>
      <c r="L1053" t="s">
        <v>856</v>
      </c>
    </row>
    <row r="1054" spans="9:12" x14ac:dyDescent="0.2">
      <c r="I1054" s="4">
        <v>1052</v>
      </c>
      <c r="J1054" s="4">
        <v>22</v>
      </c>
      <c r="K1054" s="4">
        <v>16</v>
      </c>
      <c r="L1054" t="s">
        <v>857</v>
      </c>
    </row>
    <row r="1055" spans="9:12" x14ac:dyDescent="0.2">
      <c r="I1055" s="4">
        <v>1053</v>
      </c>
      <c r="J1055" s="4">
        <v>22</v>
      </c>
      <c r="K1055" s="4">
        <v>17</v>
      </c>
      <c r="L1055" t="s">
        <v>858</v>
      </c>
    </row>
    <row r="1056" spans="9:12" x14ac:dyDescent="0.2">
      <c r="I1056" s="4">
        <v>1054</v>
      </c>
      <c r="J1056" s="4">
        <v>22</v>
      </c>
      <c r="K1056" s="4">
        <v>18</v>
      </c>
      <c r="L1056" t="s">
        <v>859</v>
      </c>
    </row>
    <row r="1057" spans="9:12" x14ac:dyDescent="0.2">
      <c r="I1057" s="4">
        <v>1055</v>
      </c>
      <c r="J1057" s="4">
        <v>22</v>
      </c>
      <c r="K1057" s="4">
        <v>19</v>
      </c>
      <c r="L1057" t="s">
        <v>860</v>
      </c>
    </row>
    <row r="1058" spans="9:12" x14ac:dyDescent="0.2">
      <c r="I1058" s="4">
        <v>1056</v>
      </c>
      <c r="J1058" s="4">
        <v>22</v>
      </c>
      <c r="K1058" s="4">
        <v>20</v>
      </c>
      <c r="L1058" t="s">
        <v>861</v>
      </c>
    </row>
    <row r="1059" spans="9:12" x14ac:dyDescent="0.2">
      <c r="I1059" s="4">
        <v>1057</v>
      </c>
      <c r="J1059" s="4">
        <v>22</v>
      </c>
      <c r="K1059" s="4">
        <v>21</v>
      </c>
      <c r="L1059" t="s">
        <v>862</v>
      </c>
    </row>
    <row r="1060" spans="9:12" x14ac:dyDescent="0.2">
      <c r="I1060" s="4">
        <v>1058</v>
      </c>
      <c r="J1060" s="4">
        <v>22</v>
      </c>
      <c r="K1060" s="4">
        <v>22</v>
      </c>
      <c r="L1060" t="s">
        <v>863</v>
      </c>
    </row>
    <row r="1061" spans="9:12" x14ac:dyDescent="0.2">
      <c r="I1061" s="4">
        <v>1059</v>
      </c>
      <c r="J1061" s="4">
        <v>22</v>
      </c>
      <c r="K1061" s="4">
        <v>23</v>
      </c>
      <c r="L1061" t="s">
        <v>864</v>
      </c>
    </row>
    <row r="1062" spans="9:12" x14ac:dyDescent="0.2">
      <c r="I1062" s="4">
        <v>1060</v>
      </c>
      <c r="J1062" s="4">
        <v>22</v>
      </c>
      <c r="K1062" s="4">
        <v>24</v>
      </c>
      <c r="L1062" t="s">
        <v>865</v>
      </c>
    </row>
    <row r="1063" spans="9:12" x14ac:dyDescent="0.2">
      <c r="I1063" s="4">
        <v>1061</v>
      </c>
      <c r="J1063" s="4">
        <v>22</v>
      </c>
      <c r="K1063" s="4">
        <v>25</v>
      </c>
      <c r="L1063" t="s">
        <v>866</v>
      </c>
    </row>
    <row r="1064" spans="9:12" x14ac:dyDescent="0.2">
      <c r="I1064" s="4">
        <v>1062</v>
      </c>
      <c r="J1064" s="4">
        <v>22</v>
      </c>
      <c r="K1064" s="4">
        <v>26</v>
      </c>
      <c r="L1064" t="s">
        <v>867</v>
      </c>
    </row>
    <row r="1065" spans="9:12" x14ac:dyDescent="0.2">
      <c r="I1065" s="4">
        <v>1063</v>
      </c>
      <c r="J1065" s="4">
        <v>22</v>
      </c>
      <c r="K1065" s="4">
        <v>27</v>
      </c>
      <c r="L1065" t="s">
        <v>868</v>
      </c>
    </row>
    <row r="1066" spans="9:12" x14ac:dyDescent="0.2">
      <c r="I1066" s="4">
        <v>1064</v>
      </c>
      <c r="J1066" s="4">
        <v>22</v>
      </c>
      <c r="K1066" s="4">
        <v>28</v>
      </c>
      <c r="L1066" t="s">
        <v>869</v>
      </c>
    </row>
    <row r="1067" spans="9:12" x14ac:dyDescent="0.2">
      <c r="I1067" s="4">
        <v>1065</v>
      </c>
      <c r="J1067" s="4">
        <v>22</v>
      </c>
      <c r="K1067" s="4">
        <v>29</v>
      </c>
      <c r="L1067" t="s">
        <v>870</v>
      </c>
    </row>
    <row r="1068" spans="9:12" x14ac:dyDescent="0.2">
      <c r="I1068" s="4">
        <v>1066</v>
      </c>
      <c r="J1068" s="4">
        <v>22</v>
      </c>
      <c r="K1068" s="4">
        <v>30</v>
      </c>
      <c r="L1068" t="s">
        <v>871</v>
      </c>
    </row>
    <row r="1069" spans="9:12" x14ac:dyDescent="0.2">
      <c r="I1069" s="4">
        <v>1067</v>
      </c>
      <c r="J1069" s="4">
        <v>22</v>
      </c>
      <c r="K1069" s="4">
        <v>31</v>
      </c>
      <c r="L1069" t="s">
        <v>872</v>
      </c>
    </row>
    <row r="1070" spans="9:12" x14ac:dyDescent="0.2">
      <c r="I1070" s="4">
        <v>1068</v>
      </c>
      <c r="J1070" s="4">
        <v>22</v>
      </c>
      <c r="K1070" s="4">
        <v>32</v>
      </c>
      <c r="L1070" t="s">
        <v>873</v>
      </c>
    </row>
    <row r="1071" spans="9:12" x14ac:dyDescent="0.2">
      <c r="I1071" s="4">
        <v>1069</v>
      </c>
      <c r="J1071" s="4">
        <v>22</v>
      </c>
      <c r="K1071" s="4">
        <v>33</v>
      </c>
      <c r="L1071" t="s">
        <v>874</v>
      </c>
    </row>
    <row r="1072" spans="9:12" x14ac:dyDescent="0.2">
      <c r="I1072" s="4">
        <v>1070</v>
      </c>
      <c r="J1072" s="4">
        <v>22</v>
      </c>
      <c r="K1072" s="4">
        <v>34</v>
      </c>
      <c r="L1072" t="s">
        <v>875</v>
      </c>
    </row>
    <row r="1073" spans="9:12" x14ac:dyDescent="0.2">
      <c r="I1073" s="4">
        <v>1071</v>
      </c>
      <c r="J1073" s="4">
        <v>22</v>
      </c>
      <c r="K1073" s="4">
        <v>35</v>
      </c>
      <c r="L1073" t="s">
        <v>876</v>
      </c>
    </row>
    <row r="1074" spans="9:12" x14ac:dyDescent="0.2">
      <c r="I1074" s="4">
        <v>1072</v>
      </c>
      <c r="J1074" s="4">
        <v>22</v>
      </c>
      <c r="K1074" s="4">
        <v>36</v>
      </c>
      <c r="L1074" t="s">
        <v>877</v>
      </c>
    </row>
    <row r="1075" spans="9:12" x14ac:dyDescent="0.2">
      <c r="I1075" s="4">
        <v>1073</v>
      </c>
      <c r="J1075" s="4">
        <v>22</v>
      </c>
      <c r="K1075" s="4">
        <v>37</v>
      </c>
      <c r="L1075" t="s">
        <v>878</v>
      </c>
    </row>
    <row r="1076" spans="9:12" x14ac:dyDescent="0.2">
      <c r="I1076" s="4">
        <v>1074</v>
      </c>
      <c r="J1076" s="4">
        <v>22</v>
      </c>
      <c r="K1076" s="4">
        <v>38</v>
      </c>
      <c r="L1076" t="s">
        <v>879</v>
      </c>
    </row>
    <row r="1077" spans="9:12" x14ac:dyDescent="0.2">
      <c r="I1077" s="4">
        <v>1075</v>
      </c>
      <c r="J1077" s="4">
        <v>22</v>
      </c>
      <c r="K1077" s="4">
        <v>39</v>
      </c>
      <c r="L1077" t="s">
        <v>880</v>
      </c>
    </row>
    <row r="1078" spans="9:12" x14ac:dyDescent="0.2">
      <c r="I1078" s="4">
        <v>1076</v>
      </c>
      <c r="J1078" s="4">
        <v>22</v>
      </c>
      <c r="K1078" s="4">
        <v>40</v>
      </c>
      <c r="L1078" t="s">
        <v>881</v>
      </c>
    </row>
    <row r="1079" spans="9:12" x14ac:dyDescent="0.2">
      <c r="I1079" s="4">
        <v>1077</v>
      </c>
      <c r="J1079" s="4">
        <v>22</v>
      </c>
      <c r="K1079" s="4">
        <v>41</v>
      </c>
      <c r="L1079" t="s">
        <v>882</v>
      </c>
    </row>
    <row r="1080" spans="9:12" x14ac:dyDescent="0.2">
      <c r="I1080" s="4">
        <v>1078</v>
      </c>
      <c r="J1080" s="4">
        <v>22</v>
      </c>
      <c r="K1080" s="4">
        <v>42</v>
      </c>
      <c r="L1080" t="s">
        <v>883</v>
      </c>
    </row>
    <row r="1081" spans="9:12" x14ac:dyDescent="0.2">
      <c r="I1081" s="4">
        <v>1079</v>
      </c>
      <c r="J1081" s="4">
        <v>22</v>
      </c>
      <c r="K1081" s="4">
        <v>43</v>
      </c>
      <c r="L1081" t="s">
        <v>884</v>
      </c>
    </row>
    <row r="1082" spans="9:12" x14ac:dyDescent="0.2">
      <c r="I1082" s="4">
        <v>1080</v>
      </c>
      <c r="J1082" s="4">
        <v>22</v>
      </c>
      <c r="K1082" s="4">
        <v>44</v>
      </c>
      <c r="L1082" t="s">
        <v>885</v>
      </c>
    </row>
    <row r="1083" spans="9:12" x14ac:dyDescent="0.2">
      <c r="I1083" s="4">
        <v>1081</v>
      </c>
      <c r="J1083" s="4">
        <v>22</v>
      </c>
      <c r="K1083" s="4">
        <v>45</v>
      </c>
      <c r="L1083" t="s">
        <v>886</v>
      </c>
    </row>
    <row r="1084" spans="9:12" x14ac:dyDescent="0.2">
      <c r="I1084" s="4">
        <v>1082</v>
      </c>
      <c r="J1084" s="4">
        <v>22</v>
      </c>
      <c r="K1084" s="4">
        <v>46</v>
      </c>
      <c r="L1084" t="s">
        <v>887</v>
      </c>
    </row>
    <row r="1085" spans="9:12" x14ac:dyDescent="0.2">
      <c r="I1085" s="4">
        <v>1083</v>
      </c>
      <c r="J1085" s="4">
        <v>22</v>
      </c>
      <c r="K1085" s="4">
        <v>47</v>
      </c>
      <c r="L1085" t="s">
        <v>888</v>
      </c>
    </row>
    <row r="1086" spans="9:12" x14ac:dyDescent="0.2">
      <c r="I1086" s="4">
        <v>1084</v>
      </c>
      <c r="J1086" s="4">
        <v>22</v>
      </c>
      <c r="K1086" s="4">
        <v>48</v>
      </c>
      <c r="L1086" t="s">
        <v>889</v>
      </c>
    </row>
    <row r="1087" spans="9:12" x14ac:dyDescent="0.2">
      <c r="I1087" s="4">
        <v>1085</v>
      </c>
      <c r="J1087" s="4">
        <v>22</v>
      </c>
      <c r="K1087" s="4">
        <v>49</v>
      </c>
      <c r="L1087" t="s">
        <v>890</v>
      </c>
    </row>
    <row r="1088" spans="9:12" x14ac:dyDescent="0.2">
      <c r="I1088" s="4">
        <v>1086</v>
      </c>
      <c r="J1088" s="4">
        <v>22</v>
      </c>
      <c r="K1088" s="4">
        <v>50</v>
      </c>
      <c r="L1088" t="s">
        <v>891</v>
      </c>
    </row>
    <row r="1089" spans="9:12" x14ac:dyDescent="0.2">
      <c r="I1089" s="4">
        <v>1087</v>
      </c>
      <c r="J1089" s="4">
        <v>22</v>
      </c>
      <c r="K1089" s="4">
        <v>51</v>
      </c>
      <c r="L1089" t="s">
        <v>892</v>
      </c>
    </row>
    <row r="1090" spans="9:12" x14ac:dyDescent="0.2">
      <c r="I1090" s="4">
        <v>1088</v>
      </c>
      <c r="J1090" s="4">
        <v>22</v>
      </c>
      <c r="K1090" s="4">
        <v>52</v>
      </c>
      <c r="L1090" t="s">
        <v>893</v>
      </c>
    </row>
    <row r="1091" spans="9:12" x14ac:dyDescent="0.2">
      <c r="I1091" s="4">
        <v>1089</v>
      </c>
      <c r="J1091" s="4">
        <v>22</v>
      </c>
      <c r="K1091" s="4">
        <v>53</v>
      </c>
      <c r="L1091" t="s">
        <v>894</v>
      </c>
    </row>
    <row r="1092" spans="9:12" x14ac:dyDescent="0.2">
      <c r="I1092" s="4">
        <v>1090</v>
      </c>
      <c r="J1092" s="4">
        <v>22</v>
      </c>
      <c r="K1092" s="4">
        <v>54</v>
      </c>
      <c r="L1092" t="s">
        <v>895</v>
      </c>
    </row>
    <row r="1093" spans="9:12" x14ac:dyDescent="0.2">
      <c r="I1093" s="4">
        <v>1091</v>
      </c>
      <c r="J1093" s="4">
        <v>22</v>
      </c>
      <c r="K1093" s="4">
        <v>55</v>
      </c>
      <c r="L1093" t="s">
        <v>896</v>
      </c>
    </row>
    <row r="1094" spans="9:12" x14ac:dyDescent="0.2">
      <c r="I1094" s="4">
        <v>1092</v>
      </c>
      <c r="J1094" s="4">
        <v>22</v>
      </c>
      <c r="K1094" s="4">
        <v>56</v>
      </c>
      <c r="L1094" t="s">
        <v>897</v>
      </c>
    </row>
    <row r="1095" spans="9:12" x14ac:dyDescent="0.2">
      <c r="I1095" s="4">
        <v>1093</v>
      </c>
      <c r="J1095" s="4">
        <v>22</v>
      </c>
      <c r="K1095" s="4">
        <v>57</v>
      </c>
      <c r="L1095" t="s">
        <v>898</v>
      </c>
    </row>
    <row r="1096" spans="9:12" x14ac:dyDescent="0.2">
      <c r="I1096" s="4">
        <v>1094</v>
      </c>
      <c r="J1096" s="4">
        <v>22</v>
      </c>
      <c r="K1096" s="4">
        <v>58</v>
      </c>
      <c r="L1096" t="s">
        <v>899</v>
      </c>
    </row>
    <row r="1097" spans="9:12" x14ac:dyDescent="0.2">
      <c r="I1097" s="4">
        <v>1095</v>
      </c>
      <c r="J1097" s="4">
        <v>22</v>
      </c>
      <c r="K1097" s="4">
        <v>59</v>
      </c>
      <c r="L1097" t="s">
        <v>900</v>
      </c>
    </row>
    <row r="1098" spans="9:12" x14ac:dyDescent="0.2">
      <c r="I1098" s="4">
        <v>1096</v>
      </c>
      <c r="J1098" s="4">
        <v>22</v>
      </c>
      <c r="K1098" s="4">
        <v>60</v>
      </c>
      <c r="L1098" t="s">
        <v>901</v>
      </c>
    </row>
    <row r="1099" spans="9:12" x14ac:dyDescent="0.2">
      <c r="I1099" s="4">
        <v>1097</v>
      </c>
      <c r="J1099" s="4">
        <v>23</v>
      </c>
      <c r="K1099" s="4">
        <v>1</v>
      </c>
      <c r="L1099" t="s">
        <v>902</v>
      </c>
    </row>
    <row r="1100" spans="9:12" x14ac:dyDescent="0.2">
      <c r="I1100" s="4">
        <v>1098</v>
      </c>
      <c r="J1100" s="4">
        <v>23</v>
      </c>
      <c r="K1100" s="4">
        <v>2</v>
      </c>
      <c r="L1100" t="s">
        <v>903</v>
      </c>
    </row>
    <row r="1101" spans="9:12" x14ac:dyDescent="0.2">
      <c r="I1101" s="4">
        <v>1099</v>
      </c>
      <c r="J1101" s="4">
        <v>23</v>
      </c>
      <c r="K1101" s="4">
        <v>3</v>
      </c>
      <c r="L1101" t="s">
        <v>904</v>
      </c>
    </row>
    <row r="1102" spans="9:12" x14ac:dyDescent="0.2">
      <c r="I1102" s="4">
        <v>1100</v>
      </c>
      <c r="J1102" s="4">
        <v>23</v>
      </c>
      <c r="K1102" s="4">
        <v>4</v>
      </c>
      <c r="L1102" t="s">
        <v>905</v>
      </c>
    </row>
    <row r="1103" spans="9:12" x14ac:dyDescent="0.2">
      <c r="I1103" s="4">
        <v>1101</v>
      </c>
      <c r="J1103" s="4">
        <v>23</v>
      </c>
      <c r="K1103" s="4">
        <v>5</v>
      </c>
      <c r="L1103" t="s">
        <v>906</v>
      </c>
    </row>
    <row r="1104" spans="9:12" x14ac:dyDescent="0.2">
      <c r="I1104" s="4">
        <v>1102</v>
      </c>
      <c r="J1104" s="4">
        <v>23</v>
      </c>
      <c r="K1104" s="4">
        <v>6</v>
      </c>
      <c r="L1104" t="s">
        <v>907</v>
      </c>
    </row>
    <row r="1105" spans="9:12" x14ac:dyDescent="0.2">
      <c r="I1105" s="4">
        <v>1103</v>
      </c>
      <c r="J1105" s="4">
        <v>23</v>
      </c>
      <c r="K1105" s="4">
        <v>7</v>
      </c>
      <c r="L1105" t="s">
        <v>908</v>
      </c>
    </row>
    <row r="1106" spans="9:12" x14ac:dyDescent="0.2">
      <c r="I1106" s="4">
        <v>1104</v>
      </c>
      <c r="J1106" s="4">
        <v>23</v>
      </c>
      <c r="K1106" s="4">
        <v>8</v>
      </c>
      <c r="L1106" t="s">
        <v>909</v>
      </c>
    </row>
    <row r="1107" spans="9:12" x14ac:dyDescent="0.2">
      <c r="I1107" s="4">
        <v>1105</v>
      </c>
      <c r="J1107" s="4">
        <v>23</v>
      </c>
      <c r="K1107" s="4">
        <v>9</v>
      </c>
      <c r="L1107" t="s">
        <v>910</v>
      </c>
    </row>
    <row r="1108" spans="9:12" x14ac:dyDescent="0.2">
      <c r="I1108" s="4">
        <v>1106</v>
      </c>
      <c r="J1108" s="4">
        <v>23</v>
      </c>
      <c r="K1108" s="4">
        <v>10</v>
      </c>
      <c r="L1108" t="s">
        <v>911</v>
      </c>
    </row>
    <row r="1109" spans="9:12" x14ac:dyDescent="0.2">
      <c r="I1109" s="4">
        <v>1107</v>
      </c>
      <c r="J1109" s="4">
        <v>23</v>
      </c>
      <c r="K1109" s="4">
        <v>11</v>
      </c>
      <c r="L1109" t="s">
        <v>912</v>
      </c>
    </row>
    <row r="1110" spans="9:12" x14ac:dyDescent="0.2">
      <c r="I1110" s="4">
        <v>1108</v>
      </c>
      <c r="J1110" s="4">
        <v>23</v>
      </c>
      <c r="K1110" s="4">
        <v>12</v>
      </c>
      <c r="L1110" t="s">
        <v>913</v>
      </c>
    </row>
    <row r="1111" spans="9:12" x14ac:dyDescent="0.2">
      <c r="I1111" s="4">
        <v>1109</v>
      </c>
      <c r="J1111" s="4">
        <v>23</v>
      </c>
      <c r="K1111" s="4">
        <v>13</v>
      </c>
      <c r="L1111" t="s">
        <v>914</v>
      </c>
    </row>
    <row r="1112" spans="9:12" x14ac:dyDescent="0.2">
      <c r="I1112" s="4">
        <v>1110</v>
      </c>
      <c r="J1112" s="4">
        <v>23</v>
      </c>
      <c r="K1112" s="4">
        <v>14</v>
      </c>
      <c r="L1112" t="s">
        <v>915</v>
      </c>
    </row>
    <row r="1113" spans="9:12" x14ac:dyDescent="0.2">
      <c r="I1113" s="4">
        <v>1111</v>
      </c>
      <c r="J1113" s="4">
        <v>23</v>
      </c>
      <c r="K1113" s="4">
        <v>15</v>
      </c>
      <c r="L1113" t="s">
        <v>916</v>
      </c>
    </row>
    <row r="1114" spans="9:12" x14ac:dyDescent="0.2">
      <c r="I1114" s="4">
        <v>1112</v>
      </c>
      <c r="J1114" s="4">
        <v>23</v>
      </c>
      <c r="K1114" s="4">
        <v>16</v>
      </c>
      <c r="L1114" t="s">
        <v>917</v>
      </c>
    </row>
    <row r="1115" spans="9:12" x14ac:dyDescent="0.2">
      <c r="I1115" s="4">
        <v>1113</v>
      </c>
      <c r="J1115" s="4">
        <v>23</v>
      </c>
      <c r="K1115" s="4">
        <v>17</v>
      </c>
      <c r="L1115" t="s">
        <v>918</v>
      </c>
    </row>
    <row r="1116" spans="9:12" x14ac:dyDescent="0.2">
      <c r="I1116" s="4">
        <v>1114</v>
      </c>
      <c r="J1116" s="4">
        <v>23</v>
      </c>
      <c r="K1116" s="4">
        <v>18</v>
      </c>
      <c r="L1116" t="s">
        <v>919</v>
      </c>
    </row>
    <row r="1117" spans="9:12" x14ac:dyDescent="0.2">
      <c r="I1117" s="4">
        <v>1115</v>
      </c>
      <c r="J1117" s="4">
        <v>23</v>
      </c>
      <c r="K1117" s="4">
        <v>19</v>
      </c>
      <c r="L1117" t="s">
        <v>920</v>
      </c>
    </row>
    <row r="1118" spans="9:12" x14ac:dyDescent="0.2">
      <c r="I1118" s="4">
        <v>1116</v>
      </c>
      <c r="J1118" s="4">
        <v>23</v>
      </c>
      <c r="K1118" s="4">
        <v>20</v>
      </c>
      <c r="L1118" t="s">
        <v>921</v>
      </c>
    </row>
    <row r="1119" spans="9:12" x14ac:dyDescent="0.2">
      <c r="I1119" s="4">
        <v>1117</v>
      </c>
      <c r="J1119" s="4">
        <v>23</v>
      </c>
      <c r="K1119" s="4">
        <v>21</v>
      </c>
      <c r="L1119" t="s">
        <v>922</v>
      </c>
    </row>
    <row r="1120" spans="9:12" x14ac:dyDescent="0.2">
      <c r="I1120" s="4">
        <v>1118</v>
      </c>
      <c r="J1120" s="4">
        <v>23</v>
      </c>
      <c r="K1120" s="4">
        <v>22</v>
      </c>
      <c r="L1120" t="s">
        <v>923</v>
      </c>
    </row>
    <row r="1121" spans="9:12" x14ac:dyDescent="0.2">
      <c r="I1121" s="4">
        <v>1119</v>
      </c>
      <c r="J1121" s="4">
        <v>23</v>
      </c>
      <c r="K1121" s="4">
        <v>23</v>
      </c>
      <c r="L1121" t="s">
        <v>924</v>
      </c>
    </row>
    <row r="1122" spans="9:12" x14ac:dyDescent="0.2">
      <c r="I1122" s="4">
        <v>1120</v>
      </c>
      <c r="J1122" s="4">
        <v>23</v>
      </c>
      <c r="K1122" s="4">
        <v>24</v>
      </c>
      <c r="L1122" t="s">
        <v>925</v>
      </c>
    </row>
    <row r="1123" spans="9:12" x14ac:dyDescent="0.2">
      <c r="I1123" s="4">
        <v>1121</v>
      </c>
      <c r="J1123" s="4">
        <v>23</v>
      </c>
      <c r="K1123" s="4">
        <v>25</v>
      </c>
      <c r="L1123" t="s">
        <v>926</v>
      </c>
    </row>
    <row r="1124" spans="9:12" x14ac:dyDescent="0.2">
      <c r="I1124" s="4">
        <v>1122</v>
      </c>
      <c r="J1124" s="4">
        <v>23</v>
      </c>
      <c r="K1124" s="4">
        <v>26</v>
      </c>
      <c r="L1124" t="s">
        <v>927</v>
      </c>
    </row>
    <row r="1125" spans="9:12" x14ac:dyDescent="0.2">
      <c r="I1125" s="4">
        <v>1123</v>
      </c>
      <c r="J1125" s="4">
        <v>23</v>
      </c>
      <c r="K1125" s="4">
        <v>27</v>
      </c>
      <c r="L1125" t="s">
        <v>928</v>
      </c>
    </row>
    <row r="1126" spans="9:12" x14ac:dyDescent="0.2">
      <c r="I1126" s="4">
        <v>1124</v>
      </c>
      <c r="J1126" s="4">
        <v>23</v>
      </c>
      <c r="K1126" s="4">
        <v>28</v>
      </c>
      <c r="L1126" t="s">
        <v>929</v>
      </c>
    </row>
    <row r="1127" spans="9:12" x14ac:dyDescent="0.2">
      <c r="I1127" s="4">
        <v>1125</v>
      </c>
      <c r="J1127" s="4">
        <v>23</v>
      </c>
      <c r="K1127" s="4">
        <v>29</v>
      </c>
      <c r="L1127" t="s">
        <v>930</v>
      </c>
    </row>
    <row r="1128" spans="9:12" x14ac:dyDescent="0.2">
      <c r="I1128" s="4">
        <v>1126</v>
      </c>
      <c r="J1128" s="4">
        <v>23</v>
      </c>
      <c r="K1128" s="4">
        <v>30</v>
      </c>
      <c r="L1128" t="s">
        <v>931</v>
      </c>
    </row>
    <row r="1129" spans="9:12" x14ac:dyDescent="0.2">
      <c r="I1129" s="4">
        <v>1127</v>
      </c>
      <c r="J1129" s="4">
        <v>23</v>
      </c>
      <c r="K1129" s="4">
        <v>31</v>
      </c>
      <c r="L1129" t="s">
        <v>932</v>
      </c>
    </row>
    <row r="1130" spans="9:12" x14ac:dyDescent="0.2">
      <c r="I1130" s="4">
        <v>1128</v>
      </c>
      <c r="J1130" s="4">
        <v>23</v>
      </c>
      <c r="K1130" s="4">
        <v>32</v>
      </c>
      <c r="L1130" t="s">
        <v>933</v>
      </c>
    </row>
    <row r="1131" spans="9:12" x14ac:dyDescent="0.2">
      <c r="I1131" s="4">
        <v>1129</v>
      </c>
      <c r="J1131" s="4">
        <v>23</v>
      </c>
      <c r="K1131" s="4">
        <v>33</v>
      </c>
      <c r="L1131" t="s">
        <v>934</v>
      </c>
    </row>
    <row r="1132" spans="9:12" x14ac:dyDescent="0.2">
      <c r="I1132" s="4">
        <v>1130</v>
      </c>
      <c r="J1132" s="4">
        <v>23</v>
      </c>
      <c r="K1132" s="4">
        <v>34</v>
      </c>
      <c r="L1132" t="s">
        <v>935</v>
      </c>
    </row>
    <row r="1133" spans="9:12" x14ac:dyDescent="0.2">
      <c r="I1133" s="4">
        <v>1131</v>
      </c>
      <c r="J1133" s="4">
        <v>23</v>
      </c>
      <c r="K1133" s="4">
        <v>35</v>
      </c>
      <c r="L1133" t="s">
        <v>936</v>
      </c>
    </row>
    <row r="1134" spans="9:12" x14ac:dyDescent="0.2">
      <c r="I1134" s="4">
        <v>1132</v>
      </c>
      <c r="J1134" s="4">
        <v>23</v>
      </c>
      <c r="K1134" s="4">
        <v>36</v>
      </c>
      <c r="L1134" t="s">
        <v>937</v>
      </c>
    </row>
    <row r="1135" spans="9:12" x14ac:dyDescent="0.2">
      <c r="I1135" s="4">
        <v>1133</v>
      </c>
      <c r="J1135" s="4">
        <v>23</v>
      </c>
      <c r="K1135" s="4">
        <v>37</v>
      </c>
      <c r="L1135" t="s">
        <v>938</v>
      </c>
    </row>
    <row r="1136" spans="9:12" x14ac:dyDescent="0.2">
      <c r="I1136" s="4">
        <v>1134</v>
      </c>
      <c r="J1136" s="4">
        <v>23</v>
      </c>
      <c r="K1136" s="4">
        <v>38</v>
      </c>
      <c r="L1136" t="s">
        <v>939</v>
      </c>
    </row>
    <row r="1137" spans="9:12" x14ac:dyDescent="0.2">
      <c r="I1137" s="4">
        <v>1135</v>
      </c>
      <c r="J1137" s="4">
        <v>23</v>
      </c>
      <c r="K1137" s="4">
        <v>39</v>
      </c>
      <c r="L1137" t="s">
        <v>940</v>
      </c>
    </row>
    <row r="1138" spans="9:12" x14ac:dyDescent="0.2">
      <c r="I1138" s="4">
        <v>1136</v>
      </c>
      <c r="J1138" s="4">
        <v>23</v>
      </c>
      <c r="K1138" s="4">
        <v>40</v>
      </c>
      <c r="L1138" t="s">
        <v>941</v>
      </c>
    </row>
    <row r="1139" spans="9:12" x14ac:dyDescent="0.2">
      <c r="I1139" s="4">
        <v>1137</v>
      </c>
      <c r="J1139" s="4">
        <v>23</v>
      </c>
      <c r="K1139" s="4">
        <v>41</v>
      </c>
      <c r="L1139" t="s">
        <v>942</v>
      </c>
    </row>
    <row r="1140" spans="9:12" x14ac:dyDescent="0.2">
      <c r="I1140" s="4">
        <v>1138</v>
      </c>
      <c r="J1140" s="4">
        <v>23</v>
      </c>
      <c r="K1140" s="4">
        <v>42</v>
      </c>
      <c r="L1140" t="s">
        <v>943</v>
      </c>
    </row>
    <row r="1141" spans="9:12" x14ac:dyDescent="0.2">
      <c r="I1141" s="4">
        <v>1139</v>
      </c>
      <c r="J1141" s="4">
        <v>23</v>
      </c>
      <c r="K1141" s="4">
        <v>43</v>
      </c>
      <c r="L1141" t="s">
        <v>944</v>
      </c>
    </row>
    <row r="1142" spans="9:12" x14ac:dyDescent="0.2">
      <c r="I1142" s="4">
        <v>1140</v>
      </c>
      <c r="J1142" s="4">
        <v>23</v>
      </c>
      <c r="K1142" s="4">
        <v>44</v>
      </c>
      <c r="L1142" t="s">
        <v>945</v>
      </c>
    </row>
    <row r="1143" spans="9:12" x14ac:dyDescent="0.2">
      <c r="I1143" s="4">
        <v>1141</v>
      </c>
      <c r="J1143" s="4">
        <v>23</v>
      </c>
      <c r="K1143" s="4">
        <v>45</v>
      </c>
      <c r="L1143" t="s">
        <v>946</v>
      </c>
    </row>
    <row r="1144" spans="9:12" x14ac:dyDescent="0.2">
      <c r="I1144" s="4">
        <v>1142</v>
      </c>
      <c r="J1144" s="4">
        <v>23</v>
      </c>
      <c r="K1144" s="4">
        <v>46</v>
      </c>
      <c r="L1144" t="s">
        <v>947</v>
      </c>
    </row>
    <row r="1145" spans="9:12" x14ac:dyDescent="0.2">
      <c r="I1145" s="4">
        <v>1143</v>
      </c>
      <c r="J1145" s="4">
        <v>23</v>
      </c>
      <c r="K1145" s="4">
        <v>47</v>
      </c>
      <c r="L1145" t="s">
        <v>948</v>
      </c>
    </row>
    <row r="1146" spans="9:12" x14ac:dyDescent="0.2">
      <c r="I1146" s="4">
        <v>1144</v>
      </c>
      <c r="J1146" s="4">
        <v>23</v>
      </c>
      <c r="K1146" s="4">
        <v>48</v>
      </c>
      <c r="L1146" t="s">
        <v>949</v>
      </c>
    </row>
    <row r="1147" spans="9:12" x14ac:dyDescent="0.2">
      <c r="I1147" s="4">
        <v>1145</v>
      </c>
      <c r="J1147" s="4">
        <v>23</v>
      </c>
      <c r="K1147" s="4">
        <v>49</v>
      </c>
      <c r="L1147" t="s">
        <v>950</v>
      </c>
    </row>
    <row r="1148" spans="9:12" x14ac:dyDescent="0.2">
      <c r="I1148" s="4">
        <v>1146</v>
      </c>
      <c r="J1148" s="4">
        <v>23</v>
      </c>
      <c r="K1148" s="4">
        <v>50</v>
      </c>
      <c r="L1148" t="s">
        <v>951</v>
      </c>
    </row>
    <row r="1149" spans="9:12" x14ac:dyDescent="0.2">
      <c r="I1149" s="4">
        <v>1147</v>
      </c>
      <c r="J1149" s="4">
        <v>23</v>
      </c>
      <c r="K1149" s="4">
        <v>51</v>
      </c>
      <c r="L1149" t="s">
        <v>952</v>
      </c>
    </row>
    <row r="1150" spans="9:12" x14ac:dyDescent="0.2">
      <c r="I1150" s="4">
        <v>1148</v>
      </c>
      <c r="J1150" s="4">
        <v>23</v>
      </c>
      <c r="K1150" s="4">
        <v>52</v>
      </c>
      <c r="L1150" t="s">
        <v>953</v>
      </c>
    </row>
    <row r="1151" spans="9:12" x14ac:dyDescent="0.2">
      <c r="I1151" s="4">
        <v>1149</v>
      </c>
      <c r="J1151" s="4">
        <v>23</v>
      </c>
      <c r="K1151" s="4">
        <v>53</v>
      </c>
      <c r="L1151" t="s">
        <v>954</v>
      </c>
    </row>
    <row r="1152" spans="9:12" x14ac:dyDescent="0.2">
      <c r="I1152" s="4">
        <v>1150</v>
      </c>
      <c r="J1152" s="4">
        <v>23</v>
      </c>
      <c r="K1152" s="4">
        <v>54</v>
      </c>
      <c r="L1152" t="s">
        <v>955</v>
      </c>
    </row>
    <row r="1153" spans="9:12" x14ac:dyDescent="0.2">
      <c r="I1153" s="4">
        <v>1151</v>
      </c>
      <c r="J1153" s="4">
        <v>23</v>
      </c>
      <c r="K1153" s="4">
        <v>55</v>
      </c>
      <c r="L1153" t="s">
        <v>956</v>
      </c>
    </row>
    <row r="1154" spans="9:12" x14ac:dyDescent="0.2">
      <c r="I1154" s="4">
        <v>1152</v>
      </c>
      <c r="J1154" s="4">
        <v>23</v>
      </c>
      <c r="K1154" s="4">
        <v>56</v>
      </c>
      <c r="L1154" t="s">
        <v>957</v>
      </c>
    </row>
    <row r="1155" spans="9:12" x14ac:dyDescent="0.2">
      <c r="I1155" s="4">
        <v>1153</v>
      </c>
      <c r="J1155" s="4">
        <v>23</v>
      </c>
      <c r="K1155" s="4">
        <v>57</v>
      </c>
      <c r="L1155" t="s">
        <v>958</v>
      </c>
    </row>
    <row r="1156" spans="9:12" x14ac:dyDescent="0.2">
      <c r="I1156" s="4">
        <v>1154</v>
      </c>
      <c r="J1156" s="4">
        <v>23</v>
      </c>
      <c r="K1156" s="4">
        <v>58</v>
      </c>
      <c r="L1156" t="s">
        <v>959</v>
      </c>
    </row>
    <row r="1157" spans="9:12" x14ac:dyDescent="0.2">
      <c r="I1157" s="4">
        <v>1155</v>
      </c>
      <c r="J1157" s="4">
        <v>23</v>
      </c>
      <c r="K1157" s="4">
        <v>59</v>
      </c>
      <c r="L1157" t="s">
        <v>960</v>
      </c>
    </row>
    <row r="1158" spans="9:12" x14ac:dyDescent="0.2">
      <c r="I1158" s="4">
        <v>1156</v>
      </c>
      <c r="J1158" s="4">
        <v>23</v>
      </c>
      <c r="K1158" s="4">
        <v>60</v>
      </c>
      <c r="L1158" t="s">
        <v>961</v>
      </c>
    </row>
    <row r="1159" spans="9:12" x14ac:dyDescent="0.2">
      <c r="I1159" s="4">
        <v>1157</v>
      </c>
      <c r="J1159" s="4">
        <v>24</v>
      </c>
      <c r="K1159" s="4">
        <v>1</v>
      </c>
      <c r="L1159" t="s">
        <v>962</v>
      </c>
    </row>
    <row r="1160" spans="9:12" x14ac:dyDescent="0.2">
      <c r="I1160" s="4">
        <v>1158</v>
      </c>
      <c r="J1160" s="4">
        <v>24</v>
      </c>
      <c r="K1160" s="4">
        <v>2</v>
      </c>
      <c r="L1160" t="s">
        <v>963</v>
      </c>
    </row>
    <row r="1161" spans="9:12" x14ac:dyDescent="0.2">
      <c r="I1161" s="4">
        <v>1159</v>
      </c>
      <c r="J1161" s="4">
        <v>24</v>
      </c>
      <c r="K1161" s="4">
        <v>3</v>
      </c>
      <c r="L1161" t="s">
        <v>964</v>
      </c>
    </row>
    <row r="1162" spans="9:12" x14ac:dyDescent="0.2">
      <c r="I1162" s="4">
        <v>1160</v>
      </c>
      <c r="J1162" s="4">
        <v>24</v>
      </c>
      <c r="K1162" s="4">
        <v>4</v>
      </c>
      <c r="L1162" t="s">
        <v>965</v>
      </c>
    </row>
    <row r="1163" spans="9:12" x14ac:dyDescent="0.2">
      <c r="I1163" s="4">
        <v>1161</v>
      </c>
      <c r="J1163" s="4">
        <v>24</v>
      </c>
      <c r="K1163" s="4">
        <v>5</v>
      </c>
      <c r="L1163" t="s">
        <v>966</v>
      </c>
    </row>
    <row r="1164" spans="9:12" x14ac:dyDescent="0.2">
      <c r="I1164" s="4">
        <v>1162</v>
      </c>
      <c r="J1164" s="4">
        <v>24</v>
      </c>
      <c r="K1164" s="4">
        <v>6</v>
      </c>
      <c r="L1164" t="s">
        <v>967</v>
      </c>
    </row>
    <row r="1165" spans="9:12" x14ac:dyDescent="0.2">
      <c r="I1165" s="4">
        <v>1163</v>
      </c>
      <c r="J1165" s="4">
        <v>24</v>
      </c>
      <c r="K1165" s="4">
        <v>7</v>
      </c>
      <c r="L1165" t="s">
        <v>968</v>
      </c>
    </row>
    <row r="1166" spans="9:12" x14ac:dyDescent="0.2">
      <c r="I1166" s="4">
        <v>1164</v>
      </c>
      <c r="J1166" s="4">
        <v>24</v>
      </c>
      <c r="K1166" s="4">
        <v>8</v>
      </c>
      <c r="L1166" t="s">
        <v>969</v>
      </c>
    </row>
    <row r="1167" spans="9:12" x14ac:dyDescent="0.2">
      <c r="I1167" s="4">
        <v>1165</v>
      </c>
      <c r="J1167" s="4">
        <v>24</v>
      </c>
      <c r="K1167" s="4">
        <v>9</v>
      </c>
      <c r="L1167" t="s">
        <v>970</v>
      </c>
    </row>
    <row r="1168" spans="9:12" x14ac:dyDescent="0.2">
      <c r="I1168" s="4">
        <v>1166</v>
      </c>
      <c r="J1168" s="4">
        <v>24</v>
      </c>
      <c r="K1168" s="4">
        <v>10</v>
      </c>
      <c r="L1168" t="s">
        <v>971</v>
      </c>
    </row>
    <row r="1169" spans="9:12" x14ac:dyDescent="0.2">
      <c r="I1169" s="4">
        <v>1167</v>
      </c>
      <c r="J1169" s="4">
        <v>24</v>
      </c>
      <c r="K1169" s="4">
        <v>11</v>
      </c>
      <c r="L1169" t="s">
        <v>972</v>
      </c>
    </row>
    <row r="1170" spans="9:12" x14ac:dyDescent="0.2">
      <c r="I1170" s="4">
        <v>1168</v>
      </c>
      <c r="J1170" s="4">
        <v>24</v>
      </c>
      <c r="K1170" s="4">
        <v>12</v>
      </c>
      <c r="L1170" t="s">
        <v>973</v>
      </c>
    </row>
    <row r="1171" spans="9:12" x14ac:dyDescent="0.2">
      <c r="I1171" s="4">
        <v>1169</v>
      </c>
      <c r="J1171" s="4">
        <v>24</v>
      </c>
      <c r="K1171" s="4">
        <v>13</v>
      </c>
      <c r="L1171" t="s">
        <v>974</v>
      </c>
    </row>
    <row r="1172" spans="9:12" x14ac:dyDescent="0.2">
      <c r="I1172" s="4">
        <v>1170</v>
      </c>
      <c r="J1172" s="4">
        <v>24</v>
      </c>
      <c r="K1172" s="4">
        <v>14</v>
      </c>
      <c r="L1172" t="s">
        <v>975</v>
      </c>
    </row>
    <row r="1173" spans="9:12" x14ac:dyDescent="0.2">
      <c r="I1173" s="4">
        <v>1171</v>
      </c>
      <c r="J1173" s="4">
        <v>24</v>
      </c>
      <c r="K1173" s="4">
        <v>15</v>
      </c>
      <c r="L1173" t="s">
        <v>976</v>
      </c>
    </row>
    <row r="1174" spans="9:12" x14ac:dyDescent="0.2">
      <c r="I1174" s="4">
        <v>1172</v>
      </c>
      <c r="J1174" s="4">
        <v>24</v>
      </c>
      <c r="K1174" s="4">
        <v>16</v>
      </c>
      <c r="L1174" t="s">
        <v>977</v>
      </c>
    </row>
    <row r="1175" spans="9:12" x14ac:dyDescent="0.2">
      <c r="I1175" s="4">
        <v>1173</v>
      </c>
      <c r="J1175" s="4">
        <v>24</v>
      </c>
      <c r="K1175" s="4">
        <v>17</v>
      </c>
      <c r="L1175" t="s">
        <v>978</v>
      </c>
    </row>
    <row r="1176" spans="9:12" x14ac:dyDescent="0.2">
      <c r="I1176" s="4">
        <v>1174</v>
      </c>
      <c r="J1176" s="4">
        <v>24</v>
      </c>
      <c r="K1176" s="4">
        <v>18</v>
      </c>
      <c r="L1176" t="s">
        <v>979</v>
      </c>
    </row>
    <row r="1177" spans="9:12" x14ac:dyDescent="0.2">
      <c r="I1177" s="4">
        <v>1175</v>
      </c>
      <c r="J1177" s="4">
        <v>24</v>
      </c>
      <c r="K1177" s="4">
        <v>19</v>
      </c>
      <c r="L1177" t="s">
        <v>980</v>
      </c>
    </row>
    <row r="1178" spans="9:12" x14ac:dyDescent="0.2">
      <c r="I1178" s="4">
        <v>1176</v>
      </c>
      <c r="J1178" s="4">
        <v>24</v>
      </c>
      <c r="K1178" s="4">
        <v>20</v>
      </c>
      <c r="L1178" t="s">
        <v>981</v>
      </c>
    </row>
    <row r="1179" spans="9:12" x14ac:dyDescent="0.2">
      <c r="I1179" s="4">
        <v>1177</v>
      </c>
      <c r="J1179" s="4">
        <v>24</v>
      </c>
      <c r="K1179" s="4">
        <v>21</v>
      </c>
      <c r="L1179" t="s">
        <v>982</v>
      </c>
    </row>
    <row r="1180" spans="9:12" x14ac:dyDescent="0.2">
      <c r="I1180" s="4">
        <v>1178</v>
      </c>
      <c r="J1180" s="4">
        <v>24</v>
      </c>
      <c r="K1180" s="4">
        <v>22</v>
      </c>
      <c r="L1180" t="s">
        <v>983</v>
      </c>
    </row>
    <row r="1181" spans="9:12" x14ac:dyDescent="0.2">
      <c r="I1181" s="4">
        <v>1179</v>
      </c>
      <c r="J1181" s="4">
        <v>24</v>
      </c>
      <c r="K1181" s="4">
        <v>23</v>
      </c>
      <c r="L1181" t="s">
        <v>984</v>
      </c>
    </row>
    <row r="1182" spans="9:12" x14ac:dyDescent="0.2">
      <c r="I1182" s="4">
        <v>1180</v>
      </c>
      <c r="J1182" s="4">
        <v>24</v>
      </c>
      <c r="K1182" s="4">
        <v>24</v>
      </c>
      <c r="L1182" t="s">
        <v>985</v>
      </c>
    </row>
    <row r="1183" spans="9:12" x14ac:dyDescent="0.2">
      <c r="I1183" s="4">
        <v>1181</v>
      </c>
      <c r="J1183" s="4">
        <v>24</v>
      </c>
      <c r="K1183" s="4">
        <v>25</v>
      </c>
      <c r="L1183" t="s">
        <v>986</v>
      </c>
    </row>
    <row r="1184" spans="9:12" x14ac:dyDescent="0.2">
      <c r="I1184" s="4">
        <v>1182</v>
      </c>
      <c r="J1184" s="4">
        <v>24</v>
      </c>
      <c r="K1184" s="4">
        <v>26</v>
      </c>
      <c r="L1184" t="s">
        <v>987</v>
      </c>
    </row>
    <row r="1185" spans="9:12" x14ac:dyDescent="0.2">
      <c r="I1185" s="4">
        <v>1183</v>
      </c>
      <c r="J1185" s="4">
        <v>24</v>
      </c>
      <c r="K1185" s="4">
        <v>27</v>
      </c>
      <c r="L1185" t="s">
        <v>988</v>
      </c>
    </row>
    <row r="1186" spans="9:12" x14ac:dyDescent="0.2">
      <c r="I1186" s="4">
        <v>1184</v>
      </c>
      <c r="J1186" s="4">
        <v>24</v>
      </c>
      <c r="K1186" s="4">
        <v>28</v>
      </c>
      <c r="L1186" t="s">
        <v>989</v>
      </c>
    </row>
    <row r="1187" spans="9:12" x14ac:dyDescent="0.2">
      <c r="I1187" s="4">
        <v>1185</v>
      </c>
      <c r="J1187" s="4">
        <v>24</v>
      </c>
      <c r="K1187" s="4">
        <v>29</v>
      </c>
      <c r="L1187" t="s">
        <v>990</v>
      </c>
    </row>
    <row r="1188" spans="9:12" x14ac:dyDescent="0.2">
      <c r="I1188" s="4">
        <v>1186</v>
      </c>
      <c r="J1188" s="4">
        <v>24</v>
      </c>
      <c r="K1188" s="4">
        <v>30</v>
      </c>
      <c r="L1188" t="s">
        <v>991</v>
      </c>
    </row>
    <row r="1189" spans="9:12" x14ac:dyDescent="0.2">
      <c r="I1189" s="4">
        <v>1187</v>
      </c>
      <c r="J1189" s="4">
        <v>24</v>
      </c>
      <c r="K1189" s="4">
        <v>31</v>
      </c>
      <c r="L1189" t="s">
        <v>992</v>
      </c>
    </row>
    <row r="1190" spans="9:12" x14ac:dyDescent="0.2">
      <c r="I1190" s="4">
        <v>1188</v>
      </c>
      <c r="J1190" s="4">
        <v>24</v>
      </c>
      <c r="K1190" s="4">
        <v>32</v>
      </c>
      <c r="L1190" t="s">
        <v>993</v>
      </c>
    </row>
    <row r="1191" spans="9:12" x14ac:dyDescent="0.2">
      <c r="I1191" s="4">
        <v>1189</v>
      </c>
      <c r="J1191" s="4">
        <v>24</v>
      </c>
      <c r="K1191" s="4">
        <v>33</v>
      </c>
      <c r="L1191" t="s">
        <v>994</v>
      </c>
    </row>
    <row r="1192" spans="9:12" x14ac:dyDescent="0.2">
      <c r="I1192" s="4">
        <v>1190</v>
      </c>
      <c r="J1192" s="4">
        <v>24</v>
      </c>
      <c r="K1192" s="4">
        <v>34</v>
      </c>
      <c r="L1192" t="s">
        <v>995</v>
      </c>
    </row>
    <row r="1193" spans="9:12" x14ac:dyDescent="0.2">
      <c r="I1193" s="4">
        <v>1191</v>
      </c>
      <c r="J1193" s="4">
        <v>24</v>
      </c>
      <c r="K1193" s="4">
        <v>35</v>
      </c>
      <c r="L1193" t="s">
        <v>996</v>
      </c>
    </row>
    <row r="1194" spans="9:12" x14ac:dyDescent="0.2">
      <c r="I1194" s="4">
        <v>1192</v>
      </c>
      <c r="J1194" s="4">
        <v>24</v>
      </c>
      <c r="K1194" s="4">
        <v>36</v>
      </c>
      <c r="L1194" t="s">
        <v>997</v>
      </c>
    </row>
    <row r="1195" spans="9:12" x14ac:dyDescent="0.2">
      <c r="I1195" s="4">
        <v>1193</v>
      </c>
      <c r="J1195" s="4">
        <v>24</v>
      </c>
      <c r="K1195" s="4">
        <v>37</v>
      </c>
      <c r="L1195" t="s">
        <v>998</v>
      </c>
    </row>
    <row r="1196" spans="9:12" x14ac:dyDescent="0.2">
      <c r="I1196" s="4">
        <v>1194</v>
      </c>
      <c r="J1196" s="4">
        <v>24</v>
      </c>
      <c r="K1196" s="4">
        <v>38</v>
      </c>
      <c r="L1196" t="s">
        <v>999</v>
      </c>
    </row>
    <row r="1197" spans="9:12" x14ac:dyDescent="0.2">
      <c r="I1197" s="4">
        <v>1195</v>
      </c>
      <c r="J1197" s="4">
        <v>24</v>
      </c>
      <c r="K1197" s="4">
        <v>39</v>
      </c>
      <c r="L1197" t="s">
        <v>1000</v>
      </c>
    </row>
    <row r="1198" spans="9:12" x14ac:dyDescent="0.2">
      <c r="I1198" s="4">
        <v>1196</v>
      </c>
      <c r="J1198" s="4">
        <v>24</v>
      </c>
      <c r="K1198" s="4">
        <v>40</v>
      </c>
      <c r="L1198" t="s">
        <v>1001</v>
      </c>
    </row>
    <row r="1199" spans="9:12" x14ac:dyDescent="0.2">
      <c r="I1199" s="4">
        <v>1197</v>
      </c>
      <c r="J1199" s="4">
        <v>24</v>
      </c>
      <c r="K1199" s="4">
        <v>41</v>
      </c>
      <c r="L1199" t="s">
        <v>1002</v>
      </c>
    </row>
    <row r="1200" spans="9:12" x14ac:dyDescent="0.2">
      <c r="I1200" s="4">
        <v>1198</v>
      </c>
      <c r="J1200" s="4">
        <v>24</v>
      </c>
      <c r="K1200" s="4">
        <v>42</v>
      </c>
      <c r="L1200" t="s">
        <v>1003</v>
      </c>
    </row>
    <row r="1201" spans="9:12" x14ac:dyDescent="0.2">
      <c r="I1201" s="4">
        <v>1199</v>
      </c>
      <c r="J1201" s="4">
        <v>24</v>
      </c>
      <c r="K1201" s="4">
        <v>43</v>
      </c>
      <c r="L1201" t="s">
        <v>1004</v>
      </c>
    </row>
    <row r="1202" spans="9:12" x14ac:dyDescent="0.2">
      <c r="I1202" s="4">
        <v>1200</v>
      </c>
      <c r="J1202" s="4">
        <v>24</v>
      </c>
      <c r="K1202" s="4">
        <v>44</v>
      </c>
      <c r="L1202" t="s">
        <v>1005</v>
      </c>
    </row>
    <row r="1203" spans="9:12" x14ac:dyDescent="0.2">
      <c r="I1203" s="4">
        <v>1201</v>
      </c>
      <c r="J1203" s="4">
        <v>24</v>
      </c>
      <c r="K1203" s="4">
        <v>45</v>
      </c>
      <c r="L1203" t="s">
        <v>1006</v>
      </c>
    </row>
    <row r="1204" spans="9:12" x14ac:dyDescent="0.2">
      <c r="I1204" s="4">
        <v>1202</v>
      </c>
      <c r="J1204" s="4">
        <v>24</v>
      </c>
      <c r="K1204" s="4">
        <v>46</v>
      </c>
      <c r="L1204" t="s">
        <v>1007</v>
      </c>
    </row>
    <row r="1205" spans="9:12" x14ac:dyDescent="0.2">
      <c r="I1205" s="4">
        <v>1203</v>
      </c>
      <c r="J1205" s="4">
        <v>24</v>
      </c>
      <c r="K1205" s="4">
        <v>47</v>
      </c>
      <c r="L1205" t="s">
        <v>1008</v>
      </c>
    </row>
    <row r="1206" spans="9:12" x14ac:dyDescent="0.2">
      <c r="I1206" s="4">
        <v>1204</v>
      </c>
      <c r="J1206" s="4">
        <v>24</v>
      </c>
      <c r="K1206" s="4">
        <v>48</v>
      </c>
      <c r="L1206" t="s">
        <v>1009</v>
      </c>
    </row>
    <row r="1207" spans="9:12" x14ac:dyDescent="0.2">
      <c r="I1207" s="4">
        <v>1205</v>
      </c>
      <c r="J1207" s="4">
        <v>24</v>
      </c>
      <c r="K1207" s="4">
        <v>49</v>
      </c>
      <c r="L1207" t="s">
        <v>1010</v>
      </c>
    </row>
    <row r="1208" spans="9:12" x14ac:dyDescent="0.2">
      <c r="I1208" s="4">
        <v>1206</v>
      </c>
      <c r="J1208" s="4">
        <v>24</v>
      </c>
      <c r="K1208" s="4">
        <v>50</v>
      </c>
      <c r="L1208" t="s">
        <v>1011</v>
      </c>
    </row>
    <row r="1209" spans="9:12" x14ac:dyDescent="0.2">
      <c r="I1209" s="4">
        <v>1207</v>
      </c>
      <c r="J1209" s="4">
        <v>24</v>
      </c>
      <c r="K1209" s="4">
        <v>51</v>
      </c>
      <c r="L1209" t="s">
        <v>1012</v>
      </c>
    </row>
    <row r="1210" spans="9:12" x14ac:dyDescent="0.2">
      <c r="I1210" s="4">
        <v>1208</v>
      </c>
      <c r="J1210" s="4">
        <v>24</v>
      </c>
      <c r="K1210" s="4">
        <v>52</v>
      </c>
      <c r="L1210" t="s">
        <v>1013</v>
      </c>
    </row>
    <row r="1211" spans="9:12" x14ac:dyDescent="0.2">
      <c r="I1211" s="4">
        <v>1209</v>
      </c>
      <c r="J1211" s="4">
        <v>24</v>
      </c>
      <c r="K1211" s="4">
        <v>53</v>
      </c>
      <c r="L1211" t="s">
        <v>1014</v>
      </c>
    </row>
    <row r="1212" spans="9:12" x14ac:dyDescent="0.2">
      <c r="I1212" s="4">
        <v>1210</v>
      </c>
      <c r="J1212" s="4">
        <v>24</v>
      </c>
      <c r="K1212" s="4">
        <v>54</v>
      </c>
      <c r="L1212" t="s">
        <v>1015</v>
      </c>
    </row>
    <row r="1213" spans="9:12" x14ac:dyDescent="0.2">
      <c r="I1213" s="4">
        <v>1211</v>
      </c>
      <c r="J1213" s="4">
        <v>24</v>
      </c>
      <c r="K1213" s="4">
        <v>55</v>
      </c>
      <c r="L1213" t="s">
        <v>1016</v>
      </c>
    </row>
    <row r="1214" spans="9:12" x14ac:dyDescent="0.2">
      <c r="I1214" s="4">
        <v>1212</v>
      </c>
      <c r="J1214" s="4">
        <v>24</v>
      </c>
      <c r="K1214" s="4">
        <v>56</v>
      </c>
      <c r="L1214" t="s">
        <v>1017</v>
      </c>
    </row>
    <row r="1215" spans="9:12" x14ac:dyDescent="0.2">
      <c r="I1215" s="4">
        <v>1213</v>
      </c>
      <c r="J1215" s="4">
        <v>24</v>
      </c>
      <c r="K1215" s="4">
        <v>57</v>
      </c>
      <c r="L1215" t="s">
        <v>1018</v>
      </c>
    </row>
    <row r="1216" spans="9:12" x14ac:dyDescent="0.2">
      <c r="I1216" s="4">
        <v>1214</v>
      </c>
      <c r="J1216" s="4">
        <v>24</v>
      </c>
      <c r="K1216" s="4">
        <v>58</v>
      </c>
      <c r="L1216" t="s">
        <v>1019</v>
      </c>
    </row>
    <row r="1217" spans="9:12" x14ac:dyDescent="0.2">
      <c r="I1217" s="4">
        <v>1215</v>
      </c>
      <c r="J1217" s="4">
        <v>24</v>
      </c>
      <c r="K1217" s="4">
        <v>59</v>
      </c>
      <c r="L1217" t="s">
        <v>1020</v>
      </c>
    </row>
    <row r="1218" spans="9:12" x14ac:dyDescent="0.2">
      <c r="I1218" s="4">
        <v>1216</v>
      </c>
      <c r="J1218" s="4">
        <v>24</v>
      </c>
      <c r="K1218" s="4">
        <v>60</v>
      </c>
      <c r="L1218" t="s">
        <v>1021</v>
      </c>
    </row>
    <row r="1219" spans="9:12" x14ac:dyDescent="0.2">
      <c r="I1219" s="4">
        <v>1217</v>
      </c>
      <c r="J1219" s="4">
        <v>25</v>
      </c>
      <c r="K1219" s="4">
        <v>1</v>
      </c>
      <c r="L1219" t="s">
        <v>1022</v>
      </c>
    </row>
    <row r="1220" spans="9:12" x14ac:dyDescent="0.2">
      <c r="I1220" s="4">
        <v>1218</v>
      </c>
      <c r="J1220" s="4">
        <v>25</v>
      </c>
      <c r="K1220" s="4">
        <v>2</v>
      </c>
      <c r="L1220" t="s">
        <v>1023</v>
      </c>
    </row>
    <row r="1221" spans="9:12" x14ac:dyDescent="0.2">
      <c r="I1221" s="4">
        <v>1219</v>
      </c>
      <c r="J1221" s="4">
        <v>25</v>
      </c>
      <c r="K1221" s="4">
        <v>3</v>
      </c>
      <c r="L1221" t="s">
        <v>1024</v>
      </c>
    </row>
    <row r="1222" spans="9:12" x14ac:dyDescent="0.2">
      <c r="I1222" s="4">
        <v>1220</v>
      </c>
      <c r="J1222" s="4">
        <v>25</v>
      </c>
      <c r="K1222" s="4">
        <v>4</v>
      </c>
      <c r="L1222" t="s">
        <v>1025</v>
      </c>
    </row>
    <row r="1223" spans="9:12" x14ac:dyDescent="0.2">
      <c r="I1223" s="4">
        <v>1221</v>
      </c>
      <c r="J1223" s="4">
        <v>25</v>
      </c>
      <c r="K1223" s="4">
        <v>5</v>
      </c>
      <c r="L1223" t="s">
        <v>1026</v>
      </c>
    </row>
    <row r="1224" spans="9:12" x14ac:dyDescent="0.2">
      <c r="I1224" s="4">
        <v>1222</v>
      </c>
      <c r="J1224" s="4">
        <v>25</v>
      </c>
      <c r="K1224" s="4">
        <v>6</v>
      </c>
      <c r="L1224" t="s">
        <v>1027</v>
      </c>
    </row>
    <row r="1225" spans="9:12" x14ac:dyDescent="0.2">
      <c r="I1225" s="4">
        <v>1223</v>
      </c>
      <c r="J1225" s="4">
        <v>25</v>
      </c>
      <c r="K1225" s="4">
        <v>7</v>
      </c>
      <c r="L1225" t="s">
        <v>1028</v>
      </c>
    </row>
    <row r="1226" spans="9:12" x14ac:dyDescent="0.2">
      <c r="I1226" s="4">
        <v>1224</v>
      </c>
      <c r="J1226" s="4">
        <v>25</v>
      </c>
      <c r="K1226" s="4">
        <v>8</v>
      </c>
      <c r="L1226" t="s">
        <v>1029</v>
      </c>
    </row>
    <row r="1227" spans="9:12" x14ac:dyDescent="0.2">
      <c r="I1227" s="4">
        <v>1225</v>
      </c>
      <c r="J1227" s="4">
        <v>25</v>
      </c>
      <c r="K1227" s="4">
        <v>9</v>
      </c>
      <c r="L1227" t="s">
        <v>1030</v>
      </c>
    </row>
    <row r="1228" spans="9:12" x14ac:dyDescent="0.2">
      <c r="I1228" s="4">
        <v>1226</v>
      </c>
      <c r="J1228" s="4">
        <v>25</v>
      </c>
      <c r="K1228" s="4">
        <v>10</v>
      </c>
      <c r="L1228" t="s">
        <v>1031</v>
      </c>
    </row>
    <row r="1229" spans="9:12" x14ac:dyDescent="0.2">
      <c r="I1229" s="4">
        <v>1227</v>
      </c>
      <c r="J1229" s="4">
        <v>25</v>
      </c>
      <c r="K1229" s="4">
        <v>11</v>
      </c>
      <c r="L1229" t="s">
        <v>1032</v>
      </c>
    </row>
    <row r="1230" spans="9:12" x14ac:dyDescent="0.2">
      <c r="I1230" s="4">
        <v>1228</v>
      </c>
      <c r="J1230" s="4">
        <v>25</v>
      </c>
      <c r="K1230" s="4">
        <v>12</v>
      </c>
      <c r="L1230" t="s">
        <v>1033</v>
      </c>
    </row>
    <row r="1231" spans="9:12" x14ac:dyDescent="0.2">
      <c r="I1231" s="4">
        <v>1229</v>
      </c>
      <c r="J1231" s="4">
        <v>25</v>
      </c>
      <c r="K1231" s="4">
        <v>13</v>
      </c>
      <c r="L1231" t="s">
        <v>1034</v>
      </c>
    </row>
    <row r="1232" spans="9:12" x14ac:dyDescent="0.2">
      <c r="I1232" s="4">
        <v>1230</v>
      </c>
      <c r="J1232" s="4">
        <v>25</v>
      </c>
      <c r="K1232" s="4">
        <v>14</v>
      </c>
      <c r="L1232" t="s">
        <v>1035</v>
      </c>
    </row>
    <row r="1233" spans="9:12" x14ac:dyDescent="0.2">
      <c r="I1233" s="4">
        <v>1231</v>
      </c>
      <c r="J1233" s="4">
        <v>25</v>
      </c>
      <c r="K1233" s="4">
        <v>15</v>
      </c>
      <c r="L1233" t="s">
        <v>1036</v>
      </c>
    </row>
    <row r="1234" spans="9:12" x14ac:dyDescent="0.2">
      <c r="I1234" s="4">
        <v>1232</v>
      </c>
      <c r="J1234" s="4">
        <v>25</v>
      </c>
      <c r="K1234" s="4">
        <v>16</v>
      </c>
      <c r="L1234" t="s">
        <v>1037</v>
      </c>
    </row>
    <row r="1235" spans="9:12" x14ac:dyDescent="0.2">
      <c r="I1235" s="4">
        <v>1233</v>
      </c>
      <c r="J1235" s="4">
        <v>25</v>
      </c>
      <c r="K1235" s="4">
        <v>17</v>
      </c>
      <c r="L1235" t="s">
        <v>1038</v>
      </c>
    </row>
    <row r="1236" spans="9:12" x14ac:dyDescent="0.2">
      <c r="I1236" s="4">
        <v>1234</v>
      </c>
      <c r="J1236" s="4">
        <v>25</v>
      </c>
      <c r="K1236" s="4">
        <v>18</v>
      </c>
      <c r="L1236" t="s">
        <v>1039</v>
      </c>
    </row>
    <row r="1237" spans="9:12" x14ac:dyDescent="0.2">
      <c r="I1237" s="4">
        <v>1235</v>
      </c>
      <c r="J1237" s="4">
        <v>25</v>
      </c>
      <c r="K1237" s="4">
        <v>19</v>
      </c>
      <c r="L1237" t="s">
        <v>1040</v>
      </c>
    </row>
    <row r="1238" spans="9:12" x14ac:dyDescent="0.2">
      <c r="I1238" s="4">
        <v>1236</v>
      </c>
      <c r="J1238" s="4">
        <v>25</v>
      </c>
      <c r="K1238" s="4">
        <v>20</v>
      </c>
      <c r="L1238" t="s">
        <v>1041</v>
      </c>
    </row>
    <row r="1239" spans="9:12" x14ac:dyDescent="0.2">
      <c r="I1239" s="4">
        <v>1237</v>
      </c>
      <c r="J1239" s="4">
        <v>25</v>
      </c>
      <c r="K1239" s="4">
        <v>21</v>
      </c>
      <c r="L1239" t="s">
        <v>1042</v>
      </c>
    </row>
    <row r="1240" spans="9:12" x14ac:dyDescent="0.2">
      <c r="I1240" s="4">
        <v>1238</v>
      </c>
      <c r="J1240" s="4">
        <v>25</v>
      </c>
      <c r="K1240" s="4">
        <v>22</v>
      </c>
      <c r="L1240" t="s">
        <v>1043</v>
      </c>
    </row>
    <row r="1241" spans="9:12" x14ac:dyDescent="0.2">
      <c r="I1241" s="4">
        <v>1239</v>
      </c>
      <c r="J1241" s="4">
        <v>25</v>
      </c>
      <c r="K1241" s="4">
        <v>23</v>
      </c>
      <c r="L1241" t="s">
        <v>1044</v>
      </c>
    </row>
    <row r="1242" spans="9:12" x14ac:dyDescent="0.2">
      <c r="I1242" s="4">
        <v>1240</v>
      </c>
      <c r="J1242" s="4">
        <v>25</v>
      </c>
      <c r="K1242" s="4">
        <v>24</v>
      </c>
      <c r="L1242" t="s">
        <v>1045</v>
      </c>
    </row>
    <row r="1243" spans="9:12" x14ac:dyDescent="0.2">
      <c r="I1243" s="4">
        <v>1241</v>
      </c>
      <c r="J1243" s="4">
        <v>25</v>
      </c>
      <c r="K1243" s="4">
        <v>25</v>
      </c>
      <c r="L1243" t="s">
        <v>1046</v>
      </c>
    </row>
    <row r="1244" spans="9:12" x14ac:dyDescent="0.2">
      <c r="I1244" s="4">
        <v>1242</v>
      </c>
      <c r="J1244" s="4">
        <v>25</v>
      </c>
      <c r="K1244" s="4">
        <v>26</v>
      </c>
      <c r="L1244" t="s">
        <v>1047</v>
      </c>
    </row>
    <row r="1245" spans="9:12" x14ac:dyDescent="0.2">
      <c r="I1245" s="4">
        <v>1243</v>
      </c>
      <c r="J1245" s="4">
        <v>25</v>
      </c>
      <c r="K1245" s="4">
        <v>27</v>
      </c>
      <c r="L1245" t="s">
        <v>1048</v>
      </c>
    </row>
    <row r="1246" spans="9:12" x14ac:dyDescent="0.2">
      <c r="I1246" s="4">
        <v>1244</v>
      </c>
      <c r="J1246" s="4">
        <v>25</v>
      </c>
      <c r="K1246" s="4">
        <v>28</v>
      </c>
      <c r="L1246" t="s">
        <v>1049</v>
      </c>
    </row>
    <row r="1247" spans="9:12" x14ac:dyDescent="0.2">
      <c r="I1247" s="4">
        <v>1245</v>
      </c>
      <c r="J1247" s="4">
        <v>25</v>
      </c>
      <c r="K1247" s="4">
        <v>29</v>
      </c>
      <c r="L1247" t="s">
        <v>1050</v>
      </c>
    </row>
    <row r="1248" spans="9:12" x14ac:dyDescent="0.2">
      <c r="I1248" s="4">
        <v>1246</v>
      </c>
      <c r="J1248" s="4">
        <v>25</v>
      </c>
      <c r="K1248" s="4">
        <v>30</v>
      </c>
      <c r="L1248" t="s">
        <v>1051</v>
      </c>
    </row>
    <row r="1249" spans="9:12" x14ac:dyDescent="0.2">
      <c r="I1249" s="4">
        <v>1247</v>
      </c>
      <c r="J1249" s="4">
        <v>25</v>
      </c>
      <c r="K1249" s="4">
        <v>31</v>
      </c>
      <c r="L1249" t="s">
        <v>1052</v>
      </c>
    </row>
    <row r="1250" spans="9:12" x14ac:dyDescent="0.2">
      <c r="I1250" s="4">
        <v>1248</v>
      </c>
      <c r="J1250" s="4">
        <v>25</v>
      </c>
      <c r="K1250" s="4">
        <v>32</v>
      </c>
      <c r="L1250" t="s">
        <v>1053</v>
      </c>
    </row>
    <row r="1251" spans="9:12" x14ac:dyDescent="0.2">
      <c r="I1251" s="4">
        <v>1249</v>
      </c>
      <c r="J1251" s="4">
        <v>25</v>
      </c>
      <c r="K1251" s="4">
        <v>33</v>
      </c>
      <c r="L1251" t="s">
        <v>1054</v>
      </c>
    </row>
    <row r="1252" spans="9:12" x14ac:dyDescent="0.2">
      <c r="I1252" s="4">
        <v>1250</v>
      </c>
      <c r="J1252" s="4">
        <v>25</v>
      </c>
      <c r="K1252" s="4">
        <v>34</v>
      </c>
      <c r="L1252" t="s">
        <v>1055</v>
      </c>
    </row>
    <row r="1253" spans="9:12" x14ac:dyDescent="0.2">
      <c r="I1253" s="4">
        <v>1251</v>
      </c>
      <c r="J1253" s="4">
        <v>25</v>
      </c>
      <c r="K1253" s="4">
        <v>35</v>
      </c>
      <c r="L1253" t="s">
        <v>1056</v>
      </c>
    </row>
    <row r="1254" spans="9:12" x14ac:dyDescent="0.2">
      <c r="I1254" s="4">
        <v>1252</v>
      </c>
      <c r="J1254" s="4">
        <v>25</v>
      </c>
      <c r="K1254" s="4">
        <v>36</v>
      </c>
      <c r="L1254" t="s">
        <v>1057</v>
      </c>
    </row>
    <row r="1255" spans="9:12" x14ac:dyDescent="0.2">
      <c r="I1255" s="4">
        <v>1253</v>
      </c>
      <c r="J1255" s="4">
        <v>25</v>
      </c>
      <c r="K1255" s="4">
        <v>37</v>
      </c>
      <c r="L1255" t="s">
        <v>1058</v>
      </c>
    </row>
    <row r="1256" spans="9:12" x14ac:dyDescent="0.2">
      <c r="I1256" s="4">
        <v>1254</v>
      </c>
      <c r="J1256" s="4">
        <v>25</v>
      </c>
      <c r="K1256" s="4">
        <v>38</v>
      </c>
      <c r="L1256" t="s">
        <v>1059</v>
      </c>
    </row>
    <row r="1257" spans="9:12" x14ac:dyDescent="0.2">
      <c r="I1257" s="4">
        <v>1255</v>
      </c>
      <c r="J1257" s="4">
        <v>25</v>
      </c>
      <c r="K1257" s="4">
        <v>39</v>
      </c>
      <c r="L1257" t="s">
        <v>1060</v>
      </c>
    </row>
    <row r="1258" spans="9:12" x14ac:dyDescent="0.2">
      <c r="I1258" s="4">
        <v>1256</v>
      </c>
      <c r="J1258" s="4">
        <v>25</v>
      </c>
      <c r="K1258" s="4">
        <v>40</v>
      </c>
      <c r="L1258" t="s">
        <v>1061</v>
      </c>
    </row>
    <row r="1259" spans="9:12" x14ac:dyDescent="0.2">
      <c r="I1259" s="4">
        <v>1257</v>
      </c>
      <c r="J1259" s="4">
        <v>25</v>
      </c>
      <c r="K1259" s="4">
        <v>41</v>
      </c>
      <c r="L1259" t="s">
        <v>1062</v>
      </c>
    </row>
    <row r="1260" spans="9:12" x14ac:dyDescent="0.2">
      <c r="I1260" s="4">
        <v>1258</v>
      </c>
      <c r="J1260" s="4">
        <v>25</v>
      </c>
      <c r="K1260" s="4">
        <v>42</v>
      </c>
      <c r="L1260" t="s">
        <v>1063</v>
      </c>
    </row>
    <row r="1261" spans="9:12" x14ac:dyDescent="0.2">
      <c r="I1261" s="4">
        <v>1259</v>
      </c>
      <c r="J1261" s="4">
        <v>25</v>
      </c>
      <c r="K1261" s="4">
        <v>43</v>
      </c>
      <c r="L1261" t="s">
        <v>1064</v>
      </c>
    </row>
    <row r="1262" spans="9:12" x14ac:dyDescent="0.2">
      <c r="I1262" s="4">
        <v>1260</v>
      </c>
      <c r="J1262" s="4">
        <v>25</v>
      </c>
      <c r="K1262" s="4">
        <v>44</v>
      </c>
      <c r="L1262" t="s">
        <v>1065</v>
      </c>
    </row>
    <row r="1263" spans="9:12" x14ac:dyDescent="0.2">
      <c r="I1263" s="4">
        <v>1261</v>
      </c>
      <c r="J1263" s="4">
        <v>25</v>
      </c>
      <c r="K1263" s="4">
        <v>45</v>
      </c>
      <c r="L1263" t="s">
        <v>1066</v>
      </c>
    </row>
    <row r="1264" spans="9:12" x14ac:dyDescent="0.2">
      <c r="I1264" s="4">
        <v>1262</v>
      </c>
      <c r="J1264" s="4">
        <v>25</v>
      </c>
      <c r="K1264" s="4">
        <v>46</v>
      </c>
      <c r="L1264" t="s">
        <v>1067</v>
      </c>
    </row>
    <row r="1265" spans="9:12" x14ac:dyDescent="0.2">
      <c r="I1265" s="4">
        <v>1263</v>
      </c>
      <c r="J1265" s="4">
        <v>25</v>
      </c>
      <c r="K1265" s="4">
        <v>47</v>
      </c>
      <c r="L1265" t="s">
        <v>1068</v>
      </c>
    </row>
    <row r="1266" spans="9:12" x14ac:dyDescent="0.2">
      <c r="I1266" s="4">
        <v>1264</v>
      </c>
      <c r="J1266" s="4">
        <v>25</v>
      </c>
      <c r="K1266" s="4">
        <v>48</v>
      </c>
      <c r="L1266" t="s">
        <v>1069</v>
      </c>
    </row>
    <row r="1267" spans="9:12" x14ac:dyDescent="0.2">
      <c r="I1267" s="4">
        <v>1265</v>
      </c>
      <c r="J1267" s="4">
        <v>25</v>
      </c>
      <c r="K1267" s="4">
        <v>49</v>
      </c>
      <c r="L1267" t="s">
        <v>1070</v>
      </c>
    </row>
    <row r="1268" spans="9:12" x14ac:dyDescent="0.2">
      <c r="I1268" s="4">
        <v>1266</v>
      </c>
      <c r="J1268" s="4">
        <v>25</v>
      </c>
      <c r="K1268" s="4">
        <v>50</v>
      </c>
      <c r="L1268" t="s">
        <v>1071</v>
      </c>
    </row>
    <row r="1269" spans="9:12" x14ac:dyDescent="0.2">
      <c r="I1269" s="4">
        <v>1267</v>
      </c>
      <c r="J1269" s="4">
        <v>25</v>
      </c>
      <c r="K1269" s="4">
        <v>51</v>
      </c>
      <c r="L1269" t="s">
        <v>1072</v>
      </c>
    </row>
    <row r="1270" spans="9:12" x14ac:dyDescent="0.2">
      <c r="I1270" s="4">
        <v>1268</v>
      </c>
      <c r="J1270" s="4">
        <v>25</v>
      </c>
      <c r="K1270" s="4">
        <v>52</v>
      </c>
      <c r="L1270" t="s">
        <v>1073</v>
      </c>
    </row>
    <row r="1271" spans="9:12" x14ac:dyDescent="0.2">
      <c r="I1271" s="4">
        <v>1269</v>
      </c>
      <c r="J1271" s="4">
        <v>25</v>
      </c>
      <c r="K1271" s="4">
        <v>53</v>
      </c>
      <c r="L1271" t="s">
        <v>1074</v>
      </c>
    </row>
    <row r="1272" spans="9:12" x14ac:dyDescent="0.2">
      <c r="I1272" s="4">
        <v>1270</v>
      </c>
      <c r="J1272" s="4">
        <v>25</v>
      </c>
      <c r="K1272" s="4">
        <v>54</v>
      </c>
      <c r="L1272" t="s">
        <v>1075</v>
      </c>
    </row>
    <row r="1273" spans="9:12" x14ac:dyDescent="0.2">
      <c r="I1273" s="4">
        <v>1271</v>
      </c>
      <c r="J1273" s="4">
        <v>25</v>
      </c>
      <c r="K1273" s="4">
        <v>55</v>
      </c>
      <c r="L1273" t="s">
        <v>1076</v>
      </c>
    </row>
    <row r="1274" spans="9:12" x14ac:dyDescent="0.2">
      <c r="I1274" s="4">
        <v>1272</v>
      </c>
      <c r="J1274" s="4">
        <v>25</v>
      </c>
      <c r="K1274" s="4">
        <v>56</v>
      </c>
      <c r="L1274" t="s">
        <v>1077</v>
      </c>
    </row>
    <row r="1275" spans="9:12" x14ac:dyDescent="0.2">
      <c r="I1275" s="4">
        <v>1273</v>
      </c>
      <c r="J1275" s="4">
        <v>25</v>
      </c>
      <c r="K1275" s="4">
        <v>57</v>
      </c>
      <c r="L1275" t="s">
        <v>1078</v>
      </c>
    </row>
    <row r="1276" spans="9:12" x14ac:dyDescent="0.2">
      <c r="I1276" s="4">
        <v>1274</v>
      </c>
      <c r="J1276" s="4">
        <v>25</v>
      </c>
      <c r="K1276" s="4">
        <v>58</v>
      </c>
      <c r="L1276" t="s">
        <v>1079</v>
      </c>
    </row>
    <row r="1277" spans="9:12" x14ac:dyDescent="0.2">
      <c r="I1277" s="4">
        <v>1275</v>
      </c>
      <c r="J1277" s="4">
        <v>25</v>
      </c>
      <c r="K1277" s="4">
        <v>59</v>
      </c>
      <c r="L1277" t="s">
        <v>1080</v>
      </c>
    </row>
    <row r="1278" spans="9:12" x14ac:dyDescent="0.2">
      <c r="I1278" s="4">
        <v>1276</v>
      </c>
      <c r="J1278" s="4">
        <v>25</v>
      </c>
      <c r="K1278" s="4">
        <v>60</v>
      </c>
      <c r="L1278" t="s">
        <v>1081</v>
      </c>
    </row>
    <row r="1279" spans="9:12" x14ac:dyDescent="0.2">
      <c r="I1279" s="4">
        <v>1277</v>
      </c>
      <c r="J1279" s="4">
        <v>26</v>
      </c>
      <c r="K1279" s="4">
        <v>1</v>
      </c>
      <c r="L1279" t="s">
        <v>1082</v>
      </c>
    </row>
    <row r="1280" spans="9:12" x14ac:dyDescent="0.2">
      <c r="I1280" s="4">
        <v>1278</v>
      </c>
      <c r="J1280" s="4">
        <v>26</v>
      </c>
      <c r="K1280" s="4">
        <v>2</v>
      </c>
      <c r="L1280" t="s">
        <v>1083</v>
      </c>
    </row>
    <row r="1281" spans="9:12" x14ac:dyDescent="0.2">
      <c r="I1281" s="4">
        <v>1279</v>
      </c>
      <c r="J1281" s="4">
        <v>26</v>
      </c>
      <c r="K1281" s="4">
        <v>3</v>
      </c>
      <c r="L1281" t="s">
        <v>1084</v>
      </c>
    </row>
    <row r="1282" spans="9:12" x14ac:dyDescent="0.2">
      <c r="I1282" s="4">
        <v>1280</v>
      </c>
      <c r="J1282" s="4">
        <v>26</v>
      </c>
      <c r="K1282" s="4">
        <v>4</v>
      </c>
      <c r="L1282" t="s">
        <v>1085</v>
      </c>
    </row>
    <row r="1283" spans="9:12" x14ac:dyDescent="0.2">
      <c r="I1283" s="4">
        <v>1281</v>
      </c>
      <c r="J1283" s="4">
        <v>26</v>
      </c>
      <c r="K1283" s="4">
        <v>5</v>
      </c>
      <c r="L1283" t="s">
        <v>1086</v>
      </c>
    </row>
    <row r="1284" spans="9:12" x14ac:dyDescent="0.2">
      <c r="I1284" s="4">
        <v>1282</v>
      </c>
      <c r="J1284" s="4">
        <v>26</v>
      </c>
      <c r="K1284" s="4">
        <v>6</v>
      </c>
      <c r="L1284" t="s">
        <v>1087</v>
      </c>
    </row>
    <row r="1285" spans="9:12" x14ac:dyDescent="0.2">
      <c r="I1285" s="4">
        <v>1283</v>
      </c>
      <c r="J1285" s="4">
        <v>26</v>
      </c>
      <c r="K1285" s="4">
        <v>7</v>
      </c>
      <c r="L1285" t="s">
        <v>1088</v>
      </c>
    </row>
    <row r="1286" spans="9:12" x14ac:dyDescent="0.2">
      <c r="I1286" s="4">
        <v>1284</v>
      </c>
      <c r="J1286" s="4">
        <v>26</v>
      </c>
      <c r="K1286" s="4">
        <v>8</v>
      </c>
      <c r="L1286" t="s">
        <v>1089</v>
      </c>
    </row>
    <row r="1287" spans="9:12" x14ac:dyDescent="0.2">
      <c r="I1287" s="4">
        <v>1285</v>
      </c>
      <c r="J1287" s="4">
        <v>26</v>
      </c>
      <c r="K1287" s="4">
        <v>9</v>
      </c>
      <c r="L1287" t="s">
        <v>1090</v>
      </c>
    </row>
    <row r="1288" spans="9:12" x14ac:dyDescent="0.2">
      <c r="I1288" s="4">
        <v>1286</v>
      </c>
      <c r="J1288" s="4">
        <v>26</v>
      </c>
      <c r="K1288" s="4">
        <v>10</v>
      </c>
      <c r="L1288" t="s">
        <v>1091</v>
      </c>
    </row>
    <row r="1289" spans="9:12" x14ac:dyDescent="0.2">
      <c r="I1289" s="4">
        <v>1287</v>
      </c>
      <c r="J1289" s="4">
        <v>26</v>
      </c>
      <c r="K1289" s="4">
        <v>11</v>
      </c>
      <c r="L1289" t="s">
        <v>1092</v>
      </c>
    </row>
    <row r="1290" spans="9:12" x14ac:dyDescent="0.2">
      <c r="I1290" s="4">
        <v>1288</v>
      </c>
      <c r="J1290" s="4">
        <v>26</v>
      </c>
      <c r="K1290" s="4">
        <v>12</v>
      </c>
      <c r="L1290" t="s">
        <v>1093</v>
      </c>
    </row>
    <row r="1291" spans="9:12" x14ac:dyDescent="0.2">
      <c r="I1291" s="4">
        <v>1289</v>
      </c>
      <c r="J1291" s="4">
        <v>26</v>
      </c>
      <c r="K1291" s="4">
        <v>13</v>
      </c>
      <c r="L1291" t="s">
        <v>1094</v>
      </c>
    </row>
    <row r="1292" spans="9:12" x14ac:dyDescent="0.2">
      <c r="I1292" s="4">
        <v>1290</v>
      </c>
      <c r="J1292" s="4">
        <v>26</v>
      </c>
      <c r="K1292" s="4">
        <v>14</v>
      </c>
      <c r="L1292" t="s">
        <v>1095</v>
      </c>
    </row>
    <row r="1293" spans="9:12" x14ac:dyDescent="0.2">
      <c r="I1293" s="4">
        <v>1291</v>
      </c>
      <c r="J1293" s="4">
        <v>26</v>
      </c>
      <c r="K1293" s="4">
        <v>15</v>
      </c>
      <c r="L1293" t="s">
        <v>1096</v>
      </c>
    </row>
    <row r="1294" spans="9:12" x14ac:dyDescent="0.2">
      <c r="I1294" s="4">
        <v>1292</v>
      </c>
      <c r="J1294" s="4">
        <v>26</v>
      </c>
      <c r="K1294" s="4">
        <v>16</v>
      </c>
      <c r="L1294" t="s">
        <v>1097</v>
      </c>
    </row>
    <row r="1295" spans="9:12" x14ac:dyDescent="0.2">
      <c r="I1295" s="4">
        <v>1293</v>
      </c>
      <c r="J1295" s="4">
        <v>26</v>
      </c>
      <c r="K1295" s="4">
        <v>17</v>
      </c>
      <c r="L1295" t="s">
        <v>1098</v>
      </c>
    </row>
    <row r="1296" spans="9:12" x14ac:dyDescent="0.2">
      <c r="I1296" s="4">
        <v>1294</v>
      </c>
      <c r="J1296" s="4">
        <v>26</v>
      </c>
      <c r="K1296" s="4">
        <v>18</v>
      </c>
      <c r="L1296" t="s">
        <v>1099</v>
      </c>
    </row>
    <row r="1297" spans="9:12" x14ac:dyDescent="0.2">
      <c r="I1297" s="4">
        <v>1295</v>
      </c>
      <c r="J1297" s="4">
        <v>26</v>
      </c>
      <c r="K1297" s="4">
        <v>19</v>
      </c>
      <c r="L1297" t="s">
        <v>1100</v>
      </c>
    </row>
    <row r="1298" spans="9:12" x14ac:dyDescent="0.2">
      <c r="I1298" s="4">
        <v>1296</v>
      </c>
      <c r="J1298" s="4">
        <v>26</v>
      </c>
      <c r="K1298" s="4">
        <v>20</v>
      </c>
      <c r="L1298" t="s">
        <v>1101</v>
      </c>
    </row>
    <row r="1299" spans="9:12" x14ac:dyDescent="0.2">
      <c r="I1299" s="4">
        <v>1297</v>
      </c>
      <c r="J1299" s="4">
        <v>26</v>
      </c>
      <c r="K1299" s="4">
        <v>21</v>
      </c>
      <c r="L1299" t="s">
        <v>1102</v>
      </c>
    </row>
    <row r="1300" spans="9:12" x14ac:dyDescent="0.2">
      <c r="I1300" s="4">
        <v>1298</v>
      </c>
      <c r="J1300" s="4">
        <v>26</v>
      </c>
      <c r="K1300" s="4">
        <v>22</v>
      </c>
      <c r="L1300" t="s">
        <v>1103</v>
      </c>
    </row>
    <row r="1301" spans="9:12" x14ac:dyDescent="0.2">
      <c r="I1301" s="4">
        <v>1299</v>
      </c>
      <c r="J1301" s="4">
        <v>26</v>
      </c>
      <c r="K1301" s="4">
        <v>23</v>
      </c>
      <c r="L1301" t="s">
        <v>1104</v>
      </c>
    </row>
    <row r="1302" spans="9:12" x14ac:dyDescent="0.2">
      <c r="I1302" s="4">
        <v>1300</v>
      </c>
      <c r="J1302" s="4">
        <v>26</v>
      </c>
      <c r="K1302" s="4">
        <v>24</v>
      </c>
      <c r="L1302" t="s">
        <v>1105</v>
      </c>
    </row>
    <row r="1303" spans="9:12" x14ac:dyDescent="0.2">
      <c r="I1303" s="4">
        <v>1301</v>
      </c>
      <c r="J1303" s="4">
        <v>26</v>
      </c>
      <c r="K1303" s="4">
        <v>25</v>
      </c>
      <c r="L1303" t="s">
        <v>1106</v>
      </c>
    </row>
    <row r="1304" spans="9:12" x14ac:dyDescent="0.2">
      <c r="I1304" s="4">
        <v>1302</v>
      </c>
      <c r="J1304" s="4">
        <v>26</v>
      </c>
      <c r="K1304" s="4">
        <v>26</v>
      </c>
      <c r="L1304" t="s">
        <v>1107</v>
      </c>
    </row>
    <row r="1305" spans="9:12" x14ac:dyDescent="0.2">
      <c r="I1305" s="4">
        <v>1303</v>
      </c>
      <c r="J1305" s="4">
        <v>26</v>
      </c>
      <c r="K1305" s="4">
        <v>27</v>
      </c>
      <c r="L1305" t="s">
        <v>1108</v>
      </c>
    </row>
    <row r="1306" spans="9:12" x14ac:dyDescent="0.2">
      <c r="I1306" s="4">
        <v>1304</v>
      </c>
      <c r="J1306" s="4">
        <v>26</v>
      </c>
      <c r="K1306" s="4">
        <v>28</v>
      </c>
      <c r="L1306" t="s">
        <v>1109</v>
      </c>
    </row>
    <row r="1307" spans="9:12" x14ac:dyDescent="0.2">
      <c r="I1307" s="4">
        <v>1305</v>
      </c>
      <c r="J1307" s="4">
        <v>26</v>
      </c>
      <c r="K1307" s="4">
        <v>29</v>
      </c>
      <c r="L1307" t="s">
        <v>1110</v>
      </c>
    </row>
    <row r="1308" spans="9:12" x14ac:dyDescent="0.2">
      <c r="I1308" s="4">
        <v>1306</v>
      </c>
      <c r="J1308" s="4">
        <v>26</v>
      </c>
      <c r="K1308" s="4">
        <v>30</v>
      </c>
      <c r="L1308" t="s">
        <v>1111</v>
      </c>
    </row>
    <row r="1309" spans="9:12" x14ac:dyDescent="0.2">
      <c r="I1309" s="4">
        <v>1307</v>
      </c>
      <c r="J1309" s="4">
        <v>26</v>
      </c>
      <c r="K1309" s="4">
        <v>31</v>
      </c>
      <c r="L1309" t="s">
        <v>1112</v>
      </c>
    </row>
    <row r="1310" spans="9:12" x14ac:dyDescent="0.2">
      <c r="I1310" s="4">
        <v>1308</v>
      </c>
      <c r="J1310" s="4">
        <v>26</v>
      </c>
      <c r="K1310" s="4">
        <v>32</v>
      </c>
      <c r="L1310" t="s">
        <v>1113</v>
      </c>
    </row>
    <row r="1311" spans="9:12" x14ac:dyDescent="0.2">
      <c r="I1311" s="4">
        <v>1309</v>
      </c>
      <c r="J1311" s="4">
        <v>26</v>
      </c>
      <c r="K1311" s="4">
        <v>33</v>
      </c>
      <c r="L1311" t="s">
        <v>1114</v>
      </c>
    </row>
    <row r="1312" spans="9:12" x14ac:dyDescent="0.2">
      <c r="I1312" s="4">
        <v>1310</v>
      </c>
      <c r="J1312" s="4">
        <v>26</v>
      </c>
      <c r="K1312" s="4">
        <v>34</v>
      </c>
      <c r="L1312" t="s">
        <v>1115</v>
      </c>
    </row>
    <row r="1313" spans="9:12" x14ac:dyDescent="0.2">
      <c r="I1313" s="4">
        <v>1311</v>
      </c>
      <c r="J1313" s="4">
        <v>26</v>
      </c>
      <c r="K1313" s="4">
        <v>35</v>
      </c>
      <c r="L1313" t="s">
        <v>1116</v>
      </c>
    </row>
    <row r="1314" spans="9:12" x14ac:dyDescent="0.2">
      <c r="I1314" s="4">
        <v>1312</v>
      </c>
      <c r="J1314" s="4">
        <v>26</v>
      </c>
      <c r="K1314" s="4">
        <v>36</v>
      </c>
      <c r="L1314" t="s">
        <v>1117</v>
      </c>
    </row>
    <row r="1315" spans="9:12" x14ac:dyDescent="0.2">
      <c r="I1315" s="4">
        <v>1313</v>
      </c>
      <c r="J1315" s="4">
        <v>26</v>
      </c>
      <c r="K1315" s="4">
        <v>37</v>
      </c>
      <c r="L1315" t="s">
        <v>1118</v>
      </c>
    </row>
    <row r="1316" spans="9:12" x14ac:dyDescent="0.2">
      <c r="I1316" s="4">
        <v>1314</v>
      </c>
      <c r="J1316" s="4">
        <v>26</v>
      </c>
      <c r="K1316" s="4">
        <v>38</v>
      </c>
      <c r="L1316" t="s">
        <v>1119</v>
      </c>
    </row>
    <row r="1317" spans="9:12" x14ac:dyDescent="0.2">
      <c r="I1317" s="4">
        <v>1315</v>
      </c>
      <c r="J1317" s="4">
        <v>26</v>
      </c>
      <c r="K1317" s="4">
        <v>39</v>
      </c>
      <c r="L1317" t="s">
        <v>1120</v>
      </c>
    </row>
    <row r="1318" spans="9:12" x14ac:dyDescent="0.2">
      <c r="I1318" s="4">
        <v>1316</v>
      </c>
      <c r="J1318" s="4">
        <v>26</v>
      </c>
      <c r="K1318" s="4">
        <v>40</v>
      </c>
      <c r="L1318" t="s">
        <v>1121</v>
      </c>
    </row>
    <row r="1319" spans="9:12" x14ac:dyDescent="0.2">
      <c r="I1319" s="4">
        <v>1317</v>
      </c>
      <c r="J1319" s="4">
        <v>26</v>
      </c>
      <c r="K1319" s="4">
        <v>41</v>
      </c>
      <c r="L1319" t="s">
        <v>1122</v>
      </c>
    </row>
    <row r="1320" spans="9:12" x14ac:dyDescent="0.2">
      <c r="I1320" s="4">
        <v>1318</v>
      </c>
      <c r="J1320" s="4">
        <v>26</v>
      </c>
      <c r="K1320" s="4">
        <v>42</v>
      </c>
      <c r="L1320" t="s">
        <v>1123</v>
      </c>
    </row>
    <row r="1321" spans="9:12" x14ac:dyDescent="0.2">
      <c r="I1321" s="4">
        <v>1319</v>
      </c>
      <c r="J1321" s="4">
        <v>26</v>
      </c>
      <c r="K1321" s="4">
        <v>43</v>
      </c>
      <c r="L1321" t="s">
        <v>1124</v>
      </c>
    </row>
    <row r="1322" spans="9:12" x14ac:dyDescent="0.2">
      <c r="I1322" s="4">
        <v>1320</v>
      </c>
      <c r="J1322" s="4">
        <v>26</v>
      </c>
      <c r="K1322" s="4">
        <v>44</v>
      </c>
      <c r="L1322" t="s">
        <v>1125</v>
      </c>
    </row>
    <row r="1323" spans="9:12" x14ac:dyDescent="0.2">
      <c r="I1323" s="4">
        <v>1321</v>
      </c>
      <c r="J1323" s="4">
        <v>26</v>
      </c>
      <c r="K1323" s="4">
        <v>45</v>
      </c>
      <c r="L1323" t="s">
        <v>1126</v>
      </c>
    </row>
    <row r="1324" spans="9:12" x14ac:dyDescent="0.2">
      <c r="I1324" s="4">
        <v>1322</v>
      </c>
      <c r="J1324" s="4">
        <v>26</v>
      </c>
      <c r="K1324" s="4">
        <v>46</v>
      </c>
      <c r="L1324" t="s">
        <v>1127</v>
      </c>
    </row>
    <row r="1325" spans="9:12" x14ac:dyDescent="0.2">
      <c r="I1325" s="4">
        <v>1323</v>
      </c>
      <c r="J1325" s="4">
        <v>26</v>
      </c>
      <c r="K1325" s="4">
        <v>47</v>
      </c>
      <c r="L1325" t="s">
        <v>1128</v>
      </c>
    </row>
    <row r="1326" spans="9:12" x14ac:dyDescent="0.2">
      <c r="I1326" s="4">
        <v>1324</v>
      </c>
      <c r="J1326" s="4">
        <v>26</v>
      </c>
      <c r="K1326" s="4">
        <v>48</v>
      </c>
      <c r="L1326" t="s">
        <v>1129</v>
      </c>
    </row>
    <row r="1327" spans="9:12" x14ac:dyDescent="0.2">
      <c r="I1327" s="4">
        <v>1325</v>
      </c>
      <c r="J1327" s="4">
        <v>26</v>
      </c>
      <c r="K1327" s="4">
        <v>49</v>
      </c>
      <c r="L1327" t="s">
        <v>1130</v>
      </c>
    </row>
    <row r="1328" spans="9:12" x14ac:dyDescent="0.2">
      <c r="I1328" s="4">
        <v>1326</v>
      </c>
      <c r="J1328" s="4">
        <v>26</v>
      </c>
      <c r="K1328" s="4">
        <v>50</v>
      </c>
      <c r="L1328" t="s">
        <v>1131</v>
      </c>
    </row>
    <row r="1329" spans="9:12" x14ac:dyDescent="0.2">
      <c r="I1329" s="4">
        <v>1327</v>
      </c>
      <c r="J1329" s="4">
        <v>26</v>
      </c>
      <c r="K1329" s="4">
        <v>51</v>
      </c>
      <c r="L1329" t="s">
        <v>1132</v>
      </c>
    </row>
    <row r="1330" spans="9:12" x14ac:dyDescent="0.2">
      <c r="I1330" s="4">
        <v>1328</v>
      </c>
      <c r="J1330" s="4">
        <v>26</v>
      </c>
      <c r="K1330" s="4">
        <v>52</v>
      </c>
      <c r="L1330" t="s">
        <v>1133</v>
      </c>
    </row>
    <row r="1331" spans="9:12" x14ac:dyDescent="0.2">
      <c r="I1331" s="4">
        <v>1329</v>
      </c>
      <c r="J1331" s="4">
        <v>26</v>
      </c>
      <c r="K1331" s="4">
        <v>53</v>
      </c>
      <c r="L1331" t="s">
        <v>1134</v>
      </c>
    </row>
    <row r="1332" spans="9:12" x14ac:dyDescent="0.2">
      <c r="I1332" s="4">
        <v>1330</v>
      </c>
      <c r="J1332" s="4">
        <v>26</v>
      </c>
      <c r="K1332" s="4">
        <v>54</v>
      </c>
      <c r="L1332" t="s">
        <v>1135</v>
      </c>
    </row>
    <row r="1333" spans="9:12" x14ac:dyDescent="0.2">
      <c r="I1333" s="4">
        <v>1331</v>
      </c>
      <c r="J1333" s="4">
        <v>26</v>
      </c>
      <c r="K1333" s="4">
        <v>55</v>
      </c>
      <c r="L1333" t="s">
        <v>1136</v>
      </c>
    </row>
    <row r="1334" spans="9:12" x14ac:dyDescent="0.2">
      <c r="I1334" s="4">
        <v>1332</v>
      </c>
      <c r="J1334" s="4">
        <v>26</v>
      </c>
      <c r="K1334" s="4">
        <v>56</v>
      </c>
      <c r="L1334" t="s">
        <v>1137</v>
      </c>
    </row>
    <row r="1335" spans="9:12" x14ac:dyDescent="0.2">
      <c r="I1335" s="4">
        <v>1333</v>
      </c>
      <c r="J1335" s="4">
        <v>26</v>
      </c>
      <c r="K1335" s="4">
        <v>57</v>
      </c>
      <c r="L1335" t="s">
        <v>1138</v>
      </c>
    </row>
    <row r="1336" spans="9:12" x14ac:dyDescent="0.2">
      <c r="I1336" s="4">
        <v>1334</v>
      </c>
      <c r="J1336" s="4">
        <v>26</v>
      </c>
      <c r="K1336" s="4">
        <v>58</v>
      </c>
      <c r="L1336" t="s">
        <v>1139</v>
      </c>
    </row>
    <row r="1337" spans="9:12" x14ac:dyDescent="0.2">
      <c r="I1337" s="4">
        <v>1335</v>
      </c>
      <c r="J1337" s="4">
        <v>26</v>
      </c>
      <c r="K1337" s="4">
        <v>59</v>
      </c>
      <c r="L1337" t="s">
        <v>1140</v>
      </c>
    </row>
    <row r="1338" spans="9:12" x14ac:dyDescent="0.2">
      <c r="I1338" s="4">
        <v>1336</v>
      </c>
      <c r="J1338" s="4">
        <v>26</v>
      </c>
      <c r="K1338" s="4">
        <v>60</v>
      </c>
      <c r="L1338" t="s">
        <v>1141</v>
      </c>
    </row>
    <row r="1339" spans="9:12" x14ac:dyDescent="0.2">
      <c r="I1339" s="4">
        <v>1337</v>
      </c>
      <c r="J1339" s="4">
        <v>27</v>
      </c>
      <c r="K1339" s="4">
        <v>1</v>
      </c>
      <c r="L1339" t="s">
        <v>1142</v>
      </c>
    </row>
    <row r="1340" spans="9:12" x14ac:dyDescent="0.2">
      <c r="I1340" s="4">
        <v>1338</v>
      </c>
      <c r="J1340" s="4">
        <v>27</v>
      </c>
      <c r="K1340" s="4">
        <v>2</v>
      </c>
      <c r="L1340" t="s">
        <v>1143</v>
      </c>
    </row>
    <row r="1341" spans="9:12" x14ac:dyDescent="0.2">
      <c r="I1341" s="4">
        <v>1339</v>
      </c>
      <c r="J1341" s="4">
        <v>27</v>
      </c>
      <c r="K1341" s="4">
        <v>3</v>
      </c>
      <c r="L1341" t="s">
        <v>1144</v>
      </c>
    </row>
    <row r="1342" spans="9:12" x14ac:dyDescent="0.2">
      <c r="I1342" s="4">
        <v>1340</v>
      </c>
      <c r="J1342" s="4">
        <v>27</v>
      </c>
      <c r="K1342" s="4">
        <v>4</v>
      </c>
      <c r="L1342" t="s">
        <v>1145</v>
      </c>
    </row>
    <row r="1343" spans="9:12" x14ac:dyDescent="0.2">
      <c r="I1343" s="4">
        <v>1341</v>
      </c>
      <c r="J1343" s="4">
        <v>27</v>
      </c>
      <c r="K1343" s="4">
        <v>5</v>
      </c>
      <c r="L1343" t="s">
        <v>1146</v>
      </c>
    </row>
    <row r="1344" spans="9:12" x14ac:dyDescent="0.2">
      <c r="I1344" s="4">
        <v>1342</v>
      </c>
      <c r="J1344" s="4">
        <v>27</v>
      </c>
      <c r="K1344" s="4">
        <v>6</v>
      </c>
      <c r="L1344" t="s">
        <v>1147</v>
      </c>
    </row>
    <row r="1345" spans="9:12" x14ac:dyDescent="0.2">
      <c r="I1345" s="4">
        <v>1343</v>
      </c>
      <c r="J1345" s="4">
        <v>27</v>
      </c>
      <c r="K1345" s="4">
        <v>7</v>
      </c>
      <c r="L1345" t="s">
        <v>1148</v>
      </c>
    </row>
    <row r="1346" spans="9:12" x14ac:dyDescent="0.2">
      <c r="I1346" s="4">
        <v>1344</v>
      </c>
      <c r="J1346" s="4">
        <v>27</v>
      </c>
      <c r="K1346" s="4">
        <v>8</v>
      </c>
      <c r="L1346" t="s">
        <v>1149</v>
      </c>
    </row>
    <row r="1347" spans="9:12" x14ac:dyDescent="0.2">
      <c r="I1347" s="4">
        <v>1345</v>
      </c>
      <c r="J1347" s="4">
        <v>27</v>
      </c>
      <c r="K1347" s="4">
        <v>9</v>
      </c>
      <c r="L1347" t="s">
        <v>1150</v>
      </c>
    </row>
    <row r="1348" spans="9:12" x14ac:dyDescent="0.2">
      <c r="I1348" s="4">
        <v>1346</v>
      </c>
      <c r="J1348" s="4">
        <v>27</v>
      </c>
      <c r="K1348" s="4">
        <v>10</v>
      </c>
      <c r="L1348" t="s">
        <v>1151</v>
      </c>
    </row>
    <row r="1349" spans="9:12" x14ac:dyDescent="0.2">
      <c r="I1349" s="4">
        <v>1347</v>
      </c>
      <c r="J1349" s="4">
        <v>27</v>
      </c>
      <c r="K1349" s="4">
        <v>11</v>
      </c>
      <c r="L1349" t="s">
        <v>1152</v>
      </c>
    </row>
    <row r="1350" spans="9:12" x14ac:dyDescent="0.2">
      <c r="I1350" s="4">
        <v>1348</v>
      </c>
      <c r="J1350" s="4">
        <v>27</v>
      </c>
      <c r="K1350" s="4">
        <v>12</v>
      </c>
      <c r="L1350" t="s">
        <v>1153</v>
      </c>
    </row>
    <row r="1351" spans="9:12" x14ac:dyDescent="0.2">
      <c r="I1351" s="4">
        <v>1349</v>
      </c>
      <c r="J1351" s="4">
        <v>27</v>
      </c>
      <c r="K1351" s="4">
        <v>13</v>
      </c>
      <c r="L1351" t="s">
        <v>1154</v>
      </c>
    </row>
    <row r="1352" spans="9:12" x14ac:dyDescent="0.2">
      <c r="I1352" s="4">
        <v>1350</v>
      </c>
      <c r="J1352" s="4">
        <v>27</v>
      </c>
      <c r="K1352" s="4">
        <v>14</v>
      </c>
      <c r="L1352" t="s">
        <v>1155</v>
      </c>
    </row>
    <row r="1353" spans="9:12" x14ac:dyDescent="0.2">
      <c r="I1353" s="4">
        <v>1351</v>
      </c>
      <c r="J1353" s="4">
        <v>27</v>
      </c>
      <c r="K1353" s="4">
        <v>15</v>
      </c>
      <c r="L1353" t="s">
        <v>1156</v>
      </c>
    </row>
    <row r="1354" spans="9:12" x14ac:dyDescent="0.2">
      <c r="I1354" s="4">
        <v>1352</v>
      </c>
      <c r="J1354" s="4">
        <v>27</v>
      </c>
      <c r="K1354" s="4">
        <v>16</v>
      </c>
      <c r="L1354" t="s">
        <v>1157</v>
      </c>
    </row>
    <row r="1355" spans="9:12" x14ac:dyDescent="0.2">
      <c r="I1355" s="4">
        <v>1353</v>
      </c>
      <c r="J1355" s="4">
        <v>27</v>
      </c>
      <c r="K1355" s="4">
        <v>17</v>
      </c>
      <c r="L1355" t="s">
        <v>1158</v>
      </c>
    </row>
    <row r="1356" spans="9:12" x14ac:dyDescent="0.2">
      <c r="I1356" s="4">
        <v>1354</v>
      </c>
      <c r="J1356" s="4">
        <v>27</v>
      </c>
      <c r="K1356" s="4">
        <v>18</v>
      </c>
      <c r="L1356" t="s">
        <v>1159</v>
      </c>
    </row>
    <row r="1357" spans="9:12" x14ac:dyDescent="0.2">
      <c r="I1357" s="4">
        <v>1355</v>
      </c>
      <c r="J1357" s="4">
        <v>27</v>
      </c>
      <c r="K1357" s="4">
        <v>19</v>
      </c>
      <c r="L1357" t="s">
        <v>1160</v>
      </c>
    </row>
    <row r="1358" spans="9:12" x14ac:dyDescent="0.2">
      <c r="I1358" s="4">
        <v>1356</v>
      </c>
      <c r="J1358" s="4">
        <v>27</v>
      </c>
      <c r="K1358" s="4">
        <v>20</v>
      </c>
      <c r="L1358" t="s">
        <v>1161</v>
      </c>
    </row>
    <row r="1359" spans="9:12" x14ac:dyDescent="0.2">
      <c r="I1359" s="4">
        <v>1357</v>
      </c>
      <c r="J1359" s="4">
        <v>27</v>
      </c>
      <c r="K1359" s="4">
        <v>21</v>
      </c>
      <c r="L1359" t="s">
        <v>1162</v>
      </c>
    </row>
    <row r="1360" spans="9:12" x14ac:dyDescent="0.2">
      <c r="I1360" s="4">
        <v>1358</v>
      </c>
      <c r="J1360" s="4">
        <v>27</v>
      </c>
      <c r="K1360" s="4">
        <v>22</v>
      </c>
      <c r="L1360" t="s">
        <v>1163</v>
      </c>
    </row>
    <row r="1361" spans="9:12" x14ac:dyDescent="0.2">
      <c r="I1361" s="4">
        <v>1359</v>
      </c>
      <c r="J1361" s="4">
        <v>27</v>
      </c>
      <c r="K1361" s="4">
        <v>23</v>
      </c>
      <c r="L1361" t="s">
        <v>1164</v>
      </c>
    </row>
    <row r="1362" spans="9:12" x14ac:dyDescent="0.2">
      <c r="I1362" s="4">
        <v>1360</v>
      </c>
      <c r="J1362" s="4">
        <v>27</v>
      </c>
      <c r="K1362" s="4">
        <v>24</v>
      </c>
      <c r="L1362" t="s">
        <v>1165</v>
      </c>
    </row>
    <row r="1363" spans="9:12" x14ac:dyDescent="0.2">
      <c r="I1363" s="4">
        <v>1361</v>
      </c>
      <c r="J1363" s="4">
        <v>27</v>
      </c>
      <c r="K1363" s="4">
        <v>25</v>
      </c>
      <c r="L1363" t="s">
        <v>1166</v>
      </c>
    </row>
    <row r="1364" spans="9:12" x14ac:dyDescent="0.2">
      <c r="I1364" s="4">
        <v>1362</v>
      </c>
      <c r="J1364" s="4">
        <v>27</v>
      </c>
      <c r="K1364" s="4">
        <v>26</v>
      </c>
      <c r="L1364" t="s">
        <v>1167</v>
      </c>
    </row>
    <row r="1365" spans="9:12" x14ac:dyDescent="0.2">
      <c r="I1365" s="4">
        <v>1363</v>
      </c>
      <c r="J1365" s="4">
        <v>27</v>
      </c>
      <c r="K1365" s="4">
        <v>27</v>
      </c>
      <c r="L1365" t="s">
        <v>1168</v>
      </c>
    </row>
    <row r="1366" spans="9:12" x14ac:dyDescent="0.2">
      <c r="I1366" s="4">
        <v>1364</v>
      </c>
      <c r="J1366" s="4">
        <v>27</v>
      </c>
      <c r="K1366" s="4">
        <v>28</v>
      </c>
      <c r="L1366" t="s">
        <v>1169</v>
      </c>
    </row>
    <row r="1367" spans="9:12" x14ac:dyDescent="0.2">
      <c r="I1367" s="4">
        <v>1365</v>
      </c>
      <c r="J1367" s="4">
        <v>27</v>
      </c>
      <c r="K1367" s="4">
        <v>29</v>
      </c>
      <c r="L1367" t="s">
        <v>1170</v>
      </c>
    </row>
    <row r="1368" spans="9:12" x14ac:dyDescent="0.2">
      <c r="I1368" s="4">
        <v>1366</v>
      </c>
      <c r="J1368" s="4">
        <v>27</v>
      </c>
      <c r="K1368" s="4">
        <v>30</v>
      </c>
      <c r="L1368" t="s">
        <v>1171</v>
      </c>
    </row>
    <row r="1369" spans="9:12" x14ac:dyDescent="0.2">
      <c r="I1369" s="4">
        <v>1367</v>
      </c>
      <c r="J1369" s="4">
        <v>27</v>
      </c>
      <c r="K1369" s="4">
        <v>31</v>
      </c>
      <c r="L1369" t="s">
        <v>1172</v>
      </c>
    </row>
    <row r="1370" spans="9:12" x14ac:dyDescent="0.2">
      <c r="I1370" s="4">
        <v>1368</v>
      </c>
      <c r="J1370" s="4">
        <v>27</v>
      </c>
      <c r="K1370" s="4">
        <v>32</v>
      </c>
      <c r="L1370" t="s">
        <v>1173</v>
      </c>
    </row>
    <row r="1371" spans="9:12" x14ac:dyDescent="0.2">
      <c r="I1371" s="4">
        <v>1369</v>
      </c>
      <c r="J1371" s="4">
        <v>27</v>
      </c>
      <c r="K1371" s="4">
        <v>33</v>
      </c>
      <c r="L1371" t="s">
        <v>1174</v>
      </c>
    </row>
    <row r="1372" spans="9:12" x14ac:dyDescent="0.2">
      <c r="I1372" s="4">
        <v>1370</v>
      </c>
      <c r="J1372" s="4">
        <v>27</v>
      </c>
      <c r="K1372" s="4">
        <v>34</v>
      </c>
      <c r="L1372" t="s">
        <v>1175</v>
      </c>
    </row>
    <row r="1373" spans="9:12" x14ac:dyDescent="0.2">
      <c r="I1373" s="4">
        <v>1371</v>
      </c>
      <c r="J1373" s="4">
        <v>27</v>
      </c>
      <c r="K1373" s="4">
        <v>35</v>
      </c>
      <c r="L1373" t="s">
        <v>1176</v>
      </c>
    </row>
    <row r="1374" spans="9:12" x14ac:dyDescent="0.2">
      <c r="I1374" s="4">
        <v>1372</v>
      </c>
      <c r="J1374" s="4">
        <v>27</v>
      </c>
      <c r="K1374" s="4">
        <v>36</v>
      </c>
      <c r="L1374" t="s">
        <v>1177</v>
      </c>
    </row>
    <row r="1375" spans="9:12" x14ac:dyDescent="0.2">
      <c r="I1375" s="4">
        <v>1373</v>
      </c>
      <c r="J1375" s="4">
        <v>27</v>
      </c>
      <c r="K1375" s="4">
        <v>37</v>
      </c>
      <c r="L1375" t="s">
        <v>1178</v>
      </c>
    </row>
    <row r="1376" spans="9:12" x14ac:dyDescent="0.2">
      <c r="I1376" s="4">
        <v>1374</v>
      </c>
      <c r="J1376" s="4">
        <v>27</v>
      </c>
      <c r="K1376" s="4">
        <v>38</v>
      </c>
      <c r="L1376" t="s">
        <v>1179</v>
      </c>
    </row>
    <row r="1377" spans="9:12" x14ac:dyDescent="0.2">
      <c r="I1377" s="4">
        <v>1375</v>
      </c>
      <c r="J1377" s="4">
        <v>27</v>
      </c>
      <c r="K1377" s="4">
        <v>39</v>
      </c>
      <c r="L1377" t="s">
        <v>1180</v>
      </c>
    </row>
    <row r="1378" spans="9:12" x14ac:dyDescent="0.2">
      <c r="I1378" s="4">
        <v>1376</v>
      </c>
      <c r="J1378" s="4">
        <v>27</v>
      </c>
      <c r="K1378" s="4">
        <v>40</v>
      </c>
      <c r="L1378" t="s">
        <v>1181</v>
      </c>
    </row>
    <row r="1379" spans="9:12" x14ac:dyDescent="0.2">
      <c r="I1379" s="4">
        <v>1377</v>
      </c>
      <c r="J1379" s="4">
        <v>27</v>
      </c>
      <c r="K1379" s="4">
        <v>41</v>
      </c>
      <c r="L1379" t="s">
        <v>1182</v>
      </c>
    </row>
    <row r="1380" spans="9:12" x14ac:dyDescent="0.2">
      <c r="I1380" s="4">
        <v>1378</v>
      </c>
      <c r="J1380" s="4">
        <v>27</v>
      </c>
      <c r="K1380" s="4">
        <v>42</v>
      </c>
      <c r="L1380" t="s">
        <v>1183</v>
      </c>
    </row>
    <row r="1381" spans="9:12" x14ac:dyDescent="0.2">
      <c r="I1381" s="4">
        <v>1379</v>
      </c>
      <c r="J1381" s="4">
        <v>27</v>
      </c>
      <c r="K1381" s="4">
        <v>43</v>
      </c>
      <c r="L1381" t="s">
        <v>1184</v>
      </c>
    </row>
    <row r="1382" spans="9:12" x14ac:dyDescent="0.2">
      <c r="I1382" s="4">
        <v>1380</v>
      </c>
      <c r="J1382" s="4">
        <v>27</v>
      </c>
      <c r="K1382" s="4">
        <v>44</v>
      </c>
      <c r="L1382" t="s">
        <v>1185</v>
      </c>
    </row>
    <row r="1383" spans="9:12" x14ac:dyDescent="0.2">
      <c r="I1383" s="4">
        <v>1381</v>
      </c>
      <c r="J1383" s="4">
        <v>27</v>
      </c>
      <c r="K1383" s="4">
        <v>45</v>
      </c>
      <c r="L1383" t="s">
        <v>1186</v>
      </c>
    </row>
    <row r="1384" spans="9:12" x14ac:dyDescent="0.2">
      <c r="I1384" s="4">
        <v>1382</v>
      </c>
      <c r="J1384" s="4">
        <v>27</v>
      </c>
      <c r="K1384" s="4">
        <v>46</v>
      </c>
      <c r="L1384" t="s">
        <v>1187</v>
      </c>
    </row>
    <row r="1385" spans="9:12" x14ac:dyDescent="0.2">
      <c r="I1385" s="4">
        <v>1383</v>
      </c>
      <c r="J1385" s="4">
        <v>27</v>
      </c>
      <c r="K1385" s="4">
        <v>47</v>
      </c>
      <c r="L1385" t="s">
        <v>1188</v>
      </c>
    </row>
    <row r="1386" spans="9:12" x14ac:dyDescent="0.2">
      <c r="I1386" s="4">
        <v>1384</v>
      </c>
      <c r="J1386" s="4">
        <v>27</v>
      </c>
      <c r="K1386" s="4">
        <v>48</v>
      </c>
      <c r="L1386" t="s">
        <v>1189</v>
      </c>
    </row>
    <row r="1387" spans="9:12" x14ac:dyDescent="0.2">
      <c r="I1387" s="4">
        <v>1385</v>
      </c>
      <c r="J1387" s="4">
        <v>27</v>
      </c>
      <c r="K1387" s="4">
        <v>49</v>
      </c>
      <c r="L1387" t="s">
        <v>1190</v>
      </c>
    </row>
    <row r="1388" spans="9:12" x14ac:dyDescent="0.2">
      <c r="I1388" s="4">
        <v>1386</v>
      </c>
      <c r="J1388" s="4">
        <v>27</v>
      </c>
      <c r="K1388" s="4">
        <v>50</v>
      </c>
      <c r="L1388" t="s">
        <v>1191</v>
      </c>
    </row>
    <row r="1389" spans="9:12" x14ac:dyDescent="0.2">
      <c r="I1389" s="4">
        <v>1387</v>
      </c>
      <c r="J1389" s="4">
        <v>27</v>
      </c>
      <c r="K1389" s="4">
        <v>51</v>
      </c>
      <c r="L1389" t="s">
        <v>1192</v>
      </c>
    </row>
    <row r="1390" spans="9:12" x14ac:dyDescent="0.2">
      <c r="I1390" s="4">
        <v>1388</v>
      </c>
      <c r="J1390" s="4">
        <v>27</v>
      </c>
      <c r="K1390" s="4">
        <v>52</v>
      </c>
      <c r="L1390" t="s">
        <v>1193</v>
      </c>
    </row>
    <row r="1391" spans="9:12" x14ac:dyDescent="0.2">
      <c r="I1391" s="4">
        <v>1389</v>
      </c>
      <c r="J1391" s="4">
        <v>27</v>
      </c>
      <c r="K1391" s="4">
        <v>53</v>
      </c>
      <c r="L1391" t="s">
        <v>1194</v>
      </c>
    </row>
    <row r="1392" spans="9:12" x14ac:dyDescent="0.2">
      <c r="I1392" s="4">
        <v>1390</v>
      </c>
      <c r="J1392" s="4">
        <v>27</v>
      </c>
      <c r="K1392" s="4">
        <v>54</v>
      </c>
      <c r="L1392" t="s">
        <v>1195</v>
      </c>
    </row>
    <row r="1393" spans="9:12" x14ac:dyDescent="0.2">
      <c r="I1393" s="4">
        <v>1391</v>
      </c>
      <c r="J1393" s="4">
        <v>27</v>
      </c>
      <c r="K1393" s="4">
        <v>55</v>
      </c>
      <c r="L1393" t="s">
        <v>1196</v>
      </c>
    </row>
    <row r="1394" spans="9:12" x14ac:dyDescent="0.2">
      <c r="I1394" s="4">
        <v>1392</v>
      </c>
      <c r="J1394" s="4">
        <v>27</v>
      </c>
      <c r="K1394" s="4">
        <v>56</v>
      </c>
      <c r="L1394" t="s">
        <v>1197</v>
      </c>
    </row>
    <row r="1395" spans="9:12" x14ac:dyDescent="0.2">
      <c r="I1395" s="4">
        <v>1393</v>
      </c>
      <c r="J1395" s="4">
        <v>27</v>
      </c>
      <c r="K1395" s="4">
        <v>57</v>
      </c>
      <c r="L1395" t="s">
        <v>1198</v>
      </c>
    </row>
    <row r="1396" spans="9:12" x14ac:dyDescent="0.2">
      <c r="I1396" s="4">
        <v>1394</v>
      </c>
      <c r="J1396" s="4">
        <v>27</v>
      </c>
      <c r="K1396" s="4">
        <v>58</v>
      </c>
      <c r="L1396" t="s">
        <v>1199</v>
      </c>
    </row>
    <row r="1397" spans="9:12" x14ac:dyDescent="0.2">
      <c r="I1397" s="4">
        <v>1395</v>
      </c>
      <c r="J1397" s="4">
        <v>27</v>
      </c>
      <c r="K1397" s="4">
        <v>59</v>
      </c>
      <c r="L1397" t="s">
        <v>1200</v>
      </c>
    </row>
    <row r="1398" spans="9:12" x14ac:dyDescent="0.2">
      <c r="I1398" s="4">
        <v>1396</v>
      </c>
      <c r="J1398" s="4">
        <v>27</v>
      </c>
      <c r="K1398" s="4">
        <v>60</v>
      </c>
      <c r="L1398" t="s">
        <v>1201</v>
      </c>
    </row>
    <row r="1399" spans="9:12" x14ac:dyDescent="0.2">
      <c r="I1399" s="4">
        <v>1397</v>
      </c>
      <c r="J1399" s="4">
        <v>28</v>
      </c>
      <c r="K1399" s="4">
        <v>1</v>
      </c>
      <c r="L1399" t="s">
        <v>1202</v>
      </c>
    </row>
    <row r="1400" spans="9:12" x14ac:dyDescent="0.2">
      <c r="I1400" s="4">
        <v>1398</v>
      </c>
      <c r="J1400" s="4">
        <v>28</v>
      </c>
      <c r="K1400" s="4">
        <v>2</v>
      </c>
      <c r="L1400" t="s">
        <v>1203</v>
      </c>
    </row>
    <row r="1401" spans="9:12" x14ac:dyDescent="0.2">
      <c r="I1401" s="4">
        <v>1399</v>
      </c>
      <c r="J1401" s="4">
        <v>28</v>
      </c>
      <c r="K1401" s="4">
        <v>3</v>
      </c>
      <c r="L1401" t="s">
        <v>1204</v>
      </c>
    </row>
    <row r="1402" spans="9:12" x14ac:dyDescent="0.2">
      <c r="I1402" s="4">
        <v>1400</v>
      </c>
      <c r="J1402" s="4">
        <v>28</v>
      </c>
      <c r="K1402" s="4">
        <v>4</v>
      </c>
      <c r="L1402" t="s">
        <v>1205</v>
      </c>
    </row>
    <row r="1403" spans="9:12" x14ac:dyDescent="0.2">
      <c r="I1403" s="4">
        <v>1401</v>
      </c>
      <c r="J1403" s="4">
        <v>28</v>
      </c>
      <c r="K1403" s="4">
        <v>5</v>
      </c>
      <c r="L1403" t="s">
        <v>1206</v>
      </c>
    </row>
    <row r="1404" spans="9:12" x14ac:dyDescent="0.2">
      <c r="I1404" s="4">
        <v>1402</v>
      </c>
      <c r="J1404" s="4">
        <v>28</v>
      </c>
      <c r="K1404" s="4">
        <v>6</v>
      </c>
      <c r="L1404" t="s">
        <v>1207</v>
      </c>
    </row>
    <row r="1405" spans="9:12" x14ac:dyDescent="0.2">
      <c r="I1405" s="4">
        <v>1403</v>
      </c>
      <c r="J1405" s="4">
        <v>28</v>
      </c>
      <c r="K1405" s="4">
        <v>7</v>
      </c>
      <c r="L1405" t="s">
        <v>1208</v>
      </c>
    </row>
    <row r="1406" spans="9:12" x14ac:dyDescent="0.2">
      <c r="I1406" s="4">
        <v>1404</v>
      </c>
      <c r="J1406" s="4">
        <v>28</v>
      </c>
      <c r="K1406" s="4">
        <v>8</v>
      </c>
      <c r="L1406" t="s">
        <v>1209</v>
      </c>
    </row>
    <row r="1407" spans="9:12" x14ac:dyDescent="0.2">
      <c r="I1407" s="4">
        <v>1405</v>
      </c>
      <c r="J1407" s="4">
        <v>28</v>
      </c>
      <c r="K1407" s="4">
        <v>9</v>
      </c>
      <c r="L1407" t="s">
        <v>1210</v>
      </c>
    </row>
    <row r="1408" spans="9:12" x14ac:dyDescent="0.2">
      <c r="I1408" s="4">
        <v>1406</v>
      </c>
      <c r="J1408" s="4">
        <v>28</v>
      </c>
      <c r="K1408" s="4">
        <v>10</v>
      </c>
      <c r="L1408" t="s">
        <v>1211</v>
      </c>
    </row>
    <row r="1409" spans="9:12" x14ac:dyDescent="0.2">
      <c r="I1409" s="4">
        <v>1407</v>
      </c>
      <c r="J1409" s="4">
        <v>28</v>
      </c>
      <c r="K1409" s="4">
        <v>11</v>
      </c>
      <c r="L1409" t="s">
        <v>1212</v>
      </c>
    </row>
    <row r="1410" spans="9:12" x14ac:dyDescent="0.2">
      <c r="I1410" s="4">
        <v>1408</v>
      </c>
      <c r="J1410" s="4">
        <v>28</v>
      </c>
      <c r="K1410" s="4">
        <v>12</v>
      </c>
      <c r="L1410" t="s">
        <v>1213</v>
      </c>
    </row>
    <row r="1411" spans="9:12" x14ac:dyDescent="0.2">
      <c r="I1411" s="4">
        <v>1409</v>
      </c>
      <c r="J1411" s="4">
        <v>28</v>
      </c>
      <c r="K1411" s="4">
        <v>13</v>
      </c>
      <c r="L1411" t="s">
        <v>1214</v>
      </c>
    </row>
    <row r="1412" spans="9:12" x14ac:dyDescent="0.2">
      <c r="I1412" s="4">
        <v>1410</v>
      </c>
      <c r="J1412" s="4">
        <v>28</v>
      </c>
      <c r="K1412" s="4">
        <v>14</v>
      </c>
      <c r="L1412" t="s">
        <v>1215</v>
      </c>
    </row>
    <row r="1413" spans="9:12" x14ac:dyDescent="0.2">
      <c r="I1413" s="4">
        <v>1411</v>
      </c>
      <c r="J1413" s="4">
        <v>28</v>
      </c>
      <c r="K1413" s="4">
        <v>15</v>
      </c>
      <c r="L1413" t="s">
        <v>1216</v>
      </c>
    </row>
    <row r="1414" spans="9:12" x14ac:dyDescent="0.2">
      <c r="I1414" s="4">
        <v>1412</v>
      </c>
      <c r="J1414" s="4">
        <v>28</v>
      </c>
      <c r="K1414" s="4">
        <v>16</v>
      </c>
      <c r="L1414" t="s">
        <v>1217</v>
      </c>
    </row>
    <row r="1415" spans="9:12" x14ac:dyDescent="0.2">
      <c r="I1415" s="4">
        <v>1413</v>
      </c>
      <c r="J1415" s="4">
        <v>28</v>
      </c>
      <c r="K1415" s="4">
        <v>17</v>
      </c>
      <c r="L1415" t="s">
        <v>1218</v>
      </c>
    </row>
    <row r="1416" spans="9:12" x14ac:dyDescent="0.2">
      <c r="I1416" s="4">
        <v>1414</v>
      </c>
      <c r="J1416" s="4">
        <v>28</v>
      </c>
      <c r="K1416" s="4">
        <v>18</v>
      </c>
      <c r="L1416" t="s">
        <v>1219</v>
      </c>
    </row>
    <row r="1417" spans="9:12" x14ac:dyDescent="0.2">
      <c r="I1417" s="4">
        <v>1415</v>
      </c>
      <c r="J1417" s="4">
        <v>28</v>
      </c>
      <c r="K1417" s="4">
        <v>19</v>
      </c>
      <c r="L1417" t="s">
        <v>1220</v>
      </c>
    </row>
    <row r="1418" spans="9:12" x14ac:dyDescent="0.2">
      <c r="I1418" s="4">
        <v>1416</v>
      </c>
      <c r="J1418" s="4">
        <v>28</v>
      </c>
      <c r="K1418" s="4">
        <v>20</v>
      </c>
      <c r="L1418" t="s">
        <v>1221</v>
      </c>
    </row>
    <row r="1419" spans="9:12" x14ac:dyDescent="0.2">
      <c r="I1419" s="4">
        <v>1417</v>
      </c>
      <c r="J1419" s="4">
        <v>28</v>
      </c>
      <c r="K1419" s="4">
        <v>21</v>
      </c>
      <c r="L1419" t="s">
        <v>1222</v>
      </c>
    </row>
    <row r="1420" spans="9:12" x14ac:dyDescent="0.2">
      <c r="I1420" s="4">
        <v>1418</v>
      </c>
      <c r="J1420" s="4">
        <v>28</v>
      </c>
      <c r="K1420" s="4">
        <v>22</v>
      </c>
      <c r="L1420" t="s">
        <v>1223</v>
      </c>
    </row>
    <row r="1421" spans="9:12" x14ac:dyDescent="0.2">
      <c r="I1421" s="4">
        <v>1419</v>
      </c>
      <c r="J1421" s="4">
        <v>28</v>
      </c>
      <c r="K1421" s="4">
        <v>23</v>
      </c>
      <c r="L1421" t="s">
        <v>1224</v>
      </c>
    </row>
    <row r="1422" spans="9:12" x14ac:dyDescent="0.2">
      <c r="I1422" s="4">
        <v>1420</v>
      </c>
      <c r="J1422" s="4">
        <v>28</v>
      </c>
      <c r="K1422" s="4">
        <v>24</v>
      </c>
      <c r="L1422" t="s">
        <v>1225</v>
      </c>
    </row>
    <row r="1423" spans="9:12" x14ac:dyDescent="0.2">
      <c r="I1423" s="4">
        <v>1421</v>
      </c>
      <c r="J1423" s="4">
        <v>28</v>
      </c>
      <c r="K1423" s="4">
        <v>25</v>
      </c>
      <c r="L1423" t="s">
        <v>1226</v>
      </c>
    </row>
    <row r="1424" spans="9:12" x14ac:dyDescent="0.2">
      <c r="I1424" s="4">
        <v>1422</v>
      </c>
      <c r="J1424" s="4">
        <v>28</v>
      </c>
      <c r="K1424" s="4">
        <v>26</v>
      </c>
      <c r="L1424" t="s">
        <v>1227</v>
      </c>
    </row>
    <row r="1425" spans="9:12" x14ac:dyDescent="0.2">
      <c r="I1425" s="4">
        <v>1423</v>
      </c>
      <c r="J1425" s="4">
        <v>28</v>
      </c>
      <c r="K1425" s="4">
        <v>27</v>
      </c>
      <c r="L1425" t="s">
        <v>1228</v>
      </c>
    </row>
    <row r="1426" spans="9:12" x14ac:dyDescent="0.2">
      <c r="I1426" s="4">
        <v>1424</v>
      </c>
      <c r="J1426" s="4">
        <v>28</v>
      </c>
      <c r="K1426" s="4">
        <v>28</v>
      </c>
      <c r="L1426" t="s">
        <v>1229</v>
      </c>
    </row>
    <row r="1427" spans="9:12" x14ac:dyDescent="0.2">
      <c r="I1427" s="4">
        <v>1425</v>
      </c>
      <c r="J1427" s="4">
        <v>28</v>
      </c>
      <c r="K1427" s="4">
        <v>29</v>
      </c>
      <c r="L1427" t="s">
        <v>1230</v>
      </c>
    </row>
    <row r="1428" spans="9:12" x14ac:dyDescent="0.2">
      <c r="I1428" s="4">
        <v>1426</v>
      </c>
      <c r="J1428" s="4">
        <v>28</v>
      </c>
      <c r="K1428" s="4">
        <v>30</v>
      </c>
      <c r="L1428" t="s">
        <v>1231</v>
      </c>
    </row>
    <row r="1429" spans="9:12" x14ac:dyDescent="0.2">
      <c r="I1429" s="4">
        <v>1427</v>
      </c>
      <c r="J1429" s="4">
        <v>28</v>
      </c>
      <c r="K1429" s="4">
        <v>31</v>
      </c>
      <c r="L1429" t="s">
        <v>1232</v>
      </c>
    </row>
    <row r="1430" spans="9:12" x14ac:dyDescent="0.2">
      <c r="I1430" s="4">
        <v>1428</v>
      </c>
      <c r="J1430" s="4">
        <v>28</v>
      </c>
      <c r="K1430" s="4">
        <v>32</v>
      </c>
      <c r="L1430" t="s">
        <v>1233</v>
      </c>
    </row>
    <row r="1431" spans="9:12" x14ac:dyDescent="0.2">
      <c r="I1431" s="4">
        <v>1429</v>
      </c>
      <c r="J1431" s="4">
        <v>28</v>
      </c>
      <c r="K1431" s="4">
        <v>33</v>
      </c>
      <c r="L1431" t="s">
        <v>1234</v>
      </c>
    </row>
    <row r="1432" spans="9:12" x14ac:dyDescent="0.2">
      <c r="I1432" s="4">
        <v>1430</v>
      </c>
      <c r="J1432" s="4">
        <v>28</v>
      </c>
      <c r="K1432" s="4">
        <v>34</v>
      </c>
      <c r="L1432" t="s">
        <v>1235</v>
      </c>
    </row>
    <row r="1433" spans="9:12" x14ac:dyDescent="0.2">
      <c r="I1433" s="4">
        <v>1431</v>
      </c>
      <c r="J1433" s="4">
        <v>28</v>
      </c>
      <c r="K1433" s="4">
        <v>35</v>
      </c>
      <c r="L1433" t="s">
        <v>1236</v>
      </c>
    </row>
    <row r="1434" spans="9:12" x14ac:dyDescent="0.2">
      <c r="I1434" s="4">
        <v>1432</v>
      </c>
      <c r="J1434" s="4">
        <v>28</v>
      </c>
      <c r="K1434" s="4">
        <v>36</v>
      </c>
      <c r="L1434" t="s">
        <v>1237</v>
      </c>
    </row>
    <row r="1435" spans="9:12" x14ac:dyDescent="0.2">
      <c r="I1435" s="4">
        <v>1433</v>
      </c>
      <c r="J1435" s="4">
        <v>28</v>
      </c>
      <c r="K1435" s="4">
        <v>37</v>
      </c>
      <c r="L1435" t="s">
        <v>1238</v>
      </c>
    </row>
    <row r="1436" spans="9:12" x14ac:dyDescent="0.2">
      <c r="I1436" s="4">
        <v>1434</v>
      </c>
      <c r="J1436" s="4">
        <v>28</v>
      </c>
      <c r="K1436" s="4">
        <v>38</v>
      </c>
      <c r="L1436" t="s">
        <v>1239</v>
      </c>
    </row>
    <row r="1437" spans="9:12" x14ac:dyDescent="0.2">
      <c r="I1437" s="4">
        <v>1435</v>
      </c>
      <c r="J1437" s="4">
        <v>28</v>
      </c>
      <c r="K1437" s="4">
        <v>39</v>
      </c>
      <c r="L1437" t="s">
        <v>1240</v>
      </c>
    </row>
    <row r="1438" spans="9:12" x14ac:dyDescent="0.2">
      <c r="I1438" s="4">
        <v>1436</v>
      </c>
      <c r="J1438" s="4">
        <v>28</v>
      </c>
      <c r="K1438" s="4">
        <v>40</v>
      </c>
      <c r="L1438" t="s">
        <v>1241</v>
      </c>
    </row>
    <row r="1439" spans="9:12" x14ac:dyDescent="0.2">
      <c r="I1439" s="4">
        <v>1437</v>
      </c>
      <c r="J1439" s="4">
        <v>28</v>
      </c>
      <c r="K1439" s="4">
        <v>41</v>
      </c>
      <c r="L1439" t="s">
        <v>1242</v>
      </c>
    </row>
    <row r="1440" spans="9:12" x14ac:dyDescent="0.2">
      <c r="I1440" s="4">
        <v>1438</v>
      </c>
      <c r="J1440" s="4">
        <v>28</v>
      </c>
      <c r="K1440" s="4">
        <v>42</v>
      </c>
      <c r="L1440" t="s">
        <v>1243</v>
      </c>
    </row>
    <row r="1441" spans="9:12" x14ac:dyDescent="0.2">
      <c r="I1441" s="4">
        <v>1439</v>
      </c>
      <c r="J1441" s="4">
        <v>28</v>
      </c>
      <c r="K1441" s="4">
        <v>43</v>
      </c>
      <c r="L1441" t="s">
        <v>1244</v>
      </c>
    </row>
    <row r="1442" spans="9:12" x14ac:dyDescent="0.2">
      <c r="I1442" s="4">
        <v>1440</v>
      </c>
      <c r="J1442" s="4">
        <v>28</v>
      </c>
      <c r="K1442" s="4">
        <v>44</v>
      </c>
      <c r="L1442" t="s">
        <v>1245</v>
      </c>
    </row>
    <row r="1443" spans="9:12" x14ac:dyDescent="0.2">
      <c r="I1443" s="4">
        <v>1441</v>
      </c>
      <c r="J1443" s="4">
        <v>28</v>
      </c>
      <c r="K1443" s="4">
        <v>45</v>
      </c>
      <c r="L1443" t="s">
        <v>1246</v>
      </c>
    </row>
    <row r="1444" spans="9:12" x14ac:dyDescent="0.2">
      <c r="I1444" s="4">
        <v>1442</v>
      </c>
      <c r="J1444" s="4">
        <v>28</v>
      </c>
      <c r="K1444" s="4">
        <v>46</v>
      </c>
      <c r="L1444" t="s">
        <v>1247</v>
      </c>
    </row>
    <row r="1445" spans="9:12" x14ac:dyDescent="0.2">
      <c r="I1445" s="4">
        <v>1443</v>
      </c>
      <c r="J1445" s="4">
        <v>28</v>
      </c>
      <c r="K1445" s="4">
        <v>47</v>
      </c>
      <c r="L1445" t="s">
        <v>1248</v>
      </c>
    </row>
    <row r="1446" spans="9:12" x14ac:dyDescent="0.2">
      <c r="I1446" s="4">
        <v>1444</v>
      </c>
      <c r="J1446" s="4">
        <v>28</v>
      </c>
      <c r="K1446" s="4">
        <v>48</v>
      </c>
      <c r="L1446" t="s">
        <v>1249</v>
      </c>
    </row>
    <row r="1447" spans="9:12" x14ac:dyDescent="0.2">
      <c r="I1447" s="4">
        <v>1445</v>
      </c>
      <c r="J1447" s="4">
        <v>28</v>
      </c>
      <c r="K1447" s="4">
        <v>49</v>
      </c>
      <c r="L1447" t="s">
        <v>1250</v>
      </c>
    </row>
    <row r="1448" spans="9:12" x14ac:dyDescent="0.2">
      <c r="I1448" s="4">
        <v>1446</v>
      </c>
      <c r="J1448" s="4">
        <v>28</v>
      </c>
      <c r="K1448" s="4">
        <v>50</v>
      </c>
      <c r="L1448" t="s">
        <v>1251</v>
      </c>
    </row>
    <row r="1449" spans="9:12" x14ac:dyDescent="0.2">
      <c r="I1449" s="4">
        <v>1447</v>
      </c>
      <c r="J1449" s="4">
        <v>28</v>
      </c>
      <c r="K1449" s="4">
        <v>51</v>
      </c>
      <c r="L1449" t="s">
        <v>1252</v>
      </c>
    </row>
    <row r="1450" spans="9:12" x14ac:dyDescent="0.2">
      <c r="I1450" s="4">
        <v>1448</v>
      </c>
      <c r="J1450" s="4">
        <v>28</v>
      </c>
      <c r="K1450" s="4">
        <v>52</v>
      </c>
      <c r="L1450" t="s">
        <v>1253</v>
      </c>
    </row>
    <row r="1451" spans="9:12" x14ac:dyDescent="0.2">
      <c r="I1451" s="4">
        <v>1449</v>
      </c>
      <c r="J1451" s="4">
        <v>28</v>
      </c>
      <c r="K1451" s="4">
        <v>53</v>
      </c>
      <c r="L1451" t="s">
        <v>1254</v>
      </c>
    </row>
    <row r="1452" spans="9:12" x14ac:dyDescent="0.2">
      <c r="I1452" s="4">
        <v>1450</v>
      </c>
      <c r="J1452" s="4">
        <v>28</v>
      </c>
      <c r="K1452" s="4">
        <v>54</v>
      </c>
      <c r="L1452" t="s">
        <v>1255</v>
      </c>
    </row>
    <row r="1453" spans="9:12" x14ac:dyDescent="0.2">
      <c r="I1453" s="4">
        <v>1451</v>
      </c>
      <c r="J1453" s="4">
        <v>28</v>
      </c>
      <c r="K1453" s="4">
        <v>55</v>
      </c>
      <c r="L1453" t="s">
        <v>1256</v>
      </c>
    </row>
    <row r="1454" spans="9:12" x14ac:dyDescent="0.2">
      <c r="I1454" s="4">
        <v>1452</v>
      </c>
      <c r="J1454" s="4">
        <v>28</v>
      </c>
      <c r="K1454" s="4">
        <v>56</v>
      </c>
      <c r="L1454" t="s">
        <v>1257</v>
      </c>
    </row>
    <row r="1455" spans="9:12" x14ac:dyDescent="0.2">
      <c r="I1455" s="4">
        <v>1453</v>
      </c>
      <c r="J1455" s="4">
        <v>28</v>
      </c>
      <c r="K1455" s="4">
        <v>57</v>
      </c>
      <c r="L1455" t="s">
        <v>1258</v>
      </c>
    </row>
    <row r="1456" spans="9:12" x14ac:dyDescent="0.2">
      <c r="I1456" s="4">
        <v>1454</v>
      </c>
      <c r="J1456" s="4">
        <v>28</v>
      </c>
      <c r="K1456" s="4">
        <v>58</v>
      </c>
      <c r="L1456" t="s">
        <v>1259</v>
      </c>
    </row>
    <row r="1457" spans="9:12" x14ac:dyDescent="0.2">
      <c r="I1457" s="4">
        <v>1455</v>
      </c>
      <c r="J1457" s="4">
        <v>28</v>
      </c>
      <c r="K1457" s="4">
        <v>59</v>
      </c>
      <c r="L1457" t="s">
        <v>1260</v>
      </c>
    </row>
    <row r="1458" spans="9:12" x14ac:dyDescent="0.2">
      <c r="I1458" s="4">
        <v>1456</v>
      </c>
      <c r="J1458" s="4">
        <v>28</v>
      </c>
      <c r="K1458" s="4">
        <v>60</v>
      </c>
      <c r="L1458" t="s">
        <v>1261</v>
      </c>
    </row>
    <row r="1459" spans="9:12" x14ac:dyDescent="0.2">
      <c r="I1459" s="4">
        <v>1457</v>
      </c>
      <c r="J1459" s="4">
        <v>29</v>
      </c>
      <c r="K1459" s="4">
        <v>1</v>
      </c>
      <c r="L1459" t="s">
        <v>1262</v>
      </c>
    </row>
    <row r="1460" spans="9:12" x14ac:dyDescent="0.2">
      <c r="I1460" s="4">
        <v>1458</v>
      </c>
      <c r="J1460" s="4">
        <v>29</v>
      </c>
      <c r="K1460" s="4">
        <v>2</v>
      </c>
      <c r="L1460" t="s">
        <v>1263</v>
      </c>
    </row>
    <row r="1461" spans="9:12" x14ac:dyDescent="0.2">
      <c r="I1461" s="4">
        <v>1459</v>
      </c>
      <c r="J1461" s="4">
        <v>29</v>
      </c>
      <c r="K1461" s="4">
        <v>3</v>
      </c>
      <c r="L1461" t="s">
        <v>1264</v>
      </c>
    </row>
    <row r="1462" spans="9:12" x14ac:dyDescent="0.2">
      <c r="I1462" s="4">
        <v>1460</v>
      </c>
      <c r="J1462" s="4">
        <v>29</v>
      </c>
      <c r="K1462" s="4">
        <v>4</v>
      </c>
      <c r="L1462" t="s">
        <v>1265</v>
      </c>
    </row>
    <row r="1463" spans="9:12" x14ac:dyDescent="0.2">
      <c r="I1463" s="4">
        <v>1461</v>
      </c>
      <c r="J1463" s="4">
        <v>29</v>
      </c>
      <c r="K1463" s="4">
        <v>5</v>
      </c>
      <c r="L1463" t="s">
        <v>1266</v>
      </c>
    </row>
    <row r="1464" spans="9:12" x14ac:dyDescent="0.2">
      <c r="I1464" s="4">
        <v>1462</v>
      </c>
      <c r="J1464" s="4">
        <v>29</v>
      </c>
      <c r="K1464" s="4">
        <v>6</v>
      </c>
      <c r="L1464" t="s">
        <v>1267</v>
      </c>
    </row>
    <row r="1465" spans="9:12" x14ac:dyDescent="0.2">
      <c r="I1465" s="4">
        <v>1463</v>
      </c>
      <c r="J1465" s="4">
        <v>29</v>
      </c>
      <c r="K1465" s="4">
        <v>7</v>
      </c>
      <c r="L1465" t="s">
        <v>1268</v>
      </c>
    </row>
    <row r="1466" spans="9:12" x14ac:dyDescent="0.2">
      <c r="I1466" s="4">
        <v>1464</v>
      </c>
      <c r="J1466" s="4">
        <v>29</v>
      </c>
      <c r="K1466" s="4">
        <v>8</v>
      </c>
      <c r="L1466" t="s">
        <v>1269</v>
      </c>
    </row>
    <row r="1467" spans="9:12" x14ac:dyDescent="0.2">
      <c r="I1467" s="4">
        <v>1465</v>
      </c>
      <c r="J1467" s="4">
        <v>29</v>
      </c>
      <c r="K1467" s="4">
        <v>9</v>
      </c>
      <c r="L1467" t="s">
        <v>1270</v>
      </c>
    </row>
    <row r="1468" spans="9:12" x14ac:dyDescent="0.2">
      <c r="I1468" s="4">
        <v>1466</v>
      </c>
      <c r="J1468" s="4">
        <v>29</v>
      </c>
      <c r="K1468" s="4">
        <v>10</v>
      </c>
      <c r="L1468" t="s">
        <v>1271</v>
      </c>
    </row>
    <row r="1469" spans="9:12" x14ac:dyDescent="0.2">
      <c r="I1469" s="4">
        <v>1467</v>
      </c>
      <c r="J1469" s="4">
        <v>29</v>
      </c>
      <c r="K1469" s="4">
        <v>11</v>
      </c>
      <c r="L1469" t="s">
        <v>1272</v>
      </c>
    </row>
    <row r="1470" spans="9:12" x14ac:dyDescent="0.2">
      <c r="I1470" s="4">
        <v>1468</v>
      </c>
      <c r="J1470" s="4">
        <v>29</v>
      </c>
      <c r="K1470" s="4">
        <v>12</v>
      </c>
      <c r="L1470" t="s">
        <v>1273</v>
      </c>
    </row>
    <row r="1471" spans="9:12" x14ac:dyDescent="0.2">
      <c r="I1471" s="4">
        <v>1469</v>
      </c>
      <c r="J1471" s="4">
        <v>29</v>
      </c>
      <c r="K1471" s="4">
        <v>13</v>
      </c>
      <c r="L1471" t="s">
        <v>1274</v>
      </c>
    </row>
    <row r="1472" spans="9:12" x14ac:dyDescent="0.2">
      <c r="I1472" s="4">
        <v>1470</v>
      </c>
      <c r="J1472" s="4">
        <v>29</v>
      </c>
      <c r="K1472" s="4">
        <v>14</v>
      </c>
      <c r="L1472" t="s">
        <v>1275</v>
      </c>
    </row>
    <row r="1473" spans="9:12" x14ac:dyDescent="0.2">
      <c r="I1473" s="4">
        <v>1471</v>
      </c>
      <c r="J1473" s="4">
        <v>29</v>
      </c>
      <c r="K1473" s="4">
        <v>15</v>
      </c>
      <c r="L1473" t="s">
        <v>1276</v>
      </c>
    </row>
    <row r="1474" spans="9:12" x14ac:dyDescent="0.2">
      <c r="I1474" s="4">
        <v>1472</v>
      </c>
      <c r="J1474" s="4">
        <v>29</v>
      </c>
      <c r="K1474" s="4">
        <v>16</v>
      </c>
      <c r="L1474" t="s">
        <v>1277</v>
      </c>
    </row>
    <row r="1475" spans="9:12" x14ac:dyDescent="0.2">
      <c r="I1475" s="4">
        <v>1473</v>
      </c>
      <c r="J1475" s="4">
        <v>29</v>
      </c>
      <c r="K1475" s="4">
        <v>17</v>
      </c>
      <c r="L1475" t="s">
        <v>1278</v>
      </c>
    </row>
    <row r="1476" spans="9:12" x14ac:dyDescent="0.2">
      <c r="I1476" s="4">
        <v>1474</v>
      </c>
      <c r="J1476" s="4">
        <v>29</v>
      </c>
      <c r="K1476" s="4">
        <v>18</v>
      </c>
      <c r="L1476" t="s">
        <v>1279</v>
      </c>
    </row>
    <row r="1477" spans="9:12" x14ac:dyDescent="0.2">
      <c r="I1477" s="4">
        <v>1475</v>
      </c>
      <c r="J1477" s="4">
        <v>29</v>
      </c>
      <c r="K1477" s="4">
        <v>19</v>
      </c>
      <c r="L1477" t="s">
        <v>1280</v>
      </c>
    </row>
    <row r="1478" spans="9:12" x14ac:dyDescent="0.2">
      <c r="I1478" s="4">
        <v>1476</v>
      </c>
      <c r="J1478" s="4">
        <v>29</v>
      </c>
      <c r="K1478" s="4">
        <v>20</v>
      </c>
      <c r="L1478" t="s">
        <v>1281</v>
      </c>
    </row>
    <row r="1479" spans="9:12" x14ac:dyDescent="0.2">
      <c r="I1479" s="4">
        <v>1477</v>
      </c>
      <c r="J1479" s="4">
        <v>29</v>
      </c>
      <c r="K1479" s="4">
        <v>21</v>
      </c>
      <c r="L1479" t="s">
        <v>1282</v>
      </c>
    </row>
    <row r="1480" spans="9:12" x14ac:dyDescent="0.2">
      <c r="I1480" s="4">
        <v>1478</v>
      </c>
      <c r="J1480" s="4">
        <v>29</v>
      </c>
      <c r="K1480" s="4">
        <v>22</v>
      </c>
      <c r="L1480" t="s">
        <v>1283</v>
      </c>
    </row>
    <row r="1481" spans="9:12" x14ac:dyDescent="0.2">
      <c r="I1481" s="4">
        <v>1479</v>
      </c>
      <c r="J1481" s="4">
        <v>29</v>
      </c>
      <c r="K1481" s="4">
        <v>23</v>
      </c>
      <c r="L1481" t="s">
        <v>1284</v>
      </c>
    </row>
    <row r="1482" spans="9:12" x14ac:dyDescent="0.2">
      <c r="I1482" s="4">
        <v>1480</v>
      </c>
      <c r="J1482" s="4">
        <v>29</v>
      </c>
      <c r="K1482" s="4">
        <v>24</v>
      </c>
      <c r="L1482" t="s">
        <v>1285</v>
      </c>
    </row>
    <row r="1483" spans="9:12" x14ac:dyDescent="0.2">
      <c r="I1483" s="4">
        <v>1481</v>
      </c>
      <c r="J1483" s="4">
        <v>29</v>
      </c>
      <c r="K1483" s="4">
        <v>25</v>
      </c>
      <c r="L1483" t="s">
        <v>1286</v>
      </c>
    </row>
    <row r="1484" spans="9:12" x14ac:dyDescent="0.2">
      <c r="I1484" s="4">
        <v>1482</v>
      </c>
      <c r="J1484" s="4">
        <v>29</v>
      </c>
      <c r="K1484" s="4">
        <v>26</v>
      </c>
      <c r="L1484" t="s">
        <v>1287</v>
      </c>
    </row>
    <row r="1485" spans="9:12" x14ac:dyDescent="0.2">
      <c r="I1485" s="4">
        <v>1483</v>
      </c>
      <c r="J1485" s="4">
        <v>29</v>
      </c>
      <c r="K1485" s="4">
        <v>27</v>
      </c>
      <c r="L1485" t="s">
        <v>1288</v>
      </c>
    </row>
    <row r="1486" spans="9:12" x14ac:dyDescent="0.2">
      <c r="I1486" s="4">
        <v>1484</v>
      </c>
      <c r="J1486" s="4">
        <v>29</v>
      </c>
      <c r="K1486" s="4">
        <v>28</v>
      </c>
      <c r="L1486" t="s">
        <v>1289</v>
      </c>
    </row>
    <row r="1487" spans="9:12" x14ac:dyDescent="0.2">
      <c r="I1487" s="4">
        <v>1485</v>
      </c>
      <c r="J1487" s="4">
        <v>29</v>
      </c>
      <c r="K1487" s="4">
        <v>29</v>
      </c>
      <c r="L1487" t="s">
        <v>1290</v>
      </c>
    </row>
    <row r="1488" spans="9:12" x14ac:dyDescent="0.2">
      <c r="I1488" s="4">
        <v>1486</v>
      </c>
      <c r="J1488" s="4">
        <v>29</v>
      </c>
      <c r="K1488" s="4">
        <v>30</v>
      </c>
      <c r="L1488" t="s">
        <v>1291</v>
      </c>
    </row>
    <row r="1489" spans="9:12" x14ac:dyDescent="0.2">
      <c r="I1489" s="4">
        <v>1487</v>
      </c>
      <c r="J1489" s="4">
        <v>29</v>
      </c>
      <c r="K1489" s="4">
        <v>31</v>
      </c>
      <c r="L1489" t="s">
        <v>1292</v>
      </c>
    </row>
    <row r="1490" spans="9:12" x14ac:dyDescent="0.2">
      <c r="I1490" s="4">
        <v>1488</v>
      </c>
      <c r="J1490" s="4">
        <v>29</v>
      </c>
      <c r="K1490" s="4">
        <v>32</v>
      </c>
      <c r="L1490" t="s">
        <v>1293</v>
      </c>
    </row>
    <row r="1491" spans="9:12" x14ac:dyDescent="0.2">
      <c r="I1491" s="4">
        <v>1489</v>
      </c>
      <c r="J1491" s="4">
        <v>29</v>
      </c>
      <c r="K1491" s="4">
        <v>33</v>
      </c>
      <c r="L1491" t="s">
        <v>1294</v>
      </c>
    </row>
    <row r="1492" spans="9:12" x14ac:dyDescent="0.2">
      <c r="I1492" s="4">
        <v>1490</v>
      </c>
      <c r="J1492" s="4">
        <v>29</v>
      </c>
      <c r="K1492" s="4">
        <v>34</v>
      </c>
      <c r="L1492" t="s">
        <v>1295</v>
      </c>
    </row>
    <row r="1493" spans="9:12" x14ac:dyDescent="0.2">
      <c r="I1493" s="4">
        <v>1491</v>
      </c>
      <c r="J1493" s="4">
        <v>29</v>
      </c>
      <c r="K1493" s="4">
        <v>35</v>
      </c>
      <c r="L1493" t="s">
        <v>1296</v>
      </c>
    </row>
    <row r="1494" spans="9:12" x14ac:dyDescent="0.2">
      <c r="I1494" s="4">
        <v>1492</v>
      </c>
      <c r="J1494" s="4">
        <v>29</v>
      </c>
      <c r="K1494" s="4">
        <v>36</v>
      </c>
      <c r="L1494" t="s">
        <v>1297</v>
      </c>
    </row>
    <row r="1495" spans="9:12" x14ac:dyDescent="0.2">
      <c r="I1495" s="4">
        <v>1493</v>
      </c>
      <c r="J1495" s="4">
        <v>29</v>
      </c>
      <c r="K1495" s="4">
        <v>37</v>
      </c>
      <c r="L1495" t="s">
        <v>1298</v>
      </c>
    </row>
    <row r="1496" spans="9:12" x14ac:dyDescent="0.2">
      <c r="I1496" s="4">
        <v>1494</v>
      </c>
      <c r="J1496" s="4">
        <v>29</v>
      </c>
      <c r="K1496" s="4">
        <v>38</v>
      </c>
      <c r="L1496" t="s">
        <v>1299</v>
      </c>
    </row>
    <row r="1497" spans="9:12" x14ac:dyDescent="0.2">
      <c r="I1497" s="4">
        <v>1495</v>
      </c>
      <c r="J1497" s="4">
        <v>29</v>
      </c>
      <c r="K1497" s="4">
        <v>39</v>
      </c>
      <c r="L1497" t="s">
        <v>1300</v>
      </c>
    </row>
    <row r="1498" spans="9:12" x14ac:dyDescent="0.2">
      <c r="I1498" s="4">
        <v>1496</v>
      </c>
      <c r="J1498" s="4">
        <v>29</v>
      </c>
      <c r="K1498" s="4">
        <v>40</v>
      </c>
      <c r="L1498" t="s">
        <v>1301</v>
      </c>
    </row>
    <row r="1499" spans="9:12" x14ac:dyDescent="0.2">
      <c r="I1499" s="4">
        <v>1497</v>
      </c>
      <c r="J1499" s="4">
        <v>29</v>
      </c>
      <c r="K1499" s="4">
        <v>41</v>
      </c>
      <c r="L1499" t="s">
        <v>1302</v>
      </c>
    </row>
    <row r="1500" spans="9:12" x14ac:dyDescent="0.2">
      <c r="I1500" s="4">
        <v>1498</v>
      </c>
      <c r="J1500" s="4">
        <v>29</v>
      </c>
      <c r="K1500" s="4">
        <v>42</v>
      </c>
      <c r="L1500" t="s">
        <v>1303</v>
      </c>
    </row>
    <row r="1501" spans="9:12" x14ac:dyDescent="0.2">
      <c r="I1501" s="4">
        <v>1499</v>
      </c>
      <c r="J1501" s="4">
        <v>29</v>
      </c>
      <c r="K1501" s="4">
        <v>43</v>
      </c>
      <c r="L1501" t="s">
        <v>1304</v>
      </c>
    </row>
    <row r="1502" spans="9:12" x14ac:dyDescent="0.2">
      <c r="I1502" s="4">
        <v>1500</v>
      </c>
      <c r="J1502" s="4">
        <v>29</v>
      </c>
      <c r="K1502" s="4">
        <v>44</v>
      </c>
      <c r="L1502" t="s">
        <v>1305</v>
      </c>
    </row>
    <row r="1503" spans="9:12" x14ac:dyDescent="0.2">
      <c r="I1503" s="4">
        <v>1501</v>
      </c>
      <c r="J1503" s="4">
        <v>29</v>
      </c>
      <c r="K1503" s="4">
        <v>45</v>
      </c>
      <c r="L1503" t="s">
        <v>1306</v>
      </c>
    </row>
    <row r="1504" spans="9:12" x14ac:dyDescent="0.2">
      <c r="I1504" s="4">
        <v>1502</v>
      </c>
      <c r="J1504" s="4">
        <v>29</v>
      </c>
      <c r="K1504" s="4">
        <v>46</v>
      </c>
      <c r="L1504" t="s">
        <v>1307</v>
      </c>
    </row>
    <row r="1505" spans="9:12" x14ac:dyDescent="0.2">
      <c r="I1505" s="4">
        <v>1503</v>
      </c>
      <c r="J1505" s="4">
        <v>29</v>
      </c>
      <c r="K1505" s="4">
        <v>47</v>
      </c>
      <c r="L1505" t="s">
        <v>1308</v>
      </c>
    </row>
    <row r="1506" spans="9:12" x14ac:dyDescent="0.2">
      <c r="I1506" s="4">
        <v>1504</v>
      </c>
      <c r="J1506" s="4">
        <v>29</v>
      </c>
      <c r="K1506" s="4">
        <v>48</v>
      </c>
      <c r="L1506" t="s">
        <v>1309</v>
      </c>
    </row>
    <row r="1507" spans="9:12" x14ac:dyDescent="0.2">
      <c r="I1507" s="4">
        <v>1505</v>
      </c>
      <c r="J1507" s="4">
        <v>29</v>
      </c>
      <c r="K1507" s="4">
        <v>49</v>
      </c>
      <c r="L1507" t="s">
        <v>1310</v>
      </c>
    </row>
    <row r="1508" spans="9:12" x14ac:dyDescent="0.2">
      <c r="I1508" s="4">
        <v>1506</v>
      </c>
      <c r="J1508" s="4">
        <v>29</v>
      </c>
      <c r="K1508" s="4">
        <v>50</v>
      </c>
      <c r="L1508" t="s">
        <v>1311</v>
      </c>
    </row>
    <row r="1509" spans="9:12" x14ac:dyDescent="0.2">
      <c r="I1509" s="4">
        <v>1507</v>
      </c>
      <c r="J1509" s="4">
        <v>29</v>
      </c>
      <c r="K1509" s="4">
        <v>51</v>
      </c>
      <c r="L1509" t="s">
        <v>1312</v>
      </c>
    </row>
    <row r="1510" spans="9:12" x14ac:dyDescent="0.2">
      <c r="I1510" s="4">
        <v>1508</v>
      </c>
      <c r="J1510" s="4">
        <v>29</v>
      </c>
      <c r="K1510" s="4">
        <v>52</v>
      </c>
      <c r="L1510" t="s">
        <v>1313</v>
      </c>
    </row>
    <row r="1511" spans="9:12" x14ac:dyDescent="0.2">
      <c r="I1511" s="4">
        <v>1509</v>
      </c>
      <c r="J1511" s="4">
        <v>29</v>
      </c>
      <c r="K1511" s="4">
        <v>53</v>
      </c>
      <c r="L1511" t="s">
        <v>1314</v>
      </c>
    </row>
    <row r="1512" spans="9:12" x14ac:dyDescent="0.2">
      <c r="I1512" s="4">
        <v>1510</v>
      </c>
      <c r="J1512" s="4">
        <v>29</v>
      </c>
      <c r="K1512" s="4">
        <v>54</v>
      </c>
      <c r="L1512" t="s">
        <v>1315</v>
      </c>
    </row>
    <row r="1513" spans="9:12" x14ac:dyDescent="0.2">
      <c r="I1513" s="4">
        <v>1511</v>
      </c>
      <c r="J1513" s="4">
        <v>29</v>
      </c>
      <c r="K1513" s="4">
        <v>55</v>
      </c>
      <c r="L1513" t="s">
        <v>1316</v>
      </c>
    </row>
    <row r="1514" spans="9:12" x14ac:dyDescent="0.2">
      <c r="I1514" s="4">
        <v>1512</v>
      </c>
      <c r="J1514" s="4">
        <v>29</v>
      </c>
      <c r="K1514" s="4">
        <v>56</v>
      </c>
      <c r="L1514" t="s">
        <v>1317</v>
      </c>
    </row>
    <row r="1515" spans="9:12" x14ac:dyDescent="0.2">
      <c r="I1515" s="4">
        <v>1513</v>
      </c>
      <c r="J1515" s="4">
        <v>29</v>
      </c>
      <c r="K1515" s="4">
        <v>57</v>
      </c>
      <c r="L1515" t="s">
        <v>1318</v>
      </c>
    </row>
    <row r="1516" spans="9:12" x14ac:dyDescent="0.2">
      <c r="I1516" s="4">
        <v>1514</v>
      </c>
      <c r="J1516" s="4">
        <v>29</v>
      </c>
      <c r="K1516" s="4">
        <v>58</v>
      </c>
      <c r="L1516" t="s">
        <v>1319</v>
      </c>
    </row>
    <row r="1517" spans="9:12" x14ac:dyDescent="0.2">
      <c r="I1517" s="4">
        <v>1515</v>
      </c>
      <c r="J1517" s="4">
        <v>29</v>
      </c>
      <c r="K1517" s="4">
        <v>59</v>
      </c>
      <c r="L1517" t="s">
        <v>1320</v>
      </c>
    </row>
    <row r="1518" spans="9:12" x14ac:dyDescent="0.2">
      <c r="I1518" s="4">
        <v>1516</v>
      </c>
      <c r="J1518" s="4">
        <v>29</v>
      </c>
      <c r="K1518" s="4">
        <v>60</v>
      </c>
      <c r="L1518" t="s">
        <v>1321</v>
      </c>
    </row>
    <row r="1519" spans="9:12" x14ac:dyDescent="0.2">
      <c r="I1519" s="4">
        <v>1517</v>
      </c>
      <c r="J1519" s="4">
        <v>30</v>
      </c>
      <c r="K1519" s="4">
        <v>1</v>
      </c>
      <c r="L1519" t="s">
        <v>1322</v>
      </c>
    </row>
    <row r="1520" spans="9:12" x14ac:dyDescent="0.2">
      <c r="I1520" s="4">
        <v>1518</v>
      </c>
      <c r="J1520" s="4">
        <v>30</v>
      </c>
      <c r="K1520" s="4">
        <v>2</v>
      </c>
      <c r="L1520" t="s">
        <v>1323</v>
      </c>
    </row>
    <row r="1521" spans="9:12" x14ac:dyDescent="0.2">
      <c r="I1521" s="4">
        <v>1519</v>
      </c>
      <c r="J1521" s="4">
        <v>30</v>
      </c>
      <c r="K1521" s="4">
        <v>3</v>
      </c>
      <c r="L1521" t="s">
        <v>1324</v>
      </c>
    </row>
    <row r="1522" spans="9:12" x14ac:dyDescent="0.2">
      <c r="I1522" s="4">
        <v>1520</v>
      </c>
      <c r="J1522" s="4">
        <v>30</v>
      </c>
      <c r="K1522" s="4">
        <v>4</v>
      </c>
      <c r="L1522" t="s">
        <v>1325</v>
      </c>
    </row>
    <row r="1523" spans="9:12" x14ac:dyDescent="0.2">
      <c r="I1523" s="4">
        <v>1521</v>
      </c>
      <c r="J1523" s="4">
        <v>30</v>
      </c>
      <c r="K1523" s="4">
        <v>5</v>
      </c>
      <c r="L1523" t="s">
        <v>1326</v>
      </c>
    </row>
    <row r="1524" spans="9:12" x14ac:dyDescent="0.2">
      <c r="I1524" s="4">
        <v>1522</v>
      </c>
      <c r="J1524" s="4">
        <v>30</v>
      </c>
      <c r="K1524" s="4">
        <v>6</v>
      </c>
      <c r="L1524" t="s">
        <v>1327</v>
      </c>
    </row>
    <row r="1525" spans="9:12" x14ac:dyDescent="0.2">
      <c r="I1525" s="4">
        <v>1523</v>
      </c>
      <c r="J1525" s="4">
        <v>30</v>
      </c>
      <c r="K1525" s="4">
        <v>7</v>
      </c>
      <c r="L1525" t="s">
        <v>1328</v>
      </c>
    </row>
    <row r="1526" spans="9:12" x14ac:dyDescent="0.2">
      <c r="I1526" s="4">
        <v>1524</v>
      </c>
      <c r="J1526" s="4">
        <v>30</v>
      </c>
      <c r="K1526" s="4">
        <v>8</v>
      </c>
      <c r="L1526" t="s">
        <v>1329</v>
      </c>
    </row>
    <row r="1527" spans="9:12" x14ac:dyDescent="0.2">
      <c r="I1527" s="4">
        <v>1525</v>
      </c>
      <c r="J1527" s="4">
        <v>30</v>
      </c>
      <c r="K1527" s="4">
        <v>9</v>
      </c>
      <c r="L1527" t="s">
        <v>1330</v>
      </c>
    </row>
    <row r="1528" spans="9:12" x14ac:dyDescent="0.2">
      <c r="I1528" s="4">
        <v>1526</v>
      </c>
      <c r="J1528" s="4">
        <v>30</v>
      </c>
      <c r="K1528" s="4">
        <v>10</v>
      </c>
      <c r="L1528" t="s">
        <v>1331</v>
      </c>
    </row>
    <row r="1529" spans="9:12" x14ac:dyDescent="0.2">
      <c r="I1529" s="4">
        <v>1527</v>
      </c>
      <c r="J1529" s="4">
        <v>30</v>
      </c>
      <c r="K1529" s="4">
        <v>11</v>
      </c>
      <c r="L1529" t="s">
        <v>1332</v>
      </c>
    </row>
    <row r="1530" spans="9:12" x14ac:dyDescent="0.2">
      <c r="I1530" s="4">
        <v>1528</v>
      </c>
      <c r="J1530" s="4">
        <v>30</v>
      </c>
      <c r="K1530" s="4">
        <v>12</v>
      </c>
      <c r="L1530" t="s">
        <v>1333</v>
      </c>
    </row>
    <row r="1531" spans="9:12" x14ac:dyDescent="0.2">
      <c r="I1531" s="4">
        <v>1529</v>
      </c>
      <c r="J1531" s="4">
        <v>30</v>
      </c>
      <c r="K1531" s="4">
        <v>13</v>
      </c>
      <c r="L1531" t="s">
        <v>1334</v>
      </c>
    </row>
    <row r="1532" spans="9:12" x14ac:dyDescent="0.2">
      <c r="I1532" s="4">
        <v>1530</v>
      </c>
      <c r="J1532" s="4">
        <v>30</v>
      </c>
      <c r="K1532" s="4">
        <v>14</v>
      </c>
      <c r="L1532" t="s">
        <v>1335</v>
      </c>
    </row>
    <row r="1533" spans="9:12" x14ac:dyDescent="0.2">
      <c r="I1533" s="4">
        <v>1531</v>
      </c>
      <c r="J1533" s="4">
        <v>30</v>
      </c>
      <c r="K1533" s="4">
        <v>15</v>
      </c>
      <c r="L1533" t="s">
        <v>1336</v>
      </c>
    </row>
    <row r="1534" spans="9:12" x14ac:dyDescent="0.2">
      <c r="I1534" s="4">
        <v>1532</v>
      </c>
      <c r="J1534" s="4">
        <v>30</v>
      </c>
      <c r="K1534" s="4">
        <v>16</v>
      </c>
      <c r="L1534" t="s">
        <v>1337</v>
      </c>
    </row>
    <row r="1535" spans="9:12" x14ac:dyDescent="0.2">
      <c r="I1535" s="4">
        <v>1533</v>
      </c>
      <c r="J1535" s="4">
        <v>30</v>
      </c>
      <c r="K1535" s="4">
        <v>17</v>
      </c>
      <c r="L1535" t="s">
        <v>1338</v>
      </c>
    </row>
    <row r="1536" spans="9:12" x14ac:dyDescent="0.2">
      <c r="I1536" s="4">
        <v>1534</v>
      </c>
      <c r="J1536" s="4">
        <v>30</v>
      </c>
      <c r="K1536" s="4">
        <v>18</v>
      </c>
      <c r="L1536" t="s">
        <v>1339</v>
      </c>
    </row>
    <row r="1537" spans="9:12" x14ac:dyDescent="0.2">
      <c r="I1537" s="4">
        <v>1535</v>
      </c>
      <c r="J1537" s="4">
        <v>30</v>
      </c>
      <c r="K1537" s="4">
        <v>19</v>
      </c>
      <c r="L1537" t="s">
        <v>1340</v>
      </c>
    </row>
    <row r="1538" spans="9:12" x14ac:dyDescent="0.2">
      <c r="I1538" s="4">
        <v>1536</v>
      </c>
      <c r="J1538" s="4">
        <v>30</v>
      </c>
      <c r="K1538" s="4">
        <v>20</v>
      </c>
      <c r="L1538" t="s">
        <v>1341</v>
      </c>
    </row>
    <row r="1539" spans="9:12" x14ac:dyDescent="0.2">
      <c r="I1539" s="4">
        <v>1537</v>
      </c>
      <c r="J1539" s="4">
        <v>30</v>
      </c>
      <c r="K1539" s="4">
        <v>21</v>
      </c>
      <c r="L1539" t="s">
        <v>1342</v>
      </c>
    </row>
    <row r="1540" spans="9:12" x14ac:dyDescent="0.2">
      <c r="I1540" s="4">
        <v>1538</v>
      </c>
      <c r="J1540" s="4">
        <v>30</v>
      </c>
      <c r="K1540" s="4">
        <v>22</v>
      </c>
      <c r="L1540" t="s">
        <v>1343</v>
      </c>
    </row>
    <row r="1541" spans="9:12" x14ac:dyDescent="0.2">
      <c r="I1541" s="4">
        <v>1539</v>
      </c>
      <c r="J1541" s="4">
        <v>30</v>
      </c>
      <c r="K1541" s="4">
        <v>23</v>
      </c>
      <c r="L1541" t="s">
        <v>1344</v>
      </c>
    </row>
    <row r="1542" spans="9:12" x14ac:dyDescent="0.2">
      <c r="I1542" s="4">
        <v>1540</v>
      </c>
      <c r="J1542" s="4">
        <v>30</v>
      </c>
      <c r="K1542" s="4">
        <v>24</v>
      </c>
      <c r="L1542" t="s">
        <v>1345</v>
      </c>
    </row>
    <row r="1543" spans="9:12" x14ac:dyDescent="0.2">
      <c r="I1543" s="4">
        <v>1541</v>
      </c>
      <c r="J1543" s="4">
        <v>30</v>
      </c>
      <c r="K1543" s="4">
        <v>25</v>
      </c>
      <c r="L1543" t="s">
        <v>1346</v>
      </c>
    </row>
    <row r="1544" spans="9:12" x14ac:dyDescent="0.2">
      <c r="I1544" s="4">
        <v>1542</v>
      </c>
      <c r="J1544" s="4">
        <v>30</v>
      </c>
      <c r="K1544" s="4">
        <v>26</v>
      </c>
      <c r="L1544" t="s">
        <v>1347</v>
      </c>
    </row>
    <row r="1545" spans="9:12" x14ac:dyDescent="0.2">
      <c r="I1545" s="4">
        <v>1543</v>
      </c>
      <c r="J1545" s="4">
        <v>30</v>
      </c>
      <c r="K1545" s="4">
        <v>27</v>
      </c>
      <c r="L1545" t="s">
        <v>1348</v>
      </c>
    </row>
    <row r="1546" spans="9:12" x14ac:dyDescent="0.2">
      <c r="I1546" s="4">
        <v>1544</v>
      </c>
      <c r="J1546" s="4">
        <v>30</v>
      </c>
      <c r="K1546" s="4">
        <v>28</v>
      </c>
      <c r="L1546" t="s">
        <v>1349</v>
      </c>
    </row>
    <row r="1547" spans="9:12" x14ac:dyDescent="0.2">
      <c r="I1547" s="4">
        <v>1545</v>
      </c>
      <c r="J1547" s="4">
        <v>30</v>
      </c>
      <c r="K1547" s="4">
        <v>29</v>
      </c>
      <c r="L1547" t="s">
        <v>1350</v>
      </c>
    </row>
    <row r="1548" spans="9:12" x14ac:dyDescent="0.2">
      <c r="I1548" s="4">
        <v>1546</v>
      </c>
      <c r="J1548" s="4">
        <v>30</v>
      </c>
      <c r="K1548" s="4">
        <v>30</v>
      </c>
      <c r="L1548" t="s">
        <v>1351</v>
      </c>
    </row>
    <row r="1549" spans="9:12" x14ac:dyDescent="0.2">
      <c r="I1549" s="4">
        <v>1547</v>
      </c>
      <c r="J1549" s="4">
        <v>30</v>
      </c>
      <c r="K1549" s="4">
        <v>31</v>
      </c>
      <c r="L1549" t="s">
        <v>1352</v>
      </c>
    </row>
    <row r="1550" spans="9:12" x14ac:dyDescent="0.2">
      <c r="I1550" s="4">
        <v>1548</v>
      </c>
      <c r="J1550" s="4">
        <v>30</v>
      </c>
      <c r="K1550" s="4">
        <v>32</v>
      </c>
      <c r="L1550" t="s">
        <v>1353</v>
      </c>
    </row>
    <row r="1551" spans="9:12" x14ac:dyDescent="0.2">
      <c r="I1551" s="4">
        <v>1549</v>
      </c>
      <c r="J1551" s="4">
        <v>30</v>
      </c>
      <c r="K1551" s="4">
        <v>33</v>
      </c>
      <c r="L1551" t="s">
        <v>1354</v>
      </c>
    </row>
    <row r="1552" spans="9:12" x14ac:dyDescent="0.2">
      <c r="I1552" s="4">
        <v>1550</v>
      </c>
      <c r="J1552" s="4">
        <v>30</v>
      </c>
      <c r="K1552" s="4">
        <v>34</v>
      </c>
      <c r="L1552" t="s">
        <v>1355</v>
      </c>
    </row>
    <row r="1553" spans="9:12" x14ac:dyDescent="0.2">
      <c r="I1553" s="4">
        <v>1551</v>
      </c>
      <c r="J1553" s="4">
        <v>30</v>
      </c>
      <c r="K1553" s="4">
        <v>35</v>
      </c>
      <c r="L1553" t="s">
        <v>1356</v>
      </c>
    </row>
    <row r="1554" spans="9:12" x14ac:dyDescent="0.2">
      <c r="I1554" s="4">
        <v>1552</v>
      </c>
      <c r="J1554" s="4">
        <v>30</v>
      </c>
      <c r="K1554" s="4">
        <v>36</v>
      </c>
      <c r="L1554" t="s">
        <v>1357</v>
      </c>
    </row>
    <row r="1555" spans="9:12" x14ac:dyDescent="0.2">
      <c r="I1555" s="4">
        <v>1553</v>
      </c>
      <c r="J1555" s="4">
        <v>30</v>
      </c>
      <c r="K1555" s="4">
        <v>37</v>
      </c>
      <c r="L1555" t="s">
        <v>1358</v>
      </c>
    </row>
    <row r="1556" spans="9:12" x14ac:dyDescent="0.2">
      <c r="I1556" s="4">
        <v>1554</v>
      </c>
      <c r="J1556" s="4">
        <v>30</v>
      </c>
      <c r="K1556" s="4">
        <v>38</v>
      </c>
      <c r="L1556" t="s">
        <v>1359</v>
      </c>
    </row>
    <row r="1557" spans="9:12" x14ac:dyDescent="0.2">
      <c r="I1557" s="4">
        <v>1555</v>
      </c>
      <c r="J1557" s="4">
        <v>30</v>
      </c>
      <c r="K1557" s="4">
        <v>39</v>
      </c>
      <c r="L1557" t="s">
        <v>1360</v>
      </c>
    </row>
    <row r="1558" spans="9:12" x14ac:dyDescent="0.2">
      <c r="I1558" s="4">
        <v>1556</v>
      </c>
      <c r="J1558" s="4">
        <v>30</v>
      </c>
      <c r="K1558" s="4">
        <v>40</v>
      </c>
      <c r="L1558" t="s">
        <v>1361</v>
      </c>
    </row>
    <row r="1559" spans="9:12" x14ac:dyDescent="0.2">
      <c r="I1559" s="4">
        <v>1557</v>
      </c>
      <c r="J1559" s="4">
        <v>30</v>
      </c>
      <c r="K1559" s="4">
        <v>41</v>
      </c>
      <c r="L1559" t="s">
        <v>1362</v>
      </c>
    </row>
    <row r="1560" spans="9:12" x14ac:dyDescent="0.2">
      <c r="I1560" s="4">
        <v>1558</v>
      </c>
      <c r="J1560" s="4">
        <v>30</v>
      </c>
      <c r="K1560" s="4">
        <v>42</v>
      </c>
      <c r="L1560" t="s">
        <v>1363</v>
      </c>
    </row>
    <row r="1561" spans="9:12" x14ac:dyDescent="0.2">
      <c r="I1561" s="4">
        <v>1559</v>
      </c>
      <c r="J1561" s="4">
        <v>30</v>
      </c>
      <c r="K1561" s="4">
        <v>43</v>
      </c>
      <c r="L1561" t="s">
        <v>1364</v>
      </c>
    </row>
    <row r="1562" spans="9:12" x14ac:dyDescent="0.2">
      <c r="I1562" s="4">
        <v>1560</v>
      </c>
      <c r="J1562" s="4">
        <v>30</v>
      </c>
      <c r="K1562" s="4">
        <v>44</v>
      </c>
      <c r="L1562" t="s">
        <v>1365</v>
      </c>
    </row>
    <row r="1563" spans="9:12" x14ac:dyDescent="0.2">
      <c r="I1563" s="4">
        <v>1561</v>
      </c>
      <c r="J1563" s="4">
        <v>30</v>
      </c>
      <c r="K1563" s="4">
        <v>45</v>
      </c>
      <c r="L1563" t="s">
        <v>1366</v>
      </c>
    </row>
    <row r="1564" spans="9:12" x14ac:dyDescent="0.2">
      <c r="I1564" s="4">
        <v>1562</v>
      </c>
      <c r="J1564" s="4">
        <v>30</v>
      </c>
      <c r="K1564" s="4">
        <v>46</v>
      </c>
      <c r="L1564" t="s">
        <v>1367</v>
      </c>
    </row>
    <row r="1565" spans="9:12" x14ac:dyDescent="0.2">
      <c r="I1565" s="4">
        <v>1563</v>
      </c>
      <c r="J1565" s="4">
        <v>30</v>
      </c>
      <c r="K1565" s="4">
        <v>47</v>
      </c>
      <c r="L1565" t="s">
        <v>1368</v>
      </c>
    </row>
    <row r="1566" spans="9:12" x14ac:dyDescent="0.2">
      <c r="I1566" s="4">
        <v>1564</v>
      </c>
      <c r="J1566" s="4">
        <v>30</v>
      </c>
      <c r="K1566" s="4">
        <v>48</v>
      </c>
      <c r="L1566" t="s">
        <v>1369</v>
      </c>
    </row>
    <row r="1567" spans="9:12" x14ac:dyDescent="0.2">
      <c r="I1567" s="4">
        <v>1565</v>
      </c>
      <c r="J1567" s="4">
        <v>30</v>
      </c>
      <c r="K1567" s="4">
        <v>49</v>
      </c>
      <c r="L1567" t="s">
        <v>1370</v>
      </c>
    </row>
    <row r="1568" spans="9:12" x14ac:dyDescent="0.2">
      <c r="I1568" s="4">
        <v>1566</v>
      </c>
      <c r="J1568" s="4">
        <v>30</v>
      </c>
      <c r="K1568" s="4">
        <v>50</v>
      </c>
      <c r="L1568" t="s">
        <v>1371</v>
      </c>
    </row>
    <row r="1569" spans="9:12" x14ac:dyDescent="0.2">
      <c r="I1569" s="4">
        <v>1567</v>
      </c>
      <c r="J1569" s="4">
        <v>30</v>
      </c>
      <c r="K1569" s="4">
        <v>51</v>
      </c>
      <c r="L1569" t="s">
        <v>1372</v>
      </c>
    </row>
    <row r="1570" spans="9:12" x14ac:dyDescent="0.2">
      <c r="I1570" s="4">
        <v>1568</v>
      </c>
      <c r="J1570" s="4">
        <v>30</v>
      </c>
      <c r="K1570" s="4">
        <v>52</v>
      </c>
      <c r="L1570" t="s">
        <v>1373</v>
      </c>
    </row>
    <row r="1571" spans="9:12" x14ac:dyDescent="0.2">
      <c r="I1571" s="4">
        <v>1569</v>
      </c>
      <c r="J1571" s="4">
        <v>30</v>
      </c>
      <c r="K1571" s="4">
        <v>53</v>
      </c>
      <c r="L1571" t="s">
        <v>1374</v>
      </c>
    </row>
    <row r="1572" spans="9:12" x14ac:dyDescent="0.2">
      <c r="I1572" s="4">
        <v>1570</v>
      </c>
      <c r="J1572" s="4">
        <v>30</v>
      </c>
      <c r="K1572" s="4">
        <v>54</v>
      </c>
      <c r="L1572" t="s">
        <v>1375</v>
      </c>
    </row>
    <row r="1573" spans="9:12" x14ac:dyDescent="0.2">
      <c r="I1573" s="4">
        <v>1571</v>
      </c>
      <c r="J1573" s="4">
        <v>30</v>
      </c>
      <c r="K1573" s="4">
        <v>55</v>
      </c>
      <c r="L1573" t="s">
        <v>1376</v>
      </c>
    </row>
    <row r="1574" spans="9:12" x14ac:dyDescent="0.2">
      <c r="I1574" s="4">
        <v>1572</v>
      </c>
      <c r="J1574" s="4">
        <v>30</v>
      </c>
      <c r="K1574" s="4">
        <v>56</v>
      </c>
      <c r="L1574" t="s">
        <v>1377</v>
      </c>
    </row>
    <row r="1575" spans="9:12" x14ac:dyDescent="0.2">
      <c r="I1575" s="4">
        <v>1573</v>
      </c>
      <c r="J1575" s="4">
        <v>30</v>
      </c>
      <c r="K1575" s="4">
        <v>57</v>
      </c>
      <c r="L1575" t="s">
        <v>1378</v>
      </c>
    </row>
    <row r="1576" spans="9:12" x14ac:dyDescent="0.2">
      <c r="I1576" s="4">
        <v>1574</v>
      </c>
      <c r="J1576" s="4">
        <v>30</v>
      </c>
      <c r="K1576" s="4">
        <v>58</v>
      </c>
      <c r="L1576" t="s">
        <v>1379</v>
      </c>
    </row>
    <row r="1577" spans="9:12" x14ac:dyDescent="0.2">
      <c r="I1577" s="4">
        <v>1575</v>
      </c>
      <c r="J1577" s="4">
        <v>30</v>
      </c>
      <c r="K1577" s="4">
        <v>59</v>
      </c>
      <c r="L1577" t="s">
        <v>1380</v>
      </c>
    </row>
    <row r="1578" spans="9:12" x14ac:dyDescent="0.2">
      <c r="I1578" s="4">
        <v>1576</v>
      </c>
      <c r="J1578" s="4">
        <v>30</v>
      </c>
      <c r="K1578" s="4">
        <v>60</v>
      </c>
      <c r="L1578" t="s">
        <v>1381</v>
      </c>
    </row>
    <row r="1579" spans="9:12" x14ac:dyDescent="0.2">
      <c r="I1579" s="4">
        <v>1577</v>
      </c>
      <c r="J1579" s="4">
        <v>31</v>
      </c>
      <c r="K1579" s="4">
        <v>1</v>
      </c>
      <c r="L1579" t="s">
        <v>1382</v>
      </c>
    </row>
    <row r="1580" spans="9:12" x14ac:dyDescent="0.2">
      <c r="I1580" s="4">
        <v>1578</v>
      </c>
      <c r="J1580" s="4">
        <v>31</v>
      </c>
      <c r="K1580" s="4">
        <v>2</v>
      </c>
      <c r="L1580" t="s">
        <v>1383</v>
      </c>
    </row>
    <row r="1581" spans="9:12" x14ac:dyDescent="0.2">
      <c r="I1581" s="4">
        <v>1579</v>
      </c>
      <c r="J1581" s="4">
        <v>31</v>
      </c>
      <c r="K1581" s="4">
        <v>3</v>
      </c>
      <c r="L1581" t="s">
        <v>1384</v>
      </c>
    </row>
    <row r="1582" spans="9:12" x14ac:dyDescent="0.2">
      <c r="I1582" s="4">
        <v>1580</v>
      </c>
      <c r="J1582" s="4">
        <v>31</v>
      </c>
      <c r="K1582" s="4">
        <v>4</v>
      </c>
      <c r="L1582" t="s">
        <v>1385</v>
      </c>
    </row>
    <row r="1583" spans="9:12" x14ac:dyDescent="0.2">
      <c r="I1583" s="4">
        <v>1581</v>
      </c>
      <c r="J1583" s="4">
        <v>31</v>
      </c>
      <c r="K1583" s="4">
        <v>5</v>
      </c>
      <c r="L1583" t="s">
        <v>1386</v>
      </c>
    </row>
    <row r="1584" spans="9:12" x14ac:dyDescent="0.2">
      <c r="I1584" s="4">
        <v>1582</v>
      </c>
      <c r="J1584" s="4">
        <v>31</v>
      </c>
      <c r="K1584" s="4">
        <v>6</v>
      </c>
      <c r="L1584" t="s">
        <v>1387</v>
      </c>
    </row>
    <row r="1585" spans="9:12" x14ac:dyDescent="0.2">
      <c r="I1585" s="4">
        <v>1583</v>
      </c>
      <c r="J1585" s="4">
        <v>31</v>
      </c>
      <c r="K1585" s="4">
        <v>7</v>
      </c>
      <c r="L1585" t="s">
        <v>1388</v>
      </c>
    </row>
    <row r="1586" spans="9:12" x14ac:dyDescent="0.2">
      <c r="I1586" s="4">
        <v>1584</v>
      </c>
      <c r="J1586" s="4">
        <v>31</v>
      </c>
      <c r="K1586" s="4">
        <v>8</v>
      </c>
      <c r="L1586" t="s">
        <v>1389</v>
      </c>
    </row>
    <row r="1587" spans="9:12" x14ac:dyDescent="0.2">
      <c r="I1587" s="4">
        <v>1585</v>
      </c>
      <c r="J1587" s="4">
        <v>31</v>
      </c>
      <c r="K1587" s="4">
        <v>9</v>
      </c>
      <c r="L1587" t="s">
        <v>1390</v>
      </c>
    </row>
    <row r="1588" spans="9:12" x14ac:dyDescent="0.2">
      <c r="I1588" s="4">
        <v>1586</v>
      </c>
      <c r="J1588" s="4">
        <v>31</v>
      </c>
      <c r="K1588" s="4">
        <v>10</v>
      </c>
      <c r="L1588" t="s">
        <v>1391</v>
      </c>
    </row>
    <row r="1589" spans="9:12" x14ac:dyDescent="0.2">
      <c r="I1589" s="4">
        <v>1587</v>
      </c>
      <c r="J1589" s="4">
        <v>31</v>
      </c>
      <c r="K1589" s="4">
        <v>11</v>
      </c>
      <c r="L1589" t="s">
        <v>1392</v>
      </c>
    </row>
    <row r="1590" spans="9:12" x14ac:dyDescent="0.2">
      <c r="I1590" s="4">
        <v>1588</v>
      </c>
      <c r="J1590" s="4">
        <v>31</v>
      </c>
      <c r="K1590" s="4">
        <v>12</v>
      </c>
      <c r="L1590" t="s">
        <v>1393</v>
      </c>
    </row>
    <row r="1591" spans="9:12" x14ac:dyDescent="0.2">
      <c r="I1591" s="4">
        <v>1589</v>
      </c>
      <c r="J1591" s="4">
        <v>31</v>
      </c>
      <c r="K1591" s="4">
        <v>13</v>
      </c>
      <c r="L1591" t="s">
        <v>1394</v>
      </c>
    </row>
    <row r="1592" spans="9:12" x14ac:dyDescent="0.2">
      <c r="I1592" s="4">
        <v>1590</v>
      </c>
      <c r="J1592" s="4">
        <v>31</v>
      </c>
      <c r="K1592" s="4">
        <v>14</v>
      </c>
      <c r="L1592" t="s">
        <v>1395</v>
      </c>
    </row>
    <row r="1593" spans="9:12" x14ac:dyDescent="0.2">
      <c r="I1593" s="4">
        <v>1591</v>
      </c>
      <c r="J1593" s="4">
        <v>31</v>
      </c>
      <c r="K1593" s="4">
        <v>15</v>
      </c>
      <c r="L1593" t="s">
        <v>1396</v>
      </c>
    </row>
    <row r="1594" spans="9:12" x14ac:dyDescent="0.2">
      <c r="I1594" s="4">
        <v>1592</v>
      </c>
      <c r="J1594" s="4">
        <v>31</v>
      </c>
      <c r="K1594" s="4">
        <v>16</v>
      </c>
      <c r="L1594" t="s">
        <v>1397</v>
      </c>
    </row>
    <row r="1595" spans="9:12" x14ac:dyDescent="0.2">
      <c r="I1595" s="4">
        <v>1593</v>
      </c>
      <c r="J1595" s="4">
        <v>31</v>
      </c>
      <c r="K1595" s="4">
        <v>17</v>
      </c>
      <c r="L1595" t="s">
        <v>1398</v>
      </c>
    </row>
    <row r="1596" spans="9:12" x14ac:dyDescent="0.2">
      <c r="I1596" s="4">
        <v>1594</v>
      </c>
      <c r="J1596" s="4">
        <v>31</v>
      </c>
      <c r="K1596" s="4">
        <v>18</v>
      </c>
      <c r="L1596" t="s">
        <v>1399</v>
      </c>
    </row>
    <row r="1597" spans="9:12" x14ac:dyDescent="0.2">
      <c r="I1597" s="4">
        <v>1595</v>
      </c>
      <c r="J1597" s="4">
        <v>31</v>
      </c>
      <c r="K1597" s="4">
        <v>19</v>
      </c>
      <c r="L1597" t="s">
        <v>1400</v>
      </c>
    </row>
    <row r="1598" spans="9:12" x14ac:dyDescent="0.2">
      <c r="I1598" s="4">
        <v>1596</v>
      </c>
      <c r="J1598" s="4">
        <v>31</v>
      </c>
      <c r="K1598" s="4">
        <v>20</v>
      </c>
      <c r="L1598" t="s">
        <v>1401</v>
      </c>
    </row>
    <row r="1599" spans="9:12" x14ac:dyDescent="0.2">
      <c r="I1599" s="4">
        <v>1597</v>
      </c>
      <c r="J1599" s="4">
        <v>31</v>
      </c>
      <c r="K1599" s="4">
        <v>21</v>
      </c>
      <c r="L1599" t="s">
        <v>1402</v>
      </c>
    </row>
    <row r="1600" spans="9:12" x14ac:dyDescent="0.2">
      <c r="I1600" s="4">
        <v>1598</v>
      </c>
      <c r="J1600" s="4">
        <v>31</v>
      </c>
      <c r="K1600" s="4">
        <v>22</v>
      </c>
      <c r="L1600" t="s">
        <v>1403</v>
      </c>
    </row>
    <row r="1601" spans="9:12" x14ac:dyDescent="0.2">
      <c r="I1601" s="4">
        <v>1599</v>
      </c>
      <c r="J1601" s="4">
        <v>31</v>
      </c>
      <c r="K1601" s="4">
        <v>23</v>
      </c>
      <c r="L1601" t="s">
        <v>1404</v>
      </c>
    </row>
    <row r="1602" spans="9:12" x14ac:dyDescent="0.2">
      <c r="I1602" s="4">
        <v>1600</v>
      </c>
      <c r="J1602" s="4">
        <v>31</v>
      </c>
      <c r="K1602" s="4">
        <v>24</v>
      </c>
      <c r="L1602" t="s">
        <v>1405</v>
      </c>
    </row>
    <row r="1603" spans="9:12" x14ac:dyDescent="0.2">
      <c r="I1603" s="4">
        <v>1601</v>
      </c>
      <c r="J1603" s="4">
        <v>31</v>
      </c>
      <c r="K1603" s="4">
        <v>25</v>
      </c>
      <c r="L1603" t="s">
        <v>1406</v>
      </c>
    </row>
    <row r="1604" spans="9:12" x14ac:dyDescent="0.2">
      <c r="I1604" s="4">
        <v>1602</v>
      </c>
      <c r="J1604" s="4">
        <v>31</v>
      </c>
      <c r="K1604" s="4">
        <v>26</v>
      </c>
      <c r="L1604" t="s">
        <v>1407</v>
      </c>
    </row>
    <row r="1605" spans="9:12" x14ac:dyDescent="0.2">
      <c r="I1605" s="4">
        <v>1603</v>
      </c>
      <c r="J1605" s="4">
        <v>31</v>
      </c>
      <c r="K1605" s="4">
        <v>27</v>
      </c>
      <c r="L1605" t="s">
        <v>1408</v>
      </c>
    </row>
    <row r="1606" spans="9:12" x14ac:dyDescent="0.2">
      <c r="I1606" s="4">
        <v>1604</v>
      </c>
      <c r="J1606" s="4">
        <v>31</v>
      </c>
      <c r="K1606" s="4">
        <v>28</v>
      </c>
      <c r="L1606" t="s">
        <v>1409</v>
      </c>
    </row>
    <row r="1607" spans="9:12" x14ac:dyDescent="0.2">
      <c r="I1607" s="4">
        <v>1605</v>
      </c>
      <c r="J1607" s="4">
        <v>31</v>
      </c>
      <c r="K1607" s="4">
        <v>29</v>
      </c>
      <c r="L1607" t="s">
        <v>1410</v>
      </c>
    </row>
    <row r="1608" spans="9:12" x14ac:dyDescent="0.2">
      <c r="I1608" s="4">
        <v>1606</v>
      </c>
      <c r="J1608" s="4">
        <v>31</v>
      </c>
      <c r="K1608" s="4">
        <v>30</v>
      </c>
      <c r="L1608" t="s">
        <v>1411</v>
      </c>
    </row>
    <row r="1609" spans="9:12" x14ac:dyDescent="0.2">
      <c r="I1609" s="4">
        <v>1607</v>
      </c>
      <c r="J1609" s="4">
        <v>31</v>
      </c>
      <c r="K1609" s="4">
        <v>31</v>
      </c>
      <c r="L1609" t="s">
        <v>1412</v>
      </c>
    </row>
    <row r="1610" spans="9:12" x14ac:dyDescent="0.2">
      <c r="I1610" s="4">
        <v>1608</v>
      </c>
      <c r="J1610" s="4">
        <v>31</v>
      </c>
      <c r="K1610" s="4">
        <v>32</v>
      </c>
      <c r="L1610" t="s">
        <v>1413</v>
      </c>
    </row>
    <row r="1611" spans="9:12" x14ac:dyDescent="0.2">
      <c r="I1611" s="4">
        <v>1609</v>
      </c>
      <c r="J1611" s="4">
        <v>31</v>
      </c>
      <c r="K1611" s="4">
        <v>33</v>
      </c>
      <c r="L1611" t="s">
        <v>1414</v>
      </c>
    </row>
    <row r="1612" spans="9:12" x14ac:dyDescent="0.2">
      <c r="I1612" s="4">
        <v>1610</v>
      </c>
      <c r="J1612" s="4">
        <v>31</v>
      </c>
      <c r="K1612" s="4">
        <v>34</v>
      </c>
      <c r="L1612" t="s">
        <v>1415</v>
      </c>
    </row>
    <row r="1613" spans="9:12" x14ac:dyDescent="0.2">
      <c r="I1613" s="4">
        <v>1611</v>
      </c>
      <c r="J1613" s="4">
        <v>31</v>
      </c>
      <c r="K1613" s="4">
        <v>35</v>
      </c>
      <c r="L1613" t="s">
        <v>1416</v>
      </c>
    </row>
    <row r="1614" spans="9:12" x14ac:dyDescent="0.2">
      <c r="I1614" s="4">
        <v>1612</v>
      </c>
      <c r="J1614" s="4">
        <v>31</v>
      </c>
      <c r="K1614" s="4">
        <v>36</v>
      </c>
      <c r="L1614" t="s">
        <v>1417</v>
      </c>
    </row>
    <row r="1615" spans="9:12" x14ac:dyDescent="0.2">
      <c r="I1615" s="4">
        <v>1613</v>
      </c>
      <c r="J1615" s="4">
        <v>31</v>
      </c>
      <c r="K1615" s="4">
        <v>37</v>
      </c>
      <c r="L1615" t="s">
        <v>1418</v>
      </c>
    </row>
    <row r="1616" spans="9:12" x14ac:dyDescent="0.2">
      <c r="I1616" s="4">
        <v>1614</v>
      </c>
      <c r="J1616" s="4">
        <v>31</v>
      </c>
      <c r="K1616" s="4">
        <v>38</v>
      </c>
      <c r="L1616" t="s">
        <v>1419</v>
      </c>
    </row>
    <row r="1617" spans="9:12" x14ac:dyDescent="0.2">
      <c r="I1617" s="4">
        <v>1615</v>
      </c>
      <c r="J1617" s="4">
        <v>31</v>
      </c>
      <c r="K1617" s="4">
        <v>39</v>
      </c>
      <c r="L1617" t="s">
        <v>1420</v>
      </c>
    </row>
    <row r="1618" spans="9:12" x14ac:dyDescent="0.2">
      <c r="I1618" s="4">
        <v>1616</v>
      </c>
      <c r="J1618" s="4">
        <v>31</v>
      </c>
      <c r="K1618" s="4">
        <v>40</v>
      </c>
      <c r="L1618" t="s">
        <v>1421</v>
      </c>
    </row>
    <row r="1619" spans="9:12" x14ac:dyDescent="0.2">
      <c r="I1619" s="4">
        <v>1617</v>
      </c>
      <c r="J1619" s="4">
        <v>31</v>
      </c>
      <c r="K1619" s="4">
        <v>41</v>
      </c>
      <c r="L1619" t="s">
        <v>1422</v>
      </c>
    </row>
    <row r="1620" spans="9:12" x14ac:dyDescent="0.2">
      <c r="I1620" s="4">
        <v>1618</v>
      </c>
      <c r="J1620" s="4">
        <v>31</v>
      </c>
      <c r="K1620" s="4">
        <v>42</v>
      </c>
      <c r="L1620" t="s">
        <v>1423</v>
      </c>
    </row>
    <row r="1621" spans="9:12" x14ac:dyDescent="0.2">
      <c r="I1621" s="4">
        <v>1619</v>
      </c>
      <c r="J1621" s="4">
        <v>31</v>
      </c>
      <c r="K1621" s="4">
        <v>43</v>
      </c>
      <c r="L1621" t="s">
        <v>1424</v>
      </c>
    </row>
    <row r="1622" spans="9:12" x14ac:dyDescent="0.2">
      <c r="I1622" s="4">
        <v>1620</v>
      </c>
      <c r="J1622" s="4">
        <v>31</v>
      </c>
      <c r="K1622" s="4">
        <v>44</v>
      </c>
      <c r="L1622" t="s">
        <v>1425</v>
      </c>
    </row>
    <row r="1623" spans="9:12" x14ac:dyDescent="0.2">
      <c r="I1623" s="4">
        <v>1621</v>
      </c>
      <c r="J1623" s="4">
        <v>31</v>
      </c>
      <c r="K1623" s="4">
        <v>45</v>
      </c>
      <c r="L1623" t="s">
        <v>1426</v>
      </c>
    </row>
    <row r="1624" spans="9:12" x14ac:dyDescent="0.2">
      <c r="I1624" s="4">
        <v>1622</v>
      </c>
      <c r="J1624" s="4">
        <v>31</v>
      </c>
      <c r="K1624" s="4">
        <v>46</v>
      </c>
      <c r="L1624" t="s">
        <v>1427</v>
      </c>
    </row>
    <row r="1625" spans="9:12" x14ac:dyDescent="0.2">
      <c r="I1625" s="4">
        <v>1623</v>
      </c>
      <c r="J1625" s="4">
        <v>31</v>
      </c>
      <c r="K1625" s="4">
        <v>47</v>
      </c>
      <c r="L1625" t="s">
        <v>1428</v>
      </c>
    </row>
    <row r="1626" spans="9:12" x14ac:dyDescent="0.2">
      <c r="I1626" s="4">
        <v>1624</v>
      </c>
      <c r="J1626" s="4">
        <v>31</v>
      </c>
      <c r="K1626" s="4">
        <v>48</v>
      </c>
      <c r="L1626" t="s">
        <v>1429</v>
      </c>
    </row>
    <row r="1627" spans="9:12" x14ac:dyDescent="0.2">
      <c r="I1627" s="4">
        <v>1625</v>
      </c>
      <c r="J1627" s="4">
        <v>31</v>
      </c>
      <c r="K1627" s="4">
        <v>49</v>
      </c>
      <c r="L1627" t="s">
        <v>1430</v>
      </c>
    </row>
    <row r="1628" spans="9:12" x14ac:dyDescent="0.2">
      <c r="I1628" s="4">
        <v>1626</v>
      </c>
      <c r="J1628" s="4">
        <v>31</v>
      </c>
      <c r="K1628" s="4">
        <v>50</v>
      </c>
      <c r="L1628" t="s">
        <v>1431</v>
      </c>
    </row>
    <row r="1629" spans="9:12" x14ac:dyDescent="0.2">
      <c r="I1629" s="4">
        <v>1627</v>
      </c>
      <c r="J1629" s="4">
        <v>31</v>
      </c>
      <c r="K1629" s="4">
        <v>51</v>
      </c>
      <c r="L1629" t="s">
        <v>1432</v>
      </c>
    </row>
    <row r="1630" spans="9:12" x14ac:dyDescent="0.2">
      <c r="I1630" s="4">
        <v>1628</v>
      </c>
      <c r="J1630" s="4">
        <v>31</v>
      </c>
      <c r="K1630" s="4">
        <v>52</v>
      </c>
      <c r="L1630" t="s">
        <v>1433</v>
      </c>
    </row>
    <row r="1631" spans="9:12" x14ac:dyDescent="0.2">
      <c r="I1631" s="4">
        <v>1629</v>
      </c>
      <c r="J1631" s="4">
        <v>31</v>
      </c>
      <c r="K1631" s="4">
        <v>53</v>
      </c>
      <c r="L1631" t="s">
        <v>1434</v>
      </c>
    </row>
    <row r="1632" spans="9:12" x14ac:dyDescent="0.2">
      <c r="I1632" s="4">
        <v>1630</v>
      </c>
      <c r="J1632" s="4">
        <v>31</v>
      </c>
      <c r="K1632" s="4">
        <v>54</v>
      </c>
      <c r="L1632" t="s">
        <v>1435</v>
      </c>
    </row>
    <row r="1633" spans="9:12" x14ac:dyDescent="0.2">
      <c r="I1633" s="4">
        <v>1631</v>
      </c>
      <c r="J1633" s="4">
        <v>31</v>
      </c>
      <c r="K1633" s="4">
        <v>55</v>
      </c>
      <c r="L1633" t="s">
        <v>1436</v>
      </c>
    </row>
    <row r="1634" spans="9:12" x14ac:dyDescent="0.2">
      <c r="I1634" s="4">
        <v>1632</v>
      </c>
      <c r="J1634" s="4">
        <v>31</v>
      </c>
      <c r="K1634" s="4">
        <v>56</v>
      </c>
      <c r="L1634" t="s">
        <v>1437</v>
      </c>
    </row>
    <row r="1635" spans="9:12" x14ac:dyDescent="0.2">
      <c r="I1635" s="4">
        <v>1633</v>
      </c>
      <c r="J1635" s="4">
        <v>31</v>
      </c>
      <c r="K1635" s="4">
        <v>57</v>
      </c>
      <c r="L1635" t="s">
        <v>1438</v>
      </c>
    </row>
    <row r="1636" spans="9:12" x14ac:dyDescent="0.2">
      <c r="I1636" s="4">
        <v>1634</v>
      </c>
      <c r="J1636" s="4">
        <v>31</v>
      </c>
      <c r="K1636" s="4">
        <v>58</v>
      </c>
      <c r="L1636" t="s">
        <v>1439</v>
      </c>
    </row>
    <row r="1637" spans="9:12" x14ac:dyDescent="0.2">
      <c r="I1637" s="4">
        <v>1635</v>
      </c>
      <c r="J1637" s="4">
        <v>31</v>
      </c>
      <c r="K1637" s="4">
        <v>59</v>
      </c>
      <c r="L1637" t="s">
        <v>1440</v>
      </c>
    </row>
    <row r="1638" spans="9:12" x14ac:dyDescent="0.2">
      <c r="I1638" s="4">
        <v>1636</v>
      </c>
      <c r="J1638" s="4">
        <v>31</v>
      </c>
      <c r="K1638" s="4">
        <v>60</v>
      </c>
      <c r="L1638" t="s">
        <v>1441</v>
      </c>
    </row>
    <row r="1639" spans="9:12" x14ac:dyDescent="0.2">
      <c r="I1639" s="4">
        <v>1637</v>
      </c>
      <c r="J1639" s="4">
        <v>32</v>
      </c>
      <c r="K1639" s="4">
        <v>1</v>
      </c>
      <c r="L1639" t="s">
        <v>1442</v>
      </c>
    </row>
    <row r="1640" spans="9:12" x14ac:dyDescent="0.2">
      <c r="I1640" s="4">
        <v>1638</v>
      </c>
      <c r="J1640" s="4">
        <v>32</v>
      </c>
      <c r="K1640" s="4">
        <v>2</v>
      </c>
      <c r="L1640" t="s">
        <v>1443</v>
      </c>
    </row>
    <row r="1641" spans="9:12" x14ac:dyDescent="0.2">
      <c r="I1641" s="4">
        <v>1639</v>
      </c>
      <c r="J1641" s="4">
        <v>32</v>
      </c>
      <c r="K1641" s="4">
        <v>3</v>
      </c>
      <c r="L1641" t="s">
        <v>1444</v>
      </c>
    </row>
    <row r="1642" spans="9:12" x14ac:dyDescent="0.2">
      <c r="I1642" s="4">
        <v>1640</v>
      </c>
      <c r="J1642" s="4">
        <v>32</v>
      </c>
      <c r="K1642" s="4">
        <v>4</v>
      </c>
      <c r="L1642" t="s">
        <v>1445</v>
      </c>
    </row>
    <row r="1643" spans="9:12" x14ac:dyDescent="0.2">
      <c r="I1643" s="4">
        <v>1641</v>
      </c>
      <c r="J1643" s="4">
        <v>32</v>
      </c>
      <c r="K1643" s="4">
        <v>5</v>
      </c>
      <c r="L1643" t="s">
        <v>1446</v>
      </c>
    </row>
    <row r="1644" spans="9:12" x14ac:dyDescent="0.2">
      <c r="I1644" s="4">
        <v>1642</v>
      </c>
      <c r="J1644" s="4">
        <v>32</v>
      </c>
      <c r="K1644" s="4">
        <v>6</v>
      </c>
      <c r="L1644" t="s">
        <v>1447</v>
      </c>
    </row>
    <row r="1645" spans="9:12" x14ac:dyDescent="0.2">
      <c r="I1645" s="4">
        <v>1643</v>
      </c>
      <c r="J1645" s="4">
        <v>32</v>
      </c>
      <c r="K1645" s="4">
        <v>7</v>
      </c>
      <c r="L1645" t="s">
        <v>1448</v>
      </c>
    </row>
    <row r="1646" spans="9:12" x14ac:dyDescent="0.2">
      <c r="I1646" s="4">
        <v>1644</v>
      </c>
      <c r="J1646" s="4">
        <v>32</v>
      </c>
      <c r="K1646" s="4">
        <v>8</v>
      </c>
      <c r="L1646" t="s">
        <v>1449</v>
      </c>
    </row>
    <row r="1647" spans="9:12" x14ac:dyDescent="0.2">
      <c r="I1647" s="4">
        <v>1645</v>
      </c>
      <c r="J1647" s="4">
        <v>32</v>
      </c>
      <c r="K1647" s="4">
        <v>9</v>
      </c>
      <c r="L1647" t="s">
        <v>1450</v>
      </c>
    </row>
    <row r="1648" spans="9:12" x14ac:dyDescent="0.2">
      <c r="I1648" s="4">
        <v>1646</v>
      </c>
      <c r="J1648" s="4">
        <v>32</v>
      </c>
      <c r="K1648" s="4">
        <v>10</v>
      </c>
      <c r="L1648" t="s">
        <v>1451</v>
      </c>
    </row>
    <row r="1649" spans="9:12" x14ac:dyDescent="0.2">
      <c r="I1649" s="4">
        <v>1647</v>
      </c>
      <c r="J1649" s="4">
        <v>32</v>
      </c>
      <c r="K1649" s="4">
        <v>11</v>
      </c>
      <c r="L1649" t="s">
        <v>1452</v>
      </c>
    </row>
    <row r="1650" spans="9:12" x14ac:dyDescent="0.2">
      <c r="I1650" s="4">
        <v>1648</v>
      </c>
      <c r="J1650" s="4">
        <v>32</v>
      </c>
      <c r="K1650" s="4">
        <v>12</v>
      </c>
      <c r="L1650" t="s">
        <v>1453</v>
      </c>
    </row>
    <row r="1651" spans="9:12" x14ac:dyDescent="0.2">
      <c r="I1651" s="4">
        <v>1649</v>
      </c>
      <c r="J1651" s="4">
        <v>32</v>
      </c>
      <c r="K1651" s="4">
        <v>13</v>
      </c>
      <c r="L1651" t="s">
        <v>1454</v>
      </c>
    </row>
    <row r="1652" spans="9:12" x14ac:dyDescent="0.2">
      <c r="I1652" s="4">
        <v>1650</v>
      </c>
      <c r="J1652" s="4">
        <v>32</v>
      </c>
      <c r="K1652" s="4">
        <v>14</v>
      </c>
      <c r="L1652" t="s">
        <v>1455</v>
      </c>
    </row>
    <row r="1653" spans="9:12" x14ac:dyDescent="0.2">
      <c r="I1653" s="4">
        <v>1651</v>
      </c>
      <c r="J1653" s="4">
        <v>32</v>
      </c>
      <c r="K1653" s="4">
        <v>15</v>
      </c>
      <c r="L1653" t="s">
        <v>1456</v>
      </c>
    </row>
    <row r="1654" spans="9:12" x14ac:dyDescent="0.2">
      <c r="I1654" s="4">
        <v>1652</v>
      </c>
      <c r="J1654" s="4">
        <v>32</v>
      </c>
      <c r="K1654" s="4">
        <v>16</v>
      </c>
      <c r="L1654" t="s">
        <v>1457</v>
      </c>
    </row>
    <row r="1655" spans="9:12" x14ac:dyDescent="0.2">
      <c r="I1655" s="4">
        <v>1653</v>
      </c>
      <c r="J1655" s="4">
        <v>32</v>
      </c>
      <c r="K1655" s="4">
        <v>17</v>
      </c>
      <c r="L1655" t="s">
        <v>1458</v>
      </c>
    </row>
    <row r="1656" spans="9:12" x14ac:dyDescent="0.2">
      <c r="I1656" s="4">
        <v>1654</v>
      </c>
      <c r="J1656" s="4">
        <v>32</v>
      </c>
      <c r="K1656" s="4">
        <v>18</v>
      </c>
      <c r="L1656" t="s">
        <v>1459</v>
      </c>
    </row>
    <row r="1657" spans="9:12" x14ac:dyDescent="0.2">
      <c r="I1657" s="4">
        <v>1655</v>
      </c>
      <c r="J1657" s="4">
        <v>32</v>
      </c>
      <c r="K1657" s="4">
        <v>19</v>
      </c>
      <c r="L1657" t="s">
        <v>1460</v>
      </c>
    </row>
    <row r="1658" spans="9:12" x14ac:dyDescent="0.2">
      <c r="I1658" s="4">
        <v>1656</v>
      </c>
      <c r="J1658" s="4">
        <v>32</v>
      </c>
      <c r="K1658" s="4">
        <v>20</v>
      </c>
      <c r="L1658" t="s">
        <v>1461</v>
      </c>
    </row>
    <row r="1659" spans="9:12" x14ac:dyDescent="0.2">
      <c r="I1659" s="4">
        <v>1657</v>
      </c>
      <c r="J1659" s="4">
        <v>32</v>
      </c>
      <c r="K1659" s="4">
        <v>21</v>
      </c>
      <c r="L1659" t="s">
        <v>1462</v>
      </c>
    </row>
    <row r="1660" spans="9:12" x14ac:dyDescent="0.2">
      <c r="I1660" s="4">
        <v>1658</v>
      </c>
      <c r="J1660" s="4">
        <v>32</v>
      </c>
      <c r="K1660" s="4">
        <v>22</v>
      </c>
      <c r="L1660" t="s">
        <v>1463</v>
      </c>
    </row>
    <row r="1661" spans="9:12" x14ac:dyDescent="0.2">
      <c r="I1661" s="4">
        <v>1659</v>
      </c>
      <c r="J1661" s="4">
        <v>32</v>
      </c>
      <c r="K1661" s="4">
        <v>23</v>
      </c>
      <c r="L1661" t="s">
        <v>1464</v>
      </c>
    </row>
    <row r="1662" spans="9:12" x14ac:dyDescent="0.2">
      <c r="I1662" s="4">
        <v>1660</v>
      </c>
      <c r="J1662" s="4">
        <v>32</v>
      </c>
      <c r="K1662" s="4">
        <v>24</v>
      </c>
      <c r="L1662" t="s">
        <v>1465</v>
      </c>
    </row>
    <row r="1663" spans="9:12" x14ac:dyDescent="0.2">
      <c r="I1663" s="4">
        <v>1661</v>
      </c>
      <c r="J1663" s="4">
        <v>32</v>
      </c>
      <c r="K1663" s="4">
        <v>25</v>
      </c>
      <c r="L1663" t="s">
        <v>1466</v>
      </c>
    </row>
    <row r="1664" spans="9:12" x14ac:dyDescent="0.2">
      <c r="I1664" s="4">
        <v>1662</v>
      </c>
      <c r="J1664" s="4">
        <v>32</v>
      </c>
      <c r="K1664" s="4">
        <v>26</v>
      </c>
      <c r="L1664" t="s">
        <v>1467</v>
      </c>
    </row>
    <row r="1665" spans="9:12" x14ac:dyDescent="0.2">
      <c r="I1665" s="4">
        <v>1663</v>
      </c>
      <c r="J1665" s="4">
        <v>32</v>
      </c>
      <c r="K1665" s="4">
        <v>27</v>
      </c>
      <c r="L1665" t="s">
        <v>1468</v>
      </c>
    </row>
    <row r="1666" spans="9:12" x14ac:dyDescent="0.2">
      <c r="I1666" s="4">
        <v>1664</v>
      </c>
      <c r="J1666" s="4">
        <v>32</v>
      </c>
      <c r="K1666" s="4">
        <v>28</v>
      </c>
      <c r="L1666" t="s">
        <v>1469</v>
      </c>
    </row>
    <row r="1667" spans="9:12" x14ac:dyDescent="0.2">
      <c r="I1667" s="4">
        <v>1665</v>
      </c>
      <c r="J1667" s="4">
        <v>32</v>
      </c>
      <c r="K1667" s="4">
        <v>29</v>
      </c>
      <c r="L1667" t="s">
        <v>1470</v>
      </c>
    </row>
    <row r="1668" spans="9:12" x14ac:dyDescent="0.2">
      <c r="I1668" s="4">
        <v>1666</v>
      </c>
      <c r="J1668" s="4">
        <v>32</v>
      </c>
      <c r="K1668" s="4">
        <v>30</v>
      </c>
      <c r="L1668" t="s">
        <v>1471</v>
      </c>
    </row>
    <row r="1669" spans="9:12" x14ac:dyDescent="0.2">
      <c r="I1669" s="4">
        <v>1667</v>
      </c>
      <c r="J1669" s="4">
        <v>32</v>
      </c>
      <c r="K1669" s="4">
        <v>31</v>
      </c>
      <c r="L1669" t="s">
        <v>1472</v>
      </c>
    </row>
    <row r="1670" spans="9:12" x14ac:dyDescent="0.2">
      <c r="I1670" s="4">
        <v>1668</v>
      </c>
      <c r="J1670" s="4">
        <v>32</v>
      </c>
      <c r="K1670" s="4">
        <v>32</v>
      </c>
      <c r="L1670" t="s">
        <v>1473</v>
      </c>
    </row>
    <row r="1671" spans="9:12" x14ac:dyDescent="0.2">
      <c r="I1671" s="4">
        <v>1669</v>
      </c>
      <c r="J1671" s="4">
        <v>32</v>
      </c>
      <c r="K1671" s="4">
        <v>33</v>
      </c>
      <c r="L1671" t="s">
        <v>1474</v>
      </c>
    </row>
    <row r="1672" spans="9:12" x14ac:dyDescent="0.2">
      <c r="I1672" s="4">
        <v>1670</v>
      </c>
      <c r="J1672" s="4">
        <v>32</v>
      </c>
      <c r="K1672" s="4">
        <v>34</v>
      </c>
      <c r="L1672" t="s">
        <v>1475</v>
      </c>
    </row>
    <row r="1673" spans="9:12" x14ac:dyDescent="0.2">
      <c r="I1673" s="4">
        <v>1671</v>
      </c>
      <c r="J1673" s="4">
        <v>32</v>
      </c>
      <c r="K1673" s="4">
        <v>35</v>
      </c>
      <c r="L1673" t="s">
        <v>1476</v>
      </c>
    </row>
    <row r="1674" spans="9:12" x14ac:dyDescent="0.2">
      <c r="I1674" s="4">
        <v>1672</v>
      </c>
      <c r="J1674" s="4">
        <v>32</v>
      </c>
      <c r="K1674" s="4">
        <v>36</v>
      </c>
      <c r="L1674" t="s">
        <v>1477</v>
      </c>
    </row>
    <row r="1675" spans="9:12" x14ac:dyDescent="0.2">
      <c r="I1675" s="4">
        <v>1673</v>
      </c>
      <c r="J1675" s="4">
        <v>32</v>
      </c>
      <c r="K1675" s="4">
        <v>37</v>
      </c>
      <c r="L1675" t="s">
        <v>1478</v>
      </c>
    </row>
    <row r="1676" spans="9:12" x14ac:dyDescent="0.2">
      <c r="I1676" s="4">
        <v>1674</v>
      </c>
      <c r="J1676" s="4">
        <v>32</v>
      </c>
      <c r="K1676" s="4">
        <v>38</v>
      </c>
      <c r="L1676" t="s">
        <v>1479</v>
      </c>
    </row>
    <row r="1677" spans="9:12" x14ac:dyDescent="0.2">
      <c r="I1677" s="4">
        <v>1675</v>
      </c>
      <c r="J1677" s="4">
        <v>32</v>
      </c>
      <c r="K1677" s="4">
        <v>39</v>
      </c>
      <c r="L1677" t="s">
        <v>1480</v>
      </c>
    </row>
    <row r="1678" spans="9:12" x14ac:dyDescent="0.2">
      <c r="I1678" s="4">
        <v>1676</v>
      </c>
      <c r="J1678" s="4">
        <v>32</v>
      </c>
      <c r="K1678" s="4">
        <v>40</v>
      </c>
      <c r="L1678" t="s">
        <v>1481</v>
      </c>
    </row>
    <row r="1679" spans="9:12" x14ac:dyDescent="0.2">
      <c r="I1679" s="4">
        <v>1677</v>
      </c>
      <c r="J1679" s="4">
        <v>32</v>
      </c>
      <c r="K1679" s="4">
        <v>41</v>
      </c>
      <c r="L1679" t="s">
        <v>1482</v>
      </c>
    </row>
    <row r="1680" spans="9:12" x14ac:dyDescent="0.2">
      <c r="I1680" s="4">
        <v>1678</v>
      </c>
      <c r="J1680" s="4">
        <v>32</v>
      </c>
      <c r="K1680" s="4">
        <v>42</v>
      </c>
      <c r="L1680" t="s">
        <v>1483</v>
      </c>
    </row>
    <row r="1681" spans="9:12" x14ac:dyDescent="0.2">
      <c r="I1681" s="4">
        <v>1679</v>
      </c>
      <c r="J1681" s="4">
        <v>32</v>
      </c>
      <c r="K1681" s="4">
        <v>43</v>
      </c>
      <c r="L1681" t="s">
        <v>1484</v>
      </c>
    </row>
    <row r="1682" spans="9:12" x14ac:dyDescent="0.2">
      <c r="I1682" s="4">
        <v>1680</v>
      </c>
      <c r="J1682" s="4">
        <v>32</v>
      </c>
      <c r="K1682" s="4">
        <v>44</v>
      </c>
      <c r="L1682" t="s">
        <v>1485</v>
      </c>
    </row>
    <row r="1683" spans="9:12" x14ac:dyDescent="0.2">
      <c r="I1683" s="4">
        <v>1681</v>
      </c>
      <c r="J1683" s="4">
        <v>32</v>
      </c>
      <c r="K1683" s="4">
        <v>45</v>
      </c>
      <c r="L1683" t="s">
        <v>1486</v>
      </c>
    </row>
    <row r="1684" spans="9:12" x14ac:dyDescent="0.2">
      <c r="I1684" s="4">
        <v>1682</v>
      </c>
      <c r="J1684" s="4">
        <v>32</v>
      </c>
      <c r="K1684" s="4">
        <v>46</v>
      </c>
      <c r="L1684" t="s">
        <v>1487</v>
      </c>
    </row>
    <row r="1685" spans="9:12" x14ac:dyDescent="0.2">
      <c r="I1685" s="4">
        <v>1683</v>
      </c>
      <c r="J1685" s="4">
        <v>32</v>
      </c>
      <c r="K1685" s="4">
        <v>47</v>
      </c>
      <c r="L1685" t="s">
        <v>1488</v>
      </c>
    </row>
    <row r="1686" spans="9:12" x14ac:dyDescent="0.2">
      <c r="I1686" s="4">
        <v>1684</v>
      </c>
      <c r="J1686" s="4">
        <v>32</v>
      </c>
      <c r="K1686" s="4">
        <v>48</v>
      </c>
      <c r="L1686" t="s">
        <v>1489</v>
      </c>
    </row>
    <row r="1687" spans="9:12" x14ac:dyDescent="0.2">
      <c r="I1687" s="4">
        <v>1685</v>
      </c>
      <c r="J1687" s="4">
        <v>32</v>
      </c>
      <c r="K1687" s="4">
        <v>49</v>
      </c>
      <c r="L1687" t="s">
        <v>1490</v>
      </c>
    </row>
    <row r="1688" spans="9:12" x14ac:dyDescent="0.2">
      <c r="I1688" s="4">
        <v>1686</v>
      </c>
      <c r="J1688" s="4">
        <v>32</v>
      </c>
      <c r="K1688" s="4">
        <v>50</v>
      </c>
      <c r="L1688" t="s">
        <v>1491</v>
      </c>
    </row>
    <row r="1689" spans="9:12" x14ac:dyDescent="0.2">
      <c r="I1689" s="4">
        <v>1687</v>
      </c>
      <c r="J1689" s="4">
        <v>32</v>
      </c>
      <c r="K1689" s="4">
        <v>51</v>
      </c>
      <c r="L1689" t="s">
        <v>1492</v>
      </c>
    </row>
    <row r="1690" spans="9:12" x14ac:dyDescent="0.2">
      <c r="I1690" s="4">
        <v>1688</v>
      </c>
      <c r="J1690" s="4">
        <v>32</v>
      </c>
      <c r="K1690" s="4">
        <v>52</v>
      </c>
      <c r="L1690" t="s">
        <v>1493</v>
      </c>
    </row>
    <row r="1691" spans="9:12" x14ac:dyDescent="0.2">
      <c r="I1691" s="4">
        <v>1689</v>
      </c>
      <c r="J1691" s="4">
        <v>32</v>
      </c>
      <c r="K1691" s="4">
        <v>53</v>
      </c>
      <c r="L1691" t="s">
        <v>1494</v>
      </c>
    </row>
    <row r="1692" spans="9:12" x14ac:dyDescent="0.2">
      <c r="I1692" s="4">
        <v>1690</v>
      </c>
      <c r="J1692" s="4">
        <v>32</v>
      </c>
      <c r="K1692" s="4">
        <v>54</v>
      </c>
      <c r="L1692" t="s">
        <v>1495</v>
      </c>
    </row>
    <row r="1693" spans="9:12" x14ac:dyDescent="0.2">
      <c r="I1693" s="4">
        <v>1691</v>
      </c>
      <c r="J1693" s="4">
        <v>32</v>
      </c>
      <c r="K1693" s="4">
        <v>55</v>
      </c>
      <c r="L1693" t="s">
        <v>1496</v>
      </c>
    </row>
    <row r="1694" spans="9:12" x14ac:dyDescent="0.2">
      <c r="I1694" s="4">
        <v>1692</v>
      </c>
      <c r="J1694" s="4">
        <v>32</v>
      </c>
      <c r="K1694" s="4">
        <v>56</v>
      </c>
      <c r="L1694" t="s">
        <v>1497</v>
      </c>
    </row>
    <row r="1695" spans="9:12" x14ac:dyDescent="0.2">
      <c r="I1695" s="4">
        <v>1693</v>
      </c>
      <c r="J1695" s="4">
        <v>32</v>
      </c>
      <c r="K1695" s="4">
        <v>57</v>
      </c>
      <c r="L1695" t="s">
        <v>1498</v>
      </c>
    </row>
    <row r="1696" spans="9:12" x14ac:dyDescent="0.2">
      <c r="I1696" s="4">
        <v>1694</v>
      </c>
      <c r="J1696" s="4">
        <v>32</v>
      </c>
      <c r="K1696" s="4">
        <v>58</v>
      </c>
      <c r="L1696" t="s">
        <v>1499</v>
      </c>
    </row>
    <row r="1697" spans="9:12" x14ac:dyDescent="0.2">
      <c r="I1697" s="4">
        <v>1695</v>
      </c>
      <c r="J1697" s="4">
        <v>32</v>
      </c>
      <c r="K1697" s="4">
        <v>59</v>
      </c>
      <c r="L1697" t="s">
        <v>1500</v>
      </c>
    </row>
    <row r="1698" spans="9:12" x14ac:dyDescent="0.2">
      <c r="I1698" s="4">
        <v>1696</v>
      </c>
      <c r="J1698" s="4">
        <v>32</v>
      </c>
      <c r="K1698" s="4">
        <v>60</v>
      </c>
      <c r="L1698" t="s">
        <v>1501</v>
      </c>
    </row>
  </sheetData>
  <phoneticPr fontId="2" type="noConversion"/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tabColor theme="1" tint="0.499984740745262"/>
  </sheetPr>
  <dimension ref="D1:H301"/>
  <sheetViews>
    <sheetView topLeftCell="B1" workbookViewId="0">
      <selection activeCell="G12" sqref="G12"/>
    </sheetView>
  </sheetViews>
  <sheetFormatPr defaultRowHeight="16.5" x14ac:dyDescent="0.3"/>
  <cols>
    <col min="5" max="5" width="25.75" customWidth="1"/>
    <col min="6" max="6" width="31" customWidth="1"/>
    <col min="7" max="7" width="28.625" customWidth="1"/>
    <col min="8" max="8" width="21.375" customWidth="1"/>
  </cols>
  <sheetData>
    <row r="1" spans="4:8" x14ac:dyDescent="0.3">
      <c r="D1" s="23" t="s">
        <v>2805</v>
      </c>
      <c r="E1" s="23" t="s">
        <v>2806</v>
      </c>
      <c r="F1" s="23" t="s">
        <v>2807</v>
      </c>
      <c r="G1" s="23" t="s">
        <v>2808</v>
      </c>
      <c r="H1" s="23" t="s">
        <v>2809</v>
      </c>
    </row>
    <row r="2" spans="4:8" x14ac:dyDescent="0.3">
      <c r="D2" s="24">
        <v>1</v>
      </c>
      <c r="E2" s="22">
        <v>160</v>
      </c>
      <c r="F2" s="24">
        <v>440</v>
      </c>
      <c r="G2" s="25">
        <v>0</v>
      </c>
      <c r="H2">
        <v>0</v>
      </c>
    </row>
    <row r="3" spans="4:8" x14ac:dyDescent="0.3">
      <c r="D3" s="24">
        <v>2</v>
      </c>
      <c r="E3" s="22">
        <v>160</v>
      </c>
      <c r="F3" s="24">
        <v>450</v>
      </c>
      <c r="G3" s="25">
        <v>0</v>
      </c>
      <c r="H3">
        <f>G3+H2</f>
        <v>0</v>
      </c>
    </row>
    <row r="4" spans="4:8" x14ac:dyDescent="0.3">
      <c r="D4" s="24">
        <v>3</v>
      </c>
      <c r="E4" s="22">
        <v>170</v>
      </c>
      <c r="F4" s="24">
        <v>470</v>
      </c>
      <c r="G4" s="25">
        <v>0</v>
      </c>
      <c r="H4">
        <f t="shared" ref="H4:H67" si="0">G4+H3</f>
        <v>0</v>
      </c>
    </row>
    <row r="5" spans="4:8" x14ac:dyDescent="0.3">
      <c r="D5" s="24">
        <v>4</v>
      </c>
      <c r="E5" s="22">
        <v>180</v>
      </c>
      <c r="F5" s="24">
        <v>490</v>
      </c>
      <c r="G5" s="25">
        <v>0</v>
      </c>
      <c r="H5">
        <f t="shared" si="0"/>
        <v>0</v>
      </c>
    </row>
    <row r="6" spans="4:8" x14ac:dyDescent="0.3">
      <c r="D6" s="24">
        <v>5</v>
      </c>
      <c r="E6" s="22">
        <v>190</v>
      </c>
      <c r="F6" s="24">
        <v>530</v>
      </c>
      <c r="G6" s="25">
        <v>0</v>
      </c>
      <c r="H6">
        <f t="shared" si="0"/>
        <v>0</v>
      </c>
    </row>
    <row r="7" spans="4:8" x14ac:dyDescent="0.3">
      <c r="D7" s="24">
        <v>6</v>
      </c>
      <c r="E7" s="22">
        <v>200</v>
      </c>
      <c r="F7" s="24">
        <v>570</v>
      </c>
      <c r="G7" s="25">
        <v>0</v>
      </c>
      <c r="H7">
        <f t="shared" si="0"/>
        <v>0</v>
      </c>
    </row>
    <row r="8" spans="4:8" x14ac:dyDescent="0.3">
      <c r="D8" s="24">
        <v>7</v>
      </c>
      <c r="E8" s="22">
        <v>220</v>
      </c>
      <c r="F8" s="24">
        <v>630</v>
      </c>
      <c r="G8" s="25">
        <v>0</v>
      </c>
      <c r="H8">
        <f t="shared" si="0"/>
        <v>0</v>
      </c>
    </row>
    <row r="9" spans="4:8" x14ac:dyDescent="0.3">
      <c r="D9" s="24">
        <v>8</v>
      </c>
      <c r="E9" s="22">
        <v>250</v>
      </c>
      <c r="F9" s="24">
        <v>700</v>
      </c>
      <c r="G9" s="25">
        <v>0</v>
      </c>
      <c r="H9">
        <f t="shared" si="0"/>
        <v>0</v>
      </c>
    </row>
    <row r="10" spans="4:8" x14ac:dyDescent="0.3">
      <c r="D10" s="24">
        <v>9</v>
      </c>
      <c r="E10" s="22">
        <v>280</v>
      </c>
      <c r="F10" s="24">
        <v>790</v>
      </c>
      <c r="G10" s="25">
        <v>0</v>
      </c>
      <c r="H10">
        <f t="shared" si="0"/>
        <v>0</v>
      </c>
    </row>
    <row r="11" spans="4:8" x14ac:dyDescent="0.3">
      <c r="D11" s="24">
        <v>10</v>
      </c>
      <c r="E11" s="22">
        <v>310</v>
      </c>
      <c r="F11" s="24">
        <v>880</v>
      </c>
      <c r="G11" s="22">
        <v>50</v>
      </c>
      <c r="H11">
        <f t="shared" si="0"/>
        <v>50</v>
      </c>
    </row>
    <row r="12" spans="4:8" x14ac:dyDescent="0.3">
      <c r="D12" s="24">
        <v>11</v>
      </c>
      <c r="E12" s="22">
        <v>340</v>
      </c>
      <c r="F12" s="24">
        <v>980</v>
      </c>
      <c r="G12" s="25">
        <v>0</v>
      </c>
      <c r="H12">
        <f t="shared" si="0"/>
        <v>50</v>
      </c>
    </row>
    <row r="13" spans="4:8" x14ac:dyDescent="0.3">
      <c r="D13" s="24">
        <v>12</v>
      </c>
      <c r="E13" s="22">
        <v>540</v>
      </c>
      <c r="F13" s="24">
        <v>1110</v>
      </c>
      <c r="G13" s="25">
        <v>0</v>
      </c>
      <c r="H13">
        <f t="shared" si="0"/>
        <v>50</v>
      </c>
    </row>
    <row r="14" spans="4:8" x14ac:dyDescent="0.3">
      <c r="D14" s="24">
        <v>13</v>
      </c>
      <c r="E14" s="22">
        <v>590</v>
      </c>
      <c r="F14" s="24">
        <v>1260</v>
      </c>
      <c r="G14" s="25">
        <v>0</v>
      </c>
      <c r="H14">
        <f t="shared" si="0"/>
        <v>50</v>
      </c>
    </row>
    <row r="15" spans="4:8" x14ac:dyDescent="0.3">
      <c r="D15" s="24">
        <v>14</v>
      </c>
      <c r="E15" s="22">
        <v>650</v>
      </c>
      <c r="F15" s="24">
        <v>1430</v>
      </c>
      <c r="G15" s="25">
        <v>0</v>
      </c>
      <c r="H15">
        <f t="shared" si="0"/>
        <v>50</v>
      </c>
    </row>
    <row r="16" spans="4:8" x14ac:dyDescent="0.3">
      <c r="D16" s="24">
        <v>15</v>
      </c>
      <c r="E16" s="22">
        <v>730</v>
      </c>
      <c r="F16" s="24">
        <v>1650</v>
      </c>
      <c r="G16" s="25">
        <v>0</v>
      </c>
      <c r="H16">
        <f t="shared" si="0"/>
        <v>50</v>
      </c>
    </row>
    <row r="17" spans="4:8" x14ac:dyDescent="0.3">
      <c r="D17" s="24">
        <v>16</v>
      </c>
      <c r="E17" s="22">
        <v>810</v>
      </c>
      <c r="F17" s="24">
        <v>1910</v>
      </c>
      <c r="G17" s="25">
        <v>0</v>
      </c>
      <c r="H17">
        <f t="shared" si="0"/>
        <v>50</v>
      </c>
    </row>
    <row r="18" spans="4:8" x14ac:dyDescent="0.3">
      <c r="D18" s="24">
        <v>17</v>
      </c>
      <c r="E18" s="22">
        <v>930</v>
      </c>
      <c r="F18" s="24">
        <v>2220</v>
      </c>
      <c r="G18" s="25">
        <v>0</v>
      </c>
      <c r="H18">
        <f t="shared" si="0"/>
        <v>50</v>
      </c>
    </row>
    <row r="19" spans="4:8" x14ac:dyDescent="0.3">
      <c r="D19" s="24">
        <v>18</v>
      </c>
      <c r="E19" s="22">
        <v>1050</v>
      </c>
      <c r="F19" s="24">
        <v>2590</v>
      </c>
      <c r="G19" s="25">
        <v>0</v>
      </c>
      <c r="H19">
        <f t="shared" si="0"/>
        <v>50</v>
      </c>
    </row>
    <row r="20" spans="4:8" x14ac:dyDescent="0.3">
      <c r="D20" s="24">
        <v>19</v>
      </c>
      <c r="E20" s="22">
        <v>1430</v>
      </c>
      <c r="F20" s="24">
        <v>4230</v>
      </c>
      <c r="G20" s="25">
        <v>0</v>
      </c>
      <c r="H20">
        <f t="shared" si="0"/>
        <v>50</v>
      </c>
    </row>
    <row r="21" spans="4:8" x14ac:dyDescent="0.3">
      <c r="D21" s="24">
        <v>20</v>
      </c>
      <c r="E21" s="22">
        <v>1550</v>
      </c>
      <c r="F21" s="24">
        <v>4670</v>
      </c>
      <c r="G21" s="22">
        <v>400</v>
      </c>
      <c r="H21">
        <f t="shared" si="0"/>
        <v>450</v>
      </c>
    </row>
    <row r="22" spans="4:8" x14ac:dyDescent="0.3">
      <c r="D22" s="24">
        <v>21</v>
      </c>
      <c r="E22" s="22">
        <v>1620</v>
      </c>
      <c r="F22" s="24">
        <v>4900</v>
      </c>
      <c r="G22" s="25">
        <v>0</v>
      </c>
      <c r="H22">
        <f t="shared" si="0"/>
        <v>450</v>
      </c>
    </row>
    <row r="23" spans="4:8" x14ac:dyDescent="0.3">
      <c r="D23" s="24">
        <v>22</v>
      </c>
      <c r="E23" s="22">
        <v>1690</v>
      </c>
      <c r="F23" s="24">
        <v>5150</v>
      </c>
      <c r="G23" s="25">
        <v>0</v>
      </c>
      <c r="H23">
        <f t="shared" si="0"/>
        <v>450</v>
      </c>
    </row>
    <row r="24" spans="4:8" x14ac:dyDescent="0.3">
      <c r="D24" s="24">
        <v>23</v>
      </c>
      <c r="E24" s="22">
        <v>1760</v>
      </c>
      <c r="F24" s="24">
        <v>5370</v>
      </c>
      <c r="G24" s="25">
        <v>0</v>
      </c>
      <c r="H24">
        <f t="shared" si="0"/>
        <v>450</v>
      </c>
    </row>
    <row r="25" spans="4:8" x14ac:dyDescent="0.3">
      <c r="D25" s="24">
        <v>24</v>
      </c>
      <c r="E25" s="22">
        <v>1850</v>
      </c>
      <c r="F25" s="24">
        <v>5620</v>
      </c>
      <c r="G25" s="25">
        <v>0</v>
      </c>
      <c r="H25">
        <f t="shared" si="0"/>
        <v>450</v>
      </c>
    </row>
    <row r="26" spans="4:8" x14ac:dyDescent="0.3">
      <c r="D26" s="24">
        <v>25</v>
      </c>
      <c r="E26" s="22">
        <v>2110</v>
      </c>
      <c r="F26" s="24">
        <v>6060</v>
      </c>
      <c r="G26" s="25">
        <v>0</v>
      </c>
      <c r="H26">
        <f t="shared" si="0"/>
        <v>450</v>
      </c>
    </row>
    <row r="27" spans="4:8" x14ac:dyDescent="0.3">
      <c r="D27" s="24">
        <v>26</v>
      </c>
      <c r="E27" s="22">
        <v>2200</v>
      </c>
      <c r="F27" s="24">
        <v>6330</v>
      </c>
      <c r="G27" s="25">
        <v>0</v>
      </c>
      <c r="H27">
        <f t="shared" si="0"/>
        <v>450</v>
      </c>
    </row>
    <row r="28" spans="4:8" x14ac:dyDescent="0.3">
      <c r="D28" s="24">
        <v>27</v>
      </c>
      <c r="E28" s="22">
        <v>2140</v>
      </c>
      <c r="F28" s="24">
        <v>6610</v>
      </c>
      <c r="G28" s="25">
        <v>0</v>
      </c>
      <c r="H28">
        <f t="shared" si="0"/>
        <v>450</v>
      </c>
    </row>
    <row r="29" spans="4:8" x14ac:dyDescent="0.3">
      <c r="D29" s="24">
        <v>28</v>
      </c>
      <c r="E29" s="22">
        <v>2220</v>
      </c>
      <c r="F29" s="24">
        <v>6900</v>
      </c>
      <c r="G29" s="25">
        <v>0</v>
      </c>
      <c r="H29">
        <f t="shared" si="0"/>
        <v>450</v>
      </c>
    </row>
    <row r="30" spans="4:8" x14ac:dyDescent="0.3">
      <c r="D30" s="24">
        <v>29</v>
      </c>
      <c r="E30" s="22">
        <v>2330</v>
      </c>
      <c r="F30" s="24">
        <v>7210</v>
      </c>
      <c r="G30" s="25">
        <v>0</v>
      </c>
      <c r="H30">
        <f t="shared" si="0"/>
        <v>450</v>
      </c>
    </row>
    <row r="31" spans="4:8" x14ac:dyDescent="0.3">
      <c r="D31" s="24">
        <v>30</v>
      </c>
      <c r="E31" s="22">
        <v>2630</v>
      </c>
      <c r="F31" s="24">
        <v>7360</v>
      </c>
      <c r="G31" s="22">
        <v>1300</v>
      </c>
      <c r="H31">
        <f t="shared" si="0"/>
        <v>1750</v>
      </c>
    </row>
    <row r="32" spans="4:8" x14ac:dyDescent="0.3">
      <c r="D32" s="24">
        <v>31</v>
      </c>
      <c r="E32" s="22">
        <v>2770</v>
      </c>
      <c r="F32" s="24">
        <v>7730</v>
      </c>
      <c r="G32" s="25">
        <v>0</v>
      </c>
      <c r="H32">
        <f t="shared" si="0"/>
        <v>1750</v>
      </c>
    </row>
    <row r="33" spans="4:8" x14ac:dyDescent="0.3">
      <c r="D33" s="24">
        <v>32</v>
      </c>
      <c r="E33" s="22">
        <v>2720</v>
      </c>
      <c r="F33" s="24">
        <v>8060</v>
      </c>
      <c r="G33" s="25">
        <v>0</v>
      </c>
      <c r="H33">
        <f t="shared" si="0"/>
        <v>1750</v>
      </c>
    </row>
    <row r="34" spans="4:8" x14ac:dyDescent="0.3">
      <c r="D34" s="24">
        <v>33</v>
      </c>
      <c r="E34" s="22">
        <v>3010</v>
      </c>
      <c r="F34" s="24">
        <v>8470</v>
      </c>
      <c r="G34" s="25">
        <v>0</v>
      </c>
      <c r="H34">
        <f t="shared" si="0"/>
        <v>1750</v>
      </c>
    </row>
    <row r="35" spans="4:8" x14ac:dyDescent="0.3">
      <c r="D35" s="24">
        <v>34</v>
      </c>
      <c r="E35" s="22">
        <v>3150</v>
      </c>
      <c r="F35" s="24">
        <v>8840</v>
      </c>
      <c r="G35" s="25">
        <v>0</v>
      </c>
      <c r="H35">
        <f t="shared" si="0"/>
        <v>1750</v>
      </c>
    </row>
    <row r="36" spans="4:8" x14ac:dyDescent="0.3">
      <c r="D36" s="24">
        <v>35</v>
      </c>
      <c r="E36" s="22">
        <v>3310</v>
      </c>
      <c r="F36" s="24">
        <v>9380</v>
      </c>
      <c r="G36" s="25">
        <v>0</v>
      </c>
      <c r="H36">
        <f t="shared" si="0"/>
        <v>1750</v>
      </c>
    </row>
    <row r="37" spans="4:8" x14ac:dyDescent="0.3">
      <c r="D37" s="24">
        <v>36</v>
      </c>
      <c r="E37" s="22">
        <v>3460</v>
      </c>
      <c r="F37" s="24">
        <v>9800</v>
      </c>
      <c r="G37" s="25">
        <v>0</v>
      </c>
      <c r="H37">
        <f t="shared" si="0"/>
        <v>1750</v>
      </c>
    </row>
    <row r="38" spans="4:8" x14ac:dyDescent="0.3">
      <c r="D38" s="24">
        <v>37</v>
      </c>
      <c r="E38" s="22">
        <v>3630</v>
      </c>
      <c r="F38" s="24">
        <v>10290</v>
      </c>
      <c r="G38" s="25">
        <v>0</v>
      </c>
      <c r="H38">
        <f t="shared" si="0"/>
        <v>1750</v>
      </c>
    </row>
    <row r="39" spans="4:8" x14ac:dyDescent="0.3">
      <c r="D39" s="24">
        <v>38</v>
      </c>
      <c r="E39" s="22">
        <v>3810</v>
      </c>
      <c r="F39" s="24">
        <v>10750</v>
      </c>
      <c r="G39" s="25">
        <v>0</v>
      </c>
      <c r="H39">
        <f t="shared" si="0"/>
        <v>1750</v>
      </c>
    </row>
    <row r="40" spans="4:8" x14ac:dyDescent="0.3">
      <c r="D40" s="24">
        <v>39</v>
      </c>
      <c r="E40" s="22">
        <v>3990</v>
      </c>
      <c r="F40" s="24">
        <v>11300</v>
      </c>
      <c r="G40" s="25">
        <v>0</v>
      </c>
      <c r="H40">
        <f t="shared" si="0"/>
        <v>1750</v>
      </c>
    </row>
    <row r="41" spans="4:8" x14ac:dyDescent="0.3">
      <c r="D41" s="24">
        <v>40</v>
      </c>
      <c r="E41" s="22">
        <v>4150</v>
      </c>
      <c r="F41" s="24">
        <v>11770</v>
      </c>
      <c r="G41" s="22">
        <v>1700</v>
      </c>
      <c r="H41">
        <f t="shared" si="0"/>
        <v>3450</v>
      </c>
    </row>
    <row r="42" spans="4:8" x14ac:dyDescent="0.3">
      <c r="D42" s="24">
        <v>41</v>
      </c>
      <c r="E42" s="22">
        <v>4310</v>
      </c>
      <c r="F42" s="24">
        <v>12240</v>
      </c>
      <c r="G42" s="25">
        <v>0</v>
      </c>
      <c r="H42">
        <f t="shared" si="0"/>
        <v>3450</v>
      </c>
    </row>
    <row r="43" spans="4:8" x14ac:dyDescent="0.3">
      <c r="D43" s="24">
        <v>42</v>
      </c>
      <c r="E43" s="22">
        <v>4450</v>
      </c>
      <c r="F43" s="24">
        <v>12590</v>
      </c>
      <c r="G43" s="25">
        <v>0</v>
      </c>
      <c r="H43">
        <f t="shared" si="0"/>
        <v>3450</v>
      </c>
    </row>
    <row r="44" spans="4:8" x14ac:dyDescent="0.3">
      <c r="D44" s="24">
        <v>43</v>
      </c>
      <c r="E44" s="22">
        <v>4560</v>
      </c>
      <c r="F44" s="24">
        <v>13020</v>
      </c>
      <c r="G44" s="25">
        <v>0</v>
      </c>
      <c r="H44">
        <f t="shared" si="0"/>
        <v>3450</v>
      </c>
    </row>
    <row r="45" spans="4:8" x14ac:dyDescent="0.3">
      <c r="D45" s="24">
        <v>44</v>
      </c>
      <c r="E45" s="22">
        <v>4710</v>
      </c>
      <c r="F45" s="24">
        <v>13320</v>
      </c>
      <c r="G45" s="25">
        <v>0</v>
      </c>
      <c r="H45">
        <f t="shared" si="0"/>
        <v>3450</v>
      </c>
    </row>
    <row r="46" spans="4:8" x14ac:dyDescent="0.3">
      <c r="D46" s="24">
        <v>45</v>
      </c>
      <c r="E46" s="22">
        <v>4890</v>
      </c>
      <c r="F46" s="24">
        <v>14020</v>
      </c>
      <c r="G46" s="25">
        <v>0</v>
      </c>
      <c r="H46">
        <f t="shared" si="0"/>
        <v>3450</v>
      </c>
    </row>
    <row r="47" spans="4:8" x14ac:dyDescent="0.3">
      <c r="D47" s="24">
        <v>46</v>
      </c>
      <c r="E47" s="22">
        <v>5050</v>
      </c>
      <c r="F47" s="24">
        <v>14410</v>
      </c>
      <c r="G47" s="25">
        <v>0</v>
      </c>
      <c r="H47">
        <f t="shared" si="0"/>
        <v>3450</v>
      </c>
    </row>
    <row r="48" spans="4:8" x14ac:dyDescent="0.3">
      <c r="D48" s="24">
        <v>47</v>
      </c>
      <c r="E48" s="22">
        <v>5210</v>
      </c>
      <c r="F48" s="24">
        <v>14900</v>
      </c>
      <c r="G48" s="25">
        <v>0</v>
      </c>
      <c r="H48">
        <f t="shared" si="0"/>
        <v>3450</v>
      </c>
    </row>
    <row r="49" spans="4:8" x14ac:dyDescent="0.3">
      <c r="D49" s="24">
        <v>48</v>
      </c>
      <c r="E49" s="22">
        <v>5420</v>
      </c>
      <c r="F49" s="24">
        <v>15400</v>
      </c>
      <c r="G49" s="25">
        <v>0</v>
      </c>
      <c r="H49">
        <f t="shared" si="0"/>
        <v>3450</v>
      </c>
    </row>
    <row r="50" spans="4:8" x14ac:dyDescent="0.3">
      <c r="D50" s="24">
        <v>49</v>
      </c>
      <c r="E50" s="22">
        <v>5570</v>
      </c>
      <c r="F50" s="24">
        <v>15950</v>
      </c>
      <c r="G50" s="25">
        <v>0</v>
      </c>
      <c r="H50">
        <f t="shared" si="0"/>
        <v>3450</v>
      </c>
    </row>
    <row r="51" spans="4:8" x14ac:dyDescent="0.3">
      <c r="D51" s="24">
        <v>50</v>
      </c>
      <c r="E51" s="22">
        <v>5900</v>
      </c>
      <c r="F51" s="24">
        <v>16460</v>
      </c>
      <c r="G51" s="22">
        <v>2200</v>
      </c>
      <c r="H51">
        <f t="shared" si="0"/>
        <v>5650</v>
      </c>
    </row>
    <row r="52" spans="4:8" x14ac:dyDescent="0.3">
      <c r="D52" s="24">
        <v>51</v>
      </c>
      <c r="E52" s="22">
        <v>6100</v>
      </c>
      <c r="F52" s="24">
        <v>17020</v>
      </c>
      <c r="G52" s="25">
        <v>0</v>
      </c>
      <c r="H52">
        <f t="shared" si="0"/>
        <v>5650</v>
      </c>
    </row>
    <row r="53" spans="4:8" x14ac:dyDescent="0.3">
      <c r="D53" s="24">
        <v>52</v>
      </c>
      <c r="E53" s="22">
        <v>6040</v>
      </c>
      <c r="F53" s="24">
        <v>17340</v>
      </c>
      <c r="G53" s="25">
        <v>0</v>
      </c>
      <c r="H53">
        <f t="shared" si="0"/>
        <v>5650</v>
      </c>
    </row>
    <row r="54" spans="4:8" x14ac:dyDescent="0.3">
      <c r="D54" s="24">
        <v>53</v>
      </c>
      <c r="E54" s="22">
        <v>6180</v>
      </c>
      <c r="F54" s="24">
        <v>17680</v>
      </c>
      <c r="G54" s="25">
        <v>0</v>
      </c>
      <c r="H54">
        <f t="shared" si="0"/>
        <v>5650</v>
      </c>
    </row>
    <row r="55" spans="4:8" x14ac:dyDescent="0.3">
      <c r="D55" s="24">
        <v>54</v>
      </c>
      <c r="E55" s="22">
        <v>7930</v>
      </c>
      <c r="F55" s="24">
        <v>19580</v>
      </c>
      <c r="G55" s="25">
        <v>0</v>
      </c>
      <c r="H55">
        <f t="shared" si="0"/>
        <v>5650</v>
      </c>
    </row>
    <row r="56" spans="4:8" x14ac:dyDescent="0.3">
      <c r="D56" s="24">
        <v>55</v>
      </c>
      <c r="E56" s="22">
        <v>8270</v>
      </c>
      <c r="F56" s="24">
        <v>20130</v>
      </c>
      <c r="G56" s="25">
        <v>0</v>
      </c>
      <c r="H56">
        <f t="shared" si="0"/>
        <v>5650</v>
      </c>
    </row>
    <row r="57" spans="4:8" x14ac:dyDescent="0.3">
      <c r="D57" s="24">
        <v>56</v>
      </c>
      <c r="E57" s="22">
        <v>8420</v>
      </c>
      <c r="F57" s="24">
        <v>20650</v>
      </c>
      <c r="G57" s="25">
        <v>0</v>
      </c>
      <c r="H57">
        <f t="shared" si="0"/>
        <v>5650</v>
      </c>
    </row>
    <row r="58" spans="4:8" x14ac:dyDescent="0.3">
      <c r="D58" s="24">
        <v>57</v>
      </c>
      <c r="E58" s="22">
        <v>8440</v>
      </c>
      <c r="F58" s="24">
        <v>21100</v>
      </c>
      <c r="G58" s="25">
        <v>0</v>
      </c>
      <c r="H58">
        <f t="shared" si="0"/>
        <v>5650</v>
      </c>
    </row>
    <row r="59" spans="4:8" x14ac:dyDescent="0.3">
      <c r="D59" s="24">
        <v>58</v>
      </c>
      <c r="E59" s="22">
        <v>8760</v>
      </c>
      <c r="F59" s="24">
        <v>21560</v>
      </c>
      <c r="G59" s="25">
        <v>0</v>
      </c>
      <c r="H59">
        <f t="shared" si="0"/>
        <v>5650</v>
      </c>
    </row>
    <row r="60" spans="4:8" x14ac:dyDescent="0.3">
      <c r="D60" s="24">
        <v>59</v>
      </c>
      <c r="E60" s="22">
        <v>8860</v>
      </c>
      <c r="F60" s="24">
        <v>21850</v>
      </c>
      <c r="G60" s="25">
        <v>0</v>
      </c>
      <c r="H60">
        <f t="shared" si="0"/>
        <v>5650</v>
      </c>
    </row>
    <row r="61" spans="4:8" x14ac:dyDescent="0.3">
      <c r="D61" s="24">
        <v>60</v>
      </c>
      <c r="E61" s="22">
        <v>9100</v>
      </c>
      <c r="F61" s="24">
        <v>22540</v>
      </c>
      <c r="G61" s="22">
        <v>2700</v>
      </c>
      <c r="H61">
        <f t="shared" si="0"/>
        <v>8350</v>
      </c>
    </row>
    <row r="62" spans="4:8" x14ac:dyDescent="0.3">
      <c r="D62" s="24">
        <v>61</v>
      </c>
      <c r="E62" s="22">
        <v>9270</v>
      </c>
      <c r="F62" s="24">
        <v>23160</v>
      </c>
      <c r="G62" s="25">
        <v>0</v>
      </c>
      <c r="H62">
        <f t="shared" si="0"/>
        <v>8350</v>
      </c>
    </row>
    <row r="63" spans="4:8" x14ac:dyDescent="0.3">
      <c r="D63" s="24">
        <v>62</v>
      </c>
      <c r="E63" s="22">
        <v>9440</v>
      </c>
      <c r="F63" s="24">
        <v>23560</v>
      </c>
      <c r="G63" s="25">
        <v>0</v>
      </c>
      <c r="H63">
        <f t="shared" si="0"/>
        <v>8350</v>
      </c>
    </row>
    <row r="64" spans="4:8" x14ac:dyDescent="0.3">
      <c r="D64" s="24">
        <v>63</v>
      </c>
      <c r="E64" s="22">
        <v>9650</v>
      </c>
      <c r="F64" s="24">
        <v>24160</v>
      </c>
      <c r="G64" s="25">
        <v>0</v>
      </c>
      <c r="H64">
        <f t="shared" si="0"/>
        <v>8350</v>
      </c>
    </row>
    <row r="65" spans="4:8" x14ac:dyDescent="0.3">
      <c r="D65" s="24">
        <v>64</v>
      </c>
      <c r="E65" s="22">
        <v>10090</v>
      </c>
      <c r="F65" s="24">
        <v>24910</v>
      </c>
      <c r="G65" s="25">
        <v>0</v>
      </c>
      <c r="H65">
        <f t="shared" si="0"/>
        <v>8350</v>
      </c>
    </row>
    <row r="66" spans="4:8" x14ac:dyDescent="0.3">
      <c r="D66" s="24">
        <v>65</v>
      </c>
      <c r="E66" s="22">
        <v>10310</v>
      </c>
      <c r="F66" s="24">
        <v>25660</v>
      </c>
      <c r="G66" s="25">
        <v>0</v>
      </c>
      <c r="H66">
        <f t="shared" si="0"/>
        <v>8350</v>
      </c>
    </row>
    <row r="67" spans="4:8" x14ac:dyDescent="0.3">
      <c r="D67" s="24">
        <v>66</v>
      </c>
      <c r="E67" s="22">
        <v>10570</v>
      </c>
      <c r="F67" s="24">
        <v>26290</v>
      </c>
      <c r="G67" s="25">
        <v>0</v>
      </c>
      <c r="H67">
        <f t="shared" si="0"/>
        <v>8350</v>
      </c>
    </row>
    <row r="68" spans="4:8" x14ac:dyDescent="0.3">
      <c r="D68" s="24">
        <v>67</v>
      </c>
      <c r="E68" s="22">
        <v>10720</v>
      </c>
      <c r="F68" s="24">
        <v>26830</v>
      </c>
      <c r="G68" s="25">
        <v>0</v>
      </c>
      <c r="H68">
        <f t="shared" ref="H68:H131" si="1">G68+H67</f>
        <v>8350</v>
      </c>
    </row>
    <row r="69" spans="4:8" x14ac:dyDescent="0.3">
      <c r="D69" s="24">
        <v>68</v>
      </c>
      <c r="E69" s="22">
        <v>10950</v>
      </c>
      <c r="F69" s="24">
        <v>27380</v>
      </c>
      <c r="G69" s="25">
        <v>0</v>
      </c>
      <c r="H69">
        <f t="shared" si="1"/>
        <v>8350</v>
      </c>
    </row>
    <row r="70" spans="4:8" x14ac:dyDescent="0.3">
      <c r="D70" s="24">
        <v>69</v>
      </c>
      <c r="E70" s="22">
        <v>11180</v>
      </c>
      <c r="F70" s="24">
        <v>28040</v>
      </c>
      <c r="G70" s="25">
        <v>0</v>
      </c>
      <c r="H70">
        <f t="shared" si="1"/>
        <v>8350</v>
      </c>
    </row>
    <row r="71" spans="4:8" x14ac:dyDescent="0.3">
      <c r="D71" s="24">
        <v>70</v>
      </c>
      <c r="E71" s="22">
        <v>11460</v>
      </c>
      <c r="F71" s="24">
        <v>28940</v>
      </c>
      <c r="G71" s="22">
        <v>3200</v>
      </c>
      <c r="H71">
        <f t="shared" si="1"/>
        <v>11550</v>
      </c>
    </row>
    <row r="72" spans="4:8" x14ac:dyDescent="0.3">
      <c r="D72" s="24">
        <v>71</v>
      </c>
      <c r="E72" s="22">
        <v>11670</v>
      </c>
      <c r="F72" s="24">
        <v>29530</v>
      </c>
      <c r="G72" s="25">
        <v>0</v>
      </c>
      <c r="H72">
        <f t="shared" si="1"/>
        <v>11550</v>
      </c>
    </row>
    <row r="73" spans="4:8" x14ac:dyDescent="0.3">
      <c r="D73" s="24">
        <v>72</v>
      </c>
      <c r="E73" s="22">
        <v>11920</v>
      </c>
      <c r="F73" s="24">
        <v>30130</v>
      </c>
      <c r="G73" s="25">
        <v>0</v>
      </c>
      <c r="H73">
        <f t="shared" si="1"/>
        <v>11550</v>
      </c>
    </row>
    <row r="74" spans="4:8" x14ac:dyDescent="0.3">
      <c r="D74" s="24">
        <v>73</v>
      </c>
      <c r="E74" s="22">
        <v>12140</v>
      </c>
      <c r="F74" s="24">
        <v>30850</v>
      </c>
      <c r="G74" s="25">
        <v>0</v>
      </c>
      <c r="H74">
        <f t="shared" si="1"/>
        <v>11550</v>
      </c>
    </row>
    <row r="75" spans="4:8" x14ac:dyDescent="0.3">
      <c r="D75" s="24">
        <v>74</v>
      </c>
      <c r="E75" s="22">
        <v>12780</v>
      </c>
      <c r="F75" s="24">
        <v>32020</v>
      </c>
      <c r="G75" s="25">
        <v>0</v>
      </c>
      <c r="H75">
        <f t="shared" si="1"/>
        <v>11550</v>
      </c>
    </row>
    <row r="76" spans="4:8" x14ac:dyDescent="0.3">
      <c r="D76" s="24">
        <v>75</v>
      </c>
      <c r="E76" s="22">
        <v>13090</v>
      </c>
      <c r="F76" s="24">
        <v>32910</v>
      </c>
      <c r="G76" s="25">
        <v>0</v>
      </c>
      <c r="H76">
        <f t="shared" si="1"/>
        <v>11550</v>
      </c>
    </row>
    <row r="77" spans="4:8" x14ac:dyDescent="0.3">
      <c r="D77" s="24">
        <v>76</v>
      </c>
      <c r="E77" s="22">
        <v>13370</v>
      </c>
      <c r="F77" s="24">
        <v>33780</v>
      </c>
      <c r="G77" s="25">
        <v>0</v>
      </c>
      <c r="H77">
        <f t="shared" si="1"/>
        <v>11550</v>
      </c>
    </row>
    <row r="78" spans="4:8" x14ac:dyDescent="0.3">
      <c r="D78" s="24">
        <v>77</v>
      </c>
      <c r="E78" s="22">
        <v>13600</v>
      </c>
      <c r="F78" s="24">
        <v>34450</v>
      </c>
      <c r="G78" s="25">
        <v>0</v>
      </c>
      <c r="H78">
        <f t="shared" si="1"/>
        <v>11550</v>
      </c>
    </row>
    <row r="79" spans="4:8" x14ac:dyDescent="0.3">
      <c r="D79" s="24">
        <v>78</v>
      </c>
      <c r="E79" s="22">
        <v>13890</v>
      </c>
      <c r="F79" s="24">
        <v>35120</v>
      </c>
      <c r="G79" s="25">
        <v>0</v>
      </c>
      <c r="H79">
        <f t="shared" si="1"/>
        <v>11550</v>
      </c>
    </row>
    <row r="80" spans="4:8" x14ac:dyDescent="0.3">
      <c r="D80" s="24">
        <v>79</v>
      </c>
      <c r="E80" s="22">
        <v>14180</v>
      </c>
      <c r="F80" s="24">
        <v>35930</v>
      </c>
      <c r="G80" s="25">
        <v>0</v>
      </c>
      <c r="H80">
        <f t="shared" si="1"/>
        <v>11550</v>
      </c>
    </row>
    <row r="81" spans="4:8" x14ac:dyDescent="0.3">
      <c r="D81" s="24">
        <v>80</v>
      </c>
      <c r="E81" s="22">
        <v>14520</v>
      </c>
      <c r="F81" s="24">
        <v>37000</v>
      </c>
      <c r="G81" s="22">
        <v>3800</v>
      </c>
      <c r="H81">
        <f t="shared" si="1"/>
        <v>15350</v>
      </c>
    </row>
    <row r="82" spans="4:8" x14ac:dyDescent="0.3">
      <c r="D82" s="24">
        <v>81</v>
      </c>
      <c r="E82" s="22">
        <v>14830</v>
      </c>
      <c r="F82" s="24">
        <v>37830</v>
      </c>
      <c r="G82" s="25">
        <v>0</v>
      </c>
      <c r="H82">
        <f t="shared" si="1"/>
        <v>15350</v>
      </c>
    </row>
    <row r="83" spans="4:8" x14ac:dyDescent="0.3">
      <c r="D83" s="24">
        <v>82</v>
      </c>
      <c r="E83" s="22">
        <v>15290</v>
      </c>
      <c r="F83" s="24">
        <v>38570</v>
      </c>
      <c r="G83" s="25">
        <v>0</v>
      </c>
      <c r="H83">
        <f t="shared" si="1"/>
        <v>15350</v>
      </c>
    </row>
    <row r="84" spans="4:8" x14ac:dyDescent="0.3">
      <c r="D84" s="24">
        <v>83</v>
      </c>
      <c r="E84" s="22">
        <v>15590</v>
      </c>
      <c r="F84" s="24">
        <v>39430</v>
      </c>
      <c r="G84" s="25">
        <v>0</v>
      </c>
      <c r="H84">
        <f t="shared" si="1"/>
        <v>15350</v>
      </c>
    </row>
    <row r="85" spans="4:8" x14ac:dyDescent="0.3">
      <c r="D85" s="24">
        <v>84</v>
      </c>
      <c r="E85" s="22">
        <v>16050</v>
      </c>
      <c r="F85" s="24">
        <v>40620</v>
      </c>
      <c r="G85" s="25">
        <v>0</v>
      </c>
      <c r="H85">
        <f t="shared" si="1"/>
        <v>15350</v>
      </c>
    </row>
    <row r="86" spans="4:8" x14ac:dyDescent="0.3">
      <c r="D86" s="24">
        <v>85</v>
      </c>
      <c r="E86" s="22">
        <v>16490</v>
      </c>
      <c r="F86" s="24">
        <v>41960</v>
      </c>
      <c r="G86" s="25">
        <v>0</v>
      </c>
      <c r="H86">
        <f t="shared" si="1"/>
        <v>15350</v>
      </c>
    </row>
    <row r="87" spans="4:8" x14ac:dyDescent="0.3">
      <c r="D87" s="24">
        <v>86</v>
      </c>
      <c r="E87" s="22">
        <v>17040</v>
      </c>
      <c r="F87" s="24">
        <v>42880</v>
      </c>
      <c r="G87" s="25">
        <v>0</v>
      </c>
      <c r="H87">
        <f t="shared" si="1"/>
        <v>15350</v>
      </c>
    </row>
    <row r="88" spans="4:8" x14ac:dyDescent="0.3">
      <c r="D88" s="24">
        <v>87</v>
      </c>
      <c r="E88" s="22">
        <v>17370</v>
      </c>
      <c r="F88" s="24">
        <v>43810</v>
      </c>
      <c r="G88" s="25">
        <v>0</v>
      </c>
      <c r="H88">
        <f t="shared" si="1"/>
        <v>15350</v>
      </c>
    </row>
    <row r="89" spans="4:8" x14ac:dyDescent="0.3">
      <c r="D89" s="24">
        <v>88</v>
      </c>
      <c r="E89" s="22">
        <v>17500</v>
      </c>
      <c r="F89" s="24">
        <v>44750</v>
      </c>
      <c r="G89" s="25">
        <v>0</v>
      </c>
      <c r="H89">
        <f t="shared" si="1"/>
        <v>15350</v>
      </c>
    </row>
    <row r="90" spans="4:8" x14ac:dyDescent="0.3">
      <c r="D90" s="24">
        <v>89</v>
      </c>
      <c r="E90" s="22">
        <v>18150</v>
      </c>
      <c r="F90" s="24">
        <v>45910</v>
      </c>
      <c r="G90" s="25">
        <v>0</v>
      </c>
      <c r="H90">
        <f t="shared" si="1"/>
        <v>15350</v>
      </c>
    </row>
    <row r="91" spans="4:8" x14ac:dyDescent="0.3">
      <c r="D91" s="24">
        <v>90</v>
      </c>
      <c r="E91" s="22">
        <v>18540</v>
      </c>
      <c r="F91" s="24">
        <v>47180</v>
      </c>
      <c r="G91" s="22">
        <v>4400</v>
      </c>
      <c r="H91">
        <f t="shared" si="1"/>
        <v>19750</v>
      </c>
    </row>
    <row r="92" spans="4:8" x14ac:dyDescent="0.3">
      <c r="D92" s="24">
        <v>91</v>
      </c>
      <c r="E92" s="22">
        <v>18930</v>
      </c>
      <c r="F92" s="24">
        <v>48190</v>
      </c>
      <c r="G92" s="25">
        <v>0</v>
      </c>
      <c r="H92">
        <f t="shared" si="1"/>
        <v>19750</v>
      </c>
    </row>
    <row r="93" spans="4:8" x14ac:dyDescent="0.3">
      <c r="D93" s="24">
        <v>92</v>
      </c>
      <c r="E93" s="22">
        <v>19400</v>
      </c>
      <c r="F93" s="24">
        <v>49520</v>
      </c>
      <c r="G93" s="25">
        <v>0</v>
      </c>
      <c r="H93">
        <f t="shared" si="1"/>
        <v>19750</v>
      </c>
    </row>
    <row r="94" spans="4:8" x14ac:dyDescent="0.3">
      <c r="D94" s="24">
        <v>93</v>
      </c>
      <c r="E94" s="22">
        <v>19800</v>
      </c>
      <c r="F94" s="24">
        <v>50570</v>
      </c>
      <c r="G94" s="25">
        <v>0</v>
      </c>
      <c r="H94">
        <f t="shared" si="1"/>
        <v>19750</v>
      </c>
    </row>
    <row r="95" spans="4:8" x14ac:dyDescent="0.3">
      <c r="D95" s="24">
        <v>94</v>
      </c>
      <c r="E95" s="22">
        <v>20540</v>
      </c>
      <c r="F95" s="24">
        <v>51960</v>
      </c>
      <c r="G95" s="25">
        <v>0</v>
      </c>
      <c r="H95">
        <f t="shared" si="1"/>
        <v>19750</v>
      </c>
    </row>
    <row r="96" spans="4:8" x14ac:dyDescent="0.3">
      <c r="D96" s="24">
        <v>95</v>
      </c>
      <c r="E96" s="22">
        <v>21080</v>
      </c>
      <c r="F96" s="24">
        <v>53480</v>
      </c>
      <c r="G96" s="25">
        <v>0</v>
      </c>
      <c r="H96">
        <f t="shared" si="1"/>
        <v>19750</v>
      </c>
    </row>
    <row r="97" spans="4:8" x14ac:dyDescent="0.3">
      <c r="D97" s="24">
        <v>96</v>
      </c>
      <c r="E97" s="22">
        <v>21470</v>
      </c>
      <c r="F97" s="24">
        <v>54580</v>
      </c>
      <c r="G97" s="25">
        <v>0</v>
      </c>
      <c r="H97">
        <f t="shared" si="1"/>
        <v>19750</v>
      </c>
    </row>
    <row r="98" spans="4:8" x14ac:dyDescent="0.3">
      <c r="D98" s="24">
        <v>97</v>
      </c>
      <c r="E98" s="22">
        <v>21930</v>
      </c>
      <c r="F98" s="24">
        <v>55810</v>
      </c>
      <c r="G98" s="25">
        <v>0</v>
      </c>
      <c r="H98">
        <f t="shared" si="1"/>
        <v>19750</v>
      </c>
    </row>
    <row r="99" spans="4:8" x14ac:dyDescent="0.3">
      <c r="D99" s="24">
        <v>98</v>
      </c>
      <c r="E99" s="22">
        <v>22350</v>
      </c>
      <c r="F99" s="24">
        <v>56950</v>
      </c>
      <c r="G99" s="25">
        <v>0</v>
      </c>
      <c r="H99">
        <f t="shared" si="1"/>
        <v>19750</v>
      </c>
    </row>
    <row r="100" spans="4:8" x14ac:dyDescent="0.3">
      <c r="D100" s="24">
        <v>99</v>
      </c>
      <c r="E100" s="22">
        <v>22820</v>
      </c>
      <c r="F100" s="24">
        <v>58260</v>
      </c>
      <c r="G100" s="25">
        <v>0</v>
      </c>
      <c r="H100">
        <f t="shared" si="1"/>
        <v>19750</v>
      </c>
    </row>
    <row r="101" spans="4:8" x14ac:dyDescent="0.3">
      <c r="D101" s="24">
        <v>100</v>
      </c>
      <c r="E101" s="22">
        <v>23790</v>
      </c>
      <c r="F101" s="24">
        <v>61250</v>
      </c>
      <c r="G101" s="22">
        <v>5100</v>
      </c>
      <c r="H101">
        <f t="shared" si="1"/>
        <v>24850</v>
      </c>
    </row>
    <row r="102" spans="4:8" x14ac:dyDescent="0.3">
      <c r="D102" s="24">
        <v>101</v>
      </c>
      <c r="E102" s="22">
        <v>24700</v>
      </c>
      <c r="F102" s="24">
        <v>63790</v>
      </c>
      <c r="G102" s="25">
        <v>0</v>
      </c>
      <c r="H102">
        <f t="shared" si="1"/>
        <v>24850</v>
      </c>
    </row>
    <row r="103" spans="4:8" x14ac:dyDescent="0.3">
      <c r="D103" s="24">
        <v>102</v>
      </c>
      <c r="E103" s="22">
        <v>25770</v>
      </c>
      <c r="F103" s="24">
        <v>66720</v>
      </c>
      <c r="G103" s="25">
        <v>0</v>
      </c>
      <c r="H103">
        <f t="shared" si="1"/>
        <v>24850</v>
      </c>
    </row>
    <row r="104" spans="4:8" x14ac:dyDescent="0.3">
      <c r="D104" s="24">
        <v>103</v>
      </c>
      <c r="E104" s="22">
        <v>26740</v>
      </c>
      <c r="F104" s="24">
        <v>69500</v>
      </c>
      <c r="G104" s="25">
        <v>0</v>
      </c>
      <c r="H104">
        <f t="shared" si="1"/>
        <v>24850</v>
      </c>
    </row>
    <row r="105" spans="4:8" x14ac:dyDescent="0.3">
      <c r="D105" s="24">
        <v>104</v>
      </c>
      <c r="E105" s="22">
        <v>28280</v>
      </c>
      <c r="F105" s="24">
        <v>75260</v>
      </c>
      <c r="G105" s="25">
        <v>0</v>
      </c>
      <c r="H105">
        <f t="shared" si="1"/>
        <v>24850</v>
      </c>
    </row>
    <row r="106" spans="4:8" x14ac:dyDescent="0.3">
      <c r="D106" s="24">
        <v>105</v>
      </c>
      <c r="E106" s="22">
        <v>29430</v>
      </c>
      <c r="F106" s="24">
        <v>78740</v>
      </c>
      <c r="G106" s="25">
        <v>0</v>
      </c>
      <c r="H106">
        <f t="shared" si="1"/>
        <v>24850</v>
      </c>
    </row>
    <row r="107" spans="4:8" x14ac:dyDescent="0.3">
      <c r="D107" s="24">
        <v>106</v>
      </c>
      <c r="E107" s="22">
        <v>30560</v>
      </c>
      <c r="F107" s="24">
        <v>82210</v>
      </c>
      <c r="G107" s="25">
        <v>0</v>
      </c>
      <c r="H107">
        <f t="shared" si="1"/>
        <v>24850</v>
      </c>
    </row>
    <row r="108" spans="4:8" x14ac:dyDescent="0.3">
      <c r="D108" s="24">
        <v>107</v>
      </c>
      <c r="E108" s="22">
        <v>31900</v>
      </c>
      <c r="F108" s="24">
        <v>86060</v>
      </c>
      <c r="G108" s="25">
        <v>0</v>
      </c>
      <c r="H108">
        <f t="shared" si="1"/>
        <v>24850</v>
      </c>
    </row>
    <row r="109" spans="4:8" x14ac:dyDescent="0.3">
      <c r="D109" s="24">
        <v>108</v>
      </c>
      <c r="E109" s="22">
        <v>33220</v>
      </c>
      <c r="F109" s="24">
        <v>90060</v>
      </c>
      <c r="G109" s="25">
        <v>0</v>
      </c>
      <c r="H109">
        <f t="shared" si="1"/>
        <v>24850</v>
      </c>
    </row>
    <row r="110" spans="4:8" x14ac:dyDescent="0.3">
      <c r="D110" s="24">
        <v>109</v>
      </c>
      <c r="E110" s="22">
        <v>34520</v>
      </c>
      <c r="F110" s="24">
        <v>93830</v>
      </c>
      <c r="G110" s="25">
        <v>0</v>
      </c>
      <c r="H110">
        <f t="shared" si="1"/>
        <v>24850</v>
      </c>
    </row>
    <row r="111" spans="4:8" x14ac:dyDescent="0.3">
      <c r="D111" s="24">
        <v>110</v>
      </c>
      <c r="E111" s="22">
        <v>36150</v>
      </c>
      <c r="F111" s="24">
        <v>98650</v>
      </c>
      <c r="G111" s="25">
        <v>6800</v>
      </c>
      <c r="H111">
        <f t="shared" si="1"/>
        <v>31650</v>
      </c>
    </row>
    <row r="112" spans="4:8" x14ac:dyDescent="0.3">
      <c r="D112" s="24">
        <v>111</v>
      </c>
      <c r="E112" s="22">
        <v>37570</v>
      </c>
      <c r="F112" s="24">
        <v>102780</v>
      </c>
      <c r="G112" s="25">
        <v>0</v>
      </c>
      <c r="H112">
        <f t="shared" si="1"/>
        <v>31650</v>
      </c>
    </row>
    <row r="113" spans="4:8" x14ac:dyDescent="0.3">
      <c r="D113" s="24">
        <v>112</v>
      </c>
      <c r="E113" s="22">
        <v>39160</v>
      </c>
      <c r="F113" s="24">
        <v>107320</v>
      </c>
      <c r="G113" s="25">
        <v>0</v>
      </c>
      <c r="H113">
        <f t="shared" si="1"/>
        <v>31650</v>
      </c>
    </row>
    <row r="114" spans="4:8" x14ac:dyDescent="0.3">
      <c r="D114" s="24">
        <v>113</v>
      </c>
      <c r="E114" s="22">
        <v>40780</v>
      </c>
      <c r="F114" s="24">
        <v>112020</v>
      </c>
      <c r="G114" s="25">
        <v>0</v>
      </c>
      <c r="H114">
        <f t="shared" si="1"/>
        <v>31650</v>
      </c>
    </row>
    <row r="115" spans="4:8" x14ac:dyDescent="0.3">
      <c r="D115" s="24">
        <v>114</v>
      </c>
      <c r="E115" s="22">
        <v>42950</v>
      </c>
      <c r="F115" s="24">
        <v>117390</v>
      </c>
      <c r="G115" s="25">
        <v>0</v>
      </c>
      <c r="H115">
        <f t="shared" si="1"/>
        <v>31650</v>
      </c>
    </row>
    <row r="116" spans="4:8" x14ac:dyDescent="0.3">
      <c r="D116" s="24">
        <v>115</v>
      </c>
      <c r="E116" s="22">
        <v>44710</v>
      </c>
      <c r="F116" s="24">
        <v>122680</v>
      </c>
      <c r="G116" s="25">
        <v>0</v>
      </c>
      <c r="H116">
        <f t="shared" si="1"/>
        <v>31650</v>
      </c>
    </row>
    <row r="117" spans="4:8" x14ac:dyDescent="0.3">
      <c r="D117" s="24">
        <v>116</v>
      </c>
      <c r="E117" s="22">
        <v>46600</v>
      </c>
      <c r="F117" s="24">
        <v>128090</v>
      </c>
      <c r="G117" s="25">
        <v>0</v>
      </c>
      <c r="H117">
        <f t="shared" si="1"/>
        <v>31650</v>
      </c>
    </row>
    <row r="118" spans="4:8" x14ac:dyDescent="0.3">
      <c r="D118" s="24">
        <v>117</v>
      </c>
      <c r="E118" s="22">
        <v>48450</v>
      </c>
      <c r="F118" s="24">
        <v>133470</v>
      </c>
      <c r="G118" s="25">
        <v>0</v>
      </c>
      <c r="H118">
        <f t="shared" si="1"/>
        <v>31650</v>
      </c>
    </row>
    <row r="119" spans="4:8" x14ac:dyDescent="0.3">
      <c r="D119" s="24">
        <v>118</v>
      </c>
      <c r="E119" s="22">
        <v>50830</v>
      </c>
      <c r="F119" s="24">
        <v>139660</v>
      </c>
      <c r="G119" s="25">
        <v>0</v>
      </c>
      <c r="H119">
        <f t="shared" si="1"/>
        <v>31650</v>
      </c>
    </row>
    <row r="120" spans="4:8" x14ac:dyDescent="0.3">
      <c r="D120" s="24">
        <v>119</v>
      </c>
      <c r="E120" s="22">
        <v>52830</v>
      </c>
      <c r="F120" s="24">
        <v>145530</v>
      </c>
      <c r="G120" s="25">
        <v>0</v>
      </c>
      <c r="H120">
        <f t="shared" si="1"/>
        <v>31650</v>
      </c>
    </row>
    <row r="121" spans="4:8" x14ac:dyDescent="0.3">
      <c r="D121" s="24">
        <v>120</v>
      </c>
      <c r="E121" s="22">
        <v>54840</v>
      </c>
      <c r="F121" s="24">
        <v>152660</v>
      </c>
      <c r="G121" s="22">
        <v>9700</v>
      </c>
      <c r="H121">
        <f t="shared" si="1"/>
        <v>41350</v>
      </c>
    </row>
    <row r="122" spans="4:8" x14ac:dyDescent="0.3">
      <c r="D122" s="24">
        <v>121</v>
      </c>
      <c r="E122" s="22">
        <v>57040</v>
      </c>
      <c r="F122" s="24">
        <v>159090</v>
      </c>
      <c r="G122" s="25">
        <v>0</v>
      </c>
      <c r="H122">
        <f t="shared" si="1"/>
        <v>41350</v>
      </c>
    </row>
    <row r="123" spans="4:8" x14ac:dyDescent="0.3">
      <c r="D123" s="24">
        <v>122</v>
      </c>
      <c r="E123" s="22">
        <v>59820</v>
      </c>
      <c r="F123" s="24">
        <v>166120</v>
      </c>
      <c r="G123" s="25">
        <v>0</v>
      </c>
      <c r="H123">
        <f t="shared" si="1"/>
        <v>41350</v>
      </c>
    </row>
    <row r="124" spans="4:8" x14ac:dyDescent="0.3">
      <c r="D124" s="24">
        <v>123</v>
      </c>
      <c r="E124" s="22">
        <v>62510</v>
      </c>
      <c r="F124" s="24">
        <v>173810</v>
      </c>
      <c r="G124" s="25">
        <v>0</v>
      </c>
      <c r="H124">
        <f t="shared" si="1"/>
        <v>41350</v>
      </c>
    </row>
    <row r="125" spans="4:8" x14ac:dyDescent="0.3">
      <c r="D125" s="24">
        <v>124</v>
      </c>
      <c r="E125" s="22">
        <v>65180</v>
      </c>
      <c r="F125" s="24">
        <v>181600</v>
      </c>
      <c r="G125" s="25">
        <v>0</v>
      </c>
      <c r="H125">
        <f t="shared" si="1"/>
        <v>41350</v>
      </c>
    </row>
    <row r="126" spans="4:8" x14ac:dyDescent="0.3">
      <c r="D126" s="24">
        <v>125</v>
      </c>
      <c r="E126" s="22">
        <v>68400</v>
      </c>
      <c r="F126" s="24">
        <v>190020</v>
      </c>
      <c r="G126" s="25">
        <v>0</v>
      </c>
      <c r="H126">
        <f t="shared" si="1"/>
        <v>41350</v>
      </c>
    </row>
    <row r="127" spans="4:8" x14ac:dyDescent="0.3">
      <c r="D127" s="24">
        <v>126</v>
      </c>
      <c r="E127" s="22">
        <v>71120</v>
      </c>
      <c r="F127" s="24">
        <v>198390</v>
      </c>
      <c r="G127" s="25">
        <v>0</v>
      </c>
      <c r="H127">
        <f t="shared" si="1"/>
        <v>41350</v>
      </c>
    </row>
    <row r="128" spans="4:8" x14ac:dyDescent="0.3">
      <c r="D128" s="24">
        <v>127</v>
      </c>
      <c r="E128" s="22">
        <v>74180</v>
      </c>
      <c r="F128" s="24">
        <v>207130</v>
      </c>
      <c r="G128" s="25">
        <v>0</v>
      </c>
      <c r="H128">
        <f t="shared" si="1"/>
        <v>41350</v>
      </c>
    </row>
    <row r="129" spans="4:8" x14ac:dyDescent="0.3">
      <c r="D129" s="24">
        <v>128</v>
      </c>
      <c r="E129" s="22">
        <v>77340</v>
      </c>
      <c r="F129" s="24">
        <v>216260</v>
      </c>
      <c r="G129" s="25">
        <v>0</v>
      </c>
      <c r="H129">
        <f t="shared" si="1"/>
        <v>41350</v>
      </c>
    </row>
    <row r="130" spans="4:8" x14ac:dyDescent="0.3">
      <c r="D130" s="24">
        <v>129</v>
      </c>
      <c r="E130" s="22">
        <v>80680</v>
      </c>
      <c r="F130" s="24">
        <v>225790</v>
      </c>
      <c r="G130" s="25">
        <v>0</v>
      </c>
      <c r="H130">
        <f t="shared" si="1"/>
        <v>41350</v>
      </c>
    </row>
    <row r="131" spans="4:8" x14ac:dyDescent="0.3">
      <c r="D131" s="24">
        <v>130</v>
      </c>
      <c r="E131" s="22">
        <v>82890</v>
      </c>
      <c r="F131" s="24">
        <v>232910</v>
      </c>
      <c r="G131" s="25">
        <v>13800</v>
      </c>
      <c r="H131">
        <f t="shared" si="1"/>
        <v>55150</v>
      </c>
    </row>
    <row r="132" spans="4:8" x14ac:dyDescent="0.3">
      <c r="D132" s="24">
        <v>131</v>
      </c>
      <c r="E132" s="22">
        <v>85330</v>
      </c>
      <c r="F132" s="24">
        <v>239810</v>
      </c>
      <c r="G132" s="25">
        <v>0</v>
      </c>
      <c r="H132">
        <f t="shared" ref="H132:H195" si="2">G132+H131</f>
        <v>55150</v>
      </c>
    </row>
    <row r="133" spans="4:8" x14ac:dyDescent="0.3">
      <c r="D133" s="24">
        <v>132</v>
      </c>
      <c r="E133" s="22">
        <v>87800</v>
      </c>
      <c r="F133" s="24">
        <v>246890</v>
      </c>
      <c r="G133" s="25">
        <v>0</v>
      </c>
      <c r="H133">
        <f t="shared" si="2"/>
        <v>55150</v>
      </c>
    </row>
    <row r="134" spans="4:8" x14ac:dyDescent="0.3">
      <c r="D134" s="24">
        <v>133</v>
      </c>
      <c r="E134" s="22">
        <v>90380</v>
      </c>
      <c r="F134" s="24">
        <v>254170</v>
      </c>
      <c r="G134" s="25">
        <v>0</v>
      </c>
      <c r="H134">
        <f t="shared" si="2"/>
        <v>55150</v>
      </c>
    </row>
    <row r="135" spans="4:8" x14ac:dyDescent="0.3">
      <c r="D135" s="24">
        <v>134</v>
      </c>
      <c r="E135" s="22">
        <v>93530</v>
      </c>
      <c r="F135" s="24">
        <v>262650</v>
      </c>
      <c r="G135" s="25">
        <v>0</v>
      </c>
      <c r="H135">
        <f t="shared" si="2"/>
        <v>55150</v>
      </c>
    </row>
    <row r="136" spans="4:8" x14ac:dyDescent="0.3">
      <c r="D136" s="24">
        <v>135</v>
      </c>
      <c r="E136" s="22">
        <v>96120</v>
      </c>
      <c r="F136" s="24">
        <v>270310</v>
      </c>
      <c r="G136" s="25">
        <v>0</v>
      </c>
      <c r="H136">
        <f t="shared" si="2"/>
        <v>55150</v>
      </c>
    </row>
    <row r="137" spans="4:8" x14ac:dyDescent="0.3">
      <c r="D137" s="24">
        <v>136</v>
      </c>
      <c r="E137" s="22">
        <v>99120</v>
      </c>
      <c r="F137" s="24">
        <v>278710</v>
      </c>
      <c r="G137" s="25">
        <v>0</v>
      </c>
      <c r="H137">
        <f t="shared" si="2"/>
        <v>55150</v>
      </c>
    </row>
    <row r="138" spans="4:8" x14ac:dyDescent="0.3">
      <c r="D138" s="24">
        <v>137</v>
      </c>
      <c r="E138" s="22">
        <v>101730</v>
      </c>
      <c r="F138" s="24">
        <v>286850</v>
      </c>
      <c r="G138" s="25">
        <v>0</v>
      </c>
      <c r="H138">
        <f t="shared" si="2"/>
        <v>55150</v>
      </c>
    </row>
    <row r="139" spans="4:8" x14ac:dyDescent="0.3">
      <c r="D139" s="24">
        <v>138</v>
      </c>
      <c r="E139" s="22">
        <v>104680</v>
      </c>
      <c r="F139" s="24">
        <v>295220</v>
      </c>
      <c r="G139" s="25">
        <v>0</v>
      </c>
      <c r="H139">
        <f t="shared" si="2"/>
        <v>55150</v>
      </c>
    </row>
    <row r="140" spans="4:8" x14ac:dyDescent="0.3">
      <c r="D140" s="24">
        <v>139</v>
      </c>
      <c r="E140" s="22">
        <v>107700</v>
      </c>
      <c r="F140" s="24">
        <v>303820</v>
      </c>
      <c r="G140" s="25">
        <v>0</v>
      </c>
      <c r="H140">
        <f t="shared" si="2"/>
        <v>55150</v>
      </c>
    </row>
    <row r="141" spans="4:8" x14ac:dyDescent="0.3">
      <c r="D141" s="24">
        <v>140</v>
      </c>
      <c r="E141" s="22">
        <v>110890</v>
      </c>
      <c r="F141" s="24">
        <v>313650</v>
      </c>
      <c r="G141" s="22">
        <v>18300</v>
      </c>
      <c r="H141">
        <f t="shared" si="2"/>
        <v>73450</v>
      </c>
    </row>
    <row r="142" spans="4:8" x14ac:dyDescent="0.3">
      <c r="D142" s="24">
        <v>141</v>
      </c>
      <c r="E142" s="22">
        <v>114300</v>
      </c>
      <c r="F142" s="24">
        <v>323290</v>
      </c>
      <c r="G142" s="25">
        <v>0</v>
      </c>
      <c r="H142">
        <f t="shared" si="2"/>
        <v>73450</v>
      </c>
    </row>
    <row r="143" spans="4:8" x14ac:dyDescent="0.3">
      <c r="D143" s="24">
        <v>142</v>
      </c>
      <c r="E143" s="22">
        <v>117350</v>
      </c>
      <c r="F143" s="24">
        <v>332090</v>
      </c>
      <c r="G143" s="25">
        <v>0</v>
      </c>
      <c r="H143">
        <f t="shared" si="2"/>
        <v>73450</v>
      </c>
    </row>
    <row r="144" spans="4:8" x14ac:dyDescent="0.3">
      <c r="D144" s="24">
        <v>143</v>
      </c>
      <c r="E144" s="22">
        <v>120720</v>
      </c>
      <c r="F144" s="24">
        <v>342260</v>
      </c>
      <c r="G144" s="25">
        <v>0</v>
      </c>
      <c r="H144">
        <f t="shared" si="2"/>
        <v>73450</v>
      </c>
    </row>
    <row r="145" spans="4:8" x14ac:dyDescent="0.3">
      <c r="D145" s="24">
        <v>144</v>
      </c>
      <c r="E145" s="22">
        <v>124760</v>
      </c>
      <c r="F145" s="24">
        <v>355740</v>
      </c>
      <c r="G145" s="25">
        <v>0</v>
      </c>
      <c r="H145">
        <f t="shared" si="2"/>
        <v>73450</v>
      </c>
    </row>
    <row r="146" spans="4:8" x14ac:dyDescent="0.3">
      <c r="D146" s="24">
        <v>145</v>
      </c>
      <c r="E146" s="22">
        <v>128410</v>
      </c>
      <c r="F146" s="24">
        <v>367070</v>
      </c>
      <c r="G146" s="25">
        <v>0</v>
      </c>
      <c r="H146">
        <f t="shared" si="2"/>
        <v>73450</v>
      </c>
    </row>
    <row r="147" spans="4:8" x14ac:dyDescent="0.3">
      <c r="D147" s="24">
        <v>146</v>
      </c>
      <c r="E147" s="22">
        <v>132060</v>
      </c>
      <c r="F147" s="24">
        <v>376990</v>
      </c>
      <c r="G147" s="25">
        <v>0</v>
      </c>
      <c r="H147">
        <f t="shared" si="2"/>
        <v>73450</v>
      </c>
    </row>
    <row r="148" spans="4:8" x14ac:dyDescent="0.3">
      <c r="D148" s="24">
        <v>147</v>
      </c>
      <c r="E148" s="22">
        <v>135820</v>
      </c>
      <c r="F148" s="24">
        <v>388420</v>
      </c>
      <c r="G148" s="25">
        <v>0</v>
      </c>
      <c r="H148">
        <f t="shared" si="2"/>
        <v>73450</v>
      </c>
    </row>
    <row r="149" spans="4:8" x14ac:dyDescent="0.3">
      <c r="D149" s="24">
        <v>148</v>
      </c>
      <c r="E149" s="22">
        <v>139970</v>
      </c>
      <c r="F149" s="24">
        <v>400180</v>
      </c>
      <c r="G149" s="25">
        <v>0</v>
      </c>
      <c r="H149">
        <f t="shared" si="2"/>
        <v>73450</v>
      </c>
    </row>
    <row r="150" spans="4:8" x14ac:dyDescent="0.3">
      <c r="D150" s="24">
        <v>149</v>
      </c>
      <c r="E150" s="22">
        <v>143940</v>
      </c>
      <c r="F150" s="24">
        <v>411610</v>
      </c>
      <c r="G150" s="25">
        <v>0</v>
      </c>
      <c r="H150">
        <f t="shared" si="2"/>
        <v>73450</v>
      </c>
    </row>
    <row r="151" spans="4:8" x14ac:dyDescent="0.3">
      <c r="D151" s="24">
        <v>150</v>
      </c>
      <c r="E151" s="22">
        <v>148120</v>
      </c>
      <c r="F151" s="24">
        <v>424530</v>
      </c>
      <c r="G151" s="25">
        <v>23100</v>
      </c>
      <c r="H151">
        <f t="shared" si="2"/>
        <v>96550</v>
      </c>
    </row>
    <row r="152" spans="4:8" x14ac:dyDescent="0.3">
      <c r="D152" s="24">
        <v>151</v>
      </c>
      <c r="E152" s="22">
        <v>152320</v>
      </c>
      <c r="F152" s="24">
        <v>436610</v>
      </c>
      <c r="G152" s="25">
        <v>0</v>
      </c>
      <c r="H152">
        <f t="shared" si="2"/>
        <v>96550</v>
      </c>
    </row>
    <row r="153" spans="4:8" x14ac:dyDescent="0.3">
      <c r="D153" s="24">
        <v>152</v>
      </c>
      <c r="E153" s="22">
        <v>156640</v>
      </c>
      <c r="F153" s="24">
        <v>449720</v>
      </c>
      <c r="G153" s="25">
        <v>0</v>
      </c>
      <c r="H153">
        <f t="shared" si="2"/>
        <v>96550</v>
      </c>
    </row>
    <row r="154" spans="4:8" x14ac:dyDescent="0.3">
      <c r="D154" s="24">
        <v>153</v>
      </c>
      <c r="E154" s="22">
        <v>161390</v>
      </c>
      <c r="F154" s="24">
        <v>463190</v>
      </c>
      <c r="G154" s="25">
        <v>0</v>
      </c>
      <c r="H154">
        <f t="shared" si="2"/>
        <v>96550</v>
      </c>
    </row>
    <row r="155" spans="4:8" x14ac:dyDescent="0.3">
      <c r="D155" s="24">
        <v>154</v>
      </c>
      <c r="E155" s="22">
        <v>166250</v>
      </c>
      <c r="F155" s="24">
        <v>476930</v>
      </c>
      <c r="G155" s="25">
        <v>0</v>
      </c>
      <c r="H155">
        <f t="shared" si="2"/>
        <v>96550</v>
      </c>
    </row>
    <row r="156" spans="4:8" x14ac:dyDescent="0.3">
      <c r="D156" s="24">
        <v>155</v>
      </c>
      <c r="E156" s="22">
        <v>171360</v>
      </c>
      <c r="F156" s="24">
        <v>491680</v>
      </c>
      <c r="G156" s="25">
        <v>0</v>
      </c>
      <c r="H156">
        <f t="shared" si="2"/>
        <v>96550</v>
      </c>
    </row>
    <row r="157" spans="4:8" x14ac:dyDescent="0.3">
      <c r="D157" s="24">
        <v>156</v>
      </c>
      <c r="E157" s="22">
        <v>175830</v>
      </c>
      <c r="F157" s="24">
        <v>505550</v>
      </c>
      <c r="G157" s="25">
        <v>0</v>
      </c>
      <c r="H157">
        <f t="shared" si="2"/>
        <v>96550</v>
      </c>
    </row>
    <row r="158" spans="4:8" x14ac:dyDescent="0.3">
      <c r="D158" s="24">
        <v>157</v>
      </c>
      <c r="E158" s="22">
        <v>181120</v>
      </c>
      <c r="F158" s="24">
        <v>520560</v>
      </c>
      <c r="G158" s="25">
        <v>0</v>
      </c>
      <c r="H158">
        <f t="shared" si="2"/>
        <v>96550</v>
      </c>
    </row>
    <row r="159" spans="4:8" x14ac:dyDescent="0.3">
      <c r="D159" s="24">
        <v>158</v>
      </c>
      <c r="E159" s="22">
        <v>186680</v>
      </c>
      <c r="F159" s="24">
        <v>536000</v>
      </c>
      <c r="G159" s="25">
        <v>0</v>
      </c>
      <c r="H159">
        <f t="shared" si="2"/>
        <v>96550</v>
      </c>
    </row>
    <row r="160" spans="4:8" x14ac:dyDescent="0.3">
      <c r="D160" s="24">
        <v>159</v>
      </c>
      <c r="E160" s="22">
        <v>192240</v>
      </c>
      <c r="F160" s="24">
        <v>551060</v>
      </c>
      <c r="G160" s="25">
        <v>0</v>
      </c>
      <c r="H160">
        <f t="shared" si="2"/>
        <v>96550</v>
      </c>
    </row>
    <row r="161" spans="4:8" x14ac:dyDescent="0.3">
      <c r="D161" s="24">
        <v>160</v>
      </c>
      <c r="E161" s="22">
        <v>195790</v>
      </c>
      <c r="F161" s="24">
        <v>563560</v>
      </c>
      <c r="G161" s="22">
        <v>29300</v>
      </c>
      <c r="H161">
        <f t="shared" si="2"/>
        <v>125850</v>
      </c>
    </row>
    <row r="162" spans="4:8" x14ac:dyDescent="0.3">
      <c r="D162" s="24">
        <v>161</v>
      </c>
      <c r="E162" s="22">
        <v>200140</v>
      </c>
      <c r="F162" s="24">
        <v>575740</v>
      </c>
      <c r="G162" s="25">
        <v>0</v>
      </c>
      <c r="H162">
        <f t="shared" si="2"/>
        <v>125850</v>
      </c>
    </row>
    <row r="163" spans="4:8" x14ac:dyDescent="0.3">
      <c r="D163" s="24">
        <v>162</v>
      </c>
      <c r="E163" s="22">
        <v>204320</v>
      </c>
      <c r="F163" s="24">
        <v>587330</v>
      </c>
      <c r="G163" s="25">
        <v>0</v>
      </c>
      <c r="H163">
        <f t="shared" si="2"/>
        <v>125850</v>
      </c>
    </row>
    <row r="164" spans="4:8" x14ac:dyDescent="0.3">
      <c r="D164" s="24">
        <v>163</v>
      </c>
      <c r="E164" s="22">
        <v>208810</v>
      </c>
      <c r="F164" s="24">
        <v>600810</v>
      </c>
      <c r="G164" s="25">
        <v>0</v>
      </c>
      <c r="H164">
        <f t="shared" si="2"/>
        <v>125850</v>
      </c>
    </row>
    <row r="165" spans="4:8" x14ac:dyDescent="0.3">
      <c r="D165" s="24">
        <v>164</v>
      </c>
      <c r="E165" s="22">
        <v>213210</v>
      </c>
      <c r="F165" s="24">
        <v>613520</v>
      </c>
      <c r="G165" s="25">
        <v>0</v>
      </c>
      <c r="H165">
        <f t="shared" si="2"/>
        <v>125850</v>
      </c>
    </row>
    <row r="166" spans="4:8" x14ac:dyDescent="0.3">
      <c r="D166" s="24">
        <v>165</v>
      </c>
      <c r="E166" s="22">
        <v>218120</v>
      </c>
      <c r="F166" s="24">
        <v>627210</v>
      </c>
      <c r="G166" s="25">
        <v>0</v>
      </c>
      <c r="H166">
        <f t="shared" si="2"/>
        <v>125850</v>
      </c>
    </row>
    <row r="167" spans="4:8" x14ac:dyDescent="0.3">
      <c r="D167" s="24">
        <v>166</v>
      </c>
      <c r="E167" s="22">
        <v>222860</v>
      </c>
      <c r="F167" s="24">
        <v>640560</v>
      </c>
      <c r="G167" s="25">
        <v>0</v>
      </c>
      <c r="H167">
        <f t="shared" si="2"/>
        <v>125850</v>
      </c>
    </row>
    <row r="168" spans="4:8" x14ac:dyDescent="0.3">
      <c r="D168" s="24">
        <v>167</v>
      </c>
      <c r="E168" s="22">
        <v>226820</v>
      </c>
      <c r="F168" s="24">
        <v>653270</v>
      </c>
      <c r="G168" s="25">
        <v>0</v>
      </c>
      <c r="H168">
        <f t="shared" si="2"/>
        <v>125850</v>
      </c>
    </row>
    <row r="169" spans="4:8" x14ac:dyDescent="0.3">
      <c r="D169" s="24">
        <v>168</v>
      </c>
      <c r="E169" s="22">
        <v>232290</v>
      </c>
      <c r="F169" s="24">
        <v>667120</v>
      </c>
      <c r="G169" s="25">
        <v>0</v>
      </c>
      <c r="H169">
        <f t="shared" si="2"/>
        <v>125850</v>
      </c>
    </row>
    <row r="170" spans="4:8" x14ac:dyDescent="0.3">
      <c r="D170" s="24">
        <v>169</v>
      </c>
      <c r="E170" s="22">
        <v>237290</v>
      </c>
      <c r="F170" s="24">
        <v>682140</v>
      </c>
      <c r="G170" s="25">
        <v>0</v>
      </c>
      <c r="H170">
        <f t="shared" si="2"/>
        <v>125850</v>
      </c>
    </row>
    <row r="171" spans="4:8" x14ac:dyDescent="0.3">
      <c r="D171" s="24">
        <v>170</v>
      </c>
      <c r="E171" s="22">
        <v>241740</v>
      </c>
      <c r="F171" s="24">
        <v>696190</v>
      </c>
      <c r="G171" s="25">
        <v>35400</v>
      </c>
      <c r="H171">
        <f t="shared" si="2"/>
        <v>161250</v>
      </c>
    </row>
    <row r="172" spans="4:8" x14ac:dyDescent="0.3">
      <c r="D172" s="24">
        <v>171</v>
      </c>
      <c r="E172" s="22">
        <v>246920</v>
      </c>
      <c r="F172" s="24">
        <v>711760</v>
      </c>
      <c r="G172" s="25">
        <v>0</v>
      </c>
      <c r="H172">
        <f t="shared" si="2"/>
        <v>161250</v>
      </c>
    </row>
    <row r="173" spans="4:8" x14ac:dyDescent="0.3">
      <c r="D173" s="24">
        <v>172</v>
      </c>
      <c r="E173" s="22">
        <v>252270</v>
      </c>
      <c r="F173" s="24">
        <v>726670</v>
      </c>
      <c r="G173" s="25">
        <v>0</v>
      </c>
      <c r="H173">
        <f t="shared" si="2"/>
        <v>161250</v>
      </c>
    </row>
    <row r="174" spans="4:8" x14ac:dyDescent="0.3">
      <c r="D174" s="24">
        <v>173</v>
      </c>
      <c r="E174" s="22">
        <v>257220</v>
      </c>
      <c r="F174" s="24">
        <v>740900</v>
      </c>
      <c r="G174" s="25">
        <v>0</v>
      </c>
      <c r="H174">
        <f t="shared" si="2"/>
        <v>161250</v>
      </c>
    </row>
    <row r="175" spans="4:8" x14ac:dyDescent="0.3">
      <c r="D175" s="24">
        <v>174</v>
      </c>
      <c r="E175" s="22">
        <v>263520</v>
      </c>
      <c r="F175" s="24">
        <v>757120</v>
      </c>
      <c r="G175" s="25">
        <v>0</v>
      </c>
      <c r="H175">
        <f t="shared" si="2"/>
        <v>161250</v>
      </c>
    </row>
    <row r="176" spans="4:8" x14ac:dyDescent="0.3">
      <c r="D176" s="24">
        <v>175</v>
      </c>
      <c r="E176" s="22">
        <v>269220</v>
      </c>
      <c r="F176" s="24">
        <v>774470</v>
      </c>
      <c r="G176" s="25">
        <v>0</v>
      </c>
      <c r="H176">
        <f t="shared" si="2"/>
        <v>161250</v>
      </c>
    </row>
    <row r="177" spans="4:8" x14ac:dyDescent="0.3">
      <c r="D177" s="24">
        <v>176</v>
      </c>
      <c r="E177" s="22">
        <v>274070</v>
      </c>
      <c r="F177" s="24">
        <v>789510</v>
      </c>
      <c r="G177" s="25">
        <v>0</v>
      </c>
      <c r="H177">
        <f t="shared" si="2"/>
        <v>161250</v>
      </c>
    </row>
    <row r="178" spans="4:8" x14ac:dyDescent="0.3">
      <c r="D178" s="24">
        <v>177</v>
      </c>
      <c r="E178" s="22">
        <v>279890</v>
      </c>
      <c r="F178" s="24">
        <v>806860</v>
      </c>
      <c r="G178" s="25">
        <v>0</v>
      </c>
      <c r="H178">
        <f t="shared" si="2"/>
        <v>161250</v>
      </c>
    </row>
    <row r="179" spans="4:8" x14ac:dyDescent="0.3">
      <c r="D179" s="24">
        <v>178</v>
      </c>
      <c r="E179" s="22">
        <v>285790</v>
      </c>
      <c r="F179" s="24">
        <v>823500</v>
      </c>
      <c r="G179" s="25">
        <v>0</v>
      </c>
      <c r="H179">
        <f t="shared" si="2"/>
        <v>161250</v>
      </c>
    </row>
    <row r="180" spans="4:8" x14ac:dyDescent="0.3">
      <c r="D180" s="24">
        <v>179</v>
      </c>
      <c r="E180" s="22">
        <v>291390</v>
      </c>
      <c r="F180" s="24">
        <v>839400</v>
      </c>
      <c r="G180" s="25">
        <v>0</v>
      </c>
      <c r="H180">
        <f t="shared" si="2"/>
        <v>161250</v>
      </c>
    </row>
    <row r="181" spans="4:8" x14ac:dyDescent="0.3">
      <c r="D181" s="24">
        <v>180</v>
      </c>
      <c r="E181" s="22">
        <v>297660</v>
      </c>
      <c r="F181" s="24">
        <v>858350</v>
      </c>
      <c r="G181" s="22">
        <v>41700</v>
      </c>
      <c r="H181">
        <f t="shared" si="2"/>
        <v>202950</v>
      </c>
    </row>
    <row r="182" spans="4:8" x14ac:dyDescent="0.3">
      <c r="D182" s="24">
        <v>181</v>
      </c>
      <c r="E182" s="22">
        <v>303890</v>
      </c>
      <c r="F182" s="24">
        <v>876990</v>
      </c>
      <c r="G182" s="25">
        <v>0</v>
      </c>
      <c r="H182">
        <f t="shared" si="2"/>
        <v>202950</v>
      </c>
    </row>
    <row r="183" spans="4:8" x14ac:dyDescent="0.3">
      <c r="D183" s="24">
        <v>182</v>
      </c>
      <c r="E183" s="22">
        <v>309810</v>
      </c>
      <c r="F183" s="24">
        <v>893820</v>
      </c>
      <c r="G183" s="25">
        <v>0</v>
      </c>
      <c r="H183">
        <f t="shared" si="2"/>
        <v>202950</v>
      </c>
    </row>
    <row r="184" spans="4:8" x14ac:dyDescent="0.3">
      <c r="D184" s="24">
        <v>183</v>
      </c>
      <c r="E184" s="22">
        <v>316300</v>
      </c>
      <c r="F184" s="24">
        <v>912040</v>
      </c>
      <c r="G184" s="25">
        <v>0</v>
      </c>
      <c r="H184">
        <f t="shared" si="2"/>
        <v>202950</v>
      </c>
    </row>
    <row r="185" spans="4:8" x14ac:dyDescent="0.3">
      <c r="D185" s="24">
        <v>184</v>
      </c>
      <c r="E185" s="22">
        <v>323710</v>
      </c>
      <c r="F185" s="24">
        <v>932540</v>
      </c>
      <c r="G185" s="25">
        <v>0</v>
      </c>
      <c r="H185">
        <f t="shared" si="2"/>
        <v>202950</v>
      </c>
    </row>
    <row r="186" spans="4:8" x14ac:dyDescent="0.3">
      <c r="D186" s="24">
        <v>185</v>
      </c>
      <c r="E186" s="22">
        <v>330060</v>
      </c>
      <c r="F186" s="24">
        <v>952120</v>
      </c>
      <c r="G186" s="25">
        <v>0</v>
      </c>
      <c r="H186">
        <f t="shared" si="2"/>
        <v>202950</v>
      </c>
    </row>
    <row r="187" spans="4:8" x14ac:dyDescent="0.3">
      <c r="D187" s="24">
        <v>186</v>
      </c>
      <c r="E187" s="22">
        <v>336880</v>
      </c>
      <c r="F187" s="24">
        <v>972520</v>
      </c>
      <c r="G187" s="25">
        <v>0</v>
      </c>
      <c r="H187">
        <f t="shared" si="2"/>
        <v>202950</v>
      </c>
    </row>
    <row r="188" spans="4:8" x14ac:dyDescent="0.3">
      <c r="D188" s="24">
        <v>187</v>
      </c>
      <c r="E188" s="22">
        <v>343900</v>
      </c>
      <c r="F188" s="24">
        <v>992130</v>
      </c>
      <c r="G188" s="25">
        <v>0</v>
      </c>
      <c r="H188">
        <f t="shared" si="2"/>
        <v>202950</v>
      </c>
    </row>
    <row r="189" spans="4:8" x14ac:dyDescent="0.3">
      <c r="D189" s="24">
        <v>188</v>
      </c>
      <c r="E189" s="22">
        <v>350480</v>
      </c>
      <c r="F189" s="24">
        <v>1010930</v>
      </c>
      <c r="G189" s="25">
        <v>0</v>
      </c>
      <c r="H189">
        <f t="shared" si="2"/>
        <v>202950</v>
      </c>
    </row>
    <row r="190" spans="4:8" x14ac:dyDescent="0.3">
      <c r="D190" s="24">
        <v>189</v>
      </c>
      <c r="E190" s="22">
        <v>357710</v>
      </c>
      <c r="F190" s="24">
        <v>1032430</v>
      </c>
      <c r="G190" s="25">
        <v>0</v>
      </c>
      <c r="H190">
        <f t="shared" si="2"/>
        <v>202950</v>
      </c>
    </row>
    <row r="191" spans="4:8" x14ac:dyDescent="0.3">
      <c r="D191" s="24">
        <v>190</v>
      </c>
      <c r="E191" s="22">
        <v>363840</v>
      </c>
      <c r="F191" s="24">
        <v>1051020</v>
      </c>
      <c r="G191" s="25">
        <v>49000</v>
      </c>
      <c r="H191">
        <f t="shared" si="2"/>
        <v>251950</v>
      </c>
    </row>
    <row r="192" spans="4:8" x14ac:dyDescent="0.3">
      <c r="D192" s="24">
        <v>191</v>
      </c>
      <c r="E192" s="22">
        <v>369370</v>
      </c>
      <c r="F192" s="24">
        <v>1066670</v>
      </c>
      <c r="G192" s="25">
        <v>0</v>
      </c>
      <c r="H192">
        <f t="shared" si="2"/>
        <v>251950</v>
      </c>
    </row>
    <row r="193" spans="4:8" x14ac:dyDescent="0.3">
      <c r="D193" s="24">
        <v>192</v>
      </c>
      <c r="E193" s="22">
        <v>376070</v>
      </c>
      <c r="F193" s="24">
        <v>1084970</v>
      </c>
      <c r="G193" s="25">
        <v>0</v>
      </c>
      <c r="H193">
        <f t="shared" si="2"/>
        <v>251950</v>
      </c>
    </row>
    <row r="194" spans="4:8" x14ac:dyDescent="0.3">
      <c r="D194" s="24">
        <v>193</v>
      </c>
      <c r="E194" s="22">
        <v>382300</v>
      </c>
      <c r="F194" s="24">
        <v>1103530</v>
      </c>
      <c r="G194" s="25">
        <v>0</v>
      </c>
      <c r="H194">
        <f t="shared" si="2"/>
        <v>251950</v>
      </c>
    </row>
    <row r="195" spans="4:8" x14ac:dyDescent="0.3">
      <c r="D195" s="24">
        <v>194</v>
      </c>
      <c r="E195" s="22">
        <v>388940</v>
      </c>
      <c r="F195" s="24">
        <v>1122000</v>
      </c>
      <c r="G195" s="25">
        <v>0</v>
      </c>
      <c r="H195">
        <f t="shared" si="2"/>
        <v>251950</v>
      </c>
    </row>
    <row r="196" spans="4:8" x14ac:dyDescent="0.3">
      <c r="D196" s="24">
        <v>195</v>
      </c>
      <c r="E196" s="22">
        <v>395510</v>
      </c>
      <c r="F196" s="24">
        <v>1140630</v>
      </c>
      <c r="G196" s="25">
        <v>0</v>
      </c>
      <c r="H196">
        <f t="shared" ref="H196:H259" si="3">G196+H195</f>
        <v>251950</v>
      </c>
    </row>
    <row r="197" spans="4:8" x14ac:dyDescent="0.3">
      <c r="D197" s="24">
        <v>196</v>
      </c>
      <c r="E197" s="22">
        <v>402000</v>
      </c>
      <c r="F197" s="24">
        <v>1159940</v>
      </c>
      <c r="G197" s="25">
        <v>0</v>
      </c>
      <c r="H197">
        <f t="shared" si="3"/>
        <v>251950</v>
      </c>
    </row>
    <row r="198" spans="4:8" x14ac:dyDescent="0.3">
      <c r="D198" s="24">
        <v>197</v>
      </c>
      <c r="E198" s="22">
        <v>408580</v>
      </c>
      <c r="F198" s="24">
        <v>1179520</v>
      </c>
      <c r="G198" s="25">
        <v>0</v>
      </c>
      <c r="H198">
        <f t="shared" si="3"/>
        <v>251950</v>
      </c>
    </row>
    <row r="199" spans="4:8" x14ac:dyDescent="0.3">
      <c r="D199" s="24">
        <v>198</v>
      </c>
      <c r="E199" s="22">
        <v>414670</v>
      </c>
      <c r="F199" s="24">
        <v>1198070</v>
      </c>
      <c r="G199" s="25">
        <v>0</v>
      </c>
      <c r="H199">
        <f t="shared" si="3"/>
        <v>251950</v>
      </c>
    </row>
    <row r="200" spans="4:8" x14ac:dyDescent="0.3">
      <c r="D200" s="24">
        <v>199</v>
      </c>
      <c r="E200" s="22">
        <v>421430</v>
      </c>
      <c r="F200" s="24">
        <v>1216860</v>
      </c>
      <c r="G200" s="25">
        <v>0</v>
      </c>
      <c r="H200">
        <f t="shared" si="3"/>
        <v>251950</v>
      </c>
    </row>
    <row r="201" spans="4:8" x14ac:dyDescent="0.3">
      <c r="D201" s="24">
        <v>200</v>
      </c>
      <c r="E201" s="22">
        <v>428470</v>
      </c>
      <c r="F201" s="24">
        <v>1236630</v>
      </c>
      <c r="G201" s="22">
        <v>56300</v>
      </c>
      <c r="H201">
        <f t="shared" si="3"/>
        <v>308250</v>
      </c>
    </row>
    <row r="202" spans="4:8" x14ac:dyDescent="0.3">
      <c r="D202" s="24">
        <v>201</v>
      </c>
      <c r="E202" s="22">
        <v>434880</v>
      </c>
      <c r="F202" s="24">
        <v>1254290</v>
      </c>
      <c r="G202" s="25">
        <v>0</v>
      </c>
      <c r="H202">
        <f t="shared" si="3"/>
        <v>308250</v>
      </c>
    </row>
    <row r="203" spans="4:8" x14ac:dyDescent="0.3">
      <c r="D203" s="24">
        <v>202</v>
      </c>
      <c r="E203" s="22">
        <v>441240</v>
      </c>
      <c r="F203" s="24">
        <v>1273490</v>
      </c>
      <c r="G203" s="25">
        <v>0</v>
      </c>
      <c r="H203">
        <f t="shared" si="3"/>
        <v>308250</v>
      </c>
    </row>
    <row r="204" spans="4:8" x14ac:dyDescent="0.3">
      <c r="D204" s="24">
        <v>203</v>
      </c>
      <c r="E204" s="22">
        <v>447680</v>
      </c>
      <c r="F204" s="24">
        <v>1292900</v>
      </c>
      <c r="G204" s="25">
        <v>0</v>
      </c>
      <c r="H204">
        <f t="shared" si="3"/>
        <v>308250</v>
      </c>
    </row>
    <row r="205" spans="4:8" x14ac:dyDescent="0.3">
      <c r="D205" s="24">
        <v>204</v>
      </c>
      <c r="E205" s="22">
        <v>455160</v>
      </c>
      <c r="F205" s="24">
        <v>1324380</v>
      </c>
      <c r="G205" s="25">
        <v>0</v>
      </c>
      <c r="H205">
        <f t="shared" si="3"/>
        <v>308250</v>
      </c>
    </row>
    <row r="206" spans="4:8" x14ac:dyDescent="0.3">
      <c r="D206" s="24">
        <v>205</v>
      </c>
      <c r="E206" s="22">
        <v>461370</v>
      </c>
      <c r="F206" s="24">
        <v>1344130</v>
      </c>
      <c r="G206" s="25">
        <v>0</v>
      </c>
      <c r="H206">
        <f t="shared" si="3"/>
        <v>308250</v>
      </c>
    </row>
    <row r="207" spans="4:8" x14ac:dyDescent="0.3">
      <c r="D207" s="24">
        <v>206</v>
      </c>
      <c r="E207" s="22">
        <v>468780</v>
      </c>
      <c r="F207" s="24">
        <v>1363030</v>
      </c>
      <c r="G207" s="25">
        <v>0</v>
      </c>
      <c r="H207">
        <f t="shared" si="3"/>
        <v>308250</v>
      </c>
    </row>
    <row r="208" spans="4:8" x14ac:dyDescent="0.3">
      <c r="D208" s="24">
        <v>207</v>
      </c>
      <c r="E208" s="22">
        <v>476150</v>
      </c>
      <c r="F208" s="24">
        <v>1384950</v>
      </c>
      <c r="G208" s="25">
        <v>0</v>
      </c>
      <c r="H208">
        <f t="shared" si="3"/>
        <v>308250</v>
      </c>
    </row>
    <row r="209" spans="4:8" x14ac:dyDescent="0.3">
      <c r="D209" s="24">
        <v>208</v>
      </c>
      <c r="E209" s="22">
        <v>481720</v>
      </c>
      <c r="F209" s="24">
        <v>1404290</v>
      </c>
      <c r="G209" s="25">
        <v>0</v>
      </c>
      <c r="H209">
        <f t="shared" si="3"/>
        <v>308250</v>
      </c>
    </row>
    <row r="210" spans="4:8" x14ac:dyDescent="0.3">
      <c r="D210" s="24">
        <v>209</v>
      </c>
      <c r="E210" s="22">
        <v>489380</v>
      </c>
      <c r="F210" s="24">
        <v>1423870</v>
      </c>
      <c r="G210" s="25">
        <v>0</v>
      </c>
      <c r="H210">
        <f t="shared" si="3"/>
        <v>308250</v>
      </c>
    </row>
    <row r="211" spans="4:8" x14ac:dyDescent="0.3">
      <c r="D211" s="24">
        <v>210</v>
      </c>
      <c r="E211" s="22">
        <v>497220</v>
      </c>
      <c r="F211" s="24">
        <v>1447690</v>
      </c>
      <c r="G211" s="25">
        <v>63700</v>
      </c>
      <c r="H211">
        <f t="shared" si="3"/>
        <v>371950</v>
      </c>
    </row>
    <row r="212" spans="4:8" x14ac:dyDescent="0.3">
      <c r="D212" s="24">
        <v>211</v>
      </c>
      <c r="E212" s="22">
        <v>503650</v>
      </c>
      <c r="F212" s="24">
        <v>1469180</v>
      </c>
      <c r="G212" s="25">
        <v>0</v>
      </c>
      <c r="H212">
        <f t="shared" si="3"/>
        <v>371950</v>
      </c>
    </row>
    <row r="213" spans="4:8" x14ac:dyDescent="0.3">
      <c r="D213" s="24">
        <v>212</v>
      </c>
      <c r="E213" s="22">
        <v>510920</v>
      </c>
      <c r="F213" s="24">
        <v>1488020</v>
      </c>
      <c r="G213" s="25">
        <v>0</v>
      </c>
      <c r="H213">
        <f t="shared" si="3"/>
        <v>371950</v>
      </c>
    </row>
    <row r="214" spans="4:8" x14ac:dyDescent="0.3">
      <c r="D214" s="24">
        <v>213</v>
      </c>
      <c r="E214" s="22">
        <v>518810</v>
      </c>
      <c r="F214" s="24">
        <v>1511480</v>
      </c>
      <c r="G214" s="25">
        <v>0</v>
      </c>
      <c r="H214">
        <f t="shared" si="3"/>
        <v>371950</v>
      </c>
    </row>
    <row r="215" spans="4:8" x14ac:dyDescent="0.3">
      <c r="D215" s="24">
        <v>214</v>
      </c>
      <c r="E215" s="22">
        <v>526490</v>
      </c>
      <c r="F215" s="24">
        <v>1534800</v>
      </c>
      <c r="G215" s="25">
        <v>0</v>
      </c>
      <c r="H215">
        <f t="shared" si="3"/>
        <v>371950</v>
      </c>
    </row>
    <row r="216" spans="4:8" x14ac:dyDescent="0.3">
      <c r="D216" s="24">
        <v>215</v>
      </c>
      <c r="E216" s="22">
        <v>534910</v>
      </c>
      <c r="F216" s="24">
        <v>1558550</v>
      </c>
      <c r="G216" s="25">
        <v>0</v>
      </c>
      <c r="H216">
        <f t="shared" si="3"/>
        <v>371950</v>
      </c>
    </row>
    <row r="217" spans="4:8" x14ac:dyDescent="0.3">
      <c r="D217" s="24">
        <v>216</v>
      </c>
      <c r="E217" s="22">
        <v>542410</v>
      </c>
      <c r="F217" s="24">
        <v>1579810</v>
      </c>
      <c r="G217" s="25">
        <v>0</v>
      </c>
      <c r="H217">
        <f t="shared" si="3"/>
        <v>371950</v>
      </c>
    </row>
    <row r="218" spans="4:8" x14ac:dyDescent="0.3">
      <c r="D218" s="24">
        <v>217</v>
      </c>
      <c r="E218" s="22">
        <v>550070</v>
      </c>
      <c r="F218" s="24">
        <v>1602850</v>
      </c>
      <c r="G218" s="25">
        <v>0</v>
      </c>
      <c r="H218">
        <f t="shared" si="3"/>
        <v>371950</v>
      </c>
    </row>
    <row r="219" spans="4:8" x14ac:dyDescent="0.3">
      <c r="D219" s="24">
        <v>218</v>
      </c>
      <c r="E219" s="22">
        <v>557740</v>
      </c>
      <c r="F219" s="24">
        <v>1626150</v>
      </c>
      <c r="G219" s="25">
        <v>0</v>
      </c>
      <c r="H219">
        <f t="shared" si="3"/>
        <v>371950</v>
      </c>
    </row>
    <row r="220" spans="4:8" x14ac:dyDescent="0.3">
      <c r="D220" s="24">
        <v>219</v>
      </c>
      <c r="E220" s="22">
        <v>566280</v>
      </c>
      <c r="F220" s="24">
        <v>1649720</v>
      </c>
      <c r="G220" s="25">
        <v>0</v>
      </c>
      <c r="H220">
        <f t="shared" si="3"/>
        <v>371950</v>
      </c>
    </row>
    <row r="221" spans="4:8" x14ac:dyDescent="0.3">
      <c r="D221" s="24">
        <v>220</v>
      </c>
      <c r="E221" s="22">
        <v>572620</v>
      </c>
      <c r="F221" s="24">
        <v>1671620</v>
      </c>
      <c r="G221" s="22">
        <v>71500</v>
      </c>
      <c r="H221">
        <f t="shared" si="3"/>
        <v>443450</v>
      </c>
    </row>
    <row r="222" spans="4:8" x14ac:dyDescent="0.3">
      <c r="D222" s="24">
        <v>221</v>
      </c>
      <c r="E222" s="22">
        <v>580130</v>
      </c>
      <c r="F222" s="24">
        <v>1692400</v>
      </c>
      <c r="G222" s="25">
        <v>0</v>
      </c>
      <c r="H222">
        <f t="shared" si="3"/>
        <v>443450</v>
      </c>
    </row>
    <row r="223" spans="4:8" x14ac:dyDescent="0.3">
      <c r="D223" s="24">
        <v>222</v>
      </c>
      <c r="E223" s="22">
        <v>587100</v>
      </c>
      <c r="F223" s="24">
        <v>1713370</v>
      </c>
      <c r="G223" s="25">
        <v>0</v>
      </c>
      <c r="H223">
        <f t="shared" si="3"/>
        <v>443450</v>
      </c>
    </row>
    <row r="224" spans="4:8" x14ac:dyDescent="0.3">
      <c r="D224" s="24">
        <v>223</v>
      </c>
      <c r="E224" s="22">
        <v>594750</v>
      </c>
      <c r="F224" s="24">
        <v>1736110</v>
      </c>
      <c r="G224" s="25">
        <v>0</v>
      </c>
      <c r="H224">
        <f t="shared" si="3"/>
        <v>443450</v>
      </c>
    </row>
    <row r="225" spans="4:8" x14ac:dyDescent="0.3">
      <c r="D225" s="24">
        <v>224</v>
      </c>
      <c r="E225" s="22">
        <v>602210</v>
      </c>
      <c r="F225" s="24">
        <v>1755500</v>
      </c>
      <c r="G225" s="25">
        <v>0</v>
      </c>
      <c r="H225">
        <f t="shared" si="3"/>
        <v>443450</v>
      </c>
    </row>
    <row r="226" spans="4:8" x14ac:dyDescent="0.3">
      <c r="D226" s="24">
        <v>225</v>
      </c>
      <c r="E226" s="22">
        <v>610300</v>
      </c>
      <c r="F226" s="24">
        <v>1780030</v>
      </c>
      <c r="G226" s="25">
        <v>0</v>
      </c>
      <c r="H226">
        <f t="shared" si="3"/>
        <v>443450</v>
      </c>
    </row>
    <row r="227" spans="4:8" x14ac:dyDescent="0.3">
      <c r="D227" s="24">
        <v>226</v>
      </c>
      <c r="E227" s="22">
        <v>617440</v>
      </c>
      <c r="F227" s="24">
        <v>1801770</v>
      </c>
      <c r="G227" s="25">
        <v>0</v>
      </c>
      <c r="H227">
        <f t="shared" si="3"/>
        <v>443450</v>
      </c>
    </row>
    <row r="228" spans="4:8" x14ac:dyDescent="0.3">
      <c r="D228" s="24">
        <v>227</v>
      </c>
      <c r="E228" s="22">
        <v>625450</v>
      </c>
      <c r="F228" s="24">
        <v>1823720</v>
      </c>
      <c r="G228" s="25">
        <v>0</v>
      </c>
      <c r="H228">
        <f t="shared" si="3"/>
        <v>443450</v>
      </c>
    </row>
    <row r="229" spans="4:8" x14ac:dyDescent="0.3">
      <c r="D229" s="24">
        <v>228</v>
      </c>
      <c r="E229" s="22">
        <v>632030</v>
      </c>
      <c r="F229" s="24">
        <v>1845860</v>
      </c>
      <c r="G229" s="25">
        <v>0</v>
      </c>
      <c r="H229">
        <f t="shared" si="3"/>
        <v>443450</v>
      </c>
    </row>
    <row r="230" spans="4:8" x14ac:dyDescent="0.3">
      <c r="D230" s="24">
        <v>229</v>
      </c>
      <c r="E230" s="22">
        <v>640100</v>
      </c>
      <c r="F230" s="24">
        <v>1868210</v>
      </c>
      <c r="G230" s="25">
        <v>0</v>
      </c>
      <c r="H230">
        <f t="shared" si="3"/>
        <v>443450</v>
      </c>
    </row>
    <row r="231" spans="4:8" x14ac:dyDescent="0.3">
      <c r="D231" s="24">
        <v>230</v>
      </c>
      <c r="E231" s="22">
        <v>647850</v>
      </c>
      <c r="F231" s="24">
        <v>1892230</v>
      </c>
      <c r="G231" s="25">
        <v>79200</v>
      </c>
      <c r="H231">
        <f t="shared" si="3"/>
        <v>522650</v>
      </c>
    </row>
    <row r="232" spans="4:8" x14ac:dyDescent="0.3">
      <c r="D232" s="24">
        <v>231</v>
      </c>
      <c r="E232" s="22">
        <v>656110</v>
      </c>
      <c r="F232" s="24">
        <v>1916640</v>
      </c>
      <c r="G232" s="25">
        <v>0</v>
      </c>
      <c r="H232">
        <f t="shared" si="3"/>
        <v>522650</v>
      </c>
    </row>
    <row r="233" spans="4:8" x14ac:dyDescent="0.3">
      <c r="D233" s="24">
        <v>232</v>
      </c>
      <c r="E233" s="22">
        <v>664440</v>
      </c>
      <c r="F233" s="24">
        <v>1939610</v>
      </c>
      <c r="G233" s="25">
        <v>0</v>
      </c>
      <c r="H233">
        <f t="shared" si="3"/>
        <v>522650</v>
      </c>
    </row>
    <row r="234" spans="4:8" x14ac:dyDescent="0.3">
      <c r="D234" s="24">
        <v>233</v>
      </c>
      <c r="E234" s="22">
        <v>671340</v>
      </c>
      <c r="F234" s="24">
        <v>1962790</v>
      </c>
      <c r="G234" s="25">
        <v>0</v>
      </c>
      <c r="H234">
        <f t="shared" si="3"/>
        <v>522650</v>
      </c>
    </row>
    <row r="235" spans="4:8" x14ac:dyDescent="0.3">
      <c r="D235" s="24">
        <v>234</v>
      </c>
      <c r="E235" s="22">
        <v>680960</v>
      </c>
      <c r="F235" s="24">
        <v>1987460</v>
      </c>
      <c r="G235" s="25">
        <v>0</v>
      </c>
      <c r="H235">
        <f t="shared" si="3"/>
        <v>522650</v>
      </c>
    </row>
    <row r="236" spans="4:8" x14ac:dyDescent="0.3">
      <c r="D236" s="24">
        <v>235</v>
      </c>
      <c r="E236" s="22">
        <v>689090</v>
      </c>
      <c r="F236" s="24">
        <v>2012610</v>
      </c>
      <c r="G236" s="25">
        <v>0</v>
      </c>
      <c r="H236">
        <f t="shared" si="3"/>
        <v>522650</v>
      </c>
    </row>
    <row r="237" spans="4:8" x14ac:dyDescent="0.3">
      <c r="D237" s="24">
        <v>236</v>
      </c>
      <c r="E237" s="22">
        <v>697710</v>
      </c>
      <c r="F237" s="24">
        <v>2038130</v>
      </c>
      <c r="G237" s="25">
        <v>0</v>
      </c>
      <c r="H237">
        <f t="shared" si="3"/>
        <v>522650</v>
      </c>
    </row>
    <row r="238" spans="4:8" x14ac:dyDescent="0.3">
      <c r="D238" s="24">
        <v>237</v>
      </c>
      <c r="E238" s="22">
        <v>705650</v>
      </c>
      <c r="F238" s="24">
        <v>2060450</v>
      </c>
      <c r="G238" s="25">
        <v>0</v>
      </c>
      <c r="H238">
        <f t="shared" si="3"/>
        <v>522650</v>
      </c>
    </row>
    <row r="239" spans="4:8" x14ac:dyDescent="0.3">
      <c r="D239" s="24">
        <v>238</v>
      </c>
      <c r="E239" s="22">
        <v>713660</v>
      </c>
      <c r="F239" s="24">
        <v>2086420</v>
      </c>
      <c r="G239" s="25">
        <v>0</v>
      </c>
      <c r="H239">
        <f t="shared" si="3"/>
        <v>522650</v>
      </c>
    </row>
    <row r="240" spans="4:8" x14ac:dyDescent="0.3">
      <c r="D240" s="24">
        <v>239</v>
      </c>
      <c r="E240" s="22">
        <v>722520</v>
      </c>
      <c r="F240" s="24">
        <v>2110890</v>
      </c>
      <c r="G240" s="25">
        <v>0</v>
      </c>
      <c r="H240">
        <f t="shared" si="3"/>
        <v>522650</v>
      </c>
    </row>
    <row r="241" spans="4:8" x14ac:dyDescent="0.3">
      <c r="D241" s="24">
        <v>240</v>
      </c>
      <c r="E241" s="22">
        <v>738090</v>
      </c>
      <c r="F241" s="24">
        <v>2157740</v>
      </c>
      <c r="G241" s="22">
        <v>87100</v>
      </c>
      <c r="H241">
        <f t="shared" si="3"/>
        <v>609750</v>
      </c>
    </row>
    <row r="242" spans="4:8" x14ac:dyDescent="0.3">
      <c r="D242" s="24">
        <v>241</v>
      </c>
      <c r="E242" s="22">
        <v>752840</v>
      </c>
      <c r="F242" s="24">
        <v>2202040</v>
      </c>
      <c r="G242" s="25">
        <v>0</v>
      </c>
      <c r="H242">
        <f t="shared" si="3"/>
        <v>609750</v>
      </c>
    </row>
    <row r="243" spans="4:8" x14ac:dyDescent="0.3">
      <c r="D243" s="24">
        <v>242</v>
      </c>
      <c r="E243" s="22">
        <v>767880</v>
      </c>
      <c r="F243" s="24">
        <v>2247180</v>
      </c>
      <c r="G243" s="25">
        <v>0</v>
      </c>
      <c r="H243">
        <f t="shared" si="3"/>
        <v>609750</v>
      </c>
    </row>
    <row r="244" spans="4:8" x14ac:dyDescent="0.3">
      <c r="D244" s="24">
        <v>243</v>
      </c>
      <c r="E244" s="22">
        <v>784030</v>
      </c>
      <c r="F244" s="24">
        <v>2293200</v>
      </c>
      <c r="G244" s="25">
        <v>0</v>
      </c>
      <c r="H244">
        <f t="shared" si="3"/>
        <v>609750</v>
      </c>
    </row>
    <row r="245" spans="4:8" x14ac:dyDescent="0.3">
      <c r="D245" s="24">
        <v>244</v>
      </c>
      <c r="E245" s="22">
        <v>801760</v>
      </c>
      <c r="F245" s="24">
        <v>2343390</v>
      </c>
      <c r="G245" s="25">
        <v>0</v>
      </c>
      <c r="H245">
        <f t="shared" si="3"/>
        <v>609750</v>
      </c>
    </row>
    <row r="246" spans="4:8" x14ac:dyDescent="0.3">
      <c r="D246" s="24">
        <v>245</v>
      </c>
      <c r="E246" s="22">
        <v>818020</v>
      </c>
      <c r="F246" s="24">
        <v>2394870</v>
      </c>
      <c r="G246" s="25">
        <v>0</v>
      </c>
      <c r="H246">
        <f t="shared" si="3"/>
        <v>609750</v>
      </c>
    </row>
    <row r="247" spans="4:8" x14ac:dyDescent="0.3">
      <c r="D247" s="24">
        <v>246</v>
      </c>
      <c r="E247" s="22">
        <v>835130</v>
      </c>
      <c r="F247" s="24">
        <v>2443640</v>
      </c>
      <c r="G247" s="25">
        <v>0</v>
      </c>
      <c r="H247">
        <f t="shared" si="3"/>
        <v>609750</v>
      </c>
    </row>
    <row r="248" spans="4:8" x14ac:dyDescent="0.3">
      <c r="D248" s="24">
        <v>247</v>
      </c>
      <c r="E248" s="22">
        <v>851690</v>
      </c>
      <c r="F248" s="24">
        <v>2493350</v>
      </c>
      <c r="G248" s="25">
        <v>0</v>
      </c>
      <c r="H248">
        <f t="shared" si="3"/>
        <v>609750</v>
      </c>
    </row>
    <row r="249" spans="4:8" x14ac:dyDescent="0.3">
      <c r="D249" s="24">
        <v>248</v>
      </c>
      <c r="E249" s="22">
        <v>869450</v>
      </c>
      <c r="F249" s="24">
        <v>2544010</v>
      </c>
      <c r="G249" s="25">
        <v>0</v>
      </c>
      <c r="H249">
        <f t="shared" si="3"/>
        <v>609750</v>
      </c>
    </row>
    <row r="250" spans="4:8" x14ac:dyDescent="0.3">
      <c r="D250" s="24">
        <v>249</v>
      </c>
      <c r="E250" s="22">
        <v>886660</v>
      </c>
      <c r="F250" s="24">
        <v>2597660</v>
      </c>
      <c r="G250" s="25">
        <v>0</v>
      </c>
      <c r="H250">
        <f t="shared" si="3"/>
        <v>609750</v>
      </c>
    </row>
    <row r="251" spans="4:8" x14ac:dyDescent="0.3">
      <c r="D251" s="24">
        <v>250</v>
      </c>
      <c r="E251" s="22">
        <v>903770</v>
      </c>
      <c r="F251" s="24">
        <v>2644270</v>
      </c>
      <c r="G251" s="25">
        <v>101300</v>
      </c>
      <c r="H251">
        <f t="shared" si="3"/>
        <v>711050</v>
      </c>
    </row>
    <row r="252" spans="4:8" x14ac:dyDescent="0.3">
      <c r="D252" s="24">
        <v>251</v>
      </c>
      <c r="E252" s="22">
        <v>919840</v>
      </c>
      <c r="F252" s="24">
        <v>2694060</v>
      </c>
      <c r="G252" s="25">
        <v>0</v>
      </c>
      <c r="H252">
        <f t="shared" si="3"/>
        <v>711050</v>
      </c>
    </row>
    <row r="253" spans="4:8" x14ac:dyDescent="0.3">
      <c r="D253" s="24">
        <v>252</v>
      </c>
      <c r="E253" s="22">
        <v>935310</v>
      </c>
      <c r="F253" s="24">
        <v>2740480</v>
      </c>
      <c r="G253" s="25">
        <v>0</v>
      </c>
      <c r="H253">
        <f t="shared" si="3"/>
        <v>711050</v>
      </c>
    </row>
    <row r="254" spans="4:8" x14ac:dyDescent="0.3">
      <c r="D254" s="24">
        <v>253</v>
      </c>
      <c r="E254" s="22">
        <v>951000</v>
      </c>
      <c r="F254" s="24">
        <v>2787640</v>
      </c>
      <c r="G254" s="25">
        <v>0</v>
      </c>
      <c r="H254">
        <f t="shared" si="3"/>
        <v>711050</v>
      </c>
    </row>
    <row r="255" spans="4:8" x14ac:dyDescent="0.3">
      <c r="D255" s="24">
        <v>254</v>
      </c>
      <c r="E255" s="22">
        <v>968480</v>
      </c>
      <c r="F255" s="24">
        <v>2838060</v>
      </c>
      <c r="G255" s="25">
        <v>0</v>
      </c>
      <c r="H255">
        <f t="shared" si="3"/>
        <v>711050</v>
      </c>
    </row>
    <row r="256" spans="4:8" x14ac:dyDescent="0.3">
      <c r="D256" s="24">
        <v>255</v>
      </c>
      <c r="E256" s="22">
        <v>986600</v>
      </c>
      <c r="F256" s="24">
        <v>2888900</v>
      </c>
      <c r="G256" s="25">
        <v>0</v>
      </c>
      <c r="H256">
        <f t="shared" si="3"/>
        <v>711050</v>
      </c>
    </row>
    <row r="257" spans="4:8" x14ac:dyDescent="0.3">
      <c r="D257" s="24">
        <v>256</v>
      </c>
      <c r="E257" s="22">
        <v>1003990</v>
      </c>
      <c r="F257" s="24">
        <v>2940550</v>
      </c>
      <c r="G257" s="25">
        <v>0</v>
      </c>
      <c r="H257">
        <f t="shared" si="3"/>
        <v>711050</v>
      </c>
    </row>
    <row r="258" spans="4:8" x14ac:dyDescent="0.3">
      <c r="D258" s="24">
        <v>257</v>
      </c>
      <c r="E258" s="22">
        <v>1020770</v>
      </c>
      <c r="F258" s="24">
        <v>2993020</v>
      </c>
      <c r="G258" s="25">
        <v>0</v>
      </c>
      <c r="H258">
        <f t="shared" si="3"/>
        <v>711050</v>
      </c>
    </row>
    <row r="259" spans="4:8" x14ac:dyDescent="0.3">
      <c r="D259" s="24">
        <v>258</v>
      </c>
      <c r="E259" s="22">
        <v>1038740</v>
      </c>
      <c r="F259" s="24">
        <v>3041850</v>
      </c>
      <c r="G259" s="25">
        <v>0</v>
      </c>
      <c r="H259">
        <f t="shared" si="3"/>
        <v>711050</v>
      </c>
    </row>
    <row r="260" spans="4:8" x14ac:dyDescent="0.3">
      <c r="D260" s="24">
        <v>259</v>
      </c>
      <c r="E260" s="22">
        <v>1056960</v>
      </c>
      <c r="F260" s="24">
        <v>3098250</v>
      </c>
      <c r="G260" s="25">
        <v>0</v>
      </c>
      <c r="H260">
        <f t="shared" ref="H260:H301" si="4">G260+H259</f>
        <v>711050</v>
      </c>
    </row>
    <row r="261" spans="4:8" x14ac:dyDescent="0.3">
      <c r="D261" s="24">
        <v>260</v>
      </c>
      <c r="E261" s="22">
        <v>1074580</v>
      </c>
      <c r="F261" s="24">
        <v>3150960</v>
      </c>
      <c r="G261" s="22">
        <v>119000</v>
      </c>
      <c r="H261">
        <f t="shared" si="4"/>
        <v>830050</v>
      </c>
    </row>
    <row r="262" spans="4:8" x14ac:dyDescent="0.3">
      <c r="D262" s="24">
        <v>261</v>
      </c>
      <c r="E262" s="22">
        <v>1094430</v>
      </c>
      <c r="F262" s="24">
        <v>3206840</v>
      </c>
      <c r="G262" s="25">
        <v>0</v>
      </c>
      <c r="H262">
        <f t="shared" si="4"/>
        <v>830050</v>
      </c>
    </row>
    <row r="263" spans="4:8" x14ac:dyDescent="0.3">
      <c r="D263" s="24">
        <v>262</v>
      </c>
      <c r="E263" s="22">
        <v>1113540</v>
      </c>
      <c r="F263" s="24">
        <v>3263600</v>
      </c>
      <c r="G263" s="25">
        <v>0</v>
      </c>
      <c r="H263">
        <f t="shared" si="4"/>
        <v>830050</v>
      </c>
    </row>
    <row r="264" spans="4:8" x14ac:dyDescent="0.3">
      <c r="D264" s="24">
        <v>263</v>
      </c>
      <c r="E264" s="22">
        <v>1132050</v>
      </c>
      <c r="F264" s="24">
        <v>3321260</v>
      </c>
      <c r="G264" s="25">
        <v>0</v>
      </c>
      <c r="H264">
        <f t="shared" si="4"/>
        <v>830050</v>
      </c>
    </row>
    <row r="265" spans="4:8" x14ac:dyDescent="0.3">
      <c r="D265" s="24">
        <v>264</v>
      </c>
      <c r="E265" s="22">
        <v>1152150</v>
      </c>
      <c r="F265" s="24">
        <v>3376710</v>
      </c>
      <c r="G265" s="25">
        <v>0</v>
      </c>
      <c r="H265">
        <f t="shared" si="4"/>
        <v>830050</v>
      </c>
    </row>
    <row r="266" spans="4:8" x14ac:dyDescent="0.3">
      <c r="D266" s="24">
        <v>265</v>
      </c>
      <c r="E266" s="22">
        <v>1173260</v>
      </c>
      <c r="F266" s="24">
        <v>3438630</v>
      </c>
      <c r="G266" s="25">
        <v>0</v>
      </c>
      <c r="H266">
        <f t="shared" si="4"/>
        <v>830050</v>
      </c>
    </row>
    <row r="267" spans="4:8" x14ac:dyDescent="0.3">
      <c r="D267" s="24">
        <v>266</v>
      </c>
      <c r="E267" s="22">
        <v>1192600</v>
      </c>
      <c r="F267" s="24">
        <v>3496600</v>
      </c>
      <c r="G267" s="25">
        <v>0</v>
      </c>
      <c r="H267">
        <f t="shared" si="4"/>
        <v>830050</v>
      </c>
    </row>
    <row r="268" spans="4:8" x14ac:dyDescent="0.3">
      <c r="D268" s="24">
        <v>267</v>
      </c>
      <c r="E268" s="22">
        <v>1214380</v>
      </c>
      <c r="F268" s="24">
        <v>3560490</v>
      </c>
      <c r="G268" s="25">
        <v>0</v>
      </c>
      <c r="H268">
        <f t="shared" si="4"/>
        <v>830050</v>
      </c>
    </row>
    <row r="269" spans="4:8" x14ac:dyDescent="0.3">
      <c r="D269" s="24">
        <v>268</v>
      </c>
      <c r="E269" s="22">
        <v>1234350</v>
      </c>
      <c r="F269" s="24">
        <v>3620340</v>
      </c>
      <c r="G269" s="25">
        <v>0</v>
      </c>
      <c r="H269">
        <f t="shared" si="4"/>
        <v>830050</v>
      </c>
    </row>
    <row r="270" spans="4:8" x14ac:dyDescent="0.3">
      <c r="D270" s="24">
        <v>269</v>
      </c>
      <c r="E270" s="22">
        <v>1256820</v>
      </c>
      <c r="F270" s="24">
        <v>3686250</v>
      </c>
      <c r="G270" s="25">
        <v>0</v>
      </c>
      <c r="H270">
        <f t="shared" si="4"/>
        <v>830050</v>
      </c>
    </row>
    <row r="271" spans="4:8" x14ac:dyDescent="0.3">
      <c r="D271" s="24">
        <v>270</v>
      </c>
      <c r="E271" s="22">
        <v>1274970</v>
      </c>
      <c r="F271" s="24">
        <v>3740740</v>
      </c>
      <c r="G271" s="25">
        <v>138200</v>
      </c>
      <c r="H271">
        <f t="shared" si="4"/>
        <v>968250</v>
      </c>
    </row>
    <row r="272" spans="4:8" x14ac:dyDescent="0.3">
      <c r="D272" s="24">
        <v>271</v>
      </c>
      <c r="E272" s="22">
        <v>1294430</v>
      </c>
      <c r="F272" s="24">
        <v>3798570</v>
      </c>
      <c r="G272" s="25">
        <v>0</v>
      </c>
      <c r="H272">
        <f t="shared" si="4"/>
        <v>968250</v>
      </c>
    </row>
    <row r="273" spans="4:8" x14ac:dyDescent="0.3">
      <c r="D273" s="24">
        <v>272</v>
      </c>
      <c r="E273" s="22">
        <v>1314260</v>
      </c>
      <c r="F273" s="24">
        <v>3854540</v>
      </c>
      <c r="G273" s="25">
        <v>0</v>
      </c>
      <c r="H273">
        <f t="shared" si="4"/>
        <v>968250</v>
      </c>
    </row>
    <row r="274" spans="4:8" x14ac:dyDescent="0.3">
      <c r="D274" s="24">
        <v>273</v>
      </c>
      <c r="E274" s="22">
        <v>1334250</v>
      </c>
      <c r="F274" s="24">
        <v>3916590</v>
      </c>
      <c r="G274" s="25">
        <v>0</v>
      </c>
      <c r="H274">
        <f t="shared" si="4"/>
        <v>968250</v>
      </c>
    </row>
    <row r="275" spans="4:8" x14ac:dyDescent="0.3">
      <c r="D275" s="24">
        <v>274</v>
      </c>
      <c r="E275" s="22">
        <v>1356210</v>
      </c>
      <c r="F275" s="24">
        <v>3975920</v>
      </c>
      <c r="G275" s="25">
        <v>0</v>
      </c>
      <c r="H275">
        <f t="shared" si="4"/>
        <v>968250</v>
      </c>
    </row>
    <row r="276" spans="4:8" x14ac:dyDescent="0.3">
      <c r="D276" s="24">
        <v>275</v>
      </c>
      <c r="E276" s="22">
        <v>1376800</v>
      </c>
      <c r="F276" s="24">
        <v>4039650</v>
      </c>
      <c r="G276" s="25">
        <v>0</v>
      </c>
      <c r="H276">
        <f t="shared" si="4"/>
        <v>968250</v>
      </c>
    </row>
    <row r="277" spans="4:8" x14ac:dyDescent="0.3">
      <c r="D277" s="24">
        <v>276</v>
      </c>
      <c r="E277" s="22">
        <v>1397620</v>
      </c>
      <c r="F277" s="24">
        <v>4101520</v>
      </c>
      <c r="G277" s="25">
        <v>0</v>
      </c>
      <c r="H277">
        <f t="shared" si="4"/>
        <v>968250</v>
      </c>
    </row>
    <row r="278" spans="4:8" x14ac:dyDescent="0.3">
      <c r="D278" s="24">
        <v>277</v>
      </c>
      <c r="E278" s="22">
        <v>1418830</v>
      </c>
      <c r="F278" s="24">
        <v>4164220</v>
      </c>
      <c r="G278" s="25">
        <v>0</v>
      </c>
      <c r="H278">
        <f t="shared" si="4"/>
        <v>968250</v>
      </c>
    </row>
    <row r="279" spans="4:8" x14ac:dyDescent="0.3">
      <c r="D279" s="24">
        <v>278</v>
      </c>
      <c r="E279" s="22">
        <v>1439010</v>
      </c>
      <c r="F279" s="24">
        <v>4224970</v>
      </c>
      <c r="G279" s="25">
        <v>0</v>
      </c>
      <c r="H279">
        <f t="shared" si="4"/>
        <v>968250</v>
      </c>
    </row>
    <row r="280" spans="4:8" x14ac:dyDescent="0.3">
      <c r="D280" s="24">
        <v>279</v>
      </c>
      <c r="E280" s="22">
        <v>1461940</v>
      </c>
      <c r="F280" s="24">
        <v>4289350</v>
      </c>
      <c r="G280" s="25">
        <v>0</v>
      </c>
      <c r="H280">
        <f t="shared" si="4"/>
        <v>968250</v>
      </c>
    </row>
    <row r="281" spans="4:8" x14ac:dyDescent="0.3">
      <c r="D281" s="24">
        <v>280</v>
      </c>
      <c r="E281" s="22">
        <v>1482730</v>
      </c>
      <c r="F281" s="24">
        <v>4354600</v>
      </c>
      <c r="G281" s="22">
        <v>158600</v>
      </c>
      <c r="H281">
        <f t="shared" si="4"/>
        <v>1126850</v>
      </c>
    </row>
    <row r="282" spans="4:8" x14ac:dyDescent="0.3">
      <c r="D282" s="24">
        <v>281</v>
      </c>
      <c r="E282" s="22">
        <v>1506340</v>
      </c>
      <c r="F282" s="24">
        <v>4420740</v>
      </c>
      <c r="G282" s="25">
        <v>0</v>
      </c>
      <c r="H282">
        <f t="shared" si="4"/>
        <v>1126850</v>
      </c>
    </row>
    <row r="283" spans="4:8" x14ac:dyDescent="0.3">
      <c r="D283" s="24">
        <v>282</v>
      </c>
      <c r="E283" s="22">
        <v>1528960</v>
      </c>
      <c r="F283" s="24">
        <v>4490690</v>
      </c>
      <c r="G283" s="25">
        <v>0</v>
      </c>
      <c r="H283">
        <f t="shared" si="4"/>
        <v>1126850</v>
      </c>
    </row>
    <row r="284" spans="4:8" x14ac:dyDescent="0.3">
      <c r="D284" s="24">
        <v>283</v>
      </c>
      <c r="E284" s="22">
        <v>1551880</v>
      </c>
      <c r="F284" s="24">
        <v>4558650</v>
      </c>
      <c r="G284" s="25">
        <v>0</v>
      </c>
      <c r="H284">
        <f t="shared" si="4"/>
        <v>1126850</v>
      </c>
    </row>
    <row r="285" spans="4:8" x14ac:dyDescent="0.3">
      <c r="D285" s="24">
        <v>284</v>
      </c>
      <c r="E285" s="22">
        <v>1578100</v>
      </c>
      <c r="F285" s="24">
        <v>4632470</v>
      </c>
      <c r="G285" s="25">
        <v>0</v>
      </c>
      <c r="H285">
        <f t="shared" si="4"/>
        <v>1126850</v>
      </c>
    </row>
    <row r="286" spans="4:8" x14ac:dyDescent="0.3">
      <c r="D286" s="24">
        <v>285</v>
      </c>
      <c r="E286" s="22">
        <v>1600360</v>
      </c>
      <c r="F286" s="24">
        <v>4699300</v>
      </c>
      <c r="G286" s="25">
        <v>0</v>
      </c>
      <c r="H286">
        <f t="shared" si="4"/>
        <v>1126850</v>
      </c>
    </row>
    <row r="287" spans="4:8" x14ac:dyDescent="0.3">
      <c r="D287" s="24">
        <v>286</v>
      </c>
      <c r="E287" s="22">
        <v>1624220</v>
      </c>
      <c r="F287" s="24">
        <v>4767000</v>
      </c>
      <c r="G287" s="25">
        <v>0</v>
      </c>
      <c r="H287">
        <f t="shared" si="4"/>
        <v>1126850</v>
      </c>
    </row>
    <row r="288" spans="4:8" x14ac:dyDescent="0.3">
      <c r="D288" s="24">
        <v>287</v>
      </c>
      <c r="E288" s="22">
        <v>1648400</v>
      </c>
      <c r="F288" s="24">
        <v>4841730</v>
      </c>
      <c r="G288" s="25">
        <v>0</v>
      </c>
      <c r="H288">
        <f t="shared" si="4"/>
        <v>1126850</v>
      </c>
    </row>
    <row r="289" spans="4:8" x14ac:dyDescent="0.3">
      <c r="D289" s="24">
        <v>288</v>
      </c>
      <c r="E289" s="22">
        <v>1672910</v>
      </c>
      <c r="F289" s="24">
        <v>4914380</v>
      </c>
      <c r="G289" s="25">
        <v>0</v>
      </c>
      <c r="H289">
        <f t="shared" si="4"/>
        <v>1126850</v>
      </c>
    </row>
    <row r="290" spans="4:8" x14ac:dyDescent="0.3">
      <c r="D290" s="24">
        <v>289</v>
      </c>
      <c r="E290" s="22">
        <v>1699140</v>
      </c>
      <c r="F290" s="24">
        <v>4991140</v>
      </c>
      <c r="G290" s="25">
        <v>0</v>
      </c>
      <c r="H290">
        <f t="shared" si="4"/>
        <v>1126850</v>
      </c>
    </row>
    <row r="291" spans="4:8" x14ac:dyDescent="0.3">
      <c r="D291" s="24">
        <v>290</v>
      </c>
      <c r="E291" s="22">
        <v>1722650</v>
      </c>
      <c r="F291" s="24">
        <v>5060820</v>
      </c>
      <c r="G291" s="25">
        <v>180600</v>
      </c>
      <c r="H291">
        <f t="shared" si="4"/>
        <v>1307450</v>
      </c>
    </row>
    <row r="292" spans="4:8" x14ac:dyDescent="0.3">
      <c r="D292" s="24">
        <v>291</v>
      </c>
      <c r="E292" s="22">
        <v>1746390</v>
      </c>
      <c r="F292" s="24">
        <v>5131360</v>
      </c>
      <c r="G292" s="25">
        <v>0</v>
      </c>
      <c r="H292">
        <f t="shared" si="4"/>
        <v>1307450</v>
      </c>
    </row>
    <row r="293" spans="4:8" x14ac:dyDescent="0.3">
      <c r="D293" s="24">
        <v>292</v>
      </c>
      <c r="E293" s="22">
        <v>1770520</v>
      </c>
      <c r="F293" s="24">
        <v>5202760</v>
      </c>
      <c r="G293" s="25">
        <v>0</v>
      </c>
      <c r="H293">
        <f t="shared" si="4"/>
        <v>1307450</v>
      </c>
    </row>
    <row r="294" spans="4:8" x14ac:dyDescent="0.3">
      <c r="D294" s="24">
        <v>293</v>
      </c>
      <c r="E294" s="22">
        <v>1794900</v>
      </c>
      <c r="F294" s="24">
        <v>5275030</v>
      </c>
      <c r="G294" s="25">
        <v>0</v>
      </c>
      <c r="H294">
        <f t="shared" si="4"/>
        <v>1307450</v>
      </c>
    </row>
    <row r="295" spans="4:8" x14ac:dyDescent="0.3">
      <c r="D295" s="24">
        <v>294</v>
      </c>
      <c r="E295" s="22">
        <v>1821370</v>
      </c>
      <c r="F295" s="24">
        <v>5353570</v>
      </c>
      <c r="G295" s="25">
        <v>0</v>
      </c>
      <c r="H295">
        <f t="shared" si="4"/>
        <v>1307450</v>
      </c>
    </row>
    <row r="296" spans="4:8" x14ac:dyDescent="0.3">
      <c r="D296" s="24">
        <v>295</v>
      </c>
      <c r="E296" s="22">
        <v>1846350</v>
      </c>
      <c r="F296" s="24">
        <v>5424350</v>
      </c>
      <c r="G296" s="25">
        <v>0</v>
      </c>
      <c r="H296">
        <f t="shared" si="4"/>
        <v>1307450</v>
      </c>
    </row>
    <row r="297" spans="4:8" x14ac:dyDescent="0.3">
      <c r="D297" s="24">
        <v>296</v>
      </c>
      <c r="E297" s="22">
        <v>1871630</v>
      </c>
      <c r="F297" s="24">
        <v>5499310</v>
      </c>
      <c r="G297" s="25">
        <v>0</v>
      </c>
      <c r="H297">
        <f t="shared" si="4"/>
        <v>1307450</v>
      </c>
    </row>
    <row r="298" spans="4:8" x14ac:dyDescent="0.3">
      <c r="D298" s="24">
        <v>297</v>
      </c>
      <c r="E298" s="22">
        <v>1897220</v>
      </c>
      <c r="F298" s="24">
        <v>5578540</v>
      </c>
      <c r="G298" s="25">
        <v>0</v>
      </c>
      <c r="H298">
        <f t="shared" si="4"/>
        <v>1307450</v>
      </c>
    </row>
    <row r="299" spans="4:8" x14ac:dyDescent="0.3">
      <c r="D299" s="24">
        <v>298</v>
      </c>
      <c r="E299" s="22">
        <v>1925870</v>
      </c>
      <c r="F299" s="24">
        <v>5655380</v>
      </c>
      <c r="G299" s="25">
        <v>0</v>
      </c>
      <c r="H299">
        <f t="shared" si="4"/>
        <v>1307450</v>
      </c>
    </row>
    <row r="300" spans="4:8" x14ac:dyDescent="0.3">
      <c r="D300" s="24">
        <v>299</v>
      </c>
      <c r="E300" s="22">
        <v>1953580</v>
      </c>
      <c r="F300" s="24">
        <v>5736560</v>
      </c>
      <c r="G300" s="25">
        <v>0</v>
      </c>
      <c r="H300">
        <f t="shared" si="4"/>
        <v>1307450</v>
      </c>
    </row>
    <row r="301" spans="4:8" x14ac:dyDescent="0.3">
      <c r="D301" s="24">
        <v>300</v>
      </c>
      <c r="E301" s="22">
        <v>0</v>
      </c>
      <c r="F301" s="24">
        <v>0</v>
      </c>
      <c r="G301" s="25">
        <v>0</v>
      </c>
      <c r="H301">
        <f t="shared" si="4"/>
        <v>1307450</v>
      </c>
    </row>
  </sheetData>
  <phoneticPr fontId="2" type="noConversion"/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tabColor theme="1" tint="0.499984740745262"/>
  </sheetPr>
  <dimension ref="B1:I1698"/>
  <sheetViews>
    <sheetView workbookViewId="0">
      <pane ySplit="2" topLeftCell="A1664" activePane="bottomLeft" state="frozen"/>
      <selection pane="bottomLeft" activeCell="G1676" sqref="G1676"/>
    </sheetView>
  </sheetViews>
  <sheetFormatPr defaultRowHeight="16.5" x14ac:dyDescent="0.3"/>
  <cols>
    <col min="5" max="5" width="13.375" bestFit="1" customWidth="1"/>
    <col min="6" max="6" width="11.625" bestFit="1" customWidth="1"/>
    <col min="7" max="7" width="13.375" bestFit="1" customWidth="1"/>
    <col min="8" max="8" width="11.625" bestFit="1" customWidth="1"/>
    <col min="9" max="9" width="13.375" bestFit="1" customWidth="1"/>
  </cols>
  <sheetData>
    <row r="1" spans="2:9" x14ac:dyDescent="0.3">
      <c r="F1">
        <v>1040101001</v>
      </c>
      <c r="G1">
        <v>1040302001</v>
      </c>
      <c r="H1">
        <v>1040410001</v>
      </c>
      <c r="I1">
        <v>1040701053</v>
      </c>
    </row>
    <row r="2" spans="2:9" x14ac:dyDescent="0.2">
      <c r="B2" s="3" t="s">
        <v>2810</v>
      </c>
      <c r="C2" s="3" t="s">
        <v>2811</v>
      </c>
      <c r="D2" s="3" t="s">
        <v>1647</v>
      </c>
      <c r="E2" s="3" t="s">
        <v>2812</v>
      </c>
      <c r="F2" s="3" t="s">
        <v>2813</v>
      </c>
      <c r="G2" s="3" t="s">
        <v>2814</v>
      </c>
      <c r="H2" s="3" t="s">
        <v>2815</v>
      </c>
      <c r="I2" s="3" t="s">
        <v>2816</v>
      </c>
    </row>
    <row r="3" spans="2:9" x14ac:dyDescent="0.2">
      <c r="B3" s="4">
        <v>1</v>
      </c>
      <c r="C3" s="4">
        <v>1</v>
      </c>
      <c r="D3" s="4">
        <v>1</v>
      </c>
      <c r="E3" s="4">
        <v>3</v>
      </c>
      <c r="F3" s="4">
        <v>60</v>
      </c>
      <c r="G3" s="4">
        <v>80</v>
      </c>
      <c r="H3" s="6">
        <v>2</v>
      </c>
      <c r="I3" s="10">
        <v>0</v>
      </c>
    </row>
    <row r="4" spans="2:9" x14ac:dyDescent="0.2">
      <c r="B4" s="4">
        <v>2</v>
      </c>
      <c r="C4" s="4">
        <v>1</v>
      </c>
      <c r="D4" s="4">
        <v>2</v>
      </c>
      <c r="E4" s="4">
        <v>5</v>
      </c>
      <c r="F4" s="4">
        <v>60</v>
      </c>
      <c r="G4" s="4">
        <v>80</v>
      </c>
      <c r="H4" s="6">
        <v>2.0013888888888891</v>
      </c>
      <c r="I4" s="10">
        <v>0</v>
      </c>
    </row>
    <row r="5" spans="2:9" x14ac:dyDescent="0.2">
      <c r="B5" s="4">
        <v>3</v>
      </c>
      <c r="C5" s="4">
        <v>1</v>
      </c>
      <c r="D5" s="4">
        <v>3</v>
      </c>
      <c r="E5" s="4">
        <v>6</v>
      </c>
      <c r="F5" s="4">
        <v>61</v>
      </c>
      <c r="G5" s="4">
        <v>81</v>
      </c>
      <c r="H5" s="6">
        <v>2.0034722222222223</v>
      </c>
      <c r="I5" s="10">
        <v>0</v>
      </c>
    </row>
    <row r="6" spans="2:9" x14ac:dyDescent="0.2">
      <c r="B6" s="4">
        <v>4</v>
      </c>
      <c r="C6" s="4">
        <v>1</v>
      </c>
      <c r="D6" s="4">
        <v>4</v>
      </c>
      <c r="E6" s="4">
        <v>7</v>
      </c>
      <c r="F6" s="4">
        <v>61</v>
      </c>
      <c r="G6" s="4">
        <v>82</v>
      </c>
      <c r="H6" s="6">
        <v>2.0055555555555555</v>
      </c>
      <c r="I6" s="10">
        <v>0</v>
      </c>
    </row>
    <row r="7" spans="2:9" x14ac:dyDescent="0.2">
      <c r="B7" s="4">
        <v>5</v>
      </c>
      <c r="C7" s="4">
        <v>1</v>
      </c>
      <c r="D7" s="4">
        <v>5</v>
      </c>
      <c r="E7" s="4">
        <v>8</v>
      </c>
      <c r="F7" s="4">
        <v>62</v>
      </c>
      <c r="G7" s="4">
        <v>83</v>
      </c>
      <c r="H7" s="6">
        <v>2.0076388888888888</v>
      </c>
      <c r="I7" s="10">
        <v>0</v>
      </c>
    </row>
    <row r="8" spans="2:9" x14ac:dyDescent="0.2">
      <c r="B8" s="4">
        <v>6</v>
      </c>
      <c r="C8" s="4">
        <v>1</v>
      </c>
      <c r="D8" s="4">
        <v>6</v>
      </c>
      <c r="E8" s="4">
        <v>9</v>
      </c>
      <c r="F8" s="4">
        <v>63</v>
      </c>
      <c r="G8" s="4">
        <v>84</v>
      </c>
      <c r="H8" s="6">
        <v>2.0097222222222224</v>
      </c>
      <c r="I8" s="10">
        <v>0</v>
      </c>
    </row>
    <row r="9" spans="2:9" x14ac:dyDescent="0.2">
      <c r="B9" s="4">
        <v>7</v>
      </c>
      <c r="C9" s="4">
        <v>1</v>
      </c>
      <c r="D9" s="4">
        <v>7</v>
      </c>
      <c r="E9" s="4">
        <v>10</v>
      </c>
      <c r="F9" s="4">
        <v>63</v>
      </c>
      <c r="G9" s="4">
        <v>84</v>
      </c>
      <c r="H9" s="6">
        <v>2.0118055555555556</v>
      </c>
      <c r="I9" s="10">
        <v>0</v>
      </c>
    </row>
    <row r="10" spans="2:9" x14ac:dyDescent="0.2">
      <c r="B10" s="4">
        <v>8</v>
      </c>
      <c r="C10" s="4">
        <v>1</v>
      </c>
      <c r="D10" s="4">
        <v>8</v>
      </c>
      <c r="E10" s="4">
        <v>11</v>
      </c>
      <c r="F10" s="4">
        <v>64</v>
      </c>
      <c r="G10" s="4">
        <v>85</v>
      </c>
      <c r="H10" s="6">
        <v>2.0138888888888888</v>
      </c>
      <c r="I10" s="10">
        <v>0</v>
      </c>
    </row>
    <row r="11" spans="2:9" x14ac:dyDescent="0.2">
      <c r="B11" s="4">
        <v>9</v>
      </c>
      <c r="C11" s="4">
        <v>1</v>
      </c>
      <c r="D11" s="4">
        <v>9</v>
      </c>
      <c r="E11" s="4">
        <v>12</v>
      </c>
      <c r="F11" s="4">
        <v>64</v>
      </c>
      <c r="G11" s="4">
        <v>86</v>
      </c>
      <c r="H11" s="6">
        <v>2.0159722222222221</v>
      </c>
      <c r="I11" s="10">
        <v>0</v>
      </c>
    </row>
    <row r="12" spans="2:9" x14ac:dyDescent="0.2">
      <c r="B12" s="4">
        <v>10</v>
      </c>
      <c r="C12" s="4">
        <v>1</v>
      </c>
      <c r="D12" s="4">
        <v>10</v>
      </c>
      <c r="E12" s="4">
        <v>13</v>
      </c>
      <c r="F12" s="4">
        <v>66</v>
      </c>
      <c r="G12" s="4">
        <v>88</v>
      </c>
      <c r="H12" s="6">
        <v>2.0173611111111112</v>
      </c>
      <c r="I12" s="10">
        <v>0</v>
      </c>
    </row>
    <row r="13" spans="2:9" x14ac:dyDescent="0.2">
      <c r="B13" s="4">
        <v>11</v>
      </c>
      <c r="C13" s="4">
        <v>1</v>
      </c>
      <c r="D13" s="4">
        <v>11</v>
      </c>
      <c r="E13" s="4">
        <v>13</v>
      </c>
      <c r="F13" s="4">
        <v>66</v>
      </c>
      <c r="G13" s="4">
        <v>89</v>
      </c>
      <c r="H13" s="6">
        <v>2.0194444444444444</v>
      </c>
      <c r="I13" s="10">
        <v>0</v>
      </c>
    </row>
    <row r="14" spans="2:9" x14ac:dyDescent="0.2">
      <c r="B14" s="4">
        <v>12</v>
      </c>
      <c r="C14" s="4">
        <v>1</v>
      </c>
      <c r="D14" s="4">
        <v>12</v>
      </c>
      <c r="E14" s="4">
        <v>14</v>
      </c>
      <c r="F14" s="4">
        <v>67</v>
      </c>
      <c r="G14" s="4">
        <v>90</v>
      </c>
      <c r="H14" s="6">
        <v>2.0215277777777776</v>
      </c>
      <c r="I14" s="10">
        <v>0</v>
      </c>
    </row>
    <row r="15" spans="2:9" x14ac:dyDescent="0.2">
      <c r="B15" s="4">
        <v>13</v>
      </c>
      <c r="C15" s="4">
        <v>1</v>
      </c>
      <c r="D15" s="4">
        <v>13</v>
      </c>
      <c r="E15" s="4">
        <v>15</v>
      </c>
      <c r="F15" s="4">
        <v>68</v>
      </c>
      <c r="G15" s="4">
        <v>90</v>
      </c>
      <c r="H15" s="6">
        <v>2.0236111111111112</v>
      </c>
      <c r="I15" s="10">
        <v>0</v>
      </c>
    </row>
    <row r="16" spans="2:9" x14ac:dyDescent="0.2">
      <c r="B16" s="4">
        <v>14</v>
      </c>
      <c r="C16" s="4">
        <v>1</v>
      </c>
      <c r="D16" s="4">
        <v>14</v>
      </c>
      <c r="E16" s="4">
        <v>15</v>
      </c>
      <c r="F16" s="4">
        <v>68</v>
      </c>
      <c r="G16" s="4">
        <v>91</v>
      </c>
      <c r="H16" s="6">
        <v>2.0256944444444445</v>
      </c>
      <c r="I16" s="10">
        <v>0</v>
      </c>
    </row>
    <row r="17" spans="2:9" x14ac:dyDescent="0.2">
      <c r="B17" s="4">
        <v>15</v>
      </c>
      <c r="C17" s="4">
        <v>1</v>
      </c>
      <c r="D17" s="4">
        <v>15</v>
      </c>
      <c r="E17" s="4">
        <v>16</v>
      </c>
      <c r="F17" s="4">
        <v>69</v>
      </c>
      <c r="G17" s="4">
        <v>92</v>
      </c>
      <c r="H17" s="6">
        <v>2.0277777777777777</v>
      </c>
      <c r="I17" s="10">
        <v>0</v>
      </c>
    </row>
    <row r="18" spans="2:9" x14ac:dyDescent="0.2">
      <c r="B18" s="4">
        <v>16</v>
      </c>
      <c r="C18" s="4">
        <v>1</v>
      </c>
      <c r="D18" s="4">
        <v>16</v>
      </c>
      <c r="E18" s="4">
        <v>17</v>
      </c>
      <c r="F18" s="4">
        <v>69</v>
      </c>
      <c r="G18" s="4">
        <v>93</v>
      </c>
      <c r="H18" s="6">
        <v>2.0298611111111109</v>
      </c>
      <c r="I18" s="10">
        <v>0</v>
      </c>
    </row>
    <row r="19" spans="2:9" x14ac:dyDescent="0.2">
      <c r="B19" s="4">
        <v>17</v>
      </c>
      <c r="C19" s="4">
        <v>2</v>
      </c>
      <c r="D19" s="4">
        <v>1</v>
      </c>
      <c r="E19" s="4">
        <v>17</v>
      </c>
      <c r="F19" s="4">
        <v>70</v>
      </c>
      <c r="G19" s="4">
        <v>94</v>
      </c>
      <c r="H19" s="6">
        <v>2.0319444444444446</v>
      </c>
      <c r="I19" s="10">
        <v>0</v>
      </c>
    </row>
    <row r="20" spans="2:9" x14ac:dyDescent="0.2">
      <c r="B20" s="4">
        <v>18</v>
      </c>
      <c r="C20" s="4">
        <v>2</v>
      </c>
      <c r="D20" s="4">
        <v>2</v>
      </c>
      <c r="E20" s="4">
        <v>18</v>
      </c>
      <c r="F20" s="4">
        <v>71</v>
      </c>
      <c r="G20" s="4">
        <v>94</v>
      </c>
      <c r="H20" s="6">
        <v>2.0333333333333332</v>
      </c>
      <c r="I20" s="10">
        <v>0</v>
      </c>
    </row>
    <row r="21" spans="2:9" x14ac:dyDescent="0.2">
      <c r="B21" s="4">
        <v>19</v>
      </c>
      <c r="C21" s="4">
        <v>2</v>
      </c>
      <c r="D21" s="4">
        <v>3</v>
      </c>
      <c r="E21" s="4">
        <v>19</v>
      </c>
      <c r="F21" s="4">
        <v>71</v>
      </c>
      <c r="G21" s="4">
        <v>95</v>
      </c>
      <c r="H21" s="6">
        <v>2.0354166666666669</v>
      </c>
      <c r="I21" s="10">
        <v>0</v>
      </c>
    </row>
    <row r="22" spans="2:9" x14ac:dyDescent="0.2">
      <c r="B22" s="4">
        <v>20</v>
      </c>
      <c r="C22" s="4">
        <v>2</v>
      </c>
      <c r="D22" s="4">
        <v>4</v>
      </c>
      <c r="E22" s="4">
        <v>19</v>
      </c>
      <c r="F22" s="4">
        <v>73</v>
      </c>
      <c r="G22" s="4">
        <v>97</v>
      </c>
      <c r="H22" s="6">
        <v>2.0375000000000001</v>
      </c>
      <c r="I22" s="10">
        <v>0</v>
      </c>
    </row>
    <row r="23" spans="2:9" x14ac:dyDescent="0.2">
      <c r="B23" s="4">
        <v>21</v>
      </c>
      <c r="C23" s="4">
        <v>2</v>
      </c>
      <c r="D23" s="4">
        <v>5</v>
      </c>
      <c r="E23" s="4">
        <v>20</v>
      </c>
      <c r="F23" s="4">
        <v>73</v>
      </c>
      <c r="G23" s="4">
        <v>98</v>
      </c>
      <c r="H23" s="6">
        <v>2.0395833333333333</v>
      </c>
      <c r="I23" s="10">
        <v>0</v>
      </c>
    </row>
    <row r="24" spans="2:9" x14ac:dyDescent="0.2">
      <c r="B24" s="4">
        <v>22</v>
      </c>
      <c r="C24" s="4">
        <v>2</v>
      </c>
      <c r="D24" s="4">
        <v>6</v>
      </c>
      <c r="E24" s="4">
        <v>20</v>
      </c>
      <c r="F24" s="4">
        <v>74</v>
      </c>
      <c r="G24" s="4">
        <v>99</v>
      </c>
      <c r="H24" s="6">
        <v>2.0416666666666665</v>
      </c>
      <c r="I24" s="10">
        <v>0</v>
      </c>
    </row>
    <row r="25" spans="2:9" x14ac:dyDescent="0.2">
      <c r="B25" s="4">
        <v>23</v>
      </c>
      <c r="C25" s="4">
        <v>2</v>
      </c>
      <c r="D25" s="4">
        <v>7</v>
      </c>
      <c r="E25" s="4">
        <v>21</v>
      </c>
      <c r="F25" s="4">
        <v>75</v>
      </c>
      <c r="G25" s="4">
        <v>100</v>
      </c>
      <c r="H25" s="6">
        <v>2.0437500000000002</v>
      </c>
      <c r="I25" s="10">
        <v>0</v>
      </c>
    </row>
    <row r="26" spans="2:9" x14ac:dyDescent="0.2">
      <c r="B26" s="4">
        <v>24</v>
      </c>
      <c r="C26" s="4">
        <v>2</v>
      </c>
      <c r="D26" s="4">
        <v>8</v>
      </c>
      <c r="E26" s="4">
        <v>21</v>
      </c>
      <c r="F26" s="4">
        <v>75</v>
      </c>
      <c r="G26" s="4">
        <v>100</v>
      </c>
      <c r="H26" s="6">
        <v>2.0458333333333334</v>
      </c>
      <c r="I26" s="10">
        <v>0</v>
      </c>
    </row>
    <row r="27" spans="2:9" x14ac:dyDescent="0.2">
      <c r="B27" s="4">
        <v>25</v>
      </c>
      <c r="C27" s="4">
        <v>2</v>
      </c>
      <c r="D27" s="4">
        <v>9</v>
      </c>
      <c r="E27" s="4">
        <v>22</v>
      </c>
      <c r="F27" s="4">
        <v>76</v>
      </c>
      <c r="G27" s="4">
        <v>101</v>
      </c>
      <c r="H27" s="6">
        <v>2.0479166666666666</v>
      </c>
      <c r="I27" s="10">
        <v>0</v>
      </c>
    </row>
    <row r="28" spans="2:9" x14ac:dyDescent="0.2">
      <c r="B28" s="4">
        <v>26</v>
      </c>
      <c r="C28" s="4">
        <v>2</v>
      </c>
      <c r="D28" s="4">
        <v>10</v>
      </c>
      <c r="E28" s="4">
        <v>22</v>
      </c>
      <c r="F28" s="4">
        <v>76</v>
      </c>
      <c r="G28" s="4">
        <v>102</v>
      </c>
      <c r="H28" s="6">
        <v>2.0499999999999998</v>
      </c>
      <c r="I28" s="10">
        <v>0</v>
      </c>
    </row>
    <row r="29" spans="2:9" x14ac:dyDescent="0.2">
      <c r="B29" s="4">
        <v>27</v>
      </c>
      <c r="C29" s="4">
        <v>2</v>
      </c>
      <c r="D29" s="4">
        <v>11</v>
      </c>
      <c r="E29" s="4">
        <v>23</v>
      </c>
      <c r="F29" s="4">
        <v>77</v>
      </c>
      <c r="G29" s="4">
        <v>103</v>
      </c>
      <c r="H29" s="6">
        <v>2.0513888888888889</v>
      </c>
      <c r="I29" s="10">
        <v>0</v>
      </c>
    </row>
    <row r="30" spans="2:9" x14ac:dyDescent="0.2">
      <c r="B30" s="4">
        <v>28</v>
      </c>
      <c r="C30" s="4">
        <v>2</v>
      </c>
      <c r="D30" s="4">
        <v>12</v>
      </c>
      <c r="E30" s="4">
        <v>24</v>
      </c>
      <c r="F30" s="4">
        <v>78</v>
      </c>
      <c r="G30" s="4">
        <v>104</v>
      </c>
      <c r="H30" s="6">
        <v>2.0534722222222221</v>
      </c>
      <c r="I30" s="10">
        <v>0</v>
      </c>
    </row>
    <row r="31" spans="2:9" x14ac:dyDescent="0.2">
      <c r="B31" s="4">
        <v>29</v>
      </c>
      <c r="C31" s="4">
        <v>2</v>
      </c>
      <c r="D31" s="4">
        <v>13</v>
      </c>
      <c r="E31" s="4">
        <v>24</v>
      </c>
      <c r="F31" s="4">
        <v>78</v>
      </c>
      <c r="G31" s="4">
        <v>104</v>
      </c>
      <c r="H31" s="6">
        <v>2.0555555555555554</v>
      </c>
      <c r="I31" s="10">
        <v>0</v>
      </c>
    </row>
    <row r="32" spans="2:9" x14ac:dyDescent="0.2">
      <c r="B32" s="4">
        <v>30</v>
      </c>
      <c r="C32" s="4">
        <v>2</v>
      </c>
      <c r="D32" s="4">
        <v>14</v>
      </c>
      <c r="E32" s="4">
        <v>25</v>
      </c>
      <c r="F32" s="4">
        <v>80</v>
      </c>
      <c r="G32" s="4">
        <v>106</v>
      </c>
      <c r="H32" s="6">
        <v>2.057638888888889</v>
      </c>
      <c r="I32" s="10">
        <v>0</v>
      </c>
    </row>
    <row r="33" spans="2:9" x14ac:dyDescent="0.2">
      <c r="B33" s="4">
        <v>31</v>
      </c>
      <c r="C33" s="4">
        <v>2</v>
      </c>
      <c r="D33" s="4">
        <v>15</v>
      </c>
      <c r="E33" s="4">
        <v>25</v>
      </c>
      <c r="F33" s="4">
        <v>80</v>
      </c>
      <c r="G33" s="4">
        <v>107</v>
      </c>
      <c r="H33" s="6">
        <v>2.0597222222222222</v>
      </c>
      <c r="I33" s="10">
        <v>0</v>
      </c>
    </row>
    <row r="34" spans="2:9" x14ac:dyDescent="0.2">
      <c r="B34" s="4">
        <v>32</v>
      </c>
      <c r="C34" s="4">
        <v>2</v>
      </c>
      <c r="D34" s="4">
        <v>16</v>
      </c>
      <c r="E34" s="4">
        <v>26</v>
      </c>
      <c r="F34" s="4">
        <v>81</v>
      </c>
      <c r="G34" s="4">
        <v>108</v>
      </c>
      <c r="H34" s="6">
        <v>2.0618055555555554</v>
      </c>
      <c r="I34" s="10">
        <v>0</v>
      </c>
    </row>
    <row r="35" spans="2:9" x14ac:dyDescent="0.2">
      <c r="B35" s="4">
        <v>33</v>
      </c>
      <c r="C35" s="4">
        <v>2</v>
      </c>
      <c r="D35" s="4">
        <v>17</v>
      </c>
      <c r="E35" s="4">
        <v>26</v>
      </c>
      <c r="F35" s="4">
        <v>81</v>
      </c>
      <c r="G35" s="4">
        <v>109</v>
      </c>
      <c r="H35" s="6">
        <v>2.0638888888888891</v>
      </c>
      <c r="I35" s="10">
        <v>0</v>
      </c>
    </row>
    <row r="36" spans="2:9" x14ac:dyDescent="0.2">
      <c r="B36" s="4">
        <v>34</v>
      </c>
      <c r="C36" s="4">
        <v>2</v>
      </c>
      <c r="D36" s="4">
        <v>18</v>
      </c>
      <c r="E36" s="4">
        <v>26</v>
      </c>
      <c r="F36" s="4">
        <v>82</v>
      </c>
      <c r="G36" s="4">
        <v>110</v>
      </c>
      <c r="H36" s="6">
        <v>2.0659722222222223</v>
      </c>
      <c r="I36" s="10">
        <v>0</v>
      </c>
    </row>
    <row r="37" spans="2:9" x14ac:dyDescent="0.2">
      <c r="B37" s="4">
        <v>35</v>
      </c>
      <c r="C37" s="4">
        <v>2</v>
      </c>
      <c r="D37" s="4">
        <v>19</v>
      </c>
      <c r="E37" s="4">
        <v>27</v>
      </c>
      <c r="F37" s="4">
        <v>83</v>
      </c>
      <c r="G37" s="4">
        <v>110</v>
      </c>
      <c r="H37" s="6">
        <v>2.067361111111111</v>
      </c>
      <c r="I37" s="10">
        <v>0</v>
      </c>
    </row>
    <row r="38" spans="2:9" x14ac:dyDescent="0.2">
      <c r="B38" s="4">
        <v>36</v>
      </c>
      <c r="C38" s="4">
        <v>2</v>
      </c>
      <c r="D38" s="4">
        <v>20</v>
      </c>
      <c r="E38" s="4">
        <v>27</v>
      </c>
      <c r="F38" s="4">
        <v>83</v>
      </c>
      <c r="G38" s="4">
        <v>111</v>
      </c>
      <c r="H38" s="6">
        <v>2.0694444444444446</v>
      </c>
      <c r="I38" s="10">
        <v>0</v>
      </c>
    </row>
    <row r="39" spans="2:9" x14ac:dyDescent="0.2">
      <c r="B39" s="4">
        <v>37</v>
      </c>
      <c r="C39" s="4">
        <v>3</v>
      </c>
      <c r="D39" s="4">
        <v>1</v>
      </c>
      <c r="E39" s="4">
        <v>28</v>
      </c>
      <c r="F39" s="4">
        <v>84</v>
      </c>
      <c r="G39" s="4">
        <v>112</v>
      </c>
      <c r="H39" s="6">
        <v>2.0715277777777779</v>
      </c>
      <c r="I39" s="10">
        <v>0</v>
      </c>
    </row>
    <row r="40" spans="2:9" x14ac:dyDescent="0.2">
      <c r="B40" s="4">
        <v>38</v>
      </c>
      <c r="C40" s="4">
        <v>3</v>
      </c>
      <c r="D40" s="4">
        <v>2</v>
      </c>
      <c r="E40" s="4">
        <v>28</v>
      </c>
      <c r="F40" s="4">
        <v>84</v>
      </c>
      <c r="G40" s="4">
        <v>113</v>
      </c>
      <c r="H40" s="6">
        <v>2.0736111111111111</v>
      </c>
      <c r="I40" s="10">
        <v>0</v>
      </c>
    </row>
    <row r="41" spans="2:9" x14ac:dyDescent="0.2">
      <c r="B41" s="4">
        <v>39</v>
      </c>
      <c r="C41" s="4">
        <v>3</v>
      </c>
      <c r="D41" s="4">
        <v>3</v>
      </c>
      <c r="E41" s="4">
        <v>29</v>
      </c>
      <c r="F41" s="4">
        <v>85</v>
      </c>
      <c r="G41" s="4">
        <v>114</v>
      </c>
      <c r="H41" s="6">
        <v>2.0756944444444443</v>
      </c>
      <c r="I41" s="10">
        <v>0</v>
      </c>
    </row>
    <row r="42" spans="2:9" x14ac:dyDescent="0.2">
      <c r="B42" s="4">
        <v>40</v>
      </c>
      <c r="C42" s="4">
        <v>3</v>
      </c>
      <c r="D42" s="4">
        <v>4</v>
      </c>
      <c r="E42" s="4">
        <v>29</v>
      </c>
      <c r="F42" s="4">
        <v>87</v>
      </c>
      <c r="G42" s="4">
        <v>116</v>
      </c>
      <c r="H42" s="6">
        <v>2.0777777777777779</v>
      </c>
      <c r="I42" s="10">
        <v>0</v>
      </c>
    </row>
    <row r="43" spans="2:9" x14ac:dyDescent="0.2">
      <c r="B43" s="4">
        <v>41</v>
      </c>
      <c r="C43" s="4">
        <v>3</v>
      </c>
      <c r="D43" s="4">
        <v>5</v>
      </c>
      <c r="E43" s="4">
        <v>30</v>
      </c>
      <c r="F43" s="4">
        <v>87</v>
      </c>
      <c r="G43" s="4">
        <v>116</v>
      </c>
      <c r="H43" s="6">
        <v>2.0798611111111112</v>
      </c>
      <c r="I43" s="10">
        <v>0</v>
      </c>
    </row>
    <row r="44" spans="2:9" x14ac:dyDescent="0.2">
      <c r="B44" s="4">
        <v>42</v>
      </c>
      <c r="C44" s="4">
        <v>3</v>
      </c>
      <c r="D44" s="4">
        <v>6</v>
      </c>
      <c r="E44" s="4">
        <v>30</v>
      </c>
      <c r="F44" s="4">
        <v>88</v>
      </c>
      <c r="G44" s="4">
        <v>117</v>
      </c>
      <c r="H44" s="6">
        <v>2.0819444444444444</v>
      </c>
      <c r="I44" s="10">
        <v>0</v>
      </c>
    </row>
    <row r="45" spans="2:9" x14ac:dyDescent="0.2">
      <c r="B45" s="4">
        <v>43</v>
      </c>
      <c r="C45" s="4">
        <v>3</v>
      </c>
      <c r="D45" s="4">
        <v>7</v>
      </c>
      <c r="E45" s="4">
        <v>31</v>
      </c>
      <c r="F45" s="4">
        <v>88</v>
      </c>
      <c r="G45" s="4">
        <v>118</v>
      </c>
      <c r="H45" s="6">
        <v>2.0833333333333335</v>
      </c>
      <c r="I45" s="10">
        <v>0</v>
      </c>
    </row>
    <row r="46" spans="2:9" x14ac:dyDescent="0.2">
      <c r="B46" s="4">
        <v>44</v>
      </c>
      <c r="C46" s="4">
        <v>3</v>
      </c>
      <c r="D46" s="4">
        <v>8</v>
      </c>
      <c r="E46" s="4">
        <v>31</v>
      </c>
      <c r="F46" s="4">
        <v>89</v>
      </c>
      <c r="G46" s="4">
        <v>119</v>
      </c>
      <c r="H46" s="6">
        <v>2.0854166666666667</v>
      </c>
      <c r="I46" s="10">
        <v>0</v>
      </c>
    </row>
    <row r="47" spans="2:9" x14ac:dyDescent="0.2">
      <c r="B47" s="4">
        <v>45</v>
      </c>
      <c r="C47" s="4">
        <v>3</v>
      </c>
      <c r="D47" s="4">
        <v>9</v>
      </c>
      <c r="E47" s="4">
        <v>31</v>
      </c>
      <c r="F47" s="4">
        <v>90</v>
      </c>
      <c r="G47" s="4">
        <v>120</v>
      </c>
      <c r="H47" s="6">
        <v>2.0874999999999999</v>
      </c>
      <c r="I47" s="10">
        <v>3.024</v>
      </c>
    </row>
    <row r="48" spans="2:9" x14ac:dyDescent="0.2">
      <c r="B48" s="4">
        <v>46</v>
      </c>
      <c r="C48" s="4">
        <v>3</v>
      </c>
      <c r="D48" s="4">
        <v>10</v>
      </c>
      <c r="E48" s="4">
        <v>32</v>
      </c>
      <c r="F48" s="4">
        <v>90</v>
      </c>
      <c r="G48" s="4">
        <v>120</v>
      </c>
      <c r="H48" s="6">
        <v>2.0895833333333331</v>
      </c>
      <c r="I48" s="10">
        <v>3.024</v>
      </c>
    </row>
    <row r="49" spans="2:9" x14ac:dyDescent="0.2">
      <c r="B49" s="4">
        <v>47</v>
      </c>
      <c r="C49" s="4">
        <v>3</v>
      </c>
      <c r="D49" s="4">
        <v>11</v>
      </c>
      <c r="E49" s="4">
        <v>32</v>
      </c>
      <c r="F49" s="4">
        <v>91</v>
      </c>
      <c r="G49" s="4">
        <v>121</v>
      </c>
      <c r="H49" s="6">
        <v>2.0916666666666668</v>
      </c>
      <c r="I49" s="10">
        <v>3.024</v>
      </c>
    </row>
    <row r="50" spans="2:9" x14ac:dyDescent="0.2">
      <c r="B50" s="4">
        <v>48</v>
      </c>
      <c r="C50" s="4">
        <v>3</v>
      </c>
      <c r="D50" s="4">
        <v>12</v>
      </c>
      <c r="E50" s="4">
        <v>33</v>
      </c>
      <c r="F50" s="4">
        <v>91</v>
      </c>
      <c r="G50" s="4">
        <v>122</v>
      </c>
      <c r="H50" s="6">
        <v>2.09375</v>
      </c>
      <c r="I50" s="10">
        <v>3.024</v>
      </c>
    </row>
    <row r="51" spans="2:9" x14ac:dyDescent="0.2">
      <c r="B51" s="4">
        <v>49</v>
      </c>
      <c r="C51" s="4">
        <v>3</v>
      </c>
      <c r="D51" s="4">
        <v>13</v>
      </c>
      <c r="E51" s="4">
        <v>33</v>
      </c>
      <c r="F51" s="4">
        <v>92</v>
      </c>
      <c r="G51" s="4">
        <v>123</v>
      </c>
      <c r="H51" s="6">
        <v>2.0958333333333332</v>
      </c>
      <c r="I51" s="10">
        <v>3.024</v>
      </c>
    </row>
    <row r="52" spans="2:9" x14ac:dyDescent="0.2">
      <c r="B52" s="4">
        <v>50</v>
      </c>
      <c r="C52" s="4">
        <v>3</v>
      </c>
      <c r="D52" s="4">
        <v>14</v>
      </c>
      <c r="E52" s="4">
        <v>34</v>
      </c>
      <c r="F52" s="4">
        <v>93</v>
      </c>
      <c r="G52" s="4">
        <v>125</v>
      </c>
      <c r="H52" s="6">
        <v>2.0979166666666669</v>
      </c>
      <c r="I52" s="10">
        <v>3.024</v>
      </c>
    </row>
    <row r="53" spans="2:9" x14ac:dyDescent="0.2">
      <c r="B53" s="4">
        <v>51</v>
      </c>
      <c r="C53" s="4">
        <v>3</v>
      </c>
      <c r="D53" s="4">
        <v>15</v>
      </c>
      <c r="E53" s="4">
        <v>34</v>
      </c>
      <c r="F53" s="4">
        <v>94</v>
      </c>
      <c r="G53" s="4">
        <v>126</v>
      </c>
      <c r="H53" s="6">
        <v>2.1</v>
      </c>
      <c r="I53" s="10">
        <v>3.024</v>
      </c>
    </row>
    <row r="54" spans="2:9" x14ac:dyDescent="0.2">
      <c r="B54" s="4">
        <v>52</v>
      </c>
      <c r="C54" s="4">
        <v>3</v>
      </c>
      <c r="D54" s="4">
        <v>16</v>
      </c>
      <c r="E54" s="4">
        <v>34</v>
      </c>
      <c r="F54" s="4">
        <v>95</v>
      </c>
      <c r="G54" s="4">
        <v>126</v>
      </c>
      <c r="H54" s="6">
        <v>2.1013888888888888</v>
      </c>
      <c r="I54" s="10">
        <v>3.024</v>
      </c>
    </row>
    <row r="55" spans="2:9" x14ac:dyDescent="0.2">
      <c r="B55" s="4">
        <v>53</v>
      </c>
      <c r="C55" s="4">
        <v>3</v>
      </c>
      <c r="D55" s="4">
        <v>17</v>
      </c>
      <c r="E55" s="4">
        <v>35</v>
      </c>
      <c r="F55" s="4">
        <v>95</v>
      </c>
      <c r="G55" s="4">
        <v>127</v>
      </c>
      <c r="H55" s="6">
        <v>2.1034722222222224</v>
      </c>
      <c r="I55" s="10">
        <v>3.024</v>
      </c>
    </row>
    <row r="56" spans="2:9" x14ac:dyDescent="0.2">
      <c r="B56" s="4">
        <v>54</v>
      </c>
      <c r="C56" s="4">
        <v>3</v>
      </c>
      <c r="D56" s="4">
        <v>18</v>
      </c>
      <c r="E56" s="4">
        <v>35</v>
      </c>
      <c r="F56" s="4">
        <v>96</v>
      </c>
      <c r="G56" s="4">
        <v>128</v>
      </c>
      <c r="H56" s="6">
        <v>2.1055555555555556</v>
      </c>
      <c r="I56" s="10">
        <v>3.024</v>
      </c>
    </row>
    <row r="57" spans="2:9" x14ac:dyDescent="0.2">
      <c r="B57" s="4">
        <v>55</v>
      </c>
      <c r="C57" s="4">
        <v>3</v>
      </c>
      <c r="D57" s="4">
        <v>19</v>
      </c>
      <c r="E57" s="4">
        <v>36</v>
      </c>
      <c r="F57" s="4">
        <v>96</v>
      </c>
      <c r="G57" s="4">
        <v>129</v>
      </c>
      <c r="H57" s="6">
        <v>2.1076388888888888</v>
      </c>
      <c r="I57" s="10">
        <v>3.024</v>
      </c>
    </row>
    <row r="58" spans="2:9" x14ac:dyDescent="0.2">
      <c r="B58" s="4">
        <v>56</v>
      </c>
      <c r="C58" s="4">
        <v>3</v>
      </c>
      <c r="D58" s="4">
        <v>20</v>
      </c>
      <c r="E58" s="4">
        <v>36</v>
      </c>
      <c r="F58" s="4">
        <v>97</v>
      </c>
      <c r="G58" s="4">
        <v>130</v>
      </c>
      <c r="H58" s="6">
        <v>2.1097222222222221</v>
      </c>
      <c r="I58" s="10">
        <v>3.024</v>
      </c>
    </row>
    <row r="59" spans="2:9" x14ac:dyDescent="0.2">
      <c r="B59" s="4">
        <v>57</v>
      </c>
      <c r="C59" s="4">
        <v>3</v>
      </c>
      <c r="D59" s="4">
        <v>21</v>
      </c>
      <c r="E59" s="4">
        <v>36</v>
      </c>
      <c r="F59" s="4">
        <v>98</v>
      </c>
      <c r="G59" s="4">
        <v>130</v>
      </c>
      <c r="H59" s="6">
        <v>2.1118055555555557</v>
      </c>
      <c r="I59" s="10">
        <v>3.024</v>
      </c>
    </row>
    <row r="60" spans="2:9" x14ac:dyDescent="0.2">
      <c r="B60" s="4">
        <v>58</v>
      </c>
      <c r="C60" s="4">
        <v>3</v>
      </c>
      <c r="D60" s="4">
        <v>22</v>
      </c>
      <c r="E60" s="4">
        <v>37</v>
      </c>
      <c r="F60" s="4">
        <v>98</v>
      </c>
      <c r="G60" s="4">
        <v>131</v>
      </c>
      <c r="H60" s="6">
        <v>2.1138888888888889</v>
      </c>
      <c r="I60" s="10">
        <v>3.024</v>
      </c>
    </row>
    <row r="61" spans="2:9" x14ac:dyDescent="0.2">
      <c r="B61" s="4">
        <v>59</v>
      </c>
      <c r="C61" s="4">
        <v>3</v>
      </c>
      <c r="D61" s="4">
        <v>23</v>
      </c>
      <c r="E61" s="4">
        <v>37</v>
      </c>
      <c r="F61" s="4">
        <v>99</v>
      </c>
      <c r="G61" s="4">
        <v>132</v>
      </c>
      <c r="H61" s="6">
        <v>2.1159722222222221</v>
      </c>
      <c r="I61" s="10">
        <v>3.024</v>
      </c>
    </row>
    <row r="62" spans="2:9" x14ac:dyDescent="0.2">
      <c r="B62" s="4">
        <v>60</v>
      </c>
      <c r="C62" s="4">
        <v>3</v>
      </c>
      <c r="D62" s="4">
        <v>24</v>
      </c>
      <c r="E62" s="4">
        <v>38</v>
      </c>
      <c r="F62" s="4">
        <v>100</v>
      </c>
      <c r="G62" s="4">
        <v>134</v>
      </c>
      <c r="H62" s="6">
        <v>2.1173611111111112</v>
      </c>
      <c r="I62" s="10">
        <v>3.024</v>
      </c>
    </row>
    <row r="63" spans="2:9" x14ac:dyDescent="0.2">
      <c r="B63" s="4">
        <v>61</v>
      </c>
      <c r="C63" s="4">
        <v>3</v>
      </c>
      <c r="D63" s="4">
        <v>25</v>
      </c>
      <c r="E63" s="4">
        <v>38</v>
      </c>
      <c r="F63" s="4">
        <v>101</v>
      </c>
      <c r="G63" s="4">
        <v>135</v>
      </c>
      <c r="H63" s="6">
        <v>2.1194444444444445</v>
      </c>
      <c r="I63" s="10">
        <v>3.024</v>
      </c>
    </row>
    <row r="64" spans="2:9" x14ac:dyDescent="0.2">
      <c r="B64" s="4">
        <v>62</v>
      </c>
      <c r="C64" s="4">
        <v>4</v>
      </c>
      <c r="D64" s="4">
        <v>1</v>
      </c>
      <c r="E64" s="4">
        <v>38</v>
      </c>
      <c r="F64" s="4">
        <v>102</v>
      </c>
      <c r="G64" s="4">
        <v>136</v>
      </c>
      <c r="H64" s="6">
        <v>2.1215277777777777</v>
      </c>
      <c r="I64" s="10">
        <v>3.024</v>
      </c>
    </row>
    <row r="65" spans="2:9" x14ac:dyDescent="0.2">
      <c r="B65" s="4">
        <v>63</v>
      </c>
      <c r="C65" s="4">
        <v>4</v>
      </c>
      <c r="D65" s="4">
        <v>2</v>
      </c>
      <c r="E65" s="4">
        <v>39</v>
      </c>
      <c r="F65" s="4">
        <v>102</v>
      </c>
      <c r="G65" s="4">
        <v>136</v>
      </c>
      <c r="H65" s="6">
        <v>2.1236111111111109</v>
      </c>
      <c r="I65" s="10">
        <v>3.024</v>
      </c>
    </row>
    <row r="66" spans="2:9" x14ac:dyDescent="0.2">
      <c r="B66" s="4">
        <v>64</v>
      </c>
      <c r="C66" s="4">
        <v>4</v>
      </c>
      <c r="D66" s="4">
        <v>3</v>
      </c>
      <c r="E66" s="4">
        <v>39</v>
      </c>
      <c r="F66" s="4">
        <v>103</v>
      </c>
      <c r="G66" s="4">
        <v>137</v>
      </c>
      <c r="H66" s="6">
        <v>2.1256944444444446</v>
      </c>
      <c r="I66" s="10">
        <v>3.024</v>
      </c>
    </row>
    <row r="67" spans="2:9" x14ac:dyDescent="0.2">
      <c r="B67" s="4">
        <v>65</v>
      </c>
      <c r="C67" s="4">
        <v>4</v>
      </c>
      <c r="D67" s="4">
        <v>4</v>
      </c>
      <c r="E67" s="4">
        <v>39</v>
      </c>
      <c r="F67" s="4">
        <v>103</v>
      </c>
      <c r="G67" s="4">
        <v>138</v>
      </c>
      <c r="H67" s="6">
        <v>2.1277777777777778</v>
      </c>
      <c r="I67" s="10">
        <v>3.024</v>
      </c>
    </row>
    <row r="68" spans="2:9" x14ac:dyDescent="0.2">
      <c r="B68" s="4">
        <v>66</v>
      </c>
      <c r="C68" s="4">
        <v>4</v>
      </c>
      <c r="D68" s="4">
        <v>5</v>
      </c>
      <c r="E68" s="4">
        <v>40</v>
      </c>
      <c r="F68" s="4">
        <v>104</v>
      </c>
      <c r="G68" s="4">
        <v>139</v>
      </c>
      <c r="H68" s="6">
        <v>2.129861111111111</v>
      </c>
      <c r="I68" s="10">
        <v>3.024</v>
      </c>
    </row>
    <row r="69" spans="2:9" x14ac:dyDescent="0.2">
      <c r="B69" s="4">
        <v>67</v>
      </c>
      <c r="C69" s="4">
        <v>4</v>
      </c>
      <c r="D69" s="4">
        <v>6</v>
      </c>
      <c r="E69" s="4">
        <v>40</v>
      </c>
      <c r="F69" s="4">
        <v>105</v>
      </c>
      <c r="G69" s="4">
        <v>140</v>
      </c>
      <c r="H69" s="6">
        <v>2.1319444444444446</v>
      </c>
      <c r="I69" s="10">
        <v>3.024</v>
      </c>
    </row>
    <row r="70" spans="2:9" x14ac:dyDescent="0.2">
      <c r="B70" s="4">
        <v>68</v>
      </c>
      <c r="C70" s="4">
        <v>4</v>
      </c>
      <c r="D70" s="4">
        <v>7</v>
      </c>
      <c r="E70" s="4">
        <v>41</v>
      </c>
      <c r="F70" s="4">
        <v>105</v>
      </c>
      <c r="G70" s="4">
        <v>140</v>
      </c>
      <c r="H70" s="6">
        <v>2.1333333333333333</v>
      </c>
      <c r="I70" s="10">
        <v>3.024</v>
      </c>
    </row>
    <row r="71" spans="2:9" x14ac:dyDescent="0.2">
      <c r="B71" s="4">
        <v>69</v>
      </c>
      <c r="C71" s="4">
        <v>4</v>
      </c>
      <c r="D71" s="4">
        <v>8</v>
      </c>
      <c r="E71" s="4">
        <v>41</v>
      </c>
      <c r="F71" s="4">
        <v>106</v>
      </c>
      <c r="G71" s="4">
        <v>141</v>
      </c>
      <c r="H71" s="6">
        <v>2.1354166666666665</v>
      </c>
      <c r="I71" s="10">
        <v>3.024</v>
      </c>
    </row>
    <row r="72" spans="2:9" x14ac:dyDescent="0.2">
      <c r="B72" s="4">
        <v>70</v>
      </c>
      <c r="C72" s="4">
        <v>4</v>
      </c>
      <c r="D72" s="4">
        <v>9</v>
      </c>
      <c r="E72" s="4">
        <v>41</v>
      </c>
      <c r="F72" s="4">
        <v>107</v>
      </c>
      <c r="G72" s="4">
        <v>143</v>
      </c>
      <c r="H72" s="6">
        <v>2.1375000000000002</v>
      </c>
      <c r="I72" s="10">
        <v>3.024</v>
      </c>
    </row>
    <row r="73" spans="2:9" x14ac:dyDescent="0.2">
      <c r="B73" s="4">
        <v>71</v>
      </c>
      <c r="C73" s="4">
        <v>4</v>
      </c>
      <c r="D73" s="4">
        <v>10</v>
      </c>
      <c r="E73" s="4">
        <v>42</v>
      </c>
      <c r="F73" s="4">
        <v>108</v>
      </c>
      <c r="G73" s="4">
        <v>144</v>
      </c>
      <c r="H73" s="6">
        <v>2.1395833333333334</v>
      </c>
      <c r="I73" s="10">
        <v>3.024</v>
      </c>
    </row>
    <row r="74" spans="2:9" x14ac:dyDescent="0.2">
      <c r="B74" s="4">
        <v>72</v>
      </c>
      <c r="C74" s="4">
        <v>4</v>
      </c>
      <c r="D74" s="4">
        <v>11</v>
      </c>
      <c r="E74" s="4">
        <v>42</v>
      </c>
      <c r="F74" s="4">
        <v>108</v>
      </c>
      <c r="G74" s="4">
        <v>145</v>
      </c>
      <c r="H74" s="6">
        <v>2.1416666666666666</v>
      </c>
      <c r="I74" s="10">
        <v>3.024</v>
      </c>
    </row>
    <row r="75" spans="2:9" x14ac:dyDescent="0.2">
      <c r="B75" s="4">
        <v>73</v>
      </c>
      <c r="C75" s="4">
        <v>4</v>
      </c>
      <c r="D75" s="4">
        <v>12</v>
      </c>
      <c r="E75" s="4">
        <v>42</v>
      </c>
      <c r="F75" s="4">
        <v>109</v>
      </c>
      <c r="G75" s="4">
        <v>146</v>
      </c>
      <c r="H75" s="6">
        <v>2.1437499999999998</v>
      </c>
      <c r="I75" s="10">
        <v>3.024</v>
      </c>
    </row>
    <row r="76" spans="2:9" x14ac:dyDescent="0.2">
      <c r="B76" s="4">
        <v>74</v>
      </c>
      <c r="C76" s="4">
        <v>4</v>
      </c>
      <c r="D76" s="4">
        <v>13</v>
      </c>
      <c r="E76" s="4">
        <v>43</v>
      </c>
      <c r="F76" s="4">
        <v>110</v>
      </c>
      <c r="G76" s="4">
        <v>146</v>
      </c>
      <c r="H76" s="6">
        <v>2.1458333333333335</v>
      </c>
      <c r="I76" s="10">
        <v>3.024</v>
      </c>
    </row>
    <row r="77" spans="2:9" x14ac:dyDescent="0.2">
      <c r="B77" s="4">
        <v>75</v>
      </c>
      <c r="C77" s="4">
        <v>4</v>
      </c>
      <c r="D77" s="4">
        <v>14</v>
      </c>
      <c r="E77" s="4">
        <v>43</v>
      </c>
      <c r="F77" s="4">
        <v>110</v>
      </c>
      <c r="G77" s="4">
        <v>147</v>
      </c>
      <c r="H77" s="6">
        <v>2.1479166666666667</v>
      </c>
      <c r="I77" s="10">
        <v>3.024</v>
      </c>
    </row>
    <row r="78" spans="2:9" x14ac:dyDescent="0.2">
      <c r="B78" s="4">
        <v>76</v>
      </c>
      <c r="C78" s="4">
        <v>4</v>
      </c>
      <c r="D78" s="4">
        <v>15</v>
      </c>
      <c r="E78" s="4">
        <v>43</v>
      </c>
      <c r="F78" s="4">
        <v>111</v>
      </c>
      <c r="G78" s="4">
        <v>148</v>
      </c>
      <c r="H78" s="6">
        <v>2.15</v>
      </c>
      <c r="I78" s="10">
        <v>3.024</v>
      </c>
    </row>
    <row r="79" spans="2:9" x14ac:dyDescent="0.2">
      <c r="B79" s="4">
        <v>77</v>
      </c>
      <c r="C79" s="4">
        <v>4</v>
      </c>
      <c r="D79" s="4">
        <v>16</v>
      </c>
      <c r="E79" s="4">
        <v>44</v>
      </c>
      <c r="F79" s="4">
        <v>111</v>
      </c>
      <c r="G79" s="4">
        <v>149</v>
      </c>
      <c r="H79" s="6">
        <v>2.151388888888889</v>
      </c>
      <c r="I79" s="10">
        <v>3.024</v>
      </c>
    </row>
    <row r="80" spans="2:9" x14ac:dyDescent="0.2">
      <c r="B80" s="4">
        <v>78</v>
      </c>
      <c r="C80" s="4">
        <v>4</v>
      </c>
      <c r="D80" s="4">
        <v>17</v>
      </c>
      <c r="E80" s="4">
        <v>44</v>
      </c>
      <c r="F80" s="4">
        <v>112</v>
      </c>
      <c r="G80" s="4">
        <v>150</v>
      </c>
      <c r="H80" s="6">
        <v>2.1534722222222222</v>
      </c>
      <c r="I80" s="10">
        <v>3.024</v>
      </c>
    </row>
    <row r="81" spans="2:9" x14ac:dyDescent="0.2">
      <c r="B81" s="4">
        <v>79</v>
      </c>
      <c r="C81" s="4">
        <v>4</v>
      </c>
      <c r="D81" s="4">
        <v>18</v>
      </c>
      <c r="E81" s="4">
        <v>45</v>
      </c>
      <c r="F81" s="4">
        <v>113</v>
      </c>
      <c r="G81" s="4">
        <v>150</v>
      </c>
      <c r="H81" s="6">
        <v>2.1555555555555554</v>
      </c>
      <c r="I81" s="10">
        <v>3.024</v>
      </c>
    </row>
    <row r="82" spans="2:9" x14ac:dyDescent="0.2">
      <c r="B82" s="4">
        <v>80</v>
      </c>
      <c r="C82" s="4">
        <v>4</v>
      </c>
      <c r="D82" s="4">
        <v>19</v>
      </c>
      <c r="E82" s="4">
        <v>45</v>
      </c>
      <c r="F82" s="4">
        <v>114</v>
      </c>
      <c r="G82" s="4">
        <v>152</v>
      </c>
      <c r="H82" s="6">
        <v>2.1576388888888891</v>
      </c>
      <c r="I82" s="10">
        <v>3.024</v>
      </c>
    </row>
    <row r="83" spans="2:9" x14ac:dyDescent="0.2">
      <c r="B83" s="4">
        <v>81</v>
      </c>
      <c r="C83" s="4">
        <v>4</v>
      </c>
      <c r="D83" s="4">
        <v>20</v>
      </c>
      <c r="E83" s="4">
        <v>45</v>
      </c>
      <c r="F83" s="4">
        <v>115</v>
      </c>
      <c r="G83" s="4">
        <v>153</v>
      </c>
      <c r="H83" s="6">
        <v>2.1597222222222223</v>
      </c>
      <c r="I83" s="10">
        <v>3.024</v>
      </c>
    </row>
    <row r="84" spans="2:9" x14ac:dyDescent="0.2">
      <c r="B84" s="4">
        <v>82</v>
      </c>
      <c r="C84" s="4">
        <v>4</v>
      </c>
      <c r="D84" s="4">
        <v>21</v>
      </c>
      <c r="E84" s="4">
        <v>46</v>
      </c>
      <c r="F84" s="4">
        <v>115</v>
      </c>
      <c r="G84" s="4">
        <v>154</v>
      </c>
      <c r="H84" s="6">
        <v>2.1618055555555555</v>
      </c>
      <c r="I84" s="10">
        <v>3.024</v>
      </c>
    </row>
    <row r="85" spans="2:9" x14ac:dyDescent="0.2">
      <c r="B85" s="4">
        <v>83</v>
      </c>
      <c r="C85" s="4">
        <v>4</v>
      </c>
      <c r="D85" s="4">
        <v>22</v>
      </c>
      <c r="E85" s="4">
        <v>46</v>
      </c>
      <c r="F85" s="4">
        <v>116</v>
      </c>
      <c r="G85" s="4">
        <v>155</v>
      </c>
      <c r="H85" s="6">
        <v>2.1638888888888888</v>
      </c>
      <c r="I85" s="10">
        <v>3.024</v>
      </c>
    </row>
    <row r="86" spans="2:9" x14ac:dyDescent="0.2">
      <c r="B86" s="4">
        <v>84</v>
      </c>
      <c r="C86" s="4">
        <v>4</v>
      </c>
      <c r="D86" s="4">
        <v>23</v>
      </c>
      <c r="E86" s="4">
        <v>46</v>
      </c>
      <c r="F86" s="4">
        <v>117</v>
      </c>
      <c r="G86" s="4">
        <v>156</v>
      </c>
      <c r="H86" s="6">
        <v>2.1659722222222224</v>
      </c>
      <c r="I86" s="10">
        <v>3.024</v>
      </c>
    </row>
    <row r="87" spans="2:9" x14ac:dyDescent="0.2">
      <c r="B87" s="4">
        <v>85</v>
      </c>
      <c r="C87" s="4">
        <v>4</v>
      </c>
      <c r="D87" s="4">
        <v>24</v>
      </c>
      <c r="E87" s="4">
        <v>47</v>
      </c>
      <c r="F87" s="4">
        <v>117</v>
      </c>
      <c r="G87" s="4">
        <v>156</v>
      </c>
      <c r="H87" s="6">
        <v>2.1673611111111111</v>
      </c>
      <c r="I87" s="10">
        <v>3.024</v>
      </c>
    </row>
    <row r="88" spans="2:9" x14ac:dyDescent="0.2">
      <c r="B88" s="4">
        <v>86</v>
      </c>
      <c r="C88" s="4">
        <v>4</v>
      </c>
      <c r="D88" s="4">
        <v>25</v>
      </c>
      <c r="E88" s="4">
        <v>47</v>
      </c>
      <c r="F88" s="4">
        <v>118</v>
      </c>
      <c r="G88" s="4">
        <v>157</v>
      </c>
      <c r="H88" s="6">
        <v>2.1694444444444443</v>
      </c>
      <c r="I88" s="10">
        <v>3.024</v>
      </c>
    </row>
    <row r="89" spans="2:9" x14ac:dyDescent="0.2">
      <c r="B89" s="4">
        <v>87</v>
      </c>
      <c r="C89" s="4">
        <v>4</v>
      </c>
      <c r="D89" s="4">
        <v>26</v>
      </c>
      <c r="E89" s="4">
        <v>47</v>
      </c>
      <c r="F89" s="4">
        <v>118</v>
      </c>
      <c r="G89" s="4">
        <v>158</v>
      </c>
      <c r="H89" s="6">
        <v>2.1715277777777779</v>
      </c>
      <c r="I89" s="10">
        <v>3.024</v>
      </c>
    </row>
    <row r="90" spans="2:9" x14ac:dyDescent="0.2">
      <c r="B90" s="4">
        <v>88</v>
      </c>
      <c r="C90" s="4">
        <v>4</v>
      </c>
      <c r="D90" s="4">
        <v>27</v>
      </c>
      <c r="E90" s="4">
        <v>48</v>
      </c>
      <c r="F90" s="4">
        <v>119</v>
      </c>
      <c r="G90" s="4">
        <v>159</v>
      </c>
      <c r="H90" s="6">
        <v>2.1736111111111112</v>
      </c>
      <c r="I90" s="10">
        <v>3.024</v>
      </c>
    </row>
    <row r="91" spans="2:9" x14ac:dyDescent="0.2">
      <c r="B91" s="4">
        <v>89</v>
      </c>
      <c r="C91" s="4">
        <v>4</v>
      </c>
      <c r="D91" s="4">
        <v>28</v>
      </c>
      <c r="E91" s="4">
        <v>48</v>
      </c>
      <c r="F91" s="4">
        <v>120</v>
      </c>
      <c r="G91" s="4">
        <v>160</v>
      </c>
      <c r="H91" s="6">
        <v>2.1756944444444444</v>
      </c>
      <c r="I91" s="10">
        <v>3.024</v>
      </c>
    </row>
    <row r="92" spans="2:9" x14ac:dyDescent="0.2">
      <c r="B92" s="4">
        <v>90</v>
      </c>
      <c r="C92" s="4">
        <v>4</v>
      </c>
      <c r="D92" s="4">
        <v>29</v>
      </c>
      <c r="E92" s="4">
        <v>48</v>
      </c>
      <c r="F92" s="4">
        <v>121</v>
      </c>
      <c r="G92" s="4">
        <v>162</v>
      </c>
      <c r="H92" s="6">
        <v>2.1777777777777776</v>
      </c>
      <c r="I92" s="10">
        <v>3.024</v>
      </c>
    </row>
    <row r="93" spans="2:9" x14ac:dyDescent="0.2">
      <c r="B93" s="4">
        <v>91</v>
      </c>
      <c r="C93" s="4">
        <v>4</v>
      </c>
      <c r="D93" s="4">
        <v>30</v>
      </c>
      <c r="E93" s="4">
        <v>49</v>
      </c>
      <c r="F93" s="4">
        <v>122</v>
      </c>
      <c r="G93" s="4">
        <v>162</v>
      </c>
      <c r="H93" s="6">
        <v>2.1798611111111112</v>
      </c>
      <c r="I93" s="10">
        <v>3.024</v>
      </c>
    </row>
    <row r="94" spans="2:9" x14ac:dyDescent="0.2">
      <c r="B94" s="4">
        <v>92</v>
      </c>
      <c r="C94" s="4">
        <v>5</v>
      </c>
      <c r="D94" s="4">
        <v>1</v>
      </c>
      <c r="E94" s="4">
        <v>49</v>
      </c>
      <c r="F94" s="4">
        <v>122</v>
      </c>
      <c r="G94" s="4">
        <v>163</v>
      </c>
      <c r="H94" s="6">
        <v>2.1819444444444445</v>
      </c>
      <c r="I94" s="10">
        <v>3.024</v>
      </c>
    </row>
    <row r="95" spans="2:9" x14ac:dyDescent="0.2">
      <c r="B95" s="4">
        <v>93</v>
      </c>
      <c r="C95" s="4">
        <v>5</v>
      </c>
      <c r="D95" s="4">
        <v>2</v>
      </c>
      <c r="E95" s="4">
        <v>49</v>
      </c>
      <c r="F95" s="4">
        <v>123</v>
      </c>
      <c r="G95" s="4">
        <v>164</v>
      </c>
      <c r="H95" s="6">
        <v>2.1833333333333331</v>
      </c>
      <c r="I95" s="10">
        <v>3.024</v>
      </c>
    </row>
    <row r="96" spans="2:9" x14ac:dyDescent="0.2">
      <c r="B96" s="4">
        <v>94</v>
      </c>
      <c r="C96" s="4">
        <v>5</v>
      </c>
      <c r="D96" s="4">
        <v>3</v>
      </c>
      <c r="E96" s="4">
        <v>50</v>
      </c>
      <c r="F96" s="4">
        <v>123</v>
      </c>
      <c r="G96" s="4">
        <v>165</v>
      </c>
      <c r="H96" s="6">
        <v>2.1854166666666668</v>
      </c>
      <c r="I96" s="10">
        <v>3.024</v>
      </c>
    </row>
    <row r="97" spans="2:9" x14ac:dyDescent="0.2">
      <c r="B97" s="4">
        <v>95</v>
      </c>
      <c r="C97" s="4">
        <v>5</v>
      </c>
      <c r="D97" s="4">
        <v>4</v>
      </c>
      <c r="E97" s="4">
        <v>50</v>
      </c>
      <c r="F97" s="4">
        <v>124</v>
      </c>
      <c r="G97" s="4">
        <v>166</v>
      </c>
      <c r="H97" s="6">
        <v>2.1875</v>
      </c>
      <c r="I97" s="10">
        <v>3.024</v>
      </c>
    </row>
    <row r="98" spans="2:9" x14ac:dyDescent="0.2">
      <c r="B98" s="4">
        <v>96</v>
      </c>
      <c r="C98" s="4">
        <v>5</v>
      </c>
      <c r="D98" s="4">
        <v>5</v>
      </c>
      <c r="E98" s="4">
        <v>50</v>
      </c>
      <c r="F98" s="4">
        <v>125</v>
      </c>
      <c r="G98" s="4">
        <v>166</v>
      </c>
      <c r="H98" s="6">
        <v>2.1895833333333332</v>
      </c>
      <c r="I98" s="10">
        <v>3.024</v>
      </c>
    </row>
    <row r="99" spans="2:9" x14ac:dyDescent="0.2">
      <c r="B99" s="4">
        <v>97</v>
      </c>
      <c r="C99" s="4">
        <v>5</v>
      </c>
      <c r="D99" s="4">
        <v>6</v>
      </c>
      <c r="E99" s="4">
        <v>51</v>
      </c>
      <c r="F99" s="4">
        <v>125</v>
      </c>
      <c r="G99" s="4">
        <v>167</v>
      </c>
      <c r="H99" s="6">
        <v>2.1916666666666669</v>
      </c>
      <c r="I99" s="10">
        <v>3.024</v>
      </c>
    </row>
    <row r="100" spans="2:9" x14ac:dyDescent="0.2">
      <c r="B100" s="4">
        <v>98</v>
      </c>
      <c r="C100" s="4">
        <v>5</v>
      </c>
      <c r="D100" s="4">
        <v>7</v>
      </c>
      <c r="E100" s="4">
        <v>51</v>
      </c>
      <c r="F100" s="4">
        <v>126</v>
      </c>
      <c r="G100" s="4">
        <v>168</v>
      </c>
      <c r="H100" s="6">
        <v>2.1937500000000001</v>
      </c>
      <c r="I100" s="10">
        <v>3.024</v>
      </c>
    </row>
    <row r="101" spans="2:9" x14ac:dyDescent="0.2">
      <c r="B101" s="4">
        <v>99</v>
      </c>
      <c r="C101" s="4">
        <v>5</v>
      </c>
      <c r="D101" s="4">
        <v>8</v>
      </c>
      <c r="E101" s="4">
        <v>51</v>
      </c>
      <c r="F101" s="4">
        <v>126</v>
      </c>
      <c r="G101" s="4">
        <v>169</v>
      </c>
      <c r="H101" s="6">
        <v>2.1958333333333333</v>
      </c>
      <c r="I101" s="10">
        <v>3.024</v>
      </c>
    </row>
    <row r="102" spans="2:9" x14ac:dyDescent="0.2">
      <c r="B102" s="4">
        <v>100</v>
      </c>
      <c r="C102" s="4">
        <v>5</v>
      </c>
      <c r="D102" s="4">
        <v>9</v>
      </c>
      <c r="E102" s="4">
        <v>51</v>
      </c>
      <c r="F102" s="4">
        <v>128</v>
      </c>
      <c r="G102" s="4">
        <v>171</v>
      </c>
      <c r="H102" s="6">
        <v>2.1979166666666665</v>
      </c>
      <c r="I102" s="10">
        <v>3.024</v>
      </c>
    </row>
    <row r="103" spans="2:9" x14ac:dyDescent="0.2">
      <c r="B103" s="4">
        <v>101</v>
      </c>
      <c r="C103" s="4">
        <v>5</v>
      </c>
      <c r="D103" s="4">
        <v>10</v>
      </c>
      <c r="E103" s="4">
        <v>52</v>
      </c>
      <c r="F103" s="4">
        <v>129</v>
      </c>
      <c r="G103" s="4">
        <v>172</v>
      </c>
      <c r="H103" s="6">
        <v>2.2000000000000002</v>
      </c>
      <c r="I103" s="10">
        <v>3.024</v>
      </c>
    </row>
    <row r="104" spans="2:9" x14ac:dyDescent="0.2">
      <c r="B104" s="4">
        <v>102</v>
      </c>
      <c r="C104" s="4">
        <v>5</v>
      </c>
      <c r="D104" s="4">
        <v>11</v>
      </c>
      <c r="E104" s="4">
        <v>52</v>
      </c>
      <c r="F104" s="4">
        <v>129</v>
      </c>
      <c r="G104" s="4">
        <v>172</v>
      </c>
      <c r="H104" s="6">
        <v>2.2013888888888888</v>
      </c>
      <c r="I104" s="10">
        <v>3.024</v>
      </c>
    </row>
    <row r="105" spans="2:9" x14ac:dyDescent="0.2">
      <c r="B105" s="4">
        <v>103</v>
      </c>
      <c r="C105" s="4">
        <v>5</v>
      </c>
      <c r="D105" s="4">
        <v>12</v>
      </c>
      <c r="E105" s="4">
        <v>52</v>
      </c>
      <c r="F105" s="4">
        <v>130</v>
      </c>
      <c r="G105" s="4">
        <v>173</v>
      </c>
      <c r="H105" s="6">
        <v>2.2034722222222221</v>
      </c>
      <c r="I105" s="10">
        <v>3.024</v>
      </c>
    </row>
    <row r="106" spans="2:9" x14ac:dyDescent="0.2">
      <c r="B106" s="4">
        <v>104</v>
      </c>
      <c r="C106" s="4">
        <v>5</v>
      </c>
      <c r="D106" s="4">
        <v>13</v>
      </c>
      <c r="E106" s="4">
        <v>53</v>
      </c>
      <c r="F106" s="4">
        <v>130</v>
      </c>
      <c r="G106" s="4">
        <v>174</v>
      </c>
      <c r="H106" s="6">
        <v>2.2055555555555557</v>
      </c>
      <c r="I106" s="10">
        <v>3.024</v>
      </c>
    </row>
    <row r="107" spans="2:9" x14ac:dyDescent="0.2">
      <c r="B107" s="4">
        <v>105</v>
      </c>
      <c r="C107" s="4">
        <v>5</v>
      </c>
      <c r="D107" s="4">
        <v>14</v>
      </c>
      <c r="E107" s="4">
        <v>53</v>
      </c>
      <c r="F107" s="4">
        <v>131</v>
      </c>
      <c r="G107" s="4">
        <v>175</v>
      </c>
      <c r="H107" s="6">
        <v>2.2076388888888889</v>
      </c>
      <c r="I107" s="10">
        <v>3.024</v>
      </c>
    </row>
    <row r="108" spans="2:9" x14ac:dyDescent="0.2">
      <c r="B108" s="4">
        <v>106</v>
      </c>
      <c r="C108" s="4">
        <v>5</v>
      </c>
      <c r="D108" s="4">
        <v>15</v>
      </c>
      <c r="E108" s="4">
        <v>53</v>
      </c>
      <c r="F108" s="4">
        <v>132</v>
      </c>
      <c r="G108" s="4">
        <v>176</v>
      </c>
      <c r="H108" s="6">
        <v>2.2097222222222221</v>
      </c>
      <c r="I108" s="10">
        <v>3.024</v>
      </c>
    </row>
    <row r="109" spans="2:9" x14ac:dyDescent="0.2">
      <c r="B109" s="4">
        <v>107</v>
      </c>
      <c r="C109" s="4">
        <v>5</v>
      </c>
      <c r="D109" s="4">
        <v>16</v>
      </c>
      <c r="E109" s="4">
        <v>54</v>
      </c>
      <c r="F109" s="4">
        <v>132</v>
      </c>
      <c r="G109" s="4">
        <v>176</v>
      </c>
      <c r="H109" s="6">
        <v>2.2118055555555554</v>
      </c>
      <c r="I109" s="10">
        <v>3.024</v>
      </c>
    </row>
    <row r="110" spans="2:9" x14ac:dyDescent="0.2">
      <c r="B110" s="4">
        <v>108</v>
      </c>
      <c r="C110" s="4">
        <v>5</v>
      </c>
      <c r="D110" s="4">
        <v>17</v>
      </c>
      <c r="E110" s="4">
        <v>54</v>
      </c>
      <c r="F110" s="4">
        <v>133</v>
      </c>
      <c r="G110" s="4">
        <v>177</v>
      </c>
      <c r="H110" s="6">
        <v>2.213888888888889</v>
      </c>
      <c r="I110" s="10">
        <v>3.024</v>
      </c>
    </row>
    <row r="111" spans="2:9" x14ac:dyDescent="0.2">
      <c r="B111" s="4">
        <v>109</v>
      </c>
      <c r="C111" s="4">
        <v>5</v>
      </c>
      <c r="D111" s="4">
        <v>18</v>
      </c>
      <c r="E111" s="4">
        <v>54</v>
      </c>
      <c r="F111" s="4">
        <v>133</v>
      </c>
      <c r="G111" s="4">
        <v>178</v>
      </c>
      <c r="H111" s="6">
        <v>2.2159722222222222</v>
      </c>
      <c r="I111" s="10">
        <v>3.024</v>
      </c>
    </row>
    <row r="112" spans="2:9" x14ac:dyDescent="0.2">
      <c r="B112" s="4">
        <v>110</v>
      </c>
      <c r="C112" s="4">
        <v>5</v>
      </c>
      <c r="D112" s="4">
        <v>19</v>
      </c>
      <c r="E112" s="4">
        <v>55</v>
      </c>
      <c r="F112" s="4">
        <v>135</v>
      </c>
      <c r="G112" s="4">
        <v>180</v>
      </c>
      <c r="H112" s="6">
        <v>2.2173611111111109</v>
      </c>
      <c r="I112" s="10">
        <v>3.024</v>
      </c>
    </row>
    <row r="113" spans="2:9" x14ac:dyDescent="0.2">
      <c r="B113" s="4">
        <v>111</v>
      </c>
      <c r="C113" s="4">
        <v>5</v>
      </c>
      <c r="D113" s="4">
        <v>20</v>
      </c>
      <c r="E113" s="4">
        <v>55</v>
      </c>
      <c r="F113" s="4">
        <v>135</v>
      </c>
      <c r="G113" s="4">
        <v>181</v>
      </c>
      <c r="H113" s="6">
        <v>2.2194444444444446</v>
      </c>
      <c r="I113" s="10">
        <v>3.024</v>
      </c>
    </row>
    <row r="114" spans="2:9" x14ac:dyDescent="0.2">
      <c r="B114" s="4">
        <v>112</v>
      </c>
      <c r="C114" s="4">
        <v>5</v>
      </c>
      <c r="D114" s="4">
        <v>21</v>
      </c>
      <c r="E114" s="4">
        <v>55</v>
      </c>
      <c r="F114" s="4">
        <v>136</v>
      </c>
      <c r="G114" s="4">
        <v>182</v>
      </c>
      <c r="H114" s="6">
        <v>2.2215277777777778</v>
      </c>
      <c r="I114" s="10">
        <v>3.024</v>
      </c>
    </row>
    <row r="115" spans="2:9" x14ac:dyDescent="0.2">
      <c r="B115" s="4">
        <v>113</v>
      </c>
      <c r="C115" s="4">
        <v>5</v>
      </c>
      <c r="D115" s="4">
        <v>22</v>
      </c>
      <c r="E115" s="4">
        <v>56</v>
      </c>
      <c r="F115" s="4">
        <v>137</v>
      </c>
      <c r="G115" s="4">
        <v>182</v>
      </c>
      <c r="H115" s="6">
        <v>2.223611111111111</v>
      </c>
      <c r="I115" s="10">
        <v>3.024</v>
      </c>
    </row>
    <row r="116" spans="2:9" x14ac:dyDescent="0.2">
      <c r="B116" s="4">
        <v>114</v>
      </c>
      <c r="C116" s="4">
        <v>5</v>
      </c>
      <c r="D116" s="4">
        <v>23</v>
      </c>
      <c r="E116" s="4">
        <v>56</v>
      </c>
      <c r="F116" s="4">
        <v>137</v>
      </c>
      <c r="G116" s="4">
        <v>183</v>
      </c>
      <c r="H116" s="6">
        <v>2.2256944444444446</v>
      </c>
      <c r="I116" s="10">
        <v>3.024</v>
      </c>
    </row>
    <row r="117" spans="2:9" x14ac:dyDescent="0.2">
      <c r="B117" s="4">
        <v>115</v>
      </c>
      <c r="C117" s="4">
        <v>5</v>
      </c>
      <c r="D117" s="4">
        <v>24</v>
      </c>
      <c r="E117" s="4">
        <v>56</v>
      </c>
      <c r="F117" s="4">
        <v>138</v>
      </c>
      <c r="G117" s="4">
        <v>184</v>
      </c>
      <c r="H117" s="6">
        <v>2.2277777777777779</v>
      </c>
      <c r="I117" s="10">
        <v>3.024</v>
      </c>
    </row>
    <row r="118" spans="2:9" x14ac:dyDescent="0.2">
      <c r="B118" s="4">
        <v>116</v>
      </c>
      <c r="C118" s="4">
        <v>5</v>
      </c>
      <c r="D118" s="4">
        <v>25</v>
      </c>
      <c r="E118" s="4">
        <v>56</v>
      </c>
      <c r="F118" s="4">
        <v>138</v>
      </c>
      <c r="G118" s="4">
        <v>185</v>
      </c>
      <c r="H118" s="6">
        <v>2.2298611111111111</v>
      </c>
      <c r="I118" s="10">
        <v>3.024</v>
      </c>
    </row>
    <row r="119" spans="2:9" x14ac:dyDescent="0.2">
      <c r="B119" s="4">
        <v>117</v>
      </c>
      <c r="C119" s="4">
        <v>5</v>
      </c>
      <c r="D119" s="4">
        <v>26</v>
      </c>
      <c r="E119" s="4">
        <v>57</v>
      </c>
      <c r="F119" s="4">
        <v>139</v>
      </c>
      <c r="G119" s="4">
        <v>186</v>
      </c>
      <c r="H119" s="6">
        <v>2.2319444444444443</v>
      </c>
      <c r="I119" s="10">
        <v>3.024</v>
      </c>
    </row>
    <row r="120" spans="2:9" x14ac:dyDescent="0.2">
      <c r="B120" s="4">
        <v>118</v>
      </c>
      <c r="C120" s="4">
        <v>5</v>
      </c>
      <c r="D120" s="4">
        <v>27</v>
      </c>
      <c r="E120" s="4">
        <v>57</v>
      </c>
      <c r="F120" s="4">
        <v>140</v>
      </c>
      <c r="G120" s="4">
        <v>186</v>
      </c>
      <c r="H120" s="6">
        <v>2.2333333333333334</v>
      </c>
      <c r="I120" s="10">
        <v>3.024</v>
      </c>
    </row>
    <row r="121" spans="2:9" x14ac:dyDescent="0.2">
      <c r="B121" s="4">
        <v>119</v>
      </c>
      <c r="C121" s="4">
        <v>5</v>
      </c>
      <c r="D121" s="4">
        <v>28</v>
      </c>
      <c r="E121" s="4">
        <v>57</v>
      </c>
      <c r="F121" s="4">
        <v>140</v>
      </c>
      <c r="G121" s="4">
        <v>187</v>
      </c>
      <c r="H121" s="6">
        <v>2.2354166666666666</v>
      </c>
      <c r="I121" s="10">
        <v>3.024</v>
      </c>
    </row>
    <row r="122" spans="2:9" x14ac:dyDescent="0.2">
      <c r="B122" s="4">
        <v>120</v>
      </c>
      <c r="C122" s="4">
        <v>5</v>
      </c>
      <c r="D122" s="4">
        <v>29</v>
      </c>
      <c r="E122" s="4">
        <v>58</v>
      </c>
      <c r="F122" s="4">
        <v>142</v>
      </c>
      <c r="G122" s="4">
        <v>189</v>
      </c>
      <c r="H122" s="6">
        <v>2.2374999999999998</v>
      </c>
      <c r="I122" s="10">
        <v>3.024</v>
      </c>
    </row>
    <row r="123" spans="2:9" x14ac:dyDescent="0.2">
      <c r="B123" s="4">
        <v>121</v>
      </c>
      <c r="C123" s="4">
        <v>5</v>
      </c>
      <c r="D123" s="4">
        <v>30</v>
      </c>
      <c r="E123" s="4">
        <v>58</v>
      </c>
      <c r="F123" s="4">
        <v>142</v>
      </c>
      <c r="G123" s="4">
        <v>190</v>
      </c>
      <c r="H123" s="6">
        <v>2.2395833333333335</v>
      </c>
      <c r="I123" s="10">
        <v>3.024</v>
      </c>
    </row>
    <row r="124" spans="2:9" x14ac:dyDescent="0.2">
      <c r="B124" s="4">
        <v>122</v>
      </c>
      <c r="C124" s="4">
        <v>5</v>
      </c>
      <c r="D124" s="4">
        <v>31</v>
      </c>
      <c r="E124" s="4">
        <v>58</v>
      </c>
      <c r="F124" s="4">
        <v>143</v>
      </c>
      <c r="G124" s="4">
        <v>191</v>
      </c>
      <c r="H124" s="6">
        <v>2.2416666666666667</v>
      </c>
      <c r="I124" s="10">
        <v>3.024</v>
      </c>
    </row>
    <row r="125" spans="2:9" x14ac:dyDescent="0.2">
      <c r="B125" s="4">
        <v>123</v>
      </c>
      <c r="C125" s="4">
        <v>5</v>
      </c>
      <c r="D125" s="4">
        <v>32</v>
      </c>
      <c r="E125" s="4">
        <v>59</v>
      </c>
      <c r="F125" s="4">
        <v>144</v>
      </c>
      <c r="G125" s="4">
        <v>192</v>
      </c>
      <c r="H125" s="6">
        <v>2.2437499999999999</v>
      </c>
      <c r="I125" s="10">
        <v>3.024</v>
      </c>
    </row>
    <row r="126" spans="2:9" x14ac:dyDescent="0.2">
      <c r="B126" s="4">
        <v>124</v>
      </c>
      <c r="C126" s="4">
        <v>5</v>
      </c>
      <c r="D126" s="4">
        <v>33</v>
      </c>
      <c r="E126" s="4">
        <v>59</v>
      </c>
      <c r="F126" s="4">
        <v>144</v>
      </c>
      <c r="G126" s="4">
        <v>192</v>
      </c>
      <c r="H126" s="6">
        <v>2.2458333333333331</v>
      </c>
      <c r="I126" s="10">
        <v>3.024</v>
      </c>
    </row>
    <row r="127" spans="2:9" x14ac:dyDescent="0.2">
      <c r="B127" s="4">
        <v>125</v>
      </c>
      <c r="C127" s="4">
        <v>5</v>
      </c>
      <c r="D127" s="4">
        <v>34</v>
      </c>
      <c r="E127" s="4">
        <v>59</v>
      </c>
      <c r="F127" s="4">
        <v>145</v>
      </c>
      <c r="G127" s="4">
        <v>193</v>
      </c>
      <c r="H127" s="6">
        <v>2.2479166666666668</v>
      </c>
      <c r="I127" s="10">
        <v>3.024</v>
      </c>
    </row>
    <row r="128" spans="2:9" x14ac:dyDescent="0.2">
      <c r="B128" s="4">
        <v>126</v>
      </c>
      <c r="C128" s="4">
        <v>5</v>
      </c>
      <c r="D128" s="4">
        <v>35</v>
      </c>
      <c r="E128" s="4">
        <v>59</v>
      </c>
      <c r="F128" s="4">
        <v>145</v>
      </c>
      <c r="G128" s="4">
        <v>194</v>
      </c>
      <c r="H128" s="6">
        <v>2.25</v>
      </c>
      <c r="I128" s="10">
        <v>3.024</v>
      </c>
    </row>
    <row r="129" spans="2:9" x14ac:dyDescent="0.2">
      <c r="B129" s="4">
        <v>127</v>
      </c>
      <c r="C129" s="4">
        <v>6</v>
      </c>
      <c r="D129" s="4">
        <v>1</v>
      </c>
      <c r="E129" s="4">
        <v>60</v>
      </c>
      <c r="F129" s="4">
        <v>146</v>
      </c>
      <c r="G129" s="4">
        <v>195</v>
      </c>
      <c r="H129" s="6">
        <v>2.2513888888888891</v>
      </c>
      <c r="I129" s="10">
        <v>3.024</v>
      </c>
    </row>
    <row r="130" spans="2:9" x14ac:dyDescent="0.2">
      <c r="B130" s="4">
        <v>128</v>
      </c>
      <c r="C130" s="4">
        <v>6</v>
      </c>
      <c r="D130" s="4">
        <v>2</v>
      </c>
      <c r="E130" s="4">
        <v>60</v>
      </c>
      <c r="F130" s="4">
        <v>147</v>
      </c>
      <c r="G130" s="4">
        <v>196</v>
      </c>
      <c r="H130" s="6">
        <v>2.2534722222222223</v>
      </c>
      <c r="I130" s="10">
        <v>3.024</v>
      </c>
    </row>
    <row r="131" spans="2:9" x14ac:dyDescent="0.2">
      <c r="B131" s="4">
        <v>129</v>
      </c>
      <c r="C131" s="4">
        <v>6</v>
      </c>
      <c r="D131" s="4">
        <v>3</v>
      </c>
      <c r="E131" s="4">
        <v>60</v>
      </c>
      <c r="F131" s="4">
        <v>147</v>
      </c>
      <c r="G131" s="4">
        <v>196</v>
      </c>
      <c r="H131" s="6">
        <v>2.2555555555555555</v>
      </c>
      <c r="I131" s="10">
        <v>3.024</v>
      </c>
    </row>
    <row r="132" spans="2:9" x14ac:dyDescent="0.2">
      <c r="B132" s="4">
        <v>130</v>
      </c>
      <c r="C132" s="4">
        <v>6</v>
      </c>
      <c r="D132" s="4">
        <v>4</v>
      </c>
      <c r="E132" s="4">
        <v>61</v>
      </c>
      <c r="F132" s="4">
        <v>149</v>
      </c>
      <c r="G132" s="4">
        <v>198</v>
      </c>
      <c r="H132" s="6">
        <v>2.2576388888888888</v>
      </c>
      <c r="I132" s="10">
        <v>3.024</v>
      </c>
    </row>
    <row r="133" spans="2:9" x14ac:dyDescent="0.2">
      <c r="B133" s="4">
        <v>131</v>
      </c>
      <c r="C133" s="4">
        <v>6</v>
      </c>
      <c r="D133" s="4">
        <v>5</v>
      </c>
      <c r="E133" s="4">
        <v>61</v>
      </c>
      <c r="F133" s="4">
        <v>149</v>
      </c>
      <c r="G133" s="4">
        <v>199</v>
      </c>
      <c r="H133" s="6">
        <v>2.2597222222222224</v>
      </c>
      <c r="I133" s="10">
        <v>3.024</v>
      </c>
    </row>
    <row r="134" spans="2:9" x14ac:dyDescent="0.2">
      <c r="B134" s="4">
        <v>132</v>
      </c>
      <c r="C134" s="4">
        <v>6</v>
      </c>
      <c r="D134" s="4">
        <v>6</v>
      </c>
      <c r="E134" s="4">
        <v>61</v>
      </c>
      <c r="F134" s="4">
        <v>150</v>
      </c>
      <c r="G134" s="4">
        <v>200</v>
      </c>
      <c r="H134" s="6">
        <v>2.2618055555555556</v>
      </c>
      <c r="I134" s="10">
        <v>3.024</v>
      </c>
    </row>
    <row r="135" spans="2:9" x14ac:dyDescent="0.2">
      <c r="B135" s="4">
        <v>133</v>
      </c>
      <c r="C135" s="4">
        <v>6</v>
      </c>
      <c r="D135" s="4">
        <v>7</v>
      </c>
      <c r="E135" s="4">
        <v>61</v>
      </c>
      <c r="F135" s="4">
        <v>150</v>
      </c>
      <c r="G135" s="4">
        <v>201</v>
      </c>
      <c r="H135" s="6">
        <v>2.2638888888888888</v>
      </c>
      <c r="I135" s="10">
        <v>3.024</v>
      </c>
    </row>
    <row r="136" spans="2:9" x14ac:dyDescent="0.2">
      <c r="B136" s="4">
        <v>134</v>
      </c>
      <c r="C136" s="4">
        <v>6</v>
      </c>
      <c r="D136" s="4">
        <v>8</v>
      </c>
      <c r="E136" s="4">
        <v>62</v>
      </c>
      <c r="F136" s="4">
        <v>151</v>
      </c>
      <c r="G136" s="4">
        <v>202</v>
      </c>
      <c r="H136" s="6">
        <v>2.2659722222222221</v>
      </c>
      <c r="I136" s="10">
        <v>3.024</v>
      </c>
    </row>
    <row r="137" spans="2:9" x14ac:dyDescent="0.2">
      <c r="B137" s="4">
        <v>135</v>
      </c>
      <c r="C137" s="4">
        <v>6</v>
      </c>
      <c r="D137" s="4">
        <v>9</v>
      </c>
      <c r="E137" s="4">
        <v>62</v>
      </c>
      <c r="F137" s="4">
        <v>152</v>
      </c>
      <c r="G137" s="4">
        <v>202</v>
      </c>
      <c r="H137" s="6">
        <v>2.2673611111111112</v>
      </c>
      <c r="I137" s="10">
        <v>3.024</v>
      </c>
    </row>
    <row r="138" spans="2:9" x14ac:dyDescent="0.2">
      <c r="B138" s="4">
        <v>136</v>
      </c>
      <c r="C138" s="4">
        <v>6</v>
      </c>
      <c r="D138" s="4">
        <v>10</v>
      </c>
      <c r="E138" s="4">
        <v>62</v>
      </c>
      <c r="F138" s="4">
        <v>152</v>
      </c>
      <c r="G138" s="4">
        <v>203</v>
      </c>
      <c r="H138" s="6">
        <v>2.2694444444444444</v>
      </c>
      <c r="I138" s="10">
        <v>3.024</v>
      </c>
    </row>
    <row r="139" spans="2:9" x14ac:dyDescent="0.2">
      <c r="B139" s="4">
        <v>137</v>
      </c>
      <c r="C139" s="4">
        <v>6</v>
      </c>
      <c r="D139" s="4">
        <v>11</v>
      </c>
      <c r="E139" s="4">
        <v>63</v>
      </c>
      <c r="F139" s="4">
        <v>153</v>
      </c>
      <c r="G139" s="4">
        <v>204</v>
      </c>
      <c r="H139" s="6">
        <v>2.2715277777777776</v>
      </c>
      <c r="I139" s="10">
        <v>3.024</v>
      </c>
    </row>
    <row r="140" spans="2:9" x14ac:dyDescent="0.2">
      <c r="B140" s="4">
        <v>138</v>
      </c>
      <c r="C140" s="4">
        <v>6</v>
      </c>
      <c r="D140" s="4">
        <v>12</v>
      </c>
      <c r="E140" s="4">
        <v>63</v>
      </c>
      <c r="F140" s="4">
        <v>153</v>
      </c>
      <c r="G140" s="4">
        <v>205</v>
      </c>
      <c r="H140" s="6">
        <v>2.2736111111111112</v>
      </c>
      <c r="I140" s="10">
        <v>3.024</v>
      </c>
    </row>
    <row r="141" spans="2:9" x14ac:dyDescent="0.2">
      <c r="B141" s="4">
        <v>139</v>
      </c>
      <c r="C141" s="4">
        <v>6</v>
      </c>
      <c r="D141" s="4">
        <v>13</v>
      </c>
      <c r="E141" s="4">
        <v>63</v>
      </c>
      <c r="F141" s="4">
        <v>154</v>
      </c>
      <c r="G141" s="4">
        <v>206</v>
      </c>
      <c r="H141" s="6">
        <v>2.2756944444444445</v>
      </c>
      <c r="I141" s="10">
        <v>3.024</v>
      </c>
    </row>
    <row r="142" spans="2:9" x14ac:dyDescent="0.2">
      <c r="B142" s="4">
        <v>140</v>
      </c>
      <c r="C142" s="4">
        <v>6</v>
      </c>
      <c r="D142" s="4">
        <v>14</v>
      </c>
      <c r="E142" s="4">
        <v>63</v>
      </c>
      <c r="F142" s="4">
        <v>156</v>
      </c>
      <c r="G142" s="4">
        <v>208</v>
      </c>
      <c r="H142" s="6">
        <v>2.2777777777777777</v>
      </c>
      <c r="I142" s="10">
        <v>3.024</v>
      </c>
    </row>
    <row r="143" spans="2:9" x14ac:dyDescent="0.2">
      <c r="B143" s="4">
        <v>141</v>
      </c>
      <c r="C143" s="4">
        <v>6</v>
      </c>
      <c r="D143" s="4">
        <v>15</v>
      </c>
      <c r="E143" s="4">
        <v>64</v>
      </c>
      <c r="F143" s="4">
        <v>156</v>
      </c>
      <c r="G143" s="4">
        <v>208</v>
      </c>
      <c r="H143" s="6">
        <v>2.2798611111111109</v>
      </c>
      <c r="I143" s="10">
        <v>3.024</v>
      </c>
    </row>
    <row r="144" spans="2:9" x14ac:dyDescent="0.2">
      <c r="B144" s="4">
        <v>142</v>
      </c>
      <c r="C144" s="4">
        <v>6</v>
      </c>
      <c r="D144" s="4">
        <v>16</v>
      </c>
      <c r="E144" s="4">
        <v>64</v>
      </c>
      <c r="F144" s="4">
        <v>157</v>
      </c>
      <c r="G144" s="4">
        <v>209</v>
      </c>
      <c r="H144" s="6">
        <v>2.2819444444444446</v>
      </c>
      <c r="I144" s="10">
        <v>3.024</v>
      </c>
    </row>
    <row r="145" spans="2:9" x14ac:dyDescent="0.2">
      <c r="B145" s="4">
        <v>143</v>
      </c>
      <c r="C145" s="4">
        <v>6</v>
      </c>
      <c r="D145" s="4">
        <v>17</v>
      </c>
      <c r="E145" s="4">
        <v>64</v>
      </c>
      <c r="F145" s="4">
        <v>157</v>
      </c>
      <c r="G145" s="4">
        <v>210</v>
      </c>
      <c r="H145" s="6">
        <v>2.2833333333333332</v>
      </c>
      <c r="I145" s="10">
        <v>3.024</v>
      </c>
    </row>
    <row r="146" spans="2:9" x14ac:dyDescent="0.2">
      <c r="B146" s="4">
        <v>144</v>
      </c>
      <c r="C146" s="4">
        <v>6</v>
      </c>
      <c r="D146" s="4">
        <v>18</v>
      </c>
      <c r="E146" s="4">
        <v>65</v>
      </c>
      <c r="F146" s="4">
        <v>158</v>
      </c>
      <c r="G146" s="4">
        <v>211</v>
      </c>
      <c r="H146" s="6">
        <v>2.2854166666666669</v>
      </c>
      <c r="I146" s="10">
        <v>3.024</v>
      </c>
    </row>
    <row r="147" spans="2:9" x14ac:dyDescent="0.2">
      <c r="B147" s="4">
        <v>145</v>
      </c>
      <c r="C147" s="4">
        <v>6</v>
      </c>
      <c r="D147" s="4">
        <v>19</v>
      </c>
      <c r="E147" s="4">
        <v>65</v>
      </c>
      <c r="F147" s="4">
        <v>159</v>
      </c>
      <c r="G147" s="4">
        <v>212</v>
      </c>
      <c r="H147" s="6">
        <v>2.2875000000000001</v>
      </c>
      <c r="I147" s="10">
        <v>3.024</v>
      </c>
    </row>
    <row r="148" spans="2:9" x14ac:dyDescent="0.2">
      <c r="B148" s="4">
        <v>146</v>
      </c>
      <c r="C148" s="4">
        <v>6</v>
      </c>
      <c r="D148" s="4">
        <v>20</v>
      </c>
      <c r="E148" s="4">
        <v>65</v>
      </c>
      <c r="F148" s="4">
        <v>159</v>
      </c>
      <c r="G148" s="4">
        <v>212</v>
      </c>
      <c r="H148" s="6">
        <v>2.2895833333333333</v>
      </c>
      <c r="I148" s="10">
        <v>3.024</v>
      </c>
    </row>
    <row r="149" spans="2:9" x14ac:dyDescent="0.2">
      <c r="B149" s="4">
        <v>147</v>
      </c>
      <c r="C149" s="4">
        <v>6</v>
      </c>
      <c r="D149" s="4">
        <v>21</v>
      </c>
      <c r="E149" s="4">
        <v>65</v>
      </c>
      <c r="F149" s="4">
        <v>160</v>
      </c>
      <c r="G149" s="4">
        <v>213</v>
      </c>
      <c r="H149" s="6">
        <v>2.2916666666666665</v>
      </c>
      <c r="I149" s="10">
        <v>3.024</v>
      </c>
    </row>
    <row r="150" spans="2:9" x14ac:dyDescent="0.2">
      <c r="B150" s="4">
        <v>148</v>
      </c>
      <c r="C150" s="4">
        <v>6</v>
      </c>
      <c r="D150" s="4">
        <v>22</v>
      </c>
      <c r="E150" s="4">
        <v>66</v>
      </c>
      <c r="F150" s="4">
        <v>160</v>
      </c>
      <c r="G150" s="4">
        <v>214</v>
      </c>
      <c r="H150" s="6">
        <v>2.2937500000000002</v>
      </c>
      <c r="I150" s="10">
        <v>3.024</v>
      </c>
    </row>
    <row r="151" spans="2:9" x14ac:dyDescent="0.2">
      <c r="B151" s="4">
        <v>149</v>
      </c>
      <c r="C151" s="4">
        <v>6</v>
      </c>
      <c r="D151" s="4">
        <v>23</v>
      </c>
      <c r="E151" s="4">
        <v>66</v>
      </c>
      <c r="F151" s="4">
        <v>161</v>
      </c>
      <c r="G151" s="4">
        <v>215</v>
      </c>
      <c r="H151" s="6">
        <v>2.2958333333333334</v>
      </c>
      <c r="I151" s="10">
        <v>3.024</v>
      </c>
    </row>
    <row r="152" spans="2:9" x14ac:dyDescent="0.2">
      <c r="B152" s="4">
        <v>150</v>
      </c>
      <c r="C152" s="4">
        <v>6</v>
      </c>
      <c r="D152" s="4">
        <v>24</v>
      </c>
      <c r="E152" s="4">
        <v>66</v>
      </c>
      <c r="F152" s="4">
        <v>162</v>
      </c>
      <c r="G152" s="4">
        <v>217</v>
      </c>
      <c r="H152" s="6">
        <v>2.2979166666666666</v>
      </c>
      <c r="I152" s="10">
        <v>3.024</v>
      </c>
    </row>
    <row r="153" spans="2:9" x14ac:dyDescent="0.2">
      <c r="B153" s="4">
        <v>151</v>
      </c>
      <c r="C153" s="4">
        <v>6</v>
      </c>
      <c r="D153" s="4">
        <v>25</v>
      </c>
      <c r="E153" s="4">
        <v>66</v>
      </c>
      <c r="F153" s="4">
        <v>163</v>
      </c>
      <c r="G153" s="4">
        <v>218</v>
      </c>
      <c r="H153" s="6">
        <v>2.2999999999999998</v>
      </c>
      <c r="I153" s="10">
        <v>3.024</v>
      </c>
    </row>
    <row r="154" spans="2:9" x14ac:dyDescent="0.2">
      <c r="B154" s="4">
        <v>152</v>
      </c>
      <c r="C154" s="4">
        <v>6</v>
      </c>
      <c r="D154" s="4">
        <v>26</v>
      </c>
      <c r="E154" s="4">
        <v>67</v>
      </c>
      <c r="F154" s="4">
        <v>164</v>
      </c>
      <c r="G154" s="4">
        <v>218</v>
      </c>
      <c r="H154" s="6">
        <v>2.3013888888888889</v>
      </c>
      <c r="I154" s="10">
        <v>3.024</v>
      </c>
    </row>
    <row r="155" spans="2:9" x14ac:dyDescent="0.2">
      <c r="B155" s="4">
        <v>153</v>
      </c>
      <c r="C155" s="4">
        <v>6</v>
      </c>
      <c r="D155" s="4">
        <v>27</v>
      </c>
      <c r="E155" s="4">
        <v>67</v>
      </c>
      <c r="F155" s="4">
        <v>164</v>
      </c>
      <c r="G155" s="4">
        <v>219</v>
      </c>
      <c r="H155" s="6">
        <v>2.3034722222222221</v>
      </c>
      <c r="I155" s="10">
        <v>3.024</v>
      </c>
    </row>
    <row r="156" spans="2:9" x14ac:dyDescent="0.2">
      <c r="B156" s="4">
        <v>154</v>
      </c>
      <c r="C156" s="4">
        <v>6</v>
      </c>
      <c r="D156" s="4">
        <v>28</v>
      </c>
      <c r="E156" s="4">
        <v>67</v>
      </c>
      <c r="F156" s="4">
        <v>165</v>
      </c>
      <c r="G156" s="4">
        <v>220</v>
      </c>
      <c r="H156" s="6">
        <v>2.3055555555555554</v>
      </c>
      <c r="I156" s="10">
        <v>3.024</v>
      </c>
    </row>
    <row r="157" spans="2:9" x14ac:dyDescent="0.2">
      <c r="B157" s="4">
        <v>155</v>
      </c>
      <c r="C157" s="4">
        <v>6</v>
      </c>
      <c r="D157" s="4">
        <v>29</v>
      </c>
      <c r="E157" s="4">
        <v>68</v>
      </c>
      <c r="F157" s="4">
        <v>165</v>
      </c>
      <c r="G157" s="4">
        <v>221</v>
      </c>
      <c r="H157" s="6">
        <v>2.307638888888889</v>
      </c>
      <c r="I157" s="10">
        <v>3.024</v>
      </c>
    </row>
    <row r="158" spans="2:9" x14ac:dyDescent="0.2">
      <c r="B158" s="4">
        <v>156</v>
      </c>
      <c r="C158" s="4">
        <v>6</v>
      </c>
      <c r="D158" s="4">
        <v>30</v>
      </c>
      <c r="E158" s="4">
        <v>68</v>
      </c>
      <c r="F158" s="4">
        <v>166</v>
      </c>
      <c r="G158" s="4">
        <v>222</v>
      </c>
      <c r="H158" s="6">
        <v>2.3097222222222222</v>
      </c>
      <c r="I158" s="10">
        <v>3.024</v>
      </c>
    </row>
    <row r="159" spans="2:9" x14ac:dyDescent="0.2">
      <c r="B159" s="4">
        <v>157</v>
      </c>
      <c r="C159" s="4">
        <v>6</v>
      </c>
      <c r="D159" s="4">
        <v>31</v>
      </c>
      <c r="E159" s="4">
        <v>68</v>
      </c>
      <c r="F159" s="4">
        <v>167</v>
      </c>
      <c r="G159" s="4">
        <v>222</v>
      </c>
      <c r="H159" s="6">
        <v>2.3118055555555554</v>
      </c>
      <c r="I159" s="10">
        <v>3.024</v>
      </c>
    </row>
    <row r="160" spans="2:9" x14ac:dyDescent="0.2">
      <c r="B160" s="4">
        <v>158</v>
      </c>
      <c r="C160" s="4">
        <v>6</v>
      </c>
      <c r="D160" s="4">
        <v>32</v>
      </c>
      <c r="E160" s="4">
        <v>68</v>
      </c>
      <c r="F160" s="4">
        <v>167</v>
      </c>
      <c r="G160" s="4">
        <v>223</v>
      </c>
      <c r="H160" s="6">
        <v>2.3138888888888891</v>
      </c>
      <c r="I160" s="10">
        <v>3.024</v>
      </c>
    </row>
    <row r="161" spans="2:9" x14ac:dyDescent="0.2">
      <c r="B161" s="4">
        <v>159</v>
      </c>
      <c r="C161" s="4">
        <v>6</v>
      </c>
      <c r="D161" s="4">
        <v>33</v>
      </c>
      <c r="E161" s="4">
        <v>69</v>
      </c>
      <c r="F161" s="4">
        <v>168</v>
      </c>
      <c r="G161" s="4">
        <v>224</v>
      </c>
      <c r="H161" s="6">
        <v>2.3159722222222223</v>
      </c>
      <c r="I161" s="10">
        <v>3.024</v>
      </c>
    </row>
    <row r="162" spans="2:9" x14ac:dyDescent="0.2">
      <c r="B162" s="4">
        <v>160</v>
      </c>
      <c r="C162" s="4">
        <v>6</v>
      </c>
      <c r="D162" s="4">
        <v>34</v>
      </c>
      <c r="E162" s="4">
        <v>69</v>
      </c>
      <c r="F162" s="4">
        <v>169</v>
      </c>
      <c r="G162" s="4">
        <v>226</v>
      </c>
      <c r="H162" s="6">
        <v>2.317361111111111</v>
      </c>
      <c r="I162" s="10">
        <v>3.024</v>
      </c>
    </row>
    <row r="163" spans="2:9" x14ac:dyDescent="0.2">
      <c r="B163" s="4">
        <v>161</v>
      </c>
      <c r="C163" s="4">
        <v>6</v>
      </c>
      <c r="D163" s="4">
        <v>35</v>
      </c>
      <c r="E163" s="4">
        <v>69</v>
      </c>
      <c r="F163" s="4">
        <v>170</v>
      </c>
      <c r="G163" s="4">
        <v>227</v>
      </c>
      <c r="H163" s="6">
        <v>2.3194444444444446</v>
      </c>
      <c r="I163" s="10">
        <v>3.024</v>
      </c>
    </row>
    <row r="164" spans="2:9" x14ac:dyDescent="0.2">
      <c r="B164" s="4">
        <v>162</v>
      </c>
      <c r="C164" s="4">
        <v>6</v>
      </c>
      <c r="D164" s="4">
        <v>36</v>
      </c>
      <c r="E164" s="4">
        <v>69</v>
      </c>
      <c r="F164" s="4">
        <v>171</v>
      </c>
      <c r="G164" s="4">
        <v>228</v>
      </c>
      <c r="H164" s="6">
        <v>2.3215277777777779</v>
      </c>
      <c r="I164" s="10">
        <v>3.024</v>
      </c>
    </row>
    <row r="165" spans="2:9" x14ac:dyDescent="0.2">
      <c r="B165" s="4">
        <v>163</v>
      </c>
      <c r="C165" s="4">
        <v>6</v>
      </c>
      <c r="D165" s="4">
        <v>37</v>
      </c>
      <c r="E165" s="4">
        <v>70</v>
      </c>
      <c r="F165" s="4">
        <v>171</v>
      </c>
      <c r="G165" s="4">
        <v>228</v>
      </c>
      <c r="H165" s="6">
        <v>2.3236111111111111</v>
      </c>
      <c r="I165" s="10">
        <v>3.024</v>
      </c>
    </row>
    <row r="166" spans="2:9" x14ac:dyDescent="0.2">
      <c r="B166" s="4">
        <v>164</v>
      </c>
      <c r="C166" s="4">
        <v>6</v>
      </c>
      <c r="D166" s="4">
        <v>38</v>
      </c>
      <c r="E166" s="4">
        <v>70</v>
      </c>
      <c r="F166" s="4">
        <v>172</v>
      </c>
      <c r="G166" s="4">
        <v>229</v>
      </c>
      <c r="H166" s="6">
        <v>2.3256944444444443</v>
      </c>
      <c r="I166" s="10">
        <v>3.024</v>
      </c>
    </row>
    <row r="167" spans="2:9" x14ac:dyDescent="0.2">
      <c r="B167" s="4">
        <v>165</v>
      </c>
      <c r="C167" s="4">
        <v>6</v>
      </c>
      <c r="D167" s="4">
        <v>39</v>
      </c>
      <c r="E167" s="4">
        <v>70</v>
      </c>
      <c r="F167" s="4">
        <v>172</v>
      </c>
      <c r="G167" s="4">
        <v>230</v>
      </c>
      <c r="H167" s="6">
        <v>2.3277777777777779</v>
      </c>
      <c r="I167" s="10">
        <v>3.024</v>
      </c>
    </row>
    <row r="168" spans="2:9" x14ac:dyDescent="0.2">
      <c r="B168" s="4">
        <v>166</v>
      </c>
      <c r="C168" s="4">
        <v>6</v>
      </c>
      <c r="D168" s="4">
        <v>40</v>
      </c>
      <c r="E168" s="4">
        <v>70</v>
      </c>
      <c r="F168" s="4">
        <v>173</v>
      </c>
      <c r="G168" s="4">
        <v>231</v>
      </c>
      <c r="H168" s="6">
        <v>2.3298611111111112</v>
      </c>
      <c r="I168" s="10">
        <v>3.024</v>
      </c>
    </row>
    <row r="169" spans="2:9" x14ac:dyDescent="0.2">
      <c r="B169" s="4">
        <v>167</v>
      </c>
      <c r="C169" s="4">
        <v>7</v>
      </c>
      <c r="D169" s="4">
        <v>1</v>
      </c>
      <c r="E169" s="4">
        <v>71</v>
      </c>
      <c r="F169" s="4">
        <v>174</v>
      </c>
      <c r="G169" s="4">
        <v>232</v>
      </c>
      <c r="H169" s="6">
        <v>2.3319444444444444</v>
      </c>
      <c r="I169" s="10">
        <v>3.024</v>
      </c>
    </row>
    <row r="170" spans="2:9" x14ac:dyDescent="0.2">
      <c r="B170" s="4">
        <v>168</v>
      </c>
      <c r="C170" s="4">
        <v>7</v>
      </c>
      <c r="D170" s="4">
        <v>2</v>
      </c>
      <c r="E170" s="4">
        <v>71</v>
      </c>
      <c r="F170" s="4">
        <v>174</v>
      </c>
      <c r="G170" s="4">
        <v>232</v>
      </c>
      <c r="H170" s="6">
        <v>2.3333333333333335</v>
      </c>
      <c r="I170" s="10">
        <v>3.024</v>
      </c>
    </row>
    <row r="171" spans="2:9" x14ac:dyDescent="0.2">
      <c r="B171" s="4">
        <v>169</v>
      </c>
      <c r="C171" s="4">
        <v>7</v>
      </c>
      <c r="D171" s="4">
        <v>3</v>
      </c>
      <c r="E171" s="4">
        <v>71</v>
      </c>
      <c r="F171" s="4">
        <v>175</v>
      </c>
      <c r="G171" s="4">
        <v>233</v>
      </c>
      <c r="H171" s="6">
        <v>2.3354166666666667</v>
      </c>
      <c r="I171" s="10">
        <v>3.024</v>
      </c>
    </row>
    <row r="172" spans="2:9" x14ac:dyDescent="0.2">
      <c r="B172" s="4">
        <v>170</v>
      </c>
      <c r="C172" s="4">
        <v>7</v>
      </c>
      <c r="D172" s="4">
        <v>4</v>
      </c>
      <c r="E172" s="4">
        <v>72</v>
      </c>
      <c r="F172" s="4">
        <v>176</v>
      </c>
      <c r="G172" s="4">
        <v>235</v>
      </c>
      <c r="H172" s="6">
        <v>2.3374999999999999</v>
      </c>
      <c r="I172" s="10">
        <v>3.024</v>
      </c>
    </row>
    <row r="173" spans="2:9" x14ac:dyDescent="0.2">
      <c r="B173" s="4">
        <v>171</v>
      </c>
      <c r="C173" s="4">
        <v>7</v>
      </c>
      <c r="D173" s="4">
        <v>5</v>
      </c>
      <c r="E173" s="4">
        <v>72</v>
      </c>
      <c r="F173" s="4">
        <v>177</v>
      </c>
      <c r="G173" s="4">
        <v>236</v>
      </c>
      <c r="H173" s="6">
        <v>2.3395833333333331</v>
      </c>
      <c r="I173" s="10">
        <v>3.024</v>
      </c>
    </row>
    <row r="174" spans="2:9" x14ac:dyDescent="0.2">
      <c r="B174" s="4">
        <v>172</v>
      </c>
      <c r="C174" s="4">
        <v>7</v>
      </c>
      <c r="D174" s="4">
        <v>6</v>
      </c>
      <c r="E174" s="4">
        <v>72</v>
      </c>
      <c r="F174" s="4">
        <v>177</v>
      </c>
      <c r="G174" s="4">
        <v>237</v>
      </c>
      <c r="H174" s="6">
        <v>2.3416666666666668</v>
      </c>
      <c r="I174" s="10">
        <v>3.024</v>
      </c>
    </row>
    <row r="175" spans="2:9" x14ac:dyDescent="0.2">
      <c r="B175" s="4">
        <v>173</v>
      </c>
      <c r="C175" s="4">
        <v>7</v>
      </c>
      <c r="D175" s="4">
        <v>7</v>
      </c>
      <c r="E175" s="4">
        <v>72</v>
      </c>
      <c r="F175" s="4">
        <v>178</v>
      </c>
      <c r="G175" s="4">
        <v>238</v>
      </c>
      <c r="H175" s="6">
        <v>2.34375</v>
      </c>
      <c r="I175" s="10">
        <v>3.024</v>
      </c>
    </row>
    <row r="176" spans="2:9" x14ac:dyDescent="0.2">
      <c r="B176" s="4">
        <v>174</v>
      </c>
      <c r="C176" s="4">
        <v>7</v>
      </c>
      <c r="D176" s="4">
        <v>8</v>
      </c>
      <c r="E176" s="4">
        <v>73</v>
      </c>
      <c r="F176" s="4">
        <v>179</v>
      </c>
      <c r="G176" s="4">
        <v>238</v>
      </c>
      <c r="H176" s="6">
        <v>2.3458333333333332</v>
      </c>
      <c r="I176" s="10">
        <v>3.024</v>
      </c>
    </row>
    <row r="177" spans="2:9" x14ac:dyDescent="0.2">
      <c r="B177" s="4">
        <v>175</v>
      </c>
      <c r="C177" s="4">
        <v>7</v>
      </c>
      <c r="D177" s="4">
        <v>9</v>
      </c>
      <c r="E177" s="4">
        <v>73</v>
      </c>
      <c r="F177" s="4">
        <v>179</v>
      </c>
      <c r="G177" s="4">
        <v>239</v>
      </c>
      <c r="H177" s="6">
        <v>2.3479166666666669</v>
      </c>
      <c r="I177" s="10">
        <v>3.024</v>
      </c>
    </row>
    <row r="178" spans="2:9" x14ac:dyDescent="0.2">
      <c r="B178" s="4">
        <v>176</v>
      </c>
      <c r="C178" s="4">
        <v>7</v>
      </c>
      <c r="D178" s="4">
        <v>10</v>
      </c>
      <c r="E178" s="4">
        <v>73</v>
      </c>
      <c r="F178" s="4">
        <v>180</v>
      </c>
      <c r="G178" s="4">
        <v>240</v>
      </c>
      <c r="H178" s="6">
        <v>2.35</v>
      </c>
      <c r="I178" s="10">
        <v>3.024</v>
      </c>
    </row>
    <row r="179" spans="2:9" x14ac:dyDescent="0.2">
      <c r="B179" s="4">
        <v>177</v>
      </c>
      <c r="C179" s="4">
        <v>7</v>
      </c>
      <c r="D179" s="4">
        <v>11</v>
      </c>
      <c r="E179" s="4">
        <v>73</v>
      </c>
      <c r="F179" s="4">
        <v>180</v>
      </c>
      <c r="G179" s="4">
        <v>241</v>
      </c>
      <c r="H179" s="6">
        <v>2.3513888888888888</v>
      </c>
      <c r="I179" s="10">
        <v>3.024</v>
      </c>
    </row>
    <row r="180" spans="2:9" x14ac:dyDescent="0.2">
      <c r="B180" s="4">
        <v>178</v>
      </c>
      <c r="C180" s="4">
        <v>7</v>
      </c>
      <c r="D180" s="4">
        <v>12</v>
      </c>
      <c r="E180" s="4">
        <v>74</v>
      </c>
      <c r="F180" s="4">
        <v>181</v>
      </c>
      <c r="G180" s="4">
        <v>242</v>
      </c>
      <c r="H180" s="6">
        <v>2.3534722222222224</v>
      </c>
      <c r="I180" s="10">
        <v>3.024</v>
      </c>
    </row>
    <row r="181" spans="2:9" x14ac:dyDescent="0.2">
      <c r="B181" s="4">
        <v>179</v>
      </c>
      <c r="C181" s="4">
        <v>7</v>
      </c>
      <c r="D181" s="4">
        <v>13</v>
      </c>
      <c r="E181" s="4">
        <v>74</v>
      </c>
      <c r="F181" s="4">
        <v>182</v>
      </c>
      <c r="G181" s="4">
        <v>242</v>
      </c>
      <c r="H181" s="6">
        <v>2.3555555555555556</v>
      </c>
      <c r="I181" s="10">
        <v>3.024</v>
      </c>
    </row>
    <row r="182" spans="2:9" x14ac:dyDescent="0.2">
      <c r="B182" s="4">
        <v>180</v>
      </c>
      <c r="C182" s="4">
        <v>7</v>
      </c>
      <c r="D182" s="4">
        <v>14</v>
      </c>
      <c r="E182" s="4">
        <v>74</v>
      </c>
      <c r="F182" s="4">
        <v>183</v>
      </c>
      <c r="G182" s="4">
        <v>244</v>
      </c>
      <c r="H182" s="6">
        <v>2.3576388888888888</v>
      </c>
      <c r="I182" s="10">
        <v>3.024</v>
      </c>
    </row>
    <row r="183" spans="2:9" x14ac:dyDescent="0.2">
      <c r="B183" s="4">
        <v>181</v>
      </c>
      <c r="C183" s="4">
        <v>7</v>
      </c>
      <c r="D183" s="4">
        <v>15</v>
      </c>
      <c r="E183" s="4">
        <v>74</v>
      </c>
      <c r="F183" s="4">
        <v>184</v>
      </c>
      <c r="G183" s="4">
        <v>245</v>
      </c>
      <c r="H183" s="6">
        <v>2.3597222222222221</v>
      </c>
      <c r="I183" s="10">
        <v>3.024</v>
      </c>
    </row>
    <row r="184" spans="2:9" x14ac:dyDescent="0.2">
      <c r="B184" s="4">
        <v>182</v>
      </c>
      <c r="C184" s="4">
        <v>7</v>
      </c>
      <c r="D184" s="4">
        <v>16</v>
      </c>
      <c r="E184" s="4">
        <v>75</v>
      </c>
      <c r="F184" s="4">
        <v>184</v>
      </c>
      <c r="G184" s="4">
        <v>246</v>
      </c>
      <c r="H184" s="6">
        <v>2.3618055555555557</v>
      </c>
      <c r="I184" s="10">
        <v>3.024</v>
      </c>
    </row>
    <row r="185" spans="2:9" x14ac:dyDescent="0.2">
      <c r="B185" s="4">
        <v>183</v>
      </c>
      <c r="C185" s="4">
        <v>7</v>
      </c>
      <c r="D185" s="4">
        <v>17</v>
      </c>
      <c r="E185" s="4">
        <v>75</v>
      </c>
      <c r="F185" s="4">
        <v>185</v>
      </c>
      <c r="G185" s="4">
        <v>247</v>
      </c>
      <c r="H185" s="6">
        <v>2.3638888888888889</v>
      </c>
      <c r="I185" s="10">
        <v>3.024</v>
      </c>
    </row>
    <row r="186" spans="2:9" x14ac:dyDescent="0.2">
      <c r="B186" s="4">
        <v>184</v>
      </c>
      <c r="C186" s="4">
        <v>7</v>
      </c>
      <c r="D186" s="4">
        <v>18</v>
      </c>
      <c r="E186" s="4">
        <v>75</v>
      </c>
      <c r="F186" s="4">
        <v>186</v>
      </c>
      <c r="G186" s="4">
        <v>248</v>
      </c>
      <c r="H186" s="6">
        <v>2.3659722222222221</v>
      </c>
      <c r="I186" s="10">
        <v>3.024</v>
      </c>
    </row>
    <row r="187" spans="2:9" x14ac:dyDescent="0.2">
      <c r="B187" s="4">
        <v>185</v>
      </c>
      <c r="C187" s="4">
        <v>7</v>
      </c>
      <c r="D187" s="4">
        <v>19</v>
      </c>
      <c r="E187" s="4">
        <v>75</v>
      </c>
      <c r="F187" s="4">
        <v>186</v>
      </c>
      <c r="G187" s="4">
        <v>248</v>
      </c>
      <c r="H187" s="6">
        <v>2.3673611111111112</v>
      </c>
      <c r="I187" s="10">
        <v>3.024</v>
      </c>
    </row>
    <row r="188" spans="2:9" x14ac:dyDescent="0.2">
      <c r="B188" s="4">
        <v>186</v>
      </c>
      <c r="C188" s="4">
        <v>7</v>
      </c>
      <c r="D188" s="4">
        <v>20</v>
      </c>
      <c r="E188" s="4">
        <v>76</v>
      </c>
      <c r="F188" s="4">
        <v>187</v>
      </c>
      <c r="G188" s="4">
        <v>249</v>
      </c>
      <c r="H188" s="6">
        <v>2.3694444444444445</v>
      </c>
      <c r="I188" s="10">
        <v>3.024</v>
      </c>
    </row>
    <row r="189" spans="2:9" x14ac:dyDescent="0.2">
      <c r="B189" s="4">
        <v>187</v>
      </c>
      <c r="C189" s="4">
        <v>7</v>
      </c>
      <c r="D189" s="4">
        <v>21</v>
      </c>
      <c r="E189" s="4">
        <v>76</v>
      </c>
      <c r="F189" s="4">
        <v>187</v>
      </c>
      <c r="G189" s="4">
        <v>250</v>
      </c>
      <c r="H189" s="6">
        <v>2.3715277777777777</v>
      </c>
      <c r="I189" s="10">
        <v>3.024</v>
      </c>
    </row>
    <row r="190" spans="2:9" x14ac:dyDescent="0.2">
      <c r="B190" s="4">
        <v>188</v>
      </c>
      <c r="C190" s="4">
        <v>7</v>
      </c>
      <c r="D190" s="4">
        <v>22</v>
      </c>
      <c r="E190" s="4">
        <v>76</v>
      </c>
      <c r="F190" s="4">
        <v>188</v>
      </c>
      <c r="G190" s="4">
        <v>251</v>
      </c>
      <c r="H190" s="6">
        <v>2.3736111111111109</v>
      </c>
      <c r="I190" s="10">
        <v>3.024</v>
      </c>
    </row>
    <row r="191" spans="2:9" x14ac:dyDescent="0.2">
      <c r="B191" s="4">
        <v>189</v>
      </c>
      <c r="C191" s="4">
        <v>7</v>
      </c>
      <c r="D191" s="4">
        <v>23</v>
      </c>
      <c r="E191" s="4">
        <v>76</v>
      </c>
      <c r="F191" s="4">
        <v>189</v>
      </c>
      <c r="G191" s="4">
        <v>252</v>
      </c>
      <c r="H191" s="6">
        <v>2.3756944444444446</v>
      </c>
      <c r="I191" s="10">
        <v>3.024</v>
      </c>
    </row>
    <row r="192" spans="2:9" x14ac:dyDescent="0.2">
      <c r="B192" s="4">
        <v>190</v>
      </c>
      <c r="C192" s="4">
        <v>7</v>
      </c>
      <c r="D192" s="4">
        <v>24</v>
      </c>
      <c r="E192" s="4">
        <v>77</v>
      </c>
      <c r="F192" s="4">
        <v>190</v>
      </c>
      <c r="G192" s="4">
        <v>254</v>
      </c>
      <c r="H192" s="6">
        <v>2.3777777777777778</v>
      </c>
      <c r="I192" s="10">
        <v>3.024</v>
      </c>
    </row>
    <row r="193" spans="2:9" x14ac:dyDescent="0.2">
      <c r="B193" s="4">
        <v>191</v>
      </c>
      <c r="C193" s="4">
        <v>7</v>
      </c>
      <c r="D193" s="4">
        <v>25</v>
      </c>
      <c r="E193" s="4">
        <v>77</v>
      </c>
      <c r="F193" s="4">
        <v>191</v>
      </c>
      <c r="G193" s="4">
        <v>254</v>
      </c>
      <c r="H193" s="6">
        <v>2.379861111111111</v>
      </c>
      <c r="I193" s="10">
        <v>3.024</v>
      </c>
    </row>
    <row r="194" spans="2:9" x14ac:dyDescent="0.2">
      <c r="B194" s="4">
        <v>192</v>
      </c>
      <c r="C194" s="4">
        <v>7</v>
      </c>
      <c r="D194" s="4">
        <v>26</v>
      </c>
      <c r="E194" s="4">
        <v>77</v>
      </c>
      <c r="F194" s="4">
        <v>191</v>
      </c>
      <c r="G194" s="4">
        <v>255</v>
      </c>
      <c r="H194" s="6">
        <v>2.3819444444444446</v>
      </c>
      <c r="I194" s="10">
        <v>3.024</v>
      </c>
    </row>
    <row r="195" spans="2:9" x14ac:dyDescent="0.2">
      <c r="B195" s="4">
        <v>193</v>
      </c>
      <c r="C195" s="4">
        <v>7</v>
      </c>
      <c r="D195" s="4">
        <v>27</v>
      </c>
      <c r="E195" s="4">
        <v>77</v>
      </c>
      <c r="F195" s="4">
        <v>192</v>
      </c>
      <c r="G195" s="4">
        <v>256</v>
      </c>
      <c r="H195" s="6">
        <v>2.3833333333333333</v>
      </c>
      <c r="I195" s="10">
        <v>3.024</v>
      </c>
    </row>
    <row r="196" spans="2:9" x14ac:dyDescent="0.2">
      <c r="B196" s="4">
        <v>194</v>
      </c>
      <c r="C196" s="4">
        <v>7</v>
      </c>
      <c r="D196" s="4">
        <v>28</v>
      </c>
      <c r="E196" s="4">
        <v>78</v>
      </c>
      <c r="F196" s="4">
        <v>192</v>
      </c>
      <c r="G196" s="4">
        <v>257</v>
      </c>
      <c r="H196" s="6">
        <v>2.3854166666666665</v>
      </c>
      <c r="I196" s="10">
        <v>3.024</v>
      </c>
    </row>
    <row r="197" spans="2:9" x14ac:dyDescent="0.2">
      <c r="B197" s="4">
        <v>195</v>
      </c>
      <c r="C197" s="4">
        <v>7</v>
      </c>
      <c r="D197" s="4">
        <v>29</v>
      </c>
      <c r="E197" s="4">
        <v>78</v>
      </c>
      <c r="F197" s="4">
        <v>193</v>
      </c>
      <c r="G197" s="4">
        <v>258</v>
      </c>
      <c r="H197" s="6">
        <v>2.3875000000000002</v>
      </c>
      <c r="I197" s="10">
        <v>3.024</v>
      </c>
    </row>
    <row r="198" spans="2:9" x14ac:dyDescent="0.2">
      <c r="B198" s="4">
        <v>196</v>
      </c>
      <c r="C198" s="4">
        <v>7</v>
      </c>
      <c r="D198" s="4">
        <v>30</v>
      </c>
      <c r="E198" s="4">
        <v>78</v>
      </c>
      <c r="F198" s="4">
        <v>194</v>
      </c>
      <c r="G198" s="4">
        <v>258</v>
      </c>
      <c r="H198" s="6">
        <v>2.3895833333333334</v>
      </c>
      <c r="I198" s="10">
        <v>3.024</v>
      </c>
    </row>
    <row r="199" spans="2:9" x14ac:dyDescent="0.2">
      <c r="B199" s="4">
        <v>197</v>
      </c>
      <c r="C199" s="4">
        <v>7</v>
      </c>
      <c r="D199" s="4">
        <v>31</v>
      </c>
      <c r="E199" s="4">
        <v>78</v>
      </c>
      <c r="F199" s="4">
        <v>194</v>
      </c>
      <c r="G199" s="4">
        <v>259</v>
      </c>
      <c r="H199" s="6">
        <v>2.3916666666666666</v>
      </c>
      <c r="I199" s="10">
        <v>3.024</v>
      </c>
    </row>
    <row r="200" spans="2:9" x14ac:dyDescent="0.2">
      <c r="B200" s="4">
        <v>198</v>
      </c>
      <c r="C200" s="4">
        <v>7</v>
      </c>
      <c r="D200" s="4">
        <v>32</v>
      </c>
      <c r="E200" s="4">
        <v>79</v>
      </c>
      <c r="F200" s="4">
        <v>195</v>
      </c>
      <c r="G200" s="4">
        <v>260</v>
      </c>
      <c r="H200" s="6">
        <v>2.3937499999999998</v>
      </c>
      <c r="I200" s="10">
        <v>3.024</v>
      </c>
    </row>
    <row r="201" spans="2:9" x14ac:dyDescent="0.2">
      <c r="B201" s="4">
        <v>199</v>
      </c>
      <c r="C201" s="4">
        <v>7</v>
      </c>
      <c r="D201" s="4">
        <v>33</v>
      </c>
      <c r="E201" s="4">
        <v>79</v>
      </c>
      <c r="F201" s="4">
        <v>195</v>
      </c>
      <c r="G201" s="4">
        <v>261</v>
      </c>
      <c r="H201" s="6">
        <v>2.3958333333333335</v>
      </c>
      <c r="I201" s="10">
        <v>3.024</v>
      </c>
    </row>
    <row r="202" spans="2:9" x14ac:dyDescent="0.2">
      <c r="B202" s="4">
        <v>200</v>
      </c>
      <c r="C202" s="4">
        <v>7</v>
      </c>
      <c r="D202" s="4">
        <v>34</v>
      </c>
      <c r="E202" s="4">
        <v>79</v>
      </c>
      <c r="F202" s="4">
        <v>197</v>
      </c>
      <c r="G202" s="4">
        <v>263</v>
      </c>
      <c r="H202" s="6">
        <v>2.3979166666666667</v>
      </c>
      <c r="I202" s="10">
        <v>3.024</v>
      </c>
    </row>
    <row r="203" spans="2:9" x14ac:dyDescent="0.2">
      <c r="B203" s="4">
        <v>201</v>
      </c>
      <c r="C203" s="4">
        <v>7</v>
      </c>
      <c r="D203" s="4">
        <v>35</v>
      </c>
      <c r="E203" s="4">
        <v>79</v>
      </c>
      <c r="F203" s="4">
        <v>198</v>
      </c>
      <c r="G203" s="4">
        <v>264</v>
      </c>
      <c r="H203" s="6">
        <v>2.4</v>
      </c>
      <c r="I203" s="10">
        <v>3.024</v>
      </c>
    </row>
    <row r="204" spans="2:9" x14ac:dyDescent="0.2">
      <c r="B204" s="4">
        <v>202</v>
      </c>
      <c r="C204" s="4">
        <v>7</v>
      </c>
      <c r="D204" s="4">
        <v>36</v>
      </c>
      <c r="E204" s="4">
        <v>80</v>
      </c>
      <c r="F204" s="4">
        <v>198</v>
      </c>
      <c r="G204" s="4">
        <v>264</v>
      </c>
      <c r="H204" s="6">
        <v>2.401388888888889</v>
      </c>
      <c r="I204" s="10">
        <v>3.024</v>
      </c>
    </row>
    <row r="205" spans="2:9" x14ac:dyDescent="0.2">
      <c r="B205" s="4">
        <v>203</v>
      </c>
      <c r="C205" s="4">
        <v>7</v>
      </c>
      <c r="D205" s="4">
        <v>37</v>
      </c>
      <c r="E205" s="4">
        <v>80</v>
      </c>
      <c r="F205" s="4">
        <v>199</v>
      </c>
      <c r="G205" s="4">
        <v>265</v>
      </c>
      <c r="H205" s="6">
        <v>2.4034722222222222</v>
      </c>
      <c r="I205" s="10">
        <v>3.024</v>
      </c>
    </row>
    <row r="206" spans="2:9" x14ac:dyDescent="0.2">
      <c r="B206" s="4">
        <v>204</v>
      </c>
      <c r="C206" s="4">
        <v>7</v>
      </c>
      <c r="D206" s="4">
        <v>38</v>
      </c>
      <c r="E206" s="4">
        <v>80</v>
      </c>
      <c r="F206" s="4">
        <v>199</v>
      </c>
      <c r="G206" s="4">
        <v>266</v>
      </c>
      <c r="H206" s="6">
        <v>2.4055555555555554</v>
      </c>
      <c r="I206" s="10">
        <v>3.024</v>
      </c>
    </row>
    <row r="207" spans="2:9" x14ac:dyDescent="0.2">
      <c r="B207" s="4">
        <v>205</v>
      </c>
      <c r="C207" s="4">
        <v>7</v>
      </c>
      <c r="D207" s="4">
        <v>39</v>
      </c>
      <c r="E207" s="4">
        <v>80</v>
      </c>
      <c r="F207" s="4">
        <v>200</v>
      </c>
      <c r="G207" s="4">
        <v>267</v>
      </c>
      <c r="H207" s="6">
        <v>2.4076388888888891</v>
      </c>
      <c r="I207" s="10">
        <v>3.024</v>
      </c>
    </row>
    <row r="208" spans="2:9" x14ac:dyDescent="0.2">
      <c r="B208" s="4">
        <v>206</v>
      </c>
      <c r="C208" s="4">
        <v>7</v>
      </c>
      <c r="D208" s="4">
        <v>40</v>
      </c>
      <c r="E208" s="4">
        <v>81</v>
      </c>
      <c r="F208" s="4">
        <v>201</v>
      </c>
      <c r="G208" s="4">
        <v>268</v>
      </c>
      <c r="H208" s="6">
        <v>2.4097222222222223</v>
      </c>
      <c r="I208" s="10">
        <v>3.024</v>
      </c>
    </row>
    <row r="209" spans="2:9" x14ac:dyDescent="0.2">
      <c r="B209" s="4">
        <v>207</v>
      </c>
      <c r="C209" s="4">
        <v>7</v>
      </c>
      <c r="D209" s="4">
        <v>41</v>
      </c>
      <c r="E209" s="4">
        <v>81</v>
      </c>
      <c r="F209" s="4">
        <v>201</v>
      </c>
      <c r="G209" s="4">
        <v>268</v>
      </c>
      <c r="H209" s="6">
        <v>2.4118055555555555</v>
      </c>
      <c r="I209" s="10">
        <v>3.024</v>
      </c>
    </row>
    <row r="210" spans="2:9" x14ac:dyDescent="0.2">
      <c r="B210" s="4">
        <v>208</v>
      </c>
      <c r="C210" s="4">
        <v>7</v>
      </c>
      <c r="D210" s="4">
        <v>42</v>
      </c>
      <c r="E210" s="4">
        <v>81</v>
      </c>
      <c r="F210" s="4">
        <v>202</v>
      </c>
      <c r="G210" s="4">
        <v>269</v>
      </c>
      <c r="H210" s="6">
        <v>2.4138888888888888</v>
      </c>
      <c r="I210" s="10">
        <v>3.024</v>
      </c>
    </row>
    <row r="211" spans="2:9" x14ac:dyDescent="0.2">
      <c r="B211" s="4">
        <v>209</v>
      </c>
      <c r="C211" s="4">
        <v>7</v>
      </c>
      <c r="D211" s="4">
        <v>43</v>
      </c>
      <c r="E211" s="4">
        <v>81</v>
      </c>
      <c r="F211" s="4">
        <v>202</v>
      </c>
      <c r="G211" s="4">
        <v>270</v>
      </c>
      <c r="H211" s="6">
        <v>2.4159722222222224</v>
      </c>
      <c r="I211" s="10">
        <v>3.024</v>
      </c>
    </row>
    <row r="212" spans="2:9" x14ac:dyDescent="0.2">
      <c r="B212" s="4">
        <v>210</v>
      </c>
      <c r="C212" s="4">
        <v>7</v>
      </c>
      <c r="D212" s="4">
        <v>44</v>
      </c>
      <c r="E212" s="4">
        <v>82</v>
      </c>
      <c r="F212" s="4">
        <v>204</v>
      </c>
      <c r="G212" s="4">
        <v>272</v>
      </c>
      <c r="H212" s="6">
        <v>2.4173611111111111</v>
      </c>
      <c r="I212" s="10">
        <v>3.024</v>
      </c>
    </row>
    <row r="213" spans="2:9" x14ac:dyDescent="0.2">
      <c r="B213" s="4">
        <v>211</v>
      </c>
      <c r="C213" s="4">
        <v>7</v>
      </c>
      <c r="D213" s="4">
        <v>45</v>
      </c>
      <c r="E213" s="4">
        <v>82</v>
      </c>
      <c r="F213" s="4">
        <v>204</v>
      </c>
      <c r="G213" s="4">
        <v>273</v>
      </c>
      <c r="H213" s="6">
        <v>2.4194444444444443</v>
      </c>
      <c r="I213" s="10">
        <v>3.024</v>
      </c>
    </row>
    <row r="214" spans="2:9" x14ac:dyDescent="0.2">
      <c r="B214" s="4">
        <v>212</v>
      </c>
      <c r="C214" s="4">
        <v>8</v>
      </c>
      <c r="D214" s="4">
        <v>1</v>
      </c>
      <c r="E214" s="4">
        <v>82</v>
      </c>
      <c r="F214" s="4">
        <v>205</v>
      </c>
      <c r="G214" s="4">
        <v>273</v>
      </c>
      <c r="H214" s="6">
        <v>2.4215277777777779</v>
      </c>
      <c r="I214" s="10">
        <v>3.024</v>
      </c>
    </row>
    <row r="215" spans="2:9" x14ac:dyDescent="0.2">
      <c r="B215" s="4">
        <v>213</v>
      </c>
      <c r="C215" s="4">
        <v>8</v>
      </c>
      <c r="D215" s="4">
        <v>2</v>
      </c>
      <c r="E215" s="4">
        <v>82</v>
      </c>
      <c r="F215" s="4">
        <v>206</v>
      </c>
      <c r="G215" s="4">
        <v>274</v>
      </c>
      <c r="H215" s="6">
        <v>2.4236111111111112</v>
      </c>
      <c r="I215" s="10">
        <v>3.024</v>
      </c>
    </row>
    <row r="216" spans="2:9" x14ac:dyDescent="0.2">
      <c r="B216" s="4">
        <v>214</v>
      </c>
      <c r="C216" s="4">
        <v>8</v>
      </c>
      <c r="D216" s="4">
        <v>3</v>
      </c>
      <c r="E216" s="4">
        <v>83</v>
      </c>
      <c r="F216" s="4">
        <v>206</v>
      </c>
      <c r="G216" s="4">
        <v>275</v>
      </c>
      <c r="H216" s="6">
        <v>2.4256944444444444</v>
      </c>
      <c r="I216" s="10">
        <v>3.024</v>
      </c>
    </row>
    <row r="217" spans="2:9" x14ac:dyDescent="0.2">
      <c r="B217" s="4">
        <v>215</v>
      </c>
      <c r="C217" s="4">
        <v>8</v>
      </c>
      <c r="D217" s="4">
        <v>4</v>
      </c>
      <c r="E217" s="4">
        <v>83</v>
      </c>
      <c r="F217" s="4">
        <v>207</v>
      </c>
      <c r="G217" s="4">
        <v>276</v>
      </c>
      <c r="H217" s="6">
        <v>2.4277777777777776</v>
      </c>
      <c r="I217" s="10">
        <v>3.024</v>
      </c>
    </row>
    <row r="218" spans="2:9" x14ac:dyDescent="0.2">
      <c r="B218" s="4">
        <v>216</v>
      </c>
      <c r="C218" s="4">
        <v>8</v>
      </c>
      <c r="D218" s="4">
        <v>5</v>
      </c>
      <c r="E218" s="4">
        <v>83</v>
      </c>
      <c r="F218" s="4">
        <v>207</v>
      </c>
      <c r="G218" s="4">
        <v>277</v>
      </c>
      <c r="H218" s="6">
        <v>2.4298611111111112</v>
      </c>
      <c r="I218" s="10">
        <v>3.024</v>
      </c>
    </row>
    <row r="219" spans="2:9" x14ac:dyDescent="0.2">
      <c r="B219" s="4">
        <v>217</v>
      </c>
      <c r="C219" s="4">
        <v>8</v>
      </c>
      <c r="D219" s="4">
        <v>6</v>
      </c>
      <c r="E219" s="4">
        <v>83</v>
      </c>
      <c r="F219" s="4">
        <v>208</v>
      </c>
      <c r="G219" s="4">
        <v>277</v>
      </c>
      <c r="H219" s="6">
        <v>2.4319444444444445</v>
      </c>
      <c r="I219" s="10">
        <v>3.024</v>
      </c>
    </row>
    <row r="220" spans="2:9" x14ac:dyDescent="0.2">
      <c r="B220" s="4">
        <v>218</v>
      </c>
      <c r="C220" s="4">
        <v>8</v>
      </c>
      <c r="D220" s="4">
        <v>7</v>
      </c>
      <c r="E220" s="4">
        <v>83</v>
      </c>
      <c r="F220" s="4">
        <v>209</v>
      </c>
      <c r="G220" s="4">
        <v>278</v>
      </c>
      <c r="H220" s="6">
        <v>2.4333333333333331</v>
      </c>
      <c r="I220" s="10">
        <v>3.024</v>
      </c>
    </row>
    <row r="221" spans="2:9" x14ac:dyDescent="0.2">
      <c r="B221" s="4">
        <v>219</v>
      </c>
      <c r="C221" s="4">
        <v>8</v>
      </c>
      <c r="D221" s="4">
        <v>8</v>
      </c>
      <c r="E221" s="4">
        <v>84</v>
      </c>
      <c r="F221" s="4">
        <v>209</v>
      </c>
      <c r="G221" s="4">
        <v>279</v>
      </c>
      <c r="H221" s="6">
        <v>2.4354166666666668</v>
      </c>
      <c r="I221" s="10">
        <v>3.024</v>
      </c>
    </row>
    <row r="222" spans="2:9" x14ac:dyDescent="0.2">
      <c r="B222" s="4">
        <v>220</v>
      </c>
      <c r="C222" s="4">
        <v>8</v>
      </c>
      <c r="D222" s="4">
        <v>9</v>
      </c>
      <c r="E222" s="4">
        <v>84</v>
      </c>
      <c r="F222" s="4">
        <v>211</v>
      </c>
      <c r="G222" s="4">
        <v>281</v>
      </c>
      <c r="H222" s="6">
        <v>2.4375</v>
      </c>
      <c r="I222" s="10">
        <v>3.024</v>
      </c>
    </row>
    <row r="223" spans="2:9" x14ac:dyDescent="0.2">
      <c r="B223" s="4">
        <v>221</v>
      </c>
      <c r="C223" s="4">
        <v>8</v>
      </c>
      <c r="D223" s="4">
        <v>10</v>
      </c>
      <c r="E223" s="4">
        <v>84</v>
      </c>
      <c r="F223" s="4">
        <v>211</v>
      </c>
      <c r="G223" s="4">
        <v>282</v>
      </c>
      <c r="H223" s="6">
        <v>2.4395833333333332</v>
      </c>
      <c r="I223" s="10">
        <v>3.024</v>
      </c>
    </row>
    <row r="224" spans="2:9" x14ac:dyDescent="0.2">
      <c r="B224" s="4">
        <v>222</v>
      </c>
      <c r="C224" s="4">
        <v>8</v>
      </c>
      <c r="D224" s="4">
        <v>11</v>
      </c>
      <c r="E224" s="4">
        <v>84</v>
      </c>
      <c r="F224" s="4">
        <v>212</v>
      </c>
      <c r="G224" s="4">
        <v>283</v>
      </c>
      <c r="H224" s="6">
        <v>2.4416666666666669</v>
      </c>
      <c r="I224" s="10">
        <v>3.024</v>
      </c>
    </row>
    <row r="225" spans="2:9" x14ac:dyDescent="0.2">
      <c r="B225" s="4">
        <v>223</v>
      </c>
      <c r="C225" s="4">
        <v>8</v>
      </c>
      <c r="D225" s="4">
        <v>12</v>
      </c>
      <c r="E225" s="4">
        <v>85</v>
      </c>
      <c r="F225" s="4">
        <v>212</v>
      </c>
      <c r="G225" s="4">
        <v>283</v>
      </c>
      <c r="H225" s="6">
        <v>2.4437500000000001</v>
      </c>
      <c r="I225" s="10">
        <v>3.024</v>
      </c>
    </row>
    <row r="226" spans="2:9" x14ac:dyDescent="0.2">
      <c r="B226" s="4">
        <v>224</v>
      </c>
      <c r="C226" s="4">
        <v>8</v>
      </c>
      <c r="D226" s="4">
        <v>13</v>
      </c>
      <c r="E226" s="4">
        <v>85</v>
      </c>
      <c r="F226" s="4">
        <v>213</v>
      </c>
      <c r="G226" s="4">
        <v>284</v>
      </c>
      <c r="H226" s="6">
        <v>2.4458333333333333</v>
      </c>
      <c r="I226" s="10">
        <v>3.024</v>
      </c>
    </row>
    <row r="227" spans="2:9" x14ac:dyDescent="0.2">
      <c r="B227" s="4">
        <v>225</v>
      </c>
      <c r="C227" s="4">
        <v>8</v>
      </c>
      <c r="D227" s="4">
        <v>14</v>
      </c>
      <c r="E227" s="4">
        <v>85</v>
      </c>
      <c r="F227" s="4">
        <v>214</v>
      </c>
      <c r="G227" s="4">
        <v>285</v>
      </c>
      <c r="H227" s="6">
        <v>2.4479166666666665</v>
      </c>
      <c r="I227" s="10">
        <v>3.024</v>
      </c>
    </row>
    <row r="228" spans="2:9" x14ac:dyDescent="0.2">
      <c r="B228" s="4">
        <v>226</v>
      </c>
      <c r="C228" s="4">
        <v>8</v>
      </c>
      <c r="D228" s="4">
        <v>15</v>
      </c>
      <c r="E228" s="4">
        <v>85</v>
      </c>
      <c r="F228" s="4">
        <v>214</v>
      </c>
      <c r="G228" s="4">
        <v>286</v>
      </c>
      <c r="H228" s="6">
        <v>2.4500000000000002</v>
      </c>
      <c r="I228" s="10">
        <v>3.024</v>
      </c>
    </row>
    <row r="229" spans="2:9" x14ac:dyDescent="0.2">
      <c r="B229" s="4">
        <v>227</v>
      </c>
      <c r="C229" s="4">
        <v>8</v>
      </c>
      <c r="D229" s="4">
        <v>16</v>
      </c>
      <c r="E229" s="4">
        <v>86</v>
      </c>
      <c r="F229" s="4">
        <v>215</v>
      </c>
      <c r="G229" s="4">
        <v>287</v>
      </c>
      <c r="H229" s="6">
        <v>2.4513888888888888</v>
      </c>
      <c r="I229" s="10">
        <v>3.024</v>
      </c>
    </row>
    <row r="230" spans="2:9" x14ac:dyDescent="0.2">
      <c r="B230" s="4">
        <v>228</v>
      </c>
      <c r="C230" s="4">
        <v>8</v>
      </c>
      <c r="D230" s="4">
        <v>17</v>
      </c>
      <c r="E230" s="4">
        <v>86</v>
      </c>
      <c r="F230" s="4">
        <v>215</v>
      </c>
      <c r="G230" s="4">
        <v>287</v>
      </c>
      <c r="H230" s="6">
        <v>2.4534722222222221</v>
      </c>
      <c r="I230" s="10">
        <v>3.024</v>
      </c>
    </row>
    <row r="231" spans="2:9" x14ac:dyDescent="0.2">
      <c r="B231" s="4">
        <v>229</v>
      </c>
      <c r="C231" s="4">
        <v>8</v>
      </c>
      <c r="D231" s="4">
        <v>18</v>
      </c>
      <c r="E231" s="4">
        <v>86</v>
      </c>
      <c r="F231" s="4">
        <v>216</v>
      </c>
      <c r="G231" s="4">
        <v>288</v>
      </c>
      <c r="H231" s="6">
        <v>2.4555555555555557</v>
      </c>
      <c r="I231" s="10">
        <v>3.024</v>
      </c>
    </row>
    <row r="232" spans="2:9" x14ac:dyDescent="0.2">
      <c r="B232" s="4">
        <v>230</v>
      </c>
      <c r="C232" s="4">
        <v>8</v>
      </c>
      <c r="D232" s="4">
        <v>19</v>
      </c>
      <c r="E232" s="4">
        <v>86</v>
      </c>
      <c r="F232" s="4">
        <v>218</v>
      </c>
      <c r="G232" s="4">
        <v>290</v>
      </c>
      <c r="H232" s="6">
        <v>2.4576388888888889</v>
      </c>
      <c r="I232" s="10">
        <v>3.024</v>
      </c>
    </row>
    <row r="233" spans="2:9" x14ac:dyDescent="0.2">
      <c r="B233" s="4">
        <v>231</v>
      </c>
      <c r="C233" s="4">
        <v>8</v>
      </c>
      <c r="D233" s="4">
        <v>20</v>
      </c>
      <c r="E233" s="4">
        <v>87</v>
      </c>
      <c r="F233" s="4">
        <v>218</v>
      </c>
      <c r="G233" s="4">
        <v>291</v>
      </c>
      <c r="H233" s="6">
        <v>2.4597222222222221</v>
      </c>
      <c r="I233" s="10">
        <v>3.024</v>
      </c>
    </row>
    <row r="234" spans="2:9" x14ac:dyDescent="0.2">
      <c r="B234" s="4">
        <v>232</v>
      </c>
      <c r="C234" s="4">
        <v>8</v>
      </c>
      <c r="D234" s="4">
        <v>21</v>
      </c>
      <c r="E234" s="4">
        <v>87</v>
      </c>
      <c r="F234" s="4">
        <v>219</v>
      </c>
      <c r="G234" s="4">
        <v>292</v>
      </c>
      <c r="H234" s="6">
        <v>2.4618055555555554</v>
      </c>
      <c r="I234" s="10">
        <v>3.024</v>
      </c>
    </row>
    <row r="235" spans="2:9" x14ac:dyDescent="0.2">
      <c r="B235" s="4">
        <v>233</v>
      </c>
      <c r="C235" s="4">
        <v>8</v>
      </c>
      <c r="D235" s="4">
        <v>22</v>
      </c>
      <c r="E235" s="4">
        <v>87</v>
      </c>
      <c r="F235" s="4">
        <v>219</v>
      </c>
      <c r="G235" s="4">
        <v>293</v>
      </c>
      <c r="H235" s="6">
        <v>2.463888888888889</v>
      </c>
      <c r="I235" s="10">
        <v>3.024</v>
      </c>
    </row>
    <row r="236" spans="2:9" x14ac:dyDescent="0.2">
      <c r="B236" s="4">
        <v>234</v>
      </c>
      <c r="C236" s="4">
        <v>8</v>
      </c>
      <c r="D236" s="4">
        <v>23</v>
      </c>
      <c r="E236" s="4">
        <v>87</v>
      </c>
      <c r="F236" s="4">
        <v>220</v>
      </c>
      <c r="G236" s="4">
        <v>293</v>
      </c>
      <c r="H236" s="6">
        <v>2.4659722222222222</v>
      </c>
      <c r="I236" s="10">
        <v>3.024</v>
      </c>
    </row>
    <row r="237" spans="2:9" x14ac:dyDescent="0.2">
      <c r="B237" s="4">
        <v>235</v>
      </c>
      <c r="C237" s="4">
        <v>8</v>
      </c>
      <c r="D237" s="4">
        <v>24</v>
      </c>
      <c r="E237" s="4">
        <v>87</v>
      </c>
      <c r="F237" s="4">
        <v>221</v>
      </c>
      <c r="G237" s="4">
        <v>294</v>
      </c>
      <c r="H237" s="6">
        <v>2.4673611111111109</v>
      </c>
      <c r="I237" s="10">
        <v>3.024</v>
      </c>
    </row>
    <row r="238" spans="2:9" x14ac:dyDescent="0.2">
      <c r="B238" s="4">
        <v>236</v>
      </c>
      <c r="C238" s="4">
        <v>8</v>
      </c>
      <c r="D238" s="4">
        <v>25</v>
      </c>
      <c r="E238" s="4">
        <v>88</v>
      </c>
      <c r="F238" s="4">
        <v>221</v>
      </c>
      <c r="G238" s="4">
        <v>295</v>
      </c>
      <c r="H238" s="6">
        <v>2.4694444444444446</v>
      </c>
      <c r="I238" s="10">
        <v>3.024</v>
      </c>
    </row>
    <row r="239" spans="2:9" x14ac:dyDescent="0.2">
      <c r="B239" s="4">
        <v>237</v>
      </c>
      <c r="C239" s="4">
        <v>8</v>
      </c>
      <c r="D239" s="4">
        <v>26</v>
      </c>
      <c r="E239" s="4">
        <v>88</v>
      </c>
      <c r="F239" s="4">
        <v>222</v>
      </c>
      <c r="G239" s="4">
        <v>296</v>
      </c>
      <c r="H239" s="6">
        <v>2.4715277777777778</v>
      </c>
      <c r="I239" s="10">
        <v>3.024</v>
      </c>
    </row>
    <row r="240" spans="2:9" x14ac:dyDescent="0.2">
      <c r="B240" s="4">
        <v>238</v>
      </c>
      <c r="C240" s="4">
        <v>8</v>
      </c>
      <c r="D240" s="4">
        <v>27</v>
      </c>
      <c r="E240" s="4">
        <v>88</v>
      </c>
      <c r="F240" s="4">
        <v>222</v>
      </c>
      <c r="G240" s="4">
        <v>297</v>
      </c>
      <c r="H240" s="6">
        <v>2.473611111111111</v>
      </c>
      <c r="I240" s="10">
        <v>3.024</v>
      </c>
    </row>
    <row r="241" spans="2:9" x14ac:dyDescent="0.2">
      <c r="B241" s="4">
        <v>239</v>
      </c>
      <c r="C241" s="4">
        <v>8</v>
      </c>
      <c r="D241" s="4">
        <v>28</v>
      </c>
      <c r="E241" s="4">
        <v>88</v>
      </c>
      <c r="F241" s="4">
        <v>223</v>
      </c>
      <c r="G241" s="4">
        <v>297</v>
      </c>
      <c r="H241" s="6">
        <v>2.4756944444444446</v>
      </c>
      <c r="I241" s="10">
        <v>3.024</v>
      </c>
    </row>
    <row r="242" spans="2:9" x14ac:dyDescent="0.2">
      <c r="B242" s="4">
        <v>240</v>
      </c>
      <c r="C242" s="4">
        <v>8</v>
      </c>
      <c r="D242" s="4">
        <v>29</v>
      </c>
      <c r="E242" s="4">
        <v>89</v>
      </c>
      <c r="F242" s="4">
        <v>224</v>
      </c>
      <c r="G242" s="4">
        <v>299</v>
      </c>
      <c r="H242" s="6">
        <v>2.4777777777777779</v>
      </c>
      <c r="I242" s="10">
        <v>3.024</v>
      </c>
    </row>
    <row r="243" spans="2:9" x14ac:dyDescent="0.2">
      <c r="B243" s="4">
        <v>241</v>
      </c>
      <c r="C243" s="4">
        <v>8</v>
      </c>
      <c r="D243" s="4">
        <v>30</v>
      </c>
      <c r="E243" s="4">
        <v>89</v>
      </c>
      <c r="F243" s="4">
        <v>225</v>
      </c>
      <c r="G243" s="4">
        <v>300</v>
      </c>
      <c r="H243" s="6">
        <v>2.4798611111111111</v>
      </c>
      <c r="I243" s="10">
        <v>3.024</v>
      </c>
    </row>
    <row r="244" spans="2:9" x14ac:dyDescent="0.2">
      <c r="B244" s="4">
        <v>242</v>
      </c>
      <c r="C244" s="4">
        <v>8</v>
      </c>
      <c r="D244" s="4">
        <v>31</v>
      </c>
      <c r="E244" s="4">
        <v>89</v>
      </c>
      <c r="F244" s="4">
        <v>226</v>
      </c>
      <c r="G244" s="4">
        <v>301</v>
      </c>
      <c r="H244" s="6">
        <v>2.4819444444444443</v>
      </c>
      <c r="I244" s="10">
        <v>3.024</v>
      </c>
    </row>
    <row r="245" spans="2:9" x14ac:dyDescent="0.2">
      <c r="B245" s="4">
        <v>243</v>
      </c>
      <c r="C245" s="4">
        <v>8</v>
      </c>
      <c r="D245" s="4">
        <v>32</v>
      </c>
      <c r="E245" s="4">
        <v>89</v>
      </c>
      <c r="F245" s="4">
        <v>226</v>
      </c>
      <c r="G245" s="4">
        <v>302</v>
      </c>
      <c r="H245" s="6">
        <v>2.4833333333333334</v>
      </c>
      <c r="I245" s="10">
        <v>3.024</v>
      </c>
    </row>
    <row r="246" spans="2:9" x14ac:dyDescent="0.2">
      <c r="B246" s="4">
        <v>244</v>
      </c>
      <c r="C246" s="4">
        <v>8</v>
      </c>
      <c r="D246" s="4">
        <v>33</v>
      </c>
      <c r="E246" s="4">
        <v>90</v>
      </c>
      <c r="F246" s="4">
        <v>227</v>
      </c>
      <c r="G246" s="4">
        <v>303</v>
      </c>
      <c r="H246" s="6">
        <v>2.4854166666666666</v>
      </c>
      <c r="I246" s="10">
        <v>3.024</v>
      </c>
    </row>
    <row r="247" spans="2:9" x14ac:dyDescent="0.2">
      <c r="B247" s="4">
        <v>245</v>
      </c>
      <c r="C247" s="4">
        <v>8</v>
      </c>
      <c r="D247" s="4">
        <v>34</v>
      </c>
      <c r="E247" s="4">
        <v>90</v>
      </c>
      <c r="F247" s="4">
        <v>227</v>
      </c>
      <c r="G247" s="4">
        <v>303</v>
      </c>
      <c r="H247" s="6">
        <v>2.4874999999999998</v>
      </c>
      <c r="I247" s="10">
        <v>3.024</v>
      </c>
    </row>
    <row r="248" spans="2:9" x14ac:dyDescent="0.2">
      <c r="B248" s="4">
        <v>246</v>
      </c>
      <c r="C248" s="4">
        <v>8</v>
      </c>
      <c r="D248" s="4">
        <v>35</v>
      </c>
      <c r="E248" s="4">
        <v>90</v>
      </c>
      <c r="F248" s="4">
        <v>228</v>
      </c>
      <c r="G248" s="4">
        <v>304</v>
      </c>
      <c r="H248" s="6">
        <v>2.4895833333333335</v>
      </c>
      <c r="I248" s="10">
        <v>3.024</v>
      </c>
    </row>
    <row r="249" spans="2:9" x14ac:dyDescent="0.2">
      <c r="B249" s="4">
        <v>247</v>
      </c>
      <c r="C249" s="4">
        <v>8</v>
      </c>
      <c r="D249" s="4">
        <v>36</v>
      </c>
      <c r="E249" s="4">
        <v>90</v>
      </c>
      <c r="F249" s="4">
        <v>229</v>
      </c>
      <c r="G249" s="4">
        <v>305</v>
      </c>
      <c r="H249" s="6">
        <v>2.4916666666666667</v>
      </c>
      <c r="I249" s="10">
        <v>3.024</v>
      </c>
    </row>
    <row r="250" spans="2:9" x14ac:dyDescent="0.2">
      <c r="B250" s="4">
        <v>248</v>
      </c>
      <c r="C250" s="4">
        <v>8</v>
      </c>
      <c r="D250" s="4">
        <v>37</v>
      </c>
      <c r="E250" s="4">
        <v>90</v>
      </c>
      <c r="F250" s="4">
        <v>229</v>
      </c>
      <c r="G250" s="4">
        <v>306</v>
      </c>
      <c r="H250" s="6">
        <v>2.4937499999999999</v>
      </c>
      <c r="I250" s="10">
        <v>3.024</v>
      </c>
    </row>
    <row r="251" spans="2:9" x14ac:dyDescent="0.2">
      <c r="B251" s="4">
        <v>249</v>
      </c>
      <c r="C251" s="4">
        <v>8</v>
      </c>
      <c r="D251" s="4">
        <v>38</v>
      </c>
      <c r="E251" s="4">
        <v>91</v>
      </c>
      <c r="F251" s="4">
        <v>230</v>
      </c>
      <c r="G251" s="4">
        <v>307</v>
      </c>
      <c r="H251" s="6">
        <v>2.4958333333333331</v>
      </c>
      <c r="I251" s="10">
        <v>3.024</v>
      </c>
    </row>
    <row r="252" spans="2:9" x14ac:dyDescent="0.2">
      <c r="B252" s="4">
        <v>250</v>
      </c>
      <c r="C252" s="4">
        <v>8</v>
      </c>
      <c r="D252" s="4">
        <v>39</v>
      </c>
      <c r="E252" s="4">
        <v>91</v>
      </c>
      <c r="F252" s="4">
        <v>231</v>
      </c>
      <c r="G252" s="4">
        <v>309</v>
      </c>
      <c r="H252" s="6">
        <v>2.4979166666666668</v>
      </c>
      <c r="I252" s="10">
        <v>3.024</v>
      </c>
    </row>
    <row r="253" spans="2:9" x14ac:dyDescent="0.2">
      <c r="B253" s="4">
        <v>251</v>
      </c>
      <c r="C253" s="4">
        <v>8</v>
      </c>
      <c r="D253" s="4">
        <v>40</v>
      </c>
      <c r="E253" s="4">
        <v>91</v>
      </c>
      <c r="F253" s="4">
        <v>232</v>
      </c>
      <c r="G253" s="4">
        <v>309</v>
      </c>
      <c r="H253" s="6">
        <v>2.5</v>
      </c>
      <c r="I253" s="10">
        <v>3.024</v>
      </c>
    </row>
    <row r="254" spans="2:9" x14ac:dyDescent="0.2">
      <c r="B254" s="4">
        <v>252</v>
      </c>
      <c r="C254" s="4">
        <v>8</v>
      </c>
      <c r="D254" s="4">
        <v>41</v>
      </c>
      <c r="E254" s="4">
        <v>91</v>
      </c>
      <c r="F254" s="4">
        <v>233</v>
      </c>
      <c r="G254" s="4">
        <v>310</v>
      </c>
      <c r="H254" s="6">
        <v>2.5013888888888891</v>
      </c>
      <c r="I254" s="10">
        <v>3.024</v>
      </c>
    </row>
    <row r="255" spans="2:9" x14ac:dyDescent="0.2">
      <c r="B255" s="4">
        <v>253</v>
      </c>
      <c r="C255" s="4">
        <v>8</v>
      </c>
      <c r="D255" s="4">
        <v>42</v>
      </c>
      <c r="E255" s="4">
        <v>92</v>
      </c>
      <c r="F255" s="4">
        <v>233</v>
      </c>
      <c r="G255" s="4">
        <v>311</v>
      </c>
      <c r="H255" s="6">
        <v>2.5034722222222223</v>
      </c>
      <c r="I255" s="10">
        <v>3.024</v>
      </c>
    </row>
    <row r="256" spans="2:9" x14ac:dyDescent="0.2">
      <c r="B256" s="4">
        <v>254</v>
      </c>
      <c r="C256" s="4">
        <v>8</v>
      </c>
      <c r="D256" s="4">
        <v>43</v>
      </c>
      <c r="E256" s="4">
        <v>92</v>
      </c>
      <c r="F256" s="4">
        <v>234</v>
      </c>
      <c r="G256" s="4">
        <v>312</v>
      </c>
      <c r="H256" s="6">
        <v>2.5055555555555555</v>
      </c>
      <c r="I256" s="10">
        <v>3.024</v>
      </c>
    </row>
    <row r="257" spans="2:9" x14ac:dyDescent="0.2">
      <c r="B257" s="4">
        <v>255</v>
      </c>
      <c r="C257" s="4">
        <v>8</v>
      </c>
      <c r="D257" s="4">
        <v>44</v>
      </c>
      <c r="E257" s="4">
        <v>92</v>
      </c>
      <c r="F257" s="4">
        <v>234</v>
      </c>
      <c r="G257" s="4">
        <v>313</v>
      </c>
      <c r="H257" s="6">
        <v>2.5076388888888888</v>
      </c>
      <c r="I257" s="10">
        <v>3.024</v>
      </c>
    </row>
    <row r="258" spans="2:9" x14ac:dyDescent="0.2">
      <c r="B258" s="4">
        <v>256</v>
      </c>
      <c r="C258" s="4">
        <v>8</v>
      </c>
      <c r="D258" s="4">
        <v>45</v>
      </c>
      <c r="E258" s="4">
        <v>92</v>
      </c>
      <c r="F258" s="4">
        <v>235</v>
      </c>
      <c r="G258" s="4">
        <v>313</v>
      </c>
      <c r="H258" s="6">
        <v>2.5097222222222224</v>
      </c>
      <c r="I258" s="10">
        <v>3.024</v>
      </c>
    </row>
    <row r="259" spans="2:9" x14ac:dyDescent="0.2">
      <c r="B259" s="4">
        <v>257</v>
      </c>
      <c r="C259" s="4">
        <v>8</v>
      </c>
      <c r="D259" s="4">
        <v>46</v>
      </c>
      <c r="E259" s="4">
        <v>92</v>
      </c>
      <c r="F259" s="4">
        <v>236</v>
      </c>
      <c r="G259" s="4">
        <v>314</v>
      </c>
      <c r="H259" s="6">
        <v>2.5118055555555556</v>
      </c>
      <c r="I259" s="10">
        <v>3.024</v>
      </c>
    </row>
    <row r="260" spans="2:9" x14ac:dyDescent="0.2">
      <c r="B260" s="4">
        <v>258</v>
      </c>
      <c r="C260" s="4">
        <v>8</v>
      </c>
      <c r="D260" s="4">
        <v>47</v>
      </c>
      <c r="E260" s="4">
        <v>93</v>
      </c>
      <c r="F260" s="4">
        <v>236</v>
      </c>
      <c r="G260" s="4">
        <v>315</v>
      </c>
      <c r="H260" s="6">
        <v>2.5138888888888888</v>
      </c>
      <c r="I260" s="10">
        <v>3.024</v>
      </c>
    </row>
    <row r="261" spans="2:9" x14ac:dyDescent="0.2">
      <c r="B261" s="4">
        <v>259</v>
      </c>
      <c r="C261" s="4">
        <v>8</v>
      </c>
      <c r="D261" s="4">
        <v>48</v>
      </c>
      <c r="E261" s="4">
        <v>93</v>
      </c>
      <c r="F261" s="4">
        <v>237</v>
      </c>
      <c r="G261" s="4">
        <v>316</v>
      </c>
      <c r="H261" s="6">
        <v>2.5159722222222221</v>
      </c>
      <c r="I261" s="10">
        <v>3.024</v>
      </c>
    </row>
    <row r="262" spans="2:9" x14ac:dyDescent="0.2">
      <c r="B262" s="4">
        <v>260</v>
      </c>
      <c r="C262" s="4">
        <v>8</v>
      </c>
      <c r="D262" s="4">
        <v>49</v>
      </c>
      <c r="E262" s="4">
        <v>93</v>
      </c>
      <c r="F262" s="4">
        <v>238</v>
      </c>
      <c r="G262" s="4">
        <v>318</v>
      </c>
      <c r="H262" s="6">
        <v>2.5173611111111112</v>
      </c>
      <c r="I262" s="10">
        <v>3.024</v>
      </c>
    </row>
    <row r="263" spans="2:9" x14ac:dyDescent="0.2">
      <c r="B263" s="4">
        <v>261</v>
      </c>
      <c r="C263" s="4">
        <v>8</v>
      </c>
      <c r="D263" s="4">
        <v>50</v>
      </c>
      <c r="E263" s="4">
        <v>93</v>
      </c>
      <c r="F263" s="4">
        <v>239</v>
      </c>
      <c r="G263" s="4">
        <v>319</v>
      </c>
      <c r="H263" s="6">
        <v>2.5194444444444444</v>
      </c>
      <c r="I263" s="10">
        <v>3.024</v>
      </c>
    </row>
    <row r="264" spans="2:9" x14ac:dyDescent="0.2">
      <c r="B264" s="4">
        <v>262</v>
      </c>
      <c r="C264" s="4">
        <v>9</v>
      </c>
      <c r="D264" s="4">
        <v>1</v>
      </c>
      <c r="E264" s="4">
        <v>94</v>
      </c>
      <c r="F264" s="4">
        <v>239</v>
      </c>
      <c r="G264" s="4">
        <v>319</v>
      </c>
      <c r="H264" s="6">
        <v>2.5215277777777776</v>
      </c>
      <c r="I264" s="10">
        <v>3.024</v>
      </c>
    </row>
    <row r="265" spans="2:9" x14ac:dyDescent="0.2">
      <c r="B265" s="4">
        <v>263</v>
      </c>
      <c r="C265" s="4">
        <v>9</v>
      </c>
      <c r="D265" s="4">
        <v>2</v>
      </c>
      <c r="E265" s="4">
        <v>94</v>
      </c>
      <c r="F265" s="4">
        <v>240</v>
      </c>
      <c r="G265" s="4">
        <v>320</v>
      </c>
      <c r="H265" s="6">
        <v>2.5236111111111112</v>
      </c>
      <c r="I265" s="10">
        <v>3.024</v>
      </c>
    </row>
    <row r="266" spans="2:9" x14ac:dyDescent="0.2">
      <c r="B266" s="4">
        <v>264</v>
      </c>
      <c r="C266" s="4">
        <v>9</v>
      </c>
      <c r="D266" s="4">
        <v>3</v>
      </c>
      <c r="E266" s="4">
        <v>94</v>
      </c>
      <c r="F266" s="4">
        <v>241</v>
      </c>
      <c r="G266" s="4">
        <v>321</v>
      </c>
      <c r="H266" s="6">
        <v>2.5256944444444445</v>
      </c>
      <c r="I266" s="10">
        <v>3.024</v>
      </c>
    </row>
    <row r="267" spans="2:9" x14ac:dyDescent="0.2">
      <c r="B267" s="4">
        <v>265</v>
      </c>
      <c r="C267" s="4">
        <v>9</v>
      </c>
      <c r="D267" s="4">
        <v>4</v>
      </c>
      <c r="E267" s="4">
        <v>94</v>
      </c>
      <c r="F267" s="4">
        <v>241</v>
      </c>
      <c r="G267" s="4">
        <v>322</v>
      </c>
      <c r="H267" s="6">
        <v>2.5277777777777777</v>
      </c>
      <c r="I267" s="10">
        <v>3.024</v>
      </c>
    </row>
    <row r="268" spans="2:9" x14ac:dyDescent="0.2">
      <c r="B268" s="4">
        <v>266</v>
      </c>
      <c r="C268" s="4">
        <v>9</v>
      </c>
      <c r="D268" s="4">
        <v>5</v>
      </c>
      <c r="E268" s="4">
        <v>94</v>
      </c>
      <c r="F268" s="4">
        <v>242</v>
      </c>
      <c r="G268" s="4">
        <v>323</v>
      </c>
      <c r="H268" s="6">
        <v>2.5298611111111109</v>
      </c>
      <c r="I268" s="10">
        <v>3.024</v>
      </c>
    </row>
    <row r="269" spans="2:9" x14ac:dyDescent="0.2">
      <c r="B269" s="4">
        <v>267</v>
      </c>
      <c r="C269" s="4">
        <v>9</v>
      </c>
      <c r="D269" s="4">
        <v>6</v>
      </c>
      <c r="E269" s="4">
        <v>95</v>
      </c>
      <c r="F269" s="4">
        <v>242</v>
      </c>
      <c r="G269" s="4">
        <v>323</v>
      </c>
      <c r="H269" s="6">
        <v>2.5319444444444446</v>
      </c>
      <c r="I269" s="10">
        <v>3.024</v>
      </c>
    </row>
    <row r="270" spans="2:9" x14ac:dyDescent="0.2">
      <c r="B270" s="4">
        <v>268</v>
      </c>
      <c r="C270" s="4">
        <v>9</v>
      </c>
      <c r="D270" s="4">
        <v>7</v>
      </c>
      <c r="E270" s="4">
        <v>95</v>
      </c>
      <c r="F270" s="4">
        <v>243</v>
      </c>
      <c r="G270" s="4">
        <v>324</v>
      </c>
      <c r="H270" s="6">
        <v>2.5333333333333332</v>
      </c>
      <c r="I270" s="10">
        <v>3.024</v>
      </c>
    </row>
    <row r="271" spans="2:9" x14ac:dyDescent="0.2">
      <c r="B271" s="4">
        <v>269</v>
      </c>
      <c r="C271" s="4">
        <v>9</v>
      </c>
      <c r="D271" s="4">
        <v>8</v>
      </c>
      <c r="E271" s="4">
        <v>95</v>
      </c>
      <c r="F271" s="4">
        <v>244</v>
      </c>
      <c r="G271" s="4">
        <v>325</v>
      </c>
      <c r="H271" s="6">
        <v>2.5354166666666669</v>
      </c>
      <c r="I271" s="10">
        <v>3.024</v>
      </c>
    </row>
    <row r="272" spans="2:9" x14ac:dyDescent="0.2">
      <c r="B272" s="4">
        <v>270</v>
      </c>
      <c r="C272" s="4">
        <v>9</v>
      </c>
      <c r="D272" s="4">
        <v>9</v>
      </c>
      <c r="E272" s="4">
        <v>95</v>
      </c>
      <c r="F272" s="4">
        <v>245</v>
      </c>
      <c r="G272" s="4">
        <v>327</v>
      </c>
      <c r="H272" s="6">
        <v>2.5375000000000001</v>
      </c>
      <c r="I272" s="10">
        <v>3.024</v>
      </c>
    </row>
    <row r="273" spans="2:9" x14ac:dyDescent="0.2">
      <c r="B273" s="4">
        <v>271</v>
      </c>
      <c r="C273" s="4">
        <v>9</v>
      </c>
      <c r="D273" s="4">
        <v>10</v>
      </c>
      <c r="E273" s="4">
        <v>96</v>
      </c>
      <c r="F273" s="4">
        <v>246</v>
      </c>
      <c r="G273" s="4">
        <v>328</v>
      </c>
      <c r="H273" s="6">
        <v>2.5395833333333333</v>
      </c>
      <c r="I273" s="10">
        <v>3.024</v>
      </c>
    </row>
    <row r="274" spans="2:9" x14ac:dyDescent="0.2">
      <c r="B274" s="4">
        <v>272</v>
      </c>
      <c r="C274" s="4">
        <v>9</v>
      </c>
      <c r="D274" s="4">
        <v>11</v>
      </c>
      <c r="E274" s="4">
        <v>96</v>
      </c>
      <c r="F274" s="4">
        <v>246</v>
      </c>
      <c r="G274" s="4">
        <v>329</v>
      </c>
      <c r="H274" s="6">
        <v>2.5416666666666665</v>
      </c>
      <c r="I274" s="10">
        <v>3.024</v>
      </c>
    </row>
    <row r="275" spans="2:9" x14ac:dyDescent="0.2">
      <c r="B275" s="4">
        <v>273</v>
      </c>
      <c r="C275" s="4">
        <v>9</v>
      </c>
      <c r="D275" s="4">
        <v>12</v>
      </c>
      <c r="E275" s="4">
        <v>96</v>
      </c>
      <c r="F275" s="4">
        <v>247</v>
      </c>
      <c r="G275" s="4">
        <v>329</v>
      </c>
      <c r="H275" s="6">
        <v>2.5437500000000002</v>
      </c>
      <c r="I275" s="10">
        <v>3.024</v>
      </c>
    </row>
    <row r="276" spans="2:9" x14ac:dyDescent="0.2">
      <c r="B276" s="4">
        <v>274</v>
      </c>
      <c r="C276" s="4">
        <v>9</v>
      </c>
      <c r="D276" s="4">
        <v>13</v>
      </c>
      <c r="E276" s="4">
        <v>96</v>
      </c>
      <c r="F276" s="4">
        <v>248</v>
      </c>
      <c r="G276" s="4">
        <v>330</v>
      </c>
      <c r="H276" s="6">
        <v>2.5458333333333334</v>
      </c>
      <c r="I276" s="10">
        <v>3.024</v>
      </c>
    </row>
    <row r="277" spans="2:9" x14ac:dyDescent="0.2">
      <c r="B277" s="4">
        <v>275</v>
      </c>
      <c r="C277" s="4">
        <v>9</v>
      </c>
      <c r="D277" s="4">
        <v>14</v>
      </c>
      <c r="E277" s="4">
        <v>96</v>
      </c>
      <c r="F277" s="4">
        <v>248</v>
      </c>
      <c r="G277" s="4">
        <v>331</v>
      </c>
      <c r="H277" s="6">
        <v>2.5479166666666666</v>
      </c>
      <c r="I277" s="10">
        <v>3.024</v>
      </c>
    </row>
    <row r="278" spans="2:9" x14ac:dyDescent="0.2">
      <c r="B278" s="4">
        <v>276</v>
      </c>
      <c r="C278" s="4">
        <v>9</v>
      </c>
      <c r="D278" s="4">
        <v>15</v>
      </c>
      <c r="E278" s="4">
        <v>97</v>
      </c>
      <c r="F278" s="4">
        <v>249</v>
      </c>
      <c r="G278" s="4">
        <v>332</v>
      </c>
      <c r="H278" s="6">
        <v>2.5499999999999998</v>
      </c>
      <c r="I278" s="10">
        <v>3.024</v>
      </c>
    </row>
    <row r="279" spans="2:9" x14ac:dyDescent="0.2">
      <c r="B279" s="4">
        <v>277</v>
      </c>
      <c r="C279" s="4">
        <v>9</v>
      </c>
      <c r="D279" s="4">
        <v>16</v>
      </c>
      <c r="E279" s="4">
        <v>97</v>
      </c>
      <c r="F279" s="4">
        <v>249</v>
      </c>
      <c r="G279" s="4">
        <v>333</v>
      </c>
      <c r="H279" s="6">
        <v>2.5513888888888889</v>
      </c>
      <c r="I279" s="10">
        <v>3.024</v>
      </c>
    </row>
    <row r="280" spans="2:9" x14ac:dyDescent="0.2">
      <c r="B280" s="4">
        <v>278</v>
      </c>
      <c r="C280" s="4">
        <v>9</v>
      </c>
      <c r="D280" s="4">
        <v>17</v>
      </c>
      <c r="E280" s="4">
        <v>97</v>
      </c>
      <c r="F280" s="4">
        <v>250</v>
      </c>
      <c r="G280" s="4">
        <v>333</v>
      </c>
      <c r="H280" s="6">
        <v>2.5534722222222221</v>
      </c>
      <c r="I280" s="10">
        <v>3.024</v>
      </c>
    </row>
    <row r="281" spans="2:9" x14ac:dyDescent="0.2">
      <c r="B281" s="4">
        <v>279</v>
      </c>
      <c r="C281" s="4">
        <v>9</v>
      </c>
      <c r="D281" s="4">
        <v>18</v>
      </c>
      <c r="E281" s="4">
        <v>97</v>
      </c>
      <c r="F281" s="4">
        <v>251</v>
      </c>
      <c r="G281" s="4">
        <v>334</v>
      </c>
      <c r="H281" s="6">
        <v>2.5555555555555554</v>
      </c>
      <c r="I281" s="10">
        <v>3.024</v>
      </c>
    </row>
    <row r="282" spans="2:9" x14ac:dyDescent="0.2">
      <c r="B282" s="4">
        <v>280</v>
      </c>
      <c r="C282" s="4">
        <v>9</v>
      </c>
      <c r="D282" s="4">
        <v>19</v>
      </c>
      <c r="E282" s="4">
        <v>98</v>
      </c>
      <c r="F282" s="4">
        <v>252</v>
      </c>
      <c r="G282" s="4">
        <v>336</v>
      </c>
      <c r="H282" s="6">
        <v>2.557638888888889</v>
      </c>
      <c r="I282" s="10">
        <v>3.024</v>
      </c>
    </row>
    <row r="283" spans="2:9" x14ac:dyDescent="0.2">
      <c r="B283" s="4">
        <v>281</v>
      </c>
      <c r="C283" s="4">
        <v>9</v>
      </c>
      <c r="D283" s="4">
        <v>20</v>
      </c>
      <c r="E283" s="4">
        <v>98</v>
      </c>
      <c r="F283" s="4">
        <v>253</v>
      </c>
      <c r="G283" s="4">
        <v>337</v>
      </c>
      <c r="H283" s="6">
        <v>2.5597222222222222</v>
      </c>
      <c r="I283" s="10">
        <v>3.024</v>
      </c>
    </row>
    <row r="284" spans="2:9" x14ac:dyDescent="0.2">
      <c r="B284" s="4">
        <v>282</v>
      </c>
      <c r="C284" s="4">
        <v>9</v>
      </c>
      <c r="D284" s="4">
        <v>21</v>
      </c>
      <c r="E284" s="4">
        <v>98</v>
      </c>
      <c r="F284" s="4">
        <v>253</v>
      </c>
      <c r="G284" s="4">
        <v>338</v>
      </c>
      <c r="H284" s="6">
        <v>2.5618055555555554</v>
      </c>
      <c r="I284" s="10">
        <v>3.024</v>
      </c>
    </row>
    <row r="285" spans="2:9" x14ac:dyDescent="0.2">
      <c r="B285" s="4">
        <v>283</v>
      </c>
      <c r="C285" s="4">
        <v>9</v>
      </c>
      <c r="D285" s="4">
        <v>22</v>
      </c>
      <c r="E285" s="4">
        <v>98</v>
      </c>
      <c r="F285" s="4">
        <v>254</v>
      </c>
      <c r="G285" s="4">
        <v>339</v>
      </c>
      <c r="H285" s="6">
        <v>2.5638888888888891</v>
      </c>
      <c r="I285" s="10">
        <v>3.024</v>
      </c>
    </row>
    <row r="286" spans="2:9" x14ac:dyDescent="0.2">
      <c r="B286" s="4">
        <v>284</v>
      </c>
      <c r="C286" s="4">
        <v>9</v>
      </c>
      <c r="D286" s="4">
        <v>23</v>
      </c>
      <c r="E286" s="4">
        <v>98</v>
      </c>
      <c r="F286" s="4">
        <v>254</v>
      </c>
      <c r="G286" s="4">
        <v>339</v>
      </c>
      <c r="H286" s="6">
        <v>2.5659722222222223</v>
      </c>
      <c r="I286" s="10">
        <v>3.024</v>
      </c>
    </row>
    <row r="287" spans="2:9" x14ac:dyDescent="0.2">
      <c r="B287" s="4">
        <v>285</v>
      </c>
      <c r="C287" s="4">
        <v>9</v>
      </c>
      <c r="D287" s="4">
        <v>24</v>
      </c>
      <c r="E287" s="4">
        <v>99</v>
      </c>
      <c r="F287" s="4">
        <v>255</v>
      </c>
      <c r="G287" s="4">
        <v>340</v>
      </c>
      <c r="H287" s="6">
        <v>2.567361111111111</v>
      </c>
      <c r="I287" s="10">
        <v>3.024</v>
      </c>
    </row>
    <row r="288" spans="2:9" x14ac:dyDescent="0.2">
      <c r="B288" s="4">
        <v>286</v>
      </c>
      <c r="C288" s="4">
        <v>9</v>
      </c>
      <c r="D288" s="4">
        <v>25</v>
      </c>
      <c r="E288" s="4">
        <v>99</v>
      </c>
      <c r="F288" s="4">
        <v>256</v>
      </c>
      <c r="G288" s="4">
        <v>341</v>
      </c>
      <c r="H288" s="6">
        <v>2.5694444444444446</v>
      </c>
      <c r="I288" s="10">
        <v>3.024</v>
      </c>
    </row>
    <row r="289" spans="2:9" x14ac:dyDescent="0.2">
      <c r="B289" s="4">
        <v>287</v>
      </c>
      <c r="C289" s="4">
        <v>9</v>
      </c>
      <c r="D289" s="4">
        <v>26</v>
      </c>
      <c r="E289" s="4">
        <v>99</v>
      </c>
      <c r="F289" s="4">
        <v>256</v>
      </c>
      <c r="G289" s="4">
        <v>342</v>
      </c>
      <c r="H289" s="6">
        <v>2.5715277777777779</v>
      </c>
      <c r="I289" s="10">
        <v>3.024</v>
      </c>
    </row>
    <row r="290" spans="2:9" x14ac:dyDescent="0.2">
      <c r="B290" s="4">
        <v>288</v>
      </c>
      <c r="C290" s="4">
        <v>9</v>
      </c>
      <c r="D290" s="4">
        <v>27</v>
      </c>
      <c r="E290" s="4">
        <v>99</v>
      </c>
      <c r="F290" s="4">
        <v>257</v>
      </c>
      <c r="G290" s="4">
        <v>343</v>
      </c>
      <c r="H290" s="6">
        <v>2.5736111111111111</v>
      </c>
      <c r="I290" s="10">
        <v>3.024</v>
      </c>
    </row>
    <row r="291" spans="2:9" x14ac:dyDescent="0.2">
      <c r="B291" s="4">
        <v>289</v>
      </c>
      <c r="C291" s="4">
        <v>9</v>
      </c>
      <c r="D291" s="4">
        <v>28</v>
      </c>
      <c r="E291" s="4">
        <v>99</v>
      </c>
      <c r="F291" s="4">
        <v>257</v>
      </c>
      <c r="G291" s="4">
        <v>343</v>
      </c>
      <c r="H291" s="6">
        <v>2.5756944444444443</v>
      </c>
      <c r="I291" s="10">
        <v>3.024</v>
      </c>
    </row>
    <row r="292" spans="2:9" x14ac:dyDescent="0.2">
      <c r="B292" s="4">
        <v>290</v>
      </c>
      <c r="C292" s="4">
        <v>9</v>
      </c>
      <c r="D292" s="4">
        <v>29</v>
      </c>
      <c r="E292" s="4">
        <v>100</v>
      </c>
      <c r="F292" s="4">
        <v>259</v>
      </c>
      <c r="G292" s="4">
        <v>345</v>
      </c>
      <c r="H292" s="6">
        <v>2.5777777777777779</v>
      </c>
      <c r="I292" s="10">
        <v>3.024</v>
      </c>
    </row>
    <row r="293" spans="2:9" x14ac:dyDescent="0.2">
      <c r="B293" s="4">
        <v>291</v>
      </c>
      <c r="C293" s="4">
        <v>9</v>
      </c>
      <c r="D293" s="4">
        <v>30</v>
      </c>
      <c r="E293" s="4">
        <v>100</v>
      </c>
      <c r="F293" s="4">
        <v>260</v>
      </c>
      <c r="G293" s="4">
        <v>346</v>
      </c>
      <c r="H293" s="6">
        <v>2.5798611111111112</v>
      </c>
      <c r="I293" s="10">
        <v>3.024</v>
      </c>
    </row>
    <row r="294" spans="2:9" x14ac:dyDescent="0.2">
      <c r="B294" s="4">
        <v>292</v>
      </c>
      <c r="C294" s="4">
        <v>9</v>
      </c>
      <c r="D294" s="4">
        <v>31</v>
      </c>
      <c r="E294" s="4">
        <v>100</v>
      </c>
      <c r="F294" s="4">
        <v>260</v>
      </c>
      <c r="G294" s="4">
        <v>347</v>
      </c>
      <c r="H294" s="6">
        <v>2.5819444444444444</v>
      </c>
      <c r="I294" s="10">
        <v>3.024</v>
      </c>
    </row>
    <row r="295" spans="2:9" x14ac:dyDescent="0.2">
      <c r="B295" s="4">
        <v>293</v>
      </c>
      <c r="C295" s="4">
        <v>9</v>
      </c>
      <c r="D295" s="4">
        <v>32</v>
      </c>
      <c r="E295" s="4">
        <v>100</v>
      </c>
      <c r="F295" s="4">
        <v>261</v>
      </c>
      <c r="G295" s="4">
        <v>348</v>
      </c>
      <c r="H295" s="6">
        <v>2.5833333333333335</v>
      </c>
      <c r="I295" s="10">
        <v>3.024</v>
      </c>
    </row>
    <row r="296" spans="2:9" x14ac:dyDescent="0.2">
      <c r="B296" s="4">
        <v>294</v>
      </c>
      <c r="C296" s="4">
        <v>9</v>
      </c>
      <c r="D296" s="4">
        <v>33</v>
      </c>
      <c r="E296" s="4">
        <v>101</v>
      </c>
      <c r="F296" s="4">
        <v>261</v>
      </c>
      <c r="G296" s="4">
        <v>349</v>
      </c>
      <c r="H296" s="6">
        <v>2.5854166666666667</v>
      </c>
      <c r="I296" s="10">
        <v>3.024</v>
      </c>
    </row>
    <row r="297" spans="2:9" x14ac:dyDescent="0.2">
      <c r="B297" s="4">
        <v>295</v>
      </c>
      <c r="C297" s="4">
        <v>9</v>
      </c>
      <c r="D297" s="4">
        <v>34</v>
      </c>
      <c r="E297" s="4">
        <v>101</v>
      </c>
      <c r="F297" s="4">
        <v>262</v>
      </c>
      <c r="G297" s="4">
        <v>349</v>
      </c>
      <c r="H297" s="6">
        <v>2.5874999999999999</v>
      </c>
      <c r="I297" s="10">
        <v>3.024</v>
      </c>
    </row>
    <row r="298" spans="2:9" x14ac:dyDescent="0.2">
      <c r="B298" s="4">
        <v>296</v>
      </c>
      <c r="C298" s="4">
        <v>9</v>
      </c>
      <c r="D298" s="4">
        <v>35</v>
      </c>
      <c r="E298" s="4">
        <v>101</v>
      </c>
      <c r="F298" s="4">
        <v>263</v>
      </c>
      <c r="G298" s="4">
        <v>350</v>
      </c>
      <c r="H298" s="6">
        <v>2.5895833333333331</v>
      </c>
      <c r="I298" s="10">
        <v>3.024</v>
      </c>
    </row>
    <row r="299" spans="2:9" x14ac:dyDescent="0.2">
      <c r="B299" s="4">
        <v>297</v>
      </c>
      <c r="C299" s="4">
        <v>9</v>
      </c>
      <c r="D299" s="4">
        <v>36</v>
      </c>
      <c r="E299" s="4">
        <v>101</v>
      </c>
      <c r="F299" s="4">
        <v>263</v>
      </c>
      <c r="G299" s="4">
        <v>351</v>
      </c>
      <c r="H299" s="6">
        <v>2.5916666666666668</v>
      </c>
      <c r="I299" s="10">
        <v>3.024</v>
      </c>
    </row>
    <row r="300" spans="2:9" x14ac:dyDescent="0.2">
      <c r="B300" s="4">
        <v>298</v>
      </c>
      <c r="C300" s="4">
        <v>9</v>
      </c>
      <c r="D300" s="4">
        <v>37</v>
      </c>
      <c r="E300" s="4">
        <v>101</v>
      </c>
      <c r="F300" s="4">
        <v>264</v>
      </c>
      <c r="G300" s="4">
        <v>352</v>
      </c>
      <c r="H300" s="6">
        <v>2.59375</v>
      </c>
      <c r="I300" s="10">
        <v>3.024</v>
      </c>
    </row>
    <row r="301" spans="2:9" x14ac:dyDescent="0.2">
      <c r="B301" s="4">
        <v>299</v>
      </c>
      <c r="C301" s="4">
        <v>9</v>
      </c>
      <c r="D301" s="4">
        <v>38</v>
      </c>
      <c r="E301" s="4">
        <v>102</v>
      </c>
      <c r="F301" s="4">
        <v>264</v>
      </c>
      <c r="G301" s="4">
        <v>353</v>
      </c>
      <c r="H301" s="6">
        <v>2.5958333333333332</v>
      </c>
      <c r="I301" s="10">
        <v>3.024</v>
      </c>
    </row>
    <row r="302" spans="2:9" x14ac:dyDescent="0.2">
      <c r="B302" s="4">
        <v>300</v>
      </c>
      <c r="C302" s="4">
        <v>9</v>
      </c>
      <c r="D302" s="4">
        <v>39</v>
      </c>
      <c r="E302" s="4">
        <v>102</v>
      </c>
      <c r="F302" s="4">
        <v>266</v>
      </c>
      <c r="G302" s="4">
        <v>355</v>
      </c>
      <c r="H302" s="6">
        <v>2.5979166666666669</v>
      </c>
      <c r="I302" s="10">
        <v>3.024</v>
      </c>
    </row>
    <row r="303" spans="2:9" x14ac:dyDescent="0.2">
      <c r="B303" s="4">
        <v>301</v>
      </c>
      <c r="C303" s="4">
        <v>9</v>
      </c>
      <c r="D303" s="4">
        <v>40</v>
      </c>
      <c r="E303" s="4">
        <v>102</v>
      </c>
      <c r="F303" s="4">
        <v>266</v>
      </c>
      <c r="G303" s="4">
        <v>355</v>
      </c>
      <c r="H303" s="6">
        <v>2.6</v>
      </c>
      <c r="I303" s="10">
        <v>3.024</v>
      </c>
    </row>
    <row r="304" spans="2:9" x14ac:dyDescent="0.2">
      <c r="B304" s="4">
        <v>302</v>
      </c>
      <c r="C304" s="4">
        <v>9</v>
      </c>
      <c r="D304" s="4">
        <v>41</v>
      </c>
      <c r="E304" s="4">
        <v>102</v>
      </c>
      <c r="F304" s="4">
        <v>267</v>
      </c>
      <c r="G304" s="4">
        <v>356</v>
      </c>
      <c r="H304" s="6">
        <v>2.6013888888888888</v>
      </c>
      <c r="I304" s="10">
        <v>3.024</v>
      </c>
    </row>
    <row r="305" spans="2:9" x14ac:dyDescent="0.2">
      <c r="B305" s="4">
        <v>303</v>
      </c>
      <c r="C305" s="4">
        <v>9</v>
      </c>
      <c r="D305" s="4">
        <v>42</v>
      </c>
      <c r="E305" s="4">
        <v>102</v>
      </c>
      <c r="F305" s="4">
        <v>268</v>
      </c>
      <c r="G305" s="4">
        <v>357</v>
      </c>
      <c r="H305" s="6">
        <v>2.6034722222222224</v>
      </c>
      <c r="I305" s="10">
        <v>3.024</v>
      </c>
    </row>
    <row r="306" spans="2:9" x14ac:dyDescent="0.2">
      <c r="B306" s="4">
        <v>304</v>
      </c>
      <c r="C306" s="4">
        <v>9</v>
      </c>
      <c r="D306" s="4">
        <v>43</v>
      </c>
      <c r="E306" s="4">
        <v>103</v>
      </c>
      <c r="F306" s="4">
        <v>268</v>
      </c>
      <c r="G306" s="4">
        <v>358</v>
      </c>
      <c r="H306" s="6">
        <v>2.6055555555555556</v>
      </c>
      <c r="I306" s="10">
        <v>3.024</v>
      </c>
    </row>
    <row r="307" spans="2:9" x14ac:dyDescent="0.2">
      <c r="B307" s="4">
        <v>305</v>
      </c>
      <c r="C307" s="4">
        <v>9</v>
      </c>
      <c r="D307" s="4">
        <v>44</v>
      </c>
      <c r="E307" s="4">
        <v>103</v>
      </c>
      <c r="F307" s="4">
        <v>269</v>
      </c>
      <c r="G307" s="4">
        <v>359</v>
      </c>
      <c r="H307" s="6">
        <v>2.6076388888888888</v>
      </c>
      <c r="I307" s="10">
        <v>3.024</v>
      </c>
    </row>
    <row r="308" spans="2:9" x14ac:dyDescent="0.2">
      <c r="B308" s="4">
        <v>306</v>
      </c>
      <c r="C308" s="4">
        <v>9</v>
      </c>
      <c r="D308" s="4">
        <v>45</v>
      </c>
      <c r="E308" s="4">
        <v>103</v>
      </c>
      <c r="F308" s="4">
        <v>269</v>
      </c>
      <c r="G308" s="4">
        <v>359</v>
      </c>
      <c r="H308" s="6">
        <v>2.6097222222222221</v>
      </c>
      <c r="I308" s="10">
        <v>3.024</v>
      </c>
    </row>
    <row r="309" spans="2:9" x14ac:dyDescent="0.2">
      <c r="B309" s="4">
        <v>307</v>
      </c>
      <c r="C309" s="4">
        <v>9</v>
      </c>
      <c r="D309" s="4">
        <v>46</v>
      </c>
      <c r="E309" s="4">
        <v>103</v>
      </c>
      <c r="F309" s="4">
        <v>270</v>
      </c>
      <c r="G309" s="4">
        <v>360</v>
      </c>
      <c r="H309" s="6">
        <v>2.6118055555555557</v>
      </c>
      <c r="I309" s="10">
        <v>3.024</v>
      </c>
    </row>
    <row r="310" spans="2:9" x14ac:dyDescent="0.2">
      <c r="B310" s="4">
        <v>308</v>
      </c>
      <c r="C310" s="4">
        <v>9</v>
      </c>
      <c r="D310" s="4">
        <v>47</v>
      </c>
      <c r="E310" s="4">
        <v>103</v>
      </c>
      <c r="F310" s="4">
        <v>271</v>
      </c>
      <c r="G310" s="4">
        <v>361</v>
      </c>
      <c r="H310" s="6">
        <v>2.6138888888888889</v>
      </c>
      <c r="I310" s="10">
        <v>3.024</v>
      </c>
    </row>
    <row r="311" spans="2:9" x14ac:dyDescent="0.2">
      <c r="B311" s="4">
        <v>309</v>
      </c>
      <c r="C311" s="4">
        <v>9</v>
      </c>
      <c r="D311" s="4">
        <v>48</v>
      </c>
      <c r="E311" s="4">
        <v>104</v>
      </c>
      <c r="F311" s="4">
        <v>271</v>
      </c>
      <c r="G311" s="4">
        <v>362</v>
      </c>
      <c r="H311" s="6">
        <v>2.6159722222222221</v>
      </c>
      <c r="I311" s="10">
        <v>3.024</v>
      </c>
    </row>
    <row r="312" spans="2:9" x14ac:dyDescent="0.2">
      <c r="B312" s="4">
        <v>310</v>
      </c>
      <c r="C312" s="4">
        <v>9</v>
      </c>
      <c r="D312" s="4">
        <v>49</v>
      </c>
      <c r="E312" s="4">
        <v>104</v>
      </c>
      <c r="F312" s="4">
        <v>273</v>
      </c>
      <c r="G312" s="4">
        <v>364</v>
      </c>
      <c r="H312" s="6">
        <v>2.6173611111111112</v>
      </c>
      <c r="I312" s="10">
        <v>3.024</v>
      </c>
    </row>
    <row r="313" spans="2:9" x14ac:dyDescent="0.2">
      <c r="B313" s="4">
        <v>311</v>
      </c>
      <c r="C313" s="4">
        <v>9</v>
      </c>
      <c r="D313" s="4">
        <v>50</v>
      </c>
      <c r="E313" s="4">
        <v>104</v>
      </c>
      <c r="F313" s="4">
        <v>273</v>
      </c>
      <c r="G313" s="4">
        <v>365</v>
      </c>
      <c r="H313" s="6">
        <v>2.6194444444444445</v>
      </c>
      <c r="I313" s="10">
        <v>3.024</v>
      </c>
    </row>
    <row r="314" spans="2:9" x14ac:dyDescent="0.2">
      <c r="B314" s="4">
        <v>312</v>
      </c>
      <c r="C314" s="4">
        <v>9</v>
      </c>
      <c r="D314" s="4">
        <v>51</v>
      </c>
      <c r="E314" s="4">
        <v>104</v>
      </c>
      <c r="F314" s="4">
        <v>274</v>
      </c>
      <c r="G314" s="4">
        <v>365</v>
      </c>
      <c r="H314" s="6">
        <v>2.6215277777777777</v>
      </c>
      <c r="I314" s="10">
        <v>3.024</v>
      </c>
    </row>
    <row r="315" spans="2:9" x14ac:dyDescent="0.2">
      <c r="B315" s="4">
        <v>313</v>
      </c>
      <c r="C315" s="4">
        <v>9</v>
      </c>
      <c r="D315" s="4">
        <v>52</v>
      </c>
      <c r="E315" s="4">
        <v>105</v>
      </c>
      <c r="F315" s="4">
        <v>275</v>
      </c>
      <c r="G315" s="4">
        <v>366</v>
      </c>
      <c r="H315" s="6">
        <v>2.6236111111111109</v>
      </c>
      <c r="I315" s="10">
        <v>3.024</v>
      </c>
    </row>
    <row r="316" spans="2:9" x14ac:dyDescent="0.2">
      <c r="B316" s="4">
        <v>314</v>
      </c>
      <c r="C316" s="4">
        <v>9</v>
      </c>
      <c r="D316" s="4">
        <v>53</v>
      </c>
      <c r="E316" s="4">
        <v>105</v>
      </c>
      <c r="F316" s="4">
        <v>275</v>
      </c>
      <c r="G316" s="4">
        <v>367</v>
      </c>
      <c r="H316" s="6">
        <v>2.6256944444444446</v>
      </c>
      <c r="I316" s="10">
        <v>3.024</v>
      </c>
    </row>
    <row r="317" spans="2:9" x14ac:dyDescent="0.2">
      <c r="B317" s="4">
        <v>315</v>
      </c>
      <c r="C317" s="4">
        <v>9</v>
      </c>
      <c r="D317" s="4">
        <v>54</v>
      </c>
      <c r="E317" s="4">
        <v>105</v>
      </c>
      <c r="F317" s="4">
        <v>276</v>
      </c>
      <c r="G317" s="4">
        <v>368</v>
      </c>
      <c r="H317" s="6">
        <v>2.6277777777777778</v>
      </c>
      <c r="I317" s="10">
        <v>3.024</v>
      </c>
    </row>
    <row r="318" spans="2:9" x14ac:dyDescent="0.2">
      <c r="B318" s="4">
        <v>316</v>
      </c>
      <c r="C318" s="4">
        <v>9</v>
      </c>
      <c r="D318" s="4">
        <v>55</v>
      </c>
      <c r="E318" s="4">
        <v>105</v>
      </c>
      <c r="F318" s="4">
        <v>276</v>
      </c>
      <c r="G318" s="4">
        <v>369</v>
      </c>
      <c r="H318" s="6">
        <v>2.629861111111111</v>
      </c>
      <c r="I318" s="10">
        <v>3.024</v>
      </c>
    </row>
    <row r="319" spans="2:9" x14ac:dyDescent="0.2">
      <c r="B319" s="4">
        <v>317</v>
      </c>
      <c r="C319" s="4">
        <v>10</v>
      </c>
      <c r="D319" s="4">
        <v>1</v>
      </c>
      <c r="E319" s="4">
        <v>105</v>
      </c>
      <c r="F319" s="4">
        <v>277</v>
      </c>
      <c r="G319" s="4">
        <v>369</v>
      </c>
      <c r="H319" s="6">
        <v>2.6319444444444446</v>
      </c>
      <c r="I319" s="10">
        <v>3.024</v>
      </c>
    </row>
    <row r="320" spans="2:9" x14ac:dyDescent="0.2">
      <c r="B320" s="4">
        <v>318</v>
      </c>
      <c r="C320" s="4">
        <v>10</v>
      </c>
      <c r="D320" s="4">
        <v>2</v>
      </c>
      <c r="E320" s="4">
        <v>106</v>
      </c>
      <c r="F320" s="4">
        <v>278</v>
      </c>
      <c r="G320" s="4">
        <v>370</v>
      </c>
      <c r="H320" s="6">
        <v>2.6333333333333333</v>
      </c>
      <c r="I320" s="10">
        <v>3.024</v>
      </c>
    </row>
    <row r="321" spans="2:9" x14ac:dyDescent="0.2">
      <c r="B321" s="4">
        <v>319</v>
      </c>
      <c r="C321" s="4">
        <v>10</v>
      </c>
      <c r="D321" s="4">
        <v>3</v>
      </c>
      <c r="E321" s="4">
        <v>106</v>
      </c>
      <c r="F321" s="4">
        <v>278</v>
      </c>
      <c r="G321" s="4">
        <v>371</v>
      </c>
      <c r="H321" s="6">
        <v>2.6354166666666665</v>
      </c>
      <c r="I321" s="10">
        <v>3.024</v>
      </c>
    </row>
    <row r="322" spans="2:9" x14ac:dyDescent="0.2">
      <c r="B322" s="4">
        <v>320</v>
      </c>
      <c r="C322" s="4">
        <v>10</v>
      </c>
      <c r="D322" s="4">
        <v>4</v>
      </c>
      <c r="E322" s="4">
        <v>106</v>
      </c>
      <c r="F322" s="4">
        <v>280</v>
      </c>
      <c r="G322" s="4">
        <v>373</v>
      </c>
      <c r="H322" s="6">
        <v>2.6375000000000002</v>
      </c>
      <c r="I322" s="10">
        <v>3.024</v>
      </c>
    </row>
    <row r="323" spans="2:9" x14ac:dyDescent="0.2">
      <c r="B323" s="4">
        <v>321</v>
      </c>
      <c r="C323" s="4">
        <v>10</v>
      </c>
      <c r="D323" s="4">
        <v>5</v>
      </c>
      <c r="E323" s="4">
        <v>106</v>
      </c>
      <c r="F323" s="4">
        <v>280</v>
      </c>
      <c r="G323" s="4">
        <v>374</v>
      </c>
      <c r="H323" s="6">
        <v>2.6395833333333334</v>
      </c>
      <c r="I323" s="10">
        <v>3.024</v>
      </c>
    </row>
    <row r="324" spans="2:9" x14ac:dyDescent="0.2">
      <c r="B324" s="4">
        <v>322</v>
      </c>
      <c r="C324" s="4">
        <v>10</v>
      </c>
      <c r="D324" s="4">
        <v>6</v>
      </c>
      <c r="E324" s="4">
        <v>106</v>
      </c>
      <c r="F324" s="4">
        <v>281</v>
      </c>
      <c r="G324" s="4">
        <v>375</v>
      </c>
      <c r="H324" s="6">
        <v>2.6416666666666666</v>
      </c>
      <c r="I324" s="10">
        <v>3.024</v>
      </c>
    </row>
    <row r="325" spans="2:9" x14ac:dyDescent="0.2">
      <c r="B325" s="4">
        <v>323</v>
      </c>
      <c r="C325" s="4">
        <v>10</v>
      </c>
      <c r="D325" s="4">
        <v>7</v>
      </c>
      <c r="E325" s="4">
        <v>107</v>
      </c>
      <c r="F325" s="4">
        <v>281</v>
      </c>
      <c r="G325" s="4">
        <v>375</v>
      </c>
      <c r="H325" s="6">
        <v>2.6437499999999998</v>
      </c>
      <c r="I325" s="10">
        <v>3.024</v>
      </c>
    </row>
    <row r="326" spans="2:9" x14ac:dyDescent="0.2">
      <c r="B326" s="4">
        <v>324</v>
      </c>
      <c r="C326" s="4">
        <v>10</v>
      </c>
      <c r="D326" s="4">
        <v>8</v>
      </c>
      <c r="E326" s="4">
        <v>107</v>
      </c>
      <c r="F326" s="4">
        <v>282</v>
      </c>
      <c r="G326" s="4">
        <v>376</v>
      </c>
      <c r="H326" s="6">
        <v>2.6458333333333335</v>
      </c>
      <c r="I326" s="10">
        <v>3.024</v>
      </c>
    </row>
    <row r="327" spans="2:9" x14ac:dyDescent="0.2">
      <c r="B327" s="4">
        <v>325</v>
      </c>
      <c r="C327" s="4">
        <v>10</v>
      </c>
      <c r="D327" s="4">
        <v>9</v>
      </c>
      <c r="E327" s="4">
        <v>107</v>
      </c>
      <c r="F327" s="4">
        <v>283</v>
      </c>
      <c r="G327" s="4">
        <v>377</v>
      </c>
      <c r="H327" s="6">
        <v>2.6479166666666667</v>
      </c>
      <c r="I327" s="10">
        <v>3.024</v>
      </c>
    </row>
    <row r="328" spans="2:9" x14ac:dyDescent="0.2">
      <c r="B328" s="4">
        <v>326</v>
      </c>
      <c r="C328" s="4">
        <v>10</v>
      </c>
      <c r="D328" s="4">
        <v>10</v>
      </c>
      <c r="E328" s="4">
        <v>107</v>
      </c>
      <c r="F328" s="4">
        <v>283</v>
      </c>
      <c r="G328" s="4">
        <v>378</v>
      </c>
      <c r="H328" s="6">
        <v>2.65</v>
      </c>
      <c r="I328" s="10">
        <v>3.024</v>
      </c>
    </row>
    <row r="329" spans="2:9" x14ac:dyDescent="0.2">
      <c r="B329" s="4">
        <v>327</v>
      </c>
      <c r="C329" s="4">
        <v>10</v>
      </c>
      <c r="D329" s="4">
        <v>11</v>
      </c>
      <c r="E329" s="4">
        <v>107</v>
      </c>
      <c r="F329" s="4">
        <v>284</v>
      </c>
      <c r="G329" s="4">
        <v>379</v>
      </c>
      <c r="H329" s="6">
        <v>2.651388888888889</v>
      </c>
      <c r="I329" s="10">
        <v>3.024</v>
      </c>
    </row>
    <row r="330" spans="2:9" x14ac:dyDescent="0.2">
      <c r="B330" s="4">
        <v>328</v>
      </c>
      <c r="C330" s="4">
        <v>10</v>
      </c>
      <c r="D330" s="4">
        <v>12</v>
      </c>
      <c r="E330" s="4">
        <v>108</v>
      </c>
      <c r="F330" s="4">
        <v>284</v>
      </c>
      <c r="G330" s="4">
        <v>379</v>
      </c>
      <c r="H330" s="6">
        <v>2.6534722222222222</v>
      </c>
      <c r="I330" s="10">
        <v>3.024</v>
      </c>
    </row>
    <row r="331" spans="2:9" x14ac:dyDescent="0.2">
      <c r="B331" s="4">
        <v>329</v>
      </c>
      <c r="C331" s="4">
        <v>10</v>
      </c>
      <c r="D331" s="4">
        <v>13</v>
      </c>
      <c r="E331" s="4">
        <v>108</v>
      </c>
      <c r="F331" s="4">
        <v>285</v>
      </c>
      <c r="G331" s="4">
        <v>380</v>
      </c>
      <c r="H331" s="6">
        <v>2.6555555555555554</v>
      </c>
      <c r="I331" s="10">
        <v>3.024</v>
      </c>
    </row>
    <row r="332" spans="2:9" x14ac:dyDescent="0.2">
      <c r="B332" s="4">
        <v>330</v>
      </c>
      <c r="C332" s="4">
        <v>10</v>
      </c>
      <c r="D332" s="4">
        <v>14</v>
      </c>
      <c r="E332" s="4">
        <v>108</v>
      </c>
      <c r="F332" s="4">
        <v>287</v>
      </c>
      <c r="G332" s="4">
        <v>382</v>
      </c>
      <c r="H332" s="6">
        <v>2.6576388888888891</v>
      </c>
      <c r="I332" s="10">
        <v>3.024</v>
      </c>
    </row>
    <row r="333" spans="2:9" x14ac:dyDescent="0.2">
      <c r="B333" s="4">
        <v>331</v>
      </c>
      <c r="C333" s="4">
        <v>10</v>
      </c>
      <c r="D333" s="4">
        <v>15</v>
      </c>
      <c r="E333" s="4">
        <v>108</v>
      </c>
      <c r="F333" s="4">
        <v>287</v>
      </c>
      <c r="G333" s="4">
        <v>383</v>
      </c>
      <c r="H333" s="6">
        <v>2.6597222222222223</v>
      </c>
      <c r="I333" s="10">
        <v>3.024</v>
      </c>
    </row>
    <row r="334" spans="2:9" x14ac:dyDescent="0.2">
      <c r="B334" s="4">
        <v>332</v>
      </c>
      <c r="C334" s="4">
        <v>10</v>
      </c>
      <c r="D334" s="4">
        <v>16</v>
      </c>
      <c r="E334" s="4">
        <v>108</v>
      </c>
      <c r="F334" s="4">
        <v>288</v>
      </c>
      <c r="G334" s="4">
        <v>384</v>
      </c>
      <c r="H334" s="6">
        <v>2.6618055555555555</v>
      </c>
      <c r="I334" s="10">
        <v>3.024</v>
      </c>
    </row>
    <row r="335" spans="2:9" x14ac:dyDescent="0.2">
      <c r="B335" s="4">
        <v>333</v>
      </c>
      <c r="C335" s="4">
        <v>10</v>
      </c>
      <c r="D335" s="4">
        <v>17</v>
      </c>
      <c r="E335" s="4">
        <v>109</v>
      </c>
      <c r="F335" s="4">
        <v>288</v>
      </c>
      <c r="G335" s="4">
        <v>385</v>
      </c>
      <c r="H335" s="6">
        <v>2.6638888888888888</v>
      </c>
      <c r="I335" s="10">
        <v>3.024</v>
      </c>
    </row>
    <row r="336" spans="2:9" x14ac:dyDescent="0.2">
      <c r="B336" s="4">
        <v>334</v>
      </c>
      <c r="C336" s="4">
        <v>10</v>
      </c>
      <c r="D336" s="4">
        <v>18</v>
      </c>
      <c r="E336" s="4">
        <v>109</v>
      </c>
      <c r="F336" s="4">
        <v>289</v>
      </c>
      <c r="G336" s="4">
        <v>385</v>
      </c>
      <c r="H336" s="6">
        <v>2.6659722222222224</v>
      </c>
      <c r="I336" s="10">
        <v>3.024</v>
      </c>
    </row>
    <row r="337" spans="2:9" x14ac:dyDescent="0.2">
      <c r="B337" s="4">
        <v>335</v>
      </c>
      <c r="C337" s="4">
        <v>10</v>
      </c>
      <c r="D337" s="4">
        <v>19</v>
      </c>
      <c r="E337" s="4">
        <v>109</v>
      </c>
      <c r="F337" s="4">
        <v>290</v>
      </c>
      <c r="G337" s="4">
        <v>386</v>
      </c>
      <c r="H337" s="6">
        <v>2.6673611111111111</v>
      </c>
      <c r="I337" s="10">
        <v>3.024</v>
      </c>
    </row>
    <row r="338" spans="2:9" x14ac:dyDescent="0.2">
      <c r="B338" s="4">
        <v>336</v>
      </c>
      <c r="C338" s="4">
        <v>10</v>
      </c>
      <c r="D338" s="4">
        <v>20</v>
      </c>
      <c r="E338" s="4">
        <v>109</v>
      </c>
      <c r="F338" s="4">
        <v>290</v>
      </c>
      <c r="G338" s="4">
        <v>387</v>
      </c>
      <c r="H338" s="6">
        <v>2.6694444444444443</v>
      </c>
      <c r="I338" s="10">
        <v>3.024</v>
      </c>
    </row>
    <row r="339" spans="2:9" x14ac:dyDescent="0.2">
      <c r="B339" s="4">
        <v>337</v>
      </c>
      <c r="C339" s="4">
        <v>10</v>
      </c>
      <c r="D339" s="4">
        <v>21</v>
      </c>
      <c r="E339" s="4">
        <v>109</v>
      </c>
      <c r="F339" s="4">
        <v>291</v>
      </c>
      <c r="G339" s="4">
        <v>388</v>
      </c>
      <c r="H339" s="6">
        <v>2.6715277777777779</v>
      </c>
      <c r="I339" s="10">
        <v>3.024</v>
      </c>
    </row>
    <row r="340" spans="2:9" x14ac:dyDescent="0.2">
      <c r="B340" s="4">
        <v>338</v>
      </c>
      <c r="C340" s="4">
        <v>10</v>
      </c>
      <c r="D340" s="4">
        <v>22</v>
      </c>
      <c r="E340" s="4">
        <v>110</v>
      </c>
      <c r="F340" s="4">
        <v>291</v>
      </c>
      <c r="G340" s="4">
        <v>389</v>
      </c>
      <c r="H340" s="6">
        <v>2.6736111111111112</v>
      </c>
      <c r="I340" s="10">
        <v>3.024</v>
      </c>
    </row>
    <row r="341" spans="2:9" x14ac:dyDescent="0.2">
      <c r="B341" s="4">
        <v>339</v>
      </c>
      <c r="C341" s="4">
        <v>10</v>
      </c>
      <c r="D341" s="4">
        <v>23</v>
      </c>
      <c r="E341" s="4">
        <v>110</v>
      </c>
      <c r="F341" s="4">
        <v>292</v>
      </c>
      <c r="G341" s="4">
        <v>389</v>
      </c>
      <c r="H341" s="6">
        <v>2.6756944444444444</v>
      </c>
      <c r="I341" s="10">
        <v>3.024</v>
      </c>
    </row>
    <row r="342" spans="2:9" x14ac:dyDescent="0.2">
      <c r="B342" s="4">
        <v>340</v>
      </c>
      <c r="C342" s="4">
        <v>10</v>
      </c>
      <c r="D342" s="4">
        <v>24</v>
      </c>
      <c r="E342" s="4">
        <v>110</v>
      </c>
      <c r="F342" s="4">
        <v>293</v>
      </c>
      <c r="G342" s="4">
        <v>391</v>
      </c>
      <c r="H342" s="6">
        <v>2.6777777777777776</v>
      </c>
      <c r="I342" s="10">
        <v>3.024</v>
      </c>
    </row>
    <row r="343" spans="2:9" x14ac:dyDescent="0.2">
      <c r="B343" s="4">
        <v>341</v>
      </c>
      <c r="C343" s="4">
        <v>10</v>
      </c>
      <c r="D343" s="4">
        <v>25</v>
      </c>
      <c r="E343" s="4">
        <v>110</v>
      </c>
      <c r="F343" s="4">
        <v>294</v>
      </c>
      <c r="G343" s="4">
        <v>392</v>
      </c>
      <c r="H343" s="6">
        <v>2.6798611111111112</v>
      </c>
      <c r="I343" s="10">
        <v>3.024</v>
      </c>
    </row>
    <row r="344" spans="2:9" x14ac:dyDescent="0.2">
      <c r="B344" s="4">
        <v>342</v>
      </c>
      <c r="C344" s="4">
        <v>10</v>
      </c>
      <c r="D344" s="4">
        <v>26</v>
      </c>
      <c r="E344" s="4">
        <v>110</v>
      </c>
      <c r="F344" s="4">
        <v>295</v>
      </c>
      <c r="G344" s="4">
        <v>393</v>
      </c>
      <c r="H344" s="6">
        <v>2.6819444444444445</v>
      </c>
      <c r="I344" s="10">
        <v>3.024</v>
      </c>
    </row>
    <row r="345" spans="2:9" x14ac:dyDescent="0.2">
      <c r="B345" s="4">
        <v>343</v>
      </c>
      <c r="C345" s="4">
        <v>10</v>
      </c>
      <c r="D345" s="4">
        <v>27</v>
      </c>
      <c r="E345" s="4">
        <v>111</v>
      </c>
      <c r="F345" s="4">
        <v>295</v>
      </c>
      <c r="G345" s="4">
        <v>394</v>
      </c>
      <c r="H345" s="6">
        <v>2.6833333333333331</v>
      </c>
      <c r="I345" s="10">
        <v>3.024</v>
      </c>
    </row>
    <row r="346" spans="2:9" x14ac:dyDescent="0.2">
      <c r="B346" s="4">
        <v>344</v>
      </c>
      <c r="C346" s="4">
        <v>10</v>
      </c>
      <c r="D346" s="4">
        <v>28</v>
      </c>
      <c r="E346" s="4">
        <v>111</v>
      </c>
      <c r="F346" s="4">
        <v>296</v>
      </c>
      <c r="G346" s="4">
        <v>395</v>
      </c>
      <c r="H346" s="6">
        <v>2.6854166666666668</v>
      </c>
      <c r="I346" s="10">
        <v>3.024</v>
      </c>
    </row>
    <row r="347" spans="2:9" x14ac:dyDescent="0.2">
      <c r="B347" s="4">
        <v>345</v>
      </c>
      <c r="C347" s="4">
        <v>10</v>
      </c>
      <c r="D347" s="4">
        <v>29</v>
      </c>
      <c r="E347" s="4">
        <v>111</v>
      </c>
      <c r="F347" s="4">
        <v>296</v>
      </c>
      <c r="G347" s="4">
        <v>395</v>
      </c>
      <c r="H347" s="6">
        <v>2.6875</v>
      </c>
      <c r="I347" s="10">
        <v>3.024</v>
      </c>
    </row>
    <row r="348" spans="2:9" x14ac:dyDescent="0.2">
      <c r="B348" s="4">
        <v>346</v>
      </c>
      <c r="C348" s="4">
        <v>10</v>
      </c>
      <c r="D348" s="4">
        <v>30</v>
      </c>
      <c r="E348" s="4">
        <v>111</v>
      </c>
      <c r="F348" s="4">
        <v>297</v>
      </c>
      <c r="G348" s="4">
        <v>396</v>
      </c>
      <c r="H348" s="6">
        <v>2.6895833333333332</v>
      </c>
      <c r="I348" s="10">
        <v>3.024</v>
      </c>
    </row>
    <row r="349" spans="2:9" x14ac:dyDescent="0.2">
      <c r="B349" s="4">
        <v>347</v>
      </c>
      <c r="C349" s="4">
        <v>10</v>
      </c>
      <c r="D349" s="4">
        <v>31</v>
      </c>
      <c r="E349" s="4">
        <v>111</v>
      </c>
      <c r="F349" s="4">
        <v>298</v>
      </c>
      <c r="G349" s="4">
        <v>397</v>
      </c>
      <c r="H349" s="6">
        <v>2.6916666666666669</v>
      </c>
      <c r="I349" s="10">
        <v>3.024</v>
      </c>
    </row>
    <row r="350" spans="2:9" x14ac:dyDescent="0.2">
      <c r="B350" s="4">
        <v>348</v>
      </c>
      <c r="C350" s="4">
        <v>10</v>
      </c>
      <c r="D350" s="4">
        <v>32</v>
      </c>
      <c r="E350" s="4">
        <v>112</v>
      </c>
      <c r="F350" s="4">
        <v>298</v>
      </c>
      <c r="G350" s="4">
        <v>398</v>
      </c>
      <c r="H350" s="6">
        <v>2.6937500000000001</v>
      </c>
      <c r="I350" s="10">
        <v>3.024</v>
      </c>
    </row>
    <row r="351" spans="2:9" x14ac:dyDescent="0.2">
      <c r="B351" s="4">
        <v>349</v>
      </c>
      <c r="C351" s="4">
        <v>10</v>
      </c>
      <c r="D351" s="4">
        <v>33</v>
      </c>
      <c r="E351" s="4">
        <v>112</v>
      </c>
      <c r="F351" s="4">
        <v>299</v>
      </c>
      <c r="G351" s="4">
        <v>399</v>
      </c>
      <c r="H351" s="6">
        <v>2.6958333333333333</v>
      </c>
      <c r="I351" s="10">
        <v>3.024</v>
      </c>
    </row>
    <row r="352" spans="2:9" x14ac:dyDescent="0.2">
      <c r="B352" s="4">
        <v>350</v>
      </c>
      <c r="C352" s="4">
        <v>10</v>
      </c>
      <c r="D352" s="4">
        <v>34</v>
      </c>
      <c r="E352" s="4">
        <v>112</v>
      </c>
      <c r="F352" s="4">
        <v>300</v>
      </c>
      <c r="G352" s="4">
        <v>401</v>
      </c>
      <c r="H352" s="6">
        <v>2.6979166666666665</v>
      </c>
      <c r="I352" s="10">
        <v>3.024</v>
      </c>
    </row>
    <row r="353" spans="2:9" x14ac:dyDescent="0.2">
      <c r="B353" s="4">
        <v>351</v>
      </c>
      <c r="C353" s="4">
        <v>10</v>
      </c>
      <c r="D353" s="4">
        <v>35</v>
      </c>
      <c r="E353" s="4">
        <v>112</v>
      </c>
      <c r="F353" s="4">
        <v>301</v>
      </c>
      <c r="G353" s="4">
        <v>401</v>
      </c>
      <c r="H353" s="6">
        <v>2.7</v>
      </c>
      <c r="I353" s="10">
        <v>3.024</v>
      </c>
    </row>
    <row r="354" spans="2:9" x14ac:dyDescent="0.2">
      <c r="B354" s="4">
        <v>352</v>
      </c>
      <c r="C354" s="4">
        <v>10</v>
      </c>
      <c r="D354" s="4">
        <v>36</v>
      </c>
      <c r="E354" s="4">
        <v>112</v>
      </c>
      <c r="F354" s="4">
        <v>302</v>
      </c>
      <c r="G354" s="4">
        <v>402</v>
      </c>
      <c r="H354" s="6">
        <v>2.7013888888888888</v>
      </c>
      <c r="I354" s="10">
        <v>3.024</v>
      </c>
    </row>
    <row r="355" spans="2:9" x14ac:dyDescent="0.2">
      <c r="B355" s="4">
        <v>353</v>
      </c>
      <c r="C355" s="4">
        <v>10</v>
      </c>
      <c r="D355" s="4">
        <v>37</v>
      </c>
      <c r="E355" s="4">
        <v>113</v>
      </c>
      <c r="F355" s="4">
        <v>302</v>
      </c>
      <c r="G355" s="4">
        <v>403</v>
      </c>
      <c r="H355" s="6">
        <v>2.7034722222222221</v>
      </c>
      <c r="I355" s="10">
        <v>3.024</v>
      </c>
    </row>
    <row r="356" spans="2:9" x14ac:dyDescent="0.2">
      <c r="B356" s="4">
        <v>354</v>
      </c>
      <c r="C356" s="4">
        <v>10</v>
      </c>
      <c r="D356" s="4">
        <v>38</v>
      </c>
      <c r="E356" s="4">
        <v>113</v>
      </c>
      <c r="F356" s="4">
        <v>303</v>
      </c>
      <c r="G356" s="4">
        <v>404</v>
      </c>
      <c r="H356" s="6">
        <v>2.7055555555555557</v>
      </c>
      <c r="I356" s="10">
        <v>3.024</v>
      </c>
    </row>
    <row r="357" spans="2:9" x14ac:dyDescent="0.2">
      <c r="B357" s="4">
        <v>355</v>
      </c>
      <c r="C357" s="4">
        <v>10</v>
      </c>
      <c r="D357" s="4">
        <v>39</v>
      </c>
      <c r="E357" s="4">
        <v>113</v>
      </c>
      <c r="F357" s="4">
        <v>303</v>
      </c>
      <c r="G357" s="4">
        <v>405</v>
      </c>
      <c r="H357" s="6">
        <v>2.7076388888888889</v>
      </c>
      <c r="I357" s="10">
        <v>3.024</v>
      </c>
    </row>
    <row r="358" spans="2:9" x14ac:dyDescent="0.2">
      <c r="B358" s="4">
        <v>356</v>
      </c>
      <c r="C358" s="4">
        <v>10</v>
      </c>
      <c r="D358" s="4">
        <v>40</v>
      </c>
      <c r="E358" s="4">
        <v>113</v>
      </c>
      <c r="F358" s="4">
        <v>304</v>
      </c>
      <c r="G358" s="4">
        <v>405</v>
      </c>
      <c r="H358" s="6">
        <v>2.7097222222222221</v>
      </c>
      <c r="I358" s="10">
        <v>3.024</v>
      </c>
    </row>
    <row r="359" spans="2:9" x14ac:dyDescent="0.2">
      <c r="B359" s="4">
        <v>357</v>
      </c>
      <c r="C359" s="4">
        <v>10</v>
      </c>
      <c r="D359" s="4">
        <v>41</v>
      </c>
      <c r="E359" s="4">
        <v>113</v>
      </c>
      <c r="F359" s="4">
        <v>305</v>
      </c>
      <c r="G359" s="4">
        <v>406</v>
      </c>
      <c r="H359" s="6">
        <v>2.7118055555555554</v>
      </c>
      <c r="I359" s="10">
        <v>3.024</v>
      </c>
    </row>
    <row r="360" spans="2:9" x14ac:dyDescent="0.2">
      <c r="B360" s="4">
        <v>358</v>
      </c>
      <c r="C360" s="4">
        <v>10</v>
      </c>
      <c r="D360" s="4">
        <v>42</v>
      </c>
      <c r="E360" s="4">
        <v>114</v>
      </c>
      <c r="F360" s="4">
        <v>305</v>
      </c>
      <c r="G360" s="4">
        <v>407</v>
      </c>
      <c r="H360" s="6">
        <v>2.713888888888889</v>
      </c>
      <c r="I360" s="10">
        <v>3.024</v>
      </c>
    </row>
    <row r="361" spans="2:9" x14ac:dyDescent="0.2">
      <c r="B361" s="4">
        <v>359</v>
      </c>
      <c r="C361" s="4">
        <v>10</v>
      </c>
      <c r="D361" s="4">
        <v>43</v>
      </c>
      <c r="E361" s="4">
        <v>114</v>
      </c>
      <c r="F361" s="4">
        <v>306</v>
      </c>
      <c r="G361" s="4">
        <v>408</v>
      </c>
      <c r="H361" s="6">
        <v>2.7159722222222222</v>
      </c>
      <c r="I361" s="10">
        <v>3.024</v>
      </c>
    </row>
    <row r="362" spans="2:9" x14ac:dyDescent="0.2">
      <c r="B362" s="4">
        <v>360</v>
      </c>
      <c r="C362" s="4">
        <v>10</v>
      </c>
      <c r="D362" s="4">
        <v>44</v>
      </c>
      <c r="E362" s="4">
        <v>114</v>
      </c>
      <c r="F362" s="4">
        <v>307</v>
      </c>
      <c r="G362" s="4">
        <v>410</v>
      </c>
      <c r="H362" s="6">
        <v>2.7173611111111109</v>
      </c>
      <c r="I362" s="10">
        <v>3.024</v>
      </c>
    </row>
    <row r="363" spans="2:9" x14ac:dyDescent="0.2">
      <c r="B363" s="4">
        <v>361</v>
      </c>
      <c r="C363" s="4">
        <v>10</v>
      </c>
      <c r="D363" s="4">
        <v>45</v>
      </c>
      <c r="E363" s="4">
        <v>114</v>
      </c>
      <c r="F363" s="4">
        <v>308</v>
      </c>
      <c r="G363" s="4">
        <v>411</v>
      </c>
      <c r="H363" s="6">
        <v>2.7194444444444446</v>
      </c>
      <c r="I363" s="10">
        <v>3.024</v>
      </c>
    </row>
    <row r="364" spans="2:9" x14ac:dyDescent="0.2">
      <c r="B364" s="4">
        <v>362</v>
      </c>
      <c r="C364" s="4">
        <v>10</v>
      </c>
      <c r="D364" s="4">
        <v>46</v>
      </c>
      <c r="E364" s="4">
        <v>114</v>
      </c>
      <c r="F364" s="4">
        <v>308</v>
      </c>
      <c r="G364" s="4">
        <v>411</v>
      </c>
      <c r="H364" s="6">
        <v>2.7215277777777778</v>
      </c>
      <c r="I364" s="10">
        <v>3.024</v>
      </c>
    </row>
    <row r="365" spans="2:9" x14ac:dyDescent="0.2">
      <c r="B365" s="4">
        <v>363</v>
      </c>
      <c r="C365" s="4">
        <v>10</v>
      </c>
      <c r="D365" s="4">
        <v>47</v>
      </c>
      <c r="E365" s="4">
        <v>115</v>
      </c>
      <c r="F365" s="4">
        <v>309</v>
      </c>
      <c r="G365" s="4">
        <v>412</v>
      </c>
      <c r="H365" s="6">
        <v>2.723611111111111</v>
      </c>
      <c r="I365" s="10">
        <v>3.024</v>
      </c>
    </row>
    <row r="366" spans="2:9" x14ac:dyDescent="0.2">
      <c r="B366" s="4">
        <v>364</v>
      </c>
      <c r="C366" s="4">
        <v>10</v>
      </c>
      <c r="D366" s="4">
        <v>48</v>
      </c>
      <c r="E366" s="4">
        <v>115</v>
      </c>
      <c r="F366" s="4">
        <v>310</v>
      </c>
      <c r="G366" s="4">
        <v>413</v>
      </c>
      <c r="H366" s="6">
        <v>2.7256944444444446</v>
      </c>
      <c r="I366" s="10">
        <v>3.024</v>
      </c>
    </row>
    <row r="367" spans="2:9" x14ac:dyDescent="0.2">
      <c r="B367" s="4">
        <v>365</v>
      </c>
      <c r="C367" s="4">
        <v>10</v>
      </c>
      <c r="D367" s="4">
        <v>49</v>
      </c>
      <c r="E367" s="4">
        <v>115</v>
      </c>
      <c r="F367" s="4">
        <v>310</v>
      </c>
      <c r="G367" s="4">
        <v>414</v>
      </c>
      <c r="H367" s="6">
        <v>2.7277777777777779</v>
      </c>
      <c r="I367" s="10">
        <v>3.024</v>
      </c>
    </row>
    <row r="368" spans="2:9" x14ac:dyDescent="0.2">
      <c r="B368" s="4">
        <v>366</v>
      </c>
      <c r="C368" s="4">
        <v>10</v>
      </c>
      <c r="D368" s="4">
        <v>50</v>
      </c>
      <c r="E368" s="4">
        <v>115</v>
      </c>
      <c r="F368" s="4">
        <v>311</v>
      </c>
      <c r="G368" s="4">
        <v>415</v>
      </c>
      <c r="H368" s="6">
        <v>2.7298611111111111</v>
      </c>
      <c r="I368" s="10">
        <v>3.024</v>
      </c>
    </row>
    <row r="369" spans="2:9" x14ac:dyDescent="0.2">
      <c r="B369" s="4">
        <v>367</v>
      </c>
      <c r="C369" s="4">
        <v>10</v>
      </c>
      <c r="D369" s="4">
        <v>51</v>
      </c>
      <c r="E369" s="4">
        <v>115</v>
      </c>
      <c r="F369" s="4">
        <v>311</v>
      </c>
      <c r="G369" s="4">
        <v>415</v>
      </c>
      <c r="H369" s="6">
        <v>2.7319444444444443</v>
      </c>
      <c r="I369" s="10">
        <v>3.024</v>
      </c>
    </row>
    <row r="370" spans="2:9" x14ac:dyDescent="0.2">
      <c r="B370" s="4">
        <v>368</v>
      </c>
      <c r="C370" s="4">
        <v>10</v>
      </c>
      <c r="D370" s="4">
        <v>52</v>
      </c>
      <c r="E370" s="4">
        <v>116</v>
      </c>
      <c r="F370" s="4">
        <v>312</v>
      </c>
      <c r="G370" s="4">
        <v>416</v>
      </c>
      <c r="H370" s="6">
        <v>2.7333333333333334</v>
      </c>
      <c r="I370" s="10">
        <v>3.024</v>
      </c>
    </row>
    <row r="371" spans="2:9" x14ac:dyDescent="0.2">
      <c r="B371" s="4">
        <v>369</v>
      </c>
      <c r="C371" s="4">
        <v>10</v>
      </c>
      <c r="D371" s="4">
        <v>53</v>
      </c>
      <c r="E371" s="4">
        <v>116</v>
      </c>
      <c r="F371" s="4">
        <v>313</v>
      </c>
      <c r="G371" s="4">
        <v>417</v>
      </c>
      <c r="H371" s="6">
        <v>2.7354166666666666</v>
      </c>
      <c r="I371" s="10">
        <v>3.024</v>
      </c>
    </row>
    <row r="372" spans="2:9" x14ac:dyDescent="0.2">
      <c r="B372" s="4">
        <v>370</v>
      </c>
      <c r="C372" s="4">
        <v>10</v>
      </c>
      <c r="D372" s="4">
        <v>54</v>
      </c>
      <c r="E372" s="4">
        <v>116</v>
      </c>
      <c r="F372" s="4">
        <v>314</v>
      </c>
      <c r="G372" s="4">
        <v>419</v>
      </c>
      <c r="H372" s="6">
        <v>2.7374999999999998</v>
      </c>
      <c r="I372" s="10">
        <v>3.024</v>
      </c>
    </row>
    <row r="373" spans="2:9" x14ac:dyDescent="0.2">
      <c r="B373" s="4">
        <v>371</v>
      </c>
      <c r="C373" s="4">
        <v>10</v>
      </c>
      <c r="D373" s="4">
        <v>55</v>
      </c>
      <c r="E373" s="4">
        <v>116</v>
      </c>
      <c r="F373" s="4">
        <v>315</v>
      </c>
      <c r="G373" s="4">
        <v>420</v>
      </c>
      <c r="H373" s="6">
        <v>2.7395833333333335</v>
      </c>
      <c r="I373" s="10">
        <v>3.024</v>
      </c>
    </row>
    <row r="374" spans="2:9" x14ac:dyDescent="0.2">
      <c r="B374" s="4">
        <v>372</v>
      </c>
      <c r="C374" s="4">
        <v>10</v>
      </c>
      <c r="D374" s="4">
        <v>56</v>
      </c>
      <c r="E374" s="4">
        <v>116</v>
      </c>
      <c r="F374" s="4">
        <v>315</v>
      </c>
      <c r="G374" s="4">
        <v>421</v>
      </c>
      <c r="H374" s="6">
        <v>2.7416666666666667</v>
      </c>
      <c r="I374" s="10">
        <v>3.024</v>
      </c>
    </row>
    <row r="375" spans="2:9" x14ac:dyDescent="0.2">
      <c r="B375" s="4">
        <v>373</v>
      </c>
      <c r="C375" s="4">
        <v>10</v>
      </c>
      <c r="D375" s="4">
        <v>57</v>
      </c>
      <c r="E375" s="4">
        <v>117</v>
      </c>
      <c r="F375" s="4">
        <v>316</v>
      </c>
      <c r="G375" s="4">
        <v>421</v>
      </c>
      <c r="H375" s="6">
        <v>2.7437499999999999</v>
      </c>
      <c r="I375" s="10">
        <v>3.024</v>
      </c>
    </row>
    <row r="376" spans="2:9" x14ac:dyDescent="0.2">
      <c r="B376" s="4">
        <v>374</v>
      </c>
      <c r="C376" s="4">
        <v>10</v>
      </c>
      <c r="D376" s="4">
        <v>58</v>
      </c>
      <c r="E376" s="4">
        <v>117</v>
      </c>
      <c r="F376" s="4">
        <v>317</v>
      </c>
      <c r="G376" s="4">
        <v>422</v>
      </c>
      <c r="H376" s="6">
        <v>2.7458333333333331</v>
      </c>
      <c r="I376" s="10">
        <v>3.024</v>
      </c>
    </row>
    <row r="377" spans="2:9" x14ac:dyDescent="0.2">
      <c r="B377" s="4">
        <v>375</v>
      </c>
      <c r="C377" s="4">
        <v>10</v>
      </c>
      <c r="D377" s="4">
        <v>59</v>
      </c>
      <c r="E377" s="4">
        <v>117</v>
      </c>
      <c r="F377" s="4">
        <v>317</v>
      </c>
      <c r="G377" s="4">
        <v>423</v>
      </c>
      <c r="H377" s="6">
        <v>2.7479166666666668</v>
      </c>
      <c r="I377" s="10">
        <v>3.024</v>
      </c>
    </row>
    <row r="378" spans="2:9" x14ac:dyDescent="0.2">
      <c r="B378" s="4">
        <v>376</v>
      </c>
      <c r="C378" s="4">
        <v>10</v>
      </c>
      <c r="D378" s="4">
        <v>60</v>
      </c>
      <c r="E378" s="4">
        <v>117</v>
      </c>
      <c r="F378" s="4">
        <v>318</v>
      </c>
      <c r="G378" s="4">
        <v>424</v>
      </c>
      <c r="H378" s="6">
        <v>2.75</v>
      </c>
      <c r="I378" s="10">
        <v>3.024</v>
      </c>
    </row>
    <row r="379" spans="2:9" x14ac:dyDescent="0.2">
      <c r="B379" s="4">
        <v>377</v>
      </c>
      <c r="C379" s="4">
        <v>11</v>
      </c>
      <c r="D379" s="4">
        <v>1</v>
      </c>
      <c r="E379" s="4">
        <v>117</v>
      </c>
      <c r="F379" s="4">
        <v>318</v>
      </c>
      <c r="G379" s="4">
        <v>425</v>
      </c>
      <c r="H379" s="6">
        <v>2.7513888888888891</v>
      </c>
      <c r="I379" s="10">
        <v>3.024</v>
      </c>
    </row>
    <row r="380" spans="2:9" x14ac:dyDescent="0.2">
      <c r="B380" s="4">
        <v>378</v>
      </c>
      <c r="C380" s="4">
        <v>11</v>
      </c>
      <c r="D380" s="4">
        <v>2</v>
      </c>
      <c r="E380" s="4">
        <v>118</v>
      </c>
      <c r="F380" s="4">
        <v>319</v>
      </c>
      <c r="G380" s="4">
        <v>425</v>
      </c>
      <c r="H380" s="6">
        <v>2.7534722222222223</v>
      </c>
      <c r="I380" s="10">
        <v>3.024</v>
      </c>
    </row>
    <row r="381" spans="2:9" x14ac:dyDescent="0.2">
      <c r="B381" s="4">
        <v>379</v>
      </c>
      <c r="C381" s="4">
        <v>11</v>
      </c>
      <c r="D381" s="4">
        <v>3</v>
      </c>
      <c r="E381" s="4">
        <v>118</v>
      </c>
      <c r="F381" s="4">
        <v>320</v>
      </c>
      <c r="G381" s="4">
        <v>426</v>
      </c>
      <c r="H381" s="6">
        <v>2.7555555555555555</v>
      </c>
      <c r="I381" s="10">
        <v>3.024</v>
      </c>
    </row>
    <row r="382" spans="2:9" x14ac:dyDescent="0.2">
      <c r="B382" s="4">
        <v>380</v>
      </c>
      <c r="C382" s="4">
        <v>11</v>
      </c>
      <c r="D382" s="4">
        <v>4</v>
      </c>
      <c r="E382" s="4">
        <v>118</v>
      </c>
      <c r="F382" s="4">
        <v>321</v>
      </c>
      <c r="G382" s="4">
        <v>428</v>
      </c>
      <c r="H382" s="6">
        <v>2.7576388888888888</v>
      </c>
      <c r="I382" s="10">
        <v>3.024</v>
      </c>
    </row>
    <row r="383" spans="2:9" x14ac:dyDescent="0.2">
      <c r="B383" s="4">
        <v>381</v>
      </c>
      <c r="C383" s="4">
        <v>11</v>
      </c>
      <c r="D383" s="4">
        <v>5</v>
      </c>
      <c r="E383" s="4">
        <v>118</v>
      </c>
      <c r="F383" s="4">
        <v>322</v>
      </c>
      <c r="G383" s="4">
        <v>429</v>
      </c>
      <c r="H383" s="6">
        <v>2.7597222222222224</v>
      </c>
      <c r="I383" s="10">
        <v>3.024</v>
      </c>
    </row>
    <row r="384" spans="2:9" x14ac:dyDescent="0.2">
      <c r="B384" s="4">
        <v>382</v>
      </c>
      <c r="C384" s="4">
        <v>11</v>
      </c>
      <c r="D384" s="4">
        <v>6</v>
      </c>
      <c r="E384" s="4">
        <v>118</v>
      </c>
      <c r="F384" s="4">
        <v>322</v>
      </c>
      <c r="G384" s="4">
        <v>430</v>
      </c>
      <c r="H384" s="6">
        <v>2.7618055555555556</v>
      </c>
      <c r="I384" s="10">
        <v>3.024</v>
      </c>
    </row>
    <row r="385" spans="2:9" x14ac:dyDescent="0.2">
      <c r="B385" s="4">
        <v>383</v>
      </c>
      <c r="C385" s="4">
        <v>11</v>
      </c>
      <c r="D385" s="4">
        <v>7</v>
      </c>
      <c r="E385" s="4">
        <v>119</v>
      </c>
      <c r="F385" s="4">
        <v>323</v>
      </c>
      <c r="G385" s="4">
        <v>431</v>
      </c>
      <c r="H385" s="6">
        <v>2.7638888888888888</v>
      </c>
      <c r="I385" s="10">
        <v>3.024</v>
      </c>
    </row>
    <row r="386" spans="2:9" x14ac:dyDescent="0.2">
      <c r="B386" s="4">
        <v>384</v>
      </c>
      <c r="C386" s="4">
        <v>11</v>
      </c>
      <c r="D386" s="4">
        <v>8</v>
      </c>
      <c r="E386" s="4">
        <v>119</v>
      </c>
      <c r="F386" s="4">
        <v>323</v>
      </c>
      <c r="G386" s="4">
        <v>431</v>
      </c>
      <c r="H386" s="6">
        <v>2.7659722222222221</v>
      </c>
      <c r="I386" s="10">
        <v>3.024</v>
      </c>
    </row>
    <row r="387" spans="2:9" x14ac:dyDescent="0.2">
      <c r="B387" s="4">
        <v>385</v>
      </c>
      <c r="C387" s="4">
        <v>11</v>
      </c>
      <c r="D387" s="4">
        <v>9</v>
      </c>
      <c r="E387" s="4">
        <v>119</v>
      </c>
      <c r="F387" s="4">
        <v>324</v>
      </c>
      <c r="G387" s="4">
        <v>432</v>
      </c>
      <c r="H387" s="6">
        <v>2.7673611111111112</v>
      </c>
      <c r="I387" s="10">
        <v>3.024</v>
      </c>
    </row>
    <row r="388" spans="2:9" x14ac:dyDescent="0.2">
      <c r="B388" s="4">
        <v>386</v>
      </c>
      <c r="C388" s="4">
        <v>11</v>
      </c>
      <c r="D388" s="4">
        <v>10</v>
      </c>
      <c r="E388" s="4">
        <v>119</v>
      </c>
      <c r="F388" s="4">
        <v>325</v>
      </c>
      <c r="G388" s="4">
        <v>433</v>
      </c>
      <c r="H388" s="6">
        <v>2.7694444444444444</v>
      </c>
      <c r="I388" s="10">
        <v>3.024</v>
      </c>
    </row>
    <row r="389" spans="2:9" x14ac:dyDescent="0.2">
      <c r="B389" s="4">
        <v>387</v>
      </c>
      <c r="C389" s="4">
        <v>11</v>
      </c>
      <c r="D389" s="4">
        <v>11</v>
      </c>
      <c r="E389" s="4">
        <v>119</v>
      </c>
      <c r="F389" s="4">
        <v>325</v>
      </c>
      <c r="G389" s="4">
        <v>434</v>
      </c>
      <c r="H389" s="6">
        <v>2.7715277777777776</v>
      </c>
      <c r="I389" s="10">
        <v>3.024</v>
      </c>
    </row>
    <row r="390" spans="2:9" x14ac:dyDescent="0.2">
      <c r="B390" s="4">
        <v>388</v>
      </c>
      <c r="C390" s="4">
        <v>11</v>
      </c>
      <c r="D390" s="4">
        <v>12</v>
      </c>
      <c r="E390" s="4">
        <v>119</v>
      </c>
      <c r="F390" s="4">
        <v>326</v>
      </c>
      <c r="G390" s="4">
        <v>435</v>
      </c>
      <c r="H390" s="6">
        <v>2.7736111111111112</v>
      </c>
      <c r="I390" s="10">
        <v>3.024</v>
      </c>
    </row>
    <row r="391" spans="2:9" x14ac:dyDescent="0.2">
      <c r="B391" s="4">
        <v>389</v>
      </c>
      <c r="C391" s="4">
        <v>11</v>
      </c>
      <c r="D391" s="4">
        <v>13</v>
      </c>
      <c r="E391" s="4">
        <v>120</v>
      </c>
      <c r="F391" s="4">
        <v>326</v>
      </c>
      <c r="G391" s="4">
        <v>435</v>
      </c>
      <c r="H391" s="6">
        <v>2.7756944444444445</v>
      </c>
      <c r="I391" s="10">
        <v>3.024</v>
      </c>
    </row>
    <row r="392" spans="2:9" x14ac:dyDescent="0.2">
      <c r="B392" s="4">
        <v>390</v>
      </c>
      <c r="C392" s="4">
        <v>11</v>
      </c>
      <c r="D392" s="4">
        <v>14</v>
      </c>
      <c r="E392" s="4">
        <v>120</v>
      </c>
      <c r="F392" s="4">
        <v>328</v>
      </c>
      <c r="G392" s="4">
        <v>437</v>
      </c>
      <c r="H392" s="6">
        <v>2.7777777777777777</v>
      </c>
      <c r="I392" s="10">
        <v>3.024</v>
      </c>
    </row>
    <row r="393" spans="2:9" x14ac:dyDescent="0.2">
      <c r="B393" s="4">
        <v>391</v>
      </c>
      <c r="C393" s="4">
        <v>11</v>
      </c>
      <c r="D393" s="4">
        <v>15</v>
      </c>
      <c r="E393" s="4">
        <v>120</v>
      </c>
      <c r="F393" s="4">
        <v>329</v>
      </c>
      <c r="G393" s="4">
        <v>438</v>
      </c>
      <c r="H393" s="6">
        <v>2.7798611111111109</v>
      </c>
      <c r="I393" s="10">
        <v>3.024</v>
      </c>
    </row>
    <row r="394" spans="2:9" x14ac:dyDescent="0.2">
      <c r="B394" s="4">
        <v>392</v>
      </c>
      <c r="C394" s="4">
        <v>11</v>
      </c>
      <c r="D394" s="4">
        <v>16</v>
      </c>
      <c r="E394" s="4">
        <v>120</v>
      </c>
      <c r="F394" s="4">
        <v>329</v>
      </c>
      <c r="G394" s="4">
        <v>439</v>
      </c>
      <c r="H394" s="6">
        <v>2.7819444444444446</v>
      </c>
      <c r="I394" s="10">
        <v>3.024</v>
      </c>
    </row>
    <row r="395" spans="2:9" x14ac:dyDescent="0.2">
      <c r="B395" s="4">
        <v>393</v>
      </c>
      <c r="C395" s="4">
        <v>11</v>
      </c>
      <c r="D395" s="4">
        <v>17</v>
      </c>
      <c r="E395" s="4">
        <v>120</v>
      </c>
      <c r="F395" s="4">
        <v>330</v>
      </c>
      <c r="G395" s="4">
        <v>440</v>
      </c>
      <c r="H395" s="6">
        <v>2.7833333333333332</v>
      </c>
      <c r="I395" s="10">
        <v>3.024</v>
      </c>
    </row>
    <row r="396" spans="2:9" x14ac:dyDescent="0.2">
      <c r="B396" s="4">
        <v>394</v>
      </c>
      <c r="C396" s="4">
        <v>11</v>
      </c>
      <c r="D396" s="4">
        <v>18</v>
      </c>
      <c r="E396" s="4">
        <v>121</v>
      </c>
      <c r="F396" s="4">
        <v>330</v>
      </c>
      <c r="G396" s="4">
        <v>441</v>
      </c>
      <c r="H396" s="6">
        <v>2.7854166666666669</v>
      </c>
      <c r="I396" s="10">
        <v>3.024</v>
      </c>
    </row>
    <row r="397" spans="2:9" x14ac:dyDescent="0.2">
      <c r="B397" s="4">
        <v>395</v>
      </c>
      <c r="C397" s="4">
        <v>11</v>
      </c>
      <c r="D397" s="4">
        <v>19</v>
      </c>
      <c r="E397" s="4">
        <v>121</v>
      </c>
      <c r="F397" s="4">
        <v>331</v>
      </c>
      <c r="G397" s="4">
        <v>441</v>
      </c>
      <c r="H397" s="6">
        <v>2.7875000000000001</v>
      </c>
      <c r="I397" s="10">
        <v>3.024</v>
      </c>
    </row>
    <row r="398" spans="2:9" x14ac:dyDescent="0.2">
      <c r="B398" s="4">
        <v>396</v>
      </c>
      <c r="C398" s="4">
        <v>11</v>
      </c>
      <c r="D398" s="4">
        <v>20</v>
      </c>
      <c r="E398" s="4">
        <v>121</v>
      </c>
      <c r="F398" s="4">
        <v>332</v>
      </c>
      <c r="G398" s="4">
        <v>442</v>
      </c>
      <c r="H398" s="6">
        <v>2.7895833333333333</v>
      </c>
      <c r="I398" s="10">
        <v>3.024</v>
      </c>
    </row>
    <row r="399" spans="2:9" x14ac:dyDescent="0.2">
      <c r="B399" s="4">
        <v>397</v>
      </c>
      <c r="C399" s="4">
        <v>11</v>
      </c>
      <c r="D399" s="4">
        <v>21</v>
      </c>
      <c r="E399" s="4">
        <v>121</v>
      </c>
      <c r="F399" s="4">
        <v>332</v>
      </c>
      <c r="G399" s="4">
        <v>443</v>
      </c>
      <c r="H399" s="6">
        <v>2.7916666666666665</v>
      </c>
      <c r="I399" s="10">
        <v>3.024</v>
      </c>
    </row>
    <row r="400" spans="2:9" x14ac:dyDescent="0.2">
      <c r="B400" s="4">
        <v>398</v>
      </c>
      <c r="C400" s="4">
        <v>11</v>
      </c>
      <c r="D400" s="4">
        <v>22</v>
      </c>
      <c r="E400" s="4">
        <v>121</v>
      </c>
      <c r="F400" s="4">
        <v>333</v>
      </c>
      <c r="G400" s="4">
        <v>444</v>
      </c>
      <c r="H400" s="6">
        <v>2.7937500000000002</v>
      </c>
      <c r="I400" s="10">
        <v>3.024</v>
      </c>
    </row>
    <row r="401" spans="2:9" x14ac:dyDescent="0.2">
      <c r="B401" s="4">
        <v>399</v>
      </c>
      <c r="C401" s="4">
        <v>11</v>
      </c>
      <c r="D401" s="4">
        <v>23</v>
      </c>
      <c r="E401" s="4">
        <v>122</v>
      </c>
      <c r="F401" s="4">
        <v>333</v>
      </c>
      <c r="G401" s="4">
        <v>445</v>
      </c>
      <c r="H401" s="6">
        <v>2.7958333333333334</v>
      </c>
      <c r="I401" s="10">
        <v>3.024</v>
      </c>
    </row>
    <row r="402" spans="2:9" x14ac:dyDescent="0.2">
      <c r="B402" s="4">
        <v>400</v>
      </c>
      <c r="C402" s="4">
        <v>11</v>
      </c>
      <c r="D402" s="4">
        <v>24</v>
      </c>
      <c r="E402" s="4">
        <v>122</v>
      </c>
      <c r="F402" s="4">
        <v>335</v>
      </c>
      <c r="G402" s="4">
        <v>447</v>
      </c>
      <c r="H402" s="6">
        <v>2.7979166666666666</v>
      </c>
      <c r="I402" s="10">
        <v>3.024</v>
      </c>
    </row>
    <row r="403" spans="2:9" x14ac:dyDescent="0.2">
      <c r="B403" s="4">
        <v>401</v>
      </c>
      <c r="C403" s="4">
        <v>11</v>
      </c>
      <c r="D403" s="4">
        <v>25</v>
      </c>
      <c r="E403" s="4">
        <v>122</v>
      </c>
      <c r="F403" s="4">
        <v>335</v>
      </c>
      <c r="G403" s="4">
        <v>447</v>
      </c>
      <c r="H403" s="6">
        <v>2.8</v>
      </c>
      <c r="I403" s="10">
        <v>3.024</v>
      </c>
    </row>
    <row r="404" spans="2:9" x14ac:dyDescent="0.2">
      <c r="B404" s="4">
        <v>402</v>
      </c>
      <c r="C404" s="4">
        <v>11</v>
      </c>
      <c r="D404" s="4">
        <v>26</v>
      </c>
      <c r="E404" s="4">
        <v>122</v>
      </c>
      <c r="F404" s="4">
        <v>336</v>
      </c>
      <c r="G404" s="4">
        <v>448</v>
      </c>
      <c r="H404" s="6">
        <v>2.8013888888888889</v>
      </c>
      <c r="I404" s="10">
        <v>3.024</v>
      </c>
    </row>
    <row r="405" spans="2:9" x14ac:dyDescent="0.2">
      <c r="B405" s="4">
        <v>403</v>
      </c>
      <c r="C405" s="4">
        <v>11</v>
      </c>
      <c r="D405" s="4">
        <v>27</v>
      </c>
      <c r="E405" s="4">
        <v>122</v>
      </c>
      <c r="F405" s="4">
        <v>337</v>
      </c>
      <c r="G405" s="4">
        <v>449</v>
      </c>
      <c r="H405" s="6">
        <v>2.8034722222222221</v>
      </c>
      <c r="I405" s="10">
        <v>3.024</v>
      </c>
    </row>
    <row r="406" spans="2:9" x14ac:dyDescent="0.2">
      <c r="B406" s="4">
        <v>404</v>
      </c>
      <c r="C406" s="4">
        <v>11</v>
      </c>
      <c r="D406" s="4">
        <v>28</v>
      </c>
      <c r="E406" s="4">
        <v>123</v>
      </c>
      <c r="F406" s="4">
        <v>337</v>
      </c>
      <c r="G406" s="4">
        <v>450</v>
      </c>
      <c r="H406" s="6">
        <v>2.8055555555555554</v>
      </c>
      <c r="I406" s="10">
        <v>3.024</v>
      </c>
    </row>
    <row r="407" spans="2:9" x14ac:dyDescent="0.2">
      <c r="B407" s="4">
        <v>405</v>
      </c>
      <c r="C407" s="4">
        <v>11</v>
      </c>
      <c r="D407" s="4">
        <v>29</v>
      </c>
      <c r="E407" s="4">
        <v>123</v>
      </c>
      <c r="F407" s="4">
        <v>338</v>
      </c>
      <c r="G407" s="4">
        <v>451</v>
      </c>
      <c r="H407" s="6">
        <v>2.807638888888889</v>
      </c>
      <c r="I407" s="10">
        <v>3.024</v>
      </c>
    </row>
    <row r="408" spans="2:9" x14ac:dyDescent="0.2">
      <c r="B408" s="4">
        <v>406</v>
      </c>
      <c r="C408" s="4">
        <v>11</v>
      </c>
      <c r="D408" s="4">
        <v>30</v>
      </c>
      <c r="E408" s="4">
        <v>123</v>
      </c>
      <c r="F408" s="4">
        <v>338</v>
      </c>
      <c r="G408" s="4">
        <v>451</v>
      </c>
      <c r="H408" s="6">
        <v>2.8097222222222222</v>
      </c>
      <c r="I408" s="10">
        <v>3.024</v>
      </c>
    </row>
    <row r="409" spans="2:9" x14ac:dyDescent="0.2">
      <c r="B409" s="4">
        <v>407</v>
      </c>
      <c r="C409" s="4">
        <v>11</v>
      </c>
      <c r="D409" s="4">
        <v>31</v>
      </c>
      <c r="E409" s="4">
        <v>123</v>
      </c>
      <c r="F409" s="4">
        <v>339</v>
      </c>
      <c r="G409" s="4">
        <v>452</v>
      </c>
      <c r="H409" s="6">
        <v>2.8118055555555554</v>
      </c>
      <c r="I409" s="10">
        <v>3.024</v>
      </c>
    </row>
    <row r="410" spans="2:9" x14ac:dyDescent="0.2">
      <c r="B410" s="4">
        <v>408</v>
      </c>
      <c r="C410" s="4">
        <v>11</v>
      </c>
      <c r="D410" s="4">
        <v>32</v>
      </c>
      <c r="E410" s="4">
        <v>123</v>
      </c>
      <c r="F410" s="4">
        <v>340</v>
      </c>
      <c r="G410" s="4">
        <v>453</v>
      </c>
      <c r="H410" s="6">
        <v>2.8138888888888891</v>
      </c>
      <c r="I410" s="10">
        <v>3.024</v>
      </c>
    </row>
    <row r="411" spans="2:9" x14ac:dyDescent="0.2">
      <c r="B411" s="4">
        <v>409</v>
      </c>
      <c r="C411" s="4">
        <v>11</v>
      </c>
      <c r="D411" s="4">
        <v>33</v>
      </c>
      <c r="E411" s="4">
        <v>123</v>
      </c>
      <c r="F411" s="4">
        <v>340</v>
      </c>
      <c r="G411" s="4">
        <v>454</v>
      </c>
      <c r="H411" s="6">
        <v>2.8159722222222223</v>
      </c>
      <c r="I411" s="10">
        <v>3.024</v>
      </c>
    </row>
    <row r="412" spans="2:9" x14ac:dyDescent="0.2">
      <c r="B412" s="4">
        <v>410</v>
      </c>
      <c r="C412" s="4">
        <v>11</v>
      </c>
      <c r="D412" s="4">
        <v>34</v>
      </c>
      <c r="E412" s="4">
        <v>124</v>
      </c>
      <c r="F412" s="4">
        <v>342</v>
      </c>
      <c r="G412" s="4">
        <v>456</v>
      </c>
      <c r="H412" s="6">
        <v>2.817361111111111</v>
      </c>
      <c r="I412" s="10">
        <v>3.024</v>
      </c>
    </row>
    <row r="413" spans="2:9" x14ac:dyDescent="0.2">
      <c r="B413" s="4">
        <v>411</v>
      </c>
      <c r="C413" s="4">
        <v>11</v>
      </c>
      <c r="D413" s="4">
        <v>35</v>
      </c>
      <c r="E413" s="4">
        <v>124</v>
      </c>
      <c r="F413" s="4">
        <v>342</v>
      </c>
      <c r="G413" s="4">
        <v>457</v>
      </c>
      <c r="H413" s="6">
        <v>2.8194444444444446</v>
      </c>
      <c r="I413" s="10">
        <v>3.024</v>
      </c>
    </row>
    <row r="414" spans="2:9" x14ac:dyDescent="0.2">
      <c r="B414" s="4">
        <v>412</v>
      </c>
      <c r="C414" s="4">
        <v>11</v>
      </c>
      <c r="D414" s="4">
        <v>36</v>
      </c>
      <c r="E414" s="4">
        <v>124</v>
      </c>
      <c r="F414" s="4">
        <v>343</v>
      </c>
      <c r="G414" s="4">
        <v>457</v>
      </c>
      <c r="H414" s="6">
        <v>2.8215277777777779</v>
      </c>
      <c r="I414" s="10">
        <v>3.024</v>
      </c>
    </row>
    <row r="415" spans="2:9" x14ac:dyDescent="0.2">
      <c r="B415" s="4">
        <v>413</v>
      </c>
      <c r="C415" s="4">
        <v>11</v>
      </c>
      <c r="D415" s="4">
        <v>37</v>
      </c>
      <c r="E415" s="4">
        <v>124</v>
      </c>
      <c r="F415" s="4">
        <v>344</v>
      </c>
      <c r="G415" s="4">
        <v>458</v>
      </c>
      <c r="H415" s="6">
        <v>2.8236111111111111</v>
      </c>
      <c r="I415" s="10">
        <v>3.024</v>
      </c>
    </row>
    <row r="416" spans="2:9" x14ac:dyDescent="0.2">
      <c r="B416" s="4">
        <v>414</v>
      </c>
      <c r="C416" s="4">
        <v>11</v>
      </c>
      <c r="D416" s="4">
        <v>38</v>
      </c>
      <c r="E416" s="4">
        <v>124</v>
      </c>
      <c r="F416" s="4">
        <v>344</v>
      </c>
      <c r="G416" s="4">
        <v>459</v>
      </c>
      <c r="H416" s="6">
        <v>2.8256944444444443</v>
      </c>
      <c r="I416" s="10">
        <v>3.024</v>
      </c>
    </row>
    <row r="417" spans="2:9" x14ac:dyDescent="0.2">
      <c r="B417" s="4">
        <v>415</v>
      </c>
      <c r="C417" s="4">
        <v>11</v>
      </c>
      <c r="D417" s="4">
        <v>39</v>
      </c>
      <c r="E417" s="4">
        <v>125</v>
      </c>
      <c r="F417" s="4">
        <v>345</v>
      </c>
      <c r="G417" s="4">
        <v>460</v>
      </c>
      <c r="H417" s="6">
        <v>2.8277777777777779</v>
      </c>
      <c r="I417" s="10">
        <v>3.024</v>
      </c>
    </row>
    <row r="418" spans="2:9" x14ac:dyDescent="0.2">
      <c r="B418" s="4">
        <v>416</v>
      </c>
      <c r="C418" s="4">
        <v>11</v>
      </c>
      <c r="D418" s="4">
        <v>40</v>
      </c>
      <c r="E418" s="4">
        <v>125</v>
      </c>
      <c r="F418" s="4">
        <v>345</v>
      </c>
      <c r="G418" s="4">
        <v>461</v>
      </c>
      <c r="H418" s="6">
        <v>2.8298611111111112</v>
      </c>
      <c r="I418" s="10">
        <v>3.024</v>
      </c>
    </row>
    <row r="419" spans="2:9" x14ac:dyDescent="0.2">
      <c r="B419" s="4">
        <v>417</v>
      </c>
      <c r="C419" s="4">
        <v>11</v>
      </c>
      <c r="D419" s="4">
        <v>41</v>
      </c>
      <c r="E419" s="4">
        <v>125</v>
      </c>
      <c r="F419" s="4">
        <v>346</v>
      </c>
      <c r="G419" s="4">
        <v>461</v>
      </c>
      <c r="H419" s="6">
        <v>2.8319444444444444</v>
      </c>
      <c r="I419" s="10">
        <v>3.024</v>
      </c>
    </row>
    <row r="420" spans="2:9" x14ac:dyDescent="0.2">
      <c r="B420" s="4">
        <v>418</v>
      </c>
      <c r="C420" s="4">
        <v>11</v>
      </c>
      <c r="D420" s="4">
        <v>42</v>
      </c>
      <c r="E420" s="4">
        <v>125</v>
      </c>
      <c r="F420" s="4">
        <v>347</v>
      </c>
      <c r="G420" s="4">
        <v>462</v>
      </c>
      <c r="H420" s="6">
        <v>2.8333333333333335</v>
      </c>
      <c r="I420" s="10">
        <v>3.024</v>
      </c>
    </row>
    <row r="421" spans="2:9" x14ac:dyDescent="0.2">
      <c r="B421" s="4">
        <v>419</v>
      </c>
      <c r="C421" s="4">
        <v>11</v>
      </c>
      <c r="D421" s="4">
        <v>43</v>
      </c>
      <c r="E421" s="4">
        <v>125</v>
      </c>
      <c r="F421" s="4">
        <v>347</v>
      </c>
      <c r="G421" s="4">
        <v>463</v>
      </c>
      <c r="H421" s="6">
        <v>2.8354166666666667</v>
      </c>
      <c r="I421" s="10">
        <v>3.024</v>
      </c>
    </row>
    <row r="422" spans="2:9" x14ac:dyDescent="0.2">
      <c r="B422" s="4">
        <v>420</v>
      </c>
      <c r="C422" s="4">
        <v>11</v>
      </c>
      <c r="D422" s="4">
        <v>44</v>
      </c>
      <c r="E422" s="4">
        <v>126</v>
      </c>
      <c r="F422" s="4">
        <v>349</v>
      </c>
      <c r="G422" s="4">
        <v>465</v>
      </c>
      <c r="H422" s="6">
        <v>2.8374999999999999</v>
      </c>
      <c r="I422" s="10">
        <v>3.024</v>
      </c>
    </row>
    <row r="423" spans="2:9" x14ac:dyDescent="0.2">
      <c r="B423" s="4">
        <v>421</v>
      </c>
      <c r="C423" s="4">
        <v>11</v>
      </c>
      <c r="D423" s="4">
        <v>45</v>
      </c>
      <c r="E423" s="4">
        <v>126</v>
      </c>
      <c r="F423" s="4">
        <v>349</v>
      </c>
      <c r="G423" s="4">
        <v>466</v>
      </c>
      <c r="H423" s="6">
        <v>2.8395833333333331</v>
      </c>
      <c r="I423" s="10">
        <v>3.024</v>
      </c>
    </row>
    <row r="424" spans="2:9" x14ac:dyDescent="0.2">
      <c r="B424" s="4">
        <v>422</v>
      </c>
      <c r="C424" s="4">
        <v>11</v>
      </c>
      <c r="D424" s="4">
        <v>46</v>
      </c>
      <c r="E424" s="4">
        <v>126</v>
      </c>
      <c r="F424" s="4">
        <v>350</v>
      </c>
      <c r="G424" s="4">
        <v>467</v>
      </c>
      <c r="H424" s="6">
        <v>2.8416666666666668</v>
      </c>
      <c r="I424" s="10">
        <v>3.024</v>
      </c>
    </row>
    <row r="425" spans="2:9" x14ac:dyDescent="0.2">
      <c r="B425" s="4">
        <v>423</v>
      </c>
      <c r="C425" s="4">
        <v>11</v>
      </c>
      <c r="D425" s="4">
        <v>47</v>
      </c>
      <c r="E425" s="4">
        <v>126</v>
      </c>
      <c r="F425" s="4">
        <v>350</v>
      </c>
      <c r="G425" s="4">
        <v>467</v>
      </c>
      <c r="H425" s="6">
        <v>2.84375</v>
      </c>
      <c r="I425" s="10">
        <v>3.024</v>
      </c>
    </row>
    <row r="426" spans="2:9" x14ac:dyDescent="0.2">
      <c r="B426" s="4">
        <v>424</v>
      </c>
      <c r="C426" s="4">
        <v>11</v>
      </c>
      <c r="D426" s="4">
        <v>48</v>
      </c>
      <c r="E426" s="4">
        <v>126</v>
      </c>
      <c r="F426" s="4">
        <v>351</v>
      </c>
      <c r="G426" s="4">
        <v>468</v>
      </c>
      <c r="H426" s="6">
        <v>2.8458333333333332</v>
      </c>
      <c r="I426" s="10">
        <v>3.024</v>
      </c>
    </row>
    <row r="427" spans="2:9" x14ac:dyDescent="0.2">
      <c r="B427" s="4">
        <v>425</v>
      </c>
      <c r="C427" s="4">
        <v>11</v>
      </c>
      <c r="D427" s="4">
        <v>49</v>
      </c>
      <c r="E427" s="4">
        <v>126</v>
      </c>
      <c r="F427" s="4">
        <v>352</v>
      </c>
      <c r="G427" s="4">
        <v>469</v>
      </c>
      <c r="H427" s="6">
        <v>2.8479166666666669</v>
      </c>
      <c r="I427" s="10">
        <v>3.024</v>
      </c>
    </row>
    <row r="428" spans="2:9" x14ac:dyDescent="0.2">
      <c r="B428" s="4">
        <v>426</v>
      </c>
      <c r="C428" s="4">
        <v>11</v>
      </c>
      <c r="D428" s="4">
        <v>50</v>
      </c>
      <c r="E428" s="4">
        <v>127</v>
      </c>
      <c r="F428" s="4">
        <v>352</v>
      </c>
      <c r="G428" s="4">
        <v>470</v>
      </c>
      <c r="H428" s="6">
        <v>2.85</v>
      </c>
      <c r="I428" s="10">
        <v>3.024</v>
      </c>
    </row>
    <row r="429" spans="2:9" x14ac:dyDescent="0.2">
      <c r="B429" s="4">
        <v>427</v>
      </c>
      <c r="C429" s="4">
        <v>11</v>
      </c>
      <c r="D429" s="4">
        <v>51</v>
      </c>
      <c r="E429" s="4">
        <v>127</v>
      </c>
      <c r="F429" s="4">
        <v>353</v>
      </c>
      <c r="G429" s="4">
        <v>471</v>
      </c>
      <c r="H429" s="6">
        <v>2.8513888888888888</v>
      </c>
      <c r="I429" s="10">
        <v>3.024</v>
      </c>
    </row>
    <row r="430" spans="2:9" x14ac:dyDescent="0.2">
      <c r="B430" s="4">
        <v>428</v>
      </c>
      <c r="C430" s="4">
        <v>11</v>
      </c>
      <c r="D430" s="4">
        <v>52</v>
      </c>
      <c r="E430" s="4">
        <v>127</v>
      </c>
      <c r="F430" s="4">
        <v>353</v>
      </c>
      <c r="G430" s="4">
        <v>471</v>
      </c>
      <c r="H430" s="6">
        <v>2.8534722222222224</v>
      </c>
      <c r="I430" s="10">
        <v>3.024</v>
      </c>
    </row>
    <row r="431" spans="2:9" x14ac:dyDescent="0.2">
      <c r="B431" s="4">
        <v>429</v>
      </c>
      <c r="C431" s="4">
        <v>11</v>
      </c>
      <c r="D431" s="4">
        <v>53</v>
      </c>
      <c r="E431" s="4">
        <v>127</v>
      </c>
      <c r="F431" s="4">
        <v>354</v>
      </c>
      <c r="G431" s="4">
        <v>472</v>
      </c>
      <c r="H431" s="6">
        <v>2.8555555555555556</v>
      </c>
      <c r="I431" s="10">
        <v>3.024</v>
      </c>
    </row>
    <row r="432" spans="2:9" x14ac:dyDescent="0.2">
      <c r="B432" s="4">
        <v>430</v>
      </c>
      <c r="C432" s="4">
        <v>11</v>
      </c>
      <c r="D432" s="4">
        <v>54</v>
      </c>
      <c r="E432" s="4">
        <v>127</v>
      </c>
      <c r="F432" s="4">
        <v>356</v>
      </c>
      <c r="G432" s="4">
        <v>474</v>
      </c>
      <c r="H432" s="6">
        <v>2.8576388888888888</v>
      </c>
      <c r="I432" s="10">
        <v>3.024</v>
      </c>
    </row>
    <row r="433" spans="2:9" x14ac:dyDescent="0.2">
      <c r="B433" s="4">
        <v>431</v>
      </c>
      <c r="C433" s="4">
        <v>11</v>
      </c>
      <c r="D433" s="4">
        <v>55</v>
      </c>
      <c r="E433" s="4">
        <v>128</v>
      </c>
      <c r="F433" s="4">
        <v>356</v>
      </c>
      <c r="G433" s="4">
        <v>475</v>
      </c>
      <c r="H433" s="6">
        <v>2.8597222222222221</v>
      </c>
      <c r="I433" s="10">
        <v>3.024</v>
      </c>
    </row>
    <row r="434" spans="2:9" x14ac:dyDescent="0.2">
      <c r="B434" s="4">
        <v>432</v>
      </c>
      <c r="C434" s="4">
        <v>11</v>
      </c>
      <c r="D434" s="4">
        <v>56</v>
      </c>
      <c r="E434" s="4">
        <v>128</v>
      </c>
      <c r="F434" s="4">
        <v>357</v>
      </c>
      <c r="G434" s="4">
        <v>476</v>
      </c>
      <c r="H434" s="6">
        <v>2.8618055555555557</v>
      </c>
      <c r="I434" s="10">
        <v>3.024</v>
      </c>
    </row>
    <row r="435" spans="2:9" x14ac:dyDescent="0.2">
      <c r="B435" s="4">
        <v>433</v>
      </c>
      <c r="C435" s="4">
        <v>11</v>
      </c>
      <c r="D435" s="4">
        <v>57</v>
      </c>
      <c r="E435" s="4">
        <v>128</v>
      </c>
      <c r="F435" s="4">
        <v>357</v>
      </c>
      <c r="G435" s="4">
        <v>477</v>
      </c>
      <c r="H435" s="6">
        <v>2.8638888888888889</v>
      </c>
      <c r="I435" s="10">
        <v>3.024</v>
      </c>
    </row>
    <row r="436" spans="2:9" x14ac:dyDescent="0.2">
      <c r="B436" s="4">
        <v>434</v>
      </c>
      <c r="C436" s="4">
        <v>11</v>
      </c>
      <c r="D436" s="4">
        <v>58</v>
      </c>
      <c r="E436" s="4">
        <v>128</v>
      </c>
      <c r="F436" s="4">
        <v>358</v>
      </c>
      <c r="G436" s="4">
        <v>477</v>
      </c>
      <c r="H436" s="6">
        <v>2.8659722222222221</v>
      </c>
      <c r="I436" s="10">
        <v>3.024</v>
      </c>
    </row>
    <row r="437" spans="2:9" x14ac:dyDescent="0.2">
      <c r="B437" s="4">
        <v>435</v>
      </c>
      <c r="C437" s="4">
        <v>11</v>
      </c>
      <c r="D437" s="4">
        <v>59</v>
      </c>
      <c r="E437" s="4">
        <v>128</v>
      </c>
      <c r="F437" s="4">
        <v>359</v>
      </c>
      <c r="G437" s="4">
        <v>478</v>
      </c>
      <c r="H437" s="6">
        <v>2.8673611111111112</v>
      </c>
      <c r="I437" s="10">
        <v>3.024</v>
      </c>
    </row>
    <row r="438" spans="2:9" x14ac:dyDescent="0.2">
      <c r="B438" s="4">
        <v>436</v>
      </c>
      <c r="C438" s="4">
        <v>11</v>
      </c>
      <c r="D438" s="4">
        <v>60</v>
      </c>
      <c r="E438" s="4">
        <v>128</v>
      </c>
      <c r="F438" s="4">
        <v>359</v>
      </c>
      <c r="G438" s="4">
        <v>479</v>
      </c>
      <c r="H438" s="6">
        <v>2.8694444444444445</v>
      </c>
      <c r="I438" s="10">
        <v>3.024</v>
      </c>
    </row>
    <row r="439" spans="2:9" x14ac:dyDescent="0.2">
      <c r="B439" s="4">
        <v>437</v>
      </c>
      <c r="C439" s="4">
        <v>12</v>
      </c>
      <c r="D439" s="4">
        <v>1</v>
      </c>
      <c r="E439" s="4">
        <v>129</v>
      </c>
      <c r="F439" s="4">
        <v>360</v>
      </c>
      <c r="G439" s="4">
        <v>480</v>
      </c>
      <c r="H439" s="6">
        <v>2.8715277777777777</v>
      </c>
      <c r="I439" s="10">
        <v>3.024</v>
      </c>
    </row>
    <row r="440" spans="2:9" x14ac:dyDescent="0.2">
      <c r="B440" s="4">
        <v>438</v>
      </c>
      <c r="C440" s="4">
        <v>12</v>
      </c>
      <c r="D440" s="4">
        <v>2</v>
      </c>
      <c r="E440" s="4">
        <v>129</v>
      </c>
      <c r="F440" s="4">
        <v>360</v>
      </c>
      <c r="G440" s="4">
        <v>481</v>
      </c>
      <c r="H440" s="6">
        <v>2.8736111111111109</v>
      </c>
      <c r="I440" s="10">
        <v>3.024</v>
      </c>
    </row>
    <row r="441" spans="2:9" x14ac:dyDescent="0.2">
      <c r="B441" s="4">
        <v>439</v>
      </c>
      <c r="C441" s="4">
        <v>12</v>
      </c>
      <c r="D441" s="4">
        <v>3</v>
      </c>
      <c r="E441" s="4">
        <v>129</v>
      </c>
      <c r="F441" s="4">
        <v>361</v>
      </c>
      <c r="G441" s="4">
        <v>481</v>
      </c>
      <c r="H441" s="6">
        <v>2.8756944444444446</v>
      </c>
      <c r="I441" s="10">
        <v>3.024</v>
      </c>
    </row>
    <row r="442" spans="2:9" x14ac:dyDescent="0.2">
      <c r="B442" s="4">
        <v>440</v>
      </c>
      <c r="C442" s="4">
        <v>12</v>
      </c>
      <c r="D442" s="4">
        <v>4</v>
      </c>
      <c r="E442" s="4">
        <v>129</v>
      </c>
      <c r="F442" s="4">
        <v>362</v>
      </c>
      <c r="G442" s="4">
        <v>483</v>
      </c>
      <c r="H442" s="6">
        <v>2.8777777777777778</v>
      </c>
      <c r="I442" s="10">
        <v>3.024</v>
      </c>
    </row>
    <row r="443" spans="2:9" x14ac:dyDescent="0.2">
      <c r="B443" s="4">
        <v>441</v>
      </c>
      <c r="C443" s="4">
        <v>12</v>
      </c>
      <c r="D443" s="4">
        <v>5</v>
      </c>
      <c r="E443" s="4">
        <v>129</v>
      </c>
      <c r="F443" s="4">
        <v>363</v>
      </c>
      <c r="G443" s="4">
        <v>484</v>
      </c>
      <c r="H443" s="6">
        <v>2.879861111111111</v>
      </c>
      <c r="I443" s="10">
        <v>3.024</v>
      </c>
    </row>
    <row r="444" spans="2:9" x14ac:dyDescent="0.2">
      <c r="B444" s="4">
        <v>442</v>
      </c>
      <c r="C444" s="4">
        <v>12</v>
      </c>
      <c r="D444" s="4">
        <v>6</v>
      </c>
      <c r="E444" s="4">
        <v>130</v>
      </c>
      <c r="F444" s="4">
        <v>364</v>
      </c>
      <c r="G444" s="4">
        <v>485</v>
      </c>
      <c r="H444" s="6">
        <v>2.8819444444444446</v>
      </c>
      <c r="I444" s="10">
        <v>3.024</v>
      </c>
    </row>
    <row r="445" spans="2:9" x14ac:dyDescent="0.2">
      <c r="B445" s="4">
        <v>443</v>
      </c>
      <c r="C445" s="4">
        <v>12</v>
      </c>
      <c r="D445" s="4">
        <v>7</v>
      </c>
      <c r="E445" s="4">
        <v>130</v>
      </c>
      <c r="F445" s="4">
        <v>364</v>
      </c>
      <c r="G445" s="4">
        <v>486</v>
      </c>
      <c r="H445" s="6">
        <v>2.8833333333333333</v>
      </c>
      <c r="I445" s="10">
        <v>3.024</v>
      </c>
    </row>
    <row r="446" spans="2:9" x14ac:dyDescent="0.2">
      <c r="B446" s="4">
        <v>444</v>
      </c>
      <c r="C446" s="4">
        <v>12</v>
      </c>
      <c r="D446" s="4">
        <v>8</v>
      </c>
      <c r="E446" s="4">
        <v>130</v>
      </c>
      <c r="F446" s="4">
        <v>365</v>
      </c>
      <c r="G446" s="4">
        <v>487</v>
      </c>
      <c r="H446" s="6">
        <v>2.8854166666666665</v>
      </c>
      <c r="I446" s="10">
        <v>3.024</v>
      </c>
    </row>
    <row r="447" spans="2:9" x14ac:dyDescent="0.2">
      <c r="B447" s="4">
        <v>445</v>
      </c>
      <c r="C447" s="4">
        <v>12</v>
      </c>
      <c r="D447" s="4">
        <v>9</v>
      </c>
      <c r="E447" s="4">
        <v>130</v>
      </c>
      <c r="F447" s="4">
        <v>365</v>
      </c>
      <c r="G447" s="4">
        <v>487</v>
      </c>
      <c r="H447" s="6">
        <v>2.8875000000000002</v>
      </c>
      <c r="I447" s="10">
        <v>3.024</v>
      </c>
    </row>
    <row r="448" spans="2:9" x14ac:dyDescent="0.2">
      <c r="B448" s="4">
        <v>446</v>
      </c>
      <c r="C448" s="4">
        <v>12</v>
      </c>
      <c r="D448" s="4">
        <v>10</v>
      </c>
      <c r="E448" s="4">
        <v>130</v>
      </c>
      <c r="F448" s="4">
        <v>366</v>
      </c>
      <c r="G448" s="4">
        <v>488</v>
      </c>
      <c r="H448" s="6">
        <v>2.8895833333333334</v>
      </c>
      <c r="I448" s="10">
        <v>3.024</v>
      </c>
    </row>
    <row r="449" spans="2:9" x14ac:dyDescent="0.2">
      <c r="B449" s="4">
        <v>447</v>
      </c>
      <c r="C449" s="4">
        <v>12</v>
      </c>
      <c r="D449" s="4">
        <v>11</v>
      </c>
      <c r="E449" s="4">
        <v>130</v>
      </c>
      <c r="F449" s="4">
        <v>367</v>
      </c>
      <c r="G449" s="4">
        <v>489</v>
      </c>
      <c r="H449" s="6">
        <v>2.8916666666666666</v>
      </c>
      <c r="I449" s="10">
        <v>3.024</v>
      </c>
    </row>
    <row r="450" spans="2:9" x14ac:dyDescent="0.2">
      <c r="B450" s="4">
        <v>448</v>
      </c>
      <c r="C450" s="4">
        <v>12</v>
      </c>
      <c r="D450" s="4">
        <v>12</v>
      </c>
      <c r="E450" s="4">
        <v>131</v>
      </c>
      <c r="F450" s="4">
        <v>367</v>
      </c>
      <c r="G450" s="4">
        <v>490</v>
      </c>
      <c r="H450" s="6">
        <v>2.8937499999999998</v>
      </c>
      <c r="I450" s="10">
        <v>3.024</v>
      </c>
    </row>
    <row r="451" spans="2:9" x14ac:dyDescent="0.2">
      <c r="B451" s="4">
        <v>449</v>
      </c>
      <c r="C451" s="4">
        <v>12</v>
      </c>
      <c r="D451" s="4">
        <v>13</v>
      </c>
      <c r="E451" s="4">
        <v>131</v>
      </c>
      <c r="F451" s="4">
        <v>368</v>
      </c>
      <c r="G451" s="4">
        <v>491</v>
      </c>
      <c r="H451" s="6">
        <v>2.8958333333333335</v>
      </c>
      <c r="I451" s="10">
        <v>3.024</v>
      </c>
    </row>
    <row r="452" spans="2:9" x14ac:dyDescent="0.2">
      <c r="B452" s="4">
        <v>450</v>
      </c>
      <c r="C452" s="4">
        <v>12</v>
      </c>
      <c r="D452" s="4">
        <v>14</v>
      </c>
      <c r="E452" s="4">
        <v>131</v>
      </c>
      <c r="F452" s="4">
        <v>369</v>
      </c>
      <c r="G452" s="4">
        <v>493</v>
      </c>
      <c r="H452" s="6">
        <v>2.8979166666666667</v>
      </c>
      <c r="I452" s="10">
        <v>3.024</v>
      </c>
    </row>
    <row r="453" spans="2:9" x14ac:dyDescent="0.2">
      <c r="B453" s="4">
        <v>451</v>
      </c>
      <c r="C453" s="4">
        <v>12</v>
      </c>
      <c r="D453" s="4">
        <v>15</v>
      </c>
      <c r="E453" s="4">
        <v>131</v>
      </c>
      <c r="F453" s="4">
        <v>370</v>
      </c>
      <c r="G453" s="4">
        <v>493</v>
      </c>
      <c r="H453" s="6">
        <v>2.9</v>
      </c>
      <c r="I453" s="10">
        <v>3.024</v>
      </c>
    </row>
    <row r="454" spans="2:9" x14ac:dyDescent="0.2">
      <c r="B454" s="4">
        <v>452</v>
      </c>
      <c r="C454" s="4">
        <v>12</v>
      </c>
      <c r="D454" s="4">
        <v>16</v>
      </c>
      <c r="E454" s="4">
        <v>131</v>
      </c>
      <c r="F454" s="4">
        <v>371</v>
      </c>
      <c r="G454" s="4">
        <v>494</v>
      </c>
      <c r="H454" s="6">
        <v>2.901388888888889</v>
      </c>
      <c r="I454" s="10">
        <v>3.024</v>
      </c>
    </row>
    <row r="455" spans="2:9" x14ac:dyDescent="0.2">
      <c r="B455" s="4">
        <v>453</v>
      </c>
      <c r="C455" s="4">
        <v>12</v>
      </c>
      <c r="D455" s="4">
        <v>17</v>
      </c>
      <c r="E455" s="4">
        <v>132</v>
      </c>
      <c r="F455" s="4">
        <v>371</v>
      </c>
      <c r="G455" s="4">
        <v>495</v>
      </c>
      <c r="H455" s="6">
        <v>2.9034722222222222</v>
      </c>
      <c r="I455" s="10">
        <v>3.024</v>
      </c>
    </row>
    <row r="456" spans="2:9" x14ac:dyDescent="0.2">
      <c r="B456" s="4">
        <v>454</v>
      </c>
      <c r="C456" s="4">
        <v>12</v>
      </c>
      <c r="D456" s="4">
        <v>18</v>
      </c>
      <c r="E456" s="4">
        <v>132</v>
      </c>
      <c r="F456" s="4">
        <v>372</v>
      </c>
      <c r="G456" s="4">
        <v>496</v>
      </c>
      <c r="H456" s="6">
        <v>2.9055555555555554</v>
      </c>
      <c r="I456" s="10">
        <v>3.024</v>
      </c>
    </row>
    <row r="457" spans="2:9" x14ac:dyDescent="0.2">
      <c r="B457" s="4">
        <v>455</v>
      </c>
      <c r="C457" s="4">
        <v>12</v>
      </c>
      <c r="D457" s="4">
        <v>19</v>
      </c>
      <c r="E457" s="4">
        <v>132</v>
      </c>
      <c r="F457" s="4">
        <v>372</v>
      </c>
      <c r="G457" s="4">
        <v>497</v>
      </c>
      <c r="H457" s="6">
        <v>2.9076388888888891</v>
      </c>
      <c r="I457" s="10">
        <v>3.024</v>
      </c>
    </row>
    <row r="458" spans="2:9" x14ac:dyDescent="0.2">
      <c r="B458" s="4">
        <v>456</v>
      </c>
      <c r="C458" s="4">
        <v>12</v>
      </c>
      <c r="D458" s="4">
        <v>20</v>
      </c>
      <c r="E458" s="4">
        <v>132</v>
      </c>
      <c r="F458" s="4">
        <v>373</v>
      </c>
      <c r="G458" s="4">
        <v>497</v>
      </c>
      <c r="H458" s="6">
        <v>2.9097222222222223</v>
      </c>
      <c r="I458" s="10">
        <v>3.024</v>
      </c>
    </row>
    <row r="459" spans="2:9" x14ac:dyDescent="0.2">
      <c r="B459" s="4">
        <v>457</v>
      </c>
      <c r="C459" s="4">
        <v>12</v>
      </c>
      <c r="D459" s="4">
        <v>21</v>
      </c>
      <c r="E459" s="4">
        <v>132</v>
      </c>
      <c r="F459" s="4">
        <v>374</v>
      </c>
      <c r="G459" s="4">
        <v>498</v>
      </c>
      <c r="H459" s="6">
        <v>2.9118055555555555</v>
      </c>
      <c r="I459" s="10">
        <v>3.024</v>
      </c>
    </row>
    <row r="460" spans="2:9" x14ac:dyDescent="0.2">
      <c r="B460" s="4">
        <v>458</v>
      </c>
      <c r="C460" s="4">
        <v>12</v>
      </c>
      <c r="D460" s="4">
        <v>22</v>
      </c>
      <c r="E460" s="4">
        <v>132</v>
      </c>
      <c r="F460" s="4">
        <v>374</v>
      </c>
      <c r="G460" s="4">
        <v>499</v>
      </c>
      <c r="H460" s="6">
        <v>2.9138888888888888</v>
      </c>
      <c r="I460" s="10">
        <v>3.024</v>
      </c>
    </row>
    <row r="461" spans="2:9" x14ac:dyDescent="0.2">
      <c r="B461" s="4">
        <v>459</v>
      </c>
      <c r="C461" s="4">
        <v>12</v>
      </c>
      <c r="D461" s="4">
        <v>23</v>
      </c>
      <c r="E461" s="4">
        <v>133</v>
      </c>
      <c r="F461" s="4">
        <v>375</v>
      </c>
      <c r="G461" s="4">
        <v>500</v>
      </c>
      <c r="H461" s="6">
        <v>2.9159722222222224</v>
      </c>
      <c r="I461" s="10">
        <v>3.024</v>
      </c>
    </row>
    <row r="462" spans="2:9" x14ac:dyDescent="0.2">
      <c r="B462" s="4">
        <v>460</v>
      </c>
      <c r="C462" s="4">
        <v>12</v>
      </c>
      <c r="D462" s="4">
        <v>24</v>
      </c>
      <c r="E462" s="4">
        <v>133</v>
      </c>
      <c r="F462" s="4">
        <v>376</v>
      </c>
      <c r="G462" s="4">
        <v>502</v>
      </c>
      <c r="H462" s="6">
        <v>2.9173611111111111</v>
      </c>
      <c r="I462" s="10">
        <v>3.024</v>
      </c>
    </row>
    <row r="463" spans="2:9" x14ac:dyDescent="0.2">
      <c r="B463" s="4">
        <v>461</v>
      </c>
      <c r="C463" s="4">
        <v>12</v>
      </c>
      <c r="D463" s="4">
        <v>25</v>
      </c>
      <c r="E463" s="4">
        <v>133</v>
      </c>
      <c r="F463" s="4">
        <v>377</v>
      </c>
      <c r="G463" s="4">
        <v>503</v>
      </c>
      <c r="H463" s="6">
        <v>2.9194444444444443</v>
      </c>
      <c r="I463" s="10">
        <v>3.024</v>
      </c>
    </row>
    <row r="464" spans="2:9" x14ac:dyDescent="0.2">
      <c r="B464" s="4">
        <v>462</v>
      </c>
      <c r="C464" s="4">
        <v>12</v>
      </c>
      <c r="D464" s="4">
        <v>26</v>
      </c>
      <c r="E464" s="4">
        <v>133</v>
      </c>
      <c r="F464" s="4">
        <v>377</v>
      </c>
      <c r="G464" s="4">
        <v>503</v>
      </c>
      <c r="H464" s="6">
        <v>2.9215277777777779</v>
      </c>
      <c r="I464" s="10">
        <v>3.024</v>
      </c>
    </row>
    <row r="465" spans="2:9" x14ac:dyDescent="0.2">
      <c r="B465" s="4">
        <v>463</v>
      </c>
      <c r="C465" s="4">
        <v>12</v>
      </c>
      <c r="D465" s="4">
        <v>27</v>
      </c>
      <c r="E465" s="4">
        <v>133</v>
      </c>
      <c r="F465" s="4">
        <v>378</v>
      </c>
      <c r="G465" s="4">
        <v>504</v>
      </c>
      <c r="H465" s="6">
        <v>2.9236111111111112</v>
      </c>
      <c r="I465" s="10">
        <v>3.024</v>
      </c>
    </row>
    <row r="466" spans="2:9" x14ac:dyDescent="0.2">
      <c r="B466" s="4">
        <v>464</v>
      </c>
      <c r="C466" s="4">
        <v>12</v>
      </c>
      <c r="D466" s="4">
        <v>28</v>
      </c>
      <c r="E466" s="4">
        <v>134</v>
      </c>
      <c r="F466" s="4">
        <v>379</v>
      </c>
      <c r="G466" s="4">
        <v>505</v>
      </c>
      <c r="H466" s="6">
        <v>2.9256944444444444</v>
      </c>
      <c r="I466" s="10">
        <v>3.024</v>
      </c>
    </row>
    <row r="467" spans="2:9" x14ac:dyDescent="0.2">
      <c r="B467" s="4">
        <v>465</v>
      </c>
      <c r="C467" s="4">
        <v>12</v>
      </c>
      <c r="D467" s="4">
        <v>29</v>
      </c>
      <c r="E467" s="4">
        <v>134</v>
      </c>
      <c r="F467" s="4">
        <v>379</v>
      </c>
      <c r="G467" s="4">
        <v>506</v>
      </c>
      <c r="H467" s="6">
        <v>2.9277777777777776</v>
      </c>
      <c r="I467" s="10">
        <v>3.024</v>
      </c>
    </row>
    <row r="468" spans="2:9" x14ac:dyDescent="0.2">
      <c r="B468" s="4">
        <v>466</v>
      </c>
      <c r="C468" s="4">
        <v>12</v>
      </c>
      <c r="D468" s="4">
        <v>30</v>
      </c>
      <c r="E468" s="4">
        <v>134</v>
      </c>
      <c r="F468" s="4">
        <v>380</v>
      </c>
      <c r="G468" s="4">
        <v>507</v>
      </c>
      <c r="H468" s="6">
        <v>2.9298611111111112</v>
      </c>
      <c r="I468" s="10">
        <v>3.024</v>
      </c>
    </row>
    <row r="469" spans="2:9" x14ac:dyDescent="0.2">
      <c r="B469" s="4">
        <v>467</v>
      </c>
      <c r="C469" s="4">
        <v>12</v>
      </c>
      <c r="D469" s="4">
        <v>31</v>
      </c>
      <c r="E469" s="4">
        <v>134</v>
      </c>
      <c r="F469" s="4">
        <v>380</v>
      </c>
      <c r="G469" s="4">
        <v>507</v>
      </c>
      <c r="H469" s="6">
        <v>2.9319444444444445</v>
      </c>
      <c r="I469" s="10">
        <v>3.024</v>
      </c>
    </row>
    <row r="470" spans="2:9" x14ac:dyDescent="0.2">
      <c r="B470" s="4">
        <v>468</v>
      </c>
      <c r="C470" s="4">
        <v>12</v>
      </c>
      <c r="D470" s="4">
        <v>32</v>
      </c>
      <c r="E470" s="4">
        <v>134</v>
      </c>
      <c r="F470" s="4">
        <v>381</v>
      </c>
      <c r="G470" s="4">
        <v>508</v>
      </c>
      <c r="H470" s="6">
        <v>2.9333333333333331</v>
      </c>
      <c r="I470" s="10">
        <v>3.024</v>
      </c>
    </row>
    <row r="471" spans="2:9" x14ac:dyDescent="0.2">
      <c r="B471" s="4">
        <v>469</v>
      </c>
      <c r="C471" s="4">
        <v>12</v>
      </c>
      <c r="D471" s="4">
        <v>33</v>
      </c>
      <c r="E471" s="4">
        <v>134</v>
      </c>
      <c r="F471" s="4">
        <v>382</v>
      </c>
      <c r="G471" s="4">
        <v>509</v>
      </c>
      <c r="H471" s="6">
        <v>2.9354166666666668</v>
      </c>
      <c r="I471" s="10">
        <v>3.024</v>
      </c>
    </row>
    <row r="472" spans="2:9" x14ac:dyDescent="0.2">
      <c r="B472" s="4">
        <v>470</v>
      </c>
      <c r="C472" s="4">
        <v>12</v>
      </c>
      <c r="D472" s="4">
        <v>34</v>
      </c>
      <c r="E472" s="4">
        <v>135</v>
      </c>
      <c r="F472" s="4">
        <v>383</v>
      </c>
      <c r="G472" s="4">
        <v>511</v>
      </c>
      <c r="H472" s="6">
        <v>2.9375</v>
      </c>
      <c r="I472" s="10">
        <v>3.024</v>
      </c>
    </row>
    <row r="473" spans="2:9" x14ac:dyDescent="0.2">
      <c r="B473" s="4">
        <v>471</v>
      </c>
      <c r="C473" s="4">
        <v>12</v>
      </c>
      <c r="D473" s="4">
        <v>35</v>
      </c>
      <c r="E473" s="4">
        <v>135</v>
      </c>
      <c r="F473" s="4">
        <v>384</v>
      </c>
      <c r="G473" s="4">
        <v>512</v>
      </c>
      <c r="H473" s="6">
        <v>2.9395833333333332</v>
      </c>
      <c r="I473" s="10">
        <v>3.024</v>
      </c>
    </row>
    <row r="474" spans="2:9" x14ac:dyDescent="0.2">
      <c r="B474" s="4">
        <v>472</v>
      </c>
      <c r="C474" s="4">
        <v>12</v>
      </c>
      <c r="D474" s="4">
        <v>36</v>
      </c>
      <c r="E474" s="4">
        <v>135</v>
      </c>
      <c r="F474" s="4">
        <v>384</v>
      </c>
      <c r="G474" s="4">
        <v>513</v>
      </c>
      <c r="H474" s="6">
        <v>2.9416666666666669</v>
      </c>
      <c r="I474" s="10">
        <v>3.024</v>
      </c>
    </row>
    <row r="475" spans="2:9" x14ac:dyDescent="0.2">
      <c r="B475" s="4">
        <v>473</v>
      </c>
      <c r="C475" s="4">
        <v>12</v>
      </c>
      <c r="D475" s="4">
        <v>37</v>
      </c>
      <c r="E475" s="4">
        <v>135</v>
      </c>
      <c r="F475" s="4">
        <v>385</v>
      </c>
      <c r="G475" s="4">
        <v>513</v>
      </c>
      <c r="H475" s="6">
        <v>2.9437500000000001</v>
      </c>
      <c r="I475" s="10">
        <v>3.024</v>
      </c>
    </row>
    <row r="476" spans="2:9" x14ac:dyDescent="0.2">
      <c r="B476" s="4">
        <v>474</v>
      </c>
      <c r="C476" s="4">
        <v>12</v>
      </c>
      <c r="D476" s="4">
        <v>38</v>
      </c>
      <c r="E476" s="4">
        <v>135</v>
      </c>
      <c r="F476" s="4">
        <v>386</v>
      </c>
      <c r="G476" s="4">
        <v>514</v>
      </c>
      <c r="H476" s="6">
        <v>2.9458333333333333</v>
      </c>
      <c r="I476" s="10">
        <v>3.024</v>
      </c>
    </row>
    <row r="477" spans="2:9" x14ac:dyDescent="0.2">
      <c r="B477" s="4">
        <v>475</v>
      </c>
      <c r="C477" s="4">
        <v>12</v>
      </c>
      <c r="D477" s="4">
        <v>39</v>
      </c>
      <c r="E477" s="4">
        <v>136</v>
      </c>
      <c r="F477" s="4">
        <v>386</v>
      </c>
      <c r="G477" s="4">
        <v>515</v>
      </c>
      <c r="H477" s="6">
        <v>2.9479166666666665</v>
      </c>
      <c r="I477" s="10">
        <v>3.024</v>
      </c>
    </row>
    <row r="478" spans="2:9" x14ac:dyDescent="0.2">
      <c r="B478" s="4">
        <v>476</v>
      </c>
      <c r="C478" s="4">
        <v>12</v>
      </c>
      <c r="D478" s="4">
        <v>40</v>
      </c>
      <c r="E478" s="4">
        <v>136</v>
      </c>
      <c r="F478" s="4">
        <v>387</v>
      </c>
      <c r="G478" s="4">
        <v>516</v>
      </c>
      <c r="H478" s="6">
        <v>2.95</v>
      </c>
      <c r="I478" s="10">
        <v>3.024</v>
      </c>
    </row>
    <row r="479" spans="2:9" x14ac:dyDescent="0.2">
      <c r="B479" s="4">
        <v>477</v>
      </c>
      <c r="C479" s="4">
        <v>12</v>
      </c>
      <c r="D479" s="4">
        <v>41</v>
      </c>
      <c r="E479" s="4">
        <v>136</v>
      </c>
      <c r="F479" s="4">
        <v>387</v>
      </c>
      <c r="G479" s="4">
        <v>517</v>
      </c>
      <c r="H479" s="6">
        <v>2.9513888888888888</v>
      </c>
      <c r="I479" s="10">
        <v>3.024</v>
      </c>
    </row>
    <row r="480" spans="2:9" x14ac:dyDescent="0.2">
      <c r="B480" s="4">
        <v>478</v>
      </c>
      <c r="C480" s="4">
        <v>12</v>
      </c>
      <c r="D480" s="4">
        <v>42</v>
      </c>
      <c r="E480" s="4">
        <v>136</v>
      </c>
      <c r="F480" s="4">
        <v>388</v>
      </c>
      <c r="G480" s="4">
        <v>517</v>
      </c>
      <c r="H480" s="6">
        <v>2.9534722222222221</v>
      </c>
      <c r="I480" s="10">
        <v>3.024</v>
      </c>
    </row>
    <row r="481" spans="2:9" x14ac:dyDescent="0.2">
      <c r="B481" s="4">
        <v>479</v>
      </c>
      <c r="C481" s="4">
        <v>12</v>
      </c>
      <c r="D481" s="4">
        <v>43</v>
      </c>
      <c r="E481" s="4">
        <v>136</v>
      </c>
      <c r="F481" s="4">
        <v>389</v>
      </c>
      <c r="G481" s="4">
        <v>518</v>
      </c>
      <c r="H481" s="6">
        <v>2.9555555555555557</v>
      </c>
      <c r="I481" s="10">
        <v>3.024</v>
      </c>
    </row>
    <row r="482" spans="2:9" x14ac:dyDescent="0.2">
      <c r="B482" s="4">
        <v>480</v>
      </c>
      <c r="C482" s="4">
        <v>12</v>
      </c>
      <c r="D482" s="4">
        <v>44</v>
      </c>
      <c r="E482" s="4">
        <v>136</v>
      </c>
      <c r="F482" s="4">
        <v>390</v>
      </c>
      <c r="G482" s="4">
        <v>520</v>
      </c>
      <c r="H482" s="6">
        <v>2.9576388888888889</v>
      </c>
      <c r="I482" s="10">
        <v>3.024</v>
      </c>
    </row>
    <row r="483" spans="2:9" x14ac:dyDescent="0.2">
      <c r="B483" s="4">
        <v>481</v>
      </c>
      <c r="C483" s="4">
        <v>12</v>
      </c>
      <c r="D483" s="4">
        <v>45</v>
      </c>
      <c r="E483" s="4">
        <v>137</v>
      </c>
      <c r="F483" s="4">
        <v>391</v>
      </c>
      <c r="G483" s="4">
        <v>521</v>
      </c>
      <c r="H483" s="6">
        <v>2.9597222222222221</v>
      </c>
      <c r="I483" s="10">
        <v>3.024</v>
      </c>
    </row>
    <row r="484" spans="2:9" x14ac:dyDescent="0.2">
      <c r="B484" s="4">
        <v>482</v>
      </c>
      <c r="C484" s="4">
        <v>12</v>
      </c>
      <c r="D484" s="4">
        <v>46</v>
      </c>
      <c r="E484" s="4">
        <v>137</v>
      </c>
      <c r="F484" s="4">
        <v>391</v>
      </c>
      <c r="G484" s="4">
        <v>522</v>
      </c>
      <c r="H484" s="6">
        <v>2.9618055555555554</v>
      </c>
      <c r="I484" s="10">
        <v>3.024</v>
      </c>
    </row>
    <row r="485" spans="2:9" x14ac:dyDescent="0.2">
      <c r="B485" s="4">
        <v>483</v>
      </c>
      <c r="C485" s="4">
        <v>12</v>
      </c>
      <c r="D485" s="4">
        <v>47</v>
      </c>
      <c r="E485" s="4">
        <v>137</v>
      </c>
      <c r="F485" s="4">
        <v>392</v>
      </c>
      <c r="G485" s="4">
        <v>523</v>
      </c>
      <c r="H485" s="6">
        <v>2.963888888888889</v>
      </c>
      <c r="I485" s="10">
        <v>3.024</v>
      </c>
    </row>
    <row r="486" spans="2:9" x14ac:dyDescent="0.2">
      <c r="B486" s="4">
        <v>484</v>
      </c>
      <c r="C486" s="4">
        <v>12</v>
      </c>
      <c r="D486" s="4">
        <v>48</v>
      </c>
      <c r="E486" s="4">
        <v>137</v>
      </c>
      <c r="F486" s="4">
        <v>392</v>
      </c>
      <c r="G486" s="4">
        <v>523</v>
      </c>
      <c r="H486" s="6">
        <v>2.9659722222222222</v>
      </c>
      <c r="I486" s="10">
        <v>3.024</v>
      </c>
    </row>
    <row r="487" spans="2:9" x14ac:dyDescent="0.2">
      <c r="B487" s="4">
        <v>485</v>
      </c>
      <c r="C487" s="4">
        <v>12</v>
      </c>
      <c r="D487" s="4">
        <v>49</v>
      </c>
      <c r="E487" s="4">
        <v>137</v>
      </c>
      <c r="F487" s="4">
        <v>393</v>
      </c>
      <c r="G487" s="4">
        <v>524</v>
      </c>
      <c r="H487" s="6">
        <v>2.9673611111111109</v>
      </c>
      <c r="I487" s="10">
        <v>3.024</v>
      </c>
    </row>
    <row r="488" spans="2:9" x14ac:dyDescent="0.2">
      <c r="B488" s="4">
        <v>486</v>
      </c>
      <c r="C488" s="4">
        <v>12</v>
      </c>
      <c r="D488" s="4">
        <v>50</v>
      </c>
      <c r="E488" s="4">
        <v>137</v>
      </c>
      <c r="F488" s="4">
        <v>394</v>
      </c>
      <c r="G488" s="4">
        <v>525</v>
      </c>
      <c r="H488" s="6">
        <v>2.9694444444444446</v>
      </c>
      <c r="I488" s="10">
        <v>3.024</v>
      </c>
    </row>
    <row r="489" spans="2:9" x14ac:dyDescent="0.2">
      <c r="B489" s="4">
        <v>487</v>
      </c>
      <c r="C489" s="4">
        <v>12</v>
      </c>
      <c r="D489" s="4">
        <v>51</v>
      </c>
      <c r="E489" s="4">
        <v>138</v>
      </c>
      <c r="F489" s="4">
        <v>394</v>
      </c>
      <c r="G489" s="4">
        <v>526</v>
      </c>
      <c r="H489" s="6">
        <v>2.9715277777777778</v>
      </c>
      <c r="I489" s="10">
        <v>3.024</v>
      </c>
    </row>
    <row r="490" spans="2:9" x14ac:dyDescent="0.2">
      <c r="B490" s="4">
        <v>488</v>
      </c>
      <c r="C490" s="4">
        <v>12</v>
      </c>
      <c r="D490" s="4">
        <v>52</v>
      </c>
      <c r="E490" s="4">
        <v>138</v>
      </c>
      <c r="F490" s="4">
        <v>395</v>
      </c>
      <c r="G490" s="4">
        <v>527</v>
      </c>
      <c r="H490" s="6">
        <v>2.973611111111111</v>
      </c>
      <c r="I490" s="10">
        <v>3.024</v>
      </c>
    </row>
    <row r="491" spans="2:9" x14ac:dyDescent="0.2">
      <c r="B491" s="4">
        <v>489</v>
      </c>
      <c r="C491" s="4">
        <v>12</v>
      </c>
      <c r="D491" s="4">
        <v>53</v>
      </c>
      <c r="E491" s="4">
        <v>138</v>
      </c>
      <c r="F491" s="4">
        <v>395</v>
      </c>
      <c r="G491" s="4">
        <v>527</v>
      </c>
      <c r="H491" s="6">
        <v>2.9756944444444446</v>
      </c>
      <c r="I491" s="10">
        <v>3.024</v>
      </c>
    </row>
    <row r="492" spans="2:9" x14ac:dyDescent="0.2">
      <c r="B492" s="4">
        <v>490</v>
      </c>
      <c r="C492" s="4">
        <v>12</v>
      </c>
      <c r="D492" s="4">
        <v>54</v>
      </c>
      <c r="E492" s="4">
        <v>138</v>
      </c>
      <c r="F492" s="4">
        <v>397</v>
      </c>
      <c r="G492" s="4">
        <v>529</v>
      </c>
      <c r="H492" s="6">
        <v>2.9777777777777779</v>
      </c>
      <c r="I492" s="10">
        <v>3.024</v>
      </c>
    </row>
    <row r="493" spans="2:9" x14ac:dyDescent="0.2">
      <c r="B493" s="4">
        <v>491</v>
      </c>
      <c r="C493" s="4">
        <v>12</v>
      </c>
      <c r="D493" s="4">
        <v>55</v>
      </c>
      <c r="E493" s="4">
        <v>138</v>
      </c>
      <c r="F493" s="4">
        <v>398</v>
      </c>
      <c r="G493" s="4">
        <v>530</v>
      </c>
      <c r="H493" s="6">
        <v>2.9798611111111111</v>
      </c>
      <c r="I493" s="10">
        <v>3.024</v>
      </c>
    </row>
    <row r="494" spans="2:9" x14ac:dyDescent="0.2">
      <c r="B494" s="4">
        <v>492</v>
      </c>
      <c r="C494" s="4">
        <v>12</v>
      </c>
      <c r="D494" s="4">
        <v>56</v>
      </c>
      <c r="E494" s="4">
        <v>139</v>
      </c>
      <c r="F494" s="4">
        <v>398</v>
      </c>
      <c r="G494" s="4">
        <v>531</v>
      </c>
      <c r="H494" s="6">
        <v>2.9819444444444443</v>
      </c>
      <c r="I494" s="10">
        <v>3.024</v>
      </c>
    </row>
    <row r="495" spans="2:9" x14ac:dyDescent="0.2">
      <c r="B495" s="4">
        <v>493</v>
      </c>
      <c r="C495" s="4">
        <v>12</v>
      </c>
      <c r="D495" s="4">
        <v>57</v>
      </c>
      <c r="E495" s="4">
        <v>139</v>
      </c>
      <c r="F495" s="4">
        <v>399</v>
      </c>
      <c r="G495" s="4">
        <v>532</v>
      </c>
      <c r="H495" s="6">
        <v>2.9833333333333334</v>
      </c>
      <c r="I495" s="10">
        <v>3.024</v>
      </c>
    </row>
    <row r="496" spans="2:9" x14ac:dyDescent="0.2">
      <c r="B496" s="4">
        <v>494</v>
      </c>
      <c r="C496" s="4">
        <v>12</v>
      </c>
      <c r="D496" s="4">
        <v>58</v>
      </c>
      <c r="E496" s="4">
        <v>139</v>
      </c>
      <c r="F496" s="4">
        <v>399</v>
      </c>
      <c r="G496" s="4">
        <v>533</v>
      </c>
      <c r="H496" s="6">
        <v>2.9854166666666666</v>
      </c>
      <c r="I496" s="10">
        <v>3.024</v>
      </c>
    </row>
    <row r="497" spans="2:9" x14ac:dyDescent="0.2">
      <c r="B497" s="4">
        <v>495</v>
      </c>
      <c r="C497" s="4">
        <v>12</v>
      </c>
      <c r="D497" s="4">
        <v>59</v>
      </c>
      <c r="E497" s="4">
        <v>139</v>
      </c>
      <c r="F497" s="4">
        <v>400</v>
      </c>
      <c r="G497" s="4">
        <v>533</v>
      </c>
      <c r="H497" s="6">
        <v>2.9874999999999998</v>
      </c>
      <c r="I497" s="10">
        <v>3.024</v>
      </c>
    </row>
    <row r="498" spans="2:9" x14ac:dyDescent="0.2">
      <c r="B498" s="4">
        <v>496</v>
      </c>
      <c r="C498" s="4">
        <v>12</v>
      </c>
      <c r="D498" s="4">
        <v>60</v>
      </c>
      <c r="E498" s="4">
        <v>139</v>
      </c>
      <c r="F498" s="4">
        <v>401</v>
      </c>
      <c r="G498" s="4">
        <v>534</v>
      </c>
      <c r="H498" s="6">
        <v>2.9895833333333335</v>
      </c>
      <c r="I498" s="10">
        <v>3.024</v>
      </c>
    </row>
    <row r="499" spans="2:9" x14ac:dyDescent="0.2">
      <c r="B499" s="4">
        <v>497</v>
      </c>
      <c r="C499" s="4">
        <v>13</v>
      </c>
      <c r="D499" s="4">
        <v>1</v>
      </c>
      <c r="E499" s="4">
        <v>139</v>
      </c>
      <c r="F499" s="4">
        <v>401</v>
      </c>
      <c r="G499" s="4">
        <v>535</v>
      </c>
      <c r="H499" s="6">
        <v>2.9916666666666667</v>
      </c>
      <c r="I499" s="10">
        <v>3.024</v>
      </c>
    </row>
    <row r="500" spans="2:9" x14ac:dyDescent="0.2">
      <c r="B500" s="4">
        <v>498</v>
      </c>
      <c r="C500" s="4">
        <v>13</v>
      </c>
      <c r="D500" s="4">
        <v>2</v>
      </c>
      <c r="E500" s="4">
        <v>140</v>
      </c>
      <c r="F500" s="4">
        <v>402</v>
      </c>
      <c r="G500" s="4">
        <v>536</v>
      </c>
      <c r="H500" s="6">
        <v>2.9937499999999999</v>
      </c>
      <c r="I500" s="10">
        <v>3.024</v>
      </c>
    </row>
    <row r="501" spans="2:9" x14ac:dyDescent="0.2">
      <c r="B501" s="4">
        <v>499</v>
      </c>
      <c r="C501" s="4">
        <v>13</v>
      </c>
      <c r="D501" s="4">
        <v>3</v>
      </c>
      <c r="E501" s="4">
        <v>140</v>
      </c>
      <c r="F501" s="4">
        <v>402</v>
      </c>
      <c r="G501" s="4">
        <v>537</v>
      </c>
      <c r="H501" s="6">
        <v>2.9958333333333331</v>
      </c>
      <c r="I501" s="10">
        <v>3.024</v>
      </c>
    </row>
    <row r="502" spans="2:9" x14ac:dyDescent="0.2">
      <c r="B502" s="4">
        <v>500</v>
      </c>
      <c r="C502" s="4">
        <v>13</v>
      </c>
      <c r="D502" s="4">
        <v>4</v>
      </c>
      <c r="E502" s="4">
        <v>140</v>
      </c>
      <c r="F502" s="4">
        <v>404</v>
      </c>
      <c r="G502" s="4">
        <v>539</v>
      </c>
      <c r="H502" s="6">
        <v>2.9979166666666668</v>
      </c>
      <c r="I502" s="10">
        <v>3.024</v>
      </c>
    </row>
    <row r="503" spans="2:9" x14ac:dyDescent="0.2">
      <c r="B503" s="4">
        <v>501</v>
      </c>
      <c r="C503" s="4">
        <v>13</v>
      </c>
      <c r="D503" s="4">
        <v>5</v>
      </c>
      <c r="E503" s="4">
        <v>140</v>
      </c>
      <c r="F503" s="4">
        <v>404</v>
      </c>
      <c r="G503" s="4">
        <v>539</v>
      </c>
      <c r="H503" s="6">
        <v>3</v>
      </c>
      <c r="I503" s="10">
        <v>3.024</v>
      </c>
    </row>
    <row r="504" spans="2:9" x14ac:dyDescent="0.2">
      <c r="B504" s="4">
        <v>502</v>
      </c>
      <c r="C504" s="4">
        <v>13</v>
      </c>
      <c r="D504" s="4">
        <v>6</v>
      </c>
      <c r="E504" s="4">
        <v>140</v>
      </c>
      <c r="F504" s="4">
        <v>405</v>
      </c>
      <c r="G504" s="4">
        <v>540</v>
      </c>
      <c r="H504" s="6">
        <v>3.0013888888888891</v>
      </c>
      <c r="I504" s="10">
        <v>3.024</v>
      </c>
    </row>
    <row r="505" spans="2:9" x14ac:dyDescent="0.2">
      <c r="B505" s="4">
        <v>503</v>
      </c>
      <c r="C505" s="4">
        <v>13</v>
      </c>
      <c r="D505" s="4">
        <v>7</v>
      </c>
      <c r="E505" s="4">
        <v>140</v>
      </c>
      <c r="F505" s="4">
        <v>406</v>
      </c>
      <c r="G505" s="4">
        <v>541</v>
      </c>
      <c r="H505" s="6">
        <v>3.0034722222222223</v>
      </c>
      <c r="I505" s="10">
        <v>3.024</v>
      </c>
    </row>
    <row r="506" spans="2:9" x14ac:dyDescent="0.2">
      <c r="B506" s="4">
        <v>504</v>
      </c>
      <c r="C506" s="4">
        <v>13</v>
      </c>
      <c r="D506" s="4">
        <v>8</v>
      </c>
      <c r="E506" s="4">
        <v>141</v>
      </c>
      <c r="F506" s="4">
        <v>406</v>
      </c>
      <c r="G506" s="4">
        <v>542</v>
      </c>
      <c r="H506" s="6">
        <v>3.0055555555555555</v>
      </c>
      <c r="I506" s="10">
        <v>3.024</v>
      </c>
    </row>
    <row r="507" spans="2:9" x14ac:dyDescent="0.2">
      <c r="B507" s="4">
        <v>505</v>
      </c>
      <c r="C507" s="4">
        <v>13</v>
      </c>
      <c r="D507" s="4">
        <v>9</v>
      </c>
      <c r="E507" s="4">
        <v>141</v>
      </c>
      <c r="F507" s="4">
        <v>407</v>
      </c>
      <c r="G507" s="4">
        <v>543</v>
      </c>
      <c r="H507" s="6">
        <v>3.0076388888888888</v>
      </c>
      <c r="I507" s="10">
        <v>3.024</v>
      </c>
    </row>
    <row r="508" spans="2:9" x14ac:dyDescent="0.2">
      <c r="B508" s="4">
        <v>506</v>
      </c>
      <c r="C508" s="4">
        <v>13</v>
      </c>
      <c r="D508" s="4">
        <v>10</v>
      </c>
      <c r="E508" s="4">
        <v>141</v>
      </c>
      <c r="F508" s="4">
        <v>407</v>
      </c>
      <c r="G508" s="4">
        <v>543</v>
      </c>
      <c r="H508" s="6">
        <v>3.0097222222222224</v>
      </c>
      <c r="I508" s="10">
        <v>3.024</v>
      </c>
    </row>
    <row r="509" spans="2:9" x14ac:dyDescent="0.2">
      <c r="B509" s="4">
        <v>507</v>
      </c>
      <c r="C509" s="4">
        <v>13</v>
      </c>
      <c r="D509" s="4">
        <v>11</v>
      </c>
      <c r="E509" s="4">
        <v>141</v>
      </c>
      <c r="F509" s="4">
        <v>408</v>
      </c>
      <c r="G509" s="4">
        <v>544</v>
      </c>
      <c r="H509" s="6">
        <v>3.0118055555555556</v>
      </c>
      <c r="I509" s="10">
        <v>3.024</v>
      </c>
    </row>
    <row r="510" spans="2:9" x14ac:dyDescent="0.2">
      <c r="B510" s="4">
        <v>508</v>
      </c>
      <c r="C510" s="4">
        <v>13</v>
      </c>
      <c r="D510" s="4">
        <v>12</v>
      </c>
      <c r="E510" s="4">
        <v>141</v>
      </c>
      <c r="F510" s="4">
        <v>409</v>
      </c>
      <c r="G510" s="4">
        <v>545</v>
      </c>
      <c r="H510" s="6">
        <v>3.0138888888888888</v>
      </c>
      <c r="I510" s="10">
        <v>3.024</v>
      </c>
    </row>
    <row r="511" spans="2:9" x14ac:dyDescent="0.2">
      <c r="B511" s="4">
        <v>509</v>
      </c>
      <c r="C511" s="4">
        <v>13</v>
      </c>
      <c r="D511" s="4">
        <v>13</v>
      </c>
      <c r="E511" s="4">
        <v>141</v>
      </c>
      <c r="F511" s="4">
        <v>409</v>
      </c>
      <c r="G511" s="4">
        <v>546</v>
      </c>
      <c r="H511" s="6">
        <v>3.0159722222222221</v>
      </c>
      <c r="I511" s="10">
        <v>3.024</v>
      </c>
    </row>
    <row r="512" spans="2:9" x14ac:dyDescent="0.2">
      <c r="B512" s="4">
        <v>510</v>
      </c>
      <c r="C512" s="4">
        <v>13</v>
      </c>
      <c r="D512" s="4">
        <v>14</v>
      </c>
      <c r="E512" s="4">
        <v>142</v>
      </c>
      <c r="F512" s="4">
        <v>411</v>
      </c>
      <c r="G512" s="4">
        <v>548</v>
      </c>
      <c r="H512" s="6">
        <v>3.0173611111111112</v>
      </c>
      <c r="I512" s="10">
        <v>3.024</v>
      </c>
    </row>
    <row r="513" spans="2:9" x14ac:dyDescent="0.2">
      <c r="B513" s="4">
        <v>511</v>
      </c>
      <c r="C513" s="4">
        <v>13</v>
      </c>
      <c r="D513" s="4">
        <v>15</v>
      </c>
      <c r="E513" s="4">
        <v>142</v>
      </c>
      <c r="F513" s="4">
        <v>411</v>
      </c>
      <c r="G513" s="4">
        <v>549</v>
      </c>
      <c r="H513" s="6">
        <v>3.0194444444444444</v>
      </c>
      <c r="I513" s="10">
        <v>3.024</v>
      </c>
    </row>
    <row r="514" spans="2:9" x14ac:dyDescent="0.2">
      <c r="B514" s="4">
        <v>512</v>
      </c>
      <c r="C514" s="4">
        <v>13</v>
      </c>
      <c r="D514" s="4">
        <v>16</v>
      </c>
      <c r="E514" s="4">
        <v>142</v>
      </c>
      <c r="F514" s="4">
        <v>412</v>
      </c>
      <c r="G514" s="4">
        <v>549</v>
      </c>
      <c r="H514" s="6">
        <v>3.0215277777777776</v>
      </c>
      <c r="I514" s="10">
        <v>3.024</v>
      </c>
    </row>
    <row r="515" spans="2:9" x14ac:dyDescent="0.2">
      <c r="B515" s="4">
        <v>513</v>
      </c>
      <c r="C515" s="4">
        <v>13</v>
      </c>
      <c r="D515" s="4">
        <v>17</v>
      </c>
      <c r="E515" s="4">
        <v>142</v>
      </c>
      <c r="F515" s="4">
        <v>413</v>
      </c>
      <c r="G515" s="4">
        <v>550</v>
      </c>
      <c r="H515" s="6">
        <v>3.0236111111111112</v>
      </c>
      <c r="I515" s="10">
        <v>3.024</v>
      </c>
    </row>
    <row r="516" spans="2:9" x14ac:dyDescent="0.2">
      <c r="B516" s="4">
        <v>514</v>
      </c>
      <c r="C516" s="4">
        <v>13</v>
      </c>
      <c r="D516" s="4">
        <v>18</v>
      </c>
      <c r="E516" s="4">
        <v>142</v>
      </c>
      <c r="F516" s="4">
        <v>413</v>
      </c>
      <c r="G516" s="4">
        <v>551</v>
      </c>
      <c r="H516" s="6">
        <v>3.0256944444444445</v>
      </c>
      <c r="I516" s="10">
        <v>3.024</v>
      </c>
    </row>
    <row r="517" spans="2:9" x14ac:dyDescent="0.2">
      <c r="B517" s="4">
        <v>515</v>
      </c>
      <c r="C517" s="4">
        <v>13</v>
      </c>
      <c r="D517" s="4">
        <v>19</v>
      </c>
      <c r="E517" s="4">
        <v>143</v>
      </c>
      <c r="F517" s="4">
        <v>414</v>
      </c>
      <c r="G517" s="4">
        <v>552</v>
      </c>
      <c r="H517" s="6">
        <v>3.0277777777777777</v>
      </c>
      <c r="I517" s="10">
        <v>3.024</v>
      </c>
    </row>
    <row r="518" spans="2:9" x14ac:dyDescent="0.2">
      <c r="B518" s="4">
        <v>516</v>
      </c>
      <c r="C518" s="4">
        <v>13</v>
      </c>
      <c r="D518" s="4">
        <v>20</v>
      </c>
      <c r="E518" s="4">
        <v>143</v>
      </c>
      <c r="F518" s="4">
        <v>414</v>
      </c>
      <c r="G518" s="4">
        <v>553</v>
      </c>
      <c r="H518" s="6">
        <v>3.0298611111111109</v>
      </c>
      <c r="I518" s="10">
        <v>3.024</v>
      </c>
    </row>
    <row r="519" spans="2:9" x14ac:dyDescent="0.2">
      <c r="B519" s="4">
        <v>517</v>
      </c>
      <c r="C519" s="4">
        <v>13</v>
      </c>
      <c r="D519" s="4">
        <v>21</v>
      </c>
      <c r="E519" s="4">
        <v>143</v>
      </c>
      <c r="F519" s="4">
        <v>415</v>
      </c>
      <c r="G519" s="4">
        <v>553</v>
      </c>
      <c r="H519" s="6">
        <v>3.0319444444444446</v>
      </c>
      <c r="I519" s="10">
        <v>3.024</v>
      </c>
    </row>
    <row r="520" spans="2:9" x14ac:dyDescent="0.2">
      <c r="B520" s="4">
        <v>518</v>
      </c>
      <c r="C520" s="4">
        <v>13</v>
      </c>
      <c r="D520" s="4">
        <v>22</v>
      </c>
      <c r="E520" s="4">
        <v>143</v>
      </c>
      <c r="F520" s="4">
        <v>416</v>
      </c>
      <c r="G520" s="4">
        <v>554</v>
      </c>
      <c r="H520" s="6">
        <v>3.0333333333333332</v>
      </c>
      <c r="I520" s="10">
        <v>3.024</v>
      </c>
    </row>
    <row r="521" spans="2:9" x14ac:dyDescent="0.2">
      <c r="B521" s="4">
        <v>519</v>
      </c>
      <c r="C521" s="4">
        <v>13</v>
      </c>
      <c r="D521" s="4">
        <v>23</v>
      </c>
      <c r="E521" s="4">
        <v>143</v>
      </c>
      <c r="F521" s="4">
        <v>416</v>
      </c>
      <c r="G521" s="4">
        <v>555</v>
      </c>
      <c r="H521" s="6">
        <v>3.0354166666666669</v>
      </c>
      <c r="I521" s="10">
        <v>3.024</v>
      </c>
    </row>
    <row r="522" spans="2:9" x14ac:dyDescent="0.2">
      <c r="B522" s="4">
        <v>520</v>
      </c>
      <c r="C522" s="4">
        <v>13</v>
      </c>
      <c r="D522" s="4">
        <v>24</v>
      </c>
      <c r="E522" s="4">
        <v>143</v>
      </c>
      <c r="F522" s="4">
        <v>418</v>
      </c>
      <c r="G522" s="4">
        <v>557</v>
      </c>
      <c r="H522" s="6">
        <v>3.0375000000000001</v>
      </c>
      <c r="I522" s="10">
        <v>3.024</v>
      </c>
    </row>
    <row r="523" spans="2:9" x14ac:dyDescent="0.2">
      <c r="B523" s="4">
        <v>521</v>
      </c>
      <c r="C523" s="4">
        <v>13</v>
      </c>
      <c r="D523" s="4">
        <v>25</v>
      </c>
      <c r="E523" s="4">
        <v>144</v>
      </c>
      <c r="F523" s="4">
        <v>418</v>
      </c>
      <c r="G523" s="4">
        <v>558</v>
      </c>
      <c r="H523" s="6">
        <v>3.0395833333333333</v>
      </c>
      <c r="I523" s="10">
        <v>3.024</v>
      </c>
    </row>
    <row r="524" spans="2:9" x14ac:dyDescent="0.2">
      <c r="B524" s="4">
        <v>522</v>
      </c>
      <c r="C524" s="4">
        <v>13</v>
      </c>
      <c r="D524" s="4">
        <v>26</v>
      </c>
      <c r="E524" s="4">
        <v>144</v>
      </c>
      <c r="F524" s="4">
        <v>419</v>
      </c>
      <c r="G524" s="4">
        <v>559</v>
      </c>
      <c r="H524" s="6">
        <v>3.0416666666666665</v>
      </c>
      <c r="I524" s="10">
        <v>3.024</v>
      </c>
    </row>
    <row r="525" spans="2:9" x14ac:dyDescent="0.2">
      <c r="B525" s="4">
        <v>523</v>
      </c>
      <c r="C525" s="4">
        <v>13</v>
      </c>
      <c r="D525" s="4">
        <v>27</v>
      </c>
      <c r="E525" s="4">
        <v>144</v>
      </c>
      <c r="F525" s="4">
        <v>419</v>
      </c>
      <c r="G525" s="4">
        <v>559</v>
      </c>
      <c r="H525" s="6">
        <v>3.0437500000000002</v>
      </c>
      <c r="I525" s="10">
        <v>3.024</v>
      </c>
    </row>
    <row r="526" spans="2:9" x14ac:dyDescent="0.2">
      <c r="B526" s="4">
        <v>524</v>
      </c>
      <c r="C526" s="4">
        <v>13</v>
      </c>
      <c r="D526" s="4">
        <v>28</v>
      </c>
      <c r="E526" s="4">
        <v>144</v>
      </c>
      <c r="F526" s="4">
        <v>420</v>
      </c>
      <c r="G526" s="4">
        <v>560</v>
      </c>
      <c r="H526" s="6">
        <v>3.0458333333333334</v>
      </c>
      <c r="I526" s="10">
        <v>3.024</v>
      </c>
    </row>
    <row r="527" spans="2:9" x14ac:dyDescent="0.2">
      <c r="B527" s="4">
        <v>525</v>
      </c>
      <c r="C527" s="4">
        <v>13</v>
      </c>
      <c r="D527" s="4">
        <v>29</v>
      </c>
      <c r="E527" s="4">
        <v>144</v>
      </c>
      <c r="F527" s="4">
        <v>421</v>
      </c>
      <c r="G527" s="4">
        <v>561</v>
      </c>
      <c r="H527" s="6">
        <v>3.0479166666666666</v>
      </c>
      <c r="I527" s="10">
        <v>3.024</v>
      </c>
    </row>
    <row r="528" spans="2:9" x14ac:dyDescent="0.2">
      <c r="B528" s="4">
        <v>526</v>
      </c>
      <c r="C528" s="4">
        <v>13</v>
      </c>
      <c r="D528" s="4">
        <v>30</v>
      </c>
      <c r="E528" s="4">
        <v>144</v>
      </c>
      <c r="F528" s="4">
        <v>421</v>
      </c>
      <c r="G528" s="4">
        <v>562</v>
      </c>
      <c r="H528" s="6">
        <v>3.05</v>
      </c>
      <c r="I528" s="10">
        <v>3.024</v>
      </c>
    </row>
    <row r="529" spans="2:9" x14ac:dyDescent="0.2">
      <c r="B529" s="4">
        <v>527</v>
      </c>
      <c r="C529" s="4">
        <v>13</v>
      </c>
      <c r="D529" s="4">
        <v>31</v>
      </c>
      <c r="E529" s="4">
        <v>145</v>
      </c>
      <c r="F529" s="4">
        <v>422</v>
      </c>
      <c r="G529" s="4">
        <v>563</v>
      </c>
      <c r="H529" s="6">
        <v>3.0513888888888889</v>
      </c>
      <c r="I529" s="10">
        <v>3.024</v>
      </c>
    </row>
    <row r="530" spans="2:9" x14ac:dyDescent="0.2">
      <c r="B530" s="4">
        <v>528</v>
      </c>
      <c r="C530" s="4">
        <v>13</v>
      </c>
      <c r="D530" s="4">
        <v>32</v>
      </c>
      <c r="E530" s="4">
        <v>145</v>
      </c>
      <c r="F530" s="4">
        <v>422</v>
      </c>
      <c r="G530" s="4">
        <v>563</v>
      </c>
      <c r="H530" s="6">
        <v>3.0534722222222221</v>
      </c>
      <c r="I530" s="10">
        <v>3.024</v>
      </c>
    </row>
    <row r="531" spans="2:9" x14ac:dyDescent="0.2">
      <c r="B531" s="4">
        <v>529</v>
      </c>
      <c r="C531" s="4">
        <v>13</v>
      </c>
      <c r="D531" s="4">
        <v>33</v>
      </c>
      <c r="E531" s="4">
        <v>145</v>
      </c>
      <c r="F531" s="4">
        <v>423</v>
      </c>
      <c r="G531" s="4">
        <v>564</v>
      </c>
      <c r="H531" s="6">
        <v>3.0555555555555554</v>
      </c>
      <c r="I531" s="10">
        <v>3.024</v>
      </c>
    </row>
    <row r="532" spans="2:9" x14ac:dyDescent="0.2">
      <c r="B532" s="4">
        <v>530</v>
      </c>
      <c r="C532" s="4">
        <v>13</v>
      </c>
      <c r="D532" s="4">
        <v>34</v>
      </c>
      <c r="E532" s="4">
        <v>145</v>
      </c>
      <c r="F532" s="4">
        <v>425</v>
      </c>
      <c r="G532" s="4">
        <v>566</v>
      </c>
      <c r="H532" s="6">
        <v>3.057638888888889</v>
      </c>
      <c r="I532" s="10">
        <v>3.024</v>
      </c>
    </row>
    <row r="533" spans="2:9" x14ac:dyDescent="0.2">
      <c r="B533" s="4">
        <v>531</v>
      </c>
      <c r="C533" s="4">
        <v>13</v>
      </c>
      <c r="D533" s="4">
        <v>35</v>
      </c>
      <c r="E533" s="4">
        <v>145</v>
      </c>
      <c r="F533" s="4">
        <v>425</v>
      </c>
      <c r="G533" s="4">
        <v>567</v>
      </c>
      <c r="H533" s="6">
        <v>3.0597222222222222</v>
      </c>
      <c r="I533" s="10">
        <v>3.024</v>
      </c>
    </row>
    <row r="534" spans="2:9" x14ac:dyDescent="0.2">
      <c r="B534" s="4">
        <v>532</v>
      </c>
      <c r="C534" s="4">
        <v>13</v>
      </c>
      <c r="D534" s="4">
        <v>36</v>
      </c>
      <c r="E534" s="4">
        <v>145</v>
      </c>
      <c r="F534" s="4">
        <v>426</v>
      </c>
      <c r="G534" s="4">
        <v>568</v>
      </c>
      <c r="H534" s="6">
        <v>3.0618055555555554</v>
      </c>
      <c r="I534" s="10">
        <v>3.024</v>
      </c>
    </row>
    <row r="535" spans="2:9" x14ac:dyDescent="0.2">
      <c r="B535" s="4">
        <v>533</v>
      </c>
      <c r="C535" s="4">
        <v>13</v>
      </c>
      <c r="D535" s="4">
        <v>37</v>
      </c>
      <c r="E535" s="4">
        <v>146</v>
      </c>
      <c r="F535" s="4">
        <v>426</v>
      </c>
      <c r="G535" s="4">
        <v>569</v>
      </c>
      <c r="H535" s="6">
        <v>3.0638888888888891</v>
      </c>
      <c r="I535" s="10">
        <v>3.024</v>
      </c>
    </row>
    <row r="536" spans="2:9" x14ac:dyDescent="0.2">
      <c r="B536" s="4">
        <v>534</v>
      </c>
      <c r="C536" s="4">
        <v>13</v>
      </c>
      <c r="D536" s="4">
        <v>38</v>
      </c>
      <c r="E536" s="4">
        <v>146</v>
      </c>
      <c r="F536" s="4">
        <v>427</v>
      </c>
      <c r="G536" s="4">
        <v>569</v>
      </c>
      <c r="H536" s="6">
        <v>3.0659722222222223</v>
      </c>
      <c r="I536" s="10">
        <v>3.024</v>
      </c>
    </row>
    <row r="537" spans="2:9" x14ac:dyDescent="0.2">
      <c r="B537" s="4">
        <v>535</v>
      </c>
      <c r="C537" s="4">
        <v>13</v>
      </c>
      <c r="D537" s="4">
        <v>39</v>
      </c>
      <c r="E537" s="4">
        <v>146</v>
      </c>
      <c r="F537" s="4">
        <v>428</v>
      </c>
      <c r="G537" s="4">
        <v>570</v>
      </c>
      <c r="H537" s="6">
        <v>3.067361111111111</v>
      </c>
      <c r="I537" s="10">
        <v>3.024</v>
      </c>
    </row>
    <row r="538" spans="2:9" x14ac:dyDescent="0.2">
      <c r="B538" s="4">
        <v>536</v>
      </c>
      <c r="C538" s="4">
        <v>13</v>
      </c>
      <c r="D538" s="4">
        <v>40</v>
      </c>
      <c r="E538" s="4">
        <v>146</v>
      </c>
      <c r="F538" s="4">
        <v>428</v>
      </c>
      <c r="G538" s="4">
        <v>571</v>
      </c>
      <c r="H538" s="6">
        <v>3.0694444444444446</v>
      </c>
      <c r="I538" s="10">
        <v>3.024</v>
      </c>
    </row>
    <row r="539" spans="2:9" x14ac:dyDescent="0.2">
      <c r="B539" s="4">
        <v>537</v>
      </c>
      <c r="C539" s="4">
        <v>13</v>
      </c>
      <c r="D539" s="4">
        <v>41</v>
      </c>
      <c r="E539" s="4">
        <v>146</v>
      </c>
      <c r="F539" s="4">
        <v>429</v>
      </c>
      <c r="G539" s="4">
        <v>572</v>
      </c>
      <c r="H539" s="6">
        <v>3.0715277777777779</v>
      </c>
      <c r="I539" s="10">
        <v>3.024</v>
      </c>
    </row>
    <row r="540" spans="2:9" x14ac:dyDescent="0.2">
      <c r="B540" s="4">
        <v>538</v>
      </c>
      <c r="C540" s="4">
        <v>13</v>
      </c>
      <c r="D540" s="4">
        <v>42</v>
      </c>
      <c r="E540" s="4">
        <v>146</v>
      </c>
      <c r="F540" s="4">
        <v>429</v>
      </c>
      <c r="G540" s="4">
        <v>573</v>
      </c>
      <c r="H540" s="6">
        <v>3.0736111111111111</v>
      </c>
      <c r="I540" s="10">
        <v>3.024</v>
      </c>
    </row>
    <row r="541" spans="2:9" x14ac:dyDescent="0.2">
      <c r="B541" s="4">
        <v>539</v>
      </c>
      <c r="C541" s="4">
        <v>13</v>
      </c>
      <c r="D541" s="4">
        <v>43</v>
      </c>
      <c r="E541" s="4">
        <v>147</v>
      </c>
      <c r="F541" s="4">
        <v>430</v>
      </c>
      <c r="G541" s="4">
        <v>573</v>
      </c>
      <c r="H541" s="6">
        <v>3.0756944444444443</v>
      </c>
      <c r="I541" s="10">
        <v>3.024</v>
      </c>
    </row>
    <row r="542" spans="2:9" x14ac:dyDescent="0.2">
      <c r="B542" s="4">
        <v>540</v>
      </c>
      <c r="C542" s="4">
        <v>13</v>
      </c>
      <c r="D542" s="4">
        <v>44</v>
      </c>
      <c r="E542" s="4">
        <v>147</v>
      </c>
      <c r="F542" s="4">
        <v>431</v>
      </c>
      <c r="G542" s="4">
        <v>575</v>
      </c>
      <c r="H542" s="6">
        <v>3.0777777777777779</v>
      </c>
      <c r="I542" s="10">
        <v>3.024</v>
      </c>
    </row>
    <row r="543" spans="2:9" x14ac:dyDescent="0.2">
      <c r="B543" s="4">
        <v>541</v>
      </c>
      <c r="C543" s="4">
        <v>13</v>
      </c>
      <c r="D543" s="4">
        <v>45</v>
      </c>
      <c r="E543" s="4">
        <v>147</v>
      </c>
      <c r="F543" s="4">
        <v>432</v>
      </c>
      <c r="G543" s="4">
        <v>576</v>
      </c>
      <c r="H543" s="6">
        <v>3.0798611111111112</v>
      </c>
      <c r="I543" s="10">
        <v>3.024</v>
      </c>
    </row>
    <row r="544" spans="2:9" x14ac:dyDescent="0.2">
      <c r="B544" s="4">
        <v>542</v>
      </c>
      <c r="C544" s="4">
        <v>13</v>
      </c>
      <c r="D544" s="4">
        <v>46</v>
      </c>
      <c r="E544" s="4">
        <v>147</v>
      </c>
      <c r="F544" s="4">
        <v>433</v>
      </c>
      <c r="G544" s="4">
        <v>577</v>
      </c>
      <c r="H544" s="6">
        <v>3.0819444444444444</v>
      </c>
      <c r="I544" s="10">
        <v>3.024</v>
      </c>
    </row>
    <row r="545" spans="2:9" x14ac:dyDescent="0.2">
      <c r="B545" s="4">
        <v>543</v>
      </c>
      <c r="C545" s="4">
        <v>13</v>
      </c>
      <c r="D545" s="4">
        <v>47</v>
      </c>
      <c r="E545" s="4">
        <v>147</v>
      </c>
      <c r="F545" s="4">
        <v>433</v>
      </c>
      <c r="G545" s="4">
        <v>578</v>
      </c>
      <c r="H545" s="6">
        <v>3.0833333333333335</v>
      </c>
      <c r="I545" s="10">
        <v>3.024</v>
      </c>
    </row>
    <row r="546" spans="2:9" x14ac:dyDescent="0.2">
      <c r="B546" s="4">
        <v>544</v>
      </c>
      <c r="C546" s="4">
        <v>13</v>
      </c>
      <c r="D546" s="4">
        <v>48</v>
      </c>
      <c r="E546" s="4">
        <v>147</v>
      </c>
      <c r="F546" s="4">
        <v>434</v>
      </c>
      <c r="G546" s="4">
        <v>579</v>
      </c>
      <c r="H546" s="6">
        <v>3.0854166666666667</v>
      </c>
      <c r="I546" s="10">
        <v>3.024</v>
      </c>
    </row>
    <row r="547" spans="2:9" x14ac:dyDescent="0.2">
      <c r="B547" s="4">
        <v>545</v>
      </c>
      <c r="C547" s="4">
        <v>13</v>
      </c>
      <c r="D547" s="4">
        <v>49</v>
      </c>
      <c r="E547" s="4">
        <v>148</v>
      </c>
      <c r="F547" s="4">
        <v>434</v>
      </c>
      <c r="G547" s="4">
        <v>579</v>
      </c>
      <c r="H547" s="6">
        <v>3.0874999999999999</v>
      </c>
      <c r="I547" s="10">
        <v>3.024</v>
      </c>
    </row>
    <row r="548" spans="2:9" x14ac:dyDescent="0.2">
      <c r="B548" s="4">
        <v>546</v>
      </c>
      <c r="C548" s="4">
        <v>13</v>
      </c>
      <c r="D548" s="4">
        <v>50</v>
      </c>
      <c r="E548" s="4">
        <v>148</v>
      </c>
      <c r="F548" s="4">
        <v>435</v>
      </c>
      <c r="G548" s="4">
        <v>580</v>
      </c>
      <c r="H548" s="6">
        <v>3.0895833333333331</v>
      </c>
      <c r="I548" s="10">
        <v>3.024</v>
      </c>
    </row>
    <row r="549" spans="2:9" x14ac:dyDescent="0.2">
      <c r="B549" s="4">
        <v>547</v>
      </c>
      <c r="C549" s="4">
        <v>13</v>
      </c>
      <c r="D549" s="4">
        <v>51</v>
      </c>
      <c r="E549" s="4">
        <v>148</v>
      </c>
      <c r="F549" s="4">
        <v>436</v>
      </c>
      <c r="G549" s="4">
        <v>581</v>
      </c>
      <c r="H549" s="6">
        <v>3.0916666666666668</v>
      </c>
      <c r="I549" s="10">
        <v>3.024</v>
      </c>
    </row>
    <row r="550" spans="2:9" x14ac:dyDescent="0.2">
      <c r="B550" s="4">
        <v>548</v>
      </c>
      <c r="C550" s="4">
        <v>13</v>
      </c>
      <c r="D550" s="4">
        <v>52</v>
      </c>
      <c r="E550" s="4">
        <v>148</v>
      </c>
      <c r="F550" s="4">
        <v>436</v>
      </c>
      <c r="G550" s="4">
        <v>582</v>
      </c>
      <c r="H550" s="6">
        <v>3.09375</v>
      </c>
      <c r="I550" s="10">
        <v>3.024</v>
      </c>
    </row>
    <row r="551" spans="2:9" x14ac:dyDescent="0.2">
      <c r="B551" s="4">
        <v>549</v>
      </c>
      <c r="C551" s="4">
        <v>13</v>
      </c>
      <c r="D551" s="4">
        <v>53</v>
      </c>
      <c r="E551" s="4">
        <v>148</v>
      </c>
      <c r="F551" s="4">
        <v>437</v>
      </c>
      <c r="G551" s="4">
        <v>583</v>
      </c>
      <c r="H551" s="6">
        <v>3.0958333333333332</v>
      </c>
      <c r="I551" s="10">
        <v>3.024</v>
      </c>
    </row>
    <row r="552" spans="2:9" x14ac:dyDescent="0.2">
      <c r="B552" s="4">
        <v>550</v>
      </c>
      <c r="C552" s="4">
        <v>13</v>
      </c>
      <c r="D552" s="4">
        <v>54</v>
      </c>
      <c r="E552" s="4">
        <v>148</v>
      </c>
      <c r="F552" s="4">
        <v>438</v>
      </c>
      <c r="G552" s="4">
        <v>585</v>
      </c>
      <c r="H552" s="6">
        <v>3.0979166666666669</v>
      </c>
      <c r="I552" s="10">
        <v>3.024</v>
      </c>
    </row>
    <row r="553" spans="2:9" x14ac:dyDescent="0.2">
      <c r="B553" s="4">
        <v>551</v>
      </c>
      <c r="C553" s="4">
        <v>13</v>
      </c>
      <c r="D553" s="4">
        <v>55</v>
      </c>
      <c r="E553" s="4">
        <v>149</v>
      </c>
      <c r="F553" s="4">
        <v>439</v>
      </c>
      <c r="G553" s="4">
        <v>585</v>
      </c>
      <c r="H553" s="6">
        <v>3.1</v>
      </c>
      <c r="I553" s="10">
        <v>3.024</v>
      </c>
    </row>
    <row r="554" spans="2:9" x14ac:dyDescent="0.2">
      <c r="B554" s="4">
        <v>552</v>
      </c>
      <c r="C554" s="4">
        <v>13</v>
      </c>
      <c r="D554" s="4">
        <v>56</v>
      </c>
      <c r="E554" s="4">
        <v>149</v>
      </c>
      <c r="F554" s="4">
        <v>440</v>
      </c>
      <c r="G554" s="4">
        <v>586</v>
      </c>
      <c r="H554" s="6">
        <v>3.1013888888888888</v>
      </c>
      <c r="I554" s="10">
        <v>3.024</v>
      </c>
    </row>
    <row r="555" spans="2:9" x14ac:dyDescent="0.2">
      <c r="B555" s="4">
        <v>553</v>
      </c>
      <c r="C555" s="4">
        <v>13</v>
      </c>
      <c r="D555" s="4">
        <v>57</v>
      </c>
      <c r="E555" s="4">
        <v>149</v>
      </c>
      <c r="F555" s="4">
        <v>440</v>
      </c>
      <c r="G555" s="4">
        <v>587</v>
      </c>
      <c r="H555" s="6">
        <v>3.1034722222222224</v>
      </c>
      <c r="I555" s="10">
        <v>3.024</v>
      </c>
    </row>
    <row r="556" spans="2:9" x14ac:dyDescent="0.2">
      <c r="B556" s="4">
        <v>554</v>
      </c>
      <c r="C556" s="4">
        <v>13</v>
      </c>
      <c r="D556" s="4">
        <v>58</v>
      </c>
      <c r="E556" s="4">
        <v>149</v>
      </c>
      <c r="F556" s="4">
        <v>441</v>
      </c>
      <c r="G556" s="4">
        <v>588</v>
      </c>
      <c r="H556" s="6">
        <v>3.1055555555555556</v>
      </c>
      <c r="I556" s="10">
        <v>3.024</v>
      </c>
    </row>
    <row r="557" spans="2:9" x14ac:dyDescent="0.2">
      <c r="B557" s="4">
        <v>555</v>
      </c>
      <c r="C557" s="4">
        <v>13</v>
      </c>
      <c r="D557" s="4">
        <v>59</v>
      </c>
      <c r="E557" s="4">
        <v>149</v>
      </c>
      <c r="F557" s="4">
        <v>441</v>
      </c>
      <c r="G557" s="4">
        <v>589</v>
      </c>
      <c r="H557" s="6">
        <v>3.1076388888888888</v>
      </c>
      <c r="I557" s="10">
        <v>3.024</v>
      </c>
    </row>
    <row r="558" spans="2:9" x14ac:dyDescent="0.2">
      <c r="B558" s="4">
        <v>556</v>
      </c>
      <c r="C558" s="4">
        <v>13</v>
      </c>
      <c r="D558" s="4">
        <v>60</v>
      </c>
      <c r="E558" s="4">
        <v>149</v>
      </c>
      <c r="F558" s="4">
        <v>442</v>
      </c>
      <c r="G558" s="4">
        <v>589</v>
      </c>
      <c r="H558" s="6">
        <v>3.1097222222222221</v>
      </c>
      <c r="I558" s="10">
        <v>3.024</v>
      </c>
    </row>
    <row r="559" spans="2:9" x14ac:dyDescent="0.2">
      <c r="B559" s="4">
        <v>557</v>
      </c>
      <c r="C559" s="4">
        <v>14</v>
      </c>
      <c r="D559" s="4">
        <v>1</v>
      </c>
      <c r="E559" s="4">
        <v>150</v>
      </c>
      <c r="F559" s="4">
        <v>443</v>
      </c>
      <c r="G559" s="4">
        <v>590</v>
      </c>
      <c r="H559" s="6">
        <v>3.1118055555555557</v>
      </c>
      <c r="I559" s="10">
        <v>3.024</v>
      </c>
    </row>
    <row r="560" spans="2:9" x14ac:dyDescent="0.2">
      <c r="B560" s="4">
        <v>558</v>
      </c>
      <c r="C560" s="4">
        <v>14</v>
      </c>
      <c r="D560" s="4">
        <v>2</v>
      </c>
      <c r="E560" s="4">
        <v>150</v>
      </c>
      <c r="F560" s="4">
        <v>443</v>
      </c>
      <c r="G560" s="4">
        <v>591</v>
      </c>
      <c r="H560" s="6">
        <v>3.1138888888888889</v>
      </c>
      <c r="I560" s="10">
        <v>3.024</v>
      </c>
    </row>
    <row r="561" spans="2:9" x14ac:dyDescent="0.2">
      <c r="B561" s="4">
        <v>559</v>
      </c>
      <c r="C561" s="4">
        <v>14</v>
      </c>
      <c r="D561" s="4">
        <v>3</v>
      </c>
      <c r="E561" s="4">
        <v>150</v>
      </c>
      <c r="F561" s="4">
        <v>444</v>
      </c>
      <c r="G561" s="4">
        <v>592</v>
      </c>
      <c r="H561" s="6">
        <v>3.1159722222222221</v>
      </c>
      <c r="I561" s="10">
        <v>3.024</v>
      </c>
    </row>
    <row r="562" spans="2:9" x14ac:dyDescent="0.2">
      <c r="B562" s="4">
        <v>560</v>
      </c>
      <c r="C562" s="4">
        <v>14</v>
      </c>
      <c r="D562" s="4">
        <v>4</v>
      </c>
      <c r="E562" s="4">
        <v>150</v>
      </c>
      <c r="F562" s="4">
        <v>445</v>
      </c>
      <c r="G562" s="4">
        <v>594</v>
      </c>
      <c r="H562" s="6">
        <v>3.1173611111111112</v>
      </c>
      <c r="I562" s="10">
        <v>3.024</v>
      </c>
    </row>
    <row r="563" spans="2:9" x14ac:dyDescent="0.2">
      <c r="B563" s="4">
        <v>561</v>
      </c>
      <c r="C563" s="4">
        <v>14</v>
      </c>
      <c r="D563" s="4">
        <v>5</v>
      </c>
      <c r="E563" s="4">
        <v>150</v>
      </c>
      <c r="F563" s="4">
        <v>446</v>
      </c>
      <c r="G563" s="4">
        <v>595</v>
      </c>
      <c r="H563" s="6">
        <v>3.1194444444444445</v>
      </c>
      <c r="I563" s="10">
        <v>3.024</v>
      </c>
    </row>
    <row r="564" spans="2:9" x14ac:dyDescent="0.2">
      <c r="B564" s="4">
        <v>562</v>
      </c>
      <c r="C564" s="4">
        <v>14</v>
      </c>
      <c r="D564" s="4">
        <v>6</v>
      </c>
      <c r="E564" s="4">
        <v>150</v>
      </c>
      <c r="F564" s="4">
        <v>446</v>
      </c>
      <c r="G564" s="4">
        <v>595</v>
      </c>
      <c r="H564" s="6">
        <v>3.1215277777777777</v>
      </c>
      <c r="I564" s="10">
        <v>3.024</v>
      </c>
    </row>
    <row r="565" spans="2:9" x14ac:dyDescent="0.2">
      <c r="B565" s="4">
        <v>563</v>
      </c>
      <c r="C565" s="4">
        <v>14</v>
      </c>
      <c r="D565" s="4">
        <v>7</v>
      </c>
      <c r="E565" s="4">
        <v>151</v>
      </c>
      <c r="F565" s="4">
        <v>447</v>
      </c>
      <c r="G565" s="4">
        <v>596</v>
      </c>
      <c r="H565" s="6">
        <v>3.1236111111111109</v>
      </c>
      <c r="I565" s="10">
        <v>3.024</v>
      </c>
    </row>
    <row r="566" spans="2:9" x14ac:dyDescent="0.2">
      <c r="B566" s="4">
        <v>564</v>
      </c>
      <c r="C566" s="4">
        <v>14</v>
      </c>
      <c r="D566" s="4">
        <v>8</v>
      </c>
      <c r="E566" s="4">
        <v>151</v>
      </c>
      <c r="F566" s="4">
        <v>448</v>
      </c>
      <c r="G566" s="4">
        <v>597</v>
      </c>
      <c r="H566" s="6">
        <v>3.1256944444444446</v>
      </c>
      <c r="I566" s="10">
        <v>3.024</v>
      </c>
    </row>
    <row r="567" spans="2:9" x14ac:dyDescent="0.2">
      <c r="B567" s="4">
        <v>565</v>
      </c>
      <c r="C567" s="4">
        <v>14</v>
      </c>
      <c r="D567" s="4">
        <v>9</v>
      </c>
      <c r="E567" s="4">
        <v>151</v>
      </c>
      <c r="F567" s="4">
        <v>448</v>
      </c>
      <c r="G567" s="4">
        <v>598</v>
      </c>
      <c r="H567" s="6">
        <v>3.1277777777777778</v>
      </c>
      <c r="I567" s="10">
        <v>3.024</v>
      </c>
    </row>
    <row r="568" spans="2:9" x14ac:dyDescent="0.2">
      <c r="B568" s="4">
        <v>566</v>
      </c>
      <c r="C568" s="4">
        <v>14</v>
      </c>
      <c r="D568" s="4">
        <v>10</v>
      </c>
      <c r="E568" s="4">
        <v>151</v>
      </c>
      <c r="F568" s="4">
        <v>449</v>
      </c>
      <c r="G568" s="4">
        <v>599</v>
      </c>
      <c r="H568" s="6">
        <v>3.129861111111111</v>
      </c>
      <c r="I568" s="10">
        <v>3.024</v>
      </c>
    </row>
    <row r="569" spans="2:9" x14ac:dyDescent="0.2">
      <c r="B569" s="4">
        <v>567</v>
      </c>
      <c r="C569" s="4">
        <v>14</v>
      </c>
      <c r="D569" s="4">
        <v>11</v>
      </c>
      <c r="E569" s="4">
        <v>151</v>
      </c>
      <c r="F569" s="4">
        <v>449</v>
      </c>
      <c r="G569" s="4">
        <v>599</v>
      </c>
      <c r="H569" s="6">
        <v>3.1319444444444446</v>
      </c>
      <c r="I569" s="10">
        <v>3.024</v>
      </c>
    </row>
    <row r="570" spans="2:9" x14ac:dyDescent="0.2">
      <c r="B570" s="4">
        <v>568</v>
      </c>
      <c r="C570" s="4">
        <v>14</v>
      </c>
      <c r="D570" s="4">
        <v>12</v>
      </c>
      <c r="E570" s="4">
        <v>151</v>
      </c>
      <c r="F570" s="4">
        <v>450</v>
      </c>
      <c r="G570" s="4">
        <v>600</v>
      </c>
      <c r="H570" s="6">
        <v>3.1333333333333333</v>
      </c>
      <c r="I570" s="10">
        <v>3.024</v>
      </c>
    </row>
    <row r="571" spans="2:9" x14ac:dyDescent="0.2">
      <c r="B571" s="4">
        <v>569</v>
      </c>
      <c r="C571" s="4">
        <v>14</v>
      </c>
      <c r="D571" s="4">
        <v>13</v>
      </c>
      <c r="E571" s="4">
        <v>152</v>
      </c>
      <c r="F571" s="4">
        <v>451</v>
      </c>
      <c r="G571" s="4">
        <v>601</v>
      </c>
      <c r="H571" s="6">
        <v>3.1354166666666665</v>
      </c>
      <c r="I571" s="10">
        <v>3.024</v>
      </c>
    </row>
    <row r="572" spans="2:9" x14ac:dyDescent="0.2">
      <c r="B572" s="4">
        <v>570</v>
      </c>
      <c r="C572" s="4">
        <v>14</v>
      </c>
      <c r="D572" s="4">
        <v>14</v>
      </c>
      <c r="E572" s="4">
        <v>152</v>
      </c>
      <c r="F572" s="4">
        <v>452</v>
      </c>
      <c r="G572" s="4">
        <v>603</v>
      </c>
      <c r="H572" s="6">
        <v>3.1375000000000002</v>
      </c>
      <c r="I572" s="10">
        <v>3.024</v>
      </c>
    </row>
    <row r="573" spans="2:9" x14ac:dyDescent="0.2">
      <c r="B573" s="4">
        <v>571</v>
      </c>
      <c r="C573" s="4">
        <v>14</v>
      </c>
      <c r="D573" s="4">
        <v>15</v>
      </c>
      <c r="E573" s="4">
        <v>152</v>
      </c>
      <c r="F573" s="4">
        <v>453</v>
      </c>
      <c r="G573" s="4">
        <v>604</v>
      </c>
      <c r="H573" s="6">
        <v>3.1395833333333334</v>
      </c>
      <c r="I573" s="10">
        <v>3.024</v>
      </c>
    </row>
    <row r="574" spans="2:9" x14ac:dyDescent="0.2">
      <c r="B574" s="4">
        <v>572</v>
      </c>
      <c r="C574" s="4">
        <v>14</v>
      </c>
      <c r="D574" s="4">
        <v>16</v>
      </c>
      <c r="E574" s="4">
        <v>152</v>
      </c>
      <c r="F574" s="4">
        <v>453</v>
      </c>
      <c r="G574" s="4">
        <v>605</v>
      </c>
      <c r="H574" s="6">
        <v>3.1416666666666666</v>
      </c>
      <c r="I574" s="10">
        <v>3.024</v>
      </c>
    </row>
    <row r="575" spans="2:9" x14ac:dyDescent="0.2">
      <c r="B575" s="4">
        <v>573</v>
      </c>
      <c r="C575" s="4">
        <v>14</v>
      </c>
      <c r="D575" s="4">
        <v>17</v>
      </c>
      <c r="E575" s="4">
        <v>152</v>
      </c>
      <c r="F575" s="4">
        <v>454</v>
      </c>
      <c r="G575" s="4">
        <v>605</v>
      </c>
      <c r="H575" s="6">
        <v>3.1437499999999998</v>
      </c>
      <c r="I575" s="10">
        <v>3.024</v>
      </c>
    </row>
    <row r="576" spans="2:9" x14ac:dyDescent="0.2">
      <c r="B576" s="4">
        <v>574</v>
      </c>
      <c r="C576" s="4">
        <v>14</v>
      </c>
      <c r="D576" s="4">
        <v>18</v>
      </c>
      <c r="E576" s="4">
        <v>152</v>
      </c>
      <c r="F576" s="4">
        <v>455</v>
      </c>
      <c r="G576" s="4">
        <v>606</v>
      </c>
      <c r="H576" s="6">
        <v>3.1458333333333335</v>
      </c>
      <c r="I576" s="10">
        <v>3.024</v>
      </c>
    </row>
    <row r="577" spans="2:9" x14ac:dyDescent="0.2">
      <c r="B577" s="4">
        <v>575</v>
      </c>
      <c r="C577" s="4">
        <v>14</v>
      </c>
      <c r="D577" s="4">
        <v>19</v>
      </c>
      <c r="E577" s="4">
        <v>153</v>
      </c>
      <c r="F577" s="4">
        <v>455</v>
      </c>
      <c r="G577" s="4">
        <v>607</v>
      </c>
      <c r="H577" s="6">
        <v>3.1479166666666667</v>
      </c>
      <c r="I577" s="10">
        <v>3.024</v>
      </c>
    </row>
    <row r="578" spans="2:9" x14ac:dyDescent="0.2">
      <c r="B578" s="4">
        <v>576</v>
      </c>
      <c r="C578" s="4">
        <v>14</v>
      </c>
      <c r="D578" s="4">
        <v>20</v>
      </c>
      <c r="E578" s="4">
        <v>153</v>
      </c>
      <c r="F578" s="4">
        <v>456</v>
      </c>
      <c r="G578" s="4">
        <v>608</v>
      </c>
      <c r="H578" s="6">
        <v>3.15</v>
      </c>
      <c r="I578" s="10">
        <v>3.024</v>
      </c>
    </row>
    <row r="579" spans="2:9" x14ac:dyDescent="0.2">
      <c r="B579" s="4">
        <v>577</v>
      </c>
      <c r="C579" s="4">
        <v>14</v>
      </c>
      <c r="D579" s="4">
        <v>21</v>
      </c>
      <c r="E579" s="4">
        <v>153</v>
      </c>
      <c r="F579" s="4">
        <v>456</v>
      </c>
      <c r="G579" s="4">
        <v>609</v>
      </c>
      <c r="H579" s="6">
        <v>3.151388888888889</v>
      </c>
      <c r="I579" s="10">
        <v>3.024</v>
      </c>
    </row>
    <row r="580" spans="2:9" x14ac:dyDescent="0.2">
      <c r="B580" s="4">
        <v>578</v>
      </c>
      <c r="C580" s="4">
        <v>14</v>
      </c>
      <c r="D580" s="4">
        <v>22</v>
      </c>
      <c r="E580" s="4">
        <v>153</v>
      </c>
      <c r="F580" s="4">
        <v>457</v>
      </c>
      <c r="G580" s="4">
        <v>609</v>
      </c>
      <c r="H580" s="6">
        <v>3.1534722222222222</v>
      </c>
      <c r="I580" s="10">
        <v>3.024</v>
      </c>
    </row>
    <row r="581" spans="2:9" x14ac:dyDescent="0.2">
      <c r="B581" s="4">
        <v>579</v>
      </c>
      <c r="C581" s="4">
        <v>14</v>
      </c>
      <c r="D581" s="4">
        <v>23</v>
      </c>
      <c r="E581" s="4">
        <v>153</v>
      </c>
      <c r="F581" s="4">
        <v>458</v>
      </c>
      <c r="G581" s="4">
        <v>610</v>
      </c>
      <c r="H581" s="6">
        <v>3.1555555555555554</v>
      </c>
      <c r="I581" s="10">
        <v>3.024</v>
      </c>
    </row>
    <row r="582" spans="2:9" x14ac:dyDescent="0.2">
      <c r="B582" s="4">
        <v>580</v>
      </c>
      <c r="C582" s="4">
        <v>14</v>
      </c>
      <c r="D582" s="4">
        <v>24</v>
      </c>
      <c r="E582" s="4">
        <v>153</v>
      </c>
      <c r="F582" s="4">
        <v>459</v>
      </c>
      <c r="G582" s="4">
        <v>612</v>
      </c>
      <c r="H582" s="6">
        <v>3.1576388888888891</v>
      </c>
      <c r="I582" s="10">
        <v>3.024</v>
      </c>
    </row>
    <row r="583" spans="2:9" x14ac:dyDescent="0.2">
      <c r="B583" s="4">
        <v>581</v>
      </c>
      <c r="C583" s="4">
        <v>14</v>
      </c>
      <c r="D583" s="4">
        <v>25</v>
      </c>
      <c r="E583" s="4">
        <v>154</v>
      </c>
      <c r="F583" s="4">
        <v>460</v>
      </c>
      <c r="G583" s="4">
        <v>613</v>
      </c>
      <c r="H583" s="6">
        <v>3.1597222222222223</v>
      </c>
      <c r="I583" s="10">
        <v>3.024</v>
      </c>
    </row>
    <row r="584" spans="2:9" x14ac:dyDescent="0.2">
      <c r="B584" s="4">
        <v>582</v>
      </c>
      <c r="C584" s="4">
        <v>14</v>
      </c>
      <c r="D584" s="4">
        <v>26</v>
      </c>
      <c r="E584" s="4">
        <v>154</v>
      </c>
      <c r="F584" s="4">
        <v>460</v>
      </c>
      <c r="G584" s="4">
        <v>614</v>
      </c>
      <c r="H584" s="6">
        <v>3.1618055555555555</v>
      </c>
      <c r="I584" s="10">
        <v>3.024</v>
      </c>
    </row>
    <row r="585" spans="2:9" x14ac:dyDescent="0.2">
      <c r="B585" s="4">
        <v>583</v>
      </c>
      <c r="C585" s="4">
        <v>14</v>
      </c>
      <c r="D585" s="4">
        <v>27</v>
      </c>
      <c r="E585" s="4">
        <v>154</v>
      </c>
      <c r="F585" s="4">
        <v>461</v>
      </c>
      <c r="G585" s="4">
        <v>615</v>
      </c>
      <c r="H585" s="6">
        <v>3.1638888888888888</v>
      </c>
      <c r="I585" s="10">
        <v>3.024</v>
      </c>
    </row>
    <row r="586" spans="2:9" x14ac:dyDescent="0.2">
      <c r="B586" s="4">
        <v>584</v>
      </c>
      <c r="C586" s="4">
        <v>14</v>
      </c>
      <c r="D586" s="4">
        <v>28</v>
      </c>
      <c r="E586" s="4">
        <v>154</v>
      </c>
      <c r="F586" s="4">
        <v>461</v>
      </c>
      <c r="G586" s="4">
        <v>615</v>
      </c>
      <c r="H586" s="6">
        <v>3.1659722222222224</v>
      </c>
      <c r="I586" s="10">
        <v>3.024</v>
      </c>
    </row>
    <row r="587" spans="2:9" x14ac:dyDescent="0.2">
      <c r="B587" s="4">
        <v>585</v>
      </c>
      <c r="C587" s="4">
        <v>14</v>
      </c>
      <c r="D587" s="4">
        <v>29</v>
      </c>
      <c r="E587" s="4">
        <v>154</v>
      </c>
      <c r="F587" s="4">
        <v>462</v>
      </c>
      <c r="G587" s="4">
        <v>616</v>
      </c>
      <c r="H587" s="6">
        <v>3.1673611111111111</v>
      </c>
      <c r="I587" s="10">
        <v>3.024</v>
      </c>
    </row>
    <row r="588" spans="2:9" x14ac:dyDescent="0.2">
      <c r="B588" s="4">
        <v>586</v>
      </c>
      <c r="C588" s="4">
        <v>14</v>
      </c>
      <c r="D588" s="4">
        <v>30</v>
      </c>
      <c r="E588" s="4">
        <v>154</v>
      </c>
      <c r="F588" s="4">
        <v>463</v>
      </c>
      <c r="G588" s="4">
        <v>617</v>
      </c>
      <c r="H588" s="6">
        <v>3.1694444444444443</v>
      </c>
      <c r="I588" s="10">
        <v>3.024</v>
      </c>
    </row>
    <row r="589" spans="2:9" x14ac:dyDescent="0.2">
      <c r="B589" s="4">
        <v>587</v>
      </c>
      <c r="C589" s="4">
        <v>14</v>
      </c>
      <c r="D589" s="4">
        <v>31</v>
      </c>
      <c r="E589" s="4">
        <v>155</v>
      </c>
      <c r="F589" s="4">
        <v>463</v>
      </c>
      <c r="G589" s="4">
        <v>618</v>
      </c>
      <c r="H589" s="6">
        <v>3.1715277777777779</v>
      </c>
      <c r="I589" s="10">
        <v>3.024</v>
      </c>
    </row>
    <row r="590" spans="2:9" x14ac:dyDescent="0.2">
      <c r="B590" s="4">
        <v>588</v>
      </c>
      <c r="C590" s="4">
        <v>14</v>
      </c>
      <c r="D590" s="4">
        <v>32</v>
      </c>
      <c r="E590" s="4">
        <v>155</v>
      </c>
      <c r="F590" s="4">
        <v>464</v>
      </c>
      <c r="G590" s="4">
        <v>619</v>
      </c>
      <c r="H590" s="6">
        <v>3.1736111111111112</v>
      </c>
      <c r="I590" s="10">
        <v>3.024</v>
      </c>
    </row>
    <row r="591" spans="2:9" x14ac:dyDescent="0.2">
      <c r="B591" s="4">
        <v>589</v>
      </c>
      <c r="C591" s="4">
        <v>14</v>
      </c>
      <c r="D591" s="4">
        <v>33</v>
      </c>
      <c r="E591" s="4">
        <v>155</v>
      </c>
      <c r="F591" s="4">
        <v>464</v>
      </c>
      <c r="G591" s="4">
        <v>619</v>
      </c>
      <c r="H591" s="6">
        <v>3.1756944444444444</v>
      </c>
      <c r="I591" s="10">
        <v>3.024</v>
      </c>
    </row>
    <row r="592" spans="2:9" x14ac:dyDescent="0.2">
      <c r="B592" s="4">
        <v>590</v>
      </c>
      <c r="C592" s="4">
        <v>14</v>
      </c>
      <c r="D592" s="4">
        <v>34</v>
      </c>
      <c r="E592" s="4">
        <v>155</v>
      </c>
      <c r="F592" s="4">
        <v>466</v>
      </c>
      <c r="G592" s="4">
        <v>621</v>
      </c>
      <c r="H592" s="6">
        <v>3.1777777777777776</v>
      </c>
      <c r="I592" s="10">
        <v>3.024</v>
      </c>
    </row>
    <row r="593" spans="2:9" x14ac:dyDescent="0.2">
      <c r="B593" s="4">
        <v>591</v>
      </c>
      <c r="C593" s="4">
        <v>14</v>
      </c>
      <c r="D593" s="4">
        <v>35</v>
      </c>
      <c r="E593" s="4">
        <v>155</v>
      </c>
      <c r="F593" s="4">
        <v>467</v>
      </c>
      <c r="G593" s="4">
        <v>622</v>
      </c>
      <c r="H593" s="6">
        <v>3.1798611111111112</v>
      </c>
      <c r="I593" s="10">
        <v>3.024</v>
      </c>
    </row>
    <row r="594" spans="2:9" x14ac:dyDescent="0.2">
      <c r="B594" s="4">
        <v>592</v>
      </c>
      <c r="C594" s="4">
        <v>14</v>
      </c>
      <c r="D594" s="4">
        <v>36</v>
      </c>
      <c r="E594" s="4">
        <v>155</v>
      </c>
      <c r="F594" s="4">
        <v>467</v>
      </c>
      <c r="G594" s="4">
        <v>623</v>
      </c>
      <c r="H594" s="6">
        <v>3.1819444444444445</v>
      </c>
      <c r="I594" s="10">
        <v>3.024</v>
      </c>
    </row>
    <row r="595" spans="2:9" x14ac:dyDescent="0.2">
      <c r="B595" s="4">
        <v>593</v>
      </c>
      <c r="C595" s="4">
        <v>14</v>
      </c>
      <c r="D595" s="4">
        <v>37</v>
      </c>
      <c r="E595" s="4">
        <v>156</v>
      </c>
      <c r="F595" s="4">
        <v>468</v>
      </c>
      <c r="G595" s="4">
        <v>624</v>
      </c>
      <c r="H595" s="6">
        <v>3.1833333333333331</v>
      </c>
      <c r="I595" s="10">
        <v>3.024</v>
      </c>
    </row>
    <row r="596" spans="2:9" x14ac:dyDescent="0.2">
      <c r="B596" s="4">
        <v>594</v>
      </c>
      <c r="C596" s="4">
        <v>14</v>
      </c>
      <c r="D596" s="4">
        <v>38</v>
      </c>
      <c r="E596" s="4">
        <v>156</v>
      </c>
      <c r="F596" s="4">
        <v>468</v>
      </c>
      <c r="G596" s="4">
        <v>625</v>
      </c>
      <c r="H596" s="6">
        <v>3.1854166666666668</v>
      </c>
      <c r="I596" s="10">
        <v>3.024</v>
      </c>
    </row>
    <row r="597" spans="2:9" x14ac:dyDescent="0.2">
      <c r="B597" s="4">
        <v>595</v>
      </c>
      <c r="C597" s="4">
        <v>14</v>
      </c>
      <c r="D597" s="4">
        <v>39</v>
      </c>
      <c r="E597" s="4">
        <v>156</v>
      </c>
      <c r="F597" s="4">
        <v>469</v>
      </c>
      <c r="G597" s="4">
        <v>625</v>
      </c>
      <c r="H597" s="6">
        <v>3.1875</v>
      </c>
      <c r="I597" s="10">
        <v>3.024</v>
      </c>
    </row>
    <row r="598" spans="2:9" x14ac:dyDescent="0.2">
      <c r="B598" s="4">
        <v>596</v>
      </c>
      <c r="C598" s="4">
        <v>14</v>
      </c>
      <c r="D598" s="4">
        <v>40</v>
      </c>
      <c r="E598" s="4">
        <v>156</v>
      </c>
      <c r="F598" s="4">
        <v>470</v>
      </c>
      <c r="G598" s="4">
        <v>626</v>
      </c>
      <c r="H598" s="6">
        <v>3.1895833333333332</v>
      </c>
      <c r="I598" s="10">
        <v>3.024</v>
      </c>
    </row>
    <row r="599" spans="2:9" x14ac:dyDescent="0.2">
      <c r="B599" s="4">
        <v>597</v>
      </c>
      <c r="C599" s="4">
        <v>14</v>
      </c>
      <c r="D599" s="4">
        <v>41</v>
      </c>
      <c r="E599" s="4">
        <v>156</v>
      </c>
      <c r="F599" s="4">
        <v>470</v>
      </c>
      <c r="G599" s="4">
        <v>627</v>
      </c>
      <c r="H599" s="6">
        <v>3.1916666666666669</v>
      </c>
      <c r="I599" s="10">
        <v>3.024</v>
      </c>
    </row>
    <row r="600" spans="2:9" x14ac:dyDescent="0.2">
      <c r="B600" s="4">
        <v>598</v>
      </c>
      <c r="C600" s="4">
        <v>14</v>
      </c>
      <c r="D600" s="4">
        <v>42</v>
      </c>
      <c r="E600" s="4">
        <v>156</v>
      </c>
      <c r="F600" s="4">
        <v>471</v>
      </c>
      <c r="G600" s="4">
        <v>628</v>
      </c>
      <c r="H600" s="6">
        <v>3.1937500000000001</v>
      </c>
      <c r="I600" s="10">
        <v>3.024</v>
      </c>
    </row>
    <row r="601" spans="2:9" x14ac:dyDescent="0.2">
      <c r="B601" s="4">
        <v>599</v>
      </c>
      <c r="C601" s="4">
        <v>14</v>
      </c>
      <c r="D601" s="4">
        <v>43</v>
      </c>
      <c r="E601" s="4">
        <v>157</v>
      </c>
      <c r="F601" s="4">
        <v>471</v>
      </c>
      <c r="G601" s="4">
        <v>629</v>
      </c>
      <c r="H601" s="6">
        <v>3.1958333333333333</v>
      </c>
      <c r="I601" s="10">
        <v>3.024</v>
      </c>
    </row>
    <row r="602" spans="2:9" x14ac:dyDescent="0.2">
      <c r="B602" s="4">
        <v>600</v>
      </c>
      <c r="C602" s="4">
        <v>14</v>
      </c>
      <c r="D602" s="4">
        <v>44</v>
      </c>
      <c r="E602" s="4">
        <v>157</v>
      </c>
      <c r="F602" s="4">
        <v>473</v>
      </c>
      <c r="G602" s="4">
        <v>631</v>
      </c>
      <c r="H602" s="6">
        <v>3.1979166666666665</v>
      </c>
      <c r="I602" s="10">
        <v>3.024</v>
      </c>
    </row>
    <row r="603" spans="2:9" x14ac:dyDescent="0.2">
      <c r="B603" s="4">
        <v>601</v>
      </c>
      <c r="C603" s="4">
        <v>14</v>
      </c>
      <c r="D603" s="4">
        <v>45</v>
      </c>
      <c r="E603" s="4">
        <v>157</v>
      </c>
      <c r="F603" s="4">
        <v>473</v>
      </c>
      <c r="G603" s="4">
        <v>631</v>
      </c>
      <c r="H603" s="6">
        <v>3.2</v>
      </c>
      <c r="I603" s="10">
        <v>3.024</v>
      </c>
    </row>
    <row r="604" spans="2:9" x14ac:dyDescent="0.2">
      <c r="B604" s="4">
        <v>602</v>
      </c>
      <c r="C604" s="4">
        <v>14</v>
      </c>
      <c r="D604" s="4">
        <v>46</v>
      </c>
      <c r="E604" s="4">
        <v>157</v>
      </c>
      <c r="F604" s="4">
        <v>474</v>
      </c>
      <c r="G604" s="4">
        <v>632</v>
      </c>
      <c r="H604" s="6">
        <v>3.2013888888888888</v>
      </c>
      <c r="I604" s="10">
        <v>3.024</v>
      </c>
    </row>
    <row r="605" spans="2:9" x14ac:dyDescent="0.2">
      <c r="B605" s="4">
        <v>603</v>
      </c>
      <c r="C605" s="4">
        <v>14</v>
      </c>
      <c r="D605" s="4">
        <v>47</v>
      </c>
      <c r="E605" s="4">
        <v>157</v>
      </c>
      <c r="F605" s="4">
        <v>475</v>
      </c>
      <c r="G605" s="4">
        <v>633</v>
      </c>
      <c r="H605" s="6">
        <v>3.2034722222222221</v>
      </c>
      <c r="I605" s="10">
        <v>3.024</v>
      </c>
    </row>
    <row r="606" spans="2:9" x14ac:dyDescent="0.2">
      <c r="B606" s="4">
        <v>604</v>
      </c>
      <c r="C606" s="4">
        <v>14</v>
      </c>
      <c r="D606" s="4">
        <v>48</v>
      </c>
      <c r="E606" s="4">
        <v>157</v>
      </c>
      <c r="F606" s="4">
        <v>475</v>
      </c>
      <c r="G606" s="4">
        <v>634</v>
      </c>
      <c r="H606" s="6">
        <v>3.2055555555555557</v>
      </c>
      <c r="I606" s="10">
        <v>3.024</v>
      </c>
    </row>
    <row r="607" spans="2:9" x14ac:dyDescent="0.2">
      <c r="B607" s="4">
        <v>605</v>
      </c>
      <c r="C607" s="4">
        <v>14</v>
      </c>
      <c r="D607" s="4">
        <v>49</v>
      </c>
      <c r="E607" s="4">
        <v>158</v>
      </c>
      <c r="F607" s="4">
        <v>476</v>
      </c>
      <c r="G607" s="4">
        <v>635</v>
      </c>
      <c r="H607" s="6">
        <v>3.2076388888888889</v>
      </c>
      <c r="I607" s="10">
        <v>3.024</v>
      </c>
    </row>
    <row r="608" spans="2:9" x14ac:dyDescent="0.2">
      <c r="B608" s="4">
        <v>606</v>
      </c>
      <c r="C608" s="4">
        <v>14</v>
      </c>
      <c r="D608" s="4">
        <v>50</v>
      </c>
      <c r="E608" s="4">
        <v>158</v>
      </c>
      <c r="F608" s="4">
        <v>476</v>
      </c>
      <c r="G608" s="4">
        <v>635</v>
      </c>
      <c r="H608" s="6">
        <v>3.2097222222222221</v>
      </c>
      <c r="I608" s="10">
        <v>3.024</v>
      </c>
    </row>
    <row r="609" spans="2:9" x14ac:dyDescent="0.2">
      <c r="B609" s="4">
        <v>607</v>
      </c>
      <c r="C609" s="4">
        <v>14</v>
      </c>
      <c r="D609" s="4">
        <v>51</v>
      </c>
      <c r="E609" s="4">
        <v>158</v>
      </c>
      <c r="F609" s="4">
        <v>477</v>
      </c>
      <c r="G609" s="4">
        <v>636</v>
      </c>
      <c r="H609" s="6">
        <v>3.2118055555555554</v>
      </c>
      <c r="I609" s="10">
        <v>3.024</v>
      </c>
    </row>
    <row r="610" spans="2:9" x14ac:dyDescent="0.2">
      <c r="B610" s="4">
        <v>608</v>
      </c>
      <c r="C610" s="4">
        <v>14</v>
      </c>
      <c r="D610" s="4">
        <v>52</v>
      </c>
      <c r="E610" s="4">
        <v>158</v>
      </c>
      <c r="F610" s="4">
        <v>478</v>
      </c>
      <c r="G610" s="4">
        <v>637</v>
      </c>
      <c r="H610" s="6">
        <v>3.213888888888889</v>
      </c>
      <c r="I610" s="10">
        <v>3.024</v>
      </c>
    </row>
    <row r="611" spans="2:9" x14ac:dyDescent="0.2">
      <c r="B611" s="4">
        <v>609</v>
      </c>
      <c r="C611" s="4">
        <v>14</v>
      </c>
      <c r="D611" s="4">
        <v>53</v>
      </c>
      <c r="E611" s="4">
        <v>158</v>
      </c>
      <c r="F611" s="4">
        <v>478</v>
      </c>
      <c r="G611" s="4">
        <v>638</v>
      </c>
      <c r="H611" s="6">
        <v>3.2159722222222222</v>
      </c>
      <c r="I611" s="10">
        <v>3.024</v>
      </c>
    </row>
    <row r="612" spans="2:9" x14ac:dyDescent="0.2">
      <c r="B612" s="4">
        <v>610</v>
      </c>
      <c r="C612" s="4">
        <v>14</v>
      </c>
      <c r="D612" s="4">
        <v>54</v>
      </c>
      <c r="E612" s="4">
        <v>158</v>
      </c>
      <c r="F612" s="4">
        <v>480</v>
      </c>
      <c r="G612" s="4">
        <v>640</v>
      </c>
      <c r="H612" s="6">
        <v>3.2173611111111109</v>
      </c>
      <c r="I612" s="10">
        <v>3.024</v>
      </c>
    </row>
    <row r="613" spans="2:9" x14ac:dyDescent="0.2">
      <c r="B613" s="4">
        <v>611</v>
      </c>
      <c r="C613" s="4">
        <v>14</v>
      </c>
      <c r="D613" s="4">
        <v>55</v>
      </c>
      <c r="E613" s="4">
        <v>159</v>
      </c>
      <c r="F613" s="4">
        <v>480</v>
      </c>
      <c r="G613" s="4">
        <v>641</v>
      </c>
      <c r="H613" s="6">
        <v>3.2194444444444446</v>
      </c>
      <c r="I613" s="10">
        <v>3.024</v>
      </c>
    </row>
    <row r="614" spans="2:9" x14ac:dyDescent="0.2">
      <c r="B614" s="4">
        <v>612</v>
      </c>
      <c r="C614" s="4">
        <v>14</v>
      </c>
      <c r="D614" s="4">
        <v>56</v>
      </c>
      <c r="E614" s="4">
        <v>159</v>
      </c>
      <c r="F614" s="4">
        <v>481</v>
      </c>
      <c r="G614" s="4">
        <v>641</v>
      </c>
      <c r="H614" s="6">
        <v>3.2215277777777778</v>
      </c>
      <c r="I614" s="10">
        <v>3.024</v>
      </c>
    </row>
    <row r="615" spans="2:9" x14ac:dyDescent="0.2">
      <c r="B615" s="4">
        <v>613</v>
      </c>
      <c r="C615" s="4">
        <v>14</v>
      </c>
      <c r="D615" s="4">
        <v>57</v>
      </c>
      <c r="E615" s="4">
        <v>159</v>
      </c>
      <c r="F615" s="4">
        <v>482</v>
      </c>
      <c r="G615" s="4">
        <v>642</v>
      </c>
      <c r="H615" s="6">
        <v>3.223611111111111</v>
      </c>
      <c r="I615" s="10">
        <v>3.024</v>
      </c>
    </row>
    <row r="616" spans="2:9" x14ac:dyDescent="0.2">
      <c r="B616" s="4">
        <v>614</v>
      </c>
      <c r="C616" s="4">
        <v>14</v>
      </c>
      <c r="D616" s="4">
        <v>58</v>
      </c>
      <c r="E616" s="4">
        <v>159</v>
      </c>
      <c r="F616" s="4">
        <v>482</v>
      </c>
      <c r="G616" s="4">
        <v>643</v>
      </c>
      <c r="H616" s="6">
        <v>3.2256944444444446</v>
      </c>
      <c r="I616" s="10">
        <v>3.024</v>
      </c>
    </row>
    <row r="617" spans="2:9" x14ac:dyDescent="0.2">
      <c r="B617" s="4">
        <v>615</v>
      </c>
      <c r="C617" s="4">
        <v>14</v>
      </c>
      <c r="D617" s="4">
        <v>59</v>
      </c>
      <c r="E617" s="4">
        <v>159</v>
      </c>
      <c r="F617" s="4">
        <v>483</v>
      </c>
      <c r="G617" s="4">
        <v>644</v>
      </c>
      <c r="H617" s="6">
        <v>3.2277777777777779</v>
      </c>
      <c r="I617" s="10">
        <v>3.024</v>
      </c>
    </row>
    <row r="618" spans="2:9" x14ac:dyDescent="0.2">
      <c r="B618" s="4">
        <v>616</v>
      </c>
      <c r="C618" s="4">
        <v>14</v>
      </c>
      <c r="D618" s="4">
        <v>60</v>
      </c>
      <c r="E618" s="4">
        <v>159</v>
      </c>
      <c r="F618" s="4">
        <v>483</v>
      </c>
      <c r="G618" s="4">
        <v>645</v>
      </c>
      <c r="H618" s="6">
        <v>3.2298611111111111</v>
      </c>
      <c r="I618" s="10">
        <v>3.024</v>
      </c>
    </row>
    <row r="619" spans="2:9" x14ac:dyDescent="0.2">
      <c r="B619" s="4">
        <v>617</v>
      </c>
      <c r="C619" s="4">
        <v>15</v>
      </c>
      <c r="D619" s="4">
        <v>1</v>
      </c>
      <c r="E619" s="4">
        <v>159</v>
      </c>
      <c r="F619" s="4">
        <v>484</v>
      </c>
      <c r="G619" s="4">
        <v>645</v>
      </c>
      <c r="H619" s="6">
        <v>3.2319444444444443</v>
      </c>
      <c r="I619" s="10">
        <v>3.024</v>
      </c>
    </row>
    <row r="620" spans="2:9" x14ac:dyDescent="0.2">
      <c r="B620" s="4">
        <v>618</v>
      </c>
      <c r="C620" s="4">
        <v>15</v>
      </c>
      <c r="D620" s="4">
        <v>2</v>
      </c>
      <c r="E620" s="4">
        <v>160</v>
      </c>
      <c r="F620" s="4">
        <v>485</v>
      </c>
      <c r="G620" s="4">
        <v>646</v>
      </c>
      <c r="H620" s="6">
        <v>3.2333333333333334</v>
      </c>
      <c r="I620" s="10">
        <v>3.024</v>
      </c>
    </row>
    <row r="621" spans="2:9" x14ac:dyDescent="0.2">
      <c r="B621" s="4">
        <v>619</v>
      </c>
      <c r="C621" s="4">
        <v>15</v>
      </c>
      <c r="D621" s="4">
        <v>3</v>
      </c>
      <c r="E621" s="4">
        <v>160</v>
      </c>
      <c r="F621" s="4">
        <v>485</v>
      </c>
      <c r="G621" s="4">
        <v>647</v>
      </c>
      <c r="H621" s="6">
        <v>3.2354166666666666</v>
      </c>
      <c r="I621" s="10">
        <v>3.024</v>
      </c>
    </row>
    <row r="622" spans="2:9" x14ac:dyDescent="0.2">
      <c r="B622" s="4">
        <v>620</v>
      </c>
      <c r="C622" s="4">
        <v>15</v>
      </c>
      <c r="D622" s="4">
        <v>4</v>
      </c>
      <c r="E622" s="4">
        <v>160</v>
      </c>
      <c r="F622" s="4">
        <v>487</v>
      </c>
      <c r="G622" s="4">
        <v>649</v>
      </c>
      <c r="H622" s="6">
        <v>3.2374999999999998</v>
      </c>
      <c r="I622" s="10">
        <v>3.024</v>
      </c>
    </row>
    <row r="623" spans="2:9" x14ac:dyDescent="0.2">
      <c r="B623" s="4">
        <v>621</v>
      </c>
      <c r="C623" s="4">
        <v>15</v>
      </c>
      <c r="D623" s="4">
        <v>5</v>
      </c>
      <c r="E623" s="4">
        <v>160</v>
      </c>
      <c r="F623" s="4">
        <v>487</v>
      </c>
      <c r="G623" s="4">
        <v>650</v>
      </c>
      <c r="H623" s="6">
        <v>3.2395833333333335</v>
      </c>
      <c r="I623" s="10">
        <v>3.024</v>
      </c>
    </row>
    <row r="624" spans="2:9" x14ac:dyDescent="0.2">
      <c r="B624" s="4">
        <v>622</v>
      </c>
      <c r="C624" s="4">
        <v>15</v>
      </c>
      <c r="D624" s="4">
        <v>6</v>
      </c>
      <c r="E624" s="4">
        <v>160</v>
      </c>
      <c r="F624" s="4">
        <v>488</v>
      </c>
      <c r="G624" s="4">
        <v>651</v>
      </c>
      <c r="H624" s="6">
        <v>3.2416666666666667</v>
      </c>
      <c r="I624" s="10">
        <v>3.024</v>
      </c>
    </row>
    <row r="625" spans="2:9" x14ac:dyDescent="0.2">
      <c r="B625" s="4">
        <v>623</v>
      </c>
      <c r="C625" s="4">
        <v>15</v>
      </c>
      <c r="D625" s="4">
        <v>7</v>
      </c>
      <c r="E625" s="4">
        <v>160</v>
      </c>
      <c r="F625" s="4">
        <v>488</v>
      </c>
      <c r="G625" s="4">
        <v>651</v>
      </c>
      <c r="H625" s="6">
        <v>3.2437499999999999</v>
      </c>
      <c r="I625" s="10">
        <v>3.024</v>
      </c>
    </row>
    <row r="626" spans="2:9" x14ac:dyDescent="0.2">
      <c r="B626" s="4">
        <v>624</v>
      </c>
      <c r="C626" s="4">
        <v>15</v>
      </c>
      <c r="D626" s="4">
        <v>8</v>
      </c>
      <c r="E626" s="4">
        <v>161</v>
      </c>
      <c r="F626" s="4">
        <v>489</v>
      </c>
      <c r="G626" s="4">
        <v>652</v>
      </c>
      <c r="H626" s="6">
        <v>3.2458333333333331</v>
      </c>
      <c r="I626" s="10">
        <v>3.024</v>
      </c>
    </row>
    <row r="627" spans="2:9" x14ac:dyDescent="0.2">
      <c r="B627" s="4">
        <v>625</v>
      </c>
      <c r="C627" s="4">
        <v>15</v>
      </c>
      <c r="D627" s="4">
        <v>9</v>
      </c>
      <c r="E627" s="4">
        <v>161</v>
      </c>
      <c r="F627" s="4">
        <v>490</v>
      </c>
      <c r="G627" s="4">
        <v>653</v>
      </c>
      <c r="H627" s="6">
        <v>3.2479166666666668</v>
      </c>
      <c r="I627" s="10">
        <v>3.024</v>
      </c>
    </row>
    <row r="628" spans="2:9" x14ac:dyDescent="0.2">
      <c r="B628" s="4">
        <v>626</v>
      </c>
      <c r="C628" s="4">
        <v>15</v>
      </c>
      <c r="D628" s="4">
        <v>10</v>
      </c>
      <c r="E628" s="4">
        <v>161</v>
      </c>
      <c r="F628" s="4">
        <v>490</v>
      </c>
      <c r="G628" s="4">
        <v>654</v>
      </c>
      <c r="H628" s="6">
        <v>3.25</v>
      </c>
      <c r="I628" s="10">
        <v>3.024</v>
      </c>
    </row>
    <row r="629" spans="2:9" x14ac:dyDescent="0.2">
      <c r="B629" s="4">
        <v>627</v>
      </c>
      <c r="C629" s="4">
        <v>15</v>
      </c>
      <c r="D629" s="4">
        <v>11</v>
      </c>
      <c r="E629" s="4">
        <v>161</v>
      </c>
      <c r="F629" s="4">
        <v>491</v>
      </c>
      <c r="G629" s="4">
        <v>655</v>
      </c>
      <c r="H629" s="6">
        <v>3.2513888888888891</v>
      </c>
      <c r="I629" s="10">
        <v>3.024</v>
      </c>
    </row>
    <row r="630" spans="2:9" x14ac:dyDescent="0.2">
      <c r="B630" s="4">
        <v>628</v>
      </c>
      <c r="C630" s="4">
        <v>15</v>
      </c>
      <c r="D630" s="4">
        <v>12</v>
      </c>
      <c r="E630" s="4">
        <v>161</v>
      </c>
      <c r="F630" s="4">
        <v>491</v>
      </c>
      <c r="G630" s="4">
        <v>655</v>
      </c>
      <c r="H630" s="6">
        <v>3.2534722222222223</v>
      </c>
      <c r="I630" s="10">
        <v>3.024</v>
      </c>
    </row>
    <row r="631" spans="2:9" x14ac:dyDescent="0.2">
      <c r="B631" s="4">
        <v>629</v>
      </c>
      <c r="C631" s="4">
        <v>15</v>
      </c>
      <c r="D631" s="4">
        <v>13</v>
      </c>
      <c r="E631" s="4">
        <v>161</v>
      </c>
      <c r="F631" s="4">
        <v>492</v>
      </c>
      <c r="G631" s="4">
        <v>656</v>
      </c>
      <c r="H631" s="6">
        <v>3.2555555555555555</v>
      </c>
      <c r="I631" s="10">
        <v>3.024</v>
      </c>
    </row>
    <row r="632" spans="2:9" x14ac:dyDescent="0.2">
      <c r="B632" s="4">
        <v>630</v>
      </c>
      <c r="C632" s="4">
        <v>15</v>
      </c>
      <c r="D632" s="4">
        <v>14</v>
      </c>
      <c r="E632" s="4">
        <v>162</v>
      </c>
      <c r="F632" s="4">
        <v>494</v>
      </c>
      <c r="G632" s="4">
        <v>658</v>
      </c>
      <c r="H632" s="6">
        <v>3.2576388888888888</v>
      </c>
      <c r="I632" s="10">
        <v>3.024</v>
      </c>
    </row>
    <row r="633" spans="2:9" x14ac:dyDescent="0.2">
      <c r="B633" s="4">
        <v>631</v>
      </c>
      <c r="C633" s="4">
        <v>15</v>
      </c>
      <c r="D633" s="4">
        <v>15</v>
      </c>
      <c r="E633" s="4">
        <v>162</v>
      </c>
      <c r="F633" s="4">
        <v>494</v>
      </c>
      <c r="G633" s="4">
        <v>659</v>
      </c>
      <c r="H633" s="6">
        <v>3.2597222222222224</v>
      </c>
      <c r="I633" s="10">
        <v>3.024</v>
      </c>
    </row>
    <row r="634" spans="2:9" x14ac:dyDescent="0.2">
      <c r="B634" s="4">
        <v>632</v>
      </c>
      <c r="C634" s="4">
        <v>15</v>
      </c>
      <c r="D634" s="4">
        <v>16</v>
      </c>
      <c r="E634" s="4">
        <v>162</v>
      </c>
      <c r="F634" s="4">
        <v>495</v>
      </c>
      <c r="G634" s="4">
        <v>660</v>
      </c>
      <c r="H634" s="6">
        <v>3.2618055555555556</v>
      </c>
      <c r="I634" s="10">
        <v>3.024</v>
      </c>
    </row>
    <row r="635" spans="2:9" x14ac:dyDescent="0.2">
      <c r="B635" s="4">
        <v>633</v>
      </c>
      <c r="C635" s="4">
        <v>15</v>
      </c>
      <c r="D635" s="4">
        <v>17</v>
      </c>
      <c r="E635" s="4">
        <v>162</v>
      </c>
      <c r="F635" s="4">
        <v>495</v>
      </c>
      <c r="G635" s="4">
        <v>661</v>
      </c>
      <c r="H635" s="6">
        <v>3.2638888888888888</v>
      </c>
      <c r="I635" s="10">
        <v>3.024</v>
      </c>
    </row>
    <row r="636" spans="2:9" x14ac:dyDescent="0.2">
      <c r="B636" s="4">
        <v>634</v>
      </c>
      <c r="C636" s="4">
        <v>15</v>
      </c>
      <c r="D636" s="4">
        <v>18</v>
      </c>
      <c r="E636" s="4">
        <v>162</v>
      </c>
      <c r="F636" s="4">
        <v>496</v>
      </c>
      <c r="G636" s="4">
        <v>661</v>
      </c>
      <c r="H636" s="6">
        <v>3.2659722222222221</v>
      </c>
      <c r="I636" s="10">
        <v>3.024</v>
      </c>
    </row>
    <row r="637" spans="2:9" x14ac:dyDescent="0.2">
      <c r="B637" s="4">
        <v>635</v>
      </c>
      <c r="C637" s="4">
        <v>15</v>
      </c>
      <c r="D637" s="4">
        <v>19</v>
      </c>
      <c r="E637" s="4">
        <v>162</v>
      </c>
      <c r="F637" s="4">
        <v>497</v>
      </c>
      <c r="G637" s="4">
        <v>662</v>
      </c>
      <c r="H637" s="6">
        <v>3.2673611111111112</v>
      </c>
      <c r="I637" s="10">
        <v>3.024</v>
      </c>
    </row>
    <row r="638" spans="2:9" x14ac:dyDescent="0.2">
      <c r="B638" s="4">
        <v>636</v>
      </c>
      <c r="C638" s="4">
        <v>15</v>
      </c>
      <c r="D638" s="4">
        <v>20</v>
      </c>
      <c r="E638" s="4">
        <v>163</v>
      </c>
      <c r="F638" s="4">
        <v>497</v>
      </c>
      <c r="G638" s="4">
        <v>663</v>
      </c>
      <c r="H638" s="6">
        <v>3.2694444444444444</v>
      </c>
      <c r="I638" s="10">
        <v>3.024</v>
      </c>
    </row>
    <row r="639" spans="2:9" x14ac:dyDescent="0.2">
      <c r="B639" s="4">
        <v>637</v>
      </c>
      <c r="C639" s="4">
        <v>15</v>
      </c>
      <c r="D639" s="4">
        <v>21</v>
      </c>
      <c r="E639" s="4">
        <v>163</v>
      </c>
      <c r="F639" s="4">
        <v>498</v>
      </c>
      <c r="G639" s="4">
        <v>664</v>
      </c>
      <c r="H639" s="6">
        <v>3.2715277777777776</v>
      </c>
      <c r="I639" s="10">
        <v>3.024</v>
      </c>
    </row>
    <row r="640" spans="2:9" x14ac:dyDescent="0.2">
      <c r="B640" s="4">
        <v>638</v>
      </c>
      <c r="C640" s="4">
        <v>15</v>
      </c>
      <c r="D640" s="4">
        <v>22</v>
      </c>
      <c r="E640" s="4">
        <v>163</v>
      </c>
      <c r="F640" s="4">
        <v>498</v>
      </c>
      <c r="G640" s="4">
        <v>665</v>
      </c>
      <c r="H640" s="6">
        <v>3.2736111111111112</v>
      </c>
      <c r="I640" s="10">
        <v>3.024</v>
      </c>
    </row>
    <row r="641" spans="2:9" x14ac:dyDescent="0.2">
      <c r="B641" s="4">
        <v>639</v>
      </c>
      <c r="C641" s="4">
        <v>15</v>
      </c>
      <c r="D641" s="4">
        <v>23</v>
      </c>
      <c r="E641" s="4">
        <v>163</v>
      </c>
      <c r="F641" s="4">
        <v>499</v>
      </c>
      <c r="G641" s="4">
        <v>665</v>
      </c>
      <c r="H641" s="6">
        <v>3.2756944444444445</v>
      </c>
      <c r="I641" s="10">
        <v>3.024</v>
      </c>
    </row>
    <row r="642" spans="2:9" x14ac:dyDescent="0.2">
      <c r="B642" s="4">
        <v>640</v>
      </c>
      <c r="C642" s="4">
        <v>15</v>
      </c>
      <c r="D642" s="4">
        <v>24</v>
      </c>
      <c r="E642" s="4">
        <v>163</v>
      </c>
      <c r="F642" s="4">
        <v>500</v>
      </c>
      <c r="G642" s="4">
        <v>667</v>
      </c>
      <c r="H642" s="6">
        <v>3.2777777777777777</v>
      </c>
      <c r="I642" s="10">
        <v>3.024</v>
      </c>
    </row>
    <row r="643" spans="2:9" x14ac:dyDescent="0.2">
      <c r="B643" s="4">
        <v>641</v>
      </c>
      <c r="C643" s="4">
        <v>15</v>
      </c>
      <c r="D643" s="4">
        <v>25</v>
      </c>
      <c r="E643" s="4">
        <v>163</v>
      </c>
      <c r="F643" s="4">
        <v>501</v>
      </c>
      <c r="G643" s="4">
        <v>668</v>
      </c>
      <c r="H643" s="6">
        <v>3.2798611111111109</v>
      </c>
      <c r="I643" s="10">
        <v>3.024</v>
      </c>
    </row>
    <row r="644" spans="2:9" x14ac:dyDescent="0.2">
      <c r="B644" s="4">
        <v>642</v>
      </c>
      <c r="C644" s="4">
        <v>15</v>
      </c>
      <c r="D644" s="4">
        <v>26</v>
      </c>
      <c r="E644" s="4">
        <v>163</v>
      </c>
      <c r="F644" s="4">
        <v>502</v>
      </c>
      <c r="G644" s="4">
        <v>669</v>
      </c>
      <c r="H644" s="6">
        <v>3.2819444444444446</v>
      </c>
      <c r="I644" s="10">
        <v>3.024</v>
      </c>
    </row>
    <row r="645" spans="2:9" x14ac:dyDescent="0.2">
      <c r="B645" s="4">
        <v>643</v>
      </c>
      <c r="C645" s="4">
        <v>15</v>
      </c>
      <c r="D645" s="4">
        <v>27</v>
      </c>
      <c r="E645" s="4">
        <v>164</v>
      </c>
      <c r="F645" s="4">
        <v>502</v>
      </c>
      <c r="G645" s="4">
        <v>670</v>
      </c>
      <c r="H645" s="6">
        <v>3.2833333333333332</v>
      </c>
      <c r="I645" s="10">
        <v>3.024</v>
      </c>
    </row>
    <row r="646" spans="2:9" x14ac:dyDescent="0.2">
      <c r="B646" s="4">
        <v>644</v>
      </c>
      <c r="C646" s="4">
        <v>15</v>
      </c>
      <c r="D646" s="4">
        <v>28</v>
      </c>
      <c r="E646" s="4">
        <v>164</v>
      </c>
      <c r="F646" s="4">
        <v>503</v>
      </c>
      <c r="G646" s="4">
        <v>671</v>
      </c>
      <c r="H646" s="6">
        <v>3.2854166666666669</v>
      </c>
      <c r="I646" s="10">
        <v>3.024</v>
      </c>
    </row>
    <row r="647" spans="2:9" x14ac:dyDescent="0.2">
      <c r="B647" s="4">
        <v>645</v>
      </c>
      <c r="C647" s="4">
        <v>15</v>
      </c>
      <c r="D647" s="4">
        <v>29</v>
      </c>
      <c r="E647" s="4">
        <v>164</v>
      </c>
      <c r="F647" s="4">
        <v>503</v>
      </c>
      <c r="G647" s="4">
        <v>671</v>
      </c>
      <c r="H647" s="6">
        <v>3.2875000000000001</v>
      </c>
      <c r="I647" s="10">
        <v>3.024</v>
      </c>
    </row>
    <row r="648" spans="2:9" x14ac:dyDescent="0.2">
      <c r="B648" s="4">
        <v>646</v>
      </c>
      <c r="C648" s="4">
        <v>15</v>
      </c>
      <c r="D648" s="4">
        <v>30</v>
      </c>
      <c r="E648" s="4">
        <v>164</v>
      </c>
      <c r="F648" s="4">
        <v>504</v>
      </c>
      <c r="G648" s="4">
        <v>672</v>
      </c>
      <c r="H648" s="6">
        <v>3.2895833333333333</v>
      </c>
      <c r="I648" s="10">
        <v>3.024</v>
      </c>
    </row>
    <row r="649" spans="2:9" x14ac:dyDescent="0.2">
      <c r="B649" s="4">
        <v>647</v>
      </c>
      <c r="C649" s="4">
        <v>15</v>
      </c>
      <c r="D649" s="4">
        <v>31</v>
      </c>
      <c r="E649" s="4">
        <v>164</v>
      </c>
      <c r="F649" s="4">
        <v>505</v>
      </c>
      <c r="G649" s="4">
        <v>673</v>
      </c>
      <c r="H649" s="6">
        <v>3.2916666666666665</v>
      </c>
      <c r="I649" s="10">
        <v>3.024</v>
      </c>
    </row>
    <row r="650" spans="2:9" x14ac:dyDescent="0.2">
      <c r="B650" s="4">
        <v>648</v>
      </c>
      <c r="C650" s="4">
        <v>15</v>
      </c>
      <c r="D650" s="4">
        <v>32</v>
      </c>
      <c r="E650" s="4">
        <v>164</v>
      </c>
      <c r="F650" s="4">
        <v>505</v>
      </c>
      <c r="G650" s="4">
        <v>674</v>
      </c>
      <c r="H650" s="6">
        <v>3.2937500000000002</v>
      </c>
      <c r="I650" s="10">
        <v>3.024</v>
      </c>
    </row>
    <row r="651" spans="2:9" x14ac:dyDescent="0.2">
      <c r="B651" s="4">
        <v>649</v>
      </c>
      <c r="C651" s="4">
        <v>15</v>
      </c>
      <c r="D651" s="4">
        <v>33</v>
      </c>
      <c r="E651" s="4">
        <v>165</v>
      </c>
      <c r="F651" s="4">
        <v>506</v>
      </c>
      <c r="G651" s="4">
        <v>675</v>
      </c>
      <c r="H651" s="6">
        <v>3.2958333333333334</v>
      </c>
      <c r="I651" s="10">
        <v>3.024</v>
      </c>
    </row>
    <row r="652" spans="2:9" x14ac:dyDescent="0.2">
      <c r="B652" s="4">
        <v>650</v>
      </c>
      <c r="C652" s="4">
        <v>15</v>
      </c>
      <c r="D652" s="4">
        <v>34</v>
      </c>
      <c r="E652" s="4">
        <v>165</v>
      </c>
      <c r="F652" s="4">
        <v>507</v>
      </c>
      <c r="G652" s="4">
        <v>677</v>
      </c>
      <c r="H652" s="6">
        <v>3.2979166666666666</v>
      </c>
      <c r="I652" s="10">
        <v>3.024</v>
      </c>
    </row>
    <row r="653" spans="2:9" x14ac:dyDescent="0.2">
      <c r="B653" s="4">
        <v>651</v>
      </c>
      <c r="C653" s="4">
        <v>15</v>
      </c>
      <c r="D653" s="4">
        <v>35</v>
      </c>
      <c r="E653" s="4">
        <v>165</v>
      </c>
      <c r="F653" s="4">
        <v>508</v>
      </c>
      <c r="G653" s="4">
        <v>677</v>
      </c>
      <c r="H653" s="6">
        <v>3.3</v>
      </c>
      <c r="I653" s="10">
        <v>3.024</v>
      </c>
    </row>
    <row r="654" spans="2:9" x14ac:dyDescent="0.2">
      <c r="B654" s="4">
        <v>652</v>
      </c>
      <c r="C654" s="4">
        <v>15</v>
      </c>
      <c r="D654" s="4">
        <v>36</v>
      </c>
      <c r="E654" s="4">
        <v>165</v>
      </c>
      <c r="F654" s="4">
        <v>509</v>
      </c>
      <c r="G654" s="4">
        <v>678</v>
      </c>
      <c r="H654" s="6">
        <v>3.3013888888888889</v>
      </c>
      <c r="I654" s="10">
        <v>3.024</v>
      </c>
    </row>
    <row r="655" spans="2:9" x14ac:dyDescent="0.2">
      <c r="B655" s="4">
        <v>653</v>
      </c>
      <c r="C655" s="4">
        <v>15</v>
      </c>
      <c r="D655" s="4">
        <v>37</v>
      </c>
      <c r="E655" s="4">
        <v>165</v>
      </c>
      <c r="F655" s="4">
        <v>509</v>
      </c>
      <c r="G655" s="4">
        <v>679</v>
      </c>
      <c r="H655" s="6">
        <v>3.3034722222222221</v>
      </c>
      <c r="I655" s="10">
        <v>3.024</v>
      </c>
    </row>
    <row r="656" spans="2:9" x14ac:dyDescent="0.2">
      <c r="B656" s="4">
        <v>654</v>
      </c>
      <c r="C656" s="4">
        <v>15</v>
      </c>
      <c r="D656" s="4">
        <v>38</v>
      </c>
      <c r="E656" s="4">
        <v>165</v>
      </c>
      <c r="F656" s="4">
        <v>510</v>
      </c>
      <c r="G656" s="4">
        <v>680</v>
      </c>
      <c r="H656" s="6">
        <v>3.3055555555555554</v>
      </c>
      <c r="I656" s="10">
        <v>3.024</v>
      </c>
    </row>
    <row r="657" spans="2:9" x14ac:dyDescent="0.2">
      <c r="B657" s="4">
        <v>655</v>
      </c>
      <c r="C657" s="4">
        <v>15</v>
      </c>
      <c r="D657" s="4">
        <v>39</v>
      </c>
      <c r="E657" s="4">
        <v>166</v>
      </c>
      <c r="F657" s="4">
        <v>510</v>
      </c>
      <c r="G657" s="4">
        <v>681</v>
      </c>
      <c r="H657" s="6">
        <v>3.307638888888889</v>
      </c>
      <c r="I657" s="10">
        <v>3.024</v>
      </c>
    </row>
    <row r="658" spans="2:9" x14ac:dyDescent="0.2">
      <c r="B658" s="4">
        <v>656</v>
      </c>
      <c r="C658" s="4">
        <v>15</v>
      </c>
      <c r="D658" s="4">
        <v>40</v>
      </c>
      <c r="E658" s="4">
        <v>166</v>
      </c>
      <c r="F658" s="4">
        <v>511</v>
      </c>
      <c r="G658" s="4">
        <v>681</v>
      </c>
      <c r="H658" s="6">
        <v>3.3097222222222222</v>
      </c>
      <c r="I658" s="10">
        <v>3.024</v>
      </c>
    </row>
    <row r="659" spans="2:9" x14ac:dyDescent="0.2">
      <c r="B659" s="4">
        <v>657</v>
      </c>
      <c r="C659" s="4">
        <v>15</v>
      </c>
      <c r="D659" s="4">
        <v>41</v>
      </c>
      <c r="E659" s="4">
        <v>166</v>
      </c>
      <c r="F659" s="4">
        <v>512</v>
      </c>
      <c r="G659" s="4">
        <v>682</v>
      </c>
      <c r="H659" s="6">
        <v>3.3118055555555554</v>
      </c>
      <c r="I659" s="10">
        <v>3.024</v>
      </c>
    </row>
    <row r="660" spans="2:9" x14ac:dyDescent="0.2">
      <c r="B660" s="4">
        <v>658</v>
      </c>
      <c r="C660" s="4">
        <v>15</v>
      </c>
      <c r="D660" s="4">
        <v>42</v>
      </c>
      <c r="E660" s="4">
        <v>166</v>
      </c>
      <c r="F660" s="4">
        <v>512</v>
      </c>
      <c r="G660" s="4">
        <v>683</v>
      </c>
      <c r="H660" s="6">
        <v>3.3138888888888891</v>
      </c>
      <c r="I660" s="10">
        <v>3.024</v>
      </c>
    </row>
    <row r="661" spans="2:9" x14ac:dyDescent="0.2">
      <c r="B661" s="4">
        <v>659</v>
      </c>
      <c r="C661" s="4">
        <v>15</v>
      </c>
      <c r="D661" s="4">
        <v>43</v>
      </c>
      <c r="E661" s="4">
        <v>166</v>
      </c>
      <c r="F661" s="4">
        <v>513</v>
      </c>
      <c r="G661" s="4">
        <v>684</v>
      </c>
      <c r="H661" s="6">
        <v>3.3159722222222223</v>
      </c>
      <c r="I661" s="10">
        <v>3.024</v>
      </c>
    </row>
    <row r="662" spans="2:9" x14ac:dyDescent="0.2">
      <c r="B662" s="4">
        <v>660</v>
      </c>
      <c r="C662" s="4">
        <v>15</v>
      </c>
      <c r="D662" s="4">
        <v>44</v>
      </c>
      <c r="E662" s="4">
        <v>166</v>
      </c>
      <c r="F662" s="4">
        <v>514</v>
      </c>
      <c r="G662" s="4">
        <v>686</v>
      </c>
      <c r="H662" s="6">
        <v>3.317361111111111</v>
      </c>
      <c r="I662" s="10">
        <v>3.024</v>
      </c>
    </row>
    <row r="663" spans="2:9" x14ac:dyDescent="0.2">
      <c r="B663" s="4">
        <v>661</v>
      </c>
      <c r="C663" s="4">
        <v>15</v>
      </c>
      <c r="D663" s="4">
        <v>45</v>
      </c>
      <c r="E663" s="4">
        <v>166</v>
      </c>
      <c r="F663" s="4">
        <v>515</v>
      </c>
      <c r="G663" s="4">
        <v>687</v>
      </c>
      <c r="H663" s="6">
        <v>3.3194444444444446</v>
      </c>
      <c r="I663" s="10">
        <v>3.024</v>
      </c>
    </row>
    <row r="664" spans="2:9" x14ac:dyDescent="0.2">
      <c r="B664" s="4">
        <v>662</v>
      </c>
      <c r="C664" s="4">
        <v>15</v>
      </c>
      <c r="D664" s="4">
        <v>46</v>
      </c>
      <c r="E664" s="4">
        <v>167</v>
      </c>
      <c r="F664" s="4">
        <v>515</v>
      </c>
      <c r="G664" s="4">
        <v>687</v>
      </c>
      <c r="H664" s="6">
        <v>3.3215277777777779</v>
      </c>
      <c r="I664" s="10">
        <v>3.024</v>
      </c>
    </row>
    <row r="665" spans="2:9" x14ac:dyDescent="0.2">
      <c r="B665" s="4">
        <v>663</v>
      </c>
      <c r="C665" s="4">
        <v>15</v>
      </c>
      <c r="D665" s="4">
        <v>47</v>
      </c>
      <c r="E665" s="4">
        <v>167</v>
      </c>
      <c r="F665" s="4">
        <v>516</v>
      </c>
      <c r="G665" s="4">
        <v>688</v>
      </c>
      <c r="H665" s="6">
        <v>3.3236111111111111</v>
      </c>
      <c r="I665" s="10">
        <v>3.024</v>
      </c>
    </row>
    <row r="666" spans="2:9" x14ac:dyDescent="0.2">
      <c r="B666" s="4">
        <v>664</v>
      </c>
      <c r="C666" s="4">
        <v>15</v>
      </c>
      <c r="D666" s="4">
        <v>48</v>
      </c>
      <c r="E666" s="4">
        <v>167</v>
      </c>
      <c r="F666" s="4">
        <v>517</v>
      </c>
      <c r="G666" s="4">
        <v>689</v>
      </c>
      <c r="H666" s="6">
        <v>3.3256944444444443</v>
      </c>
      <c r="I666" s="10">
        <v>3.024</v>
      </c>
    </row>
    <row r="667" spans="2:9" x14ac:dyDescent="0.2">
      <c r="B667" s="4">
        <v>665</v>
      </c>
      <c r="C667" s="4">
        <v>15</v>
      </c>
      <c r="D667" s="4">
        <v>49</v>
      </c>
      <c r="E667" s="4">
        <v>167</v>
      </c>
      <c r="F667" s="4">
        <v>517</v>
      </c>
      <c r="G667" s="4">
        <v>690</v>
      </c>
      <c r="H667" s="6">
        <v>3.3277777777777779</v>
      </c>
      <c r="I667" s="10">
        <v>3.024</v>
      </c>
    </row>
    <row r="668" spans="2:9" x14ac:dyDescent="0.2">
      <c r="B668" s="4">
        <v>666</v>
      </c>
      <c r="C668" s="4">
        <v>15</v>
      </c>
      <c r="D668" s="4">
        <v>50</v>
      </c>
      <c r="E668" s="4">
        <v>167</v>
      </c>
      <c r="F668" s="4">
        <v>518</v>
      </c>
      <c r="G668" s="4">
        <v>691</v>
      </c>
      <c r="H668" s="6">
        <v>3.3298611111111112</v>
      </c>
      <c r="I668" s="10">
        <v>3.024</v>
      </c>
    </row>
    <row r="669" spans="2:9" x14ac:dyDescent="0.2">
      <c r="B669" s="4">
        <v>667</v>
      </c>
      <c r="C669" s="4">
        <v>15</v>
      </c>
      <c r="D669" s="4">
        <v>51</v>
      </c>
      <c r="E669" s="4">
        <v>167</v>
      </c>
      <c r="F669" s="4">
        <v>518</v>
      </c>
      <c r="G669" s="4">
        <v>691</v>
      </c>
      <c r="H669" s="6">
        <v>3.3319444444444444</v>
      </c>
      <c r="I669" s="10">
        <v>3.024</v>
      </c>
    </row>
    <row r="670" spans="2:9" x14ac:dyDescent="0.2">
      <c r="B670" s="4">
        <v>668</v>
      </c>
      <c r="C670" s="4">
        <v>15</v>
      </c>
      <c r="D670" s="4">
        <v>52</v>
      </c>
      <c r="E670" s="4">
        <v>168</v>
      </c>
      <c r="F670" s="4">
        <v>519</v>
      </c>
      <c r="G670" s="4">
        <v>692</v>
      </c>
      <c r="H670" s="6">
        <v>3.3333333333333335</v>
      </c>
      <c r="I670" s="10">
        <v>3.024</v>
      </c>
    </row>
    <row r="671" spans="2:9" x14ac:dyDescent="0.2">
      <c r="B671" s="4">
        <v>669</v>
      </c>
      <c r="C671" s="4">
        <v>15</v>
      </c>
      <c r="D671" s="4">
        <v>53</v>
      </c>
      <c r="E671" s="4">
        <v>168</v>
      </c>
      <c r="F671" s="4">
        <v>520</v>
      </c>
      <c r="G671" s="4">
        <v>693</v>
      </c>
      <c r="H671" s="6">
        <v>3.3354166666666667</v>
      </c>
      <c r="I671" s="10">
        <v>3.024</v>
      </c>
    </row>
    <row r="672" spans="2:9" x14ac:dyDescent="0.2">
      <c r="B672" s="4">
        <v>670</v>
      </c>
      <c r="C672" s="4">
        <v>15</v>
      </c>
      <c r="D672" s="4">
        <v>54</v>
      </c>
      <c r="E672" s="4">
        <v>168</v>
      </c>
      <c r="F672" s="4">
        <v>521</v>
      </c>
      <c r="G672" s="4">
        <v>695</v>
      </c>
      <c r="H672" s="6">
        <v>3.3374999999999999</v>
      </c>
      <c r="I672" s="10">
        <v>3.024</v>
      </c>
    </row>
    <row r="673" spans="2:9" x14ac:dyDescent="0.2">
      <c r="B673" s="4">
        <v>671</v>
      </c>
      <c r="C673" s="4">
        <v>15</v>
      </c>
      <c r="D673" s="4">
        <v>55</v>
      </c>
      <c r="E673" s="4">
        <v>168</v>
      </c>
      <c r="F673" s="4">
        <v>522</v>
      </c>
      <c r="G673" s="4">
        <v>696</v>
      </c>
      <c r="H673" s="6">
        <v>3.3395833333333331</v>
      </c>
      <c r="I673" s="10">
        <v>3.024</v>
      </c>
    </row>
    <row r="674" spans="2:9" x14ac:dyDescent="0.2">
      <c r="B674" s="4">
        <v>672</v>
      </c>
      <c r="C674" s="4">
        <v>15</v>
      </c>
      <c r="D674" s="4">
        <v>56</v>
      </c>
      <c r="E674" s="4">
        <v>168</v>
      </c>
      <c r="F674" s="4">
        <v>522</v>
      </c>
      <c r="G674" s="4">
        <v>697</v>
      </c>
      <c r="H674" s="6">
        <v>3.3416666666666668</v>
      </c>
      <c r="I674" s="10">
        <v>3.024</v>
      </c>
    </row>
    <row r="675" spans="2:9" x14ac:dyDescent="0.2">
      <c r="B675" s="4">
        <v>673</v>
      </c>
      <c r="C675" s="4">
        <v>15</v>
      </c>
      <c r="D675" s="4">
        <v>57</v>
      </c>
      <c r="E675" s="4">
        <v>168</v>
      </c>
      <c r="F675" s="4">
        <v>523</v>
      </c>
      <c r="G675" s="4">
        <v>697</v>
      </c>
      <c r="H675" s="6">
        <v>3.34375</v>
      </c>
      <c r="I675" s="10">
        <v>3.024</v>
      </c>
    </row>
    <row r="676" spans="2:9" x14ac:dyDescent="0.2">
      <c r="B676" s="4">
        <v>674</v>
      </c>
      <c r="C676" s="4">
        <v>15</v>
      </c>
      <c r="D676" s="4">
        <v>58</v>
      </c>
      <c r="E676" s="4">
        <v>169</v>
      </c>
      <c r="F676" s="4">
        <v>524</v>
      </c>
      <c r="G676" s="4">
        <v>698</v>
      </c>
      <c r="H676" s="6">
        <v>3.3458333333333332</v>
      </c>
      <c r="I676" s="10">
        <v>3.024</v>
      </c>
    </row>
    <row r="677" spans="2:9" x14ac:dyDescent="0.2">
      <c r="B677" s="4">
        <v>675</v>
      </c>
      <c r="C677" s="4">
        <v>15</v>
      </c>
      <c r="D677" s="4">
        <v>59</v>
      </c>
      <c r="E677" s="4">
        <v>169</v>
      </c>
      <c r="F677" s="4">
        <v>524</v>
      </c>
      <c r="G677" s="4">
        <v>699</v>
      </c>
      <c r="H677" s="6">
        <v>3.3479166666666669</v>
      </c>
      <c r="I677" s="10">
        <v>3.024</v>
      </c>
    </row>
    <row r="678" spans="2:9" x14ac:dyDescent="0.2">
      <c r="B678" s="4">
        <v>676</v>
      </c>
      <c r="C678" s="4">
        <v>15</v>
      </c>
      <c r="D678" s="4">
        <v>60</v>
      </c>
      <c r="E678" s="4">
        <v>169</v>
      </c>
      <c r="F678" s="4">
        <v>525</v>
      </c>
      <c r="G678" s="4">
        <v>700</v>
      </c>
      <c r="H678" s="6">
        <v>3.35</v>
      </c>
      <c r="I678" s="10">
        <v>3.024</v>
      </c>
    </row>
    <row r="679" spans="2:9" x14ac:dyDescent="0.2">
      <c r="B679" s="4">
        <v>677</v>
      </c>
      <c r="C679" s="4">
        <v>16</v>
      </c>
      <c r="D679" s="4">
        <v>1</v>
      </c>
      <c r="E679" s="4">
        <v>169</v>
      </c>
      <c r="F679" s="4">
        <v>525</v>
      </c>
      <c r="G679" s="4">
        <v>701</v>
      </c>
      <c r="H679" s="6">
        <v>3.3513888888888888</v>
      </c>
      <c r="I679" s="10">
        <v>3.024</v>
      </c>
    </row>
    <row r="680" spans="2:9" x14ac:dyDescent="0.2">
      <c r="B680" s="4">
        <v>678</v>
      </c>
      <c r="C680" s="4">
        <v>16</v>
      </c>
      <c r="D680" s="4">
        <v>2</v>
      </c>
      <c r="E680" s="4">
        <v>169</v>
      </c>
      <c r="F680" s="4">
        <v>526</v>
      </c>
      <c r="G680" s="4">
        <v>701</v>
      </c>
      <c r="H680" s="6">
        <v>3.3534722222222224</v>
      </c>
      <c r="I680" s="10">
        <v>3.024</v>
      </c>
    </row>
    <row r="681" spans="2:9" x14ac:dyDescent="0.2">
      <c r="B681" s="4">
        <v>679</v>
      </c>
      <c r="C681" s="4">
        <v>16</v>
      </c>
      <c r="D681" s="4">
        <v>3</v>
      </c>
      <c r="E681" s="4">
        <v>169</v>
      </c>
      <c r="F681" s="4">
        <v>527</v>
      </c>
      <c r="G681" s="4">
        <v>702</v>
      </c>
      <c r="H681" s="6">
        <v>3.3555555555555556</v>
      </c>
      <c r="I681" s="10">
        <v>3.024</v>
      </c>
    </row>
    <row r="682" spans="2:9" x14ac:dyDescent="0.2">
      <c r="B682" s="4">
        <v>680</v>
      </c>
      <c r="C682" s="4">
        <v>16</v>
      </c>
      <c r="D682" s="4">
        <v>4</v>
      </c>
      <c r="E682" s="4">
        <v>169</v>
      </c>
      <c r="F682" s="4">
        <v>528</v>
      </c>
      <c r="G682" s="4">
        <v>704</v>
      </c>
      <c r="H682" s="6">
        <v>3.3576388888888888</v>
      </c>
      <c r="I682" s="10">
        <v>3.024</v>
      </c>
    </row>
    <row r="683" spans="2:9" x14ac:dyDescent="0.2">
      <c r="B683" s="4">
        <v>681</v>
      </c>
      <c r="C683" s="4">
        <v>16</v>
      </c>
      <c r="D683" s="4">
        <v>5</v>
      </c>
      <c r="E683" s="4">
        <v>170</v>
      </c>
      <c r="F683" s="4">
        <v>529</v>
      </c>
      <c r="G683" s="4">
        <v>705</v>
      </c>
      <c r="H683" s="6">
        <v>3.3597222222222221</v>
      </c>
      <c r="I683" s="10">
        <v>3.024</v>
      </c>
    </row>
    <row r="684" spans="2:9" x14ac:dyDescent="0.2">
      <c r="B684" s="4">
        <v>682</v>
      </c>
      <c r="C684" s="4">
        <v>16</v>
      </c>
      <c r="D684" s="4">
        <v>6</v>
      </c>
      <c r="E684" s="4">
        <v>170</v>
      </c>
      <c r="F684" s="4">
        <v>529</v>
      </c>
      <c r="G684" s="4">
        <v>706</v>
      </c>
      <c r="H684" s="6">
        <v>3.3618055555555557</v>
      </c>
      <c r="I684" s="10">
        <v>3.024</v>
      </c>
    </row>
    <row r="685" spans="2:9" x14ac:dyDescent="0.2">
      <c r="B685" s="4">
        <v>683</v>
      </c>
      <c r="C685" s="4">
        <v>16</v>
      </c>
      <c r="D685" s="4">
        <v>7</v>
      </c>
      <c r="E685" s="4">
        <v>170</v>
      </c>
      <c r="F685" s="4">
        <v>530</v>
      </c>
      <c r="G685" s="4">
        <v>707</v>
      </c>
      <c r="H685" s="6">
        <v>3.3638888888888889</v>
      </c>
      <c r="I685" s="10">
        <v>3.024</v>
      </c>
    </row>
    <row r="686" spans="2:9" x14ac:dyDescent="0.2">
      <c r="B686" s="4">
        <v>684</v>
      </c>
      <c r="C686" s="4">
        <v>16</v>
      </c>
      <c r="D686" s="4">
        <v>8</v>
      </c>
      <c r="E686" s="4">
        <v>170</v>
      </c>
      <c r="F686" s="4">
        <v>530</v>
      </c>
      <c r="G686" s="4">
        <v>707</v>
      </c>
      <c r="H686" s="6">
        <v>3.3659722222222221</v>
      </c>
      <c r="I686" s="10">
        <v>3.024</v>
      </c>
    </row>
    <row r="687" spans="2:9" x14ac:dyDescent="0.2">
      <c r="B687" s="4">
        <v>685</v>
      </c>
      <c r="C687" s="4">
        <v>16</v>
      </c>
      <c r="D687" s="4">
        <v>9</v>
      </c>
      <c r="E687" s="4">
        <v>170</v>
      </c>
      <c r="F687" s="4">
        <v>531</v>
      </c>
      <c r="G687" s="4">
        <v>708</v>
      </c>
      <c r="H687" s="6">
        <v>3.3673611111111112</v>
      </c>
      <c r="I687" s="10">
        <v>3.024</v>
      </c>
    </row>
    <row r="688" spans="2:9" x14ac:dyDescent="0.2">
      <c r="B688" s="4">
        <v>686</v>
      </c>
      <c r="C688" s="4">
        <v>16</v>
      </c>
      <c r="D688" s="4">
        <v>10</v>
      </c>
      <c r="E688" s="4">
        <v>170</v>
      </c>
      <c r="F688" s="4">
        <v>532</v>
      </c>
      <c r="G688" s="4">
        <v>709</v>
      </c>
      <c r="H688" s="6">
        <v>3.3694444444444445</v>
      </c>
      <c r="I688" s="10">
        <v>3.024</v>
      </c>
    </row>
    <row r="689" spans="2:9" x14ac:dyDescent="0.2">
      <c r="B689" s="4">
        <v>687</v>
      </c>
      <c r="C689" s="4">
        <v>16</v>
      </c>
      <c r="D689" s="4">
        <v>11</v>
      </c>
      <c r="E689" s="4">
        <v>171</v>
      </c>
      <c r="F689" s="4">
        <v>532</v>
      </c>
      <c r="G689" s="4">
        <v>710</v>
      </c>
      <c r="H689" s="6">
        <v>3.3715277777777777</v>
      </c>
      <c r="I689" s="10">
        <v>3.024</v>
      </c>
    </row>
    <row r="690" spans="2:9" x14ac:dyDescent="0.2">
      <c r="B690" s="4">
        <v>688</v>
      </c>
      <c r="C690" s="4">
        <v>16</v>
      </c>
      <c r="D690" s="4">
        <v>12</v>
      </c>
      <c r="E690" s="4">
        <v>171</v>
      </c>
      <c r="F690" s="4">
        <v>533</v>
      </c>
      <c r="G690" s="4">
        <v>711</v>
      </c>
      <c r="H690" s="6">
        <v>3.3736111111111109</v>
      </c>
      <c r="I690" s="10">
        <v>3.024</v>
      </c>
    </row>
    <row r="691" spans="2:9" x14ac:dyDescent="0.2">
      <c r="B691" s="4">
        <v>689</v>
      </c>
      <c r="C691" s="4">
        <v>16</v>
      </c>
      <c r="D691" s="4">
        <v>13</v>
      </c>
      <c r="E691" s="4">
        <v>171</v>
      </c>
      <c r="F691" s="4">
        <v>533</v>
      </c>
      <c r="G691" s="4">
        <v>711</v>
      </c>
      <c r="H691" s="6">
        <v>3.3756944444444446</v>
      </c>
      <c r="I691" s="10">
        <v>3.024</v>
      </c>
    </row>
    <row r="692" spans="2:9" x14ac:dyDescent="0.2">
      <c r="B692" s="4">
        <v>690</v>
      </c>
      <c r="C692" s="4">
        <v>16</v>
      </c>
      <c r="D692" s="4">
        <v>14</v>
      </c>
      <c r="E692" s="4">
        <v>171</v>
      </c>
      <c r="F692" s="4">
        <v>535</v>
      </c>
      <c r="G692" s="4">
        <v>713</v>
      </c>
      <c r="H692" s="6">
        <v>3.3777777777777778</v>
      </c>
      <c r="I692" s="10">
        <v>3.024</v>
      </c>
    </row>
    <row r="693" spans="2:9" x14ac:dyDescent="0.2">
      <c r="B693" s="4">
        <v>691</v>
      </c>
      <c r="C693" s="4">
        <v>16</v>
      </c>
      <c r="D693" s="4">
        <v>15</v>
      </c>
      <c r="E693" s="4">
        <v>171</v>
      </c>
      <c r="F693" s="4">
        <v>536</v>
      </c>
      <c r="G693" s="4">
        <v>714</v>
      </c>
      <c r="H693" s="6">
        <v>3.379861111111111</v>
      </c>
      <c r="I693" s="10">
        <v>3.024</v>
      </c>
    </row>
    <row r="694" spans="2:9" x14ac:dyDescent="0.2">
      <c r="B694" s="4">
        <v>692</v>
      </c>
      <c r="C694" s="4">
        <v>16</v>
      </c>
      <c r="D694" s="4">
        <v>16</v>
      </c>
      <c r="E694" s="4">
        <v>171</v>
      </c>
      <c r="F694" s="4">
        <v>536</v>
      </c>
      <c r="G694" s="4">
        <v>715</v>
      </c>
      <c r="H694" s="6">
        <v>3.3819444444444446</v>
      </c>
      <c r="I694" s="10">
        <v>3.024</v>
      </c>
    </row>
    <row r="695" spans="2:9" x14ac:dyDescent="0.2">
      <c r="B695" s="4">
        <v>693</v>
      </c>
      <c r="C695" s="4">
        <v>16</v>
      </c>
      <c r="D695" s="4">
        <v>17</v>
      </c>
      <c r="E695" s="4">
        <v>171</v>
      </c>
      <c r="F695" s="4">
        <v>537</v>
      </c>
      <c r="G695" s="4">
        <v>716</v>
      </c>
      <c r="H695" s="6">
        <v>3.3833333333333333</v>
      </c>
      <c r="I695" s="10">
        <v>3.024</v>
      </c>
    </row>
    <row r="696" spans="2:9" x14ac:dyDescent="0.2">
      <c r="B696" s="4">
        <v>694</v>
      </c>
      <c r="C696" s="4">
        <v>16</v>
      </c>
      <c r="D696" s="4">
        <v>18</v>
      </c>
      <c r="E696" s="4">
        <v>172</v>
      </c>
      <c r="F696" s="4">
        <v>537</v>
      </c>
      <c r="G696" s="4">
        <v>717</v>
      </c>
      <c r="H696" s="6">
        <v>3.3854166666666665</v>
      </c>
      <c r="I696" s="10">
        <v>3.024</v>
      </c>
    </row>
    <row r="697" spans="2:9" x14ac:dyDescent="0.2">
      <c r="B697" s="4">
        <v>695</v>
      </c>
      <c r="C697" s="4">
        <v>16</v>
      </c>
      <c r="D697" s="4">
        <v>19</v>
      </c>
      <c r="E697" s="4">
        <v>172</v>
      </c>
      <c r="F697" s="4">
        <v>538</v>
      </c>
      <c r="G697" s="4">
        <v>717</v>
      </c>
      <c r="H697" s="6">
        <v>3.3875000000000002</v>
      </c>
      <c r="I697" s="10">
        <v>3.024</v>
      </c>
    </row>
    <row r="698" spans="2:9" x14ac:dyDescent="0.2">
      <c r="B698" s="4">
        <v>696</v>
      </c>
      <c r="C698" s="4">
        <v>16</v>
      </c>
      <c r="D698" s="4">
        <v>20</v>
      </c>
      <c r="E698" s="4">
        <v>172</v>
      </c>
      <c r="F698" s="4">
        <v>539</v>
      </c>
      <c r="G698" s="4">
        <v>718</v>
      </c>
      <c r="H698" s="6">
        <v>3.3895833333333334</v>
      </c>
      <c r="I698" s="10">
        <v>3.024</v>
      </c>
    </row>
    <row r="699" spans="2:9" x14ac:dyDescent="0.2">
      <c r="B699" s="4">
        <v>697</v>
      </c>
      <c r="C699" s="4">
        <v>16</v>
      </c>
      <c r="D699" s="4">
        <v>21</v>
      </c>
      <c r="E699" s="4">
        <v>172</v>
      </c>
      <c r="F699" s="4">
        <v>539</v>
      </c>
      <c r="G699" s="4">
        <v>719</v>
      </c>
      <c r="H699" s="6">
        <v>3.3916666666666666</v>
      </c>
      <c r="I699" s="10">
        <v>3.024</v>
      </c>
    </row>
    <row r="700" spans="2:9" x14ac:dyDescent="0.2">
      <c r="B700" s="4">
        <v>698</v>
      </c>
      <c r="C700" s="4">
        <v>16</v>
      </c>
      <c r="D700" s="4">
        <v>22</v>
      </c>
      <c r="E700" s="4">
        <v>172</v>
      </c>
      <c r="F700" s="4">
        <v>540</v>
      </c>
      <c r="G700" s="4">
        <v>720</v>
      </c>
      <c r="H700" s="6">
        <v>3.3937499999999998</v>
      </c>
      <c r="I700" s="10">
        <v>3.024</v>
      </c>
    </row>
    <row r="701" spans="2:9" x14ac:dyDescent="0.2">
      <c r="B701" s="4">
        <v>699</v>
      </c>
      <c r="C701" s="4">
        <v>16</v>
      </c>
      <c r="D701" s="4">
        <v>23</v>
      </c>
      <c r="E701" s="4">
        <v>172</v>
      </c>
      <c r="F701" s="4">
        <v>540</v>
      </c>
      <c r="G701" s="4">
        <v>721</v>
      </c>
      <c r="H701" s="6">
        <v>3.3958333333333335</v>
      </c>
      <c r="I701" s="10">
        <v>3.024</v>
      </c>
    </row>
    <row r="702" spans="2:9" x14ac:dyDescent="0.2">
      <c r="B702" s="4">
        <v>700</v>
      </c>
      <c r="C702" s="4">
        <v>16</v>
      </c>
      <c r="D702" s="4">
        <v>24</v>
      </c>
      <c r="E702" s="4">
        <v>173</v>
      </c>
      <c r="F702" s="4">
        <v>542</v>
      </c>
      <c r="G702" s="4">
        <v>723</v>
      </c>
      <c r="H702" s="6">
        <v>3.3979166666666667</v>
      </c>
      <c r="I702" s="10">
        <v>3.024</v>
      </c>
    </row>
    <row r="703" spans="2:9" x14ac:dyDescent="0.2">
      <c r="B703" s="4">
        <v>701</v>
      </c>
      <c r="C703" s="4">
        <v>16</v>
      </c>
      <c r="D703" s="4">
        <v>25</v>
      </c>
      <c r="E703" s="4">
        <v>173</v>
      </c>
      <c r="F703" s="4">
        <v>542</v>
      </c>
      <c r="G703" s="4">
        <v>723</v>
      </c>
      <c r="H703" s="6">
        <v>3.4</v>
      </c>
      <c r="I703" s="10">
        <v>3.024</v>
      </c>
    </row>
    <row r="704" spans="2:9" x14ac:dyDescent="0.2">
      <c r="B704" s="4">
        <v>702</v>
      </c>
      <c r="C704" s="4">
        <v>16</v>
      </c>
      <c r="D704" s="4">
        <v>26</v>
      </c>
      <c r="E704" s="4">
        <v>173</v>
      </c>
      <c r="F704" s="4">
        <v>543</v>
      </c>
      <c r="G704" s="4">
        <v>724</v>
      </c>
      <c r="H704" s="6">
        <v>3.401388888888889</v>
      </c>
      <c r="I704" s="10">
        <v>3.024</v>
      </c>
    </row>
    <row r="705" spans="2:9" x14ac:dyDescent="0.2">
      <c r="B705" s="4">
        <v>703</v>
      </c>
      <c r="C705" s="4">
        <v>16</v>
      </c>
      <c r="D705" s="4">
        <v>27</v>
      </c>
      <c r="E705" s="4">
        <v>173</v>
      </c>
      <c r="F705" s="4">
        <v>544</v>
      </c>
      <c r="G705" s="4">
        <v>725</v>
      </c>
      <c r="H705" s="6">
        <v>3.4034722222222222</v>
      </c>
      <c r="I705" s="10">
        <v>3.024</v>
      </c>
    </row>
    <row r="706" spans="2:9" x14ac:dyDescent="0.2">
      <c r="B706" s="4">
        <v>704</v>
      </c>
      <c r="C706" s="4">
        <v>16</v>
      </c>
      <c r="D706" s="4">
        <v>28</v>
      </c>
      <c r="E706" s="4">
        <v>173</v>
      </c>
      <c r="F706" s="4">
        <v>544</v>
      </c>
      <c r="G706" s="4">
        <v>726</v>
      </c>
      <c r="H706" s="6">
        <v>3.4055555555555554</v>
      </c>
      <c r="I706" s="10">
        <v>3.024</v>
      </c>
    </row>
    <row r="707" spans="2:9" x14ac:dyDescent="0.2">
      <c r="B707" s="4">
        <v>705</v>
      </c>
      <c r="C707" s="4">
        <v>16</v>
      </c>
      <c r="D707" s="4">
        <v>29</v>
      </c>
      <c r="E707" s="4">
        <v>173</v>
      </c>
      <c r="F707" s="4">
        <v>545</v>
      </c>
      <c r="G707" s="4">
        <v>727</v>
      </c>
      <c r="H707" s="6">
        <v>3.4076388888888891</v>
      </c>
      <c r="I707" s="10">
        <v>3.024</v>
      </c>
    </row>
    <row r="708" spans="2:9" x14ac:dyDescent="0.2">
      <c r="B708" s="4">
        <v>706</v>
      </c>
      <c r="C708" s="4">
        <v>16</v>
      </c>
      <c r="D708" s="4">
        <v>30</v>
      </c>
      <c r="E708" s="4">
        <v>173</v>
      </c>
      <c r="F708" s="4">
        <v>545</v>
      </c>
      <c r="G708" s="4">
        <v>727</v>
      </c>
      <c r="H708" s="6">
        <v>3.4097222222222223</v>
      </c>
      <c r="I708" s="10">
        <v>3.024</v>
      </c>
    </row>
    <row r="709" spans="2:9" x14ac:dyDescent="0.2">
      <c r="B709" s="4">
        <v>707</v>
      </c>
      <c r="C709" s="4">
        <v>16</v>
      </c>
      <c r="D709" s="4">
        <v>31</v>
      </c>
      <c r="E709" s="4">
        <v>174</v>
      </c>
      <c r="F709" s="4">
        <v>546</v>
      </c>
      <c r="G709" s="4">
        <v>728</v>
      </c>
      <c r="H709" s="6">
        <v>3.4118055555555555</v>
      </c>
      <c r="I709" s="10">
        <v>3.024</v>
      </c>
    </row>
    <row r="710" spans="2:9" x14ac:dyDescent="0.2">
      <c r="B710" s="4">
        <v>708</v>
      </c>
      <c r="C710" s="4">
        <v>16</v>
      </c>
      <c r="D710" s="4">
        <v>32</v>
      </c>
      <c r="E710" s="4">
        <v>174</v>
      </c>
      <c r="F710" s="4">
        <v>547</v>
      </c>
      <c r="G710" s="4">
        <v>729</v>
      </c>
      <c r="H710" s="6">
        <v>3.4138888888888888</v>
      </c>
      <c r="I710" s="10">
        <v>3.024</v>
      </c>
    </row>
    <row r="711" spans="2:9" x14ac:dyDescent="0.2">
      <c r="B711" s="4">
        <v>709</v>
      </c>
      <c r="C711" s="4">
        <v>16</v>
      </c>
      <c r="D711" s="4">
        <v>33</v>
      </c>
      <c r="E711" s="4">
        <v>174</v>
      </c>
      <c r="F711" s="4">
        <v>547</v>
      </c>
      <c r="G711" s="4">
        <v>730</v>
      </c>
      <c r="H711" s="6">
        <v>3.4159722222222224</v>
      </c>
      <c r="I711" s="10">
        <v>3.024</v>
      </c>
    </row>
    <row r="712" spans="2:9" x14ac:dyDescent="0.2">
      <c r="B712" s="4">
        <v>710</v>
      </c>
      <c r="C712" s="4">
        <v>16</v>
      </c>
      <c r="D712" s="4">
        <v>34</v>
      </c>
      <c r="E712" s="4">
        <v>174</v>
      </c>
      <c r="F712" s="4">
        <v>549</v>
      </c>
      <c r="G712" s="4">
        <v>732</v>
      </c>
      <c r="H712" s="6">
        <v>3.4173611111111111</v>
      </c>
      <c r="I712" s="10">
        <v>3.024</v>
      </c>
    </row>
    <row r="713" spans="2:9" x14ac:dyDescent="0.2">
      <c r="B713" s="4">
        <v>711</v>
      </c>
      <c r="C713" s="4">
        <v>16</v>
      </c>
      <c r="D713" s="4">
        <v>35</v>
      </c>
      <c r="E713" s="4">
        <v>174</v>
      </c>
      <c r="F713" s="4">
        <v>549</v>
      </c>
      <c r="G713" s="4">
        <v>733</v>
      </c>
      <c r="H713" s="6">
        <v>3.4194444444444443</v>
      </c>
      <c r="I713" s="10">
        <v>3.024</v>
      </c>
    </row>
    <row r="714" spans="2:9" x14ac:dyDescent="0.2">
      <c r="B714" s="4">
        <v>712</v>
      </c>
      <c r="C714" s="4">
        <v>16</v>
      </c>
      <c r="D714" s="4">
        <v>36</v>
      </c>
      <c r="E714" s="4">
        <v>174</v>
      </c>
      <c r="F714" s="4">
        <v>550</v>
      </c>
      <c r="G714" s="4">
        <v>733</v>
      </c>
      <c r="H714" s="6">
        <v>3.4215277777777779</v>
      </c>
      <c r="I714" s="10">
        <v>3.024</v>
      </c>
    </row>
    <row r="715" spans="2:9" x14ac:dyDescent="0.2">
      <c r="B715" s="4">
        <v>713</v>
      </c>
      <c r="C715" s="4">
        <v>16</v>
      </c>
      <c r="D715" s="4">
        <v>37</v>
      </c>
      <c r="E715" s="4">
        <v>175</v>
      </c>
      <c r="F715" s="4">
        <v>551</v>
      </c>
      <c r="G715" s="4">
        <v>734</v>
      </c>
      <c r="H715" s="6">
        <v>3.4236111111111112</v>
      </c>
      <c r="I715" s="10">
        <v>3.024</v>
      </c>
    </row>
    <row r="716" spans="2:9" x14ac:dyDescent="0.2">
      <c r="B716" s="4">
        <v>714</v>
      </c>
      <c r="C716" s="4">
        <v>16</v>
      </c>
      <c r="D716" s="4">
        <v>38</v>
      </c>
      <c r="E716" s="4">
        <v>175</v>
      </c>
      <c r="F716" s="4">
        <v>551</v>
      </c>
      <c r="G716" s="4">
        <v>735</v>
      </c>
      <c r="H716" s="6">
        <v>3.4256944444444444</v>
      </c>
      <c r="I716" s="10">
        <v>3.024</v>
      </c>
    </row>
    <row r="717" spans="2:9" x14ac:dyDescent="0.2">
      <c r="B717" s="4">
        <v>715</v>
      </c>
      <c r="C717" s="4">
        <v>16</v>
      </c>
      <c r="D717" s="4">
        <v>39</v>
      </c>
      <c r="E717" s="4">
        <v>175</v>
      </c>
      <c r="F717" s="4">
        <v>552</v>
      </c>
      <c r="G717" s="4">
        <v>736</v>
      </c>
      <c r="H717" s="6">
        <v>3.4277777777777776</v>
      </c>
      <c r="I717" s="10">
        <v>3.024</v>
      </c>
    </row>
    <row r="718" spans="2:9" x14ac:dyDescent="0.2">
      <c r="B718" s="4">
        <v>716</v>
      </c>
      <c r="C718" s="4">
        <v>16</v>
      </c>
      <c r="D718" s="4">
        <v>40</v>
      </c>
      <c r="E718" s="4">
        <v>175</v>
      </c>
      <c r="F718" s="4">
        <v>552</v>
      </c>
      <c r="G718" s="4">
        <v>737</v>
      </c>
      <c r="H718" s="6">
        <v>3.4298611111111112</v>
      </c>
      <c r="I718" s="10">
        <v>3.024</v>
      </c>
    </row>
    <row r="719" spans="2:9" x14ac:dyDescent="0.2">
      <c r="B719" s="4">
        <v>717</v>
      </c>
      <c r="C719" s="4">
        <v>16</v>
      </c>
      <c r="D719" s="4">
        <v>41</v>
      </c>
      <c r="E719" s="4">
        <v>175</v>
      </c>
      <c r="F719" s="4">
        <v>553</v>
      </c>
      <c r="G719" s="4">
        <v>737</v>
      </c>
      <c r="H719" s="6">
        <v>3.4319444444444445</v>
      </c>
      <c r="I719" s="10">
        <v>3.024</v>
      </c>
    </row>
    <row r="720" spans="2:9" x14ac:dyDescent="0.2">
      <c r="B720" s="4">
        <v>718</v>
      </c>
      <c r="C720" s="4">
        <v>16</v>
      </c>
      <c r="D720" s="4">
        <v>42</v>
      </c>
      <c r="E720" s="4">
        <v>175</v>
      </c>
      <c r="F720" s="4">
        <v>554</v>
      </c>
      <c r="G720" s="4">
        <v>738</v>
      </c>
      <c r="H720" s="6">
        <v>3.4333333333333331</v>
      </c>
      <c r="I720" s="10">
        <v>3.024</v>
      </c>
    </row>
    <row r="721" spans="2:9" x14ac:dyDescent="0.2">
      <c r="B721" s="4">
        <v>719</v>
      </c>
      <c r="C721" s="4">
        <v>16</v>
      </c>
      <c r="D721" s="4">
        <v>43</v>
      </c>
      <c r="E721" s="4">
        <v>175</v>
      </c>
      <c r="F721" s="4">
        <v>554</v>
      </c>
      <c r="G721" s="4">
        <v>739</v>
      </c>
      <c r="H721" s="6">
        <v>3.4354166666666668</v>
      </c>
      <c r="I721" s="10">
        <v>3.024</v>
      </c>
    </row>
    <row r="722" spans="2:9" x14ac:dyDescent="0.2">
      <c r="B722" s="4">
        <v>720</v>
      </c>
      <c r="C722" s="4">
        <v>16</v>
      </c>
      <c r="D722" s="4">
        <v>44</v>
      </c>
      <c r="E722" s="4">
        <v>176</v>
      </c>
      <c r="F722" s="4">
        <v>556</v>
      </c>
      <c r="G722" s="4">
        <v>741</v>
      </c>
      <c r="H722" s="6">
        <v>3.4375</v>
      </c>
      <c r="I722" s="10">
        <v>3.024</v>
      </c>
    </row>
    <row r="723" spans="2:9" x14ac:dyDescent="0.2">
      <c r="B723" s="4">
        <v>721</v>
      </c>
      <c r="C723" s="4">
        <v>16</v>
      </c>
      <c r="D723" s="4">
        <v>45</v>
      </c>
      <c r="E723" s="4">
        <v>176</v>
      </c>
      <c r="F723" s="4">
        <v>556</v>
      </c>
      <c r="G723" s="4">
        <v>742</v>
      </c>
      <c r="H723" s="6">
        <v>3.4395833333333332</v>
      </c>
      <c r="I723" s="10">
        <v>3.024</v>
      </c>
    </row>
    <row r="724" spans="2:9" x14ac:dyDescent="0.2">
      <c r="B724" s="4">
        <v>722</v>
      </c>
      <c r="C724" s="4">
        <v>16</v>
      </c>
      <c r="D724" s="4">
        <v>46</v>
      </c>
      <c r="E724" s="4">
        <v>176</v>
      </c>
      <c r="F724" s="4">
        <v>557</v>
      </c>
      <c r="G724" s="4">
        <v>743</v>
      </c>
      <c r="H724" s="6">
        <v>3.4416666666666669</v>
      </c>
      <c r="I724" s="10">
        <v>3.024</v>
      </c>
    </row>
    <row r="725" spans="2:9" x14ac:dyDescent="0.2">
      <c r="B725" s="4">
        <v>723</v>
      </c>
      <c r="C725" s="4">
        <v>16</v>
      </c>
      <c r="D725" s="4">
        <v>47</v>
      </c>
      <c r="E725" s="4">
        <v>176</v>
      </c>
      <c r="F725" s="4">
        <v>557</v>
      </c>
      <c r="G725" s="4">
        <v>743</v>
      </c>
      <c r="H725" s="6">
        <v>3.4437500000000001</v>
      </c>
      <c r="I725" s="10">
        <v>3.024</v>
      </c>
    </row>
    <row r="726" spans="2:9" x14ac:dyDescent="0.2">
      <c r="B726" s="4">
        <v>724</v>
      </c>
      <c r="C726" s="4">
        <v>16</v>
      </c>
      <c r="D726" s="4">
        <v>48</v>
      </c>
      <c r="E726" s="4">
        <v>176</v>
      </c>
      <c r="F726" s="4">
        <v>558</v>
      </c>
      <c r="G726" s="4">
        <v>744</v>
      </c>
      <c r="H726" s="6">
        <v>3.4458333333333333</v>
      </c>
      <c r="I726" s="10">
        <v>3.024</v>
      </c>
    </row>
    <row r="727" spans="2:9" x14ac:dyDescent="0.2">
      <c r="B727" s="4">
        <v>725</v>
      </c>
      <c r="C727" s="4">
        <v>16</v>
      </c>
      <c r="D727" s="4">
        <v>49</v>
      </c>
      <c r="E727" s="4">
        <v>176</v>
      </c>
      <c r="F727" s="4">
        <v>559</v>
      </c>
      <c r="G727" s="4">
        <v>745</v>
      </c>
      <c r="H727" s="6">
        <v>3.4479166666666665</v>
      </c>
      <c r="I727" s="10">
        <v>3.024</v>
      </c>
    </row>
    <row r="728" spans="2:9" x14ac:dyDescent="0.2">
      <c r="B728" s="4">
        <v>726</v>
      </c>
      <c r="C728" s="4">
        <v>16</v>
      </c>
      <c r="D728" s="4">
        <v>50</v>
      </c>
      <c r="E728" s="4">
        <v>177</v>
      </c>
      <c r="F728" s="4">
        <v>559</v>
      </c>
      <c r="G728" s="4">
        <v>746</v>
      </c>
      <c r="H728" s="6">
        <v>3.45</v>
      </c>
      <c r="I728" s="10">
        <v>3.024</v>
      </c>
    </row>
    <row r="729" spans="2:9" x14ac:dyDescent="0.2">
      <c r="B729" s="4">
        <v>727</v>
      </c>
      <c r="C729" s="4">
        <v>16</v>
      </c>
      <c r="D729" s="4">
        <v>51</v>
      </c>
      <c r="E729" s="4">
        <v>177</v>
      </c>
      <c r="F729" s="4">
        <v>560</v>
      </c>
      <c r="G729" s="4">
        <v>747</v>
      </c>
      <c r="H729" s="6">
        <v>3.4513888888888888</v>
      </c>
      <c r="I729" s="10">
        <v>3.024</v>
      </c>
    </row>
    <row r="730" spans="2:9" x14ac:dyDescent="0.2">
      <c r="B730" s="4">
        <v>728</v>
      </c>
      <c r="C730" s="4">
        <v>16</v>
      </c>
      <c r="D730" s="4">
        <v>52</v>
      </c>
      <c r="E730" s="4">
        <v>177</v>
      </c>
      <c r="F730" s="4">
        <v>560</v>
      </c>
      <c r="G730" s="4">
        <v>747</v>
      </c>
      <c r="H730" s="6">
        <v>3.4534722222222221</v>
      </c>
      <c r="I730" s="10">
        <v>3.024</v>
      </c>
    </row>
    <row r="731" spans="2:9" x14ac:dyDescent="0.2">
      <c r="B731" s="4">
        <v>729</v>
      </c>
      <c r="C731" s="4">
        <v>16</v>
      </c>
      <c r="D731" s="4">
        <v>53</v>
      </c>
      <c r="E731" s="4">
        <v>177</v>
      </c>
      <c r="F731" s="4">
        <v>561</v>
      </c>
      <c r="G731" s="4">
        <v>748</v>
      </c>
      <c r="H731" s="6">
        <v>3.4555555555555557</v>
      </c>
      <c r="I731" s="10">
        <v>3.024</v>
      </c>
    </row>
    <row r="732" spans="2:9" x14ac:dyDescent="0.2">
      <c r="B732" s="4">
        <v>730</v>
      </c>
      <c r="C732" s="4">
        <v>16</v>
      </c>
      <c r="D732" s="4">
        <v>54</v>
      </c>
      <c r="E732" s="4">
        <v>177</v>
      </c>
      <c r="F732" s="4">
        <v>563</v>
      </c>
      <c r="G732" s="4">
        <v>750</v>
      </c>
      <c r="H732" s="6">
        <v>3.4576388888888889</v>
      </c>
      <c r="I732" s="10">
        <v>3.024</v>
      </c>
    </row>
    <row r="733" spans="2:9" x14ac:dyDescent="0.2">
      <c r="B733" s="4">
        <v>731</v>
      </c>
      <c r="C733" s="4">
        <v>16</v>
      </c>
      <c r="D733" s="4">
        <v>55</v>
      </c>
      <c r="E733" s="4">
        <v>177</v>
      </c>
      <c r="F733" s="4">
        <v>563</v>
      </c>
      <c r="G733" s="4">
        <v>751</v>
      </c>
      <c r="H733" s="6">
        <v>3.4597222222222221</v>
      </c>
      <c r="I733" s="10">
        <v>3.024</v>
      </c>
    </row>
    <row r="734" spans="2:9" x14ac:dyDescent="0.2">
      <c r="B734" s="4">
        <v>732</v>
      </c>
      <c r="C734" s="4">
        <v>16</v>
      </c>
      <c r="D734" s="4">
        <v>56</v>
      </c>
      <c r="E734" s="4">
        <v>177</v>
      </c>
      <c r="F734" s="4">
        <v>564</v>
      </c>
      <c r="G734" s="4">
        <v>752</v>
      </c>
      <c r="H734" s="6">
        <v>3.4618055555555554</v>
      </c>
      <c r="I734" s="10">
        <v>3.024</v>
      </c>
    </row>
    <row r="735" spans="2:9" x14ac:dyDescent="0.2">
      <c r="B735" s="4">
        <v>733</v>
      </c>
      <c r="C735" s="4">
        <v>16</v>
      </c>
      <c r="D735" s="4">
        <v>57</v>
      </c>
      <c r="E735" s="4">
        <v>178</v>
      </c>
      <c r="F735" s="4">
        <v>564</v>
      </c>
      <c r="G735" s="4">
        <v>753</v>
      </c>
      <c r="H735" s="6">
        <v>3.463888888888889</v>
      </c>
      <c r="I735" s="10">
        <v>3.024</v>
      </c>
    </row>
    <row r="736" spans="2:9" x14ac:dyDescent="0.2">
      <c r="B736" s="4">
        <v>734</v>
      </c>
      <c r="C736" s="4">
        <v>16</v>
      </c>
      <c r="D736" s="4">
        <v>58</v>
      </c>
      <c r="E736" s="4">
        <v>178</v>
      </c>
      <c r="F736" s="4">
        <v>565</v>
      </c>
      <c r="G736" s="4">
        <v>753</v>
      </c>
      <c r="H736" s="6">
        <v>3.4659722222222222</v>
      </c>
      <c r="I736" s="10">
        <v>3.024</v>
      </c>
    </row>
    <row r="737" spans="2:9" x14ac:dyDescent="0.2">
      <c r="B737" s="4">
        <v>735</v>
      </c>
      <c r="C737" s="4">
        <v>16</v>
      </c>
      <c r="D737" s="4">
        <v>59</v>
      </c>
      <c r="E737" s="4">
        <v>178</v>
      </c>
      <c r="F737" s="4">
        <v>566</v>
      </c>
      <c r="G737" s="4">
        <v>754</v>
      </c>
      <c r="H737" s="6">
        <v>3.4673611111111109</v>
      </c>
      <c r="I737" s="10">
        <v>3.024</v>
      </c>
    </row>
    <row r="738" spans="2:9" x14ac:dyDescent="0.2">
      <c r="B738" s="4">
        <v>736</v>
      </c>
      <c r="C738" s="4">
        <v>16</v>
      </c>
      <c r="D738" s="4">
        <v>60</v>
      </c>
      <c r="E738" s="4">
        <v>178</v>
      </c>
      <c r="F738" s="4">
        <v>566</v>
      </c>
      <c r="G738" s="4">
        <v>755</v>
      </c>
      <c r="H738" s="6">
        <v>3.4694444444444446</v>
      </c>
      <c r="I738" s="10">
        <v>3.024</v>
      </c>
    </row>
    <row r="739" spans="2:9" x14ac:dyDescent="0.2">
      <c r="B739" s="4">
        <v>737</v>
      </c>
      <c r="C739" s="4">
        <v>17</v>
      </c>
      <c r="D739" s="4">
        <v>1</v>
      </c>
      <c r="E739" s="4">
        <v>178</v>
      </c>
      <c r="F739" s="4">
        <v>567</v>
      </c>
      <c r="G739" s="4">
        <v>756</v>
      </c>
      <c r="H739" s="6">
        <v>3.4715277777777778</v>
      </c>
      <c r="I739" s="10">
        <v>3.024</v>
      </c>
    </row>
    <row r="740" spans="2:9" x14ac:dyDescent="0.2">
      <c r="B740" s="4">
        <v>738</v>
      </c>
      <c r="C740" s="4">
        <v>17</v>
      </c>
      <c r="D740" s="4">
        <v>2</v>
      </c>
      <c r="E740" s="4">
        <v>178</v>
      </c>
      <c r="F740" s="4">
        <v>567</v>
      </c>
      <c r="G740" s="4">
        <v>757</v>
      </c>
      <c r="H740" s="6">
        <v>3.473611111111111</v>
      </c>
      <c r="I740" s="10">
        <v>3.024</v>
      </c>
    </row>
    <row r="741" spans="2:9" x14ac:dyDescent="0.2">
      <c r="B741" s="4">
        <v>739</v>
      </c>
      <c r="C741" s="4">
        <v>17</v>
      </c>
      <c r="D741" s="4">
        <v>3</v>
      </c>
      <c r="E741" s="4">
        <v>178</v>
      </c>
      <c r="F741" s="4">
        <v>568</v>
      </c>
      <c r="G741" s="4">
        <v>757</v>
      </c>
      <c r="H741" s="6">
        <v>3.4756944444444446</v>
      </c>
      <c r="I741" s="10">
        <v>3.024</v>
      </c>
    </row>
    <row r="742" spans="2:9" x14ac:dyDescent="0.2">
      <c r="B742" s="4">
        <v>740</v>
      </c>
      <c r="C742" s="4">
        <v>17</v>
      </c>
      <c r="D742" s="4">
        <v>4</v>
      </c>
      <c r="E742" s="4">
        <v>179</v>
      </c>
      <c r="F742" s="4">
        <v>569</v>
      </c>
      <c r="G742" s="4">
        <v>759</v>
      </c>
      <c r="H742" s="6">
        <v>3.4777777777777779</v>
      </c>
      <c r="I742" s="10">
        <v>3.024</v>
      </c>
    </row>
    <row r="743" spans="2:9" x14ac:dyDescent="0.2">
      <c r="B743" s="4">
        <v>741</v>
      </c>
      <c r="C743" s="4">
        <v>17</v>
      </c>
      <c r="D743" s="4">
        <v>5</v>
      </c>
      <c r="E743" s="4">
        <v>179</v>
      </c>
      <c r="F743" s="4">
        <v>570</v>
      </c>
      <c r="G743" s="4">
        <v>760</v>
      </c>
      <c r="H743" s="6">
        <v>3.4798611111111111</v>
      </c>
      <c r="I743" s="10">
        <v>3.024</v>
      </c>
    </row>
    <row r="744" spans="2:9" x14ac:dyDescent="0.2">
      <c r="B744" s="4">
        <v>742</v>
      </c>
      <c r="C744" s="4">
        <v>17</v>
      </c>
      <c r="D744" s="4">
        <v>6</v>
      </c>
      <c r="E744" s="4">
        <v>179</v>
      </c>
      <c r="F744" s="4">
        <v>571</v>
      </c>
      <c r="G744" s="4">
        <v>761</v>
      </c>
      <c r="H744" s="6">
        <v>3.4819444444444443</v>
      </c>
      <c r="I744" s="10">
        <v>3.024</v>
      </c>
    </row>
    <row r="745" spans="2:9" x14ac:dyDescent="0.2">
      <c r="B745" s="4">
        <v>743</v>
      </c>
      <c r="C745" s="4">
        <v>17</v>
      </c>
      <c r="D745" s="4">
        <v>7</v>
      </c>
      <c r="E745" s="4">
        <v>179</v>
      </c>
      <c r="F745" s="4">
        <v>571</v>
      </c>
      <c r="G745" s="4">
        <v>762</v>
      </c>
      <c r="H745" s="6">
        <v>3.4833333333333334</v>
      </c>
      <c r="I745" s="10">
        <v>3.024</v>
      </c>
    </row>
    <row r="746" spans="2:9" x14ac:dyDescent="0.2">
      <c r="B746" s="4">
        <v>744</v>
      </c>
      <c r="C746" s="4">
        <v>17</v>
      </c>
      <c r="D746" s="4">
        <v>8</v>
      </c>
      <c r="E746" s="4">
        <v>179</v>
      </c>
      <c r="F746" s="4">
        <v>572</v>
      </c>
      <c r="G746" s="4">
        <v>763</v>
      </c>
      <c r="H746" s="6">
        <v>3.4854166666666666</v>
      </c>
      <c r="I746" s="10">
        <v>3.024</v>
      </c>
    </row>
    <row r="747" spans="2:9" x14ac:dyDescent="0.2">
      <c r="B747" s="4">
        <v>745</v>
      </c>
      <c r="C747" s="4">
        <v>17</v>
      </c>
      <c r="D747" s="4">
        <v>9</v>
      </c>
      <c r="E747" s="4">
        <v>179</v>
      </c>
      <c r="F747" s="4">
        <v>572</v>
      </c>
      <c r="G747" s="4">
        <v>763</v>
      </c>
      <c r="H747" s="6">
        <v>3.4874999999999998</v>
      </c>
      <c r="I747" s="10">
        <v>3.024</v>
      </c>
    </row>
    <row r="748" spans="2:9" x14ac:dyDescent="0.2">
      <c r="B748" s="4">
        <v>746</v>
      </c>
      <c r="C748" s="4">
        <v>17</v>
      </c>
      <c r="D748" s="4">
        <v>10</v>
      </c>
      <c r="E748" s="4">
        <v>180</v>
      </c>
      <c r="F748" s="4">
        <v>573</v>
      </c>
      <c r="G748" s="4">
        <v>764</v>
      </c>
      <c r="H748" s="6">
        <v>3.4895833333333335</v>
      </c>
      <c r="I748" s="10">
        <v>3.024</v>
      </c>
    </row>
    <row r="749" spans="2:9" x14ac:dyDescent="0.2">
      <c r="B749" s="4">
        <v>747</v>
      </c>
      <c r="C749" s="4">
        <v>17</v>
      </c>
      <c r="D749" s="4">
        <v>11</v>
      </c>
      <c r="E749" s="4">
        <v>180</v>
      </c>
      <c r="F749" s="4">
        <v>574</v>
      </c>
      <c r="G749" s="4">
        <v>765</v>
      </c>
      <c r="H749" s="6">
        <v>3.4916666666666667</v>
      </c>
      <c r="I749" s="10">
        <v>3.024</v>
      </c>
    </row>
    <row r="750" spans="2:9" x14ac:dyDescent="0.2">
      <c r="B750" s="4">
        <v>748</v>
      </c>
      <c r="C750" s="4">
        <v>17</v>
      </c>
      <c r="D750" s="4">
        <v>12</v>
      </c>
      <c r="E750" s="4">
        <v>180</v>
      </c>
      <c r="F750" s="4">
        <v>574</v>
      </c>
      <c r="G750" s="4">
        <v>766</v>
      </c>
      <c r="H750" s="6">
        <v>3.4937499999999999</v>
      </c>
      <c r="I750" s="10">
        <v>3.024</v>
      </c>
    </row>
    <row r="751" spans="2:9" x14ac:dyDescent="0.2">
      <c r="B751" s="4">
        <v>749</v>
      </c>
      <c r="C751" s="4">
        <v>17</v>
      </c>
      <c r="D751" s="4">
        <v>13</v>
      </c>
      <c r="E751" s="4">
        <v>180</v>
      </c>
      <c r="F751" s="4">
        <v>575</v>
      </c>
      <c r="G751" s="4">
        <v>767</v>
      </c>
      <c r="H751" s="6">
        <v>3.4958333333333331</v>
      </c>
      <c r="I751" s="10">
        <v>3.024</v>
      </c>
    </row>
    <row r="752" spans="2:9" x14ac:dyDescent="0.2">
      <c r="B752" s="4">
        <v>750</v>
      </c>
      <c r="C752" s="4">
        <v>17</v>
      </c>
      <c r="D752" s="4">
        <v>14</v>
      </c>
      <c r="E752" s="4">
        <v>180</v>
      </c>
      <c r="F752" s="4">
        <v>576</v>
      </c>
      <c r="G752" s="4">
        <v>769</v>
      </c>
      <c r="H752" s="6">
        <v>3.4979166666666668</v>
      </c>
      <c r="I752" s="10">
        <v>3.024</v>
      </c>
    </row>
    <row r="753" spans="2:9" x14ac:dyDescent="0.2">
      <c r="B753" s="4">
        <v>751</v>
      </c>
      <c r="C753" s="4">
        <v>17</v>
      </c>
      <c r="D753" s="4">
        <v>15</v>
      </c>
      <c r="E753" s="4">
        <v>180</v>
      </c>
      <c r="F753" s="4">
        <v>577</v>
      </c>
      <c r="G753" s="4">
        <v>769</v>
      </c>
      <c r="H753" s="6">
        <v>3.5</v>
      </c>
      <c r="I753" s="10">
        <v>3.024</v>
      </c>
    </row>
    <row r="754" spans="2:9" x14ac:dyDescent="0.2">
      <c r="B754" s="4">
        <v>752</v>
      </c>
      <c r="C754" s="4">
        <v>17</v>
      </c>
      <c r="D754" s="4">
        <v>16</v>
      </c>
      <c r="E754" s="4">
        <v>180</v>
      </c>
      <c r="F754" s="4">
        <v>578</v>
      </c>
      <c r="G754" s="4">
        <v>770</v>
      </c>
      <c r="H754" s="6">
        <v>3.5013888888888891</v>
      </c>
      <c r="I754" s="10">
        <v>3.024</v>
      </c>
    </row>
    <row r="755" spans="2:9" x14ac:dyDescent="0.2">
      <c r="B755" s="4">
        <v>753</v>
      </c>
      <c r="C755" s="4">
        <v>17</v>
      </c>
      <c r="D755" s="4">
        <v>17</v>
      </c>
      <c r="E755" s="4">
        <v>181</v>
      </c>
      <c r="F755" s="4">
        <v>578</v>
      </c>
      <c r="G755" s="4">
        <v>771</v>
      </c>
      <c r="H755" s="6">
        <v>3.5034722222222223</v>
      </c>
      <c r="I755" s="10">
        <v>3.024</v>
      </c>
    </row>
    <row r="756" spans="2:9" x14ac:dyDescent="0.2">
      <c r="B756" s="4">
        <v>754</v>
      </c>
      <c r="C756" s="4">
        <v>17</v>
      </c>
      <c r="D756" s="4">
        <v>18</v>
      </c>
      <c r="E756" s="4">
        <v>181</v>
      </c>
      <c r="F756" s="4">
        <v>579</v>
      </c>
      <c r="G756" s="4">
        <v>772</v>
      </c>
      <c r="H756" s="6">
        <v>3.5055555555555555</v>
      </c>
      <c r="I756" s="10">
        <v>3.024</v>
      </c>
    </row>
    <row r="757" spans="2:9" x14ac:dyDescent="0.2">
      <c r="B757" s="4">
        <v>755</v>
      </c>
      <c r="C757" s="4">
        <v>17</v>
      </c>
      <c r="D757" s="4">
        <v>19</v>
      </c>
      <c r="E757" s="4">
        <v>181</v>
      </c>
      <c r="F757" s="4">
        <v>579</v>
      </c>
      <c r="G757" s="4">
        <v>773</v>
      </c>
      <c r="H757" s="6">
        <v>3.5076388888888888</v>
      </c>
      <c r="I757" s="10">
        <v>3.024</v>
      </c>
    </row>
    <row r="758" spans="2:9" x14ac:dyDescent="0.2">
      <c r="B758" s="4">
        <v>756</v>
      </c>
      <c r="C758" s="4">
        <v>17</v>
      </c>
      <c r="D758" s="4">
        <v>20</v>
      </c>
      <c r="E758" s="4">
        <v>181</v>
      </c>
      <c r="F758" s="4">
        <v>580</v>
      </c>
      <c r="G758" s="4">
        <v>773</v>
      </c>
      <c r="H758" s="6">
        <v>3.5097222222222224</v>
      </c>
      <c r="I758" s="10">
        <v>3.024</v>
      </c>
    </row>
    <row r="759" spans="2:9" x14ac:dyDescent="0.2">
      <c r="B759" s="4">
        <v>757</v>
      </c>
      <c r="C759" s="4">
        <v>17</v>
      </c>
      <c r="D759" s="4">
        <v>21</v>
      </c>
      <c r="E759" s="4">
        <v>181</v>
      </c>
      <c r="F759" s="4">
        <v>581</v>
      </c>
      <c r="G759" s="4">
        <v>774</v>
      </c>
      <c r="H759" s="6">
        <v>3.5118055555555556</v>
      </c>
      <c r="I759" s="10">
        <v>3.024</v>
      </c>
    </row>
    <row r="760" spans="2:9" x14ac:dyDescent="0.2">
      <c r="B760" s="4">
        <v>758</v>
      </c>
      <c r="C760" s="4">
        <v>17</v>
      </c>
      <c r="D760" s="4">
        <v>22</v>
      </c>
      <c r="E760" s="4">
        <v>181</v>
      </c>
      <c r="F760" s="4">
        <v>581</v>
      </c>
      <c r="G760" s="4">
        <v>775</v>
      </c>
      <c r="H760" s="6">
        <v>3.5138888888888888</v>
      </c>
      <c r="I760" s="10">
        <v>3.024</v>
      </c>
    </row>
    <row r="761" spans="2:9" x14ac:dyDescent="0.2">
      <c r="B761" s="4">
        <v>759</v>
      </c>
      <c r="C761" s="4">
        <v>17</v>
      </c>
      <c r="D761" s="4">
        <v>23</v>
      </c>
      <c r="E761" s="4">
        <v>181</v>
      </c>
      <c r="F761" s="4">
        <v>582</v>
      </c>
      <c r="G761" s="4">
        <v>776</v>
      </c>
      <c r="H761" s="6">
        <v>3.5159722222222221</v>
      </c>
      <c r="I761" s="10">
        <v>3.024</v>
      </c>
    </row>
    <row r="762" spans="2:9" x14ac:dyDescent="0.2">
      <c r="B762" s="4">
        <v>760</v>
      </c>
      <c r="C762" s="4">
        <v>17</v>
      </c>
      <c r="D762" s="4">
        <v>24</v>
      </c>
      <c r="E762" s="4">
        <v>182</v>
      </c>
      <c r="F762" s="4">
        <v>583</v>
      </c>
      <c r="G762" s="4">
        <v>778</v>
      </c>
      <c r="H762" s="6">
        <v>3.5173611111111112</v>
      </c>
      <c r="I762" s="10">
        <v>3.024</v>
      </c>
    </row>
    <row r="763" spans="2:9" x14ac:dyDescent="0.2">
      <c r="B763" s="4">
        <v>761</v>
      </c>
      <c r="C763" s="4">
        <v>17</v>
      </c>
      <c r="D763" s="4">
        <v>25</v>
      </c>
      <c r="E763" s="4">
        <v>182</v>
      </c>
      <c r="F763" s="4">
        <v>584</v>
      </c>
      <c r="G763" s="4">
        <v>779</v>
      </c>
      <c r="H763" s="6">
        <v>3.5194444444444444</v>
      </c>
      <c r="I763" s="10">
        <v>3.024</v>
      </c>
    </row>
    <row r="764" spans="2:9" x14ac:dyDescent="0.2">
      <c r="B764" s="4">
        <v>762</v>
      </c>
      <c r="C764" s="4">
        <v>17</v>
      </c>
      <c r="D764" s="4">
        <v>26</v>
      </c>
      <c r="E764" s="4">
        <v>182</v>
      </c>
      <c r="F764" s="4">
        <v>584</v>
      </c>
      <c r="G764" s="4">
        <v>779</v>
      </c>
      <c r="H764" s="6">
        <v>3.5215277777777776</v>
      </c>
      <c r="I764" s="10">
        <v>3.024</v>
      </c>
    </row>
    <row r="765" spans="2:9" x14ac:dyDescent="0.2">
      <c r="B765" s="4">
        <v>763</v>
      </c>
      <c r="C765" s="4">
        <v>17</v>
      </c>
      <c r="D765" s="4">
        <v>27</v>
      </c>
      <c r="E765" s="4">
        <v>182</v>
      </c>
      <c r="F765" s="4">
        <v>585</v>
      </c>
      <c r="G765" s="4">
        <v>780</v>
      </c>
      <c r="H765" s="6">
        <v>3.5236111111111112</v>
      </c>
      <c r="I765" s="10">
        <v>3.024</v>
      </c>
    </row>
    <row r="766" spans="2:9" x14ac:dyDescent="0.2">
      <c r="B766" s="4">
        <v>764</v>
      </c>
      <c r="C766" s="4">
        <v>17</v>
      </c>
      <c r="D766" s="4">
        <v>28</v>
      </c>
      <c r="E766" s="4">
        <v>182</v>
      </c>
      <c r="F766" s="4">
        <v>586</v>
      </c>
      <c r="G766" s="4">
        <v>781</v>
      </c>
      <c r="H766" s="6">
        <v>3.5256944444444445</v>
      </c>
      <c r="I766" s="10">
        <v>3.024</v>
      </c>
    </row>
    <row r="767" spans="2:9" x14ac:dyDescent="0.2">
      <c r="B767" s="4">
        <v>765</v>
      </c>
      <c r="C767" s="4">
        <v>17</v>
      </c>
      <c r="D767" s="4">
        <v>29</v>
      </c>
      <c r="E767" s="4">
        <v>182</v>
      </c>
      <c r="F767" s="4">
        <v>586</v>
      </c>
      <c r="G767" s="4">
        <v>782</v>
      </c>
      <c r="H767" s="6">
        <v>3.5277777777777777</v>
      </c>
      <c r="I767" s="10">
        <v>3.024</v>
      </c>
    </row>
    <row r="768" spans="2:9" x14ac:dyDescent="0.2">
      <c r="B768" s="4">
        <v>766</v>
      </c>
      <c r="C768" s="4">
        <v>17</v>
      </c>
      <c r="D768" s="4">
        <v>30</v>
      </c>
      <c r="E768" s="4">
        <v>183</v>
      </c>
      <c r="F768" s="4">
        <v>587</v>
      </c>
      <c r="G768" s="4">
        <v>783</v>
      </c>
      <c r="H768" s="6">
        <v>3.5298611111111109</v>
      </c>
      <c r="I768" s="10">
        <v>3.024</v>
      </c>
    </row>
    <row r="769" spans="2:9" x14ac:dyDescent="0.2">
      <c r="B769" s="4">
        <v>767</v>
      </c>
      <c r="C769" s="4">
        <v>17</v>
      </c>
      <c r="D769" s="4">
        <v>31</v>
      </c>
      <c r="E769" s="4">
        <v>183</v>
      </c>
      <c r="F769" s="4">
        <v>587</v>
      </c>
      <c r="G769" s="4">
        <v>783</v>
      </c>
      <c r="H769" s="6">
        <v>3.5319444444444446</v>
      </c>
      <c r="I769" s="10">
        <v>3.024</v>
      </c>
    </row>
    <row r="770" spans="2:9" x14ac:dyDescent="0.2">
      <c r="B770" s="4">
        <v>768</v>
      </c>
      <c r="C770" s="4">
        <v>17</v>
      </c>
      <c r="D770" s="4">
        <v>32</v>
      </c>
      <c r="E770" s="4">
        <v>183</v>
      </c>
      <c r="F770" s="4">
        <v>588</v>
      </c>
      <c r="G770" s="4">
        <v>784</v>
      </c>
      <c r="H770" s="6">
        <v>3.5333333333333332</v>
      </c>
      <c r="I770" s="10">
        <v>3.024</v>
      </c>
    </row>
    <row r="771" spans="2:9" x14ac:dyDescent="0.2">
      <c r="B771" s="4">
        <v>769</v>
      </c>
      <c r="C771" s="4">
        <v>17</v>
      </c>
      <c r="D771" s="4">
        <v>33</v>
      </c>
      <c r="E771" s="4">
        <v>183</v>
      </c>
      <c r="F771" s="4">
        <v>589</v>
      </c>
      <c r="G771" s="4">
        <v>785</v>
      </c>
      <c r="H771" s="6">
        <v>3.5354166666666669</v>
      </c>
      <c r="I771" s="10">
        <v>3.024</v>
      </c>
    </row>
    <row r="772" spans="2:9" x14ac:dyDescent="0.2">
      <c r="B772" s="4">
        <v>770</v>
      </c>
      <c r="C772" s="4">
        <v>17</v>
      </c>
      <c r="D772" s="4">
        <v>34</v>
      </c>
      <c r="E772" s="4">
        <v>183</v>
      </c>
      <c r="F772" s="4">
        <v>590</v>
      </c>
      <c r="G772" s="4">
        <v>787</v>
      </c>
      <c r="H772" s="6">
        <v>3.5375000000000001</v>
      </c>
      <c r="I772" s="10">
        <v>3.024</v>
      </c>
    </row>
    <row r="773" spans="2:9" x14ac:dyDescent="0.2">
      <c r="B773" s="4">
        <v>771</v>
      </c>
      <c r="C773" s="4">
        <v>17</v>
      </c>
      <c r="D773" s="4">
        <v>35</v>
      </c>
      <c r="E773" s="4">
        <v>183</v>
      </c>
      <c r="F773" s="4">
        <v>591</v>
      </c>
      <c r="G773" s="4">
        <v>788</v>
      </c>
      <c r="H773" s="6">
        <v>3.5395833333333333</v>
      </c>
      <c r="I773" s="10">
        <v>3.024</v>
      </c>
    </row>
    <row r="774" spans="2:9" x14ac:dyDescent="0.2">
      <c r="B774" s="4">
        <v>772</v>
      </c>
      <c r="C774" s="4">
        <v>17</v>
      </c>
      <c r="D774" s="4">
        <v>36</v>
      </c>
      <c r="E774" s="4">
        <v>183</v>
      </c>
      <c r="F774" s="4">
        <v>591</v>
      </c>
      <c r="G774" s="4">
        <v>789</v>
      </c>
      <c r="H774" s="6">
        <v>3.5416666666666665</v>
      </c>
      <c r="I774" s="10">
        <v>3.024</v>
      </c>
    </row>
    <row r="775" spans="2:9" x14ac:dyDescent="0.2">
      <c r="B775" s="4">
        <v>773</v>
      </c>
      <c r="C775" s="4">
        <v>17</v>
      </c>
      <c r="D775" s="4">
        <v>37</v>
      </c>
      <c r="E775" s="4">
        <v>184</v>
      </c>
      <c r="F775" s="4">
        <v>592</v>
      </c>
      <c r="G775" s="4">
        <v>789</v>
      </c>
      <c r="H775" s="6">
        <v>3.5437500000000002</v>
      </c>
      <c r="I775" s="10">
        <v>3.024</v>
      </c>
    </row>
    <row r="776" spans="2:9" x14ac:dyDescent="0.2">
      <c r="B776" s="4">
        <v>774</v>
      </c>
      <c r="C776" s="4">
        <v>17</v>
      </c>
      <c r="D776" s="4">
        <v>38</v>
      </c>
      <c r="E776" s="4">
        <v>184</v>
      </c>
      <c r="F776" s="4">
        <v>593</v>
      </c>
      <c r="G776" s="4">
        <v>790</v>
      </c>
      <c r="H776" s="6">
        <v>3.5458333333333334</v>
      </c>
      <c r="I776" s="10">
        <v>3.024</v>
      </c>
    </row>
    <row r="777" spans="2:9" x14ac:dyDescent="0.2">
      <c r="B777" s="4">
        <v>775</v>
      </c>
      <c r="C777" s="4">
        <v>17</v>
      </c>
      <c r="D777" s="4">
        <v>39</v>
      </c>
      <c r="E777" s="4">
        <v>184</v>
      </c>
      <c r="F777" s="4">
        <v>593</v>
      </c>
      <c r="G777" s="4">
        <v>791</v>
      </c>
      <c r="H777" s="6">
        <v>3.5479166666666666</v>
      </c>
      <c r="I777" s="10">
        <v>3.024</v>
      </c>
    </row>
    <row r="778" spans="2:9" x14ac:dyDescent="0.2">
      <c r="B778" s="4">
        <v>776</v>
      </c>
      <c r="C778" s="4">
        <v>17</v>
      </c>
      <c r="D778" s="4">
        <v>40</v>
      </c>
      <c r="E778" s="4">
        <v>184</v>
      </c>
      <c r="F778" s="4">
        <v>594</v>
      </c>
      <c r="G778" s="4">
        <v>792</v>
      </c>
      <c r="H778" s="6">
        <v>3.55</v>
      </c>
      <c r="I778" s="10">
        <v>3.024</v>
      </c>
    </row>
    <row r="779" spans="2:9" x14ac:dyDescent="0.2">
      <c r="B779" s="4">
        <v>777</v>
      </c>
      <c r="C779" s="4">
        <v>17</v>
      </c>
      <c r="D779" s="4">
        <v>41</v>
      </c>
      <c r="E779" s="4">
        <v>184</v>
      </c>
      <c r="F779" s="4">
        <v>594</v>
      </c>
      <c r="G779" s="4">
        <v>793</v>
      </c>
      <c r="H779" s="6">
        <v>3.5513888888888889</v>
      </c>
      <c r="I779" s="10">
        <v>3.024</v>
      </c>
    </row>
    <row r="780" spans="2:9" x14ac:dyDescent="0.2">
      <c r="B780" s="4">
        <v>778</v>
      </c>
      <c r="C780" s="4">
        <v>17</v>
      </c>
      <c r="D780" s="4">
        <v>42</v>
      </c>
      <c r="E780" s="4">
        <v>184</v>
      </c>
      <c r="F780" s="4">
        <v>595</v>
      </c>
      <c r="G780" s="4">
        <v>793</v>
      </c>
      <c r="H780" s="6">
        <v>3.5534722222222221</v>
      </c>
      <c r="I780" s="10">
        <v>3.024</v>
      </c>
    </row>
    <row r="781" spans="2:9" x14ac:dyDescent="0.2">
      <c r="B781" s="4">
        <v>779</v>
      </c>
      <c r="C781" s="4">
        <v>17</v>
      </c>
      <c r="D781" s="4">
        <v>43</v>
      </c>
      <c r="E781" s="4">
        <v>184</v>
      </c>
      <c r="F781" s="4">
        <v>596</v>
      </c>
      <c r="G781" s="4">
        <v>794</v>
      </c>
      <c r="H781" s="6">
        <v>3.5555555555555554</v>
      </c>
      <c r="I781" s="10">
        <v>3.024</v>
      </c>
    </row>
    <row r="782" spans="2:9" x14ac:dyDescent="0.2">
      <c r="B782" s="4">
        <v>780</v>
      </c>
      <c r="C782" s="4">
        <v>17</v>
      </c>
      <c r="D782" s="4">
        <v>44</v>
      </c>
      <c r="E782" s="4">
        <v>185</v>
      </c>
      <c r="F782" s="4">
        <v>597</v>
      </c>
      <c r="G782" s="4">
        <v>796</v>
      </c>
      <c r="H782" s="6">
        <v>3.557638888888889</v>
      </c>
      <c r="I782" s="10">
        <v>3.024</v>
      </c>
    </row>
    <row r="783" spans="2:9" x14ac:dyDescent="0.2">
      <c r="B783" s="4">
        <v>781</v>
      </c>
      <c r="C783" s="4">
        <v>17</v>
      </c>
      <c r="D783" s="4">
        <v>45</v>
      </c>
      <c r="E783" s="4">
        <v>185</v>
      </c>
      <c r="F783" s="4">
        <v>598</v>
      </c>
      <c r="G783" s="4">
        <v>797</v>
      </c>
      <c r="H783" s="6">
        <v>3.5597222222222222</v>
      </c>
      <c r="I783" s="10">
        <v>3.024</v>
      </c>
    </row>
    <row r="784" spans="2:9" x14ac:dyDescent="0.2">
      <c r="B784" s="4">
        <v>782</v>
      </c>
      <c r="C784" s="4">
        <v>17</v>
      </c>
      <c r="D784" s="4">
        <v>46</v>
      </c>
      <c r="E784" s="4">
        <v>185</v>
      </c>
      <c r="F784" s="4">
        <v>598</v>
      </c>
      <c r="G784" s="4">
        <v>798</v>
      </c>
      <c r="H784" s="6">
        <v>3.5618055555555554</v>
      </c>
      <c r="I784" s="10">
        <v>3.024</v>
      </c>
    </row>
    <row r="785" spans="2:9" x14ac:dyDescent="0.2">
      <c r="B785" s="4">
        <v>783</v>
      </c>
      <c r="C785" s="4">
        <v>17</v>
      </c>
      <c r="D785" s="4">
        <v>47</v>
      </c>
      <c r="E785" s="4">
        <v>185</v>
      </c>
      <c r="F785" s="4">
        <v>599</v>
      </c>
      <c r="G785" s="4">
        <v>799</v>
      </c>
      <c r="H785" s="6">
        <v>3.5638888888888891</v>
      </c>
      <c r="I785" s="10">
        <v>3.024</v>
      </c>
    </row>
    <row r="786" spans="2:9" x14ac:dyDescent="0.2">
      <c r="B786" s="4">
        <v>784</v>
      </c>
      <c r="C786" s="4">
        <v>17</v>
      </c>
      <c r="D786" s="4">
        <v>48</v>
      </c>
      <c r="E786" s="4">
        <v>185</v>
      </c>
      <c r="F786" s="4">
        <v>599</v>
      </c>
      <c r="G786" s="4">
        <v>799</v>
      </c>
      <c r="H786" s="6">
        <v>3.5659722222222223</v>
      </c>
      <c r="I786" s="10">
        <v>3.024</v>
      </c>
    </row>
    <row r="787" spans="2:9" x14ac:dyDescent="0.2">
      <c r="B787" s="4">
        <v>785</v>
      </c>
      <c r="C787" s="4">
        <v>17</v>
      </c>
      <c r="D787" s="4">
        <v>49</v>
      </c>
      <c r="E787" s="4">
        <v>185</v>
      </c>
      <c r="F787" s="4">
        <v>600</v>
      </c>
      <c r="G787" s="4">
        <v>800</v>
      </c>
      <c r="H787" s="6">
        <v>3.567361111111111</v>
      </c>
      <c r="I787" s="10">
        <v>3.024</v>
      </c>
    </row>
    <row r="788" spans="2:9" x14ac:dyDescent="0.2">
      <c r="B788" s="4">
        <v>786</v>
      </c>
      <c r="C788" s="4">
        <v>17</v>
      </c>
      <c r="D788" s="4">
        <v>50</v>
      </c>
      <c r="E788" s="4">
        <v>185</v>
      </c>
      <c r="F788" s="4">
        <v>601</v>
      </c>
      <c r="G788" s="4">
        <v>801</v>
      </c>
      <c r="H788" s="6">
        <v>3.5694444444444446</v>
      </c>
      <c r="I788" s="10">
        <v>3.024</v>
      </c>
    </row>
    <row r="789" spans="2:9" x14ac:dyDescent="0.2">
      <c r="B789" s="4">
        <v>787</v>
      </c>
      <c r="C789" s="4">
        <v>17</v>
      </c>
      <c r="D789" s="4">
        <v>51</v>
      </c>
      <c r="E789" s="4">
        <v>186</v>
      </c>
      <c r="F789" s="4">
        <v>601</v>
      </c>
      <c r="G789" s="4">
        <v>802</v>
      </c>
      <c r="H789" s="6">
        <v>3.5715277777777779</v>
      </c>
      <c r="I789" s="10">
        <v>3.024</v>
      </c>
    </row>
    <row r="790" spans="2:9" x14ac:dyDescent="0.2">
      <c r="B790" s="4">
        <v>788</v>
      </c>
      <c r="C790" s="4">
        <v>17</v>
      </c>
      <c r="D790" s="4">
        <v>52</v>
      </c>
      <c r="E790" s="4">
        <v>186</v>
      </c>
      <c r="F790" s="4">
        <v>602</v>
      </c>
      <c r="G790" s="4">
        <v>803</v>
      </c>
      <c r="H790" s="6">
        <v>3.5736111111111111</v>
      </c>
      <c r="I790" s="10">
        <v>3.024</v>
      </c>
    </row>
    <row r="791" spans="2:9" x14ac:dyDescent="0.2">
      <c r="B791" s="4">
        <v>789</v>
      </c>
      <c r="C791" s="4">
        <v>17</v>
      </c>
      <c r="D791" s="4">
        <v>53</v>
      </c>
      <c r="E791" s="4">
        <v>186</v>
      </c>
      <c r="F791" s="4">
        <v>602</v>
      </c>
      <c r="G791" s="4">
        <v>803</v>
      </c>
      <c r="H791" s="6">
        <v>3.5756944444444443</v>
      </c>
      <c r="I791" s="10">
        <v>3.024</v>
      </c>
    </row>
    <row r="792" spans="2:9" x14ac:dyDescent="0.2">
      <c r="B792" s="4">
        <v>790</v>
      </c>
      <c r="C792" s="4">
        <v>17</v>
      </c>
      <c r="D792" s="4">
        <v>54</v>
      </c>
      <c r="E792" s="4">
        <v>186</v>
      </c>
      <c r="F792" s="4">
        <v>604</v>
      </c>
      <c r="G792" s="4">
        <v>805</v>
      </c>
      <c r="H792" s="6">
        <v>3.5777777777777779</v>
      </c>
      <c r="I792" s="10">
        <v>3.024</v>
      </c>
    </row>
    <row r="793" spans="2:9" x14ac:dyDescent="0.2">
      <c r="B793" s="4">
        <v>791</v>
      </c>
      <c r="C793" s="4">
        <v>17</v>
      </c>
      <c r="D793" s="4">
        <v>55</v>
      </c>
      <c r="E793" s="4">
        <v>186</v>
      </c>
      <c r="F793" s="4">
        <v>605</v>
      </c>
      <c r="G793" s="4">
        <v>806</v>
      </c>
      <c r="H793" s="6">
        <v>3.5798611111111112</v>
      </c>
      <c r="I793" s="10">
        <v>3.024</v>
      </c>
    </row>
    <row r="794" spans="2:9" x14ac:dyDescent="0.2">
      <c r="B794" s="4">
        <v>792</v>
      </c>
      <c r="C794" s="4">
        <v>17</v>
      </c>
      <c r="D794" s="4">
        <v>56</v>
      </c>
      <c r="E794" s="4">
        <v>186</v>
      </c>
      <c r="F794" s="4">
        <v>605</v>
      </c>
      <c r="G794" s="4">
        <v>807</v>
      </c>
      <c r="H794" s="6">
        <v>3.5819444444444444</v>
      </c>
      <c r="I794" s="10">
        <v>3.024</v>
      </c>
    </row>
    <row r="795" spans="2:9" x14ac:dyDescent="0.2">
      <c r="B795" s="4">
        <v>793</v>
      </c>
      <c r="C795" s="4">
        <v>17</v>
      </c>
      <c r="D795" s="4">
        <v>57</v>
      </c>
      <c r="E795" s="4">
        <v>186</v>
      </c>
      <c r="F795" s="4">
        <v>606</v>
      </c>
      <c r="G795" s="4">
        <v>808</v>
      </c>
      <c r="H795" s="6">
        <v>3.5833333333333335</v>
      </c>
      <c r="I795" s="10">
        <v>3.024</v>
      </c>
    </row>
    <row r="796" spans="2:9" x14ac:dyDescent="0.2">
      <c r="B796" s="4">
        <v>794</v>
      </c>
      <c r="C796" s="4">
        <v>17</v>
      </c>
      <c r="D796" s="4">
        <v>58</v>
      </c>
      <c r="E796" s="4">
        <v>187</v>
      </c>
      <c r="F796" s="4">
        <v>606</v>
      </c>
      <c r="G796" s="4">
        <v>809</v>
      </c>
      <c r="H796" s="6">
        <v>3.5854166666666667</v>
      </c>
      <c r="I796" s="10">
        <v>3.024</v>
      </c>
    </row>
    <row r="797" spans="2:9" x14ac:dyDescent="0.2">
      <c r="B797" s="4">
        <v>795</v>
      </c>
      <c r="C797" s="4">
        <v>17</v>
      </c>
      <c r="D797" s="4">
        <v>59</v>
      </c>
      <c r="E797" s="4">
        <v>187</v>
      </c>
      <c r="F797" s="4">
        <v>607</v>
      </c>
      <c r="G797" s="4">
        <v>809</v>
      </c>
      <c r="H797" s="6">
        <v>3.5874999999999999</v>
      </c>
      <c r="I797" s="10">
        <v>3.024</v>
      </c>
    </row>
    <row r="798" spans="2:9" x14ac:dyDescent="0.2">
      <c r="B798" s="4">
        <v>796</v>
      </c>
      <c r="C798" s="4">
        <v>17</v>
      </c>
      <c r="D798" s="4">
        <v>60</v>
      </c>
      <c r="E798" s="4">
        <v>187</v>
      </c>
      <c r="F798" s="4">
        <v>608</v>
      </c>
      <c r="G798" s="4">
        <v>810</v>
      </c>
      <c r="H798" s="6">
        <v>3.5895833333333331</v>
      </c>
      <c r="I798" s="10">
        <v>3.024</v>
      </c>
    </row>
    <row r="799" spans="2:9" x14ac:dyDescent="0.2">
      <c r="B799" s="4">
        <v>797</v>
      </c>
      <c r="C799" s="4">
        <v>18</v>
      </c>
      <c r="D799" s="4">
        <v>1</v>
      </c>
      <c r="E799" s="4">
        <v>187</v>
      </c>
      <c r="F799" s="4">
        <v>608</v>
      </c>
      <c r="G799" s="4">
        <v>811</v>
      </c>
      <c r="H799" s="6">
        <v>3.5916666666666668</v>
      </c>
      <c r="I799" s="10">
        <v>3.024</v>
      </c>
    </row>
    <row r="800" spans="2:9" x14ac:dyDescent="0.2">
      <c r="B800" s="4">
        <v>798</v>
      </c>
      <c r="C800" s="4">
        <v>18</v>
      </c>
      <c r="D800" s="4">
        <v>2</v>
      </c>
      <c r="E800" s="4">
        <v>187</v>
      </c>
      <c r="F800" s="4">
        <v>609</v>
      </c>
      <c r="G800" s="4">
        <v>812</v>
      </c>
      <c r="H800" s="6">
        <v>3.59375</v>
      </c>
      <c r="I800" s="10">
        <v>3.024</v>
      </c>
    </row>
    <row r="801" spans="2:9" x14ac:dyDescent="0.2">
      <c r="B801" s="4">
        <v>799</v>
      </c>
      <c r="C801" s="4">
        <v>18</v>
      </c>
      <c r="D801" s="4">
        <v>3</v>
      </c>
      <c r="E801" s="4">
        <v>187</v>
      </c>
      <c r="F801" s="4">
        <v>609</v>
      </c>
      <c r="G801" s="4">
        <v>813</v>
      </c>
      <c r="H801" s="6">
        <v>3.5958333333333332</v>
      </c>
      <c r="I801" s="10">
        <v>3.024</v>
      </c>
    </row>
    <row r="802" spans="2:9" x14ac:dyDescent="0.2">
      <c r="B802" s="4">
        <v>800</v>
      </c>
      <c r="C802" s="4">
        <v>18</v>
      </c>
      <c r="D802" s="4">
        <v>4</v>
      </c>
      <c r="E802" s="4">
        <v>188</v>
      </c>
      <c r="F802" s="4">
        <v>611</v>
      </c>
      <c r="G802" s="4">
        <v>815</v>
      </c>
      <c r="H802" s="6">
        <v>3.5979166666666669</v>
      </c>
      <c r="I802" s="10">
        <v>3.024</v>
      </c>
    </row>
    <row r="803" spans="2:9" x14ac:dyDescent="0.2">
      <c r="B803" s="4">
        <v>801</v>
      </c>
      <c r="C803" s="4">
        <v>18</v>
      </c>
      <c r="D803" s="4">
        <v>5</v>
      </c>
      <c r="E803" s="4">
        <v>188</v>
      </c>
      <c r="F803" s="4">
        <v>611</v>
      </c>
      <c r="G803" s="4">
        <v>815</v>
      </c>
      <c r="H803" s="6">
        <v>3.6</v>
      </c>
      <c r="I803" s="10">
        <v>3.024</v>
      </c>
    </row>
    <row r="804" spans="2:9" x14ac:dyDescent="0.2">
      <c r="B804" s="4">
        <v>802</v>
      </c>
      <c r="C804" s="4">
        <v>18</v>
      </c>
      <c r="D804" s="4">
        <v>6</v>
      </c>
      <c r="E804" s="4">
        <v>188</v>
      </c>
      <c r="F804" s="4">
        <v>612</v>
      </c>
      <c r="G804" s="4">
        <v>816</v>
      </c>
      <c r="H804" s="6">
        <v>3.6013888888888888</v>
      </c>
      <c r="I804" s="10">
        <v>3.024</v>
      </c>
    </row>
    <row r="805" spans="2:9" x14ac:dyDescent="0.2">
      <c r="B805" s="4">
        <v>803</v>
      </c>
      <c r="C805" s="4">
        <v>18</v>
      </c>
      <c r="D805" s="4">
        <v>7</v>
      </c>
      <c r="E805" s="4">
        <v>188</v>
      </c>
      <c r="F805" s="4">
        <v>613</v>
      </c>
      <c r="G805" s="4">
        <v>817</v>
      </c>
      <c r="H805" s="6">
        <v>3.6034722222222224</v>
      </c>
      <c r="I805" s="10">
        <v>3.024</v>
      </c>
    </row>
    <row r="806" spans="2:9" x14ac:dyDescent="0.2">
      <c r="B806" s="4">
        <v>804</v>
      </c>
      <c r="C806" s="4">
        <v>18</v>
      </c>
      <c r="D806" s="4">
        <v>8</v>
      </c>
      <c r="E806" s="4">
        <v>188</v>
      </c>
      <c r="F806" s="4">
        <v>613</v>
      </c>
      <c r="G806" s="4">
        <v>818</v>
      </c>
      <c r="H806" s="6">
        <v>3.6055555555555556</v>
      </c>
      <c r="I806" s="10">
        <v>3.024</v>
      </c>
    </row>
    <row r="807" spans="2:9" x14ac:dyDescent="0.2">
      <c r="B807" s="4">
        <v>805</v>
      </c>
      <c r="C807" s="4">
        <v>18</v>
      </c>
      <c r="D807" s="4">
        <v>9</v>
      </c>
      <c r="E807" s="4">
        <v>188</v>
      </c>
      <c r="F807" s="4">
        <v>614</v>
      </c>
      <c r="G807" s="4">
        <v>819</v>
      </c>
      <c r="H807" s="6">
        <v>3.6076388888888888</v>
      </c>
      <c r="I807" s="10">
        <v>3.024</v>
      </c>
    </row>
    <row r="808" spans="2:9" x14ac:dyDescent="0.2">
      <c r="B808" s="4">
        <v>806</v>
      </c>
      <c r="C808" s="4">
        <v>18</v>
      </c>
      <c r="D808" s="4">
        <v>10</v>
      </c>
      <c r="E808" s="4">
        <v>188</v>
      </c>
      <c r="F808" s="4">
        <v>614</v>
      </c>
      <c r="G808" s="4">
        <v>819</v>
      </c>
      <c r="H808" s="6">
        <v>3.6097222222222221</v>
      </c>
      <c r="I808" s="10">
        <v>3.024</v>
      </c>
    </row>
    <row r="809" spans="2:9" x14ac:dyDescent="0.2">
      <c r="B809" s="4">
        <v>807</v>
      </c>
      <c r="C809" s="4">
        <v>18</v>
      </c>
      <c r="D809" s="4">
        <v>11</v>
      </c>
      <c r="E809" s="4">
        <v>189</v>
      </c>
      <c r="F809" s="4">
        <v>615</v>
      </c>
      <c r="G809" s="4">
        <v>820</v>
      </c>
      <c r="H809" s="6">
        <v>3.6118055555555557</v>
      </c>
      <c r="I809" s="10">
        <v>3.024</v>
      </c>
    </row>
    <row r="810" spans="2:9" x14ac:dyDescent="0.2">
      <c r="B810" s="4">
        <v>808</v>
      </c>
      <c r="C810" s="4">
        <v>18</v>
      </c>
      <c r="D810" s="4">
        <v>12</v>
      </c>
      <c r="E810" s="4">
        <v>189</v>
      </c>
      <c r="F810" s="4">
        <v>616</v>
      </c>
      <c r="G810" s="4">
        <v>821</v>
      </c>
      <c r="H810" s="6">
        <v>3.6138888888888889</v>
      </c>
      <c r="I810" s="10">
        <v>3.024</v>
      </c>
    </row>
    <row r="811" spans="2:9" x14ac:dyDescent="0.2">
      <c r="B811" s="4">
        <v>809</v>
      </c>
      <c r="C811" s="4">
        <v>18</v>
      </c>
      <c r="D811" s="4">
        <v>13</v>
      </c>
      <c r="E811" s="4">
        <v>189</v>
      </c>
      <c r="F811" s="4">
        <v>616</v>
      </c>
      <c r="G811" s="4">
        <v>822</v>
      </c>
      <c r="H811" s="6">
        <v>3.6159722222222221</v>
      </c>
      <c r="I811" s="10">
        <v>3.024</v>
      </c>
    </row>
    <row r="812" spans="2:9" x14ac:dyDescent="0.2">
      <c r="B812" s="4">
        <v>810</v>
      </c>
      <c r="C812" s="4">
        <v>18</v>
      </c>
      <c r="D812" s="4">
        <v>14</v>
      </c>
      <c r="E812" s="4">
        <v>189</v>
      </c>
      <c r="F812" s="4">
        <v>618</v>
      </c>
      <c r="G812" s="4">
        <v>824</v>
      </c>
      <c r="H812" s="6">
        <v>3.6173611111111112</v>
      </c>
      <c r="I812" s="10">
        <v>3.024</v>
      </c>
    </row>
    <row r="813" spans="2:9" x14ac:dyDescent="0.2">
      <c r="B813" s="4">
        <v>811</v>
      </c>
      <c r="C813" s="4">
        <v>18</v>
      </c>
      <c r="D813" s="4">
        <v>15</v>
      </c>
      <c r="E813" s="4">
        <v>189</v>
      </c>
      <c r="F813" s="4">
        <v>618</v>
      </c>
      <c r="G813" s="4">
        <v>825</v>
      </c>
      <c r="H813" s="6">
        <v>3.6194444444444445</v>
      </c>
      <c r="I813" s="10">
        <v>3.024</v>
      </c>
    </row>
    <row r="814" spans="2:9" x14ac:dyDescent="0.2">
      <c r="B814" s="4">
        <v>812</v>
      </c>
      <c r="C814" s="4">
        <v>18</v>
      </c>
      <c r="D814" s="4">
        <v>16</v>
      </c>
      <c r="E814" s="4">
        <v>189</v>
      </c>
      <c r="F814" s="4">
        <v>619</v>
      </c>
      <c r="G814" s="4">
        <v>825</v>
      </c>
      <c r="H814" s="6">
        <v>3.6215277777777777</v>
      </c>
      <c r="I814" s="10">
        <v>3.024</v>
      </c>
    </row>
    <row r="815" spans="2:9" x14ac:dyDescent="0.2">
      <c r="B815" s="4">
        <v>813</v>
      </c>
      <c r="C815" s="4">
        <v>18</v>
      </c>
      <c r="D815" s="4">
        <v>17</v>
      </c>
      <c r="E815" s="4">
        <v>189</v>
      </c>
      <c r="F815" s="4">
        <v>620</v>
      </c>
      <c r="G815" s="4">
        <v>826</v>
      </c>
      <c r="H815" s="6">
        <v>3.6236111111111109</v>
      </c>
      <c r="I815" s="10">
        <v>3.024</v>
      </c>
    </row>
    <row r="816" spans="2:9" x14ac:dyDescent="0.2">
      <c r="B816" s="4">
        <v>814</v>
      </c>
      <c r="C816" s="4">
        <v>18</v>
      </c>
      <c r="D816" s="4">
        <v>18</v>
      </c>
      <c r="E816" s="4">
        <v>190</v>
      </c>
      <c r="F816" s="4">
        <v>620</v>
      </c>
      <c r="G816" s="4">
        <v>827</v>
      </c>
      <c r="H816" s="6">
        <v>3.6256944444444446</v>
      </c>
      <c r="I816" s="10">
        <v>3.024</v>
      </c>
    </row>
    <row r="817" spans="2:9" x14ac:dyDescent="0.2">
      <c r="B817" s="4">
        <v>815</v>
      </c>
      <c r="C817" s="4">
        <v>18</v>
      </c>
      <c r="D817" s="4">
        <v>19</v>
      </c>
      <c r="E817" s="4">
        <v>190</v>
      </c>
      <c r="F817" s="4">
        <v>621</v>
      </c>
      <c r="G817" s="4">
        <v>828</v>
      </c>
      <c r="H817" s="6">
        <v>3.6277777777777778</v>
      </c>
      <c r="I817" s="10">
        <v>3.024</v>
      </c>
    </row>
    <row r="818" spans="2:9" x14ac:dyDescent="0.2">
      <c r="B818" s="4">
        <v>816</v>
      </c>
      <c r="C818" s="4">
        <v>18</v>
      </c>
      <c r="D818" s="4">
        <v>20</v>
      </c>
      <c r="E818" s="4">
        <v>190</v>
      </c>
      <c r="F818" s="4">
        <v>621</v>
      </c>
      <c r="G818" s="4">
        <v>829</v>
      </c>
      <c r="H818" s="6">
        <v>3.629861111111111</v>
      </c>
      <c r="I818" s="10">
        <v>3.024</v>
      </c>
    </row>
    <row r="819" spans="2:9" x14ac:dyDescent="0.2">
      <c r="B819" s="4">
        <v>817</v>
      </c>
      <c r="C819" s="4">
        <v>18</v>
      </c>
      <c r="D819" s="4">
        <v>21</v>
      </c>
      <c r="E819" s="4">
        <v>190</v>
      </c>
      <c r="F819" s="4">
        <v>622</v>
      </c>
      <c r="G819" s="4">
        <v>829</v>
      </c>
      <c r="H819" s="6">
        <v>3.6319444444444446</v>
      </c>
      <c r="I819" s="10">
        <v>3.024</v>
      </c>
    </row>
    <row r="820" spans="2:9" x14ac:dyDescent="0.2">
      <c r="B820" s="4">
        <v>818</v>
      </c>
      <c r="C820" s="4">
        <v>18</v>
      </c>
      <c r="D820" s="4">
        <v>22</v>
      </c>
      <c r="E820" s="4">
        <v>190</v>
      </c>
      <c r="F820" s="4">
        <v>623</v>
      </c>
      <c r="G820" s="4">
        <v>830</v>
      </c>
      <c r="H820" s="6">
        <v>3.6333333333333333</v>
      </c>
      <c r="I820" s="10">
        <v>3.024</v>
      </c>
    </row>
    <row r="821" spans="2:9" x14ac:dyDescent="0.2">
      <c r="B821" s="4">
        <v>819</v>
      </c>
      <c r="C821" s="4">
        <v>18</v>
      </c>
      <c r="D821" s="4">
        <v>23</v>
      </c>
      <c r="E821" s="4">
        <v>190</v>
      </c>
      <c r="F821" s="4">
        <v>623</v>
      </c>
      <c r="G821" s="4">
        <v>831</v>
      </c>
      <c r="H821" s="6">
        <v>3.6354166666666665</v>
      </c>
      <c r="I821" s="10">
        <v>3.024</v>
      </c>
    </row>
    <row r="822" spans="2:9" x14ac:dyDescent="0.2">
      <c r="B822" s="4">
        <v>820</v>
      </c>
      <c r="C822" s="4">
        <v>18</v>
      </c>
      <c r="D822" s="4">
        <v>24</v>
      </c>
      <c r="E822" s="4">
        <v>190</v>
      </c>
      <c r="F822" s="4">
        <v>625</v>
      </c>
      <c r="G822" s="4">
        <v>833</v>
      </c>
      <c r="H822" s="6">
        <v>3.6375000000000002</v>
      </c>
      <c r="I822" s="10">
        <v>3.024</v>
      </c>
    </row>
    <row r="823" spans="2:9" x14ac:dyDescent="0.2">
      <c r="B823" s="4">
        <v>821</v>
      </c>
      <c r="C823" s="4">
        <v>18</v>
      </c>
      <c r="D823" s="4">
        <v>25</v>
      </c>
      <c r="E823" s="4">
        <v>191</v>
      </c>
      <c r="F823" s="4">
        <v>625</v>
      </c>
      <c r="G823" s="4">
        <v>834</v>
      </c>
      <c r="H823" s="6">
        <v>3.6395833333333334</v>
      </c>
      <c r="I823" s="10">
        <v>3.024</v>
      </c>
    </row>
    <row r="824" spans="2:9" x14ac:dyDescent="0.2">
      <c r="B824" s="4">
        <v>822</v>
      </c>
      <c r="C824" s="4">
        <v>18</v>
      </c>
      <c r="D824" s="4">
        <v>26</v>
      </c>
      <c r="E824" s="4">
        <v>191</v>
      </c>
      <c r="F824" s="4">
        <v>626</v>
      </c>
      <c r="G824" s="4">
        <v>835</v>
      </c>
      <c r="H824" s="6">
        <v>3.6416666666666666</v>
      </c>
      <c r="I824" s="10">
        <v>3.024</v>
      </c>
    </row>
    <row r="825" spans="2:9" x14ac:dyDescent="0.2">
      <c r="B825" s="4">
        <v>823</v>
      </c>
      <c r="C825" s="4">
        <v>18</v>
      </c>
      <c r="D825" s="4">
        <v>27</v>
      </c>
      <c r="E825" s="4">
        <v>191</v>
      </c>
      <c r="F825" s="4">
        <v>626</v>
      </c>
      <c r="G825" s="4">
        <v>835</v>
      </c>
      <c r="H825" s="6">
        <v>3.6437499999999998</v>
      </c>
      <c r="I825" s="10">
        <v>3.024</v>
      </c>
    </row>
    <row r="826" spans="2:9" x14ac:dyDescent="0.2">
      <c r="B826" s="4">
        <v>824</v>
      </c>
      <c r="C826" s="4">
        <v>18</v>
      </c>
      <c r="D826" s="4">
        <v>28</v>
      </c>
      <c r="E826" s="4">
        <v>191</v>
      </c>
      <c r="F826" s="4">
        <v>627</v>
      </c>
      <c r="G826" s="4">
        <v>836</v>
      </c>
      <c r="H826" s="6">
        <v>3.6458333333333335</v>
      </c>
      <c r="I826" s="10">
        <v>3.024</v>
      </c>
    </row>
    <row r="827" spans="2:9" x14ac:dyDescent="0.2">
      <c r="B827" s="4">
        <v>825</v>
      </c>
      <c r="C827" s="4">
        <v>18</v>
      </c>
      <c r="D827" s="4">
        <v>29</v>
      </c>
      <c r="E827" s="4">
        <v>191</v>
      </c>
      <c r="F827" s="4">
        <v>628</v>
      </c>
      <c r="G827" s="4">
        <v>837</v>
      </c>
      <c r="H827" s="6">
        <v>3.6479166666666667</v>
      </c>
      <c r="I827" s="10">
        <v>3.024</v>
      </c>
    </row>
    <row r="828" spans="2:9" x14ac:dyDescent="0.2">
      <c r="B828" s="4">
        <v>826</v>
      </c>
      <c r="C828" s="4">
        <v>18</v>
      </c>
      <c r="D828" s="4">
        <v>30</v>
      </c>
      <c r="E828" s="4">
        <v>191</v>
      </c>
      <c r="F828" s="4">
        <v>628</v>
      </c>
      <c r="G828" s="4">
        <v>838</v>
      </c>
      <c r="H828" s="6">
        <v>3.65</v>
      </c>
      <c r="I828" s="10">
        <v>3.024</v>
      </c>
    </row>
    <row r="829" spans="2:9" x14ac:dyDescent="0.2">
      <c r="B829" s="4">
        <v>827</v>
      </c>
      <c r="C829" s="4">
        <v>18</v>
      </c>
      <c r="D829" s="4">
        <v>31</v>
      </c>
      <c r="E829" s="4">
        <v>191</v>
      </c>
      <c r="F829" s="4">
        <v>629</v>
      </c>
      <c r="G829" s="4">
        <v>839</v>
      </c>
      <c r="H829" s="6">
        <v>3.651388888888889</v>
      </c>
      <c r="I829" s="10">
        <v>3.024</v>
      </c>
    </row>
    <row r="830" spans="2:9" x14ac:dyDescent="0.2">
      <c r="B830" s="4">
        <v>828</v>
      </c>
      <c r="C830" s="4">
        <v>18</v>
      </c>
      <c r="D830" s="4">
        <v>32</v>
      </c>
      <c r="E830" s="4">
        <v>192</v>
      </c>
      <c r="F830" s="4">
        <v>629</v>
      </c>
      <c r="G830" s="4">
        <v>839</v>
      </c>
      <c r="H830" s="6">
        <v>3.6534722222222222</v>
      </c>
      <c r="I830" s="10">
        <v>3.024</v>
      </c>
    </row>
    <row r="831" spans="2:9" x14ac:dyDescent="0.2">
      <c r="B831" s="4">
        <v>829</v>
      </c>
      <c r="C831" s="4">
        <v>18</v>
      </c>
      <c r="D831" s="4">
        <v>33</v>
      </c>
      <c r="E831" s="4">
        <v>192</v>
      </c>
      <c r="F831" s="4">
        <v>630</v>
      </c>
      <c r="G831" s="4">
        <v>840</v>
      </c>
      <c r="H831" s="6">
        <v>3.6555555555555554</v>
      </c>
      <c r="I831" s="10">
        <v>3.024</v>
      </c>
    </row>
    <row r="832" spans="2:9" x14ac:dyDescent="0.2">
      <c r="B832" s="4">
        <v>830</v>
      </c>
      <c r="C832" s="4">
        <v>18</v>
      </c>
      <c r="D832" s="4">
        <v>34</v>
      </c>
      <c r="E832" s="4">
        <v>192</v>
      </c>
      <c r="F832" s="4">
        <v>632</v>
      </c>
      <c r="G832" s="4">
        <v>842</v>
      </c>
      <c r="H832" s="6">
        <v>3.6576388888888891</v>
      </c>
      <c r="I832" s="10">
        <v>3.024</v>
      </c>
    </row>
    <row r="833" spans="2:9" x14ac:dyDescent="0.2">
      <c r="B833" s="4">
        <v>831</v>
      </c>
      <c r="C833" s="4">
        <v>18</v>
      </c>
      <c r="D833" s="4">
        <v>35</v>
      </c>
      <c r="E833" s="4">
        <v>192</v>
      </c>
      <c r="F833" s="4">
        <v>632</v>
      </c>
      <c r="G833" s="4">
        <v>843</v>
      </c>
      <c r="H833" s="6">
        <v>3.6597222222222223</v>
      </c>
      <c r="I833" s="10">
        <v>3.024</v>
      </c>
    </row>
    <row r="834" spans="2:9" x14ac:dyDescent="0.2">
      <c r="B834" s="4">
        <v>832</v>
      </c>
      <c r="C834" s="4">
        <v>18</v>
      </c>
      <c r="D834" s="4">
        <v>36</v>
      </c>
      <c r="E834" s="4">
        <v>192</v>
      </c>
      <c r="F834" s="4">
        <v>633</v>
      </c>
      <c r="G834" s="4">
        <v>844</v>
      </c>
      <c r="H834" s="6">
        <v>3.6618055555555555</v>
      </c>
      <c r="I834" s="10">
        <v>3.024</v>
      </c>
    </row>
    <row r="835" spans="2:9" x14ac:dyDescent="0.2">
      <c r="B835" s="4">
        <v>833</v>
      </c>
      <c r="C835" s="4">
        <v>18</v>
      </c>
      <c r="D835" s="4">
        <v>37</v>
      </c>
      <c r="E835" s="4">
        <v>192</v>
      </c>
      <c r="F835" s="4">
        <v>633</v>
      </c>
      <c r="G835" s="4">
        <v>845</v>
      </c>
      <c r="H835" s="6">
        <v>3.6638888888888888</v>
      </c>
      <c r="I835" s="10">
        <v>3.024</v>
      </c>
    </row>
    <row r="836" spans="2:9" x14ac:dyDescent="0.2">
      <c r="B836" s="4">
        <v>834</v>
      </c>
      <c r="C836" s="4">
        <v>18</v>
      </c>
      <c r="D836" s="4">
        <v>38</v>
      </c>
      <c r="E836" s="4">
        <v>192</v>
      </c>
      <c r="F836" s="4">
        <v>634</v>
      </c>
      <c r="G836" s="4">
        <v>845</v>
      </c>
      <c r="H836" s="6">
        <v>3.6659722222222224</v>
      </c>
      <c r="I836" s="10">
        <v>3.024</v>
      </c>
    </row>
    <row r="837" spans="2:9" x14ac:dyDescent="0.2">
      <c r="B837" s="4">
        <v>835</v>
      </c>
      <c r="C837" s="4">
        <v>18</v>
      </c>
      <c r="D837" s="4">
        <v>39</v>
      </c>
      <c r="E837" s="4">
        <v>193</v>
      </c>
      <c r="F837" s="4">
        <v>635</v>
      </c>
      <c r="G837" s="4">
        <v>846</v>
      </c>
      <c r="H837" s="6">
        <v>3.6673611111111111</v>
      </c>
      <c r="I837" s="10">
        <v>3.024</v>
      </c>
    </row>
    <row r="838" spans="2:9" x14ac:dyDescent="0.2">
      <c r="B838" s="4">
        <v>836</v>
      </c>
      <c r="C838" s="4">
        <v>18</v>
      </c>
      <c r="D838" s="4">
        <v>40</v>
      </c>
      <c r="E838" s="4">
        <v>193</v>
      </c>
      <c r="F838" s="4">
        <v>635</v>
      </c>
      <c r="G838" s="4">
        <v>847</v>
      </c>
      <c r="H838" s="6">
        <v>3.6694444444444443</v>
      </c>
      <c r="I838" s="10">
        <v>3.024</v>
      </c>
    </row>
    <row r="839" spans="2:9" x14ac:dyDescent="0.2">
      <c r="B839" s="4">
        <v>837</v>
      </c>
      <c r="C839" s="4">
        <v>18</v>
      </c>
      <c r="D839" s="4">
        <v>41</v>
      </c>
      <c r="E839" s="4">
        <v>193</v>
      </c>
      <c r="F839" s="4">
        <v>636</v>
      </c>
      <c r="G839" s="4">
        <v>848</v>
      </c>
      <c r="H839" s="6">
        <v>3.6715277777777779</v>
      </c>
      <c r="I839" s="10">
        <v>3.024</v>
      </c>
    </row>
    <row r="840" spans="2:9" x14ac:dyDescent="0.2">
      <c r="B840" s="4">
        <v>838</v>
      </c>
      <c r="C840" s="4">
        <v>18</v>
      </c>
      <c r="D840" s="4">
        <v>42</v>
      </c>
      <c r="E840" s="4">
        <v>193</v>
      </c>
      <c r="F840" s="4">
        <v>636</v>
      </c>
      <c r="G840" s="4">
        <v>849</v>
      </c>
      <c r="H840" s="6">
        <v>3.6736111111111112</v>
      </c>
      <c r="I840" s="10">
        <v>3.024</v>
      </c>
    </row>
    <row r="841" spans="2:9" x14ac:dyDescent="0.2">
      <c r="B841" s="4">
        <v>839</v>
      </c>
      <c r="C841" s="4">
        <v>18</v>
      </c>
      <c r="D841" s="4">
        <v>43</v>
      </c>
      <c r="E841" s="4">
        <v>193</v>
      </c>
      <c r="F841" s="4">
        <v>637</v>
      </c>
      <c r="G841" s="4">
        <v>849</v>
      </c>
      <c r="H841" s="6">
        <v>3.6756944444444444</v>
      </c>
      <c r="I841" s="10">
        <v>3.024</v>
      </c>
    </row>
    <row r="842" spans="2:9" x14ac:dyDescent="0.2">
      <c r="B842" s="4">
        <v>840</v>
      </c>
      <c r="C842" s="4">
        <v>18</v>
      </c>
      <c r="D842" s="4">
        <v>44</v>
      </c>
      <c r="E842" s="4">
        <v>193</v>
      </c>
      <c r="F842" s="4">
        <v>638</v>
      </c>
      <c r="G842" s="4">
        <v>851</v>
      </c>
      <c r="H842" s="6">
        <v>3.6777777777777776</v>
      </c>
      <c r="I842" s="10">
        <v>3.024</v>
      </c>
    </row>
    <row r="843" spans="2:9" x14ac:dyDescent="0.2">
      <c r="B843" s="4">
        <v>841</v>
      </c>
      <c r="C843" s="4">
        <v>18</v>
      </c>
      <c r="D843" s="4">
        <v>45</v>
      </c>
      <c r="E843" s="4">
        <v>193</v>
      </c>
      <c r="F843" s="4">
        <v>639</v>
      </c>
      <c r="G843" s="4">
        <v>852</v>
      </c>
      <c r="H843" s="6">
        <v>3.6798611111111112</v>
      </c>
      <c r="I843" s="10">
        <v>3.024</v>
      </c>
    </row>
    <row r="844" spans="2:9" x14ac:dyDescent="0.2">
      <c r="B844" s="4">
        <v>842</v>
      </c>
      <c r="C844" s="4">
        <v>18</v>
      </c>
      <c r="D844" s="4">
        <v>46</v>
      </c>
      <c r="E844" s="4">
        <v>194</v>
      </c>
      <c r="F844" s="4">
        <v>640</v>
      </c>
      <c r="G844" s="4">
        <v>853</v>
      </c>
      <c r="H844" s="6">
        <v>3.6819444444444445</v>
      </c>
      <c r="I844" s="10">
        <v>3.024</v>
      </c>
    </row>
    <row r="845" spans="2:9" x14ac:dyDescent="0.2">
      <c r="B845" s="4">
        <v>843</v>
      </c>
      <c r="C845" s="4">
        <v>18</v>
      </c>
      <c r="D845" s="4">
        <v>47</v>
      </c>
      <c r="E845" s="4">
        <v>194</v>
      </c>
      <c r="F845" s="4">
        <v>640</v>
      </c>
      <c r="G845" s="4">
        <v>854</v>
      </c>
      <c r="H845" s="6">
        <v>3.6833333333333331</v>
      </c>
      <c r="I845" s="10">
        <v>3.024</v>
      </c>
    </row>
    <row r="846" spans="2:9" x14ac:dyDescent="0.2">
      <c r="B846" s="4">
        <v>844</v>
      </c>
      <c r="C846" s="4">
        <v>18</v>
      </c>
      <c r="D846" s="4">
        <v>48</v>
      </c>
      <c r="E846" s="4">
        <v>194</v>
      </c>
      <c r="F846" s="4">
        <v>641</v>
      </c>
      <c r="G846" s="4">
        <v>855</v>
      </c>
      <c r="H846" s="6">
        <v>3.6854166666666668</v>
      </c>
      <c r="I846" s="10">
        <v>3.024</v>
      </c>
    </row>
    <row r="847" spans="2:9" x14ac:dyDescent="0.2">
      <c r="B847" s="4">
        <v>845</v>
      </c>
      <c r="C847" s="4">
        <v>18</v>
      </c>
      <c r="D847" s="4">
        <v>49</v>
      </c>
      <c r="E847" s="4">
        <v>194</v>
      </c>
      <c r="F847" s="4">
        <v>641</v>
      </c>
      <c r="G847" s="4">
        <v>855</v>
      </c>
      <c r="H847" s="6">
        <v>3.6875</v>
      </c>
      <c r="I847" s="10">
        <v>3.024</v>
      </c>
    </row>
    <row r="848" spans="2:9" x14ac:dyDescent="0.2">
      <c r="B848" s="4">
        <v>846</v>
      </c>
      <c r="C848" s="4">
        <v>18</v>
      </c>
      <c r="D848" s="4">
        <v>50</v>
      </c>
      <c r="E848" s="4">
        <v>194</v>
      </c>
      <c r="F848" s="4">
        <v>642</v>
      </c>
      <c r="G848" s="4">
        <v>856</v>
      </c>
      <c r="H848" s="6">
        <v>3.6895833333333332</v>
      </c>
      <c r="I848" s="10">
        <v>3.024</v>
      </c>
    </row>
    <row r="849" spans="2:9" x14ac:dyDescent="0.2">
      <c r="B849" s="4">
        <v>847</v>
      </c>
      <c r="C849" s="4">
        <v>18</v>
      </c>
      <c r="D849" s="4">
        <v>51</v>
      </c>
      <c r="E849" s="4">
        <v>194</v>
      </c>
      <c r="F849" s="4">
        <v>643</v>
      </c>
      <c r="G849" s="4">
        <v>857</v>
      </c>
      <c r="H849" s="6">
        <v>3.6916666666666669</v>
      </c>
      <c r="I849" s="10">
        <v>3.024</v>
      </c>
    </row>
    <row r="850" spans="2:9" x14ac:dyDescent="0.2">
      <c r="B850" s="4">
        <v>848</v>
      </c>
      <c r="C850" s="4">
        <v>18</v>
      </c>
      <c r="D850" s="4">
        <v>52</v>
      </c>
      <c r="E850" s="4">
        <v>194</v>
      </c>
      <c r="F850" s="4">
        <v>643</v>
      </c>
      <c r="G850" s="4">
        <v>858</v>
      </c>
      <c r="H850" s="6">
        <v>3.6937500000000001</v>
      </c>
      <c r="I850" s="10">
        <v>3.024</v>
      </c>
    </row>
    <row r="851" spans="2:9" x14ac:dyDescent="0.2">
      <c r="B851" s="4">
        <v>849</v>
      </c>
      <c r="C851" s="4">
        <v>18</v>
      </c>
      <c r="D851" s="4">
        <v>53</v>
      </c>
      <c r="E851" s="4">
        <v>195</v>
      </c>
      <c r="F851" s="4">
        <v>644</v>
      </c>
      <c r="G851" s="4">
        <v>859</v>
      </c>
      <c r="H851" s="6">
        <v>3.6958333333333333</v>
      </c>
      <c r="I851" s="10">
        <v>3.024</v>
      </c>
    </row>
    <row r="852" spans="2:9" x14ac:dyDescent="0.2">
      <c r="B852" s="4">
        <v>850</v>
      </c>
      <c r="C852" s="4">
        <v>18</v>
      </c>
      <c r="D852" s="4">
        <v>54</v>
      </c>
      <c r="E852" s="4">
        <v>195</v>
      </c>
      <c r="F852" s="4">
        <v>645</v>
      </c>
      <c r="G852" s="4">
        <v>861</v>
      </c>
      <c r="H852" s="6">
        <v>3.6979166666666665</v>
      </c>
      <c r="I852" s="10">
        <v>3.024</v>
      </c>
    </row>
    <row r="853" spans="2:9" x14ac:dyDescent="0.2">
      <c r="B853" s="4">
        <v>851</v>
      </c>
      <c r="C853" s="4">
        <v>18</v>
      </c>
      <c r="D853" s="4">
        <v>55</v>
      </c>
      <c r="E853" s="4">
        <v>195</v>
      </c>
      <c r="F853" s="4">
        <v>646</v>
      </c>
      <c r="G853" s="4">
        <v>861</v>
      </c>
      <c r="H853" s="6">
        <v>3.7</v>
      </c>
      <c r="I853" s="10">
        <v>3.024</v>
      </c>
    </row>
    <row r="854" spans="2:9" x14ac:dyDescent="0.2">
      <c r="B854" s="4">
        <v>852</v>
      </c>
      <c r="C854" s="4">
        <v>18</v>
      </c>
      <c r="D854" s="4">
        <v>56</v>
      </c>
      <c r="E854" s="4">
        <v>195</v>
      </c>
      <c r="F854" s="4">
        <v>647</v>
      </c>
      <c r="G854" s="4">
        <v>862</v>
      </c>
      <c r="H854" s="6">
        <v>3.7013888888888888</v>
      </c>
      <c r="I854" s="10">
        <v>3.024</v>
      </c>
    </row>
    <row r="855" spans="2:9" x14ac:dyDescent="0.2">
      <c r="B855" s="4">
        <v>853</v>
      </c>
      <c r="C855" s="4">
        <v>18</v>
      </c>
      <c r="D855" s="4">
        <v>57</v>
      </c>
      <c r="E855" s="4">
        <v>195</v>
      </c>
      <c r="F855" s="4">
        <v>647</v>
      </c>
      <c r="G855" s="4">
        <v>863</v>
      </c>
      <c r="H855" s="6">
        <v>3.7034722222222221</v>
      </c>
      <c r="I855" s="10">
        <v>3.024</v>
      </c>
    </row>
    <row r="856" spans="2:9" x14ac:dyDescent="0.2">
      <c r="B856" s="4">
        <v>854</v>
      </c>
      <c r="C856" s="4">
        <v>18</v>
      </c>
      <c r="D856" s="4">
        <v>58</v>
      </c>
      <c r="E856" s="4">
        <v>195</v>
      </c>
      <c r="F856" s="4">
        <v>648</v>
      </c>
      <c r="G856" s="4">
        <v>864</v>
      </c>
      <c r="H856" s="6">
        <v>3.7055555555555557</v>
      </c>
      <c r="I856" s="10">
        <v>3.024</v>
      </c>
    </row>
    <row r="857" spans="2:9" x14ac:dyDescent="0.2">
      <c r="B857" s="4">
        <v>855</v>
      </c>
      <c r="C857" s="4">
        <v>18</v>
      </c>
      <c r="D857" s="4">
        <v>59</v>
      </c>
      <c r="E857" s="4">
        <v>195</v>
      </c>
      <c r="F857" s="4">
        <v>648</v>
      </c>
      <c r="G857" s="4">
        <v>865</v>
      </c>
      <c r="H857" s="6">
        <v>3.7076388888888889</v>
      </c>
      <c r="I857" s="10">
        <v>3.024</v>
      </c>
    </row>
    <row r="858" spans="2:9" x14ac:dyDescent="0.2">
      <c r="B858" s="4">
        <v>856</v>
      </c>
      <c r="C858" s="4">
        <v>18</v>
      </c>
      <c r="D858" s="4">
        <v>60</v>
      </c>
      <c r="E858" s="4">
        <v>196</v>
      </c>
      <c r="F858" s="4">
        <v>649</v>
      </c>
      <c r="G858" s="4">
        <v>865</v>
      </c>
      <c r="H858" s="6">
        <v>3.7097222222222221</v>
      </c>
      <c r="I858" s="10">
        <v>3.024</v>
      </c>
    </row>
    <row r="859" spans="2:9" x14ac:dyDescent="0.2">
      <c r="B859" s="4">
        <v>857</v>
      </c>
      <c r="C859" s="4">
        <v>19</v>
      </c>
      <c r="D859" s="4">
        <v>1</v>
      </c>
      <c r="E859" s="4">
        <v>196</v>
      </c>
      <c r="F859" s="4">
        <v>650</v>
      </c>
      <c r="G859" s="4">
        <v>866</v>
      </c>
      <c r="H859" s="6">
        <v>3.7118055555555554</v>
      </c>
      <c r="I859" s="10">
        <v>3.024</v>
      </c>
    </row>
    <row r="860" spans="2:9" x14ac:dyDescent="0.2">
      <c r="B860" s="4">
        <v>858</v>
      </c>
      <c r="C860" s="4">
        <v>19</v>
      </c>
      <c r="D860" s="4">
        <v>2</v>
      </c>
      <c r="E860" s="4">
        <v>196</v>
      </c>
      <c r="F860" s="4">
        <v>650</v>
      </c>
      <c r="G860" s="4">
        <v>867</v>
      </c>
      <c r="H860" s="6">
        <v>3.713888888888889</v>
      </c>
      <c r="I860" s="10">
        <v>3.024</v>
      </c>
    </row>
    <row r="861" spans="2:9" x14ac:dyDescent="0.2">
      <c r="B861" s="4">
        <v>859</v>
      </c>
      <c r="C861" s="4">
        <v>19</v>
      </c>
      <c r="D861" s="4">
        <v>3</v>
      </c>
      <c r="E861" s="4">
        <v>196</v>
      </c>
      <c r="F861" s="4">
        <v>651</v>
      </c>
      <c r="G861" s="4">
        <v>868</v>
      </c>
      <c r="H861" s="6">
        <v>3.7159722222222222</v>
      </c>
      <c r="I861" s="10">
        <v>3.024</v>
      </c>
    </row>
    <row r="862" spans="2:9" x14ac:dyDescent="0.2">
      <c r="B862" s="4">
        <v>860</v>
      </c>
      <c r="C862" s="4">
        <v>19</v>
      </c>
      <c r="D862" s="4">
        <v>4</v>
      </c>
      <c r="E862" s="4">
        <v>196</v>
      </c>
      <c r="F862" s="4">
        <v>652</v>
      </c>
      <c r="G862" s="4">
        <v>870</v>
      </c>
      <c r="H862" s="6">
        <v>3.7173611111111109</v>
      </c>
      <c r="I862" s="10">
        <v>3.024</v>
      </c>
    </row>
    <row r="863" spans="2:9" x14ac:dyDescent="0.2">
      <c r="B863" s="4">
        <v>861</v>
      </c>
      <c r="C863" s="4">
        <v>19</v>
      </c>
      <c r="D863" s="4">
        <v>5</v>
      </c>
      <c r="E863" s="4">
        <v>196</v>
      </c>
      <c r="F863" s="4">
        <v>653</v>
      </c>
      <c r="G863" s="4">
        <v>871</v>
      </c>
      <c r="H863" s="6">
        <v>3.7194444444444446</v>
      </c>
      <c r="I863" s="10">
        <v>3.024</v>
      </c>
    </row>
    <row r="864" spans="2:9" x14ac:dyDescent="0.2">
      <c r="B864" s="4">
        <v>862</v>
      </c>
      <c r="C864" s="4">
        <v>19</v>
      </c>
      <c r="D864" s="4">
        <v>6</v>
      </c>
      <c r="E864" s="4">
        <v>196</v>
      </c>
      <c r="F864" s="4">
        <v>653</v>
      </c>
      <c r="G864" s="4">
        <v>871</v>
      </c>
      <c r="H864" s="6">
        <v>3.7215277777777778</v>
      </c>
      <c r="I864" s="10">
        <v>3.024</v>
      </c>
    </row>
    <row r="865" spans="2:9" x14ac:dyDescent="0.2">
      <c r="B865" s="4">
        <v>863</v>
      </c>
      <c r="C865" s="4">
        <v>19</v>
      </c>
      <c r="D865" s="4">
        <v>7</v>
      </c>
      <c r="E865" s="4">
        <v>197</v>
      </c>
      <c r="F865" s="4">
        <v>654</v>
      </c>
      <c r="G865" s="4">
        <v>872</v>
      </c>
      <c r="H865" s="6">
        <v>3.723611111111111</v>
      </c>
      <c r="I865" s="10">
        <v>3.024</v>
      </c>
    </row>
    <row r="866" spans="2:9" x14ac:dyDescent="0.2">
      <c r="B866" s="4">
        <v>864</v>
      </c>
      <c r="C866" s="4">
        <v>19</v>
      </c>
      <c r="D866" s="4">
        <v>8</v>
      </c>
      <c r="E866" s="4">
        <v>197</v>
      </c>
      <c r="F866" s="4">
        <v>655</v>
      </c>
      <c r="G866" s="4">
        <v>873</v>
      </c>
      <c r="H866" s="6">
        <v>3.7256944444444446</v>
      </c>
      <c r="I866" s="10">
        <v>3.024</v>
      </c>
    </row>
    <row r="867" spans="2:9" x14ac:dyDescent="0.2">
      <c r="B867" s="4">
        <v>865</v>
      </c>
      <c r="C867" s="4">
        <v>19</v>
      </c>
      <c r="D867" s="4">
        <v>9</v>
      </c>
      <c r="E867" s="4">
        <v>197</v>
      </c>
      <c r="F867" s="4">
        <v>655</v>
      </c>
      <c r="G867" s="4">
        <v>874</v>
      </c>
      <c r="H867" s="6">
        <v>3.7277777777777779</v>
      </c>
      <c r="I867" s="10">
        <v>3.024</v>
      </c>
    </row>
    <row r="868" spans="2:9" x14ac:dyDescent="0.2">
      <c r="B868" s="4">
        <v>866</v>
      </c>
      <c r="C868" s="4">
        <v>19</v>
      </c>
      <c r="D868" s="4">
        <v>10</v>
      </c>
      <c r="E868" s="4">
        <v>197</v>
      </c>
      <c r="F868" s="4">
        <v>656</v>
      </c>
      <c r="G868" s="4">
        <v>875</v>
      </c>
      <c r="H868" s="6">
        <v>3.7298611111111111</v>
      </c>
      <c r="I868" s="10">
        <v>3.024</v>
      </c>
    </row>
    <row r="869" spans="2:9" x14ac:dyDescent="0.2">
      <c r="B869" s="4">
        <v>867</v>
      </c>
      <c r="C869" s="4">
        <v>19</v>
      </c>
      <c r="D869" s="4">
        <v>11</v>
      </c>
      <c r="E869" s="4">
        <v>197</v>
      </c>
      <c r="F869" s="4">
        <v>656</v>
      </c>
      <c r="G869" s="4">
        <v>875</v>
      </c>
      <c r="H869" s="6">
        <v>3.7319444444444443</v>
      </c>
      <c r="I869" s="10">
        <v>3.024</v>
      </c>
    </row>
    <row r="870" spans="2:9" x14ac:dyDescent="0.2">
      <c r="B870" s="4">
        <v>868</v>
      </c>
      <c r="C870" s="4">
        <v>19</v>
      </c>
      <c r="D870" s="4">
        <v>12</v>
      </c>
      <c r="E870" s="4">
        <v>197</v>
      </c>
      <c r="F870" s="4">
        <v>657</v>
      </c>
      <c r="G870" s="4">
        <v>876</v>
      </c>
      <c r="H870" s="6">
        <v>3.7333333333333334</v>
      </c>
      <c r="I870" s="10">
        <v>3.024</v>
      </c>
    </row>
    <row r="871" spans="2:9" x14ac:dyDescent="0.2">
      <c r="B871" s="4">
        <v>869</v>
      </c>
      <c r="C871" s="4">
        <v>19</v>
      </c>
      <c r="D871" s="4">
        <v>13</v>
      </c>
      <c r="E871" s="4">
        <v>197</v>
      </c>
      <c r="F871" s="4">
        <v>658</v>
      </c>
      <c r="G871" s="4">
        <v>877</v>
      </c>
      <c r="H871" s="6">
        <v>3.7354166666666666</v>
      </c>
      <c r="I871" s="10">
        <v>3.024</v>
      </c>
    </row>
    <row r="872" spans="2:9" x14ac:dyDescent="0.2">
      <c r="B872" s="4">
        <v>870</v>
      </c>
      <c r="C872" s="4">
        <v>19</v>
      </c>
      <c r="D872" s="4">
        <v>14</v>
      </c>
      <c r="E872" s="4">
        <v>198</v>
      </c>
      <c r="F872" s="4">
        <v>659</v>
      </c>
      <c r="G872" s="4">
        <v>879</v>
      </c>
      <c r="H872" s="6">
        <v>3.7374999999999998</v>
      </c>
      <c r="I872" s="10">
        <v>3.024</v>
      </c>
    </row>
    <row r="873" spans="2:9" x14ac:dyDescent="0.2">
      <c r="B873" s="4">
        <v>871</v>
      </c>
      <c r="C873" s="4">
        <v>19</v>
      </c>
      <c r="D873" s="4">
        <v>15</v>
      </c>
      <c r="E873" s="4">
        <v>198</v>
      </c>
      <c r="F873" s="4">
        <v>660</v>
      </c>
      <c r="G873" s="4">
        <v>880</v>
      </c>
      <c r="H873" s="6">
        <v>3.7395833333333335</v>
      </c>
      <c r="I873" s="10">
        <v>3.024</v>
      </c>
    </row>
    <row r="874" spans="2:9" x14ac:dyDescent="0.2">
      <c r="B874" s="4">
        <v>872</v>
      </c>
      <c r="C874" s="4">
        <v>19</v>
      </c>
      <c r="D874" s="4">
        <v>16</v>
      </c>
      <c r="E874" s="4">
        <v>198</v>
      </c>
      <c r="F874" s="4">
        <v>660</v>
      </c>
      <c r="G874" s="4">
        <v>881</v>
      </c>
      <c r="H874" s="6">
        <v>3.7416666666666667</v>
      </c>
      <c r="I874" s="10">
        <v>3.024</v>
      </c>
    </row>
    <row r="875" spans="2:9" x14ac:dyDescent="0.2">
      <c r="B875" s="4">
        <v>873</v>
      </c>
      <c r="C875" s="4">
        <v>19</v>
      </c>
      <c r="D875" s="4">
        <v>17</v>
      </c>
      <c r="E875" s="4">
        <v>198</v>
      </c>
      <c r="F875" s="4">
        <v>661</v>
      </c>
      <c r="G875" s="4">
        <v>881</v>
      </c>
      <c r="H875" s="6">
        <v>3.7437499999999999</v>
      </c>
      <c r="I875" s="10">
        <v>3.024</v>
      </c>
    </row>
    <row r="876" spans="2:9" x14ac:dyDescent="0.2">
      <c r="B876" s="4">
        <v>874</v>
      </c>
      <c r="C876" s="4">
        <v>19</v>
      </c>
      <c r="D876" s="4">
        <v>18</v>
      </c>
      <c r="E876" s="4">
        <v>198</v>
      </c>
      <c r="F876" s="4">
        <v>662</v>
      </c>
      <c r="G876" s="4">
        <v>882</v>
      </c>
      <c r="H876" s="6">
        <v>3.7458333333333331</v>
      </c>
      <c r="I876" s="10">
        <v>3.024</v>
      </c>
    </row>
    <row r="877" spans="2:9" x14ac:dyDescent="0.2">
      <c r="B877" s="4">
        <v>875</v>
      </c>
      <c r="C877" s="4">
        <v>19</v>
      </c>
      <c r="D877" s="4">
        <v>19</v>
      </c>
      <c r="E877" s="4">
        <v>198</v>
      </c>
      <c r="F877" s="4">
        <v>662</v>
      </c>
      <c r="G877" s="4">
        <v>883</v>
      </c>
      <c r="H877" s="6">
        <v>3.7479166666666668</v>
      </c>
      <c r="I877" s="10">
        <v>3.024</v>
      </c>
    </row>
    <row r="878" spans="2:9" x14ac:dyDescent="0.2">
      <c r="B878" s="4">
        <v>876</v>
      </c>
      <c r="C878" s="4">
        <v>19</v>
      </c>
      <c r="D878" s="4">
        <v>20</v>
      </c>
      <c r="E878" s="4">
        <v>198</v>
      </c>
      <c r="F878" s="4">
        <v>663</v>
      </c>
      <c r="G878" s="4">
        <v>884</v>
      </c>
      <c r="H878" s="6">
        <v>3.75</v>
      </c>
      <c r="I878" s="10">
        <v>3.024</v>
      </c>
    </row>
    <row r="879" spans="2:9" x14ac:dyDescent="0.2">
      <c r="B879" s="4">
        <v>877</v>
      </c>
      <c r="C879" s="4">
        <v>19</v>
      </c>
      <c r="D879" s="4">
        <v>21</v>
      </c>
      <c r="E879" s="4">
        <v>199</v>
      </c>
      <c r="F879" s="4">
        <v>663</v>
      </c>
      <c r="G879" s="4">
        <v>885</v>
      </c>
      <c r="H879" s="6">
        <v>3.7513888888888891</v>
      </c>
      <c r="I879" s="10">
        <v>3.024</v>
      </c>
    </row>
    <row r="880" spans="2:9" x14ac:dyDescent="0.2">
      <c r="B880" s="4">
        <v>878</v>
      </c>
      <c r="C880" s="4">
        <v>19</v>
      </c>
      <c r="D880" s="4">
        <v>22</v>
      </c>
      <c r="E880" s="4">
        <v>199</v>
      </c>
      <c r="F880" s="4">
        <v>664</v>
      </c>
      <c r="G880" s="4">
        <v>885</v>
      </c>
      <c r="H880" s="6">
        <v>3.7534722222222223</v>
      </c>
      <c r="I880" s="10">
        <v>3.024</v>
      </c>
    </row>
    <row r="881" spans="2:9" x14ac:dyDescent="0.2">
      <c r="B881" s="4">
        <v>879</v>
      </c>
      <c r="C881" s="4">
        <v>19</v>
      </c>
      <c r="D881" s="4">
        <v>23</v>
      </c>
      <c r="E881" s="4">
        <v>199</v>
      </c>
      <c r="F881" s="4">
        <v>665</v>
      </c>
      <c r="G881" s="4">
        <v>886</v>
      </c>
      <c r="H881" s="6">
        <v>3.7555555555555555</v>
      </c>
      <c r="I881" s="10">
        <v>3.024</v>
      </c>
    </row>
    <row r="882" spans="2:9" x14ac:dyDescent="0.2">
      <c r="B882" s="4">
        <v>880</v>
      </c>
      <c r="C882" s="4">
        <v>19</v>
      </c>
      <c r="D882" s="4">
        <v>24</v>
      </c>
      <c r="E882" s="4">
        <v>199</v>
      </c>
      <c r="F882" s="4">
        <v>666</v>
      </c>
      <c r="G882" s="4">
        <v>888</v>
      </c>
      <c r="H882" s="6">
        <v>3.7576388888888888</v>
      </c>
      <c r="I882" s="10">
        <v>3.024</v>
      </c>
    </row>
    <row r="883" spans="2:9" x14ac:dyDescent="0.2">
      <c r="B883" s="4">
        <v>881</v>
      </c>
      <c r="C883" s="4">
        <v>19</v>
      </c>
      <c r="D883" s="4">
        <v>25</v>
      </c>
      <c r="E883" s="4">
        <v>199</v>
      </c>
      <c r="F883" s="4">
        <v>667</v>
      </c>
      <c r="G883" s="4">
        <v>889</v>
      </c>
      <c r="H883" s="6">
        <v>3.7597222222222224</v>
      </c>
      <c r="I883" s="10">
        <v>3.024</v>
      </c>
    </row>
    <row r="884" spans="2:9" x14ac:dyDescent="0.2">
      <c r="B884" s="4">
        <v>882</v>
      </c>
      <c r="C884" s="4">
        <v>19</v>
      </c>
      <c r="D884" s="4">
        <v>26</v>
      </c>
      <c r="E884" s="4">
        <v>199</v>
      </c>
      <c r="F884" s="4">
        <v>667</v>
      </c>
      <c r="G884" s="4">
        <v>890</v>
      </c>
      <c r="H884" s="6">
        <v>3.7618055555555556</v>
      </c>
      <c r="I884" s="10">
        <v>3.024</v>
      </c>
    </row>
    <row r="885" spans="2:9" x14ac:dyDescent="0.2">
      <c r="B885" s="4">
        <v>883</v>
      </c>
      <c r="C885" s="4">
        <v>19</v>
      </c>
      <c r="D885" s="4">
        <v>27</v>
      </c>
      <c r="E885" s="4">
        <v>199</v>
      </c>
      <c r="F885" s="4">
        <v>668</v>
      </c>
      <c r="G885" s="4">
        <v>891</v>
      </c>
      <c r="H885" s="6">
        <v>3.7638888888888888</v>
      </c>
      <c r="I885" s="10">
        <v>3.024</v>
      </c>
    </row>
    <row r="886" spans="2:9" x14ac:dyDescent="0.2">
      <c r="B886" s="4">
        <v>884</v>
      </c>
      <c r="C886" s="4">
        <v>19</v>
      </c>
      <c r="D886" s="4">
        <v>28</v>
      </c>
      <c r="E886" s="4">
        <v>200</v>
      </c>
      <c r="F886" s="4">
        <v>668</v>
      </c>
      <c r="G886" s="4">
        <v>891</v>
      </c>
      <c r="H886" s="6">
        <v>3.7659722222222221</v>
      </c>
      <c r="I886" s="10">
        <v>3.024</v>
      </c>
    </row>
    <row r="887" spans="2:9" x14ac:dyDescent="0.2">
      <c r="B887" s="4">
        <v>885</v>
      </c>
      <c r="C887" s="4">
        <v>19</v>
      </c>
      <c r="D887" s="4">
        <v>29</v>
      </c>
      <c r="E887" s="4">
        <v>200</v>
      </c>
      <c r="F887" s="4">
        <v>669</v>
      </c>
      <c r="G887" s="4">
        <v>892</v>
      </c>
      <c r="H887" s="6">
        <v>3.7673611111111112</v>
      </c>
      <c r="I887" s="10">
        <v>3.024</v>
      </c>
    </row>
    <row r="888" spans="2:9" x14ac:dyDescent="0.2">
      <c r="B888" s="4">
        <v>886</v>
      </c>
      <c r="C888" s="4">
        <v>19</v>
      </c>
      <c r="D888" s="4">
        <v>30</v>
      </c>
      <c r="E888" s="4">
        <v>200</v>
      </c>
      <c r="F888" s="4">
        <v>670</v>
      </c>
      <c r="G888" s="4">
        <v>893</v>
      </c>
      <c r="H888" s="6">
        <v>3.7694444444444444</v>
      </c>
      <c r="I888" s="10">
        <v>3.024</v>
      </c>
    </row>
    <row r="889" spans="2:9" x14ac:dyDescent="0.2">
      <c r="B889" s="4">
        <v>887</v>
      </c>
      <c r="C889" s="4">
        <v>19</v>
      </c>
      <c r="D889" s="4">
        <v>31</v>
      </c>
      <c r="E889" s="4">
        <v>200</v>
      </c>
      <c r="F889" s="4">
        <v>670</v>
      </c>
      <c r="G889" s="4">
        <v>894</v>
      </c>
      <c r="H889" s="6">
        <v>3.7715277777777776</v>
      </c>
      <c r="I889" s="10">
        <v>3.024</v>
      </c>
    </row>
    <row r="890" spans="2:9" x14ac:dyDescent="0.2">
      <c r="B890" s="4">
        <v>888</v>
      </c>
      <c r="C890" s="4">
        <v>19</v>
      </c>
      <c r="D890" s="4">
        <v>32</v>
      </c>
      <c r="E890" s="4">
        <v>200</v>
      </c>
      <c r="F890" s="4">
        <v>671</v>
      </c>
      <c r="G890" s="4">
        <v>895</v>
      </c>
      <c r="H890" s="6">
        <v>3.7736111111111112</v>
      </c>
      <c r="I890" s="10">
        <v>3.024</v>
      </c>
    </row>
    <row r="891" spans="2:9" x14ac:dyDescent="0.2">
      <c r="B891" s="4">
        <v>889</v>
      </c>
      <c r="C891" s="4">
        <v>19</v>
      </c>
      <c r="D891" s="4">
        <v>33</v>
      </c>
      <c r="E891" s="4">
        <v>200</v>
      </c>
      <c r="F891" s="4">
        <v>671</v>
      </c>
      <c r="G891" s="4">
        <v>895</v>
      </c>
      <c r="H891" s="6">
        <v>3.7756944444444445</v>
      </c>
      <c r="I891" s="10">
        <v>3.024</v>
      </c>
    </row>
    <row r="892" spans="2:9" x14ac:dyDescent="0.2">
      <c r="B892" s="4">
        <v>890</v>
      </c>
      <c r="C892" s="4">
        <v>19</v>
      </c>
      <c r="D892" s="4">
        <v>34</v>
      </c>
      <c r="E892" s="4">
        <v>200</v>
      </c>
      <c r="F892" s="4">
        <v>673</v>
      </c>
      <c r="G892" s="4">
        <v>897</v>
      </c>
      <c r="H892" s="6">
        <v>3.7777777777777777</v>
      </c>
      <c r="I892" s="10">
        <v>3.024</v>
      </c>
    </row>
    <row r="893" spans="2:9" x14ac:dyDescent="0.2">
      <c r="B893" s="4">
        <v>891</v>
      </c>
      <c r="C893" s="4">
        <v>19</v>
      </c>
      <c r="D893" s="4">
        <v>35</v>
      </c>
      <c r="E893" s="4">
        <v>201</v>
      </c>
      <c r="F893" s="4">
        <v>674</v>
      </c>
      <c r="G893" s="4">
        <v>898</v>
      </c>
      <c r="H893" s="6">
        <v>3.7798611111111109</v>
      </c>
      <c r="I893" s="10">
        <v>3.024</v>
      </c>
    </row>
    <row r="894" spans="2:9" x14ac:dyDescent="0.2">
      <c r="B894" s="4">
        <v>892</v>
      </c>
      <c r="C894" s="4">
        <v>19</v>
      </c>
      <c r="D894" s="4">
        <v>36</v>
      </c>
      <c r="E894" s="4">
        <v>201</v>
      </c>
      <c r="F894" s="4">
        <v>674</v>
      </c>
      <c r="G894" s="4">
        <v>899</v>
      </c>
      <c r="H894" s="6">
        <v>3.7819444444444446</v>
      </c>
      <c r="I894" s="10">
        <v>3.024</v>
      </c>
    </row>
    <row r="895" spans="2:9" x14ac:dyDescent="0.2">
      <c r="B895" s="4">
        <v>893</v>
      </c>
      <c r="C895" s="4">
        <v>19</v>
      </c>
      <c r="D895" s="4">
        <v>37</v>
      </c>
      <c r="E895" s="4">
        <v>201</v>
      </c>
      <c r="F895" s="4">
        <v>675</v>
      </c>
      <c r="G895" s="4">
        <v>900</v>
      </c>
      <c r="H895" s="6">
        <v>3.7833333333333332</v>
      </c>
      <c r="I895" s="10">
        <v>3.024</v>
      </c>
    </row>
    <row r="896" spans="2:9" x14ac:dyDescent="0.2">
      <c r="B896" s="4">
        <v>894</v>
      </c>
      <c r="C896" s="4">
        <v>19</v>
      </c>
      <c r="D896" s="4">
        <v>38</v>
      </c>
      <c r="E896" s="4">
        <v>201</v>
      </c>
      <c r="F896" s="4">
        <v>675</v>
      </c>
      <c r="G896" s="4">
        <v>901</v>
      </c>
      <c r="H896" s="6">
        <v>3.7854166666666669</v>
      </c>
      <c r="I896" s="10">
        <v>3.024</v>
      </c>
    </row>
    <row r="897" spans="2:9" x14ac:dyDescent="0.2">
      <c r="B897" s="4">
        <v>895</v>
      </c>
      <c r="C897" s="4">
        <v>19</v>
      </c>
      <c r="D897" s="4">
        <v>39</v>
      </c>
      <c r="E897" s="4">
        <v>201</v>
      </c>
      <c r="F897" s="4">
        <v>676</v>
      </c>
      <c r="G897" s="4">
        <v>901</v>
      </c>
      <c r="H897" s="6">
        <v>3.7875000000000001</v>
      </c>
      <c r="I897" s="10">
        <v>3.024</v>
      </c>
    </row>
    <row r="898" spans="2:9" x14ac:dyDescent="0.2">
      <c r="B898" s="4">
        <v>896</v>
      </c>
      <c r="C898" s="4">
        <v>19</v>
      </c>
      <c r="D898" s="4">
        <v>40</v>
      </c>
      <c r="E898" s="4">
        <v>201</v>
      </c>
      <c r="F898" s="4">
        <v>677</v>
      </c>
      <c r="G898" s="4">
        <v>902</v>
      </c>
      <c r="H898" s="6">
        <v>3.7895833333333333</v>
      </c>
      <c r="I898" s="10">
        <v>3.024</v>
      </c>
    </row>
    <row r="899" spans="2:9" x14ac:dyDescent="0.2">
      <c r="B899" s="4">
        <v>897</v>
      </c>
      <c r="C899" s="4">
        <v>19</v>
      </c>
      <c r="D899" s="4">
        <v>41</v>
      </c>
      <c r="E899" s="4">
        <v>201</v>
      </c>
      <c r="F899" s="4">
        <v>677</v>
      </c>
      <c r="G899" s="4">
        <v>903</v>
      </c>
      <c r="H899" s="6">
        <v>3.7916666666666665</v>
      </c>
      <c r="I899" s="10">
        <v>3.024</v>
      </c>
    </row>
    <row r="900" spans="2:9" x14ac:dyDescent="0.2">
      <c r="B900" s="4">
        <v>898</v>
      </c>
      <c r="C900" s="4">
        <v>19</v>
      </c>
      <c r="D900" s="4">
        <v>42</v>
      </c>
      <c r="E900" s="4">
        <v>202</v>
      </c>
      <c r="F900" s="4">
        <v>678</v>
      </c>
      <c r="G900" s="4">
        <v>904</v>
      </c>
      <c r="H900" s="6">
        <v>3.7937500000000002</v>
      </c>
      <c r="I900" s="10">
        <v>3.024</v>
      </c>
    </row>
    <row r="901" spans="2:9" x14ac:dyDescent="0.2">
      <c r="B901" s="4">
        <v>899</v>
      </c>
      <c r="C901" s="4">
        <v>19</v>
      </c>
      <c r="D901" s="4">
        <v>43</v>
      </c>
      <c r="E901" s="4">
        <v>202</v>
      </c>
      <c r="F901" s="4">
        <v>678</v>
      </c>
      <c r="G901" s="4">
        <v>905</v>
      </c>
      <c r="H901" s="6">
        <v>3.7958333333333334</v>
      </c>
      <c r="I901" s="10">
        <v>3.024</v>
      </c>
    </row>
    <row r="902" spans="2:9" x14ac:dyDescent="0.2">
      <c r="B902" s="4">
        <v>900</v>
      </c>
      <c r="C902" s="4">
        <v>19</v>
      </c>
      <c r="D902" s="4">
        <v>44</v>
      </c>
      <c r="E902" s="4">
        <v>202</v>
      </c>
      <c r="F902" s="4">
        <v>680</v>
      </c>
      <c r="G902" s="4">
        <v>907</v>
      </c>
      <c r="H902" s="6">
        <v>3.7979166666666666</v>
      </c>
      <c r="I902" s="10">
        <v>3.024</v>
      </c>
    </row>
    <row r="903" spans="2:9" x14ac:dyDescent="0.2">
      <c r="B903" s="4">
        <v>901</v>
      </c>
      <c r="C903" s="4">
        <v>19</v>
      </c>
      <c r="D903" s="4">
        <v>45</v>
      </c>
      <c r="E903" s="4">
        <v>202</v>
      </c>
      <c r="F903" s="4">
        <v>680</v>
      </c>
      <c r="G903" s="4">
        <v>907</v>
      </c>
      <c r="H903" s="6">
        <v>3.8</v>
      </c>
      <c r="I903" s="10">
        <v>3.024</v>
      </c>
    </row>
    <row r="904" spans="2:9" x14ac:dyDescent="0.2">
      <c r="B904" s="4">
        <v>902</v>
      </c>
      <c r="C904" s="4">
        <v>19</v>
      </c>
      <c r="D904" s="4">
        <v>46</v>
      </c>
      <c r="E904" s="4">
        <v>202</v>
      </c>
      <c r="F904" s="4">
        <v>681</v>
      </c>
      <c r="G904" s="4">
        <v>908</v>
      </c>
      <c r="H904" s="6">
        <v>3.8013888888888889</v>
      </c>
      <c r="I904" s="10">
        <v>3.024</v>
      </c>
    </row>
    <row r="905" spans="2:9" x14ac:dyDescent="0.2">
      <c r="B905" s="4">
        <v>903</v>
      </c>
      <c r="C905" s="4">
        <v>19</v>
      </c>
      <c r="D905" s="4">
        <v>47</v>
      </c>
      <c r="E905" s="4">
        <v>202</v>
      </c>
      <c r="F905" s="4">
        <v>682</v>
      </c>
      <c r="G905" s="4">
        <v>909</v>
      </c>
      <c r="H905" s="6">
        <v>3.8034722222222221</v>
      </c>
      <c r="I905" s="10">
        <v>3.024</v>
      </c>
    </row>
    <row r="906" spans="2:9" x14ac:dyDescent="0.2">
      <c r="B906" s="4">
        <v>904</v>
      </c>
      <c r="C906" s="4">
        <v>19</v>
      </c>
      <c r="D906" s="4">
        <v>48</v>
      </c>
      <c r="E906" s="4">
        <v>202</v>
      </c>
      <c r="F906" s="4">
        <v>682</v>
      </c>
      <c r="G906" s="4">
        <v>910</v>
      </c>
      <c r="H906" s="6">
        <v>3.8055555555555554</v>
      </c>
      <c r="I906" s="10">
        <v>3.024</v>
      </c>
    </row>
    <row r="907" spans="2:9" x14ac:dyDescent="0.2">
      <c r="B907" s="4">
        <v>905</v>
      </c>
      <c r="C907" s="4">
        <v>19</v>
      </c>
      <c r="D907" s="4">
        <v>49</v>
      </c>
      <c r="E907" s="4">
        <v>202</v>
      </c>
      <c r="F907" s="4">
        <v>683</v>
      </c>
      <c r="G907" s="4">
        <v>911</v>
      </c>
      <c r="H907" s="6">
        <v>3.807638888888889</v>
      </c>
      <c r="I907" s="10">
        <v>3.024</v>
      </c>
    </row>
    <row r="908" spans="2:9" x14ac:dyDescent="0.2">
      <c r="B908" s="4">
        <v>906</v>
      </c>
      <c r="C908" s="4">
        <v>19</v>
      </c>
      <c r="D908" s="4">
        <v>50</v>
      </c>
      <c r="E908" s="4">
        <v>203</v>
      </c>
      <c r="F908" s="4">
        <v>683</v>
      </c>
      <c r="G908" s="4">
        <v>911</v>
      </c>
      <c r="H908" s="6">
        <v>3.8097222222222222</v>
      </c>
      <c r="I908" s="10">
        <v>3.024</v>
      </c>
    </row>
    <row r="909" spans="2:9" x14ac:dyDescent="0.2">
      <c r="B909" s="4">
        <v>907</v>
      </c>
      <c r="C909" s="4">
        <v>19</v>
      </c>
      <c r="D909" s="4">
        <v>51</v>
      </c>
      <c r="E909" s="4">
        <v>203</v>
      </c>
      <c r="F909" s="4">
        <v>684</v>
      </c>
      <c r="G909" s="4">
        <v>912</v>
      </c>
      <c r="H909" s="6">
        <v>3.8118055555555554</v>
      </c>
      <c r="I909" s="10">
        <v>3.024</v>
      </c>
    </row>
    <row r="910" spans="2:9" x14ac:dyDescent="0.2">
      <c r="B910" s="4">
        <v>908</v>
      </c>
      <c r="C910" s="4">
        <v>19</v>
      </c>
      <c r="D910" s="4">
        <v>52</v>
      </c>
      <c r="E910" s="4">
        <v>203</v>
      </c>
      <c r="F910" s="4">
        <v>685</v>
      </c>
      <c r="G910" s="4">
        <v>913</v>
      </c>
      <c r="H910" s="6">
        <v>3.8138888888888891</v>
      </c>
      <c r="I910" s="10">
        <v>3.024</v>
      </c>
    </row>
    <row r="911" spans="2:9" x14ac:dyDescent="0.2">
      <c r="B911" s="4">
        <v>909</v>
      </c>
      <c r="C911" s="4">
        <v>19</v>
      </c>
      <c r="D911" s="4">
        <v>53</v>
      </c>
      <c r="E911" s="4">
        <v>203</v>
      </c>
      <c r="F911" s="4">
        <v>685</v>
      </c>
      <c r="G911" s="4">
        <v>914</v>
      </c>
      <c r="H911" s="6">
        <v>3.8159722222222223</v>
      </c>
      <c r="I911" s="10">
        <v>3.024</v>
      </c>
    </row>
    <row r="912" spans="2:9" x14ac:dyDescent="0.2">
      <c r="B912" s="4">
        <v>910</v>
      </c>
      <c r="C912" s="4">
        <v>19</v>
      </c>
      <c r="D912" s="4">
        <v>54</v>
      </c>
      <c r="E912" s="4">
        <v>203</v>
      </c>
      <c r="F912" s="4">
        <v>687</v>
      </c>
      <c r="G912" s="4">
        <v>916</v>
      </c>
      <c r="H912" s="6">
        <v>3.817361111111111</v>
      </c>
      <c r="I912" s="10">
        <v>3.024</v>
      </c>
    </row>
    <row r="913" spans="2:9" x14ac:dyDescent="0.2">
      <c r="B913" s="4">
        <v>911</v>
      </c>
      <c r="C913" s="4">
        <v>19</v>
      </c>
      <c r="D913" s="4">
        <v>55</v>
      </c>
      <c r="E913" s="4">
        <v>203</v>
      </c>
      <c r="F913" s="4">
        <v>687</v>
      </c>
      <c r="G913" s="4">
        <v>917</v>
      </c>
      <c r="H913" s="6">
        <v>3.8194444444444446</v>
      </c>
      <c r="I913" s="10">
        <v>3.024</v>
      </c>
    </row>
    <row r="914" spans="2:9" x14ac:dyDescent="0.2">
      <c r="B914" s="4">
        <v>912</v>
      </c>
      <c r="C914" s="4">
        <v>19</v>
      </c>
      <c r="D914" s="4">
        <v>56</v>
      </c>
      <c r="E914" s="4">
        <v>203</v>
      </c>
      <c r="F914" s="4">
        <v>688</v>
      </c>
      <c r="G914" s="4">
        <v>917</v>
      </c>
      <c r="H914" s="6">
        <v>3.8215277777777779</v>
      </c>
      <c r="I914" s="10">
        <v>3.024</v>
      </c>
    </row>
    <row r="915" spans="2:9" x14ac:dyDescent="0.2">
      <c r="B915" s="4">
        <v>913</v>
      </c>
      <c r="C915" s="4">
        <v>19</v>
      </c>
      <c r="D915" s="4">
        <v>57</v>
      </c>
      <c r="E915" s="4">
        <v>204</v>
      </c>
      <c r="F915" s="4">
        <v>689</v>
      </c>
      <c r="G915" s="4">
        <v>918</v>
      </c>
      <c r="H915" s="6">
        <v>3.8236111111111111</v>
      </c>
      <c r="I915" s="10">
        <v>3.024</v>
      </c>
    </row>
    <row r="916" spans="2:9" x14ac:dyDescent="0.2">
      <c r="B916" s="4">
        <v>914</v>
      </c>
      <c r="C916" s="4">
        <v>19</v>
      </c>
      <c r="D916" s="4">
        <v>58</v>
      </c>
      <c r="E916" s="4">
        <v>204</v>
      </c>
      <c r="F916" s="4">
        <v>689</v>
      </c>
      <c r="G916" s="4">
        <v>919</v>
      </c>
      <c r="H916" s="6">
        <v>3.8256944444444443</v>
      </c>
      <c r="I916" s="10">
        <v>3.024</v>
      </c>
    </row>
    <row r="917" spans="2:9" x14ac:dyDescent="0.2">
      <c r="B917" s="4">
        <v>915</v>
      </c>
      <c r="C917" s="4">
        <v>19</v>
      </c>
      <c r="D917" s="4">
        <v>59</v>
      </c>
      <c r="E917" s="4">
        <v>204</v>
      </c>
      <c r="F917" s="4">
        <v>690</v>
      </c>
      <c r="G917" s="4">
        <v>920</v>
      </c>
      <c r="H917" s="6">
        <v>3.8277777777777779</v>
      </c>
      <c r="I917" s="10">
        <v>3.024</v>
      </c>
    </row>
    <row r="918" spans="2:9" x14ac:dyDescent="0.2">
      <c r="B918" s="4">
        <v>916</v>
      </c>
      <c r="C918" s="4">
        <v>19</v>
      </c>
      <c r="D918" s="4">
        <v>60</v>
      </c>
      <c r="E918" s="4">
        <v>204</v>
      </c>
      <c r="F918" s="4">
        <v>690</v>
      </c>
      <c r="G918" s="4">
        <v>921</v>
      </c>
      <c r="H918" s="6">
        <v>3.8298611111111112</v>
      </c>
      <c r="I918" s="10">
        <v>3.024</v>
      </c>
    </row>
    <row r="919" spans="2:9" x14ac:dyDescent="0.2">
      <c r="B919" s="4">
        <v>917</v>
      </c>
      <c r="C919" s="4">
        <v>20</v>
      </c>
      <c r="D919" s="4">
        <v>1</v>
      </c>
      <c r="E919" s="4">
        <v>204</v>
      </c>
      <c r="F919" s="4">
        <v>691</v>
      </c>
      <c r="G919" s="4">
        <v>921</v>
      </c>
      <c r="H919" s="6">
        <v>3.8319444444444444</v>
      </c>
      <c r="I919" s="10">
        <v>3.024</v>
      </c>
    </row>
    <row r="920" spans="2:9" x14ac:dyDescent="0.2">
      <c r="B920" s="4">
        <v>918</v>
      </c>
      <c r="C920" s="4">
        <v>20</v>
      </c>
      <c r="D920" s="4">
        <v>2</v>
      </c>
      <c r="E920" s="4">
        <v>204</v>
      </c>
      <c r="F920" s="4">
        <v>692</v>
      </c>
      <c r="G920" s="4">
        <v>922</v>
      </c>
      <c r="H920" s="6">
        <v>3.8333333333333335</v>
      </c>
      <c r="I920" s="10">
        <v>3.024</v>
      </c>
    </row>
    <row r="921" spans="2:9" x14ac:dyDescent="0.2">
      <c r="B921" s="4">
        <v>919</v>
      </c>
      <c r="C921" s="4">
        <v>20</v>
      </c>
      <c r="D921" s="4">
        <v>3</v>
      </c>
      <c r="E921" s="4">
        <v>204</v>
      </c>
      <c r="F921" s="4">
        <v>692</v>
      </c>
      <c r="G921" s="4">
        <v>923</v>
      </c>
      <c r="H921" s="6">
        <v>3.8354166666666667</v>
      </c>
      <c r="I921" s="10">
        <v>3.024</v>
      </c>
    </row>
    <row r="922" spans="2:9" x14ac:dyDescent="0.2">
      <c r="B922" s="4">
        <v>920</v>
      </c>
      <c r="C922" s="4">
        <v>20</v>
      </c>
      <c r="D922" s="4">
        <v>4</v>
      </c>
      <c r="E922" s="4">
        <v>205</v>
      </c>
      <c r="F922" s="4">
        <v>694</v>
      </c>
      <c r="G922" s="4">
        <v>925</v>
      </c>
      <c r="H922" s="6">
        <v>3.8374999999999999</v>
      </c>
      <c r="I922" s="10">
        <v>3.024</v>
      </c>
    </row>
    <row r="923" spans="2:9" x14ac:dyDescent="0.2">
      <c r="B923" s="4">
        <v>921</v>
      </c>
      <c r="C923" s="4">
        <v>20</v>
      </c>
      <c r="D923" s="4">
        <v>5</v>
      </c>
      <c r="E923" s="4">
        <v>205</v>
      </c>
      <c r="F923" s="4">
        <v>694</v>
      </c>
      <c r="G923" s="4">
        <v>926</v>
      </c>
      <c r="H923" s="6">
        <v>3.8395833333333331</v>
      </c>
      <c r="I923" s="10">
        <v>3.024</v>
      </c>
    </row>
    <row r="924" spans="2:9" x14ac:dyDescent="0.2">
      <c r="B924" s="4">
        <v>922</v>
      </c>
      <c r="C924" s="4">
        <v>20</v>
      </c>
      <c r="D924" s="4">
        <v>6</v>
      </c>
      <c r="E924" s="4">
        <v>205</v>
      </c>
      <c r="F924" s="4">
        <v>695</v>
      </c>
      <c r="G924" s="4">
        <v>927</v>
      </c>
      <c r="H924" s="6">
        <v>3.8416666666666668</v>
      </c>
      <c r="I924" s="10">
        <v>3.024</v>
      </c>
    </row>
    <row r="925" spans="2:9" x14ac:dyDescent="0.2">
      <c r="B925" s="4">
        <v>923</v>
      </c>
      <c r="C925" s="4">
        <v>20</v>
      </c>
      <c r="D925" s="4">
        <v>7</v>
      </c>
      <c r="E925" s="4">
        <v>205</v>
      </c>
      <c r="F925" s="4">
        <v>695</v>
      </c>
      <c r="G925" s="4">
        <v>927</v>
      </c>
      <c r="H925" s="6">
        <v>3.84375</v>
      </c>
      <c r="I925" s="10">
        <v>3.024</v>
      </c>
    </row>
    <row r="926" spans="2:9" x14ac:dyDescent="0.2">
      <c r="B926" s="4">
        <v>924</v>
      </c>
      <c r="C926" s="4">
        <v>20</v>
      </c>
      <c r="D926" s="4">
        <v>8</v>
      </c>
      <c r="E926" s="4">
        <v>205</v>
      </c>
      <c r="F926" s="4">
        <v>696</v>
      </c>
      <c r="G926" s="4">
        <v>928</v>
      </c>
      <c r="H926" s="6">
        <v>3.8458333333333332</v>
      </c>
      <c r="I926" s="10">
        <v>3.024</v>
      </c>
    </row>
    <row r="927" spans="2:9" x14ac:dyDescent="0.2">
      <c r="B927" s="4">
        <v>925</v>
      </c>
      <c r="C927" s="4">
        <v>20</v>
      </c>
      <c r="D927" s="4">
        <v>9</v>
      </c>
      <c r="E927" s="4">
        <v>205</v>
      </c>
      <c r="F927" s="4">
        <v>697</v>
      </c>
      <c r="G927" s="4">
        <v>929</v>
      </c>
      <c r="H927" s="6">
        <v>3.8479166666666669</v>
      </c>
      <c r="I927" s="10">
        <v>3.024</v>
      </c>
    </row>
    <row r="928" spans="2:9" x14ac:dyDescent="0.2">
      <c r="B928" s="4">
        <v>926</v>
      </c>
      <c r="C928" s="4">
        <v>20</v>
      </c>
      <c r="D928" s="4">
        <v>10</v>
      </c>
      <c r="E928" s="4">
        <v>205</v>
      </c>
      <c r="F928" s="4">
        <v>697</v>
      </c>
      <c r="G928" s="4">
        <v>930</v>
      </c>
      <c r="H928" s="6">
        <v>3.85</v>
      </c>
      <c r="I928" s="10">
        <v>3.024</v>
      </c>
    </row>
    <row r="929" spans="2:9" x14ac:dyDescent="0.2">
      <c r="B929" s="4">
        <v>927</v>
      </c>
      <c r="C929" s="4">
        <v>20</v>
      </c>
      <c r="D929" s="4">
        <v>11</v>
      </c>
      <c r="E929" s="4">
        <v>206</v>
      </c>
      <c r="F929" s="4">
        <v>698</v>
      </c>
      <c r="G929" s="4">
        <v>931</v>
      </c>
      <c r="H929" s="6">
        <v>3.8513888888888888</v>
      </c>
      <c r="I929" s="10">
        <v>3.024</v>
      </c>
    </row>
    <row r="930" spans="2:9" x14ac:dyDescent="0.2">
      <c r="B930" s="4">
        <v>928</v>
      </c>
      <c r="C930" s="4">
        <v>20</v>
      </c>
      <c r="D930" s="4">
        <v>12</v>
      </c>
      <c r="E930" s="4">
        <v>206</v>
      </c>
      <c r="F930" s="4">
        <v>698</v>
      </c>
      <c r="G930" s="4">
        <v>931</v>
      </c>
      <c r="H930" s="6">
        <v>3.8534722222222224</v>
      </c>
      <c r="I930" s="10">
        <v>3.024</v>
      </c>
    </row>
    <row r="931" spans="2:9" x14ac:dyDescent="0.2">
      <c r="B931" s="4">
        <v>929</v>
      </c>
      <c r="C931" s="4">
        <v>20</v>
      </c>
      <c r="D931" s="4">
        <v>13</v>
      </c>
      <c r="E931" s="4">
        <v>206</v>
      </c>
      <c r="F931" s="4">
        <v>699</v>
      </c>
      <c r="G931" s="4">
        <v>932</v>
      </c>
      <c r="H931" s="6">
        <v>3.8555555555555556</v>
      </c>
      <c r="I931" s="10">
        <v>3.024</v>
      </c>
    </row>
    <row r="932" spans="2:9" x14ac:dyDescent="0.2">
      <c r="B932" s="4">
        <v>930</v>
      </c>
      <c r="C932" s="4">
        <v>20</v>
      </c>
      <c r="D932" s="4">
        <v>14</v>
      </c>
      <c r="E932" s="4">
        <v>206</v>
      </c>
      <c r="F932" s="4">
        <v>701</v>
      </c>
      <c r="G932" s="4">
        <v>934</v>
      </c>
      <c r="H932" s="6">
        <v>3.8576388888888888</v>
      </c>
      <c r="I932" s="10">
        <v>3.024</v>
      </c>
    </row>
    <row r="933" spans="2:9" x14ac:dyDescent="0.2">
      <c r="B933" s="4">
        <v>931</v>
      </c>
      <c r="C933" s="4">
        <v>20</v>
      </c>
      <c r="D933" s="4">
        <v>15</v>
      </c>
      <c r="E933" s="4">
        <v>206</v>
      </c>
      <c r="F933" s="4">
        <v>701</v>
      </c>
      <c r="G933" s="4">
        <v>935</v>
      </c>
      <c r="H933" s="6">
        <v>3.8597222222222221</v>
      </c>
      <c r="I933" s="10">
        <v>3.024</v>
      </c>
    </row>
    <row r="934" spans="2:9" x14ac:dyDescent="0.2">
      <c r="B934" s="4">
        <v>932</v>
      </c>
      <c r="C934" s="4">
        <v>20</v>
      </c>
      <c r="D934" s="4">
        <v>16</v>
      </c>
      <c r="E934" s="4">
        <v>206</v>
      </c>
      <c r="F934" s="4">
        <v>702</v>
      </c>
      <c r="G934" s="4">
        <v>936</v>
      </c>
      <c r="H934" s="6">
        <v>3.8618055555555557</v>
      </c>
      <c r="I934" s="10">
        <v>3.024</v>
      </c>
    </row>
    <row r="935" spans="2:9" x14ac:dyDescent="0.2">
      <c r="B935" s="4">
        <v>933</v>
      </c>
      <c r="C935" s="4">
        <v>20</v>
      </c>
      <c r="D935" s="4">
        <v>17</v>
      </c>
      <c r="E935" s="4">
        <v>206</v>
      </c>
      <c r="F935" s="4">
        <v>702</v>
      </c>
      <c r="G935" s="4">
        <v>937</v>
      </c>
      <c r="H935" s="6">
        <v>3.8638888888888889</v>
      </c>
      <c r="I935" s="10">
        <v>3.024</v>
      </c>
    </row>
    <row r="936" spans="2:9" x14ac:dyDescent="0.2">
      <c r="B936" s="4">
        <v>934</v>
      </c>
      <c r="C936" s="4">
        <v>20</v>
      </c>
      <c r="D936" s="4">
        <v>18</v>
      </c>
      <c r="E936" s="4">
        <v>207</v>
      </c>
      <c r="F936" s="4">
        <v>703</v>
      </c>
      <c r="G936" s="4">
        <v>937</v>
      </c>
      <c r="H936" s="6">
        <v>3.8659722222222221</v>
      </c>
      <c r="I936" s="10">
        <v>3.024</v>
      </c>
    </row>
    <row r="937" spans="2:9" x14ac:dyDescent="0.2">
      <c r="B937" s="4">
        <v>935</v>
      </c>
      <c r="C937" s="4">
        <v>20</v>
      </c>
      <c r="D937" s="4">
        <v>19</v>
      </c>
      <c r="E937" s="4">
        <v>207</v>
      </c>
      <c r="F937" s="4">
        <v>704</v>
      </c>
      <c r="G937" s="4">
        <v>938</v>
      </c>
      <c r="H937" s="6">
        <v>3.8673611111111112</v>
      </c>
      <c r="I937" s="10">
        <v>3.024</v>
      </c>
    </row>
    <row r="938" spans="2:9" x14ac:dyDescent="0.2">
      <c r="B938" s="4">
        <v>936</v>
      </c>
      <c r="C938" s="4">
        <v>20</v>
      </c>
      <c r="D938" s="4">
        <v>20</v>
      </c>
      <c r="E938" s="4">
        <v>207</v>
      </c>
      <c r="F938" s="4">
        <v>704</v>
      </c>
      <c r="G938" s="4">
        <v>939</v>
      </c>
      <c r="H938" s="6">
        <v>3.8694444444444445</v>
      </c>
      <c r="I938" s="10">
        <v>3.024</v>
      </c>
    </row>
    <row r="939" spans="2:9" x14ac:dyDescent="0.2">
      <c r="B939" s="4">
        <v>937</v>
      </c>
      <c r="C939" s="4">
        <v>20</v>
      </c>
      <c r="D939" s="4">
        <v>21</v>
      </c>
      <c r="E939" s="4">
        <v>207</v>
      </c>
      <c r="F939" s="4">
        <v>705</v>
      </c>
      <c r="G939" s="4">
        <v>940</v>
      </c>
      <c r="H939" s="6">
        <v>3.8715277777777777</v>
      </c>
      <c r="I939" s="10">
        <v>3.024</v>
      </c>
    </row>
    <row r="940" spans="2:9" x14ac:dyDescent="0.2">
      <c r="B940" s="4">
        <v>938</v>
      </c>
      <c r="C940" s="4">
        <v>20</v>
      </c>
      <c r="D940" s="4">
        <v>22</v>
      </c>
      <c r="E940" s="4">
        <v>207</v>
      </c>
      <c r="F940" s="4">
        <v>705</v>
      </c>
      <c r="G940" s="4">
        <v>941</v>
      </c>
      <c r="H940" s="6">
        <v>3.8736111111111109</v>
      </c>
      <c r="I940" s="10">
        <v>3.024</v>
      </c>
    </row>
    <row r="941" spans="2:9" x14ac:dyDescent="0.2">
      <c r="B941" s="4">
        <v>939</v>
      </c>
      <c r="C941" s="4">
        <v>20</v>
      </c>
      <c r="D941" s="4">
        <v>23</v>
      </c>
      <c r="E941" s="4">
        <v>207</v>
      </c>
      <c r="F941" s="4">
        <v>706</v>
      </c>
      <c r="G941" s="4">
        <v>941</v>
      </c>
      <c r="H941" s="6">
        <v>3.8756944444444446</v>
      </c>
      <c r="I941" s="10">
        <v>3.024</v>
      </c>
    </row>
    <row r="942" spans="2:9" x14ac:dyDescent="0.2">
      <c r="B942" s="4">
        <v>940</v>
      </c>
      <c r="C942" s="4">
        <v>20</v>
      </c>
      <c r="D942" s="4">
        <v>24</v>
      </c>
      <c r="E942" s="4">
        <v>207</v>
      </c>
      <c r="F942" s="4">
        <v>707</v>
      </c>
      <c r="G942" s="4">
        <v>943</v>
      </c>
      <c r="H942" s="6">
        <v>3.8777777777777778</v>
      </c>
      <c r="I942" s="10">
        <v>3.024</v>
      </c>
    </row>
    <row r="943" spans="2:9" x14ac:dyDescent="0.2">
      <c r="B943" s="4">
        <v>941</v>
      </c>
      <c r="C943" s="4">
        <v>20</v>
      </c>
      <c r="D943" s="4">
        <v>25</v>
      </c>
      <c r="E943" s="4">
        <v>207</v>
      </c>
      <c r="F943" s="4">
        <v>708</v>
      </c>
      <c r="G943" s="4">
        <v>944</v>
      </c>
      <c r="H943" s="6">
        <v>3.879861111111111</v>
      </c>
      <c r="I943" s="10">
        <v>3.024</v>
      </c>
    </row>
    <row r="944" spans="2:9" x14ac:dyDescent="0.2">
      <c r="B944" s="4">
        <v>942</v>
      </c>
      <c r="C944" s="4">
        <v>20</v>
      </c>
      <c r="D944" s="4">
        <v>26</v>
      </c>
      <c r="E944" s="4">
        <v>208</v>
      </c>
      <c r="F944" s="4">
        <v>709</v>
      </c>
      <c r="G944" s="4">
        <v>945</v>
      </c>
      <c r="H944" s="6">
        <v>3.8819444444444446</v>
      </c>
      <c r="I944" s="10">
        <v>3.024</v>
      </c>
    </row>
    <row r="945" spans="2:9" x14ac:dyDescent="0.2">
      <c r="B945" s="4">
        <v>943</v>
      </c>
      <c r="C945" s="4">
        <v>20</v>
      </c>
      <c r="D945" s="4">
        <v>27</v>
      </c>
      <c r="E945" s="4">
        <v>208</v>
      </c>
      <c r="F945" s="4">
        <v>709</v>
      </c>
      <c r="G945" s="4">
        <v>946</v>
      </c>
      <c r="H945" s="6">
        <v>3.8833333333333333</v>
      </c>
      <c r="I945" s="10">
        <v>3.024</v>
      </c>
    </row>
    <row r="946" spans="2:9" x14ac:dyDescent="0.2">
      <c r="B946" s="4">
        <v>944</v>
      </c>
      <c r="C946" s="4">
        <v>20</v>
      </c>
      <c r="D946" s="4">
        <v>28</v>
      </c>
      <c r="E946" s="4">
        <v>208</v>
      </c>
      <c r="F946" s="4">
        <v>710</v>
      </c>
      <c r="G946" s="4">
        <v>947</v>
      </c>
      <c r="H946" s="6">
        <v>3.8854166666666665</v>
      </c>
      <c r="I946" s="10">
        <v>3.024</v>
      </c>
    </row>
    <row r="947" spans="2:9" x14ac:dyDescent="0.2">
      <c r="B947" s="4">
        <v>945</v>
      </c>
      <c r="C947" s="4">
        <v>20</v>
      </c>
      <c r="D947" s="4">
        <v>29</v>
      </c>
      <c r="E947" s="4">
        <v>208</v>
      </c>
      <c r="F947" s="4">
        <v>710</v>
      </c>
      <c r="G947" s="4">
        <v>947</v>
      </c>
      <c r="H947" s="6">
        <v>3.8875000000000002</v>
      </c>
      <c r="I947" s="10">
        <v>3.024</v>
      </c>
    </row>
    <row r="948" spans="2:9" x14ac:dyDescent="0.2">
      <c r="B948" s="4">
        <v>946</v>
      </c>
      <c r="C948" s="4">
        <v>20</v>
      </c>
      <c r="D948" s="4">
        <v>30</v>
      </c>
      <c r="E948" s="4">
        <v>208</v>
      </c>
      <c r="F948" s="4">
        <v>711</v>
      </c>
      <c r="G948" s="4">
        <v>948</v>
      </c>
      <c r="H948" s="6">
        <v>3.8895833333333334</v>
      </c>
      <c r="I948" s="10">
        <v>3.024</v>
      </c>
    </row>
    <row r="949" spans="2:9" x14ac:dyDescent="0.2">
      <c r="B949" s="4">
        <v>947</v>
      </c>
      <c r="C949" s="4">
        <v>20</v>
      </c>
      <c r="D949" s="4">
        <v>31</v>
      </c>
      <c r="E949" s="4">
        <v>208</v>
      </c>
      <c r="F949" s="4">
        <v>712</v>
      </c>
      <c r="G949" s="4">
        <v>949</v>
      </c>
      <c r="H949" s="6">
        <v>3.8916666666666666</v>
      </c>
      <c r="I949" s="10">
        <v>3.024</v>
      </c>
    </row>
    <row r="950" spans="2:9" x14ac:dyDescent="0.2">
      <c r="B950" s="4">
        <v>948</v>
      </c>
      <c r="C950" s="4">
        <v>20</v>
      </c>
      <c r="D950" s="4">
        <v>32</v>
      </c>
      <c r="E950" s="4">
        <v>208</v>
      </c>
      <c r="F950" s="4">
        <v>712</v>
      </c>
      <c r="G950" s="4">
        <v>950</v>
      </c>
      <c r="H950" s="6">
        <v>3.8937499999999998</v>
      </c>
      <c r="I950" s="10">
        <v>3.024</v>
      </c>
    </row>
    <row r="951" spans="2:9" x14ac:dyDescent="0.2">
      <c r="B951" s="4">
        <v>949</v>
      </c>
      <c r="C951" s="4">
        <v>20</v>
      </c>
      <c r="D951" s="4">
        <v>33</v>
      </c>
      <c r="E951" s="4">
        <v>209</v>
      </c>
      <c r="F951" s="4">
        <v>713</v>
      </c>
      <c r="G951" s="4">
        <v>951</v>
      </c>
      <c r="H951" s="6">
        <v>3.8958333333333335</v>
      </c>
      <c r="I951" s="10">
        <v>3.024</v>
      </c>
    </row>
    <row r="952" spans="2:9" x14ac:dyDescent="0.2">
      <c r="B952" s="4">
        <v>950</v>
      </c>
      <c r="C952" s="4">
        <v>20</v>
      </c>
      <c r="D952" s="4">
        <v>34</v>
      </c>
      <c r="E952" s="4">
        <v>209</v>
      </c>
      <c r="F952" s="4">
        <v>714</v>
      </c>
      <c r="G952" s="4">
        <v>953</v>
      </c>
      <c r="H952" s="6">
        <v>3.8979166666666667</v>
      </c>
      <c r="I952" s="10">
        <v>3.024</v>
      </c>
    </row>
    <row r="953" spans="2:9" x14ac:dyDescent="0.2">
      <c r="B953" s="4">
        <v>951</v>
      </c>
      <c r="C953" s="4">
        <v>20</v>
      </c>
      <c r="D953" s="4">
        <v>35</v>
      </c>
      <c r="E953" s="4">
        <v>209</v>
      </c>
      <c r="F953" s="4">
        <v>715</v>
      </c>
      <c r="G953" s="4">
        <v>953</v>
      </c>
      <c r="H953" s="6">
        <v>3.9</v>
      </c>
      <c r="I953" s="10">
        <v>3.024</v>
      </c>
    </row>
    <row r="954" spans="2:9" x14ac:dyDescent="0.2">
      <c r="B954" s="4">
        <v>952</v>
      </c>
      <c r="C954" s="4">
        <v>20</v>
      </c>
      <c r="D954" s="4">
        <v>36</v>
      </c>
      <c r="E954" s="4">
        <v>209</v>
      </c>
      <c r="F954" s="4">
        <v>716</v>
      </c>
      <c r="G954" s="4">
        <v>954</v>
      </c>
      <c r="H954" s="6">
        <v>3.901388888888889</v>
      </c>
      <c r="I954" s="10">
        <v>3.024</v>
      </c>
    </row>
    <row r="955" spans="2:9" x14ac:dyDescent="0.2">
      <c r="B955" s="4">
        <v>953</v>
      </c>
      <c r="C955" s="4">
        <v>20</v>
      </c>
      <c r="D955" s="4">
        <v>37</v>
      </c>
      <c r="E955" s="4">
        <v>209</v>
      </c>
      <c r="F955" s="4">
        <v>716</v>
      </c>
      <c r="G955" s="4">
        <v>955</v>
      </c>
      <c r="H955" s="6">
        <v>3.9034722222222222</v>
      </c>
      <c r="I955" s="10">
        <v>3.024</v>
      </c>
    </row>
    <row r="956" spans="2:9" x14ac:dyDescent="0.2">
      <c r="B956" s="4">
        <v>954</v>
      </c>
      <c r="C956" s="4">
        <v>20</v>
      </c>
      <c r="D956" s="4">
        <v>38</v>
      </c>
      <c r="E956" s="4">
        <v>209</v>
      </c>
      <c r="F956" s="4">
        <v>717</v>
      </c>
      <c r="G956" s="4">
        <v>956</v>
      </c>
      <c r="H956" s="6">
        <v>3.9055555555555554</v>
      </c>
      <c r="I956" s="10">
        <v>3.024</v>
      </c>
    </row>
    <row r="957" spans="2:9" x14ac:dyDescent="0.2">
      <c r="B957" s="4">
        <v>955</v>
      </c>
      <c r="C957" s="4">
        <v>20</v>
      </c>
      <c r="D957" s="4">
        <v>39</v>
      </c>
      <c r="E957" s="4">
        <v>209</v>
      </c>
      <c r="F957" s="4">
        <v>717</v>
      </c>
      <c r="G957" s="4">
        <v>957</v>
      </c>
      <c r="H957" s="6">
        <v>3.9076388888888891</v>
      </c>
      <c r="I957" s="10">
        <v>3.024</v>
      </c>
    </row>
    <row r="958" spans="2:9" x14ac:dyDescent="0.2">
      <c r="B958" s="4">
        <v>956</v>
      </c>
      <c r="C958" s="4">
        <v>20</v>
      </c>
      <c r="D958" s="4">
        <v>40</v>
      </c>
      <c r="E958" s="4">
        <v>210</v>
      </c>
      <c r="F958" s="4">
        <v>718</v>
      </c>
      <c r="G958" s="4">
        <v>957</v>
      </c>
      <c r="H958" s="6">
        <v>3.9097222222222223</v>
      </c>
      <c r="I958" s="10">
        <v>3.024</v>
      </c>
    </row>
    <row r="959" spans="2:9" x14ac:dyDescent="0.2">
      <c r="B959" s="4">
        <v>957</v>
      </c>
      <c r="C959" s="4">
        <v>20</v>
      </c>
      <c r="D959" s="4">
        <v>41</v>
      </c>
      <c r="E959" s="4">
        <v>210</v>
      </c>
      <c r="F959" s="4">
        <v>719</v>
      </c>
      <c r="G959" s="4">
        <v>958</v>
      </c>
      <c r="H959" s="6">
        <v>3.9118055555555555</v>
      </c>
      <c r="I959" s="10">
        <v>3.024</v>
      </c>
    </row>
    <row r="960" spans="2:9" x14ac:dyDescent="0.2">
      <c r="B960" s="4">
        <v>958</v>
      </c>
      <c r="C960" s="4">
        <v>20</v>
      </c>
      <c r="D960" s="4">
        <v>42</v>
      </c>
      <c r="E960" s="4">
        <v>210</v>
      </c>
      <c r="F960" s="4">
        <v>719</v>
      </c>
      <c r="G960" s="4">
        <v>959</v>
      </c>
      <c r="H960" s="6">
        <v>3.9138888888888888</v>
      </c>
      <c r="I960" s="10">
        <v>3.024</v>
      </c>
    </row>
    <row r="961" spans="2:9" x14ac:dyDescent="0.2">
      <c r="B961" s="4">
        <v>959</v>
      </c>
      <c r="C961" s="4">
        <v>20</v>
      </c>
      <c r="D961" s="4">
        <v>43</v>
      </c>
      <c r="E961" s="4">
        <v>210</v>
      </c>
      <c r="F961" s="4">
        <v>720</v>
      </c>
      <c r="G961" s="4">
        <v>960</v>
      </c>
      <c r="H961" s="6">
        <v>3.9159722222222224</v>
      </c>
      <c r="I961" s="10">
        <v>3.024</v>
      </c>
    </row>
    <row r="962" spans="2:9" x14ac:dyDescent="0.2">
      <c r="B962" s="4">
        <v>960</v>
      </c>
      <c r="C962" s="4">
        <v>20</v>
      </c>
      <c r="D962" s="4">
        <v>44</v>
      </c>
      <c r="E962" s="4">
        <v>210</v>
      </c>
      <c r="F962" s="4">
        <v>721</v>
      </c>
      <c r="G962" s="4">
        <v>962</v>
      </c>
      <c r="H962" s="6">
        <v>3.9173611111111111</v>
      </c>
      <c r="I962" s="10">
        <v>3.024</v>
      </c>
    </row>
    <row r="963" spans="2:9" x14ac:dyDescent="0.2">
      <c r="B963" s="4">
        <v>961</v>
      </c>
      <c r="C963" s="4">
        <v>20</v>
      </c>
      <c r="D963" s="4">
        <v>45</v>
      </c>
      <c r="E963" s="4">
        <v>210</v>
      </c>
      <c r="F963" s="4">
        <v>722</v>
      </c>
      <c r="G963" s="4">
        <v>963</v>
      </c>
      <c r="H963" s="6">
        <v>3.9194444444444443</v>
      </c>
      <c r="I963" s="10">
        <v>3.024</v>
      </c>
    </row>
    <row r="964" spans="2:9" x14ac:dyDescent="0.2">
      <c r="B964" s="4">
        <v>962</v>
      </c>
      <c r="C964" s="4">
        <v>20</v>
      </c>
      <c r="D964" s="4">
        <v>46</v>
      </c>
      <c r="E964" s="4">
        <v>210</v>
      </c>
      <c r="F964" s="4">
        <v>722</v>
      </c>
      <c r="G964" s="4">
        <v>963</v>
      </c>
      <c r="H964" s="6">
        <v>3.9215277777777779</v>
      </c>
      <c r="I964" s="10">
        <v>3.024</v>
      </c>
    </row>
    <row r="965" spans="2:9" x14ac:dyDescent="0.2">
      <c r="B965" s="4">
        <v>963</v>
      </c>
      <c r="C965" s="4">
        <v>20</v>
      </c>
      <c r="D965" s="4">
        <v>47</v>
      </c>
      <c r="E965" s="4">
        <v>210</v>
      </c>
      <c r="F965" s="4">
        <v>723</v>
      </c>
      <c r="G965" s="4">
        <v>964</v>
      </c>
      <c r="H965" s="6">
        <v>3.9236111111111112</v>
      </c>
      <c r="I965" s="10">
        <v>3.024</v>
      </c>
    </row>
    <row r="966" spans="2:9" x14ac:dyDescent="0.2">
      <c r="B966" s="4">
        <v>964</v>
      </c>
      <c r="C966" s="4">
        <v>20</v>
      </c>
      <c r="D966" s="4">
        <v>48</v>
      </c>
      <c r="E966" s="4">
        <v>211</v>
      </c>
      <c r="F966" s="4">
        <v>724</v>
      </c>
      <c r="G966" s="4">
        <v>965</v>
      </c>
      <c r="H966" s="6">
        <v>3.9256944444444444</v>
      </c>
      <c r="I966" s="10">
        <v>3.024</v>
      </c>
    </row>
    <row r="967" spans="2:9" x14ac:dyDescent="0.2">
      <c r="B967" s="4">
        <v>965</v>
      </c>
      <c r="C967" s="4">
        <v>20</v>
      </c>
      <c r="D967" s="4">
        <v>49</v>
      </c>
      <c r="E967" s="4">
        <v>211</v>
      </c>
      <c r="F967" s="4">
        <v>724</v>
      </c>
      <c r="G967" s="4">
        <v>966</v>
      </c>
      <c r="H967" s="6">
        <v>3.9277777777777776</v>
      </c>
      <c r="I967" s="10">
        <v>3.024</v>
      </c>
    </row>
    <row r="968" spans="2:9" x14ac:dyDescent="0.2">
      <c r="B968" s="4">
        <v>966</v>
      </c>
      <c r="C968" s="4">
        <v>20</v>
      </c>
      <c r="D968" s="4">
        <v>50</v>
      </c>
      <c r="E968" s="4">
        <v>211</v>
      </c>
      <c r="F968" s="4">
        <v>725</v>
      </c>
      <c r="G968" s="4">
        <v>967</v>
      </c>
      <c r="H968" s="6">
        <v>3.9298611111111112</v>
      </c>
      <c r="I968" s="10">
        <v>3.024</v>
      </c>
    </row>
    <row r="969" spans="2:9" x14ac:dyDescent="0.2">
      <c r="B969" s="4">
        <v>967</v>
      </c>
      <c r="C969" s="4">
        <v>20</v>
      </c>
      <c r="D969" s="4">
        <v>51</v>
      </c>
      <c r="E969" s="4">
        <v>211</v>
      </c>
      <c r="F969" s="4">
        <v>725</v>
      </c>
      <c r="G969" s="4">
        <v>967</v>
      </c>
      <c r="H969" s="6">
        <v>3.9319444444444445</v>
      </c>
      <c r="I969" s="10">
        <v>3.024</v>
      </c>
    </row>
    <row r="970" spans="2:9" x14ac:dyDescent="0.2">
      <c r="B970" s="4">
        <v>968</v>
      </c>
      <c r="C970" s="4">
        <v>20</v>
      </c>
      <c r="D970" s="4">
        <v>52</v>
      </c>
      <c r="E970" s="4">
        <v>211</v>
      </c>
      <c r="F970" s="4">
        <v>726</v>
      </c>
      <c r="G970" s="4">
        <v>968</v>
      </c>
      <c r="H970" s="6">
        <v>3.9333333333333331</v>
      </c>
      <c r="I970" s="10">
        <v>3.024</v>
      </c>
    </row>
    <row r="971" spans="2:9" x14ac:dyDescent="0.2">
      <c r="B971" s="4">
        <v>969</v>
      </c>
      <c r="C971" s="4">
        <v>20</v>
      </c>
      <c r="D971" s="4">
        <v>53</v>
      </c>
      <c r="E971" s="4">
        <v>211</v>
      </c>
      <c r="F971" s="4">
        <v>727</v>
      </c>
      <c r="G971" s="4">
        <v>969</v>
      </c>
      <c r="H971" s="6">
        <v>3.9354166666666668</v>
      </c>
      <c r="I971" s="10">
        <v>3.024</v>
      </c>
    </row>
    <row r="972" spans="2:9" x14ac:dyDescent="0.2">
      <c r="B972" s="4">
        <v>970</v>
      </c>
      <c r="C972" s="4">
        <v>20</v>
      </c>
      <c r="D972" s="4">
        <v>54</v>
      </c>
      <c r="E972" s="4">
        <v>211</v>
      </c>
      <c r="F972" s="4">
        <v>728</v>
      </c>
      <c r="G972" s="4">
        <v>971</v>
      </c>
      <c r="H972" s="6">
        <v>3.9375</v>
      </c>
      <c r="I972" s="10">
        <v>3.024</v>
      </c>
    </row>
    <row r="973" spans="2:9" x14ac:dyDescent="0.2">
      <c r="B973" s="4">
        <v>971</v>
      </c>
      <c r="C973" s="4">
        <v>20</v>
      </c>
      <c r="D973" s="4">
        <v>55</v>
      </c>
      <c r="E973" s="4">
        <v>212</v>
      </c>
      <c r="F973" s="4">
        <v>729</v>
      </c>
      <c r="G973" s="4">
        <v>972</v>
      </c>
      <c r="H973" s="6">
        <v>3.9395833333333332</v>
      </c>
      <c r="I973" s="10">
        <v>3.024</v>
      </c>
    </row>
    <row r="974" spans="2:9" x14ac:dyDescent="0.2">
      <c r="B974" s="4">
        <v>972</v>
      </c>
      <c r="C974" s="4">
        <v>20</v>
      </c>
      <c r="D974" s="4">
        <v>56</v>
      </c>
      <c r="E974" s="4">
        <v>212</v>
      </c>
      <c r="F974" s="4">
        <v>729</v>
      </c>
      <c r="G974" s="4">
        <v>973</v>
      </c>
      <c r="H974" s="6">
        <v>3.9416666666666669</v>
      </c>
      <c r="I974" s="10">
        <v>3.024</v>
      </c>
    </row>
    <row r="975" spans="2:9" x14ac:dyDescent="0.2">
      <c r="B975" s="4">
        <v>973</v>
      </c>
      <c r="C975" s="4">
        <v>20</v>
      </c>
      <c r="D975" s="4">
        <v>57</v>
      </c>
      <c r="E975" s="4">
        <v>212</v>
      </c>
      <c r="F975" s="4">
        <v>730</v>
      </c>
      <c r="G975" s="4">
        <v>973</v>
      </c>
      <c r="H975" s="6">
        <v>3.9437500000000001</v>
      </c>
      <c r="I975" s="10">
        <v>3.024</v>
      </c>
    </row>
    <row r="976" spans="2:9" x14ac:dyDescent="0.2">
      <c r="B976" s="4">
        <v>974</v>
      </c>
      <c r="C976" s="4">
        <v>20</v>
      </c>
      <c r="D976" s="4">
        <v>58</v>
      </c>
      <c r="E976" s="4">
        <v>212</v>
      </c>
      <c r="F976" s="4">
        <v>731</v>
      </c>
      <c r="G976" s="4">
        <v>974</v>
      </c>
      <c r="H976" s="6">
        <v>3.9458333333333333</v>
      </c>
      <c r="I976" s="10">
        <v>3.024</v>
      </c>
    </row>
    <row r="977" spans="2:9" x14ac:dyDescent="0.2">
      <c r="B977" s="4">
        <v>975</v>
      </c>
      <c r="C977" s="4">
        <v>20</v>
      </c>
      <c r="D977" s="4">
        <v>59</v>
      </c>
      <c r="E977" s="4">
        <v>212</v>
      </c>
      <c r="F977" s="4">
        <v>731</v>
      </c>
      <c r="G977" s="4">
        <v>975</v>
      </c>
      <c r="H977" s="6">
        <v>3.9479166666666665</v>
      </c>
      <c r="I977" s="10">
        <v>3.024</v>
      </c>
    </row>
    <row r="978" spans="2:9" x14ac:dyDescent="0.2">
      <c r="B978" s="4">
        <v>976</v>
      </c>
      <c r="C978" s="4">
        <v>20</v>
      </c>
      <c r="D978" s="4">
        <v>60</v>
      </c>
      <c r="E978" s="4">
        <v>212</v>
      </c>
      <c r="F978" s="4">
        <v>732</v>
      </c>
      <c r="G978" s="4">
        <v>976</v>
      </c>
      <c r="H978" s="6">
        <v>3.95</v>
      </c>
      <c r="I978" s="10">
        <v>3.024</v>
      </c>
    </row>
    <row r="979" spans="2:9" x14ac:dyDescent="0.2">
      <c r="B979" s="4">
        <v>977</v>
      </c>
      <c r="C979" s="4">
        <v>21</v>
      </c>
      <c r="D979" s="4">
        <v>1</v>
      </c>
      <c r="E979" s="4">
        <v>212</v>
      </c>
      <c r="F979" s="4">
        <v>732</v>
      </c>
      <c r="G979" s="4">
        <v>977</v>
      </c>
      <c r="H979" s="6">
        <v>3.9513888888888888</v>
      </c>
      <c r="I979" s="10">
        <v>3.024</v>
      </c>
    </row>
    <row r="980" spans="2:9" x14ac:dyDescent="0.2">
      <c r="B980" s="4">
        <v>978</v>
      </c>
      <c r="C980" s="4">
        <v>21</v>
      </c>
      <c r="D980" s="4">
        <v>2</v>
      </c>
      <c r="E980" s="4">
        <v>213</v>
      </c>
      <c r="F980" s="4">
        <v>733</v>
      </c>
      <c r="G980" s="4">
        <v>977</v>
      </c>
      <c r="H980" s="6">
        <v>3.9534722222222221</v>
      </c>
      <c r="I980" s="10">
        <v>3.024</v>
      </c>
    </row>
    <row r="981" spans="2:9" x14ac:dyDescent="0.2">
      <c r="B981" s="4">
        <v>979</v>
      </c>
      <c r="C981" s="4">
        <v>21</v>
      </c>
      <c r="D981" s="4">
        <v>3</v>
      </c>
      <c r="E981" s="4">
        <v>213</v>
      </c>
      <c r="F981" s="4">
        <v>734</v>
      </c>
      <c r="G981" s="4">
        <v>978</v>
      </c>
      <c r="H981" s="6">
        <v>3.9555555555555557</v>
      </c>
      <c r="I981" s="10">
        <v>3.024</v>
      </c>
    </row>
    <row r="982" spans="2:9" x14ac:dyDescent="0.2">
      <c r="B982" s="4">
        <v>980</v>
      </c>
      <c r="C982" s="4">
        <v>21</v>
      </c>
      <c r="D982" s="4">
        <v>4</v>
      </c>
      <c r="E982" s="4">
        <v>213</v>
      </c>
      <c r="F982" s="4">
        <v>735</v>
      </c>
      <c r="G982" s="4">
        <v>980</v>
      </c>
      <c r="H982" s="6">
        <v>3.9576388888888889</v>
      </c>
      <c r="I982" s="10">
        <v>3.024</v>
      </c>
    </row>
    <row r="983" spans="2:9" x14ac:dyDescent="0.2">
      <c r="B983" s="4">
        <v>981</v>
      </c>
      <c r="C983" s="4">
        <v>21</v>
      </c>
      <c r="D983" s="4">
        <v>5</v>
      </c>
      <c r="E983" s="4">
        <v>213</v>
      </c>
      <c r="F983" s="4">
        <v>736</v>
      </c>
      <c r="G983" s="4">
        <v>981</v>
      </c>
      <c r="H983" s="6">
        <v>3.9597222222222221</v>
      </c>
      <c r="I983" s="10">
        <v>3.024</v>
      </c>
    </row>
    <row r="984" spans="2:9" x14ac:dyDescent="0.2">
      <c r="B984" s="4">
        <v>982</v>
      </c>
      <c r="C984" s="4">
        <v>21</v>
      </c>
      <c r="D984" s="4">
        <v>6</v>
      </c>
      <c r="E984" s="4">
        <v>213</v>
      </c>
      <c r="F984" s="4">
        <v>736</v>
      </c>
      <c r="G984" s="4">
        <v>982</v>
      </c>
      <c r="H984" s="6">
        <v>3.9618055555555554</v>
      </c>
      <c r="I984" s="10">
        <v>3.024</v>
      </c>
    </row>
    <row r="985" spans="2:9" x14ac:dyDescent="0.2">
      <c r="B985" s="4">
        <v>983</v>
      </c>
      <c r="C985" s="4">
        <v>21</v>
      </c>
      <c r="D985" s="4">
        <v>7</v>
      </c>
      <c r="E985" s="4">
        <v>213</v>
      </c>
      <c r="F985" s="4">
        <v>737</v>
      </c>
      <c r="G985" s="4">
        <v>983</v>
      </c>
      <c r="H985" s="6">
        <v>3.963888888888889</v>
      </c>
      <c r="I985" s="10">
        <v>3.024</v>
      </c>
    </row>
    <row r="986" spans="2:9" x14ac:dyDescent="0.2">
      <c r="B986" s="4">
        <v>984</v>
      </c>
      <c r="C986" s="4">
        <v>21</v>
      </c>
      <c r="D986" s="4">
        <v>8</v>
      </c>
      <c r="E986" s="4">
        <v>213</v>
      </c>
      <c r="F986" s="4">
        <v>737</v>
      </c>
      <c r="G986" s="4">
        <v>983</v>
      </c>
      <c r="H986" s="6">
        <v>3.9659722222222222</v>
      </c>
      <c r="I986" s="10">
        <v>3.024</v>
      </c>
    </row>
    <row r="987" spans="2:9" x14ac:dyDescent="0.2">
      <c r="B987" s="4">
        <v>985</v>
      </c>
      <c r="C987" s="4">
        <v>21</v>
      </c>
      <c r="D987" s="4">
        <v>9</v>
      </c>
      <c r="E987" s="4">
        <v>213</v>
      </c>
      <c r="F987" s="4">
        <v>738</v>
      </c>
      <c r="G987" s="4">
        <v>984</v>
      </c>
      <c r="H987" s="6">
        <v>3.9673611111111109</v>
      </c>
      <c r="I987" s="10">
        <v>3.024</v>
      </c>
    </row>
    <row r="988" spans="2:9" x14ac:dyDescent="0.2">
      <c r="B988" s="4">
        <v>986</v>
      </c>
      <c r="C988" s="4">
        <v>21</v>
      </c>
      <c r="D988" s="4">
        <v>10</v>
      </c>
      <c r="E988" s="4">
        <v>214</v>
      </c>
      <c r="F988" s="4">
        <v>739</v>
      </c>
      <c r="G988" s="4">
        <v>985</v>
      </c>
      <c r="H988" s="6">
        <v>3.9694444444444446</v>
      </c>
      <c r="I988" s="10">
        <v>3.024</v>
      </c>
    </row>
    <row r="989" spans="2:9" x14ac:dyDescent="0.2">
      <c r="B989" s="4">
        <v>987</v>
      </c>
      <c r="C989" s="4">
        <v>21</v>
      </c>
      <c r="D989" s="4">
        <v>11</v>
      </c>
      <c r="E989" s="4">
        <v>214</v>
      </c>
      <c r="F989" s="4">
        <v>739</v>
      </c>
      <c r="G989" s="4">
        <v>986</v>
      </c>
      <c r="H989" s="6">
        <v>3.9715277777777778</v>
      </c>
      <c r="I989" s="10">
        <v>3.024</v>
      </c>
    </row>
    <row r="990" spans="2:9" x14ac:dyDescent="0.2">
      <c r="B990" s="4">
        <v>988</v>
      </c>
      <c r="C990" s="4">
        <v>21</v>
      </c>
      <c r="D990" s="4">
        <v>12</v>
      </c>
      <c r="E990" s="4">
        <v>214</v>
      </c>
      <c r="F990" s="4">
        <v>740</v>
      </c>
      <c r="G990" s="4">
        <v>987</v>
      </c>
      <c r="H990" s="6">
        <v>3.973611111111111</v>
      </c>
      <c r="I990" s="10">
        <v>3.024</v>
      </c>
    </row>
    <row r="991" spans="2:9" x14ac:dyDescent="0.2">
      <c r="B991" s="4">
        <v>989</v>
      </c>
      <c r="C991" s="4">
        <v>21</v>
      </c>
      <c r="D991" s="4">
        <v>13</v>
      </c>
      <c r="E991" s="4">
        <v>214</v>
      </c>
      <c r="F991" s="4">
        <v>740</v>
      </c>
      <c r="G991" s="4">
        <v>987</v>
      </c>
      <c r="H991" s="6">
        <v>3.9756944444444446</v>
      </c>
      <c r="I991" s="10">
        <v>3.024</v>
      </c>
    </row>
    <row r="992" spans="2:9" x14ac:dyDescent="0.2">
      <c r="B992" s="4">
        <v>990</v>
      </c>
      <c r="C992" s="4">
        <v>21</v>
      </c>
      <c r="D992" s="4">
        <v>14</v>
      </c>
      <c r="E992" s="4">
        <v>214</v>
      </c>
      <c r="F992" s="4">
        <v>742</v>
      </c>
      <c r="G992" s="4">
        <v>989</v>
      </c>
      <c r="H992" s="6">
        <v>3.9777777777777779</v>
      </c>
      <c r="I992" s="10">
        <v>3.024</v>
      </c>
    </row>
    <row r="993" spans="2:9" x14ac:dyDescent="0.2">
      <c r="B993" s="4">
        <v>991</v>
      </c>
      <c r="C993" s="4">
        <v>21</v>
      </c>
      <c r="D993" s="4">
        <v>15</v>
      </c>
      <c r="E993" s="4">
        <v>214</v>
      </c>
      <c r="F993" s="4">
        <v>743</v>
      </c>
      <c r="G993" s="4">
        <v>990</v>
      </c>
      <c r="H993" s="6">
        <v>3.9798611111111111</v>
      </c>
      <c r="I993" s="10">
        <v>3.024</v>
      </c>
    </row>
    <row r="994" spans="2:9" x14ac:dyDescent="0.2">
      <c r="B994" s="4">
        <v>992</v>
      </c>
      <c r="C994" s="4">
        <v>21</v>
      </c>
      <c r="D994" s="4">
        <v>16</v>
      </c>
      <c r="E994" s="4">
        <v>214</v>
      </c>
      <c r="F994" s="4">
        <v>743</v>
      </c>
      <c r="G994" s="4">
        <v>991</v>
      </c>
      <c r="H994" s="6">
        <v>3.9819444444444443</v>
      </c>
      <c r="I994" s="10">
        <v>3.024</v>
      </c>
    </row>
    <row r="995" spans="2:9" x14ac:dyDescent="0.2">
      <c r="B995" s="4">
        <v>993</v>
      </c>
      <c r="C995" s="4">
        <v>21</v>
      </c>
      <c r="D995" s="4">
        <v>17</v>
      </c>
      <c r="E995" s="4">
        <v>215</v>
      </c>
      <c r="F995" s="4">
        <v>744</v>
      </c>
      <c r="G995" s="4">
        <v>992</v>
      </c>
      <c r="H995" s="6">
        <v>3.9833333333333334</v>
      </c>
      <c r="I995" s="10">
        <v>3.024</v>
      </c>
    </row>
    <row r="996" spans="2:9" x14ac:dyDescent="0.2">
      <c r="B996" s="4">
        <v>994</v>
      </c>
      <c r="C996" s="4">
        <v>21</v>
      </c>
      <c r="D996" s="4">
        <v>18</v>
      </c>
      <c r="E996" s="4">
        <v>215</v>
      </c>
      <c r="F996" s="4">
        <v>744</v>
      </c>
      <c r="G996" s="4">
        <v>993</v>
      </c>
      <c r="H996" s="6">
        <v>3.9854166666666666</v>
      </c>
      <c r="I996" s="10">
        <v>3.024</v>
      </c>
    </row>
    <row r="997" spans="2:9" x14ac:dyDescent="0.2">
      <c r="B997" s="4">
        <v>995</v>
      </c>
      <c r="C997" s="4">
        <v>21</v>
      </c>
      <c r="D997" s="4">
        <v>19</v>
      </c>
      <c r="E997" s="4">
        <v>215</v>
      </c>
      <c r="F997" s="4">
        <v>745</v>
      </c>
      <c r="G997" s="4">
        <v>993</v>
      </c>
      <c r="H997" s="6">
        <v>3.9874999999999998</v>
      </c>
      <c r="I997" s="10">
        <v>3.024</v>
      </c>
    </row>
    <row r="998" spans="2:9" x14ac:dyDescent="0.2">
      <c r="B998" s="4">
        <v>996</v>
      </c>
      <c r="C998" s="4">
        <v>21</v>
      </c>
      <c r="D998" s="4">
        <v>20</v>
      </c>
      <c r="E998" s="4">
        <v>215</v>
      </c>
      <c r="F998" s="4">
        <v>746</v>
      </c>
      <c r="G998" s="4">
        <v>994</v>
      </c>
      <c r="H998" s="6">
        <v>3.9895833333333335</v>
      </c>
      <c r="I998" s="10">
        <v>3.024</v>
      </c>
    </row>
    <row r="999" spans="2:9" x14ac:dyDescent="0.2">
      <c r="B999" s="4">
        <v>997</v>
      </c>
      <c r="C999" s="4">
        <v>21</v>
      </c>
      <c r="D999" s="4">
        <v>21</v>
      </c>
      <c r="E999" s="4">
        <v>215</v>
      </c>
      <c r="F999" s="4">
        <v>746</v>
      </c>
      <c r="G999" s="4">
        <v>995</v>
      </c>
      <c r="H999" s="6">
        <v>3.9916666666666667</v>
      </c>
      <c r="I999" s="10">
        <v>3.024</v>
      </c>
    </row>
    <row r="1000" spans="2:9" x14ac:dyDescent="0.2">
      <c r="B1000" s="4">
        <v>998</v>
      </c>
      <c r="C1000" s="4">
        <v>21</v>
      </c>
      <c r="D1000" s="4">
        <v>22</v>
      </c>
      <c r="E1000" s="4">
        <v>215</v>
      </c>
      <c r="F1000" s="4">
        <v>747</v>
      </c>
      <c r="G1000" s="4">
        <v>996</v>
      </c>
      <c r="H1000" s="6">
        <v>3.9937499999999999</v>
      </c>
      <c r="I1000" s="10">
        <v>3.024</v>
      </c>
    </row>
    <row r="1001" spans="2:9" x14ac:dyDescent="0.2">
      <c r="B1001" s="4">
        <v>999</v>
      </c>
      <c r="C1001" s="4">
        <v>21</v>
      </c>
      <c r="D1001" s="4">
        <v>23</v>
      </c>
      <c r="E1001" s="4">
        <v>215</v>
      </c>
      <c r="F1001" s="4">
        <v>747</v>
      </c>
      <c r="G1001" s="4">
        <v>997</v>
      </c>
      <c r="H1001" s="6">
        <v>3.9958333333333331</v>
      </c>
      <c r="I1001" s="10">
        <v>3.024</v>
      </c>
    </row>
    <row r="1002" spans="2:9" x14ac:dyDescent="0.2">
      <c r="B1002" s="4">
        <v>1000</v>
      </c>
      <c r="C1002" s="4">
        <v>21</v>
      </c>
      <c r="D1002" s="4">
        <v>24</v>
      </c>
      <c r="E1002" s="4">
        <v>216</v>
      </c>
      <c r="F1002" s="4">
        <v>749</v>
      </c>
      <c r="G1002" s="4">
        <v>999</v>
      </c>
      <c r="H1002" s="6">
        <v>3.9979166666666668</v>
      </c>
      <c r="I1002" s="10">
        <v>3.024</v>
      </c>
    </row>
    <row r="1003" spans="2:9" x14ac:dyDescent="0.2">
      <c r="B1003" s="4">
        <v>1001</v>
      </c>
      <c r="C1003" s="4">
        <v>21</v>
      </c>
      <c r="D1003" s="4">
        <v>25</v>
      </c>
      <c r="E1003" s="4">
        <v>216</v>
      </c>
      <c r="F1003" s="4">
        <v>749</v>
      </c>
      <c r="G1003" s="4">
        <v>999</v>
      </c>
      <c r="H1003" s="6">
        <v>4</v>
      </c>
      <c r="I1003" s="10">
        <v>3.024</v>
      </c>
    </row>
    <row r="1004" spans="2:9" x14ac:dyDescent="0.2">
      <c r="B1004" s="4">
        <v>1002</v>
      </c>
      <c r="C1004" s="4">
        <v>21</v>
      </c>
      <c r="D1004" s="4">
        <v>26</v>
      </c>
      <c r="E1004" s="4">
        <v>216</v>
      </c>
      <c r="F1004" s="4">
        <v>750</v>
      </c>
      <c r="G1004" s="4">
        <v>1000</v>
      </c>
      <c r="H1004" s="6">
        <v>4.0013888888888891</v>
      </c>
      <c r="I1004" s="10">
        <v>3.024</v>
      </c>
    </row>
    <row r="1005" spans="2:9" x14ac:dyDescent="0.2">
      <c r="B1005" s="4">
        <v>1003</v>
      </c>
      <c r="C1005" s="4">
        <v>21</v>
      </c>
      <c r="D1005" s="4">
        <v>27</v>
      </c>
      <c r="E1005" s="4">
        <v>216</v>
      </c>
      <c r="F1005" s="4">
        <v>751</v>
      </c>
      <c r="G1005" s="4">
        <v>1001</v>
      </c>
      <c r="H1005" s="6">
        <v>4.0034722222222223</v>
      </c>
      <c r="I1005" s="10">
        <v>3.024</v>
      </c>
    </row>
    <row r="1006" spans="2:9" x14ac:dyDescent="0.2">
      <c r="B1006" s="4">
        <v>1004</v>
      </c>
      <c r="C1006" s="4">
        <v>21</v>
      </c>
      <c r="D1006" s="4">
        <v>28</v>
      </c>
      <c r="E1006" s="4">
        <v>216</v>
      </c>
      <c r="F1006" s="4">
        <v>751</v>
      </c>
      <c r="G1006" s="4">
        <v>1002</v>
      </c>
      <c r="H1006" s="6">
        <v>4.0055555555555555</v>
      </c>
      <c r="I1006" s="10">
        <v>3.024</v>
      </c>
    </row>
    <row r="1007" spans="2:9" x14ac:dyDescent="0.2">
      <c r="B1007" s="4">
        <v>1005</v>
      </c>
      <c r="C1007" s="4">
        <v>21</v>
      </c>
      <c r="D1007" s="4">
        <v>29</v>
      </c>
      <c r="E1007" s="4">
        <v>216</v>
      </c>
      <c r="F1007" s="4">
        <v>752</v>
      </c>
      <c r="G1007" s="4">
        <v>1003</v>
      </c>
      <c r="H1007" s="6">
        <v>4.0076388888888888</v>
      </c>
      <c r="I1007" s="10">
        <v>3.024</v>
      </c>
    </row>
    <row r="1008" spans="2:9" x14ac:dyDescent="0.2">
      <c r="B1008" s="4">
        <v>1006</v>
      </c>
      <c r="C1008" s="4">
        <v>21</v>
      </c>
      <c r="D1008" s="4">
        <v>30</v>
      </c>
      <c r="E1008" s="4">
        <v>216</v>
      </c>
      <c r="F1008" s="4">
        <v>752</v>
      </c>
      <c r="G1008" s="4">
        <v>1003</v>
      </c>
      <c r="H1008" s="6">
        <v>4.009722222222222</v>
      </c>
      <c r="I1008" s="10">
        <v>3.024</v>
      </c>
    </row>
    <row r="1009" spans="2:9" x14ac:dyDescent="0.2">
      <c r="B1009" s="4">
        <v>1007</v>
      </c>
      <c r="C1009" s="4">
        <v>21</v>
      </c>
      <c r="D1009" s="4">
        <v>31</v>
      </c>
      <c r="E1009" s="4">
        <v>216</v>
      </c>
      <c r="F1009" s="4">
        <v>753</v>
      </c>
      <c r="G1009" s="4">
        <v>1004</v>
      </c>
      <c r="H1009" s="6">
        <v>4.0118055555555552</v>
      </c>
      <c r="I1009" s="10">
        <v>3.024</v>
      </c>
    </row>
    <row r="1010" spans="2:9" x14ac:dyDescent="0.2">
      <c r="B1010" s="4">
        <v>1008</v>
      </c>
      <c r="C1010" s="4">
        <v>21</v>
      </c>
      <c r="D1010" s="4">
        <v>32</v>
      </c>
      <c r="E1010" s="4">
        <v>217</v>
      </c>
      <c r="F1010" s="4">
        <v>754</v>
      </c>
      <c r="G1010" s="4">
        <v>1005</v>
      </c>
      <c r="H1010" s="6">
        <v>4.0138888888888893</v>
      </c>
      <c r="I1010" s="10">
        <v>3.024</v>
      </c>
    </row>
    <row r="1011" spans="2:9" x14ac:dyDescent="0.2">
      <c r="B1011" s="4">
        <v>1009</v>
      </c>
      <c r="C1011" s="4">
        <v>21</v>
      </c>
      <c r="D1011" s="4">
        <v>33</v>
      </c>
      <c r="E1011" s="4">
        <v>217</v>
      </c>
      <c r="F1011" s="4">
        <v>754</v>
      </c>
      <c r="G1011" s="4">
        <v>1006</v>
      </c>
      <c r="H1011" s="6">
        <v>4.0159722222222225</v>
      </c>
      <c r="I1011" s="10">
        <v>3.024</v>
      </c>
    </row>
    <row r="1012" spans="2:9" x14ac:dyDescent="0.2">
      <c r="B1012" s="4">
        <v>1010</v>
      </c>
      <c r="C1012" s="4">
        <v>21</v>
      </c>
      <c r="D1012" s="4">
        <v>34</v>
      </c>
      <c r="E1012" s="4">
        <v>217</v>
      </c>
      <c r="F1012" s="4">
        <v>756</v>
      </c>
      <c r="G1012" s="4">
        <v>1008</v>
      </c>
      <c r="H1012" s="6">
        <v>4.0173611111111107</v>
      </c>
      <c r="I1012" s="10">
        <v>3.024</v>
      </c>
    </row>
    <row r="1013" spans="2:9" x14ac:dyDescent="0.2">
      <c r="B1013" s="4">
        <v>1011</v>
      </c>
      <c r="C1013" s="4">
        <v>21</v>
      </c>
      <c r="D1013" s="4">
        <v>35</v>
      </c>
      <c r="E1013" s="4">
        <v>217</v>
      </c>
      <c r="F1013" s="4">
        <v>756</v>
      </c>
      <c r="G1013" s="4">
        <v>1009</v>
      </c>
      <c r="H1013" s="6">
        <v>4.0194444444444448</v>
      </c>
      <c r="I1013" s="10">
        <v>3.024</v>
      </c>
    </row>
    <row r="1014" spans="2:9" x14ac:dyDescent="0.2">
      <c r="B1014" s="4">
        <v>1012</v>
      </c>
      <c r="C1014" s="4">
        <v>21</v>
      </c>
      <c r="D1014" s="4">
        <v>36</v>
      </c>
      <c r="E1014" s="4">
        <v>217</v>
      </c>
      <c r="F1014" s="4">
        <v>757</v>
      </c>
      <c r="G1014" s="4">
        <v>1009</v>
      </c>
      <c r="H1014" s="6">
        <v>4.021527777777778</v>
      </c>
      <c r="I1014" s="10">
        <v>3.024</v>
      </c>
    </row>
    <row r="1015" spans="2:9" x14ac:dyDescent="0.2">
      <c r="B1015" s="4">
        <v>1013</v>
      </c>
      <c r="C1015" s="4">
        <v>21</v>
      </c>
      <c r="D1015" s="4">
        <v>37</v>
      </c>
      <c r="E1015" s="4">
        <v>217</v>
      </c>
      <c r="F1015" s="4">
        <v>758</v>
      </c>
      <c r="G1015" s="4">
        <v>1010</v>
      </c>
      <c r="H1015" s="6">
        <v>4.0236111111111112</v>
      </c>
      <c r="I1015" s="10">
        <v>3.024</v>
      </c>
    </row>
    <row r="1016" spans="2:9" x14ac:dyDescent="0.2">
      <c r="B1016" s="4">
        <v>1014</v>
      </c>
      <c r="C1016" s="4">
        <v>21</v>
      </c>
      <c r="D1016" s="4">
        <v>38</v>
      </c>
      <c r="E1016" s="4">
        <v>217</v>
      </c>
      <c r="F1016" s="4">
        <v>758</v>
      </c>
      <c r="G1016" s="4">
        <v>1011</v>
      </c>
      <c r="H1016" s="6">
        <v>4.0256944444444445</v>
      </c>
      <c r="I1016" s="10">
        <v>3.024</v>
      </c>
    </row>
    <row r="1017" spans="2:9" x14ac:dyDescent="0.2">
      <c r="B1017" s="4">
        <v>1015</v>
      </c>
      <c r="C1017" s="4">
        <v>21</v>
      </c>
      <c r="D1017" s="4">
        <v>39</v>
      </c>
      <c r="E1017" s="4">
        <v>218</v>
      </c>
      <c r="F1017" s="4">
        <v>759</v>
      </c>
      <c r="G1017" s="4">
        <v>1012</v>
      </c>
      <c r="H1017" s="6">
        <v>4.0277777777777777</v>
      </c>
      <c r="I1017" s="10">
        <v>3.024</v>
      </c>
    </row>
    <row r="1018" spans="2:9" x14ac:dyDescent="0.2">
      <c r="B1018" s="4">
        <v>1016</v>
      </c>
      <c r="C1018" s="4">
        <v>21</v>
      </c>
      <c r="D1018" s="4">
        <v>40</v>
      </c>
      <c r="E1018" s="4">
        <v>218</v>
      </c>
      <c r="F1018" s="4">
        <v>759</v>
      </c>
      <c r="G1018" s="4">
        <v>1013</v>
      </c>
      <c r="H1018" s="6">
        <v>4.0298611111111109</v>
      </c>
      <c r="I1018" s="10">
        <v>3.024</v>
      </c>
    </row>
    <row r="1019" spans="2:9" x14ac:dyDescent="0.2">
      <c r="B1019" s="4">
        <v>1017</v>
      </c>
      <c r="C1019" s="4">
        <v>21</v>
      </c>
      <c r="D1019" s="4">
        <v>41</v>
      </c>
      <c r="E1019" s="4">
        <v>218</v>
      </c>
      <c r="F1019" s="4">
        <v>760</v>
      </c>
      <c r="G1019" s="4">
        <v>1013</v>
      </c>
      <c r="H1019" s="6">
        <v>4.0319444444444441</v>
      </c>
      <c r="I1019" s="10">
        <v>3.024</v>
      </c>
    </row>
    <row r="1020" spans="2:9" x14ac:dyDescent="0.2">
      <c r="B1020" s="4">
        <v>1018</v>
      </c>
      <c r="C1020" s="4">
        <v>21</v>
      </c>
      <c r="D1020" s="4">
        <v>42</v>
      </c>
      <c r="E1020" s="4">
        <v>218</v>
      </c>
      <c r="F1020" s="4">
        <v>761</v>
      </c>
      <c r="G1020" s="4">
        <v>1014</v>
      </c>
      <c r="H1020" s="6">
        <v>4.0333333333333332</v>
      </c>
      <c r="I1020" s="10">
        <v>3.024</v>
      </c>
    </row>
    <row r="1021" spans="2:9" x14ac:dyDescent="0.2">
      <c r="B1021" s="4">
        <v>1019</v>
      </c>
      <c r="C1021" s="4">
        <v>21</v>
      </c>
      <c r="D1021" s="4">
        <v>43</v>
      </c>
      <c r="E1021" s="4">
        <v>218</v>
      </c>
      <c r="F1021" s="4">
        <v>761</v>
      </c>
      <c r="G1021" s="4">
        <v>1015</v>
      </c>
      <c r="H1021" s="6">
        <v>4.0354166666666664</v>
      </c>
      <c r="I1021" s="10">
        <v>3.024</v>
      </c>
    </row>
    <row r="1022" spans="2:9" x14ac:dyDescent="0.2">
      <c r="B1022" s="4">
        <v>1020</v>
      </c>
      <c r="C1022" s="4">
        <v>21</v>
      </c>
      <c r="D1022" s="4">
        <v>44</v>
      </c>
      <c r="E1022" s="4">
        <v>218</v>
      </c>
      <c r="F1022" s="4">
        <v>763</v>
      </c>
      <c r="G1022" s="4">
        <v>1017</v>
      </c>
      <c r="H1022" s="6">
        <v>4.0374999999999996</v>
      </c>
      <c r="I1022" s="10">
        <v>3.024</v>
      </c>
    </row>
    <row r="1023" spans="2:9" x14ac:dyDescent="0.2">
      <c r="B1023" s="4">
        <v>1021</v>
      </c>
      <c r="C1023" s="4">
        <v>21</v>
      </c>
      <c r="D1023" s="4">
        <v>45</v>
      </c>
      <c r="E1023" s="4">
        <v>218</v>
      </c>
      <c r="F1023" s="4">
        <v>763</v>
      </c>
      <c r="G1023" s="4">
        <v>1018</v>
      </c>
      <c r="H1023" s="6">
        <v>4.0395833333333337</v>
      </c>
      <c r="I1023" s="10">
        <v>3.024</v>
      </c>
    </row>
    <row r="1024" spans="2:9" x14ac:dyDescent="0.2">
      <c r="B1024" s="4">
        <v>1022</v>
      </c>
      <c r="C1024" s="4">
        <v>21</v>
      </c>
      <c r="D1024" s="4">
        <v>46</v>
      </c>
      <c r="E1024" s="4">
        <v>218</v>
      </c>
      <c r="F1024" s="4">
        <v>764</v>
      </c>
      <c r="G1024" s="4">
        <v>1019</v>
      </c>
      <c r="H1024" s="6">
        <v>4.041666666666667</v>
      </c>
      <c r="I1024" s="10">
        <v>3.024</v>
      </c>
    </row>
    <row r="1025" spans="2:9" x14ac:dyDescent="0.2">
      <c r="B1025" s="4">
        <v>1023</v>
      </c>
      <c r="C1025" s="4">
        <v>21</v>
      </c>
      <c r="D1025" s="4">
        <v>47</v>
      </c>
      <c r="E1025" s="4">
        <v>219</v>
      </c>
      <c r="F1025" s="4">
        <v>764</v>
      </c>
      <c r="G1025" s="4">
        <v>1019</v>
      </c>
      <c r="H1025" s="6">
        <v>4.0437500000000002</v>
      </c>
      <c r="I1025" s="10">
        <v>3.024</v>
      </c>
    </row>
    <row r="1026" spans="2:9" x14ac:dyDescent="0.2">
      <c r="B1026" s="4">
        <v>1024</v>
      </c>
      <c r="C1026" s="4">
        <v>21</v>
      </c>
      <c r="D1026" s="4">
        <v>48</v>
      </c>
      <c r="E1026" s="4">
        <v>219</v>
      </c>
      <c r="F1026" s="4">
        <v>765</v>
      </c>
      <c r="G1026" s="4">
        <v>1020</v>
      </c>
      <c r="H1026" s="6">
        <v>4.0458333333333334</v>
      </c>
      <c r="I1026" s="10">
        <v>3.024</v>
      </c>
    </row>
    <row r="1027" spans="2:9" x14ac:dyDescent="0.2">
      <c r="B1027" s="4">
        <v>1025</v>
      </c>
      <c r="C1027" s="4">
        <v>21</v>
      </c>
      <c r="D1027" s="4">
        <v>49</v>
      </c>
      <c r="E1027" s="4">
        <v>219</v>
      </c>
      <c r="F1027" s="4">
        <v>766</v>
      </c>
      <c r="G1027" s="4">
        <v>1021</v>
      </c>
      <c r="H1027" s="6">
        <v>4.0479166666666666</v>
      </c>
      <c r="I1027" s="10">
        <v>3.024</v>
      </c>
    </row>
    <row r="1028" spans="2:9" x14ac:dyDescent="0.2">
      <c r="B1028" s="4">
        <v>1026</v>
      </c>
      <c r="C1028" s="4">
        <v>21</v>
      </c>
      <c r="D1028" s="4">
        <v>50</v>
      </c>
      <c r="E1028" s="4">
        <v>219</v>
      </c>
      <c r="F1028" s="4">
        <v>766</v>
      </c>
      <c r="G1028" s="4">
        <v>1022</v>
      </c>
      <c r="H1028" s="6">
        <v>4.0493055555555557</v>
      </c>
      <c r="I1028" s="10">
        <v>3.024</v>
      </c>
    </row>
    <row r="1029" spans="2:9" x14ac:dyDescent="0.2">
      <c r="B1029" s="4">
        <v>1027</v>
      </c>
      <c r="C1029" s="4">
        <v>21</v>
      </c>
      <c r="D1029" s="4">
        <v>51</v>
      </c>
      <c r="E1029" s="4">
        <v>219</v>
      </c>
      <c r="F1029" s="4">
        <v>767</v>
      </c>
      <c r="G1029" s="4">
        <v>1023</v>
      </c>
      <c r="H1029" s="6">
        <v>4.0513888888888889</v>
      </c>
      <c r="I1029" s="10">
        <v>3.024</v>
      </c>
    </row>
    <row r="1030" spans="2:9" x14ac:dyDescent="0.2">
      <c r="B1030" s="4">
        <v>1028</v>
      </c>
      <c r="C1030" s="4">
        <v>21</v>
      </c>
      <c r="D1030" s="4">
        <v>52</v>
      </c>
      <c r="E1030" s="4">
        <v>219</v>
      </c>
      <c r="F1030" s="4">
        <v>767</v>
      </c>
      <c r="G1030" s="4">
        <v>1023</v>
      </c>
      <c r="H1030" s="6">
        <v>4.0534722222222221</v>
      </c>
      <c r="I1030" s="10">
        <v>3.024</v>
      </c>
    </row>
    <row r="1031" spans="2:9" x14ac:dyDescent="0.2">
      <c r="B1031" s="4">
        <v>1029</v>
      </c>
      <c r="C1031" s="4">
        <v>21</v>
      </c>
      <c r="D1031" s="4">
        <v>53</v>
      </c>
      <c r="E1031" s="4">
        <v>219</v>
      </c>
      <c r="F1031" s="4">
        <v>768</v>
      </c>
      <c r="G1031" s="4">
        <v>1024</v>
      </c>
      <c r="H1031" s="6">
        <v>4.0555555555555554</v>
      </c>
      <c r="I1031" s="10">
        <v>3.024</v>
      </c>
    </row>
    <row r="1032" spans="2:9" x14ac:dyDescent="0.2">
      <c r="B1032" s="4">
        <v>1030</v>
      </c>
      <c r="C1032" s="4">
        <v>21</v>
      </c>
      <c r="D1032" s="4">
        <v>54</v>
      </c>
      <c r="E1032" s="4">
        <v>220</v>
      </c>
      <c r="F1032" s="4">
        <v>770</v>
      </c>
      <c r="G1032" s="4">
        <v>1026</v>
      </c>
      <c r="H1032" s="6">
        <v>4.0576388888888886</v>
      </c>
      <c r="I1032" s="10">
        <v>3.024</v>
      </c>
    </row>
    <row r="1033" spans="2:9" x14ac:dyDescent="0.2">
      <c r="B1033" s="4">
        <v>1031</v>
      </c>
      <c r="C1033" s="4">
        <v>21</v>
      </c>
      <c r="D1033" s="4">
        <v>55</v>
      </c>
      <c r="E1033" s="4">
        <v>220</v>
      </c>
      <c r="F1033" s="4">
        <v>770</v>
      </c>
      <c r="G1033" s="4">
        <v>1027</v>
      </c>
      <c r="H1033" s="6">
        <v>4.0597222222222218</v>
      </c>
      <c r="I1033" s="10">
        <v>3.024</v>
      </c>
    </row>
    <row r="1034" spans="2:9" x14ac:dyDescent="0.2">
      <c r="B1034" s="4">
        <v>1032</v>
      </c>
      <c r="C1034" s="4">
        <v>21</v>
      </c>
      <c r="D1034" s="4">
        <v>56</v>
      </c>
      <c r="E1034" s="4">
        <v>220</v>
      </c>
      <c r="F1034" s="4">
        <v>771</v>
      </c>
      <c r="G1034" s="4">
        <v>1028</v>
      </c>
      <c r="H1034" s="6">
        <v>4.0618055555555559</v>
      </c>
      <c r="I1034" s="10">
        <v>3.024</v>
      </c>
    </row>
    <row r="1035" spans="2:9" x14ac:dyDescent="0.2">
      <c r="B1035" s="4">
        <v>1033</v>
      </c>
      <c r="C1035" s="4">
        <v>21</v>
      </c>
      <c r="D1035" s="4">
        <v>57</v>
      </c>
      <c r="E1035" s="4">
        <v>220</v>
      </c>
      <c r="F1035" s="4">
        <v>771</v>
      </c>
      <c r="G1035" s="4">
        <v>1029</v>
      </c>
      <c r="H1035" s="6">
        <v>4.0638888888888891</v>
      </c>
      <c r="I1035" s="10">
        <v>3.024</v>
      </c>
    </row>
    <row r="1036" spans="2:9" x14ac:dyDescent="0.2">
      <c r="B1036" s="4">
        <v>1034</v>
      </c>
      <c r="C1036" s="4">
        <v>21</v>
      </c>
      <c r="D1036" s="4">
        <v>58</v>
      </c>
      <c r="E1036" s="4">
        <v>220</v>
      </c>
      <c r="F1036" s="4">
        <v>772</v>
      </c>
      <c r="G1036" s="4">
        <v>1029</v>
      </c>
      <c r="H1036" s="6">
        <v>4.0659722222222223</v>
      </c>
      <c r="I1036" s="10">
        <v>3.024</v>
      </c>
    </row>
    <row r="1037" spans="2:9" x14ac:dyDescent="0.2">
      <c r="B1037" s="4">
        <v>1035</v>
      </c>
      <c r="C1037" s="4">
        <v>21</v>
      </c>
      <c r="D1037" s="4">
        <v>59</v>
      </c>
      <c r="E1037" s="4">
        <v>220</v>
      </c>
      <c r="F1037" s="4">
        <v>773</v>
      </c>
      <c r="G1037" s="4">
        <v>1030</v>
      </c>
      <c r="H1037" s="6">
        <v>4.0673611111111114</v>
      </c>
      <c r="I1037" s="10">
        <v>3.024</v>
      </c>
    </row>
    <row r="1038" spans="2:9" x14ac:dyDescent="0.2">
      <c r="B1038" s="4">
        <v>1036</v>
      </c>
      <c r="C1038" s="4">
        <v>21</v>
      </c>
      <c r="D1038" s="4">
        <v>60</v>
      </c>
      <c r="E1038" s="4">
        <v>220</v>
      </c>
      <c r="F1038" s="4">
        <v>773</v>
      </c>
      <c r="G1038" s="4">
        <v>1031</v>
      </c>
      <c r="H1038" s="6">
        <v>4.0694444444444446</v>
      </c>
      <c r="I1038" s="10">
        <v>3.024</v>
      </c>
    </row>
    <row r="1039" spans="2:9" x14ac:dyDescent="0.2">
      <c r="B1039" s="4">
        <v>1037</v>
      </c>
      <c r="C1039" s="4">
        <v>22</v>
      </c>
      <c r="D1039" s="4">
        <v>1</v>
      </c>
      <c r="E1039" s="4">
        <v>220</v>
      </c>
      <c r="F1039" s="4">
        <v>774</v>
      </c>
      <c r="G1039" s="4">
        <v>1032</v>
      </c>
      <c r="H1039" s="6">
        <v>4.0715277777777779</v>
      </c>
      <c r="I1039" s="10">
        <v>3.024</v>
      </c>
    </row>
    <row r="1040" spans="2:9" x14ac:dyDescent="0.2">
      <c r="B1040" s="4">
        <v>1038</v>
      </c>
      <c r="C1040" s="4">
        <v>22</v>
      </c>
      <c r="D1040" s="4">
        <v>2</v>
      </c>
      <c r="E1040" s="4">
        <v>221</v>
      </c>
      <c r="F1040" s="4">
        <v>774</v>
      </c>
      <c r="G1040" s="4">
        <v>1033</v>
      </c>
      <c r="H1040" s="6">
        <v>4.0736111111111111</v>
      </c>
      <c r="I1040" s="10">
        <v>3.024</v>
      </c>
    </row>
    <row r="1041" spans="2:9" x14ac:dyDescent="0.2">
      <c r="B1041" s="4">
        <v>1039</v>
      </c>
      <c r="C1041" s="4">
        <v>22</v>
      </c>
      <c r="D1041" s="4">
        <v>3</v>
      </c>
      <c r="E1041" s="4">
        <v>221</v>
      </c>
      <c r="F1041" s="4">
        <v>775</v>
      </c>
      <c r="G1041" s="4">
        <v>1033</v>
      </c>
      <c r="H1041" s="6">
        <v>4.0756944444444443</v>
      </c>
      <c r="I1041" s="10">
        <v>3.024</v>
      </c>
    </row>
    <row r="1042" spans="2:9" x14ac:dyDescent="0.2">
      <c r="B1042" s="4">
        <v>1040</v>
      </c>
      <c r="C1042" s="4">
        <v>22</v>
      </c>
      <c r="D1042" s="4">
        <v>4</v>
      </c>
      <c r="E1042" s="4">
        <v>221</v>
      </c>
      <c r="F1042" s="4">
        <v>776</v>
      </c>
      <c r="G1042" s="4">
        <v>1035</v>
      </c>
      <c r="H1042" s="6">
        <v>4.0777777777777775</v>
      </c>
      <c r="I1042" s="10">
        <v>3.024</v>
      </c>
    </row>
    <row r="1043" spans="2:9" x14ac:dyDescent="0.2">
      <c r="B1043" s="4">
        <v>1041</v>
      </c>
      <c r="C1043" s="4">
        <v>22</v>
      </c>
      <c r="D1043" s="4">
        <v>5</v>
      </c>
      <c r="E1043" s="4">
        <v>221</v>
      </c>
      <c r="F1043" s="4">
        <v>777</v>
      </c>
      <c r="G1043" s="4">
        <v>1036</v>
      </c>
      <c r="H1043" s="6">
        <v>4.0798611111111107</v>
      </c>
      <c r="I1043" s="10">
        <v>3.024</v>
      </c>
    </row>
    <row r="1044" spans="2:9" x14ac:dyDescent="0.2">
      <c r="B1044" s="4">
        <v>1042</v>
      </c>
      <c r="C1044" s="4">
        <v>22</v>
      </c>
      <c r="D1044" s="4">
        <v>6</v>
      </c>
      <c r="E1044" s="4">
        <v>221</v>
      </c>
      <c r="F1044" s="4">
        <v>778</v>
      </c>
      <c r="G1044" s="4">
        <v>1037</v>
      </c>
      <c r="H1044" s="6">
        <v>4.0819444444444448</v>
      </c>
      <c r="I1044" s="10">
        <v>3.024</v>
      </c>
    </row>
    <row r="1045" spans="2:9" x14ac:dyDescent="0.2">
      <c r="B1045" s="4">
        <v>1043</v>
      </c>
      <c r="C1045" s="4">
        <v>22</v>
      </c>
      <c r="D1045" s="4">
        <v>7</v>
      </c>
      <c r="E1045" s="4">
        <v>221</v>
      </c>
      <c r="F1045" s="4">
        <v>778</v>
      </c>
      <c r="G1045" s="4">
        <v>1038</v>
      </c>
      <c r="H1045" s="6">
        <v>4.083333333333333</v>
      </c>
      <c r="I1045" s="10">
        <v>3.024</v>
      </c>
    </row>
    <row r="1046" spans="2:9" x14ac:dyDescent="0.2">
      <c r="B1046" s="4">
        <v>1044</v>
      </c>
      <c r="C1046" s="4">
        <v>22</v>
      </c>
      <c r="D1046" s="4">
        <v>8</v>
      </c>
      <c r="E1046" s="4">
        <v>221</v>
      </c>
      <c r="F1046" s="4">
        <v>779</v>
      </c>
      <c r="G1046" s="4">
        <v>1039</v>
      </c>
      <c r="H1046" s="6">
        <v>4.0854166666666663</v>
      </c>
      <c r="I1046" s="10">
        <v>3.024</v>
      </c>
    </row>
    <row r="1047" spans="2:9" x14ac:dyDescent="0.2">
      <c r="B1047" s="4">
        <v>1045</v>
      </c>
      <c r="C1047" s="4">
        <v>22</v>
      </c>
      <c r="D1047" s="4">
        <v>9</v>
      </c>
      <c r="E1047" s="4">
        <v>221</v>
      </c>
      <c r="F1047" s="4">
        <v>779</v>
      </c>
      <c r="G1047" s="4">
        <v>1039</v>
      </c>
      <c r="H1047" s="6">
        <v>4.0875000000000004</v>
      </c>
      <c r="I1047" s="10">
        <v>3.024</v>
      </c>
    </row>
    <row r="1048" spans="2:9" x14ac:dyDescent="0.2">
      <c r="B1048" s="4">
        <v>1046</v>
      </c>
      <c r="C1048" s="4">
        <v>22</v>
      </c>
      <c r="D1048" s="4">
        <v>10</v>
      </c>
      <c r="E1048" s="4">
        <v>222</v>
      </c>
      <c r="F1048" s="4">
        <v>780</v>
      </c>
      <c r="G1048" s="4">
        <v>1040</v>
      </c>
      <c r="H1048" s="6">
        <v>4.0895833333333336</v>
      </c>
      <c r="I1048" s="10">
        <v>3.024</v>
      </c>
    </row>
    <row r="1049" spans="2:9" x14ac:dyDescent="0.2">
      <c r="B1049" s="4">
        <v>1047</v>
      </c>
      <c r="C1049" s="4">
        <v>22</v>
      </c>
      <c r="D1049" s="4">
        <v>11</v>
      </c>
      <c r="E1049" s="4">
        <v>222</v>
      </c>
      <c r="F1049" s="4">
        <v>781</v>
      </c>
      <c r="G1049" s="4">
        <v>1041</v>
      </c>
      <c r="H1049" s="6">
        <v>4.0916666666666668</v>
      </c>
      <c r="I1049" s="10">
        <v>3.024</v>
      </c>
    </row>
    <row r="1050" spans="2:9" x14ac:dyDescent="0.2">
      <c r="B1050" s="4">
        <v>1048</v>
      </c>
      <c r="C1050" s="4">
        <v>22</v>
      </c>
      <c r="D1050" s="4">
        <v>12</v>
      </c>
      <c r="E1050" s="4">
        <v>222</v>
      </c>
      <c r="F1050" s="4">
        <v>781</v>
      </c>
      <c r="G1050" s="4">
        <v>1042</v>
      </c>
      <c r="H1050" s="6">
        <v>4.09375</v>
      </c>
      <c r="I1050" s="10">
        <v>3.024</v>
      </c>
    </row>
    <row r="1051" spans="2:9" x14ac:dyDescent="0.2">
      <c r="B1051" s="4">
        <v>1049</v>
      </c>
      <c r="C1051" s="4">
        <v>22</v>
      </c>
      <c r="D1051" s="4">
        <v>13</v>
      </c>
      <c r="E1051" s="4">
        <v>222</v>
      </c>
      <c r="F1051" s="4">
        <v>782</v>
      </c>
      <c r="G1051" s="4">
        <v>1043</v>
      </c>
      <c r="H1051" s="6">
        <v>4.0958333333333332</v>
      </c>
      <c r="I1051" s="10">
        <v>3.024</v>
      </c>
    </row>
    <row r="1052" spans="2:9" x14ac:dyDescent="0.2">
      <c r="B1052" s="4">
        <v>1050</v>
      </c>
      <c r="C1052" s="4">
        <v>22</v>
      </c>
      <c r="D1052" s="4">
        <v>14</v>
      </c>
      <c r="E1052" s="4">
        <v>222</v>
      </c>
      <c r="F1052" s="4">
        <v>783</v>
      </c>
      <c r="G1052" s="4">
        <v>1045</v>
      </c>
      <c r="H1052" s="6">
        <v>4.0979166666666664</v>
      </c>
      <c r="I1052" s="10">
        <v>3.024</v>
      </c>
    </row>
    <row r="1053" spans="2:9" x14ac:dyDescent="0.2">
      <c r="B1053" s="4">
        <v>1051</v>
      </c>
      <c r="C1053" s="4">
        <v>22</v>
      </c>
      <c r="D1053" s="4">
        <v>15</v>
      </c>
      <c r="E1053" s="4">
        <v>222</v>
      </c>
      <c r="F1053" s="4">
        <v>784</v>
      </c>
      <c r="G1053" s="4">
        <v>1045</v>
      </c>
      <c r="H1053" s="6">
        <v>4.0993055555555555</v>
      </c>
      <c r="I1053" s="10">
        <v>3.024</v>
      </c>
    </row>
    <row r="1054" spans="2:9" x14ac:dyDescent="0.2">
      <c r="B1054" s="4">
        <v>1052</v>
      </c>
      <c r="C1054" s="4">
        <v>22</v>
      </c>
      <c r="D1054" s="4">
        <v>16</v>
      </c>
      <c r="E1054" s="4">
        <v>222</v>
      </c>
      <c r="F1054" s="4">
        <v>785</v>
      </c>
      <c r="G1054" s="4">
        <v>1046</v>
      </c>
      <c r="H1054" s="6">
        <v>4.1013888888888888</v>
      </c>
      <c r="I1054" s="10">
        <v>3.024</v>
      </c>
    </row>
    <row r="1055" spans="2:9" x14ac:dyDescent="0.2">
      <c r="B1055" s="4">
        <v>1053</v>
      </c>
      <c r="C1055" s="4">
        <v>22</v>
      </c>
      <c r="D1055" s="4">
        <v>17</v>
      </c>
      <c r="E1055" s="4">
        <v>223</v>
      </c>
      <c r="F1055" s="4">
        <v>785</v>
      </c>
      <c r="G1055" s="4">
        <v>1047</v>
      </c>
      <c r="H1055" s="6">
        <v>4.103472222222222</v>
      </c>
      <c r="I1055" s="10">
        <v>3.024</v>
      </c>
    </row>
    <row r="1056" spans="2:9" x14ac:dyDescent="0.2">
      <c r="B1056" s="4">
        <v>1054</v>
      </c>
      <c r="C1056" s="4">
        <v>22</v>
      </c>
      <c r="D1056" s="4">
        <v>18</v>
      </c>
      <c r="E1056" s="4">
        <v>223</v>
      </c>
      <c r="F1056" s="4">
        <v>786</v>
      </c>
      <c r="G1056" s="4">
        <v>1048</v>
      </c>
      <c r="H1056" s="6">
        <v>4.1055555555555552</v>
      </c>
      <c r="I1056" s="10">
        <v>3.024</v>
      </c>
    </row>
    <row r="1057" spans="2:9" x14ac:dyDescent="0.2">
      <c r="B1057" s="4">
        <v>1055</v>
      </c>
      <c r="C1057" s="4">
        <v>22</v>
      </c>
      <c r="D1057" s="4">
        <v>19</v>
      </c>
      <c r="E1057" s="4">
        <v>223</v>
      </c>
      <c r="F1057" s="4">
        <v>786</v>
      </c>
      <c r="G1057" s="4">
        <v>1049</v>
      </c>
      <c r="H1057" s="6">
        <v>4.1076388888888893</v>
      </c>
      <c r="I1057" s="10">
        <v>3.024</v>
      </c>
    </row>
    <row r="1058" spans="2:9" x14ac:dyDescent="0.2">
      <c r="B1058" s="4">
        <v>1056</v>
      </c>
      <c r="C1058" s="4">
        <v>22</v>
      </c>
      <c r="D1058" s="4">
        <v>20</v>
      </c>
      <c r="E1058" s="4">
        <v>223</v>
      </c>
      <c r="F1058" s="4">
        <v>787</v>
      </c>
      <c r="G1058" s="4">
        <v>1049</v>
      </c>
      <c r="H1058" s="6">
        <v>4.1097222222222225</v>
      </c>
      <c r="I1058" s="10">
        <v>3.024</v>
      </c>
    </row>
    <row r="1059" spans="2:9" x14ac:dyDescent="0.2">
      <c r="B1059" s="4">
        <v>1057</v>
      </c>
      <c r="C1059" s="4">
        <v>22</v>
      </c>
      <c r="D1059" s="4">
        <v>21</v>
      </c>
      <c r="E1059" s="4">
        <v>223</v>
      </c>
      <c r="F1059" s="4">
        <v>788</v>
      </c>
      <c r="G1059" s="4">
        <v>1050</v>
      </c>
      <c r="H1059" s="6">
        <v>4.1118055555555557</v>
      </c>
      <c r="I1059" s="10">
        <v>3.024</v>
      </c>
    </row>
    <row r="1060" spans="2:9" x14ac:dyDescent="0.2">
      <c r="B1060" s="4">
        <v>1058</v>
      </c>
      <c r="C1060" s="4">
        <v>22</v>
      </c>
      <c r="D1060" s="4">
        <v>22</v>
      </c>
      <c r="E1060" s="4">
        <v>223</v>
      </c>
      <c r="F1060" s="4">
        <v>788</v>
      </c>
      <c r="G1060" s="4">
        <v>1051</v>
      </c>
      <c r="H1060" s="6">
        <v>4.1138888888888889</v>
      </c>
      <c r="I1060" s="10">
        <v>3.024</v>
      </c>
    </row>
    <row r="1061" spans="2:9" x14ac:dyDescent="0.2">
      <c r="B1061" s="4">
        <v>1059</v>
      </c>
      <c r="C1061" s="4">
        <v>22</v>
      </c>
      <c r="D1061" s="4">
        <v>23</v>
      </c>
      <c r="E1061" s="4">
        <v>223</v>
      </c>
      <c r="F1061" s="4">
        <v>789</v>
      </c>
      <c r="G1061" s="4">
        <v>1052</v>
      </c>
      <c r="H1061" s="6">
        <v>4.1159722222222221</v>
      </c>
      <c r="I1061" s="10">
        <v>3.024</v>
      </c>
    </row>
    <row r="1062" spans="2:9" x14ac:dyDescent="0.2">
      <c r="B1062" s="4">
        <v>1060</v>
      </c>
      <c r="C1062" s="4">
        <v>22</v>
      </c>
      <c r="D1062" s="4">
        <v>24</v>
      </c>
      <c r="E1062" s="4">
        <v>223</v>
      </c>
      <c r="F1062" s="4">
        <v>790</v>
      </c>
      <c r="G1062" s="4">
        <v>1054</v>
      </c>
      <c r="H1062" s="6">
        <v>4.1173611111111112</v>
      </c>
      <c r="I1062" s="10">
        <v>3.024</v>
      </c>
    </row>
    <row r="1063" spans="2:9" x14ac:dyDescent="0.2">
      <c r="B1063" s="4">
        <v>1061</v>
      </c>
      <c r="C1063" s="4">
        <v>22</v>
      </c>
      <c r="D1063" s="4">
        <v>25</v>
      </c>
      <c r="E1063" s="4">
        <v>224</v>
      </c>
      <c r="F1063" s="4">
        <v>791</v>
      </c>
      <c r="G1063" s="4">
        <v>1055</v>
      </c>
      <c r="H1063" s="6">
        <v>4.1194444444444445</v>
      </c>
      <c r="I1063" s="10">
        <v>3.024</v>
      </c>
    </row>
    <row r="1064" spans="2:9" x14ac:dyDescent="0.2">
      <c r="B1064" s="4">
        <v>1062</v>
      </c>
      <c r="C1064" s="4">
        <v>22</v>
      </c>
      <c r="D1064" s="4">
        <v>26</v>
      </c>
      <c r="E1064" s="4">
        <v>224</v>
      </c>
      <c r="F1064" s="4">
        <v>791</v>
      </c>
      <c r="G1064" s="4">
        <v>1055</v>
      </c>
      <c r="H1064" s="6">
        <v>4.1215277777777777</v>
      </c>
      <c r="I1064" s="10">
        <v>3.024</v>
      </c>
    </row>
    <row r="1065" spans="2:9" x14ac:dyDescent="0.2">
      <c r="B1065" s="4">
        <v>1063</v>
      </c>
      <c r="C1065" s="4">
        <v>22</v>
      </c>
      <c r="D1065" s="4">
        <v>27</v>
      </c>
      <c r="E1065" s="4">
        <v>224</v>
      </c>
      <c r="F1065" s="4">
        <v>792</v>
      </c>
      <c r="G1065" s="4">
        <v>1056</v>
      </c>
      <c r="H1065" s="6">
        <v>4.1236111111111109</v>
      </c>
      <c r="I1065" s="10">
        <v>3.024</v>
      </c>
    </row>
    <row r="1066" spans="2:9" x14ac:dyDescent="0.2">
      <c r="B1066" s="4">
        <v>1064</v>
      </c>
      <c r="C1066" s="4">
        <v>22</v>
      </c>
      <c r="D1066" s="4">
        <v>28</v>
      </c>
      <c r="E1066" s="4">
        <v>224</v>
      </c>
      <c r="F1066" s="4">
        <v>793</v>
      </c>
      <c r="G1066" s="4">
        <v>1057</v>
      </c>
      <c r="H1066" s="6">
        <v>4.1256944444444441</v>
      </c>
      <c r="I1066" s="10">
        <v>3.024</v>
      </c>
    </row>
    <row r="1067" spans="2:9" x14ac:dyDescent="0.2">
      <c r="B1067" s="4">
        <v>1065</v>
      </c>
      <c r="C1067" s="4">
        <v>22</v>
      </c>
      <c r="D1067" s="4">
        <v>29</v>
      </c>
      <c r="E1067" s="4">
        <v>224</v>
      </c>
      <c r="F1067" s="4">
        <v>793</v>
      </c>
      <c r="G1067" s="4">
        <v>1058</v>
      </c>
      <c r="H1067" s="6">
        <v>4.1277777777777782</v>
      </c>
      <c r="I1067" s="10">
        <v>3.024</v>
      </c>
    </row>
    <row r="1068" spans="2:9" x14ac:dyDescent="0.2">
      <c r="B1068" s="4">
        <v>1066</v>
      </c>
      <c r="C1068" s="4">
        <v>22</v>
      </c>
      <c r="D1068" s="4">
        <v>30</v>
      </c>
      <c r="E1068" s="4">
        <v>224</v>
      </c>
      <c r="F1068" s="4">
        <v>794</v>
      </c>
      <c r="G1068" s="4">
        <v>1059</v>
      </c>
      <c r="H1068" s="6">
        <v>4.1298611111111114</v>
      </c>
      <c r="I1068" s="10">
        <v>3.024</v>
      </c>
    </row>
    <row r="1069" spans="2:9" x14ac:dyDescent="0.2">
      <c r="B1069" s="4">
        <v>1067</v>
      </c>
      <c r="C1069" s="4">
        <v>22</v>
      </c>
      <c r="D1069" s="4">
        <v>31</v>
      </c>
      <c r="E1069" s="4">
        <v>224</v>
      </c>
      <c r="F1069" s="4">
        <v>794</v>
      </c>
      <c r="G1069" s="4">
        <v>1059</v>
      </c>
      <c r="H1069" s="6">
        <v>4.1319444444444446</v>
      </c>
      <c r="I1069" s="10">
        <v>3.024</v>
      </c>
    </row>
    <row r="1070" spans="2:9" x14ac:dyDescent="0.2">
      <c r="B1070" s="4">
        <v>1068</v>
      </c>
      <c r="C1070" s="4">
        <v>22</v>
      </c>
      <c r="D1070" s="4">
        <v>32</v>
      </c>
      <c r="E1070" s="4">
        <v>225</v>
      </c>
      <c r="F1070" s="4">
        <v>795</v>
      </c>
      <c r="G1070" s="4">
        <v>1060</v>
      </c>
      <c r="H1070" s="6">
        <v>4.1333333333333337</v>
      </c>
      <c r="I1070" s="10">
        <v>3.024</v>
      </c>
    </row>
    <row r="1071" spans="2:9" x14ac:dyDescent="0.2">
      <c r="B1071" s="4">
        <v>1069</v>
      </c>
      <c r="C1071" s="4">
        <v>22</v>
      </c>
      <c r="D1071" s="4">
        <v>33</v>
      </c>
      <c r="E1071" s="4">
        <v>225</v>
      </c>
      <c r="F1071" s="4">
        <v>796</v>
      </c>
      <c r="G1071" s="4">
        <v>1061</v>
      </c>
      <c r="H1071" s="6">
        <v>4.135416666666667</v>
      </c>
      <c r="I1071" s="10">
        <v>3.024</v>
      </c>
    </row>
    <row r="1072" spans="2:9" x14ac:dyDescent="0.2">
      <c r="B1072" s="4">
        <v>1070</v>
      </c>
      <c r="C1072" s="4">
        <v>22</v>
      </c>
      <c r="D1072" s="4">
        <v>34</v>
      </c>
      <c r="E1072" s="4">
        <v>225</v>
      </c>
      <c r="F1072" s="4">
        <v>797</v>
      </c>
      <c r="G1072" s="4">
        <v>1063</v>
      </c>
      <c r="H1072" s="6">
        <v>4.1375000000000002</v>
      </c>
      <c r="I1072" s="10">
        <v>3.024</v>
      </c>
    </row>
    <row r="1073" spans="2:9" x14ac:dyDescent="0.2">
      <c r="B1073" s="4">
        <v>1071</v>
      </c>
      <c r="C1073" s="4">
        <v>22</v>
      </c>
      <c r="D1073" s="4">
        <v>35</v>
      </c>
      <c r="E1073" s="4">
        <v>225</v>
      </c>
      <c r="F1073" s="4">
        <v>798</v>
      </c>
      <c r="G1073" s="4">
        <v>1064</v>
      </c>
      <c r="H1073" s="6">
        <v>4.1395833333333334</v>
      </c>
      <c r="I1073" s="10">
        <v>3.024</v>
      </c>
    </row>
    <row r="1074" spans="2:9" x14ac:dyDescent="0.2">
      <c r="B1074" s="4">
        <v>1072</v>
      </c>
      <c r="C1074" s="4">
        <v>22</v>
      </c>
      <c r="D1074" s="4">
        <v>36</v>
      </c>
      <c r="E1074" s="4">
        <v>225</v>
      </c>
      <c r="F1074" s="4">
        <v>798</v>
      </c>
      <c r="G1074" s="4">
        <v>1065</v>
      </c>
      <c r="H1074" s="6">
        <v>4.1416666666666666</v>
      </c>
      <c r="I1074" s="10">
        <v>3.024</v>
      </c>
    </row>
    <row r="1075" spans="2:9" x14ac:dyDescent="0.2">
      <c r="B1075" s="4">
        <v>1073</v>
      </c>
      <c r="C1075" s="4">
        <v>22</v>
      </c>
      <c r="D1075" s="4">
        <v>37</v>
      </c>
      <c r="E1075" s="4">
        <v>225</v>
      </c>
      <c r="F1075" s="4">
        <v>799</v>
      </c>
      <c r="G1075" s="4">
        <v>1065</v>
      </c>
      <c r="H1075" s="6">
        <v>4.1437499999999998</v>
      </c>
      <c r="I1075" s="10">
        <v>3.024</v>
      </c>
    </row>
    <row r="1076" spans="2:9" x14ac:dyDescent="0.2">
      <c r="B1076" s="4">
        <v>1074</v>
      </c>
      <c r="C1076" s="4">
        <v>22</v>
      </c>
      <c r="D1076" s="4">
        <v>38</v>
      </c>
      <c r="E1076" s="4">
        <v>225</v>
      </c>
      <c r="F1076" s="4">
        <v>800</v>
      </c>
      <c r="G1076" s="4">
        <v>1066</v>
      </c>
      <c r="H1076" s="6">
        <v>4.145833333333333</v>
      </c>
      <c r="I1076" s="10">
        <v>3.024</v>
      </c>
    </row>
    <row r="1077" spans="2:9" x14ac:dyDescent="0.2">
      <c r="B1077" s="4">
        <v>1075</v>
      </c>
      <c r="C1077" s="4">
        <v>22</v>
      </c>
      <c r="D1077" s="4">
        <v>39</v>
      </c>
      <c r="E1077" s="4">
        <v>225</v>
      </c>
      <c r="F1077" s="4">
        <v>800</v>
      </c>
      <c r="G1077" s="4">
        <v>1067</v>
      </c>
      <c r="H1077" s="6">
        <v>4.1479166666666663</v>
      </c>
      <c r="I1077" s="10">
        <v>3.024</v>
      </c>
    </row>
    <row r="1078" spans="2:9" x14ac:dyDescent="0.2">
      <c r="B1078" s="4">
        <v>1076</v>
      </c>
      <c r="C1078" s="4">
        <v>22</v>
      </c>
      <c r="D1078" s="4">
        <v>40</v>
      </c>
      <c r="E1078" s="4">
        <v>226</v>
      </c>
      <c r="F1078" s="4">
        <v>801</v>
      </c>
      <c r="G1078" s="4">
        <v>1068</v>
      </c>
      <c r="H1078" s="6">
        <v>4.1493055555555554</v>
      </c>
      <c r="I1078" s="10">
        <v>3.024</v>
      </c>
    </row>
    <row r="1079" spans="2:9" x14ac:dyDescent="0.2">
      <c r="B1079" s="4">
        <v>1077</v>
      </c>
      <c r="C1079" s="4">
        <v>22</v>
      </c>
      <c r="D1079" s="4">
        <v>41</v>
      </c>
      <c r="E1079" s="4">
        <v>226</v>
      </c>
      <c r="F1079" s="4">
        <v>801</v>
      </c>
      <c r="G1079" s="4">
        <v>1069</v>
      </c>
      <c r="H1079" s="6">
        <v>4.1513888888888886</v>
      </c>
      <c r="I1079" s="10">
        <v>3.024</v>
      </c>
    </row>
    <row r="1080" spans="2:9" x14ac:dyDescent="0.2">
      <c r="B1080" s="4">
        <v>1078</v>
      </c>
      <c r="C1080" s="4">
        <v>22</v>
      </c>
      <c r="D1080" s="4">
        <v>42</v>
      </c>
      <c r="E1080" s="4">
        <v>226</v>
      </c>
      <c r="F1080" s="4">
        <v>802</v>
      </c>
      <c r="G1080" s="4">
        <v>1069</v>
      </c>
      <c r="H1080" s="6">
        <v>4.1534722222222218</v>
      </c>
      <c r="I1080" s="10">
        <v>3.024</v>
      </c>
    </row>
    <row r="1081" spans="2:9" x14ac:dyDescent="0.2">
      <c r="B1081" s="4">
        <v>1079</v>
      </c>
      <c r="C1081" s="4">
        <v>22</v>
      </c>
      <c r="D1081" s="4">
        <v>43</v>
      </c>
      <c r="E1081" s="4">
        <v>226</v>
      </c>
      <c r="F1081" s="4">
        <v>803</v>
      </c>
      <c r="G1081" s="4">
        <v>1070</v>
      </c>
      <c r="H1081" s="6">
        <v>4.1555555555555559</v>
      </c>
      <c r="I1081" s="10">
        <v>3.024</v>
      </c>
    </row>
    <row r="1082" spans="2:9" x14ac:dyDescent="0.2">
      <c r="B1082" s="4">
        <v>1080</v>
      </c>
      <c r="C1082" s="4">
        <v>22</v>
      </c>
      <c r="D1082" s="4">
        <v>44</v>
      </c>
      <c r="E1082" s="4">
        <v>226</v>
      </c>
      <c r="F1082" s="4">
        <v>804</v>
      </c>
      <c r="G1082" s="4">
        <v>1072</v>
      </c>
      <c r="H1082" s="6">
        <v>4.1576388888888891</v>
      </c>
      <c r="I1082" s="10">
        <v>3.024</v>
      </c>
    </row>
    <row r="1083" spans="2:9" x14ac:dyDescent="0.2">
      <c r="B1083" s="4">
        <v>1081</v>
      </c>
      <c r="C1083" s="4">
        <v>22</v>
      </c>
      <c r="D1083" s="4">
        <v>45</v>
      </c>
      <c r="E1083" s="4">
        <v>226</v>
      </c>
      <c r="F1083" s="4">
        <v>805</v>
      </c>
      <c r="G1083" s="4">
        <v>1073</v>
      </c>
      <c r="H1083" s="6">
        <v>4.1597222222222223</v>
      </c>
      <c r="I1083" s="10">
        <v>3.024</v>
      </c>
    </row>
    <row r="1084" spans="2:9" x14ac:dyDescent="0.2">
      <c r="B1084" s="4">
        <v>1082</v>
      </c>
      <c r="C1084" s="4">
        <v>22</v>
      </c>
      <c r="D1084" s="4">
        <v>46</v>
      </c>
      <c r="E1084" s="4">
        <v>226</v>
      </c>
      <c r="F1084" s="4">
        <v>805</v>
      </c>
      <c r="G1084" s="4">
        <v>1074</v>
      </c>
      <c r="H1084" s="6">
        <v>4.1618055555555555</v>
      </c>
      <c r="I1084" s="10">
        <v>3.024</v>
      </c>
    </row>
    <row r="1085" spans="2:9" x14ac:dyDescent="0.2">
      <c r="B1085" s="4">
        <v>1083</v>
      </c>
      <c r="C1085" s="4">
        <v>22</v>
      </c>
      <c r="D1085" s="4">
        <v>47</v>
      </c>
      <c r="E1085" s="4">
        <v>226</v>
      </c>
      <c r="F1085" s="4">
        <v>806</v>
      </c>
      <c r="G1085" s="4">
        <v>1075</v>
      </c>
      <c r="H1085" s="6">
        <v>4.1638888888888888</v>
      </c>
      <c r="I1085" s="10">
        <v>3.024</v>
      </c>
    </row>
    <row r="1086" spans="2:9" x14ac:dyDescent="0.2">
      <c r="B1086" s="4">
        <v>1084</v>
      </c>
      <c r="C1086" s="4">
        <v>22</v>
      </c>
      <c r="D1086" s="4">
        <v>48</v>
      </c>
      <c r="E1086" s="4">
        <v>227</v>
      </c>
      <c r="F1086" s="4">
        <v>806</v>
      </c>
      <c r="G1086" s="4">
        <v>1075</v>
      </c>
      <c r="H1086" s="6">
        <v>4.165972222222222</v>
      </c>
      <c r="I1086" s="10">
        <v>3.024</v>
      </c>
    </row>
    <row r="1087" spans="2:9" x14ac:dyDescent="0.2">
      <c r="B1087" s="4">
        <v>1085</v>
      </c>
      <c r="C1087" s="4">
        <v>22</v>
      </c>
      <c r="D1087" s="4">
        <v>49</v>
      </c>
      <c r="E1087" s="4">
        <v>227</v>
      </c>
      <c r="F1087" s="4">
        <v>807</v>
      </c>
      <c r="G1087" s="4">
        <v>1076</v>
      </c>
      <c r="H1087" s="6">
        <v>4.1673611111111111</v>
      </c>
      <c r="I1087" s="10">
        <v>3.024</v>
      </c>
    </row>
    <row r="1088" spans="2:9" x14ac:dyDescent="0.2">
      <c r="B1088" s="4">
        <v>1086</v>
      </c>
      <c r="C1088" s="4">
        <v>22</v>
      </c>
      <c r="D1088" s="4">
        <v>50</v>
      </c>
      <c r="E1088" s="4">
        <v>227</v>
      </c>
      <c r="F1088" s="4">
        <v>808</v>
      </c>
      <c r="G1088" s="4">
        <v>1077</v>
      </c>
      <c r="H1088" s="6">
        <v>4.1694444444444443</v>
      </c>
      <c r="I1088" s="10">
        <v>3.024</v>
      </c>
    </row>
    <row r="1089" spans="2:9" x14ac:dyDescent="0.2">
      <c r="B1089" s="4">
        <v>1087</v>
      </c>
      <c r="C1089" s="4">
        <v>22</v>
      </c>
      <c r="D1089" s="4">
        <v>51</v>
      </c>
      <c r="E1089" s="4">
        <v>227</v>
      </c>
      <c r="F1089" s="4">
        <v>808</v>
      </c>
      <c r="G1089" s="4">
        <v>1078</v>
      </c>
      <c r="H1089" s="6">
        <v>4.1715277777777775</v>
      </c>
      <c r="I1089" s="10">
        <v>3.024</v>
      </c>
    </row>
    <row r="1090" spans="2:9" x14ac:dyDescent="0.2">
      <c r="B1090" s="4">
        <v>1088</v>
      </c>
      <c r="C1090" s="4">
        <v>22</v>
      </c>
      <c r="D1090" s="4">
        <v>52</v>
      </c>
      <c r="E1090" s="4">
        <v>227</v>
      </c>
      <c r="F1090" s="4">
        <v>809</v>
      </c>
      <c r="G1090" s="4">
        <v>1079</v>
      </c>
      <c r="H1090" s="6">
        <v>4.1736111111111107</v>
      </c>
      <c r="I1090" s="10">
        <v>3.024</v>
      </c>
    </row>
    <row r="1091" spans="2:9" x14ac:dyDescent="0.2">
      <c r="B1091" s="4">
        <v>1089</v>
      </c>
      <c r="C1091" s="4">
        <v>22</v>
      </c>
      <c r="D1091" s="4">
        <v>53</v>
      </c>
      <c r="E1091" s="4">
        <v>227</v>
      </c>
      <c r="F1091" s="4">
        <v>809</v>
      </c>
      <c r="G1091" s="4">
        <v>1079</v>
      </c>
      <c r="H1091" s="6">
        <v>4.1756944444444448</v>
      </c>
      <c r="I1091" s="10">
        <v>3.024</v>
      </c>
    </row>
    <row r="1092" spans="2:9" x14ac:dyDescent="0.2">
      <c r="B1092" s="4">
        <v>1090</v>
      </c>
      <c r="C1092" s="4">
        <v>22</v>
      </c>
      <c r="D1092" s="4">
        <v>54</v>
      </c>
      <c r="E1092" s="4">
        <v>227</v>
      </c>
      <c r="F1092" s="4">
        <v>811</v>
      </c>
      <c r="G1092" s="4">
        <v>1081</v>
      </c>
      <c r="H1092" s="6">
        <v>4.177777777777778</v>
      </c>
      <c r="I1092" s="10">
        <v>3.024</v>
      </c>
    </row>
    <row r="1093" spans="2:9" x14ac:dyDescent="0.2">
      <c r="B1093" s="4">
        <v>1091</v>
      </c>
      <c r="C1093" s="4">
        <v>22</v>
      </c>
      <c r="D1093" s="4">
        <v>55</v>
      </c>
      <c r="E1093" s="4">
        <v>228</v>
      </c>
      <c r="F1093" s="4">
        <v>812</v>
      </c>
      <c r="G1093" s="4">
        <v>1082</v>
      </c>
      <c r="H1093" s="6">
        <v>4.1798611111111112</v>
      </c>
      <c r="I1093" s="10">
        <v>3.024</v>
      </c>
    </row>
    <row r="1094" spans="2:9" x14ac:dyDescent="0.2">
      <c r="B1094" s="4">
        <v>1092</v>
      </c>
      <c r="C1094" s="4">
        <v>22</v>
      </c>
      <c r="D1094" s="4">
        <v>56</v>
      </c>
      <c r="E1094" s="4">
        <v>228</v>
      </c>
      <c r="F1094" s="4">
        <v>812</v>
      </c>
      <c r="G1094" s="4">
        <v>1083</v>
      </c>
      <c r="H1094" s="6">
        <v>4.1819444444444445</v>
      </c>
      <c r="I1094" s="10">
        <v>3.024</v>
      </c>
    </row>
    <row r="1095" spans="2:9" x14ac:dyDescent="0.2">
      <c r="B1095" s="4">
        <v>1093</v>
      </c>
      <c r="C1095" s="4">
        <v>22</v>
      </c>
      <c r="D1095" s="4">
        <v>57</v>
      </c>
      <c r="E1095" s="4">
        <v>228</v>
      </c>
      <c r="F1095" s="4">
        <v>813</v>
      </c>
      <c r="G1095" s="4">
        <v>1084</v>
      </c>
      <c r="H1095" s="6">
        <v>4.1833333333333336</v>
      </c>
      <c r="I1095" s="10">
        <v>3.024</v>
      </c>
    </row>
    <row r="1096" spans="2:9" x14ac:dyDescent="0.2">
      <c r="B1096" s="4">
        <v>1094</v>
      </c>
      <c r="C1096" s="4">
        <v>22</v>
      </c>
      <c r="D1096" s="4">
        <v>58</v>
      </c>
      <c r="E1096" s="4">
        <v>228</v>
      </c>
      <c r="F1096" s="4">
        <v>813</v>
      </c>
      <c r="G1096" s="4">
        <v>1085</v>
      </c>
      <c r="H1096" s="6">
        <v>4.1854166666666668</v>
      </c>
      <c r="I1096" s="10">
        <v>3.024</v>
      </c>
    </row>
    <row r="1097" spans="2:9" x14ac:dyDescent="0.2">
      <c r="B1097" s="4">
        <v>1095</v>
      </c>
      <c r="C1097" s="4">
        <v>22</v>
      </c>
      <c r="D1097" s="4">
        <v>59</v>
      </c>
      <c r="E1097" s="4">
        <v>228</v>
      </c>
      <c r="F1097" s="4">
        <v>814</v>
      </c>
      <c r="G1097" s="4">
        <v>1085</v>
      </c>
      <c r="H1097" s="6">
        <v>4.1875</v>
      </c>
      <c r="I1097" s="10">
        <v>3.024</v>
      </c>
    </row>
    <row r="1098" spans="2:9" x14ac:dyDescent="0.2">
      <c r="B1098" s="4">
        <v>1096</v>
      </c>
      <c r="C1098" s="4">
        <v>22</v>
      </c>
      <c r="D1098" s="4">
        <v>60</v>
      </c>
      <c r="E1098" s="4">
        <v>228</v>
      </c>
      <c r="F1098" s="4">
        <v>815</v>
      </c>
      <c r="G1098" s="4">
        <v>1086</v>
      </c>
      <c r="H1098" s="6">
        <v>4.1895833333333332</v>
      </c>
      <c r="I1098" s="10">
        <v>3.024</v>
      </c>
    </row>
    <row r="1099" spans="2:9" x14ac:dyDescent="0.2">
      <c r="B1099" s="4">
        <v>1097</v>
      </c>
      <c r="C1099" s="4">
        <v>23</v>
      </c>
      <c r="D1099" s="4">
        <v>1</v>
      </c>
      <c r="E1099" s="4">
        <v>228</v>
      </c>
      <c r="F1099" s="4">
        <v>815</v>
      </c>
      <c r="G1099" s="4">
        <v>1087</v>
      </c>
      <c r="H1099" s="6">
        <v>4.1916666666666664</v>
      </c>
      <c r="I1099" s="10">
        <v>3.024</v>
      </c>
    </row>
    <row r="1100" spans="2:9" x14ac:dyDescent="0.2">
      <c r="B1100" s="4">
        <v>1098</v>
      </c>
      <c r="C1100" s="4">
        <v>23</v>
      </c>
      <c r="D1100" s="4">
        <v>2</v>
      </c>
      <c r="E1100" s="4">
        <v>228</v>
      </c>
      <c r="F1100" s="4">
        <v>816</v>
      </c>
      <c r="G1100" s="4">
        <v>1088</v>
      </c>
      <c r="H1100" s="6">
        <v>4.1937499999999996</v>
      </c>
      <c r="I1100" s="10">
        <v>3.024</v>
      </c>
    </row>
    <row r="1101" spans="2:9" x14ac:dyDescent="0.2">
      <c r="B1101" s="4">
        <v>1099</v>
      </c>
      <c r="C1101" s="4">
        <v>23</v>
      </c>
      <c r="D1101" s="4">
        <v>3</v>
      </c>
      <c r="E1101" s="4">
        <v>229</v>
      </c>
      <c r="F1101" s="4">
        <v>816</v>
      </c>
      <c r="G1101" s="4">
        <v>1089</v>
      </c>
      <c r="H1101" s="6">
        <v>4.1958333333333337</v>
      </c>
      <c r="I1101" s="10">
        <v>3.024</v>
      </c>
    </row>
    <row r="1102" spans="2:9" x14ac:dyDescent="0.2">
      <c r="B1102" s="4">
        <v>1100</v>
      </c>
      <c r="C1102" s="4">
        <v>23</v>
      </c>
      <c r="D1102" s="4">
        <v>4</v>
      </c>
      <c r="E1102" s="4">
        <v>229</v>
      </c>
      <c r="F1102" s="4">
        <v>818</v>
      </c>
      <c r="G1102" s="4">
        <v>1091</v>
      </c>
      <c r="H1102" s="6">
        <v>4.197916666666667</v>
      </c>
      <c r="I1102" s="10">
        <v>3.024</v>
      </c>
    </row>
    <row r="1103" spans="2:9" x14ac:dyDescent="0.2">
      <c r="B1103" s="4">
        <v>1101</v>
      </c>
      <c r="C1103" s="4">
        <v>23</v>
      </c>
      <c r="D1103" s="4">
        <v>5</v>
      </c>
      <c r="E1103" s="4">
        <v>229</v>
      </c>
      <c r="F1103" s="4">
        <v>818</v>
      </c>
      <c r="G1103" s="4">
        <v>1091</v>
      </c>
      <c r="H1103" s="6">
        <v>4.1993055555555552</v>
      </c>
      <c r="I1103" s="10">
        <v>3.024</v>
      </c>
    </row>
    <row r="1104" spans="2:9" x14ac:dyDescent="0.2">
      <c r="B1104" s="4">
        <v>1102</v>
      </c>
      <c r="C1104" s="4">
        <v>23</v>
      </c>
      <c r="D1104" s="4">
        <v>6</v>
      </c>
      <c r="E1104" s="4">
        <v>229</v>
      </c>
      <c r="F1104" s="4">
        <v>819</v>
      </c>
      <c r="G1104" s="4">
        <v>1092</v>
      </c>
      <c r="H1104" s="6">
        <v>4.2013888888888893</v>
      </c>
      <c r="I1104" s="10">
        <v>3.024</v>
      </c>
    </row>
    <row r="1105" spans="2:9" x14ac:dyDescent="0.2">
      <c r="B1105" s="4">
        <v>1103</v>
      </c>
      <c r="C1105" s="4">
        <v>23</v>
      </c>
      <c r="D1105" s="4">
        <v>7</v>
      </c>
      <c r="E1105" s="4">
        <v>229</v>
      </c>
      <c r="F1105" s="4">
        <v>820</v>
      </c>
      <c r="G1105" s="4">
        <v>1093</v>
      </c>
      <c r="H1105" s="6">
        <v>4.2034722222222225</v>
      </c>
      <c r="I1105" s="10">
        <v>3.024</v>
      </c>
    </row>
    <row r="1106" spans="2:9" x14ac:dyDescent="0.2">
      <c r="B1106" s="4">
        <v>1104</v>
      </c>
      <c r="C1106" s="4">
        <v>23</v>
      </c>
      <c r="D1106" s="4">
        <v>8</v>
      </c>
      <c r="E1106" s="4">
        <v>229</v>
      </c>
      <c r="F1106" s="4">
        <v>820</v>
      </c>
      <c r="G1106" s="4">
        <v>1094</v>
      </c>
      <c r="H1106" s="6">
        <v>4.2055555555555557</v>
      </c>
      <c r="I1106" s="10">
        <v>3.024</v>
      </c>
    </row>
    <row r="1107" spans="2:9" x14ac:dyDescent="0.2">
      <c r="B1107" s="4">
        <v>1105</v>
      </c>
      <c r="C1107" s="4">
        <v>23</v>
      </c>
      <c r="D1107" s="4">
        <v>9</v>
      </c>
      <c r="E1107" s="4">
        <v>229</v>
      </c>
      <c r="F1107" s="4">
        <v>821</v>
      </c>
      <c r="G1107" s="4">
        <v>1095</v>
      </c>
      <c r="H1107" s="6">
        <v>4.2076388888888889</v>
      </c>
      <c r="I1107" s="10">
        <v>3.024</v>
      </c>
    </row>
    <row r="1108" spans="2:9" x14ac:dyDescent="0.2">
      <c r="B1108" s="4">
        <v>1106</v>
      </c>
      <c r="C1108" s="4">
        <v>23</v>
      </c>
      <c r="D1108" s="4">
        <v>10</v>
      </c>
      <c r="E1108" s="4">
        <v>229</v>
      </c>
      <c r="F1108" s="4">
        <v>821</v>
      </c>
      <c r="G1108" s="4">
        <v>1095</v>
      </c>
      <c r="H1108" s="6">
        <v>4.2097222222222221</v>
      </c>
      <c r="I1108" s="10">
        <v>3.024</v>
      </c>
    </row>
    <row r="1109" spans="2:9" x14ac:dyDescent="0.2">
      <c r="B1109" s="4">
        <v>1107</v>
      </c>
      <c r="C1109" s="4">
        <v>23</v>
      </c>
      <c r="D1109" s="4">
        <v>11</v>
      </c>
      <c r="E1109" s="4">
        <v>230</v>
      </c>
      <c r="F1109" s="4">
        <v>822</v>
      </c>
      <c r="G1109" s="4">
        <v>1096</v>
      </c>
      <c r="H1109" s="6">
        <v>4.2118055555555554</v>
      </c>
      <c r="I1109" s="10">
        <v>3.024</v>
      </c>
    </row>
    <row r="1110" spans="2:9" x14ac:dyDescent="0.2">
      <c r="B1110" s="4">
        <v>1108</v>
      </c>
      <c r="C1110" s="4">
        <v>23</v>
      </c>
      <c r="D1110" s="4">
        <v>12</v>
      </c>
      <c r="E1110" s="4">
        <v>230</v>
      </c>
      <c r="F1110" s="4">
        <v>823</v>
      </c>
      <c r="G1110" s="4">
        <v>1097</v>
      </c>
      <c r="H1110" s="6">
        <v>4.2138888888888886</v>
      </c>
      <c r="I1110" s="10">
        <v>3.024</v>
      </c>
    </row>
    <row r="1111" spans="2:9" x14ac:dyDescent="0.2">
      <c r="B1111" s="4">
        <v>1109</v>
      </c>
      <c r="C1111" s="4">
        <v>23</v>
      </c>
      <c r="D1111" s="4">
        <v>13</v>
      </c>
      <c r="E1111" s="4">
        <v>230</v>
      </c>
      <c r="F1111" s="4">
        <v>823</v>
      </c>
      <c r="G1111" s="4">
        <v>1098</v>
      </c>
      <c r="H1111" s="6">
        <v>4.2159722222222218</v>
      </c>
      <c r="I1111" s="10">
        <v>3.024</v>
      </c>
    </row>
    <row r="1112" spans="2:9" x14ac:dyDescent="0.2">
      <c r="B1112" s="4">
        <v>1110</v>
      </c>
      <c r="C1112" s="4">
        <v>23</v>
      </c>
      <c r="D1112" s="4">
        <v>14</v>
      </c>
      <c r="E1112" s="4">
        <v>230</v>
      </c>
      <c r="F1112" s="4">
        <v>825</v>
      </c>
      <c r="G1112" s="4">
        <v>1100</v>
      </c>
      <c r="H1112" s="6">
        <v>4.2173611111111109</v>
      </c>
      <c r="I1112" s="10">
        <v>3.024</v>
      </c>
    </row>
    <row r="1113" spans="2:9" x14ac:dyDescent="0.2">
      <c r="B1113" s="4">
        <v>1111</v>
      </c>
      <c r="C1113" s="4">
        <v>23</v>
      </c>
      <c r="D1113" s="4">
        <v>15</v>
      </c>
      <c r="E1113" s="4">
        <v>230</v>
      </c>
      <c r="F1113" s="4">
        <v>825</v>
      </c>
      <c r="G1113" s="4">
        <v>1101</v>
      </c>
      <c r="H1113" s="6">
        <v>4.2194444444444441</v>
      </c>
      <c r="I1113" s="10">
        <v>3.024</v>
      </c>
    </row>
    <row r="1114" spans="2:9" x14ac:dyDescent="0.2">
      <c r="B1114" s="4">
        <v>1112</v>
      </c>
      <c r="C1114" s="4">
        <v>23</v>
      </c>
      <c r="D1114" s="4">
        <v>16</v>
      </c>
      <c r="E1114" s="4">
        <v>230</v>
      </c>
      <c r="F1114" s="4">
        <v>826</v>
      </c>
      <c r="G1114" s="4">
        <v>1101</v>
      </c>
      <c r="H1114" s="6">
        <v>4.2215277777777782</v>
      </c>
      <c r="I1114" s="10">
        <v>3.024</v>
      </c>
    </row>
    <row r="1115" spans="2:9" x14ac:dyDescent="0.2">
      <c r="B1115" s="4">
        <v>1113</v>
      </c>
      <c r="C1115" s="4">
        <v>23</v>
      </c>
      <c r="D1115" s="4">
        <v>17</v>
      </c>
      <c r="E1115" s="4">
        <v>230</v>
      </c>
      <c r="F1115" s="4">
        <v>827</v>
      </c>
      <c r="G1115" s="4">
        <v>1102</v>
      </c>
      <c r="H1115" s="6">
        <v>4.2236111111111114</v>
      </c>
      <c r="I1115" s="10">
        <v>3.024</v>
      </c>
    </row>
    <row r="1116" spans="2:9" x14ac:dyDescent="0.2">
      <c r="B1116" s="4">
        <v>1114</v>
      </c>
      <c r="C1116" s="4">
        <v>23</v>
      </c>
      <c r="D1116" s="4">
        <v>18</v>
      </c>
      <c r="E1116" s="4">
        <v>231</v>
      </c>
      <c r="F1116" s="4">
        <v>827</v>
      </c>
      <c r="G1116" s="4">
        <v>1103</v>
      </c>
      <c r="H1116" s="6">
        <v>4.2256944444444446</v>
      </c>
      <c r="I1116" s="10">
        <v>3.024</v>
      </c>
    </row>
    <row r="1117" spans="2:9" x14ac:dyDescent="0.2">
      <c r="B1117" s="4">
        <v>1115</v>
      </c>
      <c r="C1117" s="4">
        <v>23</v>
      </c>
      <c r="D1117" s="4">
        <v>19</v>
      </c>
      <c r="E1117" s="4">
        <v>231</v>
      </c>
      <c r="F1117" s="4">
        <v>828</v>
      </c>
      <c r="G1117" s="4">
        <v>1104</v>
      </c>
      <c r="H1117" s="6">
        <v>4.2277777777777779</v>
      </c>
      <c r="I1117" s="10">
        <v>3.024</v>
      </c>
    </row>
    <row r="1118" spans="2:9" x14ac:dyDescent="0.2">
      <c r="B1118" s="4">
        <v>1116</v>
      </c>
      <c r="C1118" s="4">
        <v>23</v>
      </c>
      <c r="D1118" s="4">
        <v>20</v>
      </c>
      <c r="E1118" s="4">
        <v>231</v>
      </c>
      <c r="F1118" s="4">
        <v>828</v>
      </c>
      <c r="G1118" s="4">
        <v>1105</v>
      </c>
      <c r="H1118" s="6">
        <v>4.2298611111111111</v>
      </c>
      <c r="I1118" s="10">
        <v>3.024</v>
      </c>
    </row>
    <row r="1119" spans="2:9" x14ac:dyDescent="0.2">
      <c r="B1119" s="4">
        <v>1117</v>
      </c>
      <c r="C1119" s="4">
        <v>23</v>
      </c>
      <c r="D1119" s="4">
        <v>21</v>
      </c>
      <c r="E1119" s="4">
        <v>231</v>
      </c>
      <c r="F1119" s="4">
        <v>829</v>
      </c>
      <c r="G1119" s="4">
        <v>1105</v>
      </c>
      <c r="H1119" s="6">
        <v>4.2319444444444443</v>
      </c>
      <c r="I1119" s="10">
        <v>3.024</v>
      </c>
    </row>
    <row r="1120" spans="2:9" x14ac:dyDescent="0.2">
      <c r="B1120" s="4">
        <v>1118</v>
      </c>
      <c r="C1120" s="4">
        <v>23</v>
      </c>
      <c r="D1120" s="4">
        <v>22</v>
      </c>
      <c r="E1120" s="4">
        <v>231</v>
      </c>
      <c r="F1120" s="4">
        <v>830</v>
      </c>
      <c r="G1120" s="4">
        <v>1106</v>
      </c>
      <c r="H1120" s="6">
        <v>4.2333333333333334</v>
      </c>
      <c r="I1120" s="10">
        <v>3.024</v>
      </c>
    </row>
    <row r="1121" spans="2:9" x14ac:dyDescent="0.2">
      <c r="B1121" s="4">
        <v>1119</v>
      </c>
      <c r="C1121" s="4">
        <v>23</v>
      </c>
      <c r="D1121" s="4">
        <v>23</v>
      </c>
      <c r="E1121" s="4">
        <v>231</v>
      </c>
      <c r="F1121" s="4">
        <v>830</v>
      </c>
      <c r="G1121" s="4">
        <v>1107</v>
      </c>
      <c r="H1121" s="6">
        <v>4.2354166666666666</v>
      </c>
      <c r="I1121" s="10">
        <v>3.024</v>
      </c>
    </row>
    <row r="1122" spans="2:9" x14ac:dyDescent="0.2">
      <c r="B1122" s="4">
        <v>1120</v>
      </c>
      <c r="C1122" s="4">
        <v>23</v>
      </c>
      <c r="D1122" s="4">
        <v>24</v>
      </c>
      <c r="E1122" s="4">
        <v>231</v>
      </c>
      <c r="F1122" s="4">
        <v>832</v>
      </c>
      <c r="G1122" s="4">
        <v>1109</v>
      </c>
      <c r="H1122" s="6">
        <v>4.2374999999999998</v>
      </c>
      <c r="I1122" s="10">
        <v>3.024</v>
      </c>
    </row>
    <row r="1123" spans="2:9" x14ac:dyDescent="0.2">
      <c r="B1123" s="4">
        <v>1121</v>
      </c>
      <c r="C1123" s="4">
        <v>23</v>
      </c>
      <c r="D1123" s="4">
        <v>25</v>
      </c>
      <c r="E1123" s="4">
        <v>231</v>
      </c>
      <c r="F1123" s="4">
        <v>832</v>
      </c>
      <c r="G1123" s="4">
        <v>1110</v>
      </c>
      <c r="H1123" s="6">
        <v>4.239583333333333</v>
      </c>
      <c r="I1123" s="10">
        <v>3.024</v>
      </c>
    </row>
    <row r="1124" spans="2:9" x14ac:dyDescent="0.2">
      <c r="B1124" s="4">
        <v>1122</v>
      </c>
      <c r="C1124" s="4">
        <v>23</v>
      </c>
      <c r="D1124" s="4">
        <v>26</v>
      </c>
      <c r="E1124" s="4">
        <v>232</v>
      </c>
      <c r="F1124" s="4">
        <v>833</v>
      </c>
      <c r="G1124" s="4">
        <v>1111</v>
      </c>
      <c r="H1124" s="6">
        <v>4.2416666666666663</v>
      </c>
      <c r="I1124" s="10">
        <v>3.024</v>
      </c>
    </row>
    <row r="1125" spans="2:9" x14ac:dyDescent="0.2">
      <c r="B1125" s="4">
        <v>1123</v>
      </c>
      <c r="C1125" s="4">
        <v>23</v>
      </c>
      <c r="D1125" s="4">
        <v>27</v>
      </c>
      <c r="E1125" s="4">
        <v>232</v>
      </c>
      <c r="F1125" s="4">
        <v>833</v>
      </c>
      <c r="G1125" s="4">
        <v>1111</v>
      </c>
      <c r="H1125" s="6">
        <v>4.2437500000000004</v>
      </c>
      <c r="I1125" s="10">
        <v>3.024</v>
      </c>
    </row>
    <row r="1126" spans="2:9" x14ac:dyDescent="0.2">
      <c r="B1126" s="4">
        <v>1124</v>
      </c>
      <c r="C1126" s="4">
        <v>23</v>
      </c>
      <c r="D1126" s="4">
        <v>28</v>
      </c>
      <c r="E1126" s="4">
        <v>232</v>
      </c>
      <c r="F1126" s="4">
        <v>834</v>
      </c>
      <c r="G1126" s="4">
        <v>1112</v>
      </c>
      <c r="H1126" s="6">
        <v>4.2458333333333336</v>
      </c>
      <c r="I1126" s="10">
        <v>3.024</v>
      </c>
    </row>
    <row r="1127" spans="2:9" x14ac:dyDescent="0.2">
      <c r="B1127" s="4">
        <v>1125</v>
      </c>
      <c r="C1127" s="4">
        <v>23</v>
      </c>
      <c r="D1127" s="4">
        <v>29</v>
      </c>
      <c r="E1127" s="4">
        <v>232</v>
      </c>
      <c r="F1127" s="4">
        <v>835</v>
      </c>
      <c r="G1127" s="4">
        <v>1113</v>
      </c>
      <c r="H1127" s="6">
        <v>4.2479166666666668</v>
      </c>
      <c r="I1127" s="10">
        <v>3.024</v>
      </c>
    </row>
    <row r="1128" spans="2:9" x14ac:dyDescent="0.2">
      <c r="B1128" s="4">
        <v>1126</v>
      </c>
      <c r="C1128" s="4">
        <v>23</v>
      </c>
      <c r="D1128" s="4">
        <v>30</v>
      </c>
      <c r="E1128" s="4">
        <v>232</v>
      </c>
      <c r="F1128" s="4">
        <v>835</v>
      </c>
      <c r="G1128" s="4">
        <v>1114</v>
      </c>
      <c r="H1128" s="6">
        <v>4.2493055555555559</v>
      </c>
      <c r="I1128" s="10">
        <v>3.024</v>
      </c>
    </row>
    <row r="1129" spans="2:9" x14ac:dyDescent="0.2">
      <c r="B1129" s="4">
        <v>1127</v>
      </c>
      <c r="C1129" s="4">
        <v>23</v>
      </c>
      <c r="D1129" s="4">
        <v>31</v>
      </c>
      <c r="E1129" s="4">
        <v>232</v>
      </c>
      <c r="F1129" s="4">
        <v>836</v>
      </c>
      <c r="G1129" s="4">
        <v>1115</v>
      </c>
      <c r="H1129" s="6">
        <v>4.2513888888888891</v>
      </c>
      <c r="I1129" s="10">
        <v>3.024</v>
      </c>
    </row>
    <row r="1130" spans="2:9" x14ac:dyDescent="0.2">
      <c r="B1130" s="4">
        <v>1128</v>
      </c>
      <c r="C1130" s="4">
        <v>23</v>
      </c>
      <c r="D1130" s="4">
        <v>32</v>
      </c>
      <c r="E1130" s="4">
        <v>232</v>
      </c>
      <c r="F1130" s="4">
        <v>836</v>
      </c>
      <c r="G1130" s="4">
        <v>1115</v>
      </c>
      <c r="H1130" s="6">
        <v>4.2534722222222223</v>
      </c>
      <c r="I1130" s="10">
        <v>3.024</v>
      </c>
    </row>
    <row r="1131" spans="2:9" x14ac:dyDescent="0.2">
      <c r="B1131" s="4">
        <v>1129</v>
      </c>
      <c r="C1131" s="4">
        <v>23</v>
      </c>
      <c r="D1131" s="4">
        <v>33</v>
      </c>
      <c r="E1131" s="4">
        <v>232</v>
      </c>
      <c r="F1131" s="4">
        <v>837</v>
      </c>
      <c r="G1131" s="4">
        <v>1116</v>
      </c>
      <c r="H1131" s="6">
        <v>4.2555555555555555</v>
      </c>
      <c r="I1131" s="10">
        <v>3.024</v>
      </c>
    </row>
    <row r="1132" spans="2:9" x14ac:dyDescent="0.2">
      <c r="B1132" s="4">
        <v>1130</v>
      </c>
      <c r="C1132" s="4">
        <v>23</v>
      </c>
      <c r="D1132" s="4">
        <v>34</v>
      </c>
      <c r="E1132" s="4">
        <v>233</v>
      </c>
      <c r="F1132" s="4">
        <v>839</v>
      </c>
      <c r="G1132" s="4">
        <v>1118</v>
      </c>
      <c r="H1132" s="6">
        <v>4.2576388888888888</v>
      </c>
      <c r="I1132" s="10">
        <v>3.024</v>
      </c>
    </row>
    <row r="1133" spans="2:9" x14ac:dyDescent="0.2">
      <c r="B1133" s="4">
        <v>1131</v>
      </c>
      <c r="C1133" s="4">
        <v>23</v>
      </c>
      <c r="D1133" s="4">
        <v>35</v>
      </c>
      <c r="E1133" s="4">
        <v>233</v>
      </c>
      <c r="F1133" s="4">
        <v>839</v>
      </c>
      <c r="G1133" s="4">
        <v>1119</v>
      </c>
      <c r="H1133" s="6">
        <v>4.259722222222222</v>
      </c>
      <c r="I1133" s="10">
        <v>3.024</v>
      </c>
    </row>
    <row r="1134" spans="2:9" x14ac:dyDescent="0.2">
      <c r="B1134" s="4">
        <v>1132</v>
      </c>
      <c r="C1134" s="4">
        <v>23</v>
      </c>
      <c r="D1134" s="4">
        <v>36</v>
      </c>
      <c r="E1134" s="4">
        <v>233</v>
      </c>
      <c r="F1134" s="4">
        <v>840</v>
      </c>
      <c r="G1134" s="4">
        <v>1120</v>
      </c>
      <c r="H1134" s="6">
        <v>4.2618055555555552</v>
      </c>
      <c r="I1134" s="10">
        <v>3.024</v>
      </c>
    </row>
    <row r="1135" spans="2:9" x14ac:dyDescent="0.2">
      <c r="B1135" s="4">
        <v>1133</v>
      </c>
      <c r="C1135" s="4">
        <v>23</v>
      </c>
      <c r="D1135" s="4">
        <v>37</v>
      </c>
      <c r="E1135" s="4">
        <v>233</v>
      </c>
      <c r="F1135" s="4">
        <v>840</v>
      </c>
      <c r="G1135" s="4">
        <v>1121</v>
      </c>
      <c r="H1135" s="6">
        <v>4.2638888888888893</v>
      </c>
      <c r="I1135" s="10">
        <v>3.024</v>
      </c>
    </row>
    <row r="1136" spans="2:9" x14ac:dyDescent="0.2">
      <c r="B1136" s="4">
        <v>1134</v>
      </c>
      <c r="C1136" s="4">
        <v>23</v>
      </c>
      <c r="D1136" s="4">
        <v>38</v>
      </c>
      <c r="E1136" s="4">
        <v>233</v>
      </c>
      <c r="F1136" s="4">
        <v>841</v>
      </c>
      <c r="G1136" s="4">
        <v>1121</v>
      </c>
      <c r="H1136" s="6">
        <v>4.2659722222222225</v>
      </c>
      <c r="I1136" s="10">
        <v>3.024</v>
      </c>
    </row>
    <row r="1137" spans="2:9" x14ac:dyDescent="0.2">
      <c r="B1137" s="4">
        <v>1135</v>
      </c>
      <c r="C1137" s="4">
        <v>23</v>
      </c>
      <c r="D1137" s="4">
        <v>39</v>
      </c>
      <c r="E1137" s="4">
        <v>233</v>
      </c>
      <c r="F1137" s="4">
        <v>842</v>
      </c>
      <c r="G1137" s="4">
        <v>1122</v>
      </c>
      <c r="H1137" s="6">
        <v>4.2673611111111107</v>
      </c>
      <c r="I1137" s="10">
        <v>3.024</v>
      </c>
    </row>
    <row r="1138" spans="2:9" x14ac:dyDescent="0.2">
      <c r="B1138" s="4">
        <v>1136</v>
      </c>
      <c r="C1138" s="4">
        <v>23</v>
      </c>
      <c r="D1138" s="4">
        <v>40</v>
      </c>
      <c r="E1138" s="4">
        <v>233</v>
      </c>
      <c r="F1138" s="4">
        <v>842</v>
      </c>
      <c r="G1138" s="4">
        <v>1123</v>
      </c>
      <c r="H1138" s="6">
        <v>4.2694444444444448</v>
      </c>
      <c r="I1138" s="10">
        <v>3.024</v>
      </c>
    </row>
    <row r="1139" spans="2:9" x14ac:dyDescent="0.2">
      <c r="B1139" s="4">
        <v>1137</v>
      </c>
      <c r="C1139" s="4">
        <v>23</v>
      </c>
      <c r="D1139" s="4">
        <v>41</v>
      </c>
      <c r="E1139" s="4">
        <v>233</v>
      </c>
      <c r="F1139" s="4">
        <v>843</v>
      </c>
      <c r="G1139" s="4">
        <v>1124</v>
      </c>
      <c r="H1139" s="6">
        <v>4.271527777777778</v>
      </c>
      <c r="I1139" s="10">
        <v>3.024</v>
      </c>
    </row>
    <row r="1140" spans="2:9" x14ac:dyDescent="0.2">
      <c r="B1140" s="4">
        <v>1138</v>
      </c>
      <c r="C1140" s="4">
        <v>23</v>
      </c>
      <c r="D1140" s="4">
        <v>42</v>
      </c>
      <c r="E1140" s="4">
        <v>234</v>
      </c>
      <c r="F1140" s="4">
        <v>843</v>
      </c>
      <c r="G1140" s="4">
        <v>1125</v>
      </c>
      <c r="H1140" s="6">
        <v>4.2736111111111112</v>
      </c>
      <c r="I1140" s="10">
        <v>3.024</v>
      </c>
    </row>
    <row r="1141" spans="2:9" x14ac:dyDescent="0.2">
      <c r="B1141" s="4">
        <v>1139</v>
      </c>
      <c r="C1141" s="4">
        <v>23</v>
      </c>
      <c r="D1141" s="4">
        <v>43</v>
      </c>
      <c r="E1141" s="4">
        <v>234</v>
      </c>
      <c r="F1141" s="4">
        <v>844</v>
      </c>
      <c r="G1141" s="4">
        <v>1125</v>
      </c>
      <c r="H1141" s="6">
        <v>4.2756944444444445</v>
      </c>
      <c r="I1141" s="10">
        <v>3.024</v>
      </c>
    </row>
    <row r="1142" spans="2:9" x14ac:dyDescent="0.2">
      <c r="B1142" s="4">
        <v>1140</v>
      </c>
      <c r="C1142" s="4">
        <v>23</v>
      </c>
      <c r="D1142" s="4">
        <v>44</v>
      </c>
      <c r="E1142" s="4">
        <v>234</v>
      </c>
      <c r="F1142" s="4">
        <v>845</v>
      </c>
      <c r="G1142" s="4">
        <v>1127</v>
      </c>
      <c r="H1142" s="6">
        <v>4.2777777777777777</v>
      </c>
      <c r="I1142" s="10">
        <v>3.024</v>
      </c>
    </row>
    <row r="1143" spans="2:9" x14ac:dyDescent="0.2">
      <c r="B1143" s="4">
        <v>1141</v>
      </c>
      <c r="C1143" s="4">
        <v>23</v>
      </c>
      <c r="D1143" s="4">
        <v>45</v>
      </c>
      <c r="E1143" s="4">
        <v>234</v>
      </c>
      <c r="F1143" s="4">
        <v>846</v>
      </c>
      <c r="G1143" s="4">
        <v>1128</v>
      </c>
      <c r="H1143" s="6">
        <v>4.2798611111111109</v>
      </c>
      <c r="I1143" s="10">
        <v>3.024</v>
      </c>
    </row>
    <row r="1144" spans="2:9" x14ac:dyDescent="0.2">
      <c r="B1144" s="4">
        <v>1142</v>
      </c>
      <c r="C1144" s="4">
        <v>23</v>
      </c>
      <c r="D1144" s="4">
        <v>46</v>
      </c>
      <c r="E1144" s="4">
        <v>234</v>
      </c>
      <c r="F1144" s="4">
        <v>847</v>
      </c>
      <c r="G1144" s="4">
        <v>1129</v>
      </c>
      <c r="H1144" s="6">
        <v>4.2819444444444441</v>
      </c>
      <c r="I1144" s="10">
        <v>3.024</v>
      </c>
    </row>
    <row r="1145" spans="2:9" x14ac:dyDescent="0.2">
      <c r="B1145" s="4">
        <v>1143</v>
      </c>
      <c r="C1145" s="4">
        <v>23</v>
      </c>
      <c r="D1145" s="4">
        <v>47</v>
      </c>
      <c r="E1145" s="4">
        <v>234</v>
      </c>
      <c r="F1145" s="4">
        <v>847</v>
      </c>
      <c r="G1145" s="4">
        <v>1130</v>
      </c>
      <c r="H1145" s="6">
        <v>4.2833333333333332</v>
      </c>
      <c r="I1145" s="10">
        <v>3.024</v>
      </c>
    </row>
    <row r="1146" spans="2:9" x14ac:dyDescent="0.2">
      <c r="B1146" s="4">
        <v>1144</v>
      </c>
      <c r="C1146" s="4">
        <v>23</v>
      </c>
      <c r="D1146" s="4">
        <v>48</v>
      </c>
      <c r="E1146" s="4">
        <v>234</v>
      </c>
      <c r="F1146" s="4">
        <v>848</v>
      </c>
      <c r="G1146" s="4">
        <v>1131</v>
      </c>
      <c r="H1146" s="6">
        <v>4.2854166666666664</v>
      </c>
      <c r="I1146" s="10">
        <v>3.024</v>
      </c>
    </row>
    <row r="1147" spans="2:9" x14ac:dyDescent="0.2">
      <c r="B1147" s="4">
        <v>1145</v>
      </c>
      <c r="C1147" s="4">
        <v>23</v>
      </c>
      <c r="D1147" s="4">
        <v>49</v>
      </c>
      <c r="E1147" s="4">
        <v>234</v>
      </c>
      <c r="F1147" s="4">
        <v>848</v>
      </c>
      <c r="G1147" s="4">
        <v>1131</v>
      </c>
      <c r="H1147" s="6">
        <v>4.2874999999999996</v>
      </c>
      <c r="I1147" s="10">
        <v>3.024</v>
      </c>
    </row>
    <row r="1148" spans="2:9" x14ac:dyDescent="0.2">
      <c r="B1148" s="4">
        <v>1146</v>
      </c>
      <c r="C1148" s="4">
        <v>23</v>
      </c>
      <c r="D1148" s="4">
        <v>50</v>
      </c>
      <c r="E1148" s="4">
        <v>235</v>
      </c>
      <c r="F1148" s="4">
        <v>849</v>
      </c>
      <c r="G1148" s="4">
        <v>1132</v>
      </c>
      <c r="H1148" s="6">
        <v>4.2895833333333337</v>
      </c>
      <c r="I1148" s="10">
        <v>3.024</v>
      </c>
    </row>
    <row r="1149" spans="2:9" x14ac:dyDescent="0.2">
      <c r="B1149" s="4">
        <v>1147</v>
      </c>
      <c r="C1149" s="4">
        <v>23</v>
      </c>
      <c r="D1149" s="4">
        <v>51</v>
      </c>
      <c r="E1149" s="4">
        <v>235</v>
      </c>
      <c r="F1149" s="4">
        <v>850</v>
      </c>
      <c r="G1149" s="4">
        <v>1133</v>
      </c>
      <c r="H1149" s="6">
        <v>4.291666666666667</v>
      </c>
      <c r="I1149" s="10">
        <v>3.024</v>
      </c>
    </row>
    <row r="1150" spans="2:9" x14ac:dyDescent="0.2">
      <c r="B1150" s="4">
        <v>1148</v>
      </c>
      <c r="C1150" s="4">
        <v>23</v>
      </c>
      <c r="D1150" s="4">
        <v>52</v>
      </c>
      <c r="E1150" s="4">
        <v>235</v>
      </c>
      <c r="F1150" s="4">
        <v>850</v>
      </c>
      <c r="G1150" s="4">
        <v>1134</v>
      </c>
      <c r="H1150" s="6">
        <v>4.2937500000000002</v>
      </c>
      <c r="I1150" s="10">
        <v>3.024</v>
      </c>
    </row>
    <row r="1151" spans="2:9" x14ac:dyDescent="0.2">
      <c r="B1151" s="4">
        <v>1149</v>
      </c>
      <c r="C1151" s="4">
        <v>23</v>
      </c>
      <c r="D1151" s="4">
        <v>53</v>
      </c>
      <c r="E1151" s="4">
        <v>235</v>
      </c>
      <c r="F1151" s="4">
        <v>851</v>
      </c>
      <c r="G1151" s="4">
        <v>1135</v>
      </c>
      <c r="H1151" s="6">
        <v>4.2958333333333334</v>
      </c>
      <c r="I1151" s="10">
        <v>3.024</v>
      </c>
    </row>
    <row r="1152" spans="2:9" x14ac:dyDescent="0.2">
      <c r="B1152" s="4">
        <v>1150</v>
      </c>
      <c r="C1152" s="4">
        <v>23</v>
      </c>
      <c r="D1152" s="4">
        <v>54</v>
      </c>
      <c r="E1152" s="4">
        <v>235</v>
      </c>
      <c r="F1152" s="4">
        <v>852</v>
      </c>
      <c r="G1152" s="4">
        <v>1137</v>
      </c>
      <c r="H1152" s="6">
        <v>4.2979166666666666</v>
      </c>
      <c r="I1152" s="10">
        <v>3.024</v>
      </c>
    </row>
    <row r="1153" spans="2:9" x14ac:dyDescent="0.2">
      <c r="B1153" s="4">
        <v>1151</v>
      </c>
      <c r="C1153" s="4">
        <v>23</v>
      </c>
      <c r="D1153" s="4">
        <v>55</v>
      </c>
      <c r="E1153" s="4">
        <v>235</v>
      </c>
      <c r="F1153" s="4">
        <v>853</v>
      </c>
      <c r="G1153" s="4">
        <v>1137</v>
      </c>
      <c r="H1153" s="6">
        <v>4.2993055555555557</v>
      </c>
      <c r="I1153" s="10">
        <v>3.024</v>
      </c>
    </row>
    <row r="1154" spans="2:9" x14ac:dyDescent="0.2">
      <c r="B1154" s="4">
        <v>1152</v>
      </c>
      <c r="C1154" s="4">
        <v>23</v>
      </c>
      <c r="D1154" s="4">
        <v>56</v>
      </c>
      <c r="E1154" s="4">
        <v>235</v>
      </c>
      <c r="F1154" s="4">
        <v>854</v>
      </c>
      <c r="G1154" s="4">
        <v>1138</v>
      </c>
      <c r="H1154" s="6">
        <v>4.3013888888888889</v>
      </c>
      <c r="I1154" s="10">
        <v>3.024</v>
      </c>
    </row>
    <row r="1155" spans="2:9" x14ac:dyDescent="0.2">
      <c r="B1155" s="4">
        <v>1153</v>
      </c>
      <c r="C1155" s="4">
        <v>23</v>
      </c>
      <c r="D1155" s="4">
        <v>57</v>
      </c>
      <c r="E1155" s="4">
        <v>236</v>
      </c>
      <c r="F1155" s="4">
        <v>854</v>
      </c>
      <c r="G1155" s="4">
        <v>1139</v>
      </c>
      <c r="H1155" s="6">
        <v>4.3034722222222221</v>
      </c>
      <c r="I1155" s="10">
        <v>3.024</v>
      </c>
    </row>
    <row r="1156" spans="2:9" x14ac:dyDescent="0.2">
      <c r="B1156" s="4">
        <v>1154</v>
      </c>
      <c r="C1156" s="4">
        <v>23</v>
      </c>
      <c r="D1156" s="4">
        <v>58</v>
      </c>
      <c r="E1156" s="4">
        <v>236</v>
      </c>
      <c r="F1156" s="4">
        <v>855</v>
      </c>
      <c r="G1156" s="4">
        <v>1140</v>
      </c>
      <c r="H1156" s="6">
        <v>4.3055555555555554</v>
      </c>
      <c r="I1156" s="10">
        <v>3.024</v>
      </c>
    </row>
    <row r="1157" spans="2:9" x14ac:dyDescent="0.2">
      <c r="B1157" s="4">
        <v>1155</v>
      </c>
      <c r="C1157" s="4">
        <v>23</v>
      </c>
      <c r="D1157" s="4">
        <v>59</v>
      </c>
      <c r="E1157" s="4">
        <v>236</v>
      </c>
      <c r="F1157" s="4">
        <v>855</v>
      </c>
      <c r="G1157" s="4">
        <v>1141</v>
      </c>
      <c r="H1157" s="6">
        <v>4.3076388888888886</v>
      </c>
      <c r="I1157" s="10">
        <v>3.024</v>
      </c>
    </row>
    <row r="1158" spans="2:9" x14ac:dyDescent="0.2">
      <c r="B1158" s="4">
        <v>1156</v>
      </c>
      <c r="C1158" s="4">
        <v>23</v>
      </c>
      <c r="D1158" s="4">
        <v>60</v>
      </c>
      <c r="E1158" s="4">
        <v>236</v>
      </c>
      <c r="F1158" s="4">
        <v>856</v>
      </c>
      <c r="G1158" s="4">
        <v>1141</v>
      </c>
      <c r="H1158" s="6">
        <v>4.3097222222222218</v>
      </c>
      <c r="I1158" s="10">
        <v>3.024</v>
      </c>
    </row>
    <row r="1159" spans="2:9" x14ac:dyDescent="0.2">
      <c r="B1159" s="4">
        <v>1157</v>
      </c>
      <c r="C1159" s="4">
        <v>24</v>
      </c>
      <c r="D1159" s="4">
        <v>1</v>
      </c>
      <c r="E1159" s="4">
        <v>236</v>
      </c>
      <c r="F1159" s="4">
        <v>857</v>
      </c>
      <c r="G1159" s="4">
        <v>1142</v>
      </c>
      <c r="H1159" s="6">
        <v>4.3118055555555559</v>
      </c>
      <c r="I1159" s="10">
        <v>3.024</v>
      </c>
    </row>
    <row r="1160" spans="2:9" x14ac:dyDescent="0.2">
      <c r="B1160" s="4">
        <v>1158</v>
      </c>
      <c r="C1160" s="4">
        <v>24</v>
      </c>
      <c r="D1160" s="4">
        <v>2</v>
      </c>
      <c r="E1160" s="4">
        <v>236</v>
      </c>
      <c r="F1160" s="4">
        <v>857</v>
      </c>
      <c r="G1160" s="4">
        <v>1143</v>
      </c>
      <c r="H1160" s="6">
        <v>4.3138888888888891</v>
      </c>
      <c r="I1160" s="10">
        <v>3.024</v>
      </c>
    </row>
    <row r="1161" spans="2:9" x14ac:dyDescent="0.2">
      <c r="B1161" s="4">
        <v>1159</v>
      </c>
      <c r="C1161" s="4">
        <v>24</v>
      </c>
      <c r="D1161" s="4">
        <v>3</v>
      </c>
      <c r="E1161" s="4">
        <v>236</v>
      </c>
      <c r="F1161" s="4">
        <v>858</v>
      </c>
      <c r="G1161" s="4">
        <v>1144</v>
      </c>
      <c r="H1161" s="6">
        <v>4.3159722222222223</v>
      </c>
      <c r="I1161" s="10">
        <v>3.024</v>
      </c>
    </row>
    <row r="1162" spans="2:9" x14ac:dyDescent="0.2">
      <c r="B1162" s="4">
        <v>1160</v>
      </c>
      <c r="C1162" s="4">
        <v>24</v>
      </c>
      <c r="D1162" s="4">
        <v>4</v>
      </c>
      <c r="E1162" s="4">
        <v>236</v>
      </c>
      <c r="F1162" s="4">
        <v>859</v>
      </c>
      <c r="G1162" s="4">
        <v>1146</v>
      </c>
      <c r="H1162" s="6">
        <v>4.3173611111111114</v>
      </c>
      <c r="I1162" s="10">
        <v>3.024</v>
      </c>
    </row>
    <row r="1163" spans="2:9" x14ac:dyDescent="0.2">
      <c r="B1163" s="4">
        <v>1161</v>
      </c>
      <c r="C1163" s="4">
        <v>24</v>
      </c>
      <c r="D1163" s="4">
        <v>5</v>
      </c>
      <c r="E1163" s="4">
        <v>237</v>
      </c>
      <c r="F1163" s="4">
        <v>860</v>
      </c>
      <c r="G1163" s="4">
        <v>1147</v>
      </c>
      <c r="H1163" s="6">
        <v>4.3194444444444446</v>
      </c>
      <c r="I1163" s="10">
        <v>3.024</v>
      </c>
    </row>
    <row r="1164" spans="2:9" x14ac:dyDescent="0.2">
      <c r="B1164" s="4">
        <v>1162</v>
      </c>
      <c r="C1164" s="4">
        <v>24</v>
      </c>
      <c r="D1164" s="4">
        <v>6</v>
      </c>
      <c r="E1164" s="4">
        <v>237</v>
      </c>
      <c r="F1164" s="4">
        <v>860</v>
      </c>
      <c r="G1164" s="4">
        <v>1147</v>
      </c>
      <c r="H1164" s="6">
        <v>4.3215277777777779</v>
      </c>
      <c r="I1164" s="10">
        <v>3.024</v>
      </c>
    </row>
    <row r="1165" spans="2:9" x14ac:dyDescent="0.2">
      <c r="B1165" s="4">
        <v>1163</v>
      </c>
      <c r="C1165" s="4">
        <v>24</v>
      </c>
      <c r="D1165" s="4">
        <v>7</v>
      </c>
      <c r="E1165" s="4">
        <v>237</v>
      </c>
      <c r="F1165" s="4">
        <v>861</v>
      </c>
      <c r="G1165" s="4">
        <v>1148</v>
      </c>
      <c r="H1165" s="6">
        <v>4.3236111111111111</v>
      </c>
      <c r="I1165" s="10">
        <v>3.024</v>
      </c>
    </row>
    <row r="1166" spans="2:9" x14ac:dyDescent="0.2">
      <c r="B1166" s="4">
        <v>1164</v>
      </c>
      <c r="C1166" s="4">
        <v>24</v>
      </c>
      <c r="D1166" s="4">
        <v>8</v>
      </c>
      <c r="E1166" s="4">
        <v>237</v>
      </c>
      <c r="F1166" s="4">
        <v>862</v>
      </c>
      <c r="G1166" s="4">
        <v>1149</v>
      </c>
      <c r="H1166" s="6">
        <v>4.3256944444444443</v>
      </c>
      <c r="I1166" s="10">
        <v>3.024</v>
      </c>
    </row>
    <row r="1167" spans="2:9" x14ac:dyDescent="0.2">
      <c r="B1167" s="4">
        <v>1165</v>
      </c>
      <c r="C1167" s="4">
        <v>24</v>
      </c>
      <c r="D1167" s="4">
        <v>9</v>
      </c>
      <c r="E1167" s="4">
        <v>237</v>
      </c>
      <c r="F1167" s="4">
        <v>862</v>
      </c>
      <c r="G1167" s="4">
        <v>1150</v>
      </c>
      <c r="H1167" s="6">
        <v>4.3277777777777775</v>
      </c>
      <c r="I1167" s="10">
        <v>3.024</v>
      </c>
    </row>
    <row r="1168" spans="2:9" x14ac:dyDescent="0.2">
      <c r="B1168" s="4">
        <v>1166</v>
      </c>
      <c r="C1168" s="4">
        <v>24</v>
      </c>
      <c r="D1168" s="4">
        <v>10</v>
      </c>
      <c r="E1168" s="4">
        <v>237</v>
      </c>
      <c r="F1168" s="4">
        <v>863</v>
      </c>
      <c r="G1168" s="4">
        <v>1151</v>
      </c>
      <c r="H1168" s="6">
        <v>4.3298611111111107</v>
      </c>
      <c r="I1168" s="10">
        <v>3.024</v>
      </c>
    </row>
    <row r="1169" spans="2:9" x14ac:dyDescent="0.2">
      <c r="B1169" s="4">
        <v>1167</v>
      </c>
      <c r="C1169" s="4">
        <v>24</v>
      </c>
      <c r="D1169" s="4">
        <v>11</v>
      </c>
      <c r="E1169" s="4">
        <v>237</v>
      </c>
      <c r="F1169" s="4">
        <v>863</v>
      </c>
      <c r="G1169" s="4">
        <v>1151</v>
      </c>
      <c r="H1169" s="6">
        <v>4.3319444444444448</v>
      </c>
      <c r="I1169" s="10">
        <v>3.024</v>
      </c>
    </row>
    <row r="1170" spans="2:9" x14ac:dyDescent="0.2">
      <c r="B1170" s="4">
        <v>1168</v>
      </c>
      <c r="C1170" s="4">
        <v>24</v>
      </c>
      <c r="D1170" s="4">
        <v>12</v>
      </c>
      <c r="E1170" s="4">
        <v>237</v>
      </c>
      <c r="F1170" s="4">
        <v>864</v>
      </c>
      <c r="G1170" s="4">
        <v>1152</v>
      </c>
      <c r="H1170" s="6">
        <v>4.333333333333333</v>
      </c>
      <c r="I1170" s="10">
        <v>3.024</v>
      </c>
    </row>
    <row r="1171" spans="2:9" x14ac:dyDescent="0.2">
      <c r="B1171" s="4">
        <v>1169</v>
      </c>
      <c r="C1171" s="4">
        <v>24</v>
      </c>
      <c r="D1171" s="4">
        <v>13</v>
      </c>
      <c r="E1171" s="4">
        <v>238</v>
      </c>
      <c r="F1171" s="4">
        <v>865</v>
      </c>
      <c r="G1171" s="4">
        <v>1153</v>
      </c>
      <c r="H1171" s="6">
        <v>4.3354166666666663</v>
      </c>
      <c r="I1171" s="10">
        <v>3.024</v>
      </c>
    </row>
    <row r="1172" spans="2:9" x14ac:dyDescent="0.2">
      <c r="B1172" s="4">
        <v>1170</v>
      </c>
      <c r="C1172" s="4">
        <v>24</v>
      </c>
      <c r="D1172" s="4">
        <v>14</v>
      </c>
      <c r="E1172" s="4">
        <v>238</v>
      </c>
      <c r="F1172" s="4">
        <v>866</v>
      </c>
      <c r="G1172" s="4">
        <v>1155</v>
      </c>
      <c r="H1172" s="6">
        <v>4.3375000000000004</v>
      </c>
      <c r="I1172" s="10">
        <v>3.024</v>
      </c>
    </row>
    <row r="1173" spans="2:9" x14ac:dyDescent="0.2">
      <c r="B1173" s="4">
        <v>1171</v>
      </c>
      <c r="C1173" s="4">
        <v>24</v>
      </c>
      <c r="D1173" s="4">
        <v>15</v>
      </c>
      <c r="E1173" s="4">
        <v>238</v>
      </c>
      <c r="F1173" s="4">
        <v>867</v>
      </c>
      <c r="G1173" s="4">
        <v>1156</v>
      </c>
      <c r="H1173" s="6">
        <v>4.3395833333333336</v>
      </c>
      <c r="I1173" s="10">
        <v>3.024</v>
      </c>
    </row>
    <row r="1174" spans="2:9" x14ac:dyDescent="0.2">
      <c r="B1174" s="4">
        <v>1172</v>
      </c>
      <c r="C1174" s="4">
        <v>24</v>
      </c>
      <c r="D1174" s="4">
        <v>16</v>
      </c>
      <c r="E1174" s="4">
        <v>238</v>
      </c>
      <c r="F1174" s="4">
        <v>867</v>
      </c>
      <c r="G1174" s="4">
        <v>1157</v>
      </c>
      <c r="H1174" s="6">
        <v>4.3416666666666668</v>
      </c>
      <c r="I1174" s="10">
        <v>3.024</v>
      </c>
    </row>
    <row r="1175" spans="2:9" x14ac:dyDescent="0.2">
      <c r="B1175" s="4">
        <v>1173</v>
      </c>
      <c r="C1175" s="4">
        <v>24</v>
      </c>
      <c r="D1175" s="4">
        <v>17</v>
      </c>
      <c r="E1175" s="4">
        <v>238</v>
      </c>
      <c r="F1175" s="4">
        <v>868</v>
      </c>
      <c r="G1175" s="4">
        <v>1157</v>
      </c>
      <c r="H1175" s="6">
        <v>4.34375</v>
      </c>
      <c r="I1175" s="10">
        <v>3.024</v>
      </c>
    </row>
    <row r="1176" spans="2:9" x14ac:dyDescent="0.2">
      <c r="B1176" s="4">
        <v>1174</v>
      </c>
      <c r="C1176" s="4">
        <v>24</v>
      </c>
      <c r="D1176" s="4">
        <v>18</v>
      </c>
      <c r="E1176" s="4">
        <v>238</v>
      </c>
      <c r="F1176" s="4">
        <v>869</v>
      </c>
      <c r="G1176" s="4">
        <v>1158</v>
      </c>
      <c r="H1176" s="6">
        <v>4.3458333333333332</v>
      </c>
      <c r="I1176" s="10">
        <v>3.024</v>
      </c>
    </row>
    <row r="1177" spans="2:9" x14ac:dyDescent="0.2">
      <c r="B1177" s="4">
        <v>1175</v>
      </c>
      <c r="C1177" s="4">
        <v>24</v>
      </c>
      <c r="D1177" s="4">
        <v>19</v>
      </c>
      <c r="E1177" s="4">
        <v>238</v>
      </c>
      <c r="F1177" s="4">
        <v>869</v>
      </c>
      <c r="G1177" s="4">
        <v>1159</v>
      </c>
      <c r="H1177" s="6">
        <v>4.3479166666666664</v>
      </c>
      <c r="I1177" s="10">
        <v>3.024</v>
      </c>
    </row>
    <row r="1178" spans="2:9" x14ac:dyDescent="0.2">
      <c r="B1178" s="4">
        <v>1176</v>
      </c>
      <c r="C1178" s="4">
        <v>24</v>
      </c>
      <c r="D1178" s="4">
        <v>20</v>
      </c>
      <c r="E1178" s="4">
        <v>238</v>
      </c>
      <c r="F1178" s="4">
        <v>870</v>
      </c>
      <c r="G1178" s="4">
        <v>1160</v>
      </c>
      <c r="H1178" s="6">
        <v>4.3493055555555555</v>
      </c>
      <c r="I1178" s="10">
        <v>3.024</v>
      </c>
    </row>
    <row r="1179" spans="2:9" x14ac:dyDescent="0.2">
      <c r="B1179" s="4">
        <v>1177</v>
      </c>
      <c r="C1179" s="4">
        <v>24</v>
      </c>
      <c r="D1179" s="4">
        <v>21</v>
      </c>
      <c r="E1179" s="4">
        <v>239</v>
      </c>
      <c r="F1179" s="4">
        <v>870</v>
      </c>
      <c r="G1179" s="4">
        <v>1161</v>
      </c>
      <c r="H1179" s="6">
        <v>4.3513888888888888</v>
      </c>
      <c r="I1179" s="10">
        <v>3.024</v>
      </c>
    </row>
    <row r="1180" spans="2:9" x14ac:dyDescent="0.2">
      <c r="B1180" s="4">
        <v>1178</v>
      </c>
      <c r="C1180" s="4">
        <v>24</v>
      </c>
      <c r="D1180" s="4">
        <v>22</v>
      </c>
      <c r="E1180" s="4">
        <v>239</v>
      </c>
      <c r="F1180" s="4">
        <v>871</v>
      </c>
      <c r="G1180" s="4">
        <v>1161</v>
      </c>
      <c r="H1180" s="6">
        <v>4.353472222222222</v>
      </c>
      <c r="I1180" s="10">
        <v>3.024</v>
      </c>
    </row>
    <row r="1181" spans="2:9" x14ac:dyDescent="0.2">
      <c r="B1181" s="4">
        <v>1179</v>
      </c>
      <c r="C1181" s="4">
        <v>24</v>
      </c>
      <c r="D1181" s="4">
        <v>23</v>
      </c>
      <c r="E1181" s="4">
        <v>239</v>
      </c>
      <c r="F1181" s="4">
        <v>872</v>
      </c>
      <c r="G1181" s="4">
        <v>1162</v>
      </c>
      <c r="H1181" s="6">
        <v>4.3555555555555552</v>
      </c>
      <c r="I1181" s="10">
        <v>3.024</v>
      </c>
    </row>
    <row r="1182" spans="2:9" x14ac:dyDescent="0.2">
      <c r="B1182" s="4">
        <v>1180</v>
      </c>
      <c r="C1182" s="4">
        <v>24</v>
      </c>
      <c r="D1182" s="4">
        <v>24</v>
      </c>
      <c r="E1182" s="4">
        <v>239</v>
      </c>
      <c r="F1182" s="4">
        <v>873</v>
      </c>
      <c r="G1182" s="4">
        <v>1164</v>
      </c>
      <c r="H1182" s="6">
        <v>4.3576388888888893</v>
      </c>
      <c r="I1182" s="10">
        <v>3.024</v>
      </c>
    </row>
    <row r="1183" spans="2:9" x14ac:dyDescent="0.2">
      <c r="B1183" s="4">
        <v>1181</v>
      </c>
      <c r="C1183" s="4">
        <v>24</v>
      </c>
      <c r="D1183" s="4">
        <v>25</v>
      </c>
      <c r="E1183" s="4">
        <v>239</v>
      </c>
      <c r="F1183" s="4">
        <v>874</v>
      </c>
      <c r="G1183" s="4">
        <v>1165</v>
      </c>
      <c r="H1183" s="6">
        <v>4.3597222222222225</v>
      </c>
      <c r="I1183" s="10">
        <v>3.024</v>
      </c>
    </row>
    <row r="1184" spans="2:9" x14ac:dyDescent="0.2">
      <c r="B1184" s="4">
        <v>1182</v>
      </c>
      <c r="C1184" s="4">
        <v>24</v>
      </c>
      <c r="D1184" s="4">
        <v>26</v>
      </c>
      <c r="E1184" s="4">
        <v>239</v>
      </c>
      <c r="F1184" s="4">
        <v>874</v>
      </c>
      <c r="G1184" s="4">
        <v>1166</v>
      </c>
      <c r="H1184" s="6">
        <v>4.3618055555555557</v>
      </c>
      <c r="I1184" s="10">
        <v>3.024</v>
      </c>
    </row>
    <row r="1185" spans="2:9" x14ac:dyDescent="0.2">
      <c r="B1185" s="4">
        <v>1183</v>
      </c>
      <c r="C1185" s="4">
        <v>24</v>
      </c>
      <c r="D1185" s="4">
        <v>27</v>
      </c>
      <c r="E1185" s="4">
        <v>239</v>
      </c>
      <c r="F1185" s="4">
        <v>875</v>
      </c>
      <c r="G1185" s="4">
        <v>1167</v>
      </c>
      <c r="H1185" s="6">
        <v>4.3638888888888889</v>
      </c>
      <c r="I1185" s="10">
        <v>3.024</v>
      </c>
    </row>
    <row r="1186" spans="2:9" x14ac:dyDescent="0.2">
      <c r="B1186" s="4">
        <v>1184</v>
      </c>
      <c r="C1186" s="4">
        <v>24</v>
      </c>
      <c r="D1186" s="4">
        <v>28</v>
      </c>
      <c r="E1186" s="4">
        <v>239</v>
      </c>
      <c r="F1186" s="4">
        <v>875</v>
      </c>
      <c r="G1186" s="4">
        <v>1167</v>
      </c>
      <c r="H1186" s="6">
        <v>4.3659722222222221</v>
      </c>
      <c r="I1186" s="10">
        <v>3.024</v>
      </c>
    </row>
    <row r="1187" spans="2:9" x14ac:dyDescent="0.2">
      <c r="B1187" s="4">
        <v>1185</v>
      </c>
      <c r="C1187" s="4">
        <v>24</v>
      </c>
      <c r="D1187" s="4">
        <v>29</v>
      </c>
      <c r="E1187" s="4">
        <v>240</v>
      </c>
      <c r="F1187" s="4">
        <v>876</v>
      </c>
      <c r="G1187" s="4">
        <v>1168</v>
      </c>
      <c r="H1187" s="6">
        <v>4.3673611111111112</v>
      </c>
      <c r="I1187" s="10">
        <v>3.024</v>
      </c>
    </row>
    <row r="1188" spans="2:9" x14ac:dyDescent="0.2">
      <c r="B1188" s="4">
        <v>1186</v>
      </c>
      <c r="C1188" s="4">
        <v>24</v>
      </c>
      <c r="D1188" s="4">
        <v>30</v>
      </c>
      <c r="E1188" s="4">
        <v>240</v>
      </c>
      <c r="F1188" s="4">
        <v>877</v>
      </c>
      <c r="G1188" s="4">
        <v>1169</v>
      </c>
      <c r="H1188" s="6">
        <v>4.3694444444444445</v>
      </c>
      <c r="I1188" s="10">
        <v>3.024</v>
      </c>
    </row>
    <row r="1189" spans="2:9" x14ac:dyDescent="0.2">
      <c r="B1189" s="4">
        <v>1187</v>
      </c>
      <c r="C1189" s="4">
        <v>24</v>
      </c>
      <c r="D1189" s="4">
        <v>31</v>
      </c>
      <c r="E1189" s="4">
        <v>240</v>
      </c>
      <c r="F1189" s="4">
        <v>877</v>
      </c>
      <c r="G1189" s="4">
        <v>1170</v>
      </c>
      <c r="H1189" s="6">
        <v>4.3715277777777777</v>
      </c>
      <c r="I1189" s="10">
        <v>3.024</v>
      </c>
    </row>
    <row r="1190" spans="2:9" x14ac:dyDescent="0.2">
      <c r="B1190" s="4">
        <v>1188</v>
      </c>
      <c r="C1190" s="4">
        <v>24</v>
      </c>
      <c r="D1190" s="4">
        <v>32</v>
      </c>
      <c r="E1190" s="4">
        <v>240</v>
      </c>
      <c r="F1190" s="4">
        <v>878</v>
      </c>
      <c r="G1190" s="4">
        <v>1171</v>
      </c>
      <c r="H1190" s="6">
        <v>4.3736111111111109</v>
      </c>
      <c r="I1190" s="10">
        <v>3.024</v>
      </c>
    </row>
    <row r="1191" spans="2:9" x14ac:dyDescent="0.2">
      <c r="B1191" s="4">
        <v>1189</v>
      </c>
      <c r="C1191" s="4">
        <v>24</v>
      </c>
      <c r="D1191" s="4">
        <v>33</v>
      </c>
      <c r="E1191" s="4">
        <v>240</v>
      </c>
      <c r="F1191" s="4">
        <v>878</v>
      </c>
      <c r="G1191" s="4">
        <v>1171</v>
      </c>
      <c r="H1191" s="6">
        <v>4.3756944444444441</v>
      </c>
      <c r="I1191" s="10">
        <v>3.024</v>
      </c>
    </row>
    <row r="1192" spans="2:9" x14ac:dyDescent="0.2">
      <c r="B1192" s="4">
        <v>1190</v>
      </c>
      <c r="C1192" s="4">
        <v>24</v>
      </c>
      <c r="D1192" s="4">
        <v>34</v>
      </c>
      <c r="E1192" s="4">
        <v>240</v>
      </c>
      <c r="F1192" s="4">
        <v>880</v>
      </c>
      <c r="G1192" s="4">
        <v>1173</v>
      </c>
      <c r="H1192" s="6">
        <v>4.3777777777777782</v>
      </c>
      <c r="I1192" s="10">
        <v>3.024</v>
      </c>
    </row>
    <row r="1193" spans="2:9" x14ac:dyDescent="0.2">
      <c r="B1193" s="4">
        <v>1191</v>
      </c>
      <c r="C1193" s="4">
        <v>24</v>
      </c>
      <c r="D1193" s="4">
        <v>35</v>
      </c>
      <c r="E1193" s="4">
        <v>240</v>
      </c>
      <c r="F1193" s="4">
        <v>881</v>
      </c>
      <c r="G1193" s="4">
        <v>1174</v>
      </c>
      <c r="H1193" s="6">
        <v>4.3798611111111114</v>
      </c>
      <c r="I1193" s="10">
        <v>3.024</v>
      </c>
    </row>
    <row r="1194" spans="2:9" x14ac:dyDescent="0.2">
      <c r="B1194" s="4">
        <v>1192</v>
      </c>
      <c r="C1194" s="4">
        <v>24</v>
      </c>
      <c r="D1194" s="4">
        <v>36</v>
      </c>
      <c r="E1194" s="4">
        <v>240</v>
      </c>
      <c r="F1194" s="4">
        <v>881</v>
      </c>
      <c r="G1194" s="4">
        <v>1175</v>
      </c>
      <c r="H1194" s="6">
        <v>4.3819444444444446</v>
      </c>
      <c r="I1194" s="10">
        <v>3.024</v>
      </c>
    </row>
    <row r="1195" spans="2:9" x14ac:dyDescent="0.2">
      <c r="B1195" s="4">
        <v>1193</v>
      </c>
      <c r="C1195" s="4">
        <v>24</v>
      </c>
      <c r="D1195" s="4">
        <v>37</v>
      </c>
      <c r="E1195" s="4">
        <v>241</v>
      </c>
      <c r="F1195" s="4">
        <v>882</v>
      </c>
      <c r="G1195" s="4">
        <v>1176</v>
      </c>
      <c r="H1195" s="6">
        <v>4.3833333333333337</v>
      </c>
      <c r="I1195" s="10">
        <v>3.024</v>
      </c>
    </row>
    <row r="1196" spans="2:9" x14ac:dyDescent="0.2">
      <c r="B1196" s="4">
        <v>1194</v>
      </c>
      <c r="C1196" s="4">
        <v>24</v>
      </c>
      <c r="D1196" s="4">
        <v>38</v>
      </c>
      <c r="E1196" s="4">
        <v>241</v>
      </c>
      <c r="F1196" s="4">
        <v>882</v>
      </c>
      <c r="G1196" s="4">
        <v>1177</v>
      </c>
      <c r="H1196" s="6">
        <v>4.385416666666667</v>
      </c>
      <c r="I1196" s="10">
        <v>3.024</v>
      </c>
    </row>
    <row r="1197" spans="2:9" x14ac:dyDescent="0.2">
      <c r="B1197" s="4">
        <v>1195</v>
      </c>
      <c r="C1197" s="4">
        <v>24</v>
      </c>
      <c r="D1197" s="4">
        <v>39</v>
      </c>
      <c r="E1197" s="4">
        <v>241</v>
      </c>
      <c r="F1197" s="4">
        <v>883</v>
      </c>
      <c r="G1197" s="4">
        <v>1177</v>
      </c>
      <c r="H1197" s="6">
        <v>4.3875000000000002</v>
      </c>
      <c r="I1197" s="10">
        <v>3.024</v>
      </c>
    </row>
    <row r="1198" spans="2:9" x14ac:dyDescent="0.2">
      <c r="B1198" s="4">
        <v>1196</v>
      </c>
      <c r="C1198" s="4">
        <v>24</v>
      </c>
      <c r="D1198" s="4">
        <v>40</v>
      </c>
      <c r="E1198" s="4">
        <v>241</v>
      </c>
      <c r="F1198" s="4">
        <v>884</v>
      </c>
      <c r="G1198" s="4">
        <v>1178</v>
      </c>
      <c r="H1198" s="6">
        <v>4.3895833333333334</v>
      </c>
      <c r="I1198" s="10">
        <v>3.024</v>
      </c>
    </row>
    <row r="1199" spans="2:9" x14ac:dyDescent="0.2">
      <c r="B1199" s="4">
        <v>1197</v>
      </c>
      <c r="C1199" s="4">
        <v>24</v>
      </c>
      <c r="D1199" s="4">
        <v>41</v>
      </c>
      <c r="E1199" s="4">
        <v>241</v>
      </c>
      <c r="F1199" s="4">
        <v>884</v>
      </c>
      <c r="G1199" s="4">
        <v>1179</v>
      </c>
      <c r="H1199" s="6">
        <v>4.3916666666666666</v>
      </c>
      <c r="I1199" s="10">
        <v>3.024</v>
      </c>
    </row>
    <row r="1200" spans="2:9" x14ac:dyDescent="0.2">
      <c r="B1200" s="4">
        <v>1198</v>
      </c>
      <c r="C1200" s="4">
        <v>24</v>
      </c>
      <c r="D1200" s="4">
        <v>42</v>
      </c>
      <c r="E1200" s="4">
        <v>241</v>
      </c>
      <c r="F1200" s="4">
        <v>885</v>
      </c>
      <c r="G1200" s="4">
        <v>1180</v>
      </c>
      <c r="H1200" s="6">
        <v>4.3937499999999998</v>
      </c>
      <c r="I1200" s="10">
        <v>3.024</v>
      </c>
    </row>
    <row r="1201" spans="2:9" x14ac:dyDescent="0.2">
      <c r="B1201" s="4">
        <v>1199</v>
      </c>
      <c r="C1201" s="4">
        <v>24</v>
      </c>
      <c r="D1201" s="4">
        <v>43</v>
      </c>
      <c r="E1201" s="4">
        <v>241</v>
      </c>
      <c r="F1201" s="4">
        <v>885</v>
      </c>
      <c r="G1201" s="4">
        <v>1181</v>
      </c>
      <c r="H1201" s="6">
        <v>4.395833333333333</v>
      </c>
      <c r="I1201" s="10">
        <v>3.024</v>
      </c>
    </row>
    <row r="1202" spans="2:9" x14ac:dyDescent="0.2">
      <c r="B1202" s="4">
        <v>1200</v>
      </c>
      <c r="C1202" s="4">
        <v>24</v>
      </c>
      <c r="D1202" s="4">
        <v>44</v>
      </c>
      <c r="E1202" s="4">
        <v>241</v>
      </c>
      <c r="F1202" s="4">
        <v>887</v>
      </c>
      <c r="G1202" s="4">
        <v>1183</v>
      </c>
      <c r="H1202" s="6">
        <v>4.3979166666666663</v>
      </c>
      <c r="I1202" s="10">
        <v>3.024</v>
      </c>
    </row>
    <row r="1203" spans="2:9" x14ac:dyDescent="0.2">
      <c r="B1203" s="4">
        <v>1201</v>
      </c>
      <c r="C1203" s="4">
        <v>24</v>
      </c>
      <c r="D1203" s="4">
        <v>45</v>
      </c>
      <c r="E1203" s="4">
        <v>242</v>
      </c>
      <c r="F1203" s="4">
        <v>887</v>
      </c>
      <c r="G1203" s="4">
        <v>1183</v>
      </c>
      <c r="H1203" s="6">
        <v>4.3993055555555554</v>
      </c>
      <c r="I1203" s="10">
        <v>3.024</v>
      </c>
    </row>
    <row r="1204" spans="2:9" x14ac:dyDescent="0.2">
      <c r="B1204" s="4">
        <v>1202</v>
      </c>
      <c r="C1204" s="4">
        <v>24</v>
      </c>
      <c r="D1204" s="4">
        <v>46</v>
      </c>
      <c r="E1204" s="4">
        <v>242</v>
      </c>
      <c r="F1204" s="4">
        <v>888</v>
      </c>
      <c r="G1204" s="4">
        <v>1184</v>
      </c>
      <c r="H1204" s="6">
        <v>4.4013888888888886</v>
      </c>
      <c r="I1204" s="10">
        <v>3.024</v>
      </c>
    </row>
    <row r="1205" spans="2:9" x14ac:dyDescent="0.2">
      <c r="B1205" s="4">
        <v>1203</v>
      </c>
      <c r="C1205" s="4">
        <v>24</v>
      </c>
      <c r="D1205" s="4">
        <v>47</v>
      </c>
      <c r="E1205" s="4">
        <v>242</v>
      </c>
      <c r="F1205" s="4">
        <v>889</v>
      </c>
      <c r="G1205" s="4">
        <v>1185</v>
      </c>
      <c r="H1205" s="6">
        <v>4.4034722222222218</v>
      </c>
      <c r="I1205" s="10">
        <v>3.024</v>
      </c>
    </row>
    <row r="1206" spans="2:9" x14ac:dyDescent="0.2">
      <c r="B1206" s="4">
        <v>1204</v>
      </c>
      <c r="C1206" s="4">
        <v>24</v>
      </c>
      <c r="D1206" s="4">
        <v>48</v>
      </c>
      <c r="E1206" s="4">
        <v>242</v>
      </c>
      <c r="F1206" s="4">
        <v>889</v>
      </c>
      <c r="G1206" s="4">
        <v>1186</v>
      </c>
      <c r="H1206" s="6">
        <v>4.4055555555555559</v>
      </c>
      <c r="I1206" s="10">
        <v>3.024</v>
      </c>
    </row>
    <row r="1207" spans="2:9" x14ac:dyDescent="0.2">
      <c r="B1207" s="4">
        <v>1205</v>
      </c>
      <c r="C1207" s="4">
        <v>24</v>
      </c>
      <c r="D1207" s="4">
        <v>49</v>
      </c>
      <c r="E1207" s="4">
        <v>242</v>
      </c>
      <c r="F1207" s="4">
        <v>890</v>
      </c>
      <c r="G1207" s="4">
        <v>1187</v>
      </c>
      <c r="H1207" s="6">
        <v>4.4076388888888891</v>
      </c>
      <c r="I1207" s="10">
        <v>3.024</v>
      </c>
    </row>
    <row r="1208" spans="2:9" x14ac:dyDescent="0.2">
      <c r="B1208" s="4">
        <v>1206</v>
      </c>
      <c r="C1208" s="4">
        <v>24</v>
      </c>
      <c r="D1208" s="4">
        <v>50</v>
      </c>
      <c r="E1208" s="4">
        <v>242</v>
      </c>
      <c r="F1208" s="4">
        <v>890</v>
      </c>
      <c r="G1208" s="4">
        <v>1187</v>
      </c>
      <c r="H1208" s="6">
        <v>4.4097222222222223</v>
      </c>
      <c r="I1208" s="10">
        <v>3.024</v>
      </c>
    </row>
    <row r="1209" spans="2:9" x14ac:dyDescent="0.2">
      <c r="B1209" s="4">
        <v>1207</v>
      </c>
      <c r="C1209" s="4">
        <v>24</v>
      </c>
      <c r="D1209" s="4">
        <v>51</v>
      </c>
      <c r="E1209" s="4">
        <v>242</v>
      </c>
      <c r="F1209" s="4">
        <v>891</v>
      </c>
      <c r="G1209" s="4">
        <v>1188</v>
      </c>
      <c r="H1209" s="6">
        <v>4.4118055555555555</v>
      </c>
      <c r="I1209" s="10">
        <v>3.024</v>
      </c>
    </row>
    <row r="1210" spans="2:9" x14ac:dyDescent="0.2">
      <c r="B1210" s="4">
        <v>1208</v>
      </c>
      <c r="C1210" s="4">
        <v>24</v>
      </c>
      <c r="D1210" s="4">
        <v>52</v>
      </c>
      <c r="E1210" s="4">
        <v>242</v>
      </c>
      <c r="F1210" s="4">
        <v>892</v>
      </c>
      <c r="G1210" s="4">
        <v>1189</v>
      </c>
      <c r="H1210" s="6">
        <v>4.4138888888888888</v>
      </c>
      <c r="I1210" s="10">
        <v>3.024</v>
      </c>
    </row>
    <row r="1211" spans="2:9" x14ac:dyDescent="0.2">
      <c r="B1211" s="4">
        <v>1209</v>
      </c>
      <c r="C1211" s="4">
        <v>24</v>
      </c>
      <c r="D1211" s="4">
        <v>53</v>
      </c>
      <c r="E1211" s="4">
        <v>243</v>
      </c>
      <c r="F1211" s="4">
        <v>892</v>
      </c>
      <c r="G1211" s="4">
        <v>1190</v>
      </c>
      <c r="H1211" s="6">
        <v>4.415972222222222</v>
      </c>
      <c r="I1211" s="10">
        <v>3.024</v>
      </c>
    </row>
    <row r="1212" spans="2:9" x14ac:dyDescent="0.2">
      <c r="B1212" s="4">
        <v>1210</v>
      </c>
      <c r="C1212" s="4">
        <v>24</v>
      </c>
      <c r="D1212" s="4">
        <v>54</v>
      </c>
      <c r="E1212" s="4">
        <v>243</v>
      </c>
      <c r="F1212" s="4">
        <v>894</v>
      </c>
      <c r="G1212" s="4">
        <v>1192</v>
      </c>
      <c r="H1212" s="6">
        <v>4.4173611111111111</v>
      </c>
      <c r="I1212" s="10">
        <v>3.024</v>
      </c>
    </row>
    <row r="1213" spans="2:9" x14ac:dyDescent="0.2">
      <c r="B1213" s="4">
        <v>1211</v>
      </c>
      <c r="C1213" s="4">
        <v>24</v>
      </c>
      <c r="D1213" s="4">
        <v>55</v>
      </c>
      <c r="E1213" s="4">
        <v>243</v>
      </c>
      <c r="F1213" s="4">
        <v>894</v>
      </c>
      <c r="G1213" s="4">
        <v>1193</v>
      </c>
      <c r="H1213" s="6">
        <v>4.4194444444444443</v>
      </c>
      <c r="I1213" s="10">
        <v>3.024</v>
      </c>
    </row>
    <row r="1214" spans="2:9" x14ac:dyDescent="0.2">
      <c r="B1214" s="4">
        <v>1212</v>
      </c>
      <c r="C1214" s="4">
        <v>24</v>
      </c>
      <c r="D1214" s="4">
        <v>56</v>
      </c>
      <c r="E1214" s="4">
        <v>243</v>
      </c>
      <c r="F1214" s="4">
        <v>895</v>
      </c>
      <c r="G1214" s="4">
        <v>1193</v>
      </c>
      <c r="H1214" s="6">
        <v>4.4215277777777775</v>
      </c>
      <c r="I1214" s="10">
        <v>3.024</v>
      </c>
    </row>
    <row r="1215" spans="2:9" x14ac:dyDescent="0.2">
      <c r="B1215" s="4">
        <v>1213</v>
      </c>
      <c r="C1215" s="4">
        <v>24</v>
      </c>
      <c r="D1215" s="4">
        <v>57</v>
      </c>
      <c r="E1215" s="4">
        <v>243</v>
      </c>
      <c r="F1215" s="4">
        <v>896</v>
      </c>
      <c r="G1215" s="4">
        <v>1194</v>
      </c>
      <c r="H1215" s="6">
        <v>4.4236111111111107</v>
      </c>
      <c r="I1215" s="10">
        <v>3.024</v>
      </c>
    </row>
    <row r="1216" spans="2:9" x14ac:dyDescent="0.2">
      <c r="B1216" s="4">
        <v>1214</v>
      </c>
      <c r="C1216" s="4">
        <v>24</v>
      </c>
      <c r="D1216" s="4">
        <v>58</v>
      </c>
      <c r="E1216" s="4">
        <v>243</v>
      </c>
      <c r="F1216" s="4">
        <v>896</v>
      </c>
      <c r="G1216" s="4">
        <v>1195</v>
      </c>
      <c r="H1216" s="6">
        <v>4.4256944444444448</v>
      </c>
      <c r="I1216" s="10">
        <v>3.024</v>
      </c>
    </row>
    <row r="1217" spans="2:9" x14ac:dyDescent="0.2">
      <c r="B1217" s="4">
        <v>1215</v>
      </c>
      <c r="C1217" s="4">
        <v>24</v>
      </c>
      <c r="D1217" s="4">
        <v>59</v>
      </c>
      <c r="E1217" s="4">
        <v>243</v>
      </c>
      <c r="F1217" s="4">
        <v>897</v>
      </c>
      <c r="G1217" s="4">
        <v>1196</v>
      </c>
      <c r="H1217" s="6">
        <v>4.427777777777778</v>
      </c>
      <c r="I1217" s="10">
        <v>3.024</v>
      </c>
    </row>
    <row r="1218" spans="2:9" x14ac:dyDescent="0.2">
      <c r="B1218" s="4">
        <v>1216</v>
      </c>
      <c r="C1218" s="4">
        <v>24</v>
      </c>
      <c r="D1218" s="4">
        <v>60</v>
      </c>
      <c r="E1218" s="4">
        <v>243</v>
      </c>
      <c r="F1218" s="4">
        <v>897</v>
      </c>
      <c r="G1218" s="4">
        <v>1197</v>
      </c>
      <c r="H1218" s="6">
        <v>4.4298611111111112</v>
      </c>
      <c r="I1218" s="10">
        <v>3.024</v>
      </c>
    </row>
    <row r="1219" spans="2:9" x14ac:dyDescent="0.2">
      <c r="B1219" s="4">
        <v>1217</v>
      </c>
      <c r="C1219" s="4">
        <v>25</v>
      </c>
      <c r="D1219" s="4">
        <v>1</v>
      </c>
      <c r="E1219" s="4">
        <v>244</v>
      </c>
      <c r="F1219" s="4">
        <v>898</v>
      </c>
      <c r="G1219" s="4">
        <v>1197</v>
      </c>
      <c r="H1219" s="6">
        <v>4.4319444444444445</v>
      </c>
      <c r="I1219" s="10">
        <v>3.024</v>
      </c>
    </row>
    <row r="1220" spans="2:9" x14ac:dyDescent="0.2">
      <c r="B1220" s="4">
        <v>1218</v>
      </c>
      <c r="C1220" s="4">
        <v>25</v>
      </c>
      <c r="D1220" s="4">
        <v>2</v>
      </c>
      <c r="E1220" s="4">
        <v>244</v>
      </c>
      <c r="F1220" s="4">
        <v>899</v>
      </c>
      <c r="G1220" s="4">
        <v>1198</v>
      </c>
      <c r="H1220" s="6">
        <v>4.4333333333333336</v>
      </c>
      <c r="I1220" s="10">
        <v>3.024</v>
      </c>
    </row>
    <row r="1221" spans="2:9" x14ac:dyDescent="0.2">
      <c r="B1221" s="4">
        <v>1219</v>
      </c>
      <c r="C1221" s="4">
        <v>25</v>
      </c>
      <c r="D1221" s="4">
        <v>3</v>
      </c>
      <c r="E1221" s="4">
        <v>244</v>
      </c>
      <c r="F1221" s="4">
        <v>899</v>
      </c>
      <c r="G1221" s="4">
        <v>1199</v>
      </c>
      <c r="H1221" s="6">
        <v>4.4354166666666668</v>
      </c>
      <c r="I1221" s="10">
        <v>3.024</v>
      </c>
    </row>
    <row r="1222" spans="2:9" x14ac:dyDescent="0.2">
      <c r="B1222" s="4">
        <v>1220</v>
      </c>
      <c r="C1222" s="4">
        <v>25</v>
      </c>
      <c r="D1222" s="4">
        <v>4</v>
      </c>
      <c r="E1222" s="4">
        <v>244</v>
      </c>
      <c r="F1222" s="4">
        <v>901</v>
      </c>
      <c r="G1222" s="4">
        <v>1201</v>
      </c>
      <c r="H1222" s="6">
        <v>4.4375</v>
      </c>
      <c r="I1222" s="10">
        <v>3.024</v>
      </c>
    </row>
    <row r="1223" spans="2:9" x14ac:dyDescent="0.2">
      <c r="B1223" s="4">
        <v>1221</v>
      </c>
      <c r="C1223" s="4">
        <v>25</v>
      </c>
      <c r="D1223" s="4">
        <v>5</v>
      </c>
      <c r="E1223" s="4">
        <v>244</v>
      </c>
      <c r="F1223" s="4">
        <v>901</v>
      </c>
      <c r="G1223" s="4">
        <v>1202</v>
      </c>
      <c r="H1223" s="6">
        <v>4.4395833333333332</v>
      </c>
      <c r="I1223" s="10">
        <v>3.024</v>
      </c>
    </row>
    <row r="1224" spans="2:9" x14ac:dyDescent="0.2">
      <c r="B1224" s="4">
        <v>1222</v>
      </c>
      <c r="C1224" s="4">
        <v>25</v>
      </c>
      <c r="D1224" s="4">
        <v>6</v>
      </c>
      <c r="E1224" s="4">
        <v>244</v>
      </c>
      <c r="F1224" s="4">
        <v>902</v>
      </c>
      <c r="G1224" s="4">
        <v>1203</v>
      </c>
      <c r="H1224" s="6">
        <v>4.4416666666666664</v>
      </c>
      <c r="I1224" s="10">
        <v>3.024</v>
      </c>
    </row>
    <row r="1225" spans="2:9" x14ac:dyDescent="0.2">
      <c r="B1225" s="4">
        <v>1223</v>
      </c>
      <c r="C1225" s="4">
        <v>25</v>
      </c>
      <c r="D1225" s="4">
        <v>7</v>
      </c>
      <c r="E1225" s="4">
        <v>244</v>
      </c>
      <c r="F1225" s="4">
        <v>902</v>
      </c>
      <c r="G1225" s="4">
        <v>1203</v>
      </c>
      <c r="H1225" s="6">
        <v>4.4437499999999996</v>
      </c>
      <c r="I1225" s="10">
        <v>3.024</v>
      </c>
    </row>
    <row r="1226" spans="2:9" x14ac:dyDescent="0.2">
      <c r="B1226" s="4">
        <v>1224</v>
      </c>
      <c r="C1226" s="4">
        <v>25</v>
      </c>
      <c r="D1226" s="4">
        <v>8</v>
      </c>
      <c r="E1226" s="4">
        <v>244</v>
      </c>
      <c r="F1226" s="4">
        <v>903</v>
      </c>
      <c r="G1226" s="4">
        <v>1204</v>
      </c>
      <c r="H1226" s="6">
        <v>4.4458333333333337</v>
      </c>
      <c r="I1226" s="10">
        <v>3.024</v>
      </c>
    </row>
    <row r="1227" spans="2:9" x14ac:dyDescent="0.2">
      <c r="B1227" s="4">
        <v>1225</v>
      </c>
      <c r="C1227" s="4">
        <v>25</v>
      </c>
      <c r="D1227" s="4">
        <v>9</v>
      </c>
      <c r="E1227" s="4">
        <v>245</v>
      </c>
      <c r="F1227" s="4">
        <v>904</v>
      </c>
      <c r="G1227" s="4">
        <v>1205</v>
      </c>
      <c r="H1227" s="6">
        <v>4.447916666666667</v>
      </c>
      <c r="I1227" s="10">
        <v>3.024</v>
      </c>
    </row>
    <row r="1228" spans="2:9" x14ac:dyDescent="0.2">
      <c r="B1228" s="4">
        <v>1226</v>
      </c>
      <c r="C1228" s="4">
        <v>25</v>
      </c>
      <c r="D1228" s="4">
        <v>10</v>
      </c>
      <c r="E1228" s="4">
        <v>245</v>
      </c>
      <c r="F1228" s="4">
        <v>904</v>
      </c>
      <c r="G1228" s="4">
        <v>1206</v>
      </c>
      <c r="H1228" s="6">
        <v>4.4493055555555552</v>
      </c>
      <c r="I1228" s="10">
        <v>3.024</v>
      </c>
    </row>
    <row r="1229" spans="2:9" x14ac:dyDescent="0.2">
      <c r="B1229" s="4">
        <v>1227</v>
      </c>
      <c r="C1229" s="4">
        <v>25</v>
      </c>
      <c r="D1229" s="4">
        <v>11</v>
      </c>
      <c r="E1229" s="4">
        <v>245</v>
      </c>
      <c r="F1229" s="4">
        <v>905</v>
      </c>
      <c r="G1229" s="4">
        <v>1207</v>
      </c>
      <c r="H1229" s="6">
        <v>4.4513888888888893</v>
      </c>
      <c r="I1229" s="10">
        <v>3.024</v>
      </c>
    </row>
    <row r="1230" spans="2:9" x14ac:dyDescent="0.2">
      <c r="B1230" s="4">
        <v>1228</v>
      </c>
      <c r="C1230" s="4">
        <v>25</v>
      </c>
      <c r="D1230" s="4">
        <v>12</v>
      </c>
      <c r="E1230" s="4">
        <v>245</v>
      </c>
      <c r="F1230" s="4">
        <v>905</v>
      </c>
      <c r="G1230" s="4">
        <v>1207</v>
      </c>
      <c r="H1230" s="6">
        <v>4.4534722222222225</v>
      </c>
      <c r="I1230" s="10">
        <v>3.024</v>
      </c>
    </row>
    <row r="1231" spans="2:9" x14ac:dyDescent="0.2">
      <c r="B1231" s="4">
        <v>1229</v>
      </c>
      <c r="C1231" s="4">
        <v>25</v>
      </c>
      <c r="D1231" s="4">
        <v>13</v>
      </c>
      <c r="E1231" s="4">
        <v>245</v>
      </c>
      <c r="F1231" s="4">
        <v>906</v>
      </c>
      <c r="G1231" s="4">
        <v>1208</v>
      </c>
      <c r="H1231" s="6">
        <v>4.4555555555555557</v>
      </c>
      <c r="I1231" s="10">
        <v>3.024</v>
      </c>
    </row>
    <row r="1232" spans="2:9" x14ac:dyDescent="0.2">
      <c r="B1232" s="4">
        <v>1230</v>
      </c>
      <c r="C1232" s="4">
        <v>25</v>
      </c>
      <c r="D1232" s="4">
        <v>14</v>
      </c>
      <c r="E1232" s="4">
        <v>245</v>
      </c>
      <c r="F1232" s="4">
        <v>908</v>
      </c>
      <c r="G1232" s="4">
        <v>1210</v>
      </c>
      <c r="H1232" s="6">
        <v>4.4576388888888889</v>
      </c>
      <c r="I1232" s="10">
        <v>3.024</v>
      </c>
    </row>
    <row r="1233" spans="2:9" x14ac:dyDescent="0.2">
      <c r="B1233" s="4">
        <v>1231</v>
      </c>
      <c r="C1233" s="4">
        <v>25</v>
      </c>
      <c r="D1233" s="4">
        <v>15</v>
      </c>
      <c r="E1233" s="4">
        <v>245</v>
      </c>
      <c r="F1233" s="4">
        <v>908</v>
      </c>
      <c r="G1233" s="4">
        <v>1211</v>
      </c>
      <c r="H1233" s="6">
        <v>4.4597222222222221</v>
      </c>
      <c r="I1233" s="10">
        <v>3.024</v>
      </c>
    </row>
    <row r="1234" spans="2:9" x14ac:dyDescent="0.2">
      <c r="B1234" s="4">
        <v>1232</v>
      </c>
      <c r="C1234" s="4">
        <v>25</v>
      </c>
      <c r="D1234" s="4">
        <v>16</v>
      </c>
      <c r="E1234" s="4">
        <v>245</v>
      </c>
      <c r="F1234" s="4">
        <v>909</v>
      </c>
      <c r="G1234" s="4">
        <v>1212</v>
      </c>
      <c r="H1234" s="6">
        <v>4.4618055555555554</v>
      </c>
      <c r="I1234" s="10">
        <v>3.024</v>
      </c>
    </row>
    <row r="1235" spans="2:9" x14ac:dyDescent="0.2">
      <c r="B1235" s="4">
        <v>1233</v>
      </c>
      <c r="C1235" s="4">
        <v>25</v>
      </c>
      <c r="D1235" s="4">
        <v>17</v>
      </c>
      <c r="E1235" s="4">
        <v>246</v>
      </c>
      <c r="F1235" s="4">
        <v>909</v>
      </c>
      <c r="G1235" s="4">
        <v>1213</v>
      </c>
      <c r="H1235" s="6">
        <v>4.4638888888888886</v>
      </c>
      <c r="I1235" s="10">
        <v>3.024</v>
      </c>
    </row>
    <row r="1236" spans="2:9" x14ac:dyDescent="0.2">
      <c r="B1236" s="4">
        <v>1234</v>
      </c>
      <c r="C1236" s="4">
        <v>25</v>
      </c>
      <c r="D1236" s="4">
        <v>18</v>
      </c>
      <c r="E1236" s="4">
        <v>246</v>
      </c>
      <c r="F1236" s="4">
        <v>910</v>
      </c>
      <c r="G1236" s="4">
        <v>1213</v>
      </c>
      <c r="H1236" s="6">
        <v>4.4659722222222218</v>
      </c>
      <c r="I1236" s="10">
        <v>3.024</v>
      </c>
    </row>
    <row r="1237" spans="2:9" x14ac:dyDescent="0.2">
      <c r="B1237" s="4">
        <v>1235</v>
      </c>
      <c r="C1237" s="4">
        <v>25</v>
      </c>
      <c r="D1237" s="4">
        <v>19</v>
      </c>
      <c r="E1237" s="4">
        <v>246</v>
      </c>
      <c r="F1237" s="4">
        <v>911</v>
      </c>
      <c r="G1237" s="4">
        <v>1214</v>
      </c>
      <c r="H1237" s="6">
        <v>4.4673611111111109</v>
      </c>
      <c r="I1237" s="10">
        <v>3.024</v>
      </c>
    </row>
    <row r="1238" spans="2:9" x14ac:dyDescent="0.2">
      <c r="B1238" s="4">
        <v>1236</v>
      </c>
      <c r="C1238" s="4">
        <v>25</v>
      </c>
      <c r="D1238" s="4">
        <v>20</v>
      </c>
      <c r="E1238" s="4">
        <v>246</v>
      </c>
      <c r="F1238" s="4">
        <v>911</v>
      </c>
      <c r="G1238" s="4">
        <v>1215</v>
      </c>
      <c r="H1238" s="6">
        <v>4.4694444444444441</v>
      </c>
      <c r="I1238" s="10">
        <v>3.024</v>
      </c>
    </row>
    <row r="1239" spans="2:9" x14ac:dyDescent="0.2">
      <c r="B1239" s="4">
        <v>1237</v>
      </c>
      <c r="C1239" s="4">
        <v>25</v>
      </c>
      <c r="D1239" s="4">
        <v>21</v>
      </c>
      <c r="E1239" s="4">
        <v>246</v>
      </c>
      <c r="F1239" s="4">
        <v>912</v>
      </c>
      <c r="G1239" s="4">
        <v>1216</v>
      </c>
      <c r="H1239" s="6">
        <v>4.4715277777777782</v>
      </c>
      <c r="I1239" s="10">
        <v>3.024</v>
      </c>
    </row>
    <row r="1240" spans="2:9" x14ac:dyDescent="0.2">
      <c r="B1240" s="4">
        <v>1238</v>
      </c>
      <c r="C1240" s="4">
        <v>25</v>
      </c>
      <c r="D1240" s="4">
        <v>22</v>
      </c>
      <c r="E1240" s="4">
        <v>246</v>
      </c>
      <c r="F1240" s="4">
        <v>912</v>
      </c>
      <c r="G1240" s="4">
        <v>1217</v>
      </c>
      <c r="H1240" s="6">
        <v>4.4736111111111114</v>
      </c>
      <c r="I1240" s="10">
        <v>3.024</v>
      </c>
    </row>
    <row r="1241" spans="2:9" x14ac:dyDescent="0.2">
      <c r="B1241" s="4">
        <v>1239</v>
      </c>
      <c r="C1241" s="4">
        <v>25</v>
      </c>
      <c r="D1241" s="4">
        <v>23</v>
      </c>
      <c r="E1241" s="4">
        <v>246</v>
      </c>
      <c r="F1241" s="4">
        <v>913</v>
      </c>
      <c r="G1241" s="4">
        <v>1217</v>
      </c>
      <c r="H1241" s="6">
        <v>4.4756944444444446</v>
      </c>
      <c r="I1241" s="10">
        <v>3.024</v>
      </c>
    </row>
    <row r="1242" spans="2:9" x14ac:dyDescent="0.2">
      <c r="B1242" s="4">
        <v>1240</v>
      </c>
      <c r="C1242" s="4">
        <v>25</v>
      </c>
      <c r="D1242" s="4">
        <v>24</v>
      </c>
      <c r="E1242" s="4">
        <v>246</v>
      </c>
      <c r="F1242" s="4">
        <v>914</v>
      </c>
      <c r="G1242" s="4">
        <v>1219</v>
      </c>
      <c r="H1242" s="6">
        <v>4.4777777777777779</v>
      </c>
      <c r="I1242" s="10">
        <v>3.024</v>
      </c>
    </row>
    <row r="1243" spans="2:9" x14ac:dyDescent="0.2">
      <c r="B1243" s="4">
        <v>1241</v>
      </c>
      <c r="C1243" s="4">
        <v>25</v>
      </c>
      <c r="D1243" s="4">
        <v>25</v>
      </c>
      <c r="E1243" s="4">
        <v>247</v>
      </c>
      <c r="F1243" s="4">
        <v>915</v>
      </c>
      <c r="G1243" s="4">
        <v>1220</v>
      </c>
      <c r="H1243" s="6">
        <v>4.4798611111111111</v>
      </c>
      <c r="I1243" s="10">
        <v>3.024</v>
      </c>
    </row>
    <row r="1244" spans="2:9" x14ac:dyDescent="0.2">
      <c r="B1244" s="4">
        <v>1242</v>
      </c>
      <c r="C1244" s="4">
        <v>25</v>
      </c>
      <c r="D1244" s="4">
        <v>26</v>
      </c>
      <c r="E1244" s="4">
        <v>247</v>
      </c>
      <c r="F1244" s="4">
        <v>916</v>
      </c>
      <c r="G1244" s="4">
        <v>1221</v>
      </c>
      <c r="H1244" s="6">
        <v>4.4819444444444443</v>
      </c>
      <c r="I1244" s="10">
        <v>3.024</v>
      </c>
    </row>
    <row r="1245" spans="2:9" x14ac:dyDescent="0.2">
      <c r="B1245" s="4">
        <v>1243</v>
      </c>
      <c r="C1245" s="4">
        <v>25</v>
      </c>
      <c r="D1245" s="4">
        <v>27</v>
      </c>
      <c r="E1245" s="4">
        <v>247</v>
      </c>
      <c r="F1245" s="4">
        <v>916</v>
      </c>
      <c r="G1245" s="4">
        <v>1222</v>
      </c>
      <c r="H1245" s="6">
        <v>4.4833333333333334</v>
      </c>
      <c r="I1245" s="10">
        <v>3.024</v>
      </c>
    </row>
    <row r="1246" spans="2:9" x14ac:dyDescent="0.2">
      <c r="B1246" s="4">
        <v>1244</v>
      </c>
      <c r="C1246" s="4">
        <v>25</v>
      </c>
      <c r="D1246" s="4">
        <v>28</v>
      </c>
      <c r="E1246" s="4">
        <v>247</v>
      </c>
      <c r="F1246" s="4">
        <v>917</v>
      </c>
      <c r="G1246" s="4">
        <v>1223</v>
      </c>
      <c r="H1246" s="6">
        <v>4.4854166666666666</v>
      </c>
      <c r="I1246" s="10">
        <v>3.024</v>
      </c>
    </row>
    <row r="1247" spans="2:9" x14ac:dyDescent="0.2">
      <c r="B1247" s="4">
        <v>1245</v>
      </c>
      <c r="C1247" s="4">
        <v>25</v>
      </c>
      <c r="D1247" s="4">
        <v>29</v>
      </c>
      <c r="E1247" s="4">
        <v>247</v>
      </c>
      <c r="F1247" s="4">
        <v>917</v>
      </c>
      <c r="G1247" s="4">
        <v>1223</v>
      </c>
      <c r="H1247" s="6">
        <v>4.4874999999999998</v>
      </c>
      <c r="I1247" s="10">
        <v>3.024</v>
      </c>
    </row>
    <row r="1248" spans="2:9" x14ac:dyDescent="0.2">
      <c r="B1248" s="4">
        <v>1246</v>
      </c>
      <c r="C1248" s="4">
        <v>25</v>
      </c>
      <c r="D1248" s="4">
        <v>30</v>
      </c>
      <c r="E1248" s="4">
        <v>247</v>
      </c>
      <c r="F1248" s="4">
        <v>918</v>
      </c>
      <c r="G1248" s="4">
        <v>1224</v>
      </c>
      <c r="H1248" s="6">
        <v>4.489583333333333</v>
      </c>
      <c r="I1248" s="10">
        <v>3.024</v>
      </c>
    </row>
    <row r="1249" spans="2:9" x14ac:dyDescent="0.2">
      <c r="B1249" s="4">
        <v>1247</v>
      </c>
      <c r="C1249" s="4">
        <v>25</v>
      </c>
      <c r="D1249" s="4">
        <v>31</v>
      </c>
      <c r="E1249" s="4">
        <v>247</v>
      </c>
      <c r="F1249" s="4">
        <v>919</v>
      </c>
      <c r="G1249" s="4">
        <v>1225</v>
      </c>
      <c r="H1249" s="6">
        <v>4.4916666666666663</v>
      </c>
      <c r="I1249" s="10">
        <v>3.024</v>
      </c>
    </row>
    <row r="1250" spans="2:9" x14ac:dyDescent="0.2">
      <c r="B1250" s="4">
        <v>1248</v>
      </c>
      <c r="C1250" s="4">
        <v>25</v>
      </c>
      <c r="D1250" s="4">
        <v>32</v>
      </c>
      <c r="E1250" s="4">
        <v>247</v>
      </c>
      <c r="F1250" s="4">
        <v>919</v>
      </c>
      <c r="G1250" s="4">
        <v>1226</v>
      </c>
      <c r="H1250" s="6">
        <v>4.4937500000000004</v>
      </c>
      <c r="I1250" s="10">
        <v>3.024</v>
      </c>
    </row>
    <row r="1251" spans="2:9" x14ac:dyDescent="0.2">
      <c r="B1251" s="4">
        <v>1249</v>
      </c>
      <c r="C1251" s="4">
        <v>25</v>
      </c>
      <c r="D1251" s="4">
        <v>33</v>
      </c>
      <c r="E1251" s="4">
        <v>248</v>
      </c>
      <c r="F1251" s="4">
        <v>920</v>
      </c>
      <c r="G1251" s="4">
        <v>1227</v>
      </c>
      <c r="H1251" s="6">
        <v>4.4958333333333336</v>
      </c>
      <c r="I1251" s="10">
        <v>3.024</v>
      </c>
    </row>
    <row r="1252" spans="2:9" x14ac:dyDescent="0.2">
      <c r="B1252" s="4">
        <v>1250</v>
      </c>
      <c r="C1252" s="4">
        <v>25</v>
      </c>
      <c r="D1252" s="4">
        <v>34</v>
      </c>
      <c r="E1252" s="4">
        <v>248</v>
      </c>
      <c r="F1252" s="4">
        <v>921</v>
      </c>
      <c r="G1252" s="4">
        <v>1229</v>
      </c>
      <c r="H1252" s="6">
        <v>4.4979166666666668</v>
      </c>
      <c r="I1252" s="10">
        <v>3.024</v>
      </c>
    </row>
    <row r="1253" spans="2:9" x14ac:dyDescent="0.2">
      <c r="B1253" s="4">
        <v>1251</v>
      </c>
      <c r="C1253" s="4">
        <v>25</v>
      </c>
      <c r="D1253" s="4">
        <v>35</v>
      </c>
      <c r="E1253" s="4">
        <v>248</v>
      </c>
      <c r="F1253" s="4">
        <v>922</v>
      </c>
      <c r="G1253" s="4">
        <v>1229</v>
      </c>
      <c r="H1253" s="6">
        <v>4.4993055555555559</v>
      </c>
      <c r="I1253" s="10">
        <v>3.024</v>
      </c>
    </row>
    <row r="1254" spans="2:9" x14ac:dyDescent="0.2">
      <c r="B1254" s="4">
        <v>1252</v>
      </c>
      <c r="C1254" s="4">
        <v>25</v>
      </c>
      <c r="D1254" s="4">
        <v>36</v>
      </c>
      <c r="E1254" s="4">
        <v>248</v>
      </c>
      <c r="F1254" s="4">
        <v>923</v>
      </c>
      <c r="G1254" s="4">
        <v>1230</v>
      </c>
      <c r="H1254" s="6">
        <v>4.5013888888888891</v>
      </c>
      <c r="I1254" s="10">
        <v>3.024</v>
      </c>
    </row>
    <row r="1255" spans="2:9" x14ac:dyDescent="0.2">
      <c r="B1255" s="4">
        <v>1253</v>
      </c>
      <c r="C1255" s="4">
        <v>25</v>
      </c>
      <c r="D1255" s="4">
        <v>37</v>
      </c>
      <c r="E1255" s="4">
        <v>248</v>
      </c>
      <c r="F1255" s="4">
        <v>923</v>
      </c>
      <c r="G1255" s="4">
        <v>1231</v>
      </c>
      <c r="H1255" s="6">
        <v>4.5034722222222223</v>
      </c>
      <c r="I1255" s="10">
        <v>3.024</v>
      </c>
    </row>
    <row r="1256" spans="2:9" x14ac:dyDescent="0.2">
      <c r="B1256" s="4">
        <v>1254</v>
      </c>
      <c r="C1256" s="4">
        <v>25</v>
      </c>
      <c r="D1256" s="4">
        <v>38</v>
      </c>
      <c r="E1256" s="4">
        <v>248</v>
      </c>
      <c r="F1256" s="4">
        <v>924</v>
      </c>
      <c r="G1256" s="4">
        <v>1232</v>
      </c>
      <c r="H1256" s="6">
        <v>4.5055555555555555</v>
      </c>
      <c r="I1256" s="10">
        <v>3.024</v>
      </c>
    </row>
    <row r="1257" spans="2:9" x14ac:dyDescent="0.2">
      <c r="B1257" s="4">
        <v>1255</v>
      </c>
      <c r="C1257" s="4">
        <v>25</v>
      </c>
      <c r="D1257" s="4">
        <v>39</v>
      </c>
      <c r="E1257" s="4">
        <v>248</v>
      </c>
      <c r="F1257" s="4">
        <v>924</v>
      </c>
      <c r="G1257" s="4">
        <v>1233</v>
      </c>
      <c r="H1257" s="6">
        <v>4.5076388888888888</v>
      </c>
      <c r="I1257" s="10">
        <v>3.024</v>
      </c>
    </row>
    <row r="1258" spans="2:9" x14ac:dyDescent="0.2">
      <c r="B1258" s="4">
        <v>1256</v>
      </c>
      <c r="C1258" s="4">
        <v>25</v>
      </c>
      <c r="D1258" s="4">
        <v>40</v>
      </c>
      <c r="E1258" s="4">
        <v>248</v>
      </c>
      <c r="F1258" s="4">
        <v>925</v>
      </c>
      <c r="G1258" s="4">
        <v>1233</v>
      </c>
      <c r="H1258" s="6">
        <v>4.509722222222222</v>
      </c>
      <c r="I1258" s="10">
        <v>3.024</v>
      </c>
    </row>
    <row r="1259" spans="2:9" x14ac:dyDescent="0.2">
      <c r="B1259" s="4">
        <v>1257</v>
      </c>
      <c r="C1259" s="4">
        <v>25</v>
      </c>
      <c r="D1259" s="4">
        <v>41</v>
      </c>
      <c r="E1259" s="4">
        <v>249</v>
      </c>
      <c r="F1259" s="4">
        <v>926</v>
      </c>
      <c r="G1259" s="4">
        <v>1234</v>
      </c>
      <c r="H1259" s="6">
        <v>4.5118055555555552</v>
      </c>
      <c r="I1259" s="10">
        <v>3.024</v>
      </c>
    </row>
    <row r="1260" spans="2:9" x14ac:dyDescent="0.2">
      <c r="B1260" s="4">
        <v>1258</v>
      </c>
      <c r="C1260" s="4">
        <v>25</v>
      </c>
      <c r="D1260" s="4">
        <v>42</v>
      </c>
      <c r="E1260" s="4">
        <v>249</v>
      </c>
      <c r="F1260" s="4">
        <v>926</v>
      </c>
      <c r="G1260" s="4">
        <v>1235</v>
      </c>
      <c r="H1260" s="6">
        <v>4.5138888888888893</v>
      </c>
      <c r="I1260" s="10">
        <v>3.024</v>
      </c>
    </row>
    <row r="1261" spans="2:9" x14ac:dyDescent="0.2">
      <c r="B1261" s="4">
        <v>1259</v>
      </c>
      <c r="C1261" s="4">
        <v>25</v>
      </c>
      <c r="D1261" s="4">
        <v>43</v>
      </c>
      <c r="E1261" s="4">
        <v>249</v>
      </c>
      <c r="F1261" s="4">
        <v>927</v>
      </c>
      <c r="G1261" s="4">
        <v>1236</v>
      </c>
      <c r="H1261" s="6">
        <v>4.5159722222222225</v>
      </c>
      <c r="I1261" s="10">
        <v>3.024</v>
      </c>
    </row>
    <row r="1262" spans="2:9" x14ac:dyDescent="0.2">
      <c r="B1262" s="4">
        <v>1260</v>
      </c>
      <c r="C1262" s="4">
        <v>25</v>
      </c>
      <c r="D1262" s="4">
        <v>44</v>
      </c>
      <c r="E1262" s="4">
        <v>249</v>
      </c>
      <c r="F1262" s="4">
        <v>928</v>
      </c>
      <c r="G1262" s="4">
        <v>1238</v>
      </c>
      <c r="H1262" s="6">
        <v>4.5173611111111107</v>
      </c>
      <c r="I1262" s="10">
        <v>3.024</v>
      </c>
    </row>
    <row r="1263" spans="2:9" x14ac:dyDescent="0.2">
      <c r="B1263" s="4">
        <v>1261</v>
      </c>
      <c r="C1263" s="4">
        <v>25</v>
      </c>
      <c r="D1263" s="4">
        <v>45</v>
      </c>
      <c r="E1263" s="4">
        <v>249</v>
      </c>
      <c r="F1263" s="4">
        <v>929</v>
      </c>
      <c r="G1263" s="4">
        <v>1239</v>
      </c>
      <c r="H1263" s="6">
        <v>4.5194444444444448</v>
      </c>
      <c r="I1263" s="10">
        <v>3.024</v>
      </c>
    </row>
    <row r="1264" spans="2:9" x14ac:dyDescent="0.2">
      <c r="B1264" s="4">
        <v>1262</v>
      </c>
      <c r="C1264" s="4">
        <v>25</v>
      </c>
      <c r="D1264" s="4">
        <v>46</v>
      </c>
      <c r="E1264" s="4">
        <v>249</v>
      </c>
      <c r="F1264" s="4">
        <v>929</v>
      </c>
      <c r="G1264" s="4">
        <v>1239</v>
      </c>
      <c r="H1264" s="6">
        <v>4.521527777777778</v>
      </c>
      <c r="I1264" s="10">
        <v>3.024</v>
      </c>
    </row>
    <row r="1265" spans="2:9" x14ac:dyDescent="0.2">
      <c r="B1265" s="4">
        <v>1263</v>
      </c>
      <c r="C1265" s="4">
        <v>25</v>
      </c>
      <c r="D1265" s="4">
        <v>47</v>
      </c>
      <c r="E1265" s="4">
        <v>249</v>
      </c>
      <c r="F1265" s="4">
        <v>930</v>
      </c>
      <c r="G1265" s="4">
        <v>1240</v>
      </c>
      <c r="H1265" s="6">
        <v>4.5236111111111112</v>
      </c>
      <c r="I1265" s="10">
        <v>3.024</v>
      </c>
    </row>
    <row r="1266" spans="2:9" x14ac:dyDescent="0.2">
      <c r="B1266" s="4">
        <v>1264</v>
      </c>
      <c r="C1266" s="4">
        <v>25</v>
      </c>
      <c r="D1266" s="4">
        <v>48</v>
      </c>
      <c r="E1266" s="4">
        <v>249</v>
      </c>
      <c r="F1266" s="4">
        <v>931</v>
      </c>
      <c r="G1266" s="4">
        <v>1241</v>
      </c>
      <c r="H1266" s="6">
        <v>4.5256944444444445</v>
      </c>
      <c r="I1266" s="10">
        <v>3.024</v>
      </c>
    </row>
    <row r="1267" spans="2:9" x14ac:dyDescent="0.2">
      <c r="B1267" s="4">
        <v>1265</v>
      </c>
      <c r="C1267" s="4">
        <v>25</v>
      </c>
      <c r="D1267" s="4">
        <v>49</v>
      </c>
      <c r="E1267" s="4">
        <v>250</v>
      </c>
      <c r="F1267" s="4">
        <v>931</v>
      </c>
      <c r="G1267" s="4">
        <v>1242</v>
      </c>
      <c r="H1267" s="6">
        <v>4.5277777777777777</v>
      </c>
      <c r="I1267" s="10">
        <v>3.024</v>
      </c>
    </row>
    <row r="1268" spans="2:9" x14ac:dyDescent="0.2">
      <c r="B1268" s="4">
        <v>1266</v>
      </c>
      <c r="C1268" s="4">
        <v>25</v>
      </c>
      <c r="D1268" s="4">
        <v>50</v>
      </c>
      <c r="E1268" s="4">
        <v>250</v>
      </c>
      <c r="F1268" s="4">
        <v>932</v>
      </c>
      <c r="G1268" s="4">
        <v>1243</v>
      </c>
      <c r="H1268" s="6">
        <v>4.5298611111111109</v>
      </c>
      <c r="I1268" s="10">
        <v>3.024</v>
      </c>
    </row>
    <row r="1269" spans="2:9" x14ac:dyDescent="0.2">
      <c r="B1269" s="4">
        <v>1267</v>
      </c>
      <c r="C1269" s="4">
        <v>25</v>
      </c>
      <c r="D1269" s="4">
        <v>51</v>
      </c>
      <c r="E1269" s="4">
        <v>250</v>
      </c>
      <c r="F1269" s="4">
        <v>932</v>
      </c>
      <c r="G1269" s="4">
        <v>1243</v>
      </c>
      <c r="H1269" s="6">
        <v>4.5319444444444441</v>
      </c>
      <c r="I1269" s="10">
        <v>3.024</v>
      </c>
    </row>
    <row r="1270" spans="2:9" x14ac:dyDescent="0.2">
      <c r="B1270" s="4">
        <v>1268</v>
      </c>
      <c r="C1270" s="4">
        <v>25</v>
      </c>
      <c r="D1270" s="4">
        <v>52</v>
      </c>
      <c r="E1270" s="4">
        <v>250</v>
      </c>
      <c r="F1270" s="4">
        <v>933</v>
      </c>
      <c r="G1270" s="4">
        <v>1244</v>
      </c>
      <c r="H1270" s="6">
        <v>4.5333333333333332</v>
      </c>
      <c r="I1270" s="10">
        <v>3.024</v>
      </c>
    </row>
    <row r="1271" spans="2:9" x14ac:dyDescent="0.2">
      <c r="B1271" s="4">
        <v>1269</v>
      </c>
      <c r="C1271" s="4">
        <v>25</v>
      </c>
      <c r="D1271" s="4">
        <v>53</v>
      </c>
      <c r="E1271" s="4">
        <v>250</v>
      </c>
      <c r="F1271" s="4">
        <v>934</v>
      </c>
      <c r="G1271" s="4">
        <v>1245</v>
      </c>
      <c r="H1271" s="6">
        <v>4.5354166666666664</v>
      </c>
      <c r="I1271" s="10">
        <v>3.024</v>
      </c>
    </row>
    <row r="1272" spans="2:9" x14ac:dyDescent="0.2">
      <c r="B1272" s="4">
        <v>1270</v>
      </c>
      <c r="C1272" s="4">
        <v>25</v>
      </c>
      <c r="D1272" s="4">
        <v>54</v>
      </c>
      <c r="E1272" s="4">
        <v>250</v>
      </c>
      <c r="F1272" s="4">
        <v>935</v>
      </c>
      <c r="G1272" s="4">
        <v>1247</v>
      </c>
      <c r="H1272" s="6">
        <v>4.5374999999999996</v>
      </c>
      <c r="I1272" s="10">
        <v>3.024</v>
      </c>
    </row>
    <row r="1273" spans="2:9" x14ac:dyDescent="0.2">
      <c r="B1273" s="4">
        <v>1271</v>
      </c>
      <c r="C1273" s="4">
        <v>25</v>
      </c>
      <c r="D1273" s="4">
        <v>55</v>
      </c>
      <c r="E1273" s="4">
        <v>250</v>
      </c>
      <c r="F1273" s="4">
        <v>936</v>
      </c>
      <c r="G1273" s="4">
        <v>1248</v>
      </c>
      <c r="H1273" s="6">
        <v>4.5395833333333337</v>
      </c>
      <c r="I1273" s="10">
        <v>3.024</v>
      </c>
    </row>
    <row r="1274" spans="2:9" x14ac:dyDescent="0.2">
      <c r="B1274" s="4">
        <v>1272</v>
      </c>
      <c r="C1274" s="4">
        <v>25</v>
      </c>
      <c r="D1274" s="4">
        <v>56</v>
      </c>
      <c r="E1274" s="4">
        <v>250</v>
      </c>
      <c r="F1274" s="4">
        <v>936</v>
      </c>
      <c r="G1274" s="4">
        <v>1249</v>
      </c>
      <c r="H1274" s="6">
        <v>4.541666666666667</v>
      </c>
      <c r="I1274" s="10">
        <v>3.024</v>
      </c>
    </row>
    <row r="1275" spans="2:9" x14ac:dyDescent="0.2">
      <c r="B1275" s="4">
        <v>1273</v>
      </c>
      <c r="C1275" s="4">
        <v>25</v>
      </c>
      <c r="D1275" s="4">
        <v>57</v>
      </c>
      <c r="E1275" s="4">
        <v>251</v>
      </c>
      <c r="F1275" s="4">
        <v>937</v>
      </c>
      <c r="G1275" s="4">
        <v>1249</v>
      </c>
      <c r="H1275" s="6">
        <v>4.5437500000000002</v>
      </c>
      <c r="I1275" s="10">
        <v>3.024</v>
      </c>
    </row>
    <row r="1276" spans="2:9" x14ac:dyDescent="0.2">
      <c r="B1276" s="4">
        <v>1274</v>
      </c>
      <c r="C1276" s="4">
        <v>25</v>
      </c>
      <c r="D1276" s="4">
        <v>58</v>
      </c>
      <c r="E1276" s="4">
        <v>251</v>
      </c>
      <c r="F1276" s="4">
        <v>938</v>
      </c>
      <c r="G1276" s="4">
        <v>1250</v>
      </c>
      <c r="H1276" s="6">
        <v>4.5458333333333334</v>
      </c>
      <c r="I1276" s="10">
        <v>3.024</v>
      </c>
    </row>
    <row r="1277" spans="2:9" x14ac:dyDescent="0.2">
      <c r="B1277" s="4">
        <v>1275</v>
      </c>
      <c r="C1277" s="4">
        <v>25</v>
      </c>
      <c r="D1277" s="4">
        <v>59</v>
      </c>
      <c r="E1277" s="4">
        <v>251</v>
      </c>
      <c r="F1277" s="4">
        <v>938</v>
      </c>
      <c r="G1277" s="4">
        <v>1251</v>
      </c>
      <c r="H1277" s="6">
        <v>4.5479166666666666</v>
      </c>
      <c r="I1277" s="10">
        <v>3.024</v>
      </c>
    </row>
    <row r="1278" spans="2:9" x14ac:dyDescent="0.2">
      <c r="B1278" s="4">
        <v>1276</v>
      </c>
      <c r="C1278" s="4">
        <v>25</v>
      </c>
      <c r="D1278" s="4">
        <v>60</v>
      </c>
      <c r="E1278" s="4">
        <v>251</v>
      </c>
      <c r="F1278" s="4">
        <v>939</v>
      </c>
      <c r="G1278" s="4">
        <v>1252</v>
      </c>
      <c r="H1278" s="6">
        <v>4.5493055555555557</v>
      </c>
      <c r="I1278" s="10">
        <v>3.024</v>
      </c>
    </row>
    <row r="1279" spans="2:9" x14ac:dyDescent="0.2">
      <c r="B1279" s="4">
        <v>1277</v>
      </c>
      <c r="C1279" s="4">
        <v>26</v>
      </c>
      <c r="D1279" s="4">
        <v>1</v>
      </c>
      <c r="E1279" s="4">
        <v>251</v>
      </c>
      <c r="F1279" s="4">
        <v>939</v>
      </c>
      <c r="G1279" s="4">
        <v>1253</v>
      </c>
      <c r="H1279" s="6">
        <v>4.5513888888888889</v>
      </c>
      <c r="I1279" s="10">
        <v>3.024</v>
      </c>
    </row>
    <row r="1280" spans="2:9" x14ac:dyDescent="0.2">
      <c r="B1280" s="4">
        <v>1278</v>
      </c>
      <c r="C1280" s="4">
        <v>26</v>
      </c>
      <c r="D1280" s="4">
        <v>2</v>
      </c>
      <c r="E1280" s="4">
        <v>251</v>
      </c>
      <c r="F1280" s="4">
        <v>940</v>
      </c>
      <c r="G1280" s="4">
        <v>1253</v>
      </c>
      <c r="H1280" s="6">
        <v>4.5534722222222221</v>
      </c>
      <c r="I1280" s="10">
        <v>3.024</v>
      </c>
    </row>
    <row r="1281" spans="2:9" x14ac:dyDescent="0.2">
      <c r="B1281" s="4">
        <v>1279</v>
      </c>
      <c r="C1281" s="4">
        <v>26</v>
      </c>
      <c r="D1281" s="4">
        <v>3</v>
      </c>
      <c r="E1281" s="4">
        <v>251</v>
      </c>
      <c r="F1281" s="4">
        <v>941</v>
      </c>
      <c r="G1281" s="4">
        <v>1254</v>
      </c>
      <c r="H1281" s="6">
        <v>4.5555555555555554</v>
      </c>
      <c r="I1281" s="10">
        <v>3.024</v>
      </c>
    </row>
    <row r="1282" spans="2:9" x14ac:dyDescent="0.2">
      <c r="B1282" s="4">
        <v>1280</v>
      </c>
      <c r="C1282" s="4">
        <v>26</v>
      </c>
      <c r="D1282" s="4">
        <v>4</v>
      </c>
      <c r="E1282" s="4">
        <v>251</v>
      </c>
      <c r="F1282" s="4">
        <v>942</v>
      </c>
      <c r="G1282" s="4">
        <v>1256</v>
      </c>
      <c r="H1282" s="6">
        <v>4.5576388888888886</v>
      </c>
      <c r="I1282" s="10">
        <v>3.024</v>
      </c>
    </row>
    <row r="1283" spans="2:9" x14ac:dyDescent="0.2">
      <c r="B1283" s="4">
        <v>1281</v>
      </c>
      <c r="C1283" s="4">
        <v>26</v>
      </c>
      <c r="D1283" s="4">
        <v>5</v>
      </c>
      <c r="E1283" s="4">
        <v>251</v>
      </c>
      <c r="F1283" s="4">
        <v>943</v>
      </c>
      <c r="G1283" s="4">
        <v>1257</v>
      </c>
      <c r="H1283" s="6">
        <v>4.5597222222222218</v>
      </c>
      <c r="I1283" s="10">
        <v>3.024</v>
      </c>
    </row>
    <row r="1284" spans="2:9" x14ac:dyDescent="0.2">
      <c r="B1284" s="4">
        <v>1282</v>
      </c>
      <c r="C1284" s="4">
        <v>26</v>
      </c>
      <c r="D1284" s="4">
        <v>6</v>
      </c>
      <c r="E1284" s="4">
        <v>252</v>
      </c>
      <c r="F1284" s="4">
        <v>943</v>
      </c>
      <c r="G1284" s="4">
        <v>1258</v>
      </c>
      <c r="H1284" s="6">
        <v>4.5618055555555559</v>
      </c>
      <c r="I1284" s="10">
        <v>3.024</v>
      </c>
    </row>
    <row r="1285" spans="2:9" x14ac:dyDescent="0.2">
      <c r="B1285" s="4">
        <v>1283</v>
      </c>
      <c r="C1285" s="4">
        <v>26</v>
      </c>
      <c r="D1285" s="4">
        <v>7</v>
      </c>
      <c r="E1285" s="4">
        <v>252</v>
      </c>
      <c r="F1285" s="4">
        <v>944</v>
      </c>
      <c r="G1285" s="4">
        <v>1259</v>
      </c>
      <c r="H1285" s="6">
        <v>4.5638888888888891</v>
      </c>
      <c r="I1285" s="10">
        <v>3.024</v>
      </c>
    </row>
    <row r="1286" spans="2:9" x14ac:dyDescent="0.2">
      <c r="B1286" s="4">
        <v>1284</v>
      </c>
      <c r="C1286" s="4">
        <v>26</v>
      </c>
      <c r="D1286" s="4">
        <v>8</v>
      </c>
      <c r="E1286" s="4">
        <v>252</v>
      </c>
      <c r="F1286" s="4">
        <v>944</v>
      </c>
      <c r="G1286" s="4">
        <v>1259</v>
      </c>
      <c r="H1286" s="6">
        <v>4.5659722222222223</v>
      </c>
      <c r="I1286" s="10">
        <v>3.024</v>
      </c>
    </row>
    <row r="1287" spans="2:9" x14ac:dyDescent="0.2">
      <c r="B1287" s="4">
        <v>1285</v>
      </c>
      <c r="C1287" s="4">
        <v>26</v>
      </c>
      <c r="D1287" s="4">
        <v>9</v>
      </c>
      <c r="E1287" s="4">
        <v>252</v>
      </c>
      <c r="F1287" s="4">
        <v>945</v>
      </c>
      <c r="G1287" s="4">
        <v>1260</v>
      </c>
      <c r="H1287" s="6">
        <v>4.5673611111111114</v>
      </c>
      <c r="I1287" s="10">
        <v>3.024</v>
      </c>
    </row>
    <row r="1288" spans="2:9" x14ac:dyDescent="0.2">
      <c r="B1288" s="4">
        <v>1286</v>
      </c>
      <c r="C1288" s="4">
        <v>26</v>
      </c>
      <c r="D1288" s="4">
        <v>10</v>
      </c>
      <c r="E1288" s="4">
        <v>252</v>
      </c>
      <c r="F1288" s="4">
        <v>946</v>
      </c>
      <c r="G1288" s="4">
        <v>1261</v>
      </c>
      <c r="H1288" s="6">
        <v>4.5694444444444446</v>
      </c>
      <c r="I1288" s="10">
        <v>3.024</v>
      </c>
    </row>
    <row r="1289" spans="2:9" x14ac:dyDescent="0.2">
      <c r="B1289" s="4">
        <v>1287</v>
      </c>
      <c r="C1289" s="4">
        <v>26</v>
      </c>
      <c r="D1289" s="4">
        <v>11</v>
      </c>
      <c r="E1289" s="4">
        <v>252</v>
      </c>
      <c r="F1289" s="4">
        <v>946</v>
      </c>
      <c r="G1289" s="4">
        <v>1262</v>
      </c>
      <c r="H1289" s="6">
        <v>4.5715277777777779</v>
      </c>
      <c r="I1289" s="10">
        <v>3.024</v>
      </c>
    </row>
    <row r="1290" spans="2:9" x14ac:dyDescent="0.2">
      <c r="B1290" s="4">
        <v>1288</v>
      </c>
      <c r="C1290" s="4">
        <v>26</v>
      </c>
      <c r="D1290" s="4">
        <v>12</v>
      </c>
      <c r="E1290" s="4">
        <v>252</v>
      </c>
      <c r="F1290" s="4">
        <v>947</v>
      </c>
      <c r="G1290" s="4">
        <v>1263</v>
      </c>
      <c r="H1290" s="6">
        <v>4.5736111111111111</v>
      </c>
      <c r="I1290" s="10">
        <v>3.024</v>
      </c>
    </row>
    <row r="1291" spans="2:9" x14ac:dyDescent="0.2">
      <c r="B1291" s="4">
        <v>1289</v>
      </c>
      <c r="C1291" s="4">
        <v>26</v>
      </c>
      <c r="D1291" s="4">
        <v>13</v>
      </c>
      <c r="E1291" s="4">
        <v>252</v>
      </c>
      <c r="F1291" s="4">
        <v>947</v>
      </c>
      <c r="G1291" s="4">
        <v>1263</v>
      </c>
      <c r="H1291" s="6">
        <v>4.5756944444444443</v>
      </c>
      <c r="I1291" s="10">
        <v>3.024</v>
      </c>
    </row>
    <row r="1292" spans="2:9" x14ac:dyDescent="0.2">
      <c r="B1292" s="4">
        <v>1290</v>
      </c>
      <c r="C1292" s="4">
        <v>26</v>
      </c>
      <c r="D1292" s="4">
        <v>14</v>
      </c>
      <c r="E1292" s="4">
        <v>253</v>
      </c>
      <c r="F1292" s="4">
        <v>949</v>
      </c>
      <c r="G1292" s="4">
        <v>1265</v>
      </c>
      <c r="H1292" s="6">
        <v>4.5777777777777775</v>
      </c>
      <c r="I1292" s="10">
        <v>3.024</v>
      </c>
    </row>
    <row r="1293" spans="2:9" x14ac:dyDescent="0.2">
      <c r="B1293" s="4">
        <v>1291</v>
      </c>
      <c r="C1293" s="4">
        <v>26</v>
      </c>
      <c r="D1293" s="4">
        <v>15</v>
      </c>
      <c r="E1293" s="4">
        <v>253</v>
      </c>
      <c r="F1293" s="4">
        <v>950</v>
      </c>
      <c r="G1293" s="4">
        <v>1266</v>
      </c>
      <c r="H1293" s="6">
        <v>4.5798611111111107</v>
      </c>
      <c r="I1293" s="10">
        <v>3.024</v>
      </c>
    </row>
    <row r="1294" spans="2:9" x14ac:dyDescent="0.2">
      <c r="B1294" s="4">
        <v>1292</v>
      </c>
      <c r="C1294" s="4">
        <v>26</v>
      </c>
      <c r="D1294" s="4">
        <v>16</v>
      </c>
      <c r="E1294" s="4">
        <v>253</v>
      </c>
      <c r="F1294" s="4">
        <v>950</v>
      </c>
      <c r="G1294" s="4">
        <v>1267</v>
      </c>
      <c r="H1294" s="6">
        <v>4.5819444444444448</v>
      </c>
      <c r="I1294" s="10">
        <v>3.024</v>
      </c>
    </row>
    <row r="1295" spans="2:9" x14ac:dyDescent="0.2">
      <c r="B1295" s="4">
        <v>1293</v>
      </c>
      <c r="C1295" s="4">
        <v>26</v>
      </c>
      <c r="D1295" s="4">
        <v>17</v>
      </c>
      <c r="E1295" s="4">
        <v>253</v>
      </c>
      <c r="F1295" s="4">
        <v>951</v>
      </c>
      <c r="G1295" s="4">
        <v>1268</v>
      </c>
      <c r="H1295" s="6">
        <v>4.583333333333333</v>
      </c>
      <c r="I1295" s="10">
        <v>3.024</v>
      </c>
    </row>
    <row r="1296" spans="2:9" x14ac:dyDescent="0.2">
      <c r="B1296" s="4">
        <v>1294</v>
      </c>
      <c r="C1296" s="4">
        <v>26</v>
      </c>
      <c r="D1296" s="4">
        <v>18</v>
      </c>
      <c r="E1296" s="4">
        <v>253</v>
      </c>
      <c r="F1296" s="4">
        <v>951</v>
      </c>
      <c r="G1296" s="4">
        <v>1269</v>
      </c>
      <c r="H1296" s="6">
        <v>4.5854166666666663</v>
      </c>
      <c r="I1296" s="10">
        <v>3.024</v>
      </c>
    </row>
    <row r="1297" spans="2:9" x14ac:dyDescent="0.2">
      <c r="B1297" s="4">
        <v>1295</v>
      </c>
      <c r="C1297" s="4">
        <v>26</v>
      </c>
      <c r="D1297" s="4">
        <v>19</v>
      </c>
      <c r="E1297" s="4">
        <v>253</v>
      </c>
      <c r="F1297" s="4">
        <v>952</v>
      </c>
      <c r="G1297" s="4">
        <v>1269</v>
      </c>
      <c r="H1297" s="6">
        <v>4.5875000000000004</v>
      </c>
      <c r="I1297" s="10">
        <v>3.024</v>
      </c>
    </row>
    <row r="1298" spans="2:9" x14ac:dyDescent="0.2">
      <c r="B1298" s="4">
        <v>1296</v>
      </c>
      <c r="C1298" s="4">
        <v>26</v>
      </c>
      <c r="D1298" s="4">
        <v>20</v>
      </c>
      <c r="E1298" s="4">
        <v>253</v>
      </c>
      <c r="F1298" s="4">
        <v>953</v>
      </c>
      <c r="G1298" s="4">
        <v>1270</v>
      </c>
      <c r="H1298" s="6">
        <v>4.5895833333333336</v>
      </c>
      <c r="I1298" s="10">
        <v>3.024</v>
      </c>
    </row>
    <row r="1299" spans="2:9" x14ac:dyDescent="0.2">
      <c r="B1299" s="4">
        <v>1297</v>
      </c>
      <c r="C1299" s="4">
        <v>26</v>
      </c>
      <c r="D1299" s="4">
        <v>21</v>
      </c>
      <c r="E1299" s="4">
        <v>253</v>
      </c>
      <c r="F1299" s="4">
        <v>953</v>
      </c>
      <c r="G1299" s="4">
        <v>1271</v>
      </c>
      <c r="H1299" s="6">
        <v>4.5916666666666668</v>
      </c>
      <c r="I1299" s="10">
        <v>3.024</v>
      </c>
    </row>
    <row r="1300" spans="2:9" x14ac:dyDescent="0.2">
      <c r="B1300" s="4">
        <v>1298</v>
      </c>
      <c r="C1300" s="4">
        <v>26</v>
      </c>
      <c r="D1300" s="4">
        <v>22</v>
      </c>
      <c r="E1300" s="4">
        <v>254</v>
      </c>
      <c r="F1300" s="4">
        <v>954</v>
      </c>
      <c r="G1300" s="4">
        <v>1272</v>
      </c>
      <c r="H1300" s="6">
        <v>4.59375</v>
      </c>
      <c r="I1300" s="10">
        <v>3.024</v>
      </c>
    </row>
    <row r="1301" spans="2:9" x14ac:dyDescent="0.2">
      <c r="B1301" s="4">
        <v>1299</v>
      </c>
      <c r="C1301" s="4">
        <v>26</v>
      </c>
      <c r="D1301" s="4">
        <v>23</v>
      </c>
      <c r="E1301" s="4">
        <v>254</v>
      </c>
      <c r="F1301" s="4">
        <v>954</v>
      </c>
      <c r="G1301" s="4">
        <v>1273</v>
      </c>
      <c r="H1301" s="6">
        <v>4.5958333333333332</v>
      </c>
      <c r="I1301" s="10">
        <v>3.024</v>
      </c>
    </row>
    <row r="1302" spans="2:9" x14ac:dyDescent="0.2">
      <c r="B1302" s="4">
        <v>1300</v>
      </c>
      <c r="C1302" s="4">
        <v>26</v>
      </c>
      <c r="D1302" s="4">
        <v>24</v>
      </c>
      <c r="E1302" s="4">
        <v>254</v>
      </c>
      <c r="F1302" s="4">
        <v>956</v>
      </c>
      <c r="G1302" s="4">
        <v>1275</v>
      </c>
      <c r="H1302" s="6">
        <v>4.5979166666666664</v>
      </c>
      <c r="I1302" s="10">
        <v>3.024</v>
      </c>
    </row>
    <row r="1303" spans="2:9" x14ac:dyDescent="0.2">
      <c r="B1303" s="4">
        <v>1301</v>
      </c>
      <c r="C1303" s="4">
        <v>26</v>
      </c>
      <c r="D1303" s="4">
        <v>25</v>
      </c>
      <c r="E1303" s="4">
        <v>254</v>
      </c>
      <c r="F1303" s="4">
        <v>956</v>
      </c>
      <c r="G1303" s="4">
        <v>1275</v>
      </c>
      <c r="H1303" s="6">
        <v>4.5993055555555555</v>
      </c>
      <c r="I1303" s="10">
        <v>3.024</v>
      </c>
    </row>
    <row r="1304" spans="2:9" x14ac:dyDescent="0.2">
      <c r="B1304" s="4">
        <v>1302</v>
      </c>
      <c r="C1304" s="4">
        <v>26</v>
      </c>
      <c r="D1304" s="4">
        <v>26</v>
      </c>
      <c r="E1304" s="4">
        <v>254</v>
      </c>
      <c r="F1304" s="4">
        <v>957</v>
      </c>
      <c r="G1304" s="4">
        <v>1276</v>
      </c>
      <c r="H1304" s="6">
        <v>4.6013888888888888</v>
      </c>
      <c r="I1304" s="10">
        <v>3.024</v>
      </c>
    </row>
    <row r="1305" spans="2:9" x14ac:dyDescent="0.2">
      <c r="B1305" s="4">
        <v>1303</v>
      </c>
      <c r="C1305" s="4">
        <v>26</v>
      </c>
      <c r="D1305" s="4">
        <v>27</v>
      </c>
      <c r="E1305" s="4">
        <v>254</v>
      </c>
      <c r="F1305" s="4">
        <v>958</v>
      </c>
      <c r="G1305" s="4">
        <v>1277</v>
      </c>
      <c r="H1305" s="6">
        <v>4.603472222222222</v>
      </c>
      <c r="I1305" s="10">
        <v>3.024</v>
      </c>
    </row>
    <row r="1306" spans="2:9" x14ac:dyDescent="0.2">
      <c r="B1306" s="4">
        <v>1304</v>
      </c>
      <c r="C1306" s="4">
        <v>26</v>
      </c>
      <c r="D1306" s="4">
        <v>28</v>
      </c>
      <c r="E1306" s="4">
        <v>254</v>
      </c>
      <c r="F1306" s="4">
        <v>958</v>
      </c>
      <c r="G1306" s="4">
        <v>1278</v>
      </c>
      <c r="H1306" s="6">
        <v>4.6055555555555552</v>
      </c>
      <c r="I1306" s="10">
        <v>3.024</v>
      </c>
    </row>
    <row r="1307" spans="2:9" x14ac:dyDescent="0.2">
      <c r="B1307" s="4">
        <v>1305</v>
      </c>
      <c r="C1307" s="4">
        <v>26</v>
      </c>
      <c r="D1307" s="4">
        <v>29</v>
      </c>
      <c r="E1307" s="4">
        <v>254</v>
      </c>
      <c r="F1307" s="4">
        <v>959</v>
      </c>
      <c r="G1307" s="4">
        <v>1279</v>
      </c>
      <c r="H1307" s="6">
        <v>4.6076388888888893</v>
      </c>
      <c r="I1307" s="10">
        <v>3.024</v>
      </c>
    </row>
    <row r="1308" spans="2:9" x14ac:dyDescent="0.2">
      <c r="B1308" s="4">
        <v>1306</v>
      </c>
      <c r="C1308" s="4">
        <v>26</v>
      </c>
      <c r="D1308" s="4">
        <v>30</v>
      </c>
      <c r="E1308" s="4">
        <v>255</v>
      </c>
      <c r="F1308" s="4">
        <v>959</v>
      </c>
      <c r="G1308" s="4">
        <v>1279</v>
      </c>
      <c r="H1308" s="6">
        <v>4.6097222222222225</v>
      </c>
      <c r="I1308" s="10">
        <v>3.024</v>
      </c>
    </row>
    <row r="1309" spans="2:9" x14ac:dyDescent="0.2">
      <c r="B1309" s="4">
        <v>1307</v>
      </c>
      <c r="C1309" s="4">
        <v>26</v>
      </c>
      <c r="D1309" s="4">
        <v>31</v>
      </c>
      <c r="E1309" s="4">
        <v>255</v>
      </c>
      <c r="F1309" s="4">
        <v>960</v>
      </c>
      <c r="G1309" s="4">
        <v>1280</v>
      </c>
      <c r="H1309" s="6">
        <v>4.6118055555555557</v>
      </c>
      <c r="I1309" s="10">
        <v>3.024</v>
      </c>
    </row>
    <row r="1310" spans="2:9" x14ac:dyDescent="0.2">
      <c r="B1310" s="4">
        <v>1308</v>
      </c>
      <c r="C1310" s="4">
        <v>26</v>
      </c>
      <c r="D1310" s="4">
        <v>32</v>
      </c>
      <c r="E1310" s="4">
        <v>255</v>
      </c>
      <c r="F1310" s="4">
        <v>961</v>
      </c>
      <c r="G1310" s="4">
        <v>1281</v>
      </c>
      <c r="H1310" s="6">
        <v>4.6138888888888889</v>
      </c>
      <c r="I1310" s="10">
        <v>3.024</v>
      </c>
    </row>
    <row r="1311" spans="2:9" x14ac:dyDescent="0.2">
      <c r="B1311" s="4">
        <v>1309</v>
      </c>
      <c r="C1311" s="4">
        <v>26</v>
      </c>
      <c r="D1311" s="4">
        <v>33</v>
      </c>
      <c r="E1311" s="4">
        <v>255</v>
      </c>
      <c r="F1311" s="4">
        <v>961</v>
      </c>
      <c r="G1311" s="4">
        <v>1282</v>
      </c>
      <c r="H1311" s="6">
        <v>4.6159722222222221</v>
      </c>
      <c r="I1311" s="10">
        <v>3.024</v>
      </c>
    </row>
    <row r="1312" spans="2:9" x14ac:dyDescent="0.2">
      <c r="B1312" s="4">
        <v>1310</v>
      </c>
      <c r="C1312" s="4">
        <v>26</v>
      </c>
      <c r="D1312" s="4">
        <v>34</v>
      </c>
      <c r="E1312" s="4">
        <v>255</v>
      </c>
      <c r="F1312" s="4">
        <v>963</v>
      </c>
      <c r="G1312" s="4">
        <v>1284</v>
      </c>
      <c r="H1312" s="6">
        <v>4.6173611111111112</v>
      </c>
      <c r="I1312" s="10">
        <v>3.024</v>
      </c>
    </row>
    <row r="1313" spans="2:9" x14ac:dyDescent="0.2">
      <c r="B1313" s="4">
        <v>1311</v>
      </c>
      <c r="C1313" s="4">
        <v>26</v>
      </c>
      <c r="D1313" s="4">
        <v>35</v>
      </c>
      <c r="E1313" s="4">
        <v>255</v>
      </c>
      <c r="F1313" s="4">
        <v>963</v>
      </c>
      <c r="G1313" s="4">
        <v>1285</v>
      </c>
      <c r="H1313" s="6">
        <v>4.6194444444444445</v>
      </c>
      <c r="I1313" s="10">
        <v>3.024</v>
      </c>
    </row>
    <row r="1314" spans="2:9" x14ac:dyDescent="0.2">
      <c r="B1314" s="4">
        <v>1312</v>
      </c>
      <c r="C1314" s="4">
        <v>26</v>
      </c>
      <c r="D1314" s="4">
        <v>36</v>
      </c>
      <c r="E1314" s="4">
        <v>255</v>
      </c>
      <c r="F1314" s="4">
        <v>964</v>
      </c>
      <c r="G1314" s="4">
        <v>1285</v>
      </c>
      <c r="H1314" s="6">
        <v>4.6215277777777777</v>
      </c>
      <c r="I1314" s="10">
        <v>3.024</v>
      </c>
    </row>
    <row r="1315" spans="2:9" x14ac:dyDescent="0.2">
      <c r="B1315" s="4">
        <v>1313</v>
      </c>
      <c r="C1315" s="4">
        <v>26</v>
      </c>
      <c r="D1315" s="4">
        <v>37</v>
      </c>
      <c r="E1315" s="4">
        <v>255</v>
      </c>
      <c r="F1315" s="4">
        <v>965</v>
      </c>
      <c r="G1315" s="4">
        <v>1286</v>
      </c>
      <c r="H1315" s="6">
        <v>4.6236111111111109</v>
      </c>
      <c r="I1315" s="10">
        <v>3.024</v>
      </c>
    </row>
    <row r="1316" spans="2:9" x14ac:dyDescent="0.2">
      <c r="B1316" s="4">
        <v>1314</v>
      </c>
      <c r="C1316" s="4">
        <v>26</v>
      </c>
      <c r="D1316" s="4">
        <v>38</v>
      </c>
      <c r="E1316" s="4">
        <v>256</v>
      </c>
      <c r="F1316" s="4">
        <v>965</v>
      </c>
      <c r="G1316" s="4">
        <v>1287</v>
      </c>
      <c r="H1316" s="6">
        <v>4.6256944444444441</v>
      </c>
      <c r="I1316" s="10">
        <v>3.024</v>
      </c>
    </row>
    <row r="1317" spans="2:9" x14ac:dyDescent="0.2">
      <c r="B1317" s="4">
        <v>1315</v>
      </c>
      <c r="C1317" s="4">
        <v>26</v>
      </c>
      <c r="D1317" s="4">
        <v>39</v>
      </c>
      <c r="E1317" s="4">
        <v>256</v>
      </c>
      <c r="F1317" s="4">
        <v>966</v>
      </c>
      <c r="G1317" s="4">
        <v>1288</v>
      </c>
      <c r="H1317" s="6">
        <v>4.6277777777777782</v>
      </c>
      <c r="I1317" s="10">
        <v>3.024</v>
      </c>
    </row>
    <row r="1318" spans="2:9" x14ac:dyDescent="0.2">
      <c r="B1318" s="4">
        <v>1316</v>
      </c>
      <c r="C1318" s="4">
        <v>26</v>
      </c>
      <c r="D1318" s="4">
        <v>40</v>
      </c>
      <c r="E1318" s="4">
        <v>256</v>
      </c>
      <c r="F1318" s="4">
        <v>966</v>
      </c>
      <c r="G1318" s="4">
        <v>1289</v>
      </c>
      <c r="H1318" s="6">
        <v>4.6298611111111114</v>
      </c>
      <c r="I1318" s="10">
        <v>3.024</v>
      </c>
    </row>
    <row r="1319" spans="2:9" x14ac:dyDescent="0.2">
      <c r="B1319" s="4">
        <v>1317</v>
      </c>
      <c r="C1319" s="4">
        <v>26</v>
      </c>
      <c r="D1319" s="4">
        <v>41</v>
      </c>
      <c r="E1319" s="4">
        <v>256</v>
      </c>
      <c r="F1319" s="4">
        <v>967</v>
      </c>
      <c r="G1319" s="4">
        <v>1289</v>
      </c>
      <c r="H1319" s="6">
        <v>4.6319444444444446</v>
      </c>
      <c r="I1319" s="10">
        <v>3.024</v>
      </c>
    </row>
    <row r="1320" spans="2:9" x14ac:dyDescent="0.2">
      <c r="B1320" s="4">
        <v>1318</v>
      </c>
      <c r="C1320" s="4">
        <v>26</v>
      </c>
      <c r="D1320" s="4">
        <v>42</v>
      </c>
      <c r="E1320" s="4">
        <v>256</v>
      </c>
      <c r="F1320" s="4">
        <v>968</v>
      </c>
      <c r="G1320" s="4">
        <v>1290</v>
      </c>
      <c r="H1320" s="6">
        <v>4.6333333333333337</v>
      </c>
      <c r="I1320" s="10">
        <v>3.024</v>
      </c>
    </row>
    <row r="1321" spans="2:9" x14ac:dyDescent="0.2">
      <c r="B1321" s="4">
        <v>1319</v>
      </c>
      <c r="C1321" s="4">
        <v>26</v>
      </c>
      <c r="D1321" s="4">
        <v>43</v>
      </c>
      <c r="E1321" s="4">
        <v>256</v>
      </c>
      <c r="F1321" s="4">
        <v>968</v>
      </c>
      <c r="G1321" s="4">
        <v>1291</v>
      </c>
      <c r="H1321" s="6">
        <v>4.635416666666667</v>
      </c>
      <c r="I1321" s="10">
        <v>3.024</v>
      </c>
    </row>
    <row r="1322" spans="2:9" x14ac:dyDescent="0.2">
      <c r="B1322" s="4">
        <v>1320</v>
      </c>
      <c r="C1322" s="4">
        <v>26</v>
      </c>
      <c r="D1322" s="4">
        <v>44</v>
      </c>
      <c r="E1322" s="4">
        <v>256</v>
      </c>
      <c r="F1322" s="4">
        <v>970</v>
      </c>
      <c r="G1322" s="4">
        <v>1293</v>
      </c>
      <c r="H1322" s="6">
        <v>4.6375000000000002</v>
      </c>
      <c r="I1322" s="10">
        <v>3.024</v>
      </c>
    </row>
    <row r="1323" spans="2:9" x14ac:dyDescent="0.2">
      <c r="B1323" s="4">
        <v>1321</v>
      </c>
      <c r="C1323" s="4">
        <v>26</v>
      </c>
      <c r="D1323" s="4">
        <v>45</v>
      </c>
      <c r="E1323" s="4">
        <v>256</v>
      </c>
      <c r="F1323" s="4">
        <v>970</v>
      </c>
      <c r="G1323" s="4">
        <v>1294</v>
      </c>
      <c r="H1323" s="6">
        <v>4.6395833333333334</v>
      </c>
      <c r="I1323" s="10">
        <v>3.024</v>
      </c>
    </row>
    <row r="1324" spans="2:9" x14ac:dyDescent="0.2">
      <c r="B1324" s="4">
        <v>1322</v>
      </c>
      <c r="C1324" s="4">
        <v>26</v>
      </c>
      <c r="D1324" s="4">
        <v>46</v>
      </c>
      <c r="E1324" s="4">
        <v>256</v>
      </c>
      <c r="F1324" s="4">
        <v>971</v>
      </c>
      <c r="G1324" s="4">
        <v>1295</v>
      </c>
      <c r="H1324" s="6">
        <v>4.6416666666666666</v>
      </c>
      <c r="I1324" s="10">
        <v>3.024</v>
      </c>
    </row>
    <row r="1325" spans="2:9" x14ac:dyDescent="0.2">
      <c r="B1325" s="4">
        <v>1323</v>
      </c>
      <c r="C1325" s="4">
        <v>26</v>
      </c>
      <c r="D1325" s="4">
        <v>47</v>
      </c>
      <c r="E1325" s="4">
        <v>257</v>
      </c>
      <c r="F1325" s="4">
        <v>971</v>
      </c>
      <c r="G1325" s="4">
        <v>1295</v>
      </c>
      <c r="H1325" s="6">
        <v>4.6437499999999998</v>
      </c>
      <c r="I1325" s="10">
        <v>3.024</v>
      </c>
    </row>
    <row r="1326" spans="2:9" x14ac:dyDescent="0.2">
      <c r="B1326" s="4">
        <v>1324</v>
      </c>
      <c r="C1326" s="4">
        <v>26</v>
      </c>
      <c r="D1326" s="4">
        <v>48</v>
      </c>
      <c r="E1326" s="4">
        <v>257</v>
      </c>
      <c r="F1326" s="4">
        <v>972</v>
      </c>
      <c r="G1326" s="4">
        <v>1296</v>
      </c>
      <c r="H1326" s="6">
        <v>4.645833333333333</v>
      </c>
      <c r="I1326" s="10">
        <v>3.024</v>
      </c>
    </row>
    <row r="1327" spans="2:9" x14ac:dyDescent="0.2">
      <c r="B1327" s="4">
        <v>1325</v>
      </c>
      <c r="C1327" s="4">
        <v>26</v>
      </c>
      <c r="D1327" s="4">
        <v>49</v>
      </c>
      <c r="E1327" s="4">
        <v>257</v>
      </c>
      <c r="F1327" s="4">
        <v>973</v>
      </c>
      <c r="G1327" s="4">
        <v>1297</v>
      </c>
      <c r="H1327" s="6">
        <v>4.6479166666666663</v>
      </c>
      <c r="I1327" s="10">
        <v>3.024</v>
      </c>
    </row>
    <row r="1328" spans="2:9" x14ac:dyDescent="0.2">
      <c r="B1328" s="4">
        <v>1326</v>
      </c>
      <c r="C1328" s="4">
        <v>26</v>
      </c>
      <c r="D1328" s="4">
        <v>50</v>
      </c>
      <c r="E1328" s="4">
        <v>257</v>
      </c>
      <c r="F1328" s="4">
        <v>973</v>
      </c>
      <c r="G1328" s="4">
        <v>1298</v>
      </c>
      <c r="H1328" s="6">
        <v>4.6493055555555554</v>
      </c>
      <c r="I1328" s="10">
        <v>3.024</v>
      </c>
    </row>
    <row r="1329" spans="2:9" x14ac:dyDescent="0.2">
      <c r="B1329" s="4">
        <v>1327</v>
      </c>
      <c r="C1329" s="4">
        <v>26</v>
      </c>
      <c r="D1329" s="4">
        <v>51</v>
      </c>
      <c r="E1329" s="4">
        <v>257</v>
      </c>
      <c r="F1329" s="4">
        <v>974</v>
      </c>
      <c r="G1329" s="4">
        <v>1299</v>
      </c>
      <c r="H1329" s="6">
        <v>4.6513888888888886</v>
      </c>
      <c r="I1329" s="10">
        <v>3.024</v>
      </c>
    </row>
    <row r="1330" spans="2:9" x14ac:dyDescent="0.2">
      <c r="B1330" s="4">
        <v>1328</v>
      </c>
      <c r="C1330" s="4">
        <v>26</v>
      </c>
      <c r="D1330" s="4">
        <v>52</v>
      </c>
      <c r="E1330" s="4">
        <v>257</v>
      </c>
      <c r="F1330" s="4">
        <v>974</v>
      </c>
      <c r="G1330" s="4">
        <v>1299</v>
      </c>
      <c r="H1330" s="6">
        <v>4.6534722222222218</v>
      </c>
      <c r="I1330" s="10">
        <v>3.024</v>
      </c>
    </row>
    <row r="1331" spans="2:9" x14ac:dyDescent="0.2">
      <c r="B1331" s="4">
        <v>1329</v>
      </c>
      <c r="C1331" s="4">
        <v>26</v>
      </c>
      <c r="D1331" s="4">
        <v>53</v>
      </c>
      <c r="E1331" s="4">
        <v>257</v>
      </c>
      <c r="F1331" s="4">
        <v>975</v>
      </c>
      <c r="G1331" s="4">
        <v>1300</v>
      </c>
      <c r="H1331" s="6">
        <v>4.6555555555555559</v>
      </c>
      <c r="I1331" s="10">
        <v>3.024</v>
      </c>
    </row>
    <row r="1332" spans="2:9" x14ac:dyDescent="0.2">
      <c r="B1332" s="4">
        <v>1330</v>
      </c>
      <c r="C1332" s="4">
        <v>26</v>
      </c>
      <c r="D1332" s="4">
        <v>54</v>
      </c>
      <c r="E1332" s="4">
        <v>257</v>
      </c>
      <c r="F1332" s="4">
        <v>977</v>
      </c>
      <c r="G1332" s="4">
        <v>1302</v>
      </c>
      <c r="H1332" s="6">
        <v>4.6576388888888891</v>
      </c>
      <c r="I1332" s="10">
        <v>3.024</v>
      </c>
    </row>
    <row r="1333" spans="2:9" x14ac:dyDescent="0.2">
      <c r="B1333" s="4">
        <v>1331</v>
      </c>
      <c r="C1333" s="4">
        <v>26</v>
      </c>
      <c r="D1333" s="4">
        <v>55</v>
      </c>
      <c r="E1333" s="4">
        <v>258</v>
      </c>
      <c r="F1333" s="4">
        <v>977</v>
      </c>
      <c r="G1333" s="4">
        <v>1303</v>
      </c>
      <c r="H1333" s="6">
        <v>4.6597222222222223</v>
      </c>
      <c r="I1333" s="10">
        <v>3.024</v>
      </c>
    </row>
    <row r="1334" spans="2:9" x14ac:dyDescent="0.2">
      <c r="B1334" s="4">
        <v>1332</v>
      </c>
      <c r="C1334" s="4">
        <v>26</v>
      </c>
      <c r="D1334" s="4">
        <v>56</v>
      </c>
      <c r="E1334" s="4">
        <v>258</v>
      </c>
      <c r="F1334" s="4">
        <v>978</v>
      </c>
      <c r="G1334" s="4">
        <v>1304</v>
      </c>
      <c r="H1334" s="6">
        <v>4.6618055555555555</v>
      </c>
      <c r="I1334" s="10">
        <v>3.024</v>
      </c>
    </row>
    <row r="1335" spans="2:9" x14ac:dyDescent="0.2">
      <c r="B1335" s="4">
        <v>1333</v>
      </c>
      <c r="C1335" s="4">
        <v>26</v>
      </c>
      <c r="D1335" s="4">
        <v>57</v>
      </c>
      <c r="E1335" s="4">
        <v>258</v>
      </c>
      <c r="F1335" s="4">
        <v>978</v>
      </c>
      <c r="G1335" s="4">
        <v>1305</v>
      </c>
      <c r="H1335" s="6">
        <v>4.6638888888888888</v>
      </c>
      <c r="I1335" s="10">
        <v>3.024</v>
      </c>
    </row>
    <row r="1336" spans="2:9" x14ac:dyDescent="0.2">
      <c r="B1336" s="4">
        <v>1334</v>
      </c>
      <c r="C1336" s="4">
        <v>26</v>
      </c>
      <c r="D1336" s="4">
        <v>58</v>
      </c>
      <c r="E1336" s="4">
        <v>258</v>
      </c>
      <c r="F1336" s="4">
        <v>979</v>
      </c>
      <c r="G1336" s="4">
        <v>1305</v>
      </c>
      <c r="H1336" s="6">
        <v>4.665972222222222</v>
      </c>
      <c r="I1336" s="10">
        <v>3.024</v>
      </c>
    </row>
    <row r="1337" spans="2:9" x14ac:dyDescent="0.2">
      <c r="B1337" s="4">
        <v>1335</v>
      </c>
      <c r="C1337" s="4">
        <v>26</v>
      </c>
      <c r="D1337" s="4">
        <v>59</v>
      </c>
      <c r="E1337" s="4">
        <v>258</v>
      </c>
      <c r="F1337" s="4">
        <v>980</v>
      </c>
      <c r="G1337" s="4">
        <v>1306</v>
      </c>
      <c r="H1337" s="6">
        <v>4.6673611111111111</v>
      </c>
      <c r="I1337" s="10">
        <v>3.024</v>
      </c>
    </row>
    <row r="1338" spans="2:9" x14ac:dyDescent="0.2">
      <c r="B1338" s="4">
        <v>1336</v>
      </c>
      <c r="C1338" s="4">
        <v>26</v>
      </c>
      <c r="D1338" s="4">
        <v>60</v>
      </c>
      <c r="E1338" s="4">
        <v>258</v>
      </c>
      <c r="F1338" s="4">
        <v>980</v>
      </c>
      <c r="G1338" s="4">
        <v>1307</v>
      </c>
      <c r="H1338" s="6">
        <v>4.6694444444444443</v>
      </c>
      <c r="I1338" s="10">
        <v>3.024</v>
      </c>
    </row>
    <row r="1339" spans="2:9" x14ac:dyDescent="0.2">
      <c r="B1339" s="4">
        <v>1337</v>
      </c>
      <c r="C1339" s="4">
        <v>27</v>
      </c>
      <c r="D1339" s="4">
        <v>1</v>
      </c>
      <c r="E1339" s="4">
        <v>258</v>
      </c>
      <c r="F1339" s="4">
        <v>981</v>
      </c>
      <c r="G1339" s="4">
        <v>1308</v>
      </c>
      <c r="H1339" s="6">
        <v>4.6715277777777775</v>
      </c>
      <c r="I1339" s="10">
        <v>3.024</v>
      </c>
    </row>
    <row r="1340" spans="2:9" x14ac:dyDescent="0.2">
      <c r="B1340" s="4">
        <v>1338</v>
      </c>
      <c r="C1340" s="4">
        <v>27</v>
      </c>
      <c r="D1340" s="4">
        <v>2</v>
      </c>
      <c r="E1340" s="4">
        <v>258</v>
      </c>
      <c r="F1340" s="4">
        <v>981</v>
      </c>
      <c r="G1340" s="4">
        <v>1309</v>
      </c>
      <c r="H1340" s="6">
        <v>4.6736111111111107</v>
      </c>
      <c r="I1340" s="10">
        <v>3.024</v>
      </c>
    </row>
    <row r="1341" spans="2:9" x14ac:dyDescent="0.2">
      <c r="B1341" s="4">
        <v>1339</v>
      </c>
      <c r="C1341" s="4">
        <v>27</v>
      </c>
      <c r="D1341" s="4">
        <v>3</v>
      </c>
      <c r="E1341" s="4">
        <v>259</v>
      </c>
      <c r="F1341" s="4">
        <v>982</v>
      </c>
      <c r="G1341" s="4">
        <v>1309</v>
      </c>
      <c r="H1341" s="6">
        <v>4.6756944444444448</v>
      </c>
      <c r="I1341" s="10">
        <v>3.024</v>
      </c>
    </row>
    <row r="1342" spans="2:9" x14ac:dyDescent="0.2">
      <c r="B1342" s="4">
        <v>1340</v>
      </c>
      <c r="C1342" s="4">
        <v>27</v>
      </c>
      <c r="D1342" s="4">
        <v>4</v>
      </c>
      <c r="E1342" s="4">
        <v>259</v>
      </c>
      <c r="F1342" s="4">
        <v>983</v>
      </c>
      <c r="G1342" s="4">
        <v>1311</v>
      </c>
      <c r="H1342" s="6">
        <v>4.677777777777778</v>
      </c>
      <c r="I1342" s="10">
        <v>3.024</v>
      </c>
    </row>
    <row r="1343" spans="2:9" x14ac:dyDescent="0.2">
      <c r="B1343" s="4">
        <v>1341</v>
      </c>
      <c r="C1343" s="4">
        <v>27</v>
      </c>
      <c r="D1343" s="4">
        <v>5</v>
      </c>
      <c r="E1343" s="4">
        <v>259</v>
      </c>
      <c r="F1343" s="4">
        <v>984</v>
      </c>
      <c r="G1343" s="4">
        <v>1312</v>
      </c>
      <c r="H1343" s="6">
        <v>4.6798611111111112</v>
      </c>
      <c r="I1343" s="10">
        <v>3.024</v>
      </c>
    </row>
    <row r="1344" spans="2:9" x14ac:dyDescent="0.2">
      <c r="B1344" s="4">
        <v>1342</v>
      </c>
      <c r="C1344" s="4">
        <v>27</v>
      </c>
      <c r="D1344" s="4">
        <v>6</v>
      </c>
      <c r="E1344" s="4">
        <v>259</v>
      </c>
      <c r="F1344" s="4">
        <v>985</v>
      </c>
      <c r="G1344" s="4">
        <v>1313</v>
      </c>
      <c r="H1344" s="6">
        <v>4.6819444444444445</v>
      </c>
      <c r="I1344" s="10">
        <v>3.024</v>
      </c>
    </row>
    <row r="1345" spans="2:9" x14ac:dyDescent="0.2">
      <c r="B1345" s="4">
        <v>1343</v>
      </c>
      <c r="C1345" s="4">
        <v>27</v>
      </c>
      <c r="D1345" s="4">
        <v>7</v>
      </c>
      <c r="E1345" s="4">
        <v>259</v>
      </c>
      <c r="F1345" s="4">
        <v>985</v>
      </c>
      <c r="G1345" s="4">
        <v>1314</v>
      </c>
      <c r="H1345" s="6">
        <v>4.6833333333333336</v>
      </c>
      <c r="I1345" s="10">
        <v>3.024</v>
      </c>
    </row>
    <row r="1346" spans="2:9" x14ac:dyDescent="0.2">
      <c r="B1346" s="4">
        <v>1344</v>
      </c>
      <c r="C1346" s="4">
        <v>27</v>
      </c>
      <c r="D1346" s="4">
        <v>8</v>
      </c>
      <c r="E1346" s="4">
        <v>259</v>
      </c>
      <c r="F1346" s="4">
        <v>986</v>
      </c>
      <c r="G1346" s="4">
        <v>1315</v>
      </c>
      <c r="H1346" s="6">
        <v>4.6854166666666668</v>
      </c>
      <c r="I1346" s="10">
        <v>3.024</v>
      </c>
    </row>
    <row r="1347" spans="2:9" x14ac:dyDescent="0.2">
      <c r="B1347" s="4">
        <v>1345</v>
      </c>
      <c r="C1347" s="4">
        <v>27</v>
      </c>
      <c r="D1347" s="4">
        <v>9</v>
      </c>
      <c r="E1347" s="4">
        <v>259</v>
      </c>
      <c r="F1347" s="4">
        <v>986</v>
      </c>
      <c r="G1347" s="4">
        <v>1315</v>
      </c>
      <c r="H1347" s="6">
        <v>4.6875</v>
      </c>
      <c r="I1347" s="10">
        <v>3.024</v>
      </c>
    </row>
    <row r="1348" spans="2:9" x14ac:dyDescent="0.2">
      <c r="B1348" s="4">
        <v>1346</v>
      </c>
      <c r="C1348" s="4">
        <v>27</v>
      </c>
      <c r="D1348" s="4">
        <v>10</v>
      </c>
      <c r="E1348" s="4">
        <v>259</v>
      </c>
      <c r="F1348" s="4">
        <v>987</v>
      </c>
      <c r="G1348" s="4">
        <v>1316</v>
      </c>
      <c r="H1348" s="6">
        <v>4.6895833333333332</v>
      </c>
      <c r="I1348" s="10">
        <v>3.024</v>
      </c>
    </row>
    <row r="1349" spans="2:9" x14ac:dyDescent="0.2">
      <c r="B1349" s="4">
        <v>1347</v>
      </c>
      <c r="C1349" s="4">
        <v>27</v>
      </c>
      <c r="D1349" s="4">
        <v>11</v>
      </c>
      <c r="E1349" s="4">
        <v>259</v>
      </c>
      <c r="F1349" s="4">
        <v>988</v>
      </c>
      <c r="G1349" s="4">
        <v>1317</v>
      </c>
      <c r="H1349" s="6">
        <v>4.6916666666666664</v>
      </c>
      <c r="I1349" s="10">
        <v>3.024</v>
      </c>
    </row>
    <row r="1350" spans="2:9" x14ac:dyDescent="0.2">
      <c r="B1350" s="4">
        <v>1348</v>
      </c>
      <c r="C1350" s="4">
        <v>27</v>
      </c>
      <c r="D1350" s="4">
        <v>12</v>
      </c>
      <c r="E1350" s="4">
        <v>260</v>
      </c>
      <c r="F1350" s="4">
        <v>988</v>
      </c>
      <c r="G1350" s="4">
        <v>1318</v>
      </c>
      <c r="H1350" s="6">
        <v>4.6937499999999996</v>
      </c>
      <c r="I1350" s="10">
        <v>3.024</v>
      </c>
    </row>
    <row r="1351" spans="2:9" x14ac:dyDescent="0.2">
      <c r="B1351" s="4">
        <v>1349</v>
      </c>
      <c r="C1351" s="4">
        <v>27</v>
      </c>
      <c r="D1351" s="4">
        <v>13</v>
      </c>
      <c r="E1351" s="4">
        <v>260</v>
      </c>
      <c r="F1351" s="4">
        <v>989</v>
      </c>
      <c r="G1351" s="4">
        <v>1319</v>
      </c>
      <c r="H1351" s="6">
        <v>4.6958333333333337</v>
      </c>
      <c r="I1351" s="10">
        <v>3.024</v>
      </c>
    </row>
    <row r="1352" spans="2:9" x14ac:dyDescent="0.2">
      <c r="B1352" s="4">
        <v>1350</v>
      </c>
      <c r="C1352" s="4">
        <v>27</v>
      </c>
      <c r="D1352" s="4">
        <v>14</v>
      </c>
      <c r="E1352" s="4">
        <v>260</v>
      </c>
      <c r="F1352" s="4">
        <v>990</v>
      </c>
      <c r="G1352" s="4">
        <v>1321</v>
      </c>
      <c r="H1352" s="6">
        <v>4.697916666666667</v>
      </c>
      <c r="I1352" s="10">
        <v>3.024</v>
      </c>
    </row>
    <row r="1353" spans="2:9" x14ac:dyDescent="0.2">
      <c r="B1353" s="4">
        <v>1351</v>
      </c>
      <c r="C1353" s="4">
        <v>27</v>
      </c>
      <c r="D1353" s="4">
        <v>15</v>
      </c>
      <c r="E1353" s="4">
        <v>260</v>
      </c>
      <c r="F1353" s="4">
        <v>991</v>
      </c>
      <c r="G1353" s="4">
        <v>1321</v>
      </c>
      <c r="H1353" s="6">
        <v>4.6993055555555552</v>
      </c>
      <c r="I1353" s="10">
        <v>3.024</v>
      </c>
    </row>
    <row r="1354" spans="2:9" x14ac:dyDescent="0.2">
      <c r="B1354" s="4">
        <v>1352</v>
      </c>
      <c r="C1354" s="4">
        <v>27</v>
      </c>
      <c r="D1354" s="4">
        <v>16</v>
      </c>
      <c r="E1354" s="4">
        <v>260</v>
      </c>
      <c r="F1354" s="4">
        <v>992</v>
      </c>
      <c r="G1354" s="4">
        <v>1322</v>
      </c>
      <c r="H1354" s="6">
        <v>4.7013888888888893</v>
      </c>
      <c r="I1354" s="10">
        <v>3.024</v>
      </c>
    </row>
    <row r="1355" spans="2:9" x14ac:dyDescent="0.2">
      <c r="B1355" s="4">
        <v>1353</v>
      </c>
      <c r="C1355" s="4">
        <v>27</v>
      </c>
      <c r="D1355" s="4">
        <v>17</v>
      </c>
      <c r="E1355" s="4">
        <v>260</v>
      </c>
      <c r="F1355" s="4">
        <v>992</v>
      </c>
      <c r="G1355" s="4">
        <v>1323</v>
      </c>
      <c r="H1355" s="6">
        <v>4.7034722222222225</v>
      </c>
      <c r="I1355" s="10">
        <v>3.024</v>
      </c>
    </row>
    <row r="1356" spans="2:9" x14ac:dyDescent="0.2">
      <c r="B1356" s="4">
        <v>1354</v>
      </c>
      <c r="C1356" s="4">
        <v>27</v>
      </c>
      <c r="D1356" s="4">
        <v>18</v>
      </c>
      <c r="E1356" s="4">
        <v>260</v>
      </c>
      <c r="F1356" s="4">
        <v>993</v>
      </c>
      <c r="G1356" s="4">
        <v>1324</v>
      </c>
      <c r="H1356" s="6">
        <v>4.7055555555555557</v>
      </c>
      <c r="I1356" s="10">
        <v>3.024</v>
      </c>
    </row>
    <row r="1357" spans="2:9" x14ac:dyDescent="0.2">
      <c r="B1357" s="4">
        <v>1355</v>
      </c>
      <c r="C1357" s="4">
        <v>27</v>
      </c>
      <c r="D1357" s="4">
        <v>19</v>
      </c>
      <c r="E1357" s="4">
        <v>260</v>
      </c>
      <c r="F1357" s="4">
        <v>993</v>
      </c>
      <c r="G1357" s="4">
        <v>1325</v>
      </c>
      <c r="H1357" s="6">
        <v>4.7076388888888889</v>
      </c>
      <c r="I1357" s="10">
        <v>3.024</v>
      </c>
    </row>
    <row r="1358" spans="2:9" x14ac:dyDescent="0.2">
      <c r="B1358" s="4">
        <v>1356</v>
      </c>
      <c r="C1358" s="4">
        <v>27</v>
      </c>
      <c r="D1358" s="4">
        <v>20</v>
      </c>
      <c r="E1358" s="4">
        <v>261</v>
      </c>
      <c r="F1358" s="4">
        <v>994</v>
      </c>
      <c r="G1358" s="4">
        <v>1325</v>
      </c>
      <c r="H1358" s="6">
        <v>4.7097222222222221</v>
      </c>
      <c r="I1358" s="10">
        <v>3.024</v>
      </c>
    </row>
    <row r="1359" spans="2:9" x14ac:dyDescent="0.2">
      <c r="B1359" s="4">
        <v>1357</v>
      </c>
      <c r="C1359" s="4">
        <v>27</v>
      </c>
      <c r="D1359" s="4">
        <v>21</v>
      </c>
      <c r="E1359" s="4">
        <v>261</v>
      </c>
      <c r="F1359" s="4">
        <v>995</v>
      </c>
      <c r="G1359" s="4">
        <v>1326</v>
      </c>
      <c r="H1359" s="6">
        <v>4.7118055555555554</v>
      </c>
      <c r="I1359" s="10">
        <v>3.024</v>
      </c>
    </row>
    <row r="1360" spans="2:9" x14ac:dyDescent="0.2">
      <c r="B1360" s="4">
        <v>1358</v>
      </c>
      <c r="C1360" s="4">
        <v>27</v>
      </c>
      <c r="D1360" s="4">
        <v>22</v>
      </c>
      <c r="E1360" s="4">
        <v>261</v>
      </c>
      <c r="F1360" s="4">
        <v>995</v>
      </c>
      <c r="G1360" s="4">
        <v>1327</v>
      </c>
      <c r="H1360" s="6">
        <v>4.7138888888888886</v>
      </c>
      <c r="I1360" s="10">
        <v>3.024</v>
      </c>
    </row>
    <row r="1361" spans="2:9" x14ac:dyDescent="0.2">
      <c r="B1361" s="4">
        <v>1359</v>
      </c>
      <c r="C1361" s="4">
        <v>27</v>
      </c>
      <c r="D1361" s="4">
        <v>23</v>
      </c>
      <c r="E1361" s="4">
        <v>261</v>
      </c>
      <c r="F1361" s="4">
        <v>996</v>
      </c>
      <c r="G1361" s="4">
        <v>1328</v>
      </c>
      <c r="H1361" s="6">
        <v>4.7159722222222218</v>
      </c>
      <c r="I1361" s="10">
        <v>3.024</v>
      </c>
    </row>
    <row r="1362" spans="2:9" x14ac:dyDescent="0.2">
      <c r="B1362" s="4">
        <v>1360</v>
      </c>
      <c r="C1362" s="4">
        <v>27</v>
      </c>
      <c r="D1362" s="4">
        <v>24</v>
      </c>
      <c r="E1362" s="4">
        <v>261</v>
      </c>
      <c r="F1362" s="4">
        <v>997</v>
      </c>
      <c r="G1362" s="4">
        <v>1330</v>
      </c>
      <c r="H1362" s="6">
        <v>4.7173611111111109</v>
      </c>
      <c r="I1362" s="10">
        <v>3.024</v>
      </c>
    </row>
    <row r="1363" spans="2:9" x14ac:dyDescent="0.2">
      <c r="B1363" s="4">
        <v>1361</v>
      </c>
      <c r="C1363" s="4">
        <v>27</v>
      </c>
      <c r="D1363" s="4">
        <v>25</v>
      </c>
      <c r="E1363" s="4">
        <v>261</v>
      </c>
      <c r="F1363" s="4">
        <v>998</v>
      </c>
      <c r="G1363" s="4">
        <v>1331</v>
      </c>
      <c r="H1363" s="6">
        <v>4.7194444444444441</v>
      </c>
      <c r="I1363" s="10">
        <v>3.024</v>
      </c>
    </row>
    <row r="1364" spans="2:9" x14ac:dyDescent="0.2">
      <c r="B1364" s="4">
        <v>1362</v>
      </c>
      <c r="C1364" s="4">
        <v>27</v>
      </c>
      <c r="D1364" s="4">
        <v>26</v>
      </c>
      <c r="E1364" s="4">
        <v>261</v>
      </c>
      <c r="F1364" s="4">
        <v>998</v>
      </c>
      <c r="G1364" s="4">
        <v>1331</v>
      </c>
      <c r="H1364" s="6">
        <v>4.7215277777777782</v>
      </c>
      <c r="I1364" s="10">
        <v>3.024</v>
      </c>
    </row>
    <row r="1365" spans="2:9" x14ac:dyDescent="0.2">
      <c r="B1365" s="4">
        <v>1363</v>
      </c>
      <c r="C1365" s="4">
        <v>27</v>
      </c>
      <c r="D1365" s="4">
        <v>27</v>
      </c>
      <c r="E1365" s="4">
        <v>261</v>
      </c>
      <c r="F1365" s="4">
        <v>999</v>
      </c>
      <c r="G1365" s="4">
        <v>1332</v>
      </c>
      <c r="H1365" s="6">
        <v>4.7236111111111114</v>
      </c>
      <c r="I1365" s="10">
        <v>3.024</v>
      </c>
    </row>
    <row r="1366" spans="2:9" x14ac:dyDescent="0.2">
      <c r="B1366" s="4">
        <v>1364</v>
      </c>
      <c r="C1366" s="4">
        <v>27</v>
      </c>
      <c r="D1366" s="4">
        <v>28</v>
      </c>
      <c r="E1366" s="4">
        <v>262</v>
      </c>
      <c r="F1366" s="4">
        <v>1000</v>
      </c>
      <c r="G1366" s="4">
        <v>1333</v>
      </c>
      <c r="H1366" s="6">
        <v>4.7256944444444446</v>
      </c>
      <c r="I1366" s="10">
        <v>3.024</v>
      </c>
    </row>
    <row r="1367" spans="2:9" x14ac:dyDescent="0.2">
      <c r="B1367" s="4">
        <v>1365</v>
      </c>
      <c r="C1367" s="4">
        <v>27</v>
      </c>
      <c r="D1367" s="4">
        <v>29</v>
      </c>
      <c r="E1367" s="4">
        <v>262</v>
      </c>
      <c r="F1367" s="4">
        <v>1000</v>
      </c>
      <c r="G1367" s="4">
        <v>1334</v>
      </c>
      <c r="H1367" s="6">
        <v>4.7277777777777779</v>
      </c>
      <c r="I1367" s="10">
        <v>3.024</v>
      </c>
    </row>
    <row r="1368" spans="2:9" x14ac:dyDescent="0.2">
      <c r="B1368" s="4">
        <v>1366</v>
      </c>
      <c r="C1368" s="4">
        <v>27</v>
      </c>
      <c r="D1368" s="4">
        <v>30</v>
      </c>
      <c r="E1368" s="4">
        <v>262</v>
      </c>
      <c r="F1368" s="4">
        <v>1001</v>
      </c>
      <c r="G1368" s="4">
        <v>1335</v>
      </c>
      <c r="H1368" s="6">
        <v>4.7298611111111111</v>
      </c>
      <c r="I1368" s="10">
        <v>3.024</v>
      </c>
    </row>
    <row r="1369" spans="2:9" x14ac:dyDescent="0.2">
      <c r="B1369" s="4">
        <v>1367</v>
      </c>
      <c r="C1369" s="4">
        <v>27</v>
      </c>
      <c r="D1369" s="4">
        <v>31</v>
      </c>
      <c r="E1369" s="4">
        <v>262</v>
      </c>
      <c r="F1369" s="4">
        <v>1001</v>
      </c>
      <c r="G1369" s="4">
        <v>1335</v>
      </c>
      <c r="H1369" s="6">
        <v>4.7319444444444443</v>
      </c>
      <c r="I1369" s="10">
        <v>3.024</v>
      </c>
    </row>
    <row r="1370" spans="2:9" x14ac:dyDescent="0.2">
      <c r="B1370" s="4">
        <v>1368</v>
      </c>
      <c r="C1370" s="4">
        <v>27</v>
      </c>
      <c r="D1370" s="4">
        <v>32</v>
      </c>
      <c r="E1370" s="4">
        <v>262</v>
      </c>
      <c r="F1370" s="4">
        <v>1002</v>
      </c>
      <c r="G1370" s="4">
        <v>1336</v>
      </c>
      <c r="H1370" s="6">
        <v>4.7333333333333334</v>
      </c>
      <c r="I1370" s="10">
        <v>3.024</v>
      </c>
    </row>
    <row r="1371" spans="2:9" x14ac:dyDescent="0.2">
      <c r="B1371" s="4">
        <v>1369</v>
      </c>
      <c r="C1371" s="4">
        <v>27</v>
      </c>
      <c r="D1371" s="4">
        <v>33</v>
      </c>
      <c r="E1371" s="4">
        <v>262</v>
      </c>
      <c r="F1371" s="4">
        <v>1003</v>
      </c>
      <c r="G1371" s="4">
        <v>1337</v>
      </c>
      <c r="H1371" s="6">
        <v>4.7354166666666666</v>
      </c>
      <c r="I1371" s="10">
        <v>3.024</v>
      </c>
    </row>
    <row r="1372" spans="2:9" x14ac:dyDescent="0.2">
      <c r="B1372" s="4">
        <v>1370</v>
      </c>
      <c r="C1372" s="4">
        <v>27</v>
      </c>
      <c r="D1372" s="4">
        <v>34</v>
      </c>
      <c r="E1372" s="4">
        <v>262</v>
      </c>
      <c r="F1372" s="4">
        <v>1004</v>
      </c>
      <c r="G1372" s="4">
        <v>1339</v>
      </c>
      <c r="H1372" s="6">
        <v>4.7374999999999998</v>
      </c>
      <c r="I1372" s="10">
        <v>3.024</v>
      </c>
    </row>
    <row r="1373" spans="2:9" x14ac:dyDescent="0.2">
      <c r="B1373" s="4">
        <v>1371</v>
      </c>
      <c r="C1373" s="4">
        <v>27</v>
      </c>
      <c r="D1373" s="4">
        <v>35</v>
      </c>
      <c r="E1373" s="4">
        <v>262</v>
      </c>
      <c r="F1373" s="4">
        <v>1005</v>
      </c>
      <c r="G1373" s="4">
        <v>1340</v>
      </c>
      <c r="H1373" s="6">
        <v>4.739583333333333</v>
      </c>
      <c r="I1373" s="10">
        <v>3.024</v>
      </c>
    </row>
    <row r="1374" spans="2:9" x14ac:dyDescent="0.2">
      <c r="B1374" s="4">
        <v>1372</v>
      </c>
      <c r="C1374" s="4">
        <v>27</v>
      </c>
      <c r="D1374" s="4">
        <v>36</v>
      </c>
      <c r="E1374" s="4">
        <v>262</v>
      </c>
      <c r="F1374" s="4">
        <v>1005</v>
      </c>
      <c r="G1374" s="4">
        <v>1341</v>
      </c>
      <c r="H1374" s="6">
        <v>4.7416666666666663</v>
      </c>
      <c r="I1374" s="10">
        <v>3.024</v>
      </c>
    </row>
    <row r="1375" spans="2:9" x14ac:dyDescent="0.2">
      <c r="B1375" s="4">
        <v>1373</v>
      </c>
      <c r="C1375" s="4">
        <v>27</v>
      </c>
      <c r="D1375" s="4">
        <v>37</v>
      </c>
      <c r="E1375" s="4">
        <v>263</v>
      </c>
      <c r="F1375" s="4">
        <v>1006</v>
      </c>
      <c r="G1375" s="4">
        <v>1341</v>
      </c>
      <c r="H1375" s="6">
        <v>4.7437500000000004</v>
      </c>
      <c r="I1375" s="10">
        <v>3.024</v>
      </c>
    </row>
    <row r="1376" spans="2:9" x14ac:dyDescent="0.2">
      <c r="B1376" s="4">
        <v>1374</v>
      </c>
      <c r="C1376" s="4">
        <v>27</v>
      </c>
      <c r="D1376" s="4">
        <v>38</v>
      </c>
      <c r="E1376" s="4">
        <v>263</v>
      </c>
      <c r="F1376" s="4">
        <v>1007</v>
      </c>
      <c r="G1376" s="4">
        <v>1342</v>
      </c>
      <c r="H1376" s="6">
        <v>4.7458333333333336</v>
      </c>
      <c r="I1376" s="10">
        <v>3.024</v>
      </c>
    </row>
    <row r="1377" spans="2:9" x14ac:dyDescent="0.2">
      <c r="B1377" s="4">
        <v>1375</v>
      </c>
      <c r="C1377" s="4">
        <v>27</v>
      </c>
      <c r="D1377" s="4">
        <v>39</v>
      </c>
      <c r="E1377" s="4">
        <v>263</v>
      </c>
      <c r="F1377" s="4">
        <v>1007</v>
      </c>
      <c r="G1377" s="4">
        <v>1343</v>
      </c>
      <c r="H1377" s="6">
        <v>4.7479166666666668</v>
      </c>
      <c r="I1377" s="10">
        <v>3.024</v>
      </c>
    </row>
    <row r="1378" spans="2:9" x14ac:dyDescent="0.2">
      <c r="B1378" s="4">
        <v>1376</v>
      </c>
      <c r="C1378" s="4">
        <v>27</v>
      </c>
      <c r="D1378" s="4">
        <v>40</v>
      </c>
      <c r="E1378" s="4">
        <v>263</v>
      </c>
      <c r="F1378" s="4">
        <v>1008</v>
      </c>
      <c r="G1378" s="4">
        <v>1344</v>
      </c>
      <c r="H1378" s="6">
        <v>4.7493055555555559</v>
      </c>
      <c r="I1378" s="10">
        <v>3.024</v>
      </c>
    </row>
    <row r="1379" spans="2:9" x14ac:dyDescent="0.2">
      <c r="B1379" s="4">
        <v>1377</v>
      </c>
      <c r="C1379" s="4">
        <v>27</v>
      </c>
      <c r="D1379" s="4">
        <v>41</v>
      </c>
      <c r="E1379" s="4">
        <v>263</v>
      </c>
      <c r="F1379" s="4">
        <v>1008</v>
      </c>
      <c r="G1379" s="4">
        <v>1345</v>
      </c>
      <c r="H1379" s="6">
        <v>4.7513888888888891</v>
      </c>
      <c r="I1379" s="10">
        <v>3.024</v>
      </c>
    </row>
    <row r="1380" spans="2:9" x14ac:dyDescent="0.2">
      <c r="B1380" s="4">
        <v>1378</v>
      </c>
      <c r="C1380" s="4">
        <v>27</v>
      </c>
      <c r="D1380" s="4">
        <v>42</v>
      </c>
      <c r="E1380" s="4">
        <v>263</v>
      </c>
      <c r="F1380" s="4">
        <v>1009</v>
      </c>
      <c r="G1380" s="4">
        <v>1345</v>
      </c>
      <c r="H1380" s="6">
        <v>4.7534722222222223</v>
      </c>
      <c r="I1380" s="10">
        <v>3.024</v>
      </c>
    </row>
    <row r="1381" spans="2:9" x14ac:dyDescent="0.2">
      <c r="B1381" s="4">
        <v>1379</v>
      </c>
      <c r="C1381" s="4">
        <v>27</v>
      </c>
      <c r="D1381" s="4">
        <v>43</v>
      </c>
      <c r="E1381" s="4">
        <v>263</v>
      </c>
      <c r="F1381" s="4">
        <v>1010</v>
      </c>
      <c r="G1381" s="4">
        <v>1346</v>
      </c>
      <c r="H1381" s="6">
        <v>4.7555555555555555</v>
      </c>
      <c r="I1381" s="10">
        <v>3.024</v>
      </c>
    </row>
    <row r="1382" spans="2:9" x14ac:dyDescent="0.2">
      <c r="B1382" s="4">
        <v>1380</v>
      </c>
      <c r="C1382" s="4">
        <v>27</v>
      </c>
      <c r="D1382" s="4">
        <v>44</v>
      </c>
      <c r="E1382" s="4">
        <v>263</v>
      </c>
      <c r="F1382" s="4">
        <v>1011</v>
      </c>
      <c r="G1382" s="4">
        <v>1348</v>
      </c>
      <c r="H1382" s="6">
        <v>4.7576388888888888</v>
      </c>
      <c r="I1382" s="10">
        <v>3.024</v>
      </c>
    </row>
    <row r="1383" spans="2:9" x14ac:dyDescent="0.2">
      <c r="B1383" s="4">
        <v>1381</v>
      </c>
      <c r="C1383" s="4">
        <v>27</v>
      </c>
      <c r="D1383" s="4">
        <v>45</v>
      </c>
      <c r="E1383" s="4">
        <v>264</v>
      </c>
      <c r="F1383" s="4">
        <v>1012</v>
      </c>
      <c r="G1383" s="4">
        <v>1349</v>
      </c>
      <c r="H1383" s="6">
        <v>4.759722222222222</v>
      </c>
      <c r="I1383" s="10">
        <v>3.024</v>
      </c>
    </row>
    <row r="1384" spans="2:9" x14ac:dyDescent="0.2">
      <c r="B1384" s="4">
        <v>1382</v>
      </c>
      <c r="C1384" s="4">
        <v>27</v>
      </c>
      <c r="D1384" s="4">
        <v>46</v>
      </c>
      <c r="E1384" s="4">
        <v>264</v>
      </c>
      <c r="F1384" s="4">
        <v>1012</v>
      </c>
      <c r="G1384" s="4">
        <v>1350</v>
      </c>
      <c r="H1384" s="6">
        <v>4.7618055555555552</v>
      </c>
      <c r="I1384" s="10">
        <v>3.024</v>
      </c>
    </row>
    <row r="1385" spans="2:9" x14ac:dyDescent="0.2">
      <c r="B1385" s="4">
        <v>1383</v>
      </c>
      <c r="C1385" s="4">
        <v>27</v>
      </c>
      <c r="D1385" s="4">
        <v>47</v>
      </c>
      <c r="E1385" s="4">
        <v>264</v>
      </c>
      <c r="F1385" s="4">
        <v>1013</v>
      </c>
      <c r="G1385" s="4">
        <v>1351</v>
      </c>
      <c r="H1385" s="6">
        <v>4.7638888888888893</v>
      </c>
      <c r="I1385" s="10">
        <v>3.024</v>
      </c>
    </row>
    <row r="1386" spans="2:9" x14ac:dyDescent="0.2">
      <c r="B1386" s="4">
        <v>1384</v>
      </c>
      <c r="C1386" s="4">
        <v>27</v>
      </c>
      <c r="D1386" s="4">
        <v>48</v>
      </c>
      <c r="E1386" s="4">
        <v>264</v>
      </c>
      <c r="F1386" s="4">
        <v>1013</v>
      </c>
      <c r="G1386" s="4">
        <v>1351</v>
      </c>
      <c r="H1386" s="6">
        <v>4.7659722222222225</v>
      </c>
      <c r="I1386" s="10">
        <v>3.024</v>
      </c>
    </row>
    <row r="1387" spans="2:9" x14ac:dyDescent="0.2">
      <c r="B1387" s="4">
        <v>1385</v>
      </c>
      <c r="C1387" s="4">
        <v>27</v>
      </c>
      <c r="D1387" s="4">
        <v>49</v>
      </c>
      <c r="E1387" s="4">
        <v>264</v>
      </c>
      <c r="F1387" s="4">
        <v>1014</v>
      </c>
      <c r="G1387" s="4">
        <v>1352</v>
      </c>
      <c r="H1387" s="6">
        <v>4.7673611111111107</v>
      </c>
      <c r="I1387" s="10">
        <v>3.024</v>
      </c>
    </row>
    <row r="1388" spans="2:9" x14ac:dyDescent="0.2">
      <c r="B1388" s="4">
        <v>1386</v>
      </c>
      <c r="C1388" s="4">
        <v>27</v>
      </c>
      <c r="D1388" s="4">
        <v>50</v>
      </c>
      <c r="E1388" s="4">
        <v>264</v>
      </c>
      <c r="F1388" s="4">
        <v>1015</v>
      </c>
      <c r="G1388" s="4">
        <v>1353</v>
      </c>
      <c r="H1388" s="6">
        <v>4.7694444444444448</v>
      </c>
      <c r="I1388" s="10">
        <v>3.024</v>
      </c>
    </row>
    <row r="1389" spans="2:9" x14ac:dyDescent="0.2">
      <c r="B1389" s="4">
        <v>1387</v>
      </c>
      <c r="C1389" s="4">
        <v>27</v>
      </c>
      <c r="D1389" s="4">
        <v>51</v>
      </c>
      <c r="E1389" s="4">
        <v>264</v>
      </c>
      <c r="F1389" s="4">
        <v>1015</v>
      </c>
      <c r="G1389" s="4">
        <v>1354</v>
      </c>
      <c r="H1389" s="6">
        <v>4.771527777777778</v>
      </c>
      <c r="I1389" s="10">
        <v>3.024</v>
      </c>
    </row>
    <row r="1390" spans="2:9" x14ac:dyDescent="0.2">
      <c r="B1390" s="4">
        <v>1388</v>
      </c>
      <c r="C1390" s="4">
        <v>27</v>
      </c>
      <c r="D1390" s="4">
        <v>52</v>
      </c>
      <c r="E1390" s="4">
        <v>264</v>
      </c>
      <c r="F1390" s="4">
        <v>1016</v>
      </c>
      <c r="G1390" s="4">
        <v>1355</v>
      </c>
      <c r="H1390" s="6">
        <v>4.7736111111111112</v>
      </c>
      <c r="I1390" s="10">
        <v>3.024</v>
      </c>
    </row>
    <row r="1391" spans="2:9" x14ac:dyDescent="0.2">
      <c r="B1391" s="4">
        <v>1389</v>
      </c>
      <c r="C1391" s="4">
        <v>27</v>
      </c>
      <c r="D1391" s="4">
        <v>53</v>
      </c>
      <c r="E1391" s="4">
        <v>265</v>
      </c>
      <c r="F1391" s="4">
        <v>1016</v>
      </c>
      <c r="G1391" s="4">
        <v>1355</v>
      </c>
      <c r="H1391" s="6">
        <v>4.7756944444444445</v>
      </c>
      <c r="I1391" s="10">
        <v>3.024</v>
      </c>
    </row>
    <row r="1392" spans="2:9" x14ac:dyDescent="0.2">
      <c r="B1392" s="4">
        <v>1390</v>
      </c>
      <c r="C1392" s="4">
        <v>27</v>
      </c>
      <c r="D1392" s="4">
        <v>54</v>
      </c>
      <c r="E1392" s="4">
        <v>265</v>
      </c>
      <c r="F1392" s="4">
        <v>1018</v>
      </c>
      <c r="G1392" s="4">
        <v>1357</v>
      </c>
      <c r="H1392" s="6">
        <v>4.7777777777777777</v>
      </c>
      <c r="I1392" s="10">
        <v>3.024</v>
      </c>
    </row>
    <row r="1393" spans="2:9" x14ac:dyDescent="0.2">
      <c r="B1393" s="4">
        <v>1391</v>
      </c>
      <c r="C1393" s="4">
        <v>27</v>
      </c>
      <c r="D1393" s="4">
        <v>55</v>
      </c>
      <c r="E1393" s="4">
        <v>265</v>
      </c>
      <c r="F1393" s="4">
        <v>1019</v>
      </c>
      <c r="G1393" s="4">
        <v>1358</v>
      </c>
      <c r="H1393" s="6">
        <v>4.7798611111111109</v>
      </c>
      <c r="I1393" s="10">
        <v>3.024</v>
      </c>
    </row>
    <row r="1394" spans="2:9" x14ac:dyDescent="0.2">
      <c r="B1394" s="4">
        <v>1392</v>
      </c>
      <c r="C1394" s="4">
        <v>27</v>
      </c>
      <c r="D1394" s="4">
        <v>56</v>
      </c>
      <c r="E1394" s="4">
        <v>265</v>
      </c>
      <c r="F1394" s="4">
        <v>1019</v>
      </c>
      <c r="G1394" s="4">
        <v>1359</v>
      </c>
      <c r="H1394" s="6">
        <v>4.7819444444444441</v>
      </c>
      <c r="I1394" s="10">
        <v>3.024</v>
      </c>
    </row>
    <row r="1395" spans="2:9" x14ac:dyDescent="0.2">
      <c r="B1395" s="4">
        <v>1393</v>
      </c>
      <c r="C1395" s="4">
        <v>27</v>
      </c>
      <c r="D1395" s="4">
        <v>57</v>
      </c>
      <c r="E1395" s="4">
        <v>265</v>
      </c>
      <c r="F1395" s="4">
        <v>1020</v>
      </c>
      <c r="G1395" s="4">
        <v>1360</v>
      </c>
      <c r="H1395" s="6">
        <v>4.7833333333333332</v>
      </c>
      <c r="I1395" s="10">
        <v>3.024</v>
      </c>
    </row>
    <row r="1396" spans="2:9" x14ac:dyDescent="0.2">
      <c r="B1396" s="4">
        <v>1394</v>
      </c>
      <c r="C1396" s="4">
        <v>27</v>
      </c>
      <c r="D1396" s="4">
        <v>58</v>
      </c>
      <c r="E1396" s="4">
        <v>265</v>
      </c>
      <c r="F1396" s="4">
        <v>1020</v>
      </c>
      <c r="G1396" s="4">
        <v>1361</v>
      </c>
      <c r="H1396" s="6">
        <v>4.7854166666666664</v>
      </c>
      <c r="I1396" s="10">
        <v>3.024</v>
      </c>
    </row>
    <row r="1397" spans="2:9" x14ac:dyDescent="0.2">
      <c r="B1397" s="4">
        <v>1395</v>
      </c>
      <c r="C1397" s="4">
        <v>27</v>
      </c>
      <c r="D1397" s="4">
        <v>59</v>
      </c>
      <c r="E1397" s="4">
        <v>265</v>
      </c>
      <c r="F1397" s="4">
        <v>1021</v>
      </c>
      <c r="G1397" s="4">
        <v>1361</v>
      </c>
      <c r="H1397" s="6">
        <v>4.7874999999999996</v>
      </c>
      <c r="I1397" s="10">
        <v>3.024</v>
      </c>
    </row>
    <row r="1398" spans="2:9" x14ac:dyDescent="0.2">
      <c r="B1398" s="4">
        <v>1396</v>
      </c>
      <c r="C1398" s="4">
        <v>27</v>
      </c>
      <c r="D1398" s="4">
        <v>60</v>
      </c>
      <c r="E1398" s="4">
        <v>265</v>
      </c>
      <c r="F1398" s="4">
        <v>1022</v>
      </c>
      <c r="G1398" s="4">
        <v>1362</v>
      </c>
      <c r="H1398" s="6">
        <v>4.7895833333333337</v>
      </c>
      <c r="I1398" s="10">
        <v>3.024</v>
      </c>
    </row>
    <row r="1399" spans="2:9" x14ac:dyDescent="0.2">
      <c r="B1399" s="4">
        <v>1397</v>
      </c>
      <c r="C1399" s="4">
        <v>28</v>
      </c>
      <c r="D1399" s="4">
        <v>1</v>
      </c>
      <c r="E1399" s="4">
        <v>265</v>
      </c>
      <c r="F1399" s="4">
        <v>1022</v>
      </c>
      <c r="G1399" s="4">
        <v>1363</v>
      </c>
      <c r="H1399" s="6">
        <v>4.791666666666667</v>
      </c>
      <c r="I1399" s="10">
        <v>3.024</v>
      </c>
    </row>
    <row r="1400" spans="2:9" x14ac:dyDescent="0.2">
      <c r="B1400" s="4">
        <v>1398</v>
      </c>
      <c r="C1400" s="4">
        <v>28</v>
      </c>
      <c r="D1400" s="4">
        <v>2</v>
      </c>
      <c r="E1400" s="4">
        <v>266</v>
      </c>
      <c r="F1400" s="4">
        <v>1023</v>
      </c>
      <c r="G1400" s="4">
        <v>1364</v>
      </c>
      <c r="H1400" s="6">
        <v>4.7937500000000002</v>
      </c>
      <c r="I1400" s="10">
        <v>3.024</v>
      </c>
    </row>
    <row r="1401" spans="2:9" x14ac:dyDescent="0.2">
      <c r="B1401" s="4">
        <v>1399</v>
      </c>
      <c r="C1401" s="4">
        <v>28</v>
      </c>
      <c r="D1401" s="4">
        <v>3</v>
      </c>
      <c r="E1401" s="4">
        <v>266</v>
      </c>
      <c r="F1401" s="4">
        <v>1023</v>
      </c>
      <c r="G1401" s="4">
        <v>1365</v>
      </c>
      <c r="H1401" s="6">
        <v>4.7958333333333334</v>
      </c>
      <c r="I1401" s="10">
        <v>3.024</v>
      </c>
    </row>
    <row r="1402" spans="2:9" x14ac:dyDescent="0.2">
      <c r="B1402" s="4">
        <v>1400</v>
      </c>
      <c r="C1402" s="4">
        <v>28</v>
      </c>
      <c r="D1402" s="4">
        <v>4</v>
      </c>
      <c r="E1402" s="4">
        <v>266</v>
      </c>
      <c r="F1402" s="4">
        <v>1025</v>
      </c>
      <c r="G1402" s="4">
        <v>1367</v>
      </c>
      <c r="H1402" s="6">
        <v>4.7979166666666666</v>
      </c>
      <c r="I1402" s="10">
        <v>3.024</v>
      </c>
    </row>
    <row r="1403" spans="2:9" x14ac:dyDescent="0.2">
      <c r="B1403" s="4">
        <v>1401</v>
      </c>
      <c r="C1403" s="4">
        <v>28</v>
      </c>
      <c r="D1403" s="4">
        <v>5</v>
      </c>
      <c r="E1403" s="4">
        <v>266</v>
      </c>
      <c r="F1403" s="4">
        <v>1025</v>
      </c>
      <c r="G1403" s="4">
        <v>1367</v>
      </c>
      <c r="H1403" s="6">
        <v>4.7993055555555557</v>
      </c>
      <c r="I1403" s="10">
        <v>3.024</v>
      </c>
    </row>
    <row r="1404" spans="2:9" x14ac:dyDescent="0.2">
      <c r="B1404" s="4">
        <v>1402</v>
      </c>
      <c r="C1404" s="4">
        <v>28</v>
      </c>
      <c r="D1404" s="4">
        <v>6</v>
      </c>
      <c r="E1404" s="4">
        <v>266</v>
      </c>
      <c r="F1404" s="4">
        <v>1026</v>
      </c>
      <c r="G1404" s="4">
        <v>1368</v>
      </c>
      <c r="H1404" s="6">
        <v>4.8013888888888889</v>
      </c>
      <c r="I1404" s="10">
        <v>3.024</v>
      </c>
    </row>
    <row r="1405" spans="2:9" x14ac:dyDescent="0.2">
      <c r="B1405" s="4">
        <v>1403</v>
      </c>
      <c r="C1405" s="4">
        <v>28</v>
      </c>
      <c r="D1405" s="4">
        <v>7</v>
      </c>
      <c r="E1405" s="4">
        <v>266</v>
      </c>
      <c r="F1405" s="4">
        <v>1027</v>
      </c>
      <c r="G1405" s="4">
        <v>1369</v>
      </c>
      <c r="H1405" s="6">
        <v>4.8034722222222221</v>
      </c>
      <c r="I1405" s="10">
        <v>3.024</v>
      </c>
    </row>
    <row r="1406" spans="2:9" x14ac:dyDescent="0.2">
      <c r="B1406" s="4">
        <v>1404</v>
      </c>
      <c r="C1406" s="4">
        <v>28</v>
      </c>
      <c r="D1406" s="4">
        <v>8</v>
      </c>
      <c r="E1406" s="4">
        <v>266</v>
      </c>
      <c r="F1406" s="4">
        <v>1027</v>
      </c>
      <c r="G1406" s="4">
        <v>1370</v>
      </c>
      <c r="H1406" s="6">
        <v>4.8055555555555554</v>
      </c>
      <c r="I1406" s="10">
        <v>3.024</v>
      </c>
    </row>
    <row r="1407" spans="2:9" x14ac:dyDescent="0.2">
      <c r="B1407" s="4">
        <v>1405</v>
      </c>
      <c r="C1407" s="4">
        <v>28</v>
      </c>
      <c r="D1407" s="4">
        <v>9</v>
      </c>
      <c r="E1407" s="4">
        <v>266</v>
      </c>
      <c r="F1407" s="4">
        <v>1028</v>
      </c>
      <c r="G1407" s="4">
        <v>1371</v>
      </c>
      <c r="H1407" s="6">
        <v>4.8076388888888886</v>
      </c>
      <c r="I1407" s="10">
        <v>3.024</v>
      </c>
    </row>
    <row r="1408" spans="2:9" x14ac:dyDescent="0.2">
      <c r="B1408" s="4">
        <v>1406</v>
      </c>
      <c r="C1408" s="4">
        <v>28</v>
      </c>
      <c r="D1408" s="4">
        <v>10</v>
      </c>
      <c r="E1408" s="4">
        <v>267</v>
      </c>
      <c r="F1408" s="4">
        <v>1028</v>
      </c>
      <c r="G1408" s="4">
        <v>1371</v>
      </c>
      <c r="H1408" s="6">
        <v>4.8097222222222218</v>
      </c>
      <c r="I1408" s="10">
        <v>3.024</v>
      </c>
    </row>
    <row r="1409" spans="2:9" x14ac:dyDescent="0.2">
      <c r="B1409" s="4">
        <v>1407</v>
      </c>
      <c r="C1409" s="4">
        <v>28</v>
      </c>
      <c r="D1409" s="4">
        <v>11</v>
      </c>
      <c r="E1409" s="4">
        <v>267</v>
      </c>
      <c r="F1409" s="4">
        <v>1029</v>
      </c>
      <c r="G1409" s="4">
        <v>1372</v>
      </c>
      <c r="H1409" s="6">
        <v>4.8118055555555559</v>
      </c>
      <c r="I1409" s="10">
        <v>3.024</v>
      </c>
    </row>
    <row r="1410" spans="2:9" x14ac:dyDescent="0.2">
      <c r="B1410" s="4">
        <v>1408</v>
      </c>
      <c r="C1410" s="4">
        <v>28</v>
      </c>
      <c r="D1410" s="4">
        <v>12</v>
      </c>
      <c r="E1410" s="4">
        <v>267</v>
      </c>
      <c r="F1410" s="4">
        <v>1030</v>
      </c>
      <c r="G1410" s="4">
        <v>1373</v>
      </c>
      <c r="H1410" s="6">
        <v>4.8138888888888891</v>
      </c>
      <c r="I1410" s="10">
        <v>3.024</v>
      </c>
    </row>
    <row r="1411" spans="2:9" x14ac:dyDescent="0.2">
      <c r="B1411" s="4">
        <v>1409</v>
      </c>
      <c r="C1411" s="4">
        <v>28</v>
      </c>
      <c r="D1411" s="4">
        <v>13</v>
      </c>
      <c r="E1411" s="4">
        <v>267</v>
      </c>
      <c r="F1411" s="4">
        <v>1030</v>
      </c>
      <c r="G1411" s="4">
        <v>1374</v>
      </c>
      <c r="H1411" s="6">
        <v>4.8159722222222223</v>
      </c>
      <c r="I1411" s="10">
        <v>3.024</v>
      </c>
    </row>
    <row r="1412" spans="2:9" x14ac:dyDescent="0.2">
      <c r="B1412" s="4">
        <v>1410</v>
      </c>
      <c r="C1412" s="4">
        <v>28</v>
      </c>
      <c r="D1412" s="4">
        <v>14</v>
      </c>
      <c r="E1412" s="4">
        <v>267</v>
      </c>
      <c r="F1412" s="4">
        <v>1032</v>
      </c>
      <c r="G1412" s="4">
        <v>1376</v>
      </c>
      <c r="H1412" s="6">
        <v>4.8173611111111114</v>
      </c>
      <c r="I1412" s="10">
        <v>3.024</v>
      </c>
    </row>
    <row r="1413" spans="2:9" x14ac:dyDescent="0.2">
      <c r="B1413" s="4">
        <v>1411</v>
      </c>
      <c r="C1413" s="4">
        <v>28</v>
      </c>
      <c r="D1413" s="4">
        <v>15</v>
      </c>
      <c r="E1413" s="4">
        <v>267</v>
      </c>
      <c r="F1413" s="4">
        <v>1032</v>
      </c>
      <c r="G1413" s="4">
        <v>1377</v>
      </c>
      <c r="H1413" s="6">
        <v>4.8194444444444446</v>
      </c>
      <c r="I1413" s="10">
        <v>3.024</v>
      </c>
    </row>
    <row r="1414" spans="2:9" x14ac:dyDescent="0.2">
      <c r="B1414" s="4">
        <v>1412</v>
      </c>
      <c r="C1414" s="4">
        <v>28</v>
      </c>
      <c r="D1414" s="4">
        <v>16</v>
      </c>
      <c r="E1414" s="4">
        <v>267</v>
      </c>
      <c r="F1414" s="4">
        <v>1033</v>
      </c>
      <c r="G1414" s="4">
        <v>1377</v>
      </c>
      <c r="H1414" s="6">
        <v>4.8215277777777779</v>
      </c>
      <c r="I1414" s="10">
        <v>3.024</v>
      </c>
    </row>
    <row r="1415" spans="2:9" x14ac:dyDescent="0.2">
      <c r="B1415" s="4">
        <v>1413</v>
      </c>
      <c r="C1415" s="4">
        <v>28</v>
      </c>
      <c r="D1415" s="4">
        <v>17</v>
      </c>
      <c r="E1415" s="4">
        <v>267</v>
      </c>
      <c r="F1415" s="4">
        <v>1034</v>
      </c>
      <c r="G1415" s="4">
        <v>1378</v>
      </c>
      <c r="H1415" s="6">
        <v>4.8236111111111111</v>
      </c>
      <c r="I1415" s="10">
        <v>3.024</v>
      </c>
    </row>
    <row r="1416" spans="2:9" x14ac:dyDescent="0.2">
      <c r="B1416" s="4">
        <v>1414</v>
      </c>
      <c r="C1416" s="4">
        <v>28</v>
      </c>
      <c r="D1416" s="4">
        <v>18</v>
      </c>
      <c r="E1416" s="4">
        <v>267</v>
      </c>
      <c r="F1416" s="4">
        <v>1034</v>
      </c>
      <c r="G1416" s="4">
        <v>1379</v>
      </c>
      <c r="H1416" s="6">
        <v>4.8256944444444443</v>
      </c>
      <c r="I1416" s="10">
        <v>3.024</v>
      </c>
    </row>
    <row r="1417" spans="2:9" x14ac:dyDescent="0.2">
      <c r="B1417" s="4">
        <v>1415</v>
      </c>
      <c r="C1417" s="4">
        <v>28</v>
      </c>
      <c r="D1417" s="4">
        <v>19</v>
      </c>
      <c r="E1417" s="4">
        <v>268</v>
      </c>
      <c r="F1417" s="4">
        <v>1035</v>
      </c>
      <c r="G1417" s="4">
        <v>1380</v>
      </c>
      <c r="H1417" s="6">
        <v>4.8277777777777775</v>
      </c>
      <c r="I1417" s="10">
        <v>3.024</v>
      </c>
    </row>
    <row r="1418" spans="2:9" x14ac:dyDescent="0.2">
      <c r="B1418" s="4">
        <v>1416</v>
      </c>
      <c r="C1418" s="4">
        <v>28</v>
      </c>
      <c r="D1418" s="4">
        <v>20</v>
      </c>
      <c r="E1418" s="4">
        <v>268</v>
      </c>
      <c r="F1418" s="4">
        <v>1035</v>
      </c>
      <c r="G1418" s="4">
        <v>1381</v>
      </c>
      <c r="H1418" s="6">
        <v>4.8298611111111107</v>
      </c>
      <c r="I1418" s="10">
        <v>3.024</v>
      </c>
    </row>
    <row r="1419" spans="2:9" x14ac:dyDescent="0.2">
      <c r="B1419" s="4">
        <v>1417</v>
      </c>
      <c r="C1419" s="4">
        <v>28</v>
      </c>
      <c r="D1419" s="4">
        <v>21</v>
      </c>
      <c r="E1419" s="4">
        <v>268</v>
      </c>
      <c r="F1419" s="4">
        <v>1036</v>
      </c>
      <c r="G1419" s="4">
        <v>1381</v>
      </c>
      <c r="H1419" s="6">
        <v>4.8319444444444448</v>
      </c>
      <c r="I1419" s="10">
        <v>3.024</v>
      </c>
    </row>
    <row r="1420" spans="2:9" x14ac:dyDescent="0.2">
      <c r="B1420" s="4">
        <v>1418</v>
      </c>
      <c r="C1420" s="4">
        <v>28</v>
      </c>
      <c r="D1420" s="4">
        <v>22</v>
      </c>
      <c r="E1420" s="4">
        <v>268</v>
      </c>
      <c r="F1420" s="4">
        <v>1037</v>
      </c>
      <c r="G1420" s="4">
        <v>1382</v>
      </c>
      <c r="H1420" s="6">
        <v>4.833333333333333</v>
      </c>
      <c r="I1420" s="10">
        <v>3.024</v>
      </c>
    </row>
    <row r="1421" spans="2:9" x14ac:dyDescent="0.2">
      <c r="B1421" s="4">
        <v>1419</v>
      </c>
      <c r="C1421" s="4">
        <v>28</v>
      </c>
      <c r="D1421" s="4">
        <v>23</v>
      </c>
      <c r="E1421" s="4">
        <v>268</v>
      </c>
      <c r="F1421" s="4">
        <v>1037</v>
      </c>
      <c r="G1421" s="4">
        <v>1383</v>
      </c>
      <c r="H1421" s="6">
        <v>4.8354166666666663</v>
      </c>
      <c r="I1421" s="10">
        <v>3.024</v>
      </c>
    </row>
    <row r="1422" spans="2:9" x14ac:dyDescent="0.2">
      <c r="B1422" s="4">
        <v>1420</v>
      </c>
      <c r="C1422" s="4">
        <v>28</v>
      </c>
      <c r="D1422" s="4">
        <v>24</v>
      </c>
      <c r="E1422" s="4">
        <v>268</v>
      </c>
      <c r="F1422" s="4">
        <v>1039</v>
      </c>
      <c r="G1422" s="4">
        <v>1385</v>
      </c>
      <c r="H1422" s="6">
        <v>4.8375000000000004</v>
      </c>
      <c r="I1422" s="10">
        <v>3.024</v>
      </c>
    </row>
    <row r="1423" spans="2:9" x14ac:dyDescent="0.2">
      <c r="B1423" s="4">
        <v>1421</v>
      </c>
      <c r="C1423" s="4">
        <v>28</v>
      </c>
      <c r="D1423" s="4">
        <v>25</v>
      </c>
      <c r="E1423" s="4">
        <v>268</v>
      </c>
      <c r="F1423" s="4">
        <v>1039</v>
      </c>
      <c r="G1423" s="4">
        <v>1386</v>
      </c>
      <c r="H1423" s="6">
        <v>4.8395833333333336</v>
      </c>
      <c r="I1423" s="10">
        <v>3.024</v>
      </c>
    </row>
    <row r="1424" spans="2:9" x14ac:dyDescent="0.2">
      <c r="B1424" s="4">
        <v>1422</v>
      </c>
      <c r="C1424" s="4">
        <v>28</v>
      </c>
      <c r="D1424" s="4">
        <v>26</v>
      </c>
      <c r="E1424" s="4">
        <v>268</v>
      </c>
      <c r="F1424" s="4">
        <v>1040</v>
      </c>
      <c r="G1424" s="4">
        <v>1387</v>
      </c>
      <c r="H1424" s="6">
        <v>4.8416666666666668</v>
      </c>
      <c r="I1424" s="10">
        <v>3.024</v>
      </c>
    </row>
    <row r="1425" spans="2:9" x14ac:dyDescent="0.2">
      <c r="B1425" s="4">
        <v>1423</v>
      </c>
      <c r="C1425" s="4">
        <v>28</v>
      </c>
      <c r="D1425" s="4">
        <v>27</v>
      </c>
      <c r="E1425" s="4">
        <v>269</v>
      </c>
      <c r="F1425" s="4">
        <v>1040</v>
      </c>
      <c r="G1425" s="4">
        <v>1387</v>
      </c>
      <c r="H1425" s="6">
        <v>4.84375</v>
      </c>
      <c r="I1425" s="10">
        <v>3.024</v>
      </c>
    </row>
    <row r="1426" spans="2:9" x14ac:dyDescent="0.2">
      <c r="B1426" s="4">
        <v>1424</v>
      </c>
      <c r="C1426" s="4">
        <v>28</v>
      </c>
      <c r="D1426" s="4">
        <v>28</v>
      </c>
      <c r="E1426" s="4">
        <v>269</v>
      </c>
      <c r="F1426" s="4">
        <v>1041</v>
      </c>
      <c r="G1426" s="4">
        <v>1388</v>
      </c>
      <c r="H1426" s="6">
        <v>4.8458333333333332</v>
      </c>
      <c r="I1426" s="10">
        <v>3.024</v>
      </c>
    </row>
    <row r="1427" spans="2:9" x14ac:dyDescent="0.2">
      <c r="B1427" s="4">
        <v>1425</v>
      </c>
      <c r="C1427" s="4">
        <v>28</v>
      </c>
      <c r="D1427" s="4">
        <v>29</v>
      </c>
      <c r="E1427" s="4">
        <v>269</v>
      </c>
      <c r="F1427" s="4">
        <v>1042</v>
      </c>
      <c r="G1427" s="4">
        <v>1389</v>
      </c>
      <c r="H1427" s="6">
        <v>4.8479166666666664</v>
      </c>
      <c r="I1427" s="10">
        <v>3.024</v>
      </c>
    </row>
    <row r="1428" spans="2:9" x14ac:dyDescent="0.2">
      <c r="B1428" s="4">
        <v>1426</v>
      </c>
      <c r="C1428" s="4">
        <v>28</v>
      </c>
      <c r="D1428" s="4">
        <v>30</v>
      </c>
      <c r="E1428" s="4">
        <v>269</v>
      </c>
      <c r="F1428" s="4">
        <v>1042</v>
      </c>
      <c r="G1428" s="4">
        <v>1390</v>
      </c>
      <c r="H1428" s="6">
        <v>4.8493055555555555</v>
      </c>
      <c r="I1428" s="10">
        <v>3.024</v>
      </c>
    </row>
    <row r="1429" spans="2:9" x14ac:dyDescent="0.2">
      <c r="B1429" s="4">
        <v>1427</v>
      </c>
      <c r="C1429" s="4">
        <v>28</v>
      </c>
      <c r="D1429" s="4">
        <v>31</v>
      </c>
      <c r="E1429" s="4">
        <v>269</v>
      </c>
      <c r="F1429" s="4">
        <v>1043</v>
      </c>
      <c r="G1429" s="4">
        <v>1391</v>
      </c>
      <c r="H1429" s="6">
        <v>4.8513888888888888</v>
      </c>
      <c r="I1429" s="10">
        <v>3.024</v>
      </c>
    </row>
    <row r="1430" spans="2:9" x14ac:dyDescent="0.2">
      <c r="B1430" s="4">
        <v>1428</v>
      </c>
      <c r="C1430" s="4">
        <v>28</v>
      </c>
      <c r="D1430" s="4">
        <v>32</v>
      </c>
      <c r="E1430" s="4">
        <v>269</v>
      </c>
      <c r="F1430" s="4">
        <v>1043</v>
      </c>
      <c r="G1430" s="4">
        <v>1391</v>
      </c>
      <c r="H1430" s="6">
        <v>4.853472222222222</v>
      </c>
      <c r="I1430" s="10">
        <v>3.024</v>
      </c>
    </row>
    <row r="1431" spans="2:9" x14ac:dyDescent="0.2">
      <c r="B1431" s="4">
        <v>1429</v>
      </c>
      <c r="C1431" s="4">
        <v>28</v>
      </c>
      <c r="D1431" s="4">
        <v>33</v>
      </c>
      <c r="E1431" s="4">
        <v>269</v>
      </c>
      <c r="F1431" s="4">
        <v>1044</v>
      </c>
      <c r="G1431" s="4">
        <v>1392</v>
      </c>
      <c r="H1431" s="6">
        <v>4.8555555555555552</v>
      </c>
      <c r="I1431" s="10">
        <v>3.024</v>
      </c>
    </row>
    <row r="1432" spans="2:9" x14ac:dyDescent="0.2">
      <c r="B1432" s="4">
        <v>1430</v>
      </c>
      <c r="C1432" s="4">
        <v>28</v>
      </c>
      <c r="D1432" s="4">
        <v>34</v>
      </c>
      <c r="E1432" s="4">
        <v>269</v>
      </c>
      <c r="F1432" s="4">
        <v>1046</v>
      </c>
      <c r="G1432" s="4">
        <v>1394</v>
      </c>
      <c r="H1432" s="6">
        <v>4.8576388888888893</v>
      </c>
      <c r="I1432" s="10">
        <v>3.024</v>
      </c>
    </row>
    <row r="1433" spans="2:9" x14ac:dyDescent="0.2">
      <c r="B1433" s="4">
        <v>1431</v>
      </c>
      <c r="C1433" s="4">
        <v>28</v>
      </c>
      <c r="D1433" s="4">
        <v>35</v>
      </c>
      <c r="E1433" s="4">
        <v>269</v>
      </c>
      <c r="F1433" s="4">
        <v>1046</v>
      </c>
      <c r="G1433" s="4">
        <v>1395</v>
      </c>
      <c r="H1433" s="6">
        <v>4.8597222222222225</v>
      </c>
      <c r="I1433" s="10">
        <v>3.024</v>
      </c>
    </row>
    <row r="1434" spans="2:9" x14ac:dyDescent="0.2">
      <c r="B1434" s="4">
        <v>1432</v>
      </c>
      <c r="C1434" s="4">
        <v>28</v>
      </c>
      <c r="D1434" s="4">
        <v>36</v>
      </c>
      <c r="E1434" s="4">
        <v>270</v>
      </c>
      <c r="F1434" s="4">
        <v>1047</v>
      </c>
      <c r="G1434" s="4">
        <v>1396</v>
      </c>
      <c r="H1434" s="6">
        <v>4.8618055555555557</v>
      </c>
      <c r="I1434" s="10">
        <v>3.024</v>
      </c>
    </row>
    <row r="1435" spans="2:9" x14ac:dyDescent="0.2">
      <c r="B1435" s="4">
        <v>1433</v>
      </c>
      <c r="C1435" s="4">
        <v>28</v>
      </c>
      <c r="D1435" s="4">
        <v>37</v>
      </c>
      <c r="E1435" s="4">
        <v>270</v>
      </c>
      <c r="F1435" s="4">
        <v>1047</v>
      </c>
      <c r="G1435" s="4">
        <v>1397</v>
      </c>
      <c r="H1435" s="6">
        <v>4.8638888888888889</v>
      </c>
      <c r="I1435" s="10">
        <v>3.024</v>
      </c>
    </row>
    <row r="1436" spans="2:9" x14ac:dyDescent="0.2">
      <c r="B1436" s="4">
        <v>1434</v>
      </c>
      <c r="C1436" s="4">
        <v>28</v>
      </c>
      <c r="D1436" s="4">
        <v>38</v>
      </c>
      <c r="E1436" s="4">
        <v>270</v>
      </c>
      <c r="F1436" s="4">
        <v>1048</v>
      </c>
      <c r="G1436" s="4">
        <v>1397</v>
      </c>
      <c r="H1436" s="6">
        <v>4.8659722222222221</v>
      </c>
      <c r="I1436" s="10">
        <v>3.024</v>
      </c>
    </row>
    <row r="1437" spans="2:9" x14ac:dyDescent="0.2">
      <c r="B1437" s="4">
        <v>1435</v>
      </c>
      <c r="C1437" s="4">
        <v>28</v>
      </c>
      <c r="D1437" s="4">
        <v>39</v>
      </c>
      <c r="E1437" s="4">
        <v>270</v>
      </c>
      <c r="F1437" s="4">
        <v>1049</v>
      </c>
      <c r="G1437" s="4">
        <v>1398</v>
      </c>
      <c r="H1437" s="6">
        <v>4.8673611111111112</v>
      </c>
      <c r="I1437" s="10">
        <v>3.024</v>
      </c>
    </row>
    <row r="1438" spans="2:9" x14ac:dyDescent="0.2">
      <c r="B1438" s="4">
        <v>1436</v>
      </c>
      <c r="C1438" s="4">
        <v>28</v>
      </c>
      <c r="D1438" s="4">
        <v>40</v>
      </c>
      <c r="E1438" s="4">
        <v>270</v>
      </c>
      <c r="F1438" s="4">
        <v>1049</v>
      </c>
      <c r="G1438" s="4">
        <v>1399</v>
      </c>
      <c r="H1438" s="6">
        <v>4.8694444444444445</v>
      </c>
      <c r="I1438" s="10">
        <v>3.024</v>
      </c>
    </row>
    <row r="1439" spans="2:9" x14ac:dyDescent="0.2">
      <c r="B1439" s="4">
        <v>1437</v>
      </c>
      <c r="C1439" s="4">
        <v>28</v>
      </c>
      <c r="D1439" s="4">
        <v>41</v>
      </c>
      <c r="E1439" s="4">
        <v>270</v>
      </c>
      <c r="F1439" s="4">
        <v>1050</v>
      </c>
      <c r="G1439" s="4">
        <v>1400</v>
      </c>
      <c r="H1439" s="6">
        <v>4.8715277777777777</v>
      </c>
      <c r="I1439" s="10">
        <v>3.024</v>
      </c>
    </row>
    <row r="1440" spans="2:9" x14ac:dyDescent="0.2">
      <c r="B1440" s="4">
        <v>1438</v>
      </c>
      <c r="C1440" s="4">
        <v>28</v>
      </c>
      <c r="D1440" s="4">
        <v>42</v>
      </c>
      <c r="E1440" s="4">
        <v>270</v>
      </c>
      <c r="F1440" s="4">
        <v>1050</v>
      </c>
      <c r="G1440" s="4">
        <v>1401</v>
      </c>
      <c r="H1440" s="6">
        <v>4.8736111111111109</v>
      </c>
      <c r="I1440" s="10">
        <v>3.024</v>
      </c>
    </row>
    <row r="1441" spans="2:9" x14ac:dyDescent="0.2">
      <c r="B1441" s="4">
        <v>1439</v>
      </c>
      <c r="C1441" s="4">
        <v>28</v>
      </c>
      <c r="D1441" s="4">
        <v>43</v>
      </c>
      <c r="E1441" s="4">
        <v>270</v>
      </c>
      <c r="F1441" s="4">
        <v>1051</v>
      </c>
      <c r="G1441" s="4">
        <v>1401</v>
      </c>
      <c r="H1441" s="6">
        <v>4.8756944444444441</v>
      </c>
      <c r="I1441" s="10">
        <v>3.024</v>
      </c>
    </row>
    <row r="1442" spans="2:9" x14ac:dyDescent="0.2">
      <c r="B1442" s="4">
        <v>1440</v>
      </c>
      <c r="C1442" s="4">
        <v>28</v>
      </c>
      <c r="D1442" s="4">
        <v>44</v>
      </c>
      <c r="E1442" s="4">
        <v>271</v>
      </c>
      <c r="F1442" s="4">
        <v>1052</v>
      </c>
      <c r="G1442" s="4">
        <v>1403</v>
      </c>
      <c r="H1442" s="6">
        <v>4.8777777777777782</v>
      </c>
      <c r="I1442" s="10">
        <v>3.024</v>
      </c>
    </row>
    <row r="1443" spans="2:9" x14ac:dyDescent="0.2">
      <c r="B1443" s="4">
        <v>1441</v>
      </c>
      <c r="C1443" s="4">
        <v>28</v>
      </c>
      <c r="D1443" s="4">
        <v>45</v>
      </c>
      <c r="E1443" s="4">
        <v>271</v>
      </c>
      <c r="F1443" s="4">
        <v>1053</v>
      </c>
      <c r="G1443" s="4">
        <v>1404</v>
      </c>
      <c r="H1443" s="6">
        <v>4.8798611111111114</v>
      </c>
      <c r="I1443" s="10">
        <v>3.024</v>
      </c>
    </row>
    <row r="1444" spans="2:9" x14ac:dyDescent="0.2">
      <c r="B1444" s="4">
        <v>1442</v>
      </c>
      <c r="C1444" s="4">
        <v>28</v>
      </c>
      <c r="D1444" s="4">
        <v>46</v>
      </c>
      <c r="E1444" s="4">
        <v>271</v>
      </c>
      <c r="F1444" s="4">
        <v>1054</v>
      </c>
      <c r="G1444" s="4">
        <v>1405</v>
      </c>
      <c r="H1444" s="6">
        <v>4.8819444444444446</v>
      </c>
      <c r="I1444" s="10">
        <v>3.024</v>
      </c>
    </row>
    <row r="1445" spans="2:9" x14ac:dyDescent="0.2">
      <c r="B1445" s="4">
        <v>1443</v>
      </c>
      <c r="C1445" s="4">
        <v>28</v>
      </c>
      <c r="D1445" s="4">
        <v>47</v>
      </c>
      <c r="E1445" s="4">
        <v>271</v>
      </c>
      <c r="F1445" s="4">
        <v>1054</v>
      </c>
      <c r="G1445" s="4">
        <v>1406</v>
      </c>
      <c r="H1445" s="6">
        <v>4.8833333333333337</v>
      </c>
      <c r="I1445" s="10">
        <v>3.024</v>
      </c>
    </row>
    <row r="1446" spans="2:9" x14ac:dyDescent="0.2">
      <c r="B1446" s="4">
        <v>1444</v>
      </c>
      <c r="C1446" s="4">
        <v>28</v>
      </c>
      <c r="D1446" s="4">
        <v>48</v>
      </c>
      <c r="E1446" s="4">
        <v>271</v>
      </c>
      <c r="F1446" s="4">
        <v>1055</v>
      </c>
      <c r="G1446" s="4">
        <v>1407</v>
      </c>
      <c r="H1446" s="6">
        <v>4.885416666666667</v>
      </c>
      <c r="I1446" s="10">
        <v>3.024</v>
      </c>
    </row>
    <row r="1447" spans="2:9" x14ac:dyDescent="0.2">
      <c r="B1447" s="4">
        <v>1445</v>
      </c>
      <c r="C1447" s="4">
        <v>28</v>
      </c>
      <c r="D1447" s="4">
        <v>49</v>
      </c>
      <c r="E1447" s="4">
        <v>271</v>
      </c>
      <c r="F1447" s="4">
        <v>1055</v>
      </c>
      <c r="G1447" s="4">
        <v>1407</v>
      </c>
      <c r="H1447" s="6">
        <v>4.8875000000000002</v>
      </c>
      <c r="I1447" s="10">
        <v>3.024</v>
      </c>
    </row>
    <row r="1448" spans="2:9" x14ac:dyDescent="0.2">
      <c r="B1448" s="4">
        <v>1446</v>
      </c>
      <c r="C1448" s="4">
        <v>28</v>
      </c>
      <c r="D1448" s="4">
        <v>50</v>
      </c>
      <c r="E1448" s="4">
        <v>271</v>
      </c>
      <c r="F1448" s="4">
        <v>1056</v>
      </c>
      <c r="G1448" s="4">
        <v>1408</v>
      </c>
      <c r="H1448" s="6">
        <v>4.8895833333333334</v>
      </c>
      <c r="I1448" s="10">
        <v>3.024</v>
      </c>
    </row>
    <row r="1449" spans="2:9" x14ac:dyDescent="0.2">
      <c r="B1449" s="4">
        <v>1447</v>
      </c>
      <c r="C1449" s="4">
        <v>28</v>
      </c>
      <c r="D1449" s="4">
        <v>51</v>
      </c>
      <c r="E1449" s="4">
        <v>271</v>
      </c>
      <c r="F1449" s="4">
        <v>1057</v>
      </c>
      <c r="G1449" s="4">
        <v>1409</v>
      </c>
      <c r="H1449" s="6">
        <v>4.8916666666666666</v>
      </c>
      <c r="I1449" s="10">
        <v>3.024</v>
      </c>
    </row>
    <row r="1450" spans="2:9" x14ac:dyDescent="0.2">
      <c r="B1450" s="4">
        <v>1448</v>
      </c>
      <c r="C1450" s="4">
        <v>28</v>
      </c>
      <c r="D1450" s="4">
        <v>52</v>
      </c>
      <c r="E1450" s="4">
        <v>271</v>
      </c>
      <c r="F1450" s="4">
        <v>1057</v>
      </c>
      <c r="G1450" s="4">
        <v>1410</v>
      </c>
      <c r="H1450" s="6">
        <v>4.8937499999999998</v>
      </c>
      <c r="I1450" s="10">
        <v>3.024</v>
      </c>
    </row>
    <row r="1451" spans="2:9" x14ac:dyDescent="0.2">
      <c r="B1451" s="4">
        <v>1449</v>
      </c>
      <c r="C1451" s="4">
        <v>28</v>
      </c>
      <c r="D1451" s="4">
        <v>53</v>
      </c>
      <c r="E1451" s="4">
        <v>272</v>
      </c>
      <c r="F1451" s="4">
        <v>1058</v>
      </c>
      <c r="G1451" s="4">
        <v>1411</v>
      </c>
      <c r="H1451" s="6">
        <v>4.895833333333333</v>
      </c>
      <c r="I1451" s="10">
        <v>3.024</v>
      </c>
    </row>
    <row r="1452" spans="2:9" x14ac:dyDescent="0.2">
      <c r="B1452" s="4">
        <v>1450</v>
      </c>
      <c r="C1452" s="4">
        <v>28</v>
      </c>
      <c r="D1452" s="4">
        <v>54</v>
      </c>
      <c r="E1452" s="4">
        <v>272</v>
      </c>
      <c r="F1452" s="4">
        <v>1059</v>
      </c>
      <c r="G1452" s="4">
        <v>1413</v>
      </c>
      <c r="H1452" s="6">
        <v>4.8979166666666663</v>
      </c>
      <c r="I1452" s="10">
        <v>3.024</v>
      </c>
    </row>
    <row r="1453" spans="2:9" x14ac:dyDescent="0.2">
      <c r="B1453" s="4">
        <v>1451</v>
      </c>
      <c r="C1453" s="4">
        <v>28</v>
      </c>
      <c r="D1453" s="4">
        <v>55</v>
      </c>
      <c r="E1453" s="4">
        <v>272</v>
      </c>
      <c r="F1453" s="4">
        <v>1060</v>
      </c>
      <c r="G1453" s="4">
        <v>1413</v>
      </c>
      <c r="H1453" s="6">
        <v>4.8993055555555554</v>
      </c>
      <c r="I1453" s="10">
        <v>3.024</v>
      </c>
    </row>
    <row r="1454" spans="2:9" x14ac:dyDescent="0.2">
      <c r="B1454" s="4">
        <v>1452</v>
      </c>
      <c r="C1454" s="4">
        <v>28</v>
      </c>
      <c r="D1454" s="4">
        <v>56</v>
      </c>
      <c r="E1454" s="4">
        <v>272</v>
      </c>
      <c r="F1454" s="4">
        <v>1061</v>
      </c>
      <c r="G1454" s="4">
        <v>1414</v>
      </c>
      <c r="H1454" s="6">
        <v>4.9013888888888886</v>
      </c>
      <c r="I1454" s="10">
        <v>3.024</v>
      </c>
    </row>
    <row r="1455" spans="2:9" x14ac:dyDescent="0.2">
      <c r="B1455" s="4">
        <v>1453</v>
      </c>
      <c r="C1455" s="4">
        <v>28</v>
      </c>
      <c r="D1455" s="4">
        <v>57</v>
      </c>
      <c r="E1455" s="4">
        <v>272</v>
      </c>
      <c r="F1455" s="4">
        <v>1061</v>
      </c>
      <c r="G1455" s="4">
        <v>1415</v>
      </c>
      <c r="H1455" s="6">
        <v>4.9034722222222218</v>
      </c>
      <c r="I1455" s="10">
        <v>3.024</v>
      </c>
    </row>
    <row r="1456" spans="2:9" x14ac:dyDescent="0.2">
      <c r="B1456" s="4">
        <v>1454</v>
      </c>
      <c r="C1456" s="4">
        <v>28</v>
      </c>
      <c r="D1456" s="4">
        <v>58</v>
      </c>
      <c r="E1456" s="4">
        <v>272</v>
      </c>
      <c r="F1456" s="4">
        <v>1062</v>
      </c>
      <c r="G1456" s="4">
        <v>1416</v>
      </c>
      <c r="H1456" s="6">
        <v>4.9055555555555559</v>
      </c>
      <c r="I1456" s="10">
        <v>3.024</v>
      </c>
    </row>
    <row r="1457" spans="2:9" x14ac:dyDescent="0.2">
      <c r="B1457" s="4">
        <v>1455</v>
      </c>
      <c r="C1457" s="4">
        <v>28</v>
      </c>
      <c r="D1457" s="4">
        <v>59</v>
      </c>
      <c r="E1457" s="4">
        <v>272</v>
      </c>
      <c r="F1457" s="4">
        <v>1062</v>
      </c>
      <c r="G1457" s="4">
        <v>1417</v>
      </c>
      <c r="H1457" s="6">
        <v>4.9076388888888891</v>
      </c>
      <c r="I1457" s="10">
        <v>3.024</v>
      </c>
    </row>
    <row r="1458" spans="2:9" x14ac:dyDescent="0.2">
      <c r="B1458" s="4">
        <v>1456</v>
      </c>
      <c r="C1458" s="4">
        <v>28</v>
      </c>
      <c r="D1458" s="4">
        <v>60</v>
      </c>
      <c r="E1458" s="4">
        <v>272</v>
      </c>
      <c r="F1458" s="4">
        <v>1063</v>
      </c>
      <c r="G1458" s="4">
        <v>1417</v>
      </c>
      <c r="H1458" s="6">
        <v>4.9097222222222223</v>
      </c>
      <c r="I1458" s="10">
        <v>3.024</v>
      </c>
    </row>
    <row r="1459" spans="2:9" x14ac:dyDescent="0.2">
      <c r="B1459" s="4">
        <v>1457</v>
      </c>
      <c r="C1459" s="4">
        <v>29</v>
      </c>
      <c r="D1459" s="4">
        <v>1</v>
      </c>
      <c r="E1459" s="4">
        <v>273</v>
      </c>
      <c r="F1459" s="4">
        <v>1064</v>
      </c>
      <c r="G1459" s="4">
        <v>1418</v>
      </c>
      <c r="H1459" s="6">
        <v>4.9118055555555555</v>
      </c>
      <c r="I1459" s="10">
        <v>3.024</v>
      </c>
    </row>
    <row r="1460" spans="2:9" x14ac:dyDescent="0.2">
      <c r="B1460" s="4">
        <v>1458</v>
      </c>
      <c r="C1460" s="4">
        <v>29</v>
      </c>
      <c r="D1460" s="4">
        <v>2</v>
      </c>
      <c r="E1460" s="4">
        <v>273</v>
      </c>
      <c r="F1460" s="4">
        <v>1064</v>
      </c>
      <c r="G1460" s="4">
        <v>1419</v>
      </c>
      <c r="H1460" s="6">
        <v>4.9138888888888888</v>
      </c>
      <c r="I1460" s="10">
        <v>3.024</v>
      </c>
    </row>
    <row r="1461" spans="2:9" x14ac:dyDescent="0.2">
      <c r="B1461" s="4">
        <v>1459</v>
      </c>
      <c r="C1461" s="4">
        <v>29</v>
      </c>
      <c r="D1461" s="4">
        <v>3</v>
      </c>
      <c r="E1461" s="4">
        <v>273</v>
      </c>
      <c r="F1461" s="4">
        <v>1065</v>
      </c>
      <c r="G1461" s="4">
        <v>1420</v>
      </c>
      <c r="H1461" s="6">
        <v>4.915972222222222</v>
      </c>
      <c r="I1461" s="10">
        <v>3.024</v>
      </c>
    </row>
    <row r="1462" spans="2:9" x14ac:dyDescent="0.2">
      <c r="B1462" s="4">
        <v>1460</v>
      </c>
      <c r="C1462" s="4">
        <v>29</v>
      </c>
      <c r="D1462" s="4">
        <v>4</v>
      </c>
      <c r="E1462" s="4">
        <v>273</v>
      </c>
      <c r="F1462" s="4">
        <v>1066</v>
      </c>
      <c r="G1462" s="4">
        <v>1422</v>
      </c>
      <c r="H1462" s="6">
        <v>4.9173611111111111</v>
      </c>
      <c r="I1462" s="10">
        <v>3.024</v>
      </c>
    </row>
    <row r="1463" spans="2:9" x14ac:dyDescent="0.2">
      <c r="B1463" s="4">
        <v>1461</v>
      </c>
      <c r="C1463" s="4">
        <v>29</v>
      </c>
      <c r="D1463" s="4">
        <v>5</v>
      </c>
      <c r="E1463" s="4">
        <v>273</v>
      </c>
      <c r="F1463" s="4">
        <v>1067</v>
      </c>
      <c r="G1463" s="4">
        <v>1423</v>
      </c>
      <c r="H1463" s="6">
        <v>4.9194444444444443</v>
      </c>
      <c r="I1463" s="10">
        <v>3.024</v>
      </c>
    </row>
    <row r="1464" spans="2:9" x14ac:dyDescent="0.2">
      <c r="B1464" s="4">
        <v>1462</v>
      </c>
      <c r="C1464" s="4">
        <v>29</v>
      </c>
      <c r="D1464" s="4">
        <v>6</v>
      </c>
      <c r="E1464" s="4">
        <v>273</v>
      </c>
      <c r="F1464" s="4">
        <v>1067</v>
      </c>
      <c r="G1464" s="4">
        <v>1423</v>
      </c>
      <c r="H1464" s="6">
        <v>4.9215277777777775</v>
      </c>
      <c r="I1464" s="10">
        <v>3.024</v>
      </c>
    </row>
    <row r="1465" spans="2:9" x14ac:dyDescent="0.2">
      <c r="B1465" s="4">
        <v>1463</v>
      </c>
      <c r="C1465" s="4">
        <v>29</v>
      </c>
      <c r="D1465" s="4">
        <v>7</v>
      </c>
      <c r="E1465" s="4">
        <v>273</v>
      </c>
      <c r="F1465" s="4">
        <v>1068</v>
      </c>
      <c r="G1465" s="4">
        <v>1424</v>
      </c>
      <c r="H1465" s="6">
        <v>4.9236111111111107</v>
      </c>
      <c r="I1465" s="10">
        <v>3.024</v>
      </c>
    </row>
    <row r="1466" spans="2:9" x14ac:dyDescent="0.2">
      <c r="B1466" s="4">
        <v>1464</v>
      </c>
      <c r="C1466" s="4">
        <v>29</v>
      </c>
      <c r="D1466" s="4">
        <v>8</v>
      </c>
      <c r="E1466" s="4">
        <v>273</v>
      </c>
      <c r="F1466" s="4">
        <v>1069</v>
      </c>
      <c r="G1466" s="4">
        <v>1425</v>
      </c>
      <c r="H1466" s="6">
        <v>4.9256944444444448</v>
      </c>
      <c r="I1466" s="10">
        <v>3.024</v>
      </c>
    </row>
    <row r="1467" spans="2:9" x14ac:dyDescent="0.2">
      <c r="B1467" s="4">
        <v>1465</v>
      </c>
      <c r="C1467" s="4">
        <v>29</v>
      </c>
      <c r="D1467" s="4">
        <v>9</v>
      </c>
      <c r="E1467" s="4">
        <v>273</v>
      </c>
      <c r="F1467" s="4">
        <v>1069</v>
      </c>
      <c r="G1467" s="4">
        <v>1426</v>
      </c>
      <c r="H1467" s="6">
        <v>4.927777777777778</v>
      </c>
      <c r="I1467" s="10">
        <v>3.024</v>
      </c>
    </row>
    <row r="1468" spans="2:9" x14ac:dyDescent="0.2">
      <c r="B1468" s="4">
        <v>1466</v>
      </c>
      <c r="C1468" s="4">
        <v>29</v>
      </c>
      <c r="D1468" s="4">
        <v>10</v>
      </c>
      <c r="E1468" s="4">
        <v>274</v>
      </c>
      <c r="F1468" s="4">
        <v>1070</v>
      </c>
      <c r="G1468" s="4">
        <v>1427</v>
      </c>
      <c r="H1468" s="6">
        <v>4.9298611111111112</v>
      </c>
      <c r="I1468" s="10">
        <v>3.024</v>
      </c>
    </row>
    <row r="1469" spans="2:9" x14ac:dyDescent="0.2">
      <c r="B1469" s="4">
        <v>1467</v>
      </c>
      <c r="C1469" s="4">
        <v>29</v>
      </c>
      <c r="D1469" s="4">
        <v>11</v>
      </c>
      <c r="E1469" s="4">
        <v>274</v>
      </c>
      <c r="F1469" s="4">
        <v>1070</v>
      </c>
      <c r="G1469" s="4">
        <v>1427</v>
      </c>
      <c r="H1469" s="6">
        <v>4.9319444444444445</v>
      </c>
      <c r="I1469" s="10">
        <v>3.024</v>
      </c>
    </row>
    <row r="1470" spans="2:9" x14ac:dyDescent="0.2">
      <c r="B1470" s="4">
        <v>1468</v>
      </c>
      <c r="C1470" s="4">
        <v>29</v>
      </c>
      <c r="D1470" s="4">
        <v>12</v>
      </c>
      <c r="E1470" s="4">
        <v>274</v>
      </c>
      <c r="F1470" s="4">
        <v>1071</v>
      </c>
      <c r="G1470" s="4">
        <v>1428</v>
      </c>
      <c r="H1470" s="6">
        <v>4.9333333333333336</v>
      </c>
      <c r="I1470" s="10">
        <v>3.024</v>
      </c>
    </row>
    <row r="1471" spans="2:9" x14ac:dyDescent="0.2">
      <c r="B1471" s="4">
        <v>1469</v>
      </c>
      <c r="C1471" s="4">
        <v>29</v>
      </c>
      <c r="D1471" s="4">
        <v>13</v>
      </c>
      <c r="E1471" s="4">
        <v>274</v>
      </c>
      <c r="F1471" s="4">
        <v>1072</v>
      </c>
      <c r="G1471" s="4">
        <v>1429</v>
      </c>
      <c r="H1471" s="6">
        <v>4.9354166666666668</v>
      </c>
      <c r="I1471" s="10">
        <v>3.024</v>
      </c>
    </row>
    <row r="1472" spans="2:9" x14ac:dyDescent="0.2">
      <c r="B1472" s="4">
        <v>1470</v>
      </c>
      <c r="C1472" s="4">
        <v>29</v>
      </c>
      <c r="D1472" s="4">
        <v>14</v>
      </c>
      <c r="E1472" s="4">
        <v>274</v>
      </c>
      <c r="F1472" s="4">
        <v>1073</v>
      </c>
      <c r="G1472" s="4">
        <v>1431</v>
      </c>
      <c r="H1472" s="6">
        <v>4.9375</v>
      </c>
      <c r="I1472" s="10">
        <v>3.024</v>
      </c>
    </row>
    <row r="1473" spans="2:9" x14ac:dyDescent="0.2">
      <c r="B1473" s="4">
        <v>1471</v>
      </c>
      <c r="C1473" s="4">
        <v>29</v>
      </c>
      <c r="D1473" s="4">
        <v>15</v>
      </c>
      <c r="E1473" s="4">
        <v>274</v>
      </c>
      <c r="F1473" s="4">
        <v>1074</v>
      </c>
      <c r="G1473" s="4">
        <v>1432</v>
      </c>
      <c r="H1473" s="6">
        <v>4.9395833333333332</v>
      </c>
      <c r="I1473" s="10">
        <v>3.024</v>
      </c>
    </row>
    <row r="1474" spans="2:9" x14ac:dyDescent="0.2">
      <c r="B1474" s="4">
        <v>1472</v>
      </c>
      <c r="C1474" s="4">
        <v>29</v>
      </c>
      <c r="D1474" s="4">
        <v>16</v>
      </c>
      <c r="E1474" s="4">
        <v>274</v>
      </c>
      <c r="F1474" s="4">
        <v>1074</v>
      </c>
      <c r="G1474" s="4">
        <v>1433</v>
      </c>
      <c r="H1474" s="6">
        <v>4.9416666666666664</v>
      </c>
      <c r="I1474" s="10">
        <v>3.024</v>
      </c>
    </row>
    <row r="1475" spans="2:9" x14ac:dyDescent="0.2">
      <c r="B1475" s="4">
        <v>1473</v>
      </c>
      <c r="C1475" s="4">
        <v>29</v>
      </c>
      <c r="D1475" s="4">
        <v>17</v>
      </c>
      <c r="E1475" s="4">
        <v>274</v>
      </c>
      <c r="F1475" s="4">
        <v>1075</v>
      </c>
      <c r="G1475" s="4">
        <v>1433</v>
      </c>
      <c r="H1475" s="6">
        <v>4.9437499999999996</v>
      </c>
      <c r="I1475" s="10">
        <v>3.024</v>
      </c>
    </row>
    <row r="1476" spans="2:9" x14ac:dyDescent="0.2">
      <c r="B1476" s="4">
        <v>1474</v>
      </c>
      <c r="C1476" s="4">
        <v>29</v>
      </c>
      <c r="D1476" s="4">
        <v>18</v>
      </c>
      <c r="E1476" s="4">
        <v>275</v>
      </c>
      <c r="F1476" s="4">
        <v>1076</v>
      </c>
      <c r="G1476" s="4">
        <v>1434</v>
      </c>
      <c r="H1476" s="6">
        <v>4.9458333333333337</v>
      </c>
      <c r="I1476" s="10">
        <v>3.024</v>
      </c>
    </row>
    <row r="1477" spans="2:9" x14ac:dyDescent="0.2">
      <c r="B1477" s="4">
        <v>1475</v>
      </c>
      <c r="C1477" s="4">
        <v>29</v>
      </c>
      <c r="D1477" s="4">
        <v>19</v>
      </c>
      <c r="E1477" s="4">
        <v>275</v>
      </c>
      <c r="F1477" s="4">
        <v>1076</v>
      </c>
      <c r="G1477" s="4">
        <v>1435</v>
      </c>
      <c r="H1477" s="6">
        <v>4.947916666666667</v>
      </c>
      <c r="I1477" s="10">
        <v>3.024</v>
      </c>
    </row>
    <row r="1478" spans="2:9" x14ac:dyDescent="0.2">
      <c r="B1478" s="4">
        <v>1476</v>
      </c>
      <c r="C1478" s="4">
        <v>29</v>
      </c>
      <c r="D1478" s="4">
        <v>20</v>
      </c>
      <c r="E1478" s="4">
        <v>275</v>
      </c>
      <c r="F1478" s="4">
        <v>1077</v>
      </c>
      <c r="G1478" s="4">
        <v>1436</v>
      </c>
      <c r="H1478" s="6">
        <v>4.9493055555555552</v>
      </c>
      <c r="I1478" s="10">
        <v>3.024</v>
      </c>
    </row>
    <row r="1479" spans="2:9" x14ac:dyDescent="0.2">
      <c r="B1479" s="4">
        <v>1477</v>
      </c>
      <c r="C1479" s="4">
        <v>29</v>
      </c>
      <c r="D1479" s="4">
        <v>21</v>
      </c>
      <c r="E1479" s="4">
        <v>275</v>
      </c>
      <c r="F1479" s="4">
        <v>1077</v>
      </c>
      <c r="G1479" s="4">
        <v>1437</v>
      </c>
      <c r="H1479" s="6">
        <v>4.9513888888888893</v>
      </c>
      <c r="I1479" s="10">
        <v>3.024</v>
      </c>
    </row>
    <row r="1480" spans="2:9" x14ac:dyDescent="0.2">
      <c r="B1480" s="4">
        <v>1478</v>
      </c>
      <c r="C1480" s="4">
        <v>29</v>
      </c>
      <c r="D1480" s="4">
        <v>22</v>
      </c>
      <c r="E1480" s="4">
        <v>275</v>
      </c>
      <c r="F1480" s="4">
        <v>1078</v>
      </c>
      <c r="G1480" s="4">
        <v>1437</v>
      </c>
      <c r="H1480" s="6">
        <v>4.9534722222222225</v>
      </c>
      <c r="I1480" s="10">
        <v>3.024</v>
      </c>
    </row>
    <row r="1481" spans="2:9" x14ac:dyDescent="0.2">
      <c r="B1481" s="4">
        <v>1479</v>
      </c>
      <c r="C1481" s="4">
        <v>29</v>
      </c>
      <c r="D1481" s="4">
        <v>23</v>
      </c>
      <c r="E1481" s="4">
        <v>275</v>
      </c>
      <c r="F1481" s="4">
        <v>1079</v>
      </c>
      <c r="G1481" s="4">
        <v>1438</v>
      </c>
      <c r="H1481" s="6">
        <v>4.9555555555555557</v>
      </c>
      <c r="I1481" s="10">
        <v>3.024</v>
      </c>
    </row>
    <row r="1482" spans="2:9" x14ac:dyDescent="0.2">
      <c r="B1482" s="4">
        <v>1480</v>
      </c>
      <c r="C1482" s="4">
        <v>29</v>
      </c>
      <c r="D1482" s="4">
        <v>24</v>
      </c>
      <c r="E1482" s="4">
        <v>275</v>
      </c>
      <c r="F1482" s="4">
        <v>1080</v>
      </c>
      <c r="G1482" s="4">
        <v>1440</v>
      </c>
      <c r="H1482" s="6">
        <v>4.9576388888888889</v>
      </c>
      <c r="I1482" s="10">
        <v>3.024</v>
      </c>
    </row>
    <row r="1483" spans="2:9" x14ac:dyDescent="0.2">
      <c r="B1483" s="4">
        <v>1481</v>
      </c>
      <c r="C1483" s="4">
        <v>29</v>
      </c>
      <c r="D1483" s="4">
        <v>25</v>
      </c>
      <c r="E1483" s="4">
        <v>275</v>
      </c>
      <c r="F1483" s="4">
        <v>1081</v>
      </c>
      <c r="G1483" s="4">
        <v>1441</v>
      </c>
      <c r="H1483" s="6">
        <v>4.9597222222222221</v>
      </c>
      <c r="I1483" s="10">
        <v>3.024</v>
      </c>
    </row>
    <row r="1484" spans="2:9" x14ac:dyDescent="0.2">
      <c r="B1484" s="4">
        <v>1482</v>
      </c>
      <c r="C1484" s="4">
        <v>29</v>
      </c>
      <c r="D1484" s="4">
        <v>26</v>
      </c>
      <c r="E1484" s="4">
        <v>275</v>
      </c>
      <c r="F1484" s="4">
        <v>1081</v>
      </c>
      <c r="G1484" s="4">
        <v>1442</v>
      </c>
      <c r="H1484" s="6">
        <v>4.9618055555555554</v>
      </c>
      <c r="I1484" s="10">
        <v>3.024</v>
      </c>
    </row>
    <row r="1485" spans="2:9" x14ac:dyDescent="0.2">
      <c r="B1485" s="4">
        <v>1483</v>
      </c>
      <c r="C1485" s="4">
        <v>29</v>
      </c>
      <c r="D1485" s="4">
        <v>27</v>
      </c>
      <c r="E1485" s="4">
        <v>276</v>
      </c>
      <c r="F1485" s="4">
        <v>1082</v>
      </c>
      <c r="G1485" s="4">
        <v>1443</v>
      </c>
      <c r="H1485" s="6">
        <v>4.9638888888888886</v>
      </c>
      <c r="I1485" s="10">
        <v>3.024</v>
      </c>
    </row>
    <row r="1486" spans="2:9" x14ac:dyDescent="0.2">
      <c r="B1486" s="4">
        <v>1484</v>
      </c>
      <c r="C1486" s="4">
        <v>29</v>
      </c>
      <c r="D1486" s="4">
        <v>28</v>
      </c>
      <c r="E1486" s="4">
        <v>276</v>
      </c>
      <c r="F1486" s="4">
        <v>1083</v>
      </c>
      <c r="G1486" s="4">
        <v>1443</v>
      </c>
      <c r="H1486" s="6">
        <v>4.9659722222222218</v>
      </c>
      <c r="I1486" s="10">
        <v>3.024</v>
      </c>
    </row>
    <row r="1487" spans="2:9" x14ac:dyDescent="0.2">
      <c r="B1487" s="4">
        <v>1485</v>
      </c>
      <c r="C1487" s="4">
        <v>29</v>
      </c>
      <c r="D1487" s="4">
        <v>29</v>
      </c>
      <c r="E1487" s="4">
        <v>276</v>
      </c>
      <c r="F1487" s="4">
        <v>1083</v>
      </c>
      <c r="G1487" s="4">
        <v>1444</v>
      </c>
      <c r="H1487" s="6">
        <v>4.9673611111111109</v>
      </c>
      <c r="I1487" s="10">
        <v>3.024</v>
      </c>
    </row>
    <row r="1488" spans="2:9" x14ac:dyDescent="0.2">
      <c r="B1488" s="4">
        <v>1486</v>
      </c>
      <c r="C1488" s="4">
        <v>29</v>
      </c>
      <c r="D1488" s="4">
        <v>30</v>
      </c>
      <c r="E1488" s="4">
        <v>276</v>
      </c>
      <c r="F1488" s="4">
        <v>1084</v>
      </c>
      <c r="G1488" s="4">
        <v>1445</v>
      </c>
      <c r="H1488" s="6">
        <v>4.9694444444444441</v>
      </c>
      <c r="I1488" s="10">
        <v>3.024</v>
      </c>
    </row>
    <row r="1489" spans="2:9" x14ac:dyDescent="0.2">
      <c r="B1489" s="4">
        <v>1487</v>
      </c>
      <c r="C1489" s="4">
        <v>29</v>
      </c>
      <c r="D1489" s="4">
        <v>31</v>
      </c>
      <c r="E1489" s="4">
        <v>276</v>
      </c>
      <c r="F1489" s="4">
        <v>1084</v>
      </c>
      <c r="G1489" s="4">
        <v>1446</v>
      </c>
      <c r="H1489" s="6">
        <v>4.9715277777777782</v>
      </c>
      <c r="I1489" s="10">
        <v>3.024</v>
      </c>
    </row>
    <row r="1490" spans="2:9" x14ac:dyDescent="0.2">
      <c r="B1490" s="4">
        <v>1488</v>
      </c>
      <c r="C1490" s="4">
        <v>29</v>
      </c>
      <c r="D1490" s="4">
        <v>32</v>
      </c>
      <c r="E1490" s="4">
        <v>276</v>
      </c>
      <c r="F1490" s="4">
        <v>1085</v>
      </c>
      <c r="G1490" s="4">
        <v>1447</v>
      </c>
      <c r="H1490" s="6">
        <v>4.9736111111111114</v>
      </c>
      <c r="I1490" s="10">
        <v>3.024</v>
      </c>
    </row>
    <row r="1491" spans="2:9" x14ac:dyDescent="0.2">
      <c r="B1491" s="4">
        <v>1489</v>
      </c>
      <c r="C1491" s="4">
        <v>29</v>
      </c>
      <c r="D1491" s="4">
        <v>33</v>
      </c>
      <c r="E1491" s="4">
        <v>276</v>
      </c>
      <c r="F1491" s="4">
        <v>1086</v>
      </c>
      <c r="G1491" s="4">
        <v>1447</v>
      </c>
      <c r="H1491" s="6">
        <v>4.9756944444444446</v>
      </c>
      <c r="I1491" s="10">
        <v>3.024</v>
      </c>
    </row>
    <row r="1492" spans="2:9" x14ac:dyDescent="0.2">
      <c r="B1492" s="4">
        <v>1490</v>
      </c>
      <c r="C1492" s="4">
        <v>29</v>
      </c>
      <c r="D1492" s="4">
        <v>34</v>
      </c>
      <c r="E1492" s="4">
        <v>276</v>
      </c>
      <c r="F1492" s="4">
        <v>1087</v>
      </c>
      <c r="G1492" s="4">
        <v>1449</v>
      </c>
      <c r="H1492" s="6">
        <v>4.9777777777777779</v>
      </c>
      <c r="I1492" s="10">
        <v>3.024</v>
      </c>
    </row>
    <row r="1493" spans="2:9" x14ac:dyDescent="0.2">
      <c r="B1493" s="4">
        <v>1491</v>
      </c>
      <c r="C1493" s="4">
        <v>29</v>
      </c>
      <c r="D1493" s="4">
        <v>35</v>
      </c>
      <c r="E1493" s="4">
        <v>276</v>
      </c>
      <c r="F1493" s="4">
        <v>1088</v>
      </c>
      <c r="G1493" s="4">
        <v>1450</v>
      </c>
      <c r="H1493" s="6">
        <v>4.9798611111111111</v>
      </c>
      <c r="I1493" s="10">
        <v>3.024</v>
      </c>
    </row>
    <row r="1494" spans="2:9" x14ac:dyDescent="0.2">
      <c r="B1494" s="4">
        <v>1492</v>
      </c>
      <c r="C1494" s="4">
        <v>29</v>
      </c>
      <c r="D1494" s="4">
        <v>36</v>
      </c>
      <c r="E1494" s="4">
        <v>277</v>
      </c>
      <c r="F1494" s="4">
        <v>1088</v>
      </c>
      <c r="G1494" s="4">
        <v>1451</v>
      </c>
      <c r="H1494" s="6">
        <v>4.9819444444444443</v>
      </c>
      <c r="I1494" s="10">
        <v>3.024</v>
      </c>
    </row>
    <row r="1495" spans="2:9" x14ac:dyDescent="0.2">
      <c r="B1495" s="4">
        <v>1493</v>
      </c>
      <c r="C1495" s="4">
        <v>29</v>
      </c>
      <c r="D1495" s="4">
        <v>37</v>
      </c>
      <c r="E1495" s="4">
        <v>277</v>
      </c>
      <c r="F1495" s="4">
        <v>1089</v>
      </c>
      <c r="G1495" s="4">
        <v>1452</v>
      </c>
      <c r="H1495" s="6">
        <v>4.9833333333333334</v>
      </c>
      <c r="I1495" s="10">
        <v>3.024</v>
      </c>
    </row>
    <row r="1496" spans="2:9" x14ac:dyDescent="0.2">
      <c r="B1496" s="4">
        <v>1494</v>
      </c>
      <c r="C1496" s="4">
        <v>29</v>
      </c>
      <c r="D1496" s="4">
        <v>38</v>
      </c>
      <c r="E1496" s="4">
        <v>277</v>
      </c>
      <c r="F1496" s="4">
        <v>1089</v>
      </c>
      <c r="G1496" s="4">
        <v>1453</v>
      </c>
      <c r="H1496" s="6">
        <v>4.9854166666666666</v>
      </c>
      <c r="I1496" s="10">
        <v>3.024</v>
      </c>
    </row>
    <row r="1497" spans="2:9" x14ac:dyDescent="0.2">
      <c r="B1497" s="4">
        <v>1495</v>
      </c>
      <c r="C1497" s="4">
        <v>29</v>
      </c>
      <c r="D1497" s="4">
        <v>39</v>
      </c>
      <c r="E1497" s="4">
        <v>277</v>
      </c>
      <c r="F1497" s="4">
        <v>1090</v>
      </c>
      <c r="G1497" s="4">
        <v>1453</v>
      </c>
      <c r="H1497" s="6">
        <v>4.9874999999999998</v>
      </c>
      <c r="I1497" s="10">
        <v>3.024</v>
      </c>
    </row>
    <row r="1498" spans="2:9" x14ac:dyDescent="0.2">
      <c r="B1498" s="4">
        <v>1496</v>
      </c>
      <c r="C1498" s="4">
        <v>29</v>
      </c>
      <c r="D1498" s="4">
        <v>40</v>
      </c>
      <c r="E1498" s="4">
        <v>277</v>
      </c>
      <c r="F1498" s="4">
        <v>1091</v>
      </c>
      <c r="G1498" s="4">
        <v>1454</v>
      </c>
      <c r="H1498" s="6">
        <v>4.989583333333333</v>
      </c>
      <c r="I1498" s="10">
        <v>3.024</v>
      </c>
    </row>
    <row r="1499" spans="2:9" x14ac:dyDescent="0.2">
      <c r="B1499" s="4">
        <v>1497</v>
      </c>
      <c r="C1499" s="4">
        <v>29</v>
      </c>
      <c r="D1499" s="4">
        <v>41</v>
      </c>
      <c r="E1499" s="4">
        <v>277</v>
      </c>
      <c r="F1499" s="4">
        <v>1091</v>
      </c>
      <c r="G1499" s="4">
        <v>1455</v>
      </c>
      <c r="H1499" s="6">
        <v>4.9916666666666663</v>
      </c>
      <c r="I1499" s="10">
        <v>3.024</v>
      </c>
    </row>
    <row r="1500" spans="2:9" x14ac:dyDescent="0.2">
      <c r="B1500" s="4">
        <v>1498</v>
      </c>
      <c r="C1500" s="4">
        <v>29</v>
      </c>
      <c r="D1500" s="4">
        <v>42</v>
      </c>
      <c r="E1500" s="4">
        <v>277</v>
      </c>
      <c r="F1500" s="4">
        <v>1092</v>
      </c>
      <c r="G1500" s="4">
        <v>1456</v>
      </c>
      <c r="H1500" s="6">
        <v>4.9937500000000004</v>
      </c>
      <c r="I1500" s="10">
        <v>3.024</v>
      </c>
    </row>
    <row r="1501" spans="2:9" x14ac:dyDescent="0.2">
      <c r="B1501" s="4">
        <v>1499</v>
      </c>
      <c r="C1501" s="4">
        <v>29</v>
      </c>
      <c r="D1501" s="4">
        <v>43</v>
      </c>
      <c r="E1501" s="4">
        <v>277</v>
      </c>
      <c r="F1501" s="4">
        <v>1092</v>
      </c>
      <c r="G1501" s="4">
        <v>1457</v>
      </c>
      <c r="H1501" s="6">
        <v>4.9958333333333336</v>
      </c>
      <c r="I1501" s="10">
        <v>3.024</v>
      </c>
    </row>
    <row r="1502" spans="2:9" x14ac:dyDescent="0.2">
      <c r="B1502" s="4">
        <v>1500</v>
      </c>
      <c r="C1502" s="4">
        <v>29</v>
      </c>
      <c r="D1502" s="4">
        <v>44</v>
      </c>
      <c r="E1502" s="4">
        <v>278</v>
      </c>
      <c r="F1502" s="4">
        <v>1094</v>
      </c>
      <c r="G1502" s="4">
        <v>1459</v>
      </c>
      <c r="H1502" s="6">
        <v>4.9979166666666668</v>
      </c>
      <c r="I1502" s="10">
        <v>3.024</v>
      </c>
    </row>
    <row r="1503" spans="2:9" x14ac:dyDescent="0.2">
      <c r="B1503" s="4">
        <v>1501</v>
      </c>
      <c r="C1503" s="4">
        <v>29</v>
      </c>
      <c r="D1503" s="4">
        <v>45</v>
      </c>
      <c r="E1503" s="4">
        <v>278</v>
      </c>
      <c r="F1503" s="4">
        <v>1095</v>
      </c>
      <c r="G1503" s="4">
        <v>1460</v>
      </c>
      <c r="H1503" s="6">
        <v>4.9993055555555559</v>
      </c>
      <c r="I1503" s="10">
        <v>3.024</v>
      </c>
    </row>
    <row r="1504" spans="2:9" x14ac:dyDescent="0.2">
      <c r="B1504" s="4">
        <v>1502</v>
      </c>
      <c r="C1504" s="4">
        <v>29</v>
      </c>
      <c r="D1504" s="4">
        <v>46</v>
      </c>
      <c r="E1504" s="4">
        <v>278</v>
      </c>
      <c r="F1504" s="4">
        <v>1095</v>
      </c>
      <c r="G1504" s="4">
        <v>1460</v>
      </c>
      <c r="H1504" s="6">
        <v>5.0013888888888891</v>
      </c>
      <c r="I1504" s="10">
        <v>3.024</v>
      </c>
    </row>
    <row r="1505" spans="2:9" x14ac:dyDescent="0.2">
      <c r="B1505" s="4">
        <v>1503</v>
      </c>
      <c r="C1505" s="4">
        <v>29</v>
      </c>
      <c r="D1505" s="4">
        <v>47</v>
      </c>
      <c r="E1505" s="4">
        <v>278</v>
      </c>
      <c r="F1505" s="4">
        <v>1096</v>
      </c>
      <c r="G1505" s="4">
        <v>1461</v>
      </c>
      <c r="H1505" s="6">
        <v>5.0034722222222223</v>
      </c>
      <c r="I1505" s="10">
        <v>3.024</v>
      </c>
    </row>
    <row r="1506" spans="2:9" x14ac:dyDescent="0.2">
      <c r="B1506" s="4">
        <v>1504</v>
      </c>
      <c r="C1506" s="4">
        <v>29</v>
      </c>
      <c r="D1506" s="4">
        <v>48</v>
      </c>
      <c r="E1506" s="4">
        <v>278</v>
      </c>
      <c r="F1506" s="4">
        <v>1096</v>
      </c>
      <c r="G1506" s="4">
        <v>1462</v>
      </c>
      <c r="H1506" s="6">
        <v>5.0055555555555555</v>
      </c>
      <c r="I1506" s="10">
        <v>3.024</v>
      </c>
    </row>
    <row r="1507" spans="2:9" x14ac:dyDescent="0.2">
      <c r="B1507" s="4">
        <v>1505</v>
      </c>
      <c r="C1507" s="4">
        <v>29</v>
      </c>
      <c r="D1507" s="4">
        <v>49</v>
      </c>
      <c r="E1507" s="4">
        <v>278</v>
      </c>
      <c r="F1507" s="4">
        <v>1097</v>
      </c>
      <c r="G1507" s="4">
        <v>1463</v>
      </c>
      <c r="H1507" s="6">
        <v>5.0076388888888888</v>
      </c>
      <c r="I1507" s="10">
        <v>3.024</v>
      </c>
    </row>
    <row r="1508" spans="2:9" x14ac:dyDescent="0.2">
      <c r="B1508" s="4">
        <v>1506</v>
      </c>
      <c r="C1508" s="4">
        <v>29</v>
      </c>
      <c r="D1508" s="4">
        <v>50</v>
      </c>
      <c r="E1508" s="4">
        <v>278</v>
      </c>
      <c r="F1508" s="4">
        <v>1098</v>
      </c>
      <c r="G1508" s="4">
        <v>1464</v>
      </c>
      <c r="H1508" s="6">
        <v>5.009722222222222</v>
      </c>
      <c r="I1508" s="10">
        <v>3.024</v>
      </c>
    </row>
    <row r="1509" spans="2:9" x14ac:dyDescent="0.2">
      <c r="B1509" s="4">
        <v>1507</v>
      </c>
      <c r="C1509" s="4">
        <v>29</v>
      </c>
      <c r="D1509" s="4">
        <v>51</v>
      </c>
      <c r="E1509" s="4">
        <v>278</v>
      </c>
      <c r="F1509" s="4">
        <v>1098</v>
      </c>
      <c r="G1509" s="4">
        <v>1464</v>
      </c>
      <c r="H1509" s="6">
        <v>5.0118055555555552</v>
      </c>
      <c r="I1509" s="10">
        <v>3.024</v>
      </c>
    </row>
    <row r="1510" spans="2:9" x14ac:dyDescent="0.2">
      <c r="B1510" s="4">
        <v>1508</v>
      </c>
      <c r="C1510" s="4">
        <v>29</v>
      </c>
      <c r="D1510" s="4">
        <v>52</v>
      </c>
      <c r="E1510" s="4">
        <v>278</v>
      </c>
      <c r="F1510" s="4">
        <v>1099</v>
      </c>
      <c r="G1510" s="4">
        <v>1465</v>
      </c>
      <c r="H1510" s="6">
        <v>5.0138888888888893</v>
      </c>
      <c r="I1510" s="10">
        <v>3.024</v>
      </c>
    </row>
    <row r="1511" spans="2:9" x14ac:dyDescent="0.2">
      <c r="B1511" s="4">
        <v>1509</v>
      </c>
      <c r="C1511" s="4">
        <v>29</v>
      </c>
      <c r="D1511" s="4">
        <v>53</v>
      </c>
      <c r="E1511" s="4">
        <v>279</v>
      </c>
      <c r="F1511" s="4">
        <v>1099</v>
      </c>
      <c r="G1511" s="4">
        <v>1466</v>
      </c>
      <c r="H1511" s="6">
        <v>5.0159722222222225</v>
      </c>
      <c r="I1511" s="10">
        <v>3.024</v>
      </c>
    </row>
    <row r="1512" spans="2:9" x14ac:dyDescent="0.2">
      <c r="B1512" s="4">
        <v>1510</v>
      </c>
      <c r="C1512" s="4">
        <v>29</v>
      </c>
      <c r="D1512" s="4">
        <v>54</v>
      </c>
      <c r="E1512" s="4">
        <v>279</v>
      </c>
      <c r="F1512" s="4">
        <v>1101</v>
      </c>
      <c r="G1512" s="4">
        <v>1468</v>
      </c>
      <c r="H1512" s="6">
        <v>5.0173611111111107</v>
      </c>
      <c r="I1512" s="10">
        <v>3.024</v>
      </c>
    </row>
    <row r="1513" spans="2:9" x14ac:dyDescent="0.2">
      <c r="B1513" s="4">
        <v>1511</v>
      </c>
      <c r="C1513" s="4">
        <v>29</v>
      </c>
      <c r="D1513" s="4">
        <v>55</v>
      </c>
      <c r="E1513" s="4">
        <v>279</v>
      </c>
      <c r="F1513" s="4">
        <v>1101</v>
      </c>
      <c r="G1513" s="4">
        <v>1469</v>
      </c>
      <c r="H1513" s="6">
        <v>5.0194444444444448</v>
      </c>
      <c r="I1513" s="10">
        <v>3.024</v>
      </c>
    </row>
    <row r="1514" spans="2:9" x14ac:dyDescent="0.2">
      <c r="B1514" s="4">
        <v>1512</v>
      </c>
      <c r="C1514" s="4">
        <v>29</v>
      </c>
      <c r="D1514" s="4">
        <v>56</v>
      </c>
      <c r="E1514" s="4">
        <v>279</v>
      </c>
      <c r="F1514" s="4">
        <v>1102</v>
      </c>
      <c r="G1514" s="4">
        <v>1470</v>
      </c>
      <c r="H1514" s="6">
        <v>5.021527777777778</v>
      </c>
      <c r="I1514" s="10">
        <v>3.024</v>
      </c>
    </row>
    <row r="1515" spans="2:9" x14ac:dyDescent="0.2">
      <c r="B1515" s="4">
        <v>1513</v>
      </c>
      <c r="C1515" s="4">
        <v>29</v>
      </c>
      <c r="D1515" s="4">
        <v>57</v>
      </c>
      <c r="E1515" s="4">
        <v>279</v>
      </c>
      <c r="F1515" s="4">
        <v>1103</v>
      </c>
      <c r="G1515" s="4">
        <v>1470</v>
      </c>
      <c r="H1515" s="6">
        <v>5.0236111111111112</v>
      </c>
      <c r="I1515" s="10">
        <v>3.024</v>
      </c>
    </row>
    <row r="1516" spans="2:9" x14ac:dyDescent="0.2">
      <c r="B1516" s="4">
        <v>1514</v>
      </c>
      <c r="C1516" s="4">
        <v>29</v>
      </c>
      <c r="D1516" s="4">
        <v>58</v>
      </c>
      <c r="E1516" s="4">
        <v>279</v>
      </c>
      <c r="F1516" s="4">
        <v>1103</v>
      </c>
      <c r="G1516" s="4">
        <v>1471</v>
      </c>
      <c r="H1516" s="6">
        <v>5.0256944444444445</v>
      </c>
      <c r="I1516" s="10">
        <v>3.024</v>
      </c>
    </row>
    <row r="1517" spans="2:9" x14ac:dyDescent="0.2">
      <c r="B1517" s="4">
        <v>1515</v>
      </c>
      <c r="C1517" s="4">
        <v>29</v>
      </c>
      <c r="D1517" s="4">
        <v>59</v>
      </c>
      <c r="E1517" s="4">
        <v>279</v>
      </c>
      <c r="F1517" s="4">
        <v>1104</v>
      </c>
      <c r="G1517" s="4">
        <v>1472</v>
      </c>
      <c r="H1517" s="6">
        <v>5.0277777777777777</v>
      </c>
      <c r="I1517" s="10">
        <v>3.024</v>
      </c>
    </row>
    <row r="1518" spans="2:9" x14ac:dyDescent="0.2">
      <c r="B1518" s="4">
        <v>1516</v>
      </c>
      <c r="C1518" s="4">
        <v>29</v>
      </c>
      <c r="D1518" s="4">
        <v>60</v>
      </c>
      <c r="E1518" s="4">
        <v>279</v>
      </c>
      <c r="F1518" s="4">
        <v>1104</v>
      </c>
      <c r="G1518" s="4">
        <v>1473</v>
      </c>
      <c r="H1518" s="6">
        <v>5.0298611111111109</v>
      </c>
      <c r="I1518" s="10">
        <v>3.024</v>
      </c>
    </row>
    <row r="1519" spans="2:9" x14ac:dyDescent="0.2">
      <c r="B1519" s="4">
        <v>1517</v>
      </c>
      <c r="C1519" s="4">
        <v>30</v>
      </c>
      <c r="D1519" s="4">
        <v>1</v>
      </c>
      <c r="E1519" s="4">
        <v>279</v>
      </c>
      <c r="F1519" s="4">
        <v>1105</v>
      </c>
      <c r="G1519" s="4">
        <v>1474</v>
      </c>
      <c r="H1519" s="6">
        <v>5.0319444444444441</v>
      </c>
      <c r="I1519" s="10">
        <v>3.024</v>
      </c>
    </row>
    <row r="1520" spans="2:9" x14ac:dyDescent="0.2">
      <c r="B1520" s="4">
        <v>1518</v>
      </c>
      <c r="C1520" s="4">
        <v>30</v>
      </c>
      <c r="D1520" s="4">
        <v>2</v>
      </c>
      <c r="E1520" s="4">
        <v>280</v>
      </c>
      <c r="F1520" s="4">
        <v>1106</v>
      </c>
      <c r="G1520" s="4">
        <v>1474</v>
      </c>
      <c r="H1520" s="6">
        <v>5.0333333333333332</v>
      </c>
      <c r="I1520" s="10">
        <v>3.024</v>
      </c>
    </row>
    <row r="1521" spans="2:9" x14ac:dyDescent="0.2">
      <c r="B1521" s="4">
        <v>1519</v>
      </c>
      <c r="C1521" s="4">
        <v>30</v>
      </c>
      <c r="D1521" s="4">
        <v>3</v>
      </c>
      <c r="E1521" s="4">
        <v>280</v>
      </c>
      <c r="F1521" s="4">
        <v>1106</v>
      </c>
      <c r="G1521" s="4">
        <v>1475</v>
      </c>
      <c r="H1521" s="6">
        <v>5.0354166666666664</v>
      </c>
      <c r="I1521" s="10">
        <v>3.024</v>
      </c>
    </row>
    <row r="1522" spans="2:9" x14ac:dyDescent="0.2">
      <c r="B1522" s="4">
        <v>1520</v>
      </c>
      <c r="C1522" s="4">
        <v>30</v>
      </c>
      <c r="D1522" s="4">
        <v>4</v>
      </c>
      <c r="E1522" s="4">
        <v>280</v>
      </c>
      <c r="F1522" s="4">
        <v>1108</v>
      </c>
      <c r="G1522" s="4">
        <v>1477</v>
      </c>
      <c r="H1522" s="6">
        <v>5.0374999999999996</v>
      </c>
      <c r="I1522" s="10">
        <v>3.024</v>
      </c>
    </row>
    <row r="1523" spans="2:9" x14ac:dyDescent="0.2">
      <c r="B1523" s="4">
        <v>1521</v>
      </c>
      <c r="C1523" s="4">
        <v>30</v>
      </c>
      <c r="D1523" s="4">
        <v>5</v>
      </c>
      <c r="E1523" s="4">
        <v>280</v>
      </c>
      <c r="F1523" s="4">
        <v>1108</v>
      </c>
      <c r="G1523" s="4">
        <v>1478</v>
      </c>
      <c r="H1523" s="6">
        <v>5.0395833333333337</v>
      </c>
      <c r="I1523" s="10">
        <v>3.024</v>
      </c>
    </row>
    <row r="1524" spans="2:9" x14ac:dyDescent="0.2">
      <c r="B1524" s="4">
        <v>1522</v>
      </c>
      <c r="C1524" s="4">
        <v>30</v>
      </c>
      <c r="D1524" s="4">
        <v>6</v>
      </c>
      <c r="E1524" s="4">
        <v>280</v>
      </c>
      <c r="F1524" s="4">
        <v>1109</v>
      </c>
      <c r="G1524" s="4">
        <v>1479</v>
      </c>
      <c r="H1524" s="6">
        <v>5.041666666666667</v>
      </c>
      <c r="I1524" s="10">
        <v>3.024</v>
      </c>
    </row>
    <row r="1525" spans="2:9" x14ac:dyDescent="0.2">
      <c r="B1525" s="4">
        <v>1523</v>
      </c>
      <c r="C1525" s="4">
        <v>30</v>
      </c>
      <c r="D1525" s="4">
        <v>7</v>
      </c>
      <c r="E1525" s="4">
        <v>280</v>
      </c>
      <c r="F1525" s="4">
        <v>1110</v>
      </c>
      <c r="G1525" s="4">
        <v>1480</v>
      </c>
      <c r="H1525" s="6">
        <v>5.0437500000000002</v>
      </c>
      <c r="I1525" s="10">
        <v>3.024</v>
      </c>
    </row>
    <row r="1526" spans="2:9" x14ac:dyDescent="0.2">
      <c r="B1526" s="4">
        <v>1524</v>
      </c>
      <c r="C1526" s="4">
        <v>30</v>
      </c>
      <c r="D1526" s="4">
        <v>8</v>
      </c>
      <c r="E1526" s="4">
        <v>280</v>
      </c>
      <c r="F1526" s="4">
        <v>1110</v>
      </c>
      <c r="G1526" s="4">
        <v>1480</v>
      </c>
      <c r="H1526" s="6">
        <v>5.0458333333333334</v>
      </c>
      <c r="I1526" s="10">
        <v>3.024</v>
      </c>
    </row>
    <row r="1527" spans="2:9" x14ac:dyDescent="0.2">
      <c r="B1527" s="4">
        <v>1525</v>
      </c>
      <c r="C1527" s="4">
        <v>30</v>
      </c>
      <c r="D1527" s="4">
        <v>9</v>
      </c>
      <c r="E1527" s="4">
        <v>280</v>
      </c>
      <c r="F1527" s="4">
        <v>1111</v>
      </c>
      <c r="G1527" s="4">
        <v>1481</v>
      </c>
      <c r="H1527" s="6">
        <v>5.0479166666666666</v>
      </c>
      <c r="I1527" s="10">
        <v>3.024</v>
      </c>
    </row>
    <row r="1528" spans="2:9" x14ac:dyDescent="0.2">
      <c r="B1528" s="4">
        <v>1526</v>
      </c>
      <c r="C1528" s="4">
        <v>30</v>
      </c>
      <c r="D1528" s="4">
        <v>10</v>
      </c>
      <c r="E1528" s="4">
        <v>281</v>
      </c>
      <c r="F1528" s="4">
        <v>1111</v>
      </c>
      <c r="G1528" s="4">
        <v>1482</v>
      </c>
      <c r="H1528" s="6">
        <v>5.0493055555555557</v>
      </c>
      <c r="I1528" s="10">
        <v>3.024</v>
      </c>
    </row>
    <row r="1529" spans="2:9" x14ac:dyDescent="0.2">
      <c r="B1529" s="4">
        <v>1527</v>
      </c>
      <c r="C1529" s="4">
        <v>30</v>
      </c>
      <c r="D1529" s="4">
        <v>11</v>
      </c>
      <c r="E1529" s="4">
        <v>281</v>
      </c>
      <c r="F1529" s="4">
        <v>1112</v>
      </c>
      <c r="G1529" s="4">
        <v>1483</v>
      </c>
      <c r="H1529" s="6">
        <v>5.0513888888888889</v>
      </c>
      <c r="I1529" s="10">
        <v>3.024</v>
      </c>
    </row>
    <row r="1530" spans="2:9" x14ac:dyDescent="0.2">
      <c r="B1530" s="4">
        <v>1528</v>
      </c>
      <c r="C1530" s="4">
        <v>30</v>
      </c>
      <c r="D1530" s="4">
        <v>12</v>
      </c>
      <c r="E1530" s="4">
        <v>281</v>
      </c>
      <c r="F1530" s="4">
        <v>1113</v>
      </c>
      <c r="G1530" s="4">
        <v>1484</v>
      </c>
      <c r="H1530" s="6">
        <v>5.0534722222222221</v>
      </c>
      <c r="I1530" s="10">
        <v>3.024</v>
      </c>
    </row>
    <row r="1531" spans="2:9" x14ac:dyDescent="0.2">
      <c r="B1531" s="4">
        <v>1529</v>
      </c>
      <c r="C1531" s="4">
        <v>30</v>
      </c>
      <c r="D1531" s="4">
        <v>13</v>
      </c>
      <c r="E1531" s="4">
        <v>281</v>
      </c>
      <c r="F1531" s="4">
        <v>1113</v>
      </c>
      <c r="G1531" s="4">
        <v>1484</v>
      </c>
      <c r="H1531" s="6">
        <v>5.0555555555555554</v>
      </c>
      <c r="I1531" s="10">
        <v>3.024</v>
      </c>
    </row>
    <row r="1532" spans="2:9" x14ac:dyDescent="0.2">
      <c r="B1532" s="4">
        <v>1530</v>
      </c>
      <c r="C1532" s="4">
        <v>30</v>
      </c>
      <c r="D1532" s="4">
        <v>14</v>
      </c>
      <c r="E1532" s="4">
        <v>281</v>
      </c>
      <c r="F1532" s="4">
        <v>1115</v>
      </c>
      <c r="G1532" s="4">
        <v>1486</v>
      </c>
      <c r="H1532" s="6">
        <v>5.0576388888888886</v>
      </c>
      <c r="I1532" s="10">
        <v>3.024</v>
      </c>
    </row>
    <row r="1533" spans="2:9" x14ac:dyDescent="0.2">
      <c r="B1533" s="4">
        <v>1531</v>
      </c>
      <c r="C1533" s="4">
        <v>30</v>
      </c>
      <c r="D1533" s="4">
        <v>15</v>
      </c>
      <c r="E1533" s="4">
        <v>281</v>
      </c>
      <c r="F1533" s="4">
        <v>1115</v>
      </c>
      <c r="G1533" s="4">
        <v>1487</v>
      </c>
      <c r="H1533" s="6">
        <v>5.0597222222222218</v>
      </c>
      <c r="I1533" s="10">
        <v>3.024</v>
      </c>
    </row>
    <row r="1534" spans="2:9" x14ac:dyDescent="0.2">
      <c r="B1534" s="4">
        <v>1532</v>
      </c>
      <c r="C1534" s="4">
        <v>30</v>
      </c>
      <c r="D1534" s="4">
        <v>16</v>
      </c>
      <c r="E1534" s="4">
        <v>281</v>
      </c>
      <c r="F1534" s="4">
        <v>1116</v>
      </c>
      <c r="G1534" s="4">
        <v>1488</v>
      </c>
      <c r="H1534" s="6">
        <v>5.0618055555555559</v>
      </c>
      <c r="I1534" s="10">
        <v>3.024</v>
      </c>
    </row>
    <row r="1535" spans="2:9" x14ac:dyDescent="0.2">
      <c r="B1535" s="4">
        <v>1533</v>
      </c>
      <c r="C1535" s="4">
        <v>30</v>
      </c>
      <c r="D1535" s="4">
        <v>17</v>
      </c>
      <c r="E1535" s="4">
        <v>281</v>
      </c>
      <c r="F1535" s="4">
        <v>1116</v>
      </c>
      <c r="G1535" s="4">
        <v>1489</v>
      </c>
      <c r="H1535" s="6">
        <v>5.0638888888888891</v>
      </c>
      <c r="I1535" s="10">
        <v>3.024</v>
      </c>
    </row>
    <row r="1536" spans="2:9" x14ac:dyDescent="0.2">
      <c r="B1536" s="4">
        <v>1534</v>
      </c>
      <c r="C1536" s="4">
        <v>30</v>
      </c>
      <c r="D1536" s="4">
        <v>18</v>
      </c>
      <c r="E1536" s="4">
        <v>281</v>
      </c>
      <c r="F1536" s="4">
        <v>1117</v>
      </c>
      <c r="G1536" s="4">
        <v>1490</v>
      </c>
      <c r="H1536" s="6">
        <v>5.0659722222222223</v>
      </c>
      <c r="I1536" s="10">
        <v>3.024</v>
      </c>
    </row>
    <row r="1537" spans="2:9" x14ac:dyDescent="0.2">
      <c r="B1537" s="4">
        <v>1535</v>
      </c>
      <c r="C1537" s="4">
        <v>30</v>
      </c>
      <c r="D1537" s="4">
        <v>19</v>
      </c>
      <c r="E1537" s="4">
        <v>282</v>
      </c>
      <c r="F1537" s="4">
        <v>1118</v>
      </c>
      <c r="G1537" s="4">
        <v>1490</v>
      </c>
      <c r="H1537" s="6">
        <v>5.0673611111111114</v>
      </c>
      <c r="I1537" s="10">
        <v>3.024</v>
      </c>
    </row>
    <row r="1538" spans="2:9" x14ac:dyDescent="0.2">
      <c r="B1538" s="4">
        <v>1536</v>
      </c>
      <c r="C1538" s="4">
        <v>30</v>
      </c>
      <c r="D1538" s="4">
        <v>20</v>
      </c>
      <c r="E1538" s="4">
        <v>282</v>
      </c>
      <c r="F1538" s="4">
        <v>1118</v>
      </c>
      <c r="G1538" s="4">
        <v>1491</v>
      </c>
      <c r="H1538" s="6">
        <v>5.0694444444444446</v>
      </c>
      <c r="I1538" s="10">
        <v>3.024</v>
      </c>
    </row>
    <row r="1539" spans="2:9" x14ac:dyDescent="0.2">
      <c r="B1539" s="4">
        <v>1537</v>
      </c>
      <c r="C1539" s="4">
        <v>30</v>
      </c>
      <c r="D1539" s="4">
        <v>21</v>
      </c>
      <c r="E1539" s="4">
        <v>282</v>
      </c>
      <c r="F1539" s="4">
        <v>1119</v>
      </c>
      <c r="G1539" s="4">
        <v>1492</v>
      </c>
      <c r="H1539" s="6">
        <v>5.0715277777777779</v>
      </c>
      <c r="I1539" s="10">
        <v>3.024</v>
      </c>
    </row>
    <row r="1540" spans="2:9" x14ac:dyDescent="0.2">
      <c r="B1540" s="4">
        <v>1538</v>
      </c>
      <c r="C1540" s="4">
        <v>30</v>
      </c>
      <c r="D1540" s="4">
        <v>22</v>
      </c>
      <c r="E1540" s="4">
        <v>282</v>
      </c>
      <c r="F1540" s="4">
        <v>1119</v>
      </c>
      <c r="G1540" s="4">
        <v>1493</v>
      </c>
      <c r="H1540" s="6">
        <v>5.0736111111111111</v>
      </c>
      <c r="I1540" s="10">
        <v>3.024</v>
      </c>
    </row>
    <row r="1541" spans="2:9" x14ac:dyDescent="0.2">
      <c r="B1541" s="4">
        <v>1539</v>
      </c>
      <c r="C1541" s="4">
        <v>30</v>
      </c>
      <c r="D1541" s="4">
        <v>23</v>
      </c>
      <c r="E1541" s="4">
        <v>282</v>
      </c>
      <c r="F1541" s="4">
        <v>1120</v>
      </c>
      <c r="G1541" s="4">
        <v>1494</v>
      </c>
      <c r="H1541" s="6">
        <v>5.0756944444444443</v>
      </c>
      <c r="I1541" s="10">
        <v>3.024</v>
      </c>
    </row>
    <row r="1542" spans="2:9" x14ac:dyDescent="0.2">
      <c r="B1542" s="4">
        <v>1540</v>
      </c>
      <c r="C1542" s="4">
        <v>30</v>
      </c>
      <c r="D1542" s="4">
        <v>24</v>
      </c>
      <c r="E1542" s="4">
        <v>282</v>
      </c>
      <c r="F1542" s="4">
        <v>1122</v>
      </c>
      <c r="G1542" s="4">
        <v>1496</v>
      </c>
      <c r="H1542" s="6">
        <v>5.0777777777777775</v>
      </c>
      <c r="I1542" s="10">
        <v>3.024</v>
      </c>
    </row>
    <row r="1543" spans="2:9" x14ac:dyDescent="0.2">
      <c r="B1543" s="4">
        <v>1541</v>
      </c>
      <c r="C1543" s="4">
        <v>30</v>
      </c>
      <c r="D1543" s="4">
        <v>25</v>
      </c>
      <c r="E1543" s="4">
        <v>282</v>
      </c>
      <c r="F1543" s="4">
        <v>1122</v>
      </c>
      <c r="G1543" s="4">
        <v>1496</v>
      </c>
      <c r="H1543" s="6">
        <v>5.0798611111111107</v>
      </c>
      <c r="I1543" s="10">
        <v>3.024</v>
      </c>
    </row>
    <row r="1544" spans="2:9" x14ac:dyDescent="0.2">
      <c r="B1544" s="4">
        <v>1542</v>
      </c>
      <c r="C1544" s="4">
        <v>30</v>
      </c>
      <c r="D1544" s="4">
        <v>26</v>
      </c>
      <c r="E1544" s="4">
        <v>282</v>
      </c>
      <c r="F1544" s="4">
        <v>1123</v>
      </c>
      <c r="G1544" s="4">
        <v>1497</v>
      </c>
      <c r="H1544" s="6">
        <v>5.0819444444444448</v>
      </c>
      <c r="I1544" s="10">
        <v>3.024</v>
      </c>
    </row>
    <row r="1545" spans="2:9" x14ac:dyDescent="0.2">
      <c r="B1545" s="4">
        <v>1543</v>
      </c>
      <c r="C1545" s="4">
        <v>30</v>
      </c>
      <c r="D1545" s="4">
        <v>27</v>
      </c>
      <c r="E1545" s="4">
        <v>282</v>
      </c>
      <c r="F1545" s="4">
        <v>1123</v>
      </c>
      <c r="G1545" s="4">
        <v>1498</v>
      </c>
      <c r="H1545" s="6">
        <v>5.083333333333333</v>
      </c>
      <c r="I1545" s="10">
        <v>3.024</v>
      </c>
    </row>
    <row r="1546" spans="2:9" x14ac:dyDescent="0.2">
      <c r="B1546" s="4">
        <v>1544</v>
      </c>
      <c r="C1546" s="4">
        <v>30</v>
      </c>
      <c r="D1546" s="4">
        <v>28</v>
      </c>
      <c r="E1546" s="4">
        <v>283</v>
      </c>
      <c r="F1546" s="4">
        <v>1124</v>
      </c>
      <c r="G1546" s="4">
        <v>1499</v>
      </c>
      <c r="H1546" s="6">
        <v>5.0854166666666663</v>
      </c>
      <c r="I1546" s="10">
        <v>3.024</v>
      </c>
    </row>
    <row r="1547" spans="2:9" x14ac:dyDescent="0.2">
      <c r="B1547" s="4">
        <v>1545</v>
      </c>
      <c r="C1547" s="4">
        <v>30</v>
      </c>
      <c r="D1547" s="4">
        <v>29</v>
      </c>
      <c r="E1547" s="4">
        <v>283</v>
      </c>
      <c r="F1547" s="4">
        <v>1125</v>
      </c>
      <c r="G1547" s="4">
        <v>1500</v>
      </c>
      <c r="H1547" s="6">
        <v>5.0875000000000004</v>
      </c>
      <c r="I1547" s="10">
        <v>3.024</v>
      </c>
    </row>
    <row r="1548" spans="2:9" x14ac:dyDescent="0.2">
      <c r="B1548" s="4">
        <v>1546</v>
      </c>
      <c r="C1548" s="4">
        <v>30</v>
      </c>
      <c r="D1548" s="4">
        <v>30</v>
      </c>
      <c r="E1548" s="4">
        <v>283</v>
      </c>
      <c r="F1548" s="4">
        <v>1125</v>
      </c>
      <c r="G1548" s="4">
        <v>1500</v>
      </c>
      <c r="H1548" s="6">
        <v>5.0895833333333336</v>
      </c>
      <c r="I1548" s="10">
        <v>3.024</v>
      </c>
    </row>
    <row r="1549" spans="2:9" x14ac:dyDescent="0.2">
      <c r="B1549" s="4">
        <v>1547</v>
      </c>
      <c r="C1549" s="4">
        <v>30</v>
      </c>
      <c r="D1549" s="4">
        <v>31</v>
      </c>
      <c r="E1549" s="4">
        <v>283</v>
      </c>
      <c r="F1549" s="4">
        <v>1126</v>
      </c>
      <c r="G1549" s="4">
        <v>1501</v>
      </c>
      <c r="H1549" s="6">
        <v>5.0916666666666668</v>
      </c>
      <c r="I1549" s="10">
        <v>3.024</v>
      </c>
    </row>
    <row r="1550" spans="2:9" x14ac:dyDescent="0.2">
      <c r="B1550" s="4">
        <v>1548</v>
      </c>
      <c r="C1550" s="4">
        <v>30</v>
      </c>
      <c r="D1550" s="4">
        <v>32</v>
      </c>
      <c r="E1550" s="4">
        <v>283</v>
      </c>
      <c r="F1550" s="4">
        <v>1126</v>
      </c>
      <c r="G1550" s="4">
        <v>1502</v>
      </c>
      <c r="H1550" s="6">
        <v>5.09375</v>
      </c>
      <c r="I1550" s="10">
        <v>3.024</v>
      </c>
    </row>
    <row r="1551" spans="2:9" x14ac:dyDescent="0.2">
      <c r="B1551" s="4">
        <v>1549</v>
      </c>
      <c r="C1551" s="4">
        <v>30</v>
      </c>
      <c r="D1551" s="4">
        <v>33</v>
      </c>
      <c r="E1551" s="4">
        <v>283</v>
      </c>
      <c r="F1551" s="4">
        <v>1127</v>
      </c>
      <c r="G1551" s="4">
        <v>1503</v>
      </c>
      <c r="H1551" s="6">
        <v>5.0958333333333332</v>
      </c>
      <c r="I1551" s="10">
        <v>3.024</v>
      </c>
    </row>
    <row r="1552" spans="2:9" x14ac:dyDescent="0.2">
      <c r="B1552" s="4">
        <v>1550</v>
      </c>
      <c r="C1552" s="4">
        <v>30</v>
      </c>
      <c r="D1552" s="4">
        <v>34</v>
      </c>
      <c r="E1552" s="4">
        <v>283</v>
      </c>
      <c r="F1552" s="4">
        <v>1128</v>
      </c>
      <c r="G1552" s="4">
        <v>1505</v>
      </c>
      <c r="H1552" s="6">
        <v>5.0979166666666664</v>
      </c>
      <c r="I1552" s="10">
        <v>3.024</v>
      </c>
    </row>
    <row r="1553" spans="2:9" x14ac:dyDescent="0.2">
      <c r="B1553" s="4">
        <v>1551</v>
      </c>
      <c r="C1553" s="4">
        <v>30</v>
      </c>
      <c r="D1553" s="4">
        <v>35</v>
      </c>
      <c r="E1553" s="4">
        <v>283</v>
      </c>
      <c r="F1553" s="4">
        <v>1129</v>
      </c>
      <c r="G1553" s="4">
        <v>1506</v>
      </c>
      <c r="H1553" s="6">
        <v>5.0993055555555555</v>
      </c>
      <c r="I1553" s="10">
        <v>3.024</v>
      </c>
    </row>
    <row r="1554" spans="2:9" x14ac:dyDescent="0.2">
      <c r="B1554" s="4">
        <v>1552</v>
      </c>
      <c r="C1554" s="4">
        <v>30</v>
      </c>
      <c r="D1554" s="4">
        <v>36</v>
      </c>
      <c r="E1554" s="4">
        <v>283</v>
      </c>
      <c r="F1554" s="4">
        <v>1130</v>
      </c>
      <c r="G1554" s="4">
        <v>1506</v>
      </c>
      <c r="H1554" s="6">
        <v>5.1013888888888888</v>
      </c>
      <c r="I1554" s="10">
        <v>3.024</v>
      </c>
    </row>
    <row r="1555" spans="2:9" x14ac:dyDescent="0.2">
      <c r="B1555" s="4">
        <v>1553</v>
      </c>
      <c r="C1555" s="4">
        <v>30</v>
      </c>
      <c r="D1555" s="4">
        <v>37</v>
      </c>
      <c r="E1555" s="4">
        <v>284</v>
      </c>
      <c r="F1555" s="4">
        <v>1130</v>
      </c>
      <c r="G1555" s="4">
        <v>1507</v>
      </c>
      <c r="H1555" s="6">
        <v>5.103472222222222</v>
      </c>
      <c r="I1555" s="10">
        <v>3.024</v>
      </c>
    </row>
    <row r="1556" spans="2:9" x14ac:dyDescent="0.2">
      <c r="B1556" s="4">
        <v>1554</v>
      </c>
      <c r="C1556" s="4">
        <v>30</v>
      </c>
      <c r="D1556" s="4">
        <v>38</v>
      </c>
      <c r="E1556" s="4">
        <v>284</v>
      </c>
      <c r="F1556" s="4">
        <v>1131</v>
      </c>
      <c r="G1556" s="4">
        <v>1508</v>
      </c>
      <c r="H1556" s="6">
        <v>5.1055555555555552</v>
      </c>
      <c r="I1556" s="10">
        <v>3.024</v>
      </c>
    </row>
    <row r="1557" spans="2:9" x14ac:dyDescent="0.2">
      <c r="B1557" s="4">
        <v>1555</v>
      </c>
      <c r="C1557" s="4">
        <v>30</v>
      </c>
      <c r="D1557" s="4">
        <v>39</v>
      </c>
      <c r="E1557" s="4">
        <v>284</v>
      </c>
      <c r="F1557" s="4">
        <v>1131</v>
      </c>
      <c r="G1557" s="4">
        <v>1509</v>
      </c>
      <c r="H1557" s="6">
        <v>5.1076388888888893</v>
      </c>
      <c r="I1557" s="10">
        <v>3.024</v>
      </c>
    </row>
    <row r="1558" spans="2:9" x14ac:dyDescent="0.2">
      <c r="B1558" s="4">
        <v>1556</v>
      </c>
      <c r="C1558" s="4">
        <v>30</v>
      </c>
      <c r="D1558" s="4">
        <v>40</v>
      </c>
      <c r="E1558" s="4">
        <v>284</v>
      </c>
      <c r="F1558" s="4">
        <v>1132</v>
      </c>
      <c r="G1558" s="4">
        <v>1510</v>
      </c>
      <c r="H1558" s="6">
        <v>5.1097222222222225</v>
      </c>
      <c r="I1558" s="10">
        <v>3.024</v>
      </c>
    </row>
    <row r="1559" spans="2:9" x14ac:dyDescent="0.2">
      <c r="B1559" s="4">
        <v>1557</v>
      </c>
      <c r="C1559" s="4">
        <v>30</v>
      </c>
      <c r="D1559" s="4">
        <v>41</v>
      </c>
      <c r="E1559" s="4">
        <v>284</v>
      </c>
      <c r="F1559" s="4">
        <v>1133</v>
      </c>
      <c r="G1559" s="4">
        <v>1510</v>
      </c>
      <c r="H1559" s="6">
        <v>5.1118055555555557</v>
      </c>
      <c r="I1559" s="10">
        <v>3.024</v>
      </c>
    </row>
    <row r="1560" spans="2:9" x14ac:dyDescent="0.2">
      <c r="B1560" s="4">
        <v>1558</v>
      </c>
      <c r="C1560" s="4">
        <v>30</v>
      </c>
      <c r="D1560" s="4">
        <v>42</v>
      </c>
      <c r="E1560" s="4">
        <v>284</v>
      </c>
      <c r="F1560" s="4">
        <v>1133</v>
      </c>
      <c r="G1560" s="4">
        <v>1511</v>
      </c>
      <c r="H1560" s="6">
        <v>5.1138888888888889</v>
      </c>
      <c r="I1560" s="10">
        <v>3.024</v>
      </c>
    </row>
    <row r="1561" spans="2:9" x14ac:dyDescent="0.2">
      <c r="B1561" s="4">
        <v>1559</v>
      </c>
      <c r="C1561" s="4">
        <v>30</v>
      </c>
      <c r="D1561" s="4">
        <v>43</v>
      </c>
      <c r="E1561" s="4">
        <v>284</v>
      </c>
      <c r="F1561" s="4">
        <v>1134</v>
      </c>
      <c r="G1561" s="4">
        <v>1512</v>
      </c>
      <c r="H1561" s="6">
        <v>5.1159722222222221</v>
      </c>
      <c r="I1561" s="10">
        <v>3.024</v>
      </c>
    </row>
    <row r="1562" spans="2:9" x14ac:dyDescent="0.2">
      <c r="B1562" s="4">
        <v>1560</v>
      </c>
      <c r="C1562" s="4">
        <v>30</v>
      </c>
      <c r="D1562" s="4">
        <v>44</v>
      </c>
      <c r="E1562" s="4">
        <v>284</v>
      </c>
      <c r="F1562" s="4">
        <v>1135</v>
      </c>
      <c r="G1562" s="4">
        <v>1514</v>
      </c>
      <c r="H1562" s="6">
        <v>5.1173611111111112</v>
      </c>
      <c r="I1562" s="10">
        <v>3.024</v>
      </c>
    </row>
    <row r="1563" spans="2:9" x14ac:dyDescent="0.2">
      <c r="B1563" s="4">
        <v>1561</v>
      </c>
      <c r="C1563" s="4">
        <v>30</v>
      </c>
      <c r="D1563" s="4">
        <v>45</v>
      </c>
      <c r="E1563" s="4">
        <v>284</v>
      </c>
      <c r="F1563" s="4">
        <v>1136</v>
      </c>
      <c r="G1563" s="4">
        <v>1515</v>
      </c>
      <c r="H1563" s="6">
        <v>5.1194444444444445</v>
      </c>
      <c r="I1563" s="10">
        <v>3.024</v>
      </c>
    </row>
    <row r="1564" spans="2:9" x14ac:dyDescent="0.2">
      <c r="B1564" s="4">
        <v>1562</v>
      </c>
      <c r="C1564" s="4">
        <v>30</v>
      </c>
      <c r="D1564" s="4">
        <v>46</v>
      </c>
      <c r="E1564" s="4">
        <v>285</v>
      </c>
      <c r="F1564" s="4">
        <v>1137</v>
      </c>
      <c r="G1564" s="4">
        <v>1516</v>
      </c>
      <c r="H1564" s="6">
        <v>5.1215277777777777</v>
      </c>
      <c r="I1564" s="10">
        <v>3.024</v>
      </c>
    </row>
    <row r="1565" spans="2:9" x14ac:dyDescent="0.2">
      <c r="B1565" s="4">
        <v>1563</v>
      </c>
      <c r="C1565" s="4">
        <v>30</v>
      </c>
      <c r="D1565" s="4">
        <v>47</v>
      </c>
      <c r="E1565" s="4">
        <v>285</v>
      </c>
      <c r="F1565" s="4">
        <v>1137</v>
      </c>
      <c r="G1565" s="4">
        <v>1516</v>
      </c>
      <c r="H1565" s="6">
        <v>5.1236111111111109</v>
      </c>
      <c r="I1565" s="10">
        <v>3.024</v>
      </c>
    </row>
    <row r="1566" spans="2:9" x14ac:dyDescent="0.2">
      <c r="B1566" s="4">
        <v>1564</v>
      </c>
      <c r="C1566" s="4">
        <v>30</v>
      </c>
      <c r="D1566" s="4">
        <v>48</v>
      </c>
      <c r="E1566" s="4">
        <v>285</v>
      </c>
      <c r="F1566" s="4">
        <v>1138</v>
      </c>
      <c r="G1566" s="4">
        <v>1517</v>
      </c>
      <c r="H1566" s="6">
        <v>5.1256944444444441</v>
      </c>
      <c r="I1566" s="10">
        <v>3.024</v>
      </c>
    </row>
    <row r="1567" spans="2:9" x14ac:dyDescent="0.2">
      <c r="B1567" s="4">
        <v>1565</v>
      </c>
      <c r="C1567" s="4">
        <v>30</v>
      </c>
      <c r="D1567" s="4">
        <v>49</v>
      </c>
      <c r="E1567" s="4">
        <v>285</v>
      </c>
      <c r="F1567" s="4">
        <v>1138</v>
      </c>
      <c r="G1567" s="4">
        <v>1518</v>
      </c>
      <c r="H1567" s="6">
        <v>5.1277777777777782</v>
      </c>
      <c r="I1567" s="10">
        <v>3.024</v>
      </c>
    </row>
    <row r="1568" spans="2:9" x14ac:dyDescent="0.2">
      <c r="B1568" s="4">
        <v>1566</v>
      </c>
      <c r="C1568" s="4">
        <v>30</v>
      </c>
      <c r="D1568" s="4">
        <v>50</v>
      </c>
      <c r="E1568" s="4">
        <v>285</v>
      </c>
      <c r="F1568" s="4">
        <v>1139</v>
      </c>
      <c r="G1568" s="4">
        <v>1519</v>
      </c>
      <c r="H1568" s="6">
        <v>5.1298611111111114</v>
      </c>
      <c r="I1568" s="10">
        <v>3.024</v>
      </c>
    </row>
    <row r="1569" spans="2:9" x14ac:dyDescent="0.2">
      <c r="B1569" s="4">
        <v>1567</v>
      </c>
      <c r="C1569" s="4">
        <v>30</v>
      </c>
      <c r="D1569" s="4">
        <v>51</v>
      </c>
      <c r="E1569" s="4">
        <v>285</v>
      </c>
      <c r="F1569" s="4">
        <v>1140</v>
      </c>
      <c r="G1569" s="4">
        <v>1520</v>
      </c>
      <c r="H1569" s="6">
        <v>5.1319444444444446</v>
      </c>
      <c r="I1569" s="10">
        <v>3.024</v>
      </c>
    </row>
    <row r="1570" spans="2:9" x14ac:dyDescent="0.2">
      <c r="B1570" s="4">
        <v>1568</v>
      </c>
      <c r="C1570" s="4">
        <v>30</v>
      </c>
      <c r="D1570" s="4">
        <v>52</v>
      </c>
      <c r="E1570" s="4">
        <v>285</v>
      </c>
      <c r="F1570" s="4">
        <v>1140</v>
      </c>
      <c r="G1570" s="4">
        <v>1520</v>
      </c>
      <c r="H1570" s="6">
        <v>5.1333333333333337</v>
      </c>
      <c r="I1570" s="10">
        <v>3.024</v>
      </c>
    </row>
    <row r="1571" spans="2:9" x14ac:dyDescent="0.2">
      <c r="B1571" s="4">
        <v>1569</v>
      </c>
      <c r="C1571" s="4">
        <v>30</v>
      </c>
      <c r="D1571" s="4">
        <v>53</v>
      </c>
      <c r="E1571" s="4">
        <v>285</v>
      </c>
      <c r="F1571" s="4">
        <v>1141</v>
      </c>
      <c r="G1571" s="4">
        <v>1521</v>
      </c>
      <c r="H1571" s="6">
        <v>5.135416666666667</v>
      </c>
      <c r="I1571" s="10">
        <v>3.024</v>
      </c>
    </row>
    <row r="1572" spans="2:9" x14ac:dyDescent="0.2">
      <c r="B1572" s="4">
        <v>1570</v>
      </c>
      <c r="C1572" s="4">
        <v>30</v>
      </c>
      <c r="D1572" s="4">
        <v>54</v>
      </c>
      <c r="E1572" s="4">
        <v>286</v>
      </c>
      <c r="F1572" s="4">
        <v>1142</v>
      </c>
      <c r="G1572" s="4">
        <v>1523</v>
      </c>
      <c r="H1572" s="6">
        <v>5.1375000000000002</v>
      </c>
      <c r="I1572" s="10">
        <v>3.024</v>
      </c>
    </row>
    <row r="1573" spans="2:9" x14ac:dyDescent="0.2">
      <c r="B1573" s="4">
        <v>1571</v>
      </c>
      <c r="C1573" s="4">
        <v>30</v>
      </c>
      <c r="D1573" s="4">
        <v>55</v>
      </c>
      <c r="E1573" s="4">
        <v>286</v>
      </c>
      <c r="F1573" s="4">
        <v>1143</v>
      </c>
      <c r="G1573" s="4">
        <v>1524</v>
      </c>
      <c r="H1573" s="6">
        <v>5.1395833333333334</v>
      </c>
      <c r="I1573" s="10">
        <v>3.024</v>
      </c>
    </row>
    <row r="1574" spans="2:9" x14ac:dyDescent="0.2">
      <c r="B1574" s="4">
        <v>1572</v>
      </c>
      <c r="C1574" s="4">
        <v>30</v>
      </c>
      <c r="D1574" s="4">
        <v>56</v>
      </c>
      <c r="E1574" s="4">
        <v>286</v>
      </c>
      <c r="F1574" s="4">
        <v>1143</v>
      </c>
      <c r="G1574" s="4">
        <v>1525</v>
      </c>
      <c r="H1574" s="6">
        <v>5.1416666666666666</v>
      </c>
      <c r="I1574" s="10">
        <v>3.024</v>
      </c>
    </row>
    <row r="1575" spans="2:9" x14ac:dyDescent="0.2">
      <c r="B1575" s="4">
        <v>1573</v>
      </c>
      <c r="C1575" s="4">
        <v>30</v>
      </c>
      <c r="D1575" s="4">
        <v>57</v>
      </c>
      <c r="E1575" s="4">
        <v>286</v>
      </c>
      <c r="F1575" s="4">
        <v>1144</v>
      </c>
      <c r="G1575" s="4">
        <v>1526</v>
      </c>
      <c r="H1575" s="6">
        <v>5.1437499999999998</v>
      </c>
      <c r="I1575" s="10">
        <v>3.024</v>
      </c>
    </row>
    <row r="1576" spans="2:9" x14ac:dyDescent="0.2">
      <c r="B1576" s="4">
        <v>1574</v>
      </c>
      <c r="C1576" s="4">
        <v>30</v>
      </c>
      <c r="D1576" s="4">
        <v>58</v>
      </c>
      <c r="E1576" s="4">
        <v>286</v>
      </c>
      <c r="F1576" s="4">
        <v>1145</v>
      </c>
      <c r="G1576" s="4">
        <v>1526</v>
      </c>
      <c r="H1576" s="6">
        <v>5.145833333333333</v>
      </c>
      <c r="I1576" s="10">
        <v>3.024</v>
      </c>
    </row>
    <row r="1577" spans="2:9" x14ac:dyDescent="0.2">
      <c r="B1577" s="4">
        <v>1575</v>
      </c>
      <c r="C1577" s="4">
        <v>30</v>
      </c>
      <c r="D1577" s="4">
        <v>59</v>
      </c>
      <c r="E1577" s="4">
        <v>286</v>
      </c>
      <c r="F1577" s="4">
        <v>1145</v>
      </c>
      <c r="G1577" s="4">
        <v>1527</v>
      </c>
      <c r="H1577" s="6">
        <v>5.1479166666666663</v>
      </c>
      <c r="I1577" s="10">
        <v>3.024</v>
      </c>
    </row>
    <row r="1578" spans="2:9" x14ac:dyDescent="0.2">
      <c r="B1578" s="4">
        <v>1576</v>
      </c>
      <c r="C1578" s="4">
        <v>30</v>
      </c>
      <c r="D1578" s="4">
        <v>60</v>
      </c>
      <c r="E1578" s="4">
        <v>286</v>
      </c>
      <c r="F1578" s="4">
        <v>1146</v>
      </c>
      <c r="G1578" s="4">
        <v>1528</v>
      </c>
      <c r="H1578" s="6">
        <v>5.1493055555555554</v>
      </c>
      <c r="I1578" s="10">
        <v>3.024</v>
      </c>
    </row>
    <row r="1579" spans="2:9" x14ac:dyDescent="0.2">
      <c r="B1579" s="4">
        <v>1577</v>
      </c>
      <c r="C1579" s="4">
        <v>31</v>
      </c>
      <c r="D1579" s="4">
        <v>1</v>
      </c>
      <c r="E1579" s="4">
        <v>286</v>
      </c>
      <c r="F1579" s="4">
        <v>1146</v>
      </c>
      <c r="G1579" s="4">
        <v>1529</v>
      </c>
      <c r="H1579" s="6">
        <v>5.1513888888888886</v>
      </c>
      <c r="I1579" s="10">
        <v>3.024</v>
      </c>
    </row>
    <row r="1580" spans="2:9" x14ac:dyDescent="0.2">
      <c r="B1580" s="4">
        <v>1578</v>
      </c>
      <c r="C1580" s="4">
        <v>31</v>
      </c>
      <c r="D1580" s="4">
        <v>2</v>
      </c>
      <c r="E1580" s="4">
        <v>286</v>
      </c>
      <c r="F1580" s="4">
        <v>1147</v>
      </c>
      <c r="G1580" s="4">
        <v>1530</v>
      </c>
      <c r="H1580" s="6">
        <v>5.1534722222222218</v>
      </c>
      <c r="I1580" s="10">
        <v>3.024</v>
      </c>
    </row>
    <row r="1581" spans="2:9" x14ac:dyDescent="0.2">
      <c r="B1581" s="4">
        <v>1579</v>
      </c>
      <c r="C1581" s="4">
        <v>31</v>
      </c>
      <c r="D1581" s="4">
        <v>3</v>
      </c>
      <c r="E1581" s="4">
        <v>287</v>
      </c>
      <c r="F1581" s="4">
        <v>1148</v>
      </c>
      <c r="G1581" s="4">
        <v>1530</v>
      </c>
      <c r="H1581" s="6">
        <v>5.1555555555555559</v>
      </c>
      <c r="I1581" s="10">
        <v>3.024</v>
      </c>
    </row>
    <row r="1582" spans="2:9" x14ac:dyDescent="0.2">
      <c r="B1582" s="4">
        <v>1580</v>
      </c>
      <c r="C1582" s="4">
        <v>31</v>
      </c>
      <c r="D1582" s="4">
        <v>4</v>
      </c>
      <c r="E1582" s="4">
        <v>287</v>
      </c>
      <c r="F1582" s="4">
        <v>1149</v>
      </c>
      <c r="G1582" s="4">
        <v>1532</v>
      </c>
      <c r="H1582" s="6">
        <v>5.1576388888888891</v>
      </c>
      <c r="I1582" s="10">
        <v>3.024</v>
      </c>
    </row>
    <row r="1583" spans="2:9" x14ac:dyDescent="0.2">
      <c r="B1583" s="4">
        <v>1581</v>
      </c>
      <c r="C1583" s="4">
        <v>31</v>
      </c>
      <c r="D1583" s="4">
        <v>5</v>
      </c>
      <c r="E1583" s="4">
        <v>287</v>
      </c>
      <c r="F1583" s="4">
        <v>1150</v>
      </c>
      <c r="G1583" s="4">
        <v>1533</v>
      </c>
      <c r="H1583" s="6">
        <v>5.1597222222222223</v>
      </c>
      <c r="I1583" s="10">
        <v>3.024</v>
      </c>
    </row>
    <row r="1584" spans="2:9" x14ac:dyDescent="0.2">
      <c r="B1584" s="4">
        <v>1582</v>
      </c>
      <c r="C1584" s="4">
        <v>31</v>
      </c>
      <c r="D1584" s="4">
        <v>6</v>
      </c>
      <c r="E1584" s="4">
        <v>287</v>
      </c>
      <c r="F1584" s="4">
        <v>1150</v>
      </c>
      <c r="G1584" s="4">
        <v>1534</v>
      </c>
      <c r="H1584" s="6">
        <v>5.1618055555555555</v>
      </c>
      <c r="I1584" s="10">
        <v>3.024</v>
      </c>
    </row>
    <row r="1585" spans="2:9" x14ac:dyDescent="0.2">
      <c r="B1585" s="4">
        <v>1583</v>
      </c>
      <c r="C1585" s="4">
        <v>31</v>
      </c>
      <c r="D1585" s="4">
        <v>7</v>
      </c>
      <c r="E1585" s="4">
        <v>287</v>
      </c>
      <c r="F1585" s="4">
        <v>1151</v>
      </c>
      <c r="G1585" s="4">
        <v>1535</v>
      </c>
      <c r="H1585" s="6">
        <v>5.1638888888888888</v>
      </c>
      <c r="I1585" s="10">
        <v>3.024</v>
      </c>
    </row>
    <row r="1586" spans="2:9" x14ac:dyDescent="0.2">
      <c r="B1586" s="4">
        <v>1584</v>
      </c>
      <c r="C1586" s="4">
        <v>31</v>
      </c>
      <c r="D1586" s="4">
        <v>8</v>
      </c>
      <c r="E1586" s="4">
        <v>287</v>
      </c>
      <c r="F1586" s="4">
        <v>1152</v>
      </c>
      <c r="G1586" s="4">
        <v>1536</v>
      </c>
      <c r="H1586" s="6">
        <v>5.165972222222222</v>
      </c>
      <c r="I1586" s="10">
        <v>3.024</v>
      </c>
    </row>
    <row r="1587" spans="2:9" x14ac:dyDescent="0.2">
      <c r="B1587" s="4">
        <v>1585</v>
      </c>
      <c r="C1587" s="4">
        <v>31</v>
      </c>
      <c r="D1587" s="4">
        <v>9</v>
      </c>
      <c r="E1587" s="4">
        <v>287</v>
      </c>
      <c r="F1587" s="4">
        <v>1152</v>
      </c>
      <c r="G1587" s="4">
        <v>1536</v>
      </c>
      <c r="H1587" s="6">
        <v>5.1673611111111111</v>
      </c>
      <c r="I1587" s="10">
        <v>3.024</v>
      </c>
    </row>
    <row r="1588" spans="2:9" x14ac:dyDescent="0.2">
      <c r="B1588" s="4">
        <v>1586</v>
      </c>
      <c r="C1588" s="4">
        <v>31</v>
      </c>
      <c r="D1588" s="4">
        <v>10</v>
      </c>
      <c r="E1588" s="4">
        <v>287</v>
      </c>
      <c r="F1588" s="4">
        <v>1153</v>
      </c>
      <c r="G1588" s="4">
        <v>1537</v>
      </c>
      <c r="H1588" s="6">
        <v>5.1694444444444443</v>
      </c>
      <c r="I1588" s="10">
        <v>3.024</v>
      </c>
    </row>
    <row r="1589" spans="2:9" x14ac:dyDescent="0.2">
      <c r="B1589" s="4">
        <v>1587</v>
      </c>
      <c r="C1589" s="4">
        <v>31</v>
      </c>
      <c r="D1589" s="4">
        <v>11</v>
      </c>
      <c r="E1589" s="4">
        <v>287</v>
      </c>
      <c r="F1589" s="4">
        <v>1153</v>
      </c>
      <c r="G1589" s="4">
        <v>1538</v>
      </c>
      <c r="H1589" s="6">
        <v>5.1715277777777775</v>
      </c>
      <c r="I1589" s="10">
        <v>3.024</v>
      </c>
    </row>
    <row r="1590" spans="2:9" x14ac:dyDescent="0.2">
      <c r="B1590" s="4">
        <v>1588</v>
      </c>
      <c r="C1590" s="4">
        <v>31</v>
      </c>
      <c r="D1590" s="4">
        <v>12</v>
      </c>
      <c r="E1590" s="4">
        <v>288</v>
      </c>
      <c r="F1590" s="4">
        <v>1154</v>
      </c>
      <c r="G1590" s="4">
        <v>1539</v>
      </c>
      <c r="H1590" s="6">
        <v>5.1736111111111107</v>
      </c>
      <c r="I1590" s="10">
        <v>3.024</v>
      </c>
    </row>
    <row r="1591" spans="2:9" x14ac:dyDescent="0.2">
      <c r="B1591" s="4">
        <v>1589</v>
      </c>
      <c r="C1591" s="4">
        <v>31</v>
      </c>
      <c r="D1591" s="4">
        <v>13</v>
      </c>
      <c r="E1591" s="4">
        <v>288</v>
      </c>
      <c r="F1591" s="4">
        <v>1155</v>
      </c>
      <c r="G1591" s="4">
        <v>1540</v>
      </c>
      <c r="H1591" s="6">
        <v>5.1756944444444448</v>
      </c>
      <c r="I1591" s="10">
        <v>3.024</v>
      </c>
    </row>
    <row r="1592" spans="2:9" x14ac:dyDescent="0.2">
      <c r="B1592" s="4">
        <v>1590</v>
      </c>
      <c r="C1592" s="4">
        <v>31</v>
      </c>
      <c r="D1592" s="4">
        <v>14</v>
      </c>
      <c r="E1592" s="4">
        <v>288</v>
      </c>
      <c r="F1592" s="4">
        <v>1156</v>
      </c>
      <c r="G1592" s="4">
        <v>1542</v>
      </c>
      <c r="H1592" s="6">
        <v>5.177777777777778</v>
      </c>
      <c r="I1592" s="10">
        <v>3.024</v>
      </c>
    </row>
    <row r="1593" spans="2:9" x14ac:dyDescent="0.2">
      <c r="B1593" s="4">
        <v>1591</v>
      </c>
      <c r="C1593" s="4">
        <v>31</v>
      </c>
      <c r="D1593" s="4">
        <v>15</v>
      </c>
      <c r="E1593" s="4">
        <v>288</v>
      </c>
      <c r="F1593" s="4">
        <v>1157</v>
      </c>
      <c r="G1593" s="4">
        <v>1542</v>
      </c>
      <c r="H1593" s="6">
        <v>5.1798611111111112</v>
      </c>
      <c r="I1593" s="10">
        <v>3.024</v>
      </c>
    </row>
    <row r="1594" spans="2:9" x14ac:dyDescent="0.2">
      <c r="B1594" s="4">
        <v>1592</v>
      </c>
      <c r="C1594" s="4">
        <v>31</v>
      </c>
      <c r="D1594" s="4">
        <v>16</v>
      </c>
      <c r="E1594" s="4">
        <v>288</v>
      </c>
      <c r="F1594" s="4">
        <v>1157</v>
      </c>
      <c r="G1594" s="4">
        <v>1543</v>
      </c>
      <c r="H1594" s="6">
        <v>5.1819444444444445</v>
      </c>
      <c r="I1594" s="10">
        <v>3.024</v>
      </c>
    </row>
    <row r="1595" spans="2:9" x14ac:dyDescent="0.2">
      <c r="B1595" s="4">
        <v>1593</v>
      </c>
      <c r="C1595" s="4">
        <v>31</v>
      </c>
      <c r="D1595" s="4">
        <v>17</v>
      </c>
      <c r="E1595" s="4">
        <v>288</v>
      </c>
      <c r="F1595" s="4">
        <v>1158</v>
      </c>
      <c r="G1595" s="4">
        <v>1544</v>
      </c>
      <c r="H1595" s="6">
        <v>5.1833333333333336</v>
      </c>
      <c r="I1595" s="10">
        <v>3.024</v>
      </c>
    </row>
    <row r="1596" spans="2:9" x14ac:dyDescent="0.2">
      <c r="B1596" s="4">
        <v>1594</v>
      </c>
      <c r="C1596" s="4">
        <v>31</v>
      </c>
      <c r="D1596" s="4">
        <v>18</v>
      </c>
      <c r="E1596" s="4">
        <v>288</v>
      </c>
      <c r="F1596" s="4">
        <v>1158</v>
      </c>
      <c r="G1596" s="4">
        <v>1545</v>
      </c>
      <c r="H1596" s="6">
        <v>5.1854166666666668</v>
      </c>
      <c r="I1596" s="10">
        <v>3.024</v>
      </c>
    </row>
    <row r="1597" spans="2:9" x14ac:dyDescent="0.2">
      <c r="B1597" s="4">
        <v>1595</v>
      </c>
      <c r="C1597" s="4">
        <v>31</v>
      </c>
      <c r="D1597" s="4">
        <v>19</v>
      </c>
      <c r="E1597" s="4">
        <v>288</v>
      </c>
      <c r="F1597" s="4">
        <v>1159</v>
      </c>
      <c r="G1597" s="4">
        <v>1546</v>
      </c>
      <c r="H1597" s="6">
        <v>5.1875</v>
      </c>
      <c r="I1597" s="10">
        <v>3.024</v>
      </c>
    </row>
    <row r="1598" spans="2:9" x14ac:dyDescent="0.2">
      <c r="B1598" s="4">
        <v>1596</v>
      </c>
      <c r="C1598" s="4">
        <v>31</v>
      </c>
      <c r="D1598" s="4">
        <v>20</v>
      </c>
      <c r="E1598" s="4">
        <v>288</v>
      </c>
      <c r="F1598" s="4">
        <v>1160</v>
      </c>
      <c r="G1598" s="4">
        <v>1546</v>
      </c>
      <c r="H1598" s="6">
        <v>5.1895833333333332</v>
      </c>
      <c r="I1598" s="10">
        <v>3.024</v>
      </c>
    </row>
    <row r="1599" spans="2:9" x14ac:dyDescent="0.2">
      <c r="B1599" s="4">
        <v>1597</v>
      </c>
      <c r="C1599" s="4">
        <v>31</v>
      </c>
      <c r="D1599" s="4">
        <v>21</v>
      </c>
      <c r="E1599" s="4">
        <v>289</v>
      </c>
      <c r="F1599" s="4">
        <v>1160</v>
      </c>
      <c r="G1599" s="4">
        <v>1547</v>
      </c>
      <c r="H1599" s="6">
        <v>5.1916666666666664</v>
      </c>
      <c r="I1599" s="10">
        <v>3.024</v>
      </c>
    </row>
    <row r="1600" spans="2:9" x14ac:dyDescent="0.2">
      <c r="B1600" s="4">
        <v>1598</v>
      </c>
      <c r="C1600" s="4">
        <v>31</v>
      </c>
      <c r="D1600" s="4">
        <v>22</v>
      </c>
      <c r="E1600" s="4">
        <v>289</v>
      </c>
      <c r="F1600" s="4">
        <v>1161</v>
      </c>
      <c r="G1600" s="4">
        <v>1548</v>
      </c>
      <c r="H1600" s="6">
        <v>5.1937499999999996</v>
      </c>
      <c r="I1600" s="10">
        <v>3.024</v>
      </c>
    </row>
    <row r="1601" spans="2:9" x14ac:dyDescent="0.2">
      <c r="B1601" s="4">
        <v>1599</v>
      </c>
      <c r="C1601" s="4">
        <v>31</v>
      </c>
      <c r="D1601" s="4">
        <v>23</v>
      </c>
      <c r="E1601" s="4">
        <v>289</v>
      </c>
      <c r="F1601" s="4">
        <v>1161</v>
      </c>
      <c r="G1601" s="4">
        <v>1549</v>
      </c>
      <c r="H1601" s="6">
        <v>5.1958333333333337</v>
      </c>
      <c r="I1601" s="10">
        <v>3.024</v>
      </c>
    </row>
    <row r="1602" spans="2:9" x14ac:dyDescent="0.2">
      <c r="B1602" s="4">
        <v>1600</v>
      </c>
      <c r="C1602" s="4">
        <v>31</v>
      </c>
      <c r="D1602" s="4">
        <v>24</v>
      </c>
      <c r="E1602" s="4">
        <v>289</v>
      </c>
      <c r="F1602" s="4">
        <v>1163</v>
      </c>
      <c r="G1602" s="4">
        <v>1551</v>
      </c>
      <c r="H1602" s="6">
        <v>5.197916666666667</v>
      </c>
      <c r="I1602" s="10">
        <v>3.024</v>
      </c>
    </row>
    <row r="1603" spans="2:9" x14ac:dyDescent="0.2">
      <c r="B1603" s="4">
        <v>1601</v>
      </c>
      <c r="C1603" s="4">
        <v>31</v>
      </c>
      <c r="D1603" s="4">
        <v>25</v>
      </c>
      <c r="E1603" s="4">
        <v>289</v>
      </c>
      <c r="F1603" s="4">
        <v>1164</v>
      </c>
      <c r="G1603" s="4">
        <v>1552</v>
      </c>
      <c r="H1603" s="6">
        <v>5.1993055555555552</v>
      </c>
      <c r="I1603" s="10">
        <v>3.024</v>
      </c>
    </row>
    <row r="1604" spans="2:9" x14ac:dyDescent="0.2">
      <c r="B1604" s="4">
        <v>1602</v>
      </c>
      <c r="C1604" s="4">
        <v>31</v>
      </c>
      <c r="D1604" s="4">
        <v>26</v>
      </c>
      <c r="E1604" s="4">
        <v>289</v>
      </c>
      <c r="F1604" s="4">
        <v>1164</v>
      </c>
      <c r="G1604" s="4">
        <v>1552</v>
      </c>
      <c r="H1604" s="6">
        <v>5.2013888888888893</v>
      </c>
      <c r="I1604" s="10">
        <v>3.024</v>
      </c>
    </row>
    <row r="1605" spans="2:9" x14ac:dyDescent="0.2">
      <c r="B1605" s="4">
        <v>1603</v>
      </c>
      <c r="C1605" s="4">
        <v>31</v>
      </c>
      <c r="D1605" s="4">
        <v>27</v>
      </c>
      <c r="E1605" s="4">
        <v>289</v>
      </c>
      <c r="F1605" s="4">
        <v>1165</v>
      </c>
      <c r="G1605" s="4">
        <v>1553</v>
      </c>
      <c r="H1605" s="6">
        <v>5.2034722222222225</v>
      </c>
      <c r="I1605" s="10">
        <v>3.024</v>
      </c>
    </row>
    <row r="1606" spans="2:9" x14ac:dyDescent="0.2">
      <c r="B1606" s="4">
        <v>1604</v>
      </c>
      <c r="C1606" s="4">
        <v>31</v>
      </c>
      <c r="D1606" s="4">
        <v>28</v>
      </c>
      <c r="E1606" s="4">
        <v>289</v>
      </c>
      <c r="F1606" s="4">
        <v>1165</v>
      </c>
      <c r="G1606" s="4">
        <v>1554</v>
      </c>
      <c r="H1606" s="6">
        <v>5.2055555555555557</v>
      </c>
      <c r="I1606" s="10">
        <v>3.024</v>
      </c>
    </row>
    <row r="1607" spans="2:9" x14ac:dyDescent="0.2">
      <c r="B1607" s="4">
        <v>1605</v>
      </c>
      <c r="C1607" s="4">
        <v>31</v>
      </c>
      <c r="D1607" s="4">
        <v>29</v>
      </c>
      <c r="E1607" s="4">
        <v>289</v>
      </c>
      <c r="F1607" s="4">
        <v>1166</v>
      </c>
      <c r="G1607" s="4">
        <v>1555</v>
      </c>
      <c r="H1607" s="6">
        <v>5.2076388888888889</v>
      </c>
      <c r="I1607" s="10">
        <v>3.024</v>
      </c>
    </row>
    <row r="1608" spans="2:9" x14ac:dyDescent="0.2">
      <c r="B1608" s="4">
        <v>1606</v>
      </c>
      <c r="C1608" s="4">
        <v>31</v>
      </c>
      <c r="D1608" s="4">
        <v>30</v>
      </c>
      <c r="E1608" s="4">
        <v>290</v>
      </c>
      <c r="F1608" s="4">
        <v>1167</v>
      </c>
      <c r="G1608" s="4">
        <v>1556</v>
      </c>
      <c r="H1608" s="6">
        <v>5.2097222222222221</v>
      </c>
      <c r="I1608" s="10">
        <v>3.024</v>
      </c>
    </row>
    <row r="1609" spans="2:9" x14ac:dyDescent="0.2">
      <c r="B1609" s="4">
        <v>1607</v>
      </c>
      <c r="C1609" s="4">
        <v>31</v>
      </c>
      <c r="D1609" s="4">
        <v>31</v>
      </c>
      <c r="E1609" s="4">
        <v>290</v>
      </c>
      <c r="F1609" s="4">
        <v>1167</v>
      </c>
      <c r="G1609" s="4">
        <v>1556</v>
      </c>
      <c r="H1609" s="6">
        <v>5.2118055555555554</v>
      </c>
      <c r="I1609" s="10">
        <v>3.024</v>
      </c>
    </row>
    <row r="1610" spans="2:9" x14ac:dyDescent="0.2">
      <c r="B1610" s="4">
        <v>1608</v>
      </c>
      <c r="C1610" s="4">
        <v>31</v>
      </c>
      <c r="D1610" s="4">
        <v>32</v>
      </c>
      <c r="E1610" s="4">
        <v>290</v>
      </c>
      <c r="F1610" s="4">
        <v>1168</v>
      </c>
      <c r="G1610" s="4">
        <v>1557</v>
      </c>
      <c r="H1610" s="6">
        <v>5.2138888888888886</v>
      </c>
      <c r="I1610" s="10">
        <v>3.024</v>
      </c>
    </row>
    <row r="1611" spans="2:9" x14ac:dyDescent="0.2">
      <c r="B1611" s="4">
        <v>1609</v>
      </c>
      <c r="C1611" s="4">
        <v>31</v>
      </c>
      <c r="D1611" s="4">
        <v>33</v>
      </c>
      <c r="E1611" s="4">
        <v>290</v>
      </c>
      <c r="F1611" s="4">
        <v>1168</v>
      </c>
      <c r="G1611" s="4">
        <v>1558</v>
      </c>
      <c r="H1611" s="6">
        <v>5.2159722222222218</v>
      </c>
      <c r="I1611" s="10">
        <v>3.024</v>
      </c>
    </row>
    <row r="1612" spans="2:9" x14ac:dyDescent="0.2">
      <c r="B1612" s="4">
        <v>1610</v>
      </c>
      <c r="C1612" s="4">
        <v>31</v>
      </c>
      <c r="D1612" s="4">
        <v>34</v>
      </c>
      <c r="E1612" s="4">
        <v>290</v>
      </c>
      <c r="F1612" s="4">
        <v>1170</v>
      </c>
      <c r="G1612" s="4">
        <v>1560</v>
      </c>
      <c r="H1612" s="6">
        <v>5.2173611111111109</v>
      </c>
      <c r="I1612" s="10">
        <v>3.024</v>
      </c>
    </row>
    <row r="1613" spans="2:9" x14ac:dyDescent="0.2">
      <c r="B1613" s="4">
        <v>1611</v>
      </c>
      <c r="C1613" s="4">
        <v>31</v>
      </c>
      <c r="D1613" s="4">
        <v>35</v>
      </c>
      <c r="E1613" s="4">
        <v>290</v>
      </c>
      <c r="F1613" s="4">
        <v>1170</v>
      </c>
      <c r="G1613" s="4">
        <v>1561</v>
      </c>
      <c r="H1613" s="6">
        <v>5.2194444444444441</v>
      </c>
      <c r="I1613" s="10">
        <v>3.024</v>
      </c>
    </row>
    <row r="1614" spans="2:9" x14ac:dyDescent="0.2">
      <c r="B1614" s="4">
        <v>1612</v>
      </c>
      <c r="C1614" s="4">
        <v>31</v>
      </c>
      <c r="D1614" s="4">
        <v>36</v>
      </c>
      <c r="E1614" s="4">
        <v>290</v>
      </c>
      <c r="F1614" s="4">
        <v>1171</v>
      </c>
      <c r="G1614" s="4">
        <v>1562</v>
      </c>
      <c r="H1614" s="6">
        <v>5.2215277777777782</v>
      </c>
      <c r="I1614" s="10">
        <v>3.024</v>
      </c>
    </row>
    <row r="1615" spans="2:9" x14ac:dyDescent="0.2">
      <c r="B1615" s="4">
        <v>1613</v>
      </c>
      <c r="C1615" s="4">
        <v>31</v>
      </c>
      <c r="D1615" s="4">
        <v>37</v>
      </c>
      <c r="E1615" s="4">
        <v>290</v>
      </c>
      <c r="F1615" s="4">
        <v>1172</v>
      </c>
      <c r="G1615" s="4">
        <v>1562</v>
      </c>
      <c r="H1615" s="6">
        <v>5.2236111111111114</v>
      </c>
      <c r="I1615" s="10">
        <v>3.024</v>
      </c>
    </row>
    <row r="1616" spans="2:9" x14ac:dyDescent="0.2">
      <c r="B1616" s="4">
        <v>1614</v>
      </c>
      <c r="C1616" s="4">
        <v>31</v>
      </c>
      <c r="D1616" s="4">
        <v>38</v>
      </c>
      <c r="E1616" s="4">
        <v>290</v>
      </c>
      <c r="F1616" s="4">
        <v>1172</v>
      </c>
      <c r="G1616" s="4">
        <v>1563</v>
      </c>
      <c r="H1616" s="6">
        <v>5.2256944444444446</v>
      </c>
      <c r="I1616" s="10">
        <v>3.024</v>
      </c>
    </row>
    <row r="1617" spans="2:9" x14ac:dyDescent="0.2">
      <c r="B1617" s="4">
        <v>1615</v>
      </c>
      <c r="C1617" s="4">
        <v>31</v>
      </c>
      <c r="D1617" s="4">
        <v>39</v>
      </c>
      <c r="E1617" s="4">
        <v>291</v>
      </c>
      <c r="F1617" s="4">
        <v>1173</v>
      </c>
      <c r="G1617" s="4">
        <v>1564</v>
      </c>
      <c r="H1617" s="6">
        <v>5.2277777777777779</v>
      </c>
      <c r="I1617" s="10">
        <v>3.024</v>
      </c>
    </row>
    <row r="1618" spans="2:9" x14ac:dyDescent="0.2">
      <c r="B1618" s="4">
        <v>1616</v>
      </c>
      <c r="C1618" s="4">
        <v>31</v>
      </c>
      <c r="D1618" s="4">
        <v>40</v>
      </c>
      <c r="E1618" s="4">
        <v>291</v>
      </c>
      <c r="F1618" s="4">
        <v>1173</v>
      </c>
      <c r="G1618" s="4">
        <v>1565</v>
      </c>
      <c r="H1618" s="6">
        <v>5.2298611111111111</v>
      </c>
      <c r="I1618" s="10">
        <v>3.024</v>
      </c>
    </row>
    <row r="1619" spans="2:9" x14ac:dyDescent="0.2">
      <c r="B1619" s="4">
        <v>1617</v>
      </c>
      <c r="C1619" s="4">
        <v>31</v>
      </c>
      <c r="D1619" s="4">
        <v>41</v>
      </c>
      <c r="E1619" s="4">
        <v>291</v>
      </c>
      <c r="F1619" s="4">
        <v>1174</v>
      </c>
      <c r="G1619" s="4">
        <v>1566</v>
      </c>
      <c r="H1619" s="6">
        <v>5.2319444444444443</v>
      </c>
      <c r="I1619" s="10">
        <v>3.024</v>
      </c>
    </row>
    <row r="1620" spans="2:9" x14ac:dyDescent="0.2">
      <c r="B1620" s="4">
        <v>1618</v>
      </c>
      <c r="C1620" s="4">
        <v>31</v>
      </c>
      <c r="D1620" s="4">
        <v>42</v>
      </c>
      <c r="E1620" s="4">
        <v>291</v>
      </c>
      <c r="F1620" s="4">
        <v>1175</v>
      </c>
      <c r="G1620" s="4">
        <v>1566</v>
      </c>
      <c r="H1620" s="6">
        <v>5.2333333333333334</v>
      </c>
      <c r="I1620" s="10">
        <v>3.024</v>
      </c>
    </row>
    <row r="1621" spans="2:9" x14ac:dyDescent="0.2">
      <c r="B1621" s="4">
        <v>1619</v>
      </c>
      <c r="C1621" s="4">
        <v>31</v>
      </c>
      <c r="D1621" s="4">
        <v>43</v>
      </c>
      <c r="E1621" s="4">
        <v>291</v>
      </c>
      <c r="F1621" s="4">
        <v>1175</v>
      </c>
      <c r="G1621" s="4">
        <v>1567</v>
      </c>
      <c r="H1621" s="6">
        <v>5.2354166666666666</v>
      </c>
      <c r="I1621" s="10">
        <v>3.024</v>
      </c>
    </row>
    <row r="1622" spans="2:9" x14ac:dyDescent="0.2">
      <c r="B1622" s="4">
        <v>1620</v>
      </c>
      <c r="C1622" s="4">
        <v>31</v>
      </c>
      <c r="D1622" s="4">
        <v>44</v>
      </c>
      <c r="E1622" s="4">
        <v>291</v>
      </c>
      <c r="F1622" s="4">
        <v>1177</v>
      </c>
      <c r="G1622" s="4">
        <v>1569</v>
      </c>
      <c r="H1622" s="6">
        <v>5.2374999999999998</v>
      </c>
      <c r="I1622" s="10">
        <v>3.024</v>
      </c>
    </row>
    <row r="1623" spans="2:9" x14ac:dyDescent="0.2">
      <c r="B1623" s="4">
        <v>1621</v>
      </c>
      <c r="C1623" s="4">
        <v>31</v>
      </c>
      <c r="D1623" s="4">
        <v>45</v>
      </c>
      <c r="E1623" s="4">
        <v>291</v>
      </c>
      <c r="F1623" s="4">
        <v>1177</v>
      </c>
      <c r="G1623" s="4">
        <v>1570</v>
      </c>
      <c r="H1623" s="6">
        <v>5.239583333333333</v>
      </c>
      <c r="I1623" s="10">
        <v>3.024</v>
      </c>
    </row>
    <row r="1624" spans="2:9" x14ac:dyDescent="0.2">
      <c r="B1624" s="4">
        <v>1622</v>
      </c>
      <c r="C1624" s="4">
        <v>31</v>
      </c>
      <c r="D1624" s="4">
        <v>46</v>
      </c>
      <c r="E1624" s="4">
        <v>291</v>
      </c>
      <c r="F1624" s="4">
        <v>1178</v>
      </c>
      <c r="G1624" s="4">
        <v>1571</v>
      </c>
      <c r="H1624" s="6">
        <v>5.2416666666666663</v>
      </c>
      <c r="I1624" s="10">
        <v>3.024</v>
      </c>
    </row>
    <row r="1625" spans="2:9" x14ac:dyDescent="0.2">
      <c r="B1625" s="4">
        <v>1623</v>
      </c>
      <c r="C1625" s="4">
        <v>31</v>
      </c>
      <c r="D1625" s="4">
        <v>47</v>
      </c>
      <c r="E1625" s="4">
        <v>291</v>
      </c>
      <c r="F1625" s="4">
        <v>1179</v>
      </c>
      <c r="G1625" s="4">
        <v>1572</v>
      </c>
      <c r="H1625" s="6">
        <v>5.2437500000000004</v>
      </c>
      <c r="I1625" s="10">
        <v>3.024</v>
      </c>
    </row>
    <row r="1626" spans="2:9" x14ac:dyDescent="0.2">
      <c r="B1626" s="4">
        <v>1624</v>
      </c>
      <c r="C1626" s="4">
        <v>31</v>
      </c>
      <c r="D1626" s="4">
        <v>48</v>
      </c>
      <c r="E1626" s="4">
        <v>292</v>
      </c>
      <c r="F1626" s="4">
        <v>1179</v>
      </c>
      <c r="G1626" s="4">
        <v>1572</v>
      </c>
      <c r="H1626" s="6">
        <v>5.2458333333333336</v>
      </c>
      <c r="I1626" s="10">
        <v>3.024</v>
      </c>
    </row>
    <row r="1627" spans="2:9" x14ac:dyDescent="0.2">
      <c r="B1627" s="4">
        <v>1625</v>
      </c>
      <c r="C1627" s="4">
        <v>31</v>
      </c>
      <c r="D1627" s="4">
        <v>49</v>
      </c>
      <c r="E1627" s="4">
        <v>292</v>
      </c>
      <c r="F1627" s="4">
        <v>1180</v>
      </c>
      <c r="G1627" s="4">
        <v>1573</v>
      </c>
      <c r="H1627" s="6">
        <v>5.2479166666666668</v>
      </c>
      <c r="I1627" s="10">
        <v>3.024</v>
      </c>
    </row>
    <row r="1628" spans="2:9" x14ac:dyDescent="0.2">
      <c r="B1628" s="4">
        <v>1626</v>
      </c>
      <c r="C1628" s="4">
        <v>31</v>
      </c>
      <c r="D1628" s="4">
        <v>50</v>
      </c>
      <c r="E1628" s="4">
        <v>292</v>
      </c>
      <c r="F1628" s="4">
        <v>1180</v>
      </c>
      <c r="G1628" s="4">
        <v>1574</v>
      </c>
      <c r="H1628" s="6">
        <v>5.2493055555555559</v>
      </c>
      <c r="I1628" s="10">
        <v>3.024</v>
      </c>
    </row>
    <row r="1629" spans="2:9" x14ac:dyDescent="0.2">
      <c r="B1629" s="4">
        <v>1627</v>
      </c>
      <c r="C1629" s="4">
        <v>31</v>
      </c>
      <c r="D1629" s="4">
        <v>51</v>
      </c>
      <c r="E1629" s="4">
        <v>292</v>
      </c>
      <c r="F1629" s="4">
        <v>1181</v>
      </c>
      <c r="G1629" s="4">
        <v>1575</v>
      </c>
      <c r="H1629" s="6">
        <v>5.2513888888888891</v>
      </c>
      <c r="I1629" s="10">
        <v>3.024</v>
      </c>
    </row>
    <row r="1630" spans="2:9" x14ac:dyDescent="0.2">
      <c r="B1630" s="4">
        <v>1628</v>
      </c>
      <c r="C1630" s="4">
        <v>31</v>
      </c>
      <c r="D1630" s="4">
        <v>52</v>
      </c>
      <c r="E1630" s="4">
        <v>292</v>
      </c>
      <c r="F1630" s="4">
        <v>1182</v>
      </c>
      <c r="G1630" s="4">
        <v>1576</v>
      </c>
      <c r="H1630" s="6">
        <v>5.2534722222222223</v>
      </c>
      <c r="I1630" s="10">
        <v>3.024</v>
      </c>
    </row>
    <row r="1631" spans="2:9" x14ac:dyDescent="0.2">
      <c r="B1631" s="4">
        <v>1629</v>
      </c>
      <c r="C1631" s="4">
        <v>31</v>
      </c>
      <c r="D1631" s="4">
        <v>53</v>
      </c>
      <c r="E1631" s="4">
        <v>292</v>
      </c>
      <c r="F1631" s="4">
        <v>1182</v>
      </c>
      <c r="G1631" s="4">
        <v>1576</v>
      </c>
      <c r="H1631" s="6">
        <v>5.2555555555555555</v>
      </c>
      <c r="I1631" s="10">
        <v>3.024</v>
      </c>
    </row>
    <row r="1632" spans="2:9" x14ac:dyDescent="0.2">
      <c r="B1632" s="4">
        <v>1630</v>
      </c>
      <c r="C1632" s="4">
        <v>31</v>
      </c>
      <c r="D1632" s="4">
        <v>54</v>
      </c>
      <c r="E1632" s="4">
        <v>292</v>
      </c>
      <c r="F1632" s="4">
        <v>1184</v>
      </c>
      <c r="G1632" s="4">
        <v>1578</v>
      </c>
      <c r="H1632" s="6">
        <v>5.2576388888888888</v>
      </c>
      <c r="I1632" s="10">
        <v>3.024</v>
      </c>
    </row>
    <row r="1633" spans="2:9" x14ac:dyDescent="0.2">
      <c r="B1633" s="4">
        <v>1631</v>
      </c>
      <c r="C1633" s="4">
        <v>31</v>
      </c>
      <c r="D1633" s="4">
        <v>55</v>
      </c>
      <c r="E1633" s="4">
        <v>292</v>
      </c>
      <c r="F1633" s="4">
        <v>1184</v>
      </c>
      <c r="G1633" s="4">
        <v>1579</v>
      </c>
      <c r="H1633" s="6">
        <v>5.259722222222222</v>
      </c>
      <c r="I1633" s="10">
        <v>3.024</v>
      </c>
    </row>
    <row r="1634" spans="2:9" x14ac:dyDescent="0.2">
      <c r="B1634" s="4">
        <v>1632</v>
      </c>
      <c r="C1634" s="4">
        <v>31</v>
      </c>
      <c r="D1634" s="4">
        <v>56</v>
      </c>
      <c r="E1634" s="4">
        <v>293</v>
      </c>
      <c r="F1634" s="4">
        <v>1185</v>
      </c>
      <c r="G1634" s="4">
        <v>1580</v>
      </c>
      <c r="H1634" s="6">
        <v>5.2618055555555552</v>
      </c>
      <c r="I1634" s="10">
        <v>3.024</v>
      </c>
    </row>
    <row r="1635" spans="2:9" x14ac:dyDescent="0.2">
      <c r="B1635" s="4">
        <v>1633</v>
      </c>
      <c r="C1635" s="4">
        <v>31</v>
      </c>
      <c r="D1635" s="4">
        <v>57</v>
      </c>
      <c r="E1635" s="4">
        <v>293</v>
      </c>
      <c r="F1635" s="4">
        <v>1185</v>
      </c>
      <c r="G1635" s="4">
        <v>1581</v>
      </c>
      <c r="H1635" s="6">
        <v>5.2638888888888893</v>
      </c>
      <c r="I1635" s="10">
        <v>3.024</v>
      </c>
    </row>
    <row r="1636" spans="2:9" x14ac:dyDescent="0.2">
      <c r="B1636" s="4">
        <v>1634</v>
      </c>
      <c r="C1636" s="4">
        <v>31</v>
      </c>
      <c r="D1636" s="4">
        <v>58</v>
      </c>
      <c r="E1636" s="4">
        <v>293</v>
      </c>
      <c r="F1636" s="4">
        <v>1186</v>
      </c>
      <c r="G1636" s="4">
        <v>1582</v>
      </c>
      <c r="H1636" s="6">
        <v>5.2659722222222225</v>
      </c>
      <c r="I1636" s="10">
        <v>3.024</v>
      </c>
    </row>
    <row r="1637" spans="2:9" x14ac:dyDescent="0.2">
      <c r="B1637" s="4">
        <v>1635</v>
      </c>
      <c r="C1637" s="4">
        <v>31</v>
      </c>
      <c r="D1637" s="4">
        <v>59</v>
      </c>
      <c r="E1637" s="4">
        <v>293</v>
      </c>
      <c r="F1637" s="4">
        <v>1187</v>
      </c>
      <c r="G1637" s="4">
        <v>1582</v>
      </c>
      <c r="H1637" s="6">
        <v>5.2673611111111107</v>
      </c>
      <c r="I1637" s="10">
        <v>3.024</v>
      </c>
    </row>
    <row r="1638" spans="2:9" x14ac:dyDescent="0.2">
      <c r="B1638" s="4">
        <v>1636</v>
      </c>
      <c r="C1638" s="4">
        <v>31</v>
      </c>
      <c r="D1638" s="4">
        <v>60</v>
      </c>
      <c r="E1638" s="4">
        <v>293</v>
      </c>
      <c r="F1638" s="4">
        <v>1187</v>
      </c>
      <c r="G1638" s="4">
        <v>1583</v>
      </c>
      <c r="H1638" s="6">
        <v>5.2694444444444448</v>
      </c>
      <c r="I1638" s="10">
        <v>3.024</v>
      </c>
    </row>
    <row r="1639" spans="2:9" x14ac:dyDescent="0.2">
      <c r="B1639" s="4">
        <v>1637</v>
      </c>
      <c r="C1639" s="4">
        <v>32</v>
      </c>
      <c r="D1639" s="4">
        <v>1</v>
      </c>
      <c r="E1639" s="4">
        <v>293</v>
      </c>
      <c r="F1639" s="4">
        <v>1188</v>
      </c>
      <c r="G1639" s="4">
        <v>1584</v>
      </c>
      <c r="H1639" s="6">
        <v>5.271527777777778</v>
      </c>
      <c r="I1639" s="10">
        <v>3.024</v>
      </c>
    </row>
    <row r="1640" spans="2:9" x14ac:dyDescent="0.2">
      <c r="B1640" s="4">
        <v>1638</v>
      </c>
      <c r="C1640" s="4">
        <v>32</v>
      </c>
      <c r="D1640" s="4">
        <v>2</v>
      </c>
      <c r="E1640" s="4">
        <v>293</v>
      </c>
      <c r="F1640" s="4">
        <v>1188</v>
      </c>
      <c r="G1640" s="4">
        <v>1585</v>
      </c>
      <c r="H1640" s="6">
        <v>5.2736111111111112</v>
      </c>
      <c r="I1640" s="10">
        <v>3.024</v>
      </c>
    </row>
    <row r="1641" spans="2:9" x14ac:dyDescent="0.2">
      <c r="B1641" s="4">
        <v>1639</v>
      </c>
      <c r="C1641" s="4">
        <v>32</v>
      </c>
      <c r="D1641" s="4">
        <v>3</v>
      </c>
      <c r="E1641" s="4">
        <v>293</v>
      </c>
      <c r="F1641" s="4">
        <v>1189</v>
      </c>
      <c r="G1641" s="4">
        <v>1586</v>
      </c>
      <c r="H1641" s="6">
        <v>5.2756944444444445</v>
      </c>
      <c r="I1641" s="10">
        <v>3.024</v>
      </c>
    </row>
    <row r="1642" spans="2:9" x14ac:dyDescent="0.2">
      <c r="B1642" s="4">
        <v>1640</v>
      </c>
      <c r="C1642" s="4">
        <v>32</v>
      </c>
      <c r="D1642" s="4">
        <v>4</v>
      </c>
      <c r="E1642" s="4">
        <v>293</v>
      </c>
      <c r="F1642" s="4">
        <v>1191</v>
      </c>
      <c r="G1642" s="4">
        <v>1588</v>
      </c>
      <c r="H1642" s="6">
        <v>5.2777777777777777</v>
      </c>
      <c r="I1642" s="10">
        <v>3.024</v>
      </c>
    </row>
    <row r="1643" spans="2:9" x14ac:dyDescent="0.2">
      <c r="B1643" s="4">
        <v>1641</v>
      </c>
      <c r="C1643" s="4">
        <v>32</v>
      </c>
      <c r="D1643" s="4">
        <v>5</v>
      </c>
      <c r="E1643" s="4">
        <v>294</v>
      </c>
      <c r="F1643" s="4">
        <v>1191</v>
      </c>
      <c r="G1643" s="4">
        <v>1588</v>
      </c>
      <c r="H1643" s="6">
        <v>5.2798611111111109</v>
      </c>
      <c r="I1643" s="10">
        <v>3.024</v>
      </c>
    </row>
    <row r="1644" spans="2:9" x14ac:dyDescent="0.2">
      <c r="B1644" s="4">
        <v>1642</v>
      </c>
      <c r="C1644" s="4">
        <v>32</v>
      </c>
      <c r="D1644" s="4">
        <v>6</v>
      </c>
      <c r="E1644" s="4">
        <v>294</v>
      </c>
      <c r="F1644" s="4">
        <v>1192</v>
      </c>
      <c r="G1644" s="4">
        <v>1589</v>
      </c>
      <c r="H1644" s="6">
        <v>5.2819444444444441</v>
      </c>
      <c r="I1644" s="10">
        <v>3.024</v>
      </c>
    </row>
    <row r="1645" spans="2:9" x14ac:dyDescent="0.2">
      <c r="B1645" s="4">
        <v>1643</v>
      </c>
      <c r="C1645" s="4">
        <v>32</v>
      </c>
      <c r="D1645" s="4">
        <v>7</v>
      </c>
      <c r="E1645" s="4">
        <v>294</v>
      </c>
      <c r="F1645" s="4">
        <v>1192</v>
      </c>
      <c r="G1645" s="4">
        <v>1590</v>
      </c>
      <c r="H1645" s="6">
        <v>5.2833333333333332</v>
      </c>
      <c r="I1645" s="10">
        <v>3.024</v>
      </c>
    </row>
    <row r="1646" spans="2:9" x14ac:dyDescent="0.2">
      <c r="B1646" s="4">
        <v>1644</v>
      </c>
      <c r="C1646" s="4">
        <v>32</v>
      </c>
      <c r="D1646" s="4">
        <v>8</v>
      </c>
      <c r="E1646" s="4">
        <v>294</v>
      </c>
      <c r="F1646" s="4">
        <v>1193</v>
      </c>
      <c r="G1646" s="4">
        <v>1591</v>
      </c>
      <c r="H1646" s="6">
        <v>5.2854166666666664</v>
      </c>
      <c r="I1646" s="10">
        <v>3.024</v>
      </c>
    </row>
    <row r="1647" spans="2:9" x14ac:dyDescent="0.2">
      <c r="B1647" s="4">
        <v>1645</v>
      </c>
      <c r="C1647" s="4">
        <v>32</v>
      </c>
      <c r="D1647" s="4">
        <v>9</v>
      </c>
      <c r="E1647" s="4">
        <v>294</v>
      </c>
      <c r="F1647" s="4">
        <v>1194</v>
      </c>
      <c r="G1647" s="4">
        <v>1592</v>
      </c>
      <c r="H1647" s="6">
        <v>5.2874999999999996</v>
      </c>
      <c r="I1647" s="10">
        <v>3.024</v>
      </c>
    </row>
    <row r="1648" spans="2:9" x14ac:dyDescent="0.2">
      <c r="B1648" s="4">
        <v>1646</v>
      </c>
      <c r="C1648" s="4">
        <v>32</v>
      </c>
      <c r="D1648" s="4">
        <v>10</v>
      </c>
      <c r="E1648" s="4">
        <v>294</v>
      </c>
      <c r="F1648" s="4">
        <v>1194</v>
      </c>
      <c r="G1648" s="4">
        <v>1592</v>
      </c>
      <c r="H1648" s="6">
        <v>5.2895833333333337</v>
      </c>
      <c r="I1648" s="10">
        <v>3.024</v>
      </c>
    </row>
    <row r="1649" spans="2:9" x14ac:dyDescent="0.2">
      <c r="B1649" s="4">
        <v>1647</v>
      </c>
      <c r="C1649" s="4">
        <v>32</v>
      </c>
      <c r="D1649" s="4">
        <v>11</v>
      </c>
      <c r="E1649" s="4">
        <v>294</v>
      </c>
      <c r="F1649" s="4">
        <v>1195</v>
      </c>
      <c r="G1649" s="4">
        <v>1593</v>
      </c>
      <c r="H1649" s="6">
        <v>5.291666666666667</v>
      </c>
      <c r="I1649" s="10">
        <v>3.024</v>
      </c>
    </row>
    <row r="1650" spans="2:9" x14ac:dyDescent="0.2">
      <c r="B1650" s="4">
        <v>1648</v>
      </c>
      <c r="C1650" s="4">
        <v>32</v>
      </c>
      <c r="D1650" s="4">
        <v>12</v>
      </c>
      <c r="E1650" s="4">
        <v>294</v>
      </c>
      <c r="F1650" s="4">
        <v>1195</v>
      </c>
      <c r="G1650" s="4">
        <v>1594</v>
      </c>
      <c r="H1650" s="6">
        <v>5.2937500000000002</v>
      </c>
      <c r="I1650" s="10">
        <v>3.024</v>
      </c>
    </row>
    <row r="1651" spans="2:9" x14ac:dyDescent="0.2">
      <c r="B1651" s="4">
        <v>1649</v>
      </c>
      <c r="C1651" s="4">
        <v>32</v>
      </c>
      <c r="D1651" s="4">
        <v>13</v>
      </c>
      <c r="E1651" s="4">
        <v>294</v>
      </c>
      <c r="F1651" s="4">
        <v>1196</v>
      </c>
      <c r="G1651" s="4">
        <v>1595</v>
      </c>
      <c r="H1651" s="6">
        <v>5.2958333333333334</v>
      </c>
      <c r="I1651" s="10">
        <v>3.024</v>
      </c>
    </row>
    <row r="1652" spans="2:9" x14ac:dyDescent="0.2">
      <c r="B1652" s="4">
        <v>1650</v>
      </c>
      <c r="C1652" s="4">
        <v>32</v>
      </c>
      <c r="D1652" s="4">
        <v>14</v>
      </c>
      <c r="E1652" s="4">
        <v>295</v>
      </c>
      <c r="F1652" s="4">
        <v>1197</v>
      </c>
      <c r="G1652" s="4">
        <v>1597</v>
      </c>
      <c r="H1652" s="6">
        <v>5.2979166666666666</v>
      </c>
      <c r="I1652" s="10">
        <v>3.024</v>
      </c>
    </row>
    <row r="1653" spans="2:9" x14ac:dyDescent="0.2">
      <c r="B1653" s="4">
        <v>1651</v>
      </c>
      <c r="C1653" s="4">
        <v>32</v>
      </c>
      <c r="D1653" s="4">
        <v>15</v>
      </c>
      <c r="E1653" s="4">
        <v>295</v>
      </c>
      <c r="F1653" s="4">
        <v>1198</v>
      </c>
      <c r="G1653" s="4">
        <v>1598</v>
      </c>
      <c r="H1653" s="6">
        <v>5.2993055555555557</v>
      </c>
      <c r="I1653" s="10">
        <v>3.024</v>
      </c>
    </row>
    <row r="1654" spans="2:9" x14ac:dyDescent="0.2">
      <c r="B1654" s="4">
        <v>1652</v>
      </c>
      <c r="C1654" s="4">
        <v>32</v>
      </c>
      <c r="D1654" s="4">
        <v>16</v>
      </c>
      <c r="E1654" s="4">
        <v>295</v>
      </c>
      <c r="F1654" s="4">
        <v>1199</v>
      </c>
      <c r="G1654" s="4">
        <v>1598</v>
      </c>
      <c r="H1654" s="6">
        <v>5.3013888888888889</v>
      </c>
      <c r="I1654" s="10">
        <v>3.024</v>
      </c>
    </row>
    <row r="1655" spans="2:9" x14ac:dyDescent="0.2">
      <c r="B1655" s="4">
        <v>1653</v>
      </c>
      <c r="C1655" s="4">
        <v>32</v>
      </c>
      <c r="D1655" s="4">
        <v>17</v>
      </c>
      <c r="E1655" s="4">
        <v>295</v>
      </c>
      <c r="F1655" s="4">
        <v>1199</v>
      </c>
      <c r="G1655" s="4">
        <v>1599</v>
      </c>
      <c r="H1655" s="6">
        <v>5.3034722222222221</v>
      </c>
      <c r="I1655" s="10">
        <v>3.024</v>
      </c>
    </row>
    <row r="1656" spans="2:9" x14ac:dyDescent="0.2">
      <c r="B1656" s="4">
        <v>1654</v>
      </c>
      <c r="C1656" s="4">
        <v>32</v>
      </c>
      <c r="D1656" s="4">
        <v>18</v>
      </c>
      <c r="E1656" s="4">
        <v>295</v>
      </c>
      <c r="F1656" s="4">
        <v>1200</v>
      </c>
      <c r="G1656" s="4">
        <v>1600</v>
      </c>
      <c r="H1656" s="6">
        <v>5.3055555555555554</v>
      </c>
      <c r="I1656" s="10">
        <v>3.024</v>
      </c>
    </row>
    <row r="1657" spans="2:9" x14ac:dyDescent="0.2">
      <c r="B1657" s="4">
        <v>1655</v>
      </c>
      <c r="C1657" s="4">
        <v>32</v>
      </c>
      <c r="D1657" s="4">
        <v>19</v>
      </c>
      <c r="E1657" s="4">
        <v>295</v>
      </c>
      <c r="F1657" s="4">
        <v>1200</v>
      </c>
      <c r="G1657" s="4">
        <v>1601</v>
      </c>
      <c r="H1657" s="6">
        <v>5.3076388888888886</v>
      </c>
      <c r="I1657" s="10">
        <v>3.024</v>
      </c>
    </row>
    <row r="1658" spans="2:9" x14ac:dyDescent="0.2">
      <c r="B1658" s="4">
        <v>1656</v>
      </c>
      <c r="C1658" s="4">
        <v>32</v>
      </c>
      <c r="D1658" s="4">
        <v>20</v>
      </c>
      <c r="E1658" s="4">
        <v>295</v>
      </c>
      <c r="F1658" s="4">
        <v>1201</v>
      </c>
      <c r="G1658" s="4">
        <v>1602</v>
      </c>
      <c r="H1658" s="6">
        <v>5.3097222222222218</v>
      </c>
      <c r="I1658" s="10">
        <v>3.024</v>
      </c>
    </row>
    <row r="1659" spans="2:9" x14ac:dyDescent="0.2">
      <c r="B1659" s="4">
        <v>1657</v>
      </c>
      <c r="C1659" s="4">
        <v>32</v>
      </c>
      <c r="D1659" s="4">
        <v>21</v>
      </c>
      <c r="E1659" s="4">
        <v>295</v>
      </c>
      <c r="F1659" s="4">
        <v>1202</v>
      </c>
      <c r="G1659" s="4">
        <v>1602</v>
      </c>
      <c r="H1659" s="6">
        <v>5.3118055555555559</v>
      </c>
      <c r="I1659" s="10">
        <v>3.024</v>
      </c>
    </row>
    <row r="1660" spans="2:9" x14ac:dyDescent="0.2">
      <c r="B1660" s="4">
        <v>1658</v>
      </c>
      <c r="C1660" s="4">
        <v>32</v>
      </c>
      <c r="D1660" s="4">
        <v>22</v>
      </c>
      <c r="E1660" s="4">
        <v>295</v>
      </c>
      <c r="F1660" s="4">
        <v>1202</v>
      </c>
      <c r="G1660" s="4">
        <v>1603</v>
      </c>
      <c r="H1660" s="6">
        <v>5.3138888888888891</v>
      </c>
      <c r="I1660" s="10">
        <v>3.024</v>
      </c>
    </row>
    <row r="1661" spans="2:9" x14ac:dyDescent="0.2">
      <c r="B1661" s="4">
        <v>1659</v>
      </c>
      <c r="C1661" s="4">
        <v>32</v>
      </c>
      <c r="D1661" s="4">
        <v>23</v>
      </c>
      <c r="E1661" s="4">
        <v>296</v>
      </c>
      <c r="F1661" s="4">
        <v>1203</v>
      </c>
      <c r="G1661" s="4">
        <v>1604</v>
      </c>
      <c r="H1661" s="6">
        <v>5.3159722222222223</v>
      </c>
      <c r="I1661" s="10">
        <v>3.024</v>
      </c>
    </row>
    <row r="1662" spans="2:9" x14ac:dyDescent="0.2">
      <c r="B1662" s="4">
        <v>1660</v>
      </c>
      <c r="C1662" s="4">
        <v>32</v>
      </c>
      <c r="D1662" s="4">
        <v>24</v>
      </c>
      <c r="E1662" s="4">
        <v>296</v>
      </c>
      <c r="F1662" s="4">
        <v>1204</v>
      </c>
      <c r="G1662" s="4">
        <v>1606</v>
      </c>
      <c r="H1662" s="6">
        <v>5.3173611111111114</v>
      </c>
      <c r="I1662" s="10">
        <v>3.024</v>
      </c>
    </row>
    <row r="1663" spans="2:9" x14ac:dyDescent="0.2">
      <c r="B1663" s="4">
        <v>1661</v>
      </c>
      <c r="C1663" s="4">
        <v>32</v>
      </c>
      <c r="D1663" s="4">
        <v>25</v>
      </c>
      <c r="E1663" s="4">
        <v>296</v>
      </c>
      <c r="F1663" s="4">
        <v>1205</v>
      </c>
      <c r="G1663" s="4">
        <v>1607</v>
      </c>
      <c r="H1663" s="6">
        <v>5.3194444444444446</v>
      </c>
      <c r="I1663" s="10">
        <v>3.024</v>
      </c>
    </row>
    <row r="1664" spans="2:9" x14ac:dyDescent="0.2">
      <c r="B1664" s="4">
        <v>1662</v>
      </c>
      <c r="C1664" s="4">
        <v>32</v>
      </c>
      <c r="D1664" s="4">
        <v>26</v>
      </c>
      <c r="E1664" s="4">
        <v>296</v>
      </c>
      <c r="F1664" s="4">
        <v>1206</v>
      </c>
      <c r="G1664" s="4">
        <v>1608</v>
      </c>
      <c r="H1664" s="6">
        <v>5.3215277777777779</v>
      </c>
      <c r="I1664" s="10">
        <v>3.024</v>
      </c>
    </row>
    <row r="1665" spans="2:9" x14ac:dyDescent="0.2">
      <c r="B1665" s="4">
        <v>1663</v>
      </c>
      <c r="C1665" s="4">
        <v>32</v>
      </c>
      <c r="D1665" s="4">
        <v>27</v>
      </c>
      <c r="E1665" s="4">
        <v>296</v>
      </c>
      <c r="F1665" s="4">
        <v>1206</v>
      </c>
      <c r="G1665" s="4">
        <v>1608</v>
      </c>
      <c r="H1665" s="6">
        <v>5.3236111111111111</v>
      </c>
      <c r="I1665" s="10">
        <v>3.024</v>
      </c>
    </row>
    <row r="1666" spans="2:9" x14ac:dyDescent="0.2">
      <c r="B1666" s="4">
        <v>1664</v>
      </c>
      <c r="C1666" s="4">
        <v>32</v>
      </c>
      <c r="D1666" s="4">
        <v>28</v>
      </c>
      <c r="E1666" s="4">
        <v>296</v>
      </c>
      <c r="F1666" s="4">
        <v>1207</v>
      </c>
      <c r="G1666" s="4">
        <v>1609</v>
      </c>
      <c r="H1666" s="6">
        <v>5.3256944444444443</v>
      </c>
      <c r="I1666" s="10">
        <v>3.024</v>
      </c>
    </row>
    <row r="1667" spans="2:9" x14ac:dyDescent="0.2">
      <c r="B1667" s="4">
        <v>1665</v>
      </c>
      <c r="C1667" s="4">
        <v>32</v>
      </c>
      <c r="D1667" s="4">
        <v>29</v>
      </c>
      <c r="E1667" s="4">
        <v>296</v>
      </c>
      <c r="F1667" s="4">
        <v>1207</v>
      </c>
      <c r="G1667" s="4">
        <v>1610</v>
      </c>
      <c r="H1667" s="6">
        <v>5.3277777777777775</v>
      </c>
      <c r="I1667" s="10">
        <v>3.024</v>
      </c>
    </row>
    <row r="1668" spans="2:9" x14ac:dyDescent="0.2">
      <c r="B1668" s="4">
        <v>1666</v>
      </c>
      <c r="C1668" s="4">
        <v>32</v>
      </c>
      <c r="D1668" s="4">
        <v>30</v>
      </c>
      <c r="E1668" s="4">
        <v>296</v>
      </c>
      <c r="F1668" s="4">
        <v>1208</v>
      </c>
      <c r="G1668" s="4">
        <v>1611</v>
      </c>
      <c r="H1668" s="6">
        <v>5.3298611111111107</v>
      </c>
      <c r="I1668" s="10">
        <v>3.024</v>
      </c>
    </row>
    <row r="1669" spans="2:9" x14ac:dyDescent="0.2">
      <c r="B1669" s="4">
        <v>1667</v>
      </c>
      <c r="C1669" s="4">
        <v>32</v>
      </c>
      <c r="D1669" s="4">
        <v>31</v>
      </c>
      <c r="E1669" s="4">
        <v>296</v>
      </c>
      <c r="F1669" s="4">
        <v>1209</v>
      </c>
      <c r="G1669" s="4">
        <v>1612</v>
      </c>
      <c r="H1669" s="6">
        <v>5.3319444444444448</v>
      </c>
      <c r="I1669" s="10">
        <v>3.024</v>
      </c>
    </row>
    <row r="1670" spans="2:9" x14ac:dyDescent="0.2">
      <c r="B1670" s="4">
        <v>1668</v>
      </c>
      <c r="C1670" s="4">
        <v>32</v>
      </c>
      <c r="D1670" s="4">
        <v>32</v>
      </c>
      <c r="E1670" s="4">
        <v>297</v>
      </c>
      <c r="F1670" s="4">
        <v>1209</v>
      </c>
      <c r="G1670" s="4">
        <v>1612</v>
      </c>
      <c r="H1670" s="6">
        <v>5.333333333333333</v>
      </c>
      <c r="I1670" s="10">
        <v>3.024</v>
      </c>
    </row>
    <row r="1671" spans="2:9" x14ac:dyDescent="0.2">
      <c r="B1671" s="4">
        <v>1669</v>
      </c>
      <c r="C1671" s="4">
        <v>32</v>
      </c>
      <c r="D1671" s="4">
        <v>33</v>
      </c>
      <c r="E1671" s="4">
        <v>297</v>
      </c>
      <c r="F1671" s="4">
        <v>1210</v>
      </c>
      <c r="G1671" s="4">
        <v>1613</v>
      </c>
      <c r="H1671" s="6">
        <v>5.3354166666666663</v>
      </c>
      <c r="I1671" s="10">
        <v>3.024</v>
      </c>
    </row>
    <row r="1672" spans="2:9" x14ac:dyDescent="0.2">
      <c r="B1672" s="4">
        <v>1670</v>
      </c>
      <c r="C1672" s="4">
        <v>32</v>
      </c>
      <c r="D1672" s="4">
        <v>34</v>
      </c>
      <c r="E1672" s="4">
        <v>297</v>
      </c>
      <c r="F1672" s="4">
        <v>1211</v>
      </c>
      <c r="G1672" s="4">
        <v>1615</v>
      </c>
      <c r="H1672" s="6">
        <v>5.3375000000000004</v>
      </c>
      <c r="I1672" s="10">
        <v>3.024</v>
      </c>
    </row>
    <row r="1673" spans="2:9" x14ac:dyDescent="0.2">
      <c r="B1673" s="4">
        <v>1671</v>
      </c>
      <c r="C1673" s="4">
        <v>32</v>
      </c>
      <c r="D1673" s="4">
        <v>35</v>
      </c>
      <c r="E1673" s="4">
        <v>297</v>
      </c>
      <c r="F1673" s="4">
        <v>1212</v>
      </c>
      <c r="G1673" s="4">
        <v>1616</v>
      </c>
      <c r="H1673" s="6">
        <v>5.3395833333333336</v>
      </c>
      <c r="I1673" s="10">
        <v>3.024</v>
      </c>
    </row>
    <row r="1674" spans="2:9" x14ac:dyDescent="0.2">
      <c r="B1674" s="4">
        <v>1672</v>
      </c>
      <c r="C1674" s="4">
        <v>32</v>
      </c>
      <c r="D1674" s="4">
        <v>36</v>
      </c>
      <c r="E1674" s="4">
        <v>297</v>
      </c>
      <c r="F1674" s="4">
        <v>1212</v>
      </c>
      <c r="G1674" s="4">
        <v>1617</v>
      </c>
      <c r="H1674" s="6">
        <v>5.3416666666666668</v>
      </c>
      <c r="I1674" s="10">
        <v>3.024</v>
      </c>
    </row>
    <row r="1675" spans="2:9" x14ac:dyDescent="0.2">
      <c r="B1675" s="4">
        <v>1673</v>
      </c>
      <c r="C1675" s="4">
        <v>32</v>
      </c>
      <c r="D1675" s="4">
        <v>37</v>
      </c>
      <c r="E1675" s="4">
        <v>297</v>
      </c>
      <c r="F1675" s="4">
        <v>1213</v>
      </c>
      <c r="G1675" s="4">
        <v>1618</v>
      </c>
      <c r="H1675" s="6">
        <v>5.34375</v>
      </c>
      <c r="I1675" s="10">
        <v>3.024</v>
      </c>
    </row>
    <row r="1676" spans="2:9" x14ac:dyDescent="0.2">
      <c r="B1676" s="4">
        <v>1674</v>
      </c>
      <c r="C1676" s="4">
        <v>32</v>
      </c>
      <c r="D1676" s="4">
        <v>38</v>
      </c>
      <c r="E1676" s="4">
        <v>297</v>
      </c>
      <c r="F1676" s="4">
        <v>1214</v>
      </c>
      <c r="G1676" s="4">
        <v>1618</v>
      </c>
      <c r="H1676" s="6">
        <v>5.3458333333333332</v>
      </c>
      <c r="I1676" s="10">
        <v>3.024</v>
      </c>
    </row>
    <row r="1677" spans="2:9" x14ac:dyDescent="0.2">
      <c r="B1677" s="4">
        <v>1675</v>
      </c>
      <c r="C1677" s="4">
        <v>32</v>
      </c>
      <c r="D1677" s="4">
        <v>39</v>
      </c>
      <c r="E1677" s="4">
        <v>297</v>
      </c>
      <c r="F1677" s="4">
        <v>1214</v>
      </c>
      <c r="G1677" s="4">
        <v>1619</v>
      </c>
      <c r="H1677" s="6">
        <v>5.3479166666666664</v>
      </c>
      <c r="I1677" s="10">
        <v>3.024</v>
      </c>
    </row>
    <row r="1678" spans="2:9" x14ac:dyDescent="0.2">
      <c r="B1678" s="4">
        <v>1676</v>
      </c>
      <c r="C1678" s="4">
        <v>32</v>
      </c>
      <c r="D1678" s="4">
        <v>40</v>
      </c>
      <c r="E1678" s="4">
        <v>297</v>
      </c>
      <c r="F1678" s="4">
        <v>1215</v>
      </c>
      <c r="G1678" s="4">
        <v>1620</v>
      </c>
      <c r="H1678" s="6">
        <v>5.3493055555555555</v>
      </c>
      <c r="I1678" s="10">
        <v>3.024</v>
      </c>
    </row>
    <row r="1679" spans="2:9" x14ac:dyDescent="0.2">
      <c r="B1679" s="4">
        <v>1677</v>
      </c>
      <c r="C1679" s="4">
        <v>32</v>
      </c>
      <c r="D1679" s="4">
        <v>41</v>
      </c>
      <c r="E1679" s="4">
        <v>298</v>
      </c>
      <c r="F1679" s="4">
        <v>1215</v>
      </c>
      <c r="G1679" s="4">
        <v>1621</v>
      </c>
      <c r="H1679" s="6">
        <v>5.3513888888888888</v>
      </c>
      <c r="I1679" s="10">
        <v>3.024</v>
      </c>
    </row>
    <row r="1680" spans="2:9" x14ac:dyDescent="0.2">
      <c r="B1680" s="4">
        <v>1678</v>
      </c>
      <c r="C1680" s="4">
        <v>32</v>
      </c>
      <c r="D1680" s="4">
        <v>42</v>
      </c>
      <c r="E1680" s="4">
        <v>298</v>
      </c>
      <c r="F1680" s="4">
        <v>1216</v>
      </c>
      <c r="G1680" s="4">
        <v>1622</v>
      </c>
      <c r="H1680" s="6">
        <v>5.353472222222222</v>
      </c>
      <c r="I1680" s="10">
        <v>3.024</v>
      </c>
    </row>
    <row r="1681" spans="2:9" x14ac:dyDescent="0.2">
      <c r="B1681" s="4">
        <v>1679</v>
      </c>
      <c r="C1681" s="4">
        <v>32</v>
      </c>
      <c r="D1681" s="4">
        <v>43</v>
      </c>
      <c r="E1681" s="4">
        <v>298</v>
      </c>
      <c r="F1681" s="4">
        <v>1217</v>
      </c>
      <c r="G1681" s="4">
        <v>1622</v>
      </c>
      <c r="H1681" s="6">
        <v>5.3555555555555552</v>
      </c>
      <c r="I1681" s="10">
        <v>3.024</v>
      </c>
    </row>
    <row r="1682" spans="2:9" x14ac:dyDescent="0.2">
      <c r="B1682" s="4">
        <v>1680</v>
      </c>
      <c r="C1682" s="4">
        <v>32</v>
      </c>
      <c r="D1682" s="4">
        <v>44</v>
      </c>
      <c r="E1682" s="4">
        <v>298</v>
      </c>
      <c r="F1682" s="4">
        <v>1218</v>
      </c>
      <c r="G1682" s="4">
        <v>1624</v>
      </c>
      <c r="H1682" s="6">
        <v>5.3576388888888893</v>
      </c>
      <c r="I1682" s="10">
        <v>3.024</v>
      </c>
    </row>
    <row r="1683" spans="2:9" x14ac:dyDescent="0.2">
      <c r="B1683" s="4">
        <v>1681</v>
      </c>
      <c r="C1683" s="4">
        <v>32</v>
      </c>
      <c r="D1683" s="4">
        <v>45</v>
      </c>
      <c r="E1683" s="4">
        <v>298</v>
      </c>
      <c r="F1683" s="4">
        <v>1219</v>
      </c>
      <c r="G1683" s="4">
        <v>1625</v>
      </c>
      <c r="H1683" s="6">
        <v>5.3597222222222225</v>
      </c>
      <c r="I1683" s="10">
        <v>3.024</v>
      </c>
    </row>
    <row r="1684" spans="2:9" x14ac:dyDescent="0.2">
      <c r="B1684" s="4">
        <v>1682</v>
      </c>
      <c r="C1684" s="4">
        <v>32</v>
      </c>
      <c r="D1684" s="4">
        <v>46</v>
      </c>
      <c r="E1684" s="4">
        <v>298</v>
      </c>
      <c r="F1684" s="4">
        <v>1219</v>
      </c>
      <c r="G1684" s="4">
        <v>1626</v>
      </c>
      <c r="H1684" s="6">
        <v>5.3618055555555557</v>
      </c>
      <c r="I1684" s="10">
        <v>3.024</v>
      </c>
    </row>
    <row r="1685" spans="2:9" x14ac:dyDescent="0.2">
      <c r="B1685" s="4">
        <v>1683</v>
      </c>
      <c r="C1685" s="4">
        <v>32</v>
      </c>
      <c r="D1685" s="4">
        <v>47</v>
      </c>
      <c r="E1685" s="4">
        <v>298</v>
      </c>
      <c r="F1685" s="4">
        <v>1220</v>
      </c>
      <c r="G1685" s="4">
        <v>1627</v>
      </c>
      <c r="H1685" s="6">
        <v>5.3638888888888889</v>
      </c>
      <c r="I1685" s="10">
        <v>3.024</v>
      </c>
    </row>
    <row r="1686" spans="2:9" x14ac:dyDescent="0.2">
      <c r="B1686" s="4">
        <v>1684</v>
      </c>
      <c r="C1686" s="4">
        <v>32</v>
      </c>
      <c r="D1686" s="4">
        <v>48</v>
      </c>
      <c r="E1686" s="4">
        <v>298</v>
      </c>
      <c r="F1686" s="4">
        <v>1221</v>
      </c>
      <c r="G1686" s="4">
        <v>1628</v>
      </c>
      <c r="H1686" s="6">
        <v>5.3659722222222221</v>
      </c>
      <c r="I1686" s="10">
        <v>3.024</v>
      </c>
    </row>
    <row r="1687" spans="2:9" x14ac:dyDescent="0.2">
      <c r="B1687" s="4">
        <v>1685</v>
      </c>
      <c r="C1687" s="4">
        <v>32</v>
      </c>
      <c r="D1687" s="4">
        <v>49</v>
      </c>
      <c r="E1687" s="4">
        <v>298</v>
      </c>
      <c r="F1687" s="4">
        <v>1221</v>
      </c>
      <c r="G1687" s="4">
        <v>1628</v>
      </c>
      <c r="H1687" s="6">
        <v>5.3673611111111112</v>
      </c>
      <c r="I1687" s="10">
        <v>3.024</v>
      </c>
    </row>
    <row r="1688" spans="2:9" x14ac:dyDescent="0.2">
      <c r="B1688" s="4">
        <v>1686</v>
      </c>
      <c r="C1688" s="4">
        <v>32</v>
      </c>
      <c r="D1688" s="4">
        <v>50</v>
      </c>
      <c r="E1688" s="4">
        <v>299</v>
      </c>
      <c r="F1688" s="4">
        <v>1222</v>
      </c>
      <c r="G1688" s="4">
        <v>1629</v>
      </c>
      <c r="H1688" s="6">
        <v>5.3694444444444445</v>
      </c>
      <c r="I1688" s="10">
        <v>3.024</v>
      </c>
    </row>
    <row r="1689" spans="2:9" x14ac:dyDescent="0.2">
      <c r="B1689" s="4">
        <v>1687</v>
      </c>
      <c r="C1689" s="4">
        <v>32</v>
      </c>
      <c r="D1689" s="4">
        <v>51</v>
      </c>
      <c r="E1689" s="4">
        <v>299</v>
      </c>
      <c r="F1689" s="4">
        <v>1222</v>
      </c>
      <c r="G1689" s="4">
        <v>1630</v>
      </c>
      <c r="H1689" s="6">
        <v>5.3715277777777777</v>
      </c>
      <c r="I1689" s="10">
        <v>3.024</v>
      </c>
    </row>
    <row r="1690" spans="2:9" x14ac:dyDescent="0.2">
      <c r="B1690" s="4">
        <v>1688</v>
      </c>
      <c r="C1690" s="4">
        <v>32</v>
      </c>
      <c r="D1690" s="4">
        <v>52</v>
      </c>
      <c r="E1690" s="4">
        <v>299</v>
      </c>
      <c r="F1690" s="4">
        <v>1223</v>
      </c>
      <c r="G1690" s="4">
        <v>1631</v>
      </c>
      <c r="H1690" s="6">
        <v>5.3736111111111109</v>
      </c>
      <c r="I1690" s="10">
        <v>3.024</v>
      </c>
    </row>
    <row r="1691" spans="2:9" x14ac:dyDescent="0.2">
      <c r="B1691" s="4">
        <v>1689</v>
      </c>
      <c r="C1691" s="4">
        <v>32</v>
      </c>
      <c r="D1691" s="4">
        <v>53</v>
      </c>
      <c r="E1691" s="4">
        <v>299</v>
      </c>
      <c r="F1691" s="4">
        <v>1224</v>
      </c>
      <c r="G1691" s="4">
        <v>1632</v>
      </c>
      <c r="H1691" s="6">
        <v>5.3756944444444441</v>
      </c>
      <c r="I1691" s="10">
        <v>3.024</v>
      </c>
    </row>
    <row r="1692" spans="2:9" x14ac:dyDescent="0.2">
      <c r="B1692" s="4">
        <v>1690</v>
      </c>
      <c r="C1692" s="4">
        <v>32</v>
      </c>
      <c r="D1692" s="4">
        <v>54</v>
      </c>
      <c r="E1692" s="4">
        <v>299</v>
      </c>
      <c r="F1692" s="4">
        <v>1225</v>
      </c>
      <c r="G1692" s="4">
        <v>1634</v>
      </c>
      <c r="H1692" s="6">
        <v>5.3777777777777782</v>
      </c>
      <c r="I1692" s="10">
        <v>3.024</v>
      </c>
    </row>
    <row r="1693" spans="2:9" x14ac:dyDescent="0.2">
      <c r="B1693" s="4">
        <v>1691</v>
      </c>
      <c r="C1693" s="4">
        <v>32</v>
      </c>
      <c r="D1693" s="4">
        <v>55</v>
      </c>
      <c r="E1693" s="4">
        <v>299</v>
      </c>
      <c r="F1693" s="4">
        <v>1226</v>
      </c>
      <c r="G1693" s="4">
        <v>1634</v>
      </c>
      <c r="H1693" s="6">
        <v>5.3798611111111114</v>
      </c>
      <c r="I1693" s="10">
        <v>3.024</v>
      </c>
    </row>
    <row r="1694" spans="2:9" x14ac:dyDescent="0.2">
      <c r="B1694" s="4">
        <v>1692</v>
      </c>
      <c r="C1694" s="4">
        <v>32</v>
      </c>
      <c r="D1694" s="4">
        <v>56</v>
      </c>
      <c r="E1694" s="4">
        <v>299</v>
      </c>
      <c r="F1694" s="4">
        <v>1226</v>
      </c>
      <c r="G1694" s="4">
        <v>1635</v>
      </c>
      <c r="H1694" s="6">
        <v>5.3819444444444446</v>
      </c>
      <c r="I1694" s="10">
        <v>3.024</v>
      </c>
    </row>
    <row r="1695" spans="2:9" x14ac:dyDescent="0.2">
      <c r="B1695" s="4">
        <v>1693</v>
      </c>
      <c r="C1695" s="4">
        <v>32</v>
      </c>
      <c r="D1695" s="4">
        <v>57</v>
      </c>
      <c r="E1695" s="4">
        <v>299</v>
      </c>
      <c r="F1695" s="4">
        <v>1227</v>
      </c>
      <c r="G1695" s="4">
        <v>1636</v>
      </c>
      <c r="H1695" s="6">
        <v>5.3833333333333337</v>
      </c>
      <c r="I1695" s="10">
        <v>3.024</v>
      </c>
    </row>
    <row r="1696" spans="2:9" x14ac:dyDescent="0.2">
      <c r="B1696" s="4">
        <v>1694</v>
      </c>
      <c r="C1696" s="4">
        <v>32</v>
      </c>
      <c r="D1696" s="4">
        <v>58</v>
      </c>
      <c r="E1696" s="4">
        <v>299</v>
      </c>
      <c r="F1696" s="4">
        <v>1227</v>
      </c>
      <c r="G1696" s="4">
        <v>1637</v>
      </c>
      <c r="H1696" s="6">
        <v>5.385416666666667</v>
      </c>
      <c r="I1696" s="10">
        <v>3.024</v>
      </c>
    </row>
    <row r="1697" spans="2:9" x14ac:dyDescent="0.2">
      <c r="B1697" s="4">
        <v>1695</v>
      </c>
      <c r="C1697" s="4">
        <v>32</v>
      </c>
      <c r="D1697" s="4">
        <v>59</v>
      </c>
      <c r="E1697" s="4">
        <v>299</v>
      </c>
      <c r="F1697" s="4">
        <v>1228</v>
      </c>
      <c r="G1697" s="4">
        <v>1638</v>
      </c>
      <c r="H1697" s="6">
        <v>5.3875000000000002</v>
      </c>
      <c r="I1697" s="10">
        <v>3.024</v>
      </c>
    </row>
    <row r="1698" spans="2:9" x14ac:dyDescent="0.2">
      <c r="B1698" s="4">
        <v>1696</v>
      </c>
      <c r="C1698" s="4">
        <v>32</v>
      </c>
      <c r="D1698" s="4">
        <v>60</v>
      </c>
      <c r="E1698" s="4">
        <v>300</v>
      </c>
      <c r="F1698" s="4">
        <v>1229</v>
      </c>
      <c r="G1698" s="4">
        <v>1638</v>
      </c>
      <c r="H1698" s="6">
        <v>5.3895833333333334</v>
      </c>
      <c r="I1698" s="10">
        <v>3.024</v>
      </c>
    </row>
  </sheetData>
  <phoneticPr fontId="2" type="noConversion"/>
  <conditionalFormatting sqref="F1">
    <cfRule type="containsBlanks" dxfId="24" priority="3">
      <formula>LEN(TRIM(F1))=0</formula>
    </cfRule>
    <cfRule type="duplicateValues" dxfId="23" priority="4"/>
  </conditionalFormatting>
  <conditionalFormatting sqref="H1">
    <cfRule type="containsBlanks" dxfId="22" priority="1">
      <formula>LEN(TRIM(H1))=0</formula>
    </cfRule>
    <cfRule type="duplicateValues" dxfId="21" priority="2"/>
  </conditionalFormatting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>
    <tabColor theme="1" tint="0.499984740745262"/>
  </sheetPr>
  <dimension ref="E5:H13"/>
  <sheetViews>
    <sheetView workbookViewId="0">
      <selection activeCell="F8" sqref="F8"/>
    </sheetView>
  </sheetViews>
  <sheetFormatPr defaultRowHeight="16.5" x14ac:dyDescent="0.3"/>
  <cols>
    <col min="5" max="7" width="34.125" customWidth="1"/>
    <col min="9" max="9" width="11.625" bestFit="1" customWidth="1"/>
  </cols>
  <sheetData>
    <row r="5" spans="5:8" x14ac:dyDescent="0.3">
      <c r="E5" t="s">
        <v>2817</v>
      </c>
      <c r="F5" t="s">
        <v>2818</v>
      </c>
    </row>
    <row r="6" spans="5:8" x14ac:dyDescent="0.3">
      <c r="E6">
        <v>1040605011</v>
      </c>
      <c r="F6">
        <v>1040101001</v>
      </c>
      <c r="G6" t="s">
        <v>2484</v>
      </c>
      <c r="H6">
        <v>120</v>
      </c>
    </row>
    <row r="7" spans="5:8" x14ac:dyDescent="0.3">
      <c r="E7">
        <v>1040605111</v>
      </c>
      <c r="F7">
        <v>1040302001</v>
      </c>
      <c r="G7" t="s">
        <v>2492</v>
      </c>
      <c r="H7">
        <v>120</v>
      </c>
    </row>
    <row r="8" spans="5:8" x14ac:dyDescent="0.3">
      <c r="E8">
        <v>1040605201</v>
      </c>
      <c r="F8">
        <v>1040410001</v>
      </c>
      <c r="G8" t="s">
        <v>2498</v>
      </c>
      <c r="H8">
        <v>60</v>
      </c>
    </row>
    <row r="9" spans="5:8" x14ac:dyDescent="0.3">
      <c r="E9">
        <v>1040604001</v>
      </c>
      <c r="F9">
        <v>1040604001</v>
      </c>
      <c r="G9" t="s">
        <v>1930</v>
      </c>
      <c r="H9">
        <v>5</v>
      </c>
    </row>
    <row r="10" spans="5:8" x14ac:dyDescent="0.3">
      <c r="E10">
        <v>1040102001</v>
      </c>
      <c r="F10">
        <v>1040102001</v>
      </c>
      <c r="G10" t="s">
        <v>2257</v>
      </c>
      <c r="H10">
        <v>40</v>
      </c>
    </row>
    <row r="11" spans="5:8" x14ac:dyDescent="0.3">
      <c r="E11">
        <v>1040503171</v>
      </c>
      <c r="F11">
        <v>1040503171</v>
      </c>
      <c r="G11" t="s">
        <v>2819</v>
      </c>
      <c r="H11">
        <v>3</v>
      </c>
    </row>
    <row r="12" spans="5:8" x14ac:dyDescent="0.3">
      <c r="E12">
        <v>1040504011</v>
      </c>
      <c r="F12">
        <v>1040504011</v>
      </c>
      <c r="G12" t="s">
        <v>2820</v>
      </c>
      <c r="H12">
        <v>2</v>
      </c>
    </row>
    <row r="13" spans="5:8" x14ac:dyDescent="0.3">
      <c r="E13">
        <v>1040501001</v>
      </c>
      <c r="F13">
        <v>1040501001</v>
      </c>
      <c r="G13" t="s">
        <v>2547</v>
      </c>
      <c r="H13">
        <v>2</v>
      </c>
    </row>
  </sheetData>
  <phoneticPr fontId="2" type="noConversion"/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>
    <tabColor theme="1" tint="0.499984740745262"/>
  </sheetPr>
  <dimension ref="E5:H15"/>
  <sheetViews>
    <sheetView workbookViewId="0">
      <selection activeCell="H8" sqref="H8"/>
    </sheetView>
  </sheetViews>
  <sheetFormatPr defaultRowHeight="16.5" x14ac:dyDescent="0.3"/>
  <cols>
    <col min="4" max="6" width="29.5" customWidth="1"/>
    <col min="7" max="7" width="20.5" bestFit="1" customWidth="1"/>
  </cols>
  <sheetData>
    <row r="5" spans="5:8" x14ac:dyDescent="0.3">
      <c r="E5" t="s">
        <v>2817</v>
      </c>
      <c r="F5" t="s">
        <v>2818</v>
      </c>
    </row>
    <row r="6" spans="5:8" x14ac:dyDescent="0.3">
      <c r="E6">
        <v>1040605031</v>
      </c>
      <c r="F6">
        <v>1040101001</v>
      </c>
      <c r="G6" t="s">
        <v>2486</v>
      </c>
      <c r="H6">
        <v>360</v>
      </c>
    </row>
    <row r="7" spans="5:8" x14ac:dyDescent="0.3">
      <c r="E7">
        <v>1040605131</v>
      </c>
      <c r="F7">
        <v>1040302001</v>
      </c>
      <c r="G7" t="s">
        <v>2494</v>
      </c>
      <c r="H7">
        <v>360</v>
      </c>
    </row>
    <row r="8" spans="5:8" x14ac:dyDescent="0.3">
      <c r="E8">
        <v>1040605211</v>
      </c>
      <c r="F8">
        <v>1040410001</v>
      </c>
      <c r="G8" t="s">
        <v>2500</v>
      </c>
      <c r="H8">
        <v>120</v>
      </c>
    </row>
    <row r="9" spans="5:8" x14ac:dyDescent="0.3">
      <c r="E9">
        <v>1040501101</v>
      </c>
      <c r="F9">
        <v>1040501101</v>
      </c>
      <c r="G9" t="s">
        <v>2289</v>
      </c>
      <c r="H9">
        <v>4</v>
      </c>
    </row>
    <row r="10" spans="5:8" x14ac:dyDescent="0.3">
      <c r="E10">
        <v>1040102001</v>
      </c>
      <c r="F10">
        <v>1040102001</v>
      </c>
      <c r="G10" t="s">
        <v>2257</v>
      </c>
      <c r="H10">
        <v>300</v>
      </c>
    </row>
    <row r="11" spans="5:8" x14ac:dyDescent="0.3">
      <c r="E11">
        <v>1040604002</v>
      </c>
      <c r="F11">
        <v>1040604002</v>
      </c>
      <c r="G11" t="s">
        <v>2563</v>
      </c>
      <c r="H11">
        <v>5</v>
      </c>
    </row>
    <row r="12" spans="5:8" x14ac:dyDescent="0.3">
      <c r="E12">
        <v>1040604001</v>
      </c>
      <c r="F12">
        <v>1040604001</v>
      </c>
      <c r="G12" t="s">
        <v>1930</v>
      </c>
      <c r="H12">
        <v>50</v>
      </c>
    </row>
    <row r="13" spans="5:8" x14ac:dyDescent="0.3">
      <c r="E13">
        <v>1040503171</v>
      </c>
      <c r="F13">
        <v>1040503171</v>
      </c>
      <c r="G13" t="s">
        <v>2821</v>
      </c>
      <c r="H13">
        <v>9</v>
      </c>
    </row>
    <row r="14" spans="5:8" x14ac:dyDescent="0.3">
      <c r="E14">
        <v>1040504011</v>
      </c>
      <c r="F14">
        <v>1040504011</v>
      </c>
      <c r="G14" t="s">
        <v>2820</v>
      </c>
      <c r="H14">
        <v>15</v>
      </c>
    </row>
    <row r="15" spans="5:8" x14ac:dyDescent="0.3">
      <c r="E15">
        <v>1040501001</v>
      </c>
      <c r="F15">
        <v>1040501001</v>
      </c>
      <c r="G15" t="s">
        <v>2547</v>
      </c>
      <c r="H15">
        <v>4</v>
      </c>
    </row>
  </sheetData>
  <phoneticPr fontId="2" type="noConversion"/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>
    <tabColor theme="1" tint="0.499984740745262"/>
  </sheetPr>
  <dimension ref="F6:I10"/>
  <sheetViews>
    <sheetView workbookViewId="0">
      <selection activeCell="H8" sqref="H8"/>
    </sheetView>
  </sheetViews>
  <sheetFormatPr defaultRowHeight="16.5" x14ac:dyDescent="0.3"/>
  <cols>
    <col min="6" max="6" width="10.25" bestFit="1" customWidth="1"/>
    <col min="7" max="7" width="22" bestFit="1" customWidth="1"/>
  </cols>
  <sheetData>
    <row r="6" spans="6:9" ht="17.25" thickBot="1" x14ac:dyDescent="0.25">
      <c r="F6" s="7" t="s">
        <v>1603</v>
      </c>
      <c r="G6" s="7" t="s">
        <v>2251</v>
      </c>
      <c r="H6" s="7" t="s">
        <v>2252</v>
      </c>
    </row>
    <row r="7" spans="6:9" x14ac:dyDescent="0.2">
      <c r="F7" s="9">
        <v>1040504011</v>
      </c>
      <c r="G7" s="8" t="s">
        <v>2262</v>
      </c>
      <c r="H7" s="8">
        <v>30</v>
      </c>
    </row>
    <row r="8" spans="6:9" x14ac:dyDescent="0.2">
      <c r="F8" s="9">
        <v>1040302001</v>
      </c>
      <c r="G8" s="9" t="s">
        <v>1611</v>
      </c>
      <c r="H8" s="9">
        <v>1920</v>
      </c>
      <c r="I8">
        <f>H8/60</f>
        <v>32</v>
      </c>
    </row>
    <row r="9" spans="6:9" x14ac:dyDescent="0.2">
      <c r="F9" s="9">
        <v>1040102001</v>
      </c>
      <c r="G9" s="9" t="s">
        <v>2257</v>
      </c>
      <c r="H9" s="9">
        <v>400</v>
      </c>
    </row>
    <row r="10" spans="6:9" x14ac:dyDescent="0.2">
      <c r="F10" s="9">
        <v>1040501101</v>
      </c>
      <c r="G10" s="9" t="s">
        <v>2822</v>
      </c>
      <c r="H10" s="9">
        <v>10</v>
      </c>
    </row>
  </sheetData>
  <phoneticPr fontId="2" type="noConversion"/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>
    <tabColor theme="1" tint="0.499984740745262"/>
  </sheetPr>
  <dimension ref="B4:M32"/>
  <sheetViews>
    <sheetView workbookViewId="0">
      <selection activeCell="O12" sqref="O12"/>
    </sheetView>
  </sheetViews>
  <sheetFormatPr defaultRowHeight="16.5" x14ac:dyDescent="0.3"/>
  <cols>
    <col min="6" max="6" width="22.625" bestFit="1" customWidth="1"/>
    <col min="7" max="7" width="22.375" customWidth="1"/>
    <col min="11" max="11" width="20" bestFit="1" customWidth="1"/>
    <col min="12" max="12" width="11.625" bestFit="1" customWidth="1"/>
  </cols>
  <sheetData>
    <row r="4" spans="2:13" x14ac:dyDescent="0.25">
      <c r="B4" s="11" t="s">
        <v>2823</v>
      </c>
      <c r="C4" s="11">
        <v>4000</v>
      </c>
      <c r="D4">
        <f>C4/$C$8</f>
        <v>0.4</v>
      </c>
    </row>
    <row r="5" spans="2:13" x14ac:dyDescent="0.25">
      <c r="B5" s="11" t="s">
        <v>2824</v>
      </c>
      <c r="C5" s="11">
        <v>2900</v>
      </c>
      <c r="D5">
        <f t="shared" ref="D5:D8" si="0">C5/$C$8</f>
        <v>0.28999999999999998</v>
      </c>
    </row>
    <row r="6" spans="2:13" x14ac:dyDescent="0.25">
      <c r="B6" s="11" t="s">
        <v>2825</v>
      </c>
      <c r="C6" s="11">
        <v>1700</v>
      </c>
      <c r="D6">
        <f t="shared" si="0"/>
        <v>0.17</v>
      </c>
    </row>
    <row r="7" spans="2:13" x14ac:dyDescent="0.25">
      <c r="B7" s="11" t="s">
        <v>2826</v>
      </c>
      <c r="C7" s="11">
        <v>1400</v>
      </c>
      <c r="D7">
        <f t="shared" si="0"/>
        <v>0.14000000000000001</v>
      </c>
      <c r="L7" t="s">
        <v>1900</v>
      </c>
      <c r="M7" t="s">
        <v>2369</v>
      </c>
    </row>
    <row r="8" spans="2:13" x14ac:dyDescent="0.25">
      <c r="C8" s="12">
        <v>10000</v>
      </c>
      <c r="D8">
        <f t="shared" si="0"/>
        <v>1</v>
      </c>
      <c r="F8" t="s">
        <v>2827</v>
      </c>
      <c r="G8" t="s">
        <v>1609</v>
      </c>
      <c r="H8">
        <v>18000</v>
      </c>
      <c r="I8">
        <v>1200</v>
      </c>
      <c r="K8" s="5" t="s">
        <v>1609</v>
      </c>
      <c r="L8" s="5">
        <v>1040101001</v>
      </c>
      <c r="M8" s="5">
        <f>SUMIF($G$8:$G$32,G8,$I$8:$I$32)</f>
        <v>5091.666666666667</v>
      </c>
    </row>
    <row r="9" spans="2:13" x14ac:dyDescent="0.3">
      <c r="F9" t="s">
        <v>2828</v>
      </c>
      <c r="G9" t="s">
        <v>1611</v>
      </c>
      <c r="H9">
        <v>24000</v>
      </c>
      <c r="I9">
        <v>1600</v>
      </c>
      <c r="K9" s="5" t="s">
        <v>1611</v>
      </c>
      <c r="L9" s="5">
        <v>1040302001</v>
      </c>
      <c r="M9" s="5">
        <f t="shared" ref="M9:M13" si="1">SUMIF($G$8:$G$32,G9,$I$8:$I$32)</f>
        <v>6763.3333333333339</v>
      </c>
    </row>
    <row r="10" spans="2:13" x14ac:dyDescent="0.3">
      <c r="F10" t="s">
        <v>2829</v>
      </c>
      <c r="G10" t="s">
        <v>1613</v>
      </c>
      <c r="H10">
        <v>130</v>
      </c>
      <c r="I10">
        <v>8.6666666666666661</v>
      </c>
      <c r="K10" s="5" t="s">
        <v>1613</v>
      </c>
      <c r="L10" s="5">
        <v>1040410001</v>
      </c>
      <c r="M10" s="5">
        <f t="shared" si="1"/>
        <v>28.716666666666669</v>
      </c>
    </row>
    <row r="11" spans="2:13" x14ac:dyDescent="0.3">
      <c r="F11" t="s">
        <v>2830</v>
      </c>
      <c r="G11" t="s">
        <v>2820</v>
      </c>
      <c r="H11">
        <v>1</v>
      </c>
      <c r="I11">
        <v>6.6666666666666666E-2</v>
      </c>
      <c r="K11" s="5" t="s">
        <v>2820</v>
      </c>
      <c r="L11" s="5">
        <v>1040504011</v>
      </c>
      <c r="M11" s="5">
        <f t="shared" si="1"/>
        <v>0.32833333333333337</v>
      </c>
    </row>
    <row r="12" spans="2:13" x14ac:dyDescent="0.3">
      <c r="F12" t="s">
        <v>2831</v>
      </c>
      <c r="G12" t="s">
        <v>1930</v>
      </c>
      <c r="H12">
        <v>5</v>
      </c>
      <c r="I12">
        <v>0.33333333333333331</v>
      </c>
      <c r="K12" s="5" t="s">
        <v>1930</v>
      </c>
      <c r="L12" s="5">
        <v>1040604001</v>
      </c>
      <c r="M12" s="5">
        <f t="shared" si="1"/>
        <v>1.1950000000000001</v>
      </c>
    </row>
    <row r="13" spans="2:13" x14ac:dyDescent="0.3">
      <c r="F13" t="s">
        <v>2832</v>
      </c>
      <c r="G13" t="s">
        <v>2563</v>
      </c>
      <c r="H13">
        <v>1</v>
      </c>
      <c r="I13">
        <v>6.6666666666666666E-2</v>
      </c>
      <c r="K13" s="5" t="s">
        <v>2563</v>
      </c>
      <c r="L13" s="5">
        <v>1040604002</v>
      </c>
      <c r="M13" s="5">
        <f t="shared" si="1"/>
        <v>0.32833333333333337</v>
      </c>
    </row>
    <row r="14" spans="2:13" x14ac:dyDescent="0.3">
      <c r="F14" t="s">
        <v>2833</v>
      </c>
      <c r="G14" t="s">
        <v>1609</v>
      </c>
      <c r="H14">
        <v>29000</v>
      </c>
      <c r="I14">
        <v>1401.6666666666667</v>
      </c>
      <c r="K14" s="5" t="s">
        <v>2289</v>
      </c>
      <c r="L14" s="5">
        <v>1040501101</v>
      </c>
      <c r="M14" s="5">
        <f>SUMIF($G$8:$G$32,G30,$I$8:$I$32)</f>
        <v>0.02</v>
      </c>
    </row>
    <row r="15" spans="2:13" x14ac:dyDescent="0.3">
      <c r="F15" t="s">
        <v>2834</v>
      </c>
      <c r="G15" t="s">
        <v>1611</v>
      </c>
      <c r="H15">
        <v>38000</v>
      </c>
      <c r="I15">
        <v>1836.6666666666667</v>
      </c>
    </row>
    <row r="16" spans="2:13" x14ac:dyDescent="0.3">
      <c r="F16" t="s">
        <v>2835</v>
      </c>
      <c r="G16" t="s">
        <v>1613</v>
      </c>
      <c r="H16">
        <v>170</v>
      </c>
      <c r="I16">
        <v>8.2166666666666668</v>
      </c>
    </row>
    <row r="17" spans="6:9" x14ac:dyDescent="0.3">
      <c r="F17" t="s">
        <v>2836</v>
      </c>
      <c r="G17" t="s">
        <v>2820</v>
      </c>
      <c r="H17">
        <v>2</v>
      </c>
      <c r="I17">
        <v>9.6666666666666665E-2</v>
      </c>
    </row>
    <row r="18" spans="6:9" x14ac:dyDescent="0.3">
      <c r="F18" t="s">
        <v>2837</v>
      </c>
      <c r="G18" t="s">
        <v>1930</v>
      </c>
      <c r="H18">
        <v>7</v>
      </c>
      <c r="I18">
        <v>0.33833333333333332</v>
      </c>
    </row>
    <row r="19" spans="6:9" x14ac:dyDescent="0.3">
      <c r="F19" t="s">
        <v>2838</v>
      </c>
      <c r="G19" t="s">
        <v>2563</v>
      </c>
      <c r="H19">
        <v>2</v>
      </c>
      <c r="I19">
        <v>9.6666666666666665E-2</v>
      </c>
    </row>
    <row r="20" spans="6:9" x14ac:dyDescent="0.3">
      <c r="F20" t="s">
        <v>2839</v>
      </c>
      <c r="G20" t="s">
        <v>1609</v>
      </c>
      <c r="H20">
        <v>42000</v>
      </c>
      <c r="I20">
        <v>1190.0000000000002</v>
      </c>
    </row>
    <row r="21" spans="6:9" x14ac:dyDescent="0.3">
      <c r="F21" t="s">
        <v>2840</v>
      </c>
      <c r="G21" t="s">
        <v>1611</v>
      </c>
      <c r="H21">
        <v>56000</v>
      </c>
      <c r="I21">
        <v>1586.6666666666667</v>
      </c>
    </row>
    <row r="22" spans="6:9" x14ac:dyDescent="0.3">
      <c r="F22" t="s">
        <v>2841</v>
      </c>
      <c r="G22" t="s">
        <v>1613</v>
      </c>
      <c r="H22">
        <v>220</v>
      </c>
      <c r="I22">
        <v>6.2333333333333343</v>
      </c>
    </row>
    <row r="23" spans="6:9" x14ac:dyDescent="0.3">
      <c r="F23" t="s">
        <v>2842</v>
      </c>
      <c r="G23" t="s">
        <v>2820</v>
      </c>
      <c r="H23">
        <v>3</v>
      </c>
      <c r="I23">
        <v>8.5000000000000006E-2</v>
      </c>
    </row>
    <row r="24" spans="6:9" x14ac:dyDescent="0.3">
      <c r="F24" t="s">
        <v>2843</v>
      </c>
      <c r="G24" t="s">
        <v>1930</v>
      </c>
      <c r="H24">
        <v>10</v>
      </c>
      <c r="I24">
        <v>0.28333333333333338</v>
      </c>
    </row>
    <row r="25" spans="6:9" x14ac:dyDescent="0.3">
      <c r="F25" t="s">
        <v>2844</v>
      </c>
      <c r="G25" t="s">
        <v>2563</v>
      </c>
      <c r="H25">
        <v>3</v>
      </c>
      <c r="I25">
        <v>8.5000000000000006E-2</v>
      </c>
    </row>
    <row r="26" spans="6:9" x14ac:dyDescent="0.3">
      <c r="F26" t="s">
        <v>2845</v>
      </c>
      <c r="G26" t="s">
        <v>1609</v>
      </c>
      <c r="H26">
        <v>65000</v>
      </c>
      <c r="I26">
        <v>1300</v>
      </c>
    </row>
    <row r="27" spans="6:9" x14ac:dyDescent="0.3">
      <c r="F27" t="s">
        <v>2846</v>
      </c>
      <c r="G27" t="s">
        <v>1611</v>
      </c>
      <c r="H27">
        <v>87000</v>
      </c>
      <c r="I27">
        <v>1740.0000000000002</v>
      </c>
    </row>
    <row r="28" spans="6:9" x14ac:dyDescent="0.3">
      <c r="F28" t="s">
        <v>2847</v>
      </c>
      <c r="G28" t="s">
        <v>1613</v>
      </c>
      <c r="H28">
        <v>280</v>
      </c>
      <c r="I28">
        <v>5.6000000000000005</v>
      </c>
    </row>
    <row r="29" spans="6:9" x14ac:dyDescent="0.3">
      <c r="F29" t="s">
        <v>2848</v>
      </c>
      <c r="G29" t="s">
        <v>2820</v>
      </c>
      <c r="H29">
        <v>4</v>
      </c>
      <c r="I29">
        <v>0.08</v>
      </c>
    </row>
    <row r="30" spans="6:9" x14ac:dyDescent="0.3">
      <c r="F30" t="s">
        <v>2849</v>
      </c>
      <c r="G30" t="s">
        <v>2289</v>
      </c>
      <c r="H30">
        <v>1</v>
      </c>
      <c r="I30">
        <v>0.02</v>
      </c>
    </row>
    <row r="31" spans="6:9" x14ac:dyDescent="0.3">
      <c r="F31" t="s">
        <v>2850</v>
      </c>
      <c r="G31" t="s">
        <v>1930</v>
      </c>
      <c r="H31">
        <v>12</v>
      </c>
      <c r="I31">
        <v>0.24000000000000002</v>
      </c>
    </row>
    <row r="32" spans="6:9" x14ac:dyDescent="0.3">
      <c r="F32" t="s">
        <v>2851</v>
      </c>
      <c r="G32" t="s">
        <v>2563</v>
      </c>
      <c r="H32">
        <v>4</v>
      </c>
      <c r="I32">
        <v>0.08</v>
      </c>
    </row>
  </sheetData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7" tint="0.79998168889431442"/>
  </sheetPr>
  <dimension ref="A1:Q932"/>
  <sheetViews>
    <sheetView showGridLines="0" zoomScale="85" zoomScaleNormal="85" workbookViewId="0">
      <selection activeCell="F18" sqref="F18"/>
    </sheetView>
  </sheetViews>
  <sheetFormatPr defaultRowHeight="16.5" x14ac:dyDescent="0.3"/>
  <cols>
    <col min="2" max="2" width="20" bestFit="1" customWidth="1"/>
    <col min="4" max="4" width="13" bestFit="1" customWidth="1"/>
    <col min="5" max="5" width="19" bestFit="1" customWidth="1"/>
    <col min="6" max="7" width="19" customWidth="1"/>
    <col min="8" max="8" width="12.75" customWidth="1"/>
    <col min="9" max="11" width="12.125" bestFit="1" customWidth="1"/>
    <col min="12" max="12" width="14.125" bestFit="1" customWidth="1"/>
    <col min="13" max="15" width="12.125" bestFit="1" customWidth="1"/>
    <col min="17" max="17" width="18.375" bestFit="1" customWidth="1"/>
  </cols>
  <sheetData>
    <row r="1" spans="1:17" s="1" customFormat="1" x14ac:dyDescent="0.3"/>
    <row r="2" spans="1:17" s="1" customFormat="1" ht="26.25" x14ac:dyDescent="0.3">
      <c r="A2" s="2" t="s">
        <v>1816</v>
      </c>
      <c r="B2" s="2"/>
      <c r="H2" s="2"/>
    </row>
    <row r="3" spans="1:17" s="1" customFormat="1" x14ac:dyDescent="0.3"/>
    <row r="7" spans="1:17" ht="17.25" thickBot="1" x14ac:dyDescent="0.35"/>
    <row r="8" spans="1:17" ht="17.25" thickBot="1" x14ac:dyDescent="0.35">
      <c r="B8" s="443" t="s">
        <v>1817</v>
      </c>
      <c r="C8" s="444"/>
      <c r="D8" s="445" t="s">
        <v>1818</v>
      </c>
      <c r="E8" s="446"/>
      <c r="F8" s="447" t="s">
        <v>1819</v>
      </c>
      <c r="G8" s="448"/>
      <c r="H8" s="448"/>
      <c r="I8" s="448"/>
      <c r="J8" s="448"/>
      <c r="K8" s="448"/>
      <c r="L8" s="448"/>
      <c r="M8" s="448"/>
      <c r="N8" s="448"/>
      <c r="O8" s="448"/>
      <c r="P8" s="448"/>
      <c r="Q8" s="449"/>
    </row>
    <row r="9" spans="1:17" ht="17.25" thickBot="1" x14ac:dyDescent="0.35">
      <c r="B9" s="19" t="s">
        <v>1820</v>
      </c>
      <c r="C9" s="19" t="s">
        <v>1543</v>
      </c>
      <c r="D9" s="19" t="s">
        <v>1821</v>
      </c>
      <c r="E9" s="20" t="s">
        <v>1822</v>
      </c>
      <c r="F9" s="19" t="s">
        <v>1655</v>
      </c>
      <c r="G9" s="19" t="s">
        <v>1823</v>
      </c>
      <c r="H9" s="19" t="s">
        <v>1824</v>
      </c>
      <c r="I9" s="19" t="s">
        <v>1825</v>
      </c>
      <c r="J9" s="19" t="s">
        <v>1826</v>
      </c>
      <c r="K9" s="19" t="s">
        <v>1827</v>
      </c>
      <c r="L9" s="19" t="s">
        <v>1828</v>
      </c>
      <c r="M9" s="19" t="s">
        <v>1740</v>
      </c>
      <c r="N9" s="19" t="s">
        <v>1829</v>
      </c>
      <c r="O9" s="19" t="s">
        <v>1830</v>
      </c>
      <c r="P9" s="19" t="s">
        <v>1831</v>
      </c>
      <c r="Q9" s="21" t="s">
        <v>1832</v>
      </c>
    </row>
    <row r="10" spans="1:17" ht="18" thickTop="1" thickBot="1" x14ac:dyDescent="0.35">
      <c r="B10" s="411" t="s">
        <v>1611</v>
      </c>
      <c r="C10" s="441">
        <v>240</v>
      </c>
      <c r="D10" s="424">
        <v>1</v>
      </c>
      <c r="E10" s="17"/>
      <c r="F10" s="426">
        <f>VLOOKUP(C10,'DB-캐릭터별 스테이지 매칭'!$E$3:$F$302,2,0)</f>
        <v>1185</v>
      </c>
      <c r="G10" s="426" t="str">
        <f>VLOOKUP(F10,'DB-캐릭터별 스테이지 매칭'!$I$3:$L$1698,4,0)</f>
        <v>24-29</v>
      </c>
      <c r="H10" s="441">
        <f>_xlfn.IFNA(VLOOKUP(B10,'DB-서식용'!$D$4:$E$12,2,0),"")</f>
        <v>1040302001</v>
      </c>
      <c r="I10" s="29">
        <f>IFERROR((VLOOKUP(F10,'DB-방치 재화'!$B$3:$I$1800,(MATCH(H10,'DB-방치 재화'!$F$1:$I$1,0)+4),0))*60*24*D10,"0")*(1.7+1.58)</f>
        <v>5516697.6000000006</v>
      </c>
      <c r="J10" s="29">
        <f>_xlfn.IFNA(IF(H10='DB-일일 퀘스트'!$F$6,VLOOKUP(F10,'DB-방치 재화'!$B$3:$H$1698,5,0)*VLOOKUP(H10,'DB-일일 퀘스트'!$F$6:$H$13,3,0),IF(H10='DB-일일 퀘스트'!F7,VLOOKUP(F10,'DB-방치 재화'!$B$3:$H$1698,6,0)*VLOOKUP(H10,'DB-일일 퀘스트'!$F$6:$H$13,3,0),IF(H10='DB-일일 퀘스트'!F8,VLOOKUP(F10,'DB-방치 재화'!$B$3:$H$1698,7,0)*VLOOKUP(H10,'DB-일일 퀘스트'!$F$6:$H$13,3,0),VLOOKUP(H10,'DB-일일 퀘스트'!$F$6:$H$13,3,0)))),"0")</f>
        <v>140160</v>
      </c>
      <c r="K10" s="29">
        <f>_xlfn.IFNA((IF($H$10='DB-주간 퀘스트'!$F$6,VLOOKUP($F$10,'DB-방치 재화'!$B$3:$H$1698,5,0)*VLOOKUP($H$10,'DB-주간 퀘스트'!$F$6:$H$15,3,0),IF($H$10='DB-주간 퀘스트'!$F$7,VLOOKUP($F$10,'DB-방치 재화'!$B$3:$H$1698,6,0)*VLOOKUP($H$10,'DB-주간 퀘스트'!$F$6:$H$15,3,0),IF($H$10='DB-주간 퀘스트'!$F$8,VLOOKUP($F$10,'DB-방치 재화'!$B$3:$H$1698,7,0)*VLOOKUP($H$10,'DB-주간 퀘스트'!$F$6:$H$15,3,0),VLOOKUP($H$10,'DB-주간 퀘스트'!$F$6:$H$15,3,0)))))/7,"0")</f>
        <v>60068.571428571428</v>
      </c>
      <c r="L10" s="29">
        <f>_xlfn.IFNA(IF(H10='DB-아스니아 미션'!$F$8,VLOOKUP('주요 재화 수급처 관리'!$F$10:$F$11,'DB-방치 재화'!$B$3:$H$1698,6,0)*'DB-아스니아 미션'!$H$8,VLOOKUP('주요 재화 수급처 관리'!$H$10:$H$11,'DB-아스니아 미션'!$F$7:$H$10,3,0)),"0")/7</f>
        <v>320365.71428571426</v>
      </c>
      <c r="M10" s="29">
        <f>(((VLOOKUP(F10,'DB-방치 재화'!$B$3:$I$1698,8,0)+8)*(VLOOKUP(H10,'DB-파견 작전실'!$L$8:$M$14,2,0)))*D10)</f>
        <v>74558.986666666679</v>
      </c>
      <c r="N10" s="29">
        <f>_xlfn.IFNA(IF(C10&lt;'DB-선물'!$E$5,VLOOKUP('주요 재화 수급처 관리'!$H$10,'DB-선물'!$G$6:$I$9,3,0),(IF('DB-선물'!$E$11&lt;=C10&lt;'DB-선물'!E11,VLOOKUP('주요 재화 수급처 관리'!$H$10,'DB-선물'!$G$12:$I$15,3,0),VLOOKUP(H10,'DB-선물'!$G$18:$I$21,3,0)))),"0")*6*D10</f>
        <v>0</v>
      </c>
      <c r="O10" s="29">
        <f t="array" ref="O10">(_xlfn.IFNA((VLOOKUP((INDEX('DB-메모리얼'!$F$5:$F$98,MATCH(MIN(ABS('DB-메모리얼'!$F$5:$F$98-'주요 재화 수급처 관리'!$C$10)),ABS('DB-메모리얼'!$F$5:$F$98-'주요 재화 수급처 관리'!$C$10),0))),'DB-메모리얼'!$F$5:$K$98,MATCH(H10,'DB-메모리얼'!$H$3:$K$3,0)+2,0)),"0"))*D10/14</f>
        <v>0</v>
      </c>
      <c r="P10" s="29">
        <f>IF(F10&gt;130,1028,"")</f>
        <v>1028</v>
      </c>
      <c r="Q10" s="299">
        <f>SUM(I10:P10)+E10</f>
        <v>6112878.8723809533</v>
      </c>
    </row>
    <row r="11" spans="1:17" ht="18" thickTop="1" thickBot="1" x14ac:dyDescent="0.35">
      <c r="B11" s="411"/>
      <c r="C11" s="442"/>
      <c r="D11" s="424"/>
      <c r="E11" s="18">
        <f>E10/(SUM(I10:O10)+E10)</f>
        <v>0</v>
      </c>
      <c r="F11" s="426"/>
      <c r="G11" s="426"/>
      <c r="H11" s="442"/>
      <c r="I11" s="14">
        <f>I10/(SUM(I10:P10)+E10)</f>
        <v>0.9024712766558155</v>
      </c>
      <c r="J11" s="14">
        <f>J10/(SUM(I10:P10)+E10)</f>
        <v>2.2928640158938397E-2</v>
      </c>
      <c r="K11" s="14">
        <f>K10/(SUM(I10:P10)+E10)</f>
        <v>9.8265600681164567E-3</v>
      </c>
      <c r="L11" s="14">
        <f>L10/(SUM(I10:P10)+E10)</f>
        <v>5.2408320363287762E-2</v>
      </c>
      <c r="M11" s="14">
        <f>M10/(SUM(I10:P10)+E10)</f>
        <v>1.2197033218429553E-2</v>
      </c>
      <c r="N11" s="14">
        <f>N10/(SUM(I10:P10)+E10)</f>
        <v>0</v>
      </c>
      <c r="O11" s="14">
        <f>O10:P10/(SUM(I10:O10)+E10)</f>
        <v>0</v>
      </c>
      <c r="P11" s="14">
        <f>P10:Q10/(SUM(I10:O10)+E11)</f>
        <v>1.6819782116174716E-4</v>
      </c>
      <c r="Q11" s="16">
        <f>SUM(I11:P11)+E11</f>
        <v>1.0000000282857495</v>
      </c>
    </row>
    <row r="12" spans="1:17" ht="17.25" thickTop="1" x14ac:dyDescent="0.3"/>
    <row r="13" spans="1:17" x14ac:dyDescent="0.3">
      <c r="B13" t="s">
        <v>1833</v>
      </c>
    </row>
    <row r="14" spans="1:17" x14ac:dyDescent="0.3">
      <c r="B14" t="s">
        <v>1834</v>
      </c>
      <c r="I14" t="str">
        <f>""</f>
        <v/>
      </c>
    </row>
    <row r="29" spans="2:17" ht="17.25" thickBot="1" x14ac:dyDescent="0.35">
      <c r="C29">
        <v>1</v>
      </c>
      <c r="D29">
        <v>2</v>
      </c>
      <c r="E29">
        <v>3</v>
      </c>
      <c r="F29">
        <v>4</v>
      </c>
      <c r="G29">
        <v>5</v>
      </c>
      <c r="H29">
        <v>6</v>
      </c>
      <c r="I29">
        <v>7</v>
      </c>
      <c r="J29">
        <v>8</v>
      </c>
      <c r="K29">
        <v>9</v>
      </c>
      <c r="L29">
        <v>10</v>
      </c>
      <c r="M29">
        <v>11</v>
      </c>
      <c r="N29">
        <v>12</v>
      </c>
      <c r="O29">
        <v>13</v>
      </c>
      <c r="P29">
        <v>14</v>
      </c>
      <c r="Q29">
        <v>15</v>
      </c>
    </row>
    <row r="30" spans="2:17" ht="18" thickTop="1" thickBot="1" x14ac:dyDescent="0.35">
      <c r="B30" s="22" t="s">
        <v>1609</v>
      </c>
      <c r="C30" s="5">
        <v>1</v>
      </c>
      <c r="D30" s="323">
        <v>1</v>
      </c>
      <c r="E30" s="17"/>
      <c r="F30" s="276">
        <f>VLOOKUP(C30,'DB-캐릭터별 스테이지 매칭'!$E$3:$F$302,2,0)</f>
        <v>1</v>
      </c>
      <c r="G30" s="276" t="str">
        <f>VLOOKUP(F30,'DB-캐릭터별 스테이지 매칭'!$I$3:$L$1698,4,0)</f>
        <v>1-1</v>
      </c>
      <c r="H30" s="276">
        <f>_xlfn.IFNA(VLOOKUP(B30,'DB-서식용'!$D$4:$E$12,2,0),"")</f>
        <v>1040101001</v>
      </c>
      <c r="I30" s="29">
        <f>IFERROR((VLOOKUP(F30,'DB-방치 재화'!$B$3:$I$1800,(MATCH(H30,'DB-방치 재화'!$F$1:$I$1,0)+4),0))*60*24*D30,"0")*(1.7+1.58)</f>
        <v>283392</v>
      </c>
      <c r="J30" s="29">
        <f>_xlfn.IFNA(IF(H30='DB-일일 퀘스트'!$F$6,VLOOKUP(F30,'DB-방치 재화'!$B$3:$H$1698,5,0)*VLOOKUP(H30,'DB-일일 퀘스트'!$F$6:$H$13,3,0),IF(H30='DB-일일 퀘스트'!$F$7,VLOOKUP(F30,'DB-방치 재화'!$B$3:$H$1698,6,0)*VLOOKUP(H30,'DB-일일 퀘스트'!$F$6:$H$13,3,0),IF(H30='DB-일일 퀘스트'!$F$8,VLOOKUP(F30,'DB-방치 재화'!$B$3:$H$1698,7,0)*VLOOKUP(H30,'DB-일일 퀘스트'!$F$6:$H$13,3,0),VLOOKUP(H30,'DB-일일 퀘스트'!$F$6:$H$13,3,0)))),"0")</f>
        <v>7200</v>
      </c>
      <c r="K30" s="29">
        <f>_xlfn.IFNA((IF(H30='DB-주간 퀘스트'!$F$6,VLOOKUP(F30,'DB-방치 재화'!$B$3:$H$1698,5,0)*VLOOKUP(H30,'DB-주간 퀘스트'!$F$6:$H$15,3,0),IF(H30='DB-주간 퀘스트'!$F$7,VLOOKUP(F30,'DB-방치 재화'!$B$3:$H$1698,6,0)*VLOOKUP(H30,'DB-주간 퀘스트'!$F$6:$H$15,3,0),IF(H30='DB-주간 퀘스트'!$F$8,VLOOKUP(F30,'DB-방치 재화'!$B$3:$H$1698,7,0)*VLOOKUP(H30,'DB-주간 퀘스트'!$F$6:$H$15,3,0),VLOOKUP(H30,'DB-주간 퀘스트'!$F$6:$H$15,3,0)))))/7,"0")</f>
        <v>3085.7142857142858</v>
      </c>
      <c r="L30" s="29">
        <f t="array" ref="L30">_xlfn.IFNA(IF(H30='DB-아스니아 미션'!$F$8,VLOOKUP('주요 재화 수급처 관리'!$F$10:$F$11,'DB-방치 재화'!$B$3:$H$1698,6,0)*'DB-아스니아 미션'!$H$8,VLOOKUP('주요 재화 수급처 관리'!$H$10:$H$11,'DB-아스니아 미션'!$F$7:$H$10,3,0)),"0")/7</f>
        <v>274.28571428571428</v>
      </c>
      <c r="M30" s="29">
        <f>(((VLOOKUP(F30,'DB-방치 재화'!$B$3:$I$1698,8,0)+8)*(VLOOKUP(H30,'DB-파견 작전실'!$L$8:$M$14,2,0)))*D30)</f>
        <v>40733.333333333336</v>
      </c>
      <c r="N30" s="29">
        <f>_xlfn.IFNA(IF(C30&lt;'DB-선물'!$E$5,VLOOKUP('주요 재화 수급처 관리'!$H$10,'DB-선물'!$G$6:$I$9,3,0),(IF('DB-선물'!$E$11&lt;=C30&lt;'DB-선물'!#REF!,VLOOKUP('주요 재화 수급처 관리'!$H$10,'DB-선물'!$G$12:$I$15,3,0),VLOOKUP(H30,'DB-선물'!$G$18:$I$21,3,0)))),"0")*6*D30</f>
        <v>0</v>
      </c>
      <c r="O30" s="29">
        <f t="array" ref="O30">(_xlfn.IFNA((VLOOKUP((INDEX('DB-메모리얼'!$F$5:$F$98,MATCH(MIN(ABS('DB-메모리얼'!$F$5:$F$98-'주요 재화 수급처 관리'!$C$10)),ABS('DB-메모리얼'!$F$5:$F$98-'주요 재화 수급처 관리'!$C$10),0))),'DB-메모리얼'!$F$5:$K$98,MATCH(H30,'DB-메모리얼'!$H$3:$K$3,0)+2,0)),"0"))*D30/14</f>
        <v>660690.14285714284</v>
      </c>
      <c r="P30" s="29" t="str">
        <f t="shared" ref="P30:P36" si="0">IF(F30&gt;130,1028,"")</f>
        <v/>
      </c>
      <c r="Q30" s="299">
        <f t="shared" ref="Q30:Q36" si="1">SUM(I30:P30)+E30</f>
        <v>995375.47619047621</v>
      </c>
    </row>
    <row r="31" spans="2:17" ht="18" thickTop="1" thickBot="1" x14ac:dyDescent="0.35">
      <c r="B31" s="22" t="s">
        <v>1609</v>
      </c>
      <c r="C31" s="5">
        <v>2</v>
      </c>
      <c r="D31" s="323">
        <v>1</v>
      </c>
      <c r="E31" s="17"/>
      <c r="F31" s="276">
        <f>VLOOKUP(C31,'DB-캐릭터별 스테이지 매칭'!$E$3:$F$302,2,0)</f>
        <v>1</v>
      </c>
      <c r="G31" s="276" t="str">
        <f>VLOOKUP(F31,'DB-캐릭터별 스테이지 매칭'!$I$3:$L$1698,4,0)</f>
        <v>1-1</v>
      </c>
      <c r="H31" s="276">
        <f>_xlfn.IFNA(VLOOKUP(B31,'DB-서식용'!$D$4:$E$12,2,0),"")</f>
        <v>1040101001</v>
      </c>
      <c r="I31" s="29">
        <f>IFERROR((VLOOKUP(F31,'DB-방치 재화'!$B$3:$I$1800,(MATCH(H31,'DB-방치 재화'!$F$1:$I$1,0)+4),0))*60*24*D31,"0")*(1.7+1.58)</f>
        <v>283392</v>
      </c>
      <c r="J31" s="29">
        <f>_xlfn.IFNA(IF(H31='DB-일일 퀘스트'!$F$6,VLOOKUP(F31,'DB-방치 재화'!$B$3:$H$1698,5,0)*VLOOKUP(H31,'DB-일일 퀘스트'!$F$6:$H$13,3,0),IF(H31='DB-일일 퀘스트'!$F$7,VLOOKUP(F31,'DB-방치 재화'!$B$3:$H$1698,6,0)*VLOOKUP(H31,'DB-일일 퀘스트'!$F$6:$H$13,3,0),IF(H31='DB-일일 퀘스트'!$F$8,VLOOKUP(F31,'DB-방치 재화'!$B$3:$H$1698,7,0)*VLOOKUP(H31,'DB-일일 퀘스트'!$F$6:$H$13,3,0),VLOOKUP(H31,'DB-일일 퀘스트'!$F$6:$H$13,3,0)))),"0")</f>
        <v>7200</v>
      </c>
      <c r="K31" s="29">
        <f>_xlfn.IFNA((IF(H31='DB-주간 퀘스트'!$F$6,VLOOKUP(F31,'DB-방치 재화'!$B$3:$H$1698,5,0)*VLOOKUP(H31,'DB-주간 퀘스트'!$F$6:$H$15,3,0),IF(H31='DB-주간 퀘스트'!$F$7,VLOOKUP(F31,'DB-방치 재화'!$B$3:$H$1698,6,0)*VLOOKUP(H31,'DB-주간 퀘스트'!$F$6:$H$15,3,0),IF(H31='DB-주간 퀘스트'!$F$8,VLOOKUP(F31,'DB-방치 재화'!$B$3:$H$1698,7,0)*VLOOKUP(H31,'DB-주간 퀘스트'!$F$6:$H$15,3,0),VLOOKUP(H31,'DB-주간 퀘스트'!$F$6:$H$15,3,0)))))/7,"0")</f>
        <v>3085.7142857142858</v>
      </c>
      <c r="L31" s="29">
        <f t="array" ref="L31">_xlfn.IFNA(IF(H31='DB-아스니아 미션'!$F$8,VLOOKUP('주요 재화 수급처 관리'!$F$10:$F$11,'DB-방치 재화'!$B$3:$H$1698,6,0)*'DB-아스니아 미션'!$H$8,VLOOKUP('주요 재화 수급처 관리'!$H$10:$H$11,'DB-아스니아 미션'!$F$7:$H$10,3,0)),"0")/7</f>
        <v>274.28571428571428</v>
      </c>
      <c r="M31" s="29">
        <f>(((VLOOKUP(F31,'DB-방치 재화'!$B$3:$I$1698,8,0)+8)*(VLOOKUP(H31,'DB-파견 작전실'!$L$8:$M$14,2,0)))*D31)</f>
        <v>40733.333333333336</v>
      </c>
      <c r="N31" s="29">
        <f>_xlfn.IFNA(IF(C31&lt;'DB-선물'!$E$5,VLOOKUP('주요 재화 수급처 관리'!$H$10,'DB-선물'!$G$6:$I$9,3,0),(IF('DB-선물'!$E$11&lt;=C31&lt;'DB-선물'!#REF!,VLOOKUP('주요 재화 수급처 관리'!$H$10,'DB-선물'!$G$12:$I$15,3,0),VLOOKUP(H31,'DB-선물'!$G$18:$I$21,3,0)))),"0")*6*D31</f>
        <v>0</v>
      </c>
      <c r="O31" s="29">
        <f t="array" ref="O31">(_xlfn.IFNA((VLOOKUP((INDEX('DB-메모리얼'!$F$5:$F$98,MATCH(MIN(ABS('DB-메모리얼'!$F$5:$F$98-'주요 재화 수급처 관리'!$C$10)),ABS('DB-메모리얼'!$F$5:$F$98-'주요 재화 수급처 관리'!$C$10),0))),'DB-메모리얼'!$F$5:$K$98,MATCH(H31,'DB-메모리얼'!$H$3:$K$3,0)+2,0)),"0"))*D31/14</f>
        <v>660690.14285714284</v>
      </c>
      <c r="P31" s="29" t="str">
        <f t="shared" si="0"/>
        <v/>
      </c>
      <c r="Q31" s="299">
        <f t="shared" si="1"/>
        <v>995375.47619047621</v>
      </c>
    </row>
    <row r="32" spans="2:17" ht="18" thickTop="1" thickBot="1" x14ac:dyDescent="0.35">
      <c r="B32" s="22" t="s">
        <v>1609</v>
      </c>
      <c r="C32" s="5">
        <v>3</v>
      </c>
      <c r="D32" s="323">
        <v>1</v>
      </c>
      <c r="E32" s="17"/>
      <c r="F32" s="276">
        <f>VLOOKUP(C32,'DB-캐릭터별 스테이지 매칭'!$E$3:$F$302,2,0)</f>
        <v>1</v>
      </c>
      <c r="G32" s="276" t="str">
        <f>VLOOKUP(F32,'DB-캐릭터별 스테이지 매칭'!$I$3:$L$1698,4,0)</f>
        <v>1-1</v>
      </c>
      <c r="H32" s="276">
        <f>_xlfn.IFNA(VLOOKUP(B32,'DB-서식용'!$D$4:$E$12,2,0),"")</f>
        <v>1040101001</v>
      </c>
      <c r="I32" s="29">
        <f>IFERROR((VLOOKUP(F32,'DB-방치 재화'!$B$3:$I$1800,(MATCH(H32,'DB-방치 재화'!$F$1:$I$1,0)+4),0))*60*24*D32,"0")*(1.7+1.58)</f>
        <v>283392</v>
      </c>
      <c r="J32" s="29">
        <f>_xlfn.IFNA(IF(H32='DB-일일 퀘스트'!$F$6,VLOOKUP(F32,'DB-방치 재화'!$B$3:$H$1698,5,0)*VLOOKUP(H32,'DB-일일 퀘스트'!$F$6:$H$13,3,0),IF(H32='DB-일일 퀘스트'!$F$7,VLOOKUP(F32,'DB-방치 재화'!$B$3:$H$1698,6,0)*VLOOKUP(H32,'DB-일일 퀘스트'!$F$6:$H$13,3,0),IF(H32='DB-일일 퀘스트'!$F$8,VLOOKUP(F32,'DB-방치 재화'!$B$3:$H$1698,7,0)*VLOOKUP(H32,'DB-일일 퀘스트'!$F$6:$H$13,3,0),VLOOKUP(H32,'DB-일일 퀘스트'!$F$6:$H$13,3,0)))),"0")</f>
        <v>7200</v>
      </c>
      <c r="K32" s="29">
        <f>_xlfn.IFNA((IF(H32='DB-주간 퀘스트'!$F$6,VLOOKUP(F32,'DB-방치 재화'!$B$3:$H$1698,5,0)*VLOOKUP(H32,'DB-주간 퀘스트'!$F$6:$H$15,3,0),IF(H32='DB-주간 퀘스트'!$F$7,VLOOKUP(F32,'DB-방치 재화'!$B$3:$H$1698,6,0)*VLOOKUP(H32,'DB-주간 퀘스트'!$F$6:$H$15,3,0),IF(H32='DB-주간 퀘스트'!$F$8,VLOOKUP(F32,'DB-방치 재화'!$B$3:$H$1698,7,0)*VLOOKUP(H32,'DB-주간 퀘스트'!$F$6:$H$15,3,0),VLOOKUP(H32,'DB-주간 퀘스트'!$F$6:$H$15,3,0)))))/7,"0")</f>
        <v>3085.7142857142858</v>
      </c>
      <c r="L32" s="29">
        <f t="array" ref="L32">_xlfn.IFNA(IF(H32='DB-아스니아 미션'!$F$8,VLOOKUP('주요 재화 수급처 관리'!$F$10:$F$11,'DB-방치 재화'!$B$3:$H$1698,6,0)*'DB-아스니아 미션'!$H$8,VLOOKUP('주요 재화 수급처 관리'!$H$10:$H$11,'DB-아스니아 미션'!$F$7:$H$10,3,0)),"0")/7</f>
        <v>274.28571428571428</v>
      </c>
      <c r="M32" s="29">
        <f>(((VLOOKUP(F32,'DB-방치 재화'!$B$3:$I$1698,8,0)+8)*(VLOOKUP(H32,'DB-파견 작전실'!$L$8:$M$14,2,0)))*D32)</f>
        <v>40733.333333333336</v>
      </c>
      <c r="N32" s="29">
        <f>_xlfn.IFNA(IF(C32&lt;'DB-선물'!$E$5,VLOOKUP('주요 재화 수급처 관리'!$H$10,'DB-선물'!$G$6:$I$9,3,0),(IF('DB-선물'!$E$11&lt;=C32&lt;'DB-선물'!#REF!,VLOOKUP('주요 재화 수급처 관리'!$H$10,'DB-선물'!$G$12:$I$15,3,0),VLOOKUP(H32,'DB-선물'!$G$18:$I$21,3,0)))),"0")*6*D32</f>
        <v>0</v>
      </c>
      <c r="O32" s="29">
        <f t="array" ref="O32">(_xlfn.IFNA((VLOOKUP((INDEX('DB-메모리얼'!$F$5:$F$98,MATCH(MIN(ABS('DB-메모리얼'!$F$5:$F$98-'주요 재화 수급처 관리'!$C$10)),ABS('DB-메모리얼'!$F$5:$F$98-'주요 재화 수급처 관리'!$C$10),0))),'DB-메모리얼'!$F$5:$K$98,MATCH(H32,'DB-메모리얼'!$H$3:$K$3,0)+2,0)),"0"))*D32/14</f>
        <v>660690.14285714284</v>
      </c>
      <c r="P32" s="29" t="str">
        <f t="shared" si="0"/>
        <v/>
      </c>
      <c r="Q32" s="299">
        <f t="shared" si="1"/>
        <v>995375.47619047621</v>
      </c>
    </row>
    <row r="33" spans="2:17" ht="18" thickTop="1" thickBot="1" x14ac:dyDescent="0.35">
      <c r="B33" s="22" t="s">
        <v>1609</v>
      </c>
      <c r="C33" s="116">
        <v>4</v>
      </c>
      <c r="D33" s="323">
        <v>1</v>
      </c>
      <c r="E33" s="17"/>
      <c r="F33" s="276">
        <f>VLOOKUP(C33,'DB-캐릭터별 스테이지 매칭'!$E$3:$F$302,2,0)</f>
        <v>2</v>
      </c>
      <c r="G33" s="276" t="str">
        <f>VLOOKUP(F33,'DB-캐릭터별 스테이지 매칭'!$I$3:$L$1698,4,0)</f>
        <v>1-2</v>
      </c>
      <c r="H33" s="276">
        <f>_xlfn.IFNA(VLOOKUP(B33,'DB-서식용'!$D$4:$E$12,2,0),"")</f>
        <v>1040101001</v>
      </c>
      <c r="I33" s="29">
        <f>IFERROR((VLOOKUP(F33,'DB-방치 재화'!$B$3:$I$1800,(MATCH(H33,'DB-방치 재화'!$F$1:$I$1,0)+4),0))*60*24*D33,"0")*(1.7+1.58)</f>
        <v>283392</v>
      </c>
      <c r="J33" s="29">
        <f>_xlfn.IFNA(IF(H33='DB-일일 퀘스트'!$F$6,VLOOKUP(F33,'DB-방치 재화'!$B$3:$H$1698,5,0)*VLOOKUP(H33,'DB-일일 퀘스트'!$F$6:$H$13,3,0),IF(H33='DB-일일 퀘스트'!$F$7,VLOOKUP(F33,'DB-방치 재화'!$B$3:$H$1698,6,0)*VLOOKUP(H33,'DB-일일 퀘스트'!$F$6:$H$13,3,0),IF(H33='DB-일일 퀘스트'!$F$8,VLOOKUP(F33,'DB-방치 재화'!$B$3:$H$1698,7,0)*VLOOKUP(H33,'DB-일일 퀘스트'!$F$6:$H$13,3,0),VLOOKUP(H33,'DB-일일 퀘스트'!$F$6:$H$13,3,0)))),"0")</f>
        <v>7200</v>
      </c>
      <c r="K33" s="29">
        <f>_xlfn.IFNA((IF(H33='DB-주간 퀘스트'!$F$6,VLOOKUP(F33,'DB-방치 재화'!$B$3:$H$1698,5,0)*VLOOKUP(H33,'DB-주간 퀘스트'!$F$6:$H$15,3,0),IF(H33='DB-주간 퀘스트'!$F$7,VLOOKUP(F33,'DB-방치 재화'!$B$3:$H$1698,6,0)*VLOOKUP(H33,'DB-주간 퀘스트'!$F$6:$H$15,3,0),IF(H33='DB-주간 퀘스트'!$F$8,VLOOKUP(F33,'DB-방치 재화'!$B$3:$H$1698,7,0)*VLOOKUP(H33,'DB-주간 퀘스트'!$F$6:$H$15,3,0),VLOOKUP(H33,'DB-주간 퀘스트'!$F$6:$H$15,3,0)))))/7,"0")</f>
        <v>3085.7142857142858</v>
      </c>
      <c r="L33" s="29">
        <f t="array" ref="L33">_xlfn.IFNA(IF(H33='DB-아스니아 미션'!$F$8,VLOOKUP('주요 재화 수급처 관리'!$F$10:$F$11,'DB-방치 재화'!$B$3:$H$1698,6,0)*'DB-아스니아 미션'!$H$8,VLOOKUP('주요 재화 수급처 관리'!$H$10:$H$11,'DB-아스니아 미션'!$F$7:$H$10,3,0)),"0")/7</f>
        <v>274.28571428571428</v>
      </c>
      <c r="M33" s="29">
        <f>(((VLOOKUP(F33,'DB-방치 재화'!$B$3:$I$1698,8,0)+8)*(VLOOKUP(H33,'DB-파견 작전실'!$L$8:$M$14,2,0)))*D33)</f>
        <v>40733.333333333336</v>
      </c>
      <c r="N33" s="29">
        <f>_xlfn.IFNA(IF(C33&lt;'DB-선물'!$E$5,VLOOKUP('주요 재화 수급처 관리'!$H$10,'DB-선물'!$G$6:$I$9,3,0),(IF('DB-선물'!$E$11&lt;=C33&lt;'DB-선물'!#REF!,VLOOKUP('주요 재화 수급처 관리'!$H$10,'DB-선물'!$G$12:$I$15,3,0),VLOOKUP(H33,'DB-선물'!$G$18:$I$21,3,0)))),"0")*6*D33</f>
        <v>0</v>
      </c>
      <c r="O33" s="29">
        <f t="array" ref="O33">(_xlfn.IFNA((VLOOKUP((INDEX('DB-메모리얼'!$F$5:$F$98,MATCH(MIN(ABS('DB-메모리얼'!$F$5:$F$98-'주요 재화 수급처 관리'!$C$10)),ABS('DB-메모리얼'!$F$5:$F$98-'주요 재화 수급처 관리'!$C$10),0))),'DB-메모리얼'!$F$5:$K$98,MATCH(H33,'DB-메모리얼'!$H$3:$K$3,0)+2,0)),"0"))*D33/14</f>
        <v>660690.14285714284</v>
      </c>
      <c r="P33" s="29" t="str">
        <f t="shared" si="0"/>
        <v/>
      </c>
      <c r="Q33" s="299">
        <f t="shared" si="1"/>
        <v>995375.47619047621</v>
      </c>
    </row>
    <row r="34" spans="2:17" ht="18" thickTop="1" thickBot="1" x14ac:dyDescent="0.35">
      <c r="B34" s="22" t="s">
        <v>1609</v>
      </c>
      <c r="C34" s="5">
        <v>5</v>
      </c>
      <c r="D34" s="323">
        <v>1</v>
      </c>
      <c r="E34" s="17"/>
      <c r="F34" s="276">
        <f>VLOOKUP(C34,'DB-캐릭터별 스테이지 매칭'!$E$3:$F$302,2,0)</f>
        <v>2</v>
      </c>
      <c r="G34" s="276" t="str">
        <f>VLOOKUP(F34,'DB-캐릭터별 스테이지 매칭'!$I$3:$L$1698,4,0)</f>
        <v>1-2</v>
      </c>
      <c r="H34" s="276">
        <f>_xlfn.IFNA(VLOOKUP(B34,'DB-서식용'!$D$4:$E$12,2,0),"")</f>
        <v>1040101001</v>
      </c>
      <c r="I34" s="29">
        <f>IFERROR((VLOOKUP(F34,'DB-방치 재화'!$B$3:$I$1800,(MATCH(H34,'DB-방치 재화'!$F$1:$I$1,0)+4),0))*60*24*D34,"0")*(1.7+1.58)</f>
        <v>283392</v>
      </c>
      <c r="J34" s="29">
        <f>_xlfn.IFNA(IF(H34='DB-일일 퀘스트'!$F$6,VLOOKUP(F34,'DB-방치 재화'!$B$3:$H$1698,5,0)*VLOOKUP(H34,'DB-일일 퀘스트'!$F$6:$H$13,3,0),IF(H34='DB-일일 퀘스트'!$F$7,VLOOKUP(F34,'DB-방치 재화'!$B$3:$H$1698,6,0)*VLOOKUP(H34,'DB-일일 퀘스트'!$F$6:$H$13,3,0),IF(H34='DB-일일 퀘스트'!$F$8,VLOOKUP(F34,'DB-방치 재화'!$B$3:$H$1698,7,0)*VLOOKUP(H34,'DB-일일 퀘스트'!$F$6:$H$13,3,0),VLOOKUP(H34,'DB-일일 퀘스트'!$F$6:$H$13,3,0)))),"0")</f>
        <v>7200</v>
      </c>
      <c r="K34" s="29">
        <f>_xlfn.IFNA((IF(H34='DB-주간 퀘스트'!$F$6,VLOOKUP(F34,'DB-방치 재화'!$B$3:$H$1698,5,0)*VLOOKUP(H34,'DB-주간 퀘스트'!$F$6:$H$15,3,0),IF(H34='DB-주간 퀘스트'!$F$7,VLOOKUP(F34,'DB-방치 재화'!$B$3:$H$1698,6,0)*VLOOKUP(H34,'DB-주간 퀘스트'!$F$6:$H$15,3,0),IF(H34='DB-주간 퀘스트'!$F$8,VLOOKUP(F34,'DB-방치 재화'!$B$3:$H$1698,7,0)*VLOOKUP(H34,'DB-주간 퀘스트'!$F$6:$H$15,3,0),VLOOKUP(H34,'DB-주간 퀘스트'!$F$6:$H$15,3,0)))))/7,"0")</f>
        <v>3085.7142857142858</v>
      </c>
      <c r="L34" s="29">
        <f t="array" ref="L34">_xlfn.IFNA(IF(H34='DB-아스니아 미션'!$F$8,VLOOKUP('주요 재화 수급처 관리'!$F$10:$F$11,'DB-방치 재화'!$B$3:$H$1698,6,0)*'DB-아스니아 미션'!$H$8,VLOOKUP('주요 재화 수급처 관리'!$H$10:$H$11,'DB-아스니아 미션'!$F$7:$H$10,3,0)),"0")/7</f>
        <v>274.28571428571428</v>
      </c>
      <c r="M34" s="29">
        <f>(((VLOOKUP(F34,'DB-방치 재화'!$B$3:$I$1698,8,0)+8)*(VLOOKUP(H34,'DB-파견 작전실'!$L$8:$M$14,2,0)))*D34)</f>
        <v>40733.333333333336</v>
      </c>
      <c r="N34" s="29">
        <f>_xlfn.IFNA(IF(C34&lt;'DB-선물'!$E$5,VLOOKUP('주요 재화 수급처 관리'!$H$10,'DB-선물'!$G$6:$I$9,3,0),(IF('DB-선물'!$E$11&lt;=C34&lt;'DB-선물'!#REF!,VLOOKUP('주요 재화 수급처 관리'!$H$10,'DB-선물'!$G$12:$I$15,3,0),VLOOKUP(H34,'DB-선물'!$G$18:$I$21,3,0)))),"0")*6*D34</f>
        <v>0</v>
      </c>
      <c r="O34" s="29">
        <f t="array" ref="O34">(_xlfn.IFNA((VLOOKUP((INDEX('DB-메모리얼'!$F$5:$F$98,MATCH(MIN(ABS('DB-메모리얼'!$F$5:$F$98-'주요 재화 수급처 관리'!$C$10)),ABS('DB-메모리얼'!$F$5:$F$98-'주요 재화 수급처 관리'!$C$10),0))),'DB-메모리얼'!$F$5:$K$98,MATCH(H34,'DB-메모리얼'!$H$3:$K$3,0)+2,0)),"0"))*D34/14</f>
        <v>660690.14285714284</v>
      </c>
      <c r="P34" s="29" t="str">
        <f t="shared" si="0"/>
        <v/>
      </c>
      <c r="Q34" s="299">
        <f t="shared" si="1"/>
        <v>995375.47619047621</v>
      </c>
    </row>
    <row r="35" spans="2:17" ht="18" thickTop="1" thickBot="1" x14ac:dyDescent="0.35">
      <c r="B35" s="22" t="s">
        <v>1609</v>
      </c>
      <c r="C35" s="5">
        <v>6</v>
      </c>
      <c r="D35" s="323">
        <v>1</v>
      </c>
      <c r="E35" s="17"/>
      <c r="F35" s="276">
        <f>VLOOKUP(C35,'DB-캐릭터별 스테이지 매칭'!$E$3:$F$302,2,0)</f>
        <v>3</v>
      </c>
      <c r="G35" s="276" t="str">
        <f>VLOOKUP(F35,'DB-캐릭터별 스테이지 매칭'!$I$3:$L$1698,4,0)</f>
        <v>1-3</v>
      </c>
      <c r="H35" s="276">
        <f>_xlfn.IFNA(VLOOKUP(B35,'DB-서식용'!$D$4:$E$12,2,0),"")</f>
        <v>1040101001</v>
      </c>
      <c r="I35" s="29">
        <f>IFERROR((VLOOKUP(F35,'DB-방치 재화'!$B$3:$I$1800,(MATCH(H35,'DB-방치 재화'!$F$1:$I$1,0)+4),0))*60*24*D35,"0")*(1.7+1.58)</f>
        <v>288115.20000000001</v>
      </c>
      <c r="J35" s="29">
        <f>_xlfn.IFNA(IF(H35='DB-일일 퀘스트'!$F$6,VLOOKUP(F35,'DB-방치 재화'!$B$3:$H$1698,5,0)*VLOOKUP(H35,'DB-일일 퀘스트'!$F$6:$H$13,3,0),IF(H35='DB-일일 퀘스트'!$F$7,VLOOKUP(F35,'DB-방치 재화'!$B$3:$H$1698,6,0)*VLOOKUP(H35,'DB-일일 퀘스트'!$F$6:$H$13,3,0),IF(H35='DB-일일 퀘스트'!$F$8,VLOOKUP(F35,'DB-방치 재화'!$B$3:$H$1698,7,0)*VLOOKUP(H35,'DB-일일 퀘스트'!$F$6:$H$13,3,0),VLOOKUP(H35,'DB-일일 퀘스트'!$F$6:$H$13,3,0)))),"0")</f>
        <v>7320</v>
      </c>
      <c r="K35" s="29">
        <f>_xlfn.IFNA((IF(H35='DB-주간 퀘스트'!$F$6,VLOOKUP(F35,'DB-방치 재화'!$B$3:$H$1698,5,0)*VLOOKUP(H35,'DB-주간 퀘스트'!$F$6:$H$15,3,0),IF(H35='DB-주간 퀘스트'!$F$7,VLOOKUP(F35,'DB-방치 재화'!$B$3:$H$1698,6,0)*VLOOKUP(H35,'DB-주간 퀘스트'!$F$6:$H$15,3,0),IF(H35='DB-주간 퀘스트'!$F$8,VLOOKUP(F35,'DB-방치 재화'!$B$3:$H$1698,7,0)*VLOOKUP(H35,'DB-주간 퀘스트'!$F$6:$H$15,3,0),VLOOKUP(H35,'DB-주간 퀘스트'!$F$6:$H$15,3,0)))))/7,"0")</f>
        <v>3137.1428571428573</v>
      </c>
      <c r="L35" s="29">
        <f t="array" ref="L35">_xlfn.IFNA(IF(H35='DB-아스니아 미션'!$F$8,VLOOKUP('주요 재화 수급처 관리'!$F$10:$F$11,'DB-방치 재화'!$B$3:$H$1698,6,0)*'DB-아스니아 미션'!$H$8,VLOOKUP('주요 재화 수급처 관리'!$H$10:$H$11,'DB-아스니아 미션'!$F$7:$H$10,3,0)),"0")/7</f>
        <v>274.28571428571428</v>
      </c>
      <c r="M35" s="29">
        <f>(((VLOOKUP(F35,'DB-방치 재화'!$B$3:$I$1698,8,0)+8)*(VLOOKUP(H35,'DB-파견 작전실'!$L$8:$M$14,2,0)))*D35)</f>
        <v>40733.333333333336</v>
      </c>
      <c r="N35" s="29">
        <f>_xlfn.IFNA(IF(C35&lt;'DB-선물'!$E$5,VLOOKUP('주요 재화 수급처 관리'!$H$10,'DB-선물'!$G$6:$I$9,3,0),(IF('DB-선물'!$E$11&lt;=C35&lt;'DB-선물'!#REF!,VLOOKUP('주요 재화 수급처 관리'!$H$10,'DB-선물'!$G$12:$I$15,3,0),VLOOKUP(H35,'DB-선물'!$G$18:$I$21,3,0)))),"0")*6*D35</f>
        <v>0</v>
      </c>
      <c r="O35" s="29">
        <f t="array" ref="O35">(_xlfn.IFNA((VLOOKUP((INDEX('DB-메모리얼'!$F$5:$F$98,MATCH(MIN(ABS('DB-메모리얼'!$F$5:$F$98-'주요 재화 수급처 관리'!$C$10)),ABS('DB-메모리얼'!$F$5:$F$98-'주요 재화 수급처 관리'!$C$10),0))),'DB-메모리얼'!$F$5:$K$98,MATCH(H35,'DB-메모리얼'!$H$3:$K$3,0)+2,0)),"0"))*D35/14</f>
        <v>660690.14285714284</v>
      </c>
      <c r="P35" s="29" t="str">
        <f t="shared" si="0"/>
        <v/>
      </c>
      <c r="Q35" s="299">
        <f t="shared" si="1"/>
        <v>1000270.1047619048</v>
      </c>
    </row>
    <row r="36" spans="2:17" ht="18" thickTop="1" thickBot="1" x14ac:dyDescent="0.35">
      <c r="B36" s="22" t="s">
        <v>1609</v>
      </c>
      <c r="C36" s="5">
        <v>7</v>
      </c>
      <c r="D36" s="323">
        <v>1</v>
      </c>
      <c r="E36" s="17"/>
      <c r="F36" s="276">
        <f>VLOOKUP(C36,'DB-캐릭터별 스테이지 매칭'!$E$3:$F$302,2,0)</f>
        <v>4</v>
      </c>
      <c r="G36" s="276" t="str">
        <f>VLOOKUP(F36,'DB-캐릭터별 스테이지 매칭'!$I$3:$L$1698,4,0)</f>
        <v>1-4</v>
      </c>
      <c r="H36" s="276">
        <f>_xlfn.IFNA(VLOOKUP(B36,'DB-서식용'!$D$4:$E$12,2,0),"")</f>
        <v>1040101001</v>
      </c>
      <c r="I36" s="29">
        <f>IFERROR((VLOOKUP(F36,'DB-방치 재화'!$B$3:$I$1800,(MATCH(H36,'DB-방치 재화'!$F$1:$I$1,0)+4),0))*60*24*D36,"0")*(1.7+1.58)</f>
        <v>288115.20000000001</v>
      </c>
      <c r="J36" s="29">
        <f>_xlfn.IFNA(IF(H36='DB-일일 퀘스트'!$F$6,VLOOKUP(F36,'DB-방치 재화'!$B$3:$H$1698,5,0)*VLOOKUP(H36,'DB-일일 퀘스트'!$F$6:$H$13,3,0),IF(H36='DB-일일 퀘스트'!$F$7,VLOOKUP(F36,'DB-방치 재화'!$B$3:$H$1698,6,0)*VLOOKUP(H36,'DB-일일 퀘스트'!$F$6:$H$13,3,0),IF(H36='DB-일일 퀘스트'!$F$8,VLOOKUP(F36,'DB-방치 재화'!$B$3:$H$1698,7,0)*VLOOKUP(H36,'DB-일일 퀘스트'!$F$6:$H$13,3,0),VLOOKUP(H36,'DB-일일 퀘스트'!$F$6:$H$13,3,0)))),"0")</f>
        <v>7320</v>
      </c>
      <c r="K36" s="29">
        <f>_xlfn.IFNA((IF(H36='DB-주간 퀘스트'!$F$6,VLOOKUP(F36,'DB-방치 재화'!$B$3:$H$1698,5,0)*VLOOKUP(H36,'DB-주간 퀘스트'!$F$6:$H$15,3,0),IF(H36='DB-주간 퀘스트'!$F$7,VLOOKUP(F36,'DB-방치 재화'!$B$3:$H$1698,6,0)*VLOOKUP(H36,'DB-주간 퀘스트'!$F$6:$H$15,3,0),IF(H36='DB-주간 퀘스트'!$F$8,VLOOKUP(F36,'DB-방치 재화'!$B$3:$H$1698,7,0)*VLOOKUP(H36,'DB-주간 퀘스트'!$F$6:$H$15,3,0),VLOOKUP(H36,'DB-주간 퀘스트'!$F$6:$H$15,3,0)))))/7,"0")</f>
        <v>3137.1428571428573</v>
      </c>
      <c r="L36" s="29">
        <f t="array" ref="L36">_xlfn.IFNA(IF(H36='DB-아스니아 미션'!$F$8,VLOOKUP('주요 재화 수급처 관리'!$F$10:$F$11,'DB-방치 재화'!$B$3:$H$1698,6,0)*'DB-아스니아 미션'!$H$8,VLOOKUP('주요 재화 수급처 관리'!$H$10:$H$11,'DB-아스니아 미션'!$F$7:$H$10,3,0)),"0")/7</f>
        <v>274.28571428571428</v>
      </c>
      <c r="M36" s="29">
        <f>(((VLOOKUP(F36,'DB-방치 재화'!$B$3:$I$1698,8,0)+8)*(VLOOKUP(H36,'DB-파견 작전실'!$L$8:$M$14,2,0)))*D36)</f>
        <v>40733.333333333336</v>
      </c>
      <c r="N36" s="29">
        <f>_xlfn.IFNA(IF(C36&lt;'DB-선물'!$E$5,VLOOKUP('주요 재화 수급처 관리'!$H$10,'DB-선물'!$G$6:$I$9,3,0),(IF('DB-선물'!$E$11&lt;=C36&lt;'DB-선물'!#REF!,VLOOKUP('주요 재화 수급처 관리'!$H$10,'DB-선물'!$G$12:$I$15,3,0),VLOOKUP(H36,'DB-선물'!$G$18:$I$21,3,0)))),"0")*6*D36</f>
        <v>0</v>
      </c>
      <c r="O36" s="29">
        <f t="array" ref="O36">(_xlfn.IFNA((VLOOKUP((INDEX('DB-메모리얼'!$F$5:$F$98,MATCH(MIN(ABS('DB-메모리얼'!$F$5:$F$98-'주요 재화 수급처 관리'!$C$10)),ABS('DB-메모리얼'!$F$5:$F$98-'주요 재화 수급처 관리'!$C$10),0))),'DB-메모리얼'!$F$5:$K$98,MATCH(H36,'DB-메모리얼'!$H$3:$K$3,0)+2,0)),"0"))*D36/14</f>
        <v>660690.14285714284</v>
      </c>
      <c r="P36" s="29" t="str">
        <f t="shared" si="0"/>
        <v/>
      </c>
      <c r="Q36" s="299">
        <f t="shared" si="1"/>
        <v>1000270.1047619048</v>
      </c>
    </row>
    <row r="37" spans="2:17" ht="18" thickTop="1" thickBot="1" x14ac:dyDescent="0.35">
      <c r="B37" s="22" t="s">
        <v>1609</v>
      </c>
      <c r="C37" s="116">
        <v>8</v>
      </c>
      <c r="D37" s="323">
        <v>1</v>
      </c>
      <c r="E37" s="17"/>
      <c r="F37" s="276">
        <f>VLOOKUP(C37,'DB-캐릭터별 스테이지 매칭'!$E$3:$F$302,2,0)</f>
        <v>5</v>
      </c>
      <c r="G37" s="276" t="str">
        <f>VLOOKUP(F37,'DB-캐릭터별 스테이지 매칭'!$I$3:$L$1698,4,0)</f>
        <v>1-5</v>
      </c>
      <c r="H37" s="276">
        <f>_xlfn.IFNA(VLOOKUP(B37,'DB-서식용'!$D$4:$E$12,2,0),"")</f>
        <v>1040101001</v>
      </c>
      <c r="I37" s="29">
        <f>IFERROR((VLOOKUP(F37,'DB-방치 재화'!$B$3:$I$1800,(MATCH(H37,'DB-방치 재화'!$F$1:$I$1,0)+4),0))*60*24*D37,"0")*(1.7+1.58)</f>
        <v>292838.40000000002</v>
      </c>
      <c r="J37" s="29">
        <f>_xlfn.IFNA(IF(H37='DB-일일 퀘스트'!$F$6,VLOOKUP(F37,'DB-방치 재화'!$B$3:$H$1698,5,0)*VLOOKUP(H37,'DB-일일 퀘스트'!$F$6:$H$13,3,0),IF(H37='DB-일일 퀘스트'!$F$7,VLOOKUP(F37,'DB-방치 재화'!$B$3:$H$1698,6,0)*VLOOKUP(H37,'DB-일일 퀘스트'!$F$6:$H$13,3,0),IF(H37='DB-일일 퀘스트'!$F$8,VLOOKUP(F37,'DB-방치 재화'!$B$3:$H$1698,7,0)*VLOOKUP(H37,'DB-일일 퀘스트'!$F$6:$H$13,3,0),VLOOKUP(H37,'DB-일일 퀘스트'!$F$6:$H$13,3,0)))),"0")</f>
        <v>7440</v>
      </c>
      <c r="K37" s="29">
        <f>_xlfn.IFNA((IF(H37='DB-주간 퀘스트'!$F$6,VLOOKUP(F37,'DB-방치 재화'!$B$3:$H$1698,5,0)*VLOOKUP(H37,'DB-주간 퀘스트'!$F$6:$H$15,3,0),IF(H37='DB-주간 퀘스트'!$F$7,VLOOKUP(F37,'DB-방치 재화'!$B$3:$H$1698,6,0)*VLOOKUP(H37,'DB-주간 퀘스트'!$F$6:$H$15,3,0),IF(H37='DB-주간 퀘스트'!$F$8,VLOOKUP(F37,'DB-방치 재화'!$B$3:$H$1698,7,0)*VLOOKUP(H37,'DB-주간 퀘스트'!$F$6:$H$15,3,0),VLOOKUP(H37,'DB-주간 퀘스트'!$F$6:$H$15,3,0)))))/7,"0")</f>
        <v>3188.5714285714284</v>
      </c>
      <c r="L37" s="29">
        <f t="array" ref="L37">_xlfn.IFNA(IF(H37='DB-아스니아 미션'!$F$8,VLOOKUP('주요 재화 수급처 관리'!$F$10:$F$11,'DB-방치 재화'!$B$3:$H$1698,6,0)*'DB-아스니아 미션'!$H$8,VLOOKUP('주요 재화 수급처 관리'!$H$10:$H$11,'DB-아스니아 미션'!$F$7:$H$10,3,0)),"0")/7</f>
        <v>274.28571428571428</v>
      </c>
      <c r="M37" s="29">
        <f>(((VLOOKUP(F37,'DB-방치 재화'!$B$3:$I$1698,8,0)+8)*(VLOOKUP(H37,'DB-파견 작전실'!$L$8:$M$14,2,0)))*D37)</f>
        <v>40733.333333333336</v>
      </c>
      <c r="N37" s="29">
        <f>_xlfn.IFNA(IF(C37&lt;'DB-선물'!$E$5,VLOOKUP('주요 재화 수급처 관리'!$H$10,'DB-선물'!$G$6:$I$9,3,0),(IF('DB-선물'!$E$11&lt;=C37&lt;'DB-선물'!#REF!,VLOOKUP('주요 재화 수급처 관리'!$H$10,'DB-선물'!$G$12:$I$15,3,0),VLOOKUP(H37,'DB-선물'!$G$18:$I$21,3,0)))),"0")*6*D37</f>
        <v>0</v>
      </c>
      <c r="O37" s="29">
        <f t="array" ref="O37">(_xlfn.IFNA((VLOOKUP((INDEX('DB-메모리얼'!$F$5:$F$98,MATCH(MIN(ABS('DB-메모리얼'!$F$5:$F$98-'주요 재화 수급처 관리'!$C$10)),ABS('DB-메모리얼'!$F$5:$F$98-'주요 재화 수급처 관리'!$C$10),0))),'DB-메모리얼'!$F$5:$K$98,MATCH(H37,'DB-메모리얼'!$H$3:$K$3,0)+2,0)),"0"))*D37/14</f>
        <v>660690.14285714284</v>
      </c>
      <c r="P37" s="29" t="str">
        <f>IF(F37&gt;130,1028,"")</f>
        <v/>
      </c>
      <c r="Q37" s="299">
        <f>SUM(I37:P37)+E37</f>
        <v>1005164.7333333334</v>
      </c>
    </row>
    <row r="38" spans="2:17" ht="18" thickTop="1" thickBot="1" x14ac:dyDescent="0.35">
      <c r="B38" s="22" t="s">
        <v>1609</v>
      </c>
      <c r="C38" s="5">
        <v>9</v>
      </c>
      <c r="D38" s="323">
        <v>1</v>
      </c>
      <c r="E38" s="17"/>
      <c r="F38" s="276">
        <f>VLOOKUP(C38,'DB-캐릭터별 스테이지 매칭'!$E$3:$F$302,2,0)</f>
        <v>6</v>
      </c>
      <c r="G38" s="276" t="str">
        <f>VLOOKUP(F38,'DB-캐릭터별 스테이지 매칭'!$I$3:$L$1698,4,0)</f>
        <v>1-6</v>
      </c>
      <c r="H38" s="276">
        <f>_xlfn.IFNA(VLOOKUP(B38,'DB-서식용'!$D$4:$E$12,2,0),"")</f>
        <v>1040101001</v>
      </c>
      <c r="I38" s="29">
        <f>IFERROR((VLOOKUP(F38,'DB-방치 재화'!$B$3:$I$1800,(MATCH(H38,'DB-방치 재화'!$F$1:$I$1,0)+4),0))*60*24*D38,"0")*(1.7+1.58)</f>
        <v>297561.60000000003</v>
      </c>
      <c r="J38" s="29">
        <f>_xlfn.IFNA(IF(H38='DB-일일 퀘스트'!$F$6,VLOOKUP(F38,'DB-방치 재화'!$B$3:$H$1698,5,0)*VLOOKUP(H38,'DB-일일 퀘스트'!$F$6:$H$13,3,0),IF(H38='DB-일일 퀘스트'!$F$7,VLOOKUP(F38,'DB-방치 재화'!$B$3:$H$1698,6,0)*VLOOKUP(H38,'DB-일일 퀘스트'!$F$6:$H$13,3,0),IF(H38='DB-일일 퀘스트'!$F$8,VLOOKUP(F38,'DB-방치 재화'!$B$3:$H$1698,7,0)*VLOOKUP(H38,'DB-일일 퀘스트'!$F$6:$H$13,3,0),VLOOKUP(H38,'DB-일일 퀘스트'!$F$6:$H$13,3,0)))),"0")</f>
        <v>7560</v>
      </c>
      <c r="K38" s="29">
        <f>_xlfn.IFNA((IF(H38='DB-주간 퀘스트'!$F$6,VLOOKUP(F38,'DB-방치 재화'!$B$3:$H$1698,5,0)*VLOOKUP(H38,'DB-주간 퀘스트'!$F$6:$H$15,3,0),IF(H38='DB-주간 퀘스트'!$F$7,VLOOKUP(F38,'DB-방치 재화'!$B$3:$H$1698,6,0)*VLOOKUP(H38,'DB-주간 퀘스트'!$F$6:$H$15,3,0),IF(H38='DB-주간 퀘스트'!$F$8,VLOOKUP(F38,'DB-방치 재화'!$B$3:$H$1698,7,0)*VLOOKUP(H38,'DB-주간 퀘스트'!$F$6:$H$15,3,0),VLOOKUP(H38,'DB-주간 퀘스트'!$F$6:$H$15,3,0)))))/7,"0")</f>
        <v>3240</v>
      </c>
      <c r="L38" s="29">
        <f t="array" ref="L38">_xlfn.IFNA(IF(H38='DB-아스니아 미션'!$F$8,VLOOKUP('주요 재화 수급처 관리'!$F$10:$F$11,'DB-방치 재화'!$B$3:$H$1698,6,0)*'DB-아스니아 미션'!$H$8,VLOOKUP('주요 재화 수급처 관리'!$H$10:$H$11,'DB-아스니아 미션'!$F$7:$H$10,3,0)),"0")/7</f>
        <v>274.28571428571428</v>
      </c>
      <c r="M38" s="29">
        <f>(((VLOOKUP(F38,'DB-방치 재화'!$B$3:$I$1698,8,0)+8)*(VLOOKUP(H38,'DB-파견 작전실'!$L$8:$M$14,2,0)))*D38)</f>
        <v>40733.333333333336</v>
      </c>
      <c r="N38" s="29">
        <f>_xlfn.IFNA(IF(C38&lt;'DB-선물'!$E$5,VLOOKUP('주요 재화 수급처 관리'!$H$10,'DB-선물'!$G$6:$I$9,3,0),(IF('DB-선물'!$E$11&lt;=C38&lt;'DB-선물'!#REF!,VLOOKUP('주요 재화 수급처 관리'!$H$10,'DB-선물'!$G$12:$I$15,3,0),VLOOKUP(H38,'DB-선물'!$G$18:$I$21,3,0)))),"0")*6*D38</f>
        <v>0</v>
      </c>
      <c r="O38" s="29">
        <f t="array" ref="O38">(_xlfn.IFNA((VLOOKUP((INDEX('DB-메모리얼'!$F$5:$F$98,MATCH(MIN(ABS('DB-메모리얼'!$F$5:$F$98-'주요 재화 수급처 관리'!$C$10)),ABS('DB-메모리얼'!$F$5:$F$98-'주요 재화 수급처 관리'!$C$10),0))),'DB-메모리얼'!$F$5:$K$98,MATCH(H38,'DB-메모리얼'!$H$3:$K$3,0)+2,0)),"0"))*D38/14</f>
        <v>660690.14285714284</v>
      </c>
      <c r="P38" s="29" t="str">
        <f t="shared" ref="P38:P85" si="2">IF(F38&gt;130,1028,"")</f>
        <v/>
      </c>
      <c r="Q38" s="299">
        <f t="shared" ref="Q38:Q85" si="3">SUM(I38:P38)+E38</f>
        <v>1010059.361904762</v>
      </c>
    </row>
    <row r="39" spans="2:17" ht="18" thickTop="1" thickBot="1" x14ac:dyDescent="0.35">
      <c r="B39" s="22" t="s">
        <v>1609</v>
      </c>
      <c r="C39" s="5">
        <v>10</v>
      </c>
      <c r="D39" s="323">
        <v>1</v>
      </c>
      <c r="E39" s="17"/>
      <c r="F39" s="276">
        <f>VLOOKUP(C39,'DB-캐릭터별 스테이지 매칭'!$E$3:$F$302,2,0)</f>
        <v>7</v>
      </c>
      <c r="G39" s="276" t="str">
        <f>VLOOKUP(F39,'DB-캐릭터별 스테이지 매칭'!$I$3:$L$1698,4,0)</f>
        <v>1-7</v>
      </c>
      <c r="H39" s="276">
        <f>_xlfn.IFNA(VLOOKUP(B39,'DB-서식용'!$D$4:$E$12,2,0),"")</f>
        <v>1040101001</v>
      </c>
      <c r="I39" s="29">
        <f>IFERROR((VLOOKUP(F39,'DB-방치 재화'!$B$3:$I$1800,(MATCH(H39,'DB-방치 재화'!$F$1:$I$1,0)+4),0))*60*24*D39,"0")*(1.7+1.58)</f>
        <v>297561.60000000003</v>
      </c>
      <c r="J39" s="29">
        <f>_xlfn.IFNA(IF(H39='DB-일일 퀘스트'!$F$6,VLOOKUP(F39,'DB-방치 재화'!$B$3:$H$1698,5,0)*VLOOKUP(H39,'DB-일일 퀘스트'!$F$6:$H$13,3,0),IF(H39='DB-일일 퀘스트'!$F$7,VLOOKUP(F39,'DB-방치 재화'!$B$3:$H$1698,6,0)*VLOOKUP(H39,'DB-일일 퀘스트'!$F$6:$H$13,3,0),IF(H39='DB-일일 퀘스트'!$F$8,VLOOKUP(F39,'DB-방치 재화'!$B$3:$H$1698,7,0)*VLOOKUP(H39,'DB-일일 퀘스트'!$F$6:$H$13,3,0),VLOOKUP(H39,'DB-일일 퀘스트'!$F$6:$H$13,3,0)))),"0")</f>
        <v>7560</v>
      </c>
      <c r="K39" s="29">
        <f>_xlfn.IFNA((IF(H39='DB-주간 퀘스트'!$F$6,VLOOKUP(F39,'DB-방치 재화'!$B$3:$H$1698,5,0)*VLOOKUP(H39,'DB-주간 퀘스트'!$F$6:$H$15,3,0),IF(H39='DB-주간 퀘스트'!$F$7,VLOOKUP(F39,'DB-방치 재화'!$B$3:$H$1698,6,0)*VLOOKUP(H39,'DB-주간 퀘스트'!$F$6:$H$15,3,0),IF(H39='DB-주간 퀘스트'!$F$8,VLOOKUP(F39,'DB-방치 재화'!$B$3:$H$1698,7,0)*VLOOKUP(H39,'DB-주간 퀘스트'!$F$6:$H$15,3,0),VLOOKUP(H39,'DB-주간 퀘스트'!$F$6:$H$15,3,0)))))/7,"0")</f>
        <v>3240</v>
      </c>
      <c r="L39" s="29">
        <f t="array" ref="L39">_xlfn.IFNA(IF(H39='DB-아스니아 미션'!$F$8,VLOOKUP('주요 재화 수급처 관리'!$F$10:$F$11,'DB-방치 재화'!$B$3:$H$1698,6,0)*'DB-아스니아 미션'!$H$8,VLOOKUP('주요 재화 수급처 관리'!$H$10:$H$11,'DB-아스니아 미션'!$F$7:$H$10,3,0)),"0")/7</f>
        <v>274.28571428571428</v>
      </c>
      <c r="M39" s="29">
        <f>(((VLOOKUP(F39,'DB-방치 재화'!$B$3:$I$1698,8,0)+8)*(VLOOKUP(H39,'DB-파견 작전실'!$L$8:$M$14,2,0)))*D39)</f>
        <v>40733.333333333336</v>
      </c>
      <c r="N39" s="29">
        <f>_xlfn.IFNA(IF(C39&lt;'DB-선물'!$E$5,VLOOKUP('주요 재화 수급처 관리'!$H$10,'DB-선물'!$G$6:$I$9,3,0),(IF('DB-선물'!$E$11&lt;=C39&lt;'DB-선물'!#REF!,VLOOKUP('주요 재화 수급처 관리'!$H$10,'DB-선물'!$G$12:$I$15,3,0),VLOOKUP(H39,'DB-선물'!$G$18:$I$21,3,0)))),"0")*6*D39</f>
        <v>0</v>
      </c>
      <c r="O39" s="29">
        <f t="array" ref="O39">(_xlfn.IFNA((VLOOKUP((INDEX('DB-메모리얼'!$F$5:$F$98,MATCH(MIN(ABS('DB-메모리얼'!$F$5:$F$98-'주요 재화 수급처 관리'!$C$10)),ABS('DB-메모리얼'!$F$5:$F$98-'주요 재화 수급처 관리'!$C$10),0))),'DB-메모리얼'!$F$5:$K$98,MATCH(H39,'DB-메모리얼'!$H$3:$K$3,0)+2,0)),"0"))*D39/14</f>
        <v>660690.14285714284</v>
      </c>
      <c r="P39" s="29" t="str">
        <f t="shared" si="2"/>
        <v/>
      </c>
      <c r="Q39" s="299">
        <f t="shared" si="3"/>
        <v>1010059.361904762</v>
      </c>
    </row>
    <row r="40" spans="2:17" ht="18" thickTop="1" thickBot="1" x14ac:dyDescent="0.35">
      <c r="B40" s="22" t="s">
        <v>1609</v>
      </c>
      <c r="C40" s="5">
        <v>11</v>
      </c>
      <c r="D40" s="323">
        <v>1</v>
      </c>
      <c r="E40" s="17"/>
      <c r="F40" s="276">
        <f>VLOOKUP(C40,'DB-캐릭터별 스테이지 매칭'!$E$3:$F$302,2,0)</f>
        <v>8</v>
      </c>
      <c r="G40" s="276" t="str">
        <f>VLOOKUP(F40,'DB-캐릭터별 스테이지 매칭'!$I$3:$L$1698,4,0)</f>
        <v>1-8</v>
      </c>
      <c r="H40" s="276">
        <f>_xlfn.IFNA(VLOOKUP(B40,'DB-서식용'!$D$4:$E$12,2,0),"")</f>
        <v>1040101001</v>
      </c>
      <c r="I40" s="29">
        <f>IFERROR((VLOOKUP(F40,'DB-방치 재화'!$B$3:$I$1800,(MATCH(H40,'DB-방치 재화'!$F$1:$I$1,0)+4),0))*60*24*D40,"0")*(1.7+1.58)</f>
        <v>302284.80000000005</v>
      </c>
      <c r="J40" s="29">
        <f>_xlfn.IFNA(IF(H40='DB-일일 퀘스트'!$F$6,VLOOKUP(F40,'DB-방치 재화'!$B$3:$H$1698,5,0)*VLOOKUP(H40,'DB-일일 퀘스트'!$F$6:$H$13,3,0),IF(H40='DB-일일 퀘스트'!$F$7,VLOOKUP(F40,'DB-방치 재화'!$B$3:$H$1698,6,0)*VLOOKUP(H40,'DB-일일 퀘스트'!$F$6:$H$13,3,0),IF(H40='DB-일일 퀘스트'!$F$8,VLOOKUP(F40,'DB-방치 재화'!$B$3:$H$1698,7,0)*VLOOKUP(H40,'DB-일일 퀘스트'!$F$6:$H$13,3,0),VLOOKUP(H40,'DB-일일 퀘스트'!$F$6:$H$13,3,0)))),"0")</f>
        <v>7680</v>
      </c>
      <c r="K40" s="29">
        <f>_xlfn.IFNA((IF(H40='DB-주간 퀘스트'!$F$6,VLOOKUP(F40,'DB-방치 재화'!$B$3:$H$1698,5,0)*VLOOKUP(H40,'DB-주간 퀘스트'!$F$6:$H$15,3,0),IF(H40='DB-주간 퀘스트'!$F$7,VLOOKUP(F40,'DB-방치 재화'!$B$3:$H$1698,6,0)*VLOOKUP(H40,'DB-주간 퀘스트'!$F$6:$H$15,3,0),IF(H40='DB-주간 퀘스트'!$F$8,VLOOKUP(F40,'DB-방치 재화'!$B$3:$H$1698,7,0)*VLOOKUP(H40,'DB-주간 퀘스트'!$F$6:$H$15,3,0),VLOOKUP(H40,'DB-주간 퀘스트'!$F$6:$H$15,3,0)))))/7,"0")</f>
        <v>3291.4285714285716</v>
      </c>
      <c r="L40" s="29">
        <f t="array" ref="L40">_xlfn.IFNA(IF(H40='DB-아스니아 미션'!$F$8,VLOOKUP('주요 재화 수급처 관리'!$F$10:$F$11,'DB-방치 재화'!$B$3:$H$1698,6,0)*'DB-아스니아 미션'!$H$8,VLOOKUP('주요 재화 수급처 관리'!$H$10:$H$11,'DB-아스니아 미션'!$F$7:$H$10,3,0)),"0")/7</f>
        <v>274.28571428571428</v>
      </c>
      <c r="M40" s="29">
        <f>(((VLOOKUP(F40,'DB-방치 재화'!$B$3:$I$1698,8,0)+8)*(VLOOKUP(H40,'DB-파견 작전실'!$L$8:$M$14,2,0)))*D40)</f>
        <v>40733.333333333336</v>
      </c>
      <c r="N40" s="29">
        <f>_xlfn.IFNA(IF(C40&lt;'DB-선물'!$E$5,VLOOKUP('주요 재화 수급처 관리'!$H$10,'DB-선물'!$G$6:$I$9,3,0),(IF('DB-선물'!$E$11&lt;=C40&lt;'DB-선물'!#REF!,VLOOKUP('주요 재화 수급처 관리'!$H$10,'DB-선물'!$G$12:$I$15,3,0),VLOOKUP(H40,'DB-선물'!$G$18:$I$21,3,0)))),"0")*6*D40</f>
        <v>0</v>
      </c>
      <c r="O40" s="29">
        <f t="array" ref="O40">(_xlfn.IFNA((VLOOKUP((INDEX('DB-메모리얼'!$F$5:$F$98,MATCH(MIN(ABS('DB-메모리얼'!$F$5:$F$98-'주요 재화 수급처 관리'!$C$10)),ABS('DB-메모리얼'!$F$5:$F$98-'주요 재화 수급처 관리'!$C$10),0))),'DB-메모리얼'!$F$5:$K$98,MATCH(H40,'DB-메모리얼'!$H$3:$K$3,0)+2,0)),"0"))*D40/14</f>
        <v>660690.14285714284</v>
      </c>
      <c r="P40" s="29" t="str">
        <f t="shared" si="2"/>
        <v/>
      </c>
      <c r="Q40" s="299">
        <f t="shared" si="3"/>
        <v>1014953.9904761906</v>
      </c>
    </row>
    <row r="41" spans="2:17" ht="18" thickTop="1" thickBot="1" x14ac:dyDescent="0.35">
      <c r="B41" s="22" t="s">
        <v>1609</v>
      </c>
      <c r="C41" s="5">
        <v>12</v>
      </c>
      <c r="D41" s="323">
        <v>1</v>
      </c>
      <c r="E41" s="17"/>
      <c r="F41" s="276">
        <f>VLOOKUP(C41,'DB-캐릭터별 스테이지 매칭'!$E$3:$F$302,2,0)</f>
        <v>9</v>
      </c>
      <c r="G41" s="276" t="str">
        <f>VLOOKUP(F41,'DB-캐릭터별 스테이지 매칭'!$I$3:$L$1698,4,0)</f>
        <v>1-9</v>
      </c>
      <c r="H41" s="276">
        <f>_xlfn.IFNA(VLOOKUP(B41,'DB-서식용'!$D$4:$E$12,2,0),"")</f>
        <v>1040101001</v>
      </c>
      <c r="I41" s="29">
        <f>IFERROR((VLOOKUP(F41,'DB-방치 재화'!$B$3:$I$1800,(MATCH(H41,'DB-방치 재화'!$F$1:$I$1,0)+4),0))*60*24*D41,"0")*(1.7+1.58)</f>
        <v>302284.80000000005</v>
      </c>
      <c r="J41" s="29">
        <f>_xlfn.IFNA(IF(H41='DB-일일 퀘스트'!$F$6,VLOOKUP(F41,'DB-방치 재화'!$B$3:$H$1698,5,0)*VLOOKUP(H41,'DB-일일 퀘스트'!$F$6:$H$13,3,0),IF(H41='DB-일일 퀘스트'!$F$7,VLOOKUP(F41,'DB-방치 재화'!$B$3:$H$1698,6,0)*VLOOKUP(H41,'DB-일일 퀘스트'!$F$6:$H$13,3,0),IF(H41='DB-일일 퀘스트'!$F$8,VLOOKUP(F41,'DB-방치 재화'!$B$3:$H$1698,7,0)*VLOOKUP(H41,'DB-일일 퀘스트'!$F$6:$H$13,3,0),VLOOKUP(H41,'DB-일일 퀘스트'!$F$6:$H$13,3,0)))),"0")</f>
        <v>7680</v>
      </c>
      <c r="K41" s="29">
        <f>_xlfn.IFNA((IF(H41='DB-주간 퀘스트'!$F$6,VLOOKUP(F41,'DB-방치 재화'!$B$3:$H$1698,5,0)*VLOOKUP(H41,'DB-주간 퀘스트'!$F$6:$H$15,3,0),IF(H41='DB-주간 퀘스트'!$F$7,VLOOKUP(F41,'DB-방치 재화'!$B$3:$H$1698,6,0)*VLOOKUP(H41,'DB-주간 퀘스트'!$F$6:$H$15,3,0),IF(H41='DB-주간 퀘스트'!$F$8,VLOOKUP(F41,'DB-방치 재화'!$B$3:$H$1698,7,0)*VLOOKUP(H41,'DB-주간 퀘스트'!$F$6:$H$15,3,0),VLOOKUP(H41,'DB-주간 퀘스트'!$F$6:$H$15,3,0)))))/7,"0")</f>
        <v>3291.4285714285716</v>
      </c>
      <c r="L41" s="29">
        <f t="array" ref="L41">_xlfn.IFNA(IF(H41='DB-아스니아 미션'!$F$8,VLOOKUP('주요 재화 수급처 관리'!$F$10:$F$11,'DB-방치 재화'!$B$3:$H$1698,6,0)*'DB-아스니아 미션'!$H$8,VLOOKUP('주요 재화 수급처 관리'!$H$10:$H$11,'DB-아스니아 미션'!$F$7:$H$10,3,0)),"0")/7</f>
        <v>274.28571428571428</v>
      </c>
      <c r="M41" s="29">
        <f>(((VLOOKUP(F41,'DB-방치 재화'!$B$3:$I$1698,8,0)+8)*(VLOOKUP(H41,'DB-파견 작전실'!$L$8:$M$14,2,0)))*D41)</f>
        <v>40733.333333333336</v>
      </c>
      <c r="N41" s="29">
        <f>_xlfn.IFNA(IF(C41&lt;'DB-선물'!$E$5,VLOOKUP('주요 재화 수급처 관리'!$H$10,'DB-선물'!$G$6:$I$9,3,0),(IF('DB-선물'!$E$11&lt;=C41&lt;'DB-선물'!#REF!,VLOOKUP('주요 재화 수급처 관리'!$H$10,'DB-선물'!$G$12:$I$15,3,0),VLOOKUP(H41,'DB-선물'!$G$18:$I$21,3,0)))),"0")*6*D41</f>
        <v>0</v>
      </c>
      <c r="O41" s="29">
        <f t="array" ref="O41">(_xlfn.IFNA((VLOOKUP((INDEX('DB-메모리얼'!$F$5:$F$98,MATCH(MIN(ABS('DB-메모리얼'!$F$5:$F$98-'주요 재화 수급처 관리'!$C$10)),ABS('DB-메모리얼'!$F$5:$F$98-'주요 재화 수급처 관리'!$C$10),0))),'DB-메모리얼'!$F$5:$K$98,MATCH(H41,'DB-메모리얼'!$H$3:$K$3,0)+2,0)),"0"))*D41/14</f>
        <v>660690.14285714284</v>
      </c>
      <c r="P41" s="29" t="str">
        <f t="shared" si="2"/>
        <v/>
      </c>
      <c r="Q41" s="299">
        <f t="shared" si="3"/>
        <v>1014953.9904761906</v>
      </c>
    </row>
    <row r="42" spans="2:17" ht="18" thickTop="1" thickBot="1" x14ac:dyDescent="0.35">
      <c r="B42" s="22" t="s">
        <v>1609</v>
      </c>
      <c r="C42" s="116">
        <v>13</v>
      </c>
      <c r="D42" s="323">
        <v>1</v>
      </c>
      <c r="E42" s="17"/>
      <c r="F42" s="276">
        <f>VLOOKUP(C42,'DB-캐릭터별 스테이지 매칭'!$E$3:$F$302,2,0)</f>
        <v>10</v>
      </c>
      <c r="G42" s="276" t="str">
        <f>VLOOKUP(F42,'DB-캐릭터별 스테이지 매칭'!$I$3:$L$1698,4,0)</f>
        <v>1-10</v>
      </c>
      <c r="H42" s="276">
        <f>_xlfn.IFNA(VLOOKUP(B42,'DB-서식용'!$D$4:$E$12,2,0),"")</f>
        <v>1040101001</v>
      </c>
      <c r="I42" s="29">
        <f>IFERROR((VLOOKUP(F42,'DB-방치 재화'!$B$3:$I$1800,(MATCH(H42,'DB-방치 재화'!$F$1:$I$1,0)+4),0))*60*24*D42,"0")*(1.7+1.58)</f>
        <v>311731.20000000001</v>
      </c>
      <c r="J42" s="29">
        <f>_xlfn.IFNA(IF(H42='DB-일일 퀘스트'!$F$6,VLOOKUP(F42,'DB-방치 재화'!$B$3:$H$1698,5,0)*VLOOKUP(H42,'DB-일일 퀘스트'!$F$6:$H$13,3,0),IF(H42='DB-일일 퀘스트'!$F$7,VLOOKUP(F42,'DB-방치 재화'!$B$3:$H$1698,6,0)*VLOOKUP(H42,'DB-일일 퀘스트'!$F$6:$H$13,3,0),IF(H42='DB-일일 퀘스트'!$F$8,VLOOKUP(F42,'DB-방치 재화'!$B$3:$H$1698,7,0)*VLOOKUP(H42,'DB-일일 퀘스트'!$F$6:$H$13,3,0),VLOOKUP(H42,'DB-일일 퀘스트'!$F$6:$H$13,3,0)))),"0")</f>
        <v>7920</v>
      </c>
      <c r="K42" s="29">
        <f>_xlfn.IFNA((IF(H42='DB-주간 퀘스트'!$F$6,VLOOKUP(F42,'DB-방치 재화'!$B$3:$H$1698,5,0)*VLOOKUP(H42,'DB-주간 퀘스트'!$F$6:$H$15,3,0),IF(H42='DB-주간 퀘스트'!$F$7,VLOOKUP(F42,'DB-방치 재화'!$B$3:$H$1698,6,0)*VLOOKUP(H42,'DB-주간 퀘스트'!$F$6:$H$15,3,0),IF(H42='DB-주간 퀘스트'!$F$8,VLOOKUP(F42,'DB-방치 재화'!$B$3:$H$1698,7,0)*VLOOKUP(H42,'DB-주간 퀘스트'!$F$6:$H$15,3,0),VLOOKUP(H42,'DB-주간 퀘스트'!$F$6:$H$15,3,0)))))/7,"0")</f>
        <v>3394.2857142857142</v>
      </c>
      <c r="L42" s="29">
        <f t="array" ref="L42">_xlfn.IFNA(IF(H42='DB-아스니아 미션'!$F$8,VLOOKUP('주요 재화 수급처 관리'!$F$10:$F$11,'DB-방치 재화'!$B$3:$H$1698,6,0)*'DB-아스니아 미션'!$H$8,VLOOKUP('주요 재화 수급처 관리'!$H$10:$H$11,'DB-아스니아 미션'!$F$7:$H$10,3,0)),"0")/7</f>
        <v>274.28571428571428</v>
      </c>
      <c r="M42" s="29">
        <f>(((VLOOKUP(F42,'DB-방치 재화'!$B$3:$I$1698,8,0)+8)*(VLOOKUP(H42,'DB-파견 작전실'!$L$8:$M$14,2,0)))*D42)</f>
        <v>40733.333333333336</v>
      </c>
      <c r="N42" s="29">
        <f>_xlfn.IFNA(IF(C42&lt;'DB-선물'!$E$5,VLOOKUP('주요 재화 수급처 관리'!$H$10,'DB-선물'!$G$6:$I$9,3,0),(IF('DB-선물'!$E$11&lt;=C42&lt;'DB-선물'!#REF!,VLOOKUP('주요 재화 수급처 관리'!$H$10,'DB-선물'!$G$12:$I$15,3,0),VLOOKUP(H42,'DB-선물'!$G$18:$I$21,3,0)))),"0")*6*D42</f>
        <v>0</v>
      </c>
      <c r="O42" s="29">
        <f t="array" ref="O42">(_xlfn.IFNA((VLOOKUP((INDEX('DB-메모리얼'!$F$5:$F$98,MATCH(MIN(ABS('DB-메모리얼'!$F$5:$F$98-'주요 재화 수급처 관리'!$C$10)),ABS('DB-메모리얼'!$F$5:$F$98-'주요 재화 수급처 관리'!$C$10),0))),'DB-메모리얼'!$F$5:$K$98,MATCH(H42,'DB-메모리얼'!$H$3:$K$3,0)+2,0)),"0"))*D42/14</f>
        <v>660690.14285714284</v>
      </c>
      <c r="P42" s="29" t="str">
        <f t="shared" si="2"/>
        <v/>
      </c>
      <c r="Q42" s="299">
        <f t="shared" si="3"/>
        <v>1024743.2476190476</v>
      </c>
    </row>
    <row r="43" spans="2:17" ht="18" thickTop="1" thickBot="1" x14ac:dyDescent="0.35">
      <c r="B43" s="22" t="s">
        <v>1609</v>
      </c>
      <c r="C43" s="116">
        <v>14</v>
      </c>
      <c r="D43" s="323">
        <v>1</v>
      </c>
      <c r="E43" s="17"/>
      <c r="F43" s="276">
        <f>VLOOKUP(C43,'DB-캐릭터별 스테이지 매칭'!$E$3:$F$302,2,0)</f>
        <v>12</v>
      </c>
      <c r="G43" s="276" t="str">
        <f>VLOOKUP(F43,'DB-캐릭터별 스테이지 매칭'!$I$3:$L$1698,4,0)</f>
        <v>1-12</v>
      </c>
      <c r="H43" s="276">
        <f>_xlfn.IFNA(VLOOKUP(B43,'DB-서식용'!$D$4:$E$12,2,0),"")</f>
        <v>1040101001</v>
      </c>
      <c r="I43" s="29">
        <f>IFERROR((VLOOKUP(F43,'DB-방치 재화'!$B$3:$I$1800,(MATCH(H43,'DB-방치 재화'!$F$1:$I$1,0)+4),0))*60*24*D43,"0")*(1.7+1.58)</f>
        <v>316454.40000000002</v>
      </c>
      <c r="J43" s="29">
        <f>_xlfn.IFNA(IF(H43='DB-일일 퀘스트'!$F$6,VLOOKUP(F43,'DB-방치 재화'!$B$3:$H$1698,5,0)*VLOOKUP(H43,'DB-일일 퀘스트'!$F$6:$H$13,3,0),IF(H43='DB-일일 퀘스트'!$F$7,VLOOKUP(F43,'DB-방치 재화'!$B$3:$H$1698,6,0)*VLOOKUP(H43,'DB-일일 퀘스트'!$F$6:$H$13,3,0),IF(H43='DB-일일 퀘스트'!$F$8,VLOOKUP(F43,'DB-방치 재화'!$B$3:$H$1698,7,0)*VLOOKUP(H43,'DB-일일 퀘스트'!$F$6:$H$13,3,0),VLOOKUP(H43,'DB-일일 퀘스트'!$F$6:$H$13,3,0)))),"0")</f>
        <v>8040</v>
      </c>
      <c r="K43" s="29">
        <f>_xlfn.IFNA((IF(H43='DB-주간 퀘스트'!$F$6,VLOOKUP(F43,'DB-방치 재화'!$B$3:$H$1698,5,0)*VLOOKUP(H43,'DB-주간 퀘스트'!$F$6:$H$15,3,0),IF(H43='DB-주간 퀘스트'!$F$7,VLOOKUP(F43,'DB-방치 재화'!$B$3:$H$1698,6,0)*VLOOKUP(H43,'DB-주간 퀘스트'!$F$6:$H$15,3,0),IF(H43='DB-주간 퀘스트'!$F$8,VLOOKUP(F43,'DB-방치 재화'!$B$3:$H$1698,7,0)*VLOOKUP(H43,'DB-주간 퀘스트'!$F$6:$H$15,3,0),VLOOKUP(H43,'DB-주간 퀘스트'!$F$6:$H$15,3,0)))))/7,"0")</f>
        <v>3445.7142857142858</v>
      </c>
      <c r="L43" s="29">
        <f t="array" ref="L43">_xlfn.IFNA(IF(H43='DB-아스니아 미션'!$F$8,VLOOKUP('주요 재화 수급처 관리'!$F$10:$F$11,'DB-방치 재화'!$B$3:$H$1698,6,0)*'DB-아스니아 미션'!$H$8,VLOOKUP('주요 재화 수급처 관리'!$H$10:$H$11,'DB-아스니아 미션'!$F$7:$H$10,3,0)),"0")/7</f>
        <v>274.28571428571428</v>
      </c>
      <c r="M43" s="29">
        <f>(((VLOOKUP(F43,'DB-방치 재화'!$B$3:$I$1698,8,0)+8)*(VLOOKUP(H43,'DB-파견 작전실'!$L$8:$M$14,2,0)))*D43)</f>
        <v>40733.333333333336</v>
      </c>
      <c r="N43" s="29">
        <f>_xlfn.IFNA(IF(C43&lt;'DB-선물'!$E$5,VLOOKUP('주요 재화 수급처 관리'!$H$10,'DB-선물'!$G$6:$I$9,3,0),(IF('DB-선물'!$E$11&lt;=C43&lt;'DB-선물'!#REF!,VLOOKUP('주요 재화 수급처 관리'!$H$10,'DB-선물'!$G$12:$I$15,3,0),VLOOKUP(H43,'DB-선물'!$G$18:$I$21,3,0)))),"0")*6*D43</f>
        <v>0</v>
      </c>
      <c r="O43" s="29">
        <f t="array" ref="O43">(_xlfn.IFNA((VLOOKUP((INDEX('DB-메모리얼'!$F$5:$F$98,MATCH(MIN(ABS('DB-메모리얼'!$F$5:$F$98-'주요 재화 수급처 관리'!$C$10)),ABS('DB-메모리얼'!$F$5:$F$98-'주요 재화 수급처 관리'!$C$10),0))),'DB-메모리얼'!$F$5:$K$98,MATCH(H43,'DB-메모리얼'!$H$3:$K$3,0)+2,0)),"0"))*D43/14</f>
        <v>660690.14285714284</v>
      </c>
      <c r="P43" s="29" t="str">
        <f t="shared" si="2"/>
        <v/>
      </c>
      <c r="Q43" s="299">
        <f t="shared" si="3"/>
        <v>1029637.8761904761</v>
      </c>
    </row>
    <row r="44" spans="2:17" ht="18" thickTop="1" thickBot="1" x14ac:dyDescent="0.35">
      <c r="B44" s="22" t="s">
        <v>1609</v>
      </c>
      <c r="C44" s="116">
        <v>15</v>
      </c>
      <c r="D44" s="323">
        <v>1</v>
      </c>
      <c r="E44" s="17"/>
      <c r="F44" s="276">
        <f>VLOOKUP(C44,'DB-캐릭터별 스테이지 매칭'!$E$3:$F$302,2,0)</f>
        <v>13</v>
      </c>
      <c r="G44" s="276" t="str">
        <f>VLOOKUP(F44,'DB-캐릭터별 스테이지 매칭'!$I$3:$L$1698,4,0)</f>
        <v>1-13</v>
      </c>
      <c r="H44" s="276">
        <f>_xlfn.IFNA(VLOOKUP(B44,'DB-서식용'!$D$4:$E$12,2,0),"")</f>
        <v>1040101001</v>
      </c>
      <c r="I44" s="29">
        <f>IFERROR((VLOOKUP(F44,'DB-방치 재화'!$B$3:$I$1800,(MATCH(H44,'DB-방치 재화'!$F$1:$I$1,0)+4),0))*60*24*D44,"0")*(1.7+1.58)</f>
        <v>321177.60000000003</v>
      </c>
      <c r="J44" s="29">
        <f>_xlfn.IFNA(IF(H44='DB-일일 퀘스트'!$F$6,VLOOKUP(F44,'DB-방치 재화'!$B$3:$H$1698,5,0)*VLOOKUP(H44,'DB-일일 퀘스트'!$F$6:$H$13,3,0),IF(H44='DB-일일 퀘스트'!$F$7,VLOOKUP(F44,'DB-방치 재화'!$B$3:$H$1698,6,0)*VLOOKUP(H44,'DB-일일 퀘스트'!$F$6:$H$13,3,0),IF(H44='DB-일일 퀘스트'!$F$8,VLOOKUP(F44,'DB-방치 재화'!$B$3:$H$1698,7,0)*VLOOKUP(H44,'DB-일일 퀘스트'!$F$6:$H$13,3,0),VLOOKUP(H44,'DB-일일 퀘스트'!$F$6:$H$13,3,0)))),"0")</f>
        <v>8160</v>
      </c>
      <c r="K44" s="29">
        <f>_xlfn.IFNA((IF(H44='DB-주간 퀘스트'!$F$6,VLOOKUP(F44,'DB-방치 재화'!$B$3:$H$1698,5,0)*VLOOKUP(H44,'DB-주간 퀘스트'!$F$6:$H$15,3,0),IF(H44='DB-주간 퀘스트'!$F$7,VLOOKUP(F44,'DB-방치 재화'!$B$3:$H$1698,6,0)*VLOOKUP(H44,'DB-주간 퀘스트'!$F$6:$H$15,3,0),IF(H44='DB-주간 퀘스트'!$F$8,VLOOKUP(F44,'DB-방치 재화'!$B$3:$H$1698,7,0)*VLOOKUP(H44,'DB-주간 퀘스트'!$F$6:$H$15,3,0),VLOOKUP(H44,'DB-주간 퀘스트'!$F$6:$H$15,3,0)))))/7,"0")</f>
        <v>3497.1428571428573</v>
      </c>
      <c r="L44" s="29">
        <f t="array" ref="L44">_xlfn.IFNA(IF(H44='DB-아스니아 미션'!$F$8,VLOOKUP('주요 재화 수급처 관리'!$F$10:$F$11,'DB-방치 재화'!$B$3:$H$1698,6,0)*'DB-아스니아 미션'!$H$8,VLOOKUP('주요 재화 수급처 관리'!$H$10:$H$11,'DB-아스니아 미션'!$F$7:$H$10,3,0)),"0")/7</f>
        <v>274.28571428571428</v>
      </c>
      <c r="M44" s="29">
        <f>(((VLOOKUP(F44,'DB-방치 재화'!$B$3:$I$1698,8,0)+8)*(VLOOKUP(H44,'DB-파견 작전실'!$L$8:$M$14,2,0)))*D44)</f>
        <v>40733.333333333336</v>
      </c>
      <c r="N44" s="29">
        <f>_xlfn.IFNA(IF(C44&lt;'DB-선물'!$E$5,VLOOKUP('주요 재화 수급처 관리'!$H$10,'DB-선물'!$G$6:$I$9,3,0),(IF('DB-선물'!$E$11&lt;=C44&lt;'DB-선물'!#REF!,VLOOKUP('주요 재화 수급처 관리'!$H$10,'DB-선물'!$G$12:$I$15,3,0),VLOOKUP(H44,'DB-선물'!$G$18:$I$21,3,0)))),"0")*6*D44</f>
        <v>0</v>
      </c>
      <c r="O44" s="29">
        <f t="array" ref="O44">(_xlfn.IFNA((VLOOKUP((INDEX('DB-메모리얼'!$F$5:$F$98,MATCH(MIN(ABS('DB-메모리얼'!$F$5:$F$98-'주요 재화 수급처 관리'!$C$10)),ABS('DB-메모리얼'!$F$5:$F$98-'주요 재화 수급처 관리'!$C$10),0))),'DB-메모리얼'!$F$5:$K$98,MATCH(H44,'DB-메모리얼'!$H$3:$K$3,0)+2,0)),"0"))*D44/14</f>
        <v>660690.14285714284</v>
      </c>
      <c r="P44" s="29" t="str">
        <f t="shared" si="2"/>
        <v/>
      </c>
      <c r="Q44" s="299">
        <f t="shared" si="3"/>
        <v>1034532.5047619047</v>
      </c>
    </row>
    <row r="45" spans="2:17" ht="18" thickTop="1" thickBot="1" x14ac:dyDescent="0.35">
      <c r="B45" s="22" t="s">
        <v>1609</v>
      </c>
      <c r="C45" s="116">
        <v>16</v>
      </c>
      <c r="D45" s="323">
        <v>1</v>
      </c>
      <c r="E45" s="17"/>
      <c r="F45" s="276">
        <f>VLOOKUP(C45,'DB-캐릭터별 스테이지 매칭'!$E$3:$F$302,2,0)</f>
        <v>15</v>
      </c>
      <c r="G45" s="276" t="str">
        <f>VLOOKUP(F45,'DB-캐릭터별 스테이지 매칭'!$I$3:$L$1698,4,0)</f>
        <v>1-15</v>
      </c>
      <c r="H45" s="276">
        <f>_xlfn.IFNA(VLOOKUP(B45,'DB-서식용'!$D$4:$E$12,2,0),"")</f>
        <v>1040101001</v>
      </c>
      <c r="I45" s="29">
        <f>IFERROR((VLOOKUP(F45,'DB-방치 재화'!$B$3:$I$1800,(MATCH(H45,'DB-방치 재화'!$F$1:$I$1,0)+4),0))*60*24*D45,"0")*(1.7+1.58)</f>
        <v>325900.80000000005</v>
      </c>
      <c r="J45" s="29">
        <f>_xlfn.IFNA(IF(H45='DB-일일 퀘스트'!$F$6,VLOOKUP(F45,'DB-방치 재화'!$B$3:$H$1698,5,0)*VLOOKUP(H45,'DB-일일 퀘스트'!$F$6:$H$13,3,0),IF(H45='DB-일일 퀘스트'!$F$7,VLOOKUP(F45,'DB-방치 재화'!$B$3:$H$1698,6,0)*VLOOKUP(H45,'DB-일일 퀘스트'!$F$6:$H$13,3,0),IF(H45='DB-일일 퀘스트'!$F$8,VLOOKUP(F45,'DB-방치 재화'!$B$3:$H$1698,7,0)*VLOOKUP(H45,'DB-일일 퀘스트'!$F$6:$H$13,3,0),VLOOKUP(H45,'DB-일일 퀘스트'!$F$6:$H$13,3,0)))),"0")</f>
        <v>8280</v>
      </c>
      <c r="K45" s="29">
        <f>_xlfn.IFNA((IF(H45='DB-주간 퀘스트'!$F$6,VLOOKUP(F45,'DB-방치 재화'!$B$3:$H$1698,5,0)*VLOOKUP(H45,'DB-주간 퀘스트'!$F$6:$H$15,3,0),IF(H45='DB-주간 퀘스트'!$F$7,VLOOKUP(F45,'DB-방치 재화'!$B$3:$H$1698,6,0)*VLOOKUP(H45,'DB-주간 퀘스트'!$F$6:$H$15,3,0),IF(H45='DB-주간 퀘스트'!$F$8,VLOOKUP(F45,'DB-방치 재화'!$B$3:$H$1698,7,0)*VLOOKUP(H45,'DB-주간 퀘스트'!$F$6:$H$15,3,0),VLOOKUP(H45,'DB-주간 퀘스트'!$F$6:$H$15,3,0)))))/7,"0")</f>
        <v>3548.5714285714284</v>
      </c>
      <c r="L45" s="29">
        <f t="array" ref="L45">_xlfn.IFNA(IF(H45='DB-아스니아 미션'!$F$8,VLOOKUP('주요 재화 수급처 관리'!$F$10:$F$11,'DB-방치 재화'!$B$3:$H$1698,6,0)*'DB-아스니아 미션'!$H$8,VLOOKUP('주요 재화 수급처 관리'!$H$10:$H$11,'DB-아스니아 미션'!$F$7:$H$10,3,0)),"0")/7</f>
        <v>274.28571428571428</v>
      </c>
      <c r="M45" s="29">
        <f>(((VLOOKUP(F45,'DB-방치 재화'!$B$3:$I$1698,8,0)+8)*(VLOOKUP(H45,'DB-파견 작전실'!$L$8:$M$14,2,0)))*D45)</f>
        <v>40733.333333333336</v>
      </c>
      <c r="N45" s="29">
        <f>_xlfn.IFNA(IF(C45&lt;'DB-선물'!$E$5,VLOOKUP('주요 재화 수급처 관리'!$H$10,'DB-선물'!$G$6:$I$9,3,0),(IF('DB-선물'!$E$11&lt;=C45&lt;'DB-선물'!#REF!,VLOOKUP('주요 재화 수급처 관리'!$H$10,'DB-선물'!$G$12:$I$15,3,0),VLOOKUP(H45,'DB-선물'!$G$18:$I$21,3,0)))),"0")*6*D45</f>
        <v>0</v>
      </c>
      <c r="O45" s="29">
        <f t="array" ref="O45">(_xlfn.IFNA((VLOOKUP((INDEX('DB-메모리얼'!$F$5:$F$98,MATCH(MIN(ABS('DB-메모리얼'!$F$5:$F$98-'주요 재화 수급처 관리'!$C$10)),ABS('DB-메모리얼'!$F$5:$F$98-'주요 재화 수급처 관리'!$C$10),0))),'DB-메모리얼'!$F$5:$K$98,MATCH(H45,'DB-메모리얼'!$H$3:$K$3,0)+2,0)),"0"))*D45/14</f>
        <v>660690.14285714284</v>
      </c>
      <c r="P45" s="29" t="str">
        <f t="shared" si="2"/>
        <v/>
      </c>
      <c r="Q45" s="299">
        <f t="shared" si="3"/>
        <v>1039427.1333333333</v>
      </c>
    </row>
    <row r="46" spans="2:17" ht="18" thickTop="1" thickBot="1" x14ac:dyDescent="0.35">
      <c r="B46" s="22" t="s">
        <v>1609</v>
      </c>
      <c r="C46" s="116">
        <v>17</v>
      </c>
      <c r="D46" s="323">
        <v>1</v>
      </c>
      <c r="E46" s="17"/>
      <c r="F46" s="276">
        <f>VLOOKUP(C46,'DB-캐릭터별 스테이지 매칭'!$E$3:$F$302,2,0)</f>
        <v>16</v>
      </c>
      <c r="G46" s="276" t="str">
        <f>VLOOKUP(F46,'DB-캐릭터별 스테이지 매칭'!$I$3:$L$1698,4,0)</f>
        <v>1-16</v>
      </c>
      <c r="H46" s="276">
        <f>_xlfn.IFNA(VLOOKUP(B46,'DB-서식용'!$D$4:$E$12,2,0),"")</f>
        <v>1040101001</v>
      </c>
      <c r="I46" s="29">
        <f>IFERROR((VLOOKUP(F46,'DB-방치 재화'!$B$3:$I$1800,(MATCH(H46,'DB-방치 재화'!$F$1:$I$1,0)+4),0))*60*24*D46,"0")*(1.7+1.58)</f>
        <v>325900.80000000005</v>
      </c>
      <c r="J46" s="29">
        <f>_xlfn.IFNA(IF(H46='DB-일일 퀘스트'!$F$6,VLOOKUP(F46,'DB-방치 재화'!$B$3:$H$1698,5,0)*VLOOKUP(H46,'DB-일일 퀘스트'!$F$6:$H$13,3,0),IF(H46='DB-일일 퀘스트'!$F$7,VLOOKUP(F46,'DB-방치 재화'!$B$3:$H$1698,6,0)*VLOOKUP(H46,'DB-일일 퀘스트'!$F$6:$H$13,3,0),IF(H46='DB-일일 퀘스트'!$F$8,VLOOKUP(F46,'DB-방치 재화'!$B$3:$H$1698,7,0)*VLOOKUP(H46,'DB-일일 퀘스트'!$F$6:$H$13,3,0),VLOOKUP(H46,'DB-일일 퀘스트'!$F$6:$H$13,3,0)))),"0")</f>
        <v>8280</v>
      </c>
      <c r="K46" s="29">
        <f>_xlfn.IFNA((IF(H46='DB-주간 퀘스트'!$F$6,VLOOKUP(F46,'DB-방치 재화'!$B$3:$H$1698,5,0)*VLOOKUP(H46,'DB-주간 퀘스트'!$F$6:$H$15,3,0),IF(H46='DB-주간 퀘스트'!$F$7,VLOOKUP(F46,'DB-방치 재화'!$B$3:$H$1698,6,0)*VLOOKUP(H46,'DB-주간 퀘스트'!$F$6:$H$15,3,0),IF(H46='DB-주간 퀘스트'!$F$8,VLOOKUP(F46,'DB-방치 재화'!$B$3:$H$1698,7,0)*VLOOKUP(H46,'DB-주간 퀘스트'!$F$6:$H$15,3,0),VLOOKUP(H46,'DB-주간 퀘스트'!$F$6:$H$15,3,0)))))/7,"0")</f>
        <v>3548.5714285714284</v>
      </c>
      <c r="L46" s="29">
        <f t="array" ref="L46">_xlfn.IFNA(IF(H46='DB-아스니아 미션'!$F$8,VLOOKUP('주요 재화 수급처 관리'!$F$10:$F$11,'DB-방치 재화'!$B$3:$H$1698,6,0)*'DB-아스니아 미션'!$H$8,VLOOKUP('주요 재화 수급처 관리'!$H$10:$H$11,'DB-아스니아 미션'!$F$7:$H$10,3,0)),"0")/7</f>
        <v>274.28571428571428</v>
      </c>
      <c r="M46" s="29">
        <f>(((VLOOKUP(F46,'DB-방치 재화'!$B$3:$I$1698,8,0)+8)*(VLOOKUP(H46,'DB-파견 작전실'!$L$8:$M$14,2,0)))*D46)</f>
        <v>40733.333333333336</v>
      </c>
      <c r="N46" s="29">
        <f>_xlfn.IFNA(IF(C46&lt;'DB-선물'!$E$5,VLOOKUP('주요 재화 수급처 관리'!$H$10,'DB-선물'!$G$6:$I$9,3,0),(IF('DB-선물'!$E$11&lt;=C46&lt;'DB-선물'!#REF!,VLOOKUP('주요 재화 수급처 관리'!$H$10,'DB-선물'!$G$12:$I$15,3,0),VLOOKUP(H46,'DB-선물'!$G$18:$I$21,3,0)))),"0")*6*D46</f>
        <v>0</v>
      </c>
      <c r="O46" s="29">
        <f t="array" ref="O46">(_xlfn.IFNA((VLOOKUP((INDEX('DB-메모리얼'!$F$5:$F$98,MATCH(MIN(ABS('DB-메모리얼'!$F$5:$F$98-'주요 재화 수급처 관리'!$C$10)),ABS('DB-메모리얼'!$F$5:$F$98-'주요 재화 수급처 관리'!$C$10),0))),'DB-메모리얼'!$F$5:$K$98,MATCH(H46,'DB-메모리얼'!$H$3:$K$3,0)+2,0)),"0"))*D46/14</f>
        <v>660690.14285714284</v>
      </c>
      <c r="P46" s="29" t="str">
        <f t="shared" si="2"/>
        <v/>
      </c>
      <c r="Q46" s="299">
        <f t="shared" si="3"/>
        <v>1039427.1333333333</v>
      </c>
    </row>
    <row r="47" spans="2:17" ht="18" thickTop="1" thickBot="1" x14ac:dyDescent="0.35">
      <c r="B47" s="22" t="s">
        <v>1609</v>
      </c>
      <c r="C47" s="116">
        <v>18</v>
      </c>
      <c r="D47" s="323">
        <v>1</v>
      </c>
      <c r="E47" s="17"/>
      <c r="F47" s="276">
        <f>VLOOKUP(C47,'DB-캐릭터별 스테이지 매칭'!$E$3:$F$302,2,0)</f>
        <v>18</v>
      </c>
      <c r="G47" s="276" t="str">
        <f>VLOOKUP(F47,'DB-캐릭터별 스테이지 매칭'!$I$3:$L$1698,4,0)</f>
        <v>2-2</v>
      </c>
      <c r="H47" s="276">
        <f>_xlfn.IFNA(VLOOKUP(B47,'DB-서식용'!$D$4:$E$12,2,0),"")</f>
        <v>1040101001</v>
      </c>
      <c r="I47" s="29">
        <f>IFERROR((VLOOKUP(F47,'DB-방치 재화'!$B$3:$I$1800,(MATCH(H47,'DB-방치 재화'!$F$1:$I$1,0)+4),0))*60*24*D47,"0")*(1.7+1.58)</f>
        <v>335347.20000000001</v>
      </c>
      <c r="J47" s="29">
        <f>_xlfn.IFNA(IF(H47='DB-일일 퀘스트'!$F$6,VLOOKUP(F47,'DB-방치 재화'!$B$3:$H$1698,5,0)*VLOOKUP(H47,'DB-일일 퀘스트'!$F$6:$H$13,3,0),IF(H47='DB-일일 퀘스트'!$F$7,VLOOKUP(F47,'DB-방치 재화'!$B$3:$H$1698,6,0)*VLOOKUP(H47,'DB-일일 퀘스트'!$F$6:$H$13,3,0),IF(H47='DB-일일 퀘스트'!$F$8,VLOOKUP(F47,'DB-방치 재화'!$B$3:$H$1698,7,0)*VLOOKUP(H47,'DB-일일 퀘스트'!$F$6:$H$13,3,0),VLOOKUP(H47,'DB-일일 퀘스트'!$F$6:$H$13,3,0)))),"0")</f>
        <v>8520</v>
      </c>
      <c r="K47" s="29">
        <f>_xlfn.IFNA((IF(H47='DB-주간 퀘스트'!$F$6,VLOOKUP(F47,'DB-방치 재화'!$B$3:$H$1698,5,0)*VLOOKUP(H47,'DB-주간 퀘스트'!$F$6:$H$15,3,0),IF(H47='DB-주간 퀘스트'!$F$7,VLOOKUP(F47,'DB-방치 재화'!$B$3:$H$1698,6,0)*VLOOKUP(H47,'DB-주간 퀘스트'!$F$6:$H$15,3,0),IF(H47='DB-주간 퀘스트'!$F$8,VLOOKUP(F47,'DB-방치 재화'!$B$3:$H$1698,7,0)*VLOOKUP(H47,'DB-주간 퀘스트'!$F$6:$H$15,3,0),VLOOKUP(H47,'DB-주간 퀘스트'!$F$6:$H$15,3,0)))))/7,"0")</f>
        <v>3651.4285714285716</v>
      </c>
      <c r="L47" s="29">
        <f t="array" ref="L47">_xlfn.IFNA(IF(H47='DB-아스니아 미션'!$F$8,VLOOKUP('주요 재화 수급처 관리'!$F$10:$F$11,'DB-방치 재화'!$B$3:$H$1698,6,0)*'DB-아스니아 미션'!$H$8,VLOOKUP('주요 재화 수급처 관리'!$H$10:$H$11,'DB-아스니아 미션'!$F$7:$H$10,3,0)),"0")/7</f>
        <v>274.28571428571428</v>
      </c>
      <c r="M47" s="29">
        <f>(((VLOOKUP(F47,'DB-방치 재화'!$B$3:$I$1698,8,0)+8)*(VLOOKUP(H47,'DB-파견 작전실'!$L$8:$M$14,2,0)))*D47)</f>
        <v>40733.333333333336</v>
      </c>
      <c r="N47" s="29">
        <f>_xlfn.IFNA(IF(C47&lt;'DB-선물'!$E$5,VLOOKUP('주요 재화 수급처 관리'!$H$10,'DB-선물'!$G$6:$I$9,3,0),(IF('DB-선물'!$E$11&lt;=C47&lt;'DB-선물'!#REF!,VLOOKUP('주요 재화 수급처 관리'!$H$10,'DB-선물'!$G$12:$I$15,3,0),VLOOKUP(H47,'DB-선물'!$G$18:$I$21,3,0)))),"0")*6*D47</f>
        <v>0</v>
      </c>
      <c r="O47" s="29">
        <f t="array" ref="O47">(_xlfn.IFNA((VLOOKUP((INDEX('DB-메모리얼'!$F$5:$F$98,MATCH(MIN(ABS('DB-메모리얼'!$F$5:$F$98-'주요 재화 수급처 관리'!$C$10)),ABS('DB-메모리얼'!$F$5:$F$98-'주요 재화 수급처 관리'!$C$10),0))),'DB-메모리얼'!$F$5:$K$98,MATCH(H47,'DB-메모리얼'!$H$3:$K$3,0)+2,0)),"0"))*D47/14</f>
        <v>660690.14285714284</v>
      </c>
      <c r="P47" s="29" t="str">
        <f t="shared" si="2"/>
        <v/>
      </c>
      <c r="Q47" s="299">
        <f t="shared" si="3"/>
        <v>1049216.3904761905</v>
      </c>
    </row>
    <row r="48" spans="2:17" ht="18" thickTop="1" thickBot="1" x14ac:dyDescent="0.35">
      <c r="B48" s="22" t="s">
        <v>1609</v>
      </c>
      <c r="C48" s="116">
        <v>19</v>
      </c>
      <c r="D48" s="323">
        <v>1</v>
      </c>
      <c r="E48" s="17"/>
      <c r="F48" s="276">
        <f>VLOOKUP(C48,'DB-캐릭터별 스테이지 매칭'!$E$3:$F$302,2,0)</f>
        <v>19</v>
      </c>
      <c r="G48" s="276" t="str">
        <f>VLOOKUP(F48,'DB-캐릭터별 스테이지 매칭'!$I$3:$L$1698,4,0)</f>
        <v>2-3</v>
      </c>
      <c r="H48" s="276">
        <f>_xlfn.IFNA(VLOOKUP(B48,'DB-서식용'!$D$4:$E$12,2,0),"")</f>
        <v>1040101001</v>
      </c>
      <c r="I48" s="29">
        <f>IFERROR((VLOOKUP(F48,'DB-방치 재화'!$B$3:$I$1800,(MATCH(H48,'DB-방치 재화'!$F$1:$I$1,0)+4),0))*60*24*D48,"0")*(1.7+1.58)</f>
        <v>335347.20000000001</v>
      </c>
      <c r="J48" s="29">
        <f>_xlfn.IFNA(IF(H48='DB-일일 퀘스트'!$F$6,VLOOKUP(F48,'DB-방치 재화'!$B$3:$H$1698,5,0)*VLOOKUP(H48,'DB-일일 퀘스트'!$F$6:$H$13,3,0),IF(H48='DB-일일 퀘스트'!$F$7,VLOOKUP(F48,'DB-방치 재화'!$B$3:$H$1698,6,0)*VLOOKUP(H48,'DB-일일 퀘스트'!$F$6:$H$13,3,0),IF(H48='DB-일일 퀘스트'!$F$8,VLOOKUP(F48,'DB-방치 재화'!$B$3:$H$1698,7,0)*VLOOKUP(H48,'DB-일일 퀘스트'!$F$6:$H$13,3,0),VLOOKUP(H48,'DB-일일 퀘스트'!$F$6:$H$13,3,0)))),"0")</f>
        <v>8520</v>
      </c>
      <c r="K48" s="29">
        <f>_xlfn.IFNA((IF(H48='DB-주간 퀘스트'!$F$6,VLOOKUP(F48,'DB-방치 재화'!$B$3:$H$1698,5,0)*VLOOKUP(H48,'DB-주간 퀘스트'!$F$6:$H$15,3,0),IF(H48='DB-주간 퀘스트'!$F$7,VLOOKUP(F48,'DB-방치 재화'!$B$3:$H$1698,6,0)*VLOOKUP(H48,'DB-주간 퀘스트'!$F$6:$H$15,3,0),IF(H48='DB-주간 퀘스트'!$F$8,VLOOKUP(F48,'DB-방치 재화'!$B$3:$H$1698,7,0)*VLOOKUP(H48,'DB-주간 퀘스트'!$F$6:$H$15,3,0),VLOOKUP(H48,'DB-주간 퀘스트'!$F$6:$H$15,3,0)))))/7,"0")</f>
        <v>3651.4285714285716</v>
      </c>
      <c r="L48" s="29">
        <f t="array" ref="L48">_xlfn.IFNA(IF(H48='DB-아스니아 미션'!$F$8,VLOOKUP('주요 재화 수급처 관리'!$F$10:$F$11,'DB-방치 재화'!$B$3:$H$1698,6,0)*'DB-아스니아 미션'!$H$8,VLOOKUP('주요 재화 수급처 관리'!$H$10:$H$11,'DB-아스니아 미션'!$F$7:$H$10,3,0)),"0")/7</f>
        <v>274.28571428571428</v>
      </c>
      <c r="M48" s="29">
        <f>(((VLOOKUP(F48,'DB-방치 재화'!$B$3:$I$1698,8,0)+8)*(VLOOKUP(H48,'DB-파견 작전실'!$L$8:$M$14,2,0)))*D48)</f>
        <v>40733.333333333336</v>
      </c>
      <c r="N48" s="29">
        <f>_xlfn.IFNA(IF(C48&lt;'DB-선물'!$E$5,VLOOKUP('주요 재화 수급처 관리'!$H$10,'DB-선물'!$G$6:$I$9,3,0),(IF('DB-선물'!$E$11&lt;=C48&lt;'DB-선물'!#REF!,VLOOKUP('주요 재화 수급처 관리'!$H$10,'DB-선물'!$G$12:$I$15,3,0),VLOOKUP(H48,'DB-선물'!$G$18:$I$21,3,0)))),"0")*6*D48</f>
        <v>0</v>
      </c>
      <c r="O48" s="29">
        <f t="array" ref="O48">(_xlfn.IFNA((VLOOKUP((INDEX('DB-메모리얼'!$F$5:$F$98,MATCH(MIN(ABS('DB-메모리얼'!$F$5:$F$98-'주요 재화 수급처 관리'!$C$10)),ABS('DB-메모리얼'!$F$5:$F$98-'주요 재화 수급처 관리'!$C$10),0))),'DB-메모리얼'!$F$5:$K$98,MATCH(H48,'DB-메모리얼'!$H$3:$K$3,0)+2,0)),"0"))*D48/14</f>
        <v>660690.14285714284</v>
      </c>
      <c r="P48" s="29" t="str">
        <f t="shared" si="2"/>
        <v/>
      </c>
      <c r="Q48" s="299">
        <f t="shared" si="3"/>
        <v>1049216.3904761905</v>
      </c>
    </row>
    <row r="49" spans="2:17" ht="18" thickTop="1" thickBot="1" x14ac:dyDescent="0.35">
      <c r="B49" s="22" t="s">
        <v>1609</v>
      </c>
      <c r="C49" s="116">
        <v>20</v>
      </c>
      <c r="D49" s="323">
        <v>1</v>
      </c>
      <c r="E49" s="17"/>
      <c r="F49" s="276">
        <f>VLOOKUP(C49,'DB-캐릭터별 스테이지 매칭'!$E$3:$F$302,2,0)</f>
        <v>21</v>
      </c>
      <c r="G49" s="276" t="str">
        <f>VLOOKUP(F49,'DB-캐릭터별 스테이지 매칭'!$I$3:$L$1698,4,0)</f>
        <v>2-5</v>
      </c>
      <c r="H49" s="276">
        <f>_xlfn.IFNA(VLOOKUP(B49,'DB-서식용'!$D$4:$E$12,2,0),"")</f>
        <v>1040101001</v>
      </c>
      <c r="I49" s="29">
        <f>IFERROR((VLOOKUP(F49,'DB-방치 재화'!$B$3:$I$1800,(MATCH(H49,'DB-방치 재화'!$F$1:$I$1,0)+4),0))*60*24*D49,"0")*(1.7+1.58)</f>
        <v>344793.60000000003</v>
      </c>
      <c r="J49" s="29">
        <f>_xlfn.IFNA(IF(H49='DB-일일 퀘스트'!$F$6,VLOOKUP(F49,'DB-방치 재화'!$B$3:$H$1698,5,0)*VLOOKUP(H49,'DB-일일 퀘스트'!$F$6:$H$13,3,0),IF(H49='DB-일일 퀘스트'!$F$7,VLOOKUP(F49,'DB-방치 재화'!$B$3:$H$1698,6,0)*VLOOKUP(H49,'DB-일일 퀘스트'!$F$6:$H$13,3,0),IF(H49='DB-일일 퀘스트'!$F$8,VLOOKUP(F49,'DB-방치 재화'!$B$3:$H$1698,7,0)*VLOOKUP(H49,'DB-일일 퀘스트'!$F$6:$H$13,3,0),VLOOKUP(H49,'DB-일일 퀘스트'!$F$6:$H$13,3,0)))),"0")</f>
        <v>8760</v>
      </c>
      <c r="K49" s="29">
        <f>_xlfn.IFNA((IF(H49='DB-주간 퀘스트'!$F$6,VLOOKUP(F49,'DB-방치 재화'!$B$3:$H$1698,5,0)*VLOOKUP(H49,'DB-주간 퀘스트'!$F$6:$H$15,3,0),IF(H49='DB-주간 퀘스트'!$F$7,VLOOKUP(F49,'DB-방치 재화'!$B$3:$H$1698,6,0)*VLOOKUP(H49,'DB-주간 퀘스트'!$F$6:$H$15,3,0),IF(H49='DB-주간 퀘스트'!$F$8,VLOOKUP(F49,'DB-방치 재화'!$B$3:$H$1698,7,0)*VLOOKUP(H49,'DB-주간 퀘스트'!$F$6:$H$15,3,0),VLOOKUP(H49,'DB-주간 퀘스트'!$F$6:$H$15,3,0)))))/7,"0")</f>
        <v>3754.2857142857142</v>
      </c>
      <c r="L49" s="29">
        <f t="array" ref="L49">_xlfn.IFNA(IF(H49='DB-아스니아 미션'!$F$8,VLOOKUP('주요 재화 수급처 관리'!$F$10:$F$11,'DB-방치 재화'!$B$3:$H$1698,6,0)*'DB-아스니아 미션'!$H$8,VLOOKUP('주요 재화 수급처 관리'!$H$10:$H$11,'DB-아스니아 미션'!$F$7:$H$10,3,0)),"0")/7</f>
        <v>274.28571428571428</v>
      </c>
      <c r="M49" s="29">
        <f>(((VLOOKUP(F49,'DB-방치 재화'!$B$3:$I$1698,8,0)+8)*(VLOOKUP(H49,'DB-파견 작전실'!$L$8:$M$14,2,0)))*D49)</f>
        <v>40733.333333333336</v>
      </c>
      <c r="N49" s="29">
        <f>_xlfn.IFNA(IF(C49&lt;'DB-선물'!$E$5,VLOOKUP('주요 재화 수급처 관리'!$H$10,'DB-선물'!$G$6:$I$9,3,0),(IF('DB-선물'!$E$11&lt;=C49&lt;'DB-선물'!#REF!,VLOOKUP('주요 재화 수급처 관리'!$H$10,'DB-선물'!$G$12:$I$15,3,0),VLOOKUP(H49,'DB-선물'!$G$18:$I$21,3,0)))),"0")*6*D49</f>
        <v>0</v>
      </c>
      <c r="O49" s="29">
        <f t="array" ref="O49">(_xlfn.IFNA((VLOOKUP((INDEX('DB-메모리얼'!$F$5:$F$98,MATCH(MIN(ABS('DB-메모리얼'!$F$5:$F$98-'주요 재화 수급처 관리'!$C$10)),ABS('DB-메모리얼'!$F$5:$F$98-'주요 재화 수급처 관리'!$C$10),0))),'DB-메모리얼'!$F$5:$K$98,MATCH(H49,'DB-메모리얼'!$H$3:$K$3,0)+2,0)),"0"))*D49/14</f>
        <v>660690.14285714284</v>
      </c>
      <c r="P49" s="29" t="str">
        <f t="shared" si="2"/>
        <v/>
      </c>
      <c r="Q49" s="299">
        <f t="shared" si="3"/>
        <v>1059005.6476190477</v>
      </c>
    </row>
    <row r="50" spans="2:17" ht="18" thickTop="1" thickBot="1" x14ac:dyDescent="0.35">
      <c r="B50" s="22" t="s">
        <v>1609</v>
      </c>
      <c r="C50" s="5">
        <v>21</v>
      </c>
      <c r="D50" s="323">
        <v>1</v>
      </c>
      <c r="E50" s="17"/>
      <c r="F50" s="276">
        <f>VLOOKUP(C50,'DB-캐릭터별 스테이지 매칭'!$E$3:$F$302,2,0)</f>
        <v>23</v>
      </c>
      <c r="G50" s="276" t="str">
        <f>VLOOKUP(F50,'DB-캐릭터별 스테이지 매칭'!$I$3:$L$1698,4,0)</f>
        <v>2-7</v>
      </c>
      <c r="H50" s="276">
        <f>_xlfn.IFNA(VLOOKUP(B50,'DB-서식용'!$D$4:$E$12,2,0),"")</f>
        <v>1040101001</v>
      </c>
      <c r="I50" s="29">
        <f>IFERROR((VLOOKUP(F50,'DB-방치 재화'!$B$3:$I$1800,(MATCH(H50,'DB-방치 재화'!$F$1:$I$1,0)+4),0))*60*24*D50,"0")*(1.7+1.58)</f>
        <v>354240</v>
      </c>
      <c r="J50" s="29">
        <f>_xlfn.IFNA(IF(H50='DB-일일 퀘스트'!$F$6,VLOOKUP(F50,'DB-방치 재화'!$B$3:$H$1698,5,0)*VLOOKUP(H50,'DB-일일 퀘스트'!$F$6:$H$13,3,0),IF(H50='DB-일일 퀘스트'!$F$7,VLOOKUP(F50,'DB-방치 재화'!$B$3:$H$1698,6,0)*VLOOKUP(H50,'DB-일일 퀘스트'!$F$6:$H$13,3,0),IF(H50='DB-일일 퀘스트'!$F$8,VLOOKUP(F50,'DB-방치 재화'!$B$3:$H$1698,7,0)*VLOOKUP(H50,'DB-일일 퀘스트'!$F$6:$H$13,3,0),VLOOKUP(H50,'DB-일일 퀘스트'!$F$6:$H$13,3,0)))),"0")</f>
        <v>9000</v>
      </c>
      <c r="K50" s="29">
        <f>_xlfn.IFNA((IF(H50='DB-주간 퀘스트'!$F$6,VLOOKUP(F50,'DB-방치 재화'!$B$3:$H$1698,5,0)*VLOOKUP(H50,'DB-주간 퀘스트'!$F$6:$H$15,3,0),IF(H50='DB-주간 퀘스트'!$F$7,VLOOKUP(F50,'DB-방치 재화'!$B$3:$H$1698,6,0)*VLOOKUP(H50,'DB-주간 퀘스트'!$F$6:$H$15,3,0),IF(H50='DB-주간 퀘스트'!$F$8,VLOOKUP(F50,'DB-방치 재화'!$B$3:$H$1698,7,0)*VLOOKUP(H50,'DB-주간 퀘스트'!$F$6:$H$15,3,0),VLOOKUP(H50,'DB-주간 퀘스트'!$F$6:$H$15,3,0)))))/7,"0")</f>
        <v>3857.1428571428573</v>
      </c>
      <c r="L50" s="29">
        <f t="array" ref="L50">_xlfn.IFNA(IF(H50='DB-아스니아 미션'!$F$8,VLOOKUP('주요 재화 수급처 관리'!$F$10:$F$11,'DB-방치 재화'!$B$3:$H$1698,6,0)*'DB-아스니아 미션'!$H$8,VLOOKUP('주요 재화 수급처 관리'!$H$10:$H$11,'DB-아스니아 미션'!$F$7:$H$10,3,0)),"0")/7</f>
        <v>274.28571428571428</v>
      </c>
      <c r="M50" s="29">
        <f>(((VLOOKUP(F50,'DB-방치 재화'!$B$3:$I$1698,8,0)+8)*(VLOOKUP(H50,'DB-파견 작전실'!$L$8:$M$14,2,0)))*D50)</f>
        <v>40733.333333333336</v>
      </c>
      <c r="N50" s="29">
        <f>_xlfn.IFNA(IF(C50&lt;'DB-선물'!$E$5,VLOOKUP('주요 재화 수급처 관리'!$H$10,'DB-선물'!$G$6:$I$9,3,0),(IF('DB-선물'!$E$11&lt;=C50&lt;'DB-선물'!#REF!,VLOOKUP('주요 재화 수급처 관리'!$H$10,'DB-선물'!$G$12:$I$15,3,0),VLOOKUP(H50,'DB-선물'!$G$18:$I$21,3,0)))),"0")*6*D50</f>
        <v>0</v>
      </c>
      <c r="O50" s="29">
        <f t="array" ref="O50">(_xlfn.IFNA((VLOOKUP((INDEX('DB-메모리얼'!$F$5:$F$98,MATCH(MIN(ABS('DB-메모리얼'!$F$5:$F$98-'주요 재화 수급처 관리'!$C$10)),ABS('DB-메모리얼'!$F$5:$F$98-'주요 재화 수급처 관리'!$C$10),0))),'DB-메모리얼'!$F$5:$K$98,MATCH(H50,'DB-메모리얼'!$H$3:$K$3,0)+2,0)),"0"))*D50/14</f>
        <v>660690.14285714284</v>
      </c>
      <c r="P50" s="29" t="str">
        <f t="shared" si="2"/>
        <v/>
      </c>
      <c r="Q50" s="299">
        <f t="shared" si="3"/>
        <v>1068794.9047619049</v>
      </c>
    </row>
    <row r="51" spans="2:17" ht="18" thickTop="1" thickBot="1" x14ac:dyDescent="0.35">
      <c r="B51" s="22" t="s">
        <v>1609</v>
      </c>
      <c r="C51" s="5">
        <v>22</v>
      </c>
      <c r="D51" s="323">
        <v>1</v>
      </c>
      <c r="E51" s="17"/>
      <c r="F51" s="276">
        <f>VLOOKUP(C51,'DB-캐릭터별 스테이지 매칭'!$E$3:$F$302,2,0)</f>
        <v>25</v>
      </c>
      <c r="G51" s="276" t="str">
        <f>VLOOKUP(F51,'DB-캐릭터별 스테이지 매칭'!$I$3:$L$1698,4,0)</f>
        <v>2-9</v>
      </c>
      <c r="H51" s="276">
        <f>_xlfn.IFNA(VLOOKUP(B51,'DB-서식용'!$D$4:$E$12,2,0),"")</f>
        <v>1040101001</v>
      </c>
      <c r="I51" s="29">
        <f>IFERROR((VLOOKUP(F51,'DB-방치 재화'!$B$3:$I$1800,(MATCH(H51,'DB-방치 재화'!$F$1:$I$1,0)+4),0))*60*24*D51,"0")*(1.7+1.58)</f>
        <v>358963.20000000001</v>
      </c>
      <c r="J51" s="29">
        <f>_xlfn.IFNA(IF(H51='DB-일일 퀘스트'!$F$6,VLOOKUP(F51,'DB-방치 재화'!$B$3:$H$1698,5,0)*VLOOKUP(H51,'DB-일일 퀘스트'!$F$6:$H$13,3,0),IF(H51='DB-일일 퀘스트'!$F$7,VLOOKUP(F51,'DB-방치 재화'!$B$3:$H$1698,6,0)*VLOOKUP(H51,'DB-일일 퀘스트'!$F$6:$H$13,3,0),IF(H51='DB-일일 퀘스트'!$F$8,VLOOKUP(F51,'DB-방치 재화'!$B$3:$H$1698,7,0)*VLOOKUP(H51,'DB-일일 퀘스트'!$F$6:$H$13,3,0),VLOOKUP(H51,'DB-일일 퀘스트'!$F$6:$H$13,3,0)))),"0")</f>
        <v>9120</v>
      </c>
      <c r="K51" s="29">
        <f>_xlfn.IFNA((IF(H51='DB-주간 퀘스트'!$F$6,VLOOKUP(F51,'DB-방치 재화'!$B$3:$H$1698,5,0)*VLOOKUP(H51,'DB-주간 퀘스트'!$F$6:$H$15,3,0),IF(H51='DB-주간 퀘스트'!$F$7,VLOOKUP(F51,'DB-방치 재화'!$B$3:$H$1698,6,0)*VLOOKUP(H51,'DB-주간 퀘스트'!$F$6:$H$15,3,0),IF(H51='DB-주간 퀘스트'!$F$8,VLOOKUP(F51,'DB-방치 재화'!$B$3:$H$1698,7,0)*VLOOKUP(H51,'DB-주간 퀘스트'!$F$6:$H$15,3,0),VLOOKUP(H51,'DB-주간 퀘스트'!$F$6:$H$15,3,0)))))/7,"0")</f>
        <v>3908.5714285714284</v>
      </c>
      <c r="L51" s="29">
        <f t="array" ref="L51">_xlfn.IFNA(IF(H51='DB-아스니아 미션'!$F$8,VLOOKUP('주요 재화 수급처 관리'!$F$10:$F$11,'DB-방치 재화'!$B$3:$H$1698,6,0)*'DB-아스니아 미션'!$H$8,VLOOKUP('주요 재화 수급처 관리'!$H$10:$H$11,'DB-아스니아 미션'!$F$7:$H$10,3,0)),"0")/7</f>
        <v>274.28571428571428</v>
      </c>
      <c r="M51" s="29">
        <f>(((VLOOKUP(F51,'DB-방치 재화'!$B$3:$I$1698,8,0)+8)*(VLOOKUP(H51,'DB-파견 작전실'!$L$8:$M$14,2,0)))*D51)</f>
        <v>40733.333333333336</v>
      </c>
      <c r="N51" s="29">
        <f>_xlfn.IFNA(IF(C51&lt;'DB-선물'!$E$5,VLOOKUP('주요 재화 수급처 관리'!$H$10,'DB-선물'!$G$6:$I$9,3,0),(IF('DB-선물'!$E$11&lt;=C51&lt;'DB-선물'!#REF!,VLOOKUP('주요 재화 수급처 관리'!$H$10,'DB-선물'!$G$12:$I$15,3,0),VLOOKUP(H51,'DB-선물'!$G$18:$I$21,3,0)))),"0")*6*D51</f>
        <v>0</v>
      </c>
      <c r="O51" s="29">
        <f t="array" ref="O51">(_xlfn.IFNA((VLOOKUP((INDEX('DB-메모리얼'!$F$5:$F$98,MATCH(MIN(ABS('DB-메모리얼'!$F$5:$F$98-'주요 재화 수급처 관리'!$C$10)),ABS('DB-메모리얼'!$F$5:$F$98-'주요 재화 수급처 관리'!$C$10),0))),'DB-메모리얼'!$F$5:$K$98,MATCH(H51,'DB-메모리얼'!$H$3:$K$3,0)+2,0)),"0"))*D51/14</f>
        <v>660690.14285714284</v>
      </c>
      <c r="P51" s="29" t="str">
        <f t="shared" si="2"/>
        <v/>
      </c>
      <c r="Q51" s="299">
        <f t="shared" si="3"/>
        <v>1073689.5333333332</v>
      </c>
    </row>
    <row r="52" spans="2:17" ht="18" thickTop="1" thickBot="1" x14ac:dyDescent="0.35">
      <c r="B52" s="22" t="s">
        <v>1609</v>
      </c>
      <c r="C52" s="5">
        <v>23</v>
      </c>
      <c r="D52" s="323">
        <v>1</v>
      </c>
      <c r="E52" s="17"/>
      <c r="F52" s="276">
        <f>VLOOKUP(C52,'DB-캐릭터별 스테이지 매칭'!$E$3:$F$302,2,0)</f>
        <v>27</v>
      </c>
      <c r="G52" s="276" t="str">
        <f>VLOOKUP(F52,'DB-캐릭터별 스테이지 매칭'!$I$3:$L$1698,4,0)</f>
        <v>2-11</v>
      </c>
      <c r="H52" s="276">
        <f>_xlfn.IFNA(VLOOKUP(B52,'DB-서식용'!$D$4:$E$12,2,0),"")</f>
        <v>1040101001</v>
      </c>
      <c r="I52" s="29">
        <f>IFERROR((VLOOKUP(F52,'DB-방치 재화'!$B$3:$I$1800,(MATCH(H52,'DB-방치 재화'!$F$1:$I$1,0)+4),0))*60*24*D52,"0")*(1.7+1.58)</f>
        <v>363686.40000000002</v>
      </c>
      <c r="J52" s="29">
        <f>_xlfn.IFNA(IF(H52='DB-일일 퀘스트'!$F$6,VLOOKUP(F52,'DB-방치 재화'!$B$3:$H$1698,5,0)*VLOOKUP(H52,'DB-일일 퀘스트'!$F$6:$H$13,3,0),IF(H52='DB-일일 퀘스트'!$F$7,VLOOKUP(F52,'DB-방치 재화'!$B$3:$H$1698,6,0)*VLOOKUP(H52,'DB-일일 퀘스트'!$F$6:$H$13,3,0),IF(H52='DB-일일 퀘스트'!$F$8,VLOOKUP(F52,'DB-방치 재화'!$B$3:$H$1698,7,0)*VLOOKUP(H52,'DB-일일 퀘스트'!$F$6:$H$13,3,0),VLOOKUP(H52,'DB-일일 퀘스트'!$F$6:$H$13,3,0)))),"0")</f>
        <v>9240</v>
      </c>
      <c r="K52" s="29">
        <f>_xlfn.IFNA((IF(H52='DB-주간 퀘스트'!$F$6,VLOOKUP(F52,'DB-방치 재화'!$B$3:$H$1698,5,0)*VLOOKUP(H52,'DB-주간 퀘스트'!$F$6:$H$15,3,0),IF(H52='DB-주간 퀘스트'!$F$7,VLOOKUP(F52,'DB-방치 재화'!$B$3:$H$1698,6,0)*VLOOKUP(H52,'DB-주간 퀘스트'!$F$6:$H$15,3,0),IF(H52='DB-주간 퀘스트'!$F$8,VLOOKUP(F52,'DB-방치 재화'!$B$3:$H$1698,7,0)*VLOOKUP(H52,'DB-주간 퀘스트'!$F$6:$H$15,3,0),VLOOKUP(H52,'DB-주간 퀘스트'!$F$6:$H$15,3,0)))))/7,"0")</f>
        <v>3960</v>
      </c>
      <c r="L52" s="29">
        <f t="array" ref="L52">_xlfn.IFNA(IF(H52='DB-아스니아 미션'!$F$8,VLOOKUP('주요 재화 수급처 관리'!$F$10:$F$11,'DB-방치 재화'!$B$3:$H$1698,6,0)*'DB-아스니아 미션'!$H$8,VLOOKUP('주요 재화 수급처 관리'!$H$10:$H$11,'DB-아스니아 미션'!$F$7:$H$10,3,0)),"0")/7</f>
        <v>274.28571428571428</v>
      </c>
      <c r="M52" s="29">
        <f>(((VLOOKUP(F52,'DB-방치 재화'!$B$3:$I$1698,8,0)+8)*(VLOOKUP(H52,'DB-파견 작전실'!$L$8:$M$14,2,0)))*D52)</f>
        <v>40733.333333333336</v>
      </c>
      <c r="N52" s="29">
        <f>_xlfn.IFNA(IF(C52&lt;'DB-선물'!$E$5,VLOOKUP('주요 재화 수급처 관리'!$H$10,'DB-선물'!$G$6:$I$9,3,0),(IF('DB-선물'!$E$11&lt;=C52&lt;'DB-선물'!#REF!,VLOOKUP('주요 재화 수급처 관리'!$H$10,'DB-선물'!$G$12:$I$15,3,0),VLOOKUP(H52,'DB-선물'!$G$18:$I$21,3,0)))),"0")*6*D52</f>
        <v>0</v>
      </c>
      <c r="O52" s="29">
        <f t="array" ref="O52">(_xlfn.IFNA((VLOOKUP((INDEX('DB-메모리얼'!$F$5:$F$98,MATCH(MIN(ABS('DB-메모리얼'!$F$5:$F$98-'주요 재화 수급처 관리'!$C$10)),ABS('DB-메모리얼'!$F$5:$F$98-'주요 재화 수급처 관리'!$C$10),0))),'DB-메모리얼'!$F$5:$K$98,MATCH(H52,'DB-메모리얼'!$H$3:$K$3,0)+2,0)),"0"))*D52/14</f>
        <v>660690.14285714284</v>
      </c>
      <c r="P52" s="29" t="str">
        <f t="shared" si="2"/>
        <v/>
      </c>
      <c r="Q52" s="299">
        <f t="shared" si="3"/>
        <v>1078584.161904762</v>
      </c>
    </row>
    <row r="53" spans="2:17" ht="18" thickTop="1" thickBot="1" x14ac:dyDescent="0.35">
      <c r="B53" s="22" t="s">
        <v>1609</v>
      </c>
      <c r="C53" s="5">
        <v>24</v>
      </c>
      <c r="D53" s="323">
        <v>1</v>
      </c>
      <c r="E53" s="17"/>
      <c r="F53" s="276">
        <f>VLOOKUP(C53,'DB-캐릭터별 스테이지 매칭'!$E$3:$F$302,2,0)</f>
        <v>28</v>
      </c>
      <c r="G53" s="276" t="str">
        <f>VLOOKUP(F53,'DB-캐릭터별 스테이지 매칭'!$I$3:$L$1698,4,0)</f>
        <v>2-12</v>
      </c>
      <c r="H53" s="276">
        <f>_xlfn.IFNA(VLOOKUP(B53,'DB-서식용'!$D$4:$E$12,2,0),"")</f>
        <v>1040101001</v>
      </c>
      <c r="I53" s="29">
        <f>IFERROR((VLOOKUP(F53,'DB-방치 재화'!$B$3:$I$1800,(MATCH(H53,'DB-방치 재화'!$F$1:$I$1,0)+4),0))*60*24*D53,"0")*(1.7+1.58)</f>
        <v>368409.60000000003</v>
      </c>
      <c r="J53" s="29">
        <f>_xlfn.IFNA(IF(H53='DB-일일 퀘스트'!$F$6,VLOOKUP(F53,'DB-방치 재화'!$B$3:$H$1698,5,0)*VLOOKUP(H53,'DB-일일 퀘스트'!$F$6:$H$13,3,0),IF(H53='DB-일일 퀘스트'!$F$7,VLOOKUP(F53,'DB-방치 재화'!$B$3:$H$1698,6,0)*VLOOKUP(H53,'DB-일일 퀘스트'!$F$6:$H$13,3,0),IF(H53='DB-일일 퀘스트'!$F$8,VLOOKUP(F53,'DB-방치 재화'!$B$3:$H$1698,7,0)*VLOOKUP(H53,'DB-일일 퀘스트'!$F$6:$H$13,3,0),VLOOKUP(H53,'DB-일일 퀘스트'!$F$6:$H$13,3,0)))),"0")</f>
        <v>9360</v>
      </c>
      <c r="K53" s="29">
        <f>_xlfn.IFNA((IF(H53='DB-주간 퀘스트'!$F$6,VLOOKUP(F53,'DB-방치 재화'!$B$3:$H$1698,5,0)*VLOOKUP(H53,'DB-주간 퀘스트'!$F$6:$H$15,3,0),IF(H53='DB-주간 퀘스트'!$F$7,VLOOKUP(F53,'DB-방치 재화'!$B$3:$H$1698,6,0)*VLOOKUP(H53,'DB-주간 퀘스트'!$F$6:$H$15,3,0),IF(H53='DB-주간 퀘스트'!$F$8,VLOOKUP(F53,'DB-방치 재화'!$B$3:$H$1698,7,0)*VLOOKUP(H53,'DB-주간 퀘스트'!$F$6:$H$15,3,0),VLOOKUP(H53,'DB-주간 퀘스트'!$F$6:$H$15,3,0)))))/7,"0")</f>
        <v>4011.4285714285716</v>
      </c>
      <c r="L53" s="29">
        <f t="array" ref="L53">_xlfn.IFNA(IF(H53='DB-아스니아 미션'!$F$8,VLOOKUP('주요 재화 수급처 관리'!$F$10:$F$11,'DB-방치 재화'!$B$3:$H$1698,6,0)*'DB-아스니아 미션'!$H$8,VLOOKUP('주요 재화 수급처 관리'!$H$10:$H$11,'DB-아스니아 미션'!$F$7:$H$10,3,0)),"0")/7</f>
        <v>274.28571428571428</v>
      </c>
      <c r="M53" s="29">
        <f>(((VLOOKUP(F53,'DB-방치 재화'!$B$3:$I$1698,8,0)+8)*(VLOOKUP(H53,'DB-파견 작전실'!$L$8:$M$14,2,0)))*D53)</f>
        <v>40733.333333333336</v>
      </c>
      <c r="N53" s="29">
        <f>_xlfn.IFNA(IF(C53&lt;'DB-선물'!$E$5,VLOOKUP('주요 재화 수급처 관리'!$H$10,'DB-선물'!$G$6:$I$9,3,0),(IF('DB-선물'!$E$11&lt;=C53&lt;'DB-선물'!#REF!,VLOOKUP('주요 재화 수급처 관리'!$H$10,'DB-선물'!$G$12:$I$15,3,0),VLOOKUP(H53,'DB-선물'!$G$18:$I$21,3,0)))),"0")*6*D53</f>
        <v>0</v>
      </c>
      <c r="O53" s="29">
        <f t="array" ref="O53">(_xlfn.IFNA((VLOOKUP((INDEX('DB-메모리얼'!$F$5:$F$98,MATCH(MIN(ABS('DB-메모리얼'!$F$5:$F$98-'주요 재화 수급처 관리'!$C$10)),ABS('DB-메모리얼'!$F$5:$F$98-'주요 재화 수급처 관리'!$C$10),0))),'DB-메모리얼'!$F$5:$K$98,MATCH(H53,'DB-메모리얼'!$H$3:$K$3,0)+2,0)),"0"))*D53/14</f>
        <v>660690.14285714284</v>
      </c>
      <c r="P53" s="29" t="str">
        <f t="shared" si="2"/>
        <v/>
      </c>
      <c r="Q53" s="299">
        <f t="shared" si="3"/>
        <v>1083478.7904761904</v>
      </c>
    </row>
    <row r="54" spans="2:17" ht="18" thickTop="1" thickBot="1" x14ac:dyDescent="0.35">
      <c r="B54" s="22" t="s">
        <v>1609</v>
      </c>
      <c r="C54" s="116">
        <v>25</v>
      </c>
      <c r="D54" s="323">
        <v>1</v>
      </c>
      <c r="E54" s="17"/>
      <c r="F54" s="276">
        <f>VLOOKUP(C54,'DB-캐릭터별 스테이지 매칭'!$E$3:$F$302,2,0)</f>
        <v>30</v>
      </c>
      <c r="G54" s="276" t="str">
        <f>VLOOKUP(F54,'DB-캐릭터별 스테이지 매칭'!$I$3:$L$1698,4,0)</f>
        <v>2-14</v>
      </c>
      <c r="H54" s="276">
        <f>_xlfn.IFNA(VLOOKUP(B54,'DB-서식용'!$D$4:$E$12,2,0),"")</f>
        <v>1040101001</v>
      </c>
      <c r="I54" s="29">
        <f>IFERROR((VLOOKUP(F54,'DB-방치 재화'!$B$3:$I$1800,(MATCH(H54,'DB-방치 재화'!$F$1:$I$1,0)+4),0))*60*24*D54,"0")*(1.7+1.58)</f>
        <v>377856</v>
      </c>
      <c r="J54" s="29">
        <f>_xlfn.IFNA(IF(H54='DB-일일 퀘스트'!$F$6,VLOOKUP(F54,'DB-방치 재화'!$B$3:$H$1698,5,0)*VLOOKUP(H54,'DB-일일 퀘스트'!$F$6:$H$13,3,0),IF(H54='DB-일일 퀘스트'!$F$7,VLOOKUP(F54,'DB-방치 재화'!$B$3:$H$1698,6,0)*VLOOKUP(H54,'DB-일일 퀘스트'!$F$6:$H$13,3,0),IF(H54='DB-일일 퀘스트'!$F$8,VLOOKUP(F54,'DB-방치 재화'!$B$3:$H$1698,7,0)*VLOOKUP(H54,'DB-일일 퀘스트'!$F$6:$H$13,3,0),VLOOKUP(H54,'DB-일일 퀘스트'!$F$6:$H$13,3,0)))),"0")</f>
        <v>9600</v>
      </c>
      <c r="K54" s="29">
        <f>_xlfn.IFNA((IF(H54='DB-주간 퀘스트'!$F$6,VLOOKUP(F54,'DB-방치 재화'!$B$3:$H$1698,5,0)*VLOOKUP(H54,'DB-주간 퀘스트'!$F$6:$H$15,3,0),IF(H54='DB-주간 퀘스트'!$F$7,VLOOKUP(F54,'DB-방치 재화'!$B$3:$H$1698,6,0)*VLOOKUP(H54,'DB-주간 퀘스트'!$F$6:$H$15,3,0),IF(H54='DB-주간 퀘스트'!$F$8,VLOOKUP(F54,'DB-방치 재화'!$B$3:$H$1698,7,0)*VLOOKUP(H54,'DB-주간 퀘스트'!$F$6:$H$15,3,0),VLOOKUP(H54,'DB-주간 퀘스트'!$F$6:$H$15,3,0)))))/7,"0")</f>
        <v>4114.2857142857147</v>
      </c>
      <c r="L54" s="29">
        <f t="array" ref="L54">_xlfn.IFNA(IF(H54='DB-아스니아 미션'!$F$8,VLOOKUP('주요 재화 수급처 관리'!$F$10:$F$11,'DB-방치 재화'!$B$3:$H$1698,6,0)*'DB-아스니아 미션'!$H$8,VLOOKUP('주요 재화 수급처 관리'!$H$10:$H$11,'DB-아스니아 미션'!$F$7:$H$10,3,0)),"0")/7</f>
        <v>274.28571428571428</v>
      </c>
      <c r="M54" s="29">
        <f>(((VLOOKUP(F54,'DB-방치 재화'!$B$3:$I$1698,8,0)+8)*(VLOOKUP(H54,'DB-파견 작전실'!$L$8:$M$14,2,0)))*D54)</f>
        <v>40733.333333333336</v>
      </c>
      <c r="N54" s="29">
        <f>_xlfn.IFNA(IF(C54&lt;'DB-선물'!$E$5,VLOOKUP('주요 재화 수급처 관리'!$H$10,'DB-선물'!$G$6:$I$9,3,0),(IF('DB-선물'!$E$11&lt;=C54&lt;'DB-선물'!#REF!,VLOOKUP('주요 재화 수급처 관리'!$H$10,'DB-선물'!$G$12:$I$15,3,0),VLOOKUP(H54,'DB-선물'!$G$18:$I$21,3,0)))),"0")*6*D54</f>
        <v>0</v>
      </c>
      <c r="O54" s="29">
        <f t="array" ref="O54">(_xlfn.IFNA((VLOOKUP((INDEX('DB-메모리얼'!$F$5:$F$98,MATCH(MIN(ABS('DB-메모리얼'!$F$5:$F$98-'주요 재화 수급처 관리'!$C$10)),ABS('DB-메모리얼'!$F$5:$F$98-'주요 재화 수급처 관리'!$C$10),0))),'DB-메모리얼'!$F$5:$K$98,MATCH(H54,'DB-메모리얼'!$H$3:$K$3,0)+2,0)),"0"))*D54/14</f>
        <v>660690.14285714284</v>
      </c>
      <c r="P54" s="29" t="str">
        <f t="shared" si="2"/>
        <v/>
      </c>
      <c r="Q54" s="299">
        <f t="shared" si="3"/>
        <v>1093268.0476190476</v>
      </c>
    </row>
    <row r="55" spans="2:17" ht="18" thickTop="1" thickBot="1" x14ac:dyDescent="0.35">
      <c r="B55" s="22" t="s">
        <v>1609</v>
      </c>
      <c r="C55" s="116">
        <v>26</v>
      </c>
      <c r="D55" s="323">
        <v>1</v>
      </c>
      <c r="E55" s="17"/>
      <c r="F55" s="276">
        <f>VLOOKUP(C55,'DB-캐릭터별 스테이지 매칭'!$E$3:$F$302,2,0)</f>
        <v>32</v>
      </c>
      <c r="G55" s="276" t="str">
        <f>VLOOKUP(F55,'DB-캐릭터별 스테이지 매칭'!$I$3:$L$1698,4,0)</f>
        <v>2-16</v>
      </c>
      <c r="H55" s="276">
        <f>_xlfn.IFNA(VLOOKUP(B55,'DB-서식용'!$D$4:$E$12,2,0),"")</f>
        <v>1040101001</v>
      </c>
      <c r="I55" s="29">
        <f>IFERROR((VLOOKUP(F55,'DB-방치 재화'!$B$3:$I$1800,(MATCH(H55,'DB-방치 재화'!$F$1:$I$1,0)+4),0))*60*24*D55,"0")*(1.7+1.58)</f>
        <v>382579.20000000001</v>
      </c>
      <c r="J55" s="29">
        <f>_xlfn.IFNA(IF(H55='DB-일일 퀘스트'!$F$6,VLOOKUP(F55,'DB-방치 재화'!$B$3:$H$1698,5,0)*VLOOKUP(H55,'DB-일일 퀘스트'!$F$6:$H$13,3,0),IF(H55='DB-일일 퀘스트'!$F$7,VLOOKUP(F55,'DB-방치 재화'!$B$3:$H$1698,6,0)*VLOOKUP(H55,'DB-일일 퀘스트'!$F$6:$H$13,3,0),IF(H55='DB-일일 퀘스트'!$F$8,VLOOKUP(F55,'DB-방치 재화'!$B$3:$H$1698,7,0)*VLOOKUP(H55,'DB-일일 퀘스트'!$F$6:$H$13,3,0),VLOOKUP(H55,'DB-일일 퀘스트'!$F$6:$H$13,3,0)))),"0")</f>
        <v>9720</v>
      </c>
      <c r="K55" s="29">
        <f>_xlfn.IFNA((IF(H55='DB-주간 퀘스트'!$F$6,VLOOKUP(F55,'DB-방치 재화'!$B$3:$H$1698,5,0)*VLOOKUP(H55,'DB-주간 퀘스트'!$F$6:$H$15,3,0),IF(H55='DB-주간 퀘스트'!$F$7,VLOOKUP(F55,'DB-방치 재화'!$B$3:$H$1698,6,0)*VLOOKUP(H55,'DB-주간 퀘스트'!$F$6:$H$15,3,0),IF(H55='DB-주간 퀘스트'!$F$8,VLOOKUP(F55,'DB-방치 재화'!$B$3:$H$1698,7,0)*VLOOKUP(H55,'DB-주간 퀘스트'!$F$6:$H$15,3,0),VLOOKUP(H55,'DB-주간 퀘스트'!$F$6:$H$15,3,0)))))/7,"0")</f>
        <v>4165.7142857142853</v>
      </c>
      <c r="L55" s="29">
        <f t="array" ref="L55">_xlfn.IFNA(IF(H55='DB-아스니아 미션'!$F$8,VLOOKUP('주요 재화 수급처 관리'!$F$10:$F$11,'DB-방치 재화'!$B$3:$H$1698,6,0)*'DB-아스니아 미션'!$H$8,VLOOKUP('주요 재화 수급처 관리'!$H$10:$H$11,'DB-아스니아 미션'!$F$7:$H$10,3,0)),"0")/7</f>
        <v>274.28571428571428</v>
      </c>
      <c r="M55" s="29">
        <f>(((VLOOKUP(F55,'DB-방치 재화'!$B$3:$I$1698,8,0)+8)*(VLOOKUP(H55,'DB-파견 작전실'!$L$8:$M$14,2,0)))*D55)</f>
        <v>40733.333333333336</v>
      </c>
      <c r="N55" s="29">
        <f>_xlfn.IFNA(IF(C55&lt;'DB-선물'!$E$5,VLOOKUP('주요 재화 수급처 관리'!$H$10,'DB-선물'!$G$6:$I$9,3,0),(IF('DB-선물'!$E$11&lt;=C55&lt;'DB-선물'!#REF!,VLOOKUP('주요 재화 수급처 관리'!$H$10,'DB-선물'!$G$12:$I$15,3,0),VLOOKUP(H55,'DB-선물'!$G$18:$I$21,3,0)))),"0")*6*D55</f>
        <v>0</v>
      </c>
      <c r="O55" s="29">
        <f t="array" ref="O55">(_xlfn.IFNA((VLOOKUP((INDEX('DB-메모리얼'!$F$5:$F$98,MATCH(MIN(ABS('DB-메모리얼'!$F$5:$F$98-'주요 재화 수급처 관리'!$C$10)),ABS('DB-메모리얼'!$F$5:$F$98-'주요 재화 수급처 관리'!$C$10),0))),'DB-메모리얼'!$F$5:$K$98,MATCH(H55,'DB-메모리얼'!$H$3:$K$3,0)+2,0)),"0"))*D55/14</f>
        <v>660690.14285714284</v>
      </c>
      <c r="P55" s="29" t="str">
        <f t="shared" si="2"/>
        <v/>
      </c>
      <c r="Q55" s="299">
        <f t="shared" si="3"/>
        <v>1098162.6761904762</v>
      </c>
    </row>
    <row r="56" spans="2:17" ht="18" thickTop="1" thickBot="1" x14ac:dyDescent="0.35">
      <c r="B56" s="22" t="s">
        <v>1609</v>
      </c>
      <c r="C56" s="116">
        <v>27</v>
      </c>
      <c r="D56" s="323">
        <v>1</v>
      </c>
      <c r="E56" s="17"/>
      <c r="F56" s="276">
        <f>VLOOKUP(C56,'DB-캐릭터별 스테이지 매칭'!$E$3:$F$302,2,0)</f>
        <v>35</v>
      </c>
      <c r="G56" s="276" t="str">
        <f>VLOOKUP(F56,'DB-캐릭터별 스테이지 매칭'!$I$3:$L$1698,4,0)</f>
        <v>2-19</v>
      </c>
      <c r="H56" s="276">
        <f>_xlfn.IFNA(VLOOKUP(B56,'DB-서식용'!$D$4:$E$12,2,0),"")</f>
        <v>1040101001</v>
      </c>
      <c r="I56" s="29">
        <f>IFERROR((VLOOKUP(F56,'DB-방치 재화'!$B$3:$I$1800,(MATCH(H56,'DB-방치 재화'!$F$1:$I$1,0)+4),0))*60*24*D56,"0")*(1.7+1.58)</f>
        <v>392025.60000000003</v>
      </c>
      <c r="J56" s="29">
        <f>_xlfn.IFNA(IF(H56='DB-일일 퀘스트'!$F$6,VLOOKUP(F56,'DB-방치 재화'!$B$3:$H$1698,5,0)*VLOOKUP(H56,'DB-일일 퀘스트'!$F$6:$H$13,3,0),IF(H56='DB-일일 퀘스트'!$F$7,VLOOKUP(F56,'DB-방치 재화'!$B$3:$H$1698,6,0)*VLOOKUP(H56,'DB-일일 퀘스트'!$F$6:$H$13,3,0),IF(H56='DB-일일 퀘스트'!$F$8,VLOOKUP(F56,'DB-방치 재화'!$B$3:$H$1698,7,0)*VLOOKUP(H56,'DB-일일 퀘스트'!$F$6:$H$13,3,0),VLOOKUP(H56,'DB-일일 퀘스트'!$F$6:$H$13,3,0)))),"0")</f>
        <v>9960</v>
      </c>
      <c r="K56" s="29">
        <f>_xlfn.IFNA((IF(H56='DB-주간 퀘스트'!$F$6,VLOOKUP(F56,'DB-방치 재화'!$B$3:$H$1698,5,0)*VLOOKUP(H56,'DB-주간 퀘스트'!$F$6:$H$15,3,0),IF(H56='DB-주간 퀘스트'!$F$7,VLOOKUP(F56,'DB-방치 재화'!$B$3:$H$1698,6,0)*VLOOKUP(H56,'DB-주간 퀘스트'!$F$6:$H$15,3,0),IF(H56='DB-주간 퀘스트'!$F$8,VLOOKUP(F56,'DB-방치 재화'!$B$3:$H$1698,7,0)*VLOOKUP(H56,'DB-주간 퀘스트'!$F$6:$H$15,3,0),VLOOKUP(H56,'DB-주간 퀘스트'!$F$6:$H$15,3,0)))))/7,"0")</f>
        <v>4268.5714285714284</v>
      </c>
      <c r="L56" s="29">
        <f t="array" ref="L56">_xlfn.IFNA(IF(H56='DB-아스니아 미션'!$F$8,VLOOKUP('주요 재화 수급처 관리'!$F$10:$F$11,'DB-방치 재화'!$B$3:$H$1698,6,0)*'DB-아스니아 미션'!$H$8,VLOOKUP('주요 재화 수급처 관리'!$H$10:$H$11,'DB-아스니아 미션'!$F$7:$H$10,3,0)),"0")/7</f>
        <v>274.28571428571428</v>
      </c>
      <c r="M56" s="29">
        <f>(((VLOOKUP(F56,'DB-방치 재화'!$B$3:$I$1698,8,0)+8)*(VLOOKUP(H56,'DB-파견 작전실'!$L$8:$M$14,2,0)))*D56)</f>
        <v>40733.333333333336</v>
      </c>
      <c r="N56" s="29">
        <f>_xlfn.IFNA(IF(C56&lt;'DB-선물'!$E$5,VLOOKUP('주요 재화 수급처 관리'!$H$10,'DB-선물'!$G$6:$I$9,3,0),(IF('DB-선물'!$E$11&lt;=C56&lt;'DB-선물'!E1,VLOOKUP('주요 재화 수급처 관리'!$H$10,'DB-선물'!$G$12:$I$15,3,0),VLOOKUP(H56,'DB-선물'!$G$18:$I$21,3,0)))),"0")*6*D56</f>
        <v>0</v>
      </c>
      <c r="O56" s="29">
        <f t="array" ref="O56">(_xlfn.IFNA((VLOOKUP((INDEX('DB-메모리얼'!$F$5:$F$98,MATCH(MIN(ABS('DB-메모리얼'!$F$5:$F$98-'주요 재화 수급처 관리'!$C$10)),ABS('DB-메모리얼'!$F$5:$F$98-'주요 재화 수급처 관리'!$C$10),0))),'DB-메모리얼'!$F$5:$K$98,MATCH(H56,'DB-메모리얼'!$H$3:$K$3,0)+2,0)),"0"))*D56/14</f>
        <v>660690.14285714284</v>
      </c>
      <c r="P56" s="29" t="str">
        <f t="shared" si="2"/>
        <v/>
      </c>
      <c r="Q56" s="299">
        <f t="shared" si="3"/>
        <v>1107951.9333333333</v>
      </c>
    </row>
    <row r="57" spans="2:17" ht="18" thickTop="1" thickBot="1" x14ac:dyDescent="0.35">
      <c r="B57" s="22" t="s">
        <v>1609</v>
      </c>
      <c r="C57" s="116">
        <v>28</v>
      </c>
      <c r="D57" s="323">
        <v>1</v>
      </c>
      <c r="E57" s="17"/>
      <c r="F57" s="276">
        <f>VLOOKUP(C57,'DB-캐릭터별 스테이지 매칭'!$E$3:$F$302,2,0)</f>
        <v>37</v>
      </c>
      <c r="G57" s="276" t="str">
        <f>VLOOKUP(F57,'DB-캐릭터별 스테이지 매칭'!$I$3:$L$1698,4,0)</f>
        <v>3-1</v>
      </c>
      <c r="H57" s="276">
        <f>_xlfn.IFNA(VLOOKUP(B57,'DB-서식용'!$D$4:$E$12,2,0),"")</f>
        <v>1040101001</v>
      </c>
      <c r="I57" s="29">
        <f>IFERROR((VLOOKUP(F57,'DB-방치 재화'!$B$3:$I$1800,(MATCH(H57,'DB-방치 재화'!$F$1:$I$1,0)+4),0))*60*24*D57,"0")*(1.7+1.58)</f>
        <v>396748.80000000005</v>
      </c>
      <c r="J57" s="29">
        <f>_xlfn.IFNA(IF(H57='DB-일일 퀘스트'!$F$6,VLOOKUP(F57,'DB-방치 재화'!$B$3:$H$1698,5,0)*VLOOKUP(H57,'DB-일일 퀘스트'!$F$6:$H$13,3,0),IF(H57='DB-일일 퀘스트'!$F$7,VLOOKUP(F57,'DB-방치 재화'!$B$3:$H$1698,6,0)*VLOOKUP(H57,'DB-일일 퀘스트'!$F$6:$H$13,3,0),IF(H57='DB-일일 퀘스트'!$F$8,VLOOKUP(F57,'DB-방치 재화'!$B$3:$H$1698,7,0)*VLOOKUP(H57,'DB-일일 퀘스트'!$F$6:$H$13,3,0),VLOOKUP(H57,'DB-일일 퀘스트'!$F$6:$H$13,3,0)))),"0")</f>
        <v>10080</v>
      </c>
      <c r="K57" s="29">
        <f>_xlfn.IFNA((IF(H57='DB-주간 퀘스트'!$F$6,VLOOKUP(F57,'DB-방치 재화'!$B$3:$H$1698,5,0)*VLOOKUP(H57,'DB-주간 퀘스트'!$F$6:$H$15,3,0),IF(H57='DB-주간 퀘스트'!$F$7,VLOOKUP(F57,'DB-방치 재화'!$B$3:$H$1698,6,0)*VLOOKUP(H57,'DB-주간 퀘스트'!$F$6:$H$15,3,0),IF(H57='DB-주간 퀘스트'!$F$8,VLOOKUP(F57,'DB-방치 재화'!$B$3:$H$1698,7,0)*VLOOKUP(H57,'DB-주간 퀘스트'!$F$6:$H$15,3,0),VLOOKUP(H57,'DB-주간 퀘스트'!$F$6:$H$15,3,0)))))/7,"0")</f>
        <v>4320</v>
      </c>
      <c r="L57" s="29">
        <f t="array" ref="L57">_xlfn.IFNA(IF(H57='DB-아스니아 미션'!$F$8,VLOOKUP('주요 재화 수급처 관리'!$F$10:$F$11,'DB-방치 재화'!$B$3:$H$1698,6,0)*'DB-아스니아 미션'!$H$8,VLOOKUP('주요 재화 수급처 관리'!$H$10:$H$11,'DB-아스니아 미션'!$F$7:$H$10,3,0)),"0")/7</f>
        <v>274.28571428571428</v>
      </c>
      <c r="M57" s="29">
        <f>(((VLOOKUP(F57,'DB-방치 재화'!$B$3:$I$1698,8,0)+8)*(VLOOKUP(H57,'DB-파견 작전실'!$L$8:$M$14,2,0)))*D57)</f>
        <v>40733.333333333336</v>
      </c>
      <c r="N57" s="29">
        <f>_xlfn.IFNA(IF(C57&lt;'DB-선물'!$E$5,VLOOKUP('주요 재화 수급처 관리'!$H$10,'DB-선물'!$G$6:$I$9,3,0),(IF('DB-선물'!$E$11&lt;=C57&lt;'DB-선물'!E2,VLOOKUP('주요 재화 수급처 관리'!$H$10,'DB-선물'!$G$12:$I$15,3,0),VLOOKUP(H57,'DB-선물'!$G$18:$I$21,3,0)))),"0")*6*D57</f>
        <v>0</v>
      </c>
      <c r="O57" s="29">
        <f t="array" ref="O57">(_xlfn.IFNA((VLOOKUP((INDEX('DB-메모리얼'!$F$5:$F$98,MATCH(MIN(ABS('DB-메모리얼'!$F$5:$F$98-'주요 재화 수급처 관리'!$C$10)),ABS('DB-메모리얼'!$F$5:$F$98-'주요 재화 수급처 관리'!$C$10),0))),'DB-메모리얼'!$F$5:$K$98,MATCH(H57,'DB-메모리얼'!$H$3:$K$3,0)+2,0)),"0"))*D57/14</f>
        <v>660690.14285714284</v>
      </c>
      <c r="P57" s="29" t="str">
        <f t="shared" si="2"/>
        <v/>
      </c>
      <c r="Q57" s="299">
        <f t="shared" si="3"/>
        <v>1112846.5619047619</v>
      </c>
    </row>
    <row r="58" spans="2:17" ht="18" thickTop="1" thickBot="1" x14ac:dyDescent="0.35">
      <c r="B58" s="22" t="s">
        <v>1609</v>
      </c>
      <c r="C58" s="116">
        <v>29</v>
      </c>
      <c r="D58" s="323">
        <v>1</v>
      </c>
      <c r="E58" s="17"/>
      <c r="F58" s="276">
        <f>VLOOKUP(C58,'DB-캐릭터별 스테이지 매칭'!$E$3:$F$302,2,0)</f>
        <v>39</v>
      </c>
      <c r="G58" s="276" t="str">
        <f>VLOOKUP(F58,'DB-캐릭터별 스테이지 매칭'!$I$3:$L$1698,4,0)</f>
        <v>3-3</v>
      </c>
      <c r="H58" s="276">
        <f>_xlfn.IFNA(VLOOKUP(B58,'DB-서식용'!$D$4:$E$12,2,0),"")</f>
        <v>1040101001</v>
      </c>
      <c r="I58" s="29">
        <f>IFERROR((VLOOKUP(F58,'DB-방치 재화'!$B$3:$I$1800,(MATCH(H58,'DB-방치 재화'!$F$1:$I$1,0)+4),0))*60*24*D58,"0")*(1.7+1.58)</f>
        <v>401472.00000000006</v>
      </c>
      <c r="J58" s="29">
        <f>_xlfn.IFNA(IF(H58='DB-일일 퀘스트'!$F$6,VLOOKUP(F58,'DB-방치 재화'!$B$3:$H$1698,5,0)*VLOOKUP(H58,'DB-일일 퀘스트'!$F$6:$H$13,3,0),IF(H58='DB-일일 퀘스트'!$F$7,VLOOKUP(F58,'DB-방치 재화'!$B$3:$H$1698,6,0)*VLOOKUP(H58,'DB-일일 퀘스트'!$F$6:$H$13,3,0),IF(H58='DB-일일 퀘스트'!$F$8,VLOOKUP(F58,'DB-방치 재화'!$B$3:$H$1698,7,0)*VLOOKUP(H58,'DB-일일 퀘스트'!$F$6:$H$13,3,0),VLOOKUP(H58,'DB-일일 퀘스트'!$F$6:$H$13,3,0)))),"0")</f>
        <v>10200</v>
      </c>
      <c r="K58" s="29">
        <f>_xlfn.IFNA((IF(H58='DB-주간 퀘스트'!$F$6,VLOOKUP(F58,'DB-방치 재화'!$B$3:$H$1698,5,0)*VLOOKUP(H58,'DB-주간 퀘스트'!$F$6:$H$15,3,0),IF(H58='DB-주간 퀘스트'!$F$7,VLOOKUP(F58,'DB-방치 재화'!$B$3:$H$1698,6,0)*VLOOKUP(H58,'DB-주간 퀘스트'!$F$6:$H$15,3,0),IF(H58='DB-주간 퀘스트'!$F$8,VLOOKUP(F58,'DB-방치 재화'!$B$3:$H$1698,7,0)*VLOOKUP(H58,'DB-주간 퀘스트'!$F$6:$H$15,3,0),VLOOKUP(H58,'DB-주간 퀘스트'!$F$6:$H$15,3,0)))))/7,"0")</f>
        <v>4371.4285714285716</v>
      </c>
      <c r="L58" s="29">
        <f t="array" ref="L58">_xlfn.IFNA(IF(H58='DB-아스니아 미션'!$F$8,VLOOKUP('주요 재화 수급처 관리'!$F$10:$F$11,'DB-방치 재화'!$B$3:$H$1698,6,0)*'DB-아스니아 미션'!$H$8,VLOOKUP('주요 재화 수급처 관리'!$H$10:$H$11,'DB-아스니아 미션'!$F$7:$H$10,3,0)),"0")/7</f>
        <v>274.28571428571428</v>
      </c>
      <c r="M58" s="29">
        <f>(((VLOOKUP(F58,'DB-방치 재화'!$B$3:$I$1698,8,0)+8)*(VLOOKUP(H58,'DB-파견 작전실'!$L$8:$M$14,2,0)))*D58)</f>
        <v>40733.333333333336</v>
      </c>
      <c r="N58" s="29">
        <f>_xlfn.IFNA(IF(C58&lt;'DB-선물'!$E$5,VLOOKUP('주요 재화 수급처 관리'!$H$10,'DB-선물'!$G$6:$I$9,3,0),(IF('DB-선물'!$E$11&lt;=C58&lt;'DB-선물'!E3,VLOOKUP('주요 재화 수급처 관리'!$H$10,'DB-선물'!$G$12:$I$15,3,0),VLOOKUP(H58,'DB-선물'!$G$18:$I$21,3,0)))),"0")*6*D58</f>
        <v>0</v>
      </c>
      <c r="O58" s="29">
        <f t="array" ref="O58">(_xlfn.IFNA((VLOOKUP((INDEX('DB-메모리얼'!$F$5:$F$98,MATCH(MIN(ABS('DB-메모리얼'!$F$5:$F$98-'주요 재화 수급처 관리'!$C$10)),ABS('DB-메모리얼'!$F$5:$F$98-'주요 재화 수급처 관리'!$C$10),0))),'DB-메모리얼'!$F$5:$K$98,MATCH(H58,'DB-메모리얼'!$H$3:$K$3,0)+2,0)),"0"))*D58/14</f>
        <v>660690.14285714284</v>
      </c>
      <c r="P58" s="29" t="str">
        <f t="shared" si="2"/>
        <v/>
      </c>
      <c r="Q58" s="299">
        <f t="shared" si="3"/>
        <v>1117741.1904761905</v>
      </c>
    </row>
    <row r="59" spans="2:17" ht="18" thickTop="1" thickBot="1" x14ac:dyDescent="0.35">
      <c r="B59" s="22" t="s">
        <v>1609</v>
      </c>
      <c r="C59" s="116">
        <v>30</v>
      </c>
      <c r="D59" s="323">
        <v>1</v>
      </c>
      <c r="E59" s="17"/>
      <c r="F59" s="276">
        <f>VLOOKUP(C59,'DB-캐릭터별 스테이지 매칭'!$E$3:$F$302,2,0)</f>
        <v>41</v>
      </c>
      <c r="G59" s="276" t="str">
        <f>VLOOKUP(F59,'DB-캐릭터별 스테이지 매칭'!$I$3:$L$1698,4,0)</f>
        <v>3-5</v>
      </c>
      <c r="H59" s="276">
        <f>_xlfn.IFNA(VLOOKUP(B59,'DB-서식용'!$D$4:$E$12,2,0),"")</f>
        <v>1040101001</v>
      </c>
      <c r="I59" s="29">
        <f>IFERROR((VLOOKUP(F59,'DB-방치 재화'!$B$3:$I$1800,(MATCH(H59,'DB-방치 재화'!$F$1:$I$1,0)+4),0))*60*24*D59,"0")*(1.7+1.58)</f>
        <v>410918.40000000002</v>
      </c>
      <c r="J59" s="29">
        <f>_xlfn.IFNA(IF(H59='DB-일일 퀘스트'!$F$6,VLOOKUP(F59,'DB-방치 재화'!$B$3:$H$1698,5,0)*VLOOKUP(H59,'DB-일일 퀘스트'!$F$6:$H$13,3,0),IF(H59='DB-일일 퀘스트'!$F$7,VLOOKUP(F59,'DB-방치 재화'!$B$3:$H$1698,6,0)*VLOOKUP(H59,'DB-일일 퀘스트'!$F$6:$H$13,3,0),IF(H59='DB-일일 퀘스트'!$F$8,VLOOKUP(F59,'DB-방치 재화'!$B$3:$H$1698,7,0)*VLOOKUP(H59,'DB-일일 퀘스트'!$F$6:$H$13,3,0),VLOOKUP(H59,'DB-일일 퀘스트'!$F$6:$H$13,3,0)))),"0")</f>
        <v>10440</v>
      </c>
      <c r="K59" s="29">
        <f>_xlfn.IFNA((IF(H59='DB-주간 퀘스트'!$F$6,VLOOKUP(F59,'DB-방치 재화'!$B$3:$H$1698,5,0)*VLOOKUP(H59,'DB-주간 퀘스트'!$F$6:$H$15,3,0),IF(H59='DB-주간 퀘스트'!$F$7,VLOOKUP(F59,'DB-방치 재화'!$B$3:$H$1698,6,0)*VLOOKUP(H59,'DB-주간 퀘스트'!$F$6:$H$15,3,0),IF(H59='DB-주간 퀘스트'!$F$8,VLOOKUP(F59,'DB-방치 재화'!$B$3:$H$1698,7,0)*VLOOKUP(H59,'DB-주간 퀘스트'!$F$6:$H$15,3,0),VLOOKUP(H59,'DB-주간 퀘스트'!$F$6:$H$15,3,0)))))/7,"0")</f>
        <v>4474.2857142857147</v>
      </c>
      <c r="L59" s="29">
        <f t="array" ref="L59">_xlfn.IFNA(IF(H59='DB-아스니아 미션'!$F$8,VLOOKUP('주요 재화 수급처 관리'!$F$10:$F$11,'DB-방치 재화'!$B$3:$H$1698,6,0)*'DB-아스니아 미션'!$H$8,VLOOKUP('주요 재화 수급처 관리'!$H$10:$H$11,'DB-아스니아 미션'!$F$7:$H$10,3,0)),"0")/7</f>
        <v>274.28571428571428</v>
      </c>
      <c r="M59" s="29">
        <f>(((VLOOKUP(F59,'DB-방치 재화'!$B$3:$I$1698,8,0)+8)*(VLOOKUP(H59,'DB-파견 작전실'!$L$8:$M$14,2,0)))*D59)</f>
        <v>40733.333333333336</v>
      </c>
      <c r="N59" s="29">
        <f>_xlfn.IFNA(IF(C59&lt;'DB-선물'!$E$5,VLOOKUP('주요 재화 수급처 관리'!$H$10,'DB-선물'!$G$6:$I$9,3,0),(IF('DB-선물'!$E$11&lt;=C59&lt;'DB-선물'!E4,VLOOKUP('주요 재화 수급처 관리'!$H$10,'DB-선물'!$G$12:$I$15,3,0),VLOOKUP(H59,'DB-선물'!$G$18:$I$21,3,0)))),"0")*6*D59</f>
        <v>0</v>
      </c>
      <c r="O59" s="29">
        <f t="array" ref="O59">(_xlfn.IFNA((VLOOKUP((INDEX('DB-메모리얼'!$F$5:$F$98,MATCH(MIN(ABS('DB-메모리얼'!$F$5:$F$98-'주요 재화 수급처 관리'!$C$10)),ABS('DB-메모리얼'!$F$5:$F$98-'주요 재화 수급처 관리'!$C$10),0))),'DB-메모리얼'!$F$5:$K$98,MATCH(H59,'DB-메모리얼'!$H$3:$K$3,0)+2,0)),"0"))*D59/14</f>
        <v>660690.14285714284</v>
      </c>
      <c r="P59" s="29" t="str">
        <f t="shared" si="2"/>
        <v/>
      </c>
      <c r="Q59" s="299">
        <f t="shared" si="3"/>
        <v>1127530.4476190477</v>
      </c>
    </row>
    <row r="60" spans="2:17" ht="18" thickTop="1" thickBot="1" x14ac:dyDescent="0.35">
      <c r="B60" s="22" t="s">
        <v>1609</v>
      </c>
      <c r="C60" s="116">
        <v>31</v>
      </c>
      <c r="D60" s="323">
        <v>1</v>
      </c>
      <c r="E60" s="17"/>
      <c r="F60" s="276">
        <f>VLOOKUP(C60,'DB-캐릭터별 스테이지 매칭'!$E$3:$F$302,2,0)</f>
        <v>43</v>
      </c>
      <c r="G60" s="276" t="str">
        <f>VLOOKUP(F60,'DB-캐릭터별 스테이지 매칭'!$I$3:$L$1698,4,0)</f>
        <v>3-7</v>
      </c>
      <c r="H60" s="276">
        <f>_xlfn.IFNA(VLOOKUP(B60,'DB-서식용'!$D$4:$E$12,2,0),"")</f>
        <v>1040101001</v>
      </c>
      <c r="I60" s="29">
        <f>IFERROR((VLOOKUP(F60,'DB-방치 재화'!$B$3:$I$1800,(MATCH(H60,'DB-방치 재화'!$F$1:$I$1,0)+4),0))*60*24*D60,"0")*(1.7+1.58)</f>
        <v>415641.60000000003</v>
      </c>
      <c r="J60" s="29">
        <f>_xlfn.IFNA(IF(H60='DB-일일 퀘스트'!$F$6,VLOOKUP(F60,'DB-방치 재화'!$B$3:$H$1698,5,0)*VLOOKUP(H60,'DB-일일 퀘스트'!$F$6:$H$13,3,0),IF(H60='DB-일일 퀘스트'!$F$7,VLOOKUP(F60,'DB-방치 재화'!$B$3:$H$1698,6,0)*VLOOKUP(H60,'DB-일일 퀘스트'!$F$6:$H$13,3,0),IF(H60='DB-일일 퀘스트'!$F$8,VLOOKUP(F60,'DB-방치 재화'!$B$3:$H$1698,7,0)*VLOOKUP(H60,'DB-일일 퀘스트'!$F$6:$H$13,3,0),VLOOKUP(H60,'DB-일일 퀘스트'!$F$6:$H$13,3,0)))),"0")</f>
        <v>10560</v>
      </c>
      <c r="K60" s="29">
        <f>_xlfn.IFNA((IF(H60='DB-주간 퀘스트'!$F$6,VLOOKUP(F60,'DB-방치 재화'!$B$3:$H$1698,5,0)*VLOOKUP(H60,'DB-주간 퀘스트'!$F$6:$H$15,3,0),IF(H60='DB-주간 퀘스트'!$F$7,VLOOKUP(F60,'DB-방치 재화'!$B$3:$H$1698,6,0)*VLOOKUP(H60,'DB-주간 퀘스트'!$F$6:$H$15,3,0),IF(H60='DB-주간 퀘스트'!$F$8,VLOOKUP(F60,'DB-방치 재화'!$B$3:$H$1698,7,0)*VLOOKUP(H60,'DB-주간 퀘스트'!$F$6:$H$15,3,0),VLOOKUP(H60,'DB-주간 퀘스트'!$F$6:$H$15,3,0)))))/7,"0")</f>
        <v>4525.7142857142853</v>
      </c>
      <c r="L60" s="29">
        <f t="array" ref="L60">_xlfn.IFNA(IF(H60='DB-아스니아 미션'!$F$8,VLOOKUP('주요 재화 수급처 관리'!$F$10:$F$11,'DB-방치 재화'!$B$3:$H$1698,6,0)*'DB-아스니아 미션'!$H$8,VLOOKUP('주요 재화 수급처 관리'!$H$10:$H$11,'DB-아스니아 미션'!$F$7:$H$10,3,0)),"0")/7</f>
        <v>274.28571428571428</v>
      </c>
      <c r="M60" s="29">
        <f>(((VLOOKUP(F60,'DB-방치 재화'!$B$3:$I$1698,8,0)+8)*(VLOOKUP(H60,'DB-파견 작전실'!$L$8:$M$14,2,0)))*D60)</f>
        <v>40733.333333333336</v>
      </c>
      <c r="N60" s="29">
        <f>_xlfn.IFNA(IF(C60&lt;'DB-선물'!$E$5,VLOOKUP('주요 재화 수급처 관리'!$H$10,'DB-선물'!$G$6:$I$9,3,0),(IF('DB-선물'!$E$11&lt;=C60&lt;'DB-선물'!E5,VLOOKUP('주요 재화 수급처 관리'!$H$10,'DB-선물'!$G$12:$I$15,3,0),VLOOKUP(H60,'DB-선물'!$G$18:$I$21,3,0)))),"0")*6*D60</f>
        <v>0</v>
      </c>
      <c r="O60" s="29">
        <f t="array" ref="O60">(_xlfn.IFNA((VLOOKUP((INDEX('DB-메모리얼'!$F$5:$F$98,MATCH(MIN(ABS('DB-메모리얼'!$F$5:$F$98-'주요 재화 수급처 관리'!$C$10)),ABS('DB-메모리얼'!$F$5:$F$98-'주요 재화 수급처 관리'!$C$10),0))),'DB-메모리얼'!$F$5:$K$98,MATCH(H60,'DB-메모리얼'!$H$3:$K$3,0)+2,0)),"0"))*D60/14</f>
        <v>660690.14285714284</v>
      </c>
      <c r="P60" s="29" t="str">
        <f t="shared" si="2"/>
        <v/>
      </c>
      <c r="Q60" s="299">
        <f t="shared" si="3"/>
        <v>1132425.0761904763</v>
      </c>
    </row>
    <row r="61" spans="2:17" ht="18" thickTop="1" thickBot="1" x14ac:dyDescent="0.35">
      <c r="B61" s="22" t="s">
        <v>1609</v>
      </c>
      <c r="C61" s="116">
        <v>32</v>
      </c>
      <c r="D61" s="323">
        <v>1</v>
      </c>
      <c r="E61" s="17"/>
      <c r="F61" s="276">
        <f>VLOOKUP(C61,'DB-캐릭터별 스테이지 매칭'!$E$3:$F$302,2,0)</f>
        <v>46</v>
      </c>
      <c r="G61" s="276" t="str">
        <f>VLOOKUP(F61,'DB-캐릭터별 스테이지 매칭'!$I$3:$L$1698,4,0)</f>
        <v>3-10</v>
      </c>
      <c r="H61" s="276">
        <f>_xlfn.IFNA(VLOOKUP(B61,'DB-서식용'!$D$4:$E$12,2,0),"")</f>
        <v>1040101001</v>
      </c>
      <c r="I61" s="29">
        <f>IFERROR((VLOOKUP(F61,'DB-방치 재화'!$B$3:$I$1800,(MATCH(H61,'DB-방치 재화'!$F$1:$I$1,0)+4),0))*60*24*D61,"0")*(1.7+1.58)</f>
        <v>425088.00000000006</v>
      </c>
      <c r="J61" s="29">
        <f>_xlfn.IFNA(IF(H61='DB-일일 퀘스트'!$F$6,VLOOKUP(F61,'DB-방치 재화'!$B$3:$H$1698,5,0)*VLOOKUP(H61,'DB-일일 퀘스트'!$F$6:$H$13,3,0),IF(H61='DB-일일 퀘스트'!$F$7,VLOOKUP(F61,'DB-방치 재화'!$B$3:$H$1698,6,0)*VLOOKUP(H61,'DB-일일 퀘스트'!$F$6:$H$13,3,0),IF(H61='DB-일일 퀘스트'!$F$8,VLOOKUP(F61,'DB-방치 재화'!$B$3:$H$1698,7,0)*VLOOKUP(H61,'DB-일일 퀘스트'!$F$6:$H$13,3,0),VLOOKUP(H61,'DB-일일 퀘스트'!$F$6:$H$13,3,0)))),"0")</f>
        <v>10800</v>
      </c>
      <c r="K61" s="29">
        <f>_xlfn.IFNA((IF(H61='DB-주간 퀘스트'!$F$6,VLOOKUP(F61,'DB-방치 재화'!$B$3:$H$1698,5,0)*VLOOKUP(H61,'DB-주간 퀘스트'!$F$6:$H$15,3,0),IF(H61='DB-주간 퀘스트'!$F$7,VLOOKUP(F61,'DB-방치 재화'!$B$3:$H$1698,6,0)*VLOOKUP(H61,'DB-주간 퀘스트'!$F$6:$H$15,3,0),IF(H61='DB-주간 퀘스트'!$F$8,VLOOKUP(F61,'DB-방치 재화'!$B$3:$H$1698,7,0)*VLOOKUP(H61,'DB-주간 퀘스트'!$F$6:$H$15,3,0),VLOOKUP(H61,'DB-주간 퀘스트'!$F$6:$H$15,3,0)))))/7,"0")</f>
        <v>4628.5714285714284</v>
      </c>
      <c r="L61" s="29">
        <f t="array" ref="L61">_xlfn.IFNA(IF(H61='DB-아스니아 미션'!$F$8,VLOOKUP('주요 재화 수급처 관리'!$F$10:$F$11,'DB-방치 재화'!$B$3:$H$1698,6,0)*'DB-아스니아 미션'!$H$8,VLOOKUP('주요 재화 수급처 관리'!$H$10:$H$11,'DB-아스니아 미션'!$F$7:$H$10,3,0)),"0")/7</f>
        <v>274.28571428571428</v>
      </c>
      <c r="M61" s="29">
        <f>(((VLOOKUP(F61,'DB-방치 재화'!$B$3:$I$1698,8,0)+8)*(VLOOKUP(H61,'DB-파견 작전실'!$L$8:$M$14,2,0)))*D61)</f>
        <v>56130.53333333334</v>
      </c>
      <c r="N61" s="29">
        <f>_xlfn.IFNA(IF(C61&lt;'DB-선물'!$E$5,VLOOKUP('주요 재화 수급처 관리'!$H$10,'DB-선물'!$G$6:$I$9,3,0),(IF('DB-선물'!$E$11&lt;=C61&lt;'DB-선물'!E6,VLOOKUP('주요 재화 수급처 관리'!$H$10,'DB-선물'!$G$12:$I$15,3,0),VLOOKUP(H61,'DB-선물'!$G$18:$I$21,3,0)))),"0")*6*D61</f>
        <v>0</v>
      </c>
      <c r="O61" s="29">
        <f t="array" ref="O61">(_xlfn.IFNA((VLOOKUP((INDEX('DB-메모리얼'!$F$5:$F$98,MATCH(MIN(ABS('DB-메모리얼'!$F$5:$F$98-'주요 재화 수급처 관리'!$C$10)),ABS('DB-메모리얼'!$F$5:$F$98-'주요 재화 수급처 관리'!$C$10),0))),'DB-메모리얼'!$F$5:$K$98,MATCH(H61,'DB-메모리얼'!$H$3:$K$3,0)+2,0)),"0"))*D61/14</f>
        <v>660690.14285714284</v>
      </c>
      <c r="P61" s="29" t="str">
        <f t="shared" si="2"/>
        <v/>
      </c>
      <c r="Q61" s="299">
        <f t="shared" si="3"/>
        <v>1157611.5333333334</v>
      </c>
    </row>
    <row r="62" spans="2:17" ht="18" thickTop="1" thickBot="1" x14ac:dyDescent="0.35">
      <c r="B62" s="22" t="s">
        <v>1609</v>
      </c>
      <c r="C62" s="5">
        <v>33</v>
      </c>
      <c r="D62" s="323">
        <v>1</v>
      </c>
      <c r="E62" s="17"/>
      <c r="F62" s="276">
        <f>VLOOKUP(C62,'DB-캐릭터별 스테이지 매칭'!$E$3:$F$302,2,0)</f>
        <v>48</v>
      </c>
      <c r="G62" s="276" t="str">
        <f>VLOOKUP(F62,'DB-캐릭터별 스테이지 매칭'!$I$3:$L$1698,4,0)</f>
        <v>3-12</v>
      </c>
      <c r="H62" s="276">
        <f>_xlfn.IFNA(VLOOKUP(B62,'DB-서식용'!$D$4:$E$12,2,0),"")</f>
        <v>1040101001</v>
      </c>
      <c r="I62" s="29">
        <f>IFERROR((VLOOKUP(F62,'DB-방치 재화'!$B$3:$I$1800,(MATCH(H62,'DB-방치 재화'!$F$1:$I$1,0)+4),0))*60*24*D62,"0")*(1.7+1.58)</f>
        <v>429811.20000000001</v>
      </c>
      <c r="J62" s="29">
        <f>_xlfn.IFNA(IF(H62='DB-일일 퀘스트'!$F$6,VLOOKUP(F62,'DB-방치 재화'!$B$3:$H$1698,5,0)*VLOOKUP(H62,'DB-일일 퀘스트'!$F$6:$H$13,3,0),IF(H62='DB-일일 퀘스트'!$F$7,VLOOKUP(F62,'DB-방치 재화'!$B$3:$H$1698,6,0)*VLOOKUP(H62,'DB-일일 퀘스트'!$F$6:$H$13,3,0),IF(H62='DB-일일 퀘스트'!$F$8,VLOOKUP(F62,'DB-방치 재화'!$B$3:$H$1698,7,0)*VLOOKUP(H62,'DB-일일 퀘스트'!$F$6:$H$13,3,0),VLOOKUP(H62,'DB-일일 퀘스트'!$F$6:$H$13,3,0)))),"0")</f>
        <v>10920</v>
      </c>
      <c r="K62" s="29">
        <f>_xlfn.IFNA((IF(H62='DB-주간 퀘스트'!$F$6,VLOOKUP(F62,'DB-방치 재화'!$B$3:$H$1698,5,0)*VLOOKUP(H62,'DB-주간 퀘스트'!$F$6:$H$15,3,0),IF(H62='DB-주간 퀘스트'!$F$7,VLOOKUP(F62,'DB-방치 재화'!$B$3:$H$1698,6,0)*VLOOKUP(H62,'DB-주간 퀘스트'!$F$6:$H$15,3,0),IF(H62='DB-주간 퀘스트'!$F$8,VLOOKUP(F62,'DB-방치 재화'!$B$3:$H$1698,7,0)*VLOOKUP(H62,'DB-주간 퀘스트'!$F$6:$H$15,3,0),VLOOKUP(H62,'DB-주간 퀘스트'!$F$6:$H$15,3,0)))))/7,"0")</f>
        <v>4680</v>
      </c>
      <c r="L62" s="29">
        <f t="array" ref="L62">_xlfn.IFNA(IF(H62='DB-아스니아 미션'!$F$8,VLOOKUP('주요 재화 수급처 관리'!$F$10:$F$11,'DB-방치 재화'!$B$3:$H$1698,6,0)*'DB-아스니아 미션'!$H$8,VLOOKUP('주요 재화 수급처 관리'!$H$10:$H$11,'DB-아스니아 미션'!$F$7:$H$10,3,0)),"0")/7</f>
        <v>274.28571428571428</v>
      </c>
      <c r="M62" s="29">
        <f>(((VLOOKUP(F62,'DB-방치 재화'!$B$3:$I$1698,8,0)+8)*(VLOOKUP(H62,'DB-파견 작전실'!$L$8:$M$14,2,0)))*D62)</f>
        <v>56130.53333333334</v>
      </c>
      <c r="N62" s="29">
        <f>_xlfn.IFNA(IF(C62&lt;'DB-선물'!$E$5,VLOOKUP('주요 재화 수급처 관리'!$H$10,'DB-선물'!$G$6:$I$9,3,0),(IF('DB-선물'!$E$11&lt;=C62&lt;'DB-선물'!E7,VLOOKUP('주요 재화 수급처 관리'!$H$10,'DB-선물'!$G$12:$I$15,3,0),VLOOKUP(H62,'DB-선물'!$G$18:$I$21,3,0)))),"0")*6*D62</f>
        <v>0</v>
      </c>
      <c r="O62" s="29">
        <f t="array" ref="O62">(_xlfn.IFNA((VLOOKUP((INDEX('DB-메모리얼'!$F$5:$F$98,MATCH(MIN(ABS('DB-메모리얼'!$F$5:$F$98-'주요 재화 수급처 관리'!$C$10)),ABS('DB-메모리얼'!$F$5:$F$98-'주요 재화 수급처 관리'!$C$10),0))),'DB-메모리얼'!$F$5:$K$98,MATCH(H62,'DB-메모리얼'!$H$3:$K$3,0)+2,0)),"0"))*D62/14</f>
        <v>660690.14285714284</v>
      </c>
      <c r="P62" s="29" t="str">
        <f t="shared" si="2"/>
        <v/>
      </c>
      <c r="Q62" s="299">
        <f t="shared" si="3"/>
        <v>1162506.161904762</v>
      </c>
    </row>
    <row r="63" spans="2:17" ht="18" thickTop="1" thickBot="1" x14ac:dyDescent="0.35">
      <c r="B63" s="22" t="s">
        <v>1609</v>
      </c>
      <c r="C63" s="5">
        <v>34</v>
      </c>
      <c r="D63" s="323">
        <v>1</v>
      </c>
      <c r="E63" s="17"/>
      <c r="F63" s="276">
        <f>VLOOKUP(C63,'DB-캐릭터별 스테이지 매칭'!$E$3:$F$302,2,0)</f>
        <v>50</v>
      </c>
      <c r="G63" s="276" t="str">
        <f>VLOOKUP(F63,'DB-캐릭터별 스테이지 매칭'!$I$3:$L$1698,4,0)</f>
        <v>3-14</v>
      </c>
      <c r="H63" s="276">
        <f>_xlfn.IFNA(VLOOKUP(B63,'DB-서식용'!$D$4:$E$12,2,0),"")</f>
        <v>1040101001</v>
      </c>
      <c r="I63" s="29">
        <f>IFERROR((VLOOKUP(F63,'DB-방치 재화'!$B$3:$I$1800,(MATCH(H63,'DB-방치 재화'!$F$1:$I$1,0)+4),0))*60*24*D63,"0")*(1.7+1.58)</f>
        <v>439257.60000000003</v>
      </c>
      <c r="J63" s="29">
        <f>_xlfn.IFNA(IF(H63='DB-일일 퀘스트'!$F$6,VLOOKUP(F63,'DB-방치 재화'!$B$3:$H$1698,5,0)*VLOOKUP(H63,'DB-일일 퀘스트'!$F$6:$H$13,3,0),IF(H63='DB-일일 퀘스트'!$F$7,VLOOKUP(F63,'DB-방치 재화'!$B$3:$H$1698,6,0)*VLOOKUP(H63,'DB-일일 퀘스트'!$F$6:$H$13,3,0),IF(H63='DB-일일 퀘스트'!$F$8,VLOOKUP(F63,'DB-방치 재화'!$B$3:$H$1698,7,0)*VLOOKUP(H63,'DB-일일 퀘스트'!$F$6:$H$13,3,0),VLOOKUP(H63,'DB-일일 퀘스트'!$F$6:$H$13,3,0)))),"0")</f>
        <v>11160</v>
      </c>
      <c r="K63" s="29">
        <f>_xlfn.IFNA((IF(H63='DB-주간 퀘스트'!$F$6,VLOOKUP(F63,'DB-방치 재화'!$B$3:$H$1698,5,0)*VLOOKUP(H63,'DB-주간 퀘스트'!$F$6:$H$15,3,0),IF(H63='DB-주간 퀘스트'!$F$7,VLOOKUP(F63,'DB-방치 재화'!$B$3:$H$1698,6,0)*VLOOKUP(H63,'DB-주간 퀘스트'!$F$6:$H$15,3,0),IF(H63='DB-주간 퀘스트'!$F$8,VLOOKUP(F63,'DB-방치 재화'!$B$3:$H$1698,7,0)*VLOOKUP(H63,'DB-주간 퀘스트'!$F$6:$H$15,3,0),VLOOKUP(H63,'DB-주간 퀘스트'!$F$6:$H$15,3,0)))))/7,"0")</f>
        <v>4782.8571428571431</v>
      </c>
      <c r="L63" s="29">
        <f t="array" ref="L63">_xlfn.IFNA(IF(H63='DB-아스니아 미션'!$F$8,VLOOKUP('주요 재화 수급처 관리'!$F$10:$F$11,'DB-방치 재화'!$B$3:$H$1698,6,0)*'DB-아스니아 미션'!$H$8,VLOOKUP('주요 재화 수급처 관리'!$H$10:$H$11,'DB-아스니아 미션'!$F$7:$H$10,3,0)),"0")/7</f>
        <v>274.28571428571428</v>
      </c>
      <c r="M63" s="29">
        <f>(((VLOOKUP(F63,'DB-방치 재화'!$B$3:$I$1698,8,0)+8)*(VLOOKUP(H63,'DB-파견 작전실'!$L$8:$M$14,2,0)))*D63)</f>
        <v>56130.53333333334</v>
      </c>
      <c r="N63" s="29">
        <f>_xlfn.IFNA(IF(C63&lt;'DB-선물'!$E$5,VLOOKUP('주요 재화 수급처 관리'!$H$10,'DB-선물'!$G$6:$I$9,3,0),(IF('DB-선물'!$E$11&lt;=C63&lt;'DB-선물'!E8,VLOOKUP('주요 재화 수급처 관리'!$H$10,'DB-선물'!$G$12:$I$15,3,0),VLOOKUP(H63,'DB-선물'!$G$18:$I$21,3,0)))),"0")*6*D63</f>
        <v>0</v>
      </c>
      <c r="O63" s="29">
        <f t="array" ref="O63">(_xlfn.IFNA((VLOOKUP((INDEX('DB-메모리얼'!$F$5:$F$98,MATCH(MIN(ABS('DB-메모리얼'!$F$5:$F$98-'주요 재화 수급처 관리'!$C$10)),ABS('DB-메모리얼'!$F$5:$F$98-'주요 재화 수급처 관리'!$C$10),0))),'DB-메모리얼'!$F$5:$K$98,MATCH(H63,'DB-메모리얼'!$H$3:$K$3,0)+2,0)),"0"))*D63/14</f>
        <v>660690.14285714284</v>
      </c>
      <c r="P63" s="29" t="str">
        <f t="shared" si="2"/>
        <v/>
      </c>
      <c r="Q63" s="299">
        <f t="shared" si="3"/>
        <v>1172295.4190476192</v>
      </c>
    </row>
    <row r="64" spans="2:17" ht="18" thickTop="1" thickBot="1" x14ac:dyDescent="0.35">
      <c r="B64" s="22" t="s">
        <v>1609</v>
      </c>
      <c r="C64" s="5">
        <v>35</v>
      </c>
      <c r="D64" s="323">
        <v>1</v>
      </c>
      <c r="E64" s="17"/>
      <c r="F64" s="276">
        <f>VLOOKUP(C64,'DB-캐릭터별 스테이지 매칭'!$E$3:$F$302,2,0)</f>
        <v>53</v>
      </c>
      <c r="G64" s="276" t="str">
        <f>VLOOKUP(F64,'DB-캐릭터별 스테이지 매칭'!$I$3:$L$1698,4,0)</f>
        <v>3-17</v>
      </c>
      <c r="H64" s="276">
        <f>_xlfn.IFNA(VLOOKUP(B64,'DB-서식용'!$D$4:$E$12,2,0),"")</f>
        <v>1040101001</v>
      </c>
      <c r="I64" s="29">
        <f>IFERROR((VLOOKUP(F64,'DB-방치 재화'!$B$3:$I$1800,(MATCH(H64,'DB-방치 재화'!$F$1:$I$1,0)+4),0))*60*24*D64,"0")*(1.7+1.58)</f>
        <v>448704.00000000006</v>
      </c>
      <c r="J64" s="29">
        <f>_xlfn.IFNA(IF(H64='DB-일일 퀘스트'!$F$6,VLOOKUP(F64,'DB-방치 재화'!$B$3:$H$1698,5,0)*VLOOKUP(H64,'DB-일일 퀘스트'!$F$6:$H$13,3,0),IF(H64='DB-일일 퀘스트'!$F$7,VLOOKUP(F64,'DB-방치 재화'!$B$3:$H$1698,6,0)*VLOOKUP(H64,'DB-일일 퀘스트'!$F$6:$H$13,3,0),IF(H64='DB-일일 퀘스트'!$F$8,VLOOKUP(F64,'DB-방치 재화'!$B$3:$H$1698,7,0)*VLOOKUP(H64,'DB-일일 퀘스트'!$F$6:$H$13,3,0),VLOOKUP(H64,'DB-일일 퀘스트'!$F$6:$H$13,3,0)))),"0")</f>
        <v>11400</v>
      </c>
      <c r="K64" s="29">
        <f>_xlfn.IFNA((IF(H64='DB-주간 퀘스트'!$F$6,VLOOKUP(F64,'DB-방치 재화'!$B$3:$H$1698,5,0)*VLOOKUP(H64,'DB-주간 퀘스트'!$F$6:$H$15,3,0),IF(H64='DB-주간 퀘스트'!$F$7,VLOOKUP(F64,'DB-방치 재화'!$B$3:$H$1698,6,0)*VLOOKUP(H64,'DB-주간 퀘스트'!$F$6:$H$15,3,0),IF(H64='DB-주간 퀘스트'!$F$8,VLOOKUP(F64,'DB-방치 재화'!$B$3:$H$1698,7,0)*VLOOKUP(H64,'DB-주간 퀘스트'!$F$6:$H$15,3,0),VLOOKUP(H64,'DB-주간 퀘스트'!$F$6:$H$15,3,0)))))/7,"0")</f>
        <v>4885.7142857142853</v>
      </c>
      <c r="L64" s="29">
        <f t="array" ref="L64">_xlfn.IFNA(IF(H64='DB-아스니아 미션'!$F$8,VLOOKUP('주요 재화 수급처 관리'!$F$10:$F$11,'DB-방치 재화'!$B$3:$H$1698,6,0)*'DB-아스니아 미션'!$H$8,VLOOKUP('주요 재화 수급처 관리'!$H$10:$H$11,'DB-아스니아 미션'!$F$7:$H$10,3,0)),"0")/7</f>
        <v>274.28571428571428</v>
      </c>
      <c r="M64" s="29">
        <f>(((VLOOKUP(F64,'DB-방치 재화'!$B$3:$I$1698,8,0)+8)*(VLOOKUP(H64,'DB-파견 작전실'!$L$8:$M$14,2,0)))*D64)</f>
        <v>56130.53333333334</v>
      </c>
      <c r="N64" s="29">
        <f>_xlfn.IFNA(IF(C64&lt;'DB-선물'!$E$5,VLOOKUP('주요 재화 수급처 관리'!$H$10,'DB-선물'!$G$6:$I$9,3,0),(IF('DB-선물'!$E$11&lt;=C64&lt;'DB-선물'!E9,VLOOKUP('주요 재화 수급처 관리'!$H$10,'DB-선물'!$G$12:$I$15,3,0),VLOOKUP(H64,'DB-선물'!$G$18:$I$21,3,0)))),"0")*6*D64</f>
        <v>0</v>
      </c>
      <c r="O64" s="29">
        <f t="array" ref="O64">(_xlfn.IFNA((VLOOKUP((INDEX('DB-메모리얼'!$F$5:$F$98,MATCH(MIN(ABS('DB-메모리얼'!$F$5:$F$98-'주요 재화 수급처 관리'!$C$10)),ABS('DB-메모리얼'!$F$5:$F$98-'주요 재화 수급처 관리'!$C$10),0))),'DB-메모리얼'!$F$5:$K$98,MATCH(H64,'DB-메모리얼'!$H$3:$K$3,0)+2,0)),"0"))*D64/14</f>
        <v>660690.14285714284</v>
      </c>
      <c r="P64" s="29" t="str">
        <f t="shared" si="2"/>
        <v/>
      </c>
      <c r="Q64" s="299">
        <f t="shared" si="3"/>
        <v>1182084.6761904762</v>
      </c>
    </row>
    <row r="65" spans="2:17" ht="18" thickTop="1" thickBot="1" x14ac:dyDescent="0.35">
      <c r="B65" s="22" t="s">
        <v>1609</v>
      </c>
      <c r="C65" s="5">
        <v>36</v>
      </c>
      <c r="D65" s="323">
        <v>1</v>
      </c>
      <c r="E65" s="17"/>
      <c r="F65" s="276">
        <f>VLOOKUP(C65,'DB-캐릭터별 스테이지 매칭'!$E$3:$F$302,2,0)</f>
        <v>55</v>
      </c>
      <c r="G65" s="276" t="str">
        <f>VLOOKUP(F65,'DB-캐릭터별 스테이지 매칭'!$I$3:$L$1698,4,0)</f>
        <v>3-19</v>
      </c>
      <c r="H65" s="276">
        <f>_xlfn.IFNA(VLOOKUP(B65,'DB-서식용'!$D$4:$E$12,2,0),"")</f>
        <v>1040101001</v>
      </c>
      <c r="I65" s="29">
        <f>IFERROR((VLOOKUP(F65,'DB-방치 재화'!$B$3:$I$1800,(MATCH(H65,'DB-방치 재화'!$F$1:$I$1,0)+4),0))*60*24*D65,"0")*(1.7+1.58)</f>
        <v>453427.20000000001</v>
      </c>
      <c r="J65" s="29">
        <f>_xlfn.IFNA(IF(H65='DB-일일 퀘스트'!$F$6,VLOOKUP(F65,'DB-방치 재화'!$B$3:$H$1698,5,0)*VLOOKUP(H65,'DB-일일 퀘스트'!$F$6:$H$13,3,0),IF(H65='DB-일일 퀘스트'!$F$7,VLOOKUP(F65,'DB-방치 재화'!$B$3:$H$1698,6,0)*VLOOKUP(H65,'DB-일일 퀘스트'!$F$6:$H$13,3,0),IF(H65='DB-일일 퀘스트'!$F$8,VLOOKUP(F65,'DB-방치 재화'!$B$3:$H$1698,7,0)*VLOOKUP(H65,'DB-일일 퀘스트'!$F$6:$H$13,3,0),VLOOKUP(H65,'DB-일일 퀘스트'!$F$6:$H$13,3,0)))),"0")</f>
        <v>11520</v>
      </c>
      <c r="K65" s="29">
        <f>_xlfn.IFNA((IF(H65='DB-주간 퀘스트'!$F$6,VLOOKUP(F65,'DB-방치 재화'!$B$3:$H$1698,5,0)*VLOOKUP(H65,'DB-주간 퀘스트'!$F$6:$H$15,3,0),IF(H65='DB-주간 퀘스트'!$F$7,VLOOKUP(F65,'DB-방치 재화'!$B$3:$H$1698,6,0)*VLOOKUP(H65,'DB-주간 퀘스트'!$F$6:$H$15,3,0),IF(H65='DB-주간 퀘스트'!$F$8,VLOOKUP(F65,'DB-방치 재화'!$B$3:$H$1698,7,0)*VLOOKUP(H65,'DB-주간 퀘스트'!$F$6:$H$15,3,0),VLOOKUP(H65,'DB-주간 퀘스트'!$F$6:$H$15,3,0)))))/7,"0")</f>
        <v>4937.1428571428569</v>
      </c>
      <c r="L65" s="29">
        <f t="array" ref="L65">_xlfn.IFNA(IF(H65='DB-아스니아 미션'!$F$8,VLOOKUP('주요 재화 수급처 관리'!$F$10:$F$11,'DB-방치 재화'!$B$3:$H$1698,6,0)*'DB-아스니아 미션'!$H$8,VLOOKUP('주요 재화 수급처 관리'!$H$10:$H$11,'DB-아스니아 미션'!$F$7:$H$10,3,0)),"0")/7</f>
        <v>274.28571428571428</v>
      </c>
      <c r="M65" s="29">
        <f>(((VLOOKUP(F65,'DB-방치 재화'!$B$3:$I$1698,8,0)+8)*(VLOOKUP(H65,'DB-파견 작전실'!$L$8:$M$14,2,0)))*D65)</f>
        <v>56130.53333333334</v>
      </c>
      <c r="N65" s="29">
        <f>_xlfn.IFNA(IF(C65&lt;'DB-선물'!$E$5,VLOOKUP('주요 재화 수급처 관리'!$H$10,'DB-선물'!$G$6:$I$9,3,0),(IF('DB-선물'!$E$11&lt;=C65&lt;'DB-선물'!E10,VLOOKUP('주요 재화 수급처 관리'!$H$10,'DB-선물'!$G$12:$I$15,3,0),VLOOKUP(H65,'DB-선물'!$G$18:$I$21,3,0)))),"0")*6*D65</f>
        <v>0</v>
      </c>
      <c r="O65" s="29">
        <f t="array" ref="O65">(_xlfn.IFNA((VLOOKUP((INDEX('DB-메모리얼'!$F$5:$F$98,MATCH(MIN(ABS('DB-메모리얼'!$F$5:$F$98-'주요 재화 수급처 관리'!$C$10)),ABS('DB-메모리얼'!$F$5:$F$98-'주요 재화 수급처 관리'!$C$10),0))),'DB-메모리얼'!$F$5:$K$98,MATCH(H65,'DB-메모리얼'!$H$3:$K$3,0)+2,0)),"0"))*D65/14</f>
        <v>660690.14285714284</v>
      </c>
      <c r="P65" s="29" t="str">
        <f t="shared" si="2"/>
        <v/>
      </c>
      <c r="Q65" s="299">
        <f t="shared" si="3"/>
        <v>1186979.3047619048</v>
      </c>
    </row>
    <row r="66" spans="2:17" ht="18" thickTop="1" thickBot="1" x14ac:dyDescent="0.35">
      <c r="B66" s="22" t="s">
        <v>1609</v>
      </c>
      <c r="C66" s="116">
        <v>37</v>
      </c>
      <c r="D66" s="323">
        <v>1</v>
      </c>
      <c r="E66" s="17"/>
      <c r="F66" s="276">
        <f>VLOOKUP(C66,'DB-캐릭터별 스테이지 매칭'!$E$3:$F$302,2,0)</f>
        <v>58</v>
      </c>
      <c r="G66" s="276" t="str">
        <f>VLOOKUP(F66,'DB-캐릭터별 스테이지 매칭'!$I$3:$L$1698,4,0)</f>
        <v>3-22</v>
      </c>
      <c r="H66" s="276">
        <f>_xlfn.IFNA(VLOOKUP(B66,'DB-서식용'!$D$4:$E$12,2,0),"")</f>
        <v>1040101001</v>
      </c>
      <c r="I66" s="29">
        <f>IFERROR((VLOOKUP(F66,'DB-방치 재화'!$B$3:$I$1800,(MATCH(H66,'DB-방치 재화'!$F$1:$I$1,0)+4),0))*60*24*D66,"0")*(1.7+1.58)</f>
        <v>462873.60000000003</v>
      </c>
      <c r="J66" s="29">
        <f>_xlfn.IFNA(IF(H66='DB-일일 퀘스트'!$F$6,VLOOKUP(F66,'DB-방치 재화'!$B$3:$H$1698,5,0)*VLOOKUP(H66,'DB-일일 퀘스트'!$F$6:$H$13,3,0),IF(H66='DB-일일 퀘스트'!$F$7,VLOOKUP(F66,'DB-방치 재화'!$B$3:$H$1698,6,0)*VLOOKUP(H66,'DB-일일 퀘스트'!$F$6:$H$13,3,0),IF(H66='DB-일일 퀘스트'!$F$8,VLOOKUP(F66,'DB-방치 재화'!$B$3:$H$1698,7,0)*VLOOKUP(H66,'DB-일일 퀘스트'!$F$6:$H$13,3,0),VLOOKUP(H66,'DB-일일 퀘스트'!$F$6:$H$13,3,0)))),"0")</f>
        <v>11760</v>
      </c>
      <c r="K66" s="29">
        <f>_xlfn.IFNA((IF(H66='DB-주간 퀘스트'!$F$6,VLOOKUP(F66,'DB-방치 재화'!$B$3:$H$1698,5,0)*VLOOKUP(H66,'DB-주간 퀘스트'!$F$6:$H$15,3,0),IF(H66='DB-주간 퀘스트'!$F$7,VLOOKUP(F66,'DB-방치 재화'!$B$3:$H$1698,6,0)*VLOOKUP(H66,'DB-주간 퀘스트'!$F$6:$H$15,3,0),IF(H66='DB-주간 퀘스트'!$F$8,VLOOKUP(F66,'DB-방치 재화'!$B$3:$H$1698,7,0)*VLOOKUP(H66,'DB-주간 퀘스트'!$F$6:$H$15,3,0),VLOOKUP(H66,'DB-주간 퀘스트'!$F$6:$H$15,3,0)))))/7,"0")</f>
        <v>5040</v>
      </c>
      <c r="L66" s="29">
        <f t="array" ref="L66">_xlfn.IFNA(IF(H66='DB-아스니아 미션'!$F$8,VLOOKUP('주요 재화 수급처 관리'!$F$10:$F$11,'DB-방치 재화'!$B$3:$H$1698,6,0)*'DB-아스니아 미션'!$H$8,VLOOKUP('주요 재화 수급처 관리'!$H$10:$H$11,'DB-아스니아 미션'!$F$7:$H$10,3,0)),"0")/7</f>
        <v>274.28571428571428</v>
      </c>
      <c r="M66" s="29">
        <f>(((VLOOKUP(F66,'DB-방치 재화'!$B$3:$I$1698,8,0)+8)*(VLOOKUP(H66,'DB-파견 작전실'!$L$8:$M$14,2,0)))*D66)</f>
        <v>56130.53333333334</v>
      </c>
      <c r="N66" s="29">
        <f>_xlfn.IFNA(IF(C66&lt;'DB-선물'!$E$5,VLOOKUP('주요 재화 수급처 관리'!$H$10,'DB-선물'!$G$6:$I$9,3,0),(IF('DB-선물'!$E$11&lt;=C66&lt;'DB-선물'!E11,VLOOKUP('주요 재화 수급처 관리'!$H$10,'DB-선물'!$G$12:$I$15,3,0),VLOOKUP(H66,'DB-선물'!$G$18:$I$21,3,0)))),"0")*6*D66</f>
        <v>0</v>
      </c>
      <c r="O66" s="29">
        <f t="array" ref="O66">(_xlfn.IFNA((VLOOKUP((INDEX('DB-메모리얼'!$F$5:$F$98,MATCH(MIN(ABS('DB-메모리얼'!$F$5:$F$98-'주요 재화 수급처 관리'!$C$10)),ABS('DB-메모리얼'!$F$5:$F$98-'주요 재화 수급처 관리'!$C$10),0))),'DB-메모리얼'!$F$5:$K$98,MATCH(H66,'DB-메모리얼'!$H$3:$K$3,0)+2,0)),"0"))*D66/14</f>
        <v>660690.14285714284</v>
      </c>
      <c r="P66" s="29" t="str">
        <f t="shared" si="2"/>
        <v/>
      </c>
      <c r="Q66" s="299">
        <f t="shared" si="3"/>
        <v>1196768.5619047619</v>
      </c>
    </row>
    <row r="67" spans="2:17" ht="18" thickTop="1" thickBot="1" x14ac:dyDescent="0.35">
      <c r="B67" s="22" t="s">
        <v>1609</v>
      </c>
      <c r="C67" s="116">
        <v>38</v>
      </c>
      <c r="D67" s="323">
        <v>1</v>
      </c>
      <c r="E67" s="17"/>
      <c r="F67" s="276">
        <f>VLOOKUP(C67,'DB-캐릭터별 스테이지 매칭'!$E$3:$F$302,2,0)</f>
        <v>60</v>
      </c>
      <c r="G67" s="276" t="str">
        <f>VLOOKUP(F67,'DB-캐릭터별 스테이지 매칭'!$I$3:$L$1698,4,0)</f>
        <v>3-24</v>
      </c>
      <c r="H67" s="276">
        <f>_xlfn.IFNA(VLOOKUP(B67,'DB-서식용'!$D$4:$E$12,2,0),"")</f>
        <v>1040101001</v>
      </c>
      <c r="I67" s="29">
        <f>IFERROR((VLOOKUP(F67,'DB-방치 재화'!$B$3:$I$1800,(MATCH(H67,'DB-방치 재화'!$F$1:$I$1,0)+4),0))*60*24*D67,"0")*(1.7+1.58)</f>
        <v>472320.00000000006</v>
      </c>
      <c r="J67" s="29">
        <f>_xlfn.IFNA(IF(H67='DB-일일 퀘스트'!$F$6,VLOOKUP(F67,'DB-방치 재화'!$B$3:$H$1698,5,0)*VLOOKUP(H67,'DB-일일 퀘스트'!$F$6:$H$13,3,0),IF(H67='DB-일일 퀘스트'!$F$7,VLOOKUP(F67,'DB-방치 재화'!$B$3:$H$1698,6,0)*VLOOKUP(H67,'DB-일일 퀘스트'!$F$6:$H$13,3,0),IF(H67='DB-일일 퀘스트'!$F$8,VLOOKUP(F67,'DB-방치 재화'!$B$3:$H$1698,7,0)*VLOOKUP(H67,'DB-일일 퀘스트'!$F$6:$H$13,3,0),VLOOKUP(H67,'DB-일일 퀘스트'!$F$6:$H$13,3,0)))),"0")</f>
        <v>12000</v>
      </c>
      <c r="K67" s="29">
        <f>_xlfn.IFNA((IF(H67='DB-주간 퀘스트'!$F$6,VLOOKUP(F67,'DB-방치 재화'!$B$3:$H$1698,5,0)*VLOOKUP(H67,'DB-주간 퀘스트'!$F$6:$H$15,3,0),IF(H67='DB-주간 퀘스트'!$F$7,VLOOKUP(F67,'DB-방치 재화'!$B$3:$H$1698,6,0)*VLOOKUP(H67,'DB-주간 퀘스트'!$F$6:$H$15,3,0),IF(H67='DB-주간 퀘스트'!$F$8,VLOOKUP(F67,'DB-방치 재화'!$B$3:$H$1698,7,0)*VLOOKUP(H67,'DB-주간 퀘스트'!$F$6:$H$15,3,0),VLOOKUP(H67,'DB-주간 퀘스트'!$F$6:$H$15,3,0)))))/7,"0")</f>
        <v>5142.8571428571431</v>
      </c>
      <c r="L67" s="29">
        <f t="array" ref="L67">_xlfn.IFNA(IF(H67='DB-아스니아 미션'!$F$8,VLOOKUP('주요 재화 수급처 관리'!$F$10:$F$11,'DB-방치 재화'!$B$3:$H$1698,6,0)*'DB-아스니아 미션'!$H$8,VLOOKUP('주요 재화 수급처 관리'!$H$10:$H$11,'DB-아스니아 미션'!$F$7:$H$10,3,0)),"0")/7</f>
        <v>274.28571428571428</v>
      </c>
      <c r="M67" s="29">
        <f>(((VLOOKUP(F67,'DB-방치 재화'!$B$3:$I$1698,8,0)+8)*(VLOOKUP(H67,'DB-파견 작전실'!$L$8:$M$14,2,0)))*D67)</f>
        <v>56130.53333333334</v>
      </c>
      <c r="N67" s="29">
        <f>_xlfn.IFNA(IF(C67&lt;'DB-선물'!$E$5,VLOOKUP('주요 재화 수급처 관리'!$H$10,'DB-선물'!$G$6:$I$9,3,0),(IF('DB-선물'!$E$11&lt;=C67&lt;'DB-선물'!E12,VLOOKUP('주요 재화 수급처 관리'!$H$10,'DB-선물'!$G$12:$I$15,3,0),VLOOKUP(H67,'DB-선물'!$G$18:$I$21,3,0)))),"0")*6*D67</f>
        <v>0</v>
      </c>
      <c r="O67" s="29">
        <f t="array" ref="O67">(_xlfn.IFNA((VLOOKUP((INDEX('DB-메모리얼'!$F$5:$F$98,MATCH(MIN(ABS('DB-메모리얼'!$F$5:$F$98-'주요 재화 수급처 관리'!$C$10)),ABS('DB-메모리얼'!$F$5:$F$98-'주요 재화 수급처 관리'!$C$10),0))),'DB-메모리얼'!$F$5:$K$98,MATCH(H67,'DB-메모리얼'!$H$3:$K$3,0)+2,0)),"0"))*D67/14</f>
        <v>660690.14285714284</v>
      </c>
      <c r="P67" s="29" t="str">
        <f t="shared" si="2"/>
        <v/>
      </c>
      <c r="Q67" s="299">
        <f t="shared" si="3"/>
        <v>1206557.8190476191</v>
      </c>
    </row>
    <row r="68" spans="2:17" ht="18" thickTop="1" thickBot="1" x14ac:dyDescent="0.35">
      <c r="B68" s="22" t="s">
        <v>1609</v>
      </c>
      <c r="C68" s="116">
        <v>39</v>
      </c>
      <c r="D68" s="323">
        <v>1</v>
      </c>
      <c r="E68" s="17"/>
      <c r="F68" s="276">
        <f>VLOOKUP(C68,'DB-캐릭터별 스테이지 매칭'!$E$3:$F$302,2,0)</f>
        <v>63</v>
      </c>
      <c r="G68" s="276" t="str">
        <f>VLOOKUP(F68,'DB-캐릭터별 스테이지 매칭'!$I$3:$L$1698,4,0)</f>
        <v>4-2</v>
      </c>
      <c r="H68" s="276">
        <f>_xlfn.IFNA(VLOOKUP(B68,'DB-서식용'!$D$4:$E$12,2,0),"")</f>
        <v>1040101001</v>
      </c>
      <c r="I68" s="29">
        <f>IFERROR((VLOOKUP(F68,'DB-방치 재화'!$B$3:$I$1800,(MATCH(H68,'DB-방치 재화'!$F$1:$I$1,0)+4),0))*60*24*D68,"0")*(1.7+1.58)</f>
        <v>481766.40000000002</v>
      </c>
      <c r="J68" s="29">
        <f>_xlfn.IFNA(IF(H68='DB-일일 퀘스트'!$F$6,VLOOKUP(F68,'DB-방치 재화'!$B$3:$H$1698,5,0)*VLOOKUP(H68,'DB-일일 퀘스트'!$F$6:$H$13,3,0),IF(H68='DB-일일 퀘스트'!$F$7,VLOOKUP(F68,'DB-방치 재화'!$B$3:$H$1698,6,0)*VLOOKUP(H68,'DB-일일 퀘스트'!$F$6:$H$13,3,0),IF(H68='DB-일일 퀘스트'!$F$8,VLOOKUP(F68,'DB-방치 재화'!$B$3:$H$1698,7,0)*VLOOKUP(H68,'DB-일일 퀘스트'!$F$6:$H$13,3,0),VLOOKUP(H68,'DB-일일 퀘스트'!$F$6:$H$13,3,0)))),"0")</f>
        <v>12240</v>
      </c>
      <c r="K68" s="29">
        <f>_xlfn.IFNA((IF(H68='DB-주간 퀘스트'!$F$6,VLOOKUP(F68,'DB-방치 재화'!$B$3:$H$1698,5,0)*VLOOKUP(H68,'DB-주간 퀘스트'!$F$6:$H$15,3,0),IF(H68='DB-주간 퀘스트'!$F$7,VLOOKUP(F68,'DB-방치 재화'!$B$3:$H$1698,6,0)*VLOOKUP(H68,'DB-주간 퀘스트'!$F$6:$H$15,3,0),IF(H68='DB-주간 퀘스트'!$F$8,VLOOKUP(F68,'DB-방치 재화'!$B$3:$H$1698,7,0)*VLOOKUP(H68,'DB-주간 퀘스트'!$F$6:$H$15,3,0),VLOOKUP(H68,'DB-주간 퀘스트'!$F$6:$H$15,3,0)))))/7,"0")</f>
        <v>5245.7142857142853</v>
      </c>
      <c r="L68" s="29">
        <f t="array" ref="L68">_xlfn.IFNA(IF(H68='DB-아스니아 미션'!$F$8,VLOOKUP('주요 재화 수급처 관리'!$F$10:$F$11,'DB-방치 재화'!$B$3:$H$1698,6,0)*'DB-아스니아 미션'!$H$8,VLOOKUP('주요 재화 수급처 관리'!$H$10:$H$11,'DB-아스니아 미션'!$F$7:$H$10,3,0)),"0")/7</f>
        <v>274.28571428571428</v>
      </c>
      <c r="M68" s="29">
        <f>(((VLOOKUP(F68,'DB-방치 재화'!$B$3:$I$1698,8,0)+8)*(VLOOKUP(H68,'DB-파견 작전실'!$L$8:$M$14,2,0)))*D68)</f>
        <v>56130.53333333334</v>
      </c>
      <c r="N68" s="29">
        <f>_xlfn.IFNA(IF(C68&lt;'DB-선물'!$E$5,VLOOKUP('주요 재화 수급처 관리'!$H$10,'DB-선물'!$G$6:$I$9,3,0),(IF('DB-선물'!$E$11&lt;=C68&lt;'DB-선물'!E13,VLOOKUP('주요 재화 수급처 관리'!$H$10,'DB-선물'!$G$12:$I$15,3,0),VLOOKUP(H68,'DB-선물'!$G$18:$I$21,3,0)))),"0")*6*D68</f>
        <v>0</v>
      </c>
      <c r="O68" s="29">
        <f t="array" ref="O68">(_xlfn.IFNA((VLOOKUP((INDEX('DB-메모리얼'!$F$5:$F$98,MATCH(MIN(ABS('DB-메모리얼'!$F$5:$F$98-'주요 재화 수급처 관리'!$C$10)),ABS('DB-메모리얼'!$F$5:$F$98-'주요 재화 수급처 관리'!$C$10),0))),'DB-메모리얼'!$F$5:$K$98,MATCH(H68,'DB-메모리얼'!$H$3:$K$3,0)+2,0)),"0"))*D68/14</f>
        <v>660690.14285714284</v>
      </c>
      <c r="P68" s="29" t="str">
        <f t="shared" si="2"/>
        <v/>
      </c>
      <c r="Q68" s="299">
        <f t="shared" si="3"/>
        <v>1216347.0761904763</v>
      </c>
    </row>
    <row r="69" spans="2:17" ht="18" thickTop="1" thickBot="1" x14ac:dyDescent="0.35">
      <c r="B69" s="22" t="s">
        <v>1609</v>
      </c>
      <c r="C69" s="116">
        <v>40</v>
      </c>
      <c r="D69" s="323">
        <v>1</v>
      </c>
      <c r="E69" s="17"/>
      <c r="F69" s="276">
        <f>VLOOKUP(C69,'DB-캐릭터별 스테이지 매칭'!$E$3:$F$302,2,0)</f>
        <v>66</v>
      </c>
      <c r="G69" s="276" t="str">
        <f>VLOOKUP(F69,'DB-캐릭터별 스테이지 매칭'!$I$3:$L$1698,4,0)</f>
        <v>4-5</v>
      </c>
      <c r="H69" s="276">
        <f>_xlfn.IFNA(VLOOKUP(B69,'DB-서식용'!$D$4:$E$12,2,0),"")</f>
        <v>1040101001</v>
      </c>
      <c r="I69" s="29">
        <f>IFERROR((VLOOKUP(F69,'DB-방치 재화'!$B$3:$I$1800,(MATCH(H69,'DB-방치 재화'!$F$1:$I$1,0)+4),0))*60*24*D69,"0")*(1.7+1.58)</f>
        <v>491212.80000000005</v>
      </c>
      <c r="J69" s="29">
        <f>_xlfn.IFNA(IF(H69='DB-일일 퀘스트'!$F$6,VLOOKUP(F69,'DB-방치 재화'!$B$3:$H$1698,5,0)*VLOOKUP(H69,'DB-일일 퀘스트'!$F$6:$H$13,3,0),IF(H69='DB-일일 퀘스트'!$F$7,VLOOKUP(F69,'DB-방치 재화'!$B$3:$H$1698,6,0)*VLOOKUP(H69,'DB-일일 퀘스트'!$F$6:$H$13,3,0),IF(H69='DB-일일 퀘스트'!$F$8,VLOOKUP(F69,'DB-방치 재화'!$B$3:$H$1698,7,0)*VLOOKUP(H69,'DB-일일 퀘스트'!$F$6:$H$13,3,0),VLOOKUP(H69,'DB-일일 퀘스트'!$F$6:$H$13,3,0)))),"0")</f>
        <v>12480</v>
      </c>
      <c r="K69" s="29">
        <f>_xlfn.IFNA((IF(H69='DB-주간 퀘스트'!$F$6,VLOOKUP(F69,'DB-방치 재화'!$B$3:$H$1698,5,0)*VLOOKUP(H69,'DB-주간 퀘스트'!$F$6:$H$15,3,0),IF(H69='DB-주간 퀘스트'!$F$7,VLOOKUP(F69,'DB-방치 재화'!$B$3:$H$1698,6,0)*VLOOKUP(H69,'DB-주간 퀘스트'!$F$6:$H$15,3,0),IF(H69='DB-주간 퀘스트'!$F$8,VLOOKUP(F69,'DB-방치 재화'!$B$3:$H$1698,7,0)*VLOOKUP(H69,'DB-주간 퀘스트'!$F$6:$H$15,3,0),VLOOKUP(H69,'DB-주간 퀘스트'!$F$6:$H$15,3,0)))))/7,"0")</f>
        <v>5348.5714285714284</v>
      </c>
      <c r="L69" s="29">
        <f t="array" ref="L69">_xlfn.IFNA(IF(H69='DB-아스니아 미션'!$F$8,VLOOKUP('주요 재화 수급처 관리'!$F$10:$F$11,'DB-방치 재화'!$B$3:$H$1698,6,0)*'DB-아스니아 미션'!$H$8,VLOOKUP('주요 재화 수급처 관리'!$H$10:$H$11,'DB-아스니아 미션'!$F$7:$H$10,3,0)),"0")/7</f>
        <v>274.28571428571428</v>
      </c>
      <c r="M69" s="29">
        <f>(((VLOOKUP(F69,'DB-방치 재화'!$B$3:$I$1698,8,0)+8)*(VLOOKUP(H69,'DB-파견 작전실'!$L$8:$M$14,2,0)))*D69)</f>
        <v>56130.53333333334</v>
      </c>
      <c r="N69" s="29">
        <f>_xlfn.IFNA(IF(C69&lt;'DB-선물'!$E$5,VLOOKUP('주요 재화 수급처 관리'!$H$10,'DB-선물'!$G$6:$I$9,3,0),(IF('DB-선물'!$E$11&lt;=C69&lt;'DB-선물'!E14,VLOOKUP('주요 재화 수급처 관리'!$H$10,'DB-선물'!$G$12:$I$15,3,0),VLOOKUP(H69,'DB-선물'!$G$18:$I$21,3,0)))),"0")*6*D69</f>
        <v>0</v>
      </c>
      <c r="O69" s="29">
        <f t="array" ref="O69">(_xlfn.IFNA((VLOOKUP((INDEX('DB-메모리얼'!$F$5:$F$98,MATCH(MIN(ABS('DB-메모리얼'!$F$5:$F$98-'주요 재화 수급처 관리'!$C$10)),ABS('DB-메모리얼'!$F$5:$F$98-'주요 재화 수급처 관리'!$C$10),0))),'DB-메모리얼'!$F$5:$K$98,MATCH(H69,'DB-메모리얼'!$H$3:$K$3,0)+2,0)),"0"))*D69/14</f>
        <v>660690.14285714284</v>
      </c>
      <c r="P69" s="29" t="str">
        <f t="shared" si="2"/>
        <v/>
      </c>
      <c r="Q69" s="299">
        <f t="shared" si="3"/>
        <v>1226136.3333333335</v>
      </c>
    </row>
    <row r="70" spans="2:17" ht="18" thickTop="1" thickBot="1" x14ac:dyDescent="0.35">
      <c r="B70" s="22" t="s">
        <v>1609</v>
      </c>
      <c r="C70" s="116">
        <v>41</v>
      </c>
      <c r="D70" s="323">
        <v>1</v>
      </c>
      <c r="E70" s="17"/>
      <c r="F70" s="276">
        <f>VLOOKUP(C70,'DB-캐릭터별 스테이지 매칭'!$E$3:$F$302,2,0)</f>
        <v>68</v>
      </c>
      <c r="G70" s="276" t="str">
        <f>VLOOKUP(F70,'DB-캐릭터별 스테이지 매칭'!$I$3:$L$1698,4,0)</f>
        <v>4-7</v>
      </c>
      <c r="H70" s="276">
        <f>_xlfn.IFNA(VLOOKUP(B70,'DB-서식용'!$D$4:$E$12,2,0),"")</f>
        <v>1040101001</v>
      </c>
      <c r="I70" s="29">
        <f>IFERROR((VLOOKUP(F70,'DB-방치 재화'!$B$3:$I$1800,(MATCH(H70,'DB-방치 재화'!$F$1:$I$1,0)+4),0))*60*24*D70,"0")*(1.7+1.58)</f>
        <v>495936.00000000006</v>
      </c>
      <c r="J70" s="29">
        <f>_xlfn.IFNA(IF(H70='DB-일일 퀘스트'!$F$6,VLOOKUP(F70,'DB-방치 재화'!$B$3:$H$1698,5,0)*VLOOKUP(H70,'DB-일일 퀘스트'!$F$6:$H$13,3,0),IF(H70='DB-일일 퀘스트'!$F$7,VLOOKUP(F70,'DB-방치 재화'!$B$3:$H$1698,6,0)*VLOOKUP(H70,'DB-일일 퀘스트'!$F$6:$H$13,3,0),IF(H70='DB-일일 퀘스트'!$F$8,VLOOKUP(F70,'DB-방치 재화'!$B$3:$H$1698,7,0)*VLOOKUP(H70,'DB-일일 퀘스트'!$F$6:$H$13,3,0),VLOOKUP(H70,'DB-일일 퀘스트'!$F$6:$H$13,3,0)))),"0")</f>
        <v>12600</v>
      </c>
      <c r="K70" s="29">
        <f>_xlfn.IFNA((IF(H70='DB-주간 퀘스트'!$F$6,VLOOKUP(F70,'DB-방치 재화'!$B$3:$H$1698,5,0)*VLOOKUP(H70,'DB-주간 퀘스트'!$F$6:$H$15,3,0),IF(H70='DB-주간 퀘스트'!$F$7,VLOOKUP(F70,'DB-방치 재화'!$B$3:$H$1698,6,0)*VLOOKUP(H70,'DB-주간 퀘스트'!$F$6:$H$15,3,0),IF(H70='DB-주간 퀘스트'!$F$8,VLOOKUP(F70,'DB-방치 재화'!$B$3:$H$1698,7,0)*VLOOKUP(H70,'DB-주간 퀘스트'!$F$6:$H$15,3,0),VLOOKUP(H70,'DB-주간 퀘스트'!$F$6:$H$15,3,0)))))/7,"0")</f>
        <v>5400</v>
      </c>
      <c r="L70" s="29">
        <f t="array" ref="L70">_xlfn.IFNA(IF(H70='DB-아스니아 미션'!$F$8,VLOOKUP('주요 재화 수급처 관리'!$F$10:$F$11,'DB-방치 재화'!$B$3:$H$1698,6,0)*'DB-아스니아 미션'!$H$8,VLOOKUP('주요 재화 수급처 관리'!$H$10:$H$11,'DB-아스니아 미션'!$F$7:$H$10,3,0)),"0")/7</f>
        <v>274.28571428571428</v>
      </c>
      <c r="M70" s="29">
        <f>(((VLOOKUP(F70,'DB-방치 재화'!$B$3:$I$1698,8,0)+8)*(VLOOKUP(H70,'DB-파견 작전실'!$L$8:$M$14,2,0)))*D70)</f>
        <v>56130.53333333334</v>
      </c>
      <c r="N70" s="29">
        <f>_xlfn.IFNA(IF(C70&lt;'DB-선물'!$E$5,VLOOKUP('주요 재화 수급처 관리'!$H$10,'DB-선물'!$G$6:$I$9,3,0),(IF('DB-선물'!$E$11&lt;=C70&lt;'DB-선물'!E15,VLOOKUP('주요 재화 수급처 관리'!$H$10,'DB-선물'!$G$12:$I$15,3,0),VLOOKUP(H70,'DB-선물'!$G$18:$I$21,3,0)))),"0")*6*D70</f>
        <v>0</v>
      </c>
      <c r="O70" s="29">
        <f t="array" ref="O70">(_xlfn.IFNA((VLOOKUP((INDEX('DB-메모리얼'!$F$5:$F$98,MATCH(MIN(ABS('DB-메모리얼'!$F$5:$F$98-'주요 재화 수급처 관리'!$C$10)),ABS('DB-메모리얼'!$F$5:$F$98-'주요 재화 수급처 관리'!$C$10),0))),'DB-메모리얼'!$F$5:$K$98,MATCH(H70,'DB-메모리얼'!$H$3:$K$3,0)+2,0)),"0"))*D70/14</f>
        <v>660690.14285714284</v>
      </c>
      <c r="P70" s="29" t="str">
        <f t="shared" si="2"/>
        <v/>
      </c>
      <c r="Q70" s="299">
        <f t="shared" si="3"/>
        <v>1231030.9619047618</v>
      </c>
    </row>
    <row r="71" spans="2:17" ht="18" thickTop="1" thickBot="1" x14ac:dyDescent="0.35">
      <c r="B71" s="22" t="s">
        <v>1609</v>
      </c>
      <c r="C71" s="116">
        <v>42</v>
      </c>
      <c r="D71" s="323">
        <v>1</v>
      </c>
      <c r="E71" s="17"/>
      <c r="F71" s="276">
        <f>VLOOKUP(C71,'DB-캐릭터별 스테이지 매칭'!$E$3:$F$302,2,0)</f>
        <v>71</v>
      </c>
      <c r="G71" s="276" t="str">
        <f>VLOOKUP(F71,'DB-캐릭터별 스테이지 매칭'!$I$3:$L$1698,4,0)</f>
        <v>4-10</v>
      </c>
      <c r="H71" s="276">
        <f>_xlfn.IFNA(VLOOKUP(B71,'DB-서식용'!$D$4:$E$12,2,0),"")</f>
        <v>1040101001</v>
      </c>
      <c r="I71" s="29">
        <f>IFERROR((VLOOKUP(F71,'DB-방치 재화'!$B$3:$I$1800,(MATCH(H71,'DB-방치 재화'!$F$1:$I$1,0)+4),0))*60*24*D71,"0")*(1.7+1.58)</f>
        <v>510105.60000000003</v>
      </c>
      <c r="J71" s="29">
        <f>_xlfn.IFNA(IF(H71='DB-일일 퀘스트'!$F$6,VLOOKUP(F71,'DB-방치 재화'!$B$3:$H$1698,5,0)*VLOOKUP(H71,'DB-일일 퀘스트'!$F$6:$H$13,3,0),IF(H71='DB-일일 퀘스트'!$F$7,VLOOKUP(F71,'DB-방치 재화'!$B$3:$H$1698,6,0)*VLOOKUP(H71,'DB-일일 퀘스트'!$F$6:$H$13,3,0),IF(H71='DB-일일 퀘스트'!$F$8,VLOOKUP(F71,'DB-방치 재화'!$B$3:$H$1698,7,0)*VLOOKUP(H71,'DB-일일 퀘스트'!$F$6:$H$13,3,0),VLOOKUP(H71,'DB-일일 퀘스트'!$F$6:$H$13,3,0)))),"0")</f>
        <v>12960</v>
      </c>
      <c r="K71" s="29">
        <f>_xlfn.IFNA((IF(H71='DB-주간 퀘스트'!$F$6,VLOOKUP(F71,'DB-방치 재화'!$B$3:$H$1698,5,0)*VLOOKUP(H71,'DB-주간 퀘스트'!$F$6:$H$15,3,0),IF(H71='DB-주간 퀘스트'!$F$7,VLOOKUP(F71,'DB-방치 재화'!$B$3:$H$1698,6,0)*VLOOKUP(H71,'DB-주간 퀘스트'!$F$6:$H$15,3,0),IF(H71='DB-주간 퀘스트'!$F$8,VLOOKUP(F71,'DB-방치 재화'!$B$3:$H$1698,7,0)*VLOOKUP(H71,'DB-주간 퀘스트'!$F$6:$H$15,3,0),VLOOKUP(H71,'DB-주간 퀘스트'!$F$6:$H$15,3,0)))))/7,"0")</f>
        <v>5554.2857142857147</v>
      </c>
      <c r="L71" s="29">
        <f t="array" ref="L71">_xlfn.IFNA(IF(H71='DB-아스니아 미션'!$F$8,VLOOKUP('주요 재화 수급처 관리'!$F$10:$F$11,'DB-방치 재화'!$B$3:$H$1698,6,0)*'DB-아스니아 미션'!$H$8,VLOOKUP('주요 재화 수급처 관리'!$H$10:$H$11,'DB-아스니아 미션'!$F$7:$H$10,3,0)),"0")/7</f>
        <v>274.28571428571428</v>
      </c>
      <c r="M71" s="29">
        <f>(((VLOOKUP(F71,'DB-방치 재화'!$B$3:$I$1698,8,0)+8)*(VLOOKUP(H71,'DB-파견 작전실'!$L$8:$M$14,2,0)))*D71)</f>
        <v>56130.53333333334</v>
      </c>
      <c r="N71" s="29">
        <f>_xlfn.IFNA(IF(C71&lt;'DB-선물'!$E$5,VLOOKUP('주요 재화 수급처 관리'!$H$10,'DB-선물'!$G$6:$I$9,3,0),(IF('DB-선물'!$E$11&lt;=C71&lt;'DB-선물'!E16,VLOOKUP('주요 재화 수급처 관리'!$H$10,'DB-선물'!$G$12:$I$15,3,0),VLOOKUP(H71,'DB-선물'!$G$18:$I$21,3,0)))),"0")*6*D71</f>
        <v>0</v>
      </c>
      <c r="O71" s="29">
        <f t="array" ref="O71">(_xlfn.IFNA((VLOOKUP((INDEX('DB-메모리얼'!$F$5:$F$98,MATCH(MIN(ABS('DB-메모리얼'!$F$5:$F$98-'주요 재화 수급처 관리'!$C$10)),ABS('DB-메모리얼'!$F$5:$F$98-'주요 재화 수급처 관리'!$C$10),0))),'DB-메모리얼'!$F$5:$K$98,MATCH(H71,'DB-메모리얼'!$H$3:$K$3,0)+2,0)),"0"))*D71/14</f>
        <v>660690.14285714284</v>
      </c>
      <c r="P71" s="29" t="str">
        <f t="shared" si="2"/>
        <v/>
      </c>
      <c r="Q71" s="299">
        <f t="shared" si="3"/>
        <v>1245714.8476190476</v>
      </c>
    </row>
    <row r="72" spans="2:17" ht="18" thickTop="1" thickBot="1" x14ac:dyDescent="0.35">
      <c r="B72" s="22" t="s">
        <v>1609</v>
      </c>
      <c r="C72" s="116">
        <v>43</v>
      </c>
      <c r="D72" s="323">
        <v>1</v>
      </c>
      <c r="E72" s="17"/>
      <c r="F72" s="276">
        <f>VLOOKUP(C72,'DB-캐릭터별 스테이지 매칭'!$E$3:$F$302,2,0)</f>
        <v>74</v>
      </c>
      <c r="G72" s="276" t="str">
        <f>VLOOKUP(F72,'DB-캐릭터별 스테이지 매칭'!$I$3:$L$1698,4,0)</f>
        <v>4-13</v>
      </c>
      <c r="H72" s="276">
        <f>_xlfn.IFNA(VLOOKUP(B72,'DB-서식용'!$D$4:$E$12,2,0),"")</f>
        <v>1040101001</v>
      </c>
      <c r="I72" s="29">
        <f>IFERROR((VLOOKUP(F72,'DB-방치 재화'!$B$3:$I$1800,(MATCH(H72,'DB-방치 재화'!$F$1:$I$1,0)+4),0))*60*24*D72,"0")*(1.7+1.58)</f>
        <v>519552.00000000006</v>
      </c>
      <c r="J72" s="29">
        <f>_xlfn.IFNA(IF(H72='DB-일일 퀘스트'!$F$6,VLOOKUP(F72,'DB-방치 재화'!$B$3:$H$1698,5,0)*VLOOKUP(H72,'DB-일일 퀘스트'!$F$6:$H$13,3,0),IF(H72='DB-일일 퀘스트'!$F$7,VLOOKUP(F72,'DB-방치 재화'!$B$3:$H$1698,6,0)*VLOOKUP(H72,'DB-일일 퀘스트'!$F$6:$H$13,3,0),IF(H72='DB-일일 퀘스트'!$F$8,VLOOKUP(F72,'DB-방치 재화'!$B$3:$H$1698,7,0)*VLOOKUP(H72,'DB-일일 퀘스트'!$F$6:$H$13,3,0),VLOOKUP(H72,'DB-일일 퀘스트'!$F$6:$H$13,3,0)))),"0")</f>
        <v>13200</v>
      </c>
      <c r="K72" s="29">
        <f>_xlfn.IFNA((IF(H72='DB-주간 퀘스트'!$F$6,VLOOKUP(F72,'DB-방치 재화'!$B$3:$H$1698,5,0)*VLOOKUP(H72,'DB-주간 퀘스트'!$F$6:$H$15,3,0),IF(H72='DB-주간 퀘스트'!$F$7,VLOOKUP(F72,'DB-방치 재화'!$B$3:$H$1698,6,0)*VLOOKUP(H72,'DB-주간 퀘스트'!$F$6:$H$15,3,0),IF(H72='DB-주간 퀘스트'!$F$8,VLOOKUP(F72,'DB-방치 재화'!$B$3:$H$1698,7,0)*VLOOKUP(H72,'DB-주간 퀘스트'!$F$6:$H$15,3,0),VLOOKUP(H72,'DB-주간 퀘스트'!$F$6:$H$15,3,0)))))/7,"0")</f>
        <v>5657.1428571428569</v>
      </c>
      <c r="L72" s="29">
        <f t="array" ref="L72">_xlfn.IFNA(IF(H72='DB-아스니아 미션'!$F$8,VLOOKUP('주요 재화 수급처 관리'!$F$10:$F$11,'DB-방치 재화'!$B$3:$H$1698,6,0)*'DB-아스니아 미션'!$H$8,VLOOKUP('주요 재화 수급처 관리'!$H$10:$H$11,'DB-아스니아 미션'!$F$7:$H$10,3,0)),"0")/7</f>
        <v>274.28571428571428</v>
      </c>
      <c r="M72" s="29">
        <f>(((VLOOKUP(F72,'DB-방치 재화'!$B$3:$I$1698,8,0)+8)*(VLOOKUP(H72,'DB-파견 작전실'!$L$8:$M$14,2,0)))*D72)</f>
        <v>56130.53333333334</v>
      </c>
      <c r="N72" s="29">
        <f>_xlfn.IFNA(IF(C72&lt;'DB-선물'!$E$5,VLOOKUP('주요 재화 수급처 관리'!$H$10,'DB-선물'!$G$6:$I$9,3,0),(IF('DB-선물'!$E$11&lt;=C72&lt;'DB-선물'!E17,VLOOKUP('주요 재화 수급처 관리'!$H$10,'DB-선물'!$G$12:$I$15,3,0),VLOOKUP(H72,'DB-선물'!$G$18:$I$21,3,0)))),"0")*6*D72</f>
        <v>0</v>
      </c>
      <c r="O72" s="29">
        <f t="array" ref="O72">(_xlfn.IFNA((VLOOKUP((INDEX('DB-메모리얼'!$F$5:$F$98,MATCH(MIN(ABS('DB-메모리얼'!$F$5:$F$98-'주요 재화 수급처 관리'!$C$10)),ABS('DB-메모리얼'!$F$5:$F$98-'주요 재화 수급처 관리'!$C$10),0))),'DB-메모리얼'!$F$5:$K$98,MATCH(H72,'DB-메모리얼'!$H$3:$K$3,0)+2,0)),"0"))*D72/14</f>
        <v>660690.14285714284</v>
      </c>
      <c r="P72" s="29" t="str">
        <f t="shared" si="2"/>
        <v/>
      </c>
      <c r="Q72" s="299">
        <f t="shared" si="3"/>
        <v>1255504.1047619046</v>
      </c>
    </row>
    <row r="73" spans="2:17" ht="18" thickTop="1" thickBot="1" x14ac:dyDescent="0.35">
      <c r="B73" s="22" t="s">
        <v>1609</v>
      </c>
      <c r="C73" s="116">
        <v>44</v>
      </c>
      <c r="D73" s="323">
        <v>1</v>
      </c>
      <c r="E73" s="17"/>
      <c r="F73" s="276">
        <f>VLOOKUP(C73,'DB-캐릭터별 스테이지 매칭'!$E$3:$F$302,2,0)</f>
        <v>77</v>
      </c>
      <c r="G73" s="276" t="str">
        <f>VLOOKUP(F73,'DB-캐릭터별 스테이지 매칭'!$I$3:$L$1698,4,0)</f>
        <v>4-16</v>
      </c>
      <c r="H73" s="276">
        <f>_xlfn.IFNA(VLOOKUP(B73,'DB-서식용'!$D$4:$E$12,2,0),"")</f>
        <v>1040101001</v>
      </c>
      <c r="I73" s="29">
        <f>IFERROR((VLOOKUP(F73,'DB-방치 재화'!$B$3:$I$1800,(MATCH(H73,'DB-방치 재화'!$F$1:$I$1,0)+4),0))*60*24*D73,"0")*(1.7+1.58)</f>
        <v>524275.20000000001</v>
      </c>
      <c r="J73" s="29">
        <f>_xlfn.IFNA(IF(H73='DB-일일 퀘스트'!$F$6,VLOOKUP(F73,'DB-방치 재화'!$B$3:$H$1698,5,0)*VLOOKUP(H73,'DB-일일 퀘스트'!$F$6:$H$13,3,0),IF(H73='DB-일일 퀘스트'!$F$7,VLOOKUP(F73,'DB-방치 재화'!$B$3:$H$1698,6,0)*VLOOKUP(H73,'DB-일일 퀘스트'!$F$6:$H$13,3,0),IF(H73='DB-일일 퀘스트'!$F$8,VLOOKUP(F73,'DB-방치 재화'!$B$3:$H$1698,7,0)*VLOOKUP(H73,'DB-일일 퀘스트'!$F$6:$H$13,3,0),VLOOKUP(H73,'DB-일일 퀘스트'!$F$6:$H$13,3,0)))),"0")</f>
        <v>13320</v>
      </c>
      <c r="K73" s="29">
        <f>_xlfn.IFNA((IF(H73='DB-주간 퀘스트'!$F$6,VLOOKUP(F73,'DB-방치 재화'!$B$3:$H$1698,5,0)*VLOOKUP(H73,'DB-주간 퀘스트'!$F$6:$H$15,3,0),IF(H73='DB-주간 퀘스트'!$F$7,VLOOKUP(F73,'DB-방치 재화'!$B$3:$H$1698,6,0)*VLOOKUP(H73,'DB-주간 퀘스트'!$F$6:$H$15,3,0),IF(H73='DB-주간 퀘스트'!$F$8,VLOOKUP(F73,'DB-방치 재화'!$B$3:$H$1698,7,0)*VLOOKUP(H73,'DB-주간 퀘스트'!$F$6:$H$15,3,0),VLOOKUP(H73,'DB-주간 퀘스트'!$F$6:$H$15,3,0)))))/7,"0")</f>
        <v>5708.5714285714284</v>
      </c>
      <c r="L73" s="29">
        <f t="array" ref="L73">_xlfn.IFNA(IF(H73='DB-아스니아 미션'!$F$8,VLOOKUP('주요 재화 수급처 관리'!$F$10:$F$11,'DB-방치 재화'!$B$3:$H$1698,6,0)*'DB-아스니아 미션'!$H$8,VLOOKUP('주요 재화 수급처 관리'!$H$10:$H$11,'DB-아스니아 미션'!$F$7:$H$10,3,0)),"0")/7</f>
        <v>274.28571428571428</v>
      </c>
      <c r="M73" s="29">
        <f>(((VLOOKUP(F73,'DB-방치 재화'!$B$3:$I$1698,8,0)+8)*(VLOOKUP(H73,'DB-파견 작전실'!$L$8:$M$14,2,0)))*D73)</f>
        <v>56130.53333333334</v>
      </c>
      <c r="N73" s="29">
        <f>_xlfn.IFNA(IF(C73&lt;'DB-선물'!$E$5,VLOOKUP('주요 재화 수급처 관리'!$H$10,'DB-선물'!$G$6:$I$9,3,0),(IF('DB-선물'!$E$11&lt;=C73&lt;'DB-선물'!E18,VLOOKUP('주요 재화 수급처 관리'!$H$10,'DB-선물'!$G$12:$I$15,3,0),VLOOKUP(H73,'DB-선물'!$G$18:$I$21,3,0)))),"0")*6*D73</f>
        <v>0</v>
      </c>
      <c r="O73" s="29">
        <f t="array" ref="O73">(_xlfn.IFNA((VLOOKUP((INDEX('DB-메모리얼'!$F$5:$F$98,MATCH(MIN(ABS('DB-메모리얼'!$F$5:$F$98-'주요 재화 수급처 관리'!$C$10)),ABS('DB-메모리얼'!$F$5:$F$98-'주요 재화 수급처 관리'!$C$10),0))),'DB-메모리얼'!$F$5:$K$98,MATCH(H73,'DB-메모리얼'!$H$3:$K$3,0)+2,0)),"0"))*D73/14</f>
        <v>660690.14285714284</v>
      </c>
      <c r="P73" s="29" t="str">
        <f t="shared" si="2"/>
        <v/>
      </c>
      <c r="Q73" s="299">
        <f t="shared" si="3"/>
        <v>1260398.7333333334</v>
      </c>
    </row>
    <row r="74" spans="2:17" ht="18" thickTop="1" thickBot="1" x14ac:dyDescent="0.35">
      <c r="B74" s="22" t="s">
        <v>1609</v>
      </c>
      <c r="C74" s="5">
        <v>45</v>
      </c>
      <c r="D74" s="323">
        <v>1</v>
      </c>
      <c r="E74" s="17"/>
      <c r="F74" s="276">
        <f>VLOOKUP(C74,'DB-캐릭터별 스테이지 매칭'!$E$3:$F$302,2,0)</f>
        <v>79</v>
      </c>
      <c r="G74" s="276" t="str">
        <f>VLOOKUP(F74,'DB-캐릭터별 스테이지 매칭'!$I$3:$L$1698,4,0)</f>
        <v>4-18</v>
      </c>
      <c r="H74" s="276">
        <f>_xlfn.IFNA(VLOOKUP(B74,'DB-서식용'!$D$4:$E$12,2,0),"")</f>
        <v>1040101001</v>
      </c>
      <c r="I74" s="29">
        <f>IFERROR((VLOOKUP(F74,'DB-방치 재화'!$B$3:$I$1800,(MATCH(H74,'DB-방치 재화'!$F$1:$I$1,0)+4),0))*60*24*D74,"0")*(1.7+1.58)</f>
        <v>533721.60000000009</v>
      </c>
      <c r="J74" s="29">
        <f>_xlfn.IFNA(IF(H74='DB-일일 퀘스트'!$F$6,VLOOKUP(F74,'DB-방치 재화'!$B$3:$H$1698,5,0)*VLOOKUP(H74,'DB-일일 퀘스트'!$F$6:$H$13,3,0),IF(H74='DB-일일 퀘스트'!$F$7,VLOOKUP(F74,'DB-방치 재화'!$B$3:$H$1698,6,0)*VLOOKUP(H74,'DB-일일 퀘스트'!$F$6:$H$13,3,0),IF(H74='DB-일일 퀘스트'!$F$8,VLOOKUP(F74,'DB-방치 재화'!$B$3:$H$1698,7,0)*VLOOKUP(H74,'DB-일일 퀘스트'!$F$6:$H$13,3,0),VLOOKUP(H74,'DB-일일 퀘스트'!$F$6:$H$13,3,0)))),"0")</f>
        <v>13560</v>
      </c>
      <c r="K74" s="29">
        <f>_xlfn.IFNA((IF(H74='DB-주간 퀘스트'!$F$6,VLOOKUP(F74,'DB-방치 재화'!$B$3:$H$1698,5,0)*VLOOKUP(H74,'DB-주간 퀘스트'!$F$6:$H$15,3,0),IF(H74='DB-주간 퀘스트'!$F$7,VLOOKUP(F74,'DB-방치 재화'!$B$3:$H$1698,6,0)*VLOOKUP(H74,'DB-주간 퀘스트'!$F$6:$H$15,3,0),IF(H74='DB-주간 퀘스트'!$F$8,VLOOKUP(F74,'DB-방치 재화'!$B$3:$H$1698,7,0)*VLOOKUP(H74,'DB-주간 퀘스트'!$F$6:$H$15,3,0),VLOOKUP(H74,'DB-주간 퀘스트'!$F$6:$H$15,3,0)))))/7,"0")</f>
        <v>5811.4285714285716</v>
      </c>
      <c r="L74" s="29">
        <f t="array" ref="L74">_xlfn.IFNA(IF(H74='DB-아스니아 미션'!$F$8,VLOOKUP('주요 재화 수급처 관리'!$F$10:$F$11,'DB-방치 재화'!$B$3:$H$1698,6,0)*'DB-아스니아 미션'!$H$8,VLOOKUP('주요 재화 수급처 관리'!$H$10:$H$11,'DB-아스니아 미션'!$F$7:$H$10,3,0)),"0")/7</f>
        <v>274.28571428571428</v>
      </c>
      <c r="M74" s="29">
        <f>(((VLOOKUP(F74,'DB-방치 재화'!$B$3:$I$1698,8,0)+8)*(VLOOKUP(H74,'DB-파견 작전실'!$L$8:$M$14,2,0)))*D74)</f>
        <v>56130.53333333334</v>
      </c>
      <c r="N74" s="29">
        <f>_xlfn.IFNA(IF(C74&lt;'DB-선물'!$E$5,VLOOKUP('주요 재화 수급처 관리'!$H$10,'DB-선물'!$G$6:$I$9,3,0),(IF('DB-선물'!$E$11&lt;=C74&lt;'DB-선물'!E19,VLOOKUP('주요 재화 수급처 관리'!$H$10,'DB-선물'!$G$12:$I$15,3,0),VLOOKUP(H74,'DB-선물'!$G$18:$I$21,3,0)))),"0")*6*D74</f>
        <v>0</v>
      </c>
      <c r="O74" s="29">
        <f t="array" ref="O74">(_xlfn.IFNA((VLOOKUP((INDEX('DB-메모리얼'!$F$5:$F$98,MATCH(MIN(ABS('DB-메모리얼'!$F$5:$F$98-'주요 재화 수급처 관리'!$C$10)),ABS('DB-메모리얼'!$F$5:$F$98-'주요 재화 수급처 관리'!$C$10),0))),'DB-메모리얼'!$F$5:$K$98,MATCH(H74,'DB-메모리얼'!$H$3:$K$3,0)+2,0)),"0"))*D74/14</f>
        <v>660690.14285714284</v>
      </c>
      <c r="P74" s="29" t="str">
        <f t="shared" si="2"/>
        <v/>
      </c>
      <c r="Q74" s="299">
        <f t="shared" si="3"/>
        <v>1270187.9904761906</v>
      </c>
    </row>
    <row r="75" spans="2:17" ht="18" thickTop="1" thickBot="1" x14ac:dyDescent="0.35">
      <c r="B75" s="22" t="s">
        <v>1609</v>
      </c>
      <c r="C75" s="5">
        <v>46</v>
      </c>
      <c r="D75" s="323">
        <v>1</v>
      </c>
      <c r="E75" s="17"/>
      <c r="F75" s="276">
        <f>VLOOKUP(C75,'DB-캐릭터별 스테이지 매칭'!$E$3:$F$302,2,0)</f>
        <v>82</v>
      </c>
      <c r="G75" s="276" t="str">
        <f>VLOOKUP(F75,'DB-캐릭터별 스테이지 매칭'!$I$3:$L$1698,4,0)</f>
        <v>4-21</v>
      </c>
      <c r="H75" s="276">
        <f>_xlfn.IFNA(VLOOKUP(B75,'DB-서식용'!$D$4:$E$12,2,0),"")</f>
        <v>1040101001</v>
      </c>
      <c r="I75" s="29">
        <f>IFERROR((VLOOKUP(F75,'DB-방치 재화'!$B$3:$I$1800,(MATCH(H75,'DB-방치 재화'!$F$1:$I$1,0)+4),0))*60*24*D75,"0")*(1.7+1.58)</f>
        <v>543168</v>
      </c>
      <c r="J75" s="29">
        <f>_xlfn.IFNA(IF(H75='DB-일일 퀘스트'!$F$6,VLOOKUP(F75,'DB-방치 재화'!$B$3:$H$1698,5,0)*VLOOKUP(H75,'DB-일일 퀘스트'!$F$6:$H$13,3,0),IF(H75='DB-일일 퀘스트'!$F$7,VLOOKUP(F75,'DB-방치 재화'!$B$3:$H$1698,6,0)*VLOOKUP(H75,'DB-일일 퀘스트'!$F$6:$H$13,3,0),IF(H75='DB-일일 퀘스트'!$F$8,VLOOKUP(F75,'DB-방치 재화'!$B$3:$H$1698,7,0)*VLOOKUP(H75,'DB-일일 퀘스트'!$F$6:$H$13,3,0),VLOOKUP(H75,'DB-일일 퀘스트'!$F$6:$H$13,3,0)))),"0")</f>
        <v>13800</v>
      </c>
      <c r="K75" s="29">
        <f>_xlfn.IFNA((IF(H75='DB-주간 퀘스트'!$F$6,VLOOKUP(F75,'DB-방치 재화'!$B$3:$H$1698,5,0)*VLOOKUP(H75,'DB-주간 퀘스트'!$F$6:$H$15,3,0),IF(H75='DB-주간 퀘스트'!$F$7,VLOOKUP(F75,'DB-방치 재화'!$B$3:$H$1698,6,0)*VLOOKUP(H75,'DB-주간 퀘스트'!$F$6:$H$15,3,0),IF(H75='DB-주간 퀘스트'!$F$8,VLOOKUP(F75,'DB-방치 재화'!$B$3:$H$1698,7,0)*VLOOKUP(H75,'DB-주간 퀘스트'!$F$6:$H$15,3,0),VLOOKUP(H75,'DB-주간 퀘스트'!$F$6:$H$15,3,0)))))/7,"0")</f>
        <v>5914.2857142857147</v>
      </c>
      <c r="L75" s="29">
        <f t="array" ref="L75">_xlfn.IFNA(IF(H75='DB-아스니아 미션'!$F$8,VLOOKUP('주요 재화 수급처 관리'!$F$10:$F$11,'DB-방치 재화'!$B$3:$H$1698,6,0)*'DB-아스니아 미션'!$H$8,VLOOKUP('주요 재화 수급처 관리'!$H$10:$H$11,'DB-아스니아 미션'!$F$7:$H$10,3,0)),"0")/7</f>
        <v>274.28571428571428</v>
      </c>
      <c r="M75" s="29">
        <f>(((VLOOKUP(F75,'DB-방치 재화'!$B$3:$I$1698,8,0)+8)*(VLOOKUP(H75,'DB-파견 작전실'!$L$8:$M$14,2,0)))*D75)</f>
        <v>56130.53333333334</v>
      </c>
      <c r="N75" s="29">
        <f>_xlfn.IFNA(IF(C75&lt;'DB-선물'!$E$5,VLOOKUP('주요 재화 수급처 관리'!$H$10,'DB-선물'!$G$6:$I$9,3,0),(IF('DB-선물'!$E$11&lt;=C75&lt;'DB-선물'!E20,VLOOKUP('주요 재화 수급처 관리'!$H$10,'DB-선물'!$G$12:$I$15,3,0),VLOOKUP(H75,'DB-선물'!$G$18:$I$21,3,0)))),"0")*6*D75</f>
        <v>0</v>
      </c>
      <c r="O75" s="29">
        <f t="array" ref="O75">(_xlfn.IFNA((VLOOKUP((INDEX('DB-메모리얼'!$F$5:$F$98,MATCH(MIN(ABS('DB-메모리얼'!$F$5:$F$98-'주요 재화 수급처 관리'!$C$10)),ABS('DB-메모리얼'!$F$5:$F$98-'주요 재화 수급처 관리'!$C$10),0))),'DB-메모리얼'!$F$5:$K$98,MATCH(H75,'DB-메모리얼'!$H$3:$K$3,0)+2,0)),"0"))*D75/14</f>
        <v>660690.14285714284</v>
      </c>
      <c r="P75" s="29" t="str">
        <f t="shared" si="2"/>
        <v/>
      </c>
      <c r="Q75" s="299">
        <f t="shared" si="3"/>
        <v>1279977.2476190475</v>
      </c>
    </row>
    <row r="76" spans="2:17" ht="18" thickTop="1" thickBot="1" x14ac:dyDescent="0.35">
      <c r="B76" s="22" t="s">
        <v>1609</v>
      </c>
      <c r="C76" s="5">
        <v>47</v>
      </c>
      <c r="D76" s="323">
        <v>1</v>
      </c>
      <c r="E76" s="17"/>
      <c r="F76" s="276">
        <f>VLOOKUP(C76,'DB-캐릭터별 스테이지 매칭'!$E$3:$F$302,2,0)</f>
        <v>85</v>
      </c>
      <c r="G76" s="276" t="str">
        <f>VLOOKUP(F76,'DB-캐릭터별 스테이지 매칭'!$I$3:$L$1698,4,0)</f>
        <v>4-24</v>
      </c>
      <c r="H76" s="276">
        <f>_xlfn.IFNA(VLOOKUP(B76,'DB-서식용'!$D$4:$E$12,2,0),"")</f>
        <v>1040101001</v>
      </c>
      <c r="I76" s="29">
        <f>IFERROR((VLOOKUP(F76,'DB-방치 재화'!$B$3:$I$1800,(MATCH(H76,'DB-방치 재화'!$F$1:$I$1,0)+4),0))*60*24*D76,"0")*(1.7+1.58)</f>
        <v>552614.40000000002</v>
      </c>
      <c r="J76" s="29">
        <f>_xlfn.IFNA(IF(H76='DB-일일 퀘스트'!$F$6,VLOOKUP(F76,'DB-방치 재화'!$B$3:$H$1698,5,0)*VLOOKUP(H76,'DB-일일 퀘스트'!$F$6:$H$13,3,0),IF(H76='DB-일일 퀘스트'!$F$7,VLOOKUP(F76,'DB-방치 재화'!$B$3:$H$1698,6,0)*VLOOKUP(H76,'DB-일일 퀘스트'!$F$6:$H$13,3,0),IF(H76='DB-일일 퀘스트'!$F$8,VLOOKUP(F76,'DB-방치 재화'!$B$3:$H$1698,7,0)*VLOOKUP(H76,'DB-일일 퀘스트'!$F$6:$H$13,3,0),VLOOKUP(H76,'DB-일일 퀘스트'!$F$6:$H$13,3,0)))),"0")</f>
        <v>14040</v>
      </c>
      <c r="K76" s="29">
        <f>_xlfn.IFNA((IF(H76='DB-주간 퀘스트'!$F$6,VLOOKUP(F76,'DB-방치 재화'!$B$3:$H$1698,5,0)*VLOOKUP(H76,'DB-주간 퀘스트'!$F$6:$H$15,3,0),IF(H76='DB-주간 퀘스트'!$F$7,VLOOKUP(F76,'DB-방치 재화'!$B$3:$H$1698,6,0)*VLOOKUP(H76,'DB-주간 퀘스트'!$F$6:$H$15,3,0),IF(H76='DB-주간 퀘스트'!$F$8,VLOOKUP(F76,'DB-방치 재화'!$B$3:$H$1698,7,0)*VLOOKUP(H76,'DB-주간 퀘스트'!$F$6:$H$15,3,0),VLOOKUP(H76,'DB-주간 퀘스트'!$F$6:$H$15,3,0)))))/7,"0")</f>
        <v>6017.1428571428569</v>
      </c>
      <c r="L76" s="29">
        <f t="array" ref="L76">_xlfn.IFNA(IF(H76='DB-아스니아 미션'!$F$8,VLOOKUP('주요 재화 수급처 관리'!$F$10:$F$11,'DB-방치 재화'!$B$3:$H$1698,6,0)*'DB-아스니아 미션'!$H$8,VLOOKUP('주요 재화 수급처 관리'!$H$10:$H$11,'DB-아스니아 미션'!$F$7:$H$10,3,0)),"0")/7</f>
        <v>274.28571428571428</v>
      </c>
      <c r="M76" s="29">
        <f>(((VLOOKUP(F76,'DB-방치 재화'!$B$3:$I$1698,8,0)+8)*(VLOOKUP(H76,'DB-파견 작전실'!$L$8:$M$14,2,0)))*D76)</f>
        <v>56130.53333333334</v>
      </c>
      <c r="N76" s="29">
        <f>_xlfn.IFNA(IF(C76&lt;'DB-선물'!$E$5,VLOOKUP('주요 재화 수급처 관리'!$H$10,'DB-선물'!$G$6:$I$9,3,0),(IF('DB-선물'!$E$11&lt;=C76&lt;'DB-선물'!E21,VLOOKUP('주요 재화 수급처 관리'!$H$10,'DB-선물'!$G$12:$I$15,3,0),VLOOKUP(H76,'DB-선물'!$G$18:$I$21,3,0)))),"0")*6*D76</f>
        <v>0</v>
      </c>
      <c r="O76" s="29">
        <f t="array" ref="O76">(_xlfn.IFNA((VLOOKUP((INDEX('DB-메모리얼'!$F$5:$F$98,MATCH(MIN(ABS('DB-메모리얼'!$F$5:$F$98-'주요 재화 수급처 관리'!$C$10)),ABS('DB-메모리얼'!$F$5:$F$98-'주요 재화 수급처 관리'!$C$10),0))),'DB-메모리얼'!$F$5:$K$98,MATCH(H76,'DB-메모리얼'!$H$3:$K$3,0)+2,0)),"0"))*D76/14</f>
        <v>660690.14285714284</v>
      </c>
      <c r="P76" s="29" t="str">
        <f t="shared" si="2"/>
        <v/>
      </c>
      <c r="Q76" s="299">
        <f t="shared" si="3"/>
        <v>1289766.5047619047</v>
      </c>
    </row>
    <row r="77" spans="2:17" ht="18" thickTop="1" thickBot="1" x14ac:dyDescent="0.35">
      <c r="B77" s="22" t="s">
        <v>1609</v>
      </c>
      <c r="C77" s="5">
        <v>48</v>
      </c>
      <c r="D77" s="323">
        <v>1</v>
      </c>
      <c r="E77" s="17"/>
      <c r="F77" s="276">
        <f>VLOOKUP(C77,'DB-캐릭터별 스테이지 매칭'!$E$3:$F$302,2,0)</f>
        <v>88</v>
      </c>
      <c r="G77" s="276" t="str">
        <f>VLOOKUP(F77,'DB-캐릭터별 스테이지 매칭'!$I$3:$L$1698,4,0)</f>
        <v>4-27</v>
      </c>
      <c r="H77" s="276">
        <f>_xlfn.IFNA(VLOOKUP(B77,'DB-서식용'!$D$4:$E$12,2,0),"")</f>
        <v>1040101001</v>
      </c>
      <c r="I77" s="29">
        <f>IFERROR((VLOOKUP(F77,'DB-방치 재화'!$B$3:$I$1800,(MATCH(H77,'DB-방치 재화'!$F$1:$I$1,0)+4),0))*60*24*D77,"0")*(1.7+1.58)</f>
        <v>562060.80000000005</v>
      </c>
      <c r="J77" s="29">
        <f>_xlfn.IFNA(IF(H77='DB-일일 퀘스트'!$F$6,VLOOKUP(F77,'DB-방치 재화'!$B$3:$H$1698,5,0)*VLOOKUP(H77,'DB-일일 퀘스트'!$F$6:$H$13,3,0),IF(H77='DB-일일 퀘스트'!$F$7,VLOOKUP(F77,'DB-방치 재화'!$B$3:$H$1698,6,0)*VLOOKUP(H77,'DB-일일 퀘스트'!$F$6:$H$13,3,0),IF(H77='DB-일일 퀘스트'!$F$8,VLOOKUP(F77,'DB-방치 재화'!$B$3:$H$1698,7,0)*VLOOKUP(H77,'DB-일일 퀘스트'!$F$6:$H$13,3,0),VLOOKUP(H77,'DB-일일 퀘스트'!$F$6:$H$13,3,0)))),"0")</f>
        <v>14280</v>
      </c>
      <c r="K77" s="29">
        <f>_xlfn.IFNA((IF(H77='DB-주간 퀘스트'!$F$6,VLOOKUP(F77,'DB-방치 재화'!$B$3:$H$1698,5,0)*VLOOKUP(H77,'DB-주간 퀘스트'!$F$6:$H$15,3,0),IF(H77='DB-주간 퀘스트'!$F$7,VLOOKUP(F77,'DB-방치 재화'!$B$3:$H$1698,6,0)*VLOOKUP(H77,'DB-주간 퀘스트'!$F$6:$H$15,3,0),IF(H77='DB-주간 퀘스트'!$F$8,VLOOKUP(F77,'DB-방치 재화'!$B$3:$H$1698,7,0)*VLOOKUP(H77,'DB-주간 퀘스트'!$F$6:$H$15,3,0),VLOOKUP(H77,'DB-주간 퀘스트'!$F$6:$H$15,3,0)))))/7,"0")</f>
        <v>6120</v>
      </c>
      <c r="L77" s="29">
        <f t="array" ref="L77">_xlfn.IFNA(IF(H77='DB-아스니아 미션'!$F$8,VLOOKUP('주요 재화 수급처 관리'!$F$10:$F$11,'DB-방치 재화'!$B$3:$H$1698,6,0)*'DB-아스니아 미션'!$H$8,VLOOKUP('주요 재화 수급처 관리'!$H$10:$H$11,'DB-아스니아 미션'!$F$7:$H$10,3,0)),"0")/7</f>
        <v>274.28571428571428</v>
      </c>
      <c r="M77" s="29">
        <f>(((VLOOKUP(F77,'DB-방치 재화'!$B$3:$I$1698,8,0)+8)*(VLOOKUP(H77,'DB-파견 작전실'!$L$8:$M$14,2,0)))*D77)</f>
        <v>56130.53333333334</v>
      </c>
      <c r="N77" s="29">
        <f>_xlfn.IFNA(IF(C77&lt;'DB-선물'!$E$5,VLOOKUP('주요 재화 수급처 관리'!$H$10,'DB-선물'!$G$6:$I$9,3,0),(IF('DB-선물'!$E$11&lt;=C77&lt;'DB-선물'!E22,VLOOKUP('주요 재화 수급처 관리'!$H$10,'DB-선물'!$G$12:$I$15,3,0),VLOOKUP(H77,'DB-선물'!$G$18:$I$21,3,0)))),"0")*6*D77</f>
        <v>0</v>
      </c>
      <c r="O77" s="29">
        <f t="array" ref="O77">(_xlfn.IFNA((VLOOKUP((INDEX('DB-메모리얼'!$F$5:$F$98,MATCH(MIN(ABS('DB-메모리얼'!$F$5:$F$98-'주요 재화 수급처 관리'!$C$10)),ABS('DB-메모리얼'!$F$5:$F$98-'주요 재화 수급처 관리'!$C$10),0))),'DB-메모리얼'!$F$5:$K$98,MATCH(H77,'DB-메모리얼'!$H$3:$K$3,0)+2,0)),"0"))*D77/14</f>
        <v>660690.14285714284</v>
      </c>
      <c r="P77" s="29" t="str">
        <f t="shared" si="2"/>
        <v/>
      </c>
      <c r="Q77" s="299">
        <f t="shared" si="3"/>
        <v>1299555.7619047619</v>
      </c>
    </row>
    <row r="78" spans="2:17" ht="18" thickTop="1" thickBot="1" x14ac:dyDescent="0.35">
      <c r="B78" s="22" t="s">
        <v>1609</v>
      </c>
      <c r="C78" s="116">
        <v>49</v>
      </c>
      <c r="D78" s="323">
        <v>1</v>
      </c>
      <c r="E78" s="17"/>
      <c r="F78" s="276">
        <f>VLOOKUP(C78,'DB-캐릭터별 스테이지 매칭'!$E$3:$F$302,2,0)</f>
        <v>91</v>
      </c>
      <c r="G78" s="276" t="str">
        <f>VLOOKUP(F78,'DB-캐릭터별 스테이지 매칭'!$I$3:$L$1698,4,0)</f>
        <v>4-30</v>
      </c>
      <c r="H78" s="276">
        <f>_xlfn.IFNA(VLOOKUP(B78,'DB-서식용'!$D$4:$E$12,2,0),"")</f>
        <v>1040101001</v>
      </c>
      <c r="I78" s="29">
        <f>IFERROR((VLOOKUP(F78,'DB-방치 재화'!$B$3:$I$1800,(MATCH(H78,'DB-방치 재화'!$F$1:$I$1,0)+4),0))*60*24*D78,"0")*(1.7+1.58)</f>
        <v>576230.40000000002</v>
      </c>
      <c r="J78" s="29">
        <f>_xlfn.IFNA(IF(H78='DB-일일 퀘스트'!$F$6,VLOOKUP(F78,'DB-방치 재화'!$B$3:$H$1698,5,0)*VLOOKUP(H78,'DB-일일 퀘스트'!$F$6:$H$13,3,0),IF(H78='DB-일일 퀘스트'!$F$7,VLOOKUP(F78,'DB-방치 재화'!$B$3:$H$1698,6,0)*VLOOKUP(H78,'DB-일일 퀘스트'!$F$6:$H$13,3,0),IF(H78='DB-일일 퀘스트'!$F$8,VLOOKUP(F78,'DB-방치 재화'!$B$3:$H$1698,7,0)*VLOOKUP(H78,'DB-일일 퀘스트'!$F$6:$H$13,3,0),VLOOKUP(H78,'DB-일일 퀘스트'!$F$6:$H$13,3,0)))),"0")</f>
        <v>14640</v>
      </c>
      <c r="K78" s="29">
        <f>_xlfn.IFNA((IF(H78='DB-주간 퀘스트'!$F$6,VLOOKUP(F78,'DB-방치 재화'!$B$3:$H$1698,5,0)*VLOOKUP(H78,'DB-주간 퀘스트'!$F$6:$H$15,3,0),IF(H78='DB-주간 퀘스트'!$F$7,VLOOKUP(F78,'DB-방치 재화'!$B$3:$H$1698,6,0)*VLOOKUP(H78,'DB-주간 퀘스트'!$F$6:$H$15,3,0),IF(H78='DB-주간 퀘스트'!$F$8,VLOOKUP(F78,'DB-방치 재화'!$B$3:$H$1698,7,0)*VLOOKUP(H78,'DB-주간 퀘스트'!$F$6:$H$15,3,0),VLOOKUP(H78,'DB-주간 퀘스트'!$F$6:$H$15,3,0)))))/7,"0")</f>
        <v>6274.2857142857147</v>
      </c>
      <c r="L78" s="29">
        <f t="array" ref="L78">_xlfn.IFNA(IF(H78='DB-아스니아 미션'!$F$8,VLOOKUP('주요 재화 수급처 관리'!$F$10:$F$11,'DB-방치 재화'!$B$3:$H$1698,6,0)*'DB-아스니아 미션'!$H$8,VLOOKUP('주요 재화 수급처 관리'!$H$10:$H$11,'DB-아스니아 미션'!$F$7:$H$10,3,0)),"0")/7</f>
        <v>274.28571428571428</v>
      </c>
      <c r="M78" s="29">
        <f>(((VLOOKUP(F78,'DB-방치 재화'!$B$3:$I$1698,8,0)+8)*(VLOOKUP(H78,'DB-파견 작전실'!$L$8:$M$14,2,0)))*D78)</f>
        <v>56130.53333333334</v>
      </c>
      <c r="N78" s="29">
        <f>_xlfn.IFNA(IF(C78&lt;'DB-선물'!$E$5,VLOOKUP('주요 재화 수급처 관리'!$H$10,'DB-선물'!$G$6:$I$9,3,0),(IF('DB-선물'!$E$11&lt;=C78&lt;'DB-선물'!E23,VLOOKUP('주요 재화 수급처 관리'!$H$10,'DB-선물'!$G$12:$I$15,3,0),VLOOKUP(H78,'DB-선물'!$G$18:$I$21,3,0)))),"0")*6*D78</f>
        <v>0</v>
      </c>
      <c r="O78" s="29">
        <f t="array" ref="O78">(_xlfn.IFNA((VLOOKUP((INDEX('DB-메모리얼'!$F$5:$F$98,MATCH(MIN(ABS('DB-메모리얼'!$F$5:$F$98-'주요 재화 수급처 관리'!$C$10)),ABS('DB-메모리얼'!$F$5:$F$98-'주요 재화 수급처 관리'!$C$10),0))),'DB-메모리얼'!$F$5:$K$98,MATCH(H78,'DB-메모리얼'!$H$3:$K$3,0)+2,0)),"0"))*D78/14</f>
        <v>660690.14285714284</v>
      </c>
      <c r="P78" s="29" t="str">
        <f t="shared" si="2"/>
        <v/>
      </c>
      <c r="Q78" s="299">
        <f t="shared" si="3"/>
        <v>1314239.6476190477</v>
      </c>
    </row>
    <row r="79" spans="2:17" ht="18" thickTop="1" thickBot="1" x14ac:dyDescent="0.35">
      <c r="B79" s="22" t="s">
        <v>1609</v>
      </c>
      <c r="C79" s="116">
        <v>50</v>
      </c>
      <c r="D79" s="323">
        <v>1</v>
      </c>
      <c r="E79" s="17"/>
      <c r="F79" s="276">
        <f>VLOOKUP(C79,'DB-캐릭터별 스테이지 매칭'!$E$3:$F$302,2,0)</f>
        <v>94</v>
      </c>
      <c r="G79" s="276" t="str">
        <f>VLOOKUP(F79,'DB-캐릭터별 스테이지 매칭'!$I$3:$L$1698,4,0)</f>
        <v>5-3</v>
      </c>
      <c r="H79" s="276">
        <f>_xlfn.IFNA(VLOOKUP(B79,'DB-서식용'!$D$4:$E$12,2,0),"")</f>
        <v>1040101001</v>
      </c>
      <c r="I79" s="29">
        <f>IFERROR((VLOOKUP(F79,'DB-방치 재화'!$B$3:$I$1800,(MATCH(H79,'DB-방치 재화'!$F$1:$I$1,0)+4),0))*60*24*D79,"0")*(1.7+1.58)</f>
        <v>580953.60000000009</v>
      </c>
      <c r="J79" s="29">
        <f>_xlfn.IFNA(IF(H79='DB-일일 퀘스트'!$F$6,VLOOKUP(F79,'DB-방치 재화'!$B$3:$H$1698,5,0)*VLOOKUP(H79,'DB-일일 퀘스트'!$F$6:$H$13,3,0),IF(H79='DB-일일 퀘스트'!$F$7,VLOOKUP(F79,'DB-방치 재화'!$B$3:$H$1698,6,0)*VLOOKUP(H79,'DB-일일 퀘스트'!$F$6:$H$13,3,0),IF(H79='DB-일일 퀘스트'!$F$8,VLOOKUP(F79,'DB-방치 재화'!$B$3:$H$1698,7,0)*VLOOKUP(H79,'DB-일일 퀘스트'!$F$6:$H$13,3,0),VLOOKUP(H79,'DB-일일 퀘스트'!$F$6:$H$13,3,0)))),"0")</f>
        <v>14760</v>
      </c>
      <c r="K79" s="29">
        <f>_xlfn.IFNA((IF(H79='DB-주간 퀘스트'!$F$6,VLOOKUP(F79,'DB-방치 재화'!$B$3:$H$1698,5,0)*VLOOKUP(H79,'DB-주간 퀘스트'!$F$6:$H$15,3,0),IF(H79='DB-주간 퀘스트'!$F$7,VLOOKUP(F79,'DB-방치 재화'!$B$3:$H$1698,6,0)*VLOOKUP(H79,'DB-주간 퀘스트'!$F$6:$H$15,3,0),IF(H79='DB-주간 퀘스트'!$F$8,VLOOKUP(F79,'DB-방치 재화'!$B$3:$H$1698,7,0)*VLOOKUP(H79,'DB-주간 퀘스트'!$F$6:$H$15,3,0),VLOOKUP(H79,'DB-주간 퀘스트'!$F$6:$H$15,3,0)))))/7,"0")</f>
        <v>6325.7142857142853</v>
      </c>
      <c r="L79" s="29">
        <f t="array" ref="L79">_xlfn.IFNA(IF(H79='DB-아스니아 미션'!$F$8,VLOOKUP('주요 재화 수급처 관리'!$F$10:$F$11,'DB-방치 재화'!$B$3:$H$1698,6,0)*'DB-아스니아 미션'!$H$8,VLOOKUP('주요 재화 수급처 관리'!$H$10:$H$11,'DB-아스니아 미션'!$F$7:$H$10,3,0)),"0")/7</f>
        <v>274.28571428571428</v>
      </c>
      <c r="M79" s="29">
        <f>(((VLOOKUP(F79,'DB-방치 재화'!$B$3:$I$1698,8,0)+8)*(VLOOKUP(H79,'DB-파견 작전실'!$L$8:$M$14,2,0)))*D79)</f>
        <v>56130.53333333334</v>
      </c>
      <c r="N79" s="29">
        <f>_xlfn.IFNA(IF(C79&lt;'DB-선물'!$E$5,VLOOKUP('주요 재화 수급처 관리'!$H$10,'DB-선물'!$G$6:$I$9,3,0),(IF('DB-선물'!$E$11&lt;=C79&lt;'DB-선물'!E24,VLOOKUP('주요 재화 수급처 관리'!$H$10,'DB-선물'!$G$12:$I$15,3,0),VLOOKUP(H79,'DB-선물'!$G$18:$I$21,3,0)))),"0")*6*D79</f>
        <v>0</v>
      </c>
      <c r="O79" s="29">
        <f t="array" ref="O79">(_xlfn.IFNA((VLOOKUP((INDEX('DB-메모리얼'!$F$5:$F$98,MATCH(MIN(ABS('DB-메모리얼'!$F$5:$F$98-'주요 재화 수급처 관리'!$C$10)),ABS('DB-메모리얼'!$F$5:$F$98-'주요 재화 수급처 관리'!$C$10),0))),'DB-메모리얼'!$F$5:$K$98,MATCH(H79,'DB-메모리얼'!$H$3:$K$3,0)+2,0)),"0"))*D79/14</f>
        <v>660690.14285714284</v>
      </c>
      <c r="P79" s="29" t="str">
        <f t="shared" si="2"/>
        <v/>
      </c>
      <c r="Q79" s="299">
        <f t="shared" si="3"/>
        <v>1319134.2761904763</v>
      </c>
    </row>
    <row r="80" spans="2:17" ht="18" thickTop="1" thickBot="1" x14ac:dyDescent="0.35">
      <c r="B80" s="22" t="s">
        <v>1609</v>
      </c>
      <c r="C80" s="116">
        <v>51</v>
      </c>
      <c r="D80" s="323">
        <v>1</v>
      </c>
      <c r="E80" s="17"/>
      <c r="F80" s="276">
        <f>VLOOKUP(C80,'DB-캐릭터별 스테이지 매칭'!$E$3:$F$302,2,0)</f>
        <v>97</v>
      </c>
      <c r="G80" s="276" t="str">
        <f>VLOOKUP(F80,'DB-캐릭터별 스테이지 매칭'!$I$3:$L$1698,4,0)</f>
        <v>5-6</v>
      </c>
      <c r="H80" s="276">
        <f>_xlfn.IFNA(VLOOKUP(B80,'DB-서식용'!$D$4:$E$12,2,0),"")</f>
        <v>1040101001</v>
      </c>
      <c r="I80" s="29">
        <f>IFERROR((VLOOKUP(F80,'DB-방치 재화'!$B$3:$I$1800,(MATCH(H80,'DB-방치 재화'!$F$1:$I$1,0)+4),0))*60*24*D80,"0")*(1.7+1.58)</f>
        <v>590400</v>
      </c>
      <c r="J80" s="29">
        <f>_xlfn.IFNA(IF(H80='DB-일일 퀘스트'!$F$6,VLOOKUP(F80,'DB-방치 재화'!$B$3:$H$1698,5,0)*VLOOKUP(H80,'DB-일일 퀘스트'!$F$6:$H$13,3,0),IF(H80='DB-일일 퀘스트'!$F$7,VLOOKUP(F80,'DB-방치 재화'!$B$3:$H$1698,6,0)*VLOOKUP(H80,'DB-일일 퀘스트'!$F$6:$H$13,3,0),IF(H80='DB-일일 퀘스트'!$F$8,VLOOKUP(F80,'DB-방치 재화'!$B$3:$H$1698,7,0)*VLOOKUP(H80,'DB-일일 퀘스트'!$F$6:$H$13,3,0),VLOOKUP(H80,'DB-일일 퀘스트'!$F$6:$H$13,3,0)))),"0")</f>
        <v>15000</v>
      </c>
      <c r="K80" s="29">
        <f>_xlfn.IFNA((IF(H80='DB-주간 퀘스트'!$F$6,VLOOKUP(F80,'DB-방치 재화'!$B$3:$H$1698,5,0)*VLOOKUP(H80,'DB-주간 퀘스트'!$F$6:$H$15,3,0),IF(H80='DB-주간 퀘스트'!$F$7,VLOOKUP(F80,'DB-방치 재화'!$B$3:$H$1698,6,0)*VLOOKUP(H80,'DB-주간 퀘스트'!$F$6:$H$15,3,0),IF(H80='DB-주간 퀘스트'!$F$8,VLOOKUP(F80,'DB-방치 재화'!$B$3:$H$1698,7,0)*VLOOKUP(H80,'DB-주간 퀘스트'!$F$6:$H$15,3,0),VLOOKUP(H80,'DB-주간 퀘스트'!$F$6:$H$15,3,0)))))/7,"0")</f>
        <v>6428.5714285714284</v>
      </c>
      <c r="L80" s="29">
        <f t="array" ref="L80">_xlfn.IFNA(IF(H80='DB-아스니아 미션'!$F$8,VLOOKUP('주요 재화 수급처 관리'!$F$10:$F$11,'DB-방치 재화'!$B$3:$H$1698,6,0)*'DB-아스니아 미션'!$H$8,VLOOKUP('주요 재화 수급처 관리'!$H$10:$H$11,'DB-아스니아 미션'!$F$7:$H$10,3,0)),"0")/7</f>
        <v>274.28571428571428</v>
      </c>
      <c r="M80" s="29">
        <f>(((VLOOKUP(F80,'DB-방치 재화'!$B$3:$I$1698,8,0)+8)*(VLOOKUP(H80,'DB-파견 작전실'!$L$8:$M$14,2,0)))*D80)</f>
        <v>56130.53333333334</v>
      </c>
      <c r="N80" s="29">
        <f>_xlfn.IFNA(IF(C80&lt;'DB-선물'!$E$5,VLOOKUP('주요 재화 수급처 관리'!$H$10,'DB-선물'!$G$6:$I$9,3,0),(IF('DB-선물'!$E$11&lt;=C80&lt;'DB-선물'!E25,VLOOKUP('주요 재화 수급처 관리'!$H$10,'DB-선물'!$G$12:$I$15,3,0),VLOOKUP(H80,'DB-선물'!$G$18:$I$21,3,0)))),"0")*6*D80</f>
        <v>0</v>
      </c>
      <c r="O80" s="29">
        <f t="array" ref="O80">(_xlfn.IFNA((VLOOKUP((INDEX('DB-메모리얼'!$F$5:$F$98,MATCH(MIN(ABS('DB-메모리얼'!$F$5:$F$98-'주요 재화 수급처 관리'!$C$10)),ABS('DB-메모리얼'!$F$5:$F$98-'주요 재화 수급처 관리'!$C$10),0))),'DB-메모리얼'!$F$5:$K$98,MATCH(H80,'DB-메모리얼'!$H$3:$K$3,0)+2,0)),"0"))*D80/14</f>
        <v>660690.14285714284</v>
      </c>
      <c r="P80" s="29" t="str">
        <f t="shared" si="2"/>
        <v/>
      </c>
      <c r="Q80" s="299">
        <f t="shared" si="3"/>
        <v>1328923.5333333332</v>
      </c>
    </row>
    <row r="81" spans="2:17" ht="18" thickTop="1" thickBot="1" x14ac:dyDescent="0.35">
      <c r="B81" s="22" t="s">
        <v>1609</v>
      </c>
      <c r="C81" s="116">
        <v>52</v>
      </c>
      <c r="D81" s="323">
        <v>1</v>
      </c>
      <c r="E81" s="17"/>
      <c r="F81" s="276">
        <f>VLOOKUP(C81,'DB-캐릭터별 스테이지 매칭'!$E$3:$F$302,2,0)</f>
        <v>101</v>
      </c>
      <c r="G81" s="276" t="str">
        <f>VLOOKUP(F81,'DB-캐릭터별 스테이지 매칭'!$I$3:$L$1698,4,0)</f>
        <v>5-10</v>
      </c>
      <c r="H81" s="276">
        <f>_xlfn.IFNA(VLOOKUP(B81,'DB-서식용'!$D$4:$E$12,2,0),"")</f>
        <v>1040101001</v>
      </c>
      <c r="I81" s="29">
        <f>IFERROR((VLOOKUP(F81,'DB-방치 재화'!$B$3:$I$1800,(MATCH(H81,'DB-방치 재화'!$F$1:$I$1,0)+4),0))*60*24*D81,"0")*(1.7+1.58)</f>
        <v>609292.80000000005</v>
      </c>
      <c r="J81" s="29">
        <f>_xlfn.IFNA(IF(H81='DB-일일 퀘스트'!$F$6,VLOOKUP(F81,'DB-방치 재화'!$B$3:$H$1698,5,0)*VLOOKUP(H81,'DB-일일 퀘스트'!$F$6:$H$13,3,0),IF(H81='DB-일일 퀘스트'!$F$7,VLOOKUP(F81,'DB-방치 재화'!$B$3:$H$1698,6,0)*VLOOKUP(H81,'DB-일일 퀘스트'!$F$6:$H$13,3,0),IF(H81='DB-일일 퀘스트'!$F$8,VLOOKUP(F81,'DB-방치 재화'!$B$3:$H$1698,7,0)*VLOOKUP(H81,'DB-일일 퀘스트'!$F$6:$H$13,3,0),VLOOKUP(H81,'DB-일일 퀘스트'!$F$6:$H$13,3,0)))),"0")</f>
        <v>15480</v>
      </c>
      <c r="K81" s="29">
        <f>_xlfn.IFNA((IF(H81='DB-주간 퀘스트'!$F$6,VLOOKUP(F81,'DB-방치 재화'!$B$3:$H$1698,5,0)*VLOOKUP(H81,'DB-주간 퀘스트'!$F$6:$H$15,3,0),IF(H81='DB-주간 퀘스트'!$F$7,VLOOKUP(F81,'DB-방치 재화'!$B$3:$H$1698,6,0)*VLOOKUP(H81,'DB-주간 퀘스트'!$F$6:$H$15,3,0),IF(H81='DB-주간 퀘스트'!$F$8,VLOOKUP(F81,'DB-방치 재화'!$B$3:$H$1698,7,0)*VLOOKUP(H81,'DB-주간 퀘스트'!$F$6:$H$15,3,0),VLOOKUP(H81,'DB-주간 퀘스트'!$F$6:$H$15,3,0)))))/7,"0")</f>
        <v>6634.2857142857147</v>
      </c>
      <c r="L81" s="29">
        <f t="array" ref="L81">_xlfn.IFNA(IF(H81='DB-아스니아 미션'!$F$8,VLOOKUP('주요 재화 수급처 관리'!$F$10:$F$11,'DB-방치 재화'!$B$3:$H$1698,6,0)*'DB-아스니아 미션'!$H$8,VLOOKUP('주요 재화 수급처 관리'!$H$10:$H$11,'DB-아스니아 미션'!$F$7:$H$10,3,0)),"0")/7</f>
        <v>274.28571428571428</v>
      </c>
      <c r="M81" s="29">
        <f>(((VLOOKUP(F81,'DB-방치 재화'!$B$3:$I$1698,8,0)+8)*(VLOOKUP(H81,'DB-파견 작전실'!$L$8:$M$14,2,0)))*D81)</f>
        <v>56130.53333333334</v>
      </c>
      <c r="N81" s="29">
        <f>_xlfn.IFNA(IF(C81&lt;'DB-선물'!$E$5,VLOOKUP('주요 재화 수급처 관리'!$H$10,'DB-선물'!$G$6:$I$9,3,0),(IF('DB-선물'!$E$11&lt;=C81&lt;'DB-선물'!E26,VLOOKUP('주요 재화 수급처 관리'!$H$10,'DB-선물'!$G$12:$I$15,3,0),VLOOKUP(H81,'DB-선물'!$G$18:$I$21,3,0)))),"0")*6*D81</f>
        <v>0</v>
      </c>
      <c r="O81" s="29">
        <f t="array" ref="O81">(_xlfn.IFNA((VLOOKUP((INDEX('DB-메모리얼'!$F$5:$F$98,MATCH(MIN(ABS('DB-메모리얼'!$F$5:$F$98-'주요 재화 수급처 관리'!$C$10)),ABS('DB-메모리얼'!$F$5:$F$98-'주요 재화 수급처 관리'!$C$10),0))),'DB-메모리얼'!$F$5:$K$98,MATCH(H81,'DB-메모리얼'!$H$3:$K$3,0)+2,0)),"0"))*D81/14</f>
        <v>660690.14285714284</v>
      </c>
      <c r="P81" s="29" t="str">
        <f t="shared" si="2"/>
        <v/>
      </c>
      <c r="Q81" s="299">
        <f t="shared" si="3"/>
        <v>1348502.0476190476</v>
      </c>
    </row>
    <row r="82" spans="2:17" ht="18" thickTop="1" thickBot="1" x14ac:dyDescent="0.35">
      <c r="B82" s="22" t="s">
        <v>1609</v>
      </c>
      <c r="C82" s="116">
        <v>53</v>
      </c>
      <c r="D82" s="323">
        <v>1</v>
      </c>
      <c r="E82" s="17"/>
      <c r="F82" s="276">
        <f>VLOOKUP(C82,'DB-캐릭터별 스테이지 매칭'!$E$3:$F$302,2,0)</f>
        <v>104</v>
      </c>
      <c r="G82" s="276" t="str">
        <f>VLOOKUP(F82,'DB-캐릭터별 스테이지 매칭'!$I$3:$L$1698,4,0)</f>
        <v>5-13</v>
      </c>
      <c r="H82" s="276">
        <f>_xlfn.IFNA(VLOOKUP(B82,'DB-서식용'!$D$4:$E$12,2,0),"")</f>
        <v>1040101001</v>
      </c>
      <c r="I82" s="29">
        <f>IFERROR((VLOOKUP(F82,'DB-방치 재화'!$B$3:$I$1800,(MATCH(H82,'DB-방치 재화'!$F$1:$I$1,0)+4),0))*60*24*D82,"0")*(1.7+1.58)</f>
        <v>614016</v>
      </c>
      <c r="J82" s="29">
        <f>_xlfn.IFNA(IF(H82='DB-일일 퀘스트'!$F$6,VLOOKUP(F82,'DB-방치 재화'!$B$3:$H$1698,5,0)*VLOOKUP(H82,'DB-일일 퀘스트'!$F$6:$H$13,3,0),IF(H82='DB-일일 퀘스트'!$F$7,VLOOKUP(F82,'DB-방치 재화'!$B$3:$H$1698,6,0)*VLOOKUP(H82,'DB-일일 퀘스트'!$F$6:$H$13,3,0),IF(H82='DB-일일 퀘스트'!$F$8,VLOOKUP(F82,'DB-방치 재화'!$B$3:$H$1698,7,0)*VLOOKUP(H82,'DB-일일 퀘스트'!$F$6:$H$13,3,0),VLOOKUP(H82,'DB-일일 퀘스트'!$F$6:$H$13,3,0)))),"0")</f>
        <v>15600</v>
      </c>
      <c r="K82" s="29">
        <f>_xlfn.IFNA((IF(H82='DB-주간 퀘스트'!$F$6,VLOOKUP(F82,'DB-방치 재화'!$B$3:$H$1698,5,0)*VLOOKUP(H82,'DB-주간 퀘스트'!$F$6:$H$15,3,0),IF(H82='DB-주간 퀘스트'!$F$7,VLOOKUP(F82,'DB-방치 재화'!$B$3:$H$1698,6,0)*VLOOKUP(H82,'DB-주간 퀘스트'!$F$6:$H$15,3,0),IF(H82='DB-주간 퀘스트'!$F$8,VLOOKUP(F82,'DB-방치 재화'!$B$3:$H$1698,7,0)*VLOOKUP(H82,'DB-주간 퀘스트'!$F$6:$H$15,3,0),VLOOKUP(H82,'DB-주간 퀘스트'!$F$6:$H$15,3,0)))))/7,"0")</f>
        <v>6685.7142857142853</v>
      </c>
      <c r="L82" s="29">
        <f t="array" ref="L82">_xlfn.IFNA(IF(H82='DB-아스니아 미션'!$F$8,VLOOKUP('주요 재화 수급처 관리'!$F$10:$F$11,'DB-방치 재화'!$B$3:$H$1698,6,0)*'DB-아스니아 미션'!$H$8,VLOOKUP('주요 재화 수급처 관리'!$H$10:$H$11,'DB-아스니아 미션'!$F$7:$H$10,3,0)),"0")/7</f>
        <v>274.28571428571428</v>
      </c>
      <c r="M82" s="29">
        <f>(((VLOOKUP(F82,'DB-방치 재화'!$B$3:$I$1698,8,0)+8)*(VLOOKUP(H82,'DB-파견 작전실'!$L$8:$M$14,2,0)))*D82)</f>
        <v>56130.53333333334</v>
      </c>
      <c r="N82" s="29">
        <f>_xlfn.IFNA(IF(C82&lt;'DB-선물'!$E$5,VLOOKUP('주요 재화 수급처 관리'!$H$10,'DB-선물'!$G$6:$I$9,3,0),(IF('DB-선물'!$E$11&lt;=C82&lt;'DB-선물'!E27,VLOOKUP('주요 재화 수급처 관리'!$H$10,'DB-선물'!$G$12:$I$15,3,0),VLOOKUP(H82,'DB-선물'!$G$18:$I$21,3,0)))),"0")*6*D82</f>
        <v>0</v>
      </c>
      <c r="O82" s="29">
        <f t="array" ref="O82">(_xlfn.IFNA((VLOOKUP((INDEX('DB-메모리얼'!$F$5:$F$98,MATCH(MIN(ABS('DB-메모리얼'!$F$5:$F$98-'주요 재화 수급처 관리'!$C$10)),ABS('DB-메모리얼'!$F$5:$F$98-'주요 재화 수급처 관리'!$C$10),0))),'DB-메모리얼'!$F$5:$K$98,MATCH(H82,'DB-메모리얼'!$H$3:$K$3,0)+2,0)),"0"))*D82/14</f>
        <v>660690.14285714284</v>
      </c>
      <c r="P82" s="29" t="str">
        <f t="shared" si="2"/>
        <v/>
      </c>
      <c r="Q82" s="299">
        <f t="shared" si="3"/>
        <v>1353396.6761904762</v>
      </c>
    </row>
    <row r="83" spans="2:17" ht="18" thickTop="1" thickBot="1" x14ac:dyDescent="0.35">
      <c r="B83" s="22" t="s">
        <v>1609</v>
      </c>
      <c r="C83" s="116">
        <v>54</v>
      </c>
      <c r="D83" s="323">
        <v>1</v>
      </c>
      <c r="E83" s="17"/>
      <c r="F83" s="276">
        <f>VLOOKUP(C83,'DB-캐릭터별 스테이지 매칭'!$E$3:$F$302,2,0)</f>
        <v>107</v>
      </c>
      <c r="G83" s="276" t="str">
        <f>VLOOKUP(F83,'DB-캐릭터별 스테이지 매칭'!$I$3:$L$1698,4,0)</f>
        <v>5-16</v>
      </c>
      <c r="H83" s="276">
        <f>_xlfn.IFNA(VLOOKUP(B83,'DB-서식용'!$D$4:$E$12,2,0),"")</f>
        <v>1040101001</v>
      </c>
      <c r="I83" s="29">
        <f>IFERROR((VLOOKUP(F83,'DB-방치 재화'!$B$3:$I$1800,(MATCH(H83,'DB-방치 재화'!$F$1:$I$1,0)+4),0))*60*24*D83,"0")*(1.7+1.58)</f>
        <v>623462.40000000002</v>
      </c>
      <c r="J83" s="29">
        <f>_xlfn.IFNA(IF(H83='DB-일일 퀘스트'!$F$6,VLOOKUP(F83,'DB-방치 재화'!$B$3:$H$1698,5,0)*VLOOKUP(H83,'DB-일일 퀘스트'!$F$6:$H$13,3,0),IF(H83='DB-일일 퀘스트'!$F$7,VLOOKUP(F83,'DB-방치 재화'!$B$3:$H$1698,6,0)*VLOOKUP(H83,'DB-일일 퀘스트'!$F$6:$H$13,3,0),IF(H83='DB-일일 퀘스트'!$F$8,VLOOKUP(F83,'DB-방치 재화'!$B$3:$H$1698,7,0)*VLOOKUP(H83,'DB-일일 퀘스트'!$F$6:$H$13,3,0),VLOOKUP(H83,'DB-일일 퀘스트'!$F$6:$H$13,3,0)))),"0")</f>
        <v>15840</v>
      </c>
      <c r="K83" s="29">
        <f>_xlfn.IFNA((IF(H83='DB-주간 퀘스트'!$F$6,VLOOKUP(F83,'DB-방치 재화'!$B$3:$H$1698,5,0)*VLOOKUP(H83,'DB-주간 퀘스트'!$F$6:$H$15,3,0),IF(H83='DB-주간 퀘스트'!$F$7,VLOOKUP(F83,'DB-방치 재화'!$B$3:$H$1698,6,0)*VLOOKUP(H83,'DB-주간 퀘스트'!$F$6:$H$15,3,0),IF(H83='DB-주간 퀘스트'!$F$8,VLOOKUP(F83,'DB-방치 재화'!$B$3:$H$1698,7,0)*VLOOKUP(H83,'DB-주간 퀘스트'!$F$6:$H$15,3,0),VLOOKUP(H83,'DB-주간 퀘스트'!$F$6:$H$15,3,0)))))/7,"0")</f>
        <v>6788.5714285714284</v>
      </c>
      <c r="L83" s="29">
        <f t="array" ref="L83">_xlfn.IFNA(IF(H83='DB-아스니아 미션'!$F$8,VLOOKUP('주요 재화 수급처 관리'!$F$10:$F$11,'DB-방치 재화'!$B$3:$H$1698,6,0)*'DB-아스니아 미션'!$H$8,VLOOKUP('주요 재화 수급처 관리'!$H$10:$H$11,'DB-아스니아 미션'!$F$7:$H$10,3,0)),"0")/7</f>
        <v>274.28571428571428</v>
      </c>
      <c r="M83" s="29">
        <f>(((VLOOKUP(F83,'DB-방치 재화'!$B$3:$I$1698,8,0)+8)*(VLOOKUP(H83,'DB-파견 작전실'!$L$8:$M$14,2,0)))*D83)</f>
        <v>56130.53333333334</v>
      </c>
      <c r="N83" s="29">
        <f>_xlfn.IFNA(IF(C83&lt;'DB-선물'!$E$5,VLOOKUP('주요 재화 수급처 관리'!$H$10,'DB-선물'!$G$6:$I$9,3,0),(IF('DB-선물'!$E$11&lt;=C83&lt;'DB-선물'!E28,VLOOKUP('주요 재화 수급처 관리'!$H$10,'DB-선물'!$G$12:$I$15,3,0),VLOOKUP(H83,'DB-선물'!$G$18:$I$21,3,0)))),"0")*6*D83</f>
        <v>0</v>
      </c>
      <c r="O83" s="29">
        <f t="array" ref="O83">(_xlfn.IFNA((VLOOKUP((INDEX('DB-메모리얼'!$F$5:$F$98,MATCH(MIN(ABS('DB-메모리얼'!$F$5:$F$98-'주요 재화 수급처 관리'!$C$10)),ABS('DB-메모리얼'!$F$5:$F$98-'주요 재화 수급처 관리'!$C$10),0))),'DB-메모리얼'!$F$5:$K$98,MATCH(H83,'DB-메모리얼'!$H$3:$K$3,0)+2,0)),"0"))*D83/14</f>
        <v>660690.14285714284</v>
      </c>
      <c r="P83" s="29" t="str">
        <f t="shared" si="2"/>
        <v/>
      </c>
      <c r="Q83" s="299">
        <f t="shared" si="3"/>
        <v>1363185.9333333333</v>
      </c>
    </row>
    <row r="84" spans="2:17" ht="18" thickTop="1" thickBot="1" x14ac:dyDescent="0.35">
      <c r="B84" s="22" t="s">
        <v>1609</v>
      </c>
      <c r="C84" s="116">
        <v>55</v>
      </c>
      <c r="D84" s="323">
        <v>1</v>
      </c>
      <c r="E84" s="17"/>
      <c r="F84" s="276">
        <f>VLOOKUP(C84,'DB-캐릭터별 스테이지 매칭'!$E$3:$F$302,2,0)</f>
        <v>110</v>
      </c>
      <c r="G84" s="276" t="str">
        <f>VLOOKUP(F84,'DB-캐릭터별 스테이지 매칭'!$I$3:$L$1698,4,0)</f>
        <v>5-19</v>
      </c>
      <c r="H84" s="276">
        <f>_xlfn.IFNA(VLOOKUP(B84,'DB-서식용'!$D$4:$E$12,2,0),"")</f>
        <v>1040101001</v>
      </c>
      <c r="I84" s="29">
        <f>IFERROR((VLOOKUP(F84,'DB-방치 재화'!$B$3:$I$1800,(MATCH(H84,'DB-방치 재화'!$F$1:$I$1,0)+4),0))*60*24*D84,"0")*(1.7+1.58)</f>
        <v>637632</v>
      </c>
      <c r="J84" s="29">
        <f>_xlfn.IFNA(IF(H84='DB-일일 퀘스트'!$F$6,VLOOKUP(F84,'DB-방치 재화'!$B$3:$H$1698,5,0)*VLOOKUP(H84,'DB-일일 퀘스트'!$F$6:$H$13,3,0),IF(H84='DB-일일 퀘스트'!$F$7,VLOOKUP(F84,'DB-방치 재화'!$B$3:$H$1698,6,0)*VLOOKUP(H84,'DB-일일 퀘스트'!$F$6:$H$13,3,0),IF(H84='DB-일일 퀘스트'!$F$8,VLOOKUP(F84,'DB-방치 재화'!$B$3:$H$1698,7,0)*VLOOKUP(H84,'DB-일일 퀘스트'!$F$6:$H$13,3,0),VLOOKUP(H84,'DB-일일 퀘스트'!$F$6:$H$13,3,0)))),"0")</f>
        <v>16200</v>
      </c>
      <c r="K84" s="29">
        <f>_xlfn.IFNA((IF(H84='DB-주간 퀘스트'!$F$6,VLOOKUP(F84,'DB-방치 재화'!$B$3:$H$1698,5,0)*VLOOKUP(H84,'DB-주간 퀘스트'!$F$6:$H$15,3,0),IF(H84='DB-주간 퀘스트'!$F$7,VLOOKUP(F84,'DB-방치 재화'!$B$3:$H$1698,6,0)*VLOOKUP(H84,'DB-주간 퀘스트'!$F$6:$H$15,3,0),IF(H84='DB-주간 퀘스트'!$F$8,VLOOKUP(F84,'DB-방치 재화'!$B$3:$H$1698,7,0)*VLOOKUP(H84,'DB-주간 퀘스트'!$F$6:$H$15,3,0),VLOOKUP(H84,'DB-주간 퀘스트'!$F$6:$H$15,3,0)))))/7,"0")</f>
        <v>6942.8571428571431</v>
      </c>
      <c r="L84" s="29">
        <f t="array" ref="L84">_xlfn.IFNA(IF(H84='DB-아스니아 미션'!$F$8,VLOOKUP('주요 재화 수급처 관리'!$F$10:$F$11,'DB-방치 재화'!$B$3:$H$1698,6,0)*'DB-아스니아 미션'!$H$8,VLOOKUP('주요 재화 수급처 관리'!$H$10:$H$11,'DB-아스니아 미션'!$F$7:$H$10,3,0)),"0")/7</f>
        <v>274.28571428571428</v>
      </c>
      <c r="M84" s="29">
        <f>(((VLOOKUP(F84,'DB-방치 재화'!$B$3:$I$1698,8,0)+8)*(VLOOKUP(H84,'DB-파견 작전실'!$L$8:$M$14,2,0)))*D84)</f>
        <v>56130.53333333334</v>
      </c>
      <c r="N84" s="29">
        <f>_xlfn.IFNA(IF(C84&lt;'DB-선물'!$E$5,VLOOKUP('주요 재화 수급처 관리'!$H$10,'DB-선물'!$G$6:$I$9,3,0),(IF('DB-선물'!$E$11&lt;=C84&lt;'DB-선물'!E29,VLOOKUP('주요 재화 수급처 관리'!$H$10,'DB-선물'!$G$12:$I$15,3,0),VLOOKUP(H84,'DB-선물'!$G$18:$I$21,3,0)))),"0")*6*D84</f>
        <v>0</v>
      </c>
      <c r="O84" s="29">
        <f t="array" ref="O84">(_xlfn.IFNA((VLOOKUP((INDEX('DB-메모리얼'!$F$5:$F$98,MATCH(MIN(ABS('DB-메모리얼'!$F$5:$F$98-'주요 재화 수급처 관리'!$C$10)),ABS('DB-메모리얼'!$F$5:$F$98-'주요 재화 수급처 관리'!$C$10),0))),'DB-메모리얼'!$F$5:$K$98,MATCH(H84,'DB-메모리얼'!$H$3:$K$3,0)+2,0)),"0"))*D84/14</f>
        <v>660690.14285714284</v>
      </c>
      <c r="P84" s="29" t="str">
        <f t="shared" si="2"/>
        <v/>
      </c>
      <c r="Q84" s="299">
        <f t="shared" si="3"/>
        <v>1377869.8190476191</v>
      </c>
    </row>
    <row r="85" spans="2:17" ht="18" thickTop="1" thickBot="1" x14ac:dyDescent="0.35">
      <c r="B85" s="22" t="s">
        <v>1609</v>
      </c>
      <c r="C85" s="116">
        <v>56</v>
      </c>
      <c r="D85" s="323">
        <v>1</v>
      </c>
      <c r="E85" s="17"/>
      <c r="F85" s="276">
        <f>VLOOKUP(C85,'DB-캐릭터별 스테이지 매칭'!$E$3:$F$302,2,0)</f>
        <v>113</v>
      </c>
      <c r="G85" s="276" t="str">
        <f>VLOOKUP(F85,'DB-캐릭터별 스테이지 매칭'!$I$3:$L$1698,4,0)</f>
        <v>5-22</v>
      </c>
      <c r="H85" s="276">
        <f>_xlfn.IFNA(VLOOKUP(B85,'DB-서식용'!$D$4:$E$12,2,0),"")</f>
        <v>1040101001</v>
      </c>
      <c r="I85" s="29">
        <f>IFERROR((VLOOKUP(F85,'DB-방치 재화'!$B$3:$I$1800,(MATCH(H85,'DB-방치 재화'!$F$1:$I$1,0)+4),0))*60*24*D85,"0")*(1.7+1.58)</f>
        <v>647078.40000000002</v>
      </c>
      <c r="J85" s="29">
        <f>_xlfn.IFNA(IF(H85='DB-일일 퀘스트'!$F$6,VLOOKUP(F85,'DB-방치 재화'!$B$3:$H$1698,5,0)*VLOOKUP(H85,'DB-일일 퀘스트'!$F$6:$H$13,3,0),IF(H85='DB-일일 퀘스트'!$F$7,VLOOKUP(F85,'DB-방치 재화'!$B$3:$H$1698,6,0)*VLOOKUP(H85,'DB-일일 퀘스트'!$F$6:$H$13,3,0),IF(H85='DB-일일 퀘스트'!$F$8,VLOOKUP(F85,'DB-방치 재화'!$B$3:$H$1698,7,0)*VLOOKUP(H85,'DB-일일 퀘스트'!$F$6:$H$13,3,0),VLOOKUP(H85,'DB-일일 퀘스트'!$F$6:$H$13,3,0)))),"0")</f>
        <v>16440</v>
      </c>
      <c r="K85" s="29">
        <f>_xlfn.IFNA((IF(H85='DB-주간 퀘스트'!$F$6,VLOOKUP(F85,'DB-방치 재화'!$B$3:$H$1698,5,0)*VLOOKUP(H85,'DB-주간 퀘스트'!$F$6:$H$15,3,0),IF(H85='DB-주간 퀘스트'!$F$7,VLOOKUP(F85,'DB-방치 재화'!$B$3:$H$1698,6,0)*VLOOKUP(H85,'DB-주간 퀘스트'!$F$6:$H$15,3,0),IF(H85='DB-주간 퀘스트'!$F$8,VLOOKUP(F85,'DB-방치 재화'!$B$3:$H$1698,7,0)*VLOOKUP(H85,'DB-주간 퀘스트'!$F$6:$H$15,3,0),VLOOKUP(H85,'DB-주간 퀘스트'!$F$6:$H$15,3,0)))))/7,"0")</f>
        <v>7045.7142857142853</v>
      </c>
      <c r="L85" s="29">
        <f t="array" ref="L85">_xlfn.IFNA(IF(H85='DB-아스니아 미션'!$F$8,VLOOKUP('주요 재화 수급처 관리'!$F$10:$F$11,'DB-방치 재화'!$B$3:$H$1698,6,0)*'DB-아스니아 미션'!$H$8,VLOOKUP('주요 재화 수급처 관리'!$H$10:$H$11,'DB-아스니아 미션'!$F$7:$H$10,3,0)),"0")/7</f>
        <v>274.28571428571428</v>
      </c>
      <c r="M85" s="29">
        <f>(((VLOOKUP(F85,'DB-방치 재화'!$B$3:$I$1698,8,0)+8)*(VLOOKUP(H85,'DB-파견 작전실'!$L$8:$M$14,2,0)))*D85)</f>
        <v>56130.53333333334</v>
      </c>
      <c r="N85" s="29">
        <f>_xlfn.IFNA(IF(C85&lt;'DB-선물'!$E$5,VLOOKUP('주요 재화 수급처 관리'!$H$10,'DB-선물'!$G$6:$I$9,3,0),(IF('DB-선물'!$E$11&lt;=C85&lt;'DB-선물'!E30,VLOOKUP('주요 재화 수급처 관리'!$H$10,'DB-선물'!$G$12:$I$15,3,0),VLOOKUP(H85,'DB-선물'!$G$18:$I$21,3,0)))),"0")*6*D85</f>
        <v>0</v>
      </c>
      <c r="O85" s="29">
        <f t="array" ref="O85">(_xlfn.IFNA((VLOOKUP((INDEX('DB-메모리얼'!$F$5:$F$98,MATCH(MIN(ABS('DB-메모리얼'!$F$5:$F$98-'주요 재화 수급처 관리'!$C$10)),ABS('DB-메모리얼'!$F$5:$F$98-'주요 재화 수급처 관리'!$C$10),0))),'DB-메모리얼'!$F$5:$K$98,MATCH(H85,'DB-메모리얼'!$H$3:$K$3,0)+2,0)),"0"))*D85/14</f>
        <v>660690.14285714284</v>
      </c>
      <c r="P85" s="29" t="str">
        <f t="shared" si="2"/>
        <v/>
      </c>
      <c r="Q85" s="299">
        <f t="shared" si="3"/>
        <v>1387659.0761904763</v>
      </c>
    </row>
    <row r="86" spans="2:17" ht="18" thickTop="1" thickBot="1" x14ac:dyDescent="0.35">
      <c r="B86" s="22" t="s">
        <v>1609</v>
      </c>
      <c r="C86" s="5">
        <v>57</v>
      </c>
      <c r="D86" s="323">
        <v>1</v>
      </c>
      <c r="E86" s="17"/>
      <c r="F86" s="276">
        <f>VLOOKUP(C86,'DB-캐릭터별 스테이지 매칭'!$E$3:$F$302,2,0)</f>
        <v>117</v>
      </c>
      <c r="G86" s="276" t="str">
        <f>VLOOKUP(F86,'DB-캐릭터별 스테이지 매칭'!$I$3:$L$1698,4,0)</f>
        <v>5-26</v>
      </c>
      <c r="H86" s="276">
        <f>_xlfn.IFNA(VLOOKUP(B86,'DB-서식용'!$D$4:$E$12,2,0),"")</f>
        <v>1040101001</v>
      </c>
      <c r="I86" s="29">
        <f>IFERROR((VLOOKUP(F86,'DB-방치 재화'!$B$3:$I$1800,(MATCH(H86,'DB-방치 재화'!$F$1:$I$1,0)+4),0))*60*24*D86,"0")*(1.7+1.58)</f>
        <v>656524.80000000005</v>
      </c>
      <c r="J86" s="29">
        <f>_xlfn.IFNA(IF(H86='DB-일일 퀘스트'!$F$6,VLOOKUP(F86,'DB-방치 재화'!$B$3:$H$1698,5,0)*VLOOKUP(H86,'DB-일일 퀘스트'!$F$6:$H$13,3,0),IF(H86='DB-일일 퀘스트'!$F$7,VLOOKUP(F86,'DB-방치 재화'!$B$3:$H$1698,6,0)*VLOOKUP(H86,'DB-일일 퀘스트'!$F$6:$H$13,3,0),IF(H86='DB-일일 퀘스트'!$F$8,VLOOKUP(F86,'DB-방치 재화'!$B$3:$H$1698,7,0)*VLOOKUP(H86,'DB-일일 퀘스트'!$F$6:$H$13,3,0),VLOOKUP(H86,'DB-일일 퀘스트'!$F$6:$H$13,3,0)))),"0")</f>
        <v>16680</v>
      </c>
      <c r="K86" s="29">
        <f>_xlfn.IFNA((IF(H86='DB-주간 퀘스트'!$F$6,VLOOKUP(F86,'DB-방치 재화'!$B$3:$H$1698,5,0)*VLOOKUP(H86,'DB-주간 퀘스트'!$F$6:$H$15,3,0),IF(H86='DB-주간 퀘스트'!$F$7,VLOOKUP(F86,'DB-방치 재화'!$B$3:$H$1698,6,0)*VLOOKUP(H86,'DB-주간 퀘스트'!$F$6:$H$15,3,0),IF(H86='DB-주간 퀘스트'!$F$8,VLOOKUP(F86,'DB-방치 재화'!$B$3:$H$1698,7,0)*VLOOKUP(H86,'DB-주간 퀘스트'!$F$6:$H$15,3,0),VLOOKUP(H86,'DB-주간 퀘스트'!$F$6:$H$15,3,0)))))/7,"0")</f>
        <v>7148.5714285714284</v>
      </c>
      <c r="L86" s="29">
        <f t="array" ref="L86">_xlfn.IFNA(IF(H86='DB-아스니아 미션'!$F$8,VLOOKUP('주요 재화 수급처 관리'!$F$10:$F$11,'DB-방치 재화'!$B$3:$H$1698,6,0)*'DB-아스니아 미션'!$H$8,VLOOKUP('주요 재화 수급처 관리'!$H$10:$H$11,'DB-아스니아 미션'!$F$7:$H$10,3,0)),"0")/7</f>
        <v>274.28571428571428</v>
      </c>
      <c r="M86" s="29">
        <f>(((VLOOKUP(F86,'DB-방치 재화'!$B$3:$I$1698,8,0)+8)*(VLOOKUP(H86,'DB-파견 작전실'!$L$8:$M$14,2,0)))*D86)</f>
        <v>56130.53333333334</v>
      </c>
      <c r="N86" s="29">
        <f>_xlfn.IFNA(IF(C86&lt;'DB-선물'!$E$5,VLOOKUP('주요 재화 수급처 관리'!$H$10,'DB-선물'!$G$6:$I$9,3,0),(IF('DB-선물'!$E$11&lt;=C86&lt;'DB-선물'!E32,VLOOKUP('주요 재화 수급처 관리'!$H$10,'DB-선물'!$G$12:$I$15,3,0),VLOOKUP(H86,'DB-선물'!$G$18:$I$21,3,0)))),"0")*6*D86</f>
        <v>0</v>
      </c>
      <c r="O86" s="29">
        <f t="array" ref="O86">(_xlfn.IFNA((VLOOKUP((INDEX('DB-메모리얼'!$F$5:$F$98,MATCH(MIN(ABS('DB-메모리얼'!$F$5:$F$98-'주요 재화 수급처 관리'!$C$10)),ABS('DB-메모리얼'!$F$5:$F$98-'주요 재화 수급처 관리'!$C$10),0))),'DB-메모리얼'!$F$5:$K$98,MATCH(H86,'DB-메모리얼'!$H$3:$K$3,0)+2,0)),"0"))*D86/14</f>
        <v>660690.14285714284</v>
      </c>
      <c r="P86" s="29" t="str">
        <f>IF(F86&gt;130,1028,"")</f>
        <v/>
      </c>
      <c r="Q86" s="299">
        <f>SUM(I86:P86)+E86</f>
        <v>1397448.3333333335</v>
      </c>
    </row>
    <row r="87" spans="2:17" ht="18" thickTop="1" thickBot="1" x14ac:dyDescent="0.35">
      <c r="B87" s="22" t="s">
        <v>1609</v>
      </c>
      <c r="C87" s="5">
        <v>58</v>
      </c>
      <c r="D87" s="323">
        <v>1</v>
      </c>
      <c r="E87" s="17"/>
      <c r="F87" s="276">
        <f>VLOOKUP(C87,'DB-캐릭터별 스테이지 매칭'!$E$3:$F$302,2,0)</f>
        <v>120</v>
      </c>
      <c r="G87" s="276" t="str">
        <f>VLOOKUP(F87,'DB-캐릭터별 스테이지 매칭'!$I$3:$L$1698,4,0)</f>
        <v>5-29</v>
      </c>
      <c r="H87" s="276">
        <f>_xlfn.IFNA(VLOOKUP(B87,'DB-서식용'!$D$4:$E$12,2,0),"")</f>
        <v>1040101001</v>
      </c>
      <c r="I87" s="29">
        <f>IFERROR((VLOOKUP(F87,'DB-방치 재화'!$B$3:$I$1800,(MATCH(H87,'DB-방치 재화'!$F$1:$I$1,0)+4),0))*60*24*D87,"0")*(1.7+1.58)</f>
        <v>670694.40000000002</v>
      </c>
      <c r="J87" s="29">
        <f>_xlfn.IFNA(IF(H87='DB-일일 퀘스트'!$F$6,VLOOKUP(F87,'DB-방치 재화'!$B$3:$H$1698,5,0)*VLOOKUP(H87,'DB-일일 퀘스트'!$F$6:$H$13,3,0),IF(H87='DB-일일 퀘스트'!$F$7,VLOOKUP(F87,'DB-방치 재화'!$B$3:$H$1698,6,0)*VLOOKUP(H87,'DB-일일 퀘스트'!$F$6:$H$13,3,0),IF(H87='DB-일일 퀘스트'!$F$8,VLOOKUP(F87,'DB-방치 재화'!$B$3:$H$1698,7,0)*VLOOKUP(H87,'DB-일일 퀘스트'!$F$6:$H$13,3,0),VLOOKUP(H87,'DB-일일 퀘스트'!$F$6:$H$13,3,0)))),"0")</f>
        <v>17040</v>
      </c>
      <c r="K87" s="29">
        <f>_xlfn.IFNA((IF(H87='DB-주간 퀘스트'!$F$6,VLOOKUP(F87,'DB-방치 재화'!$B$3:$H$1698,5,0)*VLOOKUP(H87,'DB-주간 퀘스트'!$F$6:$H$15,3,0),IF(H87='DB-주간 퀘스트'!$F$7,VLOOKUP(F87,'DB-방치 재화'!$B$3:$H$1698,6,0)*VLOOKUP(H87,'DB-주간 퀘스트'!$F$6:$H$15,3,0),IF(H87='DB-주간 퀘스트'!$F$8,VLOOKUP(F87,'DB-방치 재화'!$B$3:$H$1698,7,0)*VLOOKUP(H87,'DB-주간 퀘스트'!$F$6:$H$15,3,0),VLOOKUP(H87,'DB-주간 퀘스트'!$F$6:$H$15,3,0)))))/7,"0")</f>
        <v>7302.8571428571431</v>
      </c>
      <c r="L87" s="29">
        <f t="array" ref="L87">_xlfn.IFNA(IF(H87='DB-아스니아 미션'!$F$8,VLOOKUP('주요 재화 수급처 관리'!$F$10:$F$11,'DB-방치 재화'!$B$3:$H$1698,6,0)*'DB-아스니아 미션'!$H$8,VLOOKUP('주요 재화 수급처 관리'!$H$10:$H$11,'DB-아스니아 미션'!$F$7:$H$10,3,0)),"0")/7</f>
        <v>274.28571428571428</v>
      </c>
      <c r="M87" s="29">
        <f>(((VLOOKUP(F87,'DB-방치 재화'!$B$3:$I$1698,8,0)+8)*(VLOOKUP(H87,'DB-파견 작전실'!$L$8:$M$14,2,0)))*D87)</f>
        <v>56130.53333333334</v>
      </c>
      <c r="N87" s="29">
        <f>_xlfn.IFNA(IF(C87&lt;'DB-선물'!$E$5,VLOOKUP('주요 재화 수급처 관리'!$H$10,'DB-선물'!$G$6:$I$9,3,0),(IF('DB-선물'!$E$11&lt;=C87&lt;'DB-선물'!E33,VLOOKUP('주요 재화 수급처 관리'!$H$10,'DB-선물'!$G$12:$I$15,3,0),VLOOKUP(H87,'DB-선물'!$G$18:$I$21,3,0)))),"0")*6*D87</f>
        <v>0</v>
      </c>
      <c r="O87" s="29">
        <f t="array" ref="O87">(_xlfn.IFNA((VLOOKUP((INDEX('DB-메모리얼'!$F$5:$F$98,MATCH(MIN(ABS('DB-메모리얼'!$F$5:$F$98-'주요 재화 수급처 관리'!$C$10)),ABS('DB-메모리얼'!$F$5:$F$98-'주요 재화 수급처 관리'!$C$10),0))),'DB-메모리얼'!$F$5:$K$98,MATCH(H87,'DB-메모리얼'!$H$3:$K$3,0)+2,0)),"0"))*D87/14</f>
        <v>660690.14285714284</v>
      </c>
      <c r="P87" s="29" t="str">
        <f t="shared" ref="P87:P150" si="4">IF(F87&gt;130,1028,"")</f>
        <v/>
      </c>
      <c r="Q87" s="299">
        <f t="shared" ref="Q87:Q150" si="5">SUM(I87:P87)+E87</f>
        <v>1412132.219047619</v>
      </c>
    </row>
    <row r="88" spans="2:17" ht="18" thickTop="1" thickBot="1" x14ac:dyDescent="0.35">
      <c r="B88" s="22" t="s">
        <v>1609</v>
      </c>
      <c r="C88" s="5">
        <v>59</v>
      </c>
      <c r="D88" s="323">
        <v>1</v>
      </c>
      <c r="E88" s="17"/>
      <c r="F88" s="276">
        <f>VLOOKUP(C88,'DB-캐릭터별 스테이지 매칭'!$E$3:$F$302,2,0)</f>
        <v>123</v>
      </c>
      <c r="G88" s="276" t="str">
        <f>VLOOKUP(F88,'DB-캐릭터별 스테이지 매칭'!$I$3:$L$1698,4,0)</f>
        <v>5-32</v>
      </c>
      <c r="H88" s="276">
        <f>_xlfn.IFNA(VLOOKUP(B88,'DB-서식용'!$D$4:$E$12,2,0),"")</f>
        <v>1040101001</v>
      </c>
      <c r="I88" s="29">
        <f>IFERROR((VLOOKUP(F88,'DB-방치 재화'!$B$3:$I$1800,(MATCH(H88,'DB-방치 재화'!$F$1:$I$1,0)+4),0))*60*24*D88,"0")*(1.7+1.58)</f>
        <v>680140.80000000005</v>
      </c>
      <c r="J88" s="29">
        <f>_xlfn.IFNA(IF(H88='DB-일일 퀘스트'!$F$6,VLOOKUP(F88,'DB-방치 재화'!$B$3:$H$1698,5,0)*VLOOKUP(H88,'DB-일일 퀘스트'!$F$6:$H$13,3,0),IF(H88='DB-일일 퀘스트'!$F$7,VLOOKUP(F88,'DB-방치 재화'!$B$3:$H$1698,6,0)*VLOOKUP(H88,'DB-일일 퀘스트'!$F$6:$H$13,3,0),IF(H88='DB-일일 퀘스트'!$F$8,VLOOKUP(F88,'DB-방치 재화'!$B$3:$H$1698,7,0)*VLOOKUP(H88,'DB-일일 퀘스트'!$F$6:$H$13,3,0),VLOOKUP(H88,'DB-일일 퀘스트'!$F$6:$H$13,3,0)))),"0")</f>
        <v>17280</v>
      </c>
      <c r="K88" s="29">
        <f>_xlfn.IFNA((IF(H88='DB-주간 퀘스트'!$F$6,VLOOKUP(F88,'DB-방치 재화'!$B$3:$H$1698,5,0)*VLOOKUP(H88,'DB-주간 퀘스트'!$F$6:$H$15,3,0),IF(H88='DB-주간 퀘스트'!$F$7,VLOOKUP(F88,'DB-방치 재화'!$B$3:$H$1698,6,0)*VLOOKUP(H88,'DB-주간 퀘스트'!$F$6:$H$15,3,0),IF(H88='DB-주간 퀘스트'!$F$8,VLOOKUP(F88,'DB-방치 재화'!$B$3:$H$1698,7,0)*VLOOKUP(H88,'DB-주간 퀘스트'!$F$6:$H$15,3,0),VLOOKUP(H88,'DB-주간 퀘스트'!$F$6:$H$15,3,0)))))/7,"0")</f>
        <v>7405.7142857142853</v>
      </c>
      <c r="L88" s="29">
        <f t="array" ref="L88">_xlfn.IFNA(IF(H88='DB-아스니아 미션'!$F$8,VLOOKUP('주요 재화 수급처 관리'!$F$10:$F$11,'DB-방치 재화'!$B$3:$H$1698,6,0)*'DB-아스니아 미션'!$H$8,VLOOKUP('주요 재화 수급처 관리'!$H$10:$H$11,'DB-아스니아 미션'!$F$7:$H$10,3,0)),"0")/7</f>
        <v>274.28571428571428</v>
      </c>
      <c r="M88" s="29">
        <f>(((VLOOKUP(F88,'DB-방치 재화'!$B$3:$I$1698,8,0)+8)*(VLOOKUP(H88,'DB-파견 작전실'!$L$8:$M$14,2,0)))*D88)</f>
        <v>56130.53333333334</v>
      </c>
      <c r="N88" s="29">
        <f>_xlfn.IFNA(IF(C88&lt;'DB-선물'!$E$5,VLOOKUP('주요 재화 수급처 관리'!$H$10,'DB-선물'!$G$6:$I$9,3,0),(IF('DB-선물'!$E$11&lt;=C88&lt;'DB-선물'!E34,VLOOKUP('주요 재화 수급처 관리'!$H$10,'DB-선물'!$G$12:$I$15,3,0),VLOOKUP(H88,'DB-선물'!$G$18:$I$21,3,0)))),"0")*6*D88</f>
        <v>0</v>
      </c>
      <c r="O88" s="29">
        <f t="array" ref="O88">(_xlfn.IFNA((VLOOKUP((INDEX('DB-메모리얼'!$F$5:$F$98,MATCH(MIN(ABS('DB-메모리얼'!$F$5:$F$98-'주요 재화 수급처 관리'!$C$10)),ABS('DB-메모리얼'!$F$5:$F$98-'주요 재화 수급처 관리'!$C$10),0))),'DB-메모리얼'!$F$5:$K$98,MATCH(H88,'DB-메모리얼'!$H$3:$K$3,0)+2,0)),"0"))*D88/14</f>
        <v>660690.14285714284</v>
      </c>
      <c r="P88" s="29" t="str">
        <f t="shared" si="4"/>
        <v/>
      </c>
      <c r="Q88" s="299">
        <f t="shared" si="5"/>
        <v>1421921.4761904762</v>
      </c>
    </row>
    <row r="89" spans="2:17" ht="18" thickTop="1" thickBot="1" x14ac:dyDescent="0.35">
      <c r="B89" s="22" t="s">
        <v>1609</v>
      </c>
      <c r="C89" s="5">
        <v>60</v>
      </c>
      <c r="D89" s="323">
        <v>1</v>
      </c>
      <c r="E89" s="17"/>
      <c r="F89" s="276">
        <f>VLOOKUP(C89,'DB-캐릭터별 스테이지 매칭'!$E$3:$F$302,2,0)</f>
        <v>127</v>
      </c>
      <c r="G89" s="276" t="str">
        <f>VLOOKUP(F89,'DB-캐릭터별 스테이지 매칭'!$I$3:$L$1698,4,0)</f>
        <v>6-1</v>
      </c>
      <c r="H89" s="276">
        <f>_xlfn.IFNA(VLOOKUP(B89,'DB-서식용'!$D$4:$E$12,2,0),"")</f>
        <v>1040101001</v>
      </c>
      <c r="I89" s="29">
        <f>IFERROR((VLOOKUP(F89,'DB-방치 재화'!$B$3:$I$1800,(MATCH(H89,'DB-방치 재화'!$F$1:$I$1,0)+4),0))*60*24*D89,"0")*(1.7+1.58)</f>
        <v>689587.20000000007</v>
      </c>
      <c r="J89" s="29">
        <f>_xlfn.IFNA(IF(H89='DB-일일 퀘스트'!$F$6,VLOOKUP(F89,'DB-방치 재화'!$B$3:$H$1698,5,0)*VLOOKUP(H89,'DB-일일 퀘스트'!$F$6:$H$13,3,0),IF(H89='DB-일일 퀘스트'!$F$7,VLOOKUP(F89,'DB-방치 재화'!$B$3:$H$1698,6,0)*VLOOKUP(H89,'DB-일일 퀘스트'!$F$6:$H$13,3,0),IF(H89='DB-일일 퀘스트'!$F$8,VLOOKUP(F89,'DB-방치 재화'!$B$3:$H$1698,7,0)*VLOOKUP(H89,'DB-일일 퀘스트'!$F$6:$H$13,3,0),VLOOKUP(H89,'DB-일일 퀘스트'!$F$6:$H$13,3,0)))),"0")</f>
        <v>17520</v>
      </c>
      <c r="K89" s="29">
        <f>_xlfn.IFNA((IF(H89='DB-주간 퀘스트'!$F$6,VLOOKUP(F89,'DB-방치 재화'!$B$3:$H$1698,5,0)*VLOOKUP(H89,'DB-주간 퀘스트'!$F$6:$H$15,3,0),IF(H89='DB-주간 퀘스트'!$F$7,VLOOKUP(F89,'DB-방치 재화'!$B$3:$H$1698,6,0)*VLOOKUP(H89,'DB-주간 퀘스트'!$F$6:$H$15,3,0),IF(H89='DB-주간 퀘스트'!$F$8,VLOOKUP(F89,'DB-방치 재화'!$B$3:$H$1698,7,0)*VLOOKUP(H89,'DB-주간 퀘스트'!$F$6:$H$15,3,0),VLOOKUP(H89,'DB-주간 퀘스트'!$F$6:$H$15,3,0)))))/7,"0")</f>
        <v>7508.5714285714284</v>
      </c>
      <c r="L89" s="29">
        <f t="array" ref="L89">_xlfn.IFNA(IF(H89='DB-아스니아 미션'!$F$8,VLOOKUP('주요 재화 수급처 관리'!$F$10:$F$11,'DB-방치 재화'!$B$3:$H$1698,6,0)*'DB-아스니아 미션'!$H$8,VLOOKUP('주요 재화 수급처 관리'!$H$10:$H$11,'DB-아스니아 미션'!$F$7:$H$10,3,0)),"0")/7</f>
        <v>274.28571428571428</v>
      </c>
      <c r="M89" s="29">
        <f>(((VLOOKUP(F89,'DB-방치 재화'!$B$3:$I$1698,8,0)+8)*(VLOOKUP(H89,'DB-파견 작전실'!$L$8:$M$14,2,0)))*D89)</f>
        <v>56130.53333333334</v>
      </c>
      <c r="N89" s="29">
        <f>_xlfn.IFNA(IF(C89&lt;'DB-선물'!$E$5,VLOOKUP('주요 재화 수급처 관리'!$H$10,'DB-선물'!$G$6:$I$9,3,0),(IF('DB-선물'!$E$11&lt;=C89&lt;'DB-선물'!E35,VLOOKUP('주요 재화 수급처 관리'!$H$10,'DB-선물'!$G$12:$I$15,3,0),VLOOKUP(H89,'DB-선물'!$G$18:$I$21,3,0)))),"0")*6*D89</f>
        <v>0</v>
      </c>
      <c r="O89" s="29">
        <f t="array" ref="O89">(_xlfn.IFNA((VLOOKUP((INDEX('DB-메모리얼'!$F$5:$F$98,MATCH(MIN(ABS('DB-메모리얼'!$F$5:$F$98-'주요 재화 수급처 관리'!$C$10)),ABS('DB-메모리얼'!$F$5:$F$98-'주요 재화 수급처 관리'!$C$10),0))),'DB-메모리얼'!$F$5:$K$98,MATCH(H89,'DB-메모리얼'!$H$3:$K$3,0)+2,0)),"0"))*D89/14</f>
        <v>660690.14285714284</v>
      </c>
      <c r="P89" s="29" t="str">
        <f t="shared" si="4"/>
        <v/>
      </c>
      <c r="Q89" s="299">
        <f t="shared" si="5"/>
        <v>1431710.7333333334</v>
      </c>
    </row>
    <row r="90" spans="2:17" ht="18" thickTop="1" thickBot="1" x14ac:dyDescent="0.35">
      <c r="B90" s="22" t="s">
        <v>1609</v>
      </c>
      <c r="C90" s="116">
        <v>61</v>
      </c>
      <c r="D90" s="323">
        <v>1</v>
      </c>
      <c r="E90" s="17"/>
      <c r="F90" s="276">
        <f>VLOOKUP(C90,'DB-캐릭터별 스테이지 매칭'!$E$3:$F$302,2,0)</f>
        <v>130</v>
      </c>
      <c r="G90" s="276" t="str">
        <f>VLOOKUP(F90,'DB-캐릭터별 스테이지 매칭'!$I$3:$L$1698,4,0)</f>
        <v>6-4</v>
      </c>
      <c r="H90" s="276">
        <f>_xlfn.IFNA(VLOOKUP(B90,'DB-서식용'!$D$4:$E$12,2,0),"")</f>
        <v>1040101001</v>
      </c>
      <c r="I90" s="29">
        <f>IFERROR((VLOOKUP(F90,'DB-방치 재화'!$B$3:$I$1800,(MATCH(H90,'DB-방치 재화'!$F$1:$I$1,0)+4),0))*60*24*D90,"0")*(1.7+1.58)</f>
        <v>703756.80000000005</v>
      </c>
      <c r="J90" s="29">
        <f>_xlfn.IFNA(IF(H90='DB-일일 퀘스트'!$F$6,VLOOKUP(F90,'DB-방치 재화'!$B$3:$H$1698,5,0)*VLOOKUP(H90,'DB-일일 퀘스트'!$F$6:$H$13,3,0),IF(H90='DB-일일 퀘스트'!$F$7,VLOOKUP(F90,'DB-방치 재화'!$B$3:$H$1698,6,0)*VLOOKUP(H90,'DB-일일 퀘스트'!$F$6:$H$13,3,0),IF(H90='DB-일일 퀘스트'!$F$8,VLOOKUP(F90,'DB-방치 재화'!$B$3:$H$1698,7,0)*VLOOKUP(H90,'DB-일일 퀘스트'!$F$6:$H$13,3,0),VLOOKUP(H90,'DB-일일 퀘스트'!$F$6:$H$13,3,0)))),"0")</f>
        <v>17880</v>
      </c>
      <c r="K90" s="29">
        <f>_xlfn.IFNA((IF(H90='DB-주간 퀘스트'!$F$6,VLOOKUP(F90,'DB-방치 재화'!$B$3:$H$1698,5,0)*VLOOKUP(H90,'DB-주간 퀘스트'!$F$6:$H$15,3,0),IF(H90='DB-주간 퀘스트'!$F$7,VLOOKUP(F90,'DB-방치 재화'!$B$3:$H$1698,6,0)*VLOOKUP(H90,'DB-주간 퀘스트'!$F$6:$H$15,3,0),IF(H90='DB-주간 퀘스트'!$F$8,VLOOKUP(F90,'DB-방치 재화'!$B$3:$H$1698,7,0)*VLOOKUP(H90,'DB-주간 퀘스트'!$F$6:$H$15,3,0),VLOOKUP(H90,'DB-주간 퀘스트'!$F$6:$H$15,3,0)))))/7,"0")</f>
        <v>7662.8571428571431</v>
      </c>
      <c r="L90" s="29">
        <f t="array" ref="L90">_xlfn.IFNA(IF(H90='DB-아스니아 미션'!$F$8,VLOOKUP('주요 재화 수급처 관리'!$F$10:$F$11,'DB-방치 재화'!$B$3:$H$1698,6,0)*'DB-아스니아 미션'!$H$8,VLOOKUP('주요 재화 수급처 관리'!$H$10:$H$11,'DB-아스니아 미션'!$F$7:$H$10,3,0)),"0")/7</f>
        <v>274.28571428571428</v>
      </c>
      <c r="M90" s="29">
        <f>(((VLOOKUP(F90,'DB-방치 재화'!$B$3:$I$1698,8,0)+8)*(VLOOKUP(H90,'DB-파견 작전실'!$L$8:$M$14,2,0)))*D90)</f>
        <v>56130.53333333334</v>
      </c>
      <c r="N90" s="29">
        <f>_xlfn.IFNA(IF(C90&lt;'DB-선물'!$E$5,VLOOKUP('주요 재화 수급처 관리'!$H$10,'DB-선물'!$G$6:$I$9,3,0),(IF('DB-선물'!$E$11&lt;=C90&lt;'DB-선물'!E36,VLOOKUP('주요 재화 수급처 관리'!$H$10,'DB-선물'!$G$12:$I$15,3,0),VLOOKUP(H90,'DB-선물'!$G$18:$I$21,3,0)))),"0")*6*D90</f>
        <v>0</v>
      </c>
      <c r="O90" s="29">
        <f t="array" ref="O90">(_xlfn.IFNA((VLOOKUP((INDEX('DB-메모리얼'!$F$5:$F$98,MATCH(MIN(ABS('DB-메모리얼'!$F$5:$F$98-'주요 재화 수급처 관리'!$C$10)),ABS('DB-메모리얼'!$F$5:$F$98-'주요 재화 수급처 관리'!$C$10),0))),'DB-메모리얼'!$F$5:$K$98,MATCH(H90,'DB-메모리얼'!$H$3:$K$3,0)+2,0)),"0"))*D90/14</f>
        <v>660690.14285714284</v>
      </c>
      <c r="P90" s="29" t="str">
        <f t="shared" si="4"/>
        <v/>
      </c>
      <c r="Q90" s="299">
        <f t="shared" si="5"/>
        <v>1446394.6190476189</v>
      </c>
    </row>
    <row r="91" spans="2:17" ht="18" thickTop="1" thickBot="1" x14ac:dyDescent="0.35">
      <c r="B91" s="22" t="s">
        <v>1609</v>
      </c>
      <c r="C91" s="116">
        <v>62</v>
      </c>
      <c r="D91" s="323">
        <v>1</v>
      </c>
      <c r="E91" s="17"/>
      <c r="F91" s="276">
        <f>VLOOKUP(C91,'DB-캐릭터별 스테이지 매칭'!$E$3:$F$302,2,0)</f>
        <v>134</v>
      </c>
      <c r="G91" s="276" t="str">
        <f>VLOOKUP(F91,'DB-캐릭터별 스테이지 매칭'!$I$3:$L$1698,4,0)</f>
        <v>6-8</v>
      </c>
      <c r="H91" s="276">
        <f>_xlfn.IFNA(VLOOKUP(B91,'DB-서식용'!$D$4:$E$12,2,0),"")</f>
        <v>1040101001</v>
      </c>
      <c r="I91" s="29">
        <f>IFERROR((VLOOKUP(F91,'DB-방치 재화'!$B$3:$I$1800,(MATCH(H91,'DB-방치 재화'!$F$1:$I$1,0)+4),0))*60*24*D91,"0")*(1.7+1.58)</f>
        <v>713203.20000000007</v>
      </c>
      <c r="J91" s="29">
        <f>_xlfn.IFNA(IF(H91='DB-일일 퀘스트'!$F$6,VLOOKUP(F91,'DB-방치 재화'!$B$3:$H$1698,5,0)*VLOOKUP(H91,'DB-일일 퀘스트'!$F$6:$H$13,3,0),IF(H91='DB-일일 퀘스트'!$F$7,VLOOKUP(F91,'DB-방치 재화'!$B$3:$H$1698,6,0)*VLOOKUP(H91,'DB-일일 퀘스트'!$F$6:$H$13,3,0),IF(H91='DB-일일 퀘스트'!$F$8,VLOOKUP(F91,'DB-방치 재화'!$B$3:$H$1698,7,0)*VLOOKUP(H91,'DB-일일 퀘스트'!$F$6:$H$13,3,0),VLOOKUP(H91,'DB-일일 퀘스트'!$F$6:$H$13,3,0)))),"0")</f>
        <v>18120</v>
      </c>
      <c r="K91" s="29">
        <f>_xlfn.IFNA((IF(H91='DB-주간 퀘스트'!$F$6,VLOOKUP(F91,'DB-방치 재화'!$B$3:$H$1698,5,0)*VLOOKUP(H91,'DB-주간 퀘스트'!$F$6:$H$15,3,0),IF(H91='DB-주간 퀘스트'!$F$7,VLOOKUP(F91,'DB-방치 재화'!$B$3:$H$1698,6,0)*VLOOKUP(H91,'DB-주간 퀘스트'!$F$6:$H$15,3,0),IF(H91='DB-주간 퀘스트'!$F$8,VLOOKUP(F91,'DB-방치 재화'!$B$3:$H$1698,7,0)*VLOOKUP(H91,'DB-주간 퀘스트'!$F$6:$H$15,3,0),VLOOKUP(H91,'DB-주간 퀘스트'!$F$6:$H$15,3,0)))))/7,"0")</f>
        <v>7765.7142857142853</v>
      </c>
      <c r="L91" s="29">
        <f t="array" ref="L91">_xlfn.IFNA(IF(H91='DB-아스니아 미션'!$F$8,VLOOKUP('주요 재화 수급처 관리'!$F$10:$F$11,'DB-방치 재화'!$B$3:$H$1698,6,0)*'DB-아스니아 미션'!$H$8,VLOOKUP('주요 재화 수급처 관리'!$H$10:$H$11,'DB-아스니아 미션'!$F$7:$H$10,3,0)),"0")/7</f>
        <v>274.28571428571428</v>
      </c>
      <c r="M91" s="29">
        <f>(((VLOOKUP(F91,'DB-방치 재화'!$B$3:$I$1698,8,0)+8)*(VLOOKUP(H91,'DB-파견 작전실'!$L$8:$M$14,2,0)))*D91)</f>
        <v>56130.53333333334</v>
      </c>
      <c r="N91" s="29">
        <f>_xlfn.IFNA(IF(C91&lt;'DB-선물'!$E$5,VLOOKUP('주요 재화 수급처 관리'!$H$10,'DB-선물'!$G$6:$I$9,3,0),(IF('DB-선물'!$E$11&lt;=C91&lt;'DB-선물'!E37,VLOOKUP('주요 재화 수급처 관리'!$H$10,'DB-선물'!$G$12:$I$15,3,0),VLOOKUP(H91,'DB-선물'!$G$18:$I$21,3,0)))),"0")*6*D91</f>
        <v>0</v>
      </c>
      <c r="O91" s="29">
        <f t="array" ref="O91">(_xlfn.IFNA((VLOOKUP((INDEX('DB-메모리얼'!$F$5:$F$98,MATCH(MIN(ABS('DB-메모리얼'!$F$5:$F$98-'주요 재화 수급처 관리'!$C$10)),ABS('DB-메모리얼'!$F$5:$F$98-'주요 재화 수급처 관리'!$C$10),0))),'DB-메모리얼'!$F$5:$K$98,MATCH(H91,'DB-메모리얼'!$H$3:$K$3,0)+2,0)),"0"))*D91/14</f>
        <v>660690.14285714284</v>
      </c>
      <c r="P91" s="29">
        <f t="shared" si="4"/>
        <v>1028</v>
      </c>
      <c r="Q91" s="299">
        <f t="shared" si="5"/>
        <v>1457211.8761904761</v>
      </c>
    </row>
    <row r="92" spans="2:17" ht="18" thickTop="1" thickBot="1" x14ac:dyDescent="0.35">
      <c r="B92" s="22" t="s">
        <v>1609</v>
      </c>
      <c r="C92" s="116">
        <v>63</v>
      </c>
      <c r="D92" s="323">
        <v>1</v>
      </c>
      <c r="E92" s="17"/>
      <c r="F92" s="276">
        <f>VLOOKUP(C92,'DB-캐릭터별 스테이지 매칭'!$E$3:$F$302,2,0)</f>
        <v>137</v>
      </c>
      <c r="G92" s="276" t="str">
        <f>VLOOKUP(F92,'DB-캐릭터별 스테이지 매칭'!$I$3:$L$1698,4,0)</f>
        <v>6-11</v>
      </c>
      <c r="H92" s="276">
        <f>_xlfn.IFNA(VLOOKUP(B92,'DB-서식용'!$D$4:$E$12,2,0),"")</f>
        <v>1040101001</v>
      </c>
      <c r="I92" s="29">
        <f>IFERROR((VLOOKUP(F92,'DB-방치 재화'!$B$3:$I$1800,(MATCH(H92,'DB-방치 재화'!$F$1:$I$1,0)+4),0))*60*24*D92,"0")*(1.7+1.58)</f>
        <v>722649.60000000009</v>
      </c>
      <c r="J92" s="29">
        <f>_xlfn.IFNA(IF(H92='DB-일일 퀘스트'!$F$6,VLOOKUP(F92,'DB-방치 재화'!$B$3:$H$1698,5,0)*VLOOKUP(H92,'DB-일일 퀘스트'!$F$6:$H$13,3,0),IF(H92='DB-일일 퀘스트'!$F$7,VLOOKUP(F92,'DB-방치 재화'!$B$3:$H$1698,6,0)*VLOOKUP(H92,'DB-일일 퀘스트'!$F$6:$H$13,3,0),IF(H92='DB-일일 퀘스트'!$F$8,VLOOKUP(F92,'DB-방치 재화'!$B$3:$H$1698,7,0)*VLOOKUP(H92,'DB-일일 퀘스트'!$F$6:$H$13,3,0),VLOOKUP(H92,'DB-일일 퀘스트'!$F$6:$H$13,3,0)))),"0")</f>
        <v>18360</v>
      </c>
      <c r="K92" s="29">
        <f>_xlfn.IFNA((IF(H92='DB-주간 퀘스트'!$F$6,VLOOKUP(F92,'DB-방치 재화'!$B$3:$H$1698,5,0)*VLOOKUP(H92,'DB-주간 퀘스트'!$F$6:$H$15,3,0),IF(H92='DB-주간 퀘스트'!$F$7,VLOOKUP(F92,'DB-방치 재화'!$B$3:$H$1698,6,0)*VLOOKUP(H92,'DB-주간 퀘스트'!$F$6:$H$15,3,0),IF(H92='DB-주간 퀘스트'!$F$8,VLOOKUP(F92,'DB-방치 재화'!$B$3:$H$1698,7,0)*VLOOKUP(H92,'DB-주간 퀘스트'!$F$6:$H$15,3,0),VLOOKUP(H92,'DB-주간 퀘스트'!$F$6:$H$15,3,0)))))/7,"0")</f>
        <v>7868.5714285714284</v>
      </c>
      <c r="L92" s="29">
        <f t="array" ref="L92">_xlfn.IFNA(IF(H92='DB-아스니아 미션'!$F$8,VLOOKUP('주요 재화 수급처 관리'!$F$10:$F$11,'DB-방치 재화'!$B$3:$H$1698,6,0)*'DB-아스니아 미션'!$H$8,VLOOKUP('주요 재화 수급처 관리'!$H$10:$H$11,'DB-아스니아 미션'!$F$7:$H$10,3,0)),"0")/7</f>
        <v>274.28571428571428</v>
      </c>
      <c r="M92" s="29">
        <f>(((VLOOKUP(F92,'DB-방치 재화'!$B$3:$I$1698,8,0)+8)*(VLOOKUP(H92,'DB-파견 작전실'!$L$8:$M$14,2,0)))*D92)</f>
        <v>56130.53333333334</v>
      </c>
      <c r="N92" s="29">
        <f>_xlfn.IFNA(IF(C92&lt;'DB-선물'!$E$5,VLOOKUP('주요 재화 수급처 관리'!$H$10,'DB-선물'!$G$6:$I$9,3,0),(IF('DB-선물'!$E$11&lt;=C92&lt;'DB-선물'!E38,VLOOKUP('주요 재화 수급처 관리'!$H$10,'DB-선물'!$G$12:$I$15,3,0),VLOOKUP(H92,'DB-선물'!$G$18:$I$21,3,0)))),"0")*6*D92</f>
        <v>0</v>
      </c>
      <c r="O92" s="29">
        <f t="array" ref="O92">(_xlfn.IFNA((VLOOKUP((INDEX('DB-메모리얼'!$F$5:$F$98,MATCH(MIN(ABS('DB-메모리얼'!$F$5:$F$98-'주요 재화 수급처 관리'!$C$10)),ABS('DB-메모리얼'!$F$5:$F$98-'주요 재화 수급처 관리'!$C$10),0))),'DB-메모리얼'!$F$5:$K$98,MATCH(H92,'DB-메모리얼'!$H$3:$K$3,0)+2,0)),"0"))*D92/14</f>
        <v>660690.14285714284</v>
      </c>
      <c r="P92" s="29">
        <f t="shared" si="4"/>
        <v>1028</v>
      </c>
      <c r="Q92" s="299">
        <f t="shared" si="5"/>
        <v>1467001.1333333333</v>
      </c>
    </row>
    <row r="93" spans="2:17" ht="18" thickTop="1" thickBot="1" x14ac:dyDescent="0.35">
      <c r="B93" s="22" t="s">
        <v>1609</v>
      </c>
      <c r="C93" s="116">
        <v>64</v>
      </c>
      <c r="D93" s="323">
        <v>1</v>
      </c>
      <c r="E93" s="17"/>
      <c r="F93" s="276">
        <f>VLOOKUP(C93,'DB-캐릭터별 스테이지 매칭'!$E$3:$F$302,2,0)</f>
        <v>141</v>
      </c>
      <c r="G93" s="276" t="str">
        <f>VLOOKUP(F93,'DB-캐릭터별 스테이지 매칭'!$I$3:$L$1698,4,0)</f>
        <v>6-15</v>
      </c>
      <c r="H93" s="276">
        <f>_xlfn.IFNA(VLOOKUP(B93,'DB-서식용'!$D$4:$E$12,2,0),"")</f>
        <v>1040101001</v>
      </c>
      <c r="I93" s="29">
        <f>IFERROR((VLOOKUP(F93,'DB-방치 재화'!$B$3:$I$1800,(MATCH(H93,'DB-방치 재화'!$F$1:$I$1,0)+4),0))*60*24*D93,"0")*(1.7+1.58)</f>
        <v>736819.20000000007</v>
      </c>
      <c r="J93" s="29">
        <f>_xlfn.IFNA(IF(H93='DB-일일 퀘스트'!$F$6,VLOOKUP(F93,'DB-방치 재화'!$B$3:$H$1698,5,0)*VLOOKUP(H93,'DB-일일 퀘스트'!$F$6:$H$13,3,0),IF(H93='DB-일일 퀘스트'!$F$7,VLOOKUP(F93,'DB-방치 재화'!$B$3:$H$1698,6,0)*VLOOKUP(H93,'DB-일일 퀘스트'!$F$6:$H$13,3,0),IF(H93='DB-일일 퀘스트'!$F$8,VLOOKUP(F93,'DB-방치 재화'!$B$3:$H$1698,7,0)*VLOOKUP(H93,'DB-일일 퀘스트'!$F$6:$H$13,3,0),VLOOKUP(H93,'DB-일일 퀘스트'!$F$6:$H$13,3,0)))),"0")</f>
        <v>18720</v>
      </c>
      <c r="K93" s="29">
        <f>_xlfn.IFNA((IF(H93='DB-주간 퀘스트'!$F$6,VLOOKUP(F93,'DB-방치 재화'!$B$3:$H$1698,5,0)*VLOOKUP(H93,'DB-주간 퀘스트'!$F$6:$H$15,3,0),IF(H93='DB-주간 퀘스트'!$F$7,VLOOKUP(F93,'DB-방치 재화'!$B$3:$H$1698,6,0)*VLOOKUP(H93,'DB-주간 퀘스트'!$F$6:$H$15,3,0),IF(H93='DB-주간 퀘스트'!$F$8,VLOOKUP(F93,'DB-방치 재화'!$B$3:$H$1698,7,0)*VLOOKUP(H93,'DB-주간 퀘스트'!$F$6:$H$15,3,0),VLOOKUP(H93,'DB-주간 퀘스트'!$F$6:$H$15,3,0)))))/7,"0")</f>
        <v>8022.8571428571431</v>
      </c>
      <c r="L93" s="29">
        <f t="array" ref="L93">_xlfn.IFNA(IF(H93='DB-아스니아 미션'!$F$8,VLOOKUP('주요 재화 수급처 관리'!$F$10:$F$11,'DB-방치 재화'!$B$3:$H$1698,6,0)*'DB-아스니아 미션'!$H$8,VLOOKUP('주요 재화 수급처 관리'!$H$10:$H$11,'DB-아스니아 미션'!$F$7:$H$10,3,0)),"0")/7</f>
        <v>274.28571428571428</v>
      </c>
      <c r="M93" s="29">
        <f>(((VLOOKUP(F93,'DB-방치 재화'!$B$3:$I$1698,8,0)+8)*(VLOOKUP(H93,'DB-파견 작전실'!$L$8:$M$14,2,0)))*D93)</f>
        <v>56130.53333333334</v>
      </c>
      <c r="N93" s="29">
        <f>_xlfn.IFNA(IF(C93&lt;'DB-선물'!$E$5,VLOOKUP('주요 재화 수급처 관리'!$H$10,'DB-선물'!$G$6:$I$9,3,0),(IF('DB-선물'!$E$11&lt;=C93&lt;'DB-선물'!E39,VLOOKUP('주요 재화 수급처 관리'!$H$10,'DB-선물'!$G$12:$I$15,3,0),VLOOKUP(H93,'DB-선물'!$G$18:$I$21,3,0)))),"0")*6*D93</f>
        <v>0</v>
      </c>
      <c r="O93" s="29">
        <f t="array" ref="O93">(_xlfn.IFNA((VLOOKUP((INDEX('DB-메모리얼'!$F$5:$F$98,MATCH(MIN(ABS('DB-메모리얼'!$F$5:$F$98-'주요 재화 수급처 관리'!$C$10)),ABS('DB-메모리얼'!$F$5:$F$98-'주요 재화 수급처 관리'!$C$10),0))),'DB-메모리얼'!$F$5:$K$98,MATCH(H93,'DB-메모리얼'!$H$3:$K$3,0)+2,0)),"0"))*D93/14</f>
        <v>660690.14285714284</v>
      </c>
      <c r="P93" s="29">
        <f t="shared" si="4"/>
        <v>1028</v>
      </c>
      <c r="Q93" s="299">
        <f t="shared" si="5"/>
        <v>1481685.0190476191</v>
      </c>
    </row>
    <row r="94" spans="2:17" ht="18" thickTop="1" thickBot="1" x14ac:dyDescent="0.35">
      <c r="B94" s="22" t="s">
        <v>1609</v>
      </c>
      <c r="C94" s="116">
        <v>65</v>
      </c>
      <c r="D94" s="323">
        <v>1</v>
      </c>
      <c r="E94" s="17"/>
      <c r="F94" s="276">
        <f>VLOOKUP(C94,'DB-캐릭터별 스테이지 매칭'!$E$3:$F$302,2,0)</f>
        <v>144</v>
      </c>
      <c r="G94" s="276" t="str">
        <f>VLOOKUP(F94,'DB-캐릭터별 스테이지 매칭'!$I$3:$L$1698,4,0)</f>
        <v>6-18</v>
      </c>
      <c r="H94" s="276">
        <f>_xlfn.IFNA(VLOOKUP(B94,'DB-서식용'!$D$4:$E$12,2,0),"")</f>
        <v>1040101001</v>
      </c>
      <c r="I94" s="29">
        <f>IFERROR((VLOOKUP(F94,'DB-방치 재화'!$B$3:$I$1800,(MATCH(H94,'DB-방치 재화'!$F$1:$I$1,0)+4),0))*60*24*D94,"0")*(1.7+1.58)</f>
        <v>746265.60000000009</v>
      </c>
      <c r="J94" s="29">
        <f>_xlfn.IFNA(IF(H94='DB-일일 퀘스트'!$F$6,VLOOKUP(F94,'DB-방치 재화'!$B$3:$H$1698,5,0)*VLOOKUP(H94,'DB-일일 퀘스트'!$F$6:$H$13,3,0),IF(H94='DB-일일 퀘스트'!$F$7,VLOOKUP(F94,'DB-방치 재화'!$B$3:$H$1698,6,0)*VLOOKUP(H94,'DB-일일 퀘스트'!$F$6:$H$13,3,0),IF(H94='DB-일일 퀘스트'!$F$8,VLOOKUP(F94,'DB-방치 재화'!$B$3:$H$1698,7,0)*VLOOKUP(H94,'DB-일일 퀘스트'!$F$6:$H$13,3,0),VLOOKUP(H94,'DB-일일 퀘스트'!$F$6:$H$13,3,0)))),"0")</f>
        <v>18960</v>
      </c>
      <c r="K94" s="29">
        <f>_xlfn.IFNA((IF(H94='DB-주간 퀘스트'!$F$6,VLOOKUP(F94,'DB-방치 재화'!$B$3:$H$1698,5,0)*VLOOKUP(H94,'DB-주간 퀘스트'!$F$6:$H$15,3,0),IF(H94='DB-주간 퀘스트'!$F$7,VLOOKUP(F94,'DB-방치 재화'!$B$3:$H$1698,6,0)*VLOOKUP(H94,'DB-주간 퀘스트'!$F$6:$H$15,3,0),IF(H94='DB-주간 퀘스트'!$F$8,VLOOKUP(F94,'DB-방치 재화'!$B$3:$H$1698,7,0)*VLOOKUP(H94,'DB-주간 퀘스트'!$F$6:$H$15,3,0),VLOOKUP(H94,'DB-주간 퀘스트'!$F$6:$H$15,3,0)))))/7,"0")</f>
        <v>8125.7142857142853</v>
      </c>
      <c r="L94" s="29">
        <f t="array" ref="L94">_xlfn.IFNA(IF(H94='DB-아스니아 미션'!$F$8,VLOOKUP('주요 재화 수급처 관리'!$F$10:$F$11,'DB-방치 재화'!$B$3:$H$1698,6,0)*'DB-아스니아 미션'!$H$8,VLOOKUP('주요 재화 수급처 관리'!$H$10:$H$11,'DB-아스니아 미션'!$F$7:$H$10,3,0)),"0")/7</f>
        <v>274.28571428571428</v>
      </c>
      <c r="M94" s="29">
        <f>(((VLOOKUP(F94,'DB-방치 재화'!$B$3:$I$1698,8,0)+8)*(VLOOKUP(H94,'DB-파견 작전실'!$L$8:$M$14,2,0)))*D94)</f>
        <v>56130.53333333334</v>
      </c>
      <c r="N94" s="29">
        <f>_xlfn.IFNA(IF(C94&lt;'DB-선물'!$E$5,VLOOKUP('주요 재화 수급처 관리'!$H$10,'DB-선물'!$G$6:$I$9,3,0),(IF('DB-선물'!$E$11&lt;=C94&lt;'DB-선물'!E40,VLOOKUP('주요 재화 수급처 관리'!$H$10,'DB-선물'!$G$12:$I$15,3,0),VLOOKUP(H94,'DB-선물'!$G$18:$I$21,3,0)))),"0")*6*D94</f>
        <v>0</v>
      </c>
      <c r="O94" s="29">
        <f t="array" ref="O94">(_xlfn.IFNA((VLOOKUP((INDEX('DB-메모리얼'!$F$5:$F$98,MATCH(MIN(ABS('DB-메모리얼'!$F$5:$F$98-'주요 재화 수급처 관리'!$C$10)),ABS('DB-메모리얼'!$F$5:$F$98-'주요 재화 수급처 관리'!$C$10),0))),'DB-메모리얼'!$F$5:$K$98,MATCH(H94,'DB-메모리얼'!$H$3:$K$3,0)+2,0)),"0"))*D94/14</f>
        <v>660690.14285714284</v>
      </c>
      <c r="P94" s="29">
        <f t="shared" si="4"/>
        <v>1028</v>
      </c>
      <c r="Q94" s="299">
        <f t="shared" si="5"/>
        <v>1491474.2761904763</v>
      </c>
    </row>
    <row r="95" spans="2:17" ht="18" thickTop="1" thickBot="1" x14ac:dyDescent="0.35">
      <c r="B95" s="22" t="s">
        <v>1609</v>
      </c>
      <c r="C95" s="116">
        <v>66</v>
      </c>
      <c r="D95" s="323">
        <v>1</v>
      </c>
      <c r="E95" s="17"/>
      <c r="F95" s="276">
        <f>VLOOKUP(C95,'DB-캐릭터별 스테이지 매칭'!$E$3:$F$302,2,0)</f>
        <v>148</v>
      </c>
      <c r="G95" s="276" t="str">
        <f>VLOOKUP(F95,'DB-캐릭터별 스테이지 매칭'!$I$3:$L$1698,4,0)</f>
        <v>6-22</v>
      </c>
      <c r="H95" s="276">
        <f>_xlfn.IFNA(VLOOKUP(B95,'DB-서식용'!$D$4:$E$12,2,0),"")</f>
        <v>1040101001</v>
      </c>
      <c r="I95" s="29">
        <f>IFERROR((VLOOKUP(F95,'DB-방치 재화'!$B$3:$I$1800,(MATCH(H95,'DB-방치 재화'!$F$1:$I$1,0)+4),0))*60*24*D95,"0")*(1.7+1.58)</f>
        <v>755712</v>
      </c>
      <c r="J95" s="29">
        <f>_xlfn.IFNA(IF(H95='DB-일일 퀘스트'!$F$6,VLOOKUP(F95,'DB-방치 재화'!$B$3:$H$1698,5,0)*VLOOKUP(H95,'DB-일일 퀘스트'!$F$6:$H$13,3,0),IF(H95='DB-일일 퀘스트'!$F$7,VLOOKUP(F95,'DB-방치 재화'!$B$3:$H$1698,6,0)*VLOOKUP(H95,'DB-일일 퀘스트'!$F$6:$H$13,3,0),IF(H95='DB-일일 퀘스트'!$F$8,VLOOKUP(F95,'DB-방치 재화'!$B$3:$H$1698,7,0)*VLOOKUP(H95,'DB-일일 퀘스트'!$F$6:$H$13,3,0),VLOOKUP(H95,'DB-일일 퀘스트'!$F$6:$H$13,3,0)))),"0")</f>
        <v>19200</v>
      </c>
      <c r="K95" s="29">
        <f>_xlfn.IFNA((IF(H95='DB-주간 퀘스트'!$F$6,VLOOKUP(F95,'DB-방치 재화'!$B$3:$H$1698,5,0)*VLOOKUP(H95,'DB-주간 퀘스트'!$F$6:$H$15,3,0),IF(H95='DB-주간 퀘스트'!$F$7,VLOOKUP(F95,'DB-방치 재화'!$B$3:$H$1698,6,0)*VLOOKUP(H95,'DB-주간 퀘스트'!$F$6:$H$15,3,0),IF(H95='DB-주간 퀘스트'!$F$8,VLOOKUP(F95,'DB-방치 재화'!$B$3:$H$1698,7,0)*VLOOKUP(H95,'DB-주간 퀘스트'!$F$6:$H$15,3,0),VLOOKUP(H95,'DB-주간 퀘스트'!$F$6:$H$15,3,0)))))/7,"0")</f>
        <v>8228.5714285714294</v>
      </c>
      <c r="L95" s="29">
        <f t="array" ref="L95">_xlfn.IFNA(IF(H95='DB-아스니아 미션'!$F$8,VLOOKUP('주요 재화 수급처 관리'!$F$10:$F$11,'DB-방치 재화'!$B$3:$H$1698,6,0)*'DB-아스니아 미션'!$H$8,VLOOKUP('주요 재화 수급처 관리'!$H$10:$H$11,'DB-아스니아 미션'!$F$7:$H$10,3,0)),"0")/7</f>
        <v>274.28571428571428</v>
      </c>
      <c r="M95" s="29">
        <f>(((VLOOKUP(F95,'DB-방치 재화'!$B$3:$I$1698,8,0)+8)*(VLOOKUP(H95,'DB-파견 작전실'!$L$8:$M$14,2,0)))*D95)</f>
        <v>56130.53333333334</v>
      </c>
      <c r="N95" s="29">
        <f>_xlfn.IFNA(IF(C95&lt;'DB-선물'!$E$5,VLOOKUP('주요 재화 수급처 관리'!$H$10,'DB-선물'!$G$6:$I$9,3,0),(IF('DB-선물'!$E$11&lt;=C95&lt;'DB-선물'!E41,VLOOKUP('주요 재화 수급처 관리'!$H$10,'DB-선물'!$G$12:$I$15,3,0),VLOOKUP(H95,'DB-선물'!$G$18:$I$21,3,0)))),"0")*6*D95</f>
        <v>0</v>
      </c>
      <c r="O95" s="29">
        <f t="array" ref="O95">(_xlfn.IFNA((VLOOKUP((INDEX('DB-메모리얼'!$F$5:$F$98,MATCH(MIN(ABS('DB-메모리얼'!$F$5:$F$98-'주요 재화 수급처 관리'!$C$10)),ABS('DB-메모리얼'!$F$5:$F$98-'주요 재화 수급처 관리'!$C$10),0))),'DB-메모리얼'!$F$5:$K$98,MATCH(H95,'DB-메모리얼'!$H$3:$K$3,0)+2,0)),"0"))*D95/14</f>
        <v>660690.14285714284</v>
      </c>
      <c r="P95" s="29">
        <f t="shared" si="4"/>
        <v>1028</v>
      </c>
      <c r="Q95" s="299">
        <f t="shared" si="5"/>
        <v>1501263.5333333332</v>
      </c>
    </row>
    <row r="96" spans="2:17" ht="18" thickTop="1" thickBot="1" x14ac:dyDescent="0.35">
      <c r="B96" s="22" t="s">
        <v>1609</v>
      </c>
      <c r="C96" s="116">
        <v>67</v>
      </c>
      <c r="D96" s="323">
        <v>1</v>
      </c>
      <c r="E96" s="17"/>
      <c r="F96" s="276">
        <f>VLOOKUP(C96,'DB-캐릭터별 스테이지 매칭'!$E$3:$F$302,2,0)</f>
        <v>152</v>
      </c>
      <c r="G96" s="276" t="str">
        <f>VLOOKUP(F96,'DB-캐릭터별 스테이지 매칭'!$I$3:$L$1698,4,0)</f>
        <v>6-26</v>
      </c>
      <c r="H96" s="276">
        <f>_xlfn.IFNA(VLOOKUP(B96,'DB-서식용'!$D$4:$E$12,2,0),"")</f>
        <v>1040101001</v>
      </c>
      <c r="I96" s="29">
        <f>IFERROR((VLOOKUP(F96,'DB-방치 재화'!$B$3:$I$1800,(MATCH(H96,'DB-방치 재화'!$F$1:$I$1,0)+4),0))*60*24*D96,"0")*(1.7+1.58)</f>
        <v>774604.80000000005</v>
      </c>
      <c r="J96" s="29">
        <f>_xlfn.IFNA(IF(H96='DB-일일 퀘스트'!$F$6,VLOOKUP(F96,'DB-방치 재화'!$B$3:$H$1698,5,0)*VLOOKUP(H96,'DB-일일 퀘스트'!$F$6:$H$13,3,0),IF(H96='DB-일일 퀘스트'!$F$7,VLOOKUP(F96,'DB-방치 재화'!$B$3:$H$1698,6,0)*VLOOKUP(H96,'DB-일일 퀘스트'!$F$6:$H$13,3,0),IF(H96='DB-일일 퀘스트'!$F$8,VLOOKUP(F96,'DB-방치 재화'!$B$3:$H$1698,7,0)*VLOOKUP(H96,'DB-일일 퀘스트'!$F$6:$H$13,3,0),VLOOKUP(H96,'DB-일일 퀘스트'!$F$6:$H$13,3,0)))),"0")</f>
        <v>19680</v>
      </c>
      <c r="K96" s="29">
        <f>_xlfn.IFNA((IF(H96='DB-주간 퀘스트'!$F$6,VLOOKUP(F96,'DB-방치 재화'!$B$3:$H$1698,5,0)*VLOOKUP(H96,'DB-주간 퀘스트'!$F$6:$H$15,3,0),IF(H96='DB-주간 퀘스트'!$F$7,VLOOKUP(F96,'DB-방치 재화'!$B$3:$H$1698,6,0)*VLOOKUP(H96,'DB-주간 퀘스트'!$F$6:$H$15,3,0),IF(H96='DB-주간 퀘스트'!$F$8,VLOOKUP(F96,'DB-방치 재화'!$B$3:$H$1698,7,0)*VLOOKUP(H96,'DB-주간 퀘스트'!$F$6:$H$15,3,0),VLOOKUP(H96,'DB-주간 퀘스트'!$F$6:$H$15,3,0)))))/7,"0")</f>
        <v>8434.2857142857138</v>
      </c>
      <c r="L96" s="29">
        <f t="array" ref="L96">_xlfn.IFNA(IF(H96='DB-아스니아 미션'!$F$8,VLOOKUP('주요 재화 수급처 관리'!$F$10:$F$11,'DB-방치 재화'!$B$3:$H$1698,6,0)*'DB-아스니아 미션'!$H$8,VLOOKUP('주요 재화 수급처 관리'!$H$10:$H$11,'DB-아스니아 미션'!$F$7:$H$10,3,0)),"0")/7</f>
        <v>274.28571428571428</v>
      </c>
      <c r="M96" s="29">
        <f>(((VLOOKUP(F96,'DB-방치 재화'!$B$3:$I$1698,8,0)+8)*(VLOOKUP(H96,'DB-파견 작전실'!$L$8:$M$14,2,0)))*D96)</f>
        <v>56130.53333333334</v>
      </c>
      <c r="N96" s="29">
        <f>_xlfn.IFNA(IF(C96&lt;'DB-선물'!$E$5,VLOOKUP('주요 재화 수급처 관리'!$H$10,'DB-선물'!$G$6:$I$9,3,0),(IF('DB-선물'!$E$11&lt;=C96&lt;'DB-선물'!E42,VLOOKUP('주요 재화 수급처 관리'!$H$10,'DB-선물'!$G$12:$I$15,3,0),VLOOKUP(H96,'DB-선물'!$G$18:$I$21,3,0)))),"0")*6*D96</f>
        <v>0</v>
      </c>
      <c r="O96" s="29">
        <f t="array" ref="O96">(_xlfn.IFNA((VLOOKUP((INDEX('DB-메모리얼'!$F$5:$F$98,MATCH(MIN(ABS('DB-메모리얼'!$F$5:$F$98-'주요 재화 수급처 관리'!$C$10)),ABS('DB-메모리얼'!$F$5:$F$98-'주요 재화 수급처 관리'!$C$10),0))),'DB-메모리얼'!$F$5:$K$98,MATCH(H96,'DB-메모리얼'!$H$3:$K$3,0)+2,0)),"0"))*D96/14</f>
        <v>660690.14285714284</v>
      </c>
      <c r="P96" s="29">
        <f t="shared" si="4"/>
        <v>1028</v>
      </c>
      <c r="Q96" s="299">
        <f t="shared" si="5"/>
        <v>1520842.0476190476</v>
      </c>
    </row>
    <row r="97" spans="2:17" ht="18" thickTop="1" thickBot="1" x14ac:dyDescent="0.35">
      <c r="B97" s="22" t="s">
        <v>1609</v>
      </c>
      <c r="C97" s="116">
        <v>68</v>
      </c>
      <c r="D97" s="323">
        <v>1</v>
      </c>
      <c r="E97" s="17"/>
      <c r="F97" s="276">
        <f>VLOOKUP(C97,'DB-캐릭터별 스테이지 매칭'!$E$3:$F$302,2,0)</f>
        <v>155</v>
      </c>
      <c r="G97" s="276" t="str">
        <f>VLOOKUP(F97,'DB-캐릭터별 스테이지 매칭'!$I$3:$L$1698,4,0)</f>
        <v>6-29</v>
      </c>
      <c r="H97" s="276">
        <f>_xlfn.IFNA(VLOOKUP(B97,'DB-서식용'!$D$4:$E$12,2,0),"")</f>
        <v>1040101001</v>
      </c>
      <c r="I97" s="29">
        <f>IFERROR((VLOOKUP(F97,'DB-방치 재화'!$B$3:$I$1800,(MATCH(H97,'DB-방치 재화'!$F$1:$I$1,0)+4),0))*60*24*D97,"0")*(1.7+1.58)</f>
        <v>779328.00000000012</v>
      </c>
      <c r="J97" s="29">
        <f>_xlfn.IFNA(IF(H97='DB-일일 퀘스트'!$F$6,VLOOKUP(F97,'DB-방치 재화'!$B$3:$H$1698,5,0)*VLOOKUP(H97,'DB-일일 퀘스트'!$F$6:$H$13,3,0),IF(H97='DB-일일 퀘스트'!$F$7,VLOOKUP(F97,'DB-방치 재화'!$B$3:$H$1698,6,0)*VLOOKUP(H97,'DB-일일 퀘스트'!$F$6:$H$13,3,0),IF(H97='DB-일일 퀘스트'!$F$8,VLOOKUP(F97,'DB-방치 재화'!$B$3:$H$1698,7,0)*VLOOKUP(H97,'DB-일일 퀘스트'!$F$6:$H$13,3,0),VLOOKUP(H97,'DB-일일 퀘스트'!$F$6:$H$13,3,0)))),"0")</f>
        <v>19800</v>
      </c>
      <c r="K97" s="29">
        <f>_xlfn.IFNA((IF(H97='DB-주간 퀘스트'!$F$6,VLOOKUP(F97,'DB-방치 재화'!$B$3:$H$1698,5,0)*VLOOKUP(H97,'DB-주간 퀘스트'!$F$6:$H$15,3,0),IF(H97='DB-주간 퀘스트'!$F$7,VLOOKUP(F97,'DB-방치 재화'!$B$3:$H$1698,6,0)*VLOOKUP(H97,'DB-주간 퀘스트'!$F$6:$H$15,3,0),IF(H97='DB-주간 퀘스트'!$F$8,VLOOKUP(F97,'DB-방치 재화'!$B$3:$H$1698,7,0)*VLOOKUP(H97,'DB-주간 퀘스트'!$F$6:$H$15,3,0),VLOOKUP(H97,'DB-주간 퀘스트'!$F$6:$H$15,3,0)))))/7,"0")</f>
        <v>8485.7142857142862</v>
      </c>
      <c r="L97" s="29">
        <f t="array" ref="L97">_xlfn.IFNA(IF(H97='DB-아스니아 미션'!$F$8,VLOOKUP('주요 재화 수급처 관리'!$F$10:$F$11,'DB-방치 재화'!$B$3:$H$1698,6,0)*'DB-아스니아 미션'!$H$8,VLOOKUP('주요 재화 수급처 관리'!$H$10:$H$11,'DB-아스니아 미션'!$F$7:$H$10,3,0)),"0")/7</f>
        <v>274.28571428571428</v>
      </c>
      <c r="M97" s="29">
        <f>(((VLOOKUP(F97,'DB-방치 재화'!$B$3:$I$1698,8,0)+8)*(VLOOKUP(H97,'DB-파견 작전실'!$L$8:$M$14,2,0)))*D97)</f>
        <v>56130.53333333334</v>
      </c>
      <c r="N97" s="29">
        <f>_xlfn.IFNA(IF(C97&lt;'DB-선물'!$E$5,VLOOKUP('주요 재화 수급처 관리'!$H$10,'DB-선물'!$G$6:$I$9,3,0),(IF('DB-선물'!$E$11&lt;=C97&lt;'DB-선물'!E43,VLOOKUP('주요 재화 수급처 관리'!$H$10,'DB-선물'!$G$12:$I$15,3,0),VLOOKUP(H97,'DB-선물'!$G$18:$I$21,3,0)))),"0")*6*D97</f>
        <v>0</v>
      </c>
      <c r="O97" s="29">
        <f t="array" ref="O97">(_xlfn.IFNA((VLOOKUP((INDEX('DB-메모리얼'!$F$5:$F$98,MATCH(MIN(ABS('DB-메모리얼'!$F$5:$F$98-'주요 재화 수급처 관리'!$C$10)),ABS('DB-메모리얼'!$F$5:$F$98-'주요 재화 수급처 관리'!$C$10),0))),'DB-메모리얼'!$F$5:$K$98,MATCH(H97,'DB-메모리얼'!$H$3:$K$3,0)+2,0)),"0"))*D97/14</f>
        <v>660690.14285714284</v>
      </c>
      <c r="P97" s="29">
        <f t="shared" si="4"/>
        <v>1028</v>
      </c>
      <c r="Q97" s="299">
        <f t="shared" si="5"/>
        <v>1525736.6761904764</v>
      </c>
    </row>
    <row r="98" spans="2:17" ht="18" thickTop="1" thickBot="1" x14ac:dyDescent="0.35">
      <c r="B98" s="22" t="s">
        <v>1609</v>
      </c>
      <c r="C98" s="116">
        <v>69</v>
      </c>
      <c r="D98" s="323">
        <v>1</v>
      </c>
      <c r="E98" s="17"/>
      <c r="F98" s="276">
        <f>VLOOKUP(C98,'DB-캐릭터별 스테이지 매칭'!$E$3:$F$302,2,0)</f>
        <v>159</v>
      </c>
      <c r="G98" s="276" t="str">
        <f>VLOOKUP(F98,'DB-캐릭터별 스테이지 매칭'!$I$3:$L$1698,4,0)</f>
        <v>6-33</v>
      </c>
      <c r="H98" s="276">
        <f>_xlfn.IFNA(VLOOKUP(B98,'DB-서식용'!$D$4:$E$12,2,0),"")</f>
        <v>1040101001</v>
      </c>
      <c r="I98" s="29">
        <f>IFERROR((VLOOKUP(F98,'DB-방치 재화'!$B$3:$I$1800,(MATCH(H98,'DB-방치 재화'!$F$1:$I$1,0)+4),0))*60*24*D98,"0")*(1.7+1.58)</f>
        <v>793497.60000000009</v>
      </c>
      <c r="J98" s="29">
        <f>_xlfn.IFNA(IF(H98='DB-일일 퀘스트'!$F$6,VLOOKUP(F98,'DB-방치 재화'!$B$3:$H$1698,5,0)*VLOOKUP(H98,'DB-일일 퀘스트'!$F$6:$H$13,3,0),IF(H98='DB-일일 퀘스트'!$F$7,VLOOKUP(F98,'DB-방치 재화'!$B$3:$H$1698,6,0)*VLOOKUP(H98,'DB-일일 퀘스트'!$F$6:$H$13,3,0),IF(H98='DB-일일 퀘스트'!$F$8,VLOOKUP(F98,'DB-방치 재화'!$B$3:$H$1698,7,0)*VLOOKUP(H98,'DB-일일 퀘스트'!$F$6:$H$13,3,0),VLOOKUP(H98,'DB-일일 퀘스트'!$F$6:$H$13,3,0)))),"0")</f>
        <v>20160</v>
      </c>
      <c r="K98" s="29">
        <f>_xlfn.IFNA((IF(H98='DB-주간 퀘스트'!$F$6,VLOOKUP(F98,'DB-방치 재화'!$B$3:$H$1698,5,0)*VLOOKUP(H98,'DB-주간 퀘스트'!$F$6:$H$15,3,0),IF(H98='DB-주간 퀘스트'!$F$7,VLOOKUP(F98,'DB-방치 재화'!$B$3:$H$1698,6,0)*VLOOKUP(H98,'DB-주간 퀘스트'!$F$6:$H$15,3,0),IF(H98='DB-주간 퀘스트'!$F$8,VLOOKUP(F98,'DB-방치 재화'!$B$3:$H$1698,7,0)*VLOOKUP(H98,'DB-주간 퀘스트'!$F$6:$H$15,3,0),VLOOKUP(H98,'DB-주간 퀘스트'!$F$6:$H$15,3,0)))))/7,"0")</f>
        <v>8640</v>
      </c>
      <c r="L98" s="29">
        <f t="array" ref="L98">_xlfn.IFNA(IF(H98='DB-아스니아 미션'!$F$8,VLOOKUP('주요 재화 수급처 관리'!$F$10:$F$11,'DB-방치 재화'!$B$3:$H$1698,6,0)*'DB-아스니아 미션'!$H$8,VLOOKUP('주요 재화 수급처 관리'!$H$10:$H$11,'DB-아스니아 미션'!$F$7:$H$10,3,0)),"0")/7</f>
        <v>274.28571428571428</v>
      </c>
      <c r="M98" s="29">
        <f>(((VLOOKUP(F98,'DB-방치 재화'!$B$3:$I$1698,8,0)+8)*(VLOOKUP(H98,'DB-파견 작전실'!$L$8:$M$14,2,0)))*D98)</f>
        <v>56130.53333333334</v>
      </c>
      <c r="N98" s="29">
        <f>_xlfn.IFNA(IF(C98&lt;'DB-선물'!$E$5,VLOOKUP('주요 재화 수급처 관리'!$H$10,'DB-선물'!$G$6:$I$9,3,0),(IF('DB-선물'!$E$11&lt;=C98&lt;'DB-선물'!E44,VLOOKUP('주요 재화 수급처 관리'!$H$10,'DB-선물'!$G$12:$I$15,3,0),VLOOKUP(H98,'DB-선물'!$G$18:$I$21,3,0)))),"0")*6*D98</f>
        <v>0</v>
      </c>
      <c r="O98" s="29">
        <f t="array" ref="O98">(_xlfn.IFNA((VLOOKUP((INDEX('DB-메모리얼'!$F$5:$F$98,MATCH(MIN(ABS('DB-메모리얼'!$F$5:$F$98-'주요 재화 수급처 관리'!$C$10)),ABS('DB-메모리얼'!$F$5:$F$98-'주요 재화 수급처 관리'!$C$10),0))),'DB-메모리얼'!$F$5:$K$98,MATCH(H98,'DB-메모리얼'!$H$3:$K$3,0)+2,0)),"0"))*D98/14</f>
        <v>660690.14285714284</v>
      </c>
      <c r="P98" s="29">
        <f t="shared" si="4"/>
        <v>1028</v>
      </c>
      <c r="Q98" s="299">
        <f t="shared" si="5"/>
        <v>1540420.5619047619</v>
      </c>
    </row>
    <row r="99" spans="2:17" ht="18" thickTop="1" thickBot="1" x14ac:dyDescent="0.35">
      <c r="B99" s="22" t="s">
        <v>1609</v>
      </c>
      <c r="C99" s="116">
        <v>70</v>
      </c>
      <c r="D99" s="323">
        <v>1</v>
      </c>
      <c r="E99" s="17"/>
      <c r="F99" s="276">
        <f>VLOOKUP(C99,'DB-캐릭터별 스테이지 매칭'!$E$3:$F$302,2,0)</f>
        <v>163</v>
      </c>
      <c r="G99" s="276" t="str">
        <f>VLOOKUP(F99,'DB-캐릭터별 스테이지 매칭'!$I$3:$L$1698,4,0)</f>
        <v>6-37</v>
      </c>
      <c r="H99" s="276">
        <f>_xlfn.IFNA(VLOOKUP(B99,'DB-서식용'!$D$4:$E$12,2,0),"")</f>
        <v>1040101001</v>
      </c>
      <c r="I99" s="29">
        <f>IFERROR((VLOOKUP(F99,'DB-방치 재화'!$B$3:$I$1800,(MATCH(H99,'DB-방치 재화'!$F$1:$I$1,0)+4),0))*60*24*D99,"0")*(1.7+1.58)</f>
        <v>807667.20000000007</v>
      </c>
      <c r="J99" s="29">
        <f>_xlfn.IFNA(IF(H99='DB-일일 퀘스트'!$F$6,VLOOKUP(F99,'DB-방치 재화'!$B$3:$H$1698,5,0)*VLOOKUP(H99,'DB-일일 퀘스트'!$F$6:$H$13,3,0),IF(H99='DB-일일 퀘스트'!$F$7,VLOOKUP(F99,'DB-방치 재화'!$B$3:$H$1698,6,0)*VLOOKUP(H99,'DB-일일 퀘스트'!$F$6:$H$13,3,0),IF(H99='DB-일일 퀘스트'!$F$8,VLOOKUP(F99,'DB-방치 재화'!$B$3:$H$1698,7,0)*VLOOKUP(H99,'DB-일일 퀘스트'!$F$6:$H$13,3,0),VLOOKUP(H99,'DB-일일 퀘스트'!$F$6:$H$13,3,0)))),"0")</f>
        <v>20520</v>
      </c>
      <c r="K99" s="29">
        <f>_xlfn.IFNA((IF(H99='DB-주간 퀘스트'!$F$6,VLOOKUP(F99,'DB-방치 재화'!$B$3:$H$1698,5,0)*VLOOKUP(H99,'DB-주간 퀘스트'!$F$6:$H$15,3,0),IF(H99='DB-주간 퀘스트'!$F$7,VLOOKUP(F99,'DB-방치 재화'!$B$3:$H$1698,6,0)*VLOOKUP(H99,'DB-주간 퀘스트'!$F$6:$H$15,3,0),IF(H99='DB-주간 퀘스트'!$F$8,VLOOKUP(F99,'DB-방치 재화'!$B$3:$H$1698,7,0)*VLOOKUP(H99,'DB-주간 퀘스트'!$F$6:$H$15,3,0),VLOOKUP(H99,'DB-주간 퀘스트'!$F$6:$H$15,3,0)))))/7,"0")</f>
        <v>8794.2857142857138</v>
      </c>
      <c r="L99" s="29">
        <f t="array" ref="L99">_xlfn.IFNA(IF(H99='DB-아스니아 미션'!$F$8,VLOOKUP('주요 재화 수급처 관리'!$F$10:$F$11,'DB-방치 재화'!$B$3:$H$1698,6,0)*'DB-아스니아 미션'!$H$8,VLOOKUP('주요 재화 수급처 관리'!$H$10:$H$11,'DB-아스니아 미션'!$F$7:$H$10,3,0)),"0")/7</f>
        <v>274.28571428571428</v>
      </c>
      <c r="M99" s="29">
        <f>(((VLOOKUP(F99,'DB-방치 재화'!$B$3:$I$1698,8,0)+8)*(VLOOKUP(H99,'DB-파견 작전실'!$L$8:$M$14,2,0)))*D99)</f>
        <v>56130.53333333334</v>
      </c>
      <c r="N99" s="29">
        <f>_xlfn.IFNA(IF(C99&lt;'DB-선물'!$E$5,VLOOKUP('주요 재화 수급처 관리'!$H$10,'DB-선물'!$G$6:$I$9,3,0),(IF('DB-선물'!$E$11&lt;=C99&lt;'DB-선물'!E45,VLOOKUP('주요 재화 수급처 관리'!$H$10,'DB-선물'!$G$12:$I$15,3,0),VLOOKUP(H99,'DB-선물'!$G$18:$I$21,3,0)))),"0")*6*D99</f>
        <v>0</v>
      </c>
      <c r="O99" s="29">
        <f t="array" ref="O99">(_xlfn.IFNA((VLOOKUP((INDEX('DB-메모리얼'!$F$5:$F$98,MATCH(MIN(ABS('DB-메모리얼'!$F$5:$F$98-'주요 재화 수급처 관리'!$C$10)),ABS('DB-메모리얼'!$F$5:$F$98-'주요 재화 수급처 관리'!$C$10),0))),'DB-메모리얼'!$F$5:$K$98,MATCH(H99,'DB-메모리얼'!$H$3:$K$3,0)+2,0)),"0"))*D99/14</f>
        <v>660690.14285714284</v>
      </c>
      <c r="P99" s="29">
        <f t="shared" si="4"/>
        <v>1028</v>
      </c>
      <c r="Q99" s="299">
        <f t="shared" si="5"/>
        <v>1555104.4476190475</v>
      </c>
    </row>
    <row r="100" spans="2:17" ht="18" thickTop="1" thickBot="1" x14ac:dyDescent="0.35">
      <c r="B100" s="22" t="s">
        <v>1609</v>
      </c>
      <c r="C100" s="116">
        <v>71</v>
      </c>
      <c r="D100" s="323">
        <v>1</v>
      </c>
      <c r="E100" s="17"/>
      <c r="F100" s="276">
        <f>VLOOKUP(C100,'DB-캐릭터별 스테이지 매칭'!$E$3:$F$302,2,0)</f>
        <v>167</v>
      </c>
      <c r="G100" s="276" t="str">
        <f>VLOOKUP(F100,'DB-캐릭터별 스테이지 매칭'!$I$3:$L$1698,4,0)</f>
        <v>7-1</v>
      </c>
      <c r="H100" s="276">
        <f>_xlfn.IFNA(VLOOKUP(B100,'DB-서식용'!$D$4:$E$12,2,0),"")</f>
        <v>1040101001</v>
      </c>
      <c r="I100" s="29">
        <f>IFERROR((VLOOKUP(F100,'DB-방치 재화'!$B$3:$I$1800,(MATCH(H100,'DB-방치 재화'!$F$1:$I$1,0)+4),0))*60*24*D100,"0")*(1.7+1.58)</f>
        <v>821836.80000000005</v>
      </c>
      <c r="J100" s="29">
        <f>_xlfn.IFNA(IF(H100='DB-일일 퀘스트'!$F$6,VLOOKUP(F100,'DB-방치 재화'!$B$3:$H$1698,5,0)*VLOOKUP(H100,'DB-일일 퀘스트'!$F$6:$H$13,3,0),IF(H100='DB-일일 퀘스트'!$F$7,VLOOKUP(F100,'DB-방치 재화'!$B$3:$H$1698,6,0)*VLOOKUP(H100,'DB-일일 퀘스트'!$F$6:$H$13,3,0),IF(H100='DB-일일 퀘스트'!$F$8,VLOOKUP(F100,'DB-방치 재화'!$B$3:$H$1698,7,0)*VLOOKUP(H100,'DB-일일 퀘스트'!$F$6:$H$13,3,0),VLOOKUP(H100,'DB-일일 퀘스트'!$F$6:$H$13,3,0)))),"0")</f>
        <v>20880</v>
      </c>
      <c r="K100" s="29">
        <f>_xlfn.IFNA((IF(H100='DB-주간 퀘스트'!$F$6,VLOOKUP(F100,'DB-방치 재화'!$B$3:$H$1698,5,0)*VLOOKUP(H100,'DB-주간 퀘스트'!$F$6:$H$15,3,0),IF(H100='DB-주간 퀘스트'!$F$7,VLOOKUP(F100,'DB-방치 재화'!$B$3:$H$1698,6,0)*VLOOKUP(H100,'DB-주간 퀘스트'!$F$6:$H$15,3,0),IF(H100='DB-주간 퀘스트'!$F$8,VLOOKUP(F100,'DB-방치 재화'!$B$3:$H$1698,7,0)*VLOOKUP(H100,'DB-주간 퀘스트'!$F$6:$H$15,3,0),VLOOKUP(H100,'DB-주간 퀘스트'!$F$6:$H$15,3,0)))))/7,"0")</f>
        <v>8948.5714285714294</v>
      </c>
      <c r="L100" s="29">
        <f t="array" ref="L100">_xlfn.IFNA(IF(H100='DB-아스니아 미션'!$F$8,VLOOKUP('주요 재화 수급처 관리'!$F$10:$F$11,'DB-방치 재화'!$B$3:$H$1698,6,0)*'DB-아스니아 미션'!$H$8,VLOOKUP('주요 재화 수급처 관리'!$H$10:$H$11,'DB-아스니아 미션'!$F$7:$H$10,3,0)),"0")/7</f>
        <v>274.28571428571428</v>
      </c>
      <c r="M100" s="29">
        <f>(((VLOOKUP(F100,'DB-방치 재화'!$B$3:$I$1698,8,0)+8)*(VLOOKUP(H100,'DB-파견 작전실'!$L$8:$M$14,2,0)))*D100)</f>
        <v>56130.53333333334</v>
      </c>
      <c r="N100" s="29">
        <f>_xlfn.IFNA(IF(C100&lt;'DB-선물'!$E$5,VLOOKUP('주요 재화 수급처 관리'!$H$10,'DB-선물'!$G$6:$I$9,3,0),(IF('DB-선물'!$E$11&lt;=C100&lt;'DB-선물'!E46,VLOOKUP('주요 재화 수급처 관리'!$H$10,'DB-선물'!$G$12:$I$15,3,0),VLOOKUP(H100,'DB-선물'!$G$18:$I$21,3,0)))),"0")*6*D100</f>
        <v>0</v>
      </c>
      <c r="O100" s="29">
        <f t="array" ref="O100">(_xlfn.IFNA((VLOOKUP((INDEX('DB-메모리얼'!$F$5:$F$98,MATCH(MIN(ABS('DB-메모리얼'!$F$5:$F$98-'주요 재화 수급처 관리'!$C$10)),ABS('DB-메모리얼'!$F$5:$F$98-'주요 재화 수급처 관리'!$C$10),0))),'DB-메모리얼'!$F$5:$K$98,MATCH(H100,'DB-메모리얼'!$H$3:$K$3,0)+2,0)),"0"))*D100/14</f>
        <v>660690.14285714284</v>
      </c>
      <c r="P100" s="29">
        <f t="shared" si="4"/>
        <v>1028</v>
      </c>
      <c r="Q100" s="299">
        <f t="shared" si="5"/>
        <v>1569788.3333333335</v>
      </c>
    </row>
    <row r="101" spans="2:17" ht="18" thickTop="1" thickBot="1" x14ac:dyDescent="0.35">
      <c r="B101" s="22" t="s">
        <v>1609</v>
      </c>
      <c r="C101" s="5">
        <v>72</v>
      </c>
      <c r="D101" s="323">
        <v>1</v>
      </c>
      <c r="E101" s="17"/>
      <c r="F101" s="276">
        <f>VLOOKUP(C101,'DB-캐릭터별 스테이지 매칭'!$E$3:$F$302,2,0)</f>
        <v>170</v>
      </c>
      <c r="G101" s="276" t="str">
        <f>VLOOKUP(F101,'DB-캐릭터별 스테이지 매칭'!$I$3:$L$1698,4,0)</f>
        <v>7-4</v>
      </c>
      <c r="H101" s="276">
        <f>_xlfn.IFNA(VLOOKUP(B101,'DB-서식용'!$D$4:$E$12,2,0),"")</f>
        <v>1040101001</v>
      </c>
      <c r="I101" s="29">
        <f>IFERROR((VLOOKUP(F101,'DB-방치 재화'!$B$3:$I$1800,(MATCH(H101,'DB-방치 재화'!$F$1:$I$1,0)+4),0))*60*24*D101,"0")*(1.7+1.58)</f>
        <v>831283.20000000007</v>
      </c>
      <c r="J101" s="29">
        <f>_xlfn.IFNA(IF(H101='DB-일일 퀘스트'!$F$6,VLOOKUP(F101,'DB-방치 재화'!$B$3:$H$1698,5,0)*VLOOKUP(H101,'DB-일일 퀘스트'!$F$6:$H$13,3,0),IF(H101='DB-일일 퀘스트'!$F$7,VLOOKUP(F101,'DB-방치 재화'!$B$3:$H$1698,6,0)*VLOOKUP(H101,'DB-일일 퀘스트'!$F$6:$H$13,3,0),IF(H101='DB-일일 퀘스트'!$F$8,VLOOKUP(F101,'DB-방치 재화'!$B$3:$H$1698,7,0)*VLOOKUP(H101,'DB-일일 퀘스트'!$F$6:$H$13,3,0),VLOOKUP(H101,'DB-일일 퀘스트'!$F$6:$H$13,3,0)))),"0")</f>
        <v>21120</v>
      </c>
      <c r="K101" s="29">
        <f>_xlfn.IFNA((IF(H101='DB-주간 퀘스트'!$F$6,VLOOKUP(F101,'DB-방치 재화'!$B$3:$H$1698,5,0)*VLOOKUP(H101,'DB-주간 퀘스트'!$F$6:$H$15,3,0),IF(H101='DB-주간 퀘스트'!$F$7,VLOOKUP(F101,'DB-방치 재화'!$B$3:$H$1698,6,0)*VLOOKUP(H101,'DB-주간 퀘스트'!$F$6:$H$15,3,0),IF(H101='DB-주간 퀘스트'!$F$8,VLOOKUP(F101,'DB-방치 재화'!$B$3:$H$1698,7,0)*VLOOKUP(H101,'DB-주간 퀘스트'!$F$6:$H$15,3,0),VLOOKUP(H101,'DB-주간 퀘스트'!$F$6:$H$15,3,0)))))/7,"0")</f>
        <v>9051.4285714285706</v>
      </c>
      <c r="L101" s="29">
        <f t="array" ref="L101">_xlfn.IFNA(IF(H101='DB-아스니아 미션'!$F$8,VLOOKUP('주요 재화 수급처 관리'!$F$10:$F$11,'DB-방치 재화'!$B$3:$H$1698,6,0)*'DB-아스니아 미션'!$H$8,VLOOKUP('주요 재화 수급처 관리'!$H$10:$H$11,'DB-아스니아 미션'!$F$7:$H$10,3,0)),"0")/7</f>
        <v>274.28571428571428</v>
      </c>
      <c r="M101" s="29">
        <f>(((VLOOKUP(F101,'DB-방치 재화'!$B$3:$I$1698,8,0)+8)*(VLOOKUP(H101,'DB-파견 작전실'!$L$8:$M$14,2,0)))*D101)</f>
        <v>56130.53333333334</v>
      </c>
      <c r="N101" s="29">
        <f>_xlfn.IFNA(IF(C101&lt;'DB-선물'!$E$5,VLOOKUP('주요 재화 수급처 관리'!$H$10,'DB-선물'!$G$6:$I$9,3,0),(IF('DB-선물'!$E$11&lt;=C101&lt;'DB-선물'!E47,VLOOKUP('주요 재화 수급처 관리'!$H$10,'DB-선물'!$G$12:$I$15,3,0),VLOOKUP(H101,'DB-선물'!$G$18:$I$21,3,0)))),"0")*6*D101</f>
        <v>0</v>
      </c>
      <c r="O101" s="29">
        <f t="array" ref="O101">(_xlfn.IFNA((VLOOKUP((INDEX('DB-메모리얼'!$F$5:$F$98,MATCH(MIN(ABS('DB-메모리얼'!$F$5:$F$98-'주요 재화 수급처 관리'!$C$10)),ABS('DB-메모리얼'!$F$5:$F$98-'주요 재화 수급처 관리'!$C$10),0))),'DB-메모리얼'!$F$5:$K$98,MATCH(H101,'DB-메모리얼'!$H$3:$K$3,0)+2,0)),"0"))*D101/14</f>
        <v>660690.14285714284</v>
      </c>
      <c r="P101" s="29">
        <f t="shared" si="4"/>
        <v>1028</v>
      </c>
      <c r="Q101" s="299">
        <f t="shared" si="5"/>
        <v>1579577.5904761904</v>
      </c>
    </row>
    <row r="102" spans="2:17" ht="18" thickTop="1" thickBot="1" x14ac:dyDescent="0.35">
      <c r="B102" s="22" t="s">
        <v>1609</v>
      </c>
      <c r="C102" s="5">
        <v>73</v>
      </c>
      <c r="D102" s="323">
        <v>1</v>
      </c>
      <c r="E102" s="17"/>
      <c r="F102" s="276">
        <f>VLOOKUP(C102,'DB-캐릭터별 스테이지 매칭'!$E$3:$F$302,2,0)</f>
        <v>174</v>
      </c>
      <c r="G102" s="276" t="str">
        <f>VLOOKUP(F102,'DB-캐릭터별 스테이지 매칭'!$I$3:$L$1698,4,0)</f>
        <v>7-8</v>
      </c>
      <c r="H102" s="276">
        <f>_xlfn.IFNA(VLOOKUP(B102,'DB-서식용'!$D$4:$E$12,2,0),"")</f>
        <v>1040101001</v>
      </c>
      <c r="I102" s="29">
        <f>IFERROR((VLOOKUP(F102,'DB-방치 재화'!$B$3:$I$1800,(MATCH(H102,'DB-방치 재화'!$F$1:$I$1,0)+4),0))*60*24*D102,"0")*(1.7+1.58)</f>
        <v>845452.80000000005</v>
      </c>
      <c r="J102" s="29">
        <f>_xlfn.IFNA(IF(H102='DB-일일 퀘스트'!$F$6,VLOOKUP(F102,'DB-방치 재화'!$B$3:$H$1698,5,0)*VLOOKUP(H102,'DB-일일 퀘스트'!$F$6:$H$13,3,0),IF(H102='DB-일일 퀘스트'!$F$7,VLOOKUP(F102,'DB-방치 재화'!$B$3:$H$1698,6,0)*VLOOKUP(H102,'DB-일일 퀘스트'!$F$6:$H$13,3,0),IF(H102='DB-일일 퀘스트'!$F$8,VLOOKUP(F102,'DB-방치 재화'!$B$3:$H$1698,7,0)*VLOOKUP(H102,'DB-일일 퀘스트'!$F$6:$H$13,3,0),VLOOKUP(H102,'DB-일일 퀘스트'!$F$6:$H$13,3,0)))),"0")</f>
        <v>21480</v>
      </c>
      <c r="K102" s="29">
        <f>_xlfn.IFNA((IF(H102='DB-주간 퀘스트'!$F$6,VLOOKUP(F102,'DB-방치 재화'!$B$3:$H$1698,5,0)*VLOOKUP(H102,'DB-주간 퀘스트'!$F$6:$H$15,3,0),IF(H102='DB-주간 퀘스트'!$F$7,VLOOKUP(F102,'DB-방치 재화'!$B$3:$H$1698,6,0)*VLOOKUP(H102,'DB-주간 퀘스트'!$F$6:$H$15,3,0),IF(H102='DB-주간 퀘스트'!$F$8,VLOOKUP(F102,'DB-방치 재화'!$B$3:$H$1698,7,0)*VLOOKUP(H102,'DB-주간 퀘스트'!$F$6:$H$15,3,0),VLOOKUP(H102,'DB-주간 퀘스트'!$F$6:$H$15,3,0)))))/7,"0")</f>
        <v>9205.7142857142862</v>
      </c>
      <c r="L102" s="29">
        <f t="array" ref="L102">_xlfn.IFNA(IF(H102='DB-아스니아 미션'!$F$8,VLOOKUP('주요 재화 수급처 관리'!$F$10:$F$11,'DB-방치 재화'!$B$3:$H$1698,6,0)*'DB-아스니아 미션'!$H$8,VLOOKUP('주요 재화 수급처 관리'!$H$10:$H$11,'DB-아스니아 미션'!$F$7:$H$10,3,0)),"0")/7</f>
        <v>274.28571428571428</v>
      </c>
      <c r="M102" s="29">
        <f>(((VLOOKUP(F102,'DB-방치 재화'!$B$3:$I$1698,8,0)+8)*(VLOOKUP(H102,'DB-파견 작전실'!$L$8:$M$14,2,0)))*D102)</f>
        <v>56130.53333333334</v>
      </c>
      <c r="N102" s="29">
        <f>_xlfn.IFNA(IF(C102&lt;'DB-선물'!$E$5,VLOOKUP('주요 재화 수급처 관리'!$H$10,'DB-선물'!$G$6:$I$9,3,0),(IF('DB-선물'!$E$11&lt;=C102&lt;'DB-선물'!E48,VLOOKUP('주요 재화 수급처 관리'!$H$10,'DB-선물'!$G$12:$I$15,3,0),VLOOKUP(H102,'DB-선물'!$G$18:$I$21,3,0)))),"0")*6*D102</f>
        <v>0</v>
      </c>
      <c r="O102" s="29">
        <f t="array" ref="O102">(_xlfn.IFNA((VLOOKUP((INDEX('DB-메모리얼'!$F$5:$F$98,MATCH(MIN(ABS('DB-메모리얼'!$F$5:$F$98-'주요 재화 수급처 관리'!$C$10)),ABS('DB-메모리얼'!$F$5:$F$98-'주요 재화 수급처 관리'!$C$10),0))),'DB-메모리얼'!$F$5:$K$98,MATCH(H102,'DB-메모리얼'!$H$3:$K$3,0)+2,0)),"0"))*D102/14</f>
        <v>660690.14285714284</v>
      </c>
      <c r="P102" s="29">
        <f t="shared" si="4"/>
        <v>1028</v>
      </c>
      <c r="Q102" s="299">
        <f t="shared" si="5"/>
        <v>1594261.4761904762</v>
      </c>
    </row>
    <row r="103" spans="2:17" ht="18" thickTop="1" thickBot="1" x14ac:dyDescent="0.35">
      <c r="B103" s="22" t="s">
        <v>1609</v>
      </c>
      <c r="C103" s="5">
        <v>74</v>
      </c>
      <c r="D103" s="323">
        <v>1</v>
      </c>
      <c r="E103" s="17"/>
      <c r="F103" s="276">
        <f>VLOOKUP(C103,'DB-캐릭터별 스테이지 매칭'!$E$3:$F$302,2,0)</f>
        <v>178</v>
      </c>
      <c r="G103" s="276" t="str">
        <f>VLOOKUP(F103,'DB-캐릭터별 스테이지 매칭'!$I$3:$L$1698,4,0)</f>
        <v>7-12</v>
      </c>
      <c r="H103" s="276">
        <f>_xlfn.IFNA(VLOOKUP(B103,'DB-서식용'!$D$4:$E$12,2,0),"")</f>
        <v>1040101001</v>
      </c>
      <c r="I103" s="29">
        <f>IFERROR((VLOOKUP(F103,'DB-방치 재화'!$B$3:$I$1800,(MATCH(H103,'DB-방치 재화'!$F$1:$I$1,0)+4),0))*60*24*D103,"0")*(1.7+1.58)</f>
        <v>854899.20000000007</v>
      </c>
      <c r="J103" s="29">
        <f>_xlfn.IFNA(IF(H103='DB-일일 퀘스트'!$F$6,VLOOKUP(F103,'DB-방치 재화'!$B$3:$H$1698,5,0)*VLOOKUP(H103,'DB-일일 퀘스트'!$F$6:$H$13,3,0),IF(H103='DB-일일 퀘스트'!$F$7,VLOOKUP(F103,'DB-방치 재화'!$B$3:$H$1698,6,0)*VLOOKUP(H103,'DB-일일 퀘스트'!$F$6:$H$13,3,0),IF(H103='DB-일일 퀘스트'!$F$8,VLOOKUP(F103,'DB-방치 재화'!$B$3:$H$1698,7,0)*VLOOKUP(H103,'DB-일일 퀘스트'!$F$6:$H$13,3,0),VLOOKUP(H103,'DB-일일 퀘스트'!$F$6:$H$13,3,0)))),"0")</f>
        <v>21720</v>
      </c>
      <c r="K103" s="29">
        <f>_xlfn.IFNA((IF(H103='DB-주간 퀘스트'!$F$6,VLOOKUP(F103,'DB-방치 재화'!$B$3:$H$1698,5,0)*VLOOKUP(H103,'DB-주간 퀘스트'!$F$6:$H$15,3,0),IF(H103='DB-주간 퀘스트'!$F$7,VLOOKUP(F103,'DB-방치 재화'!$B$3:$H$1698,6,0)*VLOOKUP(H103,'DB-주간 퀘스트'!$F$6:$H$15,3,0),IF(H103='DB-주간 퀘스트'!$F$8,VLOOKUP(F103,'DB-방치 재화'!$B$3:$H$1698,7,0)*VLOOKUP(H103,'DB-주간 퀘스트'!$F$6:$H$15,3,0),VLOOKUP(H103,'DB-주간 퀘스트'!$F$6:$H$15,3,0)))))/7,"0")</f>
        <v>9308.5714285714294</v>
      </c>
      <c r="L103" s="29">
        <f t="array" ref="L103">_xlfn.IFNA(IF(H103='DB-아스니아 미션'!$F$8,VLOOKUP('주요 재화 수급처 관리'!$F$10:$F$11,'DB-방치 재화'!$B$3:$H$1698,6,0)*'DB-아스니아 미션'!$H$8,VLOOKUP('주요 재화 수급처 관리'!$H$10:$H$11,'DB-아스니아 미션'!$F$7:$H$10,3,0)),"0")/7</f>
        <v>274.28571428571428</v>
      </c>
      <c r="M103" s="29">
        <f>(((VLOOKUP(F103,'DB-방치 재화'!$B$3:$I$1698,8,0)+8)*(VLOOKUP(H103,'DB-파견 작전실'!$L$8:$M$14,2,0)))*D103)</f>
        <v>56130.53333333334</v>
      </c>
      <c r="N103" s="29">
        <f>_xlfn.IFNA(IF(C103&lt;'DB-선물'!$E$5,VLOOKUP('주요 재화 수급처 관리'!$H$10,'DB-선물'!$G$6:$I$9,3,0),(IF('DB-선물'!$E$11&lt;=C103&lt;'DB-선물'!E49,VLOOKUP('주요 재화 수급처 관리'!$H$10,'DB-선물'!$G$12:$I$15,3,0),VLOOKUP(H103,'DB-선물'!$G$18:$I$21,3,0)))),"0")*6*D103</f>
        <v>0</v>
      </c>
      <c r="O103" s="29">
        <f t="array" ref="O103">(_xlfn.IFNA((VLOOKUP((INDEX('DB-메모리얼'!$F$5:$F$98,MATCH(MIN(ABS('DB-메모리얼'!$F$5:$F$98-'주요 재화 수급처 관리'!$C$10)),ABS('DB-메모리얼'!$F$5:$F$98-'주요 재화 수급처 관리'!$C$10),0))),'DB-메모리얼'!$F$5:$K$98,MATCH(H103,'DB-메모리얼'!$H$3:$K$3,0)+2,0)),"0"))*D103/14</f>
        <v>660690.14285714284</v>
      </c>
      <c r="P103" s="29">
        <f t="shared" si="4"/>
        <v>1028</v>
      </c>
      <c r="Q103" s="299">
        <f t="shared" si="5"/>
        <v>1604050.7333333334</v>
      </c>
    </row>
    <row r="104" spans="2:17" ht="18" thickTop="1" thickBot="1" x14ac:dyDescent="0.35">
      <c r="B104" s="22" t="s">
        <v>1609</v>
      </c>
      <c r="C104" s="5">
        <v>75</v>
      </c>
      <c r="D104" s="323">
        <v>1</v>
      </c>
      <c r="E104" s="17"/>
      <c r="F104" s="276">
        <f>VLOOKUP(C104,'DB-캐릭터별 스테이지 매칭'!$E$3:$F$302,2,0)</f>
        <v>182</v>
      </c>
      <c r="G104" s="276" t="str">
        <f>VLOOKUP(F104,'DB-캐릭터별 스테이지 매칭'!$I$3:$L$1698,4,0)</f>
        <v>7-16</v>
      </c>
      <c r="H104" s="276">
        <f>_xlfn.IFNA(VLOOKUP(B104,'DB-서식용'!$D$4:$E$12,2,0),"")</f>
        <v>1040101001</v>
      </c>
      <c r="I104" s="29">
        <f>IFERROR((VLOOKUP(F104,'DB-방치 재화'!$B$3:$I$1800,(MATCH(H104,'DB-방치 재화'!$F$1:$I$1,0)+4),0))*60*24*D104,"0")*(1.7+1.58)</f>
        <v>869068.80000000005</v>
      </c>
      <c r="J104" s="29">
        <f>_xlfn.IFNA(IF(H104='DB-일일 퀘스트'!$F$6,VLOOKUP(F104,'DB-방치 재화'!$B$3:$H$1698,5,0)*VLOOKUP(H104,'DB-일일 퀘스트'!$F$6:$H$13,3,0),IF(H104='DB-일일 퀘스트'!$F$7,VLOOKUP(F104,'DB-방치 재화'!$B$3:$H$1698,6,0)*VLOOKUP(H104,'DB-일일 퀘스트'!$F$6:$H$13,3,0),IF(H104='DB-일일 퀘스트'!$F$8,VLOOKUP(F104,'DB-방치 재화'!$B$3:$H$1698,7,0)*VLOOKUP(H104,'DB-일일 퀘스트'!$F$6:$H$13,3,0),VLOOKUP(H104,'DB-일일 퀘스트'!$F$6:$H$13,3,0)))),"0")</f>
        <v>22080</v>
      </c>
      <c r="K104" s="29">
        <f>_xlfn.IFNA((IF(H104='DB-주간 퀘스트'!$F$6,VLOOKUP(F104,'DB-방치 재화'!$B$3:$H$1698,5,0)*VLOOKUP(H104,'DB-주간 퀘스트'!$F$6:$H$15,3,0),IF(H104='DB-주간 퀘스트'!$F$7,VLOOKUP(F104,'DB-방치 재화'!$B$3:$H$1698,6,0)*VLOOKUP(H104,'DB-주간 퀘스트'!$F$6:$H$15,3,0),IF(H104='DB-주간 퀘스트'!$F$8,VLOOKUP(F104,'DB-방치 재화'!$B$3:$H$1698,7,0)*VLOOKUP(H104,'DB-주간 퀘스트'!$F$6:$H$15,3,0),VLOOKUP(H104,'DB-주간 퀘스트'!$F$6:$H$15,3,0)))))/7,"0")</f>
        <v>9462.8571428571431</v>
      </c>
      <c r="L104" s="29">
        <f t="array" ref="L104">_xlfn.IFNA(IF(H104='DB-아스니아 미션'!$F$8,VLOOKUP('주요 재화 수급처 관리'!$F$10:$F$11,'DB-방치 재화'!$B$3:$H$1698,6,0)*'DB-아스니아 미션'!$H$8,VLOOKUP('주요 재화 수급처 관리'!$H$10:$H$11,'DB-아스니아 미션'!$F$7:$H$10,3,0)),"0")/7</f>
        <v>274.28571428571428</v>
      </c>
      <c r="M104" s="29">
        <f>(((VLOOKUP(F104,'DB-방치 재화'!$B$3:$I$1698,8,0)+8)*(VLOOKUP(H104,'DB-파견 작전실'!$L$8:$M$14,2,0)))*D104)</f>
        <v>56130.53333333334</v>
      </c>
      <c r="N104" s="29">
        <f>_xlfn.IFNA(IF(C104&lt;'DB-선물'!$E$5,VLOOKUP('주요 재화 수급처 관리'!$H$10,'DB-선물'!$G$6:$I$9,3,0),(IF('DB-선물'!$E$11&lt;=C104&lt;'DB-선물'!E50,VLOOKUP('주요 재화 수급처 관리'!$H$10,'DB-선물'!$G$12:$I$15,3,0),VLOOKUP(H104,'DB-선물'!$G$18:$I$21,3,0)))),"0")*6*D104</f>
        <v>0</v>
      </c>
      <c r="O104" s="29">
        <f t="array" ref="O104">(_xlfn.IFNA((VLOOKUP((INDEX('DB-메모리얼'!$F$5:$F$98,MATCH(MIN(ABS('DB-메모리얼'!$F$5:$F$98-'주요 재화 수급처 관리'!$C$10)),ABS('DB-메모리얼'!$F$5:$F$98-'주요 재화 수급처 관리'!$C$10),0))),'DB-메모리얼'!$F$5:$K$98,MATCH(H104,'DB-메모리얼'!$H$3:$K$3,0)+2,0)),"0"))*D104/14</f>
        <v>660690.14285714284</v>
      </c>
      <c r="P104" s="29">
        <f t="shared" si="4"/>
        <v>1028</v>
      </c>
      <c r="Q104" s="299">
        <f t="shared" si="5"/>
        <v>1618734.6190476189</v>
      </c>
    </row>
    <row r="105" spans="2:17" ht="18" thickTop="1" thickBot="1" x14ac:dyDescent="0.35">
      <c r="B105" s="22" t="s">
        <v>1609</v>
      </c>
      <c r="C105" s="5">
        <v>76</v>
      </c>
      <c r="D105" s="323">
        <v>1</v>
      </c>
      <c r="E105" s="17"/>
      <c r="F105" s="276">
        <f>VLOOKUP(C105,'DB-캐릭터별 스테이지 매칭'!$E$3:$F$302,2,0)</f>
        <v>186</v>
      </c>
      <c r="G105" s="276" t="str">
        <f>VLOOKUP(F105,'DB-캐릭터별 스테이지 매칭'!$I$3:$L$1698,4,0)</f>
        <v>7-20</v>
      </c>
      <c r="H105" s="276">
        <f>_xlfn.IFNA(VLOOKUP(B105,'DB-서식용'!$D$4:$E$12,2,0),"")</f>
        <v>1040101001</v>
      </c>
      <c r="I105" s="29">
        <f>IFERROR((VLOOKUP(F105,'DB-방치 재화'!$B$3:$I$1800,(MATCH(H105,'DB-방치 재화'!$F$1:$I$1,0)+4),0))*60*24*D105,"0")*(1.7+1.58)</f>
        <v>883238.40000000002</v>
      </c>
      <c r="J105" s="29">
        <f>_xlfn.IFNA(IF(H105='DB-일일 퀘스트'!$F$6,VLOOKUP(F105,'DB-방치 재화'!$B$3:$H$1698,5,0)*VLOOKUP(H105,'DB-일일 퀘스트'!$F$6:$H$13,3,0),IF(H105='DB-일일 퀘스트'!$F$7,VLOOKUP(F105,'DB-방치 재화'!$B$3:$H$1698,6,0)*VLOOKUP(H105,'DB-일일 퀘스트'!$F$6:$H$13,3,0),IF(H105='DB-일일 퀘스트'!$F$8,VLOOKUP(F105,'DB-방치 재화'!$B$3:$H$1698,7,0)*VLOOKUP(H105,'DB-일일 퀘스트'!$F$6:$H$13,3,0),VLOOKUP(H105,'DB-일일 퀘스트'!$F$6:$H$13,3,0)))),"0")</f>
        <v>22440</v>
      </c>
      <c r="K105" s="29">
        <f>_xlfn.IFNA((IF(H105='DB-주간 퀘스트'!$F$6,VLOOKUP(F105,'DB-방치 재화'!$B$3:$H$1698,5,0)*VLOOKUP(H105,'DB-주간 퀘스트'!$F$6:$H$15,3,0),IF(H105='DB-주간 퀘스트'!$F$7,VLOOKUP(F105,'DB-방치 재화'!$B$3:$H$1698,6,0)*VLOOKUP(H105,'DB-주간 퀘스트'!$F$6:$H$15,3,0),IF(H105='DB-주간 퀘스트'!$F$8,VLOOKUP(F105,'DB-방치 재화'!$B$3:$H$1698,7,0)*VLOOKUP(H105,'DB-주간 퀘스트'!$F$6:$H$15,3,0),VLOOKUP(H105,'DB-주간 퀘스트'!$F$6:$H$15,3,0)))))/7,"0")</f>
        <v>9617.1428571428569</v>
      </c>
      <c r="L105" s="29">
        <f t="array" ref="L105">_xlfn.IFNA(IF(H105='DB-아스니아 미션'!$F$8,VLOOKUP('주요 재화 수급처 관리'!$F$10:$F$11,'DB-방치 재화'!$B$3:$H$1698,6,0)*'DB-아스니아 미션'!$H$8,VLOOKUP('주요 재화 수급처 관리'!$H$10:$H$11,'DB-아스니아 미션'!$F$7:$H$10,3,0)),"0")/7</f>
        <v>274.28571428571428</v>
      </c>
      <c r="M105" s="29">
        <f>(((VLOOKUP(F105,'DB-방치 재화'!$B$3:$I$1698,8,0)+8)*(VLOOKUP(H105,'DB-파견 작전실'!$L$8:$M$14,2,0)))*D105)</f>
        <v>56130.53333333334</v>
      </c>
      <c r="N105" s="29">
        <f>_xlfn.IFNA(IF(C105&lt;'DB-선물'!$E$5,VLOOKUP('주요 재화 수급처 관리'!$H$10,'DB-선물'!$G$6:$I$9,3,0),(IF('DB-선물'!$E$11&lt;=C105&lt;'DB-선물'!E51,VLOOKUP('주요 재화 수급처 관리'!$H$10,'DB-선물'!$G$12:$I$15,3,0),VLOOKUP(H105,'DB-선물'!$G$18:$I$21,3,0)))),"0")*6*D105</f>
        <v>0</v>
      </c>
      <c r="O105" s="29">
        <f t="array" ref="O105">(_xlfn.IFNA((VLOOKUP((INDEX('DB-메모리얼'!$F$5:$F$98,MATCH(MIN(ABS('DB-메모리얼'!$F$5:$F$98-'주요 재화 수급처 관리'!$C$10)),ABS('DB-메모리얼'!$F$5:$F$98-'주요 재화 수급처 관리'!$C$10),0))),'DB-메모리얼'!$F$5:$K$98,MATCH(H105,'DB-메모리얼'!$H$3:$K$3,0)+2,0)),"0"))*D105/14</f>
        <v>660690.14285714284</v>
      </c>
      <c r="P105" s="29">
        <f t="shared" si="4"/>
        <v>1028</v>
      </c>
      <c r="Q105" s="299">
        <f t="shared" si="5"/>
        <v>1633418.5047619047</v>
      </c>
    </row>
    <row r="106" spans="2:17" ht="18" thickTop="1" thickBot="1" x14ac:dyDescent="0.35">
      <c r="B106" s="22" t="s">
        <v>1609</v>
      </c>
      <c r="C106" s="116">
        <v>77</v>
      </c>
      <c r="D106" s="323">
        <v>1</v>
      </c>
      <c r="E106" s="17"/>
      <c r="F106" s="276">
        <f>VLOOKUP(C106,'DB-캐릭터별 스테이지 매칭'!$E$3:$F$302,2,0)</f>
        <v>190</v>
      </c>
      <c r="G106" s="276" t="str">
        <f>VLOOKUP(F106,'DB-캐릭터별 스테이지 매칭'!$I$3:$L$1698,4,0)</f>
        <v>7-24</v>
      </c>
      <c r="H106" s="276">
        <f>_xlfn.IFNA(VLOOKUP(B106,'DB-서식용'!$D$4:$E$12,2,0),"")</f>
        <v>1040101001</v>
      </c>
      <c r="I106" s="29">
        <f>IFERROR((VLOOKUP(F106,'DB-방치 재화'!$B$3:$I$1800,(MATCH(H106,'DB-방치 재화'!$F$1:$I$1,0)+4),0))*60*24*D106,"0")*(1.7+1.58)</f>
        <v>897408.00000000012</v>
      </c>
      <c r="J106" s="29">
        <f>_xlfn.IFNA(IF(H106='DB-일일 퀘스트'!$F$6,VLOOKUP(F106,'DB-방치 재화'!$B$3:$H$1698,5,0)*VLOOKUP(H106,'DB-일일 퀘스트'!$F$6:$H$13,3,0),IF(H106='DB-일일 퀘스트'!$F$7,VLOOKUP(F106,'DB-방치 재화'!$B$3:$H$1698,6,0)*VLOOKUP(H106,'DB-일일 퀘스트'!$F$6:$H$13,3,0),IF(H106='DB-일일 퀘스트'!$F$8,VLOOKUP(F106,'DB-방치 재화'!$B$3:$H$1698,7,0)*VLOOKUP(H106,'DB-일일 퀘스트'!$F$6:$H$13,3,0),VLOOKUP(H106,'DB-일일 퀘스트'!$F$6:$H$13,3,0)))),"0")</f>
        <v>22800</v>
      </c>
      <c r="K106" s="29">
        <f>_xlfn.IFNA((IF(H106='DB-주간 퀘스트'!$F$6,VLOOKUP(F106,'DB-방치 재화'!$B$3:$H$1698,5,0)*VLOOKUP(H106,'DB-주간 퀘스트'!$F$6:$H$15,3,0),IF(H106='DB-주간 퀘스트'!$F$7,VLOOKUP(F106,'DB-방치 재화'!$B$3:$H$1698,6,0)*VLOOKUP(H106,'DB-주간 퀘스트'!$F$6:$H$15,3,0),IF(H106='DB-주간 퀘스트'!$F$8,VLOOKUP(F106,'DB-방치 재화'!$B$3:$H$1698,7,0)*VLOOKUP(H106,'DB-주간 퀘스트'!$F$6:$H$15,3,0),VLOOKUP(H106,'DB-주간 퀘스트'!$F$6:$H$15,3,0)))))/7,"0")</f>
        <v>9771.4285714285706</v>
      </c>
      <c r="L106" s="29">
        <f t="array" ref="L106">_xlfn.IFNA(IF(H106='DB-아스니아 미션'!$F$8,VLOOKUP('주요 재화 수급처 관리'!$F$10:$F$11,'DB-방치 재화'!$B$3:$H$1698,6,0)*'DB-아스니아 미션'!$H$8,VLOOKUP('주요 재화 수급처 관리'!$H$10:$H$11,'DB-아스니아 미션'!$F$7:$H$10,3,0)),"0")/7</f>
        <v>274.28571428571428</v>
      </c>
      <c r="M106" s="29">
        <f>(((VLOOKUP(F106,'DB-방치 재화'!$B$3:$I$1698,8,0)+8)*(VLOOKUP(H106,'DB-파견 작전실'!$L$8:$M$14,2,0)))*D106)</f>
        <v>56130.53333333334</v>
      </c>
      <c r="N106" s="29">
        <f>_xlfn.IFNA(IF(C106&lt;'DB-선물'!$E$5,VLOOKUP('주요 재화 수급처 관리'!$H$10,'DB-선물'!$G$6:$I$9,3,0),(IF('DB-선물'!$E$11&lt;=C106&lt;'DB-선물'!E52,VLOOKUP('주요 재화 수급처 관리'!$H$10,'DB-선물'!$G$12:$I$15,3,0),VLOOKUP(H106,'DB-선물'!$G$18:$I$21,3,0)))),"0")*6*D106</f>
        <v>0</v>
      </c>
      <c r="O106" s="29">
        <f t="array" ref="O106">(_xlfn.IFNA((VLOOKUP((INDEX('DB-메모리얼'!$F$5:$F$98,MATCH(MIN(ABS('DB-메모리얼'!$F$5:$F$98-'주요 재화 수급처 관리'!$C$10)),ABS('DB-메모리얼'!$F$5:$F$98-'주요 재화 수급처 관리'!$C$10),0))),'DB-메모리얼'!$F$5:$K$98,MATCH(H106,'DB-메모리얼'!$H$3:$K$3,0)+2,0)),"0"))*D106/14</f>
        <v>660690.14285714284</v>
      </c>
      <c r="P106" s="29">
        <f t="shared" si="4"/>
        <v>1028</v>
      </c>
      <c r="Q106" s="299">
        <f t="shared" si="5"/>
        <v>1648102.3904761905</v>
      </c>
    </row>
    <row r="107" spans="2:17" ht="18" thickTop="1" thickBot="1" x14ac:dyDescent="0.35">
      <c r="B107" s="22" t="s">
        <v>1609</v>
      </c>
      <c r="C107" s="116">
        <v>78</v>
      </c>
      <c r="D107" s="323">
        <v>1</v>
      </c>
      <c r="E107" s="17"/>
      <c r="F107" s="276">
        <f>VLOOKUP(C107,'DB-캐릭터별 스테이지 매칭'!$E$3:$F$302,2,0)</f>
        <v>194</v>
      </c>
      <c r="G107" s="276" t="str">
        <f>VLOOKUP(F107,'DB-캐릭터별 스테이지 매칭'!$I$3:$L$1698,4,0)</f>
        <v>7-28</v>
      </c>
      <c r="H107" s="276">
        <f>_xlfn.IFNA(VLOOKUP(B107,'DB-서식용'!$D$4:$E$12,2,0),"")</f>
        <v>1040101001</v>
      </c>
      <c r="I107" s="29">
        <f>IFERROR((VLOOKUP(F107,'DB-방치 재화'!$B$3:$I$1800,(MATCH(H107,'DB-방치 재화'!$F$1:$I$1,0)+4),0))*60*24*D107,"0")*(1.7+1.58)</f>
        <v>906854.40000000002</v>
      </c>
      <c r="J107" s="29">
        <f>_xlfn.IFNA(IF(H107='DB-일일 퀘스트'!$F$6,VLOOKUP(F107,'DB-방치 재화'!$B$3:$H$1698,5,0)*VLOOKUP(H107,'DB-일일 퀘스트'!$F$6:$H$13,3,0),IF(H107='DB-일일 퀘스트'!$F$7,VLOOKUP(F107,'DB-방치 재화'!$B$3:$H$1698,6,0)*VLOOKUP(H107,'DB-일일 퀘스트'!$F$6:$H$13,3,0),IF(H107='DB-일일 퀘스트'!$F$8,VLOOKUP(F107,'DB-방치 재화'!$B$3:$H$1698,7,0)*VLOOKUP(H107,'DB-일일 퀘스트'!$F$6:$H$13,3,0),VLOOKUP(H107,'DB-일일 퀘스트'!$F$6:$H$13,3,0)))),"0")</f>
        <v>23040</v>
      </c>
      <c r="K107" s="29">
        <f>_xlfn.IFNA((IF(H107='DB-주간 퀘스트'!$F$6,VLOOKUP(F107,'DB-방치 재화'!$B$3:$H$1698,5,0)*VLOOKUP(H107,'DB-주간 퀘스트'!$F$6:$H$15,3,0),IF(H107='DB-주간 퀘스트'!$F$7,VLOOKUP(F107,'DB-방치 재화'!$B$3:$H$1698,6,0)*VLOOKUP(H107,'DB-주간 퀘스트'!$F$6:$H$15,3,0),IF(H107='DB-주간 퀘스트'!$F$8,VLOOKUP(F107,'DB-방치 재화'!$B$3:$H$1698,7,0)*VLOOKUP(H107,'DB-주간 퀘스트'!$F$6:$H$15,3,0),VLOOKUP(H107,'DB-주간 퀘스트'!$F$6:$H$15,3,0)))))/7,"0")</f>
        <v>9874.2857142857138</v>
      </c>
      <c r="L107" s="29">
        <f t="array" ref="L107">_xlfn.IFNA(IF(H107='DB-아스니아 미션'!$F$8,VLOOKUP('주요 재화 수급처 관리'!$F$10:$F$11,'DB-방치 재화'!$B$3:$H$1698,6,0)*'DB-아스니아 미션'!$H$8,VLOOKUP('주요 재화 수급처 관리'!$H$10:$H$11,'DB-아스니아 미션'!$F$7:$H$10,3,0)),"0")/7</f>
        <v>274.28571428571428</v>
      </c>
      <c r="M107" s="29">
        <f>(((VLOOKUP(F107,'DB-방치 재화'!$B$3:$I$1698,8,0)+8)*(VLOOKUP(H107,'DB-파견 작전실'!$L$8:$M$14,2,0)))*D107)</f>
        <v>56130.53333333334</v>
      </c>
      <c r="N107" s="29">
        <f>_xlfn.IFNA(IF(C107&lt;'DB-선물'!$E$5,VLOOKUP('주요 재화 수급처 관리'!$H$10,'DB-선물'!$G$6:$I$9,3,0),(IF('DB-선물'!$E$11&lt;=C107&lt;'DB-선물'!E53,VLOOKUP('주요 재화 수급처 관리'!$H$10,'DB-선물'!$G$12:$I$15,3,0),VLOOKUP(H107,'DB-선물'!$G$18:$I$21,3,0)))),"0")*6*D107</f>
        <v>0</v>
      </c>
      <c r="O107" s="29">
        <f t="array" ref="O107">(_xlfn.IFNA((VLOOKUP((INDEX('DB-메모리얼'!$F$5:$F$98,MATCH(MIN(ABS('DB-메모리얼'!$F$5:$F$98-'주요 재화 수급처 관리'!$C$10)),ABS('DB-메모리얼'!$F$5:$F$98-'주요 재화 수급처 관리'!$C$10),0))),'DB-메모리얼'!$F$5:$K$98,MATCH(H107,'DB-메모리얼'!$H$3:$K$3,0)+2,0)),"0"))*D107/14</f>
        <v>660690.14285714284</v>
      </c>
      <c r="P107" s="29">
        <f t="shared" si="4"/>
        <v>1028</v>
      </c>
      <c r="Q107" s="299">
        <f t="shared" si="5"/>
        <v>1657891.6476190477</v>
      </c>
    </row>
    <row r="108" spans="2:17" ht="18" thickTop="1" thickBot="1" x14ac:dyDescent="0.35">
      <c r="B108" s="22" t="s">
        <v>1609</v>
      </c>
      <c r="C108" s="116">
        <v>79</v>
      </c>
      <c r="D108" s="323">
        <v>1</v>
      </c>
      <c r="E108" s="17"/>
      <c r="F108" s="276">
        <f>VLOOKUP(C108,'DB-캐릭터별 스테이지 매칭'!$E$3:$F$302,2,0)</f>
        <v>198</v>
      </c>
      <c r="G108" s="276" t="str">
        <f>VLOOKUP(F108,'DB-캐릭터별 스테이지 매칭'!$I$3:$L$1698,4,0)</f>
        <v>7-32</v>
      </c>
      <c r="H108" s="276">
        <f>_xlfn.IFNA(VLOOKUP(B108,'DB-서식용'!$D$4:$E$12,2,0),"")</f>
        <v>1040101001</v>
      </c>
      <c r="I108" s="29">
        <f>IFERROR((VLOOKUP(F108,'DB-방치 재화'!$B$3:$I$1800,(MATCH(H108,'DB-방치 재화'!$F$1:$I$1,0)+4),0))*60*24*D108,"0")*(1.7+1.58)</f>
        <v>921024.00000000012</v>
      </c>
      <c r="J108" s="29">
        <f>_xlfn.IFNA(IF(H108='DB-일일 퀘스트'!$F$6,VLOOKUP(F108,'DB-방치 재화'!$B$3:$H$1698,5,0)*VLOOKUP(H108,'DB-일일 퀘스트'!$F$6:$H$13,3,0),IF(H108='DB-일일 퀘스트'!$F$7,VLOOKUP(F108,'DB-방치 재화'!$B$3:$H$1698,6,0)*VLOOKUP(H108,'DB-일일 퀘스트'!$F$6:$H$13,3,0),IF(H108='DB-일일 퀘스트'!$F$8,VLOOKUP(F108,'DB-방치 재화'!$B$3:$H$1698,7,0)*VLOOKUP(H108,'DB-일일 퀘스트'!$F$6:$H$13,3,0),VLOOKUP(H108,'DB-일일 퀘스트'!$F$6:$H$13,3,0)))),"0")</f>
        <v>23400</v>
      </c>
      <c r="K108" s="29">
        <f>_xlfn.IFNA((IF(H108='DB-주간 퀘스트'!$F$6,VLOOKUP(F108,'DB-방치 재화'!$B$3:$H$1698,5,0)*VLOOKUP(H108,'DB-주간 퀘스트'!$F$6:$H$15,3,0),IF(H108='DB-주간 퀘스트'!$F$7,VLOOKUP(F108,'DB-방치 재화'!$B$3:$H$1698,6,0)*VLOOKUP(H108,'DB-주간 퀘스트'!$F$6:$H$15,3,0),IF(H108='DB-주간 퀘스트'!$F$8,VLOOKUP(F108,'DB-방치 재화'!$B$3:$H$1698,7,0)*VLOOKUP(H108,'DB-주간 퀘스트'!$F$6:$H$15,3,0),VLOOKUP(H108,'DB-주간 퀘스트'!$F$6:$H$15,3,0)))))/7,"0")</f>
        <v>10028.571428571429</v>
      </c>
      <c r="L108" s="29">
        <f t="array" ref="L108">_xlfn.IFNA(IF(H108='DB-아스니아 미션'!$F$8,VLOOKUP('주요 재화 수급처 관리'!$F$10:$F$11,'DB-방치 재화'!$B$3:$H$1698,6,0)*'DB-아스니아 미션'!$H$8,VLOOKUP('주요 재화 수급처 관리'!$H$10:$H$11,'DB-아스니아 미션'!$F$7:$H$10,3,0)),"0")/7</f>
        <v>274.28571428571428</v>
      </c>
      <c r="M108" s="29">
        <f>(((VLOOKUP(F108,'DB-방치 재화'!$B$3:$I$1698,8,0)+8)*(VLOOKUP(H108,'DB-파견 작전실'!$L$8:$M$14,2,0)))*D108)</f>
        <v>56130.53333333334</v>
      </c>
      <c r="N108" s="29">
        <f>_xlfn.IFNA(IF(C108&lt;'DB-선물'!$E$5,VLOOKUP('주요 재화 수급처 관리'!$H$10,'DB-선물'!$G$6:$I$9,3,0),(IF('DB-선물'!$E$11&lt;=C108&lt;'DB-선물'!E54,VLOOKUP('주요 재화 수급처 관리'!$H$10,'DB-선물'!$G$12:$I$15,3,0),VLOOKUP(H108,'DB-선물'!$G$18:$I$21,3,0)))),"0")*6*D108</f>
        <v>0</v>
      </c>
      <c r="O108" s="29">
        <f t="array" ref="O108">(_xlfn.IFNA((VLOOKUP((INDEX('DB-메모리얼'!$F$5:$F$98,MATCH(MIN(ABS('DB-메모리얼'!$F$5:$F$98-'주요 재화 수급처 관리'!$C$10)),ABS('DB-메모리얼'!$F$5:$F$98-'주요 재화 수급처 관리'!$C$10),0))),'DB-메모리얼'!$F$5:$K$98,MATCH(H108,'DB-메모리얼'!$H$3:$K$3,0)+2,0)),"0"))*D108/14</f>
        <v>660690.14285714284</v>
      </c>
      <c r="P108" s="29">
        <f t="shared" si="4"/>
        <v>1028</v>
      </c>
      <c r="Q108" s="299">
        <f t="shared" si="5"/>
        <v>1672575.5333333334</v>
      </c>
    </row>
    <row r="109" spans="2:17" ht="18" thickTop="1" thickBot="1" x14ac:dyDescent="0.35">
      <c r="B109" s="22" t="s">
        <v>1609</v>
      </c>
      <c r="C109" s="116">
        <v>80</v>
      </c>
      <c r="D109" s="323">
        <v>1</v>
      </c>
      <c r="E109" s="17"/>
      <c r="F109" s="276">
        <f>VLOOKUP(C109,'DB-캐릭터별 스테이지 매칭'!$E$3:$F$302,2,0)</f>
        <v>202</v>
      </c>
      <c r="G109" s="276" t="str">
        <f>VLOOKUP(F109,'DB-캐릭터별 스테이지 매칭'!$I$3:$L$1698,4,0)</f>
        <v>7-36</v>
      </c>
      <c r="H109" s="276">
        <f>_xlfn.IFNA(VLOOKUP(B109,'DB-서식용'!$D$4:$E$12,2,0),"")</f>
        <v>1040101001</v>
      </c>
      <c r="I109" s="29">
        <f>IFERROR((VLOOKUP(F109,'DB-방치 재화'!$B$3:$I$1800,(MATCH(H109,'DB-방치 재화'!$F$1:$I$1,0)+4),0))*60*24*D109,"0")*(1.7+1.58)</f>
        <v>935193.60000000009</v>
      </c>
      <c r="J109" s="29">
        <f>_xlfn.IFNA(IF(H109='DB-일일 퀘스트'!$F$6,VLOOKUP(F109,'DB-방치 재화'!$B$3:$H$1698,5,0)*VLOOKUP(H109,'DB-일일 퀘스트'!$F$6:$H$13,3,0),IF(H109='DB-일일 퀘스트'!$F$7,VLOOKUP(F109,'DB-방치 재화'!$B$3:$H$1698,6,0)*VLOOKUP(H109,'DB-일일 퀘스트'!$F$6:$H$13,3,0),IF(H109='DB-일일 퀘스트'!$F$8,VLOOKUP(F109,'DB-방치 재화'!$B$3:$H$1698,7,0)*VLOOKUP(H109,'DB-일일 퀘스트'!$F$6:$H$13,3,0),VLOOKUP(H109,'DB-일일 퀘스트'!$F$6:$H$13,3,0)))),"0")</f>
        <v>23760</v>
      </c>
      <c r="K109" s="29">
        <f>_xlfn.IFNA((IF(H109='DB-주간 퀘스트'!$F$6,VLOOKUP(F109,'DB-방치 재화'!$B$3:$H$1698,5,0)*VLOOKUP(H109,'DB-주간 퀘스트'!$F$6:$H$15,3,0),IF(H109='DB-주간 퀘스트'!$F$7,VLOOKUP(F109,'DB-방치 재화'!$B$3:$H$1698,6,0)*VLOOKUP(H109,'DB-주간 퀘스트'!$F$6:$H$15,3,0),IF(H109='DB-주간 퀘스트'!$F$8,VLOOKUP(F109,'DB-방치 재화'!$B$3:$H$1698,7,0)*VLOOKUP(H109,'DB-주간 퀘스트'!$F$6:$H$15,3,0),VLOOKUP(H109,'DB-주간 퀘스트'!$F$6:$H$15,3,0)))))/7,"0")</f>
        <v>10182.857142857143</v>
      </c>
      <c r="L109" s="29">
        <f t="array" ref="L109">_xlfn.IFNA(IF(H109='DB-아스니아 미션'!$F$8,VLOOKUP('주요 재화 수급처 관리'!$F$10:$F$11,'DB-방치 재화'!$B$3:$H$1698,6,0)*'DB-아스니아 미션'!$H$8,VLOOKUP('주요 재화 수급처 관리'!$H$10:$H$11,'DB-아스니아 미션'!$F$7:$H$10,3,0)),"0")/7</f>
        <v>274.28571428571428</v>
      </c>
      <c r="M109" s="29">
        <f>(((VLOOKUP(F109,'DB-방치 재화'!$B$3:$I$1698,8,0)+8)*(VLOOKUP(H109,'DB-파견 작전실'!$L$8:$M$14,2,0)))*D109)</f>
        <v>56130.53333333334</v>
      </c>
      <c r="N109" s="29">
        <f>_xlfn.IFNA(IF(C109&lt;'DB-선물'!$E$5,VLOOKUP('주요 재화 수급처 관리'!$H$10,'DB-선물'!$G$6:$I$9,3,0),(IF('DB-선물'!$E$11&lt;=C109&lt;'DB-선물'!E55,VLOOKUP('주요 재화 수급처 관리'!$H$10,'DB-선물'!$G$12:$I$15,3,0),VLOOKUP(H109,'DB-선물'!$G$18:$I$21,3,0)))),"0")*6*D109</f>
        <v>0</v>
      </c>
      <c r="O109" s="29">
        <f t="array" ref="O109">(_xlfn.IFNA((VLOOKUP((INDEX('DB-메모리얼'!$F$5:$F$98,MATCH(MIN(ABS('DB-메모리얼'!$F$5:$F$98-'주요 재화 수급처 관리'!$C$10)),ABS('DB-메모리얼'!$F$5:$F$98-'주요 재화 수급처 관리'!$C$10),0))),'DB-메모리얼'!$F$5:$K$98,MATCH(H109,'DB-메모리얼'!$H$3:$K$3,0)+2,0)),"0"))*D109/14</f>
        <v>660690.14285714284</v>
      </c>
      <c r="P109" s="29">
        <f t="shared" si="4"/>
        <v>1028</v>
      </c>
      <c r="Q109" s="299">
        <f t="shared" si="5"/>
        <v>1687259.4190476192</v>
      </c>
    </row>
    <row r="110" spans="2:17" ht="18" thickTop="1" thickBot="1" x14ac:dyDescent="0.35">
      <c r="B110" s="22" t="s">
        <v>1609</v>
      </c>
      <c r="C110" s="116">
        <v>81</v>
      </c>
      <c r="D110" s="323">
        <v>1</v>
      </c>
      <c r="E110" s="17"/>
      <c r="F110" s="276">
        <f>VLOOKUP(C110,'DB-캐릭터별 스테이지 매칭'!$E$3:$F$302,2,0)</f>
        <v>206</v>
      </c>
      <c r="G110" s="276" t="str">
        <f>VLOOKUP(F110,'DB-캐릭터별 스테이지 매칭'!$I$3:$L$1698,4,0)</f>
        <v>7-40</v>
      </c>
      <c r="H110" s="276">
        <f>_xlfn.IFNA(VLOOKUP(B110,'DB-서식용'!$D$4:$E$12,2,0),"")</f>
        <v>1040101001</v>
      </c>
      <c r="I110" s="29">
        <f>IFERROR((VLOOKUP(F110,'DB-방치 재화'!$B$3:$I$1800,(MATCH(H110,'DB-방치 재화'!$F$1:$I$1,0)+4),0))*60*24*D110,"0")*(1.7+1.58)</f>
        <v>949363.20000000007</v>
      </c>
      <c r="J110" s="29">
        <f>_xlfn.IFNA(IF(H110='DB-일일 퀘스트'!$F$6,VLOOKUP(F110,'DB-방치 재화'!$B$3:$H$1698,5,0)*VLOOKUP(H110,'DB-일일 퀘스트'!$F$6:$H$13,3,0),IF(H110='DB-일일 퀘스트'!$F$7,VLOOKUP(F110,'DB-방치 재화'!$B$3:$H$1698,6,0)*VLOOKUP(H110,'DB-일일 퀘스트'!$F$6:$H$13,3,0),IF(H110='DB-일일 퀘스트'!$F$8,VLOOKUP(F110,'DB-방치 재화'!$B$3:$H$1698,7,0)*VLOOKUP(H110,'DB-일일 퀘스트'!$F$6:$H$13,3,0),VLOOKUP(H110,'DB-일일 퀘스트'!$F$6:$H$13,3,0)))),"0")</f>
        <v>24120</v>
      </c>
      <c r="K110" s="29">
        <f>_xlfn.IFNA((IF(H110='DB-주간 퀘스트'!$F$6,VLOOKUP(F110,'DB-방치 재화'!$B$3:$H$1698,5,0)*VLOOKUP(H110,'DB-주간 퀘스트'!$F$6:$H$15,3,0),IF(H110='DB-주간 퀘스트'!$F$7,VLOOKUP(F110,'DB-방치 재화'!$B$3:$H$1698,6,0)*VLOOKUP(H110,'DB-주간 퀘스트'!$F$6:$H$15,3,0),IF(H110='DB-주간 퀘스트'!$F$8,VLOOKUP(F110,'DB-방치 재화'!$B$3:$H$1698,7,0)*VLOOKUP(H110,'DB-주간 퀘스트'!$F$6:$H$15,3,0),VLOOKUP(H110,'DB-주간 퀘스트'!$F$6:$H$15,3,0)))))/7,"0")</f>
        <v>10337.142857142857</v>
      </c>
      <c r="L110" s="29">
        <f t="array" ref="L110">_xlfn.IFNA(IF(H110='DB-아스니아 미션'!$F$8,VLOOKUP('주요 재화 수급처 관리'!$F$10:$F$11,'DB-방치 재화'!$B$3:$H$1698,6,0)*'DB-아스니아 미션'!$H$8,VLOOKUP('주요 재화 수급처 관리'!$H$10:$H$11,'DB-아스니아 미션'!$F$7:$H$10,3,0)),"0")/7</f>
        <v>274.28571428571428</v>
      </c>
      <c r="M110" s="29">
        <f>(((VLOOKUP(F110,'DB-방치 재화'!$B$3:$I$1698,8,0)+8)*(VLOOKUP(H110,'DB-파견 작전실'!$L$8:$M$14,2,0)))*D110)</f>
        <v>56130.53333333334</v>
      </c>
      <c r="N110" s="29">
        <f>_xlfn.IFNA(IF(C110&lt;'DB-선물'!$E$5,VLOOKUP('주요 재화 수급처 관리'!$H$10,'DB-선물'!$G$6:$I$9,3,0),(IF('DB-선물'!$E$11&lt;=C110&lt;'DB-선물'!E56,VLOOKUP('주요 재화 수급처 관리'!$H$10,'DB-선물'!$G$12:$I$15,3,0),VLOOKUP(H110,'DB-선물'!$G$18:$I$21,3,0)))),"0")*6*D110</f>
        <v>0</v>
      </c>
      <c r="O110" s="29">
        <f t="array" ref="O110">(_xlfn.IFNA((VLOOKUP((INDEX('DB-메모리얼'!$F$5:$F$98,MATCH(MIN(ABS('DB-메모리얼'!$F$5:$F$98-'주요 재화 수급처 관리'!$C$10)),ABS('DB-메모리얼'!$F$5:$F$98-'주요 재화 수급처 관리'!$C$10),0))),'DB-메모리얼'!$F$5:$K$98,MATCH(H110,'DB-메모리얼'!$H$3:$K$3,0)+2,0)),"0"))*D110/14</f>
        <v>660690.14285714284</v>
      </c>
      <c r="P110" s="29">
        <f t="shared" si="4"/>
        <v>1028</v>
      </c>
      <c r="Q110" s="299">
        <f t="shared" si="5"/>
        <v>1701943.3047619048</v>
      </c>
    </row>
    <row r="111" spans="2:17" ht="18" thickTop="1" thickBot="1" x14ac:dyDescent="0.35">
      <c r="B111" s="22" t="s">
        <v>1609</v>
      </c>
      <c r="C111" s="116">
        <v>82</v>
      </c>
      <c r="D111" s="323">
        <v>1</v>
      </c>
      <c r="E111" s="17"/>
      <c r="F111" s="276">
        <f>VLOOKUP(C111,'DB-캐릭터별 스테이지 매칭'!$E$3:$F$302,2,0)</f>
        <v>210</v>
      </c>
      <c r="G111" s="276" t="str">
        <f>VLOOKUP(F111,'DB-캐릭터별 스테이지 매칭'!$I$3:$L$1698,4,0)</f>
        <v>7-44</v>
      </c>
      <c r="H111" s="276">
        <f>_xlfn.IFNA(VLOOKUP(B111,'DB-서식용'!$D$4:$E$12,2,0),"")</f>
        <v>1040101001</v>
      </c>
      <c r="I111" s="29">
        <f>IFERROR((VLOOKUP(F111,'DB-방치 재화'!$B$3:$I$1800,(MATCH(H111,'DB-방치 재화'!$F$1:$I$1,0)+4),0))*60*24*D111,"0")*(1.7+1.58)</f>
        <v>963532.80000000005</v>
      </c>
      <c r="J111" s="29">
        <f>_xlfn.IFNA(IF(H111='DB-일일 퀘스트'!$F$6,VLOOKUP(F111,'DB-방치 재화'!$B$3:$H$1698,5,0)*VLOOKUP(H111,'DB-일일 퀘스트'!$F$6:$H$13,3,0),IF(H111='DB-일일 퀘스트'!$F$7,VLOOKUP(F111,'DB-방치 재화'!$B$3:$H$1698,6,0)*VLOOKUP(H111,'DB-일일 퀘스트'!$F$6:$H$13,3,0),IF(H111='DB-일일 퀘스트'!$F$8,VLOOKUP(F111,'DB-방치 재화'!$B$3:$H$1698,7,0)*VLOOKUP(H111,'DB-일일 퀘스트'!$F$6:$H$13,3,0),VLOOKUP(H111,'DB-일일 퀘스트'!$F$6:$H$13,3,0)))),"0")</f>
        <v>24480</v>
      </c>
      <c r="K111" s="29">
        <f>_xlfn.IFNA((IF(H111='DB-주간 퀘스트'!$F$6,VLOOKUP(F111,'DB-방치 재화'!$B$3:$H$1698,5,0)*VLOOKUP(H111,'DB-주간 퀘스트'!$F$6:$H$15,3,0),IF(H111='DB-주간 퀘스트'!$F$7,VLOOKUP(F111,'DB-방치 재화'!$B$3:$H$1698,6,0)*VLOOKUP(H111,'DB-주간 퀘스트'!$F$6:$H$15,3,0),IF(H111='DB-주간 퀘스트'!$F$8,VLOOKUP(F111,'DB-방치 재화'!$B$3:$H$1698,7,0)*VLOOKUP(H111,'DB-주간 퀘스트'!$F$6:$H$15,3,0),VLOOKUP(H111,'DB-주간 퀘스트'!$F$6:$H$15,3,0)))))/7,"0")</f>
        <v>10491.428571428571</v>
      </c>
      <c r="L111" s="29">
        <f t="array" ref="L111">_xlfn.IFNA(IF(H111='DB-아스니아 미션'!$F$8,VLOOKUP('주요 재화 수급처 관리'!$F$10:$F$11,'DB-방치 재화'!$B$3:$H$1698,6,0)*'DB-아스니아 미션'!$H$8,VLOOKUP('주요 재화 수급처 관리'!$H$10:$H$11,'DB-아스니아 미션'!$F$7:$H$10,3,0)),"0")/7</f>
        <v>274.28571428571428</v>
      </c>
      <c r="M111" s="29">
        <f>(((VLOOKUP(F111,'DB-방치 재화'!$B$3:$I$1698,8,0)+8)*(VLOOKUP(H111,'DB-파견 작전실'!$L$8:$M$14,2,0)))*D111)</f>
        <v>56130.53333333334</v>
      </c>
      <c r="N111" s="29">
        <f>_xlfn.IFNA(IF(C111&lt;'DB-선물'!$E$5,VLOOKUP('주요 재화 수급처 관리'!$H$10,'DB-선물'!$G$6:$I$9,3,0),(IF('DB-선물'!$E$11&lt;=C111&lt;'DB-선물'!E57,VLOOKUP('주요 재화 수급처 관리'!$H$10,'DB-선물'!$G$12:$I$15,3,0),VLOOKUP(H111,'DB-선물'!$G$18:$I$21,3,0)))),"0")*6*D111</f>
        <v>0</v>
      </c>
      <c r="O111" s="29">
        <f t="array" ref="O111">(_xlfn.IFNA((VLOOKUP((INDEX('DB-메모리얼'!$F$5:$F$98,MATCH(MIN(ABS('DB-메모리얼'!$F$5:$F$98-'주요 재화 수급처 관리'!$C$10)),ABS('DB-메모리얼'!$F$5:$F$98-'주요 재화 수급처 관리'!$C$10),0))),'DB-메모리얼'!$F$5:$K$98,MATCH(H111,'DB-메모리얼'!$H$3:$K$3,0)+2,0)),"0"))*D111/14</f>
        <v>660690.14285714284</v>
      </c>
      <c r="P111" s="29">
        <f t="shared" si="4"/>
        <v>1028</v>
      </c>
      <c r="Q111" s="299">
        <f t="shared" si="5"/>
        <v>1716627.1904761903</v>
      </c>
    </row>
    <row r="112" spans="2:17" ht="18" thickTop="1" thickBot="1" x14ac:dyDescent="0.35">
      <c r="B112" s="22" t="s">
        <v>1609</v>
      </c>
      <c r="C112" s="116">
        <v>83</v>
      </c>
      <c r="D112" s="323">
        <v>1</v>
      </c>
      <c r="E112" s="17"/>
      <c r="F112" s="276">
        <f>VLOOKUP(C112,'DB-캐릭터별 스테이지 매칭'!$E$3:$F$302,2,0)</f>
        <v>214</v>
      </c>
      <c r="G112" s="276" t="str">
        <f>VLOOKUP(F112,'DB-캐릭터별 스테이지 매칭'!$I$3:$L$1698,4,0)</f>
        <v>8-3</v>
      </c>
      <c r="H112" s="276">
        <f>_xlfn.IFNA(VLOOKUP(B112,'DB-서식용'!$D$4:$E$12,2,0),"")</f>
        <v>1040101001</v>
      </c>
      <c r="I112" s="29">
        <f>IFERROR((VLOOKUP(F112,'DB-방치 재화'!$B$3:$I$1800,(MATCH(H112,'DB-방치 재화'!$F$1:$I$1,0)+4),0))*60*24*D112,"0")*(1.7+1.58)</f>
        <v>972979.20000000007</v>
      </c>
      <c r="J112" s="29">
        <f>_xlfn.IFNA(IF(H112='DB-일일 퀘스트'!$F$6,VLOOKUP(F112,'DB-방치 재화'!$B$3:$H$1698,5,0)*VLOOKUP(H112,'DB-일일 퀘스트'!$F$6:$H$13,3,0),IF(H112='DB-일일 퀘스트'!$F$7,VLOOKUP(F112,'DB-방치 재화'!$B$3:$H$1698,6,0)*VLOOKUP(H112,'DB-일일 퀘스트'!$F$6:$H$13,3,0),IF(H112='DB-일일 퀘스트'!$F$8,VLOOKUP(F112,'DB-방치 재화'!$B$3:$H$1698,7,0)*VLOOKUP(H112,'DB-일일 퀘스트'!$F$6:$H$13,3,0),VLOOKUP(H112,'DB-일일 퀘스트'!$F$6:$H$13,3,0)))),"0")</f>
        <v>24720</v>
      </c>
      <c r="K112" s="29">
        <f>_xlfn.IFNA((IF(H112='DB-주간 퀘스트'!$F$6,VLOOKUP(F112,'DB-방치 재화'!$B$3:$H$1698,5,0)*VLOOKUP(H112,'DB-주간 퀘스트'!$F$6:$H$15,3,0),IF(H112='DB-주간 퀘스트'!$F$7,VLOOKUP(F112,'DB-방치 재화'!$B$3:$H$1698,6,0)*VLOOKUP(H112,'DB-주간 퀘스트'!$F$6:$H$15,3,0),IF(H112='DB-주간 퀘스트'!$F$8,VLOOKUP(F112,'DB-방치 재화'!$B$3:$H$1698,7,0)*VLOOKUP(H112,'DB-주간 퀘스트'!$F$6:$H$15,3,0),VLOOKUP(H112,'DB-주간 퀘스트'!$F$6:$H$15,3,0)))))/7,"0")</f>
        <v>10594.285714285714</v>
      </c>
      <c r="L112" s="29">
        <f t="array" ref="L112">_xlfn.IFNA(IF(H112='DB-아스니아 미션'!$F$8,VLOOKUP('주요 재화 수급처 관리'!$F$10:$F$11,'DB-방치 재화'!$B$3:$H$1698,6,0)*'DB-아스니아 미션'!$H$8,VLOOKUP('주요 재화 수급처 관리'!$H$10:$H$11,'DB-아스니아 미션'!$F$7:$H$10,3,0)),"0")/7</f>
        <v>274.28571428571428</v>
      </c>
      <c r="M112" s="29">
        <f>(((VLOOKUP(F112,'DB-방치 재화'!$B$3:$I$1698,8,0)+8)*(VLOOKUP(H112,'DB-파견 작전실'!$L$8:$M$14,2,0)))*D112)</f>
        <v>56130.53333333334</v>
      </c>
      <c r="N112" s="29">
        <f>_xlfn.IFNA(IF(C112&lt;'DB-선물'!$E$5,VLOOKUP('주요 재화 수급처 관리'!$H$10,'DB-선물'!$G$6:$I$9,3,0),(IF('DB-선물'!$E$11&lt;=C112&lt;'DB-선물'!E58,VLOOKUP('주요 재화 수급처 관리'!$H$10,'DB-선물'!$G$12:$I$15,3,0),VLOOKUP(H112,'DB-선물'!$G$18:$I$21,3,0)))),"0")*6*D112</f>
        <v>0</v>
      </c>
      <c r="O112" s="29">
        <f t="array" ref="O112">(_xlfn.IFNA((VLOOKUP((INDEX('DB-메모리얼'!$F$5:$F$98,MATCH(MIN(ABS('DB-메모리얼'!$F$5:$F$98-'주요 재화 수급처 관리'!$C$10)),ABS('DB-메모리얼'!$F$5:$F$98-'주요 재화 수급처 관리'!$C$10),0))),'DB-메모리얼'!$F$5:$K$98,MATCH(H112,'DB-메모리얼'!$H$3:$K$3,0)+2,0)),"0"))*D112/14</f>
        <v>660690.14285714284</v>
      </c>
      <c r="P112" s="29">
        <f t="shared" si="4"/>
        <v>1028</v>
      </c>
      <c r="Q112" s="299">
        <f t="shared" si="5"/>
        <v>1726416.4476190475</v>
      </c>
    </row>
    <row r="113" spans="2:17" ht="18" thickTop="1" thickBot="1" x14ac:dyDescent="0.35">
      <c r="B113" s="22" t="s">
        <v>1609</v>
      </c>
      <c r="C113" s="116">
        <v>84</v>
      </c>
      <c r="D113" s="323">
        <v>1</v>
      </c>
      <c r="E113" s="17"/>
      <c r="F113" s="276">
        <f>VLOOKUP(C113,'DB-캐릭터별 스테이지 매칭'!$E$3:$F$302,2,0)</f>
        <v>219</v>
      </c>
      <c r="G113" s="276" t="str">
        <f>VLOOKUP(F113,'DB-캐릭터별 스테이지 매칭'!$I$3:$L$1698,4,0)</f>
        <v>8-8</v>
      </c>
      <c r="H113" s="276">
        <f>_xlfn.IFNA(VLOOKUP(B113,'DB-서식용'!$D$4:$E$12,2,0),"")</f>
        <v>1040101001</v>
      </c>
      <c r="I113" s="29">
        <f>IFERROR((VLOOKUP(F113,'DB-방치 재화'!$B$3:$I$1800,(MATCH(H113,'DB-방치 재화'!$F$1:$I$1,0)+4),0))*60*24*D113,"0")*(1.7+1.58)</f>
        <v>987148.80000000005</v>
      </c>
      <c r="J113" s="29">
        <f>_xlfn.IFNA(IF(H113='DB-일일 퀘스트'!$F$6,VLOOKUP(F113,'DB-방치 재화'!$B$3:$H$1698,5,0)*VLOOKUP(H113,'DB-일일 퀘스트'!$F$6:$H$13,3,0),IF(H113='DB-일일 퀘스트'!$F$7,VLOOKUP(F113,'DB-방치 재화'!$B$3:$H$1698,6,0)*VLOOKUP(H113,'DB-일일 퀘스트'!$F$6:$H$13,3,0),IF(H113='DB-일일 퀘스트'!$F$8,VLOOKUP(F113,'DB-방치 재화'!$B$3:$H$1698,7,0)*VLOOKUP(H113,'DB-일일 퀘스트'!$F$6:$H$13,3,0),VLOOKUP(H113,'DB-일일 퀘스트'!$F$6:$H$13,3,0)))),"0")</f>
        <v>25080</v>
      </c>
      <c r="K113" s="29">
        <f>_xlfn.IFNA((IF(H113='DB-주간 퀘스트'!$F$6,VLOOKUP(F113,'DB-방치 재화'!$B$3:$H$1698,5,0)*VLOOKUP(H113,'DB-주간 퀘스트'!$F$6:$H$15,3,0),IF(H113='DB-주간 퀘스트'!$F$7,VLOOKUP(F113,'DB-방치 재화'!$B$3:$H$1698,6,0)*VLOOKUP(H113,'DB-주간 퀘스트'!$F$6:$H$15,3,0),IF(H113='DB-주간 퀘스트'!$F$8,VLOOKUP(F113,'DB-방치 재화'!$B$3:$H$1698,7,0)*VLOOKUP(H113,'DB-주간 퀘스트'!$F$6:$H$15,3,0),VLOOKUP(H113,'DB-주간 퀘스트'!$F$6:$H$15,3,0)))))/7,"0")</f>
        <v>10748.571428571429</v>
      </c>
      <c r="L113" s="29">
        <f t="array" ref="L113">_xlfn.IFNA(IF(H113='DB-아스니아 미션'!$F$8,VLOOKUP('주요 재화 수급처 관리'!$F$10:$F$11,'DB-방치 재화'!$B$3:$H$1698,6,0)*'DB-아스니아 미션'!$H$8,VLOOKUP('주요 재화 수급처 관리'!$H$10:$H$11,'DB-아스니아 미션'!$F$7:$H$10,3,0)),"0")/7</f>
        <v>274.28571428571428</v>
      </c>
      <c r="M113" s="29">
        <f>(((VLOOKUP(F113,'DB-방치 재화'!$B$3:$I$1698,8,0)+8)*(VLOOKUP(H113,'DB-파견 작전실'!$L$8:$M$14,2,0)))*D113)</f>
        <v>56130.53333333334</v>
      </c>
      <c r="N113" s="29">
        <f>_xlfn.IFNA(IF(C113&lt;'DB-선물'!$E$5,VLOOKUP('주요 재화 수급처 관리'!$H$10,'DB-선물'!$G$6:$I$9,3,0),(IF('DB-선물'!$E$11&lt;=C113&lt;'DB-선물'!E59,VLOOKUP('주요 재화 수급처 관리'!$H$10,'DB-선물'!$G$12:$I$15,3,0),VLOOKUP(H113,'DB-선물'!$G$18:$I$21,3,0)))),"0")*6*D113</f>
        <v>0</v>
      </c>
      <c r="O113" s="29">
        <f t="array" ref="O113">(_xlfn.IFNA((VLOOKUP((INDEX('DB-메모리얼'!$F$5:$F$98,MATCH(MIN(ABS('DB-메모리얼'!$F$5:$F$98-'주요 재화 수급처 관리'!$C$10)),ABS('DB-메모리얼'!$F$5:$F$98-'주요 재화 수급처 관리'!$C$10),0))),'DB-메모리얼'!$F$5:$K$98,MATCH(H113,'DB-메모리얼'!$H$3:$K$3,0)+2,0)),"0"))*D113/14</f>
        <v>660690.14285714284</v>
      </c>
      <c r="P113" s="29">
        <f t="shared" si="4"/>
        <v>1028</v>
      </c>
      <c r="Q113" s="299">
        <f t="shared" si="5"/>
        <v>1741100.3333333335</v>
      </c>
    </row>
    <row r="114" spans="2:17" ht="18" thickTop="1" thickBot="1" x14ac:dyDescent="0.35">
      <c r="B114" s="22" t="s">
        <v>1609</v>
      </c>
      <c r="C114" s="116">
        <v>85</v>
      </c>
      <c r="D114" s="323">
        <v>1</v>
      </c>
      <c r="E114" s="17"/>
      <c r="F114" s="276">
        <f>VLOOKUP(C114,'DB-캐릭터별 스테이지 매칭'!$E$3:$F$302,2,0)</f>
        <v>223</v>
      </c>
      <c r="G114" s="276" t="str">
        <f>VLOOKUP(F114,'DB-캐릭터별 스테이지 매칭'!$I$3:$L$1698,4,0)</f>
        <v>8-12</v>
      </c>
      <c r="H114" s="276">
        <f>_xlfn.IFNA(VLOOKUP(B114,'DB-서식용'!$D$4:$E$12,2,0),"")</f>
        <v>1040101001</v>
      </c>
      <c r="I114" s="29">
        <f>IFERROR((VLOOKUP(F114,'DB-방치 재화'!$B$3:$I$1800,(MATCH(H114,'DB-방치 재화'!$F$1:$I$1,0)+4),0))*60*24*D114,"0")*(1.7+1.58)</f>
        <v>1001318.4</v>
      </c>
      <c r="J114" s="29">
        <f>_xlfn.IFNA(IF(H114='DB-일일 퀘스트'!$F$6,VLOOKUP(F114,'DB-방치 재화'!$B$3:$H$1698,5,0)*VLOOKUP(H114,'DB-일일 퀘스트'!$F$6:$H$13,3,0),IF(H114='DB-일일 퀘스트'!$F$7,VLOOKUP(F114,'DB-방치 재화'!$B$3:$H$1698,6,0)*VLOOKUP(H114,'DB-일일 퀘스트'!$F$6:$H$13,3,0),IF(H114='DB-일일 퀘스트'!$F$8,VLOOKUP(F114,'DB-방치 재화'!$B$3:$H$1698,7,0)*VLOOKUP(H114,'DB-일일 퀘스트'!$F$6:$H$13,3,0),VLOOKUP(H114,'DB-일일 퀘스트'!$F$6:$H$13,3,0)))),"0")</f>
        <v>25440</v>
      </c>
      <c r="K114" s="29">
        <f>_xlfn.IFNA((IF(H114='DB-주간 퀘스트'!$F$6,VLOOKUP(F114,'DB-방치 재화'!$B$3:$H$1698,5,0)*VLOOKUP(H114,'DB-주간 퀘스트'!$F$6:$H$15,3,0),IF(H114='DB-주간 퀘스트'!$F$7,VLOOKUP(F114,'DB-방치 재화'!$B$3:$H$1698,6,0)*VLOOKUP(H114,'DB-주간 퀘스트'!$F$6:$H$15,3,0),IF(H114='DB-주간 퀘스트'!$F$8,VLOOKUP(F114,'DB-방치 재화'!$B$3:$H$1698,7,0)*VLOOKUP(H114,'DB-주간 퀘스트'!$F$6:$H$15,3,0),VLOOKUP(H114,'DB-주간 퀘스트'!$F$6:$H$15,3,0)))))/7,"0")</f>
        <v>10902.857142857143</v>
      </c>
      <c r="L114" s="29">
        <f t="array" ref="L114">_xlfn.IFNA(IF(H114='DB-아스니아 미션'!$F$8,VLOOKUP('주요 재화 수급처 관리'!$F$10:$F$11,'DB-방치 재화'!$B$3:$H$1698,6,0)*'DB-아스니아 미션'!$H$8,VLOOKUP('주요 재화 수급처 관리'!$H$10:$H$11,'DB-아스니아 미션'!$F$7:$H$10,3,0)),"0")/7</f>
        <v>274.28571428571428</v>
      </c>
      <c r="M114" s="29">
        <f>(((VLOOKUP(F114,'DB-방치 재화'!$B$3:$I$1698,8,0)+8)*(VLOOKUP(H114,'DB-파견 작전실'!$L$8:$M$14,2,0)))*D114)</f>
        <v>56130.53333333334</v>
      </c>
      <c r="N114" s="29">
        <f>_xlfn.IFNA(IF(C114&lt;'DB-선물'!$E$5,VLOOKUP('주요 재화 수급처 관리'!$H$10,'DB-선물'!$G$6:$I$9,3,0),(IF('DB-선물'!$E$11&lt;=C114&lt;'DB-선물'!E60,VLOOKUP('주요 재화 수급처 관리'!$H$10,'DB-선물'!$G$12:$I$15,3,0),VLOOKUP(H114,'DB-선물'!$G$18:$I$21,3,0)))),"0")*6*D114</f>
        <v>0</v>
      </c>
      <c r="O114" s="29">
        <f t="array" ref="O114">(_xlfn.IFNA((VLOOKUP((INDEX('DB-메모리얼'!$F$5:$F$98,MATCH(MIN(ABS('DB-메모리얼'!$F$5:$F$98-'주요 재화 수급처 관리'!$C$10)),ABS('DB-메모리얼'!$F$5:$F$98-'주요 재화 수급처 관리'!$C$10),0))),'DB-메모리얼'!$F$5:$K$98,MATCH(H114,'DB-메모리얼'!$H$3:$K$3,0)+2,0)),"0"))*D114/14</f>
        <v>660690.14285714284</v>
      </c>
      <c r="P114" s="29">
        <f t="shared" si="4"/>
        <v>1028</v>
      </c>
      <c r="Q114" s="299">
        <f t="shared" si="5"/>
        <v>1755784.219047619</v>
      </c>
    </row>
    <row r="115" spans="2:17" ht="18" thickTop="1" thickBot="1" x14ac:dyDescent="0.35">
      <c r="B115" s="22" t="s">
        <v>1609</v>
      </c>
      <c r="C115" s="116">
        <v>86</v>
      </c>
      <c r="D115" s="323">
        <v>1</v>
      </c>
      <c r="E115" s="17"/>
      <c r="F115" s="276">
        <f>VLOOKUP(C115,'DB-캐릭터별 스테이지 매칭'!$E$3:$F$302,2,0)</f>
        <v>227</v>
      </c>
      <c r="G115" s="276" t="str">
        <f>VLOOKUP(F115,'DB-캐릭터별 스테이지 매칭'!$I$3:$L$1698,4,0)</f>
        <v>8-16</v>
      </c>
      <c r="H115" s="276">
        <f>_xlfn.IFNA(VLOOKUP(B115,'DB-서식용'!$D$4:$E$12,2,0),"")</f>
        <v>1040101001</v>
      </c>
      <c r="I115" s="29">
        <f>IFERROR((VLOOKUP(F115,'DB-방치 재화'!$B$3:$I$1800,(MATCH(H115,'DB-방치 재화'!$F$1:$I$1,0)+4),0))*60*24*D115,"0")*(1.7+1.58)</f>
        <v>1015488.0000000001</v>
      </c>
      <c r="J115" s="29">
        <f>_xlfn.IFNA(IF(H115='DB-일일 퀘스트'!$F$6,VLOOKUP(F115,'DB-방치 재화'!$B$3:$H$1698,5,0)*VLOOKUP(H115,'DB-일일 퀘스트'!$F$6:$H$13,3,0),IF(H115='DB-일일 퀘스트'!$F$7,VLOOKUP(F115,'DB-방치 재화'!$B$3:$H$1698,6,0)*VLOOKUP(H115,'DB-일일 퀘스트'!$F$6:$H$13,3,0),IF(H115='DB-일일 퀘스트'!$F$8,VLOOKUP(F115,'DB-방치 재화'!$B$3:$H$1698,7,0)*VLOOKUP(H115,'DB-일일 퀘스트'!$F$6:$H$13,3,0),VLOOKUP(H115,'DB-일일 퀘스트'!$F$6:$H$13,3,0)))),"0")</f>
        <v>25800</v>
      </c>
      <c r="K115" s="29">
        <f>_xlfn.IFNA((IF(H115='DB-주간 퀘스트'!$F$6,VLOOKUP(F115,'DB-방치 재화'!$B$3:$H$1698,5,0)*VLOOKUP(H115,'DB-주간 퀘스트'!$F$6:$H$15,3,0),IF(H115='DB-주간 퀘스트'!$F$7,VLOOKUP(F115,'DB-방치 재화'!$B$3:$H$1698,6,0)*VLOOKUP(H115,'DB-주간 퀘스트'!$F$6:$H$15,3,0),IF(H115='DB-주간 퀘스트'!$F$8,VLOOKUP(F115,'DB-방치 재화'!$B$3:$H$1698,7,0)*VLOOKUP(H115,'DB-주간 퀘스트'!$F$6:$H$15,3,0),VLOOKUP(H115,'DB-주간 퀘스트'!$F$6:$H$15,3,0)))))/7,"0")</f>
        <v>11057.142857142857</v>
      </c>
      <c r="L115" s="29">
        <f t="array" ref="L115">_xlfn.IFNA(IF(H115='DB-아스니아 미션'!$F$8,VLOOKUP('주요 재화 수급처 관리'!$F$10:$F$11,'DB-방치 재화'!$B$3:$H$1698,6,0)*'DB-아스니아 미션'!$H$8,VLOOKUP('주요 재화 수급처 관리'!$H$10:$H$11,'DB-아스니아 미션'!$F$7:$H$10,3,0)),"0")/7</f>
        <v>274.28571428571428</v>
      </c>
      <c r="M115" s="29">
        <f>(((VLOOKUP(F115,'DB-방치 재화'!$B$3:$I$1698,8,0)+8)*(VLOOKUP(H115,'DB-파견 작전실'!$L$8:$M$14,2,0)))*D115)</f>
        <v>56130.53333333334</v>
      </c>
      <c r="N115" s="29">
        <f>_xlfn.IFNA(IF(C115&lt;'DB-선물'!$E$5,VLOOKUP('주요 재화 수급처 관리'!$H$10,'DB-선물'!$G$6:$I$9,3,0),(IF('DB-선물'!$E$11&lt;=C115&lt;'DB-선물'!E61,VLOOKUP('주요 재화 수급처 관리'!$H$10,'DB-선물'!$G$12:$I$15,3,0),VLOOKUP(H115,'DB-선물'!$G$18:$I$21,3,0)))),"0")*6*D115</f>
        <v>0</v>
      </c>
      <c r="O115" s="29">
        <f t="array" ref="O115">(_xlfn.IFNA((VLOOKUP((INDEX('DB-메모리얼'!$F$5:$F$98,MATCH(MIN(ABS('DB-메모리얼'!$F$5:$F$98-'주요 재화 수급처 관리'!$C$10)),ABS('DB-메모리얼'!$F$5:$F$98-'주요 재화 수급처 관리'!$C$10),0))),'DB-메모리얼'!$F$5:$K$98,MATCH(H115,'DB-메모리얼'!$H$3:$K$3,0)+2,0)),"0"))*D115/14</f>
        <v>660690.14285714284</v>
      </c>
      <c r="P115" s="29">
        <f t="shared" si="4"/>
        <v>1028</v>
      </c>
      <c r="Q115" s="299">
        <f t="shared" si="5"/>
        <v>1770468.104761905</v>
      </c>
    </row>
    <row r="116" spans="2:17" ht="18" thickTop="1" thickBot="1" x14ac:dyDescent="0.35">
      <c r="B116" s="22" t="s">
        <v>1609</v>
      </c>
      <c r="C116" s="116">
        <v>87</v>
      </c>
      <c r="D116" s="323">
        <v>1</v>
      </c>
      <c r="E116" s="17"/>
      <c r="F116" s="276">
        <f>VLOOKUP(C116,'DB-캐릭터별 스테이지 매칭'!$E$3:$F$302,2,0)</f>
        <v>231</v>
      </c>
      <c r="G116" s="276" t="str">
        <f>VLOOKUP(F116,'DB-캐릭터별 스테이지 매칭'!$I$3:$L$1698,4,0)</f>
        <v>8-20</v>
      </c>
      <c r="H116" s="276">
        <f>_xlfn.IFNA(VLOOKUP(B116,'DB-서식용'!$D$4:$E$12,2,0),"")</f>
        <v>1040101001</v>
      </c>
      <c r="I116" s="29">
        <f>IFERROR((VLOOKUP(F116,'DB-방치 재화'!$B$3:$I$1800,(MATCH(H116,'DB-방치 재화'!$F$1:$I$1,0)+4),0))*60*24*D116,"0")*(1.7+1.58)</f>
        <v>1029657.6000000001</v>
      </c>
      <c r="J116" s="29">
        <f>_xlfn.IFNA(IF(H116='DB-일일 퀘스트'!$F$6,VLOOKUP(F116,'DB-방치 재화'!$B$3:$H$1698,5,0)*VLOOKUP(H116,'DB-일일 퀘스트'!$F$6:$H$13,3,0),IF(H116='DB-일일 퀘스트'!$F$7,VLOOKUP(F116,'DB-방치 재화'!$B$3:$H$1698,6,0)*VLOOKUP(H116,'DB-일일 퀘스트'!$F$6:$H$13,3,0),IF(H116='DB-일일 퀘스트'!$F$8,VLOOKUP(F116,'DB-방치 재화'!$B$3:$H$1698,7,0)*VLOOKUP(H116,'DB-일일 퀘스트'!$F$6:$H$13,3,0),VLOOKUP(H116,'DB-일일 퀘스트'!$F$6:$H$13,3,0)))),"0")</f>
        <v>26160</v>
      </c>
      <c r="K116" s="29">
        <f>_xlfn.IFNA((IF(H116='DB-주간 퀘스트'!$F$6,VLOOKUP(F116,'DB-방치 재화'!$B$3:$H$1698,5,0)*VLOOKUP(H116,'DB-주간 퀘스트'!$F$6:$H$15,3,0),IF(H116='DB-주간 퀘스트'!$F$7,VLOOKUP(F116,'DB-방치 재화'!$B$3:$H$1698,6,0)*VLOOKUP(H116,'DB-주간 퀘스트'!$F$6:$H$15,3,0),IF(H116='DB-주간 퀘스트'!$F$8,VLOOKUP(F116,'DB-방치 재화'!$B$3:$H$1698,7,0)*VLOOKUP(H116,'DB-주간 퀘스트'!$F$6:$H$15,3,0),VLOOKUP(H116,'DB-주간 퀘스트'!$F$6:$H$15,3,0)))))/7,"0")</f>
        <v>11211.428571428571</v>
      </c>
      <c r="L116" s="29">
        <f t="array" ref="L116">_xlfn.IFNA(IF(H116='DB-아스니아 미션'!$F$8,VLOOKUP('주요 재화 수급처 관리'!$F$10:$F$11,'DB-방치 재화'!$B$3:$H$1698,6,0)*'DB-아스니아 미션'!$H$8,VLOOKUP('주요 재화 수급처 관리'!$H$10:$H$11,'DB-아스니아 미션'!$F$7:$H$10,3,0)),"0")/7</f>
        <v>274.28571428571428</v>
      </c>
      <c r="M116" s="29">
        <f>(((VLOOKUP(F116,'DB-방치 재화'!$B$3:$I$1698,8,0)+8)*(VLOOKUP(H116,'DB-파견 작전실'!$L$8:$M$14,2,0)))*D116)</f>
        <v>56130.53333333334</v>
      </c>
      <c r="N116" s="29">
        <f>_xlfn.IFNA(IF(C116&lt;'DB-선물'!$E$5,VLOOKUP('주요 재화 수급처 관리'!$H$10,'DB-선물'!$G$6:$I$9,3,0),(IF('DB-선물'!$E$11&lt;=C116&lt;'DB-선물'!E62,VLOOKUP('주요 재화 수급처 관리'!$H$10,'DB-선물'!$G$12:$I$15,3,0),VLOOKUP(H116,'DB-선물'!$G$18:$I$21,3,0)))),"0")*6*D116</f>
        <v>0</v>
      </c>
      <c r="O116" s="29">
        <f t="array" ref="O116">(_xlfn.IFNA((VLOOKUP((INDEX('DB-메모리얼'!$F$5:$F$98,MATCH(MIN(ABS('DB-메모리얼'!$F$5:$F$98-'주요 재화 수급처 관리'!$C$10)),ABS('DB-메모리얼'!$F$5:$F$98-'주요 재화 수급처 관리'!$C$10),0))),'DB-메모리얼'!$F$5:$K$98,MATCH(H116,'DB-메모리얼'!$H$3:$K$3,0)+2,0)),"0"))*D116/14</f>
        <v>660690.14285714284</v>
      </c>
      <c r="P116" s="29">
        <f t="shared" si="4"/>
        <v>1028</v>
      </c>
      <c r="Q116" s="299">
        <f t="shared" si="5"/>
        <v>1785151.9904761906</v>
      </c>
    </row>
    <row r="117" spans="2:17" ht="18" thickTop="1" thickBot="1" x14ac:dyDescent="0.35">
      <c r="B117" s="22" t="s">
        <v>1609</v>
      </c>
      <c r="C117" s="5">
        <v>88</v>
      </c>
      <c r="D117" s="323">
        <v>1</v>
      </c>
      <c r="E117" s="17"/>
      <c r="F117" s="276">
        <f>VLOOKUP(C117,'DB-캐릭터별 스테이지 매칭'!$E$3:$F$302,2,0)</f>
        <v>236</v>
      </c>
      <c r="G117" s="276" t="str">
        <f>VLOOKUP(F117,'DB-캐릭터별 스테이지 매칭'!$I$3:$L$1698,4,0)</f>
        <v>8-25</v>
      </c>
      <c r="H117" s="276">
        <f>_xlfn.IFNA(VLOOKUP(B117,'DB-서식용'!$D$4:$E$12,2,0),"")</f>
        <v>1040101001</v>
      </c>
      <c r="I117" s="29">
        <f>IFERROR((VLOOKUP(F117,'DB-방치 재화'!$B$3:$I$1800,(MATCH(H117,'DB-방치 재화'!$F$1:$I$1,0)+4),0))*60*24*D117,"0")*(1.7+1.58)</f>
        <v>1043827.2000000001</v>
      </c>
      <c r="J117" s="29">
        <f>_xlfn.IFNA(IF(H117='DB-일일 퀘스트'!$F$6,VLOOKUP(F117,'DB-방치 재화'!$B$3:$H$1698,5,0)*VLOOKUP(H117,'DB-일일 퀘스트'!$F$6:$H$13,3,0),IF(H117='DB-일일 퀘스트'!$F$7,VLOOKUP(F117,'DB-방치 재화'!$B$3:$H$1698,6,0)*VLOOKUP(H117,'DB-일일 퀘스트'!$F$6:$H$13,3,0),IF(H117='DB-일일 퀘스트'!$F$8,VLOOKUP(F117,'DB-방치 재화'!$B$3:$H$1698,7,0)*VLOOKUP(H117,'DB-일일 퀘스트'!$F$6:$H$13,3,0),VLOOKUP(H117,'DB-일일 퀘스트'!$F$6:$H$13,3,0)))),"0")</f>
        <v>26520</v>
      </c>
      <c r="K117" s="29">
        <f>_xlfn.IFNA((IF(H117='DB-주간 퀘스트'!$F$6,VLOOKUP(F117,'DB-방치 재화'!$B$3:$H$1698,5,0)*VLOOKUP(H117,'DB-주간 퀘스트'!$F$6:$H$15,3,0),IF(H117='DB-주간 퀘스트'!$F$7,VLOOKUP(F117,'DB-방치 재화'!$B$3:$H$1698,6,0)*VLOOKUP(H117,'DB-주간 퀘스트'!$F$6:$H$15,3,0),IF(H117='DB-주간 퀘스트'!$F$8,VLOOKUP(F117,'DB-방치 재화'!$B$3:$H$1698,7,0)*VLOOKUP(H117,'DB-주간 퀘스트'!$F$6:$H$15,3,0),VLOOKUP(H117,'DB-주간 퀘스트'!$F$6:$H$15,3,0)))))/7,"0")</f>
        <v>11365.714285714286</v>
      </c>
      <c r="L117" s="29">
        <f t="array" ref="L117">_xlfn.IFNA(IF(H117='DB-아스니아 미션'!$F$8,VLOOKUP('주요 재화 수급처 관리'!$F$10:$F$11,'DB-방치 재화'!$B$3:$H$1698,6,0)*'DB-아스니아 미션'!$H$8,VLOOKUP('주요 재화 수급처 관리'!$H$10:$H$11,'DB-아스니아 미션'!$F$7:$H$10,3,0)),"0")/7</f>
        <v>274.28571428571428</v>
      </c>
      <c r="M117" s="29">
        <f>(((VLOOKUP(F117,'DB-방치 재화'!$B$3:$I$1698,8,0)+8)*(VLOOKUP(H117,'DB-파견 작전실'!$L$8:$M$14,2,0)))*D117)</f>
        <v>56130.53333333334</v>
      </c>
      <c r="N117" s="29">
        <f>_xlfn.IFNA(IF(C117&lt;'DB-선물'!$E$5,VLOOKUP('주요 재화 수급처 관리'!$H$10,'DB-선물'!$G$6:$I$9,3,0),(IF('DB-선물'!$E$11&lt;=C117&lt;'DB-선물'!E63,VLOOKUP('주요 재화 수급처 관리'!$H$10,'DB-선물'!$G$12:$I$15,3,0),VLOOKUP(H117,'DB-선물'!$G$18:$I$21,3,0)))),"0")*6*D117</f>
        <v>0</v>
      </c>
      <c r="O117" s="29">
        <f t="array" ref="O117">(_xlfn.IFNA((VLOOKUP((INDEX('DB-메모리얼'!$F$5:$F$98,MATCH(MIN(ABS('DB-메모리얼'!$F$5:$F$98-'주요 재화 수급처 관리'!$C$10)),ABS('DB-메모리얼'!$F$5:$F$98-'주요 재화 수급처 관리'!$C$10),0))),'DB-메모리얼'!$F$5:$K$98,MATCH(H117,'DB-메모리얼'!$H$3:$K$3,0)+2,0)),"0"))*D117/14</f>
        <v>660690.14285714284</v>
      </c>
      <c r="P117" s="29">
        <f t="shared" si="4"/>
        <v>1028</v>
      </c>
      <c r="Q117" s="299">
        <f t="shared" si="5"/>
        <v>1799835.8761904766</v>
      </c>
    </row>
    <row r="118" spans="2:17" ht="18" thickTop="1" thickBot="1" x14ac:dyDescent="0.35">
      <c r="B118" s="22" t="s">
        <v>1609</v>
      </c>
      <c r="C118" s="5">
        <v>89</v>
      </c>
      <c r="D118" s="323">
        <v>1</v>
      </c>
      <c r="E118" s="17"/>
      <c r="F118" s="276">
        <f>VLOOKUP(C118,'DB-캐릭터별 스테이지 매칭'!$E$3:$F$302,2,0)</f>
        <v>240</v>
      </c>
      <c r="G118" s="276" t="str">
        <f>VLOOKUP(F118,'DB-캐릭터별 스테이지 매칭'!$I$3:$L$1698,4,0)</f>
        <v>8-29</v>
      </c>
      <c r="H118" s="276">
        <f>_xlfn.IFNA(VLOOKUP(B118,'DB-서식용'!$D$4:$E$12,2,0),"")</f>
        <v>1040101001</v>
      </c>
      <c r="I118" s="29">
        <f>IFERROR((VLOOKUP(F118,'DB-방치 재화'!$B$3:$I$1800,(MATCH(H118,'DB-방치 재화'!$F$1:$I$1,0)+4),0))*60*24*D118,"0")*(1.7+1.58)</f>
        <v>1057996.8</v>
      </c>
      <c r="J118" s="29">
        <f>_xlfn.IFNA(IF(H118='DB-일일 퀘스트'!$F$6,VLOOKUP(F118,'DB-방치 재화'!$B$3:$H$1698,5,0)*VLOOKUP(H118,'DB-일일 퀘스트'!$F$6:$H$13,3,0),IF(H118='DB-일일 퀘스트'!$F$7,VLOOKUP(F118,'DB-방치 재화'!$B$3:$H$1698,6,0)*VLOOKUP(H118,'DB-일일 퀘스트'!$F$6:$H$13,3,0),IF(H118='DB-일일 퀘스트'!$F$8,VLOOKUP(F118,'DB-방치 재화'!$B$3:$H$1698,7,0)*VLOOKUP(H118,'DB-일일 퀘스트'!$F$6:$H$13,3,0),VLOOKUP(H118,'DB-일일 퀘스트'!$F$6:$H$13,3,0)))),"0")</f>
        <v>26880</v>
      </c>
      <c r="K118" s="29">
        <f>_xlfn.IFNA((IF(H118='DB-주간 퀘스트'!$F$6,VLOOKUP(F118,'DB-방치 재화'!$B$3:$H$1698,5,0)*VLOOKUP(H118,'DB-주간 퀘스트'!$F$6:$H$15,3,0),IF(H118='DB-주간 퀘스트'!$F$7,VLOOKUP(F118,'DB-방치 재화'!$B$3:$H$1698,6,0)*VLOOKUP(H118,'DB-주간 퀘스트'!$F$6:$H$15,3,0),IF(H118='DB-주간 퀘스트'!$F$8,VLOOKUP(F118,'DB-방치 재화'!$B$3:$H$1698,7,0)*VLOOKUP(H118,'DB-주간 퀘스트'!$F$6:$H$15,3,0),VLOOKUP(H118,'DB-주간 퀘스트'!$F$6:$H$15,3,0)))))/7,"0")</f>
        <v>11520</v>
      </c>
      <c r="L118" s="29">
        <f t="array" ref="L118">_xlfn.IFNA(IF(H118='DB-아스니아 미션'!$F$8,VLOOKUP('주요 재화 수급처 관리'!$F$10:$F$11,'DB-방치 재화'!$B$3:$H$1698,6,0)*'DB-아스니아 미션'!$H$8,VLOOKUP('주요 재화 수급처 관리'!$H$10:$H$11,'DB-아스니아 미션'!$F$7:$H$10,3,0)),"0")/7</f>
        <v>274.28571428571428</v>
      </c>
      <c r="M118" s="29">
        <f>(((VLOOKUP(F118,'DB-방치 재화'!$B$3:$I$1698,8,0)+8)*(VLOOKUP(H118,'DB-파견 작전실'!$L$8:$M$14,2,0)))*D118)</f>
        <v>56130.53333333334</v>
      </c>
      <c r="N118" s="29">
        <f>_xlfn.IFNA(IF(C118&lt;'DB-선물'!$E$5,VLOOKUP('주요 재화 수급처 관리'!$H$10,'DB-선물'!$G$6:$I$9,3,0),(IF('DB-선물'!$E$11&lt;=C118&lt;'DB-선물'!E64,VLOOKUP('주요 재화 수급처 관리'!$H$10,'DB-선물'!$G$12:$I$15,3,0),VLOOKUP(H118,'DB-선물'!$G$18:$I$21,3,0)))),"0")*6*D118</f>
        <v>0</v>
      </c>
      <c r="O118" s="29">
        <f t="array" ref="O118">(_xlfn.IFNA((VLOOKUP((INDEX('DB-메모리얼'!$F$5:$F$98,MATCH(MIN(ABS('DB-메모리얼'!$F$5:$F$98-'주요 재화 수급처 관리'!$C$10)),ABS('DB-메모리얼'!$F$5:$F$98-'주요 재화 수급처 관리'!$C$10),0))),'DB-메모리얼'!$F$5:$K$98,MATCH(H118,'DB-메모리얼'!$H$3:$K$3,0)+2,0)),"0"))*D118/14</f>
        <v>660690.14285714284</v>
      </c>
      <c r="P118" s="29">
        <f t="shared" si="4"/>
        <v>1028</v>
      </c>
      <c r="Q118" s="299">
        <f t="shared" si="5"/>
        <v>1814519.7619047621</v>
      </c>
    </row>
    <row r="119" spans="2:17" ht="18" thickTop="1" thickBot="1" x14ac:dyDescent="0.35">
      <c r="B119" s="22" t="s">
        <v>1609</v>
      </c>
      <c r="C119" s="5">
        <v>90</v>
      </c>
      <c r="D119" s="323">
        <v>1</v>
      </c>
      <c r="E119" s="17"/>
      <c r="F119" s="276">
        <f>VLOOKUP(C119,'DB-캐릭터별 스테이지 매칭'!$E$3:$F$302,2,0)</f>
        <v>244</v>
      </c>
      <c r="G119" s="276" t="str">
        <f>VLOOKUP(F119,'DB-캐릭터별 스테이지 매칭'!$I$3:$L$1698,4,0)</f>
        <v>8-33</v>
      </c>
      <c r="H119" s="276">
        <f>_xlfn.IFNA(VLOOKUP(B119,'DB-서식용'!$D$4:$E$12,2,0),"")</f>
        <v>1040101001</v>
      </c>
      <c r="I119" s="29">
        <f>IFERROR((VLOOKUP(F119,'DB-방치 재화'!$B$3:$I$1800,(MATCH(H119,'DB-방치 재화'!$F$1:$I$1,0)+4),0))*60*24*D119,"0")*(1.7+1.58)</f>
        <v>1072166.4000000001</v>
      </c>
      <c r="J119" s="29">
        <f>_xlfn.IFNA(IF(H119='DB-일일 퀘스트'!$F$6,VLOOKUP(F119,'DB-방치 재화'!$B$3:$H$1698,5,0)*VLOOKUP(H119,'DB-일일 퀘스트'!$F$6:$H$13,3,0),IF(H119='DB-일일 퀘스트'!$F$7,VLOOKUP(F119,'DB-방치 재화'!$B$3:$H$1698,6,0)*VLOOKUP(H119,'DB-일일 퀘스트'!$F$6:$H$13,3,0),IF(H119='DB-일일 퀘스트'!$F$8,VLOOKUP(F119,'DB-방치 재화'!$B$3:$H$1698,7,0)*VLOOKUP(H119,'DB-일일 퀘스트'!$F$6:$H$13,3,0),VLOOKUP(H119,'DB-일일 퀘스트'!$F$6:$H$13,3,0)))),"0")</f>
        <v>27240</v>
      </c>
      <c r="K119" s="29">
        <f>_xlfn.IFNA((IF(H119='DB-주간 퀘스트'!$F$6,VLOOKUP(F119,'DB-방치 재화'!$B$3:$H$1698,5,0)*VLOOKUP(H119,'DB-주간 퀘스트'!$F$6:$H$15,3,0),IF(H119='DB-주간 퀘스트'!$F$7,VLOOKUP(F119,'DB-방치 재화'!$B$3:$H$1698,6,0)*VLOOKUP(H119,'DB-주간 퀘스트'!$F$6:$H$15,3,0),IF(H119='DB-주간 퀘스트'!$F$8,VLOOKUP(F119,'DB-방치 재화'!$B$3:$H$1698,7,0)*VLOOKUP(H119,'DB-주간 퀘스트'!$F$6:$H$15,3,0),VLOOKUP(H119,'DB-주간 퀘스트'!$F$6:$H$15,3,0)))))/7,"0")</f>
        <v>11674.285714285714</v>
      </c>
      <c r="L119" s="29">
        <f t="array" ref="L119">_xlfn.IFNA(IF(H119='DB-아스니아 미션'!$F$8,VLOOKUP('주요 재화 수급처 관리'!$F$10:$F$11,'DB-방치 재화'!$B$3:$H$1698,6,0)*'DB-아스니아 미션'!$H$8,VLOOKUP('주요 재화 수급처 관리'!$H$10:$H$11,'DB-아스니아 미션'!$F$7:$H$10,3,0)),"0")/7</f>
        <v>274.28571428571428</v>
      </c>
      <c r="M119" s="29">
        <f>(((VLOOKUP(F119,'DB-방치 재화'!$B$3:$I$1698,8,0)+8)*(VLOOKUP(H119,'DB-파견 작전실'!$L$8:$M$14,2,0)))*D119)</f>
        <v>56130.53333333334</v>
      </c>
      <c r="N119" s="29">
        <f>_xlfn.IFNA(IF(C119&lt;'DB-선물'!$E$5,VLOOKUP('주요 재화 수급처 관리'!$H$10,'DB-선물'!$G$6:$I$9,3,0),(IF('DB-선물'!$E$11&lt;=C119&lt;'DB-선물'!E65,VLOOKUP('주요 재화 수급처 관리'!$H$10,'DB-선물'!$G$12:$I$15,3,0),VLOOKUP(H119,'DB-선물'!$G$18:$I$21,3,0)))),"0")*6*D119</f>
        <v>0</v>
      </c>
      <c r="O119" s="29">
        <f t="array" ref="O119">(_xlfn.IFNA((VLOOKUP((INDEX('DB-메모리얼'!$F$5:$F$98,MATCH(MIN(ABS('DB-메모리얼'!$F$5:$F$98-'주요 재화 수급처 관리'!$C$10)),ABS('DB-메모리얼'!$F$5:$F$98-'주요 재화 수급처 관리'!$C$10),0))),'DB-메모리얼'!$F$5:$K$98,MATCH(H119,'DB-메모리얼'!$H$3:$K$3,0)+2,0)),"0"))*D119/14</f>
        <v>660690.14285714284</v>
      </c>
      <c r="P119" s="29">
        <f t="shared" si="4"/>
        <v>1028</v>
      </c>
      <c r="Q119" s="299">
        <f t="shared" si="5"/>
        <v>1829203.6476190477</v>
      </c>
    </row>
    <row r="120" spans="2:17" ht="18" thickTop="1" thickBot="1" x14ac:dyDescent="0.35">
      <c r="B120" s="22" t="s">
        <v>1609</v>
      </c>
      <c r="C120" s="5">
        <v>91</v>
      </c>
      <c r="D120" s="323">
        <v>1</v>
      </c>
      <c r="E120" s="17"/>
      <c r="F120" s="276">
        <f>VLOOKUP(C120,'DB-캐릭터별 스테이지 매칭'!$E$3:$F$302,2,0)</f>
        <v>249</v>
      </c>
      <c r="G120" s="276" t="str">
        <f>VLOOKUP(F120,'DB-캐릭터별 스테이지 매칭'!$I$3:$L$1698,4,0)</f>
        <v>8-38</v>
      </c>
      <c r="H120" s="276">
        <f>_xlfn.IFNA(VLOOKUP(B120,'DB-서식용'!$D$4:$E$12,2,0),"")</f>
        <v>1040101001</v>
      </c>
      <c r="I120" s="29">
        <f>IFERROR((VLOOKUP(F120,'DB-방치 재화'!$B$3:$I$1800,(MATCH(H120,'DB-방치 재화'!$F$1:$I$1,0)+4),0))*60*24*D120,"0")*(1.7+1.58)</f>
        <v>1086336</v>
      </c>
      <c r="J120" s="29">
        <f>_xlfn.IFNA(IF(H120='DB-일일 퀘스트'!$F$6,VLOOKUP(F120,'DB-방치 재화'!$B$3:$H$1698,5,0)*VLOOKUP(H120,'DB-일일 퀘스트'!$F$6:$H$13,3,0),IF(H120='DB-일일 퀘스트'!$F$7,VLOOKUP(F120,'DB-방치 재화'!$B$3:$H$1698,6,0)*VLOOKUP(H120,'DB-일일 퀘스트'!$F$6:$H$13,3,0),IF(H120='DB-일일 퀘스트'!$F$8,VLOOKUP(F120,'DB-방치 재화'!$B$3:$H$1698,7,0)*VLOOKUP(H120,'DB-일일 퀘스트'!$F$6:$H$13,3,0),VLOOKUP(H120,'DB-일일 퀘스트'!$F$6:$H$13,3,0)))),"0")</f>
        <v>27600</v>
      </c>
      <c r="K120" s="29">
        <f>_xlfn.IFNA((IF(H120='DB-주간 퀘스트'!$F$6,VLOOKUP(F120,'DB-방치 재화'!$B$3:$H$1698,5,0)*VLOOKUP(H120,'DB-주간 퀘스트'!$F$6:$H$15,3,0),IF(H120='DB-주간 퀘스트'!$F$7,VLOOKUP(F120,'DB-방치 재화'!$B$3:$H$1698,6,0)*VLOOKUP(H120,'DB-주간 퀘스트'!$F$6:$H$15,3,0),IF(H120='DB-주간 퀘스트'!$F$8,VLOOKUP(F120,'DB-방치 재화'!$B$3:$H$1698,7,0)*VLOOKUP(H120,'DB-주간 퀘스트'!$F$6:$H$15,3,0),VLOOKUP(H120,'DB-주간 퀘스트'!$F$6:$H$15,3,0)))))/7,"0")</f>
        <v>11828.571428571429</v>
      </c>
      <c r="L120" s="29">
        <f t="array" ref="L120">_xlfn.IFNA(IF(H120='DB-아스니아 미션'!$F$8,VLOOKUP('주요 재화 수급처 관리'!$F$10:$F$11,'DB-방치 재화'!$B$3:$H$1698,6,0)*'DB-아스니아 미션'!$H$8,VLOOKUP('주요 재화 수급처 관리'!$H$10:$H$11,'DB-아스니아 미션'!$F$7:$H$10,3,0)),"0")/7</f>
        <v>274.28571428571428</v>
      </c>
      <c r="M120" s="29">
        <f>(((VLOOKUP(F120,'DB-방치 재화'!$B$3:$I$1698,8,0)+8)*(VLOOKUP(H120,'DB-파견 작전실'!$L$8:$M$14,2,0)))*D120)</f>
        <v>56130.53333333334</v>
      </c>
      <c r="N120" s="29">
        <f>_xlfn.IFNA(IF(C120&lt;'DB-선물'!$E$5,VLOOKUP('주요 재화 수급처 관리'!$H$10,'DB-선물'!$G$6:$I$9,3,0),(IF('DB-선물'!$E$11&lt;=C120&lt;'DB-선물'!E66,VLOOKUP('주요 재화 수급처 관리'!$H$10,'DB-선물'!$G$12:$I$15,3,0),VLOOKUP(H120,'DB-선물'!$G$18:$I$21,3,0)))),"0")*6*D120</f>
        <v>0</v>
      </c>
      <c r="O120" s="29">
        <f t="array" ref="O120">(_xlfn.IFNA((VLOOKUP((INDEX('DB-메모리얼'!$F$5:$F$98,MATCH(MIN(ABS('DB-메모리얼'!$F$5:$F$98-'주요 재화 수급처 관리'!$C$10)),ABS('DB-메모리얼'!$F$5:$F$98-'주요 재화 수급처 관리'!$C$10),0))),'DB-메모리얼'!$F$5:$K$98,MATCH(H120,'DB-메모리얼'!$H$3:$K$3,0)+2,0)),"0"))*D120/14</f>
        <v>660690.14285714284</v>
      </c>
      <c r="P120" s="29">
        <f t="shared" si="4"/>
        <v>1028</v>
      </c>
      <c r="Q120" s="299">
        <f t="shared" si="5"/>
        <v>1843887.5333333332</v>
      </c>
    </row>
    <row r="121" spans="2:17" ht="18" thickTop="1" thickBot="1" x14ac:dyDescent="0.35">
      <c r="B121" s="22" t="s">
        <v>1609</v>
      </c>
      <c r="C121" s="5">
        <v>92</v>
      </c>
      <c r="D121" s="323">
        <v>1</v>
      </c>
      <c r="E121" s="17"/>
      <c r="F121" s="276">
        <f>VLOOKUP(C121,'DB-캐릭터별 스테이지 매칭'!$E$3:$F$302,2,0)</f>
        <v>253</v>
      </c>
      <c r="G121" s="276" t="str">
        <f>VLOOKUP(F121,'DB-캐릭터별 스테이지 매칭'!$I$3:$L$1698,4,0)</f>
        <v>8-42</v>
      </c>
      <c r="H121" s="276">
        <f>_xlfn.IFNA(VLOOKUP(B121,'DB-서식용'!$D$4:$E$12,2,0),"")</f>
        <v>1040101001</v>
      </c>
      <c r="I121" s="29">
        <f>IFERROR((VLOOKUP(F121,'DB-방치 재화'!$B$3:$I$1800,(MATCH(H121,'DB-방치 재화'!$F$1:$I$1,0)+4),0))*60*24*D121,"0")*(1.7+1.58)</f>
        <v>1100505.6000000001</v>
      </c>
      <c r="J121" s="29">
        <f>_xlfn.IFNA(IF(H121='DB-일일 퀘스트'!$F$6,VLOOKUP(F121,'DB-방치 재화'!$B$3:$H$1698,5,0)*VLOOKUP(H121,'DB-일일 퀘스트'!$F$6:$H$13,3,0),IF(H121='DB-일일 퀘스트'!$F$7,VLOOKUP(F121,'DB-방치 재화'!$B$3:$H$1698,6,0)*VLOOKUP(H121,'DB-일일 퀘스트'!$F$6:$H$13,3,0),IF(H121='DB-일일 퀘스트'!$F$8,VLOOKUP(F121,'DB-방치 재화'!$B$3:$H$1698,7,0)*VLOOKUP(H121,'DB-일일 퀘스트'!$F$6:$H$13,3,0),VLOOKUP(H121,'DB-일일 퀘스트'!$F$6:$H$13,3,0)))),"0")</f>
        <v>27960</v>
      </c>
      <c r="K121" s="29">
        <f>_xlfn.IFNA((IF(H121='DB-주간 퀘스트'!$F$6,VLOOKUP(F121,'DB-방치 재화'!$B$3:$H$1698,5,0)*VLOOKUP(H121,'DB-주간 퀘스트'!$F$6:$H$15,3,0),IF(H121='DB-주간 퀘스트'!$F$7,VLOOKUP(F121,'DB-방치 재화'!$B$3:$H$1698,6,0)*VLOOKUP(H121,'DB-주간 퀘스트'!$F$6:$H$15,3,0),IF(H121='DB-주간 퀘스트'!$F$8,VLOOKUP(F121,'DB-방치 재화'!$B$3:$H$1698,7,0)*VLOOKUP(H121,'DB-주간 퀘스트'!$F$6:$H$15,3,0),VLOOKUP(H121,'DB-주간 퀘스트'!$F$6:$H$15,3,0)))))/7,"0")</f>
        <v>11982.857142857143</v>
      </c>
      <c r="L121" s="29">
        <f t="array" ref="L121">_xlfn.IFNA(IF(H121='DB-아스니아 미션'!$F$8,VLOOKUP('주요 재화 수급처 관리'!$F$10:$F$11,'DB-방치 재화'!$B$3:$H$1698,6,0)*'DB-아스니아 미션'!$H$8,VLOOKUP('주요 재화 수급처 관리'!$H$10:$H$11,'DB-아스니아 미션'!$F$7:$H$10,3,0)),"0")/7</f>
        <v>274.28571428571428</v>
      </c>
      <c r="M121" s="29">
        <f>(((VLOOKUP(F121,'DB-방치 재화'!$B$3:$I$1698,8,0)+8)*(VLOOKUP(H121,'DB-파견 작전실'!$L$8:$M$14,2,0)))*D121)</f>
        <v>56130.53333333334</v>
      </c>
      <c r="N121" s="29">
        <f>_xlfn.IFNA(IF(C121&lt;'DB-선물'!$E$5,VLOOKUP('주요 재화 수급처 관리'!$H$10,'DB-선물'!$G$6:$I$9,3,0),(IF('DB-선물'!$E$11&lt;=C121&lt;'DB-선물'!E67,VLOOKUP('주요 재화 수급처 관리'!$H$10,'DB-선물'!$G$12:$I$15,3,0),VLOOKUP(H121,'DB-선물'!$G$18:$I$21,3,0)))),"0")*6*D121</f>
        <v>0</v>
      </c>
      <c r="O121" s="29">
        <f t="array" ref="O121">(_xlfn.IFNA((VLOOKUP((INDEX('DB-메모리얼'!$F$5:$F$98,MATCH(MIN(ABS('DB-메모리얼'!$F$5:$F$98-'주요 재화 수급처 관리'!$C$10)),ABS('DB-메모리얼'!$F$5:$F$98-'주요 재화 수급처 관리'!$C$10),0))),'DB-메모리얼'!$F$5:$K$98,MATCH(H121,'DB-메모리얼'!$H$3:$K$3,0)+2,0)),"0"))*D121/14</f>
        <v>660690.14285714284</v>
      </c>
      <c r="P121" s="29">
        <f t="shared" si="4"/>
        <v>1028</v>
      </c>
      <c r="Q121" s="299">
        <f t="shared" si="5"/>
        <v>1858571.4190476192</v>
      </c>
    </row>
    <row r="122" spans="2:17" ht="18" thickTop="1" thickBot="1" x14ac:dyDescent="0.35">
      <c r="B122" s="22" t="s">
        <v>1609</v>
      </c>
      <c r="C122" s="116">
        <v>93</v>
      </c>
      <c r="D122" s="323">
        <v>1</v>
      </c>
      <c r="E122" s="17"/>
      <c r="F122" s="276">
        <f>VLOOKUP(C122,'DB-캐릭터별 스테이지 매칭'!$E$3:$F$302,2,0)</f>
        <v>258</v>
      </c>
      <c r="G122" s="276" t="str">
        <f>VLOOKUP(F122,'DB-캐릭터별 스테이지 매칭'!$I$3:$L$1698,4,0)</f>
        <v>8-47</v>
      </c>
      <c r="H122" s="276">
        <f>_xlfn.IFNA(VLOOKUP(B122,'DB-서식용'!$D$4:$E$12,2,0),"")</f>
        <v>1040101001</v>
      </c>
      <c r="I122" s="29">
        <f>IFERROR((VLOOKUP(F122,'DB-방치 재화'!$B$3:$I$1800,(MATCH(H122,'DB-방치 재화'!$F$1:$I$1,0)+4),0))*60*24*D122,"0")*(1.7+1.58)</f>
        <v>1114675.2000000002</v>
      </c>
      <c r="J122" s="29">
        <f>_xlfn.IFNA(IF(H122='DB-일일 퀘스트'!$F$6,VLOOKUP(F122,'DB-방치 재화'!$B$3:$H$1698,5,0)*VLOOKUP(H122,'DB-일일 퀘스트'!$F$6:$H$13,3,0),IF(H122='DB-일일 퀘스트'!$F$7,VLOOKUP(F122,'DB-방치 재화'!$B$3:$H$1698,6,0)*VLOOKUP(H122,'DB-일일 퀘스트'!$F$6:$H$13,3,0),IF(H122='DB-일일 퀘스트'!$F$8,VLOOKUP(F122,'DB-방치 재화'!$B$3:$H$1698,7,0)*VLOOKUP(H122,'DB-일일 퀘스트'!$F$6:$H$13,3,0),VLOOKUP(H122,'DB-일일 퀘스트'!$F$6:$H$13,3,0)))),"0")</f>
        <v>28320</v>
      </c>
      <c r="K122" s="29">
        <f>_xlfn.IFNA((IF(H122='DB-주간 퀘스트'!$F$6,VLOOKUP(F122,'DB-방치 재화'!$B$3:$H$1698,5,0)*VLOOKUP(H122,'DB-주간 퀘스트'!$F$6:$H$15,3,0),IF(H122='DB-주간 퀘스트'!$F$7,VLOOKUP(F122,'DB-방치 재화'!$B$3:$H$1698,6,0)*VLOOKUP(H122,'DB-주간 퀘스트'!$F$6:$H$15,3,0),IF(H122='DB-주간 퀘스트'!$F$8,VLOOKUP(F122,'DB-방치 재화'!$B$3:$H$1698,7,0)*VLOOKUP(H122,'DB-주간 퀘스트'!$F$6:$H$15,3,0),VLOOKUP(H122,'DB-주간 퀘스트'!$F$6:$H$15,3,0)))))/7,"0")</f>
        <v>12137.142857142857</v>
      </c>
      <c r="L122" s="29">
        <f t="array" ref="L122">_xlfn.IFNA(IF(H122='DB-아스니아 미션'!$F$8,VLOOKUP('주요 재화 수급처 관리'!$F$10:$F$11,'DB-방치 재화'!$B$3:$H$1698,6,0)*'DB-아스니아 미션'!$H$8,VLOOKUP('주요 재화 수급처 관리'!$H$10:$H$11,'DB-아스니아 미션'!$F$7:$H$10,3,0)),"0")/7</f>
        <v>274.28571428571428</v>
      </c>
      <c r="M122" s="29">
        <f>(((VLOOKUP(F122,'DB-방치 재화'!$B$3:$I$1698,8,0)+8)*(VLOOKUP(H122,'DB-파견 작전실'!$L$8:$M$14,2,0)))*D122)</f>
        <v>56130.53333333334</v>
      </c>
      <c r="N122" s="29">
        <f>_xlfn.IFNA(IF(C122&lt;'DB-선물'!$E$5,VLOOKUP('주요 재화 수급처 관리'!$H$10,'DB-선물'!$G$6:$I$9,3,0),(IF('DB-선물'!$E$11&lt;=C122&lt;'DB-선물'!E68,VLOOKUP('주요 재화 수급처 관리'!$H$10,'DB-선물'!$G$12:$I$15,3,0),VLOOKUP(H122,'DB-선물'!$G$18:$I$21,3,0)))),"0")*6*D122</f>
        <v>0</v>
      </c>
      <c r="O122" s="29">
        <f t="array" ref="O122">(_xlfn.IFNA((VLOOKUP((INDEX('DB-메모리얼'!$F$5:$F$98,MATCH(MIN(ABS('DB-메모리얼'!$F$5:$F$98-'주요 재화 수급처 관리'!$C$10)),ABS('DB-메모리얼'!$F$5:$F$98-'주요 재화 수급처 관리'!$C$10),0))),'DB-메모리얼'!$F$5:$K$98,MATCH(H122,'DB-메모리얼'!$H$3:$K$3,0)+2,0)),"0"))*D122/14</f>
        <v>660690.14285714284</v>
      </c>
      <c r="P122" s="29">
        <f t="shared" si="4"/>
        <v>1028</v>
      </c>
      <c r="Q122" s="299">
        <f t="shared" si="5"/>
        <v>1873255.3047619052</v>
      </c>
    </row>
    <row r="123" spans="2:17" ht="18" thickTop="1" thickBot="1" x14ac:dyDescent="0.35">
      <c r="B123" s="22" t="s">
        <v>1609</v>
      </c>
      <c r="C123" s="116">
        <v>94</v>
      </c>
      <c r="D123" s="323">
        <v>1</v>
      </c>
      <c r="E123" s="17"/>
      <c r="F123" s="276">
        <f>VLOOKUP(C123,'DB-캐릭터별 스테이지 매칭'!$E$3:$F$302,2,0)</f>
        <v>262</v>
      </c>
      <c r="G123" s="276" t="str">
        <f>VLOOKUP(F123,'DB-캐릭터별 스테이지 매칭'!$I$3:$L$1698,4,0)</f>
        <v>9-1</v>
      </c>
      <c r="H123" s="276">
        <f>_xlfn.IFNA(VLOOKUP(B123,'DB-서식용'!$D$4:$E$12,2,0),"")</f>
        <v>1040101001</v>
      </c>
      <c r="I123" s="29">
        <f>IFERROR((VLOOKUP(F123,'DB-방치 재화'!$B$3:$I$1800,(MATCH(H123,'DB-방치 재화'!$F$1:$I$1,0)+4),0))*60*24*D123,"0")*(1.7+1.58)</f>
        <v>1128844.8</v>
      </c>
      <c r="J123" s="29">
        <f>_xlfn.IFNA(IF(H123='DB-일일 퀘스트'!$F$6,VLOOKUP(F123,'DB-방치 재화'!$B$3:$H$1698,5,0)*VLOOKUP(H123,'DB-일일 퀘스트'!$F$6:$H$13,3,0),IF(H123='DB-일일 퀘스트'!$F$7,VLOOKUP(F123,'DB-방치 재화'!$B$3:$H$1698,6,0)*VLOOKUP(H123,'DB-일일 퀘스트'!$F$6:$H$13,3,0),IF(H123='DB-일일 퀘스트'!$F$8,VLOOKUP(F123,'DB-방치 재화'!$B$3:$H$1698,7,0)*VLOOKUP(H123,'DB-일일 퀘스트'!$F$6:$H$13,3,0),VLOOKUP(H123,'DB-일일 퀘스트'!$F$6:$H$13,3,0)))),"0")</f>
        <v>28680</v>
      </c>
      <c r="K123" s="29">
        <f>_xlfn.IFNA((IF(H123='DB-주간 퀘스트'!$F$6,VLOOKUP(F123,'DB-방치 재화'!$B$3:$H$1698,5,0)*VLOOKUP(H123,'DB-주간 퀘스트'!$F$6:$H$15,3,0),IF(H123='DB-주간 퀘스트'!$F$7,VLOOKUP(F123,'DB-방치 재화'!$B$3:$H$1698,6,0)*VLOOKUP(H123,'DB-주간 퀘스트'!$F$6:$H$15,3,0),IF(H123='DB-주간 퀘스트'!$F$8,VLOOKUP(F123,'DB-방치 재화'!$B$3:$H$1698,7,0)*VLOOKUP(H123,'DB-주간 퀘스트'!$F$6:$H$15,3,0),VLOOKUP(H123,'DB-주간 퀘스트'!$F$6:$H$15,3,0)))))/7,"0")</f>
        <v>12291.428571428571</v>
      </c>
      <c r="L123" s="29">
        <f t="array" ref="L123">_xlfn.IFNA(IF(H123='DB-아스니아 미션'!$F$8,VLOOKUP('주요 재화 수급처 관리'!$F$10:$F$11,'DB-방치 재화'!$B$3:$H$1698,6,0)*'DB-아스니아 미션'!$H$8,VLOOKUP('주요 재화 수급처 관리'!$H$10:$H$11,'DB-아스니아 미션'!$F$7:$H$10,3,0)),"0")/7</f>
        <v>274.28571428571428</v>
      </c>
      <c r="M123" s="29">
        <f>(((VLOOKUP(F123,'DB-방치 재화'!$B$3:$I$1698,8,0)+8)*(VLOOKUP(H123,'DB-파견 작전실'!$L$8:$M$14,2,0)))*D123)</f>
        <v>56130.53333333334</v>
      </c>
      <c r="N123" s="29">
        <f>_xlfn.IFNA(IF(C123&lt;'DB-선물'!$E$5,VLOOKUP('주요 재화 수급처 관리'!$H$10,'DB-선물'!$G$6:$I$9,3,0),(IF('DB-선물'!$E$11&lt;=C123&lt;'DB-선물'!E69,VLOOKUP('주요 재화 수급처 관리'!$H$10,'DB-선물'!$G$12:$I$15,3,0),VLOOKUP(H123,'DB-선물'!$G$18:$I$21,3,0)))),"0")*6*D123</f>
        <v>0</v>
      </c>
      <c r="O123" s="29">
        <f t="array" ref="O123">(_xlfn.IFNA((VLOOKUP((INDEX('DB-메모리얼'!$F$5:$F$98,MATCH(MIN(ABS('DB-메모리얼'!$F$5:$F$98-'주요 재화 수급처 관리'!$C$10)),ABS('DB-메모리얼'!$F$5:$F$98-'주요 재화 수급처 관리'!$C$10),0))),'DB-메모리얼'!$F$5:$K$98,MATCH(H123,'DB-메모리얼'!$H$3:$K$3,0)+2,0)),"0"))*D123/14</f>
        <v>660690.14285714284</v>
      </c>
      <c r="P123" s="29">
        <f t="shared" si="4"/>
        <v>1028</v>
      </c>
      <c r="Q123" s="299">
        <f t="shared" si="5"/>
        <v>1887939.1904761908</v>
      </c>
    </row>
    <row r="124" spans="2:17" ht="18" thickTop="1" thickBot="1" x14ac:dyDescent="0.35">
      <c r="B124" s="22" t="s">
        <v>1609</v>
      </c>
      <c r="C124" s="116">
        <v>95</v>
      </c>
      <c r="D124" s="323">
        <v>1</v>
      </c>
      <c r="E124" s="17"/>
      <c r="F124" s="276">
        <f>VLOOKUP(C124,'DB-캐릭터별 스테이지 매칭'!$E$3:$F$302,2,0)</f>
        <v>267</v>
      </c>
      <c r="G124" s="276" t="str">
        <f>VLOOKUP(F124,'DB-캐릭터별 스테이지 매칭'!$I$3:$L$1698,4,0)</f>
        <v>9-6</v>
      </c>
      <c r="H124" s="276">
        <f>_xlfn.IFNA(VLOOKUP(B124,'DB-서식용'!$D$4:$E$12,2,0),"")</f>
        <v>1040101001</v>
      </c>
      <c r="I124" s="29">
        <f>IFERROR((VLOOKUP(F124,'DB-방치 재화'!$B$3:$I$1800,(MATCH(H124,'DB-방치 재화'!$F$1:$I$1,0)+4),0))*60*24*D124,"0")*(1.7+1.58)</f>
        <v>1143014.4000000001</v>
      </c>
      <c r="J124" s="29">
        <f>_xlfn.IFNA(IF(H124='DB-일일 퀘스트'!$F$6,VLOOKUP(F124,'DB-방치 재화'!$B$3:$H$1698,5,0)*VLOOKUP(H124,'DB-일일 퀘스트'!$F$6:$H$13,3,0),IF(H124='DB-일일 퀘스트'!$F$7,VLOOKUP(F124,'DB-방치 재화'!$B$3:$H$1698,6,0)*VLOOKUP(H124,'DB-일일 퀘스트'!$F$6:$H$13,3,0),IF(H124='DB-일일 퀘스트'!$F$8,VLOOKUP(F124,'DB-방치 재화'!$B$3:$H$1698,7,0)*VLOOKUP(H124,'DB-일일 퀘스트'!$F$6:$H$13,3,0),VLOOKUP(H124,'DB-일일 퀘스트'!$F$6:$H$13,3,0)))),"0")</f>
        <v>29040</v>
      </c>
      <c r="K124" s="29">
        <f>_xlfn.IFNA((IF(H124='DB-주간 퀘스트'!$F$6,VLOOKUP(F124,'DB-방치 재화'!$B$3:$H$1698,5,0)*VLOOKUP(H124,'DB-주간 퀘스트'!$F$6:$H$15,3,0),IF(H124='DB-주간 퀘스트'!$F$7,VLOOKUP(F124,'DB-방치 재화'!$B$3:$H$1698,6,0)*VLOOKUP(H124,'DB-주간 퀘스트'!$F$6:$H$15,3,0),IF(H124='DB-주간 퀘스트'!$F$8,VLOOKUP(F124,'DB-방치 재화'!$B$3:$H$1698,7,0)*VLOOKUP(H124,'DB-주간 퀘스트'!$F$6:$H$15,3,0),VLOOKUP(H124,'DB-주간 퀘스트'!$F$6:$H$15,3,0)))))/7,"0")</f>
        <v>12445.714285714286</v>
      </c>
      <c r="L124" s="29">
        <f t="array" ref="L124">_xlfn.IFNA(IF(H124='DB-아스니아 미션'!$F$8,VLOOKUP('주요 재화 수급처 관리'!$F$10:$F$11,'DB-방치 재화'!$B$3:$H$1698,6,0)*'DB-아스니아 미션'!$H$8,VLOOKUP('주요 재화 수급처 관리'!$H$10:$H$11,'DB-아스니아 미션'!$F$7:$H$10,3,0)),"0")/7</f>
        <v>274.28571428571428</v>
      </c>
      <c r="M124" s="29">
        <f>(((VLOOKUP(F124,'DB-방치 재화'!$B$3:$I$1698,8,0)+8)*(VLOOKUP(H124,'DB-파견 작전실'!$L$8:$M$14,2,0)))*D124)</f>
        <v>56130.53333333334</v>
      </c>
      <c r="N124" s="29">
        <f>_xlfn.IFNA(IF(C124&lt;'DB-선물'!$E$5,VLOOKUP('주요 재화 수급처 관리'!$H$10,'DB-선물'!$G$6:$I$9,3,0),(IF('DB-선물'!$E$11&lt;=C124&lt;'DB-선물'!E70,VLOOKUP('주요 재화 수급처 관리'!$H$10,'DB-선물'!$G$12:$I$15,3,0),VLOOKUP(H124,'DB-선물'!$G$18:$I$21,3,0)))),"0")*6*D124</f>
        <v>0</v>
      </c>
      <c r="O124" s="29">
        <f t="array" ref="O124">(_xlfn.IFNA((VLOOKUP((INDEX('DB-메모리얼'!$F$5:$F$98,MATCH(MIN(ABS('DB-메모리얼'!$F$5:$F$98-'주요 재화 수급처 관리'!$C$10)),ABS('DB-메모리얼'!$F$5:$F$98-'주요 재화 수급처 관리'!$C$10),0))),'DB-메모리얼'!$F$5:$K$98,MATCH(H124,'DB-메모리얼'!$H$3:$K$3,0)+2,0)),"0"))*D124/14</f>
        <v>660690.14285714284</v>
      </c>
      <c r="P124" s="29">
        <f t="shared" si="4"/>
        <v>1028</v>
      </c>
      <c r="Q124" s="299">
        <f t="shared" si="5"/>
        <v>1902623.0761904763</v>
      </c>
    </row>
    <row r="125" spans="2:17" ht="18" thickTop="1" thickBot="1" x14ac:dyDescent="0.35">
      <c r="B125" s="22" t="s">
        <v>1609</v>
      </c>
      <c r="C125" s="116">
        <v>96</v>
      </c>
      <c r="D125" s="323">
        <v>1</v>
      </c>
      <c r="E125" s="17"/>
      <c r="F125" s="276">
        <f>VLOOKUP(C125,'DB-캐릭터별 스테이지 매칭'!$E$3:$F$302,2,0)</f>
        <v>271</v>
      </c>
      <c r="G125" s="276" t="str">
        <f>VLOOKUP(F125,'DB-캐릭터별 스테이지 매칭'!$I$3:$L$1698,4,0)</f>
        <v>9-10</v>
      </c>
      <c r="H125" s="276">
        <f>_xlfn.IFNA(VLOOKUP(B125,'DB-서식용'!$D$4:$E$12,2,0),"")</f>
        <v>1040101001</v>
      </c>
      <c r="I125" s="29">
        <f>IFERROR((VLOOKUP(F125,'DB-방치 재화'!$B$3:$I$1800,(MATCH(H125,'DB-방치 재화'!$F$1:$I$1,0)+4),0))*60*24*D125,"0")*(1.7+1.58)</f>
        <v>1161907.2000000002</v>
      </c>
      <c r="J125" s="29">
        <f>_xlfn.IFNA(IF(H125='DB-일일 퀘스트'!$F$6,VLOOKUP(F125,'DB-방치 재화'!$B$3:$H$1698,5,0)*VLOOKUP(H125,'DB-일일 퀘스트'!$F$6:$H$13,3,0),IF(H125='DB-일일 퀘스트'!$F$7,VLOOKUP(F125,'DB-방치 재화'!$B$3:$H$1698,6,0)*VLOOKUP(H125,'DB-일일 퀘스트'!$F$6:$H$13,3,0),IF(H125='DB-일일 퀘스트'!$F$8,VLOOKUP(F125,'DB-방치 재화'!$B$3:$H$1698,7,0)*VLOOKUP(H125,'DB-일일 퀘스트'!$F$6:$H$13,3,0),VLOOKUP(H125,'DB-일일 퀘스트'!$F$6:$H$13,3,0)))),"0")</f>
        <v>29520</v>
      </c>
      <c r="K125" s="29">
        <f>_xlfn.IFNA((IF(H125='DB-주간 퀘스트'!$F$6,VLOOKUP(F125,'DB-방치 재화'!$B$3:$H$1698,5,0)*VLOOKUP(H125,'DB-주간 퀘스트'!$F$6:$H$15,3,0),IF(H125='DB-주간 퀘스트'!$F$7,VLOOKUP(F125,'DB-방치 재화'!$B$3:$H$1698,6,0)*VLOOKUP(H125,'DB-주간 퀘스트'!$F$6:$H$15,3,0),IF(H125='DB-주간 퀘스트'!$F$8,VLOOKUP(F125,'DB-방치 재화'!$B$3:$H$1698,7,0)*VLOOKUP(H125,'DB-주간 퀘스트'!$F$6:$H$15,3,0),VLOOKUP(H125,'DB-주간 퀘스트'!$F$6:$H$15,3,0)))))/7,"0")</f>
        <v>12651.428571428571</v>
      </c>
      <c r="L125" s="29">
        <f t="array" ref="L125">_xlfn.IFNA(IF(H125='DB-아스니아 미션'!$F$8,VLOOKUP('주요 재화 수급처 관리'!$F$10:$F$11,'DB-방치 재화'!$B$3:$H$1698,6,0)*'DB-아스니아 미션'!$H$8,VLOOKUP('주요 재화 수급처 관리'!$H$10:$H$11,'DB-아스니아 미션'!$F$7:$H$10,3,0)),"0")/7</f>
        <v>274.28571428571428</v>
      </c>
      <c r="M125" s="29">
        <f>(((VLOOKUP(F125,'DB-방치 재화'!$B$3:$I$1698,8,0)+8)*(VLOOKUP(H125,'DB-파견 작전실'!$L$8:$M$14,2,0)))*D125)</f>
        <v>56130.53333333334</v>
      </c>
      <c r="N125" s="29">
        <f>_xlfn.IFNA(IF(C125&lt;'DB-선물'!$E$5,VLOOKUP('주요 재화 수급처 관리'!$H$10,'DB-선물'!$G$6:$I$9,3,0),(IF('DB-선물'!$E$11&lt;=C125&lt;'DB-선물'!E71,VLOOKUP('주요 재화 수급처 관리'!$H$10,'DB-선물'!$G$12:$I$15,3,0),VLOOKUP(H125,'DB-선물'!$G$18:$I$21,3,0)))),"0")*6*D125</f>
        <v>0</v>
      </c>
      <c r="O125" s="29">
        <f t="array" ref="O125">(_xlfn.IFNA((VLOOKUP((INDEX('DB-메모리얼'!$F$5:$F$98,MATCH(MIN(ABS('DB-메모리얼'!$F$5:$F$98-'주요 재화 수급처 관리'!$C$10)),ABS('DB-메모리얼'!$F$5:$F$98-'주요 재화 수급처 관리'!$C$10),0))),'DB-메모리얼'!$F$5:$K$98,MATCH(H125,'DB-메모리얼'!$H$3:$K$3,0)+2,0)),"0"))*D125/14</f>
        <v>660690.14285714284</v>
      </c>
      <c r="P125" s="29">
        <f t="shared" si="4"/>
        <v>1028</v>
      </c>
      <c r="Q125" s="299">
        <f t="shared" si="5"/>
        <v>1922201.5904761907</v>
      </c>
    </row>
    <row r="126" spans="2:17" ht="18" thickTop="1" thickBot="1" x14ac:dyDescent="0.35">
      <c r="B126" s="22" t="s">
        <v>1609</v>
      </c>
      <c r="C126" s="116">
        <v>97</v>
      </c>
      <c r="D126" s="323">
        <v>1</v>
      </c>
      <c r="E126" s="17"/>
      <c r="F126" s="276">
        <f>VLOOKUP(C126,'DB-캐릭터별 스테이지 매칭'!$E$3:$F$302,2,0)</f>
        <v>276</v>
      </c>
      <c r="G126" s="276" t="str">
        <f>VLOOKUP(F126,'DB-캐릭터별 스테이지 매칭'!$I$3:$L$1698,4,0)</f>
        <v>9-15</v>
      </c>
      <c r="H126" s="276">
        <f>_xlfn.IFNA(VLOOKUP(B126,'DB-서식용'!$D$4:$E$12,2,0),"")</f>
        <v>1040101001</v>
      </c>
      <c r="I126" s="29">
        <f>IFERROR((VLOOKUP(F126,'DB-방치 재화'!$B$3:$I$1800,(MATCH(H126,'DB-방치 재화'!$F$1:$I$1,0)+4),0))*60*24*D126,"0")*(1.7+1.58)</f>
        <v>1176076.8</v>
      </c>
      <c r="J126" s="29">
        <f>_xlfn.IFNA(IF(H126='DB-일일 퀘스트'!$F$6,VLOOKUP(F126,'DB-방치 재화'!$B$3:$H$1698,5,0)*VLOOKUP(H126,'DB-일일 퀘스트'!$F$6:$H$13,3,0),IF(H126='DB-일일 퀘스트'!$F$7,VLOOKUP(F126,'DB-방치 재화'!$B$3:$H$1698,6,0)*VLOOKUP(H126,'DB-일일 퀘스트'!$F$6:$H$13,3,0),IF(H126='DB-일일 퀘스트'!$F$8,VLOOKUP(F126,'DB-방치 재화'!$B$3:$H$1698,7,0)*VLOOKUP(H126,'DB-일일 퀘스트'!$F$6:$H$13,3,0),VLOOKUP(H126,'DB-일일 퀘스트'!$F$6:$H$13,3,0)))),"0")</f>
        <v>29880</v>
      </c>
      <c r="K126" s="29">
        <f>_xlfn.IFNA((IF(H126='DB-주간 퀘스트'!$F$6,VLOOKUP(F126,'DB-방치 재화'!$B$3:$H$1698,5,0)*VLOOKUP(H126,'DB-주간 퀘스트'!$F$6:$H$15,3,0),IF(H126='DB-주간 퀘스트'!$F$7,VLOOKUP(F126,'DB-방치 재화'!$B$3:$H$1698,6,0)*VLOOKUP(H126,'DB-주간 퀘스트'!$F$6:$H$15,3,0),IF(H126='DB-주간 퀘스트'!$F$8,VLOOKUP(F126,'DB-방치 재화'!$B$3:$H$1698,7,0)*VLOOKUP(H126,'DB-주간 퀘스트'!$F$6:$H$15,3,0),VLOOKUP(H126,'DB-주간 퀘스트'!$F$6:$H$15,3,0)))))/7,"0")</f>
        <v>12805.714285714286</v>
      </c>
      <c r="L126" s="29">
        <f t="array" ref="L126">_xlfn.IFNA(IF(H126='DB-아스니아 미션'!$F$8,VLOOKUP('주요 재화 수급처 관리'!$F$10:$F$11,'DB-방치 재화'!$B$3:$H$1698,6,0)*'DB-아스니아 미션'!$H$8,VLOOKUP('주요 재화 수급처 관리'!$H$10:$H$11,'DB-아스니아 미션'!$F$7:$H$10,3,0)),"0")/7</f>
        <v>274.28571428571428</v>
      </c>
      <c r="M126" s="29">
        <f>(((VLOOKUP(F126,'DB-방치 재화'!$B$3:$I$1698,8,0)+8)*(VLOOKUP(H126,'DB-파견 작전실'!$L$8:$M$14,2,0)))*D126)</f>
        <v>56130.53333333334</v>
      </c>
      <c r="N126" s="29">
        <f>_xlfn.IFNA(IF(C126&lt;'DB-선물'!$E$5,VLOOKUP('주요 재화 수급처 관리'!$H$10,'DB-선물'!$G$6:$I$9,3,0),(IF('DB-선물'!$E$11&lt;=C126&lt;'DB-선물'!E72,VLOOKUP('주요 재화 수급처 관리'!$H$10,'DB-선물'!$G$12:$I$15,3,0),VLOOKUP(H126,'DB-선물'!$G$18:$I$21,3,0)))),"0")*6*D126</f>
        <v>0</v>
      </c>
      <c r="O126" s="29">
        <f t="array" ref="O126">(_xlfn.IFNA((VLOOKUP((INDEX('DB-메모리얼'!$F$5:$F$98,MATCH(MIN(ABS('DB-메모리얼'!$F$5:$F$98-'주요 재화 수급처 관리'!$C$10)),ABS('DB-메모리얼'!$F$5:$F$98-'주요 재화 수급처 관리'!$C$10),0))),'DB-메모리얼'!$F$5:$K$98,MATCH(H126,'DB-메모리얼'!$H$3:$K$3,0)+2,0)),"0"))*D126/14</f>
        <v>660690.14285714284</v>
      </c>
      <c r="P126" s="29">
        <f t="shared" si="4"/>
        <v>1028</v>
      </c>
      <c r="Q126" s="299">
        <f t="shared" si="5"/>
        <v>1936885.4761904762</v>
      </c>
    </row>
    <row r="127" spans="2:17" ht="18" thickTop="1" thickBot="1" x14ac:dyDescent="0.35">
      <c r="B127" s="22" t="s">
        <v>1609</v>
      </c>
      <c r="C127" s="116">
        <v>98</v>
      </c>
      <c r="D127" s="323">
        <v>1</v>
      </c>
      <c r="E127" s="17"/>
      <c r="F127" s="276">
        <f>VLOOKUP(C127,'DB-캐릭터별 스테이지 매칭'!$E$3:$F$302,2,0)</f>
        <v>280</v>
      </c>
      <c r="G127" s="276" t="str">
        <f>VLOOKUP(F127,'DB-캐릭터별 스테이지 매칭'!$I$3:$L$1698,4,0)</f>
        <v>9-19</v>
      </c>
      <c r="H127" s="276">
        <f>_xlfn.IFNA(VLOOKUP(B127,'DB-서식용'!$D$4:$E$12,2,0),"")</f>
        <v>1040101001</v>
      </c>
      <c r="I127" s="29">
        <f>IFERROR((VLOOKUP(F127,'DB-방치 재화'!$B$3:$I$1800,(MATCH(H127,'DB-방치 재화'!$F$1:$I$1,0)+4),0))*60*24*D127,"0")*(1.7+1.58)</f>
        <v>1190246.4000000001</v>
      </c>
      <c r="J127" s="29">
        <f>_xlfn.IFNA(IF(H127='DB-일일 퀘스트'!$F$6,VLOOKUP(F127,'DB-방치 재화'!$B$3:$H$1698,5,0)*VLOOKUP(H127,'DB-일일 퀘스트'!$F$6:$H$13,3,0),IF(H127='DB-일일 퀘스트'!$F$7,VLOOKUP(F127,'DB-방치 재화'!$B$3:$H$1698,6,0)*VLOOKUP(H127,'DB-일일 퀘스트'!$F$6:$H$13,3,0),IF(H127='DB-일일 퀘스트'!$F$8,VLOOKUP(F127,'DB-방치 재화'!$B$3:$H$1698,7,0)*VLOOKUP(H127,'DB-일일 퀘스트'!$F$6:$H$13,3,0),VLOOKUP(H127,'DB-일일 퀘스트'!$F$6:$H$13,3,0)))),"0")</f>
        <v>30240</v>
      </c>
      <c r="K127" s="29">
        <f>_xlfn.IFNA((IF(H127='DB-주간 퀘스트'!$F$6,VLOOKUP(F127,'DB-방치 재화'!$B$3:$H$1698,5,0)*VLOOKUP(H127,'DB-주간 퀘스트'!$F$6:$H$15,3,0),IF(H127='DB-주간 퀘스트'!$F$7,VLOOKUP(F127,'DB-방치 재화'!$B$3:$H$1698,6,0)*VLOOKUP(H127,'DB-주간 퀘스트'!$F$6:$H$15,3,0),IF(H127='DB-주간 퀘스트'!$F$8,VLOOKUP(F127,'DB-방치 재화'!$B$3:$H$1698,7,0)*VLOOKUP(H127,'DB-주간 퀘스트'!$F$6:$H$15,3,0),VLOOKUP(H127,'DB-주간 퀘스트'!$F$6:$H$15,3,0)))))/7,"0")</f>
        <v>12960</v>
      </c>
      <c r="L127" s="29">
        <f t="array" ref="L127">_xlfn.IFNA(IF(H127='DB-아스니아 미션'!$F$8,VLOOKUP('주요 재화 수급처 관리'!$F$10:$F$11,'DB-방치 재화'!$B$3:$H$1698,6,0)*'DB-아스니아 미션'!$H$8,VLOOKUP('주요 재화 수급처 관리'!$H$10:$H$11,'DB-아스니아 미션'!$F$7:$H$10,3,0)),"0")/7</f>
        <v>274.28571428571428</v>
      </c>
      <c r="M127" s="29">
        <f>(((VLOOKUP(F127,'DB-방치 재화'!$B$3:$I$1698,8,0)+8)*(VLOOKUP(H127,'DB-파견 작전실'!$L$8:$M$14,2,0)))*D127)</f>
        <v>56130.53333333334</v>
      </c>
      <c r="N127" s="29">
        <f>_xlfn.IFNA(IF(C127&lt;'DB-선물'!$E$5,VLOOKUP('주요 재화 수급처 관리'!$H$10,'DB-선물'!$G$6:$I$9,3,0),(IF('DB-선물'!$E$11&lt;=C127&lt;'DB-선물'!E73,VLOOKUP('주요 재화 수급처 관리'!$H$10,'DB-선물'!$G$12:$I$15,3,0),VLOOKUP(H127,'DB-선물'!$G$18:$I$21,3,0)))),"0")*6*D127</f>
        <v>0</v>
      </c>
      <c r="O127" s="29">
        <f t="array" ref="O127">(_xlfn.IFNA((VLOOKUP((INDEX('DB-메모리얼'!$F$5:$F$98,MATCH(MIN(ABS('DB-메모리얼'!$F$5:$F$98-'주요 재화 수급처 관리'!$C$10)),ABS('DB-메모리얼'!$F$5:$F$98-'주요 재화 수급처 관리'!$C$10),0))),'DB-메모리얼'!$F$5:$K$98,MATCH(H127,'DB-메모리얼'!$H$3:$K$3,0)+2,0)),"0"))*D127/14</f>
        <v>660690.14285714284</v>
      </c>
      <c r="P127" s="29">
        <f t="shared" si="4"/>
        <v>1028</v>
      </c>
      <c r="Q127" s="299">
        <f t="shared" si="5"/>
        <v>1951569.3619047622</v>
      </c>
    </row>
    <row r="128" spans="2:17" ht="18" thickTop="1" thickBot="1" x14ac:dyDescent="0.35">
      <c r="B128" s="22" t="s">
        <v>1609</v>
      </c>
      <c r="C128" s="116">
        <v>99</v>
      </c>
      <c r="D128" s="323">
        <v>1</v>
      </c>
      <c r="E128" s="17"/>
      <c r="F128" s="276">
        <f>VLOOKUP(C128,'DB-캐릭터별 스테이지 매칭'!$E$3:$F$302,2,0)</f>
        <v>285</v>
      </c>
      <c r="G128" s="276" t="str">
        <f>VLOOKUP(F128,'DB-캐릭터별 스테이지 매칭'!$I$3:$L$1698,4,0)</f>
        <v>9-24</v>
      </c>
      <c r="H128" s="276">
        <f>_xlfn.IFNA(VLOOKUP(B128,'DB-서식용'!$D$4:$E$12,2,0),"")</f>
        <v>1040101001</v>
      </c>
      <c r="I128" s="29">
        <f>IFERROR((VLOOKUP(F128,'DB-방치 재화'!$B$3:$I$1800,(MATCH(H128,'DB-방치 재화'!$F$1:$I$1,0)+4),0))*60*24*D128,"0")*(1.7+1.58)</f>
        <v>1204416</v>
      </c>
      <c r="J128" s="29">
        <f>_xlfn.IFNA(IF(H128='DB-일일 퀘스트'!$F$6,VLOOKUP(F128,'DB-방치 재화'!$B$3:$H$1698,5,0)*VLOOKUP(H128,'DB-일일 퀘스트'!$F$6:$H$13,3,0),IF(H128='DB-일일 퀘스트'!$F$7,VLOOKUP(F128,'DB-방치 재화'!$B$3:$H$1698,6,0)*VLOOKUP(H128,'DB-일일 퀘스트'!$F$6:$H$13,3,0),IF(H128='DB-일일 퀘스트'!$F$8,VLOOKUP(F128,'DB-방치 재화'!$B$3:$H$1698,7,0)*VLOOKUP(H128,'DB-일일 퀘스트'!$F$6:$H$13,3,0),VLOOKUP(H128,'DB-일일 퀘스트'!$F$6:$H$13,3,0)))),"0")</f>
        <v>30600</v>
      </c>
      <c r="K128" s="29">
        <f>_xlfn.IFNA((IF(H128='DB-주간 퀘스트'!$F$6,VLOOKUP(F128,'DB-방치 재화'!$B$3:$H$1698,5,0)*VLOOKUP(H128,'DB-주간 퀘스트'!$F$6:$H$15,3,0),IF(H128='DB-주간 퀘스트'!$F$7,VLOOKUP(F128,'DB-방치 재화'!$B$3:$H$1698,6,0)*VLOOKUP(H128,'DB-주간 퀘스트'!$F$6:$H$15,3,0),IF(H128='DB-주간 퀘스트'!$F$8,VLOOKUP(F128,'DB-방치 재화'!$B$3:$H$1698,7,0)*VLOOKUP(H128,'DB-주간 퀘스트'!$F$6:$H$15,3,0),VLOOKUP(H128,'DB-주간 퀘스트'!$F$6:$H$15,3,0)))))/7,"0")</f>
        <v>13114.285714285714</v>
      </c>
      <c r="L128" s="29">
        <f t="array" ref="L128">_xlfn.IFNA(IF(H128='DB-아스니아 미션'!$F$8,VLOOKUP('주요 재화 수급처 관리'!$F$10:$F$11,'DB-방치 재화'!$B$3:$H$1698,6,0)*'DB-아스니아 미션'!$H$8,VLOOKUP('주요 재화 수급처 관리'!$H$10:$H$11,'DB-아스니아 미션'!$F$7:$H$10,3,0)),"0")/7</f>
        <v>274.28571428571428</v>
      </c>
      <c r="M128" s="29">
        <f>(((VLOOKUP(F128,'DB-방치 재화'!$B$3:$I$1698,8,0)+8)*(VLOOKUP(H128,'DB-파견 작전실'!$L$8:$M$14,2,0)))*D128)</f>
        <v>56130.53333333334</v>
      </c>
      <c r="N128" s="29">
        <f>_xlfn.IFNA(IF(C128&lt;'DB-선물'!$E$5,VLOOKUP('주요 재화 수급처 관리'!$H$10,'DB-선물'!$G$6:$I$9,3,0),(IF('DB-선물'!$E$11&lt;=C128&lt;'DB-선물'!E74,VLOOKUP('주요 재화 수급처 관리'!$H$10,'DB-선물'!$G$12:$I$15,3,0),VLOOKUP(H128,'DB-선물'!$G$18:$I$21,3,0)))),"0")*6*D128</f>
        <v>0</v>
      </c>
      <c r="O128" s="29">
        <f t="array" ref="O128">(_xlfn.IFNA((VLOOKUP((INDEX('DB-메모리얼'!$F$5:$F$98,MATCH(MIN(ABS('DB-메모리얼'!$F$5:$F$98-'주요 재화 수급처 관리'!$C$10)),ABS('DB-메모리얼'!$F$5:$F$98-'주요 재화 수급처 관리'!$C$10),0))),'DB-메모리얼'!$F$5:$K$98,MATCH(H128,'DB-메모리얼'!$H$3:$K$3,0)+2,0)),"0"))*D128/14</f>
        <v>660690.14285714284</v>
      </c>
      <c r="P128" s="29">
        <f t="shared" si="4"/>
        <v>1028</v>
      </c>
      <c r="Q128" s="299">
        <f t="shared" si="5"/>
        <v>1966253.2476190478</v>
      </c>
    </row>
    <row r="129" spans="2:17" ht="18" thickTop="1" thickBot="1" x14ac:dyDescent="0.35">
      <c r="B129" s="22" t="s">
        <v>1609</v>
      </c>
      <c r="C129" s="116">
        <v>100</v>
      </c>
      <c r="D129" s="323">
        <v>1</v>
      </c>
      <c r="E129" s="17"/>
      <c r="F129" s="276">
        <f>VLOOKUP(C129,'DB-캐릭터별 스테이지 매칭'!$E$3:$F$302,2,0)</f>
        <v>290</v>
      </c>
      <c r="G129" s="276" t="str">
        <f>VLOOKUP(F129,'DB-캐릭터별 스테이지 매칭'!$I$3:$L$1698,4,0)</f>
        <v>9-29</v>
      </c>
      <c r="H129" s="276">
        <f>_xlfn.IFNA(VLOOKUP(B129,'DB-서식용'!$D$4:$E$12,2,0),"")</f>
        <v>1040101001</v>
      </c>
      <c r="I129" s="29">
        <f>IFERROR((VLOOKUP(F129,'DB-방치 재화'!$B$3:$I$1800,(MATCH(H129,'DB-방치 재화'!$F$1:$I$1,0)+4),0))*60*24*D129,"0")*(1.7+1.58)</f>
        <v>1223308.8</v>
      </c>
      <c r="J129" s="29">
        <f>_xlfn.IFNA(IF(H129='DB-일일 퀘스트'!$F$6,VLOOKUP(F129,'DB-방치 재화'!$B$3:$H$1698,5,0)*VLOOKUP(H129,'DB-일일 퀘스트'!$F$6:$H$13,3,0),IF(H129='DB-일일 퀘스트'!$F$7,VLOOKUP(F129,'DB-방치 재화'!$B$3:$H$1698,6,0)*VLOOKUP(H129,'DB-일일 퀘스트'!$F$6:$H$13,3,0),IF(H129='DB-일일 퀘스트'!$F$8,VLOOKUP(F129,'DB-방치 재화'!$B$3:$H$1698,7,0)*VLOOKUP(H129,'DB-일일 퀘스트'!$F$6:$H$13,3,0),VLOOKUP(H129,'DB-일일 퀘스트'!$F$6:$H$13,3,0)))),"0")</f>
        <v>31080</v>
      </c>
      <c r="K129" s="29">
        <f>_xlfn.IFNA((IF(H129='DB-주간 퀘스트'!$F$6,VLOOKUP(F129,'DB-방치 재화'!$B$3:$H$1698,5,0)*VLOOKUP(H129,'DB-주간 퀘스트'!$F$6:$H$15,3,0),IF(H129='DB-주간 퀘스트'!$F$7,VLOOKUP(F129,'DB-방치 재화'!$B$3:$H$1698,6,0)*VLOOKUP(H129,'DB-주간 퀘스트'!$F$6:$H$15,3,0),IF(H129='DB-주간 퀘스트'!$F$8,VLOOKUP(F129,'DB-방치 재화'!$B$3:$H$1698,7,0)*VLOOKUP(H129,'DB-주간 퀘스트'!$F$6:$H$15,3,0),VLOOKUP(H129,'DB-주간 퀘스트'!$F$6:$H$15,3,0)))))/7,"0")</f>
        <v>13320</v>
      </c>
      <c r="L129" s="29">
        <f t="array" ref="L129">_xlfn.IFNA(IF(H129='DB-아스니아 미션'!$F$8,VLOOKUP('주요 재화 수급처 관리'!$F$10:$F$11,'DB-방치 재화'!$B$3:$H$1698,6,0)*'DB-아스니아 미션'!$H$8,VLOOKUP('주요 재화 수급처 관리'!$H$10:$H$11,'DB-아스니아 미션'!$F$7:$H$10,3,0)),"0")/7</f>
        <v>274.28571428571428</v>
      </c>
      <c r="M129" s="29">
        <f>(((VLOOKUP(F129,'DB-방치 재화'!$B$3:$I$1698,8,0)+8)*(VLOOKUP(H129,'DB-파견 작전실'!$L$8:$M$14,2,0)))*D129)</f>
        <v>56130.53333333334</v>
      </c>
      <c r="N129" s="29">
        <f>_xlfn.IFNA(IF(C129&lt;'DB-선물'!$E$5,VLOOKUP('주요 재화 수급처 관리'!$H$10,'DB-선물'!$G$6:$I$9,3,0),(IF('DB-선물'!$E$11&lt;=C129&lt;'DB-선물'!E75,VLOOKUP('주요 재화 수급처 관리'!$H$10,'DB-선물'!$G$12:$I$15,3,0),VLOOKUP(H129,'DB-선물'!$G$18:$I$21,3,0)))),"0")*6*D129</f>
        <v>0</v>
      </c>
      <c r="O129" s="29">
        <f t="array" ref="O129">(_xlfn.IFNA((VLOOKUP((INDEX('DB-메모리얼'!$F$5:$F$98,MATCH(MIN(ABS('DB-메모리얼'!$F$5:$F$98-'주요 재화 수급처 관리'!$C$10)),ABS('DB-메모리얼'!$F$5:$F$98-'주요 재화 수급처 관리'!$C$10),0))),'DB-메모리얼'!$F$5:$K$98,MATCH(H129,'DB-메모리얼'!$H$3:$K$3,0)+2,0)),"0"))*D129/14</f>
        <v>660690.14285714284</v>
      </c>
      <c r="P129" s="29">
        <f t="shared" si="4"/>
        <v>1028</v>
      </c>
      <c r="Q129" s="299">
        <f t="shared" si="5"/>
        <v>1985831.7619047621</v>
      </c>
    </row>
    <row r="130" spans="2:17" ht="18" thickTop="1" thickBot="1" x14ac:dyDescent="0.35">
      <c r="B130" s="22" t="s">
        <v>1609</v>
      </c>
      <c r="C130" s="116">
        <v>101</v>
      </c>
      <c r="D130" s="323">
        <v>1</v>
      </c>
      <c r="E130" s="17"/>
      <c r="F130" s="276">
        <f>VLOOKUP(C130,'DB-캐릭터별 스테이지 매칭'!$E$3:$F$302,2,0)</f>
        <v>294</v>
      </c>
      <c r="G130" s="276" t="str">
        <f>VLOOKUP(F130,'DB-캐릭터별 스테이지 매칭'!$I$3:$L$1698,4,0)</f>
        <v>9-33</v>
      </c>
      <c r="H130" s="276">
        <f>_xlfn.IFNA(VLOOKUP(B130,'DB-서식용'!$D$4:$E$12,2,0),"")</f>
        <v>1040101001</v>
      </c>
      <c r="I130" s="29">
        <f>IFERROR((VLOOKUP(F130,'DB-방치 재화'!$B$3:$I$1800,(MATCH(H130,'DB-방치 재화'!$F$1:$I$1,0)+4),0))*60*24*D130,"0")*(1.7+1.58)</f>
        <v>1232755.2000000002</v>
      </c>
      <c r="J130" s="29">
        <f>_xlfn.IFNA(IF(H130='DB-일일 퀘스트'!$F$6,VLOOKUP(F130,'DB-방치 재화'!$B$3:$H$1698,5,0)*VLOOKUP(H130,'DB-일일 퀘스트'!$F$6:$H$13,3,0),IF(H130='DB-일일 퀘스트'!$F$7,VLOOKUP(F130,'DB-방치 재화'!$B$3:$H$1698,6,0)*VLOOKUP(H130,'DB-일일 퀘스트'!$F$6:$H$13,3,0),IF(H130='DB-일일 퀘스트'!$F$8,VLOOKUP(F130,'DB-방치 재화'!$B$3:$H$1698,7,0)*VLOOKUP(H130,'DB-일일 퀘스트'!$F$6:$H$13,3,0),VLOOKUP(H130,'DB-일일 퀘스트'!$F$6:$H$13,3,0)))),"0")</f>
        <v>31320</v>
      </c>
      <c r="K130" s="29">
        <f>_xlfn.IFNA((IF(H130='DB-주간 퀘스트'!$F$6,VLOOKUP(F130,'DB-방치 재화'!$B$3:$H$1698,5,0)*VLOOKUP(H130,'DB-주간 퀘스트'!$F$6:$H$15,3,0),IF(H130='DB-주간 퀘스트'!$F$7,VLOOKUP(F130,'DB-방치 재화'!$B$3:$H$1698,6,0)*VLOOKUP(H130,'DB-주간 퀘스트'!$F$6:$H$15,3,0),IF(H130='DB-주간 퀘스트'!$F$8,VLOOKUP(F130,'DB-방치 재화'!$B$3:$H$1698,7,0)*VLOOKUP(H130,'DB-주간 퀘스트'!$F$6:$H$15,3,0),VLOOKUP(H130,'DB-주간 퀘스트'!$F$6:$H$15,3,0)))))/7,"0")</f>
        <v>13422.857142857143</v>
      </c>
      <c r="L130" s="29">
        <f t="array" ref="L130">_xlfn.IFNA(IF(H130='DB-아스니아 미션'!$F$8,VLOOKUP('주요 재화 수급처 관리'!$F$10:$F$11,'DB-방치 재화'!$B$3:$H$1698,6,0)*'DB-아스니아 미션'!$H$8,VLOOKUP('주요 재화 수급처 관리'!$H$10:$H$11,'DB-아스니아 미션'!$F$7:$H$10,3,0)),"0")/7</f>
        <v>274.28571428571428</v>
      </c>
      <c r="M130" s="29">
        <f>(((VLOOKUP(F130,'DB-방치 재화'!$B$3:$I$1698,8,0)+8)*(VLOOKUP(H130,'DB-파견 작전실'!$L$8:$M$14,2,0)))*D130)</f>
        <v>56130.53333333334</v>
      </c>
      <c r="N130" s="29">
        <f>_xlfn.IFNA(IF(C130&lt;'DB-선물'!$E$5,VLOOKUP('주요 재화 수급처 관리'!$H$10,'DB-선물'!$G$6:$I$9,3,0),(IF('DB-선물'!$E$11&lt;=C130&lt;'DB-선물'!E76,VLOOKUP('주요 재화 수급처 관리'!$H$10,'DB-선물'!$G$12:$I$15,3,0),VLOOKUP(H130,'DB-선물'!$G$18:$I$21,3,0)))),"0")*6*D130</f>
        <v>0</v>
      </c>
      <c r="O130" s="29">
        <f t="array" ref="O130">(_xlfn.IFNA((VLOOKUP((INDEX('DB-메모리얼'!$F$5:$F$98,MATCH(MIN(ABS('DB-메모리얼'!$F$5:$F$98-'주요 재화 수급처 관리'!$C$10)),ABS('DB-메모리얼'!$F$5:$F$98-'주요 재화 수급처 관리'!$C$10),0))),'DB-메모리얼'!$F$5:$K$98,MATCH(H130,'DB-메모리얼'!$H$3:$K$3,0)+2,0)),"0"))*D130/14</f>
        <v>660690.14285714284</v>
      </c>
      <c r="P130" s="29">
        <f t="shared" si="4"/>
        <v>1028</v>
      </c>
      <c r="Q130" s="299">
        <f t="shared" si="5"/>
        <v>1995621.0190476193</v>
      </c>
    </row>
    <row r="131" spans="2:17" ht="18" thickTop="1" thickBot="1" x14ac:dyDescent="0.35">
      <c r="B131" s="22" t="s">
        <v>1609</v>
      </c>
      <c r="C131" s="116">
        <v>102</v>
      </c>
      <c r="D131" s="323">
        <v>1</v>
      </c>
      <c r="E131" s="17"/>
      <c r="F131" s="276">
        <f>VLOOKUP(C131,'DB-캐릭터별 스테이지 매칭'!$E$3:$F$302,2,0)</f>
        <v>299</v>
      </c>
      <c r="G131" s="276" t="str">
        <f>VLOOKUP(F131,'DB-캐릭터별 스테이지 매칭'!$I$3:$L$1698,4,0)</f>
        <v>9-38</v>
      </c>
      <c r="H131" s="276">
        <f>_xlfn.IFNA(VLOOKUP(B131,'DB-서식용'!$D$4:$E$12,2,0),"")</f>
        <v>1040101001</v>
      </c>
      <c r="I131" s="29">
        <f>IFERROR((VLOOKUP(F131,'DB-방치 재화'!$B$3:$I$1800,(MATCH(H131,'DB-방치 재화'!$F$1:$I$1,0)+4),0))*60*24*D131,"0")*(1.7+1.58)</f>
        <v>1246924.8</v>
      </c>
      <c r="J131" s="29">
        <f>_xlfn.IFNA(IF(H131='DB-일일 퀘스트'!$F$6,VLOOKUP(F131,'DB-방치 재화'!$B$3:$H$1698,5,0)*VLOOKUP(H131,'DB-일일 퀘스트'!$F$6:$H$13,3,0),IF(H131='DB-일일 퀘스트'!$F$7,VLOOKUP(F131,'DB-방치 재화'!$B$3:$H$1698,6,0)*VLOOKUP(H131,'DB-일일 퀘스트'!$F$6:$H$13,3,0),IF(H131='DB-일일 퀘스트'!$F$8,VLOOKUP(F131,'DB-방치 재화'!$B$3:$H$1698,7,0)*VLOOKUP(H131,'DB-일일 퀘스트'!$F$6:$H$13,3,0),VLOOKUP(H131,'DB-일일 퀘스트'!$F$6:$H$13,3,0)))),"0")</f>
        <v>31680</v>
      </c>
      <c r="K131" s="29">
        <f>_xlfn.IFNA((IF(H131='DB-주간 퀘스트'!$F$6,VLOOKUP(F131,'DB-방치 재화'!$B$3:$H$1698,5,0)*VLOOKUP(H131,'DB-주간 퀘스트'!$F$6:$H$15,3,0),IF(H131='DB-주간 퀘스트'!$F$7,VLOOKUP(F131,'DB-방치 재화'!$B$3:$H$1698,6,0)*VLOOKUP(H131,'DB-주간 퀘스트'!$F$6:$H$15,3,0),IF(H131='DB-주간 퀘스트'!$F$8,VLOOKUP(F131,'DB-방치 재화'!$B$3:$H$1698,7,0)*VLOOKUP(H131,'DB-주간 퀘스트'!$F$6:$H$15,3,0),VLOOKUP(H131,'DB-주간 퀘스트'!$F$6:$H$15,3,0)))))/7,"0")</f>
        <v>13577.142857142857</v>
      </c>
      <c r="L131" s="29">
        <f t="array" ref="L131">_xlfn.IFNA(IF(H131='DB-아스니아 미션'!$F$8,VLOOKUP('주요 재화 수급처 관리'!$F$10:$F$11,'DB-방치 재화'!$B$3:$H$1698,6,0)*'DB-아스니아 미션'!$H$8,VLOOKUP('주요 재화 수급처 관리'!$H$10:$H$11,'DB-아스니아 미션'!$F$7:$H$10,3,0)),"0")/7</f>
        <v>274.28571428571428</v>
      </c>
      <c r="M131" s="29">
        <f>(((VLOOKUP(F131,'DB-방치 재화'!$B$3:$I$1698,8,0)+8)*(VLOOKUP(H131,'DB-파견 작전실'!$L$8:$M$14,2,0)))*D131)</f>
        <v>56130.53333333334</v>
      </c>
      <c r="N131" s="29">
        <f>_xlfn.IFNA(IF(C131&lt;'DB-선물'!$E$5,VLOOKUP('주요 재화 수급처 관리'!$H$10,'DB-선물'!$G$6:$I$9,3,0),(IF('DB-선물'!$E$11&lt;=C131&lt;'DB-선물'!E77,VLOOKUP('주요 재화 수급처 관리'!$H$10,'DB-선물'!$G$12:$I$15,3,0),VLOOKUP(H131,'DB-선물'!$G$18:$I$21,3,0)))),"0")*6*D131</f>
        <v>0</v>
      </c>
      <c r="O131" s="29">
        <f t="array" ref="O131">(_xlfn.IFNA((VLOOKUP((INDEX('DB-메모리얼'!$F$5:$F$98,MATCH(MIN(ABS('DB-메모리얼'!$F$5:$F$98-'주요 재화 수급처 관리'!$C$10)),ABS('DB-메모리얼'!$F$5:$F$98-'주요 재화 수급처 관리'!$C$10),0))),'DB-메모리얼'!$F$5:$K$98,MATCH(H131,'DB-메모리얼'!$H$3:$K$3,0)+2,0)),"0"))*D131/14</f>
        <v>660690.14285714284</v>
      </c>
      <c r="P131" s="29">
        <f t="shared" si="4"/>
        <v>1028</v>
      </c>
      <c r="Q131" s="299">
        <f t="shared" si="5"/>
        <v>2010304.9047619049</v>
      </c>
    </row>
    <row r="132" spans="2:17" ht="18" thickTop="1" thickBot="1" x14ac:dyDescent="0.35">
      <c r="B132" s="22" t="s">
        <v>1609</v>
      </c>
      <c r="C132" s="116">
        <v>103</v>
      </c>
      <c r="D132" s="323">
        <v>1</v>
      </c>
      <c r="E132" s="17"/>
      <c r="F132" s="276">
        <f>VLOOKUP(C132,'DB-캐릭터별 스테이지 매칭'!$E$3:$F$302,2,0)</f>
        <v>304</v>
      </c>
      <c r="G132" s="276" t="str">
        <f>VLOOKUP(F132,'DB-캐릭터별 스테이지 매칭'!$I$3:$L$1698,4,0)</f>
        <v>9-43</v>
      </c>
      <c r="H132" s="276">
        <f>_xlfn.IFNA(VLOOKUP(B132,'DB-서식용'!$D$4:$E$12,2,0),"")</f>
        <v>1040101001</v>
      </c>
      <c r="I132" s="29">
        <f>IFERROR((VLOOKUP(F132,'DB-방치 재화'!$B$3:$I$1800,(MATCH(H132,'DB-방치 재화'!$F$1:$I$1,0)+4),0))*60*24*D132,"0")*(1.7+1.58)</f>
        <v>1265817.6000000001</v>
      </c>
      <c r="J132" s="29">
        <f>_xlfn.IFNA(IF(H132='DB-일일 퀘스트'!$F$6,VLOOKUP(F132,'DB-방치 재화'!$B$3:$H$1698,5,0)*VLOOKUP(H132,'DB-일일 퀘스트'!$F$6:$H$13,3,0),IF(H132='DB-일일 퀘스트'!$F$7,VLOOKUP(F132,'DB-방치 재화'!$B$3:$H$1698,6,0)*VLOOKUP(H132,'DB-일일 퀘스트'!$F$6:$H$13,3,0),IF(H132='DB-일일 퀘스트'!$F$8,VLOOKUP(F132,'DB-방치 재화'!$B$3:$H$1698,7,0)*VLOOKUP(H132,'DB-일일 퀘스트'!$F$6:$H$13,3,0),VLOOKUP(H132,'DB-일일 퀘스트'!$F$6:$H$13,3,0)))),"0")</f>
        <v>32160</v>
      </c>
      <c r="K132" s="29">
        <f>_xlfn.IFNA((IF(H132='DB-주간 퀘스트'!$F$6,VLOOKUP(F132,'DB-방치 재화'!$B$3:$H$1698,5,0)*VLOOKUP(H132,'DB-주간 퀘스트'!$F$6:$H$15,3,0),IF(H132='DB-주간 퀘스트'!$F$7,VLOOKUP(F132,'DB-방치 재화'!$B$3:$H$1698,6,0)*VLOOKUP(H132,'DB-주간 퀘스트'!$F$6:$H$15,3,0),IF(H132='DB-주간 퀘스트'!$F$8,VLOOKUP(F132,'DB-방치 재화'!$B$3:$H$1698,7,0)*VLOOKUP(H132,'DB-주간 퀘스트'!$F$6:$H$15,3,0),VLOOKUP(H132,'DB-주간 퀘스트'!$F$6:$H$15,3,0)))))/7,"0")</f>
        <v>13782.857142857143</v>
      </c>
      <c r="L132" s="29">
        <f t="array" ref="L132">_xlfn.IFNA(IF(H132='DB-아스니아 미션'!$F$8,VLOOKUP('주요 재화 수급처 관리'!$F$10:$F$11,'DB-방치 재화'!$B$3:$H$1698,6,0)*'DB-아스니아 미션'!$H$8,VLOOKUP('주요 재화 수급처 관리'!$H$10:$H$11,'DB-아스니아 미션'!$F$7:$H$10,3,0)),"0")/7</f>
        <v>274.28571428571428</v>
      </c>
      <c r="M132" s="29">
        <f>(((VLOOKUP(F132,'DB-방치 재화'!$B$3:$I$1698,8,0)+8)*(VLOOKUP(H132,'DB-파견 작전실'!$L$8:$M$14,2,0)))*D132)</f>
        <v>56130.53333333334</v>
      </c>
      <c r="N132" s="29">
        <f>_xlfn.IFNA(IF(C132&lt;'DB-선물'!$E$5,VLOOKUP('주요 재화 수급처 관리'!$H$10,'DB-선물'!$G$6:$I$9,3,0),(IF('DB-선물'!$E$11&lt;=C132&lt;'DB-선물'!E78,VLOOKUP('주요 재화 수급처 관리'!$H$10,'DB-선물'!$G$12:$I$15,3,0),VLOOKUP(H132,'DB-선물'!$G$18:$I$21,3,0)))),"0")*6*D132</f>
        <v>0</v>
      </c>
      <c r="O132" s="29">
        <f t="array" ref="O132">(_xlfn.IFNA((VLOOKUP((INDEX('DB-메모리얼'!$F$5:$F$98,MATCH(MIN(ABS('DB-메모리얼'!$F$5:$F$98-'주요 재화 수급처 관리'!$C$10)),ABS('DB-메모리얼'!$F$5:$F$98-'주요 재화 수급처 관리'!$C$10),0))),'DB-메모리얼'!$F$5:$K$98,MATCH(H132,'DB-메모리얼'!$H$3:$K$3,0)+2,0)),"0"))*D132/14</f>
        <v>660690.14285714284</v>
      </c>
      <c r="P132" s="29">
        <f t="shared" si="4"/>
        <v>1028</v>
      </c>
      <c r="Q132" s="299">
        <f t="shared" si="5"/>
        <v>2029883.4190476192</v>
      </c>
    </row>
    <row r="133" spans="2:17" ht="18" thickTop="1" thickBot="1" x14ac:dyDescent="0.35">
      <c r="B133" s="22" t="s">
        <v>1609</v>
      </c>
      <c r="C133" s="5">
        <v>104</v>
      </c>
      <c r="D133" s="323">
        <v>1</v>
      </c>
      <c r="E133" s="17"/>
      <c r="F133" s="276">
        <f>VLOOKUP(C133,'DB-캐릭터별 스테이지 매칭'!$E$3:$F$302,2,0)</f>
        <v>309</v>
      </c>
      <c r="G133" s="276" t="str">
        <f>VLOOKUP(F133,'DB-캐릭터별 스테이지 매칭'!$I$3:$L$1698,4,0)</f>
        <v>9-48</v>
      </c>
      <c r="H133" s="276">
        <f>_xlfn.IFNA(VLOOKUP(B133,'DB-서식용'!$D$4:$E$12,2,0),"")</f>
        <v>1040101001</v>
      </c>
      <c r="I133" s="29">
        <f>IFERROR((VLOOKUP(F133,'DB-방치 재화'!$B$3:$I$1800,(MATCH(H133,'DB-방치 재화'!$F$1:$I$1,0)+4),0))*60*24*D133,"0")*(1.7+1.58)</f>
        <v>1279987.2000000002</v>
      </c>
      <c r="J133" s="29">
        <f>_xlfn.IFNA(IF(H133='DB-일일 퀘스트'!$F$6,VLOOKUP(F133,'DB-방치 재화'!$B$3:$H$1698,5,0)*VLOOKUP(H133,'DB-일일 퀘스트'!$F$6:$H$13,3,0),IF(H133='DB-일일 퀘스트'!$F$7,VLOOKUP(F133,'DB-방치 재화'!$B$3:$H$1698,6,0)*VLOOKUP(H133,'DB-일일 퀘스트'!$F$6:$H$13,3,0),IF(H133='DB-일일 퀘스트'!$F$8,VLOOKUP(F133,'DB-방치 재화'!$B$3:$H$1698,7,0)*VLOOKUP(H133,'DB-일일 퀘스트'!$F$6:$H$13,3,0),VLOOKUP(H133,'DB-일일 퀘스트'!$F$6:$H$13,3,0)))),"0")</f>
        <v>32520</v>
      </c>
      <c r="K133" s="29">
        <f>_xlfn.IFNA((IF(H133='DB-주간 퀘스트'!$F$6,VLOOKUP(F133,'DB-방치 재화'!$B$3:$H$1698,5,0)*VLOOKUP(H133,'DB-주간 퀘스트'!$F$6:$H$15,3,0),IF(H133='DB-주간 퀘스트'!$F$7,VLOOKUP(F133,'DB-방치 재화'!$B$3:$H$1698,6,0)*VLOOKUP(H133,'DB-주간 퀘스트'!$F$6:$H$15,3,0),IF(H133='DB-주간 퀘스트'!$F$8,VLOOKUP(F133,'DB-방치 재화'!$B$3:$H$1698,7,0)*VLOOKUP(H133,'DB-주간 퀘스트'!$F$6:$H$15,3,0),VLOOKUP(H133,'DB-주간 퀘스트'!$F$6:$H$15,3,0)))))/7,"0")</f>
        <v>13937.142857142857</v>
      </c>
      <c r="L133" s="29">
        <f t="array" ref="L133">_xlfn.IFNA(IF(H133='DB-아스니아 미션'!$F$8,VLOOKUP('주요 재화 수급처 관리'!$F$10:$F$11,'DB-방치 재화'!$B$3:$H$1698,6,0)*'DB-아스니아 미션'!$H$8,VLOOKUP('주요 재화 수급처 관리'!$H$10:$H$11,'DB-아스니아 미션'!$F$7:$H$10,3,0)),"0")/7</f>
        <v>274.28571428571428</v>
      </c>
      <c r="M133" s="29">
        <f>(((VLOOKUP(F133,'DB-방치 재화'!$B$3:$I$1698,8,0)+8)*(VLOOKUP(H133,'DB-파견 작전실'!$L$8:$M$14,2,0)))*D133)</f>
        <v>56130.53333333334</v>
      </c>
      <c r="N133" s="29">
        <f>_xlfn.IFNA(IF(C133&lt;'DB-선물'!$E$5,VLOOKUP('주요 재화 수급처 관리'!$H$10,'DB-선물'!$G$6:$I$9,3,0),(IF('DB-선물'!$E$11&lt;=C133&lt;'DB-선물'!E79,VLOOKUP('주요 재화 수급처 관리'!$H$10,'DB-선물'!$G$12:$I$15,3,0),VLOOKUP(H133,'DB-선물'!$G$18:$I$21,3,0)))),"0")*6*D133</f>
        <v>0</v>
      </c>
      <c r="O133" s="29">
        <f t="array" ref="O133">(_xlfn.IFNA((VLOOKUP((INDEX('DB-메모리얼'!$F$5:$F$98,MATCH(MIN(ABS('DB-메모리얼'!$F$5:$F$98-'주요 재화 수급처 관리'!$C$10)),ABS('DB-메모리얼'!$F$5:$F$98-'주요 재화 수급처 관리'!$C$10),0))),'DB-메모리얼'!$F$5:$K$98,MATCH(H133,'DB-메모리얼'!$H$3:$K$3,0)+2,0)),"0"))*D133/14</f>
        <v>660690.14285714284</v>
      </c>
      <c r="P133" s="29">
        <f t="shared" si="4"/>
        <v>1028</v>
      </c>
      <c r="Q133" s="299">
        <f t="shared" si="5"/>
        <v>2044567.3047619052</v>
      </c>
    </row>
    <row r="134" spans="2:17" ht="18" thickTop="1" thickBot="1" x14ac:dyDescent="0.35">
      <c r="B134" s="22" t="s">
        <v>1609</v>
      </c>
      <c r="C134" s="5">
        <v>105</v>
      </c>
      <c r="D134" s="323">
        <v>1</v>
      </c>
      <c r="E134" s="17"/>
      <c r="F134" s="276">
        <f>VLOOKUP(C134,'DB-캐릭터별 스테이지 매칭'!$E$3:$F$302,2,0)</f>
        <v>313</v>
      </c>
      <c r="G134" s="276" t="str">
        <f>VLOOKUP(F134,'DB-캐릭터별 스테이지 매칭'!$I$3:$L$1698,4,0)</f>
        <v>9-52</v>
      </c>
      <c r="H134" s="276">
        <f>_xlfn.IFNA(VLOOKUP(B134,'DB-서식용'!$D$4:$E$12,2,0),"")</f>
        <v>1040101001</v>
      </c>
      <c r="I134" s="29">
        <f>IFERROR((VLOOKUP(F134,'DB-방치 재화'!$B$3:$I$1800,(MATCH(H134,'DB-방치 재화'!$F$1:$I$1,0)+4),0))*60*24*D134,"0")*(1.7+1.58)</f>
        <v>1298880</v>
      </c>
      <c r="J134" s="29">
        <f>_xlfn.IFNA(IF(H134='DB-일일 퀘스트'!$F$6,VLOOKUP(F134,'DB-방치 재화'!$B$3:$H$1698,5,0)*VLOOKUP(H134,'DB-일일 퀘스트'!$F$6:$H$13,3,0),IF(H134='DB-일일 퀘스트'!$F$7,VLOOKUP(F134,'DB-방치 재화'!$B$3:$H$1698,6,0)*VLOOKUP(H134,'DB-일일 퀘스트'!$F$6:$H$13,3,0),IF(H134='DB-일일 퀘스트'!$F$8,VLOOKUP(F134,'DB-방치 재화'!$B$3:$H$1698,7,0)*VLOOKUP(H134,'DB-일일 퀘스트'!$F$6:$H$13,3,0),VLOOKUP(H134,'DB-일일 퀘스트'!$F$6:$H$13,3,0)))),"0")</f>
        <v>33000</v>
      </c>
      <c r="K134" s="29">
        <f>_xlfn.IFNA((IF(H134='DB-주간 퀘스트'!$F$6,VLOOKUP(F134,'DB-방치 재화'!$B$3:$H$1698,5,0)*VLOOKUP(H134,'DB-주간 퀘스트'!$F$6:$H$15,3,0),IF(H134='DB-주간 퀘스트'!$F$7,VLOOKUP(F134,'DB-방치 재화'!$B$3:$H$1698,6,0)*VLOOKUP(H134,'DB-주간 퀘스트'!$F$6:$H$15,3,0),IF(H134='DB-주간 퀘스트'!$F$8,VLOOKUP(F134,'DB-방치 재화'!$B$3:$H$1698,7,0)*VLOOKUP(H134,'DB-주간 퀘스트'!$F$6:$H$15,3,0),VLOOKUP(H134,'DB-주간 퀘스트'!$F$6:$H$15,3,0)))))/7,"0")</f>
        <v>14142.857142857143</v>
      </c>
      <c r="L134" s="29">
        <f t="array" ref="L134">_xlfn.IFNA(IF(H134='DB-아스니아 미션'!$F$8,VLOOKUP('주요 재화 수급처 관리'!$F$10:$F$11,'DB-방치 재화'!$B$3:$H$1698,6,0)*'DB-아스니아 미션'!$H$8,VLOOKUP('주요 재화 수급처 관리'!$H$10:$H$11,'DB-아스니아 미션'!$F$7:$H$10,3,0)),"0")/7</f>
        <v>274.28571428571428</v>
      </c>
      <c r="M134" s="29">
        <f>(((VLOOKUP(F134,'DB-방치 재화'!$B$3:$I$1698,8,0)+8)*(VLOOKUP(H134,'DB-파견 작전실'!$L$8:$M$14,2,0)))*D134)</f>
        <v>56130.53333333334</v>
      </c>
      <c r="N134" s="29">
        <f>_xlfn.IFNA(IF(C134&lt;'DB-선물'!$E$5,VLOOKUP('주요 재화 수급처 관리'!$H$10,'DB-선물'!$G$6:$I$9,3,0),(IF('DB-선물'!$E$11&lt;=C134&lt;'DB-선물'!E80,VLOOKUP('주요 재화 수급처 관리'!$H$10,'DB-선물'!$G$12:$I$15,3,0),VLOOKUP(H134,'DB-선물'!$G$18:$I$21,3,0)))),"0")*6*D134</f>
        <v>0</v>
      </c>
      <c r="O134" s="29">
        <f t="array" ref="O134">(_xlfn.IFNA((VLOOKUP((INDEX('DB-메모리얼'!$F$5:$F$98,MATCH(MIN(ABS('DB-메모리얼'!$F$5:$F$98-'주요 재화 수급처 관리'!$C$10)),ABS('DB-메모리얼'!$F$5:$F$98-'주요 재화 수급처 관리'!$C$10),0))),'DB-메모리얼'!$F$5:$K$98,MATCH(H134,'DB-메모리얼'!$H$3:$K$3,0)+2,0)),"0"))*D134/14</f>
        <v>660690.14285714284</v>
      </c>
      <c r="P134" s="29">
        <f t="shared" si="4"/>
        <v>1028</v>
      </c>
      <c r="Q134" s="299">
        <f t="shared" si="5"/>
        <v>2064145.8190476191</v>
      </c>
    </row>
    <row r="135" spans="2:17" ht="18" thickTop="1" thickBot="1" x14ac:dyDescent="0.35">
      <c r="B135" s="22" t="s">
        <v>1609</v>
      </c>
      <c r="C135" s="5">
        <v>106</v>
      </c>
      <c r="D135" s="323">
        <v>1</v>
      </c>
      <c r="E135" s="17"/>
      <c r="F135" s="276">
        <f>VLOOKUP(C135,'DB-캐릭터별 스테이지 매칭'!$E$3:$F$302,2,0)</f>
        <v>318</v>
      </c>
      <c r="G135" s="276" t="str">
        <f>VLOOKUP(F135,'DB-캐릭터별 스테이지 매칭'!$I$3:$L$1698,4,0)</f>
        <v>10-2</v>
      </c>
      <c r="H135" s="276">
        <f>_xlfn.IFNA(VLOOKUP(B135,'DB-서식용'!$D$4:$E$12,2,0),"")</f>
        <v>1040101001</v>
      </c>
      <c r="I135" s="29">
        <f>IFERROR((VLOOKUP(F135,'DB-방치 재화'!$B$3:$I$1800,(MATCH(H135,'DB-방치 재화'!$F$1:$I$1,0)+4),0))*60*24*D135,"0")*(1.7+1.58)</f>
        <v>1313049.6000000001</v>
      </c>
      <c r="J135" s="29">
        <f>_xlfn.IFNA(IF(H135='DB-일일 퀘스트'!$F$6,VLOOKUP(F135,'DB-방치 재화'!$B$3:$H$1698,5,0)*VLOOKUP(H135,'DB-일일 퀘스트'!$F$6:$H$13,3,0),IF(H135='DB-일일 퀘스트'!$F$7,VLOOKUP(F135,'DB-방치 재화'!$B$3:$H$1698,6,0)*VLOOKUP(H135,'DB-일일 퀘스트'!$F$6:$H$13,3,0),IF(H135='DB-일일 퀘스트'!$F$8,VLOOKUP(F135,'DB-방치 재화'!$B$3:$H$1698,7,0)*VLOOKUP(H135,'DB-일일 퀘스트'!$F$6:$H$13,3,0),VLOOKUP(H135,'DB-일일 퀘스트'!$F$6:$H$13,3,0)))),"0")</f>
        <v>33360</v>
      </c>
      <c r="K135" s="29">
        <f>_xlfn.IFNA((IF(H135='DB-주간 퀘스트'!$F$6,VLOOKUP(F135,'DB-방치 재화'!$B$3:$H$1698,5,0)*VLOOKUP(H135,'DB-주간 퀘스트'!$F$6:$H$15,3,0),IF(H135='DB-주간 퀘스트'!$F$7,VLOOKUP(F135,'DB-방치 재화'!$B$3:$H$1698,6,0)*VLOOKUP(H135,'DB-주간 퀘스트'!$F$6:$H$15,3,0),IF(H135='DB-주간 퀘스트'!$F$8,VLOOKUP(F135,'DB-방치 재화'!$B$3:$H$1698,7,0)*VLOOKUP(H135,'DB-주간 퀘스트'!$F$6:$H$15,3,0),VLOOKUP(H135,'DB-주간 퀘스트'!$F$6:$H$15,3,0)))))/7,"0")</f>
        <v>14297.142857142857</v>
      </c>
      <c r="L135" s="29">
        <f t="array" ref="L135">_xlfn.IFNA(IF(H135='DB-아스니아 미션'!$F$8,VLOOKUP('주요 재화 수급처 관리'!$F$10:$F$11,'DB-방치 재화'!$B$3:$H$1698,6,0)*'DB-아스니아 미션'!$H$8,VLOOKUP('주요 재화 수급처 관리'!$H$10:$H$11,'DB-아스니아 미션'!$F$7:$H$10,3,0)),"0")/7</f>
        <v>274.28571428571428</v>
      </c>
      <c r="M135" s="29">
        <f>(((VLOOKUP(F135,'DB-방치 재화'!$B$3:$I$1698,8,0)+8)*(VLOOKUP(H135,'DB-파견 작전실'!$L$8:$M$14,2,0)))*D135)</f>
        <v>56130.53333333334</v>
      </c>
      <c r="N135" s="29">
        <f>_xlfn.IFNA(IF(C135&lt;'DB-선물'!$E$5,VLOOKUP('주요 재화 수급처 관리'!$H$10,'DB-선물'!$G$6:$I$9,3,0),(IF('DB-선물'!$E$11&lt;=C135&lt;'DB-선물'!E81,VLOOKUP('주요 재화 수급처 관리'!$H$10,'DB-선물'!$G$12:$I$15,3,0),VLOOKUP(H135,'DB-선물'!$G$18:$I$21,3,0)))),"0")*6*D135</f>
        <v>0</v>
      </c>
      <c r="O135" s="29">
        <f t="array" ref="O135">(_xlfn.IFNA((VLOOKUP((INDEX('DB-메모리얼'!$F$5:$F$98,MATCH(MIN(ABS('DB-메모리얼'!$F$5:$F$98-'주요 재화 수급처 관리'!$C$10)),ABS('DB-메모리얼'!$F$5:$F$98-'주요 재화 수급처 관리'!$C$10),0))),'DB-메모리얼'!$F$5:$K$98,MATCH(H135,'DB-메모리얼'!$H$3:$K$3,0)+2,0)),"0"))*D135/14</f>
        <v>660690.14285714284</v>
      </c>
      <c r="P135" s="29">
        <f t="shared" si="4"/>
        <v>1028</v>
      </c>
      <c r="Q135" s="299">
        <f t="shared" si="5"/>
        <v>2078829.7047619051</v>
      </c>
    </row>
    <row r="136" spans="2:17" ht="18" thickTop="1" thickBot="1" x14ac:dyDescent="0.35">
      <c r="B136" s="22" t="s">
        <v>1609</v>
      </c>
      <c r="C136" s="5">
        <v>107</v>
      </c>
      <c r="D136" s="323">
        <v>1</v>
      </c>
      <c r="E136" s="17"/>
      <c r="F136" s="276">
        <f>VLOOKUP(C136,'DB-캐릭터별 스테이지 매칭'!$E$3:$F$302,2,0)</f>
        <v>323</v>
      </c>
      <c r="G136" s="276" t="str">
        <f>VLOOKUP(F136,'DB-캐릭터별 스테이지 매칭'!$I$3:$L$1698,4,0)</f>
        <v>10-7</v>
      </c>
      <c r="H136" s="276">
        <f>_xlfn.IFNA(VLOOKUP(B136,'DB-서식용'!$D$4:$E$12,2,0),"")</f>
        <v>1040101001</v>
      </c>
      <c r="I136" s="29">
        <f>IFERROR((VLOOKUP(F136,'DB-방치 재화'!$B$3:$I$1800,(MATCH(H136,'DB-방치 재화'!$F$1:$I$1,0)+4),0))*60*24*D136,"0")*(1.7+1.58)</f>
        <v>1327219.2000000002</v>
      </c>
      <c r="J136" s="29">
        <f>_xlfn.IFNA(IF(H136='DB-일일 퀘스트'!$F$6,VLOOKUP(F136,'DB-방치 재화'!$B$3:$H$1698,5,0)*VLOOKUP(H136,'DB-일일 퀘스트'!$F$6:$H$13,3,0),IF(H136='DB-일일 퀘스트'!$F$7,VLOOKUP(F136,'DB-방치 재화'!$B$3:$H$1698,6,0)*VLOOKUP(H136,'DB-일일 퀘스트'!$F$6:$H$13,3,0),IF(H136='DB-일일 퀘스트'!$F$8,VLOOKUP(F136,'DB-방치 재화'!$B$3:$H$1698,7,0)*VLOOKUP(H136,'DB-일일 퀘스트'!$F$6:$H$13,3,0),VLOOKUP(H136,'DB-일일 퀘스트'!$F$6:$H$13,3,0)))),"0")</f>
        <v>33720</v>
      </c>
      <c r="K136" s="29">
        <f>_xlfn.IFNA((IF(H136='DB-주간 퀘스트'!$F$6,VLOOKUP(F136,'DB-방치 재화'!$B$3:$H$1698,5,0)*VLOOKUP(H136,'DB-주간 퀘스트'!$F$6:$H$15,3,0),IF(H136='DB-주간 퀘스트'!$F$7,VLOOKUP(F136,'DB-방치 재화'!$B$3:$H$1698,6,0)*VLOOKUP(H136,'DB-주간 퀘스트'!$F$6:$H$15,3,0),IF(H136='DB-주간 퀘스트'!$F$8,VLOOKUP(F136,'DB-방치 재화'!$B$3:$H$1698,7,0)*VLOOKUP(H136,'DB-주간 퀘스트'!$F$6:$H$15,3,0),VLOOKUP(H136,'DB-주간 퀘스트'!$F$6:$H$15,3,0)))))/7,"0")</f>
        <v>14451.428571428571</v>
      </c>
      <c r="L136" s="29">
        <f t="array" ref="L136">_xlfn.IFNA(IF(H136='DB-아스니아 미션'!$F$8,VLOOKUP('주요 재화 수급처 관리'!$F$10:$F$11,'DB-방치 재화'!$B$3:$H$1698,6,0)*'DB-아스니아 미션'!$H$8,VLOOKUP('주요 재화 수급처 관리'!$H$10:$H$11,'DB-아스니아 미션'!$F$7:$H$10,3,0)),"0")/7</f>
        <v>274.28571428571428</v>
      </c>
      <c r="M136" s="29">
        <f>(((VLOOKUP(F136,'DB-방치 재화'!$B$3:$I$1698,8,0)+8)*(VLOOKUP(H136,'DB-파견 작전실'!$L$8:$M$14,2,0)))*D136)</f>
        <v>56130.53333333334</v>
      </c>
      <c r="N136" s="29">
        <f>_xlfn.IFNA(IF(C136&lt;'DB-선물'!$E$5,VLOOKUP('주요 재화 수급처 관리'!$H$10,'DB-선물'!$G$6:$I$9,3,0),(IF('DB-선물'!$E$11&lt;=C136&lt;'DB-선물'!E82,VLOOKUP('주요 재화 수급처 관리'!$H$10,'DB-선물'!$G$12:$I$15,3,0),VLOOKUP(H136,'DB-선물'!$G$18:$I$21,3,0)))),"0")*6*D136</f>
        <v>0</v>
      </c>
      <c r="O136" s="29">
        <f t="array" ref="O136">(_xlfn.IFNA((VLOOKUP((INDEX('DB-메모리얼'!$F$5:$F$98,MATCH(MIN(ABS('DB-메모리얼'!$F$5:$F$98-'주요 재화 수급처 관리'!$C$10)),ABS('DB-메모리얼'!$F$5:$F$98-'주요 재화 수급처 관리'!$C$10),0))),'DB-메모리얼'!$F$5:$K$98,MATCH(H136,'DB-메모리얼'!$H$3:$K$3,0)+2,0)),"0"))*D136/14</f>
        <v>660690.14285714284</v>
      </c>
      <c r="P136" s="29">
        <f t="shared" si="4"/>
        <v>1028</v>
      </c>
      <c r="Q136" s="299">
        <f t="shared" si="5"/>
        <v>2093513.5904761907</v>
      </c>
    </row>
    <row r="137" spans="2:17" ht="18" thickTop="1" thickBot="1" x14ac:dyDescent="0.35">
      <c r="B137" s="22" t="s">
        <v>1609</v>
      </c>
      <c r="C137" s="5">
        <v>108</v>
      </c>
      <c r="D137" s="323">
        <v>1</v>
      </c>
      <c r="E137" s="17"/>
      <c r="F137" s="276">
        <f>VLOOKUP(C137,'DB-캐릭터별 스테이지 매칭'!$E$3:$F$302,2,0)</f>
        <v>328</v>
      </c>
      <c r="G137" s="276" t="str">
        <f>VLOOKUP(F137,'DB-캐릭터별 스테이지 매칭'!$I$3:$L$1698,4,0)</f>
        <v>10-12</v>
      </c>
      <c r="H137" s="276">
        <f>_xlfn.IFNA(VLOOKUP(B137,'DB-서식용'!$D$4:$E$12,2,0),"")</f>
        <v>1040101001</v>
      </c>
      <c r="I137" s="29">
        <f>IFERROR((VLOOKUP(F137,'DB-방치 재화'!$B$3:$I$1800,(MATCH(H137,'DB-방치 재화'!$F$1:$I$1,0)+4),0))*60*24*D137,"0")*(1.7+1.58)</f>
        <v>1341388.8</v>
      </c>
      <c r="J137" s="29">
        <f>_xlfn.IFNA(IF(H137='DB-일일 퀘스트'!$F$6,VLOOKUP(F137,'DB-방치 재화'!$B$3:$H$1698,5,0)*VLOOKUP(H137,'DB-일일 퀘스트'!$F$6:$H$13,3,0),IF(H137='DB-일일 퀘스트'!$F$7,VLOOKUP(F137,'DB-방치 재화'!$B$3:$H$1698,6,0)*VLOOKUP(H137,'DB-일일 퀘스트'!$F$6:$H$13,3,0),IF(H137='DB-일일 퀘스트'!$F$8,VLOOKUP(F137,'DB-방치 재화'!$B$3:$H$1698,7,0)*VLOOKUP(H137,'DB-일일 퀘스트'!$F$6:$H$13,3,0),VLOOKUP(H137,'DB-일일 퀘스트'!$F$6:$H$13,3,0)))),"0")</f>
        <v>34080</v>
      </c>
      <c r="K137" s="29">
        <f>_xlfn.IFNA((IF(H137='DB-주간 퀘스트'!$F$6,VLOOKUP(F137,'DB-방치 재화'!$B$3:$H$1698,5,0)*VLOOKUP(H137,'DB-주간 퀘스트'!$F$6:$H$15,3,0),IF(H137='DB-주간 퀘스트'!$F$7,VLOOKUP(F137,'DB-방치 재화'!$B$3:$H$1698,6,0)*VLOOKUP(H137,'DB-주간 퀘스트'!$F$6:$H$15,3,0),IF(H137='DB-주간 퀘스트'!$F$8,VLOOKUP(F137,'DB-방치 재화'!$B$3:$H$1698,7,0)*VLOOKUP(H137,'DB-주간 퀘스트'!$F$6:$H$15,3,0),VLOOKUP(H137,'DB-주간 퀘스트'!$F$6:$H$15,3,0)))))/7,"0")</f>
        <v>14605.714285714286</v>
      </c>
      <c r="L137" s="29">
        <f t="array" ref="L137">_xlfn.IFNA(IF(H137='DB-아스니아 미션'!$F$8,VLOOKUP('주요 재화 수급처 관리'!$F$10:$F$11,'DB-방치 재화'!$B$3:$H$1698,6,0)*'DB-아스니아 미션'!$H$8,VLOOKUP('주요 재화 수급처 관리'!$H$10:$H$11,'DB-아스니아 미션'!$F$7:$H$10,3,0)),"0")/7</f>
        <v>274.28571428571428</v>
      </c>
      <c r="M137" s="29">
        <f>(((VLOOKUP(F137,'DB-방치 재화'!$B$3:$I$1698,8,0)+8)*(VLOOKUP(H137,'DB-파견 작전실'!$L$8:$M$14,2,0)))*D137)</f>
        <v>56130.53333333334</v>
      </c>
      <c r="N137" s="29">
        <f>_xlfn.IFNA(IF(C137&lt;'DB-선물'!$E$5,VLOOKUP('주요 재화 수급처 관리'!$H$10,'DB-선물'!$G$6:$I$9,3,0),(IF('DB-선물'!$E$11&lt;=C137&lt;'DB-선물'!E83,VLOOKUP('주요 재화 수급처 관리'!$H$10,'DB-선물'!$G$12:$I$15,3,0),VLOOKUP(H137,'DB-선물'!$G$18:$I$21,3,0)))),"0")*6*D137</f>
        <v>0</v>
      </c>
      <c r="O137" s="29">
        <f t="array" ref="O137">(_xlfn.IFNA((VLOOKUP((INDEX('DB-메모리얼'!$F$5:$F$98,MATCH(MIN(ABS('DB-메모리얼'!$F$5:$F$98-'주요 재화 수급처 관리'!$C$10)),ABS('DB-메모리얼'!$F$5:$F$98-'주요 재화 수급처 관리'!$C$10),0))),'DB-메모리얼'!$F$5:$K$98,MATCH(H137,'DB-메모리얼'!$H$3:$K$3,0)+2,0)),"0"))*D137/14</f>
        <v>660690.14285714284</v>
      </c>
      <c r="P137" s="29">
        <f t="shared" si="4"/>
        <v>1028</v>
      </c>
      <c r="Q137" s="299">
        <f t="shared" si="5"/>
        <v>2108197.4761904762</v>
      </c>
    </row>
    <row r="138" spans="2:17" ht="18" thickTop="1" thickBot="1" x14ac:dyDescent="0.35">
      <c r="B138" s="22" t="s">
        <v>1609</v>
      </c>
      <c r="C138" s="116">
        <v>109</v>
      </c>
      <c r="D138" s="323">
        <v>1</v>
      </c>
      <c r="E138" s="17"/>
      <c r="F138" s="276">
        <f>VLOOKUP(C138,'DB-캐릭터별 스테이지 매칭'!$E$3:$F$302,2,0)</f>
        <v>333</v>
      </c>
      <c r="G138" s="276" t="str">
        <f>VLOOKUP(F138,'DB-캐릭터별 스테이지 매칭'!$I$3:$L$1698,4,0)</f>
        <v>10-17</v>
      </c>
      <c r="H138" s="276">
        <f>_xlfn.IFNA(VLOOKUP(B138,'DB-서식용'!$D$4:$E$12,2,0),"")</f>
        <v>1040101001</v>
      </c>
      <c r="I138" s="29">
        <f>IFERROR((VLOOKUP(F138,'DB-방치 재화'!$B$3:$I$1800,(MATCH(H138,'DB-방치 재화'!$F$1:$I$1,0)+4),0))*60*24*D138,"0")*(1.7+1.58)</f>
        <v>1360281.6000000001</v>
      </c>
      <c r="J138" s="29">
        <f>_xlfn.IFNA(IF(H138='DB-일일 퀘스트'!$F$6,VLOOKUP(F138,'DB-방치 재화'!$B$3:$H$1698,5,0)*VLOOKUP(H138,'DB-일일 퀘스트'!$F$6:$H$13,3,0),IF(H138='DB-일일 퀘스트'!$F$7,VLOOKUP(F138,'DB-방치 재화'!$B$3:$H$1698,6,0)*VLOOKUP(H138,'DB-일일 퀘스트'!$F$6:$H$13,3,0),IF(H138='DB-일일 퀘스트'!$F$8,VLOOKUP(F138,'DB-방치 재화'!$B$3:$H$1698,7,0)*VLOOKUP(H138,'DB-일일 퀘스트'!$F$6:$H$13,3,0),VLOOKUP(H138,'DB-일일 퀘스트'!$F$6:$H$13,3,0)))),"0")</f>
        <v>34560</v>
      </c>
      <c r="K138" s="29">
        <f>_xlfn.IFNA((IF(H138='DB-주간 퀘스트'!$F$6,VLOOKUP(F138,'DB-방치 재화'!$B$3:$H$1698,5,0)*VLOOKUP(H138,'DB-주간 퀘스트'!$F$6:$H$15,3,0),IF(H138='DB-주간 퀘스트'!$F$7,VLOOKUP(F138,'DB-방치 재화'!$B$3:$H$1698,6,0)*VLOOKUP(H138,'DB-주간 퀘스트'!$F$6:$H$15,3,0),IF(H138='DB-주간 퀘스트'!$F$8,VLOOKUP(F138,'DB-방치 재화'!$B$3:$H$1698,7,0)*VLOOKUP(H138,'DB-주간 퀘스트'!$F$6:$H$15,3,0),VLOOKUP(H138,'DB-주간 퀘스트'!$F$6:$H$15,3,0)))))/7,"0")</f>
        <v>14811.428571428571</v>
      </c>
      <c r="L138" s="29">
        <f t="array" ref="L138">_xlfn.IFNA(IF(H138='DB-아스니아 미션'!$F$8,VLOOKUP('주요 재화 수급처 관리'!$F$10:$F$11,'DB-방치 재화'!$B$3:$H$1698,6,0)*'DB-아스니아 미션'!$H$8,VLOOKUP('주요 재화 수급처 관리'!$H$10:$H$11,'DB-아스니아 미션'!$F$7:$H$10,3,0)),"0")/7</f>
        <v>274.28571428571428</v>
      </c>
      <c r="M138" s="29">
        <f>(((VLOOKUP(F138,'DB-방치 재화'!$B$3:$I$1698,8,0)+8)*(VLOOKUP(H138,'DB-파견 작전실'!$L$8:$M$14,2,0)))*D138)</f>
        <v>56130.53333333334</v>
      </c>
      <c r="N138" s="29">
        <f>_xlfn.IFNA(IF(C138&lt;'DB-선물'!$E$5,VLOOKUP('주요 재화 수급처 관리'!$H$10,'DB-선물'!$G$6:$I$9,3,0),(IF('DB-선물'!$E$11&lt;=C138&lt;'DB-선물'!E84,VLOOKUP('주요 재화 수급처 관리'!$H$10,'DB-선물'!$G$12:$I$15,3,0),VLOOKUP(H138,'DB-선물'!$G$18:$I$21,3,0)))),"0")*6*D138</f>
        <v>0</v>
      </c>
      <c r="O138" s="29">
        <f t="array" ref="O138">(_xlfn.IFNA((VLOOKUP((INDEX('DB-메모리얼'!$F$5:$F$98,MATCH(MIN(ABS('DB-메모리얼'!$F$5:$F$98-'주요 재화 수급처 관리'!$C$10)),ABS('DB-메모리얼'!$F$5:$F$98-'주요 재화 수급처 관리'!$C$10),0))),'DB-메모리얼'!$F$5:$K$98,MATCH(H138,'DB-메모리얼'!$H$3:$K$3,0)+2,0)),"0"))*D138/14</f>
        <v>660690.14285714284</v>
      </c>
      <c r="P138" s="29">
        <f t="shared" si="4"/>
        <v>1028</v>
      </c>
      <c r="Q138" s="299">
        <f t="shared" si="5"/>
        <v>2127775.9904761906</v>
      </c>
    </row>
    <row r="139" spans="2:17" ht="18" thickTop="1" thickBot="1" x14ac:dyDescent="0.35">
      <c r="B139" s="22" t="s">
        <v>1609</v>
      </c>
      <c r="C139" s="116">
        <v>110</v>
      </c>
      <c r="D139" s="323">
        <v>1</v>
      </c>
      <c r="E139" s="17"/>
      <c r="F139" s="276">
        <f>VLOOKUP(C139,'DB-캐릭터별 스테이지 매칭'!$E$3:$F$302,2,0)</f>
        <v>338</v>
      </c>
      <c r="G139" s="276" t="str">
        <f>VLOOKUP(F139,'DB-캐릭터별 스테이지 매칭'!$I$3:$L$1698,4,0)</f>
        <v>10-22</v>
      </c>
      <c r="H139" s="276">
        <f>_xlfn.IFNA(VLOOKUP(B139,'DB-서식용'!$D$4:$E$12,2,0),"")</f>
        <v>1040101001</v>
      </c>
      <c r="I139" s="29">
        <f>IFERROR((VLOOKUP(F139,'DB-방치 재화'!$B$3:$I$1800,(MATCH(H139,'DB-방치 재화'!$F$1:$I$1,0)+4),0))*60*24*D139,"0")*(1.7+1.58)</f>
        <v>1374451.2000000002</v>
      </c>
      <c r="J139" s="29">
        <f>_xlfn.IFNA(IF(H139='DB-일일 퀘스트'!$F$6,VLOOKUP(F139,'DB-방치 재화'!$B$3:$H$1698,5,0)*VLOOKUP(H139,'DB-일일 퀘스트'!$F$6:$H$13,3,0),IF(H139='DB-일일 퀘스트'!$F$7,VLOOKUP(F139,'DB-방치 재화'!$B$3:$H$1698,6,0)*VLOOKUP(H139,'DB-일일 퀘스트'!$F$6:$H$13,3,0),IF(H139='DB-일일 퀘스트'!$F$8,VLOOKUP(F139,'DB-방치 재화'!$B$3:$H$1698,7,0)*VLOOKUP(H139,'DB-일일 퀘스트'!$F$6:$H$13,3,0),VLOOKUP(H139,'DB-일일 퀘스트'!$F$6:$H$13,3,0)))),"0")</f>
        <v>34920</v>
      </c>
      <c r="K139" s="29">
        <f>_xlfn.IFNA((IF(H139='DB-주간 퀘스트'!$F$6,VLOOKUP(F139,'DB-방치 재화'!$B$3:$H$1698,5,0)*VLOOKUP(H139,'DB-주간 퀘스트'!$F$6:$H$15,3,0),IF(H139='DB-주간 퀘스트'!$F$7,VLOOKUP(F139,'DB-방치 재화'!$B$3:$H$1698,6,0)*VLOOKUP(H139,'DB-주간 퀘스트'!$F$6:$H$15,3,0),IF(H139='DB-주간 퀘스트'!$F$8,VLOOKUP(F139,'DB-방치 재화'!$B$3:$H$1698,7,0)*VLOOKUP(H139,'DB-주간 퀘스트'!$F$6:$H$15,3,0),VLOOKUP(H139,'DB-주간 퀘스트'!$F$6:$H$15,3,0)))))/7,"0")</f>
        <v>14965.714285714286</v>
      </c>
      <c r="L139" s="29">
        <f t="array" ref="L139">_xlfn.IFNA(IF(H139='DB-아스니아 미션'!$F$8,VLOOKUP('주요 재화 수급처 관리'!$F$10:$F$11,'DB-방치 재화'!$B$3:$H$1698,6,0)*'DB-아스니아 미션'!$H$8,VLOOKUP('주요 재화 수급처 관리'!$H$10:$H$11,'DB-아스니아 미션'!$F$7:$H$10,3,0)),"0")/7</f>
        <v>274.28571428571428</v>
      </c>
      <c r="M139" s="29">
        <f>(((VLOOKUP(F139,'DB-방치 재화'!$B$3:$I$1698,8,0)+8)*(VLOOKUP(H139,'DB-파견 작전실'!$L$8:$M$14,2,0)))*D139)</f>
        <v>56130.53333333334</v>
      </c>
      <c r="N139" s="29">
        <f>_xlfn.IFNA(IF(C139&lt;'DB-선물'!$E$5,VLOOKUP('주요 재화 수급처 관리'!$H$10,'DB-선물'!$G$6:$I$9,3,0),(IF('DB-선물'!$E$11&lt;=C139&lt;'DB-선물'!E85,VLOOKUP('주요 재화 수급처 관리'!$H$10,'DB-선물'!$G$12:$I$15,3,0),VLOOKUP(H139,'DB-선물'!$G$18:$I$21,3,0)))),"0")*6*D139</f>
        <v>0</v>
      </c>
      <c r="O139" s="29">
        <f t="array" ref="O139">(_xlfn.IFNA((VLOOKUP((INDEX('DB-메모리얼'!$F$5:$F$98,MATCH(MIN(ABS('DB-메모리얼'!$F$5:$F$98-'주요 재화 수급처 관리'!$C$10)),ABS('DB-메모리얼'!$F$5:$F$98-'주요 재화 수급처 관리'!$C$10),0))),'DB-메모리얼'!$F$5:$K$98,MATCH(H139,'DB-메모리얼'!$H$3:$K$3,0)+2,0)),"0"))*D139/14</f>
        <v>660690.14285714284</v>
      </c>
      <c r="P139" s="29">
        <f t="shared" si="4"/>
        <v>1028</v>
      </c>
      <c r="Q139" s="299">
        <f t="shared" si="5"/>
        <v>2142459.8761904766</v>
      </c>
    </row>
    <row r="140" spans="2:17" ht="18" thickTop="1" thickBot="1" x14ac:dyDescent="0.35">
      <c r="B140" s="22" t="s">
        <v>1609</v>
      </c>
      <c r="C140" s="116">
        <v>111</v>
      </c>
      <c r="D140" s="323">
        <v>1</v>
      </c>
      <c r="E140" s="17"/>
      <c r="F140" s="276">
        <f>VLOOKUP(C140,'DB-캐릭터별 스테이지 매칭'!$E$3:$F$302,2,0)</f>
        <v>343</v>
      </c>
      <c r="G140" s="276" t="str">
        <f>VLOOKUP(F140,'DB-캐릭터별 스테이지 매칭'!$I$3:$L$1698,4,0)</f>
        <v>10-27</v>
      </c>
      <c r="H140" s="276">
        <f>_xlfn.IFNA(VLOOKUP(B140,'DB-서식용'!$D$4:$E$12,2,0),"")</f>
        <v>1040101001</v>
      </c>
      <c r="I140" s="29">
        <f>IFERROR((VLOOKUP(F140,'DB-방치 재화'!$B$3:$I$1800,(MATCH(H140,'DB-방치 재화'!$F$1:$I$1,0)+4),0))*60*24*D140,"0")*(1.7+1.58)</f>
        <v>1393344</v>
      </c>
      <c r="J140" s="29">
        <f>_xlfn.IFNA(IF(H140='DB-일일 퀘스트'!$F$6,VLOOKUP(F140,'DB-방치 재화'!$B$3:$H$1698,5,0)*VLOOKUP(H140,'DB-일일 퀘스트'!$F$6:$H$13,3,0),IF(H140='DB-일일 퀘스트'!$F$7,VLOOKUP(F140,'DB-방치 재화'!$B$3:$H$1698,6,0)*VLOOKUP(H140,'DB-일일 퀘스트'!$F$6:$H$13,3,0),IF(H140='DB-일일 퀘스트'!$F$8,VLOOKUP(F140,'DB-방치 재화'!$B$3:$H$1698,7,0)*VLOOKUP(H140,'DB-일일 퀘스트'!$F$6:$H$13,3,0),VLOOKUP(H140,'DB-일일 퀘스트'!$F$6:$H$13,3,0)))),"0")</f>
        <v>35400</v>
      </c>
      <c r="K140" s="29">
        <f>_xlfn.IFNA((IF(H140='DB-주간 퀘스트'!$F$6,VLOOKUP(F140,'DB-방치 재화'!$B$3:$H$1698,5,0)*VLOOKUP(H140,'DB-주간 퀘스트'!$F$6:$H$15,3,0),IF(H140='DB-주간 퀘스트'!$F$7,VLOOKUP(F140,'DB-방치 재화'!$B$3:$H$1698,6,0)*VLOOKUP(H140,'DB-주간 퀘스트'!$F$6:$H$15,3,0),IF(H140='DB-주간 퀘스트'!$F$8,VLOOKUP(F140,'DB-방치 재화'!$B$3:$H$1698,7,0)*VLOOKUP(H140,'DB-주간 퀘스트'!$F$6:$H$15,3,0),VLOOKUP(H140,'DB-주간 퀘스트'!$F$6:$H$15,3,0)))))/7,"0")</f>
        <v>15171.428571428571</v>
      </c>
      <c r="L140" s="29">
        <f t="array" ref="L140">_xlfn.IFNA(IF(H140='DB-아스니아 미션'!$F$8,VLOOKUP('주요 재화 수급처 관리'!$F$10:$F$11,'DB-방치 재화'!$B$3:$H$1698,6,0)*'DB-아스니아 미션'!$H$8,VLOOKUP('주요 재화 수급처 관리'!$H$10:$H$11,'DB-아스니아 미션'!$F$7:$H$10,3,0)),"0")/7</f>
        <v>274.28571428571428</v>
      </c>
      <c r="M140" s="29">
        <f>(((VLOOKUP(F140,'DB-방치 재화'!$B$3:$I$1698,8,0)+8)*(VLOOKUP(H140,'DB-파견 작전실'!$L$8:$M$14,2,0)))*D140)</f>
        <v>56130.53333333334</v>
      </c>
      <c r="N140" s="29">
        <f>_xlfn.IFNA(IF(C140&lt;'DB-선물'!$E$5,VLOOKUP('주요 재화 수급처 관리'!$H$10,'DB-선물'!$G$6:$I$9,3,0),(IF('DB-선물'!$E$11&lt;=C140&lt;'DB-선물'!E86,VLOOKUP('주요 재화 수급처 관리'!$H$10,'DB-선물'!$G$12:$I$15,3,0),VLOOKUP(H140,'DB-선물'!$G$18:$I$21,3,0)))),"0")*6*D140</f>
        <v>0</v>
      </c>
      <c r="O140" s="29">
        <f t="array" ref="O140">(_xlfn.IFNA((VLOOKUP((INDEX('DB-메모리얼'!$F$5:$F$98,MATCH(MIN(ABS('DB-메모리얼'!$F$5:$F$98-'주요 재화 수급처 관리'!$C$10)),ABS('DB-메모리얼'!$F$5:$F$98-'주요 재화 수급처 관리'!$C$10),0))),'DB-메모리얼'!$F$5:$K$98,MATCH(H140,'DB-메모리얼'!$H$3:$K$3,0)+2,0)),"0"))*D140/14</f>
        <v>660690.14285714284</v>
      </c>
      <c r="P140" s="29">
        <f t="shared" si="4"/>
        <v>1028</v>
      </c>
      <c r="Q140" s="299">
        <f t="shared" si="5"/>
        <v>2162038.3904761905</v>
      </c>
    </row>
    <row r="141" spans="2:17" ht="18" thickTop="1" thickBot="1" x14ac:dyDescent="0.35">
      <c r="B141" s="22" t="s">
        <v>1609</v>
      </c>
      <c r="C141" s="116">
        <v>112</v>
      </c>
      <c r="D141" s="323">
        <v>1</v>
      </c>
      <c r="E141" s="17"/>
      <c r="F141" s="276">
        <f>VLOOKUP(C141,'DB-캐릭터별 스테이지 매칭'!$E$3:$F$302,2,0)</f>
        <v>348</v>
      </c>
      <c r="G141" s="276" t="str">
        <f>VLOOKUP(F141,'DB-캐릭터별 스테이지 매칭'!$I$3:$L$1698,4,0)</f>
        <v>10-32</v>
      </c>
      <c r="H141" s="276">
        <f>_xlfn.IFNA(VLOOKUP(B141,'DB-서식용'!$D$4:$E$12,2,0),"")</f>
        <v>1040101001</v>
      </c>
      <c r="I141" s="29">
        <f>IFERROR((VLOOKUP(F141,'DB-방치 재화'!$B$3:$I$1800,(MATCH(H141,'DB-방치 재화'!$F$1:$I$1,0)+4),0))*60*24*D141,"0")*(1.7+1.58)</f>
        <v>1407513.6000000001</v>
      </c>
      <c r="J141" s="29">
        <f>_xlfn.IFNA(IF(H141='DB-일일 퀘스트'!$F$6,VLOOKUP(F141,'DB-방치 재화'!$B$3:$H$1698,5,0)*VLOOKUP(H141,'DB-일일 퀘스트'!$F$6:$H$13,3,0),IF(H141='DB-일일 퀘스트'!$F$7,VLOOKUP(F141,'DB-방치 재화'!$B$3:$H$1698,6,0)*VLOOKUP(H141,'DB-일일 퀘스트'!$F$6:$H$13,3,0),IF(H141='DB-일일 퀘스트'!$F$8,VLOOKUP(F141,'DB-방치 재화'!$B$3:$H$1698,7,0)*VLOOKUP(H141,'DB-일일 퀘스트'!$F$6:$H$13,3,0),VLOOKUP(H141,'DB-일일 퀘스트'!$F$6:$H$13,3,0)))),"0")</f>
        <v>35760</v>
      </c>
      <c r="K141" s="29">
        <f>_xlfn.IFNA((IF(H141='DB-주간 퀘스트'!$F$6,VLOOKUP(F141,'DB-방치 재화'!$B$3:$H$1698,5,0)*VLOOKUP(H141,'DB-주간 퀘스트'!$F$6:$H$15,3,0),IF(H141='DB-주간 퀘스트'!$F$7,VLOOKUP(F141,'DB-방치 재화'!$B$3:$H$1698,6,0)*VLOOKUP(H141,'DB-주간 퀘스트'!$F$6:$H$15,3,0),IF(H141='DB-주간 퀘스트'!$F$8,VLOOKUP(F141,'DB-방치 재화'!$B$3:$H$1698,7,0)*VLOOKUP(H141,'DB-주간 퀘스트'!$F$6:$H$15,3,0),VLOOKUP(H141,'DB-주간 퀘스트'!$F$6:$H$15,3,0)))))/7,"0")</f>
        <v>15325.714285714286</v>
      </c>
      <c r="L141" s="29">
        <f t="array" ref="L141">_xlfn.IFNA(IF(H141='DB-아스니아 미션'!$F$8,VLOOKUP('주요 재화 수급처 관리'!$F$10:$F$11,'DB-방치 재화'!$B$3:$H$1698,6,0)*'DB-아스니아 미션'!$H$8,VLOOKUP('주요 재화 수급처 관리'!$H$10:$H$11,'DB-아스니아 미션'!$F$7:$H$10,3,0)),"0")/7</f>
        <v>274.28571428571428</v>
      </c>
      <c r="M141" s="29">
        <f>(((VLOOKUP(F141,'DB-방치 재화'!$B$3:$I$1698,8,0)+8)*(VLOOKUP(H141,'DB-파견 작전실'!$L$8:$M$14,2,0)))*D141)</f>
        <v>56130.53333333334</v>
      </c>
      <c r="N141" s="29">
        <f>_xlfn.IFNA(IF(C141&lt;'DB-선물'!$E$5,VLOOKUP('주요 재화 수급처 관리'!$H$10,'DB-선물'!$G$6:$I$9,3,0),(IF('DB-선물'!$E$11&lt;=C141&lt;'DB-선물'!E87,VLOOKUP('주요 재화 수급처 관리'!$H$10,'DB-선물'!$G$12:$I$15,3,0),VLOOKUP(H141,'DB-선물'!$G$18:$I$21,3,0)))),"0")*6*D141</f>
        <v>0</v>
      </c>
      <c r="O141" s="29">
        <f t="array" ref="O141">(_xlfn.IFNA((VLOOKUP((INDEX('DB-메모리얼'!$F$5:$F$98,MATCH(MIN(ABS('DB-메모리얼'!$F$5:$F$98-'주요 재화 수급처 관리'!$C$10)),ABS('DB-메모리얼'!$F$5:$F$98-'주요 재화 수급처 관리'!$C$10),0))),'DB-메모리얼'!$F$5:$K$98,MATCH(H141,'DB-메모리얼'!$H$3:$K$3,0)+2,0)),"0"))*D141/14</f>
        <v>660690.14285714284</v>
      </c>
      <c r="P141" s="29">
        <f t="shared" si="4"/>
        <v>1028</v>
      </c>
      <c r="Q141" s="299">
        <f t="shared" si="5"/>
        <v>2176722.2761904765</v>
      </c>
    </row>
    <row r="142" spans="2:17" ht="18" thickTop="1" thickBot="1" x14ac:dyDescent="0.35">
      <c r="B142" s="22" t="s">
        <v>1609</v>
      </c>
      <c r="C142" s="116">
        <v>113</v>
      </c>
      <c r="D142" s="323">
        <v>1</v>
      </c>
      <c r="E142" s="17"/>
      <c r="F142" s="276">
        <f>VLOOKUP(C142,'DB-캐릭터별 스테이지 매칭'!$E$3:$F$302,2,0)</f>
        <v>353</v>
      </c>
      <c r="G142" s="276" t="str">
        <f>VLOOKUP(F142,'DB-캐릭터별 스테이지 매칭'!$I$3:$L$1698,4,0)</f>
        <v>10-37</v>
      </c>
      <c r="H142" s="276">
        <f>_xlfn.IFNA(VLOOKUP(B142,'DB-서식용'!$D$4:$E$12,2,0),"")</f>
        <v>1040101001</v>
      </c>
      <c r="I142" s="29">
        <f>IFERROR((VLOOKUP(F142,'DB-방치 재화'!$B$3:$I$1800,(MATCH(H142,'DB-방치 재화'!$F$1:$I$1,0)+4),0))*60*24*D142,"0")*(1.7+1.58)</f>
        <v>1426406.4000000001</v>
      </c>
      <c r="J142" s="29">
        <f>_xlfn.IFNA(IF(H142='DB-일일 퀘스트'!$F$6,VLOOKUP(F142,'DB-방치 재화'!$B$3:$H$1698,5,0)*VLOOKUP(H142,'DB-일일 퀘스트'!$F$6:$H$13,3,0),IF(H142='DB-일일 퀘스트'!$F$7,VLOOKUP(F142,'DB-방치 재화'!$B$3:$H$1698,6,0)*VLOOKUP(H142,'DB-일일 퀘스트'!$F$6:$H$13,3,0),IF(H142='DB-일일 퀘스트'!$F$8,VLOOKUP(F142,'DB-방치 재화'!$B$3:$H$1698,7,0)*VLOOKUP(H142,'DB-일일 퀘스트'!$F$6:$H$13,3,0),VLOOKUP(H142,'DB-일일 퀘스트'!$F$6:$H$13,3,0)))),"0")</f>
        <v>36240</v>
      </c>
      <c r="K142" s="29">
        <f>_xlfn.IFNA((IF(H142='DB-주간 퀘스트'!$F$6,VLOOKUP(F142,'DB-방치 재화'!$B$3:$H$1698,5,0)*VLOOKUP(H142,'DB-주간 퀘스트'!$F$6:$H$15,3,0),IF(H142='DB-주간 퀘스트'!$F$7,VLOOKUP(F142,'DB-방치 재화'!$B$3:$H$1698,6,0)*VLOOKUP(H142,'DB-주간 퀘스트'!$F$6:$H$15,3,0),IF(H142='DB-주간 퀘스트'!$F$8,VLOOKUP(F142,'DB-방치 재화'!$B$3:$H$1698,7,0)*VLOOKUP(H142,'DB-주간 퀘스트'!$F$6:$H$15,3,0),VLOOKUP(H142,'DB-주간 퀘스트'!$F$6:$H$15,3,0)))))/7,"0")</f>
        <v>15531.428571428571</v>
      </c>
      <c r="L142" s="29">
        <f t="array" ref="L142">_xlfn.IFNA(IF(H142='DB-아스니아 미션'!$F$8,VLOOKUP('주요 재화 수급처 관리'!$F$10:$F$11,'DB-방치 재화'!$B$3:$H$1698,6,0)*'DB-아스니아 미션'!$H$8,VLOOKUP('주요 재화 수급처 관리'!$H$10:$H$11,'DB-아스니아 미션'!$F$7:$H$10,3,0)),"0")/7</f>
        <v>274.28571428571428</v>
      </c>
      <c r="M142" s="29">
        <f>(((VLOOKUP(F142,'DB-방치 재화'!$B$3:$I$1698,8,0)+8)*(VLOOKUP(H142,'DB-파견 작전실'!$L$8:$M$14,2,0)))*D142)</f>
        <v>56130.53333333334</v>
      </c>
      <c r="N142" s="29">
        <f>_xlfn.IFNA(IF(C142&lt;'DB-선물'!$E$5,VLOOKUP('주요 재화 수급처 관리'!$H$10,'DB-선물'!$G$6:$I$9,3,0),(IF('DB-선물'!$E$11&lt;=C142&lt;'DB-선물'!E88,VLOOKUP('주요 재화 수급처 관리'!$H$10,'DB-선물'!$G$12:$I$15,3,0),VLOOKUP(H142,'DB-선물'!$G$18:$I$21,3,0)))),"0")*6*D142</f>
        <v>0</v>
      </c>
      <c r="O142" s="29">
        <f t="array" ref="O142">(_xlfn.IFNA((VLOOKUP((INDEX('DB-메모리얼'!$F$5:$F$98,MATCH(MIN(ABS('DB-메모리얼'!$F$5:$F$98-'주요 재화 수급처 관리'!$C$10)),ABS('DB-메모리얼'!$F$5:$F$98-'주요 재화 수급처 관리'!$C$10),0))),'DB-메모리얼'!$F$5:$K$98,MATCH(H142,'DB-메모리얼'!$H$3:$K$3,0)+2,0)),"0"))*D142/14</f>
        <v>660690.14285714284</v>
      </c>
      <c r="P142" s="29">
        <f t="shared" si="4"/>
        <v>1028</v>
      </c>
      <c r="Q142" s="299">
        <f t="shared" si="5"/>
        <v>2196300.7904761909</v>
      </c>
    </row>
    <row r="143" spans="2:17" ht="18" thickTop="1" thickBot="1" x14ac:dyDescent="0.35">
      <c r="B143" s="22" t="s">
        <v>1609</v>
      </c>
      <c r="C143" s="116">
        <v>114</v>
      </c>
      <c r="D143" s="323">
        <v>1</v>
      </c>
      <c r="E143" s="17"/>
      <c r="F143" s="276">
        <f>VLOOKUP(C143,'DB-캐릭터별 스테이지 매칭'!$E$3:$F$302,2,0)</f>
        <v>358</v>
      </c>
      <c r="G143" s="276" t="str">
        <f>VLOOKUP(F143,'DB-캐릭터별 스테이지 매칭'!$I$3:$L$1698,4,0)</f>
        <v>10-42</v>
      </c>
      <c r="H143" s="276">
        <f>_xlfn.IFNA(VLOOKUP(B143,'DB-서식용'!$D$4:$E$12,2,0),"")</f>
        <v>1040101001</v>
      </c>
      <c r="I143" s="29">
        <f>IFERROR((VLOOKUP(F143,'DB-방치 재화'!$B$3:$I$1800,(MATCH(H143,'DB-방치 재화'!$F$1:$I$1,0)+4),0))*60*24*D143,"0")*(1.7+1.58)</f>
        <v>1440576</v>
      </c>
      <c r="J143" s="29">
        <f>_xlfn.IFNA(IF(H143='DB-일일 퀘스트'!$F$6,VLOOKUP(F143,'DB-방치 재화'!$B$3:$H$1698,5,0)*VLOOKUP(H143,'DB-일일 퀘스트'!$F$6:$H$13,3,0),IF(H143='DB-일일 퀘스트'!$F$7,VLOOKUP(F143,'DB-방치 재화'!$B$3:$H$1698,6,0)*VLOOKUP(H143,'DB-일일 퀘스트'!$F$6:$H$13,3,0),IF(H143='DB-일일 퀘스트'!$F$8,VLOOKUP(F143,'DB-방치 재화'!$B$3:$H$1698,7,0)*VLOOKUP(H143,'DB-일일 퀘스트'!$F$6:$H$13,3,0),VLOOKUP(H143,'DB-일일 퀘스트'!$F$6:$H$13,3,0)))),"0")</f>
        <v>36600</v>
      </c>
      <c r="K143" s="29">
        <f>_xlfn.IFNA((IF(H143='DB-주간 퀘스트'!$F$6,VLOOKUP(F143,'DB-방치 재화'!$B$3:$H$1698,5,0)*VLOOKUP(H143,'DB-주간 퀘스트'!$F$6:$H$15,3,0),IF(H143='DB-주간 퀘스트'!$F$7,VLOOKUP(F143,'DB-방치 재화'!$B$3:$H$1698,6,0)*VLOOKUP(H143,'DB-주간 퀘스트'!$F$6:$H$15,3,0),IF(H143='DB-주간 퀘스트'!$F$8,VLOOKUP(F143,'DB-방치 재화'!$B$3:$H$1698,7,0)*VLOOKUP(H143,'DB-주간 퀘스트'!$F$6:$H$15,3,0),VLOOKUP(H143,'DB-주간 퀘스트'!$F$6:$H$15,3,0)))))/7,"0")</f>
        <v>15685.714285714286</v>
      </c>
      <c r="L143" s="29">
        <f t="array" ref="L143">_xlfn.IFNA(IF(H143='DB-아스니아 미션'!$F$8,VLOOKUP('주요 재화 수급처 관리'!$F$10:$F$11,'DB-방치 재화'!$B$3:$H$1698,6,0)*'DB-아스니아 미션'!$H$8,VLOOKUP('주요 재화 수급처 관리'!$H$10:$H$11,'DB-아스니아 미션'!$F$7:$H$10,3,0)),"0")/7</f>
        <v>274.28571428571428</v>
      </c>
      <c r="M143" s="29">
        <f>(((VLOOKUP(F143,'DB-방치 재화'!$B$3:$I$1698,8,0)+8)*(VLOOKUP(H143,'DB-파견 작전실'!$L$8:$M$14,2,0)))*D143)</f>
        <v>56130.53333333334</v>
      </c>
      <c r="N143" s="29">
        <f>_xlfn.IFNA(IF(C143&lt;'DB-선물'!$E$5,VLOOKUP('주요 재화 수급처 관리'!$H$10,'DB-선물'!$G$6:$I$9,3,0),(IF('DB-선물'!$E$11&lt;=C143&lt;'DB-선물'!E89,VLOOKUP('주요 재화 수급처 관리'!$H$10,'DB-선물'!$G$12:$I$15,3,0),VLOOKUP(H143,'DB-선물'!$G$18:$I$21,3,0)))),"0")*6*D143</f>
        <v>0</v>
      </c>
      <c r="O143" s="29">
        <f t="array" ref="O143">(_xlfn.IFNA((VLOOKUP((INDEX('DB-메모리얼'!$F$5:$F$98,MATCH(MIN(ABS('DB-메모리얼'!$F$5:$F$98-'주요 재화 수급처 관리'!$C$10)),ABS('DB-메모리얼'!$F$5:$F$98-'주요 재화 수급처 관리'!$C$10),0))),'DB-메모리얼'!$F$5:$K$98,MATCH(H143,'DB-메모리얼'!$H$3:$K$3,0)+2,0)),"0"))*D143/14</f>
        <v>660690.14285714284</v>
      </c>
      <c r="P143" s="29">
        <f t="shared" si="4"/>
        <v>1028</v>
      </c>
      <c r="Q143" s="299">
        <f t="shared" si="5"/>
        <v>2210984.6761904764</v>
      </c>
    </row>
    <row r="144" spans="2:17" ht="18" thickTop="1" thickBot="1" x14ac:dyDescent="0.35">
      <c r="B144" s="22" t="s">
        <v>1609</v>
      </c>
      <c r="C144" s="116">
        <v>115</v>
      </c>
      <c r="D144" s="323">
        <v>1</v>
      </c>
      <c r="E144" s="17"/>
      <c r="F144" s="276">
        <f>VLOOKUP(C144,'DB-캐릭터별 스테이지 매칭'!$E$3:$F$302,2,0)</f>
        <v>363</v>
      </c>
      <c r="G144" s="276" t="str">
        <f>VLOOKUP(F144,'DB-캐릭터별 스테이지 매칭'!$I$3:$L$1698,4,0)</f>
        <v>10-47</v>
      </c>
      <c r="H144" s="276">
        <f>_xlfn.IFNA(VLOOKUP(B144,'DB-서식용'!$D$4:$E$12,2,0),"")</f>
        <v>1040101001</v>
      </c>
      <c r="I144" s="29">
        <f>IFERROR((VLOOKUP(F144,'DB-방치 재화'!$B$3:$I$1800,(MATCH(H144,'DB-방치 재화'!$F$1:$I$1,0)+4),0))*60*24*D144,"0")*(1.7+1.58)</f>
        <v>1459468.8</v>
      </c>
      <c r="J144" s="29">
        <f>_xlfn.IFNA(IF(H144='DB-일일 퀘스트'!$F$6,VLOOKUP(F144,'DB-방치 재화'!$B$3:$H$1698,5,0)*VLOOKUP(H144,'DB-일일 퀘스트'!$F$6:$H$13,3,0),IF(H144='DB-일일 퀘스트'!$F$7,VLOOKUP(F144,'DB-방치 재화'!$B$3:$H$1698,6,0)*VLOOKUP(H144,'DB-일일 퀘스트'!$F$6:$H$13,3,0),IF(H144='DB-일일 퀘스트'!$F$8,VLOOKUP(F144,'DB-방치 재화'!$B$3:$H$1698,7,0)*VLOOKUP(H144,'DB-일일 퀘스트'!$F$6:$H$13,3,0),VLOOKUP(H144,'DB-일일 퀘스트'!$F$6:$H$13,3,0)))),"0")</f>
        <v>37080</v>
      </c>
      <c r="K144" s="29">
        <f>_xlfn.IFNA((IF(H144='DB-주간 퀘스트'!$F$6,VLOOKUP(F144,'DB-방치 재화'!$B$3:$H$1698,5,0)*VLOOKUP(H144,'DB-주간 퀘스트'!$F$6:$H$15,3,0),IF(H144='DB-주간 퀘스트'!$F$7,VLOOKUP(F144,'DB-방치 재화'!$B$3:$H$1698,6,0)*VLOOKUP(H144,'DB-주간 퀘스트'!$F$6:$H$15,3,0),IF(H144='DB-주간 퀘스트'!$F$8,VLOOKUP(F144,'DB-방치 재화'!$B$3:$H$1698,7,0)*VLOOKUP(H144,'DB-주간 퀘스트'!$F$6:$H$15,3,0),VLOOKUP(H144,'DB-주간 퀘스트'!$F$6:$H$15,3,0)))))/7,"0")</f>
        <v>15891.428571428571</v>
      </c>
      <c r="L144" s="29">
        <f t="array" ref="L144">_xlfn.IFNA(IF(H144='DB-아스니아 미션'!$F$8,VLOOKUP('주요 재화 수급처 관리'!$F$10:$F$11,'DB-방치 재화'!$B$3:$H$1698,6,0)*'DB-아스니아 미션'!$H$8,VLOOKUP('주요 재화 수급처 관리'!$H$10:$H$11,'DB-아스니아 미션'!$F$7:$H$10,3,0)),"0")/7</f>
        <v>274.28571428571428</v>
      </c>
      <c r="M144" s="29">
        <f>(((VLOOKUP(F144,'DB-방치 재화'!$B$3:$I$1698,8,0)+8)*(VLOOKUP(H144,'DB-파견 작전실'!$L$8:$M$14,2,0)))*D144)</f>
        <v>56130.53333333334</v>
      </c>
      <c r="N144" s="29">
        <f>_xlfn.IFNA(IF(C144&lt;'DB-선물'!$E$5,VLOOKUP('주요 재화 수급처 관리'!$H$10,'DB-선물'!$G$6:$I$9,3,0),(IF('DB-선물'!$E$11&lt;=C144&lt;'DB-선물'!E90,VLOOKUP('주요 재화 수급처 관리'!$H$10,'DB-선물'!$G$12:$I$15,3,0),VLOOKUP(H144,'DB-선물'!$G$18:$I$21,3,0)))),"0")*6*D144</f>
        <v>0</v>
      </c>
      <c r="O144" s="29">
        <f t="array" ref="O144">(_xlfn.IFNA((VLOOKUP((INDEX('DB-메모리얼'!$F$5:$F$98,MATCH(MIN(ABS('DB-메모리얼'!$F$5:$F$98-'주요 재화 수급처 관리'!$C$10)),ABS('DB-메모리얼'!$F$5:$F$98-'주요 재화 수급처 관리'!$C$10),0))),'DB-메모리얼'!$F$5:$K$98,MATCH(H144,'DB-메모리얼'!$H$3:$K$3,0)+2,0)),"0"))*D144/14</f>
        <v>660690.14285714284</v>
      </c>
      <c r="P144" s="29">
        <f t="shared" si="4"/>
        <v>1028</v>
      </c>
      <c r="Q144" s="299">
        <f t="shared" si="5"/>
        <v>2230563.1904761908</v>
      </c>
    </row>
    <row r="145" spans="2:17" ht="18" thickTop="1" thickBot="1" x14ac:dyDescent="0.35">
      <c r="B145" s="22" t="s">
        <v>1609</v>
      </c>
      <c r="C145" s="116">
        <v>116</v>
      </c>
      <c r="D145" s="323">
        <v>1</v>
      </c>
      <c r="E145" s="17"/>
      <c r="F145" s="276">
        <f>VLOOKUP(C145,'DB-캐릭터별 스테이지 매칭'!$E$3:$F$302,2,0)</f>
        <v>368</v>
      </c>
      <c r="G145" s="276" t="str">
        <f>VLOOKUP(F145,'DB-캐릭터별 스테이지 매칭'!$I$3:$L$1698,4,0)</f>
        <v>10-52</v>
      </c>
      <c r="H145" s="276">
        <f>_xlfn.IFNA(VLOOKUP(B145,'DB-서식용'!$D$4:$E$12,2,0),"")</f>
        <v>1040101001</v>
      </c>
      <c r="I145" s="29">
        <f>IFERROR((VLOOKUP(F145,'DB-방치 재화'!$B$3:$I$1800,(MATCH(H145,'DB-방치 재화'!$F$1:$I$1,0)+4),0))*60*24*D145,"0")*(1.7+1.58)</f>
        <v>1473638.4000000001</v>
      </c>
      <c r="J145" s="29">
        <f>_xlfn.IFNA(IF(H145='DB-일일 퀘스트'!$F$6,VLOOKUP(F145,'DB-방치 재화'!$B$3:$H$1698,5,0)*VLOOKUP(H145,'DB-일일 퀘스트'!$F$6:$H$13,3,0),IF(H145='DB-일일 퀘스트'!$F$7,VLOOKUP(F145,'DB-방치 재화'!$B$3:$H$1698,6,0)*VLOOKUP(H145,'DB-일일 퀘스트'!$F$6:$H$13,3,0),IF(H145='DB-일일 퀘스트'!$F$8,VLOOKUP(F145,'DB-방치 재화'!$B$3:$H$1698,7,0)*VLOOKUP(H145,'DB-일일 퀘스트'!$F$6:$H$13,3,0),VLOOKUP(H145,'DB-일일 퀘스트'!$F$6:$H$13,3,0)))),"0")</f>
        <v>37440</v>
      </c>
      <c r="K145" s="29">
        <f>_xlfn.IFNA((IF(H145='DB-주간 퀘스트'!$F$6,VLOOKUP(F145,'DB-방치 재화'!$B$3:$H$1698,5,0)*VLOOKUP(H145,'DB-주간 퀘스트'!$F$6:$H$15,3,0),IF(H145='DB-주간 퀘스트'!$F$7,VLOOKUP(F145,'DB-방치 재화'!$B$3:$H$1698,6,0)*VLOOKUP(H145,'DB-주간 퀘스트'!$F$6:$H$15,3,0),IF(H145='DB-주간 퀘스트'!$F$8,VLOOKUP(F145,'DB-방치 재화'!$B$3:$H$1698,7,0)*VLOOKUP(H145,'DB-주간 퀘스트'!$F$6:$H$15,3,0),VLOOKUP(H145,'DB-주간 퀘스트'!$F$6:$H$15,3,0)))))/7,"0")</f>
        <v>16045.714285714286</v>
      </c>
      <c r="L145" s="29">
        <f t="array" ref="L145">_xlfn.IFNA(IF(H145='DB-아스니아 미션'!$F$8,VLOOKUP('주요 재화 수급처 관리'!$F$10:$F$11,'DB-방치 재화'!$B$3:$H$1698,6,0)*'DB-아스니아 미션'!$H$8,VLOOKUP('주요 재화 수급처 관리'!$H$10:$H$11,'DB-아스니아 미션'!$F$7:$H$10,3,0)),"0")/7</f>
        <v>274.28571428571428</v>
      </c>
      <c r="M145" s="29">
        <f>(((VLOOKUP(F145,'DB-방치 재화'!$B$3:$I$1698,8,0)+8)*(VLOOKUP(H145,'DB-파견 작전실'!$L$8:$M$14,2,0)))*D145)</f>
        <v>56130.53333333334</v>
      </c>
      <c r="N145" s="29">
        <f>_xlfn.IFNA(IF(C145&lt;'DB-선물'!$E$5,VLOOKUP('주요 재화 수급처 관리'!$H$10,'DB-선물'!$G$6:$I$9,3,0),(IF('DB-선물'!$E$11&lt;=C145&lt;'DB-선물'!E91,VLOOKUP('주요 재화 수급처 관리'!$H$10,'DB-선물'!$G$12:$I$15,3,0),VLOOKUP(H145,'DB-선물'!$G$18:$I$21,3,0)))),"0")*6*D145</f>
        <v>0</v>
      </c>
      <c r="O145" s="29">
        <f t="array" ref="O145">(_xlfn.IFNA((VLOOKUP((INDEX('DB-메모리얼'!$F$5:$F$98,MATCH(MIN(ABS('DB-메모리얼'!$F$5:$F$98-'주요 재화 수급처 관리'!$C$10)),ABS('DB-메모리얼'!$F$5:$F$98-'주요 재화 수급처 관리'!$C$10),0))),'DB-메모리얼'!$F$5:$K$98,MATCH(H145,'DB-메모리얼'!$H$3:$K$3,0)+2,0)),"0"))*D145/14</f>
        <v>660690.14285714284</v>
      </c>
      <c r="P145" s="29">
        <f t="shared" si="4"/>
        <v>1028</v>
      </c>
      <c r="Q145" s="299">
        <f t="shared" si="5"/>
        <v>2245247.0761904763</v>
      </c>
    </row>
    <row r="146" spans="2:17" ht="18" thickTop="1" thickBot="1" x14ac:dyDescent="0.35">
      <c r="B146" s="22" t="s">
        <v>1609</v>
      </c>
      <c r="C146" s="116">
        <v>117</v>
      </c>
      <c r="D146" s="323">
        <v>1</v>
      </c>
      <c r="E146" s="17"/>
      <c r="F146" s="276">
        <f>VLOOKUP(C146,'DB-캐릭터별 스테이지 매칭'!$E$3:$F$302,2,0)</f>
        <v>373</v>
      </c>
      <c r="G146" s="276" t="str">
        <f>VLOOKUP(F146,'DB-캐릭터별 스테이지 매칭'!$I$3:$L$1698,4,0)</f>
        <v>10-57</v>
      </c>
      <c r="H146" s="276">
        <f>_xlfn.IFNA(VLOOKUP(B146,'DB-서식용'!$D$4:$E$12,2,0),"")</f>
        <v>1040101001</v>
      </c>
      <c r="I146" s="29">
        <f>IFERROR((VLOOKUP(F146,'DB-방치 재화'!$B$3:$I$1800,(MATCH(H146,'DB-방치 재화'!$F$1:$I$1,0)+4),0))*60*24*D146,"0")*(1.7+1.58)</f>
        <v>1492531.2000000002</v>
      </c>
      <c r="J146" s="29">
        <f>_xlfn.IFNA(IF(H146='DB-일일 퀘스트'!$F$6,VLOOKUP(F146,'DB-방치 재화'!$B$3:$H$1698,5,0)*VLOOKUP(H146,'DB-일일 퀘스트'!$F$6:$H$13,3,0),IF(H146='DB-일일 퀘스트'!$F$7,VLOOKUP(F146,'DB-방치 재화'!$B$3:$H$1698,6,0)*VLOOKUP(H146,'DB-일일 퀘스트'!$F$6:$H$13,3,0),IF(H146='DB-일일 퀘스트'!$F$8,VLOOKUP(F146,'DB-방치 재화'!$B$3:$H$1698,7,0)*VLOOKUP(H146,'DB-일일 퀘스트'!$F$6:$H$13,3,0),VLOOKUP(H146,'DB-일일 퀘스트'!$F$6:$H$13,3,0)))),"0")</f>
        <v>37920</v>
      </c>
      <c r="K146" s="29">
        <f>_xlfn.IFNA((IF(H146='DB-주간 퀘스트'!$F$6,VLOOKUP(F146,'DB-방치 재화'!$B$3:$H$1698,5,0)*VLOOKUP(H146,'DB-주간 퀘스트'!$F$6:$H$15,3,0),IF(H146='DB-주간 퀘스트'!$F$7,VLOOKUP(F146,'DB-방치 재화'!$B$3:$H$1698,6,0)*VLOOKUP(H146,'DB-주간 퀘스트'!$F$6:$H$15,3,0),IF(H146='DB-주간 퀘스트'!$F$8,VLOOKUP(F146,'DB-방치 재화'!$B$3:$H$1698,7,0)*VLOOKUP(H146,'DB-주간 퀘스트'!$F$6:$H$15,3,0),VLOOKUP(H146,'DB-주간 퀘스트'!$F$6:$H$15,3,0)))))/7,"0")</f>
        <v>16251.428571428571</v>
      </c>
      <c r="L146" s="29">
        <f t="array" ref="L146">_xlfn.IFNA(IF(H146='DB-아스니아 미션'!$F$8,VLOOKUP('주요 재화 수급처 관리'!$F$10:$F$11,'DB-방치 재화'!$B$3:$H$1698,6,0)*'DB-아스니아 미션'!$H$8,VLOOKUP('주요 재화 수급처 관리'!$H$10:$H$11,'DB-아스니아 미션'!$F$7:$H$10,3,0)),"0")/7</f>
        <v>274.28571428571428</v>
      </c>
      <c r="M146" s="29">
        <f>(((VLOOKUP(F146,'DB-방치 재화'!$B$3:$I$1698,8,0)+8)*(VLOOKUP(H146,'DB-파견 작전실'!$L$8:$M$14,2,0)))*D146)</f>
        <v>56130.53333333334</v>
      </c>
      <c r="N146" s="29">
        <f>_xlfn.IFNA(IF(C146&lt;'DB-선물'!$E$5,VLOOKUP('주요 재화 수급처 관리'!$H$10,'DB-선물'!$G$6:$I$9,3,0),(IF('DB-선물'!$E$11&lt;=C146&lt;'DB-선물'!E92,VLOOKUP('주요 재화 수급처 관리'!$H$10,'DB-선물'!$G$12:$I$15,3,0),VLOOKUP(H146,'DB-선물'!$G$18:$I$21,3,0)))),"0")*6*D146</f>
        <v>0</v>
      </c>
      <c r="O146" s="29">
        <f t="array" ref="O146">(_xlfn.IFNA((VLOOKUP((INDEX('DB-메모리얼'!$F$5:$F$98,MATCH(MIN(ABS('DB-메모리얼'!$F$5:$F$98-'주요 재화 수급처 관리'!$C$10)),ABS('DB-메모리얼'!$F$5:$F$98-'주요 재화 수급처 관리'!$C$10),0))),'DB-메모리얼'!$F$5:$K$98,MATCH(H146,'DB-메모리얼'!$H$3:$K$3,0)+2,0)),"0"))*D146/14</f>
        <v>660690.14285714284</v>
      </c>
      <c r="P146" s="29">
        <f t="shared" si="4"/>
        <v>1028</v>
      </c>
      <c r="Q146" s="299">
        <f t="shared" si="5"/>
        <v>2264825.5904761907</v>
      </c>
    </row>
    <row r="147" spans="2:17" ht="18" thickTop="1" thickBot="1" x14ac:dyDescent="0.35">
      <c r="B147" s="22" t="s">
        <v>1609</v>
      </c>
      <c r="C147" s="116">
        <v>118</v>
      </c>
      <c r="D147" s="323">
        <v>1</v>
      </c>
      <c r="E147" s="17"/>
      <c r="F147" s="276">
        <f>VLOOKUP(C147,'DB-캐릭터별 스테이지 매칭'!$E$3:$F$302,2,0)</f>
        <v>378</v>
      </c>
      <c r="G147" s="276" t="str">
        <f>VLOOKUP(F147,'DB-캐릭터별 스테이지 매칭'!$I$3:$L$1698,4,0)</f>
        <v>11-2</v>
      </c>
      <c r="H147" s="276">
        <f>_xlfn.IFNA(VLOOKUP(B147,'DB-서식용'!$D$4:$E$12,2,0),"")</f>
        <v>1040101001</v>
      </c>
      <c r="I147" s="29">
        <f>IFERROR((VLOOKUP(F147,'DB-방치 재화'!$B$3:$I$1800,(MATCH(H147,'DB-방치 재화'!$F$1:$I$1,0)+4),0))*60*24*D147,"0")*(1.7+1.58)</f>
        <v>1506700.8</v>
      </c>
      <c r="J147" s="29">
        <f>_xlfn.IFNA(IF(H147='DB-일일 퀘스트'!$F$6,VLOOKUP(F147,'DB-방치 재화'!$B$3:$H$1698,5,0)*VLOOKUP(H147,'DB-일일 퀘스트'!$F$6:$H$13,3,0),IF(H147='DB-일일 퀘스트'!$F$7,VLOOKUP(F147,'DB-방치 재화'!$B$3:$H$1698,6,0)*VLOOKUP(H147,'DB-일일 퀘스트'!$F$6:$H$13,3,0),IF(H147='DB-일일 퀘스트'!$F$8,VLOOKUP(F147,'DB-방치 재화'!$B$3:$H$1698,7,0)*VLOOKUP(H147,'DB-일일 퀘스트'!$F$6:$H$13,3,0),VLOOKUP(H147,'DB-일일 퀘스트'!$F$6:$H$13,3,0)))),"0")</f>
        <v>38280</v>
      </c>
      <c r="K147" s="29">
        <f>_xlfn.IFNA((IF(H147='DB-주간 퀘스트'!$F$6,VLOOKUP(F147,'DB-방치 재화'!$B$3:$H$1698,5,0)*VLOOKUP(H147,'DB-주간 퀘스트'!$F$6:$H$15,3,0),IF(H147='DB-주간 퀘스트'!$F$7,VLOOKUP(F147,'DB-방치 재화'!$B$3:$H$1698,6,0)*VLOOKUP(H147,'DB-주간 퀘스트'!$F$6:$H$15,3,0),IF(H147='DB-주간 퀘스트'!$F$8,VLOOKUP(F147,'DB-방치 재화'!$B$3:$H$1698,7,0)*VLOOKUP(H147,'DB-주간 퀘스트'!$F$6:$H$15,3,0),VLOOKUP(H147,'DB-주간 퀘스트'!$F$6:$H$15,3,0)))))/7,"0")</f>
        <v>16405.714285714286</v>
      </c>
      <c r="L147" s="29">
        <f t="array" ref="L147">_xlfn.IFNA(IF(H147='DB-아스니아 미션'!$F$8,VLOOKUP('주요 재화 수급처 관리'!$F$10:$F$11,'DB-방치 재화'!$B$3:$H$1698,6,0)*'DB-아스니아 미션'!$H$8,VLOOKUP('주요 재화 수급처 관리'!$H$10:$H$11,'DB-아스니아 미션'!$F$7:$H$10,3,0)),"0")/7</f>
        <v>274.28571428571428</v>
      </c>
      <c r="M147" s="29">
        <f>(((VLOOKUP(F147,'DB-방치 재화'!$B$3:$I$1698,8,0)+8)*(VLOOKUP(H147,'DB-파견 작전실'!$L$8:$M$14,2,0)))*D147)</f>
        <v>56130.53333333334</v>
      </c>
      <c r="N147" s="29">
        <f>_xlfn.IFNA(IF(C147&lt;'DB-선물'!$E$5,VLOOKUP('주요 재화 수급처 관리'!$H$10,'DB-선물'!$G$6:$I$9,3,0),(IF('DB-선물'!$E$11&lt;=C147&lt;'DB-선물'!E93,VLOOKUP('주요 재화 수급처 관리'!$H$10,'DB-선물'!$G$12:$I$15,3,0),VLOOKUP(H147,'DB-선물'!$G$18:$I$21,3,0)))),"0")*6*D147</f>
        <v>0</v>
      </c>
      <c r="O147" s="29">
        <f t="array" ref="O147">(_xlfn.IFNA((VLOOKUP((INDEX('DB-메모리얼'!$F$5:$F$98,MATCH(MIN(ABS('DB-메모리얼'!$F$5:$F$98-'주요 재화 수급처 관리'!$C$10)),ABS('DB-메모리얼'!$F$5:$F$98-'주요 재화 수급처 관리'!$C$10),0))),'DB-메모리얼'!$F$5:$K$98,MATCH(H147,'DB-메모리얼'!$H$3:$K$3,0)+2,0)),"0"))*D147/14</f>
        <v>660690.14285714284</v>
      </c>
      <c r="P147" s="29">
        <f t="shared" si="4"/>
        <v>1028</v>
      </c>
      <c r="Q147" s="299">
        <f t="shared" si="5"/>
        <v>2279509.4761904762</v>
      </c>
    </row>
    <row r="148" spans="2:17" ht="18" thickTop="1" thickBot="1" x14ac:dyDescent="0.35">
      <c r="B148" s="22" t="s">
        <v>1609</v>
      </c>
      <c r="C148" s="116">
        <v>119</v>
      </c>
      <c r="D148" s="323">
        <v>1</v>
      </c>
      <c r="E148" s="17"/>
      <c r="F148" s="276">
        <f>VLOOKUP(C148,'DB-캐릭터별 스테이지 매칭'!$E$3:$F$302,2,0)</f>
        <v>383</v>
      </c>
      <c r="G148" s="276" t="str">
        <f>VLOOKUP(F148,'DB-캐릭터별 스테이지 매칭'!$I$3:$L$1698,4,0)</f>
        <v>11-7</v>
      </c>
      <c r="H148" s="276">
        <f>_xlfn.IFNA(VLOOKUP(B148,'DB-서식용'!$D$4:$E$12,2,0),"")</f>
        <v>1040101001</v>
      </c>
      <c r="I148" s="29">
        <f>IFERROR((VLOOKUP(F148,'DB-방치 재화'!$B$3:$I$1800,(MATCH(H148,'DB-방치 재화'!$F$1:$I$1,0)+4),0))*60*24*D148,"0")*(1.7+1.58)</f>
        <v>1525593.6</v>
      </c>
      <c r="J148" s="29">
        <f>_xlfn.IFNA(IF(H148='DB-일일 퀘스트'!$F$6,VLOOKUP(F148,'DB-방치 재화'!$B$3:$H$1698,5,0)*VLOOKUP(H148,'DB-일일 퀘스트'!$F$6:$H$13,3,0),IF(H148='DB-일일 퀘스트'!$F$7,VLOOKUP(F148,'DB-방치 재화'!$B$3:$H$1698,6,0)*VLOOKUP(H148,'DB-일일 퀘스트'!$F$6:$H$13,3,0),IF(H148='DB-일일 퀘스트'!$F$8,VLOOKUP(F148,'DB-방치 재화'!$B$3:$H$1698,7,0)*VLOOKUP(H148,'DB-일일 퀘스트'!$F$6:$H$13,3,0),VLOOKUP(H148,'DB-일일 퀘스트'!$F$6:$H$13,3,0)))),"0")</f>
        <v>38760</v>
      </c>
      <c r="K148" s="29">
        <f>_xlfn.IFNA((IF(H148='DB-주간 퀘스트'!$F$6,VLOOKUP(F148,'DB-방치 재화'!$B$3:$H$1698,5,0)*VLOOKUP(H148,'DB-주간 퀘스트'!$F$6:$H$15,3,0),IF(H148='DB-주간 퀘스트'!$F$7,VLOOKUP(F148,'DB-방치 재화'!$B$3:$H$1698,6,0)*VLOOKUP(H148,'DB-주간 퀘스트'!$F$6:$H$15,3,0),IF(H148='DB-주간 퀘스트'!$F$8,VLOOKUP(F148,'DB-방치 재화'!$B$3:$H$1698,7,0)*VLOOKUP(H148,'DB-주간 퀘스트'!$F$6:$H$15,3,0),VLOOKUP(H148,'DB-주간 퀘스트'!$F$6:$H$15,3,0)))))/7,"0")</f>
        <v>16611.428571428572</v>
      </c>
      <c r="L148" s="29">
        <f t="array" ref="L148">_xlfn.IFNA(IF(H148='DB-아스니아 미션'!$F$8,VLOOKUP('주요 재화 수급처 관리'!$F$10:$F$11,'DB-방치 재화'!$B$3:$H$1698,6,0)*'DB-아스니아 미션'!$H$8,VLOOKUP('주요 재화 수급처 관리'!$H$10:$H$11,'DB-아스니아 미션'!$F$7:$H$10,3,0)),"0")/7</f>
        <v>274.28571428571428</v>
      </c>
      <c r="M148" s="29">
        <f>(((VLOOKUP(F148,'DB-방치 재화'!$B$3:$I$1698,8,0)+8)*(VLOOKUP(H148,'DB-파견 작전실'!$L$8:$M$14,2,0)))*D148)</f>
        <v>56130.53333333334</v>
      </c>
      <c r="N148" s="29">
        <f>_xlfn.IFNA(IF(C148&lt;'DB-선물'!$E$5,VLOOKUP('주요 재화 수급처 관리'!$H$10,'DB-선물'!$G$6:$I$9,3,0),(IF('DB-선물'!$E$11&lt;=C148&lt;'DB-선물'!E94,VLOOKUP('주요 재화 수급처 관리'!$H$10,'DB-선물'!$G$12:$I$15,3,0),VLOOKUP(H148,'DB-선물'!$G$18:$I$21,3,0)))),"0")*6*D148</f>
        <v>0</v>
      </c>
      <c r="O148" s="29">
        <f t="array" ref="O148">(_xlfn.IFNA((VLOOKUP((INDEX('DB-메모리얼'!$F$5:$F$98,MATCH(MIN(ABS('DB-메모리얼'!$F$5:$F$98-'주요 재화 수급처 관리'!$C$10)),ABS('DB-메모리얼'!$F$5:$F$98-'주요 재화 수급처 관리'!$C$10),0))),'DB-메모리얼'!$F$5:$K$98,MATCH(H148,'DB-메모리얼'!$H$3:$K$3,0)+2,0)),"0"))*D148/14</f>
        <v>660690.14285714284</v>
      </c>
      <c r="P148" s="29">
        <f t="shared" si="4"/>
        <v>1028</v>
      </c>
      <c r="Q148" s="299">
        <f t="shared" si="5"/>
        <v>2299087.9904761906</v>
      </c>
    </row>
    <row r="149" spans="2:17" ht="18" thickTop="1" thickBot="1" x14ac:dyDescent="0.35">
      <c r="B149" s="22" t="s">
        <v>1609</v>
      </c>
      <c r="C149" s="5">
        <v>120</v>
      </c>
      <c r="D149" s="323">
        <v>1</v>
      </c>
      <c r="E149" s="17"/>
      <c r="F149" s="276">
        <f>VLOOKUP(C149,'DB-캐릭터별 스테이지 매칭'!$E$3:$F$302,2,0)</f>
        <v>389</v>
      </c>
      <c r="G149" s="276" t="str">
        <f>VLOOKUP(F149,'DB-캐릭터별 스테이지 매칭'!$I$3:$L$1698,4,0)</f>
        <v>11-13</v>
      </c>
      <c r="H149" s="276">
        <f>_xlfn.IFNA(VLOOKUP(B149,'DB-서식용'!$D$4:$E$12,2,0),"")</f>
        <v>1040101001</v>
      </c>
      <c r="I149" s="29">
        <f>IFERROR((VLOOKUP(F149,'DB-방치 재화'!$B$3:$I$1800,(MATCH(H149,'DB-방치 재화'!$F$1:$I$1,0)+4),0))*60*24*D149,"0")*(1.7+1.58)</f>
        <v>1539763.2000000002</v>
      </c>
      <c r="J149" s="29">
        <f>_xlfn.IFNA(IF(H149='DB-일일 퀘스트'!$F$6,VLOOKUP(F149,'DB-방치 재화'!$B$3:$H$1698,5,0)*VLOOKUP(H149,'DB-일일 퀘스트'!$F$6:$H$13,3,0),IF(H149='DB-일일 퀘스트'!$F$7,VLOOKUP(F149,'DB-방치 재화'!$B$3:$H$1698,6,0)*VLOOKUP(H149,'DB-일일 퀘스트'!$F$6:$H$13,3,0),IF(H149='DB-일일 퀘스트'!$F$8,VLOOKUP(F149,'DB-방치 재화'!$B$3:$H$1698,7,0)*VLOOKUP(H149,'DB-일일 퀘스트'!$F$6:$H$13,3,0),VLOOKUP(H149,'DB-일일 퀘스트'!$F$6:$H$13,3,0)))),"0")</f>
        <v>39120</v>
      </c>
      <c r="K149" s="29">
        <f>_xlfn.IFNA((IF(H149='DB-주간 퀘스트'!$F$6,VLOOKUP(F149,'DB-방치 재화'!$B$3:$H$1698,5,0)*VLOOKUP(H149,'DB-주간 퀘스트'!$F$6:$H$15,3,0),IF(H149='DB-주간 퀘스트'!$F$7,VLOOKUP(F149,'DB-방치 재화'!$B$3:$H$1698,6,0)*VLOOKUP(H149,'DB-주간 퀘스트'!$F$6:$H$15,3,0),IF(H149='DB-주간 퀘스트'!$F$8,VLOOKUP(F149,'DB-방치 재화'!$B$3:$H$1698,7,0)*VLOOKUP(H149,'DB-주간 퀘스트'!$F$6:$H$15,3,0),VLOOKUP(H149,'DB-주간 퀘스트'!$F$6:$H$15,3,0)))))/7,"0")</f>
        <v>16765.714285714286</v>
      </c>
      <c r="L149" s="29">
        <f t="array" ref="L149">_xlfn.IFNA(IF(H149='DB-아스니아 미션'!$F$8,VLOOKUP('주요 재화 수급처 관리'!$F$10:$F$11,'DB-방치 재화'!$B$3:$H$1698,6,0)*'DB-아스니아 미션'!$H$8,VLOOKUP('주요 재화 수급처 관리'!$H$10:$H$11,'DB-아스니아 미션'!$F$7:$H$10,3,0)),"0")/7</f>
        <v>274.28571428571428</v>
      </c>
      <c r="M149" s="29">
        <f>(((VLOOKUP(F149,'DB-방치 재화'!$B$3:$I$1698,8,0)+8)*(VLOOKUP(H149,'DB-파견 작전실'!$L$8:$M$14,2,0)))*D149)</f>
        <v>56130.53333333334</v>
      </c>
      <c r="N149" s="29">
        <f>_xlfn.IFNA(IF(C149&lt;'DB-선물'!$E$5,VLOOKUP('주요 재화 수급처 관리'!$H$10,'DB-선물'!$G$6:$I$9,3,0),(IF('DB-선물'!$E$11&lt;=C149&lt;'DB-선물'!E95,VLOOKUP('주요 재화 수급처 관리'!$H$10,'DB-선물'!$G$12:$I$15,3,0),VLOOKUP(H149,'DB-선물'!$G$18:$I$21,3,0)))),"0")*6*D149</f>
        <v>0</v>
      </c>
      <c r="O149" s="29">
        <f t="array" ref="O149">(_xlfn.IFNA((VLOOKUP((INDEX('DB-메모리얼'!$F$5:$F$98,MATCH(MIN(ABS('DB-메모리얼'!$F$5:$F$98-'주요 재화 수급처 관리'!$C$10)),ABS('DB-메모리얼'!$F$5:$F$98-'주요 재화 수급처 관리'!$C$10),0))),'DB-메모리얼'!$F$5:$K$98,MATCH(H149,'DB-메모리얼'!$H$3:$K$3,0)+2,0)),"0"))*D149/14</f>
        <v>660690.14285714284</v>
      </c>
      <c r="P149" s="29">
        <f t="shared" si="4"/>
        <v>1028</v>
      </c>
      <c r="Q149" s="299">
        <f t="shared" si="5"/>
        <v>2313771.8761904766</v>
      </c>
    </row>
    <row r="150" spans="2:17" ht="18" thickTop="1" thickBot="1" x14ac:dyDescent="0.35">
      <c r="B150" s="22" t="s">
        <v>1609</v>
      </c>
      <c r="C150" s="5">
        <v>121</v>
      </c>
      <c r="D150" s="323">
        <v>1</v>
      </c>
      <c r="E150" s="17"/>
      <c r="F150" s="276">
        <f>VLOOKUP(C150,'DB-캐릭터별 스테이지 매칭'!$E$3:$F$302,2,0)</f>
        <v>394</v>
      </c>
      <c r="G150" s="276" t="str">
        <f>VLOOKUP(F150,'DB-캐릭터별 스테이지 매칭'!$I$3:$L$1698,4,0)</f>
        <v>11-18</v>
      </c>
      <c r="H150" s="276">
        <f>_xlfn.IFNA(VLOOKUP(B150,'DB-서식용'!$D$4:$E$12,2,0),"")</f>
        <v>1040101001</v>
      </c>
      <c r="I150" s="29">
        <f>IFERROR((VLOOKUP(F150,'DB-방치 재화'!$B$3:$I$1800,(MATCH(H150,'DB-방치 재화'!$F$1:$I$1,0)+4),0))*60*24*D150,"0")*(1.7+1.58)</f>
        <v>1558656.0000000002</v>
      </c>
      <c r="J150" s="29">
        <f>_xlfn.IFNA(IF(H150='DB-일일 퀘스트'!$F$6,VLOOKUP(F150,'DB-방치 재화'!$B$3:$H$1698,5,0)*VLOOKUP(H150,'DB-일일 퀘스트'!$F$6:$H$13,3,0),IF(H150='DB-일일 퀘스트'!$F$7,VLOOKUP(F150,'DB-방치 재화'!$B$3:$H$1698,6,0)*VLOOKUP(H150,'DB-일일 퀘스트'!$F$6:$H$13,3,0),IF(H150='DB-일일 퀘스트'!$F$8,VLOOKUP(F150,'DB-방치 재화'!$B$3:$H$1698,7,0)*VLOOKUP(H150,'DB-일일 퀘스트'!$F$6:$H$13,3,0),VLOOKUP(H150,'DB-일일 퀘스트'!$F$6:$H$13,3,0)))),"0")</f>
        <v>39600</v>
      </c>
      <c r="K150" s="29">
        <f>_xlfn.IFNA((IF(H150='DB-주간 퀘스트'!$F$6,VLOOKUP(F150,'DB-방치 재화'!$B$3:$H$1698,5,0)*VLOOKUP(H150,'DB-주간 퀘스트'!$F$6:$H$15,3,0),IF(H150='DB-주간 퀘스트'!$F$7,VLOOKUP(F150,'DB-방치 재화'!$B$3:$H$1698,6,0)*VLOOKUP(H150,'DB-주간 퀘스트'!$F$6:$H$15,3,0),IF(H150='DB-주간 퀘스트'!$F$8,VLOOKUP(F150,'DB-방치 재화'!$B$3:$H$1698,7,0)*VLOOKUP(H150,'DB-주간 퀘스트'!$F$6:$H$15,3,0),VLOOKUP(H150,'DB-주간 퀘스트'!$F$6:$H$15,3,0)))))/7,"0")</f>
        <v>16971.428571428572</v>
      </c>
      <c r="L150" s="29">
        <f t="array" ref="L150">_xlfn.IFNA(IF(H150='DB-아스니아 미션'!$F$8,VLOOKUP('주요 재화 수급처 관리'!$F$10:$F$11,'DB-방치 재화'!$B$3:$H$1698,6,0)*'DB-아스니아 미션'!$H$8,VLOOKUP('주요 재화 수급처 관리'!$H$10:$H$11,'DB-아스니아 미션'!$F$7:$H$10,3,0)),"0")/7</f>
        <v>274.28571428571428</v>
      </c>
      <c r="M150" s="29">
        <f>(((VLOOKUP(F150,'DB-방치 재화'!$B$3:$I$1698,8,0)+8)*(VLOOKUP(H150,'DB-파견 작전실'!$L$8:$M$14,2,0)))*D150)</f>
        <v>56130.53333333334</v>
      </c>
      <c r="N150" s="29">
        <f>_xlfn.IFNA(IF(C150&lt;'DB-선물'!$E$5,VLOOKUP('주요 재화 수급처 관리'!$H$10,'DB-선물'!$G$6:$I$9,3,0),(IF('DB-선물'!$E$11&lt;=C150&lt;'DB-선물'!E96,VLOOKUP('주요 재화 수급처 관리'!$H$10,'DB-선물'!$G$12:$I$15,3,0),VLOOKUP(H150,'DB-선물'!$G$18:$I$21,3,0)))),"0")*6*D150</f>
        <v>0</v>
      </c>
      <c r="O150" s="29">
        <f t="array" ref="O150">(_xlfn.IFNA((VLOOKUP((INDEX('DB-메모리얼'!$F$5:$F$98,MATCH(MIN(ABS('DB-메모리얼'!$F$5:$F$98-'주요 재화 수급처 관리'!$C$10)),ABS('DB-메모리얼'!$F$5:$F$98-'주요 재화 수급처 관리'!$C$10),0))),'DB-메모리얼'!$F$5:$K$98,MATCH(H150,'DB-메모리얼'!$H$3:$K$3,0)+2,0)),"0"))*D150/14</f>
        <v>660690.14285714284</v>
      </c>
      <c r="P150" s="29">
        <f t="shared" si="4"/>
        <v>1028</v>
      </c>
      <c r="Q150" s="299">
        <f t="shared" si="5"/>
        <v>2333350.390476191</v>
      </c>
    </row>
    <row r="151" spans="2:17" ht="18" thickTop="1" thickBot="1" x14ac:dyDescent="0.35">
      <c r="B151" s="22" t="s">
        <v>1609</v>
      </c>
      <c r="C151" s="5">
        <v>122</v>
      </c>
      <c r="D151" s="323">
        <v>1</v>
      </c>
      <c r="E151" s="17"/>
      <c r="F151" s="276">
        <f>VLOOKUP(C151,'DB-캐릭터별 스테이지 매칭'!$E$3:$F$302,2,0)</f>
        <v>399</v>
      </c>
      <c r="G151" s="276" t="str">
        <f>VLOOKUP(F151,'DB-캐릭터별 스테이지 매칭'!$I$3:$L$1698,4,0)</f>
        <v>11-23</v>
      </c>
      <c r="H151" s="276">
        <f>_xlfn.IFNA(VLOOKUP(B151,'DB-서식용'!$D$4:$E$12,2,0),"")</f>
        <v>1040101001</v>
      </c>
      <c r="I151" s="29">
        <f>IFERROR((VLOOKUP(F151,'DB-방치 재화'!$B$3:$I$1800,(MATCH(H151,'DB-방치 재화'!$F$1:$I$1,0)+4),0))*60*24*D151,"0")*(1.7+1.58)</f>
        <v>1572825.6</v>
      </c>
      <c r="J151" s="29">
        <f>_xlfn.IFNA(IF(H151='DB-일일 퀘스트'!$F$6,VLOOKUP(F151,'DB-방치 재화'!$B$3:$H$1698,5,0)*VLOOKUP(H151,'DB-일일 퀘스트'!$F$6:$H$13,3,0),IF(H151='DB-일일 퀘스트'!$F$7,VLOOKUP(F151,'DB-방치 재화'!$B$3:$H$1698,6,0)*VLOOKUP(H151,'DB-일일 퀘스트'!$F$6:$H$13,3,0),IF(H151='DB-일일 퀘스트'!$F$8,VLOOKUP(F151,'DB-방치 재화'!$B$3:$H$1698,7,0)*VLOOKUP(H151,'DB-일일 퀘스트'!$F$6:$H$13,3,0),VLOOKUP(H151,'DB-일일 퀘스트'!$F$6:$H$13,3,0)))),"0")</f>
        <v>39960</v>
      </c>
      <c r="K151" s="29">
        <f>_xlfn.IFNA((IF(H151='DB-주간 퀘스트'!$F$6,VLOOKUP(F151,'DB-방치 재화'!$B$3:$H$1698,5,0)*VLOOKUP(H151,'DB-주간 퀘스트'!$F$6:$H$15,3,0),IF(H151='DB-주간 퀘스트'!$F$7,VLOOKUP(F151,'DB-방치 재화'!$B$3:$H$1698,6,0)*VLOOKUP(H151,'DB-주간 퀘스트'!$F$6:$H$15,3,0),IF(H151='DB-주간 퀘스트'!$F$8,VLOOKUP(F151,'DB-방치 재화'!$B$3:$H$1698,7,0)*VLOOKUP(H151,'DB-주간 퀘스트'!$F$6:$H$15,3,0),VLOOKUP(H151,'DB-주간 퀘스트'!$F$6:$H$15,3,0)))))/7,"0")</f>
        <v>17125.714285714286</v>
      </c>
      <c r="L151" s="29">
        <f t="array" ref="L151">_xlfn.IFNA(IF(H151='DB-아스니아 미션'!$F$8,VLOOKUP('주요 재화 수급처 관리'!$F$10:$F$11,'DB-방치 재화'!$B$3:$H$1698,6,0)*'DB-아스니아 미션'!$H$8,VLOOKUP('주요 재화 수급처 관리'!$H$10:$H$11,'DB-아스니아 미션'!$F$7:$H$10,3,0)),"0")/7</f>
        <v>274.28571428571428</v>
      </c>
      <c r="M151" s="29">
        <f>(((VLOOKUP(F151,'DB-방치 재화'!$B$3:$I$1698,8,0)+8)*(VLOOKUP(H151,'DB-파견 작전실'!$L$8:$M$14,2,0)))*D151)</f>
        <v>56130.53333333334</v>
      </c>
      <c r="N151" s="29">
        <f>_xlfn.IFNA(IF(C151&lt;'DB-선물'!$E$5,VLOOKUP('주요 재화 수급처 관리'!$H$10,'DB-선물'!$G$6:$I$9,3,0),(IF('DB-선물'!$E$11&lt;=C151&lt;'DB-선물'!E97,VLOOKUP('주요 재화 수급처 관리'!$H$10,'DB-선물'!$G$12:$I$15,3,0),VLOOKUP(H151,'DB-선물'!$G$18:$I$21,3,0)))),"0")*6*D151</f>
        <v>0</v>
      </c>
      <c r="O151" s="29">
        <f t="array" ref="O151">(_xlfn.IFNA((VLOOKUP((INDEX('DB-메모리얼'!$F$5:$F$98,MATCH(MIN(ABS('DB-메모리얼'!$F$5:$F$98-'주요 재화 수급처 관리'!$C$10)),ABS('DB-메모리얼'!$F$5:$F$98-'주요 재화 수급처 관리'!$C$10),0))),'DB-메모리얼'!$F$5:$K$98,MATCH(H151,'DB-메모리얼'!$H$3:$K$3,0)+2,0)),"0"))*D151/14</f>
        <v>660690.14285714284</v>
      </c>
      <c r="P151" s="29">
        <f t="shared" ref="P151:P214" si="6">IF(F151&gt;130,1028,"")</f>
        <v>1028</v>
      </c>
      <c r="Q151" s="299">
        <f t="shared" ref="Q151:Q214" si="7">SUM(I151:P151)+E151</f>
        <v>2348034.2761904765</v>
      </c>
    </row>
    <row r="152" spans="2:17" ht="18" thickTop="1" thickBot="1" x14ac:dyDescent="0.35">
      <c r="B152" s="22" t="s">
        <v>1609</v>
      </c>
      <c r="C152" s="5">
        <v>123</v>
      </c>
      <c r="D152" s="323">
        <v>1</v>
      </c>
      <c r="E152" s="17"/>
      <c r="F152" s="276">
        <f>VLOOKUP(C152,'DB-캐릭터별 스테이지 매칭'!$E$3:$F$302,2,0)</f>
        <v>404</v>
      </c>
      <c r="G152" s="276" t="str">
        <f>VLOOKUP(F152,'DB-캐릭터별 스테이지 매칭'!$I$3:$L$1698,4,0)</f>
        <v>11-28</v>
      </c>
      <c r="H152" s="276">
        <f>_xlfn.IFNA(VLOOKUP(B152,'DB-서식용'!$D$4:$E$12,2,0),"")</f>
        <v>1040101001</v>
      </c>
      <c r="I152" s="29">
        <f>IFERROR((VLOOKUP(F152,'DB-방치 재화'!$B$3:$I$1800,(MATCH(H152,'DB-방치 재화'!$F$1:$I$1,0)+4),0))*60*24*D152,"0")*(1.7+1.58)</f>
        <v>1591718.4000000001</v>
      </c>
      <c r="J152" s="29">
        <f>_xlfn.IFNA(IF(H152='DB-일일 퀘스트'!$F$6,VLOOKUP(F152,'DB-방치 재화'!$B$3:$H$1698,5,0)*VLOOKUP(H152,'DB-일일 퀘스트'!$F$6:$H$13,3,0),IF(H152='DB-일일 퀘스트'!$F$7,VLOOKUP(F152,'DB-방치 재화'!$B$3:$H$1698,6,0)*VLOOKUP(H152,'DB-일일 퀘스트'!$F$6:$H$13,3,0),IF(H152='DB-일일 퀘스트'!$F$8,VLOOKUP(F152,'DB-방치 재화'!$B$3:$H$1698,7,0)*VLOOKUP(H152,'DB-일일 퀘스트'!$F$6:$H$13,3,0),VLOOKUP(H152,'DB-일일 퀘스트'!$F$6:$H$13,3,0)))),"0")</f>
        <v>40440</v>
      </c>
      <c r="K152" s="29">
        <f>_xlfn.IFNA((IF(H152='DB-주간 퀘스트'!$F$6,VLOOKUP(F152,'DB-방치 재화'!$B$3:$H$1698,5,0)*VLOOKUP(H152,'DB-주간 퀘스트'!$F$6:$H$15,3,0),IF(H152='DB-주간 퀘스트'!$F$7,VLOOKUP(F152,'DB-방치 재화'!$B$3:$H$1698,6,0)*VLOOKUP(H152,'DB-주간 퀘스트'!$F$6:$H$15,3,0),IF(H152='DB-주간 퀘스트'!$F$8,VLOOKUP(F152,'DB-방치 재화'!$B$3:$H$1698,7,0)*VLOOKUP(H152,'DB-주간 퀘스트'!$F$6:$H$15,3,0),VLOOKUP(H152,'DB-주간 퀘스트'!$F$6:$H$15,3,0)))))/7,"0")</f>
        <v>17331.428571428572</v>
      </c>
      <c r="L152" s="29">
        <f t="array" ref="L152">_xlfn.IFNA(IF(H152='DB-아스니아 미션'!$F$8,VLOOKUP('주요 재화 수급처 관리'!$F$10:$F$11,'DB-방치 재화'!$B$3:$H$1698,6,0)*'DB-아스니아 미션'!$H$8,VLOOKUP('주요 재화 수급처 관리'!$H$10:$H$11,'DB-아스니아 미션'!$F$7:$H$10,3,0)),"0")/7</f>
        <v>274.28571428571428</v>
      </c>
      <c r="M152" s="29">
        <f>(((VLOOKUP(F152,'DB-방치 재화'!$B$3:$I$1698,8,0)+8)*(VLOOKUP(H152,'DB-파견 작전실'!$L$8:$M$14,2,0)))*D152)</f>
        <v>56130.53333333334</v>
      </c>
      <c r="N152" s="29">
        <f>_xlfn.IFNA(IF(C152&lt;'DB-선물'!$E$5,VLOOKUP('주요 재화 수급처 관리'!$H$10,'DB-선물'!$G$6:$I$9,3,0),(IF('DB-선물'!$E$11&lt;=C152&lt;'DB-선물'!E98,VLOOKUP('주요 재화 수급처 관리'!$H$10,'DB-선물'!$G$12:$I$15,3,0),VLOOKUP(H152,'DB-선물'!$G$18:$I$21,3,0)))),"0")*6*D152</f>
        <v>0</v>
      </c>
      <c r="O152" s="29">
        <f t="array" ref="O152">(_xlfn.IFNA((VLOOKUP((INDEX('DB-메모리얼'!$F$5:$F$98,MATCH(MIN(ABS('DB-메모리얼'!$F$5:$F$98-'주요 재화 수급처 관리'!$C$10)),ABS('DB-메모리얼'!$F$5:$F$98-'주요 재화 수급처 관리'!$C$10),0))),'DB-메모리얼'!$F$5:$K$98,MATCH(H152,'DB-메모리얼'!$H$3:$K$3,0)+2,0)),"0"))*D152/14</f>
        <v>660690.14285714284</v>
      </c>
      <c r="P152" s="29">
        <f t="shared" si="6"/>
        <v>1028</v>
      </c>
      <c r="Q152" s="299">
        <f t="shared" si="7"/>
        <v>2367612.7904761909</v>
      </c>
    </row>
    <row r="153" spans="2:17" ht="18" thickTop="1" thickBot="1" x14ac:dyDescent="0.35">
      <c r="B153" s="22" t="s">
        <v>1609</v>
      </c>
      <c r="C153" s="5">
        <v>124</v>
      </c>
      <c r="D153" s="323">
        <v>1</v>
      </c>
      <c r="E153" s="17"/>
      <c r="F153" s="276">
        <f>VLOOKUP(C153,'DB-캐릭터별 스테이지 매칭'!$E$3:$F$302,2,0)</f>
        <v>410</v>
      </c>
      <c r="G153" s="276" t="str">
        <f>VLOOKUP(F153,'DB-캐릭터별 스테이지 매칭'!$I$3:$L$1698,4,0)</f>
        <v>11-34</v>
      </c>
      <c r="H153" s="276">
        <f>_xlfn.IFNA(VLOOKUP(B153,'DB-서식용'!$D$4:$E$12,2,0),"")</f>
        <v>1040101001</v>
      </c>
      <c r="I153" s="29">
        <f>IFERROR((VLOOKUP(F153,'DB-방치 재화'!$B$3:$I$1800,(MATCH(H153,'DB-방치 재화'!$F$1:$I$1,0)+4),0))*60*24*D153,"0")*(1.7+1.58)</f>
        <v>1615334.4000000001</v>
      </c>
      <c r="J153" s="29">
        <f>_xlfn.IFNA(IF(H153='DB-일일 퀘스트'!$F$6,VLOOKUP(F153,'DB-방치 재화'!$B$3:$H$1698,5,0)*VLOOKUP(H153,'DB-일일 퀘스트'!$F$6:$H$13,3,0),IF(H153='DB-일일 퀘스트'!$F$7,VLOOKUP(F153,'DB-방치 재화'!$B$3:$H$1698,6,0)*VLOOKUP(H153,'DB-일일 퀘스트'!$F$6:$H$13,3,0),IF(H153='DB-일일 퀘스트'!$F$8,VLOOKUP(F153,'DB-방치 재화'!$B$3:$H$1698,7,0)*VLOOKUP(H153,'DB-일일 퀘스트'!$F$6:$H$13,3,0),VLOOKUP(H153,'DB-일일 퀘스트'!$F$6:$H$13,3,0)))),"0")</f>
        <v>41040</v>
      </c>
      <c r="K153" s="29">
        <f>_xlfn.IFNA((IF(H153='DB-주간 퀘스트'!$F$6,VLOOKUP(F153,'DB-방치 재화'!$B$3:$H$1698,5,0)*VLOOKUP(H153,'DB-주간 퀘스트'!$F$6:$H$15,3,0),IF(H153='DB-주간 퀘스트'!$F$7,VLOOKUP(F153,'DB-방치 재화'!$B$3:$H$1698,6,0)*VLOOKUP(H153,'DB-주간 퀘스트'!$F$6:$H$15,3,0),IF(H153='DB-주간 퀘스트'!$F$8,VLOOKUP(F153,'DB-방치 재화'!$B$3:$H$1698,7,0)*VLOOKUP(H153,'DB-주간 퀘스트'!$F$6:$H$15,3,0),VLOOKUP(H153,'DB-주간 퀘스트'!$F$6:$H$15,3,0)))))/7,"0")</f>
        <v>17588.571428571428</v>
      </c>
      <c r="L153" s="29">
        <f t="array" ref="L153">_xlfn.IFNA(IF(H153='DB-아스니아 미션'!$F$8,VLOOKUP('주요 재화 수급처 관리'!$F$10:$F$11,'DB-방치 재화'!$B$3:$H$1698,6,0)*'DB-아스니아 미션'!$H$8,VLOOKUP('주요 재화 수급처 관리'!$H$10:$H$11,'DB-아스니아 미션'!$F$7:$H$10,3,0)),"0")/7</f>
        <v>274.28571428571428</v>
      </c>
      <c r="M153" s="29">
        <f>(((VLOOKUP(F153,'DB-방치 재화'!$B$3:$I$1698,8,0)+8)*(VLOOKUP(H153,'DB-파견 작전실'!$L$8:$M$14,2,0)))*D153)</f>
        <v>56130.53333333334</v>
      </c>
      <c r="N153" s="29">
        <f>_xlfn.IFNA(IF(C153&lt;'DB-선물'!$E$5,VLOOKUP('주요 재화 수급처 관리'!$H$10,'DB-선물'!$G$6:$I$9,3,0),(IF('DB-선물'!$E$11&lt;=C153&lt;'DB-선물'!E99,VLOOKUP('주요 재화 수급처 관리'!$H$10,'DB-선물'!$G$12:$I$15,3,0),VLOOKUP(H153,'DB-선물'!$G$18:$I$21,3,0)))),"0")*6*D153</f>
        <v>0</v>
      </c>
      <c r="O153" s="29">
        <f t="array" ref="O153">(_xlfn.IFNA((VLOOKUP((INDEX('DB-메모리얼'!$F$5:$F$98,MATCH(MIN(ABS('DB-메모리얼'!$F$5:$F$98-'주요 재화 수급처 관리'!$C$10)),ABS('DB-메모리얼'!$F$5:$F$98-'주요 재화 수급처 관리'!$C$10),0))),'DB-메모리얼'!$F$5:$K$98,MATCH(H153,'DB-메모리얼'!$H$3:$K$3,0)+2,0)),"0"))*D153/14</f>
        <v>660690.14285714284</v>
      </c>
      <c r="P153" s="29">
        <f t="shared" si="6"/>
        <v>1028</v>
      </c>
      <c r="Q153" s="299">
        <f t="shared" si="7"/>
        <v>2392085.9333333336</v>
      </c>
    </row>
    <row r="154" spans="2:17" ht="18" thickTop="1" thickBot="1" x14ac:dyDescent="0.35">
      <c r="B154" s="22" t="s">
        <v>1609</v>
      </c>
      <c r="C154" s="116">
        <v>125</v>
      </c>
      <c r="D154" s="323">
        <v>1</v>
      </c>
      <c r="E154" s="17"/>
      <c r="F154" s="276">
        <f>VLOOKUP(C154,'DB-캐릭터별 스테이지 매칭'!$E$3:$F$302,2,0)</f>
        <v>415</v>
      </c>
      <c r="G154" s="276" t="str">
        <f>VLOOKUP(F154,'DB-캐릭터별 스테이지 매칭'!$I$3:$L$1698,4,0)</f>
        <v>11-39</v>
      </c>
      <c r="H154" s="276">
        <f>_xlfn.IFNA(VLOOKUP(B154,'DB-서식용'!$D$4:$E$12,2,0),"")</f>
        <v>1040101001</v>
      </c>
      <c r="I154" s="29">
        <f>IFERROR((VLOOKUP(F154,'DB-방치 재화'!$B$3:$I$1800,(MATCH(H154,'DB-방치 재화'!$F$1:$I$1,0)+4),0))*60*24*D154,"0")*(1.7+1.58)</f>
        <v>1629504.0000000002</v>
      </c>
      <c r="J154" s="29">
        <f>_xlfn.IFNA(IF(H154='DB-일일 퀘스트'!$F$6,VLOOKUP(F154,'DB-방치 재화'!$B$3:$H$1698,5,0)*VLOOKUP(H154,'DB-일일 퀘스트'!$F$6:$H$13,3,0),IF(H154='DB-일일 퀘스트'!$F$7,VLOOKUP(F154,'DB-방치 재화'!$B$3:$H$1698,6,0)*VLOOKUP(H154,'DB-일일 퀘스트'!$F$6:$H$13,3,0),IF(H154='DB-일일 퀘스트'!$F$8,VLOOKUP(F154,'DB-방치 재화'!$B$3:$H$1698,7,0)*VLOOKUP(H154,'DB-일일 퀘스트'!$F$6:$H$13,3,0),VLOOKUP(H154,'DB-일일 퀘스트'!$F$6:$H$13,3,0)))),"0")</f>
        <v>41400</v>
      </c>
      <c r="K154" s="29">
        <f>_xlfn.IFNA((IF(H154='DB-주간 퀘스트'!$F$6,VLOOKUP(F154,'DB-방치 재화'!$B$3:$H$1698,5,0)*VLOOKUP(H154,'DB-주간 퀘스트'!$F$6:$H$15,3,0),IF(H154='DB-주간 퀘스트'!$F$7,VLOOKUP(F154,'DB-방치 재화'!$B$3:$H$1698,6,0)*VLOOKUP(H154,'DB-주간 퀘스트'!$F$6:$H$15,3,0),IF(H154='DB-주간 퀘스트'!$F$8,VLOOKUP(F154,'DB-방치 재화'!$B$3:$H$1698,7,0)*VLOOKUP(H154,'DB-주간 퀘스트'!$F$6:$H$15,3,0),VLOOKUP(H154,'DB-주간 퀘스트'!$F$6:$H$15,3,0)))))/7,"0")</f>
        <v>17742.857142857141</v>
      </c>
      <c r="L154" s="29">
        <f t="array" ref="L154">_xlfn.IFNA(IF(H154='DB-아스니아 미션'!$F$8,VLOOKUP('주요 재화 수급처 관리'!$F$10:$F$11,'DB-방치 재화'!$B$3:$H$1698,6,0)*'DB-아스니아 미션'!$H$8,VLOOKUP('주요 재화 수급처 관리'!$H$10:$H$11,'DB-아스니아 미션'!$F$7:$H$10,3,0)),"0")/7</f>
        <v>274.28571428571428</v>
      </c>
      <c r="M154" s="29">
        <f>(((VLOOKUP(F154,'DB-방치 재화'!$B$3:$I$1698,8,0)+8)*(VLOOKUP(H154,'DB-파견 작전실'!$L$8:$M$14,2,0)))*D154)</f>
        <v>56130.53333333334</v>
      </c>
      <c r="N154" s="29">
        <f>_xlfn.IFNA(IF(C154&lt;'DB-선물'!$E$5,VLOOKUP('주요 재화 수급처 관리'!$H$10,'DB-선물'!$G$6:$I$9,3,0),(IF('DB-선물'!$E$11&lt;=C154&lt;'DB-선물'!E100,VLOOKUP('주요 재화 수급처 관리'!$H$10,'DB-선물'!$G$12:$I$15,3,0),VLOOKUP(H154,'DB-선물'!$G$18:$I$21,3,0)))),"0")*6*D154</f>
        <v>0</v>
      </c>
      <c r="O154" s="29">
        <f t="array" ref="O154">(_xlfn.IFNA((VLOOKUP((INDEX('DB-메모리얼'!$F$5:$F$98,MATCH(MIN(ABS('DB-메모리얼'!$F$5:$F$98-'주요 재화 수급처 관리'!$C$10)),ABS('DB-메모리얼'!$F$5:$F$98-'주요 재화 수급처 관리'!$C$10),0))),'DB-메모리얼'!$F$5:$K$98,MATCH(H154,'DB-메모리얼'!$H$3:$K$3,0)+2,0)),"0"))*D154/14</f>
        <v>660690.14285714284</v>
      </c>
      <c r="P154" s="29">
        <f t="shared" si="6"/>
        <v>1028</v>
      </c>
      <c r="Q154" s="299">
        <f t="shared" si="7"/>
        <v>2406769.8190476191</v>
      </c>
    </row>
    <row r="155" spans="2:17" ht="18" thickTop="1" thickBot="1" x14ac:dyDescent="0.35">
      <c r="B155" s="22" t="s">
        <v>1609</v>
      </c>
      <c r="C155" s="116">
        <v>126</v>
      </c>
      <c r="D155" s="323">
        <v>1</v>
      </c>
      <c r="E155" s="17"/>
      <c r="F155" s="276">
        <f>VLOOKUP(C155,'DB-캐릭터별 스테이지 매칭'!$E$3:$F$302,2,0)</f>
        <v>420</v>
      </c>
      <c r="G155" s="276" t="str">
        <f>VLOOKUP(F155,'DB-캐릭터별 스테이지 매칭'!$I$3:$L$1698,4,0)</f>
        <v>11-44</v>
      </c>
      <c r="H155" s="276">
        <f>_xlfn.IFNA(VLOOKUP(B155,'DB-서식용'!$D$4:$E$12,2,0),"")</f>
        <v>1040101001</v>
      </c>
      <c r="I155" s="29">
        <f>IFERROR((VLOOKUP(F155,'DB-방치 재화'!$B$3:$I$1800,(MATCH(H155,'DB-방치 재화'!$F$1:$I$1,0)+4),0))*60*24*D155,"0")*(1.7+1.58)</f>
        <v>1648396.8</v>
      </c>
      <c r="J155" s="29">
        <f>_xlfn.IFNA(IF(H155='DB-일일 퀘스트'!$F$6,VLOOKUP(F155,'DB-방치 재화'!$B$3:$H$1698,5,0)*VLOOKUP(H155,'DB-일일 퀘스트'!$F$6:$H$13,3,0),IF(H155='DB-일일 퀘스트'!$F$7,VLOOKUP(F155,'DB-방치 재화'!$B$3:$H$1698,6,0)*VLOOKUP(H155,'DB-일일 퀘스트'!$F$6:$H$13,3,0),IF(H155='DB-일일 퀘스트'!$F$8,VLOOKUP(F155,'DB-방치 재화'!$B$3:$H$1698,7,0)*VLOOKUP(H155,'DB-일일 퀘스트'!$F$6:$H$13,3,0),VLOOKUP(H155,'DB-일일 퀘스트'!$F$6:$H$13,3,0)))),"0")</f>
        <v>41880</v>
      </c>
      <c r="K155" s="29">
        <f>_xlfn.IFNA((IF(H155='DB-주간 퀘스트'!$F$6,VLOOKUP(F155,'DB-방치 재화'!$B$3:$H$1698,5,0)*VLOOKUP(H155,'DB-주간 퀘스트'!$F$6:$H$15,3,0),IF(H155='DB-주간 퀘스트'!$F$7,VLOOKUP(F155,'DB-방치 재화'!$B$3:$H$1698,6,0)*VLOOKUP(H155,'DB-주간 퀘스트'!$F$6:$H$15,3,0),IF(H155='DB-주간 퀘스트'!$F$8,VLOOKUP(F155,'DB-방치 재화'!$B$3:$H$1698,7,0)*VLOOKUP(H155,'DB-주간 퀘스트'!$F$6:$H$15,3,0),VLOOKUP(H155,'DB-주간 퀘스트'!$F$6:$H$15,3,0)))))/7,"0")</f>
        <v>17948.571428571428</v>
      </c>
      <c r="L155" s="29">
        <f t="array" ref="L155">_xlfn.IFNA(IF(H155='DB-아스니아 미션'!$F$8,VLOOKUP('주요 재화 수급처 관리'!$F$10:$F$11,'DB-방치 재화'!$B$3:$H$1698,6,0)*'DB-아스니아 미션'!$H$8,VLOOKUP('주요 재화 수급처 관리'!$H$10:$H$11,'DB-아스니아 미션'!$F$7:$H$10,3,0)),"0")/7</f>
        <v>274.28571428571428</v>
      </c>
      <c r="M155" s="29">
        <f>(((VLOOKUP(F155,'DB-방치 재화'!$B$3:$I$1698,8,0)+8)*(VLOOKUP(H155,'DB-파견 작전실'!$L$8:$M$14,2,0)))*D155)</f>
        <v>56130.53333333334</v>
      </c>
      <c r="N155" s="29">
        <f>_xlfn.IFNA(IF(C155&lt;'DB-선물'!$E$5,VLOOKUP('주요 재화 수급처 관리'!$H$10,'DB-선물'!$G$6:$I$9,3,0),(IF('DB-선물'!$E$11&lt;=C155&lt;'DB-선물'!E101,VLOOKUP('주요 재화 수급처 관리'!$H$10,'DB-선물'!$G$12:$I$15,3,0),VLOOKUP(H155,'DB-선물'!$G$18:$I$21,3,0)))),"0")*6*D155</f>
        <v>0</v>
      </c>
      <c r="O155" s="29">
        <f t="array" ref="O155">(_xlfn.IFNA((VLOOKUP((INDEX('DB-메모리얼'!$F$5:$F$98,MATCH(MIN(ABS('DB-메모리얼'!$F$5:$F$98-'주요 재화 수급처 관리'!$C$10)),ABS('DB-메모리얼'!$F$5:$F$98-'주요 재화 수급처 관리'!$C$10),0))),'DB-메모리얼'!$F$5:$K$98,MATCH(H155,'DB-메모리얼'!$H$3:$K$3,0)+2,0)),"0"))*D155/14</f>
        <v>660690.14285714284</v>
      </c>
      <c r="P155" s="29">
        <f t="shared" si="6"/>
        <v>1028</v>
      </c>
      <c r="Q155" s="299">
        <f t="shared" si="7"/>
        <v>2426348.3333333335</v>
      </c>
    </row>
    <row r="156" spans="2:17" ht="18" thickTop="1" thickBot="1" x14ac:dyDescent="0.35">
      <c r="B156" s="22" t="s">
        <v>1609</v>
      </c>
      <c r="C156" s="116">
        <v>127</v>
      </c>
      <c r="D156" s="323">
        <v>1</v>
      </c>
      <c r="E156" s="17"/>
      <c r="F156" s="276">
        <f>VLOOKUP(C156,'DB-캐릭터별 스테이지 매칭'!$E$3:$F$302,2,0)</f>
        <v>426</v>
      </c>
      <c r="G156" s="276" t="str">
        <f>VLOOKUP(F156,'DB-캐릭터별 스테이지 매칭'!$I$3:$L$1698,4,0)</f>
        <v>11-50</v>
      </c>
      <c r="H156" s="276">
        <f>_xlfn.IFNA(VLOOKUP(B156,'DB-서식용'!$D$4:$E$12,2,0),"")</f>
        <v>1040101001</v>
      </c>
      <c r="I156" s="29">
        <f>IFERROR((VLOOKUP(F156,'DB-방치 재화'!$B$3:$I$1800,(MATCH(H156,'DB-방치 재화'!$F$1:$I$1,0)+4),0))*60*24*D156,"0")*(1.7+1.58)</f>
        <v>1662566.4000000001</v>
      </c>
      <c r="J156" s="29">
        <f>_xlfn.IFNA(IF(H156='DB-일일 퀘스트'!$F$6,VLOOKUP(F156,'DB-방치 재화'!$B$3:$H$1698,5,0)*VLOOKUP(H156,'DB-일일 퀘스트'!$F$6:$H$13,3,0),IF(H156='DB-일일 퀘스트'!$F$7,VLOOKUP(F156,'DB-방치 재화'!$B$3:$H$1698,6,0)*VLOOKUP(H156,'DB-일일 퀘스트'!$F$6:$H$13,3,0),IF(H156='DB-일일 퀘스트'!$F$8,VLOOKUP(F156,'DB-방치 재화'!$B$3:$H$1698,7,0)*VLOOKUP(H156,'DB-일일 퀘스트'!$F$6:$H$13,3,0),VLOOKUP(H156,'DB-일일 퀘스트'!$F$6:$H$13,3,0)))),"0")</f>
        <v>42240</v>
      </c>
      <c r="K156" s="29">
        <f>_xlfn.IFNA((IF(H156='DB-주간 퀘스트'!$F$6,VLOOKUP(F156,'DB-방치 재화'!$B$3:$H$1698,5,0)*VLOOKUP(H156,'DB-주간 퀘스트'!$F$6:$H$15,3,0),IF(H156='DB-주간 퀘스트'!$F$7,VLOOKUP(F156,'DB-방치 재화'!$B$3:$H$1698,6,0)*VLOOKUP(H156,'DB-주간 퀘스트'!$F$6:$H$15,3,0),IF(H156='DB-주간 퀘스트'!$F$8,VLOOKUP(F156,'DB-방치 재화'!$B$3:$H$1698,7,0)*VLOOKUP(H156,'DB-주간 퀘스트'!$F$6:$H$15,3,0),VLOOKUP(H156,'DB-주간 퀘스트'!$F$6:$H$15,3,0)))))/7,"0")</f>
        <v>18102.857142857141</v>
      </c>
      <c r="L156" s="29">
        <f t="array" ref="L156">_xlfn.IFNA(IF(H156='DB-아스니아 미션'!$F$8,VLOOKUP('주요 재화 수급처 관리'!$F$10:$F$11,'DB-방치 재화'!$B$3:$H$1698,6,0)*'DB-아스니아 미션'!$H$8,VLOOKUP('주요 재화 수급처 관리'!$H$10:$H$11,'DB-아스니아 미션'!$F$7:$H$10,3,0)),"0")/7</f>
        <v>274.28571428571428</v>
      </c>
      <c r="M156" s="29">
        <f>(((VLOOKUP(F156,'DB-방치 재화'!$B$3:$I$1698,8,0)+8)*(VLOOKUP(H156,'DB-파견 작전실'!$L$8:$M$14,2,0)))*D156)</f>
        <v>56130.53333333334</v>
      </c>
      <c r="N156" s="29">
        <f>_xlfn.IFNA(IF(C156&lt;'DB-선물'!$E$5,VLOOKUP('주요 재화 수급처 관리'!$H$10,'DB-선물'!$G$6:$I$9,3,0),(IF('DB-선물'!$E$11&lt;=C156&lt;'DB-선물'!E102,VLOOKUP('주요 재화 수급처 관리'!$H$10,'DB-선물'!$G$12:$I$15,3,0),VLOOKUP(H156,'DB-선물'!$G$18:$I$21,3,0)))),"0")*6*D156</f>
        <v>0</v>
      </c>
      <c r="O156" s="29">
        <f t="array" ref="O156">(_xlfn.IFNA((VLOOKUP((INDEX('DB-메모리얼'!$F$5:$F$98,MATCH(MIN(ABS('DB-메모리얼'!$F$5:$F$98-'주요 재화 수급처 관리'!$C$10)),ABS('DB-메모리얼'!$F$5:$F$98-'주요 재화 수급처 관리'!$C$10),0))),'DB-메모리얼'!$F$5:$K$98,MATCH(H156,'DB-메모리얼'!$H$3:$K$3,0)+2,0)),"0"))*D156/14</f>
        <v>660690.14285714284</v>
      </c>
      <c r="P156" s="29">
        <f t="shared" si="6"/>
        <v>1028</v>
      </c>
      <c r="Q156" s="299">
        <f t="shared" si="7"/>
        <v>2441032.219047619</v>
      </c>
    </row>
    <row r="157" spans="2:17" ht="18" thickTop="1" thickBot="1" x14ac:dyDescent="0.35">
      <c r="B157" s="22" t="s">
        <v>1609</v>
      </c>
      <c r="C157" s="116">
        <v>128</v>
      </c>
      <c r="D157" s="323">
        <v>1</v>
      </c>
      <c r="E157" s="17"/>
      <c r="F157" s="276">
        <f>VLOOKUP(C157,'DB-캐릭터별 스테이지 매칭'!$E$3:$F$302,2,0)</f>
        <v>431</v>
      </c>
      <c r="G157" s="276" t="str">
        <f>VLOOKUP(F157,'DB-캐릭터별 스테이지 매칭'!$I$3:$L$1698,4,0)</f>
        <v>11-55</v>
      </c>
      <c r="H157" s="276">
        <f>_xlfn.IFNA(VLOOKUP(B157,'DB-서식용'!$D$4:$E$12,2,0),"")</f>
        <v>1040101001</v>
      </c>
      <c r="I157" s="29">
        <f>IFERROR((VLOOKUP(F157,'DB-방치 재화'!$B$3:$I$1800,(MATCH(H157,'DB-방치 재화'!$F$1:$I$1,0)+4),0))*60*24*D157,"0")*(1.7+1.58)</f>
        <v>1681459.2000000002</v>
      </c>
      <c r="J157" s="29">
        <f>_xlfn.IFNA(IF(H157='DB-일일 퀘스트'!$F$6,VLOOKUP(F157,'DB-방치 재화'!$B$3:$H$1698,5,0)*VLOOKUP(H157,'DB-일일 퀘스트'!$F$6:$H$13,3,0),IF(H157='DB-일일 퀘스트'!$F$7,VLOOKUP(F157,'DB-방치 재화'!$B$3:$H$1698,6,0)*VLOOKUP(H157,'DB-일일 퀘스트'!$F$6:$H$13,3,0),IF(H157='DB-일일 퀘스트'!$F$8,VLOOKUP(F157,'DB-방치 재화'!$B$3:$H$1698,7,0)*VLOOKUP(H157,'DB-일일 퀘스트'!$F$6:$H$13,3,0),VLOOKUP(H157,'DB-일일 퀘스트'!$F$6:$H$13,3,0)))),"0")</f>
        <v>42720</v>
      </c>
      <c r="K157" s="29">
        <f>_xlfn.IFNA((IF(H157='DB-주간 퀘스트'!$F$6,VLOOKUP(F157,'DB-방치 재화'!$B$3:$H$1698,5,0)*VLOOKUP(H157,'DB-주간 퀘스트'!$F$6:$H$15,3,0),IF(H157='DB-주간 퀘스트'!$F$7,VLOOKUP(F157,'DB-방치 재화'!$B$3:$H$1698,6,0)*VLOOKUP(H157,'DB-주간 퀘스트'!$F$6:$H$15,3,0),IF(H157='DB-주간 퀘스트'!$F$8,VLOOKUP(F157,'DB-방치 재화'!$B$3:$H$1698,7,0)*VLOOKUP(H157,'DB-주간 퀘스트'!$F$6:$H$15,3,0),VLOOKUP(H157,'DB-주간 퀘스트'!$F$6:$H$15,3,0)))))/7,"0")</f>
        <v>18308.571428571428</v>
      </c>
      <c r="L157" s="29">
        <f t="array" ref="L157">_xlfn.IFNA(IF(H157='DB-아스니아 미션'!$F$8,VLOOKUP('주요 재화 수급처 관리'!$F$10:$F$11,'DB-방치 재화'!$B$3:$H$1698,6,0)*'DB-아스니아 미션'!$H$8,VLOOKUP('주요 재화 수급처 관리'!$H$10:$H$11,'DB-아스니아 미션'!$F$7:$H$10,3,0)),"0")/7</f>
        <v>274.28571428571428</v>
      </c>
      <c r="M157" s="29">
        <f>(((VLOOKUP(F157,'DB-방치 재화'!$B$3:$I$1698,8,0)+8)*(VLOOKUP(H157,'DB-파견 작전실'!$L$8:$M$14,2,0)))*D157)</f>
        <v>56130.53333333334</v>
      </c>
      <c r="N157" s="29">
        <f>_xlfn.IFNA(IF(C157&lt;'DB-선물'!$E$5,VLOOKUP('주요 재화 수급처 관리'!$H$10,'DB-선물'!$G$6:$I$9,3,0),(IF('DB-선물'!$E$11&lt;=C157&lt;'DB-선물'!E103,VLOOKUP('주요 재화 수급처 관리'!$H$10,'DB-선물'!$G$12:$I$15,3,0),VLOOKUP(H157,'DB-선물'!$G$18:$I$21,3,0)))),"0")*6*D157</f>
        <v>0</v>
      </c>
      <c r="O157" s="29">
        <f t="array" ref="O157">(_xlfn.IFNA((VLOOKUP((INDEX('DB-메모리얼'!$F$5:$F$98,MATCH(MIN(ABS('DB-메모리얼'!$F$5:$F$98-'주요 재화 수급처 관리'!$C$10)),ABS('DB-메모리얼'!$F$5:$F$98-'주요 재화 수급처 관리'!$C$10),0))),'DB-메모리얼'!$F$5:$K$98,MATCH(H157,'DB-메모리얼'!$H$3:$K$3,0)+2,0)),"0"))*D157/14</f>
        <v>660690.14285714284</v>
      </c>
      <c r="P157" s="29">
        <f t="shared" si="6"/>
        <v>1028</v>
      </c>
      <c r="Q157" s="299">
        <f t="shared" si="7"/>
        <v>2460610.7333333334</v>
      </c>
    </row>
    <row r="158" spans="2:17" ht="18" thickTop="1" thickBot="1" x14ac:dyDescent="0.35">
      <c r="B158" s="22" t="s">
        <v>1609</v>
      </c>
      <c r="C158" s="116">
        <v>129</v>
      </c>
      <c r="D158" s="323">
        <v>1</v>
      </c>
      <c r="E158" s="17"/>
      <c r="F158" s="276">
        <f>VLOOKUP(C158,'DB-캐릭터별 스테이지 매칭'!$E$3:$F$302,2,0)</f>
        <v>437</v>
      </c>
      <c r="G158" s="276" t="str">
        <f>VLOOKUP(F158,'DB-캐릭터별 스테이지 매칭'!$I$3:$L$1698,4,0)</f>
        <v>12-1</v>
      </c>
      <c r="H158" s="276">
        <f>_xlfn.IFNA(VLOOKUP(B158,'DB-서식용'!$D$4:$E$12,2,0),"")</f>
        <v>1040101001</v>
      </c>
      <c r="I158" s="29">
        <f>IFERROR((VLOOKUP(F158,'DB-방치 재화'!$B$3:$I$1800,(MATCH(H158,'DB-방치 재화'!$F$1:$I$1,0)+4),0))*60*24*D158,"0")*(1.7+1.58)</f>
        <v>1700352.0000000002</v>
      </c>
      <c r="J158" s="29">
        <f>_xlfn.IFNA(IF(H158='DB-일일 퀘스트'!$F$6,VLOOKUP(F158,'DB-방치 재화'!$B$3:$H$1698,5,0)*VLOOKUP(H158,'DB-일일 퀘스트'!$F$6:$H$13,3,0),IF(H158='DB-일일 퀘스트'!$F$7,VLOOKUP(F158,'DB-방치 재화'!$B$3:$H$1698,6,0)*VLOOKUP(H158,'DB-일일 퀘스트'!$F$6:$H$13,3,0),IF(H158='DB-일일 퀘스트'!$F$8,VLOOKUP(F158,'DB-방치 재화'!$B$3:$H$1698,7,0)*VLOOKUP(H158,'DB-일일 퀘스트'!$F$6:$H$13,3,0),VLOOKUP(H158,'DB-일일 퀘스트'!$F$6:$H$13,3,0)))),"0")</f>
        <v>43200</v>
      </c>
      <c r="K158" s="29">
        <f>_xlfn.IFNA((IF(H158='DB-주간 퀘스트'!$F$6,VLOOKUP(F158,'DB-방치 재화'!$B$3:$H$1698,5,0)*VLOOKUP(H158,'DB-주간 퀘스트'!$F$6:$H$15,3,0),IF(H158='DB-주간 퀘스트'!$F$7,VLOOKUP(F158,'DB-방치 재화'!$B$3:$H$1698,6,0)*VLOOKUP(H158,'DB-주간 퀘스트'!$F$6:$H$15,3,0),IF(H158='DB-주간 퀘스트'!$F$8,VLOOKUP(F158,'DB-방치 재화'!$B$3:$H$1698,7,0)*VLOOKUP(H158,'DB-주간 퀘스트'!$F$6:$H$15,3,0),VLOOKUP(H158,'DB-주간 퀘스트'!$F$6:$H$15,3,0)))))/7,"0")</f>
        <v>18514.285714285714</v>
      </c>
      <c r="L158" s="29">
        <f t="array" ref="L158">_xlfn.IFNA(IF(H158='DB-아스니아 미션'!$F$8,VLOOKUP('주요 재화 수급처 관리'!$F$10:$F$11,'DB-방치 재화'!$B$3:$H$1698,6,0)*'DB-아스니아 미션'!$H$8,VLOOKUP('주요 재화 수급처 관리'!$H$10:$H$11,'DB-아스니아 미션'!$F$7:$H$10,3,0)),"0")/7</f>
        <v>274.28571428571428</v>
      </c>
      <c r="M158" s="29">
        <f>(((VLOOKUP(F158,'DB-방치 재화'!$B$3:$I$1698,8,0)+8)*(VLOOKUP(H158,'DB-파견 작전실'!$L$8:$M$14,2,0)))*D158)</f>
        <v>56130.53333333334</v>
      </c>
      <c r="N158" s="29">
        <f>_xlfn.IFNA(IF(C158&lt;'DB-선물'!$E$5,VLOOKUP('주요 재화 수급처 관리'!$H$10,'DB-선물'!$G$6:$I$9,3,0),(IF('DB-선물'!$E$11&lt;=C158&lt;'DB-선물'!E104,VLOOKUP('주요 재화 수급처 관리'!$H$10,'DB-선물'!$G$12:$I$15,3,0),VLOOKUP(H158,'DB-선물'!$G$18:$I$21,3,0)))),"0")*6*D158</f>
        <v>0</v>
      </c>
      <c r="O158" s="29">
        <f t="array" ref="O158">(_xlfn.IFNA((VLOOKUP((INDEX('DB-메모리얼'!$F$5:$F$98,MATCH(MIN(ABS('DB-메모리얼'!$F$5:$F$98-'주요 재화 수급처 관리'!$C$10)),ABS('DB-메모리얼'!$F$5:$F$98-'주요 재화 수급처 관리'!$C$10),0))),'DB-메모리얼'!$F$5:$K$98,MATCH(H158,'DB-메모리얼'!$H$3:$K$3,0)+2,0)),"0"))*D158/14</f>
        <v>660690.14285714284</v>
      </c>
      <c r="P158" s="29">
        <f t="shared" si="6"/>
        <v>1028</v>
      </c>
      <c r="Q158" s="299">
        <f t="shared" si="7"/>
        <v>2480189.2476190478</v>
      </c>
    </row>
    <row r="159" spans="2:17" ht="18" thickTop="1" thickBot="1" x14ac:dyDescent="0.35">
      <c r="B159" s="22" t="s">
        <v>1609</v>
      </c>
      <c r="C159" s="116">
        <v>130</v>
      </c>
      <c r="D159" s="323">
        <v>1</v>
      </c>
      <c r="E159" s="17"/>
      <c r="F159" s="276">
        <f>VLOOKUP(C159,'DB-캐릭터별 스테이지 매칭'!$E$3:$F$302,2,0)</f>
        <v>442</v>
      </c>
      <c r="G159" s="276" t="str">
        <f>VLOOKUP(F159,'DB-캐릭터별 스테이지 매칭'!$I$3:$L$1698,4,0)</f>
        <v>12-6</v>
      </c>
      <c r="H159" s="276">
        <f>_xlfn.IFNA(VLOOKUP(B159,'DB-서식용'!$D$4:$E$12,2,0),"")</f>
        <v>1040101001</v>
      </c>
      <c r="I159" s="29">
        <f>IFERROR((VLOOKUP(F159,'DB-방치 재화'!$B$3:$I$1800,(MATCH(H159,'DB-방치 재화'!$F$1:$I$1,0)+4),0))*60*24*D159,"0")*(1.7+1.58)</f>
        <v>1719244.8</v>
      </c>
      <c r="J159" s="29">
        <f>_xlfn.IFNA(IF(H159='DB-일일 퀘스트'!$F$6,VLOOKUP(F159,'DB-방치 재화'!$B$3:$H$1698,5,0)*VLOOKUP(H159,'DB-일일 퀘스트'!$F$6:$H$13,3,0),IF(H159='DB-일일 퀘스트'!$F$7,VLOOKUP(F159,'DB-방치 재화'!$B$3:$H$1698,6,0)*VLOOKUP(H159,'DB-일일 퀘스트'!$F$6:$H$13,3,0),IF(H159='DB-일일 퀘스트'!$F$8,VLOOKUP(F159,'DB-방치 재화'!$B$3:$H$1698,7,0)*VLOOKUP(H159,'DB-일일 퀘스트'!$F$6:$H$13,3,0),VLOOKUP(H159,'DB-일일 퀘스트'!$F$6:$H$13,3,0)))),"0")</f>
        <v>43680</v>
      </c>
      <c r="K159" s="29">
        <f>_xlfn.IFNA((IF(H159='DB-주간 퀘스트'!$F$6,VLOOKUP(F159,'DB-방치 재화'!$B$3:$H$1698,5,0)*VLOOKUP(H159,'DB-주간 퀘스트'!$F$6:$H$15,3,0),IF(H159='DB-주간 퀘스트'!$F$7,VLOOKUP(F159,'DB-방치 재화'!$B$3:$H$1698,6,0)*VLOOKUP(H159,'DB-주간 퀘스트'!$F$6:$H$15,3,0),IF(H159='DB-주간 퀘스트'!$F$8,VLOOKUP(F159,'DB-방치 재화'!$B$3:$H$1698,7,0)*VLOOKUP(H159,'DB-주간 퀘스트'!$F$6:$H$15,3,0),VLOOKUP(H159,'DB-주간 퀘스트'!$F$6:$H$15,3,0)))))/7,"0")</f>
        <v>18720</v>
      </c>
      <c r="L159" s="29">
        <f t="array" ref="L159">_xlfn.IFNA(IF(H159='DB-아스니아 미션'!$F$8,VLOOKUP('주요 재화 수급처 관리'!$F$10:$F$11,'DB-방치 재화'!$B$3:$H$1698,6,0)*'DB-아스니아 미션'!$H$8,VLOOKUP('주요 재화 수급처 관리'!$H$10:$H$11,'DB-아스니아 미션'!$F$7:$H$10,3,0)),"0")/7</f>
        <v>274.28571428571428</v>
      </c>
      <c r="M159" s="29">
        <f>(((VLOOKUP(F159,'DB-방치 재화'!$B$3:$I$1698,8,0)+8)*(VLOOKUP(H159,'DB-파견 작전실'!$L$8:$M$14,2,0)))*D159)</f>
        <v>56130.53333333334</v>
      </c>
      <c r="N159" s="29">
        <f>_xlfn.IFNA(IF(C159&lt;'DB-선물'!$E$5,VLOOKUP('주요 재화 수급처 관리'!$H$10,'DB-선물'!$G$6:$I$9,3,0),(IF('DB-선물'!$E$11&lt;=C159&lt;'DB-선물'!E105,VLOOKUP('주요 재화 수급처 관리'!$H$10,'DB-선물'!$G$12:$I$15,3,0),VLOOKUP(H159,'DB-선물'!$G$18:$I$21,3,0)))),"0")*6*D159</f>
        <v>0</v>
      </c>
      <c r="O159" s="29">
        <f t="array" ref="O159">(_xlfn.IFNA((VLOOKUP((INDEX('DB-메모리얼'!$F$5:$F$98,MATCH(MIN(ABS('DB-메모리얼'!$F$5:$F$98-'주요 재화 수급처 관리'!$C$10)),ABS('DB-메모리얼'!$F$5:$F$98-'주요 재화 수급처 관리'!$C$10),0))),'DB-메모리얼'!$F$5:$K$98,MATCH(H159,'DB-메모리얼'!$H$3:$K$3,0)+2,0)),"0"))*D159/14</f>
        <v>660690.14285714284</v>
      </c>
      <c r="P159" s="29">
        <f t="shared" si="6"/>
        <v>1028</v>
      </c>
      <c r="Q159" s="299">
        <f t="shared" si="7"/>
        <v>2499767.7619047621</v>
      </c>
    </row>
    <row r="160" spans="2:17" ht="18" thickTop="1" thickBot="1" x14ac:dyDescent="0.35">
      <c r="B160" s="22" t="s">
        <v>1609</v>
      </c>
      <c r="C160" s="116">
        <v>131</v>
      </c>
      <c r="D160" s="323">
        <v>1</v>
      </c>
      <c r="E160" s="17"/>
      <c r="F160" s="276">
        <f>VLOOKUP(C160,'DB-캐릭터별 스테이지 매칭'!$E$3:$F$302,2,0)</f>
        <v>448</v>
      </c>
      <c r="G160" s="276" t="str">
        <f>VLOOKUP(F160,'DB-캐릭터별 스테이지 매칭'!$I$3:$L$1698,4,0)</f>
        <v>12-12</v>
      </c>
      <c r="H160" s="276">
        <f>_xlfn.IFNA(VLOOKUP(B160,'DB-서식용'!$D$4:$E$12,2,0),"")</f>
        <v>1040101001</v>
      </c>
      <c r="I160" s="29">
        <f>IFERROR((VLOOKUP(F160,'DB-방치 재화'!$B$3:$I$1800,(MATCH(H160,'DB-방치 재화'!$F$1:$I$1,0)+4),0))*60*24*D160,"0")*(1.7+1.58)</f>
        <v>1733414.4000000001</v>
      </c>
      <c r="J160" s="29">
        <f>_xlfn.IFNA(IF(H160='DB-일일 퀘스트'!$F$6,VLOOKUP(F160,'DB-방치 재화'!$B$3:$H$1698,5,0)*VLOOKUP(H160,'DB-일일 퀘스트'!$F$6:$H$13,3,0),IF(H160='DB-일일 퀘스트'!$F$7,VLOOKUP(F160,'DB-방치 재화'!$B$3:$H$1698,6,0)*VLOOKUP(H160,'DB-일일 퀘스트'!$F$6:$H$13,3,0),IF(H160='DB-일일 퀘스트'!$F$8,VLOOKUP(F160,'DB-방치 재화'!$B$3:$H$1698,7,0)*VLOOKUP(H160,'DB-일일 퀘스트'!$F$6:$H$13,3,0),VLOOKUP(H160,'DB-일일 퀘스트'!$F$6:$H$13,3,0)))),"0")</f>
        <v>44040</v>
      </c>
      <c r="K160" s="29">
        <f>_xlfn.IFNA((IF(H160='DB-주간 퀘스트'!$F$6,VLOOKUP(F160,'DB-방치 재화'!$B$3:$H$1698,5,0)*VLOOKUP(H160,'DB-주간 퀘스트'!$F$6:$H$15,3,0),IF(H160='DB-주간 퀘스트'!$F$7,VLOOKUP(F160,'DB-방치 재화'!$B$3:$H$1698,6,0)*VLOOKUP(H160,'DB-주간 퀘스트'!$F$6:$H$15,3,0),IF(H160='DB-주간 퀘스트'!$F$8,VLOOKUP(F160,'DB-방치 재화'!$B$3:$H$1698,7,0)*VLOOKUP(H160,'DB-주간 퀘스트'!$F$6:$H$15,3,0),VLOOKUP(H160,'DB-주간 퀘스트'!$F$6:$H$15,3,0)))))/7,"0")</f>
        <v>18874.285714285714</v>
      </c>
      <c r="L160" s="29">
        <f t="array" ref="L160">_xlfn.IFNA(IF(H160='DB-아스니아 미션'!$F$8,VLOOKUP('주요 재화 수급처 관리'!$F$10:$F$11,'DB-방치 재화'!$B$3:$H$1698,6,0)*'DB-아스니아 미션'!$H$8,VLOOKUP('주요 재화 수급처 관리'!$H$10:$H$11,'DB-아스니아 미션'!$F$7:$H$10,3,0)),"0")/7</f>
        <v>274.28571428571428</v>
      </c>
      <c r="M160" s="29">
        <f>(((VLOOKUP(F160,'DB-방치 재화'!$B$3:$I$1698,8,0)+8)*(VLOOKUP(H160,'DB-파견 작전실'!$L$8:$M$14,2,0)))*D160)</f>
        <v>56130.53333333334</v>
      </c>
      <c r="N160" s="29">
        <f>_xlfn.IFNA(IF(C160&lt;'DB-선물'!$E$5,VLOOKUP('주요 재화 수급처 관리'!$H$10,'DB-선물'!$G$6:$I$9,3,0),(IF('DB-선물'!$E$11&lt;=C160&lt;'DB-선물'!E106,VLOOKUP('주요 재화 수급처 관리'!$H$10,'DB-선물'!$G$12:$I$15,3,0),VLOOKUP(H160,'DB-선물'!$G$18:$I$21,3,0)))),"0")*6*D160</f>
        <v>0</v>
      </c>
      <c r="O160" s="29">
        <f t="array" ref="O160">(_xlfn.IFNA((VLOOKUP((INDEX('DB-메모리얼'!$F$5:$F$98,MATCH(MIN(ABS('DB-메모리얼'!$F$5:$F$98-'주요 재화 수급처 관리'!$C$10)),ABS('DB-메모리얼'!$F$5:$F$98-'주요 재화 수급처 관리'!$C$10),0))),'DB-메모리얼'!$F$5:$K$98,MATCH(H160,'DB-메모리얼'!$H$3:$K$3,0)+2,0)),"0"))*D160/14</f>
        <v>660690.14285714284</v>
      </c>
      <c r="P160" s="29">
        <f t="shared" si="6"/>
        <v>1028</v>
      </c>
      <c r="Q160" s="299">
        <f t="shared" si="7"/>
        <v>2514451.6476190477</v>
      </c>
    </row>
    <row r="161" spans="2:17" ht="18" thickTop="1" thickBot="1" x14ac:dyDescent="0.35">
      <c r="B161" s="22" t="s">
        <v>1609</v>
      </c>
      <c r="C161" s="116">
        <v>132</v>
      </c>
      <c r="D161" s="323">
        <v>1</v>
      </c>
      <c r="E161" s="17"/>
      <c r="F161" s="276">
        <f>VLOOKUP(C161,'DB-캐릭터별 스테이지 매칭'!$E$3:$F$302,2,0)</f>
        <v>453</v>
      </c>
      <c r="G161" s="276" t="str">
        <f>VLOOKUP(F161,'DB-캐릭터별 스테이지 매칭'!$I$3:$L$1698,4,0)</f>
        <v>12-17</v>
      </c>
      <c r="H161" s="276">
        <f>_xlfn.IFNA(VLOOKUP(B161,'DB-서식용'!$D$4:$E$12,2,0),"")</f>
        <v>1040101001</v>
      </c>
      <c r="I161" s="29">
        <f>IFERROR((VLOOKUP(F161,'DB-방치 재화'!$B$3:$I$1800,(MATCH(H161,'DB-방치 재화'!$F$1:$I$1,0)+4),0))*60*24*D161,"0")*(1.7+1.58)</f>
        <v>1752307.2000000002</v>
      </c>
      <c r="J161" s="29">
        <f>_xlfn.IFNA(IF(H161='DB-일일 퀘스트'!$F$6,VLOOKUP(F161,'DB-방치 재화'!$B$3:$H$1698,5,0)*VLOOKUP(H161,'DB-일일 퀘스트'!$F$6:$H$13,3,0),IF(H161='DB-일일 퀘스트'!$F$7,VLOOKUP(F161,'DB-방치 재화'!$B$3:$H$1698,6,0)*VLOOKUP(H161,'DB-일일 퀘스트'!$F$6:$H$13,3,0),IF(H161='DB-일일 퀘스트'!$F$8,VLOOKUP(F161,'DB-방치 재화'!$B$3:$H$1698,7,0)*VLOOKUP(H161,'DB-일일 퀘스트'!$F$6:$H$13,3,0),VLOOKUP(H161,'DB-일일 퀘스트'!$F$6:$H$13,3,0)))),"0")</f>
        <v>44520</v>
      </c>
      <c r="K161" s="29">
        <f>_xlfn.IFNA((IF(H161='DB-주간 퀘스트'!$F$6,VLOOKUP(F161,'DB-방치 재화'!$B$3:$H$1698,5,0)*VLOOKUP(H161,'DB-주간 퀘스트'!$F$6:$H$15,3,0),IF(H161='DB-주간 퀘스트'!$F$7,VLOOKUP(F161,'DB-방치 재화'!$B$3:$H$1698,6,0)*VLOOKUP(H161,'DB-주간 퀘스트'!$F$6:$H$15,3,0),IF(H161='DB-주간 퀘스트'!$F$8,VLOOKUP(F161,'DB-방치 재화'!$B$3:$H$1698,7,0)*VLOOKUP(H161,'DB-주간 퀘스트'!$F$6:$H$15,3,0),VLOOKUP(H161,'DB-주간 퀘스트'!$F$6:$H$15,3,0)))))/7,"0")</f>
        <v>19080</v>
      </c>
      <c r="L161" s="29">
        <f t="array" ref="L161">_xlfn.IFNA(IF(H161='DB-아스니아 미션'!$F$8,VLOOKUP('주요 재화 수급처 관리'!$F$10:$F$11,'DB-방치 재화'!$B$3:$H$1698,6,0)*'DB-아스니아 미션'!$H$8,VLOOKUP('주요 재화 수급처 관리'!$H$10:$H$11,'DB-아스니아 미션'!$F$7:$H$10,3,0)),"0")/7</f>
        <v>274.28571428571428</v>
      </c>
      <c r="M161" s="29">
        <f>(((VLOOKUP(F161,'DB-방치 재화'!$B$3:$I$1698,8,0)+8)*(VLOOKUP(H161,'DB-파견 작전실'!$L$8:$M$14,2,0)))*D161)</f>
        <v>56130.53333333334</v>
      </c>
      <c r="N161" s="29">
        <f>_xlfn.IFNA(IF(C161&lt;'DB-선물'!$E$5,VLOOKUP('주요 재화 수급처 관리'!$H$10,'DB-선물'!$G$6:$I$9,3,0),(IF('DB-선물'!$E$11&lt;=C161&lt;'DB-선물'!E107,VLOOKUP('주요 재화 수급처 관리'!$H$10,'DB-선물'!$G$12:$I$15,3,0),VLOOKUP(H161,'DB-선물'!$G$18:$I$21,3,0)))),"0")*6*D161</f>
        <v>0</v>
      </c>
      <c r="O161" s="29">
        <f t="array" ref="O161">(_xlfn.IFNA((VLOOKUP((INDEX('DB-메모리얼'!$F$5:$F$98,MATCH(MIN(ABS('DB-메모리얼'!$F$5:$F$98-'주요 재화 수급처 관리'!$C$10)),ABS('DB-메모리얼'!$F$5:$F$98-'주요 재화 수급처 관리'!$C$10),0))),'DB-메모리얼'!$F$5:$K$98,MATCH(H161,'DB-메모리얼'!$H$3:$K$3,0)+2,0)),"0"))*D161/14</f>
        <v>660690.14285714284</v>
      </c>
      <c r="P161" s="29">
        <f t="shared" si="6"/>
        <v>1028</v>
      </c>
      <c r="Q161" s="299">
        <f t="shared" si="7"/>
        <v>2534030.161904762</v>
      </c>
    </row>
    <row r="162" spans="2:17" ht="18" thickTop="1" thickBot="1" x14ac:dyDescent="0.35">
      <c r="B162" s="22" t="s">
        <v>1609</v>
      </c>
      <c r="C162" s="116">
        <v>133</v>
      </c>
      <c r="D162" s="323">
        <v>1</v>
      </c>
      <c r="E162" s="17"/>
      <c r="F162" s="276">
        <f>VLOOKUP(C162,'DB-캐릭터별 스테이지 매칭'!$E$3:$F$302,2,0)</f>
        <v>459</v>
      </c>
      <c r="G162" s="276" t="str">
        <f>VLOOKUP(F162,'DB-캐릭터별 스테이지 매칭'!$I$3:$L$1698,4,0)</f>
        <v>12-23</v>
      </c>
      <c r="H162" s="276">
        <f>_xlfn.IFNA(VLOOKUP(B162,'DB-서식용'!$D$4:$E$12,2,0),"")</f>
        <v>1040101001</v>
      </c>
      <c r="I162" s="29">
        <f>IFERROR((VLOOKUP(F162,'DB-방치 재화'!$B$3:$I$1800,(MATCH(H162,'DB-방치 재화'!$F$1:$I$1,0)+4),0))*60*24*D162,"0")*(1.7+1.58)</f>
        <v>1771200.0000000002</v>
      </c>
      <c r="J162" s="29">
        <f>_xlfn.IFNA(IF(H162='DB-일일 퀘스트'!$F$6,VLOOKUP(F162,'DB-방치 재화'!$B$3:$H$1698,5,0)*VLOOKUP(H162,'DB-일일 퀘스트'!$F$6:$H$13,3,0),IF(H162='DB-일일 퀘스트'!$F$7,VLOOKUP(F162,'DB-방치 재화'!$B$3:$H$1698,6,0)*VLOOKUP(H162,'DB-일일 퀘스트'!$F$6:$H$13,3,0),IF(H162='DB-일일 퀘스트'!$F$8,VLOOKUP(F162,'DB-방치 재화'!$B$3:$H$1698,7,0)*VLOOKUP(H162,'DB-일일 퀘스트'!$F$6:$H$13,3,0),VLOOKUP(H162,'DB-일일 퀘스트'!$F$6:$H$13,3,0)))),"0")</f>
        <v>45000</v>
      </c>
      <c r="K162" s="29">
        <f>_xlfn.IFNA((IF(H162='DB-주간 퀘스트'!$F$6,VLOOKUP(F162,'DB-방치 재화'!$B$3:$H$1698,5,0)*VLOOKUP(H162,'DB-주간 퀘스트'!$F$6:$H$15,3,0),IF(H162='DB-주간 퀘스트'!$F$7,VLOOKUP(F162,'DB-방치 재화'!$B$3:$H$1698,6,0)*VLOOKUP(H162,'DB-주간 퀘스트'!$F$6:$H$15,3,0),IF(H162='DB-주간 퀘스트'!$F$8,VLOOKUP(F162,'DB-방치 재화'!$B$3:$H$1698,7,0)*VLOOKUP(H162,'DB-주간 퀘스트'!$F$6:$H$15,3,0),VLOOKUP(H162,'DB-주간 퀘스트'!$F$6:$H$15,3,0)))))/7,"0")</f>
        <v>19285.714285714286</v>
      </c>
      <c r="L162" s="29">
        <f t="array" ref="L162">_xlfn.IFNA(IF(H162='DB-아스니아 미션'!$F$8,VLOOKUP('주요 재화 수급처 관리'!$F$10:$F$11,'DB-방치 재화'!$B$3:$H$1698,6,0)*'DB-아스니아 미션'!$H$8,VLOOKUP('주요 재화 수급처 관리'!$H$10:$H$11,'DB-아스니아 미션'!$F$7:$H$10,3,0)),"0")/7</f>
        <v>274.28571428571428</v>
      </c>
      <c r="M162" s="29">
        <f>(((VLOOKUP(F162,'DB-방치 재화'!$B$3:$I$1698,8,0)+8)*(VLOOKUP(H162,'DB-파견 작전실'!$L$8:$M$14,2,0)))*D162)</f>
        <v>56130.53333333334</v>
      </c>
      <c r="N162" s="29">
        <f>_xlfn.IFNA(IF(C162&lt;'DB-선물'!$E$5,VLOOKUP('주요 재화 수급처 관리'!$H$10,'DB-선물'!$G$6:$I$9,3,0),(IF('DB-선물'!$E$11&lt;=C162&lt;'DB-선물'!E108,VLOOKUP('주요 재화 수급처 관리'!$H$10,'DB-선물'!$G$12:$I$15,3,0),VLOOKUP(H162,'DB-선물'!$G$18:$I$21,3,0)))),"0")*6*D162</f>
        <v>0</v>
      </c>
      <c r="O162" s="29">
        <f t="array" ref="O162">(_xlfn.IFNA((VLOOKUP((INDEX('DB-메모리얼'!$F$5:$F$98,MATCH(MIN(ABS('DB-메모리얼'!$F$5:$F$98-'주요 재화 수급처 관리'!$C$10)),ABS('DB-메모리얼'!$F$5:$F$98-'주요 재화 수급처 관리'!$C$10),0))),'DB-메모리얼'!$F$5:$K$98,MATCH(H162,'DB-메모리얼'!$H$3:$K$3,0)+2,0)),"0"))*D162/14</f>
        <v>660690.14285714284</v>
      </c>
      <c r="P162" s="29">
        <f t="shared" si="6"/>
        <v>1028</v>
      </c>
      <c r="Q162" s="299">
        <f t="shared" si="7"/>
        <v>2553608.6761904764</v>
      </c>
    </row>
    <row r="163" spans="2:17" ht="18" thickTop="1" thickBot="1" x14ac:dyDescent="0.35">
      <c r="B163" s="22" t="s">
        <v>1609</v>
      </c>
      <c r="C163" s="116">
        <v>134</v>
      </c>
      <c r="D163" s="323">
        <v>1</v>
      </c>
      <c r="E163" s="17"/>
      <c r="F163" s="276">
        <f>VLOOKUP(C163,'DB-캐릭터별 스테이지 매칭'!$E$3:$F$302,2,0)</f>
        <v>464</v>
      </c>
      <c r="G163" s="276" t="str">
        <f>VLOOKUP(F163,'DB-캐릭터별 스테이지 매칭'!$I$3:$L$1698,4,0)</f>
        <v>12-28</v>
      </c>
      <c r="H163" s="276">
        <f>_xlfn.IFNA(VLOOKUP(B163,'DB-서식용'!$D$4:$E$12,2,0),"")</f>
        <v>1040101001</v>
      </c>
      <c r="I163" s="29">
        <f>IFERROR((VLOOKUP(F163,'DB-방치 재화'!$B$3:$I$1800,(MATCH(H163,'DB-방치 재화'!$F$1:$I$1,0)+4),0))*60*24*D163,"0")*(1.7+1.58)</f>
        <v>1790092.8</v>
      </c>
      <c r="J163" s="29">
        <f>_xlfn.IFNA(IF(H163='DB-일일 퀘스트'!$F$6,VLOOKUP(F163,'DB-방치 재화'!$B$3:$H$1698,5,0)*VLOOKUP(H163,'DB-일일 퀘스트'!$F$6:$H$13,3,0),IF(H163='DB-일일 퀘스트'!$F$7,VLOOKUP(F163,'DB-방치 재화'!$B$3:$H$1698,6,0)*VLOOKUP(H163,'DB-일일 퀘스트'!$F$6:$H$13,3,0),IF(H163='DB-일일 퀘스트'!$F$8,VLOOKUP(F163,'DB-방치 재화'!$B$3:$H$1698,7,0)*VLOOKUP(H163,'DB-일일 퀘스트'!$F$6:$H$13,3,0),VLOOKUP(H163,'DB-일일 퀘스트'!$F$6:$H$13,3,0)))),"0")</f>
        <v>45480</v>
      </c>
      <c r="K163" s="29">
        <f>_xlfn.IFNA((IF(H163='DB-주간 퀘스트'!$F$6,VLOOKUP(F163,'DB-방치 재화'!$B$3:$H$1698,5,0)*VLOOKUP(H163,'DB-주간 퀘스트'!$F$6:$H$15,3,0),IF(H163='DB-주간 퀘스트'!$F$7,VLOOKUP(F163,'DB-방치 재화'!$B$3:$H$1698,6,0)*VLOOKUP(H163,'DB-주간 퀘스트'!$F$6:$H$15,3,0),IF(H163='DB-주간 퀘스트'!$F$8,VLOOKUP(F163,'DB-방치 재화'!$B$3:$H$1698,7,0)*VLOOKUP(H163,'DB-주간 퀘스트'!$F$6:$H$15,3,0),VLOOKUP(H163,'DB-주간 퀘스트'!$F$6:$H$15,3,0)))))/7,"0")</f>
        <v>19491.428571428572</v>
      </c>
      <c r="L163" s="29">
        <f t="array" ref="L163">_xlfn.IFNA(IF(H163='DB-아스니아 미션'!$F$8,VLOOKUP('주요 재화 수급처 관리'!$F$10:$F$11,'DB-방치 재화'!$B$3:$H$1698,6,0)*'DB-아스니아 미션'!$H$8,VLOOKUP('주요 재화 수급처 관리'!$H$10:$H$11,'DB-아스니아 미션'!$F$7:$H$10,3,0)),"0")/7</f>
        <v>274.28571428571428</v>
      </c>
      <c r="M163" s="29">
        <f>(((VLOOKUP(F163,'DB-방치 재화'!$B$3:$I$1698,8,0)+8)*(VLOOKUP(H163,'DB-파견 작전실'!$L$8:$M$14,2,0)))*D163)</f>
        <v>56130.53333333334</v>
      </c>
      <c r="N163" s="29">
        <f>_xlfn.IFNA(IF(C163&lt;'DB-선물'!$E$5,VLOOKUP('주요 재화 수급처 관리'!$H$10,'DB-선물'!$G$6:$I$9,3,0),(IF('DB-선물'!$E$11&lt;=C163&lt;'DB-선물'!E109,VLOOKUP('주요 재화 수급처 관리'!$H$10,'DB-선물'!$G$12:$I$15,3,0),VLOOKUP(H163,'DB-선물'!$G$18:$I$21,3,0)))),"0")*6*D163</f>
        <v>0</v>
      </c>
      <c r="O163" s="29">
        <f t="array" ref="O163">(_xlfn.IFNA((VLOOKUP((INDEX('DB-메모리얼'!$F$5:$F$98,MATCH(MIN(ABS('DB-메모리얼'!$F$5:$F$98-'주요 재화 수급처 관리'!$C$10)),ABS('DB-메모리얼'!$F$5:$F$98-'주요 재화 수급처 관리'!$C$10),0))),'DB-메모리얼'!$F$5:$K$98,MATCH(H163,'DB-메모리얼'!$H$3:$K$3,0)+2,0)),"0"))*D163/14</f>
        <v>660690.14285714284</v>
      </c>
      <c r="P163" s="29">
        <f t="shared" si="6"/>
        <v>1028</v>
      </c>
      <c r="Q163" s="299">
        <f t="shared" si="7"/>
        <v>2573187.1904761908</v>
      </c>
    </row>
    <row r="164" spans="2:17" ht="18" thickTop="1" thickBot="1" x14ac:dyDescent="0.35">
      <c r="B164" s="22" t="s">
        <v>1609</v>
      </c>
      <c r="C164" s="116">
        <v>135</v>
      </c>
      <c r="D164" s="323">
        <v>1</v>
      </c>
      <c r="E164" s="17"/>
      <c r="F164" s="276">
        <f>VLOOKUP(C164,'DB-캐릭터별 스테이지 매칭'!$E$3:$F$302,2,0)</f>
        <v>470</v>
      </c>
      <c r="G164" s="276" t="str">
        <f>VLOOKUP(F164,'DB-캐릭터별 스테이지 매칭'!$I$3:$L$1698,4,0)</f>
        <v>12-34</v>
      </c>
      <c r="H164" s="276">
        <f>_xlfn.IFNA(VLOOKUP(B164,'DB-서식용'!$D$4:$E$12,2,0),"")</f>
        <v>1040101001</v>
      </c>
      <c r="I164" s="29">
        <f>IFERROR((VLOOKUP(F164,'DB-방치 재화'!$B$3:$I$1800,(MATCH(H164,'DB-방치 재화'!$F$1:$I$1,0)+4),0))*60*24*D164,"0")*(1.7+1.58)</f>
        <v>1808985.6</v>
      </c>
      <c r="J164" s="29">
        <f>_xlfn.IFNA(IF(H164='DB-일일 퀘스트'!$F$6,VLOOKUP(F164,'DB-방치 재화'!$B$3:$H$1698,5,0)*VLOOKUP(H164,'DB-일일 퀘스트'!$F$6:$H$13,3,0),IF(H164='DB-일일 퀘스트'!$F$7,VLOOKUP(F164,'DB-방치 재화'!$B$3:$H$1698,6,0)*VLOOKUP(H164,'DB-일일 퀘스트'!$F$6:$H$13,3,0),IF(H164='DB-일일 퀘스트'!$F$8,VLOOKUP(F164,'DB-방치 재화'!$B$3:$H$1698,7,0)*VLOOKUP(H164,'DB-일일 퀘스트'!$F$6:$H$13,3,0),VLOOKUP(H164,'DB-일일 퀘스트'!$F$6:$H$13,3,0)))),"0")</f>
        <v>45960</v>
      </c>
      <c r="K164" s="29">
        <f>_xlfn.IFNA((IF(H164='DB-주간 퀘스트'!$F$6,VLOOKUP(F164,'DB-방치 재화'!$B$3:$H$1698,5,0)*VLOOKUP(H164,'DB-주간 퀘스트'!$F$6:$H$15,3,0),IF(H164='DB-주간 퀘스트'!$F$7,VLOOKUP(F164,'DB-방치 재화'!$B$3:$H$1698,6,0)*VLOOKUP(H164,'DB-주간 퀘스트'!$F$6:$H$15,3,0),IF(H164='DB-주간 퀘스트'!$F$8,VLOOKUP(F164,'DB-방치 재화'!$B$3:$H$1698,7,0)*VLOOKUP(H164,'DB-주간 퀘스트'!$F$6:$H$15,3,0),VLOOKUP(H164,'DB-주간 퀘스트'!$F$6:$H$15,3,0)))))/7,"0")</f>
        <v>19697.142857142859</v>
      </c>
      <c r="L164" s="29">
        <f t="array" ref="L164">_xlfn.IFNA(IF(H164='DB-아스니아 미션'!$F$8,VLOOKUP('주요 재화 수급처 관리'!$F$10:$F$11,'DB-방치 재화'!$B$3:$H$1698,6,0)*'DB-아스니아 미션'!$H$8,VLOOKUP('주요 재화 수급처 관리'!$H$10:$H$11,'DB-아스니아 미션'!$F$7:$H$10,3,0)),"0")/7</f>
        <v>274.28571428571428</v>
      </c>
      <c r="M164" s="29">
        <f>(((VLOOKUP(F164,'DB-방치 재화'!$B$3:$I$1698,8,0)+8)*(VLOOKUP(H164,'DB-파견 작전실'!$L$8:$M$14,2,0)))*D164)</f>
        <v>56130.53333333334</v>
      </c>
      <c r="N164" s="29">
        <f>_xlfn.IFNA(IF(C164&lt;'DB-선물'!$E$5,VLOOKUP('주요 재화 수급처 관리'!$H$10,'DB-선물'!$G$6:$I$9,3,0),(IF('DB-선물'!$E$11&lt;=C164&lt;'DB-선물'!E110,VLOOKUP('주요 재화 수급처 관리'!$H$10,'DB-선물'!$G$12:$I$15,3,0),VLOOKUP(H164,'DB-선물'!$G$18:$I$21,3,0)))),"0")*6*D164</f>
        <v>0</v>
      </c>
      <c r="O164" s="29">
        <f t="array" ref="O164">(_xlfn.IFNA((VLOOKUP((INDEX('DB-메모리얼'!$F$5:$F$98,MATCH(MIN(ABS('DB-메모리얼'!$F$5:$F$98-'주요 재화 수급처 관리'!$C$10)),ABS('DB-메모리얼'!$F$5:$F$98-'주요 재화 수급처 관리'!$C$10),0))),'DB-메모리얼'!$F$5:$K$98,MATCH(H164,'DB-메모리얼'!$H$3:$K$3,0)+2,0)),"0"))*D164/14</f>
        <v>660690.14285714284</v>
      </c>
      <c r="P164" s="29">
        <f t="shared" si="6"/>
        <v>1028</v>
      </c>
      <c r="Q164" s="299">
        <f t="shared" si="7"/>
        <v>2592765.7047619051</v>
      </c>
    </row>
    <row r="165" spans="2:17" ht="18" thickTop="1" thickBot="1" x14ac:dyDescent="0.35">
      <c r="B165" s="22" t="s">
        <v>1609</v>
      </c>
      <c r="C165" s="5">
        <v>136</v>
      </c>
      <c r="D165" s="323">
        <v>1</v>
      </c>
      <c r="E165" s="17"/>
      <c r="F165" s="276">
        <f>VLOOKUP(C165,'DB-캐릭터별 스테이지 매칭'!$E$3:$F$302,2,0)</f>
        <v>475</v>
      </c>
      <c r="G165" s="276" t="str">
        <f>VLOOKUP(F165,'DB-캐릭터별 스테이지 매칭'!$I$3:$L$1698,4,0)</f>
        <v>12-39</v>
      </c>
      <c r="H165" s="276">
        <f>_xlfn.IFNA(VLOOKUP(B165,'DB-서식용'!$D$4:$E$12,2,0),"")</f>
        <v>1040101001</v>
      </c>
      <c r="I165" s="29">
        <f>IFERROR((VLOOKUP(F165,'DB-방치 재화'!$B$3:$I$1800,(MATCH(H165,'DB-방치 재화'!$F$1:$I$1,0)+4),0))*60*24*D165,"0")*(1.7+1.58)</f>
        <v>1823155.2000000002</v>
      </c>
      <c r="J165" s="29">
        <f>_xlfn.IFNA(IF(H165='DB-일일 퀘스트'!$F$6,VLOOKUP(F165,'DB-방치 재화'!$B$3:$H$1698,5,0)*VLOOKUP(H165,'DB-일일 퀘스트'!$F$6:$H$13,3,0),IF(H165='DB-일일 퀘스트'!$F$7,VLOOKUP(F165,'DB-방치 재화'!$B$3:$H$1698,6,0)*VLOOKUP(H165,'DB-일일 퀘스트'!$F$6:$H$13,3,0),IF(H165='DB-일일 퀘스트'!$F$8,VLOOKUP(F165,'DB-방치 재화'!$B$3:$H$1698,7,0)*VLOOKUP(H165,'DB-일일 퀘스트'!$F$6:$H$13,3,0),VLOOKUP(H165,'DB-일일 퀘스트'!$F$6:$H$13,3,0)))),"0")</f>
        <v>46320</v>
      </c>
      <c r="K165" s="29">
        <f>_xlfn.IFNA((IF(H165='DB-주간 퀘스트'!$F$6,VLOOKUP(F165,'DB-방치 재화'!$B$3:$H$1698,5,0)*VLOOKUP(H165,'DB-주간 퀘스트'!$F$6:$H$15,3,0),IF(H165='DB-주간 퀘스트'!$F$7,VLOOKUP(F165,'DB-방치 재화'!$B$3:$H$1698,6,0)*VLOOKUP(H165,'DB-주간 퀘스트'!$F$6:$H$15,3,0),IF(H165='DB-주간 퀘스트'!$F$8,VLOOKUP(F165,'DB-방치 재화'!$B$3:$H$1698,7,0)*VLOOKUP(H165,'DB-주간 퀘스트'!$F$6:$H$15,3,0),VLOOKUP(H165,'DB-주간 퀘스트'!$F$6:$H$15,3,0)))))/7,"0")</f>
        <v>19851.428571428572</v>
      </c>
      <c r="L165" s="29">
        <f t="array" ref="L165">_xlfn.IFNA(IF(H165='DB-아스니아 미션'!$F$8,VLOOKUP('주요 재화 수급처 관리'!$F$10:$F$11,'DB-방치 재화'!$B$3:$H$1698,6,0)*'DB-아스니아 미션'!$H$8,VLOOKUP('주요 재화 수급처 관리'!$H$10:$H$11,'DB-아스니아 미션'!$F$7:$H$10,3,0)),"0")/7</f>
        <v>274.28571428571428</v>
      </c>
      <c r="M165" s="29">
        <f>(((VLOOKUP(F165,'DB-방치 재화'!$B$3:$I$1698,8,0)+8)*(VLOOKUP(H165,'DB-파견 작전실'!$L$8:$M$14,2,0)))*D165)</f>
        <v>56130.53333333334</v>
      </c>
      <c r="N165" s="29">
        <f>_xlfn.IFNA(IF(C165&lt;'DB-선물'!$E$5,VLOOKUP('주요 재화 수급처 관리'!$H$10,'DB-선물'!$G$6:$I$9,3,0),(IF('DB-선물'!$E$11&lt;=C165&lt;'DB-선물'!E111,VLOOKUP('주요 재화 수급처 관리'!$H$10,'DB-선물'!$G$12:$I$15,3,0),VLOOKUP(H165,'DB-선물'!$G$18:$I$21,3,0)))),"0")*6*D165</f>
        <v>0</v>
      </c>
      <c r="O165" s="29">
        <f t="array" ref="O165">(_xlfn.IFNA((VLOOKUP((INDEX('DB-메모리얼'!$F$5:$F$98,MATCH(MIN(ABS('DB-메모리얼'!$F$5:$F$98-'주요 재화 수급처 관리'!$C$10)),ABS('DB-메모리얼'!$F$5:$F$98-'주요 재화 수급처 관리'!$C$10),0))),'DB-메모리얼'!$F$5:$K$98,MATCH(H165,'DB-메모리얼'!$H$3:$K$3,0)+2,0)),"0"))*D165/14</f>
        <v>660690.14285714284</v>
      </c>
      <c r="P165" s="29">
        <f t="shared" si="6"/>
        <v>1028</v>
      </c>
      <c r="Q165" s="299">
        <f t="shared" si="7"/>
        <v>2607449.5904761907</v>
      </c>
    </row>
    <row r="166" spans="2:17" ht="18" thickTop="1" thickBot="1" x14ac:dyDescent="0.35">
      <c r="B166" s="22" t="s">
        <v>1609</v>
      </c>
      <c r="C166" s="5">
        <v>137</v>
      </c>
      <c r="D166" s="323">
        <v>1</v>
      </c>
      <c r="E166" s="17"/>
      <c r="F166" s="276">
        <f>VLOOKUP(C166,'DB-캐릭터별 스테이지 매칭'!$E$3:$F$302,2,0)</f>
        <v>481</v>
      </c>
      <c r="G166" s="276" t="str">
        <f>VLOOKUP(F166,'DB-캐릭터별 스테이지 매칭'!$I$3:$L$1698,4,0)</f>
        <v>12-45</v>
      </c>
      <c r="H166" s="276">
        <f>_xlfn.IFNA(VLOOKUP(B166,'DB-서식용'!$D$4:$E$12,2,0),"")</f>
        <v>1040101001</v>
      </c>
      <c r="I166" s="29">
        <f>IFERROR((VLOOKUP(F166,'DB-방치 재화'!$B$3:$I$1800,(MATCH(H166,'DB-방치 재화'!$F$1:$I$1,0)+4),0))*60*24*D166,"0")*(1.7+1.58)</f>
        <v>1846771.2000000002</v>
      </c>
      <c r="J166" s="29">
        <f>_xlfn.IFNA(IF(H166='DB-일일 퀘스트'!$F$6,VLOOKUP(F166,'DB-방치 재화'!$B$3:$H$1698,5,0)*VLOOKUP(H166,'DB-일일 퀘스트'!$F$6:$H$13,3,0),IF(H166='DB-일일 퀘스트'!$F$7,VLOOKUP(F166,'DB-방치 재화'!$B$3:$H$1698,6,0)*VLOOKUP(H166,'DB-일일 퀘스트'!$F$6:$H$13,3,0),IF(H166='DB-일일 퀘스트'!$F$8,VLOOKUP(F166,'DB-방치 재화'!$B$3:$H$1698,7,0)*VLOOKUP(H166,'DB-일일 퀘스트'!$F$6:$H$13,3,0),VLOOKUP(H166,'DB-일일 퀘스트'!$F$6:$H$13,3,0)))),"0")</f>
        <v>46920</v>
      </c>
      <c r="K166" s="29">
        <f>_xlfn.IFNA((IF(H166='DB-주간 퀘스트'!$F$6,VLOOKUP(F166,'DB-방치 재화'!$B$3:$H$1698,5,0)*VLOOKUP(H166,'DB-주간 퀘스트'!$F$6:$H$15,3,0),IF(H166='DB-주간 퀘스트'!$F$7,VLOOKUP(F166,'DB-방치 재화'!$B$3:$H$1698,6,0)*VLOOKUP(H166,'DB-주간 퀘스트'!$F$6:$H$15,3,0),IF(H166='DB-주간 퀘스트'!$F$8,VLOOKUP(F166,'DB-방치 재화'!$B$3:$H$1698,7,0)*VLOOKUP(H166,'DB-주간 퀘스트'!$F$6:$H$15,3,0),VLOOKUP(H166,'DB-주간 퀘스트'!$F$6:$H$15,3,0)))))/7,"0")</f>
        <v>20108.571428571428</v>
      </c>
      <c r="L166" s="29">
        <f t="array" ref="L166">_xlfn.IFNA(IF(H166='DB-아스니아 미션'!$F$8,VLOOKUP('주요 재화 수급처 관리'!$F$10:$F$11,'DB-방치 재화'!$B$3:$H$1698,6,0)*'DB-아스니아 미션'!$H$8,VLOOKUP('주요 재화 수급처 관리'!$H$10:$H$11,'DB-아스니아 미션'!$F$7:$H$10,3,0)),"0")/7</f>
        <v>274.28571428571428</v>
      </c>
      <c r="M166" s="29">
        <f>(((VLOOKUP(F166,'DB-방치 재화'!$B$3:$I$1698,8,0)+8)*(VLOOKUP(H166,'DB-파견 작전실'!$L$8:$M$14,2,0)))*D166)</f>
        <v>56130.53333333334</v>
      </c>
      <c r="N166" s="29">
        <f>_xlfn.IFNA(IF(C166&lt;'DB-선물'!$E$5,VLOOKUP('주요 재화 수급처 관리'!$H$10,'DB-선물'!$G$6:$I$9,3,0),(IF('DB-선물'!$E$11&lt;=C166&lt;'DB-선물'!E112,VLOOKUP('주요 재화 수급처 관리'!$H$10,'DB-선물'!$G$12:$I$15,3,0),VLOOKUP(H166,'DB-선물'!$G$18:$I$21,3,0)))),"0")*6*D166</f>
        <v>0</v>
      </c>
      <c r="O166" s="29">
        <f t="array" ref="O166">(_xlfn.IFNA((VLOOKUP((INDEX('DB-메모리얼'!$F$5:$F$98,MATCH(MIN(ABS('DB-메모리얼'!$F$5:$F$98-'주요 재화 수급처 관리'!$C$10)),ABS('DB-메모리얼'!$F$5:$F$98-'주요 재화 수급처 관리'!$C$10),0))),'DB-메모리얼'!$F$5:$K$98,MATCH(H166,'DB-메모리얼'!$H$3:$K$3,0)+2,0)),"0"))*D166/14</f>
        <v>660690.14285714284</v>
      </c>
      <c r="P166" s="29">
        <f t="shared" si="6"/>
        <v>1028</v>
      </c>
      <c r="Q166" s="299">
        <f t="shared" si="7"/>
        <v>2631922.7333333334</v>
      </c>
    </row>
    <row r="167" spans="2:17" ht="18" thickTop="1" thickBot="1" x14ac:dyDescent="0.35">
      <c r="B167" s="22" t="s">
        <v>1609</v>
      </c>
      <c r="C167" s="5">
        <v>138</v>
      </c>
      <c r="D167" s="323">
        <v>1</v>
      </c>
      <c r="E167" s="17"/>
      <c r="F167" s="276">
        <f>VLOOKUP(C167,'DB-캐릭터별 스테이지 매칭'!$E$3:$F$302,2,0)</f>
        <v>487</v>
      </c>
      <c r="G167" s="276" t="str">
        <f>VLOOKUP(F167,'DB-캐릭터별 스테이지 매칭'!$I$3:$L$1698,4,0)</f>
        <v>12-51</v>
      </c>
      <c r="H167" s="276">
        <f>_xlfn.IFNA(VLOOKUP(B167,'DB-서식용'!$D$4:$E$12,2,0),"")</f>
        <v>1040101001</v>
      </c>
      <c r="I167" s="29">
        <f>IFERROR((VLOOKUP(F167,'DB-방치 재화'!$B$3:$I$1800,(MATCH(H167,'DB-방치 재화'!$F$1:$I$1,0)+4),0))*60*24*D167,"0")*(1.7+1.58)</f>
        <v>1860940.8</v>
      </c>
      <c r="J167" s="29">
        <f>_xlfn.IFNA(IF(H167='DB-일일 퀘스트'!$F$6,VLOOKUP(F167,'DB-방치 재화'!$B$3:$H$1698,5,0)*VLOOKUP(H167,'DB-일일 퀘스트'!$F$6:$H$13,3,0),IF(H167='DB-일일 퀘스트'!$F$7,VLOOKUP(F167,'DB-방치 재화'!$B$3:$H$1698,6,0)*VLOOKUP(H167,'DB-일일 퀘스트'!$F$6:$H$13,3,0),IF(H167='DB-일일 퀘스트'!$F$8,VLOOKUP(F167,'DB-방치 재화'!$B$3:$H$1698,7,0)*VLOOKUP(H167,'DB-일일 퀘스트'!$F$6:$H$13,3,0),VLOOKUP(H167,'DB-일일 퀘스트'!$F$6:$H$13,3,0)))),"0")</f>
        <v>47280</v>
      </c>
      <c r="K167" s="29">
        <f>_xlfn.IFNA((IF(H167='DB-주간 퀘스트'!$F$6,VLOOKUP(F167,'DB-방치 재화'!$B$3:$H$1698,5,0)*VLOOKUP(H167,'DB-주간 퀘스트'!$F$6:$H$15,3,0),IF(H167='DB-주간 퀘스트'!$F$7,VLOOKUP(F167,'DB-방치 재화'!$B$3:$H$1698,6,0)*VLOOKUP(H167,'DB-주간 퀘스트'!$F$6:$H$15,3,0),IF(H167='DB-주간 퀘스트'!$F$8,VLOOKUP(F167,'DB-방치 재화'!$B$3:$H$1698,7,0)*VLOOKUP(H167,'DB-주간 퀘스트'!$F$6:$H$15,3,0),VLOOKUP(H167,'DB-주간 퀘스트'!$F$6:$H$15,3,0)))))/7,"0")</f>
        <v>20262.857142857141</v>
      </c>
      <c r="L167" s="29">
        <f t="array" ref="L167">_xlfn.IFNA(IF(H167='DB-아스니아 미션'!$F$8,VLOOKUP('주요 재화 수급처 관리'!$F$10:$F$11,'DB-방치 재화'!$B$3:$H$1698,6,0)*'DB-아스니아 미션'!$H$8,VLOOKUP('주요 재화 수급처 관리'!$H$10:$H$11,'DB-아스니아 미션'!$F$7:$H$10,3,0)),"0")/7</f>
        <v>274.28571428571428</v>
      </c>
      <c r="M167" s="29">
        <f>(((VLOOKUP(F167,'DB-방치 재화'!$B$3:$I$1698,8,0)+8)*(VLOOKUP(H167,'DB-파견 작전실'!$L$8:$M$14,2,0)))*D167)</f>
        <v>56130.53333333334</v>
      </c>
      <c r="N167" s="29">
        <f>_xlfn.IFNA(IF(C167&lt;'DB-선물'!$E$5,VLOOKUP('주요 재화 수급처 관리'!$H$10,'DB-선물'!$G$6:$I$9,3,0),(IF('DB-선물'!$E$11&lt;=C167&lt;'DB-선물'!E113,VLOOKUP('주요 재화 수급처 관리'!$H$10,'DB-선물'!$G$12:$I$15,3,0),VLOOKUP(H167,'DB-선물'!$G$18:$I$21,3,0)))),"0")*6*D167</f>
        <v>0</v>
      </c>
      <c r="O167" s="29">
        <f t="array" ref="O167">(_xlfn.IFNA((VLOOKUP((INDEX('DB-메모리얼'!$F$5:$F$98,MATCH(MIN(ABS('DB-메모리얼'!$F$5:$F$98-'주요 재화 수급처 관리'!$C$10)),ABS('DB-메모리얼'!$F$5:$F$98-'주요 재화 수급처 관리'!$C$10),0))),'DB-메모리얼'!$F$5:$K$98,MATCH(H167,'DB-메모리얼'!$H$3:$K$3,0)+2,0)),"0"))*D167/14</f>
        <v>660690.14285714284</v>
      </c>
      <c r="P167" s="29">
        <f t="shared" si="6"/>
        <v>1028</v>
      </c>
      <c r="Q167" s="299">
        <f t="shared" si="7"/>
        <v>2646606.6190476189</v>
      </c>
    </row>
    <row r="168" spans="2:17" ht="18" thickTop="1" thickBot="1" x14ac:dyDescent="0.35">
      <c r="B168" s="22" t="s">
        <v>1609</v>
      </c>
      <c r="C168" s="5">
        <v>139</v>
      </c>
      <c r="D168" s="323">
        <v>1</v>
      </c>
      <c r="E168" s="17"/>
      <c r="F168" s="276">
        <f>VLOOKUP(C168,'DB-캐릭터별 스테이지 매칭'!$E$3:$F$302,2,0)</f>
        <v>492</v>
      </c>
      <c r="G168" s="276" t="str">
        <f>VLOOKUP(F168,'DB-캐릭터별 스테이지 매칭'!$I$3:$L$1698,4,0)</f>
        <v>12-56</v>
      </c>
      <c r="H168" s="276">
        <f>_xlfn.IFNA(VLOOKUP(B168,'DB-서식용'!$D$4:$E$12,2,0),"")</f>
        <v>1040101001</v>
      </c>
      <c r="I168" s="29">
        <f>IFERROR((VLOOKUP(F168,'DB-방치 재화'!$B$3:$I$1800,(MATCH(H168,'DB-방치 재화'!$F$1:$I$1,0)+4),0))*60*24*D168,"0")*(1.7+1.58)</f>
        <v>1879833.6000000001</v>
      </c>
      <c r="J168" s="29">
        <f>_xlfn.IFNA(IF(H168='DB-일일 퀘스트'!$F$6,VLOOKUP(F168,'DB-방치 재화'!$B$3:$H$1698,5,0)*VLOOKUP(H168,'DB-일일 퀘스트'!$F$6:$H$13,3,0),IF(H168='DB-일일 퀘스트'!$F$7,VLOOKUP(F168,'DB-방치 재화'!$B$3:$H$1698,6,0)*VLOOKUP(H168,'DB-일일 퀘스트'!$F$6:$H$13,3,0),IF(H168='DB-일일 퀘스트'!$F$8,VLOOKUP(F168,'DB-방치 재화'!$B$3:$H$1698,7,0)*VLOOKUP(H168,'DB-일일 퀘스트'!$F$6:$H$13,3,0),VLOOKUP(H168,'DB-일일 퀘스트'!$F$6:$H$13,3,0)))),"0")</f>
        <v>47760</v>
      </c>
      <c r="K168" s="29">
        <f>_xlfn.IFNA((IF(H168='DB-주간 퀘스트'!$F$6,VLOOKUP(F168,'DB-방치 재화'!$B$3:$H$1698,5,0)*VLOOKUP(H168,'DB-주간 퀘스트'!$F$6:$H$15,3,0),IF(H168='DB-주간 퀘스트'!$F$7,VLOOKUP(F168,'DB-방치 재화'!$B$3:$H$1698,6,0)*VLOOKUP(H168,'DB-주간 퀘스트'!$F$6:$H$15,3,0),IF(H168='DB-주간 퀘스트'!$F$8,VLOOKUP(F168,'DB-방치 재화'!$B$3:$H$1698,7,0)*VLOOKUP(H168,'DB-주간 퀘스트'!$F$6:$H$15,3,0),VLOOKUP(H168,'DB-주간 퀘스트'!$F$6:$H$15,3,0)))))/7,"0")</f>
        <v>20468.571428571428</v>
      </c>
      <c r="L168" s="29">
        <f t="array" ref="L168">_xlfn.IFNA(IF(H168='DB-아스니아 미션'!$F$8,VLOOKUP('주요 재화 수급처 관리'!$F$10:$F$11,'DB-방치 재화'!$B$3:$H$1698,6,0)*'DB-아스니아 미션'!$H$8,VLOOKUP('주요 재화 수급처 관리'!$H$10:$H$11,'DB-아스니아 미션'!$F$7:$H$10,3,0)),"0")/7</f>
        <v>274.28571428571428</v>
      </c>
      <c r="M168" s="29">
        <f>(((VLOOKUP(F168,'DB-방치 재화'!$B$3:$I$1698,8,0)+8)*(VLOOKUP(H168,'DB-파견 작전실'!$L$8:$M$14,2,0)))*D168)</f>
        <v>56130.53333333334</v>
      </c>
      <c r="N168" s="29">
        <f>_xlfn.IFNA(IF(C168&lt;'DB-선물'!$E$5,VLOOKUP('주요 재화 수급처 관리'!$H$10,'DB-선물'!$G$6:$I$9,3,0),(IF('DB-선물'!$E$11&lt;=C168&lt;'DB-선물'!E114,VLOOKUP('주요 재화 수급처 관리'!$H$10,'DB-선물'!$G$12:$I$15,3,0),VLOOKUP(H168,'DB-선물'!$G$18:$I$21,3,0)))),"0")*6*D168</f>
        <v>0</v>
      </c>
      <c r="O168" s="29">
        <f t="array" ref="O168">(_xlfn.IFNA((VLOOKUP((INDEX('DB-메모리얼'!$F$5:$F$98,MATCH(MIN(ABS('DB-메모리얼'!$F$5:$F$98-'주요 재화 수급처 관리'!$C$10)),ABS('DB-메모리얼'!$F$5:$F$98-'주요 재화 수급처 관리'!$C$10),0))),'DB-메모리얼'!$F$5:$K$98,MATCH(H168,'DB-메모리얼'!$H$3:$K$3,0)+2,0)),"0"))*D168/14</f>
        <v>660690.14285714284</v>
      </c>
      <c r="P168" s="29">
        <f t="shared" si="6"/>
        <v>1028</v>
      </c>
      <c r="Q168" s="299">
        <f t="shared" si="7"/>
        <v>2666185.1333333333</v>
      </c>
    </row>
    <row r="169" spans="2:17" ht="18" thickTop="1" thickBot="1" x14ac:dyDescent="0.35">
      <c r="B169" s="22" t="s">
        <v>1609</v>
      </c>
      <c r="C169" s="5">
        <v>140</v>
      </c>
      <c r="D169" s="323">
        <v>1</v>
      </c>
      <c r="E169" s="17"/>
      <c r="F169" s="276">
        <f>VLOOKUP(C169,'DB-캐릭터별 스테이지 매칭'!$E$3:$F$302,2,0)</f>
        <v>498</v>
      </c>
      <c r="G169" s="276" t="str">
        <f>VLOOKUP(F169,'DB-캐릭터별 스테이지 매칭'!$I$3:$L$1698,4,0)</f>
        <v>13-2</v>
      </c>
      <c r="H169" s="276">
        <f>_xlfn.IFNA(VLOOKUP(B169,'DB-서식용'!$D$4:$E$12,2,0),"")</f>
        <v>1040101001</v>
      </c>
      <c r="I169" s="29">
        <f>IFERROR((VLOOKUP(F169,'DB-방치 재화'!$B$3:$I$1800,(MATCH(H169,'DB-방치 재화'!$F$1:$I$1,0)+4),0))*60*24*D169,"0")*(1.7+1.58)</f>
        <v>1898726.4000000001</v>
      </c>
      <c r="J169" s="29">
        <f>_xlfn.IFNA(IF(H169='DB-일일 퀘스트'!$F$6,VLOOKUP(F169,'DB-방치 재화'!$B$3:$H$1698,5,0)*VLOOKUP(H169,'DB-일일 퀘스트'!$F$6:$H$13,3,0),IF(H169='DB-일일 퀘스트'!$F$7,VLOOKUP(F169,'DB-방치 재화'!$B$3:$H$1698,6,0)*VLOOKUP(H169,'DB-일일 퀘스트'!$F$6:$H$13,3,0),IF(H169='DB-일일 퀘스트'!$F$8,VLOOKUP(F169,'DB-방치 재화'!$B$3:$H$1698,7,0)*VLOOKUP(H169,'DB-일일 퀘스트'!$F$6:$H$13,3,0),VLOOKUP(H169,'DB-일일 퀘스트'!$F$6:$H$13,3,0)))),"0")</f>
        <v>48240</v>
      </c>
      <c r="K169" s="29">
        <f>_xlfn.IFNA((IF(H169='DB-주간 퀘스트'!$F$6,VLOOKUP(F169,'DB-방치 재화'!$B$3:$H$1698,5,0)*VLOOKUP(H169,'DB-주간 퀘스트'!$F$6:$H$15,3,0),IF(H169='DB-주간 퀘스트'!$F$7,VLOOKUP(F169,'DB-방치 재화'!$B$3:$H$1698,6,0)*VLOOKUP(H169,'DB-주간 퀘스트'!$F$6:$H$15,3,0),IF(H169='DB-주간 퀘스트'!$F$8,VLOOKUP(F169,'DB-방치 재화'!$B$3:$H$1698,7,0)*VLOOKUP(H169,'DB-주간 퀘스트'!$F$6:$H$15,3,0),VLOOKUP(H169,'DB-주간 퀘스트'!$F$6:$H$15,3,0)))))/7,"0")</f>
        <v>20674.285714285714</v>
      </c>
      <c r="L169" s="29">
        <f t="array" ref="L169">_xlfn.IFNA(IF(H169='DB-아스니아 미션'!$F$8,VLOOKUP('주요 재화 수급처 관리'!$F$10:$F$11,'DB-방치 재화'!$B$3:$H$1698,6,0)*'DB-아스니아 미션'!$H$8,VLOOKUP('주요 재화 수급처 관리'!$H$10:$H$11,'DB-아스니아 미션'!$F$7:$H$10,3,0)),"0")/7</f>
        <v>274.28571428571428</v>
      </c>
      <c r="M169" s="29">
        <f>(((VLOOKUP(F169,'DB-방치 재화'!$B$3:$I$1698,8,0)+8)*(VLOOKUP(H169,'DB-파견 작전실'!$L$8:$M$14,2,0)))*D169)</f>
        <v>56130.53333333334</v>
      </c>
      <c r="N169" s="29">
        <f>_xlfn.IFNA(IF(C169&lt;'DB-선물'!$E$5,VLOOKUP('주요 재화 수급처 관리'!$H$10,'DB-선물'!$G$6:$I$9,3,0),(IF('DB-선물'!$E$11&lt;=C169&lt;'DB-선물'!E115,VLOOKUP('주요 재화 수급처 관리'!$H$10,'DB-선물'!$G$12:$I$15,3,0),VLOOKUP(H169,'DB-선물'!$G$18:$I$21,3,0)))),"0")*6*D169</f>
        <v>0</v>
      </c>
      <c r="O169" s="29">
        <f t="array" ref="O169">(_xlfn.IFNA((VLOOKUP((INDEX('DB-메모리얼'!$F$5:$F$98,MATCH(MIN(ABS('DB-메모리얼'!$F$5:$F$98-'주요 재화 수급처 관리'!$C$10)),ABS('DB-메모리얼'!$F$5:$F$98-'주요 재화 수급처 관리'!$C$10),0))),'DB-메모리얼'!$F$5:$K$98,MATCH(H169,'DB-메모리얼'!$H$3:$K$3,0)+2,0)),"0"))*D169/14</f>
        <v>660690.14285714284</v>
      </c>
      <c r="P169" s="29">
        <f t="shared" si="6"/>
        <v>1028</v>
      </c>
      <c r="Q169" s="299">
        <f t="shared" si="7"/>
        <v>2685763.6476190477</v>
      </c>
    </row>
    <row r="170" spans="2:17" ht="18" thickTop="1" thickBot="1" x14ac:dyDescent="0.35">
      <c r="B170" s="22" t="s">
        <v>1609</v>
      </c>
      <c r="C170" s="116">
        <v>141</v>
      </c>
      <c r="D170" s="323">
        <v>1</v>
      </c>
      <c r="E170" s="17"/>
      <c r="F170" s="276">
        <f>VLOOKUP(C170,'DB-캐릭터별 스테이지 매칭'!$E$3:$F$302,2,0)</f>
        <v>504</v>
      </c>
      <c r="G170" s="276" t="str">
        <f>VLOOKUP(F170,'DB-캐릭터별 스테이지 매칭'!$I$3:$L$1698,4,0)</f>
        <v>13-8</v>
      </c>
      <c r="H170" s="276">
        <f>_xlfn.IFNA(VLOOKUP(B170,'DB-서식용'!$D$4:$E$12,2,0),"")</f>
        <v>1040101001</v>
      </c>
      <c r="I170" s="29">
        <f>IFERROR((VLOOKUP(F170,'DB-방치 재화'!$B$3:$I$1800,(MATCH(H170,'DB-방치 재화'!$F$1:$I$1,0)+4),0))*60*24*D170,"0")*(1.7+1.58)</f>
        <v>1917619.2000000002</v>
      </c>
      <c r="J170" s="29">
        <f>_xlfn.IFNA(IF(H170='DB-일일 퀘스트'!$F$6,VLOOKUP(F170,'DB-방치 재화'!$B$3:$H$1698,5,0)*VLOOKUP(H170,'DB-일일 퀘스트'!$F$6:$H$13,3,0),IF(H170='DB-일일 퀘스트'!$F$7,VLOOKUP(F170,'DB-방치 재화'!$B$3:$H$1698,6,0)*VLOOKUP(H170,'DB-일일 퀘스트'!$F$6:$H$13,3,0),IF(H170='DB-일일 퀘스트'!$F$8,VLOOKUP(F170,'DB-방치 재화'!$B$3:$H$1698,7,0)*VLOOKUP(H170,'DB-일일 퀘스트'!$F$6:$H$13,3,0),VLOOKUP(H170,'DB-일일 퀘스트'!$F$6:$H$13,3,0)))),"0")</f>
        <v>48720</v>
      </c>
      <c r="K170" s="29">
        <f>_xlfn.IFNA((IF(H170='DB-주간 퀘스트'!$F$6,VLOOKUP(F170,'DB-방치 재화'!$B$3:$H$1698,5,0)*VLOOKUP(H170,'DB-주간 퀘스트'!$F$6:$H$15,3,0),IF(H170='DB-주간 퀘스트'!$F$7,VLOOKUP(F170,'DB-방치 재화'!$B$3:$H$1698,6,0)*VLOOKUP(H170,'DB-주간 퀘스트'!$F$6:$H$15,3,0),IF(H170='DB-주간 퀘스트'!$F$8,VLOOKUP(F170,'DB-방치 재화'!$B$3:$H$1698,7,0)*VLOOKUP(H170,'DB-주간 퀘스트'!$F$6:$H$15,3,0),VLOOKUP(H170,'DB-주간 퀘스트'!$F$6:$H$15,3,0)))))/7,"0")</f>
        <v>20880</v>
      </c>
      <c r="L170" s="29">
        <f t="array" ref="L170">_xlfn.IFNA(IF(H170='DB-아스니아 미션'!$F$8,VLOOKUP('주요 재화 수급처 관리'!$F$10:$F$11,'DB-방치 재화'!$B$3:$H$1698,6,0)*'DB-아스니아 미션'!$H$8,VLOOKUP('주요 재화 수급처 관리'!$H$10:$H$11,'DB-아스니아 미션'!$F$7:$H$10,3,0)),"0")/7</f>
        <v>274.28571428571428</v>
      </c>
      <c r="M170" s="29">
        <f>(((VLOOKUP(F170,'DB-방치 재화'!$B$3:$I$1698,8,0)+8)*(VLOOKUP(H170,'DB-파견 작전실'!$L$8:$M$14,2,0)))*D170)</f>
        <v>56130.53333333334</v>
      </c>
      <c r="N170" s="29">
        <f>_xlfn.IFNA(IF(C170&lt;'DB-선물'!$E$5,VLOOKUP('주요 재화 수급처 관리'!$H$10,'DB-선물'!$G$6:$I$9,3,0),(IF('DB-선물'!$E$11&lt;=C170&lt;'DB-선물'!E116,VLOOKUP('주요 재화 수급처 관리'!$H$10,'DB-선물'!$G$12:$I$15,3,0),VLOOKUP(H170,'DB-선물'!$G$18:$I$21,3,0)))),"0")*6*D170</f>
        <v>0</v>
      </c>
      <c r="O170" s="29">
        <f t="array" ref="O170">(_xlfn.IFNA((VLOOKUP((INDEX('DB-메모리얼'!$F$5:$F$98,MATCH(MIN(ABS('DB-메모리얼'!$F$5:$F$98-'주요 재화 수급처 관리'!$C$10)),ABS('DB-메모리얼'!$F$5:$F$98-'주요 재화 수급처 관리'!$C$10),0))),'DB-메모리얼'!$F$5:$K$98,MATCH(H170,'DB-메모리얼'!$H$3:$K$3,0)+2,0)),"0"))*D170/14</f>
        <v>660690.14285714284</v>
      </c>
      <c r="P170" s="29">
        <f t="shared" si="6"/>
        <v>1028</v>
      </c>
      <c r="Q170" s="299">
        <f t="shared" si="7"/>
        <v>2705342.161904762</v>
      </c>
    </row>
    <row r="171" spans="2:17" ht="18" thickTop="1" thickBot="1" x14ac:dyDescent="0.35">
      <c r="B171" s="22" t="s">
        <v>1609</v>
      </c>
      <c r="C171" s="116">
        <v>142</v>
      </c>
      <c r="D171" s="323">
        <v>1</v>
      </c>
      <c r="E171" s="17"/>
      <c r="F171" s="276">
        <f>VLOOKUP(C171,'DB-캐릭터별 스테이지 매칭'!$E$3:$F$302,2,0)</f>
        <v>510</v>
      </c>
      <c r="G171" s="276" t="str">
        <f>VLOOKUP(F171,'DB-캐릭터별 스테이지 매칭'!$I$3:$L$1698,4,0)</f>
        <v>13-14</v>
      </c>
      <c r="H171" s="276">
        <f>_xlfn.IFNA(VLOOKUP(B171,'DB-서식용'!$D$4:$E$12,2,0),"")</f>
        <v>1040101001</v>
      </c>
      <c r="I171" s="29">
        <f>IFERROR((VLOOKUP(F171,'DB-방치 재화'!$B$3:$I$1800,(MATCH(H171,'DB-방치 재화'!$F$1:$I$1,0)+4),0))*60*24*D171,"0")*(1.7+1.58)</f>
        <v>1941235.2000000002</v>
      </c>
      <c r="J171" s="29">
        <f>_xlfn.IFNA(IF(H171='DB-일일 퀘스트'!$F$6,VLOOKUP(F171,'DB-방치 재화'!$B$3:$H$1698,5,0)*VLOOKUP(H171,'DB-일일 퀘스트'!$F$6:$H$13,3,0),IF(H171='DB-일일 퀘스트'!$F$7,VLOOKUP(F171,'DB-방치 재화'!$B$3:$H$1698,6,0)*VLOOKUP(H171,'DB-일일 퀘스트'!$F$6:$H$13,3,0),IF(H171='DB-일일 퀘스트'!$F$8,VLOOKUP(F171,'DB-방치 재화'!$B$3:$H$1698,7,0)*VLOOKUP(H171,'DB-일일 퀘스트'!$F$6:$H$13,3,0),VLOOKUP(H171,'DB-일일 퀘스트'!$F$6:$H$13,3,0)))),"0")</f>
        <v>49320</v>
      </c>
      <c r="K171" s="29">
        <f>_xlfn.IFNA((IF(H171='DB-주간 퀘스트'!$F$6,VLOOKUP(F171,'DB-방치 재화'!$B$3:$H$1698,5,0)*VLOOKUP(H171,'DB-주간 퀘스트'!$F$6:$H$15,3,0),IF(H171='DB-주간 퀘스트'!$F$7,VLOOKUP(F171,'DB-방치 재화'!$B$3:$H$1698,6,0)*VLOOKUP(H171,'DB-주간 퀘스트'!$F$6:$H$15,3,0),IF(H171='DB-주간 퀘스트'!$F$8,VLOOKUP(F171,'DB-방치 재화'!$B$3:$H$1698,7,0)*VLOOKUP(H171,'DB-주간 퀘스트'!$F$6:$H$15,3,0),VLOOKUP(H171,'DB-주간 퀘스트'!$F$6:$H$15,3,0)))))/7,"0")</f>
        <v>21137.142857142859</v>
      </c>
      <c r="L171" s="29">
        <f t="array" ref="L171">_xlfn.IFNA(IF(H171='DB-아스니아 미션'!$F$8,VLOOKUP('주요 재화 수급처 관리'!$F$10:$F$11,'DB-방치 재화'!$B$3:$H$1698,6,0)*'DB-아스니아 미션'!$H$8,VLOOKUP('주요 재화 수급처 관리'!$H$10:$H$11,'DB-아스니아 미션'!$F$7:$H$10,3,0)),"0")/7</f>
        <v>274.28571428571428</v>
      </c>
      <c r="M171" s="29">
        <f>(((VLOOKUP(F171,'DB-방치 재화'!$B$3:$I$1698,8,0)+8)*(VLOOKUP(H171,'DB-파견 작전실'!$L$8:$M$14,2,0)))*D171)</f>
        <v>56130.53333333334</v>
      </c>
      <c r="N171" s="29">
        <f>_xlfn.IFNA(IF(C171&lt;'DB-선물'!$E$5,VLOOKUP('주요 재화 수급처 관리'!$H$10,'DB-선물'!$G$6:$I$9,3,0),(IF('DB-선물'!$E$11&lt;=C171&lt;'DB-선물'!E117,VLOOKUP('주요 재화 수급처 관리'!$H$10,'DB-선물'!$G$12:$I$15,3,0),VLOOKUP(H171,'DB-선물'!$G$18:$I$21,3,0)))),"0")*6*D171</f>
        <v>0</v>
      </c>
      <c r="O171" s="29">
        <f t="array" ref="O171">(_xlfn.IFNA((VLOOKUP((INDEX('DB-메모리얼'!$F$5:$F$98,MATCH(MIN(ABS('DB-메모리얼'!$F$5:$F$98-'주요 재화 수급처 관리'!$C$10)),ABS('DB-메모리얼'!$F$5:$F$98-'주요 재화 수급처 관리'!$C$10),0))),'DB-메모리얼'!$F$5:$K$98,MATCH(H171,'DB-메모리얼'!$H$3:$K$3,0)+2,0)),"0"))*D171/14</f>
        <v>660690.14285714284</v>
      </c>
      <c r="P171" s="29">
        <f t="shared" si="6"/>
        <v>1028</v>
      </c>
      <c r="Q171" s="299">
        <f t="shared" si="7"/>
        <v>2729815.3047619052</v>
      </c>
    </row>
    <row r="172" spans="2:17" ht="18" thickTop="1" thickBot="1" x14ac:dyDescent="0.35">
      <c r="B172" s="22" t="s">
        <v>1609</v>
      </c>
      <c r="C172" s="116">
        <v>143</v>
      </c>
      <c r="D172" s="323">
        <v>1</v>
      </c>
      <c r="E172" s="17"/>
      <c r="F172" s="276">
        <f>VLOOKUP(C172,'DB-캐릭터별 스테이지 매칭'!$E$3:$F$302,2,0)</f>
        <v>515</v>
      </c>
      <c r="G172" s="276" t="str">
        <f>VLOOKUP(F172,'DB-캐릭터별 스테이지 매칭'!$I$3:$L$1698,4,0)</f>
        <v>13-19</v>
      </c>
      <c r="H172" s="276">
        <f>_xlfn.IFNA(VLOOKUP(B172,'DB-서식용'!$D$4:$E$12,2,0),"")</f>
        <v>1040101001</v>
      </c>
      <c r="I172" s="29">
        <f>IFERROR((VLOOKUP(F172,'DB-방치 재화'!$B$3:$I$1800,(MATCH(H172,'DB-방치 재화'!$F$1:$I$1,0)+4),0))*60*24*D172,"0")*(1.7+1.58)</f>
        <v>1955404.8</v>
      </c>
      <c r="J172" s="29">
        <f>_xlfn.IFNA(IF(H172='DB-일일 퀘스트'!$F$6,VLOOKUP(F172,'DB-방치 재화'!$B$3:$H$1698,5,0)*VLOOKUP(H172,'DB-일일 퀘스트'!$F$6:$H$13,3,0),IF(H172='DB-일일 퀘스트'!$F$7,VLOOKUP(F172,'DB-방치 재화'!$B$3:$H$1698,6,0)*VLOOKUP(H172,'DB-일일 퀘스트'!$F$6:$H$13,3,0),IF(H172='DB-일일 퀘스트'!$F$8,VLOOKUP(F172,'DB-방치 재화'!$B$3:$H$1698,7,0)*VLOOKUP(H172,'DB-일일 퀘스트'!$F$6:$H$13,3,0),VLOOKUP(H172,'DB-일일 퀘스트'!$F$6:$H$13,3,0)))),"0")</f>
        <v>49680</v>
      </c>
      <c r="K172" s="29">
        <f>_xlfn.IFNA((IF(H172='DB-주간 퀘스트'!$F$6,VLOOKUP(F172,'DB-방치 재화'!$B$3:$H$1698,5,0)*VLOOKUP(H172,'DB-주간 퀘스트'!$F$6:$H$15,3,0),IF(H172='DB-주간 퀘스트'!$F$7,VLOOKUP(F172,'DB-방치 재화'!$B$3:$H$1698,6,0)*VLOOKUP(H172,'DB-주간 퀘스트'!$F$6:$H$15,3,0),IF(H172='DB-주간 퀘스트'!$F$8,VLOOKUP(F172,'DB-방치 재화'!$B$3:$H$1698,7,0)*VLOOKUP(H172,'DB-주간 퀘스트'!$F$6:$H$15,3,0),VLOOKUP(H172,'DB-주간 퀘스트'!$F$6:$H$15,3,0)))))/7,"0")</f>
        <v>21291.428571428572</v>
      </c>
      <c r="L172" s="29">
        <f t="array" ref="L172">_xlfn.IFNA(IF(H172='DB-아스니아 미션'!$F$8,VLOOKUP('주요 재화 수급처 관리'!$F$10:$F$11,'DB-방치 재화'!$B$3:$H$1698,6,0)*'DB-아스니아 미션'!$H$8,VLOOKUP('주요 재화 수급처 관리'!$H$10:$H$11,'DB-아스니아 미션'!$F$7:$H$10,3,0)),"0")/7</f>
        <v>274.28571428571428</v>
      </c>
      <c r="M172" s="29">
        <f>(((VLOOKUP(F172,'DB-방치 재화'!$B$3:$I$1698,8,0)+8)*(VLOOKUP(H172,'DB-파견 작전실'!$L$8:$M$14,2,0)))*D172)</f>
        <v>56130.53333333334</v>
      </c>
      <c r="N172" s="29">
        <f>_xlfn.IFNA(IF(C172&lt;'DB-선물'!$E$5,VLOOKUP('주요 재화 수급처 관리'!$H$10,'DB-선물'!$G$6:$I$9,3,0),(IF('DB-선물'!$E$11&lt;=C172&lt;'DB-선물'!E118,VLOOKUP('주요 재화 수급처 관리'!$H$10,'DB-선물'!$G$12:$I$15,3,0),VLOOKUP(H172,'DB-선물'!$G$18:$I$21,3,0)))),"0")*6*D172</f>
        <v>0</v>
      </c>
      <c r="O172" s="29">
        <f t="array" ref="O172">(_xlfn.IFNA((VLOOKUP((INDEX('DB-메모리얼'!$F$5:$F$98,MATCH(MIN(ABS('DB-메모리얼'!$F$5:$F$98-'주요 재화 수급처 관리'!$C$10)),ABS('DB-메모리얼'!$F$5:$F$98-'주요 재화 수급처 관리'!$C$10),0))),'DB-메모리얼'!$F$5:$K$98,MATCH(H172,'DB-메모리얼'!$H$3:$K$3,0)+2,0)),"0"))*D172/14</f>
        <v>660690.14285714284</v>
      </c>
      <c r="P172" s="29">
        <f t="shared" si="6"/>
        <v>1028</v>
      </c>
      <c r="Q172" s="299">
        <f t="shared" si="7"/>
        <v>2744499.1904761908</v>
      </c>
    </row>
    <row r="173" spans="2:17" ht="18" thickTop="1" thickBot="1" x14ac:dyDescent="0.35">
      <c r="B173" s="22" t="s">
        <v>1609</v>
      </c>
      <c r="C173" s="116">
        <v>144</v>
      </c>
      <c r="D173" s="323">
        <v>1</v>
      </c>
      <c r="E173" s="17"/>
      <c r="F173" s="276">
        <f>VLOOKUP(C173,'DB-캐릭터별 스테이지 매칭'!$E$3:$F$302,2,0)</f>
        <v>521</v>
      </c>
      <c r="G173" s="276" t="str">
        <f>VLOOKUP(F173,'DB-캐릭터별 스테이지 매칭'!$I$3:$L$1698,4,0)</f>
        <v>13-25</v>
      </c>
      <c r="H173" s="276">
        <f>_xlfn.IFNA(VLOOKUP(B173,'DB-서식용'!$D$4:$E$12,2,0),"")</f>
        <v>1040101001</v>
      </c>
      <c r="I173" s="29">
        <f>IFERROR((VLOOKUP(F173,'DB-방치 재화'!$B$3:$I$1800,(MATCH(H173,'DB-방치 재화'!$F$1:$I$1,0)+4),0))*60*24*D173,"0")*(1.7+1.58)</f>
        <v>1974297.6000000001</v>
      </c>
      <c r="J173" s="29">
        <f>_xlfn.IFNA(IF(H173='DB-일일 퀘스트'!$F$6,VLOOKUP(F173,'DB-방치 재화'!$B$3:$H$1698,5,0)*VLOOKUP(H173,'DB-일일 퀘스트'!$F$6:$H$13,3,0),IF(H173='DB-일일 퀘스트'!$F$7,VLOOKUP(F173,'DB-방치 재화'!$B$3:$H$1698,6,0)*VLOOKUP(H173,'DB-일일 퀘스트'!$F$6:$H$13,3,0),IF(H173='DB-일일 퀘스트'!$F$8,VLOOKUP(F173,'DB-방치 재화'!$B$3:$H$1698,7,0)*VLOOKUP(H173,'DB-일일 퀘스트'!$F$6:$H$13,3,0),VLOOKUP(H173,'DB-일일 퀘스트'!$F$6:$H$13,3,0)))),"0")</f>
        <v>50160</v>
      </c>
      <c r="K173" s="29">
        <f>_xlfn.IFNA((IF(H173='DB-주간 퀘스트'!$F$6,VLOOKUP(F173,'DB-방치 재화'!$B$3:$H$1698,5,0)*VLOOKUP(H173,'DB-주간 퀘스트'!$F$6:$H$15,3,0),IF(H173='DB-주간 퀘스트'!$F$7,VLOOKUP(F173,'DB-방치 재화'!$B$3:$H$1698,6,0)*VLOOKUP(H173,'DB-주간 퀘스트'!$F$6:$H$15,3,0),IF(H173='DB-주간 퀘스트'!$F$8,VLOOKUP(F173,'DB-방치 재화'!$B$3:$H$1698,7,0)*VLOOKUP(H173,'DB-주간 퀘스트'!$F$6:$H$15,3,0),VLOOKUP(H173,'DB-주간 퀘스트'!$F$6:$H$15,3,0)))))/7,"0")</f>
        <v>21497.142857142859</v>
      </c>
      <c r="L173" s="29">
        <f t="array" ref="L173">_xlfn.IFNA(IF(H173='DB-아스니아 미션'!$F$8,VLOOKUP('주요 재화 수급처 관리'!$F$10:$F$11,'DB-방치 재화'!$B$3:$H$1698,6,0)*'DB-아스니아 미션'!$H$8,VLOOKUP('주요 재화 수급처 관리'!$H$10:$H$11,'DB-아스니아 미션'!$F$7:$H$10,3,0)),"0")/7</f>
        <v>274.28571428571428</v>
      </c>
      <c r="M173" s="29">
        <f>(((VLOOKUP(F173,'DB-방치 재화'!$B$3:$I$1698,8,0)+8)*(VLOOKUP(H173,'DB-파견 작전실'!$L$8:$M$14,2,0)))*D173)</f>
        <v>56130.53333333334</v>
      </c>
      <c r="N173" s="29">
        <f>_xlfn.IFNA(IF(C173&lt;'DB-선물'!$E$5,VLOOKUP('주요 재화 수급처 관리'!$H$10,'DB-선물'!$G$6:$I$9,3,0),(IF('DB-선물'!$E$11&lt;=C173&lt;'DB-선물'!E119,VLOOKUP('주요 재화 수급처 관리'!$H$10,'DB-선물'!$G$12:$I$15,3,0),VLOOKUP(H173,'DB-선물'!$G$18:$I$21,3,0)))),"0")*6*D173</f>
        <v>0</v>
      </c>
      <c r="O173" s="29">
        <f t="array" ref="O173">(_xlfn.IFNA((VLOOKUP((INDEX('DB-메모리얼'!$F$5:$F$98,MATCH(MIN(ABS('DB-메모리얼'!$F$5:$F$98-'주요 재화 수급처 관리'!$C$10)),ABS('DB-메모리얼'!$F$5:$F$98-'주요 재화 수급처 관리'!$C$10),0))),'DB-메모리얼'!$F$5:$K$98,MATCH(H173,'DB-메모리얼'!$H$3:$K$3,0)+2,0)),"0"))*D173/14</f>
        <v>660690.14285714284</v>
      </c>
      <c r="P173" s="29">
        <f t="shared" si="6"/>
        <v>1028</v>
      </c>
      <c r="Q173" s="299">
        <f t="shared" si="7"/>
        <v>2764077.7047619047</v>
      </c>
    </row>
    <row r="174" spans="2:17" ht="18" thickTop="1" thickBot="1" x14ac:dyDescent="0.35">
      <c r="B174" s="22" t="s">
        <v>1609</v>
      </c>
      <c r="C174" s="116">
        <v>145</v>
      </c>
      <c r="D174" s="323">
        <v>1</v>
      </c>
      <c r="E174" s="17"/>
      <c r="F174" s="276">
        <f>VLOOKUP(C174,'DB-캐릭터별 스테이지 매칭'!$E$3:$F$302,2,0)</f>
        <v>527</v>
      </c>
      <c r="G174" s="276" t="str">
        <f>VLOOKUP(F174,'DB-캐릭터별 스테이지 매칭'!$I$3:$L$1698,4,0)</f>
        <v>13-31</v>
      </c>
      <c r="H174" s="276">
        <f>_xlfn.IFNA(VLOOKUP(B174,'DB-서식용'!$D$4:$E$12,2,0),"")</f>
        <v>1040101001</v>
      </c>
      <c r="I174" s="29">
        <f>IFERROR((VLOOKUP(F174,'DB-방치 재화'!$B$3:$I$1800,(MATCH(H174,'DB-방치 재화'!$F$1:$I$1,0)+4),0))*60*24*D174,"0")*(1.7+1.58)</f>
        <v>1993190.4000000001</v>
      </c>
      <c r="J174" s="29">
        <f>_xlfn.IFNA(IF(H174='DB-일일 퀘스트'!$F$6,VLOOKUP(F174,'DB-방치 재화'!$B$3:$H$1698,5,0)*VLOOKUP(H174,'DB-일일 퀘스트'!$F$6:$H$13,3,0),IF(H174='DB-일일 퀘스트'!$F$7,VLOOKUP(F174,'DB-방치 재화'!$B$3:$H$1698,6,0)*VLOOKUP(H174,'DB-일일 퀘스트'!$F$6:$H$13,3,0),IF(H174='DB-일일 퀘스트'!$F$8,VLOOKUP(F174,'DB-방치 재화'!$B$3:$H$1698,7,0)*VLOOKUP(H174,'DB-일일 퀘스트'!$F$6:$H$13,3,0),VLOOKUP(H174,'DB-일일 퀘스트'!$F$6:$H$13,3,0)))),"0")</f>
        <v>50640</v>
      </c>
      <c r="K174" s="29">
        <f>_xlfn.IFNA((IF(H174='DB-주간 퀘스트'!$F$6,VLOOKUP(F174,'DB-방치 재화'!$B$3:$H$1698,5,0)*VLOOKUP(H174,'DB-주간 퀘스트'!$F$6:$H$15,3,0),IF(H174='DB-주간 퀘스트'!$F$7,VLOOKUP(F174,'DB-방치 재화'!$B$3:$H$1698,6,0)*VLOOKUP(H174,'DB-주간 퀘스트'!$F$6:$H$15,3,0),IF(H174='DB-주간 퀘스트'!$F$8,VLOOKUP(F174,'DB-방치 재화'!$B$3:$H$1698,7,0)*VLOOKUP(H174,'DB-주간 퀘스트'!$F$6:$H$15,3,0),VLOOKUP(H174,'DB-주간 퀘스트'!$F$6:$H$15,3,0)))))/7,"0")</f>
        <v>21702.857142857141</v>
      </c>
      <c r="L174" s="29">
        <f t="array" ref="L174">_xlfn.IFNA(IF(H174='DB-아스니아 미션'!$F$8,VLOOKUP('주요 재화 수급처 관리'!$F$10:$F$11,'DB-방치 재화'!$B$3:$H$1698,6,0)*'DB-아스니아 미션'!$H$8,VLOOKUP('주요 재화 수급처 관리'!$H$10:$H$11,'DB-아스니아 미션'!$F$7:$H$10,3,0)),"0")/7</f>
        <v>274.28571428571428</v>
      </c>
      <c r="M174" s="29">
        <f>(((VLOOKUP(F174,'DB-방치 재화'!$B$3:$I$1698,8,0)+8)*(VLOOKUP(H174,'DB-파견 작전실'!$L$8:$M$14,2,0)))*D174)</f>
        <v>56130.53333333334</v>
      </c>
      <c r="N174" s="29">
        <f>_xlfn.IFNA(IF(C174&lt;'DB-선물'!$E$5,VLOOKUP('주요 재화 수급처 관리'!$H$10,'DB-선물'!$G$6:$I$9,3,0),(IF('DB-선물'!$E$11&lt;=C174&lt;'DB-선물'!E120,VLOOKUP('주요 재화 수급처 관리'!$H$10,'DB-선물'!$G$12:$I$15,3,0),VLOOKUP(H174,'DB-선물'!$G$18:$I$21,3,0)))),"0")*6*D174</f>
        <v>0</v>
      </c>
      <c r="O174" s="29">
        <f t="array" ref="O174">(_xlfn.IFNA((VLOOKUP((INDEX('DB-메모리얼'!$F$5:$F$98,MATCH(MIN(ABS('DB-메모리얼'!$F$5:$F$98-'주요 재화 수급처 관리'!$C$10)),ABS('DB-메모리얼'!$F$5:$F$98-'주요 재화 수급처 관리'!$C$10),0))),'DB-메모리얼'!$F$5:$K$98,MATCH(H174,'DB-메모리얼'!$H$3:$K$3,0)+2,0)),"0"))*D174/14</f>
        <v>660690.14285714284</v>
      </c>
      <c r="P174" s="29">
        <f t="shared" si="6"/>
        <v>1028</v>
      </c>
      <c r="Q174" s="299">
        <f t="shared" si="7"/>
        <v>2783656.219047619</v>
      </c>
    </row>
    <row r="175" spans="2:17" ht="18" thickTop="1" thickBot="1" x14ac:dyDescent="0.35">
      <c r="B175" s="22" t="s">
        <v>1609</v>
      </c>
      <c r="C175" s="116">
        <v>146</v>
      </c>
      <c r="D175" s="323">
        <v>1</v>
      </c>
      <c r="E175" s="17"/>
      <c r="F175" s="276">
        <f>VLOOKUP(C175,'DB-캐릭터별 스테이지 매칭'!$E$3:$F$302,2,0)</f>
        <v>533</v>
      </c>
      <c r="G175" s="276" t="str">
        <f>VLOOKUP(F175,'DB-캐릭터별 스테이지 매칭'!$I$3:$L$1698,4,0)</f>
        <v>13-37</v>
      </c>
      <c r="H175" s="276">
        <f>_xlfn.IFNA(VLOOKUP(B175,'DB-서식용'!$D$4:$E$12,2,0),"")</f>
        <v>1040101001</v>
      </c>
      <c r="I175" s="29">
        <f>IFERROR((VLOOKUP(F175,'DB-방치 재화'!$B$3:$I$1800,(MATCH(H175,'DB-방치 재화'!$F$1:$I$1,0)+4),0))*60*24*D175,"0")*(1.7+1.58)</f>
        <v>2012083.2000000002</v>
      </c>
      <c r="J175" s="29">
        <f>_xlfn.IFNA(IF(H175='DB-일일 퀘스트'!$F$6,VLOOKUP(F175,'DB-방치 재화'!$B$3:$H$1698,5,0)*VLOOKUP(H175,'DB-일일 퀘스트'!$F$6:$H$13,3,0),IF(H175='DB-일일 퀘스트'!$F$7,VLOOKUP(F175,'DB-방치 재화'!$B$3:$H$1698,6,0)*VLOOKUP(H175,'DB-일일 퀘스트'!$F$6:$H$13,3,0),IF(H175='DB-일일 퀘스트'!$F$8,VLOOKUP(F175,'DB-방치 재화'!$B$3:$H$1698,7,0)*VLOOKUP(H175,'DB-일일 퀘스트'!$F$6:$H$13,3,0),VLOOKUP(H175,'DB-일일 퀘스트'!$F$6:$H$13,3,0)))),"0")</f>
        <v>51120</v>
      </c>
      <c r="K175" s="29">
        <f>_xlfn.IFNA((IF(H175='DB-주간 퀘스트'!$F$6,VLOOKUP(F175,'DB-방치 재화'!$B$3:$H$1698,5,0)*VLOOKUP(H175,'DB-주간 퀘스트'!$F$6:$H$15,3,0),IF(H175='DB-주간 퀘스트'!$F$7,VLOOKUP(F175,'DB-방치 재화'!$B$3:$H$1698,6,0)*VLOOKUP(H175,'DB-주간 퀘스트'!$F$6:$H$15,3,0),IF(H175='DB-주간 퀘스트'!$F$8,VLOOKUP(F175,'DB-방치 재화'!$B$3:$H$1698,7,0)*VLOOKUP(H175,'DB-주간 퀘스트'!$F$6:$H$15,3,0),VLOOKUP(H175,'DB-주간 퀘스트'!$F$6:$H$15,3,0)))))/7,"0")</f>
        <v>21908.571428571428</v>
      </c>
      <c r="L175" s="29">
        <f t="array" ref="L175">_xlfn.IFNA(IF(H175='DB-아스니아 미션'!$F$8,VLOOKUP('주요 재화 수급처 관리'!$F$10:$F$11,'DB-방치 재화'!$B$3:$H$1698,6,0)*'DB-아스니아 미션'!$H$8,VLOOKUP('주요 재화 수급처 관리'!$H$10:$H$11,'DB-아스니아 미션'!$F$7:$H$10,3,0)),"0")/7</f>
        <v>274.28571428571428</v>
      </c>
      <c r="M175" s="29">
        <f>(((VLOOKUP(F175,'DB-방치 재화'!$B$3:$I$1698,8,0)+8)*(VLOOKUP(H175,'DB-파견 작전실'!$L$8:$M$14,2,0)))*D175)</f>
        <v>56130.53333333334</v>
      </c>
      <c r="N175" s="29">
        <f>_xlfn.IFNA(IF(C175&lt;'DB-선물'!$E$5,VLOOKUP('주요 재화 수급처 관리'!$H$10,'DB-선물'!$G$6:$I$9,3,0),(IF('DB-선물'!$E$11&lt;=C175&lt;'DB-선물'!E121,VLOOKUP('주요 재화 수급처 관리'!$H$10,'DB-선물'!$G$12:$I$15,3,0),VLOOKUP(H175,'DB-선물'!$G$18:$I$21,3,0)))),"0")*6*D175</f>
        <v>0</v>
      </c>
      <c r="O175" s="29">
        <f t="array" ref="O175">(_xlfn.IFNA((VLOOKUP((INDEX('DB-메모리얼'!$F$5:$F$98,MATCH(MIN(ABS('DB-메모리얼'!$F$5:$F$98-'주요 재화 수급처 관리'!$C$10)),ABS('DB-메모리얼'!$F$5:$F$98-'주요 재화 수급처 관리'!$C$10),0))),'DB-메모리얼'!$F$5:$K$98,MATCH(H175,'DB-메모리얼'!$H$3:$K$3,0)+2,0)),"0"))*D175/14</f>
        <v>660690.14285714284</v>
      </c>
      <c r="P175" s="29">
        <f t="shared" si="6"/>
        <v>1028</v>
      </c>
      <c r="Q175" s="299">
        <f t="shared" si="7"/>
        <v>2803234.7333333334</v>
      </c>
    </row>
    <row r="176" spans="2:17" ht="18" thickTop="1" thickBot="1" x14ac:dyDescent="0.35">
      <c r="B176" s="22" t="s">
        <v>1609</v>
      </c>
      <c r="C176" s="116">
        <v>147</v>
      </c>
      <c r="D176" s="323">
        <v>1</v>
      </c>
      <c r="E176" s="17"/>
      <c r="F176" s="276">
        <f>VLOOKUP(C176,'DB-캐릭터별 스테이지 매칭'!$E$3:$F$302,2,0)</f>
        <v>539</v>
      </c>
      <c r="G176" s="276" t="str">
        <f>VLOOKUP(F176,'DB-캐릭터별 스테이지 매칭'!$I$3:$L$1698,4,0)</f>
        <v>13-43</v>
      </c>
      <c r="H176" s="276">
        <f>_xlfn.IFNA(VLOOKUP(B176,'DB-서식용'!$D$4:$E$12,2,0),"")</f>
        <v>1040101001</v>
      </c>
      <c r="I176" s="29">
        <f>IFERROR((VLOOKUP(F176,'DB-방치 재화'!$B$3:$I$1800,(MATCH(H176,'DB-방치 재화'!$F$1:$I$1,0)+4),0))*60*24*D176,"0")*(1.7+1.58)</f>
        <v>2030976.0000000002</v>
      </c>
      <c r="J176" s="29">
        <f>_xlfn.IFNA(IF(H176='DB-일일 퀘스트'!$F$6,VLOOKUP(F176,'DB-방치 재화'!$B$3:$H$1698,5,0)*VLOOKUP(H176,'DB-일일 퀘스트'!$F$6:$H$13,3,0),IF(H176='DB-일일 퀘스트'!$F$7,VLOOKUP(F176,'DB-방치 재화'!$B$3:$H$1698,6,0)*VLOOKUP(H176,'DB-일일 퀘스트'!$F$6:$H$13,3,0),IF(H176='DB-일일 퀘스트'!$F$8,VLOOKUP(F176,'DB-방치 재화'!$B$3:$H$1698,7,0)*VLOOKUP(H176,'DB-일일 퀘스트'!$F$6:$H$13,3,0),VLOOKUP(H176,'DB-일일 퀘스트'!$F$6:$H$13,3,0)))),"0")</f>
        <v>51600</v>
      </c>
      <c r="K176" s="29">
        <f>_xlfn.IFNA((IF(H176='DB-주간 퀘스트'!$F$6,VLOOKUP(F176,'DB-방치 재화'!$B$3:$H$1698,5,0)*VLOOKUP(H176,'DB-주간 퀘스트'!$F$6:$H$15,3,0),IF(H176='DB-주간 퀘스트'!$F$7,VLOOKUP(F176,'DB-방치 재화'!$B$3:$H$1698,6,0)*VLOOKUP(H176,'DB-주간 퀘스트'!$F$6:$H$15,3,0),IF(H176='DB-주간 퀘스트'!$F$8,VLOOKUP(F176,'DB-방치 재화'!$B$3:$H$1698,7,0)*VLOOKUP(H176,'DB-주간 퀘스트'!$F$6:$H$15,3,0),VLOOKUP(H176,'DB-주간 퀘스트'!$F$6:$H$15,3,0)))))/7,"0")</f>
        <v>22114.285714285714</v>
      </c>
      <c r="L176" s="29">
        <f t="array" ref="L176">_xlfn.IFNA(IF(H176='DB-아스니아 미션'!$F$8,VLOOKUP('주요 재화 수급처 관리'!$F$10:$F$11,'DB-방치 재화'!$B$3:$H$1698,6,0)*'DB-아스니아 미션'!$H$8,VLOOKUP('주요 재화 수급처 관리'!$H$10:$H$11,'DB-아스니아 미션'!$F$7:$H$10,3,0)),"0")/7</f>
        <v>274.28571428571428</v>
      </c>
      <c r="M176" s="29">
        <f>(((VLOOKUP(F176,'DB-방치 재화'!$B$3:$I$1698,8,0)+8)*(VLOOKUP(H176,'DB-파견 작전실'!$L$8:$M$14,2,0)))*D176)</f>
        <v>56130.53333333334</v>
      </c>
      <c r="N176" s="29">
        <f>_xlfn.IFNA(IF(C176&lt;'DB-선물'!$E$5,VLOOKUP('주요 재화 수급처 관리'!$H$10,'DB-선물'!$G$6:$I$9,3,0),(IF('DB-선물'!$E$11&lt;=C176&lt;'DB-선물'!E122,VLOOKUP('주요 재화 수급처 관리'!$H$10,'DB-선물'!$G$12:$I$15,3,0),VLOOKUP(H176,'DB-선물'!$G$18:$I$21,3,0)))),"0")*6*D176</f>
        <v>0</v>
      </c>
      <c r="O176" s="29">
        <f t="array" ref="O176">(_xlfn.IFNA((VLOOKUP((INDEX('DB-메모리얼'!$F$5:$F$98,MATCH(MIN(ABS('DB-메모리얼'!$F$5:$F$98-'주요 재화 수급처 관리'!$C$10)),ABS('DB-메모리얼'!$F$5:$F$98-'주요 재화 수급처 관리'!$C$10),0))),'DB-메모리얼'!$F$5:$K$98,MATCH(H176,'DB-메모리얼'!$H$3:$K$3,0)+2,0)),"0"))*D176/14</f>
        <v>660690.14285714284</v>
      </c>
      <c r="P176" s="29">
        <f t="shared" si="6"/>
        <v>1028</v>
      </c>
      <c r="Q176" s="299">
        <f t="shared" si="7"/>
        <v>2822813.2476190478</v>
      </c>
    </row>
    <row r="177" spans="2:17" ht="18" thickTop="1" thickBot="1" x14ac:dyDescent="0.35">
      <c r="B177" s="22" t="s">
        <v>1609</v>
      </c>
      <c r="C177" s="116">
        <v>148</v>
      </c>
      <c r="D177" s="323">
        <v>1</v>
      </c>
      <c r="E177" s="17"/>
      <c r="F177" s="276">
        <f>VLOOKUP(C177,'DB-캐릭터별 스테이지 매칭'!$E$3:$F$302,2,0)</f>
        <v>545</v>
      </c>
      <c r="G177" s="276" t="str">
        <f>VLOOKUP(F177,'DB-캐릭터별 스테이지 매칭'!$I$3:$L$1698,4,0)</f>
        <v>13-49</v>
      </c>
      <c r="H177" s="276">
        <f>_xlfn.IFNA(VLOOKUP(B177,'DB-서식용'!$D$4:$E$12,2,0),"")</f>
        <v>1040101001</v>
      </c>
      <c r="I177" s="29">
        <f>IFERROR((VLOOKUP(F177,'DB-방치 재화'!$B$3:$I$1800,(MATCH(H177,'DB-방치 재화'!$F$1:$I$1,0)+4),0))*60*24*D177,"0")*(1.7+1.58)</f>
        <v>2049868.8</v>
      </c>
      <c r="J177" s="29">
        <f>_xlfn.IFNA(IF(H177='DB-일일 퀘스트'!$F$6,VLOOKUP(F177,'DB-방치 재화'!$B$3:$H$1698,5,0)*VLOOKUP(H177,'DB-일일 퀘스트'!$F$6:$H$13,3,0),IF(H177='DB-일일 퀘스트'!$F$7,VLOOKUP(F177,'DB-방치 재화'!$B$3:$H$1698,6,0)*VLOOKUP(H177,'DB-일일 퀘스트'!$F$6:$H$13,3,0),IF(H177='DB-일일 퀘스트'!$F$8,VLOOKUP(F177,'DB-방치 재화'!$B$3:$H$1698,7,0)*VLOOKUP(H177,'DB-일일 퀘스트'!$F$6:$H$13,3,0),VLOOKUP(H177,'DB-일일 퀘스트'!$F$6:$H$13,3,0)))),"0")</f>
        <v>52080</v>
      </c>
      <c r="K177" s="29">
        <f>_xlfn.IFNA((IF(H177='DB-주간 퀘스트'!$F$6,VLOOKUP(F177,'DB-방치 재화'!$B$3:$H$1698,5,0)*VLOOKUP(H177,'DB-주간 퀘스트'!$F$6:$H$15,3,0),IF(H177='DB-주간 퀘스트'!$F$7,VLOOKUP(F177,'DB-방치 재화'!$B$3:$H$1698,6,0)*VLOOKUP(H177,'DB-주간 퀘스트'!$F$6:$H$15,3,0),IF(H177='DB-주간 퀘스트'!$F$8,VLOOKUP(F177,'DB-방치 재화'!$B$3:$H$1698,7,0)*VLOOKUP(H177,'DB-주간 퀘스트'!$F$6:$H$15,3,0),VLOOKUP(H177,'DB-주간 퀘스트'!$F$6:$H$15,3,0)))))/7,"0")</f>
        <v>22320</v>
      </c>
      <c r="L177" s="29">
        <f t="array" ref="L177">_xlfn.IFNA(IF(H177='DB-아스니아 미션'!$F$8,VLOOKUP('주요 재화 수급처 관리'!$F$10:$F$11,'DB-방치 재화'!$B$3:$H$1698,6,0)*'DB-아스니아 미션'!$H$8,VLOOKUP('주요 재화 수급처 관리'!$H$10:$H$11,'DB-아스니아 미션'!$F$7:$H$10,3,0)),"0")/7</f>
        <v>274.28571428571428</v>
      </c>
      <c r="M177" s="29">
        <f>(((VLOOKUP(F177,'DB-방치 재화'!$B$3:$I$1698,8,0)+8)*(VLOOKUP(H177,'DB-파견 작전실'!$L$8:$M$14,2,0)))*D177)</f>
        <v>56130.53333333334</v>
      </c>
      <c r="N177" s="29">
        <f>_xlfn.IFNA(IF(C177&lt;'DB-선물'!$E$5,VLOOKUP('주요 재화 수급처 관리'!$H$10,'DB-선물'!$G$6:$I$9,3,0),(IF('DB-선물'!$E$11&lt;=C177&lt;'DB-선물'!E123,VLOOKUP('주요 재화 수급처 관리'!$H$10,'DB-선물'!$G$12:$I$15,3,0),VLOOKUP(H177,'DB-선물'!$G$18:$I$21,3,0)))),"0")*6*D177</f>
        <v>0</v>
      </c>
      <c r="O177" s="29">
        <f t="array" ref="O177">(_xlfn.IFNA((VLOOKUP((INDEX('DB-메모리얼'!$F$5:$F$98,MATCH(MIN(ABS('DB-메모리얼'!$F$5:$F$98-'주요 재화 수급처 관리'!$C$10)),ABS('DB-메모리얼'!$F$5:$F$98-'주요 재화 수급처 관리'!$C$10),0))),'DB-메모리얼'!$F$5:$K$98,MATCH(H177,'DB-메모리얼'!$H$3:$K$3,0)+2,0)),"0"))*D177/14</f>
        <v>660690.14285714284</v>
      </c>
      <c r="P177" s="29">
        <f t="shared" si="6"/>
        <v>1028</v>
      </c>
      <c r="Q177" s="299">
        <f t="shared" si="7"/>
        <v>2842391.7619047617</v>
      </c>
    </row>
    <row r="178" spans="2:17" ht="18" thickTop="1" thickBot="1" x14ac:dyDescent="0.35">
      <c r="B178" s="22" t="s">
        <v>1609</v>
      </c>
      <c r="C178" s="116">
        <v>149</v>
      </c>
      <c r="D178" s="323">
        <v>1</v>
      </c>
      <c r="E178" s="17"/>
      <c r="F178" s="276">
        <f>VLOOKUP(C178,'DB-캐릭터별 스테이지 매칭'!$E$3:$F$302,2,0)</f>
        <v>551</v>
      </c>
      <c r="G178" s="276" t="str">
        <f>VLOOKUP(F178,'DB-캐릭터별 스테이지 매칭'!$I$3:$L$1698,4,0)</f>
        <v>13-55</v>
      </c>
      <c r="H178" s="276">
        <f>_xlfn.IFNA(VLOOKUP(B178,'DB-서식용'!$D$4:$E$12,2,0),"")</f>
        <v>1040101001</v>
      </c>
      <c r="I178" s="29">
        <f>IFERROR((VLOOKUP(F178,'DB-방치 재화'!$B$3:$I$1800,(MATCH(H178,'DB-방치 재화'!$F$1:$I$1,0)+4),0))*60*24*D178,"0")*(1.7+1.58)</f>
        <v>2073484.8</v>
      </c>
      <c r="J178" s="29">
        <f>_xlfn.IFNA(IF(H178='DB-일일 퀘스트'!$F$6,VLOOKUP(F178,'DB-방치 재화'!$B$3:$H$1698,5,0)*VLOOKUP(H178,'DB-일일 퀘스트'!$F$6:$H$13,3,0),IF(H178='DB-일일 퀘스트'!$F$7,VLOOKUP(F178,'DB-방치 재화'!$B$3:$H$1698,6,0)*VLOOKUP(H178,'DB-일일 퀘스트'!$F$6:$H$13,3,0),IF(H178='DB-일일 퀘스트'!$F$8,VLOOKUP(F178,'DB-방치 재화'!$B$3:$H$1698,7,0)*VLOOKUP(H178,'DB-일일 퀘스트'!$F$6:$H$13,3,0),VLOOKUP(H178,'DB-일일 퀘스트'!$F$6:$H$13,3,0)))),"0")</f>
        <v>52680</v>
      </c>
      <c r="K178" s="29">
        <f>_xlfn.IFNA((IF(H178='DB-주간 퀘스트'!$F$6,VLOOKUP(F178,'DB-방치 재화'!$B$3:$H$1698,5,0)*VLOOKUP(H178,'DB-주간 퀘스트'!$F$6:$H$15,3,0),IF(H178='DB-주간 퀘스트'!$F$7,VLOOKUP(F178,'DB-방치 재화'!$B$3:$H$1698,6,0)*VLOOKUP(H178,'DB-주간 퀘스트'!$F$6:$H$15,3,0),IF(H178='DB-주간 퀘스트'!$F$8,VLOOKUP(F178,'DB-방치 재화'!$B$3:$H$1698,7,0)*VLOOKUP(H178,'DB-주간 퀘스트'!$F$6:$H$15,3,0),VLOOKUP(H178,'DB-주간 퀘스트'!$F$6:$H$15,3,0)))))/7,"0")</f>
        <v>22577.142857142859</v>
      </c>
      <c r="L178" s="29">
        <f t="array" ref="L178">_xlfn.IFNA(IF(H178='DB-아스니아 미션'!$F$8,VLOOKUP('주요 재화 수급처 관리'!$F$10:$F$11,'DB-방치 재화'!$B$3:$H$1698,6,0)*'DB-아스니아 미션'!$H$8,VLOOKUP('주요 재화 수급처 관리'!$H$10:$H$11,'DB-아스니아 미션'!$F$7:$H$10,3,0)),"0")/7</f>
        <v>274.28571428571428</v>
      </c>
      <c r="M178" s="29">
        <f>(((VLOOKUP(F178,'DB-방치 재화'!$B$3:$I$1698,8,0)+8)*(VLOOKUP(H178,'DB-파견 작전실'!$L$8:$M$14,2,0)))*D178)</f>
        <v>56130.53333333334</v>
      </c>
      <c r="N178" s="29">
        <f>_xlfn.IFNA(IF(C178&lt;'DB-선물'!$E$5,VLOOKUP('주요 재화 수급처 관리'!$H$10,'DB-선물'!$G$6:$I$9,3,0),(IF('DB-선물'!$E$11&lt;=C178&lt;'DB-선물'!E124,VLOOKUP('주요 재화 수급처 관리'!$H$10,'DB-선물'!$G$12:$I$15,3,0),VLOOKUP(H178,'DB-선물'!$G$18:$I$21,3,0)))),"0")*6*D178</f>
        <v>0</v>
      </c>
      <c r="O178" s="29">
        <f t="array" ref="O178">(_xlfn.IFNA((VLOOKUP((INDEX('DB-메모리얼'!$F$5:$F$98,MATCH(MIN(ABS('DB-메모리얼'!$F$5:$F$98-'주요 재화 수급처 관리'!$C$10)),ABS('DB-메모리얼'!$F$5:$F$98-'주요 재화 수급처 관리'!$C$10),0))),'DB-메모리얼'!$F$5:$K$98,MATCH(H178,'DB-메모리얼'!$H$3:$K$3,0)+2,0)),"0"))*D178/14</f>
        <v>660690.14285714284</v>
      </c>
      <c r="P178" s="29">
        <f t="shared" si="6"/>
        <v>1028</v>
      </c>
      <c r="Q178" s="299">
        <f t="shared" si="7"/>
        <v>2866864.9047619044</v>
      </c>
    </row>
    <row r="179" spans="2:17" ht="18" thickTop="1" thickBot="1" x14ac:dyDescent="0.35">
      <c r="B179" s="22" t="s">
        <v>1609</v>
      </c>
      <c r="C179" s="116">
        <v>150</v>
      </c>
      <c r="D179" s="323">
        <v>1</v>
      </c>
      <c r="E179" s="17"/>
      <c r="F179" s="276">
        <f>VLOOKUP(C179,'DB-캐릭터별 스테이지 매칭'!$E$3:$F$302,2,0)</f>
        <v>557</v>
      </c>
      <c r="G179" s="276" t="str">
        <f>VLOOKUP(F179,'DB-캐릭터별 스테이지 매칭'!$I$3:$L$1698,4,0)</f>
        <v>14-1</v>
      </c>
      <c r="H179" s="276">
        <f>_xlfn.IFNA(VLOOKUP(B179,'DB-서식용'!$D$4:$E$12,2,0),"")</f>
        <v>1040101001</v>
      </c>
      <c r="I179" s="29">
        <f>IFERROR((VLOOKUP(F179,'DB-방치 재화'!$B$3:$I$1800,(MATCH(H179,'DB-방치 재화'!$F$1:$I$1,0)+4),0))*60*24*D179,"0")*(1.7+1.58)</f>
        <v>2092377.6</v>
      </c>
      <c r="J179" s="29">
        <f>_xlfn.IFNA(IF(H179='DB-일일 퀘스트'!$F$6,VLOOKUP(F179,'DB-방치 재화'!$B$3:$H$1698,5,0)*VLOOKUP(H179,'DB-일일 퀘스트'!$F$6:$H$13,3,0),IF(H179='DB-일일 퀘스트'!$F$7,VLOOKUP(F179,'DB-방치 재화'!$B$3:$H$1698,6,0)*VLOOKUP(H179,'DB-일일 퀘스트'!$F$6:$H$13,3,0),IF(H179='DB-일일 퀘스트'!$F$8,VLOOKUP(F179,'DB-방치 재화'!$B$3:$H$1698,7,0)*VLOOKUP(H179,'DB-일일 퀘스트'!$F$6:$H$13,3,0),VLOOKUP(H179,'DB-일일 퀘스트'!$F$6:$H$13,3,0)))),"0")</f>
        <v>53160</v>
      </c>
      <c r="K179" s="29">
        <f>_xlfn.IFNA((IF(H179='DB-주간 퀘스트'!$F$6,VLOOKUP(F179,'DB-방치 재화'!$B$3:$H$1698,5,0)*VLOOKUP(H179,'DB-주간 퀘스트'!$F$6:$H$15,3,0),IF(H179='DB-주간 퀘스트'!$F$7,VLOOKUP(F179,'DB-방치 재화'!$B$3:$H$1698,6,0)*VLOOKUP(H179,'DB-주간 퀘스트'!$F$6:$H$15,3,0),IF(H179='DB-주간 퀘스트'!$F$8,VLOOKUP(F179,'DB-방치 재화'!$B$3:$H$1698,7,0)*VLOOKUP(H179,'DB-주간 퀘스트'!$F$6:$H$15,3,0),VLOOKUP(H179,'DB-주간 퀘스트'!$F$6:$H$15,3,0)))))/7,"0")</f>
        <v>22782.857142857141</v>
      </c>
      <c r="L179" s="29">
        <f t="array" ref="L179">_xlfn.IFNA(IF(H179='DB-아스니아 미션'!$F$8,VLOOKUP('주요 재화 수급처 관리'!$F$10:$F$11,'DB-방치 재화'!$B$3:$H$1698,6,0)*'DB-아스니아 미션'!$H$8,VLOOKUP('주요 재화 수급처 관리'!$H$10:$H$11,'DB-아스니아 미션'!$F$7:$H$10,3,0)),"0")/7</f>
        <v>274.28571428571428</v>
      </c>
      <c r="M179" s="29">
        <f>(((VLOOKUP(F179,'DB-방치 재화'!$B$3:$I$1698,8,0)+8)*(VLOOKUP(H179,'DB-파견 작전실'!$L$8:$M$14,2,0)))*D179)</f>
        <v>56130.53333333334</v>
      </c>
      <c r="N179" s="29">
        <f>_xlfn.IFNA(IF(C179&lt;'DB-선물'!$E$5,VLOOKUP('주요 재화 수급처 관리'!$H$10,'DB-선물'!$G$6:$I$9,3,0),(IF('DB-선물'!$E$11&lt;=C179&lt;'DB-선물'!E125,VLOOKUP('주요 재화 수급처 관리'!$H$10,'DB-선물'!$G$12:$I$15,3,0),VLOOKUP(H179,'DB-선물'!$G$18:$I$21,3,0)))),"0")*6*D179</f>
        <v>0</v>
      </c>
      <c r="O179" s="29">
        <f t="array" ref="O179">(_xlfn.IFNA((VLOOKUP((INDEX('DB-메모리얼'!$F$5:$F$98,MATCH(MIN(ABS('DB-메모리얼'!$F$5:$F$98-'주요 재화 수급처 관리'!$C$10)),ABS('DB-메모리얼'!$F$5:$F$98-'주요 재화 수급처 관리'!$C$10),0))),'DB-메모리얼'!$F$5:$K$98,MATCH(H179,'DB-메모리얼'!$H$3:$K$3,0)+2,0)),"0"))*D179/14</f>
        <v>660690.14285714284</v>
      </c>
      <c r="P179" s="29">
        <f t="shared" si="6"/>
        <v>1028</v>
      </c>
      <c r="Q179" s="299">
        <f t="shared" si="7"/>
        <v>2886443.4190476192</v>
      </c>
    </row>
    <row r="180" spans="2:17" ht="18" thickTop="1" thickBot="1" x14ac:dyDescent="0.35">
      <c r="B180" s="22" t="s">
        <v>1609</v>
      </c>
      <c r="C180" s="116">
        <v>151</v>
      </c>
      <c r="D180" s="323">
        <v>1</v>
      </c>
      <c r="E180" s="17"/>
      <c r="F180" s="276">
        <f>VLOOKUP(C180,'DB-캐릭터별 스테이지 매칭'!$E$3:$F$302,2,0)</f>
        <v>563</v>
      </c>
      <c r="G180" s="276" t="str">
        <f>VLOOKUP(F180,'DB-캐릭터별 스테이지 매칭'!$I$3:$L$1698,4,0)</f>
        <v>14-7</v>
      </c>
      <c r="H180" s="276">
        <f>_xlfn.IFNA(VLOOKUP(B180,'DB-서식용'!$D$4:$E$12,2,0),"")</f>
        <v>1040101001</v>
      </c>
      <c r="I180" s="29">
        <f>IFERROR((VLOOKUP(F180,'DB-방치 재화'!$B$3:$I$1800,(MATCH(H180,'DB-방치 재화'!$F$1:$I$1,0)+4),0))*60*24*D180,"0")*(1.7+1.58)</f>
        <v>2111270.4000000004</v>
      </c>
      <c r="J180" s="29">
        <f>_xlfn.IFNA(IF(H180='DB-일일 퀘스트'!$F$6,VLOOKUP(F180,'DB-방치 재화'!$B$3:$H$1698,5,0)*VLOOKUP(H180,'DB-일일 퀘스트'!$F$6:$H$13,3,0),IF(H180='DB-일일 퀘스트'!$F$7,VLOOKUP(F180,'DB-방치 재화'!$B$3:$H$1698,6,0)*VLOOKUP(H180,'DB-일일 퀘스트'!$F$6:$H$13,3,0),IF(H180='DB-일일 퀘스트'!$F$8,VLOOKUP(F180,'DB-방치 재화'!$B$3:$H$1698,7,0)*VLOOKUP(H180,'DB-일일 퀘스트'!$F$6:$H$13,3,0),VLOOKUP(H180,'DB-일일 퀘스트'!$F$6:$H$13,3,0)))),"0")</f>
        <v>53640</v>
      </c>
      <c r="K180" s="29">
        <f>_xlfn.IFNA((IF(H180='DB-주간 퀘스트'!$F$6,VLOOKUP(F180,'DB-방치 재화'!$B$3:$H$1698,5,0)*VLOOKUP(H180,'DB-주간 퀘스트'!$F$6:$H$15,3,0),IF(H180='DB-주간 퀘스트'!$F$7,VLOOKUP(F180,'DB-방치 재화'!$B$3:$H$1698,6,0)*VLOOKUP(H180,'DB-주간 퀘스트'!$F$6:$H$15,3,0),IF(H180='DB-주간 퀘스트'!$F$8,VLOOKUP(F180,'DB-방치 재화'!$B$3:$H$1698,7,0)*VLOOKUP(H180,'DB-주간 퀘스트'!$F$6:$H$15,3,0),VLOOKUP(H180,'DB-주간 퀘스트'!$F$6:$H$15,3,0)))))/7,"0")</f>
        <v>22988.571428571428</v>
      </c>
      <c r="L180" s="29">
        <f t="array" ref="L180">_xlfn.IFNA(IF(H180='DB-아스니아 미션'!$F$8,VLOOKUP('주요 재화 수급처 관리'!$F$10:$F$11,'DB-방치 재화'!$B$3:$H$1698,6,0)*'DB-아스니아 미션'!$H$8,VLOOKUP('주요 재화 수급처 관리'!$H$10:$H$11,'DB-아스니아 미션'!$F$7:$H$10,3,0)),"0")/7</f>
        <v>274.28571428571428</v>
      </c>
      <c r="M180" s="29">
        <f>(((VLOOKUP(F180,'DB-방치 재화'!$B$3:$I$1698,8,0)+8)*(VLOOKUP(H180,'DB-파견 작전실'!$L$8:$M$14,2,0)))*D180)</f>
        <v>56130.53333333334</v>
      </c>
      <c r="N180" s="29">
        <f>_xlfn.IFNA(IF(C180&lt;'DB-선물'!$E$5,VLOOKUP('주요 재화 수급처 관리'!$H$10,'DB-선물'!$G$6:$I$9,3,0),(IF('DB-선물'!$E$11&lt;=C180&lt;'DB-선물'!E126,VLOOKUP('주요 재화 수급처 관리'!$H$10,'DB-선물'!$G$12:$I$15,3,0),VLOOKUP(H180,'DB-선물'!$G$18:$I$21,3,0)))),"0")*6*D180</f>
        <v>0</v>
      </c>
      <c r="O180" s="29">
        <f t="array" ref="O180">(_xlfn.IFNA((VLOOKUP((INDEX('DB-메모리얼'!$F$5:$F$98,MATCH(MIN(ABS('DB-메모리얼'!$F$5:$F$98-'주요 재화 수급처 관리'!$C$10)),ABS('DB-메모리얼'!$F$5:$F$98-'주요 재화 수급처 관리'!$C$10),0))),'DB-메모리얼'!$F$5:$K$98,MATCH(H180,'DB-메모리얼'!$H$3:$K$3,0)+2,0)),"0"))*D180/14</f>
        <v>660690.14285714284</v>
      </c>
      <c r="P180" s="29">
        <f t="shared" si="6"/>
        <v>1028</v>
      </c>
      <c r="Q180" s="299">
        <f t="shared" si="7"/>
        <v>2906021.9333333336</v>
      </c>
    </row>
    <row r="181" spans="2:17" ht="18" thickTop="1" thickBot="1" x14ac:dyDescent="0.35">
      <c r="B181" s="22" t="s">
        <v>1609</v>
      </c>
      <c r="C181" s="5">
        <v>152</v>
      </c>
      <c r="D181" s="323">
        <v>1</v>
      </c>
      <c r="E181" s="17"/>
      <c r="F181" s="276">
        <f>VLOOKUP(C181,'DB-캐릭터별 스테이지 매칭'!$E$3:$F$302,2,0)</f>
        <v>569</v>
      </c>
      <c r="G181" s="276" t="str">
        <f>VLOOKUP(F181,'DB-캐릭터별 스테이지 매칭'!$I$3:$L$1698,4,0)</f>
        <v>14-13</v>
      </c>
      <c r="H181" s="276">
        <f>_xlfn.IFNA(VLOOKUP(B181,'DB-서식용'!$D$4:$E$12,2,0),"")</f>
        <v>1040101001</v>
      </c>
      <c r="I181" s="29">
        <f>IFERROR((VLOOKUP(F181,'DB-방치 재화'!$B$3:$I$1800,(MATCH(H181,'DB-방치 재화'!$F$1:$I$1,0)+4),0))*60*24*D181,"0")*(1.7+1.58)</f>
        <v>2130163.2000000002</v>
      </c>
      <c r="J181" s="29">
        <f>_xlfn.IFNA(IF(H181='DB-일일 퀘스트'!$F$6,VLOOKUP(F181,'DB-방치 재화'!$B$3:$H$1698,5,0)*VLOOKUP(H181,'DB-일일 퀘스트'!$F$6:$H$13,3,0),IF(H181='DB-일일 퀘스트'!$F$7,VLOOKUP(F181,'DB-방치 재화'!$B$3:$H$1698,6,0)*VLOOKUP(H181,'DB-일일 퀘스트'!$F$6:$H$13,3,0),IF(H181='DB-일일 퀘스트'!$F$8,VLOOKUP(F181,'DB-방치 재화'!$B$3:$H$1698,7,0)*VLOOKUP(H181,'DB-일일 퀘스트'!$F$6:$H$13,3,0),VLOOKUP(H181,'DB-일일 퀘스트'!$F$6:$H$13,3,0)))),"0")</f>
        <v>54120</v>
      </c>
      <c r="K181" s="29">
        <f>_xlfn.IFNA((IF(H181='DB-주간 퀘스트'!$F$6,VLOOKUP(F181,'DB-방치 재화'!$B$3:$H$1698,5,0)*VLOOKUP(H181,'DB-주간 퀘스트'!$F$6:$H$15,3,0),IF(H181='DB-주간 퀘스트'!$F$7,VLOOKUP(F181,'DB-방치 재화'!$B$3:$H$1698,6,0)*VLOOKUP(H181,'DB-주간 퀘스트'!$F$6:$H$15,3,0),IF(H181='DB-주간 퀘스트'!$F$8,VLOOKUP(F181,'DB-방치 재화'!$B$3:$H$1698,7,0)*VLOOKUP(H181,'DB-주간 퀘스트'!$F$6:$H$15,3,0),VLOOKUP(H181,'DB-주간 퀘스트'!$F$6:$H$15,3,0)))))/7,"0")</f>
        <v>23194.285714285714</v>
      </c>
      <c r="L181" s="29">
        <f t="array" ref="L181">_xlfn.IFNA(IF(H181='DB-아스니아 미션'!$F$8,VLOOKUP('주요 재화 수급처 관리'!$F$10:$F$11,'DB-방치 재화'!$B$3:$H$1698,6,0)*'DB-아스니아 미션'!$H$8,VLOOKUP('주요 재화 수급처 관리'!$H$10:$H$11,'DB-아스니아 미션'!$F$7:$H$10,3,0)),"0")/7</f>
        <v>274.28571428571428</v>
      </c>
      <c r="M181" s="29">
        <f>(((VLOOKUP(F181,'DB-방치 재화'!$B$3:$I$1698,8,0)+8)*(VLOOKUP(H181,'DB-파견 작전실'!$L$8:$M$14,2,0)))*D181)</f>
        <v>56130.53333333334</v>
      </c>
      <c r="N181" s="29">
        <f>_xlfn.IFNA(IF(C181&lt;'DB-선물'!$E$5,VLOOKUP('주요 재화 수급처 관리'!$H$10,'DB-선물'!$G$6:$I$9,3,0),(IF('DB-선물'!$E$11&lt;=C181&lt;'DB-선물'!E127,VLOOKUP('주요 재화 수급처 관리'!$H$10,'DB-선물'!$G$12:$I$15,3,0),VLOOKUP(H181,'DB-선물'!$G$18:$I$21,3,0)))),"0")*6*D181</f>
        <v>0</v>
      </c>
      <c r="O181" s="29">
        <f t="array" ref="O181">(_xlfn.IFNA((VLOOKUP((INDEX('DB-메모리얼'!$F$5:$F$98,MATCH(MIN(ABS('DB-메모리얼'!$F$5:$F$98-'주요 재화 수급처 관리'!$C$10)),ABS('DB-메모리얼'!$F$5:$F$98-'주요 재화 수급처 관리'!$C$10),0))),'DB-메모리얼'!$F$5:$K$98,MATCH(H181,'DB-메모리얼'!$H$3:$K$3,0)+2,0)),"0"))*D181/14</f>
        <v>660690.14285714284</v>
      </c>
      <c r="P181" s="29">
        <f t="shared" si="6"/>
        <v>1028</v>
      </c>
      <c r="Q181" s="299">
        <f t="shared" si="7"/>
        <v>2925600.4476190479</v>
      </c>
    </row>
    <row r="182" spans="2:17" ht="18" thickTop="1" thickBot="1" x14ac:dyDescent="0.35">
      <c r="B182" s="22" t="s">
        <v>1609</v>
      </c>
      <c r="C182" s="5">
        <v>153</v>
      </c>
      <c r="D182" s="323">
        <v>1</v>
      </c>
      <c r="E182" s="17"/>
      <c r="F182" s="276">
        <f>VLOOKUP(C182,'DB-캐릭터별 스테이지 매칭'!$E$3:$F$302,2,0)</f>
        <v>575</v>
      </c>
      <c r="G182" s="276" t="str">
        <f>VLOOKUP(F182,'DB-캐릭터별 스테이지 매칭'!$I$3:$L$1698,4,0)</f>
        <v>14-19</v>
      </c>
      <c r="H182" s="276">
        <f>_xlfn.IFNA(VLOOKUP(B182,'DB-서식용'!$D$4:$E$12,2,0),"")</f>
        <v>1040101001</v>
      </c>
      <c r="I182" s="29">
        <f>IFERROR((VLOOKUP(F182,'DB-방치 재화'!$B$3:$I$1800,(MATCH(H182,'DB-방치 재화'!$F$1:$I$1,0)+4),0))*60*24*D182,"0")*(1.7+1.58)</f>
        <v>2149056</v>
      </c>
      <c r="J182" s="29">
        <f>_xlfn.IFNA(IF(H182='DB-일일 퀘스트'!$F$6,VLOOKUP(F182,'DB-방치 재화'!$B$3:$H$1698,5,0)*VLOOKUP(H182,'DB-일일 퀘스트'!$F$6:$H$13,3,0),IF(H182='DB-일일 퀘스트'!$F$7,VLOOKUP(F182,'DB-방치 재화'!$B$3:$H$1698,6,0)*VLOOKUP(H182,'DB-일일 퀘스트'!$F$6:$H$13,3,0),IF(H182='DB-일일 퀘스트'!$F$8,VLOOKUP(F182,'DB-방치 재화'!$B$3:$H$1698,7,0)*VLOOKUP(H182,'DB-일일 퀘스트'!$F$6:$H$13,3,0),VLOOKUP(H182,'DB-일일 퀘스트'!$F$6:$H$13,3,0)))),"0")</f>
        <v>54600</v>
      </c>
      <c r="K182" s="29">
        <f>_xlfn.IFNA((IF(H182='DB-주간 퀘스트'!$F$6,VLOOKUP(F182,'DB-방치 재화'!$B$3:$H$1698,5,0)*VLOOKUP(H182,'DB-주간 퀘스트'!$F$6:$H$15,3,0),IF(H182='DB-주간 퀘스트'!$F$7,VLOOKUP(F182,'DB-방치 재화'!$B$3:$H$1698,6,0)*VLOOKUP(H182,'DB-주간 퀘스트'!$F$6:$H$15,3,0),IF(H182='DB-주간 퀘스트'!$F$8,VLOOKUP(F182,'DB-방치 재화'!$B$3:$H$1698,7,0)*VLOOKUP(H182,'DB-주간 퀘스트'!$F$6:$H$15,3,0),VLOOKUP(H182,'DB-주간 퀘스트'!$F$6:$H$15,3,0)))))/7,"0")</f>
        <v>23400</v>
      </c>
      <c r="L182" s="29">
        <f t="array" ref="L182">_xlfn.IFNA(IF(H182='DB-아스니아 미션'!$F$8,VLOOKUP('주요 재화 수급처 관리'!$F$10:$F$11,'DB-방치 재화'!$B$3:$H$1698,6,0)*'DB-아스니아 미션'!$H$8,VLOOKUP('주요 재화 수급처 관리'!$H$10:$H$11,'DB-아스니아 미션'!$F$7:$H$10,3,0)),"0")/7</f>
        <v>274.28571428571428</v>
      </c>
      <c r="M182" s="29">
        <f>(((VLOOKUP(F182,'DB-방치 재화'!$B$3:$I$1698,8,0)+8)*(VLOOKUP(H182,'DB-파견 작전실'!$L$8:$M$14,2,0)))*D182)</f>
        <v>56130.53333333334</v>
      </c>
      <c r="N182" s="29">
        <f>_xlfn.IFNA(IF(C182&lt;'DB-선물'!$E$5,VLOOKUP('주요 재화 수급처 관리'!$H$10,'DB-선물'!$G$6:$I$9,3,0),(IF('DB-선물'!$E$11&lt;=C182&lt;'DB-선물'!E128,VLOOKUP('주요 재화 수급처 관리'!$H$10,'DB-선물'!$G$12:$I$15,3,0),VLOOKUP(H182,'DB-선물'!$G$18:$I$21,3,0)))),"0")*6*D182</f>
        <v>0</v>
      </c>
      <c r="O182" s="29">
        <f t="array" ref="O182">(_xlfn.IFNA((VLOOKUP((INDEX('DB-메모리얼'!$F$5:$F$98,MATCH(MIN(ABS('DB-메모리얼'!$F$5:$F$98-'주요 재화 수급처 관리'!$C$10)),ABS('DB-메모리얼'!$F$5:$F$98-'주요 재화 수급처 관리'!$C$10),0))),'DB-메모리얼'!$F$5:$K$98,MATCH(H182,'DB-메모리얼'!$H$3:$K$3,0)+2,0)),"0"))*D182/14</f>
        <v>660690.14285714284</v>
      </c>
      <c r="P182" s="29">
        <f t="shared" si="6"/>
        <v>1028</v>
      </c>
      <c r="Q182" s="299">
        <f t="shared" si="7"/>
        <v>2945178.9619047618</v>
      </c>
    </row>
    <row r="183" spans="2:17" ht="18" thickTop="1" thickBot="1" x14ac:dyDescent="0.35">
      <c r="B183" s="22" t="s">
        <v>1609</v>
      </c>
      <c r="C183" s="5">
        <v>154</v>
      </c>
      <c r="D183" s="323">
        <v>1</v>
      </c>
      <c r="E183" s="17"/>
      <c r="F183" s="276">
        <f>VLOOKUP(C183,'DB-캐릭터별 스테이지 매칭'!$E$3:$F$302,2,0)</f>
        <v>581</v>
      </c>
      <c r="G183" s="276" t="str">
        <f>VLOOKUP(F183,'DB-캐릭터별 스테이지 매칭'!$I$3:$L$1698,4,0)</f>
        <v>14-25</v>
      </c>
      <c r="H183" s="276">
        <f>_xlfn.IFNA(VLOOKUP(B183,'DB-서식용'!$D$4:$E$12,2,0),"")</f>
        <v>1040101001</v>
      </c>
      <c r="I183" s="29">
        <f>IFERROR((VLOOKUP(F183,'DB-방치 재화'!$B$3:$I$1800,(MATCH(H183,'DB-방치 재화'!$F$1:$I$1,0)+4),0))*60*24*D183,"0")*(1.7+1.58)</f>
        <v>2172672</v>
      </c>
      <c r="J183" s="29">
        <f>_xlfn.IFNA(IF(H183='DB-일일 퀘스트'!$F$6,VLOOKUP(F183,'DB-방치 재화'!$B$3:$H$1698,5,0)*VLOOKUP(H183,'DB-일일 퀘스트'!$F$6:$H$13,3,0),IF(H183='DB-일일 퀘스트'!$F$7,VLOOKUP(F183,'DB-방치 재화'!$B$3:$H$1698,6,0)*VLOOKUP(H183,'DB-일일 퀘스트'!$F$6:$H$13,3,0),IF(H183='DB-일일 퀘스트'!$F$8,VLOOKUP(F183,'DB-방치 재화'!$B$3:$H$1698,7,0)*VLOOKUP(H183,'DB-일일 퀘스트'!$F$6:$H$13,3,0),VLOOKUP(H183,'DB-일일 퀘스트'!$F$6:$H$13,3,0)))),"0")</f>
        <v>55200</v>
      </c>
      <c r="K183" s="29">
        <f>_xlfn.IFNA((IF(H183='DB-주간 퀘스트'!$F$6,VLOOKUP(F183,'DB-방치 재화'!$B$3:$H$1698,5,0)*VLOOKUP(H183,'DB-주간 퀘스트'!$F$6:$H$15,3,0),IF(H183='DB-주간 퀘스트'!$F$7,VLOOKUP(F183,'DB-방치 재화'!$B$3:$H$1698,6,0)*VLOOKUP(H183,'DB-주간 퀘스트'!$F$6:$H$15,3,0),IF(H183='DB-주간 퀘스트'!$F$8,VLOOKUP(F183,'DB-방치 재화'!$B$3:$H$1698,7,0)*VLOOKUP(H183,'DB-주간 퀘스트'!$F$6:$H$15,3,0),VLOOKUP(H183,'DB-주간 퀘스트'!$F$6:$H$15,3,0)))))/7,"0")</f>
        <v>23657.142857142859</v>
      </c>
      <c r="L183" s="29">
        <f t="array" ref="L183">_xlfn.IFNA(IF(H183='DB-아스니아 미션'!$F$8,VLOOKUP('주요 재화 수급처 관리'!$F$10:$F$11,'DB-방치 재화'!$B$3:$H$1698,6,0)*'DB-아스니아 미션'!$H$8,VLOOKUP('주요 재화 수급처 관리'!$H$10:$H$11,'DB-아스니아 미션'!$F$7:$H$10,3,0)),"0")/7</f>
        <v>274.28571428571428</v>
      </c>
      <c r="M183" s="29">
        <f>(((VLOOKUP(F183,'DB-방치 재화'!$B$3:$I$1698,8,0)+8)*(VLOOKUP(H183,'DB-파견 작전실'!$L$8:$M$14,2,0)))*D183)</f>
        <v>56130.53333333334</v>
      </c>
      <c r="N183" s="29">
        <f>_xlfn.IFNA(IF(C183&lt;'DB-선물'!$E$5,VLOOKUP('주요 재화 수급처 관리'!$H$10,'DB-선물'!$G$6:$I$9,3,0),(IF('DB-선물'!$E$11&lt;=C183&lt;'DB-선물'!E129,VLOOKUP('주요 재화 수급처 관리'!$H$10,'DB-선물'!$G$12:$I$15,3,0),VLOOKUP(H183,'DB-선물'!$G$18:$I$21,3,0)))),"0")*6*D183</f>
        <v>0</v>
      </c>
      <c r="O183" s="29">
        <f t="array" ref="O183">(_xlfn.IFNA((VLOOKUP((INDEX('DB-메모리얼'!$F$5:$F$98,MATCH(MIN(ABS('DB-메모리얼'!$F$5:$F$98-'주요 재화 수급처 관리'!$C$10)),ABS('DB-메모리얼'!$F$5:$F$98-'주요 재화 수급처 관리'!$C$10),0))),'DB-메모리얼'!$F$5:$K$98,MATCH(H183,'DB-메모리얼'!$H$3:$K$3,0)+2,0)),"0"))*D183/14</f>
        <v>660690.14285714284</v>
      </c>
      <c r="P183" s="29">
        <f t="shared" si="6"/>
        <v>1028</v>
      </c>
      <c r="Q183" s="299">
        <f t="shared" si="7"/>
        <v>2969652.1047619046</v>
      </c>
    </row>
    <row r="184" spans="2:17" ht="18" thickTop="1" thickBot="1" x14ac:dyDescent="0.35">
      <c r="B184" s="22" t="s">
        <v>1609</v>
      </c>
      <c r="C184" s="5">
        <v>155</v>
      </c>
      <c r="D184" s="323">
        <v>1</v>
      </c>
      <c r="E184" s="17"/>
      <c r="F184" s="276">
        <f>VLOOKUP(C184,'DB-캐릭터별 스테이지 매칭'!$E$3:$F$302,2,0)</f>
        <v>587</v>
      </c>
      <c r="G184" s="276" t="str">
        <f>VLOOKUP(F184,'DB-캐릭터별 스테이지 매칭'!$I$3:$L$1698,4,0)</f>
        <v>14-31</v>
      </c>
      <c r="H184" s="276">
        <f>_xlfn.IFNA(VLOOKUP(B184,'DB-서식용'!$D$4:$E$12,2,0),"")</f>
        <v>1040101001</v>
      </c>
      <c r="I184" s="29">
        <f>IFERROR((VLOOKUP(F184,'DB-방치 재화'!$B$3:$I$1800,(MATCH(H184,'DB-방치 재화'!$F$1:$I$1,0)+4),0))*60*24*D184,"0")*(1.7+1.58)</f>
        <v>2186841.6</v>
      </c>
      <c r="J184" s="29">
        <f>_xlfn.IFNA(IF(H184='DB-일일 퀘스트'!$F$6,VLOOKUP(F184,'DB-방치 재화'!$B$3:$H$1698,5,0)*VLOOKUP(H184,'DB-일일 퀘스트'!$F$6:$H$13,3,0),IF(H184='DB-일일 퀘스트'!$F$7,VLOOKUP(F184,'DB-방치 재화'!$B$3:$H$1698,6,0)*VLOOKUP(H184,'DB-일일 퀘스트'!$F$6:$H$13,3,0),IF(H184='DB-일일 퀘스트'!$F$8,VLOOKUP(F184,'DB-방치 재화'!$B$3:$H$1698,7,0)*VLOOKUP(H184,'DB-일일 퀘스트'!$F$6:$H$13,3,0),VLOOKUP(H184,'DB-일일 퀘스트'!$F$6:$H$13,3,0)))),"0")</f>
        <v>55560</v>
      </c>
      <c r="K184" s="29">
        <f>_xlfn.IFNA((IF(H184='DB-주간 퀘스트'!$F$6,VLOOKUP(F184,'DB-방치 재화'!$B$3:$H$1698,5,0)*VLOOKUP(H184,'DB-주간 퀘스트'!$F$6:$H$15,3,0),IF(H184='DB-주간 퀘스트'!$F$7,VLOOKUP(F184,'DB-방치 재화'!$B$3:$H$1698,6,0)*VLOOKUP(H184,'DB-주간 퀘스트'!$F$6:$H$15,3,0),IF(H184='DB-주간 퀘스트'!$F$8,VLOOKUP(F184,'DB-방치 재화'!$B$3:$H$1698,7,0)*VLOOKUP(H184,'DB-주간 퀘스트'!$F$6:$H$15,3,0),VLOOKUP(H184,'DB-주간 퀘스트'!$F$6:$H$15,3,0)))))/7,"0")</f>
        <v>23811.428571428572</v>
      </c>
      <c r="L184" s="29">
        <f t="array" ref="L184">_xlfn.IFNA(IF(H184='DB-아스니아 미션'!$F$8,VLOOKUP('주요 재화 수급처 관리'!$F$10:$F$11,'DB-방치 재화'!$B$3:$H$1698,6,0)*'DB-아스니아 미션'!$H$8,VLOOKUP('주요 재화 수급처 관리'!$H$10:$H$11,'DB-아스니아 미션'!$F$7:$H$10,3,0)),"0")/7</f>
        <v>274.28571428571428</v>
      </c>
      <c r="M184" s="29">
        <f>(((VLOOKUP(F184,'DB-방치 재화'!$B$3:$I$1698,8,0)+8)*(VLOOKUP(H184,'DB-파견 작전실'!$L$8:$M$14,2,0)))*D184)</f>
        <v>56130.53333333334</v>
      </c>
      <c r="N184" s="29">
        <f>_xlfn.IFNA(IF(C184&lt;'DB-선물'!$E$5,VLOOKUP('주요 재화 수급처 관리'!$H$10,'DB-선물'!$G$6:$I$9,3,0),(IF('DB-선물'!$E$11&lt;=C184&lt;'DB-선물'!E130,VLOOKUP('주요 재화 수급처 관리'!$H$10,'DB-선물'!$G$12:$I$15,3,0),VLOOKUP(H184,'DB-선물'!$G$18:$I$21,3,0)))),"0")*6*D184</f>
        <v>0</v>
      </c>
      <c r="O184" s="29">
        <f t="array" ref="O184">(_xlfn.IFNA((VLOOKUP((INDEX('DB-메모리얼'!$F$5:$F$98,MATCH(MIN(ABS('DB-메모리얼'!$F$5:$F$98-'주요 재화 수급처 관리'!$C$10)),ABS('DB-메모리얼'!$F$5:$F$98-'주요 재화 수급처 관리'!$C$10),0))),'DB-메모리얼'!$F$5:$K$98,MATCH(H184,'DB-메모리얼'!$H$3:$K$3,0)+2,0)),"0"))*D184/14</f>
        <v>660690.14285714284</v>
      </c>
      <c r="P184" s="29">
        <f t="shared" si="6"/>
        <v>1028</v>
      </c>
      <c r="Q184" s="299">
        <f t="shared" si="7"/>
        <v>2984335.9904761906</v>
      </c>
    </row>
    <row r="185" spans="2:17" ht="18" thickTop="1" thickBot="1" x14ac:dyDescent="0.35">
      <c r="B185" s="22" t="s">
        <v>1609</v>
      </c>
      <c r="C185" s="5">
        <v>156</v>
      </c>
      <c r="D185" s="323">
        <v>1</v>
      </c>
      <c r="E185" s="17"/>
      <c r="F185" s="276">
        <f>VLOOKUP(C185,'DB-캐릭터별 스테이지 매칭'!$E$3:$F$302,2,0)</f>
        <v>593</v>
      </c>
      <c r="G185" s="276" t="str">
        <f>VLOOKUP(F185,'DB-캐릭터별 스테이지 매칭'!$I$3:$L$1698,4,0)</f>
        <v>14-37</v>
      </c>
      <c r="H185" s="276">
        <f>_xlfn.IFNA(VLOOKUP(B185,'DB-서식용'!$D$4:$E$12,2,0),"")</f>
        <v>1040101001</v>
      </c>
      <c r="I185" s="29">
        <f>IFERROR((VLOOKUP(F185,'DB-방치 재화'!$B$3:$I$1800,(MATCH(H185,'DB-방치 재화'!$F$1:$I$1,0)+4),0))*60*24*D185,"0")*(1.7+1.58)</f>
        <v>2210457.6000000001</v>
      </c>
      <c r="J185" s="29">
        <f>_xlfn.IFNA(IF(H185='DB-일일 퀘스트'!$F$6,VLOOKUP(F185,'DB-방치 재화'!$B$3:$H$1698,5,0)*VLOOKUP(H185,'DB-일일 퀘스트'!$F$6:$H$13,3,0),IF(H185='DB-일일 퀘스트'!$F$7,VLOOKUP(F185,'DB-방치 재화'!$B$3:$H$1698,6,0)*VLOOKUP(H185,'DB-일일 퀘스트'!$F$6:$H$13,3,0),IF(H185='DB-일일 퀘스트'!$F$8,VLOOKUP(F185,'DB-방치 재화'!$B$3:$H$1698,7,0)*VLOOKUP(H185,'DB-일일 퀘스트'!$F$6:$H$13,3,0),VLOOKUP(H185,'DB-일일 퀘스트'!$F$6:$H$13,3,0)))),"0")</f>
        <v>56160</v>
      </c>
      <c r="K185" s="29">
        <f>_xlfn.IFNA((IF(H185='DB-주간 퀘스트'!$F$6,VLOOKUP(F185,'DB-방치 재화'!$B$3:$H$1698,5,0)*VLOOKUP(H185,'DB-주간 퀘스트'!$F$6:$H$15,3,0),IF(H185='DB-주간 퀘스트'!$F$7,VLOOKUP(F185,'DB-방치 재화'!$B$3:$H$1698,6,0)*VLOOKUP(H185,'DB-주간 퀘스트'!$F$6:$H$15,3,0),IF(H185='DB-주간 퀘스트'!$F$8,VLOOKUP(F185,'DB-방치 재화'!$B$3:$H$1698,7,0)*VLOOKUP(H185,'DB-주간 퀘스트'!$F$6:$H$15,3,0),VLOOKUP(H185,'DB-주간 퀘스트'!$F$6:$H$15,3,0)))))/7,"0")</f>
        <v>24068.571428571428</v>
      </c>
      <c r="L185" s="29">
        <f t="array" ref="L185">_xlfn.IFNA(IF(H185='DB-아스니아 미션'!$F$8,VLOOKUP('주요 재화 수급처 관리'!$F$10:$F$11,'DB-방치 재화'!$B$3:$H$1698,6,0)*'DB-아스니아 미션'!$H$8,VLOOKUP('주요 재화 수급처 관리'!$H$10:$H$11,'DB-아스니아 미션'!$F$7:$H$10,3,0)),"0")/7</f>
        <v>274.28571428571428</v>
      </c>
      <c r="M185" s="29">
        <f>(((VLOOKUP(F185,'DB-방치 재화'!$B$3:$I$1698,8,0)+8)*(VLOOKUP(H185,'DB-파견 작전실'!$L$8:$M$14,2,0)))*D185)</f>
        <v>56130.53333333334</v>
      </c>
      <c r="N185" s="29">
        <f>_xlfn.IFNA(IF(C185&lt;'DB-선물'!$E$5,VLOOKUP('주요 재화 수급처 관리'!$H$10,'DB-선물'!$G$6:$I$9,3,0),(IF('DB-선물'!$E$11&lt;=C185&lt;'DB-선물'!E131,VLOOKUP('주요 재화 수급처 관리'!$H$10,'DB-선물'!$G$12:$I$15,3,0),VLOOKUP(H185,'DB-선물'!$G$18:$I$21,3,0)))),"0")*6*D185</f>
        <v>0</v>
      </c>
      <c r="O185" s="29">
        <f t="array" ref="O185">(_xlfn.IFNA((VLOOKUP((INDEX('DB-메모리얼'!$F$5:$F$98,MATCH(MIN(ABS('DB-메모리얼'!$F$5:$F$98-'주요 재화 수급처 관리'!$C$10)),ABS('DB-메모리얼'!$F$5:$F$98-'주요 재화 수급처 관리'!$C$10),0))),'DB-메모리얼'!$F$5:$K$98,MATCH(H185,'DB-메모리얼'!$H$3:$K$3,0)+2,0)),"0"))*D185/14</f>
        <v>660690.14285714284</v>
      </c>
      <c r="P185" s="29">
        <f t="shared" si="6"/>
        <v>1028</v>
      </c>
      <c r="Q185" s="299">
        <f t="shared" si="7"/>
        <v>3008809.1333333333</v>
      </c>
    </row>
    <row r="186" spans="2:17" ht="18" thickTop="1" thickBot="1" x14ac:dyDescent="0.35">
      <c r="B186" s="22" t="s">
        <v>1609</v>
      </c>
      <c r="C186" s="116">
        <v>157</v>
      </c>
      <c r="D186" s="323">
        <v>1</v>
      </c>
      <c r="E186" s="17"/>
      <c r="F186" s="276">
        <f>VLOOKUP(C186,'DB-캐릭터별 스테이지 매칭'!$E$3:$F$302,2,0)</f>
        <v>599</v>
      </c>
      <c r="G186" s="276" t="str">
        <f>VLOOKUP(F186,'DB-캐릭터별 스테이지 매칭'!$I$3:$L$1698,4,0)</f>
        <v>14-43</v>
      </c>
      <c r="H186" s="276">
        <f>_xlfn.IFNA(VLOOKUP(B186,'DB-서식용'!$D$4:$E$12,2,0),"")</f>
        <v>1040101001</v>
      </c>
      <c r="I186" s="29">
        <f>IFERROR((VLOOKUP(F186,'DB-방치 재화'!$B$3:$I$1800,(MATCH(H186,'DB-방치 재화'!$F$1:$I$1,0)+4),0))*60*24*D186,"0")*(1.7+1.58)</f>
        <v>2224627.2000000002</v>
      </c>
      <c r="J186" s="29">
        <f>_xlfn.IFNA(IF(H186='DB-일일 퀘스트'!$F$6,VLOOKUP(F186,'DB-방치 재화'!$B$3:$H$1698,5,0)*VLOOKUP(H186,'DB-일일 퀘스트'!$F$6:$H$13,3,0),IF(H186='DB-일일 퀘스트'!$F$7,VLOOKUP(F186,'DB-방치 재화'!$B$3:$H$1698,6,0)*VLOOKUP(H186,'DB-일일 퀘스트'!$F$6:$H$13,3,0),IF(H186='DB-일일 퀘스트'!$F$8,VLOOKUP(F186,'DB-방치 재화'!$B$3:$H$1698,7,0)*VLOOKUP(H186,'DB-일일 퀘스트'!$F$6:$H$13,3,0),VLOOKUP(H186,'DB-일일 퀘스트'!$F$6:$H$13,3,0)))),"0")</f>
        <v>56520</v>
      </c>
      <c r="K186" s="29">
        <f>_xlfn.IFNA((IF(H186='DB-주간 퀘스트'!$F$6,VLOOKUP(F186,'DB-방치 재화'!$B$3:$H$1698,5,0)*VLOOKUP(H186,'DB-주간 퀘스트'!$F$6:$H$15,3,0),IF(H186='DB-주간 퀘스트'!$F$7,VLOOKUP(F186,'DB-방치 재화'!$B$3:$H$1698,6,0)*VLOOKUP(H186,'DB-주간 퀘스트'!$F$6:$H$15,3,0),IF(H186='DB-주간 퀘스트'!$F$8,VLOOKUP(F186,'DB-방치 재화'!$B$3:$H$1698,7,0)*VLOOKUP(H186,'DB-주간 퀘스트'!$F$6:$H$15,3,0),VLOOKUP(H186,'DB-주간 퀘스트'!$F$6:$H$15,3,0)))))/7,"0")</f>
        <v>24222.857142857141</v>
      </c>
      <c r="L186" s="29">
        <f t="array" ref="L186">_xlfn.IFNA(IF(H186='DB-아스니아 미션'!$F$8,VLOOKUP('주요 재화 수급처 관리'!$F$10:$F$11,'DB-방치 재화'!$B$3:$H$1698,6,0)*'DB-아스니아 미션'!$H$8,VLOOKUP('주요 재화 수급처 관리'!$H$10:$H$11,'DB-아스니아 미션'!$F$7:$H$10,3,0)),"0")/7</f>
        <v>274.28571428571428</v>
      </c>
      <c r="M186" s="29">
        <f>(((VLOOKUP(F186,'DB-방치 재화'!$B$3:$I$1698,8,0)+8)*(VLOOKUP(H186,'DB-파견 작전실'!$L$8:$M$14,2,0)))*D186)</f>
        <v>56130.53333333334</v>
      </c>
      <c r="N186" s="29">
        <f>_xlfn.IFNA(IF(C186&lt;'DB-선물'!$E$5,VLOOKUP('주요 재화 수급처 관리'!$H$10,'DB-선물'!$G$6:$I$9,3,0),(IF('DB-선물'!$E$11&lt;=C186&lt;'DB-선물'!E132,VLOOKUP('주요 재화 수급처 관리'!$H$10,'DB-선물'!$G$12:$I$15,3,0),VLOOKUP(H186,'DB-선물'!$G$18:$I$21,3,0)))),"0")*6*D186</f>
        <v>0</v>
      </c>
      <c r="O186" s="29">
        <f t="array" ref="O186">(_xlfn.IFNA((VLOOKUP((INDEX('DB-메모리얼'!$F$5:$F$98,MATCH(MIN(ABS('DB-메모리얼'!$F$5:$F$98-'주요 재화 수급처 관리'!$C$10)),ABS('DB-메모리얼'!$F$5:$F$98-'주요 재화 수급처 관리'!$C$10),0))),'DB-메모리얼'!$F$5:$K$98,MATCH(H186,'DB-메모리얼'!$H$3:$K$3,0)+2,0)),"0"))*D186/14</f>
        <v>660690.14285714284</v>
      </c>
      <c r="P186" s="29">
        <f t="shared" si="6"/>
        <v>1028</v>
      </c>
      <c r="Q186" s="299">
        <f t="shared" si="7"/>
        <v>3023493.0190476193</v>
      </c>
    </row>
    <row r="187" spans="2:17" ht="18" thickTop="1" thickBot="1" x14ac:dyDescent="0.35">
      <c r="B187" s="22" t="s">
        <v>1609</v>
      </c>
      <c r="C187" s="116">
        <v>158</v>
      </c>
      <c r="D187" s="323">
        <v>1</v>
      </c>
      <c r="E187" s="17"/>
      <c r="F187" s="276">
        <f>VLOOKUP(C187,'DB-캐릭터별 스테이지 매칭'!$E$3:$F$302,2,0)</f>
        <v>605</v>
      </c>
      <c r="G187" s="276" t="str">
        <f>VLOOKUP(F187,'DB-캐릭터별 스테이지 매칭'!$I$3:$L$1698,4,0)</f>
        <v>14-49</v>
      </c>
      <c r="H187" s="276">
        <f>_xlfn.IFNA(VLOOKUP(B187,'DB-서식용'!$D$4:$E$12,2,0),"")</f>
        <v>1040101001</v>
      </c>
      <c r="I187" s="29">
        <f>IFERROR((VLOOKUP(F187,'DB-방치 재화'!$B$3:$I$1800,(MATCH(H187,'DB-방치 재화'!$F$1:$I$1,0)+4),0))*60*24*D187,"0")*(1.7+1.58)</f>
        <v>2248243.2000000002</v>
      </c>
      <c r="J187" s="29">
        <f>_xlfn.IFNA(IF(H187='DB-일일 퀘스트'!$F$6,VLOOKUP(F187,'DB-방치 재화'!$B$3:$H$1698,5,0)*VLOOKUP(H187,'DB-일일 퀘스트'!$F$6:$H$13,3,0),IF(H187='DB-일일 퀘스트'!$F$7,VLOOKUP(F187,'DB-방치 재화'!$B$3:$H$1698,6,0)*VLOOKUP(H187,'DB-일일 퀘스트'!$F$6:$H$13,3,0),IF(H187='DB-일일 퀘스트'!$F$8,VLOOKUP(F187,'DB-방치 재화'!$B$3:$H$1698,7,0)*VLOOKUP(H187,'DB-일일 퀘스트'!$F$6:$H$13,3,0),VLOOKUP(H187,'DB-일일 퀘스트'!$F$6:$H$13,3,0)))),"0")</f>
        <v>57120</v>
      </c>
      <c r="K187" s="29">
        <f>_xlfn.IFNA((IF(H187='DB-주간 퀘스트'!$F$6,VLOOKUP(F187,'DB-방치 재화'!$B$3:$H$1698,5,0)*VLOOKUP(H187,'DB-주간 퀘스트'!$F$6:$H$15,3,0),IF(H187='DB-주간 퀘스트'!$F$7,VLOOKUP(F187,'DB-방치 재화'!$B$3:$H$1698,6,0)*VLOOKUP(H187,'DB-주간 퀘스트'!$F$6:$H$15,3,0),IF(H187='DB-주간 퀘스트'!$F$8,VLOOKUP(F187,'DB-방치 재화'!$B$3:$H$1698,7,0)*VLOOKUP(H187,'DB-주간 퀘스트'!$F$6:$H$15,3,0),VLOOKUP(H187,'DB-주간 퀘스트'!$F$6:$H$15,3,0)))))/7,"0")</f>
        <v>24480</v>
      </c>
      <c r="L187" s="29">
        <f t="array" ref="L187">_xlfn.IFNA(IF(H187='DB-아스니아 미션'!$F$8,VLOOKUP('주요 재화 수급처 관리'!$F$10:$F$11,'DB-방치 재화'!$B$3:$H$1698,6,0)*'DB-아스니아 미션'!$H$8,VLOOKUP('주요 재화 수급처 관리'!$H$10:$H$11,'DB-아스니아 미션'!$F$7:$H$10,3,0)),"0")/7</f>
        <v>274.28571428571428</v>
      </c>
      <c r="M187" s="29">
        <f>(((VLOOKUP(F187,'DB-방치 재화'!$B$3:$I$1698,8,0)+8)*(VLOOKUP(H187,'DB-파견 작전실'!$L$8:$M$14,2,0)))*D187)</f>
        <v>56130.53333333334</v>
      </c>
      <c r="N187" s="29">
        <f>_xlfn.IFNA(IF(C187&lt;'DB-선물'!$E$5,VLOOKUP('주요 재화 수급처 관리'!$H$10,'DB-선물'!$G$6:$I$9,3,0),(IF('DB-선물'!$E$11&lt;=C187&lt;'DB-선물'!E133,VLOOKUP('주요 재화 수급처 관리'!$H$10,'DB-선물'!$G$12:$I$15,3,0),VLOOKUP(H187,'DB-선물'!$G$18:$I$21,3,0)))),"0")*6*D187</f>
        <v>0</v>
      </c>
      <c r="O187" s="29">
        <f t="array" ref="O187">(_xlfn.IFNA((VLOOKUP((INDEX('DB-메모리얼'!$F$5:$F$98,MATCH(MIN(ABS('DB-메모리얼'!$F$5:$F$98-'주요 재화 수급처 관리'!$C$10)),ABS('DB-메모리얼'!$F$5:$F$98-'주요 재화 수급처 관리'!$C$10),0))),'DB-메모리얼'!$F$5:$K$98,MATCH(H187,'DB-메모리얼'!$H$3:$K$3,0)+2,0)),"0"))*D187/14</f>
        <v>660690.14285714284</v>
      </c>
      <c r="P187" s="29">
        <f t="shared" si="6"/>
        <v>1028</v>
      </c>
      <c r="Q187" s="299">
        <f t="shared" si="7"/>
        <v>3047966.161904762</v>
      </c>
    </row>
    <row r="188" spans="2:17" ht="18" thickTop="1" thickBot="1" x14ac:dyDescent="0.35">
      <c r="B188" s="22" t="s">
        <v>1609</v>
      </c>
      <c r="C188" s="116">
        <v>159</v>
      </c>
      <c r="D188" s="323">
        <v>1</v>
      </c>
      <c r="E188" s="17"/>
      <c r="F188" s="276">
        <f>VLOOKUP(C188,'DB-캐릭터별 스테이지 매칭'!$E$3:$F$302,2,0)</f>
        <v>611</v>
      </c>
      <c r="G188" s="276" t="str">
        <f>VLOOKUP(F188,'DB-캐릭터별 스테이지 매칭'!$I$3:$L$1698,4,0)</f>
        <v>14-55</v>
      </c>
      <c r="H188" s="276">
        <f>_xlfn.IFNA(VLOOKUP(B188,'DB-서식용'!$D$4:$E$12,2,0),"")</f>
        <v>1040101001</v>
      </c>
      <c r="I188" s="29">
        <f>IFERROR((VLOOKUP(F188,'DB-방치 재화'!$B$3:$I$1800,(MATCH(H188,'DB-방치 재화'!$F$1:$I$1,0)+4),0))*60*24*D188,"0")*(1.7+1.58)</f>
        <v>2267136</v>
      </c>
      <c r="J188" s="29">
        <f>_xlfn.IFNA(IF(H188='DB-일일 퀘스트'!$F$6,VLOOKUP(F188,'DB-방치 재화'!$B$3:$H$1698,5,0)*VLOOKUP(H188,'DB-일일 퀘스트'!$F$6:$H$13,3,0),IF(H188='DB-일일 퀘스트'!$F$7,VLOOKUP(F188,'DB-방치 재화'!$B$3:$H$1698,6,0)*VLOOKUP(H188,'DB-일일 퀘스트'!$F$6:$H$13,3,0),IF(H188='DB-일일 퀘스트'!$F$8,VLOOKUP(F188,'DB-방치 재화'!$B$3:$H$1698,7,0)*VLOOKUP(H188,'DB-일일 퀘스트'!$F$6:$H$13,3,0),VLOOKUP(H188,'DB-일일 퀘스트'!$F$6:$H$13,3,0)))),"0")</f>
        <v>57600</v>
      </c>
      <c r="K188" s="29">
        <f>_xlfn.IFNA((IF(H188='DB-주간 퀘스트'!$F$6,VLOOKUP(F188,'DB-방치 재화'!$B$3:$H$1698,5,0)*VLOOKUP(H188,'DB-주간 퀘스트'!$F$6:$H$15,3,0),IF(H188='DB-주간 퀘스트'!$F$7,VLOOKUP(F188,'DB-방치 재화'!$B$3:$H$1698,6,0)*VLOOKUP(H188,'DB-주간 퀘스트'!$F$6:$H$15,3,0),IF(H188='DB-주간 퀘스트'!$F$8,VLOOKUP(F188,'DB-방치 재화'!$B$3:$H$1698,7,0)*VLOOKUP(H188,'DB-주간 퀘스트'!$F$6:$H$15,3,0),VLOOKUP(H188,'DB-주간 퀘스트'!$F$6:$H$15,3,0)))))/7,"0")</f>
        <v>24685.714285714286</v>
      </c>
      <c r="L188" s="29">
        <f t="array" ref="L188">_xlfn.IFNA(IF(H188='DB-아스니아 미션'!$F$8,VLOOKUP('주요 재화 수급처 관리'!$F$10:$F$11,'DB-방치 재화'!$B$3:$H$1698,6,0)*'DB-아스니아 미션'!$H$8,VLOOKUP('주요 재화 수급처 관리'!$H$10:$H$11,'DB-아스니아 미션'!$F$7:$H$10,3,0)),"0")/7</f>
        <v>274.28571428571428</v>
      </c>
      <c r="M188" s="29">
        <f>(((VLOOKUP(F188,'DB-방치 재화'!$B$3:$I$1698,8,0)+8)*(VLOOKUP(H188,'DB-파견 작전실'!$L$8:$M$14,2,0)))*D188)</f>
        <v>56130.53333333334</v>
      </c>
      <c r="N188" s="29">
        <f>_xlfn.IFNA(IF(C188&lt;'DB-선물'!$E$5,VLOOKUP('주요 재화 수급처 관리'!$H$10,'DB-선물'!$G$6:$I$9,3,0),(IF('DB-선물'!$E$11&lt;=C188&lt;'DB-선물'!E134,VLOOKUP('주요 재화 수급처 관리'!$H$10,'DB-선물'!$G$12:$I$15,3,0),VLOOKUP(H188,'DB-선물'!$G$18:$I$21,3,0)))),"0")*6*D188</f>
        <v>0</v>
      </c>
      <c r="O188" s="29">
        <f t="array" ref="O188">(_xlfn.IFNA((VLOOKUP((INDEX('DB-메모리얼'!$F$5:$F$98,MATCH(MIN(ABS('DB-메모리얼'!$F$5:$F$98-'주요 재화 수급처 관리'!$C$10)),ABS('DB-메모리얼'!$F$5:$F$98-'주요 재화 수급처 관리'!$C$10),0))),'DB-메모리얼'!$F$5:$K$98,MATCH(H188,'DB-메모리얼'!$H$3:$K$3,0)+2,0)),"0"))*D188/14</f>
        <v>660690.14285714284</v>
      </c>
      <c r="P188" s="29">
        <f t="shared" si="6"/>
        <v>1028</v>
      </c>
      <c r="Q188" s="299">
        <f t="shared" si="7"/>
        <v>3067544.6761904759</v>
      </c>
    </row>
    <row r="189" spans="2:17" ht="18" thickTop="1" thickBot="1" x14ac:dyDescent="0.35">
      <c r="B189" s="22" t="s">
        <v>1609</v>
      </c>
      <c r="C189" s="116">
        <v>160</v>
      </c>
      <c r="D189" s="323">
        <v>1</v>
      </c>
      <c r="E189" s="17"/>
      <c r="F189" s="276">
        <f>VLOOKUP(C189,'DB-캐릭터별 스테이지 매칭'!$E$3:$F$302,2,0)</f>
        <v>618</v>
      </c>
      <c r="G189" s="276" t="str">
        <f>VLOOKUP(F189,'DB-캐릭터별 스테이지 매칭'!$I$3:$L$1698,4,0)</f>
        <v>15-2</v>
      </c>
      <c r="H189" s="276">
        <f>_xlfn.IFNA(VLOOKUP(B189,'DB-서식용'!$D$4:$E$12,2,0),"")</f>
        <v>1040101001</v>
      </c>
      <c r="I189" s="29">
        <f>IFERROR((VLOOKUP(F189,'DB-방치 재화'!$B$3:$I$1800,(MATCH(H189,'DB-방치 재화'!$F$1:$I$1,0)+4),0))*60*24*D189,"0")*(1.7+1.58)</f>
        <v>2290752</v>
      </c>
      <c r="J189" s="29">
        <f>_xlfn.IFNA(IF(H189='DB-일일 퀘스트'!$F$6,VLOOKUP(F189,'DB-방치 재화'!$B$3:$H$1698,5,0)*VLOOKUP(H189,'DB-일일 퀘스트'!$F$6:$H$13,3,0),IF(H189='DB-일일 퀘스트'!$F$7,VLOOKUP(F189,'DB-방치 재화'!$B$3:$H$1698,6,0)*VLOOKUP(H189,'DB-일일 퀘스트'!$F$6:$H$13,3,0),IF(H189='DB-일일 퀘스트'!$F$8,VLOOKUP(F189,'DB-방치 재화'!$B$3:$H$1698,7,0)*VLOOKUP(H189,'DB-일일 퀘스트'!$F$6:$H$13,3,0),VLOOKUP(H189,'DB-일일 퀘스트'!$F$6:$H$13,3,0)))),"0")</f>
        <v>58200</v>
      </c>
      <c r="K189" s="29">
        <f>_xlfn.IFNA((IF(H189='DB-주간 퀘스트'!$F$6,VLOOKUP(F189,'DB-방치 재화'!$B$3:$H$1698,5,0)*VLOOKUP(H189,'DB-주간 퀘스트'!$F$6:$H$15,3,0),IF(H189='DB-주간 퀘스트'!$F$7,VLOOKUP(F189,'DB-방치 재화'!$B$3:$H$1698,6,0)*VLOOKUP(H189,'DB-주간 퀘스트'!$F$6:$H$15,3,0),IF(H189='DB-주간 퀘스트'!$F$8,VLOOKUP(F189,'DB-방치 재화'!$B$3:$H$1698,7,0)*VLOOKUP(H189,'DB-주간 퀘스트'!$F$6:$H$15,3,0),VLOOKUP(H189,'DB-주간 퀘스트'!$F$6:$H$15,3,0)))))/7,"0")</f>
        <v>24942.857142857141</v>
      </c>
      <c r="L189" s="29">
        <f t="array" ref="L189">_xlfn.IFNA(IF(H189='DB-아스니아 미션'!$F$8,VLOOKUP('주요 재화 수급처 관리'!$F$10:$F$11,'DB-방치 재화'!$B$3:$H$1698,6,0)*'DB-아스니아 미션'!$H$8,VLOOKUP('주요 재화 수급처 관리'!$H$10:$H$11,'DB-아스니아 미션'!$F$7:$H$10,3,0)),"0")/7</f>
        <v>274.28571428571428</v>
      </c>
      <c r="M189" s="29">
        <f>(((VLOOKUP(F189,'DB-방치 재화'!$B$3:$I$1698,8,0)+8)*(VLOOKUP(H189,'DB-파견 작전실'!$L$8:$M$14,2,0)))*D189)</f>
        <v>56130.53333333334</v>
      </c>
      <c r="N189" s="29">
        <f>_xlfn.IFNA(IF(C189&lt;'DB-선물'!$E$5,VLOOKUP('주요 재화 수급처 관리'!$H$10,'DB-선물'!$G$6:$I$9,3,0),(IF('DB-선물'!$E$11&lt;=C189&lt;'DB-선물'!E135,VLOOKUP('주요 재화 수급처 관리'!$H$10,'DB-선물'!$G$12:$I$15,3,0),VLOOKUP(H189,'DB-선물'!$G$18:$I$21,3,0)))),"0")*6*D189</f>
        <v>0</v>
      </c>
      <c r="O189" s="29">
        <f t="array" ref="O189">(_xlfn.IFNA((VLOOKUP((INDEX('DB-메모리얼'!$F$5:$F$98,MATCH(MIN(ABS('DB-메모리얼'!$F$5:$F$98-'주요 재화 수급처 관리'!$C$10)),ABS('DB-메모리얼'!$F$5:$F$98-'주요 재화 수급처 관리'!$C$10),0))),'DB-메모리얼'!$F$5:$K$98,MATCH(H189,'DB-메모리얼'!$H$3:$K$3,0)+2,0)),"0"))*D189/14</f>
        <v>660690.14285714284</v>
      </c>
      <c r="P189" s="29">
        <f t="shared" si="6"/>
        <v>1028</v>
      </c>
      <c r="Q189" s="299">
        <f t="shared" si="7"/>
        <v>3092017.8190476191</v>
      </c>
    </row>
    <row r="190" spans="2:17" ht="18" thickTop="1" thickBot="1" x14ac:dyDescent="0.35">
      <c r="B190" s="22" t="s">
        <v>1609</v>
      </c>
      <c r="C190" s="116">
        <v>161</v>
      </c>
      <c r="D190" s="323">
        <v>1</v>
      </c>
      <c r="E190" s="17"/>
      <c r="F190" s="276">
        <f>VLOOKUP(C190,'DB-캐릭터별 스테이지 매칭'!$E$3:$F$302,2,0)</f>
        <v>624</v>
      </c>
      <c r="G190" s="276" t="str">
        <f>VLOOKUP(F190,'DB-캐릭터별 스테이지 매칭'!$I$3:$L$1698,4,0)</f>
        <v>15-8</v>
      </c>
      <c r="H190" s="276">
        <f>_xlfn.IFNA(VLOOKUP(B190,'DB-서식용'!$D$4:$E$12,2,0),"")</f>
        <v>1040101001</v>
      </c>
      <c r="I190" s="29">
        <f>IFERROR((VLOOKUP(F190,'DB-방치 재화'!$B$3:$I$1800,(MATCH(H190,'DB-방치 재화'!$F$1:$I$1,0)+4),0))*60*24*D190,"0")*(1.7+1.58)</f>
        <v>2309644.8000000003</v>
      </c>
      <c r="J190" s="29">
        <f>_xlfn.IFNA(IF(H190='DB-일일 퀘스트'!$F$6,VLOOKUP(F190,'DB-방치 재화'!$B$3:$H$1698,5,0)*VLOOKUP(H190,'DB-일일 퀘스트'!$F$6:$H$13,3,0),IF(H190='DB-일일 퀘스트'!$F$7,VLOOKUP(F190,'DB-방치 재화'!$B$3:$H$1698,6,0)*VLOOKUP(H190,'DB-일일 퀘스트'!$F$6:$H$13,3,0),IF(H190='DB-일일 퀘스트'!$F$8,VLOOKUP(F190,'DB-방치 재화'!$B$3:$H$1698,7,0)*VLOOKUP(H190,'DB-일일 퀘스트'!$F$6:$H$13,3,0),VLOOKUP(H190,'DB-일일 퀘스트'!$F$6:$H$13,3,0)))),"0")</f>
        <v>58680</v>
      </c>
      <c r="K190" s="29">
        <f>_xlfn.IFNA((IF(H190='DB-주간 퀘스트'!$F$6,VLOOKUP(F190,'DB-방치 재화'!$B$3:$H$1698,5,0)*VLOOKUP(H190,'DB-주간 퀘스트'!$F$6:$H$15,3,0),IF(H190='DB-주간 퀘스트'!$F$7,VLOOKUP(F190,'DB-방치 재화'!$B$3:$H$1698,6,0)*VLOOKUP(H190,'DB-주간 퀘스트'!$F$6:$H$15,3,0),IF(H190='DB-주간 퀘스트'!$F$8,VLOOKUP(F190,'DB-방치 재화'!$B$3:$H$1698,7,0)*VLOOKUP(H190,'DB-주간 퀘스트'!$F$6:$H$15,3,0),VLOOKUP(H190,'DB-주간 퀘스트'!$F$6:$H$15,3,0)))))/7,"0")</f>
        <v>25148.571428571428</v>
      </c>
      <c r="L190" s="29">
        <f t="array" ref="L190">_xlfn.IFNA(IF(H190='DB-아스니아 미션'!$F$8,VLOOKUP('주요 재화 수급처 관리'!$F$10:$F$11,'DB-방치 재화'!$B$3:$H$1698,6,0)*'DB-아스니아 미션'!$H$8,VLOOKUP('주요 재화 수급처 관리'!$H$10:$H$11,'DB-아스니아 미션'!$F$7:$H$10,3,0)),"0")/7</f>
        <v>274.28571428571428</v>
      </c>
      <c r="M190" s="29">
        <f>(((VLOOKUP(F190,'DB-방치 재화'!$B$3:$I$1698,8,0)+8)*(VLOOKUP(H190,'DB-파견 작전실'!$L$8:$M$14,2,0)))*D190)</f>
        <v>56130.53333333334</v>
      </c>
      <c r="N190" s="29">
        <f>_xlfn.IFNA(IF(C190&lt;'DB-선물'!$E$5,VLOOKUP('주요 재화 수급처 관리'!$H$10,'DB-선물'!$G$6:$I$9,3,0),(IF('DB-선물'!$E$11&lt;=C190&lt;'DB-선물'!E136,VLOOKUP('주요 재화 수급처 관리'!$H$10,'DB-선물'!$G$12:$I$15,3,0),VLOOKUP(H190,'DB-선물'!$G$18:$I$21,3,0)))),"0")*6*D190</f>
        <v>0</v>
      </c>
      <c r="O190" s="29">
        <f t="array" ref="O190">(_xlfn.IFNA((VLOOKUP((INDEX('DB-메모리얼'!$F$5:$F$98,MATCH(MIN(ABS('DB-메모리얼'!$F$5:$F$98-'주요 재화 수급처 관리'!$C$10)),ABS('DB-메모리얼'!$F$5:$F$98-'주요 재화 수급처 관리'!$C$10),0))),'DB-메모리얼'!$F$5:$K$98,MATCH(H190,'DB-메모리얼'!$H$3:$K$3,0)+2,0)),"0"))*D190/14</f>
        <v>660690.14285714284</v>
      </c>
      <c r="P190" s="29">
        <f t="shared" si="6"/>
        <v>1028</v>
      </c>
      <c r="Q190" s="299">
        <f t="shared" si="7"/>
        <v>3111596.3333333335</v>
      </c>
    </row>
    <row r="191" spans="2:17" ht="18" thickTop="1" thickBot="1" x14ac:dyDescent="0.35">
      <c r="B191" s="22" t="s">
        <v>1609</v>
      </c>
      <c r="C191" s="116">
        <v>162</v>
      </c>
      <c r="D191" s="323">
        <v>1</v>
      </c>
      <c r="E191" s="17"/>
      <c r="F191" s="276">
        <f>VLOOKUP(C191,'DB-캐릭터별 스테이지 매칭'!$E$3:$F$302,2,0)</f>
        <v>630</v>
      </c>
      <c r="G191" s="276" t="str">
        <f>VLOOKUP(F191,'DB-캐릭터별 스테이지 매칭'!$I$3:$L$1698,4,0)</f>
        <v>15-14</v>
      </c>
      <c r="H191" s="276">
        <f>_xlfn.IFNA(VLOOKUP(B191,'DB-서식용'!$D$4:$E$12,2,0),"")</f>
        <v>1040101001</v>
      </c>
      <c r="I191" s="29">
        <f>IFERROR((VLOOKUP(F191,'DB-방치 재화'!$B$3:$I$1800,(MATCH(H191,'DB-방치 재화'!$F$1:$I$1,0)+4),0))*60*24*D191,"0")*(1.7+1.58)</f>
        <v>2333260.8000000003</v>
      </c>
      <c r="J191" s="29">
        <f>_xlfn.IFNA(IF(H191='DB-일일 퀘스트'!$F$6,VLOOKUP(F191,'DB-방치 재화'!$B$3:$H$1698,5,0)*VLOOKUP(H191,'DB-일일 퀘스트'!$F$6:$H$13,3,0),IF(H191='DB-일일 퀘스트'!$F$7,VLOOKUP(F191,'DB-방치 재화'!$B$3:$H$1698,6,0)*VLOOKUP(H191,'DB-일일 퀘스트'!$F$6:$H$13,3,0),IF(H191='DB-일일 퀘스트'!$F$8,VLOOKUP(F191,'DB-방치 재화'!$B$3:$H$1698,7,0)*VLOOKUP(H191,'DB-일일 퀘스트'!$F$6:$H$13,3,0),VLOOKUP(H191,'DB-일일 퀘스트'!$F$6:$H$13,3,0)))),"0")</f>
        <v>59280</v>
      </c>
      <c r="K191" s="29">
        <f>_xlfn.IFNA((IF(H191='DB-주간 퀘스트'!$F$6,VLOOKUP(F191,'DB-방치 재화'!$B$3:$H$1698,5,0)*VLOOKUP(H191,'DB-주간 퀘스트'!$F$6:$H$15,3,0),IF(H191='DB-주간 퀘스트'!$F$7,VLOOKUP(F191,'DB-방치 재화'!$B$3:$H$1698,6,0)*VLOOKUP(H191,'DB-주간 퀘스트'!$F$6:$H$15,3,0),IF(H191='DB-주간 퀘스트'!$F$8,VLOOKUP(F191,'DB-방치 재화'!$B$3:$H$1698,7,0)*VLOOKUP(H191,'DB-주간 퀘스트'!$F$6:$H$15,3,0),VLOOKUP(H191,'DB-주간 퀘스트'!$F$6:$H$15,3,0)))))/7,"0")</f>
        <v>25405.714285714286</v>
      </c>
      <c r="L191" s="29">
        <f t="array" ref="L191">_xlfn.IFNA(IF(H191='DB-아스니아 미션'!$F$8,VLOOKUP('주요 재화 수급처 관리'!$F$10:$F$11,'DB-방치 재화'!$B$3:$H$1698,6,0)*'DB-아스니아 미션'!$H$8,VLOOKUP('주요 재화 수급처 관리'!$H$10:$H$11,'DB-아스니아 미션'!$F$7:$H$10,3,0)),"0")/7</f>
        <v>274.28571428571428</v>
      </c>
      <c r="M191" s="29">
        <f>(((VLOOKUP(F191,'DB-방치 재화'!$B$3:$I$1698,8,0)+8)*(VLOOKUP(H191,'DB-파견 작전실'!$L$8:$M$14,2,0)))*D191)</f>
        <v>56130.53333333334</v>
      </c>
      <c r="N191" s="29">
        <f>_xlfn.IFNA(IF(C191&lt;'DB-선물'!$E$5,VLOOKUP('주요 재화 수급처 관리'!$H$10,'DB-선물'!$G$6:$I$9,3,0),(IF('DB-선물'!$E$11&lt;=C191&lt;'DB-선물'!E137,VLOOKUP('주요 재화 수급처 관리'!$H$10,'DB-선물'!$G$12:$I$15,3,0),VLOOKUP(H191,'DB-선물'!$G$18:$I$21,3,0)))),"0")*6*D191</f>
        <v>0</v>
      </c>
      <c r="O191" s="29">
        <f t="array" ref="O191">(_xlfn.IFNA((VLOOKUP((INDEX('DB-메모리얼'!$F$5:$F$98,MATCH(MIN(ABS('DB-메모리얼'!$F$5:$F$98-'주요 재화 수급처 관리'!$C$10)),ABS('DB-메모리얼'!$F$5:$F$98-'주요 재화 수급처 관리'!$C$10),0))),'DB-메모리얼'!$F$5:$K$98,MATCH(H191,'DB-메모리얼'!$H$3:$K$3,0)+2,0)),"0"))*D191/14</f>
        <v>660690.14285714284</v>
      </c>
      <c r="P191" s="29">
        <f t="shared" si="6"/>
        <v>1028</v>
      </c>
      <c r="Q191" s="299">
        <f t="shared" si="7"/>
        <v>3136069.4761904762</v>
      </c>
    </row>
    <row r="192" spans="2:17" ht="18" thickTop="1" thickBot="1" x14ac:dyDescent="0.35">
      <c r="B192" s="22" t="s">
        <v>1609</v>
      </c>
      <c r="C192" s="116">
        <v>163</v>
      </c>
      <c r="D192" s="323">
        <v>1</v>
      </c>
      <c r="E192" s="17"/>
      <c r="F192" s="276">
        <f>VLOOKUP(C192,'DB-캐릭터별 스테이지 매칭'!$E$3:$F$302,2,0)</f>
        <v>636</v>
      </c>
      <c r="G192" s="276" t="str">
        <f>VLOOKUP(F192,'DB-캐릭터별 스테이지 매칭'!$I$3:$L$1698,4,0)</f>
        <v>15-20</v>
      </c>
      <c r="H192" s="276">
        <f>_xlfn.IFNA(VLOOKUP(B192,'DB-서식용'!$D$4:$E$12,2,0),"")</f>
        <v>1040101001</v>
      </c>
      <c r="I192" s="29">
        <f>IFERROR((VLOOKUP(F192,'DB-방치 재화'!$B$3:$I$1800,(MATCH(H192,'DB-방치 재화'!$F$1:$I$1,0)+4),0))*60*24*D192,"0")*(1.7+1.58)</f>
        <v>2347430.4000000004</v>
      </c>
      <c r="J192" s="29">
        <f>_xlfn.IFNA(IF(H192='DB-일일 퀘스트'!$F$6,VLOOKUP(F192,'DB-방치 재화'!$B$3:$H$1698,5,0)*VLOOKUP(H192,'DB-일일 퀘스트'!$F$6:$H$13,3,0),IF(H192='DB-일일 퀘스트'!$F$7,VLOOKUP(F192,'DB-방치 재화'!$B$3:$H$1698,6,0)*VLOOKUP(H192,'DB-일일 퀘스트'!$F$6:$H$13,3,0),IF(H192='DB-일일 퀘스트'!$F$8,VLOOKUP(F192,'DB-방치 재화'!$B$3:$H$1698,7,0)*VLOOKUP(H192,'DB-일일 퀘스트'!$F$6:$H$13,3,0),VLOOKUP(H192,'DB-일일 퀘스트'!$F$6:$H$13,3,0)))),"0")</f>
        <v>59640</v>
      </c>
      <c r="K192" s="29">
        <f>_xlfn.IFNA((IF(H192='DB-주간 퀘스트'!$F$6,VLOOKUP(F192,'DB-방치 재화'!$B$3:$H$1698,5,0)*VLOOKUP(H192,'DB-주간 퀘스트'!$F$6:$H$15,3,0),IF(H192='DB-주간 퀘스트'!$F$7,VLOOKUP(F192,'DB-방치 재화'!$B$3:$H$1698,6,0)*VLOOKUP(H192,'DB-주간 퀘스트'!$F$6:$H$15,3,0),IF(H192='DB-주간 퀘스트'!$F$8,VLOOKUP(F192,'DB-방치 재화'!$B$3:$H$1698,7,0)*VLOOKUP(H192,'DB-주간 퀘스트'!$F$6:$H$15,3,0),VLOOKUP(H192,'DB-주간 퀘스트'!$F$6:$H$15,3,0)))))/7,"0")</f>
        <v>25560</v>
      </c>
      <c r="L192" s="29">
        <f t="array" ref="L192">_xlfn.IFNA(IF(H192='DB-아스니아 미션'!$F$8,VLOOKUP('주요 재화 수급처 관리'!$F$10:$F$11,'DB-방치 재화'!$B$3:$H$1698,6,0)*'DB-아스니아 미션'!$H$8,VLOOKUP('주요 재화 수급처 관리'!$H$10:$H$11,'DB-아스니아 미션'!$F$7:$H$10,3,0)),"0")/7</f>
        <v>274.28571428571428</v>
      </c>
      <c r="M192" s="29">
        <f>(((VLOOKUP(F192,'DB-방치 재화'!$B$3:$I$1698,8,0)+8)*(VLOOKUP(H192,'DB-파견 작전실'!$L$8:$M$14,2,0)))*D192)</f>
        <v>56130.53333333334</v>
      </c>
      <c r="N192" s="29">
        <f>_xlfn.IFNA(IF(C192&lt;'DB-선물'!$E$5,VLOOKUP('주요 재화 수급처 관리'!$H$10,'DB-선물'!$G$6:$I$9,3,0),(IF('DB-선물'!$E$11&lt;=C192&lt;'DB-선물'!E138,VLOOKUP('주요 재화 수급처 관리'!$H$10,'DB-선물'!$G$12:$I$15,3,0),VLOOKUP(H192,'DB-선물'!$G$18:$I$21,3,0)))),"0")*6*D192</f>
        <v>0</v>
      </c>
      <c r="O192" s="29">
        <f t="array" ref="O192">(_xlfn.IFNA((VLOOKUP((INDEX('DB-메모리얼'!$F$5:$F$98,MATCH(MIN(ABS('DB-메모리얼'!$F$5:$F$98-'주요 재화 수급처 관리'!$C$10)),ABS('DB-메모리얼'!$F$5:$F$98-'주요 재화 수급처 관리'!$C$10),0))),'DB-메모리얼'!$F$5:$K$98,MATCH(H192,'DB-메모리얼'!$H$3:$K$3,0)+2,0)),"0"))*D192/14</f>
        <v>660690.14285714284</v>
      </c>
      <c r="P192" s="29">
        <f t="shared" si="6"/>
        <v>1028</v>
      </c>
      <c r="Q192" s="299">
        <f t="shared" si="7"/>
        <v>3150753.3619047622</v>
      </c>
    </row>
    <row r="193" spans="2:17" ht="18" thickTop="1" thickBot="1" x14ac:dyDescent="0.35">
      <c r="B193" s="22" t="s">
        <v>1609</v>
      </c>
      <c r="C193" s="116">
        <v>164</v>
      </c>
      <c r="D193" s="323">
        <v>1</v>
      </c>
      <c r="E193" s="17"/>
      <c r="F193" s="276">
        <f>VLOOKUP(C193,'DB-캐릭터별 스테이지 매칭'!$E$3:$F$302,2,0)</f>
        <v>643</v>
      </c>
      <c r="G193" s="276" t="str">
        <f>VLOOKUP(F193,'DB-캐릭터별 스테이지 매칭'!$I$3:$L$1698,4,0)</f>
        <v>15-27</v>
      </c>
      <c r="H193" s="276">
        <f>_xlfn.IFNA(VLOOKUP(B193,'DB-서식용'!$D$4:$E$12,2,0),"")</f>
        <v>1040101001</v>
      </c>
      <c r="I193" s="29">
        <f>IFERROR((VLOOKUP(F193,'DB-방치 재화'!$B$3:$I$1800,(MATCH(H193,'DB-방치 재화'!$F$1:$I$1,0)+4),0))*60*24*D193,"0")*(1.7+1.58)</f>
        <v>2371046.4000000004</v>
      </c>
      <c r="J193" s="29">
        <f>_xlfn.IFNA(IF(H193='DB-일일 퀘스트'!$F$6,VLOOKUP(F193,'DB-방치 재화'!$B$3:$H$1698,5,0)*VLOOKUP(H193,'DB-일일 퀘스트'!$F$6:$H$13,3,0),IF(H193='DB-일일 퀘스트'!$F$7,VLOOKUP(F193,'DB-방치 재화'!$B$3:$H$1698,6,0)*VLOOKUP(H193,'DB-일일 퀘스트'!$F$6:$H$13,3,0),IF(H193='DB-일일 퀘스트'!$F$8,VLOOKUP(F193,'DB-방치 재화'!$B$3:$H$1698,7,0)*VLOOKUP(H193,'DB-일일 퀘스트'!$F$6:$H$13,3,0),VLOOKUP(H193,'DB-일일 퀘스트'!$F$6:$H$13,3,0)))),"0")</f>
        <v>60240</v>
      </c>
      <c r="K193" s="29">
        <f>_xlfn.IFNA((IF(H193='DB-주간 퀘스트'!$F$6,VLOOKUP(F193,'DB-방치 재화'!$B$3:$H$1698,5,0)*VLOOKUP(H193,'DB-주간 퀘스트'!$F$6:$H$15,3,0),IF(H193='DB-주간 퀘스트'!$F$7,VLOOKUP(F193,'DB-방치 재화'!$B$3:$H$1698,6,0)*VLOOKUP(H193,'DB-주간 퀘스트'!$F$6:$H$15,3,0),IF(H193='DB-주간 퀘스트'!$F$8,VLOOKUP(F193,'DB-방치 재화'!$B$3:$H$1698,7,0)*VLOOKUP(H193,'DB-주간 퀘스트'!$F$6:$H$15,3,0),VLOOKUP(H193,'DB-주간 퀘스트'!$F$6:$H$15,3,0)))))/7,"0")</f>
        <v>25817.142857142859</v>
      </c>
      <c r="L193" s="29">
        <f t="array" ref="L193">_xlfn.IFNA(IF(H193='DB-아스니아 미션'!$F$8,VLOOKUP('주요 재화 수급처 관리'!$F$10:$F$11,'DB-방치 재화'!$B$3:$H$1698,6,0)*'DB-아스니아 미션'!$H$8,VLOOKUP('주요 재화 수급처 관리'!$H$10:$H$11,'DB-아스니아 미션'!$F$7:$H$10,3,0)),"0")/7</f>
        <v>274.28571428571428</v>
      </c>
      <c r="M193" s="29">
        <f>(((VLOOKUP(F193,'DB-방치 재화'!$B$3:$I$1698,8,0)+8)*(VLOOKUP(H193,'DB-파견 작전실'!$L$8:$M$14,2,0)))*D193)</f>
        <v>56130.53333333334</v>
      </c>
      <c r="N193" s="29">
        <f>_xlfn.IFNA(IF(C193&lt;'DB-선물'!$E$5,VLOOKUP('주요 재화 수급처 관리'!$H$10,'DB-선물'!$G$6:$I$9,3,0),(IF('DB-선물'!$E$11&lt;=C193&lt;'DB-선물'!E139,VLOOKUP('주요 재화 수급처 관리'!$H$10,'DB-선물'!$G$12:$I$15,3,0),VLOOKUP(H193,'DB-선물'!$G$18:$I$21,3,0)))),"0")*6*D193</f>
        <v>0</v>
      </c>
      <c r="O193" s="29">
        <f t="array" ref="O193">(_xlfn.IFNA((VLOOKUP((INDEX('DB-메모리얼'!$F$5:$F$98,MATCH(MIN(ABS('DB-메모리얼'!$F$5:$F$98-'주요 재화 수급처 관리'!$C$10)),ABS('DB-메모리얼'!$F$5:$F$98-'주요 재화 수급처 관리'!$C$10),0))),'DB-메모리얼'!$F$5:$K$98,MATCH(H193,'DB-메모리얼'!$H$3:$K$3,0)+2,0)),"0"))*D193/14</f>
        <v>660690.14285714284</v>
      </c>
      <c r="P193" s="29">
        <f t="shared" si="6"/>
        <v>1028</v>
      </c>
      <c r="Q193" s="299">
        <f t="shared" si="7"/>
        <v>3175226.5047619049</v>
      </c>
    </row>
    <row r="194" spans="2:17" ht="18" thickTop="1" thickBot="1" x14ac:dyDescent="0.35">
      <c r="B194" s="22" t="s">
        <v>1609</v>
      </c>
      <c r="C194" s="116">
        <v>165</v>
      </c>
      <c r="D194" s="323">
        <v>1</v>
      </c>
      <c r="E194" s="17"/>
      <c r="F194" s="276">
        <f>VLOOKUP(C194,'DB-캐릭터별 스테이지 매칭'!$E$3:$F$302,2,0)</f>
        <v>649</v>
      </c>
      <c r="G194" s="276" t="str">
        <f>VLOOKUP(F194,'DB-캐릭터별 스테이지 매칭'!$I$3:$L$1698,4,0)</f>
        <v>15-33</v>
      </c>
      <c r="H194" s="276">
        <f>_xlfn.IFNA(VLOOKUP(B194,'DB-서식용'!$D$4:$E$12,2,0),"")</f>
        <v>1040101001</v>
      </c>
      <c r="I194" s="29">
        <f>IFERROR((VLOOKUP(F194,'DB-방치 재화'!$B$3:$I$1800,(MATCH(H194,'DB-방치 재화'!$F$1:$I$1,0)+4),0))*60*24*D194,"0")*(1.7+1.58)</f>
        <v>2389939.2000000002</v>
      </c>
      <c r="J194" s="29">
        <f>_xlfn.IFNA(IF(H194='DB-일일 퀘스트'!$F$6,VLOOKUP(F194,'DB-방치 재화'!$B$3:$H$1698,5,0)*VLOOKUP(H194,'DB-일일 퀘스트'!$F$6:$H$13,3,0),IF(H194='DB-일일 퀘스트'!$F$7,VLOOKUP(F194,'DB-방치 재화'!$B$3:$H$1698,6,0)*VLOOKUP(H194,'DB-일일 퀘스트'!$F$6:$H$13,3,0),IF(H194='DB-일일 퀘스트'!$F$8,VLOOKUP(F194,'DB-방치 재화'!$B$3:$H$1698,7,0)*VLOOKUP(H194,'DB-일일 퀘스트'!$F$6:$H$13,3,0),VLOOKUP(H194,'DB-일일 퀘스트'!$F$6:$H$13,3,0)))),"0")</f>
        <v>60720</v>
      </c>
      <c r="K194" s="29">
        <f>_xlfn.IFNA((IF(H194='DB-주간 퀘스트'!$F$6,VLOOKUP(F194,'DB-방치 재화'!$B$3:$H$1698,5,0)*VLOOKUP(H194,'DB-주간 퀘스트'!$F$6:$H$15,3,0),IF(H194='DB-주간 퀘스트'!$F$7,VLOOKUP(F194,'DB-방치 재화'!$B$3:$H$1698,6,0)*VLOOKUP(H194,'DB-주간 퀘스트'!$F$6:$H$15,3,0),IF(H194='DB-주간 퀘스트'!$F$8,VLOOKUP(F194,'DB-방치 재화'!$B$3:$H$1698,7,0)*VLOOKUP(H194,'DB-주간 퀘스트'!$F$6:$H$15,3,0),VLOOKUP(H194,'DB-주간 퀘스트'!$F$6:$H$15,3,0)))))/7,"0")</f>
        <v>26022.857142857141</v>
      </c>
      <c r="L194" s="29">
        <f t="array" ref="L194">_xlfn.IFNA(IF(H194='DB-아스니아 미션'!$F$8,VLOOKUP('주요 재화 수급처 관리'!$F$10:$F$11,'DB-방치 재화'!$B$3:$H$1698,6,0)*'DB-아스니아 미션'!$H$8,VLOOKUP('주요 재화 수급처 관리'!$H$10:$H$11,'DB-아스니아 미션'!$F$7:$H$10,3,0)),"0")/7</f>
        <v>274.28571428571428</v>
      </c>
      <c r="M194" s="29">
        <f>(((VLOOKUP(F194,'DB-방치 재화'!$B$3:$I$1698,8,0)+8)*(VLOOKUP(H194,'DB-파견 작전실'!$L$8:$M$14,2,0)))*D194)</f>
        <v>56130.53333333334</v>
      </c>
      <c r="N194" s="29">
        <f>_xlfn.IFNA(IF(C194&lt;'DB-선물'!$E$5,VLOOKUP('주요 재화 수급처 관리'!$H$10,'DB-선물'!$G$6:$I$9,3,0),(IF('DB-선물'!$E$11&lt;=C194&lt;'DB-선물'!E140,VLOOKUP('주요 재화 수급처 관리'!$H$10,'DB-선물'!$G$12:$I$15,3,0),VLOOKUP(H194,'DB-선물'!$G$18:$I$21,3,0)))),"0")*6*D194</f>
        <v>0</v>
      </c>
      <c r="O194" s="29">
        <f t="array" ref="O194">(_xlfn.IFNA((VLOOKUP((INDEX('DB-메모리얼'!$F$5:$F$98,MATCH(MIN(ABS('DB-메모리얼'!$F$5:$F$98-'주요 재화 수급처 관리'!$C$10)),ABS('DB-메모리얼'!$F$5:$F$98-'주요 재화 수급처 관리'!$C$10),0))),'DB-메모리얼'!$F$5:$K$98,MATCH(H194,'DB-메모리얼'!$H$3:$K$3,0)+2,0)),"0"))*D194/14</f>
        <v>660690.14285714284</v>
      </c>
      <c r="P194" s="29">
        <f t="shared" si="6"/>
        <v>1028</v>
      </c>
      <c r="Q194" s="299">
        <f t="shared" si="7"/>
        <v>3194805.0190476193</v>
      </c>
    </row>
    <row r="195" spans="2:17" ht="18" thickTop="1" thickBot="1" x14ac:dyDescent="0.35">
      <c r="B195" s="22" t="s">
        <v>1609</v>
      </c>
      <c r="C195" s="116">
        <v>166</v>
      </c>
      <c r="D195" s="323">
        <v>1</v>
      </c>
      <c r="E195" s="17"/>
      <c r="F195" s="276">
        <f>VLOOKUP(C195,'DB-캐릭터별 스테이지 매칭'!$E$3:$F$302,2,0)</f>
        <v>655</v>
      </c>
      <c r="G195" s="276" t="str">
        <f>VLOOKUP(F195,'DB-캐릭터별 스테이지 매칭'!$I$3:$L$1698,4,0)</f>
        <v>15-39</v>
      </c>
      <c r="H195" s="276">
        <f>_xlfn.IFNA(VLOOKUP(B195,'DB-서식용'!$D$4:$E$12,2,0),"")</f>
        <v>1040101001</v>
      </c>
      <c r="I195" s="29">
        <f>IFERROR((VLOOKUP(F195,'DB-방치 재화'!$B$3:$I$1800,(MATCH(H195,'DB-방치 재화'!$F$1:$I$1,0)+4),0))*60*24*D195,"0")*(1.7+1.58)</f>
        <v>2408832</v>
      </c>
      <c r="J195" s="29">
        <f>_xlfn.IFNA(IF(H195='DB-일일 퀘스트'!$F$6,VLOOKUP(F195,'DB-방치 재화'!$B$3:$H$1698,5,0)*VLOOKUP(H195,'DB-일일 퀘스트'!$F$6:$H$13,3,0),IF(H195='DB-일일 퀘스트'!$F$7,VLOOKUP(F195,'DB-방치 재화'!$B$3:$H$1698,6,0)*VLOOKUP(H195,'DB-일일 퀘스트'!$F$6:$H$13,3,0),IF(H195='DB-일일 퀘스트'!$F$8,VLOOKUP(F195,'DB-방치 재화'!$B$3:$H$1698,7,0)*VLOOKUP(H195,'DB-일일 퀘스트'!$F$6:$H$13,3,0),VLOOKUP(H195,'DB-일일 퀘스트'!$F$6:$H$13,3,0)))),"0")</f>
        <v>61200</v>
      </c>
      <c r="K195" s="29">
        <f>_xlfn.IFNA((IF(H195='DB-주간 퀘스트'!$F$6,VLOOKUP(F195,'DB-방치 재화'!$B$3:$H$1698,5,0)*VLOOKUP(H195,'DB-주간 퀘스트'!$F$6:$H$15,3,0),IF(H195='DB-주간 퀘스트'!$F$7,VLOOKUP(F195,'DB-방치 재화'!$B$3:$H$1698,6,0)*VLOOKUP(H195,'DB-주간 퀘스트'!$F$6:$H$15,3,0),IF(H195='DB-주간 퀘스트'!$F$8,VLOOKUP(F195,'DB-방치 재화'!$B$3:$H$1698,7,0)*VLOOKUP(H195,'DB-주간 퀘스트'!$F$6:$H$15,3,0),VLOOKUP(H195,'DB-주간 퀘스트'!$F$6:$H$15,3,0)))))/7,"0")</f>
        <v>26228.571428571428</v>
      </c>
      <c r="L195" s="29">
        <f t="array" ref="L195">_xlfn.IFNA(IF(H195='DB-아스니아 미션'!$F$8,VLOOKUP('주요 재화 수급처 관리'!$F$10:$F$11,'DB-방치 재화'!$B$3:$H$1698,6,0)*'DB-아스니아 미션'!$H$8,VLOOKUP('주요 재화 수급처 관리'!$H$10:$H$11,'DB-아스니아 미션'!$F$7:$H$10,3,0)),"0")/7</f>
        <v>274.28571428571428</v>
      </c>
      <c r="M195" s="29">
        <f>(((VLOOKUP(F195,'DB-방치 재화'!$B$3:$I$1698,8,0)+8)*(VLOOKUP(H195,'DB-파견 작전실'!$L$8:$M$14,2,0)))*D195)</f>
        <v>56130.53333333334</v>
      </c>
      <c r="N195" s="29">
        <f>_xlfn.IFNA(IF(C195&lt;'DB-선물'!$E$5,VLOOKUP('주요 재화 수급처 관리'!$H$10,'DB-선물'!$G$6:$I$9,3,0),(IF('DB-선물'!$E$11&lt;=C195&lt;'DB-선물'!E141,VLOOKUP('주요 재화 수급처 관리'!$H$10,'DB-선물'!$G$12:$I$15,3,0),VLOOKUP(H195,'DB-선물'!$G$18:$I$21,3,0)))),"0")*6*D195</f>
        <v>0</v>
      </c>
      <c r="O195" s="29">
        <f t="array" ref="O195">(_xlfn.IFNA((VLOOKUP((INDEX('DB-메모리얼'!$F$5:$F$98,MATCH(MIN(ABS('DB-메모리얼'!$F$5:$F$98-'주요 재화 수급처 관리'!$C$10)),ABS('DB-메모리얼'!$F$5:$F$98-'주요 재화 수급처 관리'!$C$10),0))),'DB-메모리얼'!$F$5:$K$98,MATCH(H195,'DB-메모리얼'!$H$3:$K$3,0)+2,0)),"0"))*D195/14</f>
        <v>660690.14285714284</v>
      </c>
      <c r="P195" s="29">
        <f t="shared" si="6"/>
        <v>1028</v>
      </c>
      <c r="Q195" s="299">
        <f t="shared" si="7"/>
        <v>3214383.5333333332</v>
      </c>
    </row>
    <row r="196" spans="2:17" ht="18" thickTop="1" thickBot="1" x14ac:dyDescent="0.35">
      <c r="B196" s="22" t="s">
        <v>1609</v>
      </c>
      <c r="C196" s="116">
        <v>167</v>
      </c>
      <c r="D196" s="323">
        <v>1</v>
      </c>
      <c r="E196" s="17"/>
      <c r="F196" s="276">
        <f>VLOOKUP(C196,'DB-캐릭터별 스테이지 매칭'!$E$3:$F$302,2,0)</f>
        <v>662</v>
      </c>
      <c r="G196" s="276" t="str">
        <f>VLOOKUP(F196,'DB-캐릭터별 스테이지 매칭'!$I$3:$L$1698,4,0)</f>
        <v>15-46</v>
      </c>
      <c r="H196" s="276">
        <f>_xlfn.IFNA(VLOOKUP(B196,'DB-서식용'!$D$4:$E$12,2,0),"")</f>
        <v>1040101001</v>
      </c>
      <c r="I196" s="29">
        <f>IFERROR((VLOOKUP(F196,'DB-방치 재화'!$B$3:$I$1800,(MATCH(H196,'DB-방치 재화'!$F$1:$I$1,0)+4),0))*60*24*D196,"0")*(1.7+1.58)</f>
        <v>2432448</v>
      </c>
      <c r="J196" s="29">
        <f>_xlfn.IFNA(IF(H196='DB-일일 퀘스트'!$F$6,VLOOKUP(F196,'DB-방치 재화'!$B$3:$H$1698,5,0)*VLOOKUP(H196,'DB-일일 퀘스트'!$F$6:$H$13,3,0),IF(H196='DB-일일 퀘스트'!$F$7,VLOOKUP(F196,'DB-방치 재화'!$B$3:$H$1698,6,0)*VLOOKUP(H196,'DB-일일 퀘스트'!$F$6:$H$13,3,0),IF(H196='DB-일일 퀘스트'!$F$8,VLOOKUP(F196,'DB-방치 재화'!$B$3:$H$1698,7,0)*VLOOKUP(H196,'DB-일일 퀘스트'!$F$6:$H$13,3,0),VLOOKUP(H196,'DB-일일 퀘스트'!$F$6:$H$13,3,0)))),"0")</f>
        <v>61800</v>
      </c>
      <c r="K196" s="29">
        <f>_xlfn.IFNA((IF(H196='DB-주간 퀘스트'!$F$6,VLOOKUP(F196,'DB-방치 재화'!$B$3:$H$1698,5,0)*VLOOKUP(H196,'DB-주간 퀘스트'!$F$6:$H$15,3,0),IF(H196='DB-주간 퀘스트'!$F$7,VLOOKUP(F196,'DB-방치 재화'!$B$3:$H$1698,6,0)*VLOOKUP(H196,'DB-주간 퀘스트'!$F$6:$H$15,3,0),IF(H196='DB-주간 퀘스트'!$F$8,VLOOKUP(F196,'DB-방치 재화'!$B$3:$H$1698,7,0)*VLOOKUP(H196,'DB-주간 퀘스트'!$F$6:$H$15,3,0),VLOOKUP(H196,'DB-주간 퀘스트'!$F$6:$H$15,3,0)))))/7,"0")</f>
        <v>26485.714285714286</v>
      </c>
      <c r="L196" s="29">
        <f t="array" ref="L196">_xlfn.IFNA(IF(H196='DB-아스니아 미션'!$F$8,VLOOKUP('주요 재화 수급처 관리'!$F$10:$F$11,'DB-방치 재화'!$B$3:$H$1698,6,0)*'DB-아스니아 미션'!$H$8,VLOOKUP('주요 재화 수급처 관리'!$H$10:$H$11,'DB-아스니아 미션'!$F$7:$H$10,3,0)),"0")/7</f>
        <v>274.28571428571428</v>
      </c>
      <c r="M196" s="29">
        <f>(((VLOOKUP(F196,'DB-방치 재화'!$B$3:$I$1698,8,0)+8)*(VLOOKUP(H196,'DB-파견 작전실'!$L$8:$M$14,2,0)))*D196)</f>
        <v>56130.53333333334</v>
      </c>
      <c r="N196" s="29">
        <f>_xlfn.IFNA(IF(C196&lt;'DB-선물'!$E$5,VLOOKUP('주요 재화 수급처 관리'!$H$10,'DB-선물'!$G$6:$I$9,3,0),(IF('DB-선물'!$E$11&lt;=C196&lt;'DB-선물'!E142,VLOOKUP('주요 재화 수급처 관리'!$H$10,'DB-선물'!$G$12:$I$15,3,0),VLOOKUP(H196,'DB-선물'!$G$18:$I$21,3,0)))),"0")*6*D196</f>
        <v>0</v>
      </c>
      <c r="O196" s="29">
        <f t="array" ref="O196">(_xlfn.IFNA((VLOOKUP((INDEX('DB-메모리얼'!$F$5:$F$98,MATCH(MIN(ABS('DB-메모리얼'!$F$5:$F$98-'주요 재화 수급처 관리'!$C$10)),ABS('DB-메모리얼'!$F$5:$F$98-'주요 재화 수급처 관리'!$C$10),0))),'DB-메모리얼'!$F$5:$K$98,MATCH(H196,'DB-메모리얼'!$H$3:$K$3,0)+2,0)),"0"))*D196/14</f>
        <v>660690.14285714284</v>
      </c>
      <c r="P196" s="29">
        <f t="shared" si="6"/>
        <v>1028</v>
      </c>
      <c r="Q196" s="299">
        <f t="shared" si="7"/>
        <v>3238856.6761904759</v>
      </c>
    </row>
    <row r="197" spans="2:17" ht="18" thickTop="1" thickBot="1" x14ac:dyDescent="0.35">
      <c r="B197" s="22" t="s">
        <v>1609</v>
      </c>
      <c r="C197" s="5">
        <v>168</v>
      </c>
      <c r="D197" s="323">
        <v>1</v>
      </c>
      <c r="E197" s="17"/>
      <c r="F197" s="276">
        <f>VLOOKUP(C197,'DB-캐릭터별 스테이지 매칭'!$E$3:$F$302,2,0)</f>
        <v>668</v>
      </c>
      <c r="G197" s="276" t="str">
        <f>VLOOKUP(F197,'DB-캐릭터별 스테이지 매칭'!$I$3:$L$1698,4,0)</f>
        <v>15-52</v>
      </c>
      <c r="H197" s="276">
        <f>_xlfn.IFNA(VLOOKUP(B197,'DB-서식용'!$D$4:$E$12,2,0),"")</f>
        <v>1040101001</v>
      </c>
      <c r="I197" s="29">
        <f>IFERROR((VLOOKUP(F197,'DB-방치 재화'!$B$3:$I$1800,(MATCH(H197,'DB-방치 재화'!$F$1:$I$1,0)+4),0))*60*24*D197,"0")*(1.7+1.58)</f>
        <v>2451340.8000000003</v>
      </c>
      <c r="J197" s="29">
        <f>_xlfn.IFNA(IF(H197='DB-일일 퀘스트'!$F$6,VLOOKUP(F197,'DB-방치 재화'!$B$3:$H$1698,5,0)*VLOOKUP(H197,'DB-일일 퀘스트'!$F$6:$H$13,3,0),IF(H197='DB-일일 퀘스트'!$F$7,VLOOKUP(F197,'DB-방치 재화'!$B$3:$H$1698,6,0)*VLOOKUP(H197,'DB-일일 퀘스트'!$F$6:$H$13,3,0),IF(H197='DB-일일 퀘스트'!$F$8,VLOOKUP(F197,'DB-방치 재화'!$B$3:$H$1698,7,0)*VLOOKUP(H197,'DB-일일 퀘스트'!$F$6:$H$13,3,0),VLOOKUP(H197,'DB-일일 퀘스트'!$F$6:$H$13,3,0)))),"0")</f>
        <v>62280</v>
      </c>
      <c r="K197" s="29">
        <f>_xlfn.IFNA((IF(H197='DB-주간 퀘스트'!$F$6,VLOOKUP(F197,'DB-방치 재화'!$B$3:$H$1698,5,0)*VLOOKUP(H197,'DB-주간 퀘스트'!$F$6:$H$15,3,0),IF(H197='DB-주간 퀘스트'!$F$7,VLOOKUP(F197,'DB-방치 재화'!$B$3:$H$1698,6,0)*VLOOKUP(H197,'DB-주간 퀘스트'!$F$6:$H$15,3,0),IF(H197='DB-주간 퀘스트'!$F$8,VLOOKUP(F197,'DB-방치 재화'!$B$3:$H$1698,7,0)*VLOOKUP(H197,'DB-주간 퀘스트'!$F$6:$H$15,3,0),VLOOKUP(H197,'DB-주간 퀘스트'!$F$6:$H$15,3,0)))))/7,"0")</f>
        <v>26691.428571428572</v>
      </c>
      <c r="L197" s="29">
        <f t="array" ref="L197">_xlfn.IFNA(IF(H197='DB-아스니아 미션'!$F$8,VLOOKUP('주요 재화 수급처 관리'!$F$10:$F$11,'DB-방치 재화'!$B$3:$H$1698,6,0)*'DB-아스니아 미션'!$H$8,VLOOKUP('주요 재화 수급처 관리'!$H$10:$H$11,'DB-아스니아 미션'!$F$7:$H$10,3,0)),"0")/7</f>
        <v>274.28571428571428</v>
      </c>
      <c r="M197" s="29">
        <f>(((VLOOKUP(F197,'DB-방치 재화'!$B$3:$I$1698,8,0)+8)*(VLOOKUP(H197,'DB-파견 작전실'!$L$8:$M$14,2,0)))*D197)</f>
        <v>56130.53333333334</v>
      </c>
      <c r="N197" s="29">
        <f>_xlfn.IFNA(IF(C197&lt;'DB-선물'!$E$5,VLOOKUP('주요 재화 수급처 관리'!$H$10,'DB-선물'!$G$6:$I$9,3,0),(IF('DB-선물'!$E$11&lt;=C197&lt;'DB-선물'!E143,VLOOKUP('주요 재화 수급처 관리'!$H$10,'DB-선물'!$G$12:$I$15,3,0),VLOOKUP(H197,'DB-선물'!$G$18:$I$21,3,0)))),"0")*6*D197</f>
        <v>0</v>
      </c>
      <c r="O197" s="29">
        <f t="array" ref="O197">(_xlfn.IFNA((VLOOKUP((INDEX('DB-메모리얼'!$F$5:$F$98,MATCH(MIN(ABS('DB-메모리얼'!$F$5:$F$98-'주요 재화 수급처 관리'!$C$10)),ABS('DB-메모리얼'!$F$5:$F$98-'주요 재화 수급처 관리'!$C$10),0))),'DB-메모리얼'!$F$5:$K$98,MATCH(H197,'DB-메모리얼'!$H$3:$K$3,0)+2,0)),"0"))*D197/14</f>
        <v>660690.14285714284</v>
      </c>
      <c r="P197" s="29">
        <f t="shared" si="6"/>
        <v>1028</v>
      </c>
      <c r="Q197" s="299">
        <f t="shared" si="7"/>
        <v>3258435.1904761908</v>
      </c>
    </row>
    <row r="198" spans="2:17" ht="18" thickTop="1" thickBot="1" x14ac:dyDescent="0.35">
      <c r="B198" s="22" t="s">
        <v>1609</v>
      </c>
      <c r="C198" s="5">
        <v>169</v>
      </c>
      <c r="D198" s="323">
        <v>1</v>
      </c>
      <c r="E198" s="17"/>
      <c r="F198" s="276">
        <f>VLOOKUP(C198,'DB-캐릭터별 스테이지 매칭'!$E$3:$F$302,2,0)</f>
        <v>674</v>
      </c>
      <c r="G198" s="276" t="str">
        <f>VLOOKUP(F198,'DB-캐릭터별 스테이지 매칭'!$I$3:$L$1698,4,0)</f>
        <v>15-58</v>
      </c>
      <c r="H198" s="276">
        <f>_xlfn.IFNA(VLOOKUP(B198,'DB-서식용'!$D$4:$E$12,2,0),"")</f>
        <v>1040101001</v>
      </c>
      <c r="I198" s="29">
        <f>IFERROR((VLOOKUP(F198,'DB-방치 재화'!$B$3:$I$1800,(MATCH(H198,'DB-방치 재화'!$F$1:$I$1,0)+4),0))*60*24*D198,"0")*(1.7+1.58)</f>
        <v>2474956.8000000003</v>
      </c>
      <c r="J198" s="29">
        <f>_xlfn.IFNA(IF(H198='DB-일일 퀘스트'!$F$6,VLOOKUP(F198,'DB-방치 재화'!$B$3:$H$1698,5,0)*VLOOKUP(H198,'DB-일일 퀘스트'!$F$6:$H$13,3,0),IF(H198='DB-일일 퀘스트'!$F$7,VLOOKUP(F198,'DB-방치 재화'!$B$3:$H$1698,6,0)*VLOOKUP(H198,'DB-일일 퀘스트'!$F$6:$H$13,3,0),IF(H198='DB-일일 퀘스트'!$F$8,VLOOKUP(F198,'DB-방치 재화'!$B$3:$H$1698,7,0)*VLOOKUP(H198,'DB-일일 퀘스트'!$F$6:$H$13,3,0),VLOOKUP(H198,'DB-일일 퀘스트'!$F$6:$H$13,3,0)))),"0")</f>
        <v>62880</v>
      </c>
      <c r="K198" s="29">
        <f>_xlfn.IFNA((IF(H198='DB-주간 퀘스트'!$F$6,VLOOKUP(F198,'DB-방치 재화'!$B$3:$H$1698,5,0)*VLOOKUP(H198,'DB-주간 퀘스트'!$F$6:$H$15,3,0),IF(H198='DB-주간 퀘스트'!$F$7,VLOOKUP(F198,'DB-방치 재화'!$B$3:$H$1698,6,0)*VLOOKUP(H198,'DB-주간 퀘스트'!$F$6:$H$15,3,0),IF(H198='DB-주간 퀘스트'!$F$8,VLOOKUP(F198,'DB-방치 재화'!$B$3:$H$1698,7,0)*VLOOKUP(H198,'DB-주간 퀘스트'!$F$6:$H$15,3,0),VLOOKUP(H198,'DB-주간 퀘스트'!$F$6:$H$15,3,0)))))/7,"0")</f>
        <v>26948.571428571428</v>
      </c>
      <c r="L198" s="29">
        <f t="array" ref="L198">_xlfn.IFNA(IF(H198='DB-아스니아 미션'!$F$8,VLOOKUP('주요 재화 수급처 관리'!$F$10:$F$11,'DB-방치 재화'!$B$3:$H$1698,6,0)*'DB-아스니아 미션'!$H$8,VLOOKUP('주요 재화 수급처 관리'!$H$10:$H$11,'DB-아스니아 미션'!$F$7:$H$10,3,0)),"0")/7</f>
        <v>274.28571428571428</v>
      </c>
      <c r="M198" s="29">
        <f>(((VLOOKUP(F198,'DB-방치 재화'!$B$3:$I$1698,8,0)+8)*(VLOOKUP(H198,'DB-파견 작전실'!$L$8:$M$14,2,0)))*D198)</f>
        <v>56130.53333333334</v>
      </c>
      <c r="N198" s="29">
        <f>_xlfn.IFNA(IF(C198&lt;'DB-선물'!$E$5,VLOOKUP('주요 재화 수급처 관리'!$H$10,'DB-선물'!$G$6:$I$9,3,0),(IF('DB-선물'!$E$11&lt;=C198&lt;'DB-선물'!E144,VLOOKUP('주요 재화 수급처 관리'!$H$10,'DB-선물'!$G$12:$I$15,3,0),VLOOKUP(H198,'DB-선물'!$G$18:$I$21,3,0)))),"0")*6*D198</f>
        <v>0</v>
      </c>
      <c r="O198" s="29">
        <f t="array" ref="O198">(_xlfn.IFNA((VLOOKUP((INDEX('DB-메모리얼'!$F$5:$F$98,MATCH(MIN(ABS('DB-메모리얼'!$F$5:$F$98-'주요 재화 수급처 관리'!$C$10)),ABS('DB-메모리얼'!$F$5:$F$98-'주요 재화 수급처 관리'!$C$10),0))),'DB-메모리얼'!$F$5:$K$98,MATCH(H198,'DB-메모리얼'!$H$3:$K$3,0)+2,0)),"0"))*D198/14</f>
        <v>660690.14285714284</v>
      </c>
      <c r="P198" s="29">
        <f t="shared" si="6"/>
        <v>1028</v>
      </c>
      <c r="Q198" s="299">
        <f t="shared" si="7"/>
        <v>3282908.3333333335</v>
      </c>
    </row>
    <row r="199" spans="2:17" ht="18" thickTop="1" thickBot="1" x14ac:dyDescent="0.35">
      <c r="B199" s="22" t="s">
        <v>1609</v>
      </c>
      <c r="C199" s="5">
        <v>170</v>
      </c>
      <c r="D199" s="323">
        <v>1</v>
      </c>
      <c r="E199" s="17"/>
      <c r="F199" s="276">
        <f>VLOOKUP(C199,'DB-캐릭터별 스테이지 매칭'!$E$3:$F$302,2,0)</f>
        <v>681</v>
      </c>
      <c r="G199" s="276" t="str">
        <f>VLOOKUP(F199,'DB-캐릭터별 스테이지 매칭'!$I$3:$L$1698,4,0)</f>
        <v>16-5</v>
      </c>
      <c r="H199" s="276">
        <f>_xlfn.IFNA(VLOOKUP(B199,'DB-서식용'!$D$4:$E$12,2,0),"")</f>
        <v>1040101001</v>
      </c>
      <c r="I199" s="29">
        <f>IFERROR((VLOOKUP(F199,'DB-방치 재화'!$B$3:$I$1800,(MATCH(H199,'DB-방치 재화'!$F$1:$I$1,0)+4),0))*60*24*D199,"0")*(1.7+1.58)</f>
        <v>2498572.8000000003</v>
      </c>
      <c r="J199" s="29">
        <f>_xlfn.IFNA(IF(H199='DB-일일 퀘스트'!$F$6,VLOOKUP(F199,'DB-방치 재화'!$B$3:$H$1698,5,0)*VLOOKUP(H199,'DB-일일 퀘스트'!$F$6:$H$13,3,0),IF(H199='DB-일일 퀘스트'!$F$7,VLOOKUP(F199,'DB-방치 재화'!$B$3:$H$1698,6,0)*VLOOKUP(H199,'DB-일일 퀘스트'!$F$6:$H$13,3,0),IF(H199='DB-일일 퀘스트'!$F$8,VLOOKUP(F199,'DB-방치 재화'!$B$3:$H$1698,7,0)*VLOOKUP(H199,'DB-일일 퀘스트'!$F$6:$H$13,3,0),VLOOKUP(H199,'DB-일일 퀘스트'!$F$6:$H$13,3,0)))),"0")</f>
        <v>63480</v>
      </c>
      <c r="K199" s="29">
        <f>_xlfn.IFNA((IF(H199='DB-주간 퀘스트'!$F$6,VLOOKUP(F199,'DB-방치 재화'!$B$3:$H$1698,5,0)*VLOOKUP(H199,'DB-주간 퀘스트'!$F$6:$H$15,3,0),IF(H199='DB-주간 퀘스트'!$F$7,VLOOKUP(F199,'DB-방치 재화'!$B$3:$H$1698,6,0)*VLOOKUP(H199,'DB-주간 퀘스트'!$F$6:$H$15,3,0),IF(H199='DB-주간 퀘스트'!$F$8,VLOOKUP(F199,'DB-방치 재화'!$B$3:$H$1698,7,0)*VLOOKUP(H199,'DB-주간 퀘스트'!$F$6:$H$15,3,0),VLOOKUP(H199,'DB-주간 퀘스트'!$F$6:$H$15,3,0)))))/7,"0")</f>
        <v>27205.714285714286</v>
      </c>
      <c r="L199" s="29">
        <f t="array" ref="L199">_xlfn.IFNA(IF(H199='DB-아스니아 미션'!$F$8,VLOOKUP('주요 재화 수급처 관리'!$F$10:$F$11,'DB-방치 재화'!$B$3:$H$1698,6,0)*'DB-아스니아 미션'!$H$8,VLOOKUP('주요 재화 수급처 관리'!$H$10:$H$11,'DB-아스니아 미션'!$F$7:$H$10,3,0)),"0")/7</f>
        <v>274.28571428571428</v>
      </c>
      <c r="M199" s="29">
        <f>(((VLOOKUP(F199,'DB-방치 재화'!$B$3:$I$1698,8,0)+8)*(VLOOKUP(H199,'DB-파견 작전실'!$L$8:$M$14,2,0)))*D199)</f>
        <v>56130.53333333334</v>
      </c>
      <c r="N199" s="29">
        <f>_xlfn.IFNA(IF(C199&lt;'DB-선물'!$E$5,VLOOKUP('주요 재화 수급처 관리'!$H$10,'DB-선물'!$G$6:$I$9,3,0),(IF('DB-선물'!$E$11&lt;=C199&lt;'DB-선물'!E145,VLOOKUP('주요 재화 수급처 관리'!$H$10,'DB-선물'!$G$12:$I$15,3,0),VLOOKUP(H199,'DB-선물'!$G$18:$I$21,3,0)))),"0")*6*D199</f>
        <v>0</v>
      </c>
      <c r="O199" s="29">
        <f t="array" ref="O199">(_xlfn.IFNA((VLOOKUP((INDEX('DB-메모리얼'!$F$5:$F$98,MATCH(MIN(ABS('DB-메모리얼'!$F$5:$F$98-'주요 재화 수급처 관리'!$C$10)),ABS('DB-메모리얼'!$F$5:$F$98-'주요 재화 수급처 관리'!$C$10),0))),'DB-메모리얼'!$F$5:$K$98,MATCH(H199,'DB-메모리얼'!$H$3:$K$3,0)+2,0)),"0"))*D199/14</f>
        <v>660690.14285714284</v>
      </c>
      <c r="P199" s="29">
        <f t="shared" si="6"/>
        <v>1028</v>
      </c>
      <c r="Q199" s="299">
        <f t="shared" si="7"/>
        <v>3307381.4761904762</v>
      </c>
    </row>
    <row r="200" spans="2:17" ht="18" thickTop="1" thickBot="1" x14ac:dyDescent="0.35">
      <c r="B200" s="22" t="s">
        <v>1609</v>
      </c>
      <c r="C200" s="5">
        <v>171</v>
      </c>
      <c r="D200" s="323">
        <v>1</v>
      </c>
      <c r="E200" s="17"/>
      <c r="F200" s="276">
        <f>VLOOKUP(C200,'DB-캐릭터별 스테이지 매칭'!$E$3:$F$302,2,0)</f>
        <v>687</v>
      </c>
      <c r="G200" s="276" t="str">
        <f>VLOOKUP(F200,'DB-캐릭터별 스테이지 매칭'!$I$3:$L$1698,4,0)</f>
        <v>16-11</v>
      </c>
      <c r="H200" s="276">
        <f>_xlfn.IFNA(VLOOKUP(B200,'DB-서식용'!$D$4:$E$12,2,0),"")</f>
        <v>1040101001</v>
      </c>
      <c r="I200" s="29">
        <f>IFERROR((VLOOKUP(F200,'DB-방치 재화'!$B$3:$I$1800,(MATCH(H200,'DB-방치 재화'!$F$1:$I$1,0)+4),0))*60*24*D200,"0")*(1.7+1.58)</f>
        <v>2512742.4000000004</v>
      </c>
      <c r="J200" s="29">
        <f>_xlfn.IFNA(IF(H200='DB-일일 퀘스트'!$F$6,VLOOKUP(F200,'DB-방치 재화'!$B$3:$H$1698,5,0)*VLOOKUP(H200,'DB-일일 퀘스트'!$F$6:$H$13,3,0),IF(H200='DB-일일 퀘스트'!$F$7,VLOOKUP(F200,'DB-방치 재화'!$B$3:$H$1698,6,0)*VLOOKUP(H200,'DB-일일 퀘스트'!$F$6:$H$13,3,0),IF(H200='DB-일일 퀘스트'!$F$8,VLOOKUP(F200,'DB-방치 재화'!$B$3:$H$1698,7,0)*VLOOKUP(H200,'DB-일일 퀘스트'!$F$6:$H$13,3,0),VLOOKUP(H200,'DB-일일 퀘스트'!$F$6:$H$13,3,0)))),"0")</f>
        <v>63840</v>
      </c>
      <c r="K200" s="29">
        <f>_xlfn.IFNA((IF(H200='DB-주간 퀘스트'!$F$6,VLOOKUP(F200,'DB-방치 재화'!$B$3:$H$1698,5,0)*VLOOKUP(H200,'DB-주간 퀘스트'!$F$6:$H$15,3,0),IF(H200='DB-주간 퀘스트'!$F$7,VLOOKUP(F200,'DB-방치 재화'!$B$3:$H$1698,6,0)*VLOOKUP(H200,'DB-주간 퀘스트'!$F$6:$H$15,3,0),IF(H200='DB-주간 퀘스트'!$F$8,VLOOKUP(F200,'DB-방치 재화'!$B$3:$H$1698,7,0)*VLOOKUP(H200,'DB-주간 퀘스트'!$F$6:$H$15,3,0),VLOOKUP(H200,'DB-주간 퀘스트'!$F$6:$H$15,3,0)))))/7,"0")</f>
        <v>27360</v>
      </c>
      <c r="L200" s="29">
        <f t="array" ref="L200">_xlfn.IFNA(IF(H200='DB-아스니아 미션'!$F$8,VLOOKUP('주요 재화 수급처 관리'!$F$10:$F$11,'DB-방치 재화'!$B$3:$H$1698,6,0)*'DB-아스니아 미션'!$H$8,VLOOKUP('주요 재화 수급처 관리'!$H$10:$H$11,'DB-아스니아 미션'!$F$7:$H$10,3,0)),"0")/7</f>
        <v>274.28571428571428</v>
      </c>
      <c r="M200" s="29">
        <f>(((VLOOKUP(F200,'DB-방치 재화'!$B$3:$I$1698,8,0)+8)*(VLOOKUP(H200,'DB-파견 작전실'!$L$8:$M$14,2,0)))*D200)</f>
        <v>56130.53333333334</v>
      </c>
      <c r="N200" s="29">
        <f>_xlfn.IFNA(IF(C200&lt;'DB-선물'!$E$5,VLOOKUP('주요 재화 수급처 관리'!$H$10,'DB-선물'!$G$6:$I$9,3,0),(IF('DB-선물'!$E$11&lt;=C200&lt;'DB-선물'!E146,VLOOKUP('주요 재화 수급처 관리'!$H$10,'DB-선물'!$G$12:$I$15,3,0),VLOOKUP(H200,'DB-선물'!$G$18:$I$21,3,0)))),"0")*6*D200</f>
        <v>0</v>
      </c>
      <c r="O200" s="29">
        <f t="array" ref="O200">(_xlfn.IFNA((VLOOKUP((INDEX('DB-메모리얼'!$F$5:$F$98,MATCH(MIN(ABS('DB-메모리얼'!$F$5:$F$98-'주요 재화 수급처 관리'!$C$10)),ABS('DB-메모리얼'!$F$5:$F$98-'주요 재화 수급처 관리'!$C$10),0))),'DB-메모리얼'!$F$5:$K$98,MATCH(H200,'DB-메모리얼'!$H$3:$K$3,0)+2,0)),"0"))*D200/14</f>
        <v>660690.14285714284</v>
      </c>
      <c r="P200" s="29">
        <f t="shared" si="6"/>
        <v>1028</v>
      </c>
      <c r="Q200" s="299">
        <f t="shared" si="7"/>
        <v>3322065.3619047622</v>
      </c>
    </row>
    <row r="201" spans="2:17" ht="18" thickTop="1" thickBot="1" x14ac:dyDescent="0.35">
      <c r="B201" s="22" t="s">
        <v>1609</v>
      </c>
      <c r="C201" s="5">
        <v>172</v>
      </c>
      <c r="D201" s="323">
        <v>1</v>
      </c>
      <c r="E201" s="17"/>
      <c r="F201" s="276">
        <f>VLOOKUP(C201,'DB-캐릭터별 스테이지 매칭'!$E$3:$F$302,2,0)</f>
        <v>694</v>
      </c>
      <c r="G201" s="276" t="str">
        <f>VLOOKUP(F201,'DB-캐릭터별 스테이지 매칭'!$I$3:$L$1698,4,0)</f>
        <v>16-18</v>
      </c>
      <c r="H201" s="276">
        <f>_xlfn.IFNA(VLOOKUP(B201,'DB-서식용'!$D$4:$E$12,2,0),"")</f>
        <v>1040101001</v>
      </c>
      <c r="I201" s="29">
        <f>IFERROR((VLOOKUP(F201,'DB-방치 재화'!$B$3:$I$1800,(MATCH(H201,'DB-방치 재화'!$F$1:$I$1,0)+4),0))*60*24*D201,"0")*(1.7+1.58)</f>
        <v>2536358.4000000004</v>
      </c>
      <c r="J201" s="29">
        <f>_xlfn.IFNA(IF(H201='DB-일일 퀘스트'!$F$6,VLOOKUP(F201,'DB-방치 재화'!$B$3:$H$1698,5,0)*VLOOKUP(H201,'DB-일일 퀘스트'!$F$6:$H$13,3,0),IF(H201='DB-일일 퀘스트'!$F$7,VLOOKUP(F201,'DB-방치 재화'!$B$3:$H$1698,6,0)*VLOOKUP(H201,'DB-일일 퀘스트'!$F$6:$H$13,3,0),IF(H201='DB-일일 퀘스트'!$F$8,VLOOKUP(F201,'DB-방치 재화'!$B$3:$H$1698,7,0)*VLOOKUP(H201,'DB-일일 퀘스트'!$F$6:$H$13,3,0),VLOOKUP(H201,'DB-일일 퀘스트'!$F$6:$H$13,3,0)))),"0")</f>
        <v>64440</v>
      </c>
      <c r="K201" s="29">
        <f>_xlfn.IFNA((IF(H201='DB-주간 퀘스트'!$F$6,VLOOKUP(F201,'DB-방치 재화'!$B$3:$H$1698,5,0)*VLOOKUP(H201,'DB-주간 퀘스트'!$F$6:$H$15,3,0),IF(H201='DB-주간 퀘스트'!$F$7,VLOOKUP(F201,'DB-방치 재화'!$B$3:$H$1698,6,0)*VLOOKUP(H201,'DB-주간 퀘스트'!$F$6:$H$15,3,0),IF(H201='DB-주간 퀘스트'!$F$8,VLOOKUP(F201,'DB-방치 재화'!$B$3:$H$1698,7,0)*VLOOKUP(H201,'DB-주간 퀘스트'!$F$6:$H$15,3,0),VLOOKUP(H201,'DB-주간 퀘스트'!$F$6:$H$15,3,0)))))/7,"0")</f>
        <v>27617.142857142859</v>
      </c>
      <c r="L201" s="29">
        <f t="array" ref="L201">_xlfn.IFNA(IF(H201='DB-아스니아 미션'!$F$8,VLOOKUP('주요 재화 수급처 관리'!$F$10:$F$11,'DB-방치 재화'!$B$3:$H$1698,6,0)*'DB-아스니아 미션'!$H$8,VLOOKUP('주요 재화 수급처 관리'!$H$10:$H$11,'DB-아스니아 미션'!$F$7:$H$10,3,0)),"0")/7</f>
        <v>274.28571428571428</v>
      </c>
      <c r="M201" s="29">
        <f>(((VLOOKUP(F201,'DB-방치 재화'!$B$3:$I$1698,8,0)+8)*(VLOOKUP(H201,'DB-파견 작전실'!$L$8:$M$14,2,0)))*D201)</f>
        <v>56130.53333333334</v>
      </c>
      <c r="N201" s="29">
        <f>_xlfn.IFNA(IF(C201&lt;'DB-선물'!$E$5,VLOOKUP('주요 재화 수급처 관리'!$H$10,'DB-선물'!$G$6:$I$9,3,0),(IF('DB-선물'!$E$11&lt;=C201&lt;'DB-선물'!E147,VLOOKUP('주요 재화 수급처 관리'!$H$10,'DB-선물'!$G$12:$I$15,3,0),VLOOKUP(H201,'DB-선물'!$G$18:$I$21,3,0)))),"0")*6*D201</f>
        <v>0</v>
      </c>
      <c r="O201" s="29">
        <f t="array" ref="O201">(_xlfn.IFNA((VLOOKUP((INDEX('DB-메모리얼'!$F$5:$F$98,MATCH(MIN(ABS('DB-메모리얼'!$F$5:$F$98-'주요 재화 수급처 관리'!$C$10)),ABS('DB-메모리얼'!$F$5:$F$98-'주요 재화 수급처 관리'!$C$10),0))),'DB-메모리얼'!$F$5:$K$98,MATCH(H201,'DB-메모리얼'!$H$3:$K$3,0)+2,0)),"0"))*D201/14</f>
        <v>660690.14285714284</v>
      </c>
      <c r="P201" s="29">
        <f t="shared" si="6"/>
        <v>1028</v>
      </c>
      <c r="Q201" s="299">
        <f t="shared" si="7"/>
        <v>3346538.5047619049</v>
      </c>
    </row>
    <row r="202" spans="2:17" ht="18" thickTop="1" thickBot="1" x14ac:dyDescent="0.35">
      <c r="B202" s="22" t="s">
        <v>1609</v>
      </c>
      <c r="C202" s="116">
        <v>173</v>
      </c>
      <c r="D202" s="323">
        <v>1</v>
      </c>
      <c r="E202" s="17"/>
      <c r="F202" s="276">
        <f>VLOOKUP(C202,'DB-캐릭터별 스테이지 매칭'!$E$3:$F$302,2,0)</f>
        <v>700</v>
      </c>
      <c r="G202" s="276" t="str">
        <f>VLOOKUP(F202,'DB-캐릭터별 스테이지 매칭'!$I$3:$L$1698,4,0)</f>
        <v>16-24</v>
      </c>
      <c r="H202" s="276">
        <f>_xlfn.IFNA(VLOOKUP(B202,'DB-서식용'!$D$4:$E$12,2,0),"")</f>
        <v>1040101001</v>
      </c>
      <c r="I202" s="29">
        <f>IFERROR((VLOOKUP(F202,'DB-방치 재화'!$B$3:$I$1800,(MATCH(H202,'DB-방치 재화'!$F$1:$I$1,0)+4),0))*60*24*D202,"0")*(1.7+1.58)</f>
        <v>2559974.4000000004</v>
      </c>
      <c r="J202" s="29">
        <f>_xlfn.IFNA(IF(H202='DB-일일 퀘스트'!$F$6,VLOOKUP(F202,'DB-방치 재화'!$B$3:$H$1698,5,0)*VLOOKUP(H202,'DB-일일 퀘스트'!$F$6:$H$13,3,0),IF(H202='DB-일일 퀘스트'!$F$7,VLOOKUP(F202,'DB-방치 재화'!$B$3:$H$1698,6,0)*VLOOKUP(H202,'DB-일일 퀘스트'!$F$6:$H$13,3,0),IF(H202='DB-일일 퀘스트'!$F$8,VLOOKUP(F202,'DB-방치 재화'!$B$3:$H$1698,7,0)*VLOOKUP(H202,'DB-일일 퀘스트'!$F$6:$H$13,3,0),VLOOKUP(H202,'DB-일일 퀘스트'!$F$6:$H$13,3,0)))),"0")</f>
        <v>65040</v>
      </c>
      <c r="K202" s="29">
        <f>_xlfn.IFNA((IF(H202='DB-주간 퀘스트'!$F$6,VLOOKUP(F202,'DB-방치 재화'!$B$3:$H$1698,5,0)*VLOOKUP(H202,'DB-주간 퀘스트'!$F$6:$H$15,3,0),IF(H202='DB-주간 퀘스트'!$F$7,VLOOKUP(F202,'DB-방치 재화'!$B$3:$H$1698,6,0)*VLOOKUP(H202,'DB-주간 퀘스트'!$F$6:$H$15,3,0),IF(H202='DB-주간 퀘스트'!$F$8,VLOOKUP(F202,'DB-방치 재화'!$B$3:$H$1698,7,0)*VLOOKUP(H202,'DB-주간 퀘스트'!$F$6:$H$15,3,0),VLOOKUP(H202,'DB-주간 퀘스트'!$F$6:$H$15,3,0)))))/7,"0")</f>
        <v>27874.285714285714</v>
      </c>
      <c r="L202" s="29">
        <f t="array" ref="L202">_xlfn.IFNA(IF(H202='DB-아스니아 미션'!$F$8,VLOOKUP('주요 재화 수급처 관리'!$F$10:$F$11,'DB-방치 재화'!$B$3:$H$1698,6,0)*'DB-아스니아 미션'!$H$8,VLOOKUP('주요 재화 수급처 관리'!$H$10:$H$11,'DB-아스니아 미션'!$F$7:$H$10,3,0)),"0")/7</f>
        <v>274.28571428571428</v>
      </c>
      <c r="M202" s="29">
        <f>(((VLOOKUP(F202,'DB-방치 재화'!$B$3:$I$1698,8,0)+8)*(VLOOKUP(H202,'DB-파견 작전실'!$L$8:$M$14,2,0)))*D202)</f>
        <v>56130.53333333334</v>
      </c>
      <c r="N202" s="29">
        <f>_xlfn.IFNA(IF(C202&lt;'DB-선물'!$E$5,VLOOKUP('주요 재화 수급처 관리'!$H$10,'DB-선물'!$G$6:$I$9,3,0),(IF('DB-선물'!$E$11&lt;=C202&lt;'DB-선물'!E148,VLOOKUP('주요 재화 수급처 관리'!$H$10,'DB-선물'!$G$12:$I$15,3,0),VLOOKUP(H202,'DB-선물'!$G$18:$I$21,3,0)))),"0")*6*D202</f>
        <v>0</v>
      </c>
      <c r="O202" s="29">
        <f t="array" ref="O202">(_xlfn.IFNA((VLOOKUP((INDEX('DB-메모리얼'!$F$5:$F$98,MATCH(MIN(ABS('DB-메모리얼'!$F$5:$F$98-'주요 재화 수급처 관리'!$C$10)),ABS('DB-메모리얼'!$F$5:$F$98-'주요 재화 수급처 관리'!$C$10),0))),'DB-메모리얼'!$F$5:$K$98,MATCH(H202,'DB-메모리얼'!$H$3:$K$3,0)+2,0)),"0"))*D202/14</f>
        <v>660690.14285714284</v>
      </c>
      <c r="P202" s="29">
        <f t="shared" si="6"/>
        <v>1028</v>
      </c>
      <c r="Q202" s="299">
        <f t="shared" si="7"/>
        <v>3371011.6476190481</v>
      </c>
    </row>
    <row r="203" spans="2:17" ht="18" thickTop="1" thickBot="1" x14ac:dyDescent="0.35">
      <c r="B203" s="22" t="s">
        <v>1609</v>
      </c>
      <c r="C203" s="116">
        <v>174</v>
      </c>
      <c r="D203" s="323">
        <v>1</v>
      </c>
      <c r="E203" s="17"/>
      <c r="F203" s="276">
        <f>VLOOKUP(C203,'DB-캐릭터별 스테이지 매칭'!$E$3:$F$302,2,0)</f>
        <v>707</v>
      </c>
      <c r="G203" s="276" t="str">
        <f>VLOOKUP(F203,'DB-캐릭터별 스테이지 매칭'!$I$3:$L$1698,4,0)</f>
        <v>16-31</v>
      </c>
      <c r="H203" s="276">
        <f>_xlfn.IFNA(VLOOKUP(B203,'DB-서식용'!$D$4:$E$12,2,0),"")</f>
        <v>1040101001</v>
      </c>
      <c r="I203" s="29">
        <f>IFERROR((VLOOKUP(F203,'DB-방치 재화'!$B$3:$I$1800,(MATCH(H203,'DB-방치 재화'!$F$1:$I$1,0)+4),0))*60*24*D203,"0")*(1.7+1.58)</f>
        <v>2578867.2000000002</v>
      </c>
      <c r="J203" s="29">
        <f>_xlfn.IFNA(IF(H203='DB-일일 퀘스트'!$F$6,VLOOKUP(F203,'DB-방치 재화'!$B$3:$H$1698,5,0)*VLOOKUP(H203,'DB-일일 퀘스트'!$F$6:$H$13,3,0),IF(H203='DB-일일 퀘스트'!$F$7,VLOOKUP(F203,'DB-방치 재화'!$B$3:$H$1698,6,0)*VLOOKUP(H203,'DB-일일 퀘스트'!$F$6:$H$13,3,0),IF(H203='DB-일일 퀘스트'!$F$8,VLOOKUP(F203,'DB-방치 재화'!$B$3:$H$1698,7,0)*VLOOKUP(H203,'DB-일일 퀘스트'!$F$6:$H$13,3,0),VLOOKUP(H203,'DB-일일 퀘스트'!$F$6:$H$13,3,0)))),"0")</f>
        <v>65520</v>
      </c>
      <c r="K203" s="29">
        <f>_xlfn.IFNA((IF(H203='DB-주간 퀘스트'!$F$6,VLOOKUP(F203,'DB-방치 재화'!$B$3:$H$1698,5,0)*VLOOKUP(H203,'DB-주간 퀘스트'!$F$6:$H$15,3,0),IF(H203='DB-주간 퀘스트'!$F$7,VLOOKUP(F203,'DB-방치 재화'!$B$3:$H$1698,6,0)*VLOOKUP(H203,'DB-주간 퀘스트'!$F$6:$H$15,3,0),IF(H203='DB-주간 퀘스트'!$F$8,VLOOKUP(F203,'DB-방치 재화'!$B$3:$H$1698,7,0)*VLOOKUP(H203,'DB-주간 퀘스트'!$F$6:$H$15,3,0),VLOOKUP(H203,'DB-주간 퀘스트'!$F$6:$H$15,3,0)))))/7,"0")</f>
        <v>28080</v>
      </c>
      <c r="L203" s="29">
        <f t="array" ref="L203">_xlfn.IFNA(IF(H203='DB-아스니아 미션'!$F$8,VLOOKUP('주요 재화 수급처 관리'!$F$10:$F$11,'DB-방치 재화'!$B$3:$H$1698,6,0)*'DB-아스니아 미션'!$H$8,VLOOKUP('주요 재화 수급처 관리'!$H$10:$H$11,'DB-아스니아 미션'!$F$7:$H$10,3,0)),"0")/7</f>
        <v>274.28571428571428</v>
      </c>
      <c r="M203" s="29">
        <f>(((VLOOKUP(F203,'DB-방치 재화'!$B$3:$I$1698,8,0)+8)*(VLOOKUP(H203,'DB-파견 작전실'!$L$8:$M$14,2,0)))*D203)</f>
        <v>56130.53333333334</v>
      </c>
      <c r="N203" s="29">
        <f>_xlfn.IFNA(IF(C203&lt;'DB-선물'!$E$5,VLOOKUP('주요 재화 수급처 관리'!$H$10,'DB-선물'!$G$6:$I$9,3,0),(IF('DB-선물'!$E$11&lt;=C203&lt;'DB-선물'!E149,VLOOKUP('주요 재화 수급처 관리'!$H$10,'DB-선물'!$G$12:$I$15,3,0),VLOOKUP(H203,'DB-선물'!$G$18:$I$21,3,0)))),"0")*6*D203</f>
        <v>0</v>
      </c>
      <c r="O203" s="29">
        <f t="array" ref="O203">(_xlfn.IFNA((VLOOKUP((INDEX('DB-메모리얼'!$F$5:$F$98,MATCH(MIN(ABS('DB-메모리얼'!$F$5:$F$98-'주요 재화 수급처 관리'!$C$10)),ABS('DB-메모리얼'!$F$5:$F$98-'주요 재화 수급처 관리'!$C$10),0))),'DB-메모리얼'!$F$5:$K$98,MATCH(H203,'DB-메모리얼'!$H$3:$K$3,0)+2,0)),"0"))*D203/14</f>
        <v>660690.14285714284</v>
      </c>
      <c r="P203" s="29">
        <f t="shared" si="6"/>
        <v>1028</v>
      </c>
      <c r="Q203" s="299">
        <f t="shared" si="7"/>
        <v>3390590.161904762</v>
      </c>
    </row>
    <row r="204" spans="2:17" ht="18" thickTop="1" thickBot="1" x14ac:dyDescent="0.35">
      <c r="B204" s="22" t="s">
        <v>1609</v>
      </c>
      <c r="C204" s="116">
        <v>175</v>
      </c>
      <c r="D204" s="323">
        <v>1</v>
      </c>
      <c r="E204" s="17"/>
      <c r="F204" s="276">
        <f>VLOOKUP(C204,'DB-캐릭터별 스테이지 매칭'!$E$3:$F$302,2,0)</f>
        <v>713</v>
      </c>
      <c r="G204" s="276" t="str">
        <f>VLOOKUP(F204,'DB-캐릭터별 스테이지 매칭'!$I$3:$L$1698,4,0)</f>
        <v>16-37</v>
      </c>
      <c r="H204" s="276">
        <f>_xlfn.IFNA(VLOOKUP(B204,'DB-서식용'!$D$4:$E$12,2,0),"")</f>
        <v>1040101001</v>
      </c>
      <c r="I204" s="29">
        <f>IFERROR((VLOOKUP(F204,'DB-방치 재화'!$B$3:$I$1800,(MATCH(H204,'DB-방치 재화'!$F$1:$I$1,0)+4),0))*60*24*D204,"0")*(1.7+1.58)</f>
        <v>2602483.2000000002</v>
      </c>
      <c r="J204" s="29">
        <f>_xlfn.IFNA(IF(H204='DB-일일 퀘스트'!$F$6,VLOOKUP(F204,'DB-방치 재화'!$B$3:$H$1698,5,0)*VLOOKUP(H204,'DB-일일 퀘스트'!$F$6:$H$13,3,0),IF(H204='DB-일일 퀘스트'!$F$7,VLOOKUP(F204,'DB-방치 재화'!$B$3:$H$1698,6,0)*VLOOKUP(H204,'DB-일일 퀘스트'!$F$6:$H$13,3,0),IF(H204='DB-일일 퀘스트'!$F$8,VLOOKUP(F204,'DB-방치 재화'!$B$3:$H$1698,7,0)*VLOOKUP(H204,'DB-일일 퀘스트'!$F$6:$H$13,3,0),VLOOKUP(H204,'DB-일일 퀘스트'!$F$6:$H$13,3,0)))),"0")</f>
        <v>66120</v>
      </c>
      <c r="K204" s="29">
        <f>_xlfn.IFNA((IF(H204='DB-주간 퀘스트'!$F$6,VLOOKUP(F204,'DB-방치 재화'!$B$3:$H$1698,5,0)*VLOOKUP(H204,'DB-주간 퀘스트'!$F$6:$H$15,3,0),IF(H204='DB-주간 퀘스트'!$F$7,VLOOKUP(F204,'DB-방치 재화'!$B$3:$H$1698,6,0)*VLOOKUP(H204,'DB-주간 퀘스트'!$F$6:$H$15,3,0),IF(H204='DB-주간 퀘스트'!$F$8,VLOOKUP(F204,'DB-방치 재화'!$B$3:$H$1698,7,0)*VLOOKUP(H204,'DB-주간 퀘스트'!$F$6:$H$15,3,0),VLOOKUP(H204,'DB-주간 퀘스트'!$F$6:$H$15,3,0)))))/7,"0")</f>
        <v>28337.142857142859</v>
      </c>
      <c r="L204" s="29">
        <f t="array" ref="L204">_xlfn.IFNA(IF(H204='DB-아스니아 미션'!$F$8,VLOOKUP('주요 재화 수급처 관리'!$F$10:$F$11,'DB-방치 재화'!$B$3:$H$1698,6,0)*'DB-아스니아 미션'!$H$8,VLOOKUP('주요 재화 수급처 관리'!$H$10:$H$11,'DB-아스니아 미션'!$F$7:$H$10,3,0)),"0")/7</f>
        <v>274.28571428571428</v>
      </c>
      <c r="M204" s="29">
        <f>(((VLOOKUP(F204,'DB-방치 재화'!$B$3:$I$1698,8,0)+8)*(VLOOKUP(H204,'DB-파견 작전실'!$L$8:$M$14,2,0)))*D204)</f>
        <v>56130.53333333334</v>
      </c>
      <c r="N204" s="29">
        <f>_xlfn.IFNA(IF(C204&lt;'DB-선물'!$E$5,VLOOKUP('주요 재화 수급처 관리'!$H$10,'DB-선물'!$G$6:$I$9,3,0),(IF('DB-선물'!$E$11&lt;=C204&lt;'DB-선물'!E150,VLOOKUP('주요 재화 수급처 관리'!$H$10,'DB-선물'!$G$12:$I$15,3,0),VLOOKUP(H204,'DB-선물'!$G$18:$I$21,3,0)))),"0")*6*D204</f>
        <v>0</v>
      </c>
      <c r="O204" s="29">
        <f t="array" ref="O204">(_xlfn.IFNA((VLOOKUP((INDEX('DB-메모리얼'!$F$5:$F$98,MATCH(MIN(ABS('DB-메모리얼'!$F$5:$F$98-'주요 재화 수급처 관리'!$C$10)),ABS('DB-메모리얼'!$F$5:$F$98-'주요 재화 수급처 관리'!$C$10),0))),'DB-메모리얼'!$F$5:$K$98,MATCH(H204,'DB-메모리얼'!$H$3:$K$3,0)+2,0)),"0"))*D204/14</f>
        <v>660690.14285714284</v>
      </c>
      <c r="P204" s="29">
        <f t="shared" si="6"/>
        <v>1028</v>
      </c>
      <c r="Q204" s="299">
        <f t="shared" si="7"/>
        <v>3415063.3047619048</v>
      </c>
    </row>
    <row r="205" spans="2:17" ht="18" thickTop="1" thickBot="1" x14ac:dyDescent="0.35">
      <c r="B205" s="22" t="s">
        <v>1609</v>
      </c>
      <c r="C205" s="116">
        <v>176</v>
      </c>
      <c r="D205" s="323">
        <v>1</v>
      </c>
      <c r="E205" s="17"/>
      <c r="F205" s="276">
        <f>VLOOKUP(C205,'DB-캐릭터별 스테이지 매칭'!$E$3:$F$302,2,0)</f>
        <v>720</v>
      </c>
      <c r="G205" s="276" t="str">
        <f>VLOOKUP(F205,'DB-캐릭터별 스테이지 매칭'!$I$3:$L$1698,4,0)</f>
        <v>16-44</v>
      </c>
      <c r="H205" s="276">
        <f>_xlfn.IFNA(VLOOKUP(B205,'DB-서식용'!$D$4:$E$12,2,0),"")</f>
        <v>1040101001</v>
      </c>
      <c r="I205" s="29">
        <f>IFERROR((VLOOKUP(F205,'DB-방치 재화'!$B$3:$I$1800,(MATCH(H205,'DB-방치 재화'!$F$1:$I$1,0)+4),0))*60*24*D205,"0")*(1.7+1.58)</f>
        <v>2626099.2000000002</v>
      </c>
      <c r="J205" s="29">
        <f>_xlfn.IFNA(IF(H205='DB-일일 퀘스트'!$F$6,VLOOKUP(F205,'DB-방치 재화'!$B$3:$H$1698,5,0)*VLOOKUP(H205,'DB-일일 퀘스트'!$F$6:$H$13,3,0),IF(H205='DB-일일 퀘스트'!$F$7,VLOOKUP(F205,'DB-방치 재화'!$B$3:$H$1698,6,0)*VLOOKUP(H205,'DB-일일 퀘스트'!$F$6:$H$13,3,0),IF(H205='DB-일일 퀘스트'!$F$8,VLOOKUP(F205,'DB-방치 재화'!$B$3:$H$1698,7,0)*VLOOKUP(H205,'DB-일일 퀘스트'!$F$6:$H$13,3,0),VLOOKUP(H205,'DB-일일 퀘스트'!$F$6:$H$13,3,0)))),"0")</f>
        <v>66720</v>
      </c>
      <c r="K205" s="29">
        <f>_xlfn.IFNA((IF(H205='DB-주간 퀘스트'!$F$6,VLOOKUP(F205,'DB-방치 재화'!$B$3:$H$1698,5,0)*VLOOKUP(H205,'DB-주간 퀘스트'!$F$6:$H$15,3,0),IF(H205='DB-주간 퀘스트'!$F$7,VLOOKUP(F205,'DB-방치 재화'!$B$3:$H$1698,6,0)*VLOOKUP(H205,'DB-주간 퀘스트'!$F$6:$H$15,3,0),IF(H205='DB-주간 퀘스트'!$F$8,VLOOKUP(F205,'DB-방치 재화'!$B$3:$H$1698,7,0)*VLOOKUP(H205,'DB-주간 퀘스트'!$F$6:$H$15,3,0),VLOOKUP(H205,'DB-주간 퀘스트'!$F$6:$H$15,3,0)))))/7,"0")</f>
        <v>28594.285714285714</v>
      </c>
      <c r="L205" s="29">
        <f t="array" ref="L205">_xlfn.IFNA(IF(H205='DB-아스니아 미션'!$F$8,VLOOKUP('주요 재화 수급처 관리'!$F$10:$F$11,'DB-방치 재화'!$B$3:$H$1698,6,0)*'DB-아스니아 미션'!$H$8,VLOOKUP('주요 재화 수급처 관리'!$H$10:$H$11,'DB-아스니아 미션'!$F$7:$H$10,3,0)),"0")/7</f>
        <v>274.28571428571428</v>
      </c>
      <c r="M205" s="29">
        <f>(((VLOOKUP(F205,'DB-방치 재화'!$B$3:$I$1698,8,0)+8)*(VLOOKUP(H205,'DB-파견 작전실'!$L$8:$M$14,2,0)))*D205)</f>
        <v>56130.53333333334</v>
      </c>
      <c r="N205" s="29">
        <f>_xlfn.IFNA(IF(C205&lt;'DB-선물'!$E$5,VLOOKUP('주요 재화 수급처 관리'!$H$10,'DB-선물'!$G$6:$I$9,3,0),(IF('DB-선물'!$E$11&lt;=C205&lt;'DB-선물'!E151,VLOOKUP('주요 재화 수급처 관리'!$H$10,'DB-선물'!$G$12:$I$15,3,0),VLOOKUP(H205,'DB-선물'!$G$18:$I$21,3,0)))),"0")*6*D205</f>
        <v>0</v>
      </c>
      <c r="O205" s="29">
        <f t="array" ref="O205">(_xlfn.IFNA((VLOOKUP((INDEX('DB-메모리얼'!$F$5:$F$98,MATCH(MIN(ABS('DB-메모리얼'!$F$5:$F$98-'주요 재화 수급처 관리'!$C$10)),ABS('DB-메모리얼'!$F$5:$F$98-'주요 재화 수급처 관리'!$C$10),0))),'DB-메모리얼'!$F$5:$K$98,MATCH(H205,'DB-메모리얼'!$H$3:$K$3,0)+2,0)),"0"))*D205/14</f>
        <v>660690.14285714284</v>
      </c>
      <c r="P205" s="29">
        <f t="shared" si="6"/>
        <v>1028</v>
      </c>
      <c r="Q205" s="299">
        <f t="shared" si="7"/>
        <v>3439536.4476190479</v>
      </c>
    </row>
    <row r="206" spans="2:17" ht="18" thickTop="1" thickBot="1" x14ac:dyDescent="0.35">
      <c r="B206" s="22" t="s">
        <v>1609</v>
      </c>
      <c r="C206" s="116">
        <v>177</v>
      </c>
      <c r="D206" s="323">
        <v>1</v>
      </c>
      <c r="E206" s="17"/>
      <c r="F206" s="276">
        <f>VLOOKUP(C206,'DB-캐릭터별 스테이지 매칭'!$E$3:$F$302,2,0)</f>
        <v>726</v>
      </c>
      <c r="G206" s="276" t="str">
        <f>VLOOKUP(F206,'DB-캐릭터별 스테이지 매칭'!$I$3:$L$1698,4,0)</f>
        <v>16-50</v>
      </c>
      <c r="H206" s="276">
        <f>_xlfn.IFNA(VLOOKUP(B206,'DB-서식용'!$D$4:$E$12,2,0),"")</f>
        <v>1040101001</v>
      </c>
      <c r="I206" s="29">
        <f>IFERROR((VLOOKUP(F206,'DB-방치 재화'!$B$3:$I$1800,(MATCH(H206,'DB-방치 재화'!$F$1:$I$1,0)+4),0))*60*24*D206,"0")*(1.7+1.58)</f>
        <v>2640268.8000000003</v>
      </c>
      <c r="J206" s="29">
        <f>_xlfn.IFNA(IF(H206='DB-일일 퀘스트'!$F$6,VLOOKUP(F206,'DB-방치 재화'!$B$3:$H$1698,5,0)*VLOOKUP(H206,'DB-일일 퀘스트'!$F$6:$H$13,3,0),IF(H206='DB-일일 퀘스트'!$F$7,VLOOKUP(F206,'DB-방치 재화'!$B$3:$H$1698,6,0)*VLOOKUP(H206,'DB-일일 퀘스트'!$F$6:$H$13,3,0),IF(H206='DB-일일 퀘스트'!$F$8,VLOOKUP(F206,'DB-방치 재화'!$B$3:$H$1698,7,0)*VLOOKUP(H206,'DB-일일 퀘스트'!$F$6:$H$13,3,0),VLOOKUP(H206,'DB-일일 퀘스트'!$F$6:$H$13,3,0)))),"0")</f>
        <v>67080</v>
      </c>
      <c r="K206" s="29">
        <f>_xlfn.IFNA((IF(H206='DB-주간 퀘스트'!$F$6,VLOOKUP(F206,'DB-방치 재화'!$B$3:$H$1698,5,0)*VLOOKUP(H206,'DB-주간 퀘스트'!$F$6:$H$15,3,0),IF(H206='DB-주간 퀘스트'!$F$7,VLOOKUP(F206,'DB-방치 재화'!$B$3:$H$1698,6,0)*VLOOKUP(H206,'DB-주간 퀘스트'!$F$6:$H$15,3,0),IF(H206='DB-주간 퀘스트'!$F$8,VLOOKUP(F206,'DB-방치 재화'!$B$3:$H$1698,7,0)*VLOOKUP(H206,'DB-주간 퀘스트'!$F$6:$H$15,3,0),VLOOKUP(H206,'DB-주간 퀘스트'!$F$6:$H$15,3,0)))))/7,"0")</f>
        <v>28748.571428571428</v>
      </c>
      <c r="L206" s="29">
        <f t="array" ref="L206">_xlfn.IFNA(IF(H206='DB-아스니아 미션'!$F$8,VLOOKUP('주요 재화 수급처 관리'!$F$10:$F$11,'DB-방치 재화'!$B$3:$H$1698,6,0)*'DB-아스니아 미션'!$H$8,VLOOKUP('주요 재화 수급처 관리'!$H$10:$H$11,'DB-아스니아 미션'!$F$7:$H$10,3,0)),"0")/7</f>
        <v>274.28571428571428</v>
      </c>
      <c r="M206" s="29">
        <f>(((VLOOKUP(F206,'DB-방치 재화'!$B$3:$I$1698,8,0)+8)*(VLOOKUP(H206,'DB-파견 작전실'!$L$8:$M$14,2,0)))*D206)</f>
        <v>56130.53333333334</v>
      </c>
      <c r="N206" s="29">
        <f>_xlfn.IFNA(IF(C206&lt;'DB-선물'!$E$5,VLOOKUP('주요 재화 수급처 관리'!$H$10,'DB-선물'!$G$6:$I$9,3,0),(IF('DB-선물'!$E$11&lt;=C206&lt;'DB-선물'!E152,VLOOKUP('주요 재화 수급처 관리'!$H$10,'DB-선물'!$G$12:$I$15,3,0),VLOOKUP(H206,'DB-선물'!$G$18:$I$21,3,0)))),"0")*6*D206</f>
        <v>0</v>
      </c>
      <c r="O206" s="29">
        <f t="array" ref="O206">(_xlfn.IFNA((VLOOKUP((INDEX('DB-메모리얼'!$F$5:$F$98,MATCH(MIN(ABS('DB-메모리얼'!$F$5:$F$98-'주요 재화 수급처 관리'!$C$10)),ABS('DB-메모리얼'!$F$5:$F$98-'주요 재화 수급처 관리'!$C$10),0))),'DB-메모리얼'!$F$5:$K$98,MATCH(H206,'DB-메모리얼'!$H$3:$K$3,0)+2,0)),"0"))*D206/14</f>
        <v>660690.14285714284</v>
      </c>
      <c r="P206" s="29">
        <f t="shared" si="6"/>
        <v>1028</v>
      </c>
      <c r="Q206" s="299">
        <f t="shared" si="7"/>
        <v>3454220.3333333335</v>
      </c>
    </row>
    <row r="207" spans="2:17" ht="18" thickTop="1" thickBot="1" x14ac:dyDescent="0.35">
      <c r="B207" s="22" t="s">
        <v>1609</v>
      </c>
      <c r="C207" s="116">
        <v>178</v>
      </c>
      <c r="D207" s="323">
        <v>1</v>
      </c>
      <c r="E207" s="17"/>
      <c r="F207" s="276">
        <f>VLOOKUP(C207,'DB-캐릭터별 스테이지 매칭'!$E$3:$F$302,2,0)</f>
        <v>733</v>
      </c>
      <c r="G207" s="276" t="str">
        <f>VLOOKUP(F207,'DB-캐릭터별 스테이지 매칭'!$I$3:$L$1698,4,0)</f>
        <v>16-57</v>
      </c>
      <c r="H207" s="276">
        <f>_xlfn.IFNA(VLOOKUP(B207,'DB-서식용'!$D$4:$E$12,2,0),"")</f>
        <v>1040101001</v>
      </c>
      <c r="I207" s="29">
        <f>IFERROR((VLOOKUP(F207,'DB-방치 재화'!$B$3:$I$1800,(MATCH(H207,'DB-방치 재화'!$F$1:$I$1,0)+4),0))*60*24*D207,"0")*(1.7+1.58)</f>
        <v>2663884.8000000003</v>
      </c>
      <c r="J207" s="29">
        <f>_xlfn.IFNA(IF(H207='DB-일일 퀘스트'!$F$6,VLOOKUP(F207,'DB-방치 재화'!$B$3:$H$1698,5,0)*VLOOKUP(H207,'DB-일일 퀘스트'!$F$6:$H$13,3,0),IF(H207='DB-일일 퀘스트'!$F$7,VLOOKUP(F207,'DB-방치 재화'!$B$3:$H$1698,6,0)*VLOOKUP(H207,'DB-일일 퀘스트'!$F$6:$H$13,3,0),IF(H207='DB-일일 퀘스트'!$F$8,VLOOKUP(F207,'DB-방치 재화'!$B$3:$H$1698,7,0)*VLOOKUP(H207,'DB-일일 퀘스트'!$F$6:$H$13,3,0),VLOOKUP(H207,'DB-일일 퀘스트'!$F$6:$H$13,3,0)))),"0")</f>
        <v>67680</v>
      </c>
      <c r="K207" s="29">
        <f>_xlfn.IFNA((IF(H207='DB-주간 퀘스트'!$F$6,VLOOKUP(F207,'DB-방치 재화'!$B$3:$H$1698,5,0)*VLOOKUP(H207,'DB-주간 퀘스트'!$F$6:$H$15,3,0),IF(H207='DB-주간 퀘스트'!$F$7,VLOOKUP(F207,'DB-방치 재화'!$B$3:$H$1698,6,0)*VLOOKUP(H207,'DB-주간 퀘스트'!$F$6:$H$15,3,0),IF(H207='DB-주간 퀘스트'!$F$8,VLOOKUP(F207,'DB-방치 재화'!$B$3:$H$1698,7,0)*VLOOKUP(H207,'DB-주간 퀘스트'!$F$6:$H$15,3,0),VLOOKUP(H207,'DB-주간 퀘스트'!$F$6:$H$15,3,0)))))/7,"0")</f>
        <v>29005.714285714286</v>
      </c>
      <c r="L207" s="29">
        <f t="array" ref="L207">_xlfn.IFNA(IF(H207='DB-아스니아 미션'!$F$8,VLOOKUP('주요 재화 수급처 관리'!$F$10:$F$11,'DB-방치 재화'!$B$3:$H$1698,6,0)*'DB-아스니아 미션'!$H$8,VLOOKUP('주요 재화 수급처 관리'!$H$10:$H$11,'DB-아스니아 미션'!$F$7:$H$10,3,0)),"0")/7</f>
        <v>274.28571428571428</v>
      </c>
      <c r="M207" s="29">
        <f>(((VLOOKUP(F207,'DB-방치 재화'!$B$3:$I$1698,8,0)+8)*(VLOOKUP(H207,'DB-파견 작전실'!$L$8:$M$14,2,0)))*D207)</f>
        <v>56130.53333333334</v>
      </c>
      <c r="N207" s="29">
        <f>_xlfn.IFNA(IF(C207&lt;'DB-선물'!$E$5,VLOOKUP('주요 재화 수급처 관리'!$H$10,'DB-선물'!$G$6:$I$9,3,0),(IF('DB-선물'!$E$11&lt;=C207&lt;'DB-선물'!E153,VLOOKUP('주요 재화 수급처 관리'!$H$10,'DB-선물'!$G$12:$I$15,3,0),VLOOKUP(H207,'DB-선물'!$G$18:$I$21,3,0)))),"0")*6*D207</f>
        <v>0</v>
      </c>
      <c r="O207" s="29">
        <f t="array" ref="O207">(_xlfn.IFNA((VLOOKUP((INDEX('DB-메모리얼'!$F$5:$F$98,MATCH(MIN(ABS('DB-메모리얼'!$F$5:$F$98-'주요 재화 수급처 관리'!$C$10)),ABS('DB-메모리얼'!$F$5:$F$98-'주요 재화 수급처 관리'!$C$10),0))),'DB-메모리얼'!$F$5:$K$98,MATCH(H207,'DB-메모리얼'!$H$3:$K$3,0)+2,0)),"0"))*D207/14</f>
        <v>660690.14285714284</v>
      </c>
      <c r="P207" s="29">
        <f t="shared" si="6"/>
        <v>1028</v>
      </c>
      <c r="Q207" s="299">
        <f t="shared" si="7"/>
        <v>3478693.4761904762</v>
      </c>
    </row>
    <row r="208" spans="2:17" ht="18" thickTop="1" thickBot="1" x14ac:dyDescent="0.35">
      <c r="B208" s="22" t="s">
        <v>1609</v>
      </c>
      <c r="C208" s="116">
        <v>179</v>
      </c>
      <c r="D208" s="323">
        <v>1</v>
      </c>
      <c r="E208" s="17"/>
      <c r="F208" s="276">
        <f>VLOOKUP(C208,'DB-캐릭터별 스테이지 매칭'!$E$3:$F$302,2,0)</f>
        <v>740</v>
      </c>
      <c r="G208" s="276" t="str">
        <f>VLOOKUP(F208,'DB-캐릭터별 스테이지 매칭'!$I$3:$L$1698,4,0)</f>
        <v>17-4</v>
      </c>
      <c r="H208" s="276">
        <f>_xlfn.IFNA(VLOOKUP(B208,'DB-서식용'!$D$4:$E$12,2,0),"")</f>
        <v>1040101001</v>
      </c>
      <c r="I208" s="29">
        <f>IFERROR((VLOOKUP(F208,'DB-방치 재화'!$B$3:$I$1800,(MATCH(H208,'DB-방치 재화'!$F$1:$I$1,0)+4),0))*60*24*D208,"0")*(1.7+1.58)</f>
        <v>2687500.8000000003</v>
      </c>
      <c r="J208" s="29">
        <f>_xlfn.IFNA(IF(H208='DB-일일 퀘스트'!$F$6,VLOOKUP(F208,'DB-방치 재화'!$B$3:$H$1698,5,0)*VLOOKUP(H208,'DB-일일 퀘스트'!$F$6:$H$13,3,0),IF(H208='DB-일일 퀘스트'!$F$7,VLOOKUP(F208,'DB-방치 재화'!$B$3:$H$1698,6,0)*VLOOKUP(H208,'DB-일일 퀘스트'!$F$6:$H$13,3,0),IF(H208='DB-일일 퀘스트'!$F$8,VLOOKUP(F208,'DB-방치 재화'!$B$3:$H$1698,7,0)*VLOOKUP(H208,'DB-일일 퀘스트'!$F$6:$H$13,3,0),VLOOKUP(H208,'DB-일일 퀘스트'!$F$6:$H$13,3,0)))),"0")</f>
        <v>68280</v>
      </c>
      <c r="K208" s="29">
        <f>_xlfn.IFNA((IF(H208='DB-주간 퀘스트'!$F$6,VLOOKUP(F208,'DB-방치 재화'!$B$3:$H$1698,5,0)*VLOOKUP(H208,'DB-주간 퀘스트'!$F$6:$H$15,3,0),IF(H208='DB-주간 퀘스트'!$F$7,VLOOKUP(F208,'DB-방치 재화'!$B$3:$H$1698,6,0)*VLOOKUP(H208,'DB-주간 퀘스트'!$F$6:$H$15,3,0),IF(H208='DB-주간 퀘스트'!$F$8,VLOOKUP(F208,'DB-방치 재화'!$B$3:$H$1698,7,0)*VLOOKUP(H208,'DB-주간 퀘스트'!$F$6:$H$15,3,0),VLOOKUP(H208,'DB-주간 퀘스트'!$F$6:$H$15,3,0)))))/7,"0")</f>
        <v>29262.857142857141</v>
      </c>
      <c r="L208" s="29">
        <f t="array" ref="L208">_xlfn.IFNA(IF(H208='DB-아스니아 미션'!$F$8,VLOOKUP('주요 재화 수급처 관리'!$F$10:$F$11,'DB-방치 재화'!$B$3:$H$1698,6,0)*'DB-아스니아 미션'!$H$8,VLOOKUP('주요 재화 수급처 관리'!$H$10:$H$11,'DB-아스니아 미션'!$F$7:$H$10,3,0)),"0")/7</f>
        <v>274.28571428571428</v>
      </c>
      <c r="M208" s="29">
        <f>(((VLOOKUP(F208,'DB-방치 재화'!$B$3:$I$1698,8,0)+8)*(VLOOKUP(H208,'DB-파견 작전실'!$L$8:$M$14,2,0)))*D208)</f>
        <v>56130.53333333334</v>
      </c>
      <c r="N208" s="29">
        <f>_xlfn.IFNA(IF(C208&lt;'DB-선물'!$E$5,VLOOKUP('주요 재화 수급처 관리'!$H$10,'DB-선물'!$G$6:$I$9,3,0),(IF('DB-선물'!$E$11&lt;=C208&lt;'DB-선물'!E154,VLOOKUP('주요 재화 수급처 관리'!$H$10,'DB-선물'!$G$12:$I$15,3,0),VLOOKUP(H208,'DB-선물'!$G$18:$I$21,3,0)))),"0")*6*D208</f>
        <v>0</v>
      </c>
      <c r="O208" s="29">
        <f t="array" ref="O208">(_xlfn.IFNA((VLOOKUP((INDEX('DB-메모리얼'!$F$5:$F$98,MATCH(MIN(ABS('DB-메모리얼'!$F$5:$F$98-'주요 재화 수급처 관리'!$C$10)),ABS('DB-메모리얼'!$F$5:$F$98-'주요 재화 수급처 관리'!$C$10),0))),'DB-메모리얼'!$F$5:$K$98,MATCH(H208,'DB-메모리얼'!$H$3:$K$3,0)+2,0)),"0"))*D208/14</f>
        <v>660690.14285714284</v>
      </c>
      <c r="P208" s="29">
        <f t="shared" si="6"/>
        <v>1028</v>
      </c>
      <c r="Q208" s="299">
        <f t="shared" si="7"/>
        <v>3503166.6190476194</v>
      </c>
    </row>
    <row r="209" spans="2:17" ht="18" thickTop="1" thickBot="1" x14ac:dyDescent="0.35">
      <c r="B209" s="22" t="s">
        <v>1609</v>
      </c>
      <c r="C209" s="116">
        <v>180</v>
      </c>
      <c r="D209" s="323">
        <v>1</v>
      </c>
      <c r="E209" s="17"/>
      <c r="F209" s="276">
        <f>VLOOKUP(C209,'DB-캐릭터별 스테이지 매칭'!$E$3:$F$302,2,0)</f>
        <v>746</v>
      </c>
      <c r="G209" s="276" t="str">
        <f>VLOOKUP(F209,'DB-캐릭터별 스테이지 매칭'!$I$3:$L$1698,4,0)</f>
        <v>17-10</v>
      </c>
      <c r="H209" s="276">
        <f>_xlfn.IFNA(VLOOKUP(B209,'DB-서식용'!$D$4:$E$12,2,0),"")</f>
        <v>1040101001</v>
      </c>
      <c r="I209" s="29">
        <f>IFERROR((VLOOKUP(F209,'DB-방치 재화'!$B$3:$I$1800,(MATCH(H209,'DB-방치 재화'!$F$1:$I$1,0)+4),0))*60*24*D209,"0")*(1.7+1.58)</f>
        <v>2706393.6</v>
      </c>
      <c r="J209" s="29">
        <f>_xlfn.IFNA(IF(H209='DB-일일 퀘스트'!$F$6,VLOOKUP(F209,'DB-방치 재화'!$B$3:$H$1698,5,0)*VLOOKUP(H209,'DB-일일 퀘스트'!$F$6:$H$13,3,0),IF(H209='DB-일일 퀘스트'!$F$7,VLOOKUP(F209,'DB-방치 재화'!$B$3:$H$1698,6,0)*VLOOKUP(H209,'DB-일일 퀘스트'!$F$6:$H$13,3,0),IF(H209='DB-일일 퀘스트'!$F$8,VLOOKUP(F209,'DB-방치 재화'!$B$3:$H$1698,7,0)*VLOOKUP(H209,'DB-일일 퀘스트'!$F$6:$H$13,3,0),VLOOKUP(H209,'DB-일일 퀘스트'!$F$6:$H$13,3,0)))),"0")</f>
        <v>68760</v>
      </c>
      <c r="K209" s="29">
        <f>_xlfn.IFNA((IF(H209='DB-주간 퀘스트'!$F$6,VLOOKUP(F209,'DB-방치 재화'!$B$3:$H$1698,5,0)*VLOOKUP(H209,'DB-주간 퀘스트'!$F$6:$H$15,3,0),IF(H209='DB-주간 퀘스트'!$F$7,VLOOKUP(F209,'DB-방치 재화'!$B$3:$H$1698,6,0)*VLOOKUP(H209,'DB-주간 퀘스트'!$F$6:$H$15,3,0),IF(H209='DB-주간 퀘스트'!$F$8,VLOOKUP(F209,'DB-방치 재화'!$B$3:$H$1698,7,0)*VLOOKUP(H209,'DB-주간 퀘스트'!$F$6:$H$15,3,0),VLOOKUP(H209,'DB-주간 퀘스트'!$F$6:$H$15,3,0)))))/7,"0")</f>
        <v>29468.571428571428</v>
      </c>
      <c r="L209" s="29">
        <f t="array" ref="L209">_xlfn.IFNA(IF(H209='DB-아스니아 미션'!$F$8,VLOOKUP('주요 재화 수급처 관리'!$F$10:$F$11,'DB-방치 재화'!$B$3:$H$1698,6,0)*'DB-아스니아 미션'!$H$8,VLOOKUP('주요 재화 수급처 관리'!$H$10:$H$11,'DB-아스니아 미션'!$F$7:$H$10,3,0)),"0")/7</f>
        <v>274.28571428571428</v>
      </c>
      <c r="M209" s="29">
        <f>(((VLOOKUP(F209,'DB-방치 재화'!$B$3:$I$1698,8,0)+8)*(VLOOKUP(H209,'DB-파견 작전실'!$L$8:$M$14,2,0)))*D209)</f>
        <v>56130.53333333334</v>
      </c>
      <c r="N209" s="29">
        <f>_xlfn.IFNA(IF(C209&lt;'DB-선물'!$E$5,VLOOKUP('주요 재화 수급처 관리'!$H$10,'DB-선물'!$G$6:$I$9,3,0),(IF('DB-선물'!$E$11&lt;=C209&lt;'DB-선물'!E155,VLOOKUP('주요 재화 수급처 관리'!$H$10,'DB-선물'!$G$12:$I$15,3,0),VLOOKUP(H209,'DB-선물'!$G$18:$I$21,3,0)))),"0")*6*D209</f>
        <v>0</v>
      </c>
      <c r="O209" s="29">
        <f t="array" ref="O209">(_xlfn.IFNA((VLOOKUP((INDEX('DB-메모리얼'!$F$5:$F$98,MATCH(MIN(ABS('DB-메모리얼'!$F$5:$F$98-'주요 재화 수급처 관리'!$C$10)),ABS('DB-메모리얼'!$F$5:$F$98-'주요 재화 수급처 관리'!$C$10),0))),'DB-메모리얼'!$F$5:$K$98,MATCH(H209,'DB-메모리얼'!$H$3:$K$3,0)+2,0)),"0"))*D209/14</f>
        <v>660690.14285714284</v>
      </c>
      <c r="P209" s="29">
        <f t="shared" si="6"/>
        <v>1028</v>
      </c>
      <c r="Q209" s="299">
        <f t="shared" si="7"/>
        <v>3522745.1333333333</v>
      </c>
    </row>
    <row r="210" spans="2:17" ht="18" thickTop="1" thickBot="1" x14ac:dyDescent="0.35">
      <c r="B210" s="22" t="s">
        <v>1609</v>
      </c>
      <c r="C210" s="116">
        <v>181</v>
      </c>
      <c r="D210" s="323">
        <v>1</v>
      </c>
      <c r="E210" s="17"/>
      <c r="F210" s="276">
        <f>VLOOKUP(C210,'DB-캐릭터별 스테이지 매칭'!$E$3:$F$302,2,0)</f>
        <v>753</v>
      </c>
      <c r="G210" s="276" t="str">
        <f>VLOOKUP(F210,'DB-캐릭터별 스테이지 매칭'!$I$3:$L$1698,4,0)</f>
        <v>17-17</v>
      </c>
      <c r="H210" s="276">
        <f>_xlfn.IFNA(VLOOKUP(B210,'DB-서식용'!$D$4:$E$12,2,0),"")</f>
        <v>1040101001</v>
      </c>
      <c r="I210" s="29">
        <f>IFERROR((VLOOKUP(F210,'DB-방치 재화'!$B$3:$I$1800,(MATCH(H210,'DB-방치 재화'!$F$1:$I$1,0)+4),0))*60*24*D210,"0")*(1.7+1.58)</f>
        <v>2730009.6</v>
      </c>
      <c r="J210" s="29">
        <f>_xlfn.IFNA(IF(H210='DB-일일 퀘스트'!$F$6,VLOOKUP(F210,'DB-방치 재화'!$B$3:$H$1698,5,0)*VLOOKUP(H210,'DB-일일 퀘스트'!$F$6:$H$13,3,0),IF(H210='DB-일일 퀘스트'!$F$7,VLOOKUP(F210,'DB-방치 재화'!$B$3:$H$1698,6,0)*VLOOKUP(H210,'DB-일일 퀘스트'!$F$6:$H$13,3,0),IF(H210='DB-일일 퀘스트'!$F$8,VLOOKUP(F210,'DB-방치 재화'!$B$3:$H$1698,7,0)*VLOOKUP(H210,'DB-일일 퀘스트'!$F$6:$H$13,3,0),VLOOKUP(H210,'DB-일일 퀘스트'!$F$6:$H$13,3,0)))),"0")</f>
        <v>69360</v>
      </c>
      <c r="K210" s="29">
        <f>_xlfn.IFNA((IF(H210='DB-주간 퀘스트'!$F$6,VLOOKUP(F210,'DB-방치 재화'!$B$3:$H$1698,5,0)*VLOOKUP(H210,'DB-주간 퀘스트'!$F$6:$H$15,3,0),IF(H210='DB-주간 퀘스트'!$F$7,VLOOKUP(F210,'DB-방치 재화'!$B$3:$H$1698,6,0)*VLOOKUP(H210,'DB-주간 퀘스트'!$F$6:$H$15,3,0),IF(H210='DB-주간 퀘스트'!$F$8,VLOOKUP(F210,'DB-방치 재화'!$B$3:$H$1698,7,0)*VLOOKUP(H210,'DB-주간 퀘스트'!$F$6:$H$15,3,0),VLOOKUP(H210,'DB-주간 퀘스트'!$F$6:$H$15,3,0)))))/7,"0")</f>
        <v>29725.714285714286</v>
      </c>
      <c r="L210" s="29">
        <f t="array" ref="L210">_xlfn.IFNA(IF(H210='DB-아스니아 미션'!$F$8,VLOOKUP('주요 재화 수급처 관리'!$F$10:$F$11,'DB-방치 재화'!$B$3:$H$1698,6,0)*'DB-아스니아 미션'!$H$8,VLOOKUP('주요 재화 수급처 관리'!$H$10:$H$11,'DB-아스니아 미션'!$F$7:$H$10,3,0)),"0")/7</f>
        <v>274.28571428571428</v>
      </c>
      <c r="M210" s="29">
        <f>(((VLOOKUP(F210,'DB-방치 재화'!$B$3:$I$1698,8,0)+8)*(VLOOKUP(H210,'DB-파견 작전실'!$L$8:$M$14,2,0)))*D210)</f>
        <v>56130.53333333334</v>
      </c>
      <c r="N210" s="29">
        <f>_xlfn.IFNA(IF(C210&lt;'DB-선물'!$E$5,VLOOKUP('주요 재화 수급처 관리'!$H$10,'DB-선물'!$G$6:$I$9,3,0),(IF('DB-선물'!$E$11&lt;=C210&lt;'DB-선물'!E156,VLOOKUP('주요 재화 수급처 관리'!$H$10,'DB-선물'!$G$12:$I$15,3,0),VLOOKUP(H210,'DB-선물'!$G$18:$I$21,3,0)))),"0")*6*D210</f>
        <v>0</v>
      </c>
      <c r="O210" s="29">
        <f t="array" ref="O210">(_xlfn.IFNA((VLOOKUP((INDEX('DB-메모리얼'!$F$5:$F$98,MATCH(MIN(ABS('DB-메모리얼'!$F$5:$F$98-'주요 재화 수급처 관리'!$C$10)),ABS('DB-메모리얼'!$F$5:$F$98-'주요 재화 수급처 관리'!$C$10),0))),'DB-메모리얼'!$F$5:$K$98,MATCH(H210,'DB-메모리얼'!$H$3:$K$3,0)+2,0)),"0"))*D210/14</f>
        <v>660690.14285714284</v>
      </c>
      <c r="P210" s="29">
        <f t="shared" si="6"/>
        <v>1028</v>
      </c>
      <c r="Q210" s="299">
        <f t="shared" si="7"/>
        <v>3547218.276190476</v>
      </c>
    </row>
    <row r="211" spans="2:17" ht="18" thickTop="1" thickBot="1" x14ac:dyDescent="0.35">
      <c r="B211" s="22" t="s">
        <v>1609</v>
      </c>
      <c r="C211" s="116">
        <v>182</v>
      </c>
      <c r="D211" s="323">
        <v>1</v>
      </c>
      <c r="E211" s="17"/>
      <c r="F211" s="276">
        <f>VLOOKUP(C211,'DB-캐릭터별 스테이지 매칭'!$E$3:$F$302,2,0)</f>
        <v>760</v>
      </c>
      <c r="G211" s="276" t="str">
        <f>VLOOKUP(F211,'DB-캐릭터별 스테이지 매칭'!$I$3:$L$1698,4,0)</f>
        <v>17-24</v>
      </c>
      <c r="H211" s="276">
        <f>_xlfn.IFNA(VLOOKUP(B211,'DB-서식용'!$D$4:$E$12,2,0),"")</f>
        <v>1040101001</v>
      </c>
      <c r="I211" s="29">
        <f>IFERROR((VLOOKUP(F211,'DB-방치 재화'!$B$3:$I$1800,(MATCH(H211,'DB-방치 재화'!$F$1:$I$1,0)+4),0))*60*24*D211,"0")*(1.7+1.58)</f>
        <v>2753625.6</v>
      </c>
      <c r="J211" s="29">
        <f>_xlfn.IFNA(IF(H211='DB-일일 퀘스트'!$F$6,VLOOKUP(F211,'DB-방치 재화'!$B$3:$H$1698,5,0)*VLOOKUP(H211,'DB-일일 퀘스트'!$F$6:$H$13,3,0),IF(H211='DB-일일 퀘스트'!$F$7,VLOOKUP(F211,'DB-방치 재화'!$B$3:$H$1698,6,0)*VLOOKUP(H211,'DB-일일 퀘스트'!$F$6:$H$13,3,0),IF(H211='DB-일일 퀘스트'!$F$8,VLOOKUP(F211,'DB-방치 재화'!$B$3:$H$1698,7,0)*VLOOKUP(H211,'DB-일일 퀘스트'!$F$6:$H$13,3,0),VLOOKUP(H211,'DB-일일 퀘스트'!$F$6:$H$13,3,0)))),"0")</f>
        <v>69960</v>
      </c>
      <c r="K211" s="29">
        <f>_xlfn.IFNA((IF(H211='DB-주간 퀘스트'!$F$6,VLOOKUP(F211,'DB-방치 재화'!$B$3:$H$1698,5,0)*VLOOKUP(H211,'DB-주간 퀘스트'!$F$6:$H$15,3,0),IF(H211='DB-주간 퀘스트'!$F$7,VLOOKUP(F211,'DB-방치 재화'!$B$3:$H$1698,6,0)*VLOOKUP(H211,'DB-주간 퀘스트'!$F$6:$H$15,3,0),IF(H211='DB-주간 퀘스트'!$F$8,VLOOKUP(F211,'DB-방치 재화'!$B$3:$H$1698,7,0)*VLOOKUP(H211,'DB-주간 퀘스트'!$F$6:$H$15,3,0),VLOOKUP(H211,'DB-주간 퀘스트'!$F$6:$H$15,3,0)))))/7,"0")</f>
        <v>29982.857142857141</v>
      </c>
      <c r="L211" s="29">
        <f t="array" ref="L211">_xlfn.IFNA(IF(H211='DB-아스니아 미션'!$F$8,VLOOKUP('주요 재화 수급처 관리'!$F$10:$F$11,'DB-방치 재화'!$B$3:$H$1698,6,0)*'DB-아스니아 미션'!$H$8,VLOOKUP('주요 재화 수급처 관리'!$H$10:$H$11,'DB-아스니아 미션'!$F$7:$H$10,3,0)),"0")/7</f>
        <v>274.28571428571428</v>
      </c>
      <c r="M211" s="29">
        <f>(((VLOOKUP(F211,'DB-방치 재화'!$B$3:$I$1698,8,0)+8)*(VLOOKUP(H211,'DB-파견 작전실'!$L$8:$M$14,2,0)))*D211)</f>
        <v>56130.53333333334</v>
      </c>
      <c r="N211" s="29">
        <f>_xlfn.IFNA(IF(C211&lt;'DB-선물'!$E$5,VLOOKUP('주요 재화 수급처 관리'!$H$10,'DB-선물'!$G$6:$I$9,3,0),(IF('DB-선물'!$E$11&lt;=C211&lt;'DB-선물'!E157,VLOOKUP('주요 재화 수급처 관리'!$H$10,'DB-선물'!$G$12:$I$15,3,0),VLOOKUP(H211,'DB-선물'!$G$18:$I$21,3,0)))),"0")*6*D211</f>
        <v>0</v>
      </c>
      <c r="O211" s="29">
        <f t="array" ref="O211">(_xlfn.IFNA((VLOOKUP((INDEX('DB-메모리얼'!$F$5:$F$98,MATCH(MIN(ABS('DB-메모리얼'!$F$5:$F$98-'주요 재화 수급처 관리'!$C$10)),ABS('DB-메모리얼'!$F$5:$F$98-'주요 재화 수급처 관리'!$C$10),0))),'DB-메모리얼'!$F$5:$K$98,MATCH(H211,'DB-메모리얼'!$H$3:$K$3,0)+2,0)),"0"))*D211/14</f>
        <v>660690.14285714284</v>
      </c>
      <c r="P211" s="29">
        <f t="shared" si="6"/>
        <v>1028</v>
      </c>
      <c r="Q211" s="299">
        <f t="shared" si="7"/>
        <v>3571691.4190476192</v>
      </c>
    </row>
    <row r="212" spans="2:17" ht="18" thickTop="1" thickBot="1" x14ac:dyDescent="0.35">
      <c r="B212" s="22" t="s">
        <v>1609</v>
      </c>
      <c r="C212" s="116">
        <v>183</v>
      </c>
      <c r="D212" s="323">
        <v>1</v>
      </c>
      <c r="E212" s="17"/>
      <c r="F212" s="276">
        <f>VLOOKUP(C212,'DB-캐릭터별 스테이지 매칭'!$E$3:$F$302,2,0)</f>
        <v>766</v>
      </c>
      <c r="G212" s="276" t="str">
        <f>VLOOKUP(F212,'DB-캐릭터별 스테이지 매칭'!$I$3:$L$1698,4,0)</f>
        <v>17-30</v>
      </c>
      <c r="H212" s="276">
        <f>_xlfn.IFNA(VLOOKUP(B212,'DB-서식용'!$D$4:$E$12,2,0),"")</f>
        <v>1040101001</v>
      </c>
      <c r="I212" s="29">
        <f>IFERROR((VLOOKUP(F212,'DB-방치 재화'!$B$3:$I$1800,(MATCH(H212,'DB-방치 재화'!$F$1:$I$1,0)+4),0))*60*24*D212,"0")*(1.7+1.58)</f>
        <v>2772518.4000000004</v>
      </c>
      <c r="J212" s="29">
        <f>_xlfn.IFNA(IF(H212='DB-일일 퀘스트'!$F$6,VLOOKUP(F212,'DB-방치 재화'!$B$3:$H$1698,5,0)*VLOOKUP(H212,'DB-일일 퀘스트'!$F$6:$H$13,3,0),IF(H212='DB-일일 퀘스트'!$F$7,VLOOKUP(F212,'DB-방치 재화'!$B$3:$H$1698,6,0)*VLOOKUP(H212,'DB-일일 퀘스트'!$F$6:$H$13,3,0),IF(H212='DB-일일 퀘스트'!$F$8,VLOOKUP(F212,'DB-방치 재화'!$B$3:$H$1698,7,0)*VLOOKUP(H212,'DB-일일 퀘스트'!$F$6:$H$13,3,0),VLOOKUP(H212,'DB-일일 퀘스트'!$F$6:$H$13,3,0)))),"0")</f>
        <v>70440</v>
      </c>
      <c r="K212" s="29">
        <f>_xlfn.IFNA((IF(H212='DB-주간 퀘스트'!$F$6,VLOOKUP(F212,'DB-방치 재화'!$B$3:$H$1698,5,0)*VLOOKUP(H212,'DB-주간 퀘스트'!$F$6:$H$15,3,0),IF(H212='DB-주간 퀘스트'!$F$7,VLOOKUP(F212,'DB-방치 재화'!$B$3:$H$1698,6,0)*VLOOKUP(H212,'DB-주간 퀘스트'!$F$6:$H$15,3,0),IF(H212='DB-주간 퀘스트'!$F$8,VLOOKUP(F212,'DB-방치 재화'!$B$3:$H$1698,7,0)*VLOOKUP(H212,'DB-주간 퀘스트'!$F$6:$H$15,3,0),VLOOKUP(H212,'DB-주간 퀘스트'!$F$6:$H$15,3,0)))))/7,"0")</f>
        <v>30188.571428571428</v>
      </c>
      <c r="L212" s="29">
        <f t="array" ref="L212">_xlfn.IFNA(IF(H212='DB-아스니아 미션'!$F$8,VLOOKUP('주요 재화 수급처 관리'!$F$10:$F$11,'DB-방치 재화'!$B$3:$H$1698,6,0)*'DB-아스니아 미션'!$H$8,VLOOKUP('주요 재화 수급처 관리'!$H$10:$H$11,'DB-아스니아 미션'!$F$7:$H$10,3,0)),"0")/7</f>
        <v>274.28571428571428</v>
      </c>
      <c r="M212" s="29">
        <f>(((VLOOKUP(F212,'DB-방치 재화'!$B$3:$I$1698,8,0)+8)*(VLOOKUP(H212,'DB-파견 작전실'!$L$8:$M$14,2,0)))*D212)</f>
        <v>56130.53333333334</v>
      </c>
      <c r="N212" s="29">
        <f>_xlfn.IFNA(IF(C212&lt;'DB-선물'!$E$5,VLOOKUP('주요 재화 수급처 관리'!$H$10,'DB-선물'!$G$6:$I$9,3,0),(IF('DB-선물'!$E$11&lt;=C212&lt;'DB-선물'!E158,VLOOKUP('주요 재화 수급처 관리'!$H$10,'DB-선물'!$G$12:$I$15,3,0),VLOOKUP(H212,'DB-선물'!$G$18:$I$21,3,0)))),"0")*6*D212</f>
        <v>0</v>
      </c>
      <c r="O212" s="29">
        <f t="array" ref="O212">(_xlfn.IFNA((VLOOKUP((INDEX('DB-메모리얼'!$F$5:$F$98,MATCH(MIN(ABS('DB-메모리얼'!$F$5:$F$98-'주요 재화 수급처 관리'!$C$10)),ABS('DB-메모리얼'!$F$5:$F$98-'주요 재화 수급처 관리'!$C$10),0))),'DB-메모리얼'!$F$5:$K$98,MATCH(H212,'DB-메모리얼'!$H$3:$K$3,0)+2,0)),"0"))*D212/14</f>
        <v>660690.14285714284</v>
      </c>
      <c r="P212" s="29">
        <f t="shared" si="6"/>
        <v>1028</v>
      </c>
      <c r="Q212" s="299">
        <f t="shared" si="7"/>
        <v>3591269.9333333336</v>
      </c>
    </row>
    <row r="213" spans="2:17" ht="18" thickTop="1" thickBot="1" x14ac:dyDescent="0.35">
      <c r="B213" s="22" t="s">
        <v>1609</v>
      </c>
      <c r="C213" s="5">
        <v>184</v>
      </c>
      <c r="D213" s="323">
        <v>1</v>
      </c>
      <c r="E213" s="17"/>
      <c r="F213" s="276">
        <f>VLOOKUP(C213,'DB-캐릭터별 스테이지 매칭'!$E$3:$F$302,2,0)</f>
        <v>773</v>
      </c>
      <c r="G213" s="276" t="str">
        <f>VLOOKUP(F213,'DB-캐릭터별 스테이지 매칭'!$I$3:$L$1698,4,0)</f>
        <v>17-37</v>
      </c>
      <c r="H213" s="276">
        <f>_xlfn.IFNA(VLOOKUP(B213,'DB-서식용'!$D$4:$E$12,2,0),"")</f>
        <v>1040101001</v>
      </c>
      <c r="I213" s="29">
        <f>IFERROR((VLOOKUP(F213,'DB-방치 재화'!$B$3:$I$1800,(MATCH(H213,'DB-방치 재화'!$F$1:$I$1,0)+4),0))*60*24*D213,"0")*(1.7+1.58)</f>
        <v>2796134.4000000004</v>
      </c>
      <c r="J213" s="29">
        <f>_xlfn.IFNA(IF(H213='DB-일일 퀘스트'!$F$6,VLOOKUP(F213,'DB-방치 재화'!$B$3:$H$1698,5,0)*VLOOKUP(H213,'DB-일일 퀘스트'!$F$6:$H$13,3,0),IF(H213='DB-일일 퀘스트'!$F$7,VLOOKUP(F213,'DB-방치 재화'!$B$3:$H$1698,6,0)*VLOOKUP(H213,'DB-일일 퀘스트'!$F$6:$H$13,3,0),IF(H213='DB-일일 퀘스트'!$F$8,VLOOKUP(F213,'DB-방치 재화'!$B$3:$H$1698,7,0)*VLOOKUP(H213,'DB-일일 퀘스트'!$F$6:$H$13,3,0),VLOOKUP(H213,'DB-일일 퀘스트'!$F$6:$H$13,3,0)))),"0")</f>
        <v>71040</v>
      </c>
      <c r="K213" s="29">
        <f>_xlfn.IFNA((IF(H213='DB-주간 퀘스트'!$F$6,VLOOKUP(F213,'DB-방치 재화'!$B$3:$H$1698,5,0)*VLOOKUP(H213,'DB-주간 퀘스트'!$F$6:$H$15,3,0),IF(H213='DB-주간 퀘스트'!$F$7,VLOOKUP(F213,'DB-방치 재화'!$B$3:$H$1698,6,0)*VLOOKUP(H213,'DB-주간 퀘스트'!$F$6:$H$15,3,0),IF(H213='DB-주간 퀘스트'!$F$8,VLOOKUP(F213,'DB-방치 재화'!$B$3:$H$1698,7,0)*VLOOKUP(H213,'DB-주간 퀘스트'!$F$6:$H$15,3,0),VLOOKUP(H213,'DB-주간 퀘스트'!$F$6:$H$15,3,0)))))/7,"0")</f>
        <v>30445.714285714286</v>
      </c>
      <c r="L213" s="29">
        <f t="array" ref="L213">_xlfn.IFNA(IF(H213='DB-아스니아 미션'!$F$8,VLOOKUP('주요 재화 수급처 관리'!$F$10:$F$11,'DB-방치 재화'!$B$3:$H$1698,6,0)*'DB-아스니아 미션'!$H$8,VLOOKUP('주요 재화 수급처 관리'!$H$10:$H$11,'DB-아스니아 미션'!$F$7:$H$10,3,0)),"0")/7</f>
        <v>274.28571428571428</v>
      </c>
      <c r="M213" s="29">
        <f>(((VLOOKUP(F213,'DB-방치 재화'!$B$3:$I$1698,8,0)+8)*(VLOOKUP(H213,'DB-파견 작전실'!$L$8:$M$14,2,0)))*D213)</f>
        <v>56130.53333333334</v>
      </c>
      <c r="N213" s="29">
        <f>_xlfn.IFNA(IF(C213&lt;'DB-선물'!$E$5,VLOOKUP('주요 재화 수급처 관리'!$H$10,'DB-선물'!$G$6:$I$9,3,0),(IF('DB-선물'!$E$11&lt;=C213&lt;'DB-선물'!E159,VLOOKUP('주요 재화 수급처 관리'!$H$10,'DB-선물'!$G$12:$I$15,3,0),VLOOKUP(H213,'DB-선물'!$G$18:$I$21,3,0)))),"0")*6*D213</f>
        <v>0</v>
      </c>
      <c r="O213" s="29">
        <f t="array" ref="O213">(_xlfn.IFNA((VLOOKUP((INDEX('DB-메모리얼'!$F$5:$F$98,MATCH(MIN(ABS('DB-메모리얼'!$F$5:$F$98-'주요 재화 수급처 관리'!$C$10)),ABS('DB-메모리얼'!$F$5:$F$98-'주요 재화 수급처 관리'!$C$10),0))),'DB-메모리얼'!$F$5:$K$98,MATCH(H213,'DB-메모리얼'!$H$3:$K$3,0)+2,0)),"0"))*D213/14</f>
        <v>660690.14285714284</v>
      </c>
      <c r="P213" s="29">
        <f t="shared" si="6"/>
        <v>1028</v>
      </c>
      <c r="Q213" s="299">
        <f t="shared" si="7"/>
        <v>3615743.0761904763</v>
      </c>
    </row>
    <row r="214" spans="2:17" ht="18" thickTop="1" thickBot="1" x14ac:dyDescent="0.35">
      <c r="B214" s="22" t="s">
        <v>1609</v>
      </c>
      <c r="C214" s="5">
        <v>185</v>
      </c>
      <c r="D214" s="323">
        <v>1</v>
      </c>
      <c r="E214" s="17"/>
      <c r="F214" s="276">
        <f>VLOOKUP(C214,'DB-캐릭터별 스테이지 매칭'!$E$3:$F$302,2,0)</f>
        <v>780</v>
      </c>
      <c r="G214" s="276" t="str">
        <f>VLOOKUP(F214,'DB-캐릭터별 스테이지 매칭'!$I$3:$L$1698,4,0)</f>
        <v>17-44</v>
      </c>
      <c r="H214" s="276">
        <f>_xlfn.IFNA(VLOOKUP(B214,'DB-서식용'!$D$4:$E$12,2,0),"")</f>
        <v>1040101001</v>
      </c>
      <c r="I214" s="29">
        <f>IFERROR((VLOOKUP(F214,'DB-방치 재화'!$B$3:$I$1800,(MATCH(H214,'DB-방치 재화'!$F$1:$I$1,0)+4),0))*60*24*D214,"0")*(1.7+1.58)</f>
        <v>2819750.4000000004</v>
      </c>
      <c r="J214" s="29">
        <f>_xlfn.IFNA(IF(H214='DB-일일 퀘스트'!$F$6,VLOOKUP(F214,'DB-방치 재화'!$B$3:$H$1698,5,0)*VLOOKUP(H214,'DB-일일 퀘스트'!$F$6:$H$13,3,0),IF(H214='DB-일일 퀘스트'!$F$7,VLOOKUP(F214,'DB-방치 재화'!$B$3:$H$1698,6,0)*VLOOKUP(H214,'DB-일일 퀘스트'!$F$6:$H$13,3,0),IF(H214='DB-일일 퀘스트'!$F$8,VLOOKUP(F214,'DB-방치 재화'!$B$3:$H$1698,7,0)*VLOOKUP(H214,'DB-일일 퀘스트'!$F$6:$H$13,3,0),VLOOKUP(H214,'DB-일일 퀘스트'!$F$6:$H$13,3,0)))),"0")</f>
        <v>71640</v>
      </c>
      <c r="K214" s="29">
        <f>_xlfn.IFNA((IF(H214='DB-주간 퀘스트'!$F$6,VLOOKUP(F214,'DB-방치 재화'!$B$3:$H$1698,5,0)*VLOOKUP(H214,'DB-주간 퀘스트'!$F$6:$H$15,3,0),IF(H214='DB-주간 퀘스트'!$F$7,VLOOKUP(F214,'DB-방치 재화'!$B$3:$H$1698,6,0)*VLOOKUP(H214,'DB-주간 퀘스트'!$F$6:$H$15,3,0),IF(H214='DB-주간 퀘스트'!$F$8,VLOOKUP(F214,'DB-방치 재화'!$B$3:$H$1698,7,0)*VLOOKUP(H214,'DB-주간 퀘스트'!$F$6:$H$15,3,0),VLOOKUP(H214,'DB-주간 퀘스트'!$F$6:$H$15,3,0)))))/7,"0")</f>
        <v>30702.857142857141</v>
      </c>
      <c r="L214" s="29">
        <f t="array" ref="L214">_xlfn.IFNA(IF(H214='DB-아스니아 미션'!$F$8,VLOOKUP('주요 재화 수급처 관리'!$F$10:$F$11,'DB-방치 재화'!$B$3:$H$1698,6,0)*'DB-아스니아 미션'!$H$8,VLOOKUP('주요 재화 수급처 관리'!$H$10:$H$11,'DB-아스니아 미션'!$F$7:$H$10,3,0)),"0")/7</f>
        <v>274.28571428571428</v>
      </c>
      <c r="M214" s="29">
        <f>(((VLOOKUP(F214,'DB-방치 재화'!$B$3:$I$1698,8,0)+8)*(VLOOKUP(H214,'DB-파견 작전실'!$L$8:$M$14,2,0)))*D214)</f>
        <v>56130.53333333334</v>
      </c>
      <c r="N214" s="29">
        <f>_xlfn.IFNA(IF(C214&lt;'DB-선물'!$E$5,VLOOKUP('주요 재화 수급처 관리'!$H$10,'DB-선물'!$G$6:$I$9,3,0),(IF('DB-선물'!$E$11&lt;=C214&lt;'DB-선물'!E160,VLOOKUP('주요 재화 수급처 관리'!$H$10,'DB-선물'!$G$12:$I$15,3,0),VLOOKUP(H214,'DB-선물'!$G$18:$I$21,3,0)))),"0")*6*D214</f>
        <v>0</v>
      </c>
      <c r="O214" s="29">
        <f t="array" ref="O214">(_xlfn.IFNA((VLOOKUP((INDEX('DB-메모리얼'!$F$5:$F$98,MATCH(MIN(ABS('DB-메모리얼'!$F$5:$F$98-'주요 재화 수급처 관리'!$C$10)),ABS('DB-메모리얼'!$F$5:$F$98-'주요 재화 수급처 관리'!$C$10),0))),'DB-메모리얼'!$F$5:$K$98,MATCH(H214,'DB-메모리얼'!$H$3:$K$3,0)+2,0)),"0"))*D214/14</f>
        <v>660690.14285714284</v>
      </c>
      <c r="P214" s="29">
        <f t="shared" si="6"/>
        <v>1028</v>
      </c>
      <c r="Q214" s="299">
        <f t="shared" si="7"/>
        <v>3640216.2190476195</v>
      </c>
    </row>
    <row r="215" spans="2:17" ht="18" thickTop="1" thickBot="1" x14ac:dyDescent="0.35">
      <c r="B215" s="22" t="s">
        <v>1609</v>
      </c>
      <c r="C215" s="5">
        <v>186</v>
      </c>
      <c r="D215" s="323">
        <v>1</v>
      </c>
      <c r="E215" s="17"/>
      <c r="F215" s="276">
        <f>VLOOKUP(C215,'DB-캐릭터별 스테이지 매칭'!$E$3:$F$302,2,0)</f>
        <v>787</v>
      </c>
      <c r="G215" s="276" t="str">
        <f>VLOOKUP(F215,'DB-캐릭터별 스테이지 매칭'!$I$3:$L$1698,4,0)</f>
        <v>17-51</v>
      </c>
      <c r="H215" s="276">
        <f>_xlfn.IFNA(VLOOKUP(B215,'DB-서식용'!$D$4:$E$12,2,0),"")</f>
        <v>1040101001</v>
      </c>
      <c r="I215" s="29">
        <f>IFERROR((VLOOKUP(F215,'DB-방치 재화'!$B$3:$I$1800,(MATCH(H215,'DB-방치 재화'!$F$1:$I$1,0)+4),0))*60*24*D215,"0")*(1.7+1.58)</f>
        <v>2838643.2</v>
      </c>
      <c r="J215" s="29">
        <f>_xlfn.IFNA(IF(H215='DB-일일 퀘스트'!$F$6,VLOOKUP(F215,'DB-방치 재화'!$B$3:$H$1698,5,0)*VLOOKUP(H215,'DB-일일 퀘스트'!$F$6:$H$13,3,0),IF(H215='DB-일일 퀘스트'!$F$7,VLOOKUP(F215,'DB-방치 재화'!$B$3:$H$1698,6,0)*VLOOKUP(H215,'DB-일일 퀘스트'!$F$6:$H$13,3,0),IF(H215='DB-일일 퀘스트'!$F$8,VLOOKUP(F215,'DB-방치 재화'!$B$3:$H$1698,7,0)*VLOOKUP(H215,'DB-일일 퀘스트'!$F$6:$H$13,3,0),VLOOKUP(H215,'DB-일일 퀘스트'!$F$6:$H$13,3,0)))),"0")</f>
        <v>72120</v>
      </c>
      <c r="K215" s="29">
        <f>_xlfn.IFNA((IF(H215='DB-주간 퀘스트'!$F$6,VLOOKUP(F215,'DB-방치 재화'!$B$3:$H$1698,5,0)*VLOOKUP(H215,'DB-주간 퀘스트'!$F$6:$H$15,3,0),IF(H215='DB-주간 퀘스트'!$F$7,VLOOKUP(F215,'DB-방치 재화'!$B$3:$H$1698,6,0)*VLOOKUP(H215,'DB-주간 퀘스트'!$F$6:$H$15,3,0),IF(H215='DB-주간 퀘스트'!$F$8,VLOOKUP(F215,'DB-방치 재화'!$B$3:$H$1698,7,0)*VLOOKUP(H215,'DB-주간 퀘스트'!$F$6:$H$15,3,0),VLOOKUP(H215,'DB-주간 퀘스트'!$F$6:$H$15,3,0)))))/7,"0")</f>
        <v>30908.571428571428</v>
      </c>
      <c r="L215" s="29">
        <f t="array" ref="L215">_xlfn.IFNA(IF(H215='DB-아스니아 미션'!$F$8,VLOOKUP('주요 재화 수급처 관리'!$F$10:$F$11,'DB-방치 재화'!$B$3:$H$1698,6,0)*'DB-아스니아 미션'!$H$8,VLOOKUP('주요 재화 수급처 관리'!$H$10:$H$11,'DB-아스니아 미션'!$F$7:$H$10,3,0)),"0")/7</f>
        <v>274.28571428571428</v>
      </c>
      <c r="M215" s="29">
        <f>(((VLOOKUP(F215,'DB-방치 재화'!$B$3:$I$1698,8,0)+8)*(VLOOKUP(H215,'DB-파견 작전실'!$L$8:$M$14,2,0)))*D215)</f>
        <v>56130.53333333334</v>
      </c>
      <c r="N215" s="29">
        <f>_xlfn.IFNA(IF(C215&lt;'DB-선물'!$E$5,VLOOKUP('주요 재화 수급처 관리'!$H$10,'DB-선물'!$G$6:$I$9,3,0),(IF('DB-선물'!$E$11&lt;=C215&lt;'DB-선물'!E161,VLOOKUP('주요 재화 수급처 관리'!$H$10,'DB-선물'!$G$12:$I$15,3,0),VLOOKUP(H215,'DB-선물'!$G$18:$I$21,3,0)))),"0")*6*D215</f>
        <v>0</v>
      </c>
      <c r="O215" s="29">
        <f t="array" ref="O215">(_xlfn.IFNA((VLOOKUP((INDEX('DB-메모리얼'!$F$5:$F$98,MATCH(MIN(ABS('DB-메모리얼'!$F$5:$F$98-'주요 재화 수급처 관리'!$C$10)),ABS('DB-메모리얼'!$F$5:$F$98-'주요 재화 수급처 관리'!$C$10),0))),'DB-메모리얼'!$F$5:$K$98,MATCH(H215,'DB-메모리얼'!$H$3:$K$3,0)+2,0)),"0"))*D215/14</f>
        <v>660690.14285714284</v>
      </c>
      <c r="P215" s="29">
        <f t="shared" ref="P215:P278" si="8">IF(F215&gt;130,1028,"")</f>
        <v>1028</v>
      </c>
      <c r="Q215" s="299">
        <f t="shared" ref="Q215:Q278" si="9">SUM(I215:P215)+E215</f>
        <v>3659794.7333333334</v>
      </c>
    </row>
    <row r="216" spans="2:17" ht="18" thickTop="1" thickBot="1" x14ac:dyDescent="0.35">
      <c r="B216" s="22" t="s">
        <v>1609</v>
      </c>
      <c r="C216" s="5">
        <v>187</v>
      </c>
      <c r="D216" s="323">
        <v>1</v>
      </c>
      <c r="E216" s="17"/>
      <c r="F216" s="276">
        <f>VLOOKUP(C216,'DB-캐릭터별 스테이지 매칭'!$E$3:$F$302,2,0)</f>
        <v>794</v>
      </c>
      <c r="G216" s="276" t="str">
        <f>VLOOKUP(F216,'DB-캐릭터별 스테이지 매칭'!$I$3:$L$1698,4,0)</f>
        <v>17-58</v>
      </c>
      <c r="H216" s="276">
        <f>_xlfn.IFNA(VLOOKUP(B216,'DB-서식용'!$D$4:$E$12,2,0),"")</f>
        <v>1040101001</v>
      </c>
      <c r="I216" s="29">
        <f>IFERROR((VLOOKUP(F216,'DB-방치 재화'!$B$3:$I$1800,(MATCH(H216,'DB-방치 재화'!$F$1:$I$1,0)+4),0))*60*24*D216,"0")*(1.7+1.58)</f>
        <v>2862259.2</v>
      </c>
      <c r="J216" s="29">
        <f>_xlfn.IFNA(IF(H216='DB-일일 퀘스트'!$F$6,VLOOKUP(F216,'DB-방치 재화'!$B$3:$H$1698,5,0)*VLOOKUP(H216,'DB-일일 퀘스트'!$F$6:$H$13,3,0),IF(H216='DB-일일 퀘스트'!$F$7,VLOOKUP(F216,'DB-방치 재화'!$B$3:$H$1698,6,0)*VLOOKUP(H216,'DB-일일 퀘스트'!$F$6:$H$13,3,0),IF(H216='DB-일일 퀘스트'!$F$8,VLOOKUP(F216,'DB-방치 재화'!$B$3:$H$1698,7,0)*VLOOKUP(H216,'DB-일일 퀘스트'!$F$6:$H$13,3,0),VLOOKUP(H216,'DB-일일 퀘스트'!$F$6:$H$13,3,0)))),"0")</f>
        <v>72720</v>
      </c>
      <c r="K216" s="29">
        <f>_xlfn.IFNA((IF(H216='DB-주간 퀘스트'!$F$6,VLOOKUP(F216,'DB-방치 재화'!$B$3:$H$1698,5,0)*VLOOKUP(H216,'DB-주간 퀘스트'!$F$6:$H$15,3,0),IF(H216='DB-주간 퀘스트'!$F$7,VLOOKUP(F216,'DB-방치 재화'!$B$3:$H$1698,6,0)*VLOOKUP(H216,'DB-주간 퀘스트'!$F$6:$H$15,3,0),IF(H216='DB-주간 퀘스트'!$F$8,VLOOKUP(F216,'DB-방치 재화'!$B$3:$H$1698,7,0)*VLOOKUP(H216,'DB-주간 퀘스트'!$F$6:$H$15,3,0),VLOOKUP(H216,'DB-주간 퀘스트'!$F$6:$H$15,3,0)))))/7,"0")</f>
        <v>31165.714285714286</v>
      </c>
      <c r="L216" s="29">
        <f t="array" ref="L216">_xlfn.IFNA(IF(H216='DB-아스니아 미션'!$F$8,VLOOKUP('주요 재화 수급처 관리'!$F$10:$F$11,'DB-방치 재화'!$B$3:$H$1698,6,0)*'DB-아스니아 미션'!$H$8,VLOOKUP('주요 재화 수급처 관리'!$H$10:$H$11,'DB-아스니아 미션'!$F$7:$H$10,3,0)),"0")/7</f>
        <v>274.28571428571428</v>
      </c>
      <c r="M216" s="29">
        <f>(((VLOOKUP(F216,'DB-방치 재화'!$B$3:$I$1698,8,0)+8)*(VLOOKUP(H216,'DB-파견 작전실'!$L$8:$M$14,2,0)))*D216)</f>
        <v>56130.53333333334</v>
      </c>
      <c r="N216" s="29">
        <f>_xlfn.IFNA(IF(C216&lt;'DB-선물'!$E$5,VLOOKUP('주요 재화 수급처 관리'!$H$10,'DB-선물'!$G$6:$I$9,3,0),(IF('DB-선물'!$E$11&lt;=C216&lt;'DB-선물'!E162,VLOOKUP('주요 재화 수급처 관리'!$H$10,'DB-선물'!$G$12:$I$15,3,0),VLOOKUP(H216,'DB-선물'!$G$18:$I$21,3,0)))),"0")*6*D216</f>
        <v>0</v>
      </c>
      <c r="O216" s="29">
        <f t="array" ref="O216">(_xlfn.IFNA((VLOOKUP((INDEX('DB-메모리얼'!$F$5:$F$98,MATCH(MIN(ABS('DB-메모리얼'!$F$5:$F$98-'주요 재화 수급처 관리'!$C$10)),ABS('DB-메모리얼'!$F$5:$F$98-'주요 재화 수급처 관리'!$C$10),0))),'DB-메모리얼'!$F$5:$K$98,MATCH(H216,'DB-메모리얼'!$H$3:$K$3,0)+2,0)),"0"))*D216/14</f>
        <v>660690.14285714284</v>
      </c>
      <c r="P216" s="29">
        <f t="shared" si="8"/>
        <v>1028</v>
      </c>
      <c r="Q216" s="299">
        <f t="shared" si="9"/>
        <v>3684267.8761904761</v>
      </c>
    </row>
    <row r="217" spans="2:17" ht="18" thickTop="1" thickBot="1" x14ac:dyDescent="0.35">
      <c r="B217" s="22" t="s">
        <v>1609</v>
      </c>
      <c r="C217" s="5">
        <v>188</v>
      </c>
      <c r="D217" s="323">
        <v>1</v>
      </c>
      <c r="E217" s="17"/>
      <c r="F217" s="276">
        <f>VLOOKUP(C217,'DB-캐릭터별 스테이지 매칭'!$E$3:$F$302,2,0)</f>
        <v>800</v>
      </c>
      <c r="G217" s="276" t="str">
        <f>VLOOKUP(F217,'DB-캐릭터별 스테이지 매칭'!$I$3:$L$1698,4,0)</f>
        <v>18-4</v>
      </c>
      <c r="H217" s="276">
        <f>_xlfn.IFNA(VLOOKUP(B217,'DB-서식용'!$D$4:$E$12,2,0),"")</f>
        <v>1040101001</v>
      </c>
      <c r="I217" s="29">
        <f>IFERROR((VLOOKUP(F217,'DB-방치 재화'!$B$3:$I$1800,(MATCH(H217,'DB-방치 재화'!$F$1:$I$1,0)+4),0))*60*24*D217,"0")*(1.7+1.58)</f>
        <v>2885875.2</v>
      </c>
      <c r="J217" s="29">
        <f>_xlfn.IFNA(IF(H217='DB-일일 퀘스트'!$F$6,VLOOKUP(F217,'DB-방치 재화'!$B$3:$H$1698,5,0)*VLOOKUP(H217,'DB-일일 퀘스트'!$F$6:$H$13,3,0),IF(H217='DB-일일 퀘스트'!$F$7,VLOOKUP(F217,'DB-방치 재화'!$B$3:$H$1698,6,0)*VLOOKUP(H217,'DB-일일 퀘스트'!$F$6:$H$13,3,0),IF(H217='DB-일일 퀘스트'!$F$8,VLOOKUP(F217,'DB-방치 재화'!$B$3:$H$1698,7,0)*VLOOKUP(H217,'DB-일일 퀘스트'!$F$6:$H$13,3,0),VLOOKUP(H217,'DB-일일 퀘스트'!$F$6:$H$13,3,0)))),"0")</f>
        <v>73320</v>
      </c>
      <c r="K217" s="29">
        <f>_xlfn.IFNA((IF(H217='DB-주간 퀘스트'!$F$6,VLOOKUP(F217,'DB-방치 재화'!$B$3:$H$1698,5,0)*VLOOKUP(H217,'DB-주간 퀘스트'!$F$6:$H$15,3,0),IF(H217='DB-주간 퀘스트'!$F$7,VLOOKUP(F217,'DB-방치 재화'!$B$3:$H$1698,6,0)*VLOOKUP(H217,'DB-주간 퀘스트'!$F$6:$H$15,3,0),IF(H217='DB-주간 퀘스트'!$F$8,VLOOKUP(F217,'DB-방치 재화'!$B$3:$H$1698,7,0)*VLOOKUP(H217,'DB-주간 퀘스트'!$F$6:$H$15,3,0),VLOOKUP(H217,'DB-주간 퀘스트'!$F$6:$H$15,3,0)))))/7,"0")</f>
        <v>31422.857142857141</v>
      </c>
      <c r="L217" s="29">
        <f t="array" ref="L217">_xlfn.IFNA(IF(H217='DB-아스니아 미션'!$F$8,VLOOKUP('주요 재화 수급처 관리'!$F$10:$F$11,'DB-방치 재화'!$B$3:$H$1698,6,0)*'DB-아스니아 미션'!$H$8,VLOOKUP('주요 재화 수급처 관리'!$H$10:$H$11,'DB-아스니아 미션'!$F$7:$H$10,3,0)),"0")/7</f>
        <v>274.28571428571428</v>
      </c>
      <c r="M217" s="29">
        <f>(((VLOOKUP(F217,'DB-방치 재화'!$B$3:$I$1698,8,0)+8)*(VLOOKUP(H217,'DB-파견 작전실'!$L$8:$M$14,2,0)))*D217)</f>
        <v>56130.53333333334</v>
      </c>
      <c r="N217" s="29">
        <f>_xlfn.IFNA(IF(C217&lt;'DB-선물'!$E$5,VLOOKUP('주요 재화 수급처 관리'!$H$10,'DB-선물'!$G$6:$I$9,3,0),(IF('DB-선물'!$E$11&lt;=C217&lt;'DB-선물'!E163,VLOOKUP('주요 재화 수급처 관리'!$H$10,'DB-선물'!$G$12:$I$15,3,0),VLOOKUP(H217,'DB-선물'!$G$18:$I$21,3,0)))),"0")*6*D217</f>
        <v>0</v>
      </c>
      <c r="O217" s="29">
        <f t="array" ref="O217">(_xlfn.IFNA((VLOOKUP((INDEX('DB-메모리얼'!$F$5:$F$98,MATCH(MIN(ABS('DB-메모리얼'!$F$5:$F$98-'주요 재화 수급처 관리'!$C$10)),ABS('DB-메모리얼'!$F$5:$F$98-'주요 재화 수급처 관리'!$C$10),0))),'DB-메모리얼'!$F$5:$K$98,MATCH(H217,'DB-메모리얼'!$H$3:$K$3,0)+2,0)),"0"))*D217/14</f>
        <v>660690.14285714284</v>
      </c>
      <c r="P217" s="29">
        <f t="shared" si="8"/>
        <v>1028</v>
      </c>
      <c r="Q217" s="299">
        <f t="shared" si="9"/>
        <v>3708741.0190476193</v>
      </c>
    </row>
    <row r="218" spans="2:17" ht="18" thickTop="1" thickBot="1" x14ac:dyDescent="0.35">
      <c r="B218" s="22" t="s">
        <v>1609</v>
      </c>
      <c r="C218" s="116">
        <v>189</v>
      </c>
      <c r="D218" s="323">
        <v>1</v>
      </c>
      <c r="E218" s="17"/>
      <c r="F218" s="276">
        <f>VLOOKUP(C218,'DB-캐릭터별 스테이지 매칭'!$E$3:$F$302,2,0)</f>
        <v>807</v>
      </c>
      <c r="G218" s="276" t="str">
        <f>VLOOKUP(F218,'DB-캐릭터별 스테이지 매칭'!$I$3:$L$1698,4,0)</f>
        <v>18-11</v>
      </c>
      <c r="H218" s="276">
        <f>_xlfn.IFNA(VLOOKUP(B218,'DB-서식용'!$D$4:$E$12,2,0),"")</f>
        <v>1040101001</v>
      </c>
      <c r="I218" s="29">
        <f>IFERROR((VLOOKUP(F218,'DB-방치 재화'!$B$3:$I$1800,(MATCH(H218,'DB-방치 재화'!$F$1:$I$1,0)+4),0))*60*24*D218,"0")*(1.7+1.58)</f>
        <v>2904768</v>
      </c>
      <c r="J218" s="29">
        <f>_xlfn.IFNA(IF(H218='DB-일일 퀘스트'!$F$6,VLOOKUP(F218,'DB-방치 재화'!$B$3:$H$1698,5,0)*VLOOKUP(H218,'DB-일일 퀘스트'!$F$6:$H$13,3,0),IF(H218='DB-일일 퀘스트'!$F$7,VLOOKUP(F218,'DB-방치 재화'!$B$3:$H$1698,6,0)*VLOOKUP(H218,'DB-일일 퀘스트'!$F$6:$H$13,3,0),IF(H218='DB-일일 퀘스트'!$F$8,VLOOKUP(F218,'DB-방치 재화'!$B$3:$H$1698,7,0)*VLOOKUP(H218,'DB-일일 퀘스트'!$F$6:$H$13,3,0),VLOOKUP(H218,'DB-일일 퀘스트'!$F$6:$H$13,3,0)))),"0")</f>
        <v>73800</v>
      </c>
      <c r="K218" s="29">
        <f>_xlfn.IFNA((IF(H218='DB-주간 퀘스트'!$F$6,VLOOKUP(F218,'DB-방치 재화'!$B$3:$H$1698,5,0)*VLOOKUP(H218,'DB-주간 퀘스트'!$F$6:$H$15,3,0),IF(H218='DB-주간 퀘스트'!$F$7,VLOOKUP(F218,'DB-방치 재화'!$B$3:$H$1698,6,0)*VLOOKUP(H218,'DB-주간 퀘스트'!$F$6:$H$15,3,0),IF(H218='DB-주간 퀘스트'!$F$8,VLOOKUP(F218,'DB-방치 재화'!$B$3:$H$1698,7,0)*VLOOKUP(H218,'DB-주간 퀘스트'!$F$6:$H$15,3,0),VLOOKUP(H218,'DB-주간 퀘스트'!$F$6:$H$15,3,0)))))/7,"0")</f>
        <v>31628.571428571428</v>
      </c>
      <c r="L218" s="29">
        <f t="array" ref="L218">_xlfn.IFNA(IF(H218='DB-아스니아 미션'!$F$8,VLOOKUP('주요 재화 수급처 관리'!$F$10:$F$11,'DB-방치 재화'!$B$3:$H$1698,6,0)*'DB-아스니아 미션'!$H$8,VLOOKUP('주요 재화 수급처 관리'!$H$10:$H$11,'DB-아스니아 미션'!$F$7:$H$10,3,0)),"0")/7</f>
        <v>274.28571428571428</v>
      </c>
      <c r="M218" s="29">
        <f>(((VLOOKUP(F218,'DB-방치 재화'!$B$3:$I$1698,8,0)+8)*(VLOOKUP(H218,'DB-파견 작전실'!$L$8:$M$14,2,0)))*D218)</f>
        <v>56130.53333333334</v>
      </c>
      <c r="N218" s="29">
        <f>_xlfn.IFNA(IF(C218&lt;'DB-선물'!$E$5,VLOOKUP('주요 재화 수급처 관리'!$H$10,'DB-선물'!$G$6:$I$9,3,0),(IF('DB-선물'!$E$11&lt;=C218&lt;'DB-선물'!E164,VLOOKUP('주요 재화 수급처 관리'!$H$10,'DB-선물'!$G$12:$I$15,3,0),VLOOKUP(H218,'DB-선물'!$G$18:$I$21,3,0)))),"0")*6*D218</f>
        <v>0</v>
      </c>
      <c r="O218" s="29">
        <f t="array" ref="O218">(_xlfn.IFNA((VLOOKUP((INDEX('DB-메모리얼'!$F$5:$F$98,MATCH(MIN(ABS('DB-메모리얼'!$F$5:$F$98-'주요 재화 수급처 관리'!$C$10)),ABS('DB-메모리얼'!$F$5:$F$98-'주요 재화 수급처 관리'!$C$10),0))),'DB-메모리얼'!$F$5:$K$98,MATCH(H218,'DB-메모리얼'!$H$3:$K$3,0)+2,0)),"0"))*D218/14</f>
        <v>660690.14285714284</v>
      </c>
      <c r="P218" s="29">
        <f t="shared" si="8"/>
        <v>1028</v>
      </c>
      <c r="Q218" s="299">
        <f t="shared" si="9"/>
        <v>3728319.5333333332</v>
      </c>
    </row>
    <row r="219" spans="2:17" ht="18" thickTop="1" thickBot="1" x14ac:dyDescent="0.35">
      <c r="B219" s="22" t="s">
        <v>1609</v>
      </c>
      <c r="C219" s="116">
        <v>190</v>
      </c>
      <c r="D219" s="323">
        <v>1</v>
      </c>
      <c r="E219" s="17"/>
      <c r="F219" s="276">
        <f>VLOOKUP(C219,'DB-캐릭터별 스테이지 매칭'!$E$3:$F$302,2,0)</f>
        <v>814</v>
      </c>
      <c r="G219" s="276" t="str">
        <f>VLOOKUP(F219,'DB-캐릭터별 스테이지 매칭'!$I$3:$L$1698,4,0)</f>
        <v>18-18</v>
      </c>
      <c r="H219" s="276">
        <f>_xlfn.IFNA(VLOOKUP(B219,'DB-서식용'!$D$4:$E$12,2,0),"")</f>
        <v>1040101001</v>
      </c>
      <c r="I219" s="29">
        <f>IFERROR((VLOOKUP(F219,'DB-방치 재화'!$B$3:$I$1800,(MATCH(H219,'DB-방치 재화'!$F$1:$I$1,0)+4),0))*60*24*D219,"0")*(1.7+1.58)</f>
        <v>2928384</v>
      </c>
      <c r="J219" s="29">
        <f>_xlfn.IFNA(IF(H219='DB-일일 퀘스트'!$F$6,VLOOKUP(F219,'DB-방치 재화'!$B$3:$H$1698,5,0)*VLOOKUP(H219,'DB-일일 퀘스트'!$F$6:$H$13,3,0),IF(H219='DB-일일 퀘스트'!$F$7,VLOOKUP(F219,'DB-방치 재화'!$B$3:$H$1698,6,0)*VLOOKUP(H219,'DB-일일 퀘스트'!$F$6:$H$13,3,0),IF(H219='DB-일일 퀘스트'!$F$8,VLOOKUP(F219,'DB-방치 재화'!$B$3:$H$1698,7,0)*VLOOKUP(H219,'DB-일일 퀘스트'!$F$6:$H$13,3,0),VLOOKUP(H219,'DB-일일 퀘스트'!$F$6:$H$13,3,0)))),"0")</f>
        <v>74400</v>
      </c>
      <c r="K219" s="29">
        <f>_xlfn.IFNA((IF(H219='DB-주간 퀘스트'!$F$6,VLOOKUP(F219,'DB-방치 재화'!$B$3:$H$1698,5,0)*VLOOKUP(H219,'DB-주간 퀘스트'!$F$6:$H$15,3,0),IF(H219='DB-주간 퀘스트'!$F$7,VLOOKUP(F219,'DB-방치 재화'!$B$3:$H$1698,6,0)*VLOOKUP(H219,'DB-주간 퀘스트'!$F$6:$H$15,3,0),IF(H219='DB-주간 퀘스트'!$F$8,VLOOKUP(F219,'DB-방치 재화'!$B$3:$H$1698,7,0)*VLOOKUP(H219,'DB-주간 퀘스트'!$F$6:$H$15,3,0),VLOOKUP(H219,'DB-주간 퀘스트'!$F$6:$H$15,3,0)))))/7,"0")</f>
        <v>31885.714285714286</v>
      </c>
      <c r="L219" s="29">
        <f t="array" ref="L219">_xlfn.IFNA(IF(H219='DB-아스니아 미션'!$F$8,VLOOKUP('주요 재화 수급처 관리'!$F$10:$F$11,'DB-방치 재화'!$B$3:$H$1698,6,0)*'DB-아스니아 미션'!$H$8,VLOOKUP('주요 재화 수급처 관리'!$H$10:$H$11,'DB-아스니아 미션'!$F$7:$H$10,3,0)),"0")/7</f>
        <v>274.28571428571428</v>
      </c>
      <c r="M219" s="29">
        <f>(((VLOOKUP(F219,'DB-방치 재화'!$B$3:$I$1698,8,0)+8)*(VLOOKUP(H219,'DB-파견 작전실'!$L$8:$M$14,2,0)))*D219)</f>
        <v>56130.53333333334</v>
      </c>
      <c r="N219" s="29">
        <f>_xlfn.IFNA(IF(C219&lt;'DB-선물'!$E$5,VLOOKUP('주요 재화 수급처 관리'!$H$10,'DB-선물'!$G$6:$I$9,3,0),(IF('DB-선물'!$E$11&lt;=C219&lt;'DB-선물'!E165,VLOOKUP('주요 재화 수급처 관리'!$H$10,'DB-선물'!$G$12:$I$15,3,0),VLOOKUP(H219,'DB-선물'!$G$18:$I$21,3,0)))),"0")*6*D219</f>
        <v>0</v>
      </c>
      <c r="O219" s="29">
        <f t="array" ref="O219">(_xlfn.IFNA((VLOOKUP((INDEX('DB-메모리얼'!$F$5:$F$98,MATCH(MIN(ABS('DB-메모리얼'!$F$5:$F$98-'주요 재화 수급처 관리'!$C$10)),ABS('DB-메모리얼'!$F$5:$F$98-'주요 재화 수급처 관리'!$C$10),0))),'DB-메모리얼'!$F$5:$K$98,MATCH(H219,'DB-메모리얼'!$H$3:$K$3,0)+2,0)),"0"))*D219/14</f>
        <v>660690.14285714284</v>
      </c>
      <c r="P219" s="29">
        <f t="shared" si="8"/>
        <v>1028</v>
      </c>
      <c r="Q219" s="299">
        <f t="shared" si="9"/>
        <v>3752792.6761904759</v>
      </c>
    </row>
    <row r="220" spans="2:17" ht="18" thickTop="1" thickBot="1" x14ac:dyDescent="0.35">
      <c r="B220" s="22" t="s">
        <v>1609</v>
      </c>
      <c r="C220" s="116">
        <v>191</v>
      </c>
      <c r="D220" s="323">
        <v>1</v>
      </c>
      <c r="E220" s="17"/>
      <c r="F220" s="276">
        <f>VLOOKUP(C220,'DB-캐릭터별 스테이지 매칭'!$E$3:$F$302,2,0)</f>
        <v>821</v>
      </c>
      <c r="G220" s="276" t="str">
        <f>VLOOKUP(F220,'DB-캐릭터별 스테이지 매칭'!$I$3:$L$1698,4,0)</f>
        <v>18-25</v>
      </c>
      <c r="H220" s="276">
        <f>_xlfn.IFNA(VLOOKUP(B220,'DB-서식용'!$D$4:$E$12,2,0),"")</f>
        <v>1040101001</v>
      </c>
      <c r="I220" s="29">
        <f>IFERROR((VLOOKUP(F220,'DB-방치 재화'!$B$3:$I$1800,(MATCH(H220,'DB-방치 재화'!$F$1:$I$1,0)+4),0))*60*24*D220,"0")*(1.7+1.58)</f>
        <v>2952000</v>
      </c>
      <c r="J220" s="29">
        <f>_xlfn.IFNA(IF(H220='DB-일일 퀘스트'!$F$6,VLOOKUP(F220,'DB-방치 재화'!$B$3:$H$1698,5,0)*VLOOKUP(H220,'DB-일일 퀘스트'!$F$6:$H$13,3,0),IF(H220='DB-일일 퀘스트'!$F$7,VLOOKUP(F220,'DB-방치 재화'!$B$3:$H$1698,6,0)*VLOOKUP(H220,'DB-일일 퀘스트'!$F$6:$H$13,3,0),IF(H220='DB-일일 퀘스트'!$F$8,VLOOKUP(F220,'DB-방치 재화'!$B$3:$H$1698,7,0)*VLOOKUP(H220,'DB-일일 퀘스트'!$F$6:$H$13,3,0),VLOOKUP(H220,'DB-일일 퀘스트'!$F$6:$H$13,3,0)))),"0")</f>
        <v>75000</v>
      </c>
      <c r="K220" s="29">
        <f>_xlfn.IFNA((IF(H220='DB-주간 퀘스트'!$F$6,VLOOKUP(F220,'DB-방치 재화'!$B$3:$H$1698,5,0)*VLOOKUP(H220,'DB-주간 퀘스트'!$F$6:$H$15,3,0),IF(H220='DB-주간 퀘스트'!$F$7,VLOOKUP(F220,'DB-방치 재화'!$B$3:$H$1698,6,0)*VLOOKUP(H220,'DB-주간 퀘스트'!$F$6:$H$15,3,0),IF(H220='DB-주간 퀘스트'!$F$8,VLOOKUP(F220,'DB-방치 재화'!$B$3:$H$1698,7,0)*VLOOKUP(H220,'DB-주간 퀘스트'!$F$6:$H$15,3,0),VLOOKUP(H220,'DB-주간 퀘스트'!$F$6:$H$15,3,0)))))/7,"0")</f>
        <v>32142.857142857141</v>
      </c>
      <c r="L220" s="29">
        <f t="array" ref="L220">_xlfn.IFNA(IF(H220='DB-아스니아 미션'!$F$8,VLOOKUP('주요 재화 수급처 관리'!$F$10:$F$11,'DB-방치 재화'!$B$3:$H$1698,6,0)*'DB-아스니아 미션'!$H$8,VLOOKUP('주요 재화 수급처 관리'!$H$10:$H$11,'DB-아스니아 미션'!$F$7:$H$10,3,0)),"0")/7</f>
        <v>274.28571428571428</v>
      </c>
      <c r="M220" s="29">
        <f>(((VLOOKUP(F220,'DB-방치 재화'!$B$3:$I$1698,8,0)+8)*(VLOOKUP(H220,'DB-파견 작전실'!$L$8:$M$14,2,0)))*D220)</f>
        <v>56130.53333333334</v>
      </c>
      <c r="N220" s="29">
        <f>_xlfn.IFNA(IF(C220&lt;'DB-선물'!$E$5,VLOOKUP('주요 재화 수급처 관리'!$H$10,'DB-선물'!$G$6:$I$9,3,0),(IF('DB-선물'!$E$11&lt;=C220&lt;'DB-선물'!E166,VLOOKUP('주요 재화 수급처 관리'!$H$10,'DB-선물'!$G$12:$I$15,3,0),VLOOKUP(H220,'DB-선물'!$G$18:$I$21,3,0)))),"0")*6*D220</f>
        <v>0</v>
      </c>
      <c r="O220" s="29">
        <f t="array" ref="O220">(_xlfn.IFNA((VLOOKUP((INDEX('DB-메모리얼'!$F$5:$F$98,MATCH(MIN(ABS('DB-메모리얼'!$F$5:$F$98-'주요 재화 수급처 관리'!$C$10)),ABS('DB-메모리얼'!$F$5:$F$98-'주요 재화 수급처 관리'!$C$10),0))),'DB-메모리얼'!$F$5:$K$98,MATCH(H220,'DB-메모리얼'!$H$3:$K$3,0)+2,0)),"0"))*D220/14</f>
        <v>660690.14285714284</v>
      </c>
      <c r="P220" s="29">
        <f t="shared" si="8"/>
        <v>1028</v>
      </c>
      <c r="Q220" s="299">
        <f t="shared" si="9"/>
        <v>3777265.8190476191</v>
      </c>
    </row>
    <row r="221" spans="2:17" ht="18" thickTop="1" thickBot="1" x14ac:dyDescent="0.35">
      <c r="B221" s="22" t="s">
        <v>1609</v>
      </c>
      <c r="C221" s="116">
        <v>192</v>
      </c>
      <c r="D221" s="323">
        <v>1</v>
      </c>
      <c r="E221" s="17"/>
      <c r="F221" s="276">
        <f>VLOOKUP(C221,'DB-캐릭터별 스테이지 매칭'!$E$3:$F$302,2,0)</f>
        <v>828</v>
      </c>
      <c r="G221" s="276" t="str">
        <f>VLOOKUP(F221,'DB-캐릭터별 스테이지 매칭'!$I$3:$L$1698,4,0)</f>
        <v>18-32</v>
      </c>
      <c r="H221" s="276">
        <f>_xlfn.IFNA(VLOOKUP(B221,'DB-서식용'!$D$4:$E$12,2,0),"")</f>
        <v>1040101001</v>
      </c>
      <c r="I221" s="29">
        <f>IFERROR((VLOOKUP(F221,'DB-방치 재화'!$B$3:$I$1800,(MATCH(H221,'DB-방치 재화'!$F$1:$I$1,0)+4),0))*60*24*D221,"0")*(1.7+1.58)</f>
        <v>2970892.8000000003</v>
      </c>
      <c r="J221" s="29">
        <f>_xlfn.IFNA(IF(H221='DB-일일 퀘스트'!$F$6,VLOOKUP(F221,'DB-방치 재화'!$B$3:$H$1698,5,0)*VLOOKUP(H221,'DB-일일 퀘스트'!$F$6:$H$13,3,0),IF(H221='DB-일일 퀘스트'!$F$7,VLOOKUP(F221,'DB-방치 재화'!$B$3:$H$1698,6,0)*VLOOKUP(H221,'DB-일일 퀘스트'!$F$6:$H$13,3,0),IF(H221='DB-일일 퀘스트'!$F$8,VLOOKUP(F221,'DB-방치 재화'!$B$3:$H$1698,7,0)*VLOOKUP(H221,'DB-일일 퀘스트'!$F$6:$H$13,3,0),VLOOKUP(H221,'DB-일일 퀘스트'!$F$6:$H$13,3,0)))),"0")</f>
        <v>75480</v>
      </c>
      <c r="K221" s="29">
        <f>_xlfn.IFNA((IF(H221='DB-주간 퀘스트'!$F$6,VLOOKUP(F221,'DB-방치 재화'!$B$3:$H$1698,5,0)*VLOOKUP(H221,'DB-주간 퀘스트'!$F$6:$H$15,3,0),IF(H221='DB-주간 퀘스트'!$F$7,VLOOKUP(F221,'DB-방치 재화'!$B$3:$H$1698,6,0)*VLOOKUP(H221,'DB-주간 퀘스트'!$F$6:$H$15,3,0),IF(H221='DB-주간 퀘스트'!$F$8,VLOOKUP(F221,'DB-방치 재화'!$B$3:$H$1698,7,0)*VLOOKUP(H221,'DB-주간 퀘스트'!$F$6:$H$15,3,0),VLOOKUP(H221,'DB-주간 퀘스트'!$F$6:$H$15,3,0)))))/7,"0")</f>
        <v>32348.571428571428</v>
      </c>
      <c r="L221" s="29">
        <f t="array" ref="L221">_xlfn.IFNA(IF(H221='DB-아스니아 미션'!$F$8,VLOOKUP('주요 재화 수급처 관리'!$F$10:$F$11,'DB-방치 재화'!$B$3:$H$1698,6,0)*'DB-아스니아 미션'!$H$8,VLOOKUP('주요 재화 수급처 관리'!$H$10:$H$11,'DB-아스니아 미션'!$F$7:$H$10,3,0)),"0")/7</f>
        <v>274.28571428571428</v>
      </c>
      <c r="M221" s="29">
        <f>(((VLOOKUP(F221,'DB-방치 재화'!$B$3:$I$1698,8,0)+8)*(VLOOKUP(H221,'DB-파견 작전실'!$L$8:$M$14,2,0)))*D221)</f>
        <v>56130.53333333334</v>
      </c>
      <c r="N221" s="29">
        <f>_xlfn.IFNA(IF(C221&lt;'DB-선물'!$E$5,VLOOKUP('주요 재화 수급처 관리'!$H$10,'DB-선물'!$G$6:$I$9,3,0),(IF('DB-선물'!$E$11&lt;=C221&lt;'DB-선물'!E167,VLOOKUP('주요 재화 수급처 관리'!$H$10,'DB-선물'!$G$12:$I$15,3,0),VLOOKUP(H221,'DB-선물'!$G$18:$I$21,3,0)))),"0")*6*D221</f>
        <v>0</v>
      </c>
      <c r="O221" s="29">
        <f t="array" ref="O221">(_xlfn.IFNA((VLOOKUP((INDEX('DB-메모리얼'!$F$5:$F$98,MATCH(MIN(ABS('DB-메모리얼'!$F$5:$F$98-'주요 재화 수급처 관리'!$C$10)),ABS('DB-메모리얼'!$F$5:$F$98-'주요 재화 수급처 관리'!$C$10),0))),'DB-메모리얼'!$F$5:$K$98,MATCH(H221,'DB-메모리얼'!$H$3:$K$3,0)+2,0)),"0"))*D221/14</f>
        <v>660690.14285714284</v>
      </c>
      <c r="P221" s="29">
        <f t="shared" si="8"/>
        <v>1028</v>
      </c>
      <c r="Q221" s="299">
        <f t="shared" si="9"/>
        <v>3796844.3333333335</v>
      </c>
    </row>
    <row r="222" spans="2:17" ht="18" thickTop="1" thickBot="1" x14ac:dyDescent="0.35">
      <c r="B222" s="22" t="s">
        <v>1609</v>
      </c>
      <c r="C222" s="116">
        <v>193</v>
      </c>
      <c r="D222" s="323">
        <v>1</v>
      </c>
      <c r="E222" s="17"/>
      <c r="F222" s="276">
        <f>VLOOKUP(C222,'DB-캐릭터별 스테이지 매칭'!$E$3:$F$302,2,0)</f>
        <v>835</v>
      </c>
      <c r="G222" s="276" t="str">
        <f>VLOOKUP(F222,'DB-캐릭터별 스테이지 매칭'!$I$3:$L$1698,4,0)</f>
        <v>18-39</v>
      </c>
      <c r="H222" s="276">
        <f>_xlfn.IFNA(VLOOKUP(B222,'DB-서식용'!$D$4:$E$12,2,0),"")</f>
        <v>1040101001</v>
      </c>
      <c r="I222" s="29">
        <f>IFERROR((VLOOKUP(F222,'DB-방치 재화'!$B$3:$I$1800,(MATCH(H222,'DB-방치 재화'!$F$1:$I$1,0)+4),0))*60*24*D222,"0")*(1.7+1.58)</f>
        <v>2999232</v>
      </c>
      <c r="J222" s="29">
        <f>_xlfn.IFNA(IF(H222='DB-일일 퀘스트'!$F$6,VLOOKUP(F222,'DB-방치 재화'!$B$3:$H$1698,5,0)*VLOOKUP(H222,'DB-일일 퀘스트'!$F$6:$H$13,3,0),IF(H222='DB-일일 퀘스트'!$F$7,VLOOKUP(F222,'DB-방치 재화'!$B$3:$H$1698,6,0)*VLOOKUP(H222,'DB-일일 퀘스트'!$F$6:$H$13,3,0),IF(H222='DB-일일 퀘스트'!$F$8,VLOOKUP(F222,'DB-방치 재화'!$B$3:$H$1698,7,0)*VLOOKUP(H222,'DB-일일 퀘스트'!$F$6:$H$13,3,0),VLOOKUP(H222,'DB-일일 퀘스트'!$F$6:$H$13,3,0)))),"0")</f>
        <v>76200</v>
      </c>
      <c r="K222" s="29">
        <f>_xlfn.IFNA((IF(H222='DB-주간 퀘스트'!$F$6,VLOOKUP(F222,'DB-방치 재화'!$B$3:$H$1698,5,0)*VLOOKUP(H222,'DB-주간 퀘스트'!$F$6:$H$15,3,0),IF(H222='DB-주간 퀘스트'!$F$7,VLOOKUP(F222,'DB-방치 재화'!$B$3:$H$1698,6,0)*VLOOKUP(H222,'DB-주간 퀘스트'!$F$6:$H$15,3,0),IF(H222='DB-주간 퀘스트'!$F$8,VLOOKUP(F222,'DB-방치 재화'!$B$3:$H$1698,7,0)*VLOOKUP(H222,'DB-주간 퀘스트'!$F$6:$H$15,3,0),VLOOKUP(H222,'DB-주간 퀘스트'!$F$6:$H$15,3,0)))))/7,"0")</f>
        <v>32657.142857142859</v>
      </c>
      <c r="L222" s="29">
        <f t="array" ref="L222">_xlfn.IFNA(IF(H222='DB-아스니아 미션'!$F$8,VLOOKUP('주요 재화 수급처 관리'!$F$10:$F$11,'DB-방치 재화'!$B$3:$H$1698,6,0)*'DB-아스니아 미션'!$H$8,VLOOKUP('주요 재화 수급처 관리'!$H$10:$H$11,'DB-아스니아 미션'!$F$7:$H$10,3,0)),"0")/7</f>
        <v>274.28571428571428</v>
      </c>
      <c r="M222" s="29">
        <f>(((VLOOKUP(F222,'DB-방치 재화'!$B$3:$I$1698,8,0)+8)*(VLOOKUP(H222,'DB-파견 작전실'!$L$8:$M$14,2,0)))*D222)</f>
        <v>56130.53333333334</v>
      </c>
      <c r="N222" s="29">
        <f>_xlfn.IFNA(IF(C222&lt;'DB-선물'!$E$5,VLOOKUP('주요 재화 수급처 관리'!$H$10,'DB-선물'!$G$6:$I$9,3,0),(IF('DB-선물'!$E$11&lt;=C222&lt;'DB-선물'!E168,VLOOKUP('주요 재화 수급처 관리'!$H$10,'DB-선물'!$G$12:$I$15,3,0),VLOOKUP(H222,'DB-선물'!$G$18:$I$21,3,0)))),"0")*6*D222</f>
        <v>0</v>
      </c>
      <c r="O222" s="29">
        <f t="array" ref="O222">(_xlfn.IFNA((VLOOKUP((INDEX('DB-메모리얼'!$F$5:$F$98,MATCH(MIN(ABS('DB-메모리얼'!$F$5:$F$98-'주요 재화 수급처 관리'!$C$10)),ABS('DB-메모리얼'!$F$5:$F$98-'주요 재화 수급처 관리'!$C$10),0))),'DB-메모리얼'!$F$5:$K$98,MATCH(H222,'DB-메모리얼'!$H$3:$K$3,0)+2,0)),"0"))*D222/14</f>
        <v>660690.14285714284</v>
      </c>
      <c r="P222" s="29">
        <f t="shared" si="8"/>
        <v>1028</v>
      </c>
      <c r="Q222" s="299">
        <f t="shared" si="9"/>
        <v>3826212.1047619046</v>
      </c>
    </row>
    <row r="223" spans="2:17" ht="18" thickTop="1" thickBot="1" x14ac:dyDescent="0.35">
      <c r="B223" s="22" t="s">
        <v>1609</v>
      </c>
      <c r="C223" s="116">
        <v>194</v>
      </c>
      <c r="D223" s="323">
        <v>1</v>
      </c>
      <c r="E223" s="17"/>
      <c r="F223" s="276">
        <f>VLOOKUP(C223,'DB-캐릭터별 스테이지 매칭'!$E$3:$F$302,2,0)</f>
        <v>842</v>
      </c>
      <c r="G223" s="276" t="str">
        <f>VLOOKUP(F223,'DB-캐릭터별 스테이지 매칭'!$I$3:$L$1698,4,0)</f>
        <v>18-46</v>
      </c>
      <c r="H223" s="276">
        <f>_xlfn.IFNA(VLOOKUP(B223,'DB-서식용'!$D$4:$E$12,2,0),"")</f>
        <v>1040101001</v>
      </c>
      <c r="I223" s="29">
        <f>IFERROR((VLOOKUP(F223,'DB-방치 재화'!$B$3:$I$1800,(MATCH(H223,'DB-방치 재화'!$F$1:$I$1,0)+4),0))*60*24*D223,"0")*(1.7+1.58)</f>
        <v>3022848</v>
      </c>
      <c r="J223" s="29">
        <f>_xlfn.IFNA(IF(H223='DB-일일 퀘스트'!$F$6,VLOOKUP(F223,'DB-방치 재화'!$B$3:$H$1698,5,0)*VLOOKUP(H223,'DB-일일 퀘스트'!$F$6:$H$13,3,0),IF(H223='DB-일일 퀘스트'!$F$7,VLOOKUP(F223,'DB-방치 재화'!$B$3:$H$1698,6,0)*VLOOKUP(H223,'DB-일일 퀘스트'!$F$6:$H$13,3,0),IF(H223='DB-일일 퀘스트'!$F$8,VLOOKUP(F223,'DB-방치 재화'!$B$3:$H$1698,7,0)*VLOOKUP(H223,'DB-일일 퀘스트'!$F$6:$H$13,3,0),VLOOKUP(H223,'DB-일일 퀘스트'!$F$6:$H$13,3,0)))),"0")</f>
        <v>76800</v>
      </c>
      <c r="K223" s="29">
        <f>_xlfn.IFNA((IF(H223='DB-주간 퀘스트'!$F$6,VLOOKUP(F223,'DB-방치 재화'!$B$3:$H$1698,5,0)*VLOOKUP(H223,'DB-주간 퀘스트'!$F$6:$H$15,3,0),IF(H223='DB-주간 퀘스트'!$F$7,VLOOKUP(F223,'DB-방치 재화'!$B$3:$H$1698,6,0)*VLOOKUP(H223,'DB-주간 퀘스트'!$F$6:$H$15,3,0),IF(H223='DB-주간 퀘스트'!$F$8,VLOOKUP(F223,'DB-방치 재화'!$B$3:$H$1698,7,0)*VLOOKUP(H223,'DB-주간 퀘스트'!$F$6:$H$15,3,0),VLOOKUP(H223,'DB-주간 퀘스트'!$F$6:$H$15,3,0)))))/7,"0")</f>
        <v>32914.285714285717</v>
      </c>
      <c r="L223" s="29">
        <f t="array" ref="L223">_xlfn.IFNA(IF(H223='DB-아스니아 미션'!$F$8,VLOOKUP('주요 재화 수급처 관리'!$F$10:$F$11,'DB-방치 재화'!$B$3:$H$1698,6,0)*'DB-아스니아 미션'!$H$8,VLOOKUP('주요 재화 수급처 관리'!$H$10:$H$11,'DB-아스니아 미션'!$F$7:$H$10,3,0)),"0")/7</f>
        <v>274.28571428571428</v>
      </c>
      <c r="M223" s="29">
        <f>(((VLOOKUP(F223,'DB-방치 재화'!$B$3:$I$1698,8,0)+8)*(VLOOKUP(H223,'DB-파견 작전실'!$L$8:$M$14,2,0)))*D223)</f>
        <v>56130.53333333334</v>
      </c>
      <c r="N223" s="29">
        <f>_xlfn.IFNA(IF(C223&lt;'DB-선물'!$E$5,VLOOKUP('주요 재화 수급처 관리'!$H$10,'DB-선물'!$G$6:$I$9,3,0),(IF('DB-선물'!$E$11&lt;=C223&lt;'DB-선물'!E169,VLOOKUP('주요 재화 수급처 관리'!$H$10,'DB-선물'!$G$12:$I$15,3,0),VLOOKUP(H223,'DB-선물'!$G$18:$I$21,3,0)))),"0")*6*D223</f>
        <v>0</v>
      </c>
      <c r="O223" s="29">
        <f t="array" ref="O223">(_xlfn.IFNA((VLOOKUP((INDEX('DB-메모리얼'!$F$5:$F$98,MATCH(MIN(ABS('DB-메모리얼'!$F$5:$F$98-'주요 재화 수급처 관리'!$C$10)),ABS('DB-메모리얼'!$F$5:$F$98-'주요 재화 수급처 관리'!$C$10),0))),'DB-메모리얼'!$F$5:$K$98,MATCH(H223,'DB-메모리얼'!$H$3:$K$3,0)+2,0)),"0"))*D223/14</f>
        <v>660690.14285714284</v>
      </c>
      <c r="P223" s="29">
        <f t="shared" si="8"/>
        <v>1028</v>
      </c>
      <c r="Q223" s="299">
        <f t="shared" si="9"/>
        <v>3850685.2476190478</v>
      </c>
    </row>
    <row r="224" spans="2:17" ht="18" thickTop="1" thickBot="1" x14ac:dyDescent="0.35">
      <c r="B224" s="22" t="s">
        <v>1609</v>
      </c>
      <c r="C224" s="116">
        <v>195</v>
      </c>
      <c r="D224" s="323">
        <v>1</v>
      </c>
      <c r="E224" s="17"/>
      <c r="F224" s="276">
        <f>VLOOKUP(C224,'DB-캐릭터별 스테이지 매칭'!$E$3:$F$302,2,0)</f>
        <v>849</v>
      </c>
      <c r="G224" s="276" t="str">
        <f>VLOOKUP(F224,'DB-캐릭터별 스테이지 매칭'!$I$3:$L$1698,4,0)</f>
        <v>18-53</v>
      </c>
      <c r="H224" s="276">
        <f>_xlfn.IFNA(VLOOKUP(B224,'DB-서식용'!$D$4:$E$12,2,0),"")</f>
        <v>1040101001</v>
      </c>
      <c r="I224" s="29">
        <f>IFERROR((VLOOKUP(F224,'DB-방치 재화'!$B$3:$I$1800,(MATCH(H224,'DB-방치 재화'!$F$1:$I$1,0)+4),0))*60*24*D224,"0")*(1.7+1.58)</f>
        <v>3041740.8000000003</v>
      </c>
      <c r="J224" s="29">
        <f>_xlfn.IFNA(IF(H224='DB-일일 퀘스트'!$F$6,VLOOKUP(F224,'DB-방치 재화'!$B$3:$H$1698,5,0)*VLOOKUP(H224,'DB-일일 퀘스트'!$F$6:$H$13,3,0),IF(H224='DB-일일 퀘스트'!$F$7,VLOOKUP(F224,'DB-방치 재화'!$B$3:$H$1698,6,0)*VLOOKUP(H224,'DB-일일 퀘스트'!$F$6:$H$13,3,0),IF(H224='DB-일일 퀘스트'!$F$8,VLOOKUP(F224,'DB-방치 재화'!$B$3:$H$1698,7,0)*VLOOKUP(H224,'DB-일일 퀘스트'!$F$6:$H$13,3,0),VLOOKUP(H224,'DB-일일 퀘스트'!$F$6:$H$13,3,0)))),"0")</f>
        <v>77280</v>
      </c>
      <c r="K224" s="29">
        <f>_xlfn.IFNA((IF(H224='DB-주간 퀘스트'!$F$6,VLOOKUP(F224,'DB-방치 재화'!$B$3:$H$1698,5,0)*VLOOKUP(H224,'DB-주간 퀘스트'!$F$6:$H$15,3,0),IF(H224='DB-주간 퀘스트'!$F$7,VLOOKUP(F224,'DB-방치 재화'!$B$3:$H$1698,6,0)*VLOOKUP(H224,'DB-주간 퀘스트'!$F$6:$H$15,3,0),IF(H224='DB-주간 퀘스트'!$F$8,VLOOKUP(F224,'DB-방치 재화'!$B$3:$H$1698,7,0)*VLOOKUP(H224,'DB-주간 퀘스트'!$F$6:$H$15,3,0),VLOOKUP(H224,'DB-주간 퀘스트'!$F$6:$H$15,3,0)))))/7,"0")</f>
        <v>33120</v>
      </c>
      <c r="L224" s="29">
        <f t="array" ref="L224">_xlfn.IFNA(IF(H224='DB-아스니아 미션'!$F$8,VLOOKUP('주요 재화 수급처 관리'!$F$10:$F$11,'DB-방치 재화'!$B$3:$H$1698,6,0)*'DB-아스니아 미션'!$H$8,VLOOKUP('주요 재화 수급처 관리'!$H$10:$H$11,'DB-아스니아 미션'!$F$7:$H$10,3,0)),"0")/7</f>
        <v>274.28571428571428</v>
      </c>
      <c r="M224" s="29">
        <f>(((VLOOKUP(F224,'DB-방치 재화'!$B$3:$I$1698,8,0)+8)*(VLOOKUP(H224,'DB-파견 작전실'!$L$8:$M$14,2,0)))*D224)</f>
        <v>56130.53333333334</v>
      </c>
      <c r="N224" s="29">
        <f>_xlfn.IFNA(IF(C224&lt;'DB-선물'!$E$5,VLOOKUP('주요 재화 수급처 관리'!$H$10,'DB-선물'!$G$6:$I$9,3,0),(IF('DB-선물'!$E$11&lt;=C224&lt;'DB-선물'!E170,VLOOKUP('주요 재화 수급처 관리'!$H$10,'DB-선물'!$G$12:$I$15,3,0),VLOOKUP(H224,'DB-선물'!$G$18:$I$21,3,0)))),"0")*6*D224</f>
        <v>0</v>
      </c>
      <c r="O224" s="29">
        <f t="array" ref="O224">(_xlfn.IFNA((VLOOKUP((INDEX('DB-메모리얼'!$F$5:$F$98,MATCH(MIN(ABS('DB-메모리얼'!$F$5:$F$98-'주요 재화 수급처 관리'!$C$10)),ABS('DB-메모리얼'!$F$5:$F$98-'주요 재화 수급처 관리'!$C$10),0))),'DB-메모리얼'!$F$5:$K$98,MATCH(H224,'DB-메모리얼'!$H$3:$K$3,0)+2,0)),"0"))*D224/14</f>
        <v>660690.14285714284</v>
      </c>
      <c r="P224" s="29">
        <f t="shared" si="8"/>
        <v>1028</v>
      </c>
      <c r="Q224" s="299">
        <f t="shared" si="9"/>
        <v>3870263.7619047621</v>
      </c>
    </row>
    <row r="225" spans="2:17" ht="18" thickTop="1" thickBot="1" x14ac:dyDescent="0.35">
      <c r="B225" s="22" t="s">
        <v>1609</v>
      </c>
      <c r="C225" s="116">
        <v>196</v>
      </c>
      <c r="D225" s="323">
        <v>1</v>
      </c>
      <c r="E225" s="17"/>
      <c r="F225" s="276">
        <f>VLOOKUP(C225,'DB-캐릭터별 스테이지 매칭'!$E$3:$F$302,2,0)</f>
        <v>856</v>
      </c>
      <c r="G225" s="276" t="str">
        <f>VLOOKUP(F225,'DB-캐릭터별 스테이지 매칭'!$I$3:$L$1698,4,0)</f>
        <v>18-60</v>
      </c>
      <c r="H225" s="276">
        <f>_xlfn.IFNA(VLOOKUP(B225,'DB-서식용'!$D$4:$E$12,2,0),"")</f>
        <v>1040101001</v>
      </c>
      <c r="I225" s="29">
        <f>IFERROR((VLOOKUP(F225,'DB-방치 재화'!$B$3:$I$1800,(MATCH(H225,'DB-방치 재화'!$F$1:$I$1,0)+4),0))*60*24*D225,"0")*(1.7+1.58)</f>
        <v>3065356.8000000003</v>
      </c>
      <c r="J225" s="29">
        <f>_xlfn.IFNA(IF(H225='DB-일일 퀘스트'!$F$6,VLOOKUP(F225,'DB-방치 재화'!$B$3:$H$1698,5,0)*VLOOKUP(H225,'DB-일일 퀘스트'!$F$6:$H$13,3,0),IF(H225='DB-일일 퀘스트'!$F$7,VLOOKUP(F225,'DB-방치 재화'!$B$3:$H$1698,6,0)*VLOOKUP(H225,'DB-일일 퀘스트'!$F$6:$H$13,3,0),IF(H225='DB-일일 퀘스트'!$F$8,VLOOKUP(F225,'DB-방치 재화'!$B$3:$H$1698,7,0)*VLOOKUP(H225,'DB-일일 퀘스트'!$F$6:$H$13,3,0),VLOOKUP(H225,'DB-일일 퀘스트'!$F$6:$H$13,3,0)))),"0")</f>
        <v>77880</v>
      </c>
      <c r="K225" s="29">
        <f>_xlfn.IFNA((IF(H225='DB-주간 퀘스트'!$F$6,VLOOKUP(F225,'DB-방치 재화'!$B$3:$H$1698,5,0)*VLOOKUP(H225,'DB-주간 퀘스트'!$F$6:$H$15,3,0),IF(H225='DB-주간 퀘스트'!$F$7,VLOOKUP(F225,'DB-방치 재화'!$B$3:$H$1698,6,0)*VLOOKUP(H225,'DB-주간 퀘스트'!$F$6:$H$15,3,0),IF(H225='DB-주간 퀘스트'!$F$8,VLOOKUP(F225,'DB-방치 재화'!$B$3:$H$1698,7,0)*VLOOKUP(H225,'DB-주간 퀘스트'!$F$6:$H$15,3,0),VLOOKUP(H225,'DB-주간 퀘스트'!$F$6:$H$15,3,0)))))/7,"0")</f>
        <v>33377.142857142855</v>
      </c>
      <c r="L225" s="29">
        <f t="array" ref="L225">_xlfn.IFNA(IF(H225='DB-아스니아 미션'!$F$8,VLOOKUP('주요 재화 수급처 관리'!$F$10:$F$11,'DB-방치 재화'!$B$3:$H$1698,6,0)*'DB-아스니아 미션'!$H$8,VLOOKUP('주요 재화 수급처 관리'!$H$10:$H$11,'DB-아스니아 미션'!$F$7:$H$10,3,0)),"0")/7</f>
        <v>274.28571428571428</v>
      </c>
      <c r="M225" s="29">
        <f>(((VLOOKUP(F225,'DB-방치 재화'!$B$3:$I$1698,8,0)+8)*(VLOOKUP(H225,'DB-파견 작전실'!$L$8:$M$14,2,0)))*D225)</f>
        <v>56130.53333333334</v>
      </c>
      <c r="N225" s="29">
        <f>_xlfn.IFNA(IF(C225&lt;'DB-선물'!$E$5,VLOOKUP('주요 재화 수급처 관리'!$H$10,'DB-선물'!$G$6:$I$9,3,0),(IF('DB-선물'!$E$11&lt;=C225&lt;'DB-선물'!E171,VLOOKUP('주요 재화 수급처 관리'!$H$10,'DB-선물'!$G$12:$I$15,3,0),VLOOKUP(H225,'DB-선물'!$G$18:$I$21,3,0)))),"0")*6*D225</f>
        <v>0</v>
      </c>
      <c r="O225" s="29">
        <f t="array" ref="O225">(_xlfn.IFNA((VLOOKUP((INDEX('DB-메모리얼'!$F$5:$F$98,MATCH(MIN(ABS('DB-메모리얼'!$F$5:$F$98-'주요 재화 수급처 관리'!$C$10)),ABS('DB-메모리얼'!$F$5:$F$98-'주요 재화 수급처 관리'!$C$10),0))),'DB-메모리얼'!$F$5:$K$98,MATCH(H225,'DB-메모리얼'!$H$3:$K$3,0)+2,0)),"0"))*D225/14</f>
        <v>660690.14285714284</v>
      </c>
      <c r="P225" s="29">
        <f t="shared" si="8"/>
        <v>1028</v>
      </c>
      <c r="Q225" s="299">
        <f t="shared" si="9"/>
        <v>3894736.9047619049</v>
      </c>
    </row>
    <row r="226" spans="2:17" ht="18" thickTop="1" thickBot="1" x14ac:dyDescent="0.35">
      <c r="B226" s="22" t="s">
        <v>1609</v>
      </c>
      <c r="C226" s="116">
        <v>197</v>
      </c>
      <c r="D226" s="323">
        <v>1</v>
      </c>
      <c r="E226" s="17"/>
      <c r="F226" s="276">
        <f>VLOOKUP(C226,'DB-캐릭터별 스테이지 매칭'!$E$3:$F$302,2,0)</f>
        <v>863</v>
      </c>
      <c r="G226" s="276" t="str">
        <f>VLOOKUP(F226,'DB-캐릭터별 스테이지 매칭'!$I$3:$L$1698,4,0)</f>
        <v>19-7</v>
      </c>
      <c r="H226" s="276">
        <f>_xlfn.IFNA(VLOOKUP(B226,'DB-서식용'!$D$4:$E$12,2,0),"")</f>
        <v>1040101001</v>
      </c>
      <c r="I226" s="29">
        <f>IFERROR((VLOOKUP(F226,'DB-방치 재화'!$B$3:$I$1800,(MATCH(H226,'DB-방치 재화'!$F$1:$I$1,0)+4),0))*60*24*D226,"0")*(1.7+1.58)</f>
        <v>3088972.8000000003</v>
      </c>
      <c r="J226" s="29">
        <f>_xlfn.IFNA(IF(H226='DB-일일 퀘스트'!$F$6,VLOOKUP(F226,'DB-방치 재화'!$B$3:$H$1698,5,0)*VLOOKUP(H226,'DB-일일 퀘스트'!$F$6:$H$13,3,0),IF(H226='DB-일일 퀘스트'!$F$7,VLOOKUP(F226,'DB-방치 재화'!$B$3:$H$1698,6,0)*VLOOKUP(H226,'DB-일일 퀘스트'!$F$6:$H$13,3,0),IF(H226='DB-일일 퀘스트'!$F$8,VLOOKUP(F226,'DB-방치 재화'!$B$3:$H$1698,7,0)*VLOOKUP(H226,'DB-일일 퀘스트'!$F$6:$H$13,3,0),VLOOKUP(H226,'DB-일일 퀘스트'!$F$6:$H$13,3,0)))),"0")</f>
        <v>78480</v>
      </c>
      <c r="K226" s="29">
        <f>_xlfn.IFNA((IF(H226='DB-주간 퀘스트'!$F$6,VLOOKUP(F226,'DB-방치 재화'!$B$3:$H$1698,5,0)*VLOOKUP(H226,'DB-주간 퀘스트'!$F$6:$H$15,3,0),IF(H226='DB-주간 퀘스트'!$F$7,VLOOKUP(F226,'DB-방치 재화'!$B$3:$H$1698,6,0)*VLOOKUP(H226,'DB-주간 퀘스트'!$F$6:$H$15,3,0),IF(H226='DB-주간 퀘스트'!$F$8,VLOOKUP(F226,'DB-방치 재화'!$B$3:$H$1698,7,0)*VLOOKUP(H226,'DB-주간 퀘스트'!$F$6:$H$15,3,0),VLOOKUP(H226,'DB-주간 퀘스트'!$F$6:$H$15,3,0)))))/7,"0")</f>
        <v>33634.285714285717</v>
      </c>
      <c r="L226" s="29">
        <f t="array" ref="L226">_xlfn.IFNA(IF(H226='DB-아스니아 미션'!$F$8,VLOOKUP('주요 재화 수급처 관리'!$F$10:$F$11,'DB-방치 재화'!$B$3:$H$1698,6,0)*'DB-아스니아 미션'!$H$8,VLOOKUP('주요 재화 수급처 관리'!$H$10:$H$11,'DB-아스니아 미션'!$F$7:$H$10,3,0)),"0")/7</f>
        <v>274.28571428571428</v>
      </c>
      <c r="M226" s="29">
        <f>(((VLOOKUP(F226,'DB-방치 재화'!$B$3:$I$1698,8,0)+8)*(VLOOKUP(H226,'DB-파견 작전실'!$L$8:$M$14,2,0)))*D226)</f>
        <v>56130.53333333334</v>
      </c>
      <c r="N226" s="29">
        <f>_xlfn.IFNA(IF(C226&lt;'DB-선물'!$E$5,VLOOKUP('주요 재화 수급처 관리'!$H$10,'DB-선물'!$G$6:$I$9,3,0),(IF('DB-선물'!$E$11&lt;=C226&lt;'DB-선물'!E172,VLOOKUP('주요 재화 수급처 관리'!$H$10,'DB-선물'!$G$12:$I$15,3,0),VLOOKUP(H226,'DB-선물'!$G$18:$I$21,3,0)))),"0")*6*D226</f>
        <v>0</v>
      </c>
      <c r="O226" s="29">
        <f t="array" ref="O226">(_xlfn.IFNA((VLOOKUP((INDEX('DB-메모리얼'!$F$5:$F$98,MATCH(MIN(ABS('DB-메모리얼'!$F$5:$F$98-'주요 재화 수급처 관리'!$C$10)),ABS('DB-메모리얼'!$F$5:$F$98-'주요 재화 수급처 관리'!$C$10),0))),'DB-메모리얼'!$F$5:$K$98,MATCH(H226,'DB-메모리얼'!$H$3:$K$3,0)+2,0)),"0"))*D226/14</f>
        <v>660690.14285714284</v>
      </c>
      <c r="P226" s="29">
        <f t="shared" si="8"/>
        <v>1028</v>
      </c>
      <c r="Q226" s="299">
        <f t="shared" si="9"/>
        <v>3919210.047619048</v>
      </c>
    </row>
    <row r="227" spans="2:17" ht="18" thickTop="1" thickBot="1" x14ac:dyDescent="0.35">
      <c r="B227" s="22" t="s">
        <v>1609</v>
      </c>
      <c r="C227" s="116">
        <v>198</v>
      </c>
      <c r="D227" s="323">
        <v>1</v>
      </c>
      <c r="E227" s="17"/>
      <c r="F227" s="276">
        <f>VLOOKUP(C227,'DB-캐릭터별 스테이지 매칭'!$E$3:$F$302,2,0)</f>
        <v>870</v>
      </c>
      <c r="G227" s="276" t="str">
        <f>VLOOKUP(F227,'DB-캐릭터별 스테이지 매칭'!$I$3:$L$1698,4,0)</f>
        <v>19-14</v>
      </c>
      <c r="H227" s="276">
        <f>_xlfn.IFNA(VLOOKUP(B227,'DB-서식용'!$D$4:$E$12,2,0),"")</f>
        <v>1040101001</v>
      </c>
      <c r="I227" s="29">
        <f>IFERROR((VLOOKUP(F227,'DB-방치 재화'!$B$3:$I$1800,(MATCH(H227,'DB-방치 재화'!$F$1:$I$1,0)+4),0))*60*24*D227,"0")*(1.7+1.58)</f>
        <v>3112588.8000000003</v>
      </c>
      <c r="J227" s="29">
        <f>_xlfn.IFNA(IF(H227='DB-일일 퀘스트'!$F$6,VLOOKUP(F227,'DB-방치 재화'!$B$3:$H$1698,5,0)*VLOOKUP(H227,'DB-일일 퀘스트'!$F$6:$H$13,3,0),IF(H227='DB-일일 퀘스트'!$F$7,VLOOKUP(F227,'DB-방치 재화'!$B$3:$H$1698,6,0)*VLOOKUP(H227,'DB-일일 퀘스트'!$F$6:$H$13,3,0),IF(H227='DB-일일 퀘스트'!$F$8,VLOOKUP(F227,'DB-방치 재화'!$B$3:$H$1698,7,0)*VLOOKUP(H227,'DB-일일 퀘스트'!$F$6:$H$13,3,0),VLOOKUP(H227,'DB-일일 퀘스트'!$F$6:$H$13,3,0)))),"0")</f>
        <v>79080</v>
      </c>
      <c r="K227" s="29">
        <f>_xlfn.IFNA((IF(H227='DB-주간 퀘스트'!$F$6,VLOOKUP(F227,'DB-방치 재화'!$B$3:$H$1698,5,0)*VLOOKUP(H227,'DB-주간 퀘스트'!$F$6:$H$15,3,0),IF(H227='DB-주간 퀘스트'!$F$7,VLOOKUP(F227,'DB-방치 재화'!$B$3:$H$1698,6,0)*VLOOKUP(H227,'DB-주간 퀘스트'!$F$6:$H$15,3,0),IF(H227='DB-주간 퀘스트'!$F$8,VLOOKUP(F227,'DB-방치 재화'!$B$3:$H$1698,7,0)*VLOOKUP(H227,'DB-주간 퀘스트'!$F$6:$H$15,3,0),VLOOKUP(H227,'DB-주간 퀘스트'!$F$6:$H$15,3,0)))))/7,"0")</f>
        <v>33891.428571428572</v>
      </c>
      <c r="L227" s="29">
        <f t="array" ref="L227">_xlfn.IFNA(IF(H227='DB-아스니아 미션'!$F$8,VLOOKUP('주요 재화 수급처 관리'!$F$10:$F$11,'DB-방치 재화'!$B$3:$H$1698,6,0)*'DB-아스니아 미션'!$H$8,VLOOKUP('주요 재화 수급처 관리'!$H$10:$H$11,'DB-아스니아 미션'!$F$7:$H$10,3,0)),"0")/7</f>
        <v>274.28571428571428</v>
      </c>
      <c r="M227" s="29">
        <f>(((VLOOKUP(F227,'DB-방치 재화'!$B$3:$I$1698,8,0)+8)*(VLOOKUP(H227,'DB-파견 작전실'!$L$8:$M$14,2,0)))*D227)</f>
        <v>56130.53333333334</v>
      </c>
      <c r="N227" s="29">
        <f>_xlfn.IFNA(IF(C227&lt;'DB-선물'!$E$5,VLOOKUP('주요 재화 수급처 관리'!$H$10,'DB-선물'!$G$6:$I$9,3,0),(IF('DB-선물'!$E$11&lt;=C227&lt;'DB-선물'!E173,VLOOKUP('주요 재화 수급처 관리'!$H$10,'DB-선물'!$G$12:$I$15,3,0),VLOOKUP(H227,'DB-선물'!$G$18:$I$21,3,0)))),"0")*6*D227</f>
        <v>0</v>
      </c>
      <c r="O227" s="29">
        <f t="array" ref="O227">(_xlfn.IFNA((VLOOKUP((INDEX('DB-메모리얼'!$F$5:$F$98,MATCH(MIN(ABS('DB-메모리얼'!$F$5:$F$98-'주요 재화 수급처 관리'!$C$10)),ABS('DB-메모리얼'!$F$5:$F$98-'주요 재화 수급처 관리'!$C$10),0))),'DB-메모리얼'!$F$5:$K$98,MATCH(H227,'DB-메모리얼'!$H$3:$K$3,0)+2,0)),"0"))*D227/14</f>
        <v>660690.14285714284</v>
      </c>
      <c r="P227" s="29">
        <f t="shared" si="8"/>
        <v>1028</v>
      </c>
      <c r="Q227" s="299">
        <f t="shared" si="9"/>
        <v>3943683.1904761908</v>
      </c>
    </row>
    <row r="228" spans="2:17" ht="18" thickTop="1" thickBot="1" x14ac:dyDescent="0.35">
      <c r="B228" s="22" t="s">
        <v>1609</v>
      </c>
      <c r="C228" s="116">
        <v>199</v>
      </c>
      <c r="D228" s="323">
        <v>1</v>
      </c>
      <c r="E228" s="17"/>
      <c r="F228" s="276">
        <f>VLOOKUP(C228,'DB-캐릭터별 스테이지 매칭'!$E$3:$F$302,2,0)</f>
        <v>877</v>
      </c>
      <c r="G228" s="276" t="str">
        <f>VLOOKUP(F228,'DB-캐릭터별 스테이지 매칭'!$I$3:$L$1698,4,0)</f>
        <v>19-21</v>
      </c>
      <c r="H228" s="276">
        <f>_xlfn.IFNA(VLOOKUP(B228,'DB-서식용'!$D$4:$E$12,2,0),"")</f>
        <v>1040101001</v>
      </c>
      <c r="I228" s="29">
        <f>IFERROR((VLOOKUP(F228,'DB-방치 재화'!$B$3:$I$1800,(MATCH(H228,'DB-방치 재화'!$F$1:$I$1,0)+4),0))*60*24*D228,"0")*(1.7+1.58)</f>
        <v>3131481.6</v>
      </c>
      <c r="J228" s="29">
        <f>_xlfn.IFNA(IF(H228='DB-일일 퀘스트'!$F$6,VLOOKUP(F228,'DB-방치 재화'!$B$3:$H$1698,5,0)*VLOOKUP(H228,'DB-일일 퀘스트'!$F$6:$H$13,3,0),IF(H228='DB-일일 퀘스트'!$F$7,VLOOKUP(F228,'DB-방치 재화'!$B$3:$H$1698,6,0)*VLOOKUP(H228,'DB-일일 퀘스트'!$F$6:$H$13,3,0),IF(H228='DB-일일 퀘스트'!$F$8,VLOOKUP(F228,'DB-방치 재화'!$B$3:$H$1698,7,0)*VLOOKUP(H228,'DB-일일 퀘스트'!$F$6:$H$13,3,0),VLOOKUP(H228,'DB-일일 퀘스트'!$F$6:$H$13,3,0)))),"0")</f>
        <v>79560</v>
      </c>
      <c r="K228" s="29">
        <f>_xlfn.IFNA((IF(H228='DB-주간 퀘스트'!$F$6,VLOOKUP(F228,'DB-방치 재화'!$B$3:$H$1698,5,0)*VLOOKUP(H228,'DB-주간 퀘스트'!$F$6:$H$15,3,0),IF(H228='DB-주간 퀘스트'!$F$7,VLOOKUP(F228,'DB-방치 재화'!$B$3:$H$1698,6,0)*VLOOKUP(H228,'DB-주간 퀘스트'!$F$6:$H$15,3,0),IF(H228='DB-주간 퀘스트'!$F$8,VLOOKUP(F228,'DB-방치 재화'!$B$3:$H$1698,7,0)*VLOOKUP(H228,'DB-주간 퀘스트'!$F$6:$H$15,3,0),VLOOKUP(H228,'DB-주간 퀘스트'!$F$6:$H$15,3,0)))))/7,"0")</f>
        <v>34097.142857142855</v>
      </c>
      <c r="L228" s="29">
        <f t="array" ref="L228">_xlfn.IFNA(IF(H228='DB-아스니아 미션'!$F$8,VLOOKUP('주요 재화 수급처 관리'!$F$10:$F$11,'DB-방치 재화'!$B$3:$H$1698,6,0)*'DB-아스니아 미션'!$H$8,VLOOKUP('주요 재화 수급처 관리'!$H$10:$H$11,'DB-아스니아 미션'!$F$7:$H$10,3,0)),"0")/7</f>
        <v>274.28571428571428</v>
      </c>
      <c r="M228" s="29">
        <f>(((VLOOKUP(F228,'DB-방치 재화'!$B$3:$I$1698,8,0)+8)*(VLOOKUP(H228,'DB-파견 작전실'!$L$8:$M$14,2,0)))*D228)</f>
        <v>56130.53333333334</v>
      </c>
      <c r="N228" s="29">
        <f>_xlfn.IFNA(IF(C228&lt;'DB-선물'!$E$5,VLOOKUP('주요 재화 수급처 관리'!$H$10,'DB-선물'!$G$6:$I$9,3,0),(IF('DB-선물'!$E$11&lt;=C228&lt;'DB-선물'!E174,VLOOKUP('주요 재화 수급처 관리'!$H$10,'DB-선물'!$G$12:$I$15,3,0),VLOOKUP(H228,'DB-선물'!$G$18:$I$21,3,0)))),"0")*6*D228</f>
        <v>0</v>
      </c>
      <c r="O228" s="29">
        <f t="array" ref="O228">(_xlfn.IFNA((VLOOKUP((INDEX('DB-메모리얼'!$F$5:$F$98,MATCH(MIN(ABS('DB-메모리얼'!$F$5:$F$98-'주요 재화 수급처 관리'!$C$10)),ABS('DB-메모리얼'!$F$5:$F$98-'주요 재화 수급처 관리'!$C$10),0))),'DB-메모리얼'!$F$5:$K$98,MATCH(H228,'DB-메모리얼'!$H$3:$K$3,0)+2,0)),"0"))*D228/14</f>
        <v>660690.14285714284</v>
      </c>
      <c r="P228" s="29">
        <f t="shared" si="8"/>
        <v>1028</v>
      </c>
      <c r="Q228" s="299">
        <f t="shared" si="9"/>
        <v>3963261.7047619047</v>
      </c>
    </row>
    <row r="229" spans="2:17" ht="18" thickTop="1" thickBot="1" x14ac:dyDescent="0.35">
      <c r="B229" s="22" t="s">
        <v>1609</v>
      </c>
      <c r="C229" s="5">
        <v>200</v>
      </c>
      <c r="D229" s="323">
        <v>1</v>
      </c>
      <c r="E229" s="17"/>
      <c r="F229" s="276">
        <f>VLOOKUP(C229,'DB-캐릭터별 스테이지 매칭'!$E$3:$F$302,2,0)</f>
        <v>884</v>
      </c>
      <c r="G229" s="276" t="str">
        <f>VLOOKUP(F229,'DB-캐릭터별 스테이지 매칭'!$I$3:$L$1698,4,0)</f>
        <v>19-28</v>
      </c>
      <c r="H229" s="276">
        <f>_xlfn.IFNA(VLOOKUP(B229,'DB-서식용'!$D$4:$E$12,2,0),"")</f>
        <v>1040101001</v>
      </c>
      <c r="I229" s="29">
        <f>IFERROR((VLOOKUP(F229,'DB-방치 재화'!$B$3:$I$1800,(MATCH(H229,'DB-방치 재화'!$F$1:$I$1,0)+4),0))*60*24*D229,"0")*(1.7+1.58)</f>
        <v>3155097.6000000001</v>
      </c>
      <c r="J229" s="29">
        <f>_xlfn.IFNA(IF(H229='DB-일일 퀘스트'!$F$6,VLOOKUP(F229,'DB-방치 재화'!$B$3:$H$1698,5,0)*VLOOKUP(H229,'DB-일일 퀘스트'!$F$6:$H$13,3,0),IF(H229='DB-일일 퀘스트'!$F$7,VLOOKUP(F229,'DB-방치 재화'!$B$3:$H$1698,6,0)*VLOOKUP(H229,'DB-일일 퀘스트'!$F$6:$H$13,3,0),IF(H229='DB-일일 퀘스트'!$F$8,VLOOKUP(F229,'DB-방치 재화'!$B$3:$H$1698,7,0)*VLOOKUP(H229,'DB-일일 퀘스트'!$F$6:$H$13,3,0),VLOOKUP(H229,'DB-일일 퀘스트'!$F$6:$H$13,3,0)))),"0")</f>
        <v>80160</v>
      </c>
      <c r="K229" s="29">
        <f>_xlfn.IFNA((IF(H229='DB-주간 퀘스트'!$F$6,VLOOKUP(F229,'DB-방치 재화'!$B$3:$H$1698,5,0)*VLOOKUP(H229,'DB-주간 퀘스트'!$F$6:$H$15,3,0),IF(H229='DB-주간 퀘스트'!$F$7,VLOOKUP(F229,'DB-방치 재화'!$B$3:$H$1698,6,0)*VLOOKUP(H229,'DB-주간 퀘스트'!$F$6:$H$15,3,0),IF(H229='DB-주간 퀘스트'!$F$8,VLOOKUP(F229,'DB-방치 재화'!$B$3:$H$1698,7,0)*VLOOKUP(H229,'DB-주간 퀘스트'!$F$6:$H$15,3,0),VLOOKUP(H229,'DB-주간 퀘스트'!$F$6:$H$15,3,0)))))/7,"0")</f>
        <v>34354.285714285717</v>
      </c>
      <c r="L229" s="29">
        <f t="array" ref="L229">_xlfn.IFNA(IF(H229='DB-아스니아 미션'!$F$8,VLOOKUP('주요 재화 수급처 관리'!$F$10:$F$11,'DB-방치 재화'!$B$3:$H$1698,6,0)*'DB-아스니아 미션'!$H$8,VLOOKUP('주요 재화 수급처 관리'!$H$10:$H$11,'DB-아스니아 미션'!$F$7:$H$10,3,0)),"0")/7</f>
        <v>274.28571428571428</v>
      </c>
      <c r="M229" s="29">
        <f>(((VLOOKUP(F229,'DB-방치 재화'!$B$3:$I$1698,8,0)+8)*(VLOOKUP(H229,'DB-파견 작전실'!$L$8:$M$14,2,0)))*D229)</f>
        <v>56130.53333333334</v>
      </c>
      <c r="N229" s="29">
        <f>_xlfn.IFNA(IF(C229&lt;'DB-선물'!$E$5,VLOOKUP('주요 재화 수급처 관리'!$H$10,'DB-선물'!$G$6:$I$9,3,0),(IF('DB-선물'!$E$11&lt;=C229&lt;'DB-선물'!E175,VLOOKUP('주요 재화 수급처 관리'!$H$10,'DB-선물'!$G$12:$I$15,3,0),VLOOKUP(H229,'DB-선물'!$G$18:$I$21,3,0)))),"0")*6*D229</f>
        <v>0</v>
      </c>
      <c r="O229" s="29">
        <f t="array" ref="O229">(_xlfn.IFNA((VLOOKUP((INDEX('DB-메모리얼'!$F$5:$F$98,MATCH(MIN(ABS('DB-메모리얼'!$F$5:$F$98-'주요 재화 수급처 관리'!$C$10)),ABS('DB-메모리얼'!$F$5:$F$98-'주요 재화 수급처 관리'!$C$10),0))),'DB-메모리얼'!$F$5:$K$98,MATCH(H229,'DB-메모리얼'!$H$3:$K$3,0)+2,0)),"0"))*D229/14</f>
        <v>660690.14285714284</v>
      </c>
      <c r="P229" s="29">
        <f t="shared" si="8"/>
        <v>1028</v>
      </c>
      <c r="Q229" s="299">
        <f t="shared" si="9"/>
        <v>3987734.8476190479</v>
      </c>
    </row>
    <row r="230" spans="2:17" ht="18" thickTop="1" thickBot="1" x14ac:dyDescent="0.35">
      <c r="B230" s="22" t="s">
        <v>1609</v>
      </c>
      <c r="C230" s="5">
        <v>201</v>
      </c>
      <c r="D230" s="323">
        <v>1</v>
      </c>
      <c r="E230" s="17"/>
      <c r="F230" s="276">
        <f>VLOOKUP(C230,'DB-캐릭터별 스테이지 매칭'!$E$3:$F$302,2,0)</f>
        <v>891</v>
      </c>
      <c r="G230" s="276" t="str">
        <f>VLOOKUP(F230,'DB-캐릭터별 스테이지 매칭'!$I$3:$L$1698,4,0)</f>
        <v>19-35</v>
      </c>
      <c r="H230" s="276">
        <f>_xlfn.IFNA(VLOOKUP(B230,'DB-서식용'!$D$4:$E$12,2,0),"")</f>
        <v>1040101001</v>
      </c>
      <c r="I230" s="29">
        <f>IFERROR((VLOOKUP(F230,'DB-방치 재화'!$B$3:$I$1800,(MATCH(H230,'DB-방치 재화'!$F$1:$I$1,0)+4),0))*60*24*D230,"0")*(1.7+1.58)</f>
        <v>3183436.8000000003</v>
      </c>
      <c r="J230" s="29">
        <f>_xlfn.IFNA(IF(H230='DB-일일 퀘스트'!$F$6,VLOOKUP(F230,'DB-방치 재화'!$B$3:$H$1698,5,0)*VLOOKUP(H230,'DB-일일 퀘스트'!$F$6:$H$13,3,0),IF(H230='DB-일일 퀘스트'!$F$7,VLOOKUP(F230,'DB-방치 재화'!$B$3:$H$1698,6,0)*VLOOKUP(H230,'DB-일일 퀘스트'!$F$6:$H$13,3,0),IF(H230='DB-일일 퀘스트'!$F$8,VLOOKUP(F230,'DB-방치 재화'!$B$3:$H$1698,7,0)*VLOOKUP(H230,'DB-일일 퀘스트'!$F$6:$H$13,3,0),VLOOKUP(H230,'DB-일일 퀘스트'!$F$6:$H$13,3,0)))),"0")</f>
        <v>80880</v>
      </c>
      <c r="K230" s="29">
        <f>_xlfn.IFNA((IF(H230='DB-주간 퀘스트'!$F$6,VLOOKUP(F230,'DB-방치 재화'!$B$3:$H$1698,5,0)*VLOOKUP(H230,'DB-주간 퀘스트'!$F$6:$H$15,3,0),IF(H230='DB-주간 퀘스트'!$F$7,VLOOKUP(F230,'DB-방치 재화'!$B$3:$H$1698,6,0)*VLOOKUP(H230,'DB-주간 퀘스트'!$F$6:$H$15,3,0),IF(H230='DB-주간 퀘스트'!$F$8,VLOOKUP(F230,'DB-방치 재화'!$B$3:$H$1698,7,0)*VLOOKUP(H230,'DB-주간 퀘스트'!$F$6:$H$15,3,0),VLOOKUP(H230,'DB-주간 퀘스트'!$F$6:$H$15,3,0)))))/7,"0")</f>
        <v>34662.857142857145</v>
      </c>
      <c r="L230" s="29">
        <f t="array" ref="L230">_xlfn.IFNA(IF(H230='DB-아스니아 미션'!$F$8,VLOOKUP('주요 재화 수급처 관리'!$F$10:$F$11,'DB-방치 재화'!$B$3:$H$1698,6,0)*'DB-아스니아 미션'!$H$8,VLOOKUP('주요 재화 수급처 관리'!$H$10:$H$11,'DB-아스니아 미션'!$F$7:$H$10,3,0)),"0")/7</f>
        <v>274.28571428571428</v>
      </c>
      <c r="M230" s="29">
        <f>(((VLOOKUP(F230,'DB-방치 재화'!$B$3:$I$1698,8,0)+8)*(VLOOKUP(H230,'DB-파견 작전실'!$L$8:$M$14,2,0)))*D230)</f>
        <v>56130.53333333334</v>
      </c>
      <c r="N230" s="29">
        <f>_xlfn.IFNA(IF(C230&lt;'DB-선물'!$E$5,VLOOKUP('주요 재화 수급처 관리'!$H$10,'DB-선물'!$G$6:$I$9,3,0),(IF('DB-선물'!$E$11&lt;=C230&lt;'DB-선물'!E176,VLOOKUP('주요 재화 수급처 관리'!$H$10,'DB-선물'!$G$12:$I$15,3,0),VLOOKUP(H230,'DB-선물'!$G$18:$I$21,3,0)))),"0")*6*D230</f>
        <v>0</v>
      </c>
      <c r="O230" s="29">
        <f t="array" ref="O230">(_xlfn.IFNA((VLOOKUP((INDEX('DB-메모리얼'!$F$5:$F$98,MATCH(MIN(ABS('DB-메모리얼'!$F$5:$F$98-'주요 재화 수급처 관리'!$C$10)),ABS('DB-메모리얼'!$F$5:$F$98-'주요 재화 수급처 관리'!$C$10),0))),'DB-메모리얼'!$F$5:$K$98,MATCH(H230,'DB-메모리얼'!$H$3:$K$3,0)+2,0)),"0"))*D230/14</f>
        <v>660690.14285714284</v>
      </c>
      <c r="P230" s="29">
        <f t="shared" si="8"/>
        <v>1028</v>
      </c>
      <c r="Q230" s="299">
        <f t="shared" si="9"/>
        <v>4017102.6190476194</v>
      </c>
    </row>
    <row r="231" spans="2:17" ht="18" thickTop="1" thickBot="1" x14ac:dyDescent="0.35">
      <c r="B231" s="22" t="s">
        <v>1609</v>
      </c>
      <c r="C231" s="5">
        <v>202</v>
      </c>
      <c r="D231" s="323">
        <v>1</v>
      </c>
      <c r="E231" s="17"/>
      <c r="F231" s="276">
        <f>VLOOKUP(C231,'DB-캐릭터별 스테이지 매칭'!$E$3:$F$302,2,0)</f>
        <v>898</v>
      </c>
      <c r="G231" s="276" t="str">
        <f>VLOOKUP(F231,'DB-캐릭터별 스테이지 매칭'!$I$3:$L$1698,4,0)</f>
        <v>19-42</v>
      </c>
      <c r="H231" s="276">
        <f>_xlfn.IFNA(VLOOKUP(B231,'DB-서식용'!$D$4:$E$12,2,0),"")</f>
        <v>1040101001</v>
      </c>
      <c r="I231" s="29">
        <f>IFERROR((VLOOKUP(F231,'DB-방치 재화'!$B$3:$I$1800,(MATCH(H231,'DB-방치 재화'!$F$1:$I$1,0)+4),0))*60*24*D231,"0")*(1.7+1.58)</f>
        <v>3202329.6</v>
      </c>
      <c r="J231" s="29">
        <f>_xlfn.IFNA(IF(H231='DB-일일 퀘스트'!$F$6,VLOOKUP(F231,'DB-방치 재화'!$B$3:$H$1698,5,0)*VLOOKUP(H231,'DB-일일 퀘스트'!$F$6:$H$13,3,0),IF(H231='DB-일일 퀘스트'!$F$7,VLOOKUP(F231,'DB-방치 재화'!$B$3:$H$1698,6,0)*VLOOKUP(H231,'DB-일일 퀘스트'!$F$6:$H$13,3,0),IF(H231='DB-일일 퀘스트'!$F$8,VLOOKUP(F231,'DB-방치 재화'!$B$3:$H$1698,7,0)*VLOOKUP(H231,'DB-일일 퀘스트'!$F$6:$H$13,3,0),VLOOKUP(H231,'DB-일일 퀘스트'!$F$6:$H$13,3,0)))),"0")</f>
        <v>81360</v>
      </c>
      <c r="K231" s="29">
        <f>_xlfn.IFNA((IF(H231='DB-주간 퀘스트'!$F$6,VLOOKUP(F231,'DB-방치 재화'!$B$3:$H$1698,5,0)*VLOOKUP(H231,'DB-주간 퀘스트'!$F$6:$H$15,3,0),IF(H231='DB-주간 퀘스트'!$F$7,VLOOKUP(F231,'DB-방치 재화'!$B$3:$H$1698,6,0)*VLOOKUP(H231,'DB-주간 퀘스트'!$F$6:$H$15,3,0),IF(H231='DB-주간 퀘스트'!$F$8,VLOOKUP(F231,'DB-방치 재화'!$B$3:$H$1698,7,0)*VLOOKUP(H231,'DB-주간 퀘스트'!$F$6:$H$15,3,0),VLOOKUP(H231,'DB-주간 퀘스트'!$F$6:$H$15,3,0)))))/7,"0")</f>
        <v>34868.571428571428</v>
      </c>
      <c r="L231" s="29">
        <f t="array" ref="L231">_xlfn.IFNA(IF(H231='DB-아스니아 미션'!$F$8,VLOOKUP('주요 재화 수급처 관리'!$F$10:$F$11,'DB-방치 재화'!$B$3:$H$1698,6,0)*'DB-아스니아 미션'!$H$8,VLOOKUP('주요 재화 수급처 관리'!$H$10:$H$11,'DB-아스니아 미션'!$F$7:$H$10,3,0)),"0")/7</f>
        <v>274.28571428571428</v>
      </c>
      <c r="M231" s="29">
        <f>(((VLOOKUP(F231,'DB-방치 재화'!$B$3:$I$1698,8,0)+8)*(VLOOKUP(H231,'DB-파견 작전실'!$L$8:$M$14,2,0)))*D231)</f>
        <v>56130.53333333334</v>
      </c>
      <c r="N231" s="29">
        <f>_xlfn.IFNA(IF(C231&lt;'DB-선물'!$E$5,VLOOKUP('주요 재화 수급처 관리'!$H$10,'DB-선물'!$G$6:$I$9,3,0),(IF('DB-선물'!$E$11&lt;=C231&lt;'DB-선물'!E177,VLOOKUP('주요 재화 수급처 관리'!$H$10,'DB-선물'!$G$12:$I$15,3,0),VLOOKUP(H231,'DB-선물'!$G$18:$I$21,3,0)))),"0")*6*D231</f>
        <v>0</v>
      </c>
      <c r="O231" s="29">
        <f t="array" ref="O231">(_xlfn.IFNA((VLOOKUP((INDEX('DB-메모리얼'!$F$5:$F$98,MATCH(MIN(ABS('DB-메모리얼'!$F$5:$F$98-'주요 재화 수급처 관리'!$C$10)),ABS('DB-메모리얼'!$F$5:$F$98-'주요 재화 수급처 관리'!$C$10),0))),'DB-메모리얼'!$F$5:$K$98,MATCH(H231,'DB-메모리얼'!$H$3:$K$3,0)+2,0)),"0"))*D231/14</f>
        <v>660690.14285714284</v>
      </c>
      <c r="P231" s="29">
        <f t="shared" si="8"/>
        <v>1028</v>
      </c>
      <c r="Q231" s="299">
        <f t="shared" si="9"/>
        <v>4036681.1333333333</v>
      </c>
    </row>
    <row r="232" spans="2:17" ht="18" thickTop="1" thickBot="1" x14ac:dyDescent="0.35">
      <c r="B232" s="22" t="s">
        <v>1609</v>
      </c>
      <c r="C232" s="5">
        <v>203</v>
      </c>
      <c r="D232" s="323">
        <v>1</v>
      </c>
      <c r="E232" s="17"/>
      <c r="F232" s="276">
        <f>VLOOKUP(C232,'DB-캐릭터별 스테이지 매칭'!$E$3:$F$302,2,0)</f>
        <v>906</v>
      </c>
      <c r="G232" s="276" t="str">
        <f>VLOOKUP(F232,'DB-캐릭터별 스테이지 매칭'!$I$3:$L$1698,4,0)</f>
        <v>19-50</v>
      </c>
      <c r="H232" s="276">
        <f>_xlfn.IFNA(VLOOKUP(B232,'DB-서식용'!$D$4:$E$12,2,0),"")</f>
        <v>1040101001</v>
      </c>
      <c r="I232" s="29">
        <f>IFERROR((VLOOKUP(F232,'DB-방치 재화'!$B$3:$I$1800,(MATCH(H232,'DB-방치 재화'!$F$1:$I$1,0)+4),0))*60*24*D232,"0")*(1.7+1.58)</f>
        <v>3225945.6</v>
      </c>
      <c r="J232" s="29">
        <f>_xlfn.IFNA(IF(H232='DB-일일 퀘스트'!$F$6,VLOOKUP(F232,'DB-방치 재화'!$B$3:$H$1698,5,0)*VLOOKUP(H232,'DB-일일 퀘스트'!$F$6:$H$13,3,0),IF(H232='DB-일일 퀘스트'!$F$7,VLOOKUP(F232,'DB-방치 재화'!$B$3:$H$1698,6,0)*VLOOKUP(H232,'DB-일일 퀘스트'!$F$6:$H$13,3,0),IF(H232='DB-일일 퀘스트'!$F$8,VLOOKUP(F232,'DB-방치 재화'!$B$3:$H$1698,7,0)*VLOOKUP(H232,'DB-일일 퀘스트'!$F$6:$H$13,3,0),VLOOKUP(H232,'DB-일일 퀘스트'!$F$6:$H$13,3,0)))),"0")</f>
        <v>81960</v>
      </c>
      <c r="K232" s="29">
        <f>_xlfn.IFNA((IF(H232='DB-주간 퀘스트'!$F$6,VLOOKUP(F232,'DB-방치 재화'!$B$3:$H$1698,5,0)*VLOOKUP(H232,'DB-주간 퀘스트'!$F$6:$H$15,3,0),IF(H232='DB-주간 퀘스트'!$F$7,VLOOKUP(F232,'DB-방치 재화'!$B$3:$H$1698,6,0)*VLOOKUP(H232,'DB-주간 퀘스트'!$F$6:$H$15,3,0),IF(H232='DB-주간 퀘스트'!$F$8,VLOOKUP(F232,'DB-방치 재화'!$B$3:$H$1698,7,0)*VLOOKUP(H232,'DB-주간 퀘스트'!$F$6:$H$15,3,0),VLOOKUP(H232,'DB-주간 퀘스트'!$F$6:$H$15,3,0)))))/7,"0")</f>
        <v>35125.714285714283</v>
      </c>
      <c r="L232" s="29">
        <f t="array" ref="L232">_xlfn.IFNA(IF(H232='DB-아스니아 미션'!$F$8,VLOOKUP('주요 재화 수급처 관리'!$F$10:$F$11,'DB-방치 재화'!$B$3:$H$1698,6,0)*'DB-아스니아 미션'!$H$8,VLOOKUP('주요 재화 수급처 관리'!$H$10:$H$11,'DB-아스니아 미션'!$F$7:$H$10,3,0)),"0")/7</f>
        <v>274.28571428571428</v>
      </c>
      <c r="M232" s="29">
        <f>(((VLOOKUP(F232,'DB-방치 재화'!$B$3:$I$1698,8,0)+8)*(VLOOKUP(H232,'DB-파견 작전실'!$L$8:$M$14,2,0)))*D232)</f>
        <v>56130.53333333334</v>
      </c>
      <c r="N232" s="29">
        <f>_xlfn.IFNA(IF(C232&lt;'DB-선물'!$E$5,VLOOKUP('주요 재화 수급처 관리'!$H$10,'DB-선물'!$G$6:$I$9,3,0),(IF('DB-선물'!$E$11&lt;=C232&lt;'DB-선물'!E178,VLOOKUP('주요 재화 수급처 관리'!$H$10,'DB-선물'!$G$12:$I$15,3,0),VLOOKUP(H232,'DB-선물'!$G$18:$I$21,3,0)))),"0")*6*D232</f>
        <v>0</v>
      </c>
      <c r="O232" s="29">
        <f t="array" ref="O232">(_xlfn.IFNA((VLOOKUP((INDEX('DB-메모리얼'!$F$5:$F$98,MATCH(MIN(ABS('DB-메모리얼'!$F$5:$F$98-'주요 재화 수급처 관리'!$C$10)),ABS('DB-메모리얼'!$F$5:$F$98-'주요 재화 수급처 관리'!$C$10),0))),'DB-메모리얼'!$F$5:$K$98,MATCH(H232,'DB-메모리얼'!$H$3:$K$3,0)+2,0)),"0"))*D232/14</f>
        <v>660690.14285714284</v>
      </c>
      <c r="P232" s="29">
        <f t="shared" si="8"/>
        <v>1028</v>
      </c>
      <c r="Q232" s="299">
        <f t="shared" si="9"/>
        <v>4061154.276190476</v>
      </c>
    </row>
    <row r="233" spans="2:17" ht="18" thickTop="1" thickBot="1" x14ac:dyDescent="0.35">
      <c r="B233" s="22" t="s">
        <v>1609</v>
      </c>
      <c r="C233" s="5">
        <v>204</v>
      </c>
      <c r="D233" s="323">
        <v>1</v>
      </c>
      <c r="E233" s="17"/>
      <c r="F233" s="276">
        <f>VLOOKUP(C233,'DB-캐릭터별 스테이지 매칭'!$E$3:$F$302,2,0)</f>
        <v>913</v>
      </c>
      <c r="G233" s="276" t="str">
        <f>VLOOKUP(F233,'DB-캐릭터별 스테이지 매칭'!$I$3:$L$1698,4,0)</f>
        <v>19-57</v>
      </c>
      <c r="H233" s="276">
        <f>_xlfn.IFNA(VLOOKUP(B233,'DB-서식용'!$D$4:$E$12,2,0),"")</f>
        <v>1040101001</v>
      </c>
      <c r="I233" s="29">
        <f>IFERROR((VLOOKUP(F233,'DB-방치 재화'!$B$3:$I$1800,(MATCH(H233,'DB-방치 재화'!$F$1:$I$1,0)+4),0))*60*24*D233,"0")*(1.7+1.58)</f>
        <v>3254284.8000000003</v>
      </c>
      <c r="J233" s="29">
        <f>_xlfn.IFNA(IF(H233='DB-일일 퀘스트'!$F$6,VLOOKUP(F233,'DB-방치 재화'!$B$3:$H$1698,5,0)*VLOOKUP(H233,'DB-일일 퀘스트'!$F$6:$H$13,3,0),IF(H233='DB-일일 퀘스트'!$F$7,VLOOKUP(F233,'DB-방치 재화'!$B$3:$H$1698,6,0)*VLOOKUP(H233,'DB-일일 퀘스트'!$F$6:$H$13,3,0),IF(H233='DB-일일 퀘스트'!$F$8,VLOOKUP(F233,'DB-방치 재화'!$B$3:$H$1698,7,0)*VLOOKUP(H233,'DB-일일 퀘스트'!$F$6:$H$13,3,0),VLOOKUP(H233,'DB-일일 퀘스트'!$F$6:$H$13,3,0)))),"0")</f>
        <v>82680</v>
      </c>
      <c r="K233" s="29">
        <f>_xlfn.IFNA((IF(H233='DB-주간 퀘스트'!$F$6,VLOOKUP(F233,'DB-방치 재화'!$B$3:$H$1698,5,0)*VLOOKUP(H233,'DB-주간 퀘스트'!$F$6:$H$15,3,0),IF(H233='DB-주간 퀘스트'!$F$7,VLOOKUP(F233,'DB-방치 재화'!$B$3:$H$1698,6,0)*VLOOKUP(H233,'DB-주간 퀘스트'!$F$6:$H$15,3,0),IF(H233='DB-주간 퀘스트'!$F$8,VLOOKUP(F233,'DB-방치 재화'!$B$3:$H$1698,7,0)*VLOOKUP(H233,'DB-주간 퀘스트'!$F$6:$H$15,3,0),VLOOKUP(H233,'DB-주간 퀘스트'!$F$6:$H$15,3,0)))))/7,"0")</f>
        <v>35434.285714285717</v>
      </c>
      <c r="L233" s="29">
        <f t="array" ref="L233">_xlfn.IFNA(IF(H233='DB-아스니아 미션'!$F$8,VLOOKUP('주요 재화 수급처 관리'!$F$10:$F$11,'DB-방치 재화'!$B$3:$H$1698,6,0)*'DB-아스니아 미션'!$H$8,VLOOKUP('주요 재화 수급처 관리'!$H$10:$H$11,'DB-아스니아 미션'!$F$7:$H$10,3,0)),"0")/7</f>
        <v>274.28571428571428</v>
      </c>
      <c r="M233" s="29">
        <f>(((VLOOKUP(F233,'DB-방치 재화'!$B$3:$I$1698,8,0)+8)*(VLOOKUP(H233,'DB-파견 작전실'!$L$8:$M$14,2,0)))*D233)</f>
        <v>56130.53333333334</v>
      </c>
      <c r="N233" s="29">
        <f>_xlfn.IFNA(IF(C233&lt;'DB-선물'!$E$5,VLOOKUP('주요 재화 수급처 관리'!$H$10,'DB-선물'!$G$6:$I$9,3,0),(IF('DB-선물'!$E$11&lt;=C233&lt;'DB-선물'!E179,VLOOKUP('주요 재화 수급처 관리'!$H$10,'DB-선물'!$G$12:$I$15,3,0),VLOOKUP(H233,'DB-선물'!$G$18:$I$21,3,0)))),"0")*6*D233</f>
        <v>0</v>
      </c>
      <c r="O233" s="29">
        <f t="array" ref="O233">(_xlfn.IFNA((VLOOKUP((INDEX('DB-메모리얼'!$F$5:$F$98,MATCH(MIN(ABS('DB-메모리얼'!$F$5:$F$98-'주요 재화 수급처 관리'!$C$10)),ABS('DB-메모리얼'!$F$5:$F$98-'주요 재화 수급처 관리'!$C$10),0))),'DB-메모리얼'!$F$5:$K$98,MATCH(H233,'DB-메모리얼'!$H$3:$K$3,0)+2,0)),"0"))*D233/14</f>
        <v>660690.14285714284</v>
      </c>
      <c r="P233" s="29">
        <f t="shared" si="8"/>
        <v>1028</v>
      </c>
      <c r="Q233" s="299">
        <f t="shared" si="9"/>
        <v>4090522.047619048</v>
      </c>
    </row>
    <row r="234" spans="2:17" ht="18" thickTop="1" thickBot="1" x14ac:dyDescent="0.35">
      <c r="B234" s="22" t="s">
        <v>1609</v>
      </c>
      <c r="C234" s="116">
        <v>205</v>
      </c>
      <c r="D234" s="323">
        <v>1</v>
      </c>
      <c r="E234" s="17"/>
      <c r="F234" s="276">
        <f>VLOOKUP(C234,'DB-캐릭터별 스테이지 매칭'!$E$3:$F$302,2,0)</f>
        <v>920</v>
      </c>
      <c r="G234" s="276" t="str">
        <f>VLOOKUP(F234,'DB-캐릭터별 스테이지 매칭'!$I$3:$L$1698,4,0)</f>
        <v>20-4</v>
      </c>
      <c r="H234" s="276">
        <f>_xlfn.IFNA(VLOOKUP(B234,'DB-서식용'!$D$4:$E$12,2,0),"")</f>
        <v>1040101001</v>
      </c>
      <c r="I234" s="29">
        <f>IFERROR((VLOOKUP(F234,'DB-방치 재화'!$B$3:$I$1800,(MATCH(H234,'DB-방치 재화'!$F$1:$I$1,0)+4),0))*60*24*D234,"0")*(1.7+1.58)</f>
        <v>3277900.8000000003</v>
      </c>
      <c r="J234" s="29">
        <f>_xlfn.IFNA(IF(H234='DB-일일 퀘스트'!$F$6,VLOOKUP(F234,'DB-방치 재화'!$B$3:$H$1698,5,0)*VLOOKUP(H234,'DB-일일 퀘스트'!$F$6:$H$13,3,0),IF(H234='DB-일일 퀘스트'!$F$7,VLOOKUP(F234,'DB-방치 재화'!$B$3:$H$1698,6,0)*VLOOKUP(H234,'DB-일일 퀘스트'!$F$6:$H$13,3,0),IF(H234='DB-일일 퀘스트'!$F$8,VLOOKUP(F234,'DB-방치 재화'!$B$3:$H$1698,7,0)*VLOOKUP(H234,'DB-일일 퀘스트'!$F$6:$H$13,3,0),VLOOKUP(H234,'DB-일일 퀘스트'!$F$6:$H$13,3,0)))),"0")</f>
        <v>83280</v>
      </c>
      <c r="K234" s="29">
        <f>_xlfn.IFNA((IF(H234='DB-주간 퀘스트'!$F$6,VLOOKUP(F234,'DB-방치 재화'!$B$3:$H$1698,5,0)*VLOOKUP(H234,'DB-주간 퀘스트'!$F$6:$H$15,3,0),IF(H234='DB-주간 퀘스트'!$F$7,VLOOKUP(F234,'DB-방치 재화'!$B$3:$H$1698,6,0)*VLOOKUP(H234,'DB-주간 퀘스트'!$F$6:$H$15,3,0),IF(H234='DB-주간 퀘스트'!$F$8,VLOOKUP(F234,'DB-방치 재화'!$B$3:$H$1698,7,0)*VLOOKUP(H234,'DB-주간 퀘스트'!$F$6:$H$15,3,0),VLOOKUP(H234,'DB-주간 퀘스트'!$F$6:$H$15,3,0)))))/7,"0")</f>
        <v>35691.428571428572</v>
      </c>
      <c r="L234" s="29">
        <f t="array" ref="L234">_xlfn.IFNA(IF(H234='DB-아스니아 미션'!$F$8,VLOOKUP('주요 재화 수급처 관리'!$F$10:$F$11,'DB-방치 재화'!$B$3:$H$1698,6,0)*'DB-아스니아 미션'!$H$8,VLOOKUP('주요 재화 수급처 관리'!$H$10:$H$11,'DB-아스니아 미션'!$F$7:$H$10,3,0)),"0")/7</f>
        <v>274.28571428571428</v>
      </c>
      <c r="M234" s="29">
        <f>(((VLOOKUP(F234,'DB-방치 재화'!$B$3:$I$1698,8,0)+8)*(VLOOKUP(H234,'DB-파견 작전실'!$L$8:$M$14,2,0)))*D234)</f>
        <v>56130.53333333334</v>
      </c>
      <c r="N234" s="29">
        <f>_xlfn.IFNA(IF(C234&lt;'DB-선물'!$E$5,VLOOKUP('주요 재화 수급처 관리'!$H$10,'DB-선물'!$G$6:$I$9,3,0),(IF('DB-선물'!$E$11&lt;=C234&lt;'DB-선물'!E180,VLOOKUP('주요 재화 수급처 관리'!$H$10,'DB-선물'!$G$12:$I$15,3,0),VLOOKUP(H234,'DB-선물'!$G$18:$I$21,3,0)))),"0")*6*D234</f>
        <v>0</v>
      </c>
      <c r="O234" s="29">
        <f t="array" ref="O234">(_xlfn.IFNA((VLOOKUP((INDEX('DB-메모리얼'!$F$5:$F$98,MATCH(MIN(ABS('DB-메모리얼'!$F$5:$F$98-'주요 재화 수급처 관리'!$C$10)),ABS('DB-메모리얼'!$F$5:$F$98-'주요 재화 수급처 관리'!$C$10),0))),'DB-메모리얼'!$F$5:$K$98,MATCH(H234,'DB-메모리얼'!$H$3:$K$3,0)+2,0)),"0"))*D234/14</f>
        <v>660690.14285714284</v>
      </c>
      <c r="P234" s="29">
        <f t="shared" si="8"/>
        <v>1028</v>
      </c>
      <c r="Q234" s="299">
        <f t="shared" si="9"/>
        <v>4114995.1904761908</v>
      </c>
    </row>
    <row r="235" spans="2:17" ht="18" thickTop="1" thickBot="1" x14ac:dyDescent="0.35">
      <c r="B235" s="22" t="s">
        <v>1609</v>
      </c>
      <c r="C235" s="116">
        <v>206</v>
      </c>
      <c r="D235" s="323">
        <v>1</v>
      </c>
      <c r="E235" s="17"/>
      <c r="F235" s="276">
        <f>VLOOKUP(C235,'DB-캐릭터별 스테이지 매칭'!$E$3:$F$302,2,0)</f>
        <v>927</v>
      </c>
      <c r="G235" s="276" t="str">
        <f>VLOOKUP(F235,'DB-캐릭터별 스테이지 매칭'!$I$3:$L$1698,4,0)</f>
        <v>20-11</v>
      </c>
      <c r="H235" s="276">
        <f>_xlfn.IFNA(VLOOKUP(B235,'DB-서식용'!$D$4:$E$12,2,0),"")</f>
        <v>1040101001</v>
      </c>
      <c r="I235" s="29">
        <f>IFERROR((VLOOKUP(F235,'DB-방치 재화'!$B$3:$I$1800,(MATCH(H235,'DB-방치 재화'!$F$1:$I$1,0)+4),0))*60*24*D235,"0")*(1.7+1.58)</f>
        <v>3296793.6</v>
      </c>
      <c r="J235" s="29">
        <f>_xlfn.IFNA(IF(H235='DB-일일 퀘스트'!$F$6,VLOOKUP(F235,'DB-방치 재화'!$B$3:$H$1698,5,0)*VLOOKUP(H235,'DB-일일 퀘스트'!$F$6:$H$13,3,0),IF(H235='DB-일일 퀘스트'!$F$7,VLOOKUP(F235,'DB-방치 재화'!$B$3:$H$1698,6,0)*VLOOKUP(H235,'DB-일일 퀘스트'!$F$6:$H$13,3,0),IF(H235='DB-일일 퀘스트'!$F$8,VLOOKUP(F235,'DB-방치 재화'!$B$3:$H$1698,7,0)*VLOOKUP(H235,'DB-일일 퀘스트'!$F$6:$H$13,3,0),VLOOKUP(H235,'DB-일일 퀘스트'!$F$6:$H$13,3,0)))),"0")</f>
        <v>83760</v>
      </c>
      <c r="K235" s="29">
        <f>_xlfn.IFNA((IF(H235='DB-주간 퀘스트'!$F$6,VLOOKUP(F235,'DB-방치 재화'!$B$3:$H$1698,5,0)*VLOOKUP(H235,'DB-주간 퀘스트'!$F$6:$H$15,3,0),IF(H235='DB-주간 퀘스트'!$F$7,VLOOKUP(F235,'DB-방치 재화'!$B$3:$H$1698,6,0)*VLOOKUP(H235,'DB-주간 퀘스트'!$F$6:$H$15,3,0),IF(H235='DB-주간 퀘스트'!$F$8,VLOOKUP(F235,'DB-방치 재화'!$B$3:$H$1698,7,0)*VLOOKUP(H235,'DB-주간 퀘스트'!$F$6:$H$15,3,0),VLOOKUP(H235,'DB-주간 퀘스트'!$F$6:$H$15,3,0)))))/7,"0")</f>
        <v>35897.142857142855</v>
      </c>
      <c r="L235" s="29">
        <f t="array" ref="L235">_xlfn.IFNA(IF(H235='DB-아스니아 미션'!$F$8,VLOOKUP('주요 재화 수급처 관리'!$F$10:$F$11,'DB-방치 재화'!$B$3:$H$1698,6,0)*'DB-아스니아 미션'!$H$8,VLOOKUP('주요 재화 수급처 관리'!$H$10:$H$11,'DB-아스니아 미션'!$F$7:$H$10,3,0)),"0")/7</f>
        <v>274.28571428571428</v>
      </c>
      <c r="M235" s="29">
        <f>(((VLOOKUP(F235,'DB-방치 재화'!$B$3:$I$1698,8,0)+8)*(VLOOKUP(H235,'DB-파견 작전실'!$L$8:$M$14,2,0)))*D235)</f>
        <v>56130.53333333334</v>
      </c>
      <c r="N235" s="29">
        <f>_xlfn.IFNA(IF(C235&lt;'DB-선물'!$E$5,VLOOKUP('주요 재화 수급처 관리'!$H$10,'DB-선물'!$G$6:$I$9,3,0),(IF('DB-선물'!$E$11&lt;=C235&lt;'DB-선물'!E181,VLOOKUP('주요 재화 수급처 관리'!$H$10,'DB-선물'!$G$12:$I$15,3,0),VLOOKUP(H235,'DB-선물'!$G$18:$I$21,3,0)))),"0")*6*D235</f>
        <v>0</v>
      </c>
      <c r="O235" s="29">
        <f t="array" ref="O235">(_xlfn.IFNA((VLOOKUP((INDEX('DB-메모리얼'!$F$5:$F$98,MATCH(MIN(ABS('DB-메모리얼'!$F$5:$F$98-'주요 재화 수급처 관리'!$C$10)),ABS('DB-메모리얼'!$F$5:$F$98-'주요 재화 수급처 관리'!$C$10),0))),'DB-메모리얼'!$F$5:$K$98,MATCH(H235,'DB-메모리얼'!$H$3:$K$3,0)+2,0)),"0"))*D235/14</f>
        <v>660690.14285714284</v>
      </c>
      <c r="P235" s="29">
        <f t="shared" si="8"/>
        <v>1028</v>
      </c>
      <c r="Q235" s="299">
        <f t="shared" si="9"/>
        <v>4134573.7047619047</v>
      </c>
    </row>
    <row r="236" spans="2:17" ht="18" thickTop="1" thickBot="1" x14ac:dyDescent="0.35">
      <c r="B236" s="22" t="s">
        <v>1609</v>
      </c>
      <c r="C236" s="116">
        <v>207</v>
      </c>
      <c r="D236" s="323">
        <v>1</v>
      </c>
      <c r="E236" s="17"/>
      <c r="F236" s="276">
        <f>VLOOKUP(C236,'DB-캐릭터별 스테이지 매칭'!$E$3:$F$302,2,0)</f>
        <v>934</v>
      </c>
      <c r="G236" s="276" t="str">
        <f>VLOOKUP(F236,'DB-캐릭터별 스테이지 매칭'!$I$3:$L$1698,4,0)</f>
        <v>20-18</v>
      </c>
      <c r="H236" s="276">
        <f>_xlfn.IFNA(VLOOKUP(B236,'DB-서식용'!$D$4:$E$12,2,0),"")</f>
        <v>1040101001</v>
      </c>
      <c r="I236" s="29">
        <f>IFERROR((VLOOKUP(F236,'DB-방치 재화'!$B$3:$I$1800,(MATCH(H236,'DB-방치 재화'!$F$1:$I$1,0)+4),0))*60*24*D236,"0")*(1.7+1.58)</f>
        <v>3320409.6</v>
      </c>
      <c r="J236" s="29">
        <f>_xlfn.IFNA(IF(H236='DB-일일 퀘스트'!$F$6,VLOOKUP(F236,'DB-방치 재화'!$B$3:$H$1698,5,0)*VLOOKUP(H236,'DB-일일 퀘스트'!$F$6:$H$13,3,0),IF(H236='DB-일일 퀘스트'!$F$7,VLOOKUP(F236,'DB-방치 재화'!$B$3:$H$1698,6,0)*VLOOKUP(H236,'DB-일일 퀘스트'!$F$6:$H$13,3,0),IF(H236='DB-일일 퀘스트'!$F$8,VLOOKUP(F236,'DB-방치 재화'!$B$3:$H$1698,7,0)*VLOOKUP(H236,'DB-일일 퀘스트'!$F$6:$H$13,3,0),VLOOKUP(H236,'DB-일일 퀘스트'!$F$6:$H$13,3,0)))),"0")</f>
        <v>84360</v>
      </c>
      <c r="K236" s="29">
        <f>_xlfn.IFNA((IF(H236='DB-주간 퀘스트'!$F$6,VLOOKUP(F236,'DB-방치 재화'!$B$3:$H$1698,5,0)*VLOOKUP(H236,'DB-주간 퀘스트'!$F$6:$H$15,3,0),IF(H236='DB-주간 퀘스트'!$F$7,VLOOKUP(F236,'DB-방치 재화'!$B$3:$H$1698,6,0)*VLOOKUP(H236,'DB-주간 퀘스트'!$F$6:$H$15,3,0),IF(H236='DB-주간 퀘스트'!$F$8,VLOOKUP(F236,'DB-방치 재화'!$B$3:$H$1698,7,0)*VLOOKUP(H236,'DB-주간 퀘스트'!$F$6:$H$15,3,0),VLOOKUP(H236,'DB-주간 퀘스트'!$F$6:$H$15,3,0)))))/7,"0")</f>
        <v>36154.285714285717</v>
      </c>
      <c r="L236" s="29">
        <f t="array" ref="L236">_xlfn.IFNA(IF(H236='DB-아스니아 미션'!$F$8,VLOOKUP('주요 재화 수급처 관리'!$F$10:$F$11,'DB-방치 재화'!$B$3:$H$1698,6,0)*'DB-아스니아 미션'!$H$8,VLOOKUP('주요 재화 수급처 관리'!$H$10:$H$11,'DB-아스니아 미션'!$F$7:$H$10,3,0)),"0")/7</f>
        <v>274.28571428571428</v>
      </c>
      <c r="M236" s="29">
        <f>(((VLOOKUP(F236,'DB-방치 재화'!$B$3:$I$1698,8,0)+8)*(VLOOKUP(H236,'DB-파견 작전실'!$L$8:$M$14,2,0)))*D236)</f>
        <v>56130.53333333334</v>
      </c>
      <c r="N236" s="29">
        <f>_xlfn.IFNA(IF(C236&lt;'DB-선물'!$E$5,VLOOKUP('주요 재화 수급처 관리'!$H$10,'DB-선물'!$G$6:$I$9,3,0),(IF('DB-선물'!$E$11&lt;=C236&lt;'DB-선물'!E182,VLOOKUP('주요 재화 수급처 관리'!$H$10,'DB-선물'!$G$12:$I$15,3,0),VLOOKUP(H236,'DB-선물'!$G$18:$I$21,3,0)))),"0")*6*D236</f>
        <v>0</v>
      </c>
      <c r="O236" s="29">
        <f t="array" ref="O236">(_xlfn.IFNA((VLOOKUP((INDEX('DB-메모리얼'!$F$5:$F$98,MATCH(MIN(ABS('DB-메모리얼'!$F$5:$F$98-'주요 재화 수급처 관리'!$C$10)),ABS('DB-메모리얼'!$F$5:$F$98-'주요 재화 수급처 관리'!$C$10),0))),'DB-메모리얼'!$F$5:$K$98,MATCH(H236,'DB-메모리얼'!$H$3:$K$3,0)+2,0)),"0"))*D236/14</f>
        <v>660690.14285714284</v>
      </c>
      <c r="P236" s="29">
        <f t="shared" si="8"/>
        <v>1028</v>
      </c>
      <c r="Q236" s="299">
        <f t="shared" si="9"/>
        <v>4159046.8476190479</v>
      </c>
    </row>
    <row r="237" spans="2:17" ht="18" thickTop="1" thickBot="1" x14ac:dyDescent="0.35">
      <c r="B237" s="22" t="s">
        <v>1609</v>
      </c>
      <c r="C237" s="116">
        <v>208</v>
      </c>
      <c r="D237" s="323">
        <v>1</v>
      </c>
      <c r="E237" s="17"/>
      <c r="F237" s="276">
        <f>VLOOKUP(C237,'DB-캐릭터별 스테이지 매칭'!$E$3:$F$302,2,0)</f>
        <v>942</v>
      </c>
      <c r="G237" s="276" t="str">
        <f>VLOOKUP(F237,'DB-캐릭터별 스테이지 매칭'!$I$3:$L$1698,4,0)</f>
        <v>20-26</v>
      </c>
      <c r="H237" s="276">
        <f>_xlfn.IFNA(VLOOKUP(B237,'DB-서식용'!$D$4:$E$12,2,0),"")</f>
        <v>1040101001</v>
      </c>
      <c r="I237" s="29">
        <f>IFERROR((VLOOKUP(F237,'DB-방치 재화'!$B$3:$I$1800,(MATCH(H237,'DB-방치 재화'!$F$1:$I$1,0)+4),0))*60*24*D237,"0")*(1.7+1.58)</f>
        <v>3348748.8000000003</v>
      </c>
      <c r="J237" s="29">
        <f>_xlfn.IFNA(IF(H237='DB-일일 퀘스트'!$F$6,VLOOKUP(F237,'DB-방치 재화'!$B$3:$H$1698,5,0)*VLOOKUP(H237,'DB-일일 퀘스트'!$F$6:$H$13,3,0),IF(H237='DB-일일 퀘스트'!$F$7,VLOOKUP(F237,'DB-방치 재화'!$B$3:$H$1698,6,0)*VLOOKUP(H237,'DB-일일 퀘스트'!$F$6:$H$13,3,0),IF(H237='DB-일일 퀘스트'!$F$8,VLOOKUP(F237,'DB-방치 재화'!$B$3:$H$1698,7,0)*VLOOKUP(H237,'DB-일일 퀘스트'!$F$6:$H$13,3,0),VLOOKUP(H237,'DB-일일 퀘스트'!$F$6:$H$13,3,0)))),"0")</f>
        <v>85080</v>
      </c>
      <c r="K237" s="29">
        <f>_xlfn.IFNA((IF(H237='DB-주간 퀘스트'!$F$6,VLOOKUP(F237,'DB-방치 재화'!$B$3:$H$1698,5,0)*VLOOKUP(H237,'DB-주간 퀘스트'!$F$6:$H$15,3,0),IF(H237='DB-주간 퀘스트'!$F$7,VLOOKUP(F237,'DB-방치 재화'!$B$3:$H$1698,6,0)*VLOOKUP(H237,'DB-주간 퀘스트'!$F$6:$H$15,3,0),IF(H237='DB-주간 퀘스트'!$F$8,VLOOKUP(F237,'DB-방치 재화'!$B$3:$H$1698,7,0)*VLOOKUP(H237,'DB-주간 퀘스트'!$F$6:$H$15,3,0),VLOOKUP(H237,'DB-주간 퀘스트'!$F$6:$H$15,3,0)))))/7,"0")</f>
        <v>36462.857142857145</v>
      </c>
      <c r="L237" s="29">
        <f t="array" ref="L237">_xlfn.IFNA(IF(H237='DB-아스니아 미션'!$F$8,VLOOKUP('주요 재화 수급처 관리'!$F$10:$F$11,'DB-방치 재화'!$B$3:$H$1698,6,0)*'DB-아스니아 미션'!$H$8,VLOOKUP('주요 재화 수급처 관리'!$H$10:$H$11,'DB-아스니아 미션'!$F$7:$H$10,3,0)),"0")/7</f>
        <v>274.28571428571428</v>
      </c>
      <c r="M237" s="29">
        <f>(((VLOOKUP(F237,'DB-방치 재화'!$B$3:$I$1698,8,0)+8)*(VLOOKUP(H237,'DB-파견 작전실'!$L$8:$M$14,2,0)))*D237)</f>
        <v>56130.53333333334</v>
      </c>
      <c r="N237" s="29">
        <f>_xlfn.IFNA(IF(C237&lt;'DB-선물'!$E$5,VLOOKUP('주요 재화 수급처 관리'!$H$10,'DB-선물'!$G$6:$I$9,3,0),(IF('DB-선물'!$E$11&lt;=C237&lt;'DB-선물'!E183,VLOOKUP('주요 재화 수급처 관리'!$H$10,'DB-선물'!$G$12:$I$15,3,0),VLOOKUP(H237,'DB-선물'!$G$18:$I$21,3,0)))),"0")*6*D237</f>
        <v>0</v>
      </c>
      <c r="O237" s="29">
        <f t="array" ref="O237">(_xlfn.IFNA((VLOOKUP((INDEX('DB-메모리얼'!$F$5:$F$98,MATCH(MIN(ABS('DB-메모리얼'!$F$5:$F$98-'주요 재화 수급처 관리'!$C$10)),ABS('DB-메모리얼'!$F$5:$F$98-'주요 재화 수급처 관리'!$C$10),0))),'DB-메모리얼'!$F$5:$K$98,MATCH(H237,'DB-메모리얼'!$H$3:$K$3,0)+2,0)),"0"))*D237/14</f>
        <v>660690.14285714284</v>
      </c>
      <c r="P237" s="29">
        <f t="shared" si="8"/>
        <v>1028</v>
      </c>
      <c r="Q237" s="299">
        <f t="shared" si="9"/>
        <v>4188414.6190476194</v>
      </c>
    </row>
    <row r="238" spans="2:17" ht="18" thickTop="1" thickBot="1" x14ac:dyDescent="0.35">
      <c r="B238" s="22" t="s">
        <v>1609</v>
      </c>
      <c r="C238" s="116">
        <v>209</v>
      </c>
      <c r="D238" s="323">
        <v>1</v>
      </c>
      <c r="E238" s="17"/>
      <c r="F238" s="276">
        <f>VLOOKUP(C238,'DB-캐릭터별 스테이지 매칭'!$E$3:$F$302,2,0)</f>
        <v>949</v>
      </c>
      <c r="G238" s="276" t="str">
        <f>VLOOKUP(F238,'DB-캐릭터별 스테이지 매칭'!$I$3:$L$1698,4,0)</f>
        <v>20-33</v>
      </c>
      <c r="H238" s="276">
        <f>_xlfn.IFNA(VLOOKUP(B238,'DB-서식용'!$D$4:$E$12,2,0),"")</f>
        <v>1040101001</v>
      </c>
      <c r="I238" s="29">
        <f>IFERROR((VLOOKUP(F238,'DB-방치 재화'!$B$3:$I$1800,(MATCH(H238,'DB-방치 재화'!$F$1:$I$1,0)+4),0))*60*24*D238,"0")*(1.7+1.58)</f>
        <v>3367641.6</v>
      </c>
      <c r="J238" s="29">
        <f>_xlfn.IFNA(IF(H238='DB-일일 퀘스트'!$F$6,VLOOKUP(F238,'DB-방치 재화'!$B$3:$H$1698,5,0)*VLOOKUP(H238,'DB-일일 퀘스트'!$F$6:$H$13,3,0),IF(H238='DB-일일 퀘스트'!$F$7,VLOOKUP(F238,'DB-방치 재화'!$B$3:$H$1698,6,0)*VLOOKUP(H238,'DB-일일 퀘스트'!$F$6:$H$13,3,0),IF(H238='DB-일일 퀘스트'!$F$8,VLOOKUP(F238,'DB-방치 재화'!$B$3:$H$1698,7,0)*VLOOKUP(H238,'DB-일일 퀘스트'!$F$6:$H$13,3,0),VLOOKUP(H238,'DB-일일 퀘스트'!$F$6:$H$13,3,0)))),"0")</f>
        <v>85560</v>
      </c>
      <c r="K238" s="29">
        <f>_xlfn.IFNA((IF(H238='DB-주간 퀘스트'!$F$6,VLOOKUP(F238,'DB-방치 재화'!$B$3:$H$1698,5,0)*VLOOKUP(H238,'DB-주간 퀘스트'!$F$6:$H$15,3,0),IF(H238='DB-주간 퀘스트'!$F$7,VLOOKUP(F238,'DB-방치 재화'!$B$3:$H$1698,6,0)*VLOOKUP(H238,'DB-주간 퀘스트'!$F$6:$H$15,3,0),IF(H238='DB-주간 퀘스트'!$F$8,VLOOKUP(F238,'DB-방치 재화'!$B$3:$H$1698,7,0)*VLOOKUP(H238,'DB-주간 퀘스트'!$F$6:$H$15,3,0),VLOOKUP(H238,'DB-주간 퀘스트'!$F$6:$H$15,3,0)))))/7,"0")</f>
        <v>36668.571428571428</v>
      </c>
      <c r="L238" s="29">
        <f t="array" ref="L238">_xlfn.IFNA(IF(H238='DB-아스니아 미션'!$F$8,VLOOKUP('주요 재화 수급처 관리'!$F$10:$F$11,'DB-방치 재화'!$B$3:$H$1698,6,0)*'DB-아스니아 미션'!$H$8,VLOOKUP('주요 재화 수급처 관리'!$H$10:$H$11,'DB-아스니아 미션'!$F$7:$H$10,3,0)),"0")/7</f>
        <v>274.28571428571428</v>
      </c>
      <c r="M238" s="29">
        <f>(((VLOOKUP(F238,'DB-방치 재화'!$B$3:$I$1698,8,0)+8)*(VLOOKUP(H238,'DB-파견 작전실'!$L$8:$M$14,2,0)))*D238)</f>
        <v>56130.53333333334</v>
      </c>
      <c r="N238" s="29">
        <f>_xlfn.IFNA(IF(C238&lt;'DB-선물'!$E$5,VLOOKUP('주요 재화 수급처 관리'!$H$10,'DB-선물'!$G$6:$I$9,3,0),(IF('DB-선물'!$E$11&lt;=C238&lt;'DB-선물'!E184,VLOOKUP('주요 재화 수급처 관리'!$H$10,'DB-선물'!$G$12:$I$15,3,0),VLOOKUP(H238,'DB-선물'!$G$18:$I$21,3,0)))),"0")*6*D238</f>
        <v>0</v>
      </c>
      <c r="O238" s="29">
        <f t="array" ref="O238">(_xlfn.IFNA((VLOOKUP((INDEX('DB-메모리얼'!$F$5:$F$98,MATCH(MIN(ABS('DB-메모리얼'!$F$5:$F$98-'주요 재화 수급처 관리'!$C$10)),ABS('DB-메모리얼'!$F$5:$F$98-'주요 재화 수급처 관리'!$C$10),0))),'DB-메모리얼'!$F$5:$K$98,MATCH(H238,'DB-메모리얼'!$H$3:$K$3,0)+2,0)),"0"))*D238/14</f>
        <v>660690.14285714284</v>
      </c>
      <c r="P238" s="29">
        <f t="shared" si="8"/>
        <v>1028</v>
      </c>
      <c r="Q238" s="299">
        <f t="shared" si="9"/>
        <v>4207993.1333333338</v>
      </c>
    </row>
    <row r="239" spans="2:17" ht="18" thickTop="1" thickBot="1" x14ac:dyDescent="0.35">
      <c r="B239" s="22" t="s">
        <v>1609</v>
      </c>
      <c r="C239" s="116">
        <v>210</v>
      </c>
      <c r="D239" s="323">
        <v>1</v>
      </c>
      <c r="E239" s="17"/>
      <c r="F239" s="276">
        <f>VLOOKUP(C239,'DB-캐릭터별 스테이지 매칭'!$E$3:$F$302,2,0)</f>
        <v>956</v>
      </c>
      <c r="G239" s="276" t="str">
        <f>VLOOKUP(F239,'DB-캐릭터별 스테이지 매칭'!$I$3:$L$1698,4,0)</f>
        <v>20-40</v>
      </c>
      <c r="H239" s="276">
        <f>_xlfn.IFNA(VLOOKUP(B239,'DB-서식용'!$D$4:$E$12,2,0),"")</f>
        <v>1040101001</v>
      </c>
      <c r="I239" s="29">
        <f>IFERROR((VLOOKUP(F239,'DB-방치 재화'!$B$3:$I$1800,(MATCH(H239,'DB-방치 재화'!$F$1:$I$1,0)+4),0))*60*24*D239,"0")*(1.7+1.58)</f>
        <v>3391257.6</v>
      </c>
      <c r="J239" s="29">
        <f>_xlfn.IFNA(IF(H239='DB-일일 퀘스트'!$F$6,VLOOKUP(F239,'DB-방치 재화'!$B$3:$H$1698,5,0)*VLOOKUP(H239,'DB-일일 퀘스트'!$F$6:$H$13,3,0),IF(H239='DB-일일 퀘스트'!$F$7,VLOOKUP(F239,'DB-방치 재화'!$B$3:$H$1698,6,0)*VLOOKUP(H239,'DB-일일 퀘스트'!$F$6:$H$13,3,0),IF(H239='DB-일일 퀘스트'!$F$8,VLOOKUP(F239,'DB-방치 재화'!$B$3:$H$1698,7,0)*VLOOKUP(H239,'DB-일일 퀘스트'!$F$6:$H$13,3,0),VLOOKUP(H239,'DB-일일 퀘스트'!$F$6:$H$13,3,0)))),"0")</f>
        <v>86160</v>
      </c>
      <c r="K239" s="29">
        <f>_xlfn.IFNA((IF(H239='DB-주간 퀘스트'!$F$6,VLOOKUP(F239,'DB-방치 재화'!$B$3:$H$1698,5,0)*VLOOKUP(H239,'DB-주간 퀘스트'!$F$6:$H$15,3,0),IF(H239='DB-주간 퀘스트'!$F$7,VLOOKUP(F239,'DB-방치 재화'!$B$3:$H$1698,6,0)*VLOOKUP(H239,'DB-주간 퀘스트'!$F$6:$H$15,3,0),IF(H239='DB-주간 퀘스트'!$F$8,VLOOKUP(F239,'DB-방치 재화'!$B$3:$H$1698,7,0)*VLOOKUP(H239,'DB-주간 퀘스트'!$F$6:$H$15,3,0),VLOOKUP(H239,'DB-주간 퀘스트'!$F$6:$H$15,3,0)))))/7,"0")</f>
        <v>36925.714285714283</v>
      </c>
      <c r="L239" s="29">
        <f t="array" ref="L239">_xlfn.IFNA(IF(H239='DB-아스니아 미션'!$F$8,VLOOKUP('주요 재화 수급처 관리'!$F$10:$F$11,'DB-방치 재화'!$B$3:$H$1698,6,0)*'DB-아스니아 미션'!$H$8,VLOOKUP('주요 재화 수급처 관리'!$H$10:$H$11,'DB-아스니아 미션'!$F$7:$H$10,3,0)),"0")/7</f>
        <v>274.28571428571428</v>
      </c>
      <c r="M239" s="29">
        <f>(((VLOOKUP(F239,'DB-방치 재화'!$B$3:$I$1698,8,0)+8)*(VLOOKUP(H239,'DB-파견 작전실'!$L$8:$M$14,2,0)))*D239)</f>
        <v>56130.53333333334</v>
      </c>
      <c r="N239" s="29">
        <f>_xlfn.IFNA(IF(C239&lt;'DB-선물'!$E$5,VLOOKUP('주요 재화 수급처 관리'!$H$10,'DB-선물'!$G$6:$I$9,3,0),(IF('DB-선물'!$E$11&lt;=C239&lt;'DB-선물'!E185,VLOOKUP('주요 재화 수급처 관리'!$H$10,'DB-선물'!$G$12:$I$15,3,0),VLOOKUP(H239,'DB-선물'!$G$18:$I$21,3,0)))),"0")*6*D239</f>
        <v>0</v>
      </c>
      <c r="O239" s="29">
        <f t="array" ref="O239">(_xlfn.IFNA((VLOOKUP((INDEX('DB-메모리얼'!$F$5:$F$98,MATCH(MIN(ABS('DB-메모리얼'!$F$5:$F$98-'주요 재화 수급처 관리'!$C$10)),ABS('DB-메모리얼'!$F$5:$F$98-'주요 재화 수급처 관리'!$C$10),0))),'DB-메모리얼'!$F$5:$K$98,MATCH(H239,'DB-메모리얼'!$H$3:$K$3,0)+2,0)),"0"))*D239/14</f>
        <v>660690.14285714284</v>
      </c>
      <c r="P239" s="29">
        <f t="shared" si="8"/>
        <v>1028</v>
      </c>
      <c r="Q239" s="299">
        <f t="shared" si="9"/>
        <v>4232466.2761904765</v>
      </c>
    </row>
    <row r="240" spans="2:17" ht="18" thickTop="1" thickBot="1" x14ac:dyDescent="0.35">
      <c r="B240" s="22" t="s">
        <v>1609</v>
      </c>
      <c r="C240" s="116">
        <v>211</v>
      </c>
      <c r="D240" s="323">
        <v>1</v>
      </c>
      <c r="E240" s="17"/>
      <c r="F240" s="276">
        <f>VLOOKUP(C240,'DB-캐릭터별 스테이지 매칭'!$E$3:$F$302,2,0)</f>
        <v>964</v>
      </c>
      <c r="G240" s="276" t="str">
        <f>VLOOKUP(F240,'DB-캐릭터별 스테이지 매칭'!$I$3:$L$1698,4,0)</f>
        <v>20-48</v>
      </c>
      <c r="H240" s="276">
        <f>_xlfn.IFNA(VLOOKUP(B240,'DB-서식용'!$D$4:$E$12,2,0),"")</f>
        <v>1040101001</v>
      </c>
      <c r="I240" s="29">
        <f>IFERROR((VLOOKUP(F240,'DB-방치 재화'!$B$3:$I$1800,(MATCH(H240,'DB-방치 재화'!$F$1:$I$1,0)+4),0))*60*24*D240,"0")*(1.7+1.58)</f>
        <v>3419596.8000000003</v>
      </c>
      <c r="J240" s="29">
        <f>_xlfn.IFNA(IF(H240='DB-일일 퀘스트'!$F$6,VLOOKUP(F240,'DB-방치 재화'!$B$3:$H$1698,5,0)*VLOOKUP(H240,'DB-일일 퀘스트'!$F$6:$H$13,3,0),IF(H240='DB-일일 퀘스트'!$F$7,VLOOKUP(F240,'DB-방치 재화'!$B$3:$H$1698,6,0)*VLOOKUP(H240,'DB-일일 퀘스트'!$F$6:$H$13,3,0),IF(H240='DB-일일 퀘스트'!$F$8,VLOOKUP(F240,'DB-방치 재화'!$B$3:$H$1698,7,0)*VLOOKUP(H240,'DB-일일 퀘스트'!$F$6:$H$13,3,0),VLOOKUP(H240,'DB-일일 퀘스트'!$F$6:$H$13,3,0)))),"0")</f>
        <v>86880</v>
      </c>
      <c r="K240" s="29">
        <f>_xlfn.IFNA((IF(H240='DB-주간 퀘스트'!$F$6,VLOOKUP(F240,'DB-방치 재화'!$B$3:$H$1698,5,0)*VLOOKUP(H240,'DB-주간 퀘스트'!$F$6:$H$15,3,0),IF(H240='DB-주간 퀘스트'!$F$7,VLOOKUP(F240,'DB-방치 재화'!$B$3:$H$1698,6,0)*VLOOKUP(H240,'DB-주간 퀘스트'!$F$6:$H$15,3,0),IF(H240='DB-주간 퀘스트'!$F$8,VLOOKUP(F240,'DB-방치 재화'!$B$3:$H$1698,7,0)*VLOOKUP(H240,'DB-주간 퀘스트'!$F$6:$H$15,3,0),VLOOKUP(H240,'DB-주간 퀘스트'!$F$6:$H$15,3,0)))))/7,"0")</f>
        <v>37234.285714285717</v>
      </c>
      <c r="L240" s="29">
        <f t="array" ref="L240">_xlfn.IFNA(IF(H240='DB-아스니아 미션'!$F$8,VLOOKUP('주요 재화 수급처 관리'!$F$10:$F$11,'DB-방치 재화'!$B$3:$H$1698,6,0)*'DB-아스니아 미션'!$H$8,VLOOKUP('주요 재화 수급처 관리'!$H$10:$H$11,'DB-아스니아 미션'!$F$7:$H$10,3,0)),"0")/7</f>
        <v>274.28571428571428</v>
      </c>
      <c r="M240" s="29">
        <f>(((VLOOKUP(F240,'DB-방치 재화'!$B$3:$I$1698,8,0)+8)*(VLOOKUP(H240,'DB-파견 작전실'!$L$8:$M$14,2,0)))*D240)</f>
        <v>56130.53333333334</v>
      </c>
      <c r="N240" s="29">
        <f>_xlfn.IFNA(IF(C240&lt;'DB-선물'!$E$5,VLOOKUP('주요 재화 수급처 관리'!$H$10,'DB-선물'!$G$6:$I$9,3,0),(IF('DB-선물'!$E$11&lt;=C240&lt;'DB-선물'!E186,VLOOKUP('주요 재화 수급처 관리'!$H$10,'DB-선물'!$G$12:$I$15,3,0),VLOOKUP(H240,'DB-선물'!$G$18:$I$21,3,0)))),"0")*6*D240</f>
        <v>0</v>
      </c>
      <c r="O240" s="29">
        <f t="array" ref="O240">(_xlfn.IFNA((VLOOKUP((INDEX('DB-메모리얼'!$F$5:$F$98,MATCH(MIN(ABS('DB-메모리얼'!$F$5:$F$98-'주요 재화 수급처 관리'!$C$10)),ABS('DB-메모리얼'!$F$5:$F$98-'주요 재화 수급처 관리'!$C$10),0))),'DB-메모리얼'!$F$5:$K$98,MATCH(H240,'DB-메모리얼'!$H$3:$K$3,0)+2,0)),"0"))*D240/14</f>
        <v>660690.14285714284</v>
      </c>
      <c r="P240" s="29">
        <f t="shared" si="8"/>
        <v>1028</v>
      </c>
      <c r="Q240" s="299">
        <f t="shared" si="9"/>
        <v>4261834.0476190485</v>
      </c>
    </row>
    <row r="241" spans="2:17" ht="18" thickTop="1" thickBot="1" x14ac:dyDescent="0.35">
      <c r="B241" s="22" t="s">
        <v>1609</v>
      </c>
      <c r="C241" s="116">
        <v>212</v>
      </c>
      <c r="D241" s="323">
        <v>1</v>
      </c>
      <c r="E241" s="17"/>
      <c r="F241" s="276">
        <f>VLOOKUP(C241,'DB-캐릭터별 스테이지 매칭'!$E$3:$F$302,2,0)</f>
        <v>971</v>
      </c>
      <c r="G241" s="276" t="str">
        <f>VLOOKUP(F241,'DB-캐릭터별 스테이지 매칭'!$I$3:$L$1698,4,0)</f>
        <v>20-55</v>
      </c>
      <c r="H241" s="276">
        <f>_xlfn.IFNA(VLOOKUP(B241,'DB-서식용'!$D$4:$E$12,2,0),"")</f>
        <v>1040101001</v>
      </c>
      <c r="I241" s="29">
        <f>IFERROR((VLOOKUP(F241,'DB-방치 재화'!$B$3:$I$1800,(MATCH(H241,'DB-방치 재화'!$F$1:$I$1,0)+4),0))*60*24*D241,"0")*(1.7+1.58)</f>
        <v>3443212.8000000003</v>
      </c>
      <c r="J241" s="29">
        <f>_xlfn.IFNA(IF(H241='DB-일일 퀘스트'!$F$6,VLOOKUP(F241,'DB-방치 재화'!$B$3:$H$1698,5,0)*VLOOKUP(H241,'DB-일일 퀘스트'!$F$6:$H$13,3,0),IF(H241='DB-일일 퀘스트'!$F$7,VLOOKUP(F241,'DB-방치 재화'!$B$3:$H$1698,6,0)*VLOOKUP(H241,'DB-일일 퀘스트'!$F$6:$H$13,3,0),IF(H241='DB-일일 퀘스트'!$F$8,VLOOKUP(F241,'DB-방치 재화'!$B$3:$H$1698,7,0)*VLOOKUP(H241,'DB-일일 퀘스트'!$F$6:$H$13,3,0),VLOOKUP(H241,'DB-일일 퀘스트'!$F$6:$H$13,3,0)))),"0")</f>
        <v>87480</v>
      </c>
      <c r="K241" s="29">
        <f>_xlfn.IFNA((IF(H241='DB-주간 퀘스트'!$F$6,VLOOKUP(F241,'DB-방치 재화'!$B$3:$H$1698,5,0)*VLOOKUP(H241,'DB-주간 퀘스트'!$F$6:$H$15,3,0),IF(H241='DB-주간 퀘스트'!$F$7,VLOOKUP(F241,'DB-방치 재화'!$B$3:$H$1698,6,0)*VLOOKUP(H241,'DB-주간 퀘스트'!$F$6:$H$15,3,0),IF(H241='DB-주간 퀘스트'!$F$8,VLOOKUP(F241,'DB-방치 재화'!$B$3:$H$1698,7,0)*VLOOKUP(H241,'DB-주간 퀘스트'!$F$6:$H$15,3,0),VLOOKUP(H241,'DB-주간 퀘스트'!$F$6:$H$15,3,0)))))/7,"0")</f>
        <v>37491.428571428572</v>
      </c>
      <c r="L241" s="29">
        <f t="array" ref="L241">_xlfn.IFNA(IF(H241='DB-아스니아 미션'!$F$8,VLOOKUP('주요 재화 수급처 관리'!$F$10:$F$11,'DB-방치 재화'!$B$3:$H$1698,6,0)*'DB-아스니아 미션'!$H$8,VLOOKUP('주요 재화 수급처 관리'!$H$10:$H$11,'DB-아스니아 미션'!$F$7:$H$10,3,0)),"0")/7</f>
        <v>274.28571428571428</v>
      </c>
      <c r="M241" s="29">
        <f>(((VLOOKUP(F241,'DB-방치 재화'!$B$3:$I$1698,8,0)+8)*(VLOOKUP(H241,'DB-파견 작전실'!$L$8:$M$14,2,0)))*D241)</f>
        <v>56130.53333333334</v>
      </c>
      <c r="N241" s="29">
        <f>_xlfn.IFNA(IF(C241&lt;'DB-선물'!$E$5,VLOOKUP('주요 재화 수급처 관리'!$H$10,'DB-선물'!$G$6:$I$9,3,0),(IF('DB-선물'!$E$11&lt;=C241&lt;'DB-선물'!E187,VLOOKUP('주요 재화 수급처 관리'!$H$10,'DB-선물'!$G$12:$I$15,3,0),VLOOKUP(H241,'DB-선물'!$G$18:$I$21,3,0)))),"0")*6*D241</f>
        <v>0</v>
      </c>
      <c r="O241" s="29">
        <f t="array" ref="O241">(_xlfn.IFNA((VLOOKUP((INDEX('DB-메모리얼'!$F$5:$F$98,MATCH(MIN(ABS('DB-메모리얼'!$F$5:$F$98-'주요 재화 수급처 관리'!$C$10)),ABS('DB-메모리얼'!$F$5:$F$98-'주요 재화 수급처 관리'!$C$10),0))),'DB-메모리얼'!$F$5:$K$98,MATCH(H241,'DB-메모리얼'!$H$3:$K$3,0)+2,0)),"0"))*D241/14</f>
        <v>660690.14285714284</v>
      </c>
      <c r="P241" s="29">
        <f t="shared" si="8"/>
        <v>1028</v>
      </c>
      <c r="Q241" s="299">
        <f t="shared" si="9"/>
        <v>4286307.1904761912</v>
      </c>
    </row>
    <row r="242" spans="2:17" ht="18" thickTop="1" thickBot="1" x14ac:dyDescent="0.35">
      <c r="B242" s="22" t="s">
        <v>1609</v>
      </c>
      <c r="C242" s="116">
        <v>213</v>
      </c>
      <c r="D242" s="323">
        <v>1</v>
      </c>
      <c r="E242" s="17"/>
      <c r="F242" s="276">
        <f>VLOOKUP(C242,'DB-캐릭터별 스테이지 매칭'!$E$3:$F$302,2,0)</f>
        <v>978</v>
      </c>
      <c r="G242" s="276" t="str">
        <f>VLOOKUP(F242,'DB-캐릭터별 스테이지 매칭'!$I$3:$L$1698,4,0)</f>
        <v>21-2</v>
      </c>
      <c r="H242" s="276">
        <f>_xlfn.IFNA(VLOOKUP(B242,'DB-서식용'!$D$4:$E$12,2,0),"")</f>
        <v>1040101001</v>
      </c>
      <c r="I242" s="29">
        <f>IFERROR((VLOOKUP(F242,'DB-방치 재화'!$B$3:$I$1800,(MATCH(H242,'DB-방치 재화'!$F$1:$I$1,0)+4),0))*60*24*D242,"0")*(1.7+1.58)</f>
        <v>3462105.6</v>
      </c>
      <c r="J242" s="29">
        <f>_xlfn.IFNA(IF(H242='DB-일일 퀘스트'!$F$6,VLOOKUP(F242,'DB-방치 재화'!$B$3:$H$1698,5,0)*VLOOKUP(H242,'DB-일일 퀘스트'!$F$6:$H$13,3,0),IF(H242='DB-일일 퀘스트'!$F$7,VLOOKUP(F242,'DB-방치 재화'!$B$3:$H$1698,6,0)*VLOOKUP(H242,'DB-일일 퀘스트'!$F$6:$H$13,3,0),IF(H242='DB-일일 퀘스트'!$F$8,VLOOKUP(F242,'DB-방치 재화'!$B$3:$H$1698,7,0)*VLOOKUP(H242,'DB-일일 퀘스트'!$F$6:$H$13,3,0),VLOOKUP(H242,'DB-일일 퀘스트'!$F$6:$H$13,3,0)))),"0")</f>
        <v>87960</v>
      </c>
      <c r="K242" s="29">
        <f>_xlfn.IFNA((IF(H242='DB-주간 퀘스트'!$F$6,VLOOKUP(F242,'DB-방치 재화'!$B$3:$H$1698,5,0)*VLOOKUP(H242,'DB-주간 퀘스트'!$F$6:$H$15,3,0),IF(H242='DB-주간 퀘스트'!$F$7,VLOOKUP(F242,'DB-방치 재화'!$B$3:$H$1698,6,0)*VLOOKUP(H242,'DB-주간 퀘스트'!$F$6:$H$15,3,0),IF(H242='DB-주간 퀘스트'!$F$8,VLOOKUP(F242,'DB-방치 재화'!$B$3:$H$1698,7,0)*VLOOKUP(H242,'DB-주간 퀘스트'!$F$6:$H$15,3,0),VLOOKUP(H242,'DB-주간 퀘스트'!$F$6:$H$15,3,0)))))/7,"0")</f>
        <v>37697.142857142855</v>
      </c>
      <c r="L242" s="29">
        <f t="array" ref="L242">_xlfn.IFNA(IF(H242='DB-아스니아 미션'!$F$8,VLOOKUP('주요 재화 수급처 관리'!$F$10:$F$11,'DB-방치 재화'!$B$3:$H$1698,6,0)*'DB-아스니아 미션'!$H$8,VLOOKUP('주요 재화 수급처 관리'!$H$10:$H$11,'DB-아스니아 미션'!$F$7:$H$10,3,0)),"0")/7</f>
        <v>274.28571428571428</v>
      </c>
      <c r="M242" s="29">
        <f>(((VLOOKUP(F242,'DB-방치 재화'!$B$3:$I$1698,8,0)+8)*(VLOOKUP(H242,'DB-파견 작전실'!$L$8:$M$14,2,0)))*D242)</f>
        <v>56130.53333333334</v>
      </c>
      <c r="N242" s="29">
        <f>_xlfn.IFNA(IF(C242&lt;'DB-선물'!$E$5,VLOOKUP('주요 재화 수급처 관리'!$H$10,'DB-선물'!$G$6:$I$9,3,0),(IF('DB-선물'!$E$11&lt;=C242&lt;'DB-선물'!E188,VLOOKUP('주요 재화 수급처 관리'!$H$10,'DB-선물'!$G$12:$I$15,3,0),VLOOKUP(H242,'DB-선물'!$G$18:$I$21,3,0)))),"0")*6*D242</f>
        <v>0</v>
      </c>
      <c r="O242" s="29">
        <f t="array" ref="O242">(_xlfn.IFNA((VLOOKUP((INDEX('DB-메모리얼'!$F$5:$F$98,MATCH(MIN(ABS('DB-메모리얼'!$F$5:$F$98-'주요 재화 수급처 관리'!$C$10)),ABS('DB-메모리얼'!$F$5:$F$98-'주요 재화 수급처 관리'!$C$10),0))),'DB-메모리얼'!$F$5:$K$98,MATCH(H242,'DB-메모리얼'!$H$3:$K$3,0)+2,0)),"0"))*D242/14</f>
        <v>660690.14285714284</v>
      </c>
      <c r="P242" s="29">
        <f t="shared" si="8"/>
        <v>1028</v>
      </c>
      <c r="Q242" s="299">
        <f t="shared" si="9"/>
        <v>4305885.7047619047</v>
      </c>
    </row>
    <row r="243" spans="2:17" ht="18" thickTop="1" thickBot="1" x14ac:dyDescent="0.35">
      <c r="B243" s="22" t="s">
        <v>1609</v>
      </c>
      <c r="C243" s="116">
        <v>214</v>
      </c>
      <c r="D243" s="323">
        <v>1</v>
      </c>
      <c r="E243" s="17"/>
      <c r="F243" s="276">
        <f>VLOOKUP(C243,'DB-캐릭터별 스테이지 매칭'!$E$3:$F$302,2,0)</f>
        <v>986</v>
      </c>
      <c r="G243" s="276" t="str">
        <f>VLOOKUP(F243,'DB-캐릭터별 스테이지 매칭'!$I$3:$L$1698,4,0)</f>
        <v>21-10</v>
      </c>
      <c r="H243" s="276">
        <f>_xlfn.IFNA(VLOOKUP(B243,'DB-서식용'!$D$4:$E$12,2,0),"")</f>
        <v>1040101001</v>
      </c>
      <c r="I243" s="29">
        <f>IFERROR((VLOOKUP(F243,'DB-방치 재화'!$B$3:$I$1800,(MATCH(H243,'DB-방치 재화'!$F$1:$I$1,0)+4),0))*60*24*D243,"0")*(1.7+1.58)</f>
        <v>3490444.8000000003</v>
      </c>
      <c r="J243" s="29">
        <f>_xlfn.IFNA(IF(H243='DB-일일 퀘스트'!$F$6,VLOOKUP(F243,'DB-방치 재화'!$B$3:$H$1698,5,0)*VLOOKUP(H243,'DB-일일 퀘스트'!$F$6:$H$13,3,0),IF(H243='DB-일일 퀘스트'!$F$7,VLOOKUP(F243,'DB-방치 재화'!$B$3:$H$1698,6,0)*VLOOKUP(H243,'DB-일일 퀘스트'!$F$6:$H$13,3,0),IF(H243='DB-일일 퀘스트'!$F$8,VLOOKUP(F243,'DB-방치 재화'!$B$3:$H$1698,7,0)*VLOOKUP(H243,'DB-일일 퀘스트'!$F$6:$H$13,3,0),VLOOKUP(H243,'DB-일일 퀘스트'!$F$6:$H$13,3,0)))),"0")</f>
        <v>88680</v>
      </c>
      <c r="K243" s="29">
        <f>_xlfn.IFNA((IF(H243='DB-주간 퀘스트'!$F$6,VLOOKUP(F243,'DB-방치 재화'!$B$3:$H$1698,5,0)*VLOOKUP(H243,'DB-주간 퀘스트'!$F$6:$H$15,3,0),IF(H243='DB-주간 퀘스트'!$F$7,VLOOKUP(F243,'DB-방치 재화'!$B$3:$H$1698,6,0)*VLOOKUP(H243,'DB-주간 퀘스트'!$F$6:$H$15,3,0),IF(H243='DB-주간 퀘스트'!$F$8,VLOOKUP(F243,'DB-방치 재화'!$B$3:$H$1698,7,0)*VLOOKUP(H243,'DB-주간 퀘스트'!$F$6:$H$15,3,0),VLOOKUP(H243,'DB-주간 퀘스트'!$F$6:$H$15,3,0)))))/7,"0")</f>
        <v>38005.714285714283</v>
      </c>
      <c r="L243" s="29">
        <f t="array" ref="L243">_xlfn.IFNA(IF(H243='DB-아스니아 미션'!$F$8,VLOOKUP('주요 재화 수급처 관리'!$F$10:$F$11,'DB-방치 재화'!$B$3:$H$1698,6,0)*'DB-아스니아 미션'!$H$8,VLOOKUP('주요 재화 수급처 관리'!$H$10:$H$11,'DB-아스니아 미션'!$F$7:$H$10,3,0)),"0")/7</f>
        <v>274.28571428571428</v>
      </c>
      <c r="M243" s="29">
        <f>(((VLOOKUP(F243,'DB-방치 재화'!$B$3:$I$1698,8,0)+8)*(VLOOKUP(H243,'DB-파견 작전실'!$L$8:$M$14,2,0)))*D243)</f>
        <v>56130.53333333334</v>
      </c>
      <c r="N243" s="29">
        <f>_xlfn.IFNA(IF(C243&lt;'DB-선물'!$E$5,VLOOKUP('주요 재화 수급처 관리'!$H$10,'DB-선물'!$G$6:$I$9,3,0),(IF('DB-선물'!$E$11&lt;=C243&lt;'DB-선물'!E189,VLOOKUP('주요 재화 수급처 관리'!$H$10,'DB-선물'!$G$12:$I$15,3,0),VLOOKUP(H243,'DB-선물'!$G$18:$I$21,3,0)))),"0")*6*D243</f>
        <v>0</v>
      </c>
      <c r="O243" s="29">
        <f t="array" ref="O243">(_xlfn.IFNA((VLOOKUP((INDEX('DB-메모리얼'!$F$5:$F$98,MATCH(MIN(ABS('DB-메모리얼'!$F$5:$F$98-'주요 재화 수급처 관리'!$C$10)),ABS('DB-메모리얼'!$F$5:$F$98-'주요 재화 수급처 관리'!$C$10),0))),'DB-메모리얼'!$F$5:$K$98,MATCH(H243,'DB-메모리얼'!$H$3:$K$3,0)+2,0)),"0"))*D243/14</f>
        <v>660690.14285714284</v>
      </c>
      <c r="P243" s="29">
        <f t="shared" si="8"/>
        <v>1028</v>
      </c>
      <c r="Q243" s="299">
        <f t="shared" si="9"/>
        <v>4335253.4761904767</v>
      </c>
    </row>
    <row r="244" spans="2:17" ht="18" thickTop="1" thickBot="1" x14ac:dyDescent="0.35">
      <c r="B244" s="22" t="s">
        <v>1609</v>
      </c>
      <c r="C244" s="116">
        <v>215</v>
      </c>
      <c r="D244" s="323">
        <v>1</v>
      </c>
      <c r="E244" s="17"/>
      <c r="F244" s="276">
        <f>VLOOKUP(C244,'DB-캐릭터별 스테이지 매칭'!$E$3:$F$302,2,0)</f>
        <v>993</v>
      </c>
      <c r="G244" s="276" t="str">
        <f>VLOOKUP(F244,'DB-캐릭터별 스테이지 매칭'!$I$3:$L$1698,4,0)</f>
        <v>21-17</v>
      </c>
      <c r="H244" s="276">
        <f>_xlfn.IFNA(VLOOKUP(B244,'DB-서식용'!$D$4:$E$12,2,0),"")</f>
        <v>1040101001</v>
      </c>
      <c r="I244" s="29">
        <f>IFERROR((VLOOKUP(F244,'DB-방치 재화'!$B$3:$I$1800,(MATCH(H244,'DB-방치 재화'!$F$1:$I$1,0)+4),0))*60*24*D244,"0")*(1.7+1.58)</f>
        <v>3514060.8000000003</v>
      </c>
      <c r="J244" s="29">
        <f>_xlfn.IFNA(IF(H244='DB-일일 퀘스트'!$F$6,VLOOKUP(F244,'DB-방치 재화'!$B$3:$H$1698,5,0)*VLOOKUP(H244,'DB-일일 퀘스트'!$F$6:$H$13,3,0),IF(H244='DB-일일 퀘스트'!$F$7,VLOOKUP(F244,'DB-방치 재화'!$B$3:$H$1698,6,0)*VLOOKUP(H244,'DB-일일 퀘스트'!$F$6:$H$13,3,0),IF(H244='DB-일일 퀘스트'!$F$8,VLOOKUP(F244,'DB-방치 재화'!$B$3:$H$1698,7,0)*VLOOKUP(H244,'DB-일일 퀘스트'!$F$6:$H$13,3,0),VLOOKUP(H244,'DB-일일 퀘스트'!$F$6:$H$13,3,0)))),"0")</f>
        <v>89280</v>
      </c>
      <c r="K244" s="29">
        <f>_xlfn.IFNA((IF(H244='DB-주간 퀘스트'!$F$6,VLOOKUP(F244,'DB-방치 재화'!$B$3:$H$1698,5,0)*VLOOKUP(H244,'DB-주간 퀘스트'!$F$6:$H$15,3,0),IF(H244='DB-주간 퀘스트'!$F$7,VLOOKUP(F244,'DB-방치 재화'!$B$3:$H$1698,6,0)*VLOOKUP(H244,'DB-주간 퀘스트'!$F$6:$H$15,3,0),IF(H244='DB-주간 퀘스트'!$F$8,VLOOKUP(F244,'DB-방치 재화'!$B$3:$H$1698,7,0)*VLOOKUP(H244,'DB-주간 퀘스트'!$F$6:$H$15,3,0),VLOOKUP(H244,'DB-주간 퀘스트'!$F$6:$H$15,3,0)))))/7,"0")</f>
        <v>38262.857142857145</v>
      </c>
      <c r="L244" s="29">
        <f t="array" ref="L244">_xlfn.IFNA(IF(H244='DB-아스니아 미션'!$F$8,VLOOKUP('주요 재화 수급처 관리'!$F$10:$F$11,'DB-방치 재화'!$B$3:$H$1698,6,0)*'DB-아스니아 미션'!$H$8,VLOOKUP('주요 재화 수급처 관리'!$H$10:$H$11,'DB-아스니아 미션'!$F$7:$H$10,3,0)),"0")/7</f>
        <v>274.28571428571428</v>
      </c>
      <c r="M244" s="29">
        <f>(((VLOOKUP(F244,'DB-방치 재화'!$B$3:$I$1698,8,0)+8)*(VLOOKUP(H244,'DB-파견 작전실'!$L$8:$M$14,2,0)))*D244)</f>
        <v>56130.53333333334</v>
      </c>
      <c r="N244" s="29">
        <f>_xlfn.IFNA(IF(C244&lt;'DB-선물'!$E$5,VLOOKUP('주요 재화 수급처 관리'!$H$10,'DB-선물'!$G$6:$I$9,3,0),(IF('DB-선물'!$E$11&lt;=C244&lt;'DB-선물'!E190,VLOOKUP('주요 재화 수급처 관리'!$H$10,'DB-선물'!$G$12:$I$15,3,0),VLOOKUP(H244,'DB-선물'!$G$18:$I$21,3,0)))),"0")*6*D244</f>
        <v>0</v>
      </c>
      <c r="O244" s="29">
        <f t="array" ref="O244">(_xlfn.IFNA((VLOOKUP((INDEX('DB-메모리얼'!$F$5:$F$98,MATCH(MIN(ABS('DB-메모리얼'!$F$5:$F$98-'주요 재화 수급처 관리'!$C$10)),ABS('DB-메모리얼'!$F$5:$F$98-'주요 재화 수급처 관리'!$C$10),0))),'DB-메모리얼'!$F$5:$K$98,MATCH(H244,'DB-메모리얼'!$H$3:$K$3,0)+2,0)),"0"))*D244/14</f>
        <v>660690.14285714284</v>
      </c>
      <c r="P244" s="29">
        <f t="shared" si="8"/>
        <v>1028</v>
      </c>
      <c r="Q244" s="299">
        <f t="shared" si="9"/>
        <v>4359726.6190476194</v>
      </c>
    </row>
    <row r="245" spans="2:17" ht="18" thickTop="1" thickBot="1" x14ac:dyDescent="0.35">
      <c r="B245" s="22" t="s">
        <v>1609</v>
      </c>
      <c r="C245" s="5">
        <v>216</v>
      </c>
      <c r="D245" s="323">
        <v>1</v>
      </c>
      <c r="E245" s="17"/>
      <c r="F245" s="276">
        <f>VLOOKUP(C245,'DB-캐릭터별 스테이지 매칭'!$E$3:$F$302,2,0)</f>
        <v>1000</v>
      </c>
      <c r="G245" s="276" t="str">
        <f>VLOOKUP(F245,'DB-캐릭터별 스테이지 매칭'!$I$3:$L$1698,4,0)</f>
        <v>21-24</v>
      </c>
      <c r="H245" s="276">
        <f>_xlfn.IFNA(VLOOKUP(B245,'DB-서식용'!$D$4:$E$12,2,0),"")</f>
        <v>1040101001</v>
      </c>
      <c r="I245" s="29">
        <f>IFERROR((VLOOKUP(F245,'DB-방치 재화'!$B$3:$I$1800,(MATCH(H245,'DB-방치 재화'!$F$1:$I$1,0)+4),0))*60*24*D245,"0")*(1.7+1.58)</f>
        <v>3537676.8000000003</v>
      </c>
      <c r="J245" s="29">
        <f>_xlfn.IFNA(IF(H245='DB-일일 퀘스트'!$F$6,VLOOKUP(F245,'DB-방치 재화'!$B$3:$H$1698,5,0)*VLOOKUP(H245,'DB-일일 퀘스트'!$F$6:$H$13,3,0),IF(H245='DB-일일 퀘스트'!$F$7,VLOOKUP(F245,'DB-방치 재화'!$B$3:$H$1698,6,0)*VLOOKUP(H245,'DB-일일 퀘스트'!$F$6:$H$13,3,0),IF(H245='DB-일일 퀘스트'!$F$8,VLOOKUP(F245,'DB-방치 재화'!$B$3:$H$1698,7,0)*VLOOKUP(H245,'DB-일일 퀘스트'!$F$6:$H$13,3,0),VLOOKUP(H245,'DB-일일 퀘스트'!$F$6:$H$13,3,0)))),"0")</f>
        <v>89880</v>
      </c>
      <c r="K245" s="29">
        <f>_xlfn.IFNA((IF(H245='DB-주간 퀘스트'!$F$6,VLOOKUP(F245,'DB-방치 재화'!$B$3:$H$1698,5,0)*VLOOKUP(H245,'DB-주간 퀘스트'!$F$6:$H$15,3,0),IF(H245='DB-주간 퀘스트'!$F$7,VLOOKUP(F245,'DB-방치 재화'!$B$3:$H$1698,6,0)*VLOOKUP(H245,'DB-주간 퀘스트'!$F$6:$H$15,3,0),IF(H245='DB-주간 퀘스트'!$F$8,VLOOKUP(F245,'DB-방치 재화'!$B$3:$H$1698,7,0)*VLOOKUP(H245,'DB-주간 퀘스트'!$F$6:$H$15,3,0),VLOOKUP(H245,'DB-주간 퀘스트'!$F$6:$H$15,3,0)))))/7,"0")</f>
        <v>38520</v>
      </c>
      <c r="L245" s="29">
        <f t="array" ref="L245">_xlfn.IFNA(IF(H245='DB-아스니아 미션'!$F$8,VLOOKUP('주요 재화 수급처 관리'!$F$10:$F$11,'DB-방치 재화'!$B$3:$H$1698,6,0)*'DB-아스니아 미션'!$H$8,VLOOKUP('주요 재화 수급처 관리'!$H$10:$H$11,'DB-아스니아 미션'!$F$7:$H$10,3,0)),"0")/7</f>
        <v>274.28571428571428</v>
      </c>
      <c r="M245" s="29">
        <f>(((VLOOKUP(F245,'DB-방치 재화'!$B$3:$I$1698,8,0)+8)*(VLOOKUP(H245,'DB-파견 작전실'!$L$8:$M$14,2,0)))*D245)</f>
        <v>56130.53333333334</v>
      </c>
      <c r="N245" s="29">
        <f>_xlfn.IFNA(IF(C245&lt;'DB-선물'!$E$5,VLOOKUP('주요 재화 수급처 관리'!$H$10,'DB-선물'!$G$6:$I$9,3,0),(IF('DB-선물'!$E$11&lt;=C245&lt;'DB-선물'!E191,VLOOKUP('주요 재화 수급처 관리'!$H$10,'DB-선물'!$G$12:$I$15,3,0),VLOOKUP(H245,'DB-선물'!$G$18:$I$21,3,0)))),"0")*6*D245</f>
        <v>0</v>
      </c>
      <c r="O245" s="29">
        <f t="array" ref="O245">(_xlfn.IFNA((VLOOKUP((INDEX('DB-메모리얼'!$F$5:$F$98,MATCH(MIN(ABS('DB-메모리얼'!$F$5:$F$98-'주요 재화 수급처 관리'!$C$10)),ABS('DB-메모리얼'!$F$5:$F$98-'주요 재화 수급처 관리'!$C$10),0))),'DB-메모리얼'!$F$5:$K$98,MATCH(H245,'DB-메모리얼'!$H$3:$K$3,0)+2,0)),"0"))*D245/14</f>
        <v>660690.14285714284</v>
      </c>
      <c r="P245" s="29">
        <f t="shared" si="8"/>
        <v>1028</v>
      </c>
      <c r="Q245" s="299">
        <f t="shared" si="9"/>
        <v>4384199.7619047621</v>
      </c>
    </row>
    <row r="246" spans="2:17" ht="18" thickTop="1" thickBot="1" x14ac:dyDescent="0.35">
      <c r="B246" s="22" t="s">
        <v>1609</v>
      </c>
      <c r="C246" s="5">
        <v>217</v>
      </c>
      <c r="D246" s="323">
        <v>1</v>
      </c>
      <c r="E246" s="17"/>
      <c r="F246" s="276">
        <f>VLOOKUP(C246,'DB-캐릭터별 스테이지 매칭'!$E$3:$F$302,2,0)</f>
        <v>1008</v>
      </c>
      <c r="G246" s="276" t="str">
        <f>VLOOKUP(F246,'DB-캐릭터별 스테이지 매칭'!$I$3:$L$1698,4,0)</f>
        <v>21-32</v>
      </c>
      <c r="H246" s="276">
        <f>_xlfn.IFNA(VLOOKUP(B246,'DB-서식용'!$D$4:$E$12,2,0),"")</f>
        <v>1040101001</v>
      </c>
      <c r="I246" s="29">
        <f>IFERROR((VLOOKUP(F246,'DB-방치 재화'!$B$3:$I$1800,(MATCH(H246,'DB-방치 재화'!$F$1:$I$1,0)+4),0))*60*24*D246,"0")*(1.7+1.58)</f>
        <v>3561292.8000000003</v>
      </c>
      <c r="J246" s="29">
        <f>_xlfn.IFNA(IF(H246='DB-일일 퀘스트'!$F$6,VLOOKUP(F246,'DB-방치 재화'!$B$3:$H$1698,5,0)*VLOOKUP(H246,'DB-일일 퀘스트'!$F$6:$H$13,3,0),IF(H246='DB-일일 퀘스트'!$F$7,VLOOKUP(F246,'DB-방치 재화'!$B$3:$H$1698,6,0)*VLOOKUP(H246,'DB-일일 퀘스트'!$F$6:$H$13,3,0),IF(H246='DB-일일 퀘스트'!$F$8,VLOOKUP(F246,'DB-방치 재화'!$B$3:$H$1698,7,0)*VLOOKUP(H246,'DB-일일 퀘스트'!$F$6:$H$13,3,0),VLOOKUP(H246,'DB-일일 퀘스트'!$F$6:$H$13,3,0)))),"0")</f>
        <v>90480</v>
      </c>
      <c r="K246" s="29">
        <f>_xlfn.IFNA((IF(H246='DB-주간 퀘스트'!$F$6,VLOOKUP(F246,'DB-방치 재화'!$B$3:$H$1698,5,0)*VLOOKUP(H246,'DB-주간 퀘스트'!$F$6:$H$15,3,0),IF(H246='DB-주간 퀘스트'!$F$7,VLOOKUP(F246,'DB-방치 재화'!$B$3:$H$1698,6,0)*VLOOKUP(H246,'DB-주간 퀘스트'!$F$6:$H$15,3,0),IF(H246='DB-주간 퀘스트'!$F$8,VLOOKUP(F246,'DB-방치 재화'!$B$3:$H$1698,7,0)*VLOOKUP(H246,'DB-주간 퀘스트'!$F$6:$H$15,3,0),VLOOKUP(H246,'DB-주간 퀘스트'!$F$6:$H$15,3,0)))))/7,"0")</f>
        <v>38777.142857142855</v>
      </c>
      <c r="L246" s="29">
        <f t="array" ref="L246">_xlfn.IFNA(IF(H246='DB-아스니아 미션'!$F$8,VLOOKUP('주요 재화 수급처 관리'!$F$10:$F$11,'DB-방치 재화'!$B$3:$H$1698,6,0)*'DB-아스니아 미션'!$H$8,VLOOKUP('주요 재화 수급처 관리'!$H$10:$H$11,'DB-아스니아 미션'!$F$7:$H$10,3,0)),"0")/7</f>
        <v>274.28571428571428</v>
      </c>
      <c r="M246" s="29">
        <f>(((VLOOKUP(F246,'DB-방치 재화'!$B$3:$I$1698,8,0)+8)*(VLOOKUP(H246,'DB-파견 작전실'!$L$8:$M$14,2,0)))*D246)</f>
        <v>56130.53333333334</v>
      </c>
      <c r="N246" s="29">
        <f>_xlfn.IFNA(IF(C246&lt;'DB-선물'!$E$5,VLOOKUP('주요 재화 수급처 관리'!$H$10,'DB-선물'!$G$6:$I$9,3,0),(IF('DB-선물'!$E$11&lt;=C246&lt;'DB-선물'!E192,VLOOKUP('주요 재화 수급처 관리'!$H$10,'DB-선물'!$G$12:$I$15,3,0),VLOOKUP(H246,'DB-선물'!$G$18:$I$21,3,0)))),"0")*6*D246</f>
        <v>0</v>
      </c>
      <c r="O246" s="29">
        <f t="array" ref="O246">(_xlfn.IFNA((VLOOKUP((INDEX('DB-메모리얼'!$F$5:$F$98,MATCH(MIN(ABS('DB-메모리얼'!$F$5:$F$98-'주요 재화 수급처 관리'!$C$10)),ABS('DB-메모리얼'!$F$5:$F$98-'주요 재화 수급처 관리'!$C$10),0))),'DB-메모리얼'!$F$5:$K$98,MATCH(H246,'DB-메모리얼'!$H$3:$K$3,0)+2,0)),"0"))*D246/14</f>
        <v>660690.14285714284</v>
      </c>
      <c r="P246" s="29">
        <f t="shared" si="8"/>
        <v>1028</v>
      </c>
      <c r="Q246" s="299">
        <f t="shared" si="9"/>
        <v>4408672.9047619049</v>
      </c>
    </row>
    <row r="247" spans="2:17" ht="18" thickTop="1" thickBot="1" x14ac:dyDescent="0.35">
      <c r="B247" s="22" t="s">
        <v>1609</v>
      </c>
      <c r="C247" s="5">
        <v>218</v>
      </c>
      <c r="D247" s="323">
        <v>1</v>
      </c>
      <c r="E247" s="17"/>
      <c r="F247" s="276">
        <f>VLOOKUP(C247,'DB-캐릭터별 스테이지 매칭'!$E$3:$F$302,2,0)</f>
        <v>1015</v>
      </c>
      <c r="G247" s="276" t="str">
        <f>VLOOKUP(F247,'DB-캐릭터별 스테이지 매칭'!$I$3:$L$1698,4,0)</f>
        <v>21-39</v>
      </c>
      <c r="H247" s="276">
        <f>_xlfn.IFNA(VLOOKUP(B247,'DB-서식용'!$D$4:$E$12,2,0),"")</f>
        <v>1040101001</v>
      </c>
      <c r="I247" s="29">
        <f>IFERROR((VLOOKUP(F247,'DB-방치 재화'!$B$3:$I$1800,(MATCH(H247,'DB-방치 재화'!$F$1:$I$1,0)+4),0))*60*24*D247,"0")*(1.7+1.58)</f>
        <v>3584908.8000000003</v>
      </c>
      <c r="J247" s="29">
        <f>_xlfn.IFNA(IF(H247='DB-일일 퀘스트'!$F$6,VLOOKUP(F247,'DB-방치 재화'!$B$3:$H$1698,5,0)*VLOOKUP(H247,'DB-일일 퀘스트'!$F$6:$H$13,3,0),IF(H247='DB-일일 퀘스트'!$F$7,VLOOKUP(F247,'DB-방치 재화'!$B$3:$H$1698,6,0)*VLOOKUP(H247,'DB-일일 퀘스트'!$F$6:$H$13,3,0),IF(H247='DB-일일 퀘스트'!$F$8,VLOOKUP(F247,'DB-방치 재화'!$B$3:$H$1698,7,0)*VLOOKUP(H247,'DB-일일 퀘스트'!$F$6:$H$13,3,0),VLOOKUP(H247,'DB-일일 퀘스트'!$F$6:$H$13,3,0)))),"0")</f>
        <v>91080</v>
      </c>
      <c r="K247" s="29">
        <f>_xlfn.IFNA((IF(H247='DB-주간 퀘스트'!$F$6,VLOOKUP(F247,'DB-방치 재화'!$B$3:$H$1698,5,0)*VLOOKUP(H247,'DB-주간 퀘스트'!$F$6:$H$15,3,0),IF(H247='DB-주간 퀘스트'!$F$7,VLOOKUP(F247,'DB-방치 재화'!$B$3:$H$1698,6,0)*VLOOKUP(H247,'DB-주간 퀘스트'!$F$6:$H$15,3,0),IF(H247='DB-주간 퀘스트'!$F$8,VLOOKUP(F247,'DB-방치 재화'!$B$3:$H$1698,7,0)*VLOOKUP(H247,'DB-주간 퀘스트'!$F$6:$H$15,3,0),VLOOKUP(H247,'DB-주간 퀘스트'!$F$6:$H$15,3,0)))))/7,"0")</f>
        <v>39034.285714285717</v>
      </c>
      <c r="L247" s="29">
        <f t="array" ref="L247">_xlfn.IFNA(IF(H247='DB-아스니아 미션'!$F$8,VLOOKUP('주요 재화 수급처 관리'!$F$10:$F$11,'DB-방치 재화'!$B$3:$H$1698,6,0)*'DB-아스니아 미션'!$H$8,VLOOKUP('주요 재화 수급처 관리'!$H$10:$H$11,'DB-아스니아 미션'!$F$7:$H$10,3,0)),"0")/7</f>
        <v>274.28571428571428</v>
      </c>
      <c r="M247" s="29">
        <f>(((VLOOKUP(F247,'DB-방치 재화'!$B$3:$I$1698,8,0)+8)*(VLOOKUP(H247,'DB-파견 작전실'!$L$8:$M$14,2,0)))*D247)</f>
        <v>56130.53333333334</v>
      </c>
      <c r="N247" s="29">
        <f>_xlfn.IFNA(IF(C247&lt;'DB-선물'!$E$5,VLOOKUP('주요 재화 수급처 관리'!$H$10,'DB-선물'!$G$6:$I$9,3,0),(IF('DB-선물'!$E$11&lt;=C247&lt;'DB-선물'!E193,VLOOKUP('주요 재화 수급처 관리'!$H$10,'DB-선물'!$G$12:$I$15,3,0),VLOOKUP(H247,'DB-선물'!$G$18:$I$21,3,0)))),"0")*6*D247</f>
        <v>0</v>
      </c>
      <c r="O247" s="29">
        <f t="array" ref="O247">(_xlfn.IFNA((VLOOKUP((INDEX('DB-메모리얼'!$F$5:$F$98,MATCH(MIN(ABS('DB-메모리얼'!$F$5:$F$98-'주요 재화 수급처 관리'!$C$10)),ABS('DB-메모리얼'!$F$5:$F$98-'주요 재화 수급처 관리'!$C$10),0))),'DB-메모리얼'!$F$5:$K$98,MATCH(H247,'DB-메모리얼'!$H$3:$K$3,0)+2,0)),"0"))*D247/14</f>
        <v>660690.14285714284</v>
      </c>
      <c r="P247" s="29">
        <f t="shared" si="8"/>
        <v>1028</v>
      </c>
      <c r="Q247" s="299">
        <f t="shared" si="9"/>
        <v>4433146.0476190485</v>
      </c>
    </row>
    <row r="248" spans="2:17" ht="18" thickTop="1" thickBot="1" x14ac:dyDescent="0.35">
      <c r="B248" s="22" t="s">
        <v>1609</v>
      </c>
      <c r="C248" s="5">
        <v>220</v>
      </c>
      <c r="D248" s="323">
        <v>1</v>
      </c>
      <c r="E248" s="17"/>
      <c r="F248" s="276">
        <f>VLOOKUP(C248,'DB-캐릭터별 스테이지 매칭'!$E$3:$F$302,2,0)</f>
        <v>1030</v>
      </c>
      <c r="G248" s="276" t="str">
        <f>VLOOKUP(F248,'DB-캐릭터별 스테이지 매칭'!$I$3:$L$1698,4,0)</f>
        <v>21-54</v>
      </c>
      <c r="H248" s="276">
        <f>_xlfn.IFNA(VLOOKUP(B248,'DB-서식용'!$D$4:$E$12,2,0),"")</f>
        <v>1040101001</v>
      </c>
      <c r="I248" s="29">
        <f>IFERROR((VLOOKUP(F248,'DB-방치 재화'!$B$3:$I$1800,(MATCH(H248,'DB-방치 재화'!$F$1:$I$1,0)+4),0))*60*24*D248,"0")*(1.7+1.58)</f>
        <v>3636864.0000000005</v>
      </c>
      <c r="J248" s="29">
        <f>_xlfn.IFNA(IF(H248='DB-일일 퀘스트'!$F$6,VLOOKUP(F248,'DB-방치 재화'!$B$3:$H$1698,5,0)*VLOOKUP(H248,'DB-일일 퀘스트'!$F$6:$H$13,3,0),IF(H248='DB-일일 퀘스트'!$F$7,VLOOKUP(F248,'DB-방치 재화'!$B$3:$H$1698,6,0)*VLOOKUP(H248,'DB-일일 퀘스트'!$F$6:$H$13,3,0),IF(H248='DB-일일 퀘스트'!$F$8,VLOOKUP(F248,'DB-방치 재화'!$B$3:$H$1698,7,0)*VLOOKUP(H248,'DB-일일 퀘스트'!$F$6:$H$13,3,0),VLOOKUP(H248,'DB-일일 퀘스트'!$F$6:$H$13,3,0)))),"0")</f>
        <v>92400</v>
      </c>
      <c r="K248" s="29">
        <f>_xlfn.IFNA((IF(H248='DB-주간 퀘스트'!$F$6,VLOOKUP(F248,'DB-방치 재화'!$B$3:$H$1698,5,0)*VLOOKUP(H248,'DB-주간 퀘스트'!$F$6:$H$15,3,0),IF(H248='DB-주간 퀘스트'!$F$7,VLOOKUP(F248,'DB-방치 재화'!$B$3:$H$1698,6,0)*VLOOKUP(H248,'DB-주간 퀘스트'!$F$6:$H$15,3,0),IF(H248='DB-주간 퀘스트'!$F$8,VLOOKUP(F248,'DB-방치 재화'!$B$3:$H$1698,7,0)*VLOOKUP(H248,'DB-주간 퀘스트'!$F$6:$H$15,3,0),VLOOKUP(H248,'DB-주간 퀘스트'!$F$6:$H$15,3,0)))))/7,"0")</f>
        <v>39600</v>
      </c>
      <c r="L248" s="29">
        <f t="array" ref="L248">_xlfn.IFNA(IF(H248='DB-아스니아 미션'!$F$8,VLOOKUP('주요 재화 수급처 관리'!$F$10:$F$11,'DB-방치 재화'!$B$3:$H$1698,6,0)*'DB-아스니아 미션'!$H$8,VLOOKUP('주요 재화 수급처 관리'!$H$10:$H$11,'DB-아스니아 미션'!$F$7:$H$10,3,0)),"0")/7</f>
        <v>274.28571428571428</v>
      </c>
      <c r="M248" s="29">
        <f>(((VLOOKUP(F248,'DB-방치 재화'!$B$3:$I$1698,8,0)+8)*(VLOOKUP(H248,'DB-파견 작전실'!$L$8:$M$14,2,0)))*D248)</f>
        <v>56130.53333333334</v>
      </c>
      <c r="N248" s="29">
        <f>_xlfn.IFNA(IF(C248&lt;'DB-선물'!$E$5,VLOOKUP('주요 재화 수급처 관리'!$H$10,'DB-선물'!$G$6:$I$9,3,0),(IF('DB-선물'!$E$11&lt;=C248&lt;'DB-선물'!E194,VLOOKUP('주요 재화 수급처 관리'!$H$10,'DB-선물'!$G$12:$I$15,3,0),VLOOKUP(H248,'DB-선물'!$G$18:$I$21,3,0)))),"0")*6*D248</f>
        <v>0</v>
      </c>
      <c r="O248" s="29">
        <f t="array" ref="O248">(_xlfn.IFNA((VLOOKUP((INDEX('DB-메모리얼'!$F$5:$F$98,MATCH(MIN(ABS('DB-메모리얼'!$F$5:$F$98-'주요 재화 수급처 관리'!$C$10)),ABS('DB-메모리얼'!$F$5:$F$98-'주요 재화 수급처 관리'!$C$10),0))),'DB-메모리얼'!$F$5:$K$98,MATCH(H248,'DB-메모리얼'!$H$3:$K$3,0)+2,0)),"0"))*D248/14</f>
        <v>660690.14285714284</v>
      </c>
      <c r="P248" s="29">
        <f t="shared" si="8"/>
        <v>1028</v>
      </c>
      <c r="Q248" s="299">
        <f t="shared" si="9"/>
        <v>4486986.9619047623</v>
      </c>
    </row>
    <row r="249" spans="2:17" ht="18" thickTop="1" thickBot="1" x14ac:dyDescent="0.35">
      <c r="B249" s="22" t="s">
        <v>1609</v>
      </c>
      <c r="C249" s="5">
        <v>220</v>
      </c>
      <c r="D249" s="323">
        <v>1</v>
      </c>
      <c r="E249" s="17"/>
      <c r="F249" s="276">
        <f>VLOOKUP(C249,'DB-캐릭터별 스테이지 매칭'!$E$3:$F$302,2,0)</f>
        <v>1030</v>
      </c>
      <c r="G249" s="276" t="str">
        <f>VLOOKUP(F249,'DB-캐릭터별 스테이지 매칭'!$I$3:$L$1698,4,0)</f>
        <v>21-54</v>
      </c>
      <c r="H249" s="276">
        <f>_xlfn.IFNA(VLOOKUP(B249,'DB-서식용'!$D$4:$E$12,2,0),"")</f>
        <v>1040101001</v>
      </c>
      <c r="I249" s="29">
        <f>IFERROR((VLOOKUP(F249,'DB-방치 재화'!$B$3:$I$1800,(MATCH(H249,'DB-방치 재화'!$F$1:$I$1,0)+4),0))*60*24*D249,"0")*(1.7+1.58)</f>
        <v>3636864.0000000005</v>
      </c>
      <c r="J249" s="29">
        <f>_xlfn.IFNA(IF(H249='DB-일일 퀘스트'!$F$6,VLOOKUP(F249,'DB-방치 재화'!$B$3:$H$1698,5,0)*VLOOKUP(H249,'DB-일일 퀘스트'!$F$6:$H$13,3,0),IF(H249='DB-일일 퀘스트'!$F$7,VLOOKUP(F249,'DB-방치 재화'!$B$3:$H$1698,6,0)*VLOOKUP(H249,'DB-일일 퀘스트'!$F$6:$H$13,3,0),IF(H249='DB-일일 퀘스트'!$F$8,VLOOKUP(F249,'DB-방치 재화'!$B$3:$H$1698,7,0)*VLOOKUP(H249,'DB-일일 퀘스트'!$F$6:$H$13,3,0),VLOOKUP(H249,'DB-일일 퀘스트'!$F$6:$H$13,3,0)))),"0")</f>
        <v>92400</v>
      </c>
      <c r="K249" s="29">
        <f>_xlfn.IFNA((IF(H249='DB-주간 퀘스트'!$F$6,VLOOKUP(F249,'DB-방치 재화'!$B$3:$H$1698,5,0)*VLOOKUP(H249,'DB-주간 퀘스트'!$F$6:$H$15,3,0),IF(H249='DB-주간 퀘스트'!$F$7,VLOOKUP(F249,'DB-방치 재화'!$B$3:$H$1698,6,0)*VLOOKUP(H249,'DB-주간 퀘스트'!$F$6:$H$15,3,0),IF(H249='DB-주간 퀘스트'!$F$8,VLOOKUP(F249,'DB-방치 재화'!$B$3:$H$1698,7,0)*VLOOKUP(H249,'DB-주간 퀘스트'!$F$6:$H$15,3,0),VLOOKUP(H249,'DB-주간 퀘스트'!$F$6:$H$15,3,0)))))/7,"0")</f>
        <v>39600</v>
      </c>
      <c r="L249" s="29">
        <f t="array" ref="L249">_xlfn.IFNA(IF(H249='DB-아스니아 미션'!$F$8,VLOOKUP('주요 재화 수급처 관리'!$F$10:$F$11,'DB-방치 재화'!$B$3:$H$1698,6,0)*'DB-아스니아 미션'!$H$8,VLOOKUP('주요 재화 수급처 관리'!$H$10:$H$11,'DB-아스니아 미션'!$F$7:$H$10,3,0)),"0")/7</f>
        <v>274.28571428571428</v>
      </c>
      <c r="M249" s="29">
        <f>(((VLOOKUP(F249,'DB-방치 재화'!$B$3:$I$1698,8,0)+8)*(VLOOKUP(H249,'DB-파견 작전실'!$L$8:$M$14,2,0)))*D249)</f>
        <v>56130.53333333334</v>
      </c>
      <c r="N249" s="29">
        <f>_xlfn.IFNA(IF(C249&lt;'DB-선물'!$E$5,VLOOKUP('주요 재화 수급처 관리'!$H$10,'DB-선물'!$G$6:$I$9,3,0),(IF('DB-선물'!$E$11&lt;=C249&lt;'DB-선물'!E195,VLOOKUP('주요 재화 수급처 관리'!$H$10,'DB-선물'!$G$12:$I$15,3,0),VLOOKUP(H249,'DB-선물'!$G$18:$I$21,3,0)))),"0")*6*D249</f>
        <v>0</v>
      </c>
      <c r="O249" s="29">
        <f t="array" ref="O249">(_xlfn.IFNA((VLOOKUP((INDEX('DB-메모리얼'!$F$5:$F$98,MATCH(MIN(ABS('DB-메모리얼'!$F$5:$F$98-'주요 재화 수급처 관리'!$C$10)),ABS('DB-메모리얼'!$F$5:$F$98-'주요 재화 수급처 관리'!$C$10),0))),'DB-메모리얼'!$F$5:$K$98,MATCH(H249,'DB-메모리얼'!$H$3:$K$3,0)+2,0)),"0"))*D249/14</f>
        <v>660690.14285714284</v>
      </c>
      <c r="P249" s="29">
        <f t="shared" si="8"/>
        <v>1028</v>
      </c>
      <c r="Q249" s="299">
        <f t="shared" si="9"/>
        <v>4486986.9619047623</v>
      </c>
    </row>
    <row r="250" spans="2:17" ht="18" thickTop="1" thickBot="1" x14ac:dyDescent="0.35">
      <c r="B250" s="22" t="s">
        <v>1609</v>
      </c>
      <c r="C250" s="116">
        <v>221</v>
      </c>
      <c r="D250" s="323">
        <v>1</v>
      </c>
      <c r="E250" s="17"/>
      <c r="F250" s="276">
        <f>VLOOKUP(C250,'DB-캐릭터별 스테이지 매칭'!$E$3:$F$302,2,0)</f>
        <v>1038</v>
      </c>
      <c r="G250" s="276" t="str">
        <f>VLOOKUP(F250,'DB-캐릭터별 스테이지 매칭'!$I$3:$L$1698,4,0)</f>
        <v>22-2</v>
      </c>
      <c r="H250" s="276">
        <f>_xlfn.IFNA(VLOOKUP(B250,'DB-서식용'!$D$4:$E$12,2,0),"")</f>
        <v>1040101001</v>
      </c>
      <c r="I250" s="29">
        <f>IFERROR((VLOOKUP(F250,'DB-방치 재화'!$B$3:$I$1800,(MATCH(H250,'DB-방치 재화'!$F$1:$I$1,0)+4),0))*60*24*D250,"0")*(1.7+1.58)</f>
        <v>3655756.8000000003</v>
      </c>
      <c r="J250" s="29">
        <f>_xlfn.IFNA(IF(H250='DB-일일 퀘스트'!$F$6,VLOOKUP(F250,'DB-방치 재화'!$B$3:$H$1698,5,0)*VLOOKUP(H250,'DB-일일 퀘스트'!$F$6:$H$13,3,0),IF(H250='DB-일일 퀘스트'!$F$7,VLOOKUP(F250,'DB-방치 재화'!$B$3:$H$1698,6,0)*VLOOKUP(H250,'DB-일일 퀘스트'!$F$6:$H$13,3,0),IF(H250='DB-일일 퀘스트'!$F$8,VLOOKUP(F250,'DB-방치 재화'!$B$3:$H$1698,7,0)*VLOOKUP(H250,'DB-일일 퀘스트'!$F$6:$H$13,3,0),VLOOKUP(H250,'DB-일일 퀘스트'!$F$6:$H$13,3,0)))),"0")</f>
        <v>92880</v>
      </c>
      <c r="K250" s="29">
        <f>_xlfn.IFNA((IF(H250='DB-주간 퀘스트'!$F$6,VLOOKUP(F250,'DB-방치 재화'!$B$3:$H$1698,5,0)*VLOOKUP(H250,'DB-주간 퀘스트'!$F$6:$H$15,3,0),IF(H250='DB-주간 퀘스트'!$F$7,VLOOKUP(F250,'DB-방치 재화'!$B$3:$H$1698,6,0)*VLOOKUP(H250,'DB-주간 퀘스트'!$F$6:$H$15,3,0),IF(H250='DB-주간 퀘스트'!$F$8,VLOOKUP(F250,'DB-방치 재화'!$B$3:$H$1698,7,0)*VLOOKUP(H250,'DB-주간 퀘스트'!$F$6:$H$15,3,0),VLOOKUP(H250,'DB-주간 퀘스트'!$F$6:$H$15,3,0)))))/7,"0")</f>
        <v>39805.714285714283</v>
      </c>
      <c r="L250" s="29">
        <f t="array" ref="L250">_xlfn.IFNA(IF(H250='DB-아스니아 미션'!$F$8,VLOOKUP('주요 재화 수급처 관리'!$F$10:$F$11,'DB-방치 재화'!$B$3:$H$1698,6,0)*'DB-아스니아 미션'!$H$8,VLOOKUP('주요 재화 수급처 관리'!$H$10:$H$11,'DB-아스니아 미션'!$F$7:$H$10,3,0)),"0")/7</f>
        <v>274.28571428571428</v>
      </c>
      <c r="M250" s="29">
        <f>(((VLOOKUP(F250,'DB-방치 재화'!$B$3:$I$1698,8,0)+8)*(VLOOKUP(H250,'DB-파견 작전실'!$L$8:$M$14,2,0)))*D250)</f>
        <v>56130.53333333334</v>
      </c>
      <c r="N250" s="29">
        <f>_xlfn.IFNA(IF(C250&lt;'DB-선물'!$E$5,VLOOKUP('주요 재화 수급처 관리'!$H$10,'DB-선물'!$G$6:$I$9,3,0),(IF('DB-선물'!$E$11&lt;=C250&lt;'DB-선물'!E196,VLOOKUP('주요 재화 수급처 관리'!$H$10,'DB-선물'!$G$12:$I$15,3,0),VLOOKUP(H250,'DB-선물'!$G$18:$I$21,3,0)))),"0")*6*D250</f>
        <v>0</v>
      </c>
      <c r="O250" s="29">
        <f t="array" ref="O250">(_xlfn.IFNA((VLOOKUP((INDEX('DB-메모리얼'!$F$5:$F$98,MATCH(MIN(ABS('DB-메모리얼'!$F$5:$F$98-'주요 재화 수급처 관리'!$C$10)),ABS('DB-메모리얼'!$F$5:$F$98-'주요 재화 수급처 관리'!$C$10),0))),'DB-메모리얼'!$F$5:$K$98,MATCH(H250,'DB-메모리얼'!$H$3:$K$3,0)+2,0)),"0"))*D250/14</f>
        <v>660690.14285714284</v>
      </c>
      <c r="P250" s="29">
        <f t="shared" si="8"/>
        <v>1028</v>
      </c>
      <c r="Q250" s="299">
        <f t="shared" si="9"/>
        <v>4506565.4761904767</v>
      </c>
    </row>
    <row r="251" spans="2:17" ht="18" thickTop="1" thickBot="1" x14ac:dyDescent="0.35">
      <c r="B251" s="22" t="s">
        <v>1609</v>
      </c>
      <c r="C251" s="116">
        <v>222</v>
      </c>
      <c r="D251" s="323">
        <v>1</v>
      </c>
      <c r="E251" s="17"/>
      <c r="F251" s="276">
        <f>VLOOKUP(C251,'DB-캐릭터별 스테이지 매칭'!$E$3:$F$302,2,0)</f>
        <v>1046</v>
      </c>
      <c r="G251" s="276" t="str">
        <f>VLOOKUP(F251,'DB-캐릭터별 스테이지 매칭'!$I$3:$L$1698,4,0)</f>
        <v>22-10</v>
      </c>
      <c r="H251" s="276">
        <f>_xlfn.IFNA(VLOOKUP(B251,'DB-서식용'!$D$4:$E$12,2,0),"")</f>
        <v>1040101001</v>
      </c>
      <c r="I251" s="29">
        <f>IFERROR((VLOOKUP(F251,'DB-방치 재화'!$B$3:$I$1800,(MATCH(H251,'DB-방치 재화'!$F$1:$I$1,0)+4),0))*60*24*D251,"0")*(1.7+1.58)</f>
        <v>3684096.0000000005</v>
      </c>
      <c r="J251" s="29">
        <f>_xlfn.IFNA(IF(H251='DB-일일 퀘스트'!$F$6,VLOOKUP(F251,'DB-방치 재화'!$B$3:$H$1698,5,0)*VLOOKUP(H251,'DB-일일 퀘스트'!$F$6:$H$13,3,0),IF(H251='DB-일일 퀘스트'!$F$7,VLOOKUP(F251,'DB-방치 재화'!$B$3:$H$1698,6,0)*VLOOKUP(H251,'DB-일일 퀘스트'!$F$6:$H$13,3,0),IF(H251='DB-일일 퀘스트'!$F$8,VLOOKUP(F251,'DB-방치 재화'!$B$3:$H$1698,7,0)*VLOOKUP(H251,'DB-일일 퀘스트'!$F$6:$H$13,3,0),VLOOKUP(H251,'DB-일일 퀘스트'!$F$6:$H$13,3,0)))),"0")</f>
        <v>93600</v>
      </c>
      <c r="K251" s="29">
        <f>_xlfn.IFNA((IF(H251='DB-주간 퀘스트'!$F$6,VLOOKUP(F251,'DB-방치 재화'!$B$3:$H$1698,5,0)*VLOOKUP(H251,'DB-주간 퀘스트'!$F$6:$H$15,3,0),IF(H251='DB-주간 퀘스트'!$F$7,VLOOKUP(F251,'DB-방치 재화'!$B$3:$H$1698,6,0)*VLOOKUP(H251,'DB-주간 퀘스트'!$F$6:$H$15,3,0),IF(H251='DB-주간 퀘스트'!$F$8,VLOOKUP(F251,'DB-방치 재화'!$B$3:$H$1698,7,0)*VLOOKUP(H251,'DB-주간 퀘스트'!$F$6:$H$15,3,0),VLOOKUP(H251,'DB-주간 퀘스트'!$F$6:$H$15,3,0)))))/7,"0")</f>
        <v>40114.285714285717</v>
      </c>
      <c r="L251" s="29">
        <f t="array" ref="L251">_xlfn.IFNA(IF(H251='DB-아스니아 미션'!$F$8,VLOOKUP('주요 재화 수급처 관리'!$F$10:$F$11,'DB-방치 재화'!$B$3:$H$1698,6,0)*'DB-아스니아 미션'!$H$8,VLOOKUP('주요 재화 수급처 관리'!$H$10:$H$11,'DB-아스니아 미션'!$F$7:$H$10,3,0)),"0")/7</f>
        <v>274.28571428571428</v>
      </c>
      <c r="M251" s="29">
        <f>(((VLOOKUP(F251,'DB-방치 재화'!$B$3:$I$1698,8,0)+8)*(VLOOKUP(H251,'DB-파견 작전실'!$L$8:$M$14,2,0)))*D251)</f>
        <v>56130.53333333334</v>
      </c>
      <c r="N251" s="29">
        <f>_xlfn.IFNA(IF(C251&lt;'DB-선물'!$E$5,VLOOKUP('주요 재화 수급처 관리'!$H$10,'DB-선물'!$G$6:$I$9,3,0),(IF('DB-선물'!$E$11&lt;=C251&lt;'DB-선물'!E197,VLOOKUP('주요 재화 수급처 관리'!$H$10,'DB-선물'!$G$12:$I$15,3,0),VLOOKUP(H251,'DB-선물'!$G$18:$I$21,3,0)))),"0")*6*D251</f>
        <v>0</v>
      </c>
      <c r="O251" s="29">
        <f t="array" ref="O251">(_xlfn.IFNA((VLOOKUP((INDEX('DB-메모리얼'!$F$5:$F$98,MATCH(MIN(ABS('DB-메모리얼'!$F$5:$F$98-'주요 재화 수급처 관리'!$C$10)),ABS('DB-메모리얼'!$F$5:$F$98-'주요 재화 수급처 관리'!$C$10),0))),'DB-메모리얼'!$F$5:$K$98,MATCH(H251,'DB-메모리얼'!$H$3:$K$3,0)+2,0)),"0"))*D251/14</f>
        <v>660690.14285714284</v>
      </c>
      <c r="P251" s="29">
        <f t="shared" si="8"/>
        <v>1028</v>
      </c>
      <c r="Q251" s="299">
        <f t="shared" si="9"/>
        <v>4535933.2476190487</v>
      </c>
    </row>
    <row r="252" spans="2:17" ht="18" thickTop="1" thickBot="1" x14ac:dyDescent="0.35">
      <c r="B252" s="22" t="s">
        <v>1609</v>
      </c>
      <c r="C252" s="116">
        <v>223</v>
      </c>
      <c r="D252" s="323">
        <v>1</v>
      </c>
      <c r="E252" s="17"/>
      <c r="F252" s="276">
        <f>VLOOKUP(C252,'DB-캐릭터별 스테이지 매칭'!$E$3:$F$302,2,0)</f>
        <v>1053</v>
      </c>
      <c r="G252" s="276" t="str">
        <f>VLOOKUP(F252,'DB-캐릭터별 스테이지 매칭'!$I$3:$L$1698,4,0)</f>
        <v>22-17</v>
      </c>
      <c r="H252" s="276">
        <f>_xlfn.IFNA(VLOOKUP(B252,'DB-서식용'!$D$4:$E$12,2,0),"")</f>
        <v>1040101001</v>
      </c>
      <c r="I252" s="29">
        <f>IFERROR((VLOOKUP(F252,'DB-방치 재화'!$B$3:$I$1800,(MATCH(H252,'DB-방치 재화'!$F$1:$I$1,0)+4),0))*60*24*D252,"0")*(1.7+1.58)</f>
        <v>3707712.0000000005</v>
      </c>
      <c r="J252" s="29">
        <f>_xlfn.IFNA(IF(H252='DB-일일 퀘스트'!$F$6,VLOOKUP(F252,'DB-방치 재화'!$B$3:$H$1698,5,0)*VLOOKUP(H252,'DB-일일 퀘스트'!$F$6:$H$13,3,0),IF(H252='DB-일일 퀘스트'!$F$7,VLOOKUP(F252,'DB-방치 재화'!$B$3:$H$1698,6,0)*VLOOKUP(H252,'DB-일일 퀘스트'!$F$6:$H$13,3,0),IF(H252='DB-일일 퀘스트'!$F$8,VLOOKUP(F252,'DB-방치 재화'!$B$3:$H$1698,7,0)*VLOOKUP(H252,'DB-일일 퀘스트'!$F$6:$H$13,3,0),VLOOKUP(H252,'DB-일일 퀘스트'!$F$6:$H$13,3,0)))),"0")</f>
        <v>94200</v>
      </c>
      <c r="K252" s="29">
        <f>_xlfn.IFNA((IF(H252='DB-주간 퀘스트'!$F$6,VLOOKUP(F252,'DB-방치 재화'!$B$3:$H$1698,5,0)*VLOOKUP(H252,'DB-주간 퀘스트'!$F$6:$H$15,3,0),IF(H252='DB-주간 퀘스트'!$F$7,VLOOKUP(F252,'DB-방치 재화'!$B$3:$H$1698,6,0)*VLOOKUP(H252,'DB-주간 퀘스트'!$F$6:$H$15,3,0),IF(H252='DB-주간 퀘스트'!$F$8,VLOOKUP(F252,'DB-방치 재화'!$B$3:$H$1698,7,0)*VLOOKUP(H252,'DB-주간 퀘스트'!$F$6:$H$15,3,0),VLOOKUP(H252,'DB-주간 퀘스트'!$F$6:$H$15,3,0)))))/7,"0")</f>
        <v>40371.428571428572</v>
      </c>
      <c r="L252" s="29">
        <f t="array" ref="L252">_xlfn.IFNA(IF(H252='DB-아스니아 미션'!$F$8,VLOOKUP('주요 재화 수급처 관리'!$F$10:$F$11,'DB-방치 재화'!$B$3:$H$1698,6,0)*'DB-아스니아 미션'!$H$8,VLOOKUP('주요 재화 수급처 관리'!$H$10:$H$11,'DB-아스니아 미션'!$F$7:$H$10,3,0)),"0")/7</f>
        <v>274.28571428571428</v>
      </c>
      <c r="M252" s="29">
        <f>(((VLOOKUP(F252,'DB-방치 재화'!$B$3:$I$1698,8,0)+8)*(VLOOKUP(H252,'DB-파견 작전실'!$L$8:$M$14,2,0)))*D252)</f>
        <v>56130.53333333334</v>
      </c>
      <c r="N252" s="29">
        <f>_xlfn.IFNA(IF(C252&lt;'DB-선물'!$E$5,VLOOKUP('주요 재화 수급처 관리'!$H$10,'DB-선물'!$G$6:$I$9,3,0),(IF('DB-선물'!$E$11&lt;=C252&lt;'DB-선물'!E198,VLOOKUP('주요 재화 수급처 관리'!$H$10,'DB-선물'!$G$12:$I$15,3,0),VLOOKUP(H252,'DB-선물'!$G$18:$I$21,3,0)))),"0")*6*D252</f>
        <v>0</v>
      </c>
      <c r="O252" s="29">
        <f t="array" ref="O252">(_xlfn.IFNA((VLOOKUP((INDEX('DB-메모리얼'!$F$5:$F$98,MATCH(MIN(ABS('DB-메모리얼'!$F$5:$F$98-'주요 재화 수급처 관리'!$C$10)),ABS('DB-메모리얼'!$F$5:$F$98-'주요 재화 수급처 관리'!$C$10),0))),'DB-메모리얼'!$F$5:$K$98,MATCH(H252,'DB-메모리얼'!$H$3:$K$3,0)+2,0)),"0"))*D252/14</f>
        <v>660690.14285714284</v>
      </c>
      <c r="P252" s="29">
        <f t="shared" si="8"/>
        <v>1028</v>
      </c>
      <c r="Q252" s="299">
        <f t="shared" si="9"/>
        <v>4560406.3904761914</v>
      </c>
    </row>
    <row r="253" spans="2:17" ht="18" thickTop="1" thickBot="1" x14ac:dyDescent="0.35">
      <c r="B253" s="22" t="s">
        <v>1609</v>
      </c>
      <c r="C253" s="116">
        <v>224</v>
      </c>
      <c r="D253" s="323">
        <v>1</v>
      </c>
      <c r="E253" s="17"/>
      <c r="F253" s="276">
        <f>VLOOKUP(C253,'DB-캐릭터별 스테이지 매칭'!$E$3:$F$302,2,0)</f>
        <v>1061</v>
      </c>
      <c r="G253" s="276" t="str">
        <f>VLOOKUP(F253,'DB-캐릭터별 스테이지 매칭'!$I$3:$L$1698,4,0)</f>
        <v>22-25</v>
      </c>
      <c r="H253" s="276">
        <f>_xlfn.IFNA(VLOOKUP(B253,'DB-서식용'!$D$4:$E$12,2,0),"")</f>
        <v>1040101001</v>
      </c>
      <c r="I253" s="29">
        <f>IFERROR((VLOOKUP(F253,'DB-방치 재화'!$B$3:$I$1800,(MATCH(H253,'DB-방치 재화'!$F$1:$I$1,0)+4),0))*60*24*D253,"0")*(1.7+1.58)</f>
        <v>3736051.2</v>
      </c>
      <c r="J253" s="29">
        <f>_xlfn.IFNA(IF(H253='DB-일일 퀘스트'!$F$6,VLOOKUP(F253,'DB-방치 재화'!$B$3:$H$1698,5,0)*VLOOKUP(H253,'DB-일일 퀘스트'!$F$6:$H$13,3,0),IF(H253='DB-일일 퀘스트'!$F$7,VLOOKUP(F253,'DB-방치 재화'!$B$3:$H$1698,6,0)*VLOOKUP(H253,'DB-일일 퀘스트'!$F$6:$H$13,3,0),IF(H253='DB-일일 퀘스트'!$F$8,VLOOKUP(F253,'DB-방치 재화'!$B$3:$H$1698,7,0)*VLOOKUP(H253,'DB-일일 퀘스트'!$F$6:$H$13,3,0),VLOOKUP(H253,'DB-일일 퀘스트'!$F$6:$H$13,3,0)))),"0")</f>
        <v>94920</v>
      </c>
      <c r="K253" s="29">
        <f>_xlfn.IFNA((IF(H253='DB-주간 퀘스트'!$F$6,VLOOKUP(F253,'DB-방치 재화'!$B$3:$H$1698,5,0)*VLOOKUP(H253,'DB-주간 퀘스트'!$F$6:$H$15,3,0),IF(H253='DB-주간 퀘스트'!$F$7,VLOOKUP(F253,'DB-방치 재화'!$B$3:$H$1698,6,0)*VLOOKUP(H253,'DB-주간 퀘스트'!$F$6:$H$15,3,0),IF(H253='DB-주간 퀘스트'!$F$8,VLOOKUP(F253,'DB-방치 재화'!$B$3:$H$1698,7,0)*VLOOKUP(H253,'DB-주간 퀘스트'!$F$6:$H$15,3,0),VLOOKUP(H253,'DB-주간 퀘스트'!$F$6:$H$15,3,0)))))/7,"0")</f>
        <v>40680</v>
      </c>
      <c r="L253" s="29">
        <f t="array" ref="L253">_xlfn.IFNA(IF(H253='DB-아스니아 미션'!$F$8,VLOOKUP('주요 재화 수급처 관리'!$F$10:$F$11,'DB-방치 재화'!$B$3:$H$1698,6,0)*'DB-아스니아 미션'!$H$8,VLOOKUP('주요 재화 수급처 관리'!$H$10:$H$11,'DB-아스니아 미션'!$F$7:$H$10,3,0)),"0")/7</f>
        <v>274.28571428571428</v>
      </c>
      <c r="M253" s="29">
        <f>(((VLOOKUP(F253,'DB-방치 재화'!$B$3:$I$1698,8,0)+8)*(VLOOKUP(H253,'DB-파견 작전실'!$L$8:$M$14,2,0)))*D253)</f>
        <v>56130.53333333334</v>
      </c>
      <c r="N253" s="29">
        <f>_xlfn.IFNA(IF(C253&lt;'DB-선물'!$E$5,VLOOKUP('주요 재화 수급처 관리'!$H$10,'DB-선물'!$G$6:$I$9,3,0),(IF('DB-선물'!$E$11&lt;=C253&lt;'DB-선물'!E199,VLOOKUP('주요 재화 수급처 관리'!$H$10,'DB-선물'!$G$12:$I$15,3,0),VLOOKUP(H253,'DB-선물'!$G$18:$I$21,3,0)))),"0")*6*D253</f>
        <v>0</v>
      </c>
      <c r="O253" s="29">
        <f t="array" ref="O253">(_xlfn.IFNA((VLOOKUP((INDEX('DB-메모리얼'!$F$5:$F$98,MATCH(MIN(ABS('DB-메모리얼'!$F$5:$F$98-'주요 재화 수급처 관리'!$C$10)),ABS('DB-메모리얼'!$F$5:$F$98-'주요 재화 수급처 관리'!$C$10),0))),'DB-메모리얼'!$F$5:$K$98,MATCH(H253,'DB-메모리얼'!$H$3:$K$3,0)+2,0)),"0"))*D253/14</f>
        <v>660690.14285714284</v>
      </c>
      <c r="P253" s="29">
        <f t="shared" si="8"/>
        <v>1028</v>
      </c>
      <c r="Q253" s="299">
        <f t="shared" si="9"/>
        <v>4589774.1619047625</v>
      </c>
    </row>
    <row r="254" spans="2:17" ht="18" thickTop="1" thickBot="1" x14ac:dyDescent="0.35">
      <c r="B254" s="22" t="s">
        <v>1609</v>
      </c>
      <c r="C254" s="116">
        <v>225</v>
      </c>
      <c r="D254" s="323">
        <v>1</v>
      </c>
      <c r="E254" s="17"/>
      <c r="F254" s="276">
        <f>VLOOKUP(C254,'DB-캐릭터별 스테이지 매칭'!$E$3:$F$302,2,0)</f>
        <v>1068</v>
      </c>
      <c r="G254" s="276" t="str">
        <f>VLOOKUP(F254,'DB-캐릭터별 스테이지 매칭'!$I$3:$L$1698,4,0)</f>
        <v>22-32</v>
      </c>
      <c r="H254" s="276">
        <f>_xlfn.IFNA(VLOOKUP(B254,'DB-서식용'!$D$4:$E$12,2,0),"")</f>
        <v>1040101001</v>
      </c>
      <c r="I254" s="29">
        <f>IFERROR((VLOOKUP(F254,'DB-방치 재화'!$B$3:$I$1800,(MATCH(H254,'DB-방치 재화'!$F$1:$I$1,0)+4),0))*60*24*D254,"0")*(1.7+1.58)</f>
        <v>3754944.0000000005</v>
      </c>
      <c r="J254" s="29">
        <f>_xlfn.IFNA(IF(H254='DB-일일 퀘스트'!$F$6,VLOOKUP(F254,'DB-방치 재화'!$B$3:$H$1698,5,0)*VLOOKUP(H254,'DB-일일 퀘스트'!$F$6:$H$13,3,0),IF(H254='DB-일일 퀘스트'!$F$7,VLOOKUP(F254,'DB-방치 재화'!$B$3:$H$1698,6,0)*VLOOKUP(H254,'DB-일일 퀘스트'!$F$6:$H$13,3,0),IF(H254='DB-일일 퀘스트'!$F$8,VLOOKUP(F254,'DB-방치 재화'!$B$3:$H$1698,7,0)*VLOOKUP(H254,'DB-일일 퀘스트'!$F$6:$H$13,3,0),VLOOKUP(H254,'DB-일일 퀘스트'!$F$6:$H$13,3,0)))),"0")</f>
        <v>95400</v>
      </c>
      <c r="K254" s="29">
        <f>_xlfn.IFNA((IF(H254='DB-주간 퀘스트'!$F$6,VLOOKUP(F254,'DB-방치 재화'!$B$3:$H$1698,5,0)*VLOOKUP(H254,'DB-주간 퀘스트'!$F$6:$H$15,3,0),IF(H254='DB-주간 퀘스트'!$F$7,VLOOKUP(F254,'DB-방치 재화'!$B$3:$H$1698,6,0)*VLOOKUP(H254,'DB-주간 퀘스트'!$F$6:$H$15,3,0),IF(H254='DB-주간 퀘스트'!$F$8,VLOOKUP(F254,'DB-방치 재화'!$B$3:$H$1698,7,0)*VLOOKUP(H254,'DB-주간 퀘스트'!$F$6:$H$15,3,0),VLOOKUP(H254,'DB-주간 퀘스트'!$F$6:$H$15,3,0)))))/7,"0")</f>
        <v>40885.714285714283</v>
      </c>
      <c r="L254" s="29">
        <f t="array" ref="L254">_xlfn.IFNA(IF(H254='DB-아스니아 미션'!$F$8,VLOOKUP('주요 재화 수급처 관리'!$F$10:$F$11,'DB-방치 재화'!$B$3:$H$1698,6,0)*'DB-아스니아 미션'!$H$8,VLOOKUP('주요 재화 수급처 관리'!$H$10:$H$11,'DB-아스니아 미션'!$F$7:$H$10,3,0)),"0")/7</f>
        <v>274.28571428571428</v>
      </c>
      <c r="M254" s="29">
        <f>(((VLOOKUP(F254,'DB-방치 재화'!$B$3:$I$1698,8,0)+8)*(VLOOKUP(H254,'DB-파견 작전실'!$L$8:$M$14,2,0)))*D254)</f>
        <v>56130.53333333334</v>
      </c>
      <c r="N254" s="29">
        <f>_xlfn.IFNA(IF(C254&lt;'DB-선물'!$E$5,VLOOKUP('주요 재화 수급처 관리'!$H$10,'DB-선물'!$G$6:$I$9,3,0),(IF('DB-선물'!$E$11&lt;=C254&lt;'DB-선물'!E200,VLOOKUP('주요 재화 수급처 관리'!$H$10,'DB-선물'!$G$12:$I$15,3,0),VLOOKUP(H254,'DB-선물'!$G$18:$I$21,3,0)))),"0")*6*D254</f>
        <v>0</v>
      </c>
      <c r="O254" s="29">
        <f t="array" ref="O254">(_xlfn.IFNA((VLOOKUP((INDEX('DB-메모리얼'!$F$5:$F$98,MATCH(MIN(ABS('DB-메모리얼'!$F$5:$F$98-'주요 재화 수급처 관리'!$C$10)),ABS('DB-메모리얼'!$F$5:$F$98-'주요 재화 수급처 관리'!$C$10),0))),'DB-메모리얼'!$F$5:$K$98,MATCH(H254,'DB-메모리얼'!$H$3:$K$3,0)+2,0)),"0"))*D254/14</f>
        <v>660690.14285714284</v>
      </c>
      <c r="P254" s="29">
        <f t="shared" si="8"/>
        <v>1028</v>
      </c>
      <c r="Q254" s="299">
        <f t="shared" si="9"/>
        <v>4609352.6761904769</v>
      </c>
    </row>
    <row r="255" spans="2:17" ht="18" thickTop="1" thickBot="1" x14ac:dyDescent="0.35">
      <c r="B255" s="22" t="s">
        <v>1609</v>
      </c>
      <c r="C255" s="116">
        <v>226</v>
      </c>
      <c r="D255" s="323">
        <v>1</v>
      </c>
      <c r="E255" s="17"/>
      <c r="F255" s="276">
        <f>VLOOKUP(C255,'DB-캐릭터별 스테이지 매칭'!$E$3:$F$302,2,0)</f>
        <v>1076</v>
      </c>
      <c r="G255" s="276" t="str">
        <f>VLOOKUP(F255,'DB-캐릭터별 스테이지 매칭'!$I$3:$L$1698,4,0)</f>
        <v>22-40</v>
      </c>
      <c r="H255" s="276">
        <f>_xlfn.IFNA(VLOOKUP(B255,'DB-서식용'!$D$4:$E$12,2,0),"")</f>
        <v>1040101001</v>
      </c>
      <c r="I255" s="29">
        <f>IFERROR((VLOOKUP(F255,'DB-방치 재화'!$B$3:$I$1800,(MATCH(H255,'DB-방치 재화'!$F$1:$I$1,0)+4),0))*60*24*D255,"0")*(1.7+1.58)</f>
        <v>3783283.2</v>
      </c>
      <c r="J255" s="29">
        <f>_xlfn.IFNA(IF(H255='DB-일일 퀘스트'!$F$6,VLOOKUP(F255,'DB-방치 재화'!$B$3:$H$1698,5,0)*VLOOKUP(H255,'DB-일일 퀘스트'!$F$6:$H$13,3,0),IF(H255='DB-일일 퀘스트'!$F$7,VLOOKUP(F255,'DB-방치 재화'!$B$3:$H$1698,6,0)*VLOOKUP(H255,'DB-일일 퀘스트'!$F$6:$H$13,3,0),IF(H255='DB-일일 퀘스트'!$F$8,VLOOKUP(F255,'DB-방치 재화'!$B$3:$H$1698,7,0)*VLOOKUP(H255,'DB-일일 퀘스트'!$F$6:$H$13,3,0),VLOOKUP(H255,'DB-일일 퀘스트'!$F$6:$H$13,3,0)))),"0")</f>
        <v>96120</v>
      </c>
      <c r="K255" s="29">
        <f>_xlfn.IFNA((IF(H255='DB-주간 퀘스트'!$F$6,VLOOKUP(F255,'DB-방치 재화'!$B$3:$H$1698,5,0)*VLOOKUP(H255,'DB-주간 퀘스트'!$F$6:$H$15,3,0),IF(H255='DB-주간 퀘스트'!$F$7,VLOOKUP(F255,'DB-방치 재화'!$B$3:$H$1698,6,0)*VLOOKUP(H255,'DB-주간 퀘스트'!$F$6:$H$15,3,0),IF(H255='DB-주간 퀘스트'!$F$8,VLOOKUP(F255,'DB-방치 재화'!$B$3:$H$1698,7,0)*VLOOKUP(H255,'DB-주간 퀘스트'!$F$6:$H$15,3,0),VLOOKUP(H255,'DB-주간 퀘스트'!$F$6:$H$15,3,0)))))/7,"0")</f>
        <v>41194.285714285717</v>
      </c>
      <c r="L255" s="29">
        <f t="array" ref="L255">_xlfn.IFNA(IF(H255='DB-아스니아 미션'!$F$8,VLOOKUP('주요 재화 수급처 관리'!$F$10:$F$11,'DB-방치 재화'!$B$3:$H$1698,6,0)*'DB-아스니아 미션'!$H$8,VLOOKUP('주요 재화 수급처 관리'!$H$10:$H$11,'DB-아스니아 미션'!$F$7:$H$10,3,0)),"0")/7</f>
        <v>274.28571428571428</v>
      </c>
      <c r="M255" s="29">
        <f>(((VLOOKUP(F255,'DB-방치 재화'!$B$3:$I$1698,8,0)+8)*(VLOOKUP(H255,'DB-파견 작전실'!$L$8:$M$14,2,0)))*D255)</f>
        <v>56130.53333333334</v>
      </c>
      <c r="N255" s="29">
        <f>_xlfn.IFNA(IF(C255&lt;'DB-선물'!$E$5,VLOOKUP('주요 재화 수급처 관리'!$H$10,'DB-선물'!$G$6:$I$9,3,0),(IF('DB-선물'!$E$11&lt;=C255&lt;'DB-선물'!E201,VLOOKUP('주요 재화 수급처 관리'!$H$10,'DB-선물'!$G$12:$I$15,3,0),VLOOKUP(H255,'DB-선물'!$G$18:$I$21,3,0)))),"0")*6*D255</f>
        <v>0</v>
      </c>
      <c r="O255" s="29">
        <f t="array" ref="O255">(_xlfn.IFNA((VLOOKUP((INDEX('DB-메모리얼'!$F$5:$F$98,MATCH(MIN(ABS('DB-메모리얼'!$F$5:$F$98-'주요 재화 수급처 관리'!$C$10)),ABS('DB-메모리얼'!$F$5:$F$98-'주요 재화 수급처 관리'!$C$10),0))),'DB-메모리얼'!$F$5:$K$98,MATCH(H255,'DB-메모리얼'!$H$3:$K$3,0)+2,0)),"0"))*D255/14</f>
        <v>660690.14285714284</v>
      </c>
      <c r="P255" s="29">
        <f t="shared" si="8"/>
        <v>1028</v>
      </c>
      <c r="Q255" s="299">
        <f t="shared" si="9"/>
        <v>4638720.4476190479</v>
      </c>
    </row>
    <row r="256" spans="2:17" ht="18" thickTop="1" thickBot="1" x14ac:dyDescent="0.35">
      <c r="B256" s="22" t="s">
        <v>1609</v>
      </c>
      <c r="C256" s="116">
        <v>227</v>
      </c>
      <c r="D256" s="323">
        <v>1</v>
      </c>
      <c r="E256" s="17"/>
      <c r="F256" s="276">
        <f>VLOOKUP(C256,'DB-캐릭터별 스테이지 매칭'!$E$3:$F$302,2,0)</f>
        <v>1084</v>
      </c>
      <c r="G256" s="276" t="str">
        <f>VLOOKUP(F256,'DB-캐릭터별 스테이지 매칭'!$I$3:$L$1698,4,0)</f>
        <v>22-48</v>
      </c>
      <c r="H256" s="276">
        <f>_xlfn.IFNA(VLOOKUP(B256,'DB-서식용'!$D$4:$E$12,2,0),"")</f>
        <v>1040101001</v>
      </c>
      <c r="I256" s="29">
        <f>IFERROR((VLOOKUP(F256,'DB-방치 재화'!$B$3:$I$1800,(MATCH(H256,'DB-방치 재화'!$F$1:$I$1,0)+4),0))*60*24*D256,"0")*(1.7+1.58)</f>
        <v>3806899.2</v>
      </c>
      <c r="J256" s="29">
        <f>_xlfn.IFNA(IF(H256='DB-일일 퀘스트'!$F$6,VLOOKUP(F256,'DB-방치 재화'!$B$3:$H$1698,5,0)*VLOOKUP(H256,'DB-일일 퀘스트'!$F$6:$H$13,3,0),IF(H256='DB-일일 퀘스트'!$F$7,VLOOKUP(F256,'DB-방치 재화'!$B$3:$H$1698,6,0)*VLOOKUP(H256,'DB-일일 퀘스트'!$F$6:$H$13,3,0),IF(H256='DB-일일 퀘스트'!$F$8,VLOOKUP(F256,'DB-방치 재화'!$B$3:$H$1698,7,0)*VLOOKUP(H256,'DB-일일 퀘스트'!$F$6:$H$13,3,0),VLOOKUP(H256,'DB-일일 퀘스트'!$F$6:$H$13,3,0)))),"0")</f>
        <v>96720</v>
      </c>
      <c r="K256" s="29">
        <f>_xlfn.IFNA((IF(H256='DB-주간 퀘스트'!$F$6,VLOOKUP(F256,'DB-방치 재화'!$B$3:$H$1698,5,0)*VLOOKUP(H256,'DB-주간 퀘스트'!$F$6:$H$15,3,0),IF(H256='DB-주간 퀘스트'!$F$7,VLOOKUP(F256,'DB-방치 재화'!$B$3:$H$1698,6,0)*VLOOKUP(H256,'DB-주간 퀘스트'!$F$6:$H$15,3,0),IF(H256='DB-주간 퀘스트'!$F$8,VLOOKUP(F256,'DB-방치 재화'!$B$3:$H$1698,7,0)*VLOOKUP(H256,'DB-주간 퀘스트'!$F$6:$H$15,3,0),VLOOKUP(H256,'DB-주간 퀘스트'!$F$6:$H$15,3,0)))))/7,"0")</f>
        <v>41451.428571428572</v>
      </c>
      <c r="L256" s="29">
        <f t="array" ref="L256">_xlfn.IFNA(IF(H256='DB-아스니아 미션'!$F$8,VLOOKUP('주요 재화 수급처 관리'!$F$10:$F$11,'DB-방치 재화'!$B$3:$H$1698,6,0)*'DB-아스니아 미션'!$H$8,VLOOKUP('주요 재화 수급처 관리'!$H$10:$H$11,'DB-아스니아 미션'!$F$7:$H$10,3,0)),"0")/7</f>
        <v>274.28571428571428</v>
      </c>
      <c r="M256" s="29">
        <f>(((VLOOKUP(F256,'DB-방치 재화'!$B$3:$I$1698,8,0)+8)*(VLOOKUP(H256,'DB-파견 작전실'!$L$8:$M$14,2,0)))*D256)</f>
        <v>56130.53333333334</v>
      </c>
      <c r="N256" s="29">
        <f>_xlfn.IFNA(IF(C256&lt;'DB-선물'!$E$5,VLOOKUP('주요 재화 수급처 관리'!$H$10,'DB-선물'!$G$6:$I$9,3,0),(IF('DB-선물'!$E$11&lt;=C256&lt;'DB-선물'!E202,VLOOKUP('주요 재화 수급처 관리'!$H$10,'DB-선물'!$G$12:$I$15,3,0),VLOOKUP(H256,'DB-선물'!$G$18:$I$21,3,0)))),"0")*6*D256</f>
        <v>0</v>
      </c>
      <c r="O256" s="29">
        <f t="array" ref="O256">(_xlfn.IFNA((VLOOKUP((INDEX('DB-메모리얼'!$F$5:$F$98,MATCH(MIN(ABS('DB-메모리얼'!$F$5:$F$98-'주요 재화 수급처 관리'!$C$10)),ABS('DB-메모리얼'!$F$5:$F$98-'주요 재화 수급처 관리'!$C$10),0))),'DB-메모리얼'!$F$5:$K$98,MATCH(H256,'DB-메모리얼'!$H$3:$K$3,0)+2,0)),"0"))*D256/14</f>
        <v>660690.14285714284</v>
      </c>
      <c r="P256" s="29">
        <f t="shared" si="8"/>
        <v>1028</v>
      </c>
      <c r="Q256" s="299">
        <f t="shared" si="9"/>
        <v>4663193.5904761907</v>
      </c>
    </row>
    <row r="257" spans="2:17" ht="18" thickTop="1" thickBot="1" x14ac:dyDescent="0.35">
      <c r="B257" s="22" t="s">
        <v>1609</v>
      </c>
      <c r="C257" s="116">
        <v>228</v>
      </c>
      <c r="D257" s="323">
        <v>1</v>
      </c>
      <c r="E257" s="17"/>
      <c r="F257" s="276">
        <f>VLOOKUP(C257,'DB-캐릭터별 스테이지 매칭'!$E$3:$F$302,2,0)</f>
        <v>1091</v>
      </c>
      <c r="G257" s="276" t="str">
        <f>VLOOKUP(F257,'DB-캐릭터별 스테이지 매칭'!$I$3:$L$1698,4,0)</f>
        <v>22-55</v>
      </c>
      <c r="H257" s="276">
        <f>_xlfn.IFNA(VLOOKUP(B257,'DB-서식용'!$D$4:$E$12,2,0),"")</f>
        <v>1040101001</v>
      </c>
      <c r="I257" s="29">
        <f>IFERROR((VLOOKUP(F257,'DB-방치 재화'!$B$3:$I$1800,(MATCH(H257,'DB-방치 재화'!$F$1:$I$1,0)+4),0))*60*24*D257,"0")*(1.7+1.58)</f>
        <v>3835238.4000000004</v>
      </c>
      <c r="J257" s="29">
        <f>_xlfn.IFNA(IF(H257='DB-일일 퀘스트'!$F$6,VLOOKUP(F257,'DB-방치 재화'!$B$3:$H$1698,5,0)*VLOOKUP(H257,'DB-일일 퀘스트'!$F$6:$H$13,3,0),IF(H257='DB-일일 퀘스트'!$F$7,VLOOKUP(F257,'DB-방치 재화'!$B$3:$H$1698,6,0)*VLOOKUP(H257,'DB-일일 퀘스트'!$F$6:$H$13,3,0),IF(H257='DB-일일 퀘스트'!$F$8,VLOOKUP(F257,'DB-방치 재화'!$B$3:$H$1698,7,0)*VLOOKUP(H257,'DB-일일 퀘스트'!$F$6:$H$13,3,0),VLOOKUP(H257,'DB-일일 퀘스트'!$F$6:$H$13,3,0)))),"0")</f>
        <v>97440</v>
      </c>
      <c r="K257" s="29">
        <f>_xlfn.IFNA((IF(H257='DB-주간 퀘스트'!$F$6,VLOOKUP(F257,'DB-방치 재화'!$B$3:$H$1698,5,0)*VLOOKUP(H257,'DB-주간 퀘스트'!$F$6:$H$15,3,0),IF(H257='DB-주간 퀘스트'!$F$7,VLOOKUP(F257,'DB-방치 재화'!$B$3:$H$1698,6,0)*VLOOKUP(H257,'DB-주간 퀘스트'!$F$6:$H$15,3,0),IF(H257='DB-주간 퀘스트'!$F$8,VLOOKUP(F257,'DB-방치 재화'!$B$3:$H$1698,7,0)*VLOOKUP(H257,'DB-주간 퀘스트'!$F$6:$H$15,3,0),VLOOKUP(H257,'DB-주간 퀘스트'!$F$6:$H$15,3,0)))))/7,"0")</f>
        <v>41760</v>
      </c>
      <c r="L257" s="29">
        <f t="array" ref="L257">_xlfn.IFNA(IF(H257='DB-아스니아 미션'!$F$8,VLOOKUP('주요 재화 수급처 관리'!$F$10:$F$11,'DB-방치 재화'!$B$3:$H$1698,6,0)*'DB-아스니아 미션'!$H$8,VLOOKUP('주요 재화 수급처 관리'!$H$10:$H$11,'DB-아스니아 미션'!$F$7:$H$10,3,0)),"0")/7</f>
        <v>274.28571428571428</v>
      </c>
      <c r="M257" s="29">
        <f>(((VLOOKUP(F257,'DB-방치 재화'!$B$3:$I$1698,8,0)+8)*(VLOOKUP(H257,'DB-파견 작전실'!$L$8:$M$14,2,0)))*D257)</f>
        <v>56130.53333333334</v>
      </c>
      <c r="N257" s="29">
        <f>_xlfn.IFNA(IF(C257&lt;'DB-선물'!$E$5,VLOOKUP('주요 재화 수급처 관리'!$H$10,'DB-선물'!$G$6:$I$9,3,0),(IF('DB-선물'!$E$11&lt;=C257&lt;'DB-선물'!E203,VLOOKUP('주요 재화 수급처 관리'!$H$10,'DB-선물'!$G$12:$I$15,3,0),VLOOKUP(H257,'DB-선물'!$G$18:$I$21,3,0)))),"0")*6*D257</f>
        <v>0</v>
      </c>
      <c r="O257" s="29">
        <f t="array" ref="O257">(_xlfn.IFNA((VLOOKUP((INDEX('DB-메모리얼'!$F$5:$F$98,MATCH(MIN(ABS('DB-메모리얼'!$F$5:$F$98-'주요 재화 수급처 관리'!$C$10)),ABS('DB-메모리얼'!$F$5:$F$98-'주요 재화 수급처 관리'!$C$10),0))),'DB-메모리얼'!$F$5:$K$98,MATCH(H257,'DB-메모리얼'!$H$3:$K$3,0)+2,0)),"0"))*D257/14</f>
        <v>660690.14285714284</v>
      </c>
      <c r="P257" s="29">
        <f t="shared" si="8"/>
        <v>1028</v>
      </c>
      <c r="Q257" s="299">
        <f t="shared" si="9"/>
        <v>4692561.3619047627</v>
      </c>
    </row>
    <row r="258" spans="2:17" ht="18" thickTop="1" thickBot="1" x14ac:dyDescent="0.35">
      <c r="B258" s="22" t="s">
        <v>1609</v>
      </c>
      <c r="C258" s="116">
        <v>229</v>
      </c>
      <c r="D258" s="323">
        <v>1</v>
      </c>
      <c r="E258" s="17"/>
      <c r="F258" s="276">
        <f>VLOOKUP(C258,'DB-캐릭터별 스테이지 매칭'!$E$3:$F$302,2,0)</f>
        <v>1099</v>
      </c>
      <c r="G258" s="276" t="str">
        <f>VLOOKUP(F258,'DB-캐릭터별 스테이지 매칭'!$I$3:$L$1698,4,0)</f>
        <v>23-3</v>
      </c>
      <c r="H258" s="276">
        <f>_xlfn.IFNA(VLOOKUP(B258,'DB-서식용'!$D$4:$E$12,2,0),"")</f>
        <v>1040101001</v>
      </c>
      <c r="I258" s="29">
        <f>IFERROR((VLOOKUP(F258,'DB-방치 재화'!$B$3:$I$1800,(MATCH(H258,'DB-방치 재화'!$F$1:$I$1,0)+4),0))*60*24*D258,"0")*(1.7+1.58)</f>
        <v>3854131.2000000002</v>
      </c>
      <c r="J258" s="29">
        <f>_xlfn.IFNA(IF(H258='DB-일일 퀘스트'!$F$6,VLOOKUP(F258,'DB-방치 재화'!$B$3:$H$1698,5,0)*VLOOKUP(H258,'DB-일일 퀘스트'!$F$6:$H$13,3,0),IF(H258='DB-일일 퀘스트'!$F$7,VLOOKUP(F258,'DB-방치 재화'!$B$3:$H$1698,6,0)*VLOOKUP(H258,'DB-일일 퀘스트'!$F$6:$H$13,3,0),IF(H258='DB-일일 퀘스트'!$F$8,VLOOKUP(F258,'DB-방치 재화'!$B$3:$H$1698,7,0)*VLOOKUP(H258,'DB-일일 퀘스트'!$F$6:$H$13,3,0),VLOOKUP(H258,'DB-일일 퀘스트'!$F$6:$H$13,3,0)))),"0")</f>
        <v>97920</v>
      </c>
      <c r="K258" s="29">
        <f>_xlfn.IFNA((IF(H258='DB-주간 퀘스트'!$F$6,VLOOKUP(F258,'DB-방치 재화'!$B$3:$H$1698,5,0)*VLOOKUP(H258,'DB-주간 퀘스트'!$F$6:$H$15,3,0),IF(H258='DB-주간 퀘스트'!$F$7,VLOOKUP(F258,'DB-방치 재화'!$B$3:$H$1698,6,0)*VLOOKUP(H258,'DB-주간 퀘스트'!$F$6:$H$15,3,0),IF(H258='DB-주간 퀘스트'!$F$8,VLOOKUP(F258,'DB-방치 재화'!$B$3:$H$1698,7,0)*VLOOKUP(H258,'DB-주간 퀘스트'!$F$6:$H$15,3,0),VLOOKUP(H258,'DB-주간 퀘스트'!$F$6:$H$15,3,0)))))/7,"0")</f>
        <v>41965.714285714283</v>
      </c>
      <c r="L258" s="29">
        <f t="array" ref="L258">_xlfn.IFNA(IF(H258='DB-아스니아 미션'!$F$8,VLOOKUP('주요 재화 수급처 관리'!$F$10:$F$11,'DB-방치 재화'!$B$3:$H$1698,6,0)*'DB-아스니아 미션'!$H$8,VLOOKUP('주요 재화 수급처 관리'!$H$10:$H$11,'DB-아스니아 미션'!$F$7:$H$10,3,0)),"0")/7</f>
        <v>274.28571428571428</v>
      </c>
      <c r="M258" s="29">
        <f>(((VLOOKUP(F258,'DB-방치 재화'!$B$3:$I$1698,8,0)+8)*(VLOOKUP(H258,'DB-파견 작전실'!$L$8:$M$14,2,0)))*D258)</f>
        <v>56130.53333333334</v>
      </c>
      <c r="N258" s="29">
        <f>_xlfn.IFNA(IF(C258&lt;'DB-선물'!$E$5,VLOOKUP('주요 재화 수급처 관리'!$H$10,'DB-선물'!$G$6:$I$9,3,0),(IF('DB-선물'!$E$11&lt;=C258&lt;'DB-선물'!E204,VLOOKUP('주요 재화 수급처 관리'!$H$10,'DB-선물'!$G$12:$I$15,3,0),VLOOKUP(H258,'DB-선물'!$G$18:$I$21,3,0)))),"0")*6*D258</f>
        <v>0</v>
      </c>
      <c r="O258" s="29">
        <f t="array" ref="O258">(_xlfn.IFNA((VLOOKUP((INDEX('DB-메모리얼'!$F$5:$F$98,MATCH(MIN(ABS('DB-메모리얼'!$F$5:$F$98-'주요 재화 수급처 관리'!$C$10)),ABS('DB-메모리얼'!$F$5:$F$98-'주요 재화 수급처 관리'!$C$10),0))),'DB-메모리얼'!$F$5:$K$98,MATCH(H258,'DB-메모리얼'!$H$3:$K$3,0)+2,0)),"0"))*D258/14</f>
        <v>660690.14285714284</v>
      </c>
      <c r="P258" s="29">
        <f t="shared" si="8"/>
        <v>1028</v>
      </c>
      <c r="Q258" s="299">
        <f t="shared" si="9"/>
        <v>4712139.8761904761</v>
      </c>
    </row>
    <row r="259" spans="2:17" ht="18" thickTop="1" thickBot="1" x14ac:dyDescent="0.35">
      <c r="B259" s="22" t="s">
        <v>1609</v>
      </c>
      <c r="C259" s="116">
        <v>230</v>
      </c>
      <c r="D259" s="323">
        <v>1</v>
      </c>
      <c r="E259" s="17"/>
      <c r="F259" s="276">
        <f>VLOOKUP(C259,'DB-캐릭터별 스테이지 매칭'!$E$3:$F$302,2,0)</f>
        <v>1107</v>
      </c>
      <c r="G259" s="276" t="str">
        <f>VLOOKUP(F259,'DB-캐릭터별 스테이지 매칭'!$I$3:$L$1698,4,0)</f>
        <v>23-11</v>
      </c>
      <c r="H259" s="276">
        <f>_xlfn.IFNA(VLOOKUP(B259,'DB-서식용'!$D$4:$E$12,2,0),"")</f>
        <v>1040101001</v>
      </c>
      <c r="I259" s="29">
        <f>IFERROR((VLOOKUP(F259,'DB-방치 재화'!$B$3:$I$1800,(MATCH(H259,'DB-방치 재화'!$F$1:$I$1,0)+4),0))*60*24*D259,"0")*(1.7+1.58)</f>
        <v>3882470.4000000004</v>
      </c>
      <c r="J259" s="29">
        <f>_xlfn.IFNA(IF(H259='DB-일일 퀘스트'!$F$6,VLOOKUP(F259,'DB-방치 재화'!$B$3:$H$1698,5,0)*VLOOKUP(H259,'DB-일일 퀘스트'!$F$6:$H$13,3,0),IF(H259='DB-일일 퀘스트'!$F$7,VLOOKUP(F259,'DB-방치 재화'!$B$3:$H$1698,6,0)*VLOOKUP(H259,'DB-일일 퀘스트'!$F$6:$H$13,3,0),IF(H259='DB-일일 퀘스트'!$F$8,VLOOKUP(F259,'DB-방치 재화'!$B$3:$H$1698,7,0)*VLOOKUP(H259,'DB-일일 퀘스트'!$F$6:$H$13,3,0),VLOOKUP(H259,'DB-일일 퀘스트'!$F$6:$H$13,3,0)))),"0")</f>
        <v>98640</v>
      </c>
      <c r="K259" s="29">
        <f>_xlfn.IFNA((IF(H259='DB-주간 퀘스트'!$F$6,VLOOKUP(F259,'DB-방치 재화'!$B$3:$H$1698,5,0)*VLOOKUP(H259,'DB-주간 퀘스트'!$F$6:$H$15,3,0),IF(H259='DB-주간 퀘스트'!$F$7,VLOOKUP(F259,'DB-방치 재화'!$B$3:$H$1698,6,0)*VLOOKUP(H259,'DB-주간 퀘스트'!$F$6:$H$15,3,0),IF(H259='DB-주간 퀘스트'!$F$8,VLOOKUP(F259,'DB-방치 재화'!$B$3:$H$1698,7,0)*VLOOKUP(H259,'DB-주간 퀘스트'!$F$6:$H$15,3,0),VLOOKUP(H259,'DB-주간 퀘스트'!$F$6:$H$15,3,0)))))/7,"0")</f>
        <v>42274.285714285717</v>
      </c>
      <c r="L259" s="29">
        <f t="array" ref="L259">_xlfn.IFNA(IF(H259='DB-아스니아 미션'!$F$8,VLOOKUP('주요 재화 수급처 관리'!$F$10:$F$11,'DB-방치 재화'!$B$3:$H$1698,6,0)*'DB-아스니아 미션'!$H$8,VLOOKUP('주요 재화 수급처 관리'!$H$10:$H$11,'DB-아스니아 미션'!$F$7:$H$10,3,0)),"0")/7</f>
        <v>274.28571428571428</v>
      </c>
      <c r="M259" s="29">
        <f>(((VLOOKUP(F259,'DB-방치 재화'!$B$3:$I$1698,8,0)+8)*(VLOOKUP(H259,'DB-파견 작전실'!$L$8:$M$14,2,0)))*D259)</f>
        <v>56130.53333333334</v>
      </c>
      <c r="N259" s="29">
        <f>_xlfn.IFNA(IF(C259&lt;'DB-선물'!$E$5,VLOOKUP('주요 재화 수급처 관리'!$H$10,'DB-선물'!$G$6:$I$9,3,0),(IF('DB-선물'!$E$11&lt;=C259&lt;'DB-선물'!E205,VLOOKUP('주요 재화 수급처 관리'!$H$10,'DB-선물'!$G$12:$I$15,3,0),VLOOKUP(H259,'DB-선물'!$G$18:$I$21,3,0)))),"0")*6*D259</f>
        <v>0</v>
      </c>
      <c r="O259" s="29">
        <f t="array" ref="O259">(_xlfn.IFNA((VLOOKUP((INDEX('DB-메모리얼'!$F$5:$F$98,MATCH(MIN(ABS('DB-메모리얼'!$F$5:$F$98-'주요 재화 수급처 관리'!$C$10)),ABS('DB-메모리얼'!$F$5:$F$98-'주요 재화 수급처 관리'!$C$10),0))),'DB-메모리얼'!$F$5:$K$98,MATCH(H259,'DB-메모리얼'!$H$3:$K$3,0)+2,0)),"0"))*D259/14</f>
        <v>660690.14285714284</v>
      </c>
      <c r="P259" s="29">
        <f t="shared" si="8"/>
        <v>1028</v>
      </c>
      <c r="Q259" s="299">
        <f t="shared" si="9"/>
        <v>4741507.6476190481</v>
      </c>
    </row>
    <row r="260" spans="2:17" ht="18" thickTop="1" thickBot="1" x14ac:dyDescent="0.35">
      <c r="B260" s="22" t="s">
        <v>1609</v>
      </c>
      <c r="C260" s="116">
        <v>231</v>
      </c>
      <c r="D260" s="323">
        <v>1</v>
      </c>
      <c r="E260" s="17"/>
      <c r="F260" s="276">
        <f>VLOOKUP(C260,'DB-캐릭터별 스테이지 매칭'!$E$3:$F$302,2,0)</f>
        <v>1114</v>
      </c>
      <c r="G260" s="276" t="str">
        <f>VLOOKUP(F260,'DB-캐릭터별 스테이지 매칭'!$I$3:$L$1698,4,0)</f>
        <v>23-18</v>
      </c>
      <c r="H260" s="276">
        <f>_xlfn.IFNA(VLOOKUP(B260,'DB-서식용'!$D$4:$E$12,2,0),"")</f>
        <v>1040101001</v>
      </c>
      <c r="I260" s="29">
        <f>IFERROR((VLOOKUP(F260,'DB-방치 재화'!$B$3:$I$1800,(MATCH(H260,'DB-방치 재화'!$F$1:$I$1,0)+4),0))*60*24*D260,"0")*(1.7+1.58)</f>
        <v>3906086.4000000004</v>
      </c>
      <c r="J260" s="29">
        <f>_xlfn.IFNA(IF(H260='DB-일일 퀘스트'!$F$6,VLOOKUP(F260,'DB-방치 재화'!$B$3:$H$1698,5,0)*VLOOKUP(H260,'DB-일일 퀘스트'!$F$6:$H$13,3,0),IF(H260='DB-일일 퀘스트'!$F$7,VLOOKUP(F260,'DB-방치 재화'!$B$3:$H$1698,6,0)*VLOOKUP(H260,'DB-일일 퀘스트'!$F$6:$H$13,3,0),IF(H260='DB-일일 퀘스트'!$F$8,VLOOKUP(F260,'DB-방치 재화'!$B$3:$H$1698,7,0)*VLOOKUP(H260,'DB-일일 퀘스트'!$F$6:$H$13,3,0),VLOOKUP(H260,'DB-일일 퀘스트'!$F$6:$H$13,3,0)))),"0")</f>
        <v>99240</v>
      </c>
      <c r="K260" s="29">
        <f>_xlfn.IFNA((IF(H260='DB-주간 퀘스트'!$F$6,VLOOKUP(F260,'DB-방치 재화'!$B$3:$H$1698,5,0)*VLOOKUP(H260,'DB-주간 퀘스트'!$F$6:$H$15,3,0),IF(H260='DB-주간 퀘스트'!$F$7,VLOOKUP(F260,'DB-방치 재화'!$B$3:$H$1698,6,0)*VLOOKUP(H260,'DB-주간 퀘스트'!$F$6:$H$15,3,0),IF(H260='DB-주간 퀘스트'!$F$8,VLOOKUP(F260,'DB-방치 재화'!$B$3:$H$1698,7,0)*VLOOKUP(H260,'DB-주간 퀘스트'!$F$6:$H$15,3,0),VLOOKUP(H260,'DB-주간 퀘스트'!$F$6:$H$15,3,0)))))/7,"0")</f>
        <v>42531.428571428572</v>
      </c>
      <c r="L260" s="29">
        <f t="array" ref="L260">_xlfn.IFNA(IF(H260='DB-아스니아 미션'!$F$8,VLOOKUP('주요 재화 수급처 관리'!$F$10:$F$11,'DB-방치 재화'!$B$3:$H$1698,6,0)*'DB-아스니아 미션'!$H$8,VLOOKUP('주요 재화 수급처 관리'!$H$10:$H$11,'DB-아스니아 미션'!$F$7:$H$10,3,0)),"0")/7</f>
        <v>274.28571428571428</v>
      </c>
      <c r="M260" s="29">
        <f>(((VLOOKUP(F260,'DB-방치 재화'!$B$3:$I$1698,8,0)+8)*(VLOOKUP(H260,'DB-파견 작전실'!$L$8:$M$14,2,0)))*D260)</f>
        <v>56130.53333333334</v>
      </c>
      <c r="N260" s="29">
        <f>_xlfn.IFNA(IF(C260&lt;'DB-선물'!$E$5,VLOOKUP('주요 재화 수급처 관리'!$H$10,'DB-선물'!$G$6:$I$9,3,0),(IF('DB-선물'!$E$11&lt;=C260&lt;'DB-선물'!E206,VLOOKUP('주요 재화 수급처 관리'!$H$10,'DB-선물'!$G$12:$I$15,3,0),VLOOKUP(H260,'DB-선물'!$G$18:$I$21,3,0)))),"0")*6*D260</f>
        <v>0</v>
      </c>
      <c r="O260" s="29">
        <f t="array" ref="O260">(_xlfn.IFNA((VLOOKUP((INDEX('DB-메모리얼'!$F$5:$F$98,MATCH(MIN(ABS('DB-메모리얼'!$F$5:$F$98-'주요 재화 수급처 관리'!$C$10)),ABS('DB-메모리얼'!$F$5:$F$98-'주요 재화 수급처 관리'!$C$10),0))),'DB-메모리얼'!$F$5:$K$98,MATCH(H260,'DB-메모리얼'!$H$3:$K$3,0)+2,0)),"0"))*D260/14</f>
        <v>660690.14285714284</v>
      </c>
      <c r="P260" s="29">
        <f t="shared" si="8"/>
        <v>1028</v>
      </c>
      <c r="Q260" s="299">
        <f t="shared" si="9"/>
        <v>4765980.7904761909</v>
      </c>
    </row>
    <row r="261" spans="2:17" ht="18" thickTop="1" thickBot="1" x14ac:dyDescent="0.35">
      <c r="B261" s="22" t="s">
        <v>1609</v>
      </c>
      <c r="C261" s="5">
        <v>232</v>
      </c>
      <c r="D261" s="323">
        <v>1</v>
      </c>
      <c r="E261" s="17"/>
      <c r="F261" s="276">
        <f>VLOOKUP(C261,'DB-캐릭터별 스테이지 매칭'!$E$3:$F$302,2,0)</f>
        <v>1122</v>
      </c>
      <c r="G261" s="276" t="str">
        <f>VLOOKUP(F261,'DB-캐릭터별 스테이지 매칭'!$I$3:$L$1698,4,0)</f>
        <v>23-26</v>
      </c>
      <c r="H261" s="276">
        <f>_xlfn.IFNA(VLOOKUP(B261,'DB-서식용'!$D$4:$E$12,2,0),"")</f>
        <v>1040101001</v>
      </c>
      <c r="I261" s="29">
        <f>IFERROR((VLOOKUP(F261,'DB-방치 재화'!$B$3:$I$1800,(MATCH(H261,'DB-방치 재화'!$F$1:$I$1,0)+4),0))*60*24*D261,"0")*(1.7+1.58)</f>
        <v>3934425.6</v>
      </c>
      <c r="J261" s="29">
        <f>_xlfn.IFNA(IF(H261='DB-일일 퀘스트'!$F$6,VLOOKUP(F261,'DB-방치 재화'!$B$3:$H$1698,5,0)*VLOOKUP(H261,'DB-일일 퀘스트'!$F$6:$H$13,3,0),IF(H261='DB-일일 퀘스트'!$F$7,VLOOKUP(F261,'DB-방치 재화'!$B$3:$H$1698,6,0)*VLOOKUP(H261,'DB-일일 퀘스트'!$F$6:$H$13,3,0),IF(H261='DB-일일 퀘스트'!$F$8,VLOOKUP(F261,'DB-방치 재화'!$B$3:$H$1698,7,0)*VLOOKUP(H261,'DB-일일 퀘스트'!$F$6:$H$13,3,0),VLOOKUP(H261,'DB-일일 퀘스트'!$F$6:$H$13,3,0)))),"0")</f>
        <v>99960</v>
      </c>
      <c r="K261" s="29">
        <f>_xlfn.IFNA((IF(H261='DB-주간 퀘스트'!$F$6,VLOOKUP(F261,'DB-방치 재화'!$B$3:$H$1698,5,0)*VLOOKUP(H261,'DB-주간 퀘스트'!$F$6:$H$15,3,0),IF(H261='DB-주간 퀘스트'!$F$7,VLOOKUP(F261,'DB-방치 재화'!$B$3:$H$1698,6,0)*VLOOKUP(H261,'DB-주간 퀘스트'!$F$6:$H$15,3,0),IF(H261='DB-주간 퀘스트'!$F$8,VLOOKUP(F261,'DB-방치 재화'!$B$3:$H$1698,7,0)*VLOOKUP(H261,'DB-주간 퀘스트'!$F$6:$H$15,3,0),VLOOKUP(H261,'DB-주간 퀘스트'!$F$6:$H$15,3,0)))))/7,"0")</f>
        <v>42840</v>
      </c>
      <c r="L261" s="29">
        <f t="array" ref="L261">_xlfn.IFNA(IF(H261='DB-아스니아 미션'!$F$8,VLOOKUP('주요 재화 수급처 관리'!$F$10:$F$11,'DB-방치 재화'!$B$3:$H$1698,6,0)*'DB-아스니아 미션'!$H$8,VLOOKUP('주요 재화 수급처 관리'!$H$10:$H$11,'DB-아스니아 미션'!$F$7:$H$10,3,0)),"0")/7</f>
        <v>274.28571428571428</v>
      </c>
      <c r="M261" s="29">
        <f>(((VLOOKUP(F261,'DB-방치 재화'!$B$3:$I$1698,8,0)+8)*(VLOOKUP(H261,'DB-파견 작전실'!$L$8:$M$14,2,0)))*D261)</f>
        <v>56130.53333333334</v>
      </c>
      <c r="N261" s="29">
        <f>_xlfn.IFNA(IF(C261&lt;'DB-선물'!$E$5,VLOOKUP('주요 재화 수급처 관리'!$H$10,'DB-선물'!$G$6:$I$9,3,0),(IF('DB-선물'!$E$11&lt;=C261&lt;'DB-선물'!E207,VLOOKUP('주요 재화 수급처 관리'!$H$10,'DB-선물'!$G$12:$I$15,3,0),VLOOKUP(H261,'DB-선물'!$G$18:$I$21,3,0)))),"0")*6*D261</f>
        <v>0</v>
      </c>
      <c r="O261" s="29">
        <f t="array" ref="O261">(_xlfn.IFNA((VLOOKUP((INDEX('DB-메모리얼'!$F$5:$F$98,MATCH(MIN(ABS('DB-메모리얼'!$F$5:$F$98-'주요 재화 수급처 관리'!$C$10)),ABS('DB-메모리얼'!$F$5:$F$98-'주요 재화 수급처 관리'!$C$10),0))),'DB-메모리얼'!$F$5:$K$98,MATCH(H261,'DB-메모리얼'!$H$3:$K$3,0)+2,0)),"0"))*D261/14</f>
        <v>660690.14285714284</v>
      </c>
      <c r="P261" s="29">
        <f t="shared" si="8"/>
        <v>1028</v>
      </c>
      <c r="Q261" s="299">
        <f t="shared" si="9"/>
        <v>4795348.5619047619</v>
      </c>
    </row>
    <row r="262" spans="2:17" ht="18" thickTop="1" thickBot="1" x14ac:dyDescent="0.35">
      <c r="B262" s="22" t="s">
        <v>1609</v>
      </c>
      <c r="C262" s="5">
        <v>233</v>
      </c>
      <c r="D262" s="323">
        <v>1</v>
      </c>
      <c r="E262" s="17"/>
      <c r="F262" s="276">
        <f>VLOOKUP(C262,'DB-캐릭터별 스테이지 매칭'!$E$3:$F$302,2,0)</f>
        <v>1130</v>
      </c>
      <c r="G262" s="276" t="str">
        <f>VLOOKUP(F262,'DB-캐릭터별 스테이지 매칭'!$I$3:$L$1698,4,0)</f>
        <v>23-34</v>
      </c>
      <c r="H262" s="276">
        <f>_xlfn.IFNA(VLOOKUP(B262,'DB-서식용'!$D$4:$E$12,2,0),"")</f>
        <v>1040101001</v>
      </c>
      <c r="I262" s="29">
        <f>IFERROR((VLOOKUP(F262,'DB-방치 재화'!$B$3:$I$1800,(MATCH(H262,'DB-방치 재화'!$F$1:$I$1,0)+4),0))*60*24*D262,"0")*(1.7+1.58)</f>
        <v>3962764.8000000003</v>
      </c>
      <c r="J262" s="29">
        <f>_xlfn.IFNA(IF(H262='DB-일일 퀘스트'!$F$6,VLOOKUP(F262,'DB-방치 재화'!$B$3:$H$1698,5,0)*VLOOKUP(H262,'DB-일일 퀘스트'!$F$6:$H$13,3,0),IF(H262='DB-일일 퀘스트'!$F$7,VLOOKUP(F262,'DB-방치 재화'!$B$3:$H$1698,6,0)*VLOOKUP(H262,'DB-일일 퀘스트'!$F$6:$H$13,3,0),IF(H262='DB-일일 퀘스트'!$F$8,VLOOKUP(F262,'DB-방치 재화'!$B$3:$H$1698,7,0)*VLOOKUP(H262,'DB-일일 퀘스트'!$F$6:$H$13,3,0),VLOOKUP(H262,'DB-일일 퀘스트'!$F$6:$H$13,3,0)))),"0")</f>
        <v>100680</v>
      </c>
      <c r="K262" s="29">
        <f>_xlfn.IFNA((IF(H262='DB-주간 퀘스트'!$F$6,VLOOKUP(F262,'DB-방치 재화'!$B$3:$H$1698,5,0)*VLOOKUP(H262,'DB-주간 퀘스트'!$F$6:$H$15,3,0),IF(H262='DB-주간 퀘스트'!$F$7,VLOOKUP(F262,'DB-방치 재화'!$B$3:$H$1698,6,0)*VLOOKUP(H262,'DB-주간 퀘스트'!$F$6:$H$15,3,0),IF(H262='DB-주간 퀘스트'!$F$8,VLOOKUP(F262,'DB-방치 재화'!$B$3:$H$1698,7,0)*VLOOKUP(H262,'DB-주간 퀘스트'!$F$6:$H$15,3,0),VLOOKUP(H262,'DB-주간 퀘스트'!$F$6:$H$15,3,0)))))/7,"0")</f>
        <v>43148.571428571428</v>
      </c>
      <c r="L262" s="29">
        <f t="array" ref="L262">_xlfn.IFNA(IF(H262='DB-아스니아 미션'!$F$8,VLOOKUP('주요 재화 수급처 관리'!$F$10:$F$11,'DB-방치 재화'!$B$3:$H$1698,6,0)*'DB-아스니아 미션'!$H$8,VLOOKUP('주요 재화 수급처 관리'!$H$10:$H$11,'DB-아스니아 미션'!$F$7:$H$10,3,0)),"0")/7</f>
        <v>274.28571428571428</v>
      </c>
      <c r="M262" s="29">
        <f>(((VLOOKUP(F262,'DB-방치 재화'!$B$3:$I$1698,8,0)+8)*(VLOOKUP(H262,'DB-파견 작전실'!$L$8:$M$14,2,0)))*D262)</f>
        <v>56130.53333333334</v>
      </c>
      <c r="N262" s="29">
        <f>_xlfn.IFNA(IF(C262&lt;'DB-선물'!$E$5,VLOOKUP('주요 재화 수급처 관리'!$H$10,'DB-선물'!$G$6:$I$9,3,0),(IF('DB-선물'!$E$11&lt;=C262&lt;'DB-선물'!E208,VLOOKUP('주요 재화 수급처 관리'!$H$10,'DB-선물'!$G$12:$I$15,3,0),VLOOKUP(H262,'DB-선물'!$G$18:$I$21,3,0)))),"0")*6*D262</f>
        <v>0</v>
      </c>
      <c r="O262" s="29">
        <f t="array" ref="O262">(_xlfn.IFNA((VLOOKUP((INDEX('DB-메모리얼'!$F$5:$F$98,MATCH(MIN(ABS('DB-메모리얼'!$F$5:$F$98-'주요 재화 수급처 관리'!$C$10)),ABS('DB-메모리얼'!$F$5:$F$98-'주요 재화 수급처 관리'!$C$10),0))),'DB-메모리얼'!$F$5:$K$98,MATCH(H262,'DB-메모리얼'!$H$3:$K$3,0)+2,0)),"0"))*D262/14</f>
        <v>660690.14285714284</v>
      </c>
      <c r="P262" s="29">
        <f t="shared" si="8"/>
        <v>1028</v>
      </c>
      <c r="Q262" s="299">
        <f t="shared" si="9"/>
        <v>4824716.333333334</v>
      </c>
    </row>
    <row r="263" spans="2:17" ht="18" thickTop="1" thickBot="1" x14ac:dyDescent="0.35">
      <c r="B263" s="22" t="s">
        <v>1609</v>
      </c>
      <c r="C263" s="5">
        <v>234</v>
      </c>
      <c r="D263" s="323">
        <v>1</v>
      </c>
      <c r="E263" s="17"/>
      <c r="F263" s="276">
        <f>VLOOKUP(C263,'DB-캐릭터별 스테이지 매칭'!$E$3:$F$302,2,0)</f>
        <v>1138</v>
      </c>
      <c r="G263" s="276" t="str">
        <f>VLOOKUP(F263,'DB-캐릭터별 스테이지 매칭'!$I$3:$L$1698,4,0)</f>
        <v>23-42</v>
      </c>
      <c r="H263" s="276">
        <f>_xlfn.IFNA(VLOOKUP(B263,'DB-서식용'!$D$4:$E$12,2,0),"")</f>
        <v>1040101001</v>
      </c>
      <c r="I263" s="29">
        <f>IFERROR((VLOOKUP(F263,'DB-방치 재화'!$B$3:$I$1800,(MATCH(H263,'DB-방치 재화'!$F$1:$I$1,0)+4),0))*60*24*D263,"0")*(1.7+1.58)</f>
        <v>3981657.6</v>
      </c>
      <c r="J263" s="29">
        <f>_xlfn.IFNA(IF(H263='DB-일일 퀘스트'!$F$6,VLOOKUP(F263,'DB-방치 재화'!$B$3:$H$1698,5,0)*VLOOKUP(H263,'DB-일일 퀘스트'!$F$6:$H$13,3,0),IF(H263='DB-일일 퀘스트'!$F$7,VLOOKUP(F263,'DB-방치 재화'!$B$3:$H$1698,6,0)*VLOOKUP(H263,'DB-일일 퀘스트'!$F$6:$H$13,3,0),IF(H263='DB-일일 퀘스트'!$F$8,VLOOKUP(F263,'DB-방치 재화'!$B$3:$H$1698,7,0)*VLOOKUP(H263,'DB-일일 퀘스트'!$F$6:$H$13,3,0),VLOOKUP(H263,'DB-일일 퀘스트'!$F$6:$H$13,3,0)))),"0")</f>
        <v>101160</v>
      </c>
      <c r="K263" s="29">
        <f>_xlfn.IFNA((IF(H263='DB-주간 퀘스트'!$F$6,VLOOKUP(F263,'DB-방치 재화'!$B$3:$H$1698,5,0)*VLOOKUP(H263,'DB-주간 퀘스트'!$F$6:$H$15,3,0),IF(H263='DB-주간 퀘스트'!$F$7,VLOOKUP(F263,'DB-방치 재화'!$B$3:$H$1698,6,0)*VLOOKUP(H263,'DB-주간 퀘스트'!$F$6:$H$15,3,0),IF(H263='DB-주간 퀘스트'!$F$8,VLOOKUP(F263,'DB-방치 재화'!$B$3:$H$1698,7,0)*VLOOKUP(H263,'DB-주간 퀘스트'!$F$6:$H$15,3,0),VLOOKUP(H263,'DB-주간 퀘스트'!$F$6:$H$15,3,0)))))/7,"0")</f>
        <v>43354.285714285717</v>
      </c>
      <c r="L263" s="29">
        <f t="array" ref="L263">_xlfn.IFNA(IF(H263='DB-아스니아 미션'!$F$8,VLOOKUP('주요 재화 수급처 관리'!$F$10:$F$11,'DB-방치 재화'!$B$3:$H$1698,6,0)*'DB-아스니아 미션'!$H$8,VLOOKUP('주요 재화 수급처 관리'!$H$10:$H$11,'DB-아스니아 미션'!$F$7:$H$10,3,0)),"0")/7</f>
        <v>274.28571428571428</v>
      </c>
      <c r="M263" s="29">
        <f>(((VLOOKUP(F263,'DB-방치 재화'!$B$3:$I$1698,8,0)+8)*(VLOOKUP(H263,'DB-파견 작전실'!$L$8:$M$14,2,0)))*D263)</f>
        <v>56130.53333333334</v>
      </c>
      <c r="N263" s="29">
        <f>_xlfn.IFNA(IF(C263&lt;'DB-선물'!$E$5,VLOOKUP('주요 재화 수급처 관리'!$H$10,'DB-선물'!$G$6:$I$9,3,0),(IF('DB-선물'!$E$11&lt;=C263&lt;'DB-선물'!E209,VLOOKUP('주요 재화 수급처 관리'!$H$10,'DB-선물'!$G$12:$I$15,3,0),VLOOKUP(H263,'DB-선물'!$G$18:$I$21,3,0)))),"0")*6*D263</f>
        <v>0</v>
      </c>
      <c r="O263" s="29">
        <f t="array" ref="O263">(_xlfn.IFNA((VLOOKUP((INDEX('DB-메모리얼'!$F$5:$F$98,MATCH(MIN(ABS('DB-메모리얼'!$F$5:$F$98-'주요 재화 수급처 관리'!$C$10)),ABS('DB-메모리얼'!$F$5:$F$98-'주요 재화 수급처 관리'!$C$10),0))),'DB-메모리얼'!$F$5:$K$98,MATCH(H263,'DB-메모리얼'!$H$3:$K$3,0)+2,0)),"0"))*D263/14</f>
        <v>660690.14285714284</v>
      </c>
      <c r="P263" s="29">
        <f t="shared" si="8"/>
        <v>1028</v>
      </c>
      <c r="Q263" s="299">
        <f t="shared" si="9"/>
        <v>4844294.8476190483</v>
      </c>
    </row>
    <row r="264" spans="2:17" ht="18" thickTop="1" thickBot="1" x14ac:dyDescent="0.35">
      <c r="B264" s="22" t="s">
        <v>1609</v>
      </c>
      <c r="C264" s="5">
        <v>235</v>
      </c>
      <c r="D264" s="323">
        <v>1</v>
      </c>
      <c r="E264" s="17"/>
      <c r="F264" s="276">
        <f>VLOOKUP(C264,'DB-캐릭터별 스테이지 매칭'!$E$3:$F$302,2,0)</f>
        <v>1146</v>
      </c>
      <c r="G264" s="276" t="str">
        <f>VLOOKUP(F264,'DB-캐릭터별 스테이지 매칭'!$I$3:$L$1698,4,0)</f>
        <v>23-50</v>
      </c>
      <c r="H264" s="276">
        <f>_xlfn.IFNA(VLOOKUP(B264,'DB-서식용'!$D$4:$E$12,2,0),"")</f>
        <v>1040101001</v>
      </c>
      <c r="I264" s="29">
        <f>IFERROR((VLOOKUP(F264,'DB-방치 재화'!$B$3:$I$1800,(MATCH(H264,'DB-방치 재화'!$F$1:$I$1,0)+4),0))*60*24*D264,"0")*(1.7+1.58)</f>
        <v>4009996.8000000003</v>
      </c>
      <c r="J264" s="29">
        <f>_xlfn.IFNA(IF(H264='DB-일일 퀘스트'!$F$6,VLOOKUP(F264,'DB-방치 재화'!$B$3:$H$1698,5,0)*VLOOKUP(H264,'DB-일일 퀘스트'!$F$6:$H$13,3,0),IF(H264='DB-일일 퀘스트'!$F$7,VLOOKUP(F264,'DB-방치 재화'!$B$3:$H$1698,6,0)*VLOOKUP(H264,'DB-일일 퀘스트'!$F$6:$H$13,3,0),IF(H264='DB-일일 퀘스트'!$F$8,VLOOKUP(F264,'DB-방치 재화'!$B$3:$H$1698,7,0)*VLOOKUP(H264,'DB-일일 퀘스트'!$F$6:$H$13,3,0),VLOOKUP(H264,'DB-일일 퀘스트'!$F$6:$H$13,3,0)))),"0")</f>
        <v>101880</v>
      </c>
      <c r="K264" s="29">
        <f>_xlfn.IFNA((IF(H264='DB-주간 퀘스트'!$F$6,VLOOKUP(F264,'DB-방치 재화'!$B$3:$H$1698,5,0)*VLOOKUP(H264,'DB-주간 퀘스트'!$F$6:$H$15,3,0),IF(H264='DB-주간 퀘스트'!$F$7,VLOOKUP(F264,'DB-방치 재화'!$B$3:$H$1698,6,0)*VLOOKUP(H264,'DB-주간 퀘스트'!$F$6:$H$15,3,0),IF(H264='DB-주간 퀘스트'!$F$8,VLOOKUP(F264,'DB-방치 재화'!$B$3:$H$1698,7,0)*VLOOKUP(H264,'DB-주간 퀘스트'!$F$6:$H$15,3,0),VLOOKUP(H264,'DB-주간 퀘스트'!$F$6:$H$15,3,0)))))/7,"0")</f>
        <v>43662.857142857145</v>
      </c>
      <c r="L264" s="29">
        <f t="array" ref="L264">_xlfn.IFNA(IF(H264='DB-아스니아 미션'!$F$8,VLOOKUP('주요 재화 수급처 관리'!$F$10:$F$11,'DB-방치 재화'!$B$3:$H$1698,6,0)*'DB-아스니아 미션'!$H$8,VLOOKUP('주요 재화 수급처 관리'!$H$10:$H$11,'DB-아스니아 미션'!$F$7:$H$10,3,0)),"0")/7</f>
        <v>274.28571428571428</v>
      </c>
      <c r="M264" s="29">
        <f>(((VLOOKUP(F264,'DB-방치 재화'!$B$3:$I$1698,8,0)+8)*(VLOOKUP(H264,'DB-파견 작전실'!$L$8:$M$14,2,0)))*D264)</f>
        <v>56130.53333333334</v>
      </c>
      <c r="N264" s="29">
        <f>_xlfn.IFNA(IF(C264&lt;'DB-선물'!$E$5,VLOOKUP('주요 재화 수급처 관리'!$H$10,'DB-선물'!$G$6:$I$9,3,0),(IF('DB-선물'!$E$11&lt;=C264&lt;'DB-선물'!E210,VLOOKUP('주요 재화 수급처 관리'!$H$10,'DB-선물'!$G$12:$I$15,3,0),VLOOKUP(H264,'DB-선물'!$G$18:$I$21,3,0)))),"0")*6*D264</f>
        <v>0</v>
      </c>
      <c r="O264" s="29">
        <f t="array" ref="O264">(_xlfn.IFNA((VLOOKUP((INDEX('DB-메모리얼'!$F$5:$F$98,MATCH(MIN(ABS('DB-메모리얼'!$F$5:$F$98-'주요 재화 수급처 관리'!$C$10)),ABS('DB-메모리얼'!$F$5:$F$98-'주요 재화 수급처 관리'!$C$10),0))),'DB-메모리얼'!$F$5:$K$98,MATCH(H264,'DB-메모리얼'!$H$3:$K$3,0)+2,0)),"0"))*D264/14</f>
        <v>660690.14285714284</v>
      </c>
      <c r="P264" s="29">
        <f t="shared" si="8"/>
        <v>1028</v>
      </c>
      <c r="Q264" s="299">
        <f t="shared" si="9"/>
        <v>4873662.6190476194</v>
      </c>
    </row>
    <row r="265" spans="2:17" ht="18" thickTop="1" thickBot="1" x14ac:dyDescent="0.35">
      <c r="B265" s="22" t="s">
        <v>1609</v>
      </c>
      <c r="C265" s="5">
        <v>236</v>
      </c>
      <c r="D265" s="323">
        <v>1</v>
      </c>
      <c r="E265" s="17"/>
      <c r="F265" s="276">
        <f>VLOOKUP(C265,'DB-캐릭터별 스테이지 매칭'!$E$3:$F$302,2,0)</f>
        <v>1153</v>
      </c>
      <c r="G265" s="276" t="str">
        <f>VLOOKUP(F265,'DB-캐릭터별 스테이지 매칭'!$I$3:$L$1698,4,0)</f>
        <v>23-57</v>
      </c>
      <c r="H265" s="276">
        <f>_xlfn.IFNA(VLOOKUP(B265,'DB-서식용'!$D$4:$E$12,2,0),"")</f>
        <v>1040101001</v>
      </c>
      <c r="I265" s="29">
        <f>IFERROR((VLOOKUP(F265,'DB-방치 재화'!$B$3:$I$1800,(MATCH(H265,'DB-방치 재화'!$F$1:$I$1,0)+4),0))*60*24*D265,"0")*(1.7+1.58)</f>
        <v>4033612.8000000003</v>
      </c>
      <c r="J265" s="29">
        <f>_xlfn.IFNA(IF(H265='DB-일일 퀘스트'!$F$6,VLOOKUP(F265,'DB-방치 재화'!$B$3:$H$1698,5,0)*VLOOKUP(H265,'DB-일일 퀘스트'!$F$6:$H$13,3,0),IF(H265='DB-일일 퀘스트'!$F$7,VLOOKUP(F265,'DB-방치 재화'!$B$3:$H$1698,6,0)*VLOOKUP(H265,'DB-일일 퀘스트'!$F$6:$H$13,3,0),IF(H265='DB-일일 퀘스트'!$F$8,VLOOKUP(F265,'DB-방치 재화'!$B$3:$H$1698,7,0)*VLOOKUP(H265,'DB-일일 퀘스트'!$F$6:$H$13,3,0),VLOOKUP(H265,'DB-일일 퀘스트'!$F$6:$H$13,3,0)))),"0")</f>
        <v>102480</v>
      </c>
      <c r="K265" s="29">
        <f>_xlfn.IFNA((IF(H265='DB-주간 퀘스트'!$F$6,VLOOKUP(F265,'DB-방치 재화'!$B$3:$H$1698,5,0)*VLOOKUP(H265,'DB-주간 퀘스트'!$F$6:$H$15,3,0),IF(H265='DB-주간 퀘스트'!$F$7,VLOOKUP(F265,'DB-방치 재화'!$B$3:$H$1698,6,0)*VLOOKUP(H265,'DB-주간 퀘스트'!$F$6:$H$15,3,0),IF(H265='DB-주간 퀘스트'!$F$8,VLOOKUP(F265,'DB-방치 재화'!$B$3:$H$1698,7,0)*VLOOKUP(H265,'DB-주간 퀘스트'!$F$6:$H$15,3,0),VLOOKUP(H265,'DB-주간 퀘스트'!$F$6:$H$15,3,0)))))/7,"0")</f>
        <v>43920</v>
      </c>
      <c r="L265" s="29">
        <f t="array" ref="L265">_xlfn.IFNA(IF(H265='DB-아스니아 미션'!$F$8,VLOOKUP('주요 재화 수급처 관리'!$F$10:$F$11,'DB-방치 재화'!$B$3:$H$1698,6,0)*'DB-아스니아 미션'!$H$8,VLOOKUP('주요 재화 수급처 관리'!$H$10:$H$11,'DB-아스니아 미션'!$F$7:$H$10,3,0)),"0")/7</f>
        <v>274.28571428571428</v>
      </c>
      <c r="M265" s="29">
        <f>(((VLOOKUP(F265,'DB-방치 재화'!$B$3:$I$1698,8,0)+8)*(VLOOKUP(H265,'DB-파견 작전실'!$L$8:$M$14,2,0)))*D265)</f>
        <v>56130.53333333334</v>
      </c>
      <c r="N265" s="29">
        <f>_xlfn.IFNA(IF(C265&lt;'DB-선물'!$E$5,VLOOKUP('주요 재화 수급처 관리'!$H$10,'DB-선물'!$G$6:$I$9,3,0),(IF('DB-선물'!$E$11&lt;=C265&lt;'DB-선물'!E211,VLOOKUP('주요 재화 수급처 관리'!$H$10,'DB-선물'!$G$12:$I$15,3,0),VLOOKUP(H265,'DB-선물'!$G$18:$I$21,3,0)))),"0")*6*D265</f>
        <v>0</v>
      </c>
      <c r="O265" s="29">
        <f t="array" ref="O265">(_xlfn.IFNA((VLOOKUP((INDEX('DB-메모리얼'!$F$5:$F$98,MATCH(MIN(ABS('DB-메모리얼'!$F$5:$F$98-'주요 재화 수급처 관리'!$C$10)),ABS('DB-메모리얼'!$F$5:$F$98-'주요 재화 수급처 관리'!$C$10),0))),'DB-메모리얼'!$F$5:$K$98,MATCH(H265,'DB-메모리얼'!$H$3:$K$3,0)+2,0)),"0"))*D265/14</f>
        <v>660690.14285714284</v>
      </c>
      <c r="P265" s="29">
        <f t="shared" si="8"/>
        <v>1028</v>
      </c>
      <c r="Q265" s="299">
        <f t="shared" si="9"/>
        <v>4898135.7619047621</v>
      </c>
    </row>
    <row r="266" spans="2:17" ht="18" thickTop="1" thickBot="1" x14ac:dyDescent="0.35">
      <c r="B266" s="22" t="s">
        <v>1609</v>
      </c>
      <c r="C266" s="116">
        <v>237</v>
      </c>
      <c r="D266" s="323">
        <v>1</v>
      </c>
      <c r="E266" s="17"/>
      <c r="F266" s="276">
        <f>VLOOKUP(C266,'DB-캐릭터별 스테이지 매칭'!$E$3:$F$302,2,0)</f>
        <v>1161</v>
      </c>
      <c r="G266" s="276" t="str">
        <f>VLOOKUP(F266,'DB-캐릭터별 스테이지 매칭'!$I$3:$L$1698,4,0)</f>
        <v>24-5</v>
      </c>
      <c r="H266" s="276">
        <f>_xlfn.IFNA(VLOOKUP(B266,'DB-서식용'!$D$4:$E$12,2,0),"")</f>
        <v>1040101001</v>
      </c>
      <c r="I266" s="29">
        <f>IFERROR((VLOOKUP(F266,'DB-방치 재화'!$B$3:$I$1800,(MATCH(H266,'DB-방치 재화'!$F$1:$I$1,0)+4),0))*60*24*D266,"0")*(1.7+1.58)</f>
        <v>4061952.0000000005</v>
      </c>
      <c r="J266" s="29">
        <f>_xlfn.IFNA(IF(H266='DB-일일 퀘스트'!$F$6,VLOOKUP(F266,'DB-방치 재화'!$B$3:$H$1698,5,0)*VLOOKUP(H266,'DB-일일 퀘스트'!$F$6:$H$13,3,0),IF(H266='DB-일일 퀘스트'!$F$7,VLOOKUP(F266,'DB-방치 재화'!$B$3:$H$1698,6,0)*VLOOKUP(H266,'DB-일일 퀘스트'!$F$6:$H$13,3,0),IF(H266='DB-일일 퀘스트'!$F$8,VLOOKUP(F266,'DB-방치 재화'!$B$3:$H$1698,7,0)*VLOOKUP(H266,'DB-일일 퀘스트'!$F$6:$H$13,3,0),VLOOKUP(H266,'DB-일일 퀘스트'!$F$6:$H$13,3,0)))),"0")</f>
        <v>103200</v>
      </c>
      <c r="K266" s="29">
        <f>_xlfn.IFNA((IF(H266='DB-주간 퀘스트'!$F$6,VLOOKUP(F266,'DB-방치 재화'!$B$3:$H$1698,5,0)*VLOOKUP(H266,'DB-주간 퀘스트'!$F$6:$H$15,3,0),IF(H266='DB-주간 퀘스트'!$F$7,VLOOKUP(F266,'DB-방치 재화'!$B$3:$H$1698,6,0)*VLOOKUP(H266,'DB-주간 퀘스트'!$F$6:$H$15,3,0),IF(H266='DB-주간 퀘스트'!$F$8,VLOOKUP(F266,'DB-방치 재화'!$B$3:$H$1698,7,0)*VLOOKUP(H266,'DB-주간 퀘스트'!$F$6:$H$15,3,0),VLOOKUP(H266,'DB-주간 퀘스트'!$F$6:$H$15,3,0)))))/7,"0")</f>
        <v>44228.571428571428</v>
      </c>
      <c r="L266" s="29">
        <f t="array" ref="L266">_xlfn.IFNA(IF(H266='DB-아스니아 미션'!$F$8,VLOOKUP('주요 재화 수급처 관리'!$F$10:$F$11,'DB-방치 재화'!$B$3:$H$1698,6,0)*'DB-아스니아 미션'!$H$8,VLOOKUP('주요 재화 수급처 관리'!$H$10:$H$11,'DB-아스니아 미션'!$F$7:$H$10,3,0)),"0")/7</f>
        <v>274.28571428571428</v>
      </c>
      <c r="M266" s="29">
        <f>(((VLOOKUP(F266,'DB-방치 재화'!$B$3:$I$1698,8,0)+8)*(VLOOKUP(H266,'DB-파견 작전실'!$L$8:$M$14,2,0)))*D266)</f>
        <v>56130.53333333334</v>
      </c>
      <c r="N266" s="29">
        <f>_xlfn.IFNA(IF(C266&lt;'DB-선물'!$E$5,VLOOKUP('주요 재화 수급처 관리'!$H$10,'DB-선물'!$G$6:$I$9,3,0),(IF('DB-선물'!$E$11&lt;=C266&lt;'DB-선물'!E212,VLOOKUP('주요 재화 수급처 관리'!$H$10,'DB-선물'!$G$12:$I$15,3,0),VLOOKUP(H266,'DB-선물'!$G$18:$I$21,3,0)))),"0")*6*D266</f>
        <v>0</v>
      </c>
      <c r="O266" s="29">
        <f t="array" ref="O266">(_xlfn.IFNA((VLOOKUP((INDEX('DB-메모리얼'!$F$5:$F$98,MATCH(MIN(ABS('DB-메모리얼'!$F$5:$F$98-'주요 재화 수급처 관리'!$C$10)),ABS('DB-메모리얼'!$F$5:$F$98-'주요 재화 수급처 관리'!$C$10),0))),'DB-메모리얼'!$F$5:$K$98,MATCH(H266,'DB-메모리얼'!$H$3:$K$3,0)+2,0)),"0"))*D266/14</f>
        <v>660690.14285714284</v>
      </c>
      <c r="P266" s="29">
        <f t="shared" si="8"/>
        <v>1028</v>
      </c>
      <c r="Q266" s="299">
        <f t="shared" si="9"/>
        <v>4927503.5333333332</v>
      </c>
    </row>
    <row r="267" spans="2:17" ht="18" thickTop="1" thickBot="1" x14ac:dyDescent="0.35">
      <c r="B267" s="22" t="s">
        <v>1609</v>
      </c>
      <c r="C267" s="116">
        <v>238</v>
      </c>
      <c r="D267" s="323">
        <v>1</v>
      </c>
      <c r="E267" s="17"/>
      <c r="F267" s="276">
        <f>VLOOKUP(C267,'DB-캐릭터별 스테이지 매칭'!$E$3:$F$302,2,0)</f>
        <v>1169</v>
      </c>
      <c r="G267" s="276" t="str">
        <f>VLOOKUP(F267,'DB-캐릭터별 스테이지 매칭'!$I$3:$L$1698,4,0)</f>
        <v>24-13</v>
      </c>
      <c r="H267" s="276">
        <f>_xlfn.IFNA(VLOOKUP(B267,'DB-서식용'!$D$4:$E$12,2,0),"")</f>
        <v>1040101001</v>
      </c>
      <c r="I267" s="29">
        <f>IFERROR((VLOOKUP(F267,'DB-방치 재화'!$B$3:$I$1800,(MATCH(H267,'DB-방치 재화'!$F$1:$I$1,0)+4),0))*60*24*D267,"0")*(1.7+1.58)</f>
        <v>4085568.0000000005</v>
      </c>
      <c r="J267" s="29">
        <f>_xlfn.IFNA(IF(H267='DB-일일 퀘스트'!$F$6,VLOOKUP(F267,'DB-방치 재화'!$B$3:$H$1698,5,0)*VLOOKUP(H267,'DB-일일 퀘스트'!$F$6:$H$13,3,0),IF(H267='DB-일일 퀘스트'!$F$7,VLOOKUP(F267,'DB-방치 재화'!$B$3:$H$1698,6,0)*VLOOKUP(H267,'DB-일일 퀘스트'!$F$6:$H$13,3,0),IF(H267='DB-일일 퀘스트'!$F$8,VLOOKUP(F267,'DB-방치 재화'!$B$3:$H$1698,7,0)*VLOOKUP(H267,'DB-일일 퀘스트'!$F$6:$H$13,3,0),VLOOKUP(H267,'DB-일일 퀘스트'!$F$6:$H$13,3,0)))),"0")</f>
        <v>103800</v>
      </c>
      <c r="K267" s="29">
        <f>_xlfn.IFNA((IF(H267='DB-주간 퀘스트'!$F$6,VLOOKUP(F267,'DB-방치 재화'!$B$3:$H$1698,5,0)*VLOOKUP(H267,'DB-주간 퀘스트'!$F$6:$H$15,3,0),IF(H267='DB-주간 퀘스트'!$F$7,VLOOKUP(F267,'DB-방치 재화'!$B$3:$H$1698,6,0)*VLOOKUP(H267,'DB-주간 퀘스트'!$F$6:$H$15,3,0),IF(H267='DB-주간 퀘스트'!$F$8,VLOOKUP(F267,'DB-방치 재화'!$B$3:$H$1698,7,0)*VLOOKUP(H267,'DB-주간 퀘스트'!$F$6:$H$15,3,0),VLOOKUP(H267,'DB-주간 퀘스트'!$F$6:$H$15,3,0)))))/7,"0")</f>
        <v>44485.714285714283</v>
      </c>
      <c r="L267" s="29">
        <f t="array" ref="L267">_xlfn.IFNA(IF(H267='DB-아스니아 미션'!$F$8,VLOOKUP('주요 재화 수급처 관리'!$F$10:$F$11,'DB-방치 재화'!$B$3:$H$1698,6,0)*'DB-아스니아 미션'!$H$8,VLOOKUP('주요 재화 수급처 관리'!$H$10:$H$11,'DB-아스니아 미션'!$F$7:$H$10,3,0)),"0")/7</f>
        <v>274.28571428571428</v>
      </c>
      <c r="M267" s="29">
        <f>(((VLOOKUP(F267,'DB-방치 재화'!$B$3:$I$1698,8,0)+8)*(VLOOKUP(H267,'DB-파견 작전실'!$L$8:$M$14,2,0)))*D267)</f>
        <v>56130.53333333334</v>
      </c>
      <c r="N267" s="29">
        <f>_xlfn.IFNA(IF(C267&lt;'DB-선물'!$E$5,VLOOKUP('주요 재화 수급처 관리'!$H$10,'DB-선물'!$G$6:$I$9,3,0),(IF('DB-선물'!$E$11&lt;=C267&lt;'DB-선물'!E213,VLOOKUP('주요 재화 수급처 관리'!$H$10,'DB-선물'!$G$12:$I$15,3,0),VLOOKUP(H267,'DB-선물'!$G$18:$I$21,3,0)))),"0")*6*D267</f>
        <v>0</v>
      </c>
      <c r="O267" s="29">
        <f t="array" ref="O267">(_xlfn.IFNA((VLOOKUP((INDEX('DB-메모리얼'!$F$5:$F$98,MATCH(MIN(ABS('DB-메모리얼'!$F$5:$F$98-'주요 재화 수급처 관리'!$C$10)),ABS('DB-메모리얼'!$F$5:$F$98-'주요 재화 수급처 관리'!$C$10),0))),'DB-메모리얼'!$F$5:$K$98,MATCH(H267,'DB-메모리얼'!$H$3:$K$3,0)+2,0)),"0"))*D267/14</f>
        <v>660690.14285714284</v>
      </c>
      <c r="P267" s="29">
        <f t="shared" si="8"/>
        <v>1028</v>
      </c>
      <c r="Q267" s="299">
        <f t="shared" si="9"/>
        <v>4951976.6761904759</v>
      </c>
    </row>
    <row r="268" spans="2:17" ht="18" thickTop="1" thickBot="1" x14ac:dyDescent="0.35">
      <c r="B268" s="22" t="s">
        <v>1609</v>
      </c>
      <c r="C268" s="116">
        <v>239</v>
      </c>
      <c r="D268" s="323">
        <v>1</v>
      </c>
      <c r="E268" s="17"/>
      <c r="F268" s="276">
        <f>VLOOKUP(C268,'DB-캐릭터별 스테이지 매칭'!$E$3:$F$302,2,0)</f>
        <v>1177</v>
      </c>
      <c r="G268" s="276" t="str">
        <f>VLOOKUP(F268,'DB-캐릭터별 스테이지 매칭'!$I$3:$L$1698,4,0)</f>
        <v>24-21</v>
      </c>
      <c r="H268" s="276">
        <f>_xlfn.IFNA(VLOOKUP(B268,'DB-서식용'!$D$4:$E$12,2,0),"")</f>
        <v>1040101001</v>
      </c>
      <c r="I268" s="29">
        <f>IFERROR((VLOOKUP(F268,'DB-방치 재화'!$B$3:$I$1800,(MATCH(H268,'DB-방치 재화'!$F$1:$I$1,0)+4),0))*60*24*D268,"0")*(1.7+1.58)</f>
        <v>4109184.0000000005</v>
      </c>
      <c r="J268" s="29">
        <f>_xlfn.IFNA(IF(H268='DB-일일 퀘스트'!$F$6,VLOOKUP(F268,'DB-방치 재화'!$B$3:$H$1698,5,0)*VLOOKUP(H268,'DB-일일 퀘스트'!$F$6:$H$13,3,0),IF(H268='DB-일일 퀘스트'!$F$7,VLOOKUP(F268,'DB-방치 재화'!$B$3:$H$1698,6,0)*VLOOKUP(H268,'DB-일일 퀘스트'!$F$6:$H$13,3,0),IF(H268='DB-일일 퀘스트'!$F$8,VLOOKUP(F268,'DB-방치 재화'!$B$3:$H$1698,7,0)*VLOOKUP(H268,'DB-일일 퀘스트'!$F$6:$H$13,3,0),VLOOKUP(H268,'DB-일일 퀘스트'!$F$6:$H$13,3,0)))),"0")</f>
        <v>104400</v>
      </c>
      <c r="K268" s="29">
        <f>_xlfn.IFNA((IF(H268='DB-주간 퀘스트'!$F$6,VLOOKUP(F268,'DB-방치 재화'!$B$3:$H$1698,5,0)*VLOOKUP(H268,'DB-주간 퀘스트'!$F$6:$H$15,3,0),IF(H268='DB-주간 퀘스트'!$F$7,VLOOKUP(F268,'DB-방치 재화'!$B$3:$H$1698,6,0)*VLOOKUP(H268,'DB-주간 퀘스트'!$F$6:$H$15,3,0),IF(H268='DB-주간 퀘스트'!$F$8,VLOOKUP(F268,'DB-방치 재화'!$B$3:$H$1698,7,0)*VLOOKUP(H268,'DB-주간 퀘스트'!$F$6:$H$15,3,0),VLOOKUP(H268,'DB-주간 퀘스트'!$F$6:$H$15,3,0)))))/7,"0")</f>
        <v>44742.857142857145</v>
      </c>
      <c r="L268" s="29">
        <f t="array" ref="L268">_xlfn.IFNA(IF(H268='DB-아스니아 미션'!$F$8,VLOOKUP('주요 재화 수급처 관리'!$F$10:$F$11,'DB-방치 재화'!$B$3:$H$1698,6,0)*'DB-아스니아 미션'!$H$8,VLOOKUP('주요 재화 수급처 관리'!$H$10:$H$11,'DB-아스니아 미션'!$F$7:$H$10,3,0)),"0")/7</f>
        <v>274.28571428571428</v>
      </c>
      <c r="M268" s="29">
        <f>(((VLOOKUP(F268,'DB-방치 재화'!$B$3:$I$1698,8,0)+8)*(VLOOKUP(H268,'DB-파견 작전실'!$L$8:$M$14,2,0)))*D268)</f>
        <v>56130.53333333334</v>
      </c>
      <c r="N268" s="29">
        <f>_xlfn.IFNA(IF(C268&lt;'DB-선물'!$E$5,VLOOKUP('주요 재화 수급처 관리'!$H$10,'DB-선물'!$G$6:$I$9,3,0),(IF('DB-선물'!$E$11&lt;=C268&lt;'DB-선물'!E214,VLOOKUP('주요 재화 수급처 관리'!$H$10,'DB-선물'!$G$12:$I$15,3,0),VLOOKUP(H268,'DB-선물'!$G$18:$I$21,3,0)))),"0")*6*D268</f>
        <v>0</v>
      </c>
      <c r="O268" s="29">
        <f t="array" ref="O268">(_xlfn.IFNA((VLOOKUP((INDEX('DB-메모리얼'!$F$5:$F$98,MATCH(MIN(ABS('DB-메모리얼'!$F$5:$F$98-'주요 재화 수급처 관리'!$C$10)),ABS('DB-메모리얼'!$F$5:$F$98-'주요 재화 수급처 관리'!$C$10),0))),'DB-메모리얼'!$F$5:$K$98,MATCH(H268,'DB-메모리얼'!$H$3:$K$3,0)+2,0)),"0"))*D268/14</f>
        <v>660690.14285714284</v>
      </c>
      <c r="P268" s="29">
        <f t="shared" si="8"/>
        <v>1028</v>
      </c>
      <c r="Q268" s="299">
        <f t="shared" si="9"/>
        <v>4976449.8190476187</v>
      </c>
    </row>
    <row r="269" spans="2:17" ht="18" thickTop="1" thickBot="1" x14ac:dyDescent="0.35">
      <c r="B269" s="22" t="s">
        <v>1609</v>
      </c>
      <c r="C269" s="116">
        <v>240</v>
      </c>
      <c r="D269" s="323">
        <v>1</v>
      </c>
      <c r="E269" s="17"/>
      <c r="F269" s="276">
        <f>VLOOKUP(C269,'DB-캐릭터별 스테이지 매칭'!$E$3:$F$302,2,0)</f>
        <v>1185</v>
      </c>
      <c r="G269" s="276" t="str">
        <f>VLOOKUP(F269,'DB-캐릭터별 스테이지 매칭'!$I$3:$L$1698,4,0)</f>
        <v>24-29</v>
      </c>
      <c r="H269" s="276">
        <f>_xlfn.IFNA(VLOOKUP(B269,'DB-서식용'!$D$4:$E$12,2,0),"")</f>
        <v>1040101001</v>
      </c>
      <c r="I269" s="29">
        <f>IFERROR((VLOOKUP(F269,'DB-방치 재화'!$B$3:$I$1800,(MATCH(H269,'DB-방치 재화'!$F$1:$I$1,0)+4),0))*60*24*D269,"0")*(1.7+1.58)</f>
        <v>4137523.2000000002</v>
      </c>
      <c r="J269" s="29">
        <f>_xlfn.IFNA(IF(H269='DB-일일 퀘스트'!$F$6,VLOOKUP(F269,'DB-방치 재화'!$B$3:$H$1698,5,0)*VLOOKUP(H269,'DB-일일 퀘스트'!$F$6:$H$13,3,0),IF(H269='DB-일일 퀘스트'!$F$7,VLOOKUP(F269,'DB-방치 재화'!$B$3:$H$1698,6,0)*VLOOKUP(H269,'DB-일일 퀘스트'!$F$6:$H$13,3,0),IF(H269='DB-일일 퀘스트'!$F$8,VLOOKUP(F269,'DB-방치 재화'!$B$3:$H$1698,7,0)*VLOOKUP(H269,'DB-일일 퀘스트'!$F$6:$H$13,3,0),VLOOKUP(H269,'DB-일일 퀘스트'!$F$6:$H$13,3,0)))),"0")</f>
        <v>105120</v>
      </c>
      <c r="K269" s="29">
        <f>_xlfn.IFNA((IF(H269='DB-주간 퀘스트'!$F$6,VLOOKUP(F269,'DB-방치 재화'!$B$3:$H$1698,5,0)*VLOOKUP(H269,'DB-주간 퀘스트'!$F$6:$H$15,3,0),IF(H269='DB-주간 퀘스트'!$F$7,VLOOKUP(F269,'DB-방치 재화'!$B$3:$H$1698,6,0)*VLOOKUP(H269,'DB-주간 퀘스트'!$F$6:$H$15,3,0),IF(H269='DB-주간 퀘스트'!$F$8,VLOOKUP(F269,'DB-방치 재화'!$B$3:$H$1698,7,0)*VLOOKUP(H269,'DB-주간 퀘스트'!$F$6:$H$15,3,0),VLOOKUP(H269,'DB-주간 퀘스트'!$F$6:$H$15,3,0)))))/7,"0")</f>
        <v>45051.428571428572</v>
      </c>
      <c r="L269" s="29">
        <f t="array" ref="L269">_xlfn.IFNA(IF(H269='DB-아스니아 미션'!$F$8,VLOOKUP('주요 재화 수급처 관리'!$F$10:$F$11,'DB-방치 재화'!$B$3:$H$1698,6,0)*'DB-아스니아 미션'!$H$8,VLOOKUP('주요 재화 수급처 관리'!$H$10:$H$11,'DB-아스니아 미션'!$F$7:$H$10,3,0)),"0")/7</f>
        <v>274.28571428571428</v>
      </c>
      <c r="M269" s="29">
        <f>(((VLOOKUP(F269,'DB-방치 재화'!$B$3:$I$1698,8,0)+8)*(VLOOKUP(H269,'DB-파견 작전실'!$L$8:$M$14,2,0)))*D269)</f>
        <v>56130.53333333334</v>
      </c>
      <c r="N269" s="29">
        <f>_xlfn.IFNA(IF(C269&lt;'DB-선물'!$E$5,VLOOKUP('주요 재화 수급처 관리'!$H$10,'DB-선물'!$G$6:$I$9,3,0),(IF('DB-선물'!$E$11&lt;=C269&lt;'DB-선물'!E215,VLOOKUP('주요 재화 수급처 관리'!$H$10,'DB-선물'!$G$12:$I$15,3,0),VLOOKUP(H269,'DB-선물'!$G$18:$I$21,3,0)))),"0")*6*D269</f>
        <v>0</v>
      </c>
      <c r="O269" s="29">
        <f t="array" ref="O269">(_xlfn.IFNA((VLOOKUP((INDEX('DB-메모리얼'!$F$5:$F$98,MATCH(MIN(ABS('DB-메모리얼'!$F$5:$F$98-'주요 재화 수급처 관리'!$C$10)),ABS('DB-메모리얼'!$F$5:$F$98-'주요 재화 수급처 관리'!$C$10),0))),'DB-메모리얼'!$F$5:$K$98,MATCH(H269,'DB-메모리얼'!$H$3:$K$3,0)+2,0)),"0"))*D269/14</f>
        <v>660690.14285714284</v>
      </c>
      <c r="P269" s="29">
        <f t="shared" si="8"/>
        <v>1028</v>
      </c>
      <c r="Q269" s="299">
        <f t="shared" si="9"/>
        <v>5005817.5904761897</v>
      </c>
    </row>
    <row r="270" spans="2:17" ht="18" thickTop="1" thickBot="1" x14ac:dyDescent="0.35">
      <c r="B270" s="22" t="s">
        <v>1609</v>
      </c>
      <c r="C270" s="116">
        <v>241</v>
      </c>
      <c r="D270" s="323">
        <v>1</v>
      </c>
      <c r="E270" s="17"/>
      <c r="F270" s="276">
        <f>VLOOKUP(C270,'DB-캐릭터별 스테이지 매칭'!$E$3:$F$302,2,0)</f>
        <v>1193</v>
      </c>
      <c r="G270" s="276" t="str">
        <f>VLOOKUP(F270,'DB-캐릭터별 스테이지 매칭'!$I$3:$L$1698,4,0)</f>
        <v>24-37</v>
      </c>
      <c r="H270" s="276">
        <f>_xlfn.IFNA(VLOOKUP(B270,'DB-서식용'!$D$4:$E$12,2,0),"")</f>
        <v>1040101001</v>
      </c>
      <c r="I270" s="29">
        <f>IFERROR((VLOOKUP(F270,'DB-방치 재화'!$B$3:$I$1800,(MATCH(H270,'DB-방치 재화'!$F$1:$I$1,0)+4),0))*60*24*D270,"0")*(1.7+1.58)</f>
        <v>4165862.4000000004</v>
      </c>
      <c r="J270" s="29">
        <f>_xlfn.IFNA(IF(H270='DB-일일 퀘스트'!$F$6,VLOOKUP(F270,'DB-방치 재화'!$B$3:$H$1698,5,0)*VLOOKUP(H270,'DB-일일 퀘스트'!$F$6:$H$13,3,0),IF(H270='DB-일일 퀘스트'!$F$7,VLOOKUP(F270,'DB-방치 재화'!$B$3:$H$1698,6,0)*VLOOKUP(H270,'DB-일일 퀘스트'!$F$6:$H$13,3,0),IF(H270='DB-일일 퀘스트'!$F$8,VLOOKUP(F270,'DB-방치 재화'!$B$3:$H$1698,7,0)*VLOOKUP(H270,'DB-일일 퀘스트'!$F$6:$H$13,3,0),VLOOKUP(H270,'DB-일일 퀘스트'!$F$6:$H$13,3,0)))),"0")</f>
        <v>105840</v>
      </c>
      <c r="K270" s="29">
        <f>_xlfn.IFNA((IF(H270='DB-주간 퀘스트'!$F$6,VLOOKUP(F270,'DB-방치 재화'!$B$3:$H$1698,5,0)*VLOOKUP(H270,'DB-주간 퀘스트'!$F$6:$H$15,3,0),IF(H270='DB-주간 퀘스트'!$F$7,VLOOKUP(F270,'DB-방치 재화'!$B$3:$H$1698,6,0)*VLOOKUP(H270,'DB-주간 퀘스트'!$F$6:$H$15,3,0),IF(H270='DB-주간 퀘스트'!$F$8,VLOOKUP(F270,'DB-방치 재화'!$B$3:$H$1698,7,0)*VLOOKUP(H270,'DB-주간 퀘스트'!$F$6:$H$15,3,0),VLOOKUP(H270,'DB-주간 퀘스트'!$F$6:$H$15,3,0)))))/7,"0")</f>
        <v>45360</v>
      </c>
      <c r="L270" s="29">
        <f t="array" ref="L270">_xlfn.IFNA(IF(H270='DB-아스니아 미션'!$F$8,VLOOKUP('주요 재화 수급처 관리'!$F$10:$F$11,'DB-방치 재화'!$B$3:$H$1698,6,0)*'DB-아스니아 미션'!$H$8,VLOOKUP('주요 재화 수급처 관리'!$H$10:$H$11,'DB-아스니아 미션'!$F$7:$H$10,3,0)),"0")/7</f>
        <v>274.28571428571428</v>
      </c>
      <c r="M270" s="29">
        <f>(((VLOOKUP(F270,'DB-방치 재화'!$B$3:$I$1698,8,0)+8)*(VLOOKUP(H270,'DB-파견 작전실'!$L$8:$M$14,2,0)))*D270)</f>
        <v>56130.53333333334</v>
      </c>
      <c r="N270" s="29">
        <f>_xlfn.IFNA(IF(C270&lt;'DB-선물'!$E$5,VLOOKUP('주요 재화 수급처 관리'!$H$10,'DB-선물'!$G$6:$I$9,3,0),(IF('DB-선물'!$E$11&lt;=C270&lt;'DB-선물'!E216,VLOOKUP('주요 재화 수급처 관리'!$H$10,'DB-선물'!$G$12:$I$15,3,0),VLOOKUP(H270,'DB-선물'!$G$18:$I$21,3,0)))),"0")*6*D270</f>
        <v>0</v>
      </c>
      <c r="O270" s="29">
        <f t="array" ref="O270">(_xlfn.IFNA((VLOOKUP((INDEX('DB-메모리얼'!$F$5:$F$98,MATCH(MIN(ABS('DB-메모리얼'!$F$5:$F$98-'주요 재화 수급처 관리'!$C$10)),ABS('DB-메모리얼'!$F$5:$F$98-'주요 재화 수급처 관리'!$C$10),0))),'DB-메모리얼'!$F$5:$K$98,MATCH(H270,'DB-메모리얼'!$H$3:$K$3,0)+2,0)),"0"))*D270/14</f>
        <v>660690.14285714284</v>
      </c>
      <c r="P270" s="29">
        <f t="shared" si="8"/>
        <v>1028</v>
      </c>
      <c r="Q270" s="299">
        <f t="shared" si="9"/>
        <v>5035185.3619047618</v>
      </c>
    </row>
    <row r="271" spans="2:17" ht="18" thickTop="1" thickBot="1" x14ac:dyDescent="0.35">
      <c r="B271" s="22" t="s">
        <v>1609</v>
      </c>
      <c r="C271" s="116">
        <v>242</v>
      </c>
      <c r="D271" s="323">
        <v>1</v>
      </c>
      <c r="E271" s="17"/>
      <c r="F271" s="276">
        <f>VLOOKUP(C271,'DB-캐릭터별 스테이지 매칭'!$E$3:$F$302,2,0)</f>
        <v>1201</v>
      </c>
      <c r="G271" s="276" t="str">
        <f>VLOOKUP(F271,'DB-캐릭터별 스테이지 매칭'!$I$3:$L$1698,4,0)</f>
        <v>24-45</v>
      </c>
      <c r="H271" s="276">
        <f>_xlfn.IFNA(VLOOKUP(B271,'DB-서식용'!$D$4:$E$12,2,0),"")</f>
        <v>1040101001</v>
      </c>
      <c r="I271" s="29">
        <f>IFERROR((VLOOKUP(F271,'DB-방치 재화'!$B$3:$I$1800,(MATCH(H271,'DB-방치 재화'!$F$1:$I$1,0)+4),0))*60*24*D271,"0")*(1.7+1.58)</f>
        <v>4189478.4000000004</v>
      </c>
      <c r="J271" s="29">
        <f>_xlfn.IFNA(IF(H271='DB-일일 퀘스트'!$F$6,VLOOKUP(F271,'DB-방치 재화'!$B$3:$H$1698,5,0)*VLOOKUP(H271,'DB-일일 퀘스트'!$F$6:$H$13,3,0),IF(H271='DB-일일 퀘스트'!$F$7,VLOOKUP(F271,'DB-방치 재화'!$B$3:$H$1698,6,0)*VLOOKUP(H271,'DB-일일 퀘스트'!$F$6:$H$13,3,0),IF(H271='DB-일일 퀘스트'!$F$8,VLOOKUP(F271,'DB-방치 재화'!$B$3:$H$1698,7,0)*VLOOKUP(H271,'DB-일일 퀘스트'!$F$6:$H$13,3,0),VLOOKUP(H271,'DB-일일 퀘스트'!$F$6:$H$13,3,0)))),"0")</f>
        <v>106440</v>
      </c>
      <c r="K271" s="29">
        <f>_xlfn.IFNA((IF(H271='DB-주간 퀘스트'!$F$6,VLOOKUP(F271,'DB-방치 재화'!$B$3:$H$1698,5,0)*VLOOKUP(H271,'DB-주간 퀘스트'!$F$6:$H$15,3,0),IF(H271='DB-주간 퀘스트'!$F$7,VLOOKUP(F271,'DB-방치 재화'!$B$3:$H$1698,6,0)*VLOOKUP(H271,'DB-주간 퀘스트'!$F$6:$H$15,3,0),IF(H271='DB-주간 퀘스트'!$F$8,VLOOKUP(F271,'DB-방치 재화'!$B$3:$H$1698,7,0)*VLOOKUP(H271,'DB-주간 퀘스트'!$F$6:$H$15,3,0),VLOOKUP(H271,'DB-주간 퀘스트'!$F$6:$H$15,3,0)))))/7,"0")</f>
        <v>45617.142857142855</v>
      </c>
      <c r="L271" s="29">
        <f t="array" ref="L271">_xlfn.IFNA(IF(H271='DB-아스니아 미션'!$F$8,VLOOKUP('주요 재화 수급처 관리'!$F$10:$F$11,'DB-방치 재화'!$B$3:$H$1698,6,0)*'DB-아스니아 미션'!$H$8,VLOOKUP('주요 재화 수급처 관리'!$H$10:$H$11,'DB-아스니아 미션'!$F$7:$H$10,3,0)),"0")/7</f>
        <v>274.28571428571428</v>
      </c>
      <c r="M271" s="29">
        <f>(((VLOOKUP(F271,'DB-방치 재화'!$B$3:$I$1698,8,0)+8)*(VLOOKUP(H271,'DB-파견 작전실'!$L$8:$M$14,2,0)))*D271)</f>
        <v>56130.53333333334</v>
      </c>
      <c r="N271" s="29">
        <f>_xlfn.IFNA(IF(C271&lt;'DB-선물'!$E$5,VLOOKUP('주요 재화 수급처 관리'!$H$10,'DB-선물'!$G$6:$I$9,3,0),(IF('DB-선물'!$E$11&lt;=C271&lt;'DB-선물'!E217,VLOOKUP('주요 재화 수급처 관리'!$H$10,'DB-선물'!$G$12:$I$15,3,0),VLOOKUP(H271,'DB-선물'!$G$18:$I$21,3,0)))),"0")*6*D271</f>
        <v>0</v>
      </c>
      <c r="O271" s="29">
        <f t="array" ref="O271">(_xlfn.IFNA((VLOOKUP((INDEX('DB-메모리얼'!$F$5:$F$98,MATCH(MIN(ABS('DB-메모리얼'!$F$5:$F$98-'주요 재화 수급처 관리'!$C$10)),ABS('DB-메모리얼'!$F$5:$F$98-'주요 재화 수급처 관리'!$C$10),0))),'DB-메모리얼'!$F$5:$K$98,MATCH(H271,'DB-메모리얼'!$H$3:$K$3,0)+2,0)),"0"))*D271/14</f>
        <v>660690.14285714284</v>
      </c>
      <c r="P271" s="29">
        <f t="shared" si="8"/>
        <v>1028</v>
      </c>
      <c r="Q271" s="299">
        <f t="shared" si="9"/>
        <v>5059658.5047619045</v>
      </c>
    </row>
    <row r="272" spans="2:17" ht="18" thickTop="1" thickBot="1" x14ac:dyDescent="0.35">
      <c r="B272" s="22" t="s">
        <v>1609</v>
      </c>
      <c r="C272" s="116">
        <v>243</v>
      </c>
      <c r="D272" s="323">
        <v>1</v>
      </c>
      <c r="E272" s="17"/>
      <c r="F272" s="276">
        <f>VLOOKUP(C272,'DB-캐릭터별 스테이지 매칭'!$E$3:$F$302,2,0)</f>
        <v>1209</v>
      </c>
      <c r="G272" s="276" t="str">
        <f>VLOOKUP(F272,'DB-캐릭터별 스테이지 매칭'!$I$3:$L$1698,4,0)</f>
        <v>24-53</v>
      </c>
      <c r="H272" s="276">
        <f>_xlfn.IFNA(VLOOKUP(B272,'DB-서식용'!$D$4:$E$12,2,0),"")</f>
        <v>1040101001</v>
      </c>
      <c r="I272" s="29">
        <f>IFERROR((VLOOKUP(F272,'DB-방치 재화'!$B$3:$I$1800,(MATCH(H272,'DB-방치 재화'!$F$1:$I$1,0)+4),0))*60*24*D272,"0")*(1.7+1.58)</f>
        <v>4213094.4000000004</v>
      </c>
      <c r="J272" s="29">
        <f>_xlfn.IFNA(IF(H272='DB-일일 퀘스트'!$F$6,VLOOKUP(F272,'DB-방치 재화'!$B$3:$H$1698,5,0)*VLOOKUP(H272,'DB-일일 퀘스트'!$F$6:$H$13,3,0),IF(H272='DB-일일 퀘스트'!$F$7,VLOOKUP(F272,'DB-방치 재화'!$B$3:$H$1698,6,0)*VLOOKUP(H272,'DB-일일 퀘스트'!$F$6:$H$13,3,0),IF(H272='DB-일일 퀘스트'!$F$8,VLOOKUP(F272,'DB-방치 재화'!$B$3:$H$1698,7,0)*VLOOKUP(H272,'DB-일일 퀘스트'!$F$6:$H$13,3,0),VLOOKUP(H272,'DB-일일 퀘스트'!$F$6:$H$13,3,0)))),"0")</f>
        <v>107040</v>
      </c>
      <c r="K272" s="29">
        <f>_xlfn.IFNA((IF(H272='DB-주간 퀘스트'!$F$6,VLOOKUP(F272,'DB-방치 재화'!$B$3:$H$1698,5,0)*VLOOKUP(H272,'DB-주간 퀘스트'!$F$6:$H$15,3,0),IF(H272='DB-주간 퀘스트'!$F$7,VLOOKUP(F272,'DB-방치 재화'!$B$3:$H$1698,6,0)*VLOOKUP(H272,'DB-주간 퀘스트'!$F$6:$H$15,3,0),IF(H272='DB-주간 퀘스트'!$F$8,VLOOKUP(F272,'DB-방치 재화'!$B$3:$H$1698,7,0)*VLOOKUP(H272,'DB-주간 퀘스트'!$F$6:$H$15,3,0),VLOOKUP(H272,'DB-주간 퀘스트'!$F$6:$H$15,3,0)))))/7,"0")</f>
        <v>45874.285714285717</v>
      </c>
      <c r="L272" s="29">
        <f t="array" ref="L272">_xlfn.IFNA(IF(H272='DB-아스니아 미션'!$F$8,VLOOKUP('주요 재화 수급처 관리'!$F$10:$F$11,'DB-방치 재화'!$B$3:$H$1698,6,0)*'DB-아스니아 미션'!$H$8,VLOOKUP('주요 재화 수급처 관리'!$H$10:$H$11,'DB-아스니아 미션'!$F$7:$H$10,3,0)),"0")/7</f>
        <v>274.28571428571428</v>
      </c>
      <c r="M272" s="29">
        <f>(((VLOOKUP(F272,'DB-방치 재화'!$B$3:$I$1698,8,0)+8)*(VLOOKUP(H272,'DB-파견 작전실'!$L$8:$M$14,2,0)))*D272)</f>
        <v>56130.53333333334</v>
      </c>
      <c r="N272" s="29">
        <f>_xlfn.IFNA(IF(C272&lt;'DB-선물'!$E$5,VLOOKUP('주요 재화 수급처 관리'!$H$10,'DB-선물'!$G$6:$I$9,3,0),(IF('DB-선물'!$E$11&lt;=C272&lt;'DB-선물'!E218,VLOOKUP('주요 재화 수급처 관리'!$H$10,'DB-선물'!$G$12:$I$15,3,0),VLOOKUP(H272,'DB-선물'!$G$18:$I$21,3,0)))),"0")*6*D272</f>
        <v>0</v>
      </c>
      <c r="O272" s="29">
        <f t="array" ref="O272">(_xlfn.IFNA((VLOOKUP((INDEX('DB-메모리얼'!$F$5:$F$98,MATCH(MIN(ABS('DB-메모리얼'!$F$5:$F$98-'주요 재화 수급처 관리'!$C$10)),ABS('DB-메모리얼'!$F$5:$F$98-'주요 재화 수급처 관리'!$C$10),0))),'DB-메모리얼'!$F$5:$K$98,MATCH(H272,'DB-메모리얼'!$H$3:$K$3,0)+2,0)),"0"))*D272/14</f>
        <v>660690.14285714284</v>
      </c>
      <c r="P272" s="29">
        <f t="shared" si="8"/>
        <v>1028</v>
      </c>
      <c r="Q272" s="299">
        <f t="shared" si="9"/>
        <v>5084131.6476190472</v>
      </c>
    </row>
    <row r="273" spans="2:17" ht="18" thickTop="1" thickBot="1" x14ac:dyDescent="0.35">
      <c r="B273" s="22" t="s">
        <v>1609</v>
      </c>
      <c r="C273" s="116">
        <v>244</v>
      </c>
      <c r="D273" s="323">
        <v>1</v>
      </c>
      <c r="E273" s="17"/>
      <c r="F273" s="276">
        <f>VLOOKUP(C273,'DB-캐릭터별 스테이지 매칭'!$E$3:$F$302,2,0)</f>
        <v>1217</v>
      </c>
      <c r="G273" s="276" t="str">
        <f>VLOOKUP(F273,'DB-캐릭터별 스테이지 매칭'!$I$3:$L$1698,4,0)</f>
        <v>25-1</v>
      </c>
      <c r="H273" s="276">
        <f>_xlfn.IFNA(VLOOKUP(B273,'DB-서식용'!$D$4:$E$12,2,0),"")</f>
        <v>1040101001</v>
      </c>
      <c r="I273" s="29">
        <f>IFERROR((VLOOKUP(F273,'DB-방치 재화'!$B$3:$I$1800,(MATCH(H273,'DB-방치 재화'!$F$1:$I$1,0)+4),0))*60*24*D273,"0")*(1.7+1.58)</f>
        <v>4241433.6000000006</v>
      </c>
      <c r="J273" s="29">
        <f>_xlfn.IFNA(IF(H273='DB-일일 퀘스트'!$F$6,VLOOKUP(F273,'DB-방치 재화'!$B$3:$H$1698,5,0)*VLOOKUP(H273,'DB-일일 퀘스트'!$F$6:$H$13,3,0),IF(H273='DB-일일 퀘스트'!$F$7,VLOOKUP(F273,'DB-방치 재화'!$B$3:$H$1698,6,0)*VLOOKUP(H273,'DB-일일 퀘스트'!$F$6:$H$13,3,0),IF(H273='DB-일일 퀘스트'!$F$8,VLOOKUP(F273,'DB-방치 재화'!$B$3:$H$1698,7,0)*VLOOKUP(H273,'DB-일일 퀘스트'!$F$6:$H$13,3,0),VLOOKUP(H273,'DB-일일 퀘스트'!$F$6:$H$13,3,0)))),"0")</f>
        <v>107760</v>
      </c>
      <c r="K273" s="29">
        <f>_xlfn.IFNA((IF(H273='DB-주간 퀘스트'!$F$6,VLOOKUP(F273,'DB-방치 재화'!$B$3:$H$1698,5,0)*VLOOKUP(H273,'DB-주간 퀘스트'!$F$6:$H$15,3,0),IF(H273='DB-주간 퀘스트'!$F$7,VLOOKUP(F273,'DB-방치 재화'!$B$3:$H$1698,6,0)*VLOOKUP(H273,'DB-주간 퀘스트'!$F$6:$H$15,3,0),IF(H273='DB-주간 퀘스트'!$F$8,VLOOKUP(F273,'DB-방치 재화'!$B$3:$H$1698,7,0)*VLOOKUP(H273,'DB-주간 퀘스트'!$F$6:$H$15,3,0),VLOOKUP(H273,'DB-주간 퀘스트'!$F$6:$H$15,3,0)))))/7,"0")</f>
        <v>46182.857142857145</v>
      </c>
      <c r="L273" s="29">
        <f t="array" ref="L273">_xlfn.IFNA(IF(H273='DB-아스니아 미션'!$F$8,VLOOKUP('주요 재화 수급처 관리'!$F$10:$F$11,'DB-방치 재화'!$B$3:$H$1698,6,0)*'DB-아스니아 미션'!$H$8,VLOOKUP('주요 재화 수급처 관리'!$H$10:$H$11,'DB-아스니아 미션'!$F$7:$H$10,3,0)),"0")/7</f>
        <v>274.28571428571428</v>
      </c>
      <c r="M273" s="29">
        <f>(((VLOOKUP(F273,'DB-방치 재화'!$B$3:$I$1698,8,0)+8)*(VLOOKUP(H273,'DB-파견 작전실'!$L$8:$M$14,2,0)))*D273)</f>
        <v>56130.53333333334</v>
      </c>
      <c r="N273" s="29">
        <f>_xlfn.IFNA(IF(C273&lt;'DB-선물'!$E$5,VLOOKUP('주요 재화 수급처 관리'!$H$10,'DB-선물'!$G$6:$I$9,3,0),(IF('DB-선물'!$E$11&lt;=C273&lt;'DB-선물'!E219,VLOOKUP('주요 재화 수급처 관리'!$H$10,'DB-선물'!$G$12:$I$15,3,0),VLOOKUP(H273,'DB-선물'!$G$18:$I$21,3,0)))),"0")*6*D273</f>
        <v>0</v>
      </c>
      <c r="O273" s="29">
        <f t="array" ref="O273">(_xlfn.IFNA((VLOOKUP((INDEX('DB-메모리얼'!$F$5:$F$98,MATCH(MIN(ABS('DB-메모리얼'!$F$5:$F$98-'주요 재화 수급처 관리'!$C$10)),ABS('DB-메모리얼'!$F$5:$F$98-'주요 재화 수급처 관리'!$C$10),0))),'DB-메모리얼'!$F$5:$K$98,MATCH(H273,'DB-메모리얼'!$H$3:$K$3,0)+2,0)),"0"))*D273/14</f>
        <v>660690.14285714284</v>
      </c>
      <c r="P273" s="29">
        <f t="shared" si="8"/>
        <v>1028</v>
      </c>
      <c r="Q273" s="299">
        <f t="shared" si="9"/>
        <v>5113499.4190476192</v>
      </c>
    </row>
    <row r="274" spans="2:17" ht="18" thickTop="1" thickBot="1" x14ac:dyDescent="0.35">
      <c r="B274" s="22" t="s">
        <v>1609</v>
      </c>
      <c r="C274" s="116">
        <v>245</v>
      </c>
      <c r="D274" s="323">
        <v>1</v>
      </c>
      <c r="E274" s="17"/>
      <c r="F274" s="276">
        <f>VLOOKUP(C274,'DB-캐릭터별 스테이지 매칭'!$E$3:$F$302,2,0)</f>
        <v>1225</v>
      </c>
      <c r="G274" s="276" t="str">
        <f>VLOOKUP(F274,'DB-캐릭터별 스테이지 매칭'!$I$3:$L$1698,4,0)</f>
        <v>25-9</v>
      </c>
      <c r="H274" s="276">
        <f>_xlfn.IFNA(VLOOKUP(B274,'DB-서식용'!$D$4:$E$12,2,0),"")</f>
        <v>1040101001</v>
      </c>
      <c r="I274" s="29">
        <f>IFERROR((VLOOKUP(F274,'DB-방치 재화'!$B$3:$I$1800,(MATCH(H274,'DB-방치 재화'!$F$1:$I$1,0)+4),0))*60*24*D274,"0")*(1.7+1.58)</f>
        <v>4269772.8000000007</v>
      </c>
      <c r="J274" s="29">
        <f>_xlfn.IFNA(IF(H274='DB-일일 퀘스트'!$F$6,VLOOKUP(F274,'DB-방치 재화'!$B$3:$H$1698,5,0)*VLOOKUP(H274,'DB-일일 퀘스트'!$F$6:$H$13,3,0),IF(H274='DB-일일 퀘스트'!$F$7,VLOOKUP(F274,'DB-방치 재화'!$B$3:$H$1698,6,0)*VLOOKUP(H274,'DB-일일 퀘스트'!$F$6:$H$13,3,0),IF(H274='DB-일일 퀘스트'!$F$8,VLOOKUP(F274,'DB-방치 재화'!$B$3:$H$1698,7,0)*VLOOKUP(H274,'DB-일일 퀘스트'!$F$6:$H$13,3,0),VLOOKUP(H274,'DB-일일 퀘스트'!$F$6:$H$13,3,0)))),"0")</f>
        <v>108480</v>
      </c>
      <c r="K274" s="29">
        <f>_xlfn.IFNA((IF(H274='DB-주간 퀘스트'!$F$6,VLOOKUP(F274,'DB-방치 재화'!$B$3:$H$1698,5,0)*VLOOKUP(H274,'DB-주간 퀘스트'!$F$6:$H$15,3,0),IF(H274='DB-주간 퀘스트'!$F$7,VLOOKUP(F274,'DB-방치 재화'!$B$3:$H$1698,6,0)*VLOOKUP(H274,'DB-주간 퀘스트'!$F$6:$H$15,3,0),IF(H274='DB-주간 퀘스트'!$F$8,VLOOKUP(F274,'DB-방치 재화'!$B$3:$H$1698,7,0)*VLOOKUP(H274,'DB-주간 퀘스트'!$F$6:$H$15,3,0),VLOOKUP(H274,'DB-주간 퀘스트'!$F$6:$H$15,3,0)))))/7,"0")</f>
        <v>46491.428571428572</v>
      </c>
      <c r="L274" s="29">
        <f t="array" ref="L274">_xlfn.IFNA(IF(H274='DB-아스니아 미션'!$F$8,VLOOKUP('주요 재화 수급처 관리'!$F$10:$F$11,'DB-방치 재화'!$B$3:$H$1698,6,0)*'DB-아스니아 미션'!$H$8,VLOOKUP('주요 재화 수급처 관리'!$H$10:$H$11,'DB-아스니아 미션'!$F$7:$H$10,3,0)),"0")/7</f>
        <v>274.28571428571428</v>
      </c>
      <c r="M274" s="29">
        <f>(((VLOOKUP(F274,'DB-방치 재화'!$B$3:$I$1698,8,0)+8)*(VLOOKUP(H274,'DB-파견 작전실'!$L$8:$M$14,2,0)))*D274)</f>
        <v>56130.53333333334</v>
      </c>
      <c r="N274" s="29">
        <f>_xlfn.IFNA(IF(C274&lt;'DB-선물'!$E$5,VLOOKUP('주요 재화 수급처 관리'!$H$10,'DB-선물'!$G$6:$I$9,3,0),(IF('DB-선물'!$E$11&lt;=C274&lt;'DB-선물'!E220,VLOOKUP('주요 재화 수급처 관리'!$H$10,'DB-선물'!$G$12:$I$15,3,0),VLOOKUP(H274,'DB-선물'!$G$18:$I$21,3,0)))),"0")*6*D274</f>
        <v>0</v>
      </c>
      <c r="O274" s="29">
        <f t="array" ref="O274">(_xlfn.IFNA((VLOOKUP((INDEX('DB-메모리얼'!$F$5:$F$98,MATCH(MIN(ABS('DB-메모리얼'!$F$5:$F$98-'주요 재화 수급처 관리'!$C$10)),ABS('DB-메모리얼'!$F$5:$F$98-'주요 재화 수급처 관리'!$C$10),0))),'DB-메모리얼'!$F$5:$K$98,MATCH(H274,'DB-메모리얼'!$H$3:$K$3,0)+2,0)),"0"))*D274/14</f>
        <v>660690.14285714284</v>
      </c>
      <c r="P274" s="29">
        <f t="shared" si="8"/>
        <v>1028</v>
      </c>
      <c r="Q274" s="299">
        <f t="shared" si="9"/>
        <v>5142867.1904761903</v>
      </c>
    </row>
    <row r="275" spans="2:17" ht="18" thickTop="1" thickBot="1" x14ac:dyDescent="0.35">
      <c r="B275" s="22" t="s">
        <v>1609</v>
      </c>
      <c r="C275" s="116">
        <v>246</v>
      </c>
      <c r="D275" s="323">
        <v>1</v>
      </c>
      <c r="E275" s="17"/>
      <c r="F275" s="276">
        <f>VLOOKUP(C275,'DB-캐릭터별 스테이지 매칭'!$E$3:$F$302,2,0)</f>
        <v>1233</v>
      </c>
      <c r="G275" s="276" t="str">
        <f>VLOOKUP(F275,'DB-캐릭터별 스테이지 매칭'!$I$3:$L$1698,4,0)</f>
        <v>25-17</v>
      </c>
      <c r="H275" s="276">
        <f>_xlfn.IFNA(VLOOKUP(B275,'DB-서식용'!$D$4:$E$12,2,0),"")</f>
        <v>1040101001</v>
      </c>
      <c r="I275" s="29">
        <f>IFERROR((VLOOKUP(F275,'DB-방치 재화'!$B$3:$I$1800,(MATCH(H275,'DB-방치 재화'!$F$1:$I$1,0)+4),0))*60*24*D275,"0")*(1.7+1.58)</f>
        <v>4293388.8000000007</v>
      </c>
      <c r="J275" s="29">
        <f>_xlfn.IFNA(IF(H275='DB-일일 퀘스트'!$F$6,VLOOKUP(F275,'DB-방치 재화'!$B$3:$H$1698,5,0)*VLOOKUP(H275,'DB-일일 퀘스트'!$F$6:$H$13,3,0),IF(H275='DB-일일 퀘스트'!$F$7,VLOOKUP(F275,'DB-방치 재화'!$B$3:$H$1698,6,0)*VLOOKUP(H275,'DB-일일 퀘스트'!$F$6:$H$13,3,0),IF(H275='DB-일일 퀘스트'!$F$8,VLOOKUP(F275,'DB-방치 재화'!$B$3:$H$1698,7,0)*VLOOKUP(H275,'DB-일일 퀘스트'!$F$6:$H$13,3,0),VLOOKUP(H275,'DB-일일 퀘스트'!$F$6:$H$13,3,0)))),"0")</f>
        <v>109080</v>
      </c>
      <c r="K275" s="29">
        <f>_xlfn.IFNA((IF(H275='DB-주간 퀘스트'!$F$6,VLOOKUP(F275,'DB-방치 재화'!$B$3:$H$1698,5,0)*VLOOKUP(H275,'DB-주간 퀘스트'!$F$6:$H$15,3,0),IF(H275='DB-주간 퀘스트'!$F$7,VLOOKUP(F275,'DB-방치 재화'!$B$3:$H$1698,6,0)*VLOOKUP(H275,'DB-주간 퀘스트'!$F$6:$H$15,3,0),IF(H275='DB-주간 퀘스트'!$F$8,VLOOKUP(F275,'DB-방치 재화'!$B$3:$H$1698,7,0)*VLOOKUP(H275,'DB-주간 퀘스트'!$F$6:$H$15,3,0),VLOOKUP(H275,'DB-주간 퀘스트'!$F$6:$H$15,3,0)))))/7,"0")</f>
        <v>46748.571428571428</v>
      </c>
      <c r="L275" s="29">
        <f t="array" ref="L275">_xlfn.IFNA(IF(H275='DB-아스니아 미션'!$F$8,VLOOKUP('주요 재화 수급처 관리'!$F$10:$F$11,'DB-방치 재화'!$B$3:$H$1698,6,0)*'DB-아스니아 미션'!$H$8,VLOOKUP('주요 재화 수급처 관리'!$H$10:$H$11,'DB-아스니아 미션'!$F$7:$H$10,3,0)),"0")/7</f>
        <v>274.28571428571428</v>
      </c>
      <c r="M275" s="29">
        <f>(((VLOOKUP(F275,'DB-방치 재화'!$B$3:$I$1698,8,0)+8)*(VLOOKUP(H275,'DB-파견 작전실'!$L$8:$M$14,2,0)))*D275)</f>
        <v>56130.53333333334</v>
      </c>
      <c r="N275" s="29">
        <f>_xlfn.IFNA(IF(C275&lt;'DB-선물'!$E$5,VLOOKUP('주요 재화 수급처 관리'!$H$10,'DB-선물'!$G$6:$I$9,3,0),(IF('DB-선물'!$E$11&lt;=C275&lt;'DB-선물'!E221,VLOOKUP('주요 재화 수급처 관리'!$H$10,'DB-선물'!$G$12:$I$15,3,0),VLOOKUP(H275,'DB-선물'!$G$18:$I$21,3,0)))),"0")*6*D275</f>
        <v>0</v>
      </c>
      <c r="O275" s="29">
        <f t="array" ref="O275">(_xlfn.IFNA((VLOOKUP((INDEX('DB-메모리얼'!$F$5:$F$98,MATCH(MIN(ABS('DB-메모리얼'!$F$5:$F$98-'주요 재화 수급처 관리'!$C$10)),ABS('DB-메모리얼'!$F$5:$F$98-'주요 재화 수급처 관리'!$C$10),0))),'DB-메모리얼'!$F$5:$K$98,MATCH(H275,'DB-메모리얼'!$H$3:$K$3,0)+2,0)),"0"))*D275/14</f>
        <v>660690.14285714284</v>
      </c>
      <c r="P275" s="29">
        <f t="shared" si="8"/>
        <v>1028</v>
      </c>
      <c r="Q275" s="299">
        <f t="shared" si="9"/>
        <v>5167340.333333334</v>
      </c>
    </row>
    <row r="276" spans="2:17" ht="18" thickTop="1" thickBot="1" x14ac:dyDescent="0.35">
      <c r="B276" s="22" t="s">
        <v>1609</v>
      </c>
      <c r="C276" s="116">
        <v>247</v>
      </c>
      <c r="D276" s="323">
        <v>1</v>
      </c>
      <c r="E276" s="17"/>
      <c r="F276" s="276">
        <f>VLOOKUP(C276,'DB-캐릭터별 스테이지 매칭'!$E$3:$F$302,2,0)</f>
        <v>1241</v>
      </c>
      <c r="G276" s="276" t="str">
        <f>VLOOKUP(F276,'DB-캐릭터별 스테이지 매칭'!$I$3:$L$1698,4,0)</f>
        <v>25-25</v>
      </c>
      <c r="H276" s="276">
        <f>_xlfn.IFNA(VLOOKUP(B276,'DB-서식용'!$D$4:$E$12,2,0),"")</f>
        <v>1040101001</v>
      </c>
      <c r="I276" s="29">
        <f>IFERROR((VLOOKUP(F276,'DB-방치 재화'!$B$3:$I$1800,(MATCH(H276,'DB-방치 재화'!$F$1:$I$1,0)+4),0))*60*24*D276,"0")*(1.7+1.58)</f>
        <v>4321728</v>
      </c>
      <c r="J276" s="29">
        <f>_xlfn.IFNA(IF(H276='DB-일일 퀘스트'!$F$6,VLOOKUP(F276,'DB-방치 재화'!$B$3:$H$1698,5,0)*VLOOKUP(H276,'DB-일일 퀘스트'!$F$6:$H$13,3,0),IF(H276='DB-일일 퀘스트'!$F$7,VLOOKUP(F276,'DB-방치 재화'!$B$3:$H$1698,6,0)*VLOOKUP(H276,'DB-일일 퀘스트'!$F$6:$H$13,3,0),IF(H276='DB-일일 퀘스트'!$F$8,VLOOKUP(F276,'DB-방치 재화'!$B$3:$H$1698,7,0)*VLOOKUP(H276,'DB-일일 퀘스트'!$F$6:$H$13,3,0),VLOOKUP(H276,'DB-일일 퀘스트'!$F$6:$H$13,3,0)))),"0")</f>
        <v>109800</v>
      </c>
      <c r="K276" s="29">
        <f>_xlfn.IFNA((IF(H276='DB-주간 퀘스트'!$F$6,VLOOKUP(F276,'DB-방치 재화'!$B$3:$H$1698,5,0)*VLOOKUP(H276,'DB-주간 퀘스트'!$F$6:$H$15,3,0),IF(H276='DB-주간 퀘스트'!$F$7,VLOOKUP(F276,'DB-방치 재화'!$B$3:$H$1698,6,0)*VLOOKUP(H276,'DB-주간 퀘스트'!$F$6:$H$15,3,0),IF(H276='DB-주간 퀘스트'!$F$8,VLOOKUP(F276,'DB-방치 재화'!$B$3:$H$1698,7,0)*VLOOKUP(H276,'DB-주간 퀘스트'!$F$6:$H$15,3,0),VLOOKUP(H276,'DB-주간 퀘스트'!$F$6:$H$15,3,0)))))/7,"0")</f>
        <v>47057.142857142855</v>
      </c>
      <c r="L276" s="29">
        <f t="array" ref="L276">_xlfn.IFNA(IF(H276='DB-아스니아 미션'!$F$8,VLOOKUP('주요 재화 수급처 관리'!$F$10:$F$11,'DB-방치 재화'!$B$3:$H$1698,6,0)*'DB-아스니아 미션'!$H$8,VLOOKUP('주요 재화 수급처 관리'!$H$10:$H$11,'DB-아스니아 미션'!$F$7:$H$10,3,0)),"0")/7</f>
        <v>274.28571428571428</v>
      </c>
      <c r="M276" s="29">
        <f>(((VLOOKUP(F276,'DB-방치 재화'!$B$3:$I$1698,8,0)+8)*(VLOOKUP(H276,'DB-파견 작전실'!$L$8:$M$14,2,0)))*D276)</f>
        <v>56130.53333333334</v>
      </c>
      <c r="N276" s="29">
        <f>_xlfn.IFNA(IF(C276&lt;'DB-선물'!$E$5,VLOOKUP('주요 재화 수급처 관리'!$H$10,'DB-선물'!$G$6:$I$9,3,0),(IF('DB-선물'!$E$11&lt;=C276&lt;'DB-선물'!E222,VLOOKUP('주요 재화 수급처 관리'!$H$10,'DB-선물'!$G$12:$I$15,3,0),VLOOKUP(H276,'DB-선물'!$G$18:$I$21,3,0)))),"0")*6*D276</f>
        <v>0</v>
      </c>
      <c r="O276" s="29">
        <f t="array" ref="O276">(_xlfn.IFNA((VLOOKUP((INDEX('DB-메모리얼'!$F$5:$F$98,MATCH(MIN(ABS('DB-메모리얼'!$F$5:$F$98-'주요 재화 수급처 관리'!$C$10)),ABS('DB-메모리얼'!$F$5:$F$98-'주요 재화 수급처 관리'!$C$10),0))),'DB-메모리얼'!$F$5:$K$98,MATCH(H276,'DB-메모리얼'!$H$3:$K$3,0)+2,0)),"0"))*D276/14</f>
        <v>660690.14285714284</v>
      </c>
      <c r="P276" s="29">
        <f t="shared" si="8"/>
        <v>1028</v>
      </c>
      <c r="Q276" s="299">
        <f t="shared" si="9"/>
        <v>5196708.1047619041</v>
      </c>
    </row>
    <row r="277" spans="2:17" ht="18" thickTop="1" thickBot="1" x14ac:dyDescent="0.35">
      <c r="B277" s="22" t="s">
        <v>1609</v>
      </c>
      <c r="C277" s="5">
        <v>248</v>
      </c>
      <c r="D277" s="323">
        <v>1</v>
      </c>
      <c r="E277" s="17"/>
      <c r="F277" s="276">
        <f>VLOOKUP(C277,'DB-캐릭터별 스테이지 매칭'!$E$3:$F$302,2,0)</f>
        <v>1249</v>
      </c>
      <c r="G277" s="276" t="str">
        <f>VLOOKUP(F277,'DB-캐릭터별 스테이지 매칭'!$I$3:$L$1698,4,0)</f>
        <v>25-33</v>
      </c>
      <c r="H277" s="276">
        <f>_xlfn.IFNA(VLOOKUP(B277,'DB-서식용'!$D$4:$E$12,2,0),"")</f>
        <v>1040101001</v>
      </c>
      <c r="I277" s="29">
        <f>IFERROR((VLOOKUP(F277,'DB-방치 재화'!$B$3:$I$1800,(MATCH(H277,'DB-방치 재화'!$F$1:$I$1,0)+4),0))*60*24*D277,"0")*(1.7+1.58)</f>
        <v>4345344</v>
      </c>
      <c r="J277" s="29">
        <f>_xlfn.IFNA(IF(H277='DB-일일 퀘스트'!$F$6,VLOOKUP(F277,'DB-방치 재화'!$B$3:$H$1698,5,0)*VLOOKUP(H277,'DB-일일 퀘스트'!$F$6:$H$13,3,0),IF(H277='DB-일일 퀘스트'!$F$7,VLOOKUP(F277,'DB-방치 재화'!$B$3:$H$1698,6,0)*VLOOKUP(H277,'DB-일일 퀘스트'!$F$6:$H$13,3,0),IF(H277='DB-일일 퀘스트'!$F$8,VLOOKUP(F277,'DB-방치 재화'!$B$3:$H$1698,7,0)*VLOOKUP(H277,'DB-일일 퀘스트'!$F$6:$H$13,3,0),VLOOKUP(H277,'DB-일일 퀘스트'!$F$6:$H$13,3,0)))),"0")</f>
        <v>110400</v>
      </c>
      <c r="K277" s="29">
        <f>_xlfn.IFNA((IF(H277='DB-주간 퀘스트'!$F$6,VLOOKUP(F277,'DB-방치 재화'!$B$3:$H$1698,5,0)*VLOOKUP(H277,'DB-주간 퀘스트'!$F$6:$H$15,3,0),IF(H277='DB-주간 퀘스트'!$F$7,VLOOKUP(F277,'DB-방치 재화'!$B$3:$H$1698,6,0)*VLOOKUP(H277,'DB-주간 퀘스트'!$F$6:$H$15,3,0),IF(H277='DB-주간 퀘스트'!$F$8,VLOOKUP(F277,'DB-방치 재화'!$B$3:$H$1698,7,0)*VLOOKUP(H277,'DB-주간 퀘스트'!$F$6:$H$15,3,0),VLOOKUP(H277,'DB-주간 퀘스트'!$F$6:$H$15,3,0)))))/7,"0")</f>
        <v>47314.285714285717</v>
      </c>
      <c r="L277" s="29">
        <f t="array" ref="L277">_xlfn.IFNA(IF(H277='DB-아스니아 미션'!$F$8,VLOOKUP('주요 재화 수급처 관리'!$F$10:$F$11,'DB-방치 재화'!$B$3:$H$1698,6,0)*'DB-아스니아 미션'!$H$8,VLOOKUP('주요 재화 수급처 관리'!$H$10:$H$11,'DB-아스니아 미션'!$F$7:$H$10,3,0)),"0")/7</f>
        <v>274.28571428571428</v>
      </c>
      <c r="M277" s="29">
        <f>(((VLOOKUP(F277,'DB-방치 재화'!$B$3:$I$1698,8,0)+8)*(VLOOKUP(H277,'DB-파견 작전실'!$L$8:$M$14,2,0)))*D277)</f>
        <v>56130.53333333334</v>
      </c>
      <c r="N277" s="29">
        <f>_xlfn.IFNA(IF(C277&lt;'DB-선물'!$E$5,VLOOKUP('주요 재화 수급처 관리'!$H$10,'DB-선물'!$G$6:$I$9,3,0),(IF('DB-선물'!$E$11&lt;=C277&lt;'DB-선물'!E223,VLOOKUP('주요 재화 수급처 관리'!$H$10,'DB-선물'!$G$12:$I$15,3,0),VLOOKUP(H277,'DB-선물'!$G$18:$I$21,3,0)))),"0")*6*D277</f>
        <v>0</v>
      </c>
      <c r="O277" s="29">
        <f t="array" ref="O277">(_xlfn.IFNA((VLOOKUP((INDEX('DB-메모리얼'!$F$5:$F$98,MATCH(MIN(ABS('DB-메모리얼'!$F$5:$F$98-'주요 재화 수급처 관리'!$C$10)),ABS('DB-메모리얼'!$F$5:$F$98-'주요 재화 수급처 관리'!$C$10),0))),'DB-메모리얼'!$F$5:$K$98,MATCH(H277,'DB-메모리얼'!$H$3:$K$3,0)+2,0)),"0"))*D277/14</f>
        <v>660690.14285714284</v>
      </c>
      <c r="P277" s="29">
        <f t="shared" si="8"/>
        <v>1028</v>
      </c>
      <c r="Q277" s="299">
        <f t="shared" si="9"/>
        <v>5221181.2476190468</v>
      </c>
    </row>
    <row r="278" spans="2:17" ht="18" thickTop="1" thickBot="1" x14ac:dyDescent="0.35">
      <c r="B278" s="22" t="s">
        <v>1609</v>
      </c>
      <c r="C278" s="5">
        <v>249</v>
      </c>
      <c r="D278" s="323">
        <v>1</v>
      </c>
      <c r="E278" s="17"/>
      <c r="F278" s="276">
        <f>VLOOKUP(C278,'DB-캐릭터별 스테이지 매칭'!$E$3:$F$302,2,0)</f>
        <v>1257</v>
      </c>
      <c r="G278" s="276" t="str">
        <f>VLOOKUP(F278,'DB-캐릭터별 스테이지 매칭'!$I$3:$L$1698,4,0)</f>
        <v>25-41</v>
      </c>
      <c r="H278" s="276">
        <f>_xlfn.IFNA(VLOOKUP(B278,'DB-서식용'!$D$4:$E$12,2,0),"")</f>
        <v>1040101001</v>
      </c>
      <c r="I278" s="29">
        <f>IFERROR((VLOOKUP(F278,'DB-방치 재화'!$B$3:$I$1800,(MATCH(H278,'DB-방치 재화'!$F$1:$I$1,0)+4),0))*60*24*D278,"0")*(1.7+1.58)</f>
        <v>4373683.2</v>
      </c>
      <c r="J278" s="29">
        <f>_xlfn.IFNA(IF(H278='DB-일일 퀘스트'!$F$6,VLOOKUP(F278,'DB-방치 재화'!$B$3:$H$1698,5,0)*VLOOKUP(H278,'DB-일일 퀘스트'!$F$6:$H$13,3,0),IF(H278='DB-일일 퀘스트'!$F$7,VLOOKUP(F278,'DB-방치 재화'!$B$3:$H$1698,6,0)*VLOOKUP(H278,'DB-일일 퀘스트'!$F$6:$H$13,3,0),IF(H278='DB-일일 퀘스트'!$F$8,VLOOKUP(F278,'DB-방치 재화'!$B$3:$H$1698,7,0)*VLOOKUP(H278,'DB-일일 퀘스트'!$F$6:$H$13,3,0),VLOOKUP(H278,'DB-일일 퀘스트'!$F$6:$H$13,3,0)))),"0")</f>
        <v>111120</v>
      </c>
      <c r="K278" s="29">
        <f>_xlfn.IFNA((IF(H278='DB-주간 퀘스트'!$F$6,VLOOKUP(F278,'DB-방치 재화'!$B$3:$H$1698,5,0)*VLOOKUP(H278,'DB-주간 퀘스트'!$F$6:$H$15,3,0),IF(H278='DB-주간 퀘스트'!$F$7,VLOOKUP(F278,'DB-방치 재화'!$B$3:$H$1698,6,0)*VLOOKUP(H278,'DB-주간 퀘스트'!$F$6:$H$15,3,0),IF(H278='DB-주간 퀘스트'!$F$8,VLOOKUP(F278,'DB-방치 재화'!$B$3:$H$1698,7,0)*VLOOKUP(H278,'DB-주간 퀘스트'!$F$6:$H$15,3,0),VLOOKUP(H278,'DB-주간 퀘스트'!$F$6:$H$15,3,0)))))/7,"0")</f>
        <v>47622.857142857145</v>
      </c>
      <c r="L278" s="29">
        <f t="array" ref="L278">_xlfn.IFNA(IF(H278='DB-아스니아 미션'!$F$8,VLOOKUP('주요 재화 수급처 관리'!$F$10:$F$11,'DB-방치 재화'!$B$3:$H$1698,6,0)*'DB-아스니아 미션'!$H$8,VLOOKUP('주요 재화 수급처 관리'!$H$10:$H$11,'DB-아스니아 미션'!$F$7:$H$10,3,0)),"0")/7</f>
        <v>274.28571428571428</v>
      </c>
      <c r="M278" s="29">
        <f>(((VLOOKUP(F278,'DB-방치 재화'!$B$3:$I$1698,8,0)+8)*(VLOOKUP(H278,'DB-파견 작전실'!$L$8:$M$14,2,0)))*D278)</f>
        <v>56130.53333333334</v>
      </c>
      <c r="N278" s="29">
        <f>_xlfn.IFNA(IF(C278&lt;'DB-선물'!$E$5,VLOOKUP('주요 재화 수급처 관리'!$H$10,'DB-선물'!$G$6:$I$9,3,0),(IF('DB-선물'!$E$11&lt;=C278&lt;'DB-선물'!E224,VLOOKUP('주요 재화 수급처 관리'!$H$10,'DB-선물'!$G$12:$I$15,3,0),VLOOKUP(H278,'DB-선물'!$G$18:$I$21,3,0)))),"0")*6*D278</f>
        <v>0</v>
      </c>
      <c r="O278" s="29">
        <f t="array" ref="O278">(_xlfn.IFNA((VLOOKUP((INDEX('DB-메모리얼'!$F$5:$F$98,MATCH(MIN(ABS('DB-메모리얼'!$F$5:$F$98-'주요 재화 수급처 관리'!$C$10)),ABS('DB-메모리얼'!$F$5:$F$98-'주요 재화 수급처 관리'!$C$10),0))),'DB-메모리얼'!$F$5:$K$98,MATCH(H278,'DB-메모리얼'!$H$3:$K$3,0)+2,0)),"0"))*D278/14</f>
        <v>660690.14285714284</v>
      </c>
      <c r="P278" s="29">
        <f t="shared" si="8"/>
        <v>1028</v>
      </c>
      <c r="Q278" s="299">
        <f t="shared" si="9"/>
        <v>5250549.0190476188</v>
      </c>
    </row>
    <row r="279" spans="2:17" ht="18" thickTop="1" thickBot="1" x14ac:dyDescent="0.35">
      <c r="B279" s="22" t="s">
        <v>1609</v>
      </c>
      <c r="C279" s="5">
        <v>250</v>
      </c>
      <c r="D279" s="323">
        <v>1</v>
      </c>
      <c r="E279" s="17"/>
      <c r="F279" s="276">
        <f>VLOOKUP(C279,'DB-캐릭터별 스테이지 매칭'!$E$3:$F$302,2,0)</f>
        <v>1265</v>
      </c>
      <c r="G279" s="276" t="str">
        <f>VLOOKUP(F279,'DB-캐릭터별 스테이지 매칭'!$I$3:$L$1698,4,0)</f>
        <v>25-49</v>
      </c>
      <c r="H279" s="276">
        <f>_xlfn.IFNA(VLOOKUP(B279,'DB-서식용'!$D$4:$E$12,2,0),"")</f>
        <v>1040101001</v>
      </c>
      <c r="I279" s="29">
        <f>IFERROR((VLOOKUP(F279,'DB-방치 재화'!$B$3:$I$1800,(MATCH(H279,'DB-방치 재화'!$F$1:$I$1,0)+4),0))*60*24*D279,"0")*(1.7+1.58)</f>
        <v>4397299.2</v>
      </c>
      <c r="J279" s="29">
        <f>_xlfn.IFNA(IF(H279='DB-일일 퀘스트'!$F$6,VLOOKUP(F279,'DB-방치 재화'!$B$3:$H$1698,5,0)*VLOOKUP(H279,'DB-일일 퀘스트'!$F$6:$H$13,3,0),IF(H279='DB-일일 퀘스트'!$F$7,VLOOKUP(F279,'DB-방치 재화'!$B$3:$H$1698,6,0)*VLOOKUP(H279,'DB-일일 퀘스트'!$F$6:$H$13,3,0),IF(H279='DB-일일 퀘스트'!$F$8,VLOOKUP(F279,'DB-방치 재화'!$B$3:$H$1698,7,0)*VLOOKUP(H279,'DB-일일 퀘스트'!$F$6:$H$13,3,0),VLOOKUP(H279,'DB-일일 퀘스트'!$F$6:$H$13,3,0)))),"0")</f>
        <v>111720</v>
      </c>
      <c r="K279" s="29">
        <f>_xlfn.IFNA((IF(H279='DB-주간 퀘스트'!$F$6,VLOOKUP(F279,'DB-방치 재화'!$B$3:$H$1698,5,0)*VLOOKUP(H279,'DB-주간 퀘스트'!$F$6:$H$15,3,0),IF(H279='DB-주간 퀘스트'!$F$7,VLOOKUP(F279,'DB-방치 재화'!$B$3:$H$1698,6,0)*VLOOKUP(H279,'DB-주간 퀘스트'!$F$6:$H$15,3,0),IF(H279='DB-주간 퀘스트'!$F$8,VLOOKUP(F279,'DB-방치 재화'!$B$3:$H$1698,7,0)*VLOOKUP(H279,'DB-주간 퀘스트'!$F$6:$H$15,3,0),VLOOKUP(H279,'DB-주간 퀘스트'!$F$6:$H$15,3,0)))))/7,"0")</f>
        <v>47880</v>
      </c>
      <c r="L279" s="29">
        <f t="array" ref="L279">_xlfn.IFNA(IF(H279='DB-아스니아 미션'!$F$8,VLOOKUP('주요 재화 수급처 관리'!$F$10:$F$11,'DB-방치 재화'!$B$3:$H$1698,6,0)*'DB-아스니아 미션'!$H$8,VLOOKUP('주요 재화 수급처 관리'!$H$10:$H$11,'DB-아스니아 미션'!$F$7:$H$10,3,0)),"0")/7</f>
        <v>274.28571428571428</v>
      </c>
      <c r="M279" s="29">
        <f>(((VLOOKUP(F279,'DB-방치 재화'!$B$3:$I$1698,8,0)+8)*(VLOOKUP(H279,'DB-파견 작전실'!$L$8:$M$14,2,0)))*D279)</f>
        <v>56130.53333333334</v>
      </c>
      <c r="N279" s="29">
        <f>_xlfn.IFNA(IF(C279&lt;'DB-선물'!$E$5,VLOOKUP('주요 재화 수급처 관리'!$H$10,'DB-선물'!$G$6:$I$9,3,0),(IF('DB-선물'!$E$11&lt;=C279&lt;'DB-선물'!E225,VLOOKUP('주요 재화 수급처 관리'!$H$10,'DB-선물'!$G$12:$I$15,3,0),VLOOKUP(H279,'DB-선물'!$G$18:$I$21,3,0)))),"0")*6*D279</f>
        <v>0</v>
      </c>
      <c r="O279" s="29">
        <f t="array" ref="O279">(_xlfn.IFNA((VLOOKUP((INDEX('DB-메모리얼'!$F$5:$F$98,MATCH(MIN(ABS('DB-메모리얼'!$F$5:$F$98-'주요 재화 수급처 관리'!$C$10)),ABS('DB-메모리얼'!$F$5:$F$98-'주요 재화 수급처 관리'!$C$10),0))),'DB-메모리얼'!$F$5:$K$98,MATCH(H279,'DB-메모리얼'!$H$3:$K$3,0)+2,0)),"0"))*D279/14</f>
        <v>660690.14285714284</v>
      </c>
      <c r="P279" s="29">
        <f t="shared" ref="P279:P329" si="10">IF(F279&gt;130,1028,"")</f>
        <v>1028</v>
      </c>
      <c r="Q279" s="299">
        <f t="shared" ref="Q279:Q329" si="11">SUM(I279:P279)+E279</f>
        <v>5275022.1619047616</v>
      </c>
    </row>
    <row r="280" spans="2:17" ht="18" thickTop="1" thickBot="1" x14ac:dyDescent="0.35">
      <c r="B280" s="22" t="s">
        <v>1609</v>
      </c>
      <c r="C280" s="5">
        <v>251</v>
      </c>
      <c r="D280" s="323">
        <v>1</v>
      </c>
      <c r="E280" s="17"/>
      <c r="F280" s="276">
        <f>VLOOKUP(C280,'DB-캐릭터별 스테이지 매칭'!$E$3:$F$302,2,0)</f>
        <v>1273</v>
      </c>
      <c r="G280" s="276" t="str">
        <f>VLOOKUP(F280,'DB-캐릭터별 스테이지 매칭'!$I$3:$L$1698,4,0)</f>
        <v>25-57</v>
      </c>
      <c r="H280" s="276">
        <f>_xlfn.IFNA(VLOOKUP(B280,'DB-서식용'!$D$4:$E$12,2,0),"")</f>
        <v>1040101001</v>
      </c>
      <c r="I280" s="29">
        <f>IFERROR((VLOOKUP(F280,'DB-방치 재화'!$B$3:$I$1800,(MATCH(H280,'DB-방치 재화'!$F$1:$I$1,0)+4),0))*60*24*D280,"0")*(1.7+1.58)</f>
        <v>4425638.4000000004</v>
      </c>
      <c r="J280" s="29">
        <f>_xlfn.IFNA(IF(H280='DB-일일 퀘스트'!$F$6,VLOOKUP(F280,'DB-방치 재화'!$B$3:$H$1698,5,0)*VLOOKUP(H280,'DB-일일 퀘스트'!$F$6:$H$13,3,0),IF(H280='DB-일일 퀘스트'!$F$7,VLOOKUP(F280,'DB-방치 재화'!$B$3:$H$1698,6,0)*VLOOKUP(H280,'DB-일일 퀘스트'!$F$6:$H$13,3,0),IF(H280='DB-일일 퀘스트'!$F$8,VLOOKUP(F280,'DB-방치 재화'!$B$3:$H$1698,7,0)*VLOOKUP(H280,'DB-일일 퀘스트'!$F$6:$H$13,3,0),VLOOKUP(H280,'DB-일일 퀘스트'!$F$6:$H$13,3,0)))),"0")</f>
        <v>112440</v>
      </c>
      <c r="K280" s="29">
        <f>_xlfn.IFNA((IF(H280='DB-주간 퀘스트'!$F$6,VLOOKUP(F280,'DB-방치 재화'!$B$3:$H$1698,5,0)*VLOOKUP(H280,'DB-주간 퀘스트'!$F$6:$H$15,3,0),IF(H280='DB-주간 퀘스트'!$F$7,VLOOKUP(F280,'DB-방치 재화'!$B$3:$H$1698,6,0)*VLOOKUP(H280,'DB-주간 퀘스트'!$F$6:$H$15,3,0),IF(H280='DB-주간 퀘스트'!$F$8,VLOOKUP(F280,'DB-방치 재화'!$B$3:$H$1698,7,0)*VLOOKUP(H280,'DB-주간 퀘스트'!$F$6:$H$15,3,0),VLOOKUP(H280,'DB-주간 퀘스트'!$F$6:$H$15,3,0)))))/7,"0")</f>
        <v>48188.571428571428</v>
      </c>
      <c r="L280" s="29">
        <f t="array" ref="L280">_xlfn.IFNA(IF(H280='DB-아스니아 미션'!$F$8,VLOOKUP('주요 재화 수급처 관리'!$F$10:$F$11,'DB-방치 재화'!$B$3:$H$1698,6,0)*'DB-아스니아 미션'!$H$8,VLOOKUP('주요 재화 수급처 관리'!$H$10:$H$11,'DB-아스니아 미션'!$F$7:$H$10,3,0)),"0")/7</f>
        <v>274.28571428571428</v>
      </c>
      <c r="M280" s="29">
        <f>(((VLOOKUP(F280,'DB-방치 재화'!$B$3:$I$1698,8,0)+8)*(VLOOKUP(H280,'DB-파견 작전실'!$L$8:$M$14,2,0)))*D280)</f>
        <v>56130.53333333334</v>
      </c>
      <c r="N280" s="29">
        <f>_xlfn.IFNA(IF(C280&lt;'DB-선물'!$E$5,VLOOKUP('주요 재화 수급처 관리'!$H$10,'DB-선물'!$G$6:$I$9,3,0),(IF('DB-선물'!$E$11&lt;=C280&lt;'DB-선물'!E226,VLOOKUP('주요 재화 수급처 관리'!$H$10,'DB-선물'!$G$12:$I$15,3,0),VLOOKUP(H280,'DB-선물'!$G$18:$I$21,3,0)))),"0")*6*D280</f>
        <v>0</v>
      </c>
      <c r="O280" s="29">
        <f t="array" ref="O280">(_xlfn.IFNA((VLOOKUP((INDEX('DB-메모리얼'!$F$5:$F$98,MATCH(MIN(ABS('DB-메모리얼'!$F$5:$F$98-'주요 재화 수급처 관리'!$C$10)),ABS('DB-메모리얼'!$F$5:$F$98-'주요 재화 수급처 관리'!$C$10),0))),'DB-메모리얼'!$F$5:$K$98,MATCH(H280,'DB-메모리얼'!$H$3:$K$3,0)+2,0)),"0"))*D280/14</f>
        <v>660690.14285714284</v>
      </c>
      <c r="P280" s="29">
        <f t="shared" si="10"/>
        <v>1028</v>
      </c>
      <c r="Q280" s="299">
        <f t="shared" si="11"/>
        <v>5304389.9333333336</v>
      </c>
    </row>
    <row r="281" spans="2:17" ht="18" thickTop="1" thickBot="1" x14ac:dyDescent="0.35">
      <c r="B281" s="22" t="s">
        <v>1609</v>
      </c>
      <c r="C281" s="5">
        <v>252</v>
      </c>
      <c r="D281" s="323">
        <v>1</v>
      </c>
      <c r="E281" s="17"/>
      <c r="F281" s="276">
        <f>VLOOKUP(C281,'DB-캐릭터별 스테이지 매칭'!$E$3:$F$302,2,0)</f>
        <v>1282</v>
      </c>
      <c r="G281" s="276" t="str">
        <f>VLOOKUP(F281,'DB-캐릭터별 스테이지 매칭'!$I$3:$L$1698,4,0)</f>
        <v>26-6</v>
      </c>
      <c r="H281" s="276">
        <f>_xlfn.IFNA(VLOOKUP(B281,'DB-서식용'!$D$4:$E$12,2,0),"")</f>
        <v>1040101001</v>
      </c>
      <c r="I281" s="29">
        <f>IFERROR((VLOOKUP(F281,'DB-방치 재화'!$B$3:$I$1800,(MATCH(H281,'DB-방치 재화'!$F$1:$I$1,0)+4),0))*60*24*D281,"0")*(1.7+1.58)</f>
        <v>4453977.6000000006</v>
      </c>
      <c r="J281" s="29">
        <f>_xlfn.IFNA(IF(H281='DB-일일 퀘스트'!$F$6,VLOOKUP(F281,'DB-방치 재화'!$B$3:$H$1698,5,0)*VLOOKUP(H281,'DB-일일 퀘스트'!$F$6:$H$13,3,0),IF(H281='DB-일일 퀘스트'!$F$7,VLOOKUP(F281,'DB-방치 재화'!$B$3:$H$1698,6,0)*VLOOKUP(H281,'DB-일일 퀘스트'!$F$6:$H$13,3,0),IF(H281='DB-일일 퀘스트'!$F$8,VLOOKUP(F281,'DB-방치 재화'!$B$3:$H$1698,7,0)*VLOOKUP(H281,'DB-일일 퀘스트'!$F$6:$H$13,3,0),VLOOKUP(H281,'DB-일일 퀘스트'!$F$6:$H$13,3,0)))),"0")</f>
        <v>113160</v>
      </c>
      <c r="K281" s="29">
        <f>_xlfn.IFNA((IF(H281='DB-주간 퀘스트'!$F$6,VLOOKUP(F281,'DB-방치 재화'!$B$3:$H$1698,5,0)*VLOOKUP(H281,'DB-주간 퀘스트'!$F$6:$H$15,3,0),IF(H281='DB-주간 퀘스트'!$F$7,VLOOKUP(F281,'DB-방치 재화'!$B$3:$H$1698,6,0)*VLOOKUP(H281,'DB-주간 퀘스트'!$F$6:$H$15,3,0),IF(H281='DB-주간 퀘스트'!$F$8,VLOOKUP(F281,'DB-방치 재화'!$B$3:$H$1698,7,0)*VLOOKUP(H281,'DB-주간 퀘스트'!$F$6:$H$15,3,0),VLOOKUP(H281,'DB-주간 퀘스트'!$F$6:$H$15,3,0)))))/7,"0")</f>
        <v>48497.142857142855</v>
      </c>
      <c r="L281" s="29">
        <f t="array" ref="L281">_xlfn.IFNA(IF(H281='DB-아스니아 미션'!$F$8,VLOOKUP('주요 재화 수급처 관리'!$F$10:$F$11,'DB-방치 재화'!$B$3:$H$1698,6,0)*'DB-아스니아 미션'!$H$8,VLOOKUP('주요 재화 수급처 관리'!$H$10:$H$11,'DB-아스니아 미션'!$F$7:$H$10,3,0)),"0")/7</f>
        <v>274.28571428571428</v>
      </c>
      <c r="M281" s="29">
        <f>(((VLOOKUP(F281,'DB-방치 재화'!$B$3:$I$1698,8,0)+8)*(VLOOKUP(H281,'DB-파견 작전실'!$L$8:$M$14,2,0)))*D281)</f>
        <v>56130.53333333334</v>
      </c>
      <c r="N281" s="29">
        <f>_xlfn.IFNA(IF(C281&lt;'DB-선물'!$E$5,VLOOKUP('주요 재화 수급처 관리'!$H$10,'DB-선물'!$G$6:$I$9,3,0),(IF('DB-선물'!$E$11&lt;=C281&lt;'DB-선물'!E227,VLOOKUP('주요 재화 수급처 관리'!$H$10,'DB-선물'!$G$12:$I$15,3,0),VLOOKUP(H281,'DB-선물'!$G$18:$I$21,3,0)))),"0")*6*D281</f>
        <v>0</v>
      </c>
      <c r="O281" s="29">
        <f t="array" ref="O281">(_xlfn.IFNA((VLOOKUP((INDEX('DB-메모리얼'!$F$5:$F$98,MATCH(MIN(ABS('DB-메모리얼'!$F$5:$F$98-'주요 재화 수급처 관리'!$C$10)),ABS('DB-메모리얼'!$F$5:$F$98-'주요 재화 수급처 관리'!$C$10),0))),'DB-메모리얼'!$F$5:$K$98,MATCH(H281,'DB-메모리얼'!$H$3:$K$3,0)+2,0)),"0"))*D281/14</f>
        <v>660690.14285714284</v>
      </c>
      <c r="P281" s="29">
        <f t="shared" si="10"/>
        <v>1028</v>
      </c>
      <c r="Q281" s="299">
        <f t="shared" si="11"/>
        <v>5333757.7047619047</v>
      </c>
    </row>
    <row r="282" spans="2:17" ht="18" thickTop="1" thickBot="1" x14ac:dyDescent="0.35">
      <c r="B282" s="22" t="s">
        <v>1609</v>
      </c>
      <c r="C282" s="116">
        <v>253</v>
      </c>
      <c r="D282" s="323">
        <v>1</v>
      </c>
      <c r="E282" s="17"/>
      <c r="F282" s="276">
        <f>VLOOKUP(C282,'DB-캐릭터별 스테이지 매칭'!$E$3:$F$302,2,0)</f>
        <v>1290</v>
      </c>
      <c r="G282" s="276" t="str">
        <f>VLOOKUP(F282,'DB-캐릭터별 스테이지 매칭'!$I$3:$L$1698,4,0)</f>
        <v>26-14</v>
      </c>
      <c r="H282" s="276">
        <f>_xlfn.IFNA(VLOOKUP(B282,'DB-서식용'!$D$4:$E$12,2,0),"")</f>
        <v>1040101001</v>
      </c>
      <c r="I282" s="29">
        <f>IFERROR((VLOOKUP(F282,'DB-방치 재화'!$B$3:$I$1800,(MATCH(H282,'DB-방치 재화'!$F$1:$I$1,0)+4),0))*60*24*D282,"0")*(1.7+1.58)</f>
        <v>4482316.8000000007</v>
      </c>
      <c r="J282" s="29">
        <f>_xlfn.IFNA(IF(H282='DB-일일 퀘스트'!$F$6,VLOOKUP(F282,'DB-방치 재화'!$B$3:$H$1698,5,0)*VLOOKUP(H282,'DB-일일 퀘스트'!$F$6:$H$13,3,0),IF(H282='DB-일일 퀘스트'!$F$7,VLOOKUP(F282,'DB-방치 재화'!$B$3:$H$1698,6,0)*VLOOKUP(H282,'DB-일일 퀘스트'!$F$6:$H$13,3,0),IF(H282='DB-일일 퀘스트'!$F$8,VLOOKUP(F282,'DB-방치 재화'!$B$3:$H$1698,7,0)*VLOOKUP(H282,'DB-일일 퀘스트'!$F$6:$H$13,3,0),VLOOKUP(H282,'DB-일일 퀘스트'!$F$6:$H$13,3,0)))),"0")</f>
        <v>113880</v>
      </c>
      <c r="K282" s="29">
        <f>_xlfn.IFNA((IF(H282='DB-주간 퀘스트'!$F$6,VLOOKUP(F282,'DB-방치 재화'!$B$3:$H$1698,5,0)*VLOOKUP(H282,'DB-주간 퀘스트'!$F$6:$H$15,3,0),IF(H282='DB-주간 퀘스트'!$F$7,VLOOKUP(F282,'DB-방치 재화'!$B$3:$H$1698,6,0)*VLOOKUP(H282,'DB-주간 퀘스트'!$F$6:$H$15,3,0),IF(H282='DB-주간 퀘스트'!$F$8,VLOOKUP(F282,'DB-방치 재화'!$B$3:$H$1698,7,0)*VLOOKUP(H282,'DB-주간 퀘스트'!$F$6:$H$15,3,0),VLOOKUP(H282,'DB-주간 퀘스트'!$F$6:$H$15,3,0)))))/7,"0")</f>
        <v>48805.714285714283</v>
      </c>
      <c r="L282" s="29">
        <f t="array" ref="L282">_xlfn.IFNA(IF(H282='DB-아스니아 미션'!$F$8,VLOOKUP('주요 재화 수급처 관리'!$F$10:$F$11,'DB-방치 재화'!$B$3:$H$1698,6,0)*'DB-아스니아 미션'!$H$8,VLOOKUP('주요 재화 수급처 관리'!$H$10:$H$11,'DB-아스니아 미션'!$F$7:$H$10,3,0)),"0")/7</f>
        <v>274.28571428571428</v>
      </c>
      <c r="M282" s="29">
        <f>(((VLOOKUP(F282,'DB-방치 재화'!$B$3:$I$1698,8,0)+8)*(VLOOKUP(H282,'DB-파견 작전실'!$L$8:$M$14,2,0)))*D282)</f>
        <v>56130.53333333334</v>
      </c>
      <c r="N282" s="29">
        <f>_xlfn.IFNA(IF(C282&lt;'DB-선물'!$E$5,VLOOKUP('주요 재화 수급처 관리'!$H$10,'DB-선물'!$G$6:$I$9,3,0),(IF('DB-선물'!$E$11&lt;=C282&lt;'DB-선물'!E228,VLOOKUP('주요 재화 수급처 관리'!$H$10,'DB-선물'!$G$12:$I$15,3,0),VLOOKUP(H282,'DB-선물'!$G$18:$I$21,3,0)))),"0")*6*D282</f>
        <v>0</v>
      </c>
      <c r="O282" s="29">
        <f t="array" ref="O282">(_xlfn.IFNA((VLOOKUP((INDEX('DB-메모리얼'!$F$5:$F$98,MATCH(MIN(ABS('DB-메모리얼'!$F$5:$F$98-'주요 재화 수급처 관리'!$C$10)),ABS('DB-메모리얼'!$F$5:$F$98-'주요 재화 수급처 관리'!$C$10),0))),'DB-메모리얼'!$F$5:$K$98,MATCH(H282,'DB-메모리얼'!$H$3:$K$3,0)+2,0)),"0"))*D282/14</f>
        <v>660690.14285714284</v>
      </c>
      <c r="P282" s="29">
        <f t="shared" si="10"/>
        <v>1028</v>
      </c>
      <c r="Q282" s="299">
        <f t="shared" si="11"/>
        <v>5363125.4761904767</v>
      </c>
    </row>
    <row r="283" spans="2:17" ht="18" thickTop="1" thickBot="1" x14ac:dyDescent="0.35">
      <c r="B283" s="22" t="s">
        <v>1609</v>
      </c>
      <c r="C283" s="116">
        <v>254</v>
      </c>
      <c r="D283" s="323">
        <v>1</v>
      </c>
      <c r="E283" s="17"/>
      <c r="F283" s="276">
        <f>VLOOKUP(C283,'DB-캐릭터별 스테이지 매칭'!$E$3:$F$302,2,0)</f>
        <v>1298</v>
      </c>
      <c r="G283" s="276" t="str">
        <f>VLOOKUP(F283,'DB-캐릭터별 스테이지 매칭'!$I$3:$L$1698,4,0)</f>
        <v>26-22</v>
      </c>
      <c r="H283" s="276">
        <f>_xlfn.IFNA(VLOOKUP(B283,'DB-서식용'!$D$4:$E$12,2,0),"")</f>
        <v>1040101001</v>
      </c>
      <c r="I283" s="29">
        <f>IFERROR((VLOOKUP(F283,'DB-방치 재화'!$B$3:$I$1800,(MATCH(H283,'DB-방치 재화'!$F$1:$I$1,0)+4),0))*60*24*D283,"0")*(1.7+1.58)</f>
        <v>4505932.8000000007</v>
      </c>
      <c r="J283" s="29">
        <f>_xlfn.IFNA(IF(H283='DB-일일 퀘스트'!$F$6,VLOOKUP(F283,'DB-방치 재화'!$B$3:$H$1698,5,0)*VLOOKUP(H283,'DB-일일 퀘스트'!$F$6:$H$13,3,0),IF(H283='DB-일일 퀘스트'!$F$7,VLOOKUP(F283,'DB-방치 재화'!$B$3:$H$1698,6,0)*VLOOKUP(H283,'DB-일일 퀘스트'!$F$6:$H$13,3,0),IF(H283='DB-일일 퀘스트'!$F$8,VLOOKUP(F283,'DB-방치 재화'!$B$3:$H$1698,7,0)*VLOOKUP(H283,'DB-일일 퀘스트'!$F$6:$H$13,3,0),VLOOKUP(H283,'DB-일일 퀘스트'!$F$6:$H$13,3,0)))),"0")</f>
        <v>114480</v>
      </c>
      <c r="K283" s="29">
        <f>_xlfn.IFNA((IF(H283='DB-주간 퀘스트'!$F$6,VLOOKUP(F283,'DB-방치 재화'!$B$3:$H$1698,5,0)*VLOOKUP(H283,'DB-주간 퀘스트'!$F$6:$H$15,3,0),IF(H283='DB-주간 퀘스트'!$F$7,VLOOKUP(F283,'DB-방치 재화'!$B$3:$H$1698,6,0)*VLOOKUP(H283,'DB-주간 퀘스트'!$F$6:$H$15,3,0),IF(H283='DB-주간 퀘스트'!$F$8,VLOOKUP(F283,'DB-방치 재화'!$B$3:$H$1698,7,0)*VLOOKUP(H283,'DB-주간 퀘스트'!$F$6:$H$15,3,0),VLOOKUP(H283,'DB-주간 퀘스트'!$F$6:$H$15,3,0)))))/7,"0")</f>
        <v>49062.857142857145</v>
      </c>
      <c r="L283" s="29">
        <f t="array" ref="L283">_xlfn.IFNA(IF(H283='DB-아스니아 미션'!$F$8,VLOOKUP('주요 재화 수급처 관리'!$F$10:$F$11,'DB-방치 재화'!$B$3:$H$1698,6,0)*'DB-아스니아 미션'!$H$8,VLOOKUP('주요 재화 수급처 관리'!$H$10:$H$11,'DB-아스니아 미션'!$F$7:$H$10,3,0)),"0")/7</f>
        <v>274.28571428571428</v>
      </c>
      <c r="M283" s="29">
        <f>(((VLOOKUP(F283,'DB-방치 재화'!$B$3:$I$1698,8,0)+8)*(VLOOKUP(H283,'DB-파견 작전실'!$L$8:$M$14,2,0)))*D283)</f>
        <v>56130.53333333334</v>
      </c>
      <c r="N283" s="29">
        <f>_xlfn.IFNA(IF(C283&lt;'DB-선물'!$E$5,VLOOKUP('주요 재화 수급처 관리'!$H$10,'DB-선물'!$G$6:$I$9,3,0),(IF('DB-선물'!$E$11&lt;=C283&lt;'DB-선물'!E229,VLOOKUP('주요 재화 수급처 관리'!$H$10,'DB-선물'!$G$12:$I$15,3,0),VLOOKUP(H283,'DB-선물'!$G$18:$I$21,3,0)))),"0")*6*D283</f>
        <v>0</v>
      </c>
      <c r="O283" s="29">
        <f t="array" ref="O283">(_xlfn.IFNA((VLOOKUP((INDEX('DB-메모리얼'!$F$5:$F$98,MATCH(MIN(ABS('DB-메모리얼'!$F$5:$F$98-'주요 재화 수급처 관리'!$C$10)),ABS('DB-메모리얼'!$F$5:$F$98-'주요 재화 수급처 관리'!$C$10),0))),'DB-메모리얼'!$F$5:$K$98,MATCH(H283,'DB-메모리얼'!$H$3:$K$3,0)+2,0)),"0"))*D283/14</f>
        <v>660690.14285714284</v>
      </c>
      <c r="P283" s="29">
        <f t="shared" si="10"/>
        <v>1028</v>
      </c>
      <c r="Q283" s="299">
        <f t="shared" si="11"/>
        <v>5387598.6190476194</v>
      </c>
    </row>
    <row r="284" spans="2:17" ht="18" thickTop="1" thickBot="1" x14ac:dyDescent="0.35">
      <c r="B284" s="22" t="s">
        <v>1609</v>
      </c>
      <c r="C284" s="116">
        <v>255</v>
      </c>
      <c r="D284" s="323">
        <v>1</v>
      </c>
      <c r="E284" s="17"/>
      <c r="F284" s="276">
        <f>VLOOKUP(C284,'DB-캐릭터별 스테이지 매칭'!$E$3:$F$302,2,0)</f>
        <v>1306</v>
      </c>
      <c r="G284" s="276" t="str">
        <f>VLOOKUP(F284,'DB-캐릭터별 스테이지 매칭'!$I$3:$L$1698,4,0)</f>
        <v>26-30</v>
      </c>
      <c r="H284" s="276">
        <f>_xlfn.IFNA(VLOOKUP(B284,'DB-서식용'!$D$4:$E$12,2,0),"")</f>
        <v>1040101001</v>
      </c>
      <c r="I284" s="29">
        <f>IFERROR((VLOOKUP(F284,'DB-방치 재화'!$B$3:$I$1800,(MATCH(H284,'DB-방치 재화'!$F$1:$I$1,0)+4),0))*60*24*D284,"0")*(1.7+1.58)</f>
        <v>4529548.8000000007</v>
      </c>
      <c r="J284" s="29">
        <f>_xlfn.IFNA(IF(H284='DB-일일 퀘스트'!$F$6,VLOOKUP(F284,'DB-방치 재화'!$B$3:$H$1698,5,0)*VLOOKUP(H284,'DB-일일 퀘스트'!$F$6:$H$13,3,0),IF(H284='DB-일일 퀘스트'!$F$7,VLOOKUP(F284,'DB-방치 재화'!$B$3:$H$1698,6,0)*VLOOKUP(H284,'DB-일일 퀘스트'!$F$6:$H$13,3,0),IF(H284='DB-일일 퀘스트'!$F$8,VLOOKUP(F284,'DB-방치 재화'!$B$3:$H$1698,7,0)*VLOOKUP(H284,'DB-일일 퀘스트'!$F$6:$H$13,3,0),VLOOKUP(H284,'DB-일일 퀘스트'!$F$6:$H$13,3,0)))),"0")</f>
        <v>115080</v>
      </c>
      <c r="K284" s="29">
        <f>_xlfn.IFNA((IF(H284='DB-주간 퀘스트'!$F$6,VLOOKUP(F284,'DB-방치 재화'!$B$3:$H$1698,5,0)*VLOOKUP(H284,'DB-주간 퀘스트'!$F$6:$H$15,3,0),IF(H284='DB-주간 퀘스트'!$F$7,VLOOKUP(F284,'DB-방치 재화'!$B$3:$H$1698,6,0)*VLOOKUP(H284,'DB-주간 퀘스트'!$F$6:$H$15,3,0),IF(H284='DB-주간 퀘스트'!$F$8,VLOOKUP(F284,'DB-방치 재화'!$B$3:$H$1698,7,0)*VLOOKUP(H284,'DB-주간 퀘스트'!$F$6:$H$15,3,0),VLOOKUP(H284,'DB-주간 퀘스트'!$F$6:$H$15,3,0)))))/7,"0")</f>
        <v>49320</v>
      </c>
      <c r="L284" s="29">
        <f t="array" ref="L284">_xlfn.IFNA(IF(H284='DB-아스니아 미션'!$F$8,VLOOKUP('주요 재화 수급처 관리'!$F$10:$F$11,'DB-방치 재화'!$B$3:$H$1698,6,0)*'DB-아스니아 미션'!$H$8,VLOOKUP('주요 재화 수급처 관리'!$H$10:$H$11,'DB-아스니아 미션'!$F$7:$H$10,3,0)),"0")/7</f>
        <v>274.28571428571428</v>
      </c>
      <c r="M284" s="29">
        <f>(((VLOOKUP(F284,'DB-방치 재화'!$B$3:$I$1698,8,0)+8)*(VLOOKUP(H284,'DB-파견 작전실'!$L$8:$M$14,2,0)))*D284)</f>
        <v>56130.53333333334</v>
      </c>
      <c r="N284" s="29">
        <f>_xlfn.IFNA(IF(C284&lt;'DB-선물'!$E$5,VLOOKUP('주요 재화 수급처 관리'!$H$10,'DB-선물'!$G$6:$I$9,3,0),(IF('DB-선물'!$E$11&lt;=C284&lt;'DB-선물'!E230,VLOOKUP('주요 재화 수급처 관리'!$H$10,'DB-선물'!$G$12:$I$15,3,0),VLOOKUP(H284,'DB-선물'!$G$18:$I$21,3,0)))),"0")*6*D284</f>
        <v>0</v>
      </c>
      <c r="O284" s="29">
        <f t="array" ref="O284">(_xlfn.IFNA((VLOOKUP((INDEX('DB-메모리얼'!$F$5:$F$98,MATCH(MIN(ABS('DB-메모리얼'!$F$5:$F$98-'주요 재화 수급처 관리'!$C$10)),ABS('DB-메모리얼'!$F$5:$F$98-'주요 재화 수급처 관리'!$C$10),0))),'DB-메모리얼'!$F$5:$K$98,MATCH(H284,'DB-메모리얼'!$H$3:$K$3,0)+2,0)),"0"))*D284/14</f>
        <v>660690.14285714284</v>
      </c>
      <c r="P284" s="29">
        <f t="shared" si="10"/>
        <v>1028</v>
      </c>
      <c r="Q284" s="299">
        <f t="shared" si="11"/>
        <v>5412071.7619047621</v>
      </c>
    </row>
    <row r="285" spans="2:17" ht="18" thickTop="1" thickBot="1" x14ac:dyDescent="0.35">
      <c r="B285" s="22" t="s">
        <v>1609</v>
      </c>
      <c r="C285" s="116">
        <v>256</v>
      </c>
      <c r="D285" s="323">
        <v>1</v>
      </c>
      <c r="E285" s="17"/>
      <c r="F285" s="276">
        <f>VLOOKUP(C285,'DB-캐릭터별 스테이지 매칭'!$E$3:$F$302,2,0)</f>
        <v>1314</v>
      </c>
      <c r="G285" s="276" t="str">
        <f>VLOOKUP(F285,'DB-캐릭터별 스테이지 매칭'!$I$3:$L$1698,4,0)</f>
        <v>26-38</v>
      </c>
      <c r="H285" s="276">
        <f>_xlfn.IFNA(VLOOKUP(B285,'DB-서식용'!$D$4:$E$12,2,0),"")</f>
        <v>1040101001</v>
      </c>
      <c r="I285" s="29">
        <f>IFERROR((VLOOKUP(F285,'DB-방치 재화'!$B$3:$I$1800,(MATCH(H285,'DB-방치 재화'!$F$1:$I$1,0)+4),0))*60*24*D285,"0")*(1.7+1.58)</f>
        <v>4557888</v>
      </c>
      <c r="J285" s="29">
        <f>_xlfn.IFNA(IF(H285='DB-일일 퀘스트'!$F$6,VLOOKUP(F285,'DB-방치 재화'!$B$3:$H$1698,5,0)*VLOOKUP(H285,'DB-일일 퀘스트'!$F$6:$H$13,3,0),IF(H285='DB-일일 퀘스트'!$F$7,VLOOKUP(F285,'DB-방치 재화'!$B$3:$H$1698,6,0)*VLOOKUP(H285,'DB-일일 퀘스트'!$F$6:$H$13,3,0),IF(H285='DB-일일 퀘스트'!$F$8,VLOOKUP(F285,'DB-방치 재화'!$B$3:$H$1698,7,0)*VLOOKUP(H285,'DB-일일 퀘스트'!$F$6:$H$13,3,0),VLOOKUP(H285,'DB-일일 퀘스트'!$F$6:$H$13,3,0)))),"0")</f>
        <v>115800</v>
      </c>
      <c r="K285" s="29">
        <f>_xlfn.IFNA((IF(H285='DB-주간 퀘스트'!$F$6,VLOOKUP(F285,'DB-방치 재화'!$B$3:$H$1698,5,0)*VLOOKUP(H285,'DB-주간 퀘스트'!$F$6:$H$15,3,0),IF(H285='DB-주간 퀘스트'!$F$7,VLOOKUP(F285,'DB-방치 재화'!$B$3:$H$1698,6,0)*VLOOKUP(H285,'DB-주간 퀘스트'!$F$6:$H$15,3,0),IF(H285='DB-주간 퀘스트'!$F$8,VLOOKUP(F285,'DB-방치 재화'!$B$3:$H$1698,7,0)*VLOOKUP(H285,'DB-주간 퀘스트'!$F$6:$H$15,3,0),VLOOKUP(H285,'DB-주간 퀘스트'!$F$6:$H$15,3,0)))))/7,"0")</f>
        <v>49628.571428571428</v>
      </c>
      <c r="L285" s="29">
        <f t="array" ref="L285">_xlfn.IFNA(IF(H285='DB-아스니아 미션'!$F$8,VLOOKUP('주요 재화 수급처 관리'!$F$10:$F$11,'DB-방치 재화'!$B$3:$H$1698,6,0)*'DB-아스니아 미션'!$H$8,VLOOKUP('주요 재화 수급처 관리'!$H$10:$H$11,'DB-아스니아 미션'!$F$7:$H$10,3,0)),"0")/7</f>
        <v>274.28571428571428</v>
      </c>
      <c r="M285" s="29">
        <f>(((VLOOKUP(F285,'DB-방치 재화'!$B$3:$I$1698,8,0)+8)*(VLOOKUP(H285,'DB-파견 작전실'!$L$8:$M$14,2,0)))*D285)</f>
        <v>56130.53333333334</v>
      </c>
      <c r="N285" s="29">
        <f>_xlfn.IFNA(IF(C285&lt;'DB-선물'!$E$5,VLOOKUP('주요 재화 수급처 관리'!$H$10,'DB-선물'!$G$6:$I$9,3,0),(IF('DB-선물'!$E$11&lt;=C285&lt;'DB-선물'!E231,VLOOKUP('주요 재화 수급처 관리'!$H$10,'DB-선물'!$G$12:$I$15,3,0),VLOOKUP(H285,'DB-선물'!$G$18:$I$21,3,0)))),"0")*6*D285</f>
        <v>0</v>
      </c>
      <c r="O285" s="29">
        <f t="array" ref="O285">(_xlfn.IFNA((VLOOKUP((INDEX('DB-메모리얼'!$F$5:$F$98,MATCH(MIN(ABS('DB-메모리얼'!$F$5:$F$98-'주요 재화 수급처 관리'!$C$10)),ABS('DB-메모리얼'!$F$5:$F$98-'주요 재화 수급처 관리'!$C$10),0))),'DB-메모리얼'!$F$5:$K$98,MATCH(H285,'DB-메모리얼'!$H$3:$K$3,0)+2,0)),"0"))*D285/14</f>
        <v>660690.14285714284</v>
      </c>
      <c r="P285" s="29">
        <f t="shared" si="10"/>
        <v>1028</v>
      </c>
      <c r="Q285" s="299">
        <f t="shared" si="11"/>
        <v>5441439.5333333332</v>
      </c>
    </row>
    <row r="286" spans="2:17" ht="18" thickTop="1" thickBot="1" x14ac:dyDescent="0.35">
      <c r="B286" s="22" t="s">
        <v>1609</v>
      </c>
      <c r="C286" s="116">
        <v>257</v>
      </c>
      <c r="D286" s="323">
        <v>1</v>
      </c>
      <c r="E286" s="17"/>
      <c r="F286" s="276">
        <f>VLOOKUP(C286,'DB-캐릭터별 스테이지 매칭'!$E$3:$F$302,2,0)</f>
        <v>1323</v>
      </c>
      <c r="G286" s="276" t="str">
        <f>VLOOKUP(F286,'DB-캐릭터별 스테이지 매칭'!$I$3:$L$1698,4,0)</f>
        <v>26-47</v>
      </c>
      <c r="H286" s="276">
        <f>_xlfn.IFNA(VLOOKUP(B286,'DB-서식용'!$D$4:$E$12,2,0),"")</f>
        <v>1040101001</v>
      </c>
      <c r="I286" s="29">
        <f>IFERROR((VLOOKUP(F286,'DB-방치 재화'!$B$3:$I$1800,(MATCH(H286,'DB-방치 재화'!$F$1:$I$1,0)+4),0))*60*24*D286,"0")*(1.7+1.58)</f>
        <v>4586227.2</v>
      </c>
      <c r="J286" s="29">
        <f>_xlfn.IFNA(IF(H286='DB-일일 퀘스트'!$F$6,VLOOKUP(F286,'DB-방치 재화'!$B$3:$H$1698,5,0)*VLOOKUP(H286,'DB-일일 퀘스트'!$F$6:$H$13,3,0),IF(H286='DB-일일 퀘스트'!$F$7,VLOOKUP(F286,'DB-방치 재화'!$B$3:$H$1698,6,0)*VLOOKUP(H286,'DB-일일 퀘스트'!$F$6:$H$13,3,0),IF(H286='DB-일일 퀘스트'!$F$8,VLOOKUP(F286,'DB-방치 재화'!$B$3:$H$1698,7,0)*VLOOKUP(H286,'DB-일일 퀘스트'!$F$6:$H$13,3,0),VLOOKUP(H286,'DB-일일 퀘스트'!$F$6:$H$13,3,0)))),"0")</f>
        <v>116520</v>
      </c>
      <c r="K286" s="29">
        <f>_xlfn.IFNA((IF(H286='DB-주간 퀘스트'!$F$6,VLOOKUP(F286,'DB-방치 재화'!$B$3:$H$1698,5,0)*VLOOKUP(H286,'DB-주간 퀘스트'!$F$6:$H$15,3,0),IF(H286='DB-주간 퀘스트'!$F$7,VLOOKUP(F286,'DB-방치 재화'!$B$3:$H$1698,6,0)*VLOOKUP(H286,'DB-주간 퀘스트'!$F$6:$H$15,3,0),IF(H286='DB-주간 퀘스트'!$F$8,VLOOKUP(F286,'DB-방치 재화'!$B$3:$H$1698,7,0)*VLOOKUP(H286,'DB-주간 퀘스트'!$F$6:$H$15,3,0),VLOOKUP(H286,'DB-주간 퀘스트'!$F$6:$H$15,3,0)))))/7,"0")</f>
        <v>49937.142857142855</v>
      </c>
      <c r="L286" s="29">
        <f t="array" ref="L286">_xlfn.IFNA(IF(H286='DB-아스니아 미션'!$F$8,VLOOKUP('주요 재화 수급처 관리'!$F$10:$F$11,'DB-방치 재화'!$B$3:$H$1698,6,0)*'DB-아스니아 미션'!$H$8,VLOOKUP('주요 재화 수급처 관리'!$H$10:$H$11,'DB-아스니아 미션'!$F$7:$H$10,3,0)),"0")/7</f>
        <v>274.28571428571428</v>
      </c>
      <c r="M286" s="29">
        <f>(((VLOOKUP(F286,'DB-방치 재화'!$B$3:$I$1698,8,0)+8)*(VLOOKUP(H286,'DB-파견 작전실'!$L$8:$M$14,2,0)))*D286)</f>
        <v>56130.53333333334</v>
      </c>
      <c r="N286" s="29">
        <f>_xlfn.IFNA(IF(C286&lt;'DB-선물'!$E$5,VLOOKUP('주요 재화 수급처 관리'!$H$10,'DB-선물'!$G$6:$I$9,3,0),(IF('DB-선물'!$E$11&lt;=C286&lt;'DB-선물'!E232,VLOOKUP('주요 재화 수급처 관리'!$H$10,'DB-선물'!$G$12:$I$15,3,0),VLOOKUP(H286,'DB-선물'!$G$18:$I$21,3,0)))),"0")*6*D286</f>
        <v>0</v>
      </c>
      <c r="O286" s="29">
        <f t="array" ref="O286">(_xlfn.IFNA((VLOOKUP((INDEX('DB-메모리얼'!$F$5:$F$98,MATCH(MIN(ABS('DB-메모리얼'!$F$5:$F$98-'주요 재화 수급처 관리'!$C$10)),ABS('DB-메모리얼'!$F$5:$F$98-'주요 재화 수급처 관리'!$C$10),0))),'DB-메모리얼'!$F$5:$K$98,MATCH(H286,'DB-메모리얼'!$H$3:$K$3,0)+2,0)),"0"))*D286/14</f>
        <v>660690.14285714284</v>
      </c>
      <c r="P286" s="29">
        <f t="shared" si="10"/>
        <v>1028</v>
      </c>
      <c r="Q286" s="299">
        <f t="shared" si="11"/>
        <v>5470807.3047619043</v>
      </c>
    </row>
    <row r="287" spans="2:17" ht="18" thickTop="1" thickBot="1" x14ac:dyDescent="0.35">
      <c r="B287" s="22" t="s">
        <v>1609</v>
      </c>
      <c r="C287" s="116">
        <v>258</v>
      </c>
      <c r="D287" s="323">
        <v>1</v>
      </c>
      <c r="E287" s="17"/>
      <c r="F287" s="276">
        <f>VLOOKUP(C287,'DB-캐릭터별 스테이지 매칭'!$E$3:$F$302,2,0)</f>
        <v>1331</v>
      </c>
      <c r="G287" s="276" t="str">
        <f>VLOOKUP(F287,'DB-캐릭터별 스테이지 매칭'!$I$3:$L$1698,4,0)</f>
        <v>26-55</v>
      </c>
      <c r="H287" s="276">
        <f>_xlfn.IFNA(VLOOKUP(B287,'DB-서식용'!$D$4:$E$12,2,0),"")</f>
        <v>1040101001</v>
      </c>
      <c r="I287" s="29">
        <f>IFERROR((VLOOKUP(F287,'DB-방치 재화'!$B$3:$I$1800,(MATCH(H287,'DB-방치 재화'!$F$1:$I$1,0)+4),0))*60*24*D287,"0")*(1.7+1.58)</f>
        <v>4614566.4000000004</v>
      </c>
      <c r="J287" s="29">
        <f>_xlfn.IFNA(IF(H287='DB-일일 퀘스트'!$F$6,VLOOKUP(F287,'DB-방치 재화'!$B$3:$H$1698,5,0)*VLOOKUP(H287,'DB-일일 퀘스트'!$F$6:$H$13,3,0),IF(H287='DB-일일 퀘스트'!$F$7,VLOOKUP(F287,'DB-방치 재화'!$B$3:$H$1698,6,0)*VLOOKUP(H287,'DB-일일 퀘스트'!$F$6:$H$13,3,0),IF(H287='DB-일일 퀘스트'!$F$8,VLOOKUP(F287,'DB-방치 재화'!$B$3:$H$1698,7,0)*VLOOKUP(H287,'DB-일일 퀘스트'!$F$6:$H$13,3,0),VLOOKUP(H287,'DB-일일 퀘스트'!$F$6:$H$13,3,0)))),"0")</f>
        <v>117240</v>
      </c>
      <c r="K287" s="29">
        <f>_xlfn.IFNA((IF(H287='DB-주간 퀘스트'!$F$6,VLOOKUP(F287,'DB-방치 재화'!$B$3:$H$1698,5,0)*VLOOKUP(H287,'DB-주간 퀘스트'!$F$6:$H$15,3,0),IF(H287='DB-주간 퀘스트'!$F$7,VLOOKUP(F287,'DB-방치 재화'!$B$3:$H$1698,6,0)*VLOOKUP(H287,'DB-주간 퀘스트'!$F$6:$H$15,3,0),IF(H287='DB-주간 퀘스트'!$F$8,VLOOKUP(F287,'DB-방치 재화'!$B$3:$H$1698,7,0)*VLOOKUP(H287,'DB-주간 퀘스트'!$F$6:$H$15,3,0),VLOOKUP(H287,'DB-주간 퀘스트'!$F$6:$H$15,3,0)))))/7,"0")</f>
        <v>50245.714285714283</v>
      </c>
      <c r="L287" s="29">
        <f t="array" ref="L287">_xlfn.IFNA(IF(H287='DB-아스니아 미션'!$F$8,VLOOKUP('주요 재화 수급처 관리'!$F$10:$F$11,'DB-방치 재화'!$B$3:$H$1698,6,0)*'DB-아스니아 미션'!$H$8,VLOOKUP('주요 재화 수급처 관리'!$H$10:$H$11,'DB-아스니아 미션'!$F$7:$H$10,3,0)),"0")/7</f>
        <v>274.28571428571428</v>
      </c>
      <c r="M287" s="29">
        <f>(((VLOOKUP(F287,'DB-방치 재화'!$B$3:$I$1698,8,0)+8)*(VLOOKUP(H287,'DB-파견 작전실'!$L$8:$M$14,2,0)))*D287)</f>
        <v>56130.53333333334</v>
      </c>
      <c r="N287" s="29">
        <f>_xlfn.IFNA(IF(C287&lt;'DB-선물'!$E$5,VLOOKUP('주요 재화 수급처 관리'!$H$10,'DB-선물'!$G$6:$I$9,3,0),(IF('DB-선물'!$E$11&lt;=C287&lt;'DB-선물'!E233,VLOOKUP('주요 재화 수급처 관리'!$H$10,'DB-선물'!$G$12:$I$15,3,0),VLOOKUP(H287,'DB-선물'!$G$18:$I$21,3,0)))),"0")*6*D287</f>
        <v>0</v>
      </c>
      <c r="O287" s="29">
        <f t="array" ref="O287">(_xlfn.IFNA((VLOOKUP((INDEX('DB-메모리얼'!$F$5:$F$98,MATCH(MIN(ABS('DB-메모리얼'!$F$5:$F$98-'주요 재화 수급처 관리'!$C$10)),ABS('DB-메모리얼'!$F$5:$F$98-'주요 재화 수급처 관리'!$C$10),0))),'DB-메모리얼'!$F$5:$K$98,MATCH(H287,'DB-메모리얼'!$H$3:$K$3,0)+2,0)),"0"))*D287/14</f>
        <v>660690.14285714284</v>
      </c>
      <c r="P287" s="29">
        <f t="shared" si="10"/>
        <v>1028</v>
      </c>
      <c r="Q287" s="299">
        <f t="shared" si="11"/>
        <v>5500175.0761904763</v>
      </c>
    </row>
    <row r="288" spans="2:17" ht="18" thickTop="1" thickBot="1" x14ac:dyDescent="0.35">
      <c r="B288" s="22" t="s">
        <v>1609</v>
      </c>
      <c r="C288" s="116">
        <v>259</v>
      </c>
      <c r="D288" s="323">
        <v>1</v>
      </c>
      <c r="E288" s="17"/>
      <c r="F288" s="276">
        <f>VLOOKUP(C288,'DB-캐릭터별 스테이지 매칭'!$E$3:$F$302,2,0)</f>
        <v>1339</v>
      </c>
      <c r="G288" s="276" t="str">
        <f>VLOOKUP(F288,'DB-캐릭터별 스테이지 매칭'!$I$3:$L$1698,4,0)</f>
        <v>27-3</v>
      </c>
      <c r="H288" s="276">
        <f>_xlfn.IFNA(VLOOKUP(B288,'DB-서식용'!$D$4:$E$12,2,0),"")</f>
        <v>1040101001</v>
      </c>
      <c r="I288" s="29">
        <f>IFERROR((VLOOKUP(F288,'DB-방치 재화'!$B$3:$I$1800,(MATCH(H288,'DB-방치 재화'!$F$1:$I$1,0)+4),0))*60*24*D288,"0")*(1.7+1.58)</f>
        <v>4638182.4000000004</v>
      </c>
      <c r="J288" s="29">
        <f>_xlfn.IFNA(IF(H288='DB-일일 퀘스트'!$F$6,VLOOKUP(F288,'DB-방치 재화'!$B$3:$H$1698,5,0)*VLOOKUP(H288,'DB-일일 퀘스트'!$F$6:$H$13,3,0),IF(H288='DB-일일 퀘스트'!$F$7,VLOOKUP(F288,'DB-방치 재화'!$B$3:$H$1698,6,0)*VLOOKUP(H288,'DB-일일 퀘스트'!$F$6:$H$13,3,0),IF(H288='DB-일일 퀘스트'!$F$8,VLOOKUP(F288,'DB-방치 재화'!$B$3:$H$1698,7,0)*VLOOKUP(H288,'DB-일일 퀘스트'!$F$6:$H$13,3,0),VLOOKUP(H288,'DB-일일 퀘스트'!$F$6:$H$13,3,0)))),"0")</f>
        <v>117840</v>
      </c>
      <c r="K288" s="29">
        <f>_xlfn.IFNA((IF(H288='DB-주간 퀘스트'!$F$6,VLOOKUP(F288,'DB-방치 재화'!$B$3:$H$1698,5,0)*VLOOKUP(H288,'DB-주간 퀘스트'!$F$6:$H$15,3,0),IF(H288='DB-주간 퀘스트'!$F$7,VLOOKUP(F288,'DB-방치 재화'!$B$3:$H$1698,6,0)*VLOOKUP(H288,'DB-주간 퀘스트'!$F$6:$H$15,3,0),IF(H288='DB-주간 퀘스트'!$F$8,VLOOKUP(F288,'DB-방치 재화'!$B$3:$H$1698,7,0)*VLOOKUP(H288,'DB-주간 퀘스트'!$F$6:$H$15,3,0),VLOOKUP(H288,'DB-주간 퀘스트'!$F$6:$H$15,3,0)))))/7,"0")</f>
        <v>50502.857142857145</v>
      </c>
      <c r="L288" s="29">
        <f t="array" ref="L288">_xlfn.IFNA(IF(H288='DB-아스니아 미션'!$F$8,VLOOKUP('주요 재화 수급처 관리'!$F$10:$F$11,'DB-방치 재화'!$B$3:$H$1698,6,0)*'DB-아스니아 미션'!$H$8,VLOOKUP('주요 재화 수급처 관리'!$H$10:$H$11,'DB-아스니아 미션'!$F$7:$H$10,3,0)),"0")/7</f>
        <v>274.28571428571428</v>
      </c>
      <c r="M288" s="29">
        <f>(((VLOOKUP(F288,'DB-방치 재화'!$B$3:$I$1698,8,0)+8)*(VLOOKUP(H288,'DB-파견 작전실'!$L$8:$M$14,2,0)))*D288)</f>
        <v>56130.53333333334</v>
      </c>
      <c r="N288" s="29">
        <f>_xlfn.IFNA(IF(C288&lt;'DB-선물'!$E$5,VLOOKUP('주요 재화 수급처 관리'!$H$10,'DB-선물'!$G$6:$I$9,3,0),(IF('DB-선물'!$E$11&lt;=C288&lt;'DB-선물'!E234,VLOOKUP('주요 재화 수급처 관리'!$H$10,'DB-선물'!$G$12:$I$15,3,0),VLOOKUP(H288,'DB-선물'!$G$18:$I$21,3,0)))),"0")*6*D288</f>
        <v>0</v>
      </c>
      <c r="O288" s="29">
        <f t="array" ref="O288">(_xlfn.IFNA((VLOOKUP((INDEX('DB-메모리얼'!$F$5:$F$98,MATCH(MIN(ABS('DB-메모리얼'!$F$5:$F$98-'주요 재화 수급처 관리'!$C$10)),ABS('DB-메모리얼'!$F$5:$F$98-'주요 재화 수급처 관리'!$C$10),0))),'DB-메모리얼'!$F$5:$K$98,MATCH(H288,'DB-메모리얼'!$H$3:$K$3,0)+2,0)),"0"))*D288/14</f>
        <v>660690.14285714284</v>
      </c>
      <c r="P288" s="29">
        <f t="shared" si="10"/>
        <v>1028</v>
      </c>
      <c r="Q288" s="299">
        <f t="shared" si="11"/>
        <v>5524648.219047619</v>
      </c>
    </row>
    <row r="289" spans="2:17" ht="18" thickTop="1" thickBot="1" x14ac:dyDescent="0.35">
      <c r="B289" s="22" t="s">
        <v>1609</v>
      </c>
      <c r="C289" s="116">
        <v>260</v>
      </c>
      <c r="D289" s="323">
        <v>1</v>
      </c>
      <c r="E289" s="17"/>
      <c r="F289" s="276">
        <f>VLOOKUP(C289,'DB-캐릭터별 스테이지 매칭'!$E$3:$F$302,2,0)</f>
        <v>1348</v>
      </c>
      <c r="G289" s="276" t="str">
        <f>VLOOKUP(F289,'DB-캐릭터별 스테이지 매칭'!$I$3:$L$1698,4,0)</f>
        <v>27-12</v>
      </c>
      <c r="H289" s="276">
        <f>_xlfn.IFNA(VLOOKUP(B289,'DB-서식용'!$D$4:$E$12,2,0),"")</f>
        <v>1040101001</v>
      </c>
      <c r="I289" s="29">
        <f>IFERROR((VLOOKUP(F289,'DB-방치 재화'!$B$3:$I$1800,(MATCH(H289,'DB-방치 재화'!$F$1:$I$1,0)+4),0))*60*24*D289,"0")*(1.7+1.58)</f>
        <v>4666521.6000000006</v>
      </c>
      <c r="J289" s="29">
        <f>_xlfn.IFNA(IF(H289='DB-일일 퀘스트'!$F$6,VLOOKUP(F289,'DB-방치 재화'!$B$3:$H$1698,5,0)*VLOOKUP(H289,'DB-일일 퀘스트'!$F$6:$H$13,3,0),IF(H289='DB-일일 퀘스트'!$F$7,VLOOKUP(F289,'DB-방치 재화'!$B$3:$H$1698,6,0)*VLOOKUP(H289,'DB-일일 퀘스트'!$F$6:$H$13,3,0),IF(H289='DB-일일 퀘스트'!$F$8,VLOOKUP(F289,'DB-방치 재화'!$B$3:$H$1698,7,0)*VLOOKUP(H289,'DB-일일 퀘스트'!$F$6:$H$13,3,0),VLOOKUP(H289,'DB-일일 퀘스트'!$F$6:$H$13,3,0)))),"0")</f>
        <v>118560</v>
      </c>
      <c r="K289" s="29">
        <f>_xlfn.IFNA((IF(H289='DB-주간 퀘스트'!$F$6,VLOOKUP(F289,'DB-방치 재화'!$B$3:$H$1698,5,0)*VLOOKUP(H289,'DB-주간 퀘스트'!$F$6:$H$15,3,0),IF(H289='DB-주간 퀘스트'!$F$7,VLOOKUP(F289,'DB-방치 재화'!$B$3:$H$1698,6,0)*VLOOKUP(H289,'DB-주간 퀘스트'!$F$6:$H$15,3,0),IF(H289='DB-주간 퀘스트'!$F$8,VLOOKUP(F289,'DB-방치 재화'!$B$3:$H$1698,7,0)*VLOOKUP(H289,'DB-주간 퀘스트'!$F$6:$H$15,3,0),VLOOKUP(H289,'DB-주간 퀘스트'!$F$6:$H$15,3,0)))))/7,"0")</f>
        <v>50811.428571428572</v>
      </c>
      <c r="L289" s="29">
        <f t="array" ref="L289">_xlfn.IFNA(IF(H289='DB-아스니아 미션'!$F$8,VLOOKUP('주요 재화 수급처 관리'!$F$10:$F$11,'DB-방치 재화'!$B$3:$H$1698,6,0)*'DB-아스니아 미션'!$H$8,VLOOKUP('주요 재화 수급처 관리'!$H$10:$H$11,'DB-아스니아 미션'!$F$7:$H$10,3,0)),"0")/7</f>
        <v>274.28571428571428</v>
      </c>
      <c r="M289" s="29">
        <f>(((VLOOKUP(F289,'DB-방치 재화'!$B$3:$I$1698,8,0)+8)*(VLOOKUP(H289,'DB-파견 작전실'!$L$8:$M$14,2,0)))*D289)</f>
        <v>56130.53333333334</v>
      </c>
      <c r="N289" s="29">
        <f>_xlfn.IFNA(IF(C289&lt;'DB-선물'!$E$5,VLOOKUP('주요 재화 수급처 관리'!$H$10,'DB-선물'!$G$6:$I$9,3,0),(IF('DB-선물'!$E$11&lt;=C289&lt;'DB-선물'!E235,VLOOKUP('주요 재화 수급처 관리'!$H$10,'DB-선물'!$G$12:$I$15,3,0),VLOOKUP(H289,'DB-선물'!$G$18:$I$21,3,0)))),"0")*6*D289</f>
        <v>0</v>
      </c>
      <c r="O289" s="29">
        <f t="array" ref="O289">(_xlfn.IFNA((VLOOKUP((INDEX('DB-메모리얼'!$F$5:$F$98,MATCH(MIN(ABS('DB-메모리얼'!$F$5:$F$98-'주요 재화 수급처 관리'!$C$10)),ABS('DB-메모리얼'!$F$5:$F$98-'주요 재화 수급처 관리'!$C$10),0))),'DB-메모리얼'!$F$5:$K$98,MATCH(H289,'DB-메모리얼'!$H$3:$K$3,0)+2,0)),"0"))*D289/14</f>
        <v>660690.14285714284</v>
      </c>
      <c r="P289" s="29">
        <f t="shared" si="10"/>
        <v>1028</v>
      </c>
      <c r="Q289" s="299">
        <f t="shared" si="11"/>
        <v>5554015.9904761901</v>
      </c>
    </row>
    <row r="290" spans="2:17" ht="18" thickTop="1" thickBot="1" x14ac:dyDescent="0.35">
      <c r="B290" s="22" t="s">
        <v>1609</v>
      </c>
      <c r="C290" s="116">
        <v>261</v>
      </c>
      <c r="D290" s="323">
        <v>1</v>
      </c>
      <c r="E290" s="17"/>
      <c r="F290" s="276">
        <f>VLOOKUP(C290,'DB-캐릭터별 스테이지 매칭'!$E$3:$F$302,2,0)</f>
        <v>1356</v>
      </c>
      <c r="G290" s="276" t="str">
        <f>VLOOKUP(F290,'DB-캐릭터별 스테이지 매칭'!$I$3:$L$1698,4,0)</f>
        <v>27-20</v>
      </c>
      <c r="H290" s="276">
        <f>_xlfn.IFNA(VLOOKUP(B290,'DB-서식용'!$D$4:$E$12,2,0),"")</f>
        <v>1040101001</v>
      </c>
      <c r="I290" s="29">
        <f>IFERROR((VLOOKUP(F290,'DB-방치 재화'!$B$3:$I$1800,(MATCH(H290,'DB-방치 재화'!$F$1:$I$1,0)+4),0))*60*24*D290,"0")*(1.7+1.58)</f>
        <v>4694860.8000000007</v>
      </c>
      <c r="J290" s="29">
        <f>_xlfn.IFNA(IF(H290='DB-일일 퀘스트'!$F$6,VLOOKUP(F290,'DB-방치 재화'!$B$3:$H$1698,5,0)*VLOOKUP(H290,'DB-일일 퀘스트'!$F$6:$H$13,3,0),IF(H290='DB-일일 퀘스트'!$F$7,VLOOKUP(F290,'DB-방치 재화'!$B$3:$H$1698,6,0)*VLOOKUP(H290,'DB-일일 퀘스트'!$F$6:$H$13,3,0),IF(H290='DB-일일 퀘스트'!$F$8,VLOOKUP(F290,'DB-방치 재화'!$B$3:$H$1698,7,0)*VLOOKUP(H290,'DB-일일 퀘스트'!$F$6:$H$13,3,0),VLOOKUP(H290,'DB-일일 퀘스트'!$F$6:$H$13,3,0)))),"0")</f>
        <v>119280</v>
      </c>
      <c r="K290" s="29">
        <f>_xlfn.IFNA((IF(H290='DB-주간 퀘스트'!$F$6,VLOOKUP(F290,'DB-방치 재화'!$B$3:$H$1698,5,0)*VLOOKUP(H290,'DB-주간 퀘스트'!$F$6:$H$15,3,0),IF(H290='DB-주간 퀘스트'!$F$7,VLOOKUP(F290,'DB-방치 재화'!$B$3:$H$1698,6,0)*VLOOKUP(H290,'DB-주간 퀘스트'!$F$6:$H$15,3,0),IF(H290='DB-주간 퀘스트'!$F$8,VLOOKUP(F290,'DB-방치 재화'!$B$3:$H$1698,7,0)*VLOOKUP(H290,'DB-주간 퀘스트'!$F$6:$H$15,3,0),VLOOKUP(H290,'DB-주간 퀘스트'!$F$6:$H$15,3,0)))))/7,"0")</f>
        <v>51120</v>
      </c>
      <c r="L290" s="29">
        <f t="array" ref="L290">_xlfn.IFNA(IF(H290='DB-아스니아 미션'!$F$8,VLOOKUP('주요 재화 수급처 관리'!$F$10:$F$11,'DB-방치 재화'!$B$3:$H$1698,6,0)*'DB-아스니아 미션'!$H$8,VLOOKUP('주요 재화 수급처 관리'!$H$10:$H$11,'DB-아스니아 미션'!$F$7:$H$10,3,0)),"0")/7</f>
        <v>274.28571428571428</v>
      </c>
      <c r="M290" s="29">
        <f>(((VLOOKUP(F290,'DB-방치 재화'!$B$3:$I$1698,8,0)+8)*(VLOOKUP(H290,'DB-파견 작전실'!$L$8:$M$14,2,0)))*D290)</f>
        <v>56130.53333333334</v>
      </c>
      <c r="N290" s="29">
        <f>_xlfn.IFNA(IF(C290&lt;'DB-선물'!$E$5,VLOOKUP('주요 재화 수급처 관리'!$H$10,'DB-선물'!$G$6:$I$9,3,0),(IF('DB-선물'!$E$11&lt;=C290&lt;'DB-선물'!E236,VLOOKUP('주요 재화 수급처 관리'!$H$10,'DB-선물'!$G$12:$I$15,3,0),VLOOKUP(H290,'DB-선물'!$G$18:$I$21,3,0)))),"0")*6*D290</f>
        <v>0</v>
      </c>
      <c r="O290" s="29">
        <f t="array" ref="O290">(_xlfn.IFNA((VLOOKUP((INDEX('DB-메모리얼'!$F$5:$F$98,MATCH(MIN(ABS('DB-메모리얼'!$F$5:$F$98-'주요 재화 수급처 관리'!$C$10)),ABS('DB-메모리얼'!$F$5:$F$98-'주요 재화 수급처 관리'!$C$10),0))),'DB-메모리얼'!$F$5:$K$98,MATCH(H290,'DB-메모리얼'!$H$3:$K$3,0)+2,0)),"0"))*D290/14</f>
        <v>660690.14285714284</v>
      </c>
      <c r="P290" s="29">
        <f t="shared" si="10"/>
        <v>1028</v>
      </c>
      <c r="Q290" s="299">
        <f t="shared" si="11"/>
        <v>5583383.7619047621</v>
      </c>
    </row>
    <row r="291" spans="2:17" ht="18" thickTop="1" thickBot="1" x14ac:dyDescent="0.35">
      <c r="B291" s="22" t="s">
        <v>1609</v>
      </c>
      <c r="C291" s="116">
        <v>262</v>
      </c>
      <c r="D291" s="323">
        <v>1</v>
      </c>
      <c r="E291" s="17"/>
      <c r="F291" s="276">
        <f>VLOOKUP(C291,'DB-캐릭터별 스테이지 매칭'!$E$3:$F$302,2,0)</f>
        <v>1364</v>
      </c>
      <c r="G291" s="276" t="str">
        <f>VLOOKUP(F291,'DB-캐릭터별 스테이지 매칭'!$I$3:$L$1698,4,0)</f>
        <v>27-28</v>
      </c>
      <c r="H291" s="276">
        <f>_xlfn.IFNA(VLOOKUP(B291,'DB-서식용'!$D$4:$E$12,2,0),"")</f>
        <v>1040101001</v>
      </c>
      <c r="I291" s="29">
        <f>IFERROR((VLOOKUP(F291,'DB-방치 재화'!$B$3:$I$1800,(MATCH(H291,'DB-방치 재화'!$F$1:$I$1,0)+4),0))*60*24*D291,"0")*(1.7+1.58)</f>
        <v>4723200</v>
      </c>
      <c r="J291" s="29">
        <f>_xlfn.IFNA(IF(H291='DB-일일 퀘스트'!$F$6,VLOOKUP(F291,'DB-방치 재화'!$B$3:$H$1698,5,0)*VLOOKUP(H291,'DB-일일 퀘스트'!$F$6:$H$13,3,0),IF(H291='DB-일일 퀘스트'!$F$7,VLOOKUP(F291,'DB-방치 재화'!$B$3:$H$1698,6,0)*VLOOKUP(H291,'DB-일일 퀘스트'!$F$6:$H$13,3,0),IF(H291='DB-일일 퀘스트'!$F$8,VLOOKUP(F291,'DB-방치 재화'!$B$3:$H$1698,7,0)*VLOOKUP(H291,'DB-일일 퀘스트'!$F$6:$H$13,3,0),VLOOKUP(H291,'DB-일일 퀘스트'!$F$6:$H$13,3,0)))),"0")</f>
        <v>120000</v>
      </c>
      <c r="K291" s="29">
        <f>_xlfn.IFNA((IF(H291='DB-주간 퀘스트'!$F$6,VLOOKUP(F291,'DB-방치 재화'!$B$3:$H$1698,5,0)*VLOOKUP(H291,'DB-주간 퀘스트'!$F$6:$H$15,3,0),IF(H291='DB-주간 퀘스트'!$F$7,VLOOKUP(F291,'DB-방치 재화'!$B$3:$H$1698,6,0)*VLOOKUP(H291,'DB-주간 퀘스트'!$F$6:$H$15,3,0),IF(H291='DB-주간 퀘스트'!$F$8,VLOOKUP(F291,'DB-방치 재화'!$B$3:$H$1698,7,0)*VLOOKUP(H291,'DB-주간 퀘스트'!$F$6:$H$15,3,0),VLOOKUP(H291,'DB-주간 퀘스트'!$F$6:$H$15,3,0)))))/7,"0")</f>
        <v>51428.571428571428</v>
      </c>
      <c r="L291" s="29">
        <f t="array" ref="L291">_xlfn.IFNA(IF(H291='DB-아스니아 미션'!$F$8,VLOOKUP('주요 재화 수급처 관리'!$F$10:$F$11,'DB-방치 재화'!$B$3:$H$1698,6,0)*'DB-아스니아 미션'!$H$8,VLOOKUP('주요 재화 수급처 관리'!$H$10:$H$11,'DB-아스니아 미션'!$F$7:$H$10,3,0)),"0")/7</f>
        <v>274.28571428571428</v>
      </c>
      <c r="M291" s="29">
        <f>(((VLOOKUP(F291,'DB-방치 재화'!$B$3:$I$1698,8,0)+8)*(VLOOKUP(H291,'DB-파견 작전실'!$L$8:$M$14,2,0)))*D291)</f>
        <v>56130.53333333334</v>
      </c>
      <c r="N291" s="29">
        <f>_xlfn.IFNA(IF(C291&lt;'DB-선물'!$E$5,VLOOKUP('주요 재화 수급처 관리'!$H$10,'DB-선물'!$G$6:$I$9,3,0),(IF('DB-선물'!$E$11&lt;=C291&lt;'DB-선물'!E237,VLOOKUP('주요 재화 수급처 관리'!$H$10,'DB-선물'!$G$12:$I$15,3,0),VLOOKUP(H291,'DB-선물'!$G$18:$I$21,3,0)))),"0")*6*D291</f>
        <v>0</v>
      </c>
      <c r="O291" s="29">
        <f t="array" ref="O291">(_xlfn.IFNA((VLOOKUP((INDEX('DB-메모리얼'!$F$5:$F$98,MATCH(MIN(ABS('DB-메모리얼'!$F$5:$F$98-'주요 재화 수급처 관리'!$C$10)),ABS('DB-메모리얼'!$F$5:$F$98-'주요 재화 수급처 관리'!$C$10),0))),'DB-메모리얼'!$F$5:$K$98,MATCH(H291,'DB-메모리얼'!$H$3:$K$3,0)+2,0)),"0"))*D291/14</f>
        <v>660690.14285714284</v>
      </c>
      <c r="P291" s="29">
        <f t="shared" si="10"/>
        <v>1028</v>
      </c>
      <c r="Q291" s="299">
        <f t="shared" si="11"/>
        <v>5612751.5333333332</v>
      </c>
    </row>
    <row r="292" spans="2:17" ht="18" thickTop="1" thickBot="1" x14ac:dyDescent="0.35">
      <c r="B292" s="22" t="s">
        <v>1609</v>
      </c>
      <c r="C292" s="116">
        <v>263</v>
      </c>
      <c r="D292" s="323">
        <v>1</v>
      </c>
      <c r="E292" s="17"/>
      <c r="F292" s="276">
        <f>VLOOKUP(C292,'DB-캐릭터별 스테이지 매칭'!$E$3:$F$302,2,0)</f>
        <v>1373</v>
      </c>
      <c r="G292" s="276" t="str">
        <f>VLOOKUP(F292,'DB-캐릭터별 스테이지 매칭'!$I$3:$L$1698,4,0)</f>
        <v>27-37</v>
      </c>
      <c r="H292" s="276">
        <f>_xlfn.IFNA(VLOOKUP(B292,'DB-서식용'!$D$4:$E$12,2,0),"")</f>
        <v>1040101001</v>
      </c>
      <c r="I292" s="29">
        <f>IFERROR((VLOOKUP(F292,'DB-방치 재화'!$B$3:$I$1800,(MATCH(H292,'DB-방치 재화'!$F$1:$I$1,0)+4),0))*60*24*D292,"0")*(1.7+1.58)</f>
        <v>4751539.2</v>
      </c>
      <c r="J292" s="29">
        <f>_xlfn.IFNA(IF(H292='DB-일일 퀘스트'!$F$6,VLOOKUP(F292,'DB-방치 재화'!$B$3:$H$1698,5,0)*VLOOKUP(H292,'DB-일일 퀘스트'!$F$6:$H$13,3,0),IF(H292='DB-일일 퀘스트'!$F$7,VLOOKUP(F292,'DB-방치 재화'!$B$3:$H$1698,6,0)*VLOOKUP(H292,'DB-일일 퀘스트'!$F$6:$H$13,3,0),IF(H292='DB-일일 퀘스트'!$F$8,VLOOKUP(F292,'DB-방치 재화'!$B$3:$H$1698,7,0)*VLOOKUP(H292,'DB-일일 퀘스트'!$F$6:$H$13,3,0),VLOOKUP(H292,'DB-일일 퀘스트'!$F$6:$H$13,3,0)))),"0")</f>
        <v>120720</v>
      </c>
      <c r="K292" s="29">
        <f>_xlfn.IFNA((IF(H292='DB-주간 퀘스트'!$F$6,VLOOKUP(F292,'DB-방치 재화'!$B$3:$H$1698,5,0)*VLOOKUP(H292,'DB-주간 퀘스트'!$F$6:$H$15,3,0),IF(H292='DB-주간 퀘스트'!$F$7,VLOOKUP(F292,'DB-방치 재화'!$B$3:$H$1698,6,0)*VLOOKUP(H292,'DB-주간 퀘스트'!$F$6:$H$15,3,0),IF(H292='DB-주간 퀘스트'!$F$8,VLOOKUP(F292,'DB-방치 재화'!$B$3:$H$1698,7,0)*VLOOKUP(H292,'DB-주간 퀘스트'!$F$6:$H$15,3,0),VLOOKUP(H292,'DB-주간 퀘스트'!$F$6:$H$15,3,0)))))/7,"0")</f>
        <v>51737.142857142855</v>
      </c>
      <c r="L292" s="29">
        <f t="array" ref="L292">_xlfn.IFNA(IF(H292='DB-아스니아 미션'!$F$8,VLOOKUP('주요 재화 수급처 관리'!$F$10:$F$11,'DB-방치 재화'!$B$3:$H$1698,6,0)*'DB-아스니아 미션'!$H$8,VLOOKUP('주요 재화 수급처 관리'!$H$10:$H$11,'DB-아스니아 미션'!$F$7:$H$10,3,0)),"0")/7</f>
        <v>274.28571428571428</v>
      </c>
      <c r="M292" s="29">
        <f>(((VLOOKUP(F292,'DB-방치 재화'!$B$3:$I$1698,8,0)+8)*(VLOOKUP(H292,'DB-파견 작전실'!$L$8:$M$14,2,0)))*D292)</f>
        <v>56130.53333333334</v>
      </c>
      <c r="N292" s="29">
        <f>_xlfn.IFNA(IF(C292&lt;'DB-선물'!$E$5,VLOOKUP('주요 재화 수급처 관리'!$H$10,'DB-선물'!$G$6:$I$9,3,0),(IF('DB-선물'!$E$11&lt;=C292&lt;'DB-선물'!E238,VLOOKUP('주요 재화 수급처 관리'!$H$10,'DB-선물'!$G$12:$I$15,3,0),VLOOKUP(H292,'DB-선물'!$G$18:$I$21,3,0)))),"0")*6*D292</f>
        <v>0</v>
      </c>
      <c r="O292" s="29">
        <f t="array" ref="O292">(_xlfn.IFNA((VLOOKUP((INDEX('DB-메모리얼'!$F$5:$F$98,MATCH(MIN(ABS('DB-메모리얼'!$F$5:$F$98-'주요 재화 수급처 관리'!$C$10)),ABS('DB-메모리얼'!$F$5:$F$98-'주요 재화 수급처 관리'!$C$10),0))),'DB-메모리얼'!$F$5:$K$98,MATCH(H292,'DB-메모리얼'!$H$3:$K$3,0)+2,0)),"0"))*D292/14</f>
        <v>660690.14285714284</v>
      </c>
      <c r="P292" s="29">
        <f t="shared" si="10"/>
        <v>1028</v>
      </c>
      <c r="Q292" s="299">
        <f t="shared" si="11"/>
        <v>5642119.3047619043</v>
      </c>
    </row>
    <row r="293" spans="2:17" ht="18" thickTop="1" thickBot="1" x14ac:dyDescent="0.35">
      <c r="B293" s="22" t="s">
        <v>1609</v>
      </c>
      <c r="C293" s="5">
        <v>264</v>
      </c>
      <c r="D293" s="323">
        <v>1</v>
      </c>
      <c r="E293" s="17"/>
      <c r="F293" s="276">
        <f>VLOOKUP(C293,'DB-캐릭터별 스테이지 매칭'!$E$3:$F$302,2,0)</f>
        <v>1381</v>
      </c>
      <c r="G293" s="276" t="str">
        <f>VLOOKUP(F293,'DB-캐릭터별 스테이지 매칭'!$I$3:$L$1698,4,0)</f>
        <v>27-45</v>
      </c>
      <c r="H293" s="276">
        <f>_xlfn.IFNA(VLOOKUP(B293,'DB-서식용'!$D$4:$E$12,2,0),"")</f>
        <v>1040101001</v>
      </c>
      <c r="I293" s="29">
        <f>IFERROR((VLOOKUP(F293,'DB-방치 재화'!$B$3:$I$1800,(MATCH(H293,'DB-방치 재화'!$F$1:$I$1,0)+4),0))*60*24*D293,"0")*(1.7+1.58)</f>
        <v>4779878.4000000004</v>
      </c>
      <c r="J293" s="29">
        <f>_xlfn.IFNA(IF(H293='DB-일일 퀘스트'!$F$6,VLOOKUP(F293,'DB-방치 재화'!$B$3:$H$1698,5,0)*VLOOKUP(H293,'DB-일일 퀘스트'!$F$6:$H$13,3,0),IF(H293='DB-일일 퀘스트'!$F$7,VLOOKUP(F293,'DB-방치 재화'!$B$3:$H$1698,6,0)*VLOOKUP(H293,'DB-일일 퀘스트'!$F$6:$H$13,3,0),IF(H293='DB-일일 퀘스트'!$F$8,VLOOKUP(F293,'DB-방치 재화'!$B$3:$H$1698,7,0)*VLOOKUP(H293,'DB-일일 퀘스트'!$F$6:$H$13,3,0),VLOOKUP(H293,'DB-일일 퀘스트'!$F$6:$H$13,3,0)))),"0")</f>
        <v>121440</v>
      </c>
      <c r="K293" s="29">
        <f>_xlfn.IFNA((IF(H293='DB-주간 퀘스트'!$F$6,VLOOKUP(F293,'DB-방치 재화'!$B$3:$H$1698,5,0)*VLOOKUP(H293,'DB-주간 퀘스트'!$F$6:$H$15,3,0),IF(H293='DB-주간 퀘스트'!$F$7,VLOOKUP(F293,'DB-방치 재화'!$B$3:$H$1698,6,0)*VLOOKUP(H293,'DB-주간 퀘스트'!$F$6:$H$15,3,0),IF(H293='DB-주간 퀘스트'!$F$8,VLOOKUP(F293,'DB-방치 재화'!$B$3:$H$1698,7,0)*VLOOKUP(H293,'DB-주간 퀘스트'!$F$6:$H$15,3,0),VLOOKUP(H293,'DB-주간 퀘스트'!$F$6:$H$15,3,0)))))/7,"0")</f>
        <v>52045.714285714283</v>
      </c>
      <c r="L293" s="29">
        <f t="array" ref="L293">_xlfn.IFNA(IF(H293='DB-아스니아 미션'!$F$8,VLOOKUP('주요 재화 수급처 관리'!$F$10:$F$11,'DB-방치 재화'!$B$3:$H$1698,6,0)*'DB-아스니아 미션'!$H$8,VLOOKUP('주요 재화 수급처 관리'!$H$10:$H$11,'DB-아스니아 미션'!$F$7:$H$10,3,0)),"0")/7</f>
        <v>274.28571428571428</v>
      </c>
      <c r="M293" s="29">
        <f>(((VLOOKUP(F293,'DB-방치 재화'!$B$3:$I$1698,8,0)+8)*(VLOOKUP(H293,'DB-파견 작전실'!$L$8:$M$14,2,0)))*D293)</f>
        <v>56130.53333333334</v>
      </c>
      <c r="N293" s="29">
        <f>_xlfn.IFNA(IF(C293&lt;'DB-선물'!$E$5,VLOOKUP('주요 재화 수급처 관리'!$H$10,'DB-선물'!$G$6:$I$9,3,0),(IF('DB-선물'!$E$11&lt;=C293&lt;'DB-선물'!E239,VLOOKUP('주요 재화 수급처 관리'!$H$10,'DB-선물'!$G$12:$I$15,3,0),VLOOKUP(H293,'DB-선물'!$G$18:$I$21,3,0)))),"0")*6*D293</f>
        <v>0</v>
      </c>
      <c r="O293" s="29">
        <f t="array" ref="O293">(_xlfn.IFNA((VLOOKUP((INDEX('DB-메모리얼'!$F$5:$F$98,MATCH(MIN(ABS('DB-메모리얼'!$F$5:$F$98-'주요 재화 수급처 관리'!$C$10)),ABS('DB-메모리얼'!$F$5:$F$98-'주요 재화 수급처 관리'!$C$10),0))),'DB-메모리얼'!$F$5:$K$98,MATCH(H293,'DB-메모리얼'!$H$3:$K$3,0)+2,0)),"0"))*D293/14</f>
        <v>660690.14285714284</v>
      </c>
      <c r="P293" s="29">
        <f t="shared" si="10"/>
        <v>1028</v>
      </c>
      <c r="Q293" s="299">
        <f t="shared" si="11"/>
        <v>5671487.0761904763</v>
      </c>
    </row>
    <row r="294" spans="2:17" ht="18" thickTop="1" thickBot="1" x14ac:dyDescent="0.35">
      <c r="B294" s="22" t="s">
        <v>1609</v>
      </c>
      <c r="C294" s="5">
        <v>265</v>
      </c>
      <c r="D294" s="323">
        <v>1</v>
      </c>
      <c r="E294" s="17"/>
      <c r="F294" s="276">
        <f>VLOOKUP(C294,'DB-캐릭터별 스테이지 매칭'!$E$3:$F$302,2,0)</f>
        <v>1389</v>
      </c>
      <c r="G294" s="276" t="str">
        <f>VLOOKUP(F294,'DB-캐릭터별 스테이지 매칭'!$I$3:$L$1698,4,0)</f>
        <v>27-53</v>
      </c>
      <c r="H294" s="276">
        <f>_xlfn.IFNA(VLOOKUP(B294,'DB-서식용'!$D$4:$E$12,2,0),"")</f>
        <v>1040101001</v>
      </c>
      <c r="I294" s="29">
        <f>IFERROR((VLOOKUP(F294,'DB-방치 재화'!$B$3:$I$1800,(MATCH(H294,'DB-방치 재화'!$F$1:$I$1,0)+4),0))*60*24*D294,"0")*(1.7+1.58)</f>
        <v>4798771.2000000002</v>
      </c>
      <c r="J294" s="29">
        <f>_xlfn.IFNA(IF(H294='DB-일일 퀘스트'!$F$6,VLOOKUP(F294,'DB-방치 재화'!$B$3:$H$1698,5,0)*VLOOKUP(H294,'DB-일일 퀘스트'!$F$6:$H$13,3,0),IF(H294='DB-일일 퀘스트'!$F$7,VLOOKUP(F294,'DB-방치 재화'!$B$3:$H$1698,6,0)*VLOOKUP(H294,'DB-일일 퀘스트'!$F$6:$H$13,3,0),IF(H294='DB-일일 퀘스트'!$F$8,VLOOKUP(F294,'DB-방치 재화'!$B$3:$H$1698,7,0)*VLOOKUP(H294,'DB-일일 퀘스트'!$F$6:$H$13,3,0),VLOOKUP(H294,'DB-일일 퀘스트'!$F$6:$H$13,3,0)))),"0")</f>
        <v>121920</v>
      </c>
      <c r="K294" s="29">
        <f>_xlfn.IFNA((IF(H294='DB-주간 퀘스트'!$F$6,VLOOKUP(F294,'DB-방치 재화'!$B$3:$H$1698,5,0)*VLOOKUP(H294,'DB-주간 퀘스트'!$F$6:$H$15,3,0),IF(H294='DB-주간 퀘스트'!$F$7,VLOOKUP(F294,'DB-방치 재화'!$B$3:$H$1698,6,0)*VLOOKUP(H294,'DB-주간 퀘스트'!$F$6:$H$15,3,0),IF(H294='DB-주간 퀘스트'!$F$8,VLOOKUP(F294,'DB-방치 재화'!$B$3:$H$1698,7,0)*VLOOKUP(H294,'DB-주간 퀘스트'!$F$6:$H$15,3,0),VLOOKUP(H294,'DB-주간 퀘스트'!$F$6:$H$15,3,0)))))/7,"0")</f>
        <v>52251.428571428572</v>
      </c>
      <c r="L294" s="29">
        <f t="array" ref="L294">_xlfn.IFNA(IF(H294='DB-아스니아 미션'!$F$8,VLOOKUP('주요 재화 수급처 관리'!$F$10:$F$11,'DB-방치 재화'!$B$3:$H$1698,6,0)*'DB-아스니아 미션'!$H$8,VLOOKUP('주요 재화 수급처 관리'!$H$10:$H$11,'DB-아스니아 미션'!$F$7:$H$10,3,0)),"0")/7</f>
        <v>274.28571428571428</v>
      </c>
      <c r="M294" s="29">
        <f>(((VLOOKUP(F294,'DB-방치 재화'!$B$3:$I$1698,8,0)+8)*(VLOOKUP(H294,'DB-파견 작전실'!$L$8:$M$14,2,0)))*D294)</f>
        <v>56130.53333333334</v>
      </c>
      <c r="N294" s="29">
        <f>_xlfn.IFNA(IF(C294&lt;'DB-선물'!$E$5,VLOOKUP('주요 재화 수급처 관리'!$H$10,'DB-선물'!$G$6:$I$9,3,0),(IF('DB-선물'!$E$11&lt;=C294&lt;'DB-선물'!E240,VLOOKUP('주요 재화 수급처 관리'!$H$10,'DB-선물'!$G$12:$I$15,3,0),VLOOKUP(H294,'DB-선물'!$G$18:$I$21,3,0)))),"0")*6*D294</f>
        <v>0</v>
      </c>
      <c r="O294" s="29">
        <f t="array" ref="O294">(_xlfn.IFNA((VLOOKUP((INDEX('DB-메모리얼'!$F$5:$F$98,MATCH(MIN(ABS('DB-메모리얼'!$F$5:$F$98-'주요 재화 수급처 관리'!$C$10)),ABS('DB-메모리얼'!$F$5:$F$98-'주요 재화 수급처 관리'!$C$10),0))),'DB-메모리얼'!$F$5:$K$98,MATCH(H294,'DB-메모리얼'!$H$3:$K$3,0)+2,0)),"0"))*D294/14</f>
        <v>660690.14285714284</v>
      </c>
      <c r="P294" s="29">
        <f t="shared" si="10"/>
        <v>1028</v>
      </c>
      <c r="Q294" s="299">
        <f t="shared" si="11"/>
        <v>5691065.5904761897</v>
      </c>
    </row>
    <row r="295" spans="2:17" ht="18" thickTop="1" thickBot="1" x14ac:dyDescent="0.35">
      <c r="B295" s="22" t="s">
        <v>1609</v>
      </c>
      <c r="C295" s="5">
        <v>266</v>
      </c>
      <c r="D295" s="323">
        <v>1</v>
      </c>
      <c r="E295" s="17"/>
      <c r="F295" s="276">
        <f>VLOOKUP(C295,'DB-캐릭터별 스테이지 매칭'!$E$3:$F$302,2,0)</f>
        <v>1398</v>
      </c>
      <c r="G295" s="276" t="str">
        <f>VLOOKUP(F295,'DB-캐릭터별 스테이지 매칭'!$I$3:$L$1698,4,0)</f>
        <v>28-2</v>
      </c>
      <c r="H295" s="276">
        <f>_xlfn.IFNA(VLOOKUP(B295,'DB-서식용'!$D$4:$E$12,2,0),"")</f>
        <v>1040101001</v>
      </c>
      <c r="I295" s="29">
        <f>IFERROR((VLOOKUP(F295,'DB-방치 재화'!$B$3:$I$1800,(MATCH(H295,'DB-방치 재화'!$F$1:$I$1,0)+4),0))*60*24*D295,"0")*(1.7+1.58)</f>
        <v>4831833.6000000006</v>
      </c>
      <c r="J295" s="29">
        <f>_xlfn.IFNA(IF(H295='DB-일일 퀘스트'!$F$6,VLOOKUP(F295,'DB-방치 재화'!$B$3:$H$1698,5,0)*VLOOKUP(H295,'DB-일일 퀘스트'!$F$6:$H$13,3,0),IF(H295='DB-일일 퀘스트'!$F$7,VLOOKUP(F295,'DB-방치 재화'!$B$3:$H$1698,6,0)*VLOOKUP(H295,'DB-일일 퀘스트'!$F$6:$H$13,3,0),IF(H295='DB-일일 퀘스트'!$F$8,VLOOKUP(F295,'DB-방치 재화'!$B$3:$H$1698,7,0)*VLOOKUP(H295,'DB-일일 퀘스트'!$F$6:$H$13,3,0),VLOOKUP(H295,'DB-일일 퀘스트'!$F$6:$H$13,3,0)))),"0")</f>
        <v>122760</v>
      </c>
      <c r="K295" s="29">
        <f>_xlfn.IFNA((IF(H295='DB-주간 퀘스트'!$F$6,VLOOKUP(F295,'DB-방치 재화'!$B$3:$H$1698,5,0)*VLOOKUP(H295,'DB-주간 퀘스트'!$F$6:$H$15,3,0),IF(H295='DB-주간 퀘스트'!$F$7,VLOOKUP(F295,'DB-방치 재화'!$B$3:$H$1698,6,0)*VLOOKUP(H295,'DB-주간 퀘스트'!$F$6:$H$15,3,0),IF(H295='DB-주간 퀘스트'!$F$8,VLOOKUP(F295,'DB-방치 재화'!$B$3:$H$1698,7,0)*VLOOKUP(H295,'DB-주간 퀘스트'!$F$6:$H$15,3,0),VLOOKUP(H295,'DB-주간 퀘스트'!$F$6:$H$15,3,0)))))/7,"0")</f>
        <v>52611.428571428572</v>
      </c>
      <c r="L295" s="29">
        <f t="array" ref="L295">_xlfn.IFNA(IF(H295='DB-아스니아 미션'!$F$8,VLOOKUP('주요 재화 수급처 관리'!$F$10:$F$11,'DB-방치 재화'!$B$3:$H$1698,6,0)*'DB-아스니아 미션'!$H$8,VLOOKUP('주요 재화 수급처 관리'!$H$10:$H$11,'DB-아스니아 미션'!$F$7:$H$10,3,0)),"0")/7</f>
        <v>274.28571428571428</v>
      </c>
      <c r="M295" s="29">
        <f>(((VLOOKUP(F295,'DB-방치 재화'!$B$3:$I$1698,8,0)+8)*(VLOOKUP(H295,'DB-파견 작전실'!$L$8:$M$14,2,0)))*D295)</f>
        <v>56130.53333333334</v>
      </c>
      <c r="N295" s="29">
        <f>_xlfn.IFNA(IF(C295&lt;'DB-선물'!$E$5,VLOOKUP('주요 재화 수급처 관리'!$H$10,'DB-선물'!$G$6:$I$9,3,0),(IF('DB-선물'!$E$11&lt;=C295&lt;'DB-선물'!E241,VLOOKUP('주요 재화 수급처 관리'!$H$10,'DB-선물'!$G$12:$I$15,3,0),VLOOKUP(H295,'DB-선물'!$G$18:$I$21,3,0)))),"0")*6*D295</f>
        <v>0</v>
      </c>
      <c r="O295" s="29">
        <f t="array" ref="O295">(_xlfn.IFNA((VLOOKUP((INDEX('DB-메모리얼'!$F$5:$F$98,MATCH(MIN(ABS('DB-메모리얼'!$F$5:$F$98-'주요 재화 수급처 관리'!$C$10)),ABS('DB-메모리얼'!$F$5:$F$98-'주요 재화 수급처 관리'!$C$10),0))),'DB-메모리얼'!$F$5:$K$98,MATCH(H295,'DB-메모리얼'!$H$3:$K$3,0)+2,0)),"0"))*D295/14</f>
        <v>660690.14285714284</v>
      </c>
      <c r="P295" s="29">
        <f t="shared" si="10"/>
        <v>1028</v>
      </c>
      <c r="Q295" s="299">
        <f t="shared" si="11"/>
        <v>5725327.9904761901</v>
      </c>
    </row>
    <row r="296" spans="2:17" ht="18" thickTop="1" thickBot="1" x14ac:dyDescent="0.35">
      <c r="B296" s="22" t="s">
        <v>1609</v>
      </c>
      <c r="C296" s="5">
        <v>267</v>
      </c>
      <c r="D296" s="323">
        <v>1</v>
      </c>
      <c r="E296" s="17"/>
      <c r="F296" s="276">
        <f>VLOOKUP(C296,'DB-캐릭터별 스테이지 매칭'!$E$3:$F$302,2,0)</f>
        <v>1406</v>
      </c>
      <c r="G296" s="276" t="str">
        <f>VLOOKUP(F296,'DB-캐릭터별 스테이지 매칭'!$I$3:$L$1698,4,0)</f>
        <v>28-10</v>
      </c>
      <c r="H296" s="276">
        <f>_xlfn.IFNA(VLOOKUP(B296,'DB-서식용'!$D$4:$E$12,2,0),"")</f>
        <v>1040101001</v>
      </c>
      <c r="I296" s="29">
        <f>IFERROR((VLOOKUP(F296,'DB-방치 재화'!$B$3:$I$1800,(MATCH(H296,'DB-방치 재화'!$F$1:$I$1,0)+4),0))*60*24*D296,"0")*(1.7+1.58)</f>
        <v>4855449.6000000006</v>
      </c>
      <c r="J296" s="29">
        <f>_xlfn.IFNA(IF(H296='DB-일일 퀘스트'!$F$6,VLOOKUP(F296,'DB-방치 재화'!$B$3:$H$1698,5,0)*VLOOKUP(H296,'DB-일일 퀘스트'!$F$6:$H$13,3,0),IF(H296='DB-일일 퀘스트'!$F$7,VLOOKUP(F296,'DB-방치 재화'!$B$3:$H$1698,6,0)*VLOOKUP(H296,'DB-일일 퀘스트'!$F$6:$H$13,3,0),IF(H296='DB-일일 퀘스트'!$F$8,VLOOKUP(F296,'DB-방치 재화'!$B$3:$H$1698,7,0)*VLOOKUP(H296,'DB-일일 퀘스트'!$F$6:$H$13,3,0),VLOOKUP(H296,'DB-일일 퀘스트'!$F$6:$H$13,3,0)))),"0")</f>
        <v>123360</v>
      </c>
      <c r="K296" s="29">
        <f>_xlfn.IFNA((IF(H296='DB-주간 퀘스트'!$F$6,VLOOKUP(F296,'DB-방치 재화'!$B$3:$H$1698,5,0)*VLOOKUP(H296,'DB-주간 퀘스트'!$F$6:$H$15,3,0),IF(H296='DB-주간 퀘스트'!$F$7,VLOOKUP(F296,'DB-방치 재화'!$B$3:$H$1698,6,0)*VLOOKUP(H296,'DB-주간 퀘스트'!$F$6:$H$15,3,0),IF(H296='DB-주간 퀘스트'!$F$8,VLOOKUP(F296,'DB-방치 재화'!$B$3:$H$1698,7,0)*VLOOKUP(H296,'DB-주간 퀘스트'!$F$6:$H$15,3,0),VLOOKUP(H296,'DB-주간 퀘스트'!$F$6:$H$15,3,0)))))/7,"0")</f>
        <v>52868.571428571428</v>
      </c>
      <c r="L296" s="29">
        <f t="array" ref="L296">_xlfn.IFNA(IF(H296='DB-아스니아 미션'!$F$8,VLOOKUP('주요 재화 수급처 관리'!$F$10:$F$11,'DB-방치 재화'!$B$3:$H$1698,6,0)*'DB-아스니아 미션'!$H$8,VLOOKUP('주요 재화 수급처 관리'!$H$10:$H$11,'DB-아스니아 미션'!$F$7:$H$10,3,0)),"0")/7</f>
        <v>274.28571428571428</v>
      </c>
      <c r="M296" s="29">
        <f>(((VLOOKUP(F296,'DB-방치 재화'!$B$3:$I$1698,8,0)+8)*(VLOOKUP(H296,'DB-파견 작전실'!$L$8:$M$14,2,0)))*D296)</f>
        <v>56130.53333333334</v>
      </c>
      <c r="N296" s="29">
        <f>_xlfn.IFNA(IF(C296&lt;'DB-선물'!$E$5,VLOOKUP('주요 재화 수급처 관리'!$H$10,'DB-선물'!$G$6:$I$9,3,0),(IF('DB-선물'!$E$11&lt;=C296&lt;'DB-선물'!E242,VLOOKUP('주요 재화 수급처 관리'!$H$10,'DB-선물'!$G$12:$I$15,3,0),VLOOKUP(H296,'DB-선물'!$G$18:$I$21,3,0)))),"0")*6*D296</f>
        <v>0</v>
      </c>
      <c r="O296" s="29">
        <f t="array" ref="O296">(_xlfn.IFNA((VLOOKUP((INDEX('DB-메모리얼'!$F$5:$F$98,MATCH(MIN(ABS('DB-메모리얼'!$F$5:$F$98-'주요 재화 수급처 관리'!$C$10)),ABS('DB-메모리얼'!$F$5:$F$98-'주요 재화 수급처 관리'!$C$10),0))),'DB-메모리얼'!$F$5:$K$98,MATCH(H296,'DB-메모리얼'!$H$3:$K$3,0)+2,0)),"0"))*D296/14</f>
        <v>660690.14285714284</v>
      </c>
      <c r="P296" s="29">
        <f t="shared" si="10"/>
        <v>1028</v>
      </c>
      <c r="Q296" s="299">
        <f t="shared" si="11"/>
        <v>5749801.1333333338</v>
      </c>
    </row>
    <row r="297" spans="2:17" ht="18" thickTop="1" thickBot="1" x14ac:dyDescent="0.35">
      <c r="B297" s="22" t="s">
        <v>1609</v>
      </c>
      <c r="C297" s="5">
        <v>268</v>
      </c>
      <c r="D297" s="323">
        <v>1</v>
      </c>
      <c r="E297" s="17"/>
      <c r="F297" s="276">
        <f>VLOOKUP(C297,'DB-캐릭터별 스테이지 매칭'!$E$3:$F$302,2,0)</f>
        <v>1415</v>
      </c>
      <c r="G297" s="276" t="str">
        <f>VLOOKUP(F297,'DB-캐릭터별 스테이지 매칭'!$I$3:$L$1698,4,0)</f>
        <v>28-19</v>
      </c>
      <c r="H297" s="276">
        <f>_xlfn.IFNA(VLOOKUP(B297,'DB-서식용'!$D$4:$E$12,2,0),"")</f>
        <v>1040101001</v>
      </c>
      <c r="I297" s="29">
        <f>IFERROR((VLOOKUP(F297,'DB-방치 재화'!$B$3:$I$1800,(MATCH(H297,'DB-방치 재화'!$F$1:$I$1,0)+4),0))*60*24*D297,"0")*(1.7+1.58)</f>
        <v>4888512</v>
      </c>
      <c r="J297" s="29">
        <f>_xlfn.IFNA(IF(H297='DB-일일 퀘스트'!$F$6,VLOOKUP(F297,'DB-방치 재화'!$B$3:$H$1698,5,0)*VLOOKUP(H297,'DB-일일 퀘스트'!$F$6:$H$13,3,0),IF(H297='DB-일일 퀘스트'!$F$7,VLOOKUP(F297,'DB-방치 재화'!$B$3:$H$1698,6,0)*VLOOKUP(H297,'DB-일일 퀘스트'!$F$6:$H$13,3,0),IF(H297='DB-일일 퀘스트'!$F$8,VLOOKUP(F297,'DB-방치 재화'!$B$3:$H$1698,7,0)*VLOOKUP(H297,'DB-일일 퀘스트'!$F$6:$H$13,3,0),VLOOKUP(H297,'DB-일일 퀘스트'!$F$6:$H$13,3,0)))),"0")</f>
        <v>124200</v>
      </c>
      <c r="K297" s="29">
        <f>_xlfn.IFNA((IF(H297='DB-주간 퀘스트'!$F$6,VLOOKUP(F297,'DB-방치 재화'!$B$3:$H$1698,5,0)*VLOOKUP(H297,'DB-주간 퀘스트'!$F$6:$H$15,3,0),IF(H297='DB-주간 퀘스트'!$F$7,VLOOKUP(F297,'DB-방치 재화'!$B$3:$H$1698,6,0)*VLOOKUP(H297,'DB-주간 퀘스트'!$F$6:$H$15,3,0),IF(H297='DB-주간 퀘스트'!$F$8,VLOOKUP(F297,'DB-방치 재화'!$B$3:$H$1698,7,0)*VLOOKUP(H297,'DB-주간 퀘스트'!$F$6:$H$15,3,0),VLOOKUP(H297,'DB-주간 퀘스트'!$F$6:$H$15,3,0)))))/7,"0")</f>
        <v>53228.571428571428</v>
      </c>
      <c r="L297" s="29">
        <f t="array" ref="L297">_xlfn.IFNA(IF(H297='DB-아스니아 미션'!$F$8,VLOOKUP('주요 재화 수급처 관리'!$F$10:$F$11,'DB-방치 재화'!$B$3:$H$1698,6,0)*'DB-아스니아 미션'!$H$8,VLOOKUP('주요 재화 수급처 관리'!$H$10:$H$11,'DB-아스니아 미션'!$F$7:$H$10,3,0)),"0")/7</f>
        <v>274.28571428571428</v>
      </c>
      <c r="M297" s="29">
        <f>(((VLOOKUP(F297,'DB-방치 재화'!$B$3:$I$1698,8,0)+8)*(VLOOKUP(H297,'DB-파견 작전실'!$L$8:$M$14,2,0)))*D297)</f>
        <v>56130.53333333334</v>
      </c>
      <c r="N297" s="29">
        <f>_xlfn.IFNA(IF(C297&lt;'DB-선물'!$E$5,VLOOKUP('주요 재화 수급처 관리'!$H$10,'DB-선물'!$G$6:$I$9,3,0),(IF('DB-선물'!$E$11&lt;=C297&lt;'DB-선물'!E243,VLOOKUP('주요 재화 수급처 관리'!$H$10,'DB-선물'!$G$12:$I$15,3,0),VLOOKUP(H297,'DB-선물'!$G$18:$I$21,3,0)))),"0")*6*D297</f>
        <v>0</v>
      </c>
      <c r="O297" s="29">
        <f t="array" ref="O297">(_xlfn.IFNA((VLOOKUP((INDEX('DB-메모리얼'!$F$5:$F$98,MATCH(MIN(ABS('DB-메모리얼'!$F$5:$F$98-'주요 재화 수급처 관리'!$C$10)),ABS('DB-메모리얼'!$F$5:$F$98-'주요 재화 수급처 관리'!$C$10),0))),'DB-메모리얼'!$F$5:$K$98,MATCH(H297,'DB-메모리얼'!$H$3:$K$3,0)+2,0)),"0"))*D297/14</f>
        <v>660690.14285714284</v>
      </c>
      <c r="P297" s="29">
        <f t="shared" si="10"/>
        <v>1028</v>
      </c>
      <c r="Q297" s="299">
        <f t="shared" si="11"/>
        <v>5784063.5333333332</v>
      </c>
    </row>
    <row r="298" spans="2:17" ht="18" thickTop="1" thickBot="1" x14ac:dyDescent="0.35">
      <c r="B298" s="22" t="s">
        <v>1609</v>
      </c>
      <c r="C298" s="116">
        <v>269</v>
      </c>
      <c r="D298" s="323">
        <v>1</v>
      </c>
      <c r="E298" s="17"/>
      <c r="F298" s="276">
        <f>VLOOKUP(C298,'DB-캐릭터별 스테이지 매칭'!$E$3:$F$302,2,0)</f>
        <v>1423</v>
      </c>
      <c r="G298" s="276" t="str">
        <f>VLOOKUP(F298,'DB-캐릭터별 스테이지 매칭'!$I$3:$L$1698,4,0)</f>
        <v>28-27</v>
      </c>
      <c r="H298" s="276">
        <f>_xlfn.IFNA(VLOOKUP(B298,'DB-서식용'!$D$4:$E$12,2,0),"")</f>
        <v>1040101001</v>
      </c>
      <c r="I298" s="29">
        <f>IFERROR((VLOOKUP(F298,'DB-방치 재화'!$B$3:$I$1800,(MATCH(H298,'DB-방치 재화'!$F$1:$I$1,0)+4),0))*60*24*D298,"0")*(1.7+1.58)</f>
        <v>4912128</v>
      </c>
      <c r="J298" s="29">
        <f>_xlfn.IFNA(IF(H298='DB-일일 퀘스트'!$F$6,VLOOKUP(F298,'DB-방치 재화'!$B$3:$H$1698,5,0)*VLOOKUP(H298,'DB-일일 퀘스트'!$F$6:$H$13,3,0),IF(H298='DB-일일 퀘스트'!$F$7,VLOOKUP(F298,'DB-방치 재화'!$B$3:$H$1698,6,0)*VLOOKUP(H298,'DB-일일 퀘스트'!$F$6:$H$13,3,0),IF(H298='DB-일일 퀘스트'!$F$8,VLOOKUP(F298,'DB-방치 재화'!$B$3:$H$1698,7,0)*VLOOKUP(H298,'DB-일일 퀘스트'!$F$6:$H$13,3,0),VLOOKUP(H298,'DB-일일 퀘스트'!$F$6:$H$13,3,0)))),"0")</f>
        <v>124800</v>
      </c>
      <c r="K298" s="29">
        <f>_xlfn.IFNA((IF(H298='DB-주간 퀘스트'!$F$6,VLOOKUP(F298,'DB-방치 재화'!$B$3:$H$1698,5,0)*VLOOKUP(H298,'DB-주간 퀘스트'!$F$6:$H$15,3,0),IF(H298='DB-주간 퀘스트'!$F$7,VLOOKUP(F298,'DB-방치 재화'!$B$3:$H$1698,6,0)*VLOOKUP(H298,'DB-주간 퀘스트'!$F$6:$H$15,3,0),IF(H298='DB-주간 퀘스트'!$F$8,VLOOKUP(F298,'DB-방치 재화'!$B$3:$H$1698,7,0)*VLOOKUP(H298,'DB-주간 퀘스트'!$F$6:$H$15,3,0),VLOOKUP(H298,'DB-주간 퀘스트'!$F$6:$H$15,3,0)))))/7,"0")</f>
        <v>53485.714285714283</v>
      </c>
      <c r="L298" s="29">
        <f t="array" ref="L298">_xlfn.IFNA(IF(H298='DB-아스니아 미션'!$F$8,VLOOKUP('주요 재화 수급처 관리'!$F$10:$F$11,'DB-방치 재화'!$B$3:$H$1698,6,0)*'DB-아스니아 미션'!$H$8,VLOOKUP('주요 재화 수급처 관리'!$H$10:$H$11,'DB-아스니아 미션'!$F$7:$H$10,3,0)),"0")/7</f>
        <v>274.28571428571428</v>
      </c>
      <c r="M298" s="29">
        <f>(((VLOOKUP(F298,'DB-방치 재화'!$B$3:$I$1698,8,0)+8)*(VLOOKUP(H298,'DB-파견 작전실'!$L$8:$M$14,2,0)))*D298)</f>
        <v>56130.53333333334</v>
      </c>
      <c r="N298" s="29">
        <f>_xlfn.IFNA(IF(C298&lt;'DB-선물'!$E$5,VLOOKUP('주요 재화 수급처 관리'!$H$10,'DB-선물'!$G$6:$I$9,3,0),(IF('DB-선물'!$E$11&lt;=C298&lt;'DB-선물'!E244,VLOOKUP('주요 재화 수급처 관리'!$H$10,'DB-선물'!$G$12:$I$15,3,0),VLOOKUP(H298,'DB-선물'!$G$18:$I$21,3,0)))),"0")*6*D298</f>
        <v>0</v>
      </c>
      <c r="O298" s="29">
        <f t="array" ref="O298">(_xlfn.IFNA((VLOOKUP((INDEX('DB-메모리얼'!$F$5:$F$98,MATCH(MIN(ABS('DB-메모리얼'!$F$5:$F$98-'주요 재화 수급처 관리'!$C$10)),ABS('DB-메모리얼'!$F$5:$F$98-'주요 재화 수급처 관리'!$C$10),0))),'DB-메모리얼'!$F$5:$K$98,MATCH(H298,'DB-메모리얼'!$H$3:$K$3,0)+2,0)),"0"))*D298/14</f>
        <v>660690.14285714284</v>
      </c>
      <c r="P298" s="29">
        <f t="shared" si="10"/>
        <v>1028</v>
      </c>
      <c r="Q298" s="299">
        <f t="shared" si="11"/>
        <v>5808536.6761904759</v>
      </c>
    </row>
    <row r="299" spans="2:17" ht="18" thickTop="1" thickBot="1" x14ac:dyDescent="0.35">
      <c r="B299" s="22" t="s">
        <v>1609</v>
      </c>
      <c r="C299" s="116">
        <v>270</v>
      </c>
      <c r="D299" s="323">
        <v>1</v>
      </c>
      <c r="E299" s="17"/>
      <c r="F299" s="276">
        <f>VLOOKUP(C299,'DB-캐릭터별 스테이지 매칭'!$E$3:$F$302,2,0)</f>
        <v>1432</v>
      </c>
      <c r="G299" s="276" t="str">
        <f>VLOOKUP(F299,'DB-캐릭터별 스테이지 매칭'!$I$3:$L$1698,4,0)</f>
        <v>28-36</v>
      </c>
      <c r="H299" s="276">
        <f>_xlfn.IFNA(VLOOKUP(B299,'DB-서식용'!$D$4:$E$12,2,0),"")</f>
        <v>1040101001</v>
      </c>
      <c r="I299" s="29">
        <f>IFERROR((VLOOKUP(F299,'DB-방치 재화'!$B$3:$I$1800,(MATCH(H299,'DB-방치 재화'!$F$1:$I$1,0)+4),0))*60*24*D299,"0")*(1.7+1.58)</f>
        <v>4945190.4000000004</v>
      </c>
      <c r="J299" s="29">
        <f>_xlfn.IFNA(IF(H299='DB-일일 퀘스트'!$F$6,VLOOKUP(F299,'DB-방치 재화'!$B$3:$H$1698,5,0)*VLOOKUP(H299,'DB-일일 퀘스트'!$F$6:$H$13,3,0),IF(H299='DB-일일 퀘스트'!$F$7,VLOOKUP(F299,'DB-방치 재화'!$B$3:$H$1698,6,0)*VLOOKUP(H299,'DB-일일 퀘스트'!$F$6:$H$13,3,0),IF(H299='DB-일일 퀘스트'!$F$8,VLOOKUP(F299,'DB-방치 재화'!$B$3:$H$1698,7,0)*VLOOKUP(H299,'DB-일일 퀘스트'!$F$6:$H$13,3,0),VLOOKUP(H299,'DB-일일 퀘스트'!$F$6:$H$13,3,0)))),"0")</f>
        <v>125640</v>
      </c>
      <c r="K299" s="29">
        <f>_xlfn.IFNA((IF(H299='DB-주간 퀘스트'!$F$6,VLOOKUP(F299,'DB-방치 재화'!$B$3:$H$1698,5,0)*VLOOKUP(H299,'DB-주간 퀘스트'!$F$6:$H$15,3,0),IF(H299='DB-주간 퀘스트'!$F$7,VLOOKUP(F299,'DB-방치 재화'!$B$3:$H$1698,6,0)*VLOOKUP(H299,'DB-주간 퀘스트'!$F$6:$H$15,3,0),IF(H299='DB-주간 퀘스트'!$F$8,VLOOKUP(F299,'DB-방치 재화'!$B$3:$H$1698,7,0)*VLOOKUP(H299,'DB-주간 퀘스트'!$F$6:$H$15,3,0),VLOOKUP(H299,'DB-주간 퀘스트'!$F$6:$H$15,3,0)))))/7,"0")</f>
        <v>53845.714285714283</v>
      </c>
      <c r="L299" s="29">
        <f t="array" ref="L299">_xlfn.IFNA(IF(H299='DB-아스니아 미션'!$F$8,VLOOKUP('주요 재화 수급처 관리'!$F$10:$F$11,'DB-방치 재화'!$B$3:$H$1698,6,0)*'DB-아스니아 미션'!$H$8,VLOOKUP('주요 재화 수급처 관리'!$H$10:$H$11,'DB-아스니아 미션'!$F$7:$H$10,3,0)),"0")/7</f>
        <v>274.28571428571428</v>
      </c>
      <c r="M299" s="29">
        <f>(((VLOOKUP(F299,'DB-방치 재화'!$B$3:$I$1698,8,0)+8)*(VLOOKUP(H299,'DB-파견 작전실'!$L$8:$M$14,2,0)))*D299)</f>
        <v>56130.53333333334</v>
      </c>
      <c r="N299" s="29">
        <f>_xlfn.IFNA(IF(C299&lt;'DB-선물'!$E$5,VLOOKUP('주요 재화 수급처 관리'!$H$10,'DB-선물'!$G$6:$I$9,3,0),(IF('DB-선물'!$E$11&lt;=C299&lt;'DB-선물'!E245,VLOOKUP('주요 재화 수급처 관리'!$H$10,'DB-선물'!$G$12:$I$15,3,0),VLOOKUP(H299,'DB-선물'!$G$18:$I$21,3,0)))),"0")*6*D299</f>
        <v>0</v>
      </c>
      <c r="O299" s="29">
        <f t="array" ref="O299">(_xlfn.IFNA((VLOOKUP((INDEX('DB-메모리얼'!$F$5:$F$98,MATCH(MIN(ABS('DB-메모리얼'!$F$5:$F$98-'주요 재화 수급처 관리'!$C$10)),ABS('DB-메모리얼'!$F$5:$F$98-'주요 재화 수급처 관리'!$C$10),0))),'DB-메모리얼'!$F$5:$K$98,MATCH(H299,'DB-메모리얼'!$H$3:$K$3,0)+2,0)),"0"))*D299/14</f>
        <v>660690.14285714284</v>
      </c>
      <c r="P299" s="29">
        <f t="shared" si="10"/>
        <v>1028</v>
      </c>
      <c r="Q299" s="299">
        <f t="shared" si="11"/>
        <v>5842799.0761904763</v>
      </c>
    </row>
    <row r="300" spans="2:17" ht="18" thickTop="1" thickBot="1" x14ac:dyDescent="0.35">
      <c r="B300" s="22" t="s">
        <v>1609</v>
      </c>
      <c r="C300" s="116">
        <v>271</v>
      </c>
      <c r="D300" s="323">
        <v>1</v>
      </c>
      <c r="E300" s="17"/>
      <c r="F300" s="276">
        <f>VLOOKUP(C300,'DB-캐릭터별 스테이지 매칭'!$E$3:$F$302,2,0)</f>
        <v>1440</v>
      </c>
      <c r="G300" s="276" t="str">
        <f>VLOOKUP(F300,'DB-캐릭터별 스테이지 매칭'!$I$3:$L$1698,4,0)</f>
        <v>28-44</v>
      </c>
      <c r="H300" s="276">
        <f>_xlfn.IFNA(VLOOKUP(B300,'DB-서식용'!$D$4:$E$12,2,0),"")</f>
        <v>1040101001</v>
      </c>
      <c r="I300" s="29">
        <f>IFERROR((VLOOKUP(F300,'DB-방치 재화'!$B$3:$I$1800,(MATCH(H300,'DB-방치 재화'!$F$1:$I$1,0)+4),0))*60*24*D300,"0")*(1.7+1.58)</f>
        <v>4968806.4000000004</v>
      </c>
      <c r="J300" s="29">
        <f>_xlfn.IFNA(IF(H300='DB-일일 퀘스트'!$F$6,VLOOKUP(F300,'DB-방치 재화'!$B$3:$H$1698,5,0)*VLOOKUP(H300,'DB-일일 퀘스트'!$F$6:$H$13,3,0),IF(H300='DB-일일 퀘스트'!$F$7,VLOOKUP(F300,'DB-방치 재화'!$B$3:$H$1698,6,0)*VLOOKUP(H300,'DB-일일 퀘스트'!$F$6:$H$13,3,0),IF(H300='DB-일일 퀘스트'!$F$8,VLOOKUP(F300,'DB-방치 재화'!$B$3:$H$1698,7,0)*VLOOKUP(H300,'DB-일일 퀘스트'!$F$6:$H$13,3,0),VLOOKUP(H300,'DB-일일 퀘스트'!$F$6:$H$13,3,0)))),"0")</f>
        <v>126240</v>
      </c>
      <c r="K300" s="29">
        <f>_xlfn.IFNA((IF(H300='DB-주간 퀘스트'!$F$6,VLOOKUP(F300,'DB-방치 재화'!$B$3:$H$1698,5,0)*VLOOKUP(H300,'DB-주간 퀘스트'!$F$6:$H$15,3,0),IF(H300='DB-주간 퀘스트'!$F$7,VLOOKUP(F300,'DB-방치 재화'!$B$3:$H$1698,6,0)*VLOOKUP(H300,'DB-주간 퀘스트'!$F$6:$H$15,3,0),IF(H300='DB-주간 퀘스트'!$F$8,VLOOKUP(F300,'DB-방치 재화'!$B$3:$H$1698,7,0)*VLOOKUP(H300,'DB-주간 퀘스트'!$F$6:$H$15,3,0),VLOOKUP(H300,'DB-주간 퀘스트'!$F$6:$H$15,3,0)))))/7,"0")</f>
        <v>54102.857142857145</v>
      </c>
      <c r="L300" s="29">
        <f t="array" ref="L300">_xlfn.IFNA(IF(H300='DB-아스니아 미션'!$F$8,VLOOKUP('주요 재화 수급처 관리'!$F$10:$F$11,'DB-방치 재화'!$B$3:$H$1698,6,0)*'DB-아스니아 미션'!$H$8,VLOOKUP('주요 재화 수급처 관리'!$H$10:$H$11,'DB-아스니아 미션'!$F$7:$H$10,3,0)),"0")/7</f>
        <v>274.28571428571428</v>
      </c>
      <c r="M300" s="29">
        <f>(((VLOOKUP(F300,'DB-방치 재화'!$B$3:$I$1698,8,0)+8)*(VLOOKUP(H300,'DB-파견 작전실'!$L$8:$M$14,2,0)))*D300)</f>
        <v>56130.53333333334</v>
      </c>
      <c r="N300" s="29">
        <f>_xlfn.IFNA(IF(C300&lt;'DB-선물'!$E$5,VLOOKUP('주요 재화 수급처 관리'!$H$10,'DB-선물'!$G$6:$I$9,3,0),(IF('DB-선물'!$E$11&lt;=C300&lt;'DB-선물'!E246,VLOOKUP('주요 재화 수급처 관리'!$H$10,'DB-선물'!$G$12:$I$15,3,0),VLOOKUP(H300,'DB-선물'!$G$18:$I$21,3,0)))),"0")*6*D300</f>
        <v>0</v>
      </c>
      <c r="O300" s="29">
        <f t="array" ref="O300">(_xlfn.IFNA((VLOOKUP((INDEX('DB-메모리얼'!$F$5:$F$98,MATCH(MIN(ABS('DB-메모리얼'!$F$5:$F$98-'주요 재화 수급처 관리'!$C$10)),ABS('DB-메모리얼'!$F$5:$F$98-'주요 재화 수급처 관리'!$C$10),0))),'DB-메모리얼'!$F$5:$K$98,MATCH(H300,'DB-메모리얼'!$H$3:$K$3,0)+2,0)),"0"))*D300/14</f>
        <v>660690.14285714284</v>
      </c>
      <c r="P300" s="29">
        <f t="shared" si="10"/>
        <v>1028</v>
      </c>
      <c r="Q300" s="299">
        <f t="shared" si="11"/>
        <v>5867272.219047619</v>
      </c>
    </row>
    <row r="301" spans="2:17" ht="18" thickTop="1" thickBot="1" x14ac:dyDescent="0.35">
      <c r="B301" s="22" t="s">
        <v>1609</v>
      </c>
      <c r="C301" s="116">
        <v>272</v>
      </c>
      <c r="D301" s="323">
        <v>1</v>
      </c>
      <c r="E301" s="17"/>
      <c r="F301" s="276">
        <f>VLOOKUP(C301,'DB-캐릭터별 스테이지 매칭'!$E$3:$F$302,2,0)</f>
        <v>1449</v>
      </c>
      <c r="G301" s="276" t="str">
        <f>VLOOKUP(F301,'DB-캐릭터별 스테이지 매칭'!$I$3:$L$1698,4,0)</f>
        <v>28-53</v>
      </c>
      <c r="H301" s="276">
        <f>_xlfn.IFNA(VLOOKUP(B301,'DB-서식용'!$D$4:$E$12,2,0),"")</f>
        <v>1040101001</v>
      </c>
      <c r="I301" s="29">
        <f>IFERROR((VLOOKUP(F301,'DB-방치 재화'!$B$3:$I$1800,(MATCH(H301,'DB-방치 재화'!$F$1:$I$1,0)+4),0))*60*24*D301,"0")*(1.7+1.58)</f>
        <v>4997145.6000000006</v>
      </c>
      <c r="J301" s="29">
        <f>_xlfn.IFNA(IF(H301='DB-일일 퀘스트'!$F$6,VLOOKUP(F301,'DB-방치 재화'!$B$3:$H$1698,5,0)*VLOOKUP(H301,'DB-일일 퀘스트'!$F$6:$H$13,3,0),IF(H301='DB-일일 퀘스트'!$F$7,VLOOKUP(F301,'DB-방치 재화'!$B$3:$H$1698,6,0)*VLOOKUP(H301,'DB-일일 퀘스트'!$F$6:$H$13,3,0),IF(H301='DB-일일 퀘스트'!$F$8,VLOOKUP(F301,'DB-방치 재화'!$B$3:$H$1698,7,0)*VLOOKUP(H301,'DB-일일 퀘스트'!$F$6:$H$13,3,0),VLOOKUP(H301,'DB-일일 퀘스트'!$F$6:$H$13,3,0)))),"0")</f>
        <v>126960</v>
      </c>
      <c r="K301" s="29">
        <f>_xlfn.IFNA((IF(H301='DB-주간 퀘스트'!$F$6,VLOOKUP(F301,'DB-방치 재화'!$B$3:$H$1698,5,0)*VLOOKUP(H301,'DB-주간 퀘스트'!$F$6:$H$15,3,0),IF(H301='DB-주간 퀘스트'!$F$7,VLOOKUP(F301,'DB-방치 재화'!$B$3:$H$1698,6,0)*VLOOKUP(H301,'DB-주간 퀘스트'!$F$6:$H$15,3,0),IF(H301='DB-주간 퀘스트'!$F$8,VLOOKUP(F301,'DB-방치 재화'!$B$3:$H$1698,7,0)*VLOOKUP(H301,'DB-주간 퀘스트'!$F$6:$H$15,3,0),VLOOKUP(H301,'DB-주간 퀘스트'!$F$6:$H$15,3,0)))))/7,"0")</f>
        <v>54411.428571428572</v>
      </c>
      <c r="L301" s="29">
        <f t="array" ref="L301">_xlfn.IFNA(IF(H301='DB-아스니아 미션'!$F$8,VLOOKUP('주요 재화 수급처 관리'!$F$10:$F$11,'DB-방치 재화'!$B$3:$H$1698,6,0)*'DB-아스니아 미션'!$H$8,VLOOKUP('주요 재화 수급처 관리'!$H$10:$H$11,'DB-아스니아 미션'!$F$7:$H$10,3,0)),"0")/7</f>
        <v>274.28571428571428</v>
      </c>
      <c r="M301" s="29">
        <f>(((VLOOKUP(F301,'DB-방치 재화'!$B$3:$I$1698,8,0)+8)*(VLOOKUP(H301,'DB-파견 작전실'!$L$8:$M$14,2,0)))*D301)</f>
        <v>56130.53333333334</v>
      </c>
      <c r="N301" s="29">
        <f>_xlfn.IFNA(IF(C301&lt;'DB-선물'!$E$5,VLOOKUP('주요 재화 수급처 관리'!$H$10,'DB-선물'!$G$6:$I$9,3,0),(IF('DB-선물'!$E$11&lt;=C301&lt;'DB-선물'!E247,VLOOKUP('주요 재화 수급처 관리'!$H$10,'DB-선물'!$G$12:$I$15,3,0),VLOOKUP(H301,'DB-선물'!$G$18:$I$21,3,0)))),"0")*6*D301</f>
        <v>0</v>
      </c>
      <c r="O301" s="29">
        <f t="array" ref="O301">(_xlfn.IFNA((VLOOKUP((INDEX('DB-메모리얼'!$F$5:$F$98,MATCH(MIN(ABS('DB-메모리얼'!$F$5:$F$98-'주요 재화 수급처 관리'!$C$10)),ABS('DB-메모리얼'!$F$5:$F$98-'주요 재화 수급처 관리'!$C$10),0))),'DB-메모리얼'!$F$5:$K$98,MATCH(H301,'DB-메모리얼'!$H$3:$K$3,0)+2,0)),"0"))*D301/14</f>
        <v>660690.14285714284</v>
      </c>
      <c r="P301" s="29">
        <f t="shared" si="10"/>
        <v>1028</v>
      </c>
      <c r="Q301" s="299">
        <f t="shared" si="11"/>
        <v>5896639.9904761901</v>
      </c>
    </row>
    <row r="302" spans="2:17" ht="18" thickTop="1" thickBot="1" x14ac:dyDescent="0.35">
      <c r="B302" s="22" t="s">
        <v>1609</v>
      </c>
      <c r="C302" s="116">
        <v>273</v>
      </c>
      <c r="D302" s="323">
        <v>1</v>
      </c>
      <c r="E302" s="17"/>
      <c r="F302" s="276">
        <f>VLOOKUP(C302,'DB-캐릭터별 스테이지 매칭'!$E$3:$F$302,2,0)</f>
        <v>1457</v>
      </c>
      <c r="G302" s="276" t="str">
        <f>VLOOKUP(F302,'DB-캐릭터별 스테이지 매칭'!$I$3:$L$1698,4,0)</f>
        <v>29-1</v>
      </c>
      <c r="H302" s="276">
        <f>_xlfn.IFNA(VLOOKUP(B302,'DB-서식용'!$D$4:$E$12,2,0),"")</f>
        <v>1040101001</v>
      </c>
      <c r="I302" s="29">
        <f>IFERROR((VLOOKUP(F302,'DB-방치 재화'!$B$3:$I$1800,(MATCH(H302,'DB-방치 재화'!$F$1:$I$1,0)+4),0))*60*24*D302,"0")*(1.7+1.58)</f>
        <v>5025484.8000000007</v>
      </c>
      <c r="J302" s="29">
        <f>_xlfn.IFNA(IF(H302='DB-일일 퀘스트'!$F$6,VLOOKUP(F302,'DB-방치 재화'!$B$3:$H$1698,5,0)*VLOOKUP(H302,'DB-일일 퀘스트'!$F$6:$H$13,3,0),IF(H302='DB-일일 퀘스트'!$F$7,VLOOKUP(F302,'DB-방치 재화'!$B$3:$H$1698,6,0)*VLOOKUP(H302,'DB-일일 퀘스트'!$F$6:$H$13,3,0),IF(H302='DB-일일 퀘스트'!$F$8,VLOOKUP(F302,'DB-방치 재화'!$B$3:$H$1698,7,0)*VLOOKUP(H302,'DB-일일 퀘스트'!$F$6:$H$13,3,0),VLOOKUP(H302,'DB-일일 퀘스트'!$F$6:$H$13,3,0)))),"0")</f>
        <v>127680</v>
      </c>
      <c r="K302" s="29">
        <f>_xlfn.IFNA((IF(H302='DB-주간 퀘스트'!$F$6,VLOOKUP(F302,'DB-방치 재화'!$B$3:$H$1698,5,0)*VLOOKUP(H302,'DB-주간 퀘스트'!$F$6:$H$15,3,0),IF(H302='DB-주간 퀘스트'!$F$7,VLOOKUP(F302,'DB-방치 재화'!$B$3:$H$1698,6,0)*VLOOKUP(H302,'DB-주간 퀘스트'!$F$6:$H$15,3,0),IF(H302='DB-주간 퀘스트'!$F$8,VLOOKUP(F302,'DB-방치 재화'!$B$3:$H$1698,7,0)*VLOOKUP(H302,'DB-주간 퀘스트'!$F$6:$H$15,3,0),VLOOKUP(H302,'DB-주간 퀘스트'!$F$6:$H$15,3,0)))))/7,"0")</f>
        <v>54720</v>
      </c>
      <c r="L302" s="29">
        <f t="array" ref="L302">_xlfn.IFNA(IF(H302='DB-아스니아 미션'!$F$8,VLOOKUP('주요 재화 수급처 관리'!$F$10:$F$11,'DB-방치 재화'!$B$3:$H$1698,6,0)*'DB-아스니아 미션'!$H$8,VLOOKUP('주요 재화 수급처 관리'!$H$10:$H$11,'DB-아스니아 미션'!$F$7:$H$10,3,0)),"0")/7</f>
        <v>274.28571428571428</v>
      </c>
      <c r="M302" s="29">
        <f>(((VLOOKUP(F302,'DB-방치 재화'!$B$3:$I$1698,8,0)+8)*(VLOOKUP(H302,'DB-파견 작전실'!$L$8:$M$14,2,0)))*D302)</f>
        <v>56130.53333333334</v>
      </c>
      <c r="N302" s="29">
        <f>_xlfn.IFNA(IF(C302&lt;'DB-선물'!$E$5,VLOOKUP('주요 재화 수급처 관리'!$H$10,'DB-선물'!$G$6:$I$9,3,0),(IF('DB-선물'!$E$11&lt;=C302&lt;'DB-선물'!E248,VLOOKUP('주요 재화 수급처 관리'!$H$10,'DB-선물'!$G$12:$I$15,3,0),VLOOKUP(H302,'DB-선물'!$G$18:$I$21,3,0)))),"0")*6*D302</f>
        <v>0</v>
      </c>
      <c r="O302" s="29">
        <f t="array" ref="O302">(_xlfn.IFNA((VLOOKUP((INDEX('DB-메모리얼'!$F$5:$F$98,MATCH(MIN(ABS('DB-메모리얼'!$F$5:$F$98-'주요 재화 수급처 관리'!$C$10)),ABS('DB-메모리얼'!$F$5:$F$98-'주요 재화 수급처 관리'!$C$10),0))),'DB-메모리얼'!$F$5:$K$98,MATCH(H302,'DB-메모리얼'!$H$3:$K$3,0)+2,0)),"0"))*D302/14</f>
        <v>660690.14285714284</v>
      </c>
      <c r="P302" s="29">
        <f t="shared" si="10"/>
        <v>1028</v>
      </c>
      <c r="Q302" s="299">
        <f t="shared" si="11"/>
        <v>5926007.7619047621</v>
      </c>
    </row>
    <row r="303" spans="2:17" ht="18" thickTop="1" thickBot="1" x14ac:dyDescent="0.35">
      <c r="B303" s="22" t="s">
        <v>1609</v>
      </c>
      <c r="C303" s="116">
        <v>274</v>
      </c>
      <c r="D303" s="323">
        <v>1</v>
      </c>
      <c r="E303" s="17"/>
      <c r="F303" s="276">
        <f>VLOOKUP(C303,'DB-캐릭터별 스테이지 매칭'!$E$3:$F$302,2,0)</f>
        <v>1466</v>
      </c>
      <c r="G303" s="276" t="str">
        <f>VLOOKUP(F303,'DB-캐릭터별 스테이지 매칭'!$I$3:$L$1698,4,0)</f>
        <v>29-10</v>
      </c>
      <c r="H303" s="276">
        <f>_xlfn.IFNA(VLOOKUP(B303,'DB-서식용'!$D$4:$E$12,2,0),"")</f>
        <v>1040101001</v>
      </c>
      <c r="I303" s="29">
        <f>IFERROR((VLOOKUP(F303,'DB-방치 재화'!$B$3:$I$1800,(MATCH(H303,'DB-방치 재화'!$F$1:$I$1,0)+4),0))*60*24*D303,"0")*(1.7+1.58)</f>
        <v>5053824</v>
      </c>
      <c r="J303" s="29">
        <f>_xlfn.IFNA(IF(H303='DB-일일 퀘스트'!$F$6,VLOOKUP(F303,'DB-방치 재화'!$B$3:$H$1698,5,0)*VLOOKUP(H303,'DB-일일 퀘스트'!$F$6:$H$13,3,0),IF(H303='DB-일일 퀘스트'!$F$7,VLOOKUP(F303,'DB-방치 재화'!$B$3:$H$1698,6,0)*VLOOKUP(H303,'DB-일일 퀘스트'!$F$6:$H$13,3,0),IF(H303='DB-일일 퀘스트'!$F$8,VLOOKUP(F303,'DB-방치 재화'!$B$3:$H$1698,7,0)*VLOOKUP(H303,'DB-일일 퀘스트'!$F$6:$H$13,3,0),VLOOKUP(H303,'DB-일일 퀘스트'!$F$6:$H$13,3,0)))),"0")</f>
        <v>128400</v>
      </c>
      <c r="K303" s="29">
        <f>_xlfn.IFNA((IF(H303='DB-주간 퀘스트'!$F$6,VLOOKUP(F303,'DB-방치 재화'!$B$3:$H$1698,5,0)*VLOOKUP(H303,'DB-주간 퀘스트'!$F$6:$H$15,3,0),IF(H303='DB-주간 퀘스트'!$F$7,VLOOKUP(F303,'DB-방치 재화'!$B$3:$H$1698,6,0)*VLOOKUP(H303,'DB-주간 퀘스트'!$F$6:$H$15,3,0),IF(H303='DB-주간 퀘스트'!$F$8,VLOOKUP(F303,'DB-방치 재화'!$B$3:$H$1698,7,0)*VLOOKUP(H303,'DB-주간 퀘스트'!$F$6:$H$15,3,0),VLOOKUP(H303,'DB-주간 퀘스트'!$F$6:$H$15,3,0)))))/7,"0")</f>
        <v>55028.571428571428</v>
      </c>
      <c r="L303" s="29">
        <f t="array" ref="L303">_xlfn.IFNA(IF(H303='DB-아스니아 미션'!$F$8,VLOOKUP('주요 재화 수급처 관리'!$F$10:$F$11,'DB-방치 재화'!$B$3:$H$1698,6,0)*'DB-아스니아 미션'!$H$8,VLOOKUP('주요 재화 수급처 관리'!$H$10:$H$11,'DB-아스니아 미션'!$F$7:$H$10,3,0)),"0")/7</f>
        <v>274.28571428571428</v>
      </c>
      <c r="M303" s="29">
        <f>(((VLOOKUP(F303,'DB-방치 재화'!$B$3:$I$1698,8,0)+8)*(VLOOKUP(H303,'DB-파견 작전실'!$L$8:$M$14,2,0)))*D303)</f>
        <v>56130.53333333334</v>
      </c>
      <c r="N303" s="29">
        <f>_xlfn.IFNA(IF(C303&lt;'DB-선물'!$E$5,VLOOKUP('주요 재화 수급처 관리'!$H$10,'DB-선물'!$G$6:$I$9,3,0),(IF('DB-선물'!$E$11&lt;=C303&lt;'DB-선물'!E249,VLOOKUP('주요 재화 수급처 관리'!$H$10,'DB-선물'!$G$12:$I$15,3,0),VLOOKUP(H303,'DB-선물'!$G$18:$I$21,3,0)))),"0")*6*D303</f>
        <v>0</v>
      </c>
      <c r="O303" s="29">
        <f t="array" ref="O303">(_xlfn.IFNA((VLOOKUP((INDEX('DB-메모리얼'!$F$5:$F$98,MATCH(MIN(ABS('DB-메모리얼'!$F$5:$F$98-'주요 재화 수급처 관리'!$C$10)),ABS('DB-메모리얼'!$F$5:$F$98-'주요 재화 수급처 관리'!$C$10),0))),'DB-메모리얼'!$F$5:$K$98,MATCH(H303,'DB-메모리얼'!$H$3:$K$3,0)+2,0)),"0"))*D303/14</f>
        <v>660690.14285714284</v>
      </c>
      <c r="P303" s="29">
        <f t="shared" si="10"/>
        <v>1028</v>
      </c>
      <c r="Q303" s="299">
        <f t="shared" si="11"/>
        <v>5955375.5333333332</v>
      </c>
    </row>
    <row r="304" spans="2:17" ht="18" thickTop="1" thickBot="1" x14ac:dyDescent="0.35">
      <c r="B304" s="22" t="s">
        <v>1609</v>
      </c>
      <c r="C304" s="116">
        <v>275</v>
      </c>
      <c r="D304" s="323">
        <v>1</v>
      </c>
      <c r="E304" s="17"/>
      <c r="F304" s="276">
        <f>VLOOKUP(C304,'DB-캐릭터별 스테이지 매칭'!$E$3:$F$302,2,0)</f>
        <v>1474</v>
      </c>
      <c r="G304" s="276" t="str">
        <f>VLOOKUP(F304,'DB-캐릭터별 스테이지 매칭'!$I$3:$L$1698,4,0)</f>
        <v>29-18</v>
      </c>
      <c r="H304" s="276">
        <f>_xlfn.IFNA(VLOOKUP(B304,'DB-서식용'!$D$4:$E$12,2,0),"")</f>
        <v>1040101001</v>
      </c>
      <c r="I304" s="29">
        <f>IFERROR((VLOOKUP(F304,'DB-방치 재화'!$B$3:$I$1800,(MATCH(H304,'DB-방치 재화'!$F$1:$I$1,0)+4),0))*60*24*D304,"0")*(1.7+1.58)</f>
        <v>5082163.2000000002</v>
      </c>
      <c r="J304" s="29">
        <f>_xlfn.IFNA(IF(H304='DB-일일 퀘스트'!$F$6,VLOOKUP(F304,'DB-방치 재화'!$B$3:$H$1698,5,0)*VLOOKUP(H304,'DB-일일 퀘스트'!$F$6:$H$13,3,0),IF(H304='DB-일일 퀘스트'!$F$7,VLOOKUP(F304,'DB-방치 재화'!$B$3:$H$1698,6,0)*VLOOKUP(H304,'DB-일일 퀘스트'!$F$6:$H$13,3,0),IF(H304='DB-일일 퀘스트'!$F$8,VLOOKUP(F304,'DB-방치 재화'!$B$3:$H$1698,7,0)*VLOOKUP(H304,'DB-일일 퀘스트'!$F$6:$H$13,3,0),VLOOKUP(H304,'DB-일일 퀘스트'!$F$6:$H$13,3,0)))),"0")</f>
        <v>129120</v>
      </c>
      <c r="K304" s="29">
        <f>_xlfn.IFNA((IF(H304='DB-주간 퀘스트'!$F$6,VLOOKUP(F304,'DB-방치 재화'!$B$3:$H$1698,5,0)*VLOOKUP(H304,'DB-주간 퀘스트'!$F$6:$H$15,3,0),IF(H304='DB-주간 퀘스트'!$F$7,VLOOKUP(F304,'DB-방치 재화'!$B$3:$H$1698,6,0)*VLOOKUP(H304,'DB-주간 퀘스트'!$F$6:$H$15,3,0),IF(H304='DB-주간 퀘스트'!$F$8,VLOOKUP(F304,'DB-방치 재화'!$B$3:$H$1698,7,0)*VLOOKUP(H304,'DB-주간 퀘스트'!$F$6:$H$15,3,0),VLOOKUP(H304,'DB-주간 퀘스트'!$F$6:$H$15,3,0)))))/7,"0")</f>
        <v>55337.142857142855</v>
      </c>
      <c r="L304" s="29">
        <f t="array" ref="L304">_xlfn.IFNA(IF(H304='DB-아스니아 미션'!$F$8,VLOOKUP('주요 재화 수급처 관리'!$F$10:$F$11,'DB-방치 재화'!$B$3:$H$1698,6,0)*'DB-아스니아 미션'!$H$8,VLOOKUP('주요 재화 수급처 관리'!$H$10:$H$11,'DB-아스니아 미션'!$F$7:$H$10,3,0)),"0")/7</f>
        <v>274.28571428571428</v>
      </c>
      <c r="M304" s="29">
        <f>(((VLOOKUP(F304,'DB-방치 재화'!$B$3:$I$1698,8,0)+8)*(VLOOKUP(H304,'DB-파견 작전실'!$L$8:$M$14,2,0)))*D304)</f>
        <v>56130.53333333334</v>
      </c>
      <c r="N304" s="29">
        <f>_xlfn.IFNA(IF(C304&lt;'DB-선물'!$E$5,VLOOKUP('주요 재화 수급처 관리'!$H$10,'DB-선물'!$G$6:$I$9,3,0),(IF('DB-선물'!$E$11&lt;=C304&lt;'DB-선물'!E250,VLOOKUP('주요 재화 수급처 관리'!$H$10,'DB-선물'!$G$12:$I$15,3,0),VLOOKUP(H304,'DB-선물'!$G$18:$I$21,3,0)))),"0")*6*D304</f>
        <v>0</v>
      </c>
      <c r="O304" s="29">
        <f t="array" ref="O304">(_xlfn.IFNA((VLOOKUP((INDEX('DB-메모리얼'!$F$5:$F$98,MATCH(MIN(ABS('DB-메모리얼'!$F$5:$F$98-'주요 재화 수급처 관리'!$C$10)),ABS('DB-메모리얼'!$F$5:$F$98-'주요 재화 수급처 관리'!$C$10),0))),'DB-메모리얼'!$F$5:$K$98,MATCH(H304,'DB-메모리얼'!$H$3:$K$3,0)+2,0)),"0"))*D304/14</f>
        <v>660690.14285714284</v>
      </c>
      <c r="P304" s="29">
        <f t="shared" si="10"/>
        <v>1028</v>
      </c>
      <c r="Q304" s="299">
        <f t="shared" si="11"/>
        <v>5984743.3047619043</v>
      </c>
    </row>
    <row r="305" spans="2:17" ht="18" thickTop="1" thickBot="1" x14ac:dyDescent="0.35">
      <c r="B305" s="22" t="s">
        <v>1609</v>
      </c>
      <c r="C305" s="116">
        <v>276</v>
      </c>
      <c r="D305" s="323">
        <v>1</v>
      </c>
      <c r="E305" s="17"/>
      <c r="F305" s="276">
        <f>VLOOKUP(C305,'DB-캐릭터별 스테이지 매칭'!$E$3:$F$302,2,0)</f>
        <v>1483</v>
      </c>
      <c r="G305" s="276" t="str">
        <f>VLOOKUP(F305,'DB-캐릭터별 스테이지 매칭'!$I$3:$L$1698,4,0)</f>
        <v>29-27</v>
      </c>
      <c r="H305" s="276">
        <f>_xlfn.IFNA(VLOOKUP(B305,'DB-서식용'!$D$4:$E$12,2,0),"")</f>
        <v>1040101001</v>
      </c>
      <c r="I305" s="29">
        <f>IFERROR((VLOOKUP(F305,'DB-방치 재화'!$B$3:$I$1800,(MATCH(H305,'DB-방치 재화'!$F$1:$I$1,0)+4),0))*60*24*D305,"0")*(1.7+1.58)</f>
        <v>5110502.4000000004</v>
      </c>
      <c r="J305" s="29">
        <f>_xlfn.IFNA(IF(H305='DB-일일 퀘스트'!$F$6,VLOOKUP(F305,'DB-방치 재화'!$B$3:$H$1698,5,0)*VLOOKUP(H305,'DB-일일 퀘스트'!$F$6:$H$13,3,0),IF(H305='DB-일일 퀘스트'!$F$7,VLOOKUP(F305,'DB-방치 재화'!$B$3:$H$1698,6,0)*VLOOKUP(H305,'DB-일일 퀘스트'!$F$6:$H$13,3,0),IF(H305='DB-일일 퀘스트'!$F$8,VLOOKUP(F305,'DB-방치 재화'!$B$3:$H$1698,7,0)*VLOOKUP(H305,'DB-일일 퀘스트'!$F$6:$H$13,3,0),VLOOKUP(H305,'DB-일일 퀘스트'!$F$6:$H$13,3,0)))),"0")</f>
        <v>129840</v>
      </c>
      <c r="K305" s="29">
        <f>_xlfn.IFNA((IF(H305='DB-주간 퀘스트'!$F$6,VLOOKUP(F305,'DB-방치 재화'!$B$3:$H$1698,5,0)*VLOOKUP(H305,'DB-주간 퀘스트'!$F$6:$H$15,3,0),IF(H305='DB-주간 퀘스트'!$F$7,VLOOKUP(F305,'DB-방치 재화'!$B$3:$H$1698,6,0)*VLOOKUP(H305,'DB-주간 퀘스트'!$F$6:$H$15,3,0),IF(H305='DB-주간 퀘스트'!$F$8,VLOOKUP(F305,'DB-방치 재화'!$B$3:$H$1698,7,0)*VLOOKUP(H305,'DB-주간 퀘스트'!$F$6:$H$15,3,0),VLOOKUP(H305,'DB-주간 퀘스트'!$F$6:$H$15,3,0)))))/7,"0")</f>
        <v>55645.714285714283</v>
      </c>
      <c r="L305" s="29">
        <f t="array" ref="L305">_xlfn.IFNA(IF(H305='DB-아스니아 미션'!$F$8,VLOOKUP('주요 재화 수급처 관리'!$F$10:$F$11,'DB-방치 재화'!$B$3:$H$1698,6,0)*'DB-아스니아 미션'!$H$8,VLOOKUP('주요 재화 수급처 관리'!$H$10:$H$11,'DB-아스니아 미션'!$F$7:$H$10,3,0)),"0")/7</f>
        <v>274.28571428571428</v>
      </c>
      <c r="M305" s="29">
        <f>(((VLOOKUP(F305,'DB-방치 재화'!$B$3:$I$1698,8,0)+8)*(VLOOKUP(H305,'DB-파견 작전실'!$L$8:$M$14,2,0)))*D305)</f>
        <v>56130.53333333334</v>
      </c>
      <c r="N305" s="29">
        <f>_xlfn.IFNA(IF(C305&lt;'DB-선물'!$E$5,VLOOKUP('주요 재화 수급처 관리'!$H$10,'DB-선물'!$G$6:$I$9,3,0),(IF('DB-선물'!$E$11&lt;=C305&lt;'DB-선물'!E251,VLOOKUP('주요 재화 수급처 관리'!$H$10,'DB-선물'!$G$12:$I$15,3,0),VLOOKUP(H305,'DB-선물'!$G$18:$I$21,3,0)))),"0")*6*D305</f>
        <v>0</v>
      </c>
      <c r="O305" s="29">
        <f t="array" ref="O305">(_xlfn.IFNA((VLOOKUP((INDEX('DB-메모리얼'!$F$5:$F$98,MATCH(MIN(ABS('DB-메모리얼'!$F$5:$F$98-'주요 재화 수급처 관리'!$C$10)),ABS('DB-메모리얼'!$F$5:$F$98-'주요 재화 수급처 관리'!$C$10),0))),'DB-메모리얼'!$F$5:$K$98,MATCH(H305,'DB-메모리얼'!$H$3:$K$3,0)+2,0)),"0"))*D305/14</f>
        <v>660690.14285714284</v>
      </c>
      <c r="P305" s="29">
        <f t="shared" si="10"/>
        <v>1028</v>
      </c>
      <c r="Q305" s="299">
        <f t="shared" si="11"/>
        <v>6014111.0761904763</v>
      </c>
    </row>
    <row r="306" spans="2:17" ht="18" thickTop="1" thickBot="1" x14ac:dyDescent="0.35">
      <c r="B306" s="22" t="s">
        <v>1609</v>
      </c>
      <c r="C306" s="116">
        <v>277</v>
      </c>
      <c r="D306" s="323">
        <v>1</v>
      </c>
      <c r="E306" s="17"/>
      <c r="F306" s="276">
        <f>VLOOKUP(C306,'DB-캐릭터별 스테이지 매칭'!$E$3:$F$302,2,0)</f>
        <v>1492</v>
      </c>
      <c r="G306" s="276" t="str">
        <f>VLOOKUP(F306,'DB-캐릭터별 스테이지 매칭'!$I$3:$L$1698,4,0)</f>
        <v>29-36</v>
      </c>
      <c r="H306" s="276">
        <f>_xlfn.IFNA(VLOOKUP(B306,'DB-서식용'!$D$4:$E$12,2,0),"")</f>
        <v>1040101001</v>
      </c>
      <c r="I306" s="29">
        <f>IFERROR((VLOOKUP(F306,'DB-방치 재화'!$B$3:$I$1800,(MATCH(H306,'DB-방치 재화'!$F$1:$I$1,0)+4),0))*60*24*D306,"0")*(1.7+1.58)</f>
        <v>5138841.6000000006</v>
      </c>
      <c r="J306" s="29">
        <f>_xlfn.IFNA(IF(H306='DB-일일 퀘스트'!$F$6,VLOOKUP(F306,'DB-방치 재화'!$B$3:$H$1698,5,0)*VLOOKUP(H306,'DB-일일 퀘스트'!$F$6:$H$13,3,0),IF(H306='DB-일일 퀘스트'!$F$7,VLOOKUP(F306,'DB-방치 재화'!$B$3:$H$1698,6,0)*VLOOKUP(H306,'DB-일일 퀘스트'!$F$6:$H$13,3,0),IF(H306='DB-일일 퀘스트'!$F$8,VLOOKUP(F306,'DB-방치 재화'!$B$3:$H$1698,7,0)*VLOOKUP(H306,'DB-일일 퀘스트'!$F$6:$H$13,3,0),VLOOKUP(H306,'DB-일일 퀘스트'!$F$6:$H$13,3,0)))),"0")</f>
        <v>130560</v>
      </c>
      <c r="K306" s="29">
        <f>_xlfn.IFNA((IF(H306='DB-주간 퀘스트'!$F$6,VLOOKUP(F306,'DB-방치 재화'!$B$3:$H$1698,5,0)*VLOOKUP(H306,'DB-주간 퀘스트'!$F$6:$H$15,3,0),IF(H306='DB-주간 퀘스트'!$F$7,VLOOKUP(F306,'DB-방치 재화'!$B$3:$H$1698,6,0)*VLOOKUP(H306,'DB-주간 퀘스트'!$F$6:$H$15,3,0),IF(H306='DB-주간 퀘스트'!$F$8,VLOOKUP(F306,'DB-방치 재화'!$B$3:$H$1698,7,0)*VLOOKUP(H306,'DB-주간 퀘스트'!$F$6:$H$15,3,0),VLOOKUP(H306,'DB-주간 퀘스트'!$F$6:$H$15,3,0)))))/7,"0")</f>
        <v>55954.285714285717</v>
      </c>
      <c r="L306" s="29">
        <f t="array" ref="L306">_xlfn.IFNA(IF(H306='DB-아스니아 미션'!$F$8,VLOOKUP('주요 재화 수급처 관리'!$F$10:$F$11,'DB-방치 재화'!$B$3:$H$1698,6,0)*'DB-아스니아 미션'!$H$8,VLOOKUP('주요 재화 수급처 관리'!$H$10:$H$11,'DB-아스니아 미션'!$F$7:$H$10,3,0)),"0")/7</f>
        <v>274.28571428571428</v>
      </c>
      <c r="M306" s="29">
        <f>(((VLOOKUP(F306,'DB-방치 재화'!$B$3:$I$1698,8,0)+8)*(VLOOKUP(H306,'DB-파견 작전실'!$L$8:$M$14,2,0)))*D306)</f>
        <v>56130.53333333334</v>
      </c>
      <c r="N306" s="29">
        <f>_xlfn.IFNA(IF(C306&lt;'DB-선물'!$E$5,VLOOKUP('주요 재화 수급처 관리'!$H$10,'DB-선물'!$G$6:$I$9,3,0),(IF('DB-선물'!$E$11&lt;=C306&lt;'DB-선물'!E252,VLOOKUP('주요 재화 수급처 관리'!$H$10,'DB-선물'!$G$12:$I$15,3,0),VLOOKUP(H306,'DB-선물'!$G$18:$I$21,3,0)))),"0")*6*D306</f>
        <v>0</v>
      </c>
      <c r="O306" s="29">
        <f t="array" ref="O306">(_xlfn.IFNA((VLOOKUP((INDEX('DB-메모리얼'!$F$5:$F$98,MATCH(MIN(ABS('DB-메모리얼'!$F$5:$F$98-'주요 재화 수급처 관리'!$C$10)),ABS('DB-메모리얼'!$F$5:$F$98-'주요 재화 수급처 관리'!$C$10),0))),'DB-메모리얼'!$F$5:$K$98,MATCH(H306,'DB-메모리얼'!$H$3:$K$3,0)+2,0)),"0"))*D306/14</f>
        <v>660690.14285714284</v>
      </c>
      <c r="P306" s="29">
        <f t="shared" si="10"/>
        <v>1028</v>
      </c>
      <c r="Q306" s="299">
        <f t="shared" si="11"/>
        <v>6043478.8476190474</v>
      </c>
    </row>
    <row r="307" spans="2:17" ht="18" thickTop="1" thickBot="1" x14ac:dyDescent="0.35">
      <c r="B307" s="22" t="s">
        <v>1609</v>
      </c>
      <c r="C307" s="116">
        <v>278</v>
      </c>
      <c r="D307" s="323">
        <v>1</v>
      </c>
      <c r="E307" s="17"/>
      <c r="F307" s="276">
        <f>VLOOKUP(C307,'DB-캐릭터별 스테이지 매칭'!$E$3:$F$302,2,0)</f>
        <v>1500</v>
      </c>
      <c r="G307" s="276" t="str">
        <f>VLOOKUP(F307,'DB-캐릭터별 스테이지 매칭'!$I$3:$L$1698,4,0)</f>
        <v>29-44</v>
      </c>
      <c r="H307" s="276">
        <f>_xlfn.IFNA(VLOOKUP(B307,'DB-서식용'!$D$4:$E$12,2,0),"")</f>
        <v>1040101001</v>
      </c>
      <c r="I307" s="29">
        <f>IFERROR((VLOOKUP(F307,'DB-방치 재화'!$B$3:$I$1800,(MATCH(H307,'DB-방치 재화'!$F$1:$I$1,0)+4),0))*60*24*D307,"0")*(1.7+1.58)</f>
        <v>5167180.8000000007</v>
      </c>
      <c r="J307" s="29">
        <f>_xlfn.IFNA(IF(H307='DB-일일 퀘스트'!$F$6,VLOOKUP(F307,'DB-방치 재화'!$B$3:$H$1698,5,0)*VLOOKUP(H307,'DB-일일 퀘스트'!$F$6:$H$13,3,0),IF(H307='DB-일일 퀘스트'!$F$7,VLOOKUP(F307,'DB-방치 재화'!$B$3:$H$1698,6,0)*VLOOKUP(H307,'DB-일일 퀘스트'!$F$6:$H$13,3,0),IF(H307='DB-일일 퀘스트'!$F$8,VLOOKUP(F307,'DB-방치 재화'!$B$3:$H$1698,7,0)*VLOOKUP(H307,'DB-일일 퀘스트'!$F$6:$H$13,3,0),VLOOKUP(H307,'DB-일일 퀘스트'!$F$6:$H$13,3,0)))),"0")</f>
        <v>131280</v>
      </c>
      <c r="K307" s="29">
        <f>_xlfn.IFNA((IF(H307='DB-주간 퀘스트'!$F$6,VLOOKUP(F307,'DB-방치 재화'!$B$3:$H$1698,5,0)*VLOOKUP(H307,'DB-주간 퀘스트'!$F$6:$H$15,3,0),IF(H307='DB-주간 퀘스트'!$F$7,VLOOKUP(F307,'DB-방치 재화'!$B$3:$H$1698,6,0)*VLOOKUP(H307,'DB-주간 퀘스트'!$F$6:$H$15,3,0),IF(H307='DB-주간 퀘스트'!$F$8,VLOOKUP(F307,'DB-방치 재화'!$B$3:$H$1698,7,0)*VLOOKUP(H307,'DB-주간 퀘스트'!$F$6:$H$15,3,0),VLOOKUP(H307,'DB-주간 퀘스트'!$F$6:$H$15,3,0)))))/7,"0")</f>
        <v>56262.857142857145</v>
      </c>
      <c r="L307" s="29">
        <f t="array" ref="L307">_xlfn.IFNA(IF(H307='DB-아스니아 미션'!$F$8,VLOOKUP('주요 재화 수급처 관리'!$F$10:$F$11,'DB-방치 재화'!$B$3:$H$1698,6,0)*'DB-아스니아 미션'!$H$8,VLOOKUP('주요 재화 수급처 관리'!$H$10:$H$11,'DB-아스니아 미션'!$F$7:$H$10,3,0)),"0")/7</f>
        <v>274.28571428571428</v>
      </c>
      <c r="M307" s="29">
        <f>(((VLOOKUP(F307,'DB-방치 재화'!$B$3:$I$1698,8,0)+8)*(VLOOKUP(H307,'DB-파견 작전실'!$L$8:$M$14,2,0)))*D307)</f>
        <v>56130.53333333334</v>
      </c>
      <c r="N307" s="29">
        <f>_xlfn.IFNA(IF(C307&lt;'DB-선물'!$E$5,VLOOKUP('주요 재화 수급처 관리'!$H$10,'DB-선물'!$G$6:$I$9,3,0),(IF('DB-선물'!$E$11&lt;=C307&lt;'DB-선물'!E253,VLOOKUP('주요 재화 수급처 관리'!$H$10,'DB-선물'!$G$12:$I$15,3,0),VLOOKUP(H307,'DB-선물'!$G$18:$I$21,3,0)))),"0")*6*D307</f>
        <v>0</v>
      </c>
      <c r="O307" s="29">
        <f t="array" ref="O307">(_xlfn.IFNA((VLOOKUP((INDEX('DB-메모리얼'!$F$5:$F$98,MATCH(MIN(ABS('DB-메모리얼'!$F$5:$F$98-'주요 재화 수급처 관리'!$C$10)),ABS('DB-메모리얼'!$F$5:$F$98-'주요 재화 수급처 관리'!$C$10),0))),'DB-메모리얼'!$F$5:$K$98,MATCH(H307,'DB-메모리얼'!$H$3:$K$3,0)+2,0)),"0"))*D307/14</f>
        <v>660690.14285714284</v>
      </c>
      <c r="P307" s="29">
        <f t="shared" si="10"/>
        <v>1028</v>
      </c>
      <c r="Q307" s="299">
        <f t="shared" si="11"/>
        <v>6072846.6190476194</v>
      </c>
    </row>
    <row r="308" spans="2:17" ht="18" thickTop="1" thickBot="1" x14ac:dyDescent="0.35">
      <c r="B308" s="22" t="s">
        <v>1609</v>
      </c>
      <c r="C308" s="116">
        <v>279</v>
      </c>
      <c r="D308" s="323">
        <v>1</v>
      </c>
      <c r="E308" s="17"/>
      <c r="F308" s="276">
        <f>VLOOKUP(C308,'DB-캐릭터별 스테이지 매칭'!$E$3:$F$302,2,0)</f>
        <v>1509</v>
      </c>
      <c r="G308" s="276" t="str">
        <f>VLOOKUP(F308,'DB-캐릭터별 스테이지 매칭'!$I$3:$L$1698,4,0)</f>
        <v>29-53</v>
      </c>
      <c r="H308" s="276">
        <f>_xlfn.IFNA(VLOOKUP(B308,'DB-서식용'!$D$4:$E$12,2,0),"")</f>
        <v>1040101001</v>
      </c>
      <c r="I308" s="29">
        <f>IFERROR((VLOOKUP(F308,'DB-방치 재화'!$B$3:$I$1800,(MATCH(H308,'DB-방치 재화'!$F$1:$I$1,0)+4),0))*60*24*D308,"0")*(1.7+1.58)</f>
        <v>5190796.8000000007</v>
      </c>
      <c r="J308" s="29">
        <f>_xlfn.IFNA(IF(H308='DB-일일 퀘스트'!$F$6,VLOOKUP(F308,'DB-방치 재화'!$B$3:$H$1698,5,0)*VLOOKUP(H308,'DB-일일 퀘스트'!$F$6:$H$13,3,0),IF(H308='DB-일일 퀘스트'!$F$7,VLOOKUP(F308,'DB-방치 재화'!$B$3:$H$1698,6,0)*VLOOKUP(H308,'DB-일일 퀘스트'!$F$6:$H$13,3,0),IF(H308='DB-일일 퀘스트'!$F$8,VLOOKUP(F308,'DB-방치 재화'!$B$3:$H$1698,7,0)*VLOOKUP(H308,'DB-일일 퀘스트'!$F$6:$H$13,3,0),VLOOKUP(H308,'DB-일일 퀘스트'!$F$6:$H$13,3,0)))),"0")</f>
        <v>131880</v>
      </c>
      <c r="K308" s="29">
        <f>_xlfn.IFNA((IF(H308='DB-주간 퀘스트'!$F$6,VLOOKUP(F308,'DB-방치 재화'!$B$3:$H$1698,5,0)*VLOOKUP(H308,'DB-주간 퀘스트'!$F$6:$H$15,3,0),IF(H308='DB-주간 퀘스트'!$F$7,VLOOKUP(F308,'DB-방치 재화'!$B$3:$H$1698,6,0)*VLOOKUP(H308,'DB-주간 퀘스트'!$F$6:$H$15,3,0),IF(H308='DB-주간 퀘스트'!$F$8,VLOOKUP(F308,'DB-방치 재화'!$B$3:$H$1698,7,0)*VLOOKUP(H308,'DB-주간 퀘스트'!$F$6:$H$15,3,0),VLOOKUP(H308,'DB-주간 퀘스트'!$F$6:$H$15,3,0)))))/7,"0")</f>
        <v>56520</v>
      </c>
      <c r="L308" s="29">
        <f t="array" ref="L308">_xlfn.IFNA(IF(H308='DB-아스니아 미션'!$F$8,VLOOKUP('주요 재화 수급처 관리'!$F$10:$F$11,'DB-방치 재화'!$B$3:$H$1698,6,0)*'DB-아스니아 미션'!$H$8,VLOOKUP('주요 재화 수급처 관리'!$H$10:$H$11,'DB-아스니아 미션'!$F$7:$H$10,3,0)),"0")/7</f>
        <v>274.28571428571428</v>
      </c>
      <c r="M308" s="29">
        <f>(((VLOOKUP(F308,'DB-방치 재화'!$B$3:$I$1698,8,0)+8)*(VLOOKUP(H308,'DB-파견 작전실'!$L$8:$M$14,2,0)))*D308)</f>
        <v>56130.53333333334</v>
      </c>
      <c r="N308" s="29">
        <f>_xlfn.IFNA(IF(C308&lt;'DB-선물'!$E$5,VLOOKUP('주요 재화 수급처 관리'!$H$10,'DB-선물'!$G$6:$I$9,3,0),(IF('DB-선물'!$E$11&lt;=C308&lt;'DB-선물'!E254,VLOOKUP('주요 재화 수급처 관리'!$H$10,'DB-선물'!$G$12:$I$15,3,0),VLOOKUP(H308,'DB-선물'!$G$18:$I$21,3,0)))),"0")*6*D308</f>
        <v>0</v>
      </c>
      <c r="O308" s="29">
        <f t="array" ref="O308">(_xlfn.IFNA((VLOOKUP((INDEX('DB-메모리얼'!$F$5:$F$98,MATCH(MIN(ABS('DB-메모리얼'!$F$5:$F$98-'주요 재화 수급처 관리'!$C$10)),ABS('DB-메모리얼'!$F$5:$F$98-'주요 재화 수급처 관리'!$C$10),0))),'DB-메모리얼'!$F$5:$K$98,MATCH(H308,'DB-메모리얼'!$H$3:$K$3,0)+2,0)),"0"))*D308/14</f>
        <v>660690.14285714284</v>
      </c>
      <c r="P308" s="29">
        <f t="shared" si="10"/>
        <v>1028</v>
      </c>
      <c r="Q308" s="299">
        <f t="shared" si="11"/>
        <v>6097319.7619047621</v>
      </c>
    </row>
    <row r="309" spans="2:17" ht="18" thickTop="1" thickBot="1" x14ac:dyDescent="0.35">
      <c r="B309" s="22" t="s">
        <v>1609</v>
      </c>
      <c r="C309" s="5">
        <v>280</v>
      </c>
      <c r="D309" s="323">
        <v>1</v>
      </c>
      <c r="E309" s="17"/>
      <c r="F309" s="276">
        <f>VLOOKUP(C309,'DB-캐릭터별 스테이지 매칭'!$E$3:$F$302,2,0)</f>
        <v>1518</v>
      </c>
      <c r="G309" s="276" t="str">
        <f>VLOOKUP(F309,'DB-캐릭터별 스테이지 매칭'!$I$3:$L$1698,4,0)</f>
        <v>30-2</v>
      </c>
      <c r="H309" s="276">
        <f>_xlfn.IFNA(VLOOKUP(B309,'DB-서식용'!$D$4:$E$12,2,0),"")</f>
        <v>1040101001</v>
      </c>
      <c r="I309" s="29">
        <f>IFERROR((VLOOKUP(F309,'DB-방치 재화'!$B$3:$I$1800,(MATCH(H309,'DB-방치 재화'!$F$1:$I$1,0)+4),0))*60*24*D309,"0")*(1.7+1.58)</f>
        <v>5223859.2</v>
      </c>
      <c r="J309" s="29">
        <f>_xlfn.IFNA(IF(H309='DB-일일 퀘스트'!$F$6,VLOOKUP(F309,'DB-방치 재화'!$B$3:$H$1698,5,0)*VLOOKUP(H309,'DB-일일 퀘스트'!$F$6:$H$13,3,0),IF(H309='DB-일일 퀘스트'!$F$7,VLOOKUP(F309,'DB-방치 재화'!$B$3:$H$1698,6,0)*VLOOKUP(H309,'DB-일일 퀘스트'!$F$6:$H$13,3,0),IF(H309='DB-일일 퀘스트'!$F$8,VLOOKUP(F309,'DB-방치 재화'!$B$3:$H$1698,7,0)*VLOOKUP(H309,'DB-일일 퀘스트'!$F$6:$H$13,3,0),VLOOKUP(H309,'DB-일일 퀘스트'!$F$6:$H$13,3,0)))),"0")</f>
        <v>132720</v>
      </c>
      <c r="K309" s="29">
        <f>_xlfn.IFNA((IF(H309='DB-주간 퀘스트'!$F$6,VLOOKUP(F309,'DB-방치 재화'!$B$3:$H$1698,5,0)*VLOOKUP(H309,'DB-주간 퀘스트'!$F$6:$H$15,3,0),IF(H309='DB-주간 퀘스트'!$F$7,VLOOKUP(F309,'DB-방치 재화'!$B$3:$H$1698,6,0)*VLOOKUP(H309,'DB-주간 퀘스트'!$F$6:$H$15,3,0),IF(H309='DB-주간 퀘스트'!$F$8,VLOOKUP(F309,'DB-방치 재화'!$B$3:$H$1698,7,0)*VLOOKUP(H309,'DB-주간 퀘스트'!$F$6:$H$15,3,0),VLOOKUP(H309,'DB-주간 퀘스트'!$F$6:$H$15,3,0)))))/7,"0")</f>
        <v>56880</v>
      </c>
      <c r="L309" s="29">
        <f t="array" ref="L309">_xlfn.IFNA(IF(H309='DB-아스니아 미션'!$F$8,VLOOKUP('주요 재화 수급처 관리'!$F$10:$F$11,'DB-방치 재화'!$B$3:$H$1698,6,0)*'DB-아스니아 미션'!$H$8,VLOOKUP('주요 재화 수급처 관리'!$H$10:$H$11,'DB-아스니아 미션'!$F$7:$H$10,3,0)),"0")/7</f>
        <v>274.28571428571428</v>
      </c>
      <c r="M309" s="29">
        <f>(((VLOOKUP(F309,'DB-방치 재화'!$B$3:$I$1698,8,0)+8)*(VLOOKUP(H309,'DB-파견 작전실'!$L$8:$M$14,2,0)))*D309)</f>
        <v>56130.53333333334</v>
      </c>
      <c r="N309" s="29">
        <f>_xlfn.IFNA(IF(C309&lt;'DB-선물'!$E$5,VLOOKUP('주요 재화 수급처 관리'!$H$10,'DB-선물'!$G$6:$I$9,3,0),(IF('DB-선물'!$E$11&lt;=C309&lt;'DB-선물'!E255,VLOOKUP('주요 재화 수급처 관리'!$H$10,'DB-선물'!$G$12:$I$15,3,0),VLOOKUP(H309,'DB-선물'!$G$18:$I$21,3,0)))),"0")*6*D309</f>
        <v>0</v>
      </c>
      <c r="O309" s="29">
        <f t="array" ref="O309">(_xlfn.IFNA((VLOOKUP((INDEX('DB-메모리얼'!$F$5:$F$98,MATCH(MIN(ABS('DB-메모리얼'!$F$5:$F$98-'주요 재화 수급처 관리'!$C$10)),ABS('DB-메모리얼'!$F$5:$F$98-'주요 재화 수급처 관리'!$C$10),0))),'DB-메모리얼'!$F$5:$K$98,MATCH(H309,'DB-메모리얼'!$H$3:$K$3,0)+2,0)),"0"))*D309/14</f>
        <v>660690.14285714284</v>
      </c>
      <c r="P309" s="29">
        <f t="shared" si="10"/>
        <v>1028</v>
      </c>
      <c r="Q309" s="299">
        <f t="shared" si="11"/>
        <v>6131582.1619047616</v>
      </c>
    </row>
    <row r="310" spans="2:17" ht="18" thickTop="1" thickBot="1" x14ac:dyDescent="0.35">
      <c r="B310" s="22" t="s">
        <v>1609</v>
      </c>
      <c r="C310" s="5">
        <v>281</v>
      </c>
      <c r="D310" s="323">
        <v>1</v>
      </c>
      <c r="E310" s="17"/>
      <c r="F310" s="276">
        <f>VLOOKUP(C310,'DB-캐릭터별 스테이지 매칭'!$E$3:$F$302,2,0)</f>
        <v>1526</v>
      </c>
      <c r="G310" s="276" t="str">
        <f>VLOOKUP(F310,'DB-캐릭터별 스테이지 매칭'!$I$3:$L$1698,4,0)</f>
        <v>30-10</v>
      </c>
      <c r="H310" s="276">
        <f>_xlfn.IFNA(VLOOKUP(B310,'DB-서식용'!$D$4:$E$12,2,0),"")</f>
        <v>1040101001</v>
      </c>
      <c r="I310" s="29">
        <f>IFERROR((VLOOKUP(F310,'DB-방치 재화'!$B$3:$I$1800,(MATCH(H310,'DB-방치 재화'!$F$1:$I$1,0)+4),0))*60*24*D310,"0")*(1.7+1.58)</f>
        <v>5247475.2</v>
      </c>
      <c r="J310" s="29">
        <f>_xlfn.IFNA(IF(H310='DB-일일 퀘스트'!$F$6,VLOOKUP(F310,'DB-방치 재화'!$B$3:$H$1698,5,0)*VLOOKUP(H310,'DB-일일 퀘스트'!$F$6:$H$13,3,0),IF(H310='DB-일일 퀘스트'!$F$7,VLOOKUP(F310,'DB-방치 재화'!$B$3:$H$1698,6,0)*VLOOKUP(H310,'DB-일일 퀘스트'!$F$6:$H$13,3,0),IF(H310='DB-일일 퀘스트'!$F$8,VLOOKUP(F310,'DB-방치 재화'!$B$3:$H$1698,7,0)*VLOOKUP(H310,'DB-일일 퀘스트'!$F$6:$H$13,3,0),VLOOKUP(H310,'DB-일일 퀘스트'!$F$6:$H$13,3,0)))),"0")</f>
        <v>133320</v>
      </c>
      <c r="K310" s="29">
        <f>_xlfn.IFNA((IF(H310='DB-주간 퀘스트'!$F$6,VLOOKUP(F310,'DB-방치 재화'!$B$3:$H$1698,5,0)*VLOOKUP(H310,'DB-주간 퀘스트'!$F$6:$H$15,3,0),IF(H310='DB-주간 퀘스트'!$F$7,VLOOKUP(F310,'DB-방치 재화'!$B$3:$H$1698,6,0)*VLOOKUP(H310,'DB-주간 퀘스트'!$F$6:$H$15,3,0),IF(H310='DB-주간 퀘스트'!$F$8,VLOOKUP(F310,'DB-방치 재화'!$B$3:$H$1698,7,0)*VLOOKUP(H310,'DB-주간 퀘스트'!$F$6:$H$15,3,0),VLOOKUP(H310,'DB-주간 퀘스트'!$F$6:$H$15,3,0)))))/7,"0")</f>
        <v>57137.142857142855</v>
      </c>
      <c r="L310" s="29">
        <f t="array" ref="L310">_xlfn.IFNA(IF(H310='DB-아스니아 미션'!$F$8,VLOOKUP('주요 재화 수급처 관리'!$F$10:$F$11,'DB-방치 재화'!$B$3:$H$1698,6,0)*'DB-아스니아 미션'!$H$8,VLOOKUP('주요 재화 수급처 관리'!$H$10:$H$11,'DB-아스니아 미션'!$F$7:$H$10,3,0)),"0")/7</f>
        <v>274.28571428571428</v>
      </c>
      <c r="M310" s="29">
        <f>(((VLOOKUP(F310,'DB-방치 재화'!$B$3:$I$1698,8,0)+8)*(VLOOKUP(H310,'DB-파견 작전실'!$L$8:$M$14,2,0)))*D310)</f>
        <v>56130.53333333334</v>
      </c>
      <c r="N310" s="29">
        <f>_xlfn.IFNA(IF(C310&lt;'DB-선물'!$E$5,VLOOKUP('주요 재화 수급처 관리'!$H$10,'DB-선물'!$G$6:$I$9,3,0),(IF('DB-선물'!$E$11&lt;=C310&lt;'DB-선물'!E256,VLOOKUP('주요 재화 수급처 관리'!$H$10,'DB-선물'!$G$12:$I$15,3,0),VLOOKUP(H310,'DB-선물'!$G$18:$I$21,3,0)))),"0")*6*D310</f>
        <v>0</v>
      </c>
      <c r="O310" s="29">
        <f t="array" ref="O310">(_xlfn.IFNA((VLOOKUP((INDEX('DB-메모리얼'!$F$5:$F$98,MATCH(MIN(ABS('DB-메모리얼'!$F$5:$F$98-'주요 재화 수급처 관리'!$C$10)),ABS('DB-메모리얼'!$F$5:$F$98-'주요 재화 수급처 관리'!$C$10),0))),'DB-메모리얼'!$F$5:$K$98,MATCH(H310,'DB-메모리얼'!$H$3:$K$3,0)+2,0)),"0"))*D310/14</f>
        <v>660690.14285714284</v>
      </c>
      <c r="P310" s="29">
        <f t="shared" si="10"/>
        <v>1028</v>
      </c>
      <c r="Q310" s="299">
        <f t="shared" si="11"/>
        <v>6156055.3047619043</v>
      </c>
    </row>
    <row r="311" spans="2:17" ht="18" thickTop="1" thickBot="1" x14ac:dyDescent="0.35">
      <c r="B311" s="22" t="s">
        <v>1609</v>
      </c>
      <c r="C311" s="5">
        <v>282</v>
      </c>
      <c r="D311" s="323">
        <v>1</v>
      </c>
      <c r="E311" s="17"/>
      <c r="F311" s="276">
        <f>VLOOKUP(C311,'DB-캐릭터별 스테이지 매칭'!$E$3:$F$302,2,0)</f>
        <v>1535</v>
      </c>
      <c r="G311" s="276" t="str">
        <f>VLOOKUP(F311,'DB-캐릭터별 스테이지 매칭'!$I$3:$L$1698,4,0)</f>
        <v>30-19</v>
      </c>
      <c r="H311" s="276">
        <f>_xlfn.IFNA(VLOOKUP(B311,'DB-서식용'!$D$4:$E$12,2,0),"")</f>
        <v>1040101001</v>
      </c>
      <c r="I311" s="29">
        <f>IFERROR((VLOOKUP(F311,'DB-방치 재화'!$B$3:$I$1800,(MATCH(H311,'DB-방치 재화'!$F$1:$I$1,0)+4),0))*60*24*D311,"0")*(1.7+1.58)</f>
        <v>5280537.6000000006</v>
      </c>
      <c r="J311" s="29">
        <f>_xlfn.IFNA(IF(H311='DB-일일 퀘스트'!$F$6,VLOOKUP(F311,'DB-방치 재화'!$B$3:$H$1698,5,0)*VLOOKUP(H311,'DB-일일 퀘스트'!$F$6:$H$13,3,0),IF(H311='DB-일일 퀘스트'!$F$7,VLOOKUP(F311,'DB-방치 재화'!$B$3:$H$1698,6,0)*VLOOKUP(H311,'DB-일일 퀘스트'!$F$6:$H$13,3,0),IF(H311='DB-일일 퀘스트'!$F$8,VLOOKUP(F311,'DB-방치 재화'!$B$3:$H$1698,7,0)*VLOOKUP(H311,'DB-일일 퀘스트'!$F$6:$H$13,3,0),VLOOKUP(H311,'DB-일일 퀘스트'!$F$6:$H$13,3,0)))),"0")</f>
        <v>134160</v>
      </c>
      <c r="K311" s="29">
        <f>_xlfn.IFNA((IF(H311='DB-주간 퀘스트'!$F$6,VLOOKUP(F311,'DB-방치 재화'!$B$3:$H$1698,5,0)*VLOOKUP(H311,'DB-주간 퀘스트'!$F$6:$H$15,3,0),IF(H311='DB-주간 퀘스트'!$F$7,VLOOKUP(F311,'DB-방치 재화'!$B$3:$H$1698,6,0)*VLOOKUP(H311,'DB-주간 퀘스트'!$F$6:$H$15,3,0),IF(H311='DB-주간 퀘스트'!$F$8,VLOOKUP(F311,'DB-방치 재화'!$B$3:$H$1698,7,0)*VLOOKUP(H311,'DB-주간 퀘스트'!$F$6:$H$15,3,0),VLOOKUP(H311,'DB-주간 퀘스트'!$F$6:$H$15,3,0)))))/7,"0")</f>
        <v>57497.142857142855</v>
      </c>
      <c r="L311" s="29">
        <f t="array" ref="L311">_xlfn.IFNA(IF(H311='DB-아스니아 미션'!$F$8,VLOOKUP('주요 재화 수급처 관리'!$F$10:$F$11,'DB-방치 재화'!$B$3:$H$1698,6,0)*'DB-아스니아 미션'!$H$8,VLOOKUP('주요 재화 수급처 관리'!$H$10:$H$11,'DB-아스니아 미션'!$F$7:$H$10,3,0)),"0")/7</f>
        <v>274.28571428571428</v>
      </c>
      <c r="M311" s="29">
        <f>(((VLOOKUP(F311,'DB-방치 재화'!$B$3:$I$1698,8,0)+8)*(VLOOKUP(H311,'DB-파견 작전실'!$L$8:$M$14,2,0)))*D311)</f>
        <v>56130.53333333334</v>
      </c>
      <c r="N311" s="29">
        <f>_xlfn.IFNA(IF(C311&lt;'DB-선물'!$E$5,VLOOKUP('주요 재화 수급처 관리'!$H$10,'DB-선물'!$G$6:$I$9,3,0),(IF('DB-선물'!$E$11&lt;=C311&lt;'DB-선물'!E257,VLOOKUP('주요 재화 수급처 관리'!$H$10,'DB-선물'!$G$12:$I$15,3,0),VLOOKUP(H311,'DB-선물'!$G$18:$I$21,3,0)))),"0")*6*D311</f>
        <v>0</v>
      </c>
      <c r="O311" s="29">
        <f t="array" ref="O311">(_xlfn.IFNA((VLOOKUP((INDEX('DB-메모리얼'!$F$5:$F$98,MATCH(MIN(ABS('DB-메모리얼'!$F$5:$F$98-'주요 재화 수급처 관리'!$C$10)),ABS('DB-메모리얼'!$F$5:$F$98-'주요 재화 수급처 관리'!$C$10),0))),'DB-메모리얼'!$F$5:$K$98,MATCH(H311,'DB-메모리얼'!$H$3:$K$3,0)+2,0)),"0"))*D311/14</f>
        <v>660690.14285714284</v>
      </c>
      <c r="P311" s="29">
        <f t="shared" si="10"/>
        <v>1028</v>
      </c>
      <c r="Q311" s="299">
        <f t="shared" si="11"/>
        <v>6190317.7047619047</v>
      </c>
    </row>
    <row r="312" spans="2:17" ht="18" thickTop="1" thickBot="1" x14ac:dyDescent="0.35">
      <c r="B312" s="22" t="s">
        <v>1609</v>
      </c>
      <c r="C312" s="5">
        <v>283</v>
      </c>
      <c r="D312" s="323">
        <v>1</v>
      </c>
      <c r="E312" s="17"/>
      <c r="F312" s="276">
        <f>VLOOKUP(C312,'DB-캐릭터별 스테이지 매칭'!$E$3:$F$302,2,0)</f>
        <v>1544</v>
      </c>
      <c r="G312" s="276" t="str">
        <f>VLOOKUP(F312,'DB-캐릭터별 스테이지 매칭'!$I$3:$L$1698,4,0)</f>
        <v>30-28</v>
      </c>
      <c r="H312" s="276">
        <f>_xlfn.IFNA(VLOOKUP(B312,'DB-서식용'!$D$4:$E$12,2,0),"")</f>
        <v>1040101001</v>
      </c>
      <c r="I312" s="29">
        <f>IFERROR((VLOOKUP(F312,'DB-방치 재화'!$B$3:$I$1800,(MATCH(H312,'DB-방치 재화'!$F$1:$I$1,0)+4),0))*60*24*D312,"0")*(1.7+1.58)</f>
        <v>5308876.8000000007</v>
      </c>
      <c r="J312" s="29">
        <f>_xlfn.IFNA(IF(H312='DB-일일 퀘스트'!$F$6,VLOOKUP(F312,'DB-방치 재화'!$B$3:$H$1698,5,0)*VLOOKUP(H312,'DB-일일 퀘스트'!$F$6:$H$13,3,0),IF(H312='DB-일일 퀘스트'!$F$7,VLOOKUP(F312,'DB-방치 재화'!$B$3:$H$1698,6,0)*VLOOKUP(H312,'DB-일일 퀘스트'!$F$6:$H$13,3,0),IF(H312='DB-일일 퀘스트'!$F$8,VLOOKUP(F312,'DB-방치 재화'!$B$3:$H$1698,7,0)*VLOOKUP(H312,'DB-일일 퀘스트'!$F$6:$H$13,3,0),VLOOKUP(H312,'DB-일일 퀘스트'!$F$6:$H$13,3,0)))),"0")</f>
        <v>134880</v>
      </c>
      <c r="K312" s="29">
        <f>_xlfn.IFNA((IF(H312='DB-주간 퀘스트'!$F$6,VLOOKUP(F312,'DB-방치 재화'!$B$3:$H$1698,5,0)*VLOOKUP(H312,'DB-주간 퀘스트'!$F$6:$H$15,3,0),IF(H312='DB-주간 퀘스트'!$F$7,VLOOKUP(F312,'DB-방치 재화'!$B$3:$H$1698,6,0)*VLOOKUP(H312,'DB-주간 퀘스트'!$F$6:$H$15,3,0),IF(H312='DB-주간 퀘스트'!$F$8,VLOOKUP(F312,'DB-방치 재화'!$B$3:$H$1698,7,0)*VLOOKUP(H312,'DB-주간 퀘스트'!$F$6:$H$15,3,0),VLOOKUP(H312,'DB-주간 퀘스트'!$F$6:$H$15,3,0)))))/7,"0")</f>
        <v>57805.714285714283</v>
      </c>
      <c r="L312" s="29">
        <f t="array" ref="L312">_xlfn.IFNA(IF(H312='DB-아스니아 미션'!$F$8,VLOOKUP('주요 재화 수급처 관리'!$F$10:$F$11,'DB-방치 재화'!$B$3:$H$1698,6,0)*'DB-아스니아 미션'!$H$8,VLOOKUP('주요 재화 수급처 관리'!$H$10:$H$11,'DB-아스니아 미션'!$F$7:$H$10,3,0)),"0")/7</f>
        <v>274.28571428571428</v>
      </c>
      <c r="M312" s="29">
        <f>(((VLOOKUP(F312,'DB-방치 재화'!$B$3:$I$1698,8,0)+8)*(VLOOKUP(H312,'DB-파견 작전실'!$L$8:$M$14,2,0)))*D312)</f>
        <v>56130.53333333334</v>
      </c>
      <c r="N312" s="29">
        <f>_xlfn.IFNA(IF(C312&lt;'DB-선물'!$E$5,VLOOKUP('주요 재화 수급처 관리'!$H$10,'DB-선물'!$G$6:$I$9,3,0),(IF('DB-선물'!$E$11&lt;=C312&lt;'DB-선물'!E258,VLOOKUP('주요 재화 수급처 관리'!$H$10,'DB-선물'!$G$12:$I$15,3,0),VLOOKUP(H312,'DB-선물'!$G$18:$I$21,3,0)))),"0")*6*D312</f>
        <v>0</v>
      </c>
      <c r="O312" s="29">
        <f t="array" ref="O312">(_xlfn.IFNA((VLOOKUP((INDEX('DB-메모리얼'!$F$5:$F$98,MATCH(MIN(ABS('DB-메모리얼'!$F$5:$F$98-'주요 재화 수급처 관리'!$C$10)),ABS('DB-메모리얼'!$F$5:$F$98-'주요 재화 수급처 관리'!$C$10),0))),'DB-메모리얼'!$F$5:$K$98,MATCH(H312,'DB-메모리얼'!$H$3:$K$3,0)+2,0)),"0"))*D312/14</f>
        <v>660690.14285714284</v>
      </c>
      <c r="P312" s="29">
        <f t="shared" si="10"/>
        <v>1028</v>
      </c>
      <c r="Q312" s="299">
        <f t="shared" si="11"/>
        <v>6219685.4761904767</v>
      </c>
    </row>
    <row r="313" spans="2:17" ht="18" thickTop="1" thickBot="1" x14ac:dyDescent="0.35">
      <c r="B313" s="22" t="s">
        <v>1609</v>
      </c>
      <c r="C313" s="5">
        <v>284</v>
      </c>
      <c r="D313" s="323">
        <v>1</v>
      </c>
      <c r="E313" s="17"/>
      <c r="F313" s="276">
        <f>VLOOKUP(C313,'DB-캐릭터별 스테이지 매칭'!$E$3:$F$302,2,0)</f>
        <v>1553</v>
      </c>
      <c r="G313" s="276" t="str">
        <f>VLOOKUP(F313,'DB-캐릭터별 스테이지 매칭'!$I$3:$L$1698,4,0)</f>
        <v>30-37</v>
      </c>
      <c r="H313" s="276">
        <f>_xlfn.IFNA(VLOOKUP(B313,'DB-서식용'!$D$4:$E$12,2,0),"")</f>
        <v>1040101001</v>
      </c>
      <c r="I313" s="29">
        <f>IFERROR((VLOOKUP(F313,'DB-방치 재화'!$B$3:$I$1800,(MATCH(H313,'DB-방치 재화'!$F$1:$I$1,0)+4),0))*60*24*D313,"0")*(1.7+1.58)</f>
        <v>5337216</v>
      </c>
      <c r="J313" s="29">
        <f>_xlfn.IFNA(IF(H313='DB-일일 퀘스트'!$F$6,VLOOKUP(F313,'DB-방치 재화'!$B$3:$H$1698,5,0)*VLOOKUP(H313,'DB-일일 퀘스트'!$F$6:$H$13,3,0),IF(H313='DB-일일 퀘스트'!$F$7,VLOOKUP(F313,'DB-방치 재화'!$B$3:$H$1698,6,0)*VLOOKUP(H313,'DB-일일 퀘스트'!$F$6:$H$13,3,0),IF(H313='DB-일일 퀘스트'!$F$8,VLOOKUP(F313,'DB-방치 재화'!$B$3:$H$1698,7,0)*VLOOKUP(H313,'DB-일일 퀘스트'!$F$6:$H$13,3,0),VLOOKUP(H313,'DB-일일 퀘스트'!$F$6:$H$13,3,0)))),"0")</f>
        <v>135600</v>
      </c>
      <c r="K313" s="29">
        <f>_xlfn.IFNA((IF(H313='DB-주간 퀘스트'!$F$6,VLOOKUP(F313,'DB-방치 재화'!$B$3:$H$1698,5,0)*VLOOKUP(H313,'DB-주간 퀘스트'!$F$6:$H$15,3,0),IF(H313='DB-주간 퀘스트'!$F$7,VLOOKUP(F313,'DB-방치 재화'!$B$3:$H$1698,6,0)*VLOOKUP(H313,'DB-주간 퀘스트'!$F$6:$H$15,3,0),IF(H313='DB-주간 퀘스트'!$F$8,VLOOKUP(F313,'DB-방치 재화'!$B$3:$H$1698,7,0)*VLOOKUP(H313,'DB-주간 퀘스트'!$F$6:$H$15,3,0),VLOOKUP(H313,'DB-주간 퀘스트'!$F$6:$H$15,3,0)))))/7,"0")</f>
        <v>58114.285714285717</v>
      </c>
      <c r="L313" s="29">
        <f t="array" ref="L313">_xlfn.IFNA(IF(H313='DB-아스니아 미션'!$F$8,VLOOKUP('주요 재화 수급처 관리'!$F$10:$F$11,'DB-방치 재화'!$B$3:$H$1698,6,0)*'DB-아스니아 미션'!$H$8,VLOOKUP('주요 재화 수급처 관리'!$H$10:$H$11,'DB-아스니아 미션'!$F$7:$H$10,3,0)),"0")/7</f>
        <v>274.28571428571428</v>
      </c>
      <c r="M313" s="29">
        <f>(((VLOOKUP(F313,'DB-방치 재화'!$B$3:$I$1698,8,0)+8)*(VLOOKUP(H313,'DB-파견 작전실'!$L$8:$M$14,2,0)))*D313)</f>
        <v>56130.53333333334</v>
      </c>
      <c r="N313" s="29">
        <f>_xlfn.IFNA(IF(C313&lt;'DB-선물'!$E$5,VLOOKUP('주요 재화 수급처 관리'!$H$10,'DB-선물'!$G$6:$I$9,3,0),(IF('DB-선물'!$E$11&lt;=C313&lt;'DB-선물'!E259,VLOOKUP('주요 재화 수급처 관리'!$H$10,'DB-선물'!$G$12:$I$15,3,0),VLOOKUP(H313,'DB-선물'!$G$18:$I$21,3,0)))),"0")*6*D313</f>
        <v>0</v>
      </c>
      <c r="O313" s="29">
        <f t="array" ref="O313">(_xlfn.IFNA((VLOOKUP((INDEX('DB-메모리얼'!$F$5:$F$98,MATCH(MIN(ABS('DB-메모리얼'!$F$5:$F$98-'주요 재화 수급처 관리'!$C$10)),ABS('DB-메모리얼'!$F$5:$F$98-'주요 재화 수급처 관리'!$C$10),0))),'DB-메모리얼'!$F$5:$K$98,MATCH(H313,'DB-메모리얼'!$H$3:$K$3,0)+2,0)),"0"))*D313/14</f>
        <v>660690.14285714284</v>
      </c>
      <c r="P313" s="29">
        <f t="shared" si="10"/>
        <v>1028</v>
      </c>
      <c r="Q313" s="299">
        <f t="shared" si="11"/>
        <v>6249053.2476190468</v>
      </c>
    </row>
    <row r="314" spans="2:17" ht="18" thickTop="1" thickBot="1" x14ac:dyDescent="0.35">
      <c r="B314" s="22" t="s">
        <v>1609</v>
      </c>
      <c r="C314" s="116">
        <v>285</v>
      </c>
      <c r="D314" s="323">
        <v>1</v>
      </c>
      <c r="E314" s="17"/>
      <c r="F314" s="276">
        <f>VLOOKUP(C314,'DB-캐릭터별 스테이지 매칭'!$E$3:$F$302,2,0)</f>
        <v>1562</v>
      </c>
      <c r="G314" s="276" t="str">
        <f>VLOOKUP(F314,'DB-캐릭터별 스테이지 매칭'!$I$3:$L$1698,4,0)</f>
        <v>30-46</v>
      </c>
      <c r="H314" s="276">
        <f>_xlfn.IFNA(VLOOKUP(B314,'DB-서식용'!$D$4:$E$12,2,0),"")</f>
        <v>1040101001</v>
      </c>
      <c r="I314" s="29">
        <f>IFERROR((VLOOKUP(F314,'DB-방치 재화'!$B$3:$I$1800,(MATCH(H314,'DB-방치 재화'!$F$1:$I$1,0)+4),0))*60*24*D314,"0")*(1.7+1.58)</f>
        <v>5370278.4000000004</v>
      </c>
      <c r="J314" s="29">
        <f>_xlfn.IFNA(IF(H314='DB-일일 퀘스트'!$F$6,VLOOKUP(F314,'DB-방치 재화'!$B$3:$H$1698,5,0)*VLOOKUP(H314,'DB-일일 퀘스트'!$F$6:$H$13,3,0),IF(H314='DB-일일 퀘스트'!$F$7,VLOOKUP(F314,'DB-방치 재화'!$B$3:$H$1698,6,0)*VLOOKUP(H314,'DB-일일 퀘스트'!$F$6:$H$13,3,0),IF(H314='DB-일일 퀘스트'!$F$8,VLOOKUP(F314,'DB-방치 재화'!$B$3:$H$1698,7,0)*VLOOKUP(H314,'DB-일일 퀘스트'!$F$6:$H$13,3,0),VLOOKUP(H314,'DB-일일 퀘스트'!$F$6:$H$13,3,0)))),"0")</f>
        <v>136440</v>
      </c>
      <c r="K314" s="29">
        <f>_xlfn.IFNA((IF(H314='DB-주간 퀘스트'!$F$6,VLOOKUP(F314,'DB-방치 재화'!$B$3:$H$1698,5,0)*VLOOKUP(H314,'DB-주간 퀘스트'!$F$6:$H$15,3,0),IF(H314='DB-주간 퀘스트'!$F$7,VLOOKUP(F314,'DB-방치 재화'!$B$3:$H$1698,6,0)*VLOOKUP(H314,'DB-주간 퀘스트'!$F$6:$H$15,3,0),IF(H314='DB-주간 퀘스트'!$F$8,VLOOKUP(F314,'DB-방치 재화'!$B$3:$H$1698,7,0)*VLOOKUP(H314,'DB-주간 퀘스트'!$F$6:$H$15,3,0),VLOOKUP(H314,'DB-주간 퀘스트'!$F$6:$H$15,3,0)))))/7,"0")</f>
        <v>58474.285714285717</v>
      </c>
      <c r="L314" s="29">
        <f t="array" ref="L314">_xlfn.IFNA(IF(H314='DB-아스니아 미션'!$F$8,VLOOKUP('주요 재화 수급처 관리'!$F$10:$F$11,'DB-방치 재화'!$B$3:$H$1698,6,0)*'DB-아스니아 미션'!$H$8,VLOOKUP('주요 재화 수급처 관리'!$H$10:$H$11,'DB-아스니아 미션'!$F$7:$H$10,3,0)),"0")/7</f>
        <v>274.28571428571428</v>
      </c>
      <c r="M314" s="29">
        <f>(((VLOOKUP(F314,'DB-방치 재화'!$B$3:$I$1698,8,0)+8)*(VLOOKUP(H314,'DB-파견 작전실'!$L$8:$M$14,2,0)))*D314)</f>
        <v>56130.53333333334</v>
      </c>
      <c r="N314" s="29">
        <f>_xlfn.IFNA(IF(C314&lt;'DB-선물'!$E$5,VLOOKUP('주요 재화 수급처 관리'!$H$10,'DB-선물'!$G$6:$I$9,3,0),(IF('DB-선물'!$E$11&lt;=C314&lt;'DB-선물'!E260,VLOOKUP('주요 재화 수급처 관리'!$H$10,'DB-선물'!$G$12:$I$15,3,0),VLOOKUP(H314,'DB-선물'!$G$18:$I$21,3,0)))),"0")*6*D314</f>
        <v>0</v>
      </c>
      <c r="O314" s="29">
        <f t="array" ref="O314">(_xlfn.IFNA((VLOOKUP((INDEX('DB-메모리얼'!$F$5:$F$98,MATCH(MIN(ABS('DB-메모리얼'!$F$5:$F$98-'주요 재화 수급처 관리'!$C$10)),ABS('DB-메모리얼'!$F$5:$F$98-'주요 재화 수급처 관리'!$C$10),0))),'DB-메모리얼'!$F$5:$K$98,MATCH(H314,'DB-메모리얼'!$H$3:$K$3,0)+2,0)),"0"))*D314/14</f>
        <v>660690.14285714284</v>
      </c>
      <c r="P314" s="29">
        <f t="shared" si="10"/>
        <v>1028</v>
      </c>
      <c r="Q314" s="299">
        <f t="shared" si="11"/>
        <v>6283315.6476190472</v>
      </c>
    </row>
    <row r="315" spans="2:17" ht="18" thickTop="1" thickBot="1" x14ac:dyDescent="0.35">
      <c r="B315" s="22" t="s">
        <v>1609</v>
      </c>
      <c r="C315" s="116">
        <v>286</v>
      </c>
      <c r="D315" s="323">
        <v>1</v>
      </c>
      <c r="E315" s="17"/>
      <c r="F315" s="276">
        <f>VLOOKUP(C315,'DB-캐릭터별 스테이지 매칭'!$E$3:$F$302,2,0)</f>
        <v>1570</v>
      </c>
      <c r="G315" s="276" t="str">
        <f>VLOOKUP(F315,'DB-캐릭터별 스테이지 매칭'!$I$3:$L$1698,4,0)</f>
        <v>30-54</v>
      </c>
      <c r="H315" s="276">
        <f>_xlfn.IFNA(VLOOKUP(B315,'DB-서식용'!$D$4:$E$12,2,0),"")</f>
        <v>1040101001</v>
      </c>
      <c r="I315" s="29">
        <f>IFERROR((VLOOKUP(F315,'DB-방치 재화'!$B$3:$I$1800,(MATCH(H315,'DB-방치 재화'!$F$1:$I$1,0)+4),0))*60*24*D315,"0")*(1.7+1.58)</f>
        <v>5393894.4000000004</v>
      </c>
      <c r="J315" s="29">
        <f>_xlfn.IFNA(IF(H315='DB-일일 퀘스트'!$F$6,VLOOKUP(F315,'DB-방치 재화'!$B$3:$H$1698,5,0)*VLOOKUP(H315,'DB-일일 퀘스트'!$F$6:$H$13,3,0),IF(H315='DB-일일 퀘스트'!$F$7,VLOOKUP(F315,'DB-방치 재화'!$B$3:$H$1698,6,0)*VLOOKUP(H315,'DB-일일 퀘스트'!$F$6:$H$13,3,0),IF(H315='DB-일일 퀘스트'!$F$8,VLOOKUP(F315,'DB-방치 재화'!$B$3:$H$1698,7,0)*VLOOKUP(H315,'DB-일일 퀘스트'!$F$6:$H$13,3,0),VLOOKUP(H315,'DB-일일 퀘스트'!$F$6:$H$13,3,0)))),"0")</f>
        <v>137040</v>
      </c>
      <c r="K315" s="29">
        <f>_xlfn.IFNA((IF(H315='DB-주간 퀘스트'!$F$6,VLOOKUP(F315,'DB-방치 재화'!$B$3:$H$1698,5,0)*VLOOKUP(H315,'DB-주간 퀘스트'!$F$6:$H$15,3,0),IF(H315='DB-주간 퀘스트'!$F$7,VLOOKUP(F315,'DB-방치 재화'!$B$3:$H$1698,6,0)*VLOOKUP(H315,'DB-주간 퀘스트'!$F$6:$H$15,3,0),IF(H315='DB-주간 퀘스트'!$F$8,VLOOKUP(F315,'DB-방치 재화'!$B$3:$H$1698,7,0)*VLOOKUP(H315,'DB-주간 퀘스트'!$F$6:$H$15,3,0),VLOOKUP(H315,'DB-주간 퀘스트'!$F$6:$H$15,3,0)))))/7,"0")</f>
        <v>58731.428571428572</v>
      </c>
      <c r="L315" s="29">
        <f t="array" ref="L315">_xlfn.IFNA(IF(H315='DB-아스니아 미션'!$F$8,VLOOKUP('주요 재화 수급처 관리'!$F$10:$F$11,'DB-방치 재화'!$B$3:$H$1698,6,0)*'DB-아스니아 미션'!$H$8,VLOOKUP('주요 재화 수급처 관리'!$H$10:$H$11,'DB-아스니아 미션'!$F$7:$H$10,3,0)),"0")/7</f>
        <v>274.28571428571428</v>
      </c>
      <c r="M315" s="29">
        <f>(((VLOOKUP(F315,'DB-방치 재화'!$B$3:$I$1698,8,0)+8)*(VLOOKUP(H315,'DB-파견 작전실'!$L$8:$M$14,2,0)))*D315)</f>
        <v>56130.53333333334</v>
      </c>
      <c r="N315" s="29">
        <f>_xlfn.IFNA(IF(C315&lt;'DB-선물'!$E$5,VLOOKUP('주요 재화 수급처 관리'!$H$10,'DB-선물'!$G$6:$I$9,3,0),(IF('DB-선물'!$E$11&lt;=C315&lt;'DB-선물'!E261,VLOOKUP('주요 재화 수급처 관리'!$H$10,'DB-선물'!$G$12:$I$15,3,0),VLOOKUP(H315,'DB-선물'!$G$18:$I$21,3,0)))),"0")*6*D315</f>
        <v>0</v>
      </c>
      <c r="O315" s="29">
        <f t="array" ref="O315">(_xlfn.IFNA((VLOOKUP((INDEX('DB-메모리얼'!$F$5:$F$98,MATCH(MIN(ABS('DB-메모리얼'!$F$5:$F$98-'주요 재화 수급처 관리'!$C$10)),ABS('DB-메모리얼'!$F$5:$F$98-'주요 재화 수급처 관리'!$C$10),0))),'DB-메모리얼'!$F$5:$K$98,MATCH(H315,'DB-메모리얼'!$H$3:$K$3,0)+2,0)),"0"))*D315/14</f>
        <v>660690.14285714284</v>
      </c>
      <c r="P315" s="29">
        <f t="shared" si="10"/>
        <v>1028</v>
      </c>
      <c r="Q315" s="299">
        <f t="shared" si="11"/>
        <v>6307788.7904761899</v>
      </c>
    </row>
    <row r="316" spans="2:17" ht="18" thickTop="1" thickBot="1" x14ac:dyDescent="0.35">
      <c r="B316" s="22" t="s">
        <v>1609</v>
      </c>
      <c r="C316" s="116">
        <v>287</v>
      </c>
      <c r="D316" s="323">
        <v>1</v>
      </c>
      <c r="E316" s="17"/>
      <c r="F316" s="276">
        <f>VLOOKUP(C316,'DB-캐릭터별 스테이지 매칭'!$E$3:$F$302,2,0)</f>
        <v>1579</v>
      </c>
      <c r="G316" s="276" t="str">
        <f>VLOOKUP(F316,'DB-캐릭터별 스테이지 매칭'!$I$3:$L$1698,4,0)</f>
        <v>31-3</v>
      </c>
      <c r="H316" s="276">
        <f>_xlfn.IFNA(VLOOKUP(B316,'DB-서식용'!$D$4:$E$12,2,0),"")</f>
        <v>1040101001</v>
      </c>
      <c r="I316" s="29">
        <f>IFERROR((VLOOKUP(F316,'DB-방치 재화'!$B$3:$I$1800,(MATCH(H316,'DB-방치 재화'!$F$1:$I$1,0)+4),0))*60*24*D316,"0")*(1.7+1.58)</f>
        <v>5422233.6000000006</v>
      </c>
      <c r="J316" s="29">
        <f>_xlfn.IFNA(IF(H316='DB-일일 퀘스트'!$F$6,VLOOKUP(F316,'DB-방치 재화'!$B$3:$H$1698,5,0)*VLOOKUP(H316,'DB-일일 퀘스트'!$F$6:$H$13,3,0),IF(H316='DB-일일 퀘스트'!$F$7,VLOOKUP(F316,'DB-방치 재화'!$B$3:$H$1698,6,0)*VLOOKUP(H316,'DB-일일 퀘스트'!$F$6:$H$13,3,0),IF(H316='DB-일일 퀘스트'!$F$8,VLOOKUP(F316,'DB-방치 재화'!$B$3:$H$1698,7,0)*VLOOKUP(H316,'DB-일일 퀘스트'!$F$6:$H$13,3,0),VLOOKUP(H316,'DB-일일 퀘스트'!$F$6:$H$13,3,0)))),"0")</f>
        <v>137760</v>
      </c>
      <c r="K316" s="29">
        <f>_xlfn.IFNA((IF(H316='DB-주간 퀘스트'!$F$6,VLOOKUP(F316,'DB-방치 재화'!$B$3:$H$1698,5,0)*VLOOKUP(H316,'DB-주간 퀘스트'!$F$6:$H$15,3,0),IF(H316='DB-주간 퀘스트'!$F$7,VLOOKUP(F316,'DB-방치 재화'!$B$3:$H$1698,6,0)*VLOOKUP(H316,'DB-주간 퀘스트'!$F$6:$H$15,3,0),IF(H316='DB-주간 퀘스트'!$F$8,VLOOKUP(F316,'DB-방치 재화'!$B$3:$H$1698,7,0)*VLOOKUP(H316,'DB-주간 퀘스트'!$F$6:$H$15,3,0),VLOOKUP(H316,'DB-주간 퀘스트'!$F$6:$H$15,3,0)))))/7,"0")</f>
        <v>59040</v>
      </c>
      <c r="L316" s="29">
        <f t="array" ref="L316">_xlfn.IFNA(IF(H316='DB-아스니아 미션'!$F$8,VLOOKUP('주요 재화 수급처 관리'!$F$10:$F$11,'DB-방치 재화'!$B$3:$H$1698,6,0)*'DB-아스니아 미션'!$H$8,VLOOKUP('주요 재화 수급처 관리'!$H$10:$H$11,'DB-아스니아 미션'!$F$7:$H$10,3,0)),"0")/7</f>
        <v>274.28571428571428</v>
      </c>
      <c r="M316" s="29">
        <f>(((VLOOKUP(F316,'DB-방치 재화'!$B$3:$I$1698,8,0)+8)*(VLOOKUP(H316,'DB-파견 작전실'!$L$8:$M$14,2,0)))*D316)</f>
        <v>56130.53333333334</v>
      </c>
      <c r="N316" s="29">
        <f>_xlfn.IFNA(IF(C316&lt;'DB-선물'!$E$5,VLOOKUP('주요 재화 수급처 관리'!$H$10,'DB-선물'!$G$6:$I$9,3,0),(IF('DB-선물'!$E$11&lt;=C316&lt;'DB-선물'!E262,VLOOKUP('주요 재화 수급처 관리'!$H$10,'DB-선물'!$G$12:$I$15,3,0),VLOOKUP(H316,'DB-선물'!$G$18:$I$21,3,0)))),"0")*6*D316</f>
        <v>0</v>
      </c>
      <c r="O316" s="29">
        <f t="array" ref="O316">(_xlfn.IFNA((VLOOKUP((INDEX('DB-메모리얼'!$F$5:$F$98,MATCH(MIN(ABS('DB-메모리얼'!$F$5:$F$98-'주요 재화 수급처 관리'!$C$10)),ABS('DB-메모리얼'!$F$5:$F$98-'주요 재화 수급처 관리'!$C$10),0))),'DB-메모리얼'!$F$5:$K$98,MATCH(H316,'DB-메모리얼'!$H$3:$K$3,0)+2,0)),"0"))*D316/14</f>
        <v>660690.14285714284</v>
      </c>
      <c r="P316" s="29">
        <f t="shared" si="10"/>
        <v>1028</v>
      </c>
      <c r="Q316" s="299">
        <f t="shared" si="11"/>
        <v>6337156.5619047619</v>
      </c>
    </row>
    <row r="317" spans="2:17" ht="18" thickTop="1" thickBot="1" x14ac:dyDescent="0.35">
      <c r="B317" s="22" t="s">
        <v>1609</v>
      </c>
      <c r="C317" s="116">
        <v>288</v>
      </c>
      <c r="D317" s="323">
        <v>1</v>
      </c>
      <c r="E317" s="17"/>
      <c r="F317" s="276">
        <f>VLOOKUP(C317,'DB-캐릭터별 스테이지 매칭'!$E$3:$F$302,2,0)</f>
        <v>1588</v>
      </c>
      <c r="G317" s="276" t="str">
        <f>VLOOKUP(F317,'DB-캐릭터별 스테이지 매칭'!$I$3:$L$1698,4,0)</f>
        <v>31-12</v>
      </c>
      <c r="H317" s="276">
        <f>_xlfn.IFNA(VLOOKUP(B317,'DB-서식용'!$D$4:$E$12,2,0),"")</f>
        <v>1040101001</v>
      </c>
      <c r="I317" s="29">
        <f>IFERROR((VLOOKUP(F317,'DB-방치 재화'!$B$3:$I$1800,(MATCH(H317,'DB-방치 재화'!$F$1:$I$1,0)+4),0))*60*24*D317,"0")*(1.7+1.58)</f>
        <v>5450572.8000000007</v>
      </c>
      <c r="J317" s="29">
        <f>_xlfn.IFNA(IF(H317='DB-일일 퀘스트'!$F$6,VLOOKUP(F317,'DB-방치 재화'!$B$3:$H$1698,5,0)*VLOOKUP(H317,'DB-일일 퀘스트'!$F$6:$H$13,3,0),IF(H317='DB-일일 퀘스트'!$F$7,VLOOKUP(F317,'DB-방치 재화'!$B$3:$H$1698,6,0)*VLOOKUP(H317,'DB-일일 퀘스트'!$F$6:$H$13,3,0),IF(H317='DB-일일 퀘스트'!$F$8,VLOOKUP(F317,'DB-방치 재화'!$B$3:$H$1698,7,0)*VLOOKUP(H317,'DB-일일 퀘스트'!$F$6:$H$13,3,0),VLOOKUP(H317,'DB-일일 퀘스트'!$F$6:$H$13,3,0)))),"0")</f>
        <v>138480</v>
      </c>
      <c r="K317" s="29">
        <f>_xlfn.IFNA((IF(H317='DB-주간 퀘스트'!$F$6,VLOOKUP(F317,'DB-방치 재화'!$B$3:$H$1698,5,0)*VLOOKUP(H317,'DB-주간 퀘스트'!$F$6:$H$15,3,0),IF(H317='DB-주간 퀘스트'!$F$7,VLOOKUP(F317,'DB-방치 재화'!$B$3:$H$1698,6,0)*VLOOKUP(H317,'DB-주간 퀘스트'!$F$6:$H$15,3,0),IF(H317='DB-주간 퀘스트'!$F$8,VLOOKUP(F317,'DB-방치 재화'!$B$3:$H$1698,7,0)*VLOOKUP(H317,'DB-주간 퀘스트'!$F$6:$H$15,3,0),VLOOKUP(H317,'DB-주간 퀘스트'!$F$6:$H$15,3,0)))))/7,"0")</f>
        <v>59348.571428571428</v>
      </c>
      <c r="L317" s="29">
        <f t="array" ref="L317">_xlfn.IFNA(IF(H317='DB-아스니아 미션'!$F$8,VLOOKUP('주요 재화 수급처 관리'!$F$10:$F$11,'DB-방치 재화'!$B$3:$H$1698,6,0)*'DB-아스니아 미션'!$H$8,VLOOKUP('주요 재화 수급처 관리'!$H$10:$H$11,'DB-아스니아 미션'!$F$7:$H$10,3,0)),"0")/7</f>
        <v>274.28571428571428</v>
      </c>
      <c r="M317" s="29">
        <f>(((VLOOKUP(F317,'DB-방치 재화'!$B$3:$I$1698,8,0)+8)*(VLOOKUP(H317,'DB-파견 작전실'!$L$8:$M$14,2,0)))*D317)</f>
        <v>56130.53333333334</v>
      </c>
      <c r="N317" s="29">
        <f>_xlfn.IFNA(IF(C317&lt;'DB-선물'!$E$5,VLOOKUP('주요 재화 수급처 관리'!$H$10,'DB-선물'!$G$6:$I$9,3,0),(IF('DB-선물'!$E$11&lt;=C317&lt;'DB-선물'!E263,VLOOKUP('주요 재화 수급처 관리'!$H$10,'DB-선물'!$G$12:$I$15,3,0),VLOOKUP(H317,'DB-선물'!$G$18:$I$21,3,0)))),"0")*6*D317</f>
        <v>0</v>
      </c>
      <c r="O317" s="29">
        <f t="array" ref="O317">(_xlfn.IFNA((VLOOKUP((INDEX('DB-메모리얼'!$F$5:$F$98,MATCH(MIN(ABS('DB-메모리얼'!$F$5:$F$98-'주요 재화 수급처 관리'!$C$10)),ABS('DB-메모리얼'!$F$5:$F$98-'주요 재화 수급처 관리'!$C$10),0))),'DB-메모리얼'!$F$5:$K$98,MATCH(H317,'DB-메모리얼'!$H$3:$K$3,0)+2,0)),"0"))*D317/14</f>
        <v>660690.14285714284</v>
      </c>
      <c r="P317" s="29">
        <f t="shared" si="10"/>
        <v>1028</v>
      </c>
      <c r="Q317" s="299">
        <f t="shared" si="11"/>
        <v>6366524.333333334</v>
      </c>
    </row>
    <row r="318" spans="2:17" ht="18" thickTop="1" thickBot="1" x14ac:dyDescent="0.35">
      <c r="B318" s="22" t="s">
        <v>1609</v>
      </c>
      <c r="C318" s="116">
        <v>289</v>
      </c>
      <c r="D318" s="323">
        <v>1</v>
      </c>
      <c r="E318" s="17"/>
      <c r="F318" s="276">
        <f>VLOOKUP(C318,'DB-캐릭터별 스테이지 매칭'!$E$3:$F$302,2,0)</f>
        <v>1597</v>
      </c>
      <c r="G318" s="276" t="str">
        <f>VLOOKUP(F318,'DB-캐릭터별 스테이지 매칭'!$I$3:$L$1698,4,0)</f>
        <v>31-21</v>
      </c>
      <c r="H318" s="276">
        <f>_xlfn.IFNA(VLOOKUP(B318,'DB-서식용'!$D$4:$E$12,2,0),"")</f>
        <v>1040101001</v>
      </c>
      <c r="I318" s="29">
        <f>IFERROR((VLOOKUP(F318,'DB-방치 재화'!$B$3:$I$1800,(MATCH(H318,'DB-방치 재화'!$F$1:$I$1,0)+4),0))*60*24*D318,"0")*(1.7+1.58)</f>
        <v>5478912</v>
      </c>
      <c r="J318" s="29">
        <f>_xlfn.IFNA(IF(H318='DB-일일 퀘스트'!$F$6,VLOOKUP(F318,'DB-방치 재화'!$B$3:$H$1698,5,0)*VLOOKUP(H318,'DB-일일 퀘스트'!$F$6:$H$13,3,0),IF(H318='DB-일일 퀘스트'!$F$7,VLOOKUP(F318,'DB-방치 재화'!$B$3:$H$1698,6,0)*VLOOKUP(H318,'DB-일일 퀘스트'!$F$6:$H$13,3,0),IF(H318='DB-일일 퀘스트'!$F$8,VLOOKUP(F318,'DB-방치 재화'!$B$3:$H$1698,7,0)*VLOOKUP(H318,'DB-일일 퀘스트'!$F$6:$H$13,3,0),VLOOKUP(H318,'DB-일일 퀘스트'!$F$6:$H$13,3,0)))),"0")</f>
        <v>139200</v>
      </c>
      <c r="K318" s="29">
        <f>_xlfn.IFNA((IF(H318='DB-주간 퀘스트'!$F$6,VLOOKUP(F318,'DB-방치 재화'!$B$3:$H$1698,5,0)*VLOOKUP(H318,'DB-주간 퀘스트'!$F$6:$H$15,3,0),IF(H318='DB-주간 퀘스트'!$F$7,VLOOKUP(F318,'DB-방치 재화'!$B$3:$H$1698,6,0)*VLOOKUP(H318,'DB-주간 퀘스트'!$F$6:$H$15,3,0),IF(H318='DB-주간 퀘스트'!$F$8,VLOOKUP(F318,'DB-방치 재화'!$B$3:$H$1698,7,0)*VLOOKUP(H318,'DB-주간 퀘스트'!$F$6:$H$15,3,0),VLOOKUP(H318,'DB-주간 퀘스트'!$F$6:$H$15,3,0)))))/7,"0")</f>
        <v>59657.142857142855</v>
      </c>
      <c r="L318" s="29">
        <f t="array" ref="L318">_xlfn.IFNA(IF(H318='DB-아스니아 미션'!$F$8,VLOOKUP('주요 재화 수급처 관리'!$F$10:$F$11,'DB-방치 재화'!$B$3:$H$1698,6,0)*'DB-아스니아 미션'!$H$8,VLOOKUP('주요 재화 수급처 관리'!$H$10:$H$11,'DB-아스니아 미션'!$F$7:$H$10,3,0)),"0")/7</f>
        <v>274.28571428571428</v>
      </c>
      <c r="M318" s="29">
        <f>(((VLOOKUP(F318,'DB-방치 재화'!$B$3:$I$1698,8,0)+8)*(VLOOKUP(H318,'DB-파견 작전실'!$L$8:$M$14,2,0)))*D318)</f>
        <v>56130.53333333334</v>
      </c>
      <c r="N318" s="29">
        <f>_xlfn.IFNA(IF(C318&lt;'DB-선물'!$E$5,VLOOKUP('주요 재화 수급처 관리'!$H$10,'DB-선물'!$G$6:$I$9,3,0),(IF('DB-선물'!$E$11&lt;=C318&lt;'DB-선물'!E264,VLOOKUP('주요 재화 수급처 관리'!$H$10,'DB-선물'!$G$12:$I$15,3,0),VLOOKUP(H318,'DB-선물'!$G$18:$I$21,3,0)))),"0")*6*D318</f>
        <v>0</v>
      </c>
      <c r="O318" s="29">
        <f t="array" ref="O318">(_xlfn.IFNA((VLOOKUP((INDEX('DB-메모리얼'!$F$5:$F$98,MATCH(MIN(ABS('DB-메모리얼'!$F$5:$F$98-'주요 재화 수급처 관리'!$C$10)),ABS('DB-메모리얼'!$F$5:$F$98-'주요 재화 수급처 관리'!$C$10),0))),'DB-메모리얼'!$F$5:$K$98,MATCH(H318,'DB-메모리얼'!$H$3:$K$3,0)+2,0)),"0"))*D318/14</f>
        <v>660690.14285714284</v>
      </c>
      <c r="P318" s="29">
        <f t="shared" si="10"/>
        <v>1028</v>
      </c>
      <c r="Q318" s="299">
        <f t="shared" si="11"/>
        <v>6395892.1047619041</v>
      </c>
    </row>
    <row r="319" spans="2:17" ht="18" thickTop="1" thickBot="1" x14ac:dyDescent="0.35">
      <c r="B319" s="22" t="s">
        <v>1609</v>
      </c>
      <c r="C319" s="116">
        <v>290</v>
      </c>
      <c r="D319" s="323">
        <v>1</v>
      </c>
      <c r="E319" s="17"/>
      <c r="F319" s="276">
        <f>VLOOKUP(C319,'DB-캐릭터별 스테이지 매칭'!$E$3:$F$302,2,0)</f>
        <v>1606</v>
      </c>
      <c r="G319" s="276" t="str">
        <f>VLOOKUP(F319,'DB-캐릭터별 스테이지 매칭'!$I$3:$L$1698,4,0)</f>
        <v>31-30</v>
      </c>
      <c r="H319" s="276">
        <f>_xlfn.IFNA(VLOOKUP(B319,'DB-서식용'!$D$4:$E$12,2,0),"")</f>
        <v>1040101001</v>
      </c>
      <c r="I319" s="29">
        <f>IFERROR((VLOOKUP(F319,'DB-방치 재화'!$B$3:$I$1800,(MATCH(H319,'DB-방치 재화'!$F$1:$I$1,0)+4),0))*60*24*D319,"0")*(1.7+1.58)</f>
        <v>5511974.4000000004</v>
      </c>
      <c r="J319" s="29">
        <f>_xlfn.IFNA(IF(H319='DB-일일 퀘스트'!$F$6,VLOOKUP(F319,'DB-방치 재화'!$B$3:$H$1698,5,0)*VLOOKUP(H319,'DB-일일 퀘스트'!$F$6:$H$13,3,0),IF(H319='DB-일일 퀘스트'!$F$7,VLOOKUP(F319,'DB-방치 재화'!$B$3:$H$1698,6,0)*VLOOKUP(H319,'DB-일일 퀘스트'!$F$6:$H$13,3,0),IF(H319='DB-일일 퀘스트'!$F$8,VLOOKUP(F319,'DB-방치 재화'!$B$3:$H$1698,7,0)*VLOOKUP(H319,'DB-일일 퀘스트'!$F$6:$H$13,3,0),VLOOKUP(H319,'DB-일일 퀘스트'!$F$6:$H$13,3,0)))),"0")</f>
        <v>140040</v>
      </c>
      <c r="K319" s="29">
        <f>_xlfn.IFNA((IF(H319='DB-주간 퀘스트'!$F$6,VLOOKUP(F319,'DB-방치 재화'!$B$3:$H$1698,5,0)*VLOOKUP(H319,'DB-주간 퀘스트'!$F$6:$H$15,3,0),IF(H319='DB-주간 퀘스트'!$F$7,VLOOKUP(F319,'DB-방치 재화'!$B$3:$H$1698,6,0)*VLOOKUP(H319,'DB-주간 퀘스트'!$F$6:$H$15,3,0),IF(H319='DB-주간 퀘스트'!$F$8,VLOOKUP(F319,'DB-방치 재화'!$B$3:$H$1698,7,0)*VLOOKUP(H319,'DB-주간 퀘스트'!$F$6:$H$15,3,0),VLOOKUP(H319,'DB-주간 퀘스트'!$F$6:$H$15,3,0)))))/7,"0")</f>
        <v>60017.142857142855</v>
      </c>
      <c r="L319" s="29">
        <f t="array" ref="L319">_xlfn.IFNA(IF(H319='DB-아스니아 미션'!$F$8,VLOOKUP('주요 재화 수급처 관리'!$F$10:$F$11,'DB-방치 재화'!$B$3:$H$1698,6,0)*'DB-아스니아 미션'!$H$8,VLOOKUP('주요 재화 수급처 관리'!$H$10:$H$11,'DB-아스니아 미션'!$F$7:$H$10,3,0)),"0")/7</f>
        <v>274.28571428571428</v>
      </c>
      <c r="M319" s="29">
        <f>(((VLOOKUP(F319,'DB-방치 재화'!$B$3:$I$1698,8,0)+8)*(VLOOKUP(H319,'DB-파견 작전실'!$L$8:$M$14,2,0)))*D319)</f>
        <v>56130.53333333334</v>
      </c>
      <c r="N319" s="29">
        <f>_xlfn.IFNA(IF(C319&lt;'DB-선물'!$E$5,VLOOKUP('주요 재화 수급처 관리'!$H$10,'DB-선물'!$G$6:$I$9,3,0),(IF('DB-선물'!$E$11&lt;=C319&lt;'DB-선물'!E265,VLOOKUP('주요 재화 수급처 관리'!$H$10,'DB-선물'!$G$12:$I$15,3,0),VLOOKUP(H319,'DB-선물'!$G$18:$I$21,3,0)))),"0")*6*D319</f>
        <v>0</v>
      </c>
      <c r="O319" s="29">
        <f t="array" ref="O319">(_xlfn.IFNA((VLOOKUP((INDEX('DB-메모리얼'!$F$5:$F$98,MATCH(MIN(ABS('DB-메모리얼'!$F$5:$F$98-'주요 재화 수급처 관리'!$C$10)),ABS('DB-메모리얼'!$F$5:$F$98-'주요 재화 수급처 관리'!$C$10),0))),'DB-메모리얼'!$F$5:$K$98,MATCH(H319,'DB-메모리얼'!$H$3:$K$3,0)+2,0)),"0"))*D319/14</f>
        <v>660690.14285714284</v>
      </c>
      <c r="P319" s="29">
        <f t="shared" si="10"/>
        <v>1028</v>
      </c>
      <c r="Q319" s="299">
        <f t="shared" si="11"/>
        <v>6430154.5047619045</v>
      </c>
    </row>
    <row r="320" spans="2:17" ht="18" thickTop="1" thickBot="1" x14ac:dyDescent="0.35">
      <c r="B320" s="22" t="s">
        <v>1609</v>
      </c>
      <c r="C320" s="116">
        <v>291</v>
      </c>
      <c r="D320" s="323">
        <v>1</v>
      </c>
      <c r="E320" s="17"/>
      <c r="F320" s="276">
        <f>VLOOKUP(C320,'DB-캐릭터별 스테이지 매칭'!$E$3:$F$302,2,0)</f>
        <v>1615</v>
      </c>
      <c r="G320" s="276" t="str">
        <f>VLOOKUP(F320,'DB-캐릭터별 스테이지 매칭'!$I$3:$L$1698,4,0)</f>
        <v>31-39</v>
      </c>
      <c r="H320" s="276">
        <f>_xlfn.IFNA(VLOOKUP(B320,'DB-서식용'!$D$4:$E$12,2,0),"")</f>
        <v>1040101001</v>
      </c>
      <c r="I320" s="29">
        <f>IFERROR((VLOOKUP(F320,'DB-방치 재화'!$B$3:$I$1800,(MATCH(H320,'DB-방치 재화'!$F$1:$I$1,0)+4),0))*60*24*D320,"0")*(1.7+1.58)</f>
        <v>5540313.6000000006</v>
      </c>
      <c r="J320" s="29">
        <f>_xlfn.IFNA(IF(H320='DB-일일 퀘스트'!$F$6,VLOOKUP(F320,'DB-방치 재화'!$B$3:$H$1698,5,0)*VLOOKUP(H320,'DB-일일 퀘스트'!$F$6:$H$13,3,0),IF(H320='DB-일일 퀘스트'!$F$7,VLOOKUP(F320,'DB-방치 재화'!$B$3:$H$1698,6,0)*VLOOKUP(H320,'DB-일일 퀘스트'!$F$6:$H$13,3,0),IF(H320='DB-일일 퀘스트'!$F$8,VLOOKUP(F320,'DB-방치 재화'!$B$3:$H$1698,7,0)*VLOOKUP(H320,'DB-일일 퀘스트'!$F$6:$H$13,3,0),VLOOKUP(H320,'DB-일일 퀘스트'!$F$6:$H$13,3,0)))),"0")</f>
        <v>140760</v>
      </c>
      <c r="K320" s="29">
        <f>_xlfn.IFNA((IF(H320='DB-주간 퀘스트'!$F$6,VLOOKUP(F320,'DB-방치 재화'!$B$3:$H$1698,5,0)*VLOOKUP(H320,'DB-주간 퀘스트'!$F$6:$H$15,3,0),IF(H320='DB-주간 퀘스트'!$F$7,VLOOKUP(F320,'DB-방치 재화'!$B$3:$H$1698,6,0)*VLOOKUP(H320,'DB-주간 퀘스트'!$F$6:$H$15,3,0),IF(H320='DB-주간 퀘스트'!$F$8,VLOOKUP(F320,'DB-방치 재화'!$B$3:$H$1698,7,0)*VLOOKUP(H320,'DB-주간 퀘스트'!$F$6:$H$15,3,0),VLOOKUP(H320,'DB-주간 퀘스트'!$F$6:$H$15,3,0)))))/7,"0")</f>
        <v>60325.714285714283</v>
      </c>
      <c r="L320" s="29">
        <f t="array" ref="L320">_xlfn.IFNA(IF(H320='DB-아스니아 미션'!$F$8,VLOOKUP('주요 재화 수급처 관리'!$F$10:$F$11,'DB-방치 재화'!$B$3:$H$1698,6,0)*'DB-아스니아 미션'!$H$8,VLOOKUP('주요 재화 수급처 관리'!$H$10:$H$11,'DB-아스니아 미션'!$F$7:$H$10,3,0)),"0")/7</f>
        <v>274.28571428571428</v>
      </c>
      <c r="M320" s="29">
        <f>(((VLOOKUP(F320,'DB-방치 재화'!$B$3:$I$1698,8,0)+8)*(VLOOKUP(H320,'DB-파견 작전실'!$L$8:$M$14,2,0)))*D320)</f>
        <v>56130.53333333334</v>
      </c>
      <c r="N320" s="29">
        <f>_xlfn.IFNA(IF(C320&lt;'DB-선물'!$E$5,VLOOKUP('주요 재화 수급처 관리'!$H$10,'DB-선물'!$G$6:$I$9,3,0),(IF('DB-선물'!$E$11&lt;=C320&lt;'DB-선물'!E266,VLOOKUP('주요 재화 수급처 관리'!$H$10,'DB-선물'!$G$12:$I$15,3,0),VLOOKUP(H320,'DB-선물'!$G$18:$I$21,3,0)))),"0")*6*D320</f>
        <v>0</v>
      </c>
      <c r="O320" s="29">
        <f t="array" ref="O320">(_xlfn.IFNA((VLOOKUP((INDEX('DB-메모리얼'!$F$5:$F$98,MATCH(MIN(ABS('DB-메모리얼'!$F$5:$F$98-'주요 재화 수급처 관리'!$C$10)),ABS('DB-메모리얼'!$F$5:$F$98-'주요 재화 수급처 관리'!$C$10),0))),'DB-메모리얼'!$F$5:$K$98,MATCH(H320,'DB-메모리얼'!$H$3:$K$3,0)+2,0)),"0"))*D320/14</f>
        <v>660690.14285714284</v>
      </c>
      <c r="P320" s="29">
        <f t="shared" si="10"/>
        <v>1028</v>
      </c>
      <c r="Q320" s="299">
        <f t="shared" si="11"/>
        <v>6459522.2761904765</v>
      </c>
    </row>
    <row r="321" spans="2:17" ht="18" thickTop="1" thickBot="1" x14ac:dyDescent="0.35">
      <c r="B321" s="22" t="s">
        <v>1609</v>
      </c>
      <c r="C321" s="116">
        <v>292</v>
      </c>
      <c r="D321" s="323">
        <v>1</v>
      </c>
      <c r="E321" s="17"/>
      <c r="F321" s="276">
        <f>VLOOKUP(C321,'DB-캐릭터별 스테이지 매칭'!$E$3:$F$302,2,0)</f>
        <v>1624</v>
      </c>
      <c r="G321" s="276" t="str">
        <f>VLOOKUP(F321,'DB-캐릭터별 스테이지 매칭'!$I$3:$L$1698,4,0)</f>
        <v>31-48</v>
      </c>
      <c r="H321" s="276">
        <f>_xlfn.IFNA(VLOOKUP(B321,'DB-서식용'!$D$4:$E$12,2,0),"")</f>
        <v>1040101001</v>
      </c>
      <c r="I321" s="29">
        <f>IFERROR((VLOOKUP(F321,'DB-방치 재화'!$B$3:$I$1800,(MATCH(H321,'DB-방치 재화'!$F$1:$I$1,0)+4),0))*60*24*D321,"0")*(1.7+1.58)</f>
        <v>5568652.8000000007</v>
      </c>
      <c r="J321" s="29">
        <f>_xlfn.IFNA(IF(H321='DB-일일 퀘스트'!$F$6,VLOOKUP(F321,'DB-방치 재화'!$B$3:$H$1698,5,0)*VLOOKUP(H321,'DB-일일 퀘스트'!$F$6:$H$13,3,0),IF(H321='DB-일일 퀘스트'!$F$7,VLOOKUP(F321,'DB-방치 재화'!$B$3:$H$1698,6,0)*VLOOKUP(H321,'DB-일일 퀘스트'!$F$6:$H$13,3,0),IF(H321='DB-일일 퀘스트'!$F$8,VLOOKUP(F321,'DB-방치 재화'!$B$3:$H$1698,7,0)*VLOOKUP(H321,'DB-일일 퀘스트'!$F$6:$H$13,3,0),VLOOKUP(H321,'DB-일일 퀘스트'!$F$6:$H$13,3,0)))),"0")</f>
        <v>141480</v>
      </c>
      <c r="K321" s="29">
        <f>_xlfn.IFNA((IF(H321='DB-주간 퀘스트'!$F$6,VLOOKUP(F321,'DB-방치 재화'!$B$3:$H$1698,5,0)*VLOOKUP(H321,'DB-주간 퀘스트'!$F$6:$H$15,3,0),IF(H321='DB-주간 퀘스트'!$F$7,VLOOKUP(F321,'DB-방치 재화'!$B$3:$H$1698,6,0)*VLOOKUP(H321,'DB-주간 퀘스트'!$F$6:$H$15,3,0),IF(H321='DB-주간 퀘스트'!$F$8,VLOOKUP(F321,'DB-방치 재화'!$B$3:$H$1698,7,0)*VLOOKUP(H321,'DB-주간 퀘스트'!$F$6:$H$15,3,0),VLOOKUP(H321,'DB-주간 퀘스트'!$F$6:$H$15,3,0)))))/7,"0")</f>
        <v>60634.285714285717</v>
      </c>
      <c r="L321" s="29">
        <f t="array" ref="L321">_xlfn.IFNA(IF(H321='DB-아스니아 미션'!$F$8,VLOOKUP('주요 재화 수급처 관리'!$F$10:$F$11,'DB-방치 재화'!$B$3:$H$1698,6,0)*'DB-아스니아 미션'!$H$8,VLOOKUP('주요 재화 수급처 관리'!$H$10:$H$11,'DB-아스니아 미션'!$F$7:$H$10,3,0)),"0")/7</f>
        <v>274.28571428571428</v>
      </c>
      <c r="M321" s="29">
        <f>(((VLOOKUP(F321,'DB-방치 재화'!$B$3:$I$1698,8,0)+8)*(VLOOKUP(H321,'DB-파견 작전실'!$L$8:$M$14,2,0)))*D321)</f>
        <v>56130.53333333334</v>
      </c>
      <c r="N321" s="29">
        <f>_xlfn.IFNA(IF(C321&lt;'DB-선물'!$E$5,VLOOKUP('주요 재화 수급처 관리'!$H$10,'DB-선물'!$G$6:$I$9,3,0),(IF('DB-선물'!$E$11&lt;=C321&lt;'DB-선물'!E267,VLOOKUP('주요 재화 수급처 관리'!$H$10,'DB-선물'!$G$12:$I$15,3,0),VLOOKUP(H321,'DB-선물'!$G$18:$I$21,3,0)))),"0")*6*D321</f>
        <v>0</v>
      </c>
      <c r="O321" s="29">
        <f t="array" ref="O321">(_xlfn.IFNA((VLOOKUP((INDEX('DB-메모리얼'!$F$5:$F$98,MATCH(MIN(ABS('DB-메모리얼'!$F$5:$F$98-'주요 재화 수급처 관리'!$C$10)),ABS('DB-메모리얼'!$F$5:$F$98-'주요 재화 수급처 관리'!$C$10),0))),'DB-메모리얼'!$F$5:$K$98,MATCH(H321,'DB-메모리얼'!$H$3:$K$3,0)+2,0)),"0"))*D321/14</f>
        <v>660690.14285714284</v>
      </c>
      <c r="P321" s="29">
        <f t="shared" si="10"/>
        <v>1028</v>
      </c>
      <c r="Q321" s="299">
        <f t="shared" si="11"/>
        <v>6488890.0476190476</v>
      </c>
    </row>
    <row r="322" spans="2:17" ht="18" thickTop="1" thickBot="1" x14ac:dyDescent="0.35">
      <c r="B322" s="22" t="s">
        <v>1609</v>
      </c>
      <c r="C322" s="116">
        <v>293</v>
      </c>
      <c r="D322" s="323">
        <v>1</v>
      </c>
      <c r="E322" s="17"/>
      <c r="F322" s="276">
        <f>VLOOKUP(C322,'DB-캐릭터별 스테이지 매칭'!$E$3:$F$302,2,0)</f>
        <v>1632</v>
      </c>
      <c r="G322" s="276" t="str">
        <f>VLOOKUP(F322,'DB-캐릭터별 스테이지 매칭'!$I$3:$L$1698,4,0)</f>
        <v>31-56</v>
      </c>
      <c r="H322" s="276">
        <f>_xlfn.IFNA(VLOOKUP(B322,'DB-서식용'!$D$4:$E$12,2,0),"")</f>
        <v>1040101001</v>
      </c>
      <c r="I322" s="29">
        <f>IFERROR((VLOOKUP(F322,'DB-방치 재화'!$B$3:$I$1800,(MATCH(H322,'DB-방치 재화'!$F$1:$I$1,0)+4),0))*60*24*D322,"0")*(1.7+1.58)</f>
        <v>5596992</v>
      </c>
      <c r="J322" s="29">
        <f>_xlfn.IFNA(IF(H322='DB-일일 퀘스트'!$F$6,VLOOKUP(F322,'DB-방치 재화'!$B$3:$H$1698,5,0)*VLOOKUP(H322,'DB-일일 퀘스트'!$F$6:$H$13,3,0),IF(H322='DB-일일 퀘스트'!$F$7,VLOOKUP(F322,'DB-방치 재화'!$B$3:$H$1698,6,0)*VLOOKUP(H322,'DB-일일 퀘스트'!$F$6:$H$13,3,0),IF(H322='DB-일일 퀘스트'!$F$8,VLOOKUP(F322,'DB-방치 재화'!$B$3:$H$1698,7,0)*VLOOKUP(H322,'DB-일일 퀘스트'!$F$6:$H$13,3,0),VLOOKUP(H322,'DB-일일 퀘스트'!$F$6:$H$13,3,0)))),"0")</f>
        <v>142200</v>
      </c>
      <c r="K322" s="29">
        <f>_xlfn.IFNA((IF(H322='DB-주간 퀘스트'!$F$6,VLOOKUP(F322,'DB-방치 재화'!$B$3:$H$1698,5,0)*VLOOKUP(H322,'DB-주간 퀘스트'!$F$6:$H$15,3,0),IF(H322='DB-주간 퀘스트'!$F$7,VLOOKUP(F322,'DB-방치 재화'!$B$3:$H$1698,6,0)*VLOOKUP(H322,'DB-주간 퀘스트'!$F$6:$H$15,3,0),IF(H322='DB-주간 퀘스트'!$F$8,VLOOKUP(F322,'DB-방치 재화'!$B$3:$H$1698,7,0)*VLOOKUP(H322,'DB-주간 퀘스트'!$F$6:$H$15,3,0),VLOOKUP(H322,'DB-주간 퀘스트'!$F$6:$H$15,3,0)))))/7,"0")</f>
        <v>60942.857142857145</v>
      </c>
      <c r="L322" s="29">
        <f t="array" ref="L322">_xlfn.IFNA(IF(H322='DB-아스니아 미션'!$F$8,VLOOKUP('주요 재화 수급처 관리'!$F$10:$F$11,'DB-방치 재화'!$B$3:$H$1698,6,0)*'DB-아스니아 미션'!$H$8,VLOOKUP('주요 재화 수급처 관리'!$H$10:$H$11,'DB-아스니아 미션'!$F$7:$H$10,3,0)),"0")/7</f>
        <v>274.28571428571428</v>
      </c>
      <c r="M322" s="29">
        <f>(((VLOOKUP(F322,'DB-방치 재화'!$B$3:$I$1698,8,0)+8)*(VLOOKUP(H322,'DB-파견 작전실'!$L$8:$M$14,2,0)))*D322)</f>
        <v>56130.53333333334</v>
      </c>
      <c r="N322" s="29">
        <f>_xlfn.IFNA(IF(C322&lt;'DB-선물'!$E$5,VLOOKUP('주요 재화 수급처 관리'!$H$10,'DB-선물'!$G$6:$I$9,3,0),(IF('DB-선물'!$E$11&lt;=C322&lt;'DB-선물'!E268,VLOOKUP('주요 재화 수급처 관리'!$H$10,'DB-선물'!$G$12:$I$15,3,0),VLOOKUP(H322,'DB-선물'!$G$18:$I$21,3,0)))),"0")*6*D322</f>
        <v>0</v>
      </c>
      <c r="O322" s="29">
        <f t="array" ref="O322">(_xlfn.IFNA((VLOOKUP((INDEX('DB-메모리얼'!$F$5:$F$98,MATCH(MIN(ABS('DB-메모리얼'!$F$5:$F$98-'주요 재화 수급처 관리'!$C$10)),ABS('DB-메모리얼'!$F$5:$F$98-'주요 재화 수급처 관리'!$C$10),0))),'DB-메모리얼'!$F$5:$K$98,MATCH(H322,'DB-메모리얼'!$H$3:$K$3,0)+2,0)),"0"))*D322/14</f>
        <v>660690.14285714284</v>
      </c>
      <c r="P322" s="29">
        <f t="shared" si="10"/>
        <v>1028</v>
      </c>
      <c r="Q322" s="299">
        <f t="shared" si="11"/>
        <v>6518257.8190476187</v>
      </c>
    </row>
    <row r="323" spans="2:17" ht="18" thickTop="1" thickBot="1" x14ac:dyDescent="0.35">
      <c r="B323" s="22" t="s">
        <v>1609</v>
      </c>
      <c r="C323" s="116">
        <v>294</v>
      </c>
      <c r="D323" s="323">
        <v>1</v>
      </c>
      <c r="E323" s="17"/>
      <c r="F323" s="276">
        <f>VLOOKUP(C323,'DB-캐릭터별 스테이지 매칭'!$E$3:$F$302,2,0)</f>
        <v>1641</v>
      </c>
      <c r="G323" s="276" t="str">
        <f>VLOOKUP(F323,'DB-캐릭터별 스테이지 매칭'!$I$3:$L$1698,4,0)</f>
        <v>32-5</v>
      </c>
      <c r="H323" s="276">
        <f>_xlfn.IFNA(VLOOKUP(B323,'DB-서식용'!$D$4:$E$12,2,0),"")</f>
        <v>1040101001</v>
      </c>
      <c r="I323" s="29">
        <f>IFERROR((VLOOKUP(F323,'DB-방치 재화'!$B$3:$I$1800,(MATCH(H323,'DB-방치 재화'!$F$1:$I$1,0)+4),0))*60*24*D323,"0")*(1.7+1.58)</f>
        <v>5625331.2000000002</v>
      </c>
      <c r="J323" s="29">
        <f>_xlfn.IFNA(IF(H323='DB-일일 퀘스트'!$F$6,VLOOKUP(F323,'DB-방치 재화'!$B$3:$H$1698,5,0)*VLOOKUP(H323,'DB-일일 퀘스트'!$F$6:$H$13,3,0),IF(H323='DB-일일 퀘스트'!$F$7,VLOOKUP(F323,'DB-방치 재화'!$B$3:$H$1698,6,0)*VLOOKUP(H323,'DB-일일 퀘스트'!$F$6:$H$13,3,0),IF(H323='DB-일일 퀘스트'!$F$8,VLOOKUP(F323,'DB-방치 재화'!$B$3:$H$1698,7,0)*VLOOKUP(H323,'DB-일일 퀘스트'!$F$6:$H$13,3,0),VLOOKUP(H323,'DB-일일 퀘스트'!$F$6:$H$13,3,0)))),"0")</f>
        <v>142920</v>
      </c>
      <c r="K323" s="29">
        <f>_xlfn.IFNA((IF(H323='DB-주간 퀘스트'!$F$6,VLOOKUP(F323,'DB-방치 재화'!$B$3:$H$1698,5,0)*VLOOKUP(H323,'DB-주간 퀘스트'!$F$6:$H$15,3,0),IF(H323='DB-주간 퀘스트'!$F$7,VLOOKUP(F323,'DB-방치 재화'!$B$3:$H$1698,6,0)*VLOOKUP(H323,'DB-주간 퀘스트'!$F$6:$H$15,3,0),IF(H323='DB-주간 퀘스트'!$F$8,VLOOKUP(F323,'DB-방치 재화'!$B$3:$H$1698,7,0)*VLOOKUP(H323,'DB-주간 퀘스트'!$F$6:$H$15,3,0),VLOOKUP(H323,'DB-주간 퀘스트'!$F$6:$H$15,3,0)))))/7,"0")</f>
        <v>61251.428571428572</v>
      </c>
      <c r="L323" s="29">
        <f t="array" ref="L323">_xlfn.IFNA(IF(H323='DB-아스니아 미션'!$F$8,VLOOKUP('주요 재화 수급처 관리'!$F$10:$F$11,'DB-방치 재화'!$B$3:$H$1698,6,0)*'DB-아스니아 미션'!$H$8,VLOOKUP('주요 재화 수급처 관리'!$H$10:$H$11,'DB-아스니아 미션'!$F$7:$H$10,3,0)),"0")/7</f>
        <v>274.28571428571428</v>
      </c>
      <c r="M323" s="29">
        <f>(((VLOOKUP(F323,'DB-방치 재화'!$B$3:$I$1698,8,0)+8)*(VLOOKUP(H323,'DB-파견 작전실'!$L$8:$M$14,2,0)))*D323)</f>
        <v>56130.53333333334</v>
      </c>
      <c r="N323" s="29">
        <f>_xlfn.IFNA(IF(C323&lt;'DB-선물'!$E$5,VLOOKUP('주요 재화 수급처 관리'!$H$10,'DB-선물'!$G$6:$I$9,3,0),(IF('DB-선물'!$E$11&lt;=C323&lt;'DB-선물'!E269,VLOOKUP('주요 재화 수급처 관리'!$H$10,'DB-선물'!$G$12:$I$15,3,0),VLOOKUP(H323,'DB-선물'!$G$18:$I$21,3,0)))),"0")*6*D323</f>
        <v>0</v>
      </c>
      <c r="O323" s="29">
        <f t="array" ref="O323">(_xlfn.IFNA((VLOOKUP((INDEX('DB-메모리얼'!$F$5:$F$98,MATCH(MIN(ABS('DB-메모리얼'!$F$5:$F$98-'주요 재화 수급처 관리'!$C$10)),ABS('DB-메모리얼'!$F$5:$F$98-'주요 재화 수급처 관리'!$C$10),0))),'DB-메모리얼'!$F$5:$K$98,MATCH(H323,'DB-메모리얼'!$H$3:$K$3,0)+2,0)),"0"))*D323/14</f>
        <v>660690.14285714284</v>
      </c>
      <c r="P323" s="29">
        <f t="shared" si="10"/>
        <v>1028</v>
      </c>
      <c r="Q323" s="299">
        <f t="shared" si="11"/>
        <v>6547625.5904761897</v>
      </c>
    </row>
    <row r="324" spans="2:17" ht="18" thickTop="1" thickBot="1" x14ac:dyDescent="0.35">
      <c r="B324" s="22" t="s">
        <v>1609</v>
      </c>
      <c r="C324" s="116">
        <v>295</v>
      </c>
      <c r="D324" s="323">
        <v>1</v>
      </c>
      <c r="E324" s="17"/>
      <c r="F324" s="276">
        <f>VLOOKUP(C324,'DB-캐릭터별 스테이지 매칭'!$E$3:$F$302,2,0)</f>
        <v>1650</v>
      </c>
      <c r="G324" s="276" t="str">
        <f>VLOOKUP(F324,'DB-캐릭터별 스테이지 매칭'!$I$3:$L$1698,4,0)</f>
        <v>32-14</v>
      </c>
      <c r="H324" s="276">
        <f>_xlfn.IFNA(VLOOKUP(B324,'DB-서식용'!$D$4:$E$12,2,0),"")</f>
        <v>1040101001</v>
      </c>
      <c r="I324" s="29">
        <f>IFERROR((VLOOKUP(F324,'DB-방치 재화'!$B$3:$I$1800,(MATCH(H324,'DB-방치 재화'!$F$1:$I$1,0)+4),0))*60*24*D324,"0")*(1.7+1.58)</f>
        <v>5653670.4000000004</v>
      </c>
      <c r="J324" s="29">
        <f>_xlfn.IFNA(IF(H324='DB-일일 퀘스트'!$F$6,VLOOKUP(F324,'DB-방치 재화'!$B$3:$H$1698,5,0)*VLOOKUP(H324,'DB-일일 퀘스트'!$F$6:$H$13,3,0),IF(H324='DB-일일 퀘스트'!$F$7,VLOOKUP(F324,'DB-방치 재화'!$B$3:$H$1698,6,0)*VLOOKUP(H324,'DB-일일 퀘스트'!$F$6:$H$13,3,0),IF(H324='DB-일일 퀘스트'!$F$8,VLOOKUP(F324,'DB-방치 재화'!$B$3:$H$1698,7,0)*VLOOKUP(H324,'DB-일일 퀘스트'!$F$6:$H$13,3,0),VLOOKUP(H324,'DB-일일 퀘스트'!$F$6:$H$13,3,0)))),"0")</f>
        <v>143640</v>
      </c>
      <c r="K324" s="29">
        <f>_xlfn.IFNA((IF(H324='DB-주간 퀘스트'!$F$6,VLOOKUP(F324,'DB-방치 재화'!$B$3:$H$1698,5,0)*VLOOKUP(H324,'DB-주간 퀘스트'!$F$6:$H$15,3,0),IF(H324='DB-주간 퀘스트'!$F$7,VLOOKUP(F324,'DB-방치 재화'!$B$3:$H$1698,6,0)*VLOOKUP(H324,'DB-주간 퀘스트'!$F$6:$H$15,3,0),IF(H324='DB-주간 퀘스트'!$F$8,VLOOKUP(F324,'DB-방치 재화'!$B$3:$H$1698,7,0)*VLOOKUP(H324,'DB-주간 퀘스트'!$F$6:$H$15,3,0),VLOOKUP(H324,'DB-주간 퀘스트'!$F$6:$H$15,3,0)))))/7,"0")</f>
        <v>61560</v>
      </c>
      <c r="L324" s="29">
        <f t="array" ref="L324">_xlfn.IFNA(IF(H324='DB-아스니아 미션'!$F$8,VLOOKUP('주요 재화 수급처 관리'!$F$10:$F$11,'DB-방치 재화'!$B$3:$H$1698,6,0)*'DB-아스니아 미션'!$H$8,VLOOKUP('주요 재화 수급처 관리'!$H$10:$H$11,'DB-아스니아 미션'!$F$7:$H$10,3,0)),"0")/7</f>
        <v>274.28571428571428</v>
      </c>
      <c r="M324" s="29">
        <f>(((VLOOKUP(F324,'DB-방치 재화'!$B$3:$I$1698,8,0)+8)*(VLOOKUP(H324,'DB-파견 작전실'!$L$8:$M$14,2,0)))*D324)</f>
        <v>56130.53333333334</v>
      </c>
      <c r="N324" s="29">
        <f>_xlfn.IFNA(IF(C324&lt;'DB-선물'!$E$5,VLOOKUP('주요 재화 수급처 관리'!$H$10,'DB-선물'!$G$6:$I$9,3,0),(IF('DB-선물'!$E$11&lt;=C324&lt;'DB-선물'!E270,VLOOKUP('주요 재화 수급처 관리'!$H$10,'DB-선물'!$G$12:$I$15,3,0),VLOOKUP(H324,'DB-선물'!$G$18:$I$21,3,0)))),"0")*6*D324</f>
        <v>0</v>
      </c>
      <c r="O324" s="29">
        <f t="array" ref="O324">(_xlfn.IFNA((VLOOKUP((INDEX('DB-메모리얼'!$F$5:$F$98,MATCH(MIN(ABS('DB-메모리얼'!$F$5:$F$98-'주요 재화 수급처 관리'!$C$10)),ABS('DB-메모리얼'!$F$5:$F$98-'주요 재화 수급처 관리'!$C$10),0))),'DB-메모리얼'!$F$5:$K$98,MATCH(H324,'DB-메모리얼'!$H$3:$K$3,0)+2,0)),"0"))*D324/14</f>
        <v>660690.14285714284</v>
      </c>
      <c r="P324" s="29">
        <f t="shared" si="10"/>
        <v>1028</v>
      </c>
      <c r="Q324" s="299">
        <f t="shared" si="11"/>
        <v>6576993.3619047618</v>
      </c>
    </row>
    <row r="325" spans="2:17" ht="18" thickTop="1" thickBot="1" x14ac:dyDescent="0.35">
      <c r="B325" s="22" t="s">
        <v>1609</v>
      </c>
      <c r="C325" s="5">
        <v>296</v>
      </c>
      <c r="D325" s="323">
        <v>1</v>
      </c>
      <c r="E325" s="17"/>
      <c r="F325" s="276">
        <f>VLOOKUP(C325,'DB-캐릭터별 스테이지 매칭'!$E$3:$F$302,2,0)</f>
        <v>1659</v>
      </c>
      <c r="G325" s="276" t="str">
        <f>VLOOKUP(F325,'DB-캐릭터별 스테이지 매칭'!$I$3:$L$1698,4,0)</f>
        <v>32-23</v>
      </c>
      <c r="H325" s="276">
        <f>_xlfn.IFNA(VLOOKUP(B325,'DB-서식용'!$D$4:$E$12,2,0),"")</f>
        <v>1040101001</v>
      </c>
      <c r="I325" s="29">
        <f>IFERROR((VLOOKUP(F325,'DB-방치 재화'!$B$3:$I$1800,(MATCH(H325,'DB-방치 재화'!$F$1:$I$1,0)+4),0))*60*24*D325,"0")*(1.7+1.58)</f>
        <v>5682009.6000000006</v>
      </c>
      <c r="J325" s="29">
        <f>_xlfn.IFNA(IF(H325='DB-일일 퀘스트'!$F$6,VLOOKUP(F325,'DB-방치 재화'!$B$3:$H$1698,5,0)*VLOOKUP(H325,'DB-일일 퀘스트'!$F$6:$H$13,3,0),IF(H325='DB-일일 퀘스트'!$F$7,VLOOKUP(F325,'DB-방치 재화'!$B$3:$H$1698,6,0)*VLOOKUP(H325,'DB-일일 퀘스트'!$F$6:$H$13,3,0),IF(H325='DB-일일 퀘스트'!$F$8,VLOOKUP(F325,'DB-방치 재화'!$B$3:$H$1698,7,0)*VLOOKUP(H325,'DB-일일 퀘스트'!$F$6:$H$13,3,0),VLOOKUP(H325,'DB-일일 퀘스트'!$F$6:$H$13,3,0)))),"0")</f>
        <v>144360</v>
      </c>
      <c r="K325" s="29">
        <f>_xlfn.IFNA((IF(H325='DB-주간 퀘스트'!$F$6,VLOOKUP(F325,'DB-방치 재화'!$B$3:$H$1698,5,0)*VLOOKUP(H325,'DB-주간 퀘스트'!$F$6:$H$15,3,0),IF(H325='DB-주간 퀘스트'!$F$7,VLOOKUP(F325,'DB-방치 재화'!$B$3:$H$1698,6,0)*VLOOKUP(H325,'DB-주간 퀘스트'!$F$6:$H$15,3,0),IF(H325='DB-주간 퀘스트'!$F$8,VLOOKUP(F325,'DB-방치 재화'!$B$3:$H$1698,7,0)*VLOOKUP(H325,'DB-주간 퀘스트'!$F$6:$H$15,3,0),VLOOKUP(H325,'DB-주간 퀘스트'!$F$6:$H$15,3,0)))))/7,"0")</f>
        <v>61868.571428571428</v>
      </c>
      <c r="L325" s="29">
        <f t="array" ref="L325">_xlfn.IFNA(IF(H325='DB-아스니아 미션'!$F$8,VLOOKUP('주요 재화 수급처 관리'!$F$10:$F$11,'DB-방치 재화'!$B$3:$H$1698,6,0)*'DB-아스니아 미션'!$H$8,VLOOKUP('주요 재화 수급처 관리'!$H$10:$H$11,'DB-아스니아 미션'!$F$7:$H$10,3,0)),"0")/7</f>
        <v>274.28571428571428</v>
      </c>
      <c r="M325" s="29">
        <f>(((VLOOKUP(F325,'DB-방치 재화'!$B$3:$I$1698,8,0)+8)*(VLOOKUP(H325,'DB-파견 작전실'!$L$8:$M$14,2,0)))*D325)</f>
        <v>56130.53333333334</v>
      </c>
      <c r="N325" s="29">
        <f>_xlfn.IFNA(IF(C325&lt;'DB-선물'!$E$5,VLOOKUP('주요 재화 수급처 관리'!$H$10,'DB-선물'!$G$6:$I$9,3,0),(IF('DB-선물'!$E$11&lt;=C325&lt;'DB-선물'!E271,VLOOKUP('주요 재화 수급처 관리'!$H$10,'DB-선물'!$G$12:$I$15,3,0),VLOOKUP(H325,'DB-선물'!$G$18:$I$21,3,0)))),"0")*6*D325</f>
        <v>0</v>
      </c>
      <c r="O325" s="29">
        <f t="array" ref="O325">(_xlfn.IFNA((VLOOKUP((INDEX('DB-메모리얼'!$F$5:$F$98,MATCH(MIN(ABS('DB-메모리얼'!$F$5:$F$98-'주요 재화 수급처 관리'!$C$10)),ABS('DB-메모리얼'!$F$5:$F$98-'주요 재화 수급처 관리'!$C$10),0))),'DB-메모리얼'!$F$5:$K$98,MATCH(H325,'DB-메모리얼'!$H$3:$K$3,0)+2,0)),"0"))*D325/14</f>
        <v>660690.14285714284</v>
      </c>
      <c r="P325" s="29">
        <f t="shared" si="10"/>
        <v>1028</v>
      </c>
      <c r="Q325" s="299">
        <f t="shared" si="11"/>
        <v>6606361.1333333338</v>
      </c>
    </row>
    <row r="326" spans="2:17" ht="18" thickTop="1" thickBot="1" x14ac:dyDescent="0.35">
      <c r="B326" s="22" t="s">
        <v>1609</v>
      </c>
      <c r="C326" s="5">
        <v>297</v>
      </c>
      <c r="D326" s="323">
        <v>1</v>
      </c>
      <c r="E326" s="17"/>
      <c r="F326" s="276">
        <f>VLOOKUP(C326,'DB-캐릭터별 스테이지 매칭'!$E$3:$F$302,2,0)</f>
        <v>1668</v>
      </c>
      <c r="G326" s="276" t="str">
        <f>VLOOKUP(F326,'DB-캐릭터별 스테이지 매칭'!$I$3:$L$1698,4,0)</f>
        <v>32-32</v>
      </c>
      <c r="H326" s="276">
        <f>_xlfn.IFNA(VLOOKUP(B326,'DB-서식용'!$D$4:$E$12,2,0),"")</f>
        <v>1040101001</v>
      </c>
      <c r="I326" s="29">
        <f>IFERROR((VLOOKUP(F326,'DB-방치 재화'!$B$3:$I$1800,(MATCH(H326,'DB-방치 재화'!$F$1:$I$1,0)+4),0))*60*24*D326,"0")*(1.7+1.58)</f>
        <v>5710348.8000000007</v>
      </c>
      <c r="J326" s="29">
        <f>_xlfn.IFNA(IF(H326='DB-일일 퀘스트'!$F$6,VLOOKUP(F326,'DB-방치 재화'!$B$3:$H$1698,5,0)*VLOOKUP(H326,'DB-일일 퀘스트'!$F$6:$H$13,3,0),IF(H326='DB-일일 퀘스트'!$F$7,VLOOKUP(F326,'DB-방치 재화'!$B$3:$H$1698,6,0)*VLOOKUP(H326,'DB-일일 퀘스트'!$F$6:$H$13,3,0),IF(H326='DB-일일 퀘스트'!$F$8,VLOOKUP(F326,'DB-방치 재화'!$B$3:$H$1698,7,0)*VLOOKUP(H326,'DB-일일 퀘스트'!$F$6:$H$13,3,0),VLOOKUP(H326,'DB-일일 퀘스트'!$F$6:$H$13,3,0)))),"0")</f>
        <v>145080</v>
      </c>
      <c r="K326" s="29">
        <f>_xlfn.IFNA((IF(H326='DB-주간 퀘스트'!$F$6,VLOOKUP(F326,'DB-방치 재화'!$B$3:$H$1698,5,0)*VLOOKUP(H326,'DB-주간 퀘스트'!$F$6:$H$15,3,0),IF(H326='DB-주간 퀘스트'!$F$7,VLOOKUP(F326,'DB-방치 재화'!$B$3:$H$1698,6,0)*VLOOKUP(H326,'DB-주간 퀘스트'!$F$6:$H$15,3,0),IF(H326='DB-주간 퀘스트'!$F$8,VLOOKUP(F326,'DB-방치 재화'!$B$3:$H$1698,7,0)*VLOOKUP(H326,'DB-주간 퀘스트'!$F$6:$H$15,3,0),VLOOKUP(H326,'DB-주간 퀘스트'!$F$6:$H$15,3,0)))))/7,"0")</f>
        <v>62177.142857142855</v>
      </c>
      <c r="L326" s="29">
        <f t="array" ref="L326">_xlfn.IFNA(IF(H326='DB-아스니아 미션'!$F$8,VLOOKUP('주요 재화 수급처 관리'!$F$10:$F$11,'DB-방치 재화'!$B$3:$H$1698,6,0)*'DB-아스니아 미션'!$H$8,VLOOKUP('주요 재화 수급처 관리'!$H$10:$H$11,'DB-아스니아 미션'!$F$7:$H$10,3,0)),"0")/7</f>
        <v>274.28571428571428</v>
      </c>
      <c r="M326" s="29">
        <f>(((VLOOKUP(F326,'DB-방치 재화'!$B$3:$I$1698,8,0)+8)*(VLOOKUP(H326,'DB-파견 작전실'!$L$8:$M$14,2,0)))*D326)</f>
        <v>56130.53333333334</v>
      </c>
      <c r="N326" s="29">
        <f>_xlfn.IFNA(IF(C326&lt;'DB-선물'!$E$5,VLOOKUP('주요 재화 수급처 관리'!$H$10,'DB-선물'!$G$6:$I$9,3,0),(IF('DB-선물'!$E$11&lt;=C326&lt;'DB-선물'!E272,VLOOKUP('주요 재화 수급처 관리'!$H$10,'DB-선물'!$G$12:$I$15,3,0),VLOOKUP(H326,'DB-선물'!$G$18:$I$21,3,0)))),"0")*6*D326</f>
        <v>0</v>
      </c>
      <c r="O326" s="29">
        <f t="array" ref="O326">(_xlfn.IFNA((VLOOKUP((INDEX('DB-메모리얼'!$F$5:$F$98,MATCH(MIN(ABS('DB-메모리얼'!$F$5:$F$98-'주요 재화 수급처 관리'!$C$10)),ABS('DB-메모리얼'!$F$5:$F$98-'주요 재화 수급처 관리'!$C$10),0))),'DB-메모리얼'!$F$5:$K$98,MATCH(H326,'DB-메모리얼'!$H$3:$K$3,0)+2,0)),"0"))*D326/14</f>
        <v>660690.14285714284</v>
      </c>
      <c r="P326" s="29">
        <f t="shared" si="10"/>
        <v>1028</v>
      </c>
      <c r="Q326" s="299">
        <f t="shared" si="11"/>
        <v>6635728.9047619049</v>
      </c>
    </row>
    <row r="327" spans="2:17" ht="18" thickTop="1" thickBot="1" x14ac:dyDescent="0.35">
      <c r="B327" s="22" t="s">
        <v>1609</v>
      </c>
      <c r="C327" s="5">
        <v>298</v>
      </c>
      <c r="D327" s="323">
        <v>1</v>
      </c>
      <c r="E327" s="17"/>
      <c r="F327" s="276">
        <f>VLOOKUP(C327,'DB-캐릭터별 스테이지 매칭'!$E$3:$F$302,2,0)</f>
        <v>1677</v>
      </c>
      <c r="G327" s="276" t="str">
        <f>VLOOKUP(F327,'DB-캐릭터별 스테이지 매칭'!$I$3:$L$1698,4,0)</f>
        <v>32-41</v>
      </c>
      <c r="H327" s="276">
        <f>_xlfn.IFNA(VLOOKUP(B327,'DB-서식용'!$D$4:$E$12,2,0),"")</f>
        <v>1040101001</v>
      </c>
      <c r="I327" s="29">
        <f>IFERROR((VLOOKUP(F327,'DB-방치 재화'!$B$3:$I$1800,(MATCH(H327,'DB-방치 재화'!$F$1:$I$1,0)+4),0))*60*24*D327,"0")*(1.7+1.58)</f>
        <v>5738688</v>
      </c>
      <c r="J327" s="29">
        <f>_xlfn.IFNA(IF(H327='DB-일일 퀘스트'!$F$6,VLOOKUP(F327,'DB-방치 재화'!$B$3:$H$1698,5,0)*VLOOKUP(H327,'DB-일일 퀘스트'!$F$6:$H$13,3,0),IF(H327='DB-일일 퀘스트'!$F$7,VLOOKUP(F327,'DB-방치 재화'!$B$3:$H$1698,6,0)*VLOOKUP(H327,'DB-일일 퀘스트'!$F$6:$H$13,3,0),IF(H327='DB-일일 퀘스트'!$F$8,VLOOKUP(F327,'DB-방치 재화'!$B$3:$H$1698,7,0)*VLOOKUP(H327,'DB-일일 퀘스트'!$F$6:$H$13,3,0),VLOOKUP(H327,'DB-일일 퀘스트'!$F$6:$H$13,3,0)))),"0")</f>
        <v>145800</v>
      </c>
      <c r="K327" s="29">
        <f>_xlfn.IFNA((IF(H327='DB-주간 퀘스트'!$F$6,VLOOKUP(F327,'DB-방치 재화'!$B$3:$H$1698,5,0)*VLOOKUP(H327,'DB-주간 퀘스트'!$F$6:$H$15,3,0),IF(H327='DB-주간 퀘스트'!$F$7,VLOOKUP(F327,'DB-방치 재화'!$B$3:$H$1698,6,0)*VLOOKUP(H327,'DB-주간 퀘스트'!$F$6:$H$15,3,0),IF(H327='DB-주간 퀘스트'!$F$8,VLOOKUP(F327,'DB-방치 재화'!$B$3:$H$1698,7,0)*VLOOKUP(H327,'DB-주간 퀘스트'!$F$6:$H$15,3,0),VLOOKUP(H327,'DB-주간 퀘스트'!$F$6:$H$15,3,0)))))/7,"0")</f>
        <v>62485.714285714283</v>
      </c>
      <c r="L327" s="29">
        <f t="array" ref="L327">_xlfn.IFNA(IF(H327='DB-아스니아 미션'!$F$8,VLOOKUP('주요 재화 수급처 관리'!$F$10:$F$11,'DB-방치 재화'!$B$3:$H$1698,6,0)*'DB-아스니아 미션'!$H$8,VLOOKUP('주요 재화 수급처 관리'!$H$10:$H$11,'DB-아스니아 미션'!$F$7:$H$10,3,0)),"0")/7</f>
        <v>274.28571428571428</v>
      </c>
      <c r="M327" s="29">
        <f>(((VLOOKUP(F327,'DB-방치 재화'!$B$3:$I$1698,8,0)+8)*(VLOOKUP(H327,'DB-파견 작전실'!$L$8:$M$14,2,0)))*D327)</f>
        <v>56130.53333333334</v>
      </c>
      <c r="N327" s="29">
        <f>_xlfn.IFNA(IF(C327&lt;'DB-선물'!$E$5,VLOOKUP('주요 재화 수급처 관리'!$H$10,'DB-선물'!$G$6:$I$9,3,0),(IF('DB-선물'!$E$11&lt;=C327&lt;'DB-선물'!E273,VLOOKUP('주요 재화 수급처 관리'!$H$10,'DB-선물'!$G$12:$I$15,3,0),VLOOKUP(H327,'DB-선물'!$G$18:$I$21,3,0)))),"0")*6*D327</f>
        <v>0</v>
      </c>
      <c r="O327" s="29">
        <f t="array" ref="O327">(_xlfn.IFNA((VLOOKUP((INDEX('DB-메모리얼'!$F$5:$F$98,MATCH(MIN(ABS('DB-메모리얼'!$F$5:$F$98-'주요 재화 수급처 관리'!$C$10)),ABS('DB-메모리얼'!$F$5:$F$98-'주요 재화 수급처 관리'!$C$10),0))),'DB-메모리얼'!$F$5:$K$98,MATCH(H327,'DB-메모리얼'!$H$3:$K$3,0)+2,0)),"0"))*D327/14</f>
        <v>660690.14285714284</v>
      </c>
      <c r="P327" s="29">
        <f t="shared" si="10"/>
        <v>1028</v>
      </c>
      <c r="Q327" s="299">
        <f t="shared" si="11"/>
        <v>6665096.6761904759</v>
      </c>
    </row>
    <row r="328" spans="2:17" ht="18" thickTop="1" thickBot="1" x14ac:dyDescent="0.35">
      <c r="B328" s="22" t="s">
        <v>1609</v>
      </c>
      <c r="C328" s="5">
        <v>299</v>
      </c>
      <c r="D328" s="323">
        <v>1</v>
      </c>
      <c r="E328" s="17"/>
      <c r="F328" s="276">
        <f>VLOOKUP(C328,'DB-캐릭터별 스테이지 매칭'!$E$3:$F$302,2,0)</f>
        <v>1686</v>
      </c>
      <c r="G328" s="276" t="str">
        <f>VLOOKUP(F328,'DB-캐릭터별 스테이지 매칭'!$I$3:$L$1698,4,0)</f>
        <v>32-50</v>
      </c>
      <c r="H328" s="276">
        <f>_xlfn.IFNA(VLOOKUP(B328,'DB-서식용'!$D$4:$E$12,2,0),"")</f>
        <v>1040101001</v>
      </c>
      <c r="I328" s="29">
        <f>IFERROR((VLOOKUP(F328,'DB-방치 재화'!$B$3:$I$1800,(MATCH(H328,'DB-방치 재화'!$F$1:$I$1,0)+4),0))*60*24*D328,"0")*(1.7+1.58)</f>
        <v>5771750.4000000004</v>
      </c>
      <c r="J328" s="29">
        <f>_xlfn.IFNA(IF(H328='DB-일일 퀘스트'!$F$6,VLOOKUP(F328,'DB-방치 재화'!$B$3:$H$1698,5,0)*VLOOKUP(H328,'DB-일일 퀘스트'!$F$6:$H$13,3,0),IF(H328='DB-일일 퀘스트'!$F$7,VLOOKUP(F328,'DB-방치 재화'!$B$3:$H$1698,6,0)*VLOOKUP(H328,'DB-일일 퀘스트'!$F$6:$H$13,3,0),IF(H328='DB-일일 퀘스트'!$F$8,VLOOKUP(F328,'DB-방치 재화'!$B$3:$H$1698,7,0)*VLOOKUP(H328,'DB-일일 퀘스트'!$F$6:$H$13,3,0),VLOOKUP(H328,'DB-일일 퀘스트'!$F$6:$H$13,3,0)))),"0")</f>
        <v>146640</v>
      </c>
      <c r="K328" s="29">
        <f>_xlfn.IFNA((IF(H328='DB-주간 퀘스트'!$F$6,VLOOKUP(F328,'DB-방치 재화'!$B$3:$H$1698,5,0)*VLOOKUP(H328,'DB-주간 퀘스트'!$F$6:$H$15,3,0),IF(H328='DB-주간 퀘스트'!$F$7,VLOOKUP(F328,'DB-방치 재화'!$B$3:$H$1698,6,0)*VLOOKUP(H328,'DB-주간 퀘스트'!$F$6:$H$15,3,0),IF(H328='DB-주간 퀘스트'!$F$8,VLOOKUP(F328,'DB-방치 재화'!$B$3:$H$1698,7,0)*VLOOKUP(H328,'DB-주간 퀘스트'!$F$6:$H$15,3,0),VLOOKUP(H328,'DB-주간 퀘스트'!$F$6:$H$15,3,0)))))/7,"0")</f>
        <v>62845.714285714283</v>
      </c>
      <c r="L328" s="29">
        <f t="array" ref="L328">_xlfn.IFNA(IF(H328='DB-아스니아 미션'!$F$8,VLOOKUP('주요 재화 수급처 관리'!$F$10:$F$11,'DB-방치 재화'!$B$3:$H$1698,6,0)*'DB-아스니아 미션'!$H$8,VLOOKUP('주요 재화 수급처 관리'!$H$10:$H$11,'DB-아스니아 미션'!$F$7:$H$10,3,0)),"0")/7</f>
        <v>274.28571428571428</v>
      </c>
      <c r="M328" s="29">
        <f>(((VLOOKUP(F328,'DB-방치 재화'!$B$3:$I$1698,8,0)+8)*(VLOOKUP(H328,'DB-파견 작전실'!$L$8:$M$14,2,0)))*D328)</f>
        <v>56130.53333333334</v>
      </c>
      <c r="N328" s="29">
        <f>_xlfn.IFNA(IF(C328&lt;'DB-선물'!$E$5,VLOOKUP('주요 재화 수급처 관리'!$H$10,'DB-선물'!$G$6:$I$9,3,0),(IF('DB-선물'!$E$11&lt;=C328&lt;'DB-선물'!E274,VLOOKUP('주요 재화 수급처 관리'!$H$10,'DB-선물'!$G$12:$I$15,3,0),VLOOKUP(H328,'DB-선물'!$G$18:$I$21,3,0)))),"0")*6*D328</f>
        <v>0</v>
      </c>
      <c r="O328" s="29">
        <f t="array" ref="O328">(_xlfn.IFNA((VLOOKUP((INDEX('DB-메모리얼'!$F$5:$F$98,MATCH(MIN(ABS('DB-메모리얼'!$F$5:$F$98-'주요 재화 수급처 관리'!$C$10)),ABS('DB-메모리얼'!$F$5:$F$98-'주요 재화 수급처 관리'!$C$10),0))),'DB-메모리얼'!$F$5:$K$98,MATCH(H328,'DB-메모리얼'!$H$3:$K$3,0)+2,0)),"0"))*D328/14</f>
        <v>660690.14285714284</v>
      </c>
      <c r="P328" s="29">
        <f t="shared" si="10"/>
        <v>1028</v>
      </c>
      <c r="Q328" s="299">
        <f t="shared" si="11"/>
        <v>6699359.0761904763</v>
      </c>
    </row>
    <row r="329" spans="2:17" ht="18" thickTop="1" thickBot="1" x14ac:dyDescent="0.35">
      <c r="B329" s="22" t="s">
        <v>1609</v>
      </c>
      <c r="C329" s="5">
        <v>300</v>
      </c>
      <c r="D329" s="323">
        <v>1</v>
      </c>
      <c r="E329" s="17"/>
      <c r="F329" s="276">
        <f>VLOOKUP(C329,'DB-캐릭터별 스테이지 매칭'!$E$3:$F$302,2,0)</f>
        <v>1696</v>
      </c>
      <c r="G329" s="276" t="str">
        <f>VLOOKUP(F329,'DB-캐릭터별 스테이지 매칭'!$I$3:$L$1698,4,0)</f>
        <v>32-60</v>
      </c>
      <c r="H329" s="276">
        <f>_xlfn.IFNA(VLOOKUP(B329,'DB-서식용'!$D$4:$E$12,2,0),"")</f>
        <v>1040101001</v>
      </c>
      <c r="I329" s="29">
        <f>IFERROR((VLOOKUP(F329,'DB-방치 재화'!$B$3:$I$1800,(MATCH(H329,'DB-방치 재화'!$F$1:$I$1,0)+4),0))*60*24*D329,"0")*(1.7+1.58)</f>
        <v>5804812.8000000007</v>
      </c>
      <c r="J329" s="29">
        <f>_xlfn.IFNA(IF(H329='DB-일일 퀘스트'!$F$6,VLOOKUP(F329,'DB-방치 재화'!$B$3:$H$1698,5,0)*VLOOKUP(H329,'DB-일일 퀘스트'!$F$6:$H$13,3,0),IF(H329='DB-일일 퀘스트'!$F$7,VLOOKUP(F329,'DB-방치 재화'!$B$3:$H$1698,6,0)*VLOOKUP(H329,'DB-일일 퀘스트'!$F$6:$H$13,3,0),IF(H329='DB-일일 퀘스트'!$F$8,VLOOKUP(F329,'DB-방치 재화'!$B$3:$H$1698,7,0)*VLOOKUP(H329,'DB-일일 퀘스트'!$F$6:$H$13,3,0),VLOOKUP(H329,'DB-일일 퀘스트'!$F$6:$H$13,3,0)))),"0")</f>
        <v>147480</v>
      </c>
      <c r="K329" s="29">
        <f>_xlfn.IFNA((IF(H329='DB-주간 퀘스트'!$F$6,VLOOKUP(F329,'DB-방치 재화'!$B$3:$H$1698,5,0)*VLOOKUP(H329,'DB-주간 퀘스트'!$F$6:$H$15,3,0),IF(H329='DB-주간 퀘스트'!$F$7,VLOOKUP(F329,'DB-방치 재화'!$B$3:$H$1698,6,0)*VLOOKUP(H329,'DB-주간 퀘스트'!$F$6:$H$15,3,0),IF(H329='DB-주간 퀘스트'!$F$8,VLOOKUP(F329,'DB-방치 재화'!$B$3:$H$1698,7,0)*VLOOKUP(H329,'DB-주간 퀘스트'!$F$6:$H$15,3,0),VLOOKUP(H329,'DB-주간 퀘스트'!$F$6:$H$15,3,0)))))/7,"0")</f>
        <v>63205.714285714283</v>
      </c>
      <c r="L329" s="29">
        <f t="array" ref="L329">_xlfn.IFNA(IF(H329='DB-아스니아 미션'!$F$8,VLOOKUP('주요 재화 수급처 관리'!$F$10:$F$11,'DB-방치 재화'!$B$3:$H$1698,6,0)*'DB-아스니아 미션'!$H$8,VLOOKUP('주요 재화 수급처 관리'!$H$10:$H$11,'DB-아스니아 미션'!$F$7:$H$10,3,0)),"0")/7</f>
        <v>274.28571428571428</v>
      </c>
      <c r="M329" s="29">
        <f>(((VLOOKUP(F329,'DB-방치 재화'!$B$3:$I$1698,8,0)+8)*(VLOOKUP(H329,'DB-파견 작전실'!$L$8:$M$14,2,0)))*D329)</f>
        <v>56130.53333333334</v>
      </c>
      <c r="N329" s="29">
        <f>_xlfn.IFNA(IF(C329&lt;'DB-선물'!$E$5,VLOOKUP('주요 재화 수급처 관리'!$H$10,'DB-선물'!$G$6:$I$9,3,0),(IF('DB-선물'!$E$11&lt;=C329&lt;'DB-선물'!E275,VLOOKUP('주요 재화 수급처 관리'!$H$10,'DB-선물'!$G$12:$I$15,3,0),VLOOKUP(H329,'DB-선물'!$G$18:$I$21,3,0)))),"0")*6*D329</f>
        <v>0</v>
      </c>
      <c r="O329" s="29">
        <f t="array" ref="O329">(_xlfn.IFNA((VLOOKUP((INDEX('DB-메모리얼'!$F$5:$F$98,MATCH(MIN(ABS('DB-메모리얼'!$F$5:$F$98-'주요 재화 수급처 관리'!$C$10)),ABS('DB-메모리얼'!$F$5:$F$98-'주요 재화 수급처 관리'!$C$10),0))),'DB-메모리얼'!$F$5:$K$98,MATCH(H329,'DB-메모리얼'!$H$3:$K$3,0)+2,0)),"0"))*D329/14</f>
        <v>660690.14285714284</v>
      </c>
      <c r="P329" s="29">
        <f t="shared" si="10"/>
        <v>1028</v>
      </c>
      <c r="Q329" s="299">
        <f t="shared" si="11"/>
        <v>6733621.4761904767</v>
      </c>
    </row>
    <row r="330" spans="2:17" ht="18" thickTop="1" thickBot="1" x14ac:dyDescent="0.35"/>
    <row r="331" spans="2:17" ht="18" thickTop="1" thickBot="1" x14ac:dyDescent="0.35">
      <c r="B331" s="22" t="s">
        <v>1611</v>
      </c>
      <c r="C331" s="5">
        <v>1</v>
      </c>
      <c r="D331" s="323">
        <v>1</v>
      </c>
      <c r="E331" s="17"/>
      <c r="F331" s="276">
        <f>VLOOKUP(C331,'DB-캐릭터별 스테이지 매칭'!$E$3:$F$302,2,0)</f>
        <v>1</v>
      </c>
      <c r="G331" s="276" t="str">
        <f>VLOOKUP(F331,'DB-캐릭터별 스테이지 매칭'!$I$3:$L$1698,4,0)</f>
        <v>1-1</v>
      </c>
      <c r="H331" s="276">
        <f>_xlfn.IFNA(VLOOKUP(B331,'DB-서식용'!$D$4:$E$12,2,0),"")</f>
        <v>1040302001</v>
      </c>
      <c r="I331" s="29">
        <f>IFERROR((VLOOKUP(F331,'DB-방치 재화'!$B$3:$I$1800,(MATCH(H331,'DB-방치 재화'!$F$1:$I$1,0)+4),0))*60*24*D331,"0")*(1.7+1.58)</f>
        <v>377856</v>
      </c>
      <c r="J331" s="29">
        <f>_xlfn.IFNA(IF(H331='DB-일일 퀘스트'!$F$6,VLOOKUP(F331,'DB-방치 재화'!$B$3:$H$1698,5,0)*VLOOKUP(H331,'DB-일일 퀘스트'!$F$6:$H$13,3,0),IF(H331='DB-일일 퀘스트'!$F$7,VLOOKUP(F331,'DB-방치 재화'!$B$3:$H$1698,6,0)*VLOOKUP(H331,'DB-일일 퀘스트'!$F$6:$H$13,3,0),IF(H331='DB-일일 퀘스트'!$F$8,VLOOKUP(F331,'DB-방치 재화'!$B$3:$H$1698,7,0)*VLOOKUP(H331,'DB-일일 퀘스트'!$F$6:$H$13,3,0),VLOOKUP(H331,'DB-일일 퀘스트'!$F$6:$H$13,3,0)))),"0")</f>
        <v>9600</v>
      </c>
      <c r="K331" s="29">
        <f>_xlfn.IFNA((IF(H331='DB-주간 퀘스트'!$F$6,VLOOKUP(F331,'DB-방치 재화'!$B$3:$H$1698,5,0)*VLOOKUP(H331,'DB-주간 퀘스트'!$F$6:$H$15,3,0),IF(H331='DB-주간 퀘스트'!$F$7,VLOOKUP(F331,'DB-방치 재화'!$B$3:$H$1698,6,0)*VLOOKUP(H331,'DB-주간 퀘스트'!$F$6:$H$15,3,0),IF(H331='DB-주간 퀘스트'!$F$8,VLOOKUP(F331,'DB-방치 재화'!$B$3:$H$1698,7,0)*VLOOKUP(H331,'DB-주간 퀘스트'!$F$6:$H$15,3,0),VLOOKUP(H331,'DB-주간 퀘스트'!$F$6:$H$15,3,0)))))/7,"0")</f>
        <v>4114.2857142857147</v>
      </c>
      <c r="L331" s="29">
        <f t="array" ref="L331">_xlfn.IFNA(IF(H331='DB-아스니아 미션'!$F$8,VLOOKUP('주요 재화 수급처 관리'!$F$10:$F$11,'DB-방치 재화'!$B$3:$H$1698,6,0)*'DB-아스니아 미션'!$H$8,VLOOKUP('주요 재화 수급처 관리'!$H$10:$H$11,'DB-아스니아 미션'!$F$7:$H$10,3,0)),"0")/7</f>
        <v>320365.71428571426</v>
      </c>
      <c r="M331" s="29">
        <f>(((VLOOKUP(F331,'DB-방치 재화'!$B$3:$I$1698,8,0)+8)*(VLOOKUP(H331,'DB-파견 작전실'!$L$8:$M$14,2,0)))*D331)</f>
        <v>54106.666666666672</v>
      </c>
      <c r="N331" s="29">
        <f>_xlfn.IFNA(IF(C331&lt;'DB-선물'!$E$5,VLOOKUP('주요 재화 수급처 관리'!$H$10,'DB-선물'!$G$6:$I$9,3,0),(IF('DB-선물'!$E$11&lt;=C331&lt;'DB-선물'!#REF!,VLOOKUP('주요 재화 수급처 관리'!$H$10,'DB-선물'!$G$12:$I$15,3,0),VLOOKUP(H331,'DB-선물'!$G$18:$I$21,3,0)))),"0")*6*D331</f>
        <v>0</v>
      </c>
      <c r="O331" s="29">
        <f t="array" ref="O331">(_xlfn.IFNA((VLOOKUP((INDEX('DB-메모리얼'!$F$5:$F$98,MATCH(MIN(ABS('DB-메모리얼'!$F$5:$F$98-'주요 재화 수급처 관리'!$C$10)),ABS('DB-메모리얼'!$F$5:$F$98-'주요 재화 수급처 관리'!$C$10),0))),'DB-메모리얼'!$F$5:$K$98,MATCH(H331,'DB-메모리얼'!$H$3:$K$3,0)+2,0)),"0"))*D331/14</f>
        <v>0</v>
      </c>
      <c r="P331" s="29" t="str">
        <f t="shared" ref="P331:P337" si="12">IF(F331&gt;130,1028,"")</f>
        <v/>
      </c>
      <c r="Q331" s="299">
        <f t="shared" ref="Q331:Q337" si="13">SUM(I331:P331)+E331</f>
        <v>766042.66666666663</v>
      </c>
    </row>
    <row r="332" spans="2:17" ht="18" thickTop="1" thickBot="1" x14ac:dyDescent="0.35">
      <c r="B332" s="22" t="s">
        <v>1611</v>
      </c>
      <c r="C332" s="5">
        <v>2</v>
      </c>
      <c r="D332" s="323">
        <v>1</v>
      </c>
      <c r="E332" s="17"/>
      <c r="F332" s="276">
        <f>VLOOKUP(C332,'DB-캐릭터별 스테이지 매칭'!$E$3:$F$302,2,0)</f>
        <v>1</v>
      </c>
      <c r="G332" s="276" t="str">
        <f>VLOOKUP(F332,'DB-캐릭터별 스테이지 매칭'!$I$3:$L$1698,4,0)</f>
        <v>1-1</v>
      </c>
      <c r="H332" s="276">
        <f>_xlfn.IFNA(VLOOKUP(B332,'DB-서식용'!$D$4:$E$12,2,0),"")</f>
        <v>1040302001</v>
      </c>
      <c r="I332" s="29">
        <f>IFERROR((VLOOKUP(F332,'DB-방치 재화'!$B$3:$I$1800,(MATCH(H332,'DB-방치 재화'!$F$1:$I$1,0)+4),0))*60*24*D332,"0")*(1.7+1.58)</f>
        <v>377856</v>
      </c>
      <c r="J332" s="29">
        <f>_xlfn.IFNA(IF(H332='DB-일일 퀘스트'!$F$6,VLOOKUP(F332,'DB-방치 재화'!$B$3:$H$1698,5,0)*VLOOKUP(H332,'DB-일일 퀘스트'!$F$6:$H$13,3,0),IF(H332='DB-일일 퀘스트'!$F$7,VLOOKUP(F332,'DB-방치 재화'!$B$3:$H$1698,6,0)*VLOOKUP(H332,'DB-일일 퀘스트'!$F$6:$H$13,3,0),IF(H332='DB-일일 퀘스트'!$F$8,VLOOKUP(F332,'DB-방치 재화'!$B$3:$H$1698,7,0)*VLOOKUP(H332,'DB-일일 퀘스트'!$F$6:$H$13,3,0),VLOOKUP(H332,'DB-일일 퀘스트'!$F$6:$H$13,3,0)))),"0")</f>
        <v>9600</v>
      </c>
      <c r="K332" s="29">
        <f>_xlfn.IFNA((IF(H332='DB-주간 퀘스트'!$F$6,VLOOKUP(F332,'DB-방치 재화'!$B$3:$H$1698,5,0)*VLOOKUP(H332,'DB-주간 퀘스트'!$F$6:$H$15,3,0),IF(H332='DB-주간 퀘스트'!$F$7,VLOOKUP(F332,'DB-방치 재화'!$B$3:$H$1698,6,0)*VLOOKUP(H332,'DB-주간 퀘스트'!$F$6:$H$15,3,0),IF(H332='DB-주간 퀘스트'!$F$8,VLOOKUP(F332,'DB-방치 재화'!$B$3:$H$1698,7,0)*VLOOKUP(H332,'DB-주간 퀘스트'!$F$6:$H$15,3,0),VLOOKUP(H332,'DB-주간 퀘스트'!$F$6:$H$15,3,0)))))/7,"0")</f>
        <v>4114.2857142857147</v>
      </c>
      <c r="L332" s="29">
        <f t="array" ref="L332">_xlfn.IFNA(IF(H332='DB-아스니아 미션'!$F$8,VLOOKUP('주요 재화 수급처 관리'!$F$10:$F$11,'DB-방치 재화'!$B$3:$H$1698,6,0)*'DB-아스니아 미션'!$H$8,VLOOKUP('주요 재화 수급처 관리'!$H$10:$H$11,'DB-아스니아 미션'!$F$7:$H$10,3,0)),"0")/7</f>
        <v>320365.71428571426</v>
      </c>
      <c r="M332" s="29">
        <f>(((VLOOKUP(F332,'DB-방치 재화'!$B$3:$I$1698,8,0)+8)*(VLOOKUP(H332,'DB-파견 작전실'!$L$8:$M$14,2,0)))*D332)</f>
        <v>54106.666666666672</v>
      </c>
      <c r="N332" s="29">
        <f>_xlfn.IFNA(IF(C332&lt;'DB-선물'!$E$5,VLOOKUP('주요 재화 수급처 관리'!$H$10,'DB-선물'!$G$6:$I$9,3,0),(IF('DB-선물'!$E$11&lt;=C332&lt;'DB-선물'!#REF!,VLOOKUP('주요 재화 수급처 관리'!$H$10,'DB-선물'!$G$12:$I$15,3,0),VLOOKUP(H332,'DB-선물'!$G$18:$I$21,3,0)))),"0")*6*D332</f>
        <v>0</v>
      </c>
      <c r="O332" s="29">
        <f t="array" ref="O332">(_xlfn.IFNA((VLOOKUP((INDEX('DB-메모리얼'!$F$5:$F$98,MATCH(MIN(ABS('DB-메모리얼'!$F$5:$F$98-'주요 재화 수급처 관리'!$C$10)),ABS('DB-메모리얼'!$F$5:$F$98-'주요 재화 수급처 관리'!$C$10),0))),'DB-메모리얼'!$F$5:$K$98,MATCH(H332,'DB-메모리얼'!$H$3:$K$3,0)+2,0)),"0"))*D332/14</f>
        <v>0</v>
      </c>
      <c r="P332" s="29" t="str">
        <f t="shared" si="12"/>
        <v/>
      </c>
      <c r="Q332" s="299">
        <f t="shared" si="13"/>
        <v>766042.66666666663</v>
      </c>
    </row>
    <row r="333" spans="2:17" ht="18" thickTop="1" thickBot="1" x14ac:dyDescent="0.35">
      <c r="B333" s="22" t="s">
        <v>1611</v>
      </c>
      <c r="C333" s="5">
        <v>3</v>
      </c>
      <c r="D333" s="323">
        <v>1</v>
      </c>
      <c r="E333" s="17"/>
      <c r="F333" s="276">
        <f>VLOOKUP(C333,'DB-캐릭터별 스테이지 매칭'!$E$3:$F$302,2,0)</f>
        <v>1</v>
      </c>
      <c r="G333" s="276" t="str">
        <f>VLOOKUP(F333,'DB-캐릭터별 스테이지 매칭'!$I$3:$L$1698,4,0)</f>
        <v>1-1</v>
      </c>
      <c r="H333" s="276">
        <f>_xlfn.IFNA(VLOOKUP(B333,'DB-서식용'!$D$4:$E$12,2,0),"")</f>
        <v>1040302001</v>
      </c>
      <c r="I333" s="29">
        <f>IFERROR((VLOOKUP(F333,'DB-방치 재화'!$B$3:$I$1800,(MATCH(H333,'DB-방치 재화'!$F$1:$I$1,0)+4),0))*60*24*D333,"0")*(1.7+1.58)</f>
        <v>377856</v>
      </c>
      <c r="J333" s="29">
        <f>_xlfn.IFNA(IF(H333='DB-일일 퀘스트'!$F$6,VLOOKUP(F333,'DB-방치 재화'!$B$3:$H$1698,5,0)*VLOOKUP(H333,'DB-일일 퀘스트'!$F$6:$H$13,3,0),IF(H333='DB-일일 퀘스트'!$F$7,VLOOKUP(F333,'DB-방치 재화'!$B$3:$H$1698,6,0)*VLOOKUP(H333,'DB-일일 퀘스트'!$F$6:$H$13,3,0),IF(H333='DB-일일 퀘스트'!$F$8,VLOOKUP(F333,'DB-방치 재화'!$B$3:$H$1698,7,0)*VLOOKUP(H333,'DB-일일 퀘스트'!$F$6:$H$13,3,0),VLOOKUP(H333,'DB-일일 퀘스트'!$F$6:$H$13,3,0)))),"0")</f>
        <v>9600</v>
      </c>
      <c r="K333" s="29">
        <f>_xlfn.IFNA((IF(H333='DB-주간 퀘스트'!$F$6,VLOOKUP(F333,'DB-방치 재화'!$B$3:$H$1698,5,0)*VLOOKUP(H333,'DB-주간 퀘스트'!$F$6:$H$15,3,0),IF(H333='DB-주간 퀘스트'!$F$7,VLOOKUP(F333,'DB-방치 재화'!$B$3:$H$1698,6,0)*VLOOKUP(H333,'DB-주간 퀘스트'!$F$6:$H$15,3,0),IF(H333='DB-주간 퀘스트'!$F$8,VLOOKUP(F333,'DB-방치 재화'!$B$3:$H$1698,7,0)*VLOOKUP(H333,'DB-주간 퀘스트'!$F$6:$H$15,3,0),VLOOKUP(H333,'DB-주간 퀘스트'!$F$6:$H$15,3,0)))))/7,"0")</f>
        <v>4114.2857142857147</v>
      </c>
      <c r="L333" s="29">
        <f t="array" ref="L333">_xlfn.IFNA(IF(H333='DB-아스니아 미션'!$F$8,VLOOKUP('주요 재화 수급처 관리'!$F$10:$F$11,'DB-방치 재화'!$B$3:$H$1698,6,0)*'DB-아스니아 미션'!$H$8,VLOOKUP('주요 재화 수급처 관리'!$H$10:$H$11,'DB-아스니아 미션'!$F$7:$H$10,3,0)),"0")/7</f>
        <v>320365.71428571426</v>
      </c>
      <c r="M333" s="29">
        <f>(((VLOOKUP(F333,'DB-방치 재화'!$B$3:$I$1698,8,0)+8)*(VLOOKUP(H333,'DB-파견 작전실'!$L$8:$M$14,2,0)))*D333)</f>
        <v>54106.666666666672</v>
      </c>
      <c r="N333" s="29">
        <f>_xlfn.IFNA(IF(C333&lt;'DB-선물'!$E$5,VLOOKUP('주요 재화 수급처 관리'!$H$10,'DB-선물'!$G$6:$I$9,3,0),(IF('DB-선물'!$E$11&lt;=C333&lt;'DB-선물'!#REF!,VLOOKUP('주요 재화 수급처 관리'!$H$10,'DB-선물'!$G$12:$I$15,3,0),VLOOKUP(H333,'DB-선물'!$G$18:$I$21,3,0)))),"0")*6*D333</f>
        <v>0</v>
      </c>
      <c r="O333" s="29">
        <f t="array" ref="O333">(_xlfn.IFNA((VLOOKUP((INDEX('DB-메모리얼'!$F$5:$F$98,MATCH(MIN(ABS('DB-메모리얼'!$F$5:$F$98-'주요 재화 수급처 관리'!$C$10)),ABS('DB-메모리얼'!$F$5:$F$98-'주요 재화 수급처 관리'!$C$10),0))),'DB-메모리얼'!$F$5:$K$98,MATCH(H333,'DB-메모리얼'!$H$3:$K$3,0)+2,0)),"0"))*D333/14</f>
        <v>0</v>
      </c>
      <c r="P333" s="29" t="str">
        <f t="shared" si="12"/>
        <v/>
      </c>
      <c r="Q333" s="299">
        <f t="shared" si="13"/>
        <v>766042.66666666663</v>
      </c>
    </row>
    <row r="334" spans="2:17" ht="18" thickTop="1" thickBot="1" x14ac:dyDescent="0.35">
      <c r="B334" s="22" t="s">
        <v>1611</v>
      </c>
      <c r="C334" s="116">
        <v>4</v>
      </c>
      <c r="D334" s="323">
        <v>1</v>
      </c>
      <c r="E334" s="17"/>
      <c r="F334" s="276">
        <f>VLOOKUP(C334,'DB-캐릭터별 스테이지 매칭'!$E$3:$F$302,2,0)</f>
        <v>2</v>
      </c>
      <c r="G334" s="276" t="str">
        <f>VLOOKUP(F334,'DB-캐릭터별 스테이지 매칭'!$I$3:$L$1698,4,0)</f>
        <v>1-2</v>
      </c>
      <c r="H334" s="276">
        <f>_xlfn.IFNA(VLOOKUP(B334,'DB-서식용'!$D$4:$E$12,2,0),"")</f>
        <v>1040302001</v>
      </c>
      <c r="I334" s="29">
        <f>IFERROR((VLOOKUP(F334,'DB-방치 재화'!$B$3:$I$1800,(MATCH(H334,'DB-방치 재화'!$F$1:$I$1,0)+4),0))*60*24*D334,"0")*(1.7+1.58)</f>
        <v>377856</v>
      </c>
      <c r="J334" s="29">
        <f>_xlfn.IFNA(IF(H334='DB-일일 퀘스트'!$F$6,VLOOKUP(F334,'DB-방치 재화'!$B$3:$H$1698,5,0)*VLOOKUP(H334,'DB-일일 퀘스트'!$F$6:$H$13,3,0),IF(H334='DB-일일 퀘스트'!$F$7,VLOOKUP(F334,'DB-방치 재화'!$B$3:$H$1698,6,0)*VLOOKUP(H334,'DB-일일 퀘스트'!$F$6:$H$13,3,0),IF(H334='DB-일일 퀘스트'!$F$8,VLOOKUP(F334,'DB-방치 재화'!$B$3:$H$1698,7,0)*VLOOKUP(H334,'DB-일일 퀘스트'!$F$6:$H$13,3,0),VLOOKUP(H334,'DB-일일 퀘스트'!$F$6:$H$13,3,0)))),"0")</f>
        <v>9600</v>
      </c>
      <c r="K334" s="29">
        <f>_xlfn.IFNA((IF(H334='DB-주간 퀘스트'!$F$6,VLOOKUP(F334,'DB-방치 재화'!$B$3:$H$1698,5,0)*VLOOKUP(H334,'DB-주간 퀘스트'!$F$6:$H$15,3,0),IF(H334='DB-주간 퀘스트'!$F$7,VLOOKUP(F334,'DB-방치 재화'!$B$3:$H$1698,6,0)*VLOOKUP(H334,'DB-주간 퀘스트'!$F$6:$H$15,3,0),IF(H334='DB-주간 퀘스트'!$F$8,VLOOKUP(F334,'DB-방치 재화'!$B$3:$H$1698,7,0)*VLOOKUP(H334,'DB-주간 퀘스트'!$F$6:$H$15,3,0),VLOOKUP(H334,'DB-주간 퀘스트'!$F$6:$H$15,3,0)))))/7,"0")</f>
        <v>4114.2857142857147</v>
      </c>
      <c r="L334" s="29">
        <f t="array" ref="L334">_xlfn.IFNA(IF(H334='DB-아스니아 미션'!$F$8,VLOOKUP('주요 재화 수급처 관리'!$F$10:$F$11,'DB-방치 재화'!$B$3:$H$1698,6,0)*'DB-아스니아 미션'!$H$8,VLOOKUP('주요 재화 수급처 관리'!$H$10:$H$11,'DB-아스니아 미션'!$F$7:$H$10,3,0)),"0")/7</f>
        <v>320365.71428571426</v>
      </c>
      <c r="M334" s="29">
        <f>(((VLOOKUP(F334,'DB-방치 재화'!$B$3:$I$1698,8,0)+8)*(VLOOKUP(H334,'DB-파견 작전실'!$L$8:$M$14,2,0)))*D334)</f>
        <v>54106.666666666672</v>
      </c>
      <c r="N334" s="29">
        <f>_xlfn.IFNA(IF(C334&lt;'DB-선물'!$E$5,VLOOKUP('주요 재화 수급처 관리'!$H$10,'DB-선물'!$G$6:$I$9,3,0),(IF('DB-선물'!$E$11&lt;=C334&lt;'DB-선물'!#REF!,VLOOKUP('주요 재화 수급처 관리'!$H$10,'DB-선물'!$G$12:$I$15,3,0),VLOOKUP(H334,'DB-선물'!$G$18:$I$21,3,0)))),"0")*6*D334</f>
        <v>0</v>
      </c>
      <c r="O334" s="29">
        <f t="array" ref="O334">(_xlfn.IFNA((VLOOKUP((INDEX('DB-메모리얼'!$F$5:$F$98,MATCH(MIN(ABS('DB-메모리얼'!$F$5:$F$98-'주요 재화 수급처 관리'!$C$10)),ABS('DB-메모리얼'!$F$5:$F$98-'주요 재화 수급처 관리'!$C$10),0))),'DB-메모리얼'!$F$5:$K$98,MATCH(H334,'DB-메모리얼'!$H$3:$K$3,0)+2,0)),"0"))*D334/14</f>
        <v>0</v>
      </c>
      <c r="P334" s="29" t="str">
        <f t="shared" si="12"/>
        <v/>
      </c>
      <c r="Q334" s="299">
        <f t="shared" si="13"/>
        <v>766042.66666666663</v>
      </c>
    </row>
    <row r="335" spans="2:17" ht="18" thickTop="1" thickBot="1" x14ac:dyDescent="0.35">
      <c r="B335" s="22" t="s">
        <v>1611</v>
      </c>
      <c r="C335" s="5">
        <v>5</v>
      </c>
      <c r="D335" s="323">
        <v>1</v>
      </c>
      <c r="E335" s="17"/>
      <c r="F335" s="276">
        <f>VLOOKUP(C335,'DB-캐릭터별 스테이지 매칭'!$E$3:$F$302,2,0)</f>
        <v>2</v>
      </c>
      <c r="G335" s="276" t="str">
        <f>VLOOKUP(F335,'DB-캐릭터별 스테이지 매칭'!$I$3:$L$1698,4,0)</f>
        <v>1-2</v>
      </c>
      <c r="H335" s="276">
        <f>_xlfn.IFNA(VLOOKUP(B335,'DB-서식용'!$D$4:$E$12,2,0),"")</f>
        <v>1040302001</v>
      </c>
      <c r="I335" s="29">
        <f>IFERROR((VLOOKUP(F335,'DB-방치 재화'!$B$3:$I$1800,(MATCH(H335,'DB-방치 재화'!$F$1:$I$1,0)+4),0))*60*24*D335,"0")*(1.7+1.58)</f>
        <v>377856</v>
      </c>
      <c r="J335" s="29">
        <f>_xlfn.IFNA(IF(H335='DB-일일 퀘스트'!$F$6,VLOOKUP(F335,'DB-방치 재화'!$B$3:$H$1698,5,0)*VLOOKUP(H335,'DB-일일 퀘스트'!$F$6:$H$13,3,0),IF(H335='DB-일일 퀘스트'!$F$7,VLOOKUP(F335,'DB-방치 재화'!$B$3:$H$1698,6,0)*VLOOKUP(H335,'DB-일일 퀘스트'!$F$6:$H$13,3,0),IF(H335='DB-일일 퀘스트'!$F$8,VLOOKUP(F335,'DB-방치 재화'!$B$3:$H$1698,7,0)*VLOOKUP(H335,'DB-일일 퀘스트'!$F$6:$H$13,3,0),VLOOKUP(H335,'DB-일일 퀘스트'!$F$6:$H$13,3,0)))),"0")</f>
        <v>9600</v>
      </c>
      <c r="K335" s="29">
        <f>_xlfn.IFNA((IF(H335='DB-주간 퀘스트'!$F$6,VLOOKUP(F335,'DB-방치 재화'!$B$3:$H$1698,5,0)*VLOOKUP(H335,'DB-주간 퀘스트'!$F$6:$H$15,3,0),IF(H335='DB-주간 퀘스트'!$F$7,VLOOKUP(F335,'DB-방치 재화'!$B$3:$H$1698,6,0)*VLOOKUP(H335,'DB-주간 퀘스트'!$F$6:$H$15,3,0),IF(H335='DB-주간 퀘스트'!$F$8,VLOOKUP(F335,'DB-방치 재화'!$B$3:$H$1698,7,0)*VLOOKUP(H335,'DB-주간 퀘스트'!$F$6:$H$15,3,0),VLOOKUP(H335,'DB-주간 퀘스트'!$F$6:$H$15,3,0)))))/7,"0")</f>
        <v>4114.2857142857147</v>
      </c>
      <c r="L335" s="29">
        <f t="array" ref="L335">_xlfn.IFNA(IF(H335='DB-아스니아 미션'!$F$8,VLOOKUP('주요 재화 수급처 관리'!$F$10:$F$11,'DB-방치 재화'!$B$3:$H$1698,6,0)*'DB-아스니아 미션'!$H$8,VLOOKUP('주요 재화 수급처 관리'!$H$10:$H$11,'DB-아스니아 미션'!$F$7:$H$10,3,0)),"0")/7</f>
        <v>320365.71428571426</v>
      </c>
      <c r="M335" s="29">
        <f>(((VLOOKUP(F335,'DB-방치 재화'!$B$3:$I$1698,8,0)+8)*(VLOOKUP(H335,'DB-파견 작전실'!$L$8:$M$14,2,0)))*D335)</f>
        <v>54106.666666666672</v>
      </c>
      <c r="N335" s="29">
        <f>_xlfn.IFNA(IF(C335&lt;'DB-선물'!$E$5,VLOOKUP('주요 재화 수급처 관리'!$H$10,'DB-선물'!$G$6:$I$9,3,0),(IF('DB-선물'!$E$11&lt;=C335&lt;'DB-선물'!#REF!,VLOOKUP('주요 재화 수급처 관리'!$H$10,'DB-선물'!$G$12:$I$15,3,0),VLOOKUP(H335,'DB-선물'!$G$18:$I$21,3,0)))),"0")*6*D335</f>
        <v>0</v>
      </c>
      <c r="O335" s="29">
        <f t="array" ref="O335">(_xlfn.IFNA((VLOOKUP((INDEX('DB-메모리얼'!$F$5:$F$98,MATCH(MIN(ABS('DB-메모리얼'!$F$5:$F$98-'주요 재화 수급처 관리'!$C$10)),ABS('DB-메모리얼'!$F$5:$F$98-'주요 재화 수급처 관리'!$C$10),0))),'DB-메모리얼'!$F$5:$K$98,MATCH(H335,'DB-메모리얼'!$H$3:$K$3,0)+2,0)),"0"))*D335/14</f>
        <v>0</v>
      </c>
      <c r="P335" s="29" t="str">
        <f t="shared" si="12"/>
        <v/>
      </c>
      <c r="Q335" s="299">
        <f t="shared" si="13"/>
        <v>766042.66666666663</v>
      </c>
    </row>
    <row r="336" spans="2:17" ht="18" thickTop="1" thickBot="1" x14ac:dyDescent="0.35">
      <c r="B336" s="22" t="s">
        <v>1611</v>
      </c>
      <c r="C336" s="5">
        <v>6</v>
      </c>
      <c r="D336" s="323">
        <v>1</v>
      </c>
      <c r="E336" s="17"/>
      <c r="F336" s="276">
        <f>VLOOKUP(C336,'DB-캐릭터별 스테이지 매칭'!$E$3:$F$302,2,0)</f>
        <v>3</v>
      </c>
      <c r="G336" s="276" t="str">
        <f>VLOOKUP(F336,'DB-캐릭터별 스테이지 매칭'!$I$3:$L$1698,4,0)</f>
        <v>1-3</v>
      </c>
      <c r="H336" s="276">
        <f>_xlfn.IFNA(VLOOKUP(B336,'DB-서식용'!$D$4:$E$12,2,0),"")</f>
        <v>1040302001</v>
      </c>
      <c r="I336" s="29">
        <f>IFERROR((VLOOKUP(F336,'DB-방치 재화'!$B$3:$I$1800,(MATCH(H336,'DB-방치 재화'!$F$1:$I$1,0)+4),0))*60*24*D336,"0")*(1.7+1.58)</f>
        <v>382579.20000000001</v>
      </c>
      <c r="J336" s="29">
        <f>_xlfn.IFNA(IF(H336='DB-일일 퀘스트'!$F$6,VLOOKUP(F336,'DB-방치 재화'!$B$3:$H$1698,5,0)*VLOOKUP(H336,'DB-일일 퀘스트'!$F$6:$H$13,3,0),IF(H336='DB-일일 퀘스트'!$F$7,VLOOKUP(F336,'DB-방치 재화'!$B$3:$H$1698,6,0)*VLOOKUP(H336,'DB-일일 퀘스트'!$F$6:$H$13,3,0),IF(H336='DB-일일 퀘스트'!$F$8,VLOOKUP(F336,'DB-방치 재화'!$B$3:$H$1698,7,0)*VLOOKUP(H336,'DB-일일 퀘스트'!$F$6:$H$13,3,0),VLOOKUP(H336,'DB-일일 퀘스트'!$F$6:$H$13,3,0)))),"0")</f>
        <v>9720</v>
      </c>
      <c r="K336" s="29">
        <f>_xlfn.IFNA((IF(H336='DB-주간 퀘스트'!$F$6,VLOOKUP(F336,'DB-방치 재화'!$B$3:$H$1698,5,0)*VLOOKUP(H336,'DB-주간 퀘스트'!$F$6:$H$15,3,0),IF(H336='DB-주간 퀘스트'!$F$7,VLOOKUP(F336,'DB-방치 재화'!$B$3:$H$1698,6,0)*VLOOKUP(H336,'DB-주간 퀘스트'!$F$6:$H$15,3,0),IF(H336='DB-주간 퀘스트'!$F$8,VLOOKUP(F336,'DB-방치 재화'!$B$3:$H$1698,7,0)*VLOOKUP(H336,'DB-주간 퀘스트'!$F$6:$H$15,3,0),VLOOKUP(H336,'DB-주간 퀘스트'!$F$6:$H$15,3,0)))))/7,"0")</f>
        <v>4165.7142857142853</v>
      </c>
      <c r="L336" s="29">
        <f t="array" ref="L336">_xlfn.IFNA(IF(H336='DB-아스니아 미션'!$F$8,VLOOKUP('주요 재화 수급처 관리'!$F$10:$F$11,'DB-방치 재화'!$B$3:$H$1698,6,0)*'DB-아스니아 미션'!$H$8,VLOOKUP('주요 재화 수급처 관리'!$H$10:$H$11,'DB-아스니아 미션'!$F$7:$H$10,3,0)),"0")/7</f>
        <v>320365.71428571426</v>
      </c>
      <c r="M336" s="29">
        <f>(((VLOOKUP(F336,'DB-방치 재화'!$B$3:$I$1698,8,0)+8)*(VLOOKUP(H336,'DB-파견 작전실'!$L$8:$M$14,2,0)))*D336)</f>
        <v>54106.666666666672</v>
      </c>
      <c r="N336" s="29">
        <f>_xlfn.IFNA(IF(C336&lt;'DB-선물'!$E$5,VLOOKUP('주요 재화 수급처 관리'!$H$10,'DB-선물'!$G$6:$I$9,3,0),(IF('DB-선물'!$E$11&lt;=C336&lt;'DB-선물'!#REF!,VLOOKUP('주요 재화 수급처 관리'!$H$10,'DB-선물'!$G$12:$I$15,3,0),VLOOKUP(H336,'DB-선물'!$G$18:$I$21,3,0)))),"0")*6*D336</f>
        <v>0</v>
      </c>
      <c r="O336" s="29">
        <f t="array" ref="O336">(_xlfn.IFNA((VLOOKUP((INDEX('DB-메모리얼'!$F$5:$F$98,MATCH(MIN(ABS('DB-메모리얼'!$F$5:$F$98-'주요 재화 수급처 관리'!$C$10)),ABS('DB-메모리얼'!$F$5:$F$98-'주요 재화 수급처 관리'!$C$10),0))),'DB-메모리얼'!$F$5:$K$98,MATCH(H336,'DB-메모리얼'!$H$3:$K$3,0)+2,0)),"0"))*D336/14</f>
        <v>0</v>
      </c>
      <c r="P336" s="29" t="str">
        <f t="shared" si="12"/>
        <v/>
      </c>
      <c r="Q336" s="299">
        <f t="shared" si="13"/>
        <v>770937.29523809522</v>
      </c>
    </row>
    <row r="337" spans="2:17" ht="18" thickTop="1" thickBot="1" x14ac:dyDescent="0.35">
      <c r="B337" s="22" t="s">
        <v>1611</v>
      </c>
      <c r="C337" s="5">
        <v>7</v>
      </c>
      <c r="D337" s="323">
        <v>1</v>
      </c>
      <c r="E337" s="17"/>
      <c r="F337" s="276">
        <f>VLOOKUP(C337,'DB-캐릭터별 스테이지 매칭'!$E$3:$F$302,2,0)</f>
        <v>4</v>
      </c>
      <c r="G337" s="276" t="str">
        <f>VLOOKUP(F337,'DB-캐릭터별 스테이지 매칭'!$I$3:$L$1698,4,0)</f>
        <v>1-4</v>
      </c>
      <c r="H337" s="276">
        <f>_xlfn.IFNA(VLOOKUP(B337,'DB-서식용'!$D$4:$E$12,2,0),"")</f>
        <v>1040302001</v>
      </c>
      <c r="I337" s="29">
        <f>IFERROR((VLOOKUP(F337,'DB-방치 재화'!$B$3:$I$1800,(MATCH(H337,'DB-방치 재화'!$F$1:$I$1,0)+4),0))*60*24*D337,"0")*(1.7+1.58)</f>
        <v>387302.40000000002</v>
      </c>
      <c r="J337" s="29">
        <f>_xlfn.IFNA(IF(H337='DB-일일 퀘스트'!$F$6,VLOOKUP(F337,'DB-방치 재화'!$B$3:$H$1698,5,0)*VLOOKUP(H337,'DB-일일 퀘스트'!$F$6:$H$13,3,0),IF(H337='DB-일일 퀘스트'!$F$7,VLOOKUP(F337,'DB-방치 재화'!$B$3:$H$1698,6,0)*VLOOKUP(H337,'DB-일일 퀘스트'!$F$6:$H$13,3,0),IF(H337='DB-일일 퀘스트'!$F$8,VLOOKUP(F337,'DB-방치 재화'!$B$3:$H$1698,7,0)*VLOOKUP(H337,'DB-일일 퀘스트'!$F$6:$H$13,3,0),VLOOKUP(H337,'DB-일일 퀘스트'!$F$6:$H$13,3,0)))),"0")</f>
        <v>9840</v>
      </c>
      <c r="K337" s="29">
        <f>_xlfn.IFNA((IF(H337='DB-주간 퀘스트'!$F$6,VLOOKUP(F337,'DB-방치 재화'!$B$3:$H$1698,5,0)*VLOOKUP(H337,'DB-주간 퀘스트'!$F$6:$H$15,3,0),IF(H337='DB-주간 퀘스트'!$F$7,VLOOKUP(F337,'DB-방치 재화'!$B$3:$H$1698,6,0)*VLOOKUP(H337,'DB-주간 퀘스트'!$F$6:$H$15,3,0),IF(H337='DB-주간 퀘스트'!$F$8,VLOOKUP(F337,'DB-방치 재화'!$B$3:$H$1698,7,0)*VLOOKUP(H337,'DB-주간 퀘스트'!$F$6:$H$15,3,0),VLOOKUP(H337,'DB-주간 퀘스트'!$F$6:$H$15,3,0)))))/7,"0")</f>
        <v>4217.1428571428569</v>
      </c>
      <c r="L337" s="29">
        <f t="array" ref="L337">_xlfn.IFNA(IF(H337='DB-아스니아 미션'!$F$8,VLOOKUP('주요 재화 수급처 관리'!$F$10:$F$11,'DB-방치 재화'!$B$3:$H$1698,6,0)*'DB-아스니아 미션'!$H$8,VLOOKUP('주요 재화 수급처 관리'!$H$10:$H$11,'DB-아스니아 미션'!$F$7:$H$10,3,0)),"0")/7</f>
        <v>320365.71428571426</v>
      </c>
      <c r="M337" s="29">
        <f>(((VLOOKUP(F337,'DB-방치 재화'!$B$3:$I$1698,8,0)+8)*(VLOOKUP(H337,'DB-파견 작전실'!$L$8:$M$14,2,0)))*D337)</f>
        <v>54106.666666666672</v>
      </c>
      <c r="N337" s="29">
        <f>_xlfn.IFNA(IF(C337&lt;'DB-선물'!$E$5,VLOOKUP('주요 재화 수급처 관리'!$H$10,'DB-선물'!$G$6:$I$9,3,0),(IF('DB-선물'!$E$11&lt;=C337&lt;'DB-선물'!#REF!,VLOOKUP('주요 재화 수급처 관리'!$H$10,'DB-선물'!$G$12:$I$15,3,0),VLOOKUP(H337,'DB-선물'!$G$18:$I$21,3,0)))),"0")*6*D337</f>
        <v>0</v>
      </c>
      <c r="O337" s="29">
        <f t="array" ref="O337">(_xlfn.IFNA((VLOOKUP((INDEX('DB-메모리얼'!$F$5:$F$98,MATCH(MIN(ABS('DB-메모리얼'!$F$5:$F$98-'주요 재화 수급처 관리'!$C$10)),ABS('DB-메모리얼'!$F$5:$F$98-'주요 재화 수급처 관리'!$C$10),0))),'DB-메모리얼'!$F$5:$K$98,MATCH(H337,'DB-메모리얼'!$H$3:$K$3,0)+2,0)),"0"))*D337/14</f>
        <v>0</v>
      </c>
      <c r="P337" s="29" t="str">
        <f t="shared" si="12"/>
        <v/>
      </c>
      <c r="Q337" s="299">
        <f t="shared" si="13"/>
        <v>775831.92380952381</v>
      </c>
    </row>
    <row r="338" spans="2:17" ht="18" thickTop="1" thickBot="1" x14ac:dyDescent="0.35">
      <c r="B338" s="22" t="s">
        <v>1611</v>
      </c>
      <c r="C338" s="116">
        <v>8</v>
      </c>
      <c r="D338" s="323">
        <v>1</v>
      </c>
      <c r="E338" s="17"/>
      <c r="F338" s="276">
        <f>VLOOKUP(C338,'DB-캐릭터별 스테이지 매칭'!$E$3:$F$302,2,0)</f>
        <v>5</v>
      </c>
      <c r="G338" s="276" t="str">
        <f>VLOOKUP(F338,'DB-캐릭터별 스테이지 매칭'!$I$3:$L$1698,4,0)</f>
        <v>1-5</v>
      </c>
      <c r="H338" s="276">
        <f>_xlfn.IFNA(VLOOKUP(B338,'DB-서식용'!$D$4:$E$12,2,0),"")</f>
        <v>1040302001</v>
      </c>
      <c r="I338" s="29">
        <f>IFERROR((VLOOKUP(F338,'DB-방치 재화'!$B$3:$I$1800,(MATCH(H338,'DB-방치 재화'!$F$1:$I$1,0)+4),0))*60*24*D338,"0")*(1.7+1.58)</f>
        <v>392025.60000000003</v>
      </c>
      <c r="J338" s="29">
        <f>_xlfn.IFNA(IF(H338='DB-일일 퀘스트'!$F$6,VLOOKUP(F338,'DB-방치 재화'!$B$3:$H$1698,5,0)*VLOOKUP(H338,'DB-일일 퀘스트'!$F$6:$H$13,3,0),IF(H338='DB-일일 퀘스트'!$F$7,VLOOKUP(F338,'DB-방치 재화'!$B$3:$H$1698,6,0)*VLOOKUP(H338,'DB-일일 퀘스트'!$F$6:$H$13,3,0),IF(H338='DB-일일 퀘스트'!$F$8,VLOOKUP(F338,'DB-방치 재화'!$B$3:$H$1698,7,0)*VLOOKUP(H338,'DB-일일 퀘스트'!$F$6:$H$13,3,0),VLOOKUP(H338,'DB-일일 퀘스트'!$F$6:$H$13,3,0)))),"0")</f>
        <v>9960</v>
      </c>
      <c r="K338" s="29">
        <f>_xlfn.IFNA((IF(H338='DB-주간 퀘스트'!$F$6,VLOOKUP(F338,'DB-방치 재화'!$B$3:$H$1698,5,0)*VLOOKUP(H338,'DB-주간 퀘스트'!$F$6:$H$15,3,0),IF(H338='DB-주간 퀘스트'!$F$7,VLOOKUP(F338,'DB-방치 재화'!$B$3:$H$1698,6,0)*VLOOKUP(H338,'DB-주간 퀘스트'!$F$6:$H$15,3,0),IF(H338='DB-주간 퀘스트'!$F$8,VLOOKUP(F338,'DB-방치 재화'!$B$3:$H$1698,7,0)*VLOOKUP(H338,'DB-주간 퀘스트'!$F$6:$H$15,3,0),VLOOKUP(H338,'DB-주간 퀘스트'!$F$6:$H$15,3,0)))))/7,"0")</f>
        <v>4268.5714285714284</v>
      </c>
      <c r="L338" s="29">
        <f t="array" ref="L338">_xlfn.IFNA(IF(H338='DB-아스니아 미션'!$F$8,VLOOKUP('주요 재화 수급처 관리'!$F$10:$F$11,'DB-방치 재화'!$B$3:$H$1698,6,0)*'DB-아스니아 미션'!$H$8,VLOOKUP('주요 재화 수급처 관리'!$H$10:$H$11,'DB-아스니아 미션'!$F$7:$H$10,3,0)),"0")/7</f>
        <v>320365.71428571426</v>
      </c>
      <c r="M338" s="29">
        <f>(((VLOOKUP(F338,'DB-방치 재화'!$B$3:$I$1698,8,0)+8)*(VLOOKUP(H338,'DB-파견 작전실'!$L$8:$M$14,2,0)))*D338)</f>
        <v>54106.666666666672</v>
      </c>
      <c r="N338" s="29">
        <f>_xlfn.IFNA(IF(C338&lt;'DB-선물'!$E$5,VLOOKUP('주요 재화 수급처 관리'!$H$10,'DB-선물'!$G$6:$I$9,3,0),(IF('DB-선물'!$E$11&lt;=C338&lt;'DB-선물'!#REF!,VLOOKUP('주요 재화 수급처 관리'!$H$10,'DB-선물'!$G$12:$I$15,3,0),VLOOKUP(H338,'DB-선물'!$G$18:$I$21,3,0)))),"0")*6*D338</f>
        <v>0</v>
      </c>
      <c r="O338" s="29">
        <f t="array" ref="O338">(_xlfn.IFNA((VLOOKUP((INDEX('DB-메모리얼'!$F$5:$F$98,MATCH(MIN(ABS('DB-메모리얼'!$F$5:$F$98-'주요 재화 수급처 관리'!$C$10)),ABS('DB-메모리얼'!$F$5:$F$98-'주요 재화 수급처 관리'!$C$10),0))),'DB-메모리얼'!$F$5:$K$98,MATCH(H338,'DB-메모리얼'!$H$3:$K$3,0)+2,0)),"0"))*D338/14</f>
        <v>0</v>
      </c>
      <c r="P338" s="29" t="str">
        <f>IF(F338&gt;130,1028,"")</f>
        <v/>
      </c>
      <c r="Q338" s="299">
        <f>SUM(I338:P338)+E338</f>
        <v>780726.5523809524</v>
      </c>
    </row>
    <row r="339" spans="2:17" ht="18" thickTop="1" thickBot="1" x14ac:dyDescent="0.35">
      <c r="B339" s="22" t="s">
        <v>1611</v>
      </c>
      <c r="C339" s="5">
        <v>9</v>
      </c>
      <c r="D339" s="323">
        <v>1</v>
      </c>
      <c r="E339" s="17"/>
      <c r="F339" s="276">
        <f>VLOOKUP(C339,'DB-캐릭터별 스테이지 매칭'!$E$3:$F$302,2,0)</f>
        <v>6</v>
      </c>
      <c r="G339" s="276" t="str">
        <f>VLOOKUP(F339,'DB-캐릭터별 스테이지 매칭'!$I$3:$L$1698,4,0)</f>
        <v>1-6</v>
      </c>
      <c r="H339" s="276">
        <f>_xlfn.IFNA(VLOOKUP(B339,'DB-서식용'!$D$4:$E$12,2,0),"")</f>
        <v>1040302001</v>
      </c>
      <c r="I339" s="29">
        <f>IFERROR((VLOOKUP(F339,'DB-방치 재화'!$B$3:$I$1800,(MATCH(H339,'DB-방치 재화'!$F$1:$I$1,0)+4),0))*60*24*D339,"0")*(1.7+1.58)</f>
        <v>396748.80000000005</v>
      </c>
      <c r="J339" s="29">
        <f>_xlfn.IFNA(IF(H339='DB-일일 퀘스트'!$F$6,VLOOKUP(F339,'DB-방치 재화'!$B$3:$H$1698,5,0)*VLOOKUP(H339,'DB-일일 퀘스트'!$F$6:$H$13,3,0),IF(H339='DB-일일 퀘스트'!$F$7,VLOOKUP(F339,'DB-방치 재화'!$B$3:$H$1698,6,0)*VLOOKUP(H339,'DB-일일 퀘스트'!$F$6:$H$13,3,0),IF(H339='DB-일일 퀘스트'!$F$8,VLOOKUP(F339,'DB-방치 재화'!$B$3:$H$1698,7,0)*VLOOKUP(H339,'DB-일일 퀘스트'!$F$6:$H$13,3,0),VLOOKUP(H339,'DB-일일 퀘스트'!$F$6:$H$13,3,0)))),"0")</f>
        <v>10080</v>
      </c>
      <c r="K339" s="29">
        <f>_xlfn.IFNA((IF(H339='DB-주간 퀘스트'!$F$6,VLOOKUP(F339,'DB-방치 재화'!$B$3:$H$1698,5,0)*VLOOKUP(H339,'DB-주간 퀘스트'!$F$6:$H$15,3,0),IF(H339='DB-주간 퀘스트'!$F$7,VLOOKUP(F339,'DB-방치 재화'!$B$3:$H$1698,6,0)*VLOOKUP(H339,'DB-주간 퀘스트'!$F$6:$H$15,3,0),IF(H339='DB-주간 퀘스트'!$F$8,VLOOKUP(F339,'DB-방치 재화'!$B$3:$H$1698,7,0)*VLOOKUP(H339,'DB-주간 퀘스트'!$F$6:$H$15,3,0),VLOOKUP(H339,'DB-주간 퀘스트'!$F$6:$H$15,3,0)))))/7,"0")</f>
        <v>4320</v>
      </c>
      <c r="L339" s="29">
        <f t="array" ref="L339">_xlfn.IFNA(IF(H339='DB-아스니아 미션'!$F$8,VLOOKUP('주요 재화 수급처 관리'!$F$10:$F$11,'DB-방치 재화'!$B$3:$H$1698,6,0)*'DB-아스니아 미션'!$H$8,VLOOKUP('주요 재화 수급처 관리'!$H$10:$H$11,'DB-아스니아 미션'!$F$7:$H$10,3,0)),"0")/7</f>
        <v>320365.71428571426</v>
      </c>
      <c r="M339" s="29">
        <f>(((VLOOKUP(F339,'DB-방치 재화'!$B$3:$I$1698,8,0)+8)*(VLOOKUP(H339,'DB-파견 작전실'!$L$8:$M$14,2,0)))*D339)</f>
        <v>54106.666666666672</v>
      </c>
      <c r="N339" s="29">
        <f>_xlfn.IFNA(IF(C339&lt;'DB-선물'!$E$5,VLOOKUP('주요 재화 수급처 관리'!$H$10,'DB-선물'!$G$6:$I$9,3,0),(IF('DB-선물'!$E$11&lt;=C339&lt;'DB-선물'!#REF!,VLOOKUP('주요 재화 수급처 관리'!$H$10,'DB-선물'!$G$12:$I$15,3,0),VLOOKUP(H339,'DB-선물'!$G$18:$I$21,3,0)))),"0")*6*D339</f>
        <v>0</v>
      </c>
      <c r="O339" s="29">
        <f t="array" ref="O339">(_xlfn.IFNA((VLOOKUP((INDEX('DB-메모리얼'!$F$5:$F$98,MATCH(MIN(ABS('DB-메모리얼'!$F$5:$F$98-'주요 재화 수급처 관리'!$C$10)),ABS('DB-메모리얼'!$F$5:$F$98-'주요 재화 수급처 관리'!$C$10),0))),'DB-메모리얼'!$F$5:$K$98,MATCH(H339,'DB-메모리얼'!$H$3:$K$3,0)+2,0)),"0"))*D339/14</f>
        <v>0</v>
      </c>
      <c r="P339" s="29" t="str">
        <f t="shared" ref="P339:P386" si="14">IF(F339&gt;130,1028,"")</f>
        <v/>
      </c>
      <c r="Q339" s="299">
        <f t="shared" ref="Q339:Q386" si="15">SUM(I339:P339)+E339</f>
        <v>785621.18095238099</v>
      </c>
    </row>
    <row r="340" spans="2:17" ht="18" thickTop="1" thickBot="1" x14ac:dyDescent="0.35">
      <c r="B340" s="22" t="s">
        <v>1611</v>
      </c>
      <c r="C340" s="5">
        <v>10</v>
      </c>
      <c r="D340" s="323">
        <v>1</v>
      </c>
      <c r="E340" s="17"/>
      <c r="F340" s="276">
        <f>VLOOKUP(C340,'DB-캐릭터별 스테이지 매칭'!$E$3:$F$302,2,0)</f>
        <v>7</v>
      </c>
      <c r="G340" s="276" t="str">
        <f>VLOOKUP(F340,'DB-캐릭터별 스테이지 매칭'!$I$3:$L$1698,4,0)</f>
        <v>1-7</v>
      </c>
      <c r="H340" s="276">
        <f>_xlfn.IFNA(VLOOKUP(B340,'DB-서식용'!$D$4:$E$12,2,0),"")</f>
        <v>1040302001</v>
      </c>
      <c r="I340" s="29">
        <f>IFERROR((VLOOKUP(F340,'DB-방치 재화'!$B$3:$I$1800,(MATCH(H340,'DB-방치 재화'!$F$1:$I$1,0)+4),0))*60*24*D340,"0")*(1.7+1.58)</f>
        <v>396748.80000000005</v>
      </c>
      <c r="J340" s="29">
        <f>_xlfn.IFNA(IF(H340='DB-일일 퀘스트'!$F$6,VLOOKUP(F340,'DB-방치 재화'!$B$3:$H$1698,5,0)*VLOOKUP(H340,'DB-일일 퀘스트'!$F$6:$H$13,3,0),IF(H340='DB-일일 퀘스트'!$F$7,VLOOKUP(F340,'DB-방치 재화'!$B$3:$H$1698,6,0)*VLOOKUP(H340,'DB-일일 퀘스트'!$F$6:$H$13,3,0),IF(H340='DB-일일 퀘스트'!$F$8,VLOOKUP(F340,'DB-방치 재화'!$B$3:$H$1698,7,0)*VLOOKUP(H340,'DB-일일 퀘스트'!$F$6:$H$13,3,0),VLOOKUP(H340,'DB-일일 퀘스트'!$F$6:$H$13,3,0)))),"0")</f>
        <v>10080</v>
      </c>
      <c r="K340" s="29">
        <f>_xlfn.IFNA((IF(H340='DB-주간 퀘스트'!$F$6,VLOOKUP(F340,'DB-방치 재화'!$B$3:$H$1698,5,0)*VLOOKUP(H340,'DB-주간 퀘스트'!$F$6:$H$15,3,0),IF(H340='DB-주간 퀘스트'!$F$7,VLOOKUP(F340,'DB-방치 재화'!$B$3:$H$1698,6,0)*VLOOKUP(H340,'DB-주간 퀘스트'!$F$6:$H$15,3,0),IF(H340='DB-주간 퀘스트'!$F$8,VLOOKUP(F340,'DB-방치 재화'!$B$3:$H$1698,7,0)*VLOOKUP(H340,'DB-주간 퀘스트'!$F$6:$H$15,3,0),VLOOKUP(H340,'DB-주간 퀘스트'!$F$6:$H$15,3,0)))))/7,"0")</f>
        <v>4320</v>
      </c>
      <c r="L340" s="29">
        <f t="array" ref="L340">_xlfn.IFNA(IF(H340='DB-아스니아 미션'!$F$8,VLOOKUP('주요 재화 수급처 관리'!$F$10:$F$11,'DB-방치 재화'!$B$3:$H$1698,6,0)*'DB-아스니아 미션'!$H$8,VLOOKUP('주요 재화 수급처 관리'!$H$10:$H$11,'DB-아스니아 미션'!$F$7:$H$10,3,0)),"0")/7</f>
        <v>320365.71428571426</v>
      </c>
      <c r="M340" s="29">
        <f>(((VLOOKUP(F340,'DB-방치 재화'!$B$3:$I$1698,8,0)+8)*(VLOOKUP(H340,'DB-파견 작전실'!$L$8:$M$14,2,0)))*D340)</f>
        <v>54106.666666666672</v>
      </c>
      <c r="N340" s="29">
        <f>_xlfn.IFNA(IF(C340&lt;'DB-선물'!$E$5,VLOOKUP('주요 재화 수급처 관리'!$H$10,'DB-선물'!$G$6:$I$9,3,0),(IF('DB-선물'!$E$11&lt;=C340&lt;'DB-선물'!#REF!,VLOOKUP('주요 재화 수급처 관리'!$H$10,'DB-선물'!$G$12:$I$15,3,0),VLOOKUP(H340,'DB-선물'!$G$18:$I$21,3,0)))),"0")*6*D340</f>
        <v>0</v>
      </c>
      <c r="O340" s="29">
        <f t="array" ref="O340">(_xlfn.IFNA((VLOOKUP((INDEX('DB-메모리얼'!$F$5:$F$98,MATCH(MIN(ABS('DB-메모리얼'!$F$5:$F$98-'주요 재화 수급처 관리'!$C$10)),ABS('DB-메모리얼'!$F$5:$F$98-'주요 재화 수급처 관리'!$C$10),0))),'DB-메모리얼'!$F$5:$K$98,MATCH(H340,'DB-메모리얼'!$H$3:$K$3,0)+2,0)),"0"))*D340/14</f>
        <v>0</v>
      </c>
      <c r="P340" s="29" t="str">
        <f t="shared" si="14"/>
        <v/>
      </c>
      <c r="Q340" s="299">
        <f t="shared" si="15"/>
        <v>785621.18095238099</v>
      </c>
    </row>
    <row r="341" spans="2:17" ht="18" thickTop="1" thickBot="1" x14ac:dyDescent="0.35">
      <c r="B341" s="22" t="s">
        <v>1611</v>
      </c>
      <c r="C341" s="5">
        <v>11</v>
      </c>
      <c r="D341" s="323">
        <v>1</v>
      </c>
      <c r="E341" s="17"/>
      <c r="F341" s="276">
        <f>VLOOKUP(C341,'DB-캐릭터별 스테이지 매칭'!$E$3:$F$302,2,0)</f>
        <v>8</v>
      </c>
      <c r="G341" s="276" t="str">
        <f>VLOOKUP(F341,'DB-캐릭터별 스테이지 매칭'!$I$3:$L$1698,4,0)</f>
        <v>1-8</v>
      </c>
      <c r="H341" s="276">
        <f>_xlfn.IFNA(VLOOKUP(B341,'DB-서식용'!$D$4:$E$12,2,0),"")</f>
        <v>1040302001</v>
      </c>
      <c r="I341" s="29">
        <f>IFERROR((VLOOKUP(F341,'DB-방치 재화'!$B$3:$I$1800,(MATCH(H341,'DB-방치 재화'!$F$1:$I$1,0)+4),0))*60*24*D341,"0")*(1.7+1.58)</f>
        <v>401472.00000000006</v>
      </c>
      <c r="J341" s="29">
        <f>_xlfn.IFNA(IF(H341='DB-일일 퀘스트'!$F$6,VLOOKUP(F341,'DB-방치 재화'!$B$3:$H$1698,5,0)*VLOOKUP(H341,'DB-일일 퀘스트'!$F$6:$H$13,3,0),IF(H341='DB-일일 퀘스트'!$F$7,VLOOKUP(F341,'DB-방치 재화'!$B$3:$H$1698,6,0)*VLOOKUP(H341,'DB-일일 퀘스트'!$F$6:$H$13,3,0),IF(H341='DB-일일 퀘스트'!$F$8,VLOOKUP(F341,'DB-방치 재화'!$B$3:$H$1698,7,0)*VLOOKUP(H341,'DB-일일 퀘스트'!$F$6:$H$13,3,0),VLOOKUP(H341,'DB-일일 퀘스트'!$F$6:$H$13,3,0)))),"0")</f>
        <v>10200</v>
      </c>
      <c r="K341" s="29">
        <f>_xlfn.IFNA((IF(H341='DB-주간 퀘스트'!$F$6,VLOOKUP(F341,'DB-방치 재화'!$B$3:$H$1698,5,0)*VLOOKUP(H341,'DB-주간 퀘스트'!$F$6:$H$15,3,0),IF(H341='DB-주간 퀘스트'!$F$7,VLOOKUP(F341,'DB-방치 재화'!$B$3:$H$1698,6,0)*VLOOKUP(H341,'DB-주간 퀘스트'!$F$6:$H$15,3,0),IF(H341='DB-주간 퀘스트'!$F$8,VLOOKUP(F341,'DB-방치 재화'!$B$3:$H$1698,7,0)*VLOOKUP(H341,'DB-주간 퀘스트'!$F$6:$H$15,3,0),VLOOKUP(H341,'DB-주간 퀘스트'!$F$6:$H$15,3,0)))))/7,"0")</f>
        <v>4371.4285714285716</v>
      </c>
      <c r="L341" s="29">
        <f t="array" ref="L341">_xlfn.IFNA(IF(H341='DB-아스니아 미션'!$F$8,VLOOKUP('주요 재화 수급처 관리'!$F$10:$F$11,'DB-방치 재화'!$B$3:$H$1698,6,0)*'DB-아스니아 미션'!$H$8,VLOOKUP('주요 재화 수급처 관리'!$H$10:$H$11,'DB-아스니아 미션'!$F$7:$H$10,3,0)),"0")/7</f>
        <v>320365.71428571426</v>
      </c>
      <c r="M341" s="29">
        <f>(((VLOOKUP(F341,'DB-방치 재화'!$B$3:$I$1698,8,0)+8)*(VLOOKUP(H341,'DB-파견 작전실'!$L$8:$M$14,2,0)))*D341)</f>
        <v>54106.666666666672</v>
      </c>
      <c r="N341" s="29">
        <f>_xlfn.IFNA(IF(C341&lt;'DB-선물'!$E$5,VLOOKUP('주요 재화 수급처 관리'!$H$10,'DB-선물'!$G$6:$I$9,3,0),(IF('DB-선물'!$E$11&lt;=C341&lt;'DB-선물'!#REF!,VLOOKUP('주요 재화 수급처 관리'!$H$10,'DB-선물'!$G$12:$I$15,3,0),VLOOKUP(H341,'DB-선물'!$G$18:$I$21,3,0)))),"0")*6*D341</f>
        <v>0</v>
      </c>
      <c r="O341" s="29">
        <f t="array" ref="O341">(_xlfn.IFNA((VLOOKUP((INDEX('DB-메모리얼'!$F$5:$F$98,MATCH(MIN(ABS('DB-메모리얼'!$F$5:$F$98-'주요 재화 수급처 관리'!$C$10)),ABS('DB-메모리얼'!$F$5:$F$98-'주요 재화 수급처 관리'!$C$10),0))),'DB-메모리얼'!$F$5:$K$98,MATCH(H341,'DB-메모리얼'!$H$3:$K$3,0)+2,0)),"0"))*D341/14</f>
        <v>0</v>
      </c>
      <c r="P341" s="29" t="str">
        <f t="shared" si="14"/>
        <v/>
      </c>
      <c r="Q341" s="299">
        <f t="shared" si="15"/>
        <v>790515.80952380958</v>
      </c>
    </row>
    <row r="342" spans="2:17" ht="18" thickTop="1" thickBot="1" x14ac:dyDescent="0.35">
      <c r="B342" s="22" t="s">
        <v>1611</v>
      </c>
      <c r="C342" s="5">
        <v>12</v>
      </c>
      <c r="D342" s="323">
        <v>1</v>
      </c>
      <c r="E342" s="17"/>
      <c r="F342" s="276">
        <f>VLOOKUP(C342,'DB-캐릭터별 스테이지 매칭'!$E$3:$F$302,2,0)</f>
        <v>9</v>
      </c>
      <c r="G342" s="276" t="str">
        <f>VLOOKUP(F342,'DB-캐릭터별 스테이지 매칭'!$I$3:$L$1698,4,0)</f>
        <v>1-9</v>
      </c>
      <c r="H342" s="276">
        <f>_xlfn.IFNA(VLOOKUP(B342,'DB-서식용'!$D$4:$E$12,2,0),"")</f>
        <v>1040302001</v>
      </c>
      <c r="I342" s="29">
        <f>IFERROR((VLOOKUP(F342,'DB-방치 재화'!$B$3:$I$1800,(MATCH(H342,'DB-방치 재화'!$F$1:$I$1,0)+4),0))*60*24*D342,"0")*(1.7+1.58)</f>
        <v>406195.20000000001</v>
      </c>
      <c r="J342" s="29">
        <f>_xlfn.IFNA(IF(H342='DB-일일 퀘스트'!$F$6,VLOOKUP(F342,'DB-방치 재화'!$B$3:$H$1698,5,0)*VLOOKUP(H342,'DB-일일 퀘스트'!$F$6:$H$13,3,0),IF(H342='DB-일일 퀘스트'!$F$7,VLOOKUP(F342,'DB-방치 재화'!$B$3:$H$1698,6,0)*VLOOKUP(H342,'DB-일일 퀘스트'!$F$6:$H$13,3,0),IF(H342='DB-일일 퀘스트'!$F$8,VLOOKUP(F342,'DB-방치 재화'!$B$3:$H$1698,7,0)*VLOOKUP(H342,'DB-일일 퀘스트'!$F$6:$H$13,3,0),VLOOKUP(H342,'DB-일일 퀘스트'!$F$6:$H$13,3,0)))),"0")</f>
        <v>10320</v>
      </c>
      <c r="K342" s="29">
        <f>_xlfn.IFNA((IF(H342='DB-주간 퀘스트'!$F$6,VLOOKUP(F342,'DB-방치 재화'!$B$3:$H$1698,5,0)*VLOOKUP(H342,'DB-주간 퀘스트'!$F$6:$H$15,3,0),IF(H342='DB-주간 퀘스트'!$F$7,VLOOKUP(F342,'DB-방치 재화'!$B$3:$H$1698,6,0)*VLOOKUP(H342,'DB-주간 퀘스트'!$F$6:$H$15,3,0),IF(H342='DB-주간 퀘스트'!$F$8,VLOOKUP(F342,'DB-방치 재화'!$B$3:$H$1698,7,0)*VLOOKUP(H342,'DB-주간 퀘스트'!$F$6:$H$15,3,0),VLOOKUP(H342,'DB-주간 퀘스트'!$F$6:$H$15,3,0)))))/7,"0")</f>
        <v>4422.8571428571431</v>
      </c>
      <c r="L342" s="29">
        <f t="array" ref="L342">_xlfn.IFNA(IF(H342='DB-아스니아 미션'!$F$8,VLOOKUP('주요 재화 수급처 관리'!$F$10:$F$11,'DB-방치 재화'!$B$3:$H$1698,6,0)*'DB-아스니아 미션'!$H$8,VLOOKUP('주요 재화 수급처 관리'!$H$10:$H$11,'DB-아스니아 미션'!$F$7:$H$10,3,0)),"0")/7</f>
        <v>320365.71428571426</v>
      </c>
      <c r="M342" s="29">
        <f>(((VLOOKUP(F342,'DB-방치 재화'!$B$3:$I$1698,8,0)+8)*(VLOOKUP(H342,'DB-파견 작전실'!$L$8:$M$14,2,0)))*D342)</f>
        <v>54106.666666666672</v>
      </c>
      <c r="N342" s="29">
        <f>_xlfn.IFNA(IF(C342&lt;'DB-선물'!$E$5,VLOOKUP('주요 재화 수급처 관리'!$H$10,'DB-선물'!$G$6:$I$9,3,0),(IF('DB-선물'!$E$11&lt;=C342&lt;'DB-선물'!#REF!,VLOOKUP('주요 재화 수급처 관리'!$H$10,'DB-선물'!$G$12:$I$15,3,0),VLOOKUP(H342,'DB-선물'!$G$18:$I$21,3,0)))),"0")*6*D342</f>
        <v>0</v>
      </c>
      <c r="O342" s="29">
        <f t="array" ref="O342">(_xlfn.IFNA((VLOOKUP((INDEX('DB-메모리얼'!$F$5:$F$98,MATCH(MIN(ABS('DB-메모리얼'!$F$5:$F$98-'주요 재화 수급처 관리'!$C$10)),ABS('DB-메모리얼'!$F$5:$F$98-'주요 재화 수급처 관리'!$C$10),0))),'DB-메모리얼'!$F$5:$K$98,MATCH(H342,'DB-메모리얼'!$H$3:$K$3,0)+2,0)),"0"))*D342/14</f>
        <v>0</v>
      </c>
      <c r="P342" s="29" t="str">
        <f t="shared" si="14"/>
        <v/>
      </c>
      <c r="Q342" s="299">
        <f t="shared" si="15"/>
        <v>795410.43809523806</v>
      </c>
    </row>
    <row r="343" spans="2:17" ht="18" thickTop="1" thickBot="1" x14ac:dyDescent="0.35">
      <c r="B343" s="22" t="s">
        <v>1611</v>
      </c>
      <c r="C343" s="116">
        <v>13</v>
      </c>
      <c r="D343" s="323">
        <v>1</v>
      </c>
      <c r="E343" s="17"/>
      <c r="F343" s="276">
        <f>VLOOKUP(C343,'DB-캐릭터별 스테이지 매칭'!$E$3:$F$302,2,0)</f>
        <v>10</v>
      </c>
      <c r="G343" s="276" t="str">
        <f>VLOOKUP(F343,'DB-캐릭터별 스테이지 매칭'!$I$3:$L$1698,4,0)</f>
        <v>1-10</v>
      </c>
      <c r="H343" s="276">
        <f>_xlfn.IFNA(VLOOKUP(B343,'DB-서식용'!$D$4:$E$12,2,0),"")</f>
        <v>1040302001</v>
      </c>
      <c r="I343" s="29">
        <f>IFERROR((VLOOKUP(F343,'DB-방치 재화'!$B$3:$I$1800,(MATCH(H343,'DB-방치 재화'!$F$1:$I$1,0)+4),0))*60*24*D343,"0")*(1.7+1.58)</f>
        <v>415641.60000000003</v>
      </c>
      <c r="J343" s="29">
        <f>_xlfn.IFNA(IF(H343='DB-일일 퀘스트'!$F$6,VLOOKUP(F343,'DB-방치 재화'!$B$3:$H$1698,5,0)*VLOOKUP(H343,'DB-일일 퀘스트'!$F$6:$H$13,3,0),IF(H343='DB-일일 퀘스트'!$F$7,VLOOKUP(F343,'DB-방치 재화'!$B$3:$H$1698,6,0)*VLOOKUP(H343,'DB-일일 퀘스트'!$F$6:$H$13,3,0),IF(H343='DB-일일 퀘스트'!$F$8,VLOOKUP(F343,'DB-방치 재화'!$B$3:$H$1698,7,0)*VLOOKUP(H343,'DB-일일 퀘스트'!$F$6:$H$13,3,0),VLOOKUP(H343,'DB-일일 퀘스트'!$F$6:$H$13,3,0)))),"0")</f>
        <v>10560</v>
      </c>
      <c r="K343" s="29">
        <f>_xlfn.IFNA((IF(H343='DB-주간 퀘스트'!$F$6,VLOOKUP(F343,'DB-방치 재화'!$B$3:$H$1698,5,0)*VLOOKUP(H343,'DB-주간 퀘스트'!$F$6:$H$15,3,0),IF(H343='DB-주간 퀘스트'!$F$7,VLOOKUP(F343,'DB-방치 재화'!$B$3:$H$1698,6,0)*VLOOKUP(H343,'DB-주간 퀘스트'!$F$6:$H$15,3,0),IF(H343='DB-주간 퀘스트'!$F$8,VLOOKUP(F343,'DB-방치 재화'!$B$3:$H$1698,7,0)*VLOOKUP(H343,'DB-주간 퀘스트'!$F$6:$H$15,3,0),VLOOKUP(H343,'DB-주간 퀘스트'!$F$6:$H$15,3,0)))))/7,"0")</f>
        <v>4525.7142857142853</v>
      </c>
      <c r="L343" s="29">
        <f t="array" ref="L343">_xlfn.IFNA(IF(H343='DB-아스니아 미션'!$F$8,VLOOKUP('주요 재화 수급처 관리'!$F$10:$F$11,'DB-방치 재화'!$B$3:$H$1698,6,0)*'DB-아스니아 미션'!$H$8,VLOOKUP('주요 재화 수급처 관리'!$H$10:$H$11,'DB-아스니아 미션'!$F$7:$H$10,3,0)),"0")/7</f>
        <v>320365.71428571426</v>
      </c>
      <c r="M343" s="29">
        <f>(((VLOOKUP(F343,'DB-방치 재화'!$B$3:$I$1698,8,0)+8)*(VLOOKUP(H343,'DB-파견 작전실'!$L$8:$M$14,2,0)))*D343)</f>
        <v>54106.666666666672</v>
      </c>
      <c r="N343" s="29">
        <f>_xlfn.IFNA(IF(C343&lt;'DB-선물'!$E$5,VLOOKUP('주요 재화 수급처 관리'!$H$10,'DB-선물'!$G$6:$I$9,3,0),(IF('DB-선물'!$E$11&lt;=C343&lt;'DB-선물'!#REF!,VLOOKUP('주요 재화 수급처 관리'!$H$10,'DB-선물'!$G$12:$I$15,3,0),VLOOKUP(H343,'DB-선물'!$G$18:$I$21,3,0)))),"0")*6*D343</f>
        <v>0</v>
      </c>
      <c r="O343" s="29">
        <f t="array" ref="O343">(_xlfn.IFNA((VLOOKUP((INDEX('DB-메모리얼'!$F$5:$F$98,MATCH(MIN(ABS('DB-메모리얼'!$F$5:$F$98-'주요 재화 수급처 관리'!$C$10)),ABS('DB-메모리얼'!$F$5:$F$98-'주요 재화 수급처 관리'!$C$10),0))),'DB-메모리얼'!$F$5:$K$98,MATCH(H343,'DB-메모리얼'!$H$3:$K$3,0)+2,0)),"0"))*D343/14</f>
        <v>0</v>
      </c>
      <c r="P343" s="29" t="str">
        <f t="shared" si="14"/>
        <v/>
      </c>
      <c r="Q343" s="299">
        <f t="shared" si="15"/>
        <v>805199.69523809513</v>
      </c>
    </row>
    <row r="344" spans="2:17" ht="18" thickTop="1" thickBot="1" x14ac:dyDescent="0.35">
      <c r="B344" s="22" t="s">
        <v>1611</v>
      </c>
      <c r="C344" s="116">
        <v>14</v>
      </c>
      <c r="D344" s="323">
        <v>1</v>
      </c>
      <c r="E344" s="17"/>
      <c r="F344" s="276">
        <f>VLOOKUP(C344,'DB-캐릭터별 스테이지 매칭'!$E$3:$F$302,2,0)</f>
        <v>12</v>
      </c>
      <c r="G344" s="276" t="str">
        <f>VLOOKUP(F344,'DB-캐릭터별 스테이지 매칭'!$I$3:$L$1698,4,0)</f>
        <v>1-12</v>
      </c>
      <c r="H344" s="276">
        <f>_xlfn.IFNA(VLOOKUP(B344,'DB-서식용'!$D$4:$E$12,2,0),"")</f>
        <v>1040302001</v>
      </c>
      <c r="I344" s="29">
        <f>IFERROR((VLOOKUP(F344,'DB-방치 재화'!$B$3:$I$1800,(MATCH(H344,'DB-방치 재화'!$F$1:$I$1,0)+4),0))*60*24*D344,"0")*(1.7+1.58)</f>
        <v>425088.00000000006</v>
      </c>
      <c r="J344" s="29">
        <f>_xlfn.IFNA(IF(H344='DB-일일 퀘스트'!$F$6,VLOOKUP(F344,'DB-방치 재화'!$B$3:$H$1698,5,0)*VLOOKUP(H344,'DB-일일 퀘스트'!$F$6:$H$13,3,0),IF(H344='DB-일일 퀘스트'!$F$7,VLOOKUP(F344,'DB-방치 재화'!$B$3:$H$1698,6,0)*VLOOKUP(H344,'DB-일일 퀘스트'!$F$6:$H$13,3,0),IF(H344='DB-일일 퀘스트'!$F$8,VLOOKUP(F344,'DB-방치 재화'!$B$3:$H$1698,7,0)*VLOOKUP(H344,'DB-일일 퀘스트'!$F$6:$H$13,3,0),VLOOKUP(H344,'DB-일일 퀘스트'!$F$6:$H$13,3,0)))),"0")</f>
        <v>10800</v>
      </c>
      <c r="K344" s="29">
        <f>_xlfn.IFNA((IF(H344='DB-주간 퀘스트'!$F$6,VLOOKUP(F344,'DB-방치 재화'!$B$3:$H$1698,5,0)*VLOOKUP(H344,'DB-주간 퀘스트'!$F$6:$H$15,3,0),IF(H344='DB-주간 퀘스트'!$F$7,VLOOKUP(F344,'DB-방치 재화'!$B$3:$H$1698,6,0)*VLOOKUP(H344,'DB-주간 퀘스트'!$F$6:$H$15,3,0),IF(H344='DB-주간 퀘스트'!$F$8,VLOOKUP(F344,'DB-방치 재화'!$B$3:$H$1698,7,0)*VLOOKUP(H344,'DB-주간 퀘스트'!$F$6:$H$15,3,0),VLOOKUP(H344,'DB-주간 퀘스트'!$F$6:$H$15,3,0)))))/7,"0")</f>
        <v>4628.5714285714284</v>
      </c>
      <c r="L344" s="29">
        <f t="array" ref="L344">_xlfn.IFNA(IF(H344='DB-아스니아 미션'!$F$8,VLOOKUP('주요 재화 수급처 관리'!$F$10:$F$11,'DB-방치 재화'!$B$3:$H$1698,6,0)*'DB-아스니아 미션'!$H$8,VLOOKUP('주요 재화 수급처 관리'!$H$10:$H$11,'DB-아스니아 미션'!$F$7:$H$10,3,0)),"0")/7</f>
        <v>320365.71428571426</v>
      </c>
      <c r="M344" s="29">
        <f>(((VLOOKUP(F344,'DB-방치 재화'!$B$3:$I$1698,8,0)+8)*(VLOOKUP(H344,'DB-파견 작전실'!$L$8:$M$14,2,0)))*D344)</f>
        <v>54106.666666666672</v>
      </c>
      <c r="N344" s="29">
        <f>_xlfn.IFNA(IF(C344&lt;'DB-선물'!$E$5,VLOOKUP('주요 재화 수급처 관리'!$H$10,'DB-선물'!$G$6:$I$9,3,0),(IF('DB-선물'!$E$11&lt;=C344&lt;'DB-선물'!#REF!,VLOOKUP('주요 재화 수급처 관리'!$H$10,'DB-선물'!$G$12:$I$15,3,0),VLOOKUP(H344,'DB-선물'!$G$18:$I$21,3,0)))),"0")*6*D344</f>
        <v>0</v>
      </c>
      <c r="O344" s="29">
        <f t="array" ref="O344">(_xlfn.IFNA((VLOOKUP((INDEX('DB-메모리얼'!$F$5:$F$98,MATCH(MIN(ABS('DB-메모리얼'!$F$5:$F$98-'주요 재화 수급처 관리'!$C$10)),ABS('DB-메모리얼'!$F$5:$F$98-'주요 재화 수급처 관리'!$C$10),0))),'DB-메모리얼'!$F$5:$K$98,MATCH(H344,'DB-메모리얼'!$H$3:$K$3,0)+2,0)),"0"))*D344/14</f>
        <v>0</v>
      </c>
      <c r="P344" s="29" t="str">
        <f t="shared" si="14"/>
        <v/>
      </c>
      <c r="Q344" s="299">
        <f t="shared" si="15"/>
        <v>814988.95238095231</v>
      </c>
    </row>
    <row r="345" spans="2:17" ht="18" thickTop="1" thickBot="1" x14ac:dyDescent="0.35">
      <c r="B345" s="22" t="s">
        <v>1611</v>
      </c>
      <c r="C345" s="116">
        <v>15</v>
      </c>
      <c r="D345" s="323">
        <v>1</v>
      </c>
      <c r="E345" s="17"/>
      <c r="F345" s="276">
        <f>VLOOKUP(C345,'DB-캐릭터별 스테이지 매칭'!$E$3:$F$302,2,0)</f>
        <v>13</v>
      </c>
      <c r="G345" s="276" t="str">
        <f>VLOOKUP(F345,'DB-캐릭터별 스테이지 매칭'!$I$3:$L$1698,4,0)</f>
        <v>1-13</v>
      </c>
      <c r="H345" s="276">
        <f>_xlfn.IFNA(VLOOKUP(B345,'DB-서식용'!$D$4:$E$12,2,0),"")</f>
        <v>1040302001</v>
      </c>
      <c r="I345" s="29">
        <f>IFERROR((VLOOKUP(F345,'DB-방치 재화'!$B$3:$I$1800,(MATCH(H345,'DB-방치 재화'!$F$1:$I$1,0)+4),0))*60*24*D345,"0")*(1.7+1.58)</f>
        <v>425088.00000000006</v>
      </c>
      <c r="J345" s="29">
        <f>_xlfn.IFNA(IF(H345='DB-일일 퀘스트'!$F$6,VLOOKUP(F345,'DB-방치 재화'!$B$3:$H$1698,5,0)*VLOOKUP(H345,'DB-일일 퀘스트'!$F$6:$H$13,3,0),IF(H345='DB-일일 퀘스트'!$F$7,VLOOKUP(F345,'DB-방치 재화'!$B$3:$H$1698,6,0)*VLOOKUP(H345,'DB-일일 퀘스트'!$F$6:$H$13,3,0),IF(H345='DB-일일 퀘스트'!$F$8,VLOOKUP(F345,'DB-방치 재화'!$B$3:$H$1698,7,0)*VLOOKUP(H345,'DB-일일 퀘스트'!$F$6:$H$13,3,0),VLOOKUP(H345,'DB-일일 퀘스트'!$F$6:$H$13,3,0)))),"0")</f>
        <v>10800</v>
      </c>
      <c r="K345" s="29">
        <f>_xlfn.IFNA((IF(H345='DB-주간 퀘스트'!$F$6,VLOOKUP(F345,'DB-방치 재화'!$B$3:$H$1698,5,0)*VLOOKUP(H345,'DB-주간 퀘스트'!$F$6:$H$15,3,0),IF(H345='DB-주간 퀘스트'!$F$7,VLOOKUP(F345,'DB-방치 재화'!$B$3:$H$1698,6,0)*VLOOKUP(H345,'DB-주간 퀘스트'!$F$6:$H$15,3,0),IF(H345='DB-주간 퀘스트'!$F$8,VLOOKUP(F345,'DB-방치 재화'!$B$3:$H$1698,7,0)*VLOOKUP(H345,'DB-주간 퀘스트'!$F$6:$H$15,3,0),VLOOKUP(H345,'DB-주간 퀘스트'!$F$6:$H$15,3,0)))))/7,"0")</f>
        <v>4628.5714285714284</v>
      </c>
      <c r="L345" s="29">
        <f t="array" ref="L345">_xlfn.IFNA(IF(H345='DB-아스니아 미션'!$F$8,VLOOKUP('주요 재화 수급처 관리'!$F$10:$F$11,'DB-방치 재화'!$B$3:$H$1698,6,0)*'DB-아스니아 미션'!$H$8,VLOOKUP('주요 재화 수급처 관리'!$H$10:$H$11,'DB-아스니아 미션'!$F$7:$H$10,3,0)),"0")/7</f>
        <v>320365.71428571426</v>
      </c>
      <c r="M345" s="29">
        <f>(((VLOOKUP(F345,'DB-방치 재화'!$B$3:$I$1698,8,0)+8)*(VLOOKUP(H345,'DB-파견 작전실'!$L$8:$M$14,2,0)))*D345)</f>
        <v>54106.666666666672</v>
      </c>
      <c r="N345" s="29">
        <f>_xlfn.IFNA(IF(C345&lt;'DB-선물'!$E$5,VLOOKUP('주요 재화 수급처 관리'!$H$10,'DB-선물'!$G$6:$I$9,3,0),(IF('DB-선물'!$E$11&lt;=C345&lt;'DB-선물'!#REF!,VLOOKUP('주요 재화 수급처 관리'!$H$10,'DB-선물'!$G$12:$I$15,3,0),VLOOKUP(H345,'DB-선물'!$G$18:$I$21,3,0)))),"0")*6*D345</f>
        <v>0</v>
      </c>
      <c r="O345" s="29">
        <f t="array" ref="O345">(_xlfn.IFNA((VLOOKUP((INDEX('DB-메모리얼'!$F$5:$F$98,MATCH(MIN(ABS('DB-메모리얼'!$F$5:$F$98-'주요 재화 수급처 관리'!$C$10)),ABS('DB-메모리얼'!$F$5:$F$98-'주요 재화 수급처 관리'!$C$10),0))),'DB-메모리얼'!$F$5:$K$98,MATCH(H345,'DB-메모리얼'!$H$3:$K$3,0)+2,0)),"0"))*D345/14</f>
        <v>0</v>
      </c>
      <c r="P345" s="29" t="str">
        <f t="shared" si="14"/>
        <v/>
      </c>
      <c r="Q345" s="299">
        <f t="shared" si="15"/>
        <v>814988.95238095231</v>
      </c>
    </row>
    <row r="346" spans="2:17" ht="18" thickTop="1" thickBot="1" x14ac:dyDescent="0.35">
      <c r="B346" s="22" t="s">
        <v>1611</v>
      </c>
      <c r="C346" s="116">
        <v>16</v>
      </c>
      <c r="D346" s="323">
        <v>1</v>
      </c>
      <c r="E346" s="17"/>
      <c r="F346" s="276">
        <f>VLOOKUP(C346,'DB-캐릭터별 스테이지 매칭'!$E$3:$F$302,2,0)</f>
        <v>15</v>
      </c>
      <c r="G346" s="276" t="str">
        <f>VLOOKUP(F346,'DB-캐릭터별 스테이지 매칭'!$I$3:$L$1698,4,0)</f>
        <v>1-15</v>
      </c>
      <c r="H346" s="276">
        <f>_xlfn.IFNA(VLOOKUP(B346,'DB-서식용'!$D$4:$E$12,2,0),"")</f>
        <v>1040302001</v>
      </c>
      <c r="I346" s="29">
        <f>IFERROR((VLOOKUP(F346,'DB-방치 재화'!$B$3:$I$1800,(MATCH(H346,'DB-방치 재화'!$F$1:$I$1,0)+4),0))*60*24*D346,"0")*(1.7+1.58)</f>
        <v>434534.40000000002</v>
      </c>
      <c r="J346" s="29">
        <f>_xlfn.IFNA(IF(H346='DB-일일 퀘스트'!$F$6,VLOOKUP(F346,'DB-방치 재화'!$B$3:$H$1698,5,0)*VLOOKUP(H346,'DB-일일 퀘스트'!$F$6:$H$13,3,0),IF(H346='DB-일일 퀘스트'!$F$7,VLOOKUP(F346,'DB-방치 재화'!$B$3:$H$1698,6,0)*VLOOKUP(H346,'DB-일일 퀘스트'!$F$6:$H$13,3,0),IF(H346='DB-일일 퀘스트'!$F$8,VLOOKUP(F346,'DB-방치 재화'!$B$3:$H$1698,7,0)*VLOOKUP(H346,'DB-일일 퀘스트'!$F$6:$H$13,3,0),VLOOKUP(H346,'DB-일일 퀘스트'!$F$6:$H$13,3,0)))),"0")</f>
        <v>11040</v>
      </c>
      <c r="K346" s="29">
        <f>_xlfn.IFNA((IF(H346='DB-주간 퀘스트'!$F$6,VLOOKUP(F346,'DB-방치 재화'!$B$3:$H$1698,5,0)*VLOOKUP(H346,'DB-주간 퀘스트'!$F$6:$H$15,3,0),IF(H346='DB-주간 퀘스트'!$F$7,VLOOKUP(F346,'DB-방치 재화'!$B$3:$H$1698,6,0)*VLOOKUP(H346,'DB-주간 퀘스트'!$F$6:$H$15,3,0),IF(H346='DB-주간 퀘스트'!$F$8,VLOOKUP(F346,'DB-방치 재화'!$B$3:$H$1698,7,0)*VLOOKUP(H346,'DB-주간 퀘스트'!$F$6:$H$15,3,0),VLOOKUP(H346,'DB-주간 퀘스트'!$F$6:$H$15,3,0)))))/7,"0")</f>
        <v>4731.4285714285716</v>
      </c>
      <c r="L346" s="29">
        <f t="array" ref="L346">_xlfn.IFNA(IF(H346='DB-아스니아 미션'!$F$8,VLOOKUP('주요 재화 수급처 관리'!$F$10:$F$11,'DB-방치 재화'!$B$3:$H$1698,6,0)*'DB-아스니아 미션'!$H$8,VLOOKUP('주요 재화 수급처 관리'!$H$10:$H$11,'DB-아스니아 미션'!$F$7:$H$10,3,0)),"0")/7</f>
        <v>320365.71428571426</v>
      </c>
      <c r="M346" s="29">
        <f>(((VLOOKUP(F346,'DB-방치 재화'!$B$3:$I$1698,8,0)+8)*(VLOOKUP(H346,'DB-파견 작전실'!$L$8:$M$14,2,0)))*D346)</f>
        <v>54106.666666666672</v>
      </c>
      <c r="N346" s="29">
        <f>_xlfn.IFNA(IF(C346&lt;'DB-선물'!$E$5,VLOOKUP('주요 재화 수급처 관리'!$H$10,'DB-선물'!$G$6:$I$9,3,0),(IF('DB-선물'!$E$11&lt;=C346&lt;'DB-선물'!#REF!,VLOOKUP('주요 재화 수급처 관리'!$H$10,'DB-선물'!$G$12:$I$15,3,0),VLOOKUP(H346,'DB-선물'!$G$18:$I$21,3,0)))),"0")*6*D346</f>
        <v>0</v>
      </c>
      <c r="O346" s="29">
        <f t="array" ref="O346">(_xlfn.IFNA((VLOOKUP((INDEX('DB-메모리얼'!$F$5:$F$98,MATCH(MIN(ABS('DB-메모리얼'!$F$5:$F$98-'주요 재화 수급처 관리'!$C$10)),ABS('DB-메모리얼'!$F$5:$F$98-'주요 재화 수급처 관리'!$C$10),0))),'DB-메모리얼'!$F$5:$K$98,MATCH(H346,'DB-메모리얼'!$H$3:$K$3,0)+2,0)),"0"))*D346/14</f>
        <v>0</v>
      </c>
      <c r="P346" s="29" t="str">
        <f t="shared" si="14"/>
        <v/>
      </c>
      <c r="Q346" s="299">
        <f t="shared" si="15"/>
        <v>824778.20952380949</v>
      </c>
    </row>
    <row r="347" spans="2:17" ht="18" thickTop="1" thickBot="1" x14ac:dyDescent="0.35">
      <c r="B347" s="22" t="s">
        <v>1611</v>
      </c>
      <c r="C347" s="116">
        <v>17</v>
      </c>
      <c r="D347" s="323">
        <v>1</v>
      </c>
      <c r="E347" s="17"/>
      <c r="F347" s="276">
        <f>VLOOKUP(C347,'DB-캐릭터별 스테이지 매칭'!$E$3:$F$302,2,0)</f>
        <v>16</v>
      </c>
      <c r="G347" s="276" t="str">
        <f>VLOOKUP(F347,'DB-캐릭터별 스테이지 매칭'!$I$3:$L$1698,4,0)</f>
        <v>1-16</v>
      </c>
      <c r="H347" s="276">
        <f>_xlfn.IFNA(VLOOKUP(B347,'DB-서식용'!$D$4:$E$12,2,0),"")</f>
        <v>1040302001</v>
      </c>
      <c r="I347" s="29">
        <f>IFERROR((VLOOKUP(F347,'DB-방치 재화'!$B$3:$I$1800,(MATCH(H347,'DB-방치 재화'!$F$1:$I$1,0)+4),0))*60*24*D347,"0")*(1.7+1.58)</f>
        <v>439257.60000000003</v>
      </c>
      <c r="J347" s="29">
        <f>_xlfn.IFNA(IF(H347='DB-일일 퀘스트'!$F$6,VLOOKUP(F347,'DB-방치 재화'!$B$3:$H$1698,5,0)*VLOOKUP(H347,'DB-일일 퀘스트'!$F$6:$H$13,3,0),IF(H347='DB-일일 퀘스트'!$F$7,VLOOKUP(F347,'DB-방치 재화'!$B$3:$H$1698,6,0)*VLOOKUP(H347,'DB-일일 퀘스트'!$F$6:$H$13,3,0),IF(H347='DB-일일 퀘스트'!$F$8,VLOOKUP(F347,'DB-방치 재화'!$B$3:$H$1698,7,0)*VLOOKUP(H347,'DB-일일 퀘스트'!$F$6:$H$13,3,0),VLOOKUP(H347,'DB-일일 퀘스트'!$F$6:$H$13,3,0)))),"0")</f>
        <v>11160</v>
      </c>
      <c r="K347" s="29">
        <f>_xlfn.IFNA((IF(H347='DB-주간 퀘스트'!$F$6,VLOOKUP(F347,'DB-방치 재화'!$B$3:$H$1698,5,0)*VLOOKUP(H347,'DB-주간 퀘스트'!$F$6:$H$15,3,0),IF(H347='DB-주간 퀘스트'!$F$7,VLOOKUP(F347,'DB-방치 재화'!$B$3:$H$1698,6,0)*VLOOKUP(H347,'DB-주간 퀘스트'!$F$6:$H$15,3,0),IF(H347='DB-주간 퀘스트'!$F$8,VLOOKUP(F347,'DB-방치 재화'!$B$3:$H$1698,7,0)*VLOOKUP(H347,'DB-주간 퀘스트'!$F$6:$H$15,3,0),VLOOKUP(H347,'DB-주간 퀘스트'!$F$6:$H$15,3,0)))))/7,"0")</f>
        <v>4782.8571428571431</v>
      </c>
      <c r="L347" s="29">
        <f t="array" ref="L347">_xlfn.IFNA(IF(H347='DB-아스니아 미션'!$F$8,VLOOKUP('주요 재화 수급처 관리'!$F$10:$F$11,'DB-방치 재화'!$B$3:$H$1698,6,0)*'DB-아스니아 미션'!$H$8,VLOOKUP('주요 재화 수급처 관리'!$H$10:$H$11,'DB-아스니아 미션'!$F$7:$H$10,3,0)),"0")/7</f>
        <v>320365.71428571426</v>
      </c>
      <c r="M347" s="29">
        <f>(((VLOOKUP(F347,'DB-방치 재화'!$B$3:$I$1698,8,0)+8)*(VLOOKUP(H347,'DB-파견 작전실'!$L$8:$M$14,2,0)))*D347)</f>
        <v>54106.666666666672</v>
      </c>
      <c r="N347" s="29">
        <f>_xlfn.IFNA(IF(C347&lt;'DB-선물'!$E$5,VLOOKUP('주요 재화 수급처 관리'!$H$10,'DB-선물'!$G$6:$I$9,3,0),(IF('DB-선물'!$E$11&lt;=C347&lt;'DB-선물'!#REF!,VLOOKUP('주요 재화 수급처 관리'!$H$10,'DB-선물'!$G$12:$I$15,3,0),VLOOKUP(H347,'DB-선물'!$G$18:$I$21,3,0)))),"0")*6*D347</f>
        <v>0</v>
      </c>
      <c r="O347" s="29">
        <f t="array" ref="O347">(_xlfn.IFNA((VLOOKUP((INDEX('DB-메모리얼'!$F$5:$F$98,MATCH(MIN(ABS('DB-메모리얼'!$F$5:$F$98-'주요 재화 수급처 관리'!$C$10)),ABS('DB-메모리얼'!$F$5:$F$98-'주요 재화 수급처 관리'!$C$10),0))),'DB-메모리얼'!$F$5:$K$98,MATCH(H347,'DB-메모리얼'!$H$3:$K$3,0)+2,0)),"0"))*D347/14</f>
        <v>0</v>
      </c>
      <c r="P347" s="29" t="str">
        <f t="shared" si="14"/>
        <v/>
      </c>
      <c r="Q347" s="299">
        <f t="shared" si="15"/>
        <v>829672.83809523808</v>
      </c>
    </row>
    <row r="348" spans="2:17" ht="18" thickTop="1" thickBot="1" x14ac:dyDescent="0.35">
      <c r="B348" s="22" t="s">
        <v>1611</v>
      </c>
      <c r="C348" s="116">
        <v>18</v>
      </c>
      <c r="D348" s="323">
        <v>1</v>
      </c>
      <c r="E348" s="17"/>
      <c r="F348" s="276">
        <f>VLOOKUP(C348,'DB-캐릭터별 스테이지 매칭'!$E$3:$F$302,2,0)</f>
        <v>18</v>
      </c>
      <c r="G348" s="276" t="str">
        <f>VLOOKUP(F348,'DB-캐릭터별 스테이지 매칭'!$I$3:$L$1698,4,0)</f>
        <v>2-2</v>
      </c>
      <c r="H348" s="276">
        <f>_xlfn.IFNA(VLOOKUP(B348,'DB-서식용'!$D$4:$E$12,2,0),"")</f>
        <v>1040302001</v>
      </c>
      <c r="I348" s="29">
        <f>IFERROR((VLOOKUP(F348,'DB-방치 재화'!$B$3:$I$1800,(MATCH(H348,'DB-방치 재화'!$F$1:$I$1,0)+4),0))*60*24*D348,"0")*(1.7+1.58)</f>
        <v>443980.80000000005</v>
      </c>
      <c r="J348" s="29">
        <f>_xlfn.IFNA(IF(H348='DB-일일 퀘스트'!$F$6,VLOOKUP(F348,'DB-방치 재화'!$B$3:$H$1698,5,0)*VLOOKUP(H348,'DB-일일 퀘스트'!$F$6:$H$13,3,0),IF(H348='DB-일일 퀘스트'!$F$7,VLOOKUP(F348,'DB-방치 재화'!$B$3:$H$1698,6,0)*VLOOKUP(H348,'DB-일일 퀘스트'!$F$6:$H$13,3,0),IF(H348='DB-일일 퀘스트'!$F$8,VLOOKUP(F348,'DB-방치 재화'!$B$3:$H$1698,7,0)*VLOOKUP(H348,'DB-일일 퀘스트'!$F$6:$H$13,3,0),VLOOKUP(H348,'DB-일일 퀘스트'!$F$6:$H$13,3,0)))),"0")</f>
        <v>11280</v>
      </c>
      <c r="K348" s="29">
        <f>_xlfn.IFNA((IF(H348='DB-주간 퀘스트'!$F$6,VLOOKUP(F348,'DB-방치 재화'!$B$3:$H$1698,5,0)*VLOOKUP(H348,'DB-주간 퀘스트'!$F$6:$H$15,3,0),IF(H348='DB-주간 퀘스트'!$F$7,VLOOKUP(F348,'DB-방치 재화'!$B$3:$H$1698,6,0)*VLOOKUP(H348,'DB-주간 퀘스트'!$F$6:$H$15,3,0),IF(H348='DB-주간 퀘스트'!$F$8,VLOOKUP(F348,'DB-방치 재화'!$B$3:$H$1698,7,0)*VLOOKUP(H348,'DB-주간 퀘스트'!$F$6:$H$15,3,0),VLOOKUP(H348,'DB-주간 퀘스트'!$F$6:$H$15,3,0)))))/7,"0")</f>
        <v>4834.2857142857147</v>
      </c>
      <c r="L348" s="29">
        <f t="array" ref="L348">_xlfn.IFNA(IF(H348='DB-아스니아 미션'!$F$8,VLOOKUP('주요 재화 수급처 관리'!$F$10:$F$11,'DB-방치 재화'!$B$3:$H$1698,6,0)*'DB-아스니아 미션'!$H$8,VLOOKUP('주요 재화 수급처 관리'!$H$10:$H$11,'DB-아스니아 미션'!$F$7:$H$10,3,0)),"0")/7</f>
        <v>320365.71428571426</v>
      </c>
      <c r="M348" s="29">
        <f>(((VLOOKUP(F348,'DB-방치 재화'!$B$3:$I$1698,8,0)+8)*(VLOOKUP(H348,'DB-파견 작전실'!$L$8:$M$14,2,0)))*D348)</f>
        <v>54106.666666666672</v>
      </c>
      <c r="N348" s="29">
        <f>_xlfn.IFNA(IF(C348&lt;'DB-선물'!$E$5,VLOOKUP('주요 재화 수급처 관리'!$H$10,'DB-선물'!$G$6:$I$9,3,0),(IF('DB-선물'!$E$11&lt;=C348&lt;'DB-선물'!#REF!,VLOOKUP('주요 재화 수급처 관리'!$H$10,'DB-선물'!$G$12:$I$15,3,0),VLOOKUP(H348,'DB-선물'!$G$18:$I$21,3,0)))),"0")*6*D348</f>
        <v>0</v>
      </c>
      <c r="O348" s="29">
        <f t="array" ref="O348">(_xlfn.IFNA((VLOOKUP((INDEX('DB-메모리얼'!$F$5:$F$98,MATCH(MIN(ABS('DB-메모리얼'!$F$5:$F$98-'주요 재화 수급처 관리'!$C$10)),ABS('DB-메모리얼'!$F$5:$F$98-'주요 재화 수급처 관리'!$C$10),0))),'DB-메모리얼'!$F$5:$K$98,MATCH(H348,'DB-메모리얼'!$H$3:$K$3,0)+2,0)),"0"))*D348/14</f>
        <v>0</v>
      </c>
      <c r="P348" s="29" t="str">
        <f t="shared" si="14"/>
        <v/>
      </c>
      <c r="Q348" s="299">
        <f t="shared" si="15"/>
        <v>834567.46666666667</v>
      </c>
    </row>
    <row r="349" spans="2:17" ht="18" thickTop="1" thickBot="1" x14ac:dyDescent="0.35">
      <c r="B349" s="22" t="s">
        <v>1611</v>
      </c>
      <c r="C349" s="116">
        <v>19</v>
      </c>
      <c r="D349" s="323">
        <v>1</v>
      </c>
      <c r="E349" s="17"/>
      <c r="F349" s="276">
        <f>VLOOKUP(C349,'DB-캐릭터별 스테이지 매칭'!$E$3:$F$302,2,0)</f>
        <v>19</v>
      </c>
      <c r="G349" s="276" t="str">
        <f>VLOOKUP(F349,'DB-캐릭터별 스테이지 매칭'!$I$3:$L$1698,4,0)</f>
        <v>2-3</v>
      </c>
      <c r="H349" s="276">
        <f>_xlfn.IFNA(VLOOKUP(B349,'DB-서식용'!$D$4:$E$12,2,0),"")</f>
        <v>1040302001</v>
      </c>
      <c r="I349" s="29">
        <f>IFERROR((VLOOKUP(F349,'DB-방치 재화'!$B$3:$I$1800,(MATCH(H349,'DB-방치 재화'!$F$1:$I$1,0)+4),0))*60*24*D349,"0")*(1.7+1.58)</f>
        <v>448704.00000000006</v>
      </c>
      <c r="J349" s="29">
        <f>_xlfn.IFNA(IF(H349='DB-일일 퀘스트'!$F$6,VLOOKUP(F349,'DB-방치 재화'!$B$3:$H$1698,5,0)*VLOOKUP(H349,'DB-일일 퀘스트'!$F$6:$H$13,3,0),IF(H349='DB-일일 퀘스트'!$F$7,VLOOKUP(F349,'DB-방치 재화'!$B$3:$H$1698,6,0)*VLOOKUP(H349,'DB-일일 퀘스트'!$F$6:$H$13,3,0),IF(H349='DB-일일 퀘스트'!$F$8,VLOOKUP(F349,'DB-방치 재화'!$B$3:$H$1698,7,0)*VLOOKUP(H349,'DB-일일 퀘스트'!$F$6:$H$13,3,0),VLOOKUP(H349,'DB-일일 퀘스트'!$F$6:$H$13,3,0)))),"0")</f>
        <v>11400</v>
      </c>
      <c r="K349" s="29">
        <f>_xlfn.IFNA((IF(H349='DB-주간 퀘스트'!$F$6,VLOOKUP(F349,'DB-방치 재화'!$B$3:$H$1698,5,0)*VLOOKUP(H349,'DB-주간 퀘스트'!$F$6:$H$15,3,0),IF(H349='DB-주간 퀘스트'!$F$7,VLOOKUP(F349,'DB-방치 재화'!$B$3:$H$1698,6,0)*VLOOKUP(H349,'DB-주간 퀘스트'!$F$6:$H$15,3,0),IF(H349='DB-주간 퀘스트'!$F$8,VLOOKUP(F349,'DB-방치 재화'!$B$3:$H$1698,7,0)*VLOOKUP(H349,'DB-주간 퀘스트'!$F$6:$H$15,3,0),VLOOKUP(H349,'DB-주간 퀘스트'!$F$6:$H$15,3,0)))))/7,"0")</f>
        <v>4885.7142857142853</v>
      </c>
      <c r="L349" s="29">
        <f t="array" ref="L349">_xlfn.IFNA(IF(H349='DB-아스니아 미션'!$F$8,VLOOKUP('주요 재화 수급처 관리'!$F$10:$F$11,'DB-방치 재화'!$B$3:$H$1698,6,0)*'DB-아스니아 미션'!$H$8,VLOOKUP('주요 재화 수급처 관리'!$H$10:$H$11,'DB-아스니아 미션'!$F$7:$H$10,3,0)),"0")/7</f>
        <v>320365.71428571426</v>
      </c>
      <c r="M349" s="29">
        <f>(((VLOOKUP(F349,'DB-방치 재화'!$B$3:$I$1698,8,0)+8)*(VLOOKUP(H349,'DB-파견 작전실'!$L$8:$M$14,2,0)))*D349)</f>
        <v>54106.666666666672</v>
      </c>
      <c r="N349" s="29">
        <f>_xlfn.IFNA(IF(C349&lt;'DB-선물'!$E$5,VLOOKUP('주요 재화 수급처 관리'!$H$10,'DB-선물'!$G$6:$I$9,3,0),(IF('DB-선물'!$E$11&lt;=C349&lt;'DB-선물'!#REF!,VLOOKUP('주요 재화 수급처 관리'!$H$10,'DB-선물'!$G$12:$I$15,3,0),VLOOKUP(H349,'DB-선물'!$G$18:$I$21,3,0)))),"0")*6*D349</f>
        <v>0</v>
      </c>
      <c r="O349" s="29">
        <f t="array" ref="O349">(_xlfn.IFNA((VLOOKUP((INDEX('DB-메모리얼'!$F$5:$F$98,MATCH(MIN(ABS('DB-메모리얼'!$F$5:$F$98-'주요 재화 수급처 관리'!$C$10)),ABS('DB-메모리얼'!$F$5:$F$98-'주요 재화 수급처 관리'!$C$10),0))),'DB-메모리얼'!$F$5:$K$98,MATCH(H349,'DB-메모리얼'!$H$3:$K$3,0)+2,0)),"0"))*D349/14</f>
        <v>0</v>
      </c>
      <c r="P349" s="29" t="str">
        <f t="shared" si="14"/>
        <v/>
      </c>
      <c r="Q349" s="299">
        <f t="shared" si="15"/>
        <v>839462.09523809527</v>
      </c>
    </row>
    <row r="350" spans="2:17" ht="18" thickTop="1" thickBot="1" x14ac:dyDescent="0.35">
      <c r="B350" s="22" t="s">
        <v>1611</v>
      </c>
      <c r="C350" s="116">
        <v>20</v>
      </c>
      <c r="D350" s="323">
        <v>1</v>
      </c>
      <c r="E350" s="17"/>
      <c r="F350" s="276">
        <f>VLOOKUP(C350,'DB-캐릭터별 스테이지 매칭'!$E$3:$F$302,2,0)</f>
        <v>21</v>
      </c>
      <c r="G350" s="276" t="str">
        <f>VLOOKUP(F350,'DB-캐릭터별 스테이지 매칭'!$I$3:$L$1698,4,0)</f>
        <v>2-5</v>
      </c>
      <c r="H350" s="276">
        <f>_xlfn.IFNA(VLOOKUP(B350,'DB-서식용'!$D$4:$E$12,2,0),"")</f>
        <v>1040302001</v>
      </c>
      <c r="I350" s="29">
        <f>IFERROR((VLOOKUP(F350,'DB-방치 재화'!$B$3:$I$1800,(MATCH(H350,'DB-방치 재화'!$F$1:$I$1,0)+4),0))*60*24*D350,"0")*(1.7+1.58)</f>
        <v>462873.60000000003</v>
      </c>
      <c r="J350" s="29">
        <f>_xlfn.IFNA(IF(H350='DB-일일 퀘스트'!$F$6,VLOOKUP(F350,'DB-방치 재화'!$B$3:$H$1698,5,0)*VLOOKUP(H350,'DB-일일 퀘스트'!$F$6:$H$13,3,0),IF(H350='DB-일일 퀘스트'!$F$7,VLOOKUP(F350,'DB-방치 재화'!$B$3:$H$1698,6,0)*VLOOKUP(H350,'DB-일일 퀘스트'!$F$6:$H$13,3,0),IF(H350='DB-일일 퀘스트'!$F$8,VLOOKUP(F350,'DB-방치 재화'!$B$3:$H$1698,7,0)*VLOOKUP(H350,'DB-일일 퀘스트'!$F$6:$H$13,3,0),VLOOKUP(H350,'DB-일일 퀘스트'!$F$6:$H$13,3,0)))),"0")</f>
        <v>11760</v>
      </c>
      <c r="K350" s="29">
        <f>_xlfn.IFNA((IF(H350='DB-주간 퀘스트'!$F$6,VLOOKUP(F350,'DB-방치 재화'!$B$3:$H$1698,5,0)*VLOOKUP(H350,'DB-주간 퀘스트'!$F$6:$H$15,3,0),IF(H350='DB-주간 퀘스트'!$F$7,VLOOKUP(F350,'DB-방치 재화'!$B$3:$H$1698,6,0)*VLOOKUP(H350,'DB-주간 퀘스트'!$F$6:$H$15,3,0),IF(H350='DB-주간 퀘스트'!$F$8,VLOOKUP(F350,'DB-방치 재화'!$B$3:$H$1698,7,0)*VLOOKUP(H350,'DB-주간 퀘스트'!$F$6:$H$15,3,0),VLOOKUP(H350,'DB-주간 퀘스트'!$F$6:$H$15,3,0)))))/7,"0")</f>
        <v>5040</v>
      </c>
      <c r="L350" s="29">
        <f t="array" ref="L350">_xlfn.IFNA(IF(H350='DB-아스니아 미션'!$F$8,VLOOKUP('주요 재화 수급처 관리'!$F$10:$F$11,'DB-방치 재화'!$B$3:$H$1698,6,0)*'DB-아스니아 미션'!$H$8,VLOOKUP('주요 재화 수급처 관리'!$H$10:$H$11,'DB-아스니아 미션'!$F$7:$H$10,3,0)),"0")/7</f>
        <v>320365.71428571426</v>
      </c>
      <c r="M350" s="29">
        <f>(((VLOOKUP(F350,'DB-방치 재화'!$B$3:$I$1698,8,0)+8)*(VLOOKUP(H350,'DB-파견 작전실'!$L$8:$M$14,2,0)))*D350)</f>
        <v>54106.666666666672</v>
      </c>
      <c r="N350" s="29">
        <f>_xlfn.IFNA(IF(C350&lt;'DB-선물'!$E$5,VLOOKUP('주요 재화 수급처 관리'!$H$10,'DB-선물'!$G$6:$I$9,3,0),(IF('DB-선물'!$E$11&lt;=C350&lt;'DB-선물'!#REF!,VLOOKUP('주요 재화 수급처 관리'!$H$10,'DB-선물'!$G$12:$I$15,3,0),VLOOKUP(H350,'DB-선물'!$G$18:$I$21,3,0)))),"0")*6*D350</f>
        <v>0</v>
      </c>
      <c r="O350" s="29">
        <f t="array" ref="O350">(_xlfn.IFNA((VLOOKUP((INDEX('DB-메모리얼'!$F$5:$F$98,MATCH(MIN(ABS('DB-메모리얼'!$F$5:$F$98-'주요 재화 수급처 관리'!$C$10)),ABS('DB-메모리얼'!$F$5:$F$98-'주요 재화 수급처 관리'!$C$10),0))),'DB-메모리얼'!$F$5:$K$98,MATCH(H350,'DB-메모리얼'!$H$3:$K$3,0)+2,0)),"0"))*D350/14</f>
        <v>0</v>
      </c>
      <c r="P350" s="29" t="str">
        <f t="shared" si="14"/>
        <v/>
      </c>
      <c r="Q350" s="299">
        <f t="shared" si="15"/>
        <v>854145.98095238092</v>
      </c>
    </row>
    <row r="351" spans="2:17" ht="18" thickTop="1" thickBot="1" x14ac:dyDescent="0.35">
      <c r="B351" s="22" t="s">
        <v>1611</v>
      </c>
      <c r="C351" s="5">
        <v>21</v>
      </c>
      <c r="D351" s="323">
        <v>1</v>
      </c>
      <c r="E351" s="17"/>
      <c r="F351" s="276">
        <f>VLOOKUP(C351,'DB-캐릭터별 스테이지 매칭'!$E$3:$F$302,2,0)</f>
        <v>23</v>
      </c>
      <c r="G351" s="276" t="str">
        <f>VLOOKUP(F351,'DB-캐릭터별 스테이지 매칭'!$I$3:$L$1698,4,0)</f>
        <v>2-7</v>
      </c>
      <c r="H351" s="276">
        <f>_xlfn.IFNA(VLOOKUP(B351,'DB-서식용'!$D$4:$E$12,2,0),"")</f>
        <v>1040302001</v>
      </c>
      <c r="I351" s="29">
        <f>IFERROR((VLOOKUP(F351,'DB-방치 재화'!$B$3:$I$1800,(MATCH(H351,'DB-방치 재화'!$F$1:$I$1,0)+4),0))*60*24*D351,"0")*(1.7+1.58)</f>
        <v>472320.00000000006</v>
      </c>
      <c r="J351" s="29">
        <f>_xlfn.IFNA(IF(H351='DB-일일 퀘스트'!$F$6,VLOOKUP(F351,'DB-방치 재화'!$B$3:$H$1698,5,0)*VLOOKUP(H351,'DB-일일 퀘스트'!$F$6:$H$13,3,0),IF(H351='DB-일일 퀘스트'!$F$7,VLOOKUP(F351,'DB-방치 재화'!$B$3:$H$1698,6,0)*VLOOKUP(H351,'DB-일일 퀘스트'!$F$6:$H$13,3,0),IF(H351='DB-일일 퀘스트'!$F$8,VLOOKUP(F351,'DB-방치 재화'!$B$3:$H$1698,7,0)*VLOOKUP(H351,'DB-일일 퀘스트'!$F$6:$H$13,3,0),VLOOKUP(H351,'DB-일일 퀘스트'!$F$6:$H$13,3,0)))),"0")</f>
        <v>12000</v>
      </c>
      <c r="K351" s="29">
        <f>_xlfn.IFNA((IF(H351='DB-주간 퀘스트'!$F$6,VLOOKUP(F351,'DB-방치 재화'!$B$3:$H$1698,5,0)*VLOOKUP(H351,'DB-주간 퀘스트'!$F$6:$H$15,3,0),IF(H351='DB-주간 퀘스트'!$F$7,VLOOKUP(F351,'DB-방치 재화'!$B$3:$H$1698,6,0)*VLOOKUP(H351,'DB-주간 퀘스트'!$F$6:$H$15,3,0),IF(H351='DB-주간 퀘스트'!$F$8,VLOOKUP(F351,'DB-방치 재화'!$B$3:$H$1698,7,0)*VLOOKUP(H351,'DB-주간 퀘스트'!$F$6:$H$15,3,0),VLOOKUP(H351,'DB-주간 퀘스트'!$F$6:$H$15,3,0)))))/7,"0")</f>
        <v>5142.8571428571431</v>
      </c>
      <c r="L351" s="29">
        <f t="array" ref="L351">_xlfn.IFNA(IF(H351='DB-아스니아 미션'!$F$8,VLOOKUP('주요 재화 수급처 관리'!$F$10:$F$11,'DB-방치 재화'!$B$3:$H$1698,6,0)*'DB-아스니아 미션'!$H$8,VLOOKUP('주요 재화 수급처 관리'!$H$10:$H$11,'DB-아스니아 미션'!$F$7:$H$10,3,0)),"0")/7</f>
        <v>320365.71428571426</v>
      </c>
      <c r="M351" s="29">
        <f>(((VLOOKUP(F351,'DB-방치 재화'!$B$3:$I$1698,8,0)+8)*(VLOOKUP(H351,'DB-파견 작전실'!$L$8:$M$14,2,0)))*D351)</f>
        <v>54106.666666666672</v>
      </c>
      <c r="N351" s="29">
        <f>_xlfn.IFNA(IF(C351&lt;'DB-선물'!$E$5,VLOOKUP('주요 재화 수급처 관리'!$H$10,'DB-선물'!$G$6:$I$9,3,0),(IF('DB-선물'!$E$11&lt;=C351&lt;'DB-선물'!#REF!,VLOOKUP('주요 재화 수급처 관리'!$H$10,'DB-선물'!$G$12:$I$15,3,0),VLOOKUP(H351,'DB-선물'!$G$18:$I$21,3,0)))),"0")*6*D351</f>
        <v>0</v>
      </c>
      <c r="O351" s="29">
        <f t="array" ref="O351">(_xlfn.IFNA((VLOOKUP((INDEX('DB-메모리얼'!$F$5:$F$98,MATCH(MIN(ABS('DB-메모리얼'!$F$5:$F$98-'주요 재화 수급처 관리'!$C$10)),ABS('DB-메모리얼'!$F$5:$F$98-'주요 재화 수급처 관리'!$C$10),0))),'DB-메모리얼'!$F$5:$K$98,MATCH(H351,'DB-메모리얼'!$H$3:$K$3,0)+2,0)),"0"))*D351/14</f>
        <v>0</v>
      </c>
      <c r="P351" s="29" t="str">
        <f t="shared" si="14"/>
        <v/>
      </c>
      <c r="Q351" s="299">
        <f t="shared" si="15"/>
        <v>863935.23809523811</v>
      </c>
    </row>
    <row r="352" spans="2:17" ht="18" thickTop="1" thickBot="1" x14ac:dyDescent="0.35">
      <c r="B352" s="22" t="s">
        <v>1611</v>
      </c>
      <c r="C352" s="5">
        <v>22</v>
      </c>
      <c r="D352" s="323">
        <v>1</v>
      </c>
      <c r="E352" s="17"/>
      <c r="F352" s="276">
        <f>VLOOKUP(C352,'DB-캐릭터별 스테이지 매칭'!$E$3:$F$302,2,0)</f>
        <v>25</v>
      </c>
      <c r="G352" s="276" t="str">
        <f>VLOOKUP(F352,'DB-캐릭터별 스테이지 매칭'!$I$3:$L$1698,4,0)</f>
        <v>2-9</v>
      </c>
      <c r="H352" s="276">
        <f>_xlfn.IFNA(VLOOKUP(B352,'DB-서식용'!$D$4:$E$12,2,0),"")</f>
        <v>1040302001</v>
      </c>
      <c r="I352" s="29">
        <f>IFERROR((VLOOKUP(F352,'DB-방치 재화'!$B$3:$I$1800,(MATCH(H352,'DB-방치 재화'!$F$1:$I$1,0)+4),0))*60*24*D352,"0")*(1.7+1.58)</f>
        <v>477043.20000000001</v>
      </c>
      <c r="J352" s="29">
        <f>_xlfn.IFNA(IF(H352='DB-일일 퀘스트'!$F$6,VLOOKUP(F352,'DB-방치 재화'!$B$3:$H$1698,5,0)*VLOOKUP(H352,'DB-일일 퀘스트'!$F$6:$H$13,3,0),IF(H352='DB-일일 퀘스트'!$F$7,VLOOKUP(F352,'DB-방치 재화'!$B$3:$H$1698,6,0)*VLOOKUP(H352,'DB-일일 퀘스트'!$F$6:$H$13,3,0),IF(H352='DB-일일 퀘스트'!$F$8,VLOOKUP(F352,'DB-방치 재화'!$B$3:$H$1698,7,0)*VLOOKUP(H352,'DB-일일 퀘스트'!$F$6:$H$13,3,0),VLOOKUP(H352,'DB-일일 퀘스트'!$F$6:$H$13,3,0)))),"0")</f>
        <v>12120</v>
      </c>
      <c r="K352" s="29">
        <f>_xlfn.IFNA((IF(H352='DB-주간 퀘스트'!$F$6,VLOOKUP(F352,'DB-방치 재화'!$B$3:$H$1698,5,0)*VLOOKUP(H352,'DB-주간 퀘스트'!$F$6:$H$15,3,0),IF(H352='DB-주간 퀘스트'!$F$7,VLOOKUP(F352,'DB-방치 재화'!$B$3:$H$1698,6,0)*VLOOKUP(H352,'DB-주간 퀘스트'!$F$6:$H$15,3,0),IF(H352='DB-주간 퀘스트'!$F$8,VLOOKUP(F352,'DB-방치 재화'!$B$3:$H$1698,7,0)*VLOOKUP(H352,'DB-주간 퀘스트'!$F$6:$H$15,3,0),VLOOKUP(H352,'DB-주간 퀘스트'!$F$6:$H$15,3,0)))))/7,"0")</f>
        <v>5194.2857142857147</v>
      </c>
      <c r="L352" s="29">
        <f t="array" ref="L352">_xlfn.IFNA(IF(H352='DB-아스니아 미션'!$F$8,VLOOKUP('주요 재화 수급처 관리'!$F$10:$F$11,'DB-방치 재화'!$B$3:$H$1698,6,0)*'DB-아스니아 미션'!$H$8,VLOOKUP('주요 재화 수급처 관리'!$H$10:$H$11,'DB-아스니아 미션'!$F$7:$H$10,3,0)),"0")/7</f>
        <v>320365.71428571426</v>
      </c>
      <c r="M352" s="29">
        <f>(((VLOOKUP(F352,'DB-방치 재화'!$B$3:$I$1698,8,0)+8)*(VLOOKUP(H352,'DB-파견 작전실'!$L$8:$M$14,2,0)))*D352)</f>
        <v>54106.666666666672</v>
      </c>
      <c r="N352" s="29">
        <f>_xlfn.IFNA(IF(C352&lt;'DB-선물'!$E$5,VLOOKUP('주요 재화 수급처 관리'!$H$10,'DB-선물'!$G$6:$I$9,3,0),(IF('DB-선물'!$E$11&lt;=C352&lt;'DB-선물'!#REF!,VLOOKUP('주요 재화 수급처 관리'!$H$10,'DB-선물'!$G$12:$I$15,3,0),VLOOKUP(H352,'DB-선물'!$G$18:$I$21,3,0)))),"0")*6*D352</f>
        <v>0</v>
      </c>
      <c r="O352" s="29">
        <f t="array" ref="O352">(_xlfn.IFNA((VLOOKUP((INDEX('DB-메모리얼'!$F$5:$F$98,MATCH(MIN(ABS('DB-메모리얼'!$F$5:$F$98-'주요 재화 수급처 관리'!$C$10)),ABS('DB-메모리얼'!$F$5:$F$98-'주요 재화 수급처 관리'!$C$10),0))),'DB-메모리얼'!$F$5:$K$98,MATCH(H352,'DB-메모리얼'!$H$3:$K$3,0)+2,0)),"0"))*D352/14</f>
        <v>0</v>
      </c>
      <c r="P352" s="29" t="str">
        <f t="shared" si="14"/>
        <v/>
      </c>
      <c r="Q352" s="299">
        <f t="shared" si="15"/>
        <v>868829.86666666658</v>
      </c>
    </row>
    <row r="353" spans="2:17" ht="18" thickTop="1" thickBot="1" x14ac:dyDescent="0.35">
      <c r="B353" s="22" t="s">
        <v>1611</v>
      </c>
      <c r="C353" s="5">
        <v>23</v>
      </c>
      <c r="D353" s="323">
        <v>1</v>
      </c>
      <c r="E353" s="17"/>
      <c r="F353" s="276">
        <f>VLOOKUP(C353,'DB-캐릭터별 스테이지 매칭'!$E$3:$F$302,2,0)</f>
        <v>27</v>
      </c>
      <c r="G353" s="276" t="str">
        <f>VLOOKUP(F353,'DB-캐릭터별 스테이지 매칭'!$I$3:$L$1698,4,0)</f>
        <v>2-11</v>
      </c>
      <c r="H353" s="276">
        <f>_xlfn.IFNA(VLOOKUP(B353,'DB-서식용'!$D$4:$E$12,2,0),"")</f>
        <v>1040302001</v>
      </c>
      <c r="I353" s="29">
        <f>IFERROR((VLOOKUP(F353,'DB-방치 재화'!$B$3:$I$1800,(MATCH(H353,'DB-방치 재화'!$F$1:$I$1,0)+4),0))*60*24*D353,"0")*(1.7+1.58)</f>
        <v>486489.60000000003</v>
      </c>
      <c r="J353" s="29">
        <f>_xlfn.IFNA(IF(H353='DB-일일 퀘스트'!$F$6,VLOOKUP(F353,'DB-방치 재화'!$B$3:$H$1698,5,0)*VLOOKUP(H353,'DB-일일 퀘스트'!$F$6:$H$13,3,0),IF(H353='DB-일일 퀘스트'!$F$7,VLOOKUP(F353,'DB-방치 재화'!$B$3:$H$1698,6,0)*VLOOKUP(H353,'DB-일일 퀘스트'!$F$6:$H$13,3,0),IF(H353='DB-일일 퀘스트'!$F$8,VLOOKUP(F353,'DB-방치 재화'!$B$3:$H$1698,7,0)*VLOOKUP(H353,'DB-일일 퀘스트'!$F$6:$H$13,3,0),VLOOKUP(H353,'DB-일일 퀘스트'!$F$6:$H$13,3,0)))),"0")</f>
        <v>12360</v>
      </c>
      <c r="K353" s="29">
        <f>_xlfn.IFNA((IF(H353='DB-주간 퀘스트'!$F$6,VLOOKUP(F353,'DB-방치 재화'!$B$3:$H$1698,5,0)*VLOOKUP(H353,'DB-주간 퀘스트'!$F$6:$H$15,3,0),IF(H353='DB-주간 퀘스트'!$F$7,VLOOKUP(F353,'DB-방치 재화'!$B$3:$H$1698,6,0)*VLOOKUP(H353,'DB-주간 퀘스트'!$F$6:$H$15,3,0),IF(H353='DB-주간 퀘스트'!$F$8,VLOOKUP(F353,'DB-방치 재화'!$B$3:$H$1698,7,0)*VLOOKUP(H353,'DB-주간 퀘스트'!$F$6:$H$15,3,0),VLOOKUP(H353,'DB-주간 퀘스트'!$F$6:$H$15,3,0)))))/7,"0")</f>
        <v>5297.1428571428569</v>
      </c>
      <c r="L353" s="29">
        <f t="array" ref="L353">_xlfn.IFNA(IF(H353='DB-아스니아 미션'!$F$8,VLOOKUP('주요 재화 수급처 관리'!$F$10:$F$11,'DB-방치 재화'!$B$3:$H$1698,6,0)*'DB-아스니아 미션'!$H$8,VLOOKUP('주요 재화 수급처 관리'!$H$10:$H$11,'DB-아스니아 미션'!$F$7:$H$10,3,0)),"0")/7</f>
        <v>320365.71428571426</v>
      </c>
      <c r="M353" s="29">
        <f>(((VLOOKUP(F353,'DB-방치 재화'!$B$3:$I$1698,8,0)+8)*(VLOOKUP(H353,'DB-파견 작전실'!$L$8:$M$14,2,0)))*D353)</f>
        <v>54106.666666666672</v>
      </c>
      <c r="N353" s="29">
        <f>_xlfn.IFNA(IF(C353&lt;'DB-선물'!$E$5,VLOOKUP('주요 재화 수급처 관리'!$H$10,'DB-선물'!$G$6:$I$9,3,0),(IF('DB-선물'!$E$11&lt;=C353&lt;'DB-선물'!#REF!,VLOOKUP('주요 재화 수급처 관리'!$H$10,'DB-선물'!$G$12:$I$15,3,0),VLOOKUP(H353,'DB-선물'!$G$18:$I$21,3,0)))),"0")*6*D353</f>
        <v>0</v>
      </c>
      <c r="O353" s="29">
        <f t="array" ref="O353">(_xlfn.IFNA((VLOOKUP((INDEX('DB-메모리얼'!$F$5:$F$98,MATCH(MIN(ABS('DB-메모리얼'!$F$5:$F$98-'주요 재화 수급처 관리'!$C$10)),ABS('DB-메모리얼'!$F$5:$F$98-'주요 재화 수급처 관리'!$C$10),0))),'DB-메모리얼'!$F$5:$K$98,MATCH(H353,'DB-메모리얼'!$H$3:$K$3,0)+2,0)),"0"))*D353/14</f>
        <v>0</v>
      </c>
      <c r="P353" s="29" t="str">
        <f t="shared" si="14"/>
        <v/>
      </c>
      <c r="Q353" s="299">
        <f t="shared" si="15"/>
        <v>878619.12380952376</v>
      </c>
    </row>
    <row r="354" spans="2:17" ht="18" thickTop="1" thickBot="1" x14ac:dyDescent="0.35">
      <c r="B354" s="22" t="s">
        <v>1611</v>
      </c>
      <c r="C354" s="5">
        <v>24</v>
      </c>
      <c r="D354" s="323">
        <v>1</v>
      </c>
      <c r="E354" s="17"/>
      <c r="F354" s="276">
        <f>VLOOKUP(C354,'DB-캐릭터별 스테이지 매칭'!$E$3:$F$302,2,0)</f>
        <v>28</v>
      </c>
      <c r="G354" s="276" t="str">
        <f>VLOOKUP(F354,'DB-캐릭터별 스테이지 매칭'!$I$3:$L$1698,4,0)</f>
        <v>2-12</v>
      </c>
      <c r="H354" s="276">
        <f>_xlfn.IFNA(VLOOKUP(B354,'DB-서식용'!$D$4:$E$12,2,0),"")</f>
        <v>1040302001</v>
      </c>
      <c r="I354" s="29">
        <f>IFERROR((VLOOKUP(F354,'DB-방치 재화'!$B$3:$I$1800,(MATCH(H354,'DB-방치 재화'!$F$1:$I$1,0)+4),0))*60*24*D354,"0")*(1.7+1.58)</f>
        <v>491212.80000000005</v>
      </c>
      <c r="J354" s="29">
        <f>_xlfn.IFNA(IF(H354='DB-일일 퀘스트'!$F$6,VLOOKUP(F354,'DB-방치 재화'!$B$3:$H$1698,5,0)*VLOOKUP(H354,'DB-일일 퀘스트'!$F$6:$H$13,3,0),IF(H354='DB-일일 퀘스트'!$F$7,VLOOKUP(F354,'DB-방치 재화'!$B$3:$H$1698,6,0)*VLOOKUP(H354,'DB-일일 퀘스트'!$F$6:$H$13,3,0),IF(H354='DB-일일 퀘스트'!$F$8,VLOOKUP(F354,'DB-방치 재화'!$B$3:$H$1698,7,0)*VLOOKUP(H354,'DB-일일 퀘스트'!$F$6:$H$13,3,0),VLOOKUP(H354,'DB-일일 퀘스트'!$F$6:$H$13,3,0)))),"0")</f>
        <v>12480</v>
      </c>
      <c r="K354" s="29">
        <f>_xlfn.IFNA((IF(H354='DB-주간 퀘스트'!$F$6,VLOOKUP(F354,'DB-방치 재화'!$B$3:$H$1698,5,0)*VLOOKUP(H354,'DB-주간 퀘스트'!$F$6:$H$15,3,0),IF(H354='DB-주간 퀘스트'!$F$7,VLOOKUP(F354,'DB-방치 재화'!$B$3:$H$1698,6,0)*VLOOKUP(H354,'DB-주간 퀘스트'!$F$6:$H$15,3,0),IF(H354='DB-주간 퀘스트'!$F$8,VLOOKUP(F354,'DB-방치 재화'!$B$3:$H$1698,7,0)*VLOOKUP(H354,'DB-주간 퀘스트'!$F$6:$H$15,3,0),VLOOKUP(H354,'DB-주간 퀘스트'!$F$6:$H$15,3,0)))))/7,"0")</f>
        <v>5348.5714285714284</v>
      </c>
      <c r="L354" s="29">
        <f t="array" ref="L354">_xlfn.IFNA(IF(H354='DB-아스니아 미션'!$F$8,VLOOKUP('주요 재화 수급처 관리'!$F$10:$F$11,'DB-방치 재화'!$B$3:$H$1698,6,0)*'DB-아스니아 미션'!$H$8,VLOOKUP('주요 재화 수급처 관리'!$H$10:$H$11,'DB-아스니아 미션'!$F$7:$H$10,3,0)),"0")/7</f>
        <v>320365.71428571426</v>
      </c>
      <c r="M354" s="29">
        <f>(((VLOOKUP(F354,'DB-방치 재화'!$B$3:$I$1698,8,0)+8)*(VLOOKUP(H354,'DB-파견 작전실'!$L$8:$M$14,2,0)))*D354)</f>
        <v>54106.666666666672</v>
      </c>
      <c r="N354" s="29">
        <f>_xlfn.IFNA(IF(C354&lt;'DB-선물'!$E$5,VLOOKUP('주요 재화 수급처 관리'!$H$10,'DB-선물'!$G$6:$I$9,3,0),(IF('DB-선물'!$E$11&lt;=C354&lt;'DB-선물'!#REF!,VLOOKUP('주요 재화 수급처 관리'!$H$10,'DB-선물'!$G$12:$I$15,3,0),VLOOKUP(H354,'DB-선물'!$G$18:$I$21,3,0)))),"0")*6*D354</f>
        <v>0</v>
      </c>
      <c r="O354" s="29">
        <f t="array" ref="O354">(_xlfn.IFNA((VLOOKUP((INDEX('DB-메모리얼'!$F$5:$F$98,MATCH(MIN(ABS('DB-메모리얼'!$F$5:$F$98-'주요 재화 수급처 관리'!$C$10)),ABS('DB-메모리얼'!$F$5:$F$98-'주요 재화 수급처 관리'!$C$10),0))),'DB-메모리얼'!$F$5:$K$98,MATCH(H354,'DB-메모리얼'!$H$3:$K$3,0)+2,0)),"0"))*D354/14</f>
        <v>0</v>
      </c>
      <c r="P354" s="29" t="str">
        <f t="shared" si="14"/>
        <v/>
      </c>
      <c r="Q354" s="299">
        <f t="shared" si="15"/>
        <v>883513.75238095236</v>
      </c>
    </row>
    <row r="355" spans="2:17" ht="18" thickTop="1" thickBot="1" x14ac:dyDescent="0.35">
      <c r="B355" s="22" t="s">
        <v>1611</v>
      </c>
      <c r="C355" s="116">
        <v>25</v>
      </c>
      <c r="D355" s="323">
        <v>1</v>
      </c>
      <c r="E355" s="17"/>
      <c r="F355" s="276">
        <f>VLOOKUP(C355,'DB-캐릭터별 스테이지 매칭'!$E$3:$F$302,2,0)</f>
        <v>30</v>
      </c>
      <c r="G355" s="276" t="str">
        <f>VLOOKUP(F355,'DB-캐릭터별 스테이지 매칭'!$I$3:$L$1698,4,0)</f>
        <v>2-14</v>
      </c>
      <c r="H355" s="276">
        <f>_xlfn.IFNA(VLOOKUP(B355,'DB-서식용'!$D$4:$E$12,2,0),"")</f>
        <v>1040302001</v>
      </c>
      <c r="I355" s="29">
        <f>IFERROR((VLOOKUP(F355,'DB-방치 재화'!$B$3:$I$1800,(MATCH(H355,'DB-방치 재화'!$F$1:$I$1,0)+4),0))*60*24*D355,"0")*(1.7+1.58)</f>
        <v>500659.20000000001</v>
      </c>
      <c r="J355" s="29">
        <f>_xlfn.IFNA(IF(H355='DB-일일 퀘스트'!$F$6,VLOOKUP(F355,'DB-방치 재화'!$B$3:$H$1698,5,0)*VLOOKUP(H355,'DB-일일 퀘스트'!$F$6:$H$13,3,0),IF(H355='DB-일일 퀘스트'!$F$7,VLOOKUP(F355,'DB-방치 재화'!$B$3:$H$1698,6,0)*VLOOKUP(H355,'DB-일일 퀘스트'!$F$6:$H$13,3,0),IF(H355='DB-일일 퀘스트'!$F$8,VLOOKUP(F355,'DB-방치 재화'!$B$3:$H$1698,7,0)*VLOOKUP(H355,'DB-일일 퀘스트'!$F$6:$H$13,3,0),VLOOKUP(H355,'DB-일일 퀘스트'!$F$6:$H$13,3,0)))),"0")</f>
        <v>12720</v>
      </c>
      <c r="K355" s="29">
        <f>_xlfn.IFNA((IF(H355='DB-주간 퀘스트'!$F$6,VLOOKUP(F355,'DB-방치 재화'!$B$3:$H$1698,5,0)*VLOOKUP(H355,'DB-주간 퀘스트'!$F$6:$H$15,3,0),IF(H355='DB-주간 퀘스트'!$F$7,VLOOKUP(F355,'DB-방치 재화'!$B$3:$H$1698,6,0)*VLOOKUP(H355,'DB-주간 퀘스트'!$F$6:$H$15,3,0),IF(H355='DB-주간 퀘스트'!$F$8,VLOOKUP(F355,'DB-방치 재화'!$B$3:$H$1698,7,0)*VLOOKUP(H355,'DB-주간 퀘스트'!$F$6:$H$15,3,0),VLOOKUP(H355,'DB-주간 퀘스트'!$F$6:$H$15,3,0)))))/7,"0")</f>
        <v>5451.4285714285716</v>
      </c>
      <c r="L355" s="29">
        <f t="array" ref="L355">_xlfn.IFNA(IF(H355='DB-아스니아 미션'!$F$8,VLOOKUP('주요 재화 수급처 관리'!$F$10:$F$11,'DB-방치 재화'!$B$3:$H$1698,6,0)*'DB-아스니아 미션'!$H$8,VLOOKUP('주요 재화 수급처 관리'!$H$10:$H$11,'DB-아스니아 미션'!$F$7:$H$10,3,0)),"0")/7</f>
        <v>320365.71428571426</v>
      </c>
      <c r="M355" s="29">
        <f>(((VLOOKUP(F355,'DB-방치 재화'!$B$3:$I$1698,8,0)+8)*(VLOOKUP(H355,'DB-파견 작전실'!$L$8:$M$14,2,0)))*D355)</f>
        <v>54106.666666666672</v>
      </c>
      <c r="N355" s="29">
        <f>_xlfn.IFNA(IF(C355&lt;'DB-선물'!$E$5,VLOOKUP('주요 재화 수급처 관리'!$H$10,'DB-선물'!$G$6:$I$9,3,0),(IF('DB-선물'!$E$11&lt;=C355&lt;'DB-선물'!#REF!,VLOOKUP('주요 재화 수급처 관리'!$H$10,'DB-선물'!$G$12:$I$15,3,0),VLOOKUP(H355,'DB-선물'!$G$18:$I$21,3,0)))),"0")*6*D355</f>
        <v>0</v>
      </c>
      <c r="O355" s="29">
        <f t="array" ref="O355">(_xlfn.IFNA((VLOOKUP((INDEX('DB-메모리얼'!$F$5:$F$98,MATCH(MIN(ABS('DB-메모리얼'!$F$5:$F$98-'주요 재화 수급처 관리'!$C$10)),ABS('DB-메모리얼'!$F$5:$F$98-'주요 재화 수급처 관리'!$C$10),0))),'DB-메모리얼'!$F$5:$K$98,MATCH(H355,'DB-메모리얼'!$H$3:$K$3,0)+2,0)),"0"))*D355/14</f>
        <v>0</v>
      </c>
      <c r="P355" s="29" t="str">
        <f t="shared" si="14"/>
        <v/>
      </c>
      <c r="Q355" s="299">
        <f t="shared" si="15"/>
        <v>893303.00952380954</v>
      </c>
    </row>
    <row r="356" spans="2:17" ht="18" thickTop="1" thickBot="1" x14ac:dyDescent="0.35">
      <c r="B356" s="22" t="s">
        <v>1611</v>
      </c>
      <c r="C356" s="116">
        <v>26</v>
      </c>
      <c r="D356" s="323">
        <v>1</v>
      </c>
      <c r="E356" s="17"/>
      <c r="F356" s="276">
        <f>VLOOKUP(C356,'DB-캐릭터별 스테이지 매칭'!$E$3:$F$302,2,0)</f>
        <v>32</v>
      </c>
      <c r="G356" s="276" t="str">
        <f>VLOOKUP(F356,'DB-캐릭터별 스테이지 매칭'!$I$3:$L$1698,4,0)</f>
        <v>2-16</v>
      </c>
      <c r="H356" s="276">
        <f>_xlfn.IFNA(VLOOKUP(B356,'DB-서식용'!$D$4:$E$12,2,0),"")</f>
        <v>1040302001</v>
      </c>
      <c r="I356" s="29">
        <f>IFERROR((VLOOKUP(F356,'DB-방치 재화'!$B$3:$I$1800,(MATCH(H356,'DB-방치 재화'!$F$1:$I$1,0)+4),0))*60*24*D356,"0")*(1.7+1.58)</f>
        <v>510105.60000000003</v>
      </c>
      <c r="J356" s="29">
        <f>_xlfn.IFNA(IF(H356='DB-일일 퀘스트'!$F$6,VLOOKUP(F356,'DB-방치 재화'!$B$3:$H$1698,5,0)*VLOOKUP(H356,'DB-일일 퀘스트'!$F$6:$H$13,3,0),IF(H356='DB-일일 퀘스트'!$F$7,VLOOKUP(F356,'DB-방치 재화'!$B$3:$H$1698,6,0)*VLOOKUP(H356,'DB-일일 퀘스트'!$F$6:$H$13,3,0),IF(H356='DB-일일 퀘스트'!$F$8,VLOOKUP(F356,'DB-방치 재화'!$B$3:$H$1698,7,0)*VLOOKUP(H356,'DB-일일 퀘스트'!$F$6:$H$13,3,0),VLOOKUP(H356,'DB-일일 퀘스트'!$F$6:$H$13,3,0)))),"0")</f>
        <v>12960</v>
      </c>
      <c r="K356" s="29">
        <f>_xlfn.IFNA((IF(H356='DB-주간 퀘스트'!$F$6,VLOOKUP(F356,'DB-방치 재화'!$B$3:$H$1698,5,0)*VLOOKUP(H356,'DB-주간 퀘스트'!$F$6:$H$15,3,0),IF(H356='DB-주간 퀘스트'!$F$7,VLOOKUP(F356,'DB-방치 재화'!$B$3:$H$1698,6,0)*VLOOKUP(H356,'DB-주간 퀘스트'!$F$6:$H$15,3,0),IF(H356='DB-주간 퀘스트'!$F$8,VLOOKUP(F356,'DB-방치 재화'!$B$3:$H$1698,7,0)*VLOOKUP(H356,'DB-주간 퀘스트'!$F$6:$H$15,3,0),VLOOKUP(H356,'DB-주간 퀘스트'!$F$6:$H$15,3,0)))))/7,"0")</f>
        <v>5554.2857142857147</v>
      </c>
      <c r="L356" s="29">
        <f t="array" ref="L356">_xlfn.IFNA(IF(H356='DB-아스니아 미션'!$F$8,VLOOKUP('주요 재화 수급처 관리'!$F$10:$F$11,'DB-방치 재화'!$B$3:$H$1698,6,0)*'DB-아스니아 미션'!$H$8,VLOOKUP('주요 재화 수급처 관리'!$H$10:$H$11,'DB-아스니아 미션'!$F$7:$H$10,3,0)),"0")/7</f>
        <v>320365.71428571426</v>
      </c>
      <c r="M356" s="29">
        <f>(((VLOOKUP(F356,'DB-방치 재화'!$B$3:$I$1698,8,0)+8)*(VLOOKUP(H356,'DB-파견 작전실'!$L$8:$M$14,2,0)))*D356)</f>
        <v>54106.666666666672</v>
      </c>
      <c r="N356" s="29">
        <f>_xlfn.IFNA(IF(C356&lt;'DB-선물'!$E$5,VLOOKUP('주요 재화 수급처 관리'!$H$10,'DB-선물'!$G$6:$I$9,3,0),(IF('DB-선물'!$E$11&lt;=C356&lt;'DB-선물'!#REF!,VLOOKUP('주요 재화 수급처 관리'!$H$10,'DB-선물'!$G$12:$I$15,3,0),VLOOKUP(H356,'DB-선물'!$G$18:$I$21,3,0)))),"0")*6*D356</f>
        <v>0</v>
      </c>
      <c r="O356" s="29">
        <f t="array" ref="O356">(_xlfn.IFNA((VLOOKUP((INDEX('DB-메모리얼'!$F$5:$F$98,MATCH(MIN(ABS('DB-메모리얼'!$F$5:$F$98-'주요 재화 수급처 관리'!$C$10)),ABS('DB-메모리얼'!$F$5:$F$98-'주요 재화 수급처 관리'!$C$10),0))),'DB-메모리얼'!$F$5:$K$98,MATCH(H356,'DB-메모리얼'!$H$3:$K$3,0)+2,0)),"0"))*D356/14</f>
        <v>0</v>
      </c>
      <c r="P356" s="29" t="str">
        <f t="shared" si="14"/>
        <v/>
      </c>
      <c r="Q356" s="299">
        <f t="shared" si="15"/>
        <v>903092.26666666672</v>
      </c>
    </row>
    <row r="357" spans="2:17" ht="18" thickTop="1" thickBot="1" x14ac:dyDescent="0.35">
      <c r="B357" s="22" t="s">
        <v>1611</v>
      </c>
      <c r="C357" s="116">
        <v>27</v>
      </c>
      <c r="D357" s="323">
        <v>1</v>
      </c>
      <c r="E357" s="17"/>
      <c r="F357" s="276">
        <f>VLOOKUP(C357,'DB-캐릭터별 스테이지 매칭'!$E$3:$F$302,2,0)</f>
        <v>35</v>
      </c>
      <c r="G357" s="276" t="str">
        <f>VLOOKUP(F357,'DB-캐릭터별 스테이지 매칭'!$I$3:$L$1698,4,0)</f>
        <v>2-19</v>
      </c>
      <c r="H357" s="276">
        <f>_xlfn.IFNA(VLOOKUP(B357,'DB-서식용'!$D$4:$E$12,2,0),"")</f>
        <v>1040302001</v>
      </c>
      <c r="I357" s="29">
        <f>IFERROR((VLOOKUP(F357,'DB-방치 재화'!$B$3:$I$1800,(MATCH(H357,'DB-방치 재화'!$F$1:$I$1,0)+4),0))*60*24*D357,"0")*(1.7+1.58)</f>
        <v>519552.00000000006</v>
      </c>
      <c r="J357" s="29">
        <f>_xlfn.IFNA(IF(H357='DB-일일 퀘스트'!$F$6,VLOOKUP(F357,'DB-방치 재화'!$B$3:$H$1698,5,0)*VLOOKUP(H357,'DB-일일 퀘스트'!$F$6:$H$13,3,0),IF(H357='DB-일일 퀘스트'!$F$7,VLOOKUP(F357,'DB-방치 재화'!$B$3:$H$1698,6,0)*VLOOKUP(H357,'DB-일일 퀘스트'!$F$6:$H$13,3,0),IF(H357='DB-일일 퀘스트'!$F$8,VLOOKUP(F357,'DB-방치 재화'!$B$3:$H$1698,7,0)*VLOOKUP(H357,'DB-일일 퀘스트'!$F$6:$H$13,3,0),VLOOKUP(H357,'DB-일일 퀘스트'!$F$6:$H$13,3,0)))),"0")</f>
        <v>13200</v>
      </c>
      <c r="K357" s="29">
        <f>_xlfn.IFNA((IF(H357='DB-주간 퀘스트'!$F$6,VLOOKUP(F357,'DB-방치 재화'!$B$3:$H$1698,5,0)*VLOOKUP(H357,'DB-주간 퀘스트'!$F$6:$H$15,3,0),IF(H357='DB-주간 퀘스트'!$F$7,VLOOKUP(F357,'DB-방치 재화'!$B$3:$H$1698,6,0)*VLOOKUP(H357,'DB-주간 퀘스트'!$F$6:$H$15,3,0),IF(H357='DB-주간 퀘스트'!$F$8,VLOOKUP(F357,'DB-방치 재화'!$B$3:$H$1698,7,0)*VLOOKUP(H357,'DB-주간 퀘스트'!$F$6:$H$15,3,0),VLOOKUP(H357,'DB-주간 퀘스트'!$F$6:$H$15,3,0)))))/7,"0")</f>
        <v>5657.1428571428569</v>
      </c>
      <c r="L357" s="29">
        <f t="array" ref="L357">_xlfn.IFNA(IF(H357='DB-아스니아 미션'!$F$8,VLOOKUP('주요 재화 수급처 관리'!$F$10:$F$11,'DB-방치 재화'!$B$3:$H$1698,6,0)*'DB-아스니아 미션'!$H$8,VLOOKUP('주요 재화 수급처 관리'!$H$10:$H$11,'DB-아스니아 미션'!$F$7:$H$10,3,0)),"0")/7</f>
        <v>320365.71428571426</v>
      </c>
      <c r="M357" s="29">
        <f>(((VLOOKUP(F357,'DB-방치 재화'!$B$3:$I$1698,8,0)+8)*(VLOOKUP(H357,'DB-파견 작전실'!$L$8:$M$14,2,0)))*D357)</f>
        <v>54106.666666666672</v>
      </c>
      <c r="N357" s="29">
        <f>_xlfn.IFNA(IF(C357&lt;'DB-선물'!$E$5,VLOOKUP('주요 재화 수급처 관리'!$H$10,'DB-선물'!$G$6:$I$9,3,0),(IF('DB-선물'!$E$11&lt;=C357&lt;'DB-선물'!E302,VLOOKUP('주요 재화 수급처 관리'!$H$10,'DB-선물'!$G$12:$I$15,3,0),VLOOKUP(H357,'DB-선물'!$G$18:$I$21,3,0)))),"0")*6*D357</f>
        <v>0</v>
      </c>
      <c r="O357" s="29">
        <f t="array" ref="O357">(_xlfn.IFNA((VLOOKUP((INDEX('DB-메모리얼'!$F$5:$F$98,MATCH(MIN(ABS('DB-메모리얼'!$F$5:$F$98-'주요 재화 수급처 관리'!$C$10)),ABS('DB-메모리얼'!$F$5:$F$98-'주요 재화 수급처 관리'!$C$10),0))),'DB-메모리얼'!$F$5:$K$98,MATCH(H357,'DB-메모리얼'!$H$3:$K$3,0)+2,0)),"0"))*D357/14</f>
        <v>0</v>
      </c>
      <c r="P357" s="29" t="str">
        <f t="shared" si="14"/>
        <v/>
      </c>
      <c r="Q357" s="299">
        <f t="shared" si="15"/>
        <v>912881.52380952367</v>
      </c>
    </row>
    <row r="358" spans="2:17" ht="18" thickTop="1" thickBot="1" x14ac:dyDescent="0.35">
      <c r="B358" s="22" t="s">
        <v>1611</v>
      </c>
      <c r="C358" s="116">
        <v>28</v>
      </c>
      <c r="D358" s="323">
        <v>1</v>
      </c>
      <c r="E358" s="17"/>
      <c r="F358" s="276">
        <f>VLOOKUP(C358,'DB-캐릭터별 스테이지 매칭'!$E$3:$F$302,2,0)</f>
        <v>37</v>
      </c>
      <c r="G358" s="276" t="str">
        <f>VLOOKUP(F358,'DB-캐릭터별 스테이지 매칭'!$I$3:$L$1698,4,0)</f>
        <v>3-1</v>
      </c>
      <c r="H358" s="276">
        <f>_xlfn.IFNA(VLOOKUP(B358,'DB-서식용'!$D$4:$E$12,2,0),"")</f>
        <v>1040302001</v>
      </c>
      <c r="I358" s="29">
        <f>IFERROR((VLOOKUP(F358,'DB-방치 재화'!$B$3:$I$1800,(MATCH(H358,'DB-방치 재화'!$F$1:$I$1,0)+4),0))*60*24*D358,"0")*(1.7+1.58)</f>
        <v>528998.40000000002</v>
      </c>
      <c r="J358" s="29">
        <f>_xlfn.IFNA(IF(H358='DB-일일 퀘스트'!$F$6,VLOOKUP(F358,'DB-방치 재화'!$B$3:$H$1698,5,0)*VLOOKUP(H358,'DB-일일 퀘스트'!$F$6:$H$13,3,0),IF(H358='DB-일일 퀘스트'!$F$7,VLOOKUP(F358,'DB-방치 재화'!$B$3:$H$1698,6,0)*VLOOKUP(H358,'DB-일일 퀘스트'!$F$6:$H$13,3,0),IF(H358='DB-일일 퀘스트'!$F$8,VLOOKUP(F358,'DB-방치 재화'!$B$3:$H$1698,7,0)*VLOOKUP(H358,'DB-일일 퀘스트'!$F$6:$H$13,3,0),VLOOKUP(H358,'DB-일일 퀘스트'!$F$6:$H$13,3,0)))),"0")</f>
        <v>13440</v>
      </c>
      <c r="K358" s="29">
        <f>_xlfn.IFNA((IF(H358='DB-주간 퀘스트'!$F$6,VLOOKUP(F358,'DB-방치 재화'!$B$3:$H$1698,5,0)*VLOOKUP(H358,'DB-주간 퀘스트'!$F$6:$H$15,3,0),IF(H358='DB-주간 퀘스트'!$F$7,VLOOKUP(F358,'DB-방치 재화'!$B$3:$H$1698,6,0)*VLOOKUP(H358,'DB-주간 퀘스트'!$F$6:$H$15,3,0),IF(H358='DB-주간 퀘스트'!$F$8,VLOOKUP(F358,'DB-방치 재화'!$B$3:$H$1698,7,0)*VLOOKUP(H358,'DB-주간 퀘스트'!$F$6:$H$15,3,0),VLOOKUP(H358,'DB-주간 퀘스트'!$F$6:$H$15,3,0)))))/7,"0")</f>
        <v>5760</v>
      </c>
      <c r="L358" s="29">
        <f t="array" ref="L358">_xlfn.IFNA(IF(H358='DB-아스니아 미션'!$F$8,VLOOKUP('주요 재화 수급처 관리'!$F$10:$F$11,'DB-방치 재화'!$B$3:$H$1698,6,0)*'DB-아스니아 미션'!$H$8,VLOOKUP('주요 재화 수급처 관리'!$H$10:$H$11,'DB-아스니아 미션'!$F$7:$H$10,3,0)),"0")/7</f>
        <v>320365.71428571426</v>
      </c>
      <c r="M358" s="29">
        <f>(((VLOOKUP(F358,'DB-방치 재화'!$B$3:$I$1698,8,0)+8)*(VLOOKUP(H358,'DB-파견 작전실'!$L$8:$M$14,2,0)))*D358)</f>
        <v>54106.666666666672</v>
      </c>
      <c r="N358" s="29">
        <f>_xlfn.IFNA(IF(C358&lt;'DB-선물'!$E$5,VLOOKUP('주요 재화 수급처 관리'!$H$10,'DB-선물'!$G$6:$I$9,3,0),(IF('DB-선물'!$E$11&lt;=C358&lt;'DB-선물'!E303,VLOOKUP('주요 재화 수급처 관리'!$H$10,'DB-선물'!$G$12:$I$15,3,0),VLOOKUP(H358,'DB-선물'!$G$18:$I$21,3,0)))),"0")*6*D358</f>
        <v>0</v>
      </c>
      <c r="O358" s="29">
        <f t="array" ref="O358">(_xlfn.IFNA((VLOOKUP((INDEX('DB-메모리얼'!$F$5:$F$98,MATCH(MIN(ABS('DB-메모리얼'!$F$5:$F$98-'주요 재화 수급처 관리'!$C$10)),ABS('DB-메모리얼'!$F$5:$F$98-'주요 재화 수급처 관리'!$C$10),0))),'DB-메모리얼'!$F$5:$K$98,MATCH(H358,'DB-메모리얼'!$H$3:$K$3,0)+2,0)),"0"))*D358/14</f>
        <v>0</v>
      </c>
      <c r="P358" s="29" t="str">
        <f t="shared" si="14"/>
        <v/>
      </c>
      <c r="Q358" s="299">
        <f t="shared" si="15"/>
        <v>922670.78095238085</v>
      </c>
    </row>
    <row r="359" spans="2:17" ht="18" thickTop="1" thickBot="1" x14ac:dyDescent="0.35">
      <c r="B359" s="22" t="s">
        <v>1611</v>
      </c>
      <c r="C359" s="116">
        <v>29</v>
      </c>
      <c r="D359" s="323">
        <v>1</v>
      </c>
      <c r="E359" s="17"/>
      <c r="F359" s="276">
        <f>VLOOKUP(C359,'DB-캐릭터별 스테이지 매칭'!$E$3:$F$302,2,0)</f>
        <v>39</v>
      </c>
      <c r="G359" s="276" t="str">
        <f>VLOOKUP(F359,'DB-캐릭터별 스테이지 매칭'!$I$3:$L$1698,4,0)</f>
        <v>3-3</v>
      </c>
      <c r="H359" s="276">
        <f>_xlfn.IFNA(VLOOKUP(B359,'DB-서식용'!$D$4:$E$12,2,0),"")</f>
        <v>1040302001</v>
      </c>
      <c r="I359" s="29">
        <f>IFERROR((VLOOKUP(F359,'DB-방치 재화'!$B$3:$I$1800,(MATCH(H359,'DB-방치 재화'!$F$1:$I$1,0)+4),0))*60*24*D359,"0")*(1.7+1.58)</f>
        <v>538444.80000000005</v>
      </c>
      <c r="J359" s="29">
        <f>_xlfn.IFNA(IF(H359='DB-일일 퀘스트'!$F$6,VLOOKUP(F359,'DB-방치 재화'!$B$3:$H$1698,5,0)*VLOOKUP(H359,'DB-일일 퀘스트'!$F$6:$H$13,3,0),IF(H359='DB-일일 퀘스트'!$F$7,VLOOKUP(F359,'DB-방치 재화'!$B$3:$H$1698,6,0)*VLOOKUP(H359,'DB-일일 퀘스트'!$F$6:$H$13,3,0),IF(H359='DB-일일 퀘스트'!$F$8,VLOOKUP(F359,'DB-방치 재화'!$B$3:$H$1698,7,0)*VLOOKUP(H359,'DB-일일 퀘스트'!$F$6:$H$13,3,0),VLOOKUP(H359,'DB-일일 퀘스트'!$F$6:$H$13,3,0)))),"0")</f>
        <v>13680</v>
      </c>
      <c r="K359" s="29">
        <f>_xlfn.IFNA((IF(H359='DB-주간 퀘스트'!$F$6,VLOOKUP(F359,'DB-방치 재화'!$B$3:$H$1698,5,0)*VLOOKUP(H359,'DB-주간 퀘스트'!$F$6:$H$15,3,0),IF(H359='DB-주간 퀘스트'!$F$7,VLOOKUP(F359,'DB-방치 재화'!$B$3:$H$1698,6,0)*VLOOKUP(H359,'DB-주간 퀘스트'!$F$6:$H$15,3,0),IF(H359='DB-주간 퀘스트'!$F$8,VLOOKUP(F359,'DB-방치 재화'!$B$3:$H$1698,7,0)*VLOOKUP(H359,'DB-주간 퀘스트'!$F$6:$H$15,3,0),VLOOKUP(H359,'DB-주간 퀘스트'!$F$6:$H$15,3,0)))))/7,"0")</f>
        <v>5862.8571428571431</v>
      </c>
      <c r="L359" s="29">
        <f t="array" ref="L359">_xlfn.IFNA(IF(H359='DB-아스니아 미션'!$F$8,VLOOKUP('주요 재화 수급처 관리'!$F$10:$F$11,'DB-방치 재화'!$B$3:$H$1698,6,0)*'DB-아스니아 미션'!$H$8,VLOOKUP('주요 재화 수급처 관리'!$H$10:$H$11,'DB-아스니아 미션'!$F$7:$H$10,3,0)),"0")/7</f>
        <v>320365.71428571426</v>
      </c>
      <c r="M359" s="29">
        <f>(((VLOOKUP(F359,'DB-방치 재화'!$B$3:$I$1698,8,0)+8)*(VLOOKUP(H359,'DB-파견 작전실'!$L$8:$M$14,2,0)))*D359)</f>
        <v>54106.666666666672</v>
      </c>
      <c r="N359" s="29">
        <f>_xlfn.IFNA(IF(C359&lt;'DB-선물'!$E$5,VLOOKUP('주요 재화 수급처 관리'!$H$10,'DB-선물'!$G$6:$I$9,3,0),(IF('DB-선물'!$E$11&lt;=C359&lt;'DB-선물'!E304,VLOOKUP('주요 재화 수급처 관리'!$H$10,'DB-선물'!$G$12:$I$15,3,0),VLOOKUP(H359,'DB-선물'!$G$18:$I$21,3,0)))),"0")*6*D359</f>
        <v>0</v>
      </c>
      <c r="O359" s="29">
        <f t="array" ref="O359">(_xlfn.IFNA((VLOOKUP((INDEX('DB-메모리얼'!$F$5:$F$98,MATCH(MIN(ABS('DB-메모리얼'!$F$5:$F$98-'주요 재화 수급처 관리'!$C$10)),ABS('DB-메모리얼'!$F$5:$F$98-'주요 재화 수급처 관리'!$C$10),0))),'DB-메모리얼'!$F$5:$K$98,MATCH(H359,'DB-메모리얼'!$H$3:$K$3,0)+2,0)),"0"))*D359/14</f>
        <v>0</v>
      </c>
      <c r="P359" s="29" t="str">
        <f t="shared" si="14"/>
        <v/>
      </c>
      <c r="Q359" s="299">
        <f t="shared" si="15"/>
        <v>932460.03809523804</v>
      </c>
    </row>
    <row r="360" spans="2:17" ht="18" thickTop="1" thickBot="1" x14ac:dyDescent="0.35">
      <c r="B360" s="22" t="s">
        <v>1611</v>
      </c>
      <c r="C360" s="116">
        <v>30</v>
      </c>
      <c r="D360" s="323">
        <v>1</v>
      </c>
      <c r="E360" s="17"/>
      <c r="F360" s="276">
        <f>VLOOKUP(C360,'DB-캐릭터별 스테이지 매칭'!$E$3:$F$302,2,0)</f>
        <v>41</v>
      </c>
      <c r="G360" s="276" t="str">
        <f>VLOOKUP(F360,'DB-캐릭터별 스테이지 매칭'!$I$3:$L$1698,4,0)</f>
        <v>3-5</v>
      </c>
      <c r="H360" s="276">
        <f>_xlfn.IFNA(VLOOKUP(B360,'DB-서식용'!$D$4:$E$12,2,0),"")</f>
        <v>1040302001</v>
      </c>
      <c r="I360" s="29">
        <f>IFERROR((VLOOKUP(F360,'DB-방치 재화'!$B$3:$I$1800,(MATCH(H360,'DB-방치 재화'!$F$1:$I$1,0)+4),0))*60*24*D360,"0")*(1.7+1.58)</f>
        <v>547891.20000000007</v>
      </c>
      <c r="J360" s="29">
        <f>_xlfn.IFNA(IF(H360='DB-일일 퀘스트'!$F$6,VLOOKUP(F360,'DB-방치 재화'!$B$3:$H$1698,5,0)*VLOOKUP(H360,'DB-일일 퀘스트'!$F$6:$H$13,3,0),IF(H360='DB-일일 퀘스트'!$F$7,VLOOKUP(F360,'DB-방치 재화'!$B$3:$H$1698,6,0)*VLOOKUP(H360,'DB-일일 퀘스트'!$F$6:$H$13,3,0),IF(H360='DB-일일 퀘스트'!$F$8,VLOOKUP(F360,'DB-방치 재화'!$B$3:$H$1698,7,0)*VLOOKUP(H360,'DB-일일 퀘스트'!$F$6:$H$13,3,0),VLOOKUP(H360,'DB-일일 퀘스트'!$F$6:$H$13,3,0)))),"0")</f>
        <v>13920</v>
      </c>
      <c r="K360" s="29">
        <f>_xlfn.IFNA((IF(H360='DB-주간 퀘스트'!$F$6,VLOOKUP(F360,'DB-방치 재화'!$B$3:$H$1698,5,0)*VLOOKUP(H360,'DB-주간 퀘스트'!$F$6:$H$15,3,0),IF(H360='DB-주간 퀘스트'!$F$7,VLOOKUP(F360,'DB-방치 재화'!$B$3:$H$1698,6,0)*VLOOKUP(H360,'DB-주간 퀘스트'!$F$6:$H$15,3,0),IF(H360='DB-주간 퀘스트'!$F$8,VLOOKUP(F360,'DB-방치 재화'!$B$3:$H$1698,7,0)*VLOOKUP(H360,'DB-주간 퀘스트'!$F$6:$H$15,3,0),VLOOKUP(H360,'DB-주간 퀘스트'!$F$6:$H$15,3,0)))))/7,"0")</f>
        <v>5965.7142857142853</v>
      </c>
      <c r="L360" s="29">
        <f t="array" ref="L360">_xlfn.IFNA(IF(H360='DB-아스니아 미션'!$F$8,VLOOKUP('주요 재화 수급처 관리'!$F$10:$F$11,'DB-방치 재화'!$B$3:$H$1698,6,0)*'DB-아스니아 미션'!$H$8,VLOOKUP('주요 재화 수급처 관리'!$H$10:$H$11,'DB-아스니아 미션'!$F$7:$H$10,3,0)),"0")/7</f>
        <v>320365.71428571426</v>
      </c>
      <c r="M360" s="29">
        <f>(((VLOOKUP(F360,'DB-방치 재화'!$B$3:$I$1698,8,0)+8)*(VLOOKUP(H360,'DB-파견 작전실'!$L$8:$M$14,2,0)))*D360)</f>
        <v>54106.666666666672</v>
      </c>
      <c r="N360" s="29">
        <f>_xlfn.IFNA(IF(C360&lt;'DB-선물'!$E$5,VLOOKUP('주요 재화 수급처 관리'!$H$10,'DB-선물'!$G$6:$I$9,3,0),(IF('DB-선물'!$E$11&lt;=C360&lt;'DB-선물'!E305,VLOOKUP('주요 재화 수급처 관리'!$H$10,'DB-선물'!$G$12:$I$15,3,0),VLOOKUP(H360,'DB-선물'!$G$18:$I$21,3,0)))),"0")*6*D360</f>
        <v>0</v>
      </c>
      <c r="O360" s="29">
        <f t="array" ref="O360">(_xlfn.IFNA((VLOOKUP((INDEX('DB-메모리얼'!$F$5:$F$98,MATCH(MIN(ABS('DB-메모리얼'!$F$5:$F$98-'주요 재화 수급처 관리'!$C$10)),ABS('DB-메모리얼'!$F$5:$F$98-'주요 재화 수급처 관리'!$C$10),0))),'DB-메모리얼'!$F$5:$K$98,MATCH(H360,'DB-메모리얼'!$H$3:$K$3,0)+2,0)),"0"))*D360/14</f>
        <v>0</v>
      </c>
      <c r="P360" s="29" t="str">
        <f t="shared" si="14"/>
        <v/>
      </c>
      <c r="Q360" s="299">
        <f t="shared" si="15"/>
        <v>942249.29523809522</v>
      </c>
    </row>
    <row r="361" spans="2:17" ht="18" thickTop="1" thickBot="1" x14ac:dyDescent="0.35">
      <c r="B361" s="22" t="s">
        <v>1611</v>
      </c>
      <c r="C361" s="116">
        <v>31</v>
      </c>
      <c r="D361" s="323">
        <v>1</v>
      </c>
      <c r="E361" s="17"/>
      <c r="F361" s="276">
        <f>VLOOKUP(C361,'DB-캐릭터별 스테이지 매칭'!$E$3:$F$302,2,0)</f>
        <v>43</v>
      </c>
      <c r="G361" s="276" t="str">
        <f>VLOOKUP(F361,'DB-캐릭터별 스테이지 매칭'!$I$3:$L$1698,4,0)</f>
        <v>3-7</v>
      </c>
      <c r="H361" s="276">
        <f>_xlfn.IFNA(VLOOKUP(B361,'DB-서식용'!$D$4:$E$12,2,0),"")</f>
        <v>1040302001</v>
      </c>
      <c r="I361" s="29">
        <f>IFERROR((VLOOKUP(F361,'DB-방치 재화'!$B$3:$I$1800,(MATCH(H361,'DB-방치 재화'!$F$1:$I$1,0)+4),0))*60*24*D361,"0")*(1.7+1.58)</f>
        <v>557337.60000000009</v>
      </c>
      <c r="J361" s="29">
        <f>_xlfn.IFNA(IF(H361='DB-일일 퀘스트'!$F$6,VLOOKUP(F361,'DB-방치 재화'!$B$3:$H$1698,5,0)*VLOOKUP(H361,'DB-일일 퀘스트'!$F$6:$H$13,3,0),IF(H361='DB-일일 퀘스트'!$F$7,VLOOKUP(F361,'DB-방치 재화'!$B$3:$H$1698,6,0)*VLOOKUP(H361,'DB-일일 퀘스트'!$F$6:$H$13,3,0),IF(H361='DB-일일 퀘스트'!$F$8,VLOOKUP(F361,'DB-방치 재화'!$B$3:$H$1698,7,0)*VLOOKUP(H361,'DB-일일 퀘스트'!$F$6:$H$13,3,0),VLOOKUP(H361,'DB-일일 퀘스트'!$F$6:$H$13,3,0)))),"0")</f>
        <v>14160</v>
      </c>
      <c r="K361" s="29">
        <f>_xlfn.IFNA((IF(H361='DB-주간 퀘스트'!$F$6,VLOOKUP(F361,'DB-방치 재화'!$B$3:$H$1698,5,0)*VLOOKUP(H361,'DB-주간 퀘스트'!$F$6:$H$15,3,0),IF(H361='DB-주간 퀘스트'!$F$7,VLOOKUP(F361,'DB-방치 재화'!$B$3:$H$1698,6,0)*VLOOKUP(H361,'DB-주간 퀘스트'!$F$6:$H$15,3,0),IF(H361='DB-주간 퀘스트'!$F$8,VLOOKUP(F361,'DB-방치 재화'!$B$3:$H$1698,7,0)*VLOOKUP(H361,'DB-주간 퀘스트'!$F$6:$H$15,3,0),VLOOKUP(H361,'DB-주간 퀘스트'!$F$6:$H$15,3,0)))))/7,"0")</f>
        <v>6068.5714285714284</v>
      </c>
      <c r="L361" s="29">
        <f t="array" ref="L361">_xlfn.IFNA(IF(H361='DB-아스니아 미션'!$F$8,VLOOKUP('주요 재화 수급처 관리'!$F$10:$F$11,'DB-방치 재화'!$B$3:$H$1698,6,0)*'DB-아스니아 미션'!$H$8,VLOOKUP('주요 재화 수급처 관리'!$H$10:$H$11,'DB-아스니아 미션'!$F$7:$H$10,3,0)),"0")/7</f>
        <v>320365.71428571426</v>
      </c>
      <c r="M361" s="29">
        <f>(((VLOOKUP(F361,'DB-방치 재화'!$B$3:$I$1698,8,0)+8)*(VLOOKUP(H361,'DB-파견 작전실'!$L$8:$M$14,2,0)))*D361)</f>
        <v>54106.666666666672</v>
      </c>
      <c r="N361" s="29">
        <f>_xlfn.IFNA(IF(C361&lt;'DB-선물'!$E$5,VLOOKUP('주요 재화 수급처 관리'!$H$10,'DB-선물'!$G$6:$I$9,3,0),(IF('DB-선물'!$E$11&lt;=C361&lt;'DB-선물'!E306,VLOOKUP('주요 재화 수급처 관리'!$H$10,'DB-선물'!$G$12:$I$15,3,0),VLOOKUP(H361,'DB-선물'!$G$18:$I$21,3,0)))),"0")*6*D361</f>
        <v>0</v>
      </c>
      <c r="O361" s="29">
        <f t="array" ref="O361">(_xlfn.IFNA((VLOOKUP((INDEX('DB-메모리얼'!$F$5:$F$98,MATCH(MIN(ABS('DB-메모리얼'!$F$5:$F$98-'주요 재화 수급처 관리'!$C$10)),ABS('DB-메모리얼'!$F$5:$F$98-'주요 재화 수급처 관리'!$C$10),0))),'DB-메모리얼'!$F$5:$K$98,MATCH(H361,'DB-메모리얼'!$H$3:$K$3,0)+2,0)),"0"))*D361/14</f>
        <v>0</v>
      </c>
      <c r="P361" s="29" t="str">
        <f t="shared" si="14"/>
        <v/>
      </c>
      <c r="Q361" s="299">
        <f t="shared" si="15"/>
        <v>952038.5523809524</v>
      </c>
    </row>
    <row r="362" spans="2:17" ht="18" thickTop="1" thickBot="1" x14ac:dyDescent="0.35">
      <c r="B362" s="22" t="s">
        <v>1611</v>
      </c>
      <c r="C362" s="116">
        <v>32</v>
      </c>
      <c r="D362" s="323">
        <v>1</v>
      </c>
      <c r="E362" s="17"/>
      <c r="F362" s="276">
        <f>VLOOKUP(C362,'DB-캐릭터별 스테이지 매칭'!$E$3:$F$302,2,0)</f>
        <v>46</v>
      </c>
      <c r="G362" s="276" t="str">
        <f>VLOOKUP(F362,'DB-캐릭터별 스테이지 매칭'!$I$3:$L$1698,4,0)</f>
        <v>3-10</v>
      </c>
      <c r="H362" s="276">
        <f>_xlfn.IFNA(VLOOKUP(B362,'DB-서식용'!$D$4:$E$12,2,0),"")</f>
        <v>1040302001</v>
      </c>
      <c r="I362" s="29">
        <f>IFERROR((VLOOKUP(F362,'DB-방치 재화'!$B$3:$I$1800,(MATCH(H362,'DB-방치 재화'!$F$1:$I$1,0)+4),0))*60*24*D362,"0")*(1.7+1.58)</f>
        <v>566784</v>
      </c>
      <c r="J362" s="29">
        <f>_xlfn.IFNA(IF(H362='DB-일일 퀘스트'!$F$6,VLOOKUP(F362,'DB-방치 재화'!$B$3:$H$1698,5,0)*VLOOKUP(H362,'DB-일일 퀘스트'!$F$6:$H$13,3,0),IF(H362='DB-일일 퀘스트'!$F$7,VLOOKUP(F362,'DB-방치 재화'!$B$3:$H$1698,6,0)*VLOOKUP(H362,'DB-일일 퀘스트'!$F$6:$H$13,3,0),IF(H362='DB-일일 퀘스트'!$F$8,VLOOKUP(F362,'DB-방치 재화'!$B$3:$H$1698,7,0)*VLOOKUP(H362,'DB-일일 퀘스트'!$F$6:$H$13,3,0),VLOOKUP(H362,'DB-일일 퀘스트'!$F$6:$H$13,3,0)))),"0")</f>
        <v>14400</v>
      </c>
      <c r="K362" s="29">
        <f>_xlfn.IFNA((IF(H362='DB-주간 퀘스트'!$F$6,VLOOKUP(F362,'DB-방치 재화'!$B$3:$H$1698,5,0)*VLOOKUP(H362,'DB-주간 퀘스트'!$F$6:$H$15,3,0),IF(H362='DB-주간 퀘스트'!$F$7,VLOOKUP(F362,'DB-방치 재화'!$B$3:$H$1698,6,0)*VLOOKUP(H362,'DB-주간 퀘스트'!$F$6:$H$15,3,0),IF(H362='DB-주간 퀘스트'!$F$8,VLOOKUP(F362,'DB-방치 재화'!$B$3:$H$1698,7,0)*VLOOKUP(H362,'DB-주간 퀘스트'!$F$6:$H$15,3,0),VLOOKUP(H362,'DB-주간 퀘스트'!$F$6:$H$15,3,0)))))/7,"0")</f>
        <v>6171.4285714285716</v>
      </c>
      <c r="L362" s="29">
        <f t="array" ref="L362">_xlfn.IFNA(IF(H362='DB-아스니아 미션'!$F$8,VLOOKUP('주요 재화 수급처 관리'!$F$10:$F$11,'DB-방치 재화'!$B$3:$H$1698,6,0)*'DB-아스니아 미션'!$H$8,VLOOKUP('주요 재화 수급처 관리'!$H$10:$H$11,'DB-아스니아 미션'!$F$7:$H$10,3,0)),"0")/7</f>
        <v>320365.71428571426</v>
      </c>
      <c r="M362" s="29">
        <f>(((VLOOKUP(F362,'DB-방치 재화'!$B$3:$I$1698,8,0)+8)*(VLOOKUP(H362,'DB-파견 작전실'!$L$8:$M$14,2,0)))*D362)</f>
        <v>74558.986666666679</v>
      </c>
      <c r="N362" s="29">
        <f>_xlfn.IFNA(IF(C362&lt;'DB-선물'!$E$5,VLOOKUP('주요 재화 수급처 관리'!$H$10,'DB-선물'!$G$6:$I$9,3,0),(IF('DB-선물'!$E$11&lt;=C362&lt;'DB-선물'!E307,VLOOKUP('주요 재화 수급처 관리'!$H$10,'DB-선물'!$G$12:$I$15,3,0),VLOOKUP(H362,'DB-선물'!$G$18:$I$21,3,0)))),"0")*6*D362</f>
        <v>0</v>
      </c>
      <c r="O362" s="29">
        <f t="array" ref="O362">(_xlfn.IFNA((VLOOKUP((INDEX('DB-메모리얼'!$F$5:$F$98,MATCH(MIN(ABS('DB-메모리얼'!$F$5:$F$98-'주요 재화 수급처 관리'!$C$10)),ABS('DB-메모리얼'!$F$5:$F$98-'주요 재화 수급처 관리'!$C$10),0))),'DB-메모리얼'!$F$5:$K$98,MATCH(H362,'DB-메모리얼'!$H$3:$K$3,0)+2,0)),"0"))*D362/14</f>
        <v>0</v>
      </c>
      <c r="P362" s="29" t="str">
        <f t="shared" si="14"/>
        <v/>
      </c>
      <c r="Q362" s="299">
        <f t="shared" si="15"/>
        <v>982280.12952380942</v>
      </c>
    </row>
    <row r="363" spans="2:17" ht="18" thickTop="1" thickBot="1" x14ac:dyDescent="0.35">
      <c r="B363" s="22" t="s">
        <v>1611</v>
      </c>
      <c r="C363" s="5">
        <v>33</v>
      </c>
      <c r="D363" s="323">
        <v>1</v>
      </c>
      <c r="E363" s="17"/>
      <c r="F363" s="276">
        <f>VLOOKUP(C363,'DB-캐릭터별 스테이지 매칭'!$E$3:$F$302,2,0)</f>
        <v>48</v>
      </c>
      <c r="G363" s="276" t="str">
        <f>VLOOKUP(F363,'DB-캐릭터별 스테이지 매칭'!$I$3:$L$1698,4,0)</f>
        <v>3-12</v>
      </c>
      <c r="H363" s="276">
        <f>_xlfn.IFNA(VLOOKUP(B363,'DB-서식용'!$D$4:$E$12,2,0),"")</f>
        <v>1040302001</v>
      </c>
      <c r="I363" s="29">
        <f>IFERROR((VLOOKUP(F363,'DB-방치 재화'!$B$3:$I$1800,(MATCH(H363,'DB-방치 재화'!$F$1:$I$1,0)+4),0))*60*24*D363,"0")*(1.7+1.58)</f>
        <v>576230.40000000002</v>
      </c>
      <c r="J363" s="29">
        <f>_xlfn.IFNA(IF(H363='DB-일일 퀘스트'!$F$6,VLOOKUP(F363,'DB-방치 재화'!$B$3:$H$1698,5,0)*VLOOKUP(H363,'DB-일일 퀘스트'!$F$6:$H$13,3,0),IF(H363='DB-일일 퀘스트'!$F$7,VLOOKUP(F363,'DB-방치 재화'!$B$3:$H$1698,6,0)*VLOOKUP(H363,'DB-일일 퀘스트'!$F$6:$H$13,3,0),IF(H363='DB-일일 퀘스트'!$F$8,VLOOKUP(F363,'DB-방치 재화'!$B$3:$H$1698,7,0)*VLOOKUP(H363,'DB-일일 퀘스트'!$F$6:$H$13,3,0),VLOOKUP(H363,'DB-일일 퀘스트'!$F$6:$H$13,3,0)))),"0")</f>
        <v>14640</v>
      </c>
      <c r="K363" s="29">
        <f>_xlfn.IFNA((IF(H363='DB-주간 퀘스트'!$F$6,VLOOKUP(F363,'DB-방치 재화'!$B$3:$H$1698,5,0)*VLOOKUP(H363,'DB-주간 퀘스트'!$F$6:$H$15,3,0),IF(H363='DB-주간 퀘스트'!$F$7,VLOOKUP(F363,'DB-방치 재화'!$B$3:$H$1698,6,0)*VLOOKUP(H363,'DB-주간 퀘스트'!$F$6:$H$15,3,0),IF(H363='DB-주간 퀘스트'!$F$8,VLOOKUP(F363,'DB-방치 재화'!$B$3:$H$1698,7,0)*VLOOKUP(H363,'DB-주간 퀘스트'!$F$6:$H$15,3,0),VLOOKUP(H363,'DB-주간 퀘스트'!$F$6:$H$15,3,0)))))/7,"0")</f>
        <v>6274.2857142857147</v>
      </c>
      <c r="L363" s="29">
        <f t="array" ref="L363">_xlfn.IFNA(IF(H363='DB-아스니아 미션'!$F$8,VLOOKUP('주요 재화 수급처 관리'!$F$10:$F$11,'DB-방치 재화'!$B$3:$H$1698,6,0)*'DB-아스니아 미션'!$H$8,VLOOKUP('주요 재화 수급처 관리'!$H$10:$H$11,'DB-아스니아 미션'!$F$7:$H$10,3,0)),"0")/7</f>
        <v>320365.71428571426</v>
      </c>
      <c r="M363" s="29">
        <f>(((VLOOKUP(F363,'DB-방치 재화'!$B$3:$I$1698,8,0)+8)*(VLOOKUP(H363,'DB-파견 작전실'!$L$8:$M$14,2,0)))*D363)</f>
        <v>74558.986666666679</v>
      </c>
      <c r="N363" s="29">
        <f>_xlfn.IFNA(IF(C363&lt;'DB-선물'!$E$5,VLOOKUP('주요 재화 수급처 관리'!$H$10,'DB-선물'!$G$6:$I$9,3,0),(IF('DB-선물'!$E$11&lt;=C363&lt;'DB-선물'!E308,VLOOKUP('주요 재화 수급처 관리'!$H$10,'DB-선물'!$G$12:$I$15,3,0),VLOOKUP(H363,'DB-선물'!$G$18:$I$21,3,0)))),"0")*6*D363</f>
        <v>0</v>
      </c>
      <c r="O363" s="29">
        <f t="array" ref="O363">(_xlfn.IFNA((VLOOKUP((INDEX('DB-메모리얼'!$F$5:$F$98,MATCH(MIN(ABS('DB-메모리얼'!$F$5:$F$98-'주요 재화 수급처 관리'!$C$10)),ABS('DB-메모리얼'!$F$5:$F$98-'주요 재화 수급처 관리'!$C$10),0))),'DB-메모리얼'!$F$5:$K$98,MATCH(H363,'DB-메모리얼'!$H$3:$K$3,0)+2,0)),"0"))*D363/14</f>
        <v>0</v>
      </c>
      <c r="P363" s="29" t="str">
        <f t="shared" si="14"/>
        <v/>
      </c>
      <c r="Q363" s="299">
        <f t="shared" si="15"/>
        <v>992069.3866666666</v>
      </c>
    </row>
    <row r="364" spans="2:17" ht="18" thickTop="1" thickBot="1" x14ac:dyDescent="0.35">
      <c r="B364" s="22" t="s">
        <v>1611</v>
      </c>
      <c r="C364" s="5">
        <v>34</v>
      </c>
      <c r="D364" s="323">
        <v>1</v>
      </c>
      <c r="E364" s="17"/>
      <c r="F364" s="276">
        <f>VLOOKUP(C364,'DB-캐릭터별 스테이지 매칭'!$E$3:$F$302,2,0)</f>
        <v>50</v>
      </c>
      <c r="G364" s="276" t="str">
        <f>VLOOKUP(F364,'DB-캐릭터별 스테이지 매칭'!$I$3:$L$1698,4,0)</f>
        <v>3-14</v>
      </c>
      <c r="H364" s="276">
        <f>_xlfn.IFNA(VLOOKUP(B364,'DB-서식용'!$D$4:$E$12,2,0),"")</f>
        <v>1040302001</v>
      </c>
      <c r="I364" s="29">
        <f>IFERROR((VLOOKUP(F364,'DB-방치 재화'!$B$3:$I$1800,(MATCH(H364,'DB-방치 재화'!$F$1:$I$1,0)+4),0))*60*24*D364,"0")*(1.7+1.58)</f>
        <v>590400</v>
      </c>
      <c r="J364" s="29">
        <f>_xlfn.IFNA(IF(H364='DB-일일 퀘스트'!$F$6,VLOOKUP(F364,'DB-방치 재화'!$B$3:$H$1698,5,0)*VLOOKUP(H364,'DB-일일 퀘스트'!$F$6:$H$13,3,0),IF(H364='DB-일일 퀘스트'!$F$7,VLOOKUP(F364,'DB-방치 재화'!$B$3:$H$1698,6,0)*VLOOKUP(H364,'DB-일일 퀘스트'!$F$6:$H$13,3,0),IF(H364='DB-일일 퀘스트'!$F$8,VLOOKUP(F364,'DB-방치 재화'!$B$3:$H$1698,7,0)*VLOOKUP(H364,'DB-일일 퀘스트'!$F$6:$H$13,3,0),VLOOKUP(H364,'DB-일일 퀘스트'!$F$6:$H$13,3,0)))),"0")</f>
        <v>15000</v>
      </c>
      <c r="K364" s="29">
        <f>_xlfn.IFNA((IF(H364='DB-주간 퀘스트'!$F$6,VLOOKUP(F364,'DB-방치 재화'!$B$3:$H$1698,5,0)*VLOOKUP(H364,'DB-주간 퀘스트'!$F$6:$H$15,3,0),IF(H364='DB-주간 퀘스트'!$F$7,VLOOKUP(F364,'DB-방치 재화'!$B$3:$H$1698,6,0)*VLOOKUP(H364,'DB-주간 퀘스트'!$F$6:$H$15,3,0),IF(H364='DB-주간 퀘스트'!$F$8,VLOOKUP(F364,'DB-방치 재화'!$B$3:$H$1698,7,0)*VLOOKUP(H364,'DB-주간 퀘스트'!$F$6:$H$15,3,0),VLOOKUP(H364,'DB-주간 퀘스트'!$F$6:$H$15,3,0)))))/7,"0")</f>
        <v>6428.5714285714284</v>
      </c>
      <c r="L364" s="29">
        <f t="array" ref="L364">_xlfn.IFNA(IF(H364='DB-아스니아 미션'!$F$8,VLOOKUP('주요 재화 수급처 관리'!$F$10:$F$11,'DB-방치 재화'!$B$3:$H$1698,6,0)*'DB-아스니아 미션'!$H$8,VLOOKUP('주요 재화 수급처 관리'!$H$10:$H$11,'DB-아스니아 미션'!$F$7:$H$10,3,0)),"0")/7</f>
        <v>320365.71428571426</v>
      </c>
      <c r="M364" s="29">
        <f>(((VLOOKUP(F364,'DB-방치 재화'!$B$3:$I$1698,8,0)+8)*(VLOOKUP(H364,'DB-파견 작전실'!$L$8:$M$14,2,0)))*D364)</f>
        <v>74558.986666666679</v>
      </c>
      <c r="N364" s="29">
        <f>_xlfn.IFNA(IF(C364&lt;'DB-선물'!$E$5,VLOOKUP('주요 재화 수급처 관리'!$H$10,'DB-선물'!$G$6:$I$9,3,0),(IF('DB-선물'!$E$11&lt;=C364&lt;'DB-선물'!E309,VLOOKUP('주요 재화 수급처 관리'!$H$10,'DB-선물'!$G$12:$I$15,3,0),VLOOKUP(H364,'DB-선물'!$G$18:$I$21,3,0)))),"0")*6*D364</f>
        <v>0</v>
      </c>
      <c r="O364" s="29">
        <f t="array" ref="O364">(_xlfn.IFNA((VLOOKUP((INDEX('DB-메모리얼'!$F$5:$F$98,MATCH(MIN(ABS('DB-메모리얼'!$F$5:$F$98-'주요 재화 수급처 관리'!$C$10)),ABS('DB-메모리얼'!$F$5:$F$98-'주요 재화 수급처 관리'!$C$10),0))),'DB-메모리얼'!$F$5:$K$98,MATCH(H364,'DB-메모리얼'!$H$3:$K$3,0)+2,0)),"0"))*D364/14</f>
        <v>0</v>
      </c>
      <c r="P364" s="29" t="str">
        <f t="shared" si="14"/>
        <v/>
      </c>
      <c r="Q364" s="299">
        <f t="shared" si="15"/>
        <v>1006753.2723809524</v>
      </c>
    </row>
    <row r="365" spans="2:17" ht="18" thickTop="1" thickBot="1" x14ac:dyDescent="0.35">
      <c r="B365" s="22" t="s">
        <v>1611</v>
      </c>
      <c r="C365" s="5">
        <v>35</v>
      </c>
      <c r="D365" s="323">
        <v>1</v>
      </c>
      <c r="E365" s="17"/>
      <c r="F365" s="276">
        <f>VLOOKUP(C365,'DB-캐릭터별 스테이지 매칭'!$E$3:$F$302,2,0)</f>
        <v>53</v>
      </c>
      <c r="G365" s="276" t="str">
        <f>VLOOKUP(F365,'DB-캐릭터별 스테이지 매칭'!$I$3:$L$1698,4,0)</f>
        <v>3-17</v>
      </c>
      <c r="H365" s="276">
        <f>_xlfn.IFNA(VLOOKUP(B365,'DB-서식용'!$D$4:$E$12,2,0),"")</f>
        <v>1040302001</v>
      </c>
      <c r="I365" s="29">
        <f>IFERROR((VLOOKUP(F365,'DB-방치 재화'!$B$3:$I$1800,(MATCH(H365,'DB-방치 재화'!$F$1:$I$1,0)+4),0))*60*24*D365,"0")*(1.7+1.58)</f>
        <v>599846.40000000002</v>
      </c>
      <c r="J365" s="29">
        <f>_xlfn.IFNA(IF(H365='DB-일일 퀘스트'!$F$6,VLOOKUP(F365,'DB-방치 재화'!$B$3:$H$1698,5,0)*VLOOKUP(H365,'DB-일일 퀘스트'!$F$6:$H$13,3,0),IF(H365='DB-일일 퀘스트'!$F$7,VLOOKUP(F365,'DB-방치 재화'!$B$3:$H$1698,6,0)*VLOOKUP(H365,'DB-일일 퀘스트'!$F$6:$H$13,3,0),IF(H365='DB-일일 퀘스트'!$F$8,VLOOKUP(F365,'DB-방치 재화'!$B$3:$H$1698,7,0)*VLOOKUP(H365,'DB-일일 퀘스트'!$F$6:$H$13,3,0),VLOOKUP(H365,'DB-일일 퀘스트'!$F$6:$H$13,3,0)))),"0")</f>
        <v>15240</v>
      </c>
      <c r="K365" s="29">
        <f>_xlfn.IFNA((IF(H365='DB-주간 퀘스트'!$F$6,VLOOKUP(F365,'DB-방치 재화'!$B$3:$H$1698,5,0)*VLOOKUP(H365,'DB-주간 퀘스트'!$F$6:$H$15,3,0),IF(H365='DB-주간 퀘스트'!$F$7,VLOOKUP(F365,'DB-방치 재화'!$B$3:$H$1698,6,0)*VLOOKUP(H365,'DB-주간 퀘스트'!$F$6:$H$15,3,0),IF(H365='DB-주간 퀘스트'!$F$8,VLOOKUP(F365,'DB-방치 재화'!$B$3:$H$1698,7,0)*VLOOKUP(H365,'DB-주간 퀘스트'!$F$6:$H$15,3,0),VLOOKUP(H365,'DB-주간 퀘스트'!$F$6:$H$15,3,0)))))/7,"0")</f>
        <v>6531.4285714285716</v>
      </c>
      <c r="L365" s="29">
        <f t="array" ref="L365">_xlfn.IFNA(IF(H365='DB-아스니아 미션'!$F$8,VLOOKUP('주요 재화 수급처 관리'!$F$10:$F$11,'DB-방치 재화'!$B$3:$H$1698,6,0)*'DB-아스니아 미션'!$H$8,VLOOKUP('주요 재화 수급처 관리'!$H$10:$H$11,'DB-아스니아 미션'!$F$7:$H$10,3,0)),"0")/7</f>
        <v>320365.71428571426</v>
      </c>
      <c r="M365" s="29">
        <f>(((VLOOKUP(F365,'DB-방치 재화'!$B$3:$I$1698,8,0)+8)*(VLOOKUP(H365,'DB-파견 작전실'!$L$8:$M$14,2,0)))*D365)</f>
        <v>74558.986666666679</v>
      </c>
      <c r="N365" s="29">
        <f>_xlfn.IFNA(IF(C365&lt;'DB-선물'!$E$5,VLOOKUP('주요 재화 수급처 관리'!$H$10,'DB-선물'!$G$6:$I$9,3,0),(IF('DB-선물'!$E$11&lt;=C365&lt;'DB-선물'!E310,VLOOKUP('주요 재화 수급처 관리'!$H$10,'DB-선물'!$G$12:$I$15,3,0),VLOOKUP(H365,'DB-선물'!$G$18:$I$21,3,0)))),"0")*6*D365</f>
        <v>0</v>
      </c>
      <c r="O365" s="29">
        <f t="array" ref="O365">(_xlfn.IFNA((VLOOKUP((INDEX('DB-메모리얼'!$F$5:$F$98,MATCH(MIN(ABS('DB-메모리얼'!$F$5:$F$98-'주요 재화 수급처 관리'!$C$10)),ABS('DB-메모리얼'!$F$5:$F$98-'주요 재화 수급처 관리'!$C$10),0))),'DB-메모리얼'!$F$5:$K$98,MATCH(H365,'DB-메모리얼'!$H$3:$K$3,0)+2,0)),"0"))*D365/14</f>
        <v>0</v>
      </c>
      <c r="P365" s="29" t="str">
        <f t="shared" si="14"/>
        <v/>
      </c>
      <c r="Q365" s="299">
        <f t="shared" si="15"/>
        <v>1016542.5295238096</v>
      </c>
    </row>
    <row r="366" spans="2:17" ht="18" thickTop="1" thickBot="1" x14ac:dyDescent="0.35">
      <c r="B366" s="22" t="s">
        <v>1611</v>
      </c>
      <c r="C366" s="5">
        <v>36</v>
      </c>
      <c r="D366" s="323">
        <v>1</v>
      </c>
      <c r="E366" s="17"/>
      <c r="F366" s="276">
        <f>VLOOKUP(C366,'DB-캐릭터별 스테이지 매칭'!$E$3:$F$302,2,0)</f>
        <v>55</v>
      </c>
      <c r="G366" s="276" t="str">
        <f>VLOOKUP(F366,'DB-캐릭터별 스테이지 매칭'!$I$3:$L$1698,4,0)</f>
        <v>3-19</v>
      </c>
      <c r="H366" s="276">
        <f>_xlfn.IFNA(VLOOKUP(B366,'DB-서식용'!$D$4:$E$12,2,0),"")</f>
        <v>1040302001</v>
      </c>
      <c r="I366" s="29">
        <f>IFERROR((VLOOKUP(F366,'DB-방치 재화'!$B$3:$I$1800,(MATCH(H366,'DB-방치 재화'!$F$1:$I$1,0)+4),0))*60*24*D366,"0")*(1.7+1.58)</f>
        <v>609292.80000000005</v>
      </c>
      <c r="J366" s="29">
        <f>_xlfn.IFNA(IF(H366='DB-일일 퀘스트'!$F$6,VLOOKUP(F366,'DB-방치 재화'!$B$3:$H$1698,5,0)*VLOOKUP(H366,'DB-일일 퀘스트'!$F$6:$H$13,3,0),IF(H366='DB-일일 퀘스트'!$F$7,VLOOKUP(F366,'DB-방치 재화'!$B$3:$H$1698,6,0)*VLOOKUP(H366,'DB-일일 퀘스트'!$F$6:$H$13,3,0),IF(H366='DB-일일 퀘스트'!$F$8,VLOOKUP(F366,'DB-방치 재화'!$B$3:$H$1698,7,0)*VLOOKUP(H366,'DB-일일 퀘스트'!$F$6:$H$13,3,0),VLOOKUP(H366,'DB-일일 퀘스트'!$F$6:$H$13,3,0)))),"0")</f>
        <v>15480</v>
      </c>
      <c r="K366" s="29">
        <f>_xlfn.IFNA((IF(H366='DB-주간 퀘스트'!$F$6,VLOOKUP(F366,'DB-방치 재화'!$B$3:$H$1698,5,0)*VLOOKUP(H366,'DB-주간 퀘스트'!$F$6:$H$15,3,0),IF(H366='DB-주간 퀘스트'!$F$7,VLOOKUP(F366,'DB-방치 재화'!$B$3:$H$1698,6,0)*VLOOKUP(H366,'DB-주간 퀘스트'!$F$6:$H$15,3,0),IF(H366='DB-주간 퀘스트'!$F$8,VLOOKUP(F366,'DB-방치 재화'!$B$3:$H$1698,7,0)*VLOOKUP(H366,'DB-주간 퀘스트'!$F$6:$H$15,3,0),VLOOKUP(H366,'DB-주간 퀘스트'!$F$6:$H$15,3,0)))))/7,"0")</f>
        <v>6634.2857142857147</v>
      </c>
      <c r="L366" s="29">
        <f t="array" ref="L366">_xlfn.IFNA(IF(H366='DB-아스니아 미션'!$F$8,VLOOKUP('주요 재화 수급처 관리'!$F$10:$F$11,'DB-방치 재화'!$B$3:$H$1698,6,0)*'DB-아스니아 미션'!$H$8,VLOOKUP('주요 재화 수급처 관리'!$H$10:$H$11,'DB-아스니아 미션'!$F$7:$H$10,3,0)),"0")/7</f>
        <v>320365.71428571426</v>
      </c>
      <c r="M366" s="29">
        <f>(((VLOOKUP(F366,'DB-방치 재화'!$B$3:$I$1698,8,0)+8)*(VLOOKUP(H366,'DB-파견 작전실'!$L$8:$M$14,2,0)))*D366)</f>
        <v>74558.986666666679</v>
      </c>
      <c r="N366" s="29">
        <f>_xlfn.IFNA(IF(C366&lt;'DB-선물'!$E$5,VLOOKUP('주요 재화 수급처 관리'!$H$10,'DB-선물'!$G$6:$I$9,3,0),(IF('DB-선물'!$E$11&lt;=C366&lt;'DB-선물'!E311,VLOOKUP('주요 재화 수급처 관리'!$H$10,'DB-선물'!$G$12:$I$15,3,0),VLOOKUP(H366,'DB-선물'!$G$18:$I$21,3,0)))),"0")*6*D366</f>
        <v>0</v>
      </c>
      <c r="O366" s="29">
        <f t="array" ref="O366">(_xlfn.IFNA((VLOOKUP((INDEX('DB-메모리얼'!$F$5:$F$98,MATCH(MIN(ABS('DB-메모리얼'!$F$5:$F$98-'주요 재화 수급처 관리'!$C$10)),ABS('DB-메모리얼'!$F$5:$F$98-'주요 재화 수급처 관리'!$C$10),0))),'DB-메모리얼'!$F$5:$K$98,MATCH(H366,'DB-메모리얼'!$H$3:$K$3,0)+2,0)),"0"))*D366/14</f>
        <v>0</v>
      </c>
      <c r="P366" s="29" t="str">
        <f t="shared" si="14"/>
        <v/>
      </c>
      <c r="Q366" s="299">
        <f t="shared" si="15"/>
        <v>1026331.7866666667</v>
      </c>
    </row>
    <row r="367" spans="2:17" ht="18" thickTop="1" thickBot="1" x14ac:dyDescent="0.35">
      <c r="B367" s="22" t="s">
        <v>1611</v>
      </c>
      <c r="C367" s="116">
        <v>37</v>
      </c>
      <c r="D367" s="323">
        <v>1</v>
      </c>
      <c r="E367" s="17"/>
      <c r="F367" s="276">
        <f>VLOOKUP(C367,'DB-캐릭터별 스테이지 매칭'!$E$3:$F$302,2,0)</f>
        <v>58</v>
      </c>
      <c r="G367" s="276" t="str">
        <f>VLOOKUP(F367,'DB-캐릭터별 스테이지 매칭'!$I$3:$L$1698,4,0)</f>
        <v>3-22</v>
      </c>
      <c r="H367" s="276">
        <f>_xlfn.IFNA(VLOOKUP(B367,'DB-서식용'!$D$4:$E$12,2,0),"")</f>
        <v>1040302001</v>
      </c>
      <c r="I367" s="29">
        <f>IFERROR((VLOOKUP(F367,'DB-방치 재화'!$B$3:$I$1800,(MATCH(H367,'DB-방치 재화'!$F$1:$I$1,0)+4),0))*60*24*D367,"0")*(1.7+1.58)</f>
        <v>618739.20000000007</v>
      </c>
      <c r="J367" s="29">
        <f>_xlfn.IFNA(IF(H367='DB-일일 퀘스트'!$F$6,VLOOKUP(F367,'DB-방치 재화'!$B$3:$H$1698,5,0)*VLOOKUP(H367,'DB-일일 퀘스트'!$F$6:$H$13,3,0),IF(H367='DB-일일 퀘스트'!$F$7,VLOOKUP(F367,'DB-방치 재화'!$B$3:$H$1698,6,0)*VLOOKUP(H367,'DB-일일 퀘스트'!$F$6:$H$13,3,0),IF(H367='DB-일일 퀘스트'!$F$8,VLOOKUP(F367,'DB-방치 재화'!$B$3:$H$1698,7,0)*VLOOKUP(H367,'DB-일일 퀘스트'!$F$6:$H$13,3,0),VLOOKUP(H367,'DB-일일 퀘스트'!$F$6:$H$13,3,0)))),"0")</f>
        <v>15720</v>
      </c>
      <c r="K367" s="29">
        <f>_xlfn.IFNA((IF(H367='DB-주간 퀘스트'!$F$6,VLOOKUP(F367,'DB-방치 재화'!$B$3:$H$1698,5,0)*VLOOKUP(H367,'DB-주간 퀘스트'!$F$6:$H$15,3,0),IF(H367='DB-주간 퀘스트'!$F$7,VLOOKUP(F367,'DB-방치 재화'!$B$3:$H$1698,6,0)*VLOOKUP(H367,'DB-주간 퀘스트'!$F$6:$H$15,3,0),IF(H367='DB-주간 퀘스트'!$F$8,VLOOKUP(F367,'DB-방치 재화'!$B$3:$H$1698,7,0)*VLOOKUP(H367,'DB-주간 퀘스트'!$F$6:$H$15,3,0),VLOOKUP(H367,'DB-주간 퀘스트'!$F$6:$H$15,3,0)))))/7,"0")</f>
        <v>6737.1428571428569</v>
      </c>
      <c r="L367" s="29">
        <f t="array" ref="L367">_xlfn.IFNA(IF(H367='DB-아스니아 미션'!$F$8,VLOOKUP('주요 재화 수급처 관리'!$F$10:$F$11,'DB-방치 재화'!$B$3:$H$1698,6,0)*'DB-아스니아 미션'!$H$8,VLOOKUP('주요 재화 수급처 관리'!$H$10:$H$11,'DB-아스니아 미션'!$F$7:$H$10,3,0)),"0")/7</f>
        <v>320365.71428571426</v>
      </c>
      <c r="M367" s="29">
        <f>(((VLOOKUP(F367,'DB-방치 재화'!$B$3:$I$1698,8,0)+8)*(VLOOKUP(H367,'DB-파견 작전실'!$L$8:$M$14,2,0)))*D367)</f>
        <v>74558.986666666679</v>
      </c>
      <c r="N367" s="29">
        <f>_xlfn.IFNA(IF(C367&lt;'DB-선물'!$E$5,VLOOKUP('주요 재화 수급처 관리'!$H$10,'DB-선물'!$G$6:$I$9,3,0),(IF('DB-선물'!$E$11&lt;=C367&lt;'DB-선물'!E312,VLOOKUP('주요 재화 수급처 관리'!$H$10,'DB-선물'!$G$12:$I$15,3,0),VLOOKUP(H367,'DB-선물'!$G$18:$I$21,3,0)))),"0")*6*D367</f>
        <v>0</v>
      </c>
      <c r="O367" s="29">
        <f t="array" ref="O367">(_xlfn.IFNA((VLOOKUP((INDEX('DB-메모리얼'!$F$5:$F$98,MATCH(MIN(ABS('DB-메모리얼'!$F$5:$F$98-'주요 재화 수급처 관리'!$C$10)),ABS('DB-메모리얼'!$F$5:$F$98-'주요 재화 수급처 관리'!$C$10),0))),'DB-메모리얼'!$F$5:$K$98,MATCH(H367,'DB-메모리얼'!$H$3:$K$3,0)+2,0)),"0"))*D367/14</f>
        <v>0</v>
      </c>
      <c r="P367" s="29" t="str">
        <f t="shared" si="14"/>
        <v/>
      </c>
      <c r="Q367" s="299">
        <f t="shared" si="15"/>
        <v>1036121.0438095239</v>
      </c>
    </row>
    <row r="368" spans="2:17" ht="18" thickTop="1" thickBot="1" x14ac:dyDescent="0.35">
      <c r="B368" s="22" t="s">
        <v>1611</v>
      </c>
      <c r="C368" s="116">
        <v>38</v>
      </c>
      <c r="D368" s="323">
        <v>1</v>
      </c>
      <c r="E368" s="17"/>
      <c r="F368" s="276">
        <f>VLOOKUP(C368,'DB-캐릭터별 스테이지 매칭'!$E$3:$F$302,2,0)</f>
        <v>60</v>
      </c>
      <c r="G368" s="276" t="str">
        <f>VLOOKUP(F368,'DB-캐릭터별 스테이지 매칭'!$I$3:$L$1698,4,0)</f>
        <v>3-24</v>
      </c>
      <c r="H368" s="276">
        <f>_xlfn.IFNA(VLOOKUP(B368,'DB-서식용'!$D$4:$E$12,2,0),"")</f>
        <v>1040302001</v>
      </c>
      <c r="I368" s="29">
        <f>IFERROR((VLOOKUP(F368,'DB-방치 재화'!$B$3:$I$1800,(MATCH(H368,'DB-방치 재화'!$F$1:$I$1,0)+4),0))*60*24*D368,"0")*(1.7+1.58)</f>
        <v>632908.80000000005</v>
      </c>
      <c r="J368" s="29">
        <f>_xlfn.IFNA(IF(H368='DB-일일 퀘스트'!$F$6,VLOOKUP(F368,'DB-방치 재화'!$B$3:$H$1698,5,0)*VLOOKUP(H368,'DB-일일 퀘스트'!$F$6:$H$13,3,0),IF(H368='DB-일일 퀘스트'!$F$7,VLOOKUP(F368,'DB-방치 재화'!$B$3:$H$1698,6,0)*VLOOKUP(H368,'DB-일일 퀘스트'!$F$6:$H$13,3,0),IF(H368='DB-일일 퀘스트'!$F$8,VLOOKUP(F368,'DB-방치 재화'!$B$3:$H$1698,7,0)*VLOOKUP(H368,'DB-일일 퀘스트'!$F$6:$H$13,3,0),VLOOKUP(H368,'DB-일일 퀘스트'!$F$6:$H$13,3,0)))),"0")</f>
        <v>16080</v>
      </c>
      <c r="K368" s="29">
        <f>_xlfn.IFNA((IF(H368='DB-주간 퀘스트'!$F$6,VLOOKUP(F368,'DB-방치 재화'!$B$3:$H$1698,5,0)*VLOOKUP(H368,'DB-주간 퀘스트'!$F$6:$H$15,3,0),IF(H368='DB-주간 퀘스트'!$F$7,VLOOKUP(F368,'DB-방치 재화'!$B$3:$H$1698,6,0)*VLOOKUP(H368,'DB-주간 퀘스트'!$F$6:$H$15,3,0),IF(H368='DB-주간 퀘스트'!$F$8,VLOOKUP(F368,'DB-방치 재화'!$B$3:$H$1698,7,0)*VLOOKUP(H368,'DB-주간 퀘스트'!$F$6:$H$15,3,0),VLOOKUP(H368,'DB-주간 퀘스트'!$F$6:$H$15,3,0)))))/7,"0")</f>
        <v>6891.4285714285716</v>
      </c>
      <c r="L368" s="29">
        <f t="array" ref="L368">_xlfn.IFNA(IF(H368='DB-아스니아 미션'!$F$8,VLOOKUP('주요 재화 수급처 관리'!$F$10:$F$11,'DB-방치 재화'!$B$3:$H$1698,6,0)*'DB-아스니아 미션'!$H$8,VLOOKUP('주요 재화 수급처 관리'!$H$10:$H$11,'DB-아스니아 미션'!$F$7:$H$10,3,0)),"0")/7</f>
        <v>320365.71428571426</v>
      </c>
      <c r="M368" s="29">
        <f>(((VLOOKUP(F368,'DB-방치 재화'!$B$3:$I$1698,8,0)+8)*(VLOOKUP(H368,'DB-파견 작전실'!$L$8:$M$14,2,0)))*D368)</f>
        <v>74558.986666666679</v>
      </c>
      <c r="N368" s="29">
        <f>_xlfn.IFNA(IF(C368&lt;'DB-선물'!$E$5,VLOOKUP('주요 재화 수급처 관리'!$H$10,'DB-선물'!$G$6:$I$9,3,0),(IF('DB-선물'!$E$11&lt;=C368&lt;'DB-선물'!E313,VLOOKUP('주요 재화 수급처 관리'!$H$10,'DB-선물'!$G$12:$I$15,3,0),VLOOKUP(H368,'DB-선물'!$G$18:$I$21,3,0)))),"0")*6*D368</f>
        <v>0</v>
      </c>
      <c r="O368" s="29">
        <f t="array" ref="O368">(_xlfn.IFNA((VLOOKUP((INDEX('DB-메모리얼'!$F$5:$F$98,MATCH(MIN(ABS('DB-메모리얼'!$F$5:$F$98-'주요 재화 수급처 관리'!$C$10)),ABS('DB-메모리얼'!$F$5:$F$98-'주요 재화 수급처 관리'!$C$10),0))),'DB-메모리얼'!$F$5:$K$98,MATCH(H368,'DB-메모리얼'!$H$3:$K$3,0)+2,0)),"0"))*D368/14</f>
        <v>0</v>
      </c>
      <c r="P368" s="29" t="str">
        <f t="shared" si="14"/>
        <v/>
      </c>
      <c r="Q368" s="299">
        <f t="shared" si="15"/>
        <v>1050804.9295238093</v>
      </c>
    </row>
    <row r="369" spans="2:17" ht="18" thickTop="1" thickBot="1" x14ac:dyDescent="0.35">
      <c r="B369" s="22" t="s">
        <v>1611</v>
      </c>
      <c r="C369" s="116">
        <v>39</v>
      </c>
      <c r="D369" s="323">
        <v>1</v>
      </c>
      <c r="E369" s="17"/>
      <c r="F369" s="276">
        <f>VLOOKUP(C369,'DB-캐릭터별 스테이지 매칭'!$E$3:$F$302,2,0)</f>
        <v>63</v>
      </c>
      <c r="G369" s="276" t="str">
        <f>VLOOKUP(F369,'DB-캐릭터별 스테이지 매칭'!$I$3:$L$1698,4,0)</f>
        <v>4-2</v>
      </c>
      <c r="H369" s="276">
        <f>_xlfn.IFNA(VLOOKUP(B369,'DB-서식용'!$D$4:$E$12,2,0),"")</f>
        <v>1040302001</v>
      </c>
      <c r="I369" s="29">
        <f>IFERROR((VLOOKUP(F369,'DB-방치 재화'!$B$3:$I$1800,(MATCH(H369,'DB-방치 재화'!$F$1:$I$1,0)+4),0))*60*24*D369,"0")*(1.7+1.58)</f>
        <v>642355.20000000007</v>
      </c>
      <c r="J369" s="29">
        <f>_xlfn.IFNA(IF(H369='DB-일일 퀘스트'!$F$6,VLOOKUP(F369,'DB-방치 재화'!$B$3:$H$1698,5,0)*VLOOKUP(H369,'DB-일일 퀘스트'!$F$6:$H$13,3,0),IF(H369='DB-일일 퀘스트'!$F$7,VLOOKUP(F369,'DB-방치 재화'!$B$3:$H$1698,6,0)*VLOOKUP(H369,'DB-일일 퀘스트'!$F$6:$H$13,3,0),IF(H369='DB-일일 퀘스트'!$F$8,VLOOKUP(F369,'DB-방치 재화'!$B$3:$H$1698,7,0)*VLOOKUP(H369,'DB-일일 퀘스트'!$F$6:$H$13,3,0),VLOOKUP(H369,'DB-일일 퀘스트'!$F$6:$H$13,3,0)))),"0")</f>
        <v>16320</v>
      </c>
      <c r="K369" s="29">
        <f>_xlfn.IFNA((IF(H369='DB-주간 퀘스트'!$F$6,VLOOKUP(F369,'DB-방치 재화'!$B$3:$H$1698,5,0)*VLOOKUP(H369,'DB-주간 퀘스트'!$F$6:$H$15,3,0),IF(H369='DB-주간 퀘스트'!$F$7,VLOOKUP(F369,'DB-방치 재화'!$B$3:$H$1698,6,0)*VLOOKUP(H369,'DB-주간 퀘스트'!$F$6:$H$15,3,0),IF(H369='DB-주간 퀘스트'!$F$8,VLOOKUP(F369,'DB-방치 재화'!$B$3:$H$1698,7,0)*VLOOKUP(H369,'DB-주간 퀘스트'!$F$6:$H$15,3,0),VLOOKUP(H369,'DB-주간 퀘스트'!$F$6:$H$15,3,0)))))/7,"0")</f>
        <v>6994.2857142857147</v>
      </c>
      <c r="L369" s="29">
        <f t="array" ref="L369">_xlfn.IFNA(IF(H369='DB-아스니아 미션'!$F$8,VLOOKUP('주요 재화 수급처 관리'!$F$10:$F$11,'DB-방치 재화'!$B$3:$H$1698,6,0)*'DB-아스니아 미션'!$H$8,VLOOKUP('주요 재화 수급처 관리'!$H$10:$H$11,'DB-아스니아 미션'!$F$7:$H$10,3,0)),"0")/7</f>
        <v>320365.71428571426</v>
      </c>
      <c r="M369" s="29">
        <f>(((VLOOKUP(F369,'DB-방치 재화'!$B$3:$I$1698,8,0)+8)*(VLOOKUP(H369,'DB-파견 작전실'!$L$8:$M$14,2,0)))*D369)</f>
        <v>74558.986666666679</v>
      </c>
      <c r="N369" s="29">
        <f>_xlfn.IFNA(IF(C369&lt;'DB-선물'!$E$5,VLOOKUP('주요 재화 수급처 관리'!$H$10,'DB-선물'!$G$6:$I$9,3,0),(IF('DB-선물'!$E$11&lt;=C369&lt;'DB-선물'!E314,VLOOKUP('주요 재화 수급처 관리'!$H$10,'DB-선물'!$G$12:$I$15,3,0),VLOOKUP(H369,'DB-선물'!$G$18:$I$21,3,0)))),"0")*6*D369</f>
        <v>0</v>
      </c>
      <c r="O369" s="29">
        <f t="array" ref="O369">(_xlfn.IFNA((VLOOKUP((INDEX('DB-메모리얼'!$F$5:$F$98,MATCH(MIN(ABS('DB-메모리얼'!$F$5:$F$98-'주요 재화 수급처 관리'!$C$10)),ABS('DB-메모리얼'!$F$5:$F$98-'주요 재화 수급처 관리'!$C$10),0))),'DB-메모리얼'!$F$5:$K$98,MATCH(H369,'DB-메모리얼'!$H$3:$K$3,0)+2,0)),"0"))*D369/14</f>
        <v>0</v>
      </c>
      <c r="P369" s="29" t="str">
        <f t="shared" si="14"/>
        <v/>
      </c>
      <c r="Q369" s="299">
        <f t="shared" si="15"/>
        <v>1060594.1866666665</v>
      </c>
    </row>
    <row r="370" spans="2:17" ht="18" thickTop="1" thickBot="1" x14ac:dyDescent="0.35">
      <c r="B370" s="22" t="s">
        <v>1611</v>
      </c>
      <c r="C370" s="116">
        <v>40</v>
      </c>
      <c r="D370" s="323">
        <v>1</v>
      </c>
      <c r="E370" s="17"/>
      <c r="F370" s="276">
        <f>VLOOKUP(C370,'DB-캐릭터별 스테이지 매칭'!$E$3:$F$302,2,0)</f>
        <v>66</v>
      </c>
      <c r="G370" s="276" t="str">
        <f>VLOOKUP(F370,'DB-캐릭터별 스테이지 매칭'!$I$3:$L$1698,4,0)</f>
        <v>4-5</v>
      </c>
      <c r="H370" s="276">
        <f>_xlfn.IFNA(VLOOKUP(B370,'DB-서식용'!$D$4:$E$12,2,0),"")</f>
        <v>1040302001</v>
      </c>
      <c r="I370" s="29">
        <f>IFERROR((VLOOKUP(F370,'DB-방치 재화'!$B$3:$I$1800,(MATCH(H370,'DB-방치 재화'!$F$1:$I$1,0)+4),0))*60*24*D370,"0")*(1.7+1.58)</f>
        <v>656524.80000000005</v>
      </c>
      <c r="J370" s="29">
        <f>_xlfn.IFNA(IF(H370='DB-일일 퀘스트'!$F$6,VLOOKUP(F370,'DB-방치 재화'!$B$3:$H$1698,5,0)*VLOOKUP(H370,'DB-일일 퀘스트'!$F$6:$H$13,3,0),IF(H370='DB-일일 퀘스트'!$F$7,VLOOKUP(F370,'DB-방치 재화'!$B$3:$H$1698,6,0)*VLOOKUP(H370,'DB-일일 퀘스트'!$F$6:$H$13,3,0),IF(H370='DB-일일 퀘스트'!$F$8,VLOOKUP(F370,'DB-방치 재화'!$B$3:$H$1698,7,0)*VLOOKUP(H370,'DB-일일 퀘스트'!$F$6:$H$13,3,0),VLOOKUP(H370,'DB-일일 퀘스트'!$F$6:$H$13,3,0)))),"0")</f>
        <v>16680</v>
      </c>
      <c r="K370" s="29">
        <f>_xlfn.IFNA((IF(H370='DB-주간 퀘스트'!$F$6,VLOOKUP(F370,'DB-방치 재화'!$B$3:$H$1698,5,0)*VLOOKUP(H370,'DB-주간 퀘스트'!$F$6:$H$15,3,0),IF(H370='DB-주간 퀘스트'!$F$7,VLOOKUP(F370,'DB-방치 재화'!$B$3:$H$1698,6,0)*VLOOKUP(H370,'DB-주간 퀘스트'!$F$6:$H$15,3,0),IF(H370='DB-주간 퀘스트'!$F$8,VLOOKUP(F370,'DB-방치 재화'!$B$3:$H$1698,7,0)*VLOOKUP(H370,'DB-주간 퀘스트'!$F$6:$H$15,3,0),VLOOKUP(H370,'DB-주간 퀘스트'!$F$6:$H$15,3,0)))))/7,"0")</f>
        <v>7148.5714285714284</v>
      </c>
      <c r="L370" s="29">
        <f t="array" ref="L370">_xlfn.IFNA(IF(H370='DB-아스니아 미션'!$F$8,VLOOKUP('주요 재화 수급처 관리'!$F$10:$F$11,'DB-방치 재화'!$B$3:$H$1698,6,0)*'DB-아스니아 미션'!$H$8,VLOOKUP('주요 재화 수급처 관리'!$H$10:$H$11,'DB-아스니아 미션'!$F$7:$H$10,3,0)),"0")/7</f>
        <v>320365.71428571426</v>
      </c>
      <c r="M370" s="29">
        <f>(((VLOOKUP(F370,'DB-방치 재화'!$B$3:$I$1698,8,0)+8)*(VLOOKUP(H370,'DB-파견 작전실'!$L$8:$M$14,2,0)))*D370)</f>
        <v>74558.986666666679</v>
      </c>
      <c r="N370" s="29">
        <f>_xlfn.IFNA(IF(C370&lt;'DB-선물'!$E$5,VLOOKUP('주요 재화 수급처 관리'!$H$10,'DB-선물'!$G$6:$I$9,3,0),(IF('DB-선물'!$E$11&lt;=C370&lt;'DB-선물'!E315,VLOOKUP('주요 재화 수급처 관리'!$H$10,'DB-선물'!$G$12:$I$15,3,0),VLOOKUP(H370,'DB-선물'!$G$18:$I$21,3,0)))),"0")*6*D370</f>
        <v>0</v>
      </c>
      <c r="O370" s="29">
        <f t="array" ref="O370">(_xlfn.IFNA((VLOOKUP((INDEX('DB-메모리얼'!$F$5:$F$98,MATCH(MIN(ABS('DB-메모리얼'!$F$5:$F$98-'주요 재화 수급처 관리'!$C$10)),ABS('DB-메모리얼'!$F$5:$F$98-'주요 재화 수급처 관리'!$C$10),0))),'DB-메모리얼'!$F$5:$K$98,MATCH(H370,'DB-메모리얼'!$H$3:$K$3,0)+2,0)),"0"))*D370/14</f>
        <v>0</v>
      </c>
      <c r="P370" s="29" t="str">
        <f t="shared" si="14"/>
        <v/>
      </c>
      <c r="Q370" s="299">
        <f t="shared" si="15"/>
        <v>1075278.0723809523</v>
      </c>
    </row>
    <row r="371" spans="2:17" ht="18" thickTop="1" thickBot="1" x14ac:dyDescent="0.35">
      <c r="B371" s="22" t="s">
        <v>1611</v>
      </c>
      <c r="C371" s="116">
        <v>41</v>
      </c>
      <c r="D371" s="323">
        <v>1</v>
      </c>
      <c r="E371" s="17"/>
      <c r="F371" s="276">
        <f>VLOOKUP(C371,'DB-캐릭터별 스테이지 매칭'!$E$3:$F$302,2,0)</f>
        <v>68</v>
      </c>
      <c r="G371" s="276" t="str">
        <f>VLOOKUP(F371,'DB-캐릭터별 스테이지 매칭'!$I$3:$L$1698,4,0)</f>
        <v>4-7</v>
      </c>
      <c r="H371" s="276">
        <f>_xlfn.IFNA(VLOOKUP(B371,'DB-서식용'!$D$4:$E$12,2,0),"")</f>
        <v>1040302001</v>
      </c>
      <c r="I371" s="29">
        <f>IFERROR((VLOOKUP(F371,'DB-방치 재화'!$B$3:$I$1800,(MATCH(H371,'DB-방치 재화'!$F$1:$I$1,0)+4),0))*60*24*D371,"0")*(1.7+1.58)</f>
        <v>661248</v>
      </c>
      <c r="J371" s="29">
        <f>_xlfn.IFNA(IF(H371='DB-일일 퀘스트'!$F$6,VLOOKUP(F371,'DB-방치 재화'!$B$3:$H$1698,5,0)*VLOOKUP(H371,'DB-일일 퀘스트'!$F$6:$H$13,3,0),IF(H371='DB-일일 퀘스트'!$F$7,VLOOKUP(F371,'DB-방치 재화'!$B$3:$H$1698,6,0)*VLOOKUP(H371,'DB-일일 퀘스트'!$F$6:$H$13,3,0),IF(H371='DB-일일 퀘스트'!$F$8,VLOOKUP(F371,'DB-방치 재화'!$B$3:$H$1698,7,0)*VLOOKUP(H371,'DB-일일 퀘스트'!$F$6:$H$13,3,0),VLOOKUP(H371,'DB-일일 퀘스트'!$F$6:$H$13,3,0)))),"0")</f>
        <v>16800</v>
      </c>
      <c r="K371" s="29">
        <f>_xlfn.IFNA((IF(H371='DB-주간 퀘스트'!$F$6,VLOOKUP(F371,'DB-방치 재화'!$B$3:$H$1698,5,0)*VLOOKUP(H371,'DB-주간 퀘스트'!$F$6:$H$15,3,0),IF(H371='DB-주간 퀘스트'!$F$7,VLOOKUP(F371,'DB-방치 재화'!$B$3:$H$1698,6,0)*VLOOKUP(H371,'DB-주간 퀘스트'!$F$6:$H$15,3,0),IF(H371='DB-주간 퀘스트'!$F$8,VLOOKUP(F371,'DB-방치 재화'!$B$3:$H$1698,7,0)*VLOOKUP(H371,'DB-주간 퀘스트'!$F$6:$H$15,3,0),VLOOKUP(H371,'DB-주간 퀘스트'!$F$6:$H$15,3,0)))))/7,"0")</f>
        <v>7200</v>
      </c>
      <c r="L371" s="29">
        <f t="array" ref="L371">_xlfn.IFNA(IF(H371='DB-아스니아 미션'!$F$8,VLOOKUP('주요 재화 수급처 관리'!$F$10:$F$11,'DB-방치 재화'!$B$3:$H$1698,6,0)*'DB-아스니아 미션'!$H$8,VLOOKUP('주요 재화 수급처 관리'!$H$10:$H$11,'DB-아스니아 미션'!$F$7:$H$10,3,0)),"0")/7</f>
        <v>320365.71428571426</v>
      </c>
      <c r="M371" s="29">
        <f>(((VLOOKUP(F371,'DB-방치 재화'!$B$3:$I$1698,8,0)+8)*(VLOOKUP(H371,'DB-파견 작전실'!$L$8:$M$14,2,0)))*D371)</f>
        <v>74558.986666666679</v>
      </c>
      <c r="N371" s="29">
        <f>_xlfn.IFNA(IF(C371&lt;'DB-선물'!$E$5,VLOOKUP('주요 재화 수급처 관리'!$H$10,'DB-선물'!$G$6:$I$9,3,0),(IF('DB-선물'!$E$11&lt;=C371&lt;'DB-선물'!E316,VLOOKUP('주요 재화 수급처 관리'!$H$10,'DB-선물'!$G$12:$I$15,3,0),VLOOKUP(H371,'DB-선물'!$G$18:$I$21,3,0)))),"0")*6*D371</f>
        <v>0</v>
      </c>
      <c r="O371" s="29">
        <f t="array" ref="O371">(_xlfn.IFNA((VLOOKUP((INDEX('DB-메모리얼'!$F$5:$F$98,MATCH(MIN(ABS('DB-메모리얼'!$F$5:$F$98-'주요 재화 수급처 관리'!$C$10)),ABS('DB-메모리얼'!$F$5:$F$98-'주요 재화 수급처 관리'!$C$10),0))),'DB-메모리얼'!$F$5:$K$98,MATCH(H371,'DB-메모리얼'!$H$3:$K$3,0)+2,0)),"0"))*D371/14</f>
        <v>0</v>
      </c>
      <c r="P371" s="29" t="str">
        <f t="shared" si="14"/>
        <v/>
      </c>
      <c r="Q371" s="299">
        <f t="shared" si="15"/>
        <v>1080172.7009523809</v>
      </c>
    </row>
    <row r="372" spans="2:17" ht="18" thickTop="1" thickBot="1" x14ac:dyDescent="0.35">
      <c r="B372" s="22" t="s">
        <v>1611</v>
      </c>
      <c r="C372" s="116">
        <v>42</v>
      </c>
      <c r="D372" s="323">
        <v>1</v>
      </c>
      <c r="E372" s="17"/>
      <c r="F372" s="276">
        <f>VLOOKUP(C372,'DB-캐릭터별 스테이지 매칭'!$E$3:$F$302,2,0)</f>
        <v>71</v>
      </c>
      <c r="G372" s="276" t="str">
        <f>VLOOKUP(F372,'DB-캐릭터별 스테이지 매칭'!$I$3:$L$1698,4,0)</f>
        <v>4-10</v>
      </c>
      <c r="H372" s="276">
        <f>_xlfn.IFNA(VLOOKUP(B372,'DB-서식용'!$D$4:$E$12,2,0),"")</f>
        <v>1040302001</v>
      </c>
      <c r="I372" s="29">
        <f>IFERROR((VLOOKUP(F372,'DB-방치 재화'!$B$3:$I$1800,(MATCH(H372,'DB-방치 재화'!$F$1:$I$1,0)+4),0))*60*24*D372,"0")*(1.7+1.58)</f>
        <v>680140.80000000005</v>
      </c>
      <c r="J372" s="29">
        <f>_xlfn.IFNA(IF(H372='DB-일일 퀘스트'!$F$6,VLOOKUP(F372,'DB-방치 재화'!$B$3:$H$1698,5,0)*VLOOKUP(H372,'DB-일일 퀘스트'!$F$6:$H$13,3,0),IF(H372='DB-일일 퀘스트'!$F$7,VLOOKUP(F372,'DB-방치 재화'!$B$3:$H$1698,6,0)*VLOOKUP(H372,'DB-일일 퀘스트'!$F$6:$H$13,3,0),IF(H372='DB-일일 퀘스트'!$F$8,VLOOKUP(F372,'DB-방치 재화'!$B$3:$H$1698,7,0)*VLOOKUP(H372,'DB-일일 퀘스트'!$F$6:$H$13,3,0),VLOOKUP(H372,'DB-일일 퀘스트'!$F$6:$H$13,3,0)))),"0")</f>
        <v>17280</v>
      </c>
      <c r="K372" s="29">
        <f>_xlfn.IFNA((IF(H372='DB-주간 퀘스트'!$F$6,VLOOKUP(F372,'DB-방치 재화'!$B$3:$H$1698,5,0)*VLOOKUP(H372,'DB-주간 퀘스트'!$F$6:$H$15,3,0),IF(H372='DB-주간 퀘스트'!$F$7,VLOOKUP(F372,'DB-방치 재화'!$B$3:$H$1698,6,0)*VLOOKUP(H372,'DB-주간 퀘스트'!$F$6:$H$15,3,0),IF(H372='DB-주간 퀘스트'!$F$8,VLOOKUP(F372,'DB-방치 재화'!$B$3:$H$1698,7,0)*VLOOKUP(H372,'DB-주간 퀘스트'!$F$6:$H$15,3,0),VLOOKUP(H372,'DB-주간 퀘스트'!$F$6:$H$15,3,0)))))/7,"0")</f>
        <v>7405.7142857142853</v>
      </c>
      <c r="L372" s="29">
        <f t="array" ref="L372">_xlfn.IFNA(IF(H372='DB-아스니아 미션'!$F$8,VLOOKUP('주요 재화 수급처 관리'!$F$10:$F$11,'DB-방치 재화'!$B$3:$H$1698,6,0)*'DB-아스니아 미션'!$H$8,VLOOKUP('주요 재화 수급처 관리'!$H$10:$H$11,'DB-아스니아 미션'!$F$7:$H$10,3,0)),"0")/7</f>
        <v>320365.71428571426</v>
      </c>
      <c r="M372" s="29">
        <f>(((VLOOKUP(F372,'DB-방치 재화'!$B$3:$I$1698,8,0)+8)*(VLOOKUP(H372,'DB-파견 작전실'!$L$8:$M$14,2,0)))*D372)</f>
        <v>74558.986666666679</v>
      </c>
      <c r="N372" s="29">
        <f>_xlfn.IFNA(IF(C372&lt;'DB-선물'!$E$5,VLOOKUP('주요 재화 수급처 관리'!$H$10,'DB-선물'!$G$6:$I$9,3,0),(IF('DB-선물'!$E$11&lt;=C372&lt;'DB-선물'!E317,VLOOKUP('주요 재화 수급처 관리'!$H$10,'DB-선물'!$G$12:$I$15,3,0),VLOOKUP(H372,'DB-선물'!$G$18:$I$21,3,0)))),"0")*6*D372</f>
        <v>0</v>
      </c>
      <c r="O372" s="29">
        <f t="array" ref="O372">(_xlfn.IFNA((VLOOKUP((INDEX('DB-메모리얼'!$F$5:$F$98,MATCH(MIN(ABS('DB-메모리얼'!$F$5:$F$98-'주요 재화 수급처 관리'!$C$10)),ABS('DB-메모리얼'!$F$5:$F$98-'주요 재화 수급처 관리'!$C$10),0))),'DB-메모리얼'!$F$5:$K$98,MATCH(H372,'DB-메모리얼'!$H$3:$K$3,0)+2,0)),"0"))*D372/14</f>
        <v>0</v>
      </c>
      <c r="P372" s="29" t="str">
        <f t="shared" si="14"/>
        <v/>
      </c>
      <c r="Q372" s="299">
        <f t="shared" si="15"/>
        <v>1099751.2152380953</v>
      </c>
    </row>
    <row r="373" spans="2:17" ht="18" thickTop="1" thickBot="1" x14ac:dyDescent="0.35">
      <c r="B373" s="22" t="s">
        <v>1611</v>
      </c>
      <c r="C373" s="116">
        <v>43</v>
      </c>
      <c r="D373" s="323">
        <v>1</v>
      </c>
      <c r="E373" s="17"/>
      <c r="F373" s="276">
        <f>VLOOKUP(C373,'DB-캐릭터별 스테이지 매칭'!$E$3:$F$302,2,0)</f>
        <v>74</v>
      </c>
      <c r="G373" s="276" t="str">
        <f>VLOOKUP(F373,'DB-캐릭터별 스테이지 매칭'!$I$3:$L$1698,4,0)</f>
        <v>4-13</v>
      </c>
      <c r="H373" s="276">
        <f>_xlfn.IFNA(VLOOKUP(B373,'DB-서식용'!$D$4:$E$12,2,0),"")</f>
        <v>1040302001</v>
      </c>
      <c r="I373" s="29">
        <f>IFERROR((VLOOKUP(F373,'DB-방치 재화'!$B$3:$I$1800,(MATCH(H373,'DB-방치 재화'!$F$1:$I$1,0)+4),0))*60*24*D373,"0")*(1.7+1.58)</f>
        <v>689587.20000000007</v>
      </c>
      <c r="J373" s="29">
        <f>_xlfn.IFNA(IF(H373='DB-일일 퀘스트'!$F$6,VLOOKUP(F373,'DB-방치 재화'!$B$3:$H$1698,5,0)*VLOOKUP(H373,'DB-일일 퀘스트'!$F$6:$H$13,3,0),IF(H373='DB-일일 퀘스트'!$F$7,VLOOKUP(F373,'DB-방치 재화'!$B$3:$H$1698,6,0)*VLOOKUP(H373,'DB-일일 퀘스트'!$F$6:$H$13,3,0),IF(H373='DB-일일 퀘스트'!$F$8,VLOOKUP(F373,'DB-방치 재화'!$B$3:$H$1698,7,0)*VLOOKUP(H373,'DB-일일 퀘스트'!$F$6:$H$13,3,0),VLOOKUP(H373,'DB-일일 퀘스트'!$F$6:$H$13,3,0)))),"0")</f>
        <v>17520</v>
      </c>
      <c r="K373" s="29">
        <f>_xlfn.IFNA((IF(H373='DB-주간 퀘스트'!$F$6,VLOOKUP(F373,'DB-방치 재화'!$B$3:$H$1698,5,0)*VLOOKUP(H373,'DB-주간 퀘스트'!$F$6:$H$15,3,0),IF(H373='DB-주간 퀘스트'!$F$7,VLOOKUP(F373,'DB-방치 재화'!$B$3:$H$1698,6,0)*VLOOKUP(H373,'DB-주간 퀘스트'!$F$6:$H$15,3,0),IF(H373='DB-주간 퀘스트'!$F$8,VLOOKUP(F373,'DB-방치 재화'!$B$3:$H$1698,7,0)*VLOOKUP(H373,'DB-주간 퀘스트'!$F$6:$H$15,3,0),VLOOKUP(H373,'DB-주간 퀘스트'!$F$6:$H$15,3,0)))))/7,"0")</f>
        <v>7508.5714285714284</v>
      </c>
      <c r="L373" s="29">
        <f t="array" ref="L373">_xlfn.IFNA(IF(H373='DB-아스니아 미션'!$F$8,VLOOKUP('주요 재화 수급처 관리'!$F$10:$F$11,'DB-방치 재화'!$B$3:$H$1698,6,0)*'DB-아스니아 미션'!$H$8,VLOOKUP('주요 재화 수급처 관리'!$H$10:$H$11,'DB-아스니아 미션'!$F$7:$H$10,3,0)),"0")/7</f>
        <v>320365.71428571426</v>
      </c>
      <c r="M373" s="29">
        <f>(((VLOOKUP(F373,'DB-방치 재화'!$B$3:$I$1698,8,0)+8)*(VLOOKUP(H373,'DB-파견 작전실'!$L$8:$M$14,2,0)))*D373)</f>
        <v>74558.986666666679</v>
      </c>
      <c r="N373" s="29">
        <f>_xlfn.IFNA(IF(C373&lt;'DB-선물'!$E$5,VLOOKUP('주요 재화 수급처 관리'!$H$10,'DB-선물'!$G$6:$I$9,3,0),(IF('DB-선물'!$E$11&lt;=C373&lt;'DB-선물'!E318,VLOOKUP('주요 재화 수급처 관리'!$H$10,'DB-선물'!$G$12:$I$15,3,0),VLOOKUP(H373,'DB-선물'!$G$18:$I$21,3,0)))),"0")*6*D373</f>
        <v>0</v>
      </c>
      <c r="O373" s="29">
        <f t="array" ref="O373">(_xlfn.IFNA((VLOOKUP((INDEX('DB-메모리얼'!$F$5:$F$98,MATCH(MIN(ABS('DB-메모리얼'!$F$5:$F$98-'주요 재화 수급처 관리'!$C$10)),ABS('DB-메모리얼'!$F$5:$F$98-'주요 재화 수급처 관리'!$C$10),0))),'DB-메모리얼'!$F$5:$K$98,MATCH(H373,'DB-메모리얼'!$H$3:$K$3,0)+2,0)),"0"))*D373/14</f>
        <v>0</v>
      </c>
      <c r="P373" s="29" t="str">
        <f t="shared" si="14"/>
        <v/>
      </c>
      <c r="Q373" s="299">
        <f t="shared" si="15"/>
        <v>1109540.4723809524</v>
      </c>
    </row>
    <row r="374" spans="2:17" ht="18" thickTop="1" thickBot="1" x14ac:dyDescent="0.35">
      <c r="B374" s="22" t="s">
        <v>1611</v>
      </c>
      <c r="C374" s="116">
        <v>44</v>
      </c>
      <c r="D374" s="323">
        <v>1</v>
      </c>
      <c r="E374" s="17"/>
      <c r="F374" s="276">
        <f>VLOOKUP(C374,'DB-캐릭터별 스테이지 매칭'!$E$3:$F$302,2,0)</f>
        <v>77</v>
      </c>
      <c r="G374" s="276" t="str">
        <f>VLOOKUP(F374,'DB-캐릭터별 스테이지 매칭'!$I$3:$L$1698,4,0)</f>
        <v>4-16</v>
      </c>
      <c r="H374" s="276">
        <f>_xlfn.IFNA(VLOOKUP(B374,'DB-서식용'!$D$4:$E$12,2,0),"")</f>
        <v>1040302001</v>
      </c>
      <c r="I374" s="29">
        <f>IFERROR((VLOOKUP(F374,'DB-방치 재화'!$B$3:$I$1800,(MATCH(H374,'DB-방치 재화'!$F$1:$I$1,0)+4),0))*60*24*D374,"0")*(1.7+1.58)</f>
        <v>703756.80000000005</v>
      </c>
      <c r="J374" s="29">
        <f>_xlfn.IFNA(IF(H374='DB-일일 퀘스트'!$F$6,VLOOKUP(F374,'DB-방치 재화'!$B$3:$H$1698,5,0)*VLOOKUP(H374,'DB-일일 퀘스트'!$F$6:$H$13,3,0),IF(H374='DB-일일 퀘스트'!$F$7,VLOOKUP(F374,'DB-방치 재화'!$B$3:$H$1698,6,0)*VLOOKUP(H374,'DB-일일 퀘스트'!$F$6:$H$13,3,0),IF(H374='DB-일일 퀘스트'!$F$8,VLOOKUP(F374,'DB-방치 재화'!$B$3:$H$1698,7,0)*VLOOKUP(H374,'DB-일일 퀘스트'!$F$6:$H$13,3,0),VLOOKUP(H374,'DB-일일 퀘스트'!$F$6:$H$13,3,0)))),"0")</f>
        <v>17880</v>
      </c>
      <c r="K374" s="29">
        <f>_xlfn.IFNA((IF(H374='DB-주간 퀘스트'!$F$6,VLOOKUP(F374,'DB-방치 재화'!$B$3:$H$1698,5,0)*VLOOKUP(H374,'DB-주간 퀘스트'!$F$6:$H$15,3,0),IF(H374='DB-주간 퀘스트'!$F$7,VLOOKUP(F374,'DB-방치 재화'!$B$3:$H$1698,6,0)*VLOOKUP(H374,'DB-주간 퀘스트'!$F$6:$H$15,3,0),IF(H374='DB-주간 퀘스트'!$F$8,VLOOKUP(F374,'DB-방치 재화'!$B$3:$H$1698,7,0)*VLOOKUP(H374,'DB-주간 퀘스트'!$F$6:$H$15,3,0),VLOOKUP(H374,'DB-주간 퀘스트'!$F$6:$H$15,3,0)))))/7,"0")</f>
        <v>7662.8571428571431</v>
      </c>
      <c r="L374" s="29">
        <f t="array" ref="L374">_xlfn.IFNA(IF(H374='DB-아스니아 미션'!$F$8,VLOOKUP('주요 재화 수급처 관리'!$F$10:$F$11,'DB-방치 재화'!$B$3:$H$1698,6,0)*'DB-아스니아 미션'!$H$8,VLOOKUP('주요 재화 수급처 관리'!$H$10:$H$11,'DB-아스니아 미션'!$F$7:$H$10,3,0)),"0")/7</f>
        <v>320365.71428571426</v>
      </c>
      <c r="M374" s="29">
        <f>(((VLOOKUP(F374,'DB-방치 재화'!$B$3:$I$1698,8,0)+8)*(VLOOKUP(H374,'DB-파견 작전실'!$L$8:$M$14,2,0)))*D374)</f>
        <v>74558.986666666679</v>
      </c>
      <c r="N374" s="29">
        <f>_xlfn.IFNA(IF(C374&lt;'DB-선물'!$E$5,VLOOKUP('주요 재화 수급처 관리'!$H$10,'DB-선물'!$G$6:$I$9,3,0),(IF('DB-선물'!$E$11&lt;=C374&lt;'DB-선물'!E319,VLOOKUP('주요 재화 수급처 관리'!$H$10,'DB-선물'!$G$12:$I$15,3,0),VLOOKUP(H374,'DB-선물'!$G$18:$I$21,3,0)))),"0")*6*D374</f>
        <v>0</v>
      </c>
      <c r="O374" s="29">
        <f t="array" ref="O374">(_xlfn.IFNA((VLOOKUP((INDEX('DB-메모리얼'!$F$5:$F$98,MATCH(MIN(ABS('DB-메모리얼'!$F$5:$F$98-'주요 재화 수급처 관리'!$C$10)),ABS('DB-메모리얼'!$F$5:$F$98-'주요 재화 수급처 관리'!$C$10),0))),'DB-메모리얼'!$F$5:$K$98,MATCH(H374,'DB-메모리얼'!$H$3:$K$3,0)+2,0)),"0"))*D374/14</f>
        <v>0</v>
      </c>
      <c r="P374" s="29" t="str">
        <f t="shared" si="14"/>
        <v/>
      </c>
      <c r="Q374" s="299">
        <f t="shared" si="15"/>
        <v>1124224.358095238</v>
      </c>
    </row>
    <row r="375" spans="2:17" ht="18" thickTop="1" thickBot="1" x14ac:dyDescent="0.35">
      <c r="B375" s="22" t="s">
        <v>1611</v>
      </c>
      <c r="C375" s="5">
        <v>45</v>
      </c>
      <c r="D375" s="323">
        <v>1</v>
      </c>
      <c r="E375" s="17"/>
      <c r="F375" s="276">
        <f>VLOOKUP(C375,'DB-캐릭터별 스테이지 매칭'!$E$3:$F$302,2,0)</f>
        <v>79</v>
      </c>
      <c r="G375" s="276" t="str">
        <f>VLOOKUP(F375,'DB-캐릭터별 스테이지 매칭'!$I$3:$L$1698,4,0)</f>
        <v>4-18</v>
      </c>
      <c r="H375" s="276">
        <f>_xlfn.IFNA(VLOOKUP(B375,'DB-서식용'!$D$4:$E$12,2,0),"")</f>
        <v>1040302001</v>
      </c>
      <c r="I375" s="29">
        <f>IFERROR((VLOOKUP(F375,'DB-방치 재화'!$B$3:$I$1800,(MATCH(H375,'DB-방치 재화'!$F$1:$I$1,0)+4),0))*60*24*D375,"0")*(1.7+1.58)</f>
        <v>708480</v>
      </c>
      <c r="J375" s="29">
        <f>_xlfn.IFNA(IF(H375='DB-일일 퀘스트'!$F$6,VLOOKUP(F375,'DB-방치 재화'!$B$3:$H$1698,5,0)*VLOOKUP(H375,'DB-일일 퀘스트'!$F$6:$H$13,3,0),IF(H375='DB-일일 퀘스트'!$F$7,VLOOKUP(F375,'DB-방치 재화'!$B$3:$H$1698,6,0)*VLOOKUP(H375,'DB-일일 퀘스트'!$F$6:$H$13,3,0),IF(H375='DB-일일 퀘스트'!$F$8,VLOOKUP(F375,'DB-방치 재화'!$B$3:$H$1698,7,0)*VLOOKUP(H375,'DB-일일 퀘스트'!$F$6:$H$13,3,0),VLOOKUP(H375,'DB-일일 퀘스트'!$F$6:$H$13,3,0)))),"0")</f>
        <v>18000</v>
      </c>
      <c r="K375" s="29">
        <f>_xlfn.IFNA((IF(H375='DB-주간 퀘스트'!$F$6,VLOOKUP(F375,'DB-방치 재화'!$B$3:$H$1698,5,0)*VLOOKUP(H375,'DB-주간 퀘스트'!$F$6:$H$15,3,0),IF(H375='DB-주간 퀘스트'!$F$7,VLOOKUP(F375,'DB-방치 재화'!$B$3:$H$1698,6,0)*VLOOKUP(H375,'DB-주간 퀘스트'!$F$6:$H$15,3,0),IF(H375='DB-주간 퀘스트'!$F$8,VLOOKUP(F375,'DB-방치 재화'!$B$3:$H$1698,7,0)*VLOOKUP(H375,'DB-주간 퀘스트'!$F$6:$H$15,3,0),VLOOKUP(H375,'DB-주간 퀘스트'!$F$6:$H$15,3,0)))))/7,"0")</f>
        <v>7714.2857142857147</v>
      </c>
      <c r="L375" s="29">
        <f t="array" ref="L375">_xlfn.IFNA(IF(H375='DB-아스니아 미션'!$F$8,VLOOKUP('주요 재화 수급처 관리'!$F$10:$F$11,'DB-방치 재화'!$B$3:$H$1698,6,0)*'DB-아스니아 미션'!$H$8,VLOOKUP('주요 재화 수급처 관리'!$H$10:$H$11,'DB-아스니아 미션'!$F$7:$H$10,3,0)),"0")/7</f>
        <v>320365.71428571426</v>
      </c>
      <c r="M375" s="29">
        <f>(((VLOOKUP(F375,'DB-방치 재화'!$B$3:$I$1698,8,0)+8)*(VLOOKUP(H375,'DB-파견 작전실'!$L$8:$M$14,2,0)))*D375)</f>
        <v>74558.986666666679</v>
      </c>
      <c r="N375" s="29">
        <f>_xlfn.IFNA(IF(C375&lt;'DB-선물'!$E$5,VLOOKUP('주요 재화 수급처 관리'!$H$10,'DB-선물'!$G$6:$I$9,3,0),(IF('DB-선물'!$E$11&lt;=C375&lt;'DB-선물'!E320,VLOOKUP('주요 재화 수급처 관리'!$H$10,'DB-선물'!$G$12:$I$15,3,0),VLOOKUP(H375,'DB-선물'!$G$18:$I$21,3,0)))),"0")*6*D375</f>
        <v>0</v>
      </c>
      <c r="O375" s="29">
        <f t="array" ref="O375">(_xlfn.IFNA((VLOOKUP((INDEX('DB-메모리얼'!$F$5:$F$98,MATCH(MIN(ABS('DB-메모리얼'!$F$5:$F$98-'주요 재화 수급처 관리'!$C$10)),ABS('DB-메모리얼'!$F$5:$F$98-'주요 재화 수급처 관리'!$C$10),0))),'DB-메모리얼'!$F$5:$K$98,MATCH(H375,'DB-메모리얼'!$H$3:$K$3,0)+2,0)),"0"))*D375/14</f>
        <v>0</v>
      </c>
      <c r="P375" s="29" t="str">
        <f t="shared" si="14"/>
        <v/>
      </c>
      <c r="Q375" s="299">
        <f t="shared" si="15"/>
        <v>1129118.9866666666</v>
      </c>
    </row>
    <row r="376" spans="2:17" ht="18" thickTop="1" thickBot="1" x14ac:dyDescent="0.35">
      <c r="B376" s="22" t="s">
        <v>1611</v>
      </c>
      <c r="C376" s="5">
        <v>46</v>
      </c>
      <c r="D376" s="323">
        <v>1</v>
      </c>
      <c r="E376" s="17"/>
      <c r="F376" s="276">
        <f>VLOOKUP(C376,'DB-캐릭터별 스테이지 매칭'!$E$3:$F$302,2,0)</f>
        <v>82</v>
      </c>
      <c r="G376" s="276" t="str">
        <f>VLOOKUP(F376,'DB-캐릭터별 스테이지 매칭'!$I$3:$L$1698,4,0)</f>
        <v>4-21</v>
      </c>
      <c r="H376" s="276">
        <f>_xlfn.IFNA(VLOOKUP(B376,'DB-서식용'!$D$4:$E$12,2,0),"")</f>
        <v>1040302001</v>
      </c>
      <c r="I376" s="29">
        <f>IFERROR((VLOOKUP(F376,'DB-방치 재화'!$B$3:$I$1800,(MATCH(H376,'DB-방치 재화'!$F$1:$I$1,0)+4),0))*60*24*D376,"0")*(1.7+1.58)</f>
        <v>727372.80000000005</v>
      </c>
      <c r="J376" s="29">
        <f>_xlfn.IFNA(IF(H376='DB-일일 퀘스트'!$F$6,VLOOKUP(F376,'DB-방치 재화'!$B$3:$H$1698,5,0)*VLOOKUP(H376,'DB-일일 퀘스트'!$F$6:$H$13,3,0),IF(H376='DB-일일 퀘스트'!$F$7,VLOOKUP(F376,'DB-방치 재화'!$B$3:$H$1698,6,0)*VLOOKUP(H376,'DB-일일 퀘스트'!$F$6:$H$13,3,0),IF(H376='DB-일일 퀘스트'!$F$8,VLOOKUP(F376,'DB-방치 재화'!$B$3:$H$1698,7,0)*VLOOKUP(H376,'DB-일일 퀘스트'!$F$6:$H$13,3,0),VLOOKUP(H376,'DB-일일 퀘스트'!$F$6:$H$13,3,0)))),"0")</f>
        <v>18480</v>
      </c>
      <c r="K376" s="29">
        <f>_xlfn.IFNA((IF(H376='DB-주간 퀘스트'!$F$6,VLOOKUP(F376,'DB-방치 재화'!$B$3:$H$1698,5,0)*VLOOKUP(H376,'DB-주간 퀘스트'!$F$6:$H$15,3,0),IF(H376='DB-주간 퀘스트'!$F$7,VLOOKUP(F376,'DB-방치 재화'!$B$3:$H$1698,6,0)*VLOOKUP(H376,'DB-주간 퀘스트'!$F$6:$H$15,3,0),IF(H376='DB-주간 퀘스트'!$F$8,VLOOKUP(F376,'DB-방치 재화'!$B$3:$H$1698,7,0)*VLOOKUP(H376,'DB-주간 퀘스트'!$F$6:$H$15,3,0),VLOOKUP(H376,'DB-주간 퀘스트'!$F$6:$H$15,3,0)))))/7,"0")</f>
        <v>7920</v>
      </c>
      <c r="L376" s="29">
        <f t="array" ref="L376">_xlfn.IFNA(IF(H376='DB-아스니아 미션'!$F$8,VLOOKUP('주요 재화 수급처 관리'!$F$10:$F$11,'DB-방치 재화'!$B$3:$H$1698,6,0)*'DB-아스니아 미션'!$H$8,VLOOKUP('주요 재화 수급처 관리'!$H$10:$H$11,'DB-아스니아 미션'!$F$7:$H$10,3,0)),"0")/7</f>
        <v>320365.71428571426</v>
      </c>
      <c r="M376" s="29">
        <f>(((VLOOKUP(F376,'DB-방치 재화'!$B$3:$I$1698,8,0)+8)*(VLOOKUP(H376,'DB-파견 작전실'!$L$8:$M$14,2,0)))*D376)</f>
        <v>74558.986666666679</v>
      </c>
      <c r="N376" s="29">
        <f>_xlfn.IFNA(IF(C376&lt;'DB-선물'!$E$5,VLOOKUP('주요 재화 수급처 관리'!$H$10,'DB-선물'!$G$6:$I$9,3,0),(IF('DB-선물'!$E$11&lt;=C376&lt;'DB-선물'!E321,VLOOKUP('주요 재화 수급처 관리'!$H$10,'DB-선물'!$G$12:$I$15,3,0),VLOOKUP(H376,'DB-선물'!$G$18:$I$21,3,0)))),"0")*6*D376</f>
        <v>0</v>
      </c>
      <c r="O376" s="29">
        <f t="array" ref="O376">(_xlfn.IFNA((VLOOKUP((INDEX('DB-메모리얼'!$F$5:$F$98,MATCH(MIN(ABS('DB-메모리얼'!$F$5:$F$98-'주요 재화 수급처 관리'!$C$10)),ABS('DB-메모리얼'!$F$5:$F$98-'주요 재화 수급처 관리'!$C$10),0))),'DB-메모리얼'!$F$5:$K$98,MATCH(H376,'DB-메모리얼'!$H$3:$K$3,0)+2,0)),"0"))*D376/14</f>
        <v>0</v>
      </c>
      <c r="P376" s="29" t="str">
        <f t="shared" si="14"/>
        <v/>
      </c>
      <c r="Q376" s="299">
        <f t="shared" si="15"/>
        <v>1148697.5009523809</v>
      </c>
    </row>
    <row r="377" spans="2:17" ht="18" thickTop="1" thickBot="1" x14ac:dyDescent="0.35">
      <c r="B377" s="22" t="s">
        <v>1611</v>
      </c>
      <c r="C377" s="5">
        <v>47</v>
      </c>
      <c r="D377" s="323">
        <v>1</v>
      </c>
      <c r="E377" s="17"/>
      <c r="F377" s="276">
        <f>VLOOKUP(C377,'DB-캐릭터별 스테이지 매칭'!$E$3:$F$302,2,0)</f>
        <v>85</v>
      </c>
      <c r="G377" s="276" t="str">
        <f>VLOOKUP(F377,'DB-캐릭터별 스테이지 매칭'!$I$3:$L$1698,4,0)</f>
        <v>4-24</v>
      </c>
      <c r="H377" s="276">
        <f>_xlfn.IFNA(VLOOKUP(B377,'DB-서식용'!$D$4:$E$12,2,0),"")</f>
        <v>1040302001</v>
      </c>
      <c r="I377" s="29">
        <f>IFERROR((VLOOKUP(F377,'DB-방치 재화'!$B$3:$I$1800,(MATCH(H377,'DB-방치 재화'!$F$1:$I$1,0)+4),0))*60*24*D377,"0")*(1.7+1.58)</f>
        <v>736819.20000000007</v>
      </c>
      <c r="J377" s="29">
        <f>_xlfn.IFNA(IF(H377='DB-일일 퀘스트'!$F$6,VLOOKUP(F377,'DB-방치 재화'!$B$3:$H$1698,5,0)*VLOOKUP(H377,'DB-일일 퀘스트'!$F$6:$H$13,3,0),IF(H377='DB-일일 퀘스트'!$F$7,VLOOKUP(F377,'DB-방치 재화'!$B$3:$H$1698,6,0)*VLOOKUP(H377,'DB-일일 퀘스트'!$F$6:$H$13,3,0),IF(H377='DB-일일 퀘스트'!$F$8,VLOOKUP(F377,'DB-방치 재화'!$B$3:$H$1698,7,0)*VLOOKUP(H377,'DB-일일 퀘스트'!$F$6:$H$13,3,0),VLOOKUP(H377,'DB-일일 퀘스트'!$F$6:$H$13,3,0)))),"0")</f>
        <v>18720</v>
      </c>
      <c r="K377" s="29">
        <f>_xlfn.IFNA((IF(H377='DB-주간 퀘스트'!$F$6,VLOOKUP(F377,'DB-방치 재화'!$B$3:$H$1698,5,0)*VLOOKUP(H377,'DB-주간 퀘스트'!$F$6:$H$15,3,0),IF(H377='DB-주간 퀘스트'!$F$7,VLOOKUP(F377,'DB-방치 재화'!$B$3:$H$1698,6,0)*VLOOKUP(H377,'DB-주간 퀘스트'!$F$6:$H$15,3,0),IF(H377='DB-주간 퀘스트'!$F$8,VLOOKUP(F377,'DB-방치 재화'!$B$3:$H$1698,7,0)*VLOOKUP(H377,'DB-주간 퀘스트'!$F$6:$H$15,3,0),VLOOKUP(H377,'DB-주간 퀘스트'!$F$6:$H$15,3,0)))))/7,"0")</f>
        <v>8022.8571428571431</v>
      </c>
      <c r="L377" s="29">
        <f t="array" ref="L377">_xlfn.IFNA(IF(H377='DB-아스니아 미션'!$F$8,VLOOKUP('주요 재화 수급처 관리'!$F$10:$F$11,'DB-방치 재화'!$B$3:$H$1698,6,0)*'DB-아스니아 미션'!$H$8,VLOOKUP('주요 재화 수급처 관리'!$H$10:$H$11,'DB-아스니아 미션'!$F$7:$H$10,3,0)),"0")/7</f>
        <v>320365.71428571426</v>
      </c>
      <c r="M377" s="29">
        <f>(((VLOOKUP(F377,'DB-방치 재화'!$B$3:$I$1698,8,0)+8)*(VLOOKUP(H377,'DB-파견 작전실'!$L$8:$M$14,2,0)))*D377)</f>
        <v>74558.986666666679</v>
      </c>
      <c r="N377" s="29">
        <f>_xlfn.IFNA(IF(C377&lt;'DB-선물'!$E$5,VLOOKUP('주요 재화 수급처 관리'!$H$10,'DB-선물'!$G$6:$I$9,3,0),(IF('DB-선물'!$E$11&lt;=C377&lt;'DB-선물'!E322,VLOOKUP('주요 재화 수급처 관리'!$H$10,'DB-선물'!$G$12:$I$15,3,0),VLOOKUP(H377,'DB-선물'!$G$18:$I$21,3,0)))),"0")*6*D377</f>
        <v>0</v>
      </c>
      <c r="O377" s="29">
        <f t="array" ref="O377">(_xlfn.IFNA((VLOOKUP((INDEX('DB-메모리얼'!$F$5:$F$98,MATCH(MIN(ABS('DB-메모리얼'!$F$5:$F$98-'주요 재화 수급처 관리'!$C$10)),ABS('DB-메모리얼'!$F$5:$F$98-'주요 재화 수급처 관리'!$C$10),0))),'DB-메모리얼'!$F$5:$K$98,MATCH(H377,'DB-메모리얼'!$H$3:$K$3,0)+2,0)),"0"))*D377/14</f>
        <v>0</v>
      </c>
      <c r="P377" s="29" t="str">
        <f t="shared" si="14"/>
        <v/>
      </c>
      <c r="Q377" s="299">
        <f t="shared" si="15"/>
        <v>1158486.7580952381</v>
      </c>
    </row>
    <row r="378" spans="2:17" ht="18" thickTop="1" thickBot="1" x14ac:dyDescent="0.35">
      <c r="B378" s="22" t="s">
        <v>1611</v>
      </c>
      <c r="C378" s="5">
        <v>48</v>
      </c>
      <c r="D378" s="323">
        <v>1</v>
      </c>
      <c r="E378" s="17"/>
      <c r="F378" s="276">
        <f>VLOOKUP(C378,'DB-캐릭터별 스테이지 매칭'!$E$3:$F$302,2,0)</f>
        <v>88</v>
      </c>
      <c r="G378" s="276" t="str">
        <f>VLOOKUP(F378,'DB-캐릭터별 스테이지 매칭'!$I$3:$L$1698,4,0)</f>
        <v>4-27</v>
      </c>
      <c r="H378" s="276">
        <f>_xlfn.IFNA(VLOOKUP(B378,'DB-서식용'!$D$4:$E$12,2,0),"")</f>
        <v>1040302001</v>
      </c>
      <c r="I378" s="29">
        <f>IFERROR((VLOOKUP(F378,'DB-방치 재화'!$B$3:$I$1800,(MATCH(H378,'DB-방치 재화'!$F$1:$I$1,0)+4),0))*60*24*D378,"0")*(1.7+1.58)</f>
        <v>750988.80000000005</v>
      </c>
      <c r="J378" s="29">
        <f>_xlfn.IFNA(IF(H378='DB-일일 퀘스트'!$F$6,VLOOKUP(F378,'DB-방치 재화'!$B$3:$H$1698,5,0)*VLOOKUP(H378,'DB-일일 퀘스트'!$F$6:$H$13,3,0),IF(H378='DB-일일 퀘스트'!$F$7,VLOOKUP(F378,'DB-방치 재화'!$B$3:$H$1698,6,0)*VLOOKUP(H378,'DB-일일 퀘스트'!$F$6:$H$13,3,0),IF(H378='DB-일일 퀘스트'!$F$8,VLOOKUP(F378,'DB-방치 재화'!$B$3:$H$1698,7,0)*VLOOKUP(H378,'DB-일일 퀘스트'!$F$6:$H$13,3,0),VLOOKUP(H378,'DB-일일 퀘스트'!$F$6:$H$13,3,0)))),"0")</f>
        <v>19080</v>
      </c>
      <c r="K378" s="29">
        <f>_xlfn.IFNA((IF(H378='DB-주간 퀘스트'!$F$6,VLOOKUP(F378,'DB-방치 재화'!$B$3:$H$1698,5,0)*VLOOKUP(H378,'DB-주간 퀘스트'!$F$6:$H$15,3,0),IF(H378='DB-주간 퀘스트'!$F$7,VLOOKUP(F378,'DB-방치 재화'!$B$3:$H$1698,6,0)*VLOOKUP(H378,'DB-주간 퀘스트'!$F$6:$H$15,3,0),IF(H378='DB-주간 퀘스트'!$F$8,VLOOKUP(F378,'DB-방치 재화'!$B$3:$H$1698,7,0)*VLOOKUP(H378,'DB-주간 퀘스트'!$F$6:$H$15,3,0),VLOOKUP(H378,'DB-주간 퀘스트'!$F$6:$H$15,3,0)))))/7,"0")</f>
        <v>8177.1428571428569</v>
      </c>
      <c r="L378" s="29">
        <f t="array" ref="L378">_xlfn.IFNA(IF(H378='DB-아스니아 미션'!$F$8,VLOOKUP('주요 재화 수급처 관리'!$F$10:$F$11,'DB-방치 재화'!$B$3:$H$1698,6,0)*'DB-아스니아 미션'!$H$8,VLOOKUP('주요 재화 수급처 관리'!$H$10:$H$11,'DB-아스니아 미션'!$F$7:$H$10,3,0)),"0")/7</f>
        <v>320365.71428571426</v>
      </c>
      <c r="M378" s="29">
        <f>(((VLOOKUP(F378,'DB-방치 재화'!$B$3:$I$1698,8,0)+8)*(VLOOKUP(H378,'DB-파견 작전실'!$L$8:$M$14,2,0)))*D378)</f>
        <v>74558.986666666679</v>
      </c>
      <c r="N378" s="29">
        <f>_xlfn.IFNA(IF(C378&lt;'DB-선물'!$E$5,VLOOKUP('주요 재화 수급처 관리'!$H$10,'DB-선물'!$G$6:$I$9,3,0),(IF('DB-선물'!$E$11&lt;=C378&lt;'DB-선물'!E323,VLOOKUP('주요 재화 수급처 관리'!$H$10,'DB-선물'!$G$12:$I$15,3,0),VLOOKUP(H378,'DB-선물'!$G$18:$I$21,3,0)))),"0")*6*D378</f>
        <v>0</v>
      </c>
      <c r="O378" s="29">
        <f t="array" ref="O378">(_xlfn.IFNA((VLOOKUP((INDEX('DB-메모리얼'!$F$5:$F$98,MATCH(MIN(ABS('DB-메모리얼'!$F$5:$F$98-'주요 재화 수급처 관리'!$C$10)),ABS('DB-메모리얼'!$F$5:$F$98-'주요 재화 수급처 관리'!$C$10),0))),'DB-메모리얼'!$F$5:$K$98,MATCH(H378,'DB-메모리얼'!$H$3:$K$3,0)+2,0)),"0"))*D378/14</f>
        <v>0</v>
      </c>
      <c r="P378" s="29" t="str">
        <f t="shared" si="14"/>
        <v/>
      </c>
      <c r="Q378" s="299">
        <f t="shared" si="15"/>
        <v>1173170.6438095237</v>
      </c>
    </row>
    <row r="379" spans="2:17" ht="18" thickTop="1" thickBot="1" x14ac:dyDescent="0.35">
      <c r="B379" s="22" t="s">
        <v>1611</v>
      </c>
      <c r="C379" s="116">
        <v>49</v>
      </c>
      <c r="D379" s="323">
        <v>1</v>
      </c>
      <c r="E379" s="17"/>
      <c r="F379" s="276">
        <f>VLOOKUP(C379,'DB-캐릭터별 스테이지 매칭'!$E$3:$F$302,2,0)</f>
        <v>91</v>
      </c>
      <c r="G379" s="276" t="str">
        <f>VLOOKUP(F379,'DB-캐릭터별 스테이지 매칭'!$I$3:$L$1698,4,0)</f>
        <v>4-30</v>
      </c>
      <c r="H379" s="276">
        <f>_xlfn.IFNA(VLOOKUP(B379,'DB-서식용'!$D$4:$E$12,2,0),"")</f>
        <v>1040302001</v>
      </c>
      <c r="I379" s="29">
        <f>IFERROR((VLOOKUP(F379,'DB-방치 재화'!$B$3:$I$1800,(MATCH(H379,'DB-방치 재화'!$F$1:$I$1,0)+4),0))*60*24*D379,"0")*(1.7+1.58)</f>
        <v>765158.40000000002</v>
      </c>
      <c r="J379" s="29">
        <f>_xlfn.IFNA(IF(H379='DB-일일 퀘스트'!$F$6,VLOOKUP(F379,'DB-방치 재화'!$B$3:$H$1698,5,0)*VLOOKUP(H379,'DB-일일 퀘스트'!$F$6:$H$13,3,0),IF(H379='DB-일일 퀘스트'!$F$7,VLOOKUP(F379,'DB-방치 재화'!$B$3:$H$1698,6,0)*VLOOKUP(H379,'DB-일일 퀘스트'!$F$6:$H$13,3,0),IF(H379='DB-일일 퀘스트'!$F$8,VLOOKUP(F379,'DB-방치 재화'!$B$3:$H$1698,7,0)*VLOOKUP(H379,'DB-일일 퀘스트'!$F$6:$H$13,3,0),VLOOKUP(H379,'DB-일일 퀘스트'!$F$6:$H$13,3,0)))),"0")</f>
        <v>19440</v>
      </c>
      <c r="K379" s="29">
        <f>_xlfn.IFNA((IF(H379='DB-주간 퀘스트'!$F$6,VLOOKUP(F379,'DB-방치 재화'!$B$3:$H$1698,5,0)*VLOOKUP(H379,'DB-주간 퀘스트'!$F$6:$H$15,3,0),IF(H379='DB-주간 퀘스트'!$F$7,VLOOKUP(F379,'DB-방치 재화'!$B$3:$H$1698,6,0)*VLOOKUP(H379,'DB-주간 퀘스트'!$F$6:$H$15,3,0),IF(H379='DB-주간 퀘스트'!$F$8,VLOOKUP(F379,'DB-방치 재화'!$B$3:$H$1698,7,0)*VLOOKUP(H379,'DB-주간 퀘스트'!$F$6:$H$15,3,0),VLOOKUP(H379,'DB-주간 퀘스트'!$F$6:$H$15,3,0)))))/7,"0")</f>
        <v>8331.4285714285706</v>
      </c>
      <c r="L379" s="29">
        <f t="array" ref="L379">_xlfn.IFNA(IF(H379='DB-아스니아 미션'!$F$8,VLOOKUP('주요 재화 수급처 관리'!$F$10:$F$11,'DB-방치 재화'!$B$3:$H$1698,6,0)*'DB-아스니아 미션'!$H$8,VLOOKUP('주요 재화 수급처 관리'!$H$10:$H$11,'DB-아스니아 미션'!$F$7:$H$10,3,0)),"0")/7</f>
        <v>320365.71428571426</v>
      </c>
      <c r="M379" s="29">
        <f>(((VLOOKUP(F379,'DB-방치 재화'!$B$3:$I$1698,8,0)+8)*(VLOOKUP(H379,'DB-파견 작전실'!$L$8:$M$14,2,0)))*D379)</f>
        <v>74558.986666666679</v>
      </c>
      <c r="N379" s="29">
        <f>_xlfn.IFNA(IF(C379&lt;'DB-선물'!$E$5,VLOOKUP('주요 재화 수급처 관리'!$H$10,'DB-선물'!$G$6:$I$9,3,0),(IF('DB-선물'!$E$11&lt;=C379&lt;'DB-선물'!E324,VLOOKUP('주요 재화 수급처 관리'!$H$10,'DB-선물'!$G$12:$I$15,3,0),VLOOKUP(H379,'DB-선물'!$G$18:$I$21,3,0)))),"0")*6*D379</f>
        <v>0</v>
      </c>
      <c r="O379" s="29">
        <f t="array" ref="O379">(_xlfn.IFNA((VLOOKUP((INDEX('DB-메모리얼'!$F$5:$F$98,MATCH(MIN(ABS('DB-메모리얼'!$F$5:$F$98-'주요 재화 수급처 관리'!$C$10)),ABS('DB-메모리얼'!$F$5:$F$98-'주요 재화 수급처 관리'!$C$10),0))),'DB-메모리얼'!$F$5:$K$98,MATCH(H379,'DB-메모리얼'!$H$3:$K$3,0)+2,0)),"0"))*D379/14</f>
        <v>0</v>
      </c>
      <c r="P379" s="29" t="str">
        <f t="shared" si="14"/>
        <v/>
      </c>
      <c r="Q379" s="299">
        <f t="shared" si="15"/>
        <v>1187854.5295238094</v>
      </c>
    </row>
    <row r="380" spans="2:17" ht="18" thickTop="1" thickBot="1" x14ac:dyDescent="0.35">
      <c r="B380" s="22" t="s">
        <v>1611</v>
      </c>
      <c r="C380" s="116">
        <v>50</v>
      </c>
      <c r="D380" s="323">
        <v>1</v>
      </c>
      <c r="E380" s="17"/>
      <c r="F380" s="276">
        <f>VLOOKUP(C380,'DB-캐릭터별 스테이지 매칭'!$E$3:$F$302,2,0)</f>
        <v>94</v>
      </c>
      <c r="G380" s="276" t="str">
        <f>VLOOKUP(F380,'DB-캐릭터별 스테이지 매칭'!$I$3:$L$1698,4,0)</f>
        <v>5-3</v>
      </c>
      <c r="H380" s="276">
        <f>_xlfn.IFNA(VLOOKUP(B380,'DB-서식용'!$D$4:$E$12,2,0),"")</f>
        <v>1040302001</v>
      </c>
      <c r="I380" s="29">
        <f>IFERROR((VLOOKUP(F380,'DB-방치 재화'!$B$3:$I$1800,(MATCH(H380,'DB-방치 재화'!$F$1:$I$1,0)+4),0))*60*24*D380,"0")*(1.7+1.58)</f>
        <v>779328.00000000012</v>
      </c>
      <c r="J380" s="29">
        <f>_xlfn.IFNA(IF(H380='DB-일일 퀘스트'!$F$6,VLOOKUP(F380,'DB-방치 재화'!$B$3:$H$1698,5,0)*VLOOKUP(H380,'DB-일일 퀘스트'!$F$6:$H$13,3,0),IF(H380='DB-일일 퀘스트'!$F$7,VLOOKUP(F380,'DB-방치 재화'!$B$3:$H$1698,6,0)*VLOOKUP(H380,'DB-일일 퀘스트'!$F$6:$H$13,3,0),IF(H380='DB-일일 퀘스트'!$F$8,VLOOKUP(F380,'DB-방치 재화'!$B$3:$H$1698,7,0)*VLOOKUP(H380,'DB-일일 퀘스트'!$F$6:$H$13,3,0),VLOOKUP(H380,'DB-일일 퀘스트'!$F$6:$H$13,3,0)))),"0")</f>
        <v>19800</v>
      </c>
      <c r="K380" s="29">
        <f>_xlfn.IFNA((IF(H380='DB-주간 퀘스트'!$F$6,VLOOKUP(F380,'DB-방치 재화'!$B$3:$H$1698,5,0)*VLOOKUP(H380,'DB-주간 퀘스트'!$F$6:$H$15,3,0),IF(H380='DB-주간 퀘스트'!$F$7,VLOOKUP(F380,'DB-방치 재화'!$B$3:$H$1698,6,0)*VLOOKUP(H380,'DB-주간 퀘스트'!$F$6:$H$15,3,0),IF(H380='DB-주간 퀘스트'!$F$8,VLOOKUP(F380,'DB-방치 재화'!$B$3:$H$1698,7,0)*VLOOKUP(H380,'DB-주간 퀘스트'!$F$6:$H$15,3,0),VLOOKUP(H380,'DB-주간 퀘스트'!$F$6:$H$15,3,0)))))/7,"0")</f>
        <v>8485.7142857142862</v>
      </c>
      <c r="L380" s="29">
        <f t="array" ref="L380">_xlfn.IFNA(IF(H380='DB-아스니아 미션'!$F$8,VLOOKUP('주요 재화 수급처 관리'!$F$10:$F$11,'DB-방치 재화'!$B$3:$H$1698,6,0)*'DB-아스니아 미션'!$H$8,VLOOKUP('주요 재화 수급처 관리'!$H$10:$H$11,'DB-아스니아 미션'!$F$7:$H$10,3,0)),"0")/7</f>
        <v>320365.71428571426</v>
      </c>
      <c r="M380" s="29">
        <f>(((VLOOKUP(F380,'DB-방치 재화'!$B$3:$I$1698,8,0)+8)*(VLOOKUP(H380,'DB-파견 작전실'!$L$8:$M$14,2,0)))*D380)</f>
        <v>74558.986666666679</v>
      </c>
      <c r="N380" s="29">
        <f>_xlfn.IFNA(IF(C380&lt;'DB-선물'!$E$5,VLOOKUP('주요 재화 수급처 관리'!$H$10,'DB-선물'!$G$6:$I$9,3,0),(IF('DB-선물'!$E$11&lt;=C380&lt;'DB-선물'!E325,VLOOKUP('주요 재화 수급처 관리'!$H$10,'DB-선물'!$G$12:$I$15,3,0),VLOOKUP(H380,'DB-선물'!$G$18:$I$21,3,0)))),"0")*6*D380</f>
        <v>0</v>
      </c>
      <c r="O380" s="29">
        <f t="array" ref="O380">(_xlfn.IFNA((VLOOKUP((INDEX('DB-메모리얼'!$F$5:$F$98,MATCH(MIN(ABS('DB-메모리얼'!$F$5:$F$98-'주요 재화 수급처 관리'!$C$10)),ABS('DB-메모리얼'!$F$5:$F$98-'주요 재화 수급처 관리'!$C$10),0))),'DB-메모리얼'!$F$5:$K$98,MATCH(H380,'DB-메모리얼'!$H$3:$K$3,0)+2,0)),"0"))*D380/14</f>
        <v>0</v>
      </c>
      <c r="P380" s="29" t="str">
        <f t="shared" si="14"/>
        <v/>
      </c>
      <c r="Q380" s="299">
        <f t="shared" si="15"/>
        <v>1202538.4152380952</v>
      </c>
    </row>
    <row r="381" spans="2:17" ht="18" thickTop="1" thickBot="1" x14ac:dyDescent="0.35">
      <c r="B381" s="22" t="s">
        <v>1611</v>
      </c>
      <c r="C381" s="116">
        <v>51</v>
      </c>
      <c r="D381" s="323">
        <v>1</v>
      </c>
      <c r="E381" s="17"/>
      <c r="F381" s="276">
        <f>VLOOKUP(C381,'DB-캐릭터별 스테이지 매칭'!$E$3:$F$302,2,0)</f>
        <v>97</v>
      </c>
      <c r="G381" s="276" t="str">
        <f>VLOOKUP(F381,'DB-캐릭터별 스테이지 매칭'!$I$3:$L$1698,4,0)</f>
        <v>5-6</v>
      </c>
      <c r="H381" s="276">
        <f>_xlfn.IFNA(VLOOKUP(B381,'DB-서식용'!$D$4:$E$12,2,0),"")</f>
        <v>1040302001</v>
      </c>
      <c r="I381" s="29">
        <f>IFERROR((VLOOKUP(F381,'DB-방치 재화'!$B$3:$I$1800,(MATCH(H381,'DB-방치 재화'!$F$1:$I$1,0)+4),0))*60*24*D381,"0")*(1.7+1.58)</f>
        <v>788774.40000000002</v>
      </c>
      <c r="J381" s="29">
        <f>_xlfn.IFNA(IF(H381='DB-일일 퀘스트'!$F$6,VLOOKUP(F381,'DB-방치 재화'!$B$3:$H$1698,5,0)*VLOOKUP(H381,'DB-일일 퀘스트'!$F$6:$H$13,3,0),IF(H381='DB-일일 퀘스트'!$F$7,VLOOKUP(F381,'DB-방치 재화'!$B$3:$H$1698,6,0)*VLOOKUP(H381,'DB-일일 퀘스트'!$F$6:$H$13,3,0),IF(H381='DB-일일 퀘스트'!$F$8,VLOOKUP(F381,'DB-방치 재화'!$B$3:$H$1698,7,0)*VLOOKUP(H381,'DB-일일 퀘스트'!$F$6:$H$13,3,0),VLOOKUP(H381,'DB-일일 퀘스트'!$F$6:$H$13,3,0)))),"0")</f>
        <v>20040</v>
      </c>
      <c r="K381" s="29">
        <f>_xlfn.IFNA((IF(H381='DB-주간 퀘스트'!$F$6,VLOOKUP(F381,'DB-방치 재화'!$B$3:$H$1698,5,0)*VLOOKUP(H381,'DB-주간 퀘스트'!$F$6:$H$15,3,0),IF(H381='DB-주간 퀘스트'!$F$7,VLOOKUP(F381,'DB-방치 재화'!$B$3:$H$1698,6,0)*VLOOKUP(H381,'DB-주간 퀘스트'!$F$6:$H$15,3,0),IF(H381='DB-주간 퀘스트'!$F$8,VLOOKUP(F381,'DB-방치 재화'!$B$3:$H$1698,7,0)*VLOOKUP(H381,'DB-주간 퀘스트'!$F$6:$H$15,3,0),VLOOKUP(H381,'DB-주간 퀘스트'!$F$6:$H$15,3,0)))))/7,"0")</f>
        <v>8588.5714285714294</v>
      </c>
      <c r="L381" s="29">
        <f t="array" ref="L381">_xlfn.IFNA(IF(H381='DB-아스니아 미션'!$F$8,VLOOKUP('주요 재화 수급처 관리'!$F$10:$F$11,'DB-방치 재화'!$B$3:$H$1698,6,0)*'DB-아스니아 미션'!$H$8,VLOOKUP('주요 재화 수급처 관리'!$H$10:$H$11,'DB-아스니아 미션'!$F$7:$H$10,3,0)),"0")/7</f>
        <v>320365.71428571426</v>
      </c>
      <c r="M381" s="29">
        <f>(((VLOOKUP(F381,'DB-방치 재화'!$B$3:$I$1698,8,0)+8)*(VLOOKUP(H381,'DB-파견 작전실'!$L$8:$M$14,2,0)))*D381)</f>
        <v>74558.986666666679</v>
      </c>
      <c r="N381" s="29">
        <f>_xlfn.IFNA(IF(C381&lt;'DB-선물'!$E$5,VLOOKUP('주요 재화 수급처 관리'!$H$10,'DB-선물'!$G$6:$I$9,3,0),(IF('DB-선물'!$E$11&lt;=C381&lt;'DB-선물'!E326,VLOOKUP('주요 재화 수급처 관리'!$H$10,'DB-선물'!$G$12:$I$15,3,0),VLOOKUP(H381,'DB-선물'!$G$18:$I$21,3,0)))),"0")*6*D381</f>
        <v>0</v>
      </c>
      <c r="O381" s="29">
        <f t="array" ref="O381">(_xlfn.IFNA((VLOOKUP((INDEX('DB-메모리얼'!$F$5:$F$98,MATCH(MIN(ABS('DB-메모리얼'!$F$5:$F$98-'주요 재화 수급처 관리'!$C$10)),ABS('DB-메모리얼'!$F$5:$F$98-'주요 재화 수급처 관리'!$C$10),0))),'DB-메모리얼'!$F$5:$K$98,MATCH(H381,'DB-메모리얼'!$H$3:$K$3,0)+2,0)),"0"))*D381/14</f>
        <v>0</v>
      </c>
      <c r="P381" s="29" t="str">
        <f t="shared" si="14"/>
        <v/>
      </c>
      <c r="Q381" s="299">
        <f t="shared" si="15"/>
        <v>1212327.6723809524</v>
      </c>
    </row>
    <row r="382" spans="2:17" ht="18" thickTop="1" thickBot="1" x14ac:dyDescent="0.35">
      <c r="B382" s="22" t="s">
        <v>1611</v>
      </c>
      <c r="C382" s="116">
        <v>52</v>
      </c>
      <c r="D382" s="323">
        <v>1</v>
      </c>
      <c r="E382" s="17"/>
      <c r="F382" s="276">
        <f>VLOOKUP(C382,'DB-캐릭터별 스테이지 매칭'!$E$3:$F$302,2,0)</f>
        <v>101</v>
      </c>
      <c r="G382" s="276" t="str">
        <f>VLOOKUP(F382,'DB-캐릭터별 스테이지 매칭'!$I$3:$L$1698,4,0)</f>
        <v>5-10</v>
      </c>
      <c r="H382" s="276">
        <f>_xlfn.IFNA(VLOOKUP(B382,'DB-서식용'!$D$4:$E$12,2,0),"")</f>
        <v>1040302001</v>
      </c>
      <c r="I382" s="29">
        <f>IFERROR((VLOOKUP(F382,'DB-방치 재화'!$B$3:$I$1800,(MATCH(H382,'DB-방치 재화'!$F$1:$I$1,0)+4),0))*60*24*D382,"0")*(1.7+1.58)</f>
        <v>812390.40000000002</v>
      </c>
      <c r="J382" s="29">
        <f>_xlfn.IFNA(IF(H382='DB-일일 퀘스트'!$F$6,VLOOKUP(F382,'DB-방치 재화'!$B$3:$H$1698,5,0)*VLOOKUP(H382,'DB-일일 퀘스트'!$F$6:$H$13,3,0),IF(H382='DB-일일 퀘스트'!$F$7,VLOOKUP(F382,'DB-방치 재화'!$B$3:$H$1698,6,0)*VLOOKUP(H382,'DB-일일 퀘스트'!$F$6:$H$13,3,0),IF(H382='DB-일일 퀘스트'!$F$8,VLOOKUP(F382,'DB-방치 재화'!$B$3:$H$1698,7,0)*VLOOKUP(H382,'DB-일일 퀘스트'!$F$6:$H$13,3,0),VLOOKUP(H382,'DB-일일 퀘스트'!$F$6:$H$13,3,0)))),"0")</f>
        <v>20640</v>
      </c>
      <c r="K382" s="29">
        <f>_xlfn.IFNA((IF(H382='DB-주간 퀘스트'!$F$6,VLOOKUP(F382,'DB-방치 재화'!$B$3:$H$1698,5,0)*VLOOKUP(H382,'DB-주간 퀘스트'!$F$6:$H$15,3,0),IF(H382='DB-주간 퀘스트'!$F$7,VLOOKUP(F382,'DB-방치 재화'!$B$3:$H$1698,6,0)*VLOOKUP(H382,'DB-주간 퀘스트'!$F$6:$H$15,3,0),IF(H382='DB-주간 퀘스트'!$F$8,VLOOKUP(F382,'DB-방치 재화'!$B$3:$H$1698,7,0)*VLOOKUP(H382,'DB-주간 퀘스트'!$F$6:$H$15,3,0),VLOOKUP(H382,'DB-주간 퀘스트'!$F$6:$H$15,3,0)))))/7,"0")</f>
        <v>8845.7142857142862</v>
      </c>
      <c r="L382" s="29">
        <f t="array" ref="L382">_xlfn.IFNA(IF(H382='DB-아스니아 미션'!$F$8,VLOOKUP('주요 재화 수급처 관리'!$F$10:$F$11,'DB-방치 재화'!$B$3:$H$1698,6,0)*'DB-아스니아 미션'!$H$8,VLOOKUP('주요 재화 수급처 관리'!$H$10:$H$11,'DB-아스니아 미션'!$F$7:$H$10,3,0)),"0")/7</f>
        <v>320365.71428571426</v>
      </c>
      <c r="M382" s="29">
        <f>(((VLOOKUP(F382,'DB-방치 재화'!$B$3:$I$1698,8,0)+8)*(VLOOKUP(H382,'DB-파견 작전실'!$L$8:$M$14,2,0)))*D382)</f>
        <v>74558.986666666679</v>
      </c>
      <c r="N382" s="29">
        <f>_xlfn.IFNA(IF(C382&lt;'DB-선물'!$E$5,VLOOKUP('주요 재화 수급처 관리'!$H$10,'DB-선물'!$G$6:$I$9,3,0),(IF('DB-선물'!$E$11&lt;=C382&lt;'DB-선물'!E327,VLOOKUP('주요 재화 수급처 관리'!$H$10,'DB-선물'!$G$12:$I$15,3,0),VLOOKUP(H382,'DB-선물'!$G$18:$I$21,3,0)))),"0")*6*D382</f>
        <v>0</v>
      </c>
      <c r="O382" s="29">
        <f t="array" ref="O382">(_xlfn.IFNA((VLOOKUP((INDEX('DB-메모리얼'!$F$5:$F$98,MATCH(MIN(ABS('DB-메모리얼'!$F$5:$F$98-'주요 재화 수급처 관리'!$C$10)),ABS('DB-메모리얼'!$F$5:$F$98-'주요 재화 수급처 관리'!$C$10),0))),'DB-메모리얼'!$F$5:$K$98,MATCH(H382,'DB-메모리얼'!$H$3:$K$3,0)+2,0)),"0"))*D382/14</f>
        <v>0</v>
      </c>
      <c r="P382" s="29" t="str">
        <f t="shared" si="14"/>
        <v/>
      </c>
      <c r="Q382" s="299">
        <f t="shared" si="15"/>
        <v>1236800.8152380951</v>
      </c>
    </row>
    <row r="383" spans="2:17" ht="18" thickTop="1" thickBot="1" x14ac:dyDescent="0.35">
      <c r="B383" s="22" t="s">
        <v>1611</v>
      </c>
      <c r="C383" s="116">
        <v>53</v>
      </c>
      <c r="D383" s="323">
        <v>1</v>
      </c>
      <c r="E383" s="17"/>
      <c r="F383" s="276">
        <f>VLOOKUP(C383,'DB-캐릭터별 스테이지 매칭'!$E$3:$F$302,2,0)</f>
        <v>104</v>
      </c>
      <c r="G383" s="276" t="str">
        <f>VLOOKUP(F383,'DB-캐릭터별 스테이지 매칭'!$I$3:$L$1698,4,0)</f>
        <v>5-13</v>
      </c>
      <c r="H383" s="276">
        <f>_xlfn.IFNA(VLOOKUP(B383,'DB-서식용'!$D$4:$E$12,2,0),"")</f>
        <v>1040302001</v>
      </c>
      <c r="I383" s="29">
        <f>IFERROR((VLOOKUP(F383,'DB-방치 재화'!$B$3:$I$1800,(MATCH(H383,'DB-방치 재화'!$F$1:$I$1,0)+4),0))*60*24*D383,"0")*(1.7+1.58)</f>
        <v>821836.80000000005</v>
      </c>
      <c r="J383" s="29">
        <f>_xlfn.IFNA(IF(H383='DB-일일 퀘스트'!$F$6,VLOOKUP(F383,'DB-방치 재화'!$B$3:$H$1698,5,0)*VLOOKUP(H383,'DB-일일 퀘스트'!$F$6:$H$13,3,0),IF(H383='DB-일일 퀘스트'!$F$7,VLOOKUP(F383,'DB-방치 재화'!$B$3:$H$1698,6,0)*VLOOKUP(H383,'DB-일일 퀘스트'!$F$6:$H$13,3,0),IF(H383='DB-일일 퀘스트'!$F$8,VLOOKUP(F383,'DB-방치 재화'!$B$3:$H$1698,7,0)*VLOOKUP(H383,'DB-일일 퀘스트'!$F$6:$H$13,3,0),VLOOKUP(H383,'DB-일일 퀘스트'!$F$6:$H$13,3,0)))),"0")</f>
        <v>20880</v>
      </c>
      <c r="K383" s="29">
        <f>_xlfn.IFNA((IF(H383='DB-주간 퀘스트'!$F$6,VLOOKUP(F383,'DB-방치 재화'!$B$3:$H$1698,5,0)*VLOOKUP(H383,'DB-주간 퀘스트'!$F$6:$H$15,3,0),IF(H383='DB-주간 퀘스트'!$F$7,VLOOKUP(F383,'DB-방치 재화'!$B$3:$H$1698,6,0)*VLOOKUP(H383,'DB-주간 퀘스트'!$F$6:$H$15,3,0),IF(H383='DB-주간 퀘스트'!$F$8,VLOOKUP(F383,'DB-방치 재화'!$B$3:$H$1698,7,0)*VLOOKUP(H383,'DB-주간 퀘스트'!$F$6:$H$15,3,0),VLOOKUP(H383,'DB-주간 퀘스트'!$F$6:$H$15,3,0)))))/7,"0")</f>
        <v>8948.5714285714294</v>
      </c>
      <c r="L383" s="29">
        <f t="array" ref="L383">_xlfn.IFNA(IF(H383='DB-아스니아 미션'!$F$8,VLOOKUP('주요 재화 수급처 관리'!$F$10:$F$11,'DB-방치 재화'!$B$3:$H$1698,6,0)*'DB-아스니아 미션'!$H$8,VLOOKUP('주요 재화 수급처 관리'!$H$10:$H$11,'DB-아스니아 미션'!$F$7:$H$10,3,0)),"0")/7</f>
        <v>320365.71428571426</v>
      </c>
      <c r="M383" s="29">
        <f>(((VLOOKUP(F383,'DB-방치 재화'!$B$3:$I$1698,8,0)+8)*(VLOOKUP(H383,'DB-파견 작전실'!$L$8:$M$14,2,0)))*D383)</f>
        <v>74558.986666666679</v>
      </c>
      <c r="N383" s="29">
        <f>_xlfn.IFNA(IF(C383&lt;'DB-선물'!$E$5,VLOOKUP('주요 재화 수급처 관리'!$H$10,'DB-선물'!$G$6:$I$9,3,0),(IF('DB-선물'!$E$11&lt;=C383&lt;'DB-선물'!E328,VLOOKUP('주요 재화 수급처 관리'!$H$10,'DB-선물'!$G$12:$I$15,3,0),VLOOKUP(H383,'DB-선물'!$G$18:$I$21,3,0)))),"0")*6*D383</f>
        <v>0</v>
      </c>
      <c r="O383" s="29">
        <f t="array" ref="O383">(_xlfn.IFNA((VLOOKUP((INDEX('DB-메모리얼'!$F$5:$F$98,MATCH(MIN(ABS('DB-메모리얼'!$F$5:$F$98-'주요 재화 수급처 관리'!$C$10)),ABS('DB-메모리얼'!$F$5:$F$98-'주요 재화 수급처 관리'!$C$10),0))),'DB-메모리얼'!$F$5:$K$98,MATCH(H383,'DB-메모리얼'!$H$3:$K$3,0)+2,0)),"0"))*D383/14</f>
        <v>0</v>
      </c>
      <c r="P383" s="29" t="str">
        <f t="shared" si="14"/>
        <v/>
      </c>
      <c r="Q383" s="299">
        <f t="shared" si="15"/>
        <v>1246590.0723809523</v>
      </c>
    </row>
    <row r="384" spans="2:17" ht="18" thickTop="1" thickBot="1" x14ac:dyDescent="0.35">
      <c r="B384" s="22" t="s">
        <v>1611</v>
      </c>
      <c r="C384" s="116">
        <v>54</v>
      </c>
      <c r="D384" s="323">
        <v>1</v>
      </c>
      <c r="E384" s="17"/>
      <c r="F384" s="276">
        <f>VLOOKUP(C384,'DB-캐릭터별 스테이지 매칭'!$E$3:$F$302,2,0)</f>
        <v>107</v>
      </c>
      <c r="G384" s="276" t="str">
        <f>VLOOKUP(F384,'DB-캐릭터별 스테이지 매칭'!$I$3:$L$1698,4,0)</f>
        <v>5-16</v>
      </c>
      <c r="H384" s="276">
        <f>_xlfn.IFNA(VLOOKUP(B384,'DB-서식용'!$D$4:$E$12,2,0),"")</f>
        <v>1040302001</v>
      </c>
      <c r="I384" s="29">
        <f>IFERROR((VLOOKUP(F384,'DB-방치 재화'!$B$3:$I$1800,(MATCH(H384,'DB-방치 재화'!$F$1:$I$1,0)+4),0))*60*24*D384,"0")*(1.7+1.58)</f>
        <v>831283.20000000007</v>
      </c>
      <c r="J384" s="29">
        <f>_xlfn.IFNA(IF(H384='DB-일일 퀘스트'!$F$6,VLOOKUP(F384,'DB-방치 재화'!$B$3:$H$1698,5,0)*VLOOKUP(H384,'DB-일일 퀘스트'!$F$6:$H$13,3,0),IF(H384='DB-일일 퀘스트'!$F$7,VLOOKUP(F384,'DB-방치 재화'!$B$3:$H$1698,6,0)*VLOOKUP(H384,'DB-일일 퀘스트'!$F$6:$H$13,3,0),IF(H384='DB-일일 퀘스트'!$F$8,VLOOKUP(F384,'DB-방치 재화'!$B$3:$H$1698,7,0)*VLOOKUP(H384,'DB-일일 퀘스트'!$F$6:$H$13,3,0),VLOOKUP(H384,'DB-일일 퀘스트'!$F$6:$H$13,3,0)))),"0")</f>
        <v>21120</v>
      </c>
      <c r="K384" s="29">
        <f>_xlfn.IFNA((IF(H384='DB-주간 퀘스트'!$F$6,VLOOKUP(F384,'DB-방치 재화'!$B$3:$H$1698,5,0)*VLOOKUP(H384,'DB-주간 퀘스트'!$F$6:$H$15,3,0),IF(H384='DB-주간 퀘스트'!$F$7,VLOOKUP(F384,'DB-방치 재화'!$B$3:$H$1698,6,0)*VLOOKUP(H384,'DB-주간 퀘스트'!$F$6:$H$15,3,0),IF(H384='DB-주간 퀘스트'!$F$8,VLOOKUP(F384,'DB-방치 재화'!$B$3:$H$1698,7,0)*VLOOKUP(H384,'DB-주간 퀘스트'!$F$6:$H$15,3,0),VLOOKUP(H384,'DB-주간 퀘스트'!$F$6:$H$15,3,0)))))/7,"0")</f>
        <v>9051.4285714285706</v>
      </c>
      <c r="L384" s="29">
        <f t="array" ref="L384">_xlfn.IFNA(IF(H384='DB-아스니아 미션'!$F$8,VLOOKUP('주요 재화 수급처 관리'!$F$10:$F$11,'DB-방치 재화'!$B$3:$H$1698,6,0)*'DB-아스니아 미션'!$H$8,VLOOKUP('주요 재화 수급처 관리'!$H$10:$H$11,'DB-아스니아 미션'!$F$7:$H$10,3,0)),"0")/7</f>
        <v>320365.71428571426</v>
      </c>
      <c r="M384" s="29">
        <f>(((VLOOKUP(F384,'DB-방치 재화'!$B$3:$I$1698,8,0)+8)*(VLOOKUP(H384,'DB-파견 작전실'!$L$8:$M$14,2,0)))*D384)</f>
        <v>74558.986666666679</v>
      </c>
      <c r="N384" s="29">
        <f>_xlfn.IFNA(IF(C384&lt;'DB-선물'!$E$5,VLOOKUP('주요 재화 수급처 관리'!$H$10,'DB-선물'!$G$6:$I$9,3,0),(IF('DB-선물'!$E$11&lt;=C384&lt;'DB-선물'!E329,VLOOKUP('주요 재화 수급처 관리'!$H$10,'DB-선물'!$G$12:$I$15,3,0),VLOOKUP(H384,'DB-선물'!$G$18:$I$21,3,0)))),"0")*6*D384</f>
        <v>0</v>
      </c>
      <c r="O384" s="29">
        <f t="array" ref="O384">(_xlfn.IFNA((VLOOKUP((INDEX('DB-메모리얼'!$F$5:$F$98,MATCH(MIN(ABS('DB-메모리얼'!$F$5:$F$98-'주요 재화 수급처 관리'!$C$10)),ABS('DB-메모리얼'!$F$5:$F$98-'주요 재화 수급처 관리'!$C$10),0))),'DB-메모리얼'!$F$5:$K$98,MATCH(H384,'DB-메모리얼'!$H$3:$K$3,0)+2,0)),"0"))*D384/14</f>
        <v>0</v>
      </c>
      <c r="P384" s="29" t="str">
        <f t="shared" si="14"/>
        <v/>
      </c>
      <c r="Q384" s="299">
        <f t="shared" si="15"/>
        <v>1256379.3295238095</v>
      </c>
    </row>
    <row r="385" spans="2:17" ht="18" thickTop="1" thickBot="1" x14ac:dyDescent="0.35">
      <c r="B385" s="22" t="s">
        <v>1611</v>
      </c>
      <c r="C385" s="116">
        <v>55</v>
      </c>
      <c r="D385" s="323">
        <v>1</v>
      </c>
      <c r="E385" s="17"/>
      <c r="F385" s="276">
        <f>VLOOKUP(C385,'DB-캐릭터별 스테이지 매칭'!$E$3:$F$302,2,0)</f>
        <v>110</v>
      </c>
      <c r="G385" s="276" t="str">
        <f>VLOOKUP(F385,'DB-캐릭터별 스테이지 매칭'!$I$3:$L$1698,4,0)</f>
        <v>5-19</v>
      </c>
      <c r="H385" s="276">
        <f>_xlfn.IFNA(VLOOKUP(B385,'DB-서식용'!$D$4:$E$12,2,0),"")</f>
        <v>1040302001</v>
      </c>
      <c r="I385" s="29">
        <f>IFERROR((VLOOKUP(F385,'DB-방치 재화'!$B$3:$I$1800,(MATCH(H385,'DB-방치 재화'!$F$1:$I$1,0)+4),0))*60*24*D385,"0")*(1.7+1.58)</f>
        <v>850176.00000000012</v>
      </c>
      <c r="J385" s="29">
        <f>_xlfn.IFNA(IF(H385='DB-일일 퀘스트'!$F$6,VLOOKUP(F385,'DB-방치 재화'!$B$3:$H$1698,5,0)*VLOOKUP(H385,'DB-일일 퀘스트'!$F$6:$H$13,3,0),IF(H385='DB-일일 퀘스트'!$F$7,VLOOKUP(F385,'DB-방치 재화'!$B$3:$H$1698,6,0)*VLOOKUP(H385,'DB-일일 퀘스트'!$F$6:$H$13,3,0),IF(H385='DB-일일 퀘스트'!$F$8,VLOOKUP(F385,'DB-방치 재화'!$B$3:$H$1698,7,0)*VLOOKUP(H385,'DB-일일 퀘스트'!$F$6:$H$13,3,0),VLOOKUP(H385,'DB-일일 퀘스트'!$F$6:$H$13,3,0)))),"0")</f>
        <v>21600</v>
      </c>
      <c r="K385" s="29">
        <f>_xlfn.IFNA((IF(H385='DB-주간 퀘스트'!$F$6,VLOOKUP(F385,'DB-방치 재화'!$B$3:$H$1698,5,0)*VLOOKUP(H385,'DB-주간 퀘스트'!$F$6:$H$15,3,0),IF(H385='DB-주간 퀘스트'!$F$7,VLOOKUP(F385,'DB-방치 재화'!$B$3:$H$1698,6,0)*VLOOKUP(H385,'DB-주간 퀘스트'!$F$6:$H$15,3,0),IF(H385='DB-주간 퀘스트'!$F$8,VLOOKUP(F385,'DB-방치 재화'!$B$3:$H$1698,7,0)*VLOOKUP(H385,'DB-주간 퀘스트'!$F$6:$H$15,3,0),VLOOKUP(H385,'DB-주간 퀘스트'!$F$6:$H$15,3,0)))))/7,"0")</f>
        <v>9257.1428571428569</v>
      </c>
      <c r="L385" s="29">
        <f t="array" ref="L385">_xlfn.IFNA(IF(H385='DB-아스니아 미션'!$F$8,VLOOKUP('주요 재화 수급처 관리'!$F$10:$F$11,'DB-방치 재화'!$B$3:$H$1698,6,0)*'DB-아스니아 미션'!$H$8,VLOOKUP('주요 재화 수급처 관리'!$H$10:$H$11,'DB-아스니아 미션'!$F$7:$H$10,3,0)),"0")/7</f>
        <v>320365.71428571426</v>
      </c>
      <c r="M385" s="29">
        <f>(((VLOOKUP(F385,'DB-방치 재화'!$B$3:$I$1698,8,0)+8)*(VLOOKUP(H385,'DB-파견 작전실'!$L$8:$M$14,2,0)))*D385)</f>
        <v>74558.986666666679</v>
      </c>
      <c r="N385" s="29">
        <f>_xlfn.IFNA(IF(C385&lt;'DB-선물'!$E$5,VLOOKUP('주요 재화 수급처 관리'!$H$10,'DB-선물'!$G$6:$I$9,3,0),(IF('DB-선물'!$E$11&lt;=C385&lt;'DB-선물'!E330,VLOOKUP('주요 재화 수급처 관리'!$H$10,'DB-선물'!$G$12:$I$15,3,0),VLOOKUP(H385,'DB-선물'!$G$18:$I$21,3,0)))),"0")*6*D385</f>
        <v>0</v>
      </c>
      <c r="O385" s="29">
        <f t="array" ref="O385">(_xlfn.IFNA((VLOOKUP((INDEX('DB-메모리얼'!$F$5:$F$98,MATCH(MIN(ABS('DB-메모리얼'!$F$5:$F$98-'주요 재화 수급처 관리'!$C$10)),ABS('DB-메모리얼'!$F$5:$F$98-'주요 재화 수급처 관리'!$C$10),0))),'DB-메모리얼'!$F$5:$K$98,MATCH(H385,'DB-메모리얼'!$H$3:$K$3,0)+2,0)),"0"))*D385/14</f>
        <v>0</v>
      </c>
      <c r="P385" s="29" t="str">
        <f t="shared" si="14"/>
        <v/>
      </c>
      <c r="Q385" s="299">
        <f t="shared" si="15"/>
        <v>1275957.8438095239</v>
      </c>
    </row>
    <row r="386" spans="2:17" ht="18" thickTop="1" thickBot="1" x14ac:dyDescent="0.35">
      <c r="B386" s="22" t="s">
        <v>1611</v>
      </c>
      <c r="C386" s="116">
        <v>56</v>
      </c>
      <c r="D386" s="323">
        <v>1</v>
      </c>
      <c r="E386" s="17"/>
      <c r="F386" s="276">
        <f>VLOOKUP(C386,'DB-캐릭터별 스테이지 매칭'!$E$3:$F$302,2,0)</f>
        <v>113</v>
      </c>
      <c r="G386" s="276" t="str">
        <f>VLOOKUP(F386,'DB-캐릭터별 스테이지 매칭'!$I$3:$L$1698,4,0)</f>
        <v>5-22</v>
      </c>
      <c r="H386" s="276">
        <f>_xlfn.IFNA(VLOOKUP(B386,'DB-서식용'!$D$4:$E$12,2,0),"")</f>
        <v>1040302001</v>
      </c>
      <c r="I386" s="29">
        <f>IFERROR((VLOOKUP(F386,'DB-방치 재화'!$B$3:$I$1800,(MATCH(H386,'DB-방치 재화'!$F$1:$I$1,0)+4),0))*60*24*D386,"0")*(1.7+1.58)</f>
        <v>859622.40000000002</v>
      </c>
      <c r="J386" s="29">
        <f>_xlfn.IFNA(IF(H386='DB-일일 퀘스트'!$F$6,VLOOKUP(F386,'DB-방치 재화'!$B$3:$H$1698,5,0)*VLOOKUP(H386,'DB-일일 퀘스트'!$F$6:$H$13,3,0),IF(H386='DB-일일 퀘스트'!$F$7,VLOOKUP(F386,'DB-방치 재화'!$B$3:$H$1698,6,0)*VLOOKUP(H386,'DB-일일 퀘스트'!$F$6:$H$13,3,0),IF(H386='DB-일일 퀘스트'!$F$8,VLOOKUP(F386,'DB-방치 재화'!$B$3:$H$1698,7,0)*VLOOKUP(H386,'DB-일일 퀘스트'!$F$6:$H$13,3,0),VLOOKUP(H386,'DB-일일 퀘스트'!$F$6:$H$13,3,0)))),"0")</f>
        <v>21840</v>
      </c>
      <c r="K386" s="29">
        <f>_xlfn.IFNA((IF(H386='DB-주간 퀘스트'!$F$6,VLOOKUP(F386,'DB-방치 재화'!$B$3:$H$1698,5,0)*VLOOKUP(H386,'DB-주간 퀘스트'!$F$6:$H$15,3,0),IF(H386='DB-주간 퀘스트'!$F$7,VLOOKUP(F386,'DB-방치 재화'!$B$3:$H$1698,6,0)*VLOOKUP(H386,'DB-주간 퀘스트'!$F$6:$H$15,3,0),IF(H386='DB-주간 퀘스트'!$F$8,VLOOKUP(F386,'DB-방치 재화'!$B$3:$H$1698,7,0)*VLOOKUP(H386,'DB-주간 퀘스트'!$F$6:$H$15,3,0),VLOOKUP(H386,'DB-주간 퀘스트'!$F$6:$H$15,3,0)))))/7,"0")</f>
        <v>9360</v>
      </c>
      <c r="L386" s="29">
        <f t="array" ref="L386">_xlfn.IFNA(IF(H386='DB-아스니아 미션'!$F$8,VLOOKUP('주요 재화 수급처 관리'!$F$10:$F$11,'DB-방치 재화'!$B$3:$H$1698,6,0)*'DB-아스니아 미션'!$H$8,VLOOKUP('주요 재화 수급처 관리'!$H$10:$H$11,'DB-아스니아 미션'!$F$7:$H$10,3,0)),"0")/7</f>
        <v>320365.71428571426</v>
      </c>
      <c r="M386" s="29">
        <f>(((VLOOKUP(F386,'DB-방치 재화'!$B$3:$I$1698,8,0)+8)*(VLOOKUP(H386,'DB-파견 작전실'!$L$8:$M$14,2,0)))*D386)</f>
        <v>74558.986666666679</v>
      </c>
      <c r="N386" s="29">
        <f>_xlfn.IFNA(IF(C386&lt;'DB-선물'!$E$5,VLOOKUP('주요 재화 수급처 관리'!$H$10,'DB-선물'!$G$6:$I$9,3,0),(IF('DB-선물'!$E$11&lt;=C386&lt;'DB-선물'!E331,VLOOKUP('주요 재화 수급처 관리'!$H$10,'DB-선물'!$G$12:$I$15,3,0),VLOOKUP(H386,'DB-선물'!$G$18:$I$21,3,0)))),"0")*6*D386</f>
        <v>0</v>
      </c>
      <c r="O386" s="29">
        <f t="array" ref="O386">(_xlfn.IFNA((VLOOKUP((INDEX('DB-메모리얼'!$F$5:$F$98,MATCH(MIN(ABS('DB-메모리얼'!$F$5:$F$98-'주요 재화 수급처 관리'!$C$10)),ABS('DB-메모리얼'!$F$5:$F$98-'주요 재화 수급처 관리'!$C$10),0))),'DB-메모리얼'!$F$5:$K$98,MATCH(H386,'DB-메모리얼'!$H$3:$K$3,0)+2,0)),"0"))*D386/14</f>
        <v>0</v>
      </c>
      <c r="P386" s="29" t="str">
        <f t="shared" si="14"/>
        <v/>
      </c>
      <c r="Q386" s="299">
        <f t="shared" si="15"/>
        <v>1285747.1009523808</v>
      </c>
    </row>
    <row r="387" spans="2:17" ht="18" thickTop="1" thickBot="1" x14ac:dyDescent="0.35">
      <c r="B387" s="22" t="s">
        <v>1611</v>
      </c>
      <c r="C387" s="5">
        <v>57</v>
      </c>
      <c r="D387" s="323">
        <v>1</v>
      </c>
      <c r="E387" s="17"/>
      <c r="F387" s="276">
        <f>VLOOKUP(C387,'DB-캐릭터별 스테이지 매칭'!$E$3:$F$302,2,0)</f>
        <v>117</v>
      </c>
      <c r="G387" s="276" t="str">
        <f>VLOOKUP(F387,'DB-캐릭터별 스테이지 매칭'!$I$3:$L$1698,4,0)</f>
        <v>5-26</v>
      </c>
      <c r="H387" s="276">
        <f>_xlfn.IFNA(VLOOKUP(B387,'DB-서식용'!$D$4:$E$12,2,0),"")</f>
        <v>1040302001</v>
      </c>
      <c r="I387" s="29">
        <f>IFERROR((VLOOKUP(F387,'DB-방치 재화'!$B$3:$I$1800,(MATCH(H387,'DB-방치 재화'!$F$1:$I$1,0)+4),0))*60*24*D387,"0")*(1.7+1.58)</f>
        <v>878515.20000000007</v>
      </c>
      <c r="J387" s="29">
        <f>_xlfn.IFNA(IF(H387='DB-일일 퀘스트'!$F$6,VLOOKUP(F387,'DB-방치 재화'!$B$3:$H$1698,5,0)*VLOOKUP(H387,'DB-일일 퀘스트'!$F$6:$H$13,3,0),IF(H387='DB-일일 퀘스트'!$F$7,VLOOKUP(F387,'DB-방치 재화'!$B$3:$H$1698,6,0)*VLOOKUP(H387,'DB-일일 퀘스트'!$F$6:$H$13,3,0),IF(H387='DB-일일 퀘스트'!$F$8,VLOOKUP(F387,'DB-방치 재화'!$B$3:$H$1698,7,0)*VLOOKUP(H387,'DB-일일 퀘스트'!$F$6:$H$13,3,0),VLOOKUP(H387,'DB-일일 퀘스트'!$F$6:$H$13,3,0)))),"0")</f>
        <v>22320</v>
      </c>
      <c r="K387" s="29">
        <f>_xlfn.IFNA((IF(H387='DB-주간 퀘스트'!$F$6,VLOOKUP(F387,'DB-방치 재화'!$B$3:$H$1698,5,0)*VLOOKUP(H387,'DB-주간 퀘스트'!$F$6:$H$15,3,0),IF(H387='DB-주간 퀘스트'!$F$7,VLOOKUP(F387,'DB-방치 재화'!$B$3:$H$1698,6,0)*VLOOKUP(H387,'DB-주간 퀘스트'!$F$6:$H$15,3,0),IF(H387='DB-주간 퀘스트'!$F$8,VLOOKUP(F387,'DB-방치 재화'!$B$3:$H$1698,7,0)*VLOOKUP(H387,'DB-주간 퀘스트'!$F$6:$H$15,3,0),VLOOKUP(H387,'DB-주간 퀘스트'!$F$6:$H$15,3,0)))))/7,"0")</f>
        <v>9565.7142857142862</v>
      </c>
      <c r="L387" s="29">
        <f t="array" ref="L387">_xlfn.IFNA(IF(H387='DB-아스니아 미션'!$F$8,VLOOKUP('주요 재화 수급처 관리'!$F$10:$F$11,'DB-방치 재화'!$B$3:$H$1698,6,0)*'DB-아스니아 미션'!$H$8,VLOOKUP('주요 재화 수급처 관리'!$H$10:$H$11,'DB-아스니아 미션'!$F$7:$H$10,3,0)),"0")/7</f>
        <v>320365.71428571426</v>
      </c>
      <c r="M387" s="29">
        <f>(((VLOOKUP(F387,'DB-방치 재화'!$B$3:$I$1698,8,0)+8)*(VLOOKUP(H387,'DB-파견 작전실'!$L$8:$M$14,2,0)))*D387)</f>
        <v>74558.986666666679</v>
      </c>
      <c r="N387" s="29">
        <f>_xlfn.IFNA(IF(C387&lt;'DB-선물'!$E$5,VLOOKUP('주요 재화 수급처 관리'!$H$10,'DB-선물'!$G$6:$I$9,3,0),(IF('DB-선물'!$E$11&lt;=C387&lt;'DB-선물'!E333,VLOOKUP('주요 재화 수급처 관리'!$H$10,'DB-선물'!$G$12:$I$15,3,0),VLOOKUP(H387,'DB-선물'!$G$18:$I$21,3,0)))),"0")*6*D387</f>
        <v>0</v>
      </c>
      <c r="O387" s="29">
        <f t="array" ref="O387">(_xlfn.IFNA((VLOOKUP((INDEX('DB-메모리얼'!$F$5:$F$98,MATCH(MIN(ABS('DB-메모리얼'!$F$5:$F$98-'주요 재화 수급처 관리'!$C$10)),ABS('DB-메모리얼'!$F$5:$F$98-'주요 재화 수급처 관리'!$C$10),0))),'DB-메모리얼'!$F$5:$K$98,MATCH(H387,'DB-메모리얼'!$H$3:$K$3,0)+2,0)),"0"))*D387/14</f>
        <v>0</v>
      </c>
      <c r="P387" s="29" t="str">
        <f>IF(F387&gt;130,1028,"")</f>
        <v/>
      </c>
      <c r="Q387" s="299">
        <f>SUM(I387:P387)+E387</f>
        <v>1305325.6152380952</v>
      </c>
    </row>
    <row r="388" spans="2:17" ht="18" thickTop="1" thickBot="1" x14ac:dyDescent="0.35">
      <c r="B388" s="22" t="s">
        <v>1611</v>
      </c>
      <c r="C388" s="5">
        <v>58</v>
      </c>
      <c r="D388" s="323">
        <v>1</v>
      </c>
      <c r="E388" s="17"/>
      <c r="F388" s="276">
        <f>VLOOKUP(C388,'DB-캐릭터별 스테이지 매칭'!$E$3:$F$302,2,0)</f>
        <v>120</v>
      </c>
      <c r="G388" s="276" t="str">
        <f>VLOOKUP(F388,'DB-캐릭터별 스테이지 매칭'!$I$3:$L$1698,4,0)</f>
        <v>5-29</v>
      </c>
      <c r="H388" s="276">
        <f>_xlfn.IFNA(VLOOKUP(B388,'DB-서식용'!$D$4:$E$12,2,0),"")</f>
        <v>1040302001</v>
      </c>
      <c r="I388" s="29">
        <f>IFERROR((VLOOKUP(F388,'DB-방치 재화'!$B$3:$I$1800,(MATCH(H388,'DB-방치 재화'!$F$1:$I$1,0)+4),0))*60*24*D388,"0")*(1.7+1.58)</f>
        <v>892684.80000000005</v>
      </c>
      <c r="J388" s="29">
        <f>_xlfn.IFNA(IF(H388='DB-일일 퀘스트'!$F$6,VLOOKUP(F388,'DB-방치 재화'!$B$3:$H$1698,5,0)*VLOOKUP(H388,'DB-일일 퀘스트'!$F$6:$H$13,3,0),IF(H388='DB-일일 퀘스트'!$F$7,VLOOKUP(F388,'DB-방치 재화'!$B$3:$H$1698,6,0)*VLOOKUP(H388,'DB-일일 퀘스트'!$F$6:$H$13,3,0),IF(H388='DB-일일 퀘스트'!$F$8,VLOOKUP(F388,'DB-방치 재화'!$B$3:$H$1698,7,0)*VLOOKUP(H388,'DB-일일 퀘스트'!$F$6:$H$13,3,0),VLOOKUP(H388,'DB-일일 퀘스트'!$F$6:$H$13,3,0)))),"0")</f>
        <v>22680</v>
      </c>
      <c r="K388" s="29">
        <f>_xlfn.IFNA((IF(H388='DB-주간 퀘스트'!$F$6,VLOOKUP(F388,'DB-방치 재화'!$B$3:$H$1698,5,0)*VLOOKUP(H388,'DB-주간 퀘스트'!$F$6:$H$15,3,0),IF(H388='DB-주간 퀘스트'!$F$7,VLOOKUP(F388,'DB-방치 재화'!$B$3:$H$1698,6,0)*VLOOKUP(H388,'DB-주간 퀘스트'!$F$6:$H$15,3,0),IF(H388='DB-주간 퀘스트'!$F$8,VLOOKUP(F388,'DB-방치 재화'!$B$3:$H$1698,7,0)*VLOOKUP(H388,'DB-주간 퀘스트'!$F$6:$H$15,3,0),VLOOKUP(H388,'DB-주간 퀘스트'!$F$6:$H$15,3,0)))))/7,"0")</f>
        <v>9720</v>
      </c>
      <c r="L388" s="29">
        <f t="array" ref="L388">_xlfn.IFNA(IF(H388='DB-아스니아 미션'!$F$8,VLOOKUP('주요 재화 수급처 관리'!$F$10:$F$11,'DB-방치 재화'!$B$3:$H$1698,6,0)*'DB-아스니아 미션'!$H$8,VLOOKUP('주요 재화 수급처 관리'!$H$10:$H$11,'DB-아스니아 미션'!$F$7:$H$10,3,0)),"0")/7</f>
        <v>320365.71428571426</v>
      </c>
      <c r="M388" s="29">
        <f>(((VLOOKUP(F388,'DB-방치 재화'!$B$3:$I$1698,8,0)+8)*(VLOOKUP(H388,'DB-파견 작전실'!$L$8:$M$14,2,0)))*D388)</f>
        <v>74558.986666666679</v>
      </c>
      <c r="N388" s="29">
        <f>_xlfn.IFNA(IF(C388&lt;'DB-선물'!$E$5,VLOOKUP('주요 재화 수급처 관리'!$H$10,'DB-선물'!$G$6:$I$9,3,0),(IF('DB-선물'!$E$11&lt;=C388&lt;'DB-선물'!E334,VLOOKUP('주요 재화 수급처 관리'!$H$10,'DB-선물'!$G$12:$I$15,3,0),VLOOKUP(H388,'DB-선물'!$G$18:$I$21,3,0)))),"0")*6*D388</f>
        <v>0</v>
      </c>
      <c r="O388" s="29">
        <f t="array" ref="O388">(_xlfn.IFNA((VLOOKUP((INDEX('DB-메모리얼'!$F$5:$F$98,MATCH(MIN(ABS('DB-메모리얼'!$F$5:$F$98-'주요 재화 수급처 관리'!$C$10)),ABS('DB-메모리얼'!$F$5:$F$98-'주요 재화 수급처 관리'!$C$10),0))),'DB-메모리얼'!$F$5:$K$98,MATCH(H388,'DB-메모리얼'!$H$3:$K$3,0)+2,0)),"0"))*D388/14</f>
        <v>0</v>
      </c>
      <c r="P388" s="29" t="str">
        <f t="shared" ref="P388:P451" si="16">IF(F388&gt;130,1028,"")</f>
        <v/>
      </c>
      <c r="Q388" s="299">
        <f t="shared" ref="Q388:Q451" si="17">SUM(I388:P388)+E388</f>
        <v>1320009.5009523809</v>
      </c>
    </row>
    <row r="389" spans="2:17" ht="18" thickTop="1" thickBot="1" x14ac:dyDescent="0.35">
      <c r="B389" s="22" t="s">
        <v>1611</v>
      </c>
      <c r="C389" s="5">
        <v>59</v>
      </c>
      <c r="D389" s="323">
        <v>1</v>
      </c>
      <c r="E389" s="17"/>
      <c r="F389" s="276">
        <f>VLOOKUP(C389,'DB-캐릭터별 스테이지 매칭'!$E$3:$F$302,2,0)</f>
        <v>123</v>
      </c>
      <c r="G389" s="276" t="str">
        <f>VLOOKUP(F389,'DB-캐릭터별 스테이지 매칭'!$I$3:$L$1698,4,0)</f>
        <v>5-32</v>
      </c>
      <c r="H389" s="276">
        <f>_xlfn.IFNA(VLOOKUP(B389,'DB-서식용'!$D$4:$E$12,2,0),"")</f>
        <v>1040302001</v>
      </c>
      <c r="I389" s="29">
        <f>IFERROR((VLOOKUP(F389,'DB-방치 재화'!$B$3:$I$1800,(MATCH(H389,'DB-방치 재화'!$F$1:$I$1,0)+4),0))*60*24*D389,"0")*(1.7+1.58)</f>
        <v>906854.40000000002</v>
      </c>
      <c r="J389" s="29">
        <f>_xlfn.IFNA(IF(H389='DB-일일 퀘스트'!$F$6,VLOOKUP(F389,'DB-방치 재화'!$B$3:$H$1698,5,0)*VLOOKUP(H389,'DB-일일 퀘스트'!$F$6:$H$13,3,0),IF(H389='DB-일일 퀘스트'!$F$7,VLOOKUP(F389,'DB-방치 재화'!$B$3:$H$1698,6,0)*VLOOKUP(H389,'DB-일일 퀘스트'!$F$6:$H$13,3,0),IF(H389='DB-일일 퀘스트'!$F$8,VLOOKUP(F389,'DB-방치 재화'!$B$3:$H$1698,7,0)*VLOOKUP(H389,'DB-일일 퀘스트'!$F$6:$H$13,3,0),VLOOKUP(H389,'DB-일일 퀘스트'!$F$6:$H$13,3,0)))),"0")</f>
        <v>23040</v>
      </c>
      <c r="K389" s="29">
        <f>_xlfn.IFNA((IF(H389='DB-주간 퀘스트'!$F$6,VLOOKUP(F389,'DB-방치 재화'!$B$3:$H$1698,5,0)*VLOOKUP(H389,'DB-주간 퀘스트'!$F$6:$H$15,3,0),IF(H389='DB-주간 퀘스트'!$F$7,VLOOKUP(F389,'DB-방치 재화'!$B$3:$H$1698,6,0)*VLOOKUP(H389,'DB-주간 퀘스트'!$F$6:$H$15,3,0),IF(H389='DB-주간 퀘스트'!$F$8,VLOOKUP(F389,'DB-방치 재화'!$B$3:$H$1698,7,0)*VLOOKUP(H389,'DB-주간 퀘스트'!$F$6:$H$15,3,0),VLOOKUP(H389,'DB-주간 퀘스트'!$F$6:$H$15,3,0)))))/7,"0")</f>
        <v>9874.2857142857138</v>
      </c>
      <c r="L389" s="29">
        <f t="array" ref="L389">_xlfn.IFNA(IF(H389='DB-아스니아 미션'!$F$8,VLOOKUP('주요 재화 수급처 관리'!$F$10:$F$11,'DB-방치 재화'!$B$3:$H$1698,6,0)*'DB-아스니아 미션'!$H$8,VLOOKUP('주요 재화 수급처 관리'!$H$10:$H$11,'DB-아스니아 미션'!$F$7:$H$10,3,0)),"0")/7</f>
        <v>320365.71428571426</v>
      </c>
      <c r="M389" s="29">
        <f>(((VLOOKUP(F389,'DB-방치 재화'!$B$3:$I$1698,8,0)+8)*(VLOOKUP(H389,'DB-파견 작전실'!$L$8:$M$14,2,0)))*D389)</f>
        <v>74558.986666666679</v>
      </c>
      <c r="N389" s="29">
        <f>_xlfn.IFNA(IF(C389&lt;'DB-선물'!$E$5,VLOOKUP('주요 재화 수급처 관리'!$H$10,'DB-선물'!$G$6:$I$9,3,0),(IF('DB-선물'!$E$11&lt;=C389&lt;'DB-선물'!E335,VLOOKUP('주요 재화 수급처 관리'!$H$10,'DB-선물'!$G$12:$I$15,3,0),VLOOKUP(H389,'DB-선물'!$G$18:$I$21,3,0)))),"0")*6*D389</f>
        <v>0</v>
      </c>
      <c r="O389" s="29">
        <f t="array" ref="O389">(_xlfn.IFNA((VLOOKUP((INDEX('DB-메모리얼'!$F$5:$F$98,MATCH(MIN(ABS('DB-메모리얼'!$F$5:$F$98-'주요 재화 수급처 관리'!$C$10)),ABS('DB-메모리얼'!$F$5:$F$98-'주요 재화 수급처 관리'!$C$10),0))),'DB-메모리얼'!$F$5:$K$98,MATCH(H389,'DB-메모리얼'!$H$3:$K$3,0)+2,0)),"0"))*D389/14</f>
        <v>0</v>
      </c>
      <c r="P389" s="29" t="str">
        <f t="shared" si="16"/>
        <v/>
      </c>
      <c r="Q389" s="299">
        <f t="shared" si="17"/>
        <v>1334693.3866666665</v>
      </c>
    </row>
    <row r="390" spans="2:17" ht="18" thickTop="1" thickBot="1" x14ac:dyDescent="0.35">
      <c r="B390" s="22" t="s">
        <v>1611</v>
      </c>
      <c r="C390" s="5">
        <v>60</v>
      </c>
      <c r="D390" s="323">
        <v>1</v>
      </c>
      <c r="E390" s="17"/>
      <c r="F390" s="276">
        <f>VLOOKUP(C390,'DB-캐릭터별 스테이지 매칭'!$E$3:$F$302,2,0)</f>
        <v>127</v>
      </c>
      <c r="G390" s="276" t="str">
        <f>VLOOKUP(F390,'DB-캐릭터별 스테이지 매칭'!$I$3:$L$1698,4,0)</f>
        <v>6-1</v>
      </c>
      <c r="H390" s="276">
        <f>_xlfn.IFNA(VLOOKUP(B390,'DB-서식용'!$D$4:$E$12,2,0),"")</f>
        <v>1040302001</v>
      </c>
      <c r="I390" s="29">
        <f>IFERROR((VLOOKUP(F390,'DB-방치 재화'!$B$3:$I$1800,(MATCH(H390,'DB-방치 재화'!$F$1:$I$1,0)+4),0))*60*24*D390,"0")*(1.7+1.58)</f>
        <v>921024.00000000012</v>
      </c>
      <c r="J390" s="29">
        <f>_xlfn.IFNA(IF(H390='DB-일일 퀘스트'!$F$6,VLOOKUP(F390,'DB-방치 재화'!$B$3:$H$1698,5,0)*VLOOKUP(H390,'DB-일일 퀘스트'!$F$6:$H$13,3,0),IF(H390='DB-일일 퀘스트'!$F$7,VLOOKUP(F390,'DB-방치 재화'!$B$3:$H$1698,6,0)*VLOOKUP(H390,'DB-일일 퀘스트'!$F$6:$H$13,3,0),IF(H390='DB-일일 퀘스트'!$F$8,VLOOKUP(F390,'DB-방치 재화'!$B$3:$H$1698,7,0)*VLOOKUP(H390,'DB-일일 퀘스트'!$F$6:$H$13,3,0),VLOOKUP(H390,'DB-일일 퀘스트'!$F$6:$H$13,3,0)))),"0")</f>
        <v>23400</v>
      </c>
      <c r="K390" s="29">
        <f>_xlfn.IFNA((IF(H390='DB-주간 퀘스트'!$F$6,VLOOKUP(F390,'DB-방치 재화'!$B$3:$H$1698,5,0)*VLOOKUP(H390,'DB-주간 퀘스트'!$F$6:$H$15,3,0),IF(H390='DB-주간 퀘스트'!$F$7,VLOOKUP(F390,'DB-방치 재화'!$B$3:$H$1698,6,0)*VLOOKUP(H390,'DB-주간 퀘스트'!$F$6:$H$15,3,0),IF(H390='DB-주간 퀘스트'!$F$8,VLOOKUP(F390,'DB-방치 재화'!$B$3:$H$1698,7,0)*VLOOKUP(H390,'DB-주간 퀘스트'!$F$6:$H$15,3,0),VLOOKUP(H390,'DB-주간 퀘스트'!$F$6:$H$15,3,0)))))/7,"0")</f>
        <v>10028.571428571429</v>
      </c>
      <c r="L390" s="29">
        <f t="array" ref="L390">_xlfn.IFNA(IF(H390='DB-아스니아 미션'!$F$8,VLOOKUP('주요 재화 수급처 관리'!$F$10:$F$11,'DB-방치 재화'!$B$3:$H$1698,6,0)*'DB-아스니아 미션'!$H$8,VLOOKUP('주요 재화 수급처 관리'!$H$10:$H$11,'DB-아스니아 미션'!$F$7:$H$10,3,0)),"0")/7</f>
        <v>320365.71428571426</v>
      </c>
      <c r="M390" s="29">
        <f>(((VLOOKUP(F390,'DB-방치 재화'!$B$3:$I$1698,8,0)+8)*(VLOOKUP(H390,'DB-파견 작전실'!$L$8:$M$14,2,0)))*D390)</f>
        <v>74558.986666666679</v>
      </c>
      <c r="N390" s="29">
        <f>_xlfn.IFNA(IF(C390&lt;'DB-선물'!$E$5,VLOOKUP('주요 재화 수급처 관리'!$H$10,'DB-선물'!$G$6:$I$9,3,0),(IF('DB-선물'!$E$11&lt;=C390&lt;'DB-선물'!E336,VLOOKUP('주요 재화 수급처 관리'!$H$10,'DB-선물'!$G$12:$I$15,3,0),VLOOKUP(H390,'DB-선물'!$G$18:$I$21,3,0)))),"0")*6*D390</f>
        <v>0</v>
      </c>
      <c r="O390" s="29">
        <f t="array" ref="O390">(_xlfn.IFNA((VLOOKUP((INDEX('DB-메모리얼'!$F$5:$F$98,MATCH(MIN(ABS('DB-메모리얼'!$F$5:$F$98-'주요 재화 수급처 관리'!$C$10)),ABS('DB-메모리얼'!$F$5:$F$98-'주요 재화 수급처 관리'!$C$10),0))),'DB-메모리얼'!$F$5:$K$98,MATCH(H390,'DB-메모리얼'!$H$3:$K$3,0)+2,0)),"0"))*D390/14</f>
        <v>0</v>
      </c>
      <c r="P390" s="29" t="str">
        <f t="shared" si="16"/>
        <v/>
      </c>
      <c r="Q390" s="299">
        <f t="shared" si="17"/>
        <v>1349377.2723809525</v>
      </c>
    </row>
    <row r="391" spans="2:17" ht="18" thickTop="1" thickBot="1" x14ac:dyDescent="0.35">
      <c r="B391" s="22" t="s">
        <v>1611</v>
      </c>
      <c r="C391" s="116">
        <v>61</v>
      </c>
      <c r="D391" s="323">
        <v>1</v>
      </c>
      <c r="E391" s="17"/>
      <c r="F391" s="276">
        <f>VLOOKUP(C391,'DB-캐릭터별 스테이지 매칭'!$E$3:$F$302,2,0)</f>
        <v>130</v>
      </c>
      <c r="G391" s="276" t="str">
        <f>VLOOKUP(F391,'DB-캐릭터별 스테이지 매칭'!$I$3:$L$1698,4,0)</f>
        <v>6-4</v>
      </c>
      <c r="H391" s="276">
        <f>_xlfn.IFNA(VLOOKUP(B391,'DB-서식용'!$D$4:$E$12,2,0),"")</f>
        <v>1040302001</v>
      </c>
      <c r="I391" s="29">
        <f>IFERROR((VLOOKUP(F391,'DB-방치 재화'!$B$3:$I$1800,(MATCH(H391,'DB-방치 재화'!$F$1:$I$1,0)+4),0))*60*24*D391,"0")*(1.7+1.58)</f>
        <v>935193.60000000009</v>
      </c>
      <c r="J391" s="29">
        <f>_xlfn.IFNA(IF(H391='DB-일일 퀘스트'!$F$6,VLOOKUP(F391,'DB-방치 재화'!$B$3:$H$1698,5,0)*VLOOKUP(H391,'DB-일일 퀘스트'!$F$6:$H$13,3,0),IF(H391='DB-일일 퀘스트'!$F$7,VLOOKUP(F391,'DB-방치 재화'!$B$3:$H$1698,6,0)*VLOOKUP(H391,'DB-일일 퀘스트'!$F$6:$H$13,3,0),IF(H391='DB-일일 퀘스트'!$F$8,VLOOKUP(F391,'DB-방치 재화'!$B$3:$H$1698,7,0)*VLOOKUP(H391,'DB-일일 퀘스트'!$F$6:$H$13,3,0),VLOOKUP(H391,'DB-일일 퀘스트'!$F$6:$H$13,3,0)))),"0")</f>
        <v>23760</v>
      </c>
      <c r="K391" s="29">
        <f>_xlfn.IFNA((IF(H391='DB-주간 퀘스트'!$F$6,VLOOKUP(F391,'DB-방치 재화'!$B$3:$H$1698,5,0)*VLOOKUP(H391,'DB-주간 퀘스트'!$F$6:$H$15,3,0),IF(H391='DB-주간 퀘스트'!$F$7,VLOOKUP(F391,'DB-방치 재화'!$B$3:$H$1698,6,0)*VLOOKUP(H391,'DB-주간 퀘스트'!$F$6:$H$15,3,0),IF(H391='DB-주간 퀘스트'!$F$8,VLOOKUP(F391,'DB-방치 재화'!$B$3:$H$1698,7,0)*VLOOKUP(H391,'DB-주간 퀘스트'!$F$6:$H$15,3,0),VLOOKUP(H391,'DB-주간 퀘스트'!$F$6:$H$15,3,0)))))/7,"0")</f>
        <v>10182.857142857143</v>
      </c>
      <c r="L391" s="29">
        <f t="array" ref="L391">_xlfn.IFNA(IF(H391='DB-아스니아 미션'!$F$8,VLOOKUP('주요 재화 수급처 관리'!$F$10:$F$11,'DB-방치 재화'!$B$3:$H$1698,6,0)*'DB-아스니아 미션'!$H$8,VLOOKUP('주요 재화 수급처 관리'!$H$10:$H$11,'DB-아스니아 미션'!$F$7:$H$10,3,0)),"0")/7</f>
        <v>320365.71428571426</v>
      </c>
      <c r="M391" s="29">
        <f>(((VLOOKUP(F391,'DB-방치 재화'!$B$3:$I$1698,8,0)+8)*(VLOOKUP(H391,'DB-파견 작전실'!$L$8:$M$14,2,0)))*D391)</f>
        <v>74558.986666666679</v>
      </c>
      <c r="N391" s="29">
        <f>_xlfn.IFNA(IF(C391&lt;'DB-선물'!$E$5,VLOOKUP('주요 재화 수급처 관리'!$H$10,'DB-선물'!$G$6:$I$9,3,0),(IF('DB-선물'!$E$11&lt;=C391&lt;'DB-선물'!E337,VLOOKUP('주요 재화 수급처 관리'!$H$10,'DB-선물'!$G$12:$I$15,3,0),VLOOKUP(H391,'DB-선물'!$G$18:$I$21,3,0)))),"0")*6*D391</f>
        <v>0</v>
      </c>
      <c r="O391" s="29">
        <f t="array" ref="O391">(_xlfn.IFNA((VLOOKUP((INDEX('DB-메모리얼'!$F$5:$F$98,MATCH(MIN(ABS('DB-메모리얼'!$F$5:$F$98-'주요 재화 수급처 관리'!$C$10)),ABS('DB-메모리얼'!$F$5:$F$98-'주요 재화 수급처 관리'!$C$10),0))),'DB-메모리얼'!$F$5:$K$98,MATCH(H391,'DB-메모리얼'!$H$3:$K$3,0)+2,0)),"0"))*D391/14</f>
        <v>0</v>
      </c>
      <c r="P391" s="29" t="str">
        <f t="shared" si="16"/>
        <v/>
      </c>
      <c r="Q391" s="299">
        <f t="shared" si="17"/>
        <v>1364061.158095238</v>
      </c>
    </row>
    <row r="392" spans="2:17" ht="18" thickTop="1" thickBot="1" x14ac:dyDescent="0.35">
      <c r="B392" s="22" t="s">
        <v>1611</v>
      </c>
      <c r="C392" s="116">
        <v>62</v>
      </c>
      <c r="D392" s="323">
        <v>1</v>
      </c>
      <c r="E392" s="17"/>
      <c r="F392" s="276">
        <f>VLOOKUP(C392,'DB-캐릭터별 스테이지 매칭'!$E$3:$F$302,2,0)</f>
        <v>134</v>
      </c>
      <c r="G392" s="276" t="str">
        <f>VLOOKUP(F392,'DB-캐릭터별 스테이지 매칭'!$I$3:$L$1698,4,0)</f>
        <v>6-8</v>
      </c>
      <c r="H392" s="276">
        <f>_xlfn.IFNA(VLOOKUP(B392,'DB-서식용'!$D$4:$E$12,2,0),"")</f>
        <v>1040302001</v>
      </c>
      <c r="I392" s="29">
        <f>IFERROR((VLOOKUP(F392,'DB-방치 재화'!$B$3:$I$1800,(MATCH(H392,'DB-방치 재화'!$F$1:$I$1,0)+4),0))*60*24*D392,"0")*(1.7+1.58)</f>
        <v>954086.40000000002</v>
      </c>
      <c r="J392" s="29">
        <f>_xlfn.IFNA(IF(H392='DB-일일 퀘스트'!$F$6,VLOOKUP(F392,'DB-방치 재화'!$B$3:$H$1698,5,0)*VLOOKUP(H392,'DB-일일 퀘스트'!$F$6:$H$13,3,0),IF(H392='DB-일일 퀘스트'!$F$7,VLOOKUP(F392,'DB-방치 재화'!$B$3:$H$1698,6,0)*VLOOKUP(H392,'DB-일일 퀘스트'!$F$6:$H$13,3,0),IF(H392='DB-일일 퀘스트'!$F$8,VLOOKUP(F392,'DB-방치 재화'!$B$3:$H$1698,7,0)*VLOOKUP(H392,'DB-일일 퀘스트'!$F$6:$H$13,3,0),VLOOKUP(H392,'DB-일일 퀘스트'!$F$6:$H$13,3,0)))),"0")</f>
        <v>24240</v>
      </c>
      <c r="K392" s="29">
        <f>_xlfn.IFNA((IF(H392='DB-주간 퀘스트'!$F$6,VLOOKUP(F392,'DB-방치 재화'!$B$3:$H$1698,5,0)*VLOOKUP(H392,'DB-주간 퀘스트'!$F$6:$H$15,3,0),IF(H392='DB-주간 퀘스트'!$F$7,VLOOKUP(F392,'DB-방치 재화'!$B$3:$H$1698,6,0)*VLOOKUP(H392,'DB-주간 퀘스트'!$F$6:$H$15,3,0),IF(H392='DB-주간 퀘스트'!$F$8,VLOOKUP(F392,'DB-방치 재화'!$B$3:$H$1698,7,0)*VLOOKUP(H392,'DB-주간 퀘스트'!$F$6:$H$15,3,0),VLOOKUP(H392,'DB-주간 퀘스트'!$F$6:$H$15,3,0)))))/7,"0")</f>
        <v>10388.571428571429</v>
      </c>
      <c r="L392" s="29">
        <f t="array" ref="L392">_xlfn.IFNA(IF(H392='DB-아스니아 미션'!$F$8,VLOOKUP('주요 재화 수급처 관리'!$F$10:$F$11,'DB-방치 재화'!$B$3:$H$1698,6,0)*'DB-아스니아 미션'!$H$8,VLOOKUP('주요 재화 수급처 관리'!$H$10:$H$11,'DB-아스니아 미션'!$F$7:$H$10,3,0)),"0")/7</f>
        <v>320365.71428571426</v>
      </c>
      <c r="M392" s="29">
        <f>(((VLOOKUP(F392,'DB-방치 재화'!$B$3:$I$1698,8,0)+8)*(VLOOKUP(H392,'DB-파견 작전실'!$L$8:$M$14,2,0)))*D392)</f>
        <v>74558.986666666679</v>
      </c>
      <c r="N392" s="29">
        <f>_xlfn.IFNA(IF(C392&lt;'DB-선물'!$E$5,VLOOKUP('주요 재화 수급처 관리'!$H$10,'DB-선물'!$G$6:$I$9,3,0),(IF('DB-선물'!$E$11&lt;=C392&lt;'DB-선물'!E338,VLOOKUP('주요 재화 수급처 관리'!$H$10,'DB-선물'!$G$12:$I$15,3,0),VLOOKUP(H392,'DB-선물'!$G$18:$I$21,3,0)))),"0")*6*D392</f>
        <v>0</v>
      </c>
      <c r="O392" s="29">
        <f t="array" ref="O392">(_xlfn.IFNA((VLOOKUP((INDEX('DB-메모리얼'!$F$5:$F$98,MATCH(MIN(ABS('DB-메모리얼'!$F$5:$F$98-'주요 재화 수급처 관리'!$C$10)),ABS('DB-메모리얼'!$F$5:$F$98-'주요 재화 수급처 관리'!$C$10),0))),'DB-메모리얼'!$F$5:$K$98,MATCH(H392,'DB-메모리얼'!$H$3:$K$3,0)+2,0)),"0"))*D392/14</f>
        <v>0</v>
      </c>
      <c r="P392" s="29">
        <f t="shared" si="16"/>
        <v>1028</v>
      </c>
      <c r="Q392" s="299">
        <f t="shared" si="17"/>
        <v>1384667.6723809524</v>
      </c>
    </row>
    <row r="393" spans="2:17" ht="18" thickTop="1" thickBot="1" x14ac:dyDescent="0.35">
      <c r="B393" s="22" t="s">
        <v>1611</v>
      </c>
      <c r="C393" s="116">
        <v>63</v>
      </c>
      <c r="D393" s="323">
        <v>1</v>
      </c>
      <c r="E393" s="17"/>
      <c r="F393" s="276">
        <f>VLOOKUP(C393,'DB-캐릭터별 스테이지 매칭'!$E$3:$F$302,2,0)</f>
        <v>137</v>
      </c>
      <c r="G393" s="276" t="str">
        <f>VLOOKUP(F393,'DB-캐릭터별 스테이지 매칭'!$I$3:$L$1698,4,0)</f>
        <v>6-11</v>
      </c>
      <c r="H393" s="276">
        <f>_xlfn.IFNA(VLOOKUP(B393,'DB-서식용'!$D$4:$E$12,2,0),"")</f>
        <v>1040302001</v>
      </c>
      <c r="I393" s="29">
        <f>IFERROR((VLOOKUP(F393,'DB-방치 재화'!$B$3:$I$1800,(MATCH(H393,'DB-방치 재화'!$F$1:$I$1,0)+4),0))*60*24*D393,"0")*(1.7+1.58)</f>
        <v>963532.80000000005</v>
      </c>
      <c r="J393" s="29">
        <f>_xlfn.IFNA(IF(H393='DB-일일 퀘스트'!$F$6,VLOOKUP(F393,'DB-방치 재화'!$B$3:$H$1698,5,0)*VLOOKUP(H393,'DB-일일 퀘스트'!$F$6:$H$13,3,0),IF(H393='DB-일일 퀘스트'!$F$7,VLOOKUP(F393,'DB-방치 재화'!$B$3:$H$1698,6,0)*VLOOKUP(H393,'DB-일일 퀘스트'!$F$6:$H$13,3,0),IF(H393='DB-일일 퀘스트'!$F$8,VLOOKUP(F393,'DB-방치 재화'!$B$3:$H$1698,7,0)*VLOOKUP(H393,'DB-일일 퀘스트'!$F$6:$H$13,3,0),VLOOKUP(H393,'DB-일일 퀘스트'!$F$6:$H$13,3,0)))),"0")</f>
        <v>24480</v>
      </c>
      <c r="K393" s="29">
        <f>_xlfn.IFNA((IF(H393='DB-주간 퀘스트'!$F$6,VLOOKUP(F393,'DB-방치 재화'!$B$3:$H$1698,5,0)*VLOOKUP(H393,'DB-주간 퀘스트'!$F$6:$H$15,3,0),IF(H393='DB-주간 퀘스트'!$F$7,VLOOKUP(F393,'DB-방치 재화'!$B$3:$H$1698,6,0)*VLOOKUP(H393,'DB-주간 퀘스트'!$F$6:$H$15,3,0),IF(H393='DB-주간 퀘스트'!$F$8,VLOOKUP(F393,'DB-방치 재화'!$B$3:$H$1698,7,0)*VLOOKUP(H393,'DB-주간 퀘스트'!$F$6:$H$15,3,0),VLOOKUP(H393,'DB-주간 퀘스트'!$F$6:$H$15,3,0)))))/7,"0")</f>
        <v>10491.428571428571</v>
      </c>
      <c r="L393" s="29">
        <f t="array" ref="L393">_xlfn.IFNA(IF(H393='DB-아스니아 미션'!$F$8,VLOOKUP('주요 재화 수급처 관리'!$F$10:$F$11,'DB-방치 재화'!$B$3:$H$1698,6,0)*'DB-아스니아 미션'!$H$8,VLOOKUP('주요 재화 수급처 관리'!$H$10:$H$11,'DB-아스니아 미션'!$F$7:$H$10,3,0)),"0")/7</f>
        <v>320365.71428571426</v>
      </c>
      <c r="M393" s="29">
        <f>(((VLOOKUP(F393,'DB-방치 재화'!$B$3:$I$1698,8,0)+8)*(VLOOKUP(H393,'DB-파견 작전실'!$L$8:$M$14,2,0)))*D393)</f>
        <v>74558.986666666679</v>
      </c>
      <c r="N393" s="29">
        <f>_xlfn.IFNA(IF(C393&lt;'DB-선물'!$E$5,VLOOKUP('주요 재화 수급처 관리'!$H$10,'DB-선물'!$G$6:$I$9,3,0),(IF('DB-선물'!$E$11&lt;=C393&lt;'DB-선물'!E339,VLOOKUP('주요 재화 수급처 관리'!$H$10,'DB-선물'!$G$12:$I$15,3,0),VLOOKUP(H393,'DB-선물'!$G$18:$I$21,3,0)))),"0")*6*D393</f>
        <v>0</v>
      </c>
      <c r="O393" s="29">
        <f t="array" ref="O393">(_xlfn.IFNA((VLOOKUP((INDEX('DB-메모리얼'!$F$5:$F$98,MATCH(MIN(ABS('DB-메모리얼'!$F$5:$F$98-'주요 재화 수급처 관리'!$C$10)),ABS('DB-메모리얼'!$F$5:$F$98-'주요 재화 수급처 관리'!$C$10),0))),'DB-메모리얼'!$F$5:$K$98,MATCH(H393,'DB-메모리얼'!$H$3:$K$3,0)+2,0)),"0"))*D393/14</f>
        <v>0</v>
      </c>
      <c r="P393" s="29">
        <f t="shared" si="16"/>
        <v>1028</v>
      </c>
      <c r="Q393" s="299">
        <f t="shared" si="17"/>
        <v>1394456.9295238093</v>
      </c>
    </row>
    <row r="394" spans="2:17" ht="18" thickTop="1" thickBot="1" x14ac:dyDescent="0.35">
      <c r="B394" s="22" t="s">
        <v>1611</v>
      </c>
      <c r="C394" s="116">
        <v>64</v>
      </c>
      <c r="D394" s="323">
        <v>1</v>
      </c>
      <c r="E394" s="17"/>
      <c r="F394" s="276">
        <f>VLOOKUP(C394,'DB-캐릭터별 스테이지 매칭'!$E$3:$F$302,2,0)</f>
        <v>141</v>
      </c>
      <c r="G394" s="276" t="str">
        <f>VLOOKUP(F394,'DB-캐릭터별 스테이지 매칭'!$I$3:$L$1698,4,0)</f>
        <v>6-15</v>
      </c>
      <c r="H394" s="276">
        <f>_xlfn.IFNA(VLOOKUP(B394,'DB-서식용'!$D$4:$E$12,2,0),"")</f>
        <v>1040302001</v>
      </c>
      <c r="I394" s="29">
        <f>IFERROR((VLOOKUP(F394,'DB-방치 재화'!$B$3:$I$1800,(MATCH(H394,'DB-방치 재화'!$F$1:$I$1,0)+4),0))*60*24*D394,"0")*(1.7+1.58)</f>
        <v>982425.60000000009</v>
      </c>
      <c r="J394" s="29">
        <f>_xlfn.IFNA(IF(H394='DB-일일 퀘스트'!$F$6,VLOOKUP(F394,'DB-방치 재화'!$B$3:$H$1698,5,0)*VLOOKUP(H394,'DB-일일 퀘스트'!$F$6:$H$13,3,0),IF(H394='DB-일일 퀘스트'!$F$7,VLOOKUP(F394,'DB-방치 재화'!$B$3:$H$1698,6,0)*VLOOKUP(H394,'DB-일일 퀘스트'!$F$6:$H$13,3,0),IF(H394='DB-일일 퀘스트'!$F$8,VLOOKUP(F394,'DB-방치 재화'!$B$3:$H$1698,7,0)*VLOOKUP(H394,'DB-일일 퀘스트'!$F$6:$H$13,3,0),VLOOKUP(H394,'DB-일일 퀘스트'!$F$6:$H$13,3,0)))),"0")</f>
        <v>24960</v>
      </c>
      <c r="K394" s="29">
        <f>_xlfn.IFNA((IF(H394='DB-주간 퀘스트'!$F$6,VLOOKUP(F394,'DB-방치 재화'!$B$3:$H$1698,5,0)*VLOOKUP(H394,'DB-주간 퀘스트'!$F$6:$H$15,3,0),IF(H394='DB-주간 퀘스트'!$F$7,VLOOKUP(F394,'DB-방치 재화'!$B$3:$H$1698,6,0)*VLOOKUP(H394,'DB-주간 퀘스트'!$F$6:$H$15,3,0),IF(H394='DB-주간 퀘스트'!$F$8,VLOOKUP(F394,'DB-방치 재화'!$B$3:$H$1698,7,0)*VLOOKUP(H394,'DB-주간 퀘스트'!$F$6:$H$15,3,0),VLOOKUP(H394,'DB-주간 퀘스트'!$F$6:$H$15,3,0)))))/7,"0")</f>
        <v>10697.142857142857</v>
      </c>
      <c r="L394" s="29">
        <f t="array" ref="L394">_xlfn.IFNA(IF(H394='DB-아스니아 미션'!$F$8,VLOOKUP('주요 재화 수급처 관리'!$F$10:$F$11,'DB-방치 재화'!$B$3:$H$1698,6,0)*'DB-아스니아 미션'!$H$8,VLOOKUP('주요 재화 수급처 관리'!$H$10:$H$11,'DB-아스니아 미션'!$F$7:$H$10,3,0)),"0")/7</f>
        <v>320365.71428571426</v>
      </c>
      <c r="M394" s="29">
        <f>(((VLOOKUP(F394,'DB-방치 재화'!$B$3:$I$1698,8,0)+8)*(VLOOKUP(H394,'DB-파견 작전실'!$L$8:$M$14,2,0)))*D394)</f>
        <v>74558.986666666679</v>
      </c>
      <c r="N394" s="29">
        <f>_xlfn.IFNA(IF(C394&lt;'DB-선물'!$E$5,VLOOKUP('주요 재화 수급처 관리'!$H$10,'DB-선물'!$G$6:$I$9,3,0),(IF('DB-선물'!$E$11&lt;=C394&lt;'DB-선물'!E340,VLOOKUP('주요 재화 수급처 관리'!$H$10,'DB-선물'!$G$12:$I$15,3,0),VLOOKUP(H394,'DB-선물'!$G$18:$I$21,3,0)))),"0")*6*D394</f>
        <v>0</v>
      </c>
      <c r="O394" s="29">
        <f t="array" ref="O394">(_xlfn.IFNA((VLOOKUP((INDEX('DB-메모리얼'!$F$5:$F$98,MATCH(MIN(ABS('DB-메모리얼'!$F$5:$F$98-'주요 재화 수급처 관리'!$C$10)),ABS('DB-메모리얼'!$F$5:$F$98-'주요 재화 수급처 관리'!$C$10),0))),'DB-메모리얼'!$F$5:$K$98,MATCH(H394,'DB-메모리얼'!$H$3:$K$3,0)+2,0)),"0"))*D394/14</f>
        <v>0</v>
      </c>
      <c r="P394" s="29">
        <f t="shared" si="16"/>
        <v>1028</v>
      </c>
      <c r="Q394" s="299">
        <f t="shared" si="17"/>
        <v>1414035.4438095237</v>
      </c>
    </row>
    <row r="395" spans="2:17" ht="18" thickTop="1" thickBot="1" x14ac:dyDescent="0.35">
      <c r="B395" s="22" t="s">
        <v>1611</v>
      </c>
      <c r="C395" s="116">
        <v>65</v>
      </c>
      <c r="D395" s="323">
        <v>1</v>
      </c>
      <c r="E395" s="17"/>
      <c r="F395" s="276">
        <f>VLOOKUP(C395,'DB-캐릭터별 스테이지 매칭'!$E$3:$F$302,2,0)</f>
        <v>144</v>
      </c>
      <c r="G395" s="276" t="str">
        <f>VLOOKUP(F395,'DB-캐릭터별 스테이지 매칭'!$I$3:$L$1698,4,0)</f>
        <v>6-18</v>
      </c>
      <c r="H395" s="276">
        <f>_xlfn.IFNA(VLOOKUP(B395,'DB-서식용'!$D$4:$E$12,2,0),"")</f>
        <v>1040302001</v>
      </c>
      <c r="I395" s="29">
        <f>IFERROR((VLOOKUP(F395,'DB-방치 재화'!$B$3:$I$1800,(MATCH(H395,'DB-방치 재화'!$F$1:$I$1,0)+4),0))*60*24*D395,"0")*(1.7+1.58)</f>
        <v>996595.20000000007</v>
      </c>
      <c r="J395" s="29">
        <f>_xlfn.IFNA(IF(H395='DB-일일 퀘스트'!$F$6,VLOOKUP(F395,'DB-방치 재화'!$B$3:$H$1698,5,0)*VLOOKUP(H395,'DB-일일 퀘스트'!$F$6:$H$13,3,0),IF(H395='DB-일일 퀘스트'!$F$7,VLOOKUP(F395,'DB-방치 재화'!$B$3:$H$1698,6,0)*VLOOKUP(H395,'DB-일일 퀘스트'!$F$6:$H$13,3,0),IF(H395='DB-일일 퀘스트'!$F$8,VLOOKUP(F395,'DB-방치 재화'!$B$3:$H$1698,7,0)*VLOOKUP(H395,'DB-일일 퀘스트'!$F$6:$H$13,3,0),VLOOKUP(H395,'DB-일일 퀘스트'!$F$6:$H$13,3,0)))),"0")</f>
        <v>25320</v>
      </c>
      <c r="K395" s="29">
        <f>_xlfn.IFNA((IF(H395='DB-주간 퀘스트'!$F$6,VLOOKUP(F395,'DB-방치 재화'!$B$3:$H$1698,5,0)*VLOOKUP(H395,'DB-주간 퀘스트'!$F$6:$H$15,3,0),IF(H395='DB-주간 퀘스트'!$F$7,VLOOKUP(F395,'DB-방치 재화'!$B$3:$H$1698,6,0)*VLOOKUP(H395,'DB-주간 퀘스트'!$F$6:$H$15,3,0),IF(H395='DB-주간 퀘스트'!$F$8,VLOOKUP(F395,'DB-방치 재화'!$B$3:$H$1698,7,0)*VLOOKUP(H395,'DB-주간 퀘스트'!$F$6:$H$15,3,0),VLOOKUP(H395,'DB-주간 퀘스트'!$F$6:$H$15,3,0)))))/7,"0")</f>
        <v>10851.428571428571</v>
      </c>
      <c r="L395" s="29">
        <f t="array" ref="L395">_xlfn.IFNA(IF(H395='DB-아스니아 미션'!$F$8,VLOOKUP('주요 재화 수급처 관리'!$F$10:$F$11,'DB-방치 재화'!$B$3:$H$1698,6,0)*'DB-아스니아 미션'!$H$8,VLOOKUP('주요 재화 수급처 관리'!$H$10:$H$11,'DB-아스니아 미션'!$F$7:$H$10,3,0)),"0")/7</f>
        <v>320365.71428571426</v>
      </c>
      <c r="M395" s="29">
        <f>(((VLOOKUP(F395,'DB-방치 재화'!$B$3:$I$1698,8,0)+8)*(VLOOKUP(H395,'DB-파견 작전실'!$L$8:$M$14,2,0)))*D395)</f>
        <v>74558.986666666679</v>
      </c>
      <c r="N395" s="29">
        <f>_xlfn.IFNA(IF(C395&lt;'DB-선물'!$E$5,VLOOKUP('주요 재화 수급처 관리'!$H$10,'DB-선물'!$G$6:$I$9,3,0),(IF('DB-선물'!$E$11&lt;=C395&lt;'DB-선물'!E341,VLOOKUP('주요 재화 수급처 관리'!$H$10,'DB-선물'!$G$12:$I$15,3,0),VLOOKUP(H395,'DB-선물'!$G$18:$I$21,3,0)))),"0")*6*D395</f>
        <v>0</v>
      </c>
      <c r="O395" s="29">
        <f t="array" ref="O395">(_xlfn.IFNA((VLOOKUP((INDEX('DB-메모리얼'!$F$5:$F$98,MATCH(MIN(ABS('DB-메모리얼'!$F$5:$F$98-'주요 재화 수급처 관리'!$C$10)),ABS('DB-메모리얼'!$F$5:$F$98-'주요 재화 수급처 관리'!$C$10),0))),'DB-메모리얼'!$F$5:$K$98,MATCH(H395,'DB-메모리얼'!$H$3:$K$3,0)+2,0)),"0"))*D395/14</f>
        <v>0</v>
      </c>
      <c r="P395" s="29">
        <f t="shared" si="16"/>
        <v>1028</v>
      </c>
      <c r="Q395" s="299">
        <f t="shared" si="17"/>
        <v>1428719.3295238095</v>
      </c>
    </row>
    <row r="396" spans="2:17" ht="18" thickTop="1" thickBot="1" x14ac:dyDescent="0.35">
      <c r="B396" s="22" t="s">
        <v>1611</v>
      </c>
      <c r="C396" s="116">
        <v>66</v>
      </c>
      <c r="D396" s="323">
        <v>1</v>
      </c>
      <c r="E396" s="17"/>
      <c r="F396" s="276">
        <f>VLOOKUP(C396,'DB-캐릭터별 스테이지 매칭'!$E$3:$F$302,2,0)</f>
        <v>148</v>
      </c>
      <c r="G396" s="276" t="str">
        <f>VLOOKUP(F396,'DB-캐릭터별 스테이지 매칭'!$I$3:$L$1698,4,0)</f>
        <v>6-22</v>
      </c>
      <c r="H396" s="276">
        <f>_xlfn.IFNA(VLOOKUP(B396,'DB-서식용'!$D$4:$E$12,2,0),"")</f>
        <v>1040302001</v>
      </c>
      <c r="I396" s="29">
        <f>IFERROR((VLOOKUP(F396,'DB-방치 재화'!$B$3:$I$1800,(MATCH(H396,'DB-방치 재화'!$F$1:$I$1,0)+4),0))*60*24*D396,"0")*(1.7+1.58)</f>
        <v>1010764.8</v>
      </c>
      <c r="J396" s="29">
        <f>_xlfn.IFNA(IF(H396='DB-일일 퀘스트'!$F$6,VLOOKUP(F396,'DB-방치 재화'!$B$3:$H$1698,5,0)*VLOOKUP(H396,'DB-일일 퀘스트'!$F$6:$H$13,3,0),IF(H396='DB-일일 퀘스트'!$F$7,VLOOKUP(F396,'DB-방치 재화'!$B$3:$H$1698,6,0)*VLOOKUP(H396,'DB-일일 퀘스트'!$F$6:$H$13,3,0),IF(H396='DB-일일 퀘스트'!$F$8,VLOOKUP(F396,'DB-방치 재화'!$B$3:$H$1698,7,0)*VLOOKUP(H396,'DB-일일 퀘스트'!$F$6:$H$13,3,0),VLOOKUP(H396,'DB-일일 퀘스트'!$F$6:$H$13,3,0)))),"0")</f>
        <v>25680</v>
      </c>
      <c r="K396" s="29">
        <f>_xlfn.IFNA((IF(H396='DB-주간 퀘스트'!$F$6,VLOOKUP(F396,'DB-방치 재화'!$B$3:$H$1698,5,0)*VLOOKUP(H396,'DB-주간 퀘스트'!$F$6:$H$15,3,0),IF(H396='DB-주간 퀘스트'!$F$7,VLOOKUP(F396,'DB-방치 재화'!$B$3:$H$1698,6,0)*VLOOKUP(H396,'DB-주간 퀘스트'!$F$6:$H$15,3,0),IF(H396='DB-주간 퀘스트'!$F$8,VLOOKUP(F396,'DB-방치 재화'!$B$3:$H$1698,7,0)*VLOOKUP(H396,'DB-주간 퀘스트'!$F$6:$H$15,3,0),VLOOKUP(H396,'DB-주간 퀘스트'!$F$6:$H$15,3,0)))))/7,"0")</f>
        <v>11005.714285714286</v>
      </c>
      <c r="L396" s="29">
        <f t="array" ref="L396">_xlfn.IFNA(IF(H396='DB-아스니아 미션'!$F$8,VLOOKUP('주요 재화 수급처 관리'!$F$10:$F$11,'DB-방치 재화'!$B$3:$H$1698,6,0)*'DB-아스니아 미션'!$H$8,VLOOKUP('주요 재화 수급처 관리'!$H$10:$H$11,'DB-아스니아 미션'!$F$7:$H$10,3,0)),"0")/7</f>
        <v>320365.71428571426</v>
      </c>
      <c r="M396" s="29">
        <f>(((VLOOKUP(F396,'DB-방치 재화'!$B$3:$I$1698,8,0)+8)*(VLOOKUP(H396,'DB-파견 작전실'!$L$8:$M$14,2,0)))*D396)</f>
        <v>74558.986666666679</v>
      </c>
      <c r="N396" s="29">
        <f>_xlfn.IFNA(IF(C396&lt;'DB-선물'!$E$5,VLOOKUP('주요 재화 수급처 관리'!$H$10,'DB-선물'!$G$6:$I$9,3,0),(IF('DB-선물'!$E$11&lt;=C396&lt;'DB-선물'!E342,VLOOKUP('주요 재화 수급처 관리'!$H$10,'DB-선물'!$G$12:$I$15,3,0),VLOOKUP(H396,'DB-선물'!$G$18:$I$21,3,0)))),"0")*6*D396</f>
        <v>0</v>
      </c>
      <c r="O396" s="29">
        <f t="array" ref="O396">(_xlfn.IFNA((VLOOKUP((INDEX('DB-메모리얼'!$F$5:$F$98,MATCH(MIN(ABS('DB-메모리얼'!$F$5:$F$98-'주요 재화 수급처 관리'!$C$10)),ABS('DB-메모리얼'!$F$5:$F$98-'주요 재화 수급처 관리'!$C$10),0))),'DB-메모리얼'!$F$5:$K$98,MATCH(H396,'DB-메모리얼'!$H$3:$K$3,0)+2,0)),"0"))*D396/14</f>
        <v>0</v>
      </c>
      <c r="P396" s="29">
        <f t="shared" si="16"/>
        <v>1028</v>
      </c>
      <c r="Q396" s="299">
        <f t="shared" si="17"/>
        <v>1443403.2152380953</v>
      </c>
    </row>
    <row r="397" spans="2:17" ht="18" thickTop="1" thickBot="1" x14ac:dyDescent="0.35">
      <c r="B397" s="22" t="s">
        <v>1611</v>
      </c>
      <c r="C397" s="116">
        <v>67</v>
      </c>
      <c r="D397" s="323">
        <v>1</v>
      </c>
      <c r="E397" s="17"/>
      <c r="F397" s="276">
        <f>VLOOKUP(C397,'DB-캐릭터별 스테이지 매칭'!$E$3:$F$302,2,0)</f>
        <v>152</v>
      </c>
      <c r="G397" s="276" t="str">
        <f>VLOOKUP(F397,'DB-캐릭터별 스테이지 매칭'!$I$3:$L$1698,4,0)</f>
        <v>6-26</v>
      </c>
      <c r="H397" s="276">
        <f>_xlfn.IFNA(VLOOKUP(B397,'DB-서식용'!$D$4:$E$12,2,0),"")</f>
        <v>1040302001</v>
      </c>
      <c r="I397" s="29">
        <f>IFERROR((VLOOKUP(F397,'DB-방치 재화'!$B$3:$I$1800,(MATCH(H397,'DB-방치 재화'!$F$1:$I$1,0)+4),0))*60*24*D397,"0")*(1.7+1.58)</f>
        <v>1029657.6000000001</v>
      </c>
      <c r="J397" s="29">
        <f>_xlfn.IFNA(IF(H397='DB-일일 퀘스트'!$F$6,VLOOKUP(F397,'DB-방치 재화'!$B$3:$H$1698,5,0)*VLOOKUP(H397,'DB-일일 퀘스트'!$F$6:$H$13,3,0),IF(H397='DB-일일 퀘스트'!$F$7,VLOOKUP(F397,'DB-방치 재화'!$B$3:$H$1698,6,0)*VLOOKUP(H397,'DB-일일 퀘스트'!$F$6:$H$13,3,0),IF(H397='DB-일일 퀘스트'!$F$8,VLOOKUP(F397,'DB-방치 재화'!$B$3:$H$1698,7,0)*VLOOKUP(H397,'DB-일일 퀘스트'!$F$6:$H$13,3,0),VLOOKUP(H397,'DB-일일 퀘스트'!$F$6:$H$13,3,0)))),"0")</f>
        <v>26160</v>
      </c>
      <c r="K397" s="29">
        <f>_xlfn.IFNA((IF(H397='DB-주간 퀘스트'!$F$6,VLOOKUP(F397,'DB-방치 재화'!$B$3:$H$1698,5,0)*VLOOKUP(H397,'DB-주간 퀘스트'!$F$6:$H$15,3,0),IF(H397='DB-주간 퀘스트'!$F$7,VLOOKUP(F397,'DB-방치 재화'!$B$3:$H$1698,6,0)*VLOOKUP(H397,'DB-주간 퀘스트'!$F$6:$H$15,3,0),IF(H397='DB-주간 퀘스트'!$F$8,VLOOKUP(F397,'DB-방치 재화'!$B$3:$H$1698,7,0)*VLOOKUP(H397,'DB-주간 퀘스트'!$F$6:$H$15,3,0),VLOOKUP(H397,'DB-주간 퀘스트'!$F$6:$H$15,3,0)))))/7,"0")</f>
        <v>11211.428571428571</v>
      </c>
      <c r="L397" s="29">
        <f t="array" ref="L397">_xlfn.IFNA(IF(H397='DB-아스니아 미션'!$F$8,VLOOKUP('주요 재화 수급처 관리'!$F$10:$F$11,'DB-방치 재화'!$B$3:$H$1698,6,0)*'DB-아스니아 미션'!$H$8,VLOOKUP('주요 재화 수급처 관리'!$H$10:$H$11,'DB-아스니아 미션'!$F$7:$H$10,3,0)),"0")/7</f>
        <v>320365.71428571426</v>
      </c>
      <c r="M397" s="29">
        <f>(((VLOOKUP(F397,'DB-방치 재화'!$B$3:$I$1698,8,0)+8)*(VLOOKUP(H397,'DB-파견 작전실'!$L$8:$M$14,2,0)))*D397)</f>
        <v>74558.986666666679</v>
      </c>
      <c r="N397" s="29">
        <f>_xlfn.IFNA(IF(C397&lt;'DB-선물'!$E$5,VLOOKUP('주요 재화 수급처 관리'!$H$10,'DB-선물'!$G$6:$I$9,3,0),(IF('DB-선물'!$E$11&lt;=C397&lt;'DB-선물'!E343,VLOOKUP('주요 재화 수급처 관리'!$H$10,'DB-선물'!$G$12:$I$15,3,0),VLOOKUP(H397,'DB-선물'!$G$18:$I$21,3,0)))),"0")*6*D397</f>
        <v>0</v>
      </c>
      <c r="O397" s="29">
        <f t="array" ref="O397">(_xlfn.IFNA((VLOOKUP((INDEX('DB-메모리얼'!$F$5:$F$98,MATCH(MIN(ABS('DB-메모리얼'!$F$5:$F$98-'주요 재화 수급처 관리'!$C$10)),ABS('DB-메모리얼'!$F$5:$F$98-'주요 재화 수급처 관리'!$C$10),0))),'DB-메모리얼'!$F$5:$K$98,MATCH(H397,'DB-메모리얼'!$H$3:$K$3,0)+2,0)),"0"))*D397/14</f>
        <v>0</v>
      </c>
      <c r="P397" s="29">
        <f t="shared" si="16"/>
        <v>1028</v>
      </c>
      <c r="Q397" s="299">
        <f t="shared" si="17"/>
        <v>1462981.7295238096</v>
      </c>
    </row>
    <row r="398" spans="2:17" ht="18" thickTop="1" thickBot="1" x14ac:dyDescent="0.35">
      <c r="B398" s="22" t="s">
        <v>1611</v>
      </c>
      <c r="C398" s="116">
        <v>68</v>
      </c>
      <c r="D398" s="323">
        <v>1</v>
      </c>
      <c r="E398" s="17"/>
      <c r="F398" s="276">
        <f>VLOOKUP(C398,'DB-캐릭터별 스테이지 매칭'!$E$3:$F$302,2,0)</f>
        <v>155</v>
      </c>
      <c r="G398" s="276" t="str">
        <f>VLOOKUP(F398,'DB-캐릭터별 스테이지 매칭'!$I$3:$L$1698,4,0)</f>
        <v>6-29</v>
      </c>
      <c r="H398" s="276">
        <f>_xlfn.IFNA(VLOOKUP(B398,'DB-서식용'!$D$4:$E$12,2,0),"")</f>
        <v>1040302001</v>
      </c>
      <c r="I398" s="29">
        <f>IFERROR((VLOOKUP(F398,'DB-방치 재화'!$B$3:$I$1800,(MATCH(H398,'DB-방치 재화'!$F$1:$I$1,0)+4),0))*60*24*D398,"0")*(1.7+1.58)</f>
        <v>1043827.2000000001</v>
      </c>
      <c r="J398" s="29">
        <f>_xlfn.IFNA(IF(H398='DB-일일 퀘스트'!$F$6,VLOOKUP(F398,'DB-방치 재화'!$B$3:$H$1698,5,0)*VLOOKUP(H398,'DB-일일 퀘스트'!$F$6:$H$13,3,0),IF(H398='DB-일일 퀘스트'!$F$7,VLOOKUP(F398,'DB-방치 재화'!$B$3:$H$1698,6,0)*VLOOKUP(H398,'DB-일일 퀘스트'!$F$6:$H$13,3,0),IF(H398='DB-일일 퀘스트'!$F$8,VLOOKUP(F398,'DB-방치 재화'!$B$3:$H$1698,7,0)*VLOOKUP(H398,'DB-일일 퀘스트'!$F$6:$H$13,3,0),VLOOKUP(H398,'DB-일일 퀘스트'!$F$6:$H$13,3,0)))),"0")</f>
        <v>26520</v>
      </c>
      <c r="K398" s="29">
        <f>_xlfn.IFNA((IF(H398='DB-주간 퀘스트'!$F$6,VLOOKUP(F398,'DB-방치 재화'!$B$3:$H$1698,5,0)*VLOOKUP(H398,'DB-주간 퀘스트'!$F$6:$H$15,3,0),IF(H398='DB-주간 퀘스트'!$F$7,VLOOKUP(F398,'DB-방치 재화'!$B$3:$H$1698,6,0)*VLOOKUP(H398,'DB-주간 퀘스트'!$F$6:$H$15,3,0),IF(H398='DB-주간 퀘스트'!$F$8,VLOOKUP(F398,'DB-방치 재화'!$B$3:$H$1698,7,0)*VLOOKUP(H398,'DB-주간 퀘스트'!$F$6:$H$15,3,0),VLOOKUP(H398,'DB-주간 퀘스트'!$F$6:$H$15,3,0)))))/7,"0")</f>
        <v>11365.714285714286</v>
      </c>
      <c r="L398" s="29">
        <f t="array" ref="L398">_xlfn.IFNA(IF(H398='DB-아스니아 미션'!$F$8,VLOOKUP('주요 재화 수급처 관리'!$F$10:$F$11,'DB-방치 재화'!$B$3:$H$1698,6,0)*'DB-아스니아 미션'!$H$8,VLOOKUP('주요 재화 수급처 관리'!$H$10:$H$11,'DB-아스니아 미션'!$F$7:$H$10,3,0)),"0")/7</f>
        <v>320365.71428571426</v>
      </c>
      <c r="M398" s="29">
        <f>(((VLOOKUP(F398,'DB-방치 재화'!$B$3:$I$1698,8,0)+8)*(VLOOKUP(H398,'DB-파견 작전실'!$L$8:$M$14,2,0)))*D398)</f>
        <v>74558.986666666679</v>
      </c>
      <c r="N398" s="29">
        <f>_xlfn.IFNA(IF(C398&lt;'DB-선물'!$E$5,VLOOKUP('주요 재화 수급처 관리'!$H$10,'DB-선물'!$G$6:$I$9,3,0),(IF('DB-선물'!$E$11&lt;=C398&lt;'DB-선물'!E344,VLOOKUP('주요 재화 수급처 관리'!$H$10,'DB-선물'!$G$12:$I$15,3,0),VLOOKUP(H398,'DB-선물'!$G$18:$I$21,3,0)))),"0")*6*D398</f>
        <v>0</v>
      </c>
      <c r="O398" s="29">
        <f t="array" ref="O398">(_xlfn.IFNA((VLOOKUP((INDEX('DB-메모리얼'!$F$5:$F$98,MATCH(MIN(ABS('DB-메모리얼'!$F$5:$F$98-'주요 재화 수급처 관리'!$C$10)),ABS('DB-메모리얼'!$F$5:$F$98-'주요 재화 수급처 관리'!$C$10),0))),'DB-메모리얼'!$F$5:$K$98,MATCH(H398,'DB-메모리얼'!$H$3:$K$3,0)+2,0)),"0"))*D398/14</f>
        <v>0</v>
      </c>
      <c r="P398" s="29">
        <f t="shared" si="16"/>
        <v>1028</v>
      </c>
      <c r="Q398" s="299">
        <f t="shared" si="17"/>
        <v>1477665.6152380954</v>
      </c>
    </row>
    <row r="399" spans="2:17" ht="18" thickTop="1" thickBot="1" x14ac:dyDescent="0.35">
      <c r="B399" s="22" t="s">
        <v>1611</v>
      </c>
      <c r="C399" s="116">
        <v>69</v>
      </c>
      <c r="D399" s="323">
        <v>1</v>
      </c>
      <c r="E399" s="17"/>
      <c r="F399" s="276">
        <f>VLOOKUP(C399,'DB-캐릭터별 스테이지 매칭'!$E$3:$F$302,2,0)</f>
        <v>159</v>
      </c>
      <c r="G399" s="276" t="str">
        <f>VLOOKUP(F399,'DB-캐릭터별 스테이지 매칭'!$I$3:$L$1698,4,0)</f>
        <v>6-33</v>
      </c>
      <c r="H399" s="276">
        <f>_xlfn.IFNA(VLOOKUP(B399,'DB-서식용'!$D$4:$E$12,2,0),"")</f>
        <v>1040302001</v>
      </c>
      <c r="I399" s="29">
        <f>IFERROR((VLOOKUP(F399,'DB-방치 재화'!$B$3:$I$1800,(MATCH(H399,'DB-방치 재화'!$F$1:$I$1,0)+4),0))*60*24*D399,"0")*(1.7+1.58)</f>
        <v>1057996.8</v>
      </c>
      <c r="J399" s="29">
        <f>_xlfn.IFNA(IF(H399='DB-일일 퀘스트'!$F$6,VLOOKUP(F399,'DB-방치 재화'!$B$3:$H$1698,5,0)*VLOOKUP(H399,'DB-일일 퀘스트'!$F$6:$H$13,3,0),IF(H399='DB-일일 퀘스트'!$F$7,VLOOKUP(F399,'DB-방치 재화'!$B$3:$H$1698,6,0)*VLOOKUP(H399,'DB-일일 퀘스트'!$F$6:$H$13,3,0),IF(H399='DB-일일 퀘스트'!$F$8,VLOOKUP(F399,'DB-방치 재화'!$B$3:$H$1698,7,0)*VLOOKUP(H399,'DB-일일 퀘스트'!$F$6:$H$13,3,0),VLOOKUP(H399,'DB-일일 퀘스트'!$F$6:$H$13,3,0)))),"0")</f>
        <v>26880</v>
      </c>
      <c r="K399" s="29">
        <f>_xlfn.IFNA((IF(H399='DB-주간 퀘스트'!$F$6,VLOOKUP(F399,'DB-방치 재화'!$B$3:$H$1698,5,0)*VLOOKUP(H399,'DB-주간 퀘스트'!$F$6:$H$15,3,0),IF(H399='DB-주간 퀘스트'!$F$7,VLOOKUP(F399,'DB-방치 재화'!$B$3:$H$1698,6,0)*VLOOKUP(H399,'DB-주간 퀘스트'!$F$6:$H$15,3,0),IF(H399='DB-주간 퀘스트'!$F$8,VLOOKUP(F399,'DB-방치 재화'!$B$3:$H$1698,7,0)*VLOOKUP(H399,'DB-주간 퀘스트'!$F$6:$H$15,3,0),VLOOKUP(H399,'DB-주간 퀘스트'!$F$6:$H$15,3,0)))))/7,"0")</f>
        <v>11520</v>
      </c>
      <c r="L399" s="29">
        <f t="array" ref="L399">_xlfn.IFNA(IF(H399='DB-아스니아 미션'!$F$8,VLOOKUP('주요 재화 수급처 관리'!$F$10:$F$11,'DB-방치 재화'!$B$3:$H$1698,6,0)*'DB-아스니아 미션'!$H$8,VLOOKUP('주요 재화 수급처 관리'!$H$10:$H$11,'DB-아스니아 미션'!$F$7:$H$10,3,0)),"0")/7</f>
        <v>320365.71428571426</v>
      </c>
      <c r="M399" s="29">
        <f>(((VLOOKUP(F399,'DB-방치 재화'!$B$3:$I$1698,8,0)+8)*(VLOOKUP(H399,'DB-파견 작전실'!$L$8:$M$14,2,0)))*D399)</f>
        <v>74558.986666666679</v>
      </c>
      <c r="N399" s="29">
        <f>_xlfn.IFNA(IF(C399&lt;'DB-선물'!$E$5,VLOOKUP('주요 재화 수급처 관리'!$H$10,'DB-선물'!$G$6:$I$9,3,0),(IF('DB-선물'!$E$11&lt;=C399&lt;'DB-선물'!E345,VLOOKUP('주요 재화 수급처 관리'!$H$10,'DB-선물'!$G$12:$I$15,3,0),VLOOKUP(H399,'DB-선물'!$G$18:$I$21,3,0)))),"0")*6*D399</f>
        <v>0</v>
      </c>
      <c r="O399" s="29">
        <f t="array" ref="O399">(_xlfn.IFNA((VLOOKUP((INDEX('DB-메모리얼'!$F$5:$F$98,MATCH(MIN(ABS('DB-메모리얼'!$F$5:$F$98-'주요 재화 수급처 관리'!$C$10)),ABS('DB-메모리얼'!$F$5:$F$98-'주요 재화 수급처 관리'!$C$10),0))),'DB-메모리얼'!$F$5:$K$98,MATCH(H399,'DB-메모리얼'!$H$3:$K$3,0)+2,0)),"0"))*D399/14</f>
        <v>0</v>
      </c>
      <c r="P399" s="29">
        <f t="shared" si="16"/>
        <v>1028</v>
      </c>
      <c r="Q399" s="299">
        <f t="shared" si="17"/>
        <v>1492349.5009523809</v>
      </c>
    </row>
    <row r="400" spans="2:17" ht="18" thickTop="1" thickBot="1" x14ac:dyDescent="0.35">
      <c r="B400" s="22" t="s">
        <v>1611</v>
      </c>
      <c r="C400" s="116">
        <v>70</v>
      </c>
      <c r="D400" s="323">
        <v>1</v>
      </c>
      <c r="E400" s="17"/>
      <c r="F400" s="276">
        <f>VLOOKUP(C400,'DB-캐릭터별 스테이지 매칭'!$E$3:$F$302,2,0)</f>
        <v>163</v>
      </c>
      <c r="G400" s="276" t="str">
        <f>VLOOKUP(F400,'DB-캐릭터별 스테이지 매칭'!$I$3:$L$1698,4,0)</f>
        <v>6-37</v>
      </c>
      <c r="H400" s="276">
        <f>_xlfn.IFNA(VLOOKUP(B400,'DB-서식용'!$D$4:$E$12,2,0),"")</f>
        <v>1040302001</v>
      </c>
      <c r="I400" s="29">
        <f>IFERROR((VLOOKUP(F400,'DB-방치 재화'!$B$3:$I$1800,(MATCH(H400,'DB-방치 재화'!$F$1:$I$1,0)+4),0))*60*24*D400,"0")*(1.7+1.58)</f>
        <v>1076889.6000000001</v>
      </c>
      <c r="J400" s="29">
        <f>_xlfn.IFNA(IF(H400='DB-일일 퀘스트'!$F$6,VLOOKUP(F400,'DB-방치 재화'!$B$3:$H$1698,5,0)*VLOOKUP(H400,'DB-일일 퀘스트'!$F$6:$H$13,3,0),IF(H400='DB-일일 퀘스트'!$F$7,VLOOKUP(F400,'DB-방치 재화'!$B$3:$H$1698,6,0)*VLOOKUP(H400,'DB-일일 퀘스트'!$F$6:$H$13,3,0),IF(H400='DB-일일 퀘스트'!$F$8,VLOOKUP(F400,'DB-방치 재화'!$B$3:$H$1698,7,0)*VLOOKUP(H400,'DB-일일 퀘스트'!$F$6:$H$13,3,0),VLOOKUP(H400,'DB-일일 퀘스트'!$F$6:$H$13,3,0)))),"0")</f>
        <v>27360</v>
      </c>
      <c r="K400" s="29">
        <f>_xlfn.IFNA((IF(H400='DB-주간 퀘스트'!$F$6,VLOOKUP(F400,'DB-방치 재화'!$B$3:$H$1698,5,0)*VLOOKUP(H400,'DB-주간 퀘스트'!$F$6:$H$15,3,0),IF(H400='DB-주간 퀘스트'!$F$7,VLOOKUP(F400,'DB-방치 재화'!$B$3:$H$1698,6,0)*VLOOKUP(H400,'DB-주간 퀘스트'!$F$6:$H$15,3,0),IF(H400='DB-주간 퀘스트'!$F$8,VLOOKUP(F400,'DB-방치 재화'!$B$3:$H$1698,7,0)*VLOOKUP(H400,'DB-주간 퀘스트'!$F$6:$H$15,3,0),VLOOKUP(H400,'DB-주간 퀘스트'!$F$6:$H$15,3,0)))))/7,"0")</f>
        <v>11725.714285714286</v>
      </c>
      <c r="L400" s="29">
        <f t="array" ref="L400">_xlfn.IFNA(IF(H400='DB-아스니아 미션'!$F$8,VLOOKUP('주요 재화 수급처 관리'!$F$10:$F$11,'DB-방치 재화'!$B$3:$H$1698,6,0)*'DB-아스니아 미션'!$H$8,VLOOKUP('주요 재화 수급처 관리'!$H$10:$H$11,'DB-아스니아 미션'!$F$7:$H$10,3,0)),"0")/7</f>
        <v>320365.71428571426</v>
      </c>
      <c r="M400" s="29">
        <f>(((VLOOKUP(F400,'DB-방치 재화'!$B$3:$I$1698,8,0)+8)*(VLOOKUP(H400,'DB-파견 작전실'!$L$8:$M$14,2,0)))*D400)</f>
        <v>74558.986666666679</v>
      </c>
      <c r="N400" s="29">
        <f>_xlfn.IFNA(IF(C400&lt;'DB-선물'!$E$5,VLOOKUP('주요 재화 수급처 관리'!$H$10,'DB-선물'!$G$6:$I$9,3,0),(IF('DB-선물'!$E$11&lt;=C400&lt;'DB-선물'!E346,VLOOKUP('주요 재화 수급처 관리'!$H$10,'DB-선물'!$G$12:$I$15,3,0),VLOOKUP(H400,'DB-선물'!$G$18:$I$21,3,0)))),"0")*6*D400</f>
        <v>0</v>
      </c>
      <c r="O400" s="29">
        <f t="array" ref="O400">(_xlfn.IFNA((VLOOKUP((INDEX('DB-메모리얼'!$F$5:$F$98,MATCH(MIN(ABS('DB-메모리얼'!$F$5:$F$98-'주요 재화 수급처 관리'!$C$10)),ABS('DB-메모리얼'!$F$5:$F$98-'주요 재화 수급처 관리'!$C$10),0))),'DB-메모리얼'!$F$5:$K$98,MATCH(H400,'DB-메모리얼'!$H$3:$K$3,0)+2,0)),"0"))*D400/14</f>
        <v>0</v>
      </c>
      <c r="P400" s="29">
        <f t="shared" si="16"/>
        <v>1028</v>
      </c>
      <c r="Q400" s="299">
        <f t="shared" si="17"/>
        <v>1511928.0152380953</v>
      </c>
    </row>
    <row r="401" spans="2:17" ht="18" thickTop="1" thickBot="1" x14ac:dyDescent="0.35">
      <c r="B401" s="22" t="s">
        <v>1611</v>
      </c>
      <c r="C401" s="116">
        <v>71</v>
      </c>
      <c r="D401" s="323">
        <v>1</v>
      </c>
      <c r="E401" s="17"/>
      <c r="F401" s="276">
        <f>VLOOKUP(C401,'DB-캐릭터별 스테이지 매칭'!$E$3:$F$302,2,0)</f>
        <v>167</v>
      </c>
      <c r="G401" s="276" t="str">
        <f>VLOOKUP(F401,'DB-캐릭터별 스테이지 매칭'!$I$3:$L$1698,4,0)</f>
        <v>7-1</v>
      </c>
      <c r="H401" s="276">
        <f>_xlfn.IFNA(VLOOKUP(B401,'DB-서식용'!$D$4:$E$12,2,0),"")</f>
        <v>1040302001</v>
      </c>
      <c r="I401" s="29">
        <f>IFERROR((VLOOKUP(F401,'DB-방치 재화'!$B$3:$I$1800,(MATCH(H401,'DB-방치 재화'!$F$1:$I$1,0)+4),0))*60*24*D401,"0")*(1.7+1.58)</f>
        <v>1095782.4000000001</v>
      </c>
      <c r="J401" s="29">
        <f>_xlfn.IFNA(IF(H401='DB-일일 퀘스트'!$F$6,VLOOKUP(F401,'DB-방치 재화'!$B$3:$H$1698,5,0)*VLOOKUP(H401,'DB-일일 퀘스트'!$F$6:$H$13,3,0),IF(H401='DB-일일 퀘스트'!$F$7,VLOOKUP(F401,'DB-방치 재화'!$B$3:$H$1698,6,0)*VLOOKUP(H401,'DB-일일 퀘스트'!$F$6:$H$13,3,0),IF(H401='DB-일일 퀘스트'!$F$8,VLOOKUP(F401,'DB-방치 재화'!$B$3:$H$1698,7,0)*VLOOKUP(H401,'DB-일일 퀘스트'!$F$6:$H$13,3,0),VLOOKUP(H401,'DB-일일 퀘스트'!$F$6:$H$13,3,0)))),"0")</f>
        <v>27840</v>
      </c>
      <c r="K401" s="29">
        <f>_xlfn.IFNA((IF(H401='DB-주간 퀘스트'!$F$6,VLOOKUP(F401,'DB-방치 재화'!$B$3:$H$1698,5,0)*VLOOKUP(H401,'DB-주간 퀘스트'!$F$6:$H$15,3,0),IF(H401='DB-주간 퀘스트'!$F$7,VLOOKUP(F401,'DB-방치 재화'!$B$3:$H$1698,6,0)*VLOOKUP(H401,'DB-주간 퀘스트'!$F$6:$H$15,3,0),IF(H401='DB-주간 퀘스트'!$F$8,VLOOKUP(F401,'DB-방치 재화'!$B$3:$H$1698,7,0)*VLOOKUP(H401,'DB-주간 퀘스트'!$F$6:$H$15,3,0),VLOOKUP(H401,'DB-주간 퀘스트'!$F$6:$H$15,3,0)))))/7,"0")</f>
        <v>11931.428571428571</v>
      </c>
      <c r="L401" s="29">
        <f t="array" ref="L401">_xlfn.IFNA(IF(H401='DB-아스니아 미션'!$F$8,VLOOKUP('주요 재화 수급처 관리'!$F$10:$F$11,'DB-방치 재화'!$B$3:$H$1698,6,0)*'DB-아스니아 미션'!$H$8,VLOOKUP('주요 재화 수급처 관리'!$H$10:$H$11,'DB-아스니아 미션'!$F$7:$H$10,3,0)),"0")/7</f>
        <v>320365.71428571426</v>
      </c>
      <c r="M401" s="29">
        <f>(((VLOOKUP(F401,'DB-방치 재화'!$B$3:$I$1698,8,0)+8)*(VLOOKUP(H401,'DB-파견 작전실'!$L$8:$M$14,2,0)))*D401)</f>
        <v>74558.986666666679</v>
      </c>
      <c r="N401" s="29">
        <f>_xlfn.IFNA(IF(C401&lt;'DB-선물'!$E$5,VLOOKUP('주요 재화 수급처 관리'!$H$10,'DB-선물'!$G$6:$I$9,3,0),(IF('DB-선물'!$E$11&lt;=C401&lt;'DB-선물'!E347,VLOOKUP('주요 재화 수급처 관리'!$H$10,'DB-선물'!$G$12:$I$15,3,0),VLOOKUP(H401,'DB-선물'!$G$18:$I$21,3,0)))),"0")*6*D401</f>
        <v>0</v>
      </c>
      <c r="O401" s="29">
        <f t="array" ref="O401">(_xlfn.IFNA((VLOOKUP((INDEX('DB-메모리얼'!$F$5:$F$98,MATCH(MIN(ABS('DB-메모리얼'!$F$5:$F$98-'주요 재화 수급처 관리'!$C$10)),ABS('DB-메모리얼'!$F$5:$F$98-'주요 재화 수급처 관리'!$C$10),0))),'DB-메모리얼'!$F$5:$K$98,MATCH(H401,'DB-메모리얼'!$H$3:$K$3,0)+2,0)),"0"))*D401/14</f>
        <v>0</v>
      </c>
      <c r="P401" s="29">
        <f t="shared" si="16"/>
        <v>1028</v>
      </c>
      <c r="Q401" s="299">
        <f t="shared" si="17"/>
        <v>1531506.5295238097</v>
      </c>
    </row>
    <row r="402" spans="2:17" ht="18" thickTop="1" thickBot="1" x14ac:dyDescent="0.35">
      <c r="B402" s="22" t="s">
        <v>1611</v>
      </c>
      <c r="C402" s="5">
        <v>72</v>
      </c>
      <c r="D402" s="323">
        <v>1</v>
      </c>
      <c r="E402" s="17"/>
      <c r="F402" s="276">
        <f>VLOOKUP(C402,'DB-캐릭터별 스테이지 매칭'!$E$3:$F$302,2,0)</f>
        <v>170</v>
      </c>
      <c r="G402" s="276" t="str">
        <f>VLOOKUP(F402,'DB-캐릭터별 스테이지 매칭'!$I$3:$L$1698,4,0)</f>
        <v>7-4</v>
      </c>
      <c r="H402" s="276">
        <f>_xlfn.IFNA(VLOOKUP(B402,'DB-서식용'!$D$4:$E$12,2,0),"")</f>
        <v>1040302001</v>
      </c>
      <c r="I402" s="29">
        <f>IFERROR((VLOOKUP(F402,'DB-방치 재화'!$B$3:$I$1800,(MATCH(H402,'DB-방치 재화'!$F$1:$I$1,0)+4),0))*60*24*D402,"0")*(1.7+1.58)</f>
        <v>1109952</v>
      </c>
      <c r="J402" s="29">
        <f>_xlfn.IFNA(IF(H402='DB-일일 퀘스트'!$F$6,VLOOKUP(F402,'DB-방치 재화'!$B$3:$H$1698,5,0)*VLOOKUP(H402,'DB-일일 퀘스트'!$F$6:$H$13,3,0),IF(H402='DB-일일 퀘스트'!$F$7,VLOOKUP(F402,'DB-방치 재화'!$B$3:$H$1698,6,0)*VLOOKUP(H402,'DB-일일 퀘스트'!$F$6:$H$13,3,0),IF(H402='DB-일일 퀘스트'!$F$8,VLOOKUP(F402,'DB-방치 재화'!$B$3:$H$1698,7,0)*VLOOKUP(H402,'DB-일일 퀘스트'!$F$6:$H$13,3,0),VLOOKUP(H402,'DB-일일 퀘스트'!$F$6:$H$13,3,0)))),"0")</f>
        <v>28200</v>
      </c>
      <c r="K402" s="29">
        <f>_xlfn.IFNA((IF(H402='DB-주간 퀘스트'!$F$6,VLOOKUP(F402,'DB-방치 재화'!$B$3:$H$1698,5,0)*VLOOKUP(H402,'DB-주간 퀘스트'!$F$6:$H$15,3,0),IF(H402='DB-주간 퀘스트'!$F$7,VLOOKUP(F402,'DB-방치 재화'!$B$3:$H$1698,6,0)*VLOOKUP(H402,'DB-주간 퀘스트'!$F$6:$H$15,3,0),IF(H402='DB-주간 퀘스트'!$F$8,VLOOKUP(F402,'DB-방치 재화'!$B$3:$H$1698,7,0)*VLOOKUP(H402,'DB-주간 퀘스트'!$F$6:$H$15,3,0),VLOOKUP(H402,'DB-주간 퀘스트'!$F$6:$H$15,3,0)))))/7,"0")</f>
        <v>12085.714285714286</v>
      </c>
      <c r="L402" s="29">
        <f t="array" ref="L402">_xlfn.IFNA(IF(H402='DB-아스니아 미션'!$F$8,VLOOKUP('주요 재화 수급처 관리'!$F$10:$F$11,'DB-방치 재화'!$B$3:$H$1698,6,0)*'DB-아스니아 미션'!$H$8,VLOOKUP('주요 재화 수급처 관리'!$H$10:$H$11,'DB-아스니아 미션'!$F$7:$H$10,3,0)),"0")/7</f>
        <v>320365.71428571426</v>
      </c>
      <c r="M402" s="29">
        <f>(((VLOOKUP(F402,'DB-방치 재화'!$B$3:$I$1698,8,0)+8)*(VLOOKUP(H402,'DB-파견 작전실'!$L$8:$M$14,2,0)))*D402)</f>
        <v>74558.986666666679</v>
      </c>
      <c r="N402" s="29">
        <f>_xlfn.IFNA(IF(C402&lt;'DB-선물'!$E$5,VLOOKUP('주요 재화 수급처 관리'!$H$10,'DB-선물'!$G$6:$I$9,3,0),(IF('DB-선물'!$E$11&lt;=C402&lt;'DB-선물'!E348,VLOOKUP('주요 재화 수급처 관리'!$H$10,'DB-선물'!$G$12:$I$15,3,0),VLOOKUP(H402,'DB-선물'!$G$18:$I$21,3,0)))),"0")*6*D402</f>
        <v>0</v>
      </c>
      <c r="O402" s="29">
        <f t="array" ref="O402">(_xlfn.IFNA((VLOOKUP((INDEX('DB-메모리얼'!$F$5:$F$98,MATCH(MIN(ABS('DB-메모리얼'!$F$5:$F$98-'주요 재화 수급처 관리'!$C$10)),ABS('DB-메모리얼'!$F$5:$F$98-'주요 재화 수급처 관리'!$C$10),0))),'DB-메모리얼'!$F$5:$K$98,MATCH(H402,'DB-메모리얼'!$H$3:$K$3,0)+2,0)),"0"))*D402/14</f>
        <v>0</v>
      </c>
      <c r="P402" s="29">
        <f t="shared" si="16"/>
        <v>1028</v>
      </c>
      <c r="Q402" s="299">
        <f t="shared" si="17"/>
        <v>1546190.4152380952</v>
      </c>
    </row>
    <row r="403" spans="2:17" ht="18" thickTop="1" thickBot="1" x14ac:dyDescent="0.35">
      <c r="B403" s="22" t="s">
        <v>1611</v>
      </c>
      <c r="C403" s="5">
        <v>73</v>
      </c>
      <c r="D403" s="323">
        <v>1</v>
      </c>
      <c r="E403" s="17"/>
      <c r="F403" s="276">
        <f>VLOOKUP(C403,'DB-캐릭터별 스테이지 매칭'!$E$3:$F$302,2,0)</f>
        <v>174</v>
      </c>
      <c r="G403" s="276" t="str">
        <f>VLOOKUP(F403,'DB-캐릭터별 스테이지 매칭'!$I$3:$L$1698,4,0)</f>
        <v>7-8</v>
      </c>
      <c r="H403" s="276">
        <f>_xlfn.IFNA(VLOOKUP(B403,'DB-서식용'!$D$4:$E$12,2,0),"")</f>
        <v>1040302001</v>
      </c>
      <c r="I403" s="29">
        <f>IFERROR((VLOOKUP(F403,'DB-방치 재화'!$B$3:$I$1800,(MATCH(H403,'DB-방치 재화'!$F$1:$I$1,0)+4),0))*60*24*D403,"0")*(1.7+1.58)</f>
        <v>1124121.6000000001</v>
      </c>
      <c r="J403" s="29">
        <f>_xlfn.IFNA(IF(H403='DB-일일 퀘스트'!$F$6,VLOOKUP(F403,'DB-방치 재화'!$B$3:$H$1698,5,0)*VLOOKUP(H403,'DB-일일 퀘스트'!$F$6:$H$13,3,0),IF(H403='DB-일일 퀘스트'!$F$7,VLOOKUP(F403,'DB-방치 재화'!$B$3:$H$1698,6,0)*VLOOKUP(H403,'DB-일일 퀘스트'!$F$6:$H$13,3,0),IF(H403='DB-일일 퀘스트'!$F$8,VLOOKUP(F403,'DB-방치 재화'!$B$3:$H$1698,7,0)*VLOOKUP(H403,'DB-일일 퀘스트'!$F$6:$H$13,3,0),VLOOKUP(H403,'DB-일일 퀘스트'!$F$6:$H$13,3,0)))),"0")</f>
        <v>28560</v>
      </c>
      <c r="K403" s="29">
        <f>_xlfn.IFNA((IF(H403='DB-주간 퀘스트'!$F$6,VLOOKUP(F403,'DB-방치 재화'!$B$3:$H$1698,5,0)*VLOOKUP(H403,'DB-주간 퀘스트'!$F$6:$H$15,3,0),IF(H403='DB-주간 퀘스트'!$F$7,VLOOKUP(F403,'DB-방치 재화'!$B$3:$H$1698,6,0)*VLOOKUP(H403,'DB-주간 퀘스트'!$F$6:$H$15,3,0),IF(H403='DB-주간 퀘스트'!$F$8,VLOOKUP(F403,'DB-방치 재화'!$B$3:$H$1698,7,0)*VLOOKUP(H403,'DB-주간 퀘스트'!$F$6:$H$15,3,0),VLOOKUP(H403,'DB-주간 퀘스트'!$F$6:$H$15,3,0)))))/7,"0")</f>
        <v>12240</v>
      </c>
      <c r="L403" s="29">
        <f t="array" ref="L403">_xlfn.IFNA(IF(H403='DB-아스니아 미션'!$F$8,VLOOKUP('주요 재화 수급처 관리'!$F$10:$F$11,'DB-방치 재화'!$B$3:$H$1698,6,0)*'DB-아스니아 미션'!$H$8,VLOOKUP('주요 재화 수급처 관리'!$H$10:$H$11,'DB-아스니아 미션'!$F$7:$H$10,3,0)),"0")/7</f>
        <v>320365.71428571426</v>
      </c>
      <c r="M403" s="29">
        <f>(((VLOOKUP(F403,'DB-방치 재화'!$B$3:$I$1698,8,0)+8)*(VLOOKUP(H403,'DB-파견 작전실'!$L$8:$M$14,2,0)))*D403)</f>
        <v>74558.986666666679</v>
      </c>
      <c r="N403" s="29">
        <f>_xlfn.IFNA(IF(C403&lt;'DB-선물'!$E$5,VLOOKUP('주요 재화 수급처 관리'!$H$10,'DB-선물'!$G$6:$I$9,3,0),(IF('DB-선물'!$E$11&lt;=C403&lt;'DB-선물'!E349,VLOOKUP('주요 재화 수급처 관리'!$H$10,'DB-선물'!$G$12:$I$15,3,0),VLOOKUP(H403,'DB-선물'!$G$18:$I$21,3,0)))),"0")*6*D403</f>
        <v>0</v>
      </c>
      <c r="O403" s="29">
        <f t="array" ref="O403">(_xlfn.IFNA((VLOOKUP((INDEX('DB-메모리얼'!$F$5:$F$98,MATCH(MIN(ABS('DB-메모리얼'!$F$5:$F$98-'주요 재화 수급처 관리'!$C$10)),ABS('DB-메모리얼'!$F$5:$F$98-'주요 재화 수급처 관리'!$C$10),0))),'DB-메모리얼'!$F$5:$K$98,MATCH(H403,'DB-메모리얼'!$H$3:$K$3,0)+2,0)),"0"))*D403/14</f>
        <v>0</v>
      </c>
      <c r="P403" s="29">
        <f t="shared" si="16"/>
        <v>1028</v>
      </c>
      <c r="Q403" s="299">
        <f t="shared" si="17"/>
        <v>1560874.300952381</v>
      </c>
    </row>
    <row r="404" spans="2:17" ht="18" thickTop="1" thickBot="1" x14ac:dyDescent="0.35">
      <c r="B404" s="22" t="s">
        <v>1611</v>
      </c>
      <c r="C404" s="5">
        <v>74</v>
      </c>
      <c r="D404" s="323">
        <v>1</v>
      </c>
      <c r="E404" s="17"/>
      <c r="F404" s="276">
        <f>VLOOKUP(C404,'DB-캐릭터별 스테이지 매칭'!$E$3:$F$302,2,0)</f>
        <v>178</v>
      </c>
      <c r="G404" s="276" t="str">
        <f>VLOOKUP(F404,'DB-캐릭터별 스테이지 매칭'!$I$3:$L$1698,4,0)</f>
        <v>7-12</v>
      </c>
      <c r="H404" s="276">
        <f>_xlfn.IFNA(VLOOKUP(B404,'DB-서식용'!$D$4:$E$12,2,0),"")</f>
        <v>1040302001</v>
      </c>
      <c r="I404" s="29">
        <f>IFERROR((VLOOKUP(F404,'DB-방치 재화'!$B$3:$I$1800,(MATCH(H404,'DB-방치 재화'!$F$1:$I$1,0)+4),0))*60*24*D404,"0")*(1.7+1.58)</f>
        <v>1143014.4000000001</v>
      </c>
      <c r="J404" s="29">
        <f>_xlfn.IFNA(IF(H404='DB-일일 퀘스트'!$F$6,VLOOKUP(F404,'DB-방치 재화'!$B$3:$H$1698,5,0)*VLOOKUP(H404,'DB-일일 퀘스트'!$F$6:$H$13,3,0),IF(H404='DB-일일 퀘스트'!$F$7,VLOOKUP(F404,'DB-방치 재화'!$B$3:$H$1698,6,0)*VLOOKUP(H404,'DB-일일 퀘스트'!$F$6:$H$13,3,0),IF(H404='DB-일일 퀘스트'!$F$8,VLOOKUP(F404,'DB-방치 재화'!$B$3:$H$1698,7,0)*VLOOKUP(H404,'DB-일일 퀘스트'!$F$6:$H$13,3,0),VLOOKUP(H404,'DB-일일 퀘스트'!$F$6:$H$13,3,0)))),"0")</f>
        <v>29040</v>
      </c>
      <c r="K404" s="29">
        <f>_xlfn.IFNA((IF(H404='DB-주간 퀘스트'!$F$6,VLOOKUP(F404,'DB-방치 재화'!$B$3:$H$1698,5,0)*VLOOKUP(H404,'DB-주간 퀘스트'!$F$6:$H$15,3,0),IF(H404='DB-주간 퀘스트'!$F$7,VLOOKUP(F404,'DB-방치 재화'!$B$3:$H$1698,6,0)*VLOOKUP(H404,'DB-주간 퀘스트'!$F$6:$H$15,3,0),IF(H404='DB-주간 퀘스트'!$F$8,VLOOKUP(F404,'DB-방치 재화'!$B$3:$H$1698,7,0)*VLOOKUP(H404,'DB-주간 퀘스트'!$F$6:$H$15,3,0),VLOOKUP(H404,'DB-주간 퀘스트'!$F$6:$H$15,3,0)))))/7,"0")</f>
        <v>12445.714285714286</v>
      </c>
      <c r="L404" s="29">
        <f t="array" ref="L404">_xlfn.IFNA(IF(H404='DB-아스니아 미션'!$F$8,VLOOKUP('주요 재화 수급처 관리'!$F$10:$F$11,'DB-방치 재화'!$B$3:$H$1698,6,0)*'DB-아스니아 미션'!$H$8,VLOOKUP('주요 재화 수급처 관리'!$H$10:$H$11,'DB-아스니아 미션'!$F$7:$H$10,3,0)),"0")/7</f>
        <v>320365.71428571426</v>
      </c>
      <c r="M404" s="29">
        <f>(((VLOOKUP(F404,'DB-방치 재화'!$B$3:$I$1698,8,0)+8)*(VLOOKUP(H404,'DB-파견 작전실'!$L$8:$M$14,2,0)))*D404)</f>
        <v>74558.986666666679</v>
      </c>
      <c r="N404" s="29">
        <f>_xlfn.IFNA(IF(C404&lt;'DB-선물'!$E$5,VLOOKUP('주요 재화 수급처 관리'!$H$10,'DB-선물'!$G$6:$I$9,3,0),(IF('DB-선물'!$E$11&lt;=C404&lt;'DB-선물'!E350,VLOOKUP('주요 재화 수급처 관리'!$H$10,'DB-선물'!$G$12:$I$15,3,0),VLOOKUP(H404,'DB-선물'!$G$18:$I$21,3,0)))),"0")*6*D404</f>
        <v>0</v>
      </c>
      <c r="O404" s="29">
        <f t="array" ref="O404">(_xlfn.IFNA((VLOOKUP((INDEX('DB-메모리얼'!$F$5:$F$98,MATCH(MIN(ABS('DB-메모리얼'!$F$5:$F$98-'주요 재화 수급처 관리'!$C$10)),ABS('DB-메모리얼'!$F$5:$F$98-'주요 재화 수급처 관리'!$C$10),0))),'DB-메모리얼'!$F$5:$K$98,MATCH(H404,'DB-메모리얼'!$H$3:$K$3,0)+2,0)),"0"))*D404/14</f>
        <v>0</v>
      </c>
      <c r="P404" s="29">
        <f t="shared" si="16"/>
        <v>1028</v>
      </c>
      <c r="Q404" s="299">
        <f t="shared" si="17"/>
        <v>1580452.8152380954</v>
      </c>
    </row>
    <row r="405" spans="2:17" ht="18" thickTop="1" thickBot="1" x14ac:dyDescent="0.35">
      <c r="B405" s="22" t="s">
        <v>1611</v>
      </c>
      <c r="C405" s="5">
        <v>75</v>
      </c>
      <c r="D405" s="323">
        <v>1</v>
      </c>
      <c r="E405" s="17"/>
      <c r="F405" s="276">
        <f>VLOOKUP(C405,'DB-캐릭터별 스테이지 매칭'!$E$3:$F$302,2,0)</f>
        <v>182</v>
      </c>
      <c r="G405" s="276" t="str">
        <f>VLOOKUP(F405,'DB-캐릭터별 스테이지 매칭'!$I$3:$L$1698,4,0)</f>
        <v>7-16</v>
      </c>
      <c r="H405" s="276">
        <f>_xlfn.IFNA(VLOOKUP(B405,'DB-서식용'!$D$4:$E$12,2,0),"")</f>
        <v>1040302001</v>
      </c>
      <c r="I405" s="29">
        <f>IFERROR((VLOOKUP(F405,'DB-방치 재화'!$B$3:$I$1800,(MATCH(H405,'DB-방치 재화'!$F$1:$I$1,0)+4),0))*60*24*D405,"0")*(1.7+1.58)</f>
        <v>1161907.2000000002</v>
      </c>
      <c r="J405" s="29">
        <f>_xlfn.IFNA(IF(H405='DB-일일 퀘스트'!$F$6,VLOOKUP(F405,'DB-방치 재화'!$B$3:$H$1698,5,0)*VLOOKUP(H405,'DB-일일 퀘스트'!$F$6:$H$13,3,0),IF(H405='DB-일일 퀘스트'!$F$7,VLOOKUP(F405,'DB-방치 재화'!$B$3:$H$1698,6,0)*VLOOKUP(H405,'DB-일일 퀘스트'!$F$6:$H$13,3,0),IF(H405='DB-일일 퀘스트'!$F$8,VLOOKUP(F405,'DB-방치 재화'!$B$3:$H$1698,7,0)*VLOOKUP(H405,'DB-일일 퀘스트'!$F$6:$H$13,3,0),VLOOKUP(H405,'DB-일일 퀘스트'!$F$6:$H$13,3,0)))),"0")</f>
        <v>29520</v>
      </c>
      <c r="K405" s="29">
        <f>_xlfn.IFNA((IF(H405='DB-주간 퀘스트'!$F$6,VLOOKUP(F405,'DB-방치 재화'!$B$3:$H$1698,5,0)*VLOOKUP(H405,'DB-주간 퀘스트'!$F$6:$H$15,3,0),IF(H405='DB-주간 퀘스트'!$F$7,VLOOKUP(F405,'DB-방치 재화'!$B$3:$H$1698,6,0)*VLOOKUP(H405,'DB-주간 퀘스트'!$F$6:$H$15,3,0),IF(H405='DB-주간 퀘스트'!$F$8,VLOOKUP(F405,'DB-방치 재화'!$B$3:$H$1698,7,0)*VLOOKUP(H405,'DB-주간 퀘스트'!$F$6:$H$15,3,0),VLOOKUP(H405,'DB-주간 퀘스트'!$F$6:$H$15,3,0)))))/7,"0")</f>
        <v>12651.428571428571</v>
      </c>
      <c r="L405" s="29">
        <f t="array" ref="L405">_xlfn.IFNA(IF(H405='DB-아스니아 미션'!$F$8,VLOOKUP('주요 재화 수급처 관리'!$F$10:$F$11,'DB-방치 재화'!$B$3:$H$1698,6,0)*'DB-아스니아 미션'!$H$8,VLOOKUP('주요 재화 수급처 관리'!$H$10:$H$11,'DB-아스니아 미션'!$F$7:$H$10,3,0)),"0")/7</f>
        <v>320365.71428571426</v>
      </c>
      <c r="M405" s="29">
        <f>(((VLOOKUP(F405,'DB-방치 재화'!$B$3:$I$1698,8,0)+8)*(VLOOKUP(H405,'DB-파견 작전실'!$L$8:$M$14,2,0)))*D405)</f>
        <v>74558.986666666679</v>
      </c>
      <c r="N405" s="29">
        <f>_xlfn.IFNA(IF(C405&lt;'DB-선물'!$E$5,VLOOKUP('주요 재화 수급처 관리'!$H$10,'DB-선물'!$G$6:$I$9,3,0),(IF('DB-선물'!$E$11&lt;=C405&lt;'DB-선물'!E351,VLOOKUP('주요 재화 수급처 관리'!$H$10,'DB-선물'!$G$12:$I$15,3,0),VLOOKUP(H405,'DB-선물'!$G$18:$I$21,3,0)))),"0")*6*D405</f>
        <v>0</v>
      </c>
      <c r="O405" s="29">
        <f t="array" ref="O405">(_xlfn.IFNA((VLOOKUP((INDEX('DB-메모리얼'!$F$5:$F$98,MATCH(MIN(ABS('DB-메모리얼'!$F$5:$F$98-'주요 재화 수급처 관리'!$C$10)),ABS('DB-메모리얼'!$F$5:$F$98-'주요 재화 수급처 관리'!$C$10),0))),'DB-메모리얼'!$F$5:$K$98,MATCH(H405,'DB-메모리얼'!$H$3:$K$3,0)+2,0)),"0"))*D405/14</f>
        <v>0</v>
      </c>
      <c r="P405" s="29">
        <f t="shared" si="16"/>
        <v>1028</v>
      </c>
      <c r="Q405" s="299">
        <f t="shared" si="17"/>
        <v>1600031.3295238097</v>
      </c>
    </row>
    <row r="406" spans="2:17" ht="18" thickTop="1" thickBot="1" x14ac:dyDescent="0.35">
      <c r="B406" s="22" t="s">
        <v>1611</v>
      </c>
      <c r="C406" s="5">
        <v>76</v>
      </c>
      <c r="D406" s="323">
        <v>1</v>
      </c>
      <c r="E406" s="17"/>
      <c r="F406" s="276">
        <f>VLOOKUP(C406,'DB-캐릭터별 스테이지 매칭'!$E$3:$F$302,2,0)</f>
        <v>186</v>
      </c>
      <c r="G406" s="276" t="str">
        <f>VLOOKUP(F406,'DB-캐릭터별 스테이지 매칭'!$I$3:$L$1698,4,0)</f>
        <v>7-20</v>
      </c>
      <c r="H406" s="276">
        <f>_xlfn.IFNA(VLOOKUP(B406,'DB-서식용'!$D$4:$E$12,2,0),"")</f>
        <v>1040302001</v>
      </c>
      <c r="I406" s="29">
        <f>IFERROR((VLOOKUP(F406,'DB-방치 재화'!$B$3:$I$1800,(MATCH(H406,'DB-방치 재화'!$F$1:$I$1,0)+4),0))*60*24*D406,"0")*(1.7+1.58)</f>
        <v>1176076.8</v>
      </c>
      <c r="J406" s="29">
        <f>_xlfn.IFNA(IF(H406='DB-일일 퀘스트'!$F$6,VLOOKUP(F406,'DB-방치 재화'!$B$3:$H$1698,5,0)*VLOOKUP(H406,'DB-일일 퀘스트'!$F$6:$H$13,3,0),IF(H406='DB-일일 퀘스트'!$F$7,VLOOKUP(F406,'DB-방치 재화'!$B$3:$H$1698,6,0)*VLOOKUP(H406,'DB-일일 퀘스트'!$F$6:$H$13,3,0),IF(H406='DB-일일 퀘스트'!$F$8,VLOOKUP(F406,'DB-방치 재화'!$B$3:$H$1698,7,0)*VLOOKUP(H406,'DB-일일 퀘스트'!$F$6:$H$13,3,0),VLOOKUP(H406,'DB-일일 퀘스트'!$F$6:$H$13,3,0)))),"0")</f>
        <v>29880</v>
      </c>
      <c r="K406" s="29">
        <f>_xlfn.IFNA((IF(H406='DB-주간 퀘스트'!$F$6,VLOOKUP(F406,'DB-방치 재화'!$B$3:$H$1698,5,0)*VLOOKUP(H406,'DB-주간 퀘스트'!$F$6:$H$15,3,0),IF(H406='DB-주간 퀘스트'!$F$7,VLOOKUP(F406,'DB-방치 재화'!$B$3:$H$1698,6,0)*VLOOKUP(H406,'DB-주간 퀘스트'!$F$6:$H$15,3,0),IF(H406='DB-주간 퀘스트'!$F$8,VLOOKUP(F406,'DB-방치 재화'!$B$3:$H$1698,7,0)*VLOOKUP(H406,'DB-주간 퀘스트'!$F$6:$H$15,3,0),VLOOKUP(H406,'DB-주간 퀘스트'!$F$6:$H$15,3,0)))))/7,"0")</f>
        <v>12805.714285714286</v>
      </c>
      <c r="L406" s="29">
        <f t="array" ref="L406">_xlfn.IFNA(IF(H406='DB-아스니아 미션'!$F$8,VLOOKUP('주요 재화 수급처 관리'!$F$10:$F$11,'DB-방치 재화'!$B$3:$H$1698,6,0)*'DB-아스니아 미션'!$H$8,VLOOKUP('주요 재화 수급처 관리'!$H$10:$H$11,'DB-아스니아 미션'!$F$7:$H$10,3,0)),"0")/7</f>
        <v>320365.71428571426</v>
      </c>
      <c r="M406" s="29">
        <f>(((VLOOKUP(F406,'DB-방치 재화'!$B$3:$I$1698,8,0)+8)*(VLOOKUP(H406,'DB-파견 작전실'!$L$8:$M$14,2,0)))*D406)</f>
        <v>74558.986666666679</v>
      </c>
      <c r="N406" s="29">
        <f>_xlfn.IFNA(IF(C406&lt;'DB-선물'!$E$5,VLOOKUP('주요 재화 수급처 관리'!$H$10,'DB-선물'!$G$6:$I$9,3,0),(IF('DB-선물'!$E$11&lt;=C406&lt;'DB-선물'!E352,VLOOKUP('주요 재화 수급처 관리'!$H$10,'DB-선물'!$G$12:$I$15,3,0),VLOOKUP(H406,'DB-선물'!$G$18:$I$21,3,0)))),"0")*6*D406</f>
        <v>0</v>
      </c>
      <c r="O406" s="29">
        <f t="array" ref="O406">(_xlfn.IFNA((VLOOKUP((INDEX('DB-메모리얼'!$F$5:$F$98,MATCH(MIN(ABS('DB-메모리얼'!$F$5:$F$98-'주요 재화 수급처 관리'!$C$10)),ABS('DB-메모리얼'!$F$5:$F$98-'주요 재화 수급처 관리'!$C$10),0))),'DB-메모리얼'!$F$5:$K$98,MATCH(H406,'DB-메모리얼'!$H$3:$K$3,0)+2,0)),"0"))*D406/14</f>
        <v>0</v>
      </c>
      <c r="P406" s="29">
        <f t="shared" si="16"/>
        <v>1028</v>
      </c>
      <c r="Q406" s="299">
        <f t="shared" si="17"/>
        <v>1614715.2152380953</v>
      </c>
    </row>
    <row r="407" spans="2:17" ht="18" thickTop="1" thickBot="1" x14ac:dyDescent="0.35">
      <c r="B407" s="22" t="s">
        <v>1611</v>
      </c>
      <c r="C407" s="116">
        <v>77</v>
      </c>
      <c r="D407" s="323">
        <v>1</v>
      </c>
      <c r="E407" s="17"/>
      <c r="F407" s="276">
        <f>VLOOKUP(C407,'DB-캐릭터별 스테이지 매칭'!$E$3:$F$302,2,0)</f>
        <v>190</v>
      </c>
      <c r="G407" s="276" t="str">
        <f>VLOOKUP(F407,'DB-캐릭터별 스테이지 매칭'!$I$3:$L$1698,4,0)</f>
        <v>7-24</v>
      </c>
      <c r="H407" s="276">
        <f>_xlfn.IFNA(VLOOKUP(B407,'DB-서식용'!$D$4:$E$12,2,0),"")</f>
        <v>1040302001</v>
      </c>
      <c r="I407" s="29">
        <f>IFERROR((VLOOKUP(F407,'DB-방치 재화'!$B$3:$I$1800,(MATCH(H407,'DB-방치 재화'!$F$1:$I$1,0)+4),0))*60*24*D407,"0")*(1.7+1.58)</f>
        <v>1199692.8</v>
      </c>
      <c r="J407" s="29">
        <f>_xlfn.IFNA(IF(H407='DB-일일 퀘스트'!$F$6,VLOOKUP(F407,'DB-방치 재화'!$B$3:$H$1698,5,0)*VLOOKUP(H407,'DB-일일 퀘스트'!$F$6:$H$13,3,0),IF(H407='DB-일일 퀘스트'!$F$7,VLOOKUP(F407,'DB-방치 재화'!$B$3:$H$1698,6,0)*VLOOKUP(H407,'DB-일일 퀘스트'!$F$6:$H$13,3,0),IF(H407='DB-일일 퀘스트'!$F$8,VLOOKUP(F407,'DB-방치 재화'!$B$3:$H$1698,7,0)*VLOOKUP(H407,'DB-일일 퀘스트'!$F$6:$H$13,3,0),VLOOKUP(H407,'DB-일일 퀘스트'!$F$6:$H$13,3,0)))),"0")</f>
        <v>30480</v>
      </c>
      <c r="K407" s="29">
        <f>_xlfn.IFNA((IF(H407='DB-주간 퀘스트'!$F$6,VLOOKUP(F407,'DB-방치 재화'!$B$3:$H$1698,5,0)*VLOOKUP(H407,'DB-주간 퀘스트'!$F$6:$H$15,3,0),IF(H407='DB-주간 퀘스트'!$F$7,VLOOKUP(F407,'DB-방치 재화'!$B$3:$H$1698,6,0)*VLOOKUP(H407,'DB-주간 퀘스트'!$F$6:$H$15,3,0),IF(H407='DB-주간 퀘스트'!$F$8,VLOOKUP(F407,'DB-방치 재화'!$B$3:$H$1698,7,0)*VLOOKUP(H407,'DB-주간 퀘스트'!$F$6:$H$15,3,0),VLOOKUP(H407,'DB-주간 퀘스트'!$F$6:$H$15,3,0)))))/7,"0")</f>
        <v>13062.857142857143</v>
      </c>
      <c r="L407" s="29">
        <f t="array" ref="L407">_xlfn.IFNA(IF(H407='DB-아스니아 미션'!$F$8,VLOOKUP('주요 재화 수급처 관리'!$F$10:$F$11,'DB-방치 재화'!$B$3:$H$1698,6,0)*'DB-아스니아 미션'!$H$8,VLOOKUP('주요 재화 수급처 관리'!$H$10:$H$11,'DB-아스니아 미션'!$F$7:$H$10,3,0)),"0")/7</f>
        <v>320365.71428571426</v>
      </c>
      <c r="M407" s="29">
        <f>(((VLOOKUP(F407,'DB-방치 재화'!$B$3:$I$1698,8,0)+8)*(VLOOKUP(H407,'DB-파견 작전실'!$L$8:$M$14,2,0)))*D407)</f>
        <v>74558.986666666679</v>
      </c>
      <c r="N407" s="29">
        <f>_xlfn.IFNA(IF(C407&lt;'DB-선물'!$E$5,VLOOKUP('주요 재화 수급처 관리'!$H$10,'DB-선물'!$G$6:$I$9,3,0),(IF('DB-선물'!$E$11&lt;=C407&lt;'DB-선물'!E353,VLOOKUP('주요 재화 수급처 관리'!$H$10,'DB-선물'!$G$12:$I$15,3,0),VLOOKUP(H407,'DB-선물'!$G$18:$I$21,3,0)))),"0")*6*D407</f>
        <v>0</v>
      </c>
      <c r="O407" s="29">
        <f t="array" ref="O407">(_xlfn.IFNA((VLOOKUP((INDEX('DB-메모리얼'!$F$5:$F$98,MATCH(MIN(ABS('DB-메모리얼'!$F$5:$F$98-'주요 재화 수급처 관리'!$C$10)),ABS('DB-메모리얼'!$F$5:$F$98-'주요 재화 수급처 관리'!$C$10),0))),'DB-메모리얼'!$F$5:$K$98,MATCH(H407,'DB-메모리얼'!$H$3:$K$3,0)+2,0)),"0"))*D407/14</f>
        <v>0</v>
      </c>
      <c r="P407" s="29">
        <f t="shared" si="16"/>
        <v>1028</v>
      </c>
      <c r="Q407" s="299">
        <f t="shared" si="17"/>
        <v>1639188.358095238</v>
      </c>
    </row>
    <row r="408" spans="2:17" ht="18" thickTop="1" thickBot="1" x14ac:dyDescent="0.35">
      <c r="B408" s="22" t="s">
        <v>1611</v>
      </c>
      <c r="C408" s="116">
        <v>78</v>
      </c>
      <c r="D408" s="323">
        <v>1</v>
      </c>
      <c r="E408" s="17"/>
      <c r="F408" s="276">
        <f>VLOOKUP(C408,'DB-캐릭터별 스테이지 매칭'!$E$3:$F$302,2,0)</f>
        <v>194</v>
      </c>
      <c r="G408" s="276" t="str">
        <f>VLOOKUP(F408,'DB-캐릭터별 스테이지 매칭'!$I$3:$L$1698,4,0)</f>
        <v>7-28</v>
      </c>
      <c r="H408" s="276">
        <f>_xlfn.IFNA(VLOOKUP(B408,'DB-서식용'!$D$4:$E$12,2,0),"")</f>
        <v>1040302001</v>
      </c>
      <c r="I408" s="29">
        <f>IFERROR((VLOOKUP(F408,'DB-방치 재화'!$B$3:$I$1800,(MATCH(H408,'DB-방치 재화'!$F$1:$I$1,0)+4),0))*60*24*D408,"0")*(1.7+1.58)</f>
        <v>1213862.4000000001</v>
      </c>
      <c r="J408" s="29">
        <f>_xlfn.IFNA(IF(H408='DB-일일 퀘스트'!$F$6,VLOOKUP(F408,'DB-방치 재화'!$B$3:$H$1698,5,0)*VLOOKUP(H408,'DB-일일 퀘스트'!$F$6:$H$13,3,0),IF(H408='DB-일일 퀘스트'!$F$7,VLOOKUP(F408,'DB-방치 재화'!$B$3:$H$1698,6,0)*VLOOKUP(H408,'DB-일일 퀘스트'!$F$6:$H$13,3,0),IF(H408='DB-일일 퀘스트'!$F$8,VLOOKUP(F408,'DB-방치 재화'!$B$3:$H$1698,7,0)*VLOOKUP(H408,'DB-일일 퀘스트'!$F$6:$H$13,3,0),VLOOKUP(H408,'DB-일일 퀘스트'!$F$6:$H$13,3,0)))),"0")</f>
        <v>30840</v>
      </c>
      <c r="K408" s="29">
        <f>_xlfn.IFNA((IF(H408='DB-주간 퀘스트'!$F$6,VLOOKUP(F408,'DB-방치 재화'!$B$3:$H$1698,5,0)*VLOOKUP(H408,'DB-주간 퀘스트'!$F$6:$H$15,3,0),IF(H408='DB-주간 퀘스트'!$F$7,VLOOKUP(F408,'DB-방치 재화'!$B$3:$H$1698,6,0)*VLOOKUP(H408,'DB-주간 퀘스트'!$F$6:$H$15,3,0),IF(H408='DB-주간 퀘스트'!$F$8,VLOOKUP(F408,'DB-방치 재화'!$B$3:$H$1698,7,0)*VLOOKUP(H408,'DB-주간 퀘스트'!$F$6:$H$15,3,0),VLOOKUP(H408,'DB-주간 퀘스트'!$F$6:$H$15,3,0)))))/7,"0")</f>
        <v>13217.142857142857</v>
      </c>
      <c r="L408" s="29">
        <f t="array" ref="L408">_xlfn.IFNA(IF(H408='DB-아스니아 미션'!$F$8,VLOOKUP('주요 재화 수급처 관리'!$F$10:$F$11,'DB-방치 재화'!$B$3:$H$1698,6,0)*'DB-아스니아 미션'!$H$8,VLOOKUP('주요 재화 수급처 관리'!$H$10:$H$11,'DB-아스니아 미션'!$F$7:$H$10,3,0)),"0")/7</f>
        <v>320365.71428571426</v>
      </c>
      <c r="M408" s="29">
        <f>(((VLOOKUP(F408,'DB-방치 재화'!$B$3:$I$1698,8,0)+8)*(VLOOKUP(H408,'DB-파견 작전실'!$L$8:$M$14,2,0)))*D408)</f>
        <v>74558.986666666679</v>
      </c>
      <c r="N408" s="29">
        <f>_xlfn.IFNA(IF(C408&lt;'DB-선물'!$E$5,VLOOKUP('주요 재화 수급처 관리'!$H$10,'DB-선물'!$G$6:$I$9,3,0),(IF('DB-선물'!$E$11&lt;=C408&lt;'DB-선물'!E354,VLOOKUP('주요 재화 수급처 관리'!$H$10,'DB-선물'!$G$12:$I$15,3,0),VLOOKUP(H408,'DB-선물'!$G$18:$I$21,3,0)))),"0")*6*D408</f>
        <v>0</v>
      </c>
      <c r="O408" s="29">
        <f t="array" ref="O408">(_xlfn.IFNA((VLOOKUP((INDEX('DB-메모리얼'!$F$5:$F$98,MATCH(MIN(ABS('DB-메모리얼'!$F$5:$F$98-'주요 재화 수급처 관리'!$C$10)),ABS('DB-메모리얼'!$F$5:$F$98-'주요 재화 수급처 관리'!$C$10),0))),'DB-메모리얼'!$F$5:$K$98,MATCH(H408,'DB-메모리얼'!$H$3:$K$3,0)+2,0)),"0"))*D408/14</f>
        <v>0</v>
      </c>
      <c r="P408" s="29">
        <f t="shared" si="16"/>
        <v>1028</v>
      </c>
      <c r="Q408" s="299">
        <f t="shared" si="17"/>
        <v>1653872.243809524</v>
      </c>
    </row>
    <row r="409" spans="2:17" ht="18" thickTop="1" thickBot="1" x14ac:dyDescent="0.35">
      <c r="B409" s="22" t="s">
        <v>1611</v>
      </c>
      <c r="C409" s="116">
        <v>79</v>
      </c>
      <c r="D409" s="323">
        <v>1</v>
      </c>
      <c r="E409" s="17"/>
      <c r="F409" s="276">
        <f>VLOOKUP(C409,'DB-캐릭터별 스테이지 매칭'!$E$3:$F$302,2,0)</f>
        <v>198</v>
      </c>
      <c r="G409" s="276" t="str">
        <f>VLOOKUP(F409,'DB-캐릭터별 스테이지 매칭'!$I$3:$L$1698,4,0)</f>
        <v>7-32</v>
      </c>
      <c r="H409" s="276">
        <f>_xlfn.IFNA(VLOOKUP(B409,'DB-서식용'!$D$4:$E$12,2,0),"")</f>
        <v>1040302001</v>
      </c>
      <c r="I409" s="29">
        <f>IFERROR((VLOOKUP(F409,'DB-방치 재화'!$B$3:$I$1800,(MATCH(H409,'DB-방치 재화'!$F$1:$I$1,0)+4),0))*60*24*D409,"0")*(1.7+1.58)</f>
        <v>1228032</v>
      </c>
      <c r="J409" s="29">
        <f>_xlfn.IFNA(IF(H409='DB-일일 퀘스트'!$F$6,VLOOKUP(F409,'DB-방치 재화'!$B$3:$H$1698,5,0)*VLOOKUP(H409,'DB-일일 퀘스트'!$F$6:$H$13,3,0),IF(H409='DB-일일 퀘스트'!$F$7,VLOOKUP(F409,'DB-방치 재화'!$B$3:$H$1698,6,0)*VLOOKUP(H409,'DB-일일 퀘스트'!$F$6:$H$13,3,0),IF(H409='DB-일일 퀘스트'!$F$8,VLOOKUP(F409,'DB-방치 재화'!$B$3:$H$1698,7,0)*VLOOKUP(H409,'DB-일일 퀘스트'!$F$6:$H$13,3,0),VLOOKUP(H409,'DB-일일 퀘스트'!$F$6:$H$13,3,0)))),"0")</f>
        <v>31200</v>
      </c>
      <c r="K409" s="29">
        <f>_xlfn.IFNA((IF(H409='DB-주간 퀘스트'!$F$6,VLOOKUP(F409,'DB-방치 재화'!$B$3:$H$1698,5,0)*VLOOKUP(H409,'DB-주간 퀘스트'!$F$6:$H$15,3,0),IF(H409='DB-주간 퀘스트'!$F$7,VLOOKUP(F409,'DB-방치 재화'!$B$3:$H$1698,6,0)*VLOOKUP(H409,'DB-주간 퀘스트'!$F$6:$H$15,3,0),IF(H409='DB-주간 퀘스트'!$F$8,VLOOKUP(F409,'DB-방치 재화'!$B$3:$H$1698,7,0)*VLOOKUP(H409,'DB-주간 퀘스트'!$F$6:$H$15,3,0),VLOOKUP(H409,'DB-주간 퀘스트'!$F$6:$H$15,3,0)))))/7,"0")</f>
        <v>13371.428571428571</v>
      </c>
      <c r="L409" s="29">
        <f t="array" ref="L409">_xlfn.IFNA(IF(H409='DB-아스니아 미션'!$F$8,VLOOKUP('주요 재화 수급처 관리'!$F$10:$F$11,'DB-방치 재화'!$B$3:$H$1698,6,0)*'DB-아스니아 미션'!$H$8,VLOOKUP('주요 재화 수급처 관리'!$H$10:$H$11,'DB-아스니아 미션'!$F$7:$H$10,3,0)),"0")/7</f>
        <v>320365.71428571426</v>
      </c>
      <c r="M409" s="29">
        <f>(((VLOOKUP(F409,'DB-방치 재화'!$B$3:$I$1698,8,0)+8)*(VLOOKUP(H409,'DB-파견 작전실'!$L$8:$M$14,2,0)))*D409)</f>
        <v>74558.986666666679</v>
      </c>
      <c r="N409" s="29">
        <f>_xlfn.IFNA(IF(C409&lt;'DB-선물'!$E$5,VLOOKUP('주요 재화 수급처 관리'!$H$10,'DB-선물'!$G$6:$I$9,3,0),(IF('DB-선물'!$E$11&lt;=C409&lt;'DB-선물'!E355,VLOOKUP('주요 재화 수급처 관리'!$H$10,'DB-선물'!$G$12:$I$15,3,0),VLOOKUP(H409,'DB-선물'!$G$18:$I$21,3,0)))),"0")*6*D409</f>
        <v>0</v>
      </c>
      <c r="O409" s="29">
        <f t="array" ref="O409">(_xlfn.IFNA((VLOOKUP((INDEX('DB-메모리얼'!$F$5:$F$98,MATCH(MIN(ABS('DB-메모리얼'!$F$5:$F$98-'주요 재화 수급처 관리'!$C$10)),ABS('DB-메모리얼'!$F$5:$F$98-'주요 재화 수급처 관리'!$C$10),0))),'DB-메모리얼'!$F$5:$K$98,MATCH(H409,'DB-메모리얼'!$H$3:$K$3,0)+2,0)),"0"))*D409/14</f>
        <v>0</v>
      </c>
      <c r="P409" s="29">
        <f t="shared" si="16"/>
        <v>1028</v>
      </c>
      <c r="Q409" s="299">
        <f t="shared" si="17"/>
        <v>1668556.1295238095</v>
      </c>
    </row>
    <row r="410" spans="2:17" ht="18" thickTop="1" thickBot="1" x14ac:dyDescent="0.35">
      <c r="B410" s="22" t="s">
        <v>1611</v>
      </c>
      <c r="C410" s="116">
        <v>80</v>
      </c>
      <c r="D410" s="323">
        <v>1</v>
      </c>
      <c r="E410" s="17"/>
      <c r="F410" s="276">
        <f>VLOOKUP(C410,'DB-캐릭터별 스테이지 매칭'!$E$3:$F$302,2,0)</f>
        <v>202</v>
      </c>
      <c r="G410" s="276" t="str">
        <f>VLOOKUP(F410,'DB-캐릭터별 스테이지 매칭'!$I$3:$L$1698,4,0)</f>
        <v>7-36</v>
      </c>
      <c r="H410" s="276">
        <f>_xlfn.IFNA(VLOOKUP(B410,'DB-서식용'!$D$4:$E$12,2,0),"")</f>
        <v>1040302001</v>
      </c>
      <c r="I410" s="29">
        <f>IFERROR((VLOOKUP(F410,'DB-방치 재화'!$B$3:$I$1800,(MATCH(H410,'DB-방치 재화'!$F$1:$I$1,0)+4),0))*60*24*D410,"0")*(1.7+1.58)</f>
        <v>1246924.8</v>
      </c>
      <c r="J410" s="29">
        <f>_xlfn.IFNA(IF(H410='DB-일일 퀘스트'!$F$6,VLOOKUP(F410,'DB-방치 재화'!$B$3:$H$1698,5,0)*VLOOKUP(H410,'DB-일일 퀘스트'!$F$6:$H$13,3,0),IF(H410='DB-일일 퀘스트'!$F$7,VLOOKUP(F410,'DB-방치 재화'!$B$3:$H$1698,6,0)*VLOOKUP(H410,'DB-일일 퀘스트'!$F$6:$H$13,3,0),IF(H410='DB-일일 퀘스트'!$F$8,VLOOKUP(F410,'DB-방치 재화'!$B$3:$H$1698,7,0)*VLOOKUP(H410,'DB-일일 퀘스트'!$F$6:$H$13,3,0),VLOOKUP(H410,'DB-일일 퀘스트'!$F$6:$H$13,3,0)))),"0")</f>
        <v>31680</v>
      </c>
      <c r="K410" s="29">
        <f>_xlfn.IFNA((IF(H410='DB-주간 퀘스트'!$F$6,VLOOKUP(F410,'DB-방치 재화'!$B$3:$H$1698,5,0)*VLOOKUP(H410,'DB-주간 퀘스트'!$F$6:$H$15,3,0),IF(H410='DB-주간 퀘스트'!$F$7,VLOOKUP(F410,'DB-방치 재화'!$B$3:$H$1698,6,0)*VLOOKUP(H410,'DB-주간 퀘스트'!$F$6:$H$15,3,0),IF(H410='DB-주간 퀘스트'!$F$8,VLOOKUP(F410,'DB-방치 재화'!$B$3:$H$1698,7,0)*VLOOKUP(H410,'DB-주간 퀘스트'!$F$6:$H$15,3,0),VLOOKUP(H410,'DB-주간 퀘스트'!$F$6:$H$15,3,0)))))/7,"0")</f>
        <v>13577.142857142857</v>
      </c>
      <c r="L410" s="29">
        <f t="array" ref="L410">_xlfn.IFNA(IF(H410='DB-아스니아 미션'!$F$8,VLOOKUP('주요 재화 수급처 관리'!$F$10:$F$11,'DB-방치 재화'!$B$3:$H$1698,6,0)*'DB-아스니아 미션'!$H$8,VLOOKUP('주요 재화 수급처 관리'!$H$10:$H$11,'DB-아스니아 미션'!$F$7:$H$10,3,0)),"0")/7</f>
        <v>320365.71428571426</v>
      </c>
      <c r="M410" s="29">
        <f>(((VLOOKUP(F410,'DB-방치 재화'!$B$3:$I$1698,8,0)+8)*(VLOOKUP(H410,'DB-파견 작전실'!$L$8:$M$14,2,0)))*D410)</f>
        <v>74558.986666666679</v>
      </c>
      <c r="N410" s="29">
        <f>_xlfn.IFNA(IF(C410&lt;'DB-선물'!$E$5,VLOOKUP('주요 재화 수급처 관리'!$H$10,'DB-선물'!$G$6:$I$9,3,0),(IF('DB-선물'!$E$11&lt;=C410&lt;'DB-선물'!E356,VLOOKUP('주요 재화 수급처 관리'!$H$10,'DB-선물'!$G$12:$I$15,3,0),VLOOKUP(H410,'DB-선물'!$G$18:$I$21,3,0)))),"0")*6*D410</f>
        <v>0</v>
      </c>
      <c r="O410" s="29">
        <f t="array" ref="O410">(_xlfn.IFNA((VLOOKUP((INDEX('DB-메모리얼'!$F$5:$F$98,MATCH(MIN(ABS('DB-메모리얼'!$F$5:$F$98-'주요 재화 수급처 관리'!$C$10)),ABS('DB-메모리얼'!$F$5:$F$98-'주요 재화 수급처 관리'!$C$10),0))),'DB-메모리얼'!$F$5:$K$98,MATCH(H410,'DB-메모리얼'!$H$3:$K$3,0)+2,0)),"0"))*D410/14</f>
        <v>0</v>
      </c>
      <c r="P410" s="29">
        <f t="shared" si="16"/>
        <v>1028</v>
      </c>
      <c r="Q410" s="299">
        <f t="shared" si="17"/>
        <v>1688134.6438095239</v>
      </c>
    </row>
    <row r="411" spans="2:17" ht="18" thickTop="1" thickBot="1" x14ac:dyDescent="0.35">
      <c r="B411" s="22" t="s">
        <v>1611</v>
      </c>
      <c r="C411" s="116">
        <v>81</v>
      </c>
      <c r="D411" s="323">
        <v>1</v>
      </c>
      <c r="E411" s="17"/>
      <c r="F411" s="276">
        <f>VLOOKUP(C411,'DB-캐릭터별 스테이지 매칭'!$E$3:$F$302,2,0)</f>
        <v>206</v>
      </c>
      <c r="G411" s="276" t="str">
        <f>VLOOKUP(F411,'DB-캐릭터별 스테이지 매칭'!$I$3:$L$1698,4,0)</f>
        <v>7-40</v>
      </c>
      <c r="H411" s="276">
        <f>_xlfn.IFNA(VLOOKUP(B411,'DB-서식용'!$D$4:$E$12,2,0),"")</f>
        <v>1040302001</v>
      </c>
      <c r="I411" s="29">
        <f>IFERROR((VLOOKUP(F411,'DB-방치 재화'!$B$3:$I$1800,(MATCH(H411,'DB-방치 재화'!$F$1:$I$1,0)+4),0))*60*24*D411,"0")*(1.7+1.58)</f>
        <v>1265817.6000000001</v>
      </c>
      <c r="J411" s="29">
        <f>_xlfn.IFNA(IF(H411='DB-일일 퀘스트'!$F$6,VLOOKUP(F411,'DB-방치 재화'!$B$3:$H$1698,5,0)*VLOOKUP(H411,'DB-일일 퀘스트'!$F$6:$H$13,3,0),IF(H411='DB-일일 퀘스트'!$F$7,VLOOKUP(F411,'DB-방치 재화'!$B$3:$H$1698,6,0)*VLOOKUP(H411,'DB-일일 퀘스트'!$F$6:$H$13,3,0),IF(H411='DB-일일 퀘스트'!$F$8,VLOOKUP(F411,'DB-방치 재화'!$B$3:$H$1698,7,0)*VLOOKUP(H411,'DB-일일 퀘스트'!$F$6:$H$13,3,0),VLOOKUP(H411,'DB-일일 퀘스트'!$F$6:$H$13,3,0)))),"0")</f>
        <v>32160</v>
      </c>
      <c r="K411" s="29">
        <f>_xlfn.IFNA((IF(H411='DB-주간 퀘스트'!$F$6,VLOOKUP(F411,'DB-방치 재화'!$B$3:$H$1698,5,0)*VLOOKUP(H411,'DB-주간 퀘스트'!$F$6:$H$15,3,0),IF(H411='DB-주간 퀘스트'!$F$7,VLOOKUP(F411,'DB-방치 재화'!$B$3:$H$1698,6,0)*VLOOKUP(H411,'DB-주간 퀘스트'!$F$6:$H$15,3,0),IF(H411='DB-주간 퀘스트'!$F$8,VLOOKUP(F411,'DB-방치 재화'!$B$3:$H$1698,7,0)*VLOOKUP(H411,'DB-주간 퀘스트'!$F$6:$H$15,3,0),VLOOKUP(H411,'DB-주간 퀘스트'!$F$6:$H$15,3,0)))))/7,"0")</f>
        <v>13782.857142857143</v>
      </c>
      <c r="L411" s="29">
        <f t="array" ref="L411">_xlfn.IFNA(IF(H411='DB-아스니아 미션'!$F$8,VLOOKUP('주요 재화 수급처 관리'!$F$10:$F$11,'DB-방치 재화'!$B$3:$H$1698,6,0)*'DB-아스니아 미션'!$H$8,VLOOKUP('주요 재화 수급처 관리'!$H$10:$H$11,'DB-아스니아 미션'!$F$7:$H$10,3,0)),"0")/7</f>
        <v>320365.71428571426</v>
      </c>
      <c r="M411" s="29">
        <f>(((VLOOKUP(F411,'DB-방치 재화'!$B$3:$I$1698,8,0)+8)*(VLOOKUP(H411,'DB-파견 작전실'!$L$8:$M$14,2,0)))*D411)</f>
        <v>74558.986666666679</v>
      </c>
      <c r="N411" s="29">
        <f>_xlfn.IFNA(IF(C411&lt;'DB-선물'!$E$5,VLOOKUP('주요 재화 수급처 관리'!$H$10,'DB-선물'!$G$6:$I$9,3,0),(IF('DB-선물'!$E$11&lt;=C411&lt;'DB-선물'!E357,VLOOKUP('주요 재화 수급처 관리'!$H$10,'DB-선물'!$G$12:$I$15,3,0),VLOOKUP(H411,'DB-선물'!$G$18:$I$21,3,0)))),"0")*6*D411</f>
        <v>0</v>
      </c>
      <c r="O411" s="29">
        <f t="array" ref="O411">(_xlfn.IFNA((VLOOKUP((INDEX('DB-메모리얼'!$F$5:$F$98,MATCH(MIN(ABS('DB-메모리얼'!$F$5:$F$98-'주요 재화 수급처 관리'!$C$10)),ABS('DB-메모리얼'!$F$5:$F$98-'주요 재화 수급처 관리'!$C$10),0))),'DB-메모리얼'!$F$5:$K$98,MATCH(H411,'DB-메모리얼'!$H$3:$K$3,0)+2,0)),"0"))*D411/14</f>
        <v>0</v>
      </c>
      <c r="P411" s="29">
        <f t="shared" si="16"/>
        <v>1028</v>
      </c>
      <c r="Q411" s="299">
        <f t="shared" si="17"/>
        <v>1707713.158095238</v>
      </c>
    </row>
    <row r="412" spans="2:17" ht="18" thickTop="1" thickBot="1" x14ac:dyDescent="0.35">
      <c r="B412" s="22" t="s">
        <v>1611</v>
      </c>
      <c r="C412" s="116">
        <v>82</v>
      </c>
      <c r="D412" s="323">
        <v>1</v>
      </c>
      <c r="E412" s="17"/>
      <c r="F412" s="276">
        <f>VLOOKUP(C412,'DB-캐릭터별 스테이지 매칭'!$E$3:$F$302,2,0)</f>
        <v>210</v>
      </c>
      <c r="G412" s="276" t="str">
        <f>VLOOKUP(F412,'DB-캐릭터별 스테이지 매칭'!$I$3:$L$1698,4,0)</f>
        <v>7-44</v>
      </c>
      <c r="H412" s="276">
        <f>_xlfn.IFNA(VLOOKUP(B412,'DB-서식용'!$D$4:$E$12,2,0),"")</f>
        <v>1040302001</v>
      </c>
      <c r="I412" s="29">
        <f>IFERROR((VLOOKUP(F412,'DB-방치 재화'!$B$3:$I$1800,(MATCH(H412,'DB-방치 재화'!$F$1:$I$1,0)+4),0))*60*24*D412,"0")*(1.7+1.58)</f>
        <v>1284710.4000000001</v>
      </c>
      <c r="J412" s="29">
        <f>_xlfn.IFNA(IF(H412='DB-일일 퀘스트'!$F$6,VLOOKUP(F412,'DB-방치 재화'!$B$3:$H$1698,5,0)*VLOOKUP(H412,'DB-일일 퀘스트'!$F$6:$H$13,3,0),IF(H412='DB-일일 퀘스트'!$F$7,VLOOKUP(F412,'DB-방치 재화'!$B$3:$H$1698,6,0)*VLOOKUP(H412,'DB-일일 퀘스트'!$F$6:$H$13,3,0),IF(H412='DB-일일 퀘스트'!$F$8,VLOOKUP(F412,'DB-방치 재화'!$B$3:$H$1698,7,0)*VLOOKUP(H412,'DB-일일 퀘스트'!$F$6:$H$13,3,0),VLOOKUP(H412,'DB-일일 퀘스트'!$F$6:$H$13,3,0)))),"0")</f>
        <v>32640</v>
      </c>
      <c r="K412" s="29">
        <f>_xlfn.IFNA((IF(H412='DB-주간 퀘스트'!$F$6,VLOOKUP(F412,'DB-방치 재화'!$B$3:$H$1698,5,0)*VLOOKUP(H412,'DB-주간 퀘스트'!$F$6:$H$15,3,0),IF(H412='DB-주간 퀘스트'!$F$7,VLOOKUP(F412,'DB-방치 재화'!$B$3:$H$1698,6,0)*VLOOKUP(H412,'DB-주간 퀘스트'!$F$6:$H$15,3,0),IF(H412='DB-주간 퀘스트'!$F$8,VLOOKUP(F412,'DB-방치 재화'!$B$3:$H$1698,7,0)*VLOOKUP(H412,'DB-주간 퀘스트'!$F$6:$H$15,3,0),VLOOKUP(H412,'DB-주간 퀘스트'!$F$6:$H$15,3,0)))))/7,"0")</f>
        <v>13988.571428571429</v>
      </c>
      <c r="L412" s="29">
        <f t="array" ref="L412">_xlfn.IFNA(IF(H412='DB-아스니아 미션'!$F$8,VLOOKUP('주요 재화 수급처 관리'!$F$10:$F$11,'DB-방치 재화'!$B$3:$H$1698,6,0)*'DB-아스니아 미션'!$H$8,VLOOKUP('주요 재화 수급처 관리'!$H$10:$H$11,'DB-아스니아 미션'!$F$7:$H$10,3,0)),"0")/7</f>
        <v>320365.71428571426</v>
      </c>
      <c r="M412" s="29">
        <f>(((VLOOKUP(F412,'DB-방치 재화'!$B$3:$I$1698,8,0)+8)*(VLOOKUP(H412,'DB-파견 작전실'!$L$8:$M$14,2,0)))*D412)</f>
        <v>74558.986666666679</v>
      </c>
      <c r="N412" s="29">
        <f>_xlfn.IFNA(IF(C412&lt;'DB-선물'!$E$5,VLOOKUP('주요 재화 수급처 관리'!$H$10,'DB-선물'!$G$6:$I$9,3,0),(IF('DB-선물'!$E$11&lt;=C412&lt;'DB-선물'!E358,VLOOKUP('주요 재화 수급처 관리'!$H$10,'DB-선물'!$G$12:$I$15,3,0),VLOOKUP(H412,'DB-선물'!$G$18:$I$21,3,0)))),"0")*6*D412</f>
        <v>0</v>
      </c>
      <c r="O412" s="29">
        <f t="array" ref="O412">(_xlfn.IFNA((VLOOKUP((INDEX('DB-메모리얼'!$F$5:$F$98,MATCH(MIN(ABS('DB-메모리얼'!$F$5:$F$98-'주요 재화 수급처 관리'!$C$10)),ABS('DB-메모리얼'!$F$5:$F$98-'주요 재화 수급처 관리'!$C$10),0))),'DB-메모리얼'!$F$5:$K$98,MATCH(H412,'DB-메모리얼'!$H$3:$K$3,0)+2,0)),"0"))*D412/14</f>
        <v>0</v>
      </c>
      <c r="P412" s="29">
        <f t="shared" si="16"/>
        <v>1028</v>
      </c>
      <c r="Q412" s="299">
        <f t="shared" si="17"/>
        <v>1727291.6723809524</v>
      </c>
    </row>
    <row r="413" spans="2:17" ht="18" thickTop="1" thickBot="1" x14ac:dyDescent="0.35">
      <c r="B413" s="22" t="s">
        <v>1611</v>
      </c>
      <c r="C413" s="116">
        <v>83</v>
      </c>
      <c r="D413" s="323">
        <v>1</v>
      </c>
      <c r="E413" s="17"/>
      <c r="F413" s="276">
        <f>VLOOKUP(C413,'DB-캐릭터별 스테이지 매칭'!$E$3:$F$302,2,0)</f>
        <v>214</v>
      </c>
      <c r="G413" s="276" t="str">
        <f>VLOOKUP(F413,'DB-캐릭터별 스테이지 매칭'!$I$3:$L$1698,4,0)</f>
        <v>8-3</v>
      </c>
      <c r="H413" s="276">
        <f>_xlfn.IFNA(VLOOKUP(B413,'DB-서식용'!$D$4:$E$12,2,0),"")</f>
        <v>1040302001</v>
      </c>
      <c r="I413" s="29">
        <f>IFERROR((VLOOKUP(F413,'DB-방치 재화'!$B$3:$I$1800,(MATCH(H413,'DB-방치 재화'!$F$1:$I$1,0)+4),0))*60*24*D413,"0")*(1.7+1.58)</f>
        <v>1298880</v>
      </c>
      <c r="J413" s="29">
        <f>_xlfn.IFNA(IF(H413='DB-일일 퀘스트'!$F$6,VLOOKUP(F413,'DB-방치 재화'!$B$3:$H$1698,5,0)*VLOOKUP(H413,'DB-일일 퀘스트'!$F$6:$H$13,3,0),IF(H413='DB-일일 퀘스트'!$F$7,VLOOKUP(F413,'DB-방치 재화'!$B$3:$H$1698,6,0)*VLOOKUP(H413,'DB-일일 퀘스트'!$F$6:$H$13,3,0),IF(H413='DB-일일 퀘스트'!$F$8,VLOOKUP(F413,'DB-방치 재화'!$B$3:$H$1698,7,0)*VLOOKUP(H413,'DB-일일 퀘스트'!$F$6:$H$13,3,0),VLOOKUP(H413,'DB-일일 퀘스트'!$F$6:$H$13,3,0)))),"0")</f>
        <v>33000</v>
      </c>
      <c r="K413" s="29">
        <f>_xlfn.IFNA((IF(H413='DB-주간 퀘스트'!$F$6,VLOOKUP(F413,'DB-방치 재화'!$B$3:$H$1698,5,0)*VLOOKUP(H413,'DB-주간 퀘스트'!$F$6:$H$15,3,0),IF(H413='DB-주간 퀘스트'!$F$7,VLOOKUP(F413,'DB-방치 재화'!$B$3:$H$1698,6,0)*VLOOKUP(H413,'DB-주간 퀘스트'!$F$6:$H$15,3,0),IF(H413='DB-주간 퀘스트'!$F$8,VLOOKUP(F413,'DB-방치 재화'!$B$3:$H$1698,7,0)*VLOOKUP(H413,'DB-주간 퀘스트'!$F$6:$H$15,3,0),VLOOKUP(H413,'DB-주간 퀘스트'!$F$6:$H$15,3,0)))))/7,"0")</f>
        <v>14142.857142857143</v>
      </c>
      <c r="L413" s="29">
        <f t="array" ref="L413">_xlfn.IFNA(IF(H413='DB-아스니아 미션'!$F$8,VLOOKUP('주요 재화 수급처 관리'!$F$10:$F$11,'DB-방치 재화'!$B$3:$H$1698,6,0)*'DB-아스니아 미션'!$H$8,VLOOKUP('주요 재화 수급처 관리'!$H$10:$H$11,'DB-아스니아 미션'!$F$7:$H$10,3,0)),"0")/7</f>
        <v>320365.71428571426</v>
      </c>
      <c r="M413" s="29">
        <f>(((VLOOKUP(F413,'DB-방치 재화'!$B$3:$I$1698,8,0)+8)*(VLOOKUP(H413,'DB-파견 작전실'!$L$8:$M$14,2,0)))*D413)</f>
        <v>74558.986666666679</v>
      </c>
      <c r="N413" s="29">
        <f>_xlfn.IFNA(IF(C413&lt;'DB-선물'!$E$5,VLOOKUP('주요 재화 수급처 관리'!$H$10,'DB-선물'!$G$6:$I$9,3,0),(IF('DB-선물'!$E$11&lt;=C413&lt;'DB-선물'!E359,VLOOKUP('주요 재화 수급처 관리'!$H$10,'DB-선물'!$G$12:$I$15,3,0),VLOOKUP(H413,'DB-선물'!$G$18:$I$21,3,0)))),"0")*6*D413</f>
        <v>0</v>
      </c>
      <c r="O413" s="29">
        <f t="array" ref="O413">(_xlfn.IFNA((VLOOKUP((INDEX('DB-메모리얼'!$F$5:$F$98,MATCH(MIN(ABS('DB-메모리얼'!$F$5:$F$98-'주요 재화 수급처 관리'!$C$10)),ABS('DB-메모리얼'!$F$5:$F$98-'주요 재화 수급처 관리'!$C$10),0))),'DB-메모리얼'!$F$5:$K$98,MATCH(H413,'DB-메모리얼'!$H$3:$K$3,0)+2,0)),"0"))*D413/14</f>
        <v>0</v>
      </c>
      <c r="P413" s="29">
        <f t="shared" si="16"/>
        <v>1028</v>
      </c>
      <c r="Q413" s="299">
        <f t="shared" si="17"/>
        <v>1741975.5580952379</v>
      </c>
    </row>
    <row r="414" spans="2:17" ht="18" thickTop="1" thickBot="1" x14ac:dyDescent="0.35">
      <c r="B414" s="22" t="s">
        <v>1611</v>
      </c>
      <c r="C414" s="116">
        <v>84</v>
      </c>
      <c r="D414" s="323">
        <v>1</v>
      </c>
      <c r="E414" s="17"/>
      <c r="F414" s="276">
        <f>VLOOKUP(C414,'DB-캐릭터별 스테이지 매칭'!$E$3:$F$302,2,0)</f>
        <v>219</v>
      </c>
      <c r="G414" s="276" t="str">
        <f>VLOOKUP(F414,'DB-캐릭터별 스테이지 매칭'!$I$3:$L$1698,4,0)</f>
        <v>8-8</v>
      </c>
      <c r="H414" s="276">
        <f>_xlfn.IFNA(VLOOKUP(B414,'DB-서식용'!$D$4:$E$12,2,0),"")</f>
        <v>1040302001</v>
      </c>
      <c r="I414" s="29">
        <f>IFERROR((VLOOKUP(F414,'DB-방치 재화'!$B$3:$I$1800,(MATCH(H414,'DB-방치 재화'!$F$1:$I$1,0)+4),0))*60*24*D414,"0")*(1.7+1.58)</f>
        <v>1317772.8</v>
      </c>
      <c r="J414" s="29">
        <f>_xlfn.IFNA(IF(H414='DB-일일 퀘스트'!$F$6,VLOOKUP(F414,'DB-방치 재화'!$B$3:$H$1698,5,0)*VLOOKUP(H414,'DB-일일 퀘스트'!$F$6:$H$13,3,0),IF(H414='DB-일일 퀘스트'!$F$7,VLOOKUP(F414,'DB-방치 재화'!$B$3:$H$1698,6,0)*VLOOKUP(H414,'DB-일일 퀘스트'!$F$6:$H$13,3,0),IF(H414='DB-일일 퀘스트'!$F$8,VLOOKUP(F414,'DB-방치 재화'!$B$3:$H$1698,7,0)*VLOOKUP(H414,'DB-일일 퀘스트'!$F$6:$H$13,3,0),VLOOKUP(H414,'DB-일일 퀘스트'!$F$6:$H$13,3,0)))),"0")</f>
        <v>33480</v>
      </c>
      <c r="K414" s="29">
        <f>_xlfn.IFNA((IF(H414='DB-주간 퀘스트'!$F$6,VLOOKUP(F414,'DB-방치 재화'!$B$3:$H$1698,5,0)*VLOOKUP(H414,'DB-주간 퀘스트'!$F$6:$H$15,3,0),IF(H414='DB-주간 퀘스트'!$F$7,VLOOKUP(F414,'DB-방치 재화'!$B$3:$H$1698,6,0)*VLOOKUP(H414,'DB-주간 퀘스트'!$F$6:$H$15,3,0),IF(H414='DB-주간 퀘스트'!$F$8,VLOOKUP(F414,'DB-방치 재화'!$B$3:$H$1698,7,0)*VLOOKUP(H414,'DB-주간 퀘스트'!$F$6:$H$15,3,0),VLOOKUP(H414,'DB-주간 퀘스트'!$F$6:$H$15,3,0)))))/7,"0")</f>
        <v>14348.571428571429</v>
      </c>
      <c r="L414" s="29">
        <f t="array" ref="L414">_xlfn.IFNA(IF(H414='DB-아스니아 미션'!$F$8,VLOOKUP('주요 재화 수급처 관리'!$F$10:$F$11,'DB-방치 재화'!$B$3:$H$1698,6,0)*'DB-아스니아 미션'!$H$8,VLOOKUP('주요 재화 수급처 관리'!$H$10:$H$11,'DB-아스니아 미션'!$F$7:$H$10,3,0)),"0")/7</f>
        <v>320365.71428571426</v>
      </c>
      <c r="M414" s="29">
        <f>(((VLOOKUP(F414,'DB-방치 재화'!$B$3:$I$1698,8,0)+8)*(VLOOKUP(H414,'DB-파견 작전실'!$L$8:$M$14,2,0)))*D414)</f>
        <v>74558.986666666679</v>
      </c>
      <c r="N414" s="29">
        <f>_xlfn.IFNA(IF(C414&lt;'DB-선물'!$E$5,VLOOKUP('주요 재화 수급처 관리'!$H$10,'DB-선물'!$G$6:$I$9,3,0),(IF('DB-선물'!$E$11&lt;=C414&lt;'DB-선물'!E360,VLOOKUP('주요 재화 수급처 관리'!$H$10,'DB-선물'!$G$12:$I$15,3,0),VLOOKUP(H414,'DB-선물'!$G$18:$I$21,3,0)))),"0")*6*D414</f>
        <v>0</v>
      </c>
      <c r="O414" s="29">
        <f t="array" ref="O414">(_xlfn.IFNA((VLOOKUP((INDEX('DB-메모리얼'!$F$5:$F$98,MATCH(MIN(ABS('DB-메모리얼'!$F$5:$F$98-'주요 재화 수급처 관리'!$C$10)),ABS('DB-메모리얼'!$F$5:$F$98-'주요 재화 수급처 관리'!$C$10),0))),'DB-메모리얼'!$F$5:$K$98,MATCH(H414,'DB-메모리얼'!$H$3:$K$3,0)+2,0)),"0"))*D414/14</f>
        <v>0</v>
      </c>
      <c r="P414" s="29">
        <f t="shared" si="16"/>
        <v>1028</v>
      </c>
      <c r="Q414" s="299">
        <f t="shared" si="17"/>
        <v>1761554.0723809523</v>
      </c>
    </row>
    <row r="415" spans="2:17" ht="18" thickTop="1" thickBot="1" x14ac:dyDescent="0.35">
      <c r="B415" s="22" t="s">
        <v>1611</v>
      </c>
      <c r="C415" s="116">
        <v>85</v>
      </c>
      <c r="D415" s="323">
        <v>1</v>
      </c>
      <c r="E415" s="17"/>
      <c r="F415" s="276">
        <f>VLOOKUP(C415,'DB-캐릭터별 스테이지 매칭'!$E$3:$F$302,2,0)</f>
        <v>223</v>
      </c>
      <c r="G415" s="276" t="str">
        <f>VLOOKUP(F415,'DB-캐릭터별 스테이지 매칭'!$I$3:$L$1698,4,0)</f>
        <v>8-12</v>
      </c>
      <c r="H415" s="276">
        <f>_xlfn.IFNA(VLOOKUP(B415,'DB-서식용'!$D$4:$E$12,2,0),"")</f>
        <v>1040302001</v>
      </c>
      <c r="I415" s="29">
        <f>IFERROR((VLOOKUP(F415,'DB-방치 재화'!$B$3:$I$1800,(MATCH(H415,'DB-방치 재화'!$F$1:$I$1,0)+4),0))*60*24*D415,"0")*(1.7+1.58)</f>
        <v>1336665.6000000001</v>
      </c>
      <c r="J415" s="29">
        <f>_xlfn.IFNA(IF(H415='DB-일일 퀘스트'!$F$6,VLOOKUP(F415,'DB-방치 재화'!$B$3:$H$1698,5,0)*VLOOKUP(H415,'DB-일일 퀘스트'!$F$6:$H$13,3,0),IF(H415='DB-일일 퀘스트'!$F$7,VLOOKUP(F415,'DB-방치 재화'!$B$3:$H$1698,6,0)*VLOOKUP(H415,'DB-일일 퀘스트'!$F$6:$H$13,3,0),IF(H415='DB-일일 퀘스트'!$F$8,VLOOKUP(F415,'DB-방치 재화'!$B$3:$H$1698,7,0)*VLOOKUP(H415,'DB-일일 퀘스트'!$F$6:$H$13,3,0),VLOOKUP(H415,'DB-일일 퀘스트'!$F$6:$H$13,3,0)))),"0")</f>
        <v>33960</v>
      </c>
      <c r="K415" s="29">
        <f>_xlfn.IFNA((IF(H415='DB-주간 퀘스트'!$F$6,VLOOKUP(F415,'DB-방치 재화'!$B$3:$H$1698,5,0)*VLOOKUP(H415,'DB-주간 퀘스트'!$F$6:$H$15,3,0),IF(H415='DB-주간 퀘스트'!$F$7,VLOOKUP(F415,'DB-방치 재화'!$B$3:$H$1698,6,0)*VLOOKUP(H415,'DB-주간 퀘스트'!$F$6:$H$15,3,0),IF(H415='DB-주간 퀘스트'!$F$8,VLOOKUP(F415,'DB-방치 재화'!$B$3:$H$1698,7,0)*VLOOKUP(H415,'DB-주간 퀘스트'!$F$6:$H$15,3,0),VLOOKUP(H415,'DB-주간 퀘스트'!$F$6:$H$15,3,0)))))/7,"0")</f>
        <v>14554.285714285714</v>
      </c>
      <c r="L415" s="29">
        <f t="array" ref="L415">_xlfn.IFNA(IF(H415='DB-아스니아 미션'!$F$8,VLOOKUP('주요 재화 수급처 관리'!$F$10:$F$11,'DB-방치 재화'!$B$3:$H$1698,6,0)*'DB-아스니아 미션'!$H$8,VLOOKUP('주요 재화 수급처 관리'!$H$10:$H$11,'DB-아스니아 미션'!$F$7:$H$10,3,0)),"0")/7</f>
        <v>320365.71428571426</v>
      </c>
      <c r="M415" s="29">
        <f>(((VLOOKUP(F415,'DB-방치 재화'!$B$3:$I$1698,8,0)+8)*(VLOOKUP(H415,'DB-파견 작전실'!$L$8:$M$14,2,0)))*D415)</f>
        <v>74558.986666666679</v>
      </c>
      <c r="N415" s="29">
        <f>_xlfn.IFNA(IF(C415&lt;'DB-선물'!$E$5,VLOOKUP('주요 재화 수급처 관리'!$H$10,'DB-선물'!$G$6:$I$9,3,0),(IF('DB-선물'!$E$11&lt;=C415&lt;'DB-선물'!E361,VLOOKUP('주요 재화 수급처 관리'!$H$10,'DB-선물'!$G$12:$I$15,3,0),VLOOKUP(H415,'DB-선물'!$G$18:$I$21,3,0)))),"0")*6*D415</f>
        <v>0</v>
      </c>
      <c r="O415" s="29">
        <f t="array" ref="O415">(_xlfn.IFNA((VLOOKUP((INDEX('DB-메모리얼'!$F$5:$F$98,MATCH(MIN(ABS('DB-메모리얼'!$F$5:$F$98-'주요 재화 수급처 관리'!$C$10)),ABS('DB-메모리얼'!$F$5:$F$98-'주요 재화 수급처 관리'!$C$10),0))),'DB-메모리얼'!$F$5:$K$98,MATCH(H415,'DB-메모리얼'!$H$3:$K$3,0)+2,0)),"0"))*D415/14</f>
        <v>0</v>
      </c>
      <c r="P415" s="29">
        <f t="shared" si="16"/>
        <v>1028</v>
      </c>
      <c r="Q415" s="299">
        <f t="shared" si="17"/>
        <v>1781132.5866666667</v>
      </c>
    </row>
    <row r="416" spans="2:17" ht="18" thickTop="1" thickBot="1" x14ac:dyDescent="0.35">
      <c r="B416" s="22" t="s">
        <v>1611</v>
      </c>
      <c r="C416" s="116">
        <v>86</v>
      </c>
      <c r="D416" s="323">
        <v>1</v>
      </c>
      <c r="E416" s="17"/>
      <c r="F416" s="276">
        <f>VLOOKUP(C416,'DB-캐릭터별 스테이지 매칭'!$E$3:$F$302,2,0)</f>
        <v>227</v>
      </c>
      <c r="G416" s="276" t="str">
        <f>VLOOKUP(F416,'DB-캐릭터별 스테이지 매칭'!$I$3:$L$1698,4,0)</f>
        <v>8-16</v>
      </c>
      <c r="H416" s="276">
        <f>_xlfn.IFNA(VLOOKUP(B416,'DB-서식용'!$D$4:$E$12,2,0),"")</f>
        <v>1040302001</v>
      </c>
      <c r="I416" s="29">
        <f>IFERROR((VLOOKUP(F416,'DB-방치 재화'!$B$3:$I$1800,(MATCH(H416,'DB-방치 재화'!$F$1:$I$1,0)+4),0))*60*24*D416,"0")*(1.7+1.58)</f>
        <v>1355558.4000000001</v>
      </c>
      <c r="J416" s="29">
        <f>_xlfn.IFNA(IF(H416='DB-일일 퀘스트'!$F$6,VLOOKUP(F416,'DB-방치 재화'!$B$3:$H$1698,5,0)*VLOOKUP(H416,'DB-일일 퀘스트'!$F$6:$H$13,3,0),IF(H416='DB-일일 퀘스트'!$F$7,VLOOKUP(F416,'DB-방치 재화'!$B$3:$H$1698,6,0)*VLOOKUP(H416,'DB-일일 퀘스트'!$F$6:$H$13,3,0),IF(H416='DB-일일 퀘스트'!$F$8,VLOOKUP(F416,'DB-방치 재화'!$B$3:$H$1698,7,0)*VLOOKUP(H416,'DB-일일 퀘스트'!$F$6:$H$13,3,0),VLOOKUP(H416,'DB-일일 퀘스트'!$F$6:$H$13,3,0)))),"0")</f>
        <v>34440</v>
      </c>
      <c r="K416" s="29">
        <f>_xlfn.IFNA((IF(H416='DB-주간 퀘스트'!$F$6,VLOOKUP(F416,'DB-방치 재화'!$B$3:$H$1698,5,0)*VLOOKUP(H416,'DB-주간 퀘스트'!$F$6:$H$15,3,0),IF(H416='DB-주간 퀘스트'!$F$7,VLOOKUP(F416,'DB-방치 재화'!$B$3:$H$1698,6,0)*VLOOKUP(H416,'DB-주간 퀘스트'!$F$6:$H$15,3,0),IF(H416='DB-주간 퀘스트'!$F$8,VLOOKUP(F416,'DB-방치 재화'!$B$3:$H$1698,7,0)*VLOOKUP(H416,'DB-주간 퀘스트'!$F$6:$H$15,3,0),VLOOKUP(H416,'DB-주간 퀘스트'!$F$6:$H$15,3,0)))))/7,"0")</f>
        <v>14760</v>
      </c>
      <c r="L416" s="29">
        <f t="array" ref="L416">_xlfn.IFNA(IF(H416='DB-아스니아 미션'!$F$8,VLOOKUP('주요 재화 수급처 관리'!$F$10:$F$11,'DB-방치 재화'!$B$3:$H$1698,6,0)*'DB-아스니아 미션'!$H$8,VLOOKUP('주요 재화 수급처 관리'!$H$10:$H$11,'DB-아스니아 미션'!$F$7:$H$10,3,0)),"0")/7</f>
        <v>320365.71428571426</v>
      </c>
      <c r="M416" s="29">
        <f>(((VLOOKUP(F416,'DB-방치 재화'!$B$3:$I$1698,8,0)+8)*(VLOOKUP(H416,'DB-파견 작전실'!$L$8:$M$14,2,0)))*D416)</f>
        <v>74558.986666666679</v>
      </c>
      <c r="N416" s="29">
        <f>_xlfn.IFNA(IF(C416&lt;'DB-선물'!$E$5,VLOOKUP('주요 재화 수급처 관리'!$H$10,'DB-선물'!$G$6:$I$9,3,0),(IF('DB-선물'!$E$11&lt;=C416&lt;'DB-선물'!E362,VLOOKUP('주요 재화 수급처 관리'!$H$10,'DB-선물'!$G$12:$I$15,3,0),VLOOKUP(H416,'DB-선물'!$G$18:$I$21,3,0)))),"0")*6*D416</f>
        <v>0</v>
      </c>
      <c r="O416" s="29">
        <f t="array" ref="O416">(_xlfn.IFNA((VLOOKUP((INDEX('DB-메모리얼'!$F$5:$F$98,MATCH(MIN(ABS('DB-메모리얼'!$F$5:$F$98-'주요 재화 수급처 관리'!$C$10)),ABS('DB-메모리얼'!$F$5:$F$98-'주요 재화 수급처 관리'!$C$10),0))),'DB-메모리얼'!$F$5:$K$98,MATCH(H416,'DB-메모리얼'!$H$3:$K$3,0)+2,0)),"0"))*D416/14</f>
        <v>0</v>
      </c>
      <c r="P416" s="29">
        <f t="shared" si="16"/>
        <v>1028</v>
      </c>
      <c r="Q416" s="299">
        <f t="shared" si="17"/>
        <v>1800711.100952381</v>
      </c>
    </row>
    <row r="417" spans="2:17" ht="18" thickTop="1" thickBot="1" x14ac:dyDescent="0.35">
      <c r="B417" s="22" t="s">
        <v>1611</v>
      </c>
      <c r="C417" s="116">
        <v>87</v>
      </c>
      <c r="D417" s="323">
        <v>1</v>
      </c>
      <c r="E417" s="17"/>
      <c r="F417" s="276">
        <f>VLOOKUP(C417,'DB-캐릭터별 스테이지 매칭'!$E$3:$F$302,2,0)</f>
        <v>231</v>
      </c>
      <c r="G417" s="276" t="str">
        <f>VLOOKUP(F417,'DB-캐릭터별 스테이지 매칭'!$I$3:$L$1698,4,0)</f>
        <v>8-20</v>
      </c>
      <c r="H417" s="276">
        <f>_xlfn.IFNA(VLOOKUP(B417,'DB-서식용'!$D$4:$E$12,2,0),"")</f>
        <v>1040302001</v>
      </c>
      <c r="I417" s="29">
        <f>IFERROR((VLOOKUP(F417,'DB-방치 재화'!$B$3:$I$1800,(MATCH(H417,'DB-방치 재화'!$F$1:$I$1,0)+4),0))*60*24*D417,"0")*(1.7+1.58)</f>
        <v>1374451.2000000002</v>
      </c>
      <c r="J417" s="29">
        <f>_xlfn.IFNA(IF(H417='DB-일일 퀘스트'!$F$6,VLOOKUP(F417,'DB-방치 재화'!$B$3:$H$1698,5,0)*VLOOKUP(H417,'DB-일일 퀘스트'!$F$6:$H$13,3,0),IF(H417='DB-일일 퀘스트'!$F$7,VLOOKUP(F417,'DB-방치 재화'!$B$3:$H$1698,6,0)*VLOOKUP(H417,'DB-일일 퀘스트'!$F$6:$H$13,3,0),IF(H417='DB-일일 퀘스트'!$F$8,VLOOKUP(F417,'DB-방치 재화'!$B$3:$H$1698,7,0)*VLOOKUP(H417,'DB-일일 퀘스트'!$F$6:$H$13,3,0),VLOOKUP(H417,'DB-일일 퀘스트'!$F$6:$H$13,3,0)))),"0")</f>
        <v>34920</v>
      </c>
      <c r="K417" s="29">
        <f>_xlfn.IFNA((IF(H417='DB-주간 퀘스트'!$F$6,VLOOKUP(F417,'DB-방치 재화'!$B$3:$H$1698,5,0)*VLOOKUP(H417,'DB-주간 퀘스트'!$F$6:$H$15,3,0),IF(H417='DB-주간 퀘스트'!$F$7,VLOOKUP(F417,'DB-방치 재화'!$B$3:$H$1698,6,0)*VLOOKUP(H417,'DB-주간 퀘스트'!$F$6:$H$15,3,0),IF(H417='DB-주간 퀘스트'!$F$8,VLOOKUP(F417,'DB-방치 재화'!$B$3:$H$1698,7,0)*VLOOKUP(H417,'DB-주간 퀘스트'!$F$6:$H$15,3,0),VLOOKUP(H417,'DB-주간 퀘스트'!$F$6:$H$15,3,0)))))/7,"0")</f>
        <v>14965.714285714286</v>
      </c>
      <c r="L417" s="29">
        <f t="array" ref="L417">_xlfn.IFNA(IF(H417='DB-아스니아 미션'!$F$8,VLOOKUP('주요 재화 수급처 관리'!$F$10:$F$11,'DB-방치 재화'!$B$3:$H$1698,6,0)*'DB-아스니아 미션'!$H$8,VLOOKUP('주요 재화 수급처 관리'!$H$10:$H$11,'DB-아스니아 미션'!$F$7:$H$10,3,0)),"0")/7</f>
        <v>320365.71428571426</v>
      </c>
      <c r="M417" s="29">
        <f>(((VLOOKUP(F417,'DB-방치 재화'!$B$3:$I$1698,8,0)+8)*(VLOOKUP(H417,'DB-파견 작전실'!$L$8:$M$14,2,0)))*D417)</f>
        <v>74558.986666666679</v>
      </c>
      <c r="N417" s="29">
        <f>_xlfn.IFNA(IF(C417&lt;'DB-선물'!$E$5,VLOOKUP('주요 재화 수급처 관리'!$H$10,'DB-선물'!$G$6:$I$9,3,0),(IF('DB-선물'!$E$11&lt;=C417&lt;'DB-선물'!E363,VLOOKUP('주요 재화 수급처 관리'!$H$10,'DB-선물'!$G$12:$I$15,3,0),VLOOKUP(H417,'DB-선물'!$G$18:$I$21,3,0)))),"0")*6*D417</f>
        <v>0</v>
      </c>
      <c r="O417" s="29">
        <f t="array" ref="O417">(_xlfn.IFNA((VLOOKUP((INDEX('DB-메모리얼'!$F$5:$F$98,MATCH(MIN(ABS('DB-메모리얼'!$F$5:$F$98-'주요 재화 수급처 관리'!$C$10)),ABS('DB-메모리얼'!$F$5:$F$98-'주요 재화 수급처 관리'!$C$10),0))),'DB-메모리얼'!$F$5:$K$98,MATCH(H417,'DB-메모리얼'!$H$3:$K$3,0)+2,0)),"0"))*D417/14</f>
        <v>0</v>
      </c>
      <c r="P417" s="29">
        <f t="shared" si="16"/>
        <v>1028</v>
      </c>
      <c r="Q417" s="299">
        <f t="shared" si="17"/>
        <v>1820289.6152380954</v>
      </c>
    </row>
    <row r="418" spans="2:17" ht="18" thickTop="1" thickBot="1" x14ac:dyDescent="0.35">
      <c r="B418" s="22" t="s">
        <v>1611</v>
      </c>
      <c r="C418" s="5">
        <v>88</v>
      </c>
      <c r="D418" s="323">
        <v>1</v>
      </c>
      <c r="E418" s="17"/>
      <c r="F418" s="276">
        <f>VLOOKUP(C418,'DB-캐릭터별 스테이지 매칭'!$E$3:$F$302,2,0)</f>
        <v>236</v>
      </c>
      <c r="G418" s="276" t="str">
        <f>VLOOKUP(F418,'DB-캐릭터별 스테이지 매칭'!$I$3:$L$1698,4,0)</f>
        <v>8-25</v>
      </c>
      <c r="H418" s="276">
        <f>_xlfn.IFNA(VLOOKUP(B418,'DB-서식용'!$D$4:$E$12,2,0),"")</f>
        <v>1040302001</v>
      </c>
      <c r="I418" s="29">
        <f>IFERROR((VLOOKUP(F418,'DB-방치 재화'!$B$3:$I$1800,(MATCH(H418,'DB-방치 재화'!$F$1:$I$1,0)+4),0))*60*24*D418,"0")*(1.7+1.58)</f>
        <v>1393344</v>
      </c>
      <c r="J418" s="29">
        <f>_xlfn.IFNA(IF(H418='DB-일일 퀘스트'!$F$6,VLOOKUP(F418,'DB-방치 재화'!$B$3:$H$1698,5,0)*VLOOKUP(H418,'DB-일일 퀘스트'!$F$6:$H$13,3,0),IF(H418='DB-일일 퀘스트'!$F$7,VLOOKUP(F418,'DB-방치 재화'!$B$3:$H$1698,6,0)*VLOOKUP(H418,'DB-일일 퀘스트'!$F$6:$H$13,3,0),IF(H418='DB-일일 퀘스트'!$F$8,VLOOKUP(F418,'DB-방치 재화'!$B$3:$H$1698,7,0)*VLOOKUP(H418,'DB-일일 퀘스트'!$F$6:$H$13,3,0),VLOOKUP(H418,'DB-일일 퀘스트'!$F$6:$H$13,3,0)))),"0")</f>
        <v>35400</v>
      </c>
      <c r="K418" s="29">
        <f>_xlfn.IFNA((IF(H418='DB-주간 퀘스트'!$F$6,VLOOKUP(F418,'DB-방치 재화'!$B$3:$H$1698,5,0)*VLOOKUP(H418,'DB-주간 퀘스트'!$F$6:$H$15,3,0),IF(H418='DB-주간 퀘스트'!$F$7,VLOOKUP(F418,'DB-방치 재화'!$B$3:$H$1698,6,0)*VLOOKUP(H418,'DB-주간 퀘스트'!$F$6:$H$15,3,0),IF(H418='DB-주간 퀘스트'!$F$8,VLOOKUP(F418,'DB-방치 재화'!$B$3:$H$1698,7,0)*VLOOKUP(H418,'DB-주간 퀘스트'!$F$6:$H$15,3,0),VLOOKUP(H418,'DB-주간 퀘스트'!$F$6:$H$15,3,0)))))/7,"0")</f>
        <v>15171.428571428571</v>
      </c>
      <c r="L418" s="29">
        <f t="array" ref="L418">_xlfn.IFNA(IF(H418='DB-아스니아 미션'!$F$8,VLOOKUP('주요 재화 수급처 관리'!$F$10:$F$11,'DB-방치 재화'!$B$3:$H$1698,6,0)*'DB-아스니아 미션'!$H$8,VLOOKUP('주요 재화 수급처 관리'!$H$10:$H$11,'DB-아스니아 미션'!$F$7:$H$10,3,0)),"0")/7</f>
        <v>320365.71428571426</v>
      </c>
      <c r="M418" s="29">
        <f>(((VLOOKUP(F418,'DB-방치 재화'!$B$3:$I$1698,8,0)+8)*(VLOOKUP(H418,'DB-파견 작전실'!$L$8:$M$14,2,0)))*D418)</f>
        <v>74558.986666666679</v>
      </c>
      <c r="N418" s="29">
        <f>_xlfn.IFNA(IF(C418&lt;'DB-선물'!$E$5,VLOOKUP('주요 재화 수급처 관리'!$H$10,'DB-선물'!$G$6:$I$9,3,0),(IF('DB-선물'!$E$11&lt;=C418&lt;'DB-선물'!E364,VLOOKUP('주요 재화 수급처 관리'!$H$10,'DB-선물'!$G$12:$I$15,3,0),VLOOKUP(H418,'DB-선물'!$G$18:$I$21,3,0)))),"0")*6*D418</f>
        <v>0</v>
      </c>
      <c r="O418" s="29">
        <f t="array" ref="O418">(_xlfn.IFNA((VLOOKUP((INDEX('DB-메모리얼'!$F$5:$F$98,MATCH(MIN(ABS('DB-메모리얼'!$F$5:$F$98-'주요 재화 수급처 관리'!$C$10)),ABS('DB-메모리얼'!$F$5:$F$98-'주요 재화 수급처 관리'!$C$10),0))),'DB-메모리얼'!$F$5:$K$98,MATCH(H418,'DB-메모리얼'!$H$3:$K$3,0)+2,0)),"0"))*D418/14</f>
        <v>0</v>
      </c>
      <c r="P418" s="29">
        <f t="shared" si="16"/>
        <v>1028</v>
      </c>
      <c r="Q418" s="299">
        <f t="shared" si="17"/>
        <v>1839868.1295238095</v>
      </c>
    </row>
    <row r="419" spans="2:17" ht="18" thickTop="1" thickBot="1" x14ac:dyDescent="0.35">
      <c r="B419" s="22" t="s">
        <v>1611</v>
      </c>
      <c r="C419" s="5">
        <v>89</v>
      </c>
      <c r="D419" s="323">
        <v>1</v>
      </c>
      <c r="E419" s="17"/>
      <c r="F419" s="276">
        <f>VLOOKUP(C419,'DB-캐릭터별 스테이지 매칭'!$E$3:$F$302,2,0)</f>
        <v>240</v>
      </c>
      <c r="G419" s="276" t="str">
        <f>VLOOKUP(F419,'DB-캐릭터별 스테이지 매칭'!$I$3:$L$1698,4,0)</f>
        <v>8-29</v>
      </c>
      <c r="H419" s="276">
        <f>_xlfn.IFNA(VLOOKUP(B419,'DB-서식용'!$D$4:$E$12,2,0),"")</f>
        <v>1040302001</v>
      </c>
      <c r="I419" s="29">
        <f>IFERROR((VLOOKUP(F419,'DB-방치 재화'!$B$3:$I$1800,(MATCH(H419,'DB-방치 재화'!$F$1:$I$1,0)+4),0))*60*24*D419,"0")*(1.7+1.58)</f>
        <v>1412236.8</v>
      </c>
      <c r="J419" s="29">
        <f>_xlfn.IFNA(IF(H419='DB-일일 퀘스트'!$F$6,VLOOKUP(F419,'DB-방치 재화'!$B$3:$H$1698,5,0)*VLOOKUP(H419,'DB-일일 퀘스트'!$F$6:$H$13,3,0),IF(H419='DB-일일 퀘스트'!$F$7,VLOOKUP(F419,'DB-방치 재화'!$B$3:$H$1698,6,0)*VLOOKUP(H419,'DB-일일 퀘스트'!$F$6:$H$13,3,0),IF(H419='DB-일일 퀘스트'!$F$8,VLOOKUP(F419,'DB-방치 재화'!$B$3:$H$1698,7,0)*VLOOKUP(H419,'DB-일일 퀘스트'!$F$6:$H$13,3,0),VLOOKUP(H419,'DB-일일 퀘스트'!$F$6:$H$13,3,0)))),"0")</f>
        <v>35880</v>
      </c>
      <c r="K419" s="29">
        <f>_xlfn.IFNA((IF(H419='DB-주간 퀘스트'!$F$6,VLOOKUP(F419,'DB-방치 재화'!$B$3:$H$1698,5,0)*VLOOKUP(H419,'DB-주간 퀘스트'!$F$6:$H$15,3,0),IF(H419='DB-주간 퀘스트'!$F$7,VLOOKUP(F419,'DB-방치 재화'!$B$3:$H$1698,6,0)*VLOOKUP(H419,'DB-주간 퀘스트'!$F$6:$H$15,3,0),IF(H419='DB-주간 퀘스트'!$F$8,VLOOKUP(F419,'DB-방치 재화'!$B$3:$H$1698,7,0)*VLOOKUP(H419,'DB-주간 퀘스트'!$F$6:$H$15,3,0),VLOOKUP(H419,'DB-주간 퀘스트'!$F$6:$H$15,3,0)))))/7,"0")</f>
        <v>15377.142857142857</v>
      </c>
      <c r="L419" s="29">
        <f t="array" ref="L419">_xlfn.IFNA(IF(H419='DB-아스니아 미션'!$F$8,VLOOKUP('주요 재화 수급처 관리'!$F$10:$F$11,'DB-방치 재화'!$B$3:$H$1698,6,0)*'DB-아스니아 미션'!$H$8,VLOOKUP('주요 재화 수급처 관리'!$H$10:$H$11,'DB-아스니아 미션'!$F$7:$H$10,3,0)),"0")/7</f>
        <v>320365.71428571426</v>
      </c>
      <c r="M419" s="29">
        <f>(((VLOOKUP(F419,'DB-방치 재화'!$B$3:$I$1698,8,0)+8)*(VLOOKUP(H419,'DB-파견 작전실'!$L$8:$M$14,2,0)))*D419)</f>
        <v>74558.986666666679</v>
      </c>
      <c r="N419" s="29">
        <f>_xlfn.IFNA(IF(C419&lt;'DB-선물'!$E$5,VLOOKUP('주요 재화 수급처 관리'!$H$10,'DB-선물'!$G$6:$I$9,3,0),(IF('DB-선물'!$E$11&lt;=C419&lt;'DB-선물'!E365,VLOOKUP('주요 재화 수급처 관리'!$H$10,'DB-선물'!$G$12:$I$15,3,0),VLOOKUP(H419,'DB-선물'!$G$18:$I$21,3,0)))),"0")*6*D419</f>
        <v>0</v>
      </c>
      <c r="O419" s="29">
        <f t="array" ref="O419">(_xlfn.IFNA((VLOOKUP((INDEX('DB-메모리얼'!$F$5:$F$98,MATCH(MIN(ABS('DB-메모리얼'!$F$5:$F$98-'주요 재화 수급처 관리'!$C$10)),ABS('DB-메모리얼'!$F$5:$F$98-'주요 재화 수급처 관리'!$C$10),0))),'DB-메모리얼'!$F$5:$K$98,MATCH(H419,'DB-메모리얼'!$H$3:$K$3,0)+2,0)),"0"))*D419/14</f>
        <v>0</v>
      </c>
      <c r="P419" s="29">
        <f t="shared" si="16"/>
        <v>1028</v>
      </c>
      <c r="Q419" s="299">
        <f t="shared" si="17"/>
        <v>1859446.6438095239</v>
      </c>
    </row>
    <row r="420" spans="2:17" ht="18" thickTop="1" thickBot="1" x14ac:dyDescent="0.35">
      <c r="B420" s="22" t="s">
        <v>1611</v>
      </c>
      <c r="C420" s="5">
        <v>90</v>
      </c>
      <c r="D420" s="323">
        <v>1</v>
      </c>
      <c r="E420" s="17"/>
      <c r="F420" s="276">
        <f>VLOOKUP(C420,'DB-캐릭터별 스테이지 매칭'!$E$3:$F$302,2,0)</f>
        <v>244</v>
      </c>
      <c r="G420" s="276" t="str">
        <f>VLOOKUP(F420,'DB-캐릭터별 스테이지 매칭'!$I$3:$L$1698,4,0)</f>
        <v>8-33</v>
      </c>
      <c r="H420" s="276">
        <f>_xlfn.IFNA(VLOOKUP(B420,'DB-서식용'!$D$4:$E$12,2,0),"")</f>
        <v>1040302001</v>
      </c>
      <c r="I420" s="29">
        <f>IFERROR((VLOOKUP(F420,'DB-방치 재화'!$B$3:$I$1800,(MATCH(H420,'DB-방치 재화'!$F$1:$I$1,0)+4),0))*60*24*D420,"0")*(1.7+1.58)</f>
        <v>1431129.6</v>
      </c>
      <c r="J420" s="29">
        <f>_xlfn.IFNA(IF(H420='DB-일일 퀘스트'!$F$6,VLOOKUP(F420,'DB-방치 재화'!$B$3:$H$1698,5,0)*VLOOKUP(H420,'DB-일일 퀘스트'!$F$6:$H$13,3,0),IF(H420='DB-일일 퀘스트'!$F$7,VLOOKUP(F420,'DB-방치 재화'!$B$3:$H$1698,6,0)*VLOOKUP(H420,'DB-일일 퀘스트'!$F$6:$H$13,3,0),IF(H420='DB-일일 퀘스트'!$F$8,VLOOKUP(F420,'DB-방치 재화'!$B$3:$H$1698,7,0)*VLOOKUP(H420,'DB-일일 퀘스트'!$F$6:$H$13,3,0),VLOOKUP(H420,'DB-일일 퀘스트'!$F$6:$H$13,3,0)))),"0")</f>
        <v>36360</v>
      </c>
      <c r="K420" s="29">
        <f>_xlfn.IFNA((IF(H420='DB-주간 퀘스트'!$F$6,VLOOKUP(F420,'DB-방치 재화'!$B$3:$H$1698,5,0)*VLOOKUP(H420,'DB-주간 퀘스트'!$F$6:$H$15,3,0),IF(H420='DB-주간 퀘스트'!$F$7,VLOOKUP(F420,'DB-방치 재화'!$B$3:$H$1698,6,0)*VLOOKUP(H420,'DB-주간 퀘스트'!$F$6:$H$15,3,0),IF(H420='DB-주간 퀘스트'!$F$8,VLOOKUP(F420,'DB-방치 재화'!$B$3:$H$1698,7,0)*VLOOKUP(H420,'DB-주간 퀘스트'!$F$6:$H$15,3,0),VLOOKUP(H420,'DB-주간 퀘스트'!$F$6:$H$15,3,0)))))/7,"0")</f>
        <v>15582.857142857143</v>
      </c>
      <c r="L420" s="29">
        <f t="array" ref="L420">_xlfn.IFNA(IF(H420='DB-아스니아 미션'!$F$8,VLOOKUP('주요 재화 수급처 관리'!$F$10:$F$11,'DB-방치 재화'!$B$3:$H$1698,6,0)*'DB-아스니아 미션'!$H$8,VLOOKUP('주요 재화 수급처 관리'!$H$10:$H$11,'DB-아스니아 미션'!$F$7:$H$10,3,0)),"0")/7</f>
        <v>320365.71428571426</v>
      </c>
      <c r="M420" s="29">
        <f>(((VLOOKUP(F420,'DB-방치 재화'!$B$3:$I$1698,8,0)+8)*(VLOOKUP(H420,'DB-파견 작전실'!$L$8:$M$14,2,0)))*D420)</f>
        <v>74558.986666666679</v>
      </c>
      <c r="N420" s="29">
        <f>_xlfn.IFNA(IF(C420&lt;'DB-선물'!$E$5,VLOOKUP('주요 재화 수급처 관리'!$H$10,'DB-선물'!$G$6:$I$9,3,0),(IF('DB-선물'!$E$11&lt;=C420&lt;'DB-선물'!E366,VLOOKUP('주요 재화 수급처 관리'!$H$10,'DB-선물'!$G$12:$I$15,3,0),VLOOKUP(H420,'DB-선물'!$G$18:$I$21,3,0)))),"0")*6*D420</f>
        <v>0</v>
      </c>
      <c r="O420" s="29">
        <f t="array" ref="O420">(_xlfn.IFNA((VLOOKUP((INDEX('DB-메모리얼'!$F$5:$F$98,MATCH(MIN(ABS('DB-메모리얼'!$F$5:$F$98-'주요 재화 수급처 관리'!$C$10)),ABS('DB-메모리얼'!$F$5:$F$98-'주요 재화 수급처 관리'!$C$10),0))),'DB-메모리얼'!$F$5:$K$98,MATCH(H420,'DB-메모리얼'!$H$3:$K$3,0)+2,0)),"0"))*D420/14</f>
        <v>0</v>
      </c>
      <c r="P420" s="29">
        <f t="shared" si="16"/>
        <v>1028</v>
      </c>
      <c r="Q420" s="299">
        <f t="shared" si="17"/>
        <v>1879025.158095238</v>
      </c>
    </row>
    <row r="421" spans="2:17" ht="18" thickTop="1" thickBot="1" x14ac:dyDescent="0.35">
      <c r="B421" s="22" t="s">
        <v>1611</v>
      </c>
      <c r="C421" s="5">
        <v>91</v>
      </c>
      <c r="D421" s="323">
        <v>1</v>
      </c>
      <c r="E421" s="17"/>
      <c r="F421" s="276">
        <f>VLOOKUP(C421,'DB-캐릭터별 스테이지 매칭'!$E$3:$F$302,2,0)</f>
        <v>249</v>
      </c>
      <c r="G421" s="276" t="str">
        <f>VLOOKUP(F421,'DB-캐릭터별 스테이지 매칭'!$I$3:$L$1698,4,0)</f>
        <v>8-38</v>
      </c>
      <c r="H421" s="276">
        <f>_xlfn.IFNA(VLOOKUP(B421,'DB-서식용'!$D$4:$E$12,2,0),"")</f>
        <v>1040302001</v>
      </c>
      <c r="I421" s="29">
        <f>IFERROR((VLOOKUP(F421,'DB-방치 재화'!$B$3:$I$1800,(MATCH(H421,'DB-방치 재화'!$F$1:$I$1,0)+4),0))*60*24*D421,"0")*(1.7+1.58)</f>
        <v>1450022.4000000001</v>
      </c>
      <c r="J421" s="29">
        <f>_xlfn.IFNA(IF(H421='DB-일일 퀘스트'!$F$6,VLOOKUP(F421,'DB-방치 재화'!$B$3:$H$1698,5,0)*VLOOKUP(H421,'DB-일일 퀘스트'!$F$6:$H$13,3,0),IF(H421='DB-일일 퀘스트'!$F$7,VLOOKUP(F421,'DB-방치 재화'!$B$3:$H$1698,6,0)*VLOOKUP(H421,'DB-일일 퀘스트'!$F$6:$H$13,3,0),IF(H421='DB-일일 퀘스트'!$F$8,VLOOKUP(F421,'DB-방치 재화'!$B$3:$H$1698,7,0)*VLOOKUP(H421,'DB-일일 퀘스트'!$F$6:$H$13,3,0),VLOOKUP(H421,'DB-일일 퀘스트'!$F$6:$H$13,3,0)))),"0")</f>
        <v>36840</v>
      </c>
      <c r="K421" s="29">
        <f>_xlfn.IFNA((IF(H421='DB-주간 퀘스트'!$F$6,VLOOKUP(F421,'DB-방치 재화'!$B$3:$H$1698,5,0)*VLOOKUP(H421,'DB-주간 퀘스트'!$F$6:$H$15,3,0),IF(H421='DB-주간 퀘스트'!$F$7,VLOOKUP(F421,'DB-방치 재화'!$B$3:$H$1698,6,0)*VLOOKUP(H421,'DB-주간 퀘스트'!$F$6:$H$15,3,0),IF(H421='DB-주간 퀘스트'!$F$8,VLOOKUP(F421,'DB-방치 재화'!$B$3:$H$1698,7,0)*VLOOKUP(H421,'DB-주간 퀘스트'!$F$6:$H$15,3,0),VLOOKUP(H421,'DB-주간 퀘스트'!$F$6:$H$15,3,0)))))/7,"0")</f>
        <v>15788.571428571429</v>
      </c>
      <c r="L421" s="29">
        <f t="array" ref="L421">_xlfn.IFNA(IF(H421='DB-아스니아 미션'!$F$8,VLOOKUP('주요 재화 수급처 관리'!$F$10:$F$11,'DB-방치 재화'!$B$3:$H$1698,6,0)*'DB-아스니아 미션'!$H$8,VLOOKUP('주요 재화 수급처 관리'!$H$10:$H$11,'DB-아스니아 미션'!$F$7:$H$10,3,0)),"0")/7</f>
        <v>320365.71428571426</v>
      </c>
      <c r="M421" s="29">
        <f>(((VLOOKUP(F421,'DB-방치 재화'!$B$3:$I$1698,8,0)+8)*(VLOOKUP(H421,'DB-파견 작전실'!$L$8:$M$14,2,0)))*D421)</f>
        <v>74558.986666666679</v>
      </c>
      <c r="N421" s="29">
        <f>_xlfn.IFNA(IF(C421&lt;'DB-선물'!$E$5,VLOOKUP('주요 재화 수급처 관리'!$H$10,'DB-선물'!$G$6:$I$9,3,0),(IF('DB-선물'!$E$11&lt;=C421&lt;'DB-선물'!E367,VLOOKUP('주요 재화 수급처 관리'!$H$10,'DB-선물'!$G$12:$I$15,3,0),VLOOKUP(H421,'DB-선물'!$G$18:$I$21,3,0)))),"0")*6*D421</f>
        <v>0</v>
      </c>
      <c r="O421" s="29">
        <f t="array" ref="O421">(_xlfn.IFNA((VLOOKUP((INDEX('DB-메모리얼'!$F$5:$F$98,MATCH(MIN(ABS('DB-메모리얼'!$F$5:$F$98-'주요 재화 수급처 관리'!$C$10)),ABS('DB-메모리얼'!$F$5:$F$98-'주요 재화 수급처 관리'!$C$10),0))),'DB-메모리얼'!$F$5:$K$98,MATCH(H421,'DB-메모리얼'!$H$3:$K$3,0)+2,0)),"0"))*D421/14</f>
        <v>0</v>
      </c>
      <c r="P421" s="29">
        <f t="shared" si="16"/>
        <v>1028</v>
      </c>
      <c r="Q421" s="299">
        <f t="shared" si="17"/>
        <v>1898603.6723809524</v>
      </c>
    </row>
    <row r="422" spans="2:17" ht="18" thickTop="1" thickBot="1" x14ac:dyDescent="0.35">
      <c r="B422" s="22" t="s">
        <v>1611</v>
      </c>
      <c r="C422" s="5">
        <v>92</v>
      </c>
      <c r="D422" s="323">
        <v>1</v>
      </c>
      <c r="E422" s="17"/>
      <c r="F422" s="276">
        <f>VLOOKUP(C422,'DB-캐릭터별 스테이지 매칭'!$E$3:$F$302,2,0)</f>
        <v>253</v>
      </c>
      <c r="G422" s="276" t="str">
        <f>VLOOKUP(F422,'DB-캐릭터별 스테이지 매칭'!$I$3:$L$1698,4,0)</f>
        <v>8-42</v>
      </c>
      <c r="H422" s="276">
        <f>_xlfn.IFNA(VLOOKUP(B422,'DB-서식용'!$D$4:$E$12,2,0),"")</f>
        <v>1040302001</v>
      </c>
      <c r="I422" s="29">
        <f>IFERROR((VLOOKUP(F422,'DB-방치 재화'!$B$3:$I$1800,(MATCH(H422,'DB-방치 재화'!$F$1:$I$1,0)+4),0))*60*24*D422,"0")*(1.7+1.58)</f>
        <v>1468915.2000000002</v>
      </c>
      <c r="J422" s="29">
        <f>_xlfn.IFNA(IF(H422='DB-일일 퀘스트'!$F$6,VLOOKUP(F422,'DB-방치 재화'!$B$3:$H$1698,5,0)*VLOOKUP(H422,'DB-일일 퀘스트'!$F$6:$H$13,3,0),IF(H422='DB-일일 퀘스트'!$F$7,VLOOKUP(F422,'DB-방치 재화'!$B$3:$H$1698,6,0)*VLOOKUP(H422,'DB-일일 퀘스트'!$F$6:$H$13,3,0),IF(H422='DB-일일 퀘스트'!$F$8,VLOOKUP(F422,'DB-방치 재화'!$B$3:$H$1698,7,0)*VLOOKUP(H422,'DB-일일 퀘스트'!$F$6:$H$13,3,0),VLOOKUP(H422,'DB-일일 퀘스트'!$F$6:$H$13,3,0)))),"0")</f>
        <v>37320</v>
      </c>
      <c r="K422" s="29">
        <f>_xlfn.IFNA((IF(H422='DB-주간 퀘스트'!$F$6,VLOOKUP(F422,'DB-방치 재화'!$B$3:$H$1698,5,0)*VLOOKUP(H422,'DB-주간 퀘스트'!$F$6:$H$15,3,0),IF(H422='DB-주간 퀘스트'!$F$7,VLOOKUP(F422,'DB-방치 재화'!$B$3:$H$1698,6,0)*VLOOKUP(H422,'DB-주간 퀘스트'!$F$6:$H$15,3,0),IF(H422='DB-주간 퀘스트'!$F$8,VLOOKUP(F422,'DB-방치 재화'!$B$3:$H$1698,7,0)*VLOOKUP(H422,'DB-주간 퀘스트'!$F$6:$H$15,3,0),VLOOKUP(H422,'DB-주간 퀘스트'!$F$6:$H$15,3,0)))))/7,"0")</f>
        <v>15994.285714285714</v>
      </c>
      <c r="L422" s="29">
        <f t="array" ref="L422">_xlfn.IFNA(IF(H422='DB-아스니아 미션'!$F$8,VLOOKUP('주요 재화 수급처 관리'!$F$10:$F$11,'DB-방치 재화'!$B$3:$H$1698,6,0)*'DB-아스니아 미션'!$H$8,VLOOKUP('주요 재화 수급처 관리'!$H$10:$H$11,'DB-아스니아 미션'!$F$7:$H$10,3,0)),"0")/7</f>
        <v>320365.71428571426</v>
      </c>
      <c r="M422" s="29">
        <f>(((VLOOKUP(F422,'DB-방치 재화'!$B$3:$I$1698,8,0)+8)*(VLOOKUP(H422,'DB-파견 작전실'!$L$8:$M$14,2,0)))*D422)</f>
        <v>74558.986666666679</v>
      </c>
      <c r="N422" s="29">
        <f>_xlfn.IFNA(IF(C422&lt;'DB-선물'!$E$5,VLOOKUP('주요 재화 수급처 관리'!$H$10,'DB-선물'!$G$6:$I$9,3,0),(IF('DB-선물'!$E$11&lt;=C422&lt;'DB-선물'!E368,VLOOKUP('주요 재화 수급처 관리'!$H$10,'DB-선물'!$G$12:$I$15,3,0),VLOOKUP(H422,'DB-선물'!$G$18:$I$21,3,0)))),"0")*6*D422</f>
        <v>0</v>
      </c>
      <c r="O422" s="29">
        <f t="array" ref="O422">(_xlfn.IFNA((VLOOKUP((INDEX('DB-메모리얼'!$F$5:$F$98,MATCH(MIN(ABS('DB-메모리얼'!$F$5:$F$98-'주요 재화 수급처 관리'!$C$10)),ABS('DB-메모리얼'!$F$5:$F$98-'주요 재화 수급처 관리'!$C$10),0))),'DB-메모리얼'!$F$5:$K$98,MATCH(H422,'DB-메모리얼'!$H$3:$K$3,0)+2,0)),"0"))*D422/14</f>
        <v>0</v>
      </c>
      <c r="P422" s="29">
        <f t="shared" si="16"/>
        <v>1028</v>
      </c>
      <c r="Q422" s="299">
        <f t="shared" si="17"/>
        <v>1918182.1866666668</v>
      </c>
    </row>
    <row r="423" spans="2:17" ht="18" thickTop="1" thickBot="1" x14ac:dyDescent="0.35">
      <c r="B423" s="22" t="s">
        <v>1611</v>
      </c>
      <c r="C423" s="116">
        <v>93</v>
      </c>
      <c r="D423" s="323">
        <v>1</v>
      </c>
      <c r="E423" s="17"/>
      <c r="F423" s="276">
        <f>VLOOKUP(C423,'DB-캐릭터별 스테이지 매칭'!$E$3:$F$302,2,0)</f>
        <v>258</v>
      </c>
      <c r="G423" s="276" t="str">
        <f>VLOOKUP(F423,'DB-캐릭터별 스테이지 매칭'!$I$3:$L$1698,4,0)</f>
        <v>8-47</v>
      </c>
      <c r="H423" s="276">
        <f>_xlfn.IFNA(VLOOKUP(B423,'DB-서식용'!$D$4:$E$12,2,0),"")</f>
        <v>1040302001</v>
      </c>
      <c r="I423" s="29">
        <f>IFERROR((VLOOKUP(F423,'DB-방치 재화'!$B$3:$I$1800,(MATCH(H423,'DB-방치 재화'!$F$1:$I$1,0)+4),0))*60*24*D423,"0")*(1.7+1.58)</f>
        <v>1487808</v>
      </c>
      <c r="J423" s="29">
        <f>_xlfn.IFNA(IF(H423='DB-일일 퀘스트'!$F$6,VLOOKUP(F423,'DB-방치 재화'!$B$3:$H$1698,5,0)*VLOOKUP(H423,'DB-일일 퀘스트'!$F$6:$H$13,3,0),IF(H423='DB-일일 퀘스트'!$F$7,VLOOKUP(F423,'DB-방치 재화'!$B$3:$H$1698,6,0)*VLOOKUP(H423,'DB-일일 퀘스트'!$F$6:$H$13,3,0),IF(H423='DB-일일 퀘스트'!$F$8,VLOOKUP(F423,'DB-방치 재화'!$B$3:$H$1698,7,0)*VLOOKUP(H423,'DB-일일 퀘스트'!$F$6:$H$13,3,0),VLOOKUP(H423,'DB-일일 퀘스트'!$F$6:$H$13,3,0)))),"0")</f>
        <v>37800</v>
      </c>
      <c r="K423" s="29">
        <f>_xlfn.IFNA((IF(H423='DB-주간 퀘스트'!$F$6,VLOOKUP(F423,'DB-방치 재화'!$B$3:$H$1698,5,0)*VLOOKUP(H423,'DB-주간 퀘스트'!$F$6:$H$15,3,0),IF(H423='DB-주간 퀘스트'!$F$7,VLOOKUP(F423,'DB-방치 재화'!$B$3:$H$1698,6,0)*VLOOKUP(H423,'DB-주간 퀘스트'!$F$6:$H$15,3,0),IF(H423='DB-주간 퀘스트'!$F$8,VLOOKUP(F423,'DB-방치 재화'!$B$3:$H$1698,7,0)*VLOOKUP(H423,'DB-주간 퀘스트'!$F$6:$H$15,3,0),VLOOKUP(H423,'DB-주간 퀘스트'!$F$6:$H$15,3,0)))))/7,"0")</f>
        <v>16200</v>
      </c>
      <c r="L423" s="29">
        <f t="array" ref="L423">_xlfn.IFNA(IF(H423='DB-아스니아 미션'!$F$8,VLOOKUP('주요 재화 수급처 관리'!$F$10:$F$11,'DB-방치 재화'!$B$3:$H$1698,6,0)*'DB-아스니아 미션'!$H$8,VLOOKUP('주요 재화 수급처 관리'!$H$10:$H$11,'DB-아스니아 미션'!$F$7:$H$10,3,0)),"0")/7</f>
        <v>320365.71428571426</v>
      </c>
      <c r="M423" s="29">
        <f>(((VLOOKUP(F423,'DB-방치 재화'!$B$3:$I$1698,8,0)+8)*(VLOOKUP(H423,'DB-파견 작전실'!$L$8:$M$14,2,0)))*D423)</f>
        <v>74558.986666666679</v>
      </c>
      <c r="N423" s="29">
        <f>_xlfn.IFNA(IF(C423&lt;'DB-선물'!$E$5,VLOOKUP('주요 재화 수급처 관리'!$H$10,'DB-선물'!$G$6:$I$9,3,0),(IF('DB-선물'!$E$11&lt;=C423&lt;'DB-선물'!E369,VLOOKUP('주요 재화 수급처 관리'!$H$10,'DB-선물'!$G$12:$I$15,3,0),VLOOKUP(H423,'DB-선물'!$G$18:$I$21,3,0)))),"0")*6*D423</f>
        <v>0</v>
      </c>
      <c r="O423" s="29">
        <f t="array" ref="O423">(_xlfn.IFNA((VLOOKUP((INDEX('DB-메모리얼'!$F$5:$F$98,MATCH(MIN(ABS('DB-메모리얼'!$F$5:$F$98-'주요 재화 수급처 관리'!$C$10)),ABS('DB-메모리얼'!$F$5:$F$98-'주요 재화 수급처 관리'!$C$10),0))),'DB-메모리얼'!$F$5:$K$98,MATCH(H423,'DB-메모리얼'!$H$3:$K$3,0)+2,0)),"0"))*D423/14</f>
        <v>0</v>
      </c>
      <c r="P423" s="29">
        <f t="shared" si="16"/>
        <v>1028</v>
      </c>
      <c r="Q423" s="299">
        <f t="shared" si="17"/>
        <v>1937760.7009523809</v>
      </c>
    </row>
    <row r="424" spans="2:17" ht="18" thickTop="1" thickBot="1" x14ac:dyDescent="0.35">
      <c r="B424" s="22" t="s">
        <v>1611</v>
      </c>
      <c r="C424" s="116">
        <v>94</v>
      </c>
      <c r="D424" s="323">
        <v>1</v>
      </c>
      <c r="E424" s="17"/>
      <c r="F424" s="276">
        <f>VLOOKUP(C424,'DB-캐릭터별 스테이지 매칭'!$E$3:$F$302,2,0)</f>
        <v>262</v>
      </c>
      <c r="G424" s="276" t="str">
        <f>VLOOKUP(F424,'DB-캐릭터별 스테이지 매칭'!$I$3:$L$1698,4,0)</f>
        <v>9-1</v>
      </c>
      <c r="H424" s="276">
        <f>_xlfn.IFNA(VLOOKUP(B424,'DB-서식용'!$D$4:$E$12,2,0),"")</f>
        <v>1040302001</v>
      </c>
      <c r="I424" s="29">
        <f>IFERROR((VLOOKUP(F424,'DB-방치 재화'!$B$3:$I$1800,(MATCH(H424,'DB-방치 재화'!$F$1:$I$1,0)+4),0))*60*24*D424,"0")*(1.7+1.58)</f>
        <v>1506700.8</v>
      </c>
      <c r="J424" s="29">
        <f>_xlfn.IFNA(IF(H424='DB-일일 퀘스트'!$F$6,VLOOKUP(F424,'DB-방치 재화'!$B$3:$H$1698,5,0)*VLOOKUP(H424,'DB-일일 퀘스트'!$F$6:$H$13,3,0),IF(H424='DB-일일 퀘스트'!$F$7,VLOOKUP(F424,'DB-방치 재화'!$B$3:$H$1698,6,0)*VLOOKUP(H424,'DB-일일 퀘스트'!$F$6:$H$13,3,0),IF(H424='DB-일일 퀘스트'!$F$8,VLOOKUP(F424,'DB-방치 재화'!$B$3:$H$1698,7,0)*VLOOKUP(H424,'DB-일일 퀘스트'!$F$6:$H$13,3,0),VLOOKUP(H424,'DB-일일 퀘스트'!$F$6:$H$13,3,0)))),"0")</f>
        <v>38280</v>
      </c>
      <c r="K424" s="29">
        <f>_xlfn.IFNA((IF(H424='DB-주간 퀘스트'!$F$6,VLOOKUP(F424,'DB-방치 재화'!$B$3:$H$1698,5,0)*VLOOKUP(H424,'DB-주간 퀘스트'!$F$6:$H$15,3,0),IF(H424='DB-주간 퀘스트'!$F$7,VLOOKUP(F424,'DB-방치 재화'!$B$3:$H$1698,6,0)*VLOOKUP(H424,'DB-주간 퀘스트'!$F$6:$H$15,3,0),IF(H424='DB-주간 퀘스트'!$F$8,VLOOKUP(F424,'DB-방치 재화'!$B$3:$H$1698,7,0)*VLOOKUP(H424,'DB-주간 퀘스트'!$F$6:$H$15,3,0),VLOOKUP(H424,'DB-주간 퀘스트'!$F$6:$H$15,3,0)))))/7,"0")</f>
        <v>16405.714285714286</v>
      </c>
      <c r="L424" s="29">
        <f t="array" ref="L424">_xlfn.IFNA(IF(H424='DB-아스니아 미션'!$F$8,VLOOKUP('주요 재화 수급처 관리'!$F$10:$F$11,'DB-방치 재화'!$B$3:$H$1698,6,0)*'DB-아스니아 미션'!$H$8,VLOOKUP('주요 재화 수급처 관리'!$H$10:$H$11,'DB-아스니아 미션'!$F$7:$H$10,3,0)),"0")/7</f>
        <v>320365.71428571426</v>
      </c>
      <c r="M424" s="29">
        <f>(((VLOOKUP(F424,'DB-방치 재화'!$B$3:$I$1698,8,0)+8)*(VLOOKUP(H424,'DB-파견 작전실'!$L$8:$M$14,2,0)))*D424)</f>
        <v>74558.986666666679</v>
      </c>
      <c r="N424" s="29">
        <f>_xlfn.IFNA(IF(C424&lt;'DB-선물'!$E$5,VLOOKUP('주요 재화 수급처 관리'!$H$10,'DB-선물'!$G$6:$I$9,3,0),(IF('DB-선물'!$E$11&lt;=C424&lt;'DB-선물'!E370,VLOOKUP('주요 재화 수급처 관리'!$H$10,'DB-선물'!$G$12:$I$15,3,0),VLOOKUP(H424,'DB-선물'!$G$18:$I$21,3,0)))),"0")*6*D424</f>
        <v>0</v>
      </c>
      <c r="O424" s="29">
        <f t="array" ref="O424">(_xlfn.IFNA((VLOOKUP((INDEX('DB-메모리얼'!$F$5:$F$98,MATCH(MIN(ABS('DB-메모리얼'!$F$5:$F$98-'주요 재화 수급처 관리'!$C$10)),ABS('DB-메모리얼'!$F$5:$F$98-'주요 재화 수급처 관리'!$C$10),0))),'DB-메모리얼'!$F$5:$K$98,MATCH(H424,'DB-메모리얼'!$H$3:$K$3,0)+2,0)),"0"))*D424/14</f>
        <v>0</v>
      </c>
      <c r="P424" s="29">
        <f t="shared" si="16"/>
        <v>1028</v>
      </c>
      <c r="Q424" s="299">
        <f t="shared" si="17"/>
        <v>1957339.2152380953</v>
      </c>
    </row>
    <row r="425" spans="2:17" ht="18" thickTop="1" thickBot="1" x14ac:dyDescent="0.35">
      <c r="B425" s="22" t="s">
        <v>1611</v>
      </c>
      <c r="C425" s="116">
        <v>95</v>
      </c>
      <c r="D425" s="323">
        <v>1</v>
      </c>
      <c r="E425" s="17"/>
      <c r="F425" s="276">
        <f>VLOOKUP(C425,'DB-캐릭터별 스테이지 매칭'!$E$3:$F$302,2,0)</f>
        <v>267</v>
      </c>
      <c r="G425" s="276" t="str">
        <f>VLOOKUP(F425,'DB-캐릭터별 스테이지 매칭'!$I$3:$L$1698,4,0)</f>
        <v>9-6</v>
      </c>
      <c r="H425" s="276">
        <f>_xlfn.IFNA(VLOOKUP(B425,'DB-서식용'!$D$4:$E$12,2,0),"")</f>
        <v>1040302001</v>
      </c>
      <c r="I425" s="29">
        <f>IFERROR((VLOOKUP(F425,'DB-방치 재화'!$B$3:$I$1800,(MATCH(H425,'DB-방치 재화'!$F$1:$I$1,0)+4),0))*60*24*D425,"0")*(1.7+1.58)</f>
        <v>1525593.6</v>
      </c>
      <c r="J425" s="29">
        <f>_xlfn.IFNA(IF(H425='DB-일일 퀘스트'!$F$6,VLOOKUP(F425,'DB-방치 재화'!$B$3:$H$1698,5,0)*VLOOKUP(H425,'DB-일일 퀘스트'!$F$6:$H$13,3,0),IF(H425='DB-일일 퀘스트'!$F$7,VLOOKUP(F425,'DB-방치 재화'!$B$3:$H$1698,6,0)*VLOOKUP(H425,'DB-일일 퀘스트'!$F$6:$H$13,3,0),IF(H425='DB-일일 퀘스트'!$F$8,VLOOKUP(F425,'DB-방치 재화'!$B$3:$H$1698,7,0)*VLOOKUP(H425,'DB-일일 퀘스트'!$F$6:$H$13,3,0),VLOOKUP(H425,'DB-일일 퀘스트'!$F$6:$H$13,3,0)))),"0")</f>
        <v>38760</v>
      </c>
      <c r="K425" s="29">
        <f>_xlfn.IFNA((IF(H425='DB-주간 퀘스트'!$F$6,VLOOKUP(F425,'DB-방치 재화'!$B$3:$H$1698,5,0)*VLOOKUP(H425,'DB-주간 퀘스트'!$F$6:$H$15,3,0),IF(H425='DB-주간 퀘스트'!$F$7,VLOOKUP(F425,'DB-방치 재화'!$B$3:$H$1698,6,0)*VLOOKUP(H425,'DB-주간 퀘스트'!$F$6:$H$15,3,0),IF(H425='DB-주간 퀘스트'!$F$8,VLOOKUP(F425,'DB-방치 재화'!$B$3:$H$1698,7,0)*VLOOKUP(H425,'DB-주간 퀘스트'!$F$6:$H$15,3,0),VLOOKUP(H425,'DB-주간 퀘스트'!$F$6:$H$15,3,0)))))/7,"0")</f>
        <v>16611.428571428572</v>
      </c>
      <c r="L425" s="29">
        <f t="array" ref="L425">_xlfn.IFNA(IF(H425='DB-아스니아 미션'!$F$8,VLOOKUP('주요 재화 수급처 관리'!$F$10:$F$11,'DB-방치 재화'!$B$3:$H$1698,6,0)*'DB-아스니아 미션'!$H$8,VLOOKUP('주요 재화 수급처 관리'!$H$10:$H$11,'DB-아스니아 미션'!$F$7:$H$10,3,0)),"0")/7</f>
        <v>320365.71428571426</v>
      </c>
      <c r="M425" s="29">
        <f>(((VLOOKUP(F425,'DB-방치 재화'!$B$3:$I$1698,8,0)+8)*(VLOOKUP(H425,'DB-파견 작전실'!$L$8:$M$14,2,0)))*D425)</f>
        <v>74558.986666666679</v>
      </c>
      <c r="N425" s="29">
        <f>_xlfn.IFNA(IF(C425&lt;'DB-선물'!$E$5,VLOOKUP('주요 재화 수급처 관리'!$H$10,'DB-선물'!$G$6:$I$9,3,0),(IF('DB-선물'!$E$11&lt;=C425&lt;'DB-선물'!E371,VLOOKUP('주요 재화 수급처 관리'!$H$10,'DB-선물'!$G$12:$I$15,3,0),VLOOKUP(H425,'DB-선물'!$G$18:$I$21,3,0)))),"0")*6*D425</f>
        <v>0</v>
      </c>
      <c r="O425" s="29">
        <f t="array" ref="O425">(_xlfn.IFNA((VLOOKUP((INDEX('DB-메모리얼'!$F$5:$F$98,MATCH(MIN(ABS('DB-메모리얼'!$F$5:$F$98-'주요 재화 수급처 관리'!$C$10)),ABS('DB-메모리얼'!$F$5:$F$98-'주요 재화 수급처 관리'!$C$10),0))),'DB-메모리얼'!$F$5:$K$98,MATCH(H425,'DB-메모리얼'!$H$3:$K$3,0)+2,0)),"0"))*D425/14</f>
        <v>0</v>
      </c>
      <c r="P425" s="29">
        <f t="shared" si="16"/>
        <v>1028</v>
      </c>
      <c r="Q425" s="299">
        <f t="shared" si="17"/>
        <v>1976917.7295238096</v>
      </c>
    </row>
    <row r="426" spans="2:17" ht="18" thickTop="1" thickBot="1" x14ac:dyDescent="0.35">
      <c r="B426" s="22" t="s">
        <v>1611</v>
      </c>
      <c r="C426" s="116">
        <v>96</v>
      </c>
      <c r="D426" s="323">
        <v>1</v>
      </c>
      <c r="E426" s="17"/>
      <c r="F426" s="276">
        <f>VLOOKUP(C426,'DB-캐릭터별 스테이지 매칭'!$E$3:$F$302,2,0)</f>
        <v>271</v>
      </c>
      <c r="G426" s="276" t="str">
        <f>VLOOKUP(F426,'DB-캐릭터별 스테이지 매칭'!$I$3:$L$1698,4,0)</f>
        <v>9-10</v>
      </c>
      <c r="H426" s="276">
        <f>_xlfn.IFNA(VLOOKUP(B426,'DB-서식용'!$D$4:$E$12,2,0),"")</f>
        <v>1040302001</v>
      </c>
      <c r="I426" s="29">
        <f>IFERROR((VLOOKUP(F426,'DB-방치 재화'!$B$3:$I$1800,(MATCH(H426,'DB-방치 재화'!$F$1:$I$1,0)+4),0))*60*24*D426,"0")*(1.7+1.58)</f>
        <v>1549209.6000000001</v>
      </c>
      <c r="J426" s="29">
        <f>_xlfn.IFNA(IF(H426='DB-일일 퀘스트'!$F$6,VLOOKUP(F426,'DB-방치 재화'!$B$3:$H$1698,5,0)*VLOOKUP(H426,'DB-일일 퀘스트'!$F$6:$H$13,3,0),IF(H426='DB-일일 퀘스트'!$F$7,VLOOKUP(F426,'DB-방치 재화'!$B$3:$H$1698,6,0)*VLOOKUP(H426,'DB-일일 퀘스트'!$F$6:$H$13,3,0),IF(H426='DB-일일 퀘스트'!$F$8,VLOOKUP(F426,'DB-방치 재화'!$B$3:$H$1698,7,0)*VLOOKUP(H426,'DB-일일 퀘스트'!$F$6:$H$13,3,0),VLOOKUP(H426,'DB-일일 퀘스트'!$F$6:$H$13,3,0)))),"0")</f>
        <v>39360</v>
      </c>
      <c r="K426" s="29">
        <f>_xlfn.IFNA((IF(H426='DB-주간 퀘스트'!$F$6,VLOOKUP(F426,'DB-방치 재화'!$B$3:$H$1698,5,0)*VLOOKUP(H426,'DB-주간 퀘스트'!$F$6:$H$15,3,0),IF(H426='DB-주간 퀘스트'!$F$7,VLOOKUP(F426,'DB-방치 재화'!$B$3:$H$1698,6,0)*VLOOKUP(H426,'DB-주간 퀘스트'!$F$6:$H$15,3,0),IF(H426='DB-주간 퀘스트'!$F$8,VLOOKUP(F426,'DB-방치 재화'!$B$3:$H$1698,7,0)*VLOOKUP(H426,'DB-주간 퀘스트'!$F$6:$H$15,3,0),VLOOKUP(H426,'DB-주간 퀘스트'!$F$6:$H$15,3,0)))))/7,"0")</f>
        <v>16868.571428571428</v>
      </c>
      <c r="L426" s="29">
        <f t="array" ref="L426">_xlfn.IFNA(IF(H426='DB-아스니아 미션'!$F$8,VLOOKUP('주요 재화 수급처 관리'!$F$10:$F$11,'DB-방치 재화'!$B$3:$H$1698,6,0)*'DB-아스니아 미션'!$H$8,VLOOKUP('주요 재화 수급처 관리'!$H$10:$H$11,'DB-아스니아 미션'!$F$7:$H$10,3,0)),"0")/7</f>
        <v>320365.71428571426</v>
      </c>
      <c r="M426" s="29">
        <f>(((VLOOKUP(F426,'DB-방치 재화'!$B$3:$I$1698,8,0)+8)*(VLOOKUP(H426,'DB-파견 작전실'!$L$8:$M$14,2,0)))*D426)</f>
        <v>74558.986666666679</v>
      </c>
      <c r="N426" s="29">
        <f>_xlfn.IFNA(IF(C426&lt;'DB-선물'!$E$5,VLOOKUP('주요 재화 수급처 관리'!$H$10,'DB-선물'!$G$6:$I$9,3,0),(IF('DB-선물'!$E$11&lt;=C426&lt;'DB-선물'!E372,VLOOKUP('주요 재화 수급처 관리'!$H$10,'DB-선물'!$G$12:$I$15,3,0),VLOOKUP(H426,'DB-선물'!$G$18:$I$21,3,0)))),"0")*6*D426</f>
        <v>0</v>
      </c>
      <c r="O426" s="29">
        <f t="array" ref="O426">(_xlfn.IFNA((VLOOKUP((INDEX('DB-메모리얼'!$F$5:$F$98,MATCH(MIN(ABS('DB-메모리얼'!$F$5:$F$98-'주요 재화 수급처 관리'!$C$10)),ABS('DB-메모리얼'!$F$5:$F$98-'주요 재화 수급처 관리'!$C$10),0))),'DB-메모리얼'!$F$5:$K$98,MATCH(H426,'DB-메모리얼'!$H$3:$K$3,0)+2,0)),"0"))*D426/14</f>
        <v>0</v>
      </c>
      <c r="P426" s="29">
        <f t="shared" si="16"/>
        <v>1028</v>
      </c>
      <c r="Q426" s="299">
        <f t="shared" si="17"/>
        <v>2001390.8723809524</v>
      </c>
    </row>
    <row r="427" spans="2:17" ht="18" thickTop="1" thickBot="1" x14ac:dyDescent="0.35">
      <c r="B427" s="22" t="s">
        <v>1611</v>
      </c>
      <c r="C427" s="116">
        <v>97</v>
      </c>
      <c r="D427" s="323">
        <v>1</v>
      </c>
      <c r="E427" s="17"/>
      <c r="F427" s="276">
        <f>VLOOKUP(C427,'DB-캐릭터별 스테이지 매칭'!$E$3:$F$302,2,0)</f>
        <v>276</v>
      </c>
      <c r="G427" s="276" t="str">
        <f>VLOOKUP(F427,'DB-캐릭터별 스테이지 매칭'!$I$3:$L$1698,4,0)</f>
        <v>9-15</v>
      </c>
      <c r="H427" s="276">
        <f>_xlfn.IFNA(VLOOKUP(B427,'DB-서식용'!$D$4:$E$12,2,0),"")</f>
        <v>1040302001</v>
      </c>
      <c r="I427" s="29">
        <f>IFERROR((VLOOKUP(F427,'DB-방치 재화'!$B$3:$I$1800,(MATCH(H427,'DB-방치 재화'!$F$1:$I$1,0)+4),0))*60*24*D427,"0")*(1.7+1.58)</f>
        <v>1568102.4000000001</v>
      </c>
      <c r="J427" s="29">
        <f>_xlfn.IFNA(IF(H427='DB-일일 퀘스트'!$F$6,VLOOKUP(F427,'DB-방치 재화'!$B$3:$H$1698,5,0)*VLOOKUP(H427,'DB-일일 퀘스트'!$F$6:$H$13,3,0),IF(H427='DB-일일 퀘스트'!$F$7,VLOOKUP(F427,'DB-방치 재화'!$B$3:$H$1698,6,0)*VLOOKUP(H427,'DB-일일 퀘스트'!$F$6:$H$13,3,0),IF(H427='DB-일일 퀘스트'!$F$8,VLOOKUP(F427,'DB-방치 재화'!$B$3:$H$1698,7,0)*VLOOKUP(H427,'DB-일일 퀘스트'!$F$6:$H$13,3,0),VLOOKUP(H427,'DB-일일 퀘스트'!$F$6:$H$13,3,0)))),"0")</f>
        <v>39840</v>
      </c>
      <c r="K427" s="29">
        <f>_xlfn.IFNA((IF(H427='DB-주간 퀘스트'!$F$6,VLOOKUP(F427,'DB-방치 재화'!$B$3:$H$1698,5,0)*VLOOKUP(H427,'DB-주간 퀘스트'!$F$6:$H$15,3,0),IF(H427='DB-주간 퀘스트'!$F$7,VLOOKUP(F427,'DB-방치 재화'!$B$3:$H$1698,6,0)*VLOOKUP(H427,'DB-주간 퀘스트'!$F$6:$H$15,3,0),IF(H427='DB-주간 퀘스트'!$F$8,VLOOKUP(F427,'DB-방치 재화'!$B$3:$H$1698,7,0)*VLOOKUP(H427,'DB-주간 퀘스트'!$F$6:$H$15,3,0),VLOOKUP(H427,'DB-주간 퀘스트'!$F$6:$H$15,3,0)))))/7,"0")</f>
        <v>17074.285714285714</v>
      </c>
      <c r="L427" s="29">
        <f t="array" ref="L427">_xlfn.IFNA(IF(H427='DB-아스니아 미션'!$F$8,VLOOKUP('주요 재화 수급처 관리'!$F$10:$F$11,'DB-방치 재화'!$B$3:$H$1698,6,0)*'DB-아스니아 미션'!$H$8,VLOOKUP('주요 재화 수급처 관리'!$H$10:$H$11,'DB-아스니아 미션'!$F$7:$H$10,3,0)),"0")/7</f>
        <v>320365.71428571426</v>
      </c>
      <c r="M427" s="29">
        <f>(((VLOOKUP(F427,'DB-방치 재화'!$B$3:$I$1698,8,0)+8)*(VLOOKUP(H427,'DB-파견 작전실'!$L$8:$M$14,2,0)))*D427)</f>
        <v>74558.986666666679</v>
      </c>
      <c r="N427" s="29">
        <f>_xlfn.IFNA(IF(C427&lt;'DB-선물'!$E$5,VLOOKUP('주요 재화 수급처 관리'!$H$10,'DB-선물'!$G$6:$I$9,3,0),(IF('DB-선물'!$E$11&lt;=C427&lt;'DB-선물'!E373,VLOOKUP('주요 재화 수급처 관리'!$H$10,'DB-선물'!$G$12:$I$15,3,0),VLOOKUP(H427,'DB-선물'!$G$18:$I$21,3,0)))),"0")*6*D427</f>
        <v>0</v>
      </c>
      <c r="O427" s="29">
        <f t="array" ref="O427">(_xlfn.IFNA((VLOOKUP((INDEX('DB-메모리얼'!$F$5:$F$98,MATCH(MIN(ABS('DB-메모리얼'!$F$5:$F$98-'주요 재화 수급처 관리'!$C$10)),ABS('DB-메모리얼'!$F$5:$F$98-'주요 재화 수급처 관리'!$C$10),0))),'DB-메모리얼'!$F$5:$K$98,MATCH(H427,'DB-메모리얼'!$H$3:$K$3,0)+2,0)),"0"))*D427/14</f>
        <v>0</v>
      </c>
      <c r="P427" s="29">
        <f t="shared" si="16"/>
        <v>1028</v>
      </c>
      <c r="Q427" s="299">
        <f t="shared" si="17"/>
        <v>2020969.3866666667</v>
      </c>
    </row>
    <row r="428" spans="2:17" ht="18" thickTop="1" thickBot="1" x14ac:dyDescent="0.35">
      <c r="B428" s="22" t="s">
        <v>1611</v>
      </c>
      <c r="C428" s="116">
        <v>98</v>
      </c>
      <c r="D428" s="323">
        <v>1</v>
      </c>
      <c r="E428" s="17"/>
      <c r="F428" s="276">
        <f>VLOOKUP(C428,'DB-캐릭터별 스테이지 매칭'!$E$3:$F$302,2,0)</f>
        <v>280</v>
      </c>
      <c r="G428" s="276" t="str">
        <f>VLOOKUP(F428,'DB-캐릭터별 스테이지 매칭'!$I$3:$L$1698,4,0)</f>
        <v>9-19</v>
      </c>
      <c r="H428" s="276">
        <f>_xlfn.IFNA(VLOOKUP(B428,'DB-서식용'!$D$4:$E$12,2,0),"")</f>
        <v>1040302001</v>
      </c>
      <c r="I428" s="29">
        <f>IFERROR((VLOOKUP(F428,'DB-방치 재화'!$B$3:$I$1800,(MATCH(H428,'DB-방치 재화'!$F$1:$I$1,0)+4),0))*60*24*D428,"0")*(1.7+1.58)</f>
        <v>1586995.2000000002</v>
      </c>
      <c r="J428" s="29">
        <f>_xlfn.IFNA(IF(H428='DB-일일 퀘스트'!$F$6,VLOOKUP(F428,'DB-방치 재화'!$B$3:$H$1698,5,0)*VLOOKUP(H428,'DB-일일 퀘스트'!$F$6:$H$13,3,0),IF(H428='DB-일일 퀘스트'!$F$7,VLOOKUP(F428,'DB-방치 재화'!$B$3:$H$1698,6,0)*VLOOKUP(H428,'DB-일일 퀘스트'!$F$6:$H$13,3,0),IF(H428='DB-일일 퀘스트'!$F$8,VLOOKUP(F428,'DB-방치 재화'!$B$3:$H$1698,7,0)*VLOOKUP(H428,'DB-일일 퀘스트'!$F$6:$H$13,3,0),VLOOKUP(H428,'DB-일일 퀘스트'!$F$6:$H$13,3,0)))),"0")</f>
        <v>40320</v>
      </c>
      <c r="K428" s="29">
        <f>_xlfn.IFNA((IF(H428='DB-주간 퀘스트'!$F$6,VLOOKUP(F428,'DB-방치 재화'!$B$3:$H$1698,5,0)*VLOOKUP(H428,'DB-주간 퀘스트'!$F$6:$H$15,3,0),IF(H428='DB-주간 퀘스트'!$F$7,VLOOKUP(F428,'DB-방치 재화'!$B$3:$H$1698,6,0)*VLOOKUP(H428,'DB-주간 퀘스트'!$F$6:$H$15,3,0),IF(H428='DB-주간 퀘스트'!$F$8,VLOOKUP(F428,'DB-방치 재화'!$B$3:$H$1698,7,0)*VLOOKUP(H428,'DB-주간 퀘스트'!$F$6:$H$15,3,0),VLOOKUP(H428,'DB-주간 퀘스트'!$F$6:$H$15,3,0)))))/7,"0")</f>
        <v>17280</v>
      </c>
      <c r="L428" s="29">
        <f t="array" ref="L428">_xlfn.IFNA(IF(H428='DB-아스니아 미션'!$F$8,VLOOKUP('주요 재화 수급처 관리'!$F$10:$F$11,'DB-방치 재화'!$B$3:$H$1698,6,0)*'DB-아스니아 미션'!$H$8,VLOOKUP('주요 재화 수급처 관리'!$H$10:$H$11,'DB-아스니아 미션'!$F$7:$H$10,3,0)),"0")/7</f>
        <v>320365.71428571426</v>
      </c>
      <c r="M428" s="29">
        <f>(((VLOOKUP(F428,'DB-방치 재화'!$B$3:$I$1698,8,0)+8)*(VLOOKUP(H428,'DB-파견 작전실'!$L$8:$M$14,2,0)))*D428)</f>
        <v>74558.986666666679</v>
      </c>
      <c r="N428" s="29">
        <f>_xlfn.IFNA(IF(C428&lt;'DB-선물'!$E$5,VLOOKUP('주요 재화 수급처 관리'!$H$10,'DB-선물'!$G$6:$I$9,3,0),(IF('DB-선물'!$E$11&lt;=C428&lt;'DB-선물'!E374,VLOOKUP('주요 재화 수급처 관리'!$H$10,'DB-선물'!$G$12:$I$15,3,0),VLOOKUP(H428,'DB-선물'!$G$18:$I$21,3,0)))),"0")*6*D428</f>
        <v>0</v>
      </c>
      <c r="O428" s="29">
        <f t="array" ref="O428">(_xlfn.IFNA((VLOOKUP((INDEX('DB-메모리얼'!$F$5:$F$98,MATCH(MIN(ABS('DB-메모리얼'!$F$5:$F$98-'주요 재화 수급처 관리'!$C$10)),ABS('DB-메모리얼'!$F$5:$F$98-'주요 재화 수급처 관리'!$C$10),0))),'DB-메모리얼'!$F$5:$K$98,MATCH(H428,'DB-메모리얼'!$H$3:$K$3,0)+2,0)),"0"))*D428/14</f>
        <v>0</v>
      </c>
      <c r="P428" s="29">
        <f t="shared" si="16"/>
        <v>1028</v>
      </c>
      <c r="Q428" s="299">
        <f t="shared" si="17"/>
        <v>2040547.9009523811</v>
      </c>
    </row>
    <row r="429" spans="2:17" ht="18" thickTop="1" thickBot="1" x14ac:dyDescent="0.35">
      <c r="B429" s="22" t="s">
        <v>1611</v>
      </c>
      <c r="C429" s="116">
        <v>99</v>
      </c>
      <c r="D429" s="323">
        <v>1</v>
      </c>
      <c r="E429" s="17"/>
      <c r="F429" s="276">
        <f>VLOOKUP(C429,'DB-캐릭터별 스테이지 매칭'!$E$3:$F$302,2,0)</f>
        <v>285</v>
      </c>
      <c r="G429" s="276" t="str">
        <f>VLOOKUP(F429,'DB-캐릭터별 스테이지 매칭'!$I$3:$L$1698,4,0)</f>
        <v>9-24</v>
      </c>
      <c r="H429" s="276">
        <f>_xlfn.IFNA(VLOOKUP(B429,'DB-서식용'!$D$4:$E$12,2,0),"")</f>
        <v>1040302001</v>
      </c>
      <c r="I429" s="29">
        <f>IFERROR((VLOOKUP(F429,'DB-방치 재화'!$B$3:$I$1800,(MATCH(H429,'DB-방치 재화'!$F$1:$I$1,0)+4),0))*60*24*D429,"0")*(1.7+1.58)</f>
        <v>1605888.0000000002</v>
      </c>
      <c r="J429" s="29">
        <f>_xlfn.IFNA(IF(H429='DB-일일 퀘스트'!$F$6,VLOOKUP(F429,'DB-방치 재화'!$B$3:$H$1698,5,0)*VLOOKUP(H429,'DB-일일 퀘스트'!$F$6:$H$13,3,0),IF(H429='DB-일일 퀘스트'!$F$7,VLOOKUP(F429,'DB-방치 재화'!$B$3:$H$1698,6,0)*VLOOKUP(H429,'DB-일일 퀘스트'!$F$6:$H$13,3,0),IF(H429='DB-일일 퀘스트'!$F$8,VLOOKUP(F429,'DB-방치 재화'!$B$3:$H$1698,7,0)*VLOOKUP(H429,'DB-일일 퀘스트'!$F$6:$H$13,3,0),VLOOKUP(H429,'DB-일일 퀘스트'!$F$6:$H$13,3,0)))),"0")</f>
        <v>40800</v>
      </c>
      <c r="K429" s="29">
        <f>_xlfn.IFNA((IF(H429='DB-주간 퀘스트'!$F$6,VLOOKUP(F429,'DB-방치 재화'!$B$3:$H$1698,5,0)*VLOOKUP(H429,'DB-주간 퀘스트'!$F$6:$H$15,3,0),IF(H429='DB-주간 퀘스트'!$F$7,VLOOKUP(F429,'DB-방치 재화'!$B$3:$H$1698,6,0)*VLOOKUP(H429,'DB-주간 퀘스트'!$F$6:$H$15,3,0),IF(H429='DB-주간 퀘스트'!$F$8,VLOOKUP(F429,'DB-방치 재화'!$B$3:$H$1698,7,0)*VLOOKUP(H429,'DB-주간 퀘스트'!$F$6:$H$15,3,0),VLOOKUP(H429,'DB-주간 퀘스트'!$F$6:$H$15,3,0)))))/7,"0")</f>
        <v>17485.714285714286</v>
      </c>
      <c r="L429" s="29">
        <f t="array" ref="L429">_xlfn.IFNA(IF(H429='DB-아스니아 미션'!$F$8,VLOOKUP('주요 재화 수급처 관리'!$F$10:$F$11,'DB-방치 재화'!$B$3:$H$1698,6,0)*'DB-아스니아 미션'!$H$8,VLOOKUP('주요 재화 수급처 관리'!$H$10:$H$11,'DB-아스니아 미션'!$F$7:$H$10,3,0)),"0")/7</f>
        <v>320365.71428571426</v>
      </c>
      <c r="M429" s="29">
        <f>(((VLOOKUP(F429,'DB-방치 재화'!$B$3:$I$1698,8,0)+8)*(VLOOKUP(H429,'DB-파견 작전실'!$L$8:$M$14,2,0)))*D429)</f>
        <v>74558.986666666679</v>
      </c>
      <c r="N429" s="29">
        <f>_xlfn.IFNA(IF(C429&lt;'DB-선물'!$E$5,VLOOKUP('주요 재화 수급처 관리'!$H$10,'DB-선물'!$G$6:$I$9,3,0),(IF('DB-선물'!$E$11&lt;=C429&lt;'DB-선물'!E375,VLOOKUP('주요 재화 수급처 관리'!$H$10,'DB-선물'!$G$12:$I$15,3,0),VLOOKUP(H429,'DB-선물'!$G$18:$I$21,3,0)))),"0")*6*D429</f>
        <v>0</v>
      </c>
      <c r="O429" s="29">
        <f t="array" ref="O429">(_xlfn.IFNA((VLOOKUP((INDEX('DB-메모리얼'!$F$5:$F$98,MATCH(MIN(ABS('DB-메모리얼'!$F$5:$F$98-'주요 재화 수급처 관리'!$C$10)),ABS('DB-메모리얼'!$F$5:$F$98-'주요 재화 수급처 관리'!$C$10),0))),'DB-메모리얼'!$F$5:$K$98,MATCH(H429,'DB-메모리얼'!$H$3:$K$3,0)+2,0)),"0"))*D429/14</f>
        <v>0</v>
      </c>
      <c r="P429" s="29">
        <f t="shared" si="16"/>
        <v>1028</v>
      </c>
      <c r="Q429" s="299">
        <f t="shared" si="17"/>
        <v>2060126.4152380954</v>
      </c>
    </row>
    <row r="430" spans="2:17" ht="18" thickTop="1" thickBot="1" x14ac:dyDescent="0.35">
      <c r="B430" s="22" t="s">
        <v>1611</v>
      </c>
      <c r="C430" s="116">
        <v>100</v>
      </c>
      <c r="D430" s="323">
        <v>1</v>
      </c>
      <c r="E430" s="17"/>
      <c r="F430" s="276">
        <f>VLOOKUP(C430,'DB-캐릭터별 스테이지 매칭'!$E$3:$F$302,2,0)</f>
        <v>290</v>
      </c>
      <c r="G430" s="276" t="str">
        <f>VLOOKUP(F430,'DB-캐릭터별 스테이지 매칭'!$I$3:$L$1698,4,0)</f>
        <v>9-29</v>
      </c>
      <c r="H430" s="276">
        <f>_xlfn.IFNA(VLOOKUP(B430,'DB-서식용'!$D$4:$E$12,2,0),"")</f>
        <v>1040302001</v>
      </c>
      <c r="I430" s="29">
        <f>IFERROR((VLOOKUP(F430,'DB-방치 재화'!$B$3:$I$1800,(MATCH(H430,'DB-방치 재화'!$F$1:$I$1,0)+4),0))*60*24*D430,"0")*(1.7+1.58)</f>
        <v>1629504.0000000002</v>
      </c>
      <c r="J430" s="29">
        <f>_xlfn.IFNA(IF(H430='DB-일일 퀘스트'!$F$6,VLOOKUP(F430,'DB-방치 재화'!$B$3:$H$1698,5,0)*VLOOKUP(H430,'DB-일일 퀘스트'!$F$6:$H$13,3,0),IF(H430='DB-일일 퀘스트'!$F$7,VLOOKUP(F430,'DB-방치 재화'!$B$3:$H$1698,6,0)*VLOOKUP(H430,'DB-일일 퀘스트'!$F$6:$H$13,3,0),IF(H430='DB-일일 퀘스트'!$F$8,VLOOKUP(F430,'DB-방치 재화'!$B$3:$H$1698,7,0)*VLOOKUP(H430,'DB-일일 퀘스트'!$F$6:$H$13,3,0),VLOOKUP(H430,'DB-일일 퀘스트'!$F$6:$H$13,3,0)))),"0")</f>
        <v>41400</v>
      </c>
      <c r="K430" s="29">
        <f>_xlfn.IFNA((IF(H430='DB-주간 퀘스트'!$F$6,VLOOKUP(F430,'DB-방치 재화'!$B$3:$H$1698,5,0)*VLOOKUP(H430,'DB-주간 퀘스트'!$F$6:$H$15,3,0),IF(H430='DB-주간 퀘스트'!$F$7,VLOOKUP(F430,'DB-방치 재화'!$B$3:$H$1698,6,0)*VLOOKUP(H430,'DB-주간 퀘스트'!$F$6:$H$15,3,0),IF(H430='DB-주간 퀘스트'!$F$8,VLOOKUP(F430,'DB-방치 재화'!$B$3:$H$1698,7,0)*VLOOKUP(H430,'DB-주간 퀘스트'!$F$6:$H$15,3,0),VLOOKUP(H430,'DB-주간 퀘스트'!$F$6:$H$15,3,0)))))/7,"0")</f>
        <v>17742.857142857141</v>
      </c>
      <c r="L430" s="29">
        <f t="array" ref="L430">_xlfn.IFNA(IF(H430='DB-아스니아 미션'!$F$8,VLOOKUP('주요 재화 수급처 관리'!$F$10:$F$11,'DB-방치 재화'!$B$3:$H$1698,6,0)*'DB-아스니아 미션'!$H$8,VLOOKUP('주요 재화 수급처 관리'!$H$10:$H$11,'DB-아스니아 미션'!$F$7:$H$10,3,0)),"0")/7</f>
        <v>320365.71428571426</v>
      </c>
      <c r="M430" s="29">
        <f>(((VLOOKUP(F430,'DB-방치 재화'!$B$3:$I$1698,8,0)+8)*(VLOOKUP(H430,'DB-파견 작전실'!$L$8:$M$14,2,0)))*D430)</f>
        <v>74558.986666666679</v>
      </c>
      <c r="N430" s="29">
        <f>_xlfn.IFNA(IF(C430&lt;'DB-선물'!$E$5,VLOOKUP('주요 재화 수급처 관리'!$H$10,'DB-선물'!$G$6:$I$9,3,0),(IF('DB-선물'!$E$11&lt;=C430&lt;'DB-선물'!E376,VLOOKUP('주요 재화 수급처 관리'!$H$10,'DB-선물'!$G$12:$I$15,3,0),VLOOKUP(H430,'DB-선물'!$G$18:$I$21,3,0)))),"0")*6*D430</f>
        <v>0</v>
      </c>
      <c r="O430" s="29">
        <f t="array" ref="O430">(_xlfn.IFNA((VLOOKUP((INDEX('DB-메모리얼'!$F$5:$F$98,MATCH(MIN(ABS('DB-메모리얼'!$F$5:$F$98-'주요 재화 수급처 관리'!$C$10)),ABS('DB-메모리얼'!$F$5:$F$98-'주요 재화 수급처 관리'!$C$10),0))),'DB-메모리얼'!$F$5:$K$98,MATCH(H430,'DB-메모리얼'!$H$3:$K$3,0)+2,0)),"0"))*D430/14</f>
        <v>0</v>
      </c>
      <c r="P430" s="29">
        <f t="shared" si="16"/>
        <v>1028</v>
      </c>
      <c r="Q430" s="299">
        <f t="shared" si="17"/>
        <v>2084599.5580952382</v>
      </c>
    </row>
    <row r="431" spans="2:17" ht="18" thickTop="1" thickBot="1" x14ac:dyDescent="0.35">
      <c r="B431" s="22" t="s">
        <v>1611</v>
      </c>
      <c r="C431" s="116">
        <v>101</v>
      </c>
      <c r="D431" s="323">
        <v>1</v>
      </c>
      <c r="E431" s="17"/>
      <c r="F431" s="276">
        <f>VLOOKUP(C431,'DB-캐릭터별 스테이지 매칭'!$E$3:$F$302,2,0)</f>
        <v>294</v>
      </c>
      <c r="G431" s="276" t="str">
        <f>VLOOKUP(F431,'DB-캐릭터별 스테이지 매칭'!$I$3:$L$1698,4,0)</f>
        <v>9-33</v>
      </c>
      <c r="H431" s="276">
        <f>_xlfn.IFNA(VLOOKUP(B431,'DB-서식용'!$D$4:$E$12,2,0),"")</f>
        <v>1040302001</v>
      </c>
      <c r="I431" s="29">
        <f>IFERROR((VLOOKUP(F431,'DB-방치 재화'!$B$3:$I$1800,(MATCH(H431,'DB-방치 재화'!$F$1:$I$1,0)+4),0))*60*24*D431,"0")*(1.7+1.58)</f>
        <v>1648396.8</v>
      </c>
      <c r="J431" s="29">
        <f>_xlfn.IFNA(IF(H431='DB-일일 퀘스트'!$F$6,VLOOKUP(F431,'DB-방치 재화'!$B$3:$H$1698,5,0)*VLOOKUP(H431,'DB-일일 퀘스트'!$F$6:$H$13,3,0),IF(H431='DB-일일 퀘스트'!$F$7,VLOOKUP(F431,'DB-방치 재화'!$B$3:$H$1698,6,0)*VLOOKUP(H431,'DB-일일 퀘스트'!$F$6:$H$13,3,0),IF(H431='DB-일일 퀘스트'!$F$8,VLOOKUP(F431,'DB-방치 재화'!$B$3:$H$1698,7,0)*VLOOKUP(H431,'DB-일일 퀘스트'!$F$6:$H$13,3,0),VLOOKUP(H431,'DB-일일 퀘스트'!$F$6:$H$13,3,0)))),"0")</f>
        <v>41880</v>
      </c>
      <c r="K431" s="29">
        <f>_xlfn.IFNA((IF(H431='DB-주간 퀘스트'!$F$6,VLOOKUP(F431,'DB-방치 재화'!$B$3:$H$1698,5,0)*VLOOKUP(H431,'DB-주간 퀘스트'!$F$6:$H$15,3,0),IF(H431='DB-주간 퀘스트'!$F$7,VLOOKUP(F431,'DB-방치 재화'!$B$3:$H$1698,6,0)*VLOOKUP(H431,'DB-주간 퀘스트'!$F$6:$H$15,3,0),IF(H431='DB-주간 퀘스트'!$F$8,VLOOKUP(F431,'DB-방치 재화'!$B$3:$H$1698,7,0)*VLOOKUP(H431,'DB-주간 퀘스트'!$F$6:$H$15,3,0),VLOOKUP(H431,'DB-주간 퀘스트'!$F$6:$H$15,3,0)))))/7,"0")</f>
        <v>17948.571428571428</v>
      </c>
      <c r="L431" s="29">
        <f t="array" ref="L431">_xlfn.IFNA(IF(H431='DB-아스니아 미션'!$F$8,VLOOKUP('주요 재화 수급처 관리'!$F$10:$F$11,'DB-방치 재화'!$B$3:$H$1698,6,0)*'DB-아스니아 미션'!$H$8,VLOOKUP('주요 재화 수급처 관리'!$H$10:$H$11,'DB-아스니아 미션'!$F$7:$H$10,3,0)),"0")/7</f>
        <v>320365.71428571426</v>
      </c>
      <c r="M431" s="29">
        <f>(((VLOOKUP(F431,'DB-방치 재화'!$B$3:$I$1698,8,0)+8)*(VLOOKUP(H431,'DB-파견 작전실'!$L$8:$M$14,2,0)))*D431)</f>
        <v>74558.986666666679</v>
      </c>
      <c r="N431" s="29">
        <f>_xlfn.IFNA(IF(C431&lt;'DB-선물'!$E$5,VLOOKUP('주요 재화 수급처 관리'!$H$10,'DB-선물'!$G$6:$I$9,3,0),(IF('DB-선물'!$E$11&lt;=C431&lt;'DB-선물'!E377,VLOOKUP('주요 재화 수급처 관리'!$H$10,'DB-선물'!$G$12:$I$15,3,0),VLOOKUP(H431,'DB-선물'!$G$18:$I$21,3,0)))),"0")*6*D431</f>
        <v>0</v>
      </c>
      <c r="O431" s="29">
        <f t="array" ref="O431">(_xlfn.IFNA((VLOOKUP((INDEX('DB-메모리얼'!$F$5:$F$98,MATCH(MIN(ABS('DB-메모리얼'!$F$5:$F$98-'주요 재화 수급처 관리'!$C$10)),ABS('DB-메모리얼'!$F$5:$F$98-'주요 재화 수급처 관리'!$C$10),0))),'DB-메모리얼'!$F$5:$K$98,MATCH(H431,'DB-메모리얼'!$H$3:$K$3,0)+2,0)),"0"))*D431/14</f>
        <v>0</v>
      </c>
      <c r="P431" s="29">
        <f t="shared" si="16"/>
        <v>1028</v>
      </c>
      <c r="Q431" s="299">
        <f t="shared" si="17"/>
        <v>2104178.0723809525</v>
      </c>
    </row>
    <row r="432" spans="2:17" ht="18" thickTop="1" thickBot="1" x14ac:dyDescent="0.35">
      <c r="B432" s="22" t="s">
        <v>1611</v>
      </c>
      <c r="C432" s="116">
        <v>102</v>
      </c>
      <c r="D432" s="323">
        <v>1</v>
      </c>
      <c r="E432" s="17"/>
      <c r="F432" s="276">
        <f>VLOOKUP(C432,'DB-캐릭터별 스테이지 매칭'!$E$3:$F$302,2,0)</f>
        <v>299</v>
      </c>
      <c r="G432" s="276" t="str">
        <f>VLOOKUP(F432,'DB-캐릭터별 스테이지 매칭'!$I$3:$L$1698,4,0)</f>
        <v>9-38</v>
      </c>
      <c r="H432" s="276">
        <f>_xlfn.IFNA(VLOOKUP(B432,'DB-서식용'!$D$4:$E$12,2,0),"")</f>
        <v>1040302001</v>
      </c>
      <c r="I432" s="29">
        <f>IFERROR((VLOOKUP(F432,'DB-방치 재화'!$B$3:$I$1800,(MATCH(H432,'DB-방치 재화'!$F$1:$I$1,0)+4),0))*60*24*D432,"0")*(1.7+1.58)</f>
        <v>1667289.6</v>
      </c>
      <c r="J432" s="29">
        <f>_xlfn.IFNA(IF(H432='DB-일일 퀘스트'!$F$6,VLOOKUP(F432,'DB-방치 재화'!$B$3:$H$1698,5,0)*VLOOKUP(H432,'DB-일일 퀘스트'!$F$6:$H$13,3,0),IF(H432='DB-일일 퀘스트'!$F$7,VLOOKUP(F432,'DB-방치 재화'!$B$3:$H$1698,6,0)*VLOOKUP(H432,'DB-일일 퀘스트'!$F$6:$H$13,3,0),IF(H432='DB-일일 퀘스트'!$F$8,VLOOKUP(F432,'DB-방치 재화'!$B$3:$H$1698,7,0)*VLOOKUP(H432,'DB-일일 퀘스트'!$F$6:$H$13,3,0),VLOOKUP(H432,'DB-일일 퀘스트'!$F$6:$H$13,3,0)))),"0")</f>
        <v>42360</v>
      </c>
      <c r="K432" s="29">
        <f>_xlfn.IFNA((IF(H432='DB-주간 퀘스트'!$F$6,VLOOKUP(F432,'DB-방치 재화'!$B$3:$H$1698,5,0)*VLOOKUP(H432,'DB-주간 퀘스트'!$F$6:$H$15,3,0),IF(H432='DB-주간 퀘스트'!$F$7,VLOOKUP(F432,'DB-방치 재화'!$B$3:$H$1698,6,0)*VLOOKUP(H432,'DB-주간 퀘스트'!$F$6:$H$15,3,0),IF(H432='DB-주간 퀘스트'!$F$8,VLOOKUP(F432,'DB-방치 재화'!$B$3:$H$1698,7,0)*VLOOKUP(H432,'DB-주간 퀘스트'!$F$6:$H$15,3,0),VLOOKUP(H432,'DB-주간 퀘스트'!$F$6:$H$15,3,0)))))/7,"0")</f>
        <v>18154.285714285714</v>
      </c>
      <c r="L432" s="29">
        <f t="array" ref="L432">_xlfn.IFNA(IF(H432='DB-아스니아 미션'!$F$8,VLOOKUP('주요 재화 수급처 관리'!$F$10:$F$11,'DB-방치 재화'!$B$3:$H$1698,6,0)*'DB-아스니아 미션'!$H$8,VLOOKUP('주요 재화 수급처 관리'!$H$10:$H$11,'DB-아스니아 미션'!$F$7:$H$10,3,0)),"0")/7</f>
        <v>320365.71428571426</v>
      </c>
      <c r="M432" s="29">
        <f>(((VLOOKUP(F432,'DB-방치 재화'!$B$3:$I$1698,8,0)+8)*(VLOOKUP(H432,'DB-파견 작전실'!$L$8:$M$14,2,0)))*D432)</f>
        <v>74558.986666666679</v>
      </c>
      <c r="N432" s="29">
        <f>_xlfn.IFNA(IF(C432&lt;'DB-선물'!$E$5,VLOOKUP('주요 재화 수급처 관리'!$H$10,'DB-선물'!$G$6:$I$9,3,0),(IF('DB-선물'!$E$11&lt;=C432&lt;'DB-선물'!E378,VLOOKUP('주요 재화 수급처 관리'!$H$10,'DB-선물'!$G$12:$I$15,3,0),VLOOKUP(H432,'DB-선물'!$G$18:$I$21,3,0)))),"0")*6*D432</f>
        <v>0</v>
      </c>
      <c r="O432" s="29">
        <f t="array" ref="O432">(_xlfn.IFNA((VLOOKUP((INDEX('DB-메모리얼'!$F$5:$F$98,MATCH(MIN(ABS('DB-메모리얼'!$F$5:$F$98-'주요 재화 수급처 관리'!$C$10)),ABS('DB-메모리얼'!$F$5:$F$98-'주요 재화 수급처 관리'!$C$10),0))),'DB-메모리얼'!$F$5:$K$98,MATCH(H432,'DB-메모리얼'!$H$3:$K$3,0)+2,0)),"0"))*D432/14</f>
        <v>0</v>
      </c>
      <c r="P432" s="29">
        <f t="shared" si="16"/>
        <v>1028</v>
      </c>
      <c r="Q432" s="299">
        <f t="shared" si="17"/>
        <v>2123756.5866666669</v>
      </c>
    </row>
    <row r="433" spans="2:17" ht="18" thickTop="1" thickBot="1" x14ac:dyDescent="0.35">
      <c r="B433" s="22" t="s">
        <v>1611</v>
      </c>
      <c r="C433" s="116">
        <v>103</v>
      </c>
      <c r="D433" s="323">
        <v>1</v>
      </c>
      <c r="E433" s="17"/>
      <c r="F433" s="276">
        <f>VLOOKUP(C433,'DB-캐릭터별 스테이지 매칭'!$E$3:$F$302,2,0)</f>
        <v>304</v>
      </c>
      <c r="G433" s="276" t="str">
        <f>VLOOKUP(F433,'DB-캐릭터별 스테이지 매칭'!$I$3:$L$1698,4,0)</f>
        <v>9-43</v>
      </c>
      <c r="H433" s="276">
        <f>_xlfn.IFNA(VLOOKUP(B433,'DB-서식용'!$D$4:$E$12,2,0),"")</f>
        <v>1040302001</v>
      </c>
      <c r="I433" s="29">
        <f>IFERROR((VLOOKUP(F433,'DB-방치 재화'!$B$3:$I$1800,(MATCH(H433,'DB-방치 재화'!$F$1:$I$1,0)+4),0))*60*24*D433,"0")*(1.7+1.58)</f>
        <v>1690905.6000000001</v>
      </c>
      <c r="J433" s="29">
        <f>_xlfn.IFNA(IF(H433='DB-일일 퀘스트'!$F$6,VLOOKUP(F433,'DB-방치 재화'!$B$3:$H$1698,5,0)*VLOOKUP(H433,'DB-일일 퀘스트'!$F$6:$H$13,3,0),IF(H433='DB-일일 퀘스트'!$F$7,VLOOKUP(F433,'DB-방치 재화'!$B$3:$H$1698,6,0)*VLOOKUP(H433,'DB-일일 퀘스트'!$F$6:$H$13,3,0),IF(H433='DB-일일 퀘스트'!$F$8,VLOOKUP(F433,'DB-방치 재화'!$B$3:$H$1698,7,0)*VLOOKUP(H433,'DB-일일 퀘스트'!$F$6:$H$13,3,0),VLOOKUP(H433,'DB-일일 퀘스트'!$F$6:$H$13,3,0)))),"0")</f>
        <v>42960</v>
      </c>
      <c r="K433" s="29">
        <f>_xlfn.IFNA((IF(H433='DB-주간 퀘스트'!$F$6,VLOOKUP(F433,'DB-방치 재화'!$B$3:$H$1698,5,0)*VLOOKUP(H433,'DB-주간 퀘스트'!$F$6:$H$15,3,0),IF(H433='DB-주간 퀘스트'!$F$7,VLOOKUP(F433,'DB-방치 재화'!$B$3:$H$1698,6,0)*VLOOKUP(H433,'DB-주간 퀘스트'!$F$6:$H$15,3,0),IF(H433='DB-주간 퀘스트'!$F$8,VLOOKUP(F433,'DB-방치 재화'!$B$3:$H$1698,7,0)*VLOOKUP(H433,'DB-주간 퀘스트'!$F$6:$H$15,3,0),VLOOKUP(H433,'DB-주간 퀘스트'!$F$6:$H$15,3,0)))))/7,"0")</f>
        <v>18411.428571428572</v>
      </c>
      <c r="L433" s="29">
        <f t="array" ref="L433">_xlfn.IFNA(IF(H433='DB-아스니아 미션'!$F$8,VLOOKUP('주요 재화 수급처 관리'!$F$10:$F$11,'DB-방치 재화'!$B$3:$H$1698,6,0)*'DB-아스니아 미션'!$H$8,VLOOKUP('주요 재화 수급처 관리'!$H$10:$H$11,'DB-아스니아 미션'!$F$7:$H$10,3,0)),"0")/7</f>
        <v>320365.71428571426</v>
      </c>
      <c r="M433" s="29">
        <f>(((VLOOKUP(F433,'DB-방치 재화'!$B$3:$I$1698,8,0)+8)*(VLOOKUP(H433,'DB-파견 작전실'!$L$8:$M$14,2,0)))*D433)</f>
        <v>74558.986666666679</v>
      </c>
      <c r="N433" s="29">
        <f>_xlfn.IFNA(IF(C433&lt;'DB-선물'!$E$5,VLOOKUP('주요 재화 수급처 관리'!$H$10,'DB-선물'!$G$6:$I$9,3,0),(IF('DB-선물'!$E$11&lt;=C433&lt;'DB-선물'!E379,VLOOKUP('주요 재화 수급처 관리'!$H$10,'DB-선물'!$G$12:$I$15,3,0),VLOOKUP(H433,'DB-선물'!$G$18:$I$21,3,0)))),"0")*6*D433</f>
        <v>0</v>
      </c>
      <c r="O433" s="29">
        <f t="array" ref="O433">(_xlfn.IFNA((VLOOKUP((INDEX('DB-메모리얼'!$F$5:$F$98,MATCH(MIN(ABS('DB-메모리얼'!$F$5:$F$98-'주요 재화 수급처 관리'!$C$10)),ABS('DB-메모리얼'!$F$5:$F$98-'주요 재화 수급처 관리'!$C$10),0))),'DB-메모리얼'!$F$5:$K$98,MATCH(H433,'DB-메모리얼'!$H$3:$K$3,0)+2,0)),"0"))*D433/14</f>
        <v>0</v>
      </c>
      <c r="P433" s="29">
        <f t="shared" si="16"/>
        <v>1028</v>
      </c>
      <c r="Q433" s="299">
        <f t="shared" si="17"/>
        <v>2148229.7295238096</v>
      </c>
    </row>
    <row r="434" spans="2:17" ht="18" thickTop="1" thickBot="1" x14ac:dyDescent="0.35">
      <c r="B434" s="22" t="s">
        <v>1611</v>
      </c>
      <c r="C434" s="5">
        <v>104</v>
      </c>
      <c r="D434" s="323">
        <v>1</v>
      </c>
      <c r="E434" s="17"/>
      <c r="F434" s="276">
        <f>VLOOKUP(C434,'DB-캐릭터별 스테이지 매칭'!$E$3:$F$302,2,0)</f>
        <v>309</v>
      </c>
      <c r="G434" s="276" t="str">
        <f>VLOOKUP(F434,'DB-캐릭터별 스테이지 매칭'!$I$3:$L$1698,4,0)</f>
        <v>9-48</v>
      </c>
      <c r="H434" s="276">
        <f>_xlfn.IFNA(VLOOKUP(B434,'DB-서식용'!$D$4:$E$12,2,0),"")</f>
        <v>1040302001</v>
      </c>
      <c r="I434" s="29">
        <f>IFERROR((VLOOKUP(F434,'DB-방치 재화'!$B$3:$I$1800,(MATCH(H434,'DB-방치 재화'!$F$1:$I$1,0)+4),0))*60*24*D434,"0")*(1.7+1.58)</f>
        <v>1709798.4000000001</v>
      </c>
      <c r="J434" s="29">
        <f>_xlfn.IFNA(IF(H434='DB-일일 퀘스트'!$F$6,VLOOKUP(F434,'DB-방치 재화'!$B$3:$H$1698,5,0)*VLOOKUP(H434,'DB-일일 퀘스트'!$F$6:$H$13,3,0),IF(H434='DB-일일 퀘스트'!$F$7,VLOOKUP(F434,'DB-방치 재화'!$B$3:$H$1698,6,0)*VLOOKUP(H434,'DB-일일 퀘스트'!$F$6:$H$13,3,0),IF(H434='DB-일일 퀘스트'!$F$8,VLOOKUP(F434,'DB-방치 재화'!$B$3:$H$1698,7,0)*VLOOKUP(H434,'DB-일일 퀘스트'!$F$6:$H$13,3,0),VLOOKUP(H434,'DB-일일 퀘스트'!$F$6:$H$13,3,0)))),"0")</f>
        <v>43440</v>
      </c>
      <c r="K434" s="29">
        <f>_xlfn.IFNA((IF(H434='DB-주간 퀘스트'!$F$6,VLOOKUP(F434,'DB-방치 재화'!$B$3:$H$1698,5,0)*VLOOKUP(H434,'DB-주간 퀘스트'!$F$6:$H$15,3,0),IF(H434='DB-주간 퀘스트'!$F$7,VLOOKUP(F434,'DB-방치 재화'!$B$3:$H$1698,6,0)*VLOOKUP(H434,'DB-주간 퀘스트'!$F$6:$H$15,3,0),IF(H434='DB-주간 퀘스트'!$F$8,VLOOKUP(F434,'DB-방치 재화'!$B$3:$H$1698,7,0)*VLOOKUP(H434,'DB-주간 퀘스트'!$F$6:$H$15,3,0),VLOOKUP(H434,'DB-주간 퀘스트'!$F$6:$H$15,3,0)))))/7,"0")</f>
        <v>18617.142857142859</v>
      </c>
      <c r="L434" s="29">
        <f t="array" ref="L434">_xlfn.IFNA(IF(H434='DB-아스니아 미션'!$F$8,VLOOKUP('주요 재화 수급처 관리'!$F$10:$F$11,'DB-방치 재화'!$B$3:$H$1698,6,0)*'DB-아스니아 미션'!$H$8,VLOOKUP('주요 재화 수급처 관리'!$H$10:$H$11,'DB-아스니아 미션'!$F$7:$H$10,3,0)),"0")/7</f>
        <v>320365.71428571426</v>
      </c>
      <c r="M434" s="29">
        <f>(((VLOOKUP(F434,'DB-방치 재화'!$B$3:$I$1698,8,0)+8)*(VLOOKUP(H434,'DB-파견 작전실'!$L$8:$M$14,2,0)))*D434)</f>
        <v>74558.986666666679</v>
      </c>
      <c r="N434" s="29">
        <f>_xlfn.IFNA(IF(C434&lt;'DB-선물'!$E$5,VLOOKUP('주요 재화 수급처 관리'!$H$10,'DB-선물'!$G$6:$I$9,3,0),(IF('DB-선물'!$E$11&lt;=C434&lt;'DB-선물'!E380,VLOOKUP('주요 재화 수급처 관리'!$H$10,'DB-선물'!$G$12:$I$15,3,0),VLOOKUP(H434,'DB-선물'!$G$18:$I$21,3,0)))),"0")*6*D434</f>
        <v>0</v>
      </c>
      <c r="O434" s="29">
        <f t="array" ref="O434">(_xlfn.IFNA((VLOOKUP((INDEX('DB-메모리얼'!$F$5:$F$98,MATCH(MIN(ABS('DB-메모리얼'!$F$5:$F$98-'주요 재화 수급처 관리'!$C$10)),ABS('DB-메모리얼'!$F$5:$F$98-'주요 재화 수급처 관리'!$C$10),0))),'DB-메모리얼'!$F$5:$K$98,MATCH(H434,'DB-메모리얼'!$H$3:$K$3,0)+2,0)),"0"))*D434/14</f>
        <v>0</v>
      </c>
      <c r="P434" s="29">
        <f t="shared" si="16"/>
        <v>1028</v>
      </c>
      <c r="Q434" s="299">
        <f t="shared" si="17"/>
        <v>2167808.243809524</v>
      </c>
    </row>
    <row r="435" spans="2:17" ht="18" thickTop="1" thickBot="1" x14ac:dyDescent="0.35">
      <c r="B435" s="22" t="s">
        <v>1611</v>
      </c>
      <c r="C435" s="5">
        <v>105</v>
      </c>
      <c r="D435" s="323">
        <v>1</v>
      </c>
      <c r="E435" s="17"/>
      <c r="F435" s="276">
        <f>VLOOKUP(C435,'DB-캐릭터별 스테이지 매칭'!$E$3:$F$302,2,0)</f>
        <v>313</v>
      </c>
      <c r="G435" s="276" t="str">
        <f>VLOOKUP(F435,'DB-캐릭터별 스테이지 매칭'!$I$3:$L$1698,4,0)</f>
        <v>9-52</v>
      </c>
      <c r="H435" s="276">
        <f>_xlfn.IFNA(VLOOKUP(B435,'DB-서식용'!$D$4:$E$12,2,0),"")</f>
        <v>1040302001</v>
      </c>
      <c r="I435" s="29">
        <f>IFERROR((VLOOKUP(F435,'DB-방치 재화'!$B$3:$I$1800,(MATCH(H435,'DB-방치 재화'!$F$1:$I$1,0)+4),0))*60*24*D435,"0")*(1.7+1.58)</f>
        <v>1728691.2000000002</v>
      </c>
      <c r="J435" s="29">
        <f>_xlfn.IFNA(IF(H435='DB-일일 퀘스트'!$F$6,VLOOKUP(F435,'DB-방치 재화'!$B$3:$H$1698,5,0)*VLOOKUP(H435,'DB-일일 퀘스트'!$F$6:$H$13,3,0),IF(H435='DB-일일 퀘스트'!$F$7,VLOOKUP(F435,'DB-방치 재화'!$B$3:$H$1698,6,0)*VLOOKUP(H435,'DB-일일 퀘스트'!$F$6:$H$13,3,0),IF(H435='DB-일일 퀘스트'!$F$8,VLOOKUP(F435,'DB-방치 재화'!$B$3:$H$1698,7,0)*VLOOKUP(H435,'DB-일일 퀘스트'!$F$6:$H$13,3,0),VLOOKUP(H435,'DB-일일 퀘스트'!$F$6:$H$13,3,0)))),"0")</f>
        <v>43920</v>
      </c>
      <c r="K435" s="29">
        <f>_xlfn.IFNA((IF(H435='DB-주간 퀘스트'!$F$6,VLOOKUP(F435,'DB-방치 재화'!$B$3:$H$1698,5,0)*VLOOKUP(H435,'DB-주간 퀘스트'!$F$6:$H$15,3,0),IF(H435='DB-주간 퀘스트'!$F$7,VLOOKUP(F435,'DB-방치 재화'!$B$3:$H$1698,6,0)*VLOOKUP(H435,'DB-주간 퀘스트'!$F$6:$H$15,3,0),IF(H435='DB-주간 퀘스트'!$F$8,VLOOKUP(F435,'DB-방치 재화'!$B$3:$H$1698,7,0)*VLOOKUP(H435,'DB-주간 퀘스트'!$F$6:$H$15,3,0),VLOOKUP(H435,'DB-주간 퀘스트'!$F$6:$H$15,3,0)))))/7,"0")</f>
        <v>18822.857142857141</v>
      </c>
      <c r="L435" s="29">
        <f t="array" ref="L435">_xlfn.IFNA(IF(H435='DB-아스니아 미션'!$F$8,VLOOKUP('주요 재화 수급처 관리'!$F$10:$F$11,'DB-방치 재화'!$B$3:$H$1698,6,0)*'DB-아스니아 미션'!$H$8,VLOOKUP('주요 재화 수급처 관리'!$H$10:$H$11,'DB-아스니아 미션'!$F$7:$H$10,3,0)),"0")/7</f>
        <v>320365.71428571426</v>
      </c>
      <c r="M435" s="29">
        <f>(((VLOOKUP(F435,'DB-방치 재화'!$B$3:$I$1698,8,0)+8)*(VLOOKUP(H435,'DB-파견 작전실'!$L$8:$M$14,2,0)))*D435)</f>
        <v>74558.986666666679</v>
      </c>
      <c r="N435" s="29">
        <f>_xlfn.IFNA(IF(C435&lt;'DB-선물'!$E$5,VLOOKUP('주요 재화 수급처 관리'!$H$10,'DB-선물'!$G$6:$I$9,3,0),(IF('DB-선물'!$E$11&lt;=C435&lt;'DB-선물'!E381,VLOOKUP('주요 재화 수급처 관리'!$H$10,'DB-선물'!$G$12:$I$15,3,0),VLOOKUP(H435,'DB-선물'!$G$18:$I$21,3,0)))),"0")*6*D435</f>
        <v>0</v>
      </c>
      <c r="O435" s="29">
        <f t="array" ref="O435">(_xlfn.IFNA((VLOOKUP((INDEX('DB-메모리얼'!$F$5:$F$98,MATCH(MIN(ABS('DB-메모리얼'!$F$5:$F$98-'주요 재화 수급처 관리'!$C$10)),ABS('DB-메모리얼'!$F$5:$F$98-'주요 재화 수급처 관리'!$C$10),0))),'DB-메모리얼'!$F$5:$K$98,MATCH(H435,'DB-메모리얼'!$H$3:$K$3,0)+2,0)),"0"))*D435/14</f>
        <v>0</v>
      </c>
      <c r="P435" s="29">
        <f t="shared" si="16"/>
        <v>1028</v>
      </c>
      <c r="Q435" s="299">
        <f t="shared" si="17"/>
        <v>2187386.7580952384</v>
      </c>
    </row>
    <row r="436" spans="2:17" ht="18" thickTop="1" thickBot="1" x14ac:dyDescent="0.35">
      <c r="B436" s="22" t="s">
        <v>1611</v>
      </c>
      <c r="C436" s="5">
        <v>106</v>
      </c>
      <c r="D436" s="323">
        <v>1</v>
      </c>
      <c r="E436" s="17"/>
      <c r="F436" s="276">
        <f>VLOOKUP(C436,'DB-캐릭터별 스테이지 매칭'!$E$3:$F$302,2,0)</f>
        <v>318</v>
      </c>
      <c r="G436" s="276" t="str">
        <f>VLOOKUP(F436,'DB-캐릭터별 스테이지 매칭'!$I$3:$L$1698,4,0)</f>
        <v>10-2</v>
      </c>
      <c r="H436" s="276">
        <f>_xlfn.IFNA(VLOOKUP(B436,'DB-서식용'!$D$4:$E$12,2,0),"")</f>
        <v>1040302001</v>
      </c>
      <c r="I436" s="29">
        <f>IFERROR((VLOOKUP(F436,'DB-방치 재화'!$B$3:$I$1800,(MATCH(H436,'DB-방치 재화'!$F$1:$I$1,0)+4),0))*60*24*D436,"0")*(1.7+1.58)</f>
        <v>1747584.0000000002</v>
      </c>
      <c r="J436" s="29">
        <f>_xlfn.IFNA(IF(H436='DB-일일 퀘스트'!$F$6,VLOOKUP(F436,'DB-방치 재화'!$B$3:$H$1698,5,0)*VLOOKUP(H436,'DB-일일 퀘스트'!$F$6:$H$13,3,0),IF(H436='DB-일일 퀘스트'!$F$7,VLOOKUP(F436,'DB-방치 재화'!$B$3:$H$1698,6,0)*VLOOKUP(H436,'DB-일일 퀘스트'!$F$6:$H$13,3,0),IF(H436='DB-일일 퀘스트'!$F$8,VLOOKUP(F436,'DB-방치 재화'!$B$3:$H$1698,7,0)*VLOOKUP(H436,'DB-일일 퀘스트'!$F$6:$H$13,3,0),VLOOKUP(H436,'DB-일일 퀘스트'!$F$6:$H$13,3,0)))),"0")</f>
        <v>44400</v>
      </c>
      <c r="K436" s="29">
        <f>_xlfn.IFNA((IF(H436='DB-주간 퀘스트'!$F$6,VLOOKUP(F436,'DB-방치 재화'!$B$3:$H$1698,5,0)*VLOOKUP(H436,'DB-주간 퀘스트'!$F$6:$H$15,3,0),IF(H436='DB-주간 퀘스트'!$F$7,VLOOKUP(F436,'DB-방치 재화'!$B$3:$H$1698,6,0)*VLOOKUP(H436,'DB-주간 퀘스트'!$F$6:$H$15,3,0),IF(H436='DB-주간 퀘스트'!$F$8,VLOOKUP(F436,'DB-방치 재화'!$B$3:$H$1698,7,0)*VLOOKUP(H436,'DB-주간 퀘스트'!$F$6:$H$15,3,0),VLOOKUP(H436,'DB-주간 퀘스트'!$F$6:$H$15,3,0)))))/7,"0")</f>
        <v>19028.571428571428</v>
      </c>
      <c r="L436" s="29">
        <f t="array" ref="L436">_xlfn.IFNA(IF(H436='DB-아스니아 미션'!$F$8,VLOOKUP('주요 재화 수급처 관리'!$F$10:$F$11,'DB-방치 재화'!$B$3:$H$1698,6,0)*'DB-아스니아 미션'!$H$8,VLOOKUP('주요 재화 수급처 관리'!$H$10:$H$11,'DB-아스니아 미션'!$F$7:$H$10,3,0)),"0")/7</f>
        <v>320365.71428571426</v>
      </c>
      <c r="M436" s="29">
        <f>(((VLOOKUP(F436,'DB-방치 재화'!$B$3:$I$1698,8,0)+8)*(VLOOKUP(H436,'DB-파견 작전실'!$L$8:$M$14,2,0)))*D436)</f>
        <v>74558.986666666679</v>
      </c>
      <c r="N436" s="29">
        <f>_xlfn.IFNA(IF(C436&lt;'DB-선물'!$E$5,VLOOKUP('주요 재화 수급처 관리'!$H$10,'DB-선물'!$G$6:$I$9,3,0),(IF('DB-선물'!$E$11&lt;=C436&lt;'DB-선물'!E382,VLOOKUP('주요 재화 수급처 관리'!$H$10,'DB-선물'!$G$12:$I$15,3,0),VLOOKUP(H436,'DB-선물'!$G$18:$I$21,3,0)))),"0")*6*D436</f>
        <v>0</v>
      </c>
      <c r="O436" s="29">
        <f t="array" ref="O436">(_xlfn.IFNA((VLOOKUP((INDEX('DB-메모리얼'!$F$5:$F$98,MATCH(MIN(ABS('DB-메모리얼'!$F$5:$F$98-'주요 재화 수급처 관리'!$C$10)),ABS('DB-메모리얼'!$F$5:$F$98-'주요 재화 수급처 관리'!$C$10),0))),'DB-메모리얼'!$F$5:$K$98,MATCH(H436,'DB-메모리얼'!$H$3:$K$3,0)+2,0)),"0"))*D436/14</f>
        <v>0</v>
      </c>
      <c r="P436" s="29">
        <f t="shared" si="16"/>
        <v>1028</v>
      </c>
      <c r="Q436" s="299">
        <f t="shared" si="17"/>
        <v>2206965.2723809527</v>
      </c>
    </row>
    <row r="437" spans="2:17" ht="18" thickTop="1" thickBot="1" x14ac:dyDescent="0.35">
      <c r="B437" s="22" t="s">
        <v>1611</v>
      </c>
      <c r="C437" s="5">
        <v>107</v>
      </c>
      <c r="D437" s="323">
        <v>1</v>
      </c>
      <c r="E437" s="17"/>
      <c r="F437" s="276">
        <f>VLOOKUP(C437,'DB-캐릭터별 스테이지 매칭'!$E$3:$F$302,2,0)</f>
        <v>323</v>
      </c>
      <c r="G437" s="276" t="str">
        <f>VLOOKUP(F437,'DB-캐릭터별 스테이지 매칭'!$I$3:$L$1698,4,0)</f>
        <v>10-7</v>
      </c>
      <c r="H437" s="276">
        <f>_xlfn.IFNA(VLOOKUP(B437,'DB-서식용'!$D$4:$E$12,2,0),"")</f>
        <v>1040302001</v>
      </c>
      <c r="I437" s="29">
        <f>IFERROR((VLOOKUP(F437,'DB-방치 재화'!$B$3:$I$1800,(MATCH(H437,'DB-방치 재화'!$F$1:$I$1,0)+4),0))*60*24*D437,"0")*(1.7+1.58)</f>
        <v>1771200.0000000002</v>
      </c>
      <c r="J437" s="29">
        <f>_xlfn.IFNA(IF(H437='DB-일일 퀘스트'!$F$6,VLOOKUP(F437,'DB-방치 재화'!$B$3:$H$1698,5,0)*VLOOKUP(H437,'DB-일일 퀘스트'!$F$6:$H$13,3,0),IF(H437='DB-일일 퀘스트'!$F$7,VLOOKUP(F437,'DB-방치 재화'!$B$3:$H$1698,6,0)*VLOOKUP(H437,'DB-일일 퀘스트'!$F$6:$H$13,3,0),IF(H437='DB-일일 퀘스트'!$F$8,VLOOKUP(F437,'DB-방치 재화'!$B$3:$H$1698,7,0)*VLOOKUP(H437,'DB-일일 퀘스트'!$F$6:$H$13,3,0),VLOOKUP(H437,'DB-일일 퀘스트'!$F$6:$H$13,3,0)))),"0")</f>
        <v>45000</v>
      </c>
      <c r="K437" s="29">
        <f>_xlfn.IFNA((IF(H437='DB-주간 퀘스트'!$F$6,VLOOKUP(F437,'DB-방치 재화'!$B$3:$H$1698,5,0)*VLOOKUP(H437,'DB-주간 퀘스트'!$F$6:$H$15,3,0),IF(H437='DB-주간 퀘스트'!$F$7,VLOOKUP(F437,'DB-방치 재화'!$B$3:$H$1698,6,0)*VLOOKUP(H437,'DB-주간 퀘스트'!$F$6:$H$15,3,0),IF(H437='DB-주간 퀘스트'!$F$8,VLOOKUP(F437,'DB-방치 재화'!$B$3:$H$1698,7,0)*VLOOKUP(H437,'DB-주간 퀘스트'!$F$6:$H$15,3,0),VLOOKUP(H437,'DB-주간 퀘스트'!$F$6:$H$15,3,0)))))/7,"0")</f>
        <v>19285.714285714286</v>
      </c>
      <c r="L437" s="29">
        <f t="array" ref="L437">_xlfn.IFNA(IF(H437='DB-아스니아 미션'!$F$8,VLOOKUP('주요 재화 수급처 관리'!$F$10:$F$11,'DB-방치 재화'!$B$3:$H$1698,6,0)*'DB-아스니아 미션'!$H$8,VLOOKUP('주요 재화 수급처 관리'!$H$10:$H$11,'DB-아스니아 미션'!$F$7:$H$10,3,0)),"0")/7</f>
        <v>320365.71428571426</v>
      </c>
      <c r="M437" s="29">
        <f>(((VLOOKUP(F437,'DB-방치 재화'!$B$3:$I$1698,8,0)+8)*(VLOOKUP(H437,'DB-파견 작전실'!$L$8:$M$14,2,0)))*D437)</f>
        <v>74558.986666666679</v>
      </c>
      <c r="N437" s="29">
        <f>_xlfn.IFNA(IF(C437&lt;'DB-선물'!$E$5,VLOOKUP('주요 재화 수급처 관리'!$H$10,'DB-선물'!$G$6:$I$9,3,0),(IF('DB-선물'!$E$11&lt;=C437&lt;'DB-선물'!E383,VLOOKUP('주요 재화 수급처 관리'!$H$10,'DB-선물'!$G$12:$I$15,3,0),VLOOKUP(H437,'DB-선물'!$G$18:$I$21,3,0)))),"0")*6*D437</f>
        <v>0</v>
      </c>
      <c r="O437" s="29">
        <f t="array" ref="O437">(_xlfn.IFNA((VLOOKUP((INDEX('DB-메모리얼'!$F$5:$F$98,MATCH(MIN(ABS('DB-메모리얼'!$F$5:$F$98-'주요 재화 수급처 관리'!$C$10)),ABS('DB-메모리얼'!$F$5:$F$98-'주요 재화 수급처 관리'!$C$10),0))),'DB-메모리얼'!$F$5:$K$98,MATCH(H437,'DB-메모리얼'!$H$3:$K$3,0)+2,0)),"0"))*D437/14</f>
        <v>0</v>
      </c>
      <c r="P437" s="29">
        <f t="shared" si="16"/>
        <v>1028</v>
      </c>
      <c r="Q437" s="299">
        <f t="shared" si="17"/>
        <v>2231438.4152380954</v>
      </c>
    </row>
    <row r="438" spans="2:17" ht="18" thickTop="1" thickBot="1" x14ac:dyDescent="0.35">
      <c r="B438" s="22" t="s">
        <v>1611</v>
      </c>
      <c r="C438" s="5">
        <v>108</v>
      </c>
      <c r="D438" s="323">
        <v>1</v>
      </c>
      <c r="E438" s="17"/>
      <c r="F438" s="276">
        <f>VLOOKUP(C438,'DB-캐릭터별 스테이지 매칭'!$E$3:$F$302,2,0)</f>
        <v>328</v>
      </c>
      <c r="G438" s="276" t="str">
        <f>VLOOKUP(F438,'DB-캐릭터별 스테이지 매칭'!$I$3:$L$1698,4,0)</f>
        <v>10-12</v>
      </c>
      <c r="H438" s="276">
        <f>_xlfn.IFNA(VLOOKUP(B438,'DB-서식용'!$D$4:$E$12,2,0),"")</f>
        <v>1040302001</v>
      </c>
      <c r="I438" s="29">
        <f>IFERROR((VLOOKUP(F438,'DB-방치 재화'!$B$3:$I$1800,(MATCH(H438,'DB-방치 재화'!$F$1:$I$1,0)+4),0))*60*24*D438,"0")*(1.7+1.58)</f>
        <v>1790092.8</v>
      </c>
      <c r="J438" s="29">
        <f>_xlfn.IFNA(IF(H438='DB-일일 퀘스트'!$F$6,VLOOKUP(F438,'DB-방치 재화'!$B$3:$H$1698,5,0)*VLOOKUP(H438,'DB-일일 퀘스트'!$F$6:$H$13,3,0),IF(H438='DB-일일 퀘스트'!$F$7,VLOOKUP(F438,'DB-방치 재화'!$B$3:$H$1698,6,0)*VLOOKUP(H438,'DB-일일 퀘스트'!$F$6:$H$13,3,0),IF(H438='DB-일일 퀘스트'!$F$8,VLOOKUP(F438,'DB-방치 재화'!$B$3:$H$1698,7,0)*VLOOKUP(H438,'DB-일일 퀘스트'!$F$6:$H$13,3,0),VLOOKUP(H438,'DB-일일 퀘스트'!$F$6:$H$13,3,0)))),"0")</f>
        <v>45480</v>
      </c>
      <c r="K438" s="29">
        <f>_xlfn.IFNA((IF(H438='DB-주간 퀘스트'!$F$6,VLOOKUP(F438,'DB-방치 재화'!$B$3:$H$1698,5,0)*VLOOKUP(H438,'DB-주간 퀘스트'!$F$6:$H$15,3,0),IF(H438='DB-주간 퀘스트'!$F$7,VLOOKUP(F438,'DB-방치 재화'!$B$3:$H$1698,6,0)*VLOOKUP(H438,'DB-주간 퀘스트'!$F$6:$H$15,3,0),IF(H438='DB-주간 퀘스트'!$F$8,VLOOKUP(F438,'DB-방치 재화'!$B$3:$H$1698,7,0)*VLOOKUP(H438,'DB-주간 퀘스트'!$F$6:$H$15,3,0),VLOOKUP(H438,'DB-주간 퀘스트'!$F$6:$H$15,3,0)))))/7,"0")</f>
        <v>19491.428571428572</v>
      </c>
      <c r="L438" s="29">
        <f t="array" ref="L438">_xlfn.IFNA(IF(H438='DB-아스니아 미션'!$F$8,VLOOKUP('주요 재화 수급처 관리'!$F$10:$F$11,'DB-방치 재화'!$B$3:$H$1698,6,0)*'DB-아스니아 미션'!$H$8,VLOOKUP('주요 재화 수급처 관리'!$H$10:$H$11,'DB-아스니아 미션'!$F$7:$H$10,3,0)),"0")/7</f>
        <v>320365.71428571426</v>
      </c>
      <c r="M438" s="29">
        <f>(((VLOOKUP(F438,'DB-방치 재화'!$B$3:$I$1698,8,0)+8)*(VLOOKUP(H438,'DB-파견 작전실'!$L$8:$M$14,2,0)))*D438)</f>
        <v>74558.986666666679</v>
      </c>
      <c r="N438" s="29">
        <f>_xlfn.IFNA(IF(C438&lt;'DB-선물'!$E$5,VLOOKUP('주요 재화 수급처 관리'!$H$10,'DB-선물'!$G$6:$I$9,3,0),(IF('DB-선물'!$E$11&lt;=C438&lt;'DB-선물'!E384,VLOOKUP('주요 재화 수급처 관리'!$H$10,'DB-선물'!$G$12:$I$15,3,0),VLOOKUP(H438,'DB-선물'!$G$18:$I$21,3,0)))),"0")*6*D438</f>
        <v>0</v>
      </c>
      <c r="O438" s="29">
        <f t="array" ref="O438">(_xlfn.IFNA((VLOOKUP((INDEX('DB-메모리얼'!$F$5:$F$98,MATCH(MIN(ABS('DB-메모리얼'!$F$5:$F$98-'주요 재화 수급처 관리'!$C$10)),ABS('DB-메모리얼'!$F$5:$F$98-'주요 재화 수급처 관리'!$C$10),0))),'DB-메모리얼'!$F$5:$K$98,MATCH(H438,'DB-메모리얼'!$H$3:$K$3,0)+2,0)),"0"))*D438/14</f>
        <v>0</v>
      </c>
      <c r="P438" s="29">
        <f t="shared" si="16"/>
        <v>1028</v>
      </c>
      <c r="Q438" s="299">
        <f t="shared" si="17"/>
        <v>2251016.9295238098</v>
      </c>
    </row>
    <row r="439" spans="2:17" ht="18" thickTop="1" thickBot="1" x14ac:dyDescent="0.35">
      <c r="B439" s="22" t="s">
        <v>1611</v>
      </c>
      <c r="C439" s="116">
        <v>109</v>
      </c>
      <c r="D439" s="323">
        <v>1</v>
      </c>
      <c r="E439" s="17"/>
      <c r="F439" s="276">
        <f>VLOOKUP(C439,'DB-캐릭터별 스테이지 매칭'!$E$3:$F$302,2,0)</f>
        <v>333</v>
      </c>
      <c r="G439" s="276" t="str">
        <f>VLOOKUP(F439,'DB-캐릭터별 스테이지 매칭'!$I$3:$L$1698,4,0)</f>
        <v>10-17</v>
      </c>
      <c r="H439" s="276">
        <f>_xlfn.IFNA(VLOOKUP(B439,'DB-서식용'!$D$4:$E$12,2,0),"")</f>
        <v>1040302001</v>
      </c>
      <c r="I439" s="29">
        <f>IFERROR((VLOOKUP(F439,'DB-방치 재화'!$B$3:$I$1800,(MATCH(H439,'DB-방치 재화'!$F$1:$I$1,0)+4),0))*60*24*D439,"0")*(1.7+1.58)</f>
        <v>1818432.0000000002</v>
      </c>
      <c r="J439" s="29">
        <f>_xlfn.IFNA(IF(H439='DB-일일 퀘스트'!$F$6,VLOOKUP(F439,'DB-방치 재화'!$B$3:$H$1698,5,0)*VLOOKUP(H439,'DB-일일 퀘스트'!$F$6:$H$13,3,0),IF(H439='DB-일일 퀘스트'!$F$7,VLOOKUP(F439,'DB-방치 재화'!$B$3:$H$1698,6,0)*VLOOKUP(H439,'DB-일일 퀘스트'!$F$6:$H$13,3,0),IF(H439='DB-일일 퀘스트'!$F$8,VLOOKUP(F439,'DB-방치 재화'!$B$3:$H$1698,7,0)*VLOOKUP(H439,'DB-일일 퀘스트'!$F$6:$H$13,3,0),VLOOKUP(H439,'DB-일일 퀘스트'!$F$6:$H$13,3,0)))),"0")</f>
        <v>46200</v>
      </c>
      <c r="K439" s="29">
        <f>_xlfn.IFNA((IF(H439='DB-주간 퀘스트'!$F$6,VLOOKUP(F439,'DB-방치 재화'!$B$3:$H$1698,5,0)*VLOOKUP(H439,'DB-주간 퀘스트'!$F$6:$H$15,3,0),IF(H439='DB-주간 퀘스트'!$F$7,VLOOKUP(F439,'DB-방치 재화'!$B$3:$H$1698,6,0)*VLOOKUP(H439,'DB-주간 퀘스트'!$F$6:$H$15,3,0),IF(H439='DB-주간 퀘스트'!$F$8,VLOOKUP(F439,'DB-방치 재화'!$B$3:$H$1698,7,0)*VLOOKUP(H439,'DB-주간 퀘스트'!$F$6:$H$15,3,0),VLOOKUP(H439,'DB-주간 퀘스트'!$F$6:$H$15,3,0)))))/7,"0")</f>
        <v>19800</v>
      </c>
      <c r="L439" s="29">
        <f t="array" ref="L439">_xlfn.IFNA(IF(H439='DB-아스니아 미션'!$F$8,VLOOKUP('주요 재화 수급처 관리'!$F$10:$F$11,'DB-방치 재화'!$B$3:$H$1698,6,0)*'DB-아스니아 미션'!$H$8,VLOOKUP('주요 재화 수급처 관리'!$H$10:$H$11,'DB-아스니아 미션'!$F$7:$H$10,3,0)),"0")/7</f>
        <v>320365.71428571426</v>
      </c>
      <c r="M439" s="29">
        <f>(((VLOOKUP(F439,'DB-방치 재화'!$B$3:$I$1698,8,0)+8)*(VLOOKUP(H439,'DB-파견 작전실'!$L$8:$M$14,2,0)))*D439)</f>
        <v>74558.986666666679</v>
      </c>
      <c r="N439" s="29">
        <f>_xlfn.IFNA(IF(C439&lt;'DB-선물'!$E$5,VLOOKUP('주요 재화 수급처 관리'!$H$10,'DB-선물'!$G$6:$I$9,3,0),(IF('DB-선물'!$E$11&lt;=C439&lt;'DB-선물'!E385,VLOOKUP('주요 재화 수급처 관리'!$H$10,'DB-선물'!$G$12:$I$15,3,0),VLOOKUP(H439,'DB-선물'!$G$18:$I$21,3,0)))),"0")*6*D439</f>
        <v>0</v>
      </c>
      <c r="O439" s="29">
        <f t="array" ref="O439">(_xlfn.IFNA((VLOOKUP((INDEX('DB-메모리얼'!$F$5:$F$98,MATCH(MIN(ABS('DB-메모리얼'!$F$5:$F$98-'주요 재화 수급처 관리'!$C$10)),ABS('DB-메모리얼'!$F$5:$F$98-'주요 재화 수급처 관리'!$C$10),0))),'DB-메모리얼'!$F$5:$K$98,MATCH(H439,'DB-메모리얼'!$H$3:$K$3,0)+2,0)),"0"))*D439/14</f>
        <v>0</v>
      </c>
      <c r="P439" s="29">
        <f t="shared" si="16"/>
        <v>1028</v>
      </c>
      <c r="Q439" s="299">
        <f t="shared" si="17"/>
        <v>2280384.7009523814</v>
      </c>
    </row>
    <row r="440" spans="2:17" ht="18" thickTop="1" thickBot="1" x14ac:dyDescent="0.35">
      <c r="B440" s="22" t="s">
        <v>1611</v>
      </c>
      <c r="C440" s="116">
        <v>110</v>
      </c>
      <c r="D440" s="323">
        <v>1</v>
      </c>
      <c r="E440" s="17"/>
      <c r="F440" s="276">
        <f>VLOOKUP(C440,'DB-캐릭터별 스테이지 매칭'!$E$3:$F$302,2,0)</f>
        <v>338</v>
      </c>
      <c r="G440" s="276" t="str">
        <f>VLOOKUP(F440,'DB-캐릭터별 스테이지 매칭'!$I$3:$L$1698,4,0)</f>
        <v>10-22</v>
      </c>
      <c r="H440" s="276">
        <f>_xlfn.IFNA(VLOOKUP(B440,'DB-서식용'!$D$4:$E$12,2,0),"")</f>
        <v>1040302001</v>
      </c>
      <c r="I440" s="29">
        <f>IFERROR((VLOOKUP(F440,'DB-방치 재화'!$B$3:$I$1800,(MATCH(H440,'DB-방치 재화'!$F$1:$I$1,0)+4),0))*60*24*D440,"0")*(1.7+1.58)</f>
        <v>1837324.8</v>
      </c>
      <c r="J440" s="29">
        <f>_xlfn.IFNA(IF(H440='DB-일일 퀘스트'!$F$6,VLOOKUP(F440,'DB-방치 재화'!$B$3:$H$1698,5,0)*VLOOKUP(H440,'DB-일일 퀘스트'!$F$6:$H$13,3,0),IF(H440='DB-일일 퀘스트'!$F$7,VLOOKUP(F440,'DB-방치 재화'!$B$3:$H$1698,6,0)*VLOOKUP(H440,'DB-일일 퀘스트'!$F$6:$H$13,3,0),IF(H440='DB-일일 퀘스트'!$F$8,VLOOKUP(F440,'DB-방치 재화'!$B$3:$H$1698,7,0)*VLOOKUP(H440,'DB-일일 퀘스트'!$F$6:$H$13,3,0),VLOOKUP(H440,'DB-일일 퀘스트'!$F$6:$H$13,3,0)))),"0")</f>
        <v>46680</v>
      </c>
      <c r="K440" s="29">
        <f>_xlfn.IFNA((IF(H440='DB-주간 퀘스트'!$F$6,VLOOKUP(F440,'DB-방치 재화'!$B$3:$H$1698,5,0)*VLOOKUP(H440,'DB-주간 퀘스트'!$F$6:$H$15,3,0),IF(H440='DB-주간 퀘스트'!$F$7,VLOOKUP(F440,'DB-방치 재화'!$B$3:$H$1698,6,0)*VLOOKUP(H440,'DB-주간 퀘스트'!$F$6:$H$15,3,0),IF(H440='DB-주간 퀘스트'!$F$8,VLOOKUP(F440,'DB-방치 재화'!$B$3:$H$1698,7,0)*VLOOKUP(H440,'DB-주간 퀘스트'!$F$6:$H$15,3,0),VLOOKUP(H440,'DB-주간 퀘스트'!$F$6:$H$15,3,0)))))/7,"0")</f>
        <v>20005.714285714286</v>
      </c>
      <c r="L440" s="29">
        <f t="array" ref="L440">_xlfn.IFNA(IF(H440='DB-아스니아 미션'!$F$8,VLOOKUP('주요 재화 수급처 관리'!$F$10:$F$11,'DB-방치 재화'!$B$3:$H$1698,6,0)*'DB-아스니아 미션'!$H$8,VLOOKUP('주요 재화 수급처 관리'!$H$10:$H$11,'DB-아스니아 미션'!$F$7:$H$10,3,0)),"0")/7</f>
        <v>320365.71428571426</v>
      </c>
      <c r="M440" s="29">
        <f>(((VLOOKUP(F440,'DB-방치 재화'!$B$3:$I$1698,8,0)+8)*(VLOOKUP(H440,'DB-파견 작전실'!$L$8:$M$14,2,0)))*D440)</f>
        <v>74558.986666666679</v>
      </c>
      <c r="N440" s="29">
        <f>_xlfn.IFNA(IF(C440&lt;'DB-선물'!$E$5,VLOOKUP('주요 재화 수급처 관리'!$H$10,'DB-선물'!$G$6:$I$9,3,0),(IF('DB-선물'!$E$11&lt;=C440&lt;'DB-선물'!E386,VLOOKUP('주요 재화 수급처 관리'!$H$10,'DB-선물'!$G$12:$I$15,3,0),VLOOKUP(H440,'DB-선물'!$G$18:$I$21,3,0)))),"0")*6*D440</f>
        <v>0</v>
      </c>
      <c r="O440" s="29">
        <f t="array" ref="O440">(_xlfn.IFNA((VLOOKUP((INDEX('DB-메모리얼'!$F$5:$F$98,MATCH(MIN(ABS('DB-메모리얼'!$F$5:$F$98-'주요 재화 수급처 관리'!$C$10)),ABS('DB-메모리얼'!$F$5:$F$98-'주요 재화 수급처 관리'!$C$10),0))),'DB-메모리얼'!$F$5:$K$98,MATCH(H440,'DB-메모리얼'!$H$3:$K$3,0)+2,0)),"0"))*D440/14</f>
        <v>0</v>
      </c>
      <c r="P440" s="29">
        <f t="shared" si="16"/>
        <v>1028</v>
      </c>
      <c r="Q440" s="299">
        <f t="shared" si="17"/>
        <v>2299963.2152380953</v>
      </c>
    </row>
    <row r="441" spans="2:17" ht="18" thickTop="1" thickBot="1" x14ac:dyDescent="0.35">
      <c r="B441" s="22" t="s">
        <v>1611</v>
      </c>
      <c r="C441" s="116">
        <v>111</v>
      </c>
      <c r="D441" s="323">
        <v>1</v>
      </c>
      <c r="E441" s="17"/>
      <c r="F441" s="276">
        <f>VLOOKUP(C441,'DB-캐릭터별 스테이지 매칭'!$E$3:$F$302,2,0)</f>
        <v>343</v>
      </c>
      <c r="G441" s="276" t="str">
        <f>VLOOKUP(F441,'DB-캐릭터별 스테이지 매칭'!$I$3:$L$1698,4,0)</f>
        <v>10-27</v>
      </c>
      <c r="H441" s="276">
        <f>_xlfn.IFNA(VLOOKUP(B441,'DB-서식용'!$D$4:$E$12,2,0),"")</f>
        <v>1040302001</v>
      </c>
      <c r="I441" s="29">
        <f>IFERROR((VLOOKUP(F441,'DB-방치 재화'!$B$3:$I$1800,(MATCH(H441,'DB-방치 재화'!$F$1:$I$1,0)+4),0))*60*24*D441,"0")*(1.7+1.58)</f>
        <v>1860940.8</v>
      </c>
      <c r="J441" s="29">
        <f>_xlfn.IFNA(IF(H441='DB-일일 퀘스트'!$F$6,VLOOKUP(F441,'DB-방치 재화'!$B$3:$H$1698,5,0)*VLOOKUP(H441,'DB-일일 퀘스트'!$F$6:$H$13,3,0),IF(H441='DB-일일 퀘스트'!$F$7,VLOOKUP(F441,'DB-방치 재화'!$B$3:$H$1698,6,0)*VLOOKUP(H441,'DB-일일 퀘스트'!$F$6:$H$13,3,0),IF(H441='DB-일일 퀘스트'!$F$8,VLOOKUP(F441,'DB-방치 재화'!$B$3:$H$1698,7,0)*VLOOKUP(H441,'DB-일일 퀘스트'!$F$6:$H$13,3,0),VLOOKUP(H441,'DB-일일 퀘스트'!$F$6:$H$13,3,0)))),"0")</f>
        <v>47280</v>
      </c>
      <c r="K441" s="29">
        <f>_xlfn.IFNA((IF(H441='DB-주간 퀘스트'!$F$6,VLOOKUP(F441,'DB-방치 재화'!$B$3:$H$1698,5,0)*VLOOKUP(H441,'DB-주간 퀘스트'!$F$6:$H$15,3,0),IF(H441='DB-주간 퀘스트'!$F$7,VLOOKUP(F441,'DB-방치 재화'!$B$3:$H$1698,6,0)*VLOOKUP(H441,'DB-주간 퀘스트'!$F$6:$H$15,3,0),IF(H441='DB-주간 퀘스트'!$F$8,VLOOKUP(F441,'DB-방치 재화'!$B$3:$H$1698,7,0)*VLOOKUP(H441,'DB-주간 퀘스트'!$F$6:$H$15,3,0),VLOOKUP(H441,'DB-주간 퀘스트'!$F$6:$H$15,3,0)))))/7,"0")</f>
        <v>20262.857142857141</v>
      </c>
      <c r="L441" s="29">
        <f t="array" ref="L441">_xlfn.IFNA(IF(H441='DB-아스니아 미션'!$F$8,VLOOKUP('주요 재화 수급처 관리'!$F$10:$F$11,'DB-방치 재화'!$B$3:$H$1698,6,0)*'DB-아스니아 미션'!$H$8,VLOOKUP('주요 재화 수급처 관리'!$H$10:$H$11,'DB-아스니아 미션'!$F$7:$H$10,3,0)),"0")/7</f>
        <v>320365.71428571426</v>
      </c>
      <c r="M441" s="29">
        <f>(((VLOOKUP(F441,'DB-방치 재화'!$B$3:$I$1698,8,0)+8)*(VLOOKUP(H441,'DB-파견 작전실'!$L$8:$M$14,2,0)))*D441)</f>
        <v>74558.986666666679</v>
      </c>
      <c r="N441" s="29">
        <f>_xlfn.IFNA(IF(C441&lt;'DB-선물'!$E$5,VLOOKUP('주요 재화 수급처 관리'!$H$10,'DB-선물'!$G$6:$I$9,3,0),(IF('DB-선물'!$E$11&lt;=C441&lt;'DB-선물'!E387,VLOOKUP('주요 재화 수급처 관리'!$H$10,'DB-선물'!$G$12:$I$15,3,0),VLOOKUP(H441,'DB-선물'!$G$18:$I$21,3,0)))),"0")*6*D441</f>
        <v>0</v>
      </c>
      <c r="O441" s="29">
        <f t="array" ref="O441">(_xlfn.IFNA((VLOOKUP((INDEX('DB-메모리얼'!$F$5:$F$98,MATCH(MIN(ABS('DB-메모리얼'!$F$5:$F$98-'주요 재화 수급처 관리'!$C$10)),ABS('DB-메모리얼'!$F$5:$F$98-'주요 재화 수급처 관리'!$C$10),0))),'DB-메모리얼'!$F$5:$K$98,MATCH(H441,'DB-메모리얼'!$H$3:$K$3,0)+2,0)),"0"))*D441/14</f>
        <v>0</v>
      </c>
      <c r="P441" s="29">
        <f t="shared" si="16"/>
        <v>1028</v>
      </c>
      <c r="Q441" s="299">
        <f t="shared" si="17"/>
        <v>2324436.358095238</v>
      </c>
    </row>
    <row r="442" spans="2:17" ht="18" thickTop="1" thickBot="1" x14ac:dyDescent="0.35">
      <c r="B442" s="22" t="s">
        <v>1611</v>
      </c>
      <c r="C442" s="116">
        <v>112</v>
      </c>
      <c r="D442" s="323">
        <v>1</v>
      </c>
      <c r="E442" s="17"/>
      <c r="F442" s="276">
        <f>VLOOKUP(C442,'DB-캐릭터별 스테이지 매칭'!$E$3:$F$302,2,0)</f>
        <v>348</v>
      </c>
      <c r="G442" s="276" t="str">
        <f>VLOOKUP(F442,'DB-캐릭터별 스테이지 매칭'!$I$3:$L$1698,4,0)</f>
        <v>10-32</v>
      </c>
      <c r="H442" s="276">
        <f>_xlfn.IFNA(VLOOKUP(B442,'DB-서식용'!$D$4:$E$12,2,0),"")</f>
        <v>1040302001</v>
      </c>
      <c r="I442" s="29">
        <f>IFERROR((VLOOKUP(F442,'DB-방치 재화'!$B$3:$I$1800,(MATCH(H442,'DB-방치 재화'!$F$1:$I$1,0)+4),0))*60*24*D442,"0")*(1.7+1.58)</f>
        <v>1879833.6000000001</v>
      </c>
      <c r="J442" s="29">
        <f>_xlfn.IFNA(IF(H442='DB-일일 퀘스트'!$F$6,VLOOKUP(F442,'DB-방치 재화'!$B$3:$H$1698,5,0)*VLOOKUP(H442,'DB-일일 퀘스트'!$F$6:$H$13,3,0),IF(H442='DB-일일 퀘스트'!$F$7,VLOOKUP(F442,'DB-방치 재화'!$B$3:$H$1698,6,0)*VLOOKUP(H442,'DB-일일 퀘스트'!$F$6:$H$13,3,0),IF(H442='DB-일일 퀘스트'!$F$8,VLOOKUP(F442,'DB-방치 재화'!$B$3:$H$1698,7,0)*VLOOKUP(H442,'DB-일일 퀘스트'!$F$6:$H$13,3,0),VLOOKUP(H442,'DB-일일 퀘스트'!$F$6:$H$13,3,0)))),"0")</f>
        <v>47760</v>
      </c>
      <c r="K442" s="29">
        <f>_xlfn.IFNA((IF(H442='DB-주간 퀘스트'!$F$6,VLOOKUP(F442,'DB-방치 재화'!$B$3:$H$1698,5,0)*VLOOKUP(H442,'DB-주간 퀘스트'!$F$6:$H$15,3,0),IF(H442='DB-주간 퀘스트'!$F$7,VLOOKUP(F442,'DB-방치 재화'!$B$3:$H$1698,6,0)*VLOOKUP(H442,'DB-주간 퀘스트'!$F$6:$H$15,3,0),IF(H442='DB-주간 퀘스트'!$F$8,VLOOKUP(F442,'DB-방치 재화'!$B$3:$H$1698,7,0)*VLOOKUP(H442,'DB-주간 퀘스트'!$F$6:$H$15,3,0),VLOOKUP(H442,'DB-주간 퀘스트'!$F$6:$H$15,3,0)))))/7,"0")</f>
        <v>20468.571428571428</v>
      </c>
      <c r="L442" s="29">
        <f t="array" ref="L442">_xlfn.IFNA(IF(H442='DB-아스니아 미션'!$F$8,VLOOKUP('주요 재화 수급처 관리'!$F$10:$F$11,'DB-방치 재화'!$B$3:$H$1698,6,0)*'DB-아스니아 미션'!$H$8,VLOOKUP('주요 재화 수급처 관리'!$H$10:$H$11,'DB-아스니아 미션'!$F$7:$H$10,3,0)),"0")/7</f>
        <v>320365.71428571426</v>
      </c>
      <c r="M442" s="29">
        <f>(((VLOOKUP(F442,'DB-방치 재화'!$B$3:$I$1698,8,0)+8)*(VLOOKUP(H442,'DB-파견 작전실'!$L$8:$M$14,2,0)))*D442)</f>
        <v>74558.986666666679</v>
      </c>
      <c r="N442" s="29">
        <f>_xlfn.IFNA(IF(C442&lt;'DB-선물'!$E$5,VLOOKUP('주요 재화 수급처 관리'!$H$10,'DB-선물'!$G$6:$I$9,3,0),(IF('DB-선물'!$E$11&lt;=C442&lt;'DB-선물'!E388,VLOOKUP('주요 재화 수급처 관리'!$H$10,'DB-선물'!$G$12:$I$15,3,0),VLOOKUP(H442,'DB-선물'!$G$18:$I$21,3,0)))),"0")*6*D442</f>
        <v>0</v>
      </c>
      <c r="O442" s="29">
        <f t="array" ref="O442">(_xlfn.IFNA((VLOOKUP((INDEX('DB-메모리얼'!$F$5:$F$98,MATCH(MIN(ABS('DB-메모리얼'!$F$5:$F$98-'주요 재화 수급처 관리'!$C$10)),ABS('DB-메모리얼'!$F$5:$F$98-'주요 재화 수급처 관리'!$C$10),0))),'DB-메모리얼'!$F$5:$K$98,MATCH(H442,'DB-메모리얼'!$H$3:$K$3,0)+2,0)),"0"))*D442/14</f>
        <v>0</v>
      </c>
      <c r="P442" s="29">
        <f t="shared" si="16"/>
        <v>1028</v>
      </c>
      <c r="Q442" s="299">
        <f t="shared" si="17"/>
        <v>2344014.8723809524</v>
      </c>
    </row>
    <row r="443" spans="2:17" ht="18" thickTop="1" thickBot="1" x14ac:dyDescent="0.35">
      <c r="B443" s="22" t="s">
        <v>1611</v>
      </c>
      <c r="C443" s="116">
        <v>113</v>
      </c>
      <c r="D443" s="323">
        <v>1</v>
      </c>
      <c r="E443" s="17"/>
      <c r="F443" s="276">
        <f>VLOOKUP(C443,'DB-캐릭터별 스테이지 매칭'!$E$3:$F$302,2,0)</f>
        <v>353</v>
      </c>
      <c r="G443" s="276" t="str">
        <f>VLOOKUP(F443,'DB-캐릭터별 스테이지 매칭'!$I$3:$L$1698,4,0)</f>
        <v>10-37</v>
      </c>
      <c r="H443" s="276">
        <f>_xlfn.IFNA(VLOOKUP(B443,'DB-서식용'!$D$4:$E$12,2,0),"")</f>
        <v>1040302001</v>
      </c>
      <c r="I443" s="29">
        <f>IFERROR((VLOOKUP(F443,'DB-방치 재화'!$B$3:$I$1800,(MATCH(H443,'DB-방치 재화'!$F$1:$I$1,0)+4),0))*60*24*D443,"0")*(1.7+1.58)</f>
        <v>1903449.6</v>
      </c>
      <c r="J443" s="29">
        <f>_xlfn.IFNA(IF(H443='DB-일일 퀘스트'!$F$6,VLOOKUP(F443,'DB-방치 재화'!$B$3:$H$1698,5,0)*VLOOKUP(H443,'DB-일일 퀘스트'!$F$6:$H$13,3,0),IF(H443='DB-일일 퀘스트'!$F$7,VLOOKUP(F443,'DB-방치 재화'!$B$3:$H$1698,6,0)*VLOOKUP(H443,'DB-일일 퀘스트'!$F$6:$H$13,3,0),IF(H443='DB-일일 퀘스트'!$F$8,VLOOKUP(F443,'DB-방치 재화'!$B$3:$H$1698,7,0)*VLOOKUP(H443,'DB-일일 퀘스트'!$F$6:$H$13,3,0),VLOOKUP(H443,'DB-일일 퀘스트'!$F$6:$H$13,3,0)))),"0")</f>
        <v>48360</v>
      </c>
      <c r="K443" s="29">
        <f>_xlfn.IFNA((IF(H443='DB-주간 퀘스트'!$F$6,VLOOKUP(F443,'DB-방치 재화'!$B$3:$H$1698,5,0)*VLOOKUP(H443,'DB-주간 퀘스트'!$F$6:$H$15,3,0),IF(H443='DB-주간 퀘스트'!$F$7,VLOOKUP(F443,'DB-방치 재화'!$B$3:$H$1698,6,0)*VLOOKUP(H443,'DB-주간 퀘스트'!$F$6:$H$15,3,0),IF(H443='DB-주간 퀘스트'!$F$8,VLOOKUP(F443,'DB-방치 재화'!$B$3:$H$1698,7,0)*VLOOKUP(H443,'DB-주간 퀘스트'!$F$6:$H$15,3,0),VLOOKUP(H443,'DB-주간 퀘스트'!$F$6:$H$15,3,0)))))/7,"0")</f>
        <v>20725.714285714286</v>
      </c>
      <c r="L443" s="29">
        <f t="array" ref="L443">_xlfn.IFNA(IF(H443='DB-아스니아 미션'!$F$8,VLOOKUP('주요 재화 수급처 관리'!$F$10:$F$11,'DB-방치 재화'!$B$3:$H$1698,6,0)*'DB-아스니아 미션'!$H$8,VLOOKUP('주요 재화 수급처 관리'!$H$10:$H$11,'DB-아스니아 미션'!$F$7:$H$10,3,0)),"0")/7</f>
        <v>320365.71428571426</v>
      </c>
      <c r="M443" s="29">
        <f>(((VLOOKUP(F443,'DB-방치 재화'!$B$3:$I$1698,8,0)+8)*(VLOOKUP(H443,'DB-파견 작전실'!$L$8:$M$14,2,0)))*D443)</f>
        <v>74558.986666666679</v>
      </c>
      <c r="N443" s="29">
        <f>_xlfn.IFNA(IF(C443&lt;'DB-선물'!$E$5,VLOOKUP('주요 재화 수급처 관리'!$H$10,'DB-선물'!$G$6:$I$9,3,0),(IF('DB-선물'!$E$11&lt;=C443&lt;'DB-선물'!E389,VLOOKUP('주요 재화 수급처 관리'!$H$10,'DB-선물'!$G$12:$I$15,3,0),VLOOKUP(H443,'DB-선물'!$G$18:$I$21,3,0)))),"0")*6*D443</f>
        <v>0</v>
      </c>
      <c r="O443" s="29">
        <f t="array" ref="O443">(_xlfn.IFNA((VLOOKUP((INDEX('DB-메모리얼'!$F$5:$F$98,MATCH(MIN(ABS('DB-메모리얼'!$F$5:$F$98-'주요 재화 수급처 관리'!$C$10)),ABS('DB-메모리얼'!$F$5:$F$98-'주요 재화 수급처 관리'!$C$10),0))),'DB-메모리얼'!$F$5:$K$98,MATCH(H443,'DB-메모리얼'!$H$3:$K$3,0)+2,0)),"0"))*D443/14</f>
        <v>0</v>
      </c>
      <c r="P443" s="29">
        <f t="shared" si="16"/>
        <v>1028</v>
      </c>
      <c r="Q443" s="299">
        <f t="shared" si="17"/>
        <v>2368488.0152380955</v>
      </c>
    </row>
    <row r="444" spans="2:17" ht="18" thickTop="1" thickBot="1" x14ac:dyDescent="0.35">
      <c r="B444" s="22" t="s">
        <v>1611</v>
      </c>
      <c r="C444" s="116">
        <v>114</v>
      </c>
      <c r="D444" s="323">
        <v>1</v>
      </c>
      <c r="E444" s="17"/>
      <c r="F444" s="276">
        <f>VLOOKUP(C444,'DB-캐릭터별 스테이지 매칭'!$E$3:$F$302,2,0)</f>
        <v>358</v>
      </c>
      <c r="G444" s="276" t="str">
        <f>VLOOKUP(F444,'DB-캐릭터별 스테이지 매칭'!$I$3:$L$1698,4,0)</f>
        <v>10-42</v>
      </c>
      <c r="H444" s="276">
        <f>_xlfn.IFNA(VLOOKUP(B444,'DB-서식용'!$D$4:$E$12,2,0),"")</f>
        <v>1040302001</v>
      </c>
      <c r="I444" s="29">
        <f>IFERROR((VLOOKUP(F444,'DB-방치 재화'!$B$3:$I$1800,(MATCH(H444,'DB-방치 재화'!$F$1:$I$1,0)+4),0))*60*24*D444,"0")*(1.7+1.58)</f>
        <v>1922342.4000000001</v>
      </c>
      <c r="J444" s="29">
        <f>_xlfn.IFNA(IF(H444='DB-일일 퀘스트'!$F$6,VLOOKUP(F444,'DB-방치 재화'!$B$3:$H$1698,5,0)*VLOOKUP(H444,'DB-일일 퀘스트'!$F$6:$H$13,3,0),IF(H444='DB-일일 퀘스트'!$F$7,VLOOKUP(F444,'DB-방치 재화'!$B$3:$H$1698,6,0)*VLOOKUP(H444,'DB-일일 퀘스트'!$F$6:$H$13,3,0),IF(H444='DB-일일 퀘스트'!$F$8,VLOOKUP(F444,'DB-방치 재화'!$B$3:$H$1698,7,0)*VLOOKUP(H444,'DB-일일 퀘스트'!$F$6:$H$13,3,0),VLOOKUP(H444,'DB-일일 퀘스트'!$F$6:$H$13,3,0)))),"0")</f>
        <v>48840</v>
      </c>
      <c r="K444" s="29">
        <f>_xlfn.IFNA((IF(H444='DB-주간 퀘스트'!$F$6,VLOOKUP(F444,'DB-방치 재화'!$B$3:$H$1698,5,0)*VLOOKUP(H444,'DB-주간 퀘스트'!$F$6:$H$15,3,0),IF(H444='DB-주간 퀘스트'!$F$7,VLOOKUP(F444,'DB-방치 재화'!$B$3:$H$1698,6,0)*VLOOKUP(H444,'DB-주간 퀘스트'!$F$6:$H$15,3,0),IF(H444='DB-주간 퀘스트'!$F$8,VLOOKUP(F444,'DB-방치 재화'!$B$3:$H$1698,7,0)*VLOOKUP(H444,'DB-주간 퀘스트'!$F$6:$H$15,3,0),VLOOKUP(H444,'DB-주간 퀘스트'!$F$6:$H$15,3,0)))))/7,"0")</f>
        <v>20931.428571428572</v>
      </c>
      <c r="L444" s="29">
        <f t="array" ref="L444">_xlfn.IFNA(IF(H444='DB-아스니아 미션'!$F$8,VLOOKUP('주요 재화 수급처 관리'!$F$10:$F$11,'DB-방치 재화'!$B$3:$H$1698,6,0)*'DB-아스니아 미션'!$H$8,VLOOKUP('주요 재화 수급처 관리'!$H$10:$H$11,'DB-아스니아 미션'!$F$7:$H$10,3,0)),"0")/7</f>
        <v>320365.71428571426</v>
      </c>
      <c r="M444" s="29">
        <f>(((VLOOKUP(F444,'DB-방치 재화'!$B$3:$I$1698,8,0)+8)*(VLOOKUP(H444,'DB-파견 작전실'!$L$8:$M$14,2,0)))*D444)</f>
        <v>74558.986666666679</v>
      </c>
      <c r="N444" s="29">
        <f>_xlfn.IFNA(IF(C444&lt;'DB-선물'!$E$5,VLOOKUP('주요 재화 수급처 관리'!$H$10,'DB-선물'!$G$6:$I$9,3,0),(IF('DB-선물'!$E$11&lt;=C444&lt;'DB-선물'!E390,VLOOKUP('주요 재화 수급처 관리'!$H$10,'DB-선물'!$G$12:$I$15,3,0),VLOOKUP(H444,'DB-선물'!$G$18:$I$21,3,0)))),"0")*6*D444</f>
        <v>0</v>
      </c>
      <c r="O444" s="29">
        <f t="array" ref="O444">(_xlfn.IFNA((VLOOKUP((INDEX('DB-메모리얼'!$F$5:$F$98,MATCH(MIN(ABS('DB-메모리얼'!$F$5:$F$98-'주요 재화 수급처 관리'!$C$10)),ABS('DB-메모리얼'!$F$5:$F$98-'주요 재화 수급처 관리'!$C$10),0))),'DB-메모리얼'!$F$5:$K$98,MATCH(H444,'DB-메모리얼'!$H$3:$K$3,0)+2,0)),"0"))*D444/14</f>
        <v>0</v>
      </c>
      <c r="P444" s="29">
        <f t="shared" si="16"/>
        <v>1028</v>
      </c>
      <c r="Q444" s="299">
        <f t="shared" si="17"/>
        <v>2388066.5295238099</v>
      </c>
    </row>
    <row r="445" spans="2:17" ht="18" thickTop="1" thickBot="1" x14ac:dyDescent="0.35">
      <c r="B445" s="22" t="s">
        <v>1611</v>
      </c>
      <c r="C445" s="116">
        <v>115</v>
      </c>
      <c r="D445" s="323">
        <v>1</v>
      </c>
      <c r="E445" s="17"/>
      <c r="F445" s="276">
        <f>VLOOKUP(C445,'DB-캐릭터별 스테이지 매칭'!$E$3:$F$302,2,0)</f>
        <v>363</v>
      </c>
      <c r="G445" s="276" t="str">
        <f>VLOOKUP(F445,'DB-캐릭터별 스테이지 매칭'!$I$3:$L$1698,4,0)</f>
        <v>10-47</v>
      </c>
      <c r="H445" s="276">
        <f>_xlfn.IFNA(VLOOKUP(B445,'DB-서식용'!$D$4:$E$12,2,0),"")</f>
        <v>1040302001</v>
      </c>
      <c r="I445" s="29">
        <f>IFERROR((VLOOKUP(F445,'DB-방치 재화'!$B$3:$I$1800,(MATCH(H445,'DB-방치 재화'!$F$1:$I$1,0)+4),0))*60*24*D445,"0")*(1.7+1.58)</f>
        <v>1945958.4000000001</v>
      </c>
      <c r="J445" s="29">
        <f>_xlfn.IFNA(IF(H445='DB-일일 퀘스트'!$F$6,VLOOKUP(F445,'DB-방치 재화'!$B$3:$H$1698,5,0)*VLOOKUP(H445,'DB-일일 퀘스트'!$F$6:$H$13,3,0),IF(H445='DB-일일 퀘스트'!$F$7,VLOOKUP(F445,'DB-방치 재화'!$B$3:$H$1698,6,0)*VLOOKUP(H445,'DB-일일 퀘스트'!$F$6:$H$13,3,0),IF(H445='DB-일일 퀘스트'!$F$8,VLOOKUP(F445,'DB-방치 재화'!$B$3:$H$1698,7,0)*VLOOKUP(H445,'DB-일일 퀘스트'!$F$6:$H$13,3,0),VLOOKUP(H445,'DB-일일 퀘스트'!$F$6:$H$13,3,0)))),"0")</f>
        <v>49440</v>
      </c>
      <c r="K445" s="29">
        <f>_xlfn.IFNA((IF(H445='DB-주간 퀘스트'!$F$6,VLOOKUP(F445,'DB-방치 재화'!$B$3:$H$1698,5,0)*VLOOKUP(H445,'DB-주간 퀘스트'!$F$6:$H$15,3,0),IF(H445='DB-주간 퀘스트'!$F$7,VLOOKUP(F445,'DB-방치 재화'!$B$3:$H$1698,6,0)*VLOOKUP(H445,'DB-주간 퀘스트'!$F$6:$H$15,3,0),IF(H445='DB-주간 퀘스트'!$F$8,VLOOKUP(F445,'DB-방치 재화'!$B$3:$H$1698,7,0)*VLOOKUP(H445,'DB-주간 퀘스트'!$F$6:$H$15,3,0),VLOOKUP(H445,'DB-주간 퀘스트'!$F$6:$H$15,3,0)))))/7,"0")</f>
        <v>21188.571428571428</v>
      </c>
      <c r="L445" s="29">
        <f t="array" ref="L445">_xlfn.IFNA(IF(H445='DB-아스니아 미션'!$F$8,VLOOKUP('주요 재화 수급처 관리'!$F$10:$F$11,'DB-방치 재화'!$B$3:$H$1698,6,0)*'DB-아스니아 미션'!$H$8,VLOOKUP('주요 재화 수급처 관리'!$H$10:$H$11,'DB-아스니아 미션'!$F$7:$H$10,3,0)),"0")/7</f>
        <v>320365.71428571426</v>
      </c>
      <c r="M445" s="29">
        <f>(((VLOOKUP(F445,'DB-방치 재화'!$B$3:$I$1698,8,0)+8)*(VLOOKUP(H445,'DB-파견 작전실'!$L$8:$M$14,2,0)))*D445)</f>
        <v>74558.986666666679</v>
      </c>
      <c r="N445" s="29">
        <f>_xlfn.IFNA(IF(C445&lt;'DB-선물'!$E$5,VLOOKUP('주요 재화 수급처 관리'!$H$10,'DB-선물'!$G$6:$I$9,3,0),(IF('DB-선물'!$E$11&lt;=C445&lt;'DB-선물'!E391,VLOOKUP('주요 재화 수급처 관리'!$H$10,'DB-선물'!$G$12:$I$15,3,0),VLOOKUP(H445,'DB-선물'!$G$18:$I$21,3,0)))),"0")*6*D445</f>
        <v>0</v>
      </c>
      <c r="O445" s="29">
        <f t="array" ref="O445">(_xlfn.IFNA((VLOOKUP((INDEX('DB-메모리얼'!$F$5:$F$98,MATCH(MIN(ABS('DB-메모리얼'!$F$5:$F$98-'주요 재화 수급처 관리'!$C$10)),ABS('DB-메모리얼'!$F$5:$F$98-'주요 재화 수급처 관리'!$C$10),0))),'DB-메모리얼'!$F$5:$K$98,MATCH(H445,'DB-메모리얼'!$H$3:$K$3,0)+2,0)),"0"))*D445/14</f>
        <v>0</v>
      </c>
      <c r="P445" s="29">
        <f t="shared" si="16"/>
        <v>1028</v>
      </c>
      <c r="Q445" s="299">
        <f t="shared" si="17"/>
        <v>2412539.6723809526</v>
      </c>
    </row>
    <row r="446" spans="2:17" ht="18" thickTop="1" thickBot="1" x14ac:dyDescent="0.35">
      <c r="B446" s="22" t="s">
        <v>1611</v>
      </c>
      <c r="C446" s="116">
        <v>116</v>
      </c>
      <c r="D446" s="323">
        <v>1</v>
      </c>
      <c r="E446" s="17"/>
      <c r="F446" s="276">
        <f>VLOOKUP(C446,'DB-캐릭터별 스테이지 매칭'!$E$3:$F$302,2,0)</f>
        <v>368</v>
      </c>
      <c r="G446" s="276" t="str">
        <f>VLOOKUP(F446,'DB-캐릭터별 스테이지 매칭'!$I$3:$L$1698,4,0)</f>
        <v>10-52</v>
      </c>
      <c r="H446" s="276">
        <f>_xlfn.IFNA(VLOOKUP(B446,'DB-서식용'!$D$4:$E$12,2,0),"")</f>
        <v>1040302001</v>
      </c>
      <c r="I446" s="29">
        <f>IFERROR((VLOOKUP(F446,'DB-방치 재화'!$B$3:$I$1800,(MATCH(H446,'DB-방치 재화'!$F$1:$I$1,0)+4),0))*60*24*D446,"0")*(1.7+1.58)</f>
        <v>1964851.2000000002</v>
      </c>
      <c r="J446" s="29">
        <f>_xlfn.IFNA(IF(H446='DB-일일 퀘스트'!$F$6,VLOOKUP(F446,'DB-방치 재화'!$B$3:$H$1698,5,0)*VLOOKUP(H446,'DB-일일 퀘스트'!$F$6:$H$13,3,0),IF(H446='DB-일일 퀘스트'!$F$7,VLOOKUP(F446,'DB-방치 재화'!$B$3:$H$1698,6,0)*VLOOKUP(H446,'DB-일일 퀘스트'!$F$6:$H$13,3,0),IF(H446='DB-일일 퀘스트'!$F$8,VLOOKUP(F446,'DB-방치 재화'!$B$3:$H$1698,7,0)*VLOOKUP(H446,'DB-일일 퀘스트'!$F$6:$H$13,3,0),VLOOKUP(H446,'DB-일일 퀘스트'!$F$6:$H$13,3,0)))),"0")</f>
        <v>49920</v>
      </c>
      <c r="K446" s="29">
        <f>_xlfn.IFNA((IF(H446='DB-주간 퀘스트'!$F$6,VLOOKUP(F446,'DB-방치 재화'!$B$3:$H$1698,5,0)*VLOOKUP(H446,'DB-주간 퀘스트'!$F$6:$H$15,3,0),IF(H446='DB-주간 퀘스트'!$F$7,VLOOKUP(F446,'DB-방치 재화'!$B$3:$H$1698,6,0)*VLOOKUP(H446,'DB-주간 퀘스트'!$F$6:$H$15,3,0),IF(H446='DB-주간 퀘스트'!$F$8,VLOOKUP(F446,'DB-방치 재화'!$B$3:$H$1698,7,0)*VLOOKUP(H446,'DB-주간 퀘스트'!$F$6:$H$15,3,0),VLOOKUP(H446,'DB-주간 퀘스트'!$F$6:$H$15,3,0)))))/7,"0")</f>
        <v>21394.285714285714</v>
      </c>
      <c r="L446" s="29">
        <f t="array" ref="L446">_xlfn.IFNA(IF(H446='DB-아스니아 미션'!$F$8,VLOOKUP('주요 재화 수급처 관리'!$F$10:$F$11,'DB-방치 재화'!$B$3:$H$1698,6,0)*'DB-아스니아 미션'!$H$8,VLOOKUP('주요 재화 수급처 관리'!$H$10:$H$11,'DB-아스니아 미션'!$F$7:$H$10,3,0)),"0")/7</f>
        <v>320365.71428571426</v>
      </c>
      <c r="M446" s="29">
        <f>(((VLOOKUP(F446,'DB-방치 재화'!$B$3:$I$1698,8,0)+8)*(VLOOKUP(H446,'DB-파견 작전실'!$L$8:$M$14,2,0)))*D446)</f>
        <v>74558.986666666679</v>
      </c>
      <c r="N446" s="29">
        <f>_xlfn.IFNA(IF(C446&lt;'DB-선물'!$E$5,VLOOKUP('주요 재화 수급처 관리'!$H$10,'DB-선물'!$G$6:$I$9,3,0),(IF('DB-선물'!$E$11&lt;=C446&lt;'DB-선물'!E392,VLOOKUP('주요 재화 수급처 관리'!$H$10,'DB-선물'!$G$12:$I$15,3,0),VLOOKUP(H446,'DB-선물'!$G$18:$I$21,3,0)))),"0")*6*D446</f>
        <v>0</v>
      </c>
      <c r="O446" s="29">
        <f t="array" ref="O446">(_xlfn.IFNA((VLOOKUP((INDEX('DB-메모리얼'!$F$5:$F$98,MATCH(MIN(ABS('DB-메모리얼'!$F$5:$F$98-'주요 재화 수급처 관리'!$C$10)),ABS('DB-메모리얼'!$F$5:$F$98-'주요 재화 수급처 관리'!$C$10),0))),'DB-메모리얼'!$F$5:$K$98,MATCH(H446,'DB-메모리얼'!$H$3:$K$3,0)+2,0)),"0"))*D446/14</f>
        <v>0</v>
      </c>
      <c r="P446" s="29">
        <f t="shared" si="16"/>
        <v>1028</v>
      </c>
      <c r="Q446" s="299">
        <f t="shared" si="17"/>
        <v>2432118.186666667</v>
      </c>
    </row>
    <row r="447" spans="2:17" ht="18" thickTop="1" thickBot="1" x14ac:dyDescent="0.35">
      <c r="B447" s="22" t="s">
        <v>1611</v>
      </c>
      <c r="C447" s="116">
        <v>117</v>
      </c>
      <c r="D447" s="323">
        <v>1</v>
      </c>
      <c r="E447" s="17"/>
      <c r="F447" s="276">
        <f>VLOOKUP(C447,'DB-캐릭터별 스테이지 매칭'!$E$3:$F$302,2,0)</f>
        <v>373</v>
      </c>
      <c r="G447" s="276" t="str">
        <f>VLOOKUP(F447,'DB-캐릭터별 스테이지 매칭'!$I$3:$L$1698,4,0)</f>
        <v>10-57</v>
      </c>
      <c r="H447" s="276">
        <f>_xlfn.IFNA(VLOOKUP(B447,'DB-서식용'!$D$4:$E$12,2,0),"")</f>
        <v>1040302001</v>
      </c>
      <c r="I447" s="29">
        <f>IFERROR((VLOOKUP(F447,'DB-방치 재화'!$B$3:$I$1800,(MATCH(H447,'DB-방치 재화'!$F$1:$I$1,0)+4),0))*60*24*D447,"0")*(1.7+1.58)</f>
        <v>1988467.2000000002</v>
      </c>
      <c r="J447" s="29">
        <f>_xlfn.IFNA(IF(H447='DB-일일 퀘스트'!$F$6,VLOOKUP(F447,'DB-방치 재화'!$B$3:$H$1698,5,0)*VLOOKUP(H447,'DB-일일 퀘스트'!$F$6:$H$13,3,0),IF(H447='DB-일일 퀘스트'!$F$7,VLOOKUP(F447,'DB-방치 재화'!$B$3:$H$1698,6,0)*VLOOKUP(H447,'DB-일일 퀘스트'!$F$6:$H$13,3,0),IF(H447='DB-일일 퀘스트'!$F$8,VLOOKUP(F447,'DB-방치 재화'!$B$3:$H$1698,7,0)*VLOOKUP(H447,'DB-일일 퀘스트'!$F$6:$H$13,3,0),VLOOKUP(H447,'DB-일일 퀘스트'!$F$6:$H$13,3,0)))),"0")</f>
        <v>50520</v>
      </c>
      <c r="K447" s="29">
        <f>_xlfn.IFNA((IF(H447='DB-주간 퀘스트'!$F$6,VLOOKUP(F447,'DB-방치 재화'!$B$3:$H$1698,5,0)*VLOOKUP(H447,'DB-주간 퀘스트'!$F$6:$H$15,3,0),IF(H447='DB-주간 퀘스트'!$F$7,VLOOKUP(F447,'DB-방치 재화'!$B$3:$H$1698,6,0)*VLOOKUP(H447,'DB-주간 퀘스트'!$F$6:$H$15,3,0),IF(H447='DB-주간 퀘스트'!$F$8,VLOOKUP(F447,'DB-방치 재화'!$B$3:$H$1698,7,0)*VLOOKUP(H447,'DB-주간 퀘스트'!$F$6:$H$15,3,0),VLOOKUP(H447,'DB-주간 퀘스트'!$F$6:$H$15,3,0)))))/7,"0")</f>
        <v>21651.428571428572</v>
      </c>
      <c r="L447" s="29">
        <f t="array" ref="L447">_xlfn.IFNA(IF(H447='DB-아스니아 미션'!$F$8,VLOOKUP('주요 재화 수급처 관리'!$F$10:$F$11,'DB-방치 재화'!$B$3:$H$1698,6,0)*'DB-아스니아 미션'!$H$8,VLOOKUP('주요 재화 수급처 관리'!$H$10:$H$11,'DB-아스니아 미션'!$F$7:$H$10,3,0)),"0")/7</f>
        <v>320365.71428571426</v>
      </c>
      <c r="M447" s="29">
        <f>(((VLOOKUP(F447,'DB-방치 재화'!$B$3:$I$1698,8,0)+8)*(VLOOKUP(H447,'DB-파견 작전실'!$L$8:$M$14,2,0)))*D447)</f>
        <v>74558.986666666679</v>
      </c>
      <c r="N447" s="29">
        <f>_xlfn.IFNA(IF(C447&lt;'DB-선물'!$E$5,VLOOKUP('주요 재화 수급처 관리'!$H$10,'DB-선물'!$G$6:$I$9,3,0),(IF('DB-선물'!$E$11&lt;=C447&lt;'DB-선물'!E393,VLOOKUP('주요 재화 수급처 관리'!$H$10,'DB-선물'!$G$12:$I$15,3,0),VLOOKUP(H447,'DB-선물'!$G$18:$I$21,3,0)))),"0")*6*D447</f>
        <v>0</v>
      </c>
      <c r="O447" s="29">
        <f t="array" ref="O447">(_xlfn.IFNA((VLOOKUP((INDEX('DB-메모리얼'!$F$5:$F$98,MATCH(MIN(ABS('DB-메모리얼'!$F$5:$F$98-'주요 재화 수급처 관리'!$C$10)),ABS('DB-메모리얼'!$F$5:$F$98-'주요 재화 수급처 관리'!$C$10),0))),'DB-메모리얼'!$F$5:$K$98,MATCH(H447,'DB-메모리얼'!$H$3:$K$3,0)+2,0)),"0"))*D447/14</f>
        <v>0</v>
      </c>
      <c r="P447" s="29">
        <f t="shared" si="16"/>
        <v>1028</v>
      </c>
      <c r="Q447" s="299">
        <f t="shared" si="17"/>
        <v>2456591.3295238097</v>
      </c>
    </row>
    <row r="448" spans="2:17" ht="18" thickTop="1" thickBot="1" x14ac:dyDescent="0.35">
      <c r="B448" s="22" t="s">
        <v>1611</v>
      </c>
      <c r="C448" s="116">
        <v>118</v>
      </c>
      <c r="D448" s="323">
        <v>1</v>
      </c>
      <c r="E448" s="17"/>
      <c r="F448" s="276">
        <f>VLOOKUP(C448,'DB-캐릭터별 스테이지 매칭'!$E$3:$F$302,2,0)</f>
        <v>378</v>
      </c>
      <c r="G448" s="276" t="str">
        <f>VLOOKUP(F448,'DB-캐릭터별 스테이지 매칭'!$I$3:$L$1698,4,0)</f>
        <v>11-2</v>
      </c>
      <c r="H448" s="276">
        <f>_xlfn.IFNA(VLOOKUP(B448,'DB-서식용'!$D$4:$E$12,2,0),"")</f>
        <v>1040302001</v>
      </c>
      <c r="I448" s="29">
        <f>IFERROR((VLOOKUP(F448,'DB-방치 재화'!$B$3:$I$1800,(MATCH(H448,'DB-방치 재화'!$F$1:$I$1,0)+4),0))*60*24*D448,"0")*(1.7+1.58)</f>
        <v>2007360.0000000002</v>
      </c>
      <c r="J448" s="29">
        <f>_xlfn.IFNA(IF(H448='DB-일일 퀘스트'!$F$6,VLOOKUP(F448,'DB-방치 재화'!$B$3:$H$1698,5,0)*VLOOKUP(H448,'DB-일일 퀘스트'!$F$6:$H$13,3,0),IF(H448='DB-일일 퀘스트'!$F$7,VLOOKUP(F448,'DB-방치 재화'!$B$3:$H$1698,6,0)*VLOOKUP(H448,'DB-일일 퀘스트'!$F$6:$H$13,3,0),IF(H448='DB-일일 퀘스트'!$F$8,VLOOKUP(F448,'DB-방치 재화'!$B$3:$H$1698,7,0)*VLOOKUP(H448,'DB-일일 퀘스트'!$F$6:$H$13,3,0),VLOOKUP(H448,'DB-일일 퀘스트'!$F$6:$H$13,3,0)))),"0")</f>
        <v>51000</v>
      </c>
      <c r="K448" s="29">
        <f>_xlfn.IFNA((IF(H448='DB-주간 퀘스트'!$F$6,VLOOKUP(F448,'DB-방치 재화'!$B$3:$H$1698,5,0)*VLOOKUP(H448,'DB-주간 퀘스트'!$F$6:$H$15,3,0),IF(H448='DB-주간 퀘스트'!$F$7,VLOOKUP(F448,'DB-방치 재화'!$B$3:$H$1698,6,0)*VLOOKUP(H448,'DB-주간 퀘스트'!$F$6:$H$15,3,0),IF(H448='DB-주간 퀘스트'!$F$8,VLOOKUP(F448,'DB-방치 재화'!$B$3:$H$1698,7,0)*VLOOKUP(H448,'DB-주간 퀘스트'!$F$6:$H$15,3,0),VLOOKUP(H448,'DB-주간 퀘스트'!$F$6:$H$15,3,0)))))/7,"0")</f>
        <v>21857.142857142859</v>
      </c>
      <c r="L448" s="29">
        <f t="array" ref="L448">_xlfn.IFNA(IF(H448='DB-아스니아 미션'!$F$8,VLOOKUP('주요 재화 수급처 관리'!$F$10:$F$11,'DB-방치 재화'!$B$3:$H$1698,6,0)*'DB-아스니아 미션'!$H$8,VLOOKUP('주요 재화 수급처 관리'!$H$10:$H$11,'DB-아스니아 미션'!$F$7:$H$10,3,0)),"0")/7</f>
        <v>320365.71428571426</v>
      </c>
      <c r="M448" s="29">
        <f>(((VLOOKUP(F448,'DB-방치 재화'!$B$3:$I$1698,8,0)+8)*(VLOOKUP(H448,'DB-파견 작전실'!$L$8:$M$14,2,0)))*D448)</f>
        <v>74558.986666666679</v>
      </c>
      <c r="N448" s="29">
        <f>_xlfn.IFNA(IF(C448&lt;'DB-선물'!$E$5,VLOOKUP('주요 재화 수급처 관리'!$H$10,'DB-선물'!$G$6:$I$9,3,0),(IF('DB-선물'!$E$11&lt;=C448&lt;'DB-선물'!E394,VLOOKUP('주요 재화 수급처 관리'!$H$10,'DB-선물'!$G$12:$I$15,3,0),VLOOKUP(H448,'DB-선물'!$G$18:$I$21,3,0)))),"0")*6*D448</f>
        <v>0</v>
      </c>
      <c r="O448" s="29">
        <f t="array" ref="O448">(_xlfn.IFNA((VLOOKUP((INDEX('DB-메모리얼'!$F$5:$F$98,MATCH(MIN(ABS('DB-메모리얼'!$F$5:$F$98-'주요 재화 수급처 관리'!$C$10)),ABS('DB-메모리얼'!$F$5:$F$98-'주요 재화 수급처 관리'!$C$10),0))),'DB-메모리얼'!$F$5:$K$98,MATCH(H448,'DB-메모리얼'!$H$3:$K$3,0)+2,0)),"0"))*D448/14</f>
        <v>0</v>
      </c>
      <c r="P448" s="29">
        <f t="shared" si="16"/>
        <v>1028</v>
      </c>
      <c r="Q448" s="299">
        <f t="shared" si="17"/>
        <v>2476169.8438095241</v>
      </c>
    </row>
    <row r="449" spans="2:17" ht="18" thickTop="1" thickBot="1" x14ac:dyDescent="0.35">
      <c r="B449" s="22" t="s">
        <v>1611</v>
      </c>
      <c r="C449" s="116">
        <v>119</v>
      </c>
      <c r="D449" s="323">
        <v>1</v>
      </c>
      <c r="E449" s="17"/>
      <c r="F449" s="276">
        <f>VLOOKUP(C449,'DB-캐릭터별 스테이지 매칭'!$E$3:$F$302,2,0)</f>
        <v>383</v>
      </c>
      <c r="G449" s="276" t="str">
        <f>VLOOKUP(F449,'DB-캐릭터별 스테이지 매칭'!$I$3:$L$1698,4,0)</f>
        <v>11-7</v>
      </c>
      <c r="H449" s="276">
        <f>_xlfn.IFNA(VLOOKUP(B449,'DB-서식용'!$D$4:$E$12,2,0),"")</f>
        <v>1040302001</v>
      </c>
      <c r="I449" s="29">
        <f>IFERROR((VLOOKUP(F449,'DB-방치 재화'!$B$3:$I$1800,(MATCH(H449,'DB-방치 재화'!$F$1:$I$1,0)+4),0))*60*24*D449,"0")*(1.7+1.58)</f>
        <v>2035699.2000000002</v>
      </c>
      <c r="J449" s="29">
        <f>_xlfn.IFNA(IF(H449='DB-일일 퀘스트'!$F$6,VLOOKUP(F449,'DB-방치 재화'!$B$3:$H$1698,5,0)*VLOOKUP(H449,'DB-일일 퀘스트'!$F$6:$H$13,3,0),IF(H449='DB-일일 퀘스트'!$F$7,VLOOKUP(F449,'DB-방치 재화'!$B$3:$H$1698,6,0)*VLOOKUP(H449,'DB-일일 퀘스트'!$F$6:$H$13,3,0),IF(H449='DB-일일 퀘스트'!$F$8,VLOOKUP(F449,'DB-방치 재화'!$B$3:$H$1698,7,0)*VLOOKUP(H449,'DB-일일 퀘스트'!$F$6:$H$13,3,0),VLOOKUP(H449,'DB-일일 퀘스트'!$F$6:$H$13,3,0)))),"0")</f>
        <v>51720</v>
      </c>
      <c r="K449" s="29">
        <f>_xlfn.IFNA((IF(H449='DB-주간 퀘스트'!$F$6,VLOOKUP(F449,'DB-방치 재화'!$B$3:$H$1698,5,0)*VLOOKUP(H449,'DB-주간 퀘스트'!$F$6:$H$15,3,0),IF(H449='DB-주간 퀘스트'!$F$7,VLOOKUP(F449,'DB-방치 재화'!$B$3:$H$1698,6,0)*VLOOKUP(H449,'DB-주간 퀘스트'!$F$6:$H$15,3,0),IF(H449='DB-주간 퀘스트'!$F$8,VLOOKUP(F449,'DB-방치 재화'!$B$3:$H$1698,7,0)*VLOOKUP(H449,'DB-주간 퀘스트'!$F$6:$H$15,3,0),VLOOKUP(H449,'DB-주간 퀘스트'!$F$6:$H$15,3,0)))))/7,"0")</f>
        <v>22165.714285714286</v>
      </c>
      <c r="L449" s="29">
        <f t="array" ref="L449">_xlfn.IFNA(IF(H449='DB-아스니아 미션'!$F$8,VLOOKUP('주요 재화 수급처 관리'!$F$10:$F$11,'DB-방치 재화'!$B$3:$H$1698,6,0)*'DB-아스니아 미션'!$H$8,VLOOKUP('주요 재화 수급처 관리'!$H$10:$H$11,'DB-아스니아 미션'!$F$7:$H$10,3,0)),"0")/7</f>
        <v>320365.71428571426</v>
      </c>
      <c r="M449" s="29">
        <f>(((VLOOKUP(F449,'DB-방치 재화'!$B$3:$I$1698,8,0)+8)*(VLOOKUP(H449,'DB-파견 작전실'!$L$8:$M$14,2,0)))*D449)</f>
        <v>74558.986666666679</v>
      </c>
      <c r="N449" s="29">
        <f>_xlfn.IFNA(IF(C449&lt;'DB-선물'!$E$5,VLOOKUP('주요 재화 수급처 관리'!$H$10,'DB-선물'!$G$6:$I$9,3,0),(IF('DB-선물'!$E$11&lt;=C449&lt;'DB-선물'!E395,VLOOKUP('주요 재화 수급처 관리'!$H$10,'DB-선물'!$G$12:$I$15,3,0),VLOOKUP(H449,'DB-선물'!$G$18:$I$21,3,0)))),"0")*6*D449</f>
        <v>0</v>
      </c>
      <c r="O449" s="29">
        <f t="array" ref="O449">(_xlfn.IFNA((VLOOKUP((INDEX('DB-메모리얼'!$F$5:$F$98,MATCH(MIN(ABS('DB-메모리얼'!$F$5:$F$98-'주요 재화 수급처 관리'!$C$10)),ABS('DB-메모리얼'!$F$5:$F$98-'주요 재화 수급처 관리'!$C$10),0))),'DB-메모리얼'!$F$5:$K$98,MATCH(H449,'DB-메모리얼'!$H$3:$K$3,0)+2,0)),"0"))*D449/14</f>
        <v>0</v>
      </c>
      <c r="P449" s="29">
        <f t="shared" si="16"/>
        <v>1028</v>
      </c>
      <c r="Q449" s="299">
        <f t="shared" si="17"/>
        <v>2505537.6152380952</v>
      </c>
    </row>
    <row r="450" spans="2:17" ht="18" thickTop="1" thickBot="1" x14ac:dyDescent="0.35">
      <c r="B450" s="22" t="s">
        <v>1611</v>
      </c>
      <c r="C450" s="5">
        <v>120</v>
      </c>
      <c r="D450" s="323">
        <v>1</v>
      </c>
      <c r="E450" s="17"/>
      <c r="F450" s="276">
        <f>VLOOKUP(C450,'DB-캐릭터별 스테이지 매칭'!$E$3:$F$302,2,0)</f>
        <v>389</v>
      </c>
      <c r="G450" s="276" t="str">
        <f>VLOOKUP(F450,'DB-캐릭터별 스테이지 매칭'!$I$3:$L$1698,4,0)</f>
        <v>11-13</v>
      </c>
      <c r="H450" s="276">
        <f>_xlfn.IFNA(VLOOKUP(B450,'DB-서식용'!$D$4:$E$12,2,0),"")</f>
        <v>1040302001</v>
      </c>
      <c r="I450" s="29">
        <f>IFERROR((VLOOKUP(F450,'DB-방치 재화'!$B$3:$I$1800,(MATCH(H450,'DB-방치 재화'!$F$1:$I$1,0)+4),0))*60*24*D450,"0")*(1.7+1.58)</f>
        <v>2054592.0000000002</v>
      </c>
      <c r="J450" s="29">
        <f>_xlfn.IFNA(IF(H450='DB-일일 퀘스트'!$F$6,VLOOKUP(F450,'DB-방치 재화'!$B$3:$H$1698,5,0)*VLOOKUP(H450,'DB-일일 퀘스트'!$F$6:$H$13,3,0),IF(H450='DB-일일 퀘스트'!$F$7,VLOOKUP(F450,'DB-방치 재화'!$B$3:$H$1698,6,0)*VLOOKUP(H450,'DB-일일 퀘스트'!$F$6:$H$13,3,0),IF(H450='DB-일일 퀘스트'!$F$8,VLOOKUP(F450,'DB-방치 재화'!$B$3:$H$1698,7,0)*VLOOKUP(H450,'DB-일일 퀘스트'!$F$6:$H$13,3,0),VLOOKUP(H450,'DB-일일 퀘스트'!$F$6:$H$13,3,0)))),"0")</f>
        <v>52200</v>
      </c>
      <c r="K450" s="29">
        <f>_xlfn.IFNA((IF(H450='DB-주간 퀘스트'!$F$6,VLOOKUP(F450,'DB-방치 재화'!$B$3:$H$1698,5,0)*VLOOKUP(H450,'DB-주간 퀘스트'!$F$6:$H$15,3,0),IF(H450='DB-주간 퀘스트'!$F$7,VLOOKUP(F450,'DB-방치 재화'!$B$3:$H$1698,6,0)*VLOOKUP(H450,'DB-주간 퀘스트'!$F$6:$H$15,3,0),IF(H450='DB-주간 퀘스트'!$F$8,VLOOKUP(F450,'DB-방치 재화'!$B$3:$H$1698,7,0)*VLOOKUP(H450,'DB-주간 퀘스트'!$F$6:$H$15,3,0),VLOOKUP(H450,'DB-주간 퀘스트'!$F$6:$H$15,3,0)))))/7,"0")</f>
        <v>22371.428571428572</v>
      </c>
      <c r="L450" s="29">
        <f t="array" ref="L450">_xlfn.IFNA(IF(H450='DB-아스니아 미션'!$F$8,VLOOKUP('주요 재화 수급처 관리'!$F$10:$F$11,'DB-방치 재화'!$B$3:$H$1698,6,0)*'DB-아스니아 미션'!$H$8,VLOOKUP('주요 재화 수급처 관리'!$H$10:$H$11,'DB-아스니아 미션'!$F$7:$H$10,3,0)),"0")/7</f>
        <v>320365.71428571426</v>
      </c>
      <c r="M450" s="29">
        <f>(((VLOOKUP(F450,'DB-방치 재화'!$B$3:$I$1698,8,0)+8)*(VLOOKUP(H450,'DB-파견 작전실'!$L$8:$M$14,2,0)))*D450)</f>
        <v>74558.986666666679</v>
      </c>
      <c r="N450" s="29">
        <f>_xlfn.IFNA(IF(C450&lt;'DB-선물'!$E$5,VLOOKUP('주요 재화 수급처 관리'!$H$10,'DB-선물'!$G$6:$I$9,3,0),(IF('DB-선물'!$E$11&lt;=C450&lt;'DB-선물'!E396,VLOOKUP('주요 재화 수급처 관리'!$H$10,'DB-선물'!$G$12:$I$15,3,0),VLOOKUP(H450,'DB-선물'!$G$18:$I$21,3,0)))),"0")*6*D450</f>
        <v>0</v>
      </c>
      <c r="O450" s="29">
        <f t="array" ref="O450">(_xlfn.IFNA((VLOOKUP((INDEX('DB-메모리얼'!$F$5:$F$98,MATCH(MIN(ABS('DB-메모리얼'!$F$5:$F$98-'주요 재화 수급처 관리'!$C$10)),ABS('DB-메모리얼'!$F$5:$F$98-'주요 재화 수급처 관리'!$C$10),0))),'DB-메모리얼'!$F$5:$K$98,MATCH(H450,'DB-메모리얼'!$H$3:$K$3,0)+2,0)),"0"))*D450/14</f>
        <v>0</v>
      </c>
      <c r="P450" s="29">
        <f t="shared" si="16"/>
        <v>1028</v>
      </c>
      <c r="Q450" s="299">
        <f t="shared" si="17"/>
        <v>2525116.1295238095</v>
      </c>
    </row>
    <row r="451" spans="2:17" ht="18" thickTop="1" thickBot="1" x14ac:dyDescent="0.35">
      <c r="B451" s="22" t="s">
        <v>1611</v>
      </c>
      <c r="C451" s="5">
        <v>121</v>
      </c>
      <c r="D451" s="323">
        <v>1</v>
      </c>
      <c r="E451" s="17"/>
      <c r="F451" s="276">
        <f>VLOOKUP(C451,'DB-캐릭터별 스테이지 매칭'!$E$3:$F$302,2,0)</f>
        <v>394</v>
      </c>
      <c r="G451" s="276" t="str">
        <f>VLOOKUP(F451,'DB-캐릭터별 스테이지 매칭'!$I$3:$L$1698,4,0)</f>
        <v>11-18</v>
      </c>
      <c r="H451" s="276">
        <f>_xlfn.IFNA(VLOOKUP(B451,'DB-서식용'!$D$4:$E$12,2,0),"")</f>
        <v>1040302001</v>
      </c>
      <c r="I451" s="29">
        <f>IFERROR((VLOOKUP(F451,'DB-방치 재화'!$B$3:$I$1800,(MATCH(H451,'DB-방치 재화'!$F$1:$I$1,0)+4),0))*60*24*D451,"0")*(1.7+1.58)</f>
        <v>2082931.2000000002</v>
      </c>
      <c r="J451" s="29">
        <f>_xlfn.IFNA(IF(H451='DB-일일 퀘스트'!$F$6,VLOOKUP(F451,'DB-방치 재화'!$B$3:$H$1698,5,0)*VLOOKUP(H451,'DB-일일 퀘스트'!$F$6:$H$13,3,0),IF(H451='DB-일일 퀘스트'!$F$7,VLOOKUP(F451,'DB-방치 재화'!$B$3:$H$1698,6,0)*VLOOKUP(H451,'DB-일일 퀘스트'!$F$6:$H$13,3,0),IF(H451='DB-일일 퀘스트'!$F$8,VLOOKUP(F451,'DB-방치 재화'!$B$3:$H$1698,7,0)*VLOOKUP(H451,'DB-일일 퀘스트'!$F$6:$H$13,3,0),VLOOKUP(H451,'DB-일일 퀘스트'!$F$6:$H$13,3,0)))),"0")</f>
        <v>52920</v>
      </c>
      <c r="K451" s="29">
        <f>_xlfn.IFNA((IF(H451='DB-주간 퀘스트'!$F$6,VLOOKUP(F451,'DB-방치 재화'!$B$3:$H$1698,5,0)*VLOOKUP(H451,'DB-주간 퀘스트'!$F$6:$H$15,3,0),IF(H451='DB-주간 퀘스트'!$F$7,VLOOKUP(F451,'DB-방치 재화'!$B$3:$H$1698,6,0)*VLOOKUP(H451,'DB-주간 퀘스트'!$F$6:$H$15,3,0),IF(H451='DB-주간 퀘스트'!$F$8,VLOOKUP(F451,'DB-방치 재화'!$B$3:$H$1698,7,0)*VLOOKUP(H451,'DB-주간 퀘스트'!$F$6:$H$15,3,0),VLOOKUP(H451,'DB-주간 퀘스트'!$F$6:$H$15,3,0)))))/7,"0")</f>
        <v>22680</v>
      </c>
      <c r="L451" s="29">
        <f t="array" ref="L451">_xlfn.IFNA(IF(H451='DB-아스니아 미션'!$F$8,VLOOKUP('주요 재화 수급처 관리'!$F$10:$F$11,'DB-방치 재화'!$B$3:$H$1698,6,0)*'DB-아스니아 미션'!$H$8,VLOOKUP('주요 재화 수급처 관리'!$H$10:$H$11,'DB-아스니아 미션'!$F$7:$H$10,3,0)),"0")/7</f>
        <v>320365.71428571426</v>
      </c>
      <c r="M451" s="29">
        <f>(((VLOOKUP(F451,'DB-방치 재화'!$B$3:$I$1698,8,0)+8)*(VLOOKUP(H451,'DB-파견 작전실'!$L$8:$M$14,2,0)))*D451)</f>
        <v>74558.986666666679</v>
      </c>
      <c r="N451" s="29">
        <f>_xlfn.IFNA(IF(C451&lt;'DB-선물'!$E$5,VLOOKUP('주요 재화 수급처 관리'!$H$10,'DB-선물'!$G$6:$I$9,3,0),(IF('DB-선물'!$E$11&lt;=C451&lt;'DB-선물'!E397,VLOOKUP('주요 재화 수급처 관리'!$H$10,'DB-선물'!$G$12:$I$15,3,0),VLOOKUP(H451,'DB-선물'!$G$18:$I$21,3,0)))),"0")*6*D451</f>
        <v>0</v>
      </c>
      <c r="O451" s="29">
        <f t="array" ref="O451">(_xlfn.IFNA((VLOOKUP((INDEX('DB-메모리얼'!$F$5:$F$98,MATCH(MIN(ABS('DB-메모리얼'!$F$5:$F$98-'주요 재화 수급처 관리'!$C$10)),ABS('DB-메모리얼'!$F$5:$F$98-'주요 재화 수급처 관리'!$C$10),0))),'DB-메모리얼'!$F$5:$K$98,MATCH(H451,'DB-메모리얼'!$H$3:$K$3,0)+2,0)),"0"))*D451/14</f>
        <v>0</v>
      </c>
      <c r="P451" s="29">
        <f t="shared" si="16"/>
        <v>1028</v>
      </c>
      <c r="Q451" s="299">
        <f t="shared" si="17"/>
        <v>2554483.9009523811</v>
      </c>
    </row>
    <row r="452" spans="2:17" ht="18" thickTop="1" thickBot="1" x14ac:dyDescent="0.35">
      <c r="B452" s="22" t="s">
        <v>1611</v>
      </c>
      <c r="C452" s="5">
        <v>122</v>
      </c>
      <c r="D452" s="323">
        <v>1</v>
      </c>
      <c r="E452" s="17"/>
      <c r="F452" s="276">
        <f>VLOOKUP(C452,'DB-캐릭터별 스테이지 매칭'!$E$3:$F$302,2,0)</f>
        <v>399</v>
      </c>
      <c r="G452" s="276" t="str">
        <f>VLOOKUP(F452,'DB-캐릭터별 스테이지 매칭'!$I$3:$L$1698,4,0)</f>
        <v>11-23</v>
      </c>
      <c r="H452" s="276">
        <f>_xlfn.IFNA(VLOOKUP(B452,'DB-서식용'!$D$4:$E$12,2,0),"")</f>
        <v>1040302001</v>
      </c>
      <c r="I452" s="29">
        <f>IFERROR((VLOOKUP(F452,'DB-방치 재화'!$B$3:$I$1800,(MATCH(H452,'DB-방치 재화'!$F$1:$I$1,0)+4),0))*60*24*D452,"0")*(1.7+1.58)</f>
        <v>2101824</v>
      </c>
      <c r="J452" s="29">
        <f>_xlfn.IFNA(IF(H452='DB-일일 퀘스트'!$F$6,VLOOKUP(F452,'DB-방치 재화'!$B$3:$H$1698,5,0)*VLOOKUP(H452,'DB-일일 퀘스트'!$F$6:$H$13,3,0),IF(H452='DB-일일 퀘스트'!$F$7,VLOOKUP(F452,'DB-방치 재화'!$B$3:$H$1698,6,0)*VLOOKUP(H452,'DB-일일 퀘스트'!$F$6:$H$13,3,0),IF(H452='DB-일일 퀘스트'!$F$8,VLOOKUP(F452,'DB-방치 재화'!$B$3:$H$1698,7,0)*VLOOKUP(H452,'DB-일일 퀘스트'!$F$6:$H$13,3,0),VLOOKUP(H452,'DB-일일 퀘스트'!$F$6:$H$13,3,0)))),"0")</f>
        <v>53400</v>
      </c>
      <c r="K452" s="29">
        <f>_xlfn.IFNA((IF(H452='DB-주간 퀘스트'!$F$6,VLOOKUP(F452,'DB-방치 재화'!$B$3:$H$1698,5,0)*VLOOKUP(H452,'DB-주간 퀘스트'!$F$6:$H$15,3,0),IF(H452='DB-주간 퀘스트'!$F$7,VLOOKUP(F452,'DB-방치 재화'!$B$3:$H$1698,6,0)*VLOOKUP(H452,'DB-주간 퀘스트'!$F$6:$H$15,3,0),IF(H452='DB-주간 퀘스트'!$F$8,VLOOKUP(F452,'DB-방치 재화'!$B$3:$H$1698,7,0)*VLOOKUP(H452,'DB-주간 퀘스트'!$F$6:$H$15,3,0),VLOOKUP(H452,'DB-주간 퀘스트'!$F$6:$H$15,3,0)))))/7,"0")</f>
        <v>22885.714285714286</v>
      </c>
      <c r="L452" s="29">
        <f t="array" ref="L452">_xlfn.IFNA(IF(H452='DB-아스니아 미션'!$F$8,VLOOKUP('주요 재화 수급처 관리'!$F$10:$F$11,'DB-방치 재화'!$B$3:$H$1698,6,0)*'DB-아스니아 미션'!$H$8,VLOOKUP('주요 재화 수급처 관리'!$H$10:$H$11,'DB-아스니아 미션'!$F$7:$H$10,3,0)),"0")/7</f>
        <v>320365.71428571426</v>
      </c>
      <c r="M452" s="29">
        <f>(((VLOOKUP(F452,'DB-방치 재화'!$B$3:$I$1698,8,0)+8)*(VLOOKUP(H452,'DB-파견 작전실'!$L$8:$M$14,2,0)))*D452)</f>
        <v>74558.986666666679</v>
      </c>
      <c r="N452" s="29">
        <f>_xlfn.IFNA(IF(C452&lt;'DB-선물'!$E$5,VLOOKUP('주요 재화 수급처 관리'!$H$10,'DB-선물'!$G$6:$I$9,3,0),(IF('DB-선물'!$E$11&lt;=C452&lt;'DB-선물'!E398,VLOOKUP('주요 재화 수급처 관리'!$H$10,'DB-선물'!$G$12:$I$15,3,0),VLOOKUP(H452,'DB-선물'!$G$18:$I$21,3,0)))),"0")*6*D452</f>
        <v>0</v>
      </c>
      <c r="O452" s="29">
        <f t="array" ref="O452">(_xlfn.IFNA((VLOOKUP((INDEX('DB-메모리얼'!$F$5:$F$98,MATCH(MIN(ABS('DB-메모리얼'!$F$5:$F$98-'주요 재화 수급처 관리'!$C$10)),ABS('DB-메모리얼'!$F$5:$F$98-'주요 재화 수급처 관리'!$C$10),0))),'DB-메모리얼'!$F$5:$K$98,MATCH(H452,'DB-메모리얼'!$H$3:$K$3,0)+2,0)),"0"))*D452/14</f>
        <v>0</v>
      </c>
      <c r="P452" s="29">
        <f t="shared" ref="P452:P515" si="18">IF(F452&gt;130,1028,"")</f>
        <v>1028</v>
      </c>
      <c r="Q452" s="299">
        <f t="shared" ref="Q452:Q515" si="19">SUM(I452:P452)+E452</f>
        <v>2574062.415238095</v>
      </c>
    </row>
    <row r="453" spans="2:17" ht="18" thickTop="1" thickBot="1" x14ac:dyDescent="0.35">
      <c r="B453" s="22" t="s">
        <v>1611</v>
      </c>
      <c r="C453" s="5">
        <v>123</v>
      </c>
      <c r="D453" s="323">
        <v>1</v>
      </c>
      <c r="E453" s="17"/>
      <c r="F453" s="276">
        <f>VLOOKUP(C453,'DB-캐릭터별 스테이지 매칭'!$E$3:$F$302,2,0)</f>
        <v>404</v>
      </c>
      <c r="G453" s="276" t="str">
        <f>VLOOKUP(F453,'DB-캐릭터별 스테이지 매칭'!$I$3:$L$1698,4,0)</f>
        <v>11-28</v>
      </c>
      <c r="H453" s="276">
        <f>_xlfn.IFNA(VLOOKUP(B453,'DB-서식용'!$D$4:$E$12,2,0),"")</f>
        <v>1040302001</v>
      </c>
      <c r="I453" s="29">
        <f>IFERROR((VLOOKUP(F453,'DB-방치 재화'!$B$3:$I$1800,(MATCH(H453,'DB-방치 재화'!$F$1:$I$1,0)+4),0))*60*24*D453,"0")*(1.7+1.58)</f>
        <v>2125440</v>
      </c>
      <c r="J453" s="29">
        <f>_xlfn.IFNA(IF(H453='DB-일일 퀘스트'!$F$6,VLOOKUP(F453,'DB-방치 재화'!$B$3:$H$1698,5,0)*VLOOKUP(H453,'DB-일일 퀘스트'!$F$6:$H$13,3,0),IF(H453='DB-일일 퀘스트'!$F$7,VLOOKUP(F453,'DB-방치 재화'!$B$3:$H$1698,6,0)*VLOOKUP(H453,'DB-일일 퀘스트'!$F$6:$H$13,3,0),IF(H453='DB-일일 퀘스트'!$F$8,VLOOKUP(F453,'DB-방치 재화'!$B$3:$H$1698,7,0)*VLOOKUP(H453,'DB-일일 퀘스트'!$F$6:$H$13,3,0),VLOOKUP(H453,'DB-일일 퀘스트'!$F$6:$H$13,3,0)))),"0")</f>
        <v>54000</v>
      </c>
      <c r="K453" s="29">
        <f>_xlfn.IFNA((IF(H453='DB-주간 퀘스트'!$F$6,VLOOKUP(F453,'DB-방치 재화'!$B$3:$H$1698,5,0)*VLOOKUP(H453,'DB-주간 퀘스트'!$F$6:$H$15,3,0),IF(H453='DB-주간 퀘스트'!$F$7,VLOOKUP(F453,'DB-방치 재화'!$B$3:$H$1698,6,0)*VLOOKUP(H453,'DB-주간 퀘스트'!$F$6:$H$15,3,0),IF(H453='DB-주간 퀘스트'!$F$8,VLOOKUP(F453,'DB-방치 재화'!$B$3:$H$1698,7,0)*VLOOKUP(H453,'DB-주간 퀘스트'!$F$6:$H$15,3,0),VLOOKUP(H453,'DB-주간 퀘스트'!$F$6:$H$15,3,0)))))/7,"0")</f>
        <v>23142.857142857141</v>
      </c>
      <c r="L453" s="29">
        <f t="array" ref="L453">_xlfn.IFNA(IF(H453='DB-아스니아 미션'!$F$8,VLOOKUP('주요 재화 수급처 관리'!$F$10:$F$11,'DB-방치 재화'!$B$3:$H$1698,6,0)*'DB-아스니아 미션'!$H$8,VLOOKUP('주요 재화 수급처 관리'!$H$10:$H$11,'DB-아스니아 미션'!$F$7:$H$10,3,0)),"0")/7</f>
        <v>320365.71428571426</v>
      </c>
      <c r="M453" s="29">
        <f>(((VLOOKUP(F453,'DB-방치 재화'!$B$3:$I$1698,8,0)+8)*(VLOOKUP(H453,'DB-파견 작전실'!$L$8:$M$14,2,0)))*D453)</f>
        <v>74558.986666666679</v>
      </c>
      <c r="N453" s="29">
        <f>_xlfn.IFNA(IF(C453&lt;'DB-선물'!$E$5,VLOOKUP('주요 재화 수급처 관리'!$H$10,'DB-선물'!$G$6:$I$9,3,0),(IF('DB-선물'!$E$11&lt;=C453&lt;'DB-선물'!E399,VLOOKUP('주요 재화 수급처 관리'!$H$10,'DB-선물'!$G$12:$I$15,3,0),VLOOKUP(H453,'DB-선물'!$G$18:$I$21,3,0)))),"0")*6*D453</f>
        <v>0</v>
      </c>
      <c r="O453" s="29">
        <f t="array" ref="O453">(_xlfn.IFNA((VLOOKUP((INDEX('DB-메모리얼'!$F$5:$F$98,MATCH(MIN(ABS('DB-메모리얼'!$F$5:$F$98-'주요 재화 수급처 관리'!$C$10)),ABS('DB-메모리얼'!$F$5:$F$98-'주요 재화 수급처 관리'!$C$10),0))),'DB-메모리얼'!$F$5:$K$98,MATCH(H453,'DB-메모리얼'!$H$3:$K$3,0)+2,0)),"0"))*D453/14</f>
        <v>0</v>
      </c>
      <c r="P453" s="29">
        <f t="shared" si="18"/>
        <v>1028</v>
      </c>
      <c r="Q453" s="299">
        <f t="shared" si="19"/>
        <v>2598535.5580952382</v>
      </c>
    </row>
    <row r="454" spans="2:17" ht="18" thickTop="1" thickBot="1" x14ac:dyDescent="0.35">
      <c r="B454" s="22" t="s">
        <v>1611</v>
      </c>
      <c r="C454" s="5">
        <v>124</v>
      </c>
      <c r="D454" s="323">
        <v>1</v>
      </c>
      <c r="E454" s="17"/>
      <c r="F454" s="276">
        <f>VLOOKUP(C454,'DB-캐릭터별 스테이지 매칭'!$E$3:$F$302,2,0)</f>
        <v>410</v>
      </c>
      <c r="G454" s="276" t="str">
        <f>VLOOKUP(F454,'DB-캐릭터별 스테이지 매칭'!$I$3:$L$1698,4,0)</f>
        <v>11-34</v>
      </c>
      <c r="H454" s="276">
        <f>_xlfn.IFNA(VLOOKUP(B454,'DB-서식용'!$D$4:$E$12,2,0),"")</f>
        <v>1040302001</v>
      </c>
      <c r="I454" s="29">
        <f>IFERROR((VLOOKUP(F454,'DB-방치 재화'!$B$3:$I$1800,(MATCH(H454,'DB-방치 재화'!$F$1:$I$1,0)+4),0))*60*24*D454,"0")*(1.7+1.58)</f>
        <v>2153779.2000000002</v>
      </c>
      <c r="J454" s="29">
        <f>_xlfn.IFNA(IF(H454='DB-일일 퀘스트'!$F$6,VLOOKUP(F454,'DB-방치 재화'!$B$3:$H$1698,5,0)*VLOOKUP(H454,'DB-일일 퀘스트'!$F$6:$H$13,3,0),IF(H454='DB-일일 퀘스트'!$F$7,VLOOKUP(F454,'DB-방치 재화'!$B$3:$H$1698,6,0)*VLOOKUP(H454,'DB-일일 퀘스트'!$F$6:$H$13,3,0),IF(H454='DB-일일 퀘스트'!$F$8,VLOOKUP(F454,'DB-방치 재화'!$B$3:$H$1698,7,0)*VLOOKUP(H454,'DB-일일 퀘스트'!$F$6:$H$13,3,0),VLOOKUP(H454,'DB-일일 퀘스트'!$F$6:$H$13,3,0)))),"0")</f>
        <v>54720</v>
      </c>
      <c r="K454" s="29">
        <f>_xlfn.IFNA((IF(H454='DB-주간 퀘스트'!$F$6,VLOOKUP(F454,'DB-방치 재화'!$B$3:$H$1698,5,0)*VLOOKUP(H454,'DB-주간 퀘스트'!$F$6:$H$15,3,0),IF(H454='DB-주간 퀘스트'!$F$7,VLOOKUP(F454,'DB-방치 재화'!$B$3:$H$1698,6,0)*VLOOKUP(H454,'DB-주간 퀘스트'!$F$6:$H$15,3,0),IF(H454='DB-주간 퀘스트'!$F$8,VLOOKUP(F454,'DB-방치 재화'!$B$3:$H$1698,7,0)*VLOOKUP(H454,'DB-주간 퀘스트'!$F$6:$H$15,3,0),VLOOKUP(H454,'DB-주간 퀘스트'!$F$6:$H$15,3,0)))))/7,"0")</f>
        <v>23451.428571428572</v>
      </c>
      <c r="L454" s="29">
        <f t="array" ref="L454">_xlfn.IFNA(IF(H454='DB-아스니아 미션'!$F$8,VLOOKUP('주요 재화 수급처 관리'!$F$10:$F$11,'DB-방치 재화'!$B$3:$H$1698,6,0)*'DB-아스니아 미션'!$H$8,VLOOKUP('주요 재화 수급처 관리'!$H$10:$H$11,'DB-아스니아 미션'!$F$7:$H$10,3,0)),"0")/7</f>
        <v>320365.71428571426</v>
      </c>
      <c r="M454" s="29">
        <f>(((VLOOKUP(F454,'DB-방치 재화'!$B$3:$I$1698,8,0)+8)*(VLOOKUP(H454,'DB-파견 작전실'!$L$8:$M$14,2,0)))*D454)</f>
        <v>74558.986666666679</v>
      </c>
      <c r="N454" s="29">
        <f>_xlfn.IFNA(IF(C454&lt;'DB-선물'!$E$5,VLOOKUP('주요 재화 수급처 관리'!$H$10,'DB-선물'!$G$6:$I$9,3,0),(IF('DB-선물'!$E$11&lt;=C454&lt;'DB-선물'!E400,VLOOKUP('주요 재화 수급처 관리'!$H$10,'DB-선물'!$G$12:$I$15,3,0),VLOOKUP(H454,'DB-선물'!$G$18:$I$21,3,0)))),"0")*6*D454</f>
        <v>0</v>
      </c>
      <c r="O454" s="29">
        <f t="array" ref="O454">(_xlfn.IFNA((VLOOKUP((INDEX('DB-메모리얼'!$F$5:$F$98,MATCH(MIN(ABS('DB-메모리얼'!$F$5:$F$98-'주요 재화 수급처 관리'!$C$10)),ABS('DB-메모리얼'!$F$5:$F$98-'주요 재화 수급처 관리'!$C$10),0))),'DB-메모리얼'!$F$5:$K$98,MATCH(H454,'DB-메모리얼'!$H$3:$K$3,0)+2,0)),"0"))*D454/14</f>
        <v>0</v>
      </c>
      <c r="P454" s="29">
        <f t="shared" si="18"/>
        <v>1028</v>
      </c>
      <c r="Q454" s="299">
        <f t="shared" si="19"/>
        <v>2627903.3295238097</v>
      </c>
    </row>
    <row r="455" spans="2:17" ht="18" thickTop="1" thickBot="1" x14ac:dyDescent="0.35">
      <c r="B455" s="22" t="s">
        <v>1611</v>
      </c>
      <c r="C455" s="116">
        <v>125</v>
      </c>
      <c r="D455" s="323">
        <v>1</v>
      </c>
      <c r="E455" s="17"/>
      <c r="F455" s="276">
        <f>VLOOKUP(C455,'DB-캐릭터별 스테이지 매칭'!$E$3:$F$302,2,0)</f>
        <v>415</v>
      </c>
      <c r="G455" s="276" t="str">
        <f>VLOOKUP(F455,'DB-캐릭터별 스테이지 매칭'!$I$3:$L$1698,4,0)</f>
        <v>11-39</v>
      </c>
      <c r="H455" s="276">
        <f>_xlfn.IFNA(VLOOKUP(B455,'DB-서식용'!$D$4:$E$12,2,0),"")</f>
        <v>1040302001</v>
      </c>
      <c r="I455" s="29">
        <f>IFERROR((VLOOKUP(F455,'DB-방치 재화'!$B$3:$I$1800,(MATCH(H455,'DB-방치 재화'!$F$1:$I$1,0)+4),0))*60*24*D455,"0")*(1.7+1.58)</f>
        <v>2172672</v>
      </c>
      <c r="J455" s="29">
        <f>_xlfn.IFNA(IF(H455='DB-일일 퀘스트'!$F$6,VLOOKUP(F455,'DB-방치 재화'!$B$3:$H$1698,5,0)*VLOOKUP(H455,'DB-일일 퀘스트'!$F$6:$H$13,3,0),IF(H455='DB-일일 퀘스트'!$F$7,VLOOKUP(F455,'DB-방치 재화'!$B$3:$H$1698,6,0)*VLOOKUP(H455,'DB-일일 퀘스트'!$F$6:$H$13,3,0),IF(H455='DB-일일 퀘스트'!$F$8,VLOOKUP(F455,'DB-방치 재화'!$B$3:$H$1698,7,0)*VLOOKUP(H455,'DB-일일 퀘스트'!$F$6:$H$13,3,0),VLOOKUP(H455,'DB-일일 퀘스트'!$F$6:$H$13,3,0)))),"0")</f>
        <v>55200</v>
      </c>
      <c r="K455" s="29">
        <f>_xlfn.IFNA((IF(H455='DB-주간 퀘스트'!$F$6,VLOOKUP(F455,'DB-방치 재화'!$B$3:$H$1698,5,0)*VLOOKUP(H455,'DB-주간 퀘스트'!$F$6:$H$15,3,0),IF(H455='DB-주간 퀘스트'!$F$7,VLOOKUP(F455,'DB-방치 재화'!$B$3:$H$1698,6,0)*VLOOKUP(H455,'DB-주간 퀘스트'!$F$6:$H$15,3,0),IF(H455='DB-주간 퀘스트'!$F$8,VLOOKUP(F455,'DB-방치 재화'!$B$3:$H$1698,7,0)*VLOOKUP(H455,'DB-주간 퀘스트'!$F$6:$H$15,3,0),VLOOKUP(H455,'DB-주간 퀘스트'!$F$6:$H$15,3,0)))))/7,"0")</f>
        <v>23657.142857142859</v>
      </c>
      <c r="L455" s="29">
        <f t="array" ref="L455">_xlfn.IFNA(IF(H455='DB-아스니아 미션'!$F$8,VLOOKUP('주요 재화 수급처 관리'!$F$10:$F$11,'DB-방치 재화'!$B$3:$H$1698,6,0)*'DB-아스니아 미션'!$H$8,VLOOKUP('주요 재화 수급처 관리'!$H$10:$H$11,'DB-아스니아 미션'!$F$7:$H$10,3,0)),"0")/7</f>
        <v>320365.71428571426</v>
      </c>
      <c r="M455" s="29">
        <f>(((VLOOKUP(F455,'DB-방치 재화'!$B$3:$I$1698,8,0)+8)*(VLOOKUP(H455,'DB-파견 작전실'!$L$8:$M$14,2,0)))*D455)</f>
        <v>74558.986666666679</v>
      </c>
      <c r="N455" s="29">
        <f>_xlfn.IFNA(IF(C455&lt;'DB-선물'!$E$5,VLOOKUP('주요 재화 수급처 관리'!$H$10,'DB-선물'!$G$6:$I$9,3,0),(IF('DB-선물'!$E$11&lt;=C455&lt;'DB-선물'!E401,VLOOKUP('주요 재화 수급처 관리'!$H$10,'DB-선물'!$G$12:$I$15,3,0),VLOOKUP(H455,'DB-선물'!$G$18:$I$21,3,0)))),"0")*6*D455</f>
        <v>0</v>
      </c>
      <c r="O455" s="29">
        <f t="array" ref="O455">(_xlfn.IFNA((VLOOKUP((INDEX('DB-메모리얼'!$F$5:$F$98,MATCH(MIN(ABS('DB-메모리얼'!$F$5:$F$98-'주요 재화 수급처 관리'!$C$10)),ABS('DB-메모리얼'!$F$5:$F$98-'주요 재화 수급처 관리'!$C$10),0))),'DB-메모리얼'!$F$5:$K$98,MATCH(H455,'DB-메모리얼'!$H$3:$K$3,0)+2,0)),"0"))*D455/14</f>
        <v>0</v>
      </c>
      <c r="P455" s="29">
        <f t="shared" si="18"/>
        <v>1028</v>
      </c>
      <c r="Q455" s="299">
        <f t="shared" si="19"/>
        <v>2647481.8438095236</v>
      </c>
    </row>
    <row r="456" spans="2:17" ht="18" thickTop="1" thickBot="1" x14ac:dyDescent="0.35">
      <c r="B456" s="22" t="s">
        <v>1611</v>
      </c>
      <c r="C456" s="116">
        <v>126</v>
      </c>
      <c r="D456" s="323">
        <v>1</v>
      </c>
      <c r="E456" s="17"/>
      <c r="F456" s="276">
        <f>VLOOKUP(C456,'DB-캐릭터별 스테이지 매칭'!$E$3:$F$302,2,0)</f>
        <v>420</v>
      </c>
      <c r="G456" s="276" t="str">
        <f>VLOOKUP(F456,'DB-캐릭터별 스테이지 매칭'!$I$3:$L$1698,4,0)</f>
        <v>11-44</v>
      </c>
      <c r="H456" s="276">
        <f>_xlfn.IFNA(VLOOKUP(B456,'DB-서식용'!$D$4:$E$12,2,0),"")</f>
        <v>1040302001</v>
      </c>
      <c r="I456" s="29">
        <f>IFERROR((VLOOKUP(F456,'DB-방치 재화'!$B$3:$I$1800,(MATCH(H456,'DB-방치 재화'!$F$1:$I$1,0)+4),0))*60*24*D456,"0")*(1.7+1.58)</f>
        <v>2196288</v>
      </c>
      <c r="J456" s="29">
        <f>_xlfn.IFNA(IF(H456='DB-일일 퀘스트'!$F$6,VLOOKUP(F456,'DB-방치 재화'!$B$3:$H$1698,5,0)*VLOOKUP(H456,'DB-일일 퀘스트'!$F$6:$H$13,3,0),IF(H456='DB-일일 퀘스트'!$F$7,VLOOKUP(F456,'DB-방치 재화'!$B$3:$H$1698,6,0)*VLOOKUP(H456,'DB-일일 퀘스트'!$F$6:$H$13,3,0),IF(H456='DB-일일 퀘스트'!$F$8,VLOOKUP(F456,'DB-방치 재화'!$B$3:$H$1698,7,0)*VLOOKUP(H456,'DB-일일 퀘스트'!$F$6:$H$13,3,0),VLOOKUP(H456,'DB-일일 퀘스트'!$F$6:$H$13,3,0)))),"0")</f>
        <v>55800</v>
      </c>
      <c r="K456" s="29">
        <f>_xlfn.IFNA((IF(H456='DB-주간 퀘스트'!$F$6,VLOOKUP(F456,'DB-방치 재화'!$B$3:$H$1698,5,0)*VLOOKUP(H456,'DB-주간 퀘스트'!$F$6:$H$15,3,0),IF(H456='DB-주간 퀘스트'!$F$7,VLOOKUP(F456,'DB-방치 재화'!$B$3:$H$1698,6,0)*VLOOKUP(H456,'DB-주간 퀘스트'!$F$6:$H$15,3,0),IF(H456='DB-주간 퀘스트'!$F$8,VLOOKUP(F456,'DB-방치 재화'!$B$3:$H$1698,7,0)*VLOOKUP(H456,'DB-주간 퀘스트'!$F$6:$H$15,3,0),VLOOKUP(H456,'DB-주간 퀘스트'!$F$6:$H$15,3,0)))))/7,"0")</f>
        <v>23914.285714285714</v>
      </c>
      <c r="L456" s="29">
        <f t="array" ref="L456">_xlfn.IFNA(IF(H456='DB-아스니아 미션'!$F$8,VLOOKUP('주요 재화 수급처 관리'!$F$10:$F$11,'DB-방치 재화'!$B$3:$H$1698,6,0)*'DB-아스니아 미션'!$H$8,VLOOKUP('주요 재화 수급처 관리'!$H$10:$H$11,'DB-아스니아 미션'!$F$7:$H$10,3,0)),"0")/7</f>
        <v>320365.71428571426</v>
      </c>
      <c r="M456" s="29">
        <f>(((VLOOKUP(F456,'DB-방치 재화'!$B$3:$I$1698,8,0)+8)*(VLOOKUP(H456,'DB-파견 작전실'!$L$8:$M$14,2,0)))*D456)</f>
        <v>74558.986666666679</v>
      </c>
      <c r="N456" s="29">
        <f>_xlfn.IFNA(IF(C456&lt;'DB-선물'!$E$5,VLOOKUP('주요 재화 수급처 관리'!$H$10,'DB-선물'!$G$6:$I$9,3,0),(IF('DB-선물'!$E$11&lt;=C456&lt;'DB-선물'!E402,VLOOKUP('주요 재화 수급처 관리'!$H$10,'DB-선물'!$G$12:$I$15,3,0),VLOOKUP(H456,'DB-선물'!$G$18:$I$21,3,0)))),"0")*6*D456</f>
        <v>0</v>
      </c>
      <c r="O456" s="29">
        <f t="array" ref="O456">(_xlfn.IFNA((VLOOKUP((INDEX('DB-메모리얼'!$F$5:$F$98,MATCH(MIN(ABS('DB-메모리얼'!$F$5:$F$98-'주요 재화 수급처 관리'!$C$10)),ABS('DB-메모리얼'!$F$5:$F$98-'주요 재화 수급처 관리'!$C$10),0))),'DB-메모리얼'!$F$5:$K$98,MATCH(H456,'DB-메모리얼'!$H$3:$K$3,0)+2,0)),"0"))*D456/14</f>
        <v>0</v>
      </c>
      <c r="P456" s="29">
        <f t="shared" si="18"/>
        <v>1028</v>
      </c>
      <c r="Q456" s="299">
        <f t="shared" si="19"/>
        <v>2671954.9866666668</v>
      </c>
    </row>
    <row r="457" spans="2:17" ht="18" thickTop="1" thickBot="1" x14ac:dyDescent="0.35">
      <c r="B457" s="22" t="s">
        <v>1611</v>
      </c>
      <c r="C457" s="116">
        <v>127</v>
      </c>
      <c r="D457" s="323">
        <v>1</v>
      </c>
      <c r="E457" s="17"/>
      <c r="F457" s="276">
        <f>VLOOKUP(C457,'DB-캐릭터별 스테이지 매칭'!$E$3:$F$302,2,0)</f>
        <v>426</v>
      </c>
      <c r="G457" s="276" t="str">
        <f>VLOOKUP(F457,'DB-캐릭터별 스테이지 매칭'!$I$3:$L$1698,4,0)</f>
        <v>11-50</v>
      </c>
      <c r="H457" s="276">
        <f>_xlfn.IFNA(VLOOKUP(B457,'DB-서식용'!$D$4:$E$12,2,0),"")</f>
        <v>1040302001</v>
      </c>
      <c r="I457" s="29">
        <f>IFERROR((VLOOKUP(F457,'DB-방치 재화'!$B$3:$I$1800,(MATCH(H457,'DB-방치 재화'!$F$1:$I$1,0)+4),0))*60*24*D457,"0")*(1.7+1.58)</f>
        <v>2219904</v>
      </c>
      <c r="J457" s="29">
        <f>_xlfn.IFNA(IF(H457='DB-일일 퀘스트'!$F$6,VLOOKUP(F457,'DB-방치 재화'!$B$3:$H$1698,5,0)*VLOOKUP(H457,'DB-일일 퀘스트'!$F$6:$H$13,3,0),IF(H457='DB-일일 퀘스트'!$F$7,VLOOKUP(F457,'DB-방치 재화'!$B$3:$H$1698,6,0)*VLOOKUP(H457,'DB-일일 퀘스트'!$F$6:$H$13,3,0),IF(H457='DB-일일 퀘스트'!$F$8,VLOOKUP(F457,'DB-방치 재화'!$B$3:$H$1698,7,0)*VLOOKUP(H457,'DB-일일 퀘스트'!$F$6:$H$13,3,0),VLOOKUP(H457,'DB-일일 퀘스트'!$F$6:$H$13,3,0)))),"0")</f>
        <v>56400</v>
      </c>
      <c r="K457" s="29">
        <f>_xlfn.IFNA((IF(H457='DB-주간 퀘스트'!$F$6,VLOOKUP(F457,'DB-방치 재화'!$B$3:$H$1698,5,0)*VLOOKUP(H457,'DB-주간 퀘스트'!$F$6:$H$15,3,0),IF(H457='DB-주간 퀘스트'!$F$7,VLOOKUP(F457,'DB-방치 재화'!$B$3:$H$1698,6,0)*VLOOKUP(H457,'DB-주간 퀘스트'!$F$6:$H$15,3,0),IF(H457='DB-주간 퀘스트'!$F$8,VLOOKUP(F457,'DB-방치 재화'!$B$3:$H$1698,7,0)*VLOOKUP(H457,'DB-주간 퀘스트'!$F$6:$H$15,3,0),VLOOKUP(H457,'DB-주간 퀘스트'!$F$6:$H$15,3,0)))))/7,"0")</f>
        <v>24171.428571428572</v>
      </c>
      <c r="L457" s="29">
        <f t="array" ref="L457">_xlfn.IFNA(IF(H457='DB-아스니아 미션'!$F$8,VLOOKUP('주요 재화 수급처 관리'!$F$10:$F$11,'DB-방치 재화'!$B$3:$H$1698,6,0)*'DB-아스니아 미션'!$H$8,VLOOKUP('주요 재화 수급처 관리'!$H$10:$H$11,'DB-아스니아 미션'!$F$7:$H$10,3,0)),"0")/7</f>
        <v>320365.71428571426</v>
      </c>
      <c r="M457" s="29">
        <f>(((VLOOKUP(F457,'DB-방치 재화'!$B$3:$I$1698,8,0)+8)*(VLOOKUP(H457,'DB-파견 작전실'!$L$8:$M$14,2,0)))*D457)</f>
        <v>74558.986666666679</v>
      </c>
      <c r="N457" s="29">
        <f>_xlfn.IFNA(IF(C457&lt;'DB-선물'!$E$5,VLOOKUP('주요 재화 수급처 관리'!$H$10,'DB-선물'!$G$6:$I$9,3,0),(IF('DB-선물'!$E$11&lt;=C457&lt;'DB-선물'!E403,VLOOKUP('주요 재화 수급처 관리'!$H$10,'DB-선물'!$G$12:$I$15,3,0),VLOOKUP(H457,'DB-선물'!$G$18:$I$21,3,0)))),"0")*6*D457</f>
        <v>0</v>
      </c>
      <c r="O457" s="29">
        <f t="array" ref="O457">(_xlfn.IFNA((VLOOKUP((INDEX('DB-메모리얼'!$F$5:$F$98,MATCH(MIN(ABS('DB-메모리얼'!$F$5:$F$98-'주요 재화 수급처 관리'!$C$10)),ABS('DB-메모리얼'!$F$5:$F$98-'주요 재화 수급처 관리'!$C$10),0))),'DB-메모리얼'!$F$5:$K$98,MATCH(H457,'DB-메모리얼'!$H$3:$K$3,0)+2,0)),"0"))*D457/14</f>
        <v>0</v>
      </c>
      <c r="P457" s="29">
        <f t="shared" si="18"/>
        <v>1028</v>
      </c>
      <c r="Q457" s="299">
        <f t="shared" si="19"/>
        <v>2696428.1295238095</v>
      </c>
    </row>
    <row r="458" spans="2:17" ht="18" thickTop="1" thickBot="1" x14ac:dyDescent="0.35">
      <c r="B458" s="22" t="s">
        <v>1611</v>
      </c>
      <c r="C458" s="116">
        <v>128</v>
      </c>
      <c r="D458" s="323">
        <v>1</v>
      </c>
      <c r="E458" s="17"/>
      <c r="F458" s="276">
        <f>VLOOKUP(C458,'DB-캐릭터별 스테이지 매칭'!$E$3:$F$302,2,0)</f>
        <v>431</v>
      </c>
      <c r="G458" s="276" t="str">
        <f>VLOOKUP(F458,'DB-캐릭터별 스테이지 매칭'!$I$3:$L$1698,4,0)</f>
        <v>11-55</v>
      </c>
      <c r="H458" s="276">
        <f>_xlfn.IFNA(VLOOKUP(B458,'DB-서식용'!$D$4:$E$12,2,0),"")</f>
        <v>1040302001</v>
      </c>
      <c r="I458" s="29">
        <f>IFERROR((VLOOKUP(F458,'DB-방치 재화'!$B$3:$I$1800,(MATCH(H458,'DB-방치 재화'!$F$1:$I$1,0)+4),0))*60*24*D458,"0")*(1.7+1.58)</f>
        <v>2243520</v>
      </c>
      <c r="J458" s="29">
        <f>_xlfn.IFNA(IF(H458='DB-일일 퀘스트'!$F$6,VLOOKUP(F458,'DB-방치 재화'!$B$3:$H$1698,5,0)*VLOOKUP(H458,'DB-일일 퀘스트'!$F$6:$H$13,3,0),IF(H458='DB-일일 퀘스트'!$F$7,VLOOKUP(F458,'DB-방치 재화'!$B$3:$H$1698,6,0)*VLOOKUP(H458,'DB-일일 퀘스트'!$F$6:$H$13,3,0),IF(H458='DB-일일 퀘스트'!$F$8,VLOOKUP(F458,'DB-방치 재화'!$B$3:$H$1698,7,0)*VLOOKUP(H458,'DB-일일 퀘스트'!$F$6:$H$13,3,0),VLOOKUP(H458,'DB-일일 퀘스트'!$F$6:$H$13,3,0)))),"0")</f>
        <v>57000</v>
      </c>
      <c r="K458" s="29">
        <f>_xlfn.IFNA((IF(H458='DB-주간 퀘스트'!$F$6,VLOOKUP(F458,'DB-방치 재화'!$B$3:$H$1698,5,0)*VLOOKUP(H458,'DB-주간 퀘스트'!$F$6:$H$15,3,0),IF(H458='DB-주간 퀘스트'!$F$7,VLOOKUP(F458,'DB-방치 재화'!$B$3:$H$1698,6,0)*VLOOKUP(H458,'DB-주간 퀘스트'!$F$6:$H$15,3,0),IF(H458='DB-주간 퀘스트'!$F$8,VLOOKUP(F458,'DB-방치 재화'!$B$3:$H$1698,7,0)*VLOOKUP(H458,'DB-주간 퀘스트'!$F$6:$H$15,3,0),VLOOKUP(H458,'DB-주간 퀘스트'!$F$6:$H$15,3,0)))))/7,"0")</f>
        <v>24428.571428571428</v>
      </c>
      <c r="L458" s="29">
        <f t="array" ref="L458">_xlfn.IFNA(IF(H458='DB-아스니아 미션'!$F$8,VLOOKUP('주요 재화 수급처 관리'!$F$10:$F$11,'DB-방치 재화'!$B$3:$H$1698,6,0)*'DB-아스니아 미션'!$H$8,VLOOKUP('주요 재화 수급처 관리'!$H$10:$H$11,'DB-아스니아 미션'!$F$7:$H$10,3,0)),"0")/7</f>
        <v>320365.71428571426</v>
      </c>
      <c r="M458" s="29">
        <f>(((VLOOKUP(F458,'DB-방치 재화'!$B$3:$I$1698,8,0)+8)*(VLOOKUP(H458,'DB-파견 작전실'!$L$8:$M$14,2,0)))*D458)</f>
        <v>74558.986666666679</v>
      </c>
      <c r="N458" s="29">
        <f>_xlfn.IFNA(IF(C458&lt;'DB-선물'!$E$5,VLOOKUP('주요 재화 수급처 관리'!$H$10,'DB-선물'!$G$6:$I$9,3,0),(IF('DB-선물'!$E$11&lt;=C458&lt;'DB-선물'!E404,VLOOKUP('주요 재화 수급처 관리'!$H$10,'DB-선물'!$G$12:$I$15,3,0),VLOOKUP(H458,'DB-선물'!$G$18:$I$21,3,0)))),"0")*6*D458</f>
        <v>0</v>
      </c>
      <c r="O458" s="29">
        <f t="array" ref="O458">(_xlfn.IFNA((VLOOKUP((INDEX('DB-메모리얼'!$F$5:$F$98,MATCH(MIN(ABS('DB-메모리얼'!$F$5:$F$98-'주요 재화 수급처 관리'!$C$10)),ABS('DB-메모리얼'!$F$5:$F$98-'주요 재화 수급처 관리'!$C$10),0))),'DB-메모리얼'!$F$5:$K$98,MATCH(H458,'DB-메모리얼'!$H$3:$K$3,0)+2,0)),"0"))*D458/14</f>
        <v>0</v>
      </c>
      <c r="P458" s="29">
        <f t="shared" si="18"/>
        <v>1028</v>
      </c>
      <c r="Q458" s="299">
        <f t="shared" si="19"/>
        <v>2720901.2723809523</v>
      </c>
    </row>
    <row r="459" spans="2:17" ht="18" thickTop="1" thickBot="1" x14ac:dyDescent="0.35">
      <c r="B459" s="22" t="s">
        <v>1611</v>
      </c>
      <c r="C459" s="116">
        <v>129</v>
      </c>
      <c r="D459" s="323">
        <v>1</v>
      </c>
      <c r="E459" s="17"/>
      <c r="F459" s="276">
        <f>VLOOKUP(C459,'DB-캐릭터별 스테이지 매칭'!$E$3:$F$302,2,0)</f>
        <v>437</v>
      </c>
      <c r="G459" s="276" t="str">
        <f>VLOOKUP(F459,'DB-캐릭터별 스테이지 매칭'!$I$3:$L$1698,4,0)</f>
        <v>12-1</v>
      </c>
      <c r="H459" s="276">
        <f>_xlfn.IFNA(VLOOKUP(B459,'DB-서식용'!$D$4:$E$12,2,0),"")</f>
        <v>1040302001</v>
      </c>
      <c r="I459" s="29">
        <f>IFERROR((VLOOKUP(F459,'DB-방치 재화'!$B$3:$I$1800,(MATCH(H459,'DB-방치 재화'!$F$1:$I$1,0)+4),0))*60*24*D459,"0")*(1.7+1.58)</f>
        <v>2267136</v>
      </c>
      <c r="J459" s="29">
        <f>_xlfn.IFNA(IF(H459='DB-일일 퀘스트'!$F$6,VLOOKUP(F459,'DB-방치 재화'!$B$3:$H$1698,5,0)*VLOOKUP(H459,'DB-일일 퀘스트'!$F$6:$H$13,3,0),IF(H459='DB-일일 퀘스트'!$F$7,VLOOKUP(F459,'DB-방치 재화'!$B$3:$H$1698,6,0)*VLOOKUP(H459,'DB-일일 퀘스트'!$F$6:$H$13,3,0),IF(H459='DB-일일 퀘스트'!$F$8,VLOOKUP(F459,'DB-방치 재화'!$B$3:$H$1698,7,0)*VLOOKUP(H459,'DB-일일 퀘스트'!$F$6:$H$13,3,0),VLOOKUP(H459,'DB-일일 퀘스트'!$F$6:$H$13,3,0)))),"0")</f>
        <v>57600</v>
      </c>
      <c r="K459" s="29">
        <f>_xlfn.IFNA((IF(H459='DB-주간 퀘스트'!$F$6,VLOOKUP(F459,'DB-방치 재화'!$B$3:$H$1698,5,0)*VLOOKUP(H459,'DB-주간 퀘스트'!$F$6:$H$15,3,0),IF(H459='DB-주간 퀘스트'!$F$7,VLOOKUP(F459,'DB-방치 재화'!$B$3:$H$1698,6,0)*VLOOKUP(H459,'DB-주간 퀘스트'!$F$6:$H$15,3,0),IF(H459='DB-주간 퀘스트'!$F$8,VLOOKUP(F459,'DB-방치 재화'!$B$3:$H$1698,7,0)*VLOOKUP(H459,'DB-주간 퀘스트'!$F$6:$H$15,3,0),VLOOKUP(H459,'DB-주간 퀘스트'!$F$6:$H$15,3,0)))))/7,"0")</f>
        <v>24685.714285714286</v>
      </c>
      <c r="L459" s="29">
        <f t="array" ref="L459">_xlfn.IFNA(IF(H459='DB-아스니아 미션'!$F$8,VLOOKUP('주요 재화 수급처 관리'!$F$10:$F$11,'DB-방치 재화'!$B$3:$H$1698,6,0)*'DB-아스니아 미션'!$H$8,VLOOKUP('주요 재화 수급처 관리'!$H$10:$H$11,'DB-아스니아 미션'!$F$7:$H$10,3,0)),"0")/7</f>
        <v>320365.71428571426</v>
      </c>
      <c r="M459" s="29">
        <f>(((VLOOKUP(F459,'DB-방치 재화'!$B$3:$I$1698,8,0)+8)*(VLOOKUP(H459,'DB-파견 작전실'!$L$8:$M$14,2,0)))*D459)</f>
        <v>74558.986666666679</v>
      </c>
      <c r="N459" s="29">
        <f>_xlfn.IFNA(IF(C459&lt;'DB-선물'!$E$5,VLOOKUP('주요 재화 수급처 관리'!$H$10,'DB-선물'!$G$6:$I$9,3,0),(IF('DB-선물'!$E$11&lt;=C459&lt;'DB-선물'!E405,VLOOKUP('주요 재화 수급처 관리'!$H$10,'DB-선물'!$G$12:$I$15,3,0),VLOOKUP(H459,'DB-선물'!$G$18:$I$21,3,0)))),"0")*6*D459</f>
        <v>0</v>
      </c>
      <c r="O459" s="29">
        <f t="array" ref="O459">(_xlfn.IFNA((VLOOKUP((INDEX('DB-메모리얼'!$F$5:$F$98,MATCH(MIN(ABS('DB-메모리얼'!$F$5:$F$98-'주요 재화 수급처 관리'!$C$10)),ABS('DB-메모리얼'!$F$5:$F$98-'주요 재화 수급처 관리'!$C$10),0))),'DB-메모리얼'!$F$5:$K$98,MATCH(H459,'DB-메모리얼'!$H$3:$K$3,0)+2,0)),"0"))*D459/14</f>
        <v>0</v>
      </c>
      <c r="P459" s="29">
        <f t="shared" si="18"/>
        <v>1028</v>
      </c>
      <c r="Q459" s="299">
        <f t="shared" si="19"/>
        <v>2745374.415238095</v>
      </c>
    </row>
    <row r="460" spans="2:17" ht="18" thickTop="1" thickBot="1" x14ac:dyDescent="0.35">
      <c r="B460" s="22" t="s">
        <v>1611</v>
      </c>
      <c r="C460" s="116">
        <v>130</v>
      </c>
      <c r="D460" s="323">
        <v>1</v>
      </c>
      <c r="E460" s="17"/>
      <c r="F460" s="276">
        <f>VLOOKUP(C460,'DB-캐릭터별 스테이지 매칭'!$E$3:$F$302,2,0)</f>
        <v>442</v>
      </c>
      <c r="G460" s="276" t="str">
        <f>VLOOKUP(F460,'DB-캐릭터별 스테이지 매칭'!$I$3:$L$1698,4,0)</f>
        <v>12-6</v>
      </c>
      <c r="H460" s="276">
        <f>_xlfn.IFNA(VLOOKUP(B460,'DB-서식용'!$D$4:$E$12,2,0),"")</f>
        <v>1040302001</v>
      </c>
      <c r="I460" s="29">
        <f>IFERROR((VLOOKUP(F460,'DB-방치 재화'!$B$3:$I$1800,(MATCH(H460,'DB-방치 재화'!$F$1:$I$1,0)+4),0))*60*24*D460,"0")*(1.7+1.58)</f>
        <v>2290752</v>
      </c>
      <c r="J460" s="29">
        <f>_xlfn.IFNA(IF(H460='DB-일일 퀘스트'!$F$6,VLOOKUP(F460,'DB-방치 재화'!$B$3:$H$1698,5,0)*VLOOKUP(H460,'DB-일일 퀘스트'!$F$6:$H$13,3,0),IF(H460='DB-일일 퀘스트'!$F$7,VLOOKUP(F460,'DB-방치 재화'!$B$3:$H$1698,6,0)*VLOOKUP(H460,'DB-일일 퀘스트'!$F$6:$H$13,3,0),IF(H460='DB-일일 퀘스트'!$F$8,VLOOKUP(F460,'DB-방치 재화'!$B$3:$H$1698,7,0)*VLOOKUP(H460,'DB-일일 퀘스트'!$F$6:$H$13,3,0),VLOOKUP(H460,'DB-일일 퀘스트'!$F$6:$H$13,3,0)))),"0")</f>
        <v>58200</v>
      </c>
      <c r="K460" s="29">
        <f>_xlfn.IFNA((IF(H460='DB-주간 퀘스트'!$F$6,VLOOKUP(F460,'DB-방치 재화'!$B$3:$H$1698,5,0)*VLOOKUP(H460,'DB-주간 퀘스트'!$F$6:$H$15,3,0),IF(H460='DB-주간 퀘스트'!$F$7,VLOOKUP(F460,'DB-방치 재화'!$B$3:$H$1698,6,0)*VLOOKUP(H460,'DB-주간 퀘스트'!$F$6:$H$15,3,0),IF(H460='DB-주간 퀘스트'!$F$8,VLOOKUP(F460,'DB-방치 재화'!$B$3:$H$1698,7,0)*VLOOKUP(H460,'DB-주간 퀘스트'!$F$6:$H$15,3,0),VLOOKUP(H460,'DB-주간 퀘스트'!$F$6:$H$15,3,0)))))/7,"0")</f>
        <v>24942.857142857141</v>
      </c>
      <c r="L460" s="29">
        <f t="array" ref="L460">_xlfn.IFNA(IF(H460='DB-아스니아 미션'!$F$8,VLOOKUP('주요 재화 수급처 관리'!$F$10:$F$11,'DB-방치 재화'!$B$3:$H$1698,6,0)*'DB-아스니아 미션'!$H$8,VLOOKUP('주요 재화 수급처 관리'!$H$10:$H$11,'DB-아스니아 미션'!$F$7:$H$10,3,0)),"0")/7</f>
        <v>320365.71428571426</v>
      </c>
      <c r="M460" s="29">
        <f>(((VLOOKUP(F460,'DB-방치 재화'!$B$3:$I$1698,8,0)+8)*(VLOOKUP(H460,'DB-파견 작전실'!$L$8:$M$14,2,0)))*D460)</f>
        <v>74558.986666666679</v>
      </c>
      <c r="N460" s="29">
        <f>_xlfn.IFNA(IF(C460&lt;'DB-선물'!$E$5,VLOOKUP('주요 재화 수급처 관리'!$H$10,'DB-선물'!$G$6:$I$9,3,0),(IF('DB-선물'!$E$11&lt;=C460&lt;'DB-선물'!E406,VLOOKUP('주요 재화 수급처 관리'!$H$10,'DB-선물'!$G$12:$I$15,3,0),VLOOKUP(H460,'DB-선물'!$G$18:$I$21,3,0)))),"0")*6*D460</f>
        <v>0</v>
      </c>
      <c r="O460" s="29">
        <f t="array" ref="O460">(_xlfn.IFNA((VLOOKUP((INDEX('DB-메모리얼'!$F$5:$F$98,MATCH(MIN(ABS('DB-메모리얼'!$F$5:$F$98-'주요 재화 수급처 관리'!$C$10)),ABS('DB-메모리얼'!$F$5:$F$98-'주요 재화 수급처 관리'!$C$10),0))),'DB-메모리얼'!$F$5:$K$98,MATCH(H460,'DB-메모리얼'!$H$3:$K$3,0)+2,0)),"0"))*D460/14</f>
        <v>0</v>
      </c>
      <c r="P460" s="29">
        <f t="shared" si="18"/>
        <v>1028</v>
      </c>
      <c r="Q460" s="299">
        <f t="shared" si="19"/>
        <v>2769847.5580952382</v>
      </c>
    </row>
    <row r="461" spans="2:17" ht="18" thickTop="1" thickBot="1" x14ac:dyDescent="0.35">
      <c r="B461" s="22" t="s">
        <v>1611</v>
      </c>
      <c r="C461" s="116">
        <v>131</v>
      </c>
      <c r="D461" s="323">
        <v>1</v>
      </c>
      <c r="E461" s="17"/>
      <c r="F461" s="276">
        <f>VLOOKUP(C461,'DB-캐릭터별 스테이지 매칭'!$E$3:$F$302,2,0)</f>
        <v>448</v>
      </c>
      <c r="G461" s="276" t="str">
        <f>VLOOKUP(F461,'DB-캐릭터별 스테이지 매칭'!$I$3:$L$1698,4,0)</f>
        <v>12-12</v>
      </c>
      <c r="H461" s="276">
        <f>_xlfn.IFNA(VLOOKUP(B461,'DB-서식용'!$D$4:$E$12,2,0),"")</f>
        <v>1040302001</v>
      </c>
      <c r="I461" s="29">
        <f>IFERROR((VLOOKUP(F461,'DB-방치 재화'!$B$3:$I$1800,(MATCH(H461,'DB-방치 재화'!$F$1:$I$1,0)+4),0))*60*24*D461,"0")*(1.7+1.58)</f>
        <v>2314368</v>
      </c>
      <c r="J461" s="29">
        <f>_xlfn.IFNA(IF(H461='DB-일일 퀘스트'!$F$6,VLOOKUP(F461,'DB-방치 재화'!$B$3:$H$1698,5,0)*VLOOKUP(H461,'DB-일일 퀘스트'!$F$6:$H$13,3,0),IF(H461='DB-일일 퀘스트'!$F$7,VLOOKUP(F461,'DB-방치 재화'!$B$3:$H$1698,6,0)*VLOOKUP(H461,'DB-일일 퀘스트'!$F$6:$H$13,3,0),IF(H461='DB-일일 퀘스트'!$F$8,VLOOKUP(F461,'DB-방치 재화'!$B$3:$H$1698,7,0)*VLOOKUP(H461,'DB-일일 퀘스트'!$F$6:$H$13,3,0),VLOOKUP(H461,'DB-일일 퀘스트'!$F$6:$H$13,3,0)))),"0")</f>
        <v>58800</v>
      </c>
      <c r="K461" s="29">
        <f>_xlfn.IFNA((IF(H461='DB-주간 퀘스트'!$F$6,VLOOKUP(F461,'DB-방치 재화'!$B$3:$H$1698,5,0)*VLOOKUP(H461,'DB-주간 퀘스트'!$F$6:$H$15,3,0),IF(H461='DB-주간 퀘스트'!$F$7,VLOOKUP(F461,'DB-방치 재화'!$B$3:$H$1698,6,0)*VLOOKUP(H461,'DB-주간 퀘스트'!$F$6:$H$15,3,0),IF(H461='DB-주간 퀘스트'!$F$8,VLOOKUP(F461,'DB-방치 재화'!$B$3:$H$1698,7,0)*VLOOKUP(H461,'DB-주간 퀘스트'!$F$6:$H$15,3,0),VLOOKUP(H461,'DB-주간 퀘스트'!$F$6:$H$15,3,0)))))/7,"0")</f>
        <v>25200</v>
      </c>
      <c r="L461" s="29">
        <f t="array" ref="L461">_xlfn.IFNA(IF(H461='DB-아스니아 미션'!$F$8,VLOOKUP('주요 재화 수급처 관리'!$F$10:$F$11,'DB-방치 재화'!$B$3:$H$1698,6,0)*'DB-아스니아 미션'!$H$8,VLOOKUP('주요 재화 수급처 관리'!$H$10:$H$11,'DB-아스니아 미션'!$F$7:$H$10,3,0)),"0")/7</f>
        <v>320365.71428571426</v>
      </c>
      <c r="M461" s="29">
        <f>(((VLOOKUP(F461,'DB-방치 재화'!$B$3:$I$1698,8,0)+8)*(VLOOKUP(H461,'DB-파견 작전실'!$L$8:$M$14,2,0)))*D461)</f>
        <v>74558.986666666679</v>
      </c>
      <c r="N461" s="29">
        <f>_xlfn.IFNA(IF(C461&lt;'DB-선물'!$E$5,VLOOKUP('주요 재화 수급처 관리'!$H$10,'DB-선물'!$G$6:$I$9,3,0),(IF('DB-선물'!$E$11&lt;=C461&lt;'DB-선물'!E407,VLOOKUP('주요 재화 수급처 관리'!$H$10,'DB-선물'!$G$12:$I$15,3,0),VLOOKUP(H461,'DB-선물'!$G$18:$I$21,3,0)))),"0")*6*D461</f>
        <v>0</v>
      </c>
      <c r="O461" s="29">
        <f t="array" ref="O461">(_xlfn.IFNA((VLOOKUP((INDEX('DB-메모리얼'!$F$5:$F$98,MATCH(MIN(ABS('DB-메모리얼'!$F$5:$F$98-'주요 재화 수급처 관리'!$C$10)),ABS('DB-메모리얼'!$F$5:$F$98-'주요 재화 수급처 관리'!$C$10),0))),'DB-메모리얼'!$F$5:$K$98,MATCH(H461,'DB-메모리얼'!$H$3:$K$3,0)+2,0)),"0"))*D461/14</f>
        <v>0</v>
      </c>
      <c r="P461" s="29">
        <f t="shared" si="18"/>
        <v>1028</v>
      </c>
      <c r="Q461" s="299">
        <f t="shared" si="19"/>
        <v>2794320.7009523809</v>
      </c>
    </row>
    <row r="462" spans="2:17" ht="18" thickTop="1" thickBot="1" x14ac:dyDescent="0.35">
      <c r="B462" s="22" t="s">
        <v>1611</v>
      </c>
      <c r="C462" s="116">
        <v>132</v>
      </c>
      <c r="D462" s="323">
        <v>1</v>
      </c>
      <c r="E462" s="17"/>
      <c r="F462" s="276">
        <f>VLOOKUP(C462,'DB-캐릭터별 스테이지 매칭'!$E$3:$F$302,2,0)</f>
        <v>453</v>
      </c>
      <c r="G462" s="276" t="str">
        <f>VLOOKUP(F462,'DB-캐릭터별 스테이지 매칭'!$I$3:$L$1698,4,0)</f>
        <v>12-17</v>
      </c>
      <c r="H462" s="276">
        <f>_xlfn.IFNA(VLOOKUP(B462,'DB-서식용'!$D$4:$E$12,2,0),"")</f>
        <v>1040302001</v>
      </c>
      <c r="I462" s="29">
        <f>IFERROR((VLOOKUP(F462,'DB-방치 재화'!$B$3:$I$1800,(MATCH(H462,'DB-방치 재화'!$F$1:$I$1,0)+4),0))*60*24*D462,"0")*(1.7+1.58)</f>
        <v>2337984</v>
      </c>
      <c r="J462" s="29">
        <f>_xlfn.IFNA(IF(H462='DB-일일 퀘스트'!$F$6,VLOOKUP(F462,'DB-방치 재화'!$B$3:$H$1698,5,0)*VLOOKUP(H462,'DB-일일 퀘스트'!$F$6:$H$13,3,0),IF(H462='DB-일일 퀘스트'!$F$7,VLOOKUP(F462,'DB-방치 재화'!$B$3:$H$1698,6,0)*VLOOKUP(H462,'DB-일일 퀘스트'!$F$6:$H$13,3,0),IF(H462='DB-일일 퀘스트'!$F$8,VLOOKUP(F462,'DB-방치 재화'!$B$3:$H$1698,7,0)*VLOOKUP(H462,'DB-일일 퀘스트'!$F$6:$H$13,3,0),VLOOKUP(H462,'DB-일일 퀘스트'!$F$6:$H$13,3,0)))),"0")</f>
        <v>59400</v>
      </c>
      <c r="K462" s="29">
        <f>_xlfn.IFNA((IF(H462='DB-주간 퀘스트'!$F$6,VLOOKUP(F462,'DB-방치 재화'!$B$3:$H$1698,5,0)*VLOOKUP(H462,'DB-주간 퀘스트'!$F$6:$H$15,3,0),IF(H462='DB-주간 퀘스트'!$F$7,VLOOKUP(F462,'DB-방치 재화'!$B$3:$H$1698,6,0)*VLOOKUP(H462,'DB-주간 퀘스트'!$F$6:$H$15,3,0),IF(H462='DB-주간 퀘스트'!$F$8,VLOOKUP(F462,'DB-방치 재화'!$B$3:$H$1698,7,0)*VLOOKUP(H462,'DB-주간 퀘스트'!$F$6:$H$15,3,0),VLOOKUP(H462,'DB-주간 퀘스트'!$F$6:$H$15,3,0)))))/7,"0")</f>
        <v>25457.142857142859</v>
      </c>
      <c r="L462" s="29">
        <f t="array" ref="L462">_xlfn.IFNA(IF(H462='DB-아스니아 미션'!$F$8,VLOOKUP('주요 재화 수급처 관리'!$F$10:$F$11,'DB-방치 재화'!$B$3:$H$1698,6,0)*'DB-아스니아 미션'!$H$8,VLOOKUP('주요 재화 수급처 관리'!$H$10:$H$11,'DB-아스니아 미션'!$F$7:$H$10,3,0)),"0")/7</f>
        <v>320365.71428571426</v>
      </c>
      <c r="M462" s="29">
        <f>(((VLOOKUP(F462,'DB-방치 재화'!$B$3:$I$1698,8,0)+8)*(VLOOKUP(H462,'DB-파견 작전실'!$L$8:$M$14,2,0)))*D462)</f>
        <v>74558.986666666679</v>
      </c>
      <c r="N462" s="29">
        <f>_xlfn.IFNA(IF(C462&lt;'DB-선물'!$E$5,VLOOKUP('주요 재화 수급처 관리'!$H$10,'DB-선물'!$G$6:$I$9,3,0),(IF('DB-선물'!$E$11&lt;=C462&lt;'DB-선물'!E408,VLOOKUP('주요 재화 수급처 관리'!$H$10,'DB-선물'!$G$12:$I$15,3,0),VLOOKUP(H462,'DB-선물'!$G$18:$I$21,3,0)))),"0")*6*D462</f>
        <v>0</v>
      </c>
      <c r="O462" s="29">
        <f t="array" ref="O462">(_xlfn.IFNA((VLOOKUP((INDEX('DB-메모리얼'!$F$5:$F$98,MATCH(MIN(ABS('DB-메모리얼'!$F$5:$F$98-'주요 재화 수급처 관리'!$C$10)),ABS('DB-메모리얼'!$F$5:$F$98-'주요 재화 수급처 관리'!$C$10),0))),'DB-메모리얼'!$F$5:$K$98,MATCH(H462,'DB-메모리얼'!$H$3:$K$3,0)+2,0)),"0"))*D462/14</f>
        <v>0</v>
      </c>
      <c r="P462" s="29">
        <f t="shared" si="18"/>
        <v>1028</v>
      </c>
      <c r="Q462" s="299">
        <f t="shared" si="19"/>
        <v>2818793.8438095236</v>
      </c>
    </row>
    <row r="463" spans="2:17" ht="18" thickTop="1" thickBot="1" x14ac:dyDescent="0.35">
      <c r="B463" s="22" t="s">
        <v>1611</v>
      </c>
      <c r="C463" s="116">
        <v>133</v>
      </c>
      <c r="D463" s="323">
        <v>1</v>
      </c>
      <c r="E463" s="17"/>
      <c r="F463" s="276">
        <f>VLOOKUP(C463,'DB-캐릭터별 스테이지 매칭'!$E$3:$F$302,2,0)</f>
        <v>459</v>
      </c>
      <c r="G463" s="276" t="str">
        <f>VLOOKUP(F463,'DB-캐릭터별 스테이지 매칭'!$I$3:$L$1698,4,0)</f>
        <v>12-23</v>
      </c>
      <c r="H463" s="276">
        <f>_xlfn.IFNA(VLOOKUP(B463,'DB-서식용'!$D$4:$E$12,2,0),"")</f>
        <v>1040302001</v>
      </c>
      <c r="I463" s="29">
        <f>IFERROR((VLOOKUP(F463,'DB-방치 재화'!$B$3:$I$1800,(MATCH(H463,'DB-방치 재화'!$F$1:$I$1,0)+4),0))*60*24*D463,"0")*(1.7+1.58)</f>
        <v>2361600</v>
      </c>
      <c r="J463" s="29">
        <f>_xlfn.IFNA(IF(H463='DB-일일 퀘스트'!$F$6,VLOOKUP(F463,'DB-방치 재화'!$B$3:$H$1698,5,0)*VLOOKUP(H463,'DB-일일 퀘스트'!$F$6:$H$13,3,0),IF(H463='DB-일일 퀘스트'!$F$7,VLOOKUP(F463,'DB-방치 재화'!$B$3:$H$1698,6,0)*VLOOKUP(H463,'DB-일일 퀘스트'!$F$6:$H$13,3,0),IF(H463='DB-일일 퀘스트'!$F$8,VLOOKUP(F463,'DB-방치 재화'!$B$3:$H$1698,7,0)*VLOOKUP(H463,'DB-일일 퀘스트'!$F$6:$H$13,3,0),VLOOKUP(H463,'DB-일일 퀘스트'!$F$6:$H$13,3,0)))),"0")</f>
        <v>60000</v>
      </c>
      <c r="K463" s="29">
        <f>_xlfn.IFNA((IF(H463='DB-주간 퀘스트'!$F$6,VLOOKUP(F463,'DB-방치 재화'!$B$3:$H$1698,5,0)*VLOOKUP(H463,'DB-주간 퀘스트'!$F$6:$H$15,3,0),IF(H463='DB-주간 퀘스트'!$F$7,VLOOKUP(F463,'DB-방치 재화'!$B$3:$H$1698,6,0)*VLOOKUP(H463,'DB-주간 퀘스트'!$F$6:$H$15,3,0),IF(H463='DB-주간 퀘스트'!$F$8,VLOOKUP(F463,'DB-방치 재화'!$B$3:$H$1698,7,0)*VLOOKUP(H463,'DB-주간 퀘스트'!$F$6:$H$15,3,0),VLOOKUP(H463,'DB-주간 퀘스트'!$F$6:$H$15,3,0)))))/7,"0")</f>
        <v>25714.285714285714</v>
      </c>
      <c r="L463" s="29">
        <f t="array" ref="L463">_xlfn.IFNA(IF(H463='DB-아스니아 미션'!$F$8,VLOOKUP('주요 재화 수급처 관리'!$F$10:$F$11,'DB-방치 재화'!$B$3:$H$1698,6,0)*'DB-아스니아 미션'!$H$8,VLOOKUP('주요 재화 수급처 관리'!$H$10:$H$11,'DB-아스니아 미션'!$F$7:$H$10,3,0)),"0")/7</f>
        <v>320365.71428571426</v>
      </c>
      <c r="M463" s="29">
        <f>(((VLOOKUP(F463,'DB-방치 재화'!$B$3:$I$1698,8,0)+8)*(VLOOKUP(H463,'DB-파견 작전실'!$L$8:$M$14,2,0)))*D463)</f>
        <v>74558.986666666679</v>
      </c>
      <c r="N463" s="29">
        <f>_xlfn.IFNA(IF(C463&lt;'DB-선물'!$E$5,VLOOKUP('주요 재화 수급처 관리'!$H$10,'DB-선물'!$G$6:$I$9,3,0),(IF('DB-선물'!$E$11&lt;=C463&lt;'DB-선물'!E409,VLOOKUP('주요 재화 수급처 관리'!$H$10,'DB-선물'!$G$12:$I$15,3,0),VLOOKUP(H463,'DB-선물'!$G$18:$I$21,3,0)))),"0")*6*D463</f>
        <v>0</v>
      </c>
      <c r="O463" s="29">
        <f t="array" ref="O463">(_xlfn.IFNA((VLOOKUP((INDEX('DB-메모리얼'!$F$5:$F$98,MATCH(MIN(ABS('DB-메모리얼'!$F$5:$F$98-'주요 재화 수급처 관리'!$C$10)),ABS('DB-메모리얼'!$F$5:$F$98-'주요 재화 수급처 관리'!$C$10),0))),'DB-메모리얼'!$F$5:$K$98,MATCH(H463,'DB-메모리얼'!$H$3:$K$3,0)+2,0)),"0"))*D463/14</f>
        <v>0</v>
      </c>
      <c r="P463" s="29">
        <f t="shared" si="18"/>
        <v>1028</v>
      </c>
      <c r="Q463" s="299">
        <f t="shared" si="19"/>
        <v>2843266.9866666668</v>
      </c>
    </row>
    <row r="464" spans="2:17" ht="18" thickTop="1" thickBot="1" x14ac:dyDescent="0.35">
      <c r="B464" s="22" t="s">
        <v>1611</v>
      </c>
      <c r="C464" s="116">
        <v>134</v>
      </c>
      <c r="D464" s="323">
        <v>1</v>
      </c>
      <c r="E464" s="17"/>
      <c r="F464" s="276">
        <f>VLOOKUP(C464,'DB-캐릭터별 스테이지 매칭'!$E$3:$F$302,2,0)</f>
        <v>464</v>
      </c>
      <c r="G464" s="276" t="str">
        <f>VLOOKUP(F464,'DB-캐릭터별 스테이지 매칭'!$I$3:$L$1698,4,0)</f>
        <v>12-28</v>
      </c>
      <c r="H464" s="276">
        <f>_xlfn.IFNA(VLOOKUP(B464,'DB-서식용'!$D$4:$E$12,2,0),"")</f>
        <v>1040302001</v>
      </c>
      <c r="I464" s="29">
        <f>IFERROR((VLOOKUP(F464,'DB-방치 재화'!$B$3:$I$1800,(MATCH(H464,'DB-방치 재화'!$F$1:$I$1,0)+4),0))*60*24*D464,"0")*(1.7+1.58)</f>
        <v>2385216</v>
      </c>
      <c r="J464" s="29">
        <f>_xlfn.IFNA(IF(H464='DB-일일 퀘스트'!$F$6,VLOOKUP(F464,'DB-방치 재화'!$B$3:$H$1698,5,0)*VLOOKUP(H464,'DB-일일 퀘스트'!$F$6:$H$13,3,0),IF(H464='DB-일일 퀘스트'!$F$7,VLOOKUP(F464,'DB-방치 재화'!$B$3:$H$1698,6,0)*VLOOKUP(H464,'DB-일일 퀘스트'!$F$6:$H$13,3,0),IF(H464='DB-일일 퀘스트'!$F$8,VLOOKUP(F464,'DB-방치 재화'!$B$3:$H$1698,7,0)*VLOOKUP(H464,'DB-일일 퀘스트'!$F$6:$H$13,3,0),VLOOKUP(H464,'DB-일일 퀘스트'!$F$6:$H$13,3,0)))),"0")</f>
        <v>60600</v>
      </c>
      <c r="K464" s="29">
        <f>_xlfn.IFNA((IF(H464='DB-주간 퀘스트'!$F$6,VLOOKUP(F464,'DB-방치 재화'!$B$3:$H$1698,5,0)*VLOOKUP(H464,'DB-주간 퀘스트'!$F$6:$H$15,3,0),IF(H464='DB-주간 퀘스트'!$F$7,VLOOKUP(F464,'DB-방치 재화'!$B$3:$H$1698,6,0)*VLOOKUP(H464,'DB-주간 퀘스트'!$F$6:$H$15,3,0),IF(H464='DB-주간 퀘스트'!$F$8,VLOOKUP(F464,'DB-방치 재화'!$B$3:$H$1698,7,0)*VLOOKUP(H464,'DB-주간 퀘스트'!$F$6:$H$15,3,0),VLOOKUP(H464,'DB-주간 퀘스트'!$F$6:$H$15,3,0)))))/7,"0")</f>
        <v>25971.428571428572</v>
      </c>
      <c r="L464" s="29">
        <f t="array" ref="L464">_xlfn.IFNA(IF(H464='DB-아스니아 미션'!$F$8,VLOOKUP('주요 재화 수급처 관리'!$F$10:$F$11,'DB-방치 재화'!$B$3:$H$1698,6,0)*'DB-아스니아 미션'!$H$8,VLOOKUP('주요 재화 수급처 관리'!$H$10:$H$11,'DB-아스니아 미션'!$F$7:$H$10,3,0)),"0")/7</f>
        <v>320365.71428571426</v>
      </c>
      <c r="M464" s="29">
        <f>(((VLOOKUP(F464,'DB-방치 재화'!$B$3:$I$1698,8,0)+8)*(VLOOKUP(H464,'DB-파견 작전실'!$L$8:$M$14,2,0)))*D464)</f>
        <v>74558.986666666679</v>
      </c>
      <c r="N464" s="29">
        <f>_xlfn.IFNA(IF(C464&lt;'DB-선물'!$E$5,VLOOKUP('주요 재화 수급처 관리'!$H$10,'DB-선물'!$G$6:$I$9,3,0),(IF('DB-선물'!$E$11&lt;=C464&lt;'DB-선물'!E410,VLOOKUP('주요 재화 수급처 관리'!$H$10,'DB-선물'!$G$12:$I$15,3,0),VLOOKUP(H464,'DB-선물'!$G$18:$I$21,3,0)))),"0")*6*D464</f>
        <v>0</v>
      </c>
      <c r="O464" s="29">
        <f t="array" ref="O464">(_xlfn.IFNA((VLOOKUP((INDEX('DB-메모리얼'!$F$5:$F$98,MATCH(MIN(ABS('DB-메모리얼'!$F$5:$F$98-'주요 재화 수급처 관리'!$C$10)),ABS('DB-메모리얼'!$F$5:$F$98-'주요 재화 수급처 관리'!$C$10),0))),'DB-메모리얼'!$F$5:$K$98,MATCH(H464,'DB-메모리얼'!$H$3:$K$3,0)+2,0)),"0"))*D464/14</f>
        <v>0</v>
      </c>
      <c r="P464" s="29">
        <f t="shared" si="18"/>
        <v>1028</v>
      </c>
      <c r="Q464" s="299">
        <f t="shared" si="19"/>
        <v>2867740.1295238095</v>
      </c>
    </row>
    <row r="465" spans="2:17" ht="18" thickTop="1" thickBot="1" x14ac:dyDescent="0.35">
      <c r="B465" s="22" t="s">
        <v>1611</v>
      </c>
      <c r="C465" s="116">
        <v>135</v>
      </c>
      <c r="D465" s="323">
        <v>1</v>
      </c>
      <c r="E465" s="17"/>
      <c r="F465" s="276">
        <f>VLOOKUP(C465,'DB-캐릭터별 스테이지 매칭'!$E$3:$F$302,2,0)</f>
        <v>470</v>
      </c>
      <c r="G465" s="276" t="str">
        <f>VLOOKUP(F465,'DB-캐릭터별 스테이지 매칭'!$I$3:$L$1698,4,0)</f>
        <v>12-34</v>
      </c>
      <c r="H465" s="276">
        <f>_xlfn.IFNA(VLOOKUP(B465,'DB-서식용'!$D$4:$E$12,2,0),"")</f>
        <v>1040302001</v>
      </c>
      <c r="I465" s="29">
        <f>IFERROR((VLOOKUP(F465,'DB-방치 재화'!$B$3:$I$1800,(MATCH(H465,'DB-방치 재화'!$F$1:$I$1,0)+4),0))*60*24*D465,"0")*(1.7+1.58)</f>
        <v>2413555.2000000002</v>
      </c>
      <c r="J465" s="29">
        <f>_xlfn.IFNA(IF(H465='DB-일일 퀘스트'!$F$6,VLOOKUP(F465,'DB-방치 재화'!$B$3:$H$1698,5,0)*VLOOKUP(H465,'DB-일일 퀘스트'!$F$6:$H$13,3,0),IF(H465='DB-일일 퀘스트'!$F$7,VLOOKUP(F465,'DB-방치 재화'!$B$3:$H$1698,6,0)*VLOOKUP(H465,'DB-일일 퀘스트'!$F$6:$H$13,3,0),IF(H465='DB-일일 퀘스트'!$F$8,VLOOKUP(F465,'DB-방치 재화'!$B$3:$H$1698,7,0)*VLOOKUP(H465,'DB-일일 퀘스트'!$F$6:$H$13,3,0),VLOOKUP(H465,'DB-일일 퀘스트'!$F$6:$H$13,3,0)))),"0")</f>
        <v>61320</v>
      </c>
      <c r="K465" s="29">
        <f>_xlfn.IFNA((IF(H465='DB-주간 퀘스트'!$F$6,VLOOKUP(F465,'DB-방치 재화'!$B$3:$H$1698,5,0)*VLOOKUP(H465,'DB-주간 퀘스트'!$F$6:$H$15,3,0),IF(H465='DB-주간 퀘스트'!$F$7,VLOOKUP(F465,'DB-방치 재화'!$B$3:$H$1698,6,0)*VLOOKUP(H465,'DB-주간 퀘스트'!$F$6:$H$15,3,0),IF(H465='DB-주간 퀘스트'!$F$8,VLOOKUP(F465,'DB-방치 재화'!$B$3:$H$1698,7,0)*VLOOKUP(H465,'DB-주간 퀘스트'!$F$6:$H$15,3,0),VLOOKUP(H465,'DB-주간 퀘스트'!$F$6:$H$15,3,0)))))/7,"0")</f>
        <v>26280</v>
      </c>
      <c r="L465" s="29">
        <f t="array" ref="L465">_xlfn.IFNA(IF(H465='DB-아스니아 미션'!$F$8,VLOOKUP('주요 재화 수급처 관리'!$F$10:$F$11,'DB-방치 재화'!$B$3:$H$1698,6,0)*'DB-아스니아 미션'!$H$8,VLOOKUP('주요 재화 수급처 관리'!$H$10:$H$11,'DB-아스니아 미션'!$F$7:$H$10,3,0)),"0")/7</f>
        <v>320365.71428571426</v>
      </c>
      <c r="M465" s="29">
        <f>(((VLOOKUP(F465,'DB-방치 재화'!$B$3:$I$1698,8,0)+8)*(VLOOKUP(H465,'DB-파견 작전실'!$L$8:$M$14,2,0)))*D465)</f>
        <v>74558.986666666679</v>
      </c>
      <c r="N465" s="29">
        <f>_xlfn.IFNA(IF(C465&lt;'DB-선물'!$E$5,VLOOKUP('주요 재화 수급처 관리'!$H$10,'DB-선물'!$G$6:$I$9,3,0),(IF('DB-선물'!$E$11&lt;=C465&lt;'DB-선물'!E411,VLOOKUP('주요 재화 수급처 관리'!$H$10,'DB-선물'!$G$12:$I$15,3,0),VLOOKUP(H465,'DB-선물'!$G$18:$I$21,3,0)))),"0")*6*D465</f>
        <v>0</v>
      </c>
      <c r="O465" s="29">
        <f t="array" ref="O465">(_xlfn.IFNA((VLOOKUP((INDEX('DB-메모리얼'!$F$5:$F$98,MATCH(MIN(ABS('DB-메모리얼'!$F$5:$F$98-'주요 재화 수급처 관리'!$C$10)),ABS('DB-메모리얼'!$F$5:$F$98-'주요 재화 수급처 관리'!$C$10),0))),'DB-메모리얼'!$F$5:$K$98,MATCH(H465,'DB-메모리얼'!$H$3:$K$3,0)+2,0)),"0"))*D465/14</f>
        <v>0</v>
      </c>
      <c r="P465" s="29">
        <f t="shared" si="18"/>
        <v>1028</v>
      </c>
      <c r="Q465" s="299">
        <f t="shared" si="19"/>
        <v>2897107.9009523811</v>
      </c>
    </row>
    <row r="466" spans="2:17" ht="18" thickTop="1" thickBot="1" x14ac:dyDescent="0.35">
      <c r="B466" s="22" t="s">
        <v>1611</v>
      </c>
      <c r="C466" s="5">
        <v>136</v>
      </c>
      <c r="D466" s="323">
        <v>1</v>
      </c>
      <c r="E466" s="17"/>
      <c r="F466" s="276">
        <f>VLOOKUP(C466,'DB-캐릭터별 스테이지 매칭'!$E$3:$F$302,2,0)</f>
        <v>475</v>
      </c>
      <c r="G466" s="276" t="str">
        <f>VLOOKUP(F466,'DB-캐릭터별 스테이지 매칭'!$I$3:$L$1698,4,0)</f>
        <v>12-39</v>
      </c>
      <c r="H466" s="276">
        <f>_xlfn.IFNA(VLOOKUP(B466,'DB-서식용'!$D$4:$E$12,2,0),"")</f>
        <v>1040302001</v>
      </c>
      <c r="I466" s="29">
        <f>IFERROR((VLOOKUP(F466,'DB-방치 재화'!$B$3:$I$1800,(MATCH(H466,'DB-방치 재화'!$F$1:$I$1,0)+4),0))*60*24*D466,"0")*(1.7+1.58)</f>
        <v>2432448</v>
      </c>
      <c r="J466" s="29">
        <f>_xlfn.IFNA(IF(H466='DB-일일 퀘스트'!$F$6,VLOOKUP(F466,'DB-방치 재화'!$B$3:$H$1698,5,0)*VLOOKUP(H466,'DB-일일 퀘스트'!$F$6:$H$13,3,0),IF(H466='DB-일일 퀘스트'!$F$7,VLOOKUP(F466,'DB-방치 재화'!$B$3:$H$1698,6,0)*VLOOKUP(H466,'DB-일일 퀘스트'!$F$6:$H$13,3,0),IF(H466='DB-일일 퀘스트'!$F$8,VLOOKUP(F466,'DB-방치 재화'!$B$3:$H$1698,7,0)*VLOOKUP(H466,'DB-일일 퀘스트'!$F$6:$H$13,3,0),VLOOKUP(H466,'DB-일일 퀘스트'!$F$6:$H$13,3,0)))),"0")</f>
        <v>61800</v>
      </c>
      <c r="K466" s="29">
        <f>_xlfn.IFNA((IF(H466='DB-주간 퀘스트'!$F$6,VLOOKUP(F466,'DB-방치 재화'!$B$3:$H$1698,5,0)*VLOOKUP(H466,'DB-주간 퀘스트'!$F$6:$H$15,3,0),IF(H466='DB-주간 퀘스트'!$F$7,VLOOKUP(F466,'DB-방치 재화'!$B$3:$H$1698,6,0)*VLOOKUP(H466,'DB-주간 퀘스트'!$F$6:$H$15,3,0),IF(H466='DB-주간 퀘스트'!$F$8,VLOOKUP(F466,'DB-방치 재화'!$B$3:$H$1698,7,0)*VLOOKUP(H466,'DB-주간 퀘스트'!$F$6:$H$15,3,0),VLOOKUP(H466,'DB-주간 퀘스트'!$F$6:$H$15,3,0)))))/7,"0")</f>
        <v>26485.714285714286</v>
      </c>
      <c r="L466" s="29">
        <f t="array" ref="L466">_xlfn.IFNA(IF(H466='DB-아스니아 미션'!$F$8,VLOOKUP('주요 재화 수급처 관리'!$F$10:$F$11,'DB-방치 재화'!$B$3:$H$1698,6,0)*'DB-아스니아 미션'!$H$8,VLOOKUP('주요 재화 수급처 관리'!$H$10:$H$11,'DB-아스니아 미션'!$F$7:$H$10,3,0)),"0")/7</f>
        <v>320365.71428571426</v>
      </c>
      <c r="M466" s="29">
        <f>(((VLOOKUP(F466,'DB-방치 재화'!$B$3:$I$1698,8,0)+8)*(VLOOKUP(H466,'DB-파견 작전실'!$L$8:$M$14,2,0)))*D466)</f>
        <v>74558.986666666679</v>
      </c>
      <c r="N466" s="29">
        <f>_xlfn.IFNA(IF(C466&lt;'DB-선물'!$E$5,VLOOKUP('주요 재화 수급처 관리'!$H$10,'DB-선물'!$G$6:$I$9,3,0),(IF('DB-선물'!$E$11&lt;=C466&lt;'DB-선물'!E412,VLOOKUP('주요 재화 수급처 관리'!$H$10,'DB-선물'!$G$12:$I$15,3,0),VLOOKUP(H466,'DB-선물'!$G$18:$I$21,3,0)))),"0")*6*D466</f>
        <v>0</v>
      </c>
      <c r="O466" s="29">
        <f t="array" ref="O466">(_xlfn.IFNA((VLOOKUP((INDEX('DB-메모리얼'!$F$5:$F$98,MATCH(MIN(ABS('DB-메모리얼'!$F$5:$F$98-'주요 재화 수급처 관리'!$C$10)),ABS('DB-메모리얼'!$F$5:$F$98-'주요 재화 수급처 관리'!$C$10),0))),'DB-메모리얼'!$F$5:$K$98,MATCH(H466,'DB-메모리얼'!$H$3:$K$3,0)+2,0)),"0"))*D466/14</f>
        <v>0</v>
      </c>
      <c r="P466" s="29">
        <f t="shared" si="18"/>
        <v>1028</v>
      </c>
      <c r="Q466" s="299">
        <f t="shared" si="19"/>
        <v>2916686.415238095</v>
      </c>
    </row>
    <row r="467" spans="2:17" ht="18" thickTop="1" thickBot="1" x14ac:dyDescent="0.35">
      <c r="B467" s="22" t="s">
        <v>1611</v>
      </c>
      <c r="C467" s="5">
        <v>137</v>
      </c>
      <c r="D467" s="323">
        <v>1</v>
      </c>
      <c r="E467" s="17"/>
      <c r="F467" s="276">
        <f>VLOOKUP(C467,'DB-캐릭터별 스테이지 매칭'!$E$3:$F$302,2,0)</f>
        <v>481</v>
      </c>
      <c r="G467" s="276" t="str">
        <f>VLOOKUP(F467,'DB-캐릭터별 스테이지 매칭'!$I$3:$L$1698,4,0)</f>
        <v>12-45</v>
      </c>
      <c r="H467" s="276">
        <f>_xlfn.IFNA(VLOOKUP(B467,'DB-서식용'!$D$4:$E$12,2,0),"")</f>
        <v>1040302001</v>
      </c>
      <c r="I467" s="29">
        <f>IFERROR((VLOOKUP(F467,'DB-방치 재화'!$B$3:$I$1800,(MATCH(H467,'DB-방치 재화'!$F$1:$I$1,0)+4),0))*60*24*D467,"0")*(1.7+1.58)</f>
        <v>2460787.2000000002</v>
      </c>
      <c r="J467" s="29">
        <f>_xlfn.IFNA(IF(H467='DB-일일 퀘스트'!$F$6,VLOOKUP(F467,'DB-방치 재화'!$B$3:$H$1698,5,0)*VLOOKUP(H467,'DB-일일 퀘스트'!$F$6:$H$13,3,0),IF(H467='DB-일일 퀘스트'!$F$7,VLOOKUP(F467,'DB-방치 재화'!$B$3:$H$1698,6,0)*VLOOKUP(H467,'DB-일일 퀘스트'!$F$6:$H$13,3,0),IF(H467='DB-일일 퀘스트'!$F$8,VLOOKUP(F467,'DB-방치 재화'!$B$3:$H$1698,7,0)*VLOOKUP(H467,'DB-일일 퀘스트'!$F$6:$H$13,3,0),VLOOKUP(H467,'DB-일일 퀘스트'!$F$6:$H$13,3,0)))),"0")</f>
        <v>62520</v>
      </c>
      <c r="K467" s="29">
        <f>_xlfn.IFNA((IF(H467='DB-주간 퀘스트'!$F$6,VLOOKUP(F467,'DB-방치 재화'!$B$3:$H$1698,5,0)*VLOOKUP(H467,'DB-주간 퀘스트'!$F$6:$H$15,3,0),IF(H467='DB-주간 퀘스트'!$F$7,VLOOKUP(F467,'DB-방치 재화'!$B$3:$H$1698,6,0)*VLOOKUP(H467,'DB-주간 퀘스트'!$F$6:$H$15,3,0),IF(H467='DB-주간 퀘스트'!$F$8,VLOOKUP(F467,'DB-방치 재화'!$B$3:$H$1698,7,0)*VLOOKUP(H467,'DB-주간 퀘스트'!$F$6:$H$15,3,0),VLOOKUP(H467,'DB-주간 퀘스트'!$F$6:$H$15,3,0)))))/7,"0")</f>
        <v>26794.285714285714</v>
      </c>
      <c r="L467" s="29">
        <f t="array" ref="L467">_xlfn.IFNA(IF(H467='DB-아스니아 미션'!$F$8,VLOOKUP('주요 재화 수급처 관리'!$F$10:$F$11,'DB-방치 재화'!$B$3:$H$1698,6,0)*'DB-아스니아 미션'!$H$8,VLOOKUP('주요 재화 수급처 관리'!$H$10:$H$11,'DB-아스니아 미션'!$F$7:$H$10,3,0)),"0")/7</f>
        <v>320365.71428571426</v>
      </c>
      <c r="M467" s="29">
        <f>(((VLOOKUP(F467,'DB-방치 재화'!$B$3:$I$1698,8,0)+8)*(VLOOKUP(H467,'DB-파견 작전실'!$L$8:$M$14,2,0)))*D467)</f>
        <v>74558.986666666679</v>
      </c>
      <c r="N467" s="29">
        <f>_xlfn.IFNA(IF(C467&lt;'DB-선물'!$E$5,VLOOKUP('주요 재화 수급처 관리'!$H$10,'DB-선물'!$G$6:$I$9,3,0),(IF('DB-선물'!$E$11&lt;=C467&lt;'DB-선물'!E413,VLOOKUP('주요 재화 수급처 관리'!$H$10,'DB-선물'!$G$12:$I$15,3,0),VLOOKUP(H467,'DB-선물'!$G$18:$I$21,3,0)))),"0")*6*D467</f>
        <v>0</v>
      </c>
      <c r="O467" s="29">
        <f t="array" ref="O467">(_xlfn.IFNA((VLOOKUP((INDEX('DB-메모리얼'!$F$5:$F$98,MATCH(MIN(ABS('DB-메모리얼'!$F$5:$F$98-'주요 재화 수급처 관리'!$C$10)),ABS('DB-메모리얼'!$F$5:$F$98-'주요 재화 수급처 관리'!$C$10),0))),'DB-메모리얼'!$F$5:$K$98,MATCH(H467,'DB-메모리얼'!$H$3:$K$3,0)+2,0)),"0"))*D467/14</f>
        <v>0</v>
      </c>
      <c r="P467" s="29">
        <f t="shared" si="18"/>
        <v>1028</v>
      </c>
      <c r="Q467" s="299">
        <f t="shared" si="19"/>
        <v>2946054.186666667</v>
      </c>
    </row>
    <row r="468" spans="2:17" ht="18" thickTop="1" thickBot="1" x14ac:dyDescent="0.35">
      <c r="B468" s="22" t="s">
        <v>1611</v>
      </c>
      <c r="C468" s="5">
        <v>138</v>
      </c>
      <c r="D468" s="323">
        <v>1</v>
      </c>
      <c r="E468" s="17"/>
      <c r="F468" s="276">
        <f>VLOOKUP(C468,'DB-캐릭터별 스테이지 매칭'!$E$3:$F$302,2,0)</f>
        <v>487</v>
      </c>
      <c r="G468" s="276" t="str">
        <f>VLOOKUP(F468,'DB-캐릭터별 스테이지 매칭'!$I$3:$L$1698,4,0)</f>
        <v>12-51</v>
      </c>
      <c r="H468" s="276">
        <f>_xlfn.IFNA(VLOOKUP(B468,'DB-서식용'!$D$4:$E$12,2,0),"")</f>
        <v>1040302001</v>
      </c>
      <c r="I468" s="29">
        <f>IFERROR((VLOOKUP(F468,'DB-방치 재화'!$B$3:$I$1800,(MATCH(H468,'DB-방치 재화'!$F$1:$I$1,0)+4),0))*60*24*D468,"0")*(1.7+1.58)</f>
        <v>2484403.2000000002</v>
      </c>
      <c r="J468" s="29">
        <f>_xlfn.IFNA(IF(H468='DB-일일 퀘스트'!$F$6,VLOOKUP(F468,'DB-방치 재화'!$B$3:$H$1698,5,0)*VLOOKUP(H468,'DB-일일 퀘스트'!$F$6:$H$13,3,0),IF(H468='DB-일일 퀘스트'!$F$7,VLOOKUP(F468,'DB-방치 재화'!$B$3:$H$1698,6,0)*VLOOKUP(H468,'DB-일일 퀘스트'!$F$6:$H$13,3,0),IF(H468='DB-일일 퀘스트'!$F$8,VLOOKUP(F468,'DB-방치 재화'!$B$3:$H$1698,7,0)*VLOOKUP(H468,'DB-일일 퀘스트'!$F$6:$H$13,3,0),VLOOKUP(H468,'DB-일일 퀘스트'!$F$6:$H$13,3,0)))),"0")</f>
        <v>63120</v>
      </c>
      <c r="K468" s="29">
        <f>_xlfn.IFNA((IF(H468='DB-주간 퀘스트'!$F$6,VLOOKUP(F468,'DB-방치 재화'!$B$3:$H$1698,5,0)*VLOOKUP(H468,'DB-주간 퀘스트'!$F$6:$H$15,3,0),IF(H468='DB-주간 퀘스트'!$F$7,VLOOKUP(F468,'DB-방치 재화'!$B$3:$H$1698,6,0)*VLOOKUP(H468,'DB-주간 퀘스트'!$F$6:$H$15,3,0),IF(H468='DB-주간 퀘스트'!$F$8,VLOOKUP(F468,'DB-방치 재화'!$B$3:$H$1698,7,0)*VLOOKUP(H468,'DB-주간 퀘스트'!$F$6:$H$15,3,0),VLOOKUP(H468,'DB-주간 퀘스트'!$F$6:$H$15,3,0)))))/7,"0")</f>
        <v>27051.428571428572</v>
      </c>
      <c r="L468" s="29">
        <f t="array" ref="L468">_xlfn.IFNA(IF(H468='DB-아스니아 미션'!$F$8,VLOOKUP('주요 재화 수급처 관리'!$F$10:$F$11,'DB-방치 재화'!$B$3:$H$1698,6,0)*'DB-아스니아 미션'!$H$8,VLOOKUP('주요 재화 수급처 관리'!$H$10:$H$11,'DB-아스니아 미션'!$F$7:$H$10,3,0)),"0")/7</f>
        <v>320365.71428571426</v>
      </c>
      <c r="M468" s="29">
        <f>(((VLOOKUP(F468,'DB-방치 재화'!$B$3:$I$1698,8,0)+8)*(VLOOKUP(H468,'DB-파견 작전실'!$L$8:$M$14,2,0)))*D468)</f>
        <v>74558.986666666679</v>
      </c>
      <c r="N468" s="29">
        <f>_xlfn.IFNA(IF(C468&lt;'DB-선물'!$E$5,VLOOKUP('주요 재화 수급처 관리'!$H$10,'DB-선물'!$G$6:$I$9,3,0),(IF('DB-선물'!$E$11&lt;=C468&lt;'DB-선물'!E414,VLOOKUP('주요 재화 수급처 관리'!$H$10,'DB-선물'!$G$12:$I$15,3,0),VLOOKUP(H468,'DB-선물'!$G$18:$I$21,3,0)))),"0")*6*D468</f>
        <v>0</v>
      </c>
      <c r="O468" s="29">
        <f t="array" ref="O468">(_xlfn.IFNA((VLOOKUP((INDEX('DB-메모리얼'!$F$5:$F$98,MATCH(MIN(ABS('DB-메모리얼'!$F$5:$F$98-'주요 재화 수급처 관리'!$C$10)),ABS('DB-메모리얼'!$F$5:$F$98-'주요 재화 수급처 관리'!$C$10),0))),'DB-메모리얼'!$F$5:$K$98,MATCH(H468,'DB-메모리얼'!$H$3:$K$3,0)+2,0)),"0"))*D468/14</f>
        <v>0</v>
      </c>
      <c r="P468" s="29">
        <f t="shared" si="18"/>
        <v>1028</v>
      </c>
      <c r="Q468" s="299">
        <f t="shared" si="19"/>
        <v>2970527.3295238097</v>
      </c>
    </row>
    <row r="469" spans="2:17" ht="18" thickTop="1" thickBot="1" x14ac:dyDescent="0.35">
      <c r="B469" s="22" t="s">
        <v>1611</v>
      </c>
      <c r="C469" s="5">
        <v>139</v>
      </c>
      <c r="D469" s="323">
        <v>1</v>
      </c>
      <c r="E469" s="17"/>
      <c r="F469" s="276">
        <f>VLOOKUP(C469,'DB-캐릭터별 스테이지 매칭'!$E$3:$F$302,2,0)</f>
        <v>492</v>
      </c>
      <c r="G469" s="276" t="str">
        <f>VLOOKUP(F469,'DB-캐릭터별 스테이지 매칭'!$I$3:$L$1698,4,0)</f>
        <v>12-56</v>
      </c>
      <c r="H469" s="276">
        <f>_xlfn.IFNA(VLOOKUP(B469,'DB-서식용'!$D$4:$E$12,2,0),"")</f>
        <v>1040302001</v>
      </c>
      <c r="I469" s="29">
        <f>IFERROR((VLOOKUP(F469,'DB-방치 재화'!$B$3:$I$1800,(MATCH(H469,'DB-방치 재화'!$F$1:$I$1,0)+4),0))*60*24*D469,"0")*(1.7+1.58)</f>
        <v>2508019.2000000002</v>
      </c>
      <c r="J469" s="29">
        <f>_xlfn.IFNA(IF(H469='DB-일일 퀘스트'!$F$6,VLOOKUP(F469,'DB-방치 재화'!$B$3:$H$1698,5,0)*VLOOKUP(H469,'DB-일일 퀘스트'!$F$6:$H$13,3,0),IF(H469='DB-일일 퀘스트'!$F$7,VLOOKUP(F469,'DB-방치 재화'!$B$3:$H$1698,6,0)*VLOOKUP(H469,'DB-일일 퀘스트'!$F$6:$H$13,3,0),IF(H469='DB-일일 퀘스트'!$F$8,VLOOKUP(F469,'DB-방치 재화'!$B$3:$H$1698,7,0)*VLOOKUP(H469,'DB-일일 퀘스트'!$F$6:$H$13,3,0),VLOOKUP(H469,'DB-일일 퀘스트'!$F$6:$H$13,3,0)))),"0")</f>
        <v>63720</v>
      </c>
      <c r="K469" s="29">
        <f>_xlfn.IFNA((IF(H469='DB-주간 퀘스트'!$F$6,VLOOKUP(F469,'DB-방치 재화'!$B$3:$H$1698,5,0)*VLOOKUP(H469,'DB-주간 퀘스트'!$F$6:$H$15,3,0),IF(H469='DB-주간 퀘스트'!$F$7,VLOOKUP(F469,'DB-방치 재화'!$B$3:$H$1698,6,0)*VLOOKUP(H469,'DB-주간 퀘스트'!$F$6:$H$15,3,0),IF(H469='DB-주간 퀘스트'!$F$8,VLOOKUP(F469,'DB-방치 재화'!$B$3:$H$1698,7,0)*VLOOKUP(H469,'DB-주간 퀘스트'!$F$6:$H$15,3,0),VLOOKUP(H469,'DB-주간 퀘스트'!$F$6:$H$15,3,0)))))/7,"0")</f>
        <v>27308.571428571428</v>
      </c>
      <c r="L469" s="29">
        <f t="array" ref="L469">_xlfn.IFNA(IF(H469='DB-아스니아 미션'!$F$8,VLOOKUP('주요 재화 수급처 관리'!$F$10:$F$11,'DB-방치 재화'!$B$3:$H$1698,6,0)*'DB-아스니아 미션'!$H$8,VLOOKUP('주요 재화 수급처 관리'!$H$10:$H$11,'DB-아스니아 미션'!$F$7:$H$10,3,0)),"0")/7</f>
        <v>320365.71428571426</v>
      </c>
      <c r="M469" s="29">
        <f>(((VLOOKUP(F469,'DB-방치 재화'!$B$3:$I$1698,8,0)+8)*(VLOOKUP(H469,'DB-파견 작전실'!$L$8:$M$14,2,0)))*D469)</f>
        <v>74558.986666666679</v>
      </c>
      <c r="N469" s="29">
        <f>_xlfn.IFNA(IF(C469&lt;'DB-선물'!$E$5,VLOOKUP('주요 재화 수급처 관리'!$H$10,'DB-선물'!$G$6:$I$9,3,0),(IF('DB-선물'!$E$11&lt;=C469&lt;'DB-선물'!E415,VLOOKUP('주요 재화 수급처 관리'!$H$10,'DB-선물'!$G$12:$I$15,3,0),VLOOKUP(H469,'DB-선물'!$G$18:$I$21,3,0)))),"0")*6*D469</f>
        <v>0</v>
      </c>
      <c r="O469" s="29">
        <f t="array" ref="O469">(_xlfn.IFNA((VLOOKUP((INDEX('DB-메모리얼'!$F$5:$F$98,MATCH(MIN(ABS('DB-메모리얼'!$F$5:$F$98-'주요 재화 수급처 관리'!$C$10)),ABS('DB-메모리얼'!$F$5:$F$98-'주요 재화 수급처 관리'!$C$10),0))),'DB-메모리얼'!$F$5:$K$98,MATCH(H469,'DB-메모리얼'!$H$3:$K$3,0)+2,0)),"0"))*D469/14</f>
        <v>0</v>
      </c>
      <c r="P469" s="29">
        <f t="shared" si="18"/>
        <v>1028</v>
      </c>
      <c r="Q469" s="299">
        <f t="shared" si="19"/>
        <v>2995000.4723809524</v>
      </c>
    </row>
    <row r="470" spans="2:17" ht="18" thickTop="1" thickBot="1" x14ac:dyDescent="0.35">
      <c r="B470" s="22" t="s">
        <v>1611</v>
      </c>
      <c r="C470" s="5">
        <v>140</v>
      </c>
      <c r="D470" s="323">
        <v>1</v>
      </c>
      <c r="E470" s="17"/>
      <c r="F470" s="276">
        <f>VLOOKUP(C470,'DB-캐릭터별 스테이지 매칭'!$E$3:$F$302,2,0)</f>
        <v>498</v>
      </c>
      <c r="G470" s="276" t="str">
        <f>VLOOKUP(F470,'DB-캐릭터별 스테이지 매칭'!$I$3:$L$1698,4,0)</f>
        <v>13-2</v>
      </c>
      <c r="H470" s="276">
        <f>_xlfn.IFNA(VLOOKUP(B470,'DB-서식용'!$D$4:$E$12,2,0),"")</f>
        <v>1040302001</v>
      </c>
      <c r="I470" s="29">
        <f>IFERROR((VLOOKUP(F470,'DB-방치 재화'!$B$3:$I$1800,(MATCH(H470,'DB-방치 재화'!$F$1:$I$1,0)+4),0))*60*24*D470,"0")*(1.7+1.58)</f>
        <v>2531635.2000000002</v>
      </c>
      <c r="J470" s="29">
        <f>_xlfn.IFNA(IF(H470='DB-일일 퀘스트'!$F$6,VLOOKUP(F470,'DB-방치 재화'!$B$3:$H$1698,5,0)*VLOOKUP(H470,'DB-일일 퀘스트'!$F$6:$H$13,3,0),IF(H470='DB-일일 퀘스트'!$F$7,VLOOKUP(F470,'DB-방치 재화'!$B$3:$H$1698,6,0)*VLOOKUP(H470,'DB-일일 퀘스트'!$F$6:$H$13,3,0),IF(H470='DB-일일 퀘스트'!$F$8,VLOOKUP(F470,'DB-방치 재화'!$B$3:$H$1698,7,0)*VLOOKUP(H470,'DB-일일 퀘스트'!$F$6:$H$13,3,0),VLOOKUP(H470,'DB-일일 퀘스트'!$F$6:$H$13,3,0)))),"0")</f>
        <v>64320</v>
      </c>
      <c r="K470" s="29">
        <f>_xlfn.IFNA((IF(H470='DB-주간 퀘스트'!$F$6,VLOOKUP(F470,'DB-방치 재화'!$B$3:$H$1698,5,0)*VLOOKUP(H470,'DB-주간 퀘스트'!$F$6:$H$15,3,0),IF(H470='DB-주간 퀘스트'!$F$7,VLOOKUP(F470,'DB-방치 재화'!$B$3:$H$1698,6,0)*VLOOKUP(H470,'DB-주간 퀘스트'!$F$6:$H$15,3,0),IF(H470='DB-주간 퀘스트'!$F$8,VLOOKUP(F470,'DB-방치 재화'!$B$3:$H$1698,7,0)*VLOOKUP(H470,'DB-주간 퀘스트'!$F$6:$H$15,3,0),VLOOKUP(H470,'DB-주간 퀘스트'!$F$6:$H$15,3,0)))))/7,"0")</f>
        <v>27565.714285714286</v>
      </c>
      <c r="L470" s="29">
        <f t="array" ref="L470">_xlfn.IFNA(IF(H470='DB-아스니아 미션'!$F$8,VLOOKUP('주요 재화 수급처 관리'!$F$10:$F$11,'DB-방치 재화'!$B$3:$H$1698,6,0)*'DB-아스니아 미션'!$H$8,VLOOKUP('주요 재화 수급처 관리'!$H$10:$H$11,'DB-아스니아 미션'!$F$7:$H$10,3,0)),"0")/7</f>
        <v>320365.71428571426</v>
      </c>
      <c r="M470" s="29">
        <f>(((VLOOKUP(F470,'DB-방치 재화'!$B$3:$I$1698,8,0)+8)*(VLOOKUP(H470,'DB-파견 작전실'!$L$8:$M$14,2,0)))*D470)</f>
        <v>74558.986666666679</v>
      </c>
      <c r="N470" s="29">
        <f>_xlfn.IFNA(IF(C470&lt;'DB-선물'!$E$5,VLOOKUP('주요 재화 수급처 관리'!$H$10,'DB-선물'!$G$6:$I$9,3,0),(IF('DB-선물'!$E$11&lt;=C470&lt;'DB-선물'!E416,VLOOKUP('주요 재화 수급처 관리'!$H$10,'DB-선물'!$G$12:$I$15,3,0),VLOOKUP(H470,'DB-선물'!$G$18:$I$21,3,0)))),"0")*6*D470</f>
        <v>0</v>
      </c>
      <c r="O470" s="29">
        <f t="array" ref="O470">(_xlfn.IFNA((VLOOKUP((INDEX('DB-메모리얼'!$F$5:$F$98,MATCH(MIN(ABS('DB-메모리얼'!$F$5:$F$98-'주요 재화 수급처 관리'!$C$10)),ABS('DB-메모리얼'!$F$5:$F$98-'주요 재화 수급처 관리'!$C$10),0))),'DB-메모리얼'!$F$5:$K$98,MATCH(H470,'DB-메모리얼'!$H$3:$K$3,0)+2,0)),"0"))*D470/14</f>
        <v>0</v>
      </c>
      <c r="P470" s="29">
        <f t="shared" si="18"/>
        <v>1028</v>
      </c>
      <c r="Q470" s="299">
        <f t="shared" si="19"/>
        <v>3019473.6152380952</v>
      </c>
    </row>
    <row r="471" spans="2:17" ht="18" thickTop="1" thickBot="1" x14ac:dyDescent="0.35">
      <c r="B471" s="22" t="s">
        <v>1611</v>
      </c>
      <c r="C471" s="116">
        <v>141</v>
      </c>
      <c r="D471" s="323">
        <v>1</v>
      </c>
      <c r="E471" s="17"/>
      <c r="F471" s="276">
        <f>VLOOKUP(C471,'DB-캐릭터별 스테이지 매칭'!$E$3:$F$302,2,0)</f>
        <v>504</v>
      </c>
      <c r="G471" s="276" t="str">
        <f>VLOOKUP(F471,'DB-캐릭터별 스테이지 매칭'!$I$3:$L$1698,4,0)</f>
        <v>13-8</v>
      </c>
      <c r="H471" s="276">
        <f>_xlfn.IFNA(VLOOKUP(B471,'DB-서식용'!$D$4:$E$12,2,0),"")</f>
        <v>1040302001</v>
      </c>
      <c r="I471" s="29">
        <f>IFERROR((VLOOKUP(F471,'DB-방치 재화'!$B$3:$I$1800,(MATCH(H471,'DB-방치 재화'!$F$1:$I$1,0)+4),0))*60*24*D471,"0")*(1.7+1.58)</f>
        <v>2559974.4000000004</v>
      </c>
      <c r="J471" s="29">
        <f>_xlfn.IFNA(IF(H471='DB-일일 퀘스트'!$F$6,VLOOKUP(F471,'DB-방치 재화'!$B$3:$H$1698,5,0)*VLOOKUP(H471,'DB-일일 퀘스트'!$F$6:$H$13,3,0),IF(H471='DB-일일 퀘스트'!$F$7,VLOOKUP(F471,'DB-방치 재화'!$B$3:$H$1698,6,0)*VLOOKUP(H471,'DB-일일 퀘스트'!$F$6:$H$13,3,0),IF(H471='DB-일일 퀘스트'!$F$8,VLOOKUP(F471,'DB-방치 재화'!$B$3:$H$1698,7,0)*VLOOKUP(H471,'DB-일일 퀘스트'!$F$6:$H$13,3,0),VLOOKUP(H471,'DB-일일 퀘스트'!$F$6:$H$13,3,0)))),"0")</f>
        <v>65040</v>
      </c>
      <c r="K471" s="29">
        <f>_xlfn.IFNA((IF(H471='DB-주간 퀘스트'!$F$6,VLOOKUP(F471,'DB-방치 재화'!$B$3:$H$1698,5,0)*VLOOKUP(H471,'DB-주간 퀘스트'!$F$6:$H$15,3,0),IF(H471='DB-주간 퀘스트'!$F$7,VLOOKUP(F471,'DB-방치 재화'!$B$3:$H$1698,6,0)*VLOOKUP(H471,'DB-주간 퀘스트'!$F$6:$H$15,3,0),IF(H471='DB-주간 퀘스트'!$F$8,VLOOKUP(F471,'DB-방치 재화'!$B$3:$H$1698,7,0)*VLOOKUP(H471,'DB-주간 퀘스트'!$F$6:$H$15,3,0),VLOOKUP(H471,'DB-주간 퀘스트'!$F$6:$H$15,3,0)))))/7,"0")</f>
        <v>27874.285714285714</v>
      </c>
      <c r="L471" s="29">
        <f t="array" ref="L471">_xlfn.IFNA(IF(H471='DB-아스니아 미션'!$F$8,VLOOKUP('주요 재화 수급처 관리'!$F$10:$F$11,'DB-방치 재화'!$B$3:$H$1698,6,0)*'DB-아스니아 미션'!$H$8,VLOOKUP('주요 재화 수급처 관리'!$H$10:$H$11,'DB-아스니아 미션'!$F$7:$H$10,3,0)),"0")/7</f>
        <v>320365.71428571426</v>
      </c>
      <c r="M471" s="29">
        <f>(((VLOOKUP(F471,'DB-방치 재화'!$B$3:$I$1698,8,0)+8)*(VLOOKUP(H471,'DB-파견 작전실'!$L$8:$M$14,2,0)))*D471)</f>
        <v>74558.986666666679</v>
      </c>
      <c r="N471" s="29">
        <f>_xlfn.IFNA(IF(C471&lt;'DB-선물'!$E$5,VLOOKUP('주요 재화 수급처 관리'!$H$10,'DB-선물'!$G$6:$I$9,3,0),(IF('DB-선물'!$E$11&lt;=C471&lt;'DB-선물'!E417,VLOOKUP('주요 재화 수급처 관리'!$H$10,'DB-선물'!$G$12:$I$15,3,0),VLOOKUP(H471,'DB-선물'!$G$18:$I$21,3,0)))),"0")*6*D471</f>
        <v>0</v>
      </c>
      <c r="O471" s="29">
        <f t="array" ref="O471">(_xlfn.IFNA((VLOOKUP((INDEX('DB-메모리얼'!$F$5:$F$98,MATCH(MIN(ABS('DB-메모리얼'!$F$5:$F$98-'주요 재화 수급처 관리'!$C$10)),ABS('DB-메모리얼'!$F$5:$F$98-'주요 재화 수급처 관리'!$C$10),0))),'DB-메모리얼'!$F$5:$K$98,MATCH(H471,'DB-메모리얼'!$H$3:$K$3,0)+2,0)),"0"))*D471/14</f>
        <v>0</v>
      </c>
      <c r="P471" s="29">
        <f t="shared" si="18"/>
        <v>1028</v>
      </c>
      <c r="Q471" s="299">
        <f t="shared" si="19"/>
        <v>3048841.3866666672</v>
      </c>
    </row>
    <row r="472" spans="2:17" ht="18" thickTop="1" thickBot="1" x14ac:dyDescent="0.35">
      <c r="B472" s="22" t="s">
        <v>1611</v>
      </c>
      <c r="C472" s="116">
        <v>142</v>
      </c>
      <c r="D472" s="323">
        <v>1</v>
      </c>
      <c r="E472" s="17"/>
      <c r="F472" s="276">
        <f>VLOOKUP(C472,'DB-캐릭터별 스테이지 매칭'!$E$3:$F$302,2,0)</f>
        <v>510</v>
      </c>
      <c r="G472" s="276" t="str">
        <f>VLOOKUP(F472,'DB-캐릭터별 스테이지 매칭'!$I$3:$L$1698,4,0)</f>
        <v>13-14</v>
      </c>
      <c r="H472" s="276">
        <f>_xlfn.IFNA(VLOOKUP(B472,'DB-서식용'!$D$4:$E$12,2,0),"")</f>
        <v>1040302001</v>
      </c>
      <c r="I472" s="29">
        <f>IFERROR((VLOOKUP(F472,'DB-방치 재화'!$B$3:$I$1800,(MATCH(H472,'DB-방치 재화'!$F$1:$I$1,0)+4),0))*60*24*D472,"0")*(1.7+1.58)</f>
        <v>2588313.6000000001</v>
      </c>
      <c r="J472" s="29">
        <f>_xlfn.IFNA(IF(H472='DB-일일 퀘스트'!$F$6,VLOOKUP(F472,'DB-방치 재화'!$B$3:$H$1698,5,0)*VLOOKUP(H472,'DB-일일 퀘스트'!$F$6:$H$13,3,0),IF(H472='DB-일일 퀘스트'!$F$7,VLOOKUP(F472,'DB-방치 재화'!$B$3:$H$1698,6,0)*VLOOKUP(H472,'DB-일일 퀘스트'!$F$6:$H$13,3,0),IF(H472='DB-일일 퀘스트'!$F$8,VLOOKUP(F472,'DB-방치 재화'!$B$3:$H$1698,7,0)*VLOOKUP(H472,'DB-일일 퀘스트'!$F$6:$H$13,3,0),VLOOKUP(H472,'DB-일일 퀘스트'!$F$6:$H$13,3,0)))),"0")</f>
        <v>65760</v>
      </c>
      <c r="K472" s="29">
        <f>_xlfn.IFNA((IF(H472='DB-주간 퀘스트'!$F$6,VLOOKUP(F472,'DB-방치 재화'!$B$3:$H$1698,5,0)*VLOOKUP(H472,'DB-주간 퀘스트'!$F$6:$H$15,3,0),IF(H472='DB-주간 퀘스트'!$F$7,VLOOKUP(F472,'DB-방치 재화'!$B$3:$H$1698,6,0)*VLOOKUP(H472,'DB-주간 퀘스트'!$F$6:$H$15,3,0),IF(H472='DB-주간 퀘스트'!$F$8,VLOOKUP(F472,'DB-방치 재화'!$B$3:$H$1698,7,0)*VLOOKUP(H472,'DB-주간 퀘스트'!$F$6:$H$15,3,0),VLOOKUP(H472,'DB-주간 퀘스트'!$F$6:$H$15,3,0)))))/7,"0")</f>
        <v>28182.857142857141</v>
      </c>
      <c r="L472" s="29">
        <f t="array" ref="L472">_xlfn.IFNA(IF(H472='DB-아스니아 미션'!$F$8,VLOOKUP('주요 재화 수급처 관리'!$F$10:$F$11,'DB-방치 재화'!$B$3:$H$1698,6,0)*'DB-아스니아 미션'!$H$8,VLOOKUP('주요 재화 수급처 관리'!$H$10:$H$11,'DB-아스니아 미션'!$F$7:$H$10,3,0)),"0")/7</f>
        <v>320365.71428571426</v>
      </c>
      <c r="M472" s="29">
        <f>(((VLOOKUP(F472,'DB-방치 재화'!$B$3:$I$1698,8,0)+8)*(VLOOKUP(H472,'DB-파견 작전실'!$L$8:$M$14,2,0)))*D472)</f>
        <v>74558.986666666679</v>
      </c>
      <c r="N472" s="29">
        <f>_xlfn.IFNA(IF(C472&lt;'DB-선물'!$E$5,VLOOKUP('주요 재화 수급처 관리'!$H$10,'DB-선물'!$G$6:$I$9,3,0),(IF('DB-선물'!$E$11&lt;=C472&lt;'DB-선물'!E418,VLOOKUP('주요 재화 수급처 관리'!$H$10,'DB-선물'!$G$12:$I$15,3,0),VLOOKUP(H472,'DB-선물'!$G$18:$I$21,3,0)))),"0")*6*D472</f>
        <v>0</v>
      </c>
      <c r="O472" s="29">
        <f t="array" ref="O472">(_xlfn.IFNA((VLOOKUP((INDEX('DB-메모리얼'!$F$5:$F$98,MATCH(MIN(ABS('DB-메모리얼'!$F$5:$F$98-'주요 재화 수급처 관리'!$C$10)),ABS('DB-메모리얼'!$F$5:$F$98-'주요 재화 수급처 관리'!$C$10),0))),'DB-메모리얼'!$F$5:$K$98,MATCH(H472,'DB-메모리얼'!$H$3:$K$3,0)+2,0)),"0"))*D472/14</f>
        <v>0</v>
      </c>
      <c r="P472" s="29">
        <f t="shared" si="18"/>
        <v>1028</v>
      </c>
      <c r="Q472" s="299">
        <f t="shared" si="19"/>
        <v>3078209.1580952383</v>
      </c>
    </row>
    <row r="473" spans="2:17" ht="18" thickTop="1" thickBot="1" x14ac:dyDescent="0.35">
      <c r="B473" s="22" t="s">
        <v>1611</v>
      </c>
      <c r="C473" s="116">
        <v>143</v>
      </c>
      <c r="D473" s="323">
        <v>1</v>
      </c>
      <c r="E473" s="17"/>
      <c r="F473" s="276">
        <f>VLOOKUP(C473,'DB-캐릭터별 스테이지 매칭'!$E$3:$F$302,2,0)</f>
        <v>515</v>
      </c>
      <c r="G473" s="276" t="str">
        <f>VLOOKUP(F473,'DB-캐릭터별 스테이지 매칭'!$I$3:$L$1698,4,0)</f>
        <v>13-19</v>
      </c>
      <c r="H473" s="276">
        <f>_xlfn.IFNA(VLOOKUP(B473,'DB-서식용'!$D$4:$E$12,2,0),"")</f>
        <v>1040302001</v>
      </c>
      <c r="I473" s="29">
        <f>IFERROR((VLOOKUP(F473,'DB-방치 재화'!$B$3:$I$1800,(MATCH(H473,'DB-방치 재화'!$F$1:$I$1,0)+4),0))*60*24*D473,"0")*(1.7+1.58)</f>
        <v>2607206.4000000004</v>
      </c>
      <c r="J473" s="29">
        <f>_xlfn.IFNA(IF(H473='DB-일일 퀘스트'!$F$6,VLOOKUP(F473,'DB-방치 재화'!$B$3:$H$1698,5,0)*VLOOKUP(H473,'DB-일일 퀘스트'!$F$6:$H$13,3,0),IF(H473='DB-일일 퀘스트'!$F$7,VLOOKUP(F473,'DB-방치 재화'!$B$3:$H$1698,6,0)*VLOOKUP(H473,'DB-일일 퀘스트'!$F$6:$H$13,3,0),IF(H473='DB-일일 퀘스트'!$F$8,VLOOKUP(F473,'DB-방치 재화'!$B$3:$H$1698,7,0)*VLOOKUP(H473,'DB-일일 퀘스트'!$F$6:$H$13,3,0),VLOOKUP(H473,'DB-일일 퀘스트'!$F$6:$H$13,3,0)))),"0")</f>
        <v>66240</v>
      </c>
      <c r="K473" s="29">
        <f>_xlfn.IFNA((IF(H473='DB-주간 퀘스트'!$F$6,VLOOKUP(F473,'DB-방치 재화'!$B$3:$H$1698,5,0)*VLOOKUP(H473,'DB-주간 퀘스트'!$F$6:$H$15,3,0),IF(H473='DB-주간 퀘스트'!$F$7,VLOOKUP(F473,'DB-방치 재화'!$B$3:$H$1698,6,0)*VLOOKUP(H473,'DB-주간 퀘스트'!$F$6:$H$15,3,0),IF(H473='DB-주간 퀘스트'!$F$8,VLOOKUP(F473,'DB-방치 재화'!$B$3:$H$1698,7,0)*VLOOKUP(H473,'DB-주간 퀘스트'!$F$6:$H$15,3,0),VLOOKUP(H473,'DB-주간 퀘스트'!$F$6:$H$15,3,0)))))/7,"0")</f>
        <v>28388.571428571428</v>
      </c>
      <c r="L473" s="29">
        <f t="array" ref="L473">_xlfn.IFNA(IF(H473='DB-아스니아 미션'!$F$8,VLOOKUP('주요 재화 수급처 관리'!$F$10:$F$11,'DB-방치 재화'!$B$3:$H$1698,6,0)*'DB-아스니아 미션'!$H$8,VLOOKUP('주요 재화 수급처 관리'!$H$10:$H$11,'DB-아스니아 미션'!$F$7:$H$10,3,0)),"0")/7</f>
        <v>320365.71428571426</v>
      </c>
      <c r="M473" s="29">
        <f>(((VLOOKUP(F473,'DB-방치 재화'!$B$3:$I$1698,8,0)+8)*(VLOOKUP(H473,'DB-파견 작전실'!$L$8:$M$14,2,0)))*D473)</f>
        <v>74558.986666666679</v>
      </c>
      <c r="N473" s="29">
        <f>_xlfn.IFNA(IF(C473&lt;'DB-선물'!$E$5,VLOOKUP('주요 재화 수급처 관리'!$H$10,'DB-선물'!$G$6:$I$9,3,0),(IF('DB-선물'!$E$11&lt;=C473&lt;'DB-선물'!E419,VLOOKUP('주요 재화 수급처 관리'!$H$10,'DB-선물'!$G$12:$I$15,3,0),VLOOKUP(H473,'DB-선물'!$G$18:$I$21,3,0)))),"0")*6*D473</f>
        <v>0</v>
      </c>
      <c r="O473" s="29">
        <f t="array" ref="O473">(_xlfn.IFNA((VLOOKUP((INDEX('DB-메모리얼'!$F$5:$F$98,MATCH(MIN(ABS('DB-메모리얼'!$F$5:$F$98-'주요 재화 수급처 관리'!$C$10)),ABS('DB-메모리얼'!$F$5:$F$98-'주요 재화 수급처 관리'!$C$10),0))),'DB-메모리얼'!$F$5:$K$98,MATCH(H473,'DB-메모리얼'!$H$3:$K$3,0)+2,0)),"0"))*D473/14</f>
        <v>0</v>
      </c>
      <c r="P473" s="29">
        <f t="shared" si="18"/>
        <v>1028</v>
      </c>
      <c r="Q473" s="299">
        <f t="shared" si="19"/>
        <v>3097787.6723809526</v>
      </c>
    </row>
    <row r="474" spans="2:17" ht="18" thickTop="1" thickBot="1" x14ac:dyDescent="0.35">
      <c r="B474" s="22" t="s">
        <v>1611</v>
      </c>
      <c r="C474" s="116">
        <v>144</v>
      </c>
      <c r="D474" s="323">
        <v>1</v>
      </c>
      <c r="E474" s="17"/>
      <c r="F474" s="276">
        <f>VLOOKUP(C474,'DB-캐릭터별 스테이지 매칭'!$E$3:$F$302,2,0)</f>
        <v>521</v>
      </c>
      <c r="G474" s="276" t="str">
        <f>VLOOKUP(F474,'DB-캐릭터별 스테이지 매칭'!$I$3:$L$1698,4,0)</f>
        <v>13-25</v>
      </c>
      <c r="H474" s="276">
        <f>_xlfn.IFNA(VLOOKUP(B474,'DB-서식용'!$D$4:$E$12,2,0),"")</f>
        <v>1040302001</v>
      </c>
      <c r="I474" s="29">
        <f>IFERROR((VLOOKUP(F474,'DB-방치 재화'!$B$3:$I$1800,(MATCH(H474,'DB-방치 재화'!$F$1:$I$1,0)+4),0))*60*24*D474,"0")*(1.7+1.58)</f>
        <v>2635545.6000000001</v>
      </c>
      <c r="J474" s="29">
        <f>_xlfn.IFNA(IF(H474='DB-일일 퀘스트'!$F$6,VLOOKUP(F474,'DB-방치 재화'!$B$3:$H$1698,5,0)*VLOOKUP(H474,'DB-일일 퀘스트'!$F$6:$H$13,3,0),IF(H474='DB-일일 퀘스트'!$F$7,VLOOKUP(F474,'DB-방치 재화'!$B$3:$H$1698,6,0)*VLOOKUP(H474,'DB-일일 퀘스트'!$F$6:$H$13,3,0),IF(H474='DB-일일 퀘스트'!$F$8,VLOOKUP(F474,'DB-방치 재화'!$B$3:$H$1698,7,0)*VLOOKUP(H474,'DB-일일 퀘스트'!$F$6:$H$13,3,0),VLOOKUP(H474,'DB-일일 퀘스트'!$F$6:$H$13,3,0)))),"0")</f>
        <v>66960</v>
      </c>
      <c r="K474" s="29">
        <f>_xlfn.IFNA((IF(H474='DB-주간 퀘스트'!$F$6,VLOOKUP(F474,'DB-방치 재화'!$B$3:$H$1698,5,0)*VLOOKUP(H474,'DB-주간 퀘스트'!$F$6:$H$15,3,0),IF(H474='DB-주간 퀘스트'!$F$7,VLOOKUP(F474,'DB-방치 재화'!$B$3:$H$1698,6,0)*VLOOKUP(H474,'DB-주간 퀘스트'!$F$6:$H$15,3,0),IF(H474='DB-주간 퀘스트'!$F$8,VLOOKUP(F474,'DB-방치 재화'!$B$3:$H$1698,7,0)*VLOOKUP(H474,'DB-주간 퀘스트'!$F$6:$H$15,3,0),VLOOKUP(H474,'DB-주간 퀘스트'!$F$6:$H$15,3,0)))))/7,"0")</f>
        <v>28697.142857142859</v>
      </c>
      <c r="L474" s="29">
        <f t="array" ref="L474">_xlfn.IFNA(IF(H474='DB-아스니아 미션'!$F$8,VLOOKUP('주요 재화 수급처 관리'!$F$10:$F$11,'DB-방치 재화'!$B$3:$H$1698,6,0)*'DB-아스니아 미션'!$H$8,VLOOKUP('주요 재화 수급처 관리'!$H$10:$H$11,'DB-아스니아 미션'!$F$7:$H$10,3,0)),"0")/7</f>
        <v>320365.71428571426</v>
      </c>
      <c r="M474" s="29">
        <f>(((VLOOKUP(F474,'DB-방치 재화'!$B$3:$I$1698,8,0)+8)*(VLOOKUP(H474,'DB-파견 작전실'!$L$8:$M$14,2,0)))*D474)</f>
        <v>74558.986666666679</v>
      </c>
      <c r="N474" s="29">
        <f>_xlfn.IFNA(IF(C474&lt;'DB-선물'!$E$5,VLOOKUP('주요 재화 수급처 관리'!$H$10,'DB-선물'!$G$6:$I$9,3,0),(IF('DB-선물'!$E$11&lt;=C474&lt;'DB-선물'!E420,VLOOKUP('주요 재화 수급처 관리'!$H$10,'DB-선물'!$G$12:$I$15,3,0),VLOOKUP(H474,'DB-선물'!$G$18:$I$21,3,0)))),"0")*6*D474</f>
        <v>0</v>
      </c>
      <c r="O474" s="29">
        <f t="array" ref="O474">(_xlfn.IFNA((VLOOKUP((INDEX('DB-메모리얼'!$F$5:$F$98,MATCH(MIN(ABS('DB-메모리얼'!$F$5:$F$98-'주요 재화 수급처 관리'!$C$10)),ABS('DB-메모리얼'!$F$5:$F$98-'주요 재화 수급처 관리'!$C$10),0))),'DB-메모리얼'!$F$5:$K$98,MATCH(H474,'DB-메모리얼'!$H$3:$K$3,0)+2,0)),"0"))*D474/14</f>
        <v>0</v>
      </c>
      <c r="P474" s="29">
        <f t="shared" si="18"/>
        <v>1028</v>
      </c>
      <c r="Q474" s="299">
        <f t="shared" si="19"/>
        <v>3127155.4438095237</v>
      </c>
    </row>
    <row r="475" spans="2:17" ht="18" thickTop="1" thickBot="1" x14ac:dyDescent="0.35">
      <c r="B475" s="22" t="s">
        <v>1611</v>
      </c>
      <c r="C475" s="116">
        <v>145</v>
      </c>
      <c r="D475" s="323">
        <v>1</v>
      </c>
      <c r="E475" s="17"/>
      <c r="F475" s="276">
        <f>VLOOKUP(C475,'DB-캐릭터별 스테이지 매칭'!$E$3:$F$302,2,0)</f>
        <v>527</v>
      </c>
      <c r="G475" s="276" t="str">
        <f>VLOOKUP(F475,'DB-캐릭터별 스테이지 매칭'!$I$3:$L$1698,4,0)</f>
        <v>13-31</v>
      </c>
      <c r="H475" s="276">
        <f>_xlfn.IFNA(VLOOKUP(B475,'DB-서식용'!$D$4:$E$12,2,0),"")</f>
        <v>1040302001</v>
      </c>
      <c r="I475" s="29">
        <f>IFERROR((VLOOKUP(F475,'DB-방치 재화'!$B$3:$I$1800,(MATCH(H475,'DB-방치 재화'!$F$1:$I$1,0)+4),0))*60*24*D475,"0")*(1.7+1.58)</f>
        <v>2659161.6</v>
      </c>
      <c r="J475" s="29">
        <f>_xlfn.IFNA(IF(H475='DB-일일 퀘스트'!$F$6,VLOOKUP(F475,'DB-방치 재화'!$B$3:$H$1698,5,0)*VLOOKUP(H475,'DB-일일 퀘스트'!$F$6:$H$13,3,0),IF(H475='DB-일일 퀘스트'!$F$7,VLOOKUP(F475,'DB-방치 재화'!$B$3:$H$1698,6,0)*VLOOKUP(H475,'DB-일일 퀘스트'!$F$6:$H$13,3,0),IF(H475='DB-일일 퀘스트'!$F$8,VLOOKUP(F475,'DB-방치 재화'!$B$3:$H$1698,7,0)*VLOOKUP(H475,'DB-일일 퀘스트'!$F$6:$H$13,3,0),VLOOKUP(H475,'DB-일일 퀘스트'!$F$6:$H$13,3,0)))),"0")</f>
        <v>67560</v>
      </c>
      <c r="K475" s="29">
        <f>_xlfn.IFNA((IF(H475='DB-주간 퀘스트'!$F$6,VLOOKUP(F475,'DB-방치 재화'!$B$3:$H$1698,5,0)*VLOOKUP(H475,'DB-주간 퀘스트'!$F$6:$H$15,3,0),IF(H475='DB-주간 퀘스트'!$F$7,VLOOKUP(F475,'DB-방치 재화'!$B$3:$H$1698,6,0)*VLOOKUP(H475,'DB-주간 퀘스트'!$F$6:$H$15,3,0),IF(H475='DB-주간 퀘스트'!$F$8,VLOOKUP(F475,'DB-방치 재화'!$B$3:$H$1698,7,0)*VLOOKUP(H475,'DB-주간 퀘스트'!$F$6:$H$15,3,0),VLOOKUP(H475,'DB-주간 퀘스트'!$F$6:$H$15,3,0)))))/7,"0")</f>
        <v>28954.285714285714</v>
      </c>
      <c r="L475" s="29">
        <f t="array" ref="L475">_xlfn.IFNA(IF(H475='DB-아스니아 미션'!$F$8,VLOOKUP('주요 재화 수급처 관리'!$F$10:$F$11,'DB-방치 재화'!$B$3:$H$1698,6,0)*'DB-아스니아 미션'!$H$8,VLOOKUP('주요 재화 수급처 관리'!$H$10:$H$11,'DB-아스니아 미션'!$F$7:$H$10,3,0)),"0")/7</f>
        <v>320365.71428571426</v>
      </c>
      <c r="M475" s="29">
        <f>(((VLOOKUP(F475,'DB-방치 재화'!$B$3:$I$1698,8,0)+8)*(VLOOKUP(H475,'DB-파견 작전실'!$L$8:$M$14,2,0)))*D475)</f>
        <v>74558.986666666679</v>
      </c>
      <c r="N475" s="29">
        <f>_xlfn.IFNA(IF(C475&lt;'DB-선물'!$E$5,VLOOKUP('주요 재화 수급처 관리'!$H$10,'DB-선물'!$G$6:$I$9,3,0),(IF('DB-선물'!$E$11&lt;=C475&lt;'DB-선물'!E421,VLOOKUP('주요 재화 수급처 관리'!$H$10,'DB-선물'!$G$12:$I$15,3,0),VLOOKUP(H475,'DB-선물'!$G$18:$I$21,3,0)))),"0")*6*D475</f>
        <v>0</v>
      </c>
      <c r="O475" s="29">
        <f t="array" ref="O475">(_xlfn.IFNA((VLOOKUP((INDEX('DB-메모리얼'!$F$5:$F$98,MATCH(MIN(ABS('DB-메모리얼'!$F$5:$F$98-'주요 재화 수급처 관리'!$C$10)),ABS('DB-메모리얼'!$F$5:$F$98-'주요 재화 수급처 관리'!$C$10),0))),'DB-메모리얼'!$F$5:$K$98,MATCH(H475,'DB-메모리얼'!$H$3:$K$3,0)+2,0)),"0"))*D475/14</f>
        <v>0</v>
      </c>
      <c r="P475" s="29">
        <f t="shared" si="18"/>
        <v>1028</v>
      </c>
      <c r="Q475" s="299">
        <f t="shared" si="19"/>
        <v>3151628.5866666669</v>
      </c>
    </row>
    <row r="476" spans="2:17" ht="18" thickTop="1" thickBot="1" x14ac:dyDescent="0.35">
      <c r="B476" s="22" t="s">
        <v>1611</v>
      </c>
      <c r="C476" s="116">
        <v>146</v>
      </c>
      <c r="D476" s="323">
        <v>1</v>
      </c>
      <c r="E476" s="17"/>
      <c r="F476" s="276">
        <f>VLOOKUP(C476,'DB-캐릭터별 스테이지 매칭'!$E$3:$F$302,2,0)</f>
        <v>533</v>
      </c>
      <c r="G476" s="276" t="str">
        <f>VLOOKUP(F476,'DB-캐릭터별 스테이지 매칭'!$I$3:$L$1698,4,0)</f>
        <v>13-37</v>
      </c>
      <c r="H476" s="276">
        <f>_xlfn.IFNA(VLOOKUP(B476,'DB-서식용'!$D$4:$E$12,2,0),"")</f>
        <v>1040302001</v>
      </c>
      <c r="I476" s="29">
        <f>IFERROR((VLOOKUP(F476,'DB-방치 재화'!$B$3:$I$1800,(MATCH(H476,'DB-방치 재화'!$F$1:$I$1,0)+4),0))*60*24*D476,"0")*(1.7+1.58)</f>
        <v>2687500.8000000003</v>
      </c>
      <c r="J476" s="29">
        <f>_xlfn.IFNA(IF(H476='DB-일일 퀘스트'!$F$6,VLOOKUP(F476,'DB-방치 재화'!$B$3:$H$1698,5,0)*VLOOKUP(H476,'DB-일일 퀘스트'!$F$6:$H$13,3,0),IF(H476='DB-일일 퀘스트'!$F$7,VLOOKUP(F476,'DB-방치 재화'!$B$3:$H$1698,6,0)*VLOOKUP(H476,'DB-일일 퀘스트'!$F$6:$H$13,3,0),IF(H476='DB-일일 퀘스트'!$F$8,VLOOKUP(F476,'DB-방치 재화'!$B$3:$H$1698,7,0)*VLOOKUP(H476,'DB-일일 퀘스트'!$F$6:$H$13,3,0),VLOOKUP(H476,'DB-일일 퀘스트'!$F$6:$H$13,3,0)))),"0")</f>
        <v>68280</v>
      </c>
      <c r="K476" s="29">
        <f>_xlfn.IFNA((IF(H476='DB-주간 퀘스트'!$F$6,VLOOKUP(F476,'DB-방치 재화'!$B$3:$H$1698,5,0)*VLOOKUP(H476,'DB-주간 퀘스트'!$F$6:$H$15,3,0),IF(H476='DB-주간 퀘스트'!$F$7,VLOOKUP(F476,'DB-방치 재화'!$B$3:$H$1698,6,0)*VLOOKUP(H476,'DB-주간 퀘스트'!$F$6:$H$15,3,0),IF(H476='DB-주간 퀘스트'!$F$8,VLOOKUP(F476,'DB-방치 재화'!$B$3:$H$1698,7,0)*VLOOKUP(H476,'DB-주간 퀘스트'!$F$6:$H$15,3,0),VLOOKUP(H476,'DB-주간 퀘스트'!$F$6:$H$15,3,0)))))/7,"0")</f>
        <v>29262.857142857141</v>
      </c>
      <c r="L476" s="29">
        <f t="array" ref="L476">_xlfn.IFNA(IF(H476='DB-아스니아 미션'!$F$8,VLOOKUP('주요 재화 수급처 관리'!$F$10:$F$11,'DB-방치 재화'!$B$3:$H$1698,6,0)*'DB-아스니아 미션'!$H$8,VLOOKUP('주요 재화 수급처 관리'!$H$10:$H$11,'DB-아스니아 미션'!$F$7:$H$10,3,0)),"0")/7</f>
        <v>320365.71428571426</v>
      </c>
      <c r="M476" s="29">
        <f>(((VLOOKUP(F476,'DB-방치 재화'!$B$3:$I$1698,8,0)+8)*(VLOOKUP(H476,'DB-파견 작전실'!$L$8:$M$14,2,0)))*D476)</f>
        <v>74558.986666666679</v>
      </c>
      <c r="N476" s="29">
        <f>_xlfn.IFNA(IF(C476&lt;'DB-선물'!$E$5,VLOOKUP('주요 재화 수급처 관리'!$H$10,'DB-선물'!$G$6:$I$9,3,0),(IF('DB-선물'!$E$11&lt;=C476&lt;'DB-선물'!E422,VLOOKUP('주요 재화 수급처 관리'!$H$10,'DB-선물'!$G$12:$I$15,3,0),VLOOKUP(H476,'DB-선물'!$G$18:$I$21,3,0)))),"0")*6*D476</f>
        <v>0</v>
      </c>
      <c r="O476" s="29">
        <f t="array" ref="O476">(_xlfn.IFNA((VLOOKUP((INDEX('DB-메모리얼'!$F$5:$F$98,MATCH(MIN(ABS('DB-메모리얼'!$F$5:$F$98-'주요 재화 수급처 관리'!$C$10)),ABS('DB-메모리얼'!$F$5:$F$98-'주요 재화 수급처 관리'!$C$10),0))),'DB-메모리얼'!$F$5:$K$98,MATCH(H476,'DB-메모리얼'!$H$3:$K$3,0)+2,0)),"0"))*D476/14</f>
        <v>0</v>
      </c>
      <c r="P476" s="29">
        <f t="shared" si="18"/>
        <v>1028</v>
      </c>
      <c r="Q476" s="299">
        <f t="shared" si="19"/>
        <v>3180996.3580952385</v>
      </c>
    </row>
    <row r="477" spans="2:17" ht="18" thickTop="1" thickBot="1" x14ac:dyDescent="0.35">
      <c r="B477" s="22" t="s">
        <v>1611</v>
      </c>
      <c r="C477" s="116">
        <v>147</v>
      </c>
      <c r="D477" s="323">
        <v>1</v>
      </c>
      <c r="E477" s="17"/>
      <c r="F477" s="276">
        <f>VLOOKUP(C477,'DB-캐릭터별 스테이지 매칭'!$E$3:$F$302,2,0)</f>
        <v>539</v>
      </c>
      <c r="G477" s="276" t="str">
        <f>VLOOKUP(F477,'DB-캐릭터별 스테이지 매칭'!$I$3:$L$1698,4,0)</f>
        <v>13-43</v>
      </c>
      <c r="H477" s="276">
        <f>_xlfn.IFNA(VLOOKUP(B477,'DB-서식용'!$D$4:$E$12,2,0),"")</f>
        <v>1040302001</v>
      </c>
      <c r="I477" s="29">
        <f>IFERROR((VLOOKUP(F477,'DB-방치 재화'!$B$3:$I$1800,(MATCH(H477,'DB-방치 재화'!$F$1:$I$1,0)+4),0))*60*24*D477,"0")*(1.7+1.58)</f>
        <v>2706393.6</v>
      </c>
      <c r="J477" s="29">
        <f>_xlfn.IFNA(IF(H477='DB-일일 퀘스트'!$F$6,VLOOKUP(F477,'DB-방치 재화'!$B$3:$H$1698,5,0)*VLOOKUP(H477,'DB-일일 퀘스트'!$F$6:$H$13,3,0),IF(H477='DB-일일 퀘스트'!$F$7,VLOOKUP(F477,'DB-방치 재화'!$B$3:$H$1698,6,0)*VLOOKUP(H477,'DB-일일 퀘스트'!$F$6:$H$13,3,0),IF(H477='DB-일일 퀘스트'!$F$8,VLOOKUP(F477,'DB-방치 재화'!$B$3:$H$1698,7,0)*VLOOKUP(H477,'DB-일일 퀘스트'!$F$6:$H$13,3,0),VLOOKUP(H477,'DB-일일 퀘스트'!$F$6:$H$13,3,0)))),"0")</f>
        <v>68760</v>
      </c>
      <c r="K477" s="29">
        <f>_xlfn.IFNA((IF(H477='DB-주간 퀘스트'!$F$6,VLOOKUP(F477,'DB-방치 재화'!$B$3:$H$1698,5,0)*VLOOKUP(H477,'DB-주간 퀘스트'!$F$6:$H$15,3,0),IF(H477='DB-주간 퀘스트'!$F$7,VLOOKUP(F477,'DB-방치 재화'!$B$3:$H$1698,6,0)*VLOOKUP(H477,'DB-주간 퀘스트'!$F$6:$H$15,3,0),IF(H477='DB-주간 퀘스트'!$F$8,VLOOKUP(F477,'DB-방치 재화'!$B$3:$H$1698,7,0)*VLOOKUP(H477,'DB-주간 퀘스트'!$F$6:$H$15,3,0),VLOOKUP(H477,'DB-주간 퀘스트'!$F$6:$H$15,3,0)))))/7,"0")</f>
        <v>29468.571428571428</v>
      </c>
      <c r="L477" s="29">
        <f t="array" ref="L477">_xlfn.IFNA(IF(H477='DB-아스니아 미션'!$F$8,VLOOKUP('주요 재화 수급처 관리'!$F$10:$F$11,'DB-방치 재화'!$B$3:$H$1698,6,0)*'DB-아스니아 미션'!$H$8,VLOOKUP('주요 재화 수급처 관리'!$H$10:$H$11,'DB-아스니아 미션'!$F$7:$H$10,3,0)),"0")/7</f>
        <v>320365.71428571426</v>
      </c>
      <c r="M477" s="29">
        <f>(((VLOOKUP(F477,'DB-방치 재화'!$B$3:$I$1698,8,0)+8)*(VLOOKUP(H477,'DB-파견 작전실'!$L$8:$M$14,2,0)))*D477)</f>
        <v>74558.986666666679</v>
      </c>
      <c r="N477" s="29">
        <f>_xlfn.IFNA(IF(C477&lt;'DB-선물'!$E$5,VLOOKUP('주요 재화 수급처 관리'!$H$10,'DB-선물'!$G$6:$I$9,3,0),(IF('DB-선물'!$E$11&lt;=C477&lt;'DB-선물'!E423,VLOOKUP('주요 재화 수급처 관리'!$H$10,'DB-선물'!$G$12:$I$15,3,0),VLOOKUP(H477,'DB-선물'!$G$18:$I$21,3,0)))),"0")*6*D477</f>
        <v>0</v>
      </c>
      <c r="O477" s="29">
        <f t="array" ref="O477">(_xlfn.IFNA((VLOOKUP((INDEX('DB-메모리얼'!$F$5:$F$98,MATCH(MIN(ABS('DB-메모리얼'!$F$5:$F$98-'주요 재화 수급처 관리'!$C$10)),ABS('DB-메모리얼'!$F$5:$F$98-'주요 재화 수급처 관리'!$C$10),0))),'DB-메모리얼'!$F$5:$K$98,MATCH(H477,'DB-메모리얼'!$H$3:$K$3,0)+2,0)),"0"))*D477/14</f>
        <v>0</v>
      </c>
      <c r="P477" s="29">
        <f t="shared" si="18"/>
        <v>1028</v>
      </c>
      <c r="Q477" s="299">
        <f t="shared" si="19"/>
        <v>3200574.8723809524</v>
      </c>
    </row>
    <row r="478" spans="2:17" ht="18" thickTop="1" thickBot="1" x14ac:dyDescent="0.35">
      <c r="B478" s="22" t="s">
        <v>1611</v>
      </c>
      <c r="C478" s="116">
        <v>148</v>
      </c>
      <c r="D478" s="323">
        <v>1</v>
      </c>
      <c r="E478" s="17"/>
      <c r="F478" s="276">
        <f>VLOOKUP(C478,'DB-캐릭터별 스테이지 매칭'!$E$3:$F$302,2,0)</f>
        <v>545</v>
      </c>
      <c r="G478" s="276" t="str">
        <f>VLOOKUP(F478,'DB-캐릭터별 스테이지 매칭'!$I$3:$L$1698,4,0)</f>
        <v>13-49</v>
      </c>
      <c r="H478" s="276">
        <f>_xlfn.IFNA(VLOOKUP(B478,'DB-서식용'!$D$4:$E$12,2,0),"")</f>
        <v>1040302001</v>
      </c>
      <c r="I478" s="29">
        <f>IFERROR((VLOOKUP(F478,'DB-방치 재화'!$B$3:$I$1800,(MATCH(H478,'DB-방치 재화'!$F$1:$I$1,0)+4),0))*60*24*D478,"0")*(1.7+1.58)</f>
        <v>2734732.8000000003</v>
      </c>
      <c r="J478" s="29">
        <f>_xlfn.IFNA(IF(H478='DB-일일 퀘스트'!$F$6,VLOOKUP(F478,'DB-방치 재화'!$B$3:$H$1698,5,0)*VLOOKUP(H478,'DB-일일 퀘스트'!$F$6:$H$13,3,0),IF(H478='DB-일일 퀘스트'!$F$7,VLOOKUP(F478,'DB-방치 재화'!$B$3:$H$1698,6,0)*VLOOKUP(H478,'DB-일일 퀘스트'!$F$6:$H$13,3,0),IF(H478='DB-일일 퀘스트'!$F$8,VLOOKUP(F478,'DB-방치 재화'!$B$3:$H$1698,7,0)*VLOOKUP(H478,'DB-일일 퀘스트'!$F$6:$H$13,3,0),VLOOKUP(H478,'DB-일일 퀘스트'!$F$6:$H$13,3,0)))),"0")</f>
        <v>69480</v>
      </c>
      <c r="K478" s="29">
        <f>_xlfn.IFNA((IF(H478='DB-주간 퀘스트'!$F$6,VLOOKUP(F478,'DB-방치 재화'!$B$3:$H$1698,5,0)*VLOOKUP(H478,'DB-주간 퀘스트'!$F$6:$H$15,3,0),IF(H478='DB-주간 퀘스트'!$F$7,VLOOKUP(F478,'DB-방치 재화'!$B$3:$H$1698,6,0)*VLOOKUP(H478,'DB-주간 퀘스트'!$F$6:$H$15,3,0),IF(H478='DB-주간 퀘스트'!$F$8,VLOOKUP(F478,'DB-방치 재화'!$B$3:$H$1698,7,0)*VLOOKUP(H478,'DB-주간 퀘스트'!$F$6:$H$15,3,0),VLOOKUP(H478,'DB-주간 퀘스트'!$F$6:$H$15,3,0)))))/7,"0")</f>
        <v>29777.142857142859</v>
      </c>
      <c r="L478" s="29">
        <f t="array" ref="L478">_xlfn.IFNA(IF(H478='DB-아스니아 미션'!$F$8,VLOOKUP('주요 재화 수급처 관리'!$F$10:$F$11,'DB-방치 재화'!$B$3:$H$1698,6,0)*'DB-아스니아 미션'!$H$8,VLOOKUP('주요 재화 수급처 관리'!$H$10:$H$11,'DB-아스니아 미션'!$F$7:$H$10,3,0)),"0")/7</f>
        <v>320365.71428571426</v>
      </c>
      <c r="M478" s="29">
        <f>(((VLOOKUP(F478,'DB-방치 재화'!$B$3:$I$1698,8,0)+8)*(VLOOKUP(H478,'DB-파견 작전실'!$L$8:$M$14,2,0)))*D478)</f>
        <v>74558.986666666679</v>
      </c>
      <c r="N478" s="29">
        <f>_xlfn.IFNA(IF(C478&lt;'DB-선물'!$E$5,VLOOKUP('주요 재화 수급처 관리'!$H$10,'DB-선물'!$G$6:$I$9,3,0),(IF('DB-선물'!$E$11&lt;=C478&lt;'DB-선물'!E424,VLOOKUP('주요 재화 수급처 관리'!$H$10,'DB-선물'!$G$12:$I$15,3,0),VLOOKUP(H478,'DB-선물'!$G$18:$I$21,3,0)))),"0")*6*D478</f>
        <v>0</v>
      </c>
      <c r="O478" s="29">
        <f t="array" ref="O478">(_xlfn.IFNA((VLOOKUP((INDEX('DB-메모리얼'!$F$5:$F$98,MATCH(MIN(ABS('DB-메모리얼'!$F$5:$F$98-'주요 재화 수급처 관리'!$C$10)),ABS('DB-메모리얼'!$F$5:$F$98-'주요 재화 수급처 관리'!$C$10),0))),'DB-메모리얼'!$F$5:$K$98,MATCH(H478,'DB-메모리얼'!$H$3:$K$3,0)+2,0)),"0"))*D478/14</f>
        <v>0</v>
      </c>
      <c r="P478" s="29">
        <f t="shared" si="18"/>
        <v>1028</v>
      </c>
      <c r="Q478" s="299">
        <f t="shared" si="19"/>
        <v>3229942.6438095239</v>
      </c>
    </row>
    <row r="479" spans="2:17" ht="18" thickTop="1" thickBot="1" x14ac:dyDescent="0.35">
      <c r="B479" s="22" t="s">
        <v>1611</v>
      </c>
      <c r="C479" s="116">
        <v>149</v>
      </c>
      <c r="D479" s="323">
        <v>1</v>
      </c>
      <c r="E479" s="17"/>
      <c r="F479" s="276">
        <f>VLOOKUP(C479,'DB-캐릭터별 스테이지 매칭'!$E$3:$F$302,2,0)</f>
        <v>551</v>
      </c>
      <c r="G479" s="276" t="str">
        <f>VLOOKUP(F479,'DB-캐릭터별 스테이지 매칭'!$I$3:$L$1698,4,0)</f>
        <v>13-55</v>
      </c>
      <c r="H479" s="276">
        <f>_xlfn.IFNA(VLOOKUP(B479,'DB-서식용'!$D$4:$E$12,2,0),"")</f>
        <v>1040302001</v>
      </c>
      <c r="I479" s="29">
        <f>IFERROR((VLOOKUP(F479,'DB-방치 재화'!$B$3:$I$1800,(MATCH(H479,'DB-방치 재화'!$F$1:$I$1,0)+4),0))*60*24*D479,"0")*(1.7+1.58)</f>
        <v>2763072</v>
      </c>
      <c r="J479" s="29">
        <f>_xlfn.IFNA(IF(H479='DB-일일 퀘스트'!$F$6,VLOOKUP(F479,'DB-방치 재화'!$B$3:$H$1698,5,0)*VLOOKUP(H479,'DB-일일 퀘스트'!$F$6:$H$13,3,0),IF(H479='DB-일일 퀘스트'!$F$7,VLOOKUP(F479,'DB-방치 재화'!$B$3:$H$1698,6,0)*VLOOKUP(H479,'DB-일일 퀘스트'!$F$6:$H$13,3,0),IF(H479='DB-일일 퀘스트'!$F$8,VLOOKUP(F479,'DB-방치 재화'!$B$3:$H$1698,7,0)*VLOOKUP(H479,'DB-일일 퀘스트'!$F$6:$H$13,3,0),VLOOKUP(H479,'DB-일일 퀘스트'!$F$6:$H$13,3,0)))),"0")</f>
        <v>70200</v>
      </c>
      <c r="K479" s="29">
        <f>_xlfn.IFNA((IF(H479='DB-주간 퀘스트'!$F$6,VLOOKUP(F479,'DB-방치 재화'!$B$3:$H$1698,5,0)*VLOOKUP(H479,'DB-주간 퀘스트'!$F$6:$H$15,3,0),IF(H479='DB-주간 퀘스트'!$F$7,VLOOKUP(F479,'DB-방치 재화'!$B$3:$H$1698,6,0)*VLOOKUP(H479,'DB-주간 퀘스트'!$F$6:$H$15,3,0),IF(H479='DB-주간 퀘스트'!$F$8,VLOOKUP(F479,'DB-방치 재화'!$B$3:$H$1698,7,0)*VLOOKUP(H479,'DB-주간 퀘스트'!$F$6:$H$15,3,0),VLOOKUP(H479,'DB-주간 퀘스트'!$F$6:$H$15,3,0)))))/7,"0")</f>
        <v>30085.714285714286</v>
      </c>
      <c r="L479" s="29">
        <f t="array" ref="L479">_xlfn.IFNA(IF(H479='DB-아스니아 미션'!$F$8,VLOOKUP('주요 재화 수급처 관리'!$F$10:$F$11,'DB-방치 재화'!$B$3:$H$1698,6,0)*'DB-아스니아 미션'!$H$8,VLOOKUP('주요 재화 수급처 관리'!$H$10:$H$11,'DB-아스니아 미션'!$F$7:$H$10,3,0)),"0")/7</f>
        <v>320365.71428571426</v>
      </c>
      <c r="M479" s="29">
        <f>(((VLOOKUP(F479,'DB-방치 재화'!$B$3:$I$1698,8,0)+8)*(VLOOKUP(H479,'DB-파견 작전실'!$L$8:$M$14,2,0)))*D479)</f>
        <v>74558.986666666679</v>
      </c>
      <c r="N479" s="29">
        <f>_xlfn.IFNA(IF(C479&lt;'DB-선물'!$E$5,VLOOKUP('주요 재화 수급처 관리'!$H$10,'DB-선물'!$G$6:$I$9,3,0),(IF('DB-선물'!$E$11&lt;=C479&lt;'DB-선물'!E425,VLOOKUP('주요 재화 수급처 관리'!$H$10,'DB-선물'!$G$12:$I$15,3,0),VLOOKUP(H479,'DB-선물'!$G$18:$I$21,3,0)))),"0")*6*D479</f>
        <v>0</v>
      </c>
      <c r="O479" s="29">
        <f t="array" ref="O479">(_xlfn.IFNA((VLOOKUP((INDEX('DB-메모리얼'!$F$5:$F$98,MATCH(MIN(ABS('DB-메모리얼'!$F$5:$F$98-'주요 재화 수급처 관리'!$C$10)),ABS('DB-메모리얼'!$F$5:$F$98-'주요 재화 수급처 관리'!$C$10),0))),'DB-메모리얼'!$F$5:$K$98,MATCH(H479,'DB-메모리얼'!$H$3:$K$3,0)+2,0)),"0"))*D479/14</f>
        <v>0</v>
      </c>
      <c r="P479" s="29">
        <f t="shared" si="18"/>
        <v>1028</v>
      </c>
      <c r="Q479" s="299">
        <f t="shared" si="19"/>
        <v>3259310.415238095</v>
      </c>
    </row>
    <row r="480" spans="2:17" ht="18" thickTop="1" thickBot="1" x14ac:dyDescent="0.35">
      <c r="B480" s="22" t="s">
        <v>1611</v>
      </c>
      <c r="C480" s="116">
        <v>150</v>
      </c>
      <c r="D480" s="323">
        <v>1</v>
      </c>
      <c r="E480" s="17"/>
      <c r="F480" s="276">
        <f>VLOOKUP(C480,'DB-캐릭터별 스테이지 매칭'!$E$3:$F$302,2,0)</f>
        <v>557</v>
      </c>
      <c r="G480" s="276" t="str">
        <f>VLOOKUP(F480,'DB-캐릭터별 스테이지 매칭'!$I$3:$L$1698,4,0)</f>
        <v>14-1</v>
      </c>
      <c r="H480" s="276">
        <f>_xlfn.IFNA(VLOOKUP(B480,'DB-서식용'!$D$4:$E$12,2,0),"")</f>
        <v>1040302001</v>
      </c>
      <c r="I480" s="29">
        <f>IFERROR((VLOOKUP(F480,'DB-방치 재화'!$B$3:$I$1800,(MATCH(H480,'DB-방치 재화'!$F$1:$I$1,0)+4),0))*60*24*D480,"0")*(1.7+1.58)</f>
        <v>2786688</v>
      </c>
      <c r="J480" s="29">
        <f>_xlfn.IFNA(IF(H480='DB-일일 퀘스트'!$F$6,VLOOKUP(F480,'DB-방치 재화'!$B$3:$H$1698,5,0)*VLOOKUP(H480,'DB-일일 퀘스트'!$F$6:$H$13,3,0),IF(H480='DB-일일 퀘스트'!$F$7,VLOOKUP(F480,'DB-방치 재화'!$B$3:$H$1698,6,0)*VLOOKUP(H480,'DB-일일 퀘스트'!$F$6:$H$13,3,0),IF(H480='DB-일일 퀘스트'!$F$8,VLOOKUP(F480,'DB-방치 재화'!$B$3:$H$1698,7,0)*VLOOKUP(H480,'DB-일일 퀘스트'!$F$6:$H$13,3,0),VLOOKUP(H480,'DB-일일 퀘스트'!$F$6:$H$13,3,0)))),"0")</f>
        <v>70800</v>
      </c>
      <c r="K480" s="29">
        <f>_xlfn.IFNA((IF(H480='DB-주간 퀘스트'!$F$6,VLOOKUP(F480,'DB-방치 재화'!$B$3:$H$1698,5,0)*VLOOKUP(H480,'DB-주간 퀘스트'!$F$6:$H$15,3,0),IF(H480='DB-주간 퀘스트'!$F$7,VLOOKUP(F480,'DB-방치 재화'!$B$3:$H$1698,6,0)*VLOOKUP(H480,'DB-주간 퀘스트'!$F$6:$H$15,3,0),IF(H480='DB-주간 퀘스트'!$F$8,VLOOKUP(F480,'DB-방치 재화'!$B$3:$H$1698,7,0)*VLOOKUP(H480,'DB-주간 퀘스트'!$F$6:$H$15,3,0),VLOOKUP(H480,'DB-주간 퀘스트'!$F$6:$H$15,3,0)))))/7,"0")</f>
        <v>30342.857142857141</v>
      </c>
      <c r="L480" s="29">
        <f t="array" ref="L480">_xlfn.IFNA(IF(H480='DB-아스니아 미션'!$F$8,VLOOKUP('주요 재화 수급처 관리'!$F$10:$F$11,'DB-방치 재화'!$B$3:$H$1698,6,0)*'DB-아스니아 미션'!$H$8,VLOOKUP('주요 재화 수급처 관리'!$H$10:$H$11,'DB-아스니아 미션'!$F$7:$H$10,3,0)),"0")/7</f>
        <v>320365.71428571426</v>
      </c>
      <c r="M480" s="29">
        <f>(((VLOOKUP(F480,'DB-방치 재화'!$B$3:$I$1698,8,0)+8)*(VLOOKUP(H480,'DB-파견 작전실'!$L$8:$M$14,2,0)))*D480)</f>
        <v>74558.986666666679</v>
      </c>
      <c r="N480" s="29">
        <f>_xlfn.IFNA(IF(C480&lt;'DB-선물'!$E$5,VLOOKUP('주요 재화 수급처 관리'!$H$10,'DB-선물'!$G$6:$I$9,3,0),(IF('DB-선물'!$E$11&lt;=C480&lt;'DB-선물'!E426,VLOOKUP('주요 재화 수급처 관리'!$H$10,'DB-선물'!$G$12:$I$15,3,0),VLOOKUP(H480,'DB-선물'!$G$18:$I$21,3,0)))),"0")*6*D480</f>
        <v>0</v>
      </c>
      <c r="O480" s="29">
        <f t="array" ref="O480">(_xlfn.IFNA((VLOOKUP((INDEX('DB-메모리얼'!$F$5:$F$98,MATCH(MIN(ABS('DB-메모리얼'!$F$5:$F$98-'주요 재화 수급처 관리'!$C$10)),ABS('DB-메모리얼'!$F$5:$F$98-'주요 재화 수급처 관리'!$C$10),0))),'DB-메모리얼'!$F$5:$K$98,MATCH(H480,'DB-메모리얼'!$H$3:$K$3,0)+2,0)),"0"))*D480/14</f>
        <v>0</v>
      </c>
      <c r="P480" s="29">
        <f t="shared" si="18"/>
        <v>1028</v>
      </c>
      <c r="Q480" s="299">
        <f t="shared" si="19"/>
        <v>3283783.5580952382</v>
      </c>
    </row>
    <row r="481" spans="2:17" ht="18" thickTop="1" thickBot="1" x14ac:dyDescent="0.35">
      <c r="B481" s="22" t="s">
        <v>1611</v>
      </c>
      <c r="C481" s="116">
        <v>151</v>
      </c>
      <c r="D481" s="323">
        <v>1</v>
      </c>
      <c r="E481" s="17"/>
      <c r="F481" s="276">
        <f>VLOOKUP(C481,'DB-캐릭터별 스테이지 매칭'!$E$3:$F$302,2,0)</f>
        <v>563</v>
      </c>
      <c r="G481" s="276" t="str">
        <f>VLOOKUP(F481,'DB-캐릭터별 스테이지 매칭'!$I$3:$L$1698,4,0)</f>
        <v>14-7</v>
      </c>
      <c r="H481" s="276">
        <f>_xlfn.IFNA(VLOOKUP(B481,'DB-서식용'!$D$4:$E$12,2,0),"")</f>
        <v>1040302001</v>
      </c>
      <c r="I481" s="29">
        <f>IFERROR((VLOOKUP(F481,'DB-방치 재화'!$B$3:$I$1800,(MATCH(H481,'DB-방치 재화'!$F$1:$I$1,0)+4),0))*60*24*D481,"0")*(1.7+1.58)</f>
        <v>2815027.2000000002</v>
      </c>
      <c r="J481" s="29">
        <f>_xlfn.IFNA(IF(H481='DB-일일 퀘스트'!$F$6,VLOOKUP(F481,'DB-방치 재화'!$B$3:$H$1698,5,0)*VLOOKUP(H481,'DB-일일 퀘스트'!$F$6:$H$13,3,0),IF(H481='DB-일일 퀘스트'!$F$7,VLOOKUP(F481,'DB-방치 재화'!$B$3:$H$1698,6,0)*VLOOKUP(H481,'DB-일일 퀘스트'!$F$6:$H$13,3,0),IF(H481='DB-일일 퀘스트'!$F$8,VLOOKUP(F481,'DB-방치 재화'!$B$3:$H$1698,7,0)*VLOOKUP(H481,'DB-일일 퀘스트'!$F$6:$H$13,3,0),VLOOKUP(H481,'DB-일일 퀘스트'!$F$6:$H$13,3,0)))),"0")</f>
        <v>71520</v>
      </c>
      <c r="K481" s="29">
        <f>_xlfn.IFNA((IF(H481='DB-주간 퀘스트'!$F$6,VLOOKUP(F481,'DB-방치 재화'!$B$3:$H$1698,5,0)*VLOOKUP(H481,'DB-주간 퀘스트'!$F$6:$H$15,3,0),IF(H481='DB-주간 퀘스트'!$F$7,VLOOKUP(F481,'DB-방치 재화'!$B$3:$H$1698,6,0)*VLOOKUP(H481,'DB-주간 퀘스트'!$F$6:$H$15,3,0),IF(H481='DB-주간 퀘스트'!$F$8,VLOOKUP(F481,'DB-방치 재화'!$B$3:$H$1698,7,0)*VLOOKUP(H481,'DB-주간 퀘스트'!$F$6:$H$15,3,0),VLOOKUP(H481,'DB-주간 퀘스트'!$F$6:$H$15,3,0)))))/7,"0")</f>
        <v>30651.428571428572</v>
      </c>
      <c r="L481" s="29">
        <f t="array" ref="L481">_xlfn.IFNA(IF(H481='DB-아스니아 미션'!$F$8,VLOOKUP('주요 재화 수급처 관리'!$F$10:$F$11,'DB-방치 재화'!$B$3:$H$1698,6,0)*'DB-아스니아 미션'!$H$8,VLOOKUP('주요 재화 수급처 관리'!$H$10:$H$11,'DB-아스니아 미션'!$F$7:$H$10,3,0)),"0")/7</f>
        <v>320365.71428571426</v>
      </c>
      <c r="M481" s="29">
        <f>(((VLOOKUP(F481,'DB-방치 재화'!$B$3:$I$1698,8,0)+8)*(VLOOKUP(H481,'DB-파견 작전실'!$L$8:$M$14,2,0)))*D481)</f>
        <v>74558.986666666679</v>
      </c>
      <c r="N481" s="29">
        <f>_xlfn.IFNA(IF(C481&lt;'DB-선물'!$E$5,VLOOKUP('주요 재화 수급처 관리'!$H$10,'DB-선물'!$G$6:$I$9,3,0),(IF('DB-선물'!$E$11&lt;=C481&lt;'DB-선물'!E427,VLOOKUP('주요 재화 수급처 관리'!$H$10,'DB-선물'!$G$12:$I$15,3,0),VLOOKUP(H481,'DB-선물'!$G$18:$I$21,3,0)))),"0")*6*D481</f>
        <v>0</v>
      </c>
      <c r="O481" s="29">
        <f t="array" ref="O481">(_xlfn.IFNA((VLOOKUP((INDEX('DB-메모리얼'!$F$5:$F$98,MATCH(MIN(ABS('DB-메모리얼'!$F$5:$F$98-'주요 재화 수급처 관리'!$C$10)),ABS('DB-메모리얼'!$F$5:$F$98-'주요 재화 수급처 관리'!$C$10),0))),'DB-메모리얼'!$F$5:$K$98,MATCH(H481,'DB-메모리얼'!$H$3:$K$3,0)+2,0)),"0"))*D481/14</f>
        <v>0</v>
      </c>
      <c r="P481" s="29">
        <f t="shared" si="18"/>
        <v>1028</v>
      </c>
      <c r="Q481" s="299">
        <f t="shared" si="19"/>
        <v>3313151.3295238097</v>
      </c>
    </row>
    <row r="482" spans="2:17" ht="18" thickTop="1" thickBot="1" x14ac:dyDescent="0.35">
      <c r="B482" s="22" t="s">
        <v>1611</v>
      </c>
      <c r="C482" s="5">
        <v>152</v>
      </c>
      <c r="D482" s="323">
        <v>1</v>
      </c>
      <c r="E482" s="17"/>
      <c r="F482" s="276">
        <f>VLOOKUP(C482,'DB-캐릭터별 스테이지 매칭'!$E$3:$F$302,2,0)</f>
        <v>569</v>
      </c>
      <c r="G482" s="276" t="str">
        <f>VLOOKUP(F482,'DB-캐릭터별 스테이지 매칭'!$I$3:$L$1698,4,0)</f>
        <v>14-13</v>
      </c>
      <c r="H482" s="276">
        <f>_xlfn.IFNA(VLOOKUP(B482,'DB-서식용'!$D$4:$E$12,2,0),"")</f>
        <v>1040302001</v>
      </c>
      <c r="I482" s="29">
        <f>IFERROR((VLOOKUP(F482,'DB-방치 재화'!$B$3:$I$1800,(MATCH(H482,'DB-방치 재화'!$F$1:$I$1,0)+4),0))*60*24*D482,"0")*(1.7+1.58)</f>
        <v>2838643.2</v>
      </c>
      <c r="J482" s="29">
        <f>_xlfn.IFNA(IF(H482='DB-일일 퀘스트'!$F$6,VLOOKUP(F482,'DB-방치 재화'!$B$3:$H$1698,5,0)*VLOOKUP(H482,'DB-일일 퀘스트'!$F$6:$H$13,3,0),IF(H482='DB-일일 퀘스트'!$F$7,VLOOKUP(F482,'DB-방치 재화'!$B$3:$H$1698,6,0)*VLOOKUP(H482,'DB-일일 퀘스트'!$F$6:$H$13,3,0),IF(H482='DB-일일 퀘스트'!$F$8,VLOOKUP(F482,'DB-방치 재화'!$B$3:$H$1698,7,0)*VLOOKUP(H482,'DB-일일 퀘스트'!$F$6:$H$13,3,0),VLOOKUP(H482,'DB-일일 퀘스트'!$F$6:$H$13,3,0)))),"0")</f>
        <v>72120</v>
      </c>
      <c r="K482" s="29">
        <f>_xlfn.IFNA((IF(H482='DB-주간 퀘스트'!$F$6,VLOOKUP(F482,'DB-방치 재화'!$B$3:$H$1698,5,0)*VLOOKUP(H482,'DB-주간 퀘스트'!$F$6:$H$15,3,0),IF(H482='DB-주간 퀘스트'!$F$7,VLOOKUP(F482,'DB-방치 재화'!$B$3:$H$1698,6,0)*VLOOKUP(H482,'DB-주간 퀘스트'!$F$6:$H$15,3,0),IF(H482='DB-주간 퀘스트'!$F$8,VLOOKUP(F482,'DB-방치 재화'!$B$3:$H$1698,7,0)*VLOOKUP(H482,'DB-주간 퀘스트'!$F$6:$H$15,3,0),VLOOKUP(H482,'DB-주간 퀘스트'!$F$6:$H$15,3,0)))))/7,"0")</f>
        <v>30908.571428571428</v>
      </c>
      <c r="L482" s="29">
        <f t="array" ref="L482">_xlfn.IFNA(IF(H482='DB-아스니아 미션'!$F$8,VLOOKUP('주요 재화 수급처 관리'!$F$10:$F$11,'DB-방치 재화'!$B$3:$H$1698,6,0)*'DB-아스니아 미션'!$H$8,VLOOKUP('주요 재화 수급처 관리'!$H$10:$H$11,'DB-아스니아 미션'!$F$7:$H$10,3,0)),"0")/7</f>
        <v>320365.71428571426</v>
      </c>
      <c r="M482" s="29">
        <f>(((VLOOKUP(F482,'DB-방치 재화'!$B$3:$I$1698,8,0)+8)*(VLOOKUP(H482,'DB-파견 작전실'!$L$8:$M$14,2,0)))*D482)</f>
        <v>74558.986666666679</v>
      </c>
      <c r="N482" s="29">
        <f>_xlfn.IFNA(IF(C482&lt;'DB-선물'!$E$5,VLOOKUP('주요 재화 수급처 관리'!$H$10,'DB-선물'!$G$6:$I$9,3,0),(IF('DB-선물'!$E$11&lt;=C482&lt;'DB-선물'!E428,VLOOKUP('주요 재화 수급처 관리'!$H$10,'DB-선물'!$G$12:$I$15,3,0),VLOOKUP(H482,'DB-선물'!$G$18:$I$21,3,0)))),"0")*6*D482</f>
        <v>0</v>
      </c>
      <c r="O482" s="29">
        <f t="array" ref="O482">(_xlfn.IFNA((VLOOKUP((INDEX('DB-메모리얼'!$F$5:$F$98,MATCH(MIN(ABS('DB-메모리얼'!$F$5:$F$98-'주요 재화 수급처 관리'!$C$10)),ABS('DB-메모리얼'!$F$5:$F$98-'주요 재화 수급처 관리'!$C$10),0))),'DB-메모리얼'!$F$5:$K$98,MATCH(H482,'DB-메모리얼'!$H$3:$K$3,0)+2,0)),"0"))*D482/14</f>
        <v>0</v>
      </c>
      <c r="P482" s="29">
        <f t="shared" si="18"/>
        <v>1028</v>
      </c>
      <c r="Q482" s="299">
        <f t="shared" si="19"/>
        <v>3337624.4723809524</v>
      </c>
    </row>
    <row r="483" spans="2:17" ht="18" thickTop="1" thickBot="1" x14ac:dyDescent="0.35">
      <c r="B483" s="22" t="s">
        <v>1611</v>
      </c>
      <c r="C483" s="5">
        <v>153</v>
      </c>
      <c r="D483" s="323">
        <v>1</v>
      </c>
      <c r="E483" s="17"/>
      <c r="F483" s="276">
        <f>VLOOKUP(C483,'DB-캐릭터별 스테이지 매칭'!$E$3:$F$302,2,0)</f>
        <v>575</v>
      </c>
      <c r="G483" s="276" t="str">
        <f>VLOOKUP(F483,'DB-캐릭터별 스테이지 매칭'!$I$3:$L$1698,4,0)</f>
        <v>14-19</v>
      </c>
      <c r="H483" s="276">
        <f>_xlfn.IFNA(VLOOKUP(B483,'DB-서식용'!$D$4:$E$12,2,0),"")</f>
        <v>1040302001</v>
      </c>
      <c r="I483" s="29">
        <f>IFERROR((VLOOKUP(F483,'DB-방치 재화'!$B$3:$I$1800,(MATCH(H483,'DB-방치 재화'!$F$1:$I$1,0)+4),0))*60*24*D483,"0")*(1.7+1.58)</f>
        <v>2866982.4000000004</v>
      </c>
      <c r="J483" s="29">
        <f>_xlfn.IFNA(IF(H483='DB-일일 퀘스트'!$F$6,VLOOKUP(F483,'DB-방치 재화'!$B$3:$H$1698,5,0)*VLOOKUP(H483,'DB-일일 퀘스트'!$F$6:$H$13,3,0),IF(H483='DB-일일 퀘스트'!$F$7,VLOOKUP(F483,'DB-방치 재화'!$B$3:$H$1698,6,0)*VLOOKUP(H483,'DB-일일 퀘스트'!$F$6:$H$13,3,0),IF(H483='DB-일일 퀘스트'!$F$8,VLOOKUP(F483,'DB-방치 재화'!$B$3:$H$1698,7,0)*VLOOKUP(H483,'DB-일일 퀘스트'!$F$6:$H$13,3,0),VLOOKUP(H483,'DB-일일 퀘스트'!$F$6:$H$13,3,0)))),"0")</f>
        <v>72840</v>
      </c>
      <c r="K483" s="29">
        <f>_xlfn.IFNA((IF(H483='DB-주간 퀘스트'!$F$6,VLOOKUP(F483,'DB-방치 재화'!$B$3:$H$1698,5,0)*VLOOKUP(H483,'DB-주간 퀘스트'!$F$6:$H$15,3,0),IF(H483='DB-주간 퀘스트'!$F$7,VLOOKUP(F483,'DB-방치 재화'!$B$3:$H$1698,6,0)*VLOOKUP(H483,'DB-주간 퀘스트'!$F$6:$H$15,3,0),IF(H483='DB-주간 퀘스트'!$F$8,VLOOKUP(F483,'DB-방치 재화'!$B$3:$H$1698,7,0)*VLOOKUP(H483,'DB-주간 퀘스트'!$F$6:$H$15,3,0),VLOOKUP(H483,'DB-주간 퀘스트'!$F$6:$H$15,3,0)))))/7,"0")</f>
        <v>31217.142857142859</v>
      </c>
      <c r="L483" s="29">
        <f t="array" ref="L483">_xlfn.IFNA(IF(H483='DB-아스니아 미션'!$F$8,VLOOKUP('주요 재화 수급처 관리'!$F$10:$F$11,'DB-방치 재화'!$B$3:$H$1698,6,0)*'DB-아스니아 미션'!$H$8,VLOOKUP('주요 재화 수급처 관리'!$H$10:$H$11,'DB-아스니아 미션'!$F$7:$H$10,3,0)),"0")/7</f>
        <v>320365.71428571426</v>
      </c>
      <c r="M483" s="29">
        <f>(((VLOOKUP(F483,'DB-방치 재화'!$B$3:$I$1698,8,0)+8)*(VLOOKUP(H483,'DB-파견 작전실'!$L$8:$M$14,2,0)))*D483)</f>
        <v>74558.986666666679</v>
      </c>
      <c r="N483" s="29">
        <f>_xlfn.IFNA(IF(C483&lt;'DB-선물'!$E$5,VLOOKUP('주요 재화 수급처 관리'!$H$10,'DB-선물'!$G$6:$I$9,3,0),(IF('DB-선물'!$E$11&lt;=C483&lt;'DB-선물'!E429,VLOOKUP('주요 재화 수급처 관리'!$H$10,'DB-선물'!$G$12:$I$15,3,0),VLOOKUP(H483,'DB-선물'!$G$18:$I$21,3,0)))),"0")*6*D483</f>
        <v>0</v>
      </c>
      <c r="O483" s="29">
        <f t="array" ref="O483">(_xlfn.IFNA((VLOOKUP((INDEX('DB-메모리얼'!$F$5:$F$98,MATCH(MIN(ABS('DB-메모리얼'!$F$5:$F$98-'주요 재화 수급처 관리'!$C$10)),ABS('DB-메모리얼'!$F$5:$F$98-'주요 재화 수급처 관리'!$C$10),0))),'DB-메모리얼'!$F$5:$K$98,MATCH(H483,'DB-메모리얼'!$H$3:$K$3,0)+2,0)),"0"))*D483/14</f>
        <v>0</v>
      </c>
      <c r="P483" s="29">
        <f t="shared" si="18"/>
        <v>1028</v>
      </c>
      <c r="Q483" s="299">
        <f t="shared" si="19"/>
        <v>3366992.243809524</v>
      </c>
    </row>
    <row r="484" spans="2:17" ht="18" thickTop="1" thickBot="1" x14ac:dyDescent="0.35">
      <c r="B484" s="22" t="s">
        <v>1611</v>
      </c>
      <c r="C484" s="5">
        <v>154</v>
      </c>
      <c r="D484" s="323">
        <v>1</v>
      </c>
      <c r="E484" s="17"/>
      <c r="F484" s="276">
        <f>VLOOKUP(C484,'DB-캐릭터별 스테이지 매칭'!$E$3:$F$302,2,0)</f>
        <v>581</v>
      </c>
      <c r="G484" s="276" t="str">
        <f>VLOOKUP(F484,'DB-캐릭터별 스테이지 매칭'!$I$3:$L$1698,4,0)</f>
        <v>14-25</v>
      </c>
      <c r="H484" s="276">
        <f>_xlfn.IFNA(VLOOKUP(B484,'DB-서식용'!$D$4:$E$12,2,0),"")</f>
        <v>1040302001</v>
      </c>
      <c r="I484" s="29">
        <f>IFERROR((VLOOKUP(F484,'DB-방치 재화'!$B$3:$I$1800,(MATCH(H484,'DB-방치 재화'!$F$1:$I$1,0)+4),0))*60*24*D484,"0")*(1.7+1.58)</f>
        <v>2895321.6</v>
      </c>
      <c r="J484" s="29">
        <f>_xlfn.IFNA(IF(H484='DB-일일 퀘스트'!$F$6,VLOOKUP(F484,'DB-방치 재화'!$B$3:$H$1698,5,0)*VLOOKUP(H484,'DB-일일 퀘스트'!$F$6:$H$13,3,0),IF(H484='DB-일일 퀘스트'!$F$7,VLOOKUP(F484,'DB-방치 재화'!$B$3:$H$1698,6,0)*VLOOKUP(H484,'DB-일일 퀘스트'!$F$6:$H$13,3,0),IF(H484='DB-일일 퀘스트'!$F$8,VLOOKUP(F484,'DB-방치 재화'!$B$3:$H$1698,7,0)*VLOOKUP(H484,'DB-일일 퀘스트'!$F$6:$H$13,3,0),VLOOKUP(H484,'DB-일일 퀘스트'!$F$6:$H$13,3,0)))),"0")</f>
        <v>73560</v>
      </c>
      <c r="K484" s="29">
        <f>_xlfn.IFNA((IF(H484='DB-주간 퀘스트'!$F$6,VLOOKUP(F484,'DB-방치 재화'!$B$3:$H$1698,5,0)*VLOOKUP(H484,'DB-주간 퀘스트'!$F$6:$H$15,3,0),IF(H484='DB-주간 퀘스트'!$F$7,VLOOKUP(F484,'DB-방치 재화'!$B$3:$H$1698,6,0)*VLOOKUP(H484,'DB-주간 퀘스트'!$F$6:$H$15,3,0),IF(H484='DB-주간 퀘스트'!$F$8,VLOOKUP(F484,'DB-방치 재화'!$B$3:$H$1698,7,0)*VLOOKUP(H484,'DB-주간 퀘스트'!$F$6:$H$15,3,0),VLOOKUP(H484,'DB-주간 퀘스트'!$F$6:$H$15,3,0)))))/7,"0")</f>
        <v>31525.714285714286</v>
      </c>
      <c r="L484" s="29">
        <f t="array" ref="L484">_xlfn.IFNA(IF(H484='DB-아스니아 미션'!$F$8,VLOOKUP('주요 재화 수급처 관리'!$F$10:$F$11,'DB-방치 재화'!$B$3:$H$1698,6,0)*'DB-아스니아 미션'!$H$8,VLOOKUP('주요 재화 수급처 관리'!$H$10:$H$11,'DB-아스니아 미션'!$F$7:$H$10,3,0)),"0")/7</f>
        <v>320365.71428571426</v>
      </c>
      <c r="M484" s="29">
        <f>(((VLOOKUP(F484,'DB-방치 재화'!$B$3:$I$1698,8,0)+8)*(VLOOKUP(H484,'DB-파견 작전실'!$L$8:$M$14,2,0)))*D484)</f>
        <v>74558.986666666679</v>
      </c>
      <c r="N484" s="29">
        <f>_xlfn.IFNA(IF(C484&lt;'DB-선물'!$E$5,VLOOKUP('주요 재화 수급처 관리'!$H$10,'DB-선물'!$G$6:$I$9,3,0),(IF('DB-선물'!$E$11&lt;=C484&lt;'DB-선물'!E430,VLOOKUP('주요 재화 수급처 관리'!$H$10,'DB-선물'!$G$12:$I$15,3,0),VLOOKUP(H484,'DB-선물'!$G$18:$I$21,3,0)))),"0")*6*D484</f>
        <v>0</v>
      </c>
      <c r="O484" s="29">
        <f t="array" ref="O484">(_xlfn.IFNA((VLOOKUP((INDEX('DB-메모리얼'!$F$5:$F$98,MATCH(MIN(ABS('DB-메모리얼'!$F$5:$F$98-'주요 재화 수급처 관리'!$C$10)),ABS('DB-메모리얼'!$F$5:$F$98-'주요 재화 수급처 관리'!$C$10),0))),'DB-메모리얼'!$F$5:$K$98,MATCH(H484,'DB-메모리얼'!$H$3:$K$3,0)+2,0)),"0"))*D484/14</f>
        <v>0</v>
      </c>
      <c r="P484" s="29">
        <f t="shared" si="18"/>
        <v>1028</v>
      </c>
      <c r="Q484" s="299">
        <f t="shared" si="19"/>
        <v>3396360.0152380951</v>
      </c>
    </row>
    <row r="485" spans="2:17" ht="18" thickTop="1" thickBot="1" x14ac:dyDescent="0.35">
      <c r="B485" s="22" t="s">
        <v>1611</v>
      </c>
      <c r="C485" s="5">
        <v>155</v>
      </c>
      <c r="D485" s="323">
        <v>1</v>
      </c>
      <c r="E485" s="17"/>
      <c r="F485" s="276">
        <f>VLOOKUP(C485,'DB-캐릭터별 스테이지 매칭'!$E$3:$F$302,2,0)</f>
        <v>587</v>
      </c>
      <c r="G485" s="276" t="str">
        <f>VLOOKUP(F485,'DB-캐릭터별 스테이지 매칭'!$I$3:$L$1698,4,0)</f>
        <v>14-31</v>
      </c>
      <c r="H485" s="276">
        <f>_xlfn.IFNA(VLOOKUP(B485,'DB-서식용'!$D$4:$E$12,2,0),"")</f>
        <v>1040302001</v>
      </c>
      <c r="I485" s="29">
        <f>IFERROR((VLOOKUP(F485,'DB-방치 재화'!$B$3:$I$1800,(MATCH(H485,'DB-방치 재화'!$F$1:$I$1,0)+4),0))*60*24*D485,"0")*(1.7+1.58)</f>
        <v>2918937.6</v>
      </c>
      <c r="J485" s="29">
        <f>_xlfn.IFNA(IF(H485='DB-일일 퀘스트'!$F$6,VLOOKUP(F485,'DB-방치 재화'!$B$3:$H$1698,5,0)*VLOOKUP(H485,'DB-일일 퀘스트'!$F$6:$H$13,3,0),IF(H485='DB-일일 퀘스트'!$F$7,VLOOKUP(F485,'DB-방치 재화'!$B$3:$H$1698,6,0)*VLOOKUP(H485,'DB-일일 퀘스트'!$F$6:$H$13,3,0),IF(H485='DB-일일 퀘스트'!$F$8,VLOOKUP(F485,'DB-방치 재화'!$B$3:$H$1698,7,0)*VLOOKUP(H485,'DB-일일 퀘스트'!$F$6:$H$13,3,0),VLOOKUP(H485,'DB-일일 퀘스트'!$F$6:$H$13,3,0)))),"0")</f>
        <v>74160</v>
      </c>
      <c r="K485" s="29">
        <f>_xlfn.IFNA((IF(H485='DB-주간 퀘스트'!$F$6,VLOOKUP(F485,'DB-방치 재화'!$B$3:$H$1698,5,0)*VLOOKUP(H485,'DB-주간 퀘스트'!$F$6:$H$15,3,0),IF(H485='DB-주간 퀘스트'!$F$7,VLOOKUP(F485,'DB-방치 재화'!$B$3:$H$1698,6,0)*VLOOKUP(H485,'DB-주간 퀘스트'!$F$6:$H$15,3,0),IF(H485='DB-주간 퀘스트'!$F$8,VLOOKUP(F485,'DB-방치 재화'!$B$3:$H$1698,7,0)*VLOOKUP(H485,'DB-주간 퀘스트'!$F$6:$H$15,3,0),VLOOKUP(H485,'DB-주간 퀘스트'!$F$6:$H$15,3,0)))))/7,"0")</f>
        <v>31782.857142857141</v>
      </c>
      <c r="L485" s="29">
        <f t="array" ref="L485">_xlfn.IFNA(IF(H485='DB-아스니아 미션'!$F$8,VLOOKUP('주요 재화 수급처 관리'!$F$10:$F$11,'DB-방치 재화'!$B$3:$H$1698,6,0)*'DB-아스니아 미션'!$H$8,VLOOKUP('주요 재화 수급처 관리'!$H$10:$H$11,'DB-아스니아 미션'!$F$7:$H$10,3,0)),"0")/7</f>
        <v>320365.71428571426</v>
      </c>
      <c r="M485" s="29">
        <f>(((VLOOKUP(F485,'DB-방치 재화'!$B$3:$I$1698,8,0)+8)*(VLOOKUP(H485,'DB-파견 작전실'!$L$8:$M$14,2,0)))*D485)</f>
        <v>74558.986666666679</v>
      </c>
      <c r="N485" s="29">
        <f>_xlfn.IFNA(IF(C485&lt;'DB-선물'!$E$5,VLOOKUP('주요 재화 수급처 관리'!$H$10,'DB-선물'!$G$6:$I$9,3,0),(IF('DB-선물'!$E$11&lt;=C485&lt;'DB-선물'!E431,VLOOKUP('주요 재화 수급처 관리'!$H$10,'DB-선물'!$G$12:$I$15,3,0),VLOOKUP(H485,'DB-선물'!$G$18:$I$21,3,0)))),"0")*6*D485</f>
        <v>0</v>
      </c>
      <c r="O485" s="29">
        <f t="array" ref="O485">(_xlfn.IFNA((VLOOKUP((INDEX('DB-메모리얼'!$F$5:$F$98,MATCH(MIN(ABS('DB-메모리얼'!$F$5:$F$98-'주요 재화 수급처 관리'!$C$10)),ABS('DB-메모리얼'!$F$5:$F$98-'주요 재화 수급처 관리'!$C$10),0))),'DB-메모리얼'!$F$5:$K$98,MATCH(H485,'DB-메모리얼'!$H$3:$K$3,0)+2,0)),"0"))*D485/14</f>
        <v>0</v>
      </c>
      <c r="P485" s="29">
        <f t="shared" si="18"/>
        <v>1028</v>
      </c>
      <c r="Q485" s="299">
        <f t="shared" si="19"/>
        <v>3420833.1580952383</v>
      </c>
    </row>
    <row r="486" spans="2:17" ht="18" thickTop="1" thickBot="1" x14ac:dyDescent="0.35">
      <c r="B486" s="22" t="s">
        <v>1611</v>
      </c>
      <c r="C486" s="5">
        <v>156</v>
      </c>
      <c r="D486" s="323">
        <v>1</v>
      </c>
      <c r="E486" s="17"/>
      <c r="F486" s="276">
        <f>VLOOKUP(C486,'DB-캐릭터별 스테이지 매칭'!$E$3:$F$302,2,0)</f>
        <v>593</v>
      </c>
      <c r="G486" s="276" t="str">
        <f>VLOOKUP(F486,'DB-캐릭터별 스테이지 매칭'!$I$3:$L$1698,4,0)</f>
        <v>14-37</v>
      </c>
      <c r="H486" s="276">
        <f>_xlfn.IFNA(VLOOKUP(B486,'DB-서식용'!$D$4:$E$12,2,0),"")</f>
        <v>1040302001</v>
      </c>
      <c r="I486" s="29">
        <f>IFERROR((VLOOKUP(F486,'DB-방치 재화'!$B$3:$I$1800,(MATCH(H486,'DB-방치 재화'!$F$1:$I$1,0)+4),0))*60*24*D486,"0")*(1.7+1.58)</f>
        <v>2947276.8000000003</v>
      </c>
      <c r="J486" s="29">
        <f>_xlfn.IFNA(IF(H486='DB-일일 퀘스트'!$F$6,VLOOKUP(F486,'DB-방치 재화'!$B$3:$H$1698,5,0)*VLOOKUP(H486,'DB-일일 퀘스트'!$F$6:$H$13,3,0),IF(H486='DB-일일 퀘스트'!$F$7,VLOOKUP(F486,'DB-방치 재화'!$B$3:$H$1698,6,0)*VLOOKUP(H486,'DB-일일 퀘스트'!$F$6:$H$13,3,0),IF(H486='DB-일일 퀘스트'!$F$8,VLOOKUP(F486,'DB-방치 재화'!$B$3:$H$1698,7,0)*VLOOKUP(H486,'DB-일일 퀘스트'!$F$6:$H$13,3,0),VLOOKUP(H486,'DB-일일 퀘스트'!$F$6:$H$13,3,0)))),"0")</f>
        <v>74880</v>
      </c>
      <c r="K486" s="29">
        <f>_xlfn.IFNA((IF(H486='DB-주간 퀘스트'!$F$6,VLOOKUP(F486,'DB-방치 재화'!$B$3:$H$1698,5,0)*VLOOKUP(H486,'DB-주간 퀘스트'!$F$6:$H$15,3,0),IF(H486='DB-주간 퀘스트'!$F$7,VLOOKUP(F486,'DB-방치 재화'!$B$3:$H$1698,6,0)*VLOOKUP(H486,'DB-주간 퀘스트'!$F$6:$H$15,3,0),IF(H486='DB-주간 퀘스트'!$F$8,VLOOKUP(F486,'DB-방치 재화'!$B$3:$H$1698,7,0)*VLOOKUP(H486,'DB-주간 퀘스트'!$F$6:$H$15,3,0),VLOOKUP(H486,'DB-주간 퀘스트'!$F$6:$H$15,3,0)))))/7,"0")</f>
        <v>32091.428571428572</v>
      </c>
      <c r="L486" s="29">
        <f t="array" ref="L486">_xlfn.IFNA(IF(H486='DB-아스니아 미션'!$F$8,VLOOKUP('주요 재화 수급처 관리'!$F$10:$F$11,'DB-방치 재화'!$B$3:$H$1698,6,0)*'DB-아스니아 미션'!$H$8,VLOOKUP('주요 재화 수급처 관리'!$H$10:$H$11,'DB-아스니아 미션'!$F$7:$H$10,3,0)),"0")/7</f>
        <v>320365.71428571426</v>
      </c>
      <c r="M486" s="29">
        <f>(((VLOOKUP(F486,'DB-방치 재화'!$B$3:$I$1698,8,0)+8)*(VLOOKUP(H486,'DB-파견 작전실'!$L$8:$M$14,2,0)))*D486)</f>
        <v>74558.986666666679</v>
      </c>
      <c r="N486" s="29">
        <f>_xlfn.IFNA(IF(C486&lt;'DB-선물'!$E$5,VLOOKUP('주요 재화 수급처 관리'!$H$10,'DB-선물'!$G$6:$I$9,3,0),(IF('DB-선물'!$E$11&lt;=C486&lt;'DB-선물'!E432,VLOOKUP('주요 재화 수급처 관리'!$H$10,'DB-선물'!$G$12:$I$15,3,0),VLOOKUP(H486,'DB-선물'!$G$18:$I$21,3,0)))),"0")*6*D486</f>
        <v>0</v>
      </c>
      <c r="O486" s="29">
        <f t="array" ref="O486">(_xlfn.IFNA((VLOOKUP((INDEX('DB-메모리얼'!$F$5:$F$98,MATCH(MIN(ABS('DB-메모리얼'!$F$5:$F$98-'주요 재화 수급처 관리'!$C$10)),ABS('DB-메모리얼'!$F$5:$F$98-'주요 재화 수급처 관리'!$C$10),0))),'DB-메모리얼'!$F$5:$K$98,MATCH(H486,'DB-메모리얼'!$H$3:$K$3,0)+2,0)),"0"))*D486/14</f>
        <v>0</v>
      </c>
      <c r="P486" s="29">
        <f t="shared" si="18"/>
        <v>1028</v>
      </c>
      <c r="Q486" s="299">
        <f t="shared" si="19"/>
        <v>3450200.9295238098</v>
      </c>
    </row>
    <row r="487" spans="2:17" ht="18" thickTop="1" thickBot="1" x14ac:dyDescent="0.35">
      <c r="B487" s="22" t="s">
        <v>1611</v>
      </c>
      <c r="C487" s="116">
        <v>157</v>
      </c>
      <c r="D487" s="323">
        <v>1</v>
      </c>
      <c r="E487" s="17"/>
      <c r="F487" s="276">
        <f>VLOOKUP(C487,'DB-캐릭터별 스테이지 매칭'!$E$3:$F$302,2,0)</f>
        <v>599</v>
      </c>
      <c r="G487" s="276" t="str">
        <f>VLOOKUP(F487,'DB-캐릭터별 스테이지 매칭'!$I$3:$L$1698,4,0)</f>
        <v>14-43</v>
      </c>
      <c r="H487" s="276">
        <f>_xlfn.IFNA(VLOOKUP(B487,'DB-서식용'!$D$4:$E$12,2,0),"")</f>
        <v>1040302001</v>
      </c>
      <c r="I487" s="29">
        <f>IFERROR((VLOOKUP(F487,'DB-방치 재화'!$B$3:$I$1800,(MATCH(H487,'DB-방치 재화'!$F$1:$I$1,0)+4),0))*60*24*D487,"0")*(1.7+1.58)</f>
        <v>2970892.8000000003</v>
      </c>
      <c r="J487" s="29">
        <f>_xlfn.IFNA(IF(H487='DB-일일 퀘스트'!$F$6,VLOOKUP(F487,'DB-방치 재화'!$B$3:$H$1698,5,0)*VLOOKUP(H487,'DB-일일 퀘스트'!$F$6:$H$13,3,0),IF(H487='DB-일일 퀘스트'!$F$7,VLOOKUP(F487,'DB-방치 재화'!$B$3:$H$1698,6,0)*VLOOKUP(H487,'DB-일일 퀘스트'!$F$6:$H$13,3,0),IF(H487='DB-일일 퀘스트'!$F$8,VLOOKUP(F487,'DB-방치 재화'!$B$3:$H$1698,7,0)*VLOOKUP(H487,'DB-일일 퀘스트'!$F$6:$H$13,3,0),VLOOKUP(H487,'DB-일일 퀘스트'!$F$6:$H$13,3,0)))),"0")</f>
        <v>75480</v>
      </c>
      <c r="K487" s="29">
        <f>_xlfn.IFNA((IF(H487='DB-주간 퀘스트'!$F$6,VLOOKUP(F487,'DB-방치 재화'!$B$3:$H$1698,5,0)*VLOOKUP(H487,'DB-주간 퀘스트'!$F$6:$H$15,3,0),IF(H487='DB-주간 퀘스트'!$F$7,VLOOKUP(F487,'DB-방치 재화'!$B$3:$H$1698,6,0)*VLOOKUP(H487,'DB-주간 퀘스트'!$F$6:$H$15,3,0),IF(H487='DB-주간 퀘스트'!$F$8,VLOOKUP(F487,'DB-방치 재화'!$B$3:$H$1698,7,0)*VLOOKUP(H487,'DB-주간 퀘스트'!$F$6:$H$15,3,0),VLOOKUP(H487,'DB-주간 퀘스트'!$F$6:$H$15,3,0)))))/7,"0")</f>
        <v>32348.571428571428</v>
      </c>
      <c r="L487" s="29">
        <f t="array" ref="L487">_xlfn.IFNA(IF(H487='DB-아스니아 미션'!$F$8,VLOOKUP('주요 재화 수급처 관리'!$F$10:$F$11,'DB-방치 재화'!$B$3:$H$1698,6,0)*'DB-아스니아 미션'!$H$8,VLOOKUP('주요 재화 수급처 관리'!$H$10:$H$11,'DB-아스니아 미션'!$F$7:$H$10,3,0)),"0")/7</f>
        <v>320365.71428571426</v>
      </c>
      <c r="M487" s="29">
        <f>(((VLOOKUP(F487,'DB-방치 재화'!$B$3:$I$1698,8,0)+8)*(VLOOKUP(H487,'DB-파견 작전실'!$L$8:$M$14,2,0)))*D487)</f>
        <v>74558.986666666679</v>
      </c>
      <c r="N487" s="29">
        <f>_xlfn.IFNA(IF(C487&lt;'DB-선물'!$E$5,VLOOKUP('주요 재화 수급처 관리'!$H$10,'DB-선물'!$G$6:$I$9,3,0),(IF('DB-선물'!$E$11&lt;=C487&lt;'DB-선물'!E433,VLOOKUP('주요 재화 수급처 관리'!$H$10,'DB-선물'!$G$12:$I$15,3,0),VLOOKUP(H487,'DB-선물'!$G$18:$I$21,3,0)))),"0")*6*D487</f>
        <v>0</v>
      </c>
      <c r="O487" s="29">
        <f t="array" ref="O487">(_xlfn.IFNA((VLOOKUP((INDEX('DB-메모리얼'!$F$5:$F$98,MATCH(MIN(ABS('DB-메모리얼'!$F$5:$F$98-'주요 재화 수급처 관리'!$C$10)),ABS('DB-메모리얼'!$F$5:$F$98-'주요 재화 수급처 관리'!$C$10),0))),'DB-메모리얼'!$F$5:$K$98,MATCH(H487,'DB-메모리얼'!$H$3:$K$3,0)+2,0)),"0"))*D487/14</f>
        <v>0</v>
      </c>
      <c r="P487" s="29">
        <f t="shared" si="18"/>
        <v>1028</v>
      </c>
      <c r="Q487" s="299">
        <f t="shared" si="19"/>
        <v>3474674.0723809525</v>
      </c>
    </row>
    <row r="488" spans="2:17" ht="18" thickTop="1" thickBot="1" x14ac:dyDescent="0.35">
      <c r="B488" s="22" t="s">
        <v>1611</v>
      </c>
      <c r="C488" s="116">
        <v>158</v>
      </c>
      <c r="D488" s="323">
        <v>1</v>
      </c>
      <c r="E488" s="17"/>
      <c r="F488" s="276">
        <f>VLOOKUP(C488,'DB-캐릭터별 스테이지 매칭'!$E$3:$F$302,2,0)</f>
        <v>605</v>
      </c>
      <c r="G488" s="276" t="str">
        <f>VLOOKUP(F488,'DB-캐릭터별 스테이지 매칭'!$I$3:$L$1698,4,0)</f>
        <v>14-49</v>
      </c>
      <c r="H488" s="276">
        <f>_xlfn.IFNA(VLOOKUP(B488,'DB-서식용'!$D$4:$E$12,2,0),"")</f>
        <v>1040302001</v>
      </c>
      <c r="I488" s="29">
        <f>IFERROR((VLOOKUP(F488,'DB-방치 재화'!$B$3:$I$1800,(MATCH(H488,'DB-방치 재화'!$F$1:$I$1,0)+4),0))*60*24*D488,"0")*(1.7+1.58)</f>
        <v>2999232</v>
      </c>
      <c r="J488" s="29">
        <f>_xlfn.IFNA(IF(H488='DB-일일 퀘스트'!$F$6,VLOOKUP(F488,'DB-방치 재화'!$B$3:$H$1698,5,0)*VLOOKUP(H488,'DB-일일 퀘스트'!$F$6:$H$13,3,0),IF(H488='DB-일일 퀘스트'!$F$7,VLOOKUP(F488,'DB-방치 재화'!$B$3:$H$1698,6,0)*VLOOKUP(H488,'DB-일일 퀘스트'!$F$6:$H$13,3,0),IF(H488='DB-일일 퀘스트'!$F$8,VLOOKUP(F488,'DB-방치 재화'!$B$3:$H$1698,7,0)*VLOOKUP(H488,'DB-일일 퀘스트'!$F$6:$H$13,3,0),VLOOKUP(H488,'DB-일일 퀘스트'!$F$6:$H$13,3,0)))),"0")</f>
        <v>76200</v>
      </c>
      <c r="K488" s="29">
        <f>_xlfn.IFNA((IF(H488='DB-주간 퀘스트'!$F$6,VLOOKUP(F488,'DB-방치 재화'!$B$3:$H$1698,5,0)*VLOOKUP(H488,'DB-주간 퀘스트'!$F$6:$H$15,3,0),IF(H488='DB-주간 퀘스트'!$F$7,VLOOKUP(F488,'DB-방치 재화'!$B$3:$H$1698,6,0)*VLOOKUP(H488,'DB-주간 퀘스트'!$F$6:$H$15,3,0),IF(H488='DB-주간 퀘스트'!$F$8,VLOOKUP(F488,'DB-방치 재화'!$B$3:$H$1698,7,0)*VLOOKUP(H488,'DB-주간 퀘스트'!$F$6:$H$15,3,0),VLOOKUP(H488,'DB-주간 퀘스트'!$F$6:$H$15,3,0)))))/7,"0")</f>
        <v>32657.142857142859</v>
      </c>
      <c r="L488" s="29">
        <f t="array" ref="L488">_xlfn.IFNA(IF(H488='DB-아스니아 미션'!$F$8,VLOOKUP('주요 재화 수급처 관리'!$F$10:$F$11,'DB-방치 재화'!$B$3:$H$1698,6,0)*'DB-아스니아 미션'!$H$8,VLOOKUP('주요 재화 수급처 관리'!$H$10:$H$11,'DB-아스니아 미션'!$F$7:$H$10,3,0)),"0")/7</f>
        <v>320365.71428571426</v>
      </c>
      <c r="M488" s="29">
        <f>(((VLOOKUP(F488,'DB-방치 재화'!$B$3:$I$1698,8,0)+8)*(VLOOKUP(H488,'DB-파견 작전실'!$L$8:$M$14,2,0)))*D488)</f>
        <v>74558.986666666679</v>
      </c>
      <c r="N488" s="29">
        <f>_xlfn.IFNA(IF(C488&lt;'DB-선물'!$E$5,VLOOKUP('주요 재화 수급처 관리'!$H$10,'DB-선물'!$G$6:$I$9,3,0),(IF('DB-선물'!$E$11&lt;=C488&lt;'DB-선물'!E434,VLOOKUP('주요 재화 수급처 관리'!$H$10,'DB-선물'!$G$12:$I$15,3,0),VLOOKUP(H488,'DB-선물'!$G$18:$I$21,3,0)))),"0")*6*D488</f>
        <v>0</v>
      </c>
      <c r="O488" s="29">
        <f t="array" ref="O488">(_xlfn.IFNA((VLOOKUP((INDEX('DB-메모리얼'!$F$5:$F$98,MATCH(MIN(ABS('DB-메모리얼'!$F$5:$F$98-'주요 재화 수급처 관리'!$C$10)),ABS('DB-메모리얼'!$F$5:$F$98-'주요 재화 수급처 관리'!$C$10),0))),'DB-메모리얼'!$F$5:$K$98,MATCH(H488,'DB-메모리얼'!$H$3:$K$3,0)+2,0)),"0"))*D488/14</f>
        <v>0</v>
      </c>
      <c r="P488" s="29">
        <f t="shared" si="18"/>
        <v>1028</v>
      </c>
      <c r="Q488" s="299">
        <f t="shared" si="19"/>
        <v>3504041.8438095236</v>
      </c>
    </row>
    <row r="489" spans="2:17" ht="18" thickTop="1" thickBot="1" x14ac:dyDescent="0.35">
      <c r="B489" s="22" t="s">
        <v>1611</v>
      </c>
      <c r="C489" s="116">
        <v>159</v>
      </c>
      <c r="D489" s="323">
        <v>1</v>
      </c>
      <c r="E489" s="17"/>
      <c r="F489" s="276">
        <f>VLOOKUP(C489,'DB-캐릭터별 스테이지 매칭'!$E$3:$F$302,2,0)</f>
        <v>611</v>
      </c>
      <c r="G489" s="276" t="str">
        <f>VLOOKUP(F489,'DB-캐릭터별 스테이지 매칭'!$I$3:$L$1698,4,0)</f>
        <v>14-55</v>
      </c>
      <c r="H489" s="276">
        <f>_xlfn.IFNA(VLOOKUP(B489,'DB-서식용'!$D$4:$E$12,2,0),"")</f>
        <v>1040302001</v>
      </c>
      <c r="I489" s="29">
        <f>IFERROR((VLOOKUP(F489,'DB-방치 재화'!$B$3:$I$1800,(MATCH(H489,'DB-방치 재화'!$F$1:$I$1,0)+4),0))*60*24*D489,"0")*(1.7+1.58)</f>
        <v>3027571.2</v>
      </c>
      <c r="J489" s="29">
        <f>_xlfn.IFNA(IF(H489='DB-일일 퀘스트'!$F$6,VLOOKUP(F489,'DB-방치 재화'!$B$3:$H$1698,5,0)*VLOOKUP(H489,'DB-일일 퀘스트'!$F$6:$H$13,3,0),IF(H489='DB-일일 퀘스트'!$F$7,VLOOKUP(F489,'DB-방치 재화'!$B$3:$H$1698,6,0)*VLOOKUP(H489,'DB-일일 퀘스트'!$F$6:$H$13,3,0),IF(H489='DB-일일 퀘스트'!$F$8,VLOOKUP(F489,'DB-방치 재화'!$B$3:$H$1698,7,0)*VLOOKUP(H489,'DB-일일 퀘스트'!$F$6:$H$13,3,0),VLOOKUP(H489,'DB-일일 퀘스트'!$F$6:$H$13,3,0)))),"0")</f>
        <v>76920</v>
      </c>
      <c r="K489" s="29">
        <f>_xlfn.IFNA((IF(H489='DB-주간 퀘스트'!$F$6,VLOOKUP(F489,'DB-방치 재화'!$B$3:$H$1698,5,0)*VLOOKUP(H489,'DB-주간 퀘스트'!$F$6:$H$15,3,0),IF(H489='DB-주간 퀘스트'!$F$7,VLOOKUP(F489,'DB-방치 재화'!$B$3:$H$1698,6,0)*VLOOKUP(H489,'DB-주간 퀘스트'!$F$6:$H$15,3,0),IF(H489='DB-주간 퀘스트'!$F$8,VLOOKUP(F489,'DB-방치 재화'!$B$3:$H$1698,7,0)*VLOOKUP(H489,'DB-주간 퀘스트'!$F$6:$H$15,3,0),VLOOKUP(H489,'DB-주간 퀘스트'!$F$6:$H$15,3,0)))))/7,"0")</f>
        <v>32965.714285714283</v>
      </c>
      <c r="L489" s="29">
        <f t="array" ref="L489">_xlfn.IFNA(IF(H489='DB-아스니아 미션'!$F$8,VLOOKUP('주요 재화 수급처 관리'!$F$10:$F$11,'DB-방치 재화'!$B$3:$H$1698,6,0)*'DB-아스니아 미션'!$H$8,VLOOKUP('주요 재화 수급처 관리'!$H$10:$H$11,'DB-아스니아 미션'!$F$7:$H$10,3,0)),"0")/7</f>
        <v>320365.71428571426</v>
      </c>
      <c r="M489" s="29">
        <f>(((VLOOKUP(F489,'DB-방치 재화'!$B$3:$I$1698,8,0)+8)*(VLOOKUP(H489,'DB-파견 작전실'!$L$8:$M$14,2,0)))*D489)</f>
        <v>74558.986666666679</v>
      </c>
      <c r="N489" s="29">
        <f>_xlfn.IFNA(IF(C489&lt;'DB-선물'!$E$5,VLOOKUP('주요 재화 수급처 관리'!$H$10,'DB-선물'!$G$6:$I$9,3,0),(IF('DB-선물'!$E$11&lt;=C489&lt;'DB-선물'!E435,VLOOKUP('주요 재화 수급처 관리'!$H$10,'DB-선물'!$G$12:$I$15,3,0),VLOOKUP(H489,'DB-선물'!$G$18:$I$21,3,0)))),"0")*6*D489</f>
        <v>0</v>
      </c>
      <c r="O489" s="29">
        <f t="array" ref="O489">(_xlfn.IFNA((VLOOKUP((INDEX('DB-메모리얼'!$F$5:$F$98,MATCH(MIN(ABS('DB-메모리얼'!$F$5:$F$98-'주요 재화 수급처 관리'!$C$10)),ABS('DB-메모리얼'!$F$5:$F$98-'주요 재화 수급처 관리'!$C$10),0))),'DB-메모리얼'!$F$5:$K$98,MATCH(H489,'DB-메모리얼'!$H$3:$K$3,0)+2,0)),"0"))*D489/14</f>
        <v>0</v>
      </c>
      <c r="P489" s="29">
        <f t="shared" si="18"/>
        <v>1028</v>
      </c>
      <c r="Q489" s="299">
        <f t="shared" si="19"/>
        <v>3533409.6152380952</v>
      </c>
    </row>
    <row r="490" spans="2:17" ht="18" thickTop="1" thickBot="1" x14ac:dyDescent="0.35">
      <c r="B490" s="22" t="s">
        <v>1611</v>
      </c>
      <c r="C490" s="116">
        <v>160</v>
      </c>
      <c r="D490" s="323">
        <v>1</v>
      </c>
      <c r="E490" s="17"/>
      <c r="F490" s="276">
        <f>VLOOKUP(C490,'DB-캐릭터별 스테이지 매칭'!$E$3:$F$302,2,0)</f>
        <v>618</v>
      </c>
      <c r="G490" s="276" t="str">
        <f>VLOOKUP(F490,'DB-캐릭터별 스테이지 매칭'!$I$3:$L$1698,4,0)</f>
        <v>15-2</v>
      </c>
      <c r="H490" s="276">
        <f>_xlfn.IFNA(VLOOKUP(B490,'DB-서식용'!$D$4:$E$12,2,0),"")</f>
        <v>1040302001</v>
      </c>
      <c r="I490" s="29">
        <f>IFERROR((VLOOKUP(F490,'DB-방치 재화'!$B$3:$I$1800,(MATCH(H490,'DB-방치 재화'!$F$1:$I$1,0)+4),0))*60*24*D490,"0")*(1.7+1.58)</f>
        <v>3051187.2</v>
      </c>
      <c r="J490" s="29">
        <f>_xlfn.IFNA(IF(H490='DB-일일 퀘스트'!$F$6,VLOOKUP(F490,'DB-방치 재화'!$B$3:$H$1698,5,0)*VLOOKUP(H490,'DB-일일 퀘스트'!$F$6:$H$13,3,0),IF(H490='DB-일일 퀘스트'!$F$7,VLOOKUP(F490,'DB-방치 재화'!$B$3:$H$1698,6,0)*VLOOKUP(H490,'DB-일일 퀘스트'!$F$6:$H$13,3,0),IF(H490='DB-일일 퀘스트'!$F$8,VLOOKUP(F490,'DB-방치 재화'!$B$3:$H$1698,7,0)*VLOOKUP(H490,'DB-일일 퀘스트'!$F$6:$H$13,3,0),VLOOKUP(H490,'DB-일일 퀘스트'!$F$6:$H$13,3,0)))),"0")</f>
        <v>77520</v>
      </c>
      <c r="K490" s="29">
        <f>_xlfn.IFNA((IF(H490='DB-주간 퀘스트'!$F$6,VLOOKUP(F490,'DB-방치 재화'!$B$3:$H$1698,5,0)*VLOOKUP(H490,'DB-주간 퀘스트'!$F$6:$H$15,3,0),IF(H490='DB-주간 퀘스트'!$F$7,VLOOKUP(F490,'DB-방치 재화'!$B$3:$H$1698,6,0)*VLOOKUP(H490,'DB-주간 퀘스트'!$F$6:$H$15,3,0),IF(H490='DB-주간 퀘스트'!$F$8,VLOOKUP(F490,'DB-방치 재화'!$B$3:$H$1698,7,0)*VLOOKUP(H490,'DB-주간 퀘스트'!$F$6:$H$15,3,0),VLOOKUP(H490,'DB-주간 퀘스트'!$F$6:$H$15,3,0)))))/7,"0")</f>
        <v>33222.857142857145</v>
      </c>
      <c r="L490" s="29">
        <f t="array" ref="L490">_xlfn.IFNA(IF(H490='DB-아스니아 미션'!$F$8,VLOOKUP('주요 재화 수급처 관리'!$F$10:$F$11,'DB-방치 재화'!$B$3:$H$1698,6,0)*'DB-아스니아 미션'!$H$8,VLOOKUP('주요 재화 수급처 관리'!$H$10:$H$11,'DB-아스니아 미션'!$F$7:$H$10,3,0)),"0")/7</f>
        <v>320365.71428571426</v>
      </c>
      <c r="M490" s="29">
        <f>(((VLOOKUP(F490,'DB-방치 재화'!$B$3:$I$1698,8,0)+8)*(VLOOKUP(H490,'DB-파견 작전실'!$L$8:$M$14,2,0)))*D490)</f>
        <v>74558.986666666679</v>
      </c>
      <c r="N490" s="29">
        <f>_xlfn.IFNA(IF(C490&lt;'DB-선물'!$E$5,VLOOKUP('주요 재화 수급처 관리'!$H$10,'DB-선물'!$G$6:$I$9,3,0),(IF('DB-선물'!$E$11&lt;=C490&lt;'DB-선물'!E436,VLOOKUP('주요 재화 수급처 관리'!$H$10,'DB-선물'!$G$12:$I$15,3,0),VLOOKUP(H490,'DB-선물'!$G$18:$I$21,3,0)))),"0")*6*D490</f>
        <v>0</v>
      </c>
      <c r="O490" s="29">
        <f t="array" ref="O490">(_xlfn.IFNA((VLOOKUP((INDEX('DB-메모리얼'!$F$5:$F$98,MATCH(MIN(ABS('DB-메모리얼'!$F$5:$F$98-'주요 재화 수급처 관리'!$C$10)),ABS('DB-메모리얼'!$F$5:$F$98-'주요 재화 수급처 관리'!$C$10),0))),'DB-메모리얼'!$F$5:$K$98,MATCH(H490,'DB-메모리얼'!$H$3:$K$3,0)+2,0)),"0"))*D490/14</f>
        <v>0</v>
      </c>
      <c r="P490" s="29">
        <f t="shared" si="18"/>
        <v>1028</v>
      </c>
      <c r="Q490" s="299">
        <f t="shared" si="19"/>
        <v>3557882.7580952384</v>
      </c>
    </row>
    <row r="491" spans="2:17" ht="18" thickTop="1" thickBot="1" x14ac:dyDescent="0.35">
      <c r="B491" s="22" t="s">
        <v>1611</v>
      </c>
      <c r="C491" s="116">
        <v>161</v>
      </c>
      <c r="D491" s="323">
        <v>1</v>
      </c>
      <c r="E491" s="17"/>
      <c r="F491" s="276">
        <f>VLOOKUP(C491,'DB-캐릭터별 스테이지 매칭'!$E$3:$F$302,2,0)</f>
        <v>624</v>
      </c>
      <c r="G491" s="276" t="str">
        <f>VLOOKUP(F491,'DB-캐릭터별 스테이지 매칭'!$I$3:$L$1698,4,0)</f>
        <v>15-8</v>
      </c>
      <c r="H491" s="276">
        <f>_xlfn.IFNA(VLOOKUP(B491,'DB-서식용'!$D$4:$E$12,2,0),"")</f>
        <v>1040302001</v>
      </c>
      <c r="I491" s="29">
        <f>IFERROR((VLOOKUP(F491,'DB-방치 재화'!$B$3:$I$1800,(MATCH(H491,'DB-방치 재화'!$F$1:$I$1,0)+4),0))*60*24*D491,"0")*(1.7+1.58)</f>
        <v>3079526.4000000004</v>
      </c>
      <c r="J491" s="29">
        <f>_xlfn.IFNA(IF(H491='DB-일일 퀘스트'!$F$6,VLOOKUP(F491,'DB-방치 재화'!$B$3:$H$1698,5,0)*VLOOKUP(H491,'DB-일일 퀘스트'!$F$6:$H$13,3,0),IF(H491='DB-일일 퀘스트'!$F$7,VLOOKUP(F491,'DB-방치 재화'!$B$3:$H$1698,6,0)*VLOOKUP(H491,'DB-일일 퀘스트'!$F$6:$H$13,3,0),IF(H491='DB-일일 퀘스트'!$F$8,VLOOKUP(F491,'DB-방치 재화'!$B$3:$H$1698,7,0)*VLOOKUP(H491,'DB-일일 퀘스트'!$F$6:$H$13,3,0),VLOOKUP(H491,'DB-일일 퀘스트'!$F$6:$H$13,3,0)))),"0")</f>
        <v>78240</v>
      </c>
      <c r="K491" s="29">
        <f>_xlfn.IFNA((IF(H491='DB-주간 퀘스트'!$F$6,VLOOKUP(F491,'DB-방치 재화'!$B$3:$H$1698,5,0)*VLOOKUP(H491,'DB-주간 퀘스트'!$F$6:$H$15,3,0),IF(H491='DB-주간 퀘스트'!$F$7,VLOOKUP(F491,'DB-방치 재화'!$B$3:$H$1698,6,0)*VLOOKUP(H491,'DB-주간 퀘스트'!$F$6:$H$15,3,0),IF(H491='DB-주간 퀘스트'!$F$8,VLOOKUP(F491,'DB-방치 재화'!$B$3:$H$1698,7,0)*VLOOKUP(H491,'DB-주간 퀘스트'!$F$6:$H$15,3,0),VLOOKUP(H491,'DB-주간 퀘스트'!$F$6:$H$15,3,0)))))/7,"0")</f>
        <v>33531.428571428572</v>
      </c>
      <c r="L491" s="29">
        <f t="array" ref="L491">_xlfn.IFNA(IF(H491='DB-아스니아 미션'!$F$8,VLOOKUP('주요 재화 수급처 관리'!$F$10:$F$11,'DB-방치 재화'!$B$3:$H$1698,6,0)*'DB-아스니아 미션'!$H$8,VLOOKUP('주요 재화 수급처 관리'!$H$10:$H$11,'DB-아스니아 미션'!$F$7:$H$10,3,0)),"0")/7</f>
        <v>320365.71428571426</v>
      </c>
      <c r="M491" s="29">
        <f>(((VLOOKUP(F491,'DB-방치 재화'!$B$3:$I$1698,8,0)+8)*(VLOOKUP(H491,'DB-파견 작전실'!$L$8:$M$14,2,0)))*D491)</f>
        <v>74558.986666666679</v>
      </c>
      <c r="N491" s="29">
        <f>_xlfn.IFNA(IF(C491&lt;'DB-선물'!$E$5,VLOOKUP('주요 재화 수급처 관리'!$H$10,'DB-선물'!$G$6:$I$9,3,0),(IF('DB-선물'!$E$11&lt;=C491&lt;'DB-선물'!E437,VLOOKUP('주요 재화 수급처 관리'!$H$10,'DB-선물'!$G$12:$I$15,3,0),VLOOKUP(H491,'DB-선물'!$G$18:$I$21,3,0)))),"0")*6*D491</f>
        <v>0</v>
      </c>
      <c r="O491" s="29">
        <f t="array" ref="O491">(_xlfn.IFNA((VLOOKUP((INDEX('DB-메모리얼'!$F$5:$F$98,MATCH(MIN(ABS('DB-메모리얼'!$F$5:$F$98-'주요 재화 수급처 관리'!$C$10)),ABS('DB-메모리얼'!$F$5:$F$98-'주요 재화 수급처 관리'!$C$10),0))),'DB-메모리얼'!$F$5:$K$98,MATCH(H491,'DB-메모리얼'!$H$3:$K$3,0)+2,0)),"0"))*D491/14</f>
        <v>0</v>
      </c>
      <c r="P491" s="29">
        <f t="shared" si="18"/>
        <v>1028</v>
      </c>
      <c r="Q491" s="299">
        <f t="shared" si="19"/>
        <v>3587250.5295238099</v>
      </c>
    </row>
    <row r="492" spans="2:17" ht="18" thickTop="1" thickBot="1" x14ac:dyDescent="0.35">
      <c r="B492" s="22" t="s">
        <v>1611</v>
      </c>
      <c r="C492" s="116">
        <v>162</v>
      </c>
      <c r="D492" s="323">
        <v>1</v>
      </c>
      <c r="E492" s="17"/>
      <c r="F492" s="276">
        <f>VLOOKUP(C492,'DB-캐릭터별 스테이지 매칭'!$E$3:$F$302,2,0)</f>
        <v>630</v>
      </c>
      <c r="G492" s="276" t="str">
        <f>VLOOKUP(F492,'DB-캐릭터별 스테이지 매칭'!$I$3:$L$1698,4,0)</f>
        <v>15-14</v>
      </c>
      <c r="H492" s="276">
        <f>_xlfn.IFNA(VLOOKUP(B492,'DB-서식용'!$D$4:$E$12,2,0),"")</f>
        <v>1040302001</v>
      </c>
      <c r="I492" s="29">
        <f>IFERROR((VLOOKUP(F492,'DB-방치 재화'!$B$3:$I$1800,(MATCH(H492,'DB-방치 재화'!$F$1:$I$1,0)+4),0))*60*24*D492,"0")*(1.7+1.58)</f>
        <v>3107865.6</v>
      </c>
      <c r="J492" s="29">
        <f>_xlfn.IFNA(IF(H492='DB-일일 퀘스트'!$F$6,VLOOKUP(F492,'DB-방치 재화'!$B$3:$H$1698,5,0)*VLOOKUP(H492,'DB-일일 퀘스트'!$F$6:$H$13,3,0),IF(H492='DB-일일 퀘스트'!$F$7,VLOOKUP(F492,'DB-방치 재화'!$B$3:$H$1698,6,0)*VLOOKUP(H492,'DB-일일 퀘스트'!$F$6:$H$13,3,0),IF(H492='DB-일일 퀘스트'!$F$8,VLOOKUP(F492,'DB-방치 재화'!$B$3:$H$1698,7,0)*VLOOKUP(H492,'DB-일일 퀘스트'!$F$6:$H$13,3,0),VLOOKUP(H492,'DB-일일 퀘스트'!$F$6:$H$13,3,0)))),"0")</f>
        <v>78960</v>
      </c>
      <c r="K492" s="29">
        <f>_xlfn.IFNA((IF(H492='DB-주간 퀘스트'!$F$6,VLOOKUP(F492,'DB-방치 재화'!$B$3:$H$1698,5,0)*VLOOKUP(H492,'DB-주간 퀘스트'!$F$6:$H$15,3,0),IF(H492='DB-주간 퀘스트'!$F$7,VLOOKUP(F492,'DB-방치 재화'!$B$3:$H$1698,6,0)*VLOOKUP(H492,'DB-주간 퀘스트'!$F$6:$H$15,3,0),IF(H492='DB-주간 퀘스트'!$F$8,VLOOKUP(F492,'DB-방치 재화'!$B$3:$H$1698,7,0)*VLOOKUP(H492,'DB-주간 퀘스트'!$F$6:$H$15,3,0),VLOOKUP(H492,'DB-주간 퀘스트'!$F$6:$H$15,3,0)))))/7,"0")</f>
        <v>33840</v>
      </c>
      <c r="L492" s="29">
        <f t="array" ref="L492">_xlfn.IFNA(IF(H492='DB-아스니아 미션'!$F$8,VLOOKUP('주요 재화 수급처 관리'!$F$10:$F$11,'DB-방치 재화'!$B$3:$H$1698,6,0)*'DB-아스니아 미션'!$H$8,VLOOKUP('주요 재화 수급처 관리'!$H$10:$H$11,'DB-아스니아 미션'!$F$7:$H$10,3,0)),"0")/7</f>
        <v>320365.71428571426</v>
      </c>
      <c r="M492" s="29">
        <f>(((VLOOKUP(F492,'DB-방치 재화'!$B$3:$I$1698,8,0)+8)*(VLOOKUP(H492,'DB-파견 작전실'!$L$8:$M$14,2,0)))*D492)</f>
        <v>74558.986666666679</v>
      </c>
      <c r="N492" s="29">
        <f>_xlfn.IFNA(IF(C492&lt;'DB-선물'!$E$5,VLOOKUP('주요 재화 수급처 관리'!$H$10,'DB-선물'!$G$6:$I$9,3,0),(IF('DB-선물'!$E$11&lt;=C492&lt;'DB-선물'!E438,VLOOKUP('주요 재화 수급처 관리'!$H$10,'DB-선물'!$G$12:$I$15,3,0),VLOOKUP(H492,'DB-선물'!$G$18:$I$21,3,0)))),"0")*6*D492</f>
        <v>0</v>
      </c>
      <c r="O492" s="29">
        <f t="array" ref="O492">(_xlfn.IFNA((VLOOKUP((INDEX('DB-메모리얼'!$F$5:$F$98,MATCH(MIN(ABS('DB-메모리얼'!$F$5:$F$98-'주요 재화 수급처 관리'!$C$10)),ABS('DB-메모리얼'!$F$5:$F$98-'주요 재화 수급처 관리'!$C$10),0))),'DB-메모리얼'!$F$5:$K$98,MATCH(H492,'DB-메모리얼'!$H$3:$K$3,0)+2,0)),"0"))*D492/14</f>
        <v>0</v>
      </c>
      <c r="P492" s="29">
        <f t="shared" si="18"/>
        <v>1028</v>
      </c>
      <c r="Q492" s="299">
        <f t="shared" si="19"/>
        <v>3616618.300952381</v>
      </c>
    </row>
    <row r="493" spans="2:17" ht="18" thickTop="1" thickBot="1" x14ac:dyDescent="0.35">
      <c r="B493" s="22" t="s">
        <v>1611</v>
      </c>
      <c r="C493" s="116">
        <v>163</v>
      </c>
      <c r="D493" s="323">
        <v>1</v>
      </c>
      <c r="E493" s="17"/>
      <c r="F493" s="276">
        <f>VLOOKUP(C493,'DB-캐릭터별 스테이지 매칭'!$E$3:$F$302,2,0)</f>
        <v>636</v>
      </c>
      <c r="G493" s="276" t="str">
        <f>VLOOKUP(F493,'DB-캐릭터별 스테이지 매칭'!$I$3:$L$1698,4,0)</f>
        <v>15-20</v>
      </c>
      <c r="H493" s="276">
        <f>_xlfn.IFNA(VLOOKUP(B493,'DB-서식용'!$D$4:$E$12,2,0),"")</f>
        <v>1040302001</v>
      </c>
      <c r="I493" s="29">
        <f>IFERROR((VLOOKUP(F493,'DB-방치 재화'!$B$3:$I$1800,(MATCH(H493,'DB-방치 재화'!$F$1:$I$1,0)+4),0))*60*24*D493,"0")*(1.7+1.58)</f>
        <v>3131481.6</v>
      </c>
      <c r="J493" s="29">
        <f>_xlfn.IFNA(IF(H493='DB-일일 퀘스트'!$F$6,VLOOKUP(F493,'DB-방치 재화'!$B$3:$H$1698,5,0)*VLOOKUP(H493,'DB-일일 퀘스트'!$F$6:$H$13,3,0),IF(H493='DB-일일 퀘스트'!$F$7,VLOOKUP(F493,'DB-방치 재화'!$B$3:$H$1698,6,0)*VLOOKUP(H493,'DB-일일 퀘스트'!$F$6:$H$13,3,0),IF(H493='DB-일일 퀘스트'!$F$8,VLOOKUP(F493,'DB-방치 재화'!$B$3:$H$1698,7,0)*VLOOKUP(H493,'DB-일일 퀘스트'!$F$6:$H$13,3,0),VLOOKUP(H493,'DB-일일 퀘스트'!$F$6:$H$13,3,0)))),"0")</f>
        <v>79560</v>
      </c>
      <c r="K493" s="29">
        <f>_xlfn.IFNA((IF(H493='DB-주간 퀘스트'!$F$6,VLOOKUP(F493,'DB-방치 재화'!$B$3:$H$1698,5,0)*VLOOKUP(H493,'DB-주간 퀘스트'!$F$6:$H$15,3,0),IF(H493='DB-주간 퀘스트'!$F$7,VLOOKUP(F493,'DB-방치 재화'!$B$3:$H$1698,6,0)*VLOOKUP(H493,'DB-주간 퀘스트'!$F$6:$H$15,3,0),IF(H493='DB-주간 퀘스트'!$F$8,VLOOKUP(F493,'DB-방치 재화'!$B$3:$H$1698,7,0)*VLOOKUP(H493,'DB-주간 퀘스트'!$F$6:$H$15,3,0),VLOOKUP(H493,'DB-주간 퀘스트'!$F$6:$H$15,3,0)))))/7,"0")</f>
        <v>34097.142857142855</v>
      </c>
      <c r="L493" s="29">
        <f t="array" ref="L493">_xlfn.IFNA(IF(H493='DB-아스니아 미션'!$F$8,VLOOKUP('주요 재화 수급처 관리'!$F$10:$F$11,'DB-방치 재화'!$B$3:$H$1698,6,0)*'DB-아스니아 미션'!$H$8,VLOOKUP('주요 재화 수급처 관리'!$H$10:$H$11,'DB-아스니아 미션'!$F$7:$H$10,3,0)),"0")/7</f>
        <v>320365.71428571426</v>
      </c>
      <c r="M493" s="29">
        <f>(((VLOOKUP(F493,'DB-방치 재화'!$B$3:$I$1698,8,0)+8)*(VLOOKUP(H493,'DB-파견 작전실'!$L$8:$M$14,2,0)))*D493)</f>
        <v>74558.986666666679</v>
      </c>
      <c r="N493" s="29">
        <f>_xlfn.IFNA(IF(C493&lt;'DB-선물'!$E$5,VLOOKUP('주요 재화 수급처 관리'!$H$10,'DB-선물'!$G$6:$I$9,3,0),(IF('DB-선물'!$E$11&lt;=C493&lt;'DB-선물'!E439,VLOOKUP('주요 재화 수급처 관리'!$H$10,'DB-선물'!$G$12:$I$15,3,0),VLOOKUP(H493,'DB-선물'!$G$18:$I$21,3,0)))),"0")*6*D493</f>
        <v>0</v>
      </c>
      <c r="O493" s="29">
        <f t="array" ref="O493">(_xlfn.IFNA((VLOOKUP((INDEX('DB-메모리얼'!$F$5:$F$98,MATCH(MIN(ABS('DB-메모리얼'!$F$5:$F$98-'주요 재화 수급처 관리'!$C$10)),ABS('DB-메모리얼'!$F$5:$F$98-'주요 재화 수급처 관리'!$C$10),0))),'DB-메모리얼'!$F$5:$K$98,MATCH(H493,'DB-메모리얼'!$H$3:$K$3,0)+2,0)),"0"))*D493/14</f>
        <v>0</v>
      </c>
      <c r="P493" s="29">
        <f t="shared" si="18"/>
        <v>1028</v>
      </c>
      <c r="Q493" s="299">
        <f t="shared" si="19"/>
        <v>3641091.4438095237</v>
      </c>
    </row>
    <row r="494" spans="2:17" ht="18" thickTop="1" thickBot="1" x14ac:dyDescent="0.35">
      <c r="B494" s="22" t="s">
        <v>1611</v>
      </c>
      <c r="C494" s="116">
        <v>164</v>
      </c>
      <c r="D494" s="323">
        <v>1</v>
      </c>
      <c r="E494" s="17"/>
      <c r="F494" s="276">
        <f>VLOOKUP(C494,'DB-캐릭터별 스테이지 매칭'!$E$3:$F$302,2,0)</f>
        <v>643</v>
      </c>
      <c r="G494" s="276" t="str">
        <f>VLOOKUP(F494,'DB-캐릭터별 스테이지 매칭'!$I$3:$L$1698,4,0)</f>
        <v>15-27</v>
      </c>
      <c r="H494" s="276">
        <f>_xlfn.IFNA(VLOOKUP(B494,'DB-서식용'!$D$4:$E$12,2,0),"")</f>
        <v>1040302001</v>
      </c>
      <c r="I494" s="29">
        <f>IFERROR((VLOOKUP(F494,'DB-방치 재화'!$B$3:$I$1800,(MATCH(H494,'DB-방치 재화'!$F$1:$I$1,0)+4),0))*60*24*D494,"0")*(1.7+1.58)</f>
        <v>3164544.0000000005</v>
      </c>
      <c r="J494" s="29">
        <f>_xlfn.IFNA(IF(H494='DB-일일 퀘스트'!$F$6,VLOOKUP(F494,'DB-방치 재화'!$B$3:$H$1698,5,0)*VLOOKUP(H494,'DB-일일 퀘스트'!$F$6:$H$13,3,0),IF(H494='DB-일일 퀘스트'!$F$7,VLOOKUP(F494,'DB-방치 재화'!$B$3:$H$1698,6,0)*VLOOKUP(H494,'DB-일일 퀘스트'!$F$6:$H$13,3,0),IF(H494='DB-일일 퀘스트'!$F$8,VLOOKUP(F494,'DB-방치 재화'!$B$3:$H$1698,7,0)*VLOOKUP(H494,'DB-일일 퀘스트'!$F$6:$H$13,3,0),VLOOKUP(H494,'DB-일일 퀘스트'!$F$6:$H$13,3,0)))),"0")</f>
        <v>80400</v>
      </c>
      <c r="K494" s="29">
        <f>_xlfn.IFNA((IF(H494='DB-주간 퀘스트'!$F$6,VLOOKUP(F494,'DB-방치 재화'!$B$3:$H$1698,5,0)*VLOOKUP(H494,'DB-주간 퀘스트'!$F$6:$H$15,3,0),IF(H494='DB-주간 퀘스트'!$F$7,VLOOKUP(F494,'DB-방치 재화'!$B$3:$H$1698,6,0)*VLOOKUP(H494,'DB-주간 퀘스트'!$F$6:$H$15,3,0),IF(H494='DB-주간 퀘스트'!$F$8,VLOOKUP(F494,'DB-방치 재화'!$B$3:$H$1698,7,0)*VLOOKUP(H494,'DB-주간 퀘스트'!$F$6:$H$15,3,0),VLOOKUP(H494,'DB-주간 퀘스트'!$F$6:$H$15,3,0)))))/7,"0")</f>
        <v>34457.142857142855</v>
      </c>
      <c r="L494" s="29">
        <f t="array" ref="L494">_xlfn.IFNA(IF(H494='DB-아스니아 미션'!$F$8,VLOOKUP('주요 재화 수급처 관리'!$F$10:$F$11,'DB-방치 재화'!$B$3:$H$1698,6,0)*'DB-아스니아 미션'!$H$8,VLOOKUP('주요 재화 수급처 관리'!$H$10:$H$11,'DB-아스니아 미션'!$F$7:$H$10,3,0)),"0")/7</f>
        <v>320365.71428571426</v>
      </c>
      <c r="M494" s="29">
        <f>(((VLOOKUP(F494,'DB-방치 재화'!$B$3:$I$1698,8,0)+8)*(VLOOKUP(H494,'DB-파견 작전실'!$L$8:$M$14,2,0)))*D494)</f>
        <v>74558.986666666679</v>
      </c>
      <c r="N494" s="29">
        <f>_xlfn.IFNA(IF(C494&lt;'DB-선물'!$E$5,VLOOKUP('주요 재화 수급처 관리'!$H$10,'DB-선물'!$G$6:$I$9,3,0),(IF('DB-선물'!$E$11&lt;=C494&lt;'DB-선물'!E440,VLOOKUP('주요 재화 수급처 관리'!$H$10,'DB-선물'!$G$12:$I$15,3,0),VLOOKUP(H494,'DB-선물'!$G$18:$I$21,3,0)))),"0")*6*D494</f>
        <v>0</v>
      </c>
      <c r="O494" s="29">
        <f t="array" ref="O494">(_xlfn.IFNA((VLOOKUP((INDEX('DB-메모리얼'!$F$5:$F$98,MATCH(MIN(ABS('DB-메모리얼'!$F$5:$F$98-'주요 재화 수급처 관리'!$C$10)),ABS('DB-메모리얼'!$F$5:$F$98-'주요 재화 수급처 관리'!$C$10),0))),'DB-메모리얼'!$F$5:$K$98,MATCH(H494,'DB-메모리얼'!$H$3:$K$3,0)+2,0)),"0"))*D494/14</f>
        <v>0</v>
      </c>
      <c r="P494" s="29">
        <f t="shared" si="18"/>
        <v>1028</v>
      </c>
      <c r="Q494" s="299">
        <f t="shared" si="19"/>
        <v>3675353.8438095241</v>
      </c>
    </row>
    <row r="495" spans="2:17" ht="18" thickTop="1" thickBot="1" x14ac:dyDescent="0.35">
      <c r="B495" s="22" t="s">
        <v>1611</v>
      </c>
      <c r="C495" s="116">
        <v>165</v>
      </c>
      <c r="D495" s="323">
        <v>1</v>
      </c>
      <c r="E495" s="17"/>
      <c r="F495" s="276">
        <f>VLOOKUP(C495,'DB-캐릭터별 스테이지 매칭'!$E$3:$F$302,2,0)</f>
        <v>649</v>
      </c>
      <c r="G495" s="276" t="str">
        <f>VLOOKUP(F495,'DB-캐릭터별 스테이지 매칭'!$I$3:$L$1698,4,0)</f>
        <v>15-33</v>
      </c>
      <c r="H495" s="276">
        <f>_xlfn.IFNA(VLOOKUP(B495,'DB-서식용'!$D$4:$E$12,2,0),"")</f>
        <v>1040302001</v>
      </c>
      <c r="I495" s="29">
        <f>IFERROR((VLOOKUP(F495,'DB-방치 재화'!$B$3:$I$1800,(MATCH(H495,'DB-방치 재화'!$F$1:$I$1,0)+4),0))*60*24*D495,"0")*(1.7+1.58)</f>
        <v>3188160.0000000005</v>
      </c>
      <c r="J495" s="29">
        <f>_xlfn.IFNA(IF(H495='DB-일일 퀘스트'!$F$6,VLOOKUP(F495,'DB-방치 재화'!$B$3:$H$1698,5,0)*VLOOKUP(H495,'DB-일일 퀘스트'!$F$6:$H$13,3,0),IF(H495='DB-일일 퀘스트'!$F$7,VLOOKUP(F495,'DB-방치 재화'!$B$3:$H$1698,6,0)*VLOOKUP(H495,'DB-일일 퀘스트'!$F$6:$H$13,3,0),IF(H495='DB-일일 퀘스트'!$F$8,VLOOKUP(F495,'DB-방치 재화'!$B$3:$H$1698,7,0)*VLOOKUP(H495,'DB-일일 퀘스트'!$F$6:$H$13,3,0),VLOOKUP(H495,'DB-일일 퀘스트'!$F$6:$H$13,3,0)))),"0")</f>
        <v>81000</v>
      </c>
      <c r="K495" s="29">
        <f>_xlfn.IFNA((IF(H495='DB-주간 퀘스트'!$F$6,VLOOKUP(F495,'DB-방치 재화'!$B$3:$H$1698,5,0)*VLOOKUP(H495,'DB-주간 퀘스트'!$F$6:$H$15,3,0),IF(H495='DB-주간 퀘스트'!$F$7,VLOOKUP(F495,'DB-방치 재화'!$B$3:$H$1698,6,0)*VLOOKUP(H495,'DB-주간 퀘스트'!$F$6:$H$15,3,0),IF(H495='DB-주간 퀘스트'!$F$8,VLOOKUP(F495,'DB-방치 재화'!$B$3:$H$1698,7,0)*VLOOKUP(H495,'DB-주간 퀘스트'!$F$6:$H$15,3,0),VLOOKUP(H495,'DB-주간 퀘스트'!$F$6:$H$15,3,0)))))/7,"0")</f>
        <v>34714.285714285717</v>
      </c>
      <c r="L495" s="29">
        <f t="array" ref="L495">_xlfn.IFNA(IF(H495='DB-아스니아 미션'!$F$8,VLOOKUP('주요 재화 수급처 관리'!$F$10:$F$11,'DB-방치 재화'!$B$3:$H$1698,6,0)*'DB-아스니아 미션'!$H$8,VLOOKUP('주요 재화 수급처 관리'!$H$10:$H$11,'DB-아스니아 미션'!$F$7:$H$10,3,0)),"0")/7</f>
        <v>320365.71428571426</v>
      </c>
      <c r="M495" s="29">
        <f>(((VLOOKUP(F495,'DB-방치 재화'!$B$3:$I$1698,8,0)+8)*(VLOOKUP(H495,'DB-파견 작전실'!$L$8:$M$14,2,0)))*D495)</f>
        <v>74558.986666666679</v>
      </c>
      <c r="N495" s="29">
        <f>_xlfn.IFNA(IF(C495&lt;'DB-선물'!$E$5,VLOOKUP('주요 재화 수급처 관리'!$H$10,'DB-선물'!$G$6:$I$9,3,0),(IF('DB-선물'!$E$11&lt;=C495&lt;'DB-선물'!E441,VLOOKUP('주요 재화 수급처 관리'!$H$10,'DB-선물'!$G$12:$I$15,3,0),VLOOKUP(H495,'DB-선물'!$G$18:$I$21,3,0)))),"0")*6*D495</f>
        <v>0</v>
      </c>
      <c r="O495" s="29">
        <f t="array" ref="O495">(_xlfn.IFNA((VLOOKUP((INDEX('DB-메모리얼'!$F$5:$F$98,MATCH(MIN(ABS('DB-메모리얼'!$F$5:$F$98-'주요 재화 수급처 관리'!$C$10)),ABS('DB-메모리얼'!$F$5:$F$98-'주요 재화 수급처 관리'!$C$10),0))),'DB-메모리얼'!$F$5:$K$98,MATCH(H495,'DB-메모리얼'!$H$3:$K$3,0)+2,0)),"0"))*D495/14</f>
        <v>0</v>
      </c>
      <c r="P495" s="29">
        <f t="shared" si="18"/>
        <v>1028</v>
      </c>
      <c r="Q495" s="299">
        <f t="shared" si="19"/>
        <v>3699826.9866666673</v>
      </c>
    </row>
    <row r="496" spans="2:17" ht="18" thickTop="1" thickBot="1" x14ac:dyDescent="0.35">
      <c r="B496" s="22" t="s">
        <v>1611</v>
      </c>
      <c r="C496" s="116">
        <v>166</v>
      </c>
      <c r="D496" s="323">
        <v>1</v>
      </c>
      <c r="E496" s="17"/>
      <c r="F496" s="276">
        <f>VLOOKUP(C496,'DB-캐릭터별 스테이지 매칭'!$E$3:$F$302,2,0)</f>
        <v>655</v>
      </c>
      <c r="G496" s="276" t="str">
        <f>VLOOKUP(F496,'DB-캐릭터별 스테이지 매칭'!$I$3:$L$1698,4,0)</f>
        <v>15-39</v>
      </c>
      <c r="H496" s="276">
        <f>_xlfn.IFNA(VLOOKUP(B496,'DB-서식용'!$D$4:$E$12,2,0),"")</f>
        <v>1040302001</v>
      </c>
      <c r="I496" s="29">
        <f>IFERROR((VLOOKUP(F496,'DB-방치 재화'!$B$3:$I$1800,(MATCH(H496,'DB-방치 재화'!$F$1:$I$1,0)+4),0))*60*24*D496,"0")*(1.7+1.58)</f>
        <v>3216499.2</v>
      </c>
      <c r="J496" s="29">
        <f>_xlfn.IFNA(IF(H496='DB-일일 퀘스트'!$F$6,VLOOKUP(F496,'DB-방치 재화'!$B$3:$H$1698,5,0)*VLOOKUP(H496,'DB-일일 퀘스트'!$F$6:$H$13,3,0),IF(H496='DB-일일 퀘스트'!$F$7,VLOOKUP(F496,'DB-방치 재화'!$B$3:$H$1698,6,0)*VLOOKUP(H496,'DB-일일 퀘스트'!$F$6:$H$13,3,0),IF(H496='DB-일일 퀘스트'!$F$8,VLOOKUP(F496,'DB-방치 재화'!$B$3:$H$1698,7,0)*VLOOKUP(H496,'DB-일일 퀘스트'!$F$6:$H$13,3,0),VLOOKUP(H496,'DB-일일 퀘스트'!$F$6:$H$13,3,0)))),"0")</f>
        <v>81720</v>
      </c>
      <c r="K496" s="29">
        <f>_xlfn.IFNA((IF(H496='DB-주간 퀘스트'!$F$6,VLOOKUP(F496,'DB-방치 재화'!$B$3:$H$1698,5,0)*VLOOKUP(H496,'DB-주간 퀘스트'!$F$6:$H$15,3,0),IF(H496='DB-주간 퀘스트'!$F$7,VLOOKUP(F496,'DB-방치 재화'!$B$3:$H$1698,6,0)*VLOOKUP(H496,'DB-주간 퀘스트'!$F$6:$H$15,3,0),IF(H496='DB-주간 퀘스트'!$F$8,VLOOKUP(F496,'DB-방치 재화'!$B$3:$H$1698,7,0)*VLOOKUP(H496,'DB-주간 퀘스트'!$F$6:$H$15,3,0),VLOOKUP(H496,'DB-주간 퀘스트'!$F$6:$H$15,3,0)))))/7,"0")</f>
        <v>35022.857142857145</v>
      </c>
      <c r="L496" s="29">
        <f t="array" ref="L496">_xlfn.IFNA(IF(H496='DB-아스니아 미션'!$F$8,VLOOKUP('주요 재화 수급처 관리'!$F$10:$F$11,'DB-방치 재화'!$B$3:$H$1698,6,0)*'DB-아스니아 미션'!$H$8,VLOOKUP('주요 재화 수급처 관리'!$H$10:$H$11,'DB-아스니아 미션'!$F$7:$H$10,3,0)),"0")/7</f>
        <v>320365.71428571426</v>
      </c>
      <c r="M496" s="29">
        <f>(((VLOOKUP(F496,'DB-방치 재화'!$B$3:$I$1698,8,0)+8)*(VLOOKUP(H496,'DB-파견 작전실'!$L$8:$M$14,2,0)))*D496)</f>
        <v>74558.986666666679</v>
      </c>
      <c r="N496" s="29">
        <f>_xlfn.IFNA(IF(C496&lt;'DB-선물'!$E$5,VLOOKUP('주요 재화 수급처 관리'!$H$10,'DB-선물'!$G$6:$I$9,3,0),(IF('DB-선물'!$E$11&lt;=C496&lt;'DB-선물'!E442,VLOOKUP('주요 재화 수급처 관리'!$H$10,'DB-선물'!$G$12:$I$15,3,0),VLOOKUP(H496,'DB-선물'!$G$18:$I$21,3,0)))),"0")*6*D496</f>
        <v>0</v>
      </c>
      <c r="O496" s="29">
        <f t="array" ref="O496">(_xlfn.IFNA((VLOOKUP((INDEX('DB-메모리얼'!$F$5:$F$98,MATCH(MIN(ABS('DB-메모리얼'!$F$5:$F$98-'주요 재화 수급처 관리'!$C$10)),ABS('DB-메모리얼'!$F$5:$F$98-'주요 재화 수급처 관리'!$C$10),0))),'DB-메모리얼'!$F$5:$K$98,MATCH(H496,'DB-메모리얼'!$H$3:$K$3,0)+2,0)),"0"))*D496/14</f>
        <v>0</v>
      </c>
      <c r="P496" s="29">
        <f t="shared" si="18"/>
        <v>1028</v>
      </c>
      <c r="Q496" s="299">
        <f t="shared" si="19"/>
        <v>3729194.7580952384</v>
      </c>
    </row>
    <row r="497" spans="2:17" ht="18" thickTop="1" thickBot="1" x14ac:dyDescent="0.35">
      <c r="B497" s="22" t="s">
        <v>1611</v>
      </c>
      <c r="C497" s="116">
        <v>167</v>
      </c>
      <c r="D497" s="323">
        <v>1</v>
      </c>
      <c r="E497" s="17"/>
      <c r="F497" s="276">
        <f>VLOOKUP(C497,'DB-캐릭터별 스테이지 매칭'!$E$3:$F$302,2,0)</f>
        <v>662</v>
      </c>
      <c r="G497" s="276" t="str">
        <f>VLOOKUP(F497,'DB-캐릭터별 스테이지 매칭'!$I$3:$L$1698,4,0)</f>
        <v>15-46</v>
      </c>
      <c r="H497" s="276">
        <f>_xlfn.IFNA(VLOOKUP(B497,'DB-서식용'!$D$4:$E$12,2,0),"")</f>
        <v>1040302001</v>
      </c>
      <c r="I497" s="29">
        <f>IFERROR((VLOOKUP(F497,'DB-방치 재화'!$B$3:$I$1800,(MATCH(H497,'DB-방치 재화'!$F$1:$I$1,0)+4),0))*60*24*D497,"0")*(1.7+1.58)</f>
        <v>3244838.4000000004</v>
      </c>
      <c r="J497" s="29">
        <f>_xlfn.IFNA(IF(H497='DB-일일 퀘스트'!$F$6,VLOOKUP(F497,'DB-방치 재화'!$B$3:$H$1698,5,0)*VLOOKUP(H497,'DB-일일 퀘스트'!$F$6:$H$13,3,0),IF(H497='DB-일일 퀘스트'!$F$7,VLOOKUP(F497,'DB-방치 재화'!$B$3:$H$1698,6,0)*VLOOKUP(H497,'DB-일일 퀘스트'!$F$6:$H$13,3,0),IF(H497='DB-일일 퀘스트'!$F$8,VLOOKUP(F497,'DB-방치 재화'!$B$3:$H$1698,7,0)*VLOOKUP(H497,'DB-일일 퀘스트'!$F$6:$H$13,3,0),VLOOKUP(H497,'DB-일일 퀘스트'!$F$6:$H$13,3,0)))),"0")</f>
        <v>82440</v>
      </c>
      <c r="K497" s="29">
        <f>_xlfn.IFNA((IF(H497='DB-주간 퀘스트'!$F$6,VLOOKUP(F497,'DB-방치 재화'!$B$3:$H$1698,5,0)*VLOOKUP(H497,'DB-주간 퀘스트'!$F$6:$H$15,3,0),IF(H497='DB-주간 퀘스트'!$F$7,VLOOKUP(F497,'DB-방치 재화'!$B$3:$H$1698,6,0)*VLOOKUP(H497,'DB-주간 퀘스트'!$F$6:$H$15,3,0),IF(H497='DB-주간 퀘스트'!$F$8,VLOOKUP(F497,'DB-방치 재화'!$B$3:$H$1698,7,0)*VLOOKUP(H497,'DB-주간 퀘스트'!$F$6:$H$15,3,0),VLOOKUP(H497,'DB-주간 퀘스트'!$F$6:$H$15,3,0)))))/7,"0")</f>
        <v>35331.428571428572</v>
      </c>
      <c r="L497" s="29">
        <f t="array" ref="L497">_xlfn.IFNA(IF(H497='DB-아스니아 미션'!$F$8,VLOOKUP('주요 재화 수급처 관리'!$F$10:$F$11,'DB-방치 재화'!$B$3:$H$1698,6,0)*'DB-아스니아 미션'!$H$8,VLOOKUP('주요 재화 수급처 관리'!$H$10:$H$11,'DB-아스니아 미션'!$F$7:$H$10,3,0)),"0")/7</f>
        <v>320365.71428571426</v>
      </c>
      <c r="M497" s="29">
        <f>(((VLOOKUP(F497,'DB-방치 재화'!$B$3:$I$1698,8,0)+8)*(VLOOKUP(H497,'DB-파견 작전실'!$L$8:$M$14,2,0)))*D497)</f>
        <v>74558.986666666679</v>
      </c>
      <c r="N497" s="29">
        <f>_xlfn.IFNA(IF(C497&lt;'DB-선물'!$E$5,VLOOKUP('주요 재화 수급처 관리'!$H$10,'DB-선물'!$G$6:$I$9,3,0),(IF('DB-선물'!$E$11&lt;=C497&lt;'DB-선물'!E443,VLOOKUP('주요 재화 수급처 관리'!$H$10,'DB-선물'!$G$12:$I$15,3,0),VLOOKUP(H497,'DB-선물'!$G$18:$I$21,3,0)))),"0")*6*D497</f>
        <v>0</v>
      </c>
      <c r="O497" s="29">
        <f t="array" ref="O497">(_xlfn.IFNA((VLOOKUP((INDEX('DB-메모리얼'!$F$5:$F$98,MATCH(MIN(ABS('DB-메모리얼'!$F$5:$F$98-'주요 재화 수급처 관리'!$C$10)),ABS('DB-메모리얼'!$F$5:$F$98-'주요 재화 수급처 관리'!$C$10),0))),'DB-메모리얼'!$F$5:$K$98,MATCH(H497,'DB-메모리얼'!$H$3:$K$3,0)+2,0)),"0"))*D497/14</f>
        <v>0</v>
      </c>
      <c r="P497" s="29">
        <f t="shared" si="18"/>
        <v>1028</v>
      </c>
      <c r="Q497" s="299">
        <f t="shared" si="19"/>
        <v>3758562.5295238099</v>
      </c>
    </row>
    <row r="498" spans="2:17" ht="18" thickTop="1" thickBot="1" x14ac:dyDescent="0.35">
      <c r="B498" s="22" t="s">
        <v>1611</v>
      </c>
      <c r="C498" s="5">
        <v>168</v>
      </c>
      <c r="D498" s="323">
        <v>1</v>
      </c>
      <c r="E498" s="17"/>
      <c r="F498" s="276">
        <f>VLOOKUP(C498,'DB-캐릭터별 스테이지 매칭'!$E$3:$F$302,2,0)</f>
        <v>668</v>
      </c>
      <c r="G498" s="276" t="str">
        <f>VLOOKUP(F498,'DB-캐릭터별 스테이지 매칭'!$I$3:$L$1698,4,0)</f>
        <v>15-52</v>
      </c>
      <c r="H498" s="276">
        <f>_xlfn.IFNA(VLOOKUP(B498,'DB-서식용'!$D$4:$E$12,2,0),"")</f>
        <v>1040302001</v>
      </c>
      <c r="I498" s="29">
        <f>IFERROR((VLOOKUP(F498,'DB-방치 재화'!$B$3:$I$1800,(MATCH(H498,'DB-방치 재화'!$F$1:$I$1,0)+4),0))*60*24*D498,"0")*(1.7+1.58)</f>
        <v>3268454.4000000004</v>
      </c>
      <c r="J498" s="29">
        <f>_xlfn.IFNA(IF(H498='DB-일일 퀘스트'!$F$6,VLOOKUP(F498,'DB-방치 재화'!$B$3:$H$1698,5,0)*VLOOKUP(H498,'DB-일일 퀘스트'!$F$6:$H$13,3,0),IF(H498='DB-일일 퀘스트'!$F$7,VLOOKUP(F498,'DB-방치 재화'!$B$3:$H$1698,6,0)*VLOOKUP(H498,'DB-일일 퀘스트'!$F$6:$H$13,3,0),IF(H498='DB-일일 퀘스트'!$F$8,VLOOKUP(F498,'DB-방치 재화'!$B$3:$H$1698,7,0)*VLOOKUP(H498,'DB-일일 퀘스트'!$F$6:$H$13,3,0),VLOOKUP(H498,'DB-일일 퀘스트'!$F$6:$H$13,3,0)))),"0")</f>
        <v>83040</v>
      </c>
      <c r="K498" s="29">
        <f>_xlfn.IFNA((IF(H498='DB-주간 퀘스트'!$F$6,VLOOKUP(F498,'DB-방치 재화'!$B$3:$H$1698,5,0)*VLOOKUP(H498,'DB-주간 퀘스트'!$F$6:$H$15,3,0),IF(H498='DB-주간 퀘스트'!$F$7,VLOOKUP(F498,'DB-방치 재화'!$B$3:$H$1698,6,0)*VLOOKUP(H498,'DB-주간 퀘스트'!$F$6:$H$15,3,0),IF(H498='DB-주간 퀘스트'!$F$8,VLOOKUP(F498,'DB-방치 재화'!$B$3:$H$1698,7,0)*VLOOKUP(H498,'DB-주간 퀘스트'!$F$6:$H$15,3,0),VLOOKUP(H498,'DB-주간 퀘스트'!$F$6:$H$15,3,0)))))/7,"0")</f>
        <v>35588.571428571428</v>
      </c>
      <c r="L498" s="29">
        <f t="array" ref="L498">_xlfn.IFNA(IF(H498='DB-아스니아 미션'!$F$8,VLOOKUP('주요 재화 수급처 관리'!$F$10:$F$11,'DB-방치 재화'!$B$3:$H$1698,6,0)*'DB-아스니아 미션'!$H$8,VLOOKUP('주요 재화 수급처 관리'!$H$10:$H$11,'DB-아스니아 미션'!$F$7:$H$10,3,0)),"0")/7</f>
        <v>320365.71428571426</v>
      </c>
      <c r="M498" s="29">
        <f>(((VLOOKUP(F498,'DB-방치 재화'!$B$3:$I$1698,8,0)+8)*(VLOOKUP(H498,'DB-파견 작전실'!$L$8:$M$14,2,0)))*D498)</f>
        <v>74558.986666666679</v>
      </c>
      <c r="N498" s="29">
        <f>_xlfn.IFNA(IF(C498&lt;'DB-선물'!$E$5,VLOOKUP('주요 재화 수급처 관리'!$H$10,'DB-선물'!$G$6:$I$9,3,0),(IF('DB-선물'!$E$11&lt;=C498&lt;'DB-선물'!E444,VLOOKUP('주요 재화 수급처 관리'!$H$10,'DB-선물'!$G$12:$I$15,3,0),VLOOKUP(H498,'DB-선물'!$G$18:$I$21,3,0)))),"0")*6*D498</f>
        <v>0</v>
      </c>
      <c r="O498" s="29">
        <f t="array" ref="O498">(_xlfn.IFNA((VLOOKUP((INDEX('DB-메모리얼'!$F$5:$F$98,MATCH(MIN(ABS('DB-메모리얼'!$F$5:$F$98-'주요 재화 수급처 관리'!$C$10)),ABS('DB-메모리얼'!$F$5:$F$98-'주요 재화 수급처 관리'!$C$10),0))),'DB-메모리얼'!$F$5:$K$98,MATCH(H498,'DB-메모리얼'!$H$3:$K$3,0)+2,0)),"0"))*D498/14</f>
        <v>0</v>
      </c>
      <c r="P498" s="29">
        <f t="shared" si="18"/>
        <v>1028</v>
      </c>
      <c r="Q498" s="299">
        <f t="shared" si="19"/>
        <v>3783035.6723809526</v>
      </c>
    </row>
    <row r="499" spans="2:17" ht="18" thickTop="1" thickBot="1" x14ac:dyDescent="0.35">
      <c r="B499" s="22" t="s">
        <v>1611</v>
      </c>
      <c r="C499" s="5">
        <v>169</v>
      </c>
      <c r="D499" s="323">
        <v>1</v>
      </c>
      <c r="E499" s="17"/>
      <c r="F499" s="276">
        <f>VLOOKUP(C499,'DB-캐릭터별 스테이지 매칭'!$E$3:$F$302,2,0)</f>
        <v>674</v>
      </c>
      <c r="G499" s="276" t="str">
        <f>VLOOKUP(F499,'DB-캐릭터별 스테이지 매칭'!$I$3:$L$1698,4,0)</f>
        <v>15-58</v>
      </c>
      <c r="H499" s="276">
        <f>_xlfn.IFNA(VLOOKUP(B499,'DB-서식용'!$D$4:$E$12,2,0),"")</f>
        <v>1040302001</v>
      </c>
      <c r="I499" s="29">
        <f>IFERROR((VLOOKUP(F499,'DB-방치 재화'!$B$3:$I$1800,(MATCH(H499,'DB-방치 재화'!$F$1:$I$1,0)+4),0))*60*24*D499,"0")*(1.7+1.58)</f>
        <v>3296793.6</v>
      </c>
      <c r="J499" s="29">
        <f>_xlfn.IFNA(IF(H499='DB-일일 퀘스트'!$F$6,VLOOKUP(F499,'DB-방치 재화'!$B$3:$H$1698,5,0)*VLOOKUP(H499,'DB-일일 퀘스트'!$F$6:$H$13,3,0),IF(H499='DB-일일 퀘스트'!$F$7,VLOOKUP(F499,'DB-방치 재화'!$B$3:$H$1698,6,0)*VLOOKUP(H499,'DB-일일 퀘스트'!$F$6:$H$13,3,0),IF(H499='DB-일일 퀘스트'!$F$8,VLOOKUP(F499,'DB-방치 재화'!$B$3:$H$1698,7,0)*VLOOKUP(H499,'DB-일일 퀘스트'!$F$6:$H$13,3,0),VLOOKUP(H499,'DB-일일 퀘스트'!$F$6:$H$13,3,0)))),"0")</f>
        <v>83760</v>
      </c>
      <c r="K499" s="29">
        <f>_xlfn.IFNA((IF(H499='DB-주간 퀘스트'!$F$6,VLOOKUP(F499,'DB-방치 재화'!$B$3:$H$1698,5,0)*VLOOKUP(H499,'DB-주간 퀘스트'!$F$6:$H$15,3,0),IF(H499='DB-주간 퀘스트'!$F$7,VLOOKUP(F499,'DB-방치 재화'!$B$3:$H$1698,6,0)*VLOOKUP(H499,'DB-주간 퀘스트'!$F$6:$H$15,3,0),IF(H499='DB-주간 퀘스트'!$F$8,VLOOKUP(F499,'DB-방치 재화'!$B$3:$H$1698,7,0)*VLOOKUP(H499,'DB-주간 퀘스트'!$F$6:$H$15,3,0),VLOOKUP(H499,'DB-주간 퀘스트'!$F$6:$H$15,3,0)))))/7,"0")</f>
        <v>35897.142857142855</v>
      </c>
      <c r="L499" s="29">
        <f t="array" ref="L499">_xlfn.IFNA(IF(H499='DB-아스니아 미션'!$F$8,VLOOKUP('주요 재화 수급처 관리'!$F$10:$F$11,'DB-방치 재화'!$B$3:$H$1698,6,0)*'DB-아스니아 미션'!$H$8,VLOOKUP('주요 재화 수급처 관리'!$H$10:$H$11,'DB-아스니아 미션'!$F$7:$H$10,3,0)),"0")/7</f>
        <v>320365.71428571426</v>
      </c>
      <c r="M499" s="29">
        <f>(((VLOOKUP(F499,'DB-방치 재화'!$B$3:$I$1698,8,0)+8)*(VLOOKUP(H499,'DB-파견 작전실'!$L$8:$M$14,2,0)))*D499)</f>
        <v>74558.986666666679</v>
      </c>
      <c r="N499" s="29">
        <f>_xlfn.IFNA(IF(C499&lt;'DB-선물'!$E$5,VLOOKUP('주요 재화 수급처 관리'!$H$10,'DB-선물'!$G$6:$I$9,3,0),(IF('DB-선물'!$E$11&lt;=C499&lt;'DB-선물'!E445,VLOOKUP('주요 재화 수급처 관리'!$H$10,'DB-선물'!$G$12:$I$15,3,0),VLOOKUP(H499,'DB-선물'!$G$18:$I$21,3,0)))),"0")*6*D499</f>
        <v>0</v>
      </c>
      <c r="O499" s="29">
        <f t="array" ref="O499">(_xlfn.IFNA((VLOOKUP((INDEX('DB-메모리얼'!$F$5:$F$98,MATCH(MIN(ABS('DB-메모리얼'!$F$5:$F$98-'주요 재화 수급처 관리'!$C$10)),ABS('DB-메모리얼'!$F$5:$F$98-'주요 재화 수급처 관리'!$C$10),0))),'DB-메모리얼'!$F$5:$K$98,MATCH(H499,'DB-메모리얼'!$H$3:$K$3,0)+2,0)),"0"))*D499/14</f>
        <v>0</v>
      </c>
      <c r="P499" s="29">
        <f t="shared" si="18"/>
        <v>1028</v>
      </c>
      <c r="Q499" s="299">
        <f t="shared" si="19"/>
        <v>3812403.4438095237</v>
      </c>
    </row>
    <row r="500" spans="2:17" ht="18" thickTop="1" thickBot="1" x14ac:dyDescent="0.35">
      <c r="B500" s="22" t="s">
        <v>1611</v>
      </c>
      <c r="C500" s="5">
        <v>170</v>
      </c>
      <c r="D500" s="323">
        <v>1</v>
      </c>
      <c r="E500" s="17"/>
      <c r="F500" s="276">
        <f>VLOOKUP(C500,'DB-캐릭터별 스테이지 매칭'!$E$3:$F$302,2,0)</f>
        <v>681</v>
      </c>
      <c r="G500" s="276" t="str">
        <f>VLOOKUP(F500,'DB-캐릭터별 스테이지 매칭'!$I$3:$L$1698,4,0)</f>
        <v>16-5</v>
      </c>
      <c r="H500" s="276">
        <f>_xlfn.IFNA(VLOOKUP(B500,'DB-서식용'!$D$4:$E$12,2,0),"")</f>
        <v>1040302001</v>
      </c>
      <c r="I500" s="29">
        <f>IFERROR((VLOOKUP(F500,'DB-방치 재화'!$B$3:$I$1800,(MATCH(H500,'DB-방치 재화'!$F$1:$I$1,0)+4),0))*60*24*D500,"0")*(1.7+1.58)</f>
        <v>3329856.0000000005</v>
      </c>
      <c r="J500" s="29">
        <f>_xlfn.IFNA(IF(H500='DB-일일 퀘스트'!$F$6,VLOOKUP(F500,'DB-방치 재화'!$B$3:$H$1698,5,0)*VLOOKUP(H500,'DB-일일 퀘스트'!$F$6:$H$13,3,0),IF(H500='DB-일일 퀘스트'!$F$7,VLOOKUP(F500,'DB-방치 재화'!$B$3:$H$1698,6,0)*VLOOKUP(H500,'DB-일일 퀘스트'!$F$6:$H$13,3,0),IF(H500='DB-일일 퀘스트'!$F$8,VLOOKUP(F500,'DB-방치 재화'!$B$3:$H$1698,7,0)*VLOOKUP(H500,'DB-일일 퀘스트'!$F$6:$H$13,3,0),VLOOKUP(H500,'DB-일일 퀘스트'!$F$6:$H$13,3,0)))),"0")</f>
        <v>84600</v>
      </c>
      <c r="K500" s="29">
        <f>_xlfn.IFNA((IF(H500='DB-주간 퀘스트'!$F$6,VLOOKUP(F500,'DB-방치 재화'!$B$3:$H$1698,5,0)*VLOOKUP(H500,'DB-주간 퀘스트'!$F$6:$H$15,3,0),IF(H500='DB-주간 퀘스트'!$F$7,VLOOKUP(F500,'DB-방치 재화'!$B$3:$H$1698,6,0)*VLOOKUP(H500,'DB-주간 퀘스트'!$F$6:$H$15,3,0),IF(H500='DB-주간 퀘스트'!$F$8,VLOOKUP(F500,'DB-방치 재화'!$B$3:$H$1698,7,0)*VLOOKUP(H500,'DB-주간 퀘스트'!$F$6:$H$15,3,0),VLOOKUP(H500,'DB-주간 퀘스트'!$F$6:$H$15,3,0)))))/7,"0")</f>
        <v>36257.142857142855</v>
      </c>
      <c r="L500" s="29">
        <f t="array" ref="L500">_xlfn.IFNA(IF(H500='DB-아스니아 미션'!$F$8,VLOOKUP('주요 재화 수급처 관리'!$F$10:$F$11,'DB-방치 재화'!$B$3:$H$1698,6,0)*'DB-아스니아 미션'!$H$8,VLOOKUP('주요 재화 수급처 관리'!$H$10:$H$11,'DB-아스니아 미션'!$F$7:$H$10,3,0)),"0")/7</f>
        <v>320365.71428571426</v>
      </c>
      <c r="M500" s="29">
        <f>(((VLOOKUP(F500,'DB-방치 재화'!$B$3:$I$1698,8,0)+8)*(VLOOKUP(H500,'DB-파견 작전실'!$L$8:$M$14,2,0)))*D500)</f>
        <v>74558.986666666679</v>
      </c>
      <c r="N500" s="29">
        <f>_xlfn.IFNA(IF(C500&lt;'DB-선물'!$E$5,VLOOKUP('주요 재화 수급처 관리'!$H$10,'DB-선물'!$G$6:$I$9,3,0),(IF('DB-선물'!$E$11&lt;=C500&lt;'DB-선물'!E446,VLOOKUP('주요 재화 수급처 관리'!$H$10,'DB-선물'!$G$12:$I$15,3,0),VLOOKUP(H500,'DB-선물'!$G$18:$I$21,3,0)))),"0")*6*D500</f>
        <v>0</v>
      </c>
      <c r="O500" s="29">
        <f t="array" ref="O500">(_xlfn.IFNA((VLOOKUP((INDEX('DB-메모리얼'!$F$5:$F$98,MATCH(MIN(ABS('DB-메모리얼'!$F$5:$F$98-'주요 재화 수급처 관리'!$C$10)),ABS('DB-메모리얼'!$F$5:$F$98-'주요 재화 수급처 관리'!$C$10),0))),'DB-메모리얼'!$F$5:$K$98,MATCH(H500,'DB-메모리얼'!$H$3:$K$3,0)+2,0)),"0"))*D500/14</f>
        <v>0</v>
      </c>
      <c r="P500" s="29">
        <f t="shared" si="18"/>
        <v>1028</v>
      </c>
      <c r="Q500" s="299">
        <f t="shared" si="19"/>
        <v>3846665.8438095241</v>
      </c>
    </row>
    <row r="501" spans="2:17" ht="18" thickTop="1" thickBot="1" x14ac:dyDescent="0.35">
      <c r="B501" s="22" t="s">
        <v>1611</v>
      </c>
      <c r="C501" s="5">
        <v>171</v>
      </c>
      <c r="D501" s="323">
        <v>1</v>
      </c>
      <c r="E501" s="17"/>
      <c r="F501" s="276">
        <f>VLOOKUP(C501,'DB-캐릭터별 스테이지 매칭'!$E$3:$F$302,2,0)</f>
        <v>687</v>
      </c>
      <c r="G501" s="276" t="str">
        <f>VLOOKUP(F501,'DB-캐릭터별 스테이지 매칭'!$I$3:$L$1698,4,0)</f>
        <v>16-11</v>
      </c>
      <c r="H501" s="276">
        <f>_xlfn.IFNA(VLOOKUP(B501,'DB-서식용'!$D$4:$E$12,2,0),"")</f>
        <v>1040302001</v>
      </c>
      <c r="I501" s="29">
        <f>IFERROR((VLOOKUP(F501,'DB-방치 재화'!$B$3:$I$1800,(MATCH(H501,'DB-방치 재화'!$F$1:$I$1,0)+4),0))*60*24*D501,"0")*(1.7+1.58)</f>
        <v>3353472.0000000005</v>
      </c>
      <c r="J501" s="29">
        <f>_xlfn.IFNA(IF(H501='DB-일일 퀘스트'!$F$6,VLOOKUP(F501,'DB-방치 재화'!$B$3:$H$1698,5,0)*VLOOKUP(H501,'DB-일일 퀘스트'!$F$6:$H$13,3,0),IF(H501='DB-일일 퀘스트'!$F$7,VLOOKUP(F501,'DB-방치 재화'!$B$3:$H$1698,6,0)*VLOOKUP(H501,'DB-일일 퀘스트'!$F$6:$H$13,3,0),IF(H501='DB-일일 퀘스트'!$F$8,VLOOKUP(F501,'DB-방치 재화'!$B$3:$H$1698,7,0)*VLOOKUP(H501,'DB-일일 퀘스트'!$F$6:$H$13,3,0),VLOOKUP(H501,'DB-일일 퀘스트'!$F$6:$H$13,3,0)))),"0")</f>
        <v>85200</v>
      </c>
      <c r="K501" s="29">
        <f>_xlfn.IFNA((IF(H501='DB-주간 퀘스트'!$F$6,VLOOKUP(F501,'DB-방치 재화'!$B$3:$H$1698,5,0)*VLOOKUP(H501,'DB-주간 퀘스트'!$F$6:$H$15,3,0),IF(H501='DB-주간 퀘스트'!$F$7,VLOOKUP(F501,'DB-방치 재화'!$B$3:$H$1698,6,0)*VLOOKUP(H501,'DB-주간 퀘스트'!$F$6:$H$15,3,0),IF(H501='DB-주간 퀘스트'!$F$8,VLOOKUP(F501,'DB-방치 재화'!$B$3:$H$1698,7,0)*VLOOKUP(H501,'DB-주간 퀘스트'!$F$6:$H$15,3,0),VLOOKUP(H501,'DB-주간 퀘스트'!$F$6:$H$15,3,0)))))/7,"0")</f>
        <v>36514.285714285717</v>
      </c>
      <c r="L501" s="29">
        <f t="array" ref="L501">_xlfn.IFNA(IF(H501='DB-아스니아 미션'!$F$8,VLOOKUP('주요 재화 수급처 관리'!$F$10:$F$11,'DB-방치 재화'!$B$3:$H$1698,6,0)*'DB-아스니아 미션'!$H$8,VLOOKUP('주요 재화 수급처 관리'!$H$10:$H$11,'DB-아스니아 미션'!$F$7:$H$10,3,0)),"0")/7</f>
        <v>320365.71428571426</v>
      </c>
      <c r="M501" s="29">
        <f>(((VLOOKUP(F501,'DB-방치 재화'!$B$3:$I$1698,8,0)+8)*(VLOOKUP(H501,'DB-파견 작전실'!$L$8:$M$14,2,0)))*D501)</f>
        <v>74558.986666666679</v>
      </c>
      <c r="N501" s="29">
        <f>_xlfn.IFNA(IF(C501&lt;'DB-선물'!$E$5,VLOOKUP('주요 재화 수급처 관리'!$H$10,'DB-선물'!$G$6:$I$9,3,0),(IF('DB-선물'!$E$11&lt;=C501&lt;'DB-선물'!E447,VLOOKUP('주요 재화 수급처 관리'!$H$10,'DB-선물'!$G$12:$I$15,3,0),VLOOKUP(H501,'DB-선물'!$G$18:$I$21,3,0)))),"0")*6*D501</f>
        <v>0</v>
      </c>
      <c r="O501" s="29">
        <f t="array" ref="O501">(_xlfn.IFNA((VLOOKUP((INDEX('DB-메모리얼'!$F$5:$F$98,MATCH(MIN(ABS('DB-메모리얼'!$F$5:$F$98-'주요 재화 수급처 관리'!$C$10)),ABS('DB-메모리얼'!$F$5:$F$98-'주요 재화 수급처 관리'!$C$10),0))),'DB-메모리얼'!$F$5:$K$98,MATCH(H501,'DB-메모리얼'!$H$3:$K$3,0)+2,0)),"0"))*D501/14</f>
        <v>0</v>
      </c>
      <c r="P501" s="29">
        <f t="shared" si="18"/>
        <v>1028</v>
      </c>
      <c r="Q501" s="299">
        <f t="shared" si="19"/>
        <v>3871138.9866666673</v>
      </c>
    </row>
    <row r="502" spans="2:17" ht="18" thickTop="1" thickBot="1" x14ac:dyDescent="0.35">
      <c r="B502" s="22" t="s">
        <v>1611</v>
      </c>
      <c r="C502" s="5">
        <v>172</v>
      </c>
      <c r="D502" s="323">
        <v>1</v>
      </c>
      <c r="E502" s="17"/>
      <c r="F502" s="276">
        <f>VLOOKUP(C502,'DB-캐릭터별 스테이지 매칭'!$E$3:$F$302,2,0)</f>
        <v>694</v>
      </c>
      <c r="G502" s="276" t="str">
        <f>VLOOKUP(F502,'DB-캐릭터별 스테이지 매칭'!$I$3:$L$1698,4,0)</f>
        <v>16-18</v>
      </c>
      <c r="H502" s="276">
        <f>_xlfn.IFNA(VLOOKUP(B502,'DB-서식용'!$D$4:$E$12,2,0),"")</f>
        <v>1040302001</v>
      </c>
      <c r="I502" s="29">
        <f>IFERROR((VLOOKUP(F502,'DB-방치 재화'!$B$3:$I$1800,(MATCH(H502,'DB-방치 재화'!$F$1:$I$1,0)+4),0))*60*24*D502,"0")*(1.7+1.58)</f>
        <v>3386534.4000000004</v>
      </c>
      <c r="J502" s="29">
        <f>_xlfn.IFNA(IF(H502='DB-일일 퀘스트'!$F$6,VLOOKUP(F502,'DB-방치 재화'!$B$3:$H$1698,5,0)*VLOOKUP(H502,'DB-일일 퀘스트'!$F$6:$H$13,3,0),IF(H502='DB-일일 퀘스트'!$F$7,VLOOKUP(F502,'DB-방치 재화'!$B$3:$H$1698,6,0)*VLOOKUP(H502,'DB-일일 퀘스트'!$F$6:$H$13,3,0),IF(H502='DB-일일 퀘스트'!$F$8,VLOOKUP(F502,'DB-방치 재화'!$B$3:$H$1698,7,0)*VLOOKUP(H502,'DB-일일 퀘스트'!$F$6:$H$13,3,0),VLOOKUP(H502,'DB-일일 퀘스트'!$F$6:$H$13,3,0)))),"0")</f>
        <v>86040</v>
      </c>
      <c r="K502" s="29">
        <f>_xlfn.IFNA((IF(H502='DB-주간 퀘스트'!$F$6,VLOOKUP(F502,'DB-방치 재화'!$B$3:$H$1698,5,0)*VLOOKUP(H502,'DB-주간 퀘스트'!$F$6:$H$15,3,0),IF(H502='DB-주간 퀘스트'!$F$7,VLOOKUP(F502,'DB-방치 재화'!$B$3:$H$1698,6,0)*VLOOKUP(H502,'DB-주간 퀘스트'!$F$6:$H$15,3,0),IF(H502='DB-주간 퀘스트'!$F$8,VLOOKUP(F502,'DB-방치 재화'!$B$3:$H$1698,7,0)*VLOOKUP(H502,'DB-주간 퀘스트'!$F$6:$H$15,3,0),VLOOKUP(H502,'DB-주간 퀘스트'!$F$6:$H$15,3,0)))))/7,"0")</f>
        <v>36874.285714285717</v>
      </c>
      <c r="L502" s="29">
        <f t="array" ref="L502">_xlfn.IFNA(IF(H502='DB-아스니아 미션'!$F$8,VLOOKUP('주요 재화 수급처 관리'!$F$10:$F$11,'DB-방치 재화'!$B$3:$H$1698,6,0)*'DB-아스니아 미션'!$H$8,VLOOKUP('주요 재화 수급처 관리'!$H$10:$H$11,'DB-아스니아 미션'!$F$7:$H$10,3,0)),"0")/7</f>
        <v>320365.71428571426</v>
      </c>
      <c r="M502" s="29">
        <f>(((VLOOKUP(F502,'DB-방치 재화'!$B$3:$I$1698,8,0)+8)*(VLOOKUP(H502,'DB-파견 작전실'!$L$8:$M$14,2,0)))*D502)</f>
        <v>74558.986666666679</v>
      </c>
      <c r="N502" s="29">
        <f>_xlfn.IFNA(IF(C502&lt;'DB-선물'!$E$5,VLOOKUP('주요 재화 수급처 관리'!$H$10,'DB-선물'!$G$6:$I$9,3,0),(IF('DB-선물'!$E$11&lt;=C502&lt;'DB-선물'!E448,VLOOKUP('주요 재화 수급처 관리'!$H$10,'DB-선물'!$G$12:$I$15,3,0),VLOOKUP(H502,'DB-선물'!$G$18:$I$21,3,0)))),"0")*6*D502</f>
        <v>0</v>
      </c>
      <c r="O502" s="29">
        <f t="array" ref="O502">(_xlfn.IFNA((VLOOKUP((INDEX('DB-메모리얼'!$F$5:$F$98,MATCH(MIN(ABS('DB-메모리얼'!$F$5:$F$98-'주요 재화 수급처 관리'!$C$10)),ABS('DB-메모리얼'!$F$5:$F$98-'주요 재화 수급처 관리'!$C$10),0))),'DB-메모리얼'!$F$5:$K$98,MATCH(H502,'DB-메모리얼'!$H$3:$K$3,0)+2,0)),"0"))*D502/14</f>
        <v>0</v>
      </c>
      <c r="P502" s="29">
        <f t="shared" si="18"/>
        <v>1028</v>
      </c>
      <c r="Q502" s="299">
        <f t="shared" si="19"/>
        <v>3905401.3866666672</v>
      </c>
    </row>
    <row r="503" spans="2:17" ht="18" thickTop="1" thickBot="1" x14ac:dyDescent="0.35">
      <c r="B503" s="22" t="s">
        <v>1611</v>
      </c>
      <c r="C503" s="116">
        <v>173</v>
      </c>
      <c r="D503" s="323">
        <v>1</v>
      </c>
      <c r="E503" s="17"/>
      <c r="F503" s="276">
        <f>VLOOKUP(C503,'DB-캐릭터별 스테이지 매칭'!$E$3:$F$302,2,0)</f>
        <v>700</v>
      </c>
      <c r="G503" s="276" t="str">
        <f>VLOOKUP(F503,'DB-캐릭터별 스테이지 매칭'!$I$3:$L$1698,4,0)</f>
        <v>16-24</v>
      </c>
      <c r="H503" s="276">
        <f>_xlfn.IFNA(VLOOKUP(B503,'DB-서식용'!$D$4:$E$12,2,0),"")</f>
        <v>1040302001</v>
      </c>
      <c r="I503" s="29">
        <f>IFERROR((VLOOKUP(F503,'DB-방치 재화'!$B$3:$I$1800,(MATCH(H503,'DB-방치 재화'!$F$1:$I$1,0)+4),0))*60*24*D503,"0")*(1.7+1.58)</f>
        <v>3414873.6</v>
      </c>
      <c r="J503" s="29">
        <f>_xlfn.IFNA(IF(H503='DB-일일 퀘스트'!$F$6,VLOOKUP(F503,'DB-방치 재화'!$B$3:$H$1698,5,0)*VLOOKUP(H503,'DB-일일 퀘스트'!$F$6:$H$13,3,0),IF(H503='DB-일일 퀘스트'!$F$7,VLOOKUP(F503,'DB-방치 재화'!$B$3:$H$1698,6,0)*VLOOKUP(H503,'DB-일일 퀘스트'!$F$6:$H$13,3,0),IF(H503='DB-일일 퀘스트'!$F$8,VLOOKUP(F503,'DB-방치 재화'!$B$3:$H$1698,7,0)*VLOOKUP(H503,'DB-일일 퀘스트'!$F$6:$H$13,3,0),VLOOKUP(H503,'DB-일일 퀘스트'!$F$6:$H$13,3,0)))),"0")</f>
        <v>86760</v>
      </c>
      <c r="K503" s="29">
        <f>_xlfn.IFNA((IF(H503='DB-주간 퀘스트'!$F$6,VLOOKUP(F503,'DB-방치 재화'!$B$3:$H$1698,5,0)*VLOOKUP(H503,'DB-주간 퀘스트'!$F$6:$H$15,3,0),IF(H503='DB-주간 퀘스트'!$F$7,VLOOKUP(F503,'DB-방치 재화'!$B$3:$H$1698,6,0)*VLOOKUP(H503,'DB-주간 퀘스트'!$F$6:$H$15,3,0),IF(H503='DB-주간 퀘스트'!$F$8,VLOOKUP(F503,'DB-방치 재화'!$B$3:$H$1698,7,0)*VLOOKUP(H503,'DB-주간 퀘스트'!$F$6:$H$15,3,0),VLOOKUP(H503,'DB-주간 퀘스트'!$F$6:$H$15,3,0)))))/7,"0")</f>
        <v>37182.857142857145</v>
      </c>
      <c r="L503" s="29">
        <f t="array" ref="L503">_xlfn.IFNA(IF(H503='DB-아스니아 미션'!$F$8,VLOOKUP('주요 재화 수급처 관리'!$F$10:$F$11,'DB-방치 재화'!$B$3:$H$1698,6,0)*'DB-아스니아 미션'!$H$8,VLOOKUP('주요 재화 수급처 관리'!$H$10:$H$11,'DB-아스니아 미션'!$F$7:$H$10,3,0)),"0")/7</f>
        <v>320365.71428571426</v>
      </c>
      <c r="M503" s="29">
        <f>(((VLOOKUP(F503,'DB-방치 재화'!$B$3:$I$1698,8,0)+8)*(VLOOKUP(H503,'DB-파견 작전실'!$L$8:$M$14,2,0)))*D503)</f>
        <v>74558.986666666679</v>
      </c>
      <c r="N503" s="29">
        <f>_xlfn.IFNA(IF(C503&lt;'DB-선물'!$E$5,VLOOKUP('주요 재화 수급처 관리'!$H$10,'DB-선물'!$G$6:$I$9,3,0),(IF('DB-선물'!$E$11&lt;=C503&lt;'DB-선물'!E449,VLOOKUP('주요 재화 수급처 관리'!$H$10,'DB-선물'!$G$12:$I$15,3,0),VLOOKUP(H503,'DB-선물'!$G$18:$I$21,3,0)))),"0")*6*D503</f>
        <v>0</v>
      </c>
      <c r="O503" s="29">
        <f t="array" ref="O503">(_xlfn.IFNA((VLOOKUP((INDEX('DB-메모리얼'!$F$5:$F$98,MATCH(MIN(ABS('DB-메모리얼'!$F$5:$F$98-'주요 재화 수급처 관리'!$C$10)),ABS('DB-메모리얼'!$F$5:$F$98-'주요 재화 수급처 관리'!$C$10),0))),'DB-메모리얼'!$F$5:$K$98,MATCH(H503,'DB-메모리얼'!$H$3:$K$3,0)+2,0)),"0"))*D503/14</f>
        <v>0</v>
      </c>
      <c r="P503" s="29">
        <f t="shared" si="18"/>
        <v>1028</v>
      </c>
      <c r="Q503" s="299">
        <f t="shared" si="19"/>
        <v>3934769.1580952383</v>
      </c>
    </row>
    <row r="504" spans="2:17" ht="18" thickTop="1" thickBot="1" x14ac:dyDescent="0.35">
      <c r="B504" s="22" t="s">
        <v>1611</v>
      </c>
      <c r="C504" s="116">
        <v>174</v>
      </c>
      <c r="D504" s="323">
        <v>1</v>
      </c>
      <c r="E504" s="17"/>
      <c r="F504" s="276">
        <f>VLOOKUP(C504,'DB-캐릭터별 스테이지 매칭'!$E$3:$F$302,2,0)</f>
        <v>707</v>
      </c>
      <c r="G504" s="276" t="str">
        <f>VLOOKUP(F504,'DB-캐릭터별 스테이지 매칭'!$I$3:$L$1698,4,0)</f>
        <v>16-31</v>
      </c>
      <c r="H504" s="276">
        <f>_xlfn.IFNA(VLOOKUP(B504,'DB-서식용'!$D$4:$E$12,2,0),"")</f>
        <v>1040302001</v>
      </c>
      <c r="I504" s="29">
        <f>IFERROR((VLOOKUP(F504,'DB-방치 재화'!$B$3:$I$1800,(MATCH(H504,'DB-방치 재화'!$F$1:$I$1,0)+4),0))*60*24*D504,"0")*(1.7+1.58)</f>
        <v>3438489.6000000001</v>
      </c>
      <c r="J504" s="29">
        <f>_xlfn.IFNA(IF(H504='DB-일일 퀘스트'!$F$6,VLOOKUP(F504,'DB-방치 재화'!$B$3:$H$1698,5,0)*VLOOKUP(H504,'DB-일일 퀘스트'!$F$6:$H$13,3,0),IF(H504='DB-일일 퀘스트'!$F$7,VLOOKUP(F504,'DB-방치 재화'!$B$3:$H$1698,6,0)*VLOOKUP(H504,'DB-일일 퀘스트'!$F$6:$H$13,3,0),IF(H504='DB-일일 퀘스트'!$F$8,VLOOKUP(F504,'DB-방치 재화'!$B$3:$H$1698,7,0)*VLOOKUP(H504,'DB-일일 퀘스트'!$F$6:$H$13,3,0),VLOOKUP(H504,'DB-일일 퀘스트'!$F$6:$H$13,3,0)))),"0")</f>
        <v>87360</v>
      </c>
      <c r="K504" s="29">
        <f>_xlfn.IFNA((IF(H504='DB-주간 퀘스트'!$F$6,VLOOKUP(F504,'DB-방치 재화'!$B$3:$H$1698,5,0)*VLOOKUP(H504,'DB-주간 퀘스트'!$F$6:$H$15,3,0),IF(H504='DB-주간 퀘스트'!$F$7,VLOOKUP(F504,'DB-방치 재화'!$B$3:$H$1698,6,0)*VLOOKUP(H504,'DB-주간 퀘스트'!$F$6:$H$15,3,0),IF(H504='DB-주간 퀘스트'!$F$8,VLOOKUP(F504,'DB-방치 재화'!$B$3:$H$1698,7,0)*VLOOKUP(H504,'DB-주간 퀘스트'!$F$6:$H$15,3,0),VLOOKUP(H504,'DB-주간 퀘스트'!$F$6:$H$15,3,0)))))/7,"0")</f>
        <v>37440</v>
      </c>
      <c r="L504" s="29">
        <f t="array" ref="L504">_xlfn.IFNA(IF(H504='DB-아스니아 미션'!$F$8,VLOOKUP('주요 재화 수급처 관리'!$F$10:$F$11,'DB-방치 재화'!$B$3:$H$1698,6,0)*'DB-아스니아 미션'!$H$8,VLOOKUP('주요 재화 수급처 관리'!$H$10:$H$11,'DB-아스니아 미션'!$F$7:$H$10,3,0)),"0")/7</f>
        <v>320365.71428571426</v>
      </c>
      <c r="M504" s="29">
        <f>(((VLOOKUP(F504,'DB-방치 재화'!$B$3:$I$1698,8,0)+8)*(VLOOKUP(H504,'DB-파견 작전실'!$L$8:$M$14,2,0)))*D504)</f>
        <v>74558.986666666679</v>
      </c>
      <c r="N504" s="29">
        <f>_xlfn.IFNA(IF(C504&lt;'DB-선물'!$E$5,VLOOKUP('주요 재화 수급처 관리'!$H$10,'DB-선물'!$G$6:$I$9,3,0),(IF('DB-선물'!$E$11&lt;=C504&lt;'DB-선물'!E450,VLOOKUP('주요 재화 수급처 관리'!$H$10,'DB-선물'!$G$12:$I$15,3,0),VLOOKUP(H504,'DB-선물'!$G$18:$I$21,3,0)))),"0")*6*D504</f>
        <v>0</v>
      </c>
      <c r="O504" s="29">
        <f t="array" ref="O504">(_xlfn.IFNA((VLOOKUP((INDEX('DB-메모리얼'!$F$5:$F$98,MATCH(MIN(ABS('DB-메모리얼'!$F$5:$F$98-'주요 재화 수급처 관리'!$C$10)),ABS('DB-메모리얼'!$F$5:$F$98-'주요 재화 수급처 관리'!$C$10),0))),'DB-메모리얼'!$F$5:$K$98,MATCH(H504,'DB-메모리얼'!$H$3:$K$3,0)+2,0)),"0"))*D504/14</f>
        <v>0</v>
      </c>
      <c r="P504" s="29">
        <f t="shared" si="18"/>
        <v>1028</v>
      </c>
      <c r="Q504" s="299">
        <f t="shared" si="19"/>
        <v>3959242.300952381</v>
      </c>
    </row>
    <row r="505" spans="2:17" ht="18" thickTop="1" thickBot="1" x14ac:dyDescent="0.35">
      <c r="B505" s="22" t="s">
        <v>1611</v>
      </c>
      <c r="C505" s="116">
        <v>175</v>
      </c>
      <c r="D505" s="323">
        <v>1</v>
      </c>
      <c r="E505" s="17"/>
      <c r="F505" s="276">
        <f>VLOOKUP(C505,'DB-캐릭터별 스테이지 매칭'!$E$3:$F$302,2,0)</f>
        <v>713</v>
      </c>
      <c r="G505" s="276" t="str">
        <f>VLOOKUP(F505,'DB-캐릭터별 스테이지 매칭'!$I$3:$L$1698,4,0)</f>
        <v>16-37</v>
      </c>
      <c r="H505" s="276">
        <f>_xlfn.IFNA(VLOOKUP(B505,'DB-서식용'!$D$4:$E$12,2,0),"")</f>
        <v>1040302001</v>
      </c>
      <c r="I505" s="29">
        <f>IFERROR((VLOOKUP(F505,'DB-방치 재화'!$B$3:$I$1800,(MATCH(H505,'DB-방치 재화'!$F$1:$I$1,0)+4),0))*60*24*D505,"0")*(1.7+1.58)</f>
        <v>3466828.8000000003</v>
      </c>
      <c r="J505" s="29">
        <f>_xlfn.IFNA(IF(H505='DB-일일 퀘스트'!$F$6,VLOOKUP(F505,'DB-방치 재화'!$B$3:$H$1698,5,0)*VLOOKUP(H505,'DB-일일 퀘스트'!$F$6:$H$13,3,0),IF(H505='DB-일일 퀘스트'!$F$7,VLOOKUP(F505,'DB-방치 재화'!$B$3:$H$1698,6,0)*VLOOKUP(H505,'DB-일일 퀘스트'!$F$6:$H$13,3,0),IF(H505='DB-일일 퀘스트'!$F$8,VLOOKUP(F505,'DB-방치 재화'!$B$3:$H$1698,7,0)*VLOOKUP(H505,'DB-일일 퀘스트'!$F$6:$H$13,3,0),VLOOKUP(H505,'DB-일일 퀘스트'!$F$6:$H$13,3,0)))),"0")</f>
        <v>88080</v>
      </c>
      <c r="K505" s="29">
        <f>_xlfn.IFNA((IF(H505='DB-주간 퀘스트'!$F$6,VLOOKUP(F505,'DB-방치 재화'!$B$3:$H$1698,5,0)*VLOOKUP(H505,'DB-주간 퀘스트'!$F$6:$H$15,3,0),IF(H505='DB-주간 퀘스트'!$F$7,VLOOKUP(F505,'DB-방치 재화'!$B$3:$H$1698,6,0)*VLOOKUP(H505,'DB-주간 퀘스트'!$F$6:$H$15,3,0),IF(H505='DB-주간 퀘스트'!$F$8,VLOOKUP(F505,'DB-방치 재화'!$B$3:$H$1698,7,0)*VLOOKUP(H505,'DB-주간 퀘스트'!$F$6:$H$15,3,0),VLOOKUP(H505,'DB-주간 퀘스트'!$F$6:$H$15,3,0)))))/7,"0")</f>
        <v>37748.571428571428</v>
      </c>
      <c r="L505" s="29">
        <f t="array" ref="L505">_xlfn.IFNA(IF(H505='DB-아스니아 미션'!$F$8,VLOOKUP('주요 재화 수급처 관리'!$F$10:$F$11,'DB-방치 재화'!$B$3:$H$1698,6,0)*'DB-아스니아 미션'!$H$8,VLOOKUP('주요 재화 수급처 관리'!$H$10:$H$11,'DB-아스니아 미션'!$F$7:$H$10,3,0)),"0")/7</f>
        <v>320365.71428571426</v>
      </c>
      <c r="M505" s="29">
        <f>(((VLOOKUP(F505,'DB-방치 재화'!$B$3:$I$1698,8,0)+8)*(VLOOKUP(H505,'DB-파견 작전실'!$L$8:$M$14,2,0)))*D505)</f>
        <v>74558.986666666679</v>
      </c>
      <c r="N505" s="29">
        <f>_xlfn.IFNA(IF(C505&lt;'DB-선물'!$E$5,VLOOKUP('주요 재화 수급처 관리'!$H$10,'DB-선물'!$G$6:$I$9,3,0),(IF('DB-선물'!$E$11&lt;=C505&lt;'DB-선물'!E451,VLOOKUP('주요 재화 수급처 관리'!$H$10,'DB-선물'!$G$12:$I$15,3,0),VLOOKUP(H505,'DB-선물'!$G$18:$I$21,3,0)))),"0")*6*D505</f>
        <v>0</v>
      </c>
      <c r="O505" s="29">
        <f t="array" ref="O505">(_xlfn.IFNA((VLOOKUP((INDEX('DB-메모리얼'!$F$5:$F$98,MATCH(MIN(ABS('DB-메모리얼'!$F$5:$F$98-'주요 재화 수급처 관리'!$C$10)),ABS('DB-메모리얼'!$F$5:$F$98-'주요 재화 수급처 관리'!$C$10),0))),'DB-메모리얼'!$F$5:$K$98,MATCH(H505,'DB-메모리얼'!$H$3:$K$3,0)+2,0)),"0"))*D505/14</f>
        <v>0</v>
      </c>
      <c r="P505" s="29">
        <f t="shared" si="18"/>
        <v>1028</v>
      </c>
      <c r="Q505" s="299">
        <f t="shared" si="19"/>
        <v>3988610.0723809525</v>
      </c>
    </row>
    <row r="506" spans="2:17" ht="18" thickTop="1" thickBot="1" x14ac:dyDescent="0.35">
      <c r="B506" s="22" t="s">
        <v>1611</v>
      </c>
      <c r="C506" s="116">
        <v>176</v>
      </c>
      <c r="D506" s="323">
        <v>1</v>
      </c>
      <c r="E506" s="17"/>
      <c r="F506" s="276">
        <f>VLOOKUP(C506,'DB-캐릭터별 스테이지 매칭'!$E$3:$F$302,2,0)</f>
        <v>720</v>
      </c>
      <c r="G506" s="276" t="str">
        <f>VLOOKUP(F506,'DB-캐릭터별 스테이지 매칭'!$I$3:$L$1698,4,0)</f>
        <v>16-44</v>
      </c>
      <c r="H506" s="276">
        <f>_xlfn.IFNA(VLOOKUP(B506,'DB-서식용'!$D$4:$E$12,2,0),"")</f>
        <v>1040302001</v>
      </c>
      <c r="I506" s="29">
        <f>IFERROR((VLOOKUP(F506,'DB-방치 재화'!$B$3:$I$1800,(MATCH(H506,'DB-방치 재화'!$F$1:$I$1,0)+4),0))*60*24*D506,"0")*(1.7+1.58)</f>
        <v>3499891.2</v>
      </c>
      <c r="J506" s="29">
        <f>_xlfn.IFNA(IF(H506='DB-일일 퀘스트'!$F$6,VLOOKUP(F506,'DB-방치 재화'!$B$3:$H$1698,5,0)*VLOOKUP(H506,'DB-일일 퀘스트'!$F$6:$H$13,3,0),IF(H506='DB-일일 퀘스트'!$F$7,VLOOKUP(F506,'DB-방치 재화'!$B$3:$H$1698,6,0)*VLOOKUP(H506,'DB-일일 퀘스트'!$F$6:$H$13,3,0),IF(H506='DB-일일 퀘스트'!$F$8,VLOOKUP(F506,'DB-방치 재화'!$B$3:$H$1698,7,0)*VLOOKUP(H506,'DB-일일 퀘스트'!$F$6:$H$13,3,0),VLOOKUP(H506,'DB-일일 퀘스트'!$F$6:$H$13,3,0)))),"0")</f>
        <v>88920</v>
      </c>
      <c r="K506" s="29">
        <f>_xlfn.IFNA((IF(H506='DB-주간 퀘스트'!$F$6,VLOOKUP(F506,'DB-방치 재화'!$B$3:$H$1698,5,0)*VLOOKUP(H506,'DB-주간 퀘스트'!$F$6:$H$15,3,0),IF(H506='DB-주간 퀘스트'!$F$7,VLOOKUP(F506,'DB-방치 재화'!$B$3:$H$1698,6,0)*VLOOKUP(H506,'DB-주간 퀘스트'!$F$6:$H$15,3,0),IF(H506='DB-주간 퀘스트'!$F$8,VLOOKUP(F506,'DB-방치 재화'!$B$3:$H$1698,7,0)*VLOOKUP(H506,'DB-주간 퀘스트'!$F$6:$H$15,3,0),VLOOKUP(H506,'DB-주간 퀘스트'!$F$6:$H$15,3,0)))))/7,"0")</f>
        <v>38108.571428571428</v>
      </c>
      <c r="L506" s="29">
        <f t="array" ref="L506">_xlfn.IFNA(IF(H506='DB-아스니아 미션'!$F$8,VLOOKUP('주요 재화 수급처 관리'!$F$10:$F$11,'DB-방치 재화'!$B$3:$H$1698,6,0)*'DB-아스니아 미션'!$H$8,VLOOKUP('주요 재화 수급처 관리'!$H$10:$H$11,'DB-아스니아 미션'!$F$7:$H$10,3,0)),"0")/7</f>
        <v>320365.71428571426</v>
      </c>
      <c r="M506" s="29">
        <f>(((VLOOKUP(F506,'DB-방치 재화'!$B$3:$I$1698,8,0)+8)*(VLOOKUP(H506,'DB-파견 작전실'!$L$8:$M$14,2,0)))*D506)</f>
        <v>74558.986666666679</v>
      </c>
      <c r="N506" s="29">
        <f>_xlfn.IFNA(IF(C506&lt;'DB-선물'!$E$5,VLOOKUP('주요 재화 수급처 관리'!$H$10,'DB-선물'!$G$6:$I$9,3,0),(IF('DB-선물'!$E$11&lt;=C506&lt;'DB-선물'!E452,VLOOKUP('주요 재화 수급처 관리'!$H$10,'DB-선물'!$G$12:$I$15,3,0),VLOOKUP(H506,'DB-선물'!$G$18:$I$21,3,0)))),"0")*6*D506</f>
        <v>0</v>
      </c>
      <c r="O506" s="29">
        <f t="array" ref="O506">(_xlfn.IFNA((VLOOKUP((INDEX('DB-메모리얼'!$F$5:$F$98,MATCH(MIN(ABS('DB-메모리얼'!$F$5:$F$98-'주요 재화 수급처 관리'!$C$10)),ABS('DB-메모리얼'!$F$5:$F$98-'주요 재화 수급처 관리'!$C$10),0))),'DB-메모리얼'!$F$5:$K$98,MATCH(H506,'DB-메모리얼'!$H$3:$K$3,0)+2,0)),"0"))*D506/14</f>
        <v>0</v>
      </c>
      <c r="P506" s="29">
        <f t="shared" si="18"/>
        <v>1028</v>
      </c>
      <c r="Q506" s="299">
        <f t="shared" si="19"/>
        <v>4022872.4723809524</v>
      </c>
    </row>
    <row r="507" spans="2:17" ht="18" thickTop="1" thickBot="1" x14ac:dyDescent="0.35">
      <c r="B507" s="22" t="s">
        <v>1611</v>
      </c>
      <c r="C507" s="116">
        <v>177</v>
      </c>
      <c r="D507" s="323">
        <v>1</v>
      </c>
      <c r="E507" s="17"/>
      <c r="F507" s="276">
        <f>VLOOKUP(C507,'DB-캐릭터별 스테이지 매칭'!$E$3:$F$302,2,0)</f>
        <v>726</v>
      </c>
      <c r="G507" s="276" t="str">
        <f>VLOOKUP(F507,'DB-캐릭터별 스테이지 매칭'!$I$3:$L$1698,4,0)</f>
        <v>16-50</v>
      </c>
      <c r="H507" s="276">
        <f>_xlfn.IFNA(VLOOKUP(B507,'DB-서식용'!$D$4:$E$12,2,0),"")</f>
        <v>1040302001</v>
      </c>
      <c r="I507" s="29">
        <f>IFERROR((VLOOKUP(F507,'DB-방치 재화'!$B$3:$I$1800,(MATCH(H507,'DB-방치 재화'!$F$1:$I$1,0)+4),0))*60*24*D507,"0")*(1.7+1.58)</f>
        <v>3523507.2</v>
      </c>
      <c r="J507" s="29">
        <f>_xlfn.IFNA(IF(H507='DB-일일 퀘스트'!$F$6,VLOOKUP(F507,'DB-방치 재화'!$B$3:$H$1698,5,0)*VLOOKUP(H507,'DB-일일 퀘스트'!$F$6:$H$13,3,0),IF(H507='DB-일일 퀘스트'!$F$7,VLOOKUP(F507,'DB-방치 재화'!$B$3:$H$1698,6,0)*VLOOKUP(H507,'DB-일일 퀘스트'!$F$6:$H$13,3,0),IF(H507='DB-일일 퀘스트'!$F$8,VLOOKUP(F507,'DB-방치 재화'!$B$3:$H$1698,7,0)*VLOOKUP(H507,'DB-일일 퀘스트'!$F$6:$H$13,3,0),VLOOKUP(H507,'DB-일일 퀘스트'!$F$6:$H$13,3,0)))),"0")</f>
        <v>89520</v>
      </c>
      <c r="K507" s="29">
        <f>_xlfn.IFNA((IF(H507='DB-주간 퀘스트'!$F$6,VLOOKUP(F507,'DB-방치 재화'!$B$3:$H$1698,5,0)*VLOOKUP(H507,'DB-주간 퀘스트'!$F$6:$H$15,3,0),IF(H507='DB-주간 퀘스트'!$F$7,VLOOKUP(F507,'DB-방치 재화'!$B$3:$H$1698,6,0)*VLOOKUP(H507,'DB-주간 퀘스트'!$F$6:$H$15,3,0),IF(H507='DB-주간 퀘스트'!$F$8,VLOOKUP(F507,'DB-방치 재화'!$B$3:$H$1698,7,0)*VLOOKUP(H507,'DB-주간 퀘스트'!$F$6:$H$15,3,0),VLOOKUP(H507,'DB-주간 퀘스트'!$F$6:$H$15,3,0)))))/7,"0")</f>
        <v>38365.714285714283</v>
      </c>
      <c r="L507" s="29">
        <f t="array" ref="L507">_xlfn.IFNA(IF(H507='DB-아스니아 미션'!$F$8,VLOOKUP('주요 재화 수급처 관리'!$F$10:$F$11,'DB-방치 재화'!$B$3:$H$1698,6,0)*'DB-아스니아 미션'!$H$8,VLOOKUP('주요 재화 수급처 관리'!$H$10:$H$11,'DB-아스니아 미션'!$F$7:$H$10,3,0)),"0")/7</f>
        <v>320365.71428571426</v>
      </c>
      <c r="M507" s="29">
        <f>(((VLOOKUP(F507,'DB-방치 재화'!$B$3:$I$1698,8,0)+8)*(VLOOKUP(H507,'DB-파견 작전실'!$L$8:$M$14,2,0)))*D507)</f>
        <v>74558.986666666679</v>
      </c>
      <c r="N507" s="29">
        <f>_xlfn.IFNA(IF(C507&lt;'DB-선물'!$E$5,VLOOKUP('주요 재화 수급처 관리'!$H$10,'DB-선물'!$G$6:$I$9,3,0),(IF('DB-선물'!$E$11&lt;=C507&lt;'DB-선물'!E453,VLOOKUP('주요 재화 수급처 관리'!$H$10,'DB-선물'!$G$12:$I$15,3,0),VLOOKUP(H507,'DB-선물'!$G$18:$I$21,3,0)))),"0")*6*D507</f>
        <v>0</v>
      </c>
      <c r="O507" s="29">
        <f t="array" ref="O507">(_xlfn.IFNA((VLOOKUP((INDEX('DB-메모리얼'!$F$5:$F$98,MATCH(MIN(ABS('DB-메모리얼'!$F$5:$F$98-'주요 재화 수급처 관리'!$C$10)),ABS('DB-메모리얼'!$F$5:$F$98-'주요 재화 수급처 관리'!$C$10),0))),'DB-메모리얼'!$F$5:$K$98,MATCH(H507,'DB-메모리얼'!$H$3:$K$3,0)+2,0)),"0"))*D507/14</f>
        <v>0</v>
      </c>
      <c r="P507" s="29">
        <f t="shared" si="18"/>
        <v>1028</v>
      </c>
      <c r="Q507" s="299">
        <f t="shared" si="19"/>
        <v>4047345.6152380952</v>
      </c>
    </row>
    <row r="508" spans="2:17" ht="18" thickTop="1" thickBot="1" x14ac:dyDescent="0.35">
      <c r="B508" s="22" t="s">
        <v>1611</v>
      </c>
      <c r="C508" s="116">
        <v>178</v>
      </c>
      <c r="D508" s="323">
        <v>1</v>
      </c>
      <c r="E508" s="17"/>
      <c r="F508" s="276">
        <f>VLOOKUP(C508,'DB-캐릭터별 스테이지 매칭'!$E$3:$F$302,2,0)</f>
        <v>733</v>
      </c>
      <c r="G508" s="276" t="str">
        <f>VLOOKUP(F508,'DB-캐릭터별 스테이지 매칭'!$I$3:$L$1698,4,0)</f>
        <v>16-57</v>
      </c>
      <c r="H508" s="276">
        <f>_xlfn.IFNA(VLOOKUP(B508,'DB-서식용'!$D$4:$E$12,2,0),"")</f>
        <v>1040302001</v>
      </c>
      <c r="I508" s="29">
        <f>IFERROR((VLOOKUP(F508,'DB-방치 재화'!$B$3:$I$1800,(MATCH(H508,'DB-방치 재화'!$F$1:$I$1,0)+4),0))*60*24*D508,"0")*(1.7+1.58)</f>
        <v>3556569.6</v>
      </c>
      <c r="J508" s="29">
        <f>_xlfn.IFNA(IF(H508='DB-일일 퀘스트'!$F$6,VLOOKUP(F508,'DB-방치 재화'!$B$3:$H$1698,5,0)*VLOOKUP(H508,'DB-일일 퀘스트'!$F$6:$H$13,3,0),IF(H508='DB-일일 퀘스트'!$F$7,VLOOKUP(F508,'DB-방치 재화'!$B$3:$H$1698,6,0)*VLOOKUP(H508,'DB-일일 퀘스트'!$F$6:$H$13,3,0),IF(H508='DB-일일 퀘스트'!$F$8,VLOOKUP(F508,'DB-방치 재화'!$B$3:$H$1698,7,0)*VLOOKUP(H508,'DB-일일 퀘스트'!$F$6:$H$13,3,0),VLOOKUP(H508,'DB-일일 퀘스트'!$F$6:$H$13,3,0)))),"0")</f>
        <v>90360</v>
      </c>
      <c r="K508" s="29">
        <f>_xlfn.IFNA((IF(H508='DB-주간 퀘스트'!$F$6,VLOOKUP(F508,'DB-방치 재화'!$B$3:$H$1698,5,0)*VLOOKUP(H508,'DB-주간 퀘스트'!$F$6:$H$15,3,0),IF(H508='DB-주간 퀘스트'!$F$7,VLOOKUP(F508,'DB-방치 재화'!$B$3:$H$1698,6,0)*VLOOKUP(H508,'DB-주간 퀘스트'!$F$6:$H$15,3,0),IF(H508='DB-주간 퀘스트'!$F$8,VLOOKUP(F508,'DB-방치 재화'!$B$3:$H$1698,7,0)*VLOOKUP(H508,'DB-주간 퀘스트'!$F$6:$H$15,3,0),VLOOKUP(H508,'DB-주간 퀘스트'!$F$6:$H$15,3,0)))))/7,"0")</f>
        <v>38725.714285714283</v>
      </c>
      <c r="L508" s="29">
        <f t="array" ref="L508">_xlfn.IFNA(IF(H508='DB-아스니아 미션'!$F$8,VLOOKUP('주요 재화 수급처 관리'!$F$10:$F$11,'DB-방치 재화'!$B$3:$H$1698,6,0)*'DB-아스니아 미션'!$H$8,VLOOKUP('주요 재화 수급처 관리'!$H$10:$H$11,'DB-아스니아 미션'!$F$7:$H$10,3,0)),"0")/7</f>
        <v>320365.71428571426</v>
      </c>
      <c r="M508" s="29">
        <f>(((VLOOKUP(F508,'DB-방치 재화'!$B$3:$I$1698,8,0)+8)*(VLOOKUP(H508,'DB-파견 작전실'!$L$8:$M$14,2,0)))*D508)</f>
        <v>74558.986666666679</v>
      </c>
      <c r="N508" s="29">
        <f>_xlfn.IFNA(IF(C508&lt;'DB-선물'!$E$5,VLOOKUP('주요 재화 수급처 관리'!$H$10,'DB-선물'!$G$6:$I$9,3,0),(IF('DB-선물'!$E$11&lt;=C508&lt;'DB-선물'!E454,VLOOKUP('주요 재화 수급처 관리'!$H$10,'DB-선물'!$G$12:$I$15,3,0),VLOOKUP(H508,'DB-선물'!$G$18:$I$21,3,0)))),"0")*6*D508</f>
        <v>0</v>
      </c>
      <c r="O508" s="29">
        <f t="array" ref="O508">(_xlfn.IFNA((VLOOKUP((INDEX('DB-메모리얼'!$F$5:$F$98,MATCH(MIN(ABS('DB-메모리얼'!$F$5:$F$98-'주요 재화 수급처 관리'!$C$10)),ABS('DB-메모리얼'!$F$5:$F$98-'주요 재화 수급처 관리'!$C$10),0))),'DB-메모리얼'!$F$5:$K$98,MATCH(H508,'DB-메모리얼'!$H$3:$K$3,0)+2,0)),"0"))*D508/14</f>
        <v>0</v>
      </c>
      <c r="P508" s="29">
        <f t="shared" si="18"/>
        <v>1028</v>
      </c>
      <c r="Q508" s="299">
        <f t="shared" si="19"/>
        <v>4081608.0152380951</v>
      </c>
    </row>
    <row r="509" spans="2:17" ht="18" thickTop="1" thickBot="1" x14ac:dyDescent="0.35">
      <c r="B509" s="22" t="s">
        <v>1611</v>
      </c>
      <c r="C509" s="116">
        <v>179</v>
      </c>
      <c r="D509" s="323">
        <v>1</v>
      </c>
      <c r="E509" s="17"/>
      <c r="F509" s="276">
        <f>VLOOKUP(C509,'DB-캐릭터별 스테이지 매칭'!$E$3:$F$302,2,0)</f>
        <v>740</v>
      </c>
      <c r="G509" s="276" t="str">
        <f>VLOOKUP(F509,'DB-캐릭터별 스테이지 매칭'!$I$3:$L$1698,4,0)</f>
        <v>17-4</v>
      </c>
      <c r="H509" s="276">
        <f>_xlfn.IFNA(VLOOKUP(B509,'DB-서식용'!$D$4:$E$12,2,0),"")</f>
        <v>1040302001</v>
      </c>
      <c r="I509" s="29">
        <f>IFERROR((VLOOKUP(F509,'DB-방치 재화'!$B$3:$I$1800,(MATCH(H509,'DB-방치 재화'!$F$1:$I$1,0)+4),0))*60*24*D509,"0")*(1.7+1.58)</f>
        <v>3584908.8000000003</v>
      </c>
      <c r="J509" s="29">
        <f>_xlfn.IFNA(IF(H509='DB-일일 퀘스트'!$F$6,VLOOKUP(F509,'DB-방치 재화'!$B$3:$H$1698,5,0)*VLOOKUP(H509,'DB-일일 퀘스트'!$F$6:$H$13,3,0),IF(H509='DB-일일 퀘스트'!$F$7,VLOOKUP(F509,'DB-방치 재화'!$B$3:$H$1698,6,0)*VLOOKUP(H509,'DB-일일 퀘스트'!$F$6:$H$13,3,0),IF(H509='DB-일일 퀘스트'!$F$8,VLOOKUP(F509,'DB-방치 재화'!$B$3:$H$1698,7,0)*VLOOKUP(H509,'DB-일일 퀘스트'!$F$6:$H$13,3,0),VLOOKUP(H509,'DB-일일 퀘스트'!$F$6:$H$13,3,0)))),"0")</f>
        <v>91080</v>
      </c>
      <c r="K509" s="29">
        <f>_xlfn.IFNA((IF(H509='DB-주간 퀘스트'!$F$6,VLOOKUP(F509,'DB-방치 재화'!$B$3:$H$1698,5,0)*VLOOKUP(H509,'DB-주간 퀘스트'!$F$6:$H$15,3,0),IF(H509='DB-주간 퀘스트'!$F$7,VLOOKUP(F509,'DB-방치 재화'!$B$3:$H$1698,6,0)*VLOOKUP(H509,'DB-주간 퀘스트'!$F$6:$H$15,3,0),IF(H509='DB-주간 퀘스트'!$F$8,VLOOKUP(F509,'DB-방치 재화'!$B$3:$H$1698,7,0)*VLOOKUP(H509,'DB-주간 퀘스트'!$F$6:$H$15,3,0),VLOOKUP(H509,'DB-주간 퀘스트'!$F$6:$H$15,3,0)))))/7,"0")</f>
        <v>39034.285714285717</v>
      </c>
      <c r="L509" s="29">
        <f t="array" ref="L509">_xlfn.IFNA(IF(H509='DB-아스니아 미션'!$F$8,VLOOKUP('주요 재화 수급처 관리'!$F$10:$F$11,'DB-방치 재화'!$B$3:$H$1698,6,0)*'DB-아스니아 미션'!$H$8,VLOOKUP('주요 재화 수급처 관리'!$H$10:$H$11,'DB-아스니아 미션'!$F$7:$H$10,3,0)),"0")/7</f>
        <v>320365.71428571426</v>
      </c>
      <c r="M509" s="29">
        <f>(((VLOOKUP(F509,'DB-방치 재화'!$B$3:$I$1698,8,0)+8)*(VLOOKUP(H509,'DB-파견 작전실'!$L$8:$M$14,2,0)))*D509)</f>
        <v>74558.986666666679</v>
      </c>
      <c r="N509" s="29">
        <f>_xlfn.IFNA(IF(C509&lt;'DB-선물'!$E$5,VLOOKUP('주요 재화 수급처 관리'!$H$10,'DB-선물'!$G$6:$I$9,3,0),(IF('DB-선물'!$E$11&lt;=C509&lt;'DB-선물'!E455,VLOOKUP('주요 재화 수급처 관리'!$H$10,'DB-선물'!$G$12:$I$15,3,0),VLOOKUP(H509,'DB-선물'!$G$18:$I$21,3,0)))),"0")*6*D509</f>
        <v>0</v>
      </c>
      <c r="O509" s="29">
        <f t="array" ref="O509">(_xlfn.IFNA((VLOOKUP((INDEX('DB-메모리얼'!$F$5:$F$98,MATCH(MIN(ABS('DB-메모리얼'!$F$5:$F$98-'주요 재화 수급처 관리'!$C$10)),ABS('DB-메모리얼'!$F$5:$F$98-'주요 재화 수급처 관리'!$C$10),0))),'DB-메모리얼'!$F$5:$K$98,MATCH(H509,'DB-메모리얼'!$H$3:$K$3,0)+2,0)),"0"))*D509/14</f>
        <v>0</v>
      </c>
      <c r="P509" s="29">
        <f t="shared" si="18"/>
        <v>1028</v>
      </c>
      <c r="Q509" s="299">
        <f t="shared" si="19"/>
        <v>4110975.7866666671</v>
      </c>
    </row>
    <row r="510" spans="2:17" ht="18" thickTop="1" thickBot="1" x14ac:dyDescent="0.35">
      <c r="B510" s="22" t="s">
        <v>1611</v>
      </c>
      <c r="C510" s="116">
        <v>180</v>
      </c>
      <c r="D510" s="323">
        <v>1</v>
      </c>
      <c r="E510" s="17"/>
      <c r="F510" s="276">
        <f>VLOOKUP(C510,'DB-캐릭터별 스테이지 매칭'!$E$3:$F$302,2,0)</f>
        <v>746</v>
      </c>
      <c r="G510" s="276" t="str">
        <f>VLOOKUP(F510,'DB-캐릭터별 스테이지 매칭'!$I$3:$L$1698,4,0)</f>
        <v>17-10</v>
      </c>
      <c r="H510" s="276">
        <f>_xlfn.IFNA(VLOOKUP(B510,'DB-서식용'!$D$4:$E$12,2,0),"")</f>
        <v>1040302001</v>
      </c>
      <c r="I510" s="29">
        <f>IFERROR((VLOOKUP(F510,'DB-방치 재화'!$B$3:$I$1800,(MATCH(H510,'DB-방치 재화'!$F$1:$I$1,0)+4),0))*60*24*D510,"0")*(1.7+1.58)</f>
        <v>3608524.8000000003</v>
      </c>
      <c r="J510" s="29">
        <f>_xlfn.IFNA(IF(H510='DB-일일 퀘스트'!$F$6,VLOOKUP(F510,'DB-방치 재화'!$B$3:$H$1698,5,0)*VLOOKUP(H510,'DB-일일 퀘스트'!$F$6:$H$13,3,0),IF(H510='DB-일일 퀘스트'!$F$7,VLOOKUP(F510,'DB-방치 재화'!$B$3:$H$1698,6,0)*VLOOKUP(H510,'DB-일일 퀘스트'!$F$6:$H$13,3,0),IF(H510='DB-일일 퀘스트'!$F$8,VLOOKUP(F510,'DB-방치 재화'!$B$3:$H$1698,7,0)*VLOOKUP(H510,'DB-일일 퀘스트'!$F$6:$H$13,3,0),VLOOKUP(H510,'DB-일일 퀘스트'!$F$6:$H$13,3,0)))),"0")</f>
        <v>91680</v>
      </c>
      <c r="K510" s="29">
        <f>_xlfn.IFNA((IF(H510='DB-주간 퀘스트'!$F$6,VLOOKUP(F510,'DB-방치 재화'!$B$3:$H$1698,5,0)*VLOOKUP(H510,'DB-주간 퀘스트'!$F$6:$H$15,3,0),IF(H510='DB-주간 퀘스트'!$F$7,VLOOKUP(F510,'DB-방치 재화'!$B$3:$H$1698,6,0)*VLOOKUP(H510,'DB-주간 퀘스트'!$F$6:$H$15,3,0),IF(H510='DB-주간 퀘스트'!$F$8,VLOOKUP(F510,'DB-방치 재화'!$B$3:$H$1698,7,0)*VLOOKUP(H510,'DB-주간 퀘스트'!$F$6:$H$15,3,0),VLOOKUP(H510,'DB-주간 퀘스트'!$F$6:$H$15,3,0)))))/7,"0")</f>
        <v>39291.428571428572</v>
      </c>
      <c r="L510" s="29">
        <f t="array" ref="L510">_xlfn.IFNA(IF(H510='DB-아스니아 미션'!$F$8,VLOOKUP('주요 재화 수급처 관리'!$F$10:$F$11,'DB-방치 재화'!$B$3:$H$1698,6,0)*'DB-아스니아 미션'!$H$8,VLOOKUP('주요 재화 수급처 관리'!$H$10:$H$11,'DB-아스니아 미션'!$F$7:$H$10,3,0)),"0")/7</f>
        <v>320365.71428571426</v>
      </c>
      <c r="M510" s="29">
        <f>(((VLOOKUP(F510,'DB-방치 재화'!$B$3:$I$1698,8,0)+8)*(VLOOKUP(H510,'DB-파견 작전실'!$L$8:$M$14,2,0)))*D510)</f>
        <v>74558.986666666679</v>
      </c>
      <c r="N510" s="29">
        <f>_xlfn.IFNA(IF(C510&lt;'DB-선물'!$E$5,VLOOKUP('주요 재화 수급처 관리'!$H$10,'DB-선물'!$G$6:$I$9,3,0),(IF('DB-선물'!$E$11&lt;=C510&lt;'DB-선물'!E456,VLOOKUP('주요 재화 수급처 관리'!$H$10,'DB-선물'!$G$12:$I$15,3,0),VLOOKUP(H510,'DB-선물'!$G$18:$I$21,3,0)))),"0")*6*D510</f>
        <v>0</v>
      </c>
      <c r="O510" s="29">
        <f t="array" ref="O510">(_xlfn.IFNA((VLOOKUP((INDEX('DB-메모리얼'!$F$5:$F$98,MATCH(MIN(ABS('DB-메모리얼'!$F$5:$F$98-'주요 재화 수급처 관리'!$C$10)),ABS('DB-메모리얼'!$F$5:$F$98-'주요 재화 수급처 관리'!$C$10),0))),'DB-메모리얼'!$F$5:$K$98,MATCH(H510,'DB-메모리얼'!$H$3:$K$3,0)+2,0)),"0"))*D510/14</f>
        <v>0</v>
      </c>
      <c r="P510" s="29">
        <f t="shared" si="18"/>
        <v>1028</v>
      </c>
      <c r="Q510" s="299">
        <f t="shared" si="19"/>
        <v>4135448.9295238098</v>
      </c>
    </row>
    <row r="511" spans="2:17" ht="18" thickTop="1" thickBot="1" x14ac:dyDescent="0.35">
      <c r="B511" s="22" t="s">
        <v>1611</v>
      </c>
      <c r="C511" s="116">
        <v>181</v>
      </c>
      <c r="D511" s="323">
        <v>1</v>
      </c>
      <c r="E511" s="17"/>
      <c r="F511" s="276">
        <f>VLOOKUP(C511,'DB-캐릭터별 스테이지 매칭'!$E$3:$F$302,2,0)</f>
        <v>753</v>
      </c>
      <c r="G511" s="276" t="str">
        <f>VLOOKUP(F511,'DB-캐릭터별 스테이지 매칭'!$I$3:$L$1698,4,0)</f>
        <v>17-17</v>
      </c>
      <c r="H511" s="276">
        <f>_xlfn.IFNA(VLOOKUP(B511,'DB-서식용'!$D$4:$E$12,2,0),"")</f>
        <v>1040302001</v>
      </c>
      <c r="I511" s="29">
        <f>IFERROR((VLOOKUP(F511,'DB-방치 재화'!$B$3:$I$1800,(MATCH(H511,'DB-방치 재화'!$F$1:$I$1,0)+4),0))*60*24*D511,"0")*(1.7+1.58)</f>
        <v>3641587.2</v>
      </c>
      <c r="J511" s="29">
        <f>_xlfn.IFNA(IF(H511='DB-일일 퀘스트'!$F$6,VLOOKUP(F511,'DB-방치 재화'!$B$3:$H$1698,5,0)*VLOOKUP(H511,'DB-일일 퀘스트'!$F$6:$H$13,3,0),IF(H511='DB-일일 퀘스트'!$F$7,VLOOKUP(F511,'DB-방치 재화'!$B$3:$H$1698,6,0)*VLOOKUP(H511,'DB-일일 퀘스트'!$F$6:$H$13,3,0),IF(H511='DB-일일 퀘스트'!$F$8,VLOOKUP(F511,'DB-방치 재화'!$B$3:$H$1698,7,0)*VLOOKUP(H511,'DB-일일 퀘스트'!$F$6:$H$13,3,0),VLOOKUP(H511,'DB-일일 퀘스트'!$F$6:$H$13,3,0)))),"0")</f>
        <v>92520</v>
      </c>
      <c r="K511" s="29">
        <f>_xlfn.IFNA((IF(H511='DB-주간 퀘스트'!$F$6,VLOOKUP(F511,'DB-방치 재화'!$B$3:$H$1698,5,0)*VLOOKUP(H511,'DB-주간 퀘스트'!$F$6:$H$15,3,0),IF(H511='DB-주간 퀘스트'!$F$7,VLOOKUP(F511,'DB-방치 재화'!$B$3:$H$1698,6,0)*VLOOKUP(H511,'DB-주간 퀘스트'!$F$6:$H$15,3,0),IF(H511='DB-주간 퀘스트'!$F$8,VLOOKUP(F511,'DB-방치 재화'!$B$3:$H$1698,7,0)*VLOOKUP(H511,'DB-주간 퀘스트'!$F$6:$H$15,3,0),VLOOKUP(H511,'DB-주간 퀘스트'!$F$6:$H$15,3,0)))))/7,"0")</f>
        <v>39651.428571428572</v>
      </c>
      <c r="L511" s="29">
        <f t="array" ref="L511">_xlfn.IFNA(IF(H511='DB-아스니아 미션'!$F$8,VLOOKUP('주요 재화 수급처 관리'!$F$10:$F$11,'DB-방치 재화'!$B$3:$H$1698,6,0)*'DB-아스니아 미션'!$H$8,VLOOKUP('주요 재화 수급처 관리'!$H$10:$H$11,'DB-아스니아 미션'!$F$7:$H$10,3,0)),"0")/7</f>
        <v>320365.71428571426</v>
      </c>
      <c r="M511" s="29">
        <f>(((VLOOKUP(F511,'DB-방치 재화'!$B$3:$I$1698,8,0)+8)*(VLOOKUP(H511,'DB-파견 작전실'!$L$8:$M$14,2,0)))*D511)</f>
        <v>74558.986666666679</v>
      </c>
      <c r="N511" s="29">
        <f>_xlfn.IFNA(IF(C511&lt;'DB-선물'!$E$5,VLOOKUP('주요 재화 수급처 관리'!$H$10,'DB-선물'!$G$6:$I$9,3,0),(IF('DB-선물'!$E$11&lt;=C511&lt;'DB-선물'!E457,VLOOKUP('주요 재화 수급처 관리'!$H$10,'DB-선물'!$G$12:$I$15,3,0),VLOOKUP(H511,'DB-선물'!$G$18:$I$21,3,0)))),"0")*6*D511</f>
        <v>0</v>
      </c>
      <c r="O511" s="29">
        <f t="array" ref="O511">(_xlfn.IFNA((VLOOKUP((INDEX('DB-메모리얼'!$F$5:$F$98,MATCH(MIN(ABS('DB-메모리얼'!$F$5:$F$98-'주요 재화 수급처 관리'!$C$10)),ABS('DB-메모리얼'!$F$5:$F$98-'주요 재화 수급처 관리'!$C$10),0))),'DB-메모리얼'!$F$5:$K$98,MATCH(H511,'DB-메모리얼'!$H$3:$K$3,0)+2,0)),"0"))*D511/14</f>
        <v>0</v>
      </c>
      <c r="P511" s="29">
        <f t="shared" si="18"/>
        <v>1028</v>
      </c>
      <c r="Q511" s="299">
        <f t="shared" si="19"/>
        <v>4169711.3295238097</v>
      </c>
    </row>
    <row r="512" spans="2:17" ht="18" thickTop="1" thickBot="1" x14ac:dyDescent="0.35">
      <c r="B512" s="22" t="s">
        <v>1611</v>
      </c>
      <c r="C512" s="116">
        <v>182</v>
      </c>
      <c r="D512" s="323">
        <v>1</v>
      </c>
      <c r="E512" s="17"/>
      <c r="F512" s="276">
        <f>VLOOKUP(C512,'DB-캐릭터별 스테이지 매칭'!$E$3:$F$302,2,0)</f>
        <v>760</v>
      </c>
      <c r="G512" s="276" t="str">
        <f>VLOOKUP(F512,'DB-캐릭터별 스테이지 매칭'!$I$3:$L$1698,4,0)</f>
        <v>17-24</v>
      </c>
      <c r="H512" s="276">
        <f>_xlfn.IFNA(VLOOKUP(B512,'DB-서식용'!$D$4:$E$12,2,0),"")</f>
        <v>1040302001</v>
      </c>
      <c r="I512" s="29">
        <f>IFERROR((VLOOKUP(F512,'DB-방치 재화'!$B$3:$I$1800,(MATCH(H512,'DB-방치 재화'!$F$1:$I$1,0)+4),0))*60*24*D512,"0")*(1.7+1.58)</f>
        <v>3674649.6</v>
      </c>
      <c r="J512" s="29">
        <f>_xlfn.IFNA(IF(H512='DB-일일 퀘스트'!$F$6,VLOOKUP(F512,'DB-방치 재화'!$B$3:$H$1698,5,0)*VLOOKUP(H512,'DB-일일 퀘스트'!$F$6:$H$13,3,0),IF(H512='DB-일일 퀘스트'!$F$7,VLOOKUP(F512,'DB-방치 재화'!$B$3:$H$1698,6,0)*VLOOKUP(H512,'DB-일일 퀘스트'!$F$6:$H$13,3,0),IF(H512='DB-일일 퀘스트'!$F$8,VLOOKUP(F512,'DB-방치 재화'!$B$3:$H$1698,7,0)*VLOOKUP(H512,'DB-일일 퀘스트'!$F$6:$H$13,3,0),VLOOKUP(H512,'DB-일일 퀘스트'!$F$6:$H$13,3,0)))),"0")</f>
        <v>93360</v>
      </c>
      <c r="K512" s="29">
        <f>_xlfn.IFNA((IF(H512='DB-주간 퀘스트'!$F$6,VLOOKUP(F512,'DB-방치 재화'!$B$3:$H$1698,5,0)*VLOOKUP(H512,'DB-주간 퀘스트'!$F$6:$H$15,3,0),IF(H512='DB-주간 퀘스트'!$F$7,VLOOKUP(F512,'DB-방치 재화'!$B$3:$H$1698,6,0)*VLOOKUP(H512,'DB-주간 퀘스트'!$F$6:$H$15,3,0),IF(H512='DB-주간 퀘스트'!$F$8,VLOOKUP(F512,'DB-방치 재화'!$B$3:$H$1698,7,0)*VLOOKUP(H512,'DB-주간 퀘스트'!$F$6:$H$15,3,0),VLOOKUP(H512,'DB-주간 퀘스트'!$F$6:$H$15,3,0)))))/7,"0")</f>
        <v>40011.428571428572</v>
      </c>
      <c r="L512" s="29">
        <f t="array" ref="L512">_xlfn.IFNA(IF(H512='DB-아스니아 미션'!$F$8,VLOOKUP('주요 재화 수급처 관리'!$F$10:$F$11,'DB-방치 재화'!$B$3:$H$1698,6,0)*'DB-아스니아 미션'!$H$8,VLOOKUP('주요 재화 수급처 관리'!$H$10:$H$11,'DB-아스니아 미션'!$F$7:$H$10,3,0)),"0")/7</f>
        <v>320365.71428571426</v>
      </c>
      <c r="M512" s="29">
        <f>(((VLOOKUP(F512,'DB-방치 재화'!$B$3:$I$1698,8,0)+8)*(VLOOKUP(H512,'DB-파견 작전실'!$L$8:$M$14,2,0)))*D512)</f>
        <v>74558.986666666679</v>
      </c>
      <c r="N512" s="29">
        <f>_xlfn.IFNA(IF(C512&lt;'DB-선물'!$E$5,VLOOKUP('주요 재화 수급처 관리'!$H$10,'DB-선물'!$G$6:$I$9,3,0),(IF('DB-선물'!$E$11&lt;=C512&lt;'DB-선물'!E458,VLOOKUP('주요 재화 수급처 관리'!$H$10,'DB-선물'!$G$12:$I$15,3,0),VLOOKUP(H512,'DB-선물'!$G$18:$I$21,3,0)))),"0")*6*D512</f>
        <v>0</v>
      </c>
      <c r="O512" s="29">
        <f t="array" ref="O512">(_xlfn.IFNA((VLOOKUP((INDEX('DB-메모리얼'!$F$5:$F$98,MATCH(MIN(ABS('DB-메모리얼'!$F$5:$F$98-'주요 재화 수급처 관리'!$C$10)),ABS('DB-메모리얼'!$F$5:$F$98-'주요 재화 수급처 관리'!$C$10),0))),'DB-메모리얼'!$F$5:$K$98,MATCH(H512,'DB-메모리얼'!$H$3:$K$3,0)+2,0)),"0"))*D512/14</f>
        <v>0</v>
      </c>
      <c r="P512" s="29">
        <f t="shared" si="18"/>
        <v>1028</v>
      </c>
      <c r="Q512" s="299">
        <f t="shared" si="19"/>
        <v>4203973.7295238096</v>
      </c>
    </row>
    <row r="513" spans="2:17" ht="18" thickTop="1" thickBot="1" x14ac:dyDescent="0.35">
      <c r="B513" s="22" t="s">
        <v>1611</v>
      </c>
      <c r="C513" s="116">
        <v>183</v>
      </c>
      <c r="D513" s="323">
        <v>1</v>
      </c>
      <c r="E513" s="17"/>
      <c r="F513" s="276">
        <f>VLOOKUP(C513,'DB-캐릭터별 스테이지 매칭'!$E$3:$F$302,2,0)</f>
        <v>766</v>
      </c>
      <c r="G513" s="276" t="str">
        <f>VLOOKUP(F513,'DB-캐릭터별 스테이지 매칭'!$I$3:$L$1698,4,0)</f>
        <v>17-30</v>
      </c>
      <c r="H513" s="276">
        <f>_xlfn.IFNA(VLOOKUP(B513,'DB-서식용'!$D$4:$E$12,2,0),"")</f>
        <v>1040302001</v>
      </c>
      <c r="I513" s="29">
        <f>IFERROR((VLOOKUP(F513,'DB-방치 재화'!$B$3:$I$1800,(MATCH(H513,'DB-방치 재화'!$F$1:$I$1,0)+4),0))*60*24*D513,"0")*(1.7+1.58)</f>
        <v>3698265.6</v>
      </c>
      <c r="J513" s="29">
        <f>_xlfn.IFNA(IF(H513='DB-일일 퀘스트'!$F$6,VLOOKUP(F513,'DB-방치 재화'!$B$3:$H$1698,5,0)*VLOOKUP(H513,'DB-일일 퀘스트'!$F$6:$H$13,3,0),IF(H513='DB-일일 퀘스트'!$F$7,VLOOKUP(F513,'DB-방치 재화'!$B$3:$H$1698,6,0)*VLOOKUP(H513,'DB-일일 퀘스트'!$F$6:$H$13,3,0),IF(H513='DB-일일 퀘스트'!$F$8,VLOOKUP(F513,'DB-방치 재화'!$B$3:$H$1698,7,0)*VLOOKUP(H513,'DB-일일 퀘스트'!$F$6:$H$13,3,0),VLOOKUP(H513,'DB-일일 퀘스트'!$F$6:$H$13,3,0)))),"0")</f>
        <v>93960</v>
      </c>
      <c r="K513" s="29">
        <f>_xlfn.IFNA((IF(H513='DB-주간 퀘스트'!$F$6,VLOOKUP(F513,'DB-방치 재화'!$B$3:$H$1698,5,0)*VLOOKUP(H513,'DB-주간 퀘스트'!$F$6:$H$15,3,0),IF(H513='DB-주간 퀘스트'!$F$7,VLOOKUP(F513,'DB-방치 재화'!$B$3:$H$1698,6,0)*VLOOKUP(H513,'DB-주간 퀘스트'!$F$6:$H$15,3,0),IF(H513='DB-주간 퀘스트'!$F$8,VLOOKUP(F513,'DB-방치 재화'!$B$3:$H$1698,7,0)*VLOOKUP(H513,'DB-주간 퀘스트'!$F$6:$H$15,3,0),VLOOKUP(H513,'DB-주간 퀘스트'!$F$6:$H$15,3,0)))))/7,"0")</f>
        <v>40268.571428571428</v>
      </c>
      <c r="L513" s="29">
        <f t="array" ref="L513">_xlfn.IFNA(IF(H513='DB-아스니아 미션'!$F$8,VLOOKUP('주요 재화 수급처 관리'!$F$10:$F$11,'DB-방치 재화'!$B$3:$H$1698,6,0)*'DB-아스니아 미션'!$H$8,VLOOKUP('주요 재화 수급처 관리'!$H$10:$H$11,'DB-아스니아 미션'!$F$7:$H$10,3,0)),"0")/7</f>
        <v>320365.71428571426</v>
      </c>
      <c r="M513" s="29">
        <f>(((VLOOKUP(F513,'DB-방치 재화'!$B$3:$I$1698,8,0)+8)*(VLOOKUP(H513,'DB-파견 작전실'!$L$8:$M$14,2,0)))*D513)</f>
        <v>74558.986666666679</v>
      </c>
      <c r="N513" s="29">
        <f>_xlfn.IFNA(IF(C513&lt;'DB-선물'!$E$5,VLOOKUP('주요 재화 수급처 관리'!$H$10,'DB-선물'!$G$6:$I$9,3,0),(IF('DB-선물'!$E$11&lt;=C513&lt;'DB-선물'!E459,VLOOKUP('주요 재화 수급처 관리'!$H$10,'DB-선물'!$G$12:$I$15,3,0),VLOOKUP(H513,'DB-선물'!$G$18:$I$21,3,0)))),"0")*6*D513</f>
        <v>0</v>
      </c>
      <c r="O513" s="29">
        <f t="array" ref="O513">(_xlfn.IFNA((VLOOKUP((INDEX('DB-메모리얼'!$F$5:$F$98,MATCH(MIN(ABS('DB-메모리얼'!$F$5:$F$98-'주요 재화 수급처 관리'!$C$10)),ABS('DB-메모리얼'!$F$5:$F$98-'주요 재화 수급처 관리'!$C$10),0))),'DB-메모리얼'!$F$5:$K$98,MATCH(H513,'DB-메모리얼'!$H$3:$K$3,0)+2,0)),"0"))*D513/14</f>
        <v>0</v>
      </c>
      <c r="P513" s="29">
        <f t="shared" si="18"/>
        <v>1028</v>
      </c>
      <c r="Q513" s="299">
        <f t="shared" si="19"/>
        <v>4228446.8723809524</v>
      </c>
    </row>
    <row r="514" spans="2:17" ht="18" thickTop="1" thickBot="1" x14ac:dyDescent="0.35">
      <c r="B514" s="22" t="s">
        <v>1611</v>
      </c>
      <c r="C514" s="5">
        <v>184</v>
      </c>
      <c r="D514" s="323">
        <v>1</v>
      </c>
      <c r="E514" s="17"/>
      <c r="F514" s="276">
        <f>VLOOKUP(C514,'DB-캐릭터별 스테이지 매칭'!$E$3:$F$302,2,0)</f>
        <v>773</v>
      </c>
      <c r="G514" s="276" t="str">
        <f>VLOOKUP(F514,'DB-캐릭터별 스테이지 매칭'!$I$3:$L$1698,4,0)</f>
        <v>17-37</v>
      </c>
      <c r="H514" s="276">
        <f>_xlfn.IFNA(VLOOKUP(B514,'DB-서식용'!$D$4:$E$12,2,0),"")</f>
        <v>1040302001</v>
      </c>
      <c r="I514" s="29">
        <f>IFERROR((VLOOKUP(F514,'DB-방치 재화'!$B$3:$I$1800,(MATCH(H514,'DB-방치 재화'!$F$1:$I$1,0)+4),0))*60*24*D514,"0")*(1.7+1.58)</f>
        <v>3726604.8000000003</v>
      </c>
      <c r="J514" s="29">
        <f>_xlfn.IFNA(IF(H514='DB-일일 퀘스트'!$F$6,VLOOKUP(F514,'DB-방치 재화'!$B$3:$H$1698,5,0)*VLOOKUP(H514,'DB-일일 퀘스트'!$F$6:$H$13,3,0),IF(H514='DB-일일 퀘스트'!$F$7,VLOOKUP(F514,'DB-방치 재화'!$B$3:$H$1698,6,0)*VLOOKUP(H514,'DB-일일 퀘스트'!$F$6:$H$13,3,0),IF(H514='DB-일일 퀘스트'!$F$8,VLOOKUP(F514,'DB-방치 재화'!$B$3:$H$1698,7,0)*VLOOKUP(H514,'DB-일일 퀘스트'!$F$6:$H$13,3,0),VLOOKUP(H514,'DB-일일 퀘스트'!$F$6:$H$13,3,0)))),"0")</f>
        <v>94680</v>
      </c>
      <c r="K514" s="29">
        <f>_xlfn.IFNA((IF(H514='DB-주간 퀘스트'!$F$6,VLOOKUP(F514,'DB-방치 재화'!$B$3:$H$1698,5,0)*VLOOKUP(H514,'DB-주간 퀘스트'!$F$6:$H$15,3,0),IF(H514='DB-주간 퀘스트'!$F$7,VLOOKUP(F514,'DB-방치 재화'!$B$3:$H$1698,6,0)*VLOOKUP(H514,'DB-주간 퀘스트'!$F$6:$H$15,3,0),IF(H514='DB-주간 퀘스트'!$F$8,VLOOKUP(F514,'DB-방치 재화'!$B$3:$H$1698,7,0)*VLOOKUP(H514,'DB-주간 퀘스트'!$F$6:$H$15,3,0),VLOOKUP(H514,'DB-주간 퀘스트'!$F$6:$H$15,3,0)))))/7,"0")</f>
        <v>40577.142857142855</v>
      </c>
      <c r="L514" s="29">
        <f t="array" ref="L514">_xlfn.IFNA(IF(H514='DB-아스니아 미션'!$F$8,VLOOKUP('주요 재화 수급처 관리'!$F$10:$F$11,'DB-방치 재화'!$B$3:$H$1698,6,0)*'DB-아스니아 미션'!$H$8,VLOOKUP('주요 재화 수급처 관리'!$H$10:$H$11,'DB-아스니아 미션'!$F$7:$H$10,3,0)),"0")/7</f>
        <v>320365.71428571426</v>
      </c>
      <c r="M514" s="29">
        <f>(((VLOOKUP(F514,'DB-방치 재화'!$B$3:$I$1698,8,0)+8)*(VLOOKUP(H514,'DB-파견 작전실'!$L$8:$M$14,2,0)))*D514)</f>
        <v>74558.986666666679</v>
      </c>
      <c r="N514" s="29">
        <f>_xlfn.IFNA(IF(C514&lt;'DB-선물'!$E$5,VLOOKUP('주요 재화 수급처 관리'!$H$10,'DB-선물'!$G$6:$I$9,3,0),(IF('DB-선물'!$E$11&lt;=C514&lt;'DB-선물'!E460,VLOOKUP('주요 재화 수급처 관리'!$H$10,'DB-선물'!$G$12:$I$15,3,0),VLOOKUP(H514,'DB-선물'!$G$18:$I$21,3,0)))),"0")*6*D514</f>
        <v>0</v>
      </c>
      <c r="O514" s="29">
        <f t="array" ref="O514">(_xlfn.IFNA((VLOOKUP((INDEX('DB-메모리얼'!$F$5:$F$98,MATCH(MIN(ABS('DB-메모리얼'!$F$5:$F$98-'주요 재화 수급처 관리'!$C$10)),ABS('DB-메모리얼'!$F$5:$F$98-'주요 재화 수급처 관리'!$C$10),0))),'DB-메모리얼'!$F$5:$K$98,MATCH(H514,'DB-메모리얼'!$H$3:$K$3,0)+2,0)),"0"))*D514/14</f>
        <v>0</v>
      </c>
      <c r="P514" s="29">
        <f t="shared" si="18"/>
        <v>1028</v>
      </c>
      <c r="Q514" s="299">
        <f t="shared" si="19"/>
        <v>4257814.6438095234</v>
      </c>
    </row>
    <row r="515" spans="2:17" ht="18" thickTop="1" thickBot="1" x14ac:dyDescent="0.35">
      <c r="B515" s="22" t="s">
        <v>1611</v>
      </c>
      <c r="C515" s="5">
        <v>185</v>
      </c>
      <c r="D515" s="323">
        <v>1</v>
      </c>
      <c r="E515" s="17"/>
      <c r="F515" s="276">
        <f>VLOOKUP(C515,'DB-캐릭터별 스테이지 매칭'!$E$3:$F$302,2,0)</f>
        <v>780</v>
      </c>
      <c r="G515" s="276" t="str">
        <f>VLOOKUP(F515,'DB-캐릭터별 스테이지 매칭'!$I$3:$L$1698,4,0)</f>
        <v>17-44</v>
      </c>
      <c r="H515" s="276">
        <f>_xlfn.IFNA(VLOOKUP(B515,'DB-서식용'!$D$4:$E$12,2,0),"")</f>
        <v>1040302001</v>
      </c>
      <c r="I515" s="29">
        <f>IFERROR((VLOOKUP(F515,'DB-방치 재화'!$B$3:$I$1800,(MATCH(H515,'DB-방치 재화'!$F$1:$I$1,0)+4),0))*60*24*D515,"0")*(1.7+1.58)</f>
        <v>3759667.2000000002</v>
      </c>
      <c r="J515" s="29">
        <f>_xlfn.IFNA(IF(H515='DB-일일 퀘스트'!$F$6,VLOOKUP(F515,'DB-방치 재화'!$B$3:$H$1698,5,0)*VLOOKUP(H515,'DB-일일 퀘스트'!$F$6:$H$13,3,0),IF(H515='DB-일일 퀘스트'!$F$7,VLOOKUP(F515,'DB-방치 재화'!$B$3:$H$1698,6,0)*VLOOKUP(H515,'DB-일일 퀘스트'!$F$6:$H$13,3,0),IF(H515='DB-일일 퀘스트'!$F$8,VLOOKUP(F515,'DB-방치 재화'!$B$3:$H$1698,7,0)*VLOOKUP(H515,'DB-일일 퀘스트'!$F$6:$H$13,3,0),VLOOKUP(H515,'DB-일일 퀘스트'!$F$6:$H$13,3,0)))),"0")</f>
        <v>95520</v>
      </c>
      <c r="K515" s="29">
        <f>_xlfn.IFNA((IF(H515='DB-주간 퀘스트'!$F$6,VLOOKUP(F515,'DB-방치 재화'!$B$3:$H$1698,5,0)*VLOOKUP(H515,'DB-주간 퀘스트'!$F$6:$H$15,3,0),IF(H515='DB-주간 퀘스트'!$F$7,VLOOKUP(F515,'DB-방치 재화'!$B$3:$H$1698,6,0)*VLOOKUP(H515,'DB-주간 퀘스트'!$F$6:$H$15,3,0),IF(H515='DB-주간 퀘스트'!$F$8,VLOOKUP(F515,'DB-방치 재화'!$B$3:$H$1698,7,0)*VLOOKUP(H515,'DB-주간 퀘스트'!$F$6:$H$15,3,0),VLOOKUP(H515,'DB-주간 퀘스트'!$F$6:$H$15,3,0)))))/7,"0")</f>
        <v>40937.142857142855</v>
      </c>
      <c r="L515" s="29">
        <f t="array" ref="L515">_xlfn.IFNA(IF(H515='DB-아스니아 미션'!$F$8,VLOOKUP('주요 재화 수급처 관리'!$F$10:$F$11,'DB-방치 재화'!$B$3:$H$1698,6,0)*'DB-아스니아 미션'!$H$8,VLOOKUP('주요 재화 수급처 관리'!$H$10:$H$11,'DB-아스니아 미션'!$F$7:$H$10,3,0)),"0")/7</f>
        <v>320365.71428571426</v>
      </c>
      <c r="M515" s="29">
        <f>(((VLOOKUP(F515,'DB-방치 재화'!$B$3:$I$1698,8,0)+8)*(VLOOKUP(H515,'DB-파견 작전실'!$L$8:$M$14,2,0)))*D515)</f>
        <v>74558.986666666679</v>
      </c>
      <c r="N515" s="29">
        <f>_xlfn.IFNA(IF(C515&lt;'DB-선물'!$E$5,VLOOKUP('주요 재화 수급처 관리'!$H$10,'DB-선물'!$G$6:$I$9,3,0),(IF('DB-선물'!$E$11&lt;=C515&lt;'DB-선물'!E461,VLOOKUP('주요 재화 수급처 관리'!$H$10,'DB-선물'!$G$12:$I$15,3,0),VLOOKUP(H515,'DB-선물'!$G$18:$I$21,3,0)))),"0")*6*D515</f>
        <v>0</v>
      </c>
      <c r="O515" s="29">
        <f t="array" ref="O515">(_xlfn.IFNA((VLOOKUP((INDEX('DB-메모리얼'!$F$5:$F$98,MATCH(MIN(ABS('DB-메모리얼'!$F$5:$F$98-'주요 재화 수급처 관리'!$C$10)),ABS('DB-메모리얼'!$F$5:$F$98-'주요 재화 수급처 관리'!$C$10),0))),'DB-메모리얼'!$F$5:$K$98,MATCH(H515,'DB-메모리얼'!$H$3:$K$3,0)+2,0)),"0"))*D515/14</f>
        <v>0</v>
      </c>
      <c r="P515" s="29">
        <f t="shared" si="18"/>
        <v>1028</v>
      </c>
      <c r="Q515" s="299">
        <f t="shared" si="19"/>
        <v>4292077.0438095238</v>
      </c>
    </row>
    <row r="516" spans="2:17" ht="18" thickTop="1" thickBot="1" x14ac:dyDescent="0.35">
      <c r="B516" s="22" t="s">
        <v>1611</v>
      </c>
      <c r="C516" s="5">
        <v>186</v>
      </c>
      <c r="D516" s="323">
        <v>1</v>
      </c>
      <c r="E516" s="17"/>
      <c r="F516" s="276">
        <f>VLOOKUP(C516,'DB-캐릭터별 스테이지 매칭'!$E$3:$F$302,2,0)</f>
        <v>787</v>
      </c>
      <c r="G516" s="276" t="str">
        <f>VLOOKUP(F516,'DB-캐릭터별 스테이지 매칭'!$I$3:$L$1698,4,0)</f>
        <v>17-51</v>
      </c>
      <c r="H516" s="276">
        <f>_xlfn.IFNA(VLOOKUP(B516,'DB-서식용'!$D$4:$E$12,2,0),"")</f>
        <v>1040302001</v>
      </c>
      <c r="I516" s="29">
        <f>IFERROR((VLOOKUP(F516,'DB-방치 재화'!$B$3:$I$1800,(MATCH(H516,'DB-방치 재화'!$F$1:$I$1,0)+4),0))*60*24*D516,"0")*(1.7+1.58)</f>
        <v>3788006.4000000004</v>
      </c>
      <c r="J516" s="29">
        <f>_xlfn.IFNA(IF(H516='DB-일일 퀘스트'!$F$6,VLOOKUP(F516,'DB-방치 재화'!$B$3:$H$1698,5,0)*VLOOKUP(H516,'DB-일일 퀘스트'!$F$6:$H$13,3,0),IF(H516='DB-일일 퀘스트'!$F$7,VLOOKUP(F516,'DB-방치 재화'!$B$3:$H$1698,6,0)*VLOOKUP(H516,'DB-일일 퀘스트'!$F$6:$H$13,3,0),IF(H516='DB-일일 퀘스트'!$F$8,VLOOKUP(F516,'DB-방치 재화'!$B$3:$H$1698,7,0)*VLOOKUP(H516,'DB-일일 퀘스트'!$F$6:$H$13,3,0),VLOOKUP(H516,'DB-일일 퀘스트'!$F$6:$H$13,3,0)))),"0")</f>
        <v>96240</v>
      </c>
      <c r="K516" s="29">
        <f>_xlfn.IFNA((IF(H516='DB-주간 퀘스트'!$F$6,VLOOKUP(F516,'DB-방치 재화'!$B$3:$H$1698,5,0)*VLOOKUP(H516,'DB-주간 퀘스트'!$F$6:$H$15,3,0),IF(H516='DB-주간 퀘스트'!$F$7,VLOOKUP(F516,'DB-방치 재화'!$B$3:$H$1698,6,0)*VLOOKUP(H516,'DB-주간 퀘스트'!$F$6:$H$15,3,0),IF(H516='DB-주간 퀘스트'!$F$8,VLOOKUP(F516,'DB-방치 재화'!$B$3:$H$1698,7,0)*VLOOKUP(H516,'DB-주간 퀘스트'!$F$6:$H$15,3,0),VLOOKUP(H516,'DB-주간 퀘스트'!$F$6:$H$15,3,0)))))/7,"0")</f>
        <v>41245.714285714283</v>
      </c>
      <c r="L516" s="29">
        <f t="array" ref="L516">_xlfn.IFNA(IF(H516='DB-아스니아 미션'!$F$8,VLOOKUP('주요 재화 수급처 관리'!$F$10:$F$11,'DB-방치 재화'!$B$3:$H$1698,6,0)*'DB-아스니아 미션'!$H$8,VLOOKUP('주요 재화 수급처 관리'!$H$10:$H$11,'DB-아스니아 미션'!$F$7:$H$10,3,0)),"0")/7</f>
        <v>320365.71428571426</v>
      </c>
      <c r="M516" s="29">
        <f>(((VLOOKUP(F516,'DB-방치 재화'!$B$3:$I$1698,8,0)+8)*(VLOOKUP(H516,'DB-파견 작전실'!$L$8:$M$14,2,0)))*D516)</f>
        <v>74558.986666666679</v>
      </c>
      <c r="N516" s="29">
        <f>_xlfn.IFNA(IF(C516&lt;'DB-선물'!$E$5,VLOOKUP('주요 재화 수급처 관리'!$H$10,'DB-선물'!$G$6:$I$9,3,0),(IF('DB-선물'!$E$11&lt;=C516&lt;'DB-선물'!E462,VLOOKUP('주요 재화 수급처 관리'!$H$10,'DB-선물'!$G$12:$I$15,3,0),VLOOKUP(H516,'DB-선물'!$G$18:$I$21,3,0)))),"0")*6*D516</f>
        <v>0</v>
      </c>
      <c r="O516" s="29">
        <f t="array" ref="O516">(_xlfn.IFNA((VLOOKUP((INDEX('DB-메모리얼'!$F$5:$F$98,MATCH(MIN(ABS('DB-메모리얼'!$F$5:$F$98-'주요 재화 수급처 관리'!$C$10)),ABS('DB-메모리얼'!$F$5:$F$98-'주요 재화 수급처 관리'!$C$10),0))),'DB-메모리얼'!$F$5:$K$98,MATCH(H516,'DB-메모리얼'!$H$3:$K$3,0)+2,0)),"0"))*D516/14</f>
        <v>0</v>
      </c>
      <c r="P516" s="29">
        <f t="shared" ref="P516:P579" si="20">IF(F516&gt;130,1028,"")</f>
        <v>1028</v>
      </c>
      <c r="Q516" s="299">
        <f t="shared" ref="Q516:Q579" si="21">SUM(I516:P516)+E516</f>
        <v>4321444.8152380949</v>
      </c>
    </row>
    <row r="517" spans="2:17" ht="18" thickTop="1" thickBot="1" x14ac:dyDescent="0.35">
      <c r="B517" s="22" t="s">
        <v>1611</v>
      </c>
      <c r="C517" s="5">
        <v>187</v>
      </c>
      <c r="D517" s="323">
        <v>1</v>
      </c>
      <c r="E517" s="17"/>
      <c r="F517" s="276">
        <f>VLOOKUP(C517,'DB-캐릭터별 스테이지 매칭'!$E$3:$F$302,2,0)</f>
        <v>794</v>
      </c>
      <c r="G517" s="276" t="str">
        <f>VLOOKUP(F517,'DB-캐릭터별 스테이지 매칭'!$I$3:$L$1698,4,0)</f>
        <v>17-58</v>
      </c>
      <c r="H517" s="276">
        <f>_xlfn.IFNA(VLOOKUP(B517,'DB-서식용'!$D$4:$E$12,2,0),"")</f>
        <v>1040302001</v>
      </c>
      <c r="I517" s="29">
        <f>IFERROR((VLOOKUP(F517,'DB-방치 재화'!$B$3:$I$1800,(MATCH(H517,'DB-방치 재화'!$F$1:$I$1,0)+4),0))*60*24*D517,"0")*(1.7+1.58)</f>
        <v>3821068.8000000003</v>
      </c>
      <c r="J517" s="29">
        <f>_xlfn.IFNA(IF(H517='DB-일일 퀘스트'!$F$6,VLOOKUP(F517,'DB-방치 재화'!$B$3:$H$1698,5,0)*VLOOKUP(H517,'DB-일일 퀘스트'!$F$6:$H$13,3,0),IF(H517='DB-일일 퀘스트'!$F$7,VLOOKUP(F517,'DB-방치 재화'!$B$3:$H$1698,6,0)*VLOOKUP(H517,'DB-일일 퀘스트'!$F$6:$H$13,3,0),IF(H517='DB-일일 퀘스트'!$F$8,VLOOKUP(F517,'DB-방치 재화'!$B$3:$H$1698,7,0)*VLOOKUP(H517,'DB-일일 퀘스트'!$F$6:$H$13,3,0),VLOOKUP(H517,'DB-일일 퀘스트'!$F$6:$H$13,3,0)))),"0")</f>
        <v>97080</v>
      </c>
      <c r="K517" s="29">
        <f>_xlfn.IFNA((IF(H517='DB-주간 퀘스트'!$F$6,VLOOKUP(F517,'DB-방치 재화'!$B$3:$H$1698,5,0)*VLOOKUP(H517,'DB-주간 퀘스트'!$F$6:$H$15,3,0),IF(H517='DB-주간 퀘스트'!$F$7,VLOOKUP(F517,'DB-방치 재화'!$B$3:$H$1698,6,0)*VLOOKUP(H517,'DB-주간 퀘스트'!$F$6:$H$15,3,0),IF(H517='DB-주간 퀘스트'!$F$8,VLOOKUP(F517,'DB-방치 재화'!$B$3:$H$1698,7,0)*VLOOKUP(H517,'DB-주간 퀘스트'!$F$6:$H$15,3,0),VLOOKUP(H517,'DB-주간 퀘스트'!$F$6:$H$15,3,0)))))/7,"0")</f>
        <v>41605.714285714283</v>
      </c>
      <c r="L517" s="29">
        <f t="array" ref="L517">_xlfn.IFNA(IF(H517='DB-아스니아 미션'!$F$8,VLOOKUP('주요 재화 수급처 관리'!$F$10:$F$11,'DB-방치 재화'!$B$3:$H$1698,6,0)*'DB-아스니아 미션'!$H$8,VLOOKUP('주요 재화 수급처 관리'!$H$10:$H$11,'DB-아스니아 미션'!$F$7:$H$10,3,0)),"0")/7</f>
        <v>320365.71428571426</v>
      </c>
      <c r="M517" s="29">
        <f>(((VLOOKUP(F517,'DB-방치 재화'!$B$3:$I$1698,8,0)+8)*(VLOOKUP(H517,'DB-파견 작전실'!$L$8:$M$14,2,0)))*D517)</f>
        <v>74558.986666666679</v>
      </c>
      <c r="N517" s="29">
        <f>_xlfn.IFNA(IF(C517&lt;'DB-선물'!$E$5,VLOOKUP('주요 재화 수급처 관리'!$H$10,'DB-선물'!$G$6:$I$9,3,0),(IF('DB-선물'!$E$11&lt;=C517&lt;'DB-선물'!E463,VLOOKUP('주요 재화 수급처 관리'!$H$10,'DB-선물'!$G$12:$I$15,3,0),VLOOKUP(H517,'DB-선물'!$G$18:$I$21,3,0)))),"0")*6*D517</f>
        <v>0</v>
      </c>
      <c r="O517" s="29">
        <f t="array" ref="O517">(_xlfn.IFNA((VLOOKUP((INDEX('DB-메모리얼'!$F$5:$F$98,MATCH(MIN(ABS('DB-메모리얼'!$F$5:$F$98-'주요 재화 수급처 관리'!$C$10)),ABS('DB-메모리얼'!$F$5:$F$98-'주요 재화 수급처 관리'!$C$10),0))),'DB-메모리얼'!$F$5:$K$98,MATCH(H517,'DB-메모리얼'!$H$3:$K$3,0)+2,0)),"0"))*D517/14</f>
        <v>0</v>
      </c>
      <c r="P517" s="29">
        <f t="shared" si="20"/>
        <v>1028</v>
      </c>
      <c r="Q517" s="299">
        <f t="shared" si="21"/>
        <v>4355707.2152380953</v>
      </c>
    </row>
    <row r="518" spans="2:17" ht="18" thickTop="1" thickBot="1" x14ac:dyDescent="0.35">
      <c r="B518" s="22" t="s">
        <v>1611</v>
      </c>
      <c r="C518" s="5">
        <v>188</v>
      </c>
      <c r="D518" s="323">
        <v>1</v>
      </c>
      <c r="E518" s="17"/>
      <c r="F518" s="276">
        <f>VLOOKUP(C518,'DB-캐릭터별 스테이지 매칭'!$E$3:$F$302,2,0)</f>
        <v>800</v>
      </c>
      <c r="G518" s="276" t="str">
        <f>VLOOKUP(F518,'DB-캐릭터별 스테이지 매칭'!$I$3:$L$1698,4,0)</f>
        <v>18-4</v>
      </c>
      <c r="H518" s="276">
        <f>_xlfn.IFNA(VLOOKUP(B518,'DB-서식용'!$D$4:$E$12,2,0),"")</f>
        <v>1040302001</v>
      </c>
      <c r="I518" s="29">
        <f>IFERROR((VLOOKUP(F518,'DB-방치 재화'!$B$3:$I$1800,(MATCH(H518,'DB-방치 재화'!$F$1:$I$1,0)+4),0))*60*24*D518,"0")*(1.7+1.58)</f>
        <v>3849408.0000000005</v>
      </c>
      <c r="J518" s="29">
        <f>_xlfn.IFNA(IF(H518='DB-일일 퀘스트'!$F$6,VLOOKUP(F518,'DB-방치 재화'!$B$3:$H$1698,5,0)*VLOOKUP(H518,'DB-일일 퀘스트'!$F$6:$H$13,3,0),IF(H518='DB-일일 퀘스트'!$F$7,VLOOKUP(F518,'DB-방치 재화'!$B$3:$H$1698,6,0)*VLOOKUP(H518,'DB-일일 퀘스트'!$F$6:$H$13,3,0),IF(H518='DB-일일 퀘스트'!$F$8,VLOOKUP(F518,'DB-방치 재화'!$B$3:$H$1698,7,0)*VLOOKUP(H518,'DB-일일 퀘스트'!$F$6:$H$13,3,0),VLOOKUP(H518,'DB-일일 퀘스트'!$F$6:$H$13,3,0)))),"0")</f>
        <v>97800</v>
      </c>
      <c r="K518" s="29">
        <f>_xlfn.IFNA((IF(H518='DB-주간 퀘스트'!$F$6,VLOOKUP(F518,'DB-방치 재화'!$B$3:$H$1698,5,0)*VLOOKUP(H518,'DB-주간 퀘스트'!$F$6:$H$15,3,0),IF(H518='DB-주간 퀘스트'!$F$7,VLOOKUP(F518,'DB-방치 재화'!$B$3:$H$1698,6,0)*VLOOKUP(H518,'DB-주간 퀘스트'!$F$6:$H$15,3,0),IF(H518='DB-주간 퀘스트'!$F$8,VLOOKUP(F518,'DB-방치 재화'!$B$3:$H$1698,7,0)*VLOOKUP(H518,'DB-주간 퀘스트'!$F$6:$H$15,3,0),VLOOKUP(H518,'DB-주간 퀘스트'!$F$6:$H$15,3,0)))))/7,"0")</f>
        <v>41914.285714285717</v>
      </c>
      <c r="L518" s="29">
        <f t="array" ref="L518">_xlfn.IFNA(IF(H518='DB-아스니아 미션'!$F$8,VLOOKUP('주요 재화 수급처 관리'!$F$10:$F$11,'DB-방치 재화'!$B$3:$H$1698,6,0)*'DB-아스니아 미션'!$H$8,VLOOKUP('주요 재화 수급처 관리'!$H$10:$H$11,'DB-아스니아 미션'!$F$7:$H$10,3,0)),"0")/7</f>
        <v>320365.71428571426</v>
      </c>
      <c r="M518" s="29">
        <f>(((VLOOKUP(F518,'DB-방치 재화'!$B$3:$I$1698,8,0)+8)*(VLOOKUP(H518,'DB-파견 작전실'!$L$8:$M$14,2,0)))*D518)</f>
        <v>74558.986666666679</v>
      </c>
      <c r="N518" s="29">
        <f>_xlfn.IFNA(IF(C518&lt;'DB-선물'!$E$5,VLOOKUP('주요 재화 수급처 관리'!$H$10,'DB-선물'!$G$6:$I$9,3,0),(IF('DB-선물'!$E$11&lt;=C518&lt;'DB-선물'!E464,VLOOKUP('주요 재화 수급처 관리'!$H$10,'DB-선물'!$G$12:$I$15,3,0),VLOOKUP(H518,'DB-선물'!$G$18:$I$21,3,0)))),"0")*6*D518</f>
        <v>0</v>
      </c>
      <c r="O518" s="29">
        <f t="array" ref="O518">(_xlfn.IFNA((VLOOKUP((INDEX('DB-메모리얼'!$F$5:$F$98,MATCH(MIN(ABS('DB-메모리얼'!$F$5:$F$98-'주요 재화 수급처 관리'!$C$10)),ABS('DB-메모리얼'!$F$5:$F$98-'주요 재화 수급처 관리'!$C$10),0))),'DB-메모리얼'!$F$5:$K$98,MATCH(H518,'DB-메모리얼'!$H$3:$K$3,0)+2,0)),"0"))*D518/14</f>
        <v>0</v>
      </c>
      <c r="P518" s="29">
        <f t="shared" si="20"/>
        <v>1028</v>
      </c>
      <c r="Q518" s="299">
        <f t="shared" si="21"/>
        <v>4385074.9866666673</v>
      </c>
    </row>
    <row r="519" spans="2:17" ht="18" thickTop="1" thickBot="1" x14ac:dyDescent="0.35">
      <c r="B519" s="22" t="s">
        <v>1611</v>
      </c>
      <c r="C519" s="116">
        <v>189</v>
      </c>
      <c r="D519" s="323">
        <v>1</v>
      </c>
      <c r="E519" s="17"/>
      <c r="F519" s="276">
        <f>VLOOKUP(C519,'DB-캐릭터별 스테이지 매칭'!$E$3:$F$302,2,0)</f>
        <v>807</v>
      </c>
      <c r="G519" s="276" t="str">
        <f>VLOOKUP(F519,'DB-캐릭터별 스테이지 매칭'!$I$3:$L$1698,4,0)</f>
        <v>18-11</v>
      </c>
      <c r="H519" s="276">
        <f>_xlfn.IFNA(VLOOKUP(B519,'DB-서식용'!$D$4:$E$12,2,0),"")</f>
        <v>1040302001</v>
      </c>
      <c r="I519" s="29">
        <f>IFERROR((VLOOKUP(F519,'DB-방치 재화'!$B$3:$I$1800,(MATCH(H519,'DB-방치 재화'!$F$1:$I$1,0)+4),0))*60*24*D519,"0")*(1.7+1.58)</f>
        <v>3873024.0000000005</v>
      </c>
      <c r="J519" s="29">
        <f>_xlfn.IFNA(IF(H519='DB-일일 퀘스트'!$F$6,VLOOKUP(F519,'DB-방치 재화'!$B$3:$H$1698,5,0)*VLOOKUP(H519,'DB-일일 퀘스트'!$F$6:$H$13,3,0),IF(H519='DB-일일 퀘스트'!$F$7,VLOOKUP(F519,'DB-방치 재화'!$B$3:$H$1698,6,0)*VLOOKUP(H519,'DB-일일 퀘스트'!$F$6:$H$13,3,0),IF(H519='DB-일일 퀘스트'!$F$8,VLOOKUP(F519,'DB-방치 재화'!$B$3:$H$1698,7,0)*VLOOKUP(H519,'DB-일일 퀘스트'!$F$6:$H$13,3,0),VLOOKUP(H519,'DB-일일 퀘스트'!$F$6:$H$13,3,0)))),"0")</f>
        <v>98400</v>
      </c>
      <c r="K519" s="29">
        <f>_xlfn.IFNA((IF(H519='DB-주간 퀘스트'!$F$6,VLOOKUP(F519,'DB-방치 재화'!$B$3:$H$1698,5,0)*VLOOKUP(H519,'DB-주간 퀘스트'!$F$6:$H$15,3,0),IF(H519='DB-주간 퀘스트'!$F$7,VLOOKUP(F519,'DB-방치 재화'!$B$3:$H$1698,6,0)*VLOOKUP(H519,'DB-주간 퀘스트'!$F$6:$H$15,3,0),IF(H519='DB-주간 퀘스트'!$F$8,VLOOKUP(F519,'DB-방치 재화'!$B$3:$H$1698,7,0)*VLOOKUP(H519,'DB-주간 퀘스트'!$F$6:$H$15,3,0),VLOOKUP(H519,'DB-주간 퀘스트'!$F$6:$H$15,3,0)))))/7,"0")</f>
        <v>42171.428571428572</v>
      </c>
      <c r="L519" s="29">
        <f t="array" ref="L519">_xlfn.IFNA(IF(H519='DB-아스니아 미션'!$F$8,VLOOKUP('주요 재화 수급처 관리'!$F$10:$F$11,'DB-방치 재화'!$B$3:$H$1698,6,0)*'DB-아스니아 미션'!$H$8,VLOOKUP('주요 재화 수급처 관리'!$H$10:$H$11,'DB-아스니아 미션'!$F$7:$H$10,3,0)),"0")/7</f>
        <v>320365.71428571426</v>
      </c>
      <c r="M519" s="29">
        <f>(((VLOOKUP(F519,'DB-방치 재화'!$B$3:$I$1698,8,0)+8)*(VLOOKUP(H519,'DB-파견 작전실'!$L$8:$M$14,2,0)))*D519)</f>
        <v>74558.986666666679</v>
      </c>
      <c r="N519" s="29">
        <f>_xlfn.IFNA(IF(C519&lt;'DB-선물'!$E$5,VLOOKUP('주요 재화 수급처 관리'!$H$10,'DB-선물'!$G$6:$I$9,3,0),(IF('DB-선물'!$E$11&lt;=C519&lt;'DB-선물'!E465,VLOOKUP('주요 재화 수급처 관리'!$H$10,'DB-선물'!$G$12:$I$15,3,0),VLOOKUP(H519,'DB-선물'!$G$18:$I$21,3,0)))),"0")*6*D519</f>
        <v>0</v>
      </c>
      <c r="O519" s="29">
        <f t="array" ref="O519">(_xlfn.IFNA((VLOOKUP((INDEX('DB-메모리얼'!$F$5:$F$98,MATCH(MIN(ABS('DB-메모리얼'!$F$5:$F$98-'주요 재화 수급처 관리'!$C$10)),ABS('DB-메모리얼'!$F$5:$F$98-'주요 재화 수급처 관리'!$C$10),0))),'DB-메모리얼'!$F$5:$K$98,MATCH(H519,'DB-메모리얼'!$H$3:$K$3,0)+2,0)),"0"))*D519/14</f>
        <v>0</v>
      </c>
      <c r="P519" s="29">
        <f t="shared" si="20"/>
        <v>1028</v>
      </c>
      <c r="Q519" s="299">
        <f t="shared" si="21"/>
        <v>4409548.12952381</v>
      </c>
    </row>
    <row r="520" spans="2:17" ht="18" thickTop="1" thickBot="1" x14ac:dyDescent="0.35">
      <c r="B520" s="22" t="s">
        <v>1611</v>
      </c>
      <c r="C520" s="116">
        <v>190</v>
      </c>
      <c r="D520" s="323">
        <v>1</v>
      </c>
      <c r="E520" s="17"/>
      <c r="F520" s="276">
        <f>VLOOKUP(C520,'DB-캐릭터별 스테이지 매칭'!$E$3:$F$302,2,0)</f>
        <v>814</v>
      </c>
      <c r="G520" s="276" t="str">
        <f>VLOOKUP(F520,'DB-캐릭터별 스테이지 매칭'!$I$3:$L$1698,4,0)</f>
        <v>18-18</v>
      </c>
      <c r="H520" s="276">
        <f>_xlfn.IFNA(VLOOKUP(B520,'DB-서식용'!$D$4:$E$12,2,0),"")</f>
        <v>1040302001</v>
      </c>
      <c r="I520" s="29">
        <f>IFERROR((VLOOKUP(F520,'DB-방치 재화'!$B$3:$I$1800,(MATCH(H520,'DB-방치 재화'!$F$1:$I$1,0)+4),0))*60*24*D520,"0")*(1.7+1.58)</f>
        <v>3906086.4000000004</v>
      </c>
      <c r="J520" s="29">
        <f>_xlfn.IFNA(IF(H520='DB-일일 퀘스트'!$F$6,VLOOKUP(F520,'DB-방치 재화'!$B$3:$H$1698,5,0)*VLOOKUP(H520,'DB-일일 퀘스트'!$F$6:$H$13,3,0),IF(H520='DB-일일 퀘스트'!$F$7,VLOOKUP(F520,'DB-방치 재화'!$B$3:$H$1698,6,0)*VLOOKUP(H520,'DB-일일 퀘스트'!$F$6:$H$13,3,0),IF(H520='DB-일일 퀘스트'!$F$8,VLOOKUP(F520,'DB-방치 재화'!$B$3:$H$1698,7,0)*VLOOKUP(H520,'DB-일일 퀘스트'!$F$6:$H$13,3,0),VLOOKUP(H520,'DB-일일 퀘스트'!$F$6:$H$13,3,0)))),"0")</f>
        <v>99240</v>
      </c>
      <c r="K520" s="29">
        <f>_xlfn.IFNA((IF(H520='DB-주간 퀘스트'!$F$6,VLOOKUP(F520,'DB-방치 재화'!$B$3:$H$1698,5,0)*VLOOKUP(H520,'DB-주간 퀘스트'!$F$6:$H$15,3,0),IF(H520='DB-주간 퀘스트'!$F$7,VLOOKUP(F520,'DB-방치 재화'!$B$3:$H$1698,6,0)*VLOOKUP(H520,'DB-주간 퀘스트'!$F$6:$H$15,3,0),IF(H520='DB-주간 퀘스트'!$F$8,VLOOKUP(F520,'DB-방치 재화'!$B$3:$H$1698,7,0)*VLOOKUP(H520,'DB-주간 퀘스트'!$F$6:$H$15,3,0),VLOOKUP(H520,'DB-주간 퀘스트'!$F$6:$H$15,3,0)))))/7,"0")</f>
        <v>42531.428571428572</v>
      </c>
      <c r="L520" s="29">
        <f t="array" ref="L520">_xlfn.IFNA(IF(H520='DB-아스니아 미션'!$F$8,VLOOKUP('주요 재화 수급처 관리'!$F$10:$F$11,'DB-방치 재화'!$B$3:$H$1698,6,0)*'DB-아스니아 미션'!$H$8,VLOOKUP('주요 재화 수급처 관리'!$H$10:$H$11,'DB-아스니아 미션'!$F$7:$H$10,3,0)),"0")/7</f>
        <v>320365.71428571426</v>
      </c>
      <c r="M520" s="29">
        <f>(((VLOOKUP(F520,'DB-방치 재화'!$B$3:$I$1698,8,0)+8)*(VLOOKUP(H520,'DB-파견 작전실'!$L$8:$M$14,2,0)))*D520)</f>
        <v>74558.986666666679</v>
      </c>
      <c r="N520" s="29">
        <f>_xlfn.IFNA(IF(C520&lt;'DB-선물'!$E$5,VLOOKUP('주요 재화 수급처 관리'!$H$10,'DB-선물'!$G$6:$I$9,3,0),(IF('DB-선물'!$E$11&lt;=C520&lt;'DB-선물'!E466,VLOOKUP('주요 재화 수급처 관리'!$H$10,'DB-선물'!$G$12:$I$15,3,0),VLOOKUP(H520,'DB-선물'!$G$18:$I$21,3,0)))),"0")*6*D520</f>
        <v>0</v>
      </c>
      <c r="O520" s="29">
        <f t="array" ref="O520">(_xlfn.IFNA((VLOOKUP((INDEX('DB-메모리얼'!$F$5:$F$98,MATCH(MIN(ABS('DB-메모리얼'!$F$5:$F$98-'주요 재화 수급처 관리'!$C$10)),ABS('DB-메모리얼'!$F$5:$F$98-'주요 재화 수급처 관리'!$C$10),0))),'DB-메모리얼'!$F$5:$K$98,MATCH(H520,'DB-메모리얼'!$H$3:$K$3,0)+2,0)),"0"))*D520/14</f>
        <v>0</v>
      </c>
      <c r="P520" s="29">
        <f t="shared" si="20"/>
        <v>1028</v>
      </c>
      <c r="Q520" s="299">
        <f t="shared" si="21"/>
        <v>4443810.5295238094</v>
      </c>
    </row>
    <row r="521" spans="2:17" ht="18" thickTop="1" thickBot="1" x14ac:dyDescent="0.35">
      <c r="B521" s="22" t="s">
        <v>1611</v>
      </c>
      <c r="C521" s="116">
        <v>191</v>
      </c>
      <c r="D521" s="323">
        <v>1</v>
      </c>
      <c r="E521" s="17"/>
      <c r="F521" s="276">
        <f>VLOOKUP(C521,'DB-캐릭터별 스테이지 매칭'!$E$3:$F$302,2,0)</f>
        <v>821</v>
      </c>
      <c r="G521" s="276" t="str">
        <f>VLOOKUP(F521,'DB-캐릭터별 스테이지 매칭'!$I$3:$L$1698,4,0)</f>
        <v>18-25</v>
      </c>
      <c r="H521" s="276">
        <f>_xlfn.IFNA(VLOOKUP(B521,'DB-서식용'!$D$4:$E$12,2,0),"")</f>
        <v>1040302001</v>
      </c>
      <c r="I521" s="29">
        <f>IFERROR((VLOOKUP(F521,'DB-방치 재화'!$B$3:$I$1800,(MATCH(H521,'DB-방치 재화'!$F$1:$I$1,0)+4),0))*60*24*D521,"0")*(1.7+1.58)</f>
        <v>3939148.8000000003</v>
      </c>
      <c r="J521" s="29">
        <f>_xlfn.IFNA(IF(H521='DB-일일 퀘스트'!$F$6,VLOOKUP(F521,'DB-방치 재화'!$B$3:$H$1698,5,0)*VLOOKUP(H521,'DB-일일 퀘스트'!$F$6:$H$13,3,0),IF(H521='DB-일일 퀘스트'!$F$7,VLOOKUP(F521,'DB-방치 재화'!$B$3:$H$1698,6,0)*VLOOKUP(H521,'DB-일일 퀘스트'!$F$6:$H$13,3,0),IF(H521='DB-일일 퀘스트'!$F$8,VLOOKUP(F521,'DB-방치 재화'!$B$3:$H$1698,7,0)*VLOOKUP(H521,'DB-일일 퀘스트'!$F$6:$H$13,3,0),VLOOKUP(H521,'DB-일일 퀘스트'!$F$6:$H$13,3,0)))),"0")</f>
        <v>100080</v>
      </c>
      <c r="K521" s="29">
        <f>_xlfn.IFNA((IF(H521='DB-주간 퀘스트'!$F$6,VLOOKUP(F521,'DB-방치 재화'!$B$3:$H$1698,5,0)*VLOOKUP(H521,'DB-주간 퀘스트'!$F$6:$H$15,3,0),IF(H521='DB-주간 퀘스트'!$F$7,VLOOKUP(F521,'DB-방치 재화'!$B$3:$H$1698,6,0)*VLOOKUP(H521,'DB-주간 퀘스트'!$F$6:$H$15,3,0),IF(H521='DB-주간 퀘스트'!$F$8,VLOOKUP(F521,'DB-방치 재화'!$B$3:$H$1698,7,0)*VLOOKUP(H521,'DB-주간 퀘스트'!$F$6:$H$15,3,0),VLOOKUP(H521,'DB-주간 퀘스트'!$F$6:$H$15,3,0)))))/7,"0")</f>
        <v>42891.428571428572</v>
      </c>
      <c r="L521" s="29">
        <f t="array" ref="L521">_xlfn.IFNA(IF(H521='DB-아스니아 미션'!$F$8,VLOOKUP('주요 재화 수급처 관리'!$F$10:$F$11,'DB-방치 재화'!$B$3:$H$1698,6,0)*'DB-아스니아 미션'!$H$8,VLOOKUP('주요 재화 수급처 관리'!$H$10:$H$11,'DB-아스니아 미션'!$F$7:$H$10,3,0)),"0")/7</f>
        <v>320365.71428571426</v>
      </c>
      <c r="M521" s="29">
        <f>(((VLOOKUP(F521,'DB-방치 재화'!$B$3:$I$1698,8,0)+8)*(VLOOKUP(H521,'DB-파견 작전실'!$L$8:$M$14,2,0)))*D521)</f>
        <v>74558.986666666679</v>
      </c>
      <c r="N521" s="29">
        <f>_xlfn.IFNA(IF(C521&lt;'DB-선물'!$E$5,VLOOKUP('주요 재화 수급처 관리'!$H$10,'DB-선물'!$G$6:$I$9,3,0),(IF('DB-선물'!$E$11&lt;=C521&lt;'DB-선물'!E467,VLOOKUP('주요 재화 수급처 관리'!$H$10,'DB-선물'!$G$12:$I$15,3,0),VLOOKUP(H521,'DB-선물'!$G$18:$I$21,3,0)))),"0")*6*D521</f>
        <v>0</v>
      </c>
      <c r="O521" s="29">
        <f t="array" ref="O521">(_xlfn.IFNA((VLOOKUP((INDEX('DB-메모리얼'!$F$5:$F$98,MATCH(MIN(ABS('DB-메모리얼'!$F$5:$F$98-'주요 재화 수급처 관리'!$C$10)),ABS('DB-메모리얼'!$F$5:$F$98-'주요 재화 수급처 관리'!$C$10),0))),'DB-메모리얼'!$F$5:$K$98,MATCH(H521,'DB-메모리얼'!$H$3:$K$3,0)+2,0)),"0"))*D521/14</f>
        <v>0</v>
      </c>
      <c r="P521" s="29">
        <f t="shared" si="20"/>
        <v>1028</v>
      </c>
      <c r="Q521" s="299">
        <f t="shared" si="21"/>
        <v>4478072.9295238098</v>
      </c>
    </row>
    <row r="522" spans="2:17" ht="18" thickTop="1" thickBot="1" x14ac:dyDescent="0.35">
      <c r="B522" s="22" t="s">
        <v>1611</v>
      </c>
      <c r="C522" s="116">
        <v>192</v>
      </c>
      <c r="D522" s="323">
        <v>1</v>
      </c>
      <c r="E522" s="17"/>
      <c r="F522" s="276">
        <f>VLOOKUP(C522,'DB-캐릭터별 스테이지 매칭'!$E$3:$F$302,2,0)</f>
        <v>828</v>
      </c>
      <c r="G522" s="276" t="str">
        <f>VLOOKUP(F522,'DB-캐릭터별 스테이지 매칭'!$I$3:$L$1698,4,0)</f>
        <v>18-32</v>
      </c>
      <c r="H522" s="276">
        <f>_xlfn.IFNA(VLOOKUP(B522,'DB-서식용'!$D$4:$E$12,2,0),"")</f>
        <v>1040302001</v>
      </c>
      <c r="I522" s="29">
        <f>IFERROR((VLOOKUP(F522,'DB-방치 재화'!$B$3:$I$1800,(MATCH(H522,'DB-방치 재화'!$F$1:$I$1,0)+4),0))*60*24*D522,"0")*(1.7+1.58)</f>
        <v>3962764.8000000003</v>
      </c>
      <c r="J522" s="29">
        <f>_xlfn.IFNA(IF(H522='DB-일일 퀘스트'!$F$6,VLOOKUP(F522,'DB-방치 재화'!$B$3:$H$1698,5,0)*VLOOKUP(H522,'DB-일일 퀘스트'!$F$6:$H$13,3,0),IF(H522='DB-일일 퀘스트'!$F$7,VLOOKUP(F522,'DB-방치 재화'!$B$3:$H$1698,6,0)*VLOOKUP(H522,'DB-일일 퀘스트'!$F$6:$H$13,3,0),IF(H522='DB-일일 퀘스트'!$F$8,VLOOKUP(F522,'DB-방치 재화'!$B$3:$H$1698,7,0)*VLOOKUP(H522,'DB-일일 퀘스트'!$F$6:$H$13,3,0),VLOOKUP(H522,'DB-일일 퀘스트'!$F$6:$H$13,3,0)))),"0")</f>
        <v>100680</v>
      </c>
      <c r="K522" s="29">
        <f>_xlfn.IFNA((IF(H522='DB-주간 퀘스트'!$F$6,VLOOKUP(F522,'DB-방치 재화'!$B$3:$H$1698,5,0)*VLOOKUP(H522,'DB-주간 퀘스트'!$F$6:$H$15,3,0),IF(H522='DB-주간 퀘스트'!$F$7,VLOOKUP(F522,'DB-방치 재화'!$B$3:$H$1698,6,0)*VLOOKUP(H522,'DB-주간 퀘스트'!$F$6:$H$15,3,0),IF(H522='DB-주간 퀘스트'!$F$8,VLOOKUP(F522,'DB-방치 재화'!$B$3:$H$1698,7,0)*VLOOKUP(H522,'DB-주간 퀘스트'!$F$6:$H$15,3,0),VLOOKUP(H522,'DB-주간 퀘스트'!$F$6:$H$15,3,0)))))/7,"0")</f>
        <v>43148.571428571428</v>
      </c>
      <c r="L522" s="29">
        <f t="array" ref="L522">_xlfn.IFNA(IF(H522='DB-아스니아 미션'!$F$8,VLOOKUP('주요 재화 수급처 관리'!$F$10:$F$11,'DB-방치 재화'!$B$3:$H$1698,6,0)*'DB-아스니아 미션'!$H$8,VLOOKUP('주요 재화 수급처 관리'!$H$10:$H$11,'DB-아스니아 미션'!$F$7:$H$10,3,0)),"0")/7</f>
        <v>320365.71428571426</v>
      </c>
      <c r="M522" s="29">
        <f>(((VLOOKUP(F522,'DB-방치 재화'!$B$3:$I$1698,8,0)+8)*(VLOOKUP(H522,'DB-파견 작전실'!$L$8:$M$14,2,0)))*D522)</f>
        <v>74558.986666666679</v>
      </c>
      <c r="N522" s="29">
        <f>_xlfn.IFNA(IF(C522&lt;'DB-선물'!$E$5,VLOOKUP('주요 재화 수급처 관리'!$H$10,'DB-선물'!$G$6:$I$9,3,0),(IF('DB-선물'!$E$11&lt;=C522&lt;'DB-선물'!E468,VLOOKUP('주요 재화 수급처 관리'!$H$10,'DB-선물'!$G$12:$I$15,3,0),VLOOKUP(H522,'DB-선물'!$G$18:$I$21,3,0)))),"0")*6*D522</f>
        <v>0</v>
      </c>
      <c r="O522" s="29">
        <f t="array" ref="O522">(_xlfn.IFNA((VLOOKUP((INDEX('DB-메모리얼'!$F$5:$F$98,MATCH(MIN(ABS('DB-메모리얼'!$F$5:$F$98-'주요 재화 수급처 관리'!$C$10)),ABS('DB-메모리얼'!$F$5:$F$98-'주요 재화 수급처 관리'!$C$10),0))),'DB-메모리얼'!$F$5:$K$98,MATCH(H522,'DB-메모리얼'!$H$3:$K$3,0)+2,0)),"0"))*D522/14</f>
        <v>0</v>
      </c>
      <c r="P522" s="29">
        <f t="shared" si="20"/>
        <v>1028</v>
      </c>
      <c r="Q522" s="299">
        <f t="shared" si="21"/>
        <v>4502546.0723809525</v>
      </c>
    </row>
    <row r="523" spans="2:17" ht="18" thickTop="1" thickBot="1" x14ac:dyDescent="0.35">
      <c r="B523" s="22" t="s">
        <v>1611</v>
      </c>
      <c r="C523" s="116">
        <v>193</v>
      </c>
      <c r="D523" s="323">
        <v>1</v>
      </c>
      <c r="E523" s="17"/>
      <c r="F523" s="276">
        <f>VLOOKUP(C523,'DB-캐릭터별 스테이지 매칭'!$E$3:$F$302,2,0)</f>
        <v>835</v>
      </c>
      <c r="G523" s="276" t="str">
        <f>VLOOKUP(F523,'DB-캐릭터별 스테이지 매칭'!$I$3:$L$1698,4,0)</f>
        <v>18-39</v>
      </c>
      <c r="H523" s="276">
        <f>_xlfn.IFNA(VLOOKUP(B523,'DB-서식용'!$D$4:$E$12,2,0),"")</f>
        <v>1040302001</v>
      </c>
      <c r="I523" s="29">
        <f>IFERROR((VLOOKUP(F523,'DB-방치 재화'!$B$3:$I$1800,(MATCH(H523,'DB-방치 재화'!$F$1:$I$1,0)+4),0))*60*24*D523,"0")*(1.7+1.58)</f>
        <v>3995827.2</v>
      </c>
      <c r="J523" s="29">
        <f>_xlfn.IFNA(IF(H523='DB-일일 퀘스트'!$F$6,VLOOKUP(F523,'DB-방치 재화'!$B$3:$H$1698,5,0)*VLOOKUP(H523,'DB-일일 퀘스트'!$F$6:$H$13,3,0),IF(H523='DB-일일 퀘스트'!$F$7,VLOOKUP(F523,'DB-방치 재화'!$B$3:$H$1698,6,0)*VLOOKUP(H523,'DB-일일 퀘스트'!$F$6:$H$13,3,0),IF(H523='DB-일일 퀘스트'!$F$8,VLOOKUP(F523,'DB-방치 재화'!$B$3:$H$1698,7,0)*VLOOKUP(H523,'DB-일일 퀘스트'!$F$6:$H$13,3,0),VLOOKUP(H523,'DB-일일 퀘스트'!$F$6:$H$13,3,0)))),"0")</f>
        <v>101520</v>
      </c>
      <c r="K523" s="29">
        <f>_xlfn.IFNA((IF(H523='DB-주간 퀘스트'!$F$6,VLOOKUP(F523,'DB-방치 재화'!$B$3:$H$1698,5,0)*VLOOKUP(H523,'DB-주간 퀘스트'!$F$6:$H$15,3,0),IF(H523='DB-주간 퀘스트'!$F$7,VLOOKUP(F523,'DB-방치 재화'!$B$3:$H$1698,6,0)*VLOOKUP(H523,'DB-주간 퀘스트'!$F$6:$H$15,3,0),IF(H523='DB-주간 퀘스트'!$F$8,VLOOKUP(F523,'DB-방치 재화'!$B$3:$H$1698,7,0)*VLOOKUP(H523,'DB-주간 퀘스트'!$F$6:$H$15,3,0),VLOOKUP(H523,'DB-주간 퀘스트'!$F$6:$H$15,3,0)))))/7,"0")</f>
        <v>43508.571428571428</v>
      </c>
      <c r="L523" s="29">
        <f t="array" ref="L523">_xlfn.IFNA(IF(H523='DB-아스니아 미션'!$F$8,VLOOKUP('주요 재화 수급처 관리'!$F$10:$F$11,'DB-방치 재화'!$B$3:$H$1698,6,0)*'DB-아스니아 미션'!$H$8,VLOOKUP('주요 재화 수급처 관리'!$H$10:$H$11,'DB-아스니아 미션'!$F$7:$H$10,3,0)),"0")/7</f>
        <v>320365.71428571426</v>
      </c>
      <c r="M523" s="29">
        <f>(((VLOOKUP(F523,'DB-방치 재화'!$B$3:$I$1698,8,0)+8)*(VLOOKUP(H523,'DB-파견 작전실'!$L$8:$M$14,2,0)))*D523)</f>
        <v>74558.986666666679</v>
      </c>
      <c r="N523" s="29">
        <f>_xlfn.IFNA(IF(C523&lt;'DB-선물'!$E$5,VLOOKUP('주요 재화 수급처 관리'!$H$10,'DB-선물'!$G$6:$I$9,3,0),(IF('DB-선물'!$E$11&lt;=C523&lt;'DB-선물'!E469,VLOOKUP('주요 재화 수급처 관리'!$H$10,'DB-선물'!$G$12:$I$15,3,0),VLOOKUP(H523,'DB-선물'!$G$18:$I$21,3,0)))),"0")*6*D523</f>
        <v>0</v>
      </c>
      <c r="O523" s="29">
        <f t="array" ref="O523">(_xlfn.IFNA((VLOOKUP((INDEX('DB-메모리얼'!$F$5:$F$98,MATCH(MIN(ABS('DB-메모리얼'!$F$5:$F$98-'주요 재화 수급처 관리'!$C$10)),ABS('DB-메모리얼'!$F$5:$F$98-'주요 재화 수급처 관리'!$C$10),0))),'DB-메모리얼'!$F$5:$K$98,MATCH(H523,'DB-메모리얼'!$H$3:$K$3,0)+2,0)),"0"))*D523/14</f>
        <v>0</v>
      </c>
      <c r="P523" s="29">
        <f t="shared" si="20"/>
        <v>1028</v>
      </c>
      <c r="Q523" s="299">
        <f t="shared" si="21"/>
        <v>4536808.472380952</v>
      </c>
    </row>
    <row r="524" spans="2:17" ht="18" thickTop="1" thickBot="1" x14ac:dyDescent="0.35">
      <c r="B524" s="22" t="s">
        <v>1611</v>
      </c>
      <c r="C524" s="116">
        <v>194</v>
      </c>
      <c r="D524" s="323">
        <v>1</v>
      </c>
      <c r="E524" s="17"/>
      <c r="F524" s="276">
        <f>VLOOKUP(C524,'DB-캐릭터별 스테이지 매칭'!$E$3:$F$302,2,0)</f>
        <v>842</v>
      </c>
      <c r="G524" s="276" t="str">
        <f>VLOOKUP(F524,'DB-캐릭터별 스테이지 매칭'!$I$3:$L$1698,4,0)</f>
        <v>18-46</v>
      </c>
      <c r="H524" s="276">
        <f>_xlfn.IFNA(VLOOKUP(B524,'DB-서식용'!$D$4:$E$12,2,0),"")</f>
        <v>1040302001</v>
      </c>
      <c r="I524" s="29">
        <f>IFERROR((VLOOKUP(F524,'DB-방치 재화'!$B$3:$I$1800,(MATCH(H524,'DB-방치 재화'!$F$1:$I$1,0)+4),0))*60*24*D524,"0")*(1.7+1.58)</f>
        <v>4028889.6</v>
      </c>
      <c r="J524" s="29">
        <f>_xlfn.IFNA(IF(H524='DB-일일 퀘스트'!$F$6,VLOOKUP(F524,'DB-방치 재화'!$B$3:$H$1698,5,0)*VLOOKUP(H524,'DB-일일 퀘스트'!$F$6:$H$13,3,0),IF(H524='DB-일일 퀘스트'!$F$7,VLOOKUP(F524,'DB-방치 재화'!$B$3:$H$1698,6,0)*VLOOKUP(H524,'DB-일일 퀘스트'!$F$6:$H$13,3,0),IF(H524='DB-일일 퀘스트'!$F$8,VLOOKUP(F524,'DB-방치 재화'!$B$3:$H$1698,7,0)*VLOOKUP(H524,'DB-일일 퀘스트'!$F$6:$H$13,3,0),VLOOKUP(H524,'DB-일일 퀘스트'!$F$6:$H$13,3,0)))),"0")</f>
        <v>102360</v>
      </c>
      <c r="K524" s="29">
        <f>_xlfn.IFNA((IF(H524='DB-주간 퀘스트'!$F$6,VLOOKUP(F524,'DB-방치 재화'!$B$3:$H$1698,5,0)*VLOOKUP(H524,'DB-주간 퀘스트'!$F$6:$H$15,3,0),IF(H524='DB-주간 퀘스트'!$F$7,VLOOKUP(F524,'DB-방치 재화'!$B$3:$H$1698,6,0)*VLOOKUP(H524,'DB-주간 퀘스트'!$F$6:$H$15,3,0),IF(H524='DB-주간 퀘스트'!$F$8,VLOOKUP(F524,'DB-방치 재화'!$B$3:$H$1698,7,0)*VLOOKUP(H524,'DB-주간 퀘스트'!$F$6:$H$15,3,0),VLOOKUP(H524,'DB-주간 퀘스트'!$F$6:$H$15,3,0)))))/7,"0")</f>
        <v>43868.571428571428</v>
      </c>
      <c r="L524" s="29">
        <f t="array" ref="L524">_xlfn.IFNA(IF(H524='DB-아스니아 미션'!$F$8,VLOOKUP('주요 재화 수급처 관리'!$F$10:$F$11,'DB-방치 재화'!$B$3:$H$1698,6,0)*'DB-아스니아 미션'!$H$8,VLOOKUP('주요 재화 수급처 관리'!$H$10:$H$11,'DB-아스니아 미션'!$F$7:$H$10,3,0)),"0")/7</f>
        <v>320365.71428571426</v>
      </c>
      <c r="M524" s="29">
        <f>(((VLOOKUP(F524,'DB-방치 재화'!$B$3:$I$1698,8,0)+8)*(VLOOKUP(H524,'DB-파견 작전실'!$L$8:$M$14,2,0)))*D524)</f>
        <v>74558.986666666679</v>
      </c>
      <c r="N524" s="29">
        <f>_xlfn.IFNA(IF(C524&lt;'DB-선물'!$E$5,VLOOKUP('주요 재화 수급처 관리'!$H$10,'DB-선물'!$G$6:$I$9,3,0),(IF('DB-선물'!$E$11&lt;=C524&lt;'DB-선물'!E470,VLOOKUP('주요 재화 수급처 관리'!$H$10,'DB-선물'!$G$12:$I$15,3,0),VLOOKUP(H524,'DB-선물'!$G$18:$I$21,3,0)))),"0")*6*D524</f>
        <v>0</v>
      </c>
      <c r="O524" s="29">
        <f t="array" ref="O524">(_xlfn.IFNA((VLOOKUP((INDEX('DB-메모리얼'!$F$5:$F$98,MATCH(MIN(ABS('DB-메모리얼'!$F$5:$F$98-'주요 재화 수급처 관리'!$C$10)),ABS('DB-메모리얼'!$F$5:$F$98-'주요 재화 수급처 관리'!$C$10),0))),'DB-메모리얼'!$F$5:$K$98,MATCH(H524,'DB-메모리얼'!$H$3:$K$3,0)+2,0)),"0"))*D524/14</f>
        <v>0</v>
      </c>
      <c r="P524" s="29">
        <f t="shared" si="20"/>
        <v>1028</v>
      </c>
      <c r="Q524" s="299">
        <f t="shared" si="21"/>
        <v>4571070.8723809524</v>
      </c>
    </row>
    <row r="525" spans="2:17" ht="18" thickTop="1" thickBot="1" x14ac:dyDescent="0.35">
      <c r="B525" s="22" t="s">
        <v>1611</v>
      </c>
      <c r="C525" s="116">
        <v>195</v>
      </c>
      <c r="D525" s="323">
        <v>1</v>
      </c>
      <c r="E525" s="17"/>
      <c r="F525" s="276">
        <f>VLOOKUP(C525,'DB-캐릭터별 스테이지 매칭'!$E$3:$F$302,2,0)</f>
        <v>849</v>
      </c>
      <c r="G525" s="276" t="str">
        <f>VLOOKUP(F525,'DB-캐릭터별 스테이지 매칭'!$I$3:$L$1698,4,0)</f>
        <v>18-53</v>
      </c>
      <c r="H525" s="276">
        <f>_xlfn.IFNA(VLOOKUP(B525,'DB-서식용'!$D$4:$E$12,2,0),"")</f>
        <v>1040302001</v>
      </c>
      <c r="I525" s="29">
        <f>IFERROR((VLOOKUP(F525,'DB-방치 재화'!$B$3:$I$1800,(MATCH(H525,'DB-방치 재화'!$F$1:$I$1,0)+4),0))*60*24*D525,"0")*(1.7+1.58)</f>
        <v>4057228.8000000003</v>
      </c>
      <c r="J525" s="29">
        <f>_xlfn.IFNA(IF(H525='DB-일일 퀘스트'!$F$6,VLOOKUP(F525,'DB-방치 재화'!$B$3:$H$1698,5,0)*VLOOKUP(H525,'DB-일일 퀘스트'!$F$6:$H$13,3,0),IF(H525='DB-일일 퀘스트'!$F$7,VLOOKUP(F525,'DB-방치 재화'!$B$3:$H$1698,6,0)*VLOOKUP(H525,'DB-일일 퀘스트'!$F$6:$H$13,3,0),IF(H525='DB-일일 퀘스트'!$F$8,VLOOKUP(F525,'DB-방치 재화'!$B$3:$H$1698,7,0)*VLOOKUP(H525,'DB-일일 퀘스트'!$F$6:$H$13,3,0),VLOOKUP(H525,'DB-일일 퀘스트'!$F$6:$H$13,3,0)))),"0")</f>
        <v>103080</v>
      </c>
      <c r="K525" s="29">
        <f>_xlfn.IFNA((IF(H525='DB-주간 퀘스트'!$F$6,VLOOKUP(F525,'DB-방치 재화'!$B$3:$H$1698,5,0)*VLOOKUP(H525,'DB-주간 퀘스트'!$F$6:$H$15,3,0),IF(H525='DB-주간 퀘스트'!$F$7,VLOOKUP(F525,'DB-방치 재화'!$B$3:$H$1698,6,0)*VLOOKUP(H525,'DB-주간 퀘스트'!$F$6:$H$15,3,0),IF(H525='DB-주간 퀘스트'!$F$8,VLOOKUP(F525,'DB-방치 재화'!$B$3:$H$1698,7,0)*VLOOKUP(H525,'DB-주간 퀘스트'!$F$6:$H$15,3,0),VLOOKUP(H525,'DB-주간 퀘스트'!$F$6:$H$15,3,0)))))/7,"0")</f>
        <v>44177.142857142855</v>
      </c>
      <c r="L525" s="29">
        <f t="array" ref="L525">_xlfn.IFNA(IF(H525='DB-아스니아 미션'!$F$8,VLOOKUP('주요 재화 수급처 관리'!$F$10:$F$11,'DB-방치 재화'!$B$3:$H$1698,6,0)*'DB-아스니아 미션'!$H$8,VLOOKUP('주요 재화 수급처 관리'!$H$10:$H$11,'DB-아스니아 미션'!$F$7:$H$10,3,0)),"0")/7</f>
        <v>320365.71428571426</v>
      </c>
      <c r="M525" s="29">
        <f>(((VLOOKUP(F525,'DB-방치 재화'!$B$3:$I$1698,8,0)+8)*(VLOOKUP(H525,'DB-파견 작전실'!$L$8:$M$14,2,0)))*D525)</f>
        <v>74558.986666666679</v>
      </c>
      <c r="N525" s="29">
        <f>_xlfn.IFNA(IF(C525&lt;'DB-선물'!$E$5,VLOOKUP('주요 재화 수급처 관리'!$H$10,'DB-선물'!$G$6:$I$9,3,0),(IF('DB-선물'!$E$11&lt;=C525&lt;'DB-선물'!E471,VLOOKUP('주요 재화 수급처 관리'!$H$10,'DB-선물'!$G$12:$I$15,3,0),VLOOKUP(H525,'DB-선물'!$G$18:$I$21,3,0)))),"0")*6*D525</f>
        <v>0</v>
      </c>
      <c r="O525" s="29">
        <f t="array" ref="O525">(_xlfn.IFNA((VLOOKUP((INDEX('DB-메모리얼'!$F$5:$F$98,MATCH(MIN(ABS('DB-메모리얼'!$F$5:$F$98-'주요 재화 수급처 관리'!$C$10)),ABS('DB-메모리얼'!$F$5:$F$98-'주요 재화 수급처 관리'!$C$10),0))),'DB-메모리얼'!$F$5:$K$98,MATCH(H525,'DB-메모리얼'!$H$3:$K$3,0)+2,0)),"0"))*D525/14</f>
        <v>0</v>
      </c>
      <c r="P525" s="29">
        <f t="shared" si="20"/>
        <v>1028</v>
      </c>
      <c r="Q525" s="299">
        <f t="shared" si="21"/>
        <v>4600438.6438095244</v>
      </c>
    </row>
    <row r="526" spans="2:17" ht="18" thickTop="1" thickBot="1" x14ac:dyDescent="0.35">
      <c r="B526" s="22" t="s">
        <v>1611</v>
      </c>
      <c r="C526" s="116">
        <v>196</v>
      </c>
      <c r="D526" s="323">
        <v>1</v>
      </c>
      <c r="E526" s="17"/>
      <c r="F526" s="276">
        <f>VLOOKUP(C526,'DB-캐릭터별 스테이지 매칭'!$E$3:$F$302,2,0)</f>
        <v>856</v>
      </c>
      <c r="G526" s="276" t="str">
        <f>VLOOKUP(F526,'DB-캐릭터별 스테이지 매칭'!$I$3:$L$1698,4,0)</f>
        <v>18-60</v>
      </c>
      <c r="H526" s="276">
        <f>_xlfn.IFNA(VLOOKUP(B526,'DB-서식용'!$D$4:$E$12,2,0),"")</f>
        <v>1040302001</v>
      </c>
      <c r="I526" s="29">
        <f>IFERROR((VLOOKUP(F526,'DB-방치 재화'!$B$3:$I$1800,(MATCH(H526,'DB-방치 재화'!$F$1:$I$1,0)+4),0))*60*24*D526,"0")*(1.7+1.58)</f>
        <v>4085568.0000000005</v>
      </c>
      <c r="J526" s="29">
        <f>_xlfn.IFNA(IF(H526='DB-일일 퀘스트'!$F$6,VLOOKUP(F526,'DB-방치 재화'!$B$3:$H$1698,5,0)*VLOOKUP(H526,'DB-일일 퀘스트'!$F$6:$H$13,3,0),IF(H526='DB-일일 퀘스트'!$F$7,VLOOKUP(F526,'DB-방치 재화'!$B$3:$H$1698,6,0)*VLOOKUP(H526,'DB-일일 퀘스트'!$F$6:$H$13,3,0),IF(H526='DB-일일 퀘스트'!$F$8,VLOOKUP(F526,'DB-방치 재화'!$B$3:$H$1698,7,0)*VLOOKUP(H526,'DB-일일 퀘스트'!$F$6:$H$13,3,0),VLOOKUP(H526,'DB-일일 퀘스트'!$F$6:$H$13,3,0)))),"0")</f>
        <v>103800</v>
      </c>
      <c r="K526" s="29">
        <f>_xlfn.IFNA((IF(H526='DB-주간 퀘스트'!$F$6,VLOOKUP(F526,'DB-방치 재화'!$B$3:$H$1698,5,0)*VLOOKUP(H526,'DB-주간 퀘스트'!$F$6:$H$15,3,0),IF(H526='DB-주간 퀘스트'!$F$7,VLOOKUP(F526,'DB-방치 재화'!$B$3:$H$1698,6,0)*VLOOKUP(H526,'DB-주간 퀘스트'!$F$6:$H$15,3,0),IF(H526='DB-주간 퀘스트'!$F$8,VLOOKUP(F526,'DB-방치 재화'!$B$3:$H$1698,7,0)*VLOOKUP(H526,'DB-주간 퀘스트'!$F$6:$H$15,3,0),VLOOKUP(H526,'DB-주간 퀘스트'!$F$6:$H$15,3,0)))))/7,"0")</f>
        <v>44485.714285714283</v>
      </c>
      <c r="L526" s="29">
        <f t="array" ref="L526">_xlfn.IFNA(IF(H526='DB-아스니아 미션'!$F$8,VLOOKUP('주요 재화 수급처 관리'!$F$10:$F$11,'DB-방치 재화'!$B$3:$H$1698,6,0)*'DB-아스니아 미션'!$H$8,VLOOKUP('주요 재화 수급처 관리'!$H$10:$H$11,'DB-아스니아 미션'!$F$7:$H$10,3,0)),"0")/7</f>
        <v>320365.71428571426</v>
      </c>
      <c r="M526" s="29">
        <f>(((VLOOKUP(F526,'DB-방치 재화'!$B$3:$I$1698,8,0)+8)*(VLOOKUP(H526,'DB-파견 작전실'!$L$8:$M$14,2,0)))*D526)</f>
        <v>74558.986666666679</v>
      </c>
      <c r="N526" s="29">
        <f>_xlfn.IFNA(IF(C526&lt;'DB-선물'!$E$5,VLOOKUP('주요 재화 수급처 관리'!$H$10,'DB-선물'!$G$6:$I$9,3,0),(IF('DB-선물'!$E$11&lt;=C526&lt;'DB-선물'!E472,VLOOKUP('주요 재화 수급처 관리'!$H$10,'DB-선물'!$G$12:$I$15,3,0),VLOOKUP(H526,'DB-선물'!$G$18:$I$21,3,0)))),"0")*6*D526</f>
        <v>0</v>
      </c>
      <c r="O526" s="29">
        <f t="array" ref="O526">(_xlfn.IFNA((VLOOKUP((INDEX('DB-메모리얼'!$F$5:$F$98,MATCH(MIN(ABS('DB-메모리얼'!$F$5:$F$98-'주요 재화 수급처 관리'!$C$10)),ABS('DB-메모리얼'!$F$5:$F$98-'주요 재화 수급처 관리'!$C$10),0))),'DB-메모리얼'!$F$5:$K$98,MATCH(H526,'DB-메모리얼'!$H$3:$K$3,0)+2,0)),"0"))*D526/14</f>
        <v>0</v>
      </c>
      <c r="P526" s="29">
        <f t="shared" si="20"/>
        <v>1028</v>
      </c>
      <c r="Q526" s="299">
        <f t="shared" si="21"/>
        <v>4629806.4152380954</v>
      </c>
    </row>
    <row r="527" spans="2:17" ht="18" thickTop="1" thickBot="1" x14ac:dyDescent="0.35">
      <c r="B527" s="22" t="s">
        <v>1611</v>
      </c>
      <c r="C527" s="116">
        <v>197</v>
      </c>
      <c r="D527" s="323">
        <v>1</v>
      </c>
      <c r="E527" s="17"/>
      <c r="F527" s="276">
        <f>VLOOKUP(C527,'DB-캐릭터별 스테이지 매칭'!$E$3:$F$302,2,0)</f>
        <v>863</v>
      </c>
      <c r="G527" s="276" t="str">
        <f>VLOOKUP(F527,'DB-캐릭터별 스테이지 매칭'!$I$3:$L$1698,4,0)</f>
        <v>19-7</v>
      </c>
      <c r="H527" s="276">
        <f>_xlfn.IFNA(VLOOKUP(B527,'DB-서식용'!$D$4:$E$12,2,0),"")</f>
        <v>1040302001</v>
      </c>
      <c r="I527" s="29">
        <f>IFERROR((VLOOKUP(F527,'DB-방치 재화'!$B$3:$I$1800,(MATCH(H527,'DB-방치 재화'!$F$1:$I$1,0)+4),0))*60*24*D527,"0")*(1.7+1.58)</f>
        <v>4118630.4000000004</v>
      </c>
      <c r="J527" s="29">
        <f>_xlfn.IFNA(IF(H527='DB-일일 퀘스트'!$F$6,VLOOKUP(F527,'DB-방치 재화'!$B$3:$H$1698,5,0)*VLOOKUP(H527,'DB-일일 퀘스트'!$F$6:$H$13,3,0),IF(H527='DB-일일 퀘스트'!$F$7,VLOOKUP(F527,'DB-방치 재화'!$B$3:$H$1698,6,0)*VLOOKUP(H527,'DB-일일 퀘스트'!$F$6:$H$13,3,0),IF(H527='DB-일일 퀘스트'!$F$8,VLOOKUP(F527,'DB-방치 재화'!$B$3:$H$1698,7,0)*VLOOKUP(H527,'DB-일일 퀘스트'!$F$6:$H$13,3,0),VLOOKUP(H527,'DB-일일 퀘스트'!$F$6:$H$13,3,0)))),"0")</f>
        <v>104640</v>
      </c>
      <c r="K527" s="29">
        <f>_xlfn.IFNA((IF(H527='DB-주간 퀘스트'!$F$6,VLOOKUP(F527,'DB-방치 재화'!$B$3:$H$1698,5,0)*VLOOKUP(H527,'DB-주간 퀘스트'!$F$6:$H$15,3,0),IF(H527='DB-주간 퀘스트'!$F$7,VLOOKUP(F527,'DB-방치 재화'!$B$3:$H$1698,6,0)*VLOOKUP(H527,'DB-주간 퀘스트'!$F$6:$H$15,3,0),IF(H527='DB-주간 퀘스트'!$F$8,VLOOKUP(F527,'DB-방치 재화'!$B$3:$H$1698,7,0)*VLOOKUP(H527,'DB-주간 퀘스트'!$F$6:$H$15,3,0),VLOOKUP(H527,'DB-주간 퀘스트'!$F$6:$H$15,3,0)))))/7,"0")</f>
        <v>44845.714285714283</v>
      </c>
      <c r="L527" s="29">
        <f t="array" ref="L527">_xlfn.IFNA(IF(H527='DB-아스니아 미션'!$F$8,VLOOKUP('주요 재화 수급처 관리'!$F$10:$F$11,'DB-방치 재화'!$B$3:$H$1698,6,0)*'DB-아스니아 미션'!$H$8,VLOOKUP('주요 재화 수급처 관리'!$H$10:$H$11,'DB-아스니아 미션'!$F$7:$H$10,3,0)),"0")/7</f>
        <v>320365.71428571426</v>
      </c>
      <c r="M527" s="29">
        <f>(((VLOOKUP(F527,'DB-방치 재화'!$B$3:$I$1698,8,0)+8)*(VLOOKUP(H527,'DB-파견 작전실'!$L$8:$M$14,2,0)))*D527)</f>
        <v>74558.986666666679</v>
      </c>
      <c r="N527" s="29">
        <f>_xlfn.IFNA(IF(C527&lt;'DB-선물'!$E$5,VLOOKUP('주요 재화 수급처 관리'!$H$10,'DB-선물'!$G$6:$I$9,3,0),(IF('DB-선물'!$E$11&lt;=C527&lt;'DB-선물'!E473,VLOOKUP('주요 재화 수급처 관리'!$H$10,'DB-선물'!$G$12:$I$15,3,0),VLOOKUP(H527,'DB-선물'!$G$18:$I$21,3,0)))),"0")*6*D527</f>
        <v>0</v>
      </c>
      <c r="O527" s="29">
        <f t="array" ref="O527">(_xlfn.IFNA((VLOOKUP((INDEX('DB-메모리얼'!$F$5:$F$98,MATCH(MIN(ABS('DB-메모리얼'!$F$5:$F$98-'주요 재화 수급처 관리'!$C$10)),ABS('DB-메모리얼'!$F$5:$F$98-'주요 재화 수급처 관리'!$C$10),0))),'DB-메모리얼'!$F$5:$K$98,MATCH(H527,'DB-메모리얼'!$H$3:$K$3,0)+2,0)),"0"))*D527/14</f>
        <v>0</v>
      </c>
      <c r="P527" s="29">
        <f t="shared" si="20"/>
        <v>1028</v>
      </c>
      <c r="Q527" s="299">
        <f t="shared" si="21"/>
        <v>4664068.8152380958</v>
      </c>
    </row>
    <row r="528" spans="2:17" ht="18" thickTop="1" thickBot="1" x14ac:dyDescent="0.35">
      <c r="B528" s="22" t="s">
        <v>1611</v>
      </c>
      <c r="C528" s="116">
        <v>198</v>
      </c>
      <c r="D528" s="323">
        <v>1</v>
      </c>
      <c r="E528" s="17"/>
      <c r="F528" s="276">
        <f>VLOOKUP(C528,'DB-캐릭터별 스테이지 매칭'!$E$3:$F$302,2,0)</f>
        <v>870</v>
      </c>
      <c r="G528" s="276" t="str">
        <f>VLOOKUP(F528,'DB-캐릭터별 스테이지 매칭'!$I$3:$L$1698,4,0)</f>
        <v>19-14</v>
      </c>
      <c r="H528" s="276">
        <f>_xlfn.IFNA(VLOOKUP(B528,'DB-서식용'!$D$4:$E$12,2,0),"")</f>
        <v>1040302001</v>
      </c>
      <c r="I528" s="29">
        <f>IFERROR((VLOOKUP(F528,'DB-방치 재화'!$B$3:$I$1800,(MATCH(H528,'DB-방치 재화'!$F$1:$I$1,0)+4),0))*60*24*D528,"0")*(1.7+1.58)</f>
        <v>4151692.8000000003</v>
      </c>
      <c r="J528" s="29">
        <f>_xlfn.IFNA(IF(H528='DB-일일 퀘스트'!$F$6,VLOOKUP(F528,'DB-방치 재화'!$B$3:$H$1698,5,0)*VLOOKUP(H528,'DB-일일 퀘스트'!$F$6:$H$13,3,0),IF(H528='DB-일일 퀘스트'!$F$7,VLOOKUP(F528,'DB-방치 재화'!$B$3:$H$1698,6,0)*VLOOKUP(H528,'DB-일일 퀘스트'!$F$6:$H$13,3,0),IF(H528='DB-일일 퀘스트'!$F$8,VLOOKUP(F528,'DB-방치 재화'!$B$3:$H$1698,7,0)*VLOOKUP(H528,'DB-일일 퀘스트'!$F$6:$H$13,3,0),VLOOKUP(H528,'DB-일일 퀘스트'!$F$6:$H$13,3,0)))),"0")</f>
        <v>105480</v>
      </c>
      <c r="K528" s="29">
        <f>_xlfn.IFNA((IF(H528='DB-주간 퀘스트'!$F$6,VLOOKUP(F528,'DB-방치 재화'!$B$3:$H$1698,5,0)*VLOOKUP(H528,'DB-주간 퀘스트'!$F$6:$H$15,3,0),IF(H528='DB-주간 퀘스트'!$F$7,VLOOKUP(F528,'DB-방치 재화'!$B$3:$H$1698,6,0)*VLOOKUP(H528,'DB-주간 퀘스트'!$F$6:$H$15,3,0),IF(H528='DB-주간 퀘스트'!$F$8,VLOOKUP(F528,'DB-방치 재화'!$B$3:$H$1698,7,0)*VLOOKUP(H528,'DB-주간 퀘스트'!$F$6:$H$15,3,0),VLOOKUP(H528,'DB-주간 퀘스트'!$F$6:$H$15,3,0)))))/7,"0")</f>
        <v>45205.714285714283</v>
      </c>
      <c r="L528" s="29">
        <f t="array" ref="L528">_xlfn.IFNA(IF(H528='DB-아스니아 미션'!$F$8,VLOOKUP('주요 재화 수급처 관리'!$F$10:$F$11,'DB-방치 재화'!$B$3:$H$1698,6,0)*'DB-아스니아 미션'!$H$8,VLOOKUP('주요 재화 수급처 관리'!$H$10:$H$11,'DB-아스니아 미션'!$F$7:$H$10,3,0)),"0")/7</f>
        <v>320365.71428571426</v>
      </c>
      <c r="M528" s="29">
        <f>(((VLOOKUP(F528,'DB-방치 재화'!$B$3:$I$1698,8,0)+8)*(VLOOKUP(H528,'DB-파견 작전실'!$L$8:$M$14,2,0)))*D528)</f>
        <v>74558.986666666679</v>
      </c>
      <c r="N528" s="29">
        <f>_xlfn.IFNA(IF(C528&lt;'DB-선물'!$E$5,VLOOKUP('주요 재화 수급처 관리'!$H$10,'DB-선물'!$G$6:$I$9,3,0),(IF('DB-선물'!$E$11&lt;=C528&lt;'DB-선물'!E474,VLOOKUP('주요 재화 수급처 관리'!$H$10,'DB-선물'!$G$12:$I$15,3,0),VLOOKUP(H528,'DB-선물'!$G$18:$I$21,3,0)))),"0")*6*D528</f>
        <v>0</v>
      </c>
      <c r="O528" s="29">
        <f t="array" ref="O528">(_xlfn.IFNA((VLOOKUP((INDEX('DB-메모리얼'!$F$5:$F$98,MATCH(MIN(ABS('DB-메모리얼'!$F$5:$F$98-'주요 재화 수급처 관리'!$C$10)),ABS('DB-메모리얼'!$F$5:$F$98-'주요 재화 수급처 관리'!$C$10),0))),'DB-메모리얼'!$F$5:$K$98,MATCH(H528,'DB-메모리얼'!$H$3:$K$3,0)+2,0)),"0"))*D528/14</f>
        <v>0</v>
      </c>
      <c r="P528" s="29">
        <f t="shared" si="20"/>
        <v>1028</v>
      </c>
      <c r="Q528" s="299">
        <f t="shared" si="21"/>
        <v>4698331.2152380962</v>
      </c>
    </row>
    <row r="529" spans="2:17" ht="18" thickTop="1" thickBot="1" x14ac:dyDescent="0.35">
      <c r="B529" s="22" t="s">
        <v>1611</v>
      </c>
      <c r="C529" s="116">
        <v>199</v>
      </c>
      <c r="D529" s="323">
        <v>1</v>
      </c>
      <c r="E529" s="17"/>
      <c r="F529" s="276">
        <f>VLOOKUP(C529,'DB-캐릭터별 스테이지 매칭'!$E$3:$F$302,2,0)</f>
        <v>877</v>
      </c>
      <c r="G529" s="276" t="str">
        <f>VLOOKUP(F529,'DB-캐릭터별 스테이지 매칭'!$I$3:$L$1698,4,0)</f>
        <v>19-21</v>
      </c>
      <c r="H529" s="276">
        <f>_xlfn.IFNA(VLOOKUP(B529,'DB-서식용'!$D$4:$E$12,2,0),"")</f>
        <v>1040302001</v>
      </c>
      <c r="I529" s="29">
        <f>IFERROR((VLOOKUP(F529,'DB-방치 재화'!$B$3:$I$1800,(MATCH(H529,'DB-방치 재화'!$F$1:$I$1,0)+4),0))*60*24*D529,"0")*(1.7+1.58)</f>
        <v>4180032.0000000005</v>
      </c>
      <c r="J529" s="29">
        <f>_xlfn.IFNA(IF(H529='DB-일일 퀘스트'!$F$6,VLOOKUP(F529,'DB-방치 재화'!$B$3:$H$1698,5,0)*VLOOKUP(H529,'DB-일일 퀘스트'!$F$6:$H$13,3,0),IF(H529='DB-일일 퀘스트'!$F$7,VLOOKUP(F529,'DB-방치 재화'!$B$3:$H$1698,6,0)*VLOOKUP(H529,'DB-일일 퀘스트'!$F$6:$H$13,3,0),IF(H529='DB-일일 퀘스트'!$F$8,VLOOKUP(F529,'DB-방치 재화'!$B$3:$H$1698,7,0)*VLOOKUP(H529,'DB-일일 퀘스트'!$F$6:$H$13,3,0),VLOOKUP(H529,'DB-일일 퀘스트'!$F$6:$H$13,3,0)))),"0")</f>
        <v>106200</v>
      </c>
      <c r="K529" s="29">
        <f>_xlfn.IFNA((IF(H529='DB-주간 퀘스트'!$F$6,VLOOKUP(F529,'DB-방치 재화'!$B$3:$H$1698,5,0)*VLOOKUP(H529,'DB-주간 퀘스트'!$F$6:$H$15,3,0),IF(H529='DB-주간 퀘스트'!$F$7,VLOOKUP(F529,'DB-방치 재화'!$B$3:$H$1698,6,0)*VLOOKUP(H529,'DB-주간 퀘스트'!$F$6:$H$15,3,0),IF(H529='DB-주간 퀘스트'!$F$8,VLOOKUP(F529,'DB-방치 재화'!$B$3:$H$1698,7,0)*VLOOKUP(H529,'DB-주간 퀘스트'!$F$6:$H$15,3,0),VLOOKUP(H529,'DB-주간 퀘스트'!$F$6:$H$15,3,0)))))/7,"0")</f>
        <v>45514.285714285717</v>
      </c>
      <c r="L529" s="29">
        <f t="array" ref="L529">_xlfn.IFNA(IF(H529='DB-아스니아 미션'!$F$8,VLOOKUP('주요 재화 수급처 관리'!$F$10:$F$11,'DB-방치 재화'!$B$3:$H$1698,6,0)*'DB-아스니아 미션'!$H$8,VLOOKUP('주요 재화 수급처 관리'!$H$10:$H$11,'DB-아스니아 미션'!$F$7:$H$10,3,0)),"0")/7</f>
        <v>320365.71428571426</v>
      </c>
      <c r="M529" s="29">
        <f>(((VLOOKUP(F529,'DB-방치 재화'!$B$3:$I$1698,8,0)+8)*(VLOOKUP(H529,'DB-파견 작전실'!$L$8:$M$14,2,0)))*D529)</f>
        <v>74558.986666666679</v>
      </c>
      <c r="N529" s="29">
        <f>_xlfn.IFNA(IF(C529&lt;'DB-선물'!$E$5,VLOOKUP('주요 재화 수급처 관리'!$H$10,'DB-선물'!$G$6:$I$9,3,0),(IF('DB-선물'!$E$11&lt;=C529&lt;'DB-선물'!E475,VLOOKUP('주요 재화 수급처 관리'!$H$10,'DB-선물'!$G$12:$I$15,3,0),VLOOKUP(H529,'DB-선물'!$G$18:$I$21,3,0)))),"0")*6*D529</f>
        <v>0</v>
      </c>
      <c r="O529" s="29">
        <f t="array" ref="O529">(_xlfn.IFNA((VLOOKUP((INDEX('DB-메모리얼'!$F$5:$F$98,MATCH(MIN(ABS('DB-메모리얼'!$F$5:$F$98-'주요 재화 수급처 관리'!$C$10)),ABS('DB-메모리얼'!$F$5:$F$98-'주요 재화 수급처 관리'!$C$10),0))),'DB-메모리얼'!$F$5:$K$98,MATCH(H529,'DB-메모리얼'!$H$3:$K$3,0)+2,0)),"0"))*D529/14</f>
        <v>0</v>
      </c>
      <c r="P529" s="29">
        <f t="shared" si="20"/>
        <v>1028</v>
      </c>
      <c r="Q529" s="299">
        <f t="shared" si="21"/>
        <v>4727698.9866666663</v>
      </c>
    </row>
    <row r="530" spans="2:17" ht="18" thickTop="1" thickBot="1" x14ac:dyDescent="0.35">
      <c r="B530" s="22" t="s">
        <v>1611</v>
      </c>
      <c r="C530" s="5">
        <v>200</v>
      </c>
      <c r="D530" s="323">
        <v>1</v>
      </c>
      <c r="E530" s="17"/>
      <c r="F530" s="276">
        <f>VLOOKUP(C530,'DB-캐릭터별 스테이지 매칭'!$E$3:$F$302,2,0)</f>
        <v>884</v>
      </c>
      <c r="G530" s="276" t="str">
        <f>VLOOKUP(F530,'DB-캐릭터별 스테이지 매칭'!$I$3:$L$1698,4,0)</f>
        <v>19-28</v>
      </c>
      <c r="H530" s="276">
        <f>_xlfn.IFNA(VLOOKUP(B530,'DB-서식용'!$D$4:$E$12,2,0),"")</f>
        <v>1040302001</v>
      </c>
      <c r="I530" s="29">
        <f>IFERROR((VLOOKUP(F530,'DB-방치 재화'!$B$3:$I$1800,(MATCH(H530,'DB-방치 재화'!$F$1:$I$1,0)+4),0))*60*24*D530,"0")*(1.7+1.58)</f>
        <v>4208371.2</v>
      </c>
      <c r="J530" s="29">
        <f>_xlfn.IFNA(IF(H530='DB-일일 퀘스트'!$F$6,VLOOKUP(F530,'DB-방치 재화'!$B$3:$H$1698,5,0)*VLOOKUP(H530,'DB-일일 퀘스트'!$F$6:$H$13,3,0),IF(H530='DB-일일 퀘스트'!$F$7,VLOOKUP(F530,'DB-방치 재화'!$B$3:$H$1698,6,0)*VLOOKUP(H530,'DB-일일 퀘스트'!$F$6:$H$13,3,0),IF(H530='DB-일일 퀘스트'!$F$8,VLOOKUP(F530,'DB-방치 재화'!$B$3:$H$1698,7,0)*VLOOKUP(H530,'DB-일일 퀘스트'!$F$6:$H$13,3,0),VLOOKUP(H530,'DB-일일 퀘스트'!$F$6:$H$13,3,0)))),"0")</f>
        <v>106920</v>
      </c>
      <c r="K530" s="29">
        <f>_xlfn.IFNA((IF(H530='DB-주간 퀘스트'!$F$6,VLOOKUP(F530,'DB-방치 재화'!$B$3:$H$1698,5,0)*VLOOKUP(H530,'DB-주간 퀘스트'!$F$6:$H$15,3,0),IF(H530='DB-주간 퀘스트'!$F$7,VLOOKUP(F530,'DB-방치 재화'!$B$3:$H$1698,6,0)*VLOOKUP(H530,'DB-주간 퀘스트'!$F$6:$H$15,3,0),IF(H530='DB-주간 퀘스트'!$F$8,VLOOKUP(F530,'DB-방치 재화'!$B$3:$H$1698,7,0)*VLOOKUP(H530,'DB-주간 퀘스트'!$F$6:$H$15,3,0),VLOOKUP(H530,'DB-주간 퀘스트'!$F$6:$H$15,3,0)))))/7,"0")</f>
        <v>45822.857142857145</v>
      </c>
      <c r="L530" s="29">
        <f t="array" ref="L530">_xlfn.IFNA(IF(H530='DB-아스니아 미션'!$F$8,VLOOKUP('주요 재화 수급처 관리'!$F$10:$F$11,'DB-방치 재화'!$B$3:$H$1698,6,0)*'DB-아스니아 미션'!$H$8,VLOOKUP('주요 재화 수급처 관리'!$H$10:$H$11,'DB-아스니아 미션'!$F$7:$H$10,3,0)),"0")/7</f>
        <v>320365.71428571426</v>
      </c>
      <c r="M530" s="29">
        <f>(((VLOOKUP(F530,'DB-방치 재화'!$B$3:$I$1698,8,0)+8)*(VLOOKUP(H530,'DB-파견 작전실'!$L$8:$M$14,2,0)))*D530)</f>
        <v>74558.986666666679</v>
      </c>
      <c r="N530" s="29">
        <f>_xlfn.IFNA(IF(C530&lt;'DB-선물'!$E$5,VLOOKUP('주요 재화 수급처 관리'!$H$10,'DB-선물'!$G$6:$I$9,3,0),(IF('DB-선물'!$E$11&lt;=C530&lt;'DB-선물'!E476,VLOOKUP('주요 재화 수급처 관리'!$H$10,'DB-선물'!$G$12:$I$15,3,0),VLOOKUP(H530,'DB-선물'!$G$18:$I$21,3,0)))),"0")*6*D530</f>
        <v>0</v>
      </c>
      <c r="O530" s="29">
        <f t="array" ref="O530">(_xlfn.IFNA((VLOOKUP((INDEX('DB-메모리얼'!$F$5:$F$98,MATCH(MIN(ABS('DB-메모리얼'!$F$5:$F$98-'주요 재화 수급처 관리'!$C$10)),ABS('DB-메모리얼'!$F$5:$F$98-'주요 재화 수급처 관리'!$C$10),0))),'DB-메모리얼'!$F$5:$K$98,MATCH(H530,'DB-메모리얼'!$H$3:$K$3,0)+2,0)),"0"))*D530/14</f>
        <v>0</v>
      </c>
      <c r="P530" s="29">
        <f t="shared" si="20"/>
        <v>1028</v>
      </c>
      <c r="Q530" s="299">
        <f t="shared" si="21"/>
        <v>4757066.7580952384</v>
      </c>
    </row>
    <row r="531" spans="2:17" ht="18" thickTop="1" thickBot="1" x14ac:dyDescent="0.35">
      <c r="B531" s="22" t="s">
        <v>1611</v>
      </c>
      <c r="C531" s="5">
        <v>201</v>
      </c>
      <c r="D531" s="323">
        <v>1</v>
      </c>
      <c r="E531" s="17"/>
      <c r="F531" s="276">
        <f>VLOOKUP(C531,'DB-캐릭터별 스테이지 매칭'!$E$3:$F$302,2,0)</f>
        <v>891</v>
      </c>
      <c r="G531" s="276" t="str">
        <f>VLOOKUP(F531,'DB-캐릭터별 스테이지 매칭'!$I$3:$L$1698,4,0)</f>
        <v>19-35</v>
      </c>
      <c r="H531" s="276">
        <f>_xlfn.IFNA(VLOOKUP(B531,'DB-서식용'!$D$4:$E$12,2,0),"")</f>
        <v>1040302001</v>
      </c>
      <c r="I531" s="29">
        <f>IFERROR((VLOOKUP(F531,'DB-방치 재화'!$B$3:$I$1800,(MATCH(H531,'DB-방치 재화'!$F$1:$I$1,0)+4),0))*60*24*D531,"0")*(1.7+1.58)</f>
        <v>4241433.6000000006</v>
      </c>
      <c r="J531" s="29">
        <f>_xlfn.IFNA(IF(H531='DB-일일 퀘스트'!$F$6,VLOOKUP(F531,'DB-방치 재화'!$B$3:$H$1698,5,0)*VLOOKUP(H531,'DB-일일 퀘스트'!$F$6:$H$13,3,0),IF(H531='DB-일일 퀘스트'!$F$7,VLOOKUP(F531,'DB-방치 재화'!$B$3:$H$1698,6,0)*VLOOKUP(H531,'DB-일일 퀘스트'!$F$6:$H$13,3,0),IF(H531='DB-일일 퀘스트'!$F$8,VLOOKUP(F531,'DB-방치 재화'!$B$3:$H$1698,7,0)*VLOOKUP(H531,'DB-일일 퀘스트'!$F$6:$H$13,3,0),VLOOKUP(H531,'DB-일일 퀘스트'!$F$6:$H$13,3,0)))),"0")</f>
        <v>107760</v>
      </c>
      <c r="K531" s="29">
        <f>_xlfn.IFNA((IF(H531='DB-주간 퀘스트'!$F$6,VLOOKUP(F531,'DB-방치 재화'!$B$3:$H$1698,5,0)*VLOOKUP(H531,'DB-주간 퀘스트'!$F$6:$H$15,3,0),IF(H531='DB-주간 퀘스트'!$F$7,VLOOKUP(F531,'DB-방치 재화'!$B$3:$H$1698,6,0)*VLOOKUP(H531,'DB-주간 퀘스트'!$F$6:$H$15,3,0),IF(H531='DB-주간 퀘스트'!$F$8,VLOOKUP(F531,'DB-방치 재화'!$B$3:$H$1698,7,0)*VLOOKUP(H531,'DB-주간 퀘스트'!$F$6:$H$15,3,0),VLOOKUP(H531,'DB-주간 퀘스트'!$F$6:$H$15,3,0)))))/7,"0")</f>
        <v>46182.857142857145</v>
      </c>
      <c r="L531" s="29">
        <f t="array" ref="L531">_xlfn.IFNA(IF(H531='DB-아스니아 미션'!$F$8,VLOOKUP('주요 재화 수급처 관리'!$F$10:$F$11,'DB-방치 재화'!$B$3:$H$1698,6,0)*'DB-아스니아 미션'!$H$8,VLOOKUP('주요 재화 수급처 관리'!$H$10:$H$11,'DB-아스니아 미션'!$F$7:$H$10,3,0)),"0")/7</f>
        <v>320365.71428571426</v>
      </c>
      <c r="M531" s="29">
        <f>(((VLOOKUP(F531,'DB-방치 재화'!$B$3:$I$1698,8,0)+8)*(VLOOKUP(H531,'DB-파견 작전실'!$L$8:$M$14,2,0)))*D531)</f>
        <v>74558.986666666679</v>
      </c>
      <c r="N531" s="29">
        <f>_xlfn.IFNA(IF(C531&lt;'DB-선물'!$E$5,VLOOKUP('주요 재화 수급처 관리'!$H$10,'DB-선물'!$G$6:$I$9,3,0),(IF('DB-선물'!$E$11&lt;=C531&lt;'DB-선물'!E477,VLOOKUP('주요 재화 수급처 관리'!$H$10,'DB-선물'!$G$12:$I$15,3,0),VLOOKUP(H531,'DB-선물'!$G$18:$I$21,3,0)))),"0")*6*D531</f>
        <v>0</v>
      </c>
      <c r="O531" s="29">
        <f t="array" ref="O531">(_xlfn.IFNA((VLOOKUP((INDEX('DB-메모리얼'!$F$5:$F$98,MATCH(MIN(ABS('DB-메모리얼'!$F$5:$F$98-'주요 재화 수급처 관리'!$C$10)),ABS('DB-메모리얼'!$F$5:$F$98-'주요 재화 수급처 관리'!$C$10),0))),'DB-메모리얼'!$F$5:$K$98,MATCH(H531,'DB-메모리얼'!$H$3:$K$3,0)+2,0)),"0"))*D531/14</f>
        <v>0</v>
      </c>
      <c r="P531" s="29">
        <f t="shared" si="20"/>
        <v>1028</v>
      </c>
      <c r="Q531" s="299">
        <f t="shared" si="21"/>
        <v>4791329.1580952387</v>
      </c>
    </row>
    <row r="532" spans="2:17" ht="18" thickTop="1" thickBot="1" x14ac:dyDescent="0.35">
      <c r="B532" s="22" t="s">
        <v>1611</v>
      </c>
      <c r="C532" s="5">
        <v>202</v>
      </c>
      <c r="D532" s="323">
        <v>1</v>
      </c>
      <c r="E532" s="17"/>
      <c r="F532" s="276">
        <f>VLOOKUP(C532,'DB-캐릭터별 스테이지 매칭'!$E$3:$F$302,2,0)</f>
        <v>898</v>
      </c>
      <c r="G532" s="276" t="str">
        <f>VLOOKUP(F532,'DB-캐릭터별 스테이지 매칭'!$I$3:$L$1698,4,0)</f>
        <v>19-42</v>
      </c>
      <c r="H532" s="276">
        <f>_xlfn.IFNA(VLOOKUP(B532,'DB-서식용'!$D$4:$E$12,2,0),"")</f>
        <v>1040302001</v>
      </c>
      <c r="I532" s="29">
        <f>IFERROR((VLOOKUP(F532,'DB-방치 재화'!$B$3:$I$1800,(MATCH(H532,'DB-방치 재화'!$F$1:$I$1,0)+4),0))*60*24*D532,"0")*(1.7+1.58)</f>
        <v>4269772.8000000007</v>
      </c>
      <c r="J532" s="29">
        <f>_xlfn.IFNA(IF(H532='DB-일일 퀘스트'!$F$6,VLOOKUP(F532,'DB-방치 재화'!$B$3:$H$1698,5,0)*VLOOKUP(H532,'DB-일일 퀘스트'!$F$6:$H$13,3,0),IF(H532='DB-일일 퀘스트'!$F$7,VLOOKUP(F532,'DB-방치 재화'!$B$3:$H$1698,6,0)*VLOOKUP(H532,'DB-일일 퀘스트'!$F$6:$H$13,3,0),IF(H532='DB-일일 퀘스트'!$F$8,VLOOKUP(F532,'DB-방치 재화'!$B$3:$H$1698,7,0)*VLOOKUP(H532,'DB-일일 퀘스트'!$F$6:$H$13,3,0),VLOOKUP(H532,'DB-일일 퀘스트'!$F$6:$H$13,3,0)))),"0")</f>
        <v>108480</v>
      </c>
      <c r="K532" s="29">
        <f>_xlfn.IFNA((IF(H532='DB-주간 퀘스트'!$F$6,VLOOKUP(F532,'DB-방치 재화'!$B$3:$H$1698,5,0)*VLOOKUP(H532,'DB-주간 퀘스트'!$F$6:$H$15,3,0),IF(H532='DB-주간 퀘스트'!$F$7,VLOOKUP(F532,'DB-방치 재화'!$B$3:$H$1698,6,0)*VLOOKUP(H532,'DB-주간 퀘스트'!$F$6:$H$15,3,0),IF(H532='DB-주간 퀘스트'!$F$8,VLOOKUP(F532,'DB-방치 재화'!$B$3:$H$1698,7,0)*VLOOKUP(H532,'DB-주간 퀘스트'!$F$6:$H$15,3,0),VLOOKUP(H532,'DB-주간 퀘스트'!$F$6:$H$15,3,0)))))/7,"0")</f>
        <v>46491.428571428572</v>
      </c>
      <c r="L532" s="29">
        <f t="array" ref="L532">_xlfn.IFNA(IF(H532='DB-아스니아 미션'!$F$8,VLOOKUP('주요 재화 수급처 관리'!$F$10:$F$11,'DB-방치 재화'!$B$3:$H$1698,6,0)*'DB-아스니아 미션'!$H$8,VLOOKUP('주요 재화 수급처 관리'!$H$10:$H$11,'DB-아스니아 미션'!$F$7:$H$10,3,0)),"0")/7</f>
        <v>320365.71428571426</v>
      </c>
      <c r="M532" s="29">
        <f>(((VLOOKUP(F532,'DB-방치 재화'!$B$3:$I$1698,8,0)+8)*(VLOOKUP(H532,'DB-파견 작전실'!$L$8:$M$14,2,0)))*D532)</f>
        <v>74558.986666666679</v>
      </c>
      <c r="N532" s="29">
        <f>_xlfn.IFNA(IF(C532&lt;'DB-선물'!$E$5,VLOOKUP('주요 재화 수급처 관리'!$H$10,'DB-선물'!$G$6:$I$9,3,0),(IF('DB-선물'!$E$11&lt;=C532&lt;'DB-선물'!E478,VLOOKUP('주요 재화 수급처 관리'!$H$10,'DB-선물'!$G$12:$I$15,3,0),VLOOKUP(H532,'DB-선물'!$G$18:$I$21,3,0)))),"0")*6*D532</f>
        <v>0</v>
      </c>
      <c r="O532" s="29">
        <f t="array" ref="O532">(_xlfn.IFNA((VLOOKUP((INDEX('DB-메모리얼'!$F$5:$F$98,MATCH(MIN(ABS('DB-메모리얼'!$F$5:$F$98-'주요 재화 수급처 관리'!$C$10)),ABS('DB-메모리얼'!$F$5:$F$98-'주요 재화 수급처 관리'!$C$10),0))),'DB-메모리얼'!$F$5:$K$98,MATCH(H532,'DB-메모리얼'!$H$3:$K$3,0)+2,0)),"0"))*D532/14</f>
        <v>0</v>
      </c>
      <c r="P532" s="29">
        <f t="shared" si="20"/>
        <v>1028</v>
      </c>
      <c r="Q532" s="299">
        <f t="shared" si="21"/>
        <v>4820696.9295238098</v>
      </c>
    </row>
    <row r="533" spans="2:17" ht="18" thickTop="1" thickBot="1" x14ac:dyDescent="0.35">
      <c r="B533" s="22" t="s">
        <v>1611</v>
      </c>
      <c r="C533" s="5">
        <v>203</v>
      </c>
      <c r="D533" s="323">
        <v>1</v>
      </c>
      <c r="E533" s="17"/>
      <c r="F533" s="276">
        <f>VLOOKUP(C533,'DB-캐릭터별 스테이지 매칭'!$E$3:$F$302,2,0)</f>
        <v>906</v>
      </c>
      <c r="G533" s="276" t="str">
        <f>VLOOKUP(F533,'DB-캐릭터별 스테이지 매칭'!$I$3:$L$1698,4,0)</f>
        <v>19-50</v>
      </c>
      <c r="H533" s="276">
        <f>_xlfn.IFNA(VLOOKUP(B533,'DB-서식용'!$D$4:$E$12,2,0),"")</f>
        <v>1040302001</v>
      </c>
      <c r="I533" s="29">
        <f>IFERROR((VLOOKUP(F533,'DB-방치 재화'!$B$3:$I$1800,(MATCH(H533,'DB-방치 재화'!$F$1:$I$1,0)+4),0))*60*24*D533,"0")*(1.7+1.58)</f>
        <v>4302835.2</v>
      </c>
      <c r="J533" s="29">
        <f>_xlfn.IFNA(IF(H533='DB-일일 퀘스트'!$F$6,VLOOKUP(F533,'DB-방치 재화'!$B$3:$H$1698,5,0)*VLOOKUP(H533,'DB-일일 퀘스트'!$F$6:$H$13,3,0),IF(H533='DB-일일 퀘스트'!$F$7,VLOOKUP(F533,'DB-방치 재화'!$B$3:$H$1698,6,0)*VLOOKUP(H533,'DB-일일 퀘스트'!$F$6:$H$13,3,0),IF(H533='DB-일일 퀘스트'!$F$8,VLOOKUP(F533,'DB-방치 재화'!$B$3:$H$1698,7,0)*VLOOKUP(H533,'DB-일일 퀘스트'!$F$6:$H$13,3,0),VLOOKUP(H533,'DB-일일 퀘스트'!$F$6:$H$13,3,0)))),"0")</f>
        <v>109320</v>
      </c>
      <c r="K533" s="29">
        <f>_xlfn.IFNA((IF(H533='DB-주간 퀘스트'!$F$6,VLOOKUP(F533,'DB-방치 재화'!$B$3:$H$1698,5,0)*VLOOKUP(H533,'DB-주간 퀘스트'!$F$6:$H$15,3,0),IF(H533='DB-주간 퀘스트'!$F$7,VLOOKUP(F533,'DB-방치 재화'!$B$3:$H$1698,6,0)*VLOOKUP(H533,'DB-주간 퀘스트'!$F$6:$H$15,3,0),IF(H533='DB-주간 퀘스트'!$F$8,VLOOKUP(F533,'DB-방치 재화'!$B$3:$H$1698,7,0)*VLOOKUP(H533,'DB-주간 퀘스트'!$F$6:$H$15,3,0),VLOOKUP(H533,'DB-주간 퀘스트'!$F$6:$H$15,3,0)))))/7,"0")</f>
        <v>46851.428571428572</v>
      </c>
      <c r="L533" s="29">
        <f t="array" ref="L533">_xlfn.IFNA(IF(H533='DB-아스니아 미션'!$F$8,VLOOKUP('주요 재화 수급처 관리'!$F$10:$F$11,'DB-방치 재화'!$B$3:$H$1698,6,0)*'DB-아스니아 미션'!$H$8,VLOOKUP('주요 재화 수급처 관리'!$H$10:$H$11,'DB-아스니아 미션'!$F$7:$H$10,3,0)),"0")/7</f>
        <v>320365.71428571426</v>
      </c>
      <c r="M533" s="29">
        <f>(((VLOOKUP(F533,'DB-방치 재화'!$B$3:$I$1698,8,0)+8)*(VLOOKUP(H533,'DB-파견 작전실'!$L$8:$M$14,2,0)))*D533)</f>
        <v>74558.986666666679</v>
      </c>
      <c r="N533" s="29">
        <f>_xlfn.IFNA(IF(C533&lt;'DB-선물'!$E$5,VLOOKUP('주요 재화 수급처 관리'!$H$10,'DB-선물'!$G$6:$I$9,3,0),(IF('DB-선물'!$E$11&lt;=C533&lt;'DB-선물'!E479,VLOOKUP('주요 재화 수급처 관리'!$H$10,'DB-선물'!$G$12:$I$15,3,0),VLOOKUP(H533,'DB-선물'!$G$18:$I$21,3,0)))),"0")*6*D533</f>
        <v>0</v>
      </c>
      <c r="O533" s="29">
        <f t="array" ref="O533">(_xlfn.IFNA((VLOOKUP((INDEX('DB-메모리얼'!$F$5:$F$98,MATCH(MIN(ABS('DB-메모리얼'!$F$5:$F$98-'주요 재화 수급처 관리'!$C$10)),ABS('DB-메모리얼'!$F$5:$F$98-'주요 재화 수급처 관리'!$C$10),0))),'DB-메모리얼'!$F$5:$K$98,MATCH(H533,'DB-메모리얼'!$H$3:$K$3,0)+2,0)),"0"))*D533/14</f>
        <v>0</v>
      </c>
      <c r="P533" s="29">
        <f t="shared" si="20"/>
        <v>1028</v>
      </c>
      <c r="Q533" s="299">
        <f t="shared" si="21"/>
        <v>4854959.3295238093</v>
      </c>
    </row>
    <row r="534" spans="2:17" ht="18" thickTop="1" thickBot="1" x14ac:dyDescent="0.35">
      <c r="B534" s="22" t="s">
        <v>1611</v>
      </c>
      <c r="C534" s="5">
        <v>204</v>
      </c>
      <c r="D534" s="323">
        <v>1</v>
      </c>
      <c r="E534" s="17"/>
      <c r="F534" s="276">
        <f>VLOOKUP(C534,'DB-캐릭터별 스테이지 매칭'!$E$3:$F$302,2,0)</f>
        <v>913</v>
      </c>
      <c r="G534" s="276" t="str">
        <f>VLOOKUP(F534,'DB-캐릭터별 스테이지 매칭'!$I$3:$L$1698,4,0)</f>
        <v>19-57</v>
      </c>
      <c r="H534" s="276">
        <f>_xlfn.IFNA(VLOOKUP(B534,'DB-서식용'!$D$4:$E$12,2,0),"")</f>
        <v>1040302001</v>
      </c>
      <c r="I534" s="29">
        <f>IFERROR((VLOOKUP(F534,'DB-방치 재화'!$B$3:$I$1800,(MATCH(H534,'DB-방치 재화'!$F$1:$I$1,0)+4),0))*60*24*D534,"0")*(1.7+1.58)</f>
        <v>4335897.6000000006</v>
      </c>
      <c r="J534" s="29">
        <f>_xlfn.IFNA(IF(H534='DB-일일 퀘스트'!$F$6,VLOOKUP(F534,'DB-방치 재화'!$B$3:$H$1698,5,0)*VLOOKUP(H534,'DB-일일 퀘스트'!$F$6:$H$13,3,0),IF(H534='DB-일일 퀘스트'!$F$7,VLOOKUP(F534,'DB-방치 재화'!$B$3:$H$1698,6,0)*VLOOKUP(H534,'DB-일일 퀘스트'!$F$6:$H$13,3,0),IF(H534='DB-일일 퀘스트'!$F$8,VLOOKUP(F534,'DB-방치 재화'!$B$3:$H$1698,7,0)*VLOOKUP(H534,'DB-일일 퀘스트'!$F$6:$H$13,3,0),VLOOKUP(H534,'DB-일일 퀘스트'!$F$6:$H$13,3,0)))),"0")</f>
        <v>110160</v>
      </c>
      <c r="K534" s="29">
        <f>_xlfn.IFNA((IF(H534='DB-주간 퀘스트'!$F$6,VLOOKUP(F534,'DB-방치 재화'!$B$3:$H$1698,5,0)*VLOOKUP(H534,'DB-주간 퀘스트'!$F$6:$H$15,3,0),IF(H534='DB-주간 퀘스트'!$F$7,VLOOKUP(F534,'DB-방치 재화'!$B$3:$H$1698,6,0)*VLOOKUP(H534,'DB-주간 퀘스트'!$F$6:$H$15,3,0),IF(H534='DB-주간 퀘스트'!$F$8,VLOOKUP(F534,'DB-방치 재화'!$B$3:$H$1698,7,0)*VLOOKUP(H534,'DB-주간 퀘스트'!$F$6:$H$15,3,0),VLOOKUP(H534,'DB-주간 퀘스트'!$F$6:$H$15,3,0)))))/7,"0")</f>
        <v>47211.428571428572</v>
      </c>
      <c r="L534" s="29">
        <f t="array" ref="L534">_xlfn.IFNA(IF(H534='DB-아스니아 미션'!$F$8,VLOOKUP('주요 재화 수급처 관리'!$F$10:$F$11,'DB-방치 재화'!$B$3:$H$1698,6,0)*'DB-아스니아 미션'!$H$8,VLOOKUP('주요 재화 수급처 관리'!$H$10:$H$11,'DB-아스니아 미션'!$F$7:$H$10,3,0)),"0")/7</f>
        <v>320365.71428571426</v>
      </c>
      <c r="M534" s="29">
        <f>(((VLOOKUP(F534,'DB-방치 재화'!$B$3:$I$1698,8,0)+8)*(VLOOKUP(H534,'DB-파견 작전실'!$L$8:$M$14,2,0)))*D534)</f>
        <v>74558.986666666679</v>
      </c>
      <c r="N534" s="29">
        <f>_xlfn.IFNA(IF(C534&lt;'DB-선물'!$E$5,VLOOKUP('주요 재화 수급처 관리'!$H$10,'DB-선물'!$G$6:$I$9,3,0),(IF('DB-선물'!$E$11&lt;=C534&lt;'DB-선물'!E480,VLOOKUP('주요 재화 수급처 관리'!$H$10,'DB-선물'!$G$12:$I$15,3,0),VLOOKUP(H534,'DB-선물'!$G$18:$I$21,3,0)))),"0")*6*D534</f>
        <v>0</v>
      </c>
      <c r="O534" s="29">
        <f t="array" ref="O534">(_xlfn.IFNA((VLOOKUP((INDEX('DB-메모리얼'!$F$5:$F$98,MATCH(MIN(ABS('DB-메모리얼'!$F$5:$F$98-'주요 재화 수급처 관리'!$C$10)),ABS('DB-메모리얼'!$F$5:$F$98-'주요 재화 수급처 관리'!$C$10),0))),'DB-메모리얼'!$F$5:$K$98,MATCH(H534,'DB-메모리얼'!$H$3:$K$3,0)+2,0)),"0"))*D534/14</f>
        <v>0</v>
      </c>
      <c r="P534" s="29">
        <f t="shared" si="20"/>
        <v>1028</v>
      </c>
      <c r="Q534" s="299">
        <f t="shared" si="21"/>
        <v>4889221.7295238096</v>
      </c>
    </row>
    <row r="535" spans="2:17" ht="18" thickTop="1" thickBot="1" x14ac:dyDescent="0.35">
      <c r="B535" s="22" t="s">
        <v>1611</v>
      </c>
      <c r="C535" s="116">
        <v>205</v>
      </c>
      <c r="D535" s="323">
        <v>1</v>
      </c>
      <c r="E535" s="17"/>
      <c r="F535" s="276">
        <f>VLOOKUP(C535,'DB-캐릭터별 스테이지 매칭'!$E$3:$F$302,2,0)</f>
        <v>920</v>
      </c>
      <c r="G535" s="276" t="str">
        <f>VLOOKUP(F535,'DB-캐릭터별 스테이지 매칭'!$I$3:$L$1698,4,0)</f>
        <v>20-4</v>
      </c>
      <c r="H535" s="276">
        <f>_xlfn.IFNA(VLOOKUP(B535,'DB-서식용'!$D$4:$E$12,2,0),"")</f>
        <v>1040302001</v>
      </c>
      <c r="I535" s="29">
        <f>IFERROR((VLOOKUP(F535,'DB-방치 재화'!$B$3:$I$1800,(MATCH(H535,'DB-방치 재화'!$F$1:$I$1,0)+4),0))*60*24*D535,"0")*(1.7+1.58)</f>
        <v>4368960</v>
      </c>
      <c r="J535" s="29">
        <f>_xlfn.IFNA(IF(H535='DB-일일 퀘스트'!$F$6,VLOOKUP(F535,'DB-방치 재화'!$B$3:$H$1698,5,0)*VLOOKUP(H535,'DB-일일 퀘스트'!$F$6:$H$13,3,0),IF(H535='DB-일일 퀘스트'!$F$7,VLOOKUP(F535,'DB-방치 재화'!$B$3:$H$1698,6,0)*VLOOKUP(H535,'DB-일일 퀘스트'!$F$6:$H$13,3,0),IF(H535='DB-일일 퀘스트'!$F$8,VLOOKUP(F535,'DB-방치 재화'!$B$3:$H$1698,7,0)*VLOOKUP(H535,'DB-일일 퀘스트'!$F$6:$H$13,3,0),VLOOKUP(H535,'DB-일일 퀘스트'!$F$6:$H$13,3,0)))),"0")</f>
        <v>111000</v>
      </c>
      <c r="K535" s="29">
        <f>_xlfn.IFNA((IF(H535='DB-주간 퀘스트'!$F$6,VLOOKUP(F535,'DB-방치 재화'!$B$3:$H$1698,5,0)*VLOOKUP(H535,'DB-주간 퀘스트'!$F$6:$H$15,3,0),IF(H535='DB-주간 퀘스트'!$F$7,VLOOKUP(F535,'DB-방치 재화'!$B$3:$H$1698,6,0)*VLOOKUP(H535,'DB-주간 퀘스트'!$F$6:$H$15,3,0),IF(H535='DB-주간 퀘스트'!$F$8,VLOOKUP(F535,'DB-방치 재화'!$B$3:$H$1698,7,0)*VLOOKUP(H535,'DB-주간 퀘스트'!$F$6:$H$15,3,0),VLOOKUP(H535,'DB-주간 퀘스트'!$F$6:$H$15,3,0)))))/7,"0")</f>
        <v>47571.428571428572</v>
      </c>
      <c r="L535" s="29">
        <f t="array" ref="L535">_xlfn.IFNA(IF(H535='DB-아스니아 미션'!$F$8,VLOOKUP('주요 재화 수급처 관리'!$F$10:$F$11,'DB-방치 재화'!$B$3:$H$1698,6,0)*'DB-아스니아 미션'!$H$8,VLOOKUP('주요 재화 수급처 관리'!$H$10:$H$11,'DB-아스니아 미션'!$F$7:$H$10,3,0)),"0")/7</f>
        <v>320365.71428571426</v>
      </c>
      <c r="M535" s="29">
        <f>(((VLOOKUP(F535,'DB-방치 재화'!$B$3:$I$1698,8,0)+8)*(VLOOKUP(H535,'DB-파견 작전실'!$L$8:$M$14,2,0)))*D535)</f>
        <v>74558.986666666679</v>
      </c>
      <c r="N535" s="29">
        <f>_xlfn.IFNA(IF(C535&lt;'DB-선물'!$E$5,VLOOKUP('주요 재화 수급처 관리'!$H$10,'DB-선물'!$G$6:$I$9,3,0),(IF('DB-선물'!$E$11&lt;=C535&lt;'DB-선물'!E481,VLOOKUP('주요 재화 수급처 관리'!$H$10,'DB-선물'!$G$12:$I$15,3,0),VLOOKUP(H535,'DB-선물'!$G$18:$I$21,3,0)))),"0")*6*D535</f>
        <v>0</v>
      </c>
      <c r="O535" s="29">
        <f t="array" ref="O535">(_xlfn.IFNA((VLOOKUP((INDEX('DB-메모리얼'!$F$5:$F$98,MATCH(MIN(ABS('DB-메모리얼'!$F$5:$F$98-'주요 재화 수급처 관리'!$C$10)),ABS('DB-메모리얼'!$F$5:$F$98-'주요 재화 수급처 관리'!$C$10),0))),'DB-메모리얼'!$F$5:$K$98,MATCH(H535,'DB-메모리얼'!$H$3:$K$3,0)+2,0)),"0"))*D535/14</f>
        <v>0</v>
      </c>
      <c r="P535" s="29">
        <f t="shared" si="20"/>
        <v>1028</v>
      </c>
      <c r="Q535" s="299">
        <f t="shared" si="21"/>
        <v>4923484.1295238091</v>
      </c>
    </row>
    <row r="536" spans="2:17" ht="18" thickTop="1" thickBot="1" x14ac:dyDescent="0.35">
      <c r="B536" s="22" t="s">
        <v>1611</v>
      </c>
      <c r="C536" s="116">
        <v>206</v>
      </c>
      <c r="D536" s="323">
        <v>1</v>
      </c>
      <c r="E536" s="17"/>
      <c r="F536" s="276">
        <f>VLOOKUP(C536,'DB-캐릭터별 스테이지 매칭'!$E$3:$F$302,2,0)</f>
        <v>927</v>
      </c>
      <c r="G536" s="276" t="str">
        <f>VLOOKUP(F536,'DB-캐릭터별 스테이지 매칭'!$I$3:$L$1698,4,0)</f>
        <v>20-11</v>
      </c>
      <c r="H536" s="276">
        <f>_xlfn.IFNA(VLOOKUP(B536,'DB-서식용'!$D$4:$E$12,2,0),"")</f>
        <v>1040302001</v>
      </c>
      <c r="I536" s="29">
        <f>IFERROR((VLOOKUP(F536,'DB-방치 재화'!$B$3:$I$1800,(MATCH(H536,'DB-방치 재화'!$F$1:$I$1,0)+4),0))*60*24*D536,"0")*(1.7+1.58)</f>
        <v>4397299.2</v>
      </c>
      <c r="J536" s="29">
        <f>_xlfn.IFNA(IF(H536='DB-일일 퀘스트'!$F$6,VLOOKUP(F536,'DB-방치 재화'!$B$3:$H$1698,5,0)*VLOOKUP(H536,'DB-일일 퀘스트'!$F$6:$H$13,3,0),IF(H536='DB-일일 퀘스트'!$F$7,VLOOKUP(F536,'DB-방치 재화'!$B$3:$H$1698,6,0)*VLOOKUP(H536,'DB-일일 퀘스트'!$F$6:$H$13,3,0),IF(H536='DB-일일 퀘스트'!$F$8,VLOOKUP(F536,'DB-방치 재화'!$B$3:$H$1698,7,0)*VLOOKUP(H536,'DB-일일 퀘스트'!$F$6:$H$13,3,0),VLOOKUP(H536,'DB-일일 퀘스트'!$F$6:$H$13,3,0)))),"0")</f>
        <v>111720</v>
      </c>
      <c r="K536" s="29">
        <f>_xlfn.IFNA((IF(H536='DB-주간 퀘스트'!$F$6,VLOOKUP(F536,'DB-방치 재화'!$B$3:$H$1698,5,0)*VLOOKUP(H536,'DB-주간 퀘스트'!$F$6:$H$15,3,0),IF(H536='DB-주간 퀘스트'!$F$7,VLOOKUP(F536,'DB-방치 재화'!$B$3:$H$1698,6,0)*VLOOKUP(H536,'DB-주간 퀘스트'!$F$6:$H$15,3,0),IF(H536='DB-주간 퀘스트'!$F$8,VLOOKUP(F536,'DB-방치 재화'!$B$3:$H$1698,7,0)*VLOOKUP(H536,'DB-주간 퀘스트'!$F$6:$H$15,3,0),VLOOKUP(H536,'DB-주간 퀘스트'!$F$6:$H$15,3,0)))))/7,"0")</f>
        <v>47880</v>
      </c>
      <c r="L536" s="29">
        <f t="array" ref="L536">_xlfn.IFNA(IF(H536='DB-아스니아 미션'!$F$8,VLOOKUP('주요 재화 수급처 관리'!$F$10:$F$11,'DB-방치 재화'!$B$3:$H$1698,6,0)*'DB-아스니아 미션'!$H$8,VLOOKUP('주요 재화 수급처 관리'!$H$10:$H$11,'DB-아스니아 미션'!$F$7:$H$10,3,0)),"0")/7</f>
        <v>320365.71428571426</v>
      </c>
      <c r="M536" s="29">
        <f>(((VLOOKUP(F536,'DB-방치 재화'!$B$3:$I$1698,8,0)+8)*(VLOOKUP(H536,'DB-파견 작전실'!$L$8:$M$14,2,0)))*D536)</f>
        <v>74558.986666666679</v>
      </c>
      <c r="N536" s="29">
        <f>_xlfn.IFNA(IF(C536&lt;'DB-선물'!$E$5,VLOOKUP('주요 재화 수급처 관리'!$H$10,'DB-선물'!$G$6:$I$9,3,0),(IF('DB-선물'!$E$11&lt;=C536&lt;'DB-선물'!E482,VLOOKUP('주요 재화 수급처 관리'!$H$10,'DB-선물'!$G$12:$I$15,3,0),VLOOKUP(H536,'DB-선물'!$G$18:$I$21,3,0)))),"0")*6*D536</f>
        <v>0</v>
      </c>
      <c r="O536" s="29">
        <f t="array" ref="O536">(_xlfn.IFNA((VLOOKUP((INDEX('DB-메모리얼'!$F$5:$F$98,MATCH(MIN(ABS('DB-메모리얼'!$F$5:$F$98-'주요 재화 수급처 관리'!$C$10)),ABS('DB-메모리얼'!$F$5:$F$98-'주요 재화 수급처 관리'!$C$10),0))),'DB-메모리얼'!$F$5:$K$98,MATCH(H536,'DB-메모리얼'!$H$3:$K$3,0)+2,0)),"0"))*D536/14</f>
        <v>0</v>
      </c>
      <c r="P536" s="29">
        <f t="shared" si="20"/>
        <v>1028</v>
      </c>
      <c r="Q536" s="299">
        <f t="shared" si="21"/>
        <v>4952851.9009523811</v>
      </c>
    </row>
    <row r="537" spans="2:17" ht="18" thickTop="1" thickBot="1" x14ac:dyDescent="0.35">
      <c r="B537" s="22" t="s">
        <v>1611</v>
      </c>
      <c r="C537" s="116">
        <v>207</v>
      </c>
      <c r="D537" s="323">
        <v>1</v>
      </c>
      <c r="E537" s="17"/>
      <c r="F537" s="276">
        <f>VLOOKUP(C537,'DB-캐릭터별 스테이지 매칭'!$E$3:$F$302,2,0)</f>
        <v>934</v>
      </c>
      <c r="G537" s="276" t="str">
        <f>VLOOKUP(F537,'DB-캐릭터별 스테이지 매칭'!$I$3:$L$1698,4,0)</f>
        <v>20-18</v>
      </c>
      <c r="H537" s="276">
        <f>_xlfn.IFNA(VLOOKUP(B537,'DB-서식용'!$D$4:$E$12,2,0),"")</f>
        <v>1040302001</v>
      </c>
      <c r="I537" s="29">
        <f>IFERROR((VLOOKUP(F537,'DB-방치 재화'!$B$3:$I$1800,(MATCH(H537,'DB-방치 재화'!$F$1:$I$1,0)+4),0))*60*24*D537,"0")*(1.7+1.58)</f>
        <v>4425638.4000000004</v>
      </c>
      <c r="J537" s="29">
        <f>_xlfn.IFNA(IF(H537='DB-일일 퀘스트'!$F$6,VLOOKUP(F537,'DB-방치 재화'!$B$3:$H$1698,5,0)*VLOOKUP(H537,'DB-일일 퀘스트'!$F$6:$H$13,3,0),IF(H537='DB-일일 퀘스트'!$F$7,VLOOKUP(F537,'DB-방치 재화'!$B$3:$H$1698,6,0)*VLOOKUP(H537,'DB-일일 퀘스트'!$F$6:$H$13,3,0),IF(H537='DB-일일 퀘스트'!$F$8,VLOOKUP(F537,'DB-방치 재화'!$B$3:$H$1698,7,0)*VLOOKUP(H537,'DB-일일 퀘스트'!$F$6:$H$13,3,0),VLOOKUP(H537,'DB-일일 퀘스트'!$F$6:$H$13,3,0)))),"0")</f>
        <v>112440</v>
      </c>
      <c r="K537" s="29">
        <f>_xlfn.IFNA((IF(H537='DB-주간 퀘스트'!$F$6,VLOOKUP(F537,'DB-방치 재화'!$B$3:$H$1698,5,0)*VLOOKUP(H537,'DB-주간 퀘스트'!$F$6:$H$15,3,0),IF(H537='DB-주간 퀘스트'!$F$7,VLOOKUP(F537,'DB-방치 재화'!$B$3:$H$1698,6,0)*VLOOKUP(H537,'DB-주간 퀘스트'!$F$6:$H$15,3,0),IF(H537='DB-주간 퀘스트'!$F$8,VLOOKUP(F537,'DB-방치 재화'!$B$3:$H$1698,7,0)*VLOOKUP(H537,'DB-주간 퀘스트'!$F$6:$H$15,3,0),VLOOKUP(H537,'DB-주간 퀘스트'!$F$6:$H$15,3,0)))))/7,"0")</f>
        <v>48188.571428571428</v>
      </c>
      <c r="L537" s="29">
        <f t="array" ref="L537">_xlfn.IFNA(IF(H537='DB-아스니아 미션'!$F$8,VLOOKUP('주요 재화 수급처 관리'!$F$10:$F$11,'DB-방치 재화'!$B$3:$H$1698,6,0)*'DB-아스니아 미션'!$H$8,VLOOKUP('주요 재화 수급처 관리'!$H$10:$H$11,'DB-아스니아 미션'!$F$7:$H$10,3,0)),"0")/7</f>
        <v>320365.71428571426</v>
      </c>
      <c r="M537" s="29">
        <f>(((VLOOKUP(F537,'DB-방치 재화'!$B$3:$I$1698,8,0)+8)*(VLOOKUP(H537,'DB-파견 작전실'!$L$8:$M$14,2,0)))*D537)</f>
        <v>74558.986666666679</v>
      </c>
      <c r="N537" s="29">
        <f>_xlfn.IFNA(IF(C537&lt;'DB-선물'!$E$5,VLOOKUP('주요 재화 수급처 관리'!$H$10,'DB-선물'!$G$6:$I$9,3,0),(IF('DB-선물'!$E$11&lt;=C537&lt;'DB-선물'!E483,VLOOKUP('주요 재화 수급처 관리'!$H$10,'DB-선물'!$G$12:$I$15,3,0),VLOOKUP(H537,'DB-선물'!$G$18:$I$21,3,0)))),"0")*6*D537</f>
        <v>0</v>
      </c>
      <c r="O537" s="29">
        <f t="array" ref="O537">(_xlfn.IFNA((VLOOKUP((INDEX('DB-메모리얼'!$F$5:$F$98,MATCH(MIN(ABS('DB-메모리얼'!$F$5:$F$98-'주요 재화 수급처 관리'!$C$10)),ABS('DB-메모리얼'!$F$5:$F$98-'주요 재화 수급처 관리'!$C$10),0))),'DB-메모리얼'!$F$5:$K$98,MATCH(H537,'DB-메모리얼'!$H$3:$K$3,0)+2,0)),"0"))*D537/14</f>
        <v>0</v>
      </c>
      <c r="P537" s="29">
        <f t="shared" si="20"/>
        <v>1028</v>
      </c>
      <c r="Q537" s="299">
        <f t="shared" si="21"/>
        <v>4982219.6723809531</v>
      </c>
    </row>
    <row r="538" spans="2:17" ht="18" thickTop="1" thickBot="1" x14ac:dyDescent="0.35">
      <c r="B538" s="22" t="s">
        <v>1611</v>
      </c>
      <c r="C538" s="116">
        <v>208</v>
      </c>
      <c r="D538" s="323">
        <v>1</v>
      </c>
      <c r="E538" s="17"/>
      <c r="F538" s="276">
        <f>VLOOKUP(C538,'DB-캐릭터별 스테이지 매칭'!$E$3:$F$302,2,0)</f>
        <v>942</v>
      </c>
      <c r="G538" s="276" t="str">
        <f>VLOOKUP(F538,'DB-캐릭터별 스테이지 매칭'!$I$3:$L$1698,4,0)</f>
        <v>20-26</v>
      </c>
      <c r="H538" s="276">
        <f>_xlfn.IFNA(VLOOKUP(B538,'DB-서식용'!$D$4:$E$12,2,0),"")</f>
        <v>1040302001</v>
      </c>
      <c r="I538" s="29">
        <f>IFERROR((VLOOKUP(F538,'DB-방치 재화'!$B$3:$I$1800,(MATCH(H538,'DB-방치 재화'!$F$1:$I$1,0)+4),0))*60*24*D538,"0")*(1.7+1.58)</f>
        <v>4463424</v>
      </c>
      <c r="J538" s="29">
        <f>_xlfn.IFNA(IF(H538='DB-일일 퀘스트'!$F$6,VLOOKUP(F538,'DB-방치 재화'!$B$3:$H$1698,5,0)*VLOOKUP(H538,'DB-일일 퀘스트'!$F$6:$H$13,3,0),IF(H538='DB-일일 퀘스트'!$F$7,VLOOKUP(F538,'DB-방치 재화'!$B$3:$H$1698,6,0)*VLOOKUP(H538,'DB-일일 퀘스트'!$F$6:$H$13,3,0),IF(H538='DB-일일 퀘스트'!$F$8,VLOOKUP(F538,'DB-방치 재화'!$B$3:$H$1698,7,0)*VLOOKUP(H538,'DB-일일 퀘스트'!$F$6:$H$13,3,0),VLOOKUP(H538,'DB-일일 퀘스트'!$F$6:$H$13,3,0)))),"0")</f>
        <v>113400</v>
      </c>
      <c r="K538" s="29">
        <f>_xlfn.IFNA((IF(H538='DB-주간 퀘스트'!$F$6,VLOOKUP(F538,'DB-방치 재화'!$B$3:$H$1698,5,0)*VLOOKUP(H538,'DB-주간 퀘스트'!$F$6:$H$15,3,0),IF(H538='DB-주간 퀘스트'!$F$7,VLOOKUP(F538,'DB-방치 재화'!$B$3:$H$1698,6,0)*VLOOKUP(H538,'DB-주간 퀘스트'!$F$6:$H$15,3,0),IF(H538='DB-주간 퀘스트'!$F$8,VLOOKUP(F538,'DB-방치 재화'!$B$3:$H$1698,7,0)*VLOOKUP(H538,'DB-주간 퀘스트'!$F$6:$H$15,3,0),VLOOKUP(H538,'DB-주간 퀘스트'!$F$6:$H$15,3,0)))))/7,"0")</f>
        <v>48600</v>
      </c>
      <c r="L538" s="29">
        <f t="array" ref="L538">_xlfn.IFNA(IF(H538='DB-아스니아 미션'!$F$8,VLOOKUP('주요 재화 수급처 관리'!$F$10:$F$11,'DB-방치 재화'!$B$3:$H$1698,6,0)*'DB-아스니아 미션'!$H$8,VLOOKUP('주요 재화 수급처 관리'!$H$10:$H$11,'DB-아스니아 미션'!$F$7:$H$10,3,0)),"0")/7</f>
        <v>320365.71428571426</v>
      </c>
      <c r="M538" s="29">
        <f>(((VLOOKUP(F538,'DB-방치 재화'!$B$3:$I$1698,8,0)+8)*(VLOOKUP(H538,'DB-파견 작전실'!$L$8:$M$14,2,0)))*D538)</f>
        <v>74558.986666666679</v>
      </c>
      <c r="N538" s="29">
        <f>_xlfn.IFNA(IF(C538&lt;'DB-선물'!$E$5,VLOOKUP('주요 재화 수급처 관리'!$H$10,'DB-선물'!$G$6:$I$9,3,0),(IF('DB-선물'!$E$11&lt;=C538&lt;'DB-선물'!E484,VLOOKUP('주요 재화 수급처 관리'!$H$10,'DB-선물'!$G$12:$I$15,3,0),VLOOKUP(H538,'DB-선물'!$G$18:$I$21,3,0)))),"0")*6*D538</f>
        <v>0</v>
      </c>
      <c r="O538" s="29">
        <f t="array" ref="O538">(_xlfn.IFNA((VLOOKUP((INDEX('DB-메모리얼'!$F$5:$F$98,MATCH(MIN(ABS('DB-메모리얼'!$F$5:$F$98-'주요 재화 수급처 관리'!$C$10)),ABS('DB-메모리얼'!$F$5:$F$98-'주요 재화 수급처 관리'!$C$10),0))),'DB-메모리얼'!$F$5:$K$98,MATCH(H538,'DB-메모리얼'!$H$3:$K$3,0)+2,0)),"0"))*D538/14</f>
        <v>0</v>
      </c>
      <c r="P538" s="29">
        <f t="shared" si="20"/>
        <v>1028</v>
      </c>
      <c r="Q538" s="299">
        <f t="shared" si="21"/>
        <v>5021376.7009523809</v>
      </c>
    </row>
    <row r="539" spans="2:17" ht="18" thickTop="1" thickBot="1" x14ac:dyDescent="0.35">
      <c r="B539" s="22" t="s">
        <v>1611</v>
      </c>
      <c r="C539" s="116">
        <v>209</v>
      </c>
      <c r="D539" s="323">
        <v>1</v>
      </c>
      <c r="E539" s="17"/>
      <c r="F539" s="276">
        <f>VLOOKUP(C539,'DB-캐릭터별 스테이지 매칭'!$E$3:$F$302,2,0)</f>
        <v>949</v>
      </c>
      <c r="G539" s="276" t="str">
        <f>VLOOKUP(F539,'DB-캐릭터별 스테이지 매칭'!$I$3:$L$1698,4,0)</f>
        <v>20-33</v>
      </c>
      <c r="H539" s="276">
        <f>_xlfn.IFNA(VLOOKUP(B539,'DB-서식용'!$D$4:$E$12,2,0),"")</f>
        <v>1040302001</v>
      </c>
      <c r="I539" s="29">
        <f>IFERROR((VLOOKUP(F539,'DB-방치 재화'!$B$3:$I$1800,(MATCH(H539,'DB-방치 재화'!$F$1:$I$1,0)+4),0))*60*24*D539,"0")*(1.7+1.58)</f>
        <v>4491763.2</v>
      </c>
      <c r="J539" s="29">
        <f>_xlfn.IFNA(IF(H539='DB-일일 퀘스트'!$F$6,VLOOKUP(F539,'DB-방치 재화'!$B$3:$H$1698,5,0)*VLOOKUP(H539,'DB-일일 퀘스트'!$F$6:$H$13,3,0),IF(H539='DB-일일 퀘스트'!$F$7,VLOOKUP(F539,'DB-방치 재화'!$B$3:$H$1698,6,0)*VLOOKUP(H539,'DB-일일 퀘스트'!$F$6:$H$13,3,0),IF(H539='DB-일일 퀘스트'!$F$8,VLOOKUP(F539,'DB-방치 재화'!$B$3:$H$1698,7,0)*VLOOKUP(H539,'DB-일일 퀘스트'!$F$6:$H$13,3,0),VLOOKUP(H539,'DB-일일 퀘스트'!$F$6:$H$13,3,0)))),"0")</f>
        <v>114120</v>
      </c>
      <c r="K539" s="29">
        <f>_xlfn.IFNA((IF(H539='DB-주간 퀘스트'!$F$6,VLOOKUP(F539,'DB-방치 재화'!$B$3:$H$1698,5,0)*VLOOKUP(H539,'DB-주간 퀘스트'!$F$6:$H$15,3,0),IF(H539='DB-주간 퀘스트'!$F$7,VLOOKUP(F539,'DB-방치 재화'!$B$3:$H$1698,6,0)*VLOOKUP(H539,'DB-주간 퀘스트'!$F$6:$H$15,3,0),IF(H539='DB-주간 퀘스트'!$F$8,VLOOKUP(F539,'DB-방치 재화'!$B$3:$H$1698,7,0)*VLOOKUP(H539,'DB-주간 퀘스트'!$F$6:$H$15,3,0),VLOOKUP(H539,'DB-주간 퀘스트'!$F$6:$H$15,3,0)))))/7,"0")</f>
        <v>48908.571428571428</v>
      </c>
      <c r="L539" s="29">
        <f t="array" ref="L539">_xlfn.IFNA(IF(H539='DB-아스니아 미션'!$F$8,VLOOKUP('주요 재화 수급처 관리'!$F$10:$F$11,'DB-방치 재화'!$B$3:$H$1698,6,0)*'DB-아스니아 미션'!$H$8,VLOOKUP('주요 재화 수급처 관리'!$H$10:$H$11,'DB-아스니아 미션'!$F$7:$H$10,3,0)),"0")/7</f>
        <v>320365.71428571426</v>
      </c>
      <c r="M539" s="29">
        <f>(((VLOOKUP(F539,'DB-방치 재화'!$B$3:$I$1698,8,0)+8)*(VLOOKUP(H539,'DB-파견 작전실'!$L$8:$M$14,2,0)))*D539)</f>
        <v>74558.986666666679</v>
      </c>
      <c r="N539" s="29">
        <f>_xlfn.IFNA(IF(C539&lt;'DB-선물'!$E$5,VLOOKUP('주요 재화 수급처 관리'!$H$10,'DB-선물'!$G$6:$I$9,3,0),(IF('DB-선물'!$E$11&lt;=C539&lt;'DB-선물'!E485,VLOOKUP('주요 재화 수급처 관리'!$H$10,'DB-선물'!$G$12:$I$15,3,0),VLOOKUP(H539,'DB-선물'!$G$18:$I$21,3,0)))),"0")*6*D539</f>
        <v>0</v>
      </c>
      <c r="O539" s="29">
        <f t="array" ref="O539">(_xlfn.IFNA((VLOOKUP((INDEX('DB-메모리얼'!$F$5:$F$98,MATCH(MIN(ABS('DB-메모리얼'!$F$5:$F$98-'주요 재화 수급처 관리'!$C$10)),ABS('DB-메모리얼'!$F$5:$F$98-'주요 재화 수급처 관리'!$C$10),0))),'DB-메모리얼'!$F$5:$K$98,MATCH(H539,'DB-메모리얼'!$H$3:$K$3,0)+2,0)),"0"))*D539/14</f>
        <v>0</v>
      </c>
      <c r="P539" s="29">
        <f t="shared" si="20"/>
        <v>1028</v>
      </c>
      <c r="Q539" s="299">
        <f t="shared" si="21"/>
        <v>5050744.4723809529</v>
      </c>
    </row>
    <row r="540" spans="2:17" ht="18" thickTop="1" thickBot="1" x14ac:dyDescent="0.35">
      <c r="B540" s="22" t="s">
        <v>1611</v>
      </c>
      <c r="C540" s="116">
        <v>210</v>
      </c>
      <c r="D540" s="323">
        <v>1</v>
      </c>
      <c r="E540" s="17"/>
      <c r="F540" s="276">
        <f>VLOOKUP(C540,'DB-캐릭터별 스테이지 매칭'!$E$3:$F$302,2,0)</f>
        <v>956</v>
      </c>
      <c r="G540" s="276" t="str">
        <f>VLOOKUP(F540,'DB-캐릭터별 스테이지 매칭'!$I$3:$L$1698,4,0)</f>
        <v>20-40</v>
      </c>
      <c r="H540" s="276">
        <f>_xlfn.IFNA(VLOOKUP(B540,'DB-서식용'!$D$4:$E$12,2,0),"")</f>
        <v>1040302001</v>
      </c>
      <c r="I540" s="29">
        <f>IFERROR((VLOOKUP(F540,'DB-방치 재화'!$B$3:$I$1800,(MATCH(H540,'DB-방치 재화'!$F$1:$I$1,0)+4),0))*60*24*D540,"0")*(1.7+1.58)</f>
        <v>4520102.4000000004</v>
      </c>
      <c r="J540" s="29">
        <f>_xlfn.IFNA(IF(H540='DB-일일 퀘스트'!$F$6,VLOOKUP(F540,'DB-방치 재화'!$B$3:$H$1698,5,0)*VLOOKUP(H540,'DB-일일 퀘스트'!$F$6:$H$13,3,0),IF(H540='DB-일일 퀘스트'!$F$7,VLOOKUP(F540,'DB-방치 재화'!$B$3:$H$1698,6,0)*VLOOKUP(H540,'DB-일일 퀘스트'!$F$6:$H$13,3,0),IF(H540='DB-일일 퀘스트'!$F$8,VLOOKUP(F540,'DB-방치 재화'!$B$3:$H$1698,7,0)*VLOOKUP(H540,'DB-일일 퀘스트'!$F$6:$H$13,3,0),VLOOKUP(H540,'DB-일일 퀘스트'!$F$6:$H$13,3,0)))),"0")</f>
        <v>114840</v>
      </c>
      <c r="K540" s="29">
        <f>_xlfn.IFNA((IF(H540='DB-주간 퀘스트'!$F$6,VLOOKUP(F540,'DB-방치 재화'!$B$3:$H$1698,5,0)*VLOOKUP(H540,'DB-주간 퀘스트'!$F$6:$H$15,3,0),IF(H540='DB-주간 퀘스트'!$F$7,VLOOKUP(F540,'DB-방치 재화'!$B$3:$H$1698,6,0)*VLOOKUP(H540,'DB-주간 퀘스트'!$F$6:$H$15,3,0),IF(H540='DB-주간 퀘스트'!$F$8,VLOOKUP(F540,'DB-방치 재화'!$B$3:$H$1698,7,0)*VLOOKUP(H540,'DB-주간 퀘스트'!$F$6:$H$15,3,0),VLOOKUP(H540,'DB-주간 퀘스트'!$F$6:$H$15,3,0)))))/7,"0")</f>
        <v>49217.142857142855</v>
      </c>
      <c r="L540" s="29">
        <f t="array" ref="L540">_xlfn.IFNA(IF(H540='DB-아스니아 미션'!$F$8,VLOOKUP('주요 재화 수급처 관리'!$F$10:$F$11,'DB-방치 재화'!$B$3:$H$1698,6,0)*'DB-아스니아 미션'!$H$8,VLOOKUP('주요 재화 수급처 관리'!$H$10:$H$11,'DB-아스니아 미션'!$F$7:$H$10,3,0)),"0")/7</f>
        <v>320365.71428571426</v>
      </c>
      <c r="M540" s="29">
        <f>(((VLOOKUP(F540,'DB-방치 재화'!$B$3:$I$1698,8,0)+8)*(VLOOKUP(H540,'DB-파견 작전실'!$L$8:$M$14,2,0)))*D540)</f>
        <v>74558.986666666679</v>
      </c>
      <c r="N540" s="29">
        <f>_xlfn.IFNA(IF(C540&lt;'DB-선물'!$E$5,VLOOKUP('주요 재화 수급처 관리'!$H$10,'DB-선물'!$G$6:$I$9,3,0),(IF('DB-선물'!$E$11&lt;=C540&lt;'DB-선물'!E486,VLOOKUP('주요 재화 수급처 관리'!$H$10,'DB-선물'!$G$12:$I$15,3,0),VLOOKUP(H540,'DB-선물'!$G$18:$I$21,3,0)))),"0")*6*D540</f>
        <v>0</v>
      </c>
      <c r="O540" s="29">
        <f t="array" ref="O540">(_xlfn.IFNA((VLOOKUP((INDEX('DB-메모리얼'!$F$5:$F$98,MATCH(MIN(ABS('DB-메모리얼'!$F$5:$F$98-'주요 재화 수급처 관리'!$C$10)),ABS('DB-메모리얼'!$F$5:$F$98-'주요 재화 수급처 관리'!$C$10),0))),'DB-메모리얼'!$F$5:$K$98,MATCH(H540,'DB-메모리얼'!$H$3:$K$3,0)+2,0)),"0"))*D540/14</f>
        <v>0</v>
      </c>
      <c r="P540" s="29">
        <f t="shared" si="20"/>
        <v>1028</v>
      </c>
      <c r="Q540" s="299">
        <f t="shared" si="21"/>
        <v>5080112.243809524</v>
      </c>
    </row>
    <row r="541" spans="2:17" ht="18" thickTop="1" thickBot="1" x14ac:dyDescent="0.35">
      <c r="B541" s="22" t="s">
        <v>1611</v>
      </c>
      <c r="C541" s="116">
        <v>211</v>
      </c>
      <c r="D541" s="323">
        <v>1</v>
      </c>
      <c r="E541" s="17"/>
      <c r="F541" s="276">
        <f>VLOOKUP(C541,'DB-캐릭터별 스테이지 매칭'!$E$3:$F$302,2,0)</f>
        <v>964</v>
      </c>
      <c r="G541" s="276" t="str">
        <f>VLOOKUP(F541,'DB-캐릭터별 스테이지 매칭'!$I$3:$L$1698,4,0)</f>
        <v>20-48</v>
      </c>
      <c r="H541" s="276">
        <f>_xlfn.IFNA(VLOOKUP(B541,'DB-서식용'!$D$4:$E$12,2,0),"")</f>
        <v>1040302001</v>
      </c>
      <c r="I541" s="29">
        <f>IFERROR((VLOOKUP(F541,'DB-방치 재화'!$B$3:$I$1800,(MATCH(H541,'DB-방치 재화'!$F$1:$I$1,0)+4),0))*60*24*D541,"0")*(1.7+1.58)</f>
        <v>4557888</v>
      </c>
      <c r="J541" s="29">
        <f>_xlfn.IFNA(IF(H541='DB-일일 퀘스트'!$F$6,VLOOKUP(F541,'DB-방치 재화'!$B$3:$H$1698,5,0)*VLOOKUP(H541,'DB-일일 퀘스트'!$F$6:$H$13,3,0),IF(H541='DB-일일 퀘스트'!$F$7,VLOOKUP(F541,'DB-방치 재화'!$B$3:$H$1698,6,0)*VLOOKUP(H541,'DB-일일 퀘스트'!$F$6:$H$13,3,0),IF(H541='DB-일일 퀘스트'!$F$8,VLOOKUP(F541,'DB-방치 재화'!$B$3:$H$1698,7,0)*VLOOKUP(H541,'DB-일일 퀘스트'!$F$6:$H$13,3,0),VLOOKUP(H541,'DB-일일 퀘스트'!$F$6:$H$13,3,0)))),"0")</f>
        <v>115800</v>
      </c>
      <c r="K541" s="29">
        <f>_xlfn.IFNA((IF(H541='DB-주간 퀘스트'!$F$6,VLOOKUP(F541,'DB-방치 재화'!$B$3:$H$1698,5,0)*VLOOKUP(H541,'DB-주간 퀘스트'!$F$6:$H$15,3,0),IF(H541='DB-주간 퀘스트'!$F$7,VLOOKUP(F541,'DB-방치 재화'!$B$3:$H$1698,6,0)*VLOOKUP(H541,'DB-주간 퀘스트'!$F$6:$H$15,3,0),IF(H541='DB-주간 퀘스트'!$F$8,VLOOKUP(F541,'DB-방치 재화'!$B$3:$H$1698,7,0)*VLOOKUP(H541,'DB-주간 퀘스트'!$F$6:$H$15,3,0),VLOOKUP(H541,'DB-주간 퀘스트'!$F$6:$H$15,3,0)))))/7,"0")</f>
        <v>49628.571428571428</v>
      </c>
      <c r="L541" s="29">
        <f t="array" ref="L541">_xlfn.IFNA(IF(H541='DB-아스니아 미션'!$F$8,VLOOKUP('주요 재화 수급처 관리'!$F$10:$F$11,'DB-방치 재화'!$B$3:$H$1698,6,0)*'DB-아스니아 미션'!$H$8,VLOOKUP('주요 재화 수급처 관리'!$H$10:$H$11,'DB-아스니아 미션'!$F$7:$H$10,3,0)),"0")/7</f>
        <v>320365.71428571426</v>
      </c>
      <c r="M541" s="29">
        <f>(((VLOOKUP(F541,'DB-방치 재화'!$B$3:$I$1698,8,0)+8)*(VLOOKUP(H541,'DB-파견 작전실'!$L$8:$M$14,2,0)))*D541)</f>
        <v>74558.986666666679</v>
      </c>
      <c r="N541" s="29">
        <f>_xlfn.IFNA(IF(C541&lt;'DB-선물'!$E$5,VLOOKUP('주요 재화 수급처 관리'!$H$10,'DB-선물'!$G$6:$I$9,3,0),(IF('DB-선물'!$E$11&lt;=C541&lt;'DB-선물'!E487,VLOOKUP('주요 재화 수급처 관리'!$H$10,'DB-선물'!$G$12:$I$15,3,0),VLOOKUP(H541,'DB-선물'!$G$18:$I$21,3,0)))),"0")*6*D541</f>
        <v>0</v>
      </c>
      <c r="O541" s="29">
        <f t="array" ref="O541">(_xlfn.IFNA((VLOOKUP((INDEX('DB-메모리얼'!$F$5:$F$98,MATCH(MIN(ABS('DB-메모리얼'!$F$5:$F$98-'주요 재화 수급처 관리'!$C$10)),ABS('DB-메모리얼'!$F$5:$F$98-'주요 재화 수급처 관리'!$C$10),0))),'DB-메모리얼'!$F$5:$K$98,MATCH(H541,'DB-메모리얼'!$H$3:$K$3,0)+2,0)),"0"))*D541/14</f>
        <v>0</v>
      </c>
      <c r="P541" s="29">
        <f t="shared" si="20"/>
        <v>1028</v>
      </c>
      <c r="Q541" s="299">
        <f t="shared" si="21"/>
        <v>5119269.2723809527</v>
      </c>
    </row>
    <row r="542" spans="2:17" ht="18" thickTop="1" thickBot="1" x14ac:dyDescent="0.35">
      <c r="B542" s="22" t="s">
        <v>1611</v>
      </c>
      <c r="C542" s="116">
        <v>212</v>
      </c>
      <c r="D542" s="323">
        <v>1</v>
      </c>
      <c r="E542" s="17"/>
      <c r="F542" s="276">
        <f>VLOOKUP(C542,'DB-캐릭터별 스테이지 매칭'!$E$3:$F$302,2,0)</f>
        <v>971</v>
      </c>
      <c r="G542" s="276" t="str">
        <f>VLOOKUP(F542,'DB-캐릭터별 스테이지 매칭'!$I$3:$L$1698,4,0)</f>
        <v>20-55</v>
      </c>
      <c r="H542" s="276">
        <f>_xlfn.IFNA(VLOOKUP(B542,'DB-서식용'!$D$4:$E$12,2,0),"")</f>
        <v>1040302001</v>
      </c>
      <c r="I542" s="29">
        <f>IFERROR((VLOOKUP(F542,'DB-방치 재화'!$B$3:$I$1800,(MATCH(H542,'DB-방치 재화'!$F$1:$I$1,0)+4),0))*60*24*D542,"0")*(1.7+1.58)</f>
        <v>4590950.4000000004</v>
      </c>
      <c r="J542" s="29">
        <f>_xlfn.IFNA(IF(H542='DB-일일 퀘스트'!$F$6,VLOOKUP(F542,'DB-방치 재화'!$B$3:$H$1698,5,0)*VLOOKUP(H542,'DB-일일 퀘스트'!$F$6:$H$13,3,0),IF(H542='DB-일일 퀘스트'!$F$7,VLOOKUP(F542,'DB-방치 재화'!$B$3:$H$1698,6,0)*VLOOKUP(H542,'DB-일일 퀘스트'!$F$6:$H$13,3,0),IF(H542='DB-일일 퀘스트'!$F$8,VLOOKUP(F542,'DB-방치 재화'!$B$3:$H$1698,7,0)*VLOOKUP(H542,'DB-일일 퀘스트'!$F$6:$H$13,3,0),VLOOKUP(H542,'DB-일일 퀘스트'!$F$6:$H$13,3,0)))),"0")</f>
        <v>116640</v>
      </c>
      <c r="K542" s="29">
        <f>_xlfn.IFNA((IF(H542='DB-주간 퀘스트'!$F$6,VLOOKUP(F542,'DB-방치 재화'!$B$3:$H$1698,5,0)*VLOOKUP(H542,'DB-주간 퀘스트'!$F$6:$H$15,3,0),IF(H542='DB-주간 퀘스트'!$F$7,VLOOKUP(F542,'DB-방치 재화'!$B$3:$H$1698,6,0)*VLOOKUP(H542,'DB-주간 퀘스트'!$F$6:$H$15,3,0),IF(H542='DB-주간 퀘스트'!$F$8,VLOOKUP(F542,'DB-방치 재화'!$B$3:$H$1698,7,0)*VLOOKUP(H542,'DB-주간 퀘스트'!$F$6:$H$15,3,0),VLOOKUP(H542,'DB-주간 퀘스트'!$F$6:$H$15,3,0)))))/7,"0")</f>
        <v>49988.571428571428</v>
      </c>
      <c r="L542" s="29">
        <f t="array" ref="L542">_xlfn.IFNA(IF(H542='DB-아스니아 미션'!$F$8,VLOOKUP('주요 재화 수급처 관리'!$F$10:$F$11,'DB-방치 재화'!$B$3:$H$1698,6,0)*'DB-아스니아 미션'!$H$8,VLOOKUP('주요 재화 수급처 관리'!$H$10:$H$11,'DB-아스니아 미션'!$F$7:$H$10,3,0)),"0")/7</f>
        <v>320365.71428571426</v>
      </c>
      <c r="M542" s="29">
        <f>(((VLOOKUP(F542,'DB-방치 재화'!$B$3:$I$1698,8,0)+8)*(VLOOKUP(H542,'DB-파견 작전실'!$L$8:$M$14,2,0)))*D542)</f>
        <v>74558.986666666679</v>
      </c>
      <c r="N542" s="29">
        <f>_xlfn.IFNA(IF(C542&lt;'DB-선물'!$E$5,VLOOKUP('주요 재화 수급처 관리'!$H$10,'DB-선물'!$G$6:$I$9,3,0),(IF('DB-선물'!$E$11&lt;=C542&lt;'DB-선물'!E488,VLOOKUP('주요 재화 수급처 관리'!$H$10,'DB-선물'!$G$12:$I$15,3,0),VLOOKUP(H542,'DB-선물'!$G$18:$I$21,3,0)))),"0")*6*D542</f>
        <v>0</v>
      </c>
      <c r="O542" s="29">
        <f t="array" ref="O542">(_xlfn.IFNA((VLOOKUP((INDEX('DB-메모리얼'!$F$5:$F$98,MATCH(MIN(ABS('DB-메모리얼'!$F$5:$F$98-'주요 재화 수급처 관리'!$C$10)),ABS('DB-메모리얼'!$F$5:$F$98-'주요 재화 수급처 관리'!$C$10),0))),'DB-메모리얼'!$F$5:$K$98,MATCH(H542,'DB-메모리얼'!$H$3:$K$3,0)+2,0)),"0"))*D542/14</f>
        <v>0</v>
      </c>
      <c r="P542" s="29">
        <f t="shared" si="20"/>
        <v>1028</v>
      </c>
      <c r="Q542" s="299">
        <f t="shared" si="21"/>
        <v>5153531.6723809531</v>
      </c>
    </row>
    <row r="543" spans="2:17" ht="18" thickTop="1" thickBot="1" x14ac:dyDescent="0.35">
      <c r="B543" s="22" t="s">
        <v>1611</v>
      </c>
      <c r="C543" s="116">
        <v>213</v>
      </c>
      <c r="D543" s="323">
        <v>1</v>
      </c>
      <c r="E543" s="17"/>
      <c r="F543" s="276">
        <f>VLOOKUP(C543,'DB-캐릭터별 스테이지 매칭'!$E$3:$F$302,2,0)</f>
        <v>978</v>
      </c>
      <c r="G543" s="276" t="str">
        <f>VLOOKUP(F543,'DB-캐릭터별 스테이지 매칭'!$I$3:$L$1698,4,0)</f>
        <v>21-2</v>
      </c>
      <c r="H543" s="276">
        <f>_xlfn.IFNA(VLOOKUP(B543,'DB-서식용'!$D$4:$E$12,2,0),"")</f>
        <v>1040302001</v>
      </c>
      <c r="I543" s="29">
        <f>IFERROR((VLOOKUP(F543,'DB-방치 재화'!$B$3:$I$1800,(MATCH(H543,'DB-방치 재화'!$F$1:$I$1,0)+4),0))*60*24*D543,"0")*(1.7+1.58)</f>
        <v>4614566.4000000004</v>
      </c>
      <c r="J543" s="29">
        <f>_xlfn.IFNA(IF(H543='DB-일일 퀘스트'!$F$6,VLOOKUP(F543,'DB-방치 재화'!$B$3:$H$1698,5,0)*VLOOKUP(H543,'DB-일일 퀘스트'!$F$6:$H$13,3,0),IF(H543='DB-일일 퀘스트'!$F$7,VLOOKUP(F543,'DB-방치 재화'!$B$3:$H$1698,6,0)*VLOOKUP(H543,'DB-일일 퀘스트'!$F$6:$H$13,3,0),IF(H543='DB-일일 퀘스트'!$F$8,VLOOKUP(F543,'DB-방치 재화'!$B$3:$H$1698,7,0)*VLOOKUP(H543,'DB-일일 퀘스트'!$F$6:$H$13,3,0),VLOOKUP(H543,'DB-일일 퀘스트'!$F$6:$H$13,3,0)))),"0")</f>
        <v>117240</v>
      </c>
      <c r="K543" s="29">
        <f>_xlfn.IFNA((IF(H543='DB-주간 퀘스트'!$F$6,VLOOKUP(F543,'DB-방치 재화'!$B$3:$H$1698,5,0)*VLOOKUP(H543,'DB-주간 퀘스트'!$F$6:$H$15,3,0),IF(H543='DB-주간 퀘스트'!$F$7,VLOOKUP(F543,'DB-방치 재화'!$B$3:$H$1698,6,0)*VLOOKUP(H543,'DB-주간 퀘스트'!$F$6:$H$15,3,0),IF(H543='DB-주간 퀘스트'!$F$8,VLOOKUP(F543,'DB-방치 재화'!$B$3:$H$1698,7,0)*VLOOKUP(H543,'DB-주간 퀘스트'!$F$6:$H$15,3,0),VLOOKUP(H543,'DB-주간 퀘스트'!$F$6:$H$15,3,0)))))/7,"0")</f>
        <v>50245.714285714283</v>
      </c>
      <c r="L543" s="29">
        <f t="array" ref="L543">_xlfn.IFNA(IF(H543='DB-아스니아 미션'!$F$8,VLOOKUP('주요 재화 수급처 관리'!$F$10:$F$11,'DB-방치 재화'!$B$3:$H$1698,6,0)*'DB-아스니아 미션'!$H$8,VLOOKUP('주요 재화 수급처 관리'!$H$10:$H$11,'DB-아스니아 미션'!$F$7:$H$10,3,0)),"0")/7</f>
        <v>320365.71428571426</v>
      </c>
      <c r="M543" s="29">
        <f>(((VLOOKUP(F543,'DB-방치 재화'!$B$3:$I$1698,8,0)+8)*(VLOOKUP(H543,'DB-파견 작전실'!$L$8:$M$14,2,0)))*D543)</f>
        <v>74558.986666666679</v>
      </c>
      <c r="N543" s="29">
        <f>_xlfn.IFNA(IF(C543&lt;'DB-선물'!$E$5,VLOOKUP('주요 재화 수급처 관리'!$H$10,'DB-선물'!$G$6:$I$9,3,0),(IF('DB-선물'!$E$11&lt;=C543&lt;'DB-선물'!E489,VLOOKUP('주요 재화 수급처 관리'!$H$10,'DB-선물'!$G$12:$I$15,3,0),VLOOKUP(H543,'DB-선물'!$G$18:$I$21,3,0)))),"0")*6*D543</f>
        <v>0</v>
      </c>
      <c r="O543" s="29">
        <f t="array" ref="O543">(_xlfn.IFNA((VLOOKUP((INDEX('DB-메모리얼'!$F$5:$F$98,MATCH(MIN(ABS('DB-메모리얼'!$F$5:$F$98-'주요 재화 수급처 관리'!$C$10)),ABS('DB-메모리얼'!$F$5:$F$98-'주요 재화 수급처 관리'!$C$10),0))),'DB-메모리얼'!$F$5:$K$98,MATCH(H543,'DB-메모리얼'!$H$3:$K$3,0)+2,0)),"0"))*D543/14</f>
        <v>0</v>
      </c>
      <c r="P543" s="29">
        <f t="shared" si="20"/>
        <v>1028</v>
      </c>
      <c r="Q543" s="299">
        <f t="shared" si="21"/>
        <v>5178004.8152380958</v>
      </c>
    </row>
    <row r="544" spans="2:17" ht="18" thickTop="1" thickBot="1" x14ac:dyDescent="0.35">
      <c r="B544" s="22" t="s">
        <v>1611</v>
      </c>
      <c r="C544" s="116">
        <v>214</v>
      </c>
      <c r="D544" s="323">
        <v>1</v>
      </c>
      <c r="E544" s="17"/>
      <c r="F544" s="276">
        <f>VLOOKUP(C544,'DB-캐릭터별 스테이지 매칭'!$E$3:$F$302,2,0)</f>
        <v>986</v>
      </c>
      <c r="G544" s="276" t="str">
        <f>VLOOKUP(F544,'DB-캐릭터별 스테이지 매칭'!$I$3:$L$1698,4,0)</f>
        <v>21-10</v>
      </c>
      <c r="H544" s="276">
        <f>_xlfn.IFNA(VLOOKUP(B544,'DB-서식용'!$D$4:$E$12,2,0),"")</f>
        <v>1040302001</v>
      </c>
      <c r="I544" s="29">
        <f>IFERROR((VLOOKUP(F544,'DB-방치 재화'!$B$3:$I$1800,(MATCH(H544,'DB-방치 재화'!$F$1:$I$1,0)+4),0))*60*24*D544,"0")*(1.7+1.58)</f>
        <v>4652352</v>
      </c>
      <c r="J544" s="29">
        <f>_xlfn.IFNA(IF(H544='DB-일일 퀘스트'!$F$6,VLOOKUP(F544,'DB-방치 재화'!$B$3:$H$1698,5,0)*VLOOKUP(H544,'DB-일일 퀘스트'!$F$6:$H$13,3,0),IF(H544='DB-일일 퀘스트'!$F$7,VLOOKUP(F544,'DB-방치 재화'!$B$3:$H$1698,6,0)*VLOOKUP(H544,'DB-일일 퀘스트'!$F$6:$H$13,3,0),IF(H544='DB-일일 퀘스트'!$F$8,VLOOKUP(F544,'DB-방치 재화'!$B$3:$H$1698,7,0)*VLOOKUP(H544,'DB-일일 퀘스트'!$F$6:$H$13,3,0),VLOOKUP(H544,'DB-일일 퀘스트'!$F$6:$H$13,3,0)))),"0")</f>
        <v>118200</v>
      </c>
      <c r="K544" s="29">
        <f>_xlfn.IFNA((IF(H544='DB-주간 퀘스트'!$F$6,VLOOKUP(F544,'DB-방치 재화'!$B$3:$H$1698,5,0)*VLOOKUP(H544,'DB-주간 퀘스트'!$F$6:$H$15,3,0),IF(H544='DB-주간 퀘스트'!$F$7,VLOOKUP(F544,'DB-방치 재화'!$B$3:$H$1698,6,0)*VLOOKUP(H544,'DB-주간 퀘스트'!$F$6:$H$15,3,0),IF(H544='DB-주간 퀘스트'!$F$8,VLOOKUP(F544,'DB-방치 재화'!$B$3:$H$1698,7,0)*VLOOKUP(H544,'DB-주간 퀘스트'!$F$6:$H$15,3,0),VLOOKUP(H544,'DB-주간 퀘스트'!$F$6:$H$15,3,0)))))/7,"0")</f>
        <v>50657.142857142855</v>
      </c>
      <c r="L544" s="29">
        <f t="array" ref="L544">_xlfn.IFNA(IF(H544='DB-아스니아 미션'!$F$8,VLOOKUP('주요 재화 수급처 관리'!$F$10:$F$11,'DB-방치 재화'!$B$3:$H$1698,6,0)*'DB-아스니아 미션'!$H$8,VLOOKUP('주요 재화 수급처 관리'!$H$10:$H$11,'DB-아스니아 미션'!$F$7:$H$10,3,0)),"0")/7</f>
        <v>320365.71428571426</v>
      </c>
      <c r="M544" s="29">
        <f>(((VLOOKUP(F544,'DB-방치 재화'!$B$3:$I$1698,8,0)+8)*(VLOOKUP(H544,'DB-파견 작전실'!$L$8:$M$14,2,0)))*D544)</f>
        <v>74558.986666666679</v>
      </c>
      <c r="N544" s="29">
        <f>_xlfn.IFNA(IF(C544&lt;'DB-선물'!$E$5,VLOOKUP('주요 재화 수급처 관리'!$H$10,'DB-선물'!$G$6:$I$9,3,0),(IF('DB-선물'!$E$11&lt;=C544&lt;'DB-선물'!E490,VLOOKUP('주요 재화 수급처 관리'!$H$10,'DB-선물'!$G$12:$I$15,3,0),VLOOKUP(H544,'DB-선물'!$G$18:$I$21,3,0)))),"0")*6*D544</f>
        <v>0</v>
      </c>
      <c r="O544" s="29">
        <f t="array" ref="O544">(_xlfn.IFNA((VLOOKUP((INDEX('DB-메모리얼'!$F$5:$F$98,MATCH(MIN(ABS('DB-메모리얼'!$F$5:$F$98-'주요 재화 수급처 관리'!$C$10)),ABS('DB-메모리얼'!$F$5:$F$98-'주요 재화 수급처 관리'!$C$10),0))),'DB-메모리얼'!$F$5:$K$98,MATCH(H544,'DB-메모리얼'!$H$3:$K$3,0)+2,0)),"0"))*D544/14</f>
        <v>0</v>
      </c>
      <c r="P544" s="29">
        <f t="shared" si="20"/>
        <v>1028</v>
      </c>
      <c r="Q544" s="299">
        <f t="shared" si="21"/>
        <v>5217161.8438095236</v>
      </c>
    </row>
    <row r="545" spans="2:17" ht="18" thickTop="1" thickBot="1" x14ac:dyDescent="0.35">
      <c r="B545" s="22" t="s">
        <v>1611</v>
      </c>
      <c r="C545" s="116">
        <v>215</v>
      </c>
      <c r="D545" s="323">
        <v>1</v>
      </c>
      <c r="E545" s="17"/>
      <c r="F545" s="276">
        <f>VLOOKUP(C545,'DB-캐릭터별 스테이지 매칭'!$E$3:$F$302,2,0)</f>
        <v>993</v>
      </c>
      <c r="G545" s="276" t="str">
        <f>VLOOKUP(F545,'DB-캐릭터별 스테이지 매칭'!$I$3:$L$1698,4,0)</f>
        <v>21-17</v>
      </c>
      <c r="H545" s="276">
        <f>_xlfn.IFNA(VLOOKUP(B545,'DB-서식용'!$D$4:$E$12,2,0),"")</f>
        <v>1040302001</v>
      </c>
      <c r="I545" s="29">
        <f>IFERROR((VLOOKUP(F545,'DB-방치 재화'!$B$3:$I$1800,(MATCH(H545,'DB-방치 재화'!$F$1:$I$1,0)+4),0))*60*24*D545,"0")*(1.7+1.58)</f>
        <v>4685414.4000000004</v>
      </c>
      <c r="J545" s="29">
        <f>_xlfn.IFNA(IF(H545='DB-일일 퀘스트'!$F$6,VLOOKUP(F545,'DB-방치 재화'!$B$3:$H$1698,5,0)*VLOOKUP(H545,'DB-일일 퀘스트'!$F$6:$H$13,3,0),IF(H545='DB-일일 퀘스트'!$F$7,VLOOKUP(F545,'DB-방치 재화'!$B$3:$H$1698,6,0)*VLOOKUP(H545,'DB-일일 퀘스트'!$F$6:$H$13,3,0),IF(H545='DB-일일 퀘스트'!$F$8,VLOOKUP(F545,'DB-방치 재화'!$B$3:$H$1698,7,0)*VLOOKUP(H545,'DB-일일 퀘스트'!$F$6:$H$13,3,0),VLOOKUP(H545,'DB-일일 퀘스트'!$F$6:$H$13,3,0)))),"0")</f>
        <v>119040</v>
      </c>
      <c r="K545" s="29">
        <f>_xlfn.IFNA((IF(H545='DB-주간 퀘스트'!$F$6,VLOOKUP(F545,'DB-방치 재화'!$B$3:$H$1698,5,0)*VLOOKUP(H545,'DB-주간 퀘스트'!$F$6:$H$15,3,0),IF(H545='DB-주간 퀘스트'!$F$7,VLOOKUP(F545,'DB-방치 재화'!$B$3:$H$1698,6,0)*VLOOKUP(H545,'DB-주간 퀘스트'!$F$6:$H$15,3,0),IF(H545='DB-주간 퀘스트'!$F$8,VLOOKUP(F545,'DB-방치 재화'!$B$3:$H$1698,7,0)*VLOOKUP(H545,'DB-주간 퀘스트'!$F$6:$H$15,3,0),VLOOKUP(H545,'DB-주간 퀘스트'!$F$6:$H$15,3,0)))))/7,"0")</f>
        <v>51017.142857142855</v>
      </c>
      <c r="L545" s="29">
        <f t="array" ref="L545">_xlfn.IFNA(IF(H545='DB-아스니아 미션'!$F$8,VLOOKUP('주요 재화 수급처 관리'!$F$10:$F$11,'DB-방치 재화'!$B$3:$H$1698,6,0)*'DB-아스니아 미션'!$H$8,VLOOKUP('주요 재화 수급처 관리'!$H$10:$H$11,'DB-아스니아 미션'!$F$7:$H$10,3,0)),"0")/7</f>
        <v>320365.71428571426</v>
      </c>
      <c r="M545" s="29">
        <f>(((VLOOKUP(F545,'DB-방치 재화'!$B$3:$I$1698,8,0)+8)*(VLOOKUP(H545,'DB-파견 작전실'!$L$8:$M$14,2,0)))*D545)</f>
        <v>74558.986666666679</v>
      </c>
      <c r="N545" s="29">
        <f>_xlfn.IFNA(IF(C545&lt;'DB-선물'!$E$5,VLOOKUP('주요 재화 수급처 관리'!$H$10,'DB-선물'!$G$6:$I$9,3,0),(IF('DB-선물'!$E$11&lt;=C545&lt;'DB-선물'!E491,VLOOKUP('주요 재화 수급처 관리'!$H$10,'DB-선물'!$G$12:$I$15,3,0),VLOOKUP(H545,'DB-선물'!$G$18:$I$21,3,0)))),"0")*6*D545</f>
        <v>0</v>
      </c>
      <c r="O545" s="29">
        <f t="array" ref="O545">(_xlfn.IFNA((VLOOKUP((INDEX('DB-메모리얼'!$F$5:$F$98,MATCH(MIN(ABS('DB-메모리얼'!$F$5:$F$98-'주요 재화 수급처 관리'!$C$10)),ABS('DB-메모리얼'!$F$5:$F$98-'주요 재화 수급처 관리'!$C$10),0))),'DB-메모리얼'!$F$5:$K$98,MATCH(H545,'DB-메모리얼'!$H$3:$K$3,0)+2,0)),"0"))*D545/14</f>
        <v>0</v>
      </c>
      <c r="P545" s="29">
        <f t="shared" si="20"/>
        <v>1028</v>
      </c>
      <c r="Q545" s="299">
        <f t="shared" si="21"/>
        <v>5251424.243809524</v>
      </c>
    </row>
    <row r="546" spans="2:17" ht="18" thickTop="1" thickBot="1" x14ac:dyDescent="0.35">
      <c r="B546" s="22" t="s">
        <v>1611</v>
      </c>
      <c r="C546" s="5">
        <v>216</v>
      </c>
      <c r="D546" s="323">
        <v>1</v>
      </c>
      <c r="E546" s="17"/>
      <c r="F546" s="276">
        <f>VLOOKUP(C546,'DB-캐릭터별 스테이지 매칭'!$E$3:$F$302,2,0)</f>
        <v>1000</v>
      </c>
      <c r="G546" s="276" t="str">
        <f>VLOOKUP(F546,'DB-캐릭터별 스테이지 매칭'!$I$3:$L$1698,4,0)</f>
        <v>21-24</v>
      </c>
      <c r="H546" s="276">
        <f>_xlfn.IFNA(VLOOKUP(B546,'DB-서식용'!$D$4:$E$12,2,0),"")</f>
        <v>1040302001</v>
      </c>
      <c r="I546" s="29">
        <f>IFERROR((VLOOKUP(F546,'DB-방치 재화'!$B$3:$I$1800,(MATCH(H546,'DB-방치 재화'!$F$1:$I$1,0)+4),0))*60*24*D546,"0")*(1.7+1.58)</f>
        <v>4718476.8000000007</v>
      </c>
      <c r="J546" s="29">
        <f>_xlfn.IFNA(IF(H546='DB-일일 퀘스트'!$F$6,VLOOKUP(F546,'DB-방치 재화'!$B$3:$H$1698,5,0)*VLOOKUP(H546,'DB-일일 퀘스트'!$F$6:$H$13,3,0),IF(H546='DB-일일 퀘스트'!$F$7,VLOOKUP(F546,'DB-방치 재화'!$B$3:$H$1698,6,0)*VLOOKUP(H546,'DB-일일 퀘스트'!$F$6:$H$13,3,0),IF(H546='DB-일일 퀘스트'!$F$8,VLOOKUP(F546,'DB-방치 재화'!$B$3:$H$1698,7,0)*VLOOKUP(H546,'DB-일일 퀘스트'!$F$6:$H$13,3,0),VLOOKUP(H546,'DB-일일 퀘스트'!$F$6:$H$13,3,0)))),"0")</f>
        <v>119880</v>
      </c>
      <c r="K546" s="29">
        <f>_xlfn.IFNA((IF(H546='DB-주간 퀘스트'!$F$6,VLOOKUP(F546,'DB-방치 재화'!$B$3:$H$1698,5,0)*VLOOKUP(H546,'DB-주간 퀘스트'!$F$6:$H$15,3,0),IF(H546='DB-주간 퀘스트'!$F$7,VLOOKUP(F546,'DB-방치 재화'!$B$3:$H$1698,6,0)*VLOOKUP(H546,'DB-주간 퀘스트'!$F$6:$H$15,3,0),IF(H546='DB-주간 퀘스트'!$F$8,VLOOKUP(F546,'DB-방치 재화'!$B$3:$H$1698,7,0)*VLOOKUP(H546,'DB-주간 퀘스트'!$F$6:$H$15,3,0),VLOOKUP(H546,'DB-주간 퀘스트'!$F$6:$H$15,3,0)))))/7,"0")</f>
        <v>51377.142857142855</v>
      </c>
      <c r="L546" s="29">
        <f t="array" ref="L546">_xlfn.IFNA(IF(H546='DB-아스니아 미션'!$F$8,VLOOKUP('주요 재화 수급처 관리'!$F$10:$F$11,'DB-방치 재화'!$B$3:$H$1698,6,0)*'DB-아스니아 미션'!$H$8,VLOOKUP('주요 재화 수급처 관리'!$H$10:$H$11,'DB-아스니아 미션'!$F$7:$H$10,3,0)),"0")/7</f>
        <v>320365.71428571426</v>
      </c>
      <c r="M546" s="29">
        <f>(((VLOOKUP(F546,'DB-방치 재화'!$B$3:$I$1698,8,0)+8)*(VLOOKUP(H546,'DB-파견 작전실'!$L$8:$M$14,2,0)))*D546)</f>
        <v>74558.986666666679</v>
      </c>
      <c r="N546" s="29">
        <f>_xlfn.IFNA(IF(C546&lt;'DB-선물'!$E$5,VLOOKUP('주요 재화 수급처 관리'!$H$10,'DB-선물'!$G$6:$I$9,3,0),(IF('DB-선물'!$E$11&lt;=C546&lt;'DB-선물'!E492,VLOOKUP('주요 재화 수급처 관리'!$H$10,'DB-선물'!$G$12:$I$15,3,0),VLOOKUP(H546,'DB-선물'!$G$18:$I$21,3,0)))),"0")*6*D546</f>
        <v>0</v>
      </c>
      <c r="O546" s="29">
        <f t="array" ref="O546">(_xlfn.IFNA((VLOOKUP((INDEX('DB-메모리얼'!$F$5:$F$98,MATCH(MIN(ABS('DB-메모리얼'!$F$5:$F$98-'주요 재화 수급처 관리'!$C$10)),ABS('DB-메모리얼'!$F$5:$F$98-'주요 재화 수급처 관리'!$C$10),0))),'DB-메모리얼'!$F$5:$K$98,MATCH(H546,'DB-메모리얼'!$H$3:$K$3,0)+2,0)),"0"))*D546/14</f>
        <v>0</v>
      </c>
      <c r="P546" s="29">
        <f t="shared" si="20"/>
        <v>1028</v>
      </c>
      <c r="Q546" s="299">
        <f t="shared" si="21"/>
        <v>5285686.6438095244</v>
      </c>
    </row>
    <row r="547" spans="2:17" ht="18" thickTop="1" thickBot="1" x14ac:dyDescent="0.35">
      <c r="B547" s="22" t="s">
        <v>1611</v>
      </c>
      <c r="C547" s="5">
        <v>217</v>
      </c>
      <c r="D547" s="323">
        <v>1</v>
      </c>
      <c r="E547" s="17"/>
      <c r="F547" s="276">
        <f>VLOOKUP(C547,'DB-캐릭터별 스테이지 매칭'!$E$3:$F$302,2,0)</f>
        <v>1008</v>
      </c>
      <c r="G547" s="276" t="str">
        <f>VLOOKUP(F547,'DB-캐릭터별 스테이지 매칭'!$I$3:$L$1698,4,0)</f>
        <v>21-32</v>
      </c>
      <c r="H547" s="276">
        <f>_xlfn.IFNA(VLOOKUP(B547,'DB-서식용'!$D$4:$E$12,2,0),"")</f>
        <v>1040302001</v>
      </c>
      <c r="I547" s="29">
        <f>IFERROR((VLOOKUP(F547,'DB-방치 재화'!$B$3:$I$1800,(MATCH(H547,'DB-방치 재화'!$F$1:$I$1,0)+4),0))*60*24*D547,"0")*(1.7+1.58)</f>
        <v>4746816</v>
      </c>
      <c r="J547" s="29">
        <f>_xlfn.IFNA(IF(H547='DB-일일 퀘스트'!$F$6,VLOOKUP(F547,'DB-방치 재화'!$B$3:$H$1698,5,0)*VLOOKUP(H547,'DB-일일 퀘스트'!$F$6:$H$13,3,0),IF(H547='DB-일일 퀘스트'!$F$7,VLOOKUP(F547,'DB-방치 재화'!$B$3:$H$1698,6,0)*VLOOKUP(H547,'DB-일일 퀘스트'!$F$6:$H$13,3,0),IF(H547='DB-일일 퀘스트'!$F$8,VLOOKUP(F547,'DB-방치 재화'!$B$3:$H$1698,7,0)*VLOOKUP(H547,'DB-일일 퀘스트'!$F$6:$H$13,3,0),VLOOKUP(H547,'DB-일일 퀘스트'!$F$6:$H$13,3,0)))),"0")</f>
        <v>120600</v>
      </c>
      <c r="K547" s="29">
        <f>_xlfn.IFNA((IF(H547='DB-주간 퀘스트'!$F$6,VLOOKUP(F547,'DB-방치 재화'!$B$3:$H$1698,5,0)*VLOOKUP(H547,'DB-주간 퀘스트'!$F$6:$H$15,3,0),IF(H547='DB-주간 퀘스트'!$F$7,VLOOKUP(F547,'DB-방치 재화'!$B$3:$H$1698,6,0)*VLOOKUP(H547,'DB-주간 퀘스트'!$F$6:$H$15,3,0),IF(H547='DB-주간 퀘스트'!$F$8,VLOOKUP(F547,'DB-방치 재화'!$B$3:$H$1698,7,0)*VLOOKUP(H547,'DB-주간 퀘스트'!$F$6:$H$15,3,0),VLOOKUP(H547,'DB-주간 퀘스트'!$F$6:$H$15,3,0)))))/7,"0")</f>
        <v>51685.714285714283</v>
      </c>
      <c r="L547" s="29">
        <f t="array" ref="L547">_xlfn.IFNA(IF(H547='DB-아스니아 미션'!$F$8,VLOOKUP('주요 재화 수급처 관리'!$F$10:$F$11,'DB-방치 재화'!$B$3:$H$1698,6,0)*'DB-아스니아 미션'!$H$8,VLOOKUP('주요 재화 수급처 관리'!$H$10:$H$11,'DB-아스니아 미션'!$F$7:$H$10,3,0)),"0")/7</f>
        <v>320365.71428571426</v>
      </c>
      <c r="M547" s="29">
        <f>(((VLOOKUP(F547,'DB-방치 재화'!$B$3:$I$1698,8,0)+8)*(VLOOKUP(H547,'DB-파견 작전실'!$L$8:$M$14,2,0)))*D547)</f>
        <v>74558.986666666679</v>
      </c>
      <c r="N547" s="29">
        <f>_xlfn.IFNA(IF(C547&lt;'DB-선물'!$E$5,VLOOKUP('주요 재화 수급처 관리'!$H$10,'DB-선물'!$G$6:$I$9,3,0),(IF('DB-선물'!$E$11&lt;=C547&lt;'DB-선물'!E493,VLOOKUP('주요 재화 수급처 관리'!$H$10,'DB-선물'!$G$12:$I$15,3,0),VLOOKUP(H547,'DB-선물'!$G$18:$I$21,3,0)))),"0")*6*D547</f>
        <v>0</v>
      </c>
      <c r="O547" s="29">
        <f t="array" ref="O547">(_xlfn.IFNA((VLOOKUP((INDEX('DB-메모리얼'!$F$5:$F$98,MATCH(MIN(ABS('DB-메모리얼'!$F$5:$F$98-'주요 재화 수급처 관리'!$C$10)),ABS('DB-메모리얼'!$F$5:$F$98-'주요 재화 수급처 관리'!$C$10),0))),'DB-메모리얼'!$F$5:$K$98,MATCH(H547,'DB-메모리얼'!$H$3:$K$3,0)+2,0)),"0"))*D547/14</f>
        <v>0</v>
      </c>
      <c r="P547" s="29">
        <f t="shared" si="20"/>
        <v>1028</v>
      </c>
      <c r="Q547" s="299">
        <f t="shared" si="21"/>
        <v>5315054.4152380954</v>
      </c>
    </row>
    <row r="548" spans="2:17" ht="18" thickTop="1" thickBot="1" x14ac:dyDescent="0.35">
      <c r="B548" s="22" t="s">
        <v>1611</v>
      </c>
      <c r="C548" s="5">
        <v>218</v>
      </c>
      <c r="D548" s="323">
        <v>1</v>
      </c>
      <c r="E548" s="17"/>
      <c r="F548" s="276">
        <f>VLOOKUP(C548,'DB-캐릭터별 스테이지 매칭'!$E$3:$F$302,2,0)</f>
        <v>1015</v>
      </c>
      <c r="G548" s="276" t="str">
        <f>VLOOKUP(F548,'DB-캐릭터별 스테이지 매칭'!$I$3:$L$1698,4,0)</f>
        <v>21-39</v>
      </c>
      <c r="H548" s="276">
        <f>_xlfn.IFNA(VLOOKUP(B548,'DB-서식용'!$D$4:$E$12,2,0),"")</f>
        <v>1040302001</v>
      </c>
      <c r="I548" s="29">
        <f>IFERROR((VLOOKUP(F548,'DB-방치 재화'!$B$3:$I$1800,(MATCH(H548,'DB-방치 재화'!$F$1:$I$1,0)+4),0))*60*24*D548,"0")*(1.7+1.58)</f>
        <v>4779878.4000000004</v>
      </c>
      <c r="J548" s="29">
        <f>_xlfn.IFNA(IF(H548='DB-일일 퀘스트'!$F$6,VLOOKUP(F548,'DB-방치 재화'!$B$3:$H$1698,5,0)*VLOOKUP(H548,'DB-일일 퀘스트'!$F$6:$H$13,3,0),IF(H548='DB-일일 퀘스트'!$F$7,VLOOKUP(F548,'DB-방치 재화'!$B$3:$H$1698,6,0)*VLOOKUP(H548,'DB-일일 퀘스트'!$F$6:$H$13,3,0),IF(H548='DB-일일 퀘스트'!$F$8,VLOOKUP(F548,'DB-방치 재화'!$B$3:$H$1698,7,0)*VLOOKUP(H548,'DB-일일 퀘스트'!$F$6:$H$13,3,0),VLOOKUP(H548,'DB-일일 퀘스트'!$F$6:$H$13,3,0)))),"0")</f>
        <v>121440</v>
      </c>
      <c r="K548" s="29">
        <f>_xlfn.IFNA((IF(H548='DB-주간 퀘스트'!$F$6,VLOOKUP(F548,'DB-방치 재화'!$B$3:$H$1698,5,0)*VLOOKUP(H548,'DB-주간 퀘스트'!$F$6:$H$15,3,0),IF(H548='DB-주간 퀘스트'!$F$7,VLOOKUP(F548,'DB-방치 재화'!$B$3:$H$1698,6,0)*VLOOKUP(H548,'DB-주간 퀘스트'!$F$6:$H$15,3,0),IF(H548='DB-주간 퀘스트'!$F$8,VLOOKUP(F548,'DB-방치 재화'!$B$3:$H$1698,7,0)*VLOOKUP(H548,'DB-주간 퀘스트'!$F$6:$H$15,3,0),VLOOKUP(H548,'DB-주간 퀘스트'!$F$6:$H$15,3,0)))))/7,"0")</f>
        <v>52045.714285714283</v>
      </c>
      <c r="L548" s="29">
        <f t="array" ref="L548">_xlfn.IFNA(IF(H548='DB-아스니아 미션'!$F$8,VLOOKUP('주요 재화 수급처 관리'!$F$10:$F$11,'DB-방치 재화'!$B$3:$H$1698,6,0)*'DB-아스니아 미션'!$H$8,VLOOKUP('주요 재화 수급처 관리'!$H$10:$H$11,'DB-아스니아 미션'!$F$7:$H$10,3,0)),"0")/7</f>
        <v>320365.71428571426</v>
      </c>
      <c r="M548" s="29">
        <f>(((VLOOKUP(F548,'DB-방치 재화'!$B$3:$I$1698,8,0)+8)*(VLOOKUP(H548,'DB-파견 작전실'!$L$8:$M$14,2,0)))*D548)</f>
        <v>74558.986666666679</v>
      </c>
      <c r="N548" s="29">
        <f>_xlfn.IFNA(IF(C548&lt;'DB-선물'!$E$5,VLOOKUP('주요 재화 수급처 관리'!$H$10,'DB-선물'!$G$6:$I$9,3,0),(IF('DB-선물'!$E$11&lt;=C548&lt;'DB-선물'!E494,VLOOKUP('주요 재화 수급처 관리'!$H$10,'DB-선물'!$G$12:$I$15,3,0),VLOOKUP(H548,'DB-선물'!$G$18:$I$21,3,0)))),"0")*6*D548</f>
        <v>0</v>
      </c>
      <c r="O548" s="29">
        <f t="array" ref="O548">(_xlfn.IFNA((VLOOKUP((INDEX('DB-메모리얼'!$F$5:$F$98,MATCH(MIN(ABS('DB-메모리얼'!$F$5:$F$98-'주요 재화 수급처 관리'!$C$10)),ABS('DB-메모리얼'!$F$5:$F$98-'주요 재화 수급처 관리'!$C$10),0))),'DB-메모리얼'!$F$5:$K$98,MATCH(H548,'DB-메모리얼'!$H$3:$K$3,0)+2,0)),"0"))*D548/14</f>
        <v>0</v>
      </c>
      <c r="P548" s="29">
        <f t="shared" si="20"/>
        <v>1028</v>
      </c>
      <c r="Q548" s="299">
        <f t="shared" si="21"/>
        <v>5349316.8152380958</v>
      </c>
    </row>
    <row r="549" spans="2:17" ht="18" thickTop="1" thickBot="1" x14ac:dyDescent="0.35">
      <c r="B549" s="22" t="s">
        <v>1611</v>
      </c>
      <c r="C549" s="5">
        <v>220</v>
      </c>
      <c r="D549" s="323">
        <v>1</v>
      </c>
      <c r="E549" s="17"/>
      <c r="F549" s="276">
        <f>VLOOKUP(C549,'DB-캐릭터별 스테이지 매칭'!$E$3:$F$302,2,0)</f>
        <v>1030</v>
      </c>
      <c r="G549" s="276" t="str">
        <f>VLOOKUP(F549,'DB-캐릭터별 스테이지 매칭'!$I$3:$L$1698,4,0)</f>
        <v>21-54</v>
      </c>
      <c r="H549" s="276">
        <f>_xlfn.IFNA(VLOOKUP(B549,'DB-서식용'!$D$4:$E$12,2,0),"")</f>
        <v>1040302001</v>
      </c>
      <c r="I549" s="29">
        <f>IFERROR((VLOOKUP(F549,'DB-방치 재화'!$B$3:$I$1800,(MATCH(H549,'DB-방치 재화'!$F$1:$I$1,0)+4),0))*60*24*D549,"0")*(1.7+1.58)</f>
        <v>4846003.2</v>
      </c>
      <c r="J549" s="29">
        <f>_xlfn.IFNA(IF(H549='DB-일일 퀘스트'!$F$6,VLOOKUP(F549,'DB-방치 재화'!$B$3:$H$1698,5,0)*VLOOKUP(H549,'DB-일일 퀘스트'!$F$6:$H$13,3,0),IF(H549='DB-일일 퀘스트'!$F$7,VLOOKUP(F549,'DB-방치 재화'!$B$3:$H$1698,6,0)*VLOOKUP(H549,'DB-일일 퀘스트'!$F$6:$H$13,3,0),IF(H549='DB-일일 퀘스트'!$F$8,VLOOKUP(F549,'DB-방치 재화'!$B$3:$H$1698,7,0)*VLOOKUP(H549,'DB-일일 퀘스트'!$F$6:$H$13,3,0),VLOOKUP(H549,'DB-일일 퀘스트'!$F$6:$H$13,3,0)))),"0")</f>
        <v>123120</v>
      </c>
      <c r="K549" s="29">
        <f>_xlfn.IFNA((IF(H549='DB-주간 퀘스트'!$F$6,VLOOKUP(F549,'DB-방치 재화'!$B$3:$H$1698,5,0)*VLOOKUP(H549,'DB-주간 퀘스트'!$F$6:$H$15,3,0),IF(H549='DB-주간 퀘스트'!$F$7,VLOOKUP(F549,'DB-방치 재화'!$B$3:$H$1698,6,0)*VLOOKUP(H549,'DB-주간 퀘스트'!$F$6:$H$15,3,0),IF(H549='DB-주간 퀘스트'!$F$8,VLOOKUP(F549,'DB-방치 재화'!$B$3:$H$1698,7,0)*VLOOKUP(H549,'DB-주간 퀘스트'!$F$6:$H$15,3,0),VLOOKUP(H549,'DB-주간 퀘스트'!$F$6:$H$15,3,0)))))/7,"0")</f>
        <v>52765.714285714283</v>
      </c>
      <c r="L549" s="29">
        <f t="array" ref="L549">_xlfn.IFNA(IF(H549='DB-아스니아 미션'!$F$8,VLOOKUP('주요 재화 수급처 관리'!$F$10:$F$11,'DB-방치 재화'!$B$3:$H$1698,6,0)*'DB-아스니아 미션'!$H$8,VLOOKUP('주요 재화 수급처 관리'!$H$10:$H$11,'DB-아스니아 미션'!$F$7:$H$10,3,0)),"0")/7</f>
        <v>320365.71428571426</v>
      </c>
      <c r="M549" s="29">
        <f>(((VLOOKUP(F549,'DB-방치 재화'!$B$3:$I$1698,8,0)+8)*(VLOOKUP(H549,'DB-파견 작전실'!$L$8:$M$14,2,0)))*D549)</f>
        <v>74558.986666666679</v>
      </c>
      <c r="N549" s="29">
        <f>_xlfn.IFNA(IF(C549&lt;'DB-선물'!$E$5,VLOOKUP('주요 재화 수급처 관리'!$H$10,'DB-선물'!$G$6:$I$9,3,0),(IF('DB-선물'!$E$11&lt;=C549&lt;'DB-선물'!E495,VLOOKUP('주요 재화 수급처 관리'!$H$10,'DB-선물'!$G$12:$I$15,3,0),VLOOKUP(H549,'DB-선물'!$G$18:$I$21,3,0)))),"0")*6*D549</f>
        <v>0</v>
      </c>
      <c r="O549" s="29">
        <f t="array" ref="O549">(_xlfn.IFNA((VLOOKUP((INDEX('DB-메모리얼'!$F$5:$F$98,MATCH(MIN(ABS('DB-메모리얼'!$F$5:$F$98-'주요 재화 수급처 관리'!$C$10)),ABS('DB-메모리얼'!$F$5:$F$98-'주요 재화 수급처 관리'!$C$10),0))),'DB-메모리얼'!$F$5:$K$98,MATCH(H549,'DB-메모리얼'!$H$3:$K$3,0)+2,0)),"0"))*D549/14</f>
        <v>0</v>
      </c>
      <c r="P549" s="29">
        <f t="shared" si="20"/>
        <v>1028</v>
      </c>
      <c r="Q549" s="299">
        <f t="shared" si="21"/>
        <v>5417841.6152380956</v>
      </c>
    </row>
    <row r="550" spans="2:17" ht="18" thickTop="1" thickBot="1" x14ac:dyDescent="0.35">
      <c r="B550" s="22" t="s">
        <v>1611</v>
      </c>
      <c r="C550" s="5">
        <v>220</v>
      </c>
      <c r="D550" s="323">
        <v>1</v>
      </c>
      <c r="E550" s="17"/>
      <c r="F550" s="276">
        <f>VLOOKUP(C550,'DB-캐릭터별 스테이지 매칭'!$E$3:$F$302,2,0)</f>
        <v>1030</v>
      </c>
      <c r="G550" s="276" t="str">
        <f>VLOOKUP(F550,'DB-캐릭터별 스테이지 매칭'!$I$3:$L$1698,4,0)</f>
        <v>21-54</v>
      </c>
      <c r="H550" s="276">
        <f>_xlfn.IFNA(VLOOKUP(B550,'DB-서식용'!$D$4:$E$12,2,0),"")</f>
        <v>1040302001</v>
      </c>
      <c r="I550" s="29">
        <f>IFERROR((VLOOKUP(F550,'DB-방치 재화'!$B$3:$I$1800,(MATCH(H550,'DB-방치 재화'!$F$1:$I$1,0)+4),0))*60*24*D550,"0")*(1.7+1.58)</f>
        <v>4846003.2</v>
      </c>
      <c r="J550" s="29">
        <f>_xlfn.IFNA(IF(H550='DB-일일 퀘스트'!$F$6,VLOOKUP(F550,'DB-방치 재화'!$B$3:$H$1698,5,0)*VLOOKUP(H550,'DB-일일 퀘스트'!$F$6:$H$13,3,0),IF(H550='DB-일일 퀘스트'!$F$7,VLOOKUP(F550,'DB-방치 재화'!$B$3:$H$1698,6,0)*VLOOKUP(H550,'DB-일일 퀘스트'!$F$6:$H$13,3,0),IF(H550='DB-일일 퀘스트'!$F$8,VLOOKUP(F550,'DB-방치 재화'!$B$3:$H$1698,7,0)*VLOOKUP(H550,'DB-일일 퀘스트'!$F$6:$H$13,3,0),VLOOKUP(H550,'DB-일일 퀘스트'!$F$6:$H$13,3,0)))),"0")</f>
        <v>123120</v>
      </c>
      <c r="K550" s="29">
        <f>_xlfn.IFNA((IF(H550='DB-주간 퀘스트'!$F$6,VLOOKUP(F550,'DB-방치 재화'!$B$3:$H$1698,5,0)*VLOOKUP(H550,'DB-주간 퀘스트'!$F$6:$H$15,3,0),IF(H550='DB-주간 퀘스트'!$F$7,VLOOKUP(F550,'DB-방치 재화'!$B$3:$H$1698,6,0)*VLOOKUP(H550,'DB-주간 퀘스트'!$F$6:$H$15,3,0),IF(H550='DB-주간 퀘스트'!$F$8,VLOOKUP(F550,'DB-방치 재화'!$B$3:$H$1698,7,0)*VLOOKUP(H550,'DB-주간 퀘스트'!$F$6:$H$15,3,0),VLOOKUP(H550,'DB-주간 퀘스트'!$F$6:$H$15,3,0)))))/7,"0")</f>
        <v>52765.714285714283</v>
      </c>
      <c r="L550" s="29">
        <f t="array" ref="L550">_xlfn.IFNA(IF(H550='DB-아스니아 미션'!$F$8,VLOOKUP('주요 재화 수급처 관리'!$F$10:$F$11,'DB-방치 재화'!$B$3:$H$1698,6,0)*'DB-아스니아 미션'!$H$8,VLOOKUP('주요 재화 수급처 관리'!$H$10:$H$11,'DB-아스니아 미션'!$F$7:$H$10,3,0)),"0")/7</f>
        <v>320365.71428571426</v>
      </c>
      <c r="M550" s="29">
        <f>(((VLOOKUP(F550,'DB-방치 재화'!$B$3:$I$1698,8,0)+8)*(VLOOKUP(H550,'DB-파견 작전실'!$L$8:$M$14,2,0)))*D550)</f>
        <v>74558.986666666679</v>
      </c>
      <c r="N550" s="29">
        <f>_xlfn.IFNA(IF(C550&lt;'DB-선물'!$E$5,VLOOKUP('주요 재화 수급처 관리'!$H$10,'DB-선물'!$G$6:$I$9,3,0),(IF('DB-선물'!$E$11&lt;=C550&lt;'DB-선물'!E496,VLOOKUP('주요 재화 수급처 관리'!$H$10,'DB-선물'!$G$12:$I$15,3,0),VLOOKUP(H550,'DB-선물'!$G$18:$I$21,3,0)))),"0")*6*D550</f>
        <v>0</v>
      </c>
      <c r="O550" s="29">
        <f t="array" ref="O550">(_xlfn.IFNA((VLOOKUP((INDEX('DB-메모리얼'!$F$5:$F$98,MATCH(MIN(ABS('DB-메모리얼'!$F$5:$F$98-'주요 재화 수급처 관리'!$C$10)),ABS('DB-메모리얼'!$F$5:$F$98-'주요 재화 수급처 관리'!$C$10),0))),'DB-메모리얼'!$F$5:$K$98,MATCH(H550,'DB-메모리얼'!$H$3:$K$3,0)+2,0)),"0"))*D550/14</f>
        <v>0</v>
      </c>
      <c r="P550" s="29">
        <f t="shared" si="20"/>
        <v>1028</v>
      </c>
      <c r="Q550" s="299">
        <f t="shared" si="21"/>
        <v>5417841.6152380956</v>
      </c>
    </row>
    <row r="551" spans="2:17" ht="18" thickTop="1" thickBot="1" x14ac:dyDescent="0.35">
      <c r="B551" s="22" t="s">
        <v>1611</v>
      </c>
      <c r="C551" s="116">
        <v>221</v>
      </c>
      <c r="D551" s="323">
        <v>1</v>
      </c>
      <c r="E551" s="17"/>
      <c r="F551" s="276">
        <f>VLOOKUP(C551,'DB-캐릭터별 스테이지 매칭'!$E$3:$F$302,2,0)</f>
        <v>1038</v>
      </c>
      <c r="G551" s="276" t="str">
        <f>VLOOKUP(F551,'DB-캐릭터별 스테이지 매칭'!$I$3:$L$1698,4,0)</f>
        <v>22-2</v>
      </c>
      <c r="H551" s="276">
        <f>_xlfn.IFNA(VLOOKUP(B551,'DB-서식용'!$D$4:$E$12,2,0),"")</f>
        <v>1040302001</v>
      </c>
      <c r="I551" s="29">
        <f>IFERROR((VLOOKUP(F551,'DB-방치 재화'!$B$3:$I$1800,(MATCH(H551,'DB-방치 재화'!$F$1:$I$1,0)+4),0))*60*24*D551,"0")*(1.7+1.58)</f>
        <v>4879065.6000000006</v>
      </c>
      <c r="J551" s="29">
        <f>_xlfn.IFNA(IF(H551='DB-일일 퀘스트'!$F$6,VLOOKUP(F551,'DB-방치 재화'!$B$3:$H$1698,5,0)*VLOOKUP(H551,'DB-일일 퀘스트'!$F$6:$H$13,3,0),IF(H551='DB-일일 퀘스트'!$F$7,VLOOKUP(F551,'DB-방치 재화'!$B$3:$H$1698,6,0)*VLOOKUP(H551,'DB-일일 퀘스트'!$F$6:$H$13,3,0),IF(H551='DB-일일 퀘스트'!$F$8,VLOOKUP(F551,'DB-방치 재화'!$B$3:$H$1698,7,0)*VLOOKUP(H551,'DB-일일 퀘스트'!$F$6:$H$13,3,0),VLOOKUP(H551,'DB-일일 퀘스트'!$F$6:$H$13,3,0)))),"0")</f>
        <v>123960</v>
      </c>
      <c r="K551" s="29">
        <f>_xlfn.IFNA((IF(H551='DB-주간 퀘스트'!$F$6,VLOOKUP(F551,'DB-방치 재화'!$B$3:$H$1698,5,0)*VLOOKUP(H551,'DB-주간 퀘스트'!$F$6:$H$15,3,0),IF(H551='DB-주간 퀘스트'!$F$7,VLOOKUP(F551,'DB-방치 재화'!$B$3:$H$1698,6,0)*VLOOKUP(H551,'DB-주간 퀘스트'!$F$6:$H$15,3,0),IF(H551='DB-주간 퀘스트'!$F$8,VLOOKUP(F551,'DB-방치 재화'!$B$3:$H$1698,7,0)*VLOOKUP(H551,'DB-주간 퀘스트'!$F$6:$H$15,3,0),VLOOKUP(H551,'DB-주간 퀘스트'!$F$6:$H$15,3,0)))))/7,"0")</f>
        <v>53125.714285714283</v>
      </c>
      <c r="L551" s="29">
        <f t="array" ref="L551">_xlfn.IFNA(IF(H551='DB-아스니아 미션'!$F$8,VLOOKUP('주요 재화 수급처 관리'!$F$10:$F$11,'DB-방치 재화'!$B$3:$H$1698,6,0)*'DB-아스니아 미션'!$H$8,VLOOKUP('주요 재화 수급처 관리'!$H$10:$H$11,'DB-아스니아 미션'!$F$7:$H$10,3,0)),"0")/7</f>
        <v>320365.71428571426</v>
      </c>
      <c r="M551" s="29">
        <f>(((VLOOKUP(F551,'DB-방치 재화'!$B$3:$I$1698,8,0)+8)*(VLOOKUP(H551,'DB-파견 작전실'!$L$8:$M$14,2,0)))*D551)</f>
        <v>74558.986666666679</v>
      </c>
      <c r="N551" s="29">
        <f>_xlfn.IFNA(IF(C551&lt;'DB-선물'!$E$5,VLOOKUP('주요 재화 수급처 관리'!$H$10,'DB-선물'!$G$6:$I$9,3,0),(IF('DB-선물'!$E$11&lt;=C551&lt;'DB-선물'!E497,VLOOKUP('주요 재화 수급처 관리'!$H$10,'DB-선물'!$G$12:$I$15,3,0),VLOOKUP(H551,'DB-선물'!$G$18:$I$21,3,0)))),"0")*6*D551</f>
        <v>0</v>
      </c>
      <c r="O551" s="29">
        <f t="array" ref="O551">(_xlfn.IFNA((VLOOKUP((INDEX('DB-메모리얼'!$F$5:$F$98,MATCH(MIN(ABS('DB-메모리얼'!$F$5:$F$98-'주요 재화 수급처 관리'!$C$10)),ABS('DB-메모리얼'!$F$5:$F$98-'주요 재화 수급처 관리'!$C$10),0))),'DB-메모리얼'!$F$5:$K$98,MATCH(H551,'DB-메모리얼'!$H$3:$K$3,0)+2,0)),"0"))*D551/14</f>
        <v>0</v>
      </c>
      <c r="P551" s="29">
        <f t="shared" si="20"/>
        <v>1028</v>
      </c>
      <c r="Q551" s="299">
        <f t="shared" si="21"/>
        <v>5452104.015238096</v>
      </c>
    </row>
    <row r="552" spans="2:17" ht="18" thickTop="1" thickBot="1" x14ac:dyDescent="0.35">
      <c r="B552" s="22" t="s">
        <v>1611</v>
      </c>
      <c r="C552" s="116">
        <v>222</v>
      </c>
      <c r="D552" s="323">
        <v>1</v>
      </c>
      <c r="E552" s="17"/>
      <c r="F552" s="276">
        <f>VLOOKUP(C552,'DB-캐릭터별 스테이지 매칭'!$E$3:$F$302,2,0)</f>
        <v>1046</v>
      </c>
      <c r="G552" s="276" t="str">
        <f>VLOOKUP(F552,'DB-캐릭터별 스테이지 매칭'!$I$3:$L$1698,4,0)</f>
        <v>22-10</v>
      </c>
      <c r="H552" s="276">
        <f>_xlfn.IFNA(VLOOKUP(B552,'DB-서식용'!$D$4:$E$12,2,0),"")</f>
        <v>1040302001</v>
      </c>
      <c r="I552" s="29">
        <f>IFERROR((VLOOKUP(F552,'DB-방치 재화'!$B$3:$I$1800,(MATCH(H552,'DB-방치 재화'!$F$1:$I$1,0)+4),0))*60*24*D552,"0")*(1.7+1.58)</f>
        <v>4912128</v>
      </c>
      <c r="J552" s="29">
        <f>_xlfn.IFNA(IF(H552='DB-일일 퀘스트'!$F$6,VLOOKUP(F552,'DB-방치 재화'!$B$3:$H$1698,5,0)*VLOOKUP(H552,'DB-일일 퀘스트'!$F$6:$H$13,3,0),IF(H552='DB-일일 퀘스트'!$F$7,VLOOKUP(F552,'DB-방치 재화'!$B$3:$H$1698,6,0)*VLOOKUP(H552,'DB-일일 퀘스트'!$F$6:$H$13,3,0),IF(H552='DB-일일 퀘스트'!$F$8,VLOOKUP(F552,'DB-방치 재화'!$B$3:$H$1698,7,0)*VLOOKUP(H552,'DB-일일 퀘스트'!$F$6:$H$13,3,0),VLOOKUP(H552,'DB-일일 퀘스트'!$F$6:$H$13,3,0)))),"0")</f>
        <v>124800</v>
      </c>
      <c r="K552" s="29">
        <f>_xlfn.IFNA((IF(H552='DB-주간 퀘스트'!$F$6,VLOOKUP(F552,'DB-방치 재화'!$B$3:$H$1698,5,0)*VLOOKUP(H552,'DB-주간 퀘스트'!$F$6:$H$15,3,0),IF(H552='DB-주간 퀘스트'!$F$7,VLOOKUP(F552,'DB-방치 재화'!$B$3:$H$1698,6,0)*VLOOKUP(H552,'DB-주간 퀘스트'!$F$6:$H$15,3,0),IF(H552='DB-주간 퀘스트'!$F$8,VLOOKUP(F552,'DB-방치 재화'!$B$3:$H$1698,7,0)*VLOOKUP(H552,'DB-주간 퀘스트'!$F$6:$H$15,3,0),VLOOKUP(H552,'DB-주간 퀘스트'!$F$6:$H$15,3,0)))))/7,"0")</f>
        <v>53485.714285714283</v>
      </c>
      <c r="L552" s="29">
        <f t="array" ref="L552">_xlfn.IFNA(IF(H552='DB-아스니아 미션'!$F$8,VLOOKUP('주요 재화 수급처 관리'!$F$10:$F$11,'DB-방치 재화'!$B$3:$H$1698,6,0)*'DB-아스니아 미션'!$H$8,VLOOKUP('주요 재화 수급처 관리'!$H$10:$H$11,'DB-아스니아 미션'!$F$7:$H$10,3,0)),"0")/7</f>
        <v>320365.71428571426</v>
      </c>
      <c r="M552" s="29">
        <f>(((VLOOKUP(F552,'DB-방치 재화'!$B$3:$I$1698,8,0)+8)*(VLOOKUP(H552,'DB-파견 작전실'!$L$8:$M$14,2,0)))*D552)</f>
        <v>74558.986666666679</v>
      </c>
      <c r="N552" s="29">
        <f>_xlfn.IFNA(IF(C552&lt;'DB-선물'!$E$5,VLOOKUP('주요 재화 수급처 관리'!$H$10,'DB-선물'!$G$6:$I$9,3,0),(IF('DB-선물'!$E$11&lt;=C552&lt;'DB-선물'!E498,VLOOKUP('주요 재화 수급처 관리'!$H$10,'DB-선물'!$G$12:$I$15,3,0),VLOOKUP(H552,'DB-선물'!$G$18:$I$21,3,0)))),"0")*6*D552</f>
        <v>0</v>
      </c>
      <c r="O552" s="29">
        <f t="array" ref="O552">(_xlfn.IFNA((VLOOKUP((INDEX('DB-메모리얼'!$F$5:$F$98,MATCH(MIN(ABS('DB-메모리얼'!$F$5:$F$98-'주요 재화 수급처 관리'!$C$10)),ABS('DB-메모리얼'!$F$5:$F$98-'주요 재화 수급처 관리'!$C$10),0))),'DB-메모리얼'!$F$5:$K$98,MATCH(H552,'DB-메모리얼'!$H$3:$K$3,0)+2,0)),"0"))*D552/14</f>
        <v>0</v>
      </c>
      <c r="P552" s="29">
        <f t="shared" si="20"/>
        <v>1028</v>
      </c>
      <c r="Q552" s="299">
        <f t="shared" si="21"/>
        <v>5486366.4152380954</v>
      </c>
    </row>
    <row r="553" spans="2:17" ht="18" thickTop="1" thickBot="1" x14ac:dyDescent="0.35">
      <c r="B553" s="22" t="s">
        <v>1611</v>
      </c>
      <c r="C553" s="116">
        <v>223</v>
      </c>
      <c r="D553" s="323">
        <v>1</v>
      </c>
      <c r="E553" s="17"/>
      <c r="F553" s="276">
        <f>VLOOKUP(C553,'DB-캐릭터별 스테이지 매칭'!$E$3:$F$302,2,0)</f>
        <v>1053</v>
      </c>
      <c r="G553" s="276" t="str">
        <f>VLOOKUP(F553,'DB-캐릭터별 스테이지 매칭'!$I$3:$L$1698,4,0)</f>
        <v>22-17</v>
      </c>
      <c r="H553" s="276">
        <f>_xlfn.IFNA(VLOOKUP(B553,'DB-서식용'!$D$4:$E$12,2,0),"")</f>
        <v>1040302001</v>
      </c>
      <c r="I553" s="29">
        <f>IFERROR((VLOOKUP(F553,'DB-방치 재화'!$B$3:$I$1800,(MATCH(H553,'DB-방치 재화'!$F$1:$I$1,0)+4),0))*60*24*D553,"0")*(1.7+1.58)</f>
        <v>4945190.4000000004</v>
      </c>
      <c r="J553" s="29">
        <f>_xlfn.IFNA(IF(H553='DB-일일 퀘스트'!$F$6,VLOOKUP(F553,'DB-방치 재화'!$B$3:$H$1698,5,0)*VLOOKUP(H553,'DB-일일 퀘스트'!$F$6:$H$13,3,0),IF(H553='DB-일일 퀘스트'!$F$7,VLOOKUP(F553,'DB-방치 재화'!$B$3:$H$1698,6,0)*VLOOKUP(H553,'DB-일일 퀘스트'!$F$6:$H$13,3,0),IF(H553='DB-일일 퀘스트'!$F$8,VLOOKUP(F553,'DB-방치 재화'!$B$3:$H$1698,7,0)*VLOOKUP(H553,'DB-일일 퀘스트'!$F$6:$H$13,3,0),VLOOKUP(H553,'DB-일일 퀘스트'!$F$6:$H$13,3,0)))),"0")</f>
        <v>125640</v>
      </c>
      <c r="K553" s="29">
        <f>_xlfn.IFNA((IF(H553='DB-주간 퀘스트'!$F$6,VLOOKUP(F553,'DB-방치 재화'!$B$3:$H$1698,5,0)*VLOOKUP(H553,'DB-주간 퀘스트'!$F$6:$H$15,3,0),IF(H553='DB-주간 퀘스트'!$F$7,VLOOKUP(F553,'DB-방치 재화'!$B$3:$H$1698,6,0)*VLOOKUP(H553,'DB-주간 퀘스트'!$F$6:$H$15,3,0),IF(H553='DB-주간 퀘스트'!$F$8,VLOOKUP(F553,'DB-방치 재화'!$B$3:$H$1698,7,0)*VLOOKUP(H553,'DB-주간 퀘스트'!$F$6:$H$15,3,0),VLOOKUP(H553,'DB-주간 퀘스트'!$F$6:$H$15,3,0)))))/7,"0")</f>
        <v>53845.714285714283</v>
      </c>
      <c r="L553" s="29">
        <f t="array" ref="L553">_xlfn.IFNA(IF(H553='DB-아스니아 미션'!$F$8,VLOOKUP('주요 재화 수급처 관리'!$F$10:$F$11,'DB-방치 재화'!$B$3:$H$1698,6,0)*'DB-아스니아 미션'!$H$8,VLOOKUP('주요 재화 수급처 관리'!$H$10:$H$11,'DB-아스니아 미션'!$F$7:$H$10,3,0)),"0")/7</f>
        <v>320365.71428571426</v>
      </c>
      <c r="M553" s="29">
        <f>(((VLOOKUP(F553,'DB-방치 재화'!$B$3:$I$1698,8,0)+8)*(VLOOKUP(H553,'DB-파견 작전실'!$L$8:$M$14,2,0)))*D553)</f>
        <v>74558.986666666679</v>
      </c>
      <c r="N553" s="29">
        <f>_xlfn.IFNA(IF(C553&lt;'DB-선물'!$E$5,VLOOKUP('주요 재화 수급처 관리'!$H$10,'DB-선물'!$G$6:$I$9,3,0),(IF('DB-선물'!$E$11&lt;=C553&lt;'DB-선물'!E499,VLOOKUP('주요 재화 수급처 관리'!$H$10,'DB-선물'!$G$12:$I$15,3,0),VLOOKUP(H553,'DB-선물'!$G$18:$I$21,3,0)))),"0")*6*D553</f>
        <v>0</v>
      </c>
      <c r="O553" s="29">
        <f t="array" ref="O553">(_xlfn.IFNA((VLOOKUP((INDEX('DB-메모리얼'!$F$5:$F$98,MATCH(MIN(ABS('DB-메모리얼'!$F$5:$F$98-'주요 재화 수급처 관리'!$C$10)),ABS('DB-메모리얼'!$F$5:$F$98-'주요 재화 수급처 관리'!$C$10),0))),'DB-메모리얼'!$F$5:$K$98,MATCH(H553,'DB-메모리얼'!$H$3:$K$3,0)+2,0)),"0"))*D553/14</f>
        <v>0</v>
      </c>
      <c r="P553" s="29">
        <f t="shared" si="20"/>
        <v>1028</v>
      </c>
      <c r="Q553" s="299">
        <f t="shared" si="21"/>
        <v>5520628.8152380958</v>
      </c>
    </row>
    <row r="554" spans="2:17" ht="18" thickTop="1" thickBot="1" x14ac:dyDescent="0.35">
      <c r="B554" s="22" t="s">
        <v>1611</v>
      </c>
      <c r="C554" s="116">
        <v>224</v>
      </c>
      <c r="D554" s="323">
        <v>1</v>
      </c>
      <c r="E554" s="17"/>
      <c r="F554" s="276">
        <f>VLOOKUP(C554,'DB-캐릭터별 스테이지 매칭'!$E$3:$F$302,2,0)</f>
        <v>1061</v>
      </c>
      <c r="G554" s="276" t="str">
        <f>VLOOKUP(F554,'DB-캐릭터별 스테이지 매칭'!$I$3:$L$1698,4,0)</f>
        <v>22-25</v>
      </c>
      <c r="H554" s="276">
        <f>_xlfn.IFNA(VLOOKUP(B554,'DB-서식용'!$D$4:$E$12,2,0),"")</f>
        <v>1040302001</v>
      </c>
      <c r="I554" s="29">
        <f>IFERROR((VLOOKUP(F554,'DB-방치 재화'!$B$3:$I$1800,(MATCH(H554,'DB-방치 재화'!$F$1:$I$1,0)+4),0))*60*24*D554,"0")*(1.7+1.58)</f>
        <v>4982976</v>
      </c>
      <c r="J554" s="29">
        <f>_xlfn.IFNA(IF(H554='DB-일일 퀘스트'!$F$6,VLOOKUP(F554,'DB-방치 재화'!$B$3:$H$1698,5,0)*VLOOKUP(H554,'DB-일일 퀘스트'!$F$6:$H$13,3,0),IF(H554='DB-일일 퀘스트'!$F$7,VLOOKUP(F554,'DB-방치 재화'!$B$3:$H$1698,6,0)*VLOOKUP(H554,'DB-일일 퀘스트'!$F$6:$H$13,3,0),IF(H554='DB-일일 퀘스트'!$F$8,VLOOKUP(F554,'DB-방치 재화'!$B$3:$H$1698,7,0)*VLOOKUP(H554,'DB-일일 퀘스트'!$F$6:$H$13,3,0),VLOOKUP(H554,'DB-일일 퀘스트'!$F$6:$H$13,3,0)))),"0")</f>
        <v>126600</v>
      </c>
      <c r="K554" s="29">
        <f>_xlfn.IFNA((IF(H554='DB-주간 퀘스트'!$F$6,VLOOKUP(F554,'DB-방치 재화'!$B$3:$H$1698,5,0)*VLOOKUP(H554,'DB-주간 퀘스트'!$F$6:$H$15,3,0),IF(H554='DB-주간 퀘스트'!$F$7,VLOOKUP(F554,'DB-방치 재화'!$B$3:$H$1698,6,0)*VLOOKUP(H554,'DB-주간 퀘스트'!$F$6:$H$15,3,0),IF(H554='DB-주간 퀘스트'!$F$8,VLOOKUP(F554,'DB-방치 재화'!$B$3:$H$1698,7,0)*VLOOKUP(H554,'DB-주간 퀘스트'!$F$6:$H$15,3,0),VLOOKUP(H554,'DB-주간 퀘스트'!$F$6:$H$15,3,0)))))/7,"0")</f>
        <v>54257.142857142855</v>
      </c>
      <c r="L554" s="29">
        <f t="array" ref="L554">_xlfn.IFNA(IF(H554='DB-아스니아 미션'!$F$8,VLOOKUP('주요 재화 수급처 관리'!$F$10:$F$11,'DB-방치 재화'!$B$3:$H$1698,6,0)*'DB-아스니아 미션'!$H$8,VLOOKUP('주요 재화 수급처 관리'!$H$10:$H$11,'DB-아스니아 미션'!$F$7:$H$10,3,0)),"0")/7</f>
        <v>320365.71428571426</v>
      </c>
      <c r="M554" s="29">
        <f>(((VLOOKUP(F554,'DB-방치 재화'!$B$3:$I$1698,8,0)+8)*(VLOOKUP(H554,'DB-파견 작전실'!$L$8:$M$14,2,0)))*D554)</f>
        <v>74558.986666666679</v>
      </c>
      <c r="N554" s="29">
        <f>_xlfn.IFNA(IF(C554&lt;'DB-선물'!$E$5,VLOOKUP('주요 재화 수급처 관리'!$H$10,'DB-선물'!$G$6:$I$9,3,0),(IF('DB-선물'!$E$11&lt;=C554&lt;'DB-선물'!E500,VLOOKUP('주요 재화 수급처 관리'!$H$10,'DB-선물'!$G$12:$I$15,3,0),VLOOKUP(H554,'DB-선물'!$G$18:$I$21,3,0)))),"0")*6*D554</f>
        <v>0</v>
      </c>
      <c r="O554" s="29">
        <f t="array" ref="O554">(_xlfn.IFNA((VLOOKUP((INDEX('DB-메모리얼'!$F$5:$F$98,MATCH(MIN(ABS('DB-메모리얼'!$F$5:$F$98-'주요 재화 수급처 관리'!$C$10)),ABS('DB-메모리얼'!$F$5:$F$98-'주요 재화 수급처 관리'!$C$10),0))),'DB-메모리얼'!$F$5:$K$98,MATCH(H554,'DB-메모리얼'!$H$3:$K$3,0)+2,0)),"0"))*D554/14</f>
        <v>0</v>
      </c>
      <c r="P554" s="29">
        <f t="shared" si="20"/>
        <v>1028</v>
      </c>
      <c r="Q554" s="299">
        <f t="shared" si="21"/>
        <v>5559785.8438095236</v>
      </c>
    </row>
    <row r="555" spans="2:17" ht="18" thickTop="1" thickBot="1" x14ac:dyDescent="0.35">
      <c r="B555" s="22" t="s">
        <v>1611</v>
      </c>
      <c r="C555" s="116">
        <v>225</v>
      </c>
      <c r="D555" s="323">
        <v>1</v>
      </c>
      <c r="E555" s="17"/>
      <c r="F555" s="276">
        <f>VLOOKUP(C555,'DB-캐릭터별 스테이지 매칭'!$E$3:$F$302,2,0)</f>
        <v>1068</v>
      </c>
      <c r="G555" s="276" t="str">
        <f>VLOOKUP(F555,'DB-캐릭터별 스테이지 매칭'!$I$3:$L$1698,4,0)</f>
        <v>22-32</v>
      </c>
      <c r="H555" s="276">
        <f>_xlfn.IFNA(VLOOKUP(B555,'DB-서식용'!$D$4:$E$12,2,0),"")</f>
        <v>1040302001</v>
      </c>
      <c r="I555" s="29">
        <f>IFERROR((VLOOKUP(F555,'DB-방치 재화'!$B$3:$I$1800,(MATCH(H555,'DB-방치 재화'!$F$1:$I$1,0)+4),0))*60*24*D555,"0")*(1.7+1.58)</f>
        <v>5006592</v>
      </c>
      <c r="J555" s="29">
        <f>_xlfn.IFNA(IF(H555='DB-일일 퀘스트'!$F$6,VLOOKUP(F555,'DB-방치 재화'!$B$3:$H$1698,5,0)*VLOOKUP(H555,'DB-일일 퀘스트'!$F$6:$H$13,3,0),IF(H555='DB-일일 퀘스트'!$F$7,VLOOKUP(F555,'DB-방치 재화'!$B$3:$H$1698,6,0)*VLOOKUP(H555,'DB-일일 퀘스트'!$F$6:$H$13,3,0),IF(H555='DB-일일 퀘스트'!$F$8,VLOOKUP(F555,'DB-방치 재화'!$B$3:$H$1698,7,0)*VLOOKUP(H555,'DB-일일 퀘스트'!$F$6:$H$13,3,0),VLOOKUP(H555,'DB-일일 퀘스트'!$F$6:$H$13,3,0)))),"0")</f>
        <v>127200</v>
      </c>
      <c r="K555" s="29">
        <f>_xlfn.IFNA((IF(H555='DB-주간 퀘스트'!$F$6,VLOOKUP(F555,'DB-방치 재화'!$B$3:$H$1698,5,0)*VLOOKUP(H555,'DB-주간 퀘스트'!$F$6:$H$15,3,0),IF(H555='DB-주간 퀘스트'!$F$7,VLOOKUP(F555,'DB-방치 재화'!$B$3:$H$1698,6,0)*VLOOKUP(H555,'DB-주간 퀘스트'!$F$6:$H$15,3,0),IF(H555='DB-주간 퀘스트'!$F$8,VLOOKUP(F555,'DB-방치 재화'!$B$3:$H$1698,7,0)*VLOOKUP(H555,'DB-주간 퀘스트'!$F$6:$H$15,3,0),VLOOKUP(H555,'DB-주간 퀘스트'!$F$6:$H$15,3,0)))))/7,"0")</f>
        <v>54514.285714285717</v>
      </c>
      <c r="L555" s="29">
        <f t="array" ref="L555">_xlfn.IFNA(IF(H555='DB-아스니아 미션'!$F$8,VLOOKUP('주요 재화 수급처 관리'!$F$10:$F$11,'DB-방치 재화'!$B$3:$H$1698,6,0)*'DB-아스니아 미션'!$H$8,VLOOKUP('주요 재화 수급처 관리'!$H$10:$H$11,'DB-아스니아 미션'!$F$7:$H$10,3,0)),"0")/7</f>
        <v>320365.71428571426</v>
      </c>
      <c r="M555" s="29">
        <f>(((VLOOKUP(F555,'DB-방치 재화'!$B$3:$I$1698,8,0)+8)*(VLOOKUP(H555,'DB-파견 작전실'!$L$8:$M$14,2,0)))*D555)</f>
        <v>74558.986666666679</v>
      </c>
      <c r="N555" s="29">
        <f>_xlfn.IFNA(IF(C555&lt;'DB-선물'!$E$5,VLOOKUP('주요 재화 수급처 관리'!$H$10,'DB-선물'!$G$6:$I$9,3,0),(IF('DB-선물'!$E$11&lt;=C555&lt;'DB-선물'!E501,VLOOKUP('주요 재화 수급처 관리'!$H$10,'DB-선물'!$G$12:$I$15,3,0),VLOOKUP(H555,'DB-선물'!$G$18:$I$21,3,0)))),"0")*6*D555</f>
        <v>0</v>
      </c>
      <c r="O555" s="29">
        <f t="array" ref="O555">(_xlfn.IFNA((VLOOKUP((INDEX('DB-메모리얼'!$F$5:$F$98,MATCH(MIN(ABS('DB-메모리얼'!$F$5:$F$98-'주요 재화 수급처 관리'!$C$10)),ABS('DB-메모리얼'!$F$5:$F$98-'주요 재화 수급처 관리'!$C$10),0))),'DB-메모리얼'!$F$5:$K$98,MATCH(H555,'DB-메모리얼'!$H$3:$K$3,0)+2,0)),"0"))*D555/14</f>
        <v>0</v>
      </c>
      <c r="P555" s="29">
        <f t="shared" si="20"/>
        <v>1028</v>
      </c>
      <c r="Q555" s="299">
        <f t="shared" si="21"/>
        <v>5584258.9866666663</v>
      </c>
    </row>
    <row r="556" spans="2:17" ht="18" thickTop="1" thickBot="1" x14ac:dyDescent="0.35">
      <c r="B556" s="22" t="s">
        <v>1611</v>
      </c>
      <c r="C556" s="116">
        <v>226</v>
      </c>
      <c r="D556" s="323">
        <v>1</v>
      </c>
      <c r="E556" s="17"/>
      <c r="F556" s="276">
        <f>VLOOKUP(C556,'DB-캐릭터별 스테이지 매칭'!$E$3:$F$302,2,0)</f>
        <v>1076</v>
      </c>
      <c r="G556" s="276" t="str">
        <f>VLOOKUP(F556,'DB-캐릭터별 스테이지 매칭'!$I$3:$L$1698,4,0)</f>
        <v>22-40</v>
      </c>
      <c r="H556" s="276">
        <f>_xlfn.IFNA(VLOOKUP(B556,'DB-서식용'!$D$4:$E$12,2,0),"")</f>
        <v>1040302001</v>
      </c>
      <c r="I556" s="29">
        <f>IFERROR((VLOOKUP(F556,'DB-방치 재화'!$B$3:$I$1800,(MATCH(H556,'DB-방치 재화'!$F$1:$I$1,0)+4),0))*60*24*D556,"0")*(1.7+1.58)</f>
        <v>5044377.6000000006</v>
      </c>
      <c r="J556" s="29">
        <f>_xlfn.IFNA(IF(H556='DB-일일 퀘스트'!$F$6,VLOOKUP(F556,'DB-방치 재화'!$B$3:$H$1698,5,0)*VLOOKUP(H556,'DB-일일 퀘스트'!$F$6:$H$13,3,0),IF(H556='DB-일일 퀘스트'!$F$7,VLOOKUP(F556,'DB-방치 재화'!$B$3:$H$1698,6,0)*VLOOKUP(H556,'DB-일일 퀘스트'!$F$6:$H$13,3,0),IF(H556='DB-일일 퀘스트'!$F$8,VLOOKUP(F556,'DB-방치 재화'!$B$3:$H$1698,7,0)*VLOOKUP(H556,'DB-일일 퀘스트'!$F$6:$H$13,3,0),VLOOKUP(H556,'DB-일일 퀘스트'!$F$6:$H$13,3,0)))),"0")</f>
        <v>128160</v>
      </c>
      <c r="K556" s="29">
        <f>_xlfn.IFNA((IF(H556='DB-주간 퀘스트'!$F$6,VLOOKUP(F556,'DB-방치 재화'!$B$3:$H$1698,5,0)*VLOOKUP(H556,'DB-주간 퀘스트'!$F$6:$H$15,3,0),IF(H556='DB-주간 퀘스트'!$F$7,VLOOKUP(F556,'DB-방치 재화'!$B$3:$H$1698,6,0)*VLOOKUP(H556,'DB-주간 퀘스트'!$F$6:$H$15,3,0),IF(H556='DB-주간 퀘스트'!$F$8,VLOOKUP(F556,'DB-방치 재화'!$B$3:$H$1698,7,0)*VLOOKUP(H556,'DB-주간 퀘스트'!$F$6:$H$15,3,0),VLOOKUP(H556,'DB-주간 퀘스트'!$F$6:$H$15,3,0)))))/7,"0")</f>
        <v>54925.714285714283</v>
      </c>
      <c r="L556" s="29">
        <f t="array" ref="L556">_xlfn.IFNA(IF(H556='DB-아스니아 미션'!$F$8,VLOOKUP('주요 재화 수급처 관리'!$F$10:$F$11,'DB-방치 재화'!$B$3:$H$1698,6,0)*'DB-아스니아 미션'!$H$8,VLOOKUP('주요 재화 수급처 관리'!$H$10:$H$11,'DB-아스니아 미션'!$F$7:$H$10,3,0)),"0")/7</f>
        <v>320365.71428571426</v>
      </c>
      <c r="M556" s="29">
        <f>(((VLOOKUP(F556,'DB-방치 재화'!$B$3:$I$1698,8,0)+8)*(VLOOKUP(H556,'DB-파견 작전실'!$L$8:$M$14,2,0)))*D556)</f>
        <v>74558.986666666679</v>
      </c>
      <c r="N556" s="29">
        <f>_xlfn.IFNA(IF(C556&lt;'DB-선물'!$E$5,VLOOKUP('주요 재화 수급처 관리'!$H$10,'DB-선물'!$G$6:$I$9,3,0),(IF('DB-선물'!$E$11&lt;=C556&lt;'DB-선물'!E502,VLOOKUP('주요 재화 수급처 관리'!$H$10,'DB-선물'!$G$12:$I$15,3,0),VLOOKUP(H556,'DB-선물'!$G$18:$I$21,3,0)))),"0")*6*D556</f>
        <v>0</v>
      </c>
      <c r="O556" s="29">
        <f t="array" ref="O556">(_xlfn.IFNA((VLOOKUP((INDEX('DB-메모리얼'!$F$5:$F$98,MATCH(MIN(ABS('DB-메모리얼'!$F$5:$F$98-'주요 재화 수급처 관리'!$C$10)),ABS('DB-메모리얼'!$F$5:$F$98-'주요 재화 수급처 관리'!$C$10),0))),'DB-메모리얼'!$F$5:$K$98,MATCH(H556,'DB-메모리얼'!$H$3:$K$3,0)+2,0)),"0"))*D556/14</f>
        <v>0</v>
      </c>
      <c r="P556" s="29">
        <f t="shared" si="20"/>
        <v>1028</v>
      </c>
      <c r="Q556" s="299">
        <f t="shared" si="21"/>
        <v>5623416.015238096</v>
      </c>
    </row>
    <row r="557" spans="2:17" ht="18" thickTop="1" thickBot="1" x14ac:dyDescent="0.35">
      <c r="B557" s="22" t="s">
        <v>1611</v>
      </c>
      <c r="C557" s="116">
        <v>227</v>
      </c>
      <c r="D557" s="323">
        <v>1</v>
      </c>
      <c r="E557" s="17"/>
      <c r="F557" s="276">
        <f>VLOOKUP(C557,'DB-캐릭터별 스테이지 매칭'!$E$3:$F$302,2,0)</f>
        <v>1084</v>
      </c>
      <c r="G557" s="276" t="str">
        <f>VLOOKUP(F557,'DB-캐릭터별 스테이지 매칭'!$I$3:$L$1698,4,0)</f>
        <v>22-48</v>
      </c>
      <c r="H557" s="276">
        <f>_xlfn.IFNA(VLOOKUP(B557,'DB-서식용'!$D$4:$E$12,2,0),"")</f>
        <v>1040302001</v>
      </c>
      <c r="I557" s="29">
        <f>IFERROR((VLOOKUP(F557,'DB-방치 재화'!$B$3:$I$1800,(MATCH(H557,'DB-방치 재화'!$F$1:$I$1,0)+4),0))*60*24*D557,"0")*(1.7+1.58)</f>
        <v>5077440</v>
      </c>
      <c r="J557" s="29">
        <f>_xlfn.IFNA(IF(H557='DB-일일 퀘스트'!$F$6,VLOOKUP(F557,'DB-방치 재화'!$B$3:$H$1698,5,0)*VLOOKUP(H557,'DB-일일 퀘스트'!$F$6:$H$13,3,0),IF(H557='DB-일일 퀘스트'!$F$7,VLOOKUP(F557,'DB-방치 재화'!$B$3:$H$1698,6,0)*VLOOKUP(H557,'DB-일일 퀘스트'!$F$6:$H$13,3,0),IF(H557='DB-일일 퀘스트'!$F$8,VLOOKUP(F557,'DB-방치 재화'!$B$3:$H$1698,7,0)*VLOOKUP(H557,'DB-일일 퀘스트'!$F$6:$H$13,3,0),VLOOKUP(H557,'DB-일일 퀘스트'!$F$6:$H$13,3,0)))),"0")</f>
        <v>129000</v>
      </c>
      <c r="K557" s="29">
        <f>_xlfn.IFNA((IF(H557='DB-주간 퀘스트'!$F$6,VLOOKUP(F557,'DB-방치 재화'!$B$3:$H$1698,5,0)*VLOOKUP(H557,'DB-주간 퀘스트'!$F$6:$H$15,3,0),IF(H557='DB-주간 퀘스트'!$F$7,VLOOKUP(F557,'DB-방치 재화'!$B$3:$H$1698,6,0)*VLOOKUP(H557,'DB-주간 퀘스트'!$F$6:$H$15,3,0),IF(H557='DB-주간 퀘스트'!$F$8,VLOOKUP(F557,'DB-방치 재화'!$B$3:$H$1698,7,0)*VLOOKUP(H557,'DB-주간 퀘스트'!$F$6:$H$15,3,0),VLOOKUP(H557,'DB-주간 퀘스트'!$F$6:$H$15,3,0)))))/7,"0")</f>
        <v>55285.714285714283</v>
      </c>
      <c r="L557" s="29">
        <f t="array" ref="L557">_xlfn.IFNA(IF(H557='DB-아스니아 미션'!$F$8,VLOOKUP('주요 재화 수급처 관리'!$F$10:$F$11,'DB-방치 재화'!$B$3:$H$1698,6,0)*'DB-아스니아 미션'!$H$8,VLOOKUP('주요 재화 수급처 관리'!$H$10:$H$11,'DB-아스니아 미션'!$F$7:$H$10,3,0)),"0")/7</f>
        <v>320365.71428571426</v>
      </c>
      <c r="M557" s="29">
        <f>(((VLOOKUP(F557,'DB-방치 재화'!$B$3:$I$1698,8,0)+8)*(VLOOKUP(H557,'DB-파견 작전실'!$L$8:$M$14,2,0)))*D557)</f>
        <v>74558.986666666679</v>
      </c>
      <c r="N557" s="29">
        <f>_xlfn.IFNA(IF(C557&lt;'DB-선물'!$E$5,VLOOKUP('주요 재화 수급처 관리'!$H$10,'DB-선물'!$G$6:$I$9,3,0),(IF('DB-선물'!$E$11&lt;=C557&lt;'DB-선물'!E503,VLOOKUP('주요 재화 수급처 관리'!$H$10,'DB-선물'!$G$12:$I$15,3,0),VLOOKUP(H557,'DB-선물'!$G$18:$I$21,3,0)))),"0")*6*D557</f>
        <v>0</v>
      </c>
      <c r="O557" s="29">
        <f t="array" ref="O557">(_xlfn.IFNA((VLOOKUP((INDEX('DB-메모리얼'!$F$5:$F$98,MATCH(MIN(ABS('DB-메모리얼'!$F$5:$F$98-'주요 재화 수급처 관리'!$C$10)),ABS('DB-메모리얼'!$F$5:$F$98-'주요 재화 수급처 관리'!$C$10),0))),'DB-메모리얼'!$F$5:$K$98,MATCH(H557,'DB-메모리얼'!$H$3:$K$3,0)+2,0)),"0"))*D557/14</f>
        <v>0</v>
      </c>
      <c r="P557" s="29">
        <f t="shared" si="20"/>
        <v>1028</v>
      </c>
      <c r="Q557" s="299">
        <f t="shared" si="21"/>
        <v>5657678.4152380954</v>
      </c>
    </row>
    <row r="558" spans="2:17" ht="18" thickTop="1" thickBot="1" x14ac:dyDescent="0.35">
      <c r="B558" s="22" t="s">
        <v>1611</v>
      </c>
      <c r="C558" s="116">
        <v>228</v>
      </c>
      <c r="D558" s="323">
        <v>1</v>
      </c>
      <c r="E558" s="17"/>
      <c r="F558" s="276">
        <f>VLOOKUP(C558,'DB-캐릭터별 스테이지 매칭'!$E$3:$F$302,2,0)</f>
        <v>1091</v>
      </c>
      <c r="G558" s="276" t="str">
        <f>VLOOKUP(F558,'DB-캐릭터별 스테이지 매칭'!$I$3:$L$1698,4,0)</f>
        <v>22-55</v>
      </c>
      <c r="H558" s="276">
        <f>_xlfn.IFNA(VLOOKUP(B558,'DB-서식용'!$D$4:$E$12,2,0),"")</f>
        <v>1040302001</v>
      </c>
      <c r="I558" s="29">
        <f>IFERROR((VLOOKUP(F558,'DB-방치 재화'!$B$3:$I$1800,(MATCH(H558,'DB-방치 재화'!$F$1:$I$1,0)+4),0))*60*24*D558,"0")*(1.7+1.58)</f>
        <v>5110502.4000000004</v>
      </c>
      <c r="J558" s="29">
        <f>_xlfn.IFNA(IF(H558='DB-일일 퀘스트'!$F$6,VLOOKUP(F558,'DB-방치 재화'!$B$3:$H$1698,5,0)*VLOOKUP(H558,'DB-일일 퀘스트'!$F$6:$H$13,3,0),IF(H558='DB-일일 퀘스트'!$F$7,VLOOKUP(F558,'DB-방치 재화'!$B$3:$H$1698,6,0)*VLOOKUP(H558,'DB-일일 퀘스트'!$F$6:$H$13,3,0),IF(H558='DB-일일 퀘스트'!$F$8,VLOOKUP(F558,'DB-방치 재화'!$B$3:$H$1698,7,0)*VLOOKUP(H558,'DB-일일 퀘스트'!$F$6:$H$13,3,0),VLOOKUP(H558,'DB-일일 퀘스트'!$F$6:$H$13,3,0)))),"0")</f>
        <v>129840</v>
      </c>
      <c r="K558" s="29">
        <f>_xlfn.IFNA((IF(H558='DB-주간 퀘스트'!$F$6,VLOOKUP(F558,'DB-방치 재화'!$B$3:$H$1698,5,0)*VLOOKUP(H558,'DB-주간 퀘스트'!$F$6:$H$15,3,0),IF(H558='DB-주간 퀘스트'!$F$7,VLOOKUP(F558,'DB-방치 재화'!$B$3:$H$1698,6,0)*VLOOKUP(H558,'DB-주간 퀘스트'!$F$6:$H$15,3,0),IF(H558='DB-주간 퀘스트'!$F$8,VLOOKUP(F558,'DB-방치 재화'!$B$3:$H$1698,7,0)*VLOOKUP(H558,'DB-주간 퀘스트'!$F$6:$H$15,3,0),VLOOKUP(H558,'DB-주간 퀘스트'!$F$6:$H$15,3,0)))))/7,"0")</f>
        <v>55645.714285714283</v>
      </c>
      <c r="L558" s="29">
        <f t="array" ref="L558">_xlfn.IFNA(IF(H558='DB-아스니아 미션'!$F$8,VLOOKUP('주요 재화 수급처 관리'!$F$10:$F$11,'DB-방치 재화'!$B$3:$H$1698,6,0)*'DB-아스니아 미션'!$H$8,VLOOKUP('주요 재화 수급처 관리'!$H$10:$H$11,'DB-아스니아 미션'!$F$7:$H$10,3,0)),"0")/7</f>
        <v>320365.71428571426</v>
      </c>
      <c r="M558" s="29">
        <f>(((VLOOKUP(F558,'DB-방치 재화'!$B$3:$I$1698,8,0)+8)*(VLOOKUP(H558,'DB-파견 작전실'!$L$8:$M$14,2,0)))*D558)</f>
        <v>74558.986666666679</v>
      </c>
      <c r="N558" s="29">
        <f>_xlfn.IFNA(IF(C558&lt;'DB-선물'!$E$5,VLOOKUP('주요 재화 수급처 관리'!$H$10,'DB-선물'!$G$6:$I$9,3,0),(IF('DB-선물'!$E$11&lt;=C558&lt;'DB-선물'!E504,VLOOKUP('주요 재화 수급처 관리'!$H$10,'DB-선물'!$G$12:$I$15,3,0),VLOOKUP(H558,'DB-선물'!$G$18:$I$21,3,0)))),"0")*6*D558</f>
        <v>0</v>
      </c>
      <c r="O558" s="29">
        <f t="array" ref="O558">(_xlfn.IFNA((VLOOKUP((INDEX('DB-메모리얼'!$F$5:$F$98,MATCH(MIN(ABS('DB-메모리얼'!$F$5:$F$98-'주요 재화 수급처 관리'!$C$10)),ABS('DB-메모리얼'!$F$5:$F$98-'주요 재화 수급처 관리'!$C$10),0))),'DB-메모리얼'!$F$5:$K$98,MATCH(H558,'DB-메모리얼'!$H$3:$K$3,0)+2,0)),"0"))*D558/14</f>
        <v>0</v>
      </c>
      <c r="P558" s="29">
        <f t="shared" si="20"/>
        <v>1028</v>
      </c>
      <c r="Q558" s="299">
        <f t="shared" si="21"/>
        <v>5691940.8152380958</v>
      </c>
    </row>
    <row r="559" spans="2:17" ht="18" thickTop="1" thickBot="1" x14ac:dyDescent="0.35">
      <c r="B559" s="22" t="s">
        <v>1611</v>
      </c>
      <c r="C559" s="116">
        <v>229</v>
      </c>
      <c r="D559" s="323">
        <v>1</v>
      </c>
      <c r="E559" s="17"/>
      <c r="F559" s="276">
        <f>VLOOKUP(C559,'DB-캐릭터별 스테이지 매칭'!$E$3:$F$302,2,0)</f>
        <v>1099</v>
      </c>
      <c r="G559" s="276" t="str">
        <f>VLOOKUP(F559,'DB-캐릭터별 스테이지 매칭'!$I$3:$L$1698,4,0)</f>
        <v>23-3</v>
      </c>
      <c r="H559" s="276">
        <f>_xlfn.IFNA(VLOOKUP(B559,'DB-서식용'!$D$4:$E$12,2,0),"")</f>
        <v>1040302001</v>
      </c>
      <c r="I559" s="29">
        <f>IFERROR((VLOOKUP(F559,'DB-방치 재화'!$B$3:$I$1800,(MATCH(H559,'DB-방치 재화'!$F$1:$I$1,0)+4),0))*60*24*D559,"0")*(1.7+1.58)</f>
        <v>5143564.8000000007</v>
      </c>
      <c r="J559" s="29">
        <f>_xlfn.IFNA(IF(H559='DB-일일 퀘스트'!$F$6,VLOOKUP(F559,'DB-방치 재화'!$B$3:$H$1698,5,0)*VLOOKUP(H559,'DB-일일 퀘스트'!$F$6:$H$13,3,0),IF(H559='DB-일일 퀘스트'!$F$7,VLOOKUP(F559,'DB-방치 재화'!$B$3:$H$1698,6,0)*VLOOKUP(H559,'DB-일일 퀘스트'!$F$6:$H$13,3,0),IF(H559='DB-일일 퀘스트'!$F$8,VLOOKUP(F559,'DB-방치 재화'!$B$3:$H$1698,7,0)*VLOOKUP(H559,'DB-일일 퀘스트'!$F$6:$H$13,3,0),VLOOKUP(H559,'DB-일일 퀘스트'!$F$6:$H$13,3,0)))),"0")</f>
        <v>130680</v>
      </c>
      <c r="K559" s="29">
        <f>_xlfn.IFNA((IF(H559='DB-주간 퀘스트'!$F$6,VLOOKUP(F559,'DB-방치 재화'!$B$3:$H$1698,5,0)*VLOOKUP(H559,'DB-주간 퀘스트'!$F$6:$H$15,3,0),IF(H559='DB-주간 퀘스트'!$F$7,VLOOKUP(F559,'DB-방치 재화'!$B$3:$H$1698,6,0)*VLOOKUP(H559,'DB-주간 퀘스트'!$F$6:$H$15,3,0),IF(H559='DB-주간 퀘스트'!$F$8,VLOOKUP(F559,'DB-방치 재화'!$B$3:$H$1698,7,0)*VLOOKUP(H559,'DB-주간 퀘스트'!$F$6:$H$15,3,0),VLOOKUP(H559,'DB-주간 퀘스트'!$F$6:$H$15,3,0)))))/7,"0")</f>
        <v>56005.714285714283</v>
      </c>
      <c r="L559" s="29">
        <f t="array" ref="L559">_xlfn.IFNA(IF(H559='DB-아스니아 미션'!$F$8,VLOOKUP('주요 재화 수급처 관리'!$F$10:$F$11,'DB-방치 재화'!$B$3:$H$1698,6,0)*'DB-아스니아 미션'!$H$8,VLOOKUP('주요 재화 수급처 관리'!$H$10:$H$11,'DB-아스니아 미션'!$F$7:$H$10,3,0)),"0")/7</f>
        <v>320365.71428571426</v>
      </c>
      <c r="M559" s="29">
        <f>(((VLOOKUP(F559,'DB-방치 재화'!$B$3:$I$1698,8,0)+8)*(VLOOKUP(H559,'DB-파견 작전실'!$L$8:$M$14,2,0)))*D559)</f>
        <v>74558.986666666679</v>
      </c>
      <c r="N559" s="29">
        <f>_xlfn.IFNA(IF(C559&lt;'DB-선물'!$E$5,VLOOKUP('주요 재화 수급처 관리'!$H$10,'DB-선물'!$G$6:$I$9,3,0),(IF('DB-선물'!$E$11&lt;=C559&lt;'DB-선물'!E505,VLOOKUP('주요 재화 수급처 관리'!$H$10,'DB-선물'!$G$12:$I$15,3,0),VLOOKUP(H559,'DB-선물'!$G$18:$I$21,3,0)))),"0")*6*D559</f>
        <v>0</v>
      </c>
      <c r="O559" s="29">
        <f t="array" ref="O559">(_xlfn.IFNA((VLOOKUP((INDEX('DB-메모리얼'!$F$5:$F$98,MATCH(MIN(ABS('DB-메모리얼'!$F$5:$F$98-'주요 재화 수급처 관리'!$C$10)),ABS('DB-메모리얼'!$F$5:$F$98-'주요 재화 수급처 관리'!$C$10),0))),'DB-메모리얼'!$F$5:$K$98,MATCH(H559,'DB-메모리얼'!$H$3:$K$3,0)+2,0)),"0"))*D559/14</f>
        <v>0</v>
      </c>
      <c r="P559" s="29">
        <f t="shared" si="20"/>
        <v>1028</v>
      </c>
      <c r="Q559" s="299">
        <f t="shared" si="21"/>
        <v>5726203.2152380962</v>
      </c>
    </row>
    <row r="560" spans="2:17" ht="18" thickTop="1" thickBot="1" x14ac:dyDescent="0.35">
      <c r="B560" s="22" t="s">
        <v>1611</v>
      </c>
      <c r="C560" s="116">
        <v>230</v>
      </c>
      <c r="D560" s="323">
        <v>1</v>
      </c>
      <c r="E560" s="17"/>
      <c r="F560" s="276">
        <f>VLOOKUP(C560,'DB-캐릭터별 스테이지 매칭'!$E$3:$F$302,2,0)</f>
        <v>1107</v>
      </c>
      <c r="G560" s="276" t="str">
        <f>VLOOKUP(F560,'DB-캐릭터별 스테이지 매칭'!$I$3:$L$1698,4,0)</f>
        <v>23-11</v>
      </c>
      <c r="H560" s="276">
        <f>_xlfn.IFNA(VLOOKUP(B560,'DB-서식용'!$D$4:$E$12,2,0),"")</f>
        <v>1040302001</v>
      </c>
      <c r="I560" s="29">
        <f>IFERROR((VLOOKUP(F560,'DB-방치 재화'!$B$3:$I$1800,(MATCH(H560,'DB-방치 재화'!$F$1:$I$1,0)+4),0))*60*24*D560,"0")*(1.7+1.58)</f>
        <v>5176627.2000000002</v>
      </c>
      <c r="J560" s="29">
        <f>_xlfn.IFNA(IF(H560='DB-일일 퀘스트'!$F$6,VLOOKUP(F560,'DB-방치 재화'!$B$3:$H$1698,5,0)*VLOOKUP(H560,'DB-일일 퀘스트'!$F$6:$H$13,3,0),IF(H560='DB-일일 퀘스트'!$F$7,VLOOKUP(F560,'DB-방치 재화'!$B$3:$H$1698,6,0)*VLOOKUP(H560,'DB-일일 퀘스트'!$F$6:$H$13,3,0),IF(H560='DB-일일 퀘스트'!$F$8,VLOOKUP(F560,'DB-방치 재화'!$B$3:$H$1698,7,0)*VLOOKUP(H560,'DB-일일 퀘스트'!$F$6:$H$13,3,0),VLOOKUP(H560,'DB-일일 퀘스트'!$F$6:$H$13,3,0)))),"0")</f>
        <v>131520</v>
      </c>
      <c r="K560" s="29">
        <f>_xlfn.IFNA((IF(H560='DB-주간 퀘스트'!$F$6,VLOOKUP(F560,'DB-방치 재화'!$B$3:$H$1698,5,0)*VLOOKUP(H560,'DB-주간 퀘스트'!$F$6:$H$15,3,0),IF(H560='DB-주간 퀘스트'!$F$7,VLOOKUP(F560,'DB-방치 재화'!$B$3:$H$1698,6,0)*VLOOKUP(H560,'DB-주간 퀘스트'!$F$6:$H$15,3,0),IF(H560='DB-주간 퀘스트'!$F$8,VLOOKUP(F560,'DB-방치 재화'!$B$3:$H$1698,7,0)*VLOOKUP(H560,'DB-주간 퀘스트'!$F$6:$H$15,3,0),VLOOKUP(H560,'DB-주간 퀘스트'!$F$6:$H$15,3,0)))))/7,"0")</f>
        <v>56365.714285714283</v>
      </c>
      <c r="L560" s="29">
        <f t="array" ref="L560">_xlfn.IFNA(IF(H560='DB-아스니아 미션'!$F$8,VLOOKUP('주요 재화 수급처 관리'!$F$10:$F$11,'DB-방치 재화'!$B$3:$H$1698,6,0)*'DB-아스니아 미션'!$H$8,VLOOKUP('주요 재화 수급처 관리'!$H$10:$H$11,'DB-아스니아 미션'!$F$7:$H$10,3,0)),"0")/7</f>
        <v>320365.71428571426</v>
      </c>
      <c r="M560" s="29">
        <f>(((VLOOKUP(F560,'DB-방치 재화'!$B$3:$I$1698,8,0)+8)*(VLOOKUP(H560,'DB-파견 작전실'!$L$8:$M$14,2,0)))*D560)</f>
        <v>74558.986666666679</v>
      </c>
      <c r="N560" s="29">
        <f>_xlfn.IFNA(IF(C560&lt;'DB-선물'!$E$5,VLOOKUP('주요 재화 수급처 관리'!$H$10,'DB-선물'!$G$6:$I$9,3,0),(IF('DB-선물'!$E$11&lt;=C560&lt;'DB-선물'!E506,VLOOKUP('주요 재화 수급처 관리'!$H$10,'DB-선물'!$G$12:$I$15,3,0),VLOOKUP(H560,'DB-선물'!$G$18:$I$21,3,0)))),"0")*6*D560</f>
        <v>0</v>
      </c>
      <c r="O560" s="29">
        <f t="array" ref="O560">(_xlfn.IFNA((VLOOKUP((INDEX('DB-메모리얼'!$F$5:$F$98,MATCH(MIN(ABS('DB-메모리얼'!$F$5:$F$98-'주요 재화 수급처 관리'!$C$10)),ABS('DB-메모리얼'!$F$5:$F$98-'주요 재화 수급처 관리'!$C$10),0))),'DB-메모리얼'!$F$5:$K$98,MATCH(H560,'DB-메모리얼'!$H$3:$K$3,0)+2,0)),"0"))*D560/14</f>
        <v>0</v>
      </c>
      <c r="P560" s="29">
        <f t="shared" si="20"/>
        <v>1028</v>
      </c>
      <c r="Q560" s="299">
        <f t="shared" si="21"/>
        <v>5760465.6152380956</v>
      </c>
    </row>
    <row r="561" spans="2:17" ht="18" thickTop="1" thickBot="1" x14ac:dyDescent="0.35">
      <c r="B561" s="22" t="s">
        <v>1611</v>
      </c>
      <c r="C561" s="116">
        <v>231</v>
      </c>
      <c r="D561" s="323">
        <v>1</v>
      </c>
      <c r="E561" s="17"/>
      <c r="F561" s="276">
        <f>VLOOKUP(C561,'DB-캐릭터별 스테이지 매칭'!$E$3:$F$302,2,0)</f>
        <v>1114</v>
      </c>
      <c r="G561" s="276" t="str">
        <f>VLOOKUP(F561,'DB-캐릭터별 스테이지 매칭'!$I$3:$L$1698,4,0)</f>
        <v>23-18</v>
      </c>
      <c r="H561" s="276">
        <f>_xlfn.IFNA(VLOOKUP(B561,'DB-서식용'!$D$4:$E$12,2,0),"")</f>
        <v>1040302001</v>
      </c>
      <c r="I561" s="29">
        <f>IFERROR((VLOOKUP(F561,'DB-방치 재화'!$B$3:$I$1800,(MATCH(H561,'DB-방치 재화'!$F$1:$I$1,0)+4),0))*60*24*D561,"0")*(1.7+1.58)</f>
        <v>5209689.6000000006</v>
      </c>
      <c r="J561" s="29">
        <f>_xlfn.IFNA(IF(H561='DB-일일 퀘스트'!$F$6,VLOOKUP(F561,'DB-방치 재화'!$B$3:$H$1698,5,0)*VLOOKUP(H561,'DB-일일 퀘스트'!$F$6:$H$13,3,0),IF(H561='DB-일일 퀘스트'!$F$7,VLOOKUP(F561,'DB-방치 재화'!$B$3:$H$1698,6,0)*VLOOKUP(H561,'DB-일일 퀘스트'!$F$6:$H$13,3,0),IF(H561='DB-일일 퀘스트'!$F$8,VLOOKUP(F561,'DB-방치 재화'!$B$3:$H$1698,7,0)*VLOOKUP(H561,'DB-일일 퀘스트'!$F$6:$H$13,3,0),VLOOKUP(H561,'DB-일일 퀘스트'!$F$6:$H$13,3,0)))),"0")</f>
        <v>132360</v>
      </c>
      <c r="K561" s="29">
        <f>_xlfn.IFNA((IF(H561='DB-주간 퀘스트'!$F$6,VLOOKUP(F561,'DB-방치 재화'!$B$3:$H$1698,5,0)*VLOOKUP(H561,'DB-주간 퀘스트'!$F$6:$H$15,3,0),IF(H561='DB-주간 퀘스트'!$F$7,VLOOKUP(F561,'DB-방치 재화'!$B$3:$H$1698,6,0)*VLOOKUP(H561,'DB-주간 퀘스트'!$F$6:$H$15,3,0),IF(H561='DB-주간 퀘스트'!$F$8,VLOOKUP(F561,'DB-방치 재화'!$B$3:$H$1698,7,0)*VLOOKUP(H561,'DB-주간 퀘스트'!$F$6:$H$15,3,0),VLOOKUP(H561,'DB-주간 퀘스트'!$F$6:$H$15,3,0)))))/7,"0")</f>
        <v>56725.714285714283</v>
      </c>
      <c r="L561" s="29">
        <f t="array" ref="L561">_xlfn.IFNA(IF(H561='DB-아스니아 미션'!$F$8,VLOOKUP('주요 재화 수급처 관리'!$F$10:$F$11,'DB-방치 재화'!$B$3:$H$1698,6,0)*'DB-아스니아 미션'!$H$8,VLOOKUP('주요 재화 수급처 관리'!$H$10:$H$11,'DB-아스니아 미션'!$F$7:$H$10,3,0)),"0")/7</f>
        <v>320365.71428571426</v>
      </c>
      <c r="M561" s="29">
        <f>(((VLOOKUP(F561,'DB-방치 재화'!$B$3:$I$1698,8,0)+8)*(VLOOKUP(H561,'DB-파견 작전실'!$L$8:$M$14,2,0)))*D561)</f>
        <v>74558.986666666679</v>
      </c>
      <c r="N561" s="29">
        <f>_xlfn.IFNA(IF(C561&lt;'DB-선물'!$E$5,VLOOKUP('주요 재화 수급처 관리'!$H$10,'DB-선물'!$G$6:$I$9,3,0),(IF('DB-선물'!$E$11&lt;=C561&lt;'DB-선물'!E507,VLOOKUP('주요 재화 수급처 관리'!$H$10,'DB-선물'!$G$12:$I$15,3,0),VLOOKUP(H561,'DB-선물'!$G$18:$I$21,3,0)))),"0")*6*D561</f>
        <v>0</v>
      </c>
      <c r="O561" s="29">
        <f t="array" ref="O561">(_xlfn.IFNA((VLOOKUP((INDEX('DB-메모리얼'!$F$5:$F$98,MATCH(MIN(ABS('DB-메모리얼'!$F$5:$F$98-'주요 재화 수급처 관리'!$C$10)),ABS('DB-메모리얼'!$F$5:$F$98-'주요 재화 수급처 관리'!$C$10),0))),'DB-메모리얼'!$F$5:$K$98,MATCH(H561,'DB-메모리얼'!$H$3:$K$3,0)+2,0)),"0"))*D561/14</f>
        <v>0</v>
      </c>
      <c r="P561" s="29">
        <f t="shared" si="20"/>
        <v>1028</v>
      </c>
      <c r="Q561" s="299">
        <f t="shared" si="21"/>
        <v>5794728.015238096</v>
      </c>
    </row>
    <row r="562" spans="2:17" ht="18" thickTop="1" thickBot="1" x14ac:dyDescent="0.35">
      <c r="B562" s="22" t="s">
        <v>1611</v>
      </c>
      <c r="C562" s="5">
        <v>232</v>
      </c>
      <c r="D562" s="323">
        <v>1</v>
      </c>
      <c r="E562" s="17"/>
      <c r="F562" s="276">
        <f>VLOOKUP(C562,'DB-캐릭터별 스테이지 매칭'!$E$3:$F$302,2,0)</f>
        <v>1122</v>
      </c>
      <c r="G562" s="276" t="str">
        <f>VLOOKUP(F562,'DB-캐릭터별 스테이지 매칭'!$I$3:$L$1698,4,0)</f>
        <v>23-26</v>
      </c>
      <c r="H562" s="276">
        <f>_xlfn.IFNA(VLOOKUP(B562,'DB-서식용'!$D$4:$E$12,2,0),"")</f>
        <v>1040302001</v>
      </c>
      <c r="I562" s="29">
        <f>IFERROR((VLOOKUP(F562,'DB-방치 재화'!$B$3:$I$1800,(MATCH(H562,'DB-방치 재화'!$F$1:$I$1,0)+4),0))*60*24*D562,"0")*(1.7+1.58)</f>
        <v>5247475.2</v>
      </c>
      <c r="J562" s="29">
        <f>_xlfn.IFNA(IF(H562='DB-일일 퀘스트'!$F$6,VLOOKUP(F562,'DB-방치 재화'!$B$3:$H$1698,5,0)*VLOOKUP(H562,'DB-일일 퀘스트'!$F$6:$H$13,3,0),IF(H562='DB-일일 퀘스트'!$F$7,VLOOKUP(F562,'DB-방치 재화'!$B$3:$H$1698,6,0)*VLOOKUP(H562,'DB-일일 퀘스트'!$F$6:$H$13,3,0),IF(H562='DB-일일 퀘스트'!$F$8,VLOOKUP(F562,'DB-방치 재화'!$B$3:$H$1698,7,0)*VLOOKUP(H562,'DB-일일 퀘스트'!$F$6:$H$13,3,0),VLOOKUP(H562,'DB-일일 퀘스트'!$F$6:$H$13,3,0)))),"0")</f>
        <v>133320</v>
      </c>
      <c r="K562" s="29">
        <f>_xlfn.IFNA((IF(H562='DB-주간 퀘스트'!$F$6,VLOOKUP(F562,'DB-방치 재화'!$B$3:$H$1698,5,0)*VLOOKUP(H562,'DB-주간 퀘스트'!$F$6:$H$15,3,0),IF(H562='DB-주간 퀘스트'!$F$7,VLOOKUP(F562,'DB-방치 재화'!$B$3:$H$1698,6,0)*VLOOKUP(H562,'DB-주간 퀘스트'!$F$6:$H$15,3,0),IF(H562='DB-주간 퀘스트'!$F$8,VLOOKUP(F562,'DB-방치 재화'!$B$3:$H$1698,7,0)*VLOOKUP(H562,'DB-주간 퀘스트'!$F$6:$H$15,3,0),VLOOKUP(H562,'DB-주간 퀘스트'!$F$6:$H$15,3,0)))))/7,"0")</f>
        <v>57137.142857142855</v>
      </c>
      <c r="L562" s="29">
        <f t="array" ref="L562">_xlfn.IFNA(IF(H562='DB-아스니아 미션'!$F$8,VLOOKUP('주요 재화 수급처 관리'!$F$10:$F$11,'DB-방치 재화'!$B$3:$H$1698,6,0)*'DB-아스니아 미션'!$H$8,VLOOKUP('주요 재화 수급처 관리'!$H$10:$H$11,'DB-아스니아 미션'!$F$7:$H$10,3,0)),"0")/7</f>
        <v>320365.71428571426</v>
      </c>
      <c r="M562" s="29">
        <f>(((VLOOKUP(F562,'DB-방치 재화'!$B$3:$I$1698,8,0)+8)*(VLOOKUP(H562,'DB-파견 작전실'!$L$8:$M$14,2,0)))*D562)</f>
        <v>74558.986666666679</v>
      </c>
      <c r="N562" s="29">
        <f>_xlfn.IFNA(IF(C562&lt;'DB-선물'!$E$5,VLOOKUP('주요 재화 수급처 관리'!$H$10,'DB-선물'!$G$6:$I$9,3,0),(IF('DB-선물'!$E$11&lt;=C562&lt;'DB-선물'!E508,VLOOKUP('주요 재화 수급처 관리'!$H$10,'DB-선물'!$G$12:$I$15,3,0),VLOOKUP(H562,'DB-선물'!$G$18:$I$21,3,0)))),"0")*6*D562</f>
        <v>0</v>
      </c>
      <c r="O562" s="29">
        <f t="array" ref="O562">(_xlfn.IFNA((VLOOKUP((INDEX('DB-메모리얼'!$F$5:$F$98,MATCH(MIN(ABS('DB-메모리얼'!$F$5:$F$98-'주요 재화 수급처 관리'!$C$10)),ABS('DB-메모리얼'!$F$5:$F$98-'주요 재화 수급처 관리'!$C$10),0))),'DB-메모리얼'!$F$5:$K$98,MATCH(H562,'DB-메모리얼'!$H$3:$K$3,0)+2,0)),"0"))*D562/14</f>
        <v>0</v>
      </c>
      <c r="P562" s="29">
        <f t="shared" si="20"/>
        <v>1028</v>
      </c>
      <c r="Q562" s="299">
        <f t="shared" si="21"/>
        <v>5833885.0438095238</v>
      </c>
    </row>
    <row r="563" spans="2:17" ht="18" thickTop="1" thickBot="1" x14ac:dyDescent="0.35">
      <c r="B563" s="22" t="s">
        <v>1611</v>
      </c>
      <c r="C563" s="5">
        <v>233</v>
      </c>
      <c r="D563" s="323">
        <v>1</v>
      </c>
      <c r="E563" s="17"/>
      <c r="F563" s="276">
        <f>VLOOKUP(C563,'DB-캐릭터별 스테이지 매칭'!$E$3:$F$302,2,0)</f>
        <v>1130</v>
      </c>
      <c r="G563" s="276" t="str">
        <f>VLOOKUP(F563,'DB-캐릭터별 스테이지 매칭'!$I$3:$L$1698,4,0)</f>
        <v>23-34</v>
      </c>
      <c r="H563" s="276">
        <f>_xlfn.IFNA(VLOOKUP(B563,'DB-서식용'!$D$4:$E$12,2,0),"")</f>
        <v>1040302001</v>
      </c>
      <c r="I563" s="29">
        <f>IFERROR((VLOOKUP(F563,'DB-방치 재화'!$B$3:$I$1800,(MATCH(H563,'DB-방치 재화'!$F$1:$I$1,0)+4),0))*60*24*D563,"0")*(1.7+1.58)</f>
        <v>5280537.6000000006</v>
      </c>
      <c r="J563" s="29">
        <f>_xlfn.IFNA(IF(H563='DB-일일 퀘스트'!$F$6,VLOOKUP(F563,'DB-방치 재화'!$B$3:$H$1698,5,0)*VLOOKUP(H563,'DB-일일 퀘스트'!$F$6:$H$13,3,0),IF(H563='DB-일일 퀘스트'!$F$7,VLOOKUP(F563,'DB-방치 재화'!$B$3:$H$1698,6,0)*VLOOKUP(H563,'DB-일일 퀘스트'!$F$6:$H$13,3,0),IF(H563='DB-일일 퀘스트'!$F$8,VLOOKUP(F563,'DB-방치 재화'!$B$3:$H$1698,7,0)*VLOOKUP(H563,'DB-일일 퀘스트'!$F$6:$H$13,3,0),VLOOKUP(H563,'DB-일일 퀘스트'!$F$6:$H$13,3,0)))),"0")</f>
        <v>134160</v>
      </c>
      <c r="K563" s="29">
        <f>_xlfn.IFNA((IF(H563='DB-주간 퀘스트'!$F$6,VLOOKUP(F563,'DB-방치 재화'!$B$3:$H$1698,5,0)*VLOOKUP(H563,'DB-주간 퀘스트'!$F$6:$H$15,3,0),IF(H563='DB-주간 퀘스트'!$F$7,VLOOKUP(F563,'DB-방치 재화'!$B$3:$H$1698,6,0)*VLOOKUP(H563,'DB-주간 퀘스트'!$F$6:$H$15,3,0),IF(H563='DB-주간 퀘스트'!$F$8,VLOOKUP(F563,'DB-방치 재화'!$B$3:$H$1698,7,0)*VLOOKUP(H563,'DB-주간 퀘스트'!$F$6:$H$15,3,0),VLOOKUP(H563,'DB-주간 퀘스트'!$F$6:$H$15,3,0)))))/7,"0")</f>
        <v>57497.142857142855</v>
      </c>
      <c r="L563" s="29">
        <f t="array" ref="L563">_xlfn.IFNA(IF(H563='DB-아스니아 미션'!$F$8,VLOOKUP('주요 재화 수급처 관리'!$F$10:$F$11,'DB-방치 재화'!$B$3:$H$1698,6,0)*'DB-아스니아 미션'!$H$8,VLOOKUP('주요 재화 수급처 관리'!$H$10:$H$11,'DB-아스니아 미션'!$F$7:$H$10,3,0)),"0")/7</f>
        <v>320365.71428571426</v>
      </c>
      <c r="M563" s="29">
        <f>(((VLOOKUP(F563,'DB-방치 재화'!$B$3:$I$1698,8,0)+8)*(VLOOKUP(H563,'DB-파견 작전실'!$L$8:$M$14,2,0)))*D563)</f>
        <v>74558.986666666679</v>
      </c>
      <c r="N563" s="29">
        <f>_xlfn.IFNA(IF(C563&lt;'DB-선물'!$E$5,VLOOKUP('주요 재화 수급처 관리'!$H$10,'DB-선물'!$G$6:$I$9,3,0),(IF('DB-선물'!$E$11&lt;=C563&lt;'DB-선물'!E509,VLOOKUP('주요 재화 수급처 관리'!$H$10,'DB-선물'!$G$12:$I$15,3,0),VLOOKUP(H563,'DB-선물'!$G$18:$I$21,3,0)))),"0")*6*D563</f>
        <v>0</v>
      </c>
      <c r="O563" s="29">
        <f t="array" ref="O563">(_xlfn.IFNA((VLOOKUP((INDEX('DB-메모리얼'!$F$5:$F$98,MATCH(MIN(ABS('DB-메모리얼'!$F$5:$F$98-'주요 재화 수급처 관리'!$C$10)),ABS('DB-메모리얼'!$F$5:$F$98-'주요 재화 수급처 관리'!$C$10),0))),'DB-메모리얼'!$F$5:$K$98,MATCH(H563,'DB-메모리얼'!$H$3:$K$3,0)+2,0)),"0"))*D563/14</f>
        <v>0</v>
      </c>
      <c r="P563" s="29">
        <f t="shared" si="20"/>
        <v>1028</v>
      </c>
      <c r="Q563" s="299">
        <f t="shared" si="21"/>
        <v>5868147.4438095242</v>
      </c>
    </row>
    <row r="564" spans="2:17" ht="18" thickTop="1" thickBot="1" x14ac:dyDescent="0.35">
      <c r="B564" s="22" t="s">
        <v>1611</v>
      </c>
      <c r="C564" s="5">
        <v>234</v>
      </c>
      <c r="D564" s="323">
        <v>1</v>
      </c>
      <c r="E564" s="17"/>
      <c r="F564" s="276">
        <f>VLOOKUP(C564,'DB-캐릭터별 스테이지 매칭'!$E$3:$F$302,2,0)</f>
        <v>1138</v>
      </c>
      <c r="G564" s="276" t="str">
        <f>VLOOKUP(F564,'DB-캐릭터별 스테이지 매칭'!$I$3:$L$1698,4,0)</f>
        <v>23-42</v>
      </c>
      <c r="H564" s="276">
        <f>_xlfn.IFNA(VLOOKUP(B564,'DB-서식용'!$D$4:$E$12,2,0),"")</f>
        <v>1040302001</v>
      </c>
      <c r="I564" s="29">
        <f>IFERROR((VLOOKUP(F564,'DB-방치 재화'!$B$3:$I$1800,(MATCH(H564,'DB-방치 재화'!$F$1:$I$1,0)+4),0))*60*24*D564,"0")*(1.7+1.58)</f>
        <v>5313600</v>
      </c>
      <c r="J564" s="29">
        <f>_xlfn.IFNA(IF(H564='DB-일일 퀘스트'!$F$6,VLOOKUP(F564,'DB-방치 재화'!$B$3:$H$1698,5,0)*VLOOKUP(H564,'DB-일일 퀘스트'!$F$6:$H$13,3,0),IF(H564='DB-일일 퀘스트'!$F$7,VLOOKUP(F564,'DB-방치 재화'!$B$3:$H$1698,6,0)*VLOOKUP(H564,'DB-일일 퀘스트'!$F$6:$H$13,3,0),IF(H564='DB-일일 퀘스트'!$F$8,VLOOKUP(F564,'DB-방치 재화'!$B$3:$H$1698,7,0)*VLOOKUP(H564,'DB-일일 퀘스트'!$F$6:$H$13,3,0),VLOOKUP(H564,'DB-일일 퀘스트'!$F$6:$H$13,3,0)))),"0")</f>
        <v>135000</v>
      </c>
      <c r="K564" s="29">
        <f>_xlfn.IFNA((IF(H564='DB-주간 퀘스트'!$F$6,VLOOKUP(F564,'DB-방치 재화'!$B$3:$H$1698,5,0)*VLOOKUP(H564,'DB-주간 퀘스트'!$F$6:$H$15,3,0),IF(H564='DB-주간 퀘스트'!$F$7,VLOOKUP(F564,'DB-방치 재화'!$B$3:$H$1698,6,0)*VLOOKUP(H564,'DB-주간 퀘스트'!$F$6:$H$15,3,0),IF(H564='DB-주간 퀘스트'!$F$8,VLOOKUP(F564,'DB-방치 재화'!$B$3:$H$1698,7,0)*VLOOKUP(H564,'DB-주간 퀘스트'!$F$6:$H$15,3,0),VLOOKUP(H564,'DB-주간 퀘스트'!$F$6:$H$15,3,0)))))/7,"0")</f>
        <v>57857.142857142855</v>
      </c>
      <c r="L564" s="29">
        <f t="array" ref="L564">_xlfn.IFNA(IF(H564='DB-아스니아 미션'!$F$8,VLOOKUP('주요 재화 수급처 관리'!$F$10:$F$11,'DB-방치 재화'!$B$3:$H$1698,6,0)*'DB-아스니아 미션'!$H$8,VLOOKUP('주요 재화 수급처 관리'!$H$10:$H$11,'DB-아스니아 미션'!$F$7:$H$10,3,0)),"0")/7</f>
        <v>320365.71428571426</v>
      </c>
      <c r="M564" s="29">
        <f>(((VLOOKUP(F564,'DB-방치 재화'!$B$3:$I$1698,8,0)+8)*(VLOOKUP(H564,'DB-파견 작전실'!$L$8:$M$14,2,0)))*D564)</f>
        <v>74558.986666666679</v>
      </c>
      <c r="N564" s="29">
        <f>_xlfn.IFNA(IF(C564&lt;'DB-선물'!$E$5,VLOOKUP('주요 재화 수급처 관리'!$H$10,'DB-선물'!$G$6:$I$9,3,0),(IF('DB-선물'!$E$11&lt;=C564&lt;'DB-선물'!E510,VLOOKUP('주요 재화 수급처 관리'!$H$10,'DB-선물'!$G$12:$I$15,3,0),VLOOKUP(H564,'DB-선물'!$G$18:$I$21,3,0)))),"0")*6*D564</f>
        <v>0</v>
      </c>
      <c r="O564" s="29">
        <f t="array" ref="O564">(_xlfn.IFNA((VLOOKUP((INDEX('DB-메모리얼'!$F$5:$F$98,MATCH(MIN(ABS('DB-메모리얼'!$F$5:$F$98-'주요 재화 수급처 관리'!$C$10)),ABS('DB-메모리얼'!$F$5:$F$98-'주요 재화 수급처 관리'!$C$10),0))),'DB-메모리얼'!$F$5:$K$98,MATCH(H564,'DB-메모리얼'!$H$3:$K$3,0)+2,0)),"0"))*D564/14</f>
        <v>0</v>
      </c>
      <c r="P564" s="29">
        <f t="shared" si="20"/>
        <v>1028</v>
      </c>
      <c r="Q564" s="299">
        <f t="shared" si="21"/>
        <v>5902409.8438095236</v>
      </c>
    </row>
    <row r="565" spans="2:17" ht="18" thickTop="1" thickBot="1" x14ac:dyDescent="0.35">
      <c r="B565" s="22" t="s">
        <v>1611</v>
      </c>
      <c r="C565" s="5">
        <v>235</v>
      </c>
      <c r="D565" s="323">
        <v>1</v>
      </c>
      <c r="E565" s="17"/>
      <c r="F565" s="276">
        <f>VLOOKUP(C565,'DB-캐릭터별 스테이지 매칭'!$E$3:$F$302,2,0)</f>
        <v>1146</v>
      </c>
      <c r="G565" s="276" t="str">
        <f>VLOOKUP(F565,'DB-캐릭터별 스테이지 매칭'!$I$3:$L$1698,4,0)</f>
        <v>23-50</v>
      </c>
      <c r="H565" s="276">
        <f>_xlfn.IFNA(VLOOKUP(B565,'DB-서식용'!$D$4:$E$12,2,0),"")</f>
        <v>1040302001</v>
      </c>
      <c r="I565" s="29">
        <f>IFERROR((VLOOKUP(F565,'DB-방치 재화'!$B$3:$I$1800,(MATCH(H565,'DB-방치 재화'!$F$1:$I$1,0)+4),0))*60*24*D565,"0")*(1.7+1.58)</f>
        <v>5346662.4000000004</v>
      </c>
      <c r="J565" s="29">
        <f>_xlfn.IFNA(IF(H565='DB-일일 퀘스트'!$F$6,VLOOKUP(F565,'DB-방치 재화'!$B$3:$H$1698,5,0)*VLOOKUP(H565,'DB-일일 퀘스트'!$F$6:$H$13,3,0),IF(H565='DB-일일 퀘스트'!$F$7,VLOOKUP(F565,'DB-방치 재화'!$B$3:$H$1698,6,0)*VLOOKUP(H565,'DB-일일 퀘스트'!$F$6:$H$13,3,0),IF(H565='DB-일일 퀘스트'!$F$8,VLOOKUP(F565,'DB-방치 재화'!$B$3:$H$1698,7,0)*VLOOKUP(H565,'DB-일일 퀘스트'!$F$6:$H$13,3,0),VLOOKUP(H565,'DB-일일 퀘스트'!$F$6:$H$13,3,0)))),"0")</f>
        <v>135840</v>
      </c>
      <c r="K565" s="29">
        <f>_xlfn.IFNA((IF(H565='DB-주간 퀘스트'!$F$6,VLOOKUP(F565,'DB-방치 재화'!$B$3:$H$1698,5,0)*VLOOKUP(H565,'DB-주간 퀘스트'!$F$6:$H$15,3,0),IF(H565='DB-주간 퀘스트'!$F$7,VLOOKUP(F565,'DB-방치 재화'!$B$3:$H$1698,6,0)*VLOOKUP(H565,'DB-주간 퀘스트'!$F$6:$H$15,3,0),IF(H565='DB-주간 퀘스트'!$F$8,VLOOKUP(F565,'DB-방치 재화'!$B$3:$H$1698,7,0)*VLOOKUP(H565,'DB-주간 퀘스트'!$F$6:$H$15,3,0),VLOOKUP(H565,'DB-주간 퀘스트'!$F$6:$H$15,3,0)))))/7,"0")</f>
        <v>58217.142857142855</v>
      </c>
      <c r="L565" s="29">
        <f t="array" ref="L565">_xlfn.IFNA(IF(H565='DB-아스니아 미션'!$F$8,VLOOKUP('주요 재화 수급처 관리'!$F$10:$F$11,'DB-방치 재화'!$B$3:$H$1698,6,0)*'DB-아스니아 미션'!$H$8,VLOOKUP('주요 재화 수급처 관리'!$H$10:$H$11,'DB-아스니아 미션'!$F$7:$H$10,3,0)),"0")/7</f>
        <v>320365.71428571426</v>
      </c>
      <c r="M565" s="29">
        <f>(((VLOOKUP(F565,'DB-방치 재화'!$B$3:$I$1698,8,0)+8)*(VLOOKUP(H565,'DB-파견 작전실'!$L$8:$M$14,2,0)))*D565)</f>
        <v>74558.986666666679</v>
      </c>
      <c r="N565" s="29">
        <f>_xlfn.IFNA(IF(C565&lt;'DB-선물'!$E$5,VLOOKUP('주요 재화 수급처 관리'!$H$10,'DB-선물'!$G$6:$I$9,3,0),(IF('DB-선물'!$E$11&lt;=C565&lt;'DB-선물'!E511,VLOOKUP('주요 재화 수급처 관리'!$H$10,'DB-선물'!$G$12:$I$15,3,0),VLOOKUP(H565,'DB-선물'!$G$18:$I$21,3,0)))),"0")*6*D565</f>
        <v>0</v>
      </c>
      <c r="O565" s="29">
        <f t="array" ref="O565">(_xlfn.IFNA((VLOOKUP((INDEX('DB-메모리얼'!$F$5:$F$98,MATCH(MIN(ABS('DB-메모리얼'!$F$5:$F$98-'주요 재화 수급처 관리'!$C$10)),ABS('DB-메모리얼'!$F$5:$F$98-'주요 재화 수급처 관리'!$C$10),0))),'DB-메모리얼'!$F$5:$K$98,MATCH(H565,'DB-메모리얼'!$H$3:$K$3,0)+2,0)),"0"))*D565/14</f>
        <v>0</v>
      </c>
      <c r="P565" s="29">
        <f t="shared" si="20"/>
        <v>1028</v>
      </c>
      <c r="Q565" s="299">
        <f t="shared" si="21"/>
        <v>5936672.243809524</v>
      </c>
    </row>
    <row r="566" spans="2:17" ht="18" thickTop="1" thickBot="1" x14ac:dyDescent="0.35">
      <c r="B566" s="22" t="s">
        <v>1611</v>
      </c>
      <c r="C566" s="5">
        <v>236</v>
      </c>
      <c r="D566" s="323">
        <v>1</v>
      </c>
      <c r="E566" s="17"/>
      <c r="F566" s="276">
        <f>VLOOKUP(C566,'DB-캐릭터별 스테이지 매칭'!$E$3:$F$302,2,0)</f>
        <v>1153</v>
      </c>
      <c r="G566" s="276" t="str">
        <f>VLOOKUP(F566,'DB-캐릭터별 스테이지 매칭'!$I$3:$L$1698,4,0)</f>
        <v>23-57</v>
      </c>
      <c r="H566" s="276">
        <f>_xlfn.IFNA(VLOOKUP(B566,'DB-서식용'!$D$4:$E$12,2,0),"")</f>
        <v>1040302001</v>
      </c>
      <c r="I566" s="29">
        <f>IFERROR((VLOOKUP(F566,'DB-방치 재화'!$B$3:$I$1800,(MATCH(H566,'DB-방치 재화'!$F$1:$I$1,0)+4),0))*60*24*D566,"0")*(1.7+1.58)</f>
        <v>5379724.8000000007</v>
      </c>
      <c r="J566" s="29">
        <f>_xlfn.IFNA(IF(H566='DB-일일 퀘스트'!$F$6,VLOOKUP(F566,'DB-방치 재화'!$B$3:$H$1698,5,0)*VLOOKUP(H566,'DB-일일 퀘스트'!$F$6:$H$13,3,0),IF(H566='DB-일일 퀘스트'!$F$7,VLOOKUP(F566,'DB-방치 재화'!$B$3:$H$1698,6,0)*VLOOKUP(H566,'DB-일일 퀘스트'!$F$6:$H$13,3,0),IF(H566='DB-일일 퀘스트'!$F$8,VLOOKUP(F566,'DB-방치 재화'!$B$3:$H$1698,7,0)*VLOOKUP(H566,'DB-일일 퀘스트'!$F$6:$H$13,3,0),VLOOKUP(H566,'DB-일일 퀘스트'!$F$6:$H$13,3,0)))),"0")</f>
        <v>136680</v>
      </c>
      <c r="K566" s="29">
        <f>_xlfn.IFNA((IF(H566='DB-주간 퀘스트'!$F$6,VLOOKUP(F566,'DB-방치 재화'!$B$3:$H$1698,5,0)*VLOOKUP(H566,'DB-주간 퀘스트'!$F$6:$H$15,3,0),IF(H566='DB-주간 퀘스트'!$F$7,VLOOKUP(F566,'DB-방치 재화'!$B$3:$H$1698,6,0)*VLOOKUP(H566,'DB-주간 퀘스트'!$F$6:$H$15,3,0),IF(H566='DB-주간 퀘스트'!$F$8,VLOOKUP(F566,'DB-방치 재화'!$B$3:$H$1698,7,0)*VLOOKUP(H566,'DB-주간 퀘스트'!$F$6:$H$15,3,0),VLOOKUP(H566,'DB-주간 퀘스트'!$F$6:$H$15,3,0)))))/7,"0")</f>
        <v>58577.142857142855</v>
      </c>
      <c r="L566" s="29">
        <f t="array" ref="L566">_xlfn.IFNA(IF(H566='DB-아스니아 미션'!$F$8,VLOOKUP('주요 재화 수급처 관리'!$F$10:$F$11,'DB-방치 재화'!$B$3:$H$1698,6,0)*'DB-아스니아 미션'!$H$8,VLOOKUP('주요 재화 수급처 관리'!$H$10:$H$11,'DB-아스니아 미션'!$F$7:$H$10,3,0)),"0")/7</f>
        <v>320365.71428571426</v>
      </c>
      <c r="M566" s="29">
        <f>(((VLOOKUP(F566,'DB-방치 재화'!$B$3:$I$1698,8,0)+8)*(VLOOKUP(H566,'DB-파견 작전실'!$L$8:$M$14,2,0)))*D566)</f>
        <v>74558.986666666679</v>
      </c>
      <c r="N566" s="29">
        <f>_xlfn.IFNA(IF(C566&lt;'DB-선물'!$E$5,VLOOKUP('주요 재화 수급처 관리'!$H$10,'DB-선물'!$G$6:$I$9,3,0),(IF('DB-선물'!$E$11&lt;=C566&lt;'DB-선물'!E512,VLOOKUP('주요 재화 수급처 관리'!$H$10,'DB-선물'!$G$12:$I$15,3,0),VLOOKUP(H566,'DB-선물'!$G$18:$I$21,3,0)))),"0")*6*D566</f>
        <v>0</v>
      </c>
      <c r="O566" s="29">
        <f t="array" ref="O566">(_xlfn.IFNA((VLOOKUP((INDEX('DB-메모리얼'!$F$5:$F$98,MATCH(MIN(ABS('DB-메모리얼'!$F$5:$F$98-'주요 재화 수급처 관리'!$C$10)),ABS('DB-메모리얼'!$F$5:$F$98-'주요 재화 수급처 관리'!$C$10),0))),'DB-메모리얼'!$F$5:$K$98,MATCH(H566,'DB-메모리얼'!$H$3:$K$3,0)+2,0)),"0"))*D566/14</f>
        <v>0</v>
      </c>
      <c r="P566" s="29">
        <f t="shared" si="20"/>
        <v>1028</v>
      </c>
      <c r="Q566" s="299">
        <f t="shared" si="21"/>
        <v>5970934.6438095244</v>
      </c>
    </row>
    <row r="567" spans="2:17" ht="18" thickTop="1" thickBot="1" x14ac:dyDescent="0.35">
      <c r="B567" s="22" t="s">
        <v>1611</v>
      </c>
      <c r="C567" s="116">
        <v>237</v>
      </c>
      <c r="D567" s="323">
        <v>1</v>
      </c>
      <c r="E567" s="17"/>
      <c r="F567" s="276">
        <f>VLOOKUP(C567,'DB-캐릭터별 스테이지 매칭'!$E$3:$F$302,2,0)</f>
        <v>1161</v>
      </c>
      <c r="G567" s="276" t="str">
        <f>VLOOKUP(F567,'DB-캐릭터별 스테이지 매칭'!$I$3:$L$1698,4,0)</f>
        <v>24-5</v>
      </c>
      <c r="H567" s="276">
        <f>_xlfn.IFNA(VLOOKUP(B567,'DB-서식용'!$D$4:$E$12,2,0),"")</f>
        <v>1040302001</v>
      </c>
      <c r="I567" s="29">
        <f>IFERROR((VLOOKUP(F567,'DB-방치 재화'!$B$3:$I$1800,(MATCH(H567,'DB-방치 재화'!$F$1:$I$1,0)+4),0))*60*24*D567,"0")*(1.7+1.58)</f>
        <v>5417510.4000000004</v>
      </c>
      <c r="J567" s="29">
        <f>_xlfn.IFNA(IF(H567='DB-일일 퀘스트'!$F$6,VLOOKUP(F567,'DB-방치 재화'!$B$3:$H$1698,5,0)*VLOOKUP(H567,'DB-일일 퀘스트'!$F$6:$H$13,3,0),IF(H567='DB-일일 퀘스트'!$F$7,VLOOKUP(F567,'DB-방치 재화'!$B$3:$H$1698,6,0)*VLOOKUP(H567,'DB-일일 퀘스트'!$F$6:$H$13,3,0),IF(H567='DB-일일 퀘스트'!$F$8,VLOOKUP(F567,'DB-방치 재화'!$B$3:$H$1698,7,0)*VLOOKUP(H567,'DB-일일 퀘스트'!$F$6:$H$13,3,0),VLOOKUP(H567,'DB-일일 퀘스트'!$F$6:$H$13,3,0)))),"0")</f>
        <v>137640</v>
      </c>
      <c r="K567" s="29">
        <f>_xlfn.IFNA((IF(H567='DB-주간 퀘스트'!$F$6,VLOOKUP(F567,'DB-방치 재화'!$B$3:$H$1698,5,0)*VLOOKUP(H567,'DB-주간 퀘스트'!$F$6:$H$15,3,0),IF(H567='DB-주간 퀘스트'!$F$7,VLOOKUP(F567,'DB-방치 재화'!$B$3:$H$1698,6,0)*VLOOKUP(H567,'DB-주간 퀘스트'!$F$6:$H$15,3,0),IF(H567='DB-주간 퀘스트'!$F$8,VLOOKUP(F567,'DB-방치 재화'!$B$3:$H$1698,7,0)*VLOOKUP(H567,'DB-주간 퀘스트'!$F$6:$H$15,3,0),VLOOKUP(H567,'DB-주간 퀘스트'!$F$6:$H$15,3,0)))))/7,"0")</f>
        <v>58988.571428571428</v>
      </c>
      <c r="L567" s="29">
        <f t="array" ref="L567">_xlfn.IFNA(IF(H567='DB-아스니아 미션'!$F$8,VLOOKUP('주요 재화 수급처 관리'!$F$10:$F$11,'DB-방치 재화'!$B$3:$H$1698,6,0)*'DB-아스니아 미션'!$H$8,VLOOKUP('주요 재화 수급처 관리'!$H$10:$H$11,'DB-아스니아 미션'!$F$7:$H$10,3,0)),"0")/7</f>
        <v>320365.71428571426</v>
      </c>
      <c r="M567" s="29">
        <f>(((VLOOKUP(F567,'DB-방치 재화'!$B$3:$I$1698,8,0)+8)*(VLOOKUP(H567,'DB-파견 작전실'!$L$8:$M$14,2,0)))*D567)</f>
        <v>74558.986666666679</v>
      </c>
      <c r="N567" s="29">
        <f>_xlfn.IFNA(IF(C567&lt;'DB-선물'!$E$5,VLOOKUP('주요 재화 수급처 관리'!$H$10,'DB-선물'!$G$6:$I$9,3,0),(IF('DB-선물'!$E$11&lt;=C567&lt;'DB-선물'!E513,VLOOKUP('주요 재화 수급처 관리'!$H$10,'DB-선물'!$G$12:$I$15,3,0),VLOOKUP(H567,'DB-선물'!$G$18:$I$21,3,0)))),"0")*6*D567</f>
        <v>0</v>
      </c>
      <c r="O567" s="29">
        <f t="array" ref="O567">(_xlfn.IFNA((VLOOKUP((INDEX('DB-메모리얼'!$F$5:$F$98,MATCH(MIN(ABS('DB-메모리얼'!$F$5:$F$98-'주요 재화 수급처 관리'!$C$10)),ABS('DB-메모리얼'!$F$5:$F$98-'주요 재화 수급처 관리'!$C$10),0))),'DB-메모리얼'!$F$5:$K$98,MATCH(H567,'DB-메모리얼'!$H$3:$K$3,0)+2,0)),"0"))*D567/14</f>
        <v>0</v>
      </c>
      <c r="P567" s="29">
        <f t="shared" si="20"/>
        <v>1028</v>
      </c>
      <c r="Q567" s="299">
        <f t="shared" si="21"/>
        <v>6010091.6723809531</v>
      </c>
    </row>
    <row r="568" spans="2:17" ht="18" thickTop="1" thickBot="1" x14ac:dyDescent="0.35">
      <c r="B568" s="22" t="s">
        <v>1611</v>
      </c>
      <c r="C568" s="116">
        <v>238</v>
      </c>
      <c r="D568" s="323">
        <v>1</v>
      </c>
      <c r="E568" s="17"/>
      <c r="F568" s="276">
        <f>VLOOKUP(C568,'DB-캐릭터별 스테이지 매칭'!$E$3:$F$302,2,0)</f>
        <v>1169</v>
      </c>
      <c r="G568" s="276" t="str">
        <f>VLOOKUP(F568,'DB-캐릭터별 스테이지 매칭'!$I$3:$L$1698,4,0)</f>
        <v>24-13</v>
      </c>
      <c r="H568" s="276">
        <f>_xlfn.IFNA(VLOOKUP(B568,'DB-서식용'!$D$4:$E$12,2,0),"")</f>
        <v>1040302001</v>
      </c>
      <c r="I568" s="29">
        <f>IFERROR((VLOOKUP(F568,'DB-방치 재화'!$B$3:$I$1800,(MATCH(H568,'DB-방치 재화'!$F$1:$I$1,0)+4),0))*60*24*D568,"0")*(1.7+1.58)</f>
        <v>5445849.6000000006</v>
      </c>
      <c r="J568" s="29">
        <f>_xlfn.IFNA(IF(H568='DB-일일 퀘스트'!$F$6,VLOOKUP(F568,'DB-방치 재화'!$B$3:$H$1698,5,0)*VLOOKUP(H568,'DB-일일 퀘스트'!$F$6:$H$13,3,0),IF(H568='DB-일일 퀘스트'!$F$7,VLOOKUP(F568,'DB-방치 재화'!$B$3:$H$1698,6,0)*VLOOKUP(H568,'DB-일일 퀘스트'!$F$6:$H$13,3,0),IF(H568='DB-일일 퀘스트'!$F$8,VLOOKUP(F568,'DB-방치 재화'!$B$3:$H$1698,7,0)*VLOOKUP(H568,'DB-일일 퀘스트'!$F$6:$H$13,3,0),VLOOKUP(H568,'DB-일일 퀘스트'!$F$6:$H$13,3,0)))),"0")</f>
        <v>138360</v>
      </c>
      <c r="K568" s="29">
        <f>_xlfn.IFNA((IF(H568='DB-주간 퀘스트'!$F$6,VLOOKUP(F568,'DB-방치 재화'!$B$3:$H$1698,5,0)*VLOOKUP(H568,'DB-주간 퀘스트'!$F$6:$H$15,3,0),IF(H568='DB-주간 퀘스트'!$F$7,VLOOKUP(F568,'DB-방치 재화'!$B$3:$H$1698,6,0)*VLOOKUP(H568,'DB-주간 퀘스트'!$F$6:$H$15,3,0),IF(H568='DB-주간 퀘스트'!$F$8,VLOOKUP(F568,'DB-방치 재화'!$B$3:$H$1698,7,0)*VLOOKUP(H568,'DB-주간 퀘스트'!$F$6:$H$15,3,0),VLOOKUP(H568,'DB-주간 퀘스트'!$F$6:$H$15,3,0)))))/7,"0")</f>
        <v>59297.142857142855</v>
      </c>
      <c r="L568" s="29">
        <f t="array" ref="L568">_xlfn.IFNA(IF(H568='DB-아스니아 미션'!$F$8,VLOOKUP('주요 재화 수급처 관리'!$F$10:$F$11,'DB-방치 재화'!$B$3:$H$1698,6,0)*'DB-아스니아 미션'!$H$8,VLOOKUP('주요 재화 수급처 관리'!$H$10:$H$11,'DB-아스니아 미션'!$F$7:$H$10,3,0)),"0")/7</f>
        <v>320365.71428571426</v>
      </c>
      <c r="M568" s="29">
        <f>(((VLOOKUP(F568,'DB-방치 재화'!$B$3:$I$1698,8,0)+8)*(VLOOKUP(H568,'DB-파견 작전실'!$L$8:$M$14,2,0)))*D568)</f>
        <v>74558.986666666679</v>
      </c>
      <c r="N568" s="29">
        <f>_xlfn.IFNA(IF(C568&lt;'DB-선물'!$E$5,VLOOKUP('주요 재화 수급처 관리'!$H$10,'DB-선물'!$G$6:$I$9,3,0),(IF('DB-선물'!$E$11&lt;=C568&lt;'DB-선물'!E514,VLOOKUP('주요 재화 수급처 관리'!$H$10,'DB-선물'!$G$12:$I$15,3,0),VLOOKUP(H568,'DB-선물'!$G$18:$I$21,3,0)))),"0")*6*D568</f>
        <v>0</v>
      </c>
      <c r="O568" s="29">
        <f t="array" ref="O568">(_xlfn.IFNA((VLOOKUP((INDEX('DB-메모리얼'!$F$5:$F$98,MATCH(MIN(ABS('DB-메모리얼'!$F$5:$F$98-'주요 재화 수급처 관리'!$C$10)),ABS('DB-메모리얼'!$F$5:$F$98-'주요 재화 수급처 관리'!$C$10),0))),'DB-메모리얼'!$F$5:$K$98,MATCH(H568,'DB-메모리얼'!$H$3:$K$3,0)+2,0)),"0"))*D568/14</f>
        <v>0</v>
      </c>
      <c r="P568" s="29">
        <f t="shared" si="20"/>
        <v>1028</v>
      </c>
      <c r="Q568" s="299">
        <f t="shared" si="21"/>
        <v>6039459.4438095242</v>
      </c>
    </row>
    <row r="569" spans="2:17" ht="18" thickTop="1" thickBot="1" x14ac:dyDescent="0.35">
      <c r="B569" s="22" t="s">
        <v>1611</v>
      </c>
      <c r="C569" s="116">
        <v>239</v>
      </c>
      <c r="D569" s="323">
        <v>1</v>
      </c>
      <c r="E569" s="17"/>
      <c r="F569" s="276">
        <f>VLOOKUP(C569,'DB-캐릭터별 스테이지 매칭'!$E$3:$F$302,2,0)</f>
        <v>1177</v>
      </c>
      <c r="G569" s="276" t="str">
        <f>VLOOKUP(F569,'DB-캐릭터별 스테이지 매칭'!$I$3:$L$1698,4,0)</f>
        <v>24-21</v>
      </c>
      <c r="H569" s="276">
        <f>_xlfn.IFNA(VLOOKUP(B569,'DB-서식용'!$D$4:$E$12,2,0),"")</f>
        <v>1040302001</v>
      </c>
      <c r="I569" s="29">
        <f>IFERROR((VLOOKUP(F569,'DB-방치 재화'!$B$3:$I$1800,(MATCH(H569,'DB-방치 재화'!$F$1:$I$1,0)+4),0))*60*24*D569,"0")*(1.7+1.58)</f>
        <v>5483635.2000000002</v>
      </c>
      <c r="J569" s="29">
        <f>_xlfn.IFNA(IF(H569='DB-일일 퀘스트'!$F$6,VLOOKUP(F569,'DB-방치 재화'!$B$3:$H$1698,5,0)*VLOOKUP(H569,'DB-일일 퀘스트'!$F$6:$H$13,3,0),IF(H569='DB-일일 퀘스트'!$F$7,VLOOKUP(F569,'DB-방치 재화'!$B$3:$H$1698,6,0)*VLOOKUP(H569,'DB-일일 퀘스트'!$F$6:$H$13,3,0),IF(H569='DB-일일 퀘스트'!$F$8,VLOOKUP(F569,'DB-방치 재화'!$B$3:$H$1698,7,0)*VLOOKUP(H569,'DB-일일 퀘스트'!$F$6:$H$13,3,0),VLOOKUP(H569,'DB-일일 퀘스트'!$F$6:$H$13,3,0)))),"0")</f>
        <v>139320</v>
      </c>
      <c r="K569" s="29">
        <f>_xlfn.IFNA((IF(H569='DB-주간 퀘스트'!$F$6,VLOOKUP(F569,'DB-방치 재화'!$B$3:$H$1698,5,0)*VLOOKUP(H569,'DB-주간 퀘스트'!$F$6:$H$15,3,0),IF(H569='DB-주간 퀘스트'!$F$7,VLOOKUP(F569,'DB-방치 재화'!$B$3:$H$1698,6,0)*VLOOKUP(H569,'DB-주간 퀘스트'!$F$6:$H$15,3,0),IF(H569='DB-주간 퀘스트'!$F$8,VLOOKUP(F569,'DB-방치 재화'!$B$3:$H$1698,7,0)*VLOOKUP(H569,'DB-주간 퀘스트'!$F$6:$H$15,3,0),VLOOKUP(H569,'DB-주간 퀘스트'!$F$6:$H$15,3,0)))))/7,"0")</f>
        <v>59708.571428571428</v>
      </c>
      <c r="L569" s="29">
        <f t="array" ref="L569">_xlfn.IFNA(IF(H569='DB-아스니아 미션'!$F$8,VLOOKUP('주요 재화 수급처 관리'!$F$10:$F$11,'DB-방치 재화'!$B$3:$H$1698,6,0)*'DB-아스니아 미션'!$H$8,VLOOKUP('주요 재화 수급처 관리'!$H$10:$H$11,'DB-아스니아 미션'!$F$7:$H$10,3,0)),"0")/7</f>
        <v>320365.71428571426</v>
      </c>
      <c r="M569" s="29">
        <f>(((VLOOKUP(F569,'DB-방치 재화'!$B$3:$I$1698,8,0)+8)*(VLOOKUP(H569,'DB-파견 작전실'!$L$8:$M$14,2,0)))*D569)</f>
        <v>74558.986666666679</v>
      </c>
      <c r="N569" s="29">
        <f>_xlfn.IFNA(IF(C569&lt;'DB-선물'!$E$5,VLOOKUP('주요 재화 수급처 관리'!$H$10,'DB-선물'!$G$6:$I$9,3,0),(IF('DB-선물'!$E$11&lt;=C569&lt;'DB-선물'!E515,VLOOKUP('주요 재화 수급처 관리'!$H$10,'DB-선물'!$G$12:$I$15,3,0),VLOOKUP(H569,'DB-선물'!$G$18:$I$21,3,0)))),"0")*6*D569</f>
        <v>0</v>
      </c>
      <c r="O569" s="29">
        <f t="array" ref="O569">(_xlfn.IFNA((VLOOKUP((INDEX('DB-메모리얼'!$F$5:$F$98,MATCH(MIN(ABS('DB-메모리얼'!$F$5:$F$98-'주요 재화 수급처 관리'!$C$10)),ABS('DB-메모리얼'!$F$5:$F$98-'주요 재화 수급처 관리'!$C$10),0))),'DB-메모리얼'!$F$5:$K$98,MATCH(H569,'DB-메모리얼'!$H$3:$K$3,0)+2,0)),"0"))*D569/14</f>
        <v>0</v>
      </c>
      <c r="P569" s="29">
        <f t="shared" si="20"/>
        <v>1028</v>
      </c>
      <c r="Q569" s="299">
        <f t="shared" si="21"/>
        <v>6078616.4723809529</v>
      </c>
    </row>
    <row r="570" spans="2:17" ht="18" thickTop="1" thickBot="1" x14ac:dyDescent="0.35">
      <c r="B570" s="22" t="s">
        <v>1611</v>
      </c>
      <c r="C570" s="116">
        <v>240</v>
      </c>
      <c r="D570" s="323">
        <v>1</v>
      </c>
      <c r="E570" s="17"/>
      <c r="F570" s="276">
        <f>VLOOKUP(C570,'DB-캐릭터별 스테이지 매칭'!$E$3:$F$302,2,0)</f>
        <v>1185</v>
      </c>
      <c r="G570" s="276" t="str">
        <f>VLOOKUP(F570,'DB-캐릭터별 스테이지 매칭'!$I$3:$L$1698,4,0)</f>
        <v>24-29</v>
      </c>
      <c r="H570" s="276">
        <f>_xlfn.IFNA(VLOOKUP(B570,'DB-서식용'!$D$4:$E$12,2,0),"")</f>
        <v>1040302001</v>
      </c>
      <c r="I570" s="29">
        <f>IFERROR((VLOOKUP(F570,'DB-방치 재화'!$B$3:$I$1800,(MATCH(H570,'DB-방치 재화'!$F$1:$I$1,0)+4),0))*60*24*D570,"0")*(1.7+1.58)</f>
        <v>5516697.6000000006</v>
      </c>
      <c r="J570" s="29">
        <f>_xlfn.IFNA(IF(H570='DB-일일 퀘스트'!$F$6,VLOOKUP(F570,'DB-방치 재화'!$B$3:$H$1698,5,0)*VLOOKUP(H570,'DB-일일 퀘스트'!$F$6:$H$13,3,0),IF(H570='DB-일일 퀘스트'!$F$7,VLOOKUP(F570,'DB-방치 재화'!$B$3:$H$1698,6,0)*VLOOKUP(H570,'DB-일일 퀘스트'!$F$6:$H$13,3,0),IF(H570='DB-일일 퀘스트'!$F$8,VLOOKUP(F570,'DB-방치 재화'!$B$3:$H$1698,7,0)*VLOOKUP(H570,'DB-일일 퀘스트'!$F$6:$H$13,3,0),VLOOKUP(H570,'DB-일일 퀘스트'!$F$6:$H$13,3,0)))),"0")</f>
        <v>140160</v>
      </c>
      <c r="K570" s="29">
        <f>_xlfn.IFNA((IF(H570='DB-주간 퀘스트'!$F$6,VLOOKUP(F570,'DB-방치 재화'!$B$3:$H$1698,5,0)*VLOOKUP(H570,'DB-주간 퀘스트'!$F$6:$H$15,3,0),IF(H570='DB-주간 퀘스트'!$F$7,VLOOKUP(F570,'DB-방치 재화'!$B$3:$H$1698,6,0)*VLOOKUP(H570,'DB-주간 퀘스트'!$F$6:$H$15,3,0),IF(H570='DB-주간 퀘스트'!$F$8,VLOOKUP(F570,'DB-방치 재화'!$B$3:$H$1698,7,0)*VLOOKUP(H570,'DB-주간 퀘스트'!$F$6:$H$15,3,0),VLOOKUP(H570,'DB-주간 퀘스트'!$F$6:$H$15,3,0)))))/7,"0")</f>
        <v>60068.571428571428</v>
      </c>
      <c r="L570" s="29">
        <f t="array" ref="L570">_xlfn.IFNA(IF(H570='DB-아스니아 미션'!$F$8,VLOOKUP('주요 재화 수급처 관리'!$F$10:$F$11,'DB-방치 재화'!$B$3:$H$1698,6,0)*'DB-아스니아 미션'!$H$8,VLOOKUP('주요 재화 수급처 관리'!$H$10:$H$11,'DB-아스니아 미션'!$F$7:$H$10,3,0)),"0")/7</f>
        <v>320365.71428571426</v>
      </c>
      <c r="M570" s="29">
        <f>(((VLOOKUP(F570,'DB-방치 재화'!$B$3:$I$1698,8,0)+8)*(VLOOKUP(H570,'DB-파견 작전실'!$L$8:$M$14,2,0)))*D570)</f>
        <v>74558.986666666679</v>
      </c>
      <c r="N570" s="29">
        <f>_xlfn.IFNA(IF(C570&lt;'DB-선물'!$E$5,VLOOKUP('주요 재화 수급처 관리'!$H$10,'DB-선물'!$G$6:$I$9,3,0),(IF('DB-선물'!$E$11&lt;=C570&lt;'DB-선물'!E516,VLOOKUP('주요 재화 수급처 관리'!$H$10,'DB-선물'!$G$12:$I$15,3,0),VLOOKUP(H570,'DB-선물'!$G$18:$I$21,3,0)))),"0")*6*D570</f>
        <v>0</v>
      </c>
      <c r="O570" s="29">
        <f t="array" ref="O570">(_xlfn.IFNA((VLOOKUP((INDEX('DB-메모리얼'!$F$5:$F$98,MATCH(MIN(ABS('DB-메모리얼'!$F$5:$F$98-'주요 재화 수급처 관리'!$C$10)),ABS('DB-메모리얼'!$F$5:$F$98-'주요 재화 수급처 관리'!$C$10),0))),'DB-메모리얼'!$F$5:$K$98,MATCH(H570,'DB-메모리얼'!$H$3:$K$3,0)+2,0)),"0"))*D570/14</f>
        <v>0</v>
      </c>
      <c r="P570" s="29">
        <f t="shared" si="20"/>
        <v>1028</v>
      </c>
      <c r="Q570" s="299">
        <f t="shared" si="21"/>
        <v>6112878.8723809533</v>
      </c>
    </row>
    <row r="571" spans="2:17" ht="18" thickTop="1" thickBot="1" x14ac:dyDescent="0.35">
      <c r="B571" s="22" t="s">
        <v>1611</v>
      </c>
      <c r="C571" s="116">
        <v>241</v>
      </c>
      <c r="D571" s="323">
        <v>1</v>
      </c>
      <c r="E571" s="17"/>
      <c r="F571" s="276">
        <f>VLOOKUP(C571,'DB-캐릭터별 스테이지 매칭'!$E$3:$F$302,2,0)</f>
        <v>1193</v>
      </c>
      <c r="G571" s="276" t="str">
        <f>VLOOKUP(F571,'DB-캐릭터별 스테이지 매칭'!$I$3:$L$1698,4,0)</f>
        <v>24-37</v>
      </c>
      <c r="H571" s="276">
        <f>_xlfn.IFNA(VLOOKUP(B571,'DB-서식용'!$D$4:$E$12,2,0),"")</f>
        <v>1040302001</v>
      </c>
      <c r="I571" s="29">
        <f>IFERROR((VLOOKUP(F571,'DB-방치 재화'!$B$3:$I$1800,(MATCH(H571,'DB-방치 재화'!$F$1:$I$1,0)+4),0))*60*24*D571,"0")*(1.7+1.58)</f>
        <v>5554483.2000000002</v>
      </c>
      <c r="J571" s="29">
        <f>_xlfn.IFNA(IF(H571='DB-일일 퀘스트'!$F$6,VLOOKUP(F571,'DB-방치 재화'!$B$3:$H$1698,5,0)*VLOOKUP(H571,'DB-일일 퀘스트'!$F$6:$H$13,3,0),IF(H571='DB-일일 퀘스트'!$F$7,VLOOKUP(F571,'DB-방치 재화'!$B$3:$H$1698,6,0)*VLOOKUP(H571,'DB-일일 퀘스트'!$F$6:$H$13,3,0),IF(H571='DB-일일 퀘스트'!$F$8,VLOOKUP(F571,'DB-방치 재화'!$B$3:$H$1698,7,0)*VLOOKUP(H571,'DB-일일 퀘스트'!$F$6:$H$13,3,0),VLOOKUP(H571,'DB-일일 퀘스트'!$F$6:$H$13,3,0)))),"0")</f>
        <v>141120</v>
      </c>
      <c r="K571" s="29">
        <f>_xlfn.IFNA((IF(H571='DB-주간 퀘스트'!$F$6,VLOOKUP(F571,'DB-방치 재화'!$B$3:$H$1698,5,0)*VLOOKUP(H571,'DB-주간 퀘스트'!$F$6:$H$15,3,0),IF(H571='DB-주간 퀘스트'!$F$7,VLOOKUP(F571,'DB-방치 재화'!$B$3:$H$1698,6,0)*VLOOKUP(H571,'DB-주간 퀘스트'!$F$6:$H$15,3,0),IF(H571='DB-주간 퀘스트'!$F$8,VLOOKUP(F571,'DB-방치 재화'!$B$3:$H$1698,7,0)*VLOOKUP(H571,'DB-주간 퀘스트'!$F$6:$H$15,3,0),VLOOKUP(H571,'DB-주간 퀘스트'!$F$6:$H$15,3,0)))))/7,"0")</f>
        <v>60480</v>
      </c>
      <c r="L571" s="29">
        <f t="array" ref="L571">_xlfn.IFNA(IF(H571='DB-아스니아 미션'!$F$8,VLOOKUP('주요 재화 수급처 관리'!$F$10:$F$11,'DB-방치 재화'!$B$3:$H$1698,6,0)*'DB-아스니아 미션'!$H$8,VLOOKUP('주요 재화 수급처 관리'!$H$10:$H$11,'DB-아스니아 미션'!$F$7:$H$10,3,0)),"0")/7</f>
        <v>320365.71428571426</v>
      </c>
      <c r="M571" s="29">
        <f>(((VLOOKUP(F571,'DB-방치 재화'!$B$3:$I$1698,8,0)+8)*(VLOOKUP(H571,'DB-파견 작전실'!$L$8:$M$14,2,0)))*D571)</f>
        <v>74558.986666666679</v>
      </c>
      <c r="N571" s="29">
        <f>_xlfn.IFNA(IF(C571&lt;'DB-선물'!$E$5,VLOOKUP('주요 재화 수급처 관리'!$H$10,'DB-선물'!$G$6:$I$9,3,0),(IF('DB-선물'!$E$11&lt;=C571&lt;'DB-선물'!E517,VLOOKUP('주요 재화 수급처 관리'!$H$10,'DB-선물'!$G$12:$I$15,3,0),VLOOKUP(H571,'DB-선물'!$G$18:$I$21,3,0)))),"0")*6*D571</f>
        <v>0</v>
      </c>
      <c r="O571" s="29">
        <f t="array" ref="O571">(_xlfn.IFNA((VLOOKUP((INDEX('DB-메모리얼'!$F$5:$F$98,MATCH(MIN(ABS('DB-메모리얼'!$F$5:$F$98-'주요 재화 수급처 관리'!$C$10)),ABS('DB-메모리얼'!$F$5:$F$98-'주요 재화 수급처 관리'!$C$10),0))),'DB-메모리얼'!$F$5:$K$98,MATCH(H571,'DB-메모리얼'!$H$3:$K$3,0)+2,0)),"0"))*D571/14</f>
        <v>0</v>
      </c>
      <c r="P571" s="29">
        <f t="shared" si="20"/>
        <v>1028</v>
      </c>
      <c r="Q571" s="299">
        <f t="shared" si="21"/>
        <v>6152035.9009523811</v>
      </c>
    </row>
    <row r="572" spans="2:17" ht="18" thickTop="1" thickBot="1" x14ac:dyDescent="0.35">
      <c r="B572" s="22" t="s">
        <v>1611</v>
      </c>
      <c r="C572" s="116">
        <v>242</v>
      </c>
      <c r="D572" s="323">
        <v>1</v>
      </c>
      <c r="E572" s="17"/>
      <c r="F572" s="276">
        <f>VLOOKUP(C572,'DB-캐릭터별 스테이지 매칭'!$E$3:$F$302,2,0)</f>
        <v>1201</v>
      </c>
      <c r="G572" s="276" t="str">
        <f>VLOOKUP(F572,'DB-캐릭터별 스테이지 매칭'!$I$3:$L$1698,4,0)</f>
        <v>24-45</v>
      </c>
      <c r="H572" s="276">
        <f>_xlfn.IFNA(VLOOKUP(B572,'DB-서식용'!$D$4:$E$12,2,0),"")</f>
        <v>1040302001</v>
      </c>
      <c r="I572" s="29">
        <f>IFERROR((VLOOKUP(F572,'DB-방치 재화'!$B$3:$I$1800,(MATCH(H572,'DB-방치 재화'!$F$1:$I$1,0)+4),0))*60*24*D572,"0")*(1.7+1.58)</f>
        <v>5587545.6000000006</v>
      </c>
      <c r="J572" s="29">
        <f>_xlfn.IFNA(IF(H572='DB-일일 퀘스트'!$F$6,VLOOKUP(F572,'DB-방치 재화'!$B$3:$H$1698,5,0)*VLOOKUP(H572,'DB-일일 퀘스트'!$F$6:$H$13,3,0),IF(H572='DB-일일 퀘스트'!$F$7,VLOOKUP(F572,'DB-방치 재화'!$B$3:$H$1698,6,0)*VLOOKUP(H572,'DB-일일 퀘스트'!$F$6:$H$13,3,0),IF(H572='DB-일일 퀘스트'!$F$8,VLOOKUP(F572,'DB-방치 재화'!$B$3:$H$1698,7,0)*VLOOKUP(H572,'DB-일일 퀘스트'!$F$6:$H$13,3,0),VLOOKUP(H572,'DB-일일 퀘스트'!$F$6:$H$13,3,0)))),"0")</f>
        <v>141960</v>
      </c>
      <c r="K572" s="29">
        <f>_xlfn.IFNA((IF(H572='DB-주간 퀘스트'!$F$6,VLOOKUP(F572,'DB-방치 재화'!$B$3:$H$1698,5,0)*VLOOKUP(H572,'DB-주간 퀘스트'!$F$6:$H$15,3,0),IF(H572='DB-주간 퀘스트'!$F$7,VLOOKUP(F572,'DB-방치 재화'!$B$3:$H$1698,6,0)*VLOOKUP(H572,'DB-주간 퀘스트'!$F$6:$H$15,3,0),IF(H572='DB-주간 퀘스트'!$F$8,VLOOKUP(F572,'DB-방치 재화'!$B$3:$H$1698,7,0)*VLOOKUP(H572,'DB-주간 퀘스트'!$F$6:$H$15,3,0),VLOOKUP(H572,'DB-주간 퀘스트'!$F$6:$H$15,3,0)))))/7,"0")</f>
        <v>60840</v>
      </c>
      <c r="L572" s="29">
        <f t="array" ref="L572">_xlfn.IFNA(IF(H572='DB-아스니아 미션'!$F$8,VLOOKUP('주요 재화 수급처 관리'!$F$10:$F$11,'DB-방치 재화'!$B$3:$H$1698,6,0)*'DB-아스니아 미션'!$H$8,VLOOKUP('주요 재화 수급처 관리'!$H$10:$H$11,'DB-아스니아 미션'!$F$7:$H$10,3,0)),"0")/7</f>
        <v>320365.71428571426</v>
      </c>
      <c r="M572" s="29">
        <f>(((VLOOKUP(F572,'DB-방치 재화'!$B$3:$I$1698,8,0)+8)*(VLOOKUP(H572,'DB-파견 작전실'!$L$8:$M$14,2,0)))*D572)</f>
        <v>74558.986666666679</v>
      </c>
      <c r="N572" s="29">
        <f>_xlfn.IFNA(IF(C572&lt;'DB-선물'!$E$5,VLOOKUP('주요 재화 수급처 관리'!$H$10,'DB-선물'!$G$6:$I$9,3,0),(IF('DB-선물'!$E$11&lt;=C572&lt;'DB-선물'!E518,VLOOKUP('주요 재화 수급처 관리'!$H$10,'DB-선물'!$G$12:$I$15,3,0),VLOOKUP(H572,'DB-선물'!$G$18:$I$21,3,0)))),"0")*6*D572</f>
        <v>0</v>
      </c>
      <c r="O572" s="29">
        <f t="array" ref="O572">(_xlfn.IFNA((VLOOKUP((INDEX('DB-메모리얼'!$F$5:$F$98,MATCH(MIN(ABS('DB-메모리얼'!$F$5:$F$98-'주요 재화 수급처 관리'!$C$10)),ABS('DB-메모리얼'!$F$5:$F$98-'주요 재화 수급처 관리'!$C$10),0))),'DB-메모리얼'!$F$5:$K$98,MATCH(H572,'DB-메모리얼'!$H$3:$K$3,0)+2,0)),"0"))*D572/14</f>
        <v>0</v>
      </c>
      <c r="P572" s="29">
        <f t="shared" si="20"/>
        <v>1028</v>
      </c>
      <c r="Q572" s="299">
        <f t="shared" si="21"/>
        <v>6186298.3009523815</v>
      </c>
    </row>
    <row r="573" spans="2:17" ht="18" thickTop="1" thickBot="1" x14ac:dyDescent="0.35">
      <c r="B573" s="22" t="s">
        <v>1611</v>
      </c>
      <c r="C573" s="116">
        <v>243</v>
      </c>
      <c r="D573" s="323">
        <v>1</v>
      </c>
      <c r="E573" s="17"/>
      <c r="F573" s="276">
        <f>VLOOKUP(C573,'DB-캐릭터별 스테이지 매칭'!$E$3:$F$302,2,0)</f>
        <v>1209</v>
      </c>
      <c r="G573" s="276" t="str">
        <f>VLOOKUP(F573,'DB-캐릭터별 스테이지 매칭'!$I$3:$L$1698,4,0)</f>
        <v>24-53</v>
      </c>
      <c r="H573" s="276">
        <f>_xlfn.IFNA(VLOOKUP(B573,'DB-서식용'!$D$4:$E$12,2,0),"")</f>
        <v>1040302001</v>
      </c>
      <c r="I573" s="29">
        <f>IFERROR((VLOOKUP(F573,'DB-방치 재화'!$B$3:$I$1800,(MATCH(H573,'DB-방치 재화'!$F$1:$I$1,0)+4),0))*60*24*D573,"0")*(1.7+1.58)</f>
        <v>5620608</v>
      </c>
      <c r="J573" s="29">
        <f>_xlfn.IFNA(IF(H573='DB-일일 퀘스트'!$F$6,VLOOKUP(F573,'DB-방치 재화'!$B$3:$H$1698,5,0)*VLOOKUP(H573,'DB-일일 퀘스트'!$F$6:$H$13,3,0),IF(H573='DB-일일 퀘스트'!$F$7,VLOOKUP(F573,'DB-방치 재화'!$B$3:$H$1698,6,0)*VLOOKUP(H573,'DB-일일 퀘스트'!$F$6:$H$13,3,0),IF(H573='DB-일일 퀘스트'!$F$8,VLOOKUP(F573,'DB-방치 재화'!$B$3:$H$1698,7,0)*VLOOKUP(H573,'DB-일일 퀘스트'!$F$6:$H$13,3,0),VLOOKUP(H573,'DB-일일 퀘스트'!$F$6:$H$13,3,0)))),"0")</f>
        <v>142800</v>
      </c>
      <c r="K573" s="29">
        <f>_xlfn.IFNA((IF(H573='DB-주간 퀘스트'!$F$6,VLOOKUP(F573,'DB-방치 재화'!$B$3:$H$1698,5,0)*VLOOKUP(H573,'DB-주간 퀘스트'!$F$6:$H$15,3,0),IF(H573='DB-주간 퀘스트'!$F$7,VLOOKUP(F573,'DB-방치 재화'!$B$3:$H$1698,6,0)*VLOOKUP(H573,'DB-주간 퀘스트'!$F$6:$H$15,3,0),IF(H573='DB-주간 퀘스트'!$F$8,VLOOKUP(F573,'DB-방치 재화'!$B$3:$H$1698,7,0)*VLOOKUP(H573,'DB-주간 퀘스트'!$F$6:$H$15,3,0),VLOOKUP(H573,'DB-주간 퀘스트'!$F$6:$H$15,3,0)))))/7,"0")</f>
        <v>61200</v>
      </c>
      <c r="L573" s="29">
        <f t="array" ref="L573">_xlfn.IFNA(IF(H573='DB-아스니아 미션'!$F$8,VLOOKUP('주요 재화 수급처 관리'!$F$10:$F$11,'DB-방치 재화'!$B$3:$H$1698,6,0)*'DB-아스니아 미션'!$H$8,VLOOKUP('주요 재화 수급처 관리'!$H$10:$H$11,'DB-아스니아 미션'!$F$7:$H$10,3,0)),"0")/7</f>
        <v>320365.71428571426</v>
      </c>
      <c r="M573" s="29">
        <f>(((VLOOKUP(F573,'DB-방치 재화'!$B$3:$I$1698,8,0)+8)*(VLOOKUP(H573,'DB-파견 작전실'!$L$8:$M$14,2,0)))*D573)</f>
        <v>74558.986666666679</v>
      </c>
      <c r="N573" s="29">
        <f>_xlfn.IFNA(IF(C573&lt;'DB-선물'!$E$5,VLOOKUP('주요 재화 수급처 관리'!$H$10,'DB-선물'!$G$6:$I$9,3,0),(IF('DB-선물'!$E$11&lt;=C573&lt;'DB-선물'!E519,VLOOKUP('주요 재화 수급처 관리'!$H$10,'DB-선물'!$G$12:$I$15,3,0),VLOOKUP(H573,'DB-선물'!$G$18:$I$21,3,0)))),"0")*6*D573</f>
        <v>0</v>
      </c>
      <c r="O573" s="29">
        <f t="array" ref="O573">(_xlfn.IFNA((VLOOKUP((INDEX('DB-메모리얼'!$F$5:$F$98,MATCH(MIN(ABS('DB-메모리얼'!$F$5:$F$98-'주요 재화 수급처 관리'!$C$10)),ABS('DB-메모리얼'!$F$5:$F$98-'주요 재화 수급처 관리'!$C$10),0))),'DB-메모리얼'!$F$5:$K$98,MATCH(H573,'DB-메모리얼'!$H$3:$K$3,0)+2,0)),"0"))*D573/14</f>
        <v>0</v>
      </c>
      <c r="P573" s="29">
        <f t="shared" si="20"/>
        <v>1028</v>
      </c>
      <c r="Q573" s="299">
        <f t="shared" si="21"/>
        <v>6220560.7009523809</v>
      </c>
    </row>
    <row r="574" spans="2:17" ht="18" thickTop="1" thickBot="1" x14ac:dyDescent="0.35">
      <c r="B574" s="22" t="s">
        <v>1611</v>
      </c>
      <c r="C574" s="116">
        <v>244</v>
      </c>
      <c r="D574" s="323">
        <v>1</v>
      </c>
      <c r="E574" s="17"/>
      <c r="F574" s="276">
        <f>VLOOKUP(C574,'DB-캐릭터별 스테이지 매칭'!$E$3:$F$302,2,0)</f>
        <v>1217</v>
      </c>
      <c r="G574" s="276" t="str">
        <f>VLOOKUP(F574,'DB-캐릭터별 스테이지 매칭'!$I$3:$L$1698,4,0)</f>
        <v>25-1</v>
      </c>
      <c r="H574" s="276">
        <f>_xlfn.IFNA(VLOOKUP(B574,'DB-서식용'!$D$4:$E$12,2,0),"")</f>
        <v>1040302001</v>
      </c>
      <c r="I574" s="29">
        <f>IFERROR((VLOOKUP(F574,'DB-방치 재화'!$B$3:$I$1800,(MATCH(H574,'DB-방치 재화'!$F$1:$I$1,0)+4),0))*60*24*D574,"0")*(1.7+1.58)</f>
        <v>5653670.4000000004</v>
      </c>
      <c r="J574" s="29">
        <f>_xlfn.IFNA(IF(H574='DB-일일 퀘스트'!$F$6,VLOOKUP(F574,'DB-방치 재화'!$B$3:$H$1698,5,0)*VLOOKUP(H574,'DB-일일 퀘스트'!$F$6:$H$13,3,0),IF(H574='DB-일일 퀘스트'!$F$7,VLOOKUP(F574,'DB-방치 재화'!$B$3:$H$1698,6,0)*VLOOKUP(H574,'DB-일일 퀘스트'!$F$6:$H$13,3,0),IF(H574='DB-일일 퀘스트'!$F$8,VLOOKUP(F574,'DB-방치 재화'!$B$3:$H$1698,7,0)*VLOOKUP(H574,'DB-일일 퀘스트'!$F$6:$H$13,3,0),VLOOKUP(H574,'DB-일일 퀘스트'!$F$6:$H$13,3,0)))),"0")</f>
        <v>143640</v>
      </c>
      <c r="K574" s="29">
        <f>_xlfn.IFNA((IF(H574='DB-주간 퀘스트'!$F$6,VLOOKUP(F574,'DB-방치 재화'!$B$3:$H$1698,5,0)*VLOOKUP(H574,'DB-주간 퀘스트'!$F$6:$H$15,3,0),IF(H574='DB-주간 퀘스트'!$F$7,VLOOKUP(F574,'DB-방치 재화'!$B$3:$H$1698,6,0)*VLOOKUP(H574,'DB-주간 퀘스트'!$F$6:$H$15,3,0),IF(H574='DB-주간 퀘스트'!$F$8,VLOOKUP(F574,'DB-방치 재화'!$B$3:$H$1698,7,0)*VLOOKUP(H574,'DB-주간 퀘스트'!$F$6:$H$15,3,0),VLOOKUP(H574,'DB-주간 퀘스트'!$F$6:$H$15,3,0)))))/7,"0")</f>
        <v>61560</v>
      </c>
      <c r="L574" s="29">
        <f t="array" ref="L574">_xlfn.IFNA(IF(H574='DB-아스니아 미션'!$F$8,VLOOKUP('주요 재화 수급처 관리'!$F$10:$F$11,'DB-방치 재화'!$B$3:$H$1698,6,0)*'DB-아스니아 미션'!$H$8,VLOOKUP('주요 재화 수급처 관리'!$H$10:$H$11,'DB-아스니아 미션'!$F$7:$H$10,3,0)),"0")/7</f>
        <v>320365.71428571426</v>
      </c>
      <c r="M574" s="29">
        <f>(((VLOOKUP(F574,'DB-방치 재화'!$B$3:$I$1698,8,0)+8)*(VLOOKUP(H574,'DB-파견 작전실'!$L$8:$M$14,2,0)))*D574)</f>
        <v>74558.986666666679</v>
      </c>
      <c r="N574" s="29">
        <f>_xlfn.IFNA(IF(C574&lt;'DB-선물'!$E$5,VLOOKUP('주요 재화 수급처 관리'!$H$10,'DB-선물'!$G$6:$I$9,3,0),(IF('DB-선물'!$E$11&lt;=C574&lt;'DB-선물'!E520,VLOOKUP('주요 재화 수급처 관리'!$H$10,'DB-선물'!$G$12:$I$15,3,0),VLOOKUP(H574,'DB-선물'!$G$18:$I$21,3,0)))),"0")*6*D574</f>
        <v>0</v>
      </c>
      <c r="O574" s="29">
        <f t="array" ref="O574">(_xlfn.IFNA((VLOOKUP((INDEX('DB-메모리얼'!$F$5:$F$98,MATCH(MIN(ABS('DB-메모리얼'!$F$5:$F$98-'주요 재화 수급처 관리'!$C$10)),ABS('DB-메모리얼'!$F$5:$F$98-'주요 재화 수급처 관리'!$C$10),0))),'DB-메모리얼'!$F$5:$K$98,MATCH(H574,'DB-메모리얼'!$H$3:$K$3,0)+2,0)),"0"))*D574/14</f>
        <v>0</v>
      </c>
      <c r="P574" s="29">
        <f t="shared" si="20"/>
        <v>1028</v>
      </c>
      <c r="Q574" s="299">
        <f t="shared" si="21"/>
        <v>6254823.1009523813</v>
      </c>
    </row>
    <row r="575" spans="2:17" ht="18" thickTop="1" thickBot="1" x14ac:dyDescent="0.35">
      <c r="B575" s="22" t="s">
        <v>1611</v>
      </c>
      <c r="C575" s="116">
        <v>245</v>
      </c>
      <c r="D575" s="323">
        <v>1</v>
      </c>
      <c r="E575" s="17"/>
      <c r="F575" s="276">
        <f>VLOOKUP(C575,'DB-캐릭터별 스테이지 매칭'!$E$3:$F$302,2,0)</f>
        <v>1225</v>
      </c>
      <c r="G575" s="276" t="str">
        <f>VLOOKUP(F575,'DB-캐릭터별 스테이지 매칭'!$I$3:$L$1698,4,0)</f>
        <v>25-9</v>
      </c>
      <c r="H575" s="276">
        <f>_xlfn.IFNA(VLOOKUP(B575,'DB-서식용'!$D$4:$E$12,2,0),"")</f>
        <v>1040302001</v>
      </c>
      <c r="I575" s="29">
        <f>IFERROR((VLOOKUP(F575,'DB-방치 재화'!$B$3:$I$1800,(MATCH(H575,'DB-방치 재화'!$F$1:$I$1,0)+4),0))*60*24*D575,"0")*(1.7+1.58)</f>
        <v>5691456</v>
      </c>
      <c r="J575" s="29">
        <f>_xlfn.IFNA(IF(H575='DB-일일 퀘스트'!$F$6,VLOOKUP(F575,'DB-방치 재화'!$B$3:$H$1698,5,0)*VLOOKUP(H575,'DB-일일 퀘스트'!$F$6:$H$13,3,0),IF(H575='DB-일일 퀘스트'!$F$7,VLOOKUP(F575,'DB-방치 재화'!$B$3:$H$1698,6,0)*VLOOKUP(H575,'DB-일일 퀘스트'!$F$6:$H$13,3,0),IF(H575='DB-일일 퀘스트'!$F$8,VLOOKUP(F575,'DB-방치 재화'!$B$3:$H$1698,7,0)*VLOOKUP(H575,'DB-일일 퀘스트'!$F$6:$H$13,3,0),VLOOKUP(H575,'DB-일일 퀘스트'!$F$6:$H$13,3,0)))),"0")</f>
        <v>144600</v>
      </c>
      <c r="K575" s="29">
        <f>_xlfn.IFNA((IF(H575='DB-주간 퀘스트'!$F$6,VLOOKUP(F575,'DB-방치 재화'!$B$3:$H$1698,5,0)*VLOOKUP(H575,'DB-주간 퀘스트'!$F$6:$H$15,3,0),IF(H575='DB-주간 퀘스트'!$F$7,VLOOKUP(F575,'DB-방치 재화'!$B$3:$H$1698,6,0)*VLOOKUP(H575,'DB-주간 퀘스트'!$F$6:$H$15,3,0),IF(H575='DB-주간 퀘스트'!$F$8,VLOOKUP(F575,'DB-방치 재화'!$B$3:$H$1698,7,0)*VLOOKUP(H575,'DB-주간 퀘스트'!$F$6:$H$15,3,0),VLOOKUP(H575,'DB-주간 퀘스트'!$F$6:$H$15,3,0)))))/7,"0")</f>
        <v>61971.428571428572</v>
      </c>
      <c r="L575" s="29">
        <f t="array" ref="L575">_xlfn.IFNA(IF(H575='DB-아스니아 미션'!$F$8,VLOOKUP('주요 재화 수급처 관리'!$F$10:$F$11,'DB-방치 재화'!$B$3:$H$1698,6,0)*'DB-아스니아 미션'!$H$8,VLOOKUP('주요 재화 수급처 관리'!$H$10:$H$11,'DB-아스니아 미션'!$F$7:$H$10,3,0)),"0")/7</f>
        <v>320365.71428571426</v>
      </c>
      <c r="M575" s="29">
        <f>(((VLOOKUP(F575,'DB-방치 재화'!$B$3:$I$1698,8,0)+8)*(VLOOKUP(H575,'DB-파견 작전실'!$L$8:$M$14,2,0)))*D575)</f>
        <v>74558.986666666679</v>
      </c>
      <c r="N575" s="29">
        <f>_xlfn.IFNA(IF(C575&lt;'DB-선물'!$E$5,VLOOKUP('주요 재화 수급처 관리'!$H$10,'DB-선물'!$G$6:$I$9,3,0),(IF('DB-선물'!$E$11&lt;=C575&lt;'DB-선물'!E521,VLOOKUP('주요 재화 수급처 관리'!$H$10,'DB-선물'!$G$12:$I$15,3,0),VLOOKUP(H575,'DB-선물'!$G$18:$I$21,3,0)))),"0")*6*D575</f>
        <v>0</v>
      </c>
      <c r="O575" s="29">
        <f t="array" ref="O575">(_xlfn.IFNA((VLOOKUP((INDEX('DB-메모리얼'!$F$5:$F$98,MATCH(MIN(ABS('DB-메모리얼'!$F$5:$F$98-'주요 재화 수급처 관리'!$C$10)),ABS('DB-메모리얼'!$F$5:$F$98-'주요 재화 수급처 관리'!$C$10),0))),'DB-메모리얼'!$F$5:$K$98,MATCH(H575,'DB-메모리얼'!$H$3:$K$3,0)+2,0)),"0"))*D575/14</f>
        <v>0</v>
      </c>
      <c r="P575" s="29">
        <f t="shared" si="20"/>
        <v>1028</v>
      </c>
      <c r="Q575" s="299">
        <f t="shared" si="21"/>
        <v>6293980.1295238091</v>
      </c>
    </row>
    <row r="576" spans="2:17" ht="18" thickTop="1" thickBot="1" x14ac:dyDescent="0.35">
      <c r="B576" s="22" t="s">
        <v>1611</v>
      </c>
      <c r="C576" s="116">
        <v>246</v>
      </c>
      <c r="D576" s="323">
        <v>1</v>
      </c>
      <c r="E576" s="17"/>
      <c r="F576" s="276">
        <f>VLOOKUP(C576,'DB-캐릭터별 스테이지 매칭'!$E$3:$F$302,2,0)</f>
        <v>1233</v>
      </c>
      <c r="G576" s="276" t="str">
        <f>VLOOKUP(F576,'DB-캐릭터별 스테이지 매칭'!$I$3:$L$1698,4,0)</f>
        <v>25-17</v>
      </c>
      <c r="H576" s="276">
        <f>_xlfn.IFNA(VLOOKUP(B576,'DB-서식용'!$D$4:$E$12,2,0),"")</f>
        <v>1040302001</v>
      </c>
      <c r="I576" s="29">
        <f>IFERROR((VLOOKUP(F576,'DB-방치 재화'!$B$3:$I$1800,(MATCH(H576,'DB-방치 재화'!$F$1:$I$1,0)+4),0))*60*24*D576,"0")*(1.7+1.58)</f>
        <v>5729241.6000000006</v>
      </c>
      <c r="J576" s="29">
        <f>_xlfn.IFNA(IF(H576='DB-일일 퀘스트'!$F$6,VLOOKUP(F576,'DB-방치 재화'!$B$3:$H$1698,5,0)*VLOOKUP(H576,'DB-일일 퀘스트'!$F$6:$H$13,3,0),IF(H576='DB-일일 퀘스트'!$F$7,VLOOKUP(F576,'DB-방치 재화'!$B$3:$H$1698,6,0)*VLOOKUP(H576,'DB-일일 퀘스트'!$F$6:$H$13,3,0),IF(H576='DB-일일 퀘스트'!$F$8,VLOOKUP(F576,'DB-방치 재화'!$B$3:$H$1698,7,0)*VLOOKUP(H576,'DB-일일 퀘스트'!$F$6:$H$13,3,0),VLOOKUP(H576,'DB-일일 퀘스트'!$F$6:$H$13,3,0)))),"0")</f>
        <v>145560</v>
      </c>
      <c r="K576" s="29">
        <f>_xlfn.IFNA((IF(H576='DB-주간 퀘스트'!$F$6,VLOOKUP(F576,'DB-방치 재화'!$B$3:$H$1698,5,0)*VLOOKUP(H576,'DB-주간 퀘스트'!$F$6:$H$15,3,0),IF(H576='DB-주간 퀘스트'!$F$7,VLOOKUP(F576,'DB-방치 재화'!$B$3:$H$1698,6,0)*VLOOKUP(H576,'DB-주간 퀘스트'!$F$6:$H$15,3,0),IF(H576='DB-주간 퀘스트'!$F$8,VLOOKUP(F576,'DB-방치 재화'!$B$3:$H$1698,7,0)*VLOOKUP(H576,'DB-주간 퀘스트'!$F$6:$H$15,3,0),VLOOKUP(H576,'DB-주간 퀘스트'!$F$6:$H$15,3,0)))))/7,"0")</f>
        <v>62382.857142857145</v>
      </c>
      <c r="L576" s="29">
        <f t="array" ref="L576">_xlfn.IFNA(IF(H576='DB-아스니아 미션'!$F$8,VLOOKUP('주요 재화 수급처 관리'!$F$10:$F$11,'DB-방치 재화'!$B$3:$H$1698,6,0)*'DB-아스니아 미션'!$H$8,VLOOKUP('주요 재화 수급처 관리'!$H$10:$H$11,'DB-아스니아 미션'!$F$7:$H$10,3,0)),"0")/7</f>
        <v>320365.71428571426</v>
      </c>
      <c r="M576" s="29">
        <f>(((VLOOKUP(F576,'DB-방치 재화'!$B$3:$I$1698,8,0)+8)*(VLOOKUP(H576,'DB-파견 작전실'!$L$8:$M$14,2,0)))*D576)</f>
        <v>74558.986666666679</v>
      </c>
      <c r="N576" s="29">
        <f>_xlfn.IFNA(IF(C576&lt;'DB-선물'!$E$5,VLOOKUP('주요 재화 수급처 관리'!$H$10,'DB-선물'!$G$6:$I$9,3,0),(IF('DB-선물'!$E$11&lt;=C576&lt;'DB-선물'!E522,VLOOKUP('주요 재화 수급처 관리'!$H$10,'DB-선물'!$G$12:$I$15,3,0),VLOOKUP(H576,'DB-선물'!$G$18:$I$21,3,0)))),"0")*6*D576</f>
        <v>0</v>
      </c>
      <c r="O576" s="29">
        <f t="array" ref="O576">(_xlfn.IFNA((VLOOKUP((INDEX('DB-메모리얼'!$F$5:$F$98,MATCH(MIN(ABS('DB-메모리얼'!$F$5:$F$98-'주요 재화 수급처 관리'!$C$10)),ABS('DB-메모리얼'!$F$5:$F$98-'주요 재화 수급처 관리'!$C$10),0))),'DB-메모리얼'!$F$5:$K$98,MATCH(H576,'DB-메모리얼'!$H$3:$K$3,0)+2,0)),"0"))*D576/14</f>
        <v>0</v>
      </c>
      <c r="P576" s="29">
        <f t="shared" si="20"/>
        <v>1028</v>
      </c>
      <c r="Q576" s="299">
        <f t="shared" si="21"/>
        <v>6333137.1580952387</v>
      </c>
    </row>
    <row r="577" spans="2:17" ht="18" thickTop="1" thickBot="1" x14ac:dyDescent="0.35">
      <c r="B577" s="22" t="s">
        <v>1611</v>
      </c>
      <c r="C577" s="116">
        <v>247</v>
      </c>
      <c r="D577" s="323">
        <v>1</v>
      </c>
      <c r="E577" s="17"/>
      <c r="F577" s="276">
        <f>VLOOKUP(C577,'DB-캐릭터별 스테이지 매칭'!$E$3:$F$302,2,0)</f>
        <v>1241</v>
      </c>
      <c r="G577" s="276" t="str">
        <f>VLOOKUP(F577,'DB-캐릭터별 스테이지 매칭'!$I$3:$L$1698,4,0)</f>
        <v>25-25</v>
      </c>
      <c r="H577" s="276">
        <f>_xlfn.IFNA(VLOOKUP(B577,'DB-서식용'!$D$4:$E$12,2,0),"")</f>
        <v>1040302001</v>
      </c>
      <c r="I577" s="29">
        <f>IFERROR((VLOOKUP(F577,'DB-방치 재화'!$B$3:$I$1800,(MATCH(H577,'DB-방치 재화'!$F$1:$I$1,0)+4),0))*60*24*D577,"0")*(1.7+1.58)</f>
        <v>5762304</v>
      </c>
      <c r="J577" s="29">
        <f>_xlfn.IFNA(IF(H577='DB-일일 퀘스트'!$F$6,VLOOKUP(F577,'DB-방치 재화'!$B$3:$H$1698,5,0)*VLOOKUP(H577,'DB-일일 퀘스트'!$F$6:$H$13,3,0),IF(H577='DB-일일 퀘스트'!$F$7,VLOOKUP(F577,'DB-방치 재화'!$B$3:$H$1698,6,0)*VLOOKUP(H577,'DB-일일 퀘스트'!$F$6:$H$13,3,0),IF(H577='DB-일일 퀘스트'!$F$8,VLOOKUP(F577,'DB-방치 재화'!$B$3:$H$1698,7,0)*VLOOKUP(H577,'DB-일일 퀘스트'!$F$6:$H$13,3,0),VLOOKUP(H577,'DB-일일 퀘스트'!$F$6:$H$13,3,0)))),"0")</f>
        <v>146400</v>
      </c>
      <c r="K577" s="29">
        <f>_xlfn.IFNA((IF(H577='DB-주간 퀘스트'!$F$6,VLOOKUP(F577,'DB-방치 재화'!$B$3:$H$1698,5,0)*VLOOKUP(H577,'DB-주간 퀘스트'!$F$6:$H$15,3,0),IF(H577='DB-주간 퀘스트'!$F$7,VLOOKUP(F577,'DB-방치 재화'!$B$3:$H$1698,6,0)*VLOOKUP(H577,'DB-주간 퀘스트'!$F$6:$H$15,3,0),IF(H577='DB-주간 퀘스트'!$F$8,VLOOKUP(F577,'DB-방치 재화'!$B$3:$H$1698,7,0)*VLOOKUP(H577,'DB-주간 퀘스트'!$F$6:$H$15,3,0),VLOOKUP(H577,'DB-주간 퀘스트'!$F$6:$H$15,3,0)))))/7,"0")</f>
        <v>62742.857142857145</v>
      </c>
      <c r="L577" s="29">
        <f t="array" ref="L577">_xlfn.IFNA(IF(H577='DB-아스니아 미션'!$F$8,VLOOKUP('주요 재화 수급처 관리'!$F$10:$F$11,'DB-방치 재화'!$B$3:$H$1698,6,0)*'DB-아스니아 미션'!$H$8,VLOOKUP('주요 재화 수급처 관리'!$H$10:$H$11,'DB-아스니아 미션'!$F$7:$H$10,3,0)),"0")/7</f>
        <v>320365.71428571426</v>
      </c>
      <c r="M577" s="29">
        <f>(((VLOOKUP(F577,'DB-방치 재화'!$B$3:$I$1698,8,0)+8)*(VLOOKUP(H577,'DB-파견 작전실'!$L$8:$M$14,2,0)))*D577)</f>
        <v>74558.986666666679</v>
      </c>
      <c r="N577" s="29">
        <f>_xlfn.IFNA(IF(C577&lt;'DB-선물'!$E$5,VLOOKUP('주요 재화 수급처 관리'!$H$10,'DB-선물'!$G$6:$I$9,3,0),(IF('DB-선물'!$E$11&lt;=C577&lt;'DB-선물'!E523,VLOOKUP('주요 재화 수급처 관리'!$H$10,'DB-선물'!$G$12:$I$15,3,0),VLOOKUP(H577,'DB-선물'!$G$18:$I$21,3,0)))),"0")*6*D577</f>
        <v>0</v>
      </c>
      <c r="O577" s="29">
        <f t="array" ref="O577">(_xlfn.IFNA((VLOOKUP((INDEX('DB-메모리얼'!$F$5:$F$98,MATCH(MIN(ABS('DB-메모리얼'!$F$5:$F$98-'주요 재화 수급처 관리'!$C$10)),ABS('DB-메모리얼'!$F$5:$F$98-'주요 재화 수급처 관리'!$C$10),0))),'DB-메모리얼'!$F$5:$K$98,MATCH(H577,'DB-메모리얼'!$H$3:$K$3,0)+2,0)),"0"))*D577/14</f>
        <v>0</v>
      </c>
      <c r="P577" s="29">
        <f t="shared" si="20"/>
        <v>1028</v>
      </c>
      <c r="Q577" s="299">
        <f t="shared" si="21"/>
        <v>6367399.5580952382</v>
      </c>
    </row>
    <row r="578" spans="2:17" ht="18" thickTop="1" thickBot="1" x14ac:dyDescent="0.35">
      <c r="B578" s="22" t="s">
        <v>1611</v>
      </c>
      <c r="C578" s="5">
        <v>248</v>
      </c>
      <c r="D578" s="323">
        <v>1</v>
      </c>
      <c r="E578" s="17"/>
      <c r="F578" s="276">
        <f>VLOOKUP(C578,'DB-캐릭터별 스테이지 매칭'!$E$3:$F$302,2,0)</f>
        <v>1249</v>
      </c>
      <c r="G578" s="276" t="str">
        <f>VLOOKUP(F578,'DB-캐릭터별 스테이지 매칭'!$I$3:$L$1698,4,0)</f>
        <v>25-33</v>
      </c>
      <c r="H578" s="276">
        <f>_xlfn.IFNA(VLOOKUP(B578,'DB-서식용'!$D$4:$E$12,2,0),"")</f>
        <v>1040302001</v>
      </c>
      <c r="I578" s="29">
        <f>IFERROR((VLOOKUP(F578,'DB-방치 재화'!$B$3:$I$1800,(MATCH(H578,'DB-방치 재화'!$F$1:$I$1,0)+4),0))*60*24*D578,"0")*(1.7+1.58)</f>
        <v>5795366.4000000004</v>
      </c>
      <c r="J578" s="29">
        <f>_xlfn.IFNA(IF(H578='DB-일일 퀘스트'!$F$6,VLOOKUP(F578,'DB-방치 재화'!$B$3:$H$1698,5,0)*VLOOKUP(H578,'DB-일일 퀘스트'!$F$6:$H$13,3,0),IF(H578='DB-일일 퀘스트'!$F$7,VLOOKUP(F578,'DB-방치 재화'!$B$3:$H$1698,6,0)*VLOOKUP(H578,'DB-일일 퀘스트'!$F$6:$H$13,3,0),IF(H578='DB-일일 퀘스트'!$F$8,VLOOKUP(F578,'DB-방치 재화'!$B$3:$H$1698,7,0)*VLOOKUP(H578,'DB-일일 퀘스트'!$F$6:$H$13,3,0),VLOOKUP(H578,'DB-일일 퀘스트'!$F$6:$H$13,3,0)))),"0")</f>
        <v>147240</v>
      </c>
      <c r="K578" s="29">
        <f>_xlfn.IFNA((IF(H578='DB-주간 퀘스트'!$F$6,VLOOKUP(F578,'DB-방치 재화'!$B$3:$H$1698,5,0)*VLOOKUP(H578,'DB-주간 퀘스트'!$F$6:$H$15,3,0),IF(H578='DB-주간 퀘스트'!$F$7,VLOOKUP(F578,'DB-방치 재화'!$B$3:$H$1698,6,0)*VLOOKUP(H578,'DB-주간 퀘스트'!$F$6:$H$15,3,0),IF(H578='DB-주간 퀘스트'!$F$8,VLOOKUP(F578,'DB-방치 재화'!$B$3:$H$1698,7,0)*VLOOKUP(H578,'DB-주간 퀘스트'!$F$6:$H$15,3,0),VLOOKUP(H578,'DB-주간 퀘스트'!$F$6:$H$15,3,0)))))/7,"0")</f>
        <v>63102.857142857145</v>
      </c>
      <c r="L578" s="29">
        <f t="array" ref="L578">_xlfn.IFNA(IF(H578='DB-아스니아 미션'!$F$8,VLOOKUP('주요 재화 수급처 관리'!$F$10:$F$11,'DB-방치 재화'!$B$3:$H$1698,6,0)*'DB-아스니아 미션'!$H$8,VLOOKUP('주요 재화 수급처 관리'!$H$10:$H$11,'DB-아스니아 미션'!$F$7:$H$10,3,0)),"0")/7</f>
        <v>320365.71428571426</v>
      </c>
      <c r="M578" s="29">
        <f>(((VLOOKUP(F578,'DB-방치 재화'!$B$3:$I$1698,8,0)+8)*(VLOOKUP(H578,'DB-파견 작전실'!$L$8:$M$14,2,0)))*D578)</f>
        <v>74558.986666666679</v>
      </c>
      <c r="N578" s="29">
        <f>_xlfn.IFNA(IF(C578&lt;'DB-선물'!$E$5,VLOOKUP('주요 재화 수급처 관리'!$H$10,'DB-선물'!$G$6:$I$9,3,0),(IF('DB-선물'!$E$11&lt;=C578&lt;'DB-선물'!E524,VLOOKUP('주요 재화 수급처 관리'!$H$10,'DB-선물'!$G$12:$I$15,3,0),VLOOKUP(H578,'DB-선물'!$G$18:$I$21,3,0)))),"0")*6*D578</f>
        <v>0</v>
      </c>
      <c r="O578" s="29">
        <f t="array" ref="O578">(_xlfn.IFNA((VLOOKUP((INDEX('DB-메모리얼'!$F$5:$F$98,MATCH(MIN(ABS('DB-메모리얼'!$F$5:$F$98-'주요 재화 수급처 관리'!$C$10)),ABS('DB-메모리얼'!$F$5:$F$98-'주요 재화 수급처 관리'!$C$10),0))),'DB-메모리얼'!$F$5:$K$98,MATCH(H578,'DB-메모리얼'!$H$3:$K$3,0)+2,0)),"0"))*D578/14</f>
        <v>0</v>
      </c>
      <c r="P578" s="29">
        <f t="shared" si="20"/>
        <v>1028</v>
      </c>
      <c r="Q578" s="299">
        <f t="shared" si="21"/>
        <v>6401661.9580952385</v>
      </c>
    </row>
    <row r="579" spans="2:17" ht="18" thickTop="1" thickBot="1" x14ac:dyDescent="0.35">
      <c r="B579" s="22" t="s">
        <v>1611</v>
      </c>
      <c r="C579" s="5">
        <v>249</v>
      </c>
      <c r="D579" s="323">
        <v>1</v>
      </c>
      <c r="E579" s="17"/>
      <c r="F579" s="276">
        <f>VLOOKUP(C579,'DB-캐릭터별 스테이지 매칭'!$E$3:$F$302,2,0)</f>
        <v>1257</v>
      </c>
      <c r="G579" s="276" t="str">
        <f>VLOOKUP(F579,'DB-캐릭터별 스테이지 매칭'!$I$3:$L$1698,4,0)</f>
        <v>25-41</v>
      </c>
      <c r="H579" s="276">
        <f>_xlfn.IFNA(VLOOKUP(B579,'DB-서식용'!$D$4:$E$12,2,0),"")</f>
        <v>1040302001</v>
      </c>
      <c r="I579" s="29">
        <f>IFERROR((VLOOKUP(F579,'DB-방치 재화'!$B$3:$I$1800,(MATCH(H579,'DB-방치 재화'!$F$1:$I$1,0)+4),0))*60*24*D579,"0")*(1.7+1.58)</f>
        <v>5828428.8000000007</v>
      </c>
      <c r="J579" s="29">
        <f>_xlfn.IFNA(IF(H579='DB-일일 퀘스트'!$F$6,VLOOKUP(F579,'DB-방치 재화'!$B$3:$H$1698,5,0)*VLOOKUP(H579,'DB-일일 퀘스트'!$F$6:$H$13,3,0),IF(H579='DB-일일 퀘스트'!$F$7,VLOOKUP(F579,'DB-방치 재화'!$B$3:$H$1698,6,0)*VLOOKUP(H579,'DB-일일 퀘스트'!$F$6:$H$13,3,0),IF(H579='DB-일일 퀘스트'!$F$8,VLOOKUP(F579,'DB-방치 재화'!$B$3:$H$1698,7,0)*VLOOKUP(H579,'DB-일일 퀘스트'!$F$6:$H$13,3,0),VLOOKUP(H579,'DB-일일 퀘스트'!$F$6:$H$13,3,0)))),"0")</f>
        <v>148080</v>
      </c>
      <c r="K579" s="29">
        <f>_xlfn.IFNA((IF(H579='DB-주간 퀘스트'!$F$6,VLOOKUP(F579,'DB-방치 재화'!$B$3:$H$1698,5,0)*VLOOKUP(H579,'DB-주간 퀘스트'!$F$6:$H$15,3,0),IF(H579='DB-주간 퀘스트'!$F$7,VLOOKUP(F579,'DB-방치 재화'!$B$3:$H$1698,6,0)*VLOOKUP(H579,'DB-주간 퀘스트'!$F$6:$H$15,3,0),IF(H579='DB-주간 퀘스트'!$F$8,VLOOKUP(F579,'DB-방치 재화'!$B$3:$H$1698,7,0)*VLOOKUP(H579,'DB-주간 퀘스트'!$F$6:$H$15,3,0),VLOOKUP(H579,'DB-주간 퀘스트'!$F$6:$H$15,3,0)))))/7,"0")</f>
        <v>63462.857142857145</v>
      </c>
      <c r="L579" s="29">
        <f t="array" ref="L579">_xlfn.IFNA(IF(H579='DB-아스니아 미션'!$F$8,VLOOKUP('주요 재화 수급처 관리'!$F$10:$F$11,'DB-방치 재화'!$B$3:$H$1698,6,0)*'DB-아스니아 미션'!$H$8,VLOOKUP('주요 재화 수급처 관리'!$H$10:$H$11,'DB-아스니아 미션'!$F$7:$H$10,3,0)),"0")/7</f>
        <v>320365.71428571426</v>
      </c>
      <c r="M579" s="29">
        <f>(((VLOOKUP(F579,'DB-방치 재화'!$B$3:$I$1698,8,0)+8)*(VLOOKUP(H579,'DB-파견 작전실'!$L$8:$M$14,2,0)))*D579)</f>
        <v>74558.986666666679</v>
      </c>
      <c r="N579" s="29">
        <f>_xlfn.IFNA(IF(C579&lt;'DB-선물'!$E$5,VLOOKUP('주요 재화 수급처 관리'!$H$10,'DB-선물'!$G$6:$I$9,3,0),(IF('DB-선물'!$E$11&lt;=C579&lt;'DB-선물'!E525,VLOOKUP('주요 재화 수급처 관리'!$H$10,'DB-선물'!$G$12:$I$15,3,0),VLOOKUP(H579,'DB-선물'!$G$18:$I$21,3,0)))),"0")*6*D579</f>
        <v>0</v>
      </c>
      <c r="O579" s="29">
        <f t="array" ref="O579">(_xlfn.IFNA((VLOOKUP((INDEX('DB-메모리얼'!$F$5:$F$98,MATCH(MIN(ABS('DB-메모리얼'!$F$5:$F$98-'주요 재화 수급처 관리'!$C$10)),ABS('DB-메모리얼'!$F$5:$F$98-'주요 재화 수급처 관리'!$C$10),0))),'DB-메모리얼'!$F$5:$K$98,MATCH(H579,'DB-메모리얼'!$H$3:$K$3,0)+2,0)),"0"))*D579/14</f>
        <v>0</v>
      </c>
      <c r="P579" s="29">
        <f t="shared" si="20"/>
        <v>1028</v>
      </c>
      <c r="Q579" s="299">
        <f t="shared" si="21"/>
        <v>6435924.3580952389</v>
      </c>
    </row>
    <row r="580" spans="2:17" ht="18" thickTop="1" thickBot="1" x14ac:dyDescent="0.35">
      <c r="B580" s="22" t="s">
        <v>1611</v>
      </c>
      <c r="C580" s="5">
        <v>250</v>
      </c>
      <c r="D580" s="323">
        <v>1</v>
      </c>
      <c r="E580" s="17"/>
      <c r="F580" s="276">
        <f>VLOOKUP(C580,'DB-캐릭터별 스테이지 매칭'!$E$3:$F$302,2,0)</f>
        <v>1265</v>
      </c>
      <c r="G580" s="276" t="str">
        <f>VLOOKUP(F580,'DB-캐릭터별 스테이지 매칭'!$I$3:$L$1698,4,0)</f>
        <v>25-49</v>
      </c>
      <c r="H580" s="276">
        <f>_xlfn.IFNA(VLOOKUP(B580,'DB-서식용'!$D$4:$E$12,2,0),"")</f>
        <v>1040302001</v>
      </c>
      <c r="I580" s="29">
        <f>IFERROR((VLOOKUP(F580,'DB-방치 재화'!$B$3:$I$1800,(MATCH(H580,'DB-방치 재화'!$F$1:$I$1,0)+4),0))*60*24*D580,"0")*(1.7+1.58)</f>
        <v>5866214.4000000004</v>
      </c>
      <c r="J580" s="29">
        <f>_xlfn.IFNA(IF(H580='DB-일일 퀘스트'!$F$6,VLOOKUP(F580,'DB-방치 재화'!$B$3:$H$1698,5,0)*VLOOKUP(H580,'DB-일일 퀘스트'!$F$6:$H$13,3,0),IF(H580='DB-일일 퀘스트'!$F$7,VLOOKUP(F580,'DB-방치 재화'!$B$3:$H$1698,6,0)*VLOOKUP(H580,'DB-일일 퀘스트'!$F$6:$H$13,3,0),IF(H580='DB-일일 퀘스트'!$F$8,VLOOKUP(F580,'DB-방치 재화'!$B$3:$H$1698,7,0)*VLOOKUP(H580,'DB-일일 퀘스트'!$F$6:$H$13,3,0),VLOOKUP(H580,'DB-일일 퀘스트'!$F$6:$H$13,3,0)))),"0")</f>
        <v>149040</v>
      </c>
      <c r="K580" s="29">
        <f>_xlfn.IFNA((IF(H580='DB-주간 퀘스트'!$F$6,VLOOKUP(F580,'DB-방치 재화'!$B$3:$H$1698,5,0)*VLOOKUP(H580,'DB-주간 퀘스트'!$F$6:$H$15,3,0),IF(H580='DB-주간 퀘스트'!$F$7,VLOOKUP(F580,'DB-방치 재화'!$B$3:$H$1698,6,0)*VLOOKUP(H580,'DB-주간 퀘스트'!$F$6:$H$15,3,0),IF(H580='DB-주간 퀘스트'!$F$8,VLOOKUP(F580,'DB-방치 재화'!$B$3:$H$1698,7,0)*VLOOKUP(H580,'DB-주간 퀘스트'!$F$6:$H$15,3,0),VLOOKUP(H580,'DB-주간 퀘스트'!$F$6:$H$15,3,0)))))/7,"0")</f>
        <v>63874.285714285717</v>
      </c>
      <c r="L580" s="29">
        <f t="array" ref="L580">_xlfn.IFNA(IF(H580='DB-아스니아 미션'!$F$8,VLOOKUP('주요 재화 수급처 관리'!$F$10:$F$11,'DB-방치 재화'!$B$3:$H$1698,6,0)*'DB-아스니아 미션'!$H$8,VLOOKUP('주요 재화 수급처 관리'!$H$10:$H$11,'DB-아스니아 미션'!$F$7:$H$10,3,0)),"0")/7</f>
        <v>320365.71428571426</v>
      </c>
      <c r="M580" s="29">
        <f>(((VLOOKUP(F580,'DB-방치 재화'!$B$3:$I$1698,8,0)+8)*(VLOOKUP(H580,'DB-파견 작전실'!$L$8:$M$14,2,0)))*D580)</f>
        <v>74558.986666666679</v>
      </c>
      <c r="N580" s="29">
        <f>_xlfn.IFNA(IF(C580&lt;'DB-선물'!$E$5,VLOOKUP('주요 재화 수급처 관리'!$H$10,'DB-선물'!$G$6:$I$9,3,0),(IF('DB-선물'!$E$11&lt;=C580&lt;'DB-선물'!E526,VLOOKUP('주요 재화 수급처 관리'!$H$10,'DB-선물'!$G$12:$I$15,3,0),VLOOKUP(H580,'DB-선물'!$G$18:$I$21,3,0)))),"0")*6*D580</f>
        <v>0</v>
      </c>
      <c r="O580" s="29">
        <f t="array" ref="O580">(_xlfn.IFNA((VLOOKUP((INDEX('DB-메모리얼'!$F$5:$F$98,MATCH(MIN(ABS('DB-메모리얼'!$F$5:$F$98-'주요 재화 수급처 관리'!$C$10)),ABS('DB-메모리얼'!$F$5:$F$98-'주요 재화 수급처 관리'!$C$10),0))),'DB-메모리얼'!$F$5:$K$98,MATCH(H580,'DB-메모리얼'!$H$3:$K$3,0)+2,0)),"0"))*D580/14</f>
        <v>0</v>
      </c>
      <c r="P580" s="29">
        <f t="shared" ref="P580:P630" si="22">IF(F580&gt;130,1028,"")</f>
        <v>1028</v>
      </c>
      <c r="Q580" s="299">
        <f t="shared" ref="Q580:Q630" si="23">SUM(I580:P580)+E580</f>
        <v>6475081.3866666667</v>
      </c>
    </row>
    <row r="581" spans="2:17" ht="18" thickTop="1" thickBot="1" x14ac:dyDescent="0.35">
      <c r="B581" s="22" t="s">
        <v>1611</v>
      </c>
      <c r="C581" s="5">
        <v>251</v>
      </c>
      <c r="D581" s="323">
        <v>1</v>
      </c>
      <c r="E581" s="17"/>
      <c r="F581" s="276">
        <f>VLOOKUP(C581,'DB-캐릭터별 스테이지 매칭'!$E$3:$F$302,2,0)</f>
        <v>1273</v>
      </c>
      <c r="G581" s="276" t="str">
        <f>VLOOKUP(F581,'DB-캐릭터별 스테이지 매칭'!$I$3:$L$1698,4,0)</f>
        <v>25-57</v>
      </c>
      <c r="H581" s="276">
        <f>_xlfn.IFNA(VLOOKUP(B581,'DB-서식용'!$D$4:$E$12,2,0),"")</f>
        <v>1040302001</v>
      </c>
      <c r="I581" s="29">
        <f>IFERROR((VLOOKUP(F581,'DB-방치 재화'!$B$3:$I$1800,(MATCH(H581,'DB-방치 재화'!$F$1:$I$1,0)+4),0))*60*24*D581,"0")*(1.7+1.58)</f>
        <v>5899276.8000000007</v>
      </c>
      <c r="J581" s="29">
        <f>_xlfn.IFNA(IF(H581='DB-일일 퀘스트'!$F$6,VLOOKUP(F581,'DB-방치 재화'!$B$3:$H$1698,5,0)*VLOOKUP(H581,'DB-일일 퀘스트'!$F$6:$H$13,3,0),IF(H581='DB-일일 퀘스트'!$F$7,VLOOKUP(F581,'DB-방치 재화'!$B$3:$H$1698,6,0)*VLOOKUP(H581,'DB-일일 퀘스트'!$F$6:$H$13,3,0),IF(H581='DB-일일 퀘스트'!$F$8,VLOOKUP(F581,'DB-방치 재화'!$B$3:$H$1698,7,0)*VLOOKUP(H581,'DB-일일 퀘스트'!$F$6:$H$13,3,0),VLOOKUP(H581,'DB-일일 퀘스트'!$F$6:$H$13,3,0)))),"0")</f>
        <v>149880</v>
      </c>
      <c r="K581" s="29">
        <f>_xlfn.IFNA((IF(H581='DB-주간 퀘스트'!$F$6,VLOOKUP(F581,'DB-방치 재화'!$B$3:$H$1698,5,0)*VLOOKUP(H581,'DB-주간 퀘스트'!$F$6:$H$15,3,0),IF(H581='DB-주간 퀘스트'!$F$7,VLOOKUP(F581,'DB-방치 재화'!$B$3:$H$1698,6,0)*VLOOKUP(H581,'DB-주간 퀘스트'!$F$6:$H$15,3,0),IF(H581='DB-주간 퀘스트'!$F$8,VLOOKUP(F581,'DB-방치 재화'!$B$3:$H$1698,7,0)*VLOOKUP(H581,'DB-주간 퀘스트'!$F$6:$H$15,3,0),VLOOKUP(H581,'DB-주간 퀘스트'!$F$6:$H$15,3,0)))))/7,"0")</f>
        <v>64234.285714285717</v>
      </c>
      <c r="L581" s="29">
        <f t="array" ref="L581">_xlfn.IFNA(IF(H581='DB-아스니아 미션'!$F$8,VLOOKUP('주요 재화 수급처 관리'!$F$10:$F$11,'DB-방치 재화'!$B$3:$H$1698,6,0)*'DB-아스니아 미션'!$H$8,VLOOKUP('주요 재화 수급처 관리'!$H$10:$H$11,'DB-아스니아 미션'!$F$7:$H$10,3,0)),"0")/7</f>
        <v>320365.71428571426</v>
      </c>
      <c r="M581" s="29">
        <f>(((VLOOKUP(F581,'DB-방치 재화'!$B$3:$I$1698,8,0)+8)*(VLOOKUP(H581,'DB-파견 작전실'!$L$8:$M$14,2,0)))*D581)</f>
        <v>74558.986666666679</v>
      </c>
      <c r="N581" s="29">
        <f>_xlfn.IFNA(IF(C581&lt;'DB-선물'!$E$5,VLOOKUP('주요 재화 수급처 관리'!$H$10,'DB-선물'!$G$6:$I$9,3,0),(IF('DB-선물'!$E$11&lt;=C581&lt;'DB-선물'!E527,VLOOKUP('주요 재화 수급처 관리'!$H$10,'DB-선물'!$G$12:$I$15,3,0),VLOOKUP(H581,'DB-선물'!$G$18:$I$21,3,0)))),"0")*6*D581</f>
        <v>0</v>
      </c>
      <c r="O581" s="29">
        <f t="array" ref="O581">(_xlfn.IFNA((VLOOKUP((INDEX('DB-메모리얼'!$F$5:$F$98,MATCH(MIN(ABS('DB-메모리얼'!$F$5:$F$98-'주요 재화 수급처 관리'!$C$10)),ABS('DB-메모리얼'!$F$5:$F$98-'주요 재화 수급처 관리'!$C$10),0))),'DB-메모리얼'!$F$5:$K$98,MATCH(H581,'DB-메모리얼'!$H$3:$K$3,0)+2,0)),"0"))*D581/14</f>
        <v>0</v>
      </c>
      <c r="P581" s="29">
        <f t="shared" si="22"/>
        <v>1028</v>
      </c>
      <c r="Q581" s="299">
        <f t="shared" si="23"/>
        <v>6509343.7866666671</v>
      </c>
    </row>
    <row r="582" spans="2:17" ht="18" thickTop="1" thickBot="1" x14ac:dyDescent="0.35">
      <c r="B582" s="22" t="s">
        <v>1611</v>
      </c>
      <c r="C582" s="5">
        <v>252</v>
      </c>
      <c r="D582" s="323">
        <v>1</v>
      </c>
      <c r="E582" s="17"/>
      <c r="F582" s="276">
        <f>VLOOKUP(C582,'DB-캐릭터별 스테이지 매칭'!$E$3:$F$302,2,0)</f>
        <v>1282</v>
      </c>
      <c r="G582" s="276" t="str">
        <f>VLOOKUP(F582,'DB-캐릭터별 스테이지 매칭'!$I$3:$L$1698,4,0)</f>
        <v>26-6</v>
      </c>
      <c r="H582" s="276">
        <f>_xlfn.IFNA(VLOOKUP(B582,'DB-서식용'!$D$4:$E$12,2,0),"")</f>
        <v>1040302001</v>
      </c>
      <c r="I582" s="29">
        <f>IFERROR((VLOOKUP(F582,'DB-방치 재화'!$B$3:$I$1800,(MATCH(H582,'DB-방치 재화'!$F$1:$I$1,0)+4),0))*60*24*D582,"0")*(1.7+1.58)</f>
        <v>5941785.6000000006</v>
      </c>
      <c r="J582" s="29">
        <f>_xlfn.IFNA(IF(H582='DB-일일 퀘스트'!$F$6,VLOOKUP(F582,'DB-방치 재화'!$B$3:$H$1698,5,0)*VLOOKUP(H582,'DB-일일 퀘스트'!$F$6:$H$13,3,0),IF(H582='DB-일일 퀘스트'!$F$7,VLOOKUP(F582,'DB-방치 재화'!$B$3:$H$1698,6,0)*VLOOKUP(H582,'DB-일일 퀘스트'!$F$6:$H$13,3,0),IF(H582='DB-일일 퀘스트'!$F$8,VLOOKUP(F582,'DB-방치 재화'!$B$3:$H$1698,7,0)*VLOOKUP(H582,'DB-일일 퀘스트'!$F$6:$H$13,3,0),VLOOKUP(H582,'DB-일일 퀘스트'!$F$6:$H$13,3,0)))),"0")</f>
        <v>150960</v>
      </c>
      <c r="K582" s="29">
        <f>_xlfn.IFNA((IF(H582='DB-주간 퀘스트'!$F$6,VLOOKUP(F582,'DB-방치 재화'!$B$3:$H$1698,5,0)*VLOOKUP(H582,'DB-주간 퀘스트'!$F$6:$H$15,3,0),IF(H582='DB-주간 퀘스트'!$F$7,VLOOKUP(F582,'DB-방치 재화'!$B$3:$H$1698,6,0)*VLOOKUP(H582,'DB-주간 퀘스트'!$F$6:$H$15,3,0),IF(H582='DB-주간 퀘스트'!$F$8,VLOOKUP(F582,'DB-방치 재화'!$B$3:$H$1698,7,0)*VLOOKUP(H582,'DB-주간 퀘스트'!$F$6:$H$15,3,0),VLOOKUP(H582,'DB-주간 퀘스트'!$F$6:$H$15,3,0)))))/7,"0")</f>
        <v>64697.142857142855</v>
      </c>
      <c r="L582" s="29">
        <f t="array" ref="L582">_xlfn.IFNA(IF(H582='DB-아스니아 미션'!$F$8,VLOOKUP('주요 재화 수급처 관리'!$F$10:$F$11,'DB-방치 재화'!$B$3:$H$1698,6,0)*'DB-아스니아 미션'!$H$8,VLOOKUP('주요 재화 수급처 관리'!$H$10:$H$11,'DB-아스니아 미션'!$F$7:$H$10,3,0)),"0")/7</f>
        <v>320365.71428571426</v>
      </c>
      <c r="M582" s="29">
        <f>(((VLOOKUP(F582,'DB-방치 재화'!$B$3:$I$1698,8,0)+8)*(VLOOKUP(H582,'DB-파견 작전실'!$L$8:$M$14,2,0)))*D582)</f>
        <v>74558.986666666679</v>
      </c>
      <c r="N582" s="29">
        <f>_xlfn.IFNA(IF(C582&lt;'DB-선물'!$E$5,VLOOKUP('주요 재화 수급처 관리'!$H$10,'DB-선물'!$G$6:$I$9,3,0),(IF('DB-선물'!$E$11&lt;=C582&lt;'DB-선물'!E528,VLOOKUP('주요 재화 수급처 관리'!$H$10,'DB-선물'!$G$12:$I$15,3,0),VLOOKUP(H582,'DB-선물'!$G$18:$I$21,3,0)))),"0")*6*D582</f>
        <v>0</v>
      </c>
      <c r="O582" s="29">
        <f t="array" ref="O582">(_xlfn.IFNA((VLOOKUP((INDEX('DB-메모리얼'!$F$5:$F$98,MATCH(MIN(ABS('DB-메모리얼'!$F$5:$F$98-'주요 재화 수급처 관리'!$C$10)),ABS('DB-메모리얼'!$F$5:$F$98-'주요 재화 수급처 관리'!$C$10),0))),'DB-메모리얼'!$F$5:$K$98,MATCH(H582,'DB-메모리얼'!$H$3:$K$3,0)+2,0)),"0"))*D582/14</f>
        <v>0</v>
      </c>
      <c r="P582" s="29">
        <f t="shared" si="22"/>
        <v>1028</v>
      </c>
      <c r="Q582" s="299">
        <f t="shared" si="23"/>
        <v>6553395.4438095242</v>
      </c>
    </row>
    <row r="583" spans="2:17" ht="18" thickTop="1" thickBot="1" x14ac:dyDescent="0.35">
      <c r="B583" s="22" t="s">
        <v>1611</v>
      </c>
      <c r="C583" s="116">
        <v>253</v>
      </c>
      <c r="D583" s="323">
        <v>1</v>
      </c>
      <c r="E583" s="17"/>
      <c r="F583" s="276">
        <f>VLOOKUP(C583,'DB-캐릭터별 스테이지 매칭'!$E$3:$F$302,2,0)</f>
        <v>1290</v>
      </c>
      <c r="G583" s="276" t="str">
        <f>VLOOKUP(F583,'DB-캐릭터별 스테이지 매칭'!$I$3:$L$1698,4,0)</f>
        <v>26-14</v>
      </c>
      <c r="H583" s="276">
        <f>_xlfn.IFNA(VLOOKUP(B583,'DB-서식용'!$D$4:$E$12,2,0),"")</f>
        <v>1040302001</v>
      </c>
      <c r="I583" s="29">
        <f>IFERROR((VLOOKUP(F583,'DB-방치 재화'!$B$3:$I$1800,(MATCH(H583,'DB-방치 재화'!$F$1:$I$1,0)+4),0))*60*24*D583,"0")*(1.7+1.58)</f>
        <v>5974848</v>
      </c>
      <c r="J583" s="29">
        <f>_xlfn.IFNA(IF(H583='DB-일일 퀘스트'!$F$6,VLOOKUP(F583,'DB-방치 재화'!$B$3:$H$1698,5,0)*VLOOKUP(H583,'DB-일일 퀘스트'!$F$6:$H$13,3,0),IF(H583='DB-일일 퀘스트'!$F$7,VLOOKUP(F583,'DB-방치 재화'!$B$3:$H$1698,6,0)*VLOOKUP(H583,'DB-일일 퀘스트'!$F$6:$H$13,3,0),IF(H583='DB-일일 퀘스트'!$F$8,VLOOKUP(F583,'DB-방치 재화'!$B$3:$H$1698,7,0)*VLOOKUP(H583,'DB-일일 퀘스트'!$F$6:$H$13,3,0),VLOOKUP(H583,'DB-일일 퀘스트'!$F$6:$H$13,3,0)))),"0")</f>
        <v>151800</v>
      </c>
      <c r="K583" s="29">
        <f>_xlfn.IFNA((IF(H583='DB-주간 퀘스트'!$F$6,VLOOKUP(F583,'DB-방치 재화'!$B$3:$H$1698,5,0)*VLOOKUP(H583,'DB-주간 퀘스트'!$F$6:$H$15,3,0),IF(H583='DB-주간 퀘스트'!$F$7,VLOOKUP(F583,'DB-방치 재화'!$B$3:$H$1698,6,0)*VLOOKUP(H583,'DB-주간 퀘스트'!$F$6:$H$15,3,0),IF(H583='DB-주간 퀘스트'!$F$8,VLOOKUP(F583,'DB-방치 재화'!$B$3:$H$1698,7,0)*VLOOKUP(H583,'DB-주간 퀘스트'!$F$6:$H$15,3,0),VLOOKUP(H583,'DB-주간 퀘스트'!$F$6:$H$15,3,0)))))/7,"0")</f>
        <v>65057.142857142855</v>
      </c>
      <c r="L583" s="29">
        <f t="array" ref="L583">_xlfn.IFNA(IF(H583='DB-아스니아 미션'!$F$8,VLOOKUP('주요 재화 수급처 관리'!$F$10:$F$11,'DB-방치 재화'!$B$3:$H$1698,6,0)*'DB-아스니아 미션'!$H$8,VLOOKUP('주요 재화 수급처 관리'!$H$10:$H$11,'DB-아스니아 미션'!$F$7:$H$10,3,0)),"0")/7</f>
        <v>320365.71428571426</v>
      </c>
      <c r="M583" s="29">
        <f>(((VLOOKUP(F583,'DB-방치 재화'!$B$3:$I$1698,8,0)+8)*(VLOOKUP(H583,'DB-파견 작전실'!$L$8:$M$14,2,0)))*D583)</f>
        <v>74558.986666666679</v>
      </c>
      <c r="N583" s="29">
        <f>_xlfn.IFNA(IF(C583&lt;'DB-선물'!$E$5,VLOOKUP('주요 재화 수급처 관리'!$H$10,'DB-선물'!$G$6:$I$9,3,0),(IF('DB-선물'!$E$11&lt;=C583&lt;'DB-선물'!E529,VLOOKUP('주요 재화 수급처 관리'!$H$10,'DB-선물'!$G$12:$I$15,3,0),VLOOKUP(H583,'DB-선물'!$G$18:$I$21,3,0)))),"0")*6*D583</f>
        <v>0</v>
      </c>
      <c r="O583" s="29">
        <f t="array" ref="O583">(_xlfn.IFNA((VLOOKUP((INDEX('DB-메모리얼'!$F$5:$F$98,MATCH(MIN(ABS('DB-메모리얼'!$F$5:$F$98-'주요 재화 수급처 관리'!$C$10)),ABS('DB-메모리얼'!$F$5:$F$98-'주요 재화 수급처 관리'!$C$10),0))),'DB-메모리얼'!$F$5:$K$98,MATCH(H583,'DB-메모리얼'!$H$3:$K$3,0)+2,0)),"0"))*D583/14</f>
        <v>0</v>
      </c>
      <c r="P583" s="29">
        <f t="shared" si="22"/>
        <v>1028</v>
      </c>
      <c r="Q583" s="299">
        <f t="shared" si="23"/>
        <v>6587657.8438095236</v>
      </c>
    </row>
    <row r="584" spans="2:17" ht="18" thickTop="1" thickBot="1" x14ac:dyDescent="0.35">
      <c r="B584" s="22" t="s">
        <v>1611</v>
      </c>
      <c r="C584" s="116">
        <v>254</v>
      </c>
      <c r="D584" s="323">
        <v>1</v>
      </c>
      <c r="E584" s="17"/>
      <c r="F584" s="276">
        <f>VLOOKUP(C584,'DB-캐릭터별 스테이지 매칭'!$E$3:$F$302,2,0)</f>
        <v>1298</v>
      </c>
      <c r="G584" s="276" t="str">
        <f>VLOOKUP(F584,'DB-캐릭터별 스테이지 매칭'!$I$3:$L$1698,4,0)</f>
        <v>26-22</v>
      </c>
      <c r="H584" s="276">
        <f>_xlfn.IFNA(VLOOKUP(B584,'DB-서식용'!$D$4:$E$12,2,0),"")</f>
        <v>1040302001</v>
      </c>
      <c r="I584" s="29">
        <f>IFERROR((VLOOKUP(F584,'DB-방치 재화'!$B$3:$I$1800,(MATCH(H584,'DB-방치 재화'!$F$1:$I$1,0)+4),0))*60*24*D584,"0")*(1.7+1.58)</f>
        <v>6007910.4000000004</v>
      </c>
      <c r="J584" s="29">
        <f>_xlfn.IFNA(IF(H584='DB-일일 퀘스트'!$F$6,VLOOKUP(F584,'DB-방치 재화'!$B$3:$H$1698,5,0)*VLOOKUP(H584,'DB-일일 퀘스트'!$F$6:$H$13,3,0),IF(H584='DB-일일 퀘스트'!$F$7,VLOOKUP(F584,'DB-방치 재화'!$B$3:$H$1698,6,0)*VLOOKUP(H584,'DB-일일 퀘스트'!$F$6:$H$13,3,0),IF(H584='DB-일일 퀘스트'!$F$8,VLOOKUP(F584,'DB-방치 재화'!$B$3:$H$1698,7,0)*VLOOKUP(H584,'DB-일일 퀘스트'!$F$6:$H$13,3,0),VLOOKUP(H584,'DB-일일 퀘스트'!$F$6:$H$13,3,0)))),"0")</f>
        <v>152640</v>
      </c>
      <c r="K584" s="29">
        <f>_xlfn.IFNA((IF(H584='DB-주간 퀘스트'!$F$6,VLOOKUP(F584,'DB-방치 재화'!$B$3:$H$1698,5,0)*VLOOKUP(H584,'DB-주간 퀘스트'!$F$6:$H$15,3,0),IF(H584='DB-주간 퀘스트'!$F$7,VLOOKUP(F584,'DB-방치 재화'!$B$3:$H$1698,6,0)*VLOOKUP(H584,'DB-주간 퀘스트'!$F$6:$H$15,3,0),IF(H584='DB-주간 퀘스트'!$F$8,VLOOKUP(F584,'DB-방치 재화'!$B$3:$H$1698,7,0)*VLOOKUP(H584,'DB-주간 퀘스트'!$F$6:$H$15,3,0),VLOOKUP(H584,'DB-주간 퀘스트'!$F$6:$H$15,3,0)))))/7,"0")</f>
        <v>65417.142857142855</v>
      </c>
      <c r="L584" s="29">
        <f t="array" ref="L584">_xlfn.IFNA(IF(H584='DB-아스니아 미션'!$F$8,VLOOKUP('주요 재화 수급처 관리'!$F$10:$F$11,'DB-방치 재화'!$B$3:$H$1698,6,0)*'DB-아스니아 미션'!$H$8,VLOOKUP('주요 재화 수급처 관리'!$H$10:$H$11,'DB-아스니아 미션'!$F$7:$H$10,3,0)),"0")/7</f>
        <v>320365.71428571426</v>
      </c>
      <c r="M584" s="29">
        <f>(((VLOOKUP(F584,'DB-방치 재화'!$B$3:$I$1698,8,0)+8)*(VLOOKUP(H584,'DB-파견 작전실'!$L$8:$M$14,2,0)))*D584)</f>
        <v>74558.986666666679</v>
      </c>
      <c r="N584" s="29">
        <f>_xlfn.IFNA(IF(C584&lt;'DB-선물'!$E$5,VLOOKUP('주요 재화 수급처 관리'!$H$10,'DB-선물'!$G$6:$I$9,3,0),(IF('DB-선물'!$E$11&lt;=C584&lt;'DB-선물'!E530,VLOOKUP('주요 재화 수급처 관리'!$H$10,'DB-선물'!$G$12:$I$15,3,0),VLOOKUP(H584,'DB-선물'!$G$18:$I$21,3,0)))),"0")*6*D584</f>
        <v>0</v>
      </c>
      <c r="O584" s="29">
        <f t="array" ref="O584">(_xlfn.IFNA((VLOOKUP((INDEX('DB-메모리얼'!$F$5:$F$98,MATCH(MIN(ABS('DB-메모리얼'!$F$5:$F$98-'주요 재화 수급처 관리'!$C$10)),ABS('DB-메모리얼'!$F$5:$F$98-'주요 재화 수급처 관리'!$C$10),0))),'DB-메모리얼'!$F$5:$K$98,MATCH(H584,'DB-메모리얼'!$H$3:$K$3,0)+2,0)),"0"))*D584/14</f>
        <v>0</v>
      </c>
      <c r="P584" s="29">
        <f t="shared" si="22"/>
        <v>1028</v>
      </c>
      <c r="Q584" s="299">
        <f t="shared" si="23"/>
        <v>6621920.243809524</v>
      </c>
    </row>
    <row r="585" spans="2:17" ht="18" thickTop="1" thickBot="1" x14ac:dyDescent="0.35">
      <c r="B585" s="22" t="s">
        <v>1611</v>
      </c>
      <c r="C585" s="116">
        <v>255</v>
      </c>
      <c r="D585" s="323">
        <v>1</v>
      </c>
      <c r="E585" s="17"/>
      <c r="F585" s="276">
        <f>VLOOKUP(C585,'DB-캐릭터별 스테이지 매칭'!$E$3:$F$302,2,0)</f>
        <v>1306</v>
      </c>
      <c r="G585" s="276" t="str">
        <f>VLOOKUP(F585,'DB-캐릭터별 스테이지 매칭'!$I$3:$L$1698,4,0)</f>
        <v>26-30</v>
      </c>
      <c r="H585" s="276">
        <f>_xlfn.IFNA(VLOOKUP(B585,'DB-서식용'!$D$4:$E$12,2,0),"")</f>
        <v>1040302001</v>
      </c>
      <c r="I585" s="29">
        <f>IFERROR((VLOOKUP(F585,'DB-방치 재화'!$B$3:$I$1800,(MATCH(H585,'DB-방치 재화'!$F$1:$I$1,0)+4),0))*60*24*D585,"0")*(1.7+1.58)</f>
        <v>6040972.8000000007</v>
      </c>
      <c r="J585" s="29">
        <f>_xlfn.IFNA(IF(H585='DB-일일 퀘스트'!$F$6,VLOOKUP(F585,'DB-방치 재화'!$B$3:$H$1698,5,0)*VLOOKUP(H585,'DB-일일 퀘스트'!$F$6:$H$13,3,0),IF(H585='DB-일일 퀘스트'!$F$7,VLOOKUP(F585,'DB-방치 재화'!$B$3:$H$1698,6,0)*VLOOKUP(H585,'DB-일일 퀘스트'!$F$6:$H$13,3,0),IF(H585='DB-일일 퀘스트'!$F$8,VLOOKUP(F585,'DB-방치 재화'!$B$3:$H$1698,7,0)*VLOOKUP(H585,'DB-일일 퀘스트'!$F$6:$H$13,3,0),VLOOKUP(H585,'DB-일일 퀘스트'!$F$6:$H$13,3,0)))),"0")</f>
        <v>153480</v>
      </c>
      <c r="K585" s="29">
        <f>_xlfn.IFNA((IF(H585='DB-주간 퀘스트'!$F$6,VLOOKUP(F585,'DB-방치 재화'!$B$3:$H$1698,5,0)*VLOOKUP(H585,'DB-주간 퀘스트'!$F$6:$H$15,3,0),IF(H585='DB-주간 퀘스트'!$F$7,VLOOKUP(F585,'DB-방치 재화'!$B$3:$H$1698,6,0)*VLOOKUP(H585,'DB-주간 퀘스트'!$F$6:$H$15,3,0),IF(H585='DB-주간 퀘스트'!$F$8,VLOOKUP(F585,'DB-방치 재화'!$B$3:$H$1698,7,0)*VLOOKUP(H585,'DB-주간 퀘스트'!$F$6:$H$15,3,0),VLOOKUP(H585,'DB-주간 퀘스트'!$F$6:$H$15,3,0)))))/7,"0")</f>
        <v>65777.142857142855</v>
      </c>
      <c r="L585" s="29">
        <f t="array" ref="L585">_xlfn.IFNA(IF(H585='DB-아스니아 미션'!$F$8,VLOOKUP('주요 재화 수급처 관리'!$F$10:$F$11,'DB-방치 재화'!$B$3:$H$1698,6,0)*'DB-아스니아 미션'!$H$8,VLOOKUP('주요 재화 수급처 관리'!$H$10:$H$11,'DB-아스니아 미션'!$F$7:$H$10,3,0)),"0")/7</f>
        <v>320365.71428571426</v>
      </c>
      <c r="M585" s="29">
        <f>(((VLOOKUP(F585,'DB-방치 재화'!$B$3:$I$1698,8,0)+8)*(VLOOKUP(H585,'DB-파견 작전실'!$L$8:$M$14,2,0)))*D585)</f>
        <v>74558.986666666679</v>
      </c>
      <c r="N585" s="29">
        <f>_xlfn.IFNA(IF(C585&lt;'DB-선물'!$E$5,VLOOKUP('주요 재화 수급처 관리'!$H$10,'DB-선물'!$G$6:$I$9,3,0),(IF('DB-선물'!$E$11&lt;=C585&lt;'DB-선물'!E531,VLOOKUP('주요 재화 수급처 관리'!$H$10,'DB-선물'!$G$12:$I$15,3,0),VLOOKUP(H585,'DB-선물'!$G$18:$I$21,3,0)))),"0")*6*D585</f>
        <v>0</v>
      </c>
      <c r="O585" s="29">
        <f t="array" ref="O585">(_xlfn.IFNA((VLOOKUP((INDEX('DB-메모리얼'!$F$5:$F$98,MATCH(MIN(ABS('DB-메모리얼'!$F$5:$F$98-'주요 재화 수급처 관리'!$C$10)),ABS('DB-메모리얼'!$F$5:$F$98-'주요 재화 수급처 관리'!$C$10),0))),'DB-메모리얼'!$F$5:$K$98,MATCH(H585,'DB-메모리얼'!$H$3:$K$3,0)+2,0)),"0"))*D585/14</f>
        <v>0</v>
      </c>
      <c r="P585" s="29">
        <f t="shared" si="22"/>
        <v>1028</v>
      </c>
      <c r="Q585" s="299">
        <f t="shared" si="23"/>
        <v>6656182.6438095244</v>
      </c>
    </row>
    <row r="586" spans="2:17" ht="18" thickTop="1" thickBot="1" x14ac:dyDescent="0.35">
      <c r="B586" s="22" t="s">
        <v>1611</v>
      </c>
      <c r="C586" s="116">
        <v>256</v>
      </c>
      <c r="D586" s="323">
        <v>1</v>
      </c>
      <c r="E586" s="17"/>
      <c r="F586" s="276">
        <f>VLOOKUP(C586,'DB-캐릭터별 스테이지 매칭'!$E$3:$F$302,2,0)</f>
        <v>1314</v>
      </c>
      <c r="G586" s="276" t="str">
        <f>VLOOKUP(F586,'DB-캐릭터별 스테이지 매칭'!$I$3:$L$1698,4,0)</f>
        <v>26-38</v>
      </c>
      <c r="H586" s="276">
        <f>_xlfn.IFNA(VLOOKUP(B586,'DB-서식용'!$D$4:$E$12,2,0),"")</f>
        <v>1040302001</v>
      </c>
      <c r="I586" s="29">
        <f>IFERROR((VLOOKUP(F586,'DB-방치 재화'!$B$3:$I$1800,(MATCH(H586,'DB-방치 재화'!$F$1:$I$1,0)+4),0))*60*24*D586,"0")*(1.7+1.58)</f>
        <v>6078758.4000000004</v>
      </c>
      <c r="J586" s="29">
        <f>_xlfn.IFNA(IF(H586='DB-일일 퀘스트'!$F$6,VLOOKUP(F586,'DB-방치 재화'!$B$3:$H$1698,5,0)*VLOOKUP(H586,'DB-일일 퀘스트'!$F$6:$H$13,3,0),IF(H586='DB-일일 퀘스트'!$F$7,VLOOKUP(F586,'DB-방치 재화'!$B$3:$H$1698,6,0)*VLOOKUP(H586,'DB-일일 퀘스트'!$F$6:$H$13,3,0),IF(H586='DB-일일 퀘스트'!$F$8,VLOOKUP(F586,'DB-방치 재화'!$B$3:$H$1698,7,0)*VLOOKUP(H586,'DB-일일 퀘스트'!$F$6:$H$13,3,0),VLOOKUP(H586,'DB-일일 퀘스트'!$F$6:$H$13,3,0)))),"0")</f>
        <v>154440</v>
      </c>
      <c r="K586" s="29">
        <f>_xlfn.IFNA((IF(H586='DB-주간 퀘스트'!$F$6,VLOOKUP(F586,'DB-방치 재화'!$B$3:$H$1698,5,0)*VLOOKUP(H586,'DB-주간 퀘스트'!$F$6:$H$15,3,0),IF(H586='DB-주간 퀘스트'!$F$7,VLOOKUP(F586,'DB-방치 재화'!$B$3:$H$1698,6,0)*VLOOKUP(H586,'DB-주간 퀘스트'!$F$6:$H$15,3,0),IF(H586='DB-주간 퀘스트'!$F$8,VLOOKUP(F586,'DB-방치 재화'!$B$3:$H$1698,7,0)*VLOOKUP(H586,'DB-주간 퀘스트'!$F$6:$H$15,3,0),VLOOKUP(H586,'DB-주간 퀘스트'!$F$6:$H$15,3,0)))))/7,"0")</f>
        <v>66188.571428571435</v>
      </c>
      <c r="L586" s="29">
        <f t="array" ref="L586">_xlfn.IFNA(IF(H586='DB-아스니아 미션'!$F$8,VLOOKUP('주요 재화 수급처 관리'!$F$10:$F$11,'DB-방치 재화'!$B$3:$H$1698,6,0)*'DB-아스니아 미션'!$H$8,VLOOKUP('주요 재화 수급처 관리'!$H$10:$H$11,'DB-아스니아 미션'!$F$7:$H$10,3,0)),"0")/7</f>
        <v>320365.71428571426</v>
      </c>
      <c r="M586" s="29">
        <f>(((VLOOKUP(F586,'DB-방치 재화'!$B$3:$I$1698,8,0)+8)*(VLOOKUP(H586,'DB-파견 작전실'!$L$8:$M$14,2,0)))*D586)</f>
        <v>74558.986666666679</v>
      </c>
      <c r="N586" s="29">
        <f>_xlfn.IFNA(IF(C586&lt;'DB-선물'!$E$5,VLOOKUP('주요 재화 수급처 관리'!$H$10,'DB-선물'!$G$6:$I$9,3,0),(IF('DB-선물'!$E$11&lt;=C586&lt;'DB-선물'!E532,VLOOKUP('주요 재화 수급처 관리'!$H$10,'DB-선물'!$G$12:$I$15,3,0),VLOOKUP(H586,'DB-선물'!$G$18:$I$21,3,0)))),"0")*6*D586</f>
        <v>0</v>
      </c>
      <c r="O586" s="29">
        <f t="array" ref="O586">(_xlfn.IFNA((VLOOKUP((INDEX('DB-메모리얼'!$F$5:$F$98,MATCH(MIN(ABS('DB-메모리얼'!$F$5:$F$98-'주요 재화 수급처 관리'!$C$10)),ABS('DB-메모리얼'!$F$5:$F$98-'주요 재화 수급처 관리'!$C$10),0))),'DB-메모리얼'!$F$5:$K$98,MATCH(H586,'DB-메모리얼'!$H$3:$K$3,0)+2,0)),"0"))*D586/14</f>
        <v>0</v>
      </c>
      <c r="P586" s="29">
        <f t="shared" si="22"/>
        <v>1028</v>
      </c>
      <c r="Q586" s="299">
        <f t="shared" si="23"/>
        <v>6695339.6723809531</v>
      </c>
    </row>
    <row r="587" spans="2:17" ht="18" thickTop="1" thickBot="1" x14ac:dyDescent="0.35">
      <c r="B587" s="22" t="s">
        <v>1611</v>
      </c>
      <c r="C587" s="116">
        <v>257</v>
      </c>
      <c r="D587" s="323">
        <v>1</v>
      </c>
      <c r="E587" s="17"/>
      <c r="F587" s="276">
        <f>VLOOKUP(C587,'DB-캐릭터별 스테이지 매칭'!$E$3:$F$302,2,0)</f>
        <v>1323</v>
      </c>
      <c r="G587" s="276" t="str">
        <f>VLOOKUP(F587,'DB-캐릭터별 스테이지 매칭'!$I$3:$L$1698,4,0)</f>
        <v>26-47</v>
      </c>
      <c r="H587" s="276">
        <f>_xlfn.IFNA(VLOOKUP(B587,'DB-서식용'!$D$4:$E$12,2,0),"")</f>
        <v>1040302001</v>
      </c>
      <c r="I587" s="29">
        <f>IFERROR((VLOOKUP(F587,'DB-방치 재화'!$B$3:$I$1800,(MATCH(H587,'DB-방치 재화'!$F$1:$I$1,0)+4),0))*60*24*D587,"0")*(1.7+1.58)</f>
        <v>6116544</v>
      </c>
      <c r="J587" s="29">
        <f>_xlfn.IFNA(IF(H587='DB-일일 퀘스트'!$F$6,VLOOKUP(F587,'DB-방치 재화'!$B$3:$H$1698,5,0)*VLOOKUP(H587,'DB-일일 퀘스트'!$F$6:$H$13,3,0),IF(H587='DB-일일 퀘스트'!$F$7,VLOOKUP(F587,'DB-방치 재화'!$B$3:$H$1698,6,0)*VLOOKUP(H587,'DB-일일 퀘스트'!$F$6:$H$13,3,0),IF(H587='DB-일일 퀘스트'!$F$8,VLOOKUP(F587,'DB-방치 재화'!$B$3:$H$1698,7,0)*VLOOKUP(H587,'DB-일일 퀘스트'!$F$6:$H$13,3,0),VLOOKUP(H587,'DB-일일 퀘스트'!$F$6:$H$13,3,0)))),"0")</f>
        <v>155400</v>
      </c>
      <c r="K587" s="29">
        <f>_xlfn.IFNA((IF(H587='DB-주간 퀘스트'!$F$6,VLOOKUP(F587,'DB-방치 재화'!$B$3:$H$1698,5,0)*VLOOKUP(H587,'DB-주간 퀘스트'!$F$6:$H$15,3,0),IF(H587='DB-주간 퀘스트'!$F$7,VLOOKUP(F587,'DB-방치 재화'!$B$3:$H$1698,6,0)*VLOOKUP(H587,'DB-주간 퀘스트'!$F$6:$H$15,3,0),IF(H587='DB-주간 퀘스트'!$F$8,VLOOKUP(F587,'DB-방치 재화'!$B$3:$H$1698,7,0)*VLOOKUP(H587,'DB-주간 퀘스트'!$F$6:$H$15,3,0),VLOOKUP(H587,'DB-주간 퀘스트'!$F$6:$H$15,3,0)))))/7,"0")</f>
        <v>66600</v>
      </c>
      <c r="L587" s="29">
        <f t="array" ref="L587">_xlfn.IFNA(IF(H587='DB-아스니아 미션'!$F$8,VLOOKUP('주요 재화 수급처 관리'!$F$10:$F$11,'DB-방치 재화'!$B$3:$H$1698,6,0)*'DB-아스니아 미션'!$H$8,VLOOKUP('주요 재화 수급처 관리'!$H$10:$H$11,'DB-아스니아 미션'!$F$7:$H$10,3,0)),"0")/7</f>
        <v>320365.71428571426</v>
      </c>
      <c r="M587" s="29">
        <f>(((VLOOKUP(F587,'DB-방치 재화'!$B$3:$I$1698,8,0)+8)*(VLOOKUP(H587,'DB-파견 작전실'!$L$8:$M$14,2,0)))*D587)</f>
        <v>74558.986666666679</v>
      </c>
      <c r="N587" s="29">
        <f>_xlfn.IFNA(IF(C587&lt;'DB-선물'!$E$5,VLOOKUP('주요 재화 수급처 관리'!$H$10,'DB-선물'!$G$6:$I$9,3,0),(IF('DB-선물'!$E$11&lt;=C587&lt;'DB-선물'!E533,VLOOKUP('주요 재화 수급처 관리'!$H$10,'DB-선물'!$G$12:$I$15,3,0),VLOOKUP(H587,'DB-선물'!$G$18:$I$21,3,0)))),"0")*6*D587</f>
        <v>0</v>
      </c>
      <c r="O587" s="29">
        <f t="array" ref="O587">(_xlfn.IFNA((VLOOKUP((INDEX('DB-메모리얼'!$F$5:$F$98,MATCH(MIN(ABS('DB-메모리얼'!$F$5:$F$98-'주요 재화 수급처 관리'!$C$10)),ABS('DB-메모리얼'!$F$5:$F$98-'주요 재화 수급처 관리'!$C$10),0))),'DB-메모리얼'!$F$5:$K$98,MATCH(H587,'DB-메모리얼'!$H$3:$K$3,0)+2,0)),"0"))*D587/14</f>
        <v>0</v>
      </c>
      <c r="P587" s="29">
        <f t="shared" si="22"/>
        <v>1028</v>
      </c>
      <c r="Q587" s="299">
        <f t="shared" si="23"/>
        <v>6734496.7009523809</v>
      </c>
    </row>
    <row r="588" spans="2:17" ht="18" thickTop="1" thickBot="1" x14ac:dyDescent="0.35">
      <c r="B588" s="22" t="s">
        <v>1611</v>
      </c>
      <c r="C588" s="116">
        <v>258</v>
      </c>
      <c r="D588" s="323">
        <v>1</v>
      </c>
      <c r="E588" s="17"/>
      <c r="F588" s="276">
        <f>VLOOKUP(C588,'DB-캐릭터별 스테이지 매칭'!$E$3:$F$302,2,0)</f>
        <v>1331</v>
      </c>
      <c r="G588" s="276" t="str">
        <f>VLOOKUP(F588,'DB-캐릭터별 스테이지 매칭'!$I$3:$L$1698,4,0)</f>
        <v>26-55</v>
      </c>
      <c r="H588" s="276">
        <f>_xlfn.IFNA(VLOOKUP(B588,'DB-서식용'!$D$4:$E$12,2,0),"")</f>
        <v>1040302001</v>
      </c>
      <c r="I588" s="29">
        <f>IFERROR((VLOOKUP(F588,'DB-방치 재화'!$B$3:$I$1800,(MATCH(H588,'DB-방치 재화'!$F$1:$I$1,0)+4),0))*60*24*D588,"0")*(1.7+1.58)</f>
        <v>6154329.6000000006</v>
      </c>
      <c r="J588" s="29">
        <f>_xlfn.IFNA(IF(H588='DB-일일 퀘스트'!$F$6,VLOOKUP(F588,'DB-방치 재화'!$B$3:$H$1698,5,0)*VLOOKUP(H588,'DB-일일 퀘스트'!$F$6:$H$13,3,0),IF(H588='DB-일일 퀘스트'!$F$7,VLOOKUP(F588,'DB-방치 재화'!$B$3:$H$1698,6,0)*VLOOKUP(H588,'DB-일일 퀘스트'!$F$6:$H$13,3,0),IF(H588='DB-일일 퀘스트'!$F$8,VLOOKUP(F588,'DB-방치 재화'!$B$3:$H$1698,7,0)*VLOOKUP(H588,'DB-일일 퀘스트'!$F$6:$H$13,3,0),VLOOKUP(H588,'DB-일일 퀘스트'!$F$6:$H$13,3,0)))),"0")</f>
        <v>156360</v>
      </c>
      <c r="K588" s="29">
        <f>_xlfn.IFNA((IF(H588='DB-주간 퀘스트'!$F$6,VLOOKUP(F588,'DB-방치 재화'!$B$3:$H$1698,5,0)*VLOOKUP(H588,'DB-주간 퀘스트'!$F$6:$H$15,3,0),IF(H588='DB-주간 퀘스트'!$F$7,VLOOKUP(F588,'DB-방치 재화'!$B$3:$H$1698,6,0)*VLOOKUP(H588,'DB-주간 퀘스트'!$F$6:$H$15,3,0),IF(H588='DB-주간 퀘스트'!$F$8,VLOOKUP(F588,'DB-방치 재화'!$B$3:$H$1698,7,0)*VLOOKUP(H588,'DB-주간 퀘스트'!$F$6:$H$15,3,0),VLOOKUP(H588,'DB-주간 퀘스트'!$F$6:$H$15,3,0)))))/7,"0")</f>
        <v>67011.428571428565</v>
      </c>
      <c r="L588" s="29">
        <f t="array" ref="L588">_xlfn.IFNA(IF(H588='DB-아스니아 미션'!$F$8,VLOOKUP('주요 재화 수급처 관리'!$F$10:$F$11,'DB-방치 재화'!$B$3:$H$1698,6,0)*'DB-아스니아 미션'!$H$8,VLOOKUP('주요 재화 수급처 관리'!$H$10:$H$11,'DB-아스니아 미션'!$F$7:$H$10,3,0)),"0")/7</f>
        <v>320365.71428571426</v>
      </c>
      <c r="M588" s="29">
        <f>(((VLOOKUP(F588,'DB-방치 재화'!$B$3:$I$1698,8,0)+8)*(VLOOKUP(H588,'DB-파견 작전실'!$L$8:$M$14,2,0)))*D588)</f>
        <v>74558.986666666679</v>
      </c>
      <c r="N588" s="29">
        <f>_xlfn.IFNA(IF(C588&lt;'DB-선물'!$E$5,VLOOKUP('주요 재화 수급처 관리'!$H$10,'DB-선물'!$G$6:$I$9,3,0),(IF('DB-선물'!$E$11&lt;=C588&lt;'DB-선물'!E534,VLOOKUP('주요 재화 수급처 관리'!$H$10,'DB-선물'!$G$12:$I$15,3,0),VLOOKUP(H588,'DB-선물'!$G$18:$I$21,3,0)))),"0")*6*D588</f>
        <v>0</v>
      </c>
      <c r="O588" s="29">
        <f t="array" ref="O588">(_xlfn.IFNA((VLOOKUP((INDEX('DB-메모리얼'!$F$5:$F$98,MATCH(MIN(ABS('DB-메모리얼'!$F$5:$F$98-'주요 재화 수급처 관리'!$C$10)),ABS('DB-메모리얼'!$F$5:$F$98-'주요 재화 수급처 관리'!$C$10),0))),'DB-메모리얼'!$F$5:$K$98,MATCH(H588,'DB-메모리얼'!$H$3:$K$3,0)+2,0)),"0"))*D588/14</f>
        <v>0</v>
      </c>
      <c r="P588" s="29">
        <f t="shared" si="22"/>
        <v>1028</v>
      </c>
      <c r="Q588" s="299">
        <f t="shared" si="23"/>
        <v>6773653.7295238096</v>
      </c>
    </row>
    <row r="589" spans="2:17" ht="18" thickTop="1" thickBot="1" x14ac:dyDescent="0.35">
      <c r="B589" s="22" t="s">
        <v>1611</v>
      </c>
      <c r="C589" s="116">
        <v>259</v>
      </c>
      <c r="D589" s="323">
        <v>1</v>
      </c>
      <c r="E589" s="17"/>
      <c r="F589" s="276">
        <f>VLOOKUP(C589,'DB-캐릭터별 스테이지 매칭'!$E$3:$F$302,2,0)</f>
        <v>1339</v>
      </c>
      <c r="G589" s="276" t="str">
        <f>VLOOKUP(F589,'DB-캐릭터별 스테이지 매칭'!$I$3:$L$1698,4,0)</f>
        <v>27-3</v>
      </c>
      <c r="H589" s="276">
        <f>_xlfn.IFNA(VLOOKUP(B589,'DB-서식용'!$D$4:$E$12,2,0),"")</f>
        <v>1040302001</v>
      </c>
      <c r="I589" s="29">
        <f>IFERROR((VLOOKUP(F589,'DB-방치 재화'!$B$3:$I$1800,(MATCH(H589,'DB-방치 재화'!$F$1:$I$1,0)+4),0))*60*24*D589,"0")*(1.7+1.58)</f>
        <v>6182668.8000000007</v>
      </c>
      <c r="J589" s="29">
        <f>_xlfn.IFNA(IF(H589='DB-일일 퀘스트'!$F$6,VLOOKUP(F589,'DB-방치 재화'!$B$3:$H$1698,5,0)*VLOOKUP(H589,'DB-일일 퀘스트'!$F$6:$H$13,3,0),IF(H589='DB-일일 퀘스트'!$F$7,VLOOKUP(F589,'DB-방치 재화'!$B$3:$H$1698,6,0)*VLOOKUP(H589,'DB-일일 퀘스트'!$F$6:$H$13,3,0),IF(H589='DB-일일 퀘스트'!$F$8,VLOOKUP(F589,'DB-방치 재화'!$B$3:$H$1698,7,0)*VLOOKUP(H589,'DB-일일 퀘스트'!$F$6:$H$13,3,0),VLOOKUP(H589,'DB-일일 퀘스트'!$F$6:$H$13,3,0)))),"0")</f>
        <v>157080</v>
      </c>
      <c r="K589" s="29">
        <f>_xlfn.IFNA((IF(H589='DB-주간 퀘스트'!$F$6,VLOOKUP(F589,'DB-방치 재화'!$B$3:$H$1698,5,0)*VLOOKUP(H589,'DB-주간 퀘스트'!$F$6:$H$15,3,0),IF(H589='DB-주간 퀘스트'!$F$7,VLOOKUP(F589,'DB-방치 재화'!$B$3:$H$1698,6,0)*VLOOKUP(H589,'DB-주간 퀘스트'!$F$6:$H$15,3,0),IF(H589='DB-주간 퀘스트'!$F$8,VLOOKUP(F589,'DB-방치 재화'!$B$3:$H$1698,7,0)*VLOOKUP(H589,'DB-주간 퀘스트'!$F$6:$H$15,3,0),VLOOKUP(H589,'DB-주간 퀘스트'!$F$6:$H$15,3,0)))))/7,"0")</f>
        <v>67320</v>
      </c>
      <c r="L589" s="29">
        <f t="array" ref="L589">_xlfn.IFNA(IF(H589='DB-아스니아 미션'!$F$8,VLOOKUP('주요 재화 수급처 관리'!$F$10:$F$11,'DB-방치 재화'!$B$3:$H$1698,6,0)*'DB-아스니아 미션'!$H$8,VLOOKUP('주요 재화 수급처 관리'!$H$10:$H$11,'DB-아스니아 미션'!$F$7:$H$10,3,0)),"0")/7</f>
        <v>320365.71428571426</v>
      </c>
      <c r="M589" s="29">
        <f>(((VLOOKUP(F589,'DB-방치 재화'!$B$3:$I$1698,8,0)+8)*(VLOOKUP(H589,'DB-파견 작전실'!$L$8:$M$14,2,0)))*D589)</f>
        <v>74558.986666666679</v>
      </c>
      <c r="N589" s="29">
        <f>_xlfn.IFNA(IF(C589&lt;'DB-선물'!$E$5,VLOOKUP('주요 재화 수급처 관리'!$H$10,'DB-선물'!$G$6:$I$9,3,0),(IF('DB-선물'!$E$11&lt;=C589&lt;'DB-선물'!E535,VLOOKUP('주요 재화 수급처 관리'!$H$10,'DB-선물'!$G$12:$I$15,3,0),VLOOKUP(H589,'DB-선물'!$G$18:$I$21,3,0)))),"0")*6*D589</f>
        <v>0</v>
      </c>
      <c r="O589" s="29">
        <f t="array" ref="O589">(_xlfn.IFNA((VLOOKUP((INDEX('DB-메모리얼'!$F$5:$F$98,MATCH(MIN(ABS('DB-메모리얼'!$F$5:$F$98-'주요 재화 수급처 관리'!$C$10)),ABS('DB-메모리얼'!$F$5:$F$98-'주요 재화 수급처 관리'!$C$10),0))),'DB-메모리얼'!$F$5:$K$98,MATCH(H589,'DB-메모리얼'!$H$3:$K$3,0)+2,0)),"0"))*D589/14</f>
        <v>0</v>
      </c>
      <c r="P589" s="29">
        <f t="shared" si="22"/>
        <v>1028</v>
      </c>
      <c r="Q589" s="299">
        <f t="shared" si="23"/>
        <v>6803021.5009523816</v>
      </c>
    </row>
    <row r="590" spans="2:17" ht="18" thickTop="1" thickBot="1" x14ac:dyDescent="0.35">
      <c r="B590" s="22" t="s">
        <v>1611</v>
      </c>
      <c r="C590" s="116">
        <v>260</v>
      </c>
      <c r="D590" s="323">
        <v>1</v>
      </c>
      <c r="E590" s="17"/>
      <c r="F590" s="276">
        <f>VLOOKUP(C590,'DB-캐릭터별 스테이지 매칭'!$E$3:$F$302,2,0)</f>
        <v>1348</v>
      </c>
      <c r="G590" s="276" t="str">
        <f>VLOOKUP(F590,'DB-캐릭터별 스테이지 매칭'!$I$3:$L$1698,4,0)</f>
        <v>27-12</v>
      </c>
      <c r="H590" s="276">
        <f>_xlfn.IFNA(VLOOKUP(B590,'DB-서식용'!$D$4:$E$12,2,0),"")</f>
        <v>1040302001</v>
      </c>
      <c r="I590" s="29">
        <f>IFERROR((VLOOKUP(F590,'DB-방치 재화'!$B$3:$I$1800,(MATCH(H590,'DB-방치 재화'!$F$1:$I$1,0)+4),0))*60*24*D590,"0")*(1.7+1.58)</f>
        <v>6225177.6000000006</v>
      </c>
      <c r="J590" s="29">
        <f>_xlfn.IFNA(IF(H590='DB-일일 퀘스트'!$F$6,VLOOKUP(F590,'DB-방치 재화'!$B$3:$H$1698,5,0)*VLOOKUP(H590,'DB-일일 퀘스트'!$F$6:$H$13,3,0),IF(H590='DB-일일 퀘스트'!$F$7,VLOOKUP(F590,'DB-방치 재화'!$B$3:$H$1698,6,0)*VLOOKUP(H590,'DB-일일 퀘스트'!$F$6:$H$13,3,0),IF(H590='DB-일일 퀘스트'!$F$8,VLOOKUP(F590,'DB-방치 재화'!$B$3:$H$1698,7,0)*VLOOKUP(H590,'DB-일일 퀘스트'!$F$6:$H$13,3,0),VLOOKUP(H590,'DB-일일 퀘스트'!$F$6:$H$13,3,0)))),"0")</f>
        <v>158160</v>
      </c>
      <c r="K590" s="29">
        <f>_xlfn.IFNA((IF(H590='DB-주간 퀘스트'!$F$6,VLOOKUP(F590,'DB-방치 재화'!$B$3:$H$1698,5,0)*VLOOKUP(H590,'DB-주간 퀘스트'!$F$6:$H$15,3,0),IF(H590='DB-주간 퀘스트'!$F$7,VLOOKUP(F590,'DB-방치 재화'!$B$3:$H$1698,6,0)*VLOOKUP(H590,'DB-주간 퀘스트'!$F$6:$H$15,3,0),IF(H590='DB-주간 퀘스트'!$F$8,VLOOKUP(F590,'DB-방치 재화'!$B$3:$H$1698,7,0)*VLOOKUP(H590,'DB-주간 퀘스트'!$F$6:$H$15,3,0),VLOOKUP(H590,'DB-주간 퀘스트'!$F$6:$H$15,3,0)))))/7,"0")</f>
        <v>67782.857142857145</v>
      </c>
      <c r="L590" s="29">
        <f t="array" ref="L590">_xlfn.IFNA(IF(H590='DB-아스니아 미션'!$F$8,VLOOKUP('주요 재화 수급처 관리'!$F$10:$F$11,'DB-방치 재화'!$B$3:$H$1698,6,0)*'DB-아스니아 미션'!$H$8,VLOOKUP('주요 재화 수급처 관리'!$H$10:$H$11,'DB-아스니아 미션'!$F$7:$H$10,3,0)),"0")/7</f>
        <v>320365.71428571426</v>
      </c>
      <c r="M590" s="29">
        <f>(((VLOOKUP(F590,'DB-방치 재화'!$B$3:$I$1698,8,0)+8)*(VLOOKUP(H590,'DB-파견 작전실'!$L$8:$M$14,2,0)))*D590)</f>
        <v>74558.986666666679</v>
      </c>
      <c r="N590" s="29">
        <f>_xlfn.IFNA(IF(C590&lt;'DB-선물'!$E$5,VLOOKUP('주요 재화 수급처 관리'!$H$10,'DB-선물'!$G$6:$I$9,3,0),(IF('DB-선물'!$E$11&lt;=C590&lt;'DB-선물'!E536,VLOOKUP('주요 재화 수급처 관리'!$H$10,'DB-선물'!$G$12:$I$15,3,0),VLOOKUP(H590,'DB-선물'!$G$18:$I$21,3,0)))),"0")*6*D590</f>
        <v>0</v>
      </c>
      <c r="O590" s="29">
        <f t="array" ref="O590">(_xlfn.IFNA((VLOOKUP((INDEX('DB-메모리얼'!$F$5:$F$98,MATCH(MIN(ABS('DB-메모리얼'!$F$5:$F$98-'주요 재화 수급처 관리'!$C$10)),ABS('DB-메모리얼'!$F$5:$F$98-'주요 재화 수급처 관리'!$C$10),0))),'DB-메모리얼'!$F$5:$K$98,MATCH(H590,'DB-메모리얼'!$H$3:$K$3,0)+2,0)),"0"))*D590/14</f>
        <v>0</v>
      </c>
      <c r="P590" s="29">
        <f t="shared" si="22"/>
        <v>1028</v>
      </c>
      <c r="Q590" s="299">
        <f t="shared" si="23"/>
        <v>6847073.1580952387</v>
      </c>
    </row>
    <row r="591" spans="2:17" ht="18" thickTop="1" thickBot="1" x14ac:dyDescent="0.35">
      <c r="B591" s="22" t="s">
        <v>1611</v>
      </c>
      <c r="C591" s="116">
        <v>261</v>
      </c>
      <c r="D591" s="323">
        <v>1</v>
      </c>
      <c r="E591" s="17"/>
      <c r="F591" s="276">
        <f>VLOOKUP(C591,'DB-캐릭터별 스테이지 매칭'!$E$3:$F$302,2,0)</f>
        <v>1356</v>
      </c>
      <c r="G591" s="276" t="str">
        <f>VLOOKUP(F591,'DB-캐릭터별 스테이지 매칭'!$I$3:$L$1698,4,0)</f>
        <v>27-20</v>
      </c>
      <c r="H591" s="276">
        <f>_xlfn.IFNA(VLOOKUP(B591,'DB-서식용'!$D$4:$E$12,2,0),"")</f>
        <v>1040302001</v>
      </c>
      <c r="I591" s="29">
        <f>IFERROR((VLOOKUP(F591,'DB-방치 재화'!$B$3:$I$1800,(MATCH(H591,'DB-방치 재화'!$F$1:$I$1,0)+4),0))*60*24*D591,"0")*(1.7+1.58)</f>
        <v>6258240.0000000009</v>
      </c>
      <c r="J591" s="29">
        <f>_xlfn.IFNA(IF(H591='DB-일일 퀘스트'!$F$6,VLOOKUP(F591,'DB-방치 재화'!$B$3:$H$1698,5,0)*VLOOKUP(H591,'DB-일일 퀘스트'!$F$6:$H$13,3,0),IF(H591='DB-일일 퀘스트'!$F$7,VLOOKUP(F591,'DB-방치 재화'!$B$3:$H$1698,6,0)*VLOOKUP(H591,'DB-일일 퀘스트'!$F$6:$H$13,3,0),IF(H591='DB-일일 퀘스트'!$F$8,VLOOKUP(F591,'DB-방치 재화'!$B$3:$H$1698,7,0)*VLOOKUP(H591,'DB-일일 퀘스트'!$F$6:$H$13,3,0),VLOOKUP(H591,'DB-일일 퀘스트'!$F$6:$H$13,3,0)))),"0")</f>
        <v>159000</v>
      </c>
      <c r="K591" s="29">
        <f>_xlfn.IFNA((IF(H591='DB-주간 퀘스트'!$F$6,VLOOKUP(F591,'DB-방치 재화'!$B$3:$H$1698,5,0)*VLOOKUP(H591,'DB-주간 퀘스트'!$F$6:$H$15,3,0),IF(H591='DB-주간 퀘스트'!$F$7,VLOOKUP(F591,'DB-방치 재화'!$B$3:$H$1698,6,0)*VLOOKUP(H591,'DB-주간 퀘스트'!$F$6:$H$15,3,0),IF(H591='DB-주간 퀘스트'!$F$8,VLOOKUP(F591,'DB-방치 재화'!$B$3:$H$1698,7,0)*VLOOKUP(H591,'DB-주간 퀘스트'!$F$6:$H$15,3,0),VLOOKUP(H591,'DB-주간 퀘스트'!$F$6:$H$15,3,0)))))/7,"0")</f>
        <v>68142.857142857145</v>
      </c>
      <c r="L591" s="29">
        <f t="array" ref="L591">_xlfn.IFNA(IF(H591='DB-아스니아 미션'!$F$8,VLOOKUP('주요 재화 수급처 관리'!$F$10:$F$11,'DB-방치 재화'!$B$3:$H$1698,6,0)*'DB-아스니아 미션'!$H$8,VLOOKUP('주요 재화 수급처 관리'!$H$10:$H$11,'DB-아스니아 미션'!$F$7:$H$10,3,0)),"0")/7</f>
        <v>320365.71428571426</v>
      </c>
      <c r="M591" s="29">
        <f>(((VLOOKUP(F591,'DB-방치 재화'!$B$3:$I$1698,8,0)+8)*(VLOOKUP(H591,'DB-파견 작전실'!$L$8:$M$14,2,0)))*D591)</f>
        <v>74558.986666666679</v>
      </c>
      <c r="N591" s="29">
        <f>_xlfn.IFNA(IF(C591&lt;'DB-선물'!$E$5,VLOOKUP('주요 재화 수급처 관리'!$H$10,'DB-선물'!$G$6:$I$9,3,0),(IF('DB-선물'!$E$11&lt;=C591&lt;'DB-선물'!E537,VLOOKUP('주요 재화 수급처 관리'!$H$10,'DB-선물'!$G$12:$I$15,3,0),VLOOKUP(H591,'DB-선물'!$G$18:$I$21,3,0)))),"0")*6*D591</f>
        <v>0</v>
      </c>
      <c r="O591" s="29">
        <f t="array" ref="O591">(_xlfn.IFNA((VLOOKUP((INDEX('DB-메모리얼'!$F$5:$F$98,MATCH(MIN(ABS('DB-메모리얼'!$F$5:$F$98-'주요 재화 수급처 관리'!$C$10)),ABS('DB-메모리얼'!$F$5:$F$98-'주요 재화 수급처 관리'!$C$10),0))),'DB-메모리얼'!$F$5:$K$98,MATCH(H591,'DB-메모리얼'!$H$3:$K$3,0)+2,0)),"0"))*D591/14</f>
        <v>0</v>
      </c>
      <c r="P591" s="29">
        <f t="shared" si="22"/>
        <v>1028</v>
      </c>
      <c r="Q591" s="299">
        <f t="shared" si="23"/>
        <v>6881335.5580952391</v>
      </c>
    </row>
    <row r="592" spans="2:17" ht="18" thickTop="1" thickBot="1" x14ac:dyDescent="0.35">
      <c r="B592" s="22" t="s">
        <v>1611</v>
      </c>
      <c r="C592" s="116">
        <v>262</v>
      </c>
      <c r="D592" s="323">
        <v>1</v>
      </c>
      <c r="E592" s="17"/>
      <c r="F592" s="276">
        <f>VLOOKUP(C592,'DB-캐릭터별 스테이지 매칭'!$E$3:$F$302,2,0)</f>
        <v>1364</v>
      </c>
      <c r="G592" s="276" t="str">
        <f>VLOOKUP(F592,'DB-캐릭터별 스테이지 매칭'!$I$3:$L$1698,4,0)</f>
        <v>27-28</v>
      </c>
      <c r="H592" s="276">
        <f>_xlfn.IFNA(VLOOKUP(B592,'DB-서식용'!$D$4:$E$12,2,0),"")</f>
        <v>1040302001</v>
      </c>
      <c r="I592" s="29">
        <f>IFERROR((VLOOKUP(F592,'DB-방치 재화'!$B$3:$I$1800,(MATCH(H592,'DB-방치 재화'!$F$1:$I$1,0)+4),0))*60*24*D592,"0")*(1.7+1.58)</f>
        <v>6296025.6000000006</v>
      </c>
      <c r="J592" s="29">
        <f>_xlfn.IFNA(IF(H592='DB-일일 퀘스트'!$F$6,VLOOKUP(F592,'DB-방치 재화'!$B$3:$H$1698,5,0)*VLOOKUP(H592,'DB-일일 퀘스트'!$F$6:$H$13,3,0),IF(H592='DB-일일 퀘스트'!$F$7,VLOOKUP(F592,'DB-방치 재화'!$B$3:$H$1698,6,0)*VLOOKUP(H592,'DB-일일 퀘스트'!$F$6:$H$13,3,0),IF(H592='DB-일일 퀘스트'!$F$8,VLOOKUP(F592,'DB-방치 재화'!$B$3:$H$1698,7,0)*VLOOKUP(H592,'DB-일일 퀘스트'!$F$6:$H$13,3,0),VLOOKUP(H592,'DB-일일 퀘스트'!$F$6:$H$13,3,0)))),"0")</f>
        <v>159960</v>
      </c>
      <c r="K592" s="29">
        <f>_xlfn.IFNA((IF(H592='DB-주간 퀘스트'!$F$6,VLOOKUP(F592,'DB-방치 재화'!$B$3:$H$1698,5,0)*VLOOKUP(H592,'DB-주간 퀘스트'!$F$6:$H$15,3,0),IF(H592='DB-주간 퀘스트'!$F$7,VLOOKUP(F592,'DB-방치 재화'!$B$3:$H$1698,6,0)*VLOOKUP(H592,'DB-주간 퀘스트'!$F$6:$H$15,3,0),IF(H592='DB-주간 퀘스트'!$F$8,VLOOKUP(F592,'DB-방치 재화'!$B$3:$H$1698,7,0)*VLOOKUP(H592,'DB-주간 퀘스트'!$F$6:$H$15,3,0),VLOOKUP(H592,'DB-주간 퀘스트'!$F$6:$H$15,3,0)))))/7,"0")</f>
        <v>68554.28571428571</v>
      </c>
      <c r="L592" s="29">
        <f t="array" ref="L592">_xlfn.IFNA(IF(H592='DB-아스니아 미션'!$F$8,VLOOKUP('주요 재화 수급처 관리'!$F$10:$F$11,'DB-방치 재화'!$B$3:$H$1698,6,0)*'DB-아스니아 미션'!$H$8,VLOOKUP('주요 재화 수급처 관리'!$H$10:$H$11,'DB-아스니아 미션'!$F$7:$H$10,3,0)),"0")/7</f>
        <v>320365.71428571426</v>
      </c>
      <c r="M592" s="29">
        <f>(((VLOOKUP(F592,'DB-방치 재화'!$B$3:$I$1698,8,0)+8)*(VLOOKUP(H592,'DB-파견 작전실'!$L$8:$M$14,2,0)))*D592)</f>
        <v>74558.986666666679</v>
      </c>
      <c r="N592" s="29">
        <f>_xlfn.IFNA(IF(C592&lt;'DB-선물'!$E$5,VLOOKUP('주요 재화 수급처 관리'!$H$10,'DB-선물'!$G$6:$I$9,3,0),(IF('DB-선물'!$E$11&lt;=C592&lt;'DB-선물'!E538,VLOOKUP('주요 재화 수급처 관리'!$H$10,'DB-선물'!$G$12:$I$15,3,0),VLOOKUP(H592,'DB-선물'!$G$18:$I$21,3,0)))),"0")*6*D592</f>
        <v>0</v>
      </c>
      <c r="O592" s="29">
        <f t="array" ref="O592">(_xlfn.IFNA((VLOOKUP((INDEX('DB-메모리얼'!$F$5:$F$98,MATCH(MIN(ABS('DB-메모리얼'!$F$5:$F$98-'주요 재화 수급처 관리'!$C$10)),ABS('DB-메모리얼'!$F$5:$F$98-'주요 재화 수급처 관리'!$C$10),0))),'DB-메모리얼'!$F$5:$K$98,MATCH(H592,'DB-메모리얼'!$H$3:$K$3,0)+2,0)),"0"))*D592/14</f>
        <v>0</v>
      </c>
      <c r="P592" s="29">
        <f t="shared" si="22"/>
        <v>1028</v>
      </c>
      <c r="Q592" s="299">
        <f t="shared" si="23"/>
        <v>6920492.5866666669</v>
      </c>
    </row>
    <row r="593" spans="2:17" ht="18" thickTop="1" thickBot="1" x14ac:dyDescent="0.35">
      <c r="B593" s="22" t="s">
        <v>1611</v>
      </c>
      <c r="C593" s="116">
        <v>263</v>
      </c>
      <c r="D593" s="323">
        <v>1</v>
      </c>
      <c r="E593" s="17"/>
      <c r="F593" s="276">
        <f>VLOOKUP(C593,'DB-캐릭터별 스테이지 매칭'!$E$3:$F$302,2,0)</f>
        <v>1373</v>
      </c>
      <c r="G593" s="276" t="str">
        <f>VLOOKUP(F593,'DB-캐릭터별 스테이지 매칭'!$I$3:$L$1698,4,0)</f>
        <v>27-37</v>
      </c>
      <c r="H593" s="276">
        <f>_xlfn.IFNA(VLOOKUP(B593,'DB-서식용'!$D$4:$E$12,2,0),"")</f>
        <v>1040302001</v>
      </c>
      <c r="I593" s="29">
        <f>IFERROR((VLOOKUP(F593,'DB-방치 재화'!$B$3:$I$1800,(MATCH(H593,'DB-방치 재화'!$F$1:$I$1,0)+4),0))*60*24*D593,"0")*(1.7+1.58)</f>
        <v>6333811.2000000002</v>
      </c>
      <c r="J593" s="29">
        <f>_xlfn.IFNA(IF(H593='DB-일일 퀘스트'!$F$6,VLOOKUP(F593,'DB-방치 재화'!$B$3:$H$1698,5,0)*VLOOKUP(H593,'DB-일일 퀘스트'!$F$6:$H$13,3,0),IF(H593='DB-일일 퀘스트'!$F$7,VLOOKUP(F593,'DB-방치 재화'!$B$3:$H$1698,6,0)*VLOOKUP(H593,'DB-일일 퀘스트'!$F$6:$H$13,3,0),IF(H593='DB-일일 퀘스트'!$F$8,VLOOKUP(F593,'DB-방치 재화'!$B$3:$H$1698,7,0)*VLOOKUP(H593,'DB-일일 퀘스트'!$F$6:$H$13,3,0),VLOOKUP(H593,'DB-일일 퀘스트'!$F$6:$H$13,3,0)))),"0")</f>
        <v>160920</v>
      </c>
      <c r="K593" s="29">
        <f>_xlfn.IFNA((IF(H593='DB-주간 퀘스트'!$F$6,VLOOKUP(F593,'DB-방치 재화'!$B$3:$H$1698,5,0)*VLOOKUP(H593,'DB-주간 퀘스트'!$F$6:$H$15,3,0),IF(H593='DB-주간 퀘스트'!$F$7,VLOOKUP(F593,'DB-방치 재화'!$B$3:$H$1698,6,0)*VLOOKUP(H593,'DB-주간 퀘스트'!$F$6:$H$15,3,0),IF(H593='DB-주간 퀘스트'!$F$8,VLOOKUP(F593,'DB-방치 재화'!$B$3:$H$1698,7,0)*VLOOKUP(H593,'DB-주간 퀘스트'!$F$6:$H$15,3,0),VLOOKUP(H593,'DB-주간 퀘스트'!$F$6:$H$15,3,0)))))/7,"0")</f>
        <v>68965.71428571429</v>
      </c>
      <c r="L593" s="29">
        <f t="array" ref="L593">_xlfn.IFNA(IF(H593='DB-아스니아 미션'!$F$8,VLOOKUP('주요 재화 수급처 관리'!$F$10:$F$11,'DB-방치 재화'!$B$3:$H$1698,6,0)*'DB-아스니아 미션'!$H$8,VLOOKUP('주요 재화 수급처 관리'!$H$10:$H$11,'DB-아스니아 미션'!$F$7:$H$10,3,0)),"0")/7</f>
        <v>320365.71428571426</v>
      </c>
      <c r="M593" s="29">
        <f>(((VLOOKUP(F593,'DB-방치 재화'!$B$3:$I$1698,8,0)+8)*(VLOOKUP(H593,'DB-파견 작전실'!$L$8:$M$14,2,0)))*D593)</f>
        <v>74558.986666666679</v>
      </c>
      <c r="N593" s="29">
        <f>_xlfn.IFNA(IF(C593&lt;'DB-선물'!$E$5,VLOOKUP('주요 재화 수급처 관리'!$H$10,'DB-선물'!$G$6:$I$9,3,0),(IF('DB-선물'!$E$11&lt;=C593&lt;'DB-선물'!E539,VLOOKUP('주요 재화 수급처 관리'!$H$10,'DB-선물'!$G$12:$I$15,3,0),VLOOKUP(H593,'DB-선물'!$G$18:$I$21,3,0)))),"0")*6*D593</f>
        <v>0</v>
      </c>
      <c r="O593" s="29">
        <f t="array" ref="O593">(_xlfn.IFNA((VLOOKUP((INDEX('DB-메모리얼'!$F$5:$F$98,MATCH(MIN(ABS('DB-메모리얼'!$F$5:$F$98-'주요 재화 수급처 관리'!$C$10)),ABS('DB-메모리얼'!$F$5:$F$98-'주요 재화 수급처 관리'!$C$10),0))),'DB-메모리얼'!$F$5:$K$98,MATCH(H593,'DB-메모리얼'!$H$3:$K$3,0)+2,0)),"0"))*D593/14</f>
        <v>0</v>
      </c>
      <c r="P593" s="29">
        <f t="shared" si="22"/>
        <v>1028</v>
      </c>
      <c r="Q593" s="299">
        <f t="shared" si="23"/>
        <v>6959649.6152380956</v>
      </c>
    </row>
    <row r="594" spans="2:17" ht="18" thickTop="1" thickBot="1" x14ac:dyDescent="0.35">
      <c r="B594" s="22" t="s">
        <v>1611</v>
      </c>
      <c r="C594" s="5">
        <v>264</v>
      </c>
      <c r="D594" s="323">
        <v>1</v>
      </c>
      <c r="E594" s="17"/>
      <c r="F594" s="276">
        <f>VLOOKUP(C594,'DB-캐릭터별 스테이지 매칭'!$E$3:$F$302,2,0)</f>
        <v>1381</v>
      </c>
      <c r="G594" s="276" t="str">
        <f>VLOOKUP(F594,'DB-캐릭터별 스테이지 매칭'!$I$3:$L$1698,4,0)</f>
        <v>27-45</v>
      </c>
      <c r="H594" s="276">
        <f>_xlfn.IFNA(VLOOKUP(B594,'DB-서식용'!$D$4:$E$12,2,0),"")</f>
        <v>1040302001</v>
      </c>
      <c r="I594" s="29">
        <f>IFERROR((VLOOKUP(F594,'DB-방치 재화'!$B$3:$I$1800,(MATCH(H594,'DB-방치 재화'!$F$1:$I$1,0)+4),0))*60*24*D594,"0")*(1.7+1.58)</f>
        <v>6371596.8000000007</v>
      </c>
      <c r="J594" s="29">
        <f>_xlfn.IFNA(IF(H594='DB-일일 퀘스트'!$F$6,VLOOKUP(F594,'DB-방치 재화'!$B$3:$H$1698,5,0)*VLOOKUP(H594,'DB-일일 퀘스트'!$F$6:$H$13,3,0),IF(H594='DB-일일 퀘스트'!$F$7,VLOOKUP(F594,'DB-방치 재화'!$B$3:$H$1698,6,0)*VLOOKUP(H594,'DB-일일 퀘스트'!$F$6:$H$13,3,0),IF(H594='DB-일일 퀘스트'!$F$8,VLOOKUP(F594,'DB-방치 재화'!$B$3:$H$1698,7,0)*VLOOKUP(H594,'DB-일일 퀘스트'!$F$6:$H$13,3,0),VLOOKUP(H594,'DB-일일 퀘스트'!$F$6:$H$13,3,0)))),"0")</f>
        <v>161880</v>
      </c>
      <c r="K594" s="29">
        <f>_xlfn.IFNA((IF(H594='DB-주간 퀘스트'!$F$6,VLOOKUP(F594,'DB-방치 재화'!$B$3:$H$1698,5,0)*VLOOKUP(H594,'DB-주간 퀘스트'!$F$6:$H$15,3,0),IF(H594='DB-주간 퀘스트'!$F$7,VLOOKUP(F594,'DB-방치 재화'!$B$3:$H$1698,6,0)*VLOOKUP(H594,'DB-주간 퀘스트'!$F$6:$H$15,3,0),IF(H594='DB-주간 퀘스트'!$F$8,VLOOKUP(F594,'DB-방치 재화'!$B$3:$H$1698,7,0)*VLOOKUP(H594,'DB-주간 퀘스트'!$F$6:$H$15,3,0),VLOOKUP(H594,'DB-주간 퀘스트'!$F$6:$H$15,3,0)))))/7,"0")</f>
        <v>69377.142857142855</v>
      </c>
      <c r="L594" s="29">
        <f t="array" ref="L594">_xlfn.IFNA(IF(H594='DB-아스니아 미션'!$F$8,VLOOKUP('주요 재화 수급처 관리'!$F$10:$F$11,'DB-방치 재화'!$B$3:$H$1698,6,0)*'DB-아스니아 미션'!$H$8,VLOOKUP('주요 재화 수급처 관리'!$H$10:$H$11,'DB-아스니아 미션'!$F$7:$H$10,3,0)),"0")/7</f>
        <v>320365.71428571426</v>
      </c>
      <c r="M594" s="29">
        <f>(((VLOOKUP(F594,'DB-방치 재화'!$B$3:$I$1698,8,0)+8)*(VLOOKUP(H594,'DB-파견 작전실'!$L$8:$M$14,2,0)))*D594)</f>
        <v>74558.986666666679</v>
      </c>
      <c r="N594" s="29">
        <f>_xlfn.IFNA(IF(C594&lt;'DB-선물'!$E$5,VLOOKUP('주요 재화 수급처 관리'!$H$10,'DB-선물'!$G$6:$I$9,3,0),(IF('DB-선물'!$E$11&lt;=C594&lt;'DB-선물'!E540,VLOOKUP('주요 재화 수급처 관리'!$H$10,'DB-선물'!$G$12:$I$15,3,0),VLOOKUP(H594,'DB-선물'!$G$18:$I$21,3,0)))),"0")*6*D594</f>
        <v>0</v>
      </c>
      <c r="O594" s="29">
        <f t="array" ref="O594">(_xlfn.IFNA((VLOOKUP((INDEX('DB-메모리얼'!$F$5:$F$98,MATCH(MIN(ABS('DB-메모리얼'!$F$5:$F$98-'주요 재화 수급처 관리'!$C$10)),ABS('DB-메모리얼'!$F$5:$F$98-'주요 재화 수급처 관리'!$C$10),0))),'DB-메모리얼'!$F$5:$K$98,MATCH(H594,'DB-메모리얼'!$H$3:$K$3,0)+2,0)),"0"))*D594/14</f>
        <v>0</v>
      </c>
      <c r="P594" s="29">
        <f t="shared" si="22"/>
        <v>1028</v>
      </c>
      <c r="Q594" s="299">
        <f t="shared" si="23"/>
        <v>6998806.6438095244</v>
      </c>
    </row>
    <row r="595" spans="2:17" ht="18" thickTop="1" thickBot="1" x14ac:dyDescent="0.35">
      <c r="B595" s="22" t="s">
        <v>1611</v>
      </c>
      <c r="C595" s="5">
        <v>265</v>
      </c>
      <c r="D595" s="323">
        <v>1</v>
      </c>
      <c r="E595" s="17"/>
      <c r="F595" s="276">
        <f>VLOOKUP(C595,'DB-캐릭터별 스테이지 매칭'!$E$3:$F$302,2,0)</f>
        <v>1389</v>
      </c>
      <c r="G595" s="276" t="str">
        <f>VLOOKUP(F595,'DB-캐릭터별 스테이지 매칭'!$I$3:$L$1698,4,0)</f>
        <v>27-53</v>
      </c>
      <c r="H595" s="276">
        <f>_xlfn.IFNA(VLOOKUP(B595,'DB-서식용'!$D$4:$E$12,2,0),"")</f>
        <v>1040302001</v>
      </c>
      <c r="I595" s="29">
        <f>IFERROR((VLOOKUP(F595,'DB-방치 재화'!$B$3:$I$1800,(MATCH(H595,'DB-방치 재화'!$F$1:$I$1,0)+4),0))*60*24*D595,"0")*(1.7+1.58)</f>
        <v>6399936.0000000009</v>
      </c>
      <c r="J595" s="29">
        <f>_xlfn.IFNA(IF(H595='DB-일일 퀘스트'!$F$6,VLOOKUP(F595,'DB-방치 재화'!$B$3:$H$1698,5,0)*VLOOKUP(H595,'DB-일일 퀘스트'!$F$6:$H$13,3,0),IF(H595='DB-일일 퀘스트'!$F$7,VLOOKUP(F595,'DB-방치 재화'!$B$3:$H$1698,6,0)*VLOOKUP(H595,'DB-일일 퀘스트'!$F$6:$H$13,3,0),IF(H595='DB-일일 퀘스트'!$F$8,VLOOKUP(F595,'DB-방치 재화'!$B$3:$H$1698,7,0)*VLOOKUP(H595,'DB-일일 퀘스트'!$F$6:$H$13,3,0),VLOOKUP(H595,'DB-일일 퀘스트'!$F$6:$H$13,3,0)))),"0")</f>
        <v>162600</v>
      </c>
      <c r="K595" s="29">
        <f>_xlfn.IFNA((IF(H595='DB-주간 퀘스트'!$F$6,VLOOKUP(F595,'DB-방치 재화'!$B$3:$H$1698,5,0)*VLOOKUP(H595,'DB-주간 퀘스트'!$F$6:$H$15,3,0),IF(H595='DB-주간 퀘스트'!$F$7,VLOOKUP(F595,'DB-방치 재화'!$B$3:$H$1698,6,0)*VLOOKUP(H595,'DB-주간 퀘스트'!$F$6:$H$15,3,0),IF(H595='DB-주간 퀘스트'!$F$8,VLOOKUP(F595,'DB-방치 재화'!$B$3:$H$1698,7,0)*VLOOKUP(H595,'DB-주간 퀘스트'!$F$6:$H$15,3,0),VLOOKUP(H595,'DB-주간 퀘스트'!$F$6:$H$15,3,0)))))/7,"0")</f>
        <v>69685.71428571429</v>
      </c>
      <c r="L595" s="29">
        <f t="array" ref="L595">_xlfn.IFNA(IF(H595='DB-아스니아 미션'!$F$8,VLOOKUP('주요 재화 수급처 관리'!$F$10:$F$11,'DB-방치 재화'!$B$3:$H$1698,6,0)*'DB-아스니아 미션'!$H$8,VLOOKUP('주요 재화 수급처 관리'!$H$10:$H$11,'DB-아스니아 미션'!$F$7:$H$10,3,0)),"0")/7</f>
        <v>320365.71428571426</v>
      </c>
      <c r="M595" s="29">
        <f>(((VLOOKUP(F595,'DB-방치 재화'!$B$3:$I$1698,8,0)+8)*(VLOOKUP(H595,'DB-파견 작전실'!$L$8:$M$14,2,0)))*D595)</f>
        <v>74558.986666666679</v>
      </c>
      <c r="N595" s="29">
        <f>_xlfn.IFNA(IF(C595&lt;'DB-선물'!$E$5,VLOOKUP('주요 재화 수급처 관리'!$H$10,'DB-선물'!$G$6:$I$9,3,0),(IF('DB-선물'!$E$11&lt;=C595&lt;'DB-선물'!E541,VLOOKUP('주요 재화 수급처 관리'!$H$10,'DB-선물'!$G$12:$I$15,3,0),VLOOKUP(H595,'DB-선물'!$G$18:$I$21,3,0)))),"0")*6*D595</f>
        <v>0</v>
      </c>
      <c r="O595" s="29">
        <f t="array" ref="O595">(_xlfn.IFNA((VLOOKUP((INDEX('DB-메모리얼'!$F$5:$F$98,MATCH(MIN(ABS('DB-메모리얼'!$F$5:$F$98-'주요 재화 수급처 관리'!$C$10)),ABS('DB-메모리얼'!$F$5:$F$98-'주요 재화 수급처 관리'!$C$10),0))),'DB-메모리얼'!$F$5:$K$98,MATCH(H595,'DB-메모리얼'!$H$3:$K$3,0)+2,0)),"0"))*D595/14</f>
        <v>0</v>
      </c>
      <c r="P595" s="29">
        <f t="shared" si="22"/>
        <v>1028</v>
      </c>
      <c r="Q595" s="299">
        <f t="shared" si="23"/>
        <v>7028174.4152380964</v>
      </c>
    </row>
    <row r="596" spans="2:17" ht="18" thickTop="1" thickBot="1" x14ac:dyDescent="0.35">
      <c r="B596" s="22" t="s">
        <v>1611</v>
      </c>
      <c r="C596" s="5">
        <v>266</v>
      </c>
      <c r="D596" s="323">
        <v>1</v>
      </c>
      <c r="E596" s="17"/>
      <c r="F596" s="276">
        <f>VLOOKUP(C596,'DB-캐릭터별 스테이지 매칭'!$E$3:$F$302,2,0)</f>
        <v>1398</v>
      </c>
      <c r="G596" s="276" t="str">
        <f>VLOOKUP(F596,'DB-캐릭터별 스테이지 매칭'!$I$3:$L$1698,4,0)</f>
        <v>28-2</v>
      </c>
      <c r="H596" s="276">
        <f>_xlfn.IFNA(VLOOKUP(B596,'DB-서식용'!$D$4:$E$12,2,0),"")</f>
        <v>1040302001</v>
      </c>
      <c r="I596" s="29">
        <f>IFERROR((VLOOKUP(F596,'DB-방치 재화'!$B$3:$I$1800,(MATCH(H596,'DB-방치 재화'!$F$1:$I$1,0)+4),0))*60*24*D596,"0")*(1.7+1.58)</f>
        <v>6442444.8000000007</v>
      </c>
      <c r="J596" s="29">
        <f>_xlfn.IFNA(IF(H596='DB-일일 퀘스트'!$F$6,VLOOKUP(F596,'DB-방치 재화'!$B$3:$H$1698,5,0)*VLOOKUP(H596,'DB-일일 퀘스트'!$F$6:$H$13,3,0),IF(H596='DB-일일 퀘스트'!$F$7,VLOOKUP(F596,'DB-방치 재화'!$B$3:$H$1698,6,0)*VLOOKUP(H596,'DB-일일 퀘스트'!$F$6:$H$13,3,0),IF(H596='DB-일일 퀘스트'!$F$8,VLOOKUP(F596,'DB-방치 재화'!$B$3:$H$1698,7,0)*VLOOKUP(H596,'DB-일일 퀘스트'!$F$6:$H$13,3,0),VLOOKUP(H596,'DB-일일 퀘스트'!$F$6:$H$13,3,0)))),"0")</f>
        <v>163680</v>
      </c>
      <c r="K596" s="29">
        <f>_xlfn.IFNA((IF(H596='DB-주간 퀘스트'!$F$6,VLOOKUP(F596,'DB-방치 재화'!$B$3:$H$1698,5,0)*VLOOKUP(H596,'DB-주간 퀘스트'!$F$6:$H$15,3,0),IF(H596='DB-주간 퀘스트'!$F$7,VLOOKUP(F596,'DB-방치 재화'!$B$3:$H$1698,6,0)*VLOOKUP(H596,'DB-주간 퀘스트'!$F$6:$H$15,3,0),IF(H596='DB-주간 퀘스트'!$F$8,VLOOKUP(F596,'DB-방치 재화'!$B$3:$H$1698,7,0)*VLOOKUP(H596,'DB-주간 퀘스트'!$F$6:$H$15,3,0),VLOOKUP(H596,'DB-주간 퀘스트'!$F$6:$H$15,3,0)))))/7,"0")</f>
        <v>70148.571428571435</v>
      </c>
      <c r="L596" s="29">
        <f t="array" ref="L596">_xlfn.IFNA(IF(H596='DB-아스니아 미션'!$F$8,VLOOKUP('주요 재화 수급처 관리'!$F$10:$F$11,'DB-방치 재화'!$B$3:$H$1698,6,0)*'DB-아스니아 미션'!$H$8,VLOOKUP('주요 재화 수급처 관리'!$H$10:$H$11,'DB-아스니아 미션'!$F$7:$H$10,3,0)),"0")/7</f>
        <v>320365.71428571426</v>
      </c>
      <c r="M596" s="29">
        <f>(((VLOOKUP(F596,'DB-방치 재화'!$B$3:$I$1698,8,0)+8)*(VLOOKUP(H596,'DB-파견 작전실'!$L$8:$M$14,2,0)))*D596)</f>
        <v>74558.986666666679</v>
      </c>
      <c r="N596" s="29">
        <f>_xlfn.IFNA(IF(C596&lt;'DB-선물'!$E$5,VLOOKUP('주요 재화 수급처 관리'!$H$10,'DB-선물'!$G$6:$I$9,3,0),(IF('DB-선물'!$E$11&lt;=C596&lt;'DB-선물'!E542,VLOOKUP('주요 재화 수급처 관리'!$H$10,'DB-선물'!$G$12:$I$15,3,0),VLOOKUP(H596,'DB-선물'!$G$18:$I$21,3,0)))),"0")*6*D596</f>
        <v>0</v>
      </c>
      <c r="O596" s="29">
        <f t="array" ref="O596">(_xlfn.IFNA((VLOOKUP((INDEX('DB-메모리얼'!$F$5:$F$98,MATCH(MIN(ABS('DB-메모리얼'!$F$5:$F$98-'주요 재화 수급처 관리'!$C$10)),ABS('DB-메모리얼'!$F$5:$F$98-'주요 재화 수급처 관리'!$C$10),0))),'DB-메모리얼'!$F$5:$K$98,MATCH(H596,'DB-메모리얼'!$H$3:$K$3,0)+2,0)),"0"))*D596/14</f>
        <v>0</v>
      </c>
      <c r="P596" s="29">
        <f t="shared" si="22"/>
        <v>1028</v>
      </c>
      <c r="Q596" s="299">
        <f t="shared" si="23"/>
        <v>7072226.0723809535</v>
      </c>
    </row>
    <row r="597" spans="2:17" ht="18" thickTop="1" thickBot="1" x14ac:dyDescent="0.35">
      <c r="B597" s="22" t="s">
        <v>1611</v>
      </c>
      <c r="C597" s="5">
        <v>267</v>
      </c>
      <c r="D597" s="323">
        <v>1</v>
      </c>
      <c r="E597" s="17"/>
      <c r="F597" s="276">
        <f>VLOOKUP(C597,'DB-캐릭터별 스테이지 매칭'!$E$3:$F$302,2,0)</f>
        <v>1406</v>
      </c>
      <c r="G597" s="276" t="str">
        <f>VLOOKUP(F597,'DB-캐릭터별 스테이지 매칭'!$I$3:$L$1698,4,0)</f>
        <v>28-10</v>
      </c>
      <c r="H597" s="276">
        <f>_xlfn.IFNA(VLOOKUP(B597,'DB-서식용'!$D$4:$E$12,2,0),"")</f>
        <v>1040302001</v>
      </c>
      <c r="I597" s="29">
        <f>IFERROR((VLOOKUP(F597,'DB-방치 재화'!$B$3:$I$1800,(MATCH(H597,'DB-방치 재화'!$F$1:$I$1,0)+4),0))*60*24*D597,"0")*(1.7+1.58)</f>
        <v>6475507.2000000002</v>
      </c>
      <c r="J597" s="29">
        <f>_xlfn.IFNA(IF(H597='DB-일일 퀘스트'!$F$6,VLOOKUP(F597,'DB-방치 재화'!$B$3:$H$1698,5,0)*VLOOKUP(H597,'DB-일일 퀘스트'!$F$6:$H$13,3,0),IF(H597='DB-일일 퀘스트'!$F$7,VLOOKUP(F597,'DB-방치 재화'!$B$3:$H$1698,6,0)*VLOOKUP(H597,'DB-일일 퀘스트'!$F$6:$H$13,3,0),IF(H597='DB-일일 퀘스트'!$F$8,VLOOKUP(F597,'DB-방치 재화'!$B$3:$H$1698,7,0)*VLOOKUP(H597,'DB-일일 퀘스트'!$F$6:$H$13,3,0),VLOOKUP(H597,'DB-일일 퀘스트'!$F$6:$H$13,3,0)))),"0")</f>
        <v>164520</v>
      </c>
      <c r="K597" s="29">
        <f>_xlfn.IFNA((IF(H597='DB-주간 퀘스트'!$F$6,VLOOKUP(F597,'DB-방치 재화'!$B$3:$H$1698,5,0)*VLOOKUP(H597,'DB-주간 퀘스트'!$F$6:$H$15,3,0),IF(H597='DB-주간 퀘스트'!$F$7,VLOOKUP(F597,'DB-방치 재화'!$B$3:$H$1698,6,0)*VLOOKUP(H597,'DB-주간 퀘스트'!$F$6:$H$15,3,0),IF(H597='DB-주간 퀘스트'!$F$8,VLOOKUP(F597,'DB-방치 재화'!$B$3:$H$1698,7,0)*VLOOKUP(H597,'DB-주간 퀘스트'!$F$6:$H$15,3,0),VLOOKUP(H597,'DB-주간 퀘스트'!$F$6:$H$15,3,0)))))/7,"0")</f>
        <v>70508.571428571435</v>
      </c>
      <c r="L597" s="29">
        <f t="array" ref="L597">_xlfn.IFNA(IF(H597='DB-아스니아 미션'!$F$8,VLOOKUP('주요 재화 수급처 관리'!$F$10:$F$11,'DB-방치 재화'!$B$3:$H$1698,6,0)*'DB-아스니아 미션'!$H$8,VLOOKUP('주요 재화 수급처 관리'!$H$10:$H$11,'DB-아스니아 미션'!$F$7:$H$10,3,0)),"0")/7</f>
        <v>320365.71428571426</v>
      </c>
      <c r="M597" s="29">
        <f>(((VLOOKUP(F597,'DB-방치 재화'!$B$3:$I$1698,8,0)+8)*(VLOOKUP(H597,'DB-파견 작전실'!$L$8:$M$14,2,0)))*D597)</f>
        <v>74558.986666666679</v>
      </c>
      <c r="N597" s="29">
        <f>_xlfn.IFNA(IF(C597&lt;'DB-선물'!$E$5,VLOOKUP('주요 재화 수급처 관리'!$H$10,'DB-선물'!$G$6:$I$9,3,0),(IF('DB-선물'!$E$11&lt;=C597&lt;'DB-선물'!E543,VLOOKUP('주요 재화 수급처 관리'!$H$10,'DB-선물'!$G$12:$I$15,3,0),VLOOKUP(H597,'DB-선물'!$G$18:$I$21,3,0)))),"0")*6*D597</f>
        <v>0</v>
      </c>
      <c r="O597" s="29">
        <f t="array" ref="O597">(_xlfn.IFNA((VLOOKUP((INDEX('DB-메모리얼'!$F$5:$F$98,MATCH(MIN(ABS('DB-메모리얼'!$F$5:$F$98-'주요 재화 수급처 관리'!$C$10)),ABS('DB-메모리얼'!$F$5:$F$98-'주요 재화 수급처 관리'!$C$10),0))),'DB-메모리얼'!$F$5:$K$98,MATCH(H597,'DB-메모리얼'!$H$3:$K$3,0)+2,0)),"0"))*D597/14</f>
        <v>0</v>
      </c>
      <c r="P597" s="29">
        <f t="shared" si="22"/>
        <v>1028</v>
      </c>
      <c r="Q597" s="299">
        <f t="shared" si="23"/>
        <v>7106488.4723809529</v>
      </c>
    </row>
    <row r="598" spans="2:17" ht="18" thickTop="1" thickBot="1" x14ac:dyDescent="0.35">
      <c r="B598" s="22" t="s">
        <v>1611</v>
      </c>
      <c r="C598" s="5">
        <v>268</v>
      </c>
      <c r="D598" s="323">
        <v>1</v>
      </c>
      <c r="E598" s="17"/>
      <c r="F598" s="276">
        <f>VLOOKUP(C598,'DB-캐릭터별 스테이지 매칭'!$E$3:$F$302,2,0)</f>
        <v>1415</v>
      </c>
      <c r="G598" s="276" t="str">
        <f>VLOOKUP(F598,'DB-캐릭터별 스테이지 매칭'!$I$3:$L$1698,4,0)</f>
        <v>28-19</v>
      </c>
      <c r="H598" s="276">
        <f>_xlfn.IFNA(VLOOKUP(B598,'DB-서식용'!$D$4:$E$12,2,0),"")</f>
        <v>1040302001</v>
      </c>
      <c r="I598" s="29">
        <f>IFERROR((VLOOKUP(F598,'DB-방치 재화'!$B$3:$I$1800,(MATCH(H598,'DB-방치 재화'!$F$1:$I$1,0)+4),0))*60*24*D598,"0")*(1.7+1.58)</f>
        <v>6518016.0000000009</v>
      </c>
      <c r="J598" s="29">
        <f>_xlfn.IFNA(IF(H598='DB-일일 퀘스트'!$F$6,VLOOKUP(F598,'DB-방치 재화'!$B$3:$H$1698,5,0)*VLOOKUP(H598,'DB-일일 퀘스트'!$F$6:$H$13,3,0),IF(H598='DB-일일 퀘스트'!$F$7,VLOOKUP(F598,'DB-방치 재화'!$B$3:$H$1698,6,0)*VLOOKUP(H598,'DB-일일 퀘스트'!$F$6:$H$13,3,0),IF(H598='DB-일일 퀘스트'!$F$8,VLOOKUP(F598,'DB-방치 재화'!$B$3:$H$1698,7,0)*VLOOKUP(H598,'DB-일일 퀘스트'!$F$6:$H$13,3,0),VLOOKUP(H598,'DB-일일 퀘스트'!$F$6:$H$13,3,0)))),"0")</f>
        <v>165600</v>
      </c>
      <c r="K598" s="29">
        <f>_xlfn.IFNA((IF(H598='DB-주간 퀘스트'!$F$6,VLOOKUP(F598,'DB-방치 재화'!$B$3:$H$1698,5,0)*VLOOKUP(H598,'DB-주간 퀘스트'!$F$6:$H$15,3,0),IF(H598='DB-주간 퀘스트'!$F$7,VLOOKUP(F598,'DB-방치 재화'!$B$3:$H$1698,6,0)*VLOOKUP(H598,'DB-주간 퀘스트'!$F$6:$H$15,3,0),IF(H598='DB-주간 퀘스트'!$F$8,VLOOKUP(F598,'DB-방치 재화'!$B$3:$H$1698,7,0)*VLOOKUP(H598,'DB-주간 퀘스트'!$F$6:$H$15,3,0),VLOOKUP(H598,'DB-주간 퀘스트'!$F$6:$H$15,3,0)))))/7,"0")</f>
        <v>70971.428571428565</v>
      </c>
      <c r="L598" s="29">
        <f t="array" ref="L598">_xlfn.IFNA(IF(H598='DB-아스니아 미션'!$F$8,VLOOKUP('주요 재화 수급처 관리'!$F$10:$F$11,'DB-방치 재화'!$B$3:$H$1698,6,0)*'DB-아스니아 미션'!$H$8,VLOOKUP('주요 재화 수급처 관리'!$H$10:$H$11,'DB-아스니아 미션'!$F$7:$H$10,3,0)),"0")/7</f>
        <v>320365.71428571426</v>
      </c>
      <c r="M598" s="29">
        <f>(((VLOOKUP(F598,'DB-방치 재화'!$B$3:$I$1698,8,0)+8)*(VLOOKUP(H598,'DB-파견 작전실'!$L$8:$M$14,2,0)))*D598)</f>
        <v>74558.986666666679</v>
      </c>
      <c r="N598" s="29">
        <f>_xlfn.IFNA(IF(C598&lt;'DB-선물'!$E$5,VLOOKUP('주요 재화 수급처 관리'!$H$10,'DB-선물'!$G$6:$I$9,3,0),(IF('DB-선물'!$E$11&lt;=C598&lt;'DB-선물'!E544,VLOOKUP('주요 재화 수급처 관리'!$H$10,'DB-선물'!$G$12:$I$15,3,0),VLOOKUP(H598,'DB-선물'!$G$18:$I$21,3,0)))),"0")*6*D598</f>
        <v>0</v>
      </c>
      <c r="O598" s="29">
        <f t="array" ref="O598">(_xlfn.IFNA((VLOOKUP((INDEX('DB-메모리얼'!$F$5:$F$98,MATCH(MIN(ABS('DB-메모리얼'!$F$5:$F$98-'주요 재화 수급처 관리'!$C$10)),ABS('DB-메모리얼'!$F$5:$F$98-'주요 재화 수급처 관리'!$C$10),0))),'DB-메모리얼'!$F$5:$K$98,MATCH(H598,'DB-메모리얼'!$H$3:$K$3,0)+2,0)),"0"))*D598/14</f>
        <v>0</v>
      </c>
      <c r="P598" s="29">
        <f t="shared" si="22"/>
        <v>1028</v>
      </c>
      <c r="Q598" s="299">
        <f t="shared" si="23"/>
        <v>7150540.12952381</v>
      </c>
    </row>
    <row r="599" spans="2:17" ht="18" thickTop="1" thickBot="1" x14ac:dyDescent="0.35">
      <c r="B599" s="22" t="s">
        <v>1611</v>
      </c>
      <c r="C599" s="116">
        <v>269</v>
      </c>
      <c r="D599" s="323">
        <v>1</v>
      </c>
      <c r="E599" s="17"/>
      <c r="F599" s="276">
        <f>VLOOKUP(C599,'DB-캐릭터별 스테이지 매칭'!$E$3:$F$302,2,0)</f>
        <v>1423</v>
      </c>
      <c r="G599" s="276" t="str">
        <f>VLOOKUP(F599,'DB-캐릭터별 스테이지 매칭'!$I$3:$L$1698,4,0)</f>
        <v>28-27</v>
      </c>
      <c r="H599" s="276">
        <f>_xlfn.IFNA(VLOOKUP(B599,'DB-서식용'!$D$4:$E$12,2,0),"")</f>
        <v>1040302001</v>
      </c>
      <c r="I599" s="29">
        <f>IFERROR((VLOOKUP(F599,'DB-방치 재화'!$B$3:$I$1800,(MATCH(H599,'DB-방치 재화'!$F$1:$I$1,0)+4),0))*60*24*D599,"0")*(1.7+1.58)</f>
        <v>6551078.4000000004</v>
      </c>
      <c r="J599" s="29">
        <f>_xlfn.IFNA(IF(H599='DB-일일 퀘스트'!$F$6,VLOOKUP(F599,'DB-방치 재화'!$B$3:$H$1698,5,0)*VLOOKUP(H599,'DB-일일 퀘스트'!$F$6:$H$13,3,0),IF(H599='DB-일일 퀘스트'!$F$7,VLOOKUP(F599,'DB-방치 재화'!$B$3:$H$1698,6,0)*VLOOKUP(H599,'DB-일일 퀘스트'!$F$6:$H$13,3,0),IF(H599='DB-일일 퀘스트'!$F$8,VLOOKUP(F599,'DB-방치 재화'!$B$3:$H$1698,7,0)*VLOOKUP(H599,'DB-일일 퀘스트'!$F$6:$H$13,3,0),VLOOKUP(H599,'DB-일일 퀘스트'!$F$6:$H$13,3,0)))),"0")</f>
        <v>166440</v>
      </c>
      <c r="K599" s="29">
        <f>_xlfn.IFNA((IF(H599='DB-주간 퀘스트'!$F$6,VLOOKUP(F599,'DB-방치 재화'!$B$3:$H$1698,5,0)*VLOOKUP(H599,'DB-주간 퀘스트'!$F$6:$H$15,3,0),IF(H599='DB-주간 퀘스트'!$F$7,VLOOKUP(F599,'DB-방치 재화'!$B$3:$H$1698,6,0)*VLOOKUP(H599,'DB-주간 퀘스트'!$F$6:$H$15,3,0),IF(H599='DB-주간 퀘스트'!$F$8,VLOOKUP(F599,'DB-방치 재화'!$B$3:$H$1698,7,0)*VLOOKUP(H599,'DB-주간 퀘스트'!$F$6:$H$15,3,0),VLOOKUP(H599,'DB-주간 퀘스트'!$F$6:$H$15,3,0)))))/7,"0")</f>
        <v>71331.428571428565</v>
      </c>
      <c r="L599" s="29">
        <f t="array" ref="L599">_xlfn.IFNA(IF(H599='DB-아스니아 미션'!$F$8,VLOOKUP('주요 재화 수급처 관리'!$F$10:$F$11,'DB-방치 재화'!$B$3:$H$1698,6,0)*'DB-아스니아 미션'!$H$8,VLOOKUP('주요 재화 수급처 관리'!$H$10:$H$11,'DB-아스니아 미션'!$F$7:$H$10,3,0)),"0")/7</f>
        <v>320365.71428571426</v>
      </c>
      <c r="M599" s="29">
        <f>(((VLOOKUP(F599,'DB-방치 재화'!$B$3:$I$1698,8,0)+8)*(VLOOKUP(H599,'DB-파견 작전실'!$L$8:$M$14,2,0)))*D599)</f>
        <v>74558.986666666679</v>
      </c>
      <c r="N599" s="29">
        <f>_xlfn.IFNA(IF(C599&lt;'DB-선물'!$E$5,VLOOKUP('주요 재화 수급처 관리'!$H$10,'DB-선물'!$G$6:$I$9,3,0),(IF('DB-선물'!$E$11&lt;=C599&lt;'DB-선물'!E545,VLOOKUP('주요 재화 수급처 관리'!$H$10,'DB-선물'!$G$12:$I$15,3,0),VLOOKUP(H599,'DB-선물'!$G$18:$I$21,3,0)))),"0")*6*D599</f>
        <v>0</v>
      </c>
      <c r="O599" s="29">
        <f t="array" ref="O599">(_xlfn.IFNA((VLOOKUP((INDEX('DB-메모리얼'!$F$5:$F$98,MATCH(MIN(ABS('DB-메모리얼'!$F$5:$F$98-'주요 재화 수급처 관리'!$C$10)),ABS('DB-메모리얼'!$F$5:$F$98-'주요 재화 수급처 관리'!$C$10),0))),'DB-메모리얼'!$F$5:$K$98,MATCH(H599,'DB-메모리얼'!$H$3:$K$3,0)+2,0)),"0"))*D599/14</f>
        <v>0</v>
      </c>
      <c r="P599" s="29">
        <f t="shared" si="22"/>
        <v>1028</v>
      </c>
      <c r="Q599" s="299">
        <f t="shared" si="23"/>
        <v>7184802.5295238094</v>
      </c>
    </row>
    <row r="600" spans="2:17" ht="18" thickTop="1" thickBot="1" x14ac:dyDescent="0.35">
      <c r="B600" s="22" t="s">
        <v>1611</v>
      </c>
      <c r="C600" s="116">
        <v>270</v>
      </c>
      <c r="D600" s="323">
        <v>1</v>
      </c>
      <c r="E600" s="17"/>
      <c r="F600" s="276">
        <f>VLOOKUP(C600,'DB-캐릭터별 스테이지 매칭'!$E$3:$F$302,2,0)</f>
        <v>1432</v>
      </c>
      <c r="G600" s="276" t="str">
        <f>VLOOKUP(F600,'DB-캐릭터별 스테이지 매칭'!$I$3:$L$1698,4,0)</f>
        <v>28-36</v>
      </c>
      <c r="H600" s="276">
        <f>_xlfn.IFNA(VLOOKUP(B600,'DB-서식용'!$D$4:$E$12,2,0),"")</f>
        <v>1040302001</v>
      </c>
      <c r="I600" s="29">
        <f>IFERROR((VLOOKUP(F600,'DB-방치 재화'!$B$3:$I$1800,(MATCH(H600,'DB-방치 재화'!$F$1:$I$1,0)+4),0))*60*24*D600,"0")*(1.7+1.58)</f>
        <v>6593587.2000000002</v>
      </c>
      <c r="J600" s="29">
        <f>_xlfn.IFNA(IF(H600='DB-일일 퀘스트'!$F$6,VLOOKUP(F600,'DB-방치 재화'!$B$3:$H$1698,5,0)*VLOOKUP(H600,'DB-일일 퀘스트'!$F$6:$H$13,3,0),IF(H600='DB-일일 퀘스트'!$F$7,VLOOKUP(F600,'DB-방치 재화'!$B$3:$H$1698,6,0)*VLOOKUP(H600,'DB-일일 퀘스트'!$F$6:$H$13,3,0),IF(H600='DB-일일 퀘스트'!$F$8,VLOOKUP(F600,'DB-방치 재화'!$B$3:$H$1698,7,0)*VLOOKUP(H600,'DB-일일 퀘스트'!$F$6:$H$13,3,0),VLOOKUP(H600,'DB-일일 퀘스트'!$F$6:$H$13,3,0)))),"0")</f>
        <v>167520</v>
      </c>
      <c r="K600" s="29">
        <f>_xlfn.IFNA((IF(H600='DB-주간 퀘스트'!$F$6,VLOOKUP(F600,'DB-방치 재화'!$B$3:$H$1698,5,0)*VLOOKUP(H600,'DB-주간 퀘스트'!$F$6:$H$15,3,0),IF(H600='DB-주간 퀘스트'!$F$7,VLOOKUP(F600,'DB-방치 재화'!$B$3:$H$1698,6,0)*VLOOKUP(H600,'DB-주간 퀘스트'!$F$6:$H$15,3,0),IF(H600='DB-주간 퀘스트'!$F$8,VLOOKUP(F600,'DB-방치 재화'!$B$3:$H$1698,7,0)*VLOOKUP(H600,'DB-주간 퀘스트'!$F$6:$H$15,3,0),VLOOKUP(H600,'DB-주간 퀘스트'!$F$6:$H$15,3,0)))))/7,"0")</f>
        <v>71794.28571428571</v>
      </c>
      <c r="L600" s="29">
        <f t="array" ref="L600">_xlfn.IFNA(IF(H600='DB-아스니아 미션'!$F$8,VLOOKUP('주요 재화 수급처 관리'!$F$10:$F$11,'DB-방치 재화'!$B$3:$H$1698,6,0)*'DB-아스니아 미션'!$H$8,VLOOKUP('주요 재화 수급처 관리'!$H$10:$H$11,'DB-아스니아 미션'!$F$7:$H$10,3,0)),"0")/7</f>
        <v>320365.71428571426</v>
      </c>
      <c r="M600" s="29">
        <f>(((VLOOKUP(F600,'DB-방치 재화'!$B$3:$I$1698,8,0)+8)*(VLOOKUP(H600,'DB-파견 작전실'!$L$8:$M$14,2,0)))*D600)</f>
        <v>74558.986666666679</v>
      </c>
      <c r="N600" s="29">
        <f>_xlfn.IFNA(IF(C600&lt;'DB-선물'!$E$5,VLOOKUP('주요 재화 수급처 관리'!$H$10,'DB-선물'!$G$6:$I$9,3,0),(IF('DB-선물'!$E$11&lt;=C600&lt;'DB-선물'!E546,VLOOKUP('주요 재화 수급처 관리'!$H$10,'DB-선물'!$G$12:$I$15,3,0),VLOOKUP(H600,'DB-선물'!$G$18:$I$21,3,0)))),"0")*6*D600</f>
        <v>0</v>
      </c>
      <c r="O600" s="29">
        <f t="array" ref="O600">(_xlfn.IFNA((VLOOKUP((INDEX('DB-메모리얼'!$F$5:$F$98,MATCH(MIN(ABS('DB-메모리얼'!$F$5:$F$98-'주요 재화 수급처 관리'!$C$10)),ABS('DB-메모리얼'!$F$5:$F$98-'주요 재화 수급처 관리'!$C$10),0))),'DB-메모리얼'!$F$5:$K$98,MATCH(H600,'DB-메모리얼'!$H$3:$K$3,0)+2,0)),"0"))*D600/14</f>
        <v>0</v>
      </c>
      <c r="P600" s="29">
        <f t="shared" si="22"/>
        <v>1028</v>
      </c>
      <c r="Q600" s="299">
        <f t="shared" si="23"/>
        <v>7228854.1866666665</v>
      </c>
    </row>
    <row r="601" spans="2:17" ht="18" thickTop="1" thickBot="1" x14ac:dyDescent="0.35">
      <c r="B601" s="22" t="s">
        <v>1611</v>
      </c>
      <c r="C601" s="116">
        <v>271</v>
      </c>
      <c r="D601" s="323">
        <v>1</v>
      </c>
      <c r="E601" s="17"/>
      <c r="F601" s="276">
        <f>VLOOKUP(C601,'DB-캐릭터별 스테이지 매칭'!$E$3:$F$302,2,0)</f>
        <v>1440</v>
      </c>
      <c r="G601" s="276" t="str">
        <f>VLOOKUP(F601,'DB-캐릭터별 스테이지 매칭'!$I$3:$L$1698,4,0)</f>
        <v>28-44</v>
      </c>
      <c r="H601" s="276">
        <f>_xlfn.IFNA(VLOOKUP(B601,'DB-서식용'!$D$4:$E$12,2,0),"")</f>
        <v>1040302001</v>
      </c>
      <c r="I601" s="29">
        <f>IFERROR((VLOOKUP(F601,'DB-방치 재화'!$B$3:$I$1800,(MATCH(H601,'DB-방치 재화'!$F$1:$I$1,0)+4),0))*60*24*D601,"0")*(1.7+1.58)</f>
        <v>6626649.6000000006</v>
      </c>
      <c r="J601" s="29">
        <f>_xlfn.IFNA(IF(H601='DB-일일 퀘스트'!$F$6,VLOOKUP(F601,'DB-방치 재화'!$B$3:$H$1698,5,0)*VLOOKUP(H601,'DB-일일 퀘스트'!$F$6:$H$13,3,0),IF(H601='DB-일일 퀘스트'!$F$7,VLOOKUP(F601,'DB-방치 재화'!$B$3:$H$1698,6,0)*VLOOKUP(H601,'DB-일일 퀘스트'!$F$6:$H$13,3,0),IF(H601='DB-일일 퀘스트'!$F$8,VLOOKUP(F601,'DB-방치 재화'!$B$3:$H$1698,7,0)*VLOOKUP(H601,'DB-일일 퀘스트'!$F$6:$H$13,3,0),VLOOKUP(H601,'DB-일일 퀘스트'!$F$6:$H$13,3,0)))),"0")</f>
        <v>168360</v>
      </c>
      <c r="K601" s="29">
        <f>_xlfn.IFNA((IF(H601='DB-주간 퀘스트'!$F$6,VLOOKUP(F601,'DB-방치 재화'!$B$3:$H$1698,5,0)*VLOOKUP(H601,'DB-주간 퀘스트'!$F$6:$H$15,3,0),IF(H601='DB-주간 퀘스트'!$F$7,VLOOKUP(F601,'DB-방치 재화'!$B$3:$H$1698,6,0)*VLOOKUP(H601,'DB-주간 퀘스트'!$F$6:$H$15,3,0),IF(H601='DB-주간 퀘스트'!$F$8,VLOOKUP(F601,'DB-방치 재화'!$B$3:$H$1698,7,0)*VLOOKUP(H601,'DB-주간 퀘스트'!$F$6:$H$15,3,0),VLOOKUP(H601,'DB-주간 퀘스트'!$F$6:$H$15,3,0)))))/7,"0")</f>
        <v>72154.28571428571</v>
      </c>
      <c r="L601" s="29">
        <f t="array" ref="L601">_xlfn.IFNA(IF(H601='DB-아스니아 미션'!$F$8,VLOOKUP('주요 재화 수급처 관리'!$F$10:$F$11,'DB-방치 재화'!$B$3:$H$1698,6,0)*'DB-아스니아 미션'!$H$8,VLOOKUP('주요 재화 수급처 관리'!$H$10:$H$11,'DB-아스니아 미션'!$F$7:$H$10,3,0)),"0")/7</f>
        <v>320365.71428571426</v>
      </c>
      <c r="M601" s="29">
        <f>(((VLOOKUP(F601,'DB-방치 재화'!$B$3:$I$1698,8,0)+8)*(VLOOKUP(H601,'DB-파견 작전실'!$L$8:$M$14,2,0)))*D601)</f>
        <v>74558.986666666679</v>
      </c>
      <c r="N601" s="29">
        <f>_xlfn.IFNA(IF(C601&lt;'DB-선물'!$E$5,VLOOKUP('주요 재화 수급처 관리'!$H$10,'DB-선물'!$G$6:$I$9,3,0),(IF('DB-선물'!$E$11&lt;=C601&lt;'DB-선물'!E547,VLOOKUP('주요 재화 수급처 관리'!$H$10,'DB-선물'!$G$12:$I$15,3,0),VLOOKUP(H601,'DB-선물'!$G$18:$I$21,3,0)))),"0")*6*D601</f>
        <v>0</v>
      </c>
      <c r="O601" s="29">
        <f t="array" ref="O601">(_xlfn.IFNA((VLOOKUP((INDEX('DB-메모리얼'!$F$5:$F$98,MATCH(MIN(ABS('DB-메모리얼'!$F$5:$F$98-'주요 재화 수급처 관리'!$C$10)),ABS('DB-메모리얼'!$F$5:$F$98-'주요 재화 수급처 관리'!$C$10),0))),'DB-메모리얼'!$F$5:$K$98,MATCH(H601,'DB-메모리얼'!$H$3:$K$3,0)+2,0)),"0"))*D601/14</f>
        <v>0</v>
      </c>
      <c r="P601" s="29">
        <f t="shared" si="22"/>
        <v>1028</v>
      </c>
      <c r="Q601" s="299">
        <f t="shared" si="23"/>
        <v>7263116.5866666669</v>
      </c>
    </row>
    <row r="602" spans="2:17" ht="18" thickTop="1" thickBot="1" x14ac:dyDescent="0.35">
      <c r="B602" s="22" t="s">
        <v>1611</v>
      </c>
      <c r="C602" s="116">
        <v>272</v>
      </c>
      <c r="D602" s="323">
        <v>1</v>
      </c>
      <c r="E602" s="17"/>
      <c r="F602" s="276">
        <f>VLOOKUP(C602,'DB-캐릭터별 스테이지 매칭'!$E$3:$F$302,2,0)</f>
        <v>1449</v>
      </c>
      <c r="G602" s="276" t="str">
        <f>VLOOKUP(F602,'DB-캐릭터별 스테이지 매칭'!$I$3:$L$1698,4,0)</f>
        <v>28-53</v>
      </c>
      <c r="H602" s="276">
        <f>_xlfn.IFNA(VLOOKUP(B602,'DB-서식용'!$D$4:$E$12,2,0),"")</f>
        <v>1040302001</v>
      </c>
      <c r="I602" s="29">
        <f>IFERROR((VLOOKUP(F602,'DB-방치 재화'!$B$3:$I$1800,(MATCH(H602,'DB-방치 재화'!$F$1:$I$1,0)+4),0))*60*24*D602,"0")*(1.7+1.58)</f>
        <v>6664435.2000000002</v>
      </c>
      <c r="J602" s="29">
        <f>_xlfn.IFNA(IF(H602='DB-일일 퀘스트'!$F$6,VLOOKUP(F602,'DB-방치 재화'!$B$3:$H$1698,5,0)*VLOOKUP(H602,'DB-일일 퀘스트'!$F$6:$H$13,3,0),IF(H602='DB-일일 퀘스트'!$F$7,VLOOKUP(F602,'DB-방치 재화'!$B$3:$H$1698,6,0)*VLOOKUP(H602,'DB-일일 퀘스트'!$F$6:$H$13,3,0),IF(H602='DB-일일 퀘스트'!$F$8,VLOOKUP(F602,'DB-방치 재화'!$B$3:$H$1698,7,0)*VLOOKUP(H602,'DB-일일 퀘스트'!$F$6:$H$13,3,0),VLOOKUP(H602,'DB-일일 퀘스트'!$F$6:$H$13,3,0)))),"0")</f>
        <v>169320</v>
      </c>
      <c r="K602" s="29">
        <f>_xlfn.IFNA((IF(H602='DB-주간 퀘스트'!$F$6,VLOOKUP(F602,'DB-방치 재화'!$B$3:$H$1698,5,0)*VLOOKUP(H602,'DB-주간 퀘스트'!$F$6:$H$15,3,0),IF(H602='DB-주간 퀘스트'!$F$7,VLOOKUP(F602,'DB-방치 재화'!$B$3:$H$1698,6,0)*VLOOKUP(H602,'DB-주간 퀘스트'!$F$6:$H$15,3,0),IF(H602='DB-주간 퀘스트'!$F$8,VLOOKUP(F602,'DB-방치 재화'!$B$3:$H$1698,7,0)*VLOOKUP(H602,'DB-주간 퀘스트'!$F$6:$H$15,3,0),VLOOKUP(H602,'DB-주간 퀘스트'!$F$6:$H$15,3,0)))))/7,"0")</f>
        <v>72565.71428571429</v>
      </c>
      <c r="L602" s="29">
        <f t="array" ref="L602">_xlfn.IFNA(IF(H602='DB-아스니아 미션'!$F$8,VLOOKUP('주요 재화 수급처 관리'!$F$10:$F$11,'DB-방치 재화'!$B$3:$H$1698,6,0)*'DB-아스니아 미션'!$H$8,VLOOKUP('주요 재화 수급처 관리'!$H$10:$H$11,'DB-아스니아 미션'!$F$7:$H$10,3,0)),"0")/7</f>
        <v>320365.71428571426</v>
      </c>
      <c r="M602" s="29">
        <f>(((VLOOKUP(F602,'DB-방치 재화'!$B$3:$I$1698,8,0)+8)*(VLOOKUP(H602,'DB-파견 작전실'!$L$8:$M$14,2,0)))*D602)</f>
        <v>74558.986666666679</v>
      </c>
      <c r="N602" s="29">
        <f>_xlfn.IFNA(IF(C602&lt;'DB-선물'!$E$5,VLOOKUP('주요 재화 수급처 관리'!$H$10,'DB-선물'!$G$6:$I$9,3,0),(IF('DB-선물'!$E$11&lt;=C602&lt;'DB-선물'!E548,VLOOKUP('주요 재화 수급처 관리'!$H$10,'DB-선물'!$G$12:$I$15,3,0),VLOOKUP(H602,'DB-선물'!$G$18:$I$21,3,0)))),"0")*6*D602</f>
        <v>0</v>
      </c>
      <c r="O602" s="29">
        <f t="array" ref="O602">(_xlfn.IFNA((VLOOKUP((INDEX('DB-메모리얼'!$F$5:$F$98,MATCH(MIN(ABS('DB-메모리얼'!$F$5:$F$98-'주요 재화 수급처 관리'!$C$10)),ABS('DB-메모리얼'!$F$5:$F$98-'주요 재화 수급처 관리'!$C$10),0))),'DB-메모리얼'!$F$5:$K$98,MATCH(H602,'DB-메모리얼'!$H$3:$K$3,0)+2,0)),"0"))*D602/14</f>
        <v>0</v>
      </c>
      <c r="P602" s="29">
        <f t="shared" si="22"/>
        <v>1028</v>
      </c>
      <c r="Q602" s="299">
        <f t="shared" si="23"/>
        <v>7302273.6152380956</v>
      </c>
    </row>
    <row r="603" spans="2:17" ht="18" thickTop="1" thickBot="1" x14ac:dyDescent="0.35">
      <c r="B603" s="22" t="s">
        <v>1611</v>
      </c>
      <c r="C603" s="116">
        <v>273</v>
      </c>
      <c r="D603" s="323">
        <v>1</v>
      </c>
      <c r="E603" s="17"/>
      <c r="F603" s="276">
        <f>VLOOKUP(C603,'DB-캐릭터별 스테이지 매칭'!$E$3:$F$302,2,0)</f>
        <v>1457</v>
      </c>
      <c r="G603" s="276" t="str">
        <f>VLOOKUP(F603,'DB-캐릭터별 스테이지 매칭'!$I$3:$L$1698,4,0)</f>
        <v>29-1</v>
      </c>
      <c r="H603" s="276">
        <f>_xlfn.IFNA(VLOOKUP(B603,'DB-서식용'!$D$4:$E$12,2,0),"")</f>
        <v>1040302001</v>
      </c>
      <c r="I603" s="29">
        <f>IFERROR((VLOOKUP(F603,'DB-방치 재화'!$B$3:$I$1800,(MATCH(H603,'DB-방치 재화'!$F$1:$I$1,0)+4),0))*60*24*D603,"0")*(1.7+1.58)</f>
        <v>6697497.6000000006</v>
      </c>
      <c r="J603" s="29">
        <f>_xlfn.IFNA(IF(H603='DB-일일 퀘스트'!$F$6,VLOOKUP(F603,'DB-방치 재화'!$B$3:$H$1698,5,0)*VLOOKUP(H603,'DB-일일 퀘스트'!$F$6:$H$13,3,0),IF(H603='DB-일일 퀘스트'!$F$7,VLOOKUP(F603,'DB-방치 재화'!$B$3:$H$1698,6,0)*VLOOKUP(H603,'DB-일일 퀘스트'!$F$6:$H$13,3,0),IF(H603='DB-일일 퀘스트'!$F$8,VLOOKUP(F603,'DB-방치 재화'!$B$3:$H$1698,7,0)*VLOOKUP(H603,'DB-일일 퀘스트'!$F$6:$H$13,3,0),VLOOKUP(H603,'DB-일일 퀘스트'!$F$6:$H$13,3,0)))),"0")</f>
        <v>170160</v>
      </c>
      <c r="K603" s="29">
        <f>_xlfn.IFNA((IF(H603='DB-주간 퀘스트'!$F$6,VLOOKUP(F603,'DB-방치 재화'!$B$3:$H$1698,5,0)*VLOOKUP(H603,'DB-주간 퀘스트'!$F$6:$H$15,3,0),IF(H603='DB-주간 퀘스트'!$F$7,VLOOKUP(F603,'DB-방치 재화'!$B$3:$H$1698,6,0)*VLOOKUP(H603,'DB-주간 퀘스트'!$F$6:$H$15,3,0),IF(H603='DB-주간 퀘스트'!$F$8,VLOOKUP(F603,'DB-방치 재화'!$B$3:$H$1698,7,0)*VLOOKUP(H603,'DB-주간 퀘스트'!$F$6:$H$15,3,0),VLOOKUP(H603,'DB-주간 퀘스트'!$F$6:$H$15,3,0)))))/7,"0")</f>
        <v>72925.71428571429</v>
      </c>
      <c r="L603" s="29">
        <f t="array" ref="L603">_xlfn.IFNA(IF(H603='DB-아스니아 미션'!$F$8,VLOOKUP('주요 재화 수급처 관리'!$F$10:$F$11,'DB-방치 재화'!$B$3:$H$1698,6,0)*'DB-아스니아 미션'!$H$8,VLOOKUP('주요 재화 수급처 관리'!$H$10:$H$11,'DB-아스니아 미션'!$F$7:$H$10,3,0)),"0")/7</f>
        <v>320365.71428571426</v>
      </c>
      <c r="M603" s="29">
        <f>(((VLOOKUP(F603,'DB-방치 재화'!$B$3:$I$1698,8,0)+8)*(VLOOKUP(H603,'DB-파견 작전실'!$L$8:$M$14,2,0)))*D603)</f>
        <v>74558.986666666679</v>
      </c>
      <c r="N603" s="29">
        <f>_xlfn.IFNA(IF(C603&lt;'DB-선물'!$E$5,VLOOKUP('주요 재화 수급처 관리'!$H$10,'DB-선물'!$G$6:$I$9,3,0),(IF('DB-선물'!$E$11&lt;=C603&lt;'DB-선물'!E549,VLOOKUP('주요 재화 수급처 관리'!$H$10,'DB-선물'!$G$12:$I$15,3,0),VLOOKUP(H603,'DB-선물'!$G$18:$I$21,3,0)))),"0")*6*D603</f>
        <v>0</v>
      </c>
      <c r="O603" s="29">
        <f t="array" ref="O603">(_xlfn.IFNA((VLOOKUP((INDEX('DB-메모리얼'!$F$5:$F$98,MATCH(MIN(ABS('DB-메모리얼'!$F$5:$F$98-'주요 재화 수급처 관리'!$C$10)),ABS('DB-메모리얼'!$F$5:$F$98-'주요 재화 수급처 관리'!$C$10),0))),'DB-메모리얼'!$F$5:$K$98,MATCH(H603,'DB-메모리얼'!$H$3:$K$3,0)+2,0)),"0"))*D603/14</f>
        <v>0</v>
      </c>
      <c r="P603" s="29">
        <f t="shared" si="22"/>
        <v>1028</v>
      </c>
      <c r="Q603" s="299">
        <f t="shared" si="23"/>
        <v>7336536.015238096</v>
      </c>
    </row>
    <row r="604" spans="2:17" ht="18" thickTop="1" thickBot="1" x14ac:dyDescent="0.35">
      <c r="B604" s="22" t="s">
        <v>1611</v>
      </c>
      <c r="C604" s="116">
        <v>274</v>
      </c>
      <c r="D604" s="323">
        <v>1</v>
      </c>
      <c r="E604" s="17"/>
      <c r="F604" s="276">
        <f>VLOOKUP(C604,'DB-캐릭터별 스테이지 매칭'!$E$3:$F$302,2,0)</f>
        <v>1466</v>
      </c>
      <c r="G604" s="276" t="str">
        <f>VLOOKUP(F604,'DB-캐릭터별 스테이지 매칭'!$I$3:$L$1698,4,0)</f>
        <v>29-10</v>
      </c>
      <c r="H604" s="276">
        <f>_xlfn.IFNA(VLOOKUP(B604,'DB-서식용'!$D$4:$E$12,2,0),"")</f>
        <v>1040302001</v>
      </c>
      <c r="I604" s="29">
        <f>IFERROR((VLOOKUP(F604,'DB-방치 재화'!$B$3:$I$1800,(MATCH(H604,'DB-방치 재화'!$F$1:$I$1,0)+4),0))*60*24*D604,"0")*(1.7+1.58)</f>
        <v>6740006.4000000004</v>
      </c>
      <c r="J604" s="29">
        <f>_xlfn.IFNA(IF(H604='DB-일일 퀘스트'!$F$6,VLOOKUP(F604,'DB-방치 재화'!$B$3:$H$1698,5,0)*VLOOKUP(H604,'DB-일일 퀘스트'!$F$6:$H$13,3,0),IF(H604='DB-일일 퀘스트'!$F$7,VLOOKUP(F604,'DB-방치 재화'!$B$3:$H$1698,6,0)*VLOOKUP(H604,'DB-일일 퀘스트'!$F$6:$H$13,3,0),IF(H604='DB-일일 퀘스트'!$F$8,VLOOKUP(F604,'DB-방치 재화'!$B$3:$H$1698,7,0)*VLOOKUP(H604,'DB-일일 퀘스트'!$F$6:$H$13,3,0),VLOOKUP(H604,'DB-일일 퀘스트'!$F$6:$H$13,3,0)))),"0")</f>
        <v>171240</v>
      </c>
      <c r="K604" s="29">
        <f>_xlfn.IFNA((IF(H604='DB-주간 퀘스트'!$F$6,VLOOKUP(F604,'DB-방치 재화'!$B$3:$H$1698,5,0)*VLOOKUP(H604,'DB-주간 퀘스트'!$F$6:$H$15,3,0),IF(H604='DB-주간 퀘스트'!$F$7,VLOOKUP(F604,'DB-방치 재화'!$B$3:$H$1698,6,0)*VLOOKUP(H604,'DB-주간 퀘스트'!$F$6:$H$15,3,0),IF(H604='DB-주간 퀘스트'!$F$8,VLOOKUP(F604,'DB-방치 재화'!$B$3:$H$1698,7,0)*VLOOKUP(H604,'DB-주간 퀘스트'!$F$6:$H$15,3,0),VLOOKUP(H604,'DB-주간 퀘스트'!$F$6:$H$15,3,0)))))/7,"0")</f>
        <v>73388.571428571435</v>
      </c>
      <c r="L604" s="29">
        <f t="array" ref="L604">_xlfn.IFNA(IF(H604='DB-아스니아 미션'!$F$8,VLOOKUP('주요 재화 수급처 관리'!$F$10:$F$11,'DB-방치 재화'!$B$3:$H$1698,6,0)*'DB-아스니아 미션'!$H$8,VLOOKUP('주요 재화 수급처 관리'!$H$10:$H$11,'DB-아스니아 미션'!$F$7:$H$10,3,0)),"0")/7</f>
        <v>320365.71428571426</v>
      </c>
      <c r="M604" s="29">
        <f>(((VLOOKUP(F604,'DB-방치 재화'!$B$3:$I$1698,8,0)+8)*(VLOOKUP(H604,'DB-파견 작전실'!$L$8:$M$14,2,0)))*D604)</f>
        <v>74558.986666666679</v>
      </c>
      <c r="N604" s="29">
        <f>_xlfn.IFNA(IF(C604&lt;'DB-선물'!$E$5,VLOOKUP('주요 재화 수급처 관리'!$H$10,'DB-선물'!$G$6:$I$9,3,0),(IF('DB-선물'!$E$11&lt;=C604&lt;'DB-선물'!E550,VLOOKUP('주요 재화 수급처 관리'!$H$10,'DB-선물'!$G$12:$I$15,3,0),VLOOKUP(H604,'DB-선물'!$G$18:$I$21,3,0)))),"0")*6*D604</f>
        <v>0</v>
      </c>
      <c r="O604" s="29">
        <f t="array" ref="O604">(_xlfn.IFNA((VLOOKUP((INDEX('DB-메모리얼'!$F$5:$F$98,MATCH(MIN(ABS('DB-메모리얼'!$F$5:$F$98-'주요 재화 수급처 관리'!$C$10)),ABS('DB-메모리얼'!$F$5:$F$98-'주요 재화 수급처 관리'!$C$10),0))),'DB-메모리얼'!$F$5:$K$98,MATCH(H604,'DB-메모리얼'!$H$3:$K$3,0)+2,0)),"0"))*D604/14</f>
        <v>0</v>
      </c>
      <c r="P604" s="29">
        <f t="shared" si="22"/>
        <v>1028</v>
      </c>
      <c r="Q604" s="299">
        <f t="shared" si="23"/>
        <v>7380587.6723809531</v>
      </c>
    </row>
    <row r="605" spans="2:17" ht="18" thickTop="1" thickBot="1" x14ac:dyDescent="0.35">
      <c r="B605" s="22" t="s">
        <v>1611</v>
      </c>
      <c r="C605" s="116">
        <v>275</v>
      </c>
      <c r="D605" s="323">
        <v>1</v>
      </c>
      <c r="E605" s="17"/>
      <c r="F605" s="276">
        <f>VLOOKUP(C605,'DB-캐릭터별 스테이지 매칭'!$E$3:$F$302,2,0)</f>
        <v>1474</v>
      </c>
      <c r="G605" s="276" t="str">
        <f>VLOOKUP(F605,'DB-캐릭터별 스테이지 매칭'!$I$3:$L$1698,4,0)</f>
        <v>29-18</v>
      </c>
      <c r="H605" s="276">
        <f>_xlfn.IFNA(VLOOKUP(B605,'DB-서식용'!$D$4:$E$12,2,0),"")</f>
        <v>1040302001</v>
      </c>
      <c r="I605" s="29">
        <f>IFERROR((VLOOKUP(F605,'DB-방치 재화'!$B$3:$I$1800,(MATCH(H605,'DB-방치 재화'!$F$1:$I$1,0)+4),0))*60*24*D605,"0")*(1.7+1.58)</f>
        <v>6773068.8000000007</v>
      </c>
      <c r="J605" s="29">
        <f>_xlfn.IFNA(IF(H605='DB-일일 퀘스트'!$F$6,VLOOKUP(F605,'DB-방치 재화'!$B$3:$H$1698,5,0)*VLOOKUP(H605,'DB-일일 퀘스트'!$F$6:$H$13,3,0),IF(H605='DB-일일 퀘스트'!$F$7,VLOOKUP(F605,'DB-방치 재화'!$B$3:$H$1698,6,0)*VLOOKUP(H605,'DB-일일 퀘스트'!$F$6:$H$13,3,0),IF(H605='DB-일일 퀘스트'!$F$8,VLOOKUP(F605,'DB-방치 재화'!$B$3:$H$1698,7,0)*VLOOKUP(H605,'DB-일일 퀘스트'!$F$6:$H$13,3,0),VLOOKUP(H605,'DB-일일 퀘스트'!$F$6:$H$13,3,0)))),"0")</f>
        <v>172080</v>
      </c>
      <c r="K605" s="29">
        <f>_xlfn.IFNA((IF(H605='DB-주간 퀘스트'!$F$6,VLOOKUP(F605,'DB-방치 재화'!$B$3:$H$1698,5,0)*VLOOKUP(H605,'DB-주간 퀘스트'!$F$6:$H$15,3,0),IF(H605='DB-주간 퀘스트'!$F$7,VLOOKUP(F605,'DB-방치 재화'!$B$3:$H$1698,6,0)*VLOOKUP(H605,'DB-주간 퀘스트'!$F$6:$H$15,3,0),IF(H605='DB-주간 퀘스트'!$F$8,VLOOKUP(F605,'DB-방치 재화'!$B$3:$H$1698,7,0)*VLOOKUP(H605,'DB-주간 퀘스트'!$F$6:$H$15,3,0),VLOOKUP(H605,'DB-주간 퀘스트'!$F$6:$H$15,3,0)))))/7,"0")</f>
        <v>73748.571428571435</v>
      </c>
      <c r="L605" s="29">
        <f t="array" ref="L605">_xlfn.IFNA(IF(H605='DB-아스니아 미션'!$F$8,VLOOKUP('주요 재화 수급처 관리'!$F$10:$F$11,'DB-방치 재화'!$B$3:$H$1698,6,0)*'DB-아스니아 미션'!$H$8,VLOOKUP('주요 재화 수급처 관리'!$H$10:$H$11,'DB-아스니아 미션'!$F$7:$H$10,3,0)),"0")/7</f>
        <v>320365.71428571426</v>
      </c>
      <c r="M605" s="29">
        <f>(((VLOOKUP(F605,'DB-방치 재화'!$B$3:$I$1698,8,0)+8)*(VLOOKUP(H605,'DB-파견 작전실'!$L$8:$M$14,2,0)))*D605)</f>
        <v>74558.986666666679</v>
      </c>
      <c r="N605" s="29">
        <f>_xlfn.IFNA(IF(C605&lt;'DB-선물'!$E$5,VLOOKUP('주요 재화 수급처 관리'!$H$10,'DB-선물'!$G$6:$I$9,3,0),(IF('DB-선물'!$E$11&lt;=C605&lt;'DB-선물'!E551,VLOOKUP('주요 재화 수급처 관리'!$H$10,'DB-선물'!$G$12:$I$15,3,0),VLOOKUP(H605,'DB-선물'!$G$18:$I$21,3,0)))),"0")*6*D605</f>
        <v>0</v>
      </c>
      <c r="O605" s="29">
        <f t="array" ref="O605">(_xlfn.IFNA((VLOOKUP((INDEX('DB-메모리얼'!$F$5:$F$98,MATCH(MIN(ABS('DB-메모리얼'!$F$5:$F$98-'주요 재화 수급처 관리'!$C$10)),ABS('DB-메모리얼'!$F$5:$F$98-'주요 재화 수급처 관리'!$C$10),0))),'DB-메모리얼'!$F$5:$K$98,MATCH(H605,'DB-메모리얼'!$H$3:$K$3,0)+2,0)),"0"))*D605/14</f>
        <v>0</v>
      </c>
      <c r="P605" s="29">
        <f t="shared" si="22"/>
        <v>1028</v>
      </c>
      <c r="Q605" s="299">
        <f t="shared" si="23"/>
        <v>7414850.0723809535</v>
      </c>
    </row>
    <row r="606" spans="2:17" ht="18" thickTop="1" thickBot="1" x14ac:dyDescent="0.35">
      <c r="B606" s="22" t="s">
        <v>1611</v>
      </c>
      <c r="C606" s="116">
        <v>276</v>
      </c>
      <c r="D606" s="323">
        <v>1</v>
      </c>
      <c r="E606" s="17"/>
      <c r="F606" s="276">
        <f>VLOOKUP(C606,'DB-캐릭터별 스테이지 매칭'!$E$3:$F$302,2,0)</f>
        <v>1483</v>
      </c>
      <c r="G606" s="276" t="str">
        <f>VLOOKUP(F606,'DB-캐릭터별 스테이지 매칭'!$I$3:$L$1698,4,0)</f>
        <v>29-27</v>
      </c>
      <c r="H606" s="276">
        <f>_xlfn.IFNA(VLOOKUP(B606,'DB-서식용'!$D$4:$E$12,2,0),"")</f>
        <v>1040302001</v>
      </c>
      <c r="I606" s="29">
        <f>IFERROR((VLOOKUP(F606,'DB-방치 재화'!$B$3:$I$1800,(MATCH(H606,'DB-방치 재화'!$F$1:$I$1,0)+4),0))*60*24*D606,"0")*(1.7+1.58)</f>
        <v>6815577.6000000006</v>
      </c>
      <c r="J606" s="29">
        <f>_xlfn.IFNA(IF(H606='DB-일일 퀘스트'!$F$6,VLOOKUP(F606,'DB-방치 재화'!$B$3:$H$1698,5,0)*VLOOKUP(H606,'DB-일일 퀘스트'!$F$6:$H$13,3,0),IF(H606='DB-일일 퀘스트'!$F$7,VLOOKUP(F606,'DB-방치 재화'!$B$3:$H$1698,6,0)*VLOOKUP(H606,'DB-일일 퀘스트'!$F$6:$H$13,3,0),IF(H606='DB-일일 퀘스트'!$F$8,VLOOKUP(F606,'DB-방치 재화'!$B$3:$H$1698,7,0)*VLOOKUP(H606,'DB-일일 퀘스트'!$F$6:$H$13,3,0),VLOOKUP(H606,'DB-일일 퀘스트'!$F$6:$H$13,3,0)))),"0")</f>
        <v>173160</v>
      </c>
      <c r="K606" s="29">
        <f>_xlfn.IFNA((IF(H606='DB-주간 퀘스트'!$F$6,VLOOKUP(F606,'DB-방치 재화'!$B$3:$H$1698,5,0)*VLOOKUP(H606,'DB-주간 퀘스트'!$F$6:$H$15,3,0),IF(H606='DB-주간 퀘스트'!$F$7,VLOOKUP(F606,'DB-방치 재화'!$B$3:$H$1698,6,0)*VLOOKUP(H606,'DB-주간 퀘스트'!$F$6:$H$15,3,0),IF(H606='DB-주간 퀘스트'!$F$8,VLOOKUP(F606,'DB-방치 재화'!$B$3:$H$1698,7,0)*VLOOKUP(H606,'DB-주간 퀘스트'!$F$6:$H$15,3,0),VLOOKUP(H606,'DB-주간 퀘스트'!$F$6:$H$15,3,0)))))/7,"0")</f>
        <v>74211.428571428565</v>
      </c>
      <c r="L606" s="29">
        <f t="array" ref="L606">_xlfn.IFNA(IF(H606='DB-아스니아 미션'!$F$8,VLOOKUP('주요 재화 수급처 관리'!$F$10:$F$11,'DB-방치 재화'!$B$3:$H$1698,6,0)*'DB-아스니아 미션'!$H$8,VLOOKUP('주요 재화 수급처 관리'!$H$10:$H$11,'DB-아스니아 미션'!$F$7:$H$10,3,0)),"0")/7</f>
        <v>320365.71428571426</v>
      </c>
      <c r="M606" s="29">
        <f>(((VLOOKUP(F606,'DB-방치 재화'!$B$3:$I$1698,8,0)+8)*(VLOOKUP(H606,'DB-파견 작전실'!$L$8:$M$14,2,0)))*D606)</f>
        <v>74558.986666666679</v>
      </c>
      <c r="N606" s="29">
        <f>_xlfn.IFNA(IF(C606&lt;'DB-선물'!$E$5,VLOOKUP('주요 재화 수급처 관리'!$H$10,'DB-선물'!$G$6:$I$9,3,0),(IF('DB-선물'!$E$11&lt;=C606&lt;'DB-선물'!E552,VLOOKUP('주요 재화 수급처 관리'!$H$10,'DB-선물'!$G$12:$I$15,3,0),VLOOKUP(H606,'DB-선물'!$G$18:$I$21,3,0)))),"0")*6*D606</f>
        <v>0</v>
      </c>
      <c r="O606" s="29">
        <f t="array" ref="O606">(_xlfn.IFNA((VLOOKUP((INDEX('DB-메모리얼'!$F$5:$F$98,MATCH(MIN(ABS('DB-메모리얼'!$F$5:$F$98-'주요 재화 수급처 관리'!$C$10)),ABS('DB-메모리얼'!$F$5:$F$98-'주요 재화 수급처 관리'!$C$10),0))),'DB-메모리얼'!$F$5:$K$98,MATCH(H606,'DB-메모리얼'!$H$3:$K$3,0)+2,0)),"0"))*D606/14</f>
        <v>0</v>
      </c>
      <c r="P606" s="29">
        <f t="shared" si="22"/>
        <v>1028</v>
      </c>
      <c r="Q606" s="299">
        <f t="shared" si="23"/>
        <v>7458901.7295238096</v>
      </c>
    </row>
    <row r="607" spans="2:17" ht="18" thickTop="1" thickBot="1" x14ac:dyDescent="0.35">
      <c r="B607" s="22" t="s">
        <v>1611</v>
      </c>
      <c r="C607" s="116">
        <v>277</v>
      </c>
      <c r="D607" s="323">
        <v>1</v>
      </c>
      <c r="E607" s="17"/>
      <c r="F607" s="276">
        <f>VLOOKUP(C607,'DB-캐릭터별 스테이지 매칭'!$E$3:$F$302,2,0)</f>
        <v>1492</v>
      </c>
      <c r="G607" s="276" t="str">
        <f>VLOOKUP(F607,'DB-캐릭터별 스테이지 매칭'!$I$3:$L$1698,4,0)</f>
        <v>29-36</v>
      </c>
      <c r="H607" s="276">
        <f>_xlfn.IFNA(VLOOKUP(B607,'DB-서식용'!$D$4:$E$12,2,0),"")</f>
        <v>1040302001</v>
      </c>
      <c r="I607" s="29">
        <f>IFERROR((VLOOKUP(F607,'DB-방치 재화'!$B$3:$I$1800,(MATCH(H607,'DB-방치 재화'!$F$1:$I$1,0)+4),0))*60*24*D607,"0")*(1.7+1.58)</f>
        <v>6853363.2000000002</v>
      </c>
      <c r="J607" s="29">
        <f>_xlfn.IFNA(IF(H607='DB-일일 퀘스트'!$F$6,VLOOKUP(F607,'DB-방치 재화'!$B$3:$H$1698,5,0)*VLOOKUP(H607,'DB-일일 퀘스트'!$F$6:$H$13,3,0),IF(H607='DB-일일 퀘스트'!$F$7,VLOOKUP(F607,'DB-방치 재화'!$B$3:$H$1698,6,0)*VLOOKUP(H607,'DB-일일 퀘스트'!$F$6:$H$13,3,0),IF(H607='DB-일일 퀘스트'!$F$8,VLOOKUP(F607,'DB-방치 재화'!$B$3:$H$1698,7,0)*VLOOKUP(H607,'DB-일일 퀘스트'!$F$6:$H$13,3,0),VLOOKUP(H607,'DB-일일 퀘스트'!$F$6:$H$13,3,0)))),"0")</f>
        <v>174120</v>
      </c>
      <c r="K607" s="29">
        <f>_xlfn.IFNA((IF(H607='DB-주간 퀘스트'!$F$6,VLOOKUP(F607,'DB-방치 재화'!$B$3:$H$1698,5,0)*VLOOKUP(H607,'DB-주간 퀘스트'!$F$6:$H$15,3,0),IF(H607='DB-주간 퀘스트'!$F$7,VLOOKUP(F607,'DB-방치 재화'!$B$3:$H$1698,6,0)*VLOOKUP(H607,'DB-주간 퀘스트'!$F$6:$H$15,3,0),IF(H607='DB-주간 퀘스트'!$F$8,VLOOKUP(F607,'DB-방치 재화'!$B$3:$H$1698,7,0)*VLOOKUP(H607,'DB-주간 퀘스트'!$F$6:$H$15,3,0),VLOOKUP(H607,'DB-주간 퀘스트'!$F$6:$H$15,3,0)))))/7,"0")</f>
        <v>74622.857142857145</v>
      </c>
      <c r="L607" s="29">
        <f t="array" ref="L607">_xlfn.IFNA(IF(H607='DB-아스니아 미션'!$F$8,VLOOKUP('주요 재화 수급처 관리'!$F$10:$F$11,'DB-방치 재화'!$B$3:$H$1698,6,0)*'DB-아스니아 미션'!$H$8,VLOOKUP('주요 재화 수급처 관리'!$H$10:$H$11,'DB-아스니아 미션'!$F$7:$H$10,3,0)),"0")/7</f>
        <v>320365.71428571426</v>
      </c>
      <c r="M607" s="29">
        <f>(((VLOOKUP(F607,'DB-방치 재화'!$B$3:$I$1698,8,0)+8)*(VLOOKUP(H607,'DB-파견 작전실'!$L$8:$M$14,2,0)))*D607)</f>
        <v>74558.986666666679</v>
      </c>
      <c r="N607" s="29">
        <f>_xlfn.IFNA(IF(C607&lt;'DB-선물'!$E$5,VLOOKUP('주요 재화 수급처 관리'!$H$10,'DB-선물'!$G$6:$I$9,3,0),(IF('DB-선물'!$E$11&lt;=C607&lt;'DB-선물'!E553,VLOOKUP('주요 재화 수급처 관리'!$H$10,'DB-선물'!$G$12:$I$15,3,0),VLOOKUP(H607,'DB-선물'!$G$18:$I$21,3,0)))),"0")*6*D607</f>
        <v>0</v>
      </c>
      <c r="O607" s="29">
        <f t="array" ref="O607">(_xlfn.IFNA((VLOOKUP((INDEX('DB-메모리얼'!$F$5:$F$98,MATCH(MIN(ABS('DB-메모리얼'!$F$5:$F$98-'주요 재화 수급처 관리'!$C$10)),ABS('DB-메모리얼'!$F$5:$F$98-'주요 재화 수급처 관리'!$C$10),0))),'DB-메모리얼'!$F$5:$K$98,MATCH(H607,'DB-메모리얼'!$H$3:$K$3,0)+2,0)),"0"))*D607/14</f>
        <v>0</v>
      </c>
      <c r="P607" s="29">
        <f t="shared" si="22"/>
        <v>1028</v>
      </c>
      <c r="Q607" s="299">
        <f t="shared" si="23"/>
        <v>7498058.7580952384</v>
      </c>
    </row>
    <row r="608" spans="2:17" ht="18" thickTop="1" thickBot="1" x14ac:dyDescent="0.35">
      <c r="B608" s="22" t="s">
        <v>1611</v>
      </c>
      <c r="C608" s="116">
        <v>278</v>
      </c>
      <c r="D608" s="323">
        <v>1</v>
      </c>
      <c r="E608" s="17"/>
      <c r="F608" s="276">
        <f>VLOOKUP(C608,'DB-캐릭터별 스테이지 매칭'!$E$3:$F$302,2,0)</f>
        <v>1500</v>
      </c>
      <c r="G608" s="276" t="str">
        <f>VLOOKUP(F608,'DB-캐릭터별 스테이지 매칭'!$I$3:$L$1698,4,0)</f>
        <v>29-44</v>
      </c>
      <c r="H608" s="276">
        <f>_xlfn.IFNA(VLOOKUP(B608,'DB-서식용'!$D$4:$E$12,2,0),"")</f>
        <v>1040302001</v>
      </c>
      <c r="I608" s="29">
        <f>IFERROR((VLOOKUP(F608,'DB-방치 재화'!$B$3:$I$1800,(MATCH(H608,'DB-방치 재화'!$F$1:$I$1,0)+4),0))*60*24*D608,"0")*(1.7+1.58)</f>
        <v>6891148.8000000007</v>
      </c>
      <c r="J608" s="29">
        <f>_xlfn.IFNA(IF(H608='DB-일일 퀘스트'!$F$6,VLOOKUP(F608,'DB-방치 재화'!$B$3:$H$1698,5,0)*VLOOKUP(H608,'DB-일일 퀘스트'!$F$6:$H$13,3,0),IF(H608='DB-일일 퀘스트'!$F$7,VLOOKUP(F608,'DB-방치 재화'!$B$3:$H$1698,6,0)*VLOOKUP(H608,'DB-일일 퀘스트'!$F$6:$H$13,3,0),IF(H608='DB-일일 퀘스트'!$F$8,VLOOKUP(F608,'DB-방치 재화'!$B$3:$H$1698,7,0)*VLOOKUP(H608,'DB-일일 퀘스트'!$F$6:$H$13,3,0),VLOOKUP(H608,'DB-일일 퀘스트'!$F$6:$H$13,3,0)))),"0")</f>
        <v>175080</v>
      </c>
      <c r="K608" s="29">
        <f>_xlfn.IFNA((IF(H608='DB-주간 퀘스트'!$F$6,VLOOKUP(F608,'DB-방치 재화'!$B$3:$H$1698,5,0)*VLOOKUP(H608,'DB-주간 퀘스트'!$F$6:$H$15,3,0),IF(H608='DB-주간 퀘스트'!$F$7,VLOOKUP(F608,'DB-방치 재화'!$B$3:$H$1698,6,0)*VLOOKUP(H608,'DB-주간 퀘스트'!$F$6:$H$15,3,0),IF(H608='DB-주간 퀘스트'!$F$8,VLOOKUP(F608,'DB-방치 재화'!$B$3:$H$1698,7,0)*VLOOKUP(H608,'DB-주간 퀘스트'!$F$6:$H$15,3,0),VLOOKUP(H608,'DB-주간 퀘스트'!$F$6:$H$15,3,0)))))/7,"0")</f>
        <v>75034.28571428571</v>
      </c>
      <c r="L608" s="29">
        <f t="array" ref="L608">_xlfn.IFNA(IF(H608='DB-아스니아 미션'!$F$8,VLOOKUP('주요 재화 수급처 관리'!$F$10:$F$11,'DB-방치 재화'!$B$3:$H$1698,6,0)*'DB-아스니아 미션'!$H$8,VLOOKUP('주요 재화 수급처 관리'!$H$10:$H$11,'DB-아스니아 미션'!$F$7:$H$10,3,0)),"0")/7</f>
        <v>320365.71428571426</v>
      </c>
      <c r="M608" s="29">
        <f>(((VLOOKUP(F608,'DB-방치 재화'!$B$3:$I$1698,8,0)+8)*(VLOOKUP(H608,'DB-파견 작전실'!$L$8:$M$14,2,0)))*D608)</f>
        <v>74558.986666666679</v>
      </c>
      <c r="N608" s="29">
        <f>_xlfn.IFNA(IF(C608&lt;'DB-선물'!$E$5,VLOOKUP('주요 재화 수급처 관리'!$H$10,'DB-선물'!$G$6:$I$9,3,0),(IF('DB-선물'!$E$11&lt;=C608&lt;'DB-선물'!E554,VLOOKUP('주요 재화 수급처 관리'!$H$10,'DB-선물'!$G$12:$I$15,3,0),VLOOKUP(H608,'DB-선물'!$G$18:$I$21,3,0)))),"0")*6*D608</f>
        <v>0</v>
      </c>
      <c r="O608" s="29">
        <f t="array" ref="O608">(_xlfn.IFNA((VLOOKUP((INDEX('DB-메모리얼'!$F$5:$F$98,MATCH(MIN(ABS('DB-메모리얼'!$F$5:$F$98-'주요 재화 수급처 관리'!$C$10)),ABS('DB-메모리얼'!$F$5:$F$98-'주요 재화 수급처 관리'!$C$10),0))),'DB-메모리얼'!$F$5:$K$98,MATCH(H608,'DB-메모리얼'!$H$3:$K$3,0)+2,0)),"0"))*D608/14</f>
        <v>0</v>
      </c>
      <c r="P608" s="29">
        <f t="shared" si="22"/>
        <v>1028</v>
      </c>
      <c r="Q608" s="299">
        <f t="shared" si="23"/>
        <v>7537215.7866666671</v>
      </c>
    </row>
    <row r="609" spans="2:17" ht="18" thickTop="1" thickBot="1" x14ac:dyDescent="0.35">
      <c r="B609" s="22" t="s">
        <v>1611</v>
      </c>
      <c r="C609" s="116">
        <v>279</v>
      </c>
      <c r="D609" s="323">
        <v>1</v>
      </c>
      <c r="E609" s="17"/>
      <c r="F609" s="276">
        <f>VLOOKUP(C609,'DB-캐릭터별 스테이지 매칭'!$E$3:$F$302,2,0)</f>
        <v>1509</v>
      </c>
      <c r="G609" s="276" t="str">
        <f>VLOOKUP(F609,'DB-캐릭터별 스테이지 매칭'!$I$3:$L$1698,4,0)</f>
        <v>29-53</v>
      </c>
      <c r="H609" s="276">
        <f>_xlfn.IFNA(VLOOKUP(B609,'DB-서식용'!$D$4:$E$12,2,0),"")</f>
        <v>1040302001</v>
      </c>
      <c r="I609" s="29">
        <f>IFERROR((VLOOKUP(F609,'DB-방치 재화'!$B$3:$I$1800,(MATCH(H609,'DB-방치 재화'!$F$1:$I$1,0)+4),0))*60*24*D609,"0")*(1.7+1.58)</f>
        <v>6924211.2000000002</v>
      </c>
      <c r="J609" s="29">
        <f>_xlfn.IFNA(IF(H609='DB-일일 퀘스트'!$F$6,VLOOKUP(F609,'DB-방치 재화'!$B$3:$H$1698,5,0)*VLOOKUP(H609,'DB-일일 퀘스트'!$F$6:$H$13,3,0),IF(H609='DB-일일 퀘스트'!$F$7,VLOOKUP(F609,'DB-방치 재화'!$B$3:$H$1698,6,0)*VLOOKUP(H609,'DB-일일 퀘스트'!$F$6:$H$13,3,0),IF(H609='DB-일일 퀘스트'!$F$8,VLOOKUP(F609,'DB-방치 재화'!$B$3:$H$1698,7,0)*VLOOKUP(H609,'DB-일일 퀘스트'!$F$6:$H$13,3,0),VLOOKUP(H609,'DB-일일 퀘스트'!$F$6:$H$13,3,0)))),"0")</f>
        <v>175920</v>
      </c>
      <c r="K609" s="29">
        <f>_xlfn.IFNA((IF(H609='DB-주간 퀘스트'!$F$6,VLOOKUP(F609,'DB-방치 재화'!$B$3:$H$1698,5,0)*VLOOKUP(H609,'DB-주간 퀘스트'!$F$6:$H$15,3,0),IF(H609='DB-주간 퀘스트'!$F$7,VLOOKUP(F609,'DB-방치 재화'!$B$3:$H$1698,6,0)*VLOOKUP(H609,'DB-주간 퀘스트'!$F$6:$H$15,3,0),IF(H609='DB-주간 퀘스트'!$F$8,VLOOKUP(F609,'DB-방치 재화'!$B$3:$H$1698,7,0)*VLOOKUP(H609,'DB-주간 퀘스트'!$F$6:$H$15,3,0),VLOOKUP(H609,'DB-주간 퀘스트'!$F$6:$H$15,3,0)))))/7,"0")</f>
        <v>75394.28571428571</v>
      </c>
      <c r="L609" s="29">
        <f t="array" ref="L609">_xlfn.IFNA(IF(H609='DB-아스니아 미션'!$F$8,VLOOKUP('주요 재화 수급처 관리'!$F$10:$F$11,'DB-방치 재화'!$B$3:$H$1698,6,0)*'DB-아스니아 미션'!$H$8,VLOOKUP('주요 재화 수급처 관리'!$H$10:$H$11,'DB-아스니아 미션'!$F$7:$H$10,3,0)),"0")/7</f>
        <v>320365.71428571426</v>
      </c>
      <c r="M609" s="29">
        <f>(((VLOOKUP(F609,'DB-방치 재화'!$B$3:$I$1698,8,0)+8)*(VLOOKUP(H609,'DB-파견 작전실'!$L$8:$M$14,2,0)))*D609)</f>
        <v>74558.986666666679</v>
      </c>
      <c r="N609" s="29">
        <f>_xlfn.IFNA(IF(C609&lt;'DB-선물'!$E$5,VLOOKUP('주요 재화 수급처 관리'!$H$10,'DB-선물'!$G$6:$I$9,3,0),(IF('DB-선물'!$E$11&lt;=C609&lt;'DB-선물'!E555,VLOOKUP('주요 재화 수급처 관리'!$H$10,'DB-선물'!$G$12:$I$15,3,0),VLOOKUP(H609,'DB-선물'!$G$18:$I$21,3,0)))),"0")*6*D609</f>
        <v>0</v>
      </c>
      <c r="O609" s="29">
        <f t="array" ref="O609">(_xlfn.IFNA((VLOOKUP((INDEX('DB-메모리얼'!$F$5:$F$98,MATCH(MIN(ABS('DB-메모리얼'!$F$5:$F$98-'주요 재화 수급처 관리'!$C$10)),ABS('DB-메모리얼'!$F$5:$F$98-'주요 재화 수급처 관리'!$C$10),0))),'DB-메모리얼'!$F$5:$K$98,MATCH(H609,'DB-메모리얼'!$H$3:$K$3,0)+2,0)),"0"))*D609/14</f>
        <v>0</v>
      </c>
      <c r="P609" s="29">
        <f t="shared" si="22"/>
        <v>1028</v>
      </c>
      <c r="Q609" s="299">
        <f t="shared" si="23"/>
        <v>7571478.1866666665</v>
      </c>
    </row>
    <row r="610" spans="2:17" ht="18" thickTop="1" thickBot="1" x14ac:dyDescent="0.35">
      <c r="B610" s="22" t="s">
        <v>1611</v>
      </c>
      <c r="C610" s="5">
        <v>280</v>
      </c>
      <c r="D610" s="323">
        <v>1</v>
      </c>
      <c r="E610" s="17"/>
      <c r="F610" s="276">
        <f>VLOOKUP(C610,'DB-캐릭터별 스테이지 매칭'!$E$3:$F$302,2,0)</f>
        <v>1518</v>
      </c>
      <c r="G610" s="276" t="str">
        <f>VLOOKUP(F610,'DB-캐릭터별 스테이지 매칭'!$I$3:$L$1698,4,0)</f>
        <v>30-2</v>
      </c>
      <c r="H610" s="276">
        <f>_xlfn.IFNA(VLOOKUP(B610,'DB-서식용'!$D$4:$E$12,2,0),"")</f>
        <v>1040302001</v>
      </c>
      <c r="I610" s="29">
        <f>IFERROR((VLOOKUP(F610,'DB-방치 재화'!$B$3:$I$1800,(MATCH(H610,'DB-방치 재화'!$F$1:$I$1,0)+4),0))*60*24*D610,"0")*(1.7+1.58)</f>
        <v>6961996.8000000007</v>
      </c>
      <c r="J610" s="29">
        <f>_xlfn.IFNA(IF(H610='DB-일일 퀘스트'!$F$6,VLOOKUP(F610,'DB-방치 재화'!$B$3:$H$1698,5,0)*VLOOKUP(H610,'DB-일일 퀘스트'!$F$6:$H$13,3,0),IF(H610='DB-일일 퀘스트'!$F$7,VLOOKUP(F610,'DB-방치 재화'!$B$3:$H$1698,6,0)*VLOOKUP(H610,'DB-일일 퀘스트'!$F$6:$H$13,3,0),IF(H610='DB-일일 퀘스트'!$F$8,VLOOKUP(F610,'DB-방치 재화'!$B$3:$H$1698,7,0)*VLOOKUP(H610,'DB-일일 퀘스트'!$F$6:$H$13,3,0),VLOOKUP(H610,'DB-일일 퀘스트'!$F$6:$H$13,3,0)))),"0")</f>
        <v>176880</v>
      </c>
      <c r="K610" s="29">
        <f>_xlfn.IFNA((IF(H610='DB-주간 퀘스트'!$F$6,VLOOKUP(F610,'DB-방치 재화'!$B$3:$H$1698,5,0)*VLOOKUP(H610,'DB-주간 퀘스트'!$F$6:$H$15,3,0),IF(H610='DB-주간 퀘스트'!$F$7,VLOOKUP(F610,'DB-방치 재화'!$B$3:$H$1698,6,0)*VLOOKUP(H610,'DB-주간 퀘스트'!$F$6:$H$15,3,0),IF(H610='DB-주간 퀘스트'!$F$8,VLOOKUP(F610,'DB-방치 재화'!$B$3:$H$1698,7,0)*VLOOKUP(H610,'DB-주간 퀘스트'!$F$6:$H$15,3,0),VLOOKUP(H610,'DB-주간 퀘스트'!$F$6:$H$15,3,0)))))/7,"0")</f>
        <v>75805.71428571429</v>
      </c>
      <c r="L610" s="29">
        <f t="array" ref="L610">_xlfn.IFNA(IF(H610='DB-아스니아 미션'!$F$8,VLOOKUP('주요 재화 수급처 관리'!$F$10:$F$11,'DB-방치 재화'!$B$3:$H$1698,6,0)*'DB-아스니아 미션'!$H$8,VLOOKUP('주요 재화 수급처 관리'!$H$10:$H$11,'DB-아스니아 미션'!$F$7:$H$10,3,0)),"0")/7</f>
        <v>320365.71428571426</v>
      </c>
      <c r="M610" s="29">
        <f>(((VLOOKUP(F610,'DB-방치 재화'!$B$3:$I$1698,8,0)+8)*(VLOOKUP(H610,'DB-파견 작전실'!$L$8:$M$14,2,0)))*D610)</f>
        <v>74558.986666666679</v>
      </c>
      <c r="N610" s="29">
        <f>_xlfn.IFNA(IF(C610&lt;'DB-선물'!$E$5,VLOOKUP('주요 재화 수급처 관리'!$H$10,'DB-선물'!$G$6:$I$9,3,0),(IF('DB-선물'!$E$11&lt;=C610&lt;'DB-선물'!E556,VLOOKUP('주요 재화 수급처 관리'!$H$10,'DB-선물'!$G$12:$I$15,3,0),VLOOKUP(H610,'DB-선물'!$G$18:$I$21,3,0)))),"0")*6*D610</f>
        <v>0</v>
      </c>
      <c r="O610" s="29">
        <f t="array" ref="O610">(_xlfn.IFNA((VLOOKUP((INDEX('DB-메모리얼'!$F$5:$F$98,MATCH(MIN(ABS('DB-메모리얼'!$F$5:$F$98-'주요 재화 수급처 관리'!$C$10)),ABS('DB-메모리얼'!$F$5:$F$98-'주요 재화 수급처 관리'!$C$10),0))),'DB-메모리얼'!$F$5:$K$98,MATCH(H610,'DB-메모리얼'!$H$3:$K$3,0)+2,0)),"0"))*D610/14</f>
        <v>0</v>
      </c>
      <c r="P610" s="29">
        <f t="shared" si="22"/>
        <v>1028</v>
      </c>
      <c r="Q610" s="299">
        <f t="shared" si="23"/>
        <v>7610635.2152380962</v>
      </c>
    </row>
    <row r="611" spans="2:17" ht="18" thickTop="1" thickBot="1" x14ac:dyDescent="0.35">
      <c r="B611" s="22" t="s">
        <v>1611</v>
      </c>
      <c r="C611" s="5">
        <v>281</v>
      </c>
      <c r="D611" s="323">
        <v>1</v>
      </c>
      <c r="E611" s="17"/>
      <c r="F611" s="276">
        <f>VLOOKUP(C611,'DB-캐릭터별 스테이지 매칭'!$E$3:$F$302,2,0)</f>
        <v>1526</v>
      </c>
      <c r="G611" s="276" t="str">
        <f>VLOOKUP(F611,'DB-캐릭터별 스테이지 매칭'!$I$3:$L$1698,4,0)</f>
        <v>30-10</v>
      </c>
      <c r="H611" s="276">
        <f>_xlfn.IFNA(VLOOKUP(B611,'DB-서식용'!$D$4:$E$12,2,0),"")</f>
        <v>1040302001</v>
      </c>
      <c r="I611" s="29">
        <f>IFERROR((VLOOKUP(F611,'DB-방치 재화'!$B$3:$I$1800,(MATCH(H611,'DB-방치 재화'!$F$1:$I$1,0)+4),0))*60*24*D611,"0")*(1.7+1.58)</f>
        <v>6999782.4000000004</v>
      </c>
      <c r="J611" s="29">
        <f>_xlfn.IFNA(IF(H611='DB-일일 퀘스트'!$F$6,VLOOKUP(F611,'DB-방치 재화'!$B$3:$H$1698,5,0)*VLOOKUP(H611,'DB-일일 퀘스트'!$F$6:$H$13,3,0),IF(H611='DB-일일 퀘스트'!$F$7,VLOOKUP(F611,'DB-방치 재화'!$B$3:$H$1698,6,0)*VLOOKUP(H611,'DB-일일 퀘스트'!$F$6:$H$13,3,0),IF(H611='DB-일일 퀘스트'!$F$8,VLOOKUP(F611,'DB-방치 재화'!$B$3:$H$1698,7,0)*VLOOKUP(H611,'DB-일일 퀘스트'!$F$6:$H$13,3,0),VLOOKUP(H611,'DB-일일 퀘스트'!$F$6:$H$13,3,0)))),"0")</f>
        <v>177840</v>
      </c>
      <c r="K611" s="29">
        <f>_xlfn.IFNA((IF(H611='DB-주간 퀘스트'!$F$6,VLOOKUP(F611,'DB-방치 재화'!$B$3:$H$1698,5,0)*VLOOKUP(H611,'DB-주간 퀘스트'!$F$6:$H$15,3,0),IF(H611='DB-주간 퀘스트'!$F$7,VLOOKUP(F611,'DB-방치 재화'!$B$3:$H$1698,6,0)*VLOOKUP(H611,'DB-주간 퀘스트'!$F$6:$H$15,3,0),IF(H611='DB-주간 퀘스트'!$F$8,VLOOKUP(F611,'DB-방치 재화'!$B$3:$H$1698,7,0)*VLOOKUP(H611,'DB-주간 퀘스트'!$F$6:$H$15,3,0),VLOOKUP(H611,'DB-주간 퀘스트'!$F$6:$H$15,3,0)))))/7,"0")</f>
        <v>76217.142857142855</v>
      </c>
      <c r="L611" s="29">
        <f t="array" ref="L611">_xlfn.IFNA(IF(H611='DB-아스니아 미션'!$F$8,VLOOKUP('주요 재화 수급처 관리'!$F$10:$F$11,'DB-방치 재화'!$B$3:$H$1698,6,0)*'DB-아스니아 미션'!$H$8,VLOOKUP('주요 재화 수급처 관리'!$H$10:$H$11,'DB-아스니아 미션'!$F$7:$H$10,3,0)),"0")/7</f>
        <v>320365.71428571426</v>
      </c>
      <c r="M611" s="29">
        <f>(((VLOOKUP(F611,'DB-방치 재화'!$B$3:$I$1698,8,0)+8)*(VLOOKUP(H611,'DB-파견 작전실'!$L$8:$M$14,2,0)))*D611)</f>
        <v>74558.986666666679</v>
      </c>
      <c r="N611" s="29">
        <f>_xlfn.IFNA(IF(C611&lt;'DB-선물'!$E$5,VLOOKUP('주요 재화 수급처 관리'!$H$10,'DB-선물'!$G$6:$I$9,3,0),(IF('DB-선물'!$E$11&lt;=C611&lt;'DB-선물'!E557,VLOOKUP('주요 재화 수급처 관리'!$H$10,'DB-선물'!$G$12:$I$15,3,0),VLOOKUP(H611,'DB-선물'!$G$18:$I$21,3,0)))),"0")*6*D611</f>
        <v>0</v>
      </c>
      <c r="O611" s="29">
        <f t="array" ref="O611">(_xlfn.IFNA((VLOOKUP((INDEX('DB-메모리얼'!$F$5:$F$98,MATCH(MIN(ABS('DB-메모리얼'!$F$5:$F$98-'주요 재화 수급처 관리'!$C$10)),ABS('DB-메모리얼'!$F$5:$F$98-'주요 재화 수급처 관리'!$C$10),0))),'DB-메모리얼'!$F$5:$K$98,MATCH(H611,'DB-메모리얼'!$H$3:$K$3,0)+2,0)),"0"))*D611/14</f>
        <v>0</v>
      </c>
      <c r="P611" s="29">
        <f t="shared" si="22"/>
        <v>1028</v>
      </c>
      <c r="Q611" s="299">
        <f t="shared" si="23"/>
        <v>7649792.243809524</v>
      </c>
    </row>
    <row r="612" spans="2:17" ht="18" thickTop="1" thickBot="1" x14ac:dyDescent="0.35">
      <c r="B612" s="22" t="s">
        <v>1611</v>
      </c>
      <c r="C612" s="5">
        <v>282</v>
      </c>
      <c r="D612" s="323">
        <v>1</v>
      </c>
      <c r="E612" s="17"/>
      <c r="F612" s="276">
        <f>VLOOKUP(C612,'DB-캐릭터별 스테이지 매칭'!$E$3:$F$302,2,0)</f>
        <v>1535</v>
      </c>
      <c r="G612" s="276" t="str">
        <f>VLOOKUP(F612,'DB-캐릭터별 스테이지 매칭'!$I$3:$L$1698,4,0)</f>
        <v>30-19</v>
      </c>
      <c r="H612" s="276">
        <f>_xlfn.IFNA(VLOOKUP(B612,'DB-서식용'!$D$4:$E$12,2,0),"")</f>
        <v>1040302001</v>
      </c>
      <c r="I612" s="29">
        <f>IFERROR((VLOOKUP(F612,'DB-방치 재화'!$B$3:$I$1800,(MATCH(H612,'DB-방치 재화'!$F$1:$I$1,0)+4),0))*60*24*D612,"0")*(1.7+1.58)</f>
        <v>7037568.0000000009</v>
      </c>
      <c r="J612" s="29">
        <f>_xlfn.IFNA(IF(H612='DB-일일 퀘스트'!$F$6,VLOOKUP(F612,'DB-방치 재화'!$B$3:$H$1698,5,0)*VLOOKUP(H612,'DB-일일 퀘스트'!$F$6:$H$13,3,0),IF(H612='DB-일일 퀘스트'!$F$7,VLOOKUP(F612,'DB-방치 재화'!$B$3:$H$1698,6,0)*VLOOKUP(H612,'DB-일일 퀘스트'!$F$6:$H$13,3,0),IF(H612='DB-일일 퀘스트'!$F$8,VLOOKUP(F612,'DB-방치 재화'!$B$3:$H$1698,7,0)*VLOOKUP(H612,'DB-일일 퀘스트'!$F$6:$H$13,3,0),VLOOKUP(H612,'DB-일일 퀘스트'!$F$6:$H$13,3,0)))),"0")</f>
        <v>178800</v>
      </c>
      <c r="K612" s="29">
        <f>_xlfn.IFNA((IF(H612='DB-주간 퀘스트'!$F$6,VLOOKUP(F612,'DB-방치 재화'!$B$3:$H$1698,5,0)*VLOOKUP(H612,'DB-주간 퀘스트'!$F$6:$H$15,3,0),IF(H612='DB-주간 퀘스트'!$F$7,VLOOKUP(F612,'DB-방치 재화'!$B$3:$H$1698,6,0)*VLOOKUP(H612,'DB-주간 퀘스트'!$F$6:$H$15,3,0),IF(H612='DB-주간 퀘스트'!$F$8,VLOOKUP(F612,'DB-방치 재화'!$B$3:$H$1698,7,0)*VLOOKUP(H612,'DB-주간 퀘스트'!$F$6:$H$15,3,0),VLOOKUP(H612,'DB-주간 퀘스트'!$F$6:$H$15,3,0)))))/7,"0")</f>
        <v>76628.571428571435</v>
      </c>
      <c r="L612" s="29">
        <f t="array" ref="L612">_xlfn.IFNA(IF(H612='DB-아스니아 미션'!$F$8,VLOOKUP('주요 재화 수급처 관리'!$F$10:$F$11,'DB-방치 재화'!$B$3:$H$1698,6,0)*'DB-아스니아 미션'!$H$8,VLOOKUP('주요 재화 수급처 관리'!$H$10:$H$11,'DB-아스니아 미션'!$F$7:$H$10,3,0)),"0")/7</f>
        <v>320365.71428571426</v>
      </c>
      <c r="M612" s="29">
        <f>(((VLOOKUP(F612,'DB-방치 재화'!$B$3:$I$1698,8,0)+8)*(VLOOKUP(H612,'DB-파견 작전실'!$L$8:$M$14,2,0)))*D612)</f>
        <v>74558.986666666679</v>
      </c>
      <c r="N612" s="29">
        <f>_xlfn.IFNA(IF(C612&lt;'DB-선물'!$E$5,VLOOKUP('주요 재화 수급처 관리'!$H$10,'DB-선물'!$G$6:$I$9,3,0),(IF('DB-선물'!$E$11&lt;=C612&lt;'DB-선물'!E558,VLOOKUP('주요 재화 수급처 관리'!$H$10,'DB-선물'!$G$12:$I$15,3,0),VLOOKUP(H612,'DB-선물'!$G$18:$I$21,3,0)))),"0")*6*D612</f>
        <v>0</v>
      </c>
      <c r="O612" s="29">
        <f t="array" ref="O612">(_xlfn.IFNA((VLOOKUP((INDEX('DB-메모리얼'!$F$5:$F$98,MATCH(MIN(ABS('DB-메모리얼'!$F$5:$F$98-'주요 재화 수급처 관리'!$C$10)),ABS('DB-메모리얼'!$F$5:$F$98-'주요 재화 수급처 관리'!$C$10),0))),'DB-메모리얼'!$F$5:$K$98,MATCH(H612,'DB-메모리얼'!$H$3:$K$3,0)+2,0)),"0"))*D612/14</f>
        <v>0</v>
      </c>
      <c r="P612" s="29">
        <f t="shared" si="22"/>
        <v>1028</v>
      </c>
      <c r="Q612" s="299">
        <f t="shared" si="23"/>
        <v>7688949.2723809537</v>
      </c>
    </row>
    <row r="613" spans="2:17" ht="18" thickTop="1" thickBot="1" x14ac:dyDescent="0.35">
      <c r="B613" s="22" t="s">
        <v>1611</v>
      </c>
      <c r="C613" s="5">
        <v>283</v>
      </c>
      <c r="D613" s="323">
        <v>1</v>
      </c>
      <c r="E613" s="17"/>
      <c r="F613" s="276">
        <f>VLOOKUP(C613,'DB-캐릭터별 스테이지 매칭'!$E$3:$F$302,2,0)</f>
        <v>1544</v>
      </c>
      <c r="G613" s="276" t="str">
        <f>VLOOKUP(F613,'DB-캐릭터별 스테이지 매칭'!$I$3:$L$1698,4,0)</f>
        <v>30-28</v>
      </c>
      <c r="H613" s="276">
        <f>_xlfn.IFNA(VLOOKUP(B613,'DB-서식용'!$D$4:$E$12,2,0),"")</f>
        <v>1040302001</v>
      </c>
      <c r="I613" s="29">
        <f>IFERROR((VLOOKUP(F613,'DB-방치 재화'!$B$3:$I$1800,(MATCH(H613,'DB-방치 재화'!$F$1:$I$1,0)+4),0))*60*24*D613,"0")*(1.7+1.58)</f>
        <v>7080076.8000000007</v>
      </c>
      <c r="J613" s="29">
        <f>_xlfn.IFNA(IF(H613='DB-일일 퀘스트'!$F$6,VLOOKUP(F613,'DB-방치 재화'!$B$3:$H$1698,5,0)*VLOOKUP(H613,'DB-일일 퀘스트'!$F$6:$H$13,3,0),IF(H613='DB-일일 퀘스트'!$F$7,VLOOKUP(F613,'DB-방치 재화'!$B$3:$H$1698,6,0)*VLOOKUP(H613,'DB-일일 퀘스트'!$F$6:$H$13,3,0),IF(H613='DB-일일 퀘스트'!$F$8,VLOOKUP(F613,'DB-방치 재화'!$B$3:$H$1698,7,0)*VLOOKUP(H613,'DB-일일 퀘스트'!$F$6:$H$13,3,0),VLOOKUP(H613,'DB-일일 퀘스트'!$F$6:$H$13,3,0)))),"0")</f>
        <v>179880</v>
      </c>
      <c r="K613" s="29">
        <f>_xlfn.IFNA((IF(H613='DB-주간 퀘스트'!$F$6,VLOOKUP(F613,'DB-방치 재화'!$B$3:$H$1698,5,0)*VLOOKUP(H613,'DB-주간 퀘스트'!$F$6:$H$15,3,0),IF(H613='DB-주간 퀘스트'!$F$7,VLOOKUP(F613,'DB-방치 재화'!$B$3:$H$1698,6,0)*VLOOKUP(H613,'DB-주간 퀘스트'!$F$6:$H$15,3,0),IF(H613='DB-주간 퀘스트'!$F$8,VLOOKUP(F613,'DB-방치 재화'!$B$3:$H$1698,7,0)*VLOOKUP(H613,'DB-주간 퀘스트'!$F$6:$H$15,3,0),VLOOKUP(H613,'DB-주간 퀘스트'!$F$6:$H$15,3,0)))))/7,"0")</f>
        <v>77091.428571428565</v>
      </c>
      <c r="L613" s="29">
        <f t="array" ref="L613">_xlfn.IFNA(IF(H613='DB-아스니아 미션'!$F$8,VLOOKUP('주요 재화 수급처 관리'!$F$10:$F$11,'DB-방치 재화'!$B$3:$H$1698,6,0)*'DB-아스니아 미션'!$H$8,VLOOKUP('주요 재화 수급처 관리'!$H$10:$H$11,'DB-아스니아 미션'!$F$7:$H$10,3,0)),"0")/7</f>
        <v>320365.71428571426</v>
      </c>
      <c r="M613" s="29">
        <f>(((VLOOKUP(F613,'DB-방치 재화'!$B$3:$I$1698,8,0)+8)*(VLOOKUP(H613,'DB-파견 작전실'!$L$8:$M$14,2,0)))*D613)</f>
        <v>74558.986666666679</v>
      </c>
      <c r="N613" s="29">
        <f>_xlfn.IFNA(IF(C613&lt;'DB-선물'!$E$5,VLOOKUP('주요 재화 수급처 관리'!$H$10,'DB-선물'!$G$6:$I$9,3,0),(IF('DB-선물'!$E$11&lt;=C613&lt;'DB-선물'!E559,VLOOKUP('주요 재화 수급처 관리'!$H$10,'DB-선물'!$G$12:$I$15,3,0),VLOOKUP(H613,'DB-선물'!$G$18:$I$21,3,0)))),"0")*6*D613</f>
        <v>0</v>
      </c>
      <c r="O613" s="29">
        <f t="array" ref="O613">(_xlfn.IFNA((VLOOKUP((INDEX('DB-메모리얼'!$F$5:$F$98,MATCH(MIN(ABS('DB-메모리얼'!$F$5:$F$98-'주요 재화 수급처 관리'!$C$10)),ABS('DB-메모리얼'!$F$5:$F$98-'주요 재화 수급처 관리'!$C$10),0))),'DB-메모리얼'!$F$5:$K$98,MATCH(H613,'DB-메모리얼'!$H$3:$K$3,0)+2,0)),"0"))*D613/14</f>
        <v>0</v>
      </c>
      <c r="P613" s="29">
        <f t="shared" si="22"/>
        <v>1028</v>
      </c>
      <c r="Q613" s="299">
        <f t="shared" si="23"/>
        <v>7733000.9295238098</v>
      </c>
    </row>
    <row r="614" spans="2:17" ht="18" thickTop="1" thickBot="1" x14ac:dyDescent="0.35">
      <c r="B614" s="22" t="s">
        <v>1611</v>
      </c>
      <c r="C614" s="5">
        <v>284</v>
      </c>
      <c r="D614" s="323">
        <v>1</v>
      </c>
      <c r="E614" s="17"/>
      <c r="F614" s="276">
        <f>VLOOKUP(C614,'DB-캐릭터별 스테이지 매칭'!$E$3:$F$302,2,0)</f>
        <v>1553</v>
      </c>
      <c r="G614" s="276" t="str">
        <f>VLOOKUP(F614,'DB-캐릭터별 스테이지 매칭'!$I$3:$L$1698,4,0)</f>
        <v>30-37</v>
      </c>
      <c r="H614" s="276">
        <f>_xlfn.IFNA(VLOOKUP(B614,'DB-서식용'!$D$4:$E$12,2,0),"")</f>
        <v>1040302001</v>
      </c>
      <c r="I614" s="29">
        <f>IFERROR((VLOOKUP(F614,'DB-방치 재화'!$B$3:$I$1800,(MATCH(H614,'DB-방치 재화'!$F$1:$I$1,0)+4),0))*60*24*D614,"0")*(1.7+1.58)</f>
        <v>7117862.4000000004</v>
      </c>
      <c r="J614" s="29">
        <f>_xlfn.IFNA(IF(H614='DB-일일 퀘스트'!$F$6,VLOOKUP(F614,'DB-방치 재화'!$B$3:$H$1698,5,0)*VLOOKUP(H614,'DB-일일 퀘스트'!$F$6:$H$13,3,0),IF(H614='DB-일일 퀘스트'!$F$7,VLOOKUP(F614,'DB-방치 재화'!$B$3:$H$1698,6,0)*VLOOKUP(H614,'DB-일일 퀘스트'!$F$6:$H$13,3,0),IF(H614='DB-일일 퀘스트'!$F$8,VLOOKUP(F614,'DB-방치 재화'!$B$3:$H$1698,7,0)*VLOOKUP(H614,'DB-일일 퀘스트'!$F$6:$H$13,3,0),VLOOKUP(H614,'DB-일일 퀘스트'!$F$6:$H$13,3,0)))),"0")</f>
        <v>180840</v>
      </c>
      <c r="K614" s="29">
        <f>_xlfn.IFNA((IF(H614='DB-주간 퀘스트'!$F$6,VLOOKUP(F614,'DB-방치 재화'!$B$3:$H$1698,5,0)*VLOOKUP(H614,'DB-주간 퀘스트'!$F$6:$H$15,3,0),IF(H614='DB-주간 퀘스트'!$F$7,VLOOKUP(F614,'DB-방치 재화'!$B$3:$H$1698,6,0)*VLOOKUP(H614,'DB-주간 퀘스트'!$F$6:$H$15,3,0),IF(H614='DB-주간 퀘스트'!$F$8,VLOOKUP(F614,'DB-방치 재화'!$B$3:$H$1698,7,0)*VLOOKUP(H614,'DB-주간 퀘스트'!$F$6:$H$15,3,0),VLOOKUP(H614,'DB-주간 퀘스트'!$F$6:$H$15,3,0)))))/7,"0")</f>
        <v>77502.857142857145</v>
      </c>
      <c r="L614" s="29">
        <f t="array" ref="L614">_xlfn.IFNA(IF(H614='DB-아스니아 미션'!$F$8,VLOOKUP('주요 재화 수급처 관리'!$F$10:$F$11,'DB-방치 재화'!$B$3:$H$1698,6,0)*'DB-아스니아 미션'!$H$8,VLOOKUP('주요 재화 수급처 관리'!$H$10:$H$11,'DB-아스니아 미션'!$F$7:$H$10,3,0)),"0")/7</f>
        <v>320365.71428571426</v>
      </c>
      <c r="M614" s="29">
        <f>(((VLOOKUP(F614,'DB-방치 재화'!$B$3:$I$1698,8,0)+8)*(VLOOKUP(H614,'DB-파견 작전실'!$L$8:$M$14,2,0)))*D614)</f>
        <v>74558.986666666679</v>
      </c>
      <c r="N614" s="29">
        <f>_xlfn.IFNA(IF(C614&lt;'DB-선물'!$E$5,VLOOKUP('주요 재화 수급처 관리'!$H$10,'DB-선물'!$G$6:$I$9,3,0),(IF('DB-선물'!$E$11&lt;=C614&lt;'DB-선물'!E560,VLOOKUP('주요 재화 수급처 관리'!$H$10,'DB-선물'!$G$12:$I$15,3,0),VLOOKUP(H614,'DB-선물'!$G$18:$I$21,3,0)))),"0")*6*D614</f>
        <v>0</v>
      </c>
      <c r="O614" s="29">
        <f t="array" ref="O614">(_xlfn.IFNA((VLOOKUP((INDEX('DB-메모리얼'!$F$5:$F$98,MATCH(MIN(ABS('DB-메모리얼'!$F$5:$F$98-'주요 재화 수급처 관리'!$C$10)),ABS('DB-메모리얼'!$F$5:$F$98-'주요 재화 수급처 관리'!$C$10),0))),'DB-메모리얼'!$F$5:$K$98,MATCH(H614,'DB-메모리얼'!$H$3:$K$3,0)+2,0)),"0"))*D614/14</f>
        <v>0</v>
      </c>
      <c r="P614" s="29">
        <f t="shared" si="22"/>
        <v>1028</v>
      </c>
      <c r="Q614" s="299">
        <f t="shared" si="23"/>
        <v>7772157.9580952385</v>
      </c>
    </row>
    <row r="615" spans="2:17" ht="18" thickTop="1" thickBot="1" x14ac:dyDescent="0.35">
      <c r="B615" s="22" t="s">
        <v>1611</v>
      </c>
      <c r="C615" s="116">
        <v>285</v>
      </c>
      <c r="D615" s="323">
        <v>1</v>
      </c>
      <c r="E615" s="17"/>
      <c r="F615" s="276">
        <f>VLOOKUP(C615,'DB-캐릭터별 스테이지 매칭'!$E$3:$F$302,2,0)</f>
        <v>1562</v>
      </c>
      <c r="G615" s="276" t="str">
        <f>VLOOKUP(F615,'DB-캐릭터별 스테이지 매칭'!$I$3:$L$1698,4,0)</f>
        <v>30-46</v>
      </c>
      <c r="H615" s="276">
        <f>_xlfn.IFNA(VLOOKUP(B615,'DB-서식용'!$D$4:$E$12,2,0),"")</f>
        <v>1040302001</v>
      </c>
      <c r="I615" s="29">
        <f>IFERROR((VLOOKUP(F615,'DB-방치 재화'!$B$3:$I$1800,(MATCH(H615,'DB-방치 재화'!$F$1:$I$1,0)+4),0))*60*24*D615,"0")*(1.7+1.58)</f>
        <v>7160371.2000000002</v>
      </c>
      <c r="J615" s="29">
        <f>_xlfn.IFNA(IF(H615='DB-일일 퀘스트'!$F$6,VLOOKUP(F615,'DB-방치 재화'!$B$3:$H$1698,5,0)*VLOOKUP(H615,'DB-일일 퀘스트'!$F$6:$H$13,3,0),IF(H615='DB-일일 퀘스트'!$F$7,VLOOKUP(F615,'DB-방치 재화'!$B$3:$H$1698,6,0)*VLOOKUP(H615,'DB-일일 퀘스트'!$F$6:$H$13,3,0),IF(H615='DB-일일 퀘스트'!$F$8,VLOOKUP(F615,'DB-방치 재화'!$B$3:$H$1698,7,0)*VLOOKUP(H615,'DB-일일 퀘스트'!$F$6:$H$13,3,0),VLOOKUP(H615,'DB-일일 퀘스트'!$F$6:$H$13,3,0)))),"0")</f>
        <v>181920</v>
      </c>
      <c r="K615" s="29">
        <f>_xlfn.IFNA((IF(H615='DB-주간 퀘스트'!$F$6,VLOOKUP(F615,'DB-방치 재화'!$B$3:$H$1698,5,0)*VLOOKUP(H615,'DB-주간 퀘스트'!$F$6:$H$15,3,0),IF(H615='DB-주간 퀘스트'!$F$7,VLOOKUP(F615,'DB-방치 재화'!$B$3:$H$1698,6,0)*VLOOKUP(H615,'DB-주간 퀘스트'!$F$6:$H$15,3,0),IF(H615='DB-주간 퀘스트'!$F$8,VLOOKUP(F615,'DB-방치 재화'!$B$3:$H$1698,7,0)*VLOOKUP(H615,'DB-주간 퀘스트'!$F$6:$H$15,3,0),VLOOKUP(H615,'DB-주간 퀘스트'!$F$6:$H$15,3,0)))))/7,"0")</f>
        <v>77965.71428571429</v>
      </c>
      <c r="L615" s="29">
        <f t="array" ref="L615">_xlfn.IFNA(IF(H615='DB-아스니아 미션'!$F$8,VLOOKUP('주요 재화 수급처 관리'!$F$10:$F$11,'DB-방치 재화'!$B$3:$H$1698,6,0)*'DB-아스니아 미션'!$H$8,VLOOKUP('주요 재화 수급처 관리'!$H$10:$H$11,'DB-아스니아 미션'!$F$7:$H$10,3,0)),"0")/7</f>
        <v>320365.71428571426</v>
      </c>
      <c r="M615" s="29">
        <f>(((VLOOKUP(F615,'DB-방치 재화'!$B$3:$I$1698,8,0)+8)*(VLOOKUP(H615,'DB-파견 작전실'!$L$8:$M$14,2,0)))*D615)</f>
        <v>74558.986666666679</v>
      </c>
      <c r="N615" s="29">
        <f>_xlfn.IFNA(IF(C615&lt;'DB-선물'!$E$5,VLOOKUP('주요 재화 수급처 관리'!$H$10,'DB-선물'!$G$6:$I$9,3,0),(IF('DB-선물'!$E$11&lt;=C615&lt;'DB-선물'!E561,VLOOKUP('주요 재화 수급처 관리'!$H$10,'DB-선물'!$G$12:$I$15,3,0),VLOOKUP(H615,'DB-선물'!$G$18:$I$21,3,0)))),"0")*6*D615</f>
        <v>0</v>
      </c>
      <c r="O615" s="29">
        <f t="array" ref="O615">(_xlfn.IFNA((VLOOKUP((INDEX('DB-메모리얼'!$F$5:$F$98,MATCH(MIN(ABS('DB-메모리얼'!$F$5:$F$98-'주요 재화 수급처 관리'!$C$10)),ABS('DB-메모리얼'!$F$5:$F$98-'주요 재화 수급처 관리'!$C$10),0))),'DB-메모리얼'!$F$5:$K$98,MATCH(H615,'DB-메모리얼'!$H$3:$K$3,0)+2,0)),"0"))*D615/14</f>
        <v>0</v>
      </c>
      <c r="P615" s="29">
        <f t="shared" si="22"/>
        <v>1028</v>
      </c>
      <c r="Q615" s="299">
        <f t="shared" si="23"/>
        <v>7816209.6152380956</v>
      </c>
    </row>
    <row r="616" spans="2:17" ht="18" thickTop="1" thickBot="1" x14ac:dyDescent="0.35">
      <c r="B616" s="22" t="s">
        <v>1611</v>
      </c>
      <c r="C616" s="116">
        <v>286</v>
      </c>
      <c r="D616" s="323">
        <v>1</v>
      </c>
      <c r="E616" s="17"/>
      <c r="F616" s="276">
        <f>VLOOKUP(C616,'DB-캐릭터별 스테이지 매칭'!$E$3:$F$302,2,0)</f>
        <v>1570</v>
      </c>
      <c r="G616" s="276" t="str">
        <f>VLOOKUP(F616,'DB-캐릭터별 스테이지 매칭'!$I$3:$L$1698,4,0)</f>
        <v>30-54</v>
      </c>
      <c r="H616" s="276">
        <f>_xlfn.IFNA(VLOOKUP(B616,'DB-서식용'!$D$4:$E$12,2,0),"")</f>
        <v>1040302001</v>
      </c>
      <c r="I616" s="29">
        <f>IFERROR((VLOOKUP(F616,'DB-방치 재화'!$B$3:$I$1800,(MATCH(H616,'DB-방치 재화'!$F$1:$I$1,0)+4),0))*60*24*D616,"0")*(1.7+1.58)</f>
        <v>7193433.6000000006</v>
      </c>
      <c r="J616" s="29">
        <f>_xlfn.IFNA(IF(H616='DB-일일 퀘스트'!$F$6,VLOOKUP(F616,'DB-방치 재화'!$B$3:$H$1698,5,0)*VLOOKUP(H616,'DB-일일 퀘스트'!$F$6:$H$13,3,0),IF(H616='DB-일일 퀘스트'!$F$7,VLOOKUP(F616,'DB-방치 재화'!$B$3:$H$1698,6,0)*VLOOKUP(H616,'DB-일일 퀘스트'!$F$6:$H$13,3,0),IF(H616='DB-일일 퀘스트'!$F$8,VLOOKUP(F616,'DB-방치 재화'!$B$3:$H$1698,7,0)*VLOOKUP(H616,'DB-일일 퀘스트'!$F$6:$H$13,3,0),VLOOKUP(H616,'DB-일일 퀘스트'!$F$6:$H$13,3,0)))),"0")</f>
        <v>182760</v>
      </c>
      <c r="K616" s="29">
        <f>_xlfn.IFNA((IF(H616='DB-주간 퀘스트'!$F$6,VLOOKUP(F616,'DB-방치 재화'!$B$3:$H$1698,5,0)*VLOOKUP(H616,'DB-주간 퀘스트'!$F$6:$H$15,3,0),IF(H616='DB-주간 퀘스트'!$F$7,VLOOKUP(F616,'DB-방치 재화'!$B$3:$H$1698,6,0)*VLOOKUP(H616,'DB-주간 퀘스트'!$F$6:$H$15,3,0),IF(H616='DB-주간 퀘스트'!$F$8,VLOOKUP(F616,'DB-방치 재화'!$B$3:$H$1698,7,0)*VLOOKUP(H616,'DB-주간 퀘스트'!$F$6:$H$15,3,0),VLOOKUP(H616,'DB-주간 퀘스트'!$F$6:$H$15,3,0)))))/7,"0")</f>
        <v>78325.71428571429</v>
      </c>
      <c r="L616" s="29">
        <f t="array" ref="L616">_xlfn.IFNA(IF(H616='DB-아스니아 미션'!$F$8,VLOOKUP('주요 재화 수급처 관리'!$F$10:$F$11,'DB-방치 재화'!$B$3:$H$1698,6,0)*'DB-아스니아 미션'!$H$8,VLOOKUP('주요 재화 수급처 관리'!$H$10:$H$11,'DB-아스니아 미션'!$F$7:$H$10,3,0)),"0")/7</f>
        <v>320365.71428571426</v>
      </c>
      <c r="M616" s="29">
        <f>(((VLOOKUP(F616,'DB-방치 재화'!$B$3:$I$1698,8,0)+8)*(VLOOKUP(H616,'DB-파견 작전실'!$L$8:$M$14,2,0)))*D616)</f>
        <v>74558.986666666679</v>
      </c>
      <c r="N616" s="29">
        <f>_xlfn.IFNA(IF(C616&lt;'DB-선물'!$E$5,VLOOKUP('주요 재화 수급처 관리'!$H$10,'DB-선물'!$G$6:$I$9,3,0),(IF('DB-선물'!$E$11&lt;=C616&lt;'DB-선물'!E562,VLOOKUP('주요 재화 수급처 관리'!$H$10,'DB-선물'!$G$12:$I$15,3,0),VLOOKUP(H616,'DB-선물'!$G$18:$I$21,3,0)))),"0")*6*D616</f>
        <v>0</v>
      </c>
      <c r="O616" s="29">
        <f t="array" ref="O616">(_xlfn.IFNA((VLOOKUP((INDEX('DB-메모리얼'!$F$5:$F$98,MATCH(MIN(ABS('DB-메모리얼'!$F$5:$F$98-'주요 재화 수급처 관리'!$C$10)),ABS('DB-메모리얼'!$F$5:$F$98-'주요 재화 수급처 관리'!$C$10),0))),'DB-메모리얼'!$F$5:$K$98,MATCH(H616,'DB-메모리얼'!$H$3:$K$3,0)+2,0)),"0"))*D616/14</f>
        <v>0</v>
      </c>
      <c r="P616" s="29">
        <f t="shared" si="22"/>
        <v>1028</v>
      </c>
      <c r="Q616" s="299">
        <f t="shared" si="23"/>
        <v>7850472.015238096</v>
      </c>
    </row>
    <row r="617" spans="2:17" ht="18" thickTop="1" thickBot="1" x14ac:dyDescent="0.35">
      <c r="B617" s="22" t="s">
        <v>1611</v>
      </c>
      <c r="C617" s="116">
        <v>287</v>
      </c>
      <c r="D617" s="323">
        <v>1</v>
      </c>
      <c r="E617" s="17"/>
      <c r="F617" s="276">
        <f>VLOOKUP(C617,'DB-캐릭터별 스테이지 매칭'!$E$3:$F$302,2,0)</f>
        <v>1579</v>
      </c>
      <c r="G617" s="276" t="str">
        <f>VLOOKUP(F617,'DB-캐릭터별 스테이지 매칭'!$I$3:$L$1698,4,0)</f>
        <v>31-3</v>
      </c>
      <c r="H617" s="276">
        <f>_xlfn.IFNA(VLOOKUP(B617,'DB-서식용'!$D$4:$E$12,2,0),"")</f>
        <v>1040302001</v>
      </c>
      <c r="I617" s="29">
        <f>IFERROR((VLOOKUP(F617,'DB-방치 재화'!$B$3:$I$1800,(MATCH(H617,'DB-방치 재화'!$F$1:$I$1,0)+4),0))*60*24*D617,"0")*(1.7+1.58)</f>
        <v>7226496.0000000009</v>
      </c>
      <c r="J617" s="29">
        <f>_xlfn.IFNA(IF(H617='DB-일일 퀘스트'!$F$6,VLOOKUP(F617,'DB-방치 재화'!$B$3:$H$1698,5,0)*VLOOKUP(H617,'DB-일일 퀘스트'!$F$6:$H$13,3,0),IF(H617='DB-일일 퀘스트'!$F$7,VLOOKUP(F617,'DB-방치 재화'!$B$3:$H$1698,6,0)*VLOOKUP(H617,'DB-일일 퀘스트'!$F$6:$H$13,3,0),IF(H617='DB-일일 퀘스트'!$F$8,VLOOKUP(F617,'DB-방치 재화'!$B$3:$H$1698,7,0)*VLOOKUP(H617,'DB-일일 퀘스트'!$F$6:$H$13,3,0),VLOOKUP(H617,'DB-일일 퀘스트'!$F$6:$H$13,3,0)))),"0")</f>
        <v>183600</v>
      </c>
      <c r="K617" s="29">
        <f>_xlfn.IFNA((IF(H617='DB-주간 퀘스트'!$F$6,VLOOKUP(F617,'DB-방치 재화'!$B$3:$H$1698,5,0)*VLOOKUP(H617,'DB-주간 퀘스트'!$F$6:$H$15,3,0),IF(H617='DB-주간 퀘스트'!$F$7,VLOOKUP(F617,'DB-방치 재화'!$B$3:$H$1698,6,0)*VLOOKUP(H617,'DB-주간 퀘스트'!$F$6:$H$15,3,0),IF(H617='DB-주간 퀘스트'!$F$8,VLOOKUP(F617,'DB-방치 재화'!$B$3:$H$1698,7,0)*VLOOKUP(H617,'DB-주간 퀘스트'!$F$6:$H$15,3,0),VLOOKUP(H617,'DB-주간 퀘스트'!$F$6:$H$15,3,0)))))/7,"0")</f>
        <v>78685.71428571429</v>
      </c>
      <c r="L617" s="29">
        <f t="array" ref="L617">_xlfn.IFNA(IF(H617='DB-아스니아 미션'!$F$8,VLOOKUP('주요 재화 수급처 관리'!$F$10:$F$11,'DB-방치 재화'!$B$3:$H$1698,6,0)*'DB-아스니아 미션'!$H$8,VLOOKUP('주요 재화 수급처 관리'!$H$10:$H$11,'DB-아스니아 미션'!$F$7:$H$10,3,0)),"0")/7</f>
        <v>320365.71428571426</v>
      </c>
      <c r="M617" s="29">
        <f>(((VLOOKUP(F617,'DB-방치 재화'!$B$3:$I$1698,8,0)+8)*(VLOOKUP(H617,'DB-파견 작전실'!$L$8:$M$14,2,0)))*D617)</f>
        <v>74558.986666666679</v>
      </c>
      <c r="N617" s="29">
        <f>_xlfn.IFNA(IF(C617&lt;'DB-선물'!$E$5,VLOOKUP('주요 재화 수급처 관리'!$H$10,'DB-선물'!$G$6:$I$9,3,0),(IF('DB-선물'!$E$11&lt;=C617&lt;'DB-선물'!E563,VLOOKUP('주요 재화 수급처 관리'!$H$10,'DB-선물'!$G$12:$I$15,3,0),VLOOKUP(H617,'DB-선물'!$G$18:$I$21,3,0)))),"0")*6*D617</f>
        <v>0</v>
      </c>
      <c r="O617" s="29">
        <f t="array" ref="O617">(_xlfn.IFNA((VLOOKUP((INDEX('DB-메모리얼'!$F$5:$F$98,MATCH(MIN(ABS('DB-메모리얼'!$F$5:$F$98-'주요 재화 수급처 관리'!$C$10)),ABS('DB-메모리얼'!$F$5:$F$98-'주요 재화 수급처 관리'!$C$10),0))),'DB-메모리얼'!$F$5:$K$98,MATCH(H617,'DB-메모리얼'!$H$3:$K$3,0)+2,0)),"0"))*D617/14</f>
        <v>0</v>
      </c>
      <c r="P617" s="29">
        <f t="shared" si="22"/>
        <v>1028</v>
      </c>
      <c r="Q617" s="299">
        <f t="shared" si="23"/>
        <v>7884734.4152380964</v>
      </c>
    </row>
    <row r="618" spans="2:17" ht="18" thickTop="1" thickBot="1" x14ac:dyDescent="0.35">
      <c r="B618" s="22" t="s">
        <v>1611</v>
      </c>
      <c r="C618" s="116">
        <v>288</v>
      </c>
      <c r="D618" s="323">
        <v>1</v>
      </c>
      <c r="E618" s="17"/>
      <c r="F618" s="276">
        <f>VLOOKUP(C618,'DB-캐릭터별 스테이지 매칭'!$E$3:$F$302,2,0)</f>
        <v>1588</v>
      </c>
      <c r="G618" s="276" t="str">
        <f>VLOOKUP(F618,'DB-캐릭터별 스테이지 매칭'!$I$3:$L$1698,4,0)</f>
        <v>31-12</v>
      </c>
      <c r="H618" s="276">
        <f>_xlfn.IFNA(VLOOKUP(B618,'DB-서식용'!$D$4:$E$12,2,0),"")</f>
        <v>1040302001</v>
      </c>
      <c r="I618" s="29">
        <f>IFERROR((VLOOKUP(F618,'DB-방치 재화'!$B$3:$I$1800,(MATCH(H618,'DB-방치 재화'!$F$1:$I$1,0)+4),0))*60*24*D618,"0")*(1.7+1.58)</f>
        <v>7269004.8000000007</v>
      </c>
      <c r="J618" s="29">
        <f>_xlfn.IFNA(IF(H618='DB-일일 퀘스트'!$F$6,VLOOKUP(F618,'DB-방치 재화'!$B$3:$H$1698,5,0)*VLOOKUP(H618,'DB-일일 퀘스트'!$F$6:$H$13,3,0),IF(H618='DB-일일 퀘스트'!$F$7,VLOOKUP(F618,'DB-방치 재화'!$B$3:$H$1698,6,0)*VLOOKUP(H618,'DB-일일 퀘스트'!$F$6:$H$13,3,0),IF(H618='DB-일일 퀘스트'!$F$8,VLOOKUP(F618,'DB-방치 재화'!$B$3:$H$1698,7,0)*VLOOKUP(H618,'DB-일일 퀘스트'!$F$6:$H$13,3,0),VLOOKUP(H618,'DB-일일 퀘스트'!$F$6:$H$13,3,0)))),"0")</f>
        <v>184680</v>
      </c>
      <c r="K618" s="29">
        <f>_xlfn.IFNA((IF(H618='DB-주간 퀘스트'!$F$6,VLOOKUP(F618,'DB-방치 재화'!$B$3:$H$1698,5,0)*VLOOKUP(H618,'DB-주간 퀘스트'!$F$6:$H$15,3,0),IF(H618='DB-주간 퀘스트'!$F$7,VLOOKUP(F618,'DB-방치 재화'!$B$3:$H$1698,6,0)*VLOOKUP(H618,'DB-주간 퀘스트'!$F$6:$H$15,3,0),IF(H618='DB-주간 퀘스트'!$F$8,VLOOKUP(F618,'DB-방치 재화'!$B$3:$H$1698,7,0)*VLOOKUP(H618,'DB-주간 퀘스트'!$F$6:$H$15,3,0),VLOOKUP(H618,'DB-주간 퀘스트'!$F$6:$H$15,3,0)))))/7,"0")</f>
        <v>79148.571428571435</v>
      </c>
      <c r="L618" s="29">
        <f t="array" ref="L618">_xlfn.IFNA(IF(H618='DB-아스니아 미션'!$F$8,VLOOKUP('주요 재화 수급처 관리'!$F$10:$F$11,'DB-방치 재화'!$B$3:$H$1698,6,0)*'DB-아스니아 미션'!$H$8,VLOOKUP('주요 재화 수급처 관리'!$H$10:$H$11,'DB-아스니아 미션'!$F$7:$H$10,3,0)),"0")/7</f>
        <v>320365.71428571426</v>
      </c>
      <c r="M618" s="29">
        <f>(((VLOOKUP(F618,'DB-방치 재화'!$B$3:$I$1698,8,0)+8)*(VLOOKUP(H618,'DB-파견 작전실'!$L$8:$M$14,2,0)))*D618)</f>
        <v>74558.986666666679</v>
      </c>
      <c r="N618" s="29">
        <f>_xlfn.IFNA(IF(C618&lt;'DB-선물'!$E$5,VLOOKUP('주요 재화 수급처 관리'!$H$10,'DB-선물'!$G$6:$I$9,3,0),(IF('DB-선물'!$E$11&lt;=C618&lt;'DB-선물'!E564,VLOOKUP('주요 재화 수급처 관리'!$H$10,'DB-선물'!$G$12:$I$15,3,0),VLOOKUP(H618,'DB-선물'!$G$18:$I$21,3,0)))),"0")*6*D618</f>
        <v>0</v>
      </c>
      <c r="O618" s="29">
        <f t="array" ref="O618">(_xlfn.IFNA((VLOOKUP((INDEX('DB-메모리얼'!$F$5:$F$98,MATCH(MIN(ABS('DB-메모리얼'!$F$5:$F$98-'주요 재화 수급처 관리'!$C$10)),ABS('DB-메모리얼'!$F$5:$F$98-'주요 재화 수급처 관리'!$C$10),0))),'DB-메모리얼'!$F$5:$K$98,MATCH(H618,'DB-메모리얼'!$H$3:$K$3,0)+2,0)),"0"))*D618/14</f>
        <v>0</v>
      </c>
      <c r="P618" s="29">
        <f t="shared" si="22"/>
        <v>1028</v>
      </c>
      <c r="Q618" s="299">
        <f t="shared" si="23"/>
        <v>7928786.0723809535</v>
      </c>
    </row>
    <row r="619" spans="2:17" ht="18" thickTop="1" thickBot="1" x14ac:dyDescent="0.35">
      <c r="B619" s="22" t="s">
        <v>1611</v>
      </c>
      <c r="C619" s="116">
        <v>289</v>
      </c>
      <c r="D619" s="323">
        <v>1</v>
      </c>
      <c r="E619" s="17"/>
      <c r="F619" s="276">
        <f>VLOOKUP(C619,'DB-캐릭터별 스테이지 매칭'!$E$3:$F$302,2,0)</f>
        <v>1597</v>
      </c>
      <c r="G619" s="276" t="str">
        <f>VLOOKUP(F619,'DB-캐릭터별 스테이지 매칭'!$I$3:$L$1698,4,0)</f>
        <v>31-21</v>
      </c>
      <c r="H619" s="276">
        <f>_xlfn.IFNA(VLOOKUP(B619,'DB-서식용'!$D$4:$E$12,2,0),"")</f>
        <v>1040302001</v>
      </c>
      <c r="I619" s="29">
        <f>IFERROR((VLOOKUP(F619,'DB-방치 재화'!$B$3:$I$1800,(MATCH(H619,'DB-방치 재화'!$F$1:$I$1,0)+4),0))*60*24*D619,"0")*(1.7+1.58)</f>
        <v>7306790.4000000004</v>
      </c>
      <c r="J619" s="29">
        <f>_xlfn.IFNA(IF(H619='DB-일일 퀘스트'!$F$6,VLOOKUP(F619,'DB-방치 재화'!$B$3:$H$1698,5,0)*VLOOKUP(H619,'DB-일일 퀘스트'!$F$6:$H$13,3,0),IF(H619='DB-일일 퀘스트'!$F$7,VLOOKUP(F619,'DB-방치 재화'!$B$3:$H$1698,6,0)*VLOOKUP(H619,'DB-일일 퀘스트'!$F$6:$H$13,3,0),IF(H619='DB-일일 퀘스트'!$F$8,VLOOKUP(F619,'DB-방치 재화'!$B$3:$H$1698,7,0)*VLOOKUP(H619,'DB-일일 퀘스트'!$F$6:$H$13,3,0),VLOOKUP(H619,'DB-일일 퀘스트'!$F$6:$H$13,3,0)))),"0")</f>
        <v>185640</v>
      </c>
      <c r="K619" s="29">
        <f>_xlfn.IFNA((IF(H619='DB-주간 퀘스트'!$F$6,VLOOKUP(F619,'DB-방치 재화'!$B$3:$H$1698,5,0)*VLOOKUP(H619,'DB-주간 퀘스트'!$F$6:$H$15,3,0),IF(H619='DB-주간 퀘스트'!$F$7,VLOOKUP(F619,'DB-방치 재화'!$B$3:$H$1698,6,0)*VLOOKUP(H619,'DB-주간 퀘스트'!$F$6:$H$15,3,0),IF(H619='DB-주간 퀘스트'!$F$8,VLOOKUP(F619,'DB-방치 재화'!$B$3:$H$1698,7,0)*VLOOKUP(H619,'DB-주간 퀘스트'!$F$6:$H$15,3,0),VLOOKUP(H619,'DB-주간 퀘스트'!$F$6:$H$15,3,0)))))/7,"0")</f>
        <v>79560</v>
      </c>
      <c r="L619" s="29">
        <f t="array" ref="L619">_xlfn.IFNA(IF(H619='DB-아스니아 미션'!$F$8,VLOOKUP('주요 재화 수급처 관리'!$F$10:$F$11,'DB-방치 재화'!$B$3:$H$1698,6,0)*'DB-아스니아 미션'!$H$8,VLOOKUP('주요 재화 수급처 관리'!$H$10:$H$11,'DB-아스니아 미션'!$F$7:$H$10,3,0)),"0")/7</f>
        <v>320365.71428571426</v>
      </c>
      <c r="M619" s="29">
        <f>(((VLOOKUP(F619,'DB-방치 재화'!$B$3:$I$1698,8,0)+8)*(VLOOKUP(H619,'DB-파견 작전실'!$L$8:$M$14,2,0)))*D619)</f>
        <v>74558.986666666679</v>
      </c>
      <c r="N619" s="29">
        <f>_xlfn.IFNA(IF(C619&lt;'DB-선물'!$E$5,VLOOKUP('주요 재화 수급처 관리'!$H$10,'DB-선물'!$G$6:$I$9,3,0),(IF('DB-선물'!$E$11&lt;=C619&lt;'DB-선물'!E565,VLOOKUP('주요 재화 수급처 관리'!$H$10,'DB-선물'!$G$12:$I$15,3,0),VLOOKUP(H619,'DB-선물'!$G$18:$I$21,3,0)))),"0")*6*D619</f>
        <v>0</v>
      </c>
      <c r="O619" s="29">
        <f t="array" ref="O619">(_xlfn.IFNA((VLOOKUP((INDEX('DB-메모리얼'!$F$5:$F$98,MATCH(MIN(ABS('DB-메모리얼'!$F$5:$F$98-'주요 재화 수급처 관리'!$C$10)),ABS('DB-메모리얼'!$F$5:$F$98-'주요 재화 수급처 관리'!$C$10),0))),'DB-메모리얼'!$F$5:$K$98,MATCH(H619,'DB-메모리얼'!$H$3:$K$3,0)+2,0)),"0"))*D619/14</f>
        <v>0</v>
      </c>
      <c r="P619" s="29">
        <f t="shared" si="22"/>
        <v>1028</v>
      </c>
      <c r="Q619" s="299">
        <f t="shared" si="23"/>
        <v>7967943.1009523813</v>
      </c>
    </row>
    <row r="620" spans="2:17" ht="18" thickTop="1" thickBot="1" x14ac:dyDescent="0.35">
      <c r="B620" s="22" t="s">
        <v>1611</v>
      </c>
      <c r="C620" s="116">
        <v>290</v>
      </c>
      <c r="D620" s="323">
        <v>1</v>
      </c>
      <c r="E620" s="17"/>
      <c r="F620" s="276">
        <f>VLOOKUP(C620,'DB-캐릭터별 스테이지 매칭'!$E$3:$F$302,2,0)</f>
        <v>1606</v>
      </c>
      <c r="G620" s="276" t="str">
        <f>VLOOKUP(F620,'DB-캐릭터별 스테이지 매칭'!$I$3:$L$1698,4,0)</f>
        <v>31-30</v>
      </c>
      <c r="H620" s="276">
        <f>_xlfn.IFNA(VLOOKUP(B620,'DB-서식용'!$D$4:$E$12,2,0),"")</f>
        <v>1040302001</v>
      </c>
      <c r="I620" s="29">
        <f>IFERROR((VLOOKUP(F620,'DB-방치 재화'!$B$3:$I$1800,(MATCH(H620,'DB-방치 재화'!$F$1:$I$1,0)+4),0))*60*24*D620,"0")*(1.7+1.58)</f>
        <v>7349299.2000000002</v>
      </c>
      <c r="J620" s="29">
        <f>_xlfn.IFNA(IF(H620='DB-일일 퀘스트'!$F$6,VLOOKUP(F620,'DB-방치 재화'!$B$3:$H$1698,5,0)*VLOOKUP(H620,'DB-일일 퀘스트'!$F$6:$H$13,3,0),IF(H620='DB-일일 퀘스트'!$F$7,VLOOKUP(F620,'DB-방치 재화'!$B$3:$H$1698,6,0)*VLOOKUP(H620,'DB-일일 퀘스트'!$F$6:$H$13,3,0),IF(H620='DB-일일 퀘스트'!$F$8,VLOOKUP(F620,'DB-방치 재화'!$B$3:$H$1698,7,0)*VLOOKUP(H620,'DB-일일 퀘스트'!$F$6:$H$13,3,0),VLOOKUP(H620,'DB-일일 퀘스트'!$F$6:$H$13,3,0)))),"0")</f>
        <v>186720</v>
      </c>
      <c r="K620" s="29">
        <f>_xlfn.IFNA((IF(H620='DB-주간 퀘스트'!$F$6,VLOOKUP(F620,'DB-방치 재화'!$B$3:$H$1698,5,0)*VLOOKUP(H620,'DB-주간 퀘스트'!$F$6:$H$15,3,0),IF(H620='DB-주간 퀘스트'!$F$7,VLOOKUP(F620,'DB-방치 재화'!$B$3:$H$1698,6,0)*VLOOKUP(H620,'DB-주간 퀘스트'!$F$6:$H$15,3,0),IF(H620='DB-주간 퀘스트'!$F$8,VLOOKUP(F620,'DB-방치 재화'!$B$3:$H$1698,7,0)*VLOOKUP(H620,'DB-주간 퀘스트'!$F$6:$H$15,3,0),VLOOKUP(H620,'DB-주간 퀘스트'!$F$6:$H$15,3,0)))))/7,"0")</f>
        <v>80022.857142857145</v>
      </c>
      <c r="L620" s="29">
        <f t="array" ref="L620">_xlfn.IFNA(IF(H620='DB-아스니아 미션'!$F$8,VLOOKUP('주요 재화 수급처 관리'!$F$10:$F$11,'DB-방치 재화'!$B$3:$H$1698,6,0)*'DB-아스니아 미션'!$H$8,VLOOKUP('주요 재화 수급처 관리'!$H$10:$H$11,'DB-아스니아 미션'!$F$7:$H$10,3,0)),"0")/7</f>
        <v>320365.71428571426</v>
      </c>
      <c r="M620" s="29">
        <f>(((VLOOKUP(F620,'DB-방치 재화'!$B$3:$I$1698,8,0)+8)*(VLOOKUP(H620,'DB-파견 작전실'!$L$8:$M$14,2,0)))*D620)</f>
        <v>74558.986666666679</v>
      </c>
      <c r="N620" s="29">
        <f>_xlfn.IFNA(IF(C620&lt;'DB-선물'!$E$5,VLOOKUP('주요 재화 수급처 관리'!$H$10,'DB-선물'!$G$6:$I$9,3,0),(IF('DB-선물'!$E$11&lt;=C620&lt;'DB-선물'!E566,VLOOKUP('주요 재화 수급처 관리'!$H$10,'DB-선물'!$G$12:$I$15,3,0),VLOOKUP(H620,'DB-선물'!$G$18:$I$21,3,0)))),"0")*6*D620</f>
        <v>0</v>
      </c>
      <c r="O620" s="29">
        <f t="array" ref="O620">(_xlfn.IFNA((VLOOKUP((INDEX('DB-메모리얼'!$F$5:$F$98,MATCH(MIN(ABS('DB-메모리얼'!$F$5:$F$98-'주요 재화 수급처 관리'!$C$10)),ABS('DB-메모리얼'!$F$5:$F$98-'주요 재화 수급처 관리'!$C$10),0))),'DB-메모리얼'!$F$5:$K$98,MATCH(H620,'DB-메모리얼'!$H$3:$K$3,0)+2,0)),"0"))*D620/14</f>
        <v>0</v>
      </c>
      <c r="P620" s="29">
        <f t="shared" si="22"/>
        <v>1028</v>
      </c>
      <c r="Q620" s="299">
        <f t="shared" si="23"/>
        <v>8011994.7580952384</v>
      </c>
    </row>
    <row r="621" spans="2:17" ht="18" thickTop="1" thickBot="1" x14ac:dyDescent="0.35">
      <c r="B621" s="22" t="s">
        <v>1611</v>
      </c>
      <c r="C621" s="116">
        <v>291</v>
      </c>
      <c r="D621" s="323">
        <v>1</v>
      </c>
      <c r="E621" s="17"/>
      <c r="F621" s="276">
        <f>VLOOKUP(C621,'DB-캐릭터별 스테이지 매칭'!$E$3:$F$302,2,0)</f>
        <v>1615</v>
      </c>
      <c r="G621" s="276" t="str">
        <f>VLOOKUP(F621,'DB-캐릭터별 스테이지 매칭'!$I$3:$L$1698,4,0)</f>
        <v>31-39</v>
      </c>
      <c r="H621" s="276">
        <f>_xlfn.IFNA(VLOOKUP(B621,'DB-서식용'!$D$4:$E$12,2,0),"")</f>
        <v>1040302001</v>
      </c>
      <c r="I621" s="29">
        <f>IFERROR((VLOOKUP(F621,'DB-방치 재화'!$B$3:$I$1800,(MATCH(H621,'DB-방치 재화'!$F$1:$I$1,0)+4),0))*60*24*D621,"0")*(1.7+1.58)</f>
        <v>7387084.8000000007</v>
      </c>
      <c r="J621" s="29">
        <f>_xlfn.IFNA(IF(H621='DB-일일 퀘스트'!$F$6,VLOOKUP(F621,'DB-방치 재화'!$B$3:$H$1698,5,0)*VLOOKUP(H621,'DB-일일 퀘스트'!$F$6:$H$13,3,0),IF(H621='DB-일일 퀘스트'!$F$7,VLOOKUP(F621,'DB-방치 재화'!$B$3:$H$1698,6,0)*VLOOKUP(H621,'DB-일일 퀘스트'!$F$6:$H$13,3,0),IF(H621='DB-일일 퀘스트'!$F$8,VLOOKUP(F621,'DB-방치 재화'!$B$3:$H$1698,7,0)*VLOOKUP(H621,'DB-일일 퀘스트'!$F$6:$H$13,3,0),VLOOKUP(H621,'DB-일일 퀘스트'!$F$6:$H$13,3,0)))),"0")</f>
        <v>187680</v>
      </c>
      <c r="K621" s="29">
        <f>_xlfn.IFNA((IF(H621='DB-주간 퀘스트'!$F$6,VLOOKUP(F621,'DB-방치 재화'!$B$3:$H$1698,5,0)*VLOOKUP(H621,'DB-주간 퀘스트'!$F$6:$H$15,3,0),IF(H621='DB-주간 퀘스트'!$F$7,VLOOKUP(F621,'DB-방치 재화'!$B$3:$H$1698,6,0)*VLOOKUP(H621,'DB-주간 퀘스트'!$F$6:$H$15,3,0),IF(H621='DB-주간 퀘스트'!$F$8,VLOOKUP(F621,'DB-방치 재화'!$B$3:$H$1698,7,0)*VLOOKUP(H621,'DB-주간 퀘스트'!$F$6:$H$15,3,0),VLOOKUP(H621,'DB-주간 퀘스트'!$F$6:$H$15,3,0)))))/7,"0")</f>
        <v>80434.28571428571</v>
      </c>
      <c r="L621" s="29">
        <f t="array" ref="L621">_xlfn.IFNA(IF(H621='DB-아스니아 미션'!$F$8,VLOOKUP('주요 재화 수급처 관리'!$F$10:$F$11,'DB-방치 재화'!$B$3:$H$1698,6,0)*'DB-아스니아 미션'!$H$8,VLOOKUP('주요 재화 수급처 관리'!$H$10:$H$11,'DB-아스니아 미션'!$F$7:$H$10,3,0)),"0")/7</f>
        <v>320365.71428571426</v>
      </c>
      <c r="M621" s="29">
        <f>(((VLOOKUP(F621,'DB-방치 재화'!$B$3:$I$1698,8,0)+8)*(VLOOKUP(H621,'DB-파견 작전실'!$L$8:$M$14,2,0)))*D621)</f>
        <v>74558.986666666679</v>
      </c>
      <c r="N621" s="29">
        <f>_xlfn.IFNA(IF(C621&lt;'DB-선물'!$E$5,VLOOKUP('주요 재화 수급처 관리'!$H$10,'DB-선물'!$G$6:$I$9,3,0),(IF('DB-선물'!$E$11&lt;=C621&lt;'DB-선물'!E567,VLOOKUP('주요 재화 수급처 관리'!$H$10,'DB-선물'!$G$12:$I$15,3,0),VLOOKUP(H621,'DB-선물'!$G$18:$I$21,3,0)))),"0")*6*D621</f>
        <v>0</v>
      </c>
      <c r="O621" s="29">
        <f t="array" ref="O621">(_xlfn.IFNA((VLOOKUP((INDEX('DB-메모리얼'!$F$5:$F$98,MATCH(MIN(ABS('DB-메모리얼'!$F$5:$F$98-'주요 재화 수급처 관리'!$C$10)),ABS('DB-메모리얼'!$F$5:$F$98-'주요 재화 수급처 관리'!$C$10),0))),'DB-메모리얼'!$F$5:$K$98,MATCH(H621,'DB-메모리얼'!$H$3:$K$3,0)+2,0)),"0"))*D621/14</f>
        <v>0</v>
      </c>
      <c r="P621" s="29">
        <f t="shared" si="22"/>
        <v>1028</v>
      </c>
      <c r="Q621" s="299">
        <f t="shared" si="23"/>
        <v>8051151.7866666671</v>
      </c>
    </row>
    <row r="622" spans="2:17" ht="18" thickTop="1" thickBot="1" x14ac:dyDescent="0.35">
      <c r="B622" s="22" t="s">
        <v>1611</v>
      </c>
      <c r="C622" s="116">
        <v>292</v>
      </c>
      <c r="D622" s="323">
        <v>1</v>
      </c>
      <c r="E622" s="17"/>
      <c r="F622" s="276">
        <f>VLOOKUP(C622,'DB-캐릭터별 스테이지 매칭'!$E$3:$F$302,2,0)</f>
        <v>1624</v>
      </c>
      <c r="G622" s="276" t="str">
        <f>VLOOKUP(F622,'DB-캐릭터별 스테이지 매칭'!$I$3:$L$1698,4,0)</f>
        <v>31-48</v>
      </c>
      <c r="H622" s="276">
        <f>_xlfn.IFNA(VLOOKUP(B622,'DB-서식용'!$D$4:$E$12,2,0),"")</f>
        <v>1040302001</v>
      </c>
      <c r="I622" s="29">
        <f>IFERROR((VLOOKUP(F622,'DB-방치 재화'!$B$3:$I$1800,(MATCH(H622,'DB-방치 재화'!$F$1:$I$1,0)+4),0))*60*24*D622,"0")*(1.7+1.58)</f>
        <v>7424870.4000000004</v>
      </c>
      <c r="J622" s="29">
        <f>_xlfn.IFNA(IF(H622='DB-일일 퀘스트'!$F$6,VLOOKUP(F622,'DB-방치 재화'!$B$3:$H$1698,5,0)*VLOOKUP(H622,'DB-일일 퀘스트'!$F$6:$H$13,3,0),IF(H622='DB-일일 퀘스트'!$F$7,VLOOKUP(F622,'DB-방치 재화'!$B$3:$H$1698,6,0)*VLOOKUP(H622,'DB-일일 퀘스트'!$F$6:$H$13,3,0),IF(H622='DB-일일 퀘스트'!$F$8,VLOOKUP(F622,'DB-방치 재화'!$B$3:$H$1698,7,0)*VLOOKUP(H622,'DB-일일 퀘스트'!$F$6:$H$13,3,0),VLOOKUP(H622,'DB-일일 퀘스트'!$F$6:$H$13,3,0)))),"0")</f>
        <v>188640</v>
      </c>
      <c r="K622" s="29">
        <f>_xlfn.IFNA((IF(H622='DB-주간 퀘스트'!$F$6,VLOOKUP(F622,'DB-방치 재화'!$B$3:$H$1698,5,0)*VLOOKUP(H622,'DB-주간 퀘스트'!$F$6:$H$15,3,0),IF(H622='DB-주간 퀘스트'!$F$7,VLOOKUP(F622,'DB-방치 재화'!$B$3:$H$1698,6,0)*VLOOKUP(H622,'DB-주간 퀘스트'!$F$6:$H$15,3,0),IF(H622='DB-주간 퀘스트'!$F$8,VLOOKUP(F622,'DB-방치 재화'!$B$3:$H$1698,7,0)*VLOOKUP(H622,'DB-주간 퀘스트'!$F$6:$H$15,3,0),VLOOKUP(H622,'DB-주간 퀘스트'!$F$6:$H$15,3,0)))))/7,"0")</f>
        <v>80845.71428571429</v>
      </c>
      <c r="L622" s="29">
        <f t="array" ref="L622">_xlfn.IFNA(IF(H622='DB-아스니아 미션'!$F$8,VLOOKUP('주요 재화 수급처 관리'!$F$10:$F$11,'DB-방치 재화'!$B$3:$H$1698,6,0)*'DB-아스니아 미션'!$H$8,VLOOKUP('주요 재화 수급처 관리'!$H$10:$H$11,'DB-아스니아 미션'!$F$7:$H$10,3,0)),"0")/7</f>
        <v>320365.71428571426</v>
      </c>
      <c r="M622" s="29">
        <f>(((VLOOKUP(F622,'DB-방치 재화'!$B$3:$I$1698,8,0)+8)*(VLOOKUP(H622,'DB-파견 작전실'!$L$8:$M$14,2,0)))*D622)</f>
        <v>74558.986666666679</v>
      </c>
      <c r="N622" s="29">
        <f>_xlfn.IFNA(IF(C622&lt;'DB-선물'!$E$5,VLOOKUP('주요 재화 수급처 관리'!$H$10,'DB-선물'!$G$6:$I$9,3,0),(IF('DB-선물'!$E$11&lt;=C622&lt;'DB-선물'!E568,VLOOKUP('주요 재화 수급처 관리'!$H$10,'DB-선물'!$G$12:$I$15,3,0),VLOOKUP(H622,'DB-선물'!$G$18:$I$21,3,0)))),"0")*6*D622</f>
        <v>0</v>
      </c>
      <c r="O622" s="29">
        <f t="array" ref="O622">(_xlfn.IFNA((VLOOKUP((INDEX('DB-메모리얼'!$F$5:$F$98,MATCH(MIN(ABS('DB-메모리얼'!$F$5:$F$98-'주요 재화 수급처 관리'!$C$10)),ABS('DB-메모리얼'!$F$5:$F$98-'주요 재화 수급처 관리'!$C$10),0))),'DB-메모리얼'!$F$5:$K$98,MATCH(H622,'DB-메모리얼'!$H$3:$K$3,0)+2,0)),"0"))*D622/14</f>
        <v>0</v>
      </c>
      <c r="P622" s="29">
        <f t="shared" si="22"/>
        <v>1028</v>
      </c>
      <c r="Q622" s="299">
        <f t="shared" si="23"/>
        <v>8090308.8152380958</v>
      </c>
    </row>
    <row r="623" spans="2:17" ht="18" thickTop="1" thickBot="1" x14ac:dyDescent="0.35">
      <c r="B623" s="22" t="s">
        <v>1611</v>
      </c>
      <c r="C623" s="116">
        <v>293</v>
      </c>
      <c r="D623" s="323">
        <v>1</v>
      </c>
      <c r="E623" s="17"/>
      <c r="F623" s="276">
        <f>VLOOKUP(C623,'DB-캐릭터별 스테이지 매칭'!$E$3:$F$302,2,0)</f>
        <v>1632</v>
      </c>
      <c r="G623" s="276" t="str">
        <f>VLOOKUP(F623,'DB-캐릭터별 스테이지 매칭'!$I$3:$L$1698,4,0)</f>
        <v>31-56</v>
      </c>
      <c r="H623" s="276">
        <f>_xlfn.IFNA(VLOOKUP(B623,'DB-서식용'!$D$4:$E$12,2,0),"")</f>
        <v>1040302001</v>
      </c>
      <c r="I623" s="29">
        <f>IFERROR((VLOOKUP(F623,'DB-방치 재화'!$B$3:$I$1800,(MATCH(H623,'DB-방치 재화'!$F$1:$I$1,0)+4),0))*60*24*D623,"0")*(1.7+1.58)</f>
        <v>7462656.0000000009</v>
      </c>
      <c r="J623" s="29">
        <f>_xlfn.IFNA(IF(H623='DB-일일 퀘스트'!$F$6,VLOOKUP(F623,'DB-방치 재화'!$B$3:$H$1698,5,0)*VLOOKUP(H623,'DB-일일 퀘스트'!$F$6:$H$13,3,0),IF(H623='DB-일일 퀘스트'!$F$7,VLOOKUP(F623,'DB-방치 재화'!$B$3:$H$1698,6,0)*VLOOKUP(H623,'DB-일일 퀘스트'!$F$6:$H$13,3,0),IF(H623='DB-일일 퀘스트'!$F$8,VLOOKUP(F623,'DB-방치 재화'!$B$3:$H$1698,7,0)*VLOOKUP(H623,'DB-일일 퀘스트'!$F$6:$H$13,3,0),VLOOKUP(H623,'DB-일일 퀘스트'!$F$6:$H$13,3,0)))),"0")</f>
        <v>189600</v>
      </c>
      <c r="K623" s="29">
        <f>_xlfn.IFNA((IF(H623='DB-주간 퀘스트'!$F$6,VLOOKUP(F623,'DB-방치 재화'!$B$3:$H$1698,5,0)*VLOOKUP(H623,'DB-주간 퀘스트'!$F$6:$H$15,3,0),IF(H623='DB-주간 퀘스트'!$F$7,VLOOKUP(F623,'DB-방치 재화'!$B$3:$H$1698,6,0)*VLOOKUP(H623,'DB-주간 퀘스트'!$F$6:$H$15,3,0),IF(H623='DB-주간 퀘스트'!$F$8,VLOOKUP(F623,'DB-방치 재화'!$B$3:$H$1698,7,0)*VLOOKUP(H623,'DB-주간 퀘스트'!$F$6:$H$15,3,0),VLOOKUP(H623,'DB-주간 퀘스트'!$F$6:$H$15,3,0)))))/7,"0")</f>
        <v>81257.142857142855</v>
      </c>
      <c r="L623" s="29">
        <f t="array" ref="L623">_xlfn.IFNA(IF(H623='DB-아스니아 미션'!$F$8,VLOOKUP('주요 재화 수급처 관리'!$F$10:$F$11,'DB-방치 재화'!$B$3:$H$1698,6,0)*'DB-아스니아 미션'!$H$8,VLOOKUP('주요 재화 수급처 관리'!$H$10:$H$11,'DB-아스니아 미션'!$F$7:$H$10,3,0)),"0")/7</f>
        <v>320365.71428571426</v>
      </c>
      <c r="M623" s="29">
        <f>(((VLOOKUP(F623,'DB-방치 재화'!$B$3:$I$1698,8,0)+8)*(VLOOKUP(H623,'DB-파견 작전실'!$L$8:$M$14,2,0)))*D623)</f>
        <v>74558.986666666679</v>
      </c>
      <c r="N623" s="29">
        <f>_xlfn.IFNA(IF(C623&lt;'DB-선물'!$E$5,VLOOKUP('주요 재화 수급처 관리'!$H$10,'DB-선물'!$G$6:$I$9,3,0),(IF('DB-선물'!$E$11&lt;=C623&lt;'DB-선물'!E569,VLOOKUP('주요 재화 수급처 관리'!$H$10,'DB-선물'!$G$12:$I$15,3,0),VLOOKUP(H623,'DB-선물'!$G$18:$I$21,3,0)))),"0")*6*D623</f>
        <v>0</v>
      </c>
      <c r="O623" s="29">
        <f t="array" ref="O623">(_xlfn.IFNA((VLOOKUP((INDEX('DB-메모리얼'!$F$5:$F$98,MATCH(MIN(ABS('DB-메모리얼'!$F$5:$F$98-'주요 재화 수급처 관리'!$C$10)),ABS('DB-메모리얼'!$F$5:$F$98-'주요 재화 수급처 관리'!$C$10),0))),'DB-메모리얼'!$F$5:$K$98,MATCH(H623,'DB-메모리얼'!$H$3:$K$3,0)+2,0)),"0"))*D623/14</f>
        <v>0</v>
      </c>
      <c r="P623" s="29">
        <f t="shared" si="22"/>
        <v>1028</v>
      </c>
      <c r="Q623" s="299">
        <f t="shared" si="23"/>
        <v>8129465.8438095246</v>
      </c>
    </row>
    <row r="624" spans="2:17" ht="18" thickTop="1" thickBot="1" x14ac:dyDescent="0.35">
      <c r="B624" s="22" t="s">
        <v>1611</v>
      </c>
      <c r="C624" s="116">
        <v>294</v>
      </c>
      <c r="D624" s="323">
        <v>1</v>
      </c>
      <c r="E624" s="17"/>
      <c r="F624" s="276">
        <f>VLOOKUP(C624,'DB-캐릭터별 스테이지 매칭'!$E$3:$F$302,2,0)</f>
        <v>1641</v>
      </c>
      <c r="G624" s="276" t="str">
        <f>VLOOKUP(F624,'DB-캐릭터별 스테이지 매칭'!$I$3:$L$1698,4,0)</f>
        <v>32-5</v>
      </c>
      <c r="H624" s="276">
        <f>_xlfn.IFNA(VLOOKUP(B624,'DB-서식용'!$D$4:$E$12,2,0),"")</f>
        <v>1040302001</v>
      </c>
      <c r="I624" s="29">
        <f>IFERROR((VLOOKUP(F624,'DB-방치 재화'!$B$3:$I$1800,(MATCH(H624,'DB-방치 재화'!$F$1:$I$1,0)+4),0))*60*24*D624,"0")*(1.7+1.58)</f>
        <v>7500441.6000000006</v>
      </c>
      <c r="J624" s="29">
        <f>_xlfn.IFNA(IF(H624='DB-일일 퀘스트'!$F$6,VLOOKUP(F624,'DB-방치 재화'!$B$3:$H$1698,5,0)*VLOOKUP(H624,'DB-일일 퀘스트'!$F$6:$H$13,3,0),IF(H624='DB-일일 퀘스트'!$F$7,VLOOKUP(F624,'DB-방치 재화'!$B$3:$H$1698,6,0)*VLOOKUP(H624,'DB-일일 퀘스트'!$F$6:$H$13,3,0),IF(H624='DB-일일 퀘스트'!$F$8,VLOOKUP(F624,'DB-방치 재화'!$B$3:$H$1698,7,0)*VLOOKUP(H624,'DB-일일 퀘스트'!$F$6:$H$13,3,0),VLOOKUP(H624,'DB-일일 퀘스트'!$F$6:$H$13,3,0)))),"0")</f>
        <v>190560</v>
      </c>
      <c r="K624" s="29">
        <f>_xlfn.IFNA((IF(H624='DB-주간 퀘스트'!$F$6,VLOOKUP(F624,'DB-방치 재화'!$B$3:$H$1698,5,0)*VLOOKUP(H624,'DB-주간 퀘스트'!$F$6:$H$15,3,0),IF(H624='DB-주간 퀘스트'!$F$7,VLOOKUP(F624,'DB-방치 재화'!$B$3:$H$1698,6,0)*VLOOKUP(H624,'DB-주간 퀘스트'!$F$6:$H$15,3,0),IF(H624='DB-주간 퀘스트'!$F$8,VLOOKUP(F624,'DB-방치 재화'!$B$3:$H$1698,7,0)*VLOOKUP(H624,'DB-주간 퀘스트'!$F$6:$H$15,3,0),VLOOKUP(H624,'DB-주간 퀘스트'!$F$6:$H$15,3,0)))))/7,"0")</f>
        <v>81668.571428571435</v>
      </c>
      <c r="L624" s="29">
        <f t="array" ref="L624">_xlfn.IFNA(IF(H624='DB-아스니아 미션'!$F$8,VLOOKUP('주요 재화 수급처 관리'!$F$10:$F$11,'DB-방치 재화'!$B$3:$H$1698,6,0)*'DB-아스니아 미션'!$H$8,VLOOKUP('주요 재화 수급처 관리'!$H$10:$H$11,'DB-아스니아 미션'!$F$7:$H$10,3,0)),"0")/7</f>
        <v>320365.71428571426</v>
      </c>
      <c r="M624" s="29">
        <f>(((VLOOKUP(F624,'DB-방치 재화'!$B$3:$I$1698,8,0)+8)*(VLOOKUP(H624,'DB-파견 작전실'!$L$8:$M$14,2,0)))*D624)</f>
        <v>74558.986666666679</v>
      </c>
      <c r="N624" s="29">
        <f>_xlfn.IFNA(IF(C624&lt;'DB-선물'!$E$5,VLOOKUP('주요 재화 수급처 관리'!$H$10,'DB-선물'!$G$6:$I$9,3,0),(IF('DB-선물'!$E$11&lt;=C624&lt;'DB-선물'!E570,VLOOKUP('주요 재화 수급처 관리'!$H$10,'DB-선물'!$G$12:$I$15,3,0),VLOOKUP(H624,'DB-선물'!$G$18:$I$21,3,0)))),"0")*6*D624</f>
        <v>0</v>
      </c>
      <c r="O624" s="29">
        <f t="array" ref="O624">(_xlfn.IFNA((VLOOKUP((INDEX('DB-메모리얼'!$F$5:$F$98,MATCH(MIN(ABS('DB-메모리얼'!$F$5:$F$98-'주요 재화 수급처 관리'!$C$10)),ABS('DB-메모리얼'!$F$5:$F$98-'주요 재화 수급처 관리'!$C$10),0))),'DB-메모리얼'!$F$5:$K$98,MATCH(H624,'DB-메모리얼'!$H$3:$K$3,0)+2,0)),"0"))*D624/14</f>
        <v>0</v>
      </c>
      <c r="P624" s="29">
        <f t="shared" si="22"/>
        <v>1028</v>
      </c>
      <c r="Q624" s="299">
        <f t="shared" si="23"/>
        <v>8168622.8723809533</v>
      </c>
    </row>
    <row r="625" spans="2:17" ht="18" thickTop="1" thickBot="1" x14ac:dyDescent="0.35">
      <c r="B625" s="22" t="s">
        <v>1611</v>
      </c>
      <c r="C625" s="116">
        <v>295</v>
      </c>
      <c r="D625" s="323">
        <v>1</v>
      </c>
      <c r="E625" s="17"/>
      <c r="F625" s="276">
        <f>VLOOKUP(C625,'DB-캐릭터별 스테이지 매칭'!$E$3:$F$302,2,0)</f>
        <v>1650</v>
      </c>
      <c r="G625" s="276" t="str">
        <f>VLOOKUP(F625,'DB-캐릭터별 스테이지 매칭'!$I$3:$L$1698,4,0)</f>
        <v>32-14</v>
      </c>
      <c r="H625" s="276">
        <f>_xlfn.IFNA(VLOOKUP(B625,'DB-서식용'!$D$4:$E$12,2,0),"")</f>
        <v>1040302001</v>
      </c>
      <c r="I625" s="29">
        <f>IFERROR((VLOOKUP(F625,'DB-방치 재화'!$B$3:$I$1800,(MATCH(H625,'DB-방치 재화'!$F$1:$I$1,0)+4),0))*60*24*D625,"0")*(1.7+1.58)</f>
        <v>7542950.4000000004</v>
      </c>
      <c r="J625" s="29">
        <f>_xlfn.IFNA(IF(H625='DB-일일 퀘스트'!$F$6,VLOOKUP(F625,'DB-방치 재화'!$B$3:$H$1698,5,0)*VLOOKUP(H625,'DB-일일 퀘스트'!$F$6:$H$13,3,0),IF(H625='DB-일일 퀘스트'!$F$7,VLOOKUP(F625,'DB-방치 재화'!$B$3:$H$1698,6,0)*VLOOKUP(H625,'DB-일일 퀘스트'!$F$6:$H$13,3,0),IF(H625='DB-일일 퀘스트'!$F$8,VLOOKUP(F625,'DB-방치 재화'!$B$3:$H$1698,7,0)*VLOOKUP(H625,'DB-일일 퀘스트'!$F$6:$H$13,3,0),VLOOKUP(H625,'DB-일일 퀘스트'!$F$6:$H$13,3,0)))),"0")</f>
        <v>191640</v>
      </c>
      <c r="K625" s="29">
        <f>_xlfn.IFNA((IF(H625='DB-주간 퀘스트'!$F$6,VLOOKUP(F625,'DB-방치 재화'!$B$3:$H$1698,5,0)*VLOOKUP(H625,'DB-주간 퀘스트'!$F$6:$H$15,3,0),IF(H625='DB-주간 퀘스트'!$F$7,VLOOKUP(F625,'DB-방치 재화'!$B$3:$H$1698,6,0)*VLOOKUP(H625,'DB-주간 퀘스트'!$F$6:$H$15,3,0),IF(H625='DB-주간 퀘스트'!$F$8,VLOOKUP(F625,'DB-방치 재화'!$B$3:$H$1698,7,0)*VLOOKUP(H625,'DB-주간 퀘스트'!$F$6:$H$15,3,0),VLOOKUP(H625,'DB-주간 퀘스트'!$F$6:$H$15,3,0)))))/7,"0")</f>
        <v>82131.428571428565</v>
      </c>
      <c r="L625" s="29">
        <f t="array" ref="L625">_xlfn.IFNA(IF(H625='DB-아스니아 미션'!$F$8,VLOOKUP('주요 재화 수급처 관리'!$F$10:$F$11,'DB-방치 재화'!$B$3:$H$1698,6,0)*'DB-아스니아 미션'!$H$8,VLOOKUP('주요 재화 수급처 관리'!$H$10:$H$11,'DB-아스니아 미션'!$F$7:$H$10,3,0)),"0")/7</f>
        <v>320365.71428571426</v>
      </c>
      <c r="M625" s="29">
        <f>(((VLOOKUP(F625,'DB-방치 재화'!$B$3:$I$1698,8,0)+8)*(VLOOKUP(H625,'DB-파견 작전실'!$L$8:$M$14,2,0)))*D625)</f>
        <v>74558.986666666679</v>
      </c>
      <c r="N625" s="29">
        <f>_xlfn.IFNA(IF(C625&lt;'DB-선물'!$E$5,VLOOKUP('주요 재화 수급처 관리'!$H$10,'DB-선물'!$G$6:$I$9,3,0),(IF('DB-선물'!$E$11&lt;=C625&lt;'DB-선물'!E571,VLOOKUP('주요 재화 수급처 관리'!$H$10,'DB-선물'!$G$12:$I$15,3,0),VLOOKUP(H625,'DB-선물'!$G$18:$I$21,3,0)))),"0")*6*D625</f>
        <v>0</v>
      </c>
      <c r="O625" s="29">
        <f t="array" ref="O625">(_xlfn.IFNA((VLOOKUP((INDEX('DB-메모리얼'!$F$5:$F$98,MATCH(MIN(ABS('DB-메모리얼'!$F$5:$F$98-'주요 재화 수급처 관리'!$C$10)),ABS('DB-메모리얼'!$F$5:$F$98-'주요 재화 수급처 관리'!$C$10),0))),'DB-메모리얼'!$F$5:$K$98,MATCH(H625,'DB-메모리얼'!$H$3:$K$3,0)+2,0)),"0"))*D625/14</f>
        <v>0</v>
      </c>
      <c r="P625" s="29">
        <f t="shared" si="22"/>
        <v>1028</v>
      </c>
      <c r="Q625" s="299">
        <f t="shared" si="23"/>
        <v>8212674.5295238094</v>
      </c>
    </row>
    <row r="626" spans="2:17" ht="18" thickTop="1" thickBot="1" x14ac:dyDescent="0.35">
      <c r="B626" s="22" t="s">
        <v>1611</v>
      </c>
      <c r="C626" s="5">
        <v>296</v>
      </c>
      <c r="D626" s="323">
        <v>1</v>
      </c>
      <c r="E626" s="17"/>
      <c r="F626" s="276">
        <f>VLOOKUP(C626,'DB-캐릭터별 스테이지 매칭'!$E$3:$F$302,2,0)</f>
        <v>1659</v>
      </c>
      <c r="G626" s="276" t="str">
        <f>VLOOKUP(F626,'DB-캐릭터별 스테이지 매칭'!$I$3:$L$1698,4,0)</f>
        <v>32-23</v>
      </c>
      <c r="H626" s="276">
        <f>_xlfn.IFNA(VLOOKUP(B626,'DB-서식용'!$D$4:$E$12,2,0),"")</f>
        <v>1040302001</v>
      </c>
      <c r="I626" s="29">
        <f>IFERROR((VLOOKUP(F626,'DB-방치 재화'!$B$3:$I$1800,(MATCH(H626,'DB-방치 재화'!$F$1:$I$1,0)+4),0))*60*24*D626,"0")*(1.7+1.58)</f>
        <v>7576012.8000000007</v>
      </c>
      <c r="J626" s="29">
        <f>_xlfn.IFNA(IF(H626='DB-일일 퀘스트'!$F$6,VLOOKUP(F626,'DB-방치 재화'!$B$3:$H$1698,5,0)*VLOOKUP(H626,'DB-일일 퀘스트'!$F$6:$H$13,3,0),IF(H626='DB-일일 퀘스트'!$F$7,VLOOKUP(F626,'DB-방치 재화'!$B$3:$H$1698,6,0)*VLOOKUP(H626,'DB-일일 퀘스트'!$F$6:$H$13,3,0),IF(H626='DB-일일 퀘스트'!$F$8,VLOOKUP(F626,'DB-방치 재화'!$B$3:$H$1698,7,0)*VLOOKUP(H626,'DB-일일 퀘스트'!$F$6:$H$13,3,0),VLOOKUP(H626,'DB-일일 퀘스트'!$F$6:$H$13,3,0)))),"0")</f>
        <v>192480</v>
      </c>
      <c r="K626" s="29">
        <f>_xlfn.IFNA((IF(H626='DB-주간 퀘스트'!$F$6,VLOOKUP(F626,'DB-방치 재화'!$B$3:$H$1698,5,0)*VLOOKUP(H626,'DB-주간 퀘스트'!$F$6:$H$15,3,0),IF(H626='DB-주간 퀘스트'!$F$7,VLOOKUP(F626,'DB-방치 재화'!$B$3:$H$1698,6,0)*VLOOKUP(H626,'DB-주간 퀘스트'!$F$6:$H$15,3,0),IF(H626='DB-주간 퀘스트'!$F$8,VLOOKUP(F626,'DB-방치 재화'!$B$3:$H$1698,7,0)*VLOOKUP(H626,'DB-주간 퀘스트'!$F$6:$H$15,3,0),VLOOKUP(H626,'DB-주간 퀘스트'!$F$6:$H$15,3,0)))))/7,"0")</f>
        <v>82491.428571428565</v>
      </c>
      <c r="L626" s="29">
        <f t="array" ref="L626">_xlfn.IFNA(IF(H626='DB-아스니아 미션'!$F$8,VLOOKUP('주요 재화 수급처 관리'!$F$10:$F$11,'DB-방치 재화'!$B$3:$H$1698,6,0)*'DB-아스니아 미션'!$H$8,VLOOKUP('주요 재화 수급처 관리'!$H$10:$H$11,'DB-아스니아 미션'!$F$7:$H$10,3,0)),"0")/7</f>
        <v>320365.71428571426</v>
      </c>
      <c r="M626" s="29">
        <f>(((VLOOKUP(F626,'DB-방치 재화'!$B$3:$I$1698,8,0)+8)*(VLOOKUP(H626,'DB-파견 작전실'!$L$8:$M$14,2,0)))*D626)</f>
        <v>74558.986666666679</v>
      </c>
      <c r="N626" s="29">
        <f>_xlfn.IFNA(IF(C626&lt;'DB-선물'!$E$5,VLOOKUP('주요 재화 수급처 관리'!$H$10,'DB-선물'!$G$6:$I$9,3,0),(IF('DB-선물'!$E$11&lt;=C626&lt;'DB-선물'!E572,VLOOKUP('주요 재화 수급처 관리'!$H$10,'DB-선물'!$G$12:$I$15,3,0),VLOOKUP(H626,'DB-선물'!$G$18:$I$21,3,0)))),"0")*6*D626</f>
        <v>0</v>
      </c>
      <c r="O626" s="29">
        <f t="array" ref="O626">(_xlfn.IFNA((VLOOKUP((INDEX('DB-메모리얼'!$F$5:$F$98,MATCH(MIN(ABS('DB-메모리얼'!$F$5:$F$98-'주요 재화 수급처 관리'!$C$10)),ABS('DB-메모리얼'!$F$5:$F$98-'주요 재화 수급처 관리'!$C$10),0))),'DB-메모리얼'!$F$5:$K$98,MATCH(H626,'DB-메모리얼'!$H$3:$K$3,0)+2,0)),"0"))*D626/14</f>
        <v>0</v>
      </c>
      <c r="P626" s="29">
        <f t="shared" si="22"/>
        <v>1028</v>
      </c>
      <c r="Q626" s="299">
        <f t="shared" si="23"/>
        <v>8246936.9295238098</v>
      </c>
    </row>
    <row r="627" spans="2:17" ht="18" thickTop="1" thickBot="1" x14ac:dyDescent="0.35">
      <c r="B627" s="22" t="s">
        <v>1611</v>
      </c>
      <c r="C627" s="5">
        <v>297</v>
      </c>
      <c r="D627" s="323">
        <v>1</v>
      </c>
      <c r="E627" s="17"/>
      <c r="F627" s="276">
        <f>VLOOKUP(C627,'DB-캐릭터별 스테이지 매칭'!$E$3:$F$302,2,0)</f>
        <v>1668</v>
      </c>
      <c r="G627" s="276" t="str">
        <f>VLOOKUP(F627,'DB-캐릭터별 스테이지 매칭'!$I$3:$L$1698,4,0)</f>
        <v>32-32</v>
      </c>
      <c r="H627" s="276">
        <f>_xlfn.IFNA(VLOOKUP(B627,'DB-서식용'!$D$4:$E$12,2,0),"")</f>
        <v>1040302001</v>
      </c>
      <c r="I627" s="29">
        <f>IFERROR((VLOOKUP(F627,'DB-방치 재화'!$B$3:$I$1800,(MATCH(H627,'DB-방치 재화'!$F$1:$I$1,0)+4),0))*60*24*D627,"0")*(1.7+1.58)</f>
        <v>7613798.4000000004</v>
      </c>
      <c r="J627" s="29">
        <f>_xlfn.IFNA(IF(H627='DB-일일 퀘스트'!$F$6,VLOOKUP(F627,'DB-방치 재화'!$B$3:$H$1698,5,0)*VLOOKUP(H627,'DB-일일 퀘스트'!$F$6:$H$13,3,0),IF(H627='DB-일일 퀘스트'!$F$7,VLOOKUP(F627,'DB-방치 재화'!$B$3:$H$1698,6,0)*VLOOKUP(H627,'DB-일일 퀘스트'!$F$6:$H$13,3,0),IF(H627='DB-일일 퀘스트'!$F$8,VLOOKUP(F627,'DB-방치 재화'!$B$3:$H$1698,7,0)*VLOOKUP(H627,'DB-일일 퀘스트'!$F$6:$H$13,3,0),VLOOKUP(H627,'DB-일일 퀘스트'!$F$6:$H$13,3,0)))),"0")</f>
        <v>193440</v>
      </c>
      <c r="K627" s="29">
        <f>_xlfn.IFNA((IF(H627='DB-주간 퀘스트'!$F$6,VLOOKUP(F627,'DB-방치 재화'!$B$3:$H$1698,5,0)*VLOOKUP(H627,'DB-주간 퀘스트'!$F$6:$H$15,3,0),IF(H627='DB-주간 퀘스트'!$F$7,VLOOKUP(F627,'DB-방치 재화'!$B$3:$H$1698,6,0)*VLOOKUP(H627,'DB-주간 퀘스트'!$F$6:$H$15,3,0),IF(H627='DB-주간 퀘스트'!$F$8,VLOOKUP(F627,'DB-방치 재화'!$B$3:$H$1698,7,0)*VLOOKUP(H627,'DB-주간 퀘스트'!$F$6:$H$15,3,0),VLOOKUP(H627,'DB-주간 퀘스트'!$F$6:$H$15,3,0)))))/7,"0")</f>
        <v>82902.857142857145</v>
      </c>
      <c r="L627" s="29">
        <f t="array" ref="L627">_xlfn.IFNA(IF(H627='DB-아스니아 미션'!$F$8,VLOOKUP('주요 재화 수급처 관리'!$F$10:$F$11,'DB-방치 재화'!$B$3:$H$1698,6,0)*'DB-아스니아 미션'!$H$8,VLOOKUP('주요 재화 수급처 관리'!$H$10:$H$11,'DB-아스니아 미션'!$F$7:$H$10,3,0)),"0")/7</f>
        <v>320365.71428571426</v>
      </c>
      <c r="M627" s="29">
        <f>(((VLOOKUP(F627,'DB-방치 재화'!$B$3:$I$1698,8,0)+8)*(VLOOKUP(H627,'DB-파견 작전실'!$L$8:$M$14,2,0)))*D627)</f>
        <v>74558.986666666679</v>
      </c>
      <c r="N627" s="29">
        <f>_xlfn.IFNA(IF(C627&lt;'DB-선물'!$E$5,VLOOKUP('주요 재화 수급처 관리'!$H$10,'DB-선물'!$G$6:$I$9,3,0),(IF('DB-선물'!$E$11&lt;=C627&lt;'DB-선물'!E573,VLOOKUP('주요 재화 수급처 관리'!$H$10,'DB-선물'!$G$12:$I$15,3,0),VLOOKUP(H627,'DB-선물'!$G$18:$I$21,3,0)))),"0")*6*D627</f>
        <v>0</v>
      </c>
      <c r="O627" s="29">
        <f t="array" ref="O627">(_xlfn.IFNA((VLOOKUP((INDEX('DB-메모리얼'!$F$5:$F$98,MATCH(MIN(ABS('DB-메모리얼'!$F$5:$F$98-'주요 재화 수급처 관리'!$C$10)),ABS('DB-메모리얼'!$F$5:$F$98-'주요 재화 수급처 관리'!$C$10),0))),'DB-메모리얼'!$F$5:$K$98,MATCH(H627,'DB-메모리얼'!$H$3:$K$3,0)+2,0)),"0"))*D627/14</f>
        <v>0</v>
      </c>
      <c r="P627" s="29">
        <f t="shared" si="22"/>
        <v>1028</v>
      </c>
      <c r="Q627" s="299">
        <f t="shared" si="23"/>
        <v>8286093.9580952385</v>
      </c>
    </row>
    <row r="628" spans="2:17" ht="18" thickTop="1" thickBot="1" x14ac:dyDescent="0.35">
      <c r="B628" s="22" t="s">
        <v>1611</v>
      </c>
      <c r="C628" s="5">
        <v>298</v>
      </c>
      <c r="D628" s="323">
        <v>1</v>
      </c>
      <c r="E628" s="17"/>
      <c r="F628" s="276">
        <f>VLOOKUP(C628,'DB-캐릭터별 스테이지 매칭'!$E$3:$F$302,2,0)</f>
        <v>1677</v>
      </c>
      <c r="G628" s="276" t="str">
        <f>VLOOKUP(F628,'DB-캐릭터별 스테이지 매칭'!$I$3:$L$1698,4,0)</f>
        <v>32-41</v>
      </c>
      <c r="H628" s="276">
        <f>_xlfn.IFNA(VLOOKUP(B628,'DB-서식용'!$D$4:$E$12,2,0),"")</f>
        <v>1040302001</v>
      </c>
      <c r="I628" s="29">
        <f>IFERROR((VLOOKUP(F628,'DB-방치 재화'!$B$3:$I$1800,(MATCH(H628,'DB-방치 재화'!$F$1:$I$1,0)+4),0))*60*24*D628,"0")*(1.7+1.58)</f>
        <v>7656307.2000000002</v>
      </c>
      <c r="J628" s="29">
        <f>_xlfn.IFNA(IF(H628='DB-일일 퀘스트'!$F$6,VLOOKUP(F628,'DB-방치 재화'!$B$3:$H$1698,5,0)*VLOOKUP(H628,'DB-일일 퀘스트'!$F$6:$H$13,3,0),IF(H628='DB-일일 퀘스트'!$F$7,VLOOKUP(F628,'DB-방치 재화'!$B$3:$H$1698,6,0)*VLOOKUP(H628,'DB-일일 퀘스트'!$F$6:$H$13,3,0),IF(H628='DB-일일 퀘스트'!$F$8,VLOOKUP(F628,'DB-방치 재화'!$B$3:$H$1698,7,0)*VLOOKUP(H628,'DB-일일 퀘스트'!$F$6:$H$13,3,0),VLOOKUP(H628,'DB-일일 퀘스트'!$F$6:$H$13,3,0)))),"0")</f>
        <v>194520</v>
      </c>
      <c r="K628" s="29">
        <f>_xlfn.IFNA((IF(H628='DB-주간 퀘스트'!$F$6,VLOOKUP(F628,'DB-방치 재화'!$B$3:$H$1698,5,0)*VLOOKUP(H628,'DB-주간 퀘스트'!$F$6:$H$15,3,0),IF(H628='DB-주간 퀘스트'!$F$7,VLOOKUP(F628,'DB-방치 재화'!$B$3:$H$1698,6,0)*VLOOKUP(H628,'DB-주간 퀘스트'!$F$6:$H$15,3,0),IF(H628='DB-주간 퀘스트'!$F$8,VLOOKUP(F628,'DB-방치 재화'!$B$3:$H$1698,7,0)*VLOOKUP(H628,'DB-주간 퀘스트'!$F$6:$H$15,3,0),VLOOKUP(H628,'DB-주간 퀘스트'!$F$6:$H$15,3,0)))))/7,"0")</f>
        <v>83365.71428571429</v>
      </c>
      <c r="L628" s="29">
        <f t="array" ref="L628">_xlfn.IFNA(IF(H628='DB-아스니아 미션'!$F$8,VLOOKUP('주요 재화 수급처 관리'!$F$10:$F$11,'DB-방치 재화'!$B$3:$H$1698,6,0)*'DB-아스니아 미션'!$H$8,VLOOKUP('주요 재화 수급처 관리'!$H$10:$H$11,'DB-아스니아 미션'!$F$7:$H$10,3,0)),"0")/7</f>
        <v>320365.71428571426</v>
      </c>
      <c r="M628" s="29">
        <f>(((VLOOKUP(F628,'DB-방치 재화'!$B$3:$I$1698,8,0)+8)*(VLOOKUP(H628,'DB-파견 작전실'!$L$8:$M$14,2,0)))*D628)</f>
        <v>74558.986666666679</v>
      </c>
      <c r="N628" s="29">
        <f>_xlfn.IFNA(IF(C628&lt;'DB-선물'!$E$5,VLOOKUP('주요 재화 수급처 관리'!$H$10,'DB-선물'!$G$6:$I$9,3,0),(IF('DB-선물'!$E$11&lt;=C628&lt;'DB-선물'!E574,VLOOKUP('주요 재화 수급처 관리'!$H$10,'DB-선물'!$G$12:$I$15,3,0),VLOOKUP(H628,'DB-선물'!$G$18:$I$21,3,0)))),"0")*6*D628</f>
        <v>0</v>
      </c>
      <c r="O628" s="29">
        <f t="array" ref="O628">(_xlfn.IFNA((VLOOKUP((INDEX('DB-메모리얼'!$F$5:$F$98,MATCH(MIN(ABS('DB-메모리얼'!$F$5:$F$98-'주요 재화 수급처 관리'!$C$10)),ABS('DB-메모리얼'!$F$5:$F$98-'주요 재화 수급처 관리'!$C$10),0))),'DB-메모리얼'!$F$5:$K$98,MATCH(H628,'DB-메모리얼'!$H$3:$K$3,0)+2,0)),"0"))*D628/14</f>
        <v>0</v>
      </c>
      <c r="P628" s="29">
        <f t="shared" si="22"/>
        <v>1028</v>
      </c>
      <c r="Q628" s="299">
        <f t="shared" si="23"/>
        <v>8330145.6152380956</v>
      </c>
    </row>
    <row r="629" spans="2:17" ht="18" thickTop="1" thickBot="1" x14ac:dyDescent="0.35">
      <c r="B629" s="22" t="s">
        <v>1611</v>
      </c>
      <c r="C629" s="5">
        <v>299</v>
      </c>
      <c r="D629" s="323">
        <v>1</v>
      </c>
      <c r="E629" s="17"/>
      <c r="F629" s="276">
        <f>VLOOKUP(C629,'DB-캐릭터별 스테이지 매칭'!$E$3:$F$302,2,0)</f>
        <v>1686</v>
      </c>
      <c r="G629" s="276" t="str">
        <f>VLOOKUP(F629,'DB-캐릭터별 스테이지 매칭'!$I$3:$L$1698,4,0)</f>
        <v>32-50</v>
      </c>
      <c r="H629" s="276">
        <f>_xlfn.IFNA(VLOOKUP(B629,'DB-서식용'!$D$4:$E$12,2,0),"")</f>
        <v>1040302001</v>
      </c>
      <c r="I629" s="29">
        <f>IFERROR((VLOOKUP(F629,'DB-방치 재화'!$B$3:$I$1800,(MATCH(H629,'DB-방치 재화'!$F$1:$I$1,0)+4),0))*60*24*D629,"0")*(1.7+1.58)</f>
        <v>7694092.8000000007</v>
      </c>
      <c r="J629" s="29">
        <f>_xlfn.IFNA(IF(H629='DB-일일 퀘스트'!$F$6,VLOOKUP(F629,'DB-방치 재화'!$B$3:$H$1698,5,0)*VLOOKUP(H629,'DB-일일 퀘스트'!$F$6:$H$13,3,0),IF(H629='DB-일일 퀘스트'!$F$7,VLOOKUP(F629,'DB-방치 재화'!$B$3:$H$1698,6,0)*VLOOKUP(H629,'DB-일일 퀘스트'!$F$6:$H$13,3,0),IF(H629='DB-일일 퀘스트'!$F$8,VLOOKUP(F629,'DB-방치 재화'!$B$3:$H$1698,7,0)*VLOOKUP(H629,'DB-일일 퀘스트'!$F$6:$H$13,3,0),VLOOKUP(H629,'DB-일일 퀘스트'!$F$6:$H$13,3,0)))),"0")</f>
        <v>195480</v>
      </c>
      <c r="K629" s="29">
        <f>_xlfn.IFNA((IF(H629='DB-주간 퀘스트'!$F$6,VLOOKUP(F629,'DB-방치 재화'!$B$3:$H$1698,5,0)*VLOOKUP(H629,'DB-주간 퀘스트'!$F$6:$H$15,3,0),IF(H629='DB-주간 퀘스트'!$F$7,VLOOKUP(F629,'DB-방치 재화'!$B$3:$H$1698,6,0)*VLOOKUP(H629,'DB-주간 퀘스트'!$F$6:$H$15,3,0),IF(H629='DB-주간 퀘스트'!$F$8,VLOOKUP(F629,'DB-방치 재화'!$B$3:$H$1698,7,0)*VLOOKUP(H629,'DB-주간 퀘스트'!$F$6:$H$15,3,0),VLOOKUP(H629,'DB-주간 퀘스트'!$F$6:$H$15,3,0)))))/7,"0")</f>
        <v>83777.142857142855</v>
      </c>
      <c r="L629" s="29">
        <f t="array" ref="L629">_xlfn.IFNA(IF(H629='DB-아스니아 미션'!$F$8,VLOOKUP('주요 재화 수급처 관리'!$F$10:$F$11,'DB-방치 재화'!$B$3:$H$1698,6,0)*'DB-아스니아 미션'!$H$8,VLOOKUP('주요 재화 수급처 관리'!$H$10:$H$11,'DB-아스니아 미션'!$F$7:$H$10,3,0)),"0")/7</f>
        <v>320365.71428571426</v>
      </c>
      <c r="M629" s="29">
        <f>(((VLOOKUP(F629,'DB-방치 재화'!$B$3:$I$1698,8,0)+8)*(VLOOKUP(H629,'DB-파견 작전실'!$L$8:$M$14,2,0)))*D629)</f>
        <v>74558.986666666679</v>
      </c>
      <c r="N629" s="29">
        <f>_xlfn.IFNA(IF(C629&lt;'DB-선물'!$E$5,VLOOKUP('주요 재화 수급처 관리'!$H$10,'DB-선물'!$G$6:$I$9,3,0),(IF('DB-선물'!$E$11&lt;=C629&lt;'DB-선물'!E575,VLOOKUP('주요 재화 수급처 관리'!$H$10,'DB-선물'!$G$12:$I$15,3,0),VLOOKUP(H629,'DB-선물'!$G$18:$I$21,3,0)))),"0")*6*D629</f>
        <v>0</v>
      </c>
      <c r="O629" s="29">
        <f t="array" ref="O629">(_xlfn.IFNA((VLOOKUP((INDEX('DB-메모리얼'!$F$5:$F$98,MATCH(MIN(ABS('DB-메모리얼'!$F$5:$F$98-'주요 재화 수급처 관리'!$C$10)),ABS('DB-메모리얼'!$F$5:$F$98-'주요 재화 수급처 관리'!$C$10),0))),'DB-메모리얼'!$F$5:$K$98,MATCH(H629,'DB-메모리얼'!$H$3:$K$3,0)+2,0)),"0"))*D629/14</f>
        <v>0</v>
      </c>
      <c r="P629" s="29">
        <f t="shared" si="22"/>
        <v>1028</v>
      </c>
      <c r="Q629" s="299">
        <f t="shared" si="23"/>
        <v>8369302.6438095244</v>
      </c>
    </row>
    <row r="630" spans="2:17" ht="18" thickTop="1" thickBot="1" x14ac:dyDescent="0.35">
      <c r="B630" s="22" t="s">
        <v>1611</v>
      </c>
      <c r="C630" s="5">
        <v>300</v>
      </c>
      <c r="D630" s="323">
        <v>1</v>
      </c>
      <c r="E630" s="17"/>
      <c r="F630" s="276">
        <f>VLOOKUP(C630,'DB-캐릭터별 스테이지 매칭'!$E$3:$F$302,2,0)</f>
        <v>1696</v>
      </c>
      <c r="G630" s="276" t="str">
        <f>VLOOKUP(F630,'DB-캐릭터별 스테이지 매칭'!$I$3:$L$1698,4,0)</f>
        <v>32-60</v>
      </c>
      <c r="H630" s="276">
        <f>_xlfn.IFNA(VLOOKUP(B630,'DB-서식용'!$D$4:$E$12,2,0),"")</f>
        <v>1040302001</v>
      </c>
      <c r="I630" s="29">
        <f>IFERROR((VLOOKUP(F630,'DB-방치 재화'!$B$3:$I$1800,(MATCH(H630,'DB-방치 재화'!$F$1:$I$1,0)+4),0))*60*24*D630,"0")*(1.7+1.58)</f>
        <v>7736601.6000000006</v>
      </c>
      <c r="J630" s="29">
        <f>_xlfn.IFNA(IF(H630='DB-일일 퀘스트'!$F$6,VLOOKUP(F630,'DB-방치 재화'!$B$3:$H$1698,5,0)*VLOOKUP(H630,'DB-일일 퀘스트'!$F$6:$H$13,3,0),IF(H630='DB-일일 퀘스트'!$F$7,VLOOKUP(F630,'DB-방치 재화'!$B$3:$H$1698,6,0)*VLOOKUP(H630,'DB-일일 퀘스트'!$F$6:$H$13,3,0),IF(H630='DB-일일 퀘스트'!$F$8,VLOOKUP(F630,'DB-방치 재화'!$B$3:$H$1698,7,0)*VLOOKUP(H630,'DB-일일 퀘스트'!$F$6:$H$13,3,0),VLOOKUP(H630,'DB-일일 퀘스트'!$F$6:$H$13,3,0)))),"0")</f>
        <v>196560</v>
      </c>
      <c r="K630" s="29">
        <f>_xlfn.IFNA((IF(H630='DB-주간 퀘스트'!$F$6,VLOOKUP(F630,'DB-방치 재화'!$B$3:$H$1698,5,0)*VLOOKUP(H630,'DB-주간 퀘스트'!$F$6:$H$15,3,0),IF(H630='DB-주간 퀘스트'!$F$7,VLOOKUP(F630,'DB-방치 재화'!$B$3:$H$1698,6,0)*VLOOKUP(H630,'DB-주간 퀘스트'!$F$6:$H$15,3,0),IF(H630='DB-주간 퀘스트'!$F$8,VLOOKUP(F630,'DB-방치 재화'!$B$3:$H$1698,7,0)*VLOOKUP(H630,'DB-주간 퀘스트'!$F$6:$H$15,3,0),VLOOKUP(H630,'DB-주간 퀘스트'!$F$6:$H$15,3,0)))))/7,"0")</f>
        <v>84240</v>
      </c>
      <c r="L630" s="29">
        <f t="array" ref="L630">_xlfn.IFNA(IF(H630='DB-아스니아 미션'!$F$8,VLOOKUP('주요 재화 수급처 관리'!$F$10:$F$11,'DB-방치 재화'!$B$3:$H$1698,6,0)*'DB-아스니아 미션'!$H$8,VLOOKUP('주요 재화 수급처 관리'!$H$10:$H$11,'DB-아스니아 미션'!$F$7:$H$10,3,0)),"0")/7</f>
        <v>320365.71428571426</v>
      </c>
      <c r="M630" s="29">
        <f>(((VLOOKUP(F630,'DB-방치 재화'!$B$3:$I$1698,8,0)+8)*(VLOOKUP(H630,'DB-파견 작전실'!$L$8:$M$14,2,0)))*D630)</f>
        <v>74558.986666666679</v>
      </c>
      <c r="N630" s="29">
        <f>_xlfn.IFNA(IF(C630&lt;'DB-선물'!$E$5,VLOOKUP('주요 재화 수급처 관리'!$H$10,'DB-선물'!$G$6:$I$9,3,0),(IF('DB-선물'!$E$11&lt;=C630&lt;'DB-선물'!E576,VLOOKUP('주요 재화 수급처 관리'!$H$10,'DB-선물'!$G$12:$I$15,3,0),VLOOKUP(H630,'DB-선물'!$G$18:$I$21,3,0)))),"0")*6*D630</f>
        <v>0</v>
      </c>
      <c r="O630" s="29">
        <f t="array" ref="O630">(_xlfn.IFNA((VLOOKUP((INDEX('DB-메모리얼'!$F$5:$F$98,MATCH(MIN(ABS('DB-메모리얼'!$F$5:$F$98-'주요 재화 수급처 관리'!$C$10)),ABS('DB-메모리얼'!$F$5:$F$98-'주요 재화 수급처 관리'!$C$10),0))),'DB-메모리얼'!$F$5:$K$98,MATCH(H630,'DB-메모리얼'!$H$3:$K$3,0)+2,0)),"0"))*D630/14</f>
        <v>0</v>
      </c>
      <c r="P630" s="29">
        <f t="shared" si="22"/>
        <v>1028</v>
      </c>
      <c r="Q630" s="299">
        <f t="shared" si="23"/>
        <v>8413354.3009523824</v>
      </c>
    </row>
    <row r="631" spans="2:17" ht="18" thickTop="1" thickBot="1" x14ac:dyDescent="0.35"/>
    <row r="632" spans="2:17" ht="18" thickTop="1" thickBot="1" x14ac:dyDescent="0.35">
      <c r="B632" s="22" t="s">
        <v>1613</v>
      </c>
      <c r="C632" s="5">
        <v>1</v>
      </c>
      <c r="D632" s="323">
        <v>1</v>
      </c>
      <c r="E632" s="17"/>
      <c r="F632" s="276">
        <f>VLOOKUP(C632,'DB-캐릭터별 스테이지 매칭'!$E$3:$F$302,2,0)</f>
        <v>1</v>
      </c>
      <c r="G632" s="276" t="str">
        <f>VLOOKUP(F632,'DB-캐릭터별 스테이지 매칭'!$I$3:$L$1698,4,0)</f>
        <v>1-1</v>
      </c>
      <c r="H632" s="276">
        <f>_xlfn.IFNA(VLOOKUP(B632,'DB-서식용'!$D$4:$E$12,2,0),"")</f>
        <v>1040410001</v>
      </c>
      <c r="I632" s="29">
        <f>IFERROR((VLOOKUP(F632,'DB-방치 재화'!$B$3:$I$1800,(MATCH(H632,'DB-방치 재화'!$F$1:$I$1,0)+4),0))*60*24*D632,"0")*(1.7+1.58)</f>
        <v>9446.4000000000015</v>
      </c>
      <c r="J632" s="29">
        <f>_xlfn.IFNA(IF(H632='DB-일일 퀘스트'!$F$6,VLOOKUP(F632,'DB-방치 재화'!$B$3:$H$1698,5,0)*VLOOKUP(H632,'DB-일일 퀘스트'!$F$6:$H$13,3,0),IF(H632='DB-일일 퀘스트'!$F$7,VLOOKUP(F632,'DB-방치 재화'!$B$3:$H$1698,6,0)*VLOOKUP(H632,'DB-일일 퀘스트'!$F$6:$H$13,3,0),IF(H632='DB-일일 퀘스트'!$F$8,VLOOKUP(F632,'DB-방치 재화'!$B$3:$H$1698,7,0)*VLOOKUP(H632,'DB-일일 퀘스트'!$F$6:$H$13,3,0),VLOOKUP(H632,'DB-일일 퀘스트'!$F$6:$H$13,3,0)))),"0")</f>
        <v>120</v>
      </c>
      <c r="K632" s="29">
        <f>_xlfn.IFNA((IF(H632='DB-주간 퀘스트'!$F$6,VLOOKUP(F632,'DB-방치 재화'!$B$3:$H$1698,5,0)*VLOOKUP(H632,'DB-주간 퀘스트'!$F$6:$H$15,3,0),IF(H632='DB-주간 퀘스트'!$F$7,VLOOKUP(F632,'DB-방치 재화'!$B$3:$H$1698,6,0)*VLOOKUP(H632,'DB-주간 퀘스트'!$F$6:$H$15,3,0),IF(H632='DB-주간 퀘스트'!$F$8,VLOOKUP(F632,'DB-방치 재화'!$B$3:$H$1698,7,0)*VLOOKUP(H632,'DB-주간 퀘스트'!$F$6:$H$15,3,0),VLOOKUP(H632,'DB-주간 퀘스트'!$F$6:$H$15,3,0)))))/7,"0")</f>
        <v>34.285714285714285</v>
      </c>
      <c r="L632" s="29">
        <f t="array" ref="L632">_xlfn.IFNA(IF(H632='DB-아스니아 미션'!$F$8,VLOOKUP('주요 재화 수급처 관리'!$F$10:$F$11,'DB-방치 재화'!$B$3:$H$1698,6,0)*'DB-아스니아 미션'!$H$8,VLOOKUP('주요 재화 수급처 관리'!$H$10:$H$11,'DB-아스니아 미션'!$F$7:$H$10,3,0)),"0")/7</f>
        <v>274.28571428571428</v>
      </c>
      <c r="M632" s="29">
        <f>(((VLOOKUP(F632,'DB-방치 재화'!$B$3:$I$1698,8,0)+8)*(VLOOKUP(H632,'DB-파견 작전실'!$L$8:$M$14,2,0)))*D632)</f>
        <v>229.73333333333335</v>
      </c>
      <c r="N632" s="29">
        <f>_xlfn.IFNA(IF(C632&lt;'DB-선물'!$E$5,VLOOKUP('주요 재화 수급처 관리'!$H$10,'DB-선물'!$G$6:$I$9,3,0),(IF('DB-선물'!$E$11&lt;=C632&lt;'DB-선물'!#REF!,VLOOKUP('주요 재화 수급처 관리'!$H$10,'DB-선물'!$G$12:$I$15,3,0),VLOOKUP(H632,'DB-선물'!$G$18:$I$21,3,0)))),"0")*6*D632</f>
        <v>0</v>
      </c>
      <c r="O632" s="29">
        <f t="array" ref="O632">(_xlfn.IFNA((VLOOKUP((INDEX('DB-메모리얼'!$F$5:$F$98,MATCH(MIN(ABS('DB-메모리얼'!$F$5:$F$98-'주요 재화 수급처 관리'!$C$10)),ABS('DB-메모리얼'!$F$5:$F$98-'주요 재화 수급처 관리'!$C$10),0))),'DB-메모리얼'!$F$5:$K$98,MATCH(H632,'DB-메모리얼'!$H$3:$K$3,0)+2,0)),"0"))*D632/14</f>
        <v>0</v>
      </c>
      <c r="P632" s="29" t="str">
        <f t="shared" ref="P632:P638" si="24">IF(F632&gt;130,1028,"")</f>
        <v/>
      </c>
      <c r="Q632" s="299">
        <f t="shared" ref="Q632:Q638" si="25">SUM(I632:P632)+E632</f>
        <v>10104.704761904763</v>
      </c>
    </row>
    <row r="633" spans="2:17" ht="18" thickTop="1" thickBot="1" x14ac:dyDescent="0.35">
      <c r="B633" s="22" t="s">
        <v>1613</v>
      </c>
      <c r="C633" s="5">
        <v>2</v>
      </c>
      <c r="D633" s="323">
        <v>1</v>
      </c>
      <c r="E633" s="17"/>
      <c r="F633" s="276">
        <f>VLOOKUP(C633,'DB-캐릭터별 스테이지 매칭'!$E$3:$F$302,2,0)</f>
        <v>1</v>
      </c>
      <c r="G633" s="276" t="str">
        <f>VLOOKUP(F633,'DB-캐릭터별 스테이지 매칭'!$I$3:$L$1698,4,0)</f>
        <v>1-1</v>
      </c>
      <c r="H633" s="276">
        <f>_xlfn.IFNA(VLOOKUP(B633,'DB-서식용'!$D$4:$E$12,2,0),"")</f>
        <v>1040410001</v>
      </c>
      <c r="I633" s="29">
        <f>IFERROR((VLOOKUP(F633,'DB-방치 재화'!$B$3:$I$1800,(MATCH(H633,'DB-방치 재화'!$F$1:$I$1,0)+4),0))*60*24*D633,"0")*(1.7+1.58)</f>
        <v>9446.4000000000015</v>
      </c>
      <c r="J633" s="29">
        <f>_xlfn.IFNA(IF(H633='DB-일일 퀘스트'!$F$6,VLOOKUP(F633,'DB-방치 재화'!$B$3:$H$1698,5,0)*VLOOKUP(H633,'DB-일일 퀘스트'!$F$6:$H$13,3,0),IF(H633='DB-일일 퀘스트'!$F$7,VLOOKUP(F633,'DB-방치 재화'!$B$3:$H$1698,6,0)*VLOOKUP(H633,'DB-일일 퀘스트'!$F$6:$H$13,3,0),IF(H633='DB-일일 퀘스트'!$F$8,VLOOKUP(F633,'DB-방치 재화'!$B$3:$H$1698,7,0)*VLOOKUP(H633,'DB-일일 퀘스트'!$F$6:$H$13,3,0),VLOOKUP(H633,'DB-일일 퀘스트'!$F$6:$H$13,3,0)))),"0")</f>
        <v>120</v>
      </c>
      <c r="K633" s="29">
        <f>_xlfn.IFNA((IF(H633='DB-주간 퀘스트'!$F$6,VLOOKUP(F633,'DB-방치 재화'!$B$3:$H$1698,5,0)*VLOOKUP(H633,'DB-주간 퀘스트'!$F$6:$H$15,3,0),IF(H633='DB-주간 퀘스트'!$F$7,VLOOKUP(F633,'DB-방치 재화'!$B$3:$H$1698,6,0)*VLOOKUP(H633,'DB-주간 퀘스트'!$F$6:$H$15,3,0),IF(H633='DB-주간 퀘스트'!$F$8,VLOOKUP(F633,'DB-방치 재화'!$B$3:$H$1698,7,0)*VLOOKUP(H633,'DB-주간 퀘스트'!$F$6:$H$15,3,0),VLOOKUP(H633,'DB-주간 퀘스트'!$F$6:$H$15,3,0)))))/7,"0")</f>
        <v>34.285714285714285</v>
      </c>
      <c r="L633" s="29">
        <f t="array" ref="L633">_xlfn.IFNA(IF(H633='DB-아스니아 미션'!$F$8,VLOOKUP('주요 재화 수급처 관리'!$F$10:$F$11,'DB-방치 재화'!$B$3:$H$1698,6,0)*'DB-아스니아 미션'!$H$8,VLOOKUP('주요 재화 수급처 관리'!$H$10:$H$11,'DB-아스니아 미션'!$F$7:$H$10,3,0)),"0")/7</f>
        <v>274.28571428571428</v>
      </c>
      <c r="M633" s="29">
        <f>(((VLOOKUP(F633,'DB-방치 재화'!$B$3:$I$1698,8,0)+8)*(VLOOKUP(H633,'DB-파견 작전실'!$L$8:$M$14,2,0)))*D633)</f>
        <v>229.73333333333335</v>
      </c>
      <c r="N633" s="29">
        <f>_xlfn.IFNA(IF(C633&lt;'DB-선물'!$E$5,VLOOKUP('주요 재화 수급처 관리'!$H$10,'DB-선물'!$G$6:$I$9,3,0),(IF('DB-선물'!$E$11&lt;=C633&lt;'DB-선물'!#REF!,VLOOKUP('주요 재화 수급처 관리'!$H$10,'DB-선물'!$G$12:$I$15,3,0),VLOOKUP(H633,'DB-선물'!$G$18:$I$21,3,0)))),"0")*6*D633</f>
        <v>0</v>
      </c>
      <c r="O633" s="29">
        <f t="array" ref="O633">(_xlfn.IFNA((VLOOKUP((INDEX('DB-메모리얼'!$F$5:$F$98,MATCH(MIN(ABS('DB-메모리얼'!$F$5:$F$98-'주요 재화 수급처 관리'!$C$10)),ABS('DB-메모리얼'!$F$5:$F$98-'주요 재화 수급처 관리'!$C$10),0))),'DB-메모리얼'!$F$5:$K$98,MATCH(H633,'DB-메모리얼'!$H$3:$K$3,0)+2,0)),"0"))*D633/14</f>
        <v>0</v>
      </c>
      <c r="P633" s="29" t="str">
        <f t="shared" si="24"/>
        <v/>
      </c>
      <c r="Q633" s="299">
        <f t="shared" si="25"/>
        <v>10104.704761904763</v>
      </c>
    </row>
    <row r="634" spans="2:17" ht="18" thickTop="1" thickBot="1" x14ac:dyDescent="0.35">
      <c r="B634" s="22" t="s">
        <v>1613</v>
      </c>
      <c r="C634" s="5">
        <v>3</v>
      </c>
      <c r="D634" s="323">
        <v>1</v>
      </c>
      <c r="E634" s="17"/>
      <c r="F634" s="276">
        <f>VLOOKUP(C634,'DB-캐릭터별 스테이지 매칭'!$E$3:$F$302,2,0)</f>
        <v>1</v>
      </c>
      <c r="G634" s="276" t="str">
        <f>VLOOKUP(F634,'DB-캐릭터별 스테이지 매칭'!$I$3:$L$1698,4,0)</f>
        <v>1-1</v>
      </c>
      <c r="H634" s="276">
        <f>_xlfn.IFNA(VLOOKUP(B634,'DB-서식용'!$D$4:$E$12,2,0),"")</f>
        <v>1040410001</v>
      </c>
      <c r="I634" s="29">
        <f>IFERROR((VLOOKUP(F634,'DB-방치 재화'!$B$3:$I$1800,(MATCH(H634,'DB-방치 재화'!$F$1:$I$1,0)+4),0))*60*24*D634,"0")*(1.7+1.58)</f>
        <v>9446.4000000000015</v>
      </c>
      <c r="J634" s="29">
        <f>_xlfn.IFNA(IF(H634='DB-일일 퀘스트'!$F$6,VLOOKUP(F634,'DB-방치 재화'!$B$3:$H$1698,5,0)*VLOOKUP(H634,'DB-일일 퀘스트'!$F$6:$H$13,3,0),IF(H634='DB-일일 퀘스트'!$F$7,VLOOKUP(F634,'DB-방치 재화'!$B$3:$H$1698,6,0)*VLOOKUP(H634,'DB-일일 퀘스트'!$F$6:$H$13,3,0),IF(H634='DB-일일 퀘스트'!$F$8,VLOOKUP(F634,'DB-방치 재화'!$B$3:$H$1698,7,0)*VLOOKUP(H634,'DB-일일 퀘스트'!$F$6:$H$13,3,0),VLOOKUP(H634,'DB-일일 퀘스트'!$F$6:$H$13,3,0)))),"0")</f>
        <v>120</v>
      </c>
      <c r="K634" s="29">
        <f>_xlfn.IFNA((IF(H634='DB-주간 퀘스트'!$F$6,VLOOKUP(F634,'DB-방치 재화'!$B$3:$H$1698,5,0)*VLOOKUP(H634,'DB-주간 퀘스트'!$F$6:$H$15,3,0),IF(H634='DB-주간 퀘스트'!$F$7,VLOOKUP(F634,'DB-방치 재화'!$B$3:$H$1698,6,0)*VLOOKUP(H634,'DB-주간 퀘스트'!$F$6:$H$15,3,0),IF(H634='DB-주간 퀘스트'!$F$8,VLOOKUP(F634,'DB-방치 재화'!$B$3:$H$1698,7,0)*VLOOKUP(H634,'DB-주간 퀘스트'!$F$6:$H$15,3,0),VLOOKUP(H634,'DB-주간 퀘스트'!$F$6:$H$15,3,0)))))/7,"0")</f>
        <v>34.285714285714285</v>
      </c>
      <c r="L634" s="29">
        <f t="array" ref="L634">_xlfn.IFNA(IF(H634='DB-아스니아 미션'!$F$8,VLOOKUP('주요 재화 수급처 관리'!$F$10:$F$11,'DB-방치 재화'!$B$3:$H$1698,6,0)*'DB-아스니아 미션'!$H$8,VLOOKUP('주요 재화 수급처 관리'!$H$10:$H$11,'DB-아스니아 미션'!$F$7:$H$10,3,0)),"0")/7</f>
        <v>274.28571428571428</v>
      </c>
      <c r="M634" s="29">
        <f>(((VLOOKUP(F634,'DB-방치 재화'!$B$3:$I$1698,8,0)+8)*(VLOOKUP(H634,'DB-파견 작전실'!$L$8:$M$14,2,0)))*D634)</f>
        <v>229.73333333333335</v>
      </c>
      <c r="N634" s="29">
        <f>_xlfn.IFNA(IF(C634&lt;'DB-선물'!$E$5,VLOOKUP('주요 재화 수급처 관리'!$H$10,'DB-선물'!$G$6:$I$9,3,0),(IF('DB-선물'!$E$11&lt;=C634&lt;'DB-선물'!#REF!,VLOOKUP('주요 재화 수급처 관리'!$H$10,'DB-선물'!$G$12:$I$15,3,0),VLOOKUP(H634,'DB-선물'!$G$18:$I$21,3,0)))),"0")*6*D634</f>
        <v>0</v>
      </c>
      <c r="O634" s="29">
        <f t="array" ref="O634">(_xlfn.IFNA((VLOOKUP((INDEX('DB-메모리얼'!$F$5:$F$98,MATCH(MIN(ABS('DB-메모리얼'!$F$5:$F$98-'주요 재화 수급처 관리'!$C$10)),ABS('DB-메모리얼'!$F$5:$F$98-'주요 재화 수급처 관리'!$C$10),0))),'DB-메모리얼'!$F$5:$K$98,MATCH(H634,'DB-메모리얼'!$H$3:$K$3,0)+2,0)),"0"))*D634/14</f>
        <v>0</v>
      </c>
      <c r="P634" s="29" t="str">
        <f t="shared" si="24"/>
        <v/>
      </c>
      <c r="Q634" s="299">
        <f t="shared" si="25"/>
        <v>10104.704761904763</v>
      </c>
    </row>
    <row r="635" spans="2:17" ht="18" thickTop="1" thickBot="1" x14ac:dyDescent="0.35">
      <c r="B635" s="22" t="s">
        <v>1613</v>
      </c>
      <c r="C635" s="116">
        <v>4</v>
      </c>
      <c r="D635" s="323">
        <v>1</v>
      </c>
      <c r="E635" s="17"/>
      <c r="F635" s="276">
        <f>VLOOKUP(C635,'DB-캐릭터별 스테이지 매칭'!$E$3:$F$302,2,0)</f>
        <v>2</v>
      </c>
      <c r="G635" s="276" t="str">
        <f>VLOOKUP(F635,'DB-캐릭터별 스테이지 매칭'!$I$3:$L$1698,4,0)</f>
        <v>1-2</v>
      </c>
      <c r="H635" s="276">
        <f>_xlfn.IFNA(VLOOKUP(B635,'DB-서식용'!$D$4:$E$12,2,0),"")</f>
        <v>1040410001</v>
      </c>
      <c r="I635" s="29">
        <f>IFERROR((VLOOKUP(F635,'DB-방치 재화'!$B$3:$I$1800,(MATCH(H635,'DB-방치 재화'!$F$1:$I$1,0)+4),0))*60*24*D635,"0")*(1.7+1.58)</f>
        <v>9452.9600000000009</v>
      </c>
      <c r="J635" s="29">
        <f>_xlfn.IFNA(IF(H635='DB-일일 퀘스트'!$F$6,VLOOKUP(F635,'DB-방치 재화'!$B$3:$H$1698,5,0)*VLOOKUP(H635,'DB-일일 퀘스트'!$F$6:$H$13,3,0),IF(H635='DB-일일 퀘스트'!$F$7,VLOOKUP(F635,'DB-방치 재화'!$B$3:$H$1698,6,0)*VLOOKUP(H635,'DB-일일 퀘스트'!$F$6:$H$13,3,0),IF(H635='DB-일일 퀘스트'!$F$8,VLOOKUP(F635,'DB-방치 재화'!$B$3:$H$1698,7,0)*VLOOKUP(H635,'DB-일일 퀘스트'!$F$6:$H$13,3,0),VLOOKUP(H635,'DB-일일 퀘스트'!$F$6:$H$13,3,0)))),"0")</f>
        <v>120.08333333333334</v>
      </c>
      <c r="K635" s="29">
        <f>_xlfn.IFNA((IF(H635='DB-주간 퀘스트'!$F$6,VLOOKUP(F635,'DB-방치 재화'!$B$3:$H$1698,5,0)*VLOOKUP(H635,'DB-주간 퀘스트'!$F$6:$H$15,3,0),IF(H635='DB-주간 퀘스트'!$F$7,VLOOKUP(F635,'DB-방치 재화'!$B$3:$H$1698,6,0)*VLOOKUP(H635,'DB-주간 퀘스트'!$F$6:$H$15,3,0),IF(H635='DB-주간 퀘스트'!$F$8,VLOOKUP(F635,'DB-방치 재화'!$B$3:$H$1698,7,0)*VLOOKUP(H635,'DB-주간 퀘스트'!$F$6:$H$15,3,0),VLOOKUP(H635,'DB-주간 퀘스트'!$F$6:$H$15,3,0)))))/7,"0")</f>
        <v>34.30952380952381</v>
      </c>
      <c r="L635" s="29">
        <f t="array" ref="L635">_xlfn.IFNA(IF(H635='DB-아스니아 미션'!$F$8,VLOOKUP('주요 재화 수급처 관리'!$F$10:$F$11,'DB-방치 재화'!$B$3:$H$1698,6,0)*'DB-아스니아 미션'!$H$8,VLOOKUP('주요 재화 수급처 관리'!$H$10:$H$11,'DB-아스니아 미션'!$F$7:$H$10,3,0)),"0")/7</f>
        <v>274.28571428571428</v>
      </c>
      <c r="M635" s="29">
        <f>(((VLOOKUP(F635,'DB-방치 재화'!$B$3:$I$1698,8,0)+8)*(VLOOKUP(H635,'DB-파견 작전실'!$L$8:$M$14,2,0)))*D635)</f>
        <v>229.73333333333335</v>
      </c>
      <c r="N635" s="29">
        <f>_xlfn.IFNA(IF(C635&lt;'DB-선물'!$E$5,VLOOKUP('주요 재화 수급처 관리'!$H$10,'DB-선물'!$G$6:$I$9,3,0),(IF('DB-선물'!$E$11&lt;=C635&lt;'DB-선물'!#REF!,VLOOKUP('주요 재화 수급처 관리'!$H$10,'DB-선물'!$G$12:$I$15,3,0),VLOOKUP(H635,'DB-선물'!$G$18:$I$21,3,0)))),"0")*6*D635</f>
        <v>0</v>
      </c>
      <c r="O635" s="29">
        <f t="array" ref="O635">(_xlfn.IFNA((VLOOKUP((INDEX('DB-메모리얼'!$F$5:$F$98,MATCH(MIN(ABS('DB-메모리얼'!$F$5:$F$98-'주요 재화 수급처 관리'!$C$10)),ABS('DB-메모리얼'!$F$5:$F$98-'주요 재화 수급처 관리'!$C$10),0))),'DB-메모리얼'!$F$5:$K$98,MATCH(H635,'DB-메모리얼'!$H$3:$K$3,0)+2,0)),"0"))*D635/14</f>
        <v>0</v>
      </c>
      <c r="P635" s="29" t="str">
        <f t="shared" si="24"/>
        <v/>
      </c>
      <c r="Q635" s="299">
        <f t="shared" si="25"/>
        <v>10111.371904761905</v>
      </c>
    </row>
    <row r="636" spans="2:17" ht="18" thickTop="1" thickBot="1" x14ac:dyDescent="0.35">
      <c r="B636" s="22" t="s">
        <v>1613</v>
      </c>
      <c r="C636" s="5">
        <v>5</v>
      </c>
      <c r="D636" s="323">
        <v>1</v>
      </c>
      <c r="E636" s="17"/>
      <c r="F636" s="276">
        <f>VLOOKUP(C636,'DB-캐릭터별 스테이지 매칭'!$E$3:$F$302,2,0)</f>
        <v>2</v>
      </c>
      <c r="G636" s="276" t="str">
        <f>VLOOKUP(F636,'DB-캐릭터별 스테이지 매칭'!$I$3:$L$1698,4,0)</f>
        <v>1-2</v>
      </c>
      <c r="H636" s="276">
        <f>_xlfn.IFNA(VLOOKUP(B636,'DB-서식용'!$D$4:$E$12,2,0),"")</f>
        <v>1040410001</v>
      </c>
      <c r="I636" s="29">
        <f>IFERROR((VLOOKUP(F636,'DB-방치 재화'!$B$3:$I$1800,(MATCH(H636,'DB-방치 재화'!$F$1:$I$1,0)+4),0))*60*24*D636,"0")*(1.7+1.58)</f>
        <v>9452.9600000000009</v>
      </c>
      <c r="J636" s="29">
        <f>_xlfn.IFNA(IF(H636='DB-일일 퀘스트'!$F$6,VLOOKUP(F636,'DB-방치 재화'!$B$3:$H$1698,5,0)*VLOOKUP(H636,'DB-일일 퀘스트'!$F$6:$H$13,3,0),IF(H636='DB-일일 퀘스트'!$F$7,VLOOKUP(F636,'DB-방치 재화'!$B$3:$H$1698,6,0)*VLOOKUP(H636,'DB-일일 퀘스트'!$F$6:$H$13,3,0),IF(H636='DB-일일 퀘스트'!$F$8,VLOOKUP(F636,'DB-방치 재화'!$B$3:$H$1698,7,0)*VLOOKUP(H636,'DB-일일 퀘스트'!$F$6:$H$13,3,0),VLOOKUP(H636,'DB-일일 퀘스트'!$F$6:$H$13,3,0)))),"0")</f>
        <v>120.08333333333334</v>
      </c>
      <c r="K636" s="29">
        <f>_xlfn.IFNA((IF(H636='DB-주간 퀘스트'!$F$6,VLOOKUP(F636,'DB-방치 재화'!$B$3:$H$1698,5,0)*VLOOKUP(H636,'DB-주간 퀘스트'!$F$6:$H$15,3,0),IF(H636='DB-주간 퀘스트'!$F$7,VLOOKUP(F636,'DB-방치 재화'!$B$3:$H$1698,6,0)*VLOOKUP(H636,'DB-주간 퀘스트'!$F$6:$H$15,3,0),IF(H636='DB-주간 퀘스트'!$F$8,VLOOKUP(F636,'DB-방치 재화'!$B$3:$H$1698,7,0)*VLOOKUP(H636,'DB-주간 퀘스트'!$F$6:$H$15,3,0),VLOOKUP(H636,'DB-주간 퀘스트'!$F$6:$H$15,3,0)))))/7,"0")</f>
        <v>34.30952380952381</v>
      </c>
      <c r="L636" s="29">
        <f t="array" ref="L636">_xlfn.IFNA(IF(H636='DB-아스니아 미션'!$F$8,VLOOKUP('주요 재화 수급처 관리'!$F$10:$F$11,'DB-방치 재화'!$B$3:$H$1698,6,0)*'DB-아스니아 미션'!$H$8,VLOOKUP('주요 재화 수급처 관리'!$H$10:$H$11,'DB-아스니아 미션'!$F$7:$H$10,3,0)),"0")/7</f>
        <v>274.28571428571428</v>
      </c>
      <c r="M636" s="29">
        <f>(((VLOOKUP(F636,'DB-방치 재화'!$B$3:$I$1698,8,0)+8)*(VLOOKUP(H636,'DB-파견 작전실'!$L$8:$M$14,2,0)))*D636)</f>
        <v>229.73333333333335</v>
      </c>
      <c r="N636" s="29">
        <f>_xlfn.IFNA(IF(C636&lt;'DB-선물'!$E$5,VLOOKUP('주요 재화 수급처 관리'!$H$10,'DB-선물'!$G$6:$I$9,3,0),(IF('DB-선물'!$E$11&lt;=C636&lt;'DB-선물'!#REF!,VLOOKUP('주요 재화 수급처 관리'!$H$10,'DB-선물'!$G$12:$I$15,3,0),VLOOKUP(H636,'DB-선물'!$G$18:$I$21,3,0)))),"0")*6*D636</f>
        <v>0</v>
      </c>
      <c r="O636" s="29">
        <f t="array" ref="O636">(_xlfn.IFNA((VLOOKUP((INDEX('DB-메모리얼'!$F$5:$F$98,MATCH(MIN(ABS('DB-메모리얼'!$F$5:$F$98-'주요 재화 수급처 관리'!$C$10)),ABS('DB-메모리얼'!$F$5:$F$98-'주요 재화 수급처 관리'!$C$10),0))),'DB-메모리얼'!$F$5:$K$98,MATCH(H636,'DB-메모리얼'!$H$3:$K$3,0)+2,0)),"0"))*D636/14</f>
        <v>0</v>
      </c>
      <c r="P636" s="29" t="str">
        <f t="shared" si="24"/>
        <v/>
      </c>
      <c r="Q636" s="299">
        <f t="shared" si="25"/>
        <v>10111.371904761905</v>
      </c>
    </row>
    <row r="637" spans="2:17" ht="18" thickTop="1" thickBot="1" x14ac:dyDescent="0.35">
      <c r="B637" s="22" t="s">
        <v>1613</v>
      </c>
      <c r="C637" s="5">
        <v>6</v>
      </c>
      <c r="D637" s="323">
        <v>1</v>
      </c>
      <c r="E637" s="17"/>
      <c r="F637" s="276">
        <f>VLOOKUP(C637,'DB-캐릭터별 스테이지 매칭'!$E$3:$F$302,2,0)</f>
        <v>3</v>
      </c>
      <c r="G637" s="276" t="str">
        <f>VLOOKUP(F637,'DB-캐릭터별 스테이지 매칭'!$I$3:$L$1698,4,0)</f>
        <v>1-3</v>
      </c>
      <c r="H637" s="276">
        <f>_xlfn.IFNA(VLOOKUP(B637,'DB-서식용'!$D$4:$E$12,2,0),"")</f>
        <v>1040410001</v>
      </c>
      <c r="I637" s="29">
        <f>IFERROR((VLOOKUP(F637,'DB-방치 재화'!$B$3:$I$1800,(MATCH(H637,'DB-방치 재화'!$F$1:$I$1,0)+4),0))*60*24*D637,"0")*(1.7+1.58)</f>
        <v>9462.8000000000011</v>
      </c>
      <c r="J637" s="29">
        <f>_xlfn.IFNA(IF(H637='DB-일일 퀘스트'!$F$6,VLOOKUP(F637,'DB-방치 재화'!$B$3:$H$1698,5,0)*VLOOKUP(H637,'DB-일일 퀘스트'!$F$6:$H$13,3,0),IF(H637='DB-일일 퀘스트'!$F$7,VLOOKUP(F637,'DB-방치 재화'!$B$3:$H$1698,6,0)*VLOOKUP(H637,'DB-일일 퀘스트'!$F$6:$H$13,3,0),IF(H637='DB-일일 퀘스트'!$F$8,VLOOKUP(F637,'DB-방치 재화'!$B$3:$H$1698,7,0)*VLOOKUP(H637,'DB-일일 퀘스트'!$F$6:$H$13,3,0),VLOOKUP(H637,'DB-일일 퀘스트'!$F$6:$H$13,3,0)))),"0")</f>
        <v>120.20833333333334</v>
      </c>
      <c r="K637" s="29">
        <f>_xlfn.IFNA((IF(H637='DB-주간 퀘스트'!$F$6,VLOOKUP(F637,'DB-방치 재화'!$B$3:$H$1698,5,0)*VLOOKUP(H637,'DB-주간 퀘스트'!$F$6:$H$15,3,0),IF(H637='DB-주간 퀘스트'!$F$7,VLOOKUP(F637,'DB-방치 재화'!$B$3:$H$1698,6,0)*VLOOKUP(H637,'DB-주간 퀘스트'!$F$6:$H$15,3,0),IF(H637='DB-주간 퀘스트'!$F$8,VLOOKUP(F637,'DB-방치 재화'!$B$3:$H$1698,7,0)*VLOOKUP(H637,'DB-주간 퀘스트'!$F$6:$H$15,3,0),VLOOKUP(H637,'DB-주간 퀘스트'!$F$6:$H$15,3,0)))))/7,"0")</f>
        <v>34.345238095238095</v>
      </c>
      <c r="L637" s="29">
        <f t="array" ref="L637">_xlfn.IFNA(IF(H637='DB-아스니아 미션'!$F$8,VLOOKUP('주요 재화 수급처 관리'!$F$10:$F$11,'DB-방치 재화'!$B$3:$H$1698,6,0)*'DB-아스니아 미션'!$H$8,VLOOKUP('주요 재화 수급처 관리'!$H$10:$H$11,'DB-아스니아 미션'!$F$7:$H$10,3,0)),"0")/7</f>
        <v>274.28571428571428</v>
      </c>
      <c r="M637" s="29">
        <f>(((VLOOKUP(F637,'DB-방치 재화'!$B$3:$I$1698,8,0)+8)*(VLOOKUP(H637,'DB-파견 작전실'!$L$8:$M$14,2,0)))*D637)</f>
        <v>229.73333333333335</v>
      </c>
      <c r="N637" s="29">
        <f>_xlfn.IFNA(IF(C637&lt;'DB-선물'!$E$5,VLOOKUP('주요 재화 수급처 관리'!$H$10,'DB-선물'!$G$6:$I$9,3,0),(IF('DB-선물'!$E$11&lt;=C637&lt;'DB-선물'!#REF!,VLOOKUP('주요 재화 수급처 관리'!$H$10,'DB-선물'!$G$12:$I$15,3,0),VLOOKUP(H637,'DB-선물'!$G$18:$I$21,3,0)))),"0")*6*D637</f>
        <v>0</v>
      </c>
      <c r="O637" s="29">
        <f t="array" ref="O637">(_xlfn.IFNA((VLOOKUP((INDEX('DB-메모리얼'!$F$5:$F$98,MATCH(MIN(ABS('DB-메모리얼'!$F$5:$F$98-'주요 재화 수급처 관리'!$C$10)),ABS('DB-메모리얼'!$F$5:$F$98-'주요 재화 수급처 관리'!$C$10),0))),'DB-메모리얼'!$F$5:$K$98,MATCH(H637,'DB-메모리얼'!$H$3:$K$3,0)+2,0)),"0"))*D637/14</f>
        <v>0</v>
      </c>
      <c r="P637" s="29" t="str">
        <f t="shared" si="24"/>
        <v/>
      </c>
      <c r="Q637" s="299">
        <f t="shared" si="25"/>
        <v>10121.372619047621</v>
      </c>
    </row>
    <row r="638" spans="2:17" ht="18" thickTop="1" thickBot="1" x14ac:dyDescent="0.35">
      <c r="B638" s="22" t="s">
        <v>1613</v>
      </c>
      <c r="C638" s="5">
        <v>7</v>
      </c>
      <c r="D638" s="323">
        <v>1</v>
      </c>
      <c r="E638" s="17"/>
      <c r="F638" s="276">
        <f>VLOOKUP(C638,'DB-캐릭터별 스테이지 매칭'!$E$3:$F$302,2,0)</f>
        <v>4</v>
      </c>
      <c r="G638" s="276" t="str">
        <f>VLOOKUP(F638,'DB-캐릭터별 스테이지 매칭'!$I$3:$L$1698,4,0)</f>
        <v>1-4</v>
      </c>
      <c r="H638" s="276">
        <f>_xlfn.IFNA(VLOOKUP(B638,'DB-서식용'!$D$4:$E$12,2,0),"")</f>
        <v>1040410001</v>
      </c>
      <c r="I638" s="29">
        <f>IFERROR((VLOOKUP(F638,'DB-방치 재화'!$B$3:$I$1800,(MATCH(H638,'DB-방치 재화'!$F$1:$I$1,0)+4),0))*60*24*D638,"0")*(1.7+1.58)</f>
        <v>9472.6400000000012</v>
      </c>
      <c r="J638" s="29">
        <f>_xlfn.IFNA(IF(H638='DB-일일 퀘스트'!$F$6,VLOOKUP(F638,'DB-방치 재화'!$B$3:$H$1698,5,0)*VLOOKUP(H638,'DB-일일 퀘스트'!$F$6:$H$13,3,0),IF(H638='DB-일일 퀘스트'!$F$7,VLOOKUP(F638,'DB-방치 재화'!$B$3:$H$1698,6,0)*VLOOKUP(H638,'DB-일일 퀘스트'!$F$6:$H$13,3,0),IF(H638='DB-일일 퀘스트'!$F$8,VLOOKUP(F638,'DB-방치 재화'!$B$3:$H$1698,7,0)*VLOOKUP(H638,'DB-일일 퀘스트'!$F$6:$H$13,3,0),VLOOKUP(H638,'DB-일일 퀘스트'!$F$6:$H$13,3,0)))),"0")</f>
        <v>120.33333333333333</v>
      </c>
      <c r="K638" s="29">
        <f>_xlfn.IFNA((IF(H638='DB-주간 퀘스트'!$F$6,VLOOKUP(F638,'DB-방치 재화'!$B$3:$H$1698,5,0)*VLOOKUP(H638,'DB-주간 퀘스트'!$F$6:$H$15,3,0),IF(H638='DB-주간 퀘스트'!$F$7,VLOOKUP(F638,'DB-방치 재화'!$B$3:$H$1698,6,0)*VLOOKUP(H638,'DB-주간 퀘스트'!$F$6:$H$15,3,0),IF(H638='DB-주간 퀘스트'!$F$8,VLOOKUP(F638,'DB-방치 재화'!$B$3:$H$1698,7,0)*VLOOKUP(H638,'DB-주간 퀘스트'!$F$6:$H$15,3,0),VLOOKUP(H638,'DB-주간 퀘스트'!$F$6:$H$15,3,0)))))/7,"0")</f>
        <v>34.38095238095238</v>
      </c>
      <c r="L638" s="29">
        <f t="array" ref="L638">_xlfn.IFNA(IF(H638='DB-아스니아 미션'!$F$8,VLOOKUP('주요 재화 수급처 관리'!$F$10:$F$11,'DB-방치 재화'!$B$3:$H$1698,6,0)*'DB-아스니아 미션'!$H$8,VLOOKUP('주요 재화 수급처 관리'!$H$10:$H$11,'DB-아스니아 미션'!$F$7:$H$10,3,0)),"0")/7</f>
        <v>274.28571428571428</v>
      </c>
      <c r="M638" s="29">
        <f>(((VLOOKUP(F638,'DB-방치 재화'!$B$3:$I$1698,8,0)+8)*(VLOOKUP(H638,'DB-파견 작전실'!$L$8:$M$14,2,0)))*D638)</f>
        <v>229.73333333333335</v>
      </c>
      <c r="N638" s="29">
        <f>_xlfn.IFNA(IF(C638&lt;'DB-선물'!$E$5,VLOOKUP('주요 재화 수급처 관리'!$H$10,'DB-선물'!$G$6:$I$9,3,0),(IF('DB-선물'!$E$11&lt;=C638&lt;'DB-선물'!#REF!,VLOOKUP('주요 재화 수급처 관리'!$H$10,'DB-선물'!$G$12:$I$15,3,0),VLOOKUP(H638,'DB-선물'!$G$18:$I$21,3,0)))),"0")*6*D638</f>
        <v>0</v>
      </c>
      <c r="O638" s="29">
        <f t="array" ref="O638">(_xlfn.IFNA((VLOOKUP((INDEX('DB-메모리얼'!$F$5:$F$98,MATCH(MIN(ABS('DB-메모리얼'!$F$5:$F$98-'주요 재화 수급처 관리'!$C$10)),ABS('DB-메모리얼'!$F$5:$F$98-'주요 재화 수급처 관리'!$C$10),0))),'DB-메모리얼'!$F$5:$K$98,MATCH(H638,'DB-메모리얼'!$H$3:$K$3,0)+2,0)),"0"))*D638/14</f>
        <v>0</v>
      </c>
      <c r="P638" s="29" t="str">
        <f t="shared" si="24"/>
        <v/>
      </c>
      <c r="Q638" s="299">
        <f t="shared" si="25"/>
        <v>10131.373333333335</v>
      </c>
    </row>
    <row r="639" spans="2:17" ht="18" thickTop="1" thickBot="1" x14ac:dyDescent="0.35">
      <c r="B639" s="22" t="s">
        <v>1613</v>
      </c>
      <c r="C639" s="116">
        <v>8</v>
      </c>
      <c r="D639" s="323">
        <v>1</v>
      </c>
      <c r="E639" s="17"/>
      <c r="F639" s="276">
        <f>VLOOKUP(C639,'DB-캐릭터별 스테이지 매칭'!$E$3:$F$302,2,0)</f>
        <v>5</v>
      </c>
      <c r="G639" s="276" t="str">
        <f>VLOOKUP(F639,'DB-캐릭터별 스테이지 매칭'!$I$3:$L$1698,4,0)</f>
        <v>1-5</v>
      </c>
      <c r="H639" s="276">
        <f>_xlfn.IFNA(VLOOKUP(B639,'DB-서식용'!$D$4:$E$12,2,0),"")</f>
        <v>1040410001</v>
      </c>
      <c r="I639" s="29">
        <f>IFERROR((VLOOKUP(F639,'DB-방치 재화'!$B$3:$I$1800,(MATCH(H639,'DB-방치 재화'!$F$1:$I$1,0)+4),0))*60*24*D639,"0")*(1.7+1.58)</f>
        <v>9482.4800000000014</v>
      </c>
      <c r="J639" s="29">
        <f>_xlfn.IFNA(IF(H639='DB-일일 퀘스트'!$F$6,VLOOKUP(F639,'DB-방치 재화'!$B$3:$H$1698,5,0)*VLOOKUP(H639,'DB-일일 퀘스트'!$F$6:$H$13,3,0),IF(H639='DB-일일 퀘스트'!$F$7,VLOOKUP(F639,'DB-방치 재화'!$B$3:$H$1698,6,0)*VLOOKUP(H639,'DB-일일 퀘스트'!$F$6:$H$13,3,0),IF(H639='DB-일일 퀘스트'!$F$8,VLOOKUP(F639,'DB-방치 재화'!$B$3:$H$1698,7,0)*VLOOKUP(H639,'DB-일일 퀘스트'!$F$6:$H$13,3,0),VLOOKUP(H639,'DB-일일 퀘스트'!$F$6:$H$13,3,0)))),"0")</f>
        <v>120.45833333333333</v>
      </c>
      <c r="K639" s="29">
        <f>_xlfn.IFNA((IF(H639='DB-주간 퀘스트'!$F$6,VLOOKUP(F639,'DB-방치 재화'!$B$3:$H$1698,5,0)*VLOOKUP(H639,'DB-주간 퀘스트'!$F$6:$H$15,3,0),IF(H639='DB-주간 퀘스트'!$F$7,VLOOKUP(F639,'DB-방치 재화'!$B$3:$H$1698,6,0)*VLOOKUP(H639,'DB-주간 퀘스트'!$F$6:$H$15,3,0),IF(H639='DB-주간 퀘스트'!$F$8,VLOOKUP(F639,'DB-방치 재화'!$B$3:$H$1698,7,0)*VLOOKUP(H639,'DB-주간 퀘스트'!$F$6:$H$15,3,0),VLOOKUP(H639,'DB-주간 퀘스트'!$F$6:$H$15,3,0)))))/7,"0")</f>
        <v>34.416666666666664</v>
      </c>
      <c r="L639" s="29">
        <f t="array" ref="L639">_xlfn.IFNA(IF(H639='DB-아스니아 미션'!$F$8,VLOOKUP('주요 재화 수급처 관리'!$F$10:$F$11,'DB-방치 재화'!$B$3:$H$1698,6,0)*'DB-아스니아 미션'!$H$8,VLOOKUP('주요 재화 수급처 관리'!$H$10:$H$11,'DB-아스니아 미션'!$F$7:$H$10,3,0)),"0")/7</f>
        <v>274.28571428571428</v>
      </c>
      <c r="M639" s="29">
        <f>(((VLOOKUP(F639,'DB-방치 재화'!$B$3:$I$1698,8,0)+8)*(VLOOKUP(H639,'DB-파견 작전실'!$L$8:$M$14,2,0)))*D639)</f>
        <v>229.73333333333335</v>
      </c>
      <c r="N639" s="29">
        <f>_xlfn.IFNA(IF(C639&lt;'DB-선물'!$E$5,VLOOKUP('주요 재화 수급처 관리'!$H$10,'DB-선물'!$G$6:$I$9,3,0),(IF('DB-선물'!$E$11&lt;=C639&lt;'DB-선물'!#REF!,VLOOKUP('주요 재화 수급처 관리'!$H$10,'DB-선물'!$G$12:$I$15,3,0),VLOOKUP(H639,'DB-선물'!$G$18:$I$21,3,0)))),"0")*6*D639</f>
        <v>0</v>
      </c>
      <c r="O639" s="29">
        <f t="array" ref="O639">(_xlfn.IFNA((VLOOKUP((INDEX('DB-메모리얼'!$F$5:$F$98,MATCH(MIN(ABS('DB-메모리얼'!$F$5:$F$98-'주요 재화 수급처 관리'!$C$10)),ABS('DB-메모리얼'!$F$5:$F$98-'주요 재화 수급처 관리'!$C$10),0))),'DB-메모리얼'!$F$5:$K$98,MATCH(H639,'DB-메모리얼'!$H$3:$K$3,0)+2,0)),"0"))*D639/14</f>
        <v>0</v>
      </c>
      <c r="P639" s="29" t="str">
        <f>IF(F639&gt;130,1028,"")</f>
        <v/>
      </c>
      <c r="Q639" s="299">
        <f>SUM(I639:P639)+E639</f>
        <v>10141.374047619049</v>
      </c>
    </row>
    <row r="640" spans="2:17" ht="18" thickTop="1" thickBot="1" x14ac:dyDescent="0.35">
      <c r="B640" s="22" t="s">
        <v>1613</v>
      </c>
      <c r="C640" s="5">
        <v>9</v>
      </c>
      <c r="D640" s="323">
        <v>1</v>
      </c>
      <c r="E640" s="17"/>
      <c r="F640" s="276">
        <f>VLOOKUP(C640,'DB-캐릭터별 스테이지 매칭'!$E$3:$F$302,2,0)</f>
        <v>6</v>
      </c>
      <c r="G640" s="276" t="str">
        <f>VLOOKUP(F640,'DB-캐릭터별 스테이지 매칭'!$I$3:$L$1698,4,0)</f>
        <v>1-6</v>
      </c>
      <c r="H640" s="276">
        <f>_xlfn.IFNA(VLOOKUP(B640,'DB-서식용'!$D$4:$E$12,2,0),"")</f>
        <v>1040410001</v>
      </c>
      <c r="I640" s="29">
        <f>IFERROR((VLOOKUP(F640,'DB-방치 재화'!$B$3:$I$1800,(MATCH(H640,'DB-방치 재화'!$F$1:$I$1,0)+4),0))*60*24*D640,"0")*(1.7+1.58)</f>
        <v>9492.3200000000015</v>
      </c>
      <c r="J640" s="29">
        <f>_xlfn.IFNA(IF(H640='DB-일일 퀘스트'!$F$6,VLOOKUP(F640,'DB-방치 재화'!$B$3:$H$1698,5,0)*VLOOKUP(H640,'DB-일일 퀘스트'!$F$6:$H$13,3,0),IF(H640='DB-일일 퀘스트'!$F$7,VLOOKUP(F640,'DB-방치 재화'!$B$3:$H$1698,6,0)*VLOOKUP(H640,'DB-일일 퀘스트'!$F$6:$H$13,3,0),IF(H640='DB-일일 퀘스트'!$F$8,VLOOKUP(F640,'DB-방치 재화'!$B$3:$H$1698,7,0)*VLOOKUP(H640,'DB-일일 퀘스트'!$F$6:$H$13,3,0),VLOOKUP(H640,'DB-일일 퀘스트'!$F$6:$H$13,3,0)))),"0")</f>
        <v>120.58333333333334</v>
      </c>
      <c r="K640" s="29">
        <f>_xlfn.IFNA((IF(H640='DB-주간 퀘스트'!$F$6,VLOOKUP(F640,'DB-방치 재화'!$B$3:$H$1698,5,0)*VLOOKUP(H640,'DB-주간 퀘스트'!$F$6:$H$15,3,0),IF(H640='DB-주간 퀘스트'!$F$7,VLOOKUP(F640,'DB-방치 재화'!$B$3:$H$1698,6,0)*VLOOKUP(H640,'DB-주간 퀘스트'!$F$6:$H$15,3,0),IF(H640='DB-주간 퀘스트'!$F$8,VLOOKUP(F640,'DB-방치 재화'!$B$3:$H$1698,7,0)*VLOOKUP(H640,'DB-주간 퀘스트'!$F$6:$H$15,3,0),VLOOKUP(H640,'DB-주간 퀘스트'!$F$6:$H$15,3,0)))))/7,"0")</f>
        <v>34.452380952380956</v>
      </c>
      <c r="L640" s="29">
        <f t="array" ref="L640">_xlfn.IFNA(IF(H640='DB-아스니아 미션'!$F$8,VLOOKUP('주요 재화 수급처 관리'!$F$10:$F$11,'DB-방치 재화'!$B$3:$H$1698,6,0)*'DB-아스니아 미션'!$H$8,VLOOKUP('주요 재화 수급처 관리'!$H$10:$H$11,'DB-아스니아 미션'!$F$7:$H$10,3,0)),"0")/7</f>
        <v>274.28571428571428</v>
      </c>
      <c r="M640" s="29">
        <f>(((VLOOKUP(F640,'DB-방치 재화'!$B$3:$I$1698,8,0)+8)*(VLOOKUP(H640,'DB-파견 작전실'!$L$8:$M$14,2,0)))*D640)</f>
        <v>229.73333333333335</v>
      </c>
      <c r="N640" s="29">
        <f>_xlfn.IFNA(IF(C640&lt;'DB-선물'!$E$5,VLOOKUP('주요 재화 수급처 관리'!$H$10,'DB-선물'!$G$6:$I$9,3,0),(IF('DB-선물'!$E$11&lt;=C640&lt;'DB-선물'!#REF!,VLOOKUP('주요 재화 수급처 관리'!$H$10,'DB-선물'!$G$12:$I$15,3,0),VLOOKUP(H640,'DB-선물'!$G$18:$I$21,3,0)))),"0")*6*D640</f>
        <v>0</v>
      </c>
      <c r="O640" s="29">
        <f t="array" ref="O640">(_xlfn.IFNA((VLOOKUP((INDEX('DB-메모리얼'!$F$5:$F$98,MATCH(MIN(ABS('DB-메모리얼'!$F$5:$F$98-'주요 재화 수급처 관리'!$C$10)),ABS('DB-메모리얼'!$F$5:$F$98-'주요 재화 수급처 관리'!$C$10),0))),'DB-메모리얼'!$F$5:$K$98,MATCH(H640,'DB-메모리얼'!$H$3:$K$3,0)+2,0)),"0"))*D640/14</f>
        <v>0</v>
      </c>
      <c r="P640" s="29" t="str">
        <f t="shared" ref="P640:P687" si="26">IF(F640&gt;130,1028,"")</f>
        <v/>
      </c>
      <c r="Q640" s="299">
        <f t="shared" ref="Q640:Q687" si="27">SUM(I640:P640)+E640</f>
        <v>10151.374761904764</v>
      </c>
    </row>
    <row r="641" spans="2:17" ht="18" thickTop="1" thickBot="1" x14ac:dyDescent="0.35">
      <c r="B641" s="22" t="s">
        <v>1613</v>
      </c>
      <c r="C641" s="5">
        <v>10</v>
      </c>
      <c r="D641" s="323">
        <v>1</v>
      </c>
      <c r="E641" s="17"/>
      <c r="F641" s="276">
        <f>VLOOKUP(C641,'DB-캐릭터별 스테이지 매칭'!$E$3:$F$302,2,0)</f>
        <v>7</v>
      </c>
      <c r="G641" s="276" t="str">
        <f>VLOOKUP(F641,'DB-캐릭터별 스테이지 매칭'!$I$3:$L$1698,4,0)</f>
        <v>1-7</v>
      </c>
      <c r="H641" s="276">
        <f>_xlfn.IFNA(VLOOKUP(B641,'DB-서식용'!$D$4:$E$12,2,0),"")</f>
        <v>1040410001</v>
      </c>
      <c r="I641" s="29">
        <f>IFERROR((VLOOKUP(F641,'DB-방치 재화'!$B$3:$I$1800,(MATCH(H641,'DB-방치 재화'!$F$1:$I$1,0)+4),0))*60*24*D641,"0")*(1.7+1.58)</f>
        <v>9502.16</v>
      </c>
      <c r="J641" s="29">
        <f>_xlfn.IFNA(IF(H641='DB-일일 퀘스트'!$F$6,VLOOKUP(F641,'DB-방치 재화'!$B$3:$H$1698,5,0)*VLOOKUP(H641,'DB-일일 퀘스트'!$F$6:$H$13,3,0),IF(H641='DB-일일 퀘스트'!$F$7,VLOOKUP(F641,'DB-방치 재화'!$B$3:$H$1698,6,0)*VLOOKUP(H641,'DB-일일 퀘스트'!$F$6:$H$13,3,0),IF(H641='DB-일일 퀘스트'!$F$8,VLOOKUP(F641,'DB-방치 재화'!$B$3:$H$1698,7,0)*VLOOKUP(H641,'DB-일일 퀘스트'!$F$6:$H$13,3,0),VLOOKUP(H641,'DB-일일 퀘스트'!$F$6:$H$13,3,0)))),"0")</f>
        <v>120.70833333333334</v>
      </c>
      <c r="K641" s="29">
        <f>_xlfn.IFNA((IF(H641='DB-주간 퀘스트'!$F$6,VLOOKUP(F641,'DB-방치 재화'!$B$3:$H$1698,5,0)*VLOOKUP(H641,'DB-주간 퀘스트'!$F$6:$H$15,3,0),IF(H641='DB-주간 퀘스트'!$F$7,VLOOKUP(F641,'DB-방치 재화'!$B$3:$H$1698,6,0)*VLOOKUP(H641,'DB-주간 퀘스트'!$F$6:$H$15,3,0),IF(H641='DB-주간 퀘스트'!$F$8,VLOOKUP(F641,'DB-방치 재화'!$B$3:$H$1698,7,0)*VLOOKUP(H641,'DB-주간 퀘스트'!$F$6:$H$15,3,0),VLOOKUP(H641,'DB-주간 퀘스트'!$F$6:$H$15,3,0)))))/7,"0")</f>
        <v>34.488095238095241</v>
      </c>
      <c r="L641" s="29">
        <f t="array" ref="L641">_xlfn.IFNA(IF(H641='DB-아스니아 미션'!$F$8,VLOOKUP('주요 재화 수급처 관리'!$F$10:$F$11,'DB-방치 재화'!$B$3:$H$1698,6,0)*'DB-아스니아 미션'!$H$8,VLOOKUP('주요 재화 수급처 관리'!$H$10:$H$11,'DB-아스니아 미션'!$F$7:$H$10,3,0)),"0")/7</f>
        <v>274.28571428571428</v>
      </c>
      <c r="M641" s="29">
        <f>(((VLOOKUP(F641,'DB-방치 재화'!$B$3:$I$1698,8,0)+8)*(VLOOKUP(H641,'DB-파견 작전실'!$L$8:$M$14,2,0)))*D641)</f>
        <v>229.73333333333335</v>
      </c>
      <c r="N641" s="29">
        <f>_xlfn.IFNA(IF(C641&lt;'DB-선물'!$E$5,VLOOKUP('주요 재화 수급처 관리'!$H$10,'DB-선물'!$G$6:$I$9,3,0),(IF('DB-선물'!$E$11&lt;=C641&lt;'DB-선물'!#REF!,VLOOKUP('주요 재화 수급처 관리'!$H$10,'DB-선물'!$G$12:$I$15,3,0),VLOOKUP(H641,'DB-선물'!$G$18:$I$21,3,0)))),"0")*6*D641</f>
        <v>0</v>
      </c>
      <c r="O641" s="29">
        <f t="array" ref="O641">(_xlfn.IFNA((VLOOKUP((INDEX('DB-메모리얼'!$F$5:$F$98,MATCH(MIN(ABS('DB-메모리얼'!$F$5:$F$98-'주요 재화 수급처 관리'!$C$10)),ABS('DB-메모리얼'!$F$5:$F$98-'주요 재화 수급처 관리'!$C$10),0))),'DB-메모리얼'!$F$5:$K$98,MATCH(H641,'DB-메모리얼'!$H$3:$K$3,0)+2,0)),"0"))*D641/14</f>
        <v>0</v>
      </c>
      <c r="P641" s="29" t="str">
        <f t="shared" si="26"/>
        <v/>
      </c>
      <c r="Q641" s="299">
        <f t="shared" si="27"/>
        <v>10161.375476190477</v>
      </c>
    </row>
    <row r="642" spans="2:17" ht="18" thickTop="1" thickBot="1" x14ac:dyDescent="0.35">
      <c r="B642" s="22" t="s">
        <v>1613</v>
      </c>
      <c r="C642" s="5">
        <v>11</v>
      </c>
      <c r="D642" s="323">
        <v>1</v>
      </c>
      <c r="E642" s="17"/>
      <c r="F642" s="276">
        <f>VLOOKUP(C642,'DB-캐릭터별 스테이지 매칭'!$E$3:$F$302,2,0)</f>
        <v>8</v>
      </c>
      <c r="G642" s="276" t="str">
        <f>VLOOKUP(F642,'DB-캐릭터별 스테이지 매칭'!$I$3:$L$1698,4,0)</f>
        <v>1-8</v>
      </c>
      <c r="H642" s="276">
        <f>_xlfn.IFNA(VLOOKUP(B642,'DB-서식용'!$D$4:$E$12,2,0),"")</f>
        <v>1040410001</v>
      </c>
      <c r="I642" s="29">
        <f>IFERROR((VLOOKUP(F642,'DB-방치 재화'!$B$3:$I$1800,(MATCH(H642,'DB-방치 재화'!$F$1:$I$1,0)+4),0))*60*24*D642,"0")*(1.7+1.58)</f>
        <v>9512</v>
      </c>
      <c r="J642" s="29">
        <f>_xlfn.IFNA(IF(H642='DB-일일 퀘스트'!$F$6,VLOOKUP(F642,'DB-방치 재화'!$B$3:$H$1698,5,0)*VLOOKUP(H642,'DB-일일 퀘스트'!$F$6:$H$13,3,0),IF(H642='DB-일일 퀘스트'!$F$7,VLOOKUP(F642,'DB-방치 재화'!$B$3:$H$1698,6,0)*VLOOKUP(H642,'DB-일일 퀘스트'!$F$6:$H$13,3,0),IF(H642='DB-일일 퀘스트'!$F$8,VLOOKUP(F642,'DB-방치 재화'!$B$3:$H$1698,7,0)*VLOOKUP(H642,'DB-일일 퀘스트'!$F$6:$H$13,3,0),VLOOKUP(H642,'DB-일일 퀘스트'!$F$6:$H$13,3,0)))),"0")</f>
        <v>120.83333333333333</v>
      </c>
      <c r="K642" s="29">
        <f>_xlfn.IFNA((IF(H642='DB-주간 퀘스트'!$F$6,VLOOKUP(F642,'DB-방치 재화'!$B$3:$H$1698,5,0)*VLOOKUP(H642,'DB-주간 퀘스트'!$F$6:$H$15,3,0),IF(H642='DB-주간 퀘스트'!$F$7,VLOOKUP(F642,'DB-방치 재화'!$B$3:$H$1698,6,0)*VLOOKUP(H642,'DB-주간 퀘스트'!$F$6:$H$15,3,0),IF(H642='DB-주간 퀘스트'!$F$8,VLOOKUP(F642,'DB-방치 재화'!$B$3:$H$1698,7,0)*VLOOKUP(H642,'DB-주간 퀘스트'!$F$6:$H$15,3,0),VLOOKUP(H642,'DB-주간 퀘스트'!$F$6:$H$15,3,0)))))/7,"0")</f>
        <v>34.523809523809526</v>
      </c>
      <c r="L642" s="29">
        <f t="array" ref="L642">_xlfn.IFNA(IF(H642='DB-아스니아 미션'!$F$8,VLOOKUP('주요 재화 수급처 관리'!$F$10:$F$11,'DB-방치 재화'!$B$3:$H$1698,6,0)*'DB-아스니아 미션'!$H$8,VLOOKUP('주요 재화 수급처 관리'!$H$10:$H$11,'DB-아스니아 미션'!$F$7:$H$10,3,0)),"0")/7</f>
        <v>274.28571428571428</v>
      </c>
      <c r="M642" s="29">
        <f>(((VLOOKUP(F642,'DB-방치 재화'!$B$3:$I$1698,8,0)+8)*(VLOOKUP(H642,'DB-파견 작전실'!$L$8:$M$14,2,0)))*D642)</f>
        <v>229.73333333333335</v>
      </c>
      <c r="N642" s="29">
        <f>_xlfn.IFNA(IF(C642&lt;'DB-선물'!$E$5,VLOOKUP('주요 재화 수급처 관리'!$H$10,'DB-선물'!$G$6:$I$9,3,0),(IF('DB-선물'!$E$11&lt;=C642&lt;'DB-선물'!#REF!,VLOOKUP('주요 재화 수급처 관리'!$H$10,'DB-선물'!$G$12:$I$15,3,0),VLOOKUP(H642,'DB-선물'!$G$18:$I$21,3,0)))),"0")*6*D642</f>
        <v>0</v>
      </c>
      <c r="O642" s="29">
        <f t="array" ref="O642">(_xlfn.IFNA((VLOOKUP((INDEX('DB-메모리얼'!$F$5:$F$98,MATCH(MIN(ABS('DB-메모리얼'!$F$5:$F$98-'주요 재화 수급처 관리'!$C$10)),ABS('DB-메모리얼'!$F$5:$F$98-'주요 재화 수급처 관리'!$C$10),0))),'DB-메모리얼'!$F$5:$K$98,MATCH(H642,'DB-메모리얼'!$H$3:$K$3,0)+2,0)),"0"))*D642/14</f>
        <v>0</v>
      </c>
      <c r="P642" s="29" t="str">
        <f t="shared" si="26"/>
        <v/>
      </c>
      <c r="Q642" s="299">
        <f t="shared" si="27"/>
        <v>10171.37619047619</v>
      </c>
    </row>
    <row r="643" spans="2:17" ht="18" thickTop="1" thickBot="1" x14ac:dyDescent="0.35">
      <c r="B643" s="22" t="s">
        <v>1613</v>
      </c>
      <c r="C643" s="5">
        <v>12</v>
      </c>
      <c r="D643" s="323">
        <v>1</v>
      </c>
      <c r="E643" s="17"/>
      <c r="F643" s="276">
        <f>VLOOKUP(C643,'DB-캐릭터별 스테이지 매칭'!$E$3:$F$302,2,0)</f>
        <v>9</v>
      </c>
      <c r="G643" s="276" t="str">
        <f>VLOOKUP(F643,'DB-캐릭터별 스테이지 매칭'!$I$3:$L$1698,4,0)</f>
        <v>1-9</v>
      </c>
      <c r="H643" s="276">
        <f>_xlfn.IFNA(VLOOKUP(B643,'DB-서식용'!$D$4:$E$12,2,0),"")</f>
        <v>1040410001</v>
      </c>
      <c r="I643" s="29">
        <f>IFERROR((VLOOKUP(F643,'DB-방치 재화'!$B$3:$I$1800,(MATCH(H643,'DB-방치 재화'!$F$1:$I$1,0)+4),0))*60*24*D643,"0")*(1.7+1.58)</f>
        <v>9521.84</v>
      </c>
      <c r="J643" s="29">
        <f>_xlfn.IFNA(IF(H643='DB-일일 퀘스트'!$F$6,VLOOKUP(F643,'DB-방치 재화'!$B$3:$H$1698,5,0)*VLOOKUP(H643,'DB-일일 퀘스트'!$F$6:$H$13,3,0),IF(H643='DB-일일 퀘스트'!$F$7,VLOOKUP(F643,'DB-방치 재화'!$B$3:$H$1698,6,0)*VLOOKUP(H643,'DB-일일 퀘스트'!$F$6:$H$13,3,0),IF(H643='DB-일일 퀘스트'!$F$8,VLOOKUP(F643,'DB-방치 재화'!$B$3:$H$1698,7,0)*VLOOKUP(H643,'DB-일일 퀘스트'!$F$6:$H$13,3,0),VLOOKUP(H643,'DB-일일 퀘스트'!$F$6:$H$13,3,0)))),"0")</f>
        <v>120.95833333333333</v>
      </c>
      <c r="K643" s="29">
        <f>_xlfn.IFNA((IF(H643='DB-주간 퀘스트'!$F$6,VLOOKUP(F643,'DB-방치 재화'!$B$3:$H$1698,5,0)*VLOOKUP(H643,'DB-주간 퀘스트'!$F$6:$H$15,3,0),IF(H643='DB-주간 퀘스트'!$F$7,VLOOKUP(F643,'DB-방치 재화'!$B$3:$H$1698,6,0)*VLOOKUP(H643,'DB-주간 퀘스트'!$F$6:$H$15,3,0),IF(H643='DB-주간 퀘스트'!$F$8,VLOOKUP(F643,'DB-방치 재화'!$B$3:$H$1698,7,0)*VLOOKUP(H643,'DB-주간 퀘스트'!$F$6:$H$15,3,0),VLOOKUP(H643,'DB-주간 퀘스트'!$F$6:$H$15,3,0)))))/7,"0")</f>
        <v>34.55952380952381</v>
      </c>
      <c r="L643" s="29">
        <f t="array" ref="L643">_xlfn.IFNA(IF(H643='DB-아스니아 미션'!$F$8,VLOOKUP('주요 재화 수급처 관리'!$F$10:$F$11,'DB-방치 재화'!$B$3:$H$1698,6,0)*'DB-아스니아 미션'!$H$8,VLOOKUP('주요 재화 수급처 관리'!$H$10:$H$11,'DB-아스니아 미션'!$F$7:$H$10,3,0)),"0")/7</f>
        <v>274.28571428571428</v>
      </c>
      <c r="M643" s="29">
        <f>(((VLOOKUP(F643,'DB-방치 재화'!$B$3:$I$1698,8,0)+8)*(VLOOKUP(H643,'DB-파견 작전실'!$L$8:$M$14,2,0)))*D643)</f>
        <v>229.73333333333335</v>
      </c>
      <c r="N643" s="29">
        <f>_xlfn.IFNA(IF(C643&lt;'DB-선물'!$E$5,VLOOKUP('주요 재화 수급처 관리'!$H$10,'DB-선물'!$G$6:$I$9,3,0),(IF('DB-선물'!$E$11&lt;=C643&lt;'DB-선물'!#REF!,VLOOKUP('주요 재화 수급처 관리'!$H$10,'DB-선물'!$G$12:$I$15,3,0),VLOOKUP(H643,'DB-선물'!$G$18:$I$21,3,0)))),"0")*6*D643</f>
        <v>0</v>
      </c>
      <c r="O643" s="29">
        <f t="array" ref="O643">(_xlfn.IFNA((VLOOKUP((INDEX('DB-메모리얼'!$F$5:$F$98,MATCH(MIN(ABS('DB-메모리얼'!$F$5:$F$98-'주요 재화 수급처 관리'!$C$10)),ABS('DB-메모리얼'!$F$5:$F$98-'주요 재화 수급처 관리'!$C$10),0))),'DB-메모리얼'!$F$5:$K$98,MATCH(H643,'DB-메모리얼'!$H$3:$K$3,0)+2,0)),"0"))*D643/14</f>
        <v>0</v>
      </c>
      <c r="P643" s="29" t="str">
        <f t="shared" si="26"/>
        <v/>
      </c>
      <c r="Q643" s="299">
        <f t="shared" si="27"/>
        <v>10181.376904761904</v>
      </c>
    </row>
    <row r="644" spans="2:17" ht="18" thickTop="1" thickBot="1" x14ac:dyDescent="0.35">
      <c r="B644" s="22" t="s">
        <v>1613</v>
      </c>
      <c r="C644" s="116">
        <v>13</v>
      </c>
      <c r="D644" s="323">
        <v>1</v>
      </c>
      <c r="E644" s="17"/>
      <c r="F644" s="276">
        <f>VLOOKUP(C644,'DB-캐릭터별 스테이지 매칭'!$E$3:$F$302,2,0)</f>
        <v>10</v>
      </c>
      <c r="G644" s="276" t="str">
        <f>VLOOKUP(F644,'DB-캐릭터별 스테이지 매칭'!$I$3:$L$1698,4,0)</f>
        <v>1-10</v>
      </c>
      <c r="H644" s="276">
        <f>_xlfn.IFNA(VLOOKUP(B644,'DB-서식용'!$D$4:$E$12,2,0),"")</f>
        <v>1040410001</v>
      </c>
      <c r="I644" s="29">
        <f>IFERROR((VLOOKUP(F644,'DB-방치 재화'!$B$3:$I$1800,(MATCH(H644,'DB-방치 재화'!$F$1:$I$1,0)+4),0))*60*24*D644,"0")*(1.7+1.58)</f>
        <v>9528.4000000000015</v>
      </c>
      <c r="J644" s="29">
        <f>_xlfn.IFNA(IF(H644='DB-일일 퀘스트'!$F$6,VLOOKUP(F644,'DB-방치 재화'!$B$3:$H$1698,5,0)*VLOOKUP(H644,'DB-일일 퀘스트'!$F$6:$H$13,3,0),IF(H644='DB-일일 퀘스트'!$F$7,VLOOKUP(F644,'DB-방치 재화'!$B$3:$H$1698,6,0)*VLOOKUP(H644,'DB-일일 퀘스트'!$F$6:$H$13,3,0),IF(H644='DB-일일 퀘스트'!$F$8,VLOOKUP(F644,'DB-방치 재화'!$B$3:$H$1698,7,0)*VLOOKUP(H644,'DB-일일 퀘스트'!$F$6:$H$13,3,0),VLOOKUP(H644,'DB-일일 퀘스트'!$F$6:$H$13,3,0)))),"0")</f>
        <v>121.04166666666667</v>
      </c>
      <c r="K644" s="29">
        <f>_xlfn.IFNA((IF(H644='DB-주간 퀘스트'!$F$6,VLOOKUP(F644,'DB-방치 재화'!$B$3:$H$1698,5,0)*VLOOKUP(H644,'DB-주간 퀘스트'!$F$6:$H$15,3,0),IF(H644='DB-주간 퀘스트'!$F$7,VLOOKUP(F644,'DB-방치 재화'!$B$3:$H$1698,6,0)*VLOOKUP(H644,'DB-주간 퀘스트'!$F$6:$H$15,3,0),IF(H644='DB-주간 퀘스트'!$F$8,VLOOKUP(F644,'DB-방치 재화'!$B$3:$H$1698,7,0)*VLOOKUP(H644,'DB-주간 퀘스트'!$F$6:$H$15,3,0),VLOOKUP(H644,'DB-주간 퀘스트'!$F$6:$H$15,3,0)))))/7,"0")</f>
        <v>34.583333333333336</v>
      </c>
      <c r="L644" s="29">
        <f t="array" ref="L644">_xlfn.IFNA(IF(H644='DB-아스니아 미션'!$F$8,VLOOKUP('주요 재화 수급처 관리'!$F$10:$F$11,'DB-방치 재화'!$B$3:$H$1698,6,0)*'DB-아스니아 미션'!$H$8,VLOOKUP('주요 재화 수급처 관리'!$H$10:$H$11,'DB-아스니아 미션'!$F$7:$H$10,3,0)),"0")/7</f>
        <v>274.28571428571428</v>
      </c>
      <c r="M644" s="29">
        <f>(((VLOOKUP(F644,'DB-방치 재화'!$B$3:$I$1698,8,0)+8)*(VLOOKUP(H644,'DB-파견 작전실'!$L$8:$M$14,2,0)))*D644)</f>
        <v>229.73333333333335</v>
      </c>
      <c r="N644" s="29">
        <f>_xlfn.IFNA(IF(C644&lt;'DB-선물'!$E$5,VLOOKUP('주요 재화 수급처 관리'!$H$10,'DB-선물'!$G$6:$I$9,3,0),(IF('DB-선물'!$E$11&lt;=C644&lt;'DB-선물'!#REF!,VLOOKUP('주요 재화 수급처 관리'!$H$10,'DB-선물'!$G$12:$I$15,3,0),VLOOKUP(H644,'DB-선물'!$G$18:$I$21,3,0)))),"0")*6*D644</f>
        <v>0</v>
      </c>
      <c r="O644" s="29">
        <f t="array" ref="O644">(_xlfn.IFNA((VLOOKUP((INDEX('DB-메모리얼'!$F$5:$F$98,MATCH(MIN(ABS('DB-메모리얼'!$F$5:$F$98-'주요 재화 수급처 관리'!$C$10)),ABS('DB-메모리얼'!$F$5:$F$98-'주요 재화 수급처 관리'!$C$10),0))),'DB-메모리얼'!$F$5:$K$98,MATCH(H644,'DB-메모리얼'!$H$3:$K$3,0)+2,0)),"0"))*D644/14</f>
        <v>0</v>
      </c>
      <c r="P644" s="29" t="str">
        <f t="shared" si="26"/>
        <v/>
      </c>
      <c r="Q644" s="299">
        <f t="shared" si="27"/>
        <v>10188.044047619049</v>
      </c>
    </row>
    <row r="645" spans="2:17" ht="18" thickTop="1" thickBot="1" x14ac:dyDescent="0.35">
      <c r="B645" s="22" t="s">
        <v>1613</v>
      </c>
      <c r="C645" s="116">
        <v>14</v>
      </c>
      <c r="D645" s="323">
        <v>1</v>
      </c>
      <c r="E645" s="17"/>
      <c r="F645" s="276">
        <f>VLOOKUP(C645,'DB-캐릭터별 스테이지 매칭'!$E$3:$F$302,2,0)</f>
        <v>12</v>
      </c>
      <c r="G645" s="276" t="str">
        <f>VLOOKUP(F645,'DB-캐릭터별 스테이지 매칭'!$I$3:$L$1698,4,0)</f>
        <v>1-12</v>
      </c>
      <c r="H645" s="276">
        <f>_xlfn.IFNA(VLOOKUP(B645,'DB-서식용'!$D$4:$E$12,2,0),"")</f>
        <v>1040410001</v>
      </c>
      <c r="I645" s="29">
        <f>IFERROR((VLOOKUP(F645,'DB-방치 재화'!$B$3:$I$1800,(MATCH(H645,'DB-방치 재화'!$F$1:$I$1,0)+4),0))*60*24*D645,"0")*(1.7+1.58)</f>
        <v>9548.08</v>
      </c>
      <c r="J645" s="29">
        <f>_xlfn.IFNA(IF(H645='DB-일일 퀘스트'!$F$6,VLOOKUP(F645,'DB-방치 재화'!$B$3:$H$1698,5,0)*VLOOKUP(H645,'DB-일일 퀘스트'!$F$6:$H$13,3,0),IF(H645='DB-일일 퀘스트'!$F$7,VLOOKUP(F645,'DB-방치 재화'!$B$3:$H$1698,6,0)*VLOOKUP(H645,'DB-일일 퀘스트'!$F$6:$H$13,3,0),IF(H645='DB-일일 퀘스트'!$F$8,VLOOKUP(F645,'DB-방치 재화'!$B$3:$H$1698,7,0)*VLOOKUP(H645,'DB-일일 퀘스트'!$F$6:$H$13,3,0),VLOOKUP(H645,'DB-일일 퀘스트'!$F$6:$H$13,3,0)))),"0")</f>
        <v>121.29166666666666</v>
      </c>
      <c r="K645" s="29">
        <f>_xlfn.IFNA((IF(H645='DB-주간 퀘스트'!$F$6,VLOOKUP(F645,'DB-방치 재화'!$B$3:$H$1698,5,0)*VLOOKUP(H645,'DB-주간 퀘스트'!$F$6:$H$15,3,0),IF(H645='DB-주간 퀘스트'!$F$7,VLOOKUP(F645,'DB-방치 재화'!$B$3:$H$1698,6,0)*VLOOKUP(H645,'DB-주간 퀘스트'!$F$6:$H$15,3,0),IF(H645='DB-주간 퀘스트'!$F$8,VLOOKUP(F645,'DB-방치 재화'!$B$3:$H$1698,7,0)*VLOOKUP(H645,'DB-주간 퀘스트'!$F$6:$H$15,3,0),VLOOKUP(H645,'DB-주간 퀘스트'!$F$6:$H$15,3,0)))))/7,"0")</f>
        <v>34.654761904761905</v>
      </c>
      <c r="L645" s="29">
        <f t="array" ref="L645">_xlfn.IFNA(IF(H645='DB-아스니아 미션'!$F$8,VLOOKUP('주요 재화 수급처 관리'!$F$10:$F$11,'DB-방치 재화'!$B$3:$H$1698,6,0)*'DB-아스니아 미션'!$H$8,VLOOKUP('주요 재화 수급처 관리'!$H$10:$H$11,'DB-아스니아 미션'!$F$7:$H$10,3,0)),"0")/7</f>
        <v>274.28571428571428</v>
      </c>
      <c r="M645" s="29">
        <f>(((VLOOKUP(F645,'DB-방치 재화'!$B$3:$I$1698,8,0)+8)*(VLOOKUP(H645,'DB-파견 작전실'!$L$8:$M$14,2,0)))*D645)</f>
        <v>229.73333333333335</v>
      </c>
      <c r="N645" s="29">
        <f>_xlfn.IFNA(IF(C645&lt;'DB-선물'!$E$5,VLOOKUP('주요 재화 수급처 관리'!$H$10,'DB-선물'!$G$6:$I$9,3,0),(IF('DB-선물'!$E$11&lt;=C645&lt;'DB-선물'!#REF!,VLOOKUP('주요 재화 수급처 관리'!$H$10,'DB-선물'!$G$12:$I$15,3,0),VLOOKUP(H645,'DB-선물'!$G$18:$I$21,3,0)))),"0")*6*D645</f>
        <v>0</v>
      </c>
      <c r="O645" s="29">
        <f t="array" ref="O645">(_xlfn.IFNA((VLOOKUP((INDEX('DB-메모리얼'!$F$5:$F$98,MATCH(MIN(ABS('DB-메모리얼'!$F$5:$F$98-'주요 재화 수급처 관리'!$C$10)),ABS('DB-메모리얼'!$F$5:$F$98-'주요 재화 수급처 관리'!$C$10),0))),'DB-메모리얼'!$F$5:$K$98,MATCH(H645,'DB-메모리얼'!$H$3:$K$3,0)+2,0)),"0"))*D645/14</f>
        <v>0</v>
      </c>
      <c r="P645" s="29" t="str">
        <f t="shared" si="26"/>
        <v/>
      </c>
      <c r="Q645" s="299">
        <f t="shared" si="27"/>
        <v>10208.045476190475</v>
      </c>
    </row>
    <row r="646" spans="2:17" ht="18" thickTop="1" thickBot="1" x14ac:dyDescent="0.35">
      <c r="B646" s="22" t="s">
        <v>1613</v>
      </c>
      <c r="C646" s="116">
        <v>15</v>
      </c>
      <c r="D646" s="323">
        <v>1</v>
      </c>
      <c r="E646" s="17"/>
      <c r="F646" s="276">
        <f>VLOOKUP(C646,'DB-캐릭터별 스테이지 매칭'!$E$3:$F$302,2,0)</f>
        <v>13</v>
      </c>
      <c r="G646" s="276" t="str">
        <f>VLOOKUP(F646,'DB-캐릭터별 스테이지 매칭'!$I$3:$L$1698,4,0)</f>
        <v>1-13</v>
      </c>
      <c r="H646" s="276">
        <f>_xlfn.IFNA(VLOOKUP(B646,'DB-서식용'!$D$4:$E$12,2,0),"")</f>
        <v>1040410001</v>
      </c>
      <c r="I646" s="29">
        <f>IFERROR((VLOOKUP(F646,'DB-방치 재화'!$B$3:$I$1800,(MATCH(H646,'DB-방치 재화'!$F$1:$I$1,0)+4),0))*60*24*D646,"0")*(1.7+1.58)</f>
        <v>9557.92</v>
      </c>
      <c r="J646" s="29">
        <f>_xlfn.IFNA(IF(H646='DB-일일 퀘스트'!$F$6,VLOOKUP(F646,'DB-방치 재화'!$B$3:$H$1698,5,0)*VLOOKUP(H646,'DB-일일 퀘스트'!$F$6:$H$13,3,0),IF(H646='DB-일일 퀘스트'!$F$7,VLOOKUP(F646,'DB-방치 재화'!$B$3:$H$1698,6,0)*VLOOKUP(H646,'DB-일일 퀘스트'!$F$6:$H$13,3,0),IF(H646='DB-일일 퀘스트'!$F$8,VLOOKUP(F646,'DB-방치 재화'!$B$3:$H$1698,7,0)*VLOOKUP(H646,'DB-일일 퀘스트'!$F$6:$H$13,3,0),VLOOKUP(H646,'DB-일일 퀘스트'!$F$6:$H$13,3,0)))),"0")</f>
        <v>121.41666666666667</v>
      </c>
      <c r="K646" s="29">
        <f>_xlfn.IFNA((IF(H646='DB-주간 퀘스트'!$F$6,VLOOKUP(F646,'DB-방치 재화'!$B$3:$H$1698,5,0)*VLOOKUP(H646,'DB-주간 퀘스트'!$F$6:$H$15,3,0),IF(H646='DB-주간 퀘스트'!$F$7,VLOOKUP(F646,'DB-방치 재화'!$B$3:$H$1698,6,0)*VLOOKUP(H646,'DB-주간 퀘스트'!$F$6:$H$15,3,0),IF(H646='DB-주간 퀘스트'!$F$8,VLOOKUP(F646,'DB-방치 재화'!$B$3:$H$1698,7,0)*VLOOKUP(H646,'DB-주간 퀘스트'!$F$6:$H$15,3,0),VLOOKUP(H646,'DB-주간 퀘스트'!$F$6:$H$15,3,0)))))/7,"0")</f>
        <v>34.69047619047619</v>
      </c>
      <c r="L646" s="29">
        <f t="array" ref="L646">_xlfn.IFNA(IF(H646='DB-아스니아 미션'!$F$8,VLOOKUP('주요 재화 수급처 관리'!$F$10:$F$11,'DB-방치 재화'!$B$3:$H$1698,6,0)*'DB-아스니아 미션'!$H$8,VLOOKUP('주요 재화 수급처 관리'!$H$10:$H$11,'DB-아스니아 미션'!$F$7:$H$10,3,0)),"0")/7</f>
        <v>274.28571428571428</v>
      </c>
      <c r="M646" s="29">
        <f>(((VLOOKUP(F646,'DB-방치 재화'!$B$3:$I$1698,8,0)+8)*(VLOOKUP(H646,'DB-파견 작전실'!$L$8:$M$14,2,0)))*D646)</f>
        <v>229.73333333333335</v>
      </c>
      <c r="N646" s="29">
        <f>_xlfn.IFNA(IF(C646&lt;'DB-선물'!$E$5,VLOOKUP('주요 재화 수급처 관리'!$H$10,'DB-선물'!$G$6:$I$9,3,0),(IF('DB-선물'!$E$11&lt;=C646&lt;'DB-선물'!#REF!,VLOOKUP('주요 재화 수급처 관리'!$H$10,'DB-선물'!$G$12:$I$15,3,0),VLOOKUP(H646,'DB-선물'!$G$18:$I$21,3,0)))),"0")*6*D646</f>
        <v>0</v>
      </c>
      <c r="O646" s="29">
        <f t="array" ref="O646">(_xlfn.IFNA((VLOOKUP((INDEX('DB-메모리얼'!$F$5:$F$98,MATCH(MIN(ABS('DB-메모리얼'!$F$5:$F$98-'주요 재화 수급처 관리'!$C$10)),ABS('DB-메모리얼'!$F$5:$F$98-'주요 재화 수급처 관리'!$C$10),0))),'DB-메모리얼'!$F$5:$K$98,MATCH(H646,'DB-메모리얼'!$H$3:$K$3,0)+2,0)),"0"))*D646/14</f>
        <v>0</v>
      </c>
      <c r="P646" s="29" t="str">
        <f t="shared" si="26"/>
        <v/>
      </c>
      <c r="Q646" s="299">
        <f t="shared" si="27"/>
        <v>10218.046190476191</v>
      </c>
    </row>
    <row r="647" spans="2:17" ht="18" thickTop="1" thickBot="1" x14ac:dyDescent="0.35">
      <c r="B647" s="22" t="s">
        <v>1613</v>
      </c>
      <c r="C647" s="116">
        <v>16</v>
      </c>
      <c r="D647" s="323">
        <v>1</v>
      </c>
      <c r="E647" s="17"/>
      <c r="F647" s="276">
        <f>VLOOKUP(C647,'DB-캐릭터별 스테이지 매칭'!$E$3:$F$302,2,0)</f>
        <v>15</v>
      </c>
      <c r="G647" s="276" t="str">
        <f>VLOOKUP(F647,'DB-캐릭터별 스테이지 매칭'!$I$3:$L$1698,4,0)</f>
        <v>1-15</v>
      </c>
      <c r="H647" s="276">
        <f>_xlfn.IFNA(VLOOKUP(B647,'DB-서식용'!$D$4:$E$12,2,0),"")</f>
        <v>1040410001</v>
      </c>
      <c r="I647" s="29">
        <f>IFERROR((VLOOKUP(F647,'DB-방치 재화'!$B$3:$I$1800,(MATCH(H647,'DB-방치 재화'!$F$1:$I$1,0)+4),0))*60*24*D647,"0")*(1.7+1.58)</f>
        <v>9577.6</v>
      </c>
      <c r="J647" s="29">
        <f>_xlfn.IFNA(IF(H647='DB-일일 퀘스트'!$F$6,VLOOKUP(F647,'DB-방치 재화'!$B$3:$H$1698,5,0)*VLOOKUP(H647,'DB-일일 퀘스트'!$F$6:$H$13,3,0),IF(H647='DB-일일 퀘스트'!$F$7,VLOOKUP(F647,'DB-방치 재화'!$B$3:$H$1698,6,0)*VLOOKUP(H647,'DB-일일 퀘스트'!$F$6:$H$13,3,0),IF(H647='DB-일일 퀘스트'!$F$8,VLOOKUP(F647,'DB-방치 재화'!$B$3:$H$1698,7,0)*VLOOKUP(H647,'DB-일일 퀘스트'!$F$6:$H$13,3,0),VLOOKUP(H647,'DB-일일 퀘스트'!$F$6:$H$13,3,0)))),"0")</f>
        <v>121.66666666666666</v>
      </c>
      <c r="K647" s="29">
        <f>_xlfn.IFNA((IF(H647='DB-주간 퀘스트'!$F$6,VLOOKUP(F647,'DB-방치 재화'!$B$3:$H$1698,5,0)*VLOOKUP(H647,'DB-주간 퀘스트'!$F$6:$H$15,3,0),IF(H647='DB-주간 퀘스트'!$F$7,VLOOKUP(F647,'DB-방치 재화'!$B$3:$H$1698,6,0)*VLOOKUP(H647,'DB-주간 퀘스트'!$F$6:$H$15,3,0),IF(H647='DB-주간 퀘스트'!$F$8,VLOOKUP(F647,'DB-방치 재화'!$B$3:$H$1698,7,0)*VLOOKUP(H647,'DB-주간 퀘스트'!$F$6:$H$15,3,0),VLOOKUP(H647,'DB-주간 퀘스트'!$F$6:$H$15,3,0)))))/7,"0")</f>
        <v>34.761904761904759</v>
      </c>
      <c r="L647" s="29">
        <f t="array" ref="L647">_xlfn.IFNA(IF(H647='DB-아스니아 미션'!$F$8,VLOOKUP('주요 재화 수급처 관리'!$F$10:$F$11,'DB-방치 재화'!$B$3:$H$1698,6,0)*'DB-아스니아 미션'!$H$8,VLOOKUP('주요 재화 수급처 관리'!$H$10:$H$11,'DB-아스니아 미션'!$F$7:$H$10,3,0)),"0")/7</f>
        <v>274.28571428571428</v>
      </c>
      <c r="M647" s="29">
        <f>(((VLOOKUP(F647,'DB-방치 재화'!$B$3:$I$1698,8,0)+8)*(VLOOKUP(H647,'DB-파견 작전실'!$L$8:$M$14,2,0)))*D647)</f>
        <v>229.73333333333335</v>
      </c>
      <c r="N647" s="29">
        <f>_xlfn.IFNA(IF(C647&lt;'DB-선물'!$E$5,VLOOKUP('주요 재화 수급처 관리'!$H$10,'DB-선물'!$G$6:$I$9,3,0),(IF('DB-선물'!$E$11&lt;=C647&lt;'DB-선물'!#REF!,VLOOKUP('주요 재화 수급처 관리'!$H$10,'DB-선물'!$G$12:$I$15,3,0),VLOOKUP(H647,'DB-선물'!$G$18:$I$21,3,0)))),"0")*6*D647</f>
        <v>0</v>
      </c>
      <c r="O647" s="29">
        <f t="array" ref="O647">(_xlfn.IFNA((VLOOKUP((INDEX('DB-메모리얼'!$F$5:$F$98,MATCH(MIN(ABS('DB-메모리얼'!$F$5:$F$98-'주요 재화 수급처 관리'!$C$10)),ABS('DB-메모리얼'!$F$5:$F$98-'주요 재화 수급처 관리'!$C$10),0))),'DB-메모리얼'!$F$5:$K$98,MATCH(H647,'DB-메모리얼'!$H$3:$K$3,0)+2,0)),"0"))*D647/14</f>
        <v>0</v>
      </c>
      <c r="P647" s="29" t="str">
        <f t="shared" si="26"/>
        <v/>
      </c>
      <c r="Q647" s="299">
        <f t="shared" si="27"/>
        <v>10238.047619047618</v>
      </c>
    </row>
    <row r="648" spans="2:17" ht="18" thickTop="1" thickBot="1" x14ac:dyDescent="0.35">
      <c r="B648" s="22" t="s">
        <v>1613</v>
      </c>
      <c r="C648" s="116">
        <v>17</v>
      </c>
      <c r="D648" s="323">
        <v>1</v>
      </c>
      <c r="E648" s="17"/>
      <c r="F648" s="276">
        <f>VLOOKUP(C648,'DB-캐릭터별 스테이지 매칭'!$E$3:$F$302,2,0)</f>
        <v>16</v>
      </c>
      <c r="G648" s="276" t="str">
        <f>VLOOKUP(F648,'DB-캐릭터별 스테이지 매칭'!$I$3:$L$1698,4,0)</f>
        <v>1-16</v>
      </c>
      <c r="H648" s="276">
        <f>_xlfn.IFNA(VLOOKUP(B648,'DB-서식용'!$D$4:$E$12,2,0),"")</f>
        <v>1040410001</v>
      </c>
      <c r="I648" s="29">
        <f>IFERROR((VLOOKUP(F648,'DB-방치 재화'!$B$3:$I$1800,(MATCH(H648,'DB-방치 재화'!$F$1:$I$1,0)+4),0))*60*24*D648,"0")*(1.7+1.58)</f>
        <v>9587.44</v>
      </c>
      <c r="J648" s="29">
        <f>_xlfn.IFNA(IF(H648='DB-일일 퀘스트'!$F$6,VLOOKUP(F648,'DB-방치 재화'!$B$3:$H$1698,5,0)*VLOOKUP(H648,'DB-일일 퀘스트'!$F$6:$H$13,3,0),IF(H648='DB-일일 퀘스트'!$F$7,VLOOKUP(F648,'DB-방치 재화'!$B$3:$H$1698,6,0)*VLOOKUP(H648,'DB-일일 퀘스트'!$F$6:$H$13,3,0),IF(H648='DB-일일 퀘스트'!$F$8,VLOOKUP(F648,'DB-방치 재화'!$B$3:$H$1698,7,0)*VLOOKUP(H648,'DB-일일 퀘스트'!$F$6:$H$13,3,0),VLOOKUP(H648,'DB-일일 퀘스트'!$F$6:$H$13,3,0)))),"0")</f>
        <v>121.79166666666666</v>
      </c>
      <c r="K648" s="29">
        <f>_xlfn.IFNA((IF(H648='DB-주간 퀘스트'!$F$6,VLOOKUP(F648,'DB-방치 재화'!$B$3:$H$1698,5,0)*VLOOKUP(H648,'DB-주간 퀘스트'!$F$6:$H$15,3,0),IF(H648='DB-주간 퀘스트'!$F$7,VLOOKUP(F648,'DB-방치 재화'!$B$3:$H$1698,6,0)*VLOOKUP(H648,'DB-주간 퀘스트'!$F$6:$H$15,3,0),IF(H648='DB-주간 퀘스트'!$F$8,VLOOKUP(F648,'DB-방치 재화'!$B$3:$H$1698,7,0)*VLOOKUP(H648,'DB-주간 퀘스트'!$F$6:$H$15,3,0),VLOOKUP(H648,'DB-주간 퀘스트'!$F$6:$H$15,3,0)))))/7,"0")</f>
        <v>34.797619047619044</v>
      </c>
      <c r="L648" s="29">
        <f t="array" ref="L648">_xlfn.IFNA(IF(H648='DB-아스니아 미션'!$F$8,VLOOKUP('주요 재화 수급처 관리'!$F$10:$F$11,'DB-방치 재화'!$B$3:$H$1698,6,0)*'DB-아스니아 미션'!$H$8,VLOOKUP('주요 재화 수급처 관리'!$H$10:$H$11,'DB-아스니아 미션'!$F$7:$H$10,3,0)),"0")/7</f>
        <v>274.28571428571428</v>
      </c>
      <c r="M648" s="29">
        <f>(((VLOOKUP(F648,'DB-방치 재화'!$B$3:$I$1698,8,0)+8)*(VLOOKUP(H648,'DB-파견 작전실'!$L$8:$M$14,2,0)))*D648)</f>
        <v>229.73333333333335</v>
      </c>
      <c r="N648" s="29">
        <f>_xlfn.IFNA(IF(C648&lt;'DB-선물'!$E$5,VLOOKUP('주요 재화 수급처 관리'!$H$10,'DB-선물'!$G$6:$I$9,3,0),(IF('DB-선물'!$E$11&lt;=C648&lt;'DB-선물'!#REF!,VLOOKUP('주요 재화 수급처 관리'!$H$10,'DB-선물'!$G$12:$I$15,3,0),VLOOKUP(H648,'DB-선물'!$G$18:$I$21,3,0)))),"0")*6*D648</f>
        <v>0</v>
      </c>
      <c r="O648" s="29">
        <f t="array" ref="O648">(_xlfn.IFNA((VLOOKUP((INDEX('DB-메모리얼'!$F$5:$F$98,MATCH(MIN(ABS('DB-메모리얼'!$F$5:$F$98-'주요 재화 수급처 관리'!$C$10)),ABS('DB-메모리얼'!$F$5:$F$98-'주요 재화 수급처 관리'!$C$10),0))),'DB-메모리얼'!$F$5:$K$98,MATCH(H648,'DB-메모리얼'!$H$3:$K$3,0)+2,0)),"0"))*D648/14</f>
        <v>0</v>
      </c>
      <c r="P648" s="29" t="str">
        <f t="shared" si="26"/>
        <v/>
      </c>
      <c r="Q648" s="299">
        <f t="shared" si="27"/>
        <v>10248.048333333332</v>
      </c>
    </row>
    <row r="649" spans="2:17" ht="18" thickTop="1" thickBot="1" x14ac:dyDescent="0.35">
      <c r="B649" s="22" t="s">
        <v>1613</v>
      </c>
      <c r="C649" s="116">
        <v>18</v>
      </c>
      <c r="D649" s="323">
        <v>1</v>
      </c>
      <c r="E649" s="17"/>
      <c r="F649" s="276">
        <f>VLOOKUP(C649,'DB-캐릭터별 스테이지 매칭'!$E$3:$F$302,2,0)</f>
        <v>18</v>
      </c>
      <c r="G649" s="276" t="str">
        <f>VLOOKUP(F649,'DB-캐릭터별 스테이지 매칭'!$I$3:$L$1698,4,0)</f>
        <v>2-2</v>
      </c>
      <c r="H649" s="276">
        <f>_xlfn.IFNA(VLOOKUP(B649,'DB-서식용'!$D$4:$E$12,2,0),"")</f>
        <v>1040410001</v>
      </c>
      <c r="I649" s="29">
        <f>IFERROR((VLOOKUP(F649,'DB-방치 재화'!$B$3:$I$1800,(MATCH(H649,'DB-방치 재화'!$F$1:$I$1,0)+4),0))*60*24*D649,"0")*(1.7+1.58)</f>
        <v>9603.84</v>
      </c>
      <c r="J649" s="29">
        <f>_xlfn.IFNA(IF(H649='DB-일일 퀘스트'!$F$6,VLOOKUP(F649,'DB-방치 재화'!$B$3:$H$1698,5,0)*VLOOKUP(H649,'DB-일일 퀘스트'!$F$6:$H$13,3,0),IF(H649='DB-일일 퀘스트'!$F$7,VLOOKUP(F649,'DB-방치 재화'!$B$3:$H$1698,6,0)*VLOOKUP(H649,'DB-일일 퀘스트'!$F$6:$H$13,3,0),IF(H649='DB-일일 퀘스트'!$F$8,VLOOKUP(F649,'DB-방치 재화'!$B$3:$H$1698,7,0)*VLOOKUP(H649,'DB-일일 퀘스트'!$F$6:$H$13,3,0),VLOOKUP(H649,'DB-일일 퀘스트'!$F$6:$H$13,3,0)))),"0")</f>
        <v>122</v>
      </c>
      <c r="K649" s="29">
        <f>_xlfn.IFNA((IF(H649='DB-주간 퀘스트'!$F$6,VLOOKUP(F649,'DB-방치 재화'!$B$3:$H$1698,5,0)*VLOOKUP(H649,'DB-주간 퀘스트'!$F$6:$H$15,3,0),IF(H649='DB-주간 퀘스트'!$F$7,VLOOKUP(F649,'DB-방치 재화'!$B$3:$H$1698,6,0)*VLOOKUP(H649,'DB-주간 퀘스트'!$F$6:$H$15,3,0),IF(H649='DB-주간 퀘스트'!$F$8,VLOOKUP(F649,'DB-방치 재화'!$B$3:$H$1698,7,0)*VLOOKUP(H649,'DB-주간 퀘스트'!$F$6:$H$15,3,0),VLOOKUP(H649,'DB-주간 퀘스트'!$F$6:$H$15,3,0)))))/7,"0")</f>
        <v>34.857142857142854</v>
      </c>
      <c r="L649" s="29">
        <f t="array" ref="L649">_xlfn.IFNA(IF(H649='DB-아스니아 미션'!$F$8,VLOOKUP('주요 재화 수급처 관리'!$F$10:$F$11,'DB-방치 재화'!$B$3:$H$1698,6,0)*'DB-아스니아 미션'!$H$8,VLOOKUP('주요 재화 수급처 관리'!$H$10:$H$11,'DB-아스니아 미션'!$F$7:$H$10,3,0)),"0")/7</f>
        <v>274.28571428571428</v>
      </c>
      <c r="M649" s="29">
        <f>(((VLOOKUP(F649,'DB-방치 재화'!$B$3:$I$1698,8,0)+8)*(VLOOKUP(H649,'DB-파견 작전실'!$L$8:$M$14,2,0)))*D649)</f>
        <v>229.73333333333335</v>
      </c>
      <c r="N649" s="29">
        <f>_xlfn.IFNA(IF(C649&lt;'DB-선물'!$E$5,VLOOKUP('주요 재화 수급처 관리'!$H$10,'DB-선물'!$G$6:$I$9,3,0),(IF('DB-선물'!$E$11&lt;=C649&lt;'DB-선물'!#REF!,VLOOKUP('주요 재화 수급처 관리'!$H$10,'DB-선물'!$G$12:$I$15,3,0),VLOOKUP(H649,'DB-선물'!$G$18:$I$21,3,0)))),"0")*6*D649</f>
        <v>0</v>
      </c>
      <c r="O649" s="29">
        <f t="array" ref="O649">(_xlfn.IFNA((VLOOKUP((INDEX('DB-메모리얼'!$F$5:$F$98,MATCH(MIN(ABS('DB-메모리얼'!$F$5:$F$98-'주요 재화 수급처 관리'!$C$10)),ABS('DB-메모리얼'!$F$5:$F$98-'주요 재화 수급처 관리'!$C$10),0))),'DB-메모리얼'!$F$5:$K$98,MATCH(H649,'DB-메모리얼'!$H$3:$K$3,0)+2,0)),"0"))*D649/14</f>
        <v>0</v>
      </c>
      <c r="P649" s="29" t="str">
        <f t="shared" si="26"/>
        <v/>
      </c>
      <c r="Q649" s="299">
        <f t="shared" si="27"/>
        <v>10264.716190476191</v>
      </c>
    </row>
    <row r="650" spans="2:17" ht="18" thickTop="1" thickBot="1" x14ac:dyDescent="0.35">
      <c r="B650" s="22" t="s">
        <v>1613</v>
      </c>
      <c r="C650" s="116">
        <v>19</v>
      </c>
      <c r="D650" s="323">
        <v>1</v>
      </c>
      <c r="E650" s="17"/>
      <c r="F650" s="276">
        <f>VLOOKUP(C650,'DB-캐릭터별 스테이지 매칭'!$E$3:$F$302,2,0)</f>
        <v>19</v>
      </c>
      <c r="G650" s="276" t="str">
        <f>VLOOKUP(F650,'DB-캐릭터별 스테이지 매칭'!$I$3:$L$1698,4,0)</f>
        <v>2-3</v>
      </c>
      <c r="H650" s="276">
        <f>_xlfn.IFNA(VLOOKUP(B650,'DB-서식용'!$D$4:$E$12,2,0),"")</f>
        <v>1040410001</v>
      </c>
      <c r="I650" s="29">
        <f>IFERROR((VLOOKUP(F650,'DB-방치 재화'!$B$3:$I$1800,(MATCH(H650,'DB-방치 재화'!$F$1:$I$1,0)+4),0))*60*24*D650,"0")*(1.7+1.58)</f>
        <v>9613.6800000000021</v>
      </c>
      <c r="J650" s="29">
        <f>_xlfn.IFNA(IF(H650='DB-일일 퀘스트'!$F$6,VLOOKUP(F650,'DB-방치 재화'!$B$3:$H$1698,5,0)*VLOOKUP(H650,'DB-일일 퀘스트'!$F$6:$H$13,3,0),IF(H650='DB-일일 퀘스트'!$F$7,VLOOKUP(F650,'DB-방치 재화'!$B$3:$H$1698,6,0)*VLOOKUP(H650,'DB-일일 퀘스트'!$F$6:$H$13,3,0),IF(H650='DB-일일 퀘스트'!$F$8,VLOOKUP(F650,'DB-방치 재화'!$B$3:$H$1698,7,0)*VLOOKUP(H650,'DB-일일 퀘스트'!$F$6:$H$13,3,0),VLOOKUP(H650,'DB-일일 퀘스트'!$F$6:$H$13,3,0)))),"0")</f>
        <v>122.12500000000001</v>
      </c>
      <c r="K650" s="29">
        <f>_xlfn.IFNA((IF(H650='DB-주간 퀘스트'!$F$6,VLOOKUP(F650,'DB-방치 재화'!$B$3:$H$1698,5,0)*VLOOKUP(H650,'DB-주간 퀘스트'!$F$6:$H$15,3,0),IF(H650='DB-주간 퀘스트'!$F$7,VLOOKUP(F650,'DB-방치 재화'!$B$3:$H$1698,6,0)*VLOOKUP(H650,'DB-주간 퀘스트'!$F$6:$H$15,3,0),IF(H650='DB-주간 퀘스트'!$F$8,VLOOKUP(F650,'DB-방치 재화'!$B$3:$H$1698,7,0)*VLOOKUP(H650,'DB-주간 퀘스트'!$F$6:$H$15,3,0),VLOOKUP(H650,'DB-주간 퀘스트'!$F$6:$H$15,3,0)))))/7,"0")</f>
        <v>34.892857142857146</v>
      </c>
      <c r="L650" s="29">
        <f t="array" ref="L650">_xlfn.IFNA(IF(H650='DB-아스니아 미션'!$F$8,VLOOKUP('주요 재화 수급처 관리'!$F$10:$F$11,'DB-방치 재화'!$B$3:$H$1698,6,0)*'DB-아스니아 미션'!$H$8,VLOOKUP('주요 재화 수급처 관리'!$H$10:$H$11,'DB-아스니아 미션'!$F$7:$H$10,3,0)),"0")/7</f>
        <v>274.28571428571428</v>
      </c>
      <c r="M650" s="29">
        <f>(((VLOOKUP(F650,'DB-방치 재화'!$B$3:$I$1698,8,0)+8)*(VLOOKUP(H650,'DB-파견 작전실'!$L$8:$M$14,2,0)))*D650)</f>
        <v>229.73333333333335</v>
      </c>
      <c r="N650" s="29">
        <f>_xlfn.IFNA(IF(C650&lt;'DB-선물'!$E$5,VLOOKUP('주요 재화 수급처 관리'!$H$10,'DB-선물'!$G$6:$I$9,3,0),(IF('DB-선물'!$E$11&lt;=C650&lt;'DB-선물'!#REF!,VLOOKUP('주요 재화 수급처 관리'!$H$10,'DB-선물'!$G$12:$I$15,3,0),VLOOKUP(H650,'DB-선물'!$G$18:$I$21,3,0)))),"0")*6*D650</f>
        <v>0</v>
      </c>
      <c r="O650" s="29">
        <f t="array" ref="O650">(_xlfn.IFNA((VLOOKUP((INDEX('DB-메모리얼'!$F$5:$F$98,MATCH(MIN(ABS('DB-메모리얼'!$F$5:$F$98-'주요 재화 수급처 관리'!$C$10)),ABS('DB-메모리얼'!$F$5:$F$98-'주요 재화 수급처 관리'!$C$10),0))),'DB-메모리얼'!$F$5:$K$98,MATCH(H650,'DB-메모리얼'!$H$3:$K$3,0)+2,0)),"0"))*D650/14</f>
        <v>0</v>
      </c>
      <c r="P650" s="29" t="str">
        <f t="shared" si="26"/>
        <v/>
      </c>
      <c r="Q650" s="299">
        <f t="shared" si="27"/>
        <v>10274.716904761906</v>
      </c>
    </row>
    <row r="651" spans="2:17" ht="18" thickTop="1" thickBot="1" x14ac:dyDescent="0.35">
      <c r="B651" s="22" t="s">
        <v>1613</v>
      </c>
      <c r="C651" s="116">
        <v>20</v>
      </c>
      <c r="D651" s="323">
        <v>1</v>
      </c>
      <c r="E651" s="17"/>
      <c r="F651" s="276">
        <f>VLOOKUP(C651,'DB-캐릭터별 스테이지 매칭'!$E$3:$F$302,2,0)</f>
        <v>21</v>
      </c>
      <c r="G651" s="276" t="str">
        <f>VLOOKUP(F651,'DB-캐릭터별 스테이지 매칭'!$I$3:$L$1698,4,0)</f>
        <v>2-5</v>
      </c>
      <c r="H651" s="276">
        <f>_xlfn.IFNA(VLOOKUP(B651,'DB-서식용'!$D$4:$E$12,2,0),"")</f>
        <v>1040410001</v>
      </c>
      <c r="I651" s="29">
        <f>IFERROR((VLOOKUP(F651,'DB-방치 재화'!$B$3:$I$1800,(MATCH(H651,'DB-방치 재화'!$F$1:$I$1,0)+4),0))*60*24*D651,"0")*(1.7+1.58)</f>
        <v>9633.36</v>
      </c>
      <c r="J651" s="29">
        <f>_xlfn.IFNA(IF(H651='DB-일일 퀘스트'!$F$6,VLOOKUP(F651,'DB-방치 재화'!$B$3:$H$1698,5,0)*VLOOKUP(H651,'DB-일일 퀘스트'!$F$6:$H$13,3,0),IF(H651='DB-일일 퀘스트'!$F$7,VLOOKUP(F651,'DB-방치 재화'!$B$3:$H$1698,6,0)*VLOOKUP(H651,'DB-일일 퀘스트'!$F$6:$H$13,3,0),IF(H651='DB-일일 퀘스트'!$F$8,VLOOKUP(F651,'DB-방치 재화'!$B$3:$H$1698,7,0)*VLOOKUP(H651,'DB-일일 퀘스트'!$F$6:$H$13,3,0),VLOOKUP(H651,'DB-일일 퀘스트'!$F$6:$H$13,3,0)))),"0")</f>
        <v>122.375</v>
      </c>
      <c r="K651" s="29">
        <f>_xlfn.IFNA((IF(H651='DB-주간 퀘스트'!$F$6,VLOOKUP(F651,'DB-방치 재화'!$B$3:$H$1698,5,0)*VLOOKUP(H651,'DB-주간 퀘스트'!$F$6:$H$15,3,0),IF(H651='DB-주간 퀘스트'!$F$7,VLOOKUP(F651,'DB-방치 재화'!$B$3:$H$1698,6,0)*VLOOKUP(H651,'DB-주간 퀘스트'!$F$6:$H$15,3,0),IF(H651='DB-주간 퀘스트'!$F$8,VLOOKUP(F651,'DB-방치 재화'!$B$3:$H$1698,7,0)*VLOOKUP(H651,'DB-주간 퀘스트'!$F$6:$H$15,3,0),VLOOKUP(H651,'DB-주간 퀘스트'!$F$6:$H$15,3,0)))))/7,"0")</f>
        <v>34.964285714285715</v>
      </c>
      <c r="L651" s="29">
        <f t="array" ref="L651">_xlfn.IFNA(IF(H651='DB-아스니아 미션'!$F$8,VLOOKUP('주요 재화 수급처 관리'!$F$10:$F$11,'DB-방치 재화'!$B$3:$H$1698,6,0)*'DB-아스니아 미션'!$H$8,VLOOKUP('주요 재화 수급처 관리'!$H$10:$H$11,'DB-아스니아 미션'!$F$7:$H$10,3,0)),"0")/7</f>
        <v>274.28571428571428</v>
      </c>
      <c r="M651" s="29">
        <f>(((VLOOKUP(F651,'DB-방치 재화'!$B$3:$I$1698,8,0)+8)*(VLOOKUP(H651,'DB-파견 작전실'!$L$8:$M$14,2,0)))*D651)</f>
        <v>229.73333333333335</v>
      </c>
      <c r="N651" s="29">
        <f>_xlfn.IFNA(IF(C651&lt;'DB-선물'!$E$5,VLOOKUP('주요 재화 수급처 관리'!$H$10,'DB-선물'!$G$6:$I$9,3,0),(IF('DB-선물'!$E$11&lt;=C651&lt;'DB-선물'!#REF!,VLOOKUP('주요 재화 수급처 관리'!$H$10,'DB-선물'!$G$12:$I$15,3,0),VLOOKUP(H651,'DB-선물'!$G$18:$I$21,3,0)))),"0")*6*D651</f>
        <v>0</v>
      </c>
      <c r="O651" s="29">
        <f t="array" ref="O651">(_xlfn.IFNA((VLOOKUP((INDEX('DB-메모리얼'!$F$5:$F$98,MATCH(MIN(ABS('DB-메모리얼'!$F$5:$F$98-'주요 재화 수급처 관리'!$C$10)),ABS('DB-메모리얼'!$F$5:$F$98-'주요 재화 수급처 관리'!$C$10),0))),'DB-메모리얼'!$F$5:$K$98,MATCH(H651,'DB-메모리얼'!$H$3:$K$3,0)+2,0)),"0"))*D651/14</f>
        <v>0</v>
      </c>
      <c r="P651" s="29" t="str">
        <f t="shared" si="26"/>
        <v/>
      </c>
      <c r="Q651" s="299">
        <f t="shared" si="27"/>
        <v>10294.718333333334</v>
      </c>
    </row>
    <row r="652" spans="2:17" ht="18" thickTop="1" thickBot="1" x14ac:dyDescent="0.35">
      <c r="B652" s="22" t="s">
        <v>1613</v>
      </c>
      <c r="C652" s="5">
        <v>21</v>
      </c>
      <c r="D652" s="323">
        <v>1</v>
      </c>
      <c r="E652" s="17"/>
      <c r="F652" s="276">
        <f>VLOOKUP(C652,'DB-캐릭터별 스테이지 매칭'!$E$3:$F$302,2,0)</f>
        <v>23</v>
      </c>
      <c r="G652" s="276" t="str">
        <f>VLOOKUP(F652,'DB-캐릭터별 스테이지 매칭'!$I$3:$L$1698,4,0)</f>
        <v>2-7</v>
      </c>
      <c r="H652" s="276">
        <f>_xlfn.IFNA(VLOOKUP(B652,'DB-서식용'!$D$4:$E$12,2,0),"")</f>
        <v>1040410001</v>
      </c>
      <c r="I652" s="29">
        <f>IFERROR((VLOOKUP(F652,'DB-방치 재화'!$B$3:$I$1800,(MATCH(H652,'DB-방치 재화'!$F$1:$I$1,0)+4),0))*60*24*D652,"0")*(1.7+1.58)</f>
        <v>9653.0400000000027</v>
      </c>
      <c r="J652" s="29">
        <f>_xlfn.IFNA(IF(H652='DB-일일 퀘스트'!$F$6,VLOOKUP(F652,'DB-방치 재화'!$B$3:$H$1698,5,0)*VLOOKUP(H652,'DB-일일 퀘스트'!$F$6:$H$13,3,0),IF(H652='DB-일일 퀘스트'!$F$7,VLOOKUP(F652,'DB-방치 재화'!$B$3:$H$1698,6,0)*VLOOKUP(H652,'DB-일일 퀘스트'!$F$6:$H$13,3,0),IF(H652='DB-일일 퀘스트'!$F$8,VLOOKUP(F652,'DB-방치 재화'!$B$3:$H$1698,7,0)*VLOOKUP(H652,'DB-일일 퀘스트'!$F$6:$H$13,3,0),VLOOKUP(H652,'DB-일일 퀘스트'!$F$6:$H$13,3,0)))),"0")</f>
        <v>122.62500000000001</v>
      </c>
      <c r="K652" s="29">
        <f>_xlfn.IFNA((IF(H652='DB-주간 퀘스트'!$F$6,VLOOKUP(F652,'DB-방치 재화'!$B$3:$H$1698,5,0)*VLOOKUP(H652,'DB-주간 퀘스트'!$F$6:$H$15,3,0),IF(H652='DB-주간 퀘스트'!$F$7,VLOOKUP(F652,'DB-방치 재화'!$B$3:$H$1698,6,0)*VLOOKUP(H652,'DB-주간 퀘스트'!$F$6:$H$15,3,0),IF(H652='DB-주간 퀘스트'!$F$8,VLOOKUP(F652,'DB-방치 재화'!$B$3:$H$1698,7,0)*VLOOKUP(H652,'DB-주간 퀘스트'!$F$6:$H$15,3,0),VLOOKUP(H652,'DB-주간 퀘스트'!$F$6:$H$15,3,0)))))/7,"0")</f>
        <v>35.035714285714292</v>
      </c>
      <c r="L652" s="29">
        <f t="array" ref="L652">_xlfn.IFNA(IF(H652='DB-아스니아 미션'!$F$8,VLOOKUP('주요 재화 수급처 관리'!$F$10:$F$11,'DB-방치 재화'!$B$3:$H$1698,6,0)*'DB-아스니아 미션'!$H$8,VLOOKUP('주요 재화 수급처 관리'!$H$10:$H$11,'DB-아스니아 미션'!$F$7:$H$10,3,0)),"0")/7</f>
        <v>274.28571428571428</v>
      </c>
      <c r="M652" s="29">
        <f>(((VLOOKUP(F652,'DB-방치 재화'!$B$3:$I$1698,8,0)+8)*(VLOOKUP(H652,'DB-파견 작전실'!$L$8:$M$14,2,0)))*D652)</f>
        <v>229.73333333333335</v>
      </c>
      <c r="N652" s="29">
        <f>_xlfn.IFNA(IF(C652&lt;'DB-선물'!$E$5,VLOOKUP('주요 재화 수급처 관리'!$H$10,'DB-선물'!$G$6:$I$9,3,0),(IF('DB-선물'!$E$11&lt;=C652&lt;'DB-선물'!#REF!,VLOOKUP('주요 재화 수급처 관리'!$H$10,'DB-선물'!$G$12:$I$15,3,0),VLOOKUP(H652,'DB-선물'!$G$18:$I$21,3,0)))),"0")*6*D652</f>
        <v>0</v>
      </c>
      <c r="O652" s="29">
        <f t="array" ref="O652">(_xlfn.IFNA((VLOOKUP((INDEX('DB-메모리얼'!$F$5:$F$98,MATCH(MIN(ABS('DB-메모리얼'!$F$5:$F$98-'주요 재화 수급처 관리'!$C$10)),ABS('DB-메모리얼'!$F$5:$F$98-'주요 재화 수급처 관리'!$C$10),0))),'DB-메모리얼'!$F$5:$K$98,MATCH(H652,'DB-메모리얼'!$H$3:$K$3,0)+2,0)),"0"))*D652/14</f>
        <v>0</v>
      </c>
      <c r="P652" s="29" t="str">
        <f t="shared" si="26"/>
        <v/>
      </c>
      <c r="Q652" s="299">
        <f t="shared" si="27"/>
        <v>10314.719761904764</v>
      </c>
    </row>
    <row r="653" spans="2:17" ht="18" thickTop="1" thickBot="1" x14ac:dyDescent="0.35">
      <c r="B653" s="22" t="s">
        <v>1613</v>
      </c>
      <c r="C653" s="5">
        <v>22</v>
      </c>
      <c r="D653" s="323">
        <v>1</v>
      </c>
      <c r="E653" s="17"/>
      <c r="F653" s="276">
        <f>VLOOKUP(C653,'DB-캐릭터별 스테이지 매칭'!$E$3:$F$302,2,0)</f>
        <v>25</v>
      </c>
      <c r="G653" s="276" t="str">
        <f>VLOOKUP(F653,'DB-캐릭터별 스테이지 매칭'!$I$3:$L$1698,4,0)</f>
        <v>2-9</v>
      </c>
      <c r="H653" s="276">
        <f>_xlfn.IFNA(VLOOKUP(B653,'DB-서식용'!$D$4:$E$12,2,0),"")</f>
        <v>1040410001</v>
      </c>
      <c r="I653" s="29">
        <f>IFERROR((VLOOKUP(F653,'DB-방치 재화'!$B$3:$I$1800,(MATCH(H653,'DB-방치 재화'!$F$1:$I$1,0)+4),0))*60*24*D653,"0")*(1.7+1.58)</f>
        <v>9672.7200000000012</v>
      </c>
      <c r="J653" s="29">
        <f>_xlfn.IFNA(IF(H653='DB-일일 퀘스트'!$F$6,VLOOKUP(F653,'DB-방치 재화'!$B$3:$H$1698,5,0)*VLOOKUP(H653,'DB-일일 퀘스트'!$F$6:$H$13,3,0),IF(H653='DB-일일 퀘스트'!$F$7,VLOOKUP(F653,'DB-방치 재화'!$B$3:$H$1698,6,0)*VLOOKUP(H653,'DB-일일 퀘스트'!$F$6:$H$13,3,0),IF(H653='DB-일일 퀘스트'!$F$8,VLOOKUP(F653,'DB-방치 재화'!$B$3:$H$1698,7,0)*VLOOKUP(H653,'DB-일일 퀘스트'!$F$6:$H$13,3,0),VLOOKUP(H653,'DB-일일 퀘스트'!$F$6:$H$13,3,0)))),"0")</f>
        <v>122.875</v>
      </c>
      <c r="K653" s="29">
        <f>_xlfn.IFNA((IF(H653='DB-주간 퀘스트'!$F$6,VLOOKUP(F653,'DB-방치 재화'!$B$3:$H$1698,5,0)*VLOOKUP(H653,'DB-주간 퀘스트'!$F$6:$H$15,3,0),IF(H653='DB-주간 퀘스트'!$F$7,VLOOKUP(F653,'DB-방치 재화'!$B$3:$H$1698,6,0)*VLOOKUP(H653,'DB-주간 퀘스트'!$F$6:$H$15,3,0),IF(H653='DB-주간 퀘스트'!$F$8,VLOOKUP(F653,'DB-방치 재화'!$B$3:$H$1698,7,0)*VLOOKUP(H653,'DB-주간 퀘스트'!$F$6:$H$15,3,0),VLOOKUP(H653,'DB-주간 퀘스트'!$F$6:$H$15,3,0)))))/7,"0")</f>
        <v>35.107142857142854</v>
      </c>
      <c r="L653" s="29">
        <f t="array" ref="L653">_xlfn.IFNA(IF(H653='DB-아스니아 미션'!$F$8,VLOOKUP('주요 재화 수급처 관리'!$F$10:$F$11,'DB-방치 재화'!$B$3:$H$1698,6,0)*'DB-아스니아 미션'!$H$8,VLOOKUP('주요 재화 수급처 관리'!$H$10:$H$11,'DB-아스니아 미션'!$F$7:$H$10,3,0)),"0")/7</f>
        <v>274.28571428571428</v>
      </c>
      <c r="M653" s="29">
        <f>(((VLOOKUP(F653,'DB-방치 재화'!$B$3:$I$1698,8,0)+8)*(VLOOKUP(H653,'DB-파견 작전실'!$L$8:$M$14,2,0)))*D653)</f>
        <v>229.73333333333335</v>
      </c>
      <c r="N653" s="29">
        <f>_xlfn.IFNA(IF(C653&lt;'DB-선물'!$E$5,VLOOKUP('주요 재화 수급처 관리'!$H$10,'DB-선물'!$G$6:$I$9,3,0),(IF('DB-선물'!$E$11&lt;=C653&lt;'DB-선물'!#REF!,VLOOKUP('주요 재화 수급처 관리'!$H$10,'DB-선물'!$G$12:$I$15,3,0),VLOOKUP(H653,'DB-선물'!$G$18:$I$21,3,0)))),"0")*6*D653</f>
        <v>0</v>
      </c>
      <c r="O653" s="29">
        <f t="array" ref="O653">(_xlfn.IFNA((VLOOKUP((INDEX('DB-메모리얼'!$F$5:$F$98,MATCH(MIN(ABS('DB-메모리얼'!$F$5:$F$98-'주요 재화 수급처 관리'!$C$10)),ABS('DB-메모리얼'!$F$5:$F$98-'주요 재화 수급처 관리'!$C$10),0))),'DB-메모리얼'!$F$5:$K$98,MATCH(H653,'DB-메모리얼'!$H$3:$K$3,0)+2,0)),"0"))*D653/14</f>
        <v>0</v>
      </c>
      <c r="P653" s="29" t="str">
        <f t="shared" si="26"/>
        <v/>
      </c>
      <c r="Q653" s="299">
        <f t="shared" si="27"/>
        <v>10334.721190476192</v>
      </c>
    </row>
    <row r="654" spans="2:17" ht="18" thickTop="1" thickBot="1" x14ac:dyDescent="0.35">
      <c r="B654" s="22" t="s">
        <v>1613</v>
      </c>
      <c r="C654" s="5">
        <v>23</v>
      </c>
      <c r="D654" s="323">
        <v>1</v>
      </c>
      <c r="E654" s="17"/>
      <c r="F654" s="276">
        <f>VLOOKUP(C654,'DB-캐릭터별 스테이지 매칭'!$E$3:$F$302,2,0)</f>
        <v>27</v>
      </c>
      <c r="G654" s="276" t="str">
        <f>VLOOKUP(F654,'DB-캐릭터별 스테이지 매칭'!$I$3:$L$1698,4,0)</f>
        <v>2-11</v>
      </c>
      <c r="H654" s="276">
        <f>_xlfn.IFNA(VLOOKUP(B654,'DB-서식용'!$D$4:$E$12,2,0),"")</f>
        <v>1040410001</v>
      </c>
      <c r="I654" s="29">
        <f>IFERROR((VLOOKUP(F654,'DB-방치 재화'!$B$3:$I$1800,(MATCH(H654,'DB-방치 재화'!$F$1:$I$1,0)+4),0))*60*24*D654,"0")*(1.7+1.58)</f>
        <v>9689.1200000000008</v>
      </c>
      <c r="J654" s="29">
        <f>_xlfn.IFNA(IF(H654='DB-일일 퀘스트'!$F$6,VLOOKUP(F654,'DB-방치 재화'!$B$3:$H$1698,5,0)*VLOOKUP(H654,'DB-일일 퀘스트'!$F$6:$H$13,3,0),IF(H654='DB-일일 퀘스트'!$F$7,VLOOKUP(F654,'DB-방치 재화'!$B$3:$H$1698,6,0)*VLOOKUP(H654,'DB-일일 퀘스트'!$F$6:$H$13,3,0),IF(H654='DB-일일 퀘스트'!$F$8,VLOOKUP(F654,'DB-방치 재화'!$B$3:$H$1698,7,0)*VLOOKUP(H654,'DB-일일 퀘스트'!$F$6:$H$13,3,0),VLOOKUP(H654,'DB-일일 퀘스트'!$F$6:$H$13,3,0)))),"0")</f>
        <v>123.08333333333334</v>
      </c>
      <c r="K654" s="29">
        <f>_xlfn.IFNA((IF(H654='DB-주간 퀘스트'!$F$6,VLOOKUP(F654,'DB-방치 재화'!$B$3:$H$1698,5,0)*VLOOKUP(H654,'DB-주간 퀘스트'!$F$6:$H$15,3,0),IF(H654='DB-주간 퀘스트'!$F$7,VLOOKUP(F654,'DB-방치 재화'!$B$3:$H$1698,6,0)*VLOOKUP(H654,'DB-주간 퀘스트'!$F$6:$H$15,3,0),IF(H654='DB-주간 퀘스트'!$F$8,VLOOKUP(F654,'DB-방치 재화'!$B$3:$H$1698,7,0)*VLOOKUP(H654,'DB-주간 퀘스트'!$F$6:$H$15,3,0),VLOOKUP(H654,'DB-주간 퀘스트'!$F$6:$H$15,3,0)))))/7,"0")</f>
        <v>35.166666666666671</v>
      </c>
      <c r="L654" s="29">
        <f t="array" ref="L654">_xlfn.IFNA(IF(H654='DB-아스니아 미션'!$F$8,VLOOKUP('주요 재화 수급처 관리'!$F$10:$F$11,'DB-방치 재화'!$B$3:$H$1698,6,0)*'DB-아스니아 미션'!$H$8,VLOOKUP('주요 재화 수급처 관리'!$H$10:$H$11,'DB-아스니아 미션'!$F$7:$H$10,3,0)),"0")/7</f>
        <v>274.28571428571428</v>
      </c>
      <c r="M654" s="29">
        <f>(((VLOOKUP(F654,'DB-방치 재화'!$B$3:$I$1698,8,0)+8)*(VLOOKUP(H654,'DB-파견 작전실'!$L$8:$M$14,2,0)))*D654)</f>
        <v>229.73333333333335</v>
      </c>
      <c r="N654" s="29">
        <f>_xlfn.IFNA(IF(C654&lt;'DB-선물'!$E$5,VLOOKUP('주요 재화 수급처 관리'!$H$10,'DB-선물'!$G$6:$I$9,3,0),(IF('DB-선물'!$E$11&lt;=C654&lt;'DB-선물'!#REF!,VLOOKUP('주요 재화 수급처 관리'!$H$10,'DB-선물'!$G$12:$I$15,3,0),VLOOKUP(H654,'DB-선물'!$G$18:$I$21,3,0)))),"0")*6*D654</f>
        <v>0</v>
      </c>
      <c r="O654" s="29">
        <f t="array" ref="O654">(_xlfn.IFNA((VLOOKUP((INDEX('DB-메모리얼'!$F$5:$F$98,MATCH(MIN(ABS('DB-메모리얼'!$F$5:$F$98-'주요 재화 수급처 관리'!$C$10)),ABS('DB-메모리얼'!$F$5:$F$98-'주요 재화 수급처 관리'!$C$10),0))),'DB-메모리얼'!$F$5:$K$98,MATCH(H654,'DB-메모리얼'!$H$3:$K$3,0)+2,0)),"0"))*D654/14</f>
        <v>0</v>
      </c>
      <c r="P654" s="29" t="str">
        <f t="shared" si="26"/>
        <v/>
      </c>
      <c r="Q654" s="299">
        <f t="shared" si="27"/>
        <v>10351.389047619048</v>
      </c>
    </row>
    <row r="655" spans="2:17" ht="18" thickTop="1" thickBot="1" x14ac:dyDescent="0.35">
      <c r="B655" s="22" t="s">
        <v>1613</v>
      </c>
      <c r="C655" s="5">
        <v>24</v>
      </c>
      <c r="D655" s="323">
        <v>1</v>
      </c>
      <c r="E655" s="17"/>
      <c r="F655" s="276">
        <f>VLOOKUP(C655,'DB-캐릭터별 스테이지 매칭'!$E$3:$F$302,2,0)</f>
        <v>28</v>
      </c>
      <c r="G655" s="276" t="str">
        <f>VLOOKUP(F655,'DB-캐릭터별 스테이지 매칭'!$I$3:$L$1698,4,0)</f>
        <v>2-12</v>
      </c>
      <c r="H655" s="276">
        <f>_xlfn.IFNA(VLOOKUP(B655,'DB-서식용'!$D$4:$E$12,2,0),"")</f>
        <v>1040410001</v>
      </c>
      <c r="I655" s="29">
        <f>IFERROR((VLOOKUP(F655,'DB-방치 재화'!$B$3:$I$1800,(MATCH(H655,'DB-방치 재화'!$F$1:$I$1,0)+4),0))*60*24*D655,"0")*(1.7+1.58)</f>
        <v>9698.9600000000009</v>
      </c>
      <c r="J655" s="29">
        <f>_xlfn.IFNA(IF(H655='DB-일일 퀘스트'!$F$6,VLOOKUP(F655,'DB-방치 재화'!$B$3:$H$1698,5,0)*VLOOKUP(H655,'DB-일일 퀘스트'!$F$6:$H$13,3,0),IF(H655='DB-일일 퀘스트'!$F$7,VLOOKUP(F655,'DB-방치 재화'!$B$3:$H$1698,6,0)*VLOOKUP(H655,'DB-일일 퀘스트'!$F$6:$H$13,3,0),IF(H655='DB-일일 퀘스트'!$F$8,VLOOKUP(F655,'DB-방치 재화'!$B$3:$H$1698,7,0)*VLOOKUP(H655,'DB-일일 퀘스트'!$F$6:$H$13,3,0),VLOOKUP(H655,'DB-일일 퀘스트'!$F$6:$H$13,3,0)))),"0")</f>
        <v>123.20833333333333</v>
      </c>
      <c r="K655" s="29">
        <f>_xlfn.IFNA((IF(H655='DB-주간 퀘스트'!$F$6,VLOOKUP(F655,'DB-방치 재화'!$B$3:$H$1698,5,0)*VLOOKUP(H655,'DB-주간 퀘스트'!$F$6:$H$15,3,0),IF(H655='DB-주간 퀘스트'!$F$7,VLOOKUP(F655,'DB-방치 재화'!$B$3:$H$1698,6,0)*VLOOKUP(H655,'DB-주간 퀘스트'!$F$6:$H$15,3,0),IF(H655='DB-주간 퀘스트'!$F$8,VLOOKUP(F655,'DB-방치 재화'!$B$3:$H$1698,7,0)*VLOOKUP(H655,'DB-주간 퀘스트'!$F$6:$H$15,3,0),VLOOKUP(H655,'DB-주간 퀘스트'!$F$6:$H$15,3,0)))))/7,"0")</f>
        <v>35.202380952380949</v>
      </c>
      <c r="L655" s="29">
        <f t="array" ref="L655">_xlfn.IFNA(IF(H655='DB-아스니아 미션'!$F$8,VLOOKUP('주요 재화 수급처 관리'!$F$10:$F$11,'DB-방치 재화'!$B$3:$H$1698,6,0)*'DB-아스니아 미션'!$H$8,VLOOKUP('주요 재화 수급처 관리'!$H$10:$H$11,'DB-아스니아 미션'!$F$7:$H$10,3,0)),"0")/7</f>
        <v>274.28571428571428</v>
      </c>
      <c r="M655" s="29">
        <f>(((VLOOKUP(F655,'DB-방치 재화'!$B$3:$I$1698,8,0)+8)*(VLOOKUP(H655,'DB-파견 작전실'!$L$8:$M$14,2,0)))*D655)</f>
        <v>229.73333333333335</v>
      </c>
      <c r="N655" s="29">
        <f>_xlfn.IFNA(IF(C655&lt;'DB-선물'!$E$5,VLOOKUP('주요 재화 수급처 관리'!$H$10,'DB-선물'!$G$6:$I$9,3,0),(IF('DB-선물'!$E$11&lt;=C655&lt;'DB-선물'!#REF!,VLOOKUP('주요 재화 수급처 관리'!$H$10,'DB-선물'!$G$12:$I$15,3,0),VLOOKUP(H655,'DB-선물'!$G$18:$I$21,3,0)))),"0")*6*D655</f>
        <v>0</v>
      </c>
      <c r="O655" s="29">
        <f t="array" ref="O655">(_xlfn.IFNA((VLOOKUP((INDEX('DB-메모리얼'!$F$5:$F$98,MATCH(MIN(ABS('DB-메모리얼'!$F$5:$F$98-'주요 재화 수급처 관리'!$C$10)),ABS('DB-메모리얼'!$F$5:$F$98-'주요 재화 수급처 관리'!$C$10),0))),'DB-메모리얼'!$F$5:$K$98,MATCH(H655,'DB-메모리얼'!$H$3:$K$3,0)+2,0)),"0"))*D655/14</f>
        <v>0</v>
      </c>
      <c r="P655" s="29" t="str">
        <f t="shared" si="26"/>
        <v/>
      </c>
      <c r="Q655" s="299">
        <f t="shared" si="27"/>
        <v>10361.389761904764</v>
      </c>
    </row>
    <row r="656" spans="2:17" ht="18" thickTop="1" thickBot="1" x14ac:dyDescent="0.35">
      <c r="B656" s="22" t="s">
        <v>1613</v>
      </c>
      <c r="C656" s="116">
        <v>25</v>
      </c>
      <c r="D656" s="323">
        <v>1</v>
      </c>
      <c r="E656" s="17"/>
      <c r="F656" s="276">
        <f>VLOOKUP(C656,'DB-캐릭터별 스테이지 매칭'!$E$3:$F$302,2,0)</f>
        <v>30</v>
      </c>
      <c r="G656" s="276" t="str">
        <f>VLOOKUP(F656,'DB-캐릭터별 스테이지 매칭'!$I$3:$L$1698,4,0)</f>
        <v>2-14</v>
      </c>
      <c r="H656" s="276">
        <f>_xlfn.IFNA(VLOOKUP(B656,'DB-서식용'!$D$4:$E$12,2,0),"")</f>
        <v>1040410001</v>
      </c>
      <c r="I656" s="29">
        <f>IFERROR((VLOOKUP(F656,'DB-방치 재화'!$B$3:$I$1800,(MATCH(H656,'DB-방치 재화'!$F$1:$I$1,0)+4),0))*60*24*D656,"0")*(1.7+1.58)</f>
        <v>9718.6400000000012</v>
      </c>
      <c r="J656" s="29">
        <f>_xlfn.IFNA(IF(H656='DB-일일 퀘스트'!$F$6,VLOOKUP(F656,'DB-방치 재화'!$B$3:$H$1698,5,0)*VLOOKUP(H656,'DB-일일 퀘스트'!$F$6:$H$13,3,0),IF(H656='DB-일일 퀘스트'!$F$7,VLOOKUP(F656,'DB-방치 재화'!$B$3:$H$1698,6,0)*VLOOKUP(H656,'DB-일일 퀘스트'!$F$6:$H$13,3,0),IF(H656='DB-일일 퀘스트'!$F$8,VLOOKUP(F656,'DB-방치 재화'!$B$3:$H$1698,7,0)*VLOOKUP(H656,'DB-일일 퀘스트'!$F$6:$H$13,3,0),VLOOKUP(H656,'DB-일일 퀘스트'!$F$6:$H$13,3,0)))),"0")</f>
        <v>123.45833333333334</v>
      </c>
      <c r="K656" s="29">
        <f>_xlfn.IFNA((IF(H656='DB-주간 퀘스트'!$F$6,VLOOKUP(F656,'DB-방치 재화'!$B$3:$H$1698,5,0)*VLOOKUP(H656,'DB-주간 퀘스트'!$F$6:$H$15,3,0),IF(H656='DB-주간 퀘스트'!$F$7,VLOOKUP(F656,'DB-방치 재화'!$B$3:$H$1698,6,0)*VLOOKUP(H656,'DB-주간 퀘스트'!$F$6:$H$15,3,0),IF(H656='DB-주간 퀘스트'!$F$8,VLOOKUP(F656,'DB-방치 재화'!$B$3:$H$1698,7,0)*VLOOKUP(H656,'DB-주간 퀘스트'!$F$6:$H$15,3,0),VLOOKUP(H656,'DB-주간 퀘스트'!$F$6:$H$15,3,0)))))/7,"0")</f>
        <v>35.273809523809526</v>
      </c>
      <c r="L656" s="29">
        <f t="array" ref="L656">_xlfn.IFNA(IF(H656='DB-아스니아 미션'!$F$8,VLOOKUP('주요 재화 수급처 관리'!$F$10:$F$11,'DB-방치 재화'!$B$3:$H$1698,6,0)*'DB-아스니아 미션'!$H$8,VLOOKUP('주요 재화 수급처 관리'!$H$10:$H$11,'DB-아스니아 미션'!$F$7:$H$10,3,0)),"0")/7</f>
        <v>274.28571428571428</v>
      </c>
      <c r="M656" s="29">
        <f>(((VLOOKUP(F656,'DB-방치 재화'!$B$3:$I$1698,8,0)+8)*(VLOOKUP(H656,'DB-파견 작전실'!$L$8:$M$14,2,0)))*D656)</f>
        <v>229.73333333333335</v>
      </c>
      <c r="N656" s="29">
        <f>_xlfn.IFNA(IF(C656&lt;'DB-선물'!$E$5,VLOOKUP('주요 재화 수급처 관리'!$H$10,'DB-선물'!$G$6:$I$9,3,0),(IF('DB-선물'!$E$11&lt;=C656&lt;'DB-선물'!#REF!,VLOOKUP('주요 재화 수급처 관리'!$H$10,'DB-선물'!$G$12:$I$15,3,0),VLOOKUP(H656,'DB-선물'!$G$18:$I$21,3,0)))),"0")*6*D656</f>
        <v>0</v>
      </c>
      <c r="O656" s="29">
        <f t="array" ref="O656">(_xlfn.IFNA((VLOOKUP((INDEX('DB-메모리얼'!$F$5:$F$98,MATCH(MIN(ABS('DB-메모리얼'!$F$5:$F$98-'주요 재화 수급처 관리'!$C$10)),ABS('DB-메모리얼'!$F$5:$F$98-'주요 재화 수급처 관리'!$C$10),0))),'DB-메모리얼'!$F$5:$K$98,MATCH(H656,'DB-메모리얼'!$H$3:$K$3,0)+2,0)),"0"))*D656/14</f>
        <v>0</v>
      </c>
      <c r="P656" s="29" t="str">
        <f t="shared" si="26"/>
        <v/>
      </c>
      <c r="Q656" s="299">
        <f t="shared" si="27"/>
        <v>10381.391190476192</v>
      </c>
    </row>
    <row r="657" spans="2:17" ht="18" thickTop="1" thickBot="1" x14ac:dyDescent="0.35">
      <c r="B657" s="22" t="s">
        <v>1613</v>
      </c>
      <c r="C657" s="116">
        <v>26</v>
      </c>
      <c r="D657" s="323">
        <v>1</v>
      </c>
      <c r="E657" s="17"/>
      <c r="F657" s="276">
        <f>VLOOKUP(C657,'DB-캐릭터별 스테이지 매칭'!$E$3:$F$302,2,0)</f>
        <v>32</v>
      </c>
      <c r="G657" s="276" t="str">
        <f>VLOOKUP(F657,'DB-캐릭터별 스테이지 매칭'!$I$3:$L$1698,4,0)</f>
        <v>2-16</v>
      </c>
      <c r="H657" s="276">
        <f>_xlfn.IFNA(VLOOKUP(B657,'DB-서식용'!$D$4:$E$12,2,0),"")</f>
        <v>1040410001</v>
      </c>
      <c r="I657" s="29">
        <f>IFERROR((VLOOKUP(F657,'DB-방치 재화'!$B$3:$I$1800,(MATCH(H657,'DB-방치 재화'!$F$1:$I$1,0)+4),0))*60*24*D657,"0")*(1.7+1.58)</f>
        <v>9738.3200000000015</v>
      </c>
      <c r="J657" s="29">
        <f>_xlfn.IFNA(IF(H657='DB-일일 퀘스트'!$F$6,VLOOKUP(F657,'DB-방치 재화'!$B$3:$H$1698,5,0)*VLOOKUP(H657,'DB-일일 퀘스트'!$F$6:$H$13,3,0),IF(H657='DB-일일 퀘스트'!$F$7,VLOOKUP(F657,'DB-방치 재화'!$B$3:$H$1698,6,0)*VLOOKUP(H657,'DB-일일 퀘스트'!$F$6:$H$13,3,0),IF(H657='DB-일일 퀘스트'!$F$8,VLOOKUP(F657,'DB-방치 재화'!$B$3:$H$1698,7,0)*VLOOKUP(H657,'DB-일일 퀘스트'!$F$6:$H$13,3,0),VLOOKUP(H657,'DB-일일 퀘스트'!$F$6:$H$13,3,0)))),"0")</f>
        <v>123.70833333333333</v>
      </c>
      <c r="K657" s="29">
        <f>_xlfn.IFNA((IF(H657='DB-주간 퀘스트'!$F$6,VLOOKUP(F657,'DB-방치 재화'!$B$3:$H$1698,5,0)*VLOOKUP(H657,'DB-주간 퀘스트'!$F$6:$H$15,3,0),IF(H657='DB-주간 퀘스트'!$F$7,VLOOKUP(F657,'DB-방치 재화'!$B$3:$H$1698,6,0)*VLOOKUP(H657,'DB-주간 퀘스트'!$F$6:$H$15,3,0),IF(H657='DB-주간 퀘스트'!$F$8,VLOOKUP(F657,'DB-방치 재화'!$B$3:$H$1698,7,0)*VLOOKUP(H657,'DB-주간 퀘스트'!$F$6:$H$15,3,0),VLOOKUP(H657,'DB-주간 퀘스트'!$F$6:$H$15,3,0)))))/7,"0")</f>
        <v>35.345238095238095</v>
      </c>
      <c r="L657" s="29">
        <f t="array" ref="L657">_xlfn.IFNA(IF(H657='DB-아스니아 미션'!$F$8,VLOOKUP('주요 재화 수급처 관리'!$F$10:$F$11,'DB-방치 재화'!$B$3:$H$1698,6,0)*'DB-아스니아 미션'!$H$8,VLOOKUP('주요 재화 수급처 관리'!$H$10:$H$11,'DB-아스니아 미션'!$F$7:$H$10,3,0)),"0")/7</f>
        <v>274.28571428571428</v>
      </c>
      <c r="M657" s="29">
        <f>(((VLOOKUP(F657,'DB-방치 재화'!$B$3:$I$1698,8,0)+8)*(VLOOKUP(H657,'DB-파견 작전실'!$L$8:$M$14,2,0)))*D657)</f>
        <v>229.73333333333335</v>
      </c>
      <c r="N657" s="29">
        <f>_xlfn.IFNA(IF(C657&lt;'DB-선물'!$E$5,VLOOKUP('주요 재화 수급처 관리'!$H$10,'DB-선물'!$G$6:$I$9,3,0),(IF('DB-선물'!$E$11&lt;=C657&lt;'DB-선물'!#REF!,VLOOKUP('주요 재화 수급처 관리'!$H$10,'DB-선물'!$G$12:$I$15,3,0),VLOOKUP(H657,'DB-선물'!$G$18:$I$21,3,0)))),"0")*6*D657</f>
        <v>0</v>
      </c>
      <c r="O657" s="29">
        <f t="array" ref="O657">(_xlfn.IFNA((VLOOKUP((INDEX('DB-메모리얼'!$F$5:$F$98,MATCH(MIN(ABS('DB-메모리얼'!$F$5:$F$98-'주요 재화 수급처 관리'!$C$10)),ABS('DB-메모리얼'!$F$5:$F$98-'주요 재화 수급처 관리'!$C$10),0))),'DB-메모리얼'!$F$5:$K$98,MATCH(H657,'DB-메모리얼'!$H$3:$K$3,0)+2,0)),"0"))*D657/14</f>
        <v>0</v>
      </c>
      <c r="P657" s="29" t="str">
        <f t="shared" si="26"/>
        <v/>
      </c>
      <c r="Q657" s="299">
        <f t="shared" si="27"/>
        <v>10401.392619047621</v>
      </c>
    </row>
    <row r="658" spans="2:17" ht="18" thickTop="1" thickBot="1" x14ac:dyDescent="0.35">
      <c r="B658" s="22" t="s">
        <v>1613</v>
      </c>
      <c r="C658" s="116">
        <v>27</v>
      </c>
      <c r="D658" s="323">
        <v>1</v>
      </c>
      <c r="E658" s="17"/>
      <c r="F658" s="276">
        <f>VLOOKUP(C658,'DB-캐릭터별 스테이지 매칭'!$E$3:$F$302,2,0)</f>
        <v>35</v>
      </c>
      <c r="G658" s="276" t="str">
        <f>VLOOKUP(F658,'DB-캐릭터별 스테이지 매칭'!$I$3:$L$1698,4,0)</f>
        <v>2-19</v>
      </c>
      <c r="H658" s="276">
        <f>_xlfn.IFNA(VLOOKUP(B658,'DB-서식용'!$D$4:$E$12,2,0),"")</f>
        <v>1040410001</v>
      </c>
      <c r="I658" s="29">
        <f>IFERROR((VLOOKUP(F658,'DB-방치 재화'!$B$3:$I$1800,(MATCH(H658,'DB-방치 재화'!$F$1:$I$1,0)+4),0))*60*24*D658,"0")*(1.7+1.58)</f>
        <v>9764.5600000000013</v>
      </c>
      <c r="J658" s="29">
        <f>_xlfn.IFNA(IF(H658='DB-일일 퀘스트'!$F$6,VLOOKUP(F658,'DB-방치 재화'!$B$3:$H$1698,5,0)*VLOOKUP(H658,'DB-일일 퀘스트'!$F$6:$H$13,3,0),IF(H658='DB-일일 퀘스트'!$F$7,VLOOKUP(F658,'DB-방치 재화'!$B$3:$H$1698,6,0)*VLOOKUP(H658,'DB-일일 퀘스트'!$F$6:$H$13,3,0),IF(H658='DB-일일 퀘스트'!$F$8,VLOOKUP(F658,'DB-방치 재화'!$B$3:$H$1698,7,0)*VLOOKUP(H658,'DB-일일 퀘스트'!$F$6:$H$13,3,0),VLOOKUP(H658,'DB-일일 퀘스트'!$F$6:$H$13,3,0)))),"0")</f>
        <v>124.04166666666666</v>
      </c>
      <c r="K658" s="29">
        <f>_xlfn.IFNA((IF(H658='DB-주간 퀘스트'!$F$6,VLOOKUP(F658,'DB-방치 재화'!$B$3:$H$1698,5,0)*VLOOKUP(H658,'DB-주간 퀘스트'!$F$6:$H$15,3,0),IF(H658='DB-주간 퀘스트'!$F$7,VLOOKUP(F658,'DB-방치 재화'!$B$3:$H$1698,6,0)*VLOOKUP(H658,'DB-주간 퀘스트'!$F$6:$H$15,3,0),IF(H658='DB-주간 퀘스트'!$F$8,VLOOKUP(F658,'DB-방치 재화'!$B$3:$H$1698,7,0)*VLOOKUP(H658,'DB-주간 퀘스트'!$F$6:$H$15,3,0),VLOOKUP(H658,'DB-주간 퀘스트'!$F$6:$H$15,3,0)))))/7,"0")</f>
        <v>35.44047619047619</v>
      </c>
      <c r="L658" s="29">
        <f t="array" ref="L658">_xlfn.IFNA(IF(H658='DB-아스니아 미션'!$F$8,VLOOKUP('주요 재화 수급처 관리'!$F$10:$F$11,'DB-방치 재화'!$B$3:$H$1698,6,0)*'DB-아스니아 미션'!$H$8,VLOOKUP('주요 재화 수급처 관리'!$H$10:$H$11,'DB-아스니아 미션'!$F$7:$H$10,3,0)),"0")/7</f>
        <v>274.28571428571428</v>
      </c>
      <c r="M658" s="29">
        <f>(((VLOOKUP(F658,'DB-방치 재화'!$B$3:$I$1698,8,0)+8)*(VLOOKUP(H658,'DB-파견 작전실'!$L$8:$M$14,2,0)))*D658)</f>
        <v>229.73333333333335</v>
      </c>
      <c r="N658" s="29">
        <f>_xlfn.IFNA(IF(C658&lt;'DB-선물'!$E$5,VLOOKUP('주요 재화 수급처 관리'!$H$10,'DB-선물'!$G$6:$I$9,3,0),(IF('DB-선물'!$E$11&lt;=C658&lt;'DB-선물'!E603,VLOOKUP('주요 재화 수급처 관리'!$H$10,'DB-선물'!$G$12:$I$15,3,0),VLOOKUP(H658,'DB-선물'!$G$18:$I$21,3,0)))),"0")*6*D658</f>
        <v>0</v>
      </c>
      <c r="O658" s="29">
        <f t="array" ref="O658">(_xlfn.IFNA((VLOOKUP((INDEX('DB-메모리얼'!$F$5:$F$98,MATCH(MIN(ABS('DB-메모리얼'!$F$5:$F$98-'주요 재화 수급처 관리'!$C$10)),ABS('DB-메모리얼'!$F$5:$F$98-'주요 재화 수급처 관리'!$C$10),0))),'DB-메모리얼'!$F$5:$K$98,MATCH(H658,'DB-메모리얼'!$H$3:$K$3,0)+2,0)),"0"))*D658/14</f>
        <v>0</v>
      </c>
      <c r="P658" s="29" t="str">
        <f t="shared" si="26"/>
        <v/>
      </c>
      <c r="Q658" s="299">
        <f t="shared" si="27"/>
        <v>10428.061190476192</v>
      </c>
    </row>
    <row r="659" spans="2:17" ht="18" thickTop="1" thickBot="1" x14ac:dyDescent="0.35">
      <c r="B659" s="22" t="s">
        <v>1613</v>
      </c>
      <c r="C659" s="116">
        <v>28</v>
      </c>
      <c r="D659" s="323">
        <v>1</v>
      </c>
      <c r="E659" s="17"/>
      <c r="F659" s="276">
        <f>VLOOKUP(C659,'DB-캐릭터별 스테이지 매칭'!$E$3:$F$302,2,0)</f>
        <v>37</v>
      </c>
      <c r="G659" s="276" t="str">
        <f>VLOOKUP(F659,'DB-캐릭터별 스테이지 매칭'!$I$3:$L$1698,4,0)</f>
        <v>3-1</v>
      </c>
      <c r="H659" s="276">
        <f>_xlfn.IFNA(VLOOKUP(B659,'DB-서식용'!$D$4:$E$12,2,0),"")</f>
        <v>1040410001</v>
      </c>
      <c r="I659" s="29">
        <f>IFERROR((VLOOKUP(F659,'DB-방치 재화'!$B$3:$I$1800,(MATCH(H659,'DB-방치 재화'!$F$1:$I$1,0)+4),0))*60*24*D659,"0")*(1.7+1.58)</f>
        <v>9784.2400000000016</v>
      </c>
      <c r="J659" s="29">
        <f>_xlfn.IFNA(IF(H659='DB-일일 퀘스트'!$F$6,VLOOKUP(F659,'DB-방치 재화'!$B$3:$H$1698,5,0)*VLOOKUP(H659,'DB-일일 퀘스트'!$F$6:$H$13,3,0),IF(H659='DB-일일 퀘스트'!$F$7,VLOOKUP(F659,'DB-방치 재화'!$B$3:$H$1698,6,0)*VLOOKUP(H659,'DB-일일 퀘스트'!$F$6:$H$13,3,0),IF(H659='DB-일일 퀘스트'!$F$8,VLOOKUP(F659,'DB-방치 재화'!$B$3:$H$1698,7,0)*VLOOKUP(H659,'DB-일일 퀘스트'!$F$6:$H$13,3,0),VLOOKUP(H659,'DB-일일 퀘스트'!$F$6:$H$13,3,0)))),"0")</f>
        <v>124.29166666666667</v>
      </c>
      <c r="K659" s="29">
        <f>_xlfn.IFNA((IF(H659='DB-주간 퀘스트'!$F$6,VLOOKUP(F659,'DB-방치 재화'!$B$3:$H$1698,5,0)*VLOOKUP(H659,'DB-주간 퀘스트'!$F$6:$H$15,3,0),IF(H659='DB-주간 퀘스트'!$F$7,VLOOKUP(F659,'DB-방치 재화'!$B$3:$H$1698,6,0)*VLOOKUP(H659,'DB-주간 퀘스트'!$F$6:$H$15,3,0),IF(H659='DB-주간 퀘스트'!$F$8,VLOOKUP(F659,'DB-방치 재화'!$B$3:$H$1698,7,0)*VLOOKUP(H659,'DB-주간 퀘스트'!$F$6:$H$15,3,0),VLOOKUP(H659,'DB-주간 퀘스트'!$F$6:$H$15,3,0)))))/7,"0")</f>
        <v>35.511904761904766</v>
      </c>
      <c r="L659" s="29">
        <f t="array" ref="L659">_xlfn.IFNA(IF(H659='DB-아스니아 미션'!$F$8,VLOOKUP('주요 재화 수급처 관리'!$F$10:$F$11,'DB-방치 재화'!$B$3:$H$1698,6,0)*'DB-아스니아 미션'!$H$8,VLOOKUP('주요 재화 수급처 관리'!$H$10:$H$11,'DB-아스니아 미션'!$F$7:$H$10,3,0)),"0")/7</f>
        <v>274.28571428571428</v>
      </c>
      <c r="M659" s="29">
        <f>(((VLOOKUP(F659,'DB-방치 재화'!$B$3:$I$1698,8,0)+8)*(VLOOKUP(H659,'DB-파견 작전실'!$L$8:$M$14,2,0)))*D659)</f>
        <v>229.73333333333335</v>
      </c>
      <c r="N659" s="29">
        <f>_xlfn.IFNA(IF(C659&lt;'DB-선물'!$E$5,VLOOKUP('주요 재화 수급처 관리'!$H$10,'DB-선물'!$G$6:$I$9,3,0),(IF('DB-선물'!$E$11&lt;=C659&lt;'DB-선물'!E604,VLOOKUP('주요 재화 수급처 관리'!$H$10,'DB-선물'!$G$12:$I$15,3,0),VLOOKUP(H659,'DB-선물'!$G$18:$I$21,3,0)))),"0")*6*D659</f>
        <v>0</v>
      </c>
      <c r="O659" s="29">
        <f t="array" ref="O659">(_xlfn.IFNA((VLOOKUP((INDEX('DB-메모리얼'!$F$5:$F$98,MATCH(MIN(ABS('DB-메모리얼'!$F$5:$F$98-'주요 재화 수급처 관리'!$C$10)),ABS('DB-메모리얼'!$F$5:$F$98-'주요 재화 수급처 관리'!$C$10),0))),'DB-메모리얼'!$F$5:$K$98,MATCH(H659,'DB-메모리얼'!$H$3:$K$3,0)+2,0)),"0"))*D659/14</f>
        <v>0</v>
      </c>
      <c r="P659" s="29" t="str">
        <f t="shared" si="26"/>
        <v/>
      </c>
      <c r="Q659" s="299">
        <f t="shared" si="27"/>
        <v>10448.06261904762</v>
      </c>
    </row>
    <row r="660" spans="2:17" ht="18" thickTop="1" thickBot="1" x14ac:dyDescent="0.35">
      <c r="B660" s="22" t="s">
        <v>1613</v>
      </c>
      <c r="C660" s="116">
        <v>29</v>
      </c>
      <c r="D660" s="323">
        <v>1</v>
      </c>
      <c r="E660" s="17"/>
      <c r="F660" s="276">
        <f>VLOOKUP(C660,'DB-캐릭터별 스테이지 매칭'!$E$3:$F$302,2,0)</f>
        <v>39</v>
      </c>
      <c r="G660" s="276" t="str">
        <f>VLOOKUP(F660,'DB-캐릭터별 스테이지 매칭'!$I$3:$L$1698,4,0)</f>
        <v>3-3</v>
      </c>
      <c r="H660" s="276">
        <f>_xlfn.IFNA(VLOOKUP(B660,'DB-서식용'!$D$4:$E$12,2,0),"")</f>
        <v>1040410001</v>
      </c>
      <c r="I660" s="29">
        <f>IFERROR((VLOOKUP(F660,'DB-방치 재화'!$B$3:$I$1800,(MATCH(H660,'DB-방치 재화'!$F$1:$I$1,0)+4),0))*60*24*D660,"0")*(1.7+1.58)</f>
        <v>9803.92</v>
      </c>
      <c r="J660" s="29">
        <f>_xlfn.IFNA(IF(H660='DB-일일 퀘스트'!$F$6,VLOOKUP(F660,'DB-방치 재화'!$B$3:$H$1698,5,0)*VLOOKUP(H660,'DB-일일 퀘스트'!$F$6:$H$13,3,0),IF(H660='DB-일일 퀘스트'!$F$7,VLOOKUP(F660,'DB-방치 재화'!$B$3:$H$1698,6,0)*VLOOKUP(H660,'DB-일일 퀘스트'!$F$6:$H$13,3,0),IF(H660='DB-일일 퀘스트'!$F$8,VLOOKUP(F660,'DB-방치 재화'!$B$3:$H$1698,7,0)*VLOOKUP(H660,'DB-일일 퀘스트'!$F$6:$H$13,3,0),VLOOKUP(H660,'DB-일일 퀘스트'!$F$6:$H$13,3,0)))),"0")</f>
        <v>124.54166666666666</v>
      </c>
      <c r="K660" s="29">
        <f>_xlfn.IFNA((IF(H660='DB-주간 퀘스트'!$F$6,VLOOKUP(F660,'DB-방치 재화'!$B$3:$H$1698,5,0)*VLOOKUP(H660,'DB-주간 퀘스트'!$F$6:$H$15,3,0),IF(H660='DB-주간 퀘스트'!$F$7,VLOOKUP(F660,'DB-방치 재화'!$B$3:$H$1698,6,0)*VLOOKUP(H660,'DB-주간 퀘스트'!$F$6:$H$15,3,0),IF(H660='DB-주간 퀘스트'!$F$8,VLOOKUP(F660,'DB-방치 재화'!$B$3:$H$1698,7,0)*VLOOKUP(H660,'DB-주간 퀘스트'!$F$6:$H$15,3,0),VLOOKUP(H660,'DB-주간 퀘스트'!$F$6:$H$15,3,0)))))/7,"0")</f>
        <v>35.583333333333329</v>
      </c>
      <c r="L660" s="29">
        <f t="array" ref="L660">_xlfn.IFNA(IF(H660='DB-아스니아 미션'!$F$8,VLOOKUP('주요 재화 수급처 관리'!$F$10:$F$11,'DB-방치 재화'!$B$3:$H$1698,6,0)*'DB-아스니아 미션'!$H$8,VLOOKUP('주요 재화 수급처 관리'!$H$10:$H$11,'DB-아스니아 미션'!$F$7:$H$10,3,0)),"0")/7</f>
        <v>274.28571428571428</v>
      </c>
      <c r="M660" s="29">
        <f>(((VLOOKUP(F660,'DB-방치 재화'!$B$3:$I$1698,8,0)+8)*(VLOOKUP(H660,'DB-파견 작전실'!$L$8:$M$14,2,0)))*D660)</f>
        <v>229.73333333333335</v>
      </c>
      <c r="N660" s="29">
        <f>_xlfn.IFNA(IF(C660&lt;'DB-선물'!$E$5,VLOOKUP('주요 재화 수급처 관리'!$H$10,'DB-선물'!$G$6:$I$9,3,0),(IF('DB-선물'!$E$11&lt;=C660&lt;'DB-선물'!E605,VLOOKUP('주요 재화 수급처 관리'!$H$10,'DB-선물'!$G$12:$I$15,3,0),VLOOKUP(H660,'DB-선물'!$G$18:$I$21,3,0)))),"0")*6*D660</f>
        <v>0</v>
      </c>
      <c r="O660" s="29">
        <f t="array" ref="O660">(_xlfn.IFNA((VLOOKUP((INDEX('DB-메모리얼'!$F$5:$F$98,MATCH(MIN(ABS('DB-메모리얼'!$F$5:$F$98-'주요 재화 수급처 관리'!$C$10)),ABS('DB-메모리얼'!$F$5:$F$98-'주요 재화 수급처 관리'!$C$10),0))),'DB-메모리얼'!$F$5:$K$98,MATCH(H660,'DB-메모리얼'!$H$3:$K$3,0)+2,0)),"0"))*D660/14</f>
        <v>0</v>
      </c>
      <c r="P660" s="29" t="str">
        <f t="shared" si="26"/>
        <v/>
      </c>
      <c r="Q660" s="299">
        <f t="shared" si="27"/>
        <v>10468.064047619047</v>
      </c>
    </row>
    <row r="661" spans="2:17" ht="18" thickTop="1" thickBot="1" x14ac:dyDescent="0.35">
      <c r="B661" s="22" t="s">
        <v>1613</v>
      </c>
      <c r="C661" s="116">
        <v>30</v>
      </c>
      <c r="D661" s="323">
        <v>1</v>
      </c>
      <c r="E661" s="17"/>
      <c r="F661" s="276">
        <f>VLOOKUP(C661,'DB-캐릭터별 스테이지 매칭'!$E$3:$F$302,2,0)</f>
        <v>41</v>
      </c>
      <c r="G661" s="276" t="str">
        <f>VLOOKUP(F661,'DB-캐릭터별 스테이지 매칭'!$I$3:$L$1698,4,0)</f>
        <v>3-5</v>
      </c>
      <c r="H661" s="276">
        <f>_xlfn.IFNA(VLOOKUP(B661,'DB-서식용'!$D$4:$E$12,2,0),"")</f>
        <v>1040410001</v>
      </c>
      <c r="I661" s="29">
        <f>IFERROR((VLOOKUP(F661,'DB-방치 재화'!$B$3:$I$1800,(MATCH(H661,'DB-방치 재화'!$F$1:$I$1,0)+4),0))*60*24*D661,"0")*(1.7+1.58)</f>
        <v>9823.6</v>
      </c>
      <c r="J661" s="29">
        <f>_xlfn.IFNA(IF(H661='DB-일일 퀘스트'!$F$6,VLOOKUP(F661,'DB-방치 재화'!$B$3:$H$1698,5,0)*VLOOKUP(H661,'DB-일일 퀘스트'!$F$6:$H$13,3,0),IF(H661='DB-일일 퀘스트'!$F$7,VLOOKUP(F661,'DB-방치 재화'!$B$3:$H$1698,6,0)*VLOOKUP(H661,'DB-일일 퀘스트'!$F$6:$H$13,3,0),IF(H661='DB-일일 퀘스트'!$F$8,VLOOKUP(F661,'DB-방치 재화'!$B$3:$H$1698,7,0)*VLOOKUP(H661,'DB-일일 퀘스트'!$F$6:$H$13,3,0),VLOOKUP(H661,'DB-일일 퀘스트'!$F$6:$H$13,3,0)))),"0")</f>
        <v>124.79166666666667</v>
      </c>
      <c r="K661" s="29">
        <f>_xlfn.IFNA((IF(H661='DB-주간 퀘스트'!$F$6,VLOOKUP(F661,'DB-방치 재화'!$B$3:$H$1698,5,0)*VLOOKUP(H661,'DB-주간 퀘스트'!$F$6:$H$15,3,0),IF(H661='DB-주간 퀘스트'!$F$7,VLOOKUP(F661,'DB-방치 재화'!$B$3:$H$1698,6,0)*VLOOKUP(H661,'DB-주간 퀘스트'!$F$6:$H$15,3,0),IF(H661='DB-주간 퀘스트'!$F$8,VLOOKUP(F661,'DB-방치 재화'!$B$3:$H$1698,7,0)*VLOOKUP(H661,'DB-주간 퀘스트'!$F$6:$H$15,3,0),VLOOKUP(H661,'DB-주간 퀘스트'!$F$6:$H$15,3,0)))))/7,"0")</f>
        <v>35.654761904761905</v>
      </c>
      <c r="L661" s="29">
        <f t="array" ref="L661">_xlfn.IFNA(IF(H661='DB-아스니아 미션'!$F$8,VLOOKUP('주요 재화 수급처 관리'!$F$10:$F$11,'DB-방치 재화'!$B$3:$H$1698,6,0)*'DB-아스니아 미션'!$H$8,VLOOKUP('주요 재화 수급처 관리'!$H$10:$H$11,'DB-아스니아 미션'!$F$7:$H$10,3,0)),"0")/7</f>
        <v>274.28571428571428</v>
      </c>
      <c r="M661" s="29">
        <f>(((VLOOKUP(F661,'DB-방치 재화'!$B$3:$I$1698,8,0)+8)*(VLOOKUP(H661,'DB-파견 작전실'!$L$8:$M$14,2,0)))*D661)</f>
        <v>229.73333333333335</v>
      </c>
      <c r="N661" s="29">
        <f>_xlfn.IFNA(IF(C661&lt;'DB-선물'!$E$5,VLOOKUP('주요 재화 수급처 관리'!$H$10,'DB-선물'!$G$6:$I$9,3,0),(IF('DB-선물'!$E$11&lt;=C661&lt;'DB-선물'!E606,VLOOKUP('주요 재화 수급처 관리'!$H$10,'DB-선물'!$G$12:$I$15,3,0),VLOOKUP(H661,'DB-선물'!$G$18:$I$21,3,0)))),"0")*6*D661</f>
        <v>0</v>
      </c>
      <c r="O661" s="29">
        <f t="array" ref="O661">(_xlfn.IFNA((VLOOKUP((INDEX('DB-메모리얼'!$F$5:$F$98,MATCH(MIN(ABS('DB-메모리얼'!$F$5:$F$98-'주요 재화 수급처 관리'!$C$10)),ABS('DB-메모리얼'!$F$5:$F$98-'주요 재화 수급처 관리'!$C$10),0))),'DB-메모리얼'!$F$5:$K$98,MATCH(H661,'DB-메모리얼'!$H$3:$K$3,0)+2,0)),"0"))*D661/14</f>
        <v>0</v>
      </c>
      <c r="P661" s="29" t="str">
        <f t="shared" si="26"/>
        <v/>
      </c>
      <c r="Q661" s="299">
        <f t="shared" si="27"/>
        <v>10488.065476190475</v>
      </c>
    </row>
    <row r="662" spans="2:17" ht="18" thickTop="1" thickBot="1" x14ac:dyDescent="0.35">
      <c r="B662" s="22" t="s">
        <v>1613</v>
      </c>
      <c r="C662" s="116">
        <v>31</v>
      </c>
      <c r="D662" s="323">
        <v>1</v>
      </c>
      <c r="E662" s="17"/>
      <c r="F662" s="276">
        <f>VLOOKUP(C662,'DB-캐릭터별 스테이지 매칭'!$E$3:$F$302,2,0)</f>
        <v>43</v>
      </c>
      <c r="G662" s="276" t="str">
        <f>VLOOKUP(F662,'DB-캐릭터별 스테이지 매칭'!$I$3:$L$1698,4,0)</f>
        <v>3-7</v>
      </c>
      <c r="H662" s="276">
        <f>_xlfn.IFNA(VLOOKUP(B662,'DB-서식용'!$D$4:$E$12,2,0),"")</f>
        <v>1040410001</v>
      </c>
      <c r="I662" s="29">
        <f>IFERROR((VLOOKUP(F662,'DB-방치 재화'!$B$3:$I$1800,(MATCH(H662,'DB-방치 재화'!$F$1:$I$1,0)+4),0))*60*24*D662,"0")*(1.7+1.58)</f>
        <v>9840.0000000000018</v>
      </c>
      <c r="J662" s="29">
        <f>_xlfn.IFNA(IF(H662='DB-일일 퀘스트'!$F$6,VLOOKUP(F662,'DB-방치 재화'!$B$3:$H$1698,5,0)*VLOOKUP(H662,'DB-일일 퀘스트'!$F$6:$H$13,3,0),IF(H662='DB-일일 퀘스트'!$F$7,VLOOKUP(F662,'DB-방치 재화'!$B$3:$H$1698,6,0)*VLOOKUP(H662,'DB-일일 퀘스트'!$F$6:$H$13,3,0),IF(H662='DB-일일 퀘스트'!$F$8,VLOOKUP(F662,'DB-방치 재화'!$B$3:$H$1698,7,0)*VLOOKUP(H662,'DB-일일 퀘스트'!$F$6:$H$13,3,0),VLOOKUP(H662,'DB-일일 퀘스트'!$F$6:$H$13,3,0)))),"0")</f>
        <v>125.00000000000001</v>
      </c>
      <c r="K662" s="29">
        <f>_xlfn.IFNA((IF(H662='DB-주간 퀘스트'!$F$6,VLOOKUP(F662,'DB-방치 재화'!$B$3:$H$1698,5,0)*VLOOKUP(H662,'DB-주간 퀘스트'!$F$6:$H$15,3,0),IF(H662='DB-주간 퀘스트'!$F$7,VLOOKUP(F662,'DB-방치 재화'!$B$3:$H$1698,6,0)*VLOOKUP(H662,'DB-주간 퀘스트'!$F$6:$H$15,3,0),IF(H662='DB-주간 퀘스트'!$F$8,VLOOKUP(F662,'DB-방치 재화'!$B$3:$H$1698,7,0)*VLOOKUP(H662,'DB-주간 퀘스트'!$F$6:$H$15,3,0),VLOOKUP(H662,'DB-주간 퀘스트'!$F$6:$H$15,3,0)))))/7,"0")</f>
        <v>35.714285714285715</v>
      </c>
      <c r="L662" s="29">
        <f t="array" ref="L662">_xlfn.IFNA(IF(H662='DB-아스니아 미션'!$F$8,VLOOKUP('주요 재화 수급처 관리'!$F$10:$F$11,'DB-방치 재화'!$B$3:$H$1698,6,0)*'DB-아스니아 미션'!$H$8,VLOOKUP('주요 재화 수급처 관리'!$H$10:$H$11,'DB-아스니아 미션'!$F$7:$H$10,3,0)),"0")/7</f>
        <v>274.28571428571428</v>
      </c>
      <c r="M662" s="29">
        <f>(((VLOOKUP(F662,'DB-방치 재화'!$B$3:$I$1698,8,0)+8)*(VLOOKUP(H662,'DB-파견 작전실'!$L$8:$M$14,2,0)))*D662)</f>
        <v>229.73333333333335</v>
      </c>
      <c r="N662" s="29">
        <f>_xlfn.IFNA(IF(C662&lt;'DB-선물'!$E$5,VLOOKUP('주요 재화 수급처 관리'!$H$10,'DB-선물'!$G$6:$I$9,3,0),(IF('DB-선물'!$E$11&lt;=C662&lt;'DB-선물'!E607,VLOOKUP('주요 재화 수급처 관리'!$H$10,'DB-선물'!$G$12:$I$15,3,0),VLOOKUP(H662,'DB-선물'!$G$18:$I$21,3,0)))),"0")*6*D662</f>
        <v>0</v>
      </c>
      <c r="O662" s="29">
        <f t="array" ref="O662">(_xlfn.IFNA((VLOOKUP((INDEX('DB-메모리얼'!$F$5:$F$98,MATCH(MIN(ABS('DB-메모리얼'!$F$5:$F$98-'주요 재화 수급처 관리'!$C$10)),ABS('DB-메모리얼'!$F$5:$F$98-'주요 재화 수급처 관리'!$C$10),0))),'DB-메모리얼'!$F$5:$K$98,MATCH(H662,'DB-메모리얼'!$H$3:$K$3,0)+2,0)),"0"))*D662/14</f>
        <v>0</v>
      </c>
      <c r="P662" s="29" t="str">
        <f t="shared" si="26"/>
        <v/>
      </c>
      <c r="Q662" s="299">
        <f t="shared" si="27"/>
        <v>10504.733333333335</v>
      </c>
    </row>
    <row r="663" spans="2:17" ht="18" thickTop="1" thickBot="1" x14ac:dyDescent="0.35">
      <c r="B663" s="22" t="s">
        <v>1613</v>
      </c>
      <c r="C663" s="116">
        <v>32</v>
      </c>
      <c r="D663" s="323">
        <v>1</v>
      </c>
      <c r="E663" s="17"/>
      <c r="F663" s="276">
        <f>VLOOKUP(C663,'DB-캐릭터별 스테이지 매칭'!$E$3:$F$302,2,0)</f>
        <v>46</v>
      </c>
      <c r="G663" s="276" t="str">
        <f>VLOOKUP(F663,'DB-캐릭터별 스테이지 매칭'!$I$3:$L$1698,4,0)</f>
        <v>3-10</v>
      </c>
      <c r="H663" s="276">
        <f>_xlfn.IFNA(VLOOKUP(B663,'DB-서식용'!$D$4:$E$12,2,0),"")</f>
        <v>1040410001</v>
      </c>
      <c r="I663" s="29">
        <f>IFERROR((VLOOKUP(F663,'DB-방치 재화'!$B$3:$I$1800,(MATCH(H663,'DB-방치 재화'!$F$1:$I$1,0)+4),0))*60*24*D663,"0")*(1.7+1.58)</f>
        <v>9869.5199999999986</v>
      </c>
      <c r="J663" s="29">
        <f>_xlfn.IFNA(IF(H663='DB-일일 퀘스트'!$F$6,VLOOKUP(F663,'DB-방치 재화'!$B$3:$H$1698,5,0)*VLOOKUP(H663,'DB-일일 퀘스트'!$F$6:$H$13,3,0),IF(H663='DB-일일 퀘스트'!$F$7,VLOOKUP(F663,'DB-방치 재화'!$B$3:$H$1698,6,0)*VLOOKUP(H663,'DB-일일 퀘스트'!$F$6:$H$13,3,0),IF(H663='DB-일일 퀘스트'!$F$8,VLOOKUP(F663,'DB-방치 재화'!$B$3:$H$1698,7,0)*VLOOKUP(H663,'DB-일일 퀘스트'!$F$6:$H$13,3,0),VLOOKUP(H663,'DB-일일 퀘스트'!$F$6:$H$13,3,0)))),"0")</f>
        <v>125.37499999999999</v>
      </c>
      <c r="K663" s="29">
        <f>_xlfn.IFNA((IF(H663='DB-주간 퀘스트'!$F$6,VLOOKUP(F663,'DB-방치 재화'!$B$3:$H$1698,5,0)*VLOOKUP(H663,'DB-주간 퀘스트'!$F$6:$H$15,3,0),IF(H663='DB-주간 퀘스트'!$F$7,VLOOKUP(F663,'DB-방치 재화'!$B$3:$H$1698,6,0)*VLOOKUP(H663,'DB-주간 퀘스트'!$F$6:$H$15,3,0),IF(H663='DB-주간 퀘스트'!$F$8,VLOOKUP(F663,'DB-방치 재화'!$B$3:$H$1698,7,0)*VLOOKUP(H663,'DB-주간 퀘스트'!$F$6:$H$15,3,0),VLOOKUP(H663,'DB-주간 퀘스트'!$F$6:$H$15,3,0)))))/7,"0")</f>
        <v>35.821428571428569</v>
      </c>
      <c r="L663" s="29">
        <f t="array" ref="L663">_xlfn.IFNA(IF(H663='DB-아스니아 미션'!$F$8,VLOOKUP('주요 재화 수급처 관리'!$F$10:$F$11,'DB-방치 재화'!$B$3:$H$1698,6,0)*'DB-아스니아 미션'!$H$8,VLOOKUP('주요 재화 수급처 관리'!$H$10:$H$11,'DB-아스니아 미션'!$F$7:$H$10,3,0)),"0")/7</f>
        <v>274.28571428571428</v>
      </c>
      <c r="M663" s="29">
        <f>(((VLOOKUP(F663,'DB-방치 재화'!$B$3:$I$1698,8,0)+8)*(VLOOKUP(H663,'DB-파견 작전실'!$L$8:$M$14,2,0)))*D663)</f>
        <v>316.57253333333335</v>
      </c>
      <c r="N663" s="29">
        <f>_xlfn.IFNA(IF(C663&lt;'DB-선물'!$E$5,VLOOKUP('주요 재화 수급처 관리'!$H$10,'DB-선물'!$G$6:$I$9,3,0),(IF('DB-선물'!$E$11&lt;=C663&lt;'DB-선물'!E608,VLOOKUP('주요 재화 수급처 관리'!$H$10,'DB-선물'!$G$12:$I$15,3,0),VLOOKUP(H663,'DB-선물'!$G$18:$I$21,3,0)))),"0")*6*D663</f>
        <v>0</v>
      </c>
      <c r="O663" s="29">
        <f t="array" ref="O663">(_xlfn.IFNA((VLOOKUP((INDEX('DB-메모리얼'!$F$5:$F$98,MATCH(MIN(ABS('DB-메모리얼'!$F$5:$F$98-'주요 재화 수급처 관리'!$C$10)),ABS('DB-메모리얼'!$F$5:$F$98-'주요 재화 수급처 관리'!$C$10),0))),'DB-메모리얼'!$F$5:$K$98,MATCH(H663,'DB-메모리얼'!$H$3:$K$3,0)+2,0)),"0"))*D663/14</f>
        <v>0</v>
      </c>
      <c r="P663" s="29" t="str">
        <f t="shared" si="26"/>
        <v/>
      </c>
      <c r="Q663" s="299">
        <f t="shared" si="27"/>
        <v>10621.574676190476</v>
      </c>
    </row>
    <row r="664" spans="2:17" ht="18" thickTop="1" thickBot="1" x14ac:dyDescent="0.35">
      <c r="B664" s="22" t="s">
        <v>1613</v>
      </c>
      <c r="C664" s="5">
        <v>33</v>
      </c>
      <c r="D664" s="323">
        <v>1</v>
      </c>
      <c r="E664" s="17"/>
      <c r="F664" s="276">
        <f>VLOOKUP(C664,'DB-캐릭터별 스테이지 매칭'!$E$3:$F$302,2,0)</f>
        <v>48</v>
      </c>
      <c r="G664" s="276" t="str">
        <f>VLOOKUP(F664,'DB-캐릭터별 스테이지 매칭'!$I$3:$L$1698,4,0)</f>
        <v>3-12</v>
      </c>
      <c r="H664" s="276">
        <f>_xlfn.IFNA(VLOOKUP(B664,'DB-서식용'!$D$4:$E$12,2,0),"")</f>
        <v>1040410001</v>
      </c>
      <c r="I664" s="29">
        <f>IFERROR((VLOOKUP(F664,'DB-방치 재화'!$B$3:$I$1800,(MATCH(H664,'DB-방치 재화'!$F$1:$I$1,0)+4),0))*60*24*D664,"0")*(1.7+1.58)</f>
        <v>9889.2000000000007</v>
      </c>
      <c r="J664" s="29">
        <f>_xlfn.IFNA(IF(H664='DB-일일 퀘스트'!$F$6,VLOOKUP(F664,'DB-방치 재화'!$B$3:$H$1698,5,0)*VLOOKUP(H664,'DB-일일 퀘스트'!$F$6:$H$13,3,0),IF(H664='DB-일일 퀘스트'!$F$7,VLOOKUP(F664,'DB-방치 재화'!$B$3:$H$1698,6,0)*VLOOKUP(H664,'DB-일일 퀘스트'!$F$6:$H$13,3,0),IF(H664='DB-일일 퀘스트'!$F$8,VLOOKUP(F664,'DB-방치 재화'!$B$3:$H$1698,7,0)*VLOOKUP(H664,'DB-일일 퀘스트'!$F$6:$H$13,3,0),VLOOKUP(H664,'DB-일일 퀘스트'!$F$6:$H$13,3,0)))),"0")</f>
        <v>125.625</v>
      </c>
      <c r="K664" s="29">
        <f>_xlfn.IFNA((IF(H664='DB-주간 퀘스트'!$F$6,VLOOKUP(F664,'DB-방치 재화'!$B$3:$H$1698,5,0)*VLOOKUP(H664,'DB-주간 퀘스트'!$F$6:$H$15,3,0),IF(H664='DB-주간 퀘스트'!$F$7,VLOOKUP(F664,'DB-방치 재화'!$B$3:$H$1698,6,0)*VLOOKUP(H664,'DB-주간 퀘스트'!$F$6:$H$15,3,0),IF(H664='DB-주간 퀘스트'!$F$8,VLOOKUP(F664,'DB-방치 재화'!$B$3:$H$1698,7,0)*VLOOKUP(H664,'DB-주간 퀘스트'!$F$6:$H$15,3,0),VLOOKUP(H664,'DB-주간 퀘스트'!$F$6:$H$15,3,0)))))/7,"0")</f>
        <v>35.892857142857146</v>
      </c>
      <c r="L664" s="29">
        <f t="array" ref="L664">_xlfn.IFNA(IF(H664='DB-아스니아 미션'!$F$8,VLOOKUP('주요 재화 수급처 관리'!$F$10:$F$11,'DB-방치 재화'!$B$3:$H$1698,6,0)*'DB-아스니아 미션'!$H$8,VLOOKUP('주요 재화 수급처 관리'!$H$10:$H$11,'DB-아스니아 미션'!$F$7:$H$10,3,0)),"0")/7</f>
        <v>274.28571428571428</v>
      </c>
      <c r="M664" s="29">
        <f>(((VLOOKUP(F664,'DB-방치 재화'!$B$3:$I$1698,8,0)+8)*(VLOOKUP(H664,'DB-파견 작전실'!$L$8:$M$14,2,0)))*D664)</f>
        <v>316.57253333333335</v>
      </c>
      <c r="N664" s="29">
        <f>_xlfn.IFNA(IF(C664&lt;'DB-선물'!$E$5,VLOOKUP('주요 재화 수급처 관리'!$H$10,'DB-선물'!$G$6:$I$9,3,0),(IF('DB-선물'!$E$11&lt;=C664&lt;'DB-선물'!E609,VLOOKUP('주요 재화 수급처 관리'!$H$10,'DB-선물'!$G$12:$I$15,3,0),VLOOKUP(H664,'DB-선물'!$G$18:$I$21,3,0)))),"0")*6*D664</f>
        <v>0</v>
      </c>
      <c r="O664" s="29">
        <f t="array" ref="O664">(_xlfn.IFNA((VLOOKUP((INDEX('DB-메모리얼'!$F$5:$F$98,MATCH(MIN(ABS('DB-메모리얼'!$F$5:$F$98-'주요 재화 수급처 관리'!$C$10)),ABS('DB-메모리얼'!$F$5:$F$98-'주요 재화 수급처 관리'!$C$10),0))),'DB-메모리얼'!$F$5:$K$98,MATCH(H664,'DB-메모리얼'!$H$3:$K$3,0)+2,0)),"0"))*D664/14</f>
        <v>0</v>
      </c>
      <c r="P664" s="29" t="str">
        <f t="shared" si="26"/>
        <v/>
      </c>
      <c r="Q664" s="299">
        <f t="shared" si="27"/>
        <v>10641.576104761905</v>
      </c>
    </row>
    <row r="665" spans="2:17" ht="18" thickTop="1" thickBot="1" x14ac:dyDescent="0.35">
      <c r="B665" s="22" t="s">
        <v>1613</v>
      </c>
      <c r="C665" s="5">
        <v>34</v>
      </c>
      <c r="D665" s="323">
        <v>1</v>
      </c>
      <c r="E665" s="17"/>
      <c r="F665" s="276">
        <f>VLOOKUP(C665,'DB-캐릭터별 스테이지 매칭'!$E$3:$F$302,2,0)</f>
        <v>50</v>
      </c>
      <c r="G665" s="276" t="str">
        <f>VLOOKUP(F665,'DB-캐릭터별 스테이지 매칭'!$I$3:$L$1698,4,0)</f>
        <v>3-14</v>
      </c>
      <c r="H665" s="276">
        <f>_xlfn.IFNA(VLOOKUP(B665,'DB-서식용'!$D$4:$E$12,2,0),"")</f>
        <v>1040410001</v>
      </c>
      <c r="I665" s="29">
        <f>IFERROR((VLOOKUP(F665,'DB-방치 재화'!$B$3:$I$1800,(MATCH(H665,'DB-방치 재화'!$F$1:$I$1,0)+4),0))*60*24*D665,"0")*(1.7+1.58)</f>
        <v>9908.8800000000028</v>
      </c>
      <c r="J665" s="29">
        <f>_xlfn.IFNA(IF(H665='DB-일일 퀘스트'!$F$6,VLOOKUP(F665,'DB-방치 재화'!$B$3:$H$1698,5,0)*VLOOKUP(H665,'DB-일일 퀘스트'!$F$6:$H$13,3,0),IF(H665='DB-일일 퀘스트'!$F$7,VLOOKUP(F665,'DB-방치 재화'!$B$3:$H$1698,6,0)*VLOOKUP(H665,'DB-일일 퀘스트'!$F$6:$H$13,3,0),IF(H665='DB-일일 퀘스트'!$F$8,VLOOKUP(F665,'DB-방치 재화'!$B$3:$H$1698,7,0)*VLOOKUP(H665,'DB-일일 퀘스트'!$F$6:$H$13,3,0),VLOOKUP(H665,'DB-일일 퀘스트'!$F$6:$H$13,3,0)))),"0")</f>
        <v>125.87500000000001</v>
      </c>
      <c r="K665" s="29">
        <f>_xlfn.IFNA((IF(H665='DB-주간 퀘스트'!$F$6,VLOOKUP(F665,'DB-방치 재화'!$B$3:$H$1698,5,0)*VLOOKUP(H665,'DB-주간 퀘스트'!$F$6:$H$15,3,0),IF(H665='DB-주간 퀘스트'!$F$7,VLOOKUP(F665,'DB-방치 재화'!$B$3:$H$1698,6,0)*VLOOKUP(H665,'DB-주간 퀘스트'!$F$6:$H$15,3,0),IF(H665='DB-주간 퀘스트'!$F$8,VLOOKUP(F665,'DB-방치 재화'!$B$3:$H$1698,7,0)*VLOOKUP(H665,'DB-주간 퀘스트'!$F$6:$H$15,3,0),VLOOKUP(H665,'DB-주간 퀘스트'!$F$6:$H$15,3,0)))))/7,"0")</f>
        <v>35.964285714285715</v>
      </c>
      <c r="L665" s="29">
        <f t="array" ref="L665">_xlfn.IFNA(IF(H665='DB-아스니아 미션'!$F$8,VLOOKUP('주요 재화 수급처 관리'!$F$10:$F$11,'DB-방치 재화'!$B$3:$H$1698,6,0)*'DB-아스니아 미션'!$H$8,VLOOKUP('주요 재화 수급처 관리'!$H$10:$H$11,'DB-아스니아 미션'!$F$7:$H$10,3,0)),"0")/7</f>
        <v>274.28571428571428</v>
      </c>
      <c r="M665" s="29">
        <f>(((VLOOKUP(F665,'DB-방치 재화'!$B$3:$I$1698,8,0)+8)*(VLOOKUP(H665,'DB-파견 작전실'!$L$8:$M$14,2,0)))*D665)</f>
        <v>316.57253333333335</v>
      </c>
      <c r="N665" s="29">
        <f>_xlfn.IFNA(IF(C665&lt;'DB-선물'!$E$5,VLOOKUP('주요 재화 수급처 관리'!$H$10,'DB-선물'!$G$6:$I$9,3,0),(IF('DB-선물'!$E$11&lt;=C665&lt;'DB-선물'!E610,VLOOKUP('주요 재화 수급처 관리'!$H$10,'DB-선물'!$G$12:$I$15,3,0),VLOOKUP(H665,'DB-선물'!$G$18:$I$21,3,0)))),"0")*6*D665</f>
        <v>0</v>
      </c>
      <c r="O665" s="29">
        <f t="array" ref="O665">(_xlfn.IFNA((VLOOKUP((INDEX('DB-메모리얼'!$F$5:$F$98,MATCH(MIN(ABS('DB-메모리얼'!$F$5:$F$98-'주요 재화 수급처 관리'!$C$10)),ABS('DB-메모리얼'!$F$5:$F$98-'주요 재화 수급처 관리'!$C$10),0))),'DB-메모리얼'!$F$5:$K$98,MATCH(H665,'DB-메모리얼'!$H$3:$K$3,0)+2,0)),"0"))*D665/14</f>
        <v>0</v>
      </c>
      <c r="P665" s="29" t="str">
        <f t="shared" si="26"/>
        <v/>
      </c>
      <c r="Q665" s="299">
        <f t="shared" si="27"/>
        <v>10661.577533333337</v>
      </c>
    </row>
    <row r="666" spans="2:17" ht="18" thickTop="1" thickBot="1" x14ac:dyDescent="0.35">
      <c r="B666" s="22" t="s">
        <v>1613</v>
      </c>
      <c r="C666" s="5">
        <v>35</v>
      </c>
      <c r="D666" s="323">
        <v>1</v>
      </c>
      <c r="E666" s="17"/>
      <c r="F666" s="276">
        <f>VLOOKUP(C666,'DB-캐릭터별 스테이지 매칭'!$E$3:$F$302,2,0)</f>
        <v>53</v>
      </c>
      <c r="G666" s="276" t="str">
        <f>VLOOKUP(F666,'DB-캐릭터별 스테이지 매칭'!$I$3:$L$1698,4,0)</f>
        <v>3-17</v>
      </c>
      <c r="H666" s="276">
        <f>_xlfn.IFNA(VLOOKUP(B666,'DB-서식용'!$D$4:$E$12,2,0),"")</f>
        <v>1040410001</v>
      </c>
      <c r="I666" s="29">
        <f>IFERROR((VLOOKUP(F666,'DB-방치 재화'!$B$3:$I$1800,(MATCH(H666,'DB-방치 재화'!$F$1:$I$1,0)+4),0))*60*24*D666,"0")*(1.7+1.58)</f>
        <v>9935.1200000000008</v>
      </c>
      <c r="J666" s="29">
        <f>_xlfn.IFNA(IF(H666='DB-일일 퀘스트'!$F$6,VLOOKUP(F666,'DB-방치 재화'!$B$3:$H$1698,5,0)*VLOOKUP(H666,'DB-일일 퀘스트'!$F$6:$H$13,3,0),IF(H666='DB-일일 퀘스트'!$F$7,VLOOKUP(F666,'DB-방치 재화'!$B$3:$H$1698,6,0)*VLOOKUP(H666,'DB-일일 퀘스트'!$F$6:$H$13,3,0),IF(H666='DB-일일 퀘스트'!$F$8,VLOOKUP(F666,'DB-방치 재화'!$B$3:$H$1698,7,0)*VLOOKUP(H666,'DB-일일 퀘스트'!$F$6:$H$13,3,0),VLOOKUP(H666,'DB-일일 퀘스트'!$F$6:$H$13,3,0)))),"0")</f>
        <v>126.20833333333334</v>
      </c>
      <c r="K666" s="29">
        <f>_xlfn.IFNA((IF(H666='DB-주간 퀘스트'!$F$6,VLOOKUP(F666,'DB-방치 재화'!$B$3:$H$1698,5,0)*VLOOKUP(H666,'DB-주간 퀘스트'!$F$6:$H$15,3,0),IF(H666='DB-주간 퀘스트'!$F$7,VLOOKUP(F666,'DB-방치 재화'!$B$3:$H$1698,6,0)*VLOOKUP(H666,'DB-주간 퀘스트'!$F$6:$H$15,3,0),IF(H666='DB-주간 퀘스트'!$F$8,VLOOKUP(F666,'DB-방치 재화'!$B$3:$H$1698,7,0)*VLOOKUP(H666,'DB-주간 퀘스트'!$F$6:$H$15,3,0),VLOOKUP(H666,'DB-주간 퀘스트'!$F$6:$H$15,3,0)))))/7,"0")</f>
        <v>36.05952380952381</v>
      </c>
      <c r="L666" s="29">
        <f t="array" ref="L666">_xlfn.IFNA(IF(H666='DB-아스니아 미션'!$F$8,VLOOKUP('주요 재화 수급처 관리'!$F$10:$F$11,'DB-방치 재화'!$B$3:$H$1698,6,0)*'DB-아스니아 미션'!$H$8,VLOOKUP('주요 재화 수급처 관리'!$H$10:$H$11,'DB-아스니아 미션'!$F$7:$H$10,3,0)),"0")/7</f>
        <v>274.28571428571428</v>
      </c>
      <c r="M666" s="29">
        <f>(((VLOOKUP(F666,'DB-방치 재화'!$B$3:$I$1698,8,0)+8)*(VLOOKUP(H666,'DB-파견 작전실'!$L$8:$M$14,2,0)))*D666)</f>
        <v>316.57253333333335</v>
      </c>
      <c r="N666" s="29">
        <f>_xlfn.IFNA(IF(C666&lt;'DB-선물'!$E$5,VLOOKUP('주요 재화 수급처 관리'!$H$10,'DB-선물'!$G$6:$I$9,3,0),(IF('DB-선물'!$E$11&lt;=C666&lt;'DB-선물'!E611,VLOOKUP('주요 재화 수급처 관리'!$H$10,'DB-선물'!$G$12:$I$15,3,0),VLOOKUP(H666,'DB-선물'!$G$18:$I$21,3,0)))),"0")*6*D666</f>
        <v>0</v>
      </c>
      <c r="O666" s="29">
        <f t="array" ref="O666">(_xlfn.IFNA((VLOOKUP((INDEX('DB-메모리얼'!$F$5:$F$98,MATCH(MIN(ABS('DB-메모리얼'!$F$5:$F$98-'주요 재화 수급처 관리'!$C$10)),ABS('DB-메모리얼'!$F$5:$F$98-'주요 재화 수급처 관리'!$C$10),0))),'DB-메모리얼'!$F$5:$K$98,MATCH(H666,'DB-메모리얼'!$H$3:$K$3,0)+2,0)),"0"))*D666/14</f>
        <v>0</v>
      </c>
      <c r="P666" s="29" t="str">
        <f t="shared" si="26"/>
        <v/>
      </c>
      <c r="Q666" s="299">
        <f t="shared" si="27"/>
        <v>10688.246104761905</v>
      </c>
    </row>
    <row r="667" spans="2:17" ht="18" thickTop="1" thickBot="1" x14ac:dyDescent="0.35">
      <c r="B667" s="22" t="s">
        <v>1613</v>
      </c>
      <c r="C667" s="5">
        <v>36</v>
      </c>
      <c r="D667" s="323">
        <v>1</v>
      </c>
      <c r="E667" s="17"/>
      <c r="F667" s="276">
        <f>VLOOKUP(C667,'DB-캐릭터별 스테이지 매칭'!$E$3:$F$302,2,0)</f>
        <v>55</v>
      </c>
      <c r="G667" s="276" t="str">
        <f>VLOOKUP(F667,'DB-캐릭터별 스테이지 매칭'!$I$3:$L$1698,4,0)</f>
        <v>3-19</v>
      </c>
      <c r="H667" s="276">
        <f>_xlfn.IFNA(VLOOKUP(B667,'DB-서식용'!$D$4:$E$12,2,0),"")</f>
        <v>1040410001</v>
      </c>
      <c r="I667" s="29">
        <f>IFERROR((VLOOKUP(F667,'DB-방치 재화'!$B$3:$I$1800,(MATCH(H667,'DB-방치 재화'!$F$1:$I$1,0)+4),0))*60*24*D667,"0")*(1.7+1.58)</f>
        <v>9954.8000000000011</v>
      </c>
      <c r="J667" s="29">
        <f>_xlfn.IFNA(IF(H667='DB-일일 퀘스트'!$F$6,VLOOKUP(F667,'DB-방치 재화'!$B$3:$H$1698,5,0)*VLOOKUP(H667,'DB-일일 퀘스트'!$F$6:$H$13,3,0),IF(H667='DB-일일 퀘스트'!$F$7,VLOOKUP(F667,'DB-방치 재화'!$B$3:$H$1698,6,0)*VLOOKUP(H667,'DB-일일 퀘스트'!$F$6:$H$13,3,0),IF(H667='DB-일일 퀘스트'!$F$8,VLOOKUP(F667,'DB-방치 재화'!$B$3:$H$1698,7,0)*VLOOKUP(H667,'DB-일일 퀘스트'!$F$6:$H$13,3,0),VLOOKUP(H667,'DB-일일 퀘스트'!$F$6:$H$13,3,0)))),"0")</f>
        <v>126.45833333333333</v>
      </c>
      <c r="K667" s="29">
        <f>_xlfn.IFNA((IF(H667='DB-주간 퀘스트'!$F$6,VLOOKUP(F667,'DB-방치 재화'!$B$3:$H$1698,5,0)*VLOOKUP(H667,'DB-주간 퀘스트'!$F$6:$H$15,3,0),IF(H667='DB-주간 퀘스트'!$F$7,VLOOKUP(F667,'DB-방치 재화'!$B$3:$H$1698,6,0)*VLOOKUP(H667,'DB-주간 퀘스트'!$F$6:$H$15,3,0),IF(H667='DB-주간 퀘스트'!$F$8,VLOOKUP(F667,'DB-방치 재화'!$B$3:$H$1698,7,0)*VLOOKUP(H667,'DB-주간 퀘스트'!$F$6:$H$15,3,0),VLOOKUP(H667,'DB-주간 퀘스트'!$F$6:$H$15,3,0)))))/7,"0")</f>
        <v>36.13095238095238</v>
      </c>
      <c r="L667" s="29">
        <f t="array" ref="L667">_xlfn.IFNA(IF(H667='DB-아스니아 미션'!$F$8,VLOOKUP('주요 재화 수급처 관리'!$F$10:$F$11,'DB-방치 재화'!$B$3:$H$1698,6,0)*'DB-아스니아 미션'!$H$8,VLOOKUP('주요 재화 수급처 관리'!$H$10:$H$11,'DB-아스니아 미션'!$F$7:$H$10,3,0)),"0")/7</f>
        <v>274.28571428571428</v>
      </c>
      <c r="M667" s="29">
        <f>(((VLOOKUP(F667,'DB-방치 재화'!$B$3:$I$1698,8,0)+8)*(VLOOKUP(H667,'DB-파견 작전실'!$L$8:$M$14,2,0)))*D667)</f>
        <v>316.57253333333335</v>
      </c>
      <c r="N667" s="29">
        <f>_xlfn.IFNA(IF(C667&lt;'DB-선물'!$E$5,VLOOKUP('주요 재화 수급처 관리'!$H$10,'DB-선물'!$G$6:$I$9,3,0),(IF('DB-선물'!$E$11&lt;=C667&lt;'DB-선물'!E612,VLOOKUP('주요 재화 수급처 관리'!$H$10,'DB-선물'!$G$12:$I$15,3,0),VLOOKUP(H667,'DB-선물'!$G$18:$I$21,3,0)))),"0")*6*D667</f>
        <v>0</v>
      </c>
      <c r="O667" s="29">
        <f t="array" ref="O667">(_xlfn.IFNA((VLOOKUP((INDEX('DB-메모리얼'!$F$5:$F$98,MATCH(MIN(ABS('DB-메모리얼'!$F$5:$F$98-'주요 재화 수급처 관리'!$C$10)),ABS('DB-메모리얼'!$F$5:$F$98-'주요 재화 수급처 관리'!$C$10),0))),'DB-메모리얼'!$F$5:$K$98,MATCH(H667,'DB-메모리얼'!$H$3:$K$3,0)+2,0)),"0"))*D667/14</f>
        <v>0</v>
      </c>
      <c r="P667" s="29" t="str">
        <f t="shared" si="26"/>
        <v/>
      </c>
      <c r="Q667" s="299">
        <f t="shared" si="27"/>
        <v>10708.247533333335</v>
      </c>
    </row>
    <row r="668" spans="2:17" ht="18" thickTop="1" thickBot="1" x14ac:dyDescent="0.35">
      <c r="B668" s="22" t="s">
        <v>1613</v>
      </c>
      <c r="C668" s="116">
        <v>37</v>
      </c>
      <c r="D668" s="323">
        <v>1</v>
      </c>
      <c r="E668" s="17"/>
      <c r="F668" s="276">
        <f>VLOOKUP(C668,'DB-캐릭터별 스테이지 매칭'!$E$3:$F$302,2,0)</f>
        <v>58</v>
      </c>
      <c r="G668" s="276" t="str">
        <f>VLOOKUP(F668,'DB-캐릭터별 스테이지 매칭'!$I$3:$L$1698,4,0)</f>
        <v>3-22</v>
      </c>
      <c r="H668" s="276">
        <f>_xlfn.IFNA(VLOOKUP(B668,'DB-서식용'!$D$4:$E$12,2,0),"")</f>
        <v>1040410001</v>
      </c>
      <c r="I668" s="29">
        <f>IFERROR((VLOOKUP(F668,'DB-방치 재화'!$B$3:$I$1800,(MATCH(H668,'DB-방치 재화'!$F$1:$I$1,0)+4),0))*60*24*D668,"0")*(1.7+1.58)</f>
        <v>9984.3200000000015</v>
      </c>
      <c r="J668" s="29">
        <f>_xlfn.IFNA(IF(H668='DB-일일 퀘스트'!$F$6,VLOOKUP(F668,'DB-방치 재화'!$B$3:$H$1698,5,0)*VLOOKUP(H668,'DB-일일 퀘스트'!$F$6:$H$13,3,0),IF(H668='DB-일일 퀘스트'!$F$7,VLOOKUP(F668,'DB-방치 재화'!$B$3:$H$1698,6,0)*VLOOKUP(H668,'DB-일일 퀘스트'!$F$6:$H$13,3,0),IF(H668='DB-일일 퀘스트'!$F$8,VLOOKUP(F668,'DB-방치 재화'!$B$3:$H$1698,7,0)*VLOOKUP(H668,'DB-일일 퀘스트'!$F$6:$H$13,3,0),VLOOKUP(H668,'DB-일일 퀘스트'!$F$6:$H$13,3,0)))),"0")</f>
        <v>126.83333333333334</v>
      </c>
      <c r="K668" s="29">
        <f>_xlfn.IFNA((IF(H668='DB-주간 퀘스트'!$F$6,VLOOKUP(F668,'DB-방치 재화'!$B$3:$H$1698,5,0)*VLOOKUP(H668,'DB-주간 퀘스트'!$F$6:$H$15,3,0),IF(H668='DB-주간 퀘스트'!$F$7,VLOOKUP(F668,'DB-방치 재화'!$B$3:$H$1698,6,0)*VLOOKUP(H668,'DB-주간 퀘스트'!$F$6:$H$15,3,0),IF(H668='DB-주간 퀘스트'!$F$8,VLOOKUP(F668,'DB-방치 재화'!$B$3:$H$1698,7,0)*VLOOKUP(H668,'DB-주간 퀘스트'!$F$6:$H$15,3,0),VLOOKUP(H668,'DB-주간 퀘스트'!$F$6:$H$15,3,0)))))/7,"0")</f>
        <v>36.238095238095241</v>
      </c>
      <c r="L668" s="29">
        <f t="array" ref="L668">_xlfn.IFNA(IF(H668='DB-아스니아 미션'!$F$8,VLOOKUP('주요 재화 수급처 관리'!$F$10:$F$11,'DB-방치 재화'!$B$3:$H$1698,6,0)*'DB-아스니아 미션'!$H$8,VLOOKUP('주요 재화 수급처 관리'!$H$10:$H$11,'DB-아스니아 미션'!$F$7:$H$10,3,0)),"0")/7</f>
        <v>274.28571428571428</v>
      </c>
      <c r="M668" s="29">
        <f>(((VLOOKUP(F668,'DB-방치 재화'!$B$3:$I$1698,8,0)+8)*(VLOOKUP(H668,'DB-파견 작전실'!$L$8:$M$14,2,0)))*D668)</f>
        <v>316.57253333333335</v>
      </c>
      <c r="N668" s="29">
        <f>_xlfn.IFNA(IF(C668&lt;'DB-선물'!$E$5,VLOOKUP('주요 재화 수급처 관리'!$H$10,'DB-선물'!$G$6:$I$9,3,0),(IF('DB-선물'!$E$11&lt;=C668&lt;'DB-선물'!E613,VLOOKUP('주요 재화 수급처 관리'!$H$10,'DB-선물'!$G$12:$I$15,3,0),VLOOKUP(H668,'DB-선물'!$G$18:$I$21,3,0)))),"0")*6*D668</f>
        <v>0</v>
      </c>
      <c r="O668" s="29">
        <f t="array" ref="O668">(_xlfn.IFNA((VLOOKUP((INDEX('DB-메모리얼'!$F$5:$F$98,MATCH(MIN(ABS('DB-메모리얼'!$F$5:$F$98-'주요 재화 수급처 관리'!$C$10)),ABS('DB-메모리얼'!$F$5:$F$98-'주요 재화 수급처 관리'!$C$10),0))),'DB-메모리얼'!$F$5:$K$98,MATCH(H668,'DB-메모리얼'!$H$3:$K$3,0)+2,0)),"0"))*D668/14</f>
        <v>0</v>
      </c>
      <c r="P668" s="29" t="str">
        <f t="shared" si="26"/>
        <v/>
      </c>
      <c r="Q668" s="299">
        <f t="shared" si="27"/>
        <v>10738.249676190479</v>
      </c>
    </row>
    <row r="669" spans="2:17" ht="18" thickTop="1" thickBot="1" x14ac:dyDescent="0.35">
      <c r="B669" s="22" t="s">
        <v>1613</v>
      </c>
      <c r="C669" s="116">
        <v>38</v>
      </c>
      <c r="D669" s="323">
        <v>1</v>
      </c>
      <c r="E669" s="17"/>
      <c r="F669" s="276">
        <f>VLOOKUP(C669,'DB-캐릭터별 스테이지 매칭'!$E$3:$F$302,2,0)</f>
        <v>60</v>
      </c>
      <c r="G669" s="276" t="str">
        <f>VLOOKUP(F669,'DB-캐릭터별 스테이지 매칭'!$I$3:$L$1698,4,0)</f>
        <v>3-24</v>
      </c>
      <c r="H669" s="276">
        <f>_xlfn.IFNA(VLOOKUP(B669,'DB-서식용'!$D$4:$E$12,2,0),"")</f>
        <v>1040410001</v>
      </c>
      <c r="I669" s="29">
        <f>IFERROR((VLOOKUP(F669,'DB-방치 재화'!$B$3:$I$1800,(MATCH(H669,'DB-방치 재화'!$F$1:$I$1,0)+4),0))*60*24*D669,"0")*(1.7+1.58)</f>
        <v>10000.720000000001</v>
      </c>
      <c r="J669" s="29">
        <f>_xlfn.IFNA(IF(H669='DB-일일 퀘스트'!$F$6,VLOOKUP(F669,'DB-방치 재화'!$B$3:$H$1698,5,0)*VLOOKUP(H669,'DB-일일 퀘스트'!$F$6:$H$13,3,0),IF(H669='DB-일일 퀘스트'!$F$7,VLOOKUP(F669,'DB-방치 재화'!$B$3:$H$1698,6,0)*VLOOKUP(H669,'DB-일일 퀘스트'!$F$6:$H$13,3,0),IF(H669='DB-일일 퀘스트'!$F$8,VLOOKUP(F669,'DB-방치 재화'!$B$3:$H$1698,7,0)*VLOOKUP(H669,'DB-일일 퀘스트'!$F$6:$H$13,3,0),VLOOKUP(H669,'DB-일일 퀘스트'!$F$6:$H$13,3,0)))),"0")</f>
        <v>127.04166666666667</v>
      </c>
      <c r="K669" s="29">
        <f>_xlfn.IFNA((IF(H669='DB-주간 퀘스트'!$F$6,VLOOKUP(F669,'DB-방치 재화'!$B$3:$H$1698,5,0)*VLOOKUP(H669,'DB-주간 퀘스트'!$F$6:$H$15,3,0),IF(H669='DB-주간 퀘스트'!$F$7,VLOOKUP(F669,'DB-방치 재화'!$B$3:$H$1698,6,0)*VLOOKUP(H669,'DB-주간 퀘스트'!$F$6:$H$15,3,0),IF(H669='DB-주간 퀘스트'!$F$8,VLOOKUP(F669,'DB-방치 재화'!$B$3:$H$1698,7,0)*VLOOKUP(H669,'DB-주간 퀘스트'!$F$6:$H$15,3,0),VLOOKUP(H669,'DB-주간 퀘스트'!$F$6:$H$15,3,0)))))/7,"0")</f>
        <v>36.297619047619051</v>
      </c>
      <c r="L669" s="29">
        <f t="array" ref="L669">_xlfn.IFNA(IF(H669='DB-아스니아 미션'!$F$8,VLOOKUP('주요 재화 수급처 관리'!$F$10:$F$11,'DB-방치 재화'!$B$3:$H$1698,6,0)*'DB-아스니아 미션'!$H$8,VLOOKUP('주요 재화 수급처 관리'!$H$10:$H$11,'DB-아스니아 미션'!$F$7:$H$10,3,0)),"0")/7</f>
        <v>274.28571428571428</v>
      </c>
      <c r="M669" s="29">
        <f>(((VLOOKUP(F669,'DB-방치 재화'!$B$3:$I$1698,8,0)+8)*(VLOOKUP(H669,'DB-파견 작전실'!$L$8:$M$14,2,0)))*D669)</f>
        <v>316.57253333333335</v>
      </c>
      <c r="N669" s="29">
        <f>_xlfn.IFNA(IF(C669&lt;'DB-선물'!$E$5,VLOOKUP('주요 재화 수급처 관리'!$H$10,'DB-선물'!$G$6:$I$9,3,0),(IF('DB-선물'!$E$11&lt;=C669&lt;'DB-선물'!E614,VLOOKUP('주요 재화 수급처 관리'!$H$10,'DB-선물'!$G$12:$I$15,3,0),VLOOKUP(H669,'DB-선물'!$G$18:$I$21,3,0)))),"0")*6*D669</f>
        <v>0</v>
      </c>
      <c r="O669" s="29">
        <f t="array" ref="O669">(_xlfn.IFNA((VLOOKUP((INDEX('DB-메모리얼'!$F$5:$F$98,MATCH(MIN(ABS('DB-메모리얼'!$F$5:$F$98-'주요 재화 수급처 관리'!$C$10)),ABS('DB-메모리얼'!$F$5:$F$98-'주요 재화 수급처 관리'!$C$10),0))),'DB-메모리얼'!$F$5:$K$98,MATCH(H669,'DB-메모리얼'!$H$3:$K$3,0)+2,0)),"0"))*D669/14</f>
        <v>0</v>
      </c>
      <c r="P669" s="29" t="str">
        <f t="shared" si="26"/>
        <v/>
      </c>
      <c r="Q669" s="299">
        <f t="shared" si="27"/>
        <v>10754.917533333333</v>
      </c>
    </row>
    <row r="670" spans="2:17" ht="18" thickTop="1" thickBot="1" x14ac:dyDescent="0.35">
      <c r="B670" s="22" t="s">
        <v>1613</v>
      </c>
      <c r="C670" s="116">
        <v>39</v>
      </c>
      <c r="D670" s="323">
        <v>1</v>
      </c>
      <c r="E670" s="17"/>
      <c r="F670" s="276">
        <f>VLOOKUP(C670,'DB-캐릭터별 스테이지 매칭'!$E$3:$F$302,2,0)</f>
        <v>63</v>
      </c>
      <c r="G670" s="276" t="str">
        <f>VLOOKUP(F670,'DB-캐릭터별 스테이지 매칭'!$I$3:$L$1698,4,0)</f>
        <v>4-2</v>
      </c>
      <c r="H670" s="276">
        <f>_xlfn.IFNA(VLOOKUP(B670,'DB-서식용'!$D$4:$E$12,2,0),"")</f>
        <v>1040410001</v>
      </c>
      <c r="I670" s="29">
        <f>IFERROR((VLOOKUP(F670,'DB-방치 재화'!$B$3:$I$1800,(MATCH(H670,'DB-방치 재화'!$F$1:$I$1,0)+4),0))*60*24*D670,"0")*(1.7+1.58)</f>
        <v>10030.240000000002</v>
      </c>
      <c r="J670" s="29">
        <f>_xlfn.IFNA(IF(H670='DB-일일 퀘스트'!$F$6,VLOOKUP(F670,'DB-방치 재화'!$B$3:$H$1698,5,0)*VLOOKUP(H670,'DB-일일 퀘스트'!$F$6:$H$13,3,0),IF(H670='DB-일일 퀘스트'!$F$7,VLOOKUP(F670,'DB-방치 재화'!$B$3:$H$1698,6,0)*VLOOKUP(H670,'DB-일일 퀘스트'!$F$6:$H$13,3,0),IF(H670='DB-일일 퀘스트'!$F$8,VLOOKUP(F670,'DB-방치 재화'!$B$3:$H$1698,7,0)*VLOOKUP(H670,'DB-일일 퀘스트'!$F$6:$H$13,3,0),VLOOKUP(H670,'DB-일일 퀘스트'!$F$6:$H$13,3,0)))),"0")</f>
        <v>127.41666666666666</v>
      </c>
      <c r="K670" s="29">
        <f>_xlfn.IFNA((IF(H670='DB-주간 퀘스트'!$F$6,VLOOKUP(F670,'DB-방치 재화'!$B$3:$H$1698,5,0)*VLOOKUP(H670,'DB-주간 퀘스트'!$F$6:$H$15,3,0),IF(H670='DB-주간 퀘스트'!$F$7,VLOOKUP(F670,'DB-방치 재화'!$B$3:$H$1698,6,0)*VLOOKUP(H670,'DB-주간 퀘스트'!$F$6:$H$15,3,0),IF(H670='DB-주간 퀘스트'!$F$8,VLOOKUP(F670,'DB-방치 재화'!$B$3:$H$1698,7,0)*VLOOKUP(H670,'DB-주간 퀘스트'!$F$6:$H$15,3,0),VLOOKUP(H670,'DB-주간 퀘스트'!$F$6:$H$15,3,0)))))/7,"0")</f>
        <v>36.404761904761905</v>
      </c>
      <c r="L670" s="29">
        <f t="array" ref="L670">_xlfn.IFNA(IF(H670='DB-아스니아 미션'!$F$8,VLOOKUP('주요 재화 수급처 관리'!$F$10:$F$11,'DB-방치 재화'!$B$3:$H$1698,6,0)*'DB-아스니아 미션'!$H$8,VLOOKUP('주요 재화 수급처 관리'!$H$10:$H$11,'DB-아스니아 미션'!$F$7:$H$10,3,0)),"0")/7</f>
        <v>274.28571428571428</v>
      </c>
      <c r="M670" s="29">
        <f>(((VLOOKUP(F670,'DB-방치 재화'!$B$3:$I$1698,8,0)+8)*(VLOOKUP(H670,'DB-파견 작전실'!$L$8:$M$14,2,0)))*D670)</f>
        <v>316.57253333333335</v>
      </c>
      <c r="N670" s="29">
        <f>_xlfn.IFNA(IF(C670&lt;'DB-선물'!$E$5,VLOOKUP('주요 재화 수급처 관리'!$H$10,'DB-선물'!$G$6:$I$9,3,0),(IF('DB-선물'!$E$11&lt;=C670&lt;'DB-선물'!E615,VLOOKUP('주요 재화 수급처 관리'!$H$10,'DB-선물'!$G$12:$I$15,3,0),VLOOKUP(H670,'DB-선물'!$G$18:$I$21,3,0)))),"0")*6*D670</f>
        <v>0</v>
      </c>
      <c r="O670" s="29">
        <f t="array" ref="O670">(_xlfn.IFNA((VLOOKUP((INDEX('DB-메모리얼'!$F$5:$F$98,MATCH(MIN(ABS('DB-메모리얼'!$F$5:$F$98-'주요 재화 수급처 관리'!$C$10)),ABS('DB-메모리얼'!$F$5:$F$98-'주요 재화 수급처 관리'!$C$10),0))),'DB-메모리얼'!$F$5:$K$98,MATCH(H670,'DB-메모리얼'!$H$3:$K$3,0)+2,0)),"0"))*D670/14</f>
        <v>0</v>
      </c>
      <c r="P670" s="29" t="str">
        <f t="shared" si="26"/>
        <v/>
      </c>
      <c r="Q670" s="299">
        <f t="shared" si="27"/>
        <v>10784.919676190477</v>
      </c>
    </row>
    <row r="671" spans="2:17" ht="18" thickTop="1" thickBot="1" x14ac:dyDescent="0.35">
      <c r="B671" s="22" t="s">
        <v>1613</v>
      </c>
      <c r="C671" s="116">
        <v>40</v>
      </c>
      <c r="D671" s="323">
        <v>1</v>
      </c>
      <c r="E671" s="17"/>
      <c r="F671" s="276">
        <f>VLOOKUP(C671,'DB-캐릭터별 스테이지 매칭'!$E$3:$F$302,2,0)</f>
        <v>66</v>
      </c>
      <c r="G671" s="276" t="str">
        <f>VLOOKUP(F671,'DB-캐릭터별 스테이지 매칭'!$I$3:$L$1698,4,0)</f>
        <v>4-5</v>
      </c>
      <c r="H671" s="276">
        <f>_xlfn.IFNA(VLOOKUP(B671,'DB-서식용'!$D$4:$E$12,2,0),"")</f>
        <v>1040410001</v>
      </c>
      <c r="I671" s="29">
        <f>IFERROR((VLOOKUP(F671,'DB-방치 재화'!$B$3:$I$1800,(MATCH(H671,'DB-방치 재화'!$F$1:$I$1,0)+4),0))*60*24*D671,"0")*(1.7+1.58)</f>
        <v>10059.76</v>
      </c>
      <c r="J671" s="29">
        <f>_xlfn.IFNA(IF(H671='DB-일일 퀘스트'!$F$6,VLOOKUP(F671,'DB-방치 재화'!$B$3:$H$1698,5,0)*VLOOKUP(H671,'DB-일일 퀘스트'!$F$6:$H$13,3,0),IF(H671='DB-일일 퀘스트'!$F$7,VLOOKUP(F671,'DB-방치 재화'!$B$3:$H$1698,6,0)*VLOOKUP(H671,'DB-일일 퀘스트'!$F$6:$H$13,3,0),IF(H671='DB-일일 퀘스트'!$F$8,VLOOKUP(F671,'DB-방치 재화'!$B$3:$H$1698,7,0)*VLOOKUP(H671,'DB-일일 퀘스트'!$F$6:$H$13,3,0),VLOOKUP(H671,'DB-일일 퀘스트'!$F$6:$H$13,3,0)))),"0")</f>
        <v>127.79166666666666</v>
      </c>
      <c r="K671" s="29">
        <f>_xlfn.IFNA((IF(H671='DB-주간 퀘스트'!$F$6,VLOOKUP(F671,'DB-방치 재화'!$B$3:$H$1698,5,0)*VLOOKUP(H671,'DB-주간 퀘스트'!$F$6:$H$15,3,0),IF(H671='DB-주간 퀘스트'!$F$7,VLOOKUP(F671,'DB-방치 재화'!$B$3:$H$1698,6,0)*VLOOKUP(H671,'DB-주간 퀘스트'!$F$6:$H$15,3,0),IF(H671='DB-주간 퀘스트'!$F$8,VLOOKUP(F671,'DB-방치 재화'!$B$3:$H$1698,7,0)*VLOOKUP(H671,'DB-주간 퀘스트'!$F$6:$H$15,3,0),VLOOKUP(H671,'DB-주간 퀘스트'!$F$6:$H$15,3,0)))))/7,"0")</f>
        <v>36.511904761904759</v>
      </c>
      <c r="L671" s="29">
        <f t="array" ref="L671">_xlfn.IFNA(IF(H671='DB-아스니아 미션'!$F$8,VLOOKUP('주요 재화 수급처 관리'!$F$10:$F$11,'DB-방치 재화'!$B$3:$H$1698,6,0)*'DB-아스니아 미션'!$H$8,VLOOKUP('주요 재화 수급처 관리'!$H$10:$H$11,'DB-아스니아 미션'!$F$7:$H$10,3,0)),"0")/7</f>
        <v>274.28571428571428</v>
      </c>
      <c r="M671" s="29">
        <f>(((VLOOKUP(F671,'DB-방치 재화'!$B$3:$I$1698,8,0)+8)*(VLOOKUP(H671,'DB-파견 작전실'!$L$8:$M$14,2,0)))*D671)</f>
        <v>316.57253333333335</v>
      </c>
      <c r="N671" s="29">
        <f>_xlfn.IFNA(IF(C671&lt;'DB-선물'!$E$5,VLOOKUP('주요 재화 수급처 관리'!$H$10,'DB-선물'!$G$6:$I$9,3,0),(IF('DB-선물'!$E$11&lt;=C671&lt;'DB-선물'!E616,VLOOKUP('주요 재화 수급처 관리'!$H$10,'DB-선물'!$G$12:$I$15,3,0),VLOOKUP(H671,'DB-선물'!$G$18:$I$21,3,0)))),"0")*6*D671</f>
        <v>0</v>
      </c>
      <c r="O671" s="29">
        <f t="array" ref="O671">(_xlfn.IFNA((VLOOKUP((INDEX('DB-메모리얼'!$F$5:$F$98,MATCH(MIN(ABS('DB-메모리얼'!$F$5:$F$98-'주요 재화 수급처 관리'!$C$10)),ABS('DB-메모리얼'!$F$5:$F$98-'주요 재화 수급처 관리'!$C$10),0))),'DB-메모리얼'!$F$5:$K$98,MATCH(H671,'DB-메모리얼'!$H$3:$K$3,0)+2,0)),"0"))*D671/14</f>
        <v>0</v>
      </c>
      <c r="P671" s="29" t="str">
        <f t="shared" si="26"/>
        <v/>
      </c>
      <c r="Q671" s="299">
        <f t="shared" si="27"/>
        <v>10814.921819047619</v>
      </c>
    </row>
    <row r="672" spans="2:17" ht="18" thickTop="1" thickBot="1" x14ac:dyDescent="0.35">
      <c r="B672" s="22" t="s">
        <v>1613</v>
      </c>
      <c r="C672" s="116">
        <v>41</v>
      </c>
      <c r="D672" s="323">
        <v>1</v>
      </c>
      <c r="E672" s="17"/>
      <c r="F672" s="276">
        <f>VLOOKUP(C672,'DB-캐릭터별 스테이지 매칭'!$E$3:$F$302,2,0)</f>
        <v>68</v>
      </c>
      <c r="G672" s="276" t="str">
        <f>VLOOKUP(F672,'DB-캐릭터별 스테이지 매칭'!$I$3:$L$1698,4,0)</f>
        <v>4-7</v>
      </c>
      <c r="H672" s="276">
        <f>_xlfn.IFNA(VLOOKUP(B672,'DB-서식용'!$D$4:$E$12,2,0),"")</f>
        <v>1040410001</v>
      </c>
      <c r="I672" s="29">
        <f>IFERROR((VLOOKUP(F672,'DB-방치 재화'!$B$3:$I$1800,(MATCH(H672,'DB-방치 재화'!$F$1:$I$1,0)+4),0))*60*24*D672,"0")*(1.7+1.58)</f>
        <v>10076.16</v>
      </c>
      <c r="J672" s="29">
        <f>_xlfn.IFNA(IF(H672='DB-일일 퀘스트'!$F$6,VLOOKUP(F672,'DB-방치 재화'!$B$3:$H$1698,5,0)*VLOOKUP(H672,'DB-일일 퀘스트'!$F$6:$H$13,3,0),IF(H672='DB-일일 퀘스트'!$F$7,VLOOKUP(F672,'DB-방치 재화'!$B$3:$H$1698,6,0)*VLOOKUP(H672,'DB-일일 퀘스트'!$F$6:$H$13,3,0),IF(H672='DB-일일 퀘스트'!$F$8,VLOOKUP(F672,'DB-방치 재화'!$B$3:$H$1698,7,0)*VLOOKUP(H672,'DB-일일 퀘스트'!$F$6:$H$13,3,0),VLOOKUP(H672,'DB-일일 퀘스트'!$F$6:$H$13,3,0)))),"0")</f>
        <v>128</v>
      </c>
      <c r="K672" s="29">
        <f>_xlfn.IFNA((IF(H672='DB-주간 퀘스트'!$F$6,VLOOKUP(F672,'DB-방치 재화'!$B$3:$H$1698,5,0)*VLOOKUP(H672,'DB-주간 퀘스트'!$F$6:$H$15,3,0),IF(H672='DB-주간 퀘스트'!$F$7,VLOOKUP(F672,'DB-방치 재화'!$B$3:$H$1698,6,0)*VLOOKUP(H672,'DB-주간 퀘스트'!$F$6:$H$15,3,0),IF(H672='DB-주간 퀘스트'!$F$8,VLOOKUP(F672,'DB-방치 재화'!$B$3:$H$1698,7,0)*VLOOKUP(H672,'DB-주간 퀘스트'!$F$6:$H$15,3,0),VLOOKUP(H672,'DB-주간 퀘스트'!$F$6:$H$15,3,0)))))/7,"0")</f>
        <v>36.571428571428569</v>
      </c>
      <c r="L672" s="29">
        <f t="array" ref="L672">_xlfn.IFNA(IF(H672='DB-아스니아 미션'!$F$8,VLOOKUP('주요 재화 수급처 관리'!$F$10:$F$11,'DB-방치 재화'!$B$3:$H$1698,6,0)*'DB-아스니아 미션'!$H$8,VLOOKUP('주요 재화 수급처 관리'!$H$10:$H$11,'DB-아스니아 미션'!$F$7:$H$10,3,0)),"0")/7</f>
        <v>274.28571428571428</v>
      </c>
      <c r="M672" s="29">
        <f>(((VLOOKUP(F672,'DB-방치 재화'!$B$3:$I$1698,8,0)+8)*(VLOOKUP(H672,'DB-파견 작전실'!$L$8:$M$14,2,0)))*D672)</f>
        <v>316.57253333333335</v>
      </c>
      <c r="N672" s="29">
        <f>_xlfn.IFNA(IF(C672&lt;'DB-선물'!$E$5,VLOOKUP('주요 재화 수급처 관리'!$H$10,'DB-선물'!$G$6:$I$9,3,0),(IF('DB-선물'!$E$11&lt;=C672&lt;'DB-선물'!E617,VLOOKUP('주요 재화 수급처 관리'!$H$10,'DB-선물'!$G$12:$I$15,3,0),VLOOKUP(H672,'DB-선물'!$G$18:$I$21,3,0)))),"0")*6*D672</f>
        <v>0</v>
      </c>
      <c r="O672" s="29">
        <f t="array" ref="O672">(_xlfn.IFNA((VLOOKUP((INDEX('DB-메모리얼'!$F$5:$F$98,MATCH(MIN(ABS('DB-메모리얼'!$F$5:$F$98-'주요 재화 수급처 관리'!$C$10)),ABS('DB-메모리얼'!$F$5:$F$98-'주요 재화 수급처 관리'!$C$10),0))),'DB-메모리얼'!$F$5:$K$98,MATCH(H672,'DB-메모리얼'!$H$3:$K$3,0)+2,0)),"0"))*D672/14</f>
        <v>0</v>
      </c>
      <c r="P672" s="29" t="str">
        <f t="shared" si="26"/>
        <v/>
      </c>
      <c r="Q672" s="299">
        <f t="shared" si="27"/>
        <v>10831.589676190477</v>
      </c>
    </row>
    <row r="673" spans="2:17" ht="18" thickTop="1" thickBot="1" x14ac:dyDescent="0.35">
      <c r="B673" s="22" t="s">
        <v>1613</v>
      </c>
      <c r="C673" s="116">
        <v>42</v>
      </c>
      <c r="D673" s="323">
        <v>1</v>
      </c>
      <c r="E673" s="17"/>
      <c r="F673" s="276">
        <f>VLOOKUP(C673,'DB-캐릭터별 스테이지 매칭'!$E$3:$F$302,2,0)</f>
        <v>71</v>
      </c>
      <c r="G673" s="276" t="str">
        <f>VLOOKUP(F673,'DB-캐릭터별 스테이지 매칭'!$I$3:$L$1698,4,0)</f>
        <v>4-10</v>
      </c>
      <c r="H673" s="276">
        <f>_xlfn.IFNA(VLOOKUP(B673,'DB-서식용'!$D$4:$E$12,2,0),"")</f>
        <v>1040410001</v>
      </c>
      <c r="I673" s="29">
        <f>IFERROR((VLOOKUP(F673,'DB-방치 재화'!$B$3:$I$1800,(MATCH(H673,'DB-방치 재화'!$F$1:$I$1,0)+4),0))*60*24*D673,"0")*(1.7+1.58)</f>
        <v>10105.68</v>
      </c>
      <c r="J673" s="29">
        <f>_xlfn.IFNA(IF(H673='DB-일일 퀘스트'!$F$6,VLOOKUP(F673,'DB-방치 재화'!$B$3:$H$1698,5,0)*VLOOKUP(H673,'DB-일일 퀘스트'!$F$6:$H$13,3,0),IF(H673='DB-일일 퀘스트'!$F$7,VLOOKUP(F673,'DB-방치 재화'!$B$3:$H$1698,6,0)*VLOOKUP(H673,'DB-일일 퀘스트'!$F$6:$H$13,3,0),IF(H673='DB-일일 퀘스트'!$F$8,VLOOKUP(F673,'DB-방치 재화'!$B$3:$H$1698,7,0)*VLOOKUP(H673,'DB-일일 퀘스트'!$F$6:$H$13,3,0),VLOOKUP(H673,'DB-일일 퀘스트'!$F$6:$H$13,3,0)))),"0")</f>
        <v>128.375</v>
      </c>
      <c r="K673" s="29">
        <f>_xlfn.IFNA((IF(H673='DB-주간 퀘스트'!$F$6,VLOOKUP(F673,'DB-방치 재화'!$B$3:$H$1698,5,0)*VLOOKUP(H673,'DB-주간 퀘스트'!$F$6:$H$15,3,0),IF(H673='DB-주간 퀘스트'!$F$7,VLOOKUP(F673,'DB-방치 재화'!$B$3:$H$1698,6,0)*VLOOKUP(H673,'DB-주간 퀘스트'!$F$6:$H$15,3,0),IF(H673='DB-주간 퀘스트'!$F$8,VLOOKUP(F673,'DB-방치 재화'!$B$3:$H$1698,7,0)*VLOOKUP(H673,'DB-주간 퀘스트'!$F$6:$H$15,3,0),VLOOKUP(H673,'DB-주간 퀘스트'!$F$6:$H$15,3,0)))))/7,"0")</f>
        <v>36.678571428571431</v>
      </c>
      <c r="L673" s="29">
        <f t="array" ref="L673">_xlfn.IFNA(IF(H673='DB-아스니아 미션'!$F$8,VLOOKUP('주요 재화 수급처 관리'!$F$10:$F$11,'DB-방치 재화'!$B$3:$H$1698,6,0)*'DB-아스니아 미션'!$H$8,VLOOKUP('주요 재화 수급처 관리'!$H$10:$H$11,'DB-아스니아 미션'!$F$7:$H$10,3,0)),"0")/7</f>
        <v>274.28571428571428</v>
      </c>
      <c r="M673" s="29">
        <f>(((VLOOKUP(F673,'DB-방치 재화'!$B$3:$I$1698,8,0)+8)*(VLOOKUP(H673,'DB-파견 작전실'!$L$8:$M$14,2,0)))*D673)</f>
        <v>316.57253333333335</v>
      </c>
      <c r="N673" s="29">
        <f>_xlfn.IFNA(IF(C673&lt;'DB-선물'!$E$5,VLOOKUP('주요 재화 수급처 관리'!$H$10,'DB-선물'!$G$6:$I$9,3,0),(IF('DB-선물'!$E$11&lt;=C673&lt;'DB-선물'!E618,VLOOKUP('주요 재화 수급처 관리'!$H$10,'DB-선물'!$G$12:$I$15,3,0),VLOOKUP(H673,'DB-선물'!$G$18:$I$21,3,0)))),"0")*6*D673</f>
        <v>0</v>
      </c>
      <c r="O673" s="29">
        <f t="array" ref="O673">(_xlfn.IFNA((VLOOKUP((INDEX('DB-메모리얼'!$F$5:$F$98,MATCH(MIN(ABS('DB-메모리얼'!$F$5:$F$98-'주요 재화 수급처 관리'!$C$10)),ABS('DB-메모리얼'!$F$5:$F$98-'주요 재화 수급처 관리'!$C$10),0))),'DB-메모리얼'!$F$5:$K$98,MATCH(H673,'DB-메모리얼'!$H$3:$K$3,0)+2,0)),"0"))*D673/14</f>
        <v>0</v>
      </c>
      <c r="P673" s="29" t="str">
        <f t="shared" si="26"/>
        <v/>
      </c>
      <c r="Q673" s="299">
        <f t="shared" si="27"/>
        <v>10861.591819047619</v>
      </c>
    </row>
    <row r="674" spans="2:17" ht="18" thickTop="1" thickBot="1" x14ac:dyDescent="0.35">
      <c r="B674" s="22" t="s">
        <v>1613</v>
      </c>
      <c r="C674" s="116">
        <v>43</v>
      </c>
      <c r="D674" s="323">
        <v>1</v>
      </c>
      <c r="E674" s="17"/>
      <c r="F674" s="276">
        <f>VLOOKUP(C674,'DB-캐릭터별 스테이지 매칭'!$E$3:$F$302,2,0)</f>
        <v>74</v>
      </c>
      <c r="G674" s="276" t="str">
        <f>VLOOKUP(F674,'DB-캐릭터별 스테이지 매칭'!$I$3:$L$1698,4,0)</f>
        <v>4-13</v>
      </c>
      <c r="H674" s="276">
        <f>_xlfn.IFNA(VLOOKUP(B674,'DB-서식용'!$D$4:$E$12,2,0),"")</f>
        <v>1040410001</v>
      </c>
      <c r="I674" s="29">
        <f>IFERROR((VLOOKUP(F674,'DB-방치 재화'!$B$3:$I$1800,(MATCH(H674,'DB-방치 재화'!$F$1:$I$1,0)+4),0))*60*24*D674,"0")*(1.7+1.58)</f>
        <v>10135.200000000001</v>
      </c>
      <c r="J674" s="29">
        <f>_xlfn.IFNA(IF(H674='DB-일일 퀘스트'!$F$6,VLOOKUP(F674,'DB-방치 재화'!$B$3:$H$1698,5,0)*VLOOKUP(H674,'DB-일일 퀘스트'!$F$6:$H$13,3,0),IF(H674='DB-일일 퀘스트'!$F$7,VLOOKUP(F674,'DB-방치 재화'!$B$3:$H$1698,6,0)*VLOOKUP(H674,'DB-일일 퀘스트'!$F$6:$H$13,3,0),IF(H674='DB-일일 퀘스트'!$F$8,VLOOKUP(F674,'DB-방치 재화'!$B$3:$H$1698,7,0)*VLOOKUP(H674,'DB-일일 퀘스트'!$F$6:$H$13,3,0),VLOOKUP(H674,'DB-일일 퀘스트'!$F$6:$H$13,3,0)))),"0")</f>
        <v>128.75</v>
      </c>
      <c r="K674" s="29">
        <f>_xlfn.IFNA((IF(H674='DB-주간 퀘스트'!$F$6,VLOOKUP(F674,'DB-방치 재화'!$B$3:$H$1698,5,0)*VLOOKUP(H674,'DB-주간 퀘스트'!$F$6:$H$15,3,0),IF(H674='DB-주간 퀘스트'!$F$7,VLOOKUP(F674,'DB-방치 재화'!$B$3:$H$1698,6,0)*VLOOKUP(H674,'DB-주간 퀘스트'!$F$6:$H$15,3,0),IF(H674='DB-주간 퀘스트'!$F$8,VLOOKUP(F674,'DB-방치 재화'!$B$3:$H$1698,7,0)*VLOOKUP(H674,'DB-주간 퀘스트'!$F$6:$H$15,3,0),VLOOKUP(H674,'DB-주간 퀘스트'!$F$6:$H$15,3,0)))))/7,"0")</f>
        <v>36.785714285714285</v>
      </c>
      <c r="L674" s="29">
        <f t="array" ref="L674">_xlfn.IFNA(IF(H674='DB-아스니아 미션'!$F$8,VLOOKUP('주요 재화 수급처 관리'!$F$10:$F$11,'DB-방치 재화'!$B$3:$H$1698,6,0)*'DB-아스니아 미션'!$H$8,VLOOKUP('주요 재화 수급처 관리'!$H$10:$H$11,'DB-아스니아 미션'!$F$7:$H$10,3,0)),"0")/7</f>
        <v>274.28571428571428</v>
      </c>
      <c r="M674" s="29">
        <f>(((VLOOKUP(F674,'DB-방치 재화'!$B$3:$I$1698,8,0)+8)*(VLOOKUP(H674,'DB-파견 작전실'!$L$8:$M$14,2,0)))*D674)</f>
        <v>316.57253333333335</v>
      </c>
      <c r="N674" s="29">
        <f>_xlfn.IFNA(IF(C674&lt;'DB-선물'!$E$5,VLOOKUP('주요 재화 수급처 관리'!$H$10,'DB-선물'!$G$6:$I$9,3,0),(IF('DB-선물'!$E$11&lt;=C674&lt;'DB-선물'!E619,VLOOKUP('주요 재화 수급처 관리'!$H$10,'DB-선물'!$G$12:$I$15,3,0),VLOOKUP(H674,'DB-선물'!$G$18:$I$21,3,0)))),"0")*6*D674</f>
        <v>0</v>
      </c>
      <c r="O674" s="29">
        <f t="array" ref="O674">(_xlfn.IFNA((VLOOKUP((INDEX('DB-메모리얼'!$F$5:$F$98,MATCH(MIN(ABS('DB-메모리얼'!$F$5:$F$98-'주요 재화 수급처 관리'!$C$10)),ABS('DB-메모리얼'!$F$5:$F$98-'주요 재화 수급처 관리'!$C$10),0))),'DB-메모리얼'!$F$5:$K$98,MATCH(H674,'DB-메모리얼'!$H$3:$K$3,0)+2,0)),"0"))*D674/14</f>
        <v>0</v>
      </c>
      <c r="P674" s="29" t="str">
        <f t="shared" si="26"/>
        <v/>
      </c>
      <c r="Q674" s="299">
        <f t="shared" si="27"/>
        <v>10891.593961904762</v>
      </c>
    </row>
    <row r="675" spans="2:17" ht="18" thickTop="1" thickBot="1" x14ac:dyDescent="0.35">
      <c r="B675" s="22" t="s">
        <v>1613</v>
      </c>
      <c r="C675" s="116">
        <v>44</v>
      </c>
      <c r="D675" s="323">
        <v>1</v>
      </c>
      <c r="E675" s="17"/>
      <c r="F675" s="276">
        <f>VLOOKUP(C675,'DB-캐릭터별 스테이지 매칭'!$E$3:$F$302,2,0)</f>
        <v>77</v>
      </c>
      <c r="G675" s="276" t="str">
        <f>VLOOKUP(F675,'DB-캐릭터별 스테이지 매칭'!$I$3:$L$1698,4,0)</f>
        <v>4-16</v>
      </c>
      <c r="H675" s="276">
        <f>_xlfn.IFNA(VLOOKUP(B675,'DB-서식용'!$D$4:$E$12,2,0),"")</f>
        <v>1040410001</v>
      </c>
      <c r="I675" s="29">
        <f>IFERROR((VLOOKUP(F675,'DB-방치 재화'!$B$3:$I$1800,(MATCH(H675,'DB-방치 재화'!$F$1:$I$1,0)+4),0))*60*24*D675,"0")*(1.7+1.58)</f>
        <v>10161.44</v>
      </c>
      <c r="J675" s="29">
        <f>_xlfn.IFNA(IF(H675='DB-일일 퀘스트'!$F$6,VLOOKUP(F675,'DB-방치 재화'!$B$3:$H$1698,5,0)*VLOOKUP(H675,'DB-일일 퀘스트'!$F$6:$H$13,3,0),IF(H675='DB-일일 퀘스트'!$F$7,VLOOKUP(F675,'DB-방치 재화'!$B$3:$H$1698,6,0)*VLOOKUP(H675,'DB-일일 퀘스트'!$F$6:$H$13,3,0),IF(H675='DB-일일 퀘스트'!$F$8,VLOOKUP(F675,'DB-방치 재화'!$B$3:$H$1698,7,0)*VLOOKUP(H675,'DB-일일 퀘스트'!$F$6:$H$13,3,0),VLOOKUP(H675,'DB-일일 퀘스트'!$F$6:$H$13,3,0)))),"0")</f>
        <v>129.08333333333334</v>
      </c>
      <c r="K675" s="29">
        <f>_xlfn.IFNA((IF(H675='DB-주간 퀘스트'!$F$6,VLOOKUP(F675,'DB-방치 재화'!$B$3:$H$1698,5,0)*VLOOKUP(H675,'DB-주간 퀘스트'!$F$6:$H$15,3,0),IF(H675='DB-주간 퀘스트'!$F$7,VLOOKUP(F675,'DB-방치 재화'!$B$3:$H$1698,6,0)*VLOOKUP(H675,'DB-주간 퀘스트'!$F$6:$H$15,3,0),IF(H675='DB-주간 퀘스트'!$F$8,VLOOKUP(F675,'DB-방치 재화'!$B$3:$H$1698,7,0)*VLOOKUP(H675,'DB-주간 퀘스트'!$F$6:$H$15,3,0),VLOOKUP(H675,'DB-주간 퀘스트'!$F$6:$H$15,3,0)))))/7,"0")</f>
        <v>36.880952380952387</v>
      </c>
      <c r="L675" s="29">
        <f t="array" ref="L675">_xlfn.IFNA(IF(H675='DB-아스니아 미션'!$F$8,VLOOKUP('주요 재화 수급처 관리'!$F$10:$F$11,'DB-방치 재화'!$B$3:$H$1698,6,0)*'DB-아스니아 미션'!$H$8,VLOOKUP('주요 재화 수급처 관리'!$H$10:$H$11,'DB-아스니아 미션'!$F$7:$H$10,3,0)),"0")/7</f>
        <v>274.28571428571428</v>
      </c>
      <c r="M675" s="29">
        <f>(((VLOOKUP(F675,'DB-방치 재화'!$B$3:$I$1698,8,0)+8)*(VLOOKUP(H675,'DB-파견 작전실'!$L$8:$M$14,2,0)))*D675)</f>
        <v>316.57253333333335</v>
      </c>
      <c r="N675" s="29">
        <f>_xlfn.IFNA(IF(C675&lt;'DB-선물'!$E$5,VLOOKUP('주요 재화 수급처 관리'!$H$10,'DB-선물'!$G$6:$I$9,3,0),(IF('DB-선물'!$E$11&lt;=C675&lt;'DB-선물'!E620,VLOOKUP('주요 재화 수급처 관리'!$H$10,'DB-선물'!$G$12:$I$15,3,0),VLOOKUP(H675,'DB-선물'!$G$18:$I$21,3,0)))),"0")*6*D675</f>
        <v>0</v>
      </c>
      <c r="O675" s="29">
        <f t="array" ref="O675">(_xlfn.IFNA((VLOOKUP((INDEX('DB-메모리얼'!$F$5:$F$98,MATCH(MIN(ABS('DB-메모리얼'!$F$5:$F$98-'주요 재화 수급처 관리'!$C$10)),ABS('DB-메모리얼'!$F$5:$F$98-'주요 재화 수급처 관리'!$C$10),0))),'DB-메모리얼'!$F$5:$K$98,MATCH(H675,'DB-메모리얼'!$H$3:$K$3,0)+2,0)),"0"))*D675/14</f>
        <v>0</v>
      </c>
      <c r="P675" s="29" t="str">
        <f t="shared" si="26"/>
        <v/>
      </c>
      <c r="Q675" s="299">
        <f t="shared" si="27"/>
        <v>10918.262533333334</v>
      </c>
    </row>
    <row r="676" spans="2:17" ht="18" thickTop="1" thickBot="1" x14ac:dyDescent="0.35">
      <c r="B676" s="22" t="s">
        <v>1613</v>
      </c>
      <c r="C676" s="5">
        <v>45</v>
      </c>
      <c r="D676" s="323">
        <v>1</v>
      </c>
      <c r="E676" s="17"/>
      <c r="F676" s="276">
        <f>VLOOKUP(C676,'DB-캐릭터별 스테이지 매칭'!$E$3:$F$302,2,0)</f>
        <v>79</v>
      </c>
      <c r="G676" s="276" t="str">
        <f>VLOOKUP(F676,'DB-캐릭터별 스테이지 매칭'!$I$3:$L$1698,4,0)</f>
        <v>4-18</v>
      </c>
      <c r="H676" s="276">
        <f>_xlfn.IFNA(VLOOKUP(B676,'DB-서식용'!$D$4:$E$12,2,0),"")</f>
        <v>1040410001</v>
      </c>
      <c r="I676" s="29">
        <f>IFERROR((VLOOKUP(F676,'DB-방치 재화'!$B$3:$I$1800,(MATCH(H676,'DB-방치 재화'!$F$1:$I$1,0)+4),0))*60*24*D676,"0")*(1.7+1.58)</f>
        <v>10181.119999999999</v>
      </c>
      <c r="J676" s="29">
        <f>_xlfn.IFNA(IF(H676='DB-일일 퀘스트'!$F$6,VLOOKUP(F676,'DB-방치 재화'!$B$3:$H$1698,5,0)*VLOOKUP(H676,'DB-일일 퀘스트'!$F$6:$H$13,3,0),IF(H676='DB-일일 퀘스트'!$F$7,VLOOKUP(F676,'DB-방치 재화'!$B$3:$H$1698,6,0)*VLOOKUP(H676,'DB-일일 퀘스트'!$F$6:$H$13,3,0),IF(H676='DB-일일 퀘스트'!$F$8,VLOOKUP(F676,'DB-방치 재화'!$B$3:$H$1698,7,0)*VLOOKUP(H676,'DB-일일 퀘스트'!$F$6:$H$13,3,0),VLOOKUP(H676,'DB-일일 퀘스트'!$F$6:$H$13,3,0)))),"0")</f>
        <v>129.33333333333331</v>
      </c>
      <c r="K676" s="29">
        <f>_xlfn.IFNA((IF(H676='DB-주간 퀘스트'!$F$6,VLOOKUP(F676,'DB-방치 재화'!$B$3:$H$1698,5,0)*VLOOKUP(H676,'DB-주간 퀘스트'!$F$6:$H$15,3,0),IF(H676='DB-주간 퀘스트'!$F$7,VLOOKUP(F676,'DB-방치 재화'!$B$3:$H$1698,6,0)*VLOOKUP(H676,'DB-주간 퀘스트'!$F$6:$H$15,3,0),IF(H676='DB-주간 퀘스트'!$F$8,VLOOKUP(F676,'DB-방치 재화'!$B$3:$H$1698,7,0)*VLOOKUP(H676,'DB-주간 퀘스트'!$F$6:$H$15,3,0),VLOOKUP(H676,'DB-주간 퀘스트'!$F$6:$H$15,3,0)))))/7,"0")</f>
        <v>36.952380952380949</v>
      </c>
      <c r="L676" s="29">
        <f t="array" ref="L676">_xlfn.IFNA(IF(H676='DB-아스니아 미션'!$F$8,VLOOKUP('주요 재화 수급처 관리'!$F$10:$F$11,'DB-방치 재화'!$B$3:$H$1698,6,0)*'DB-아스니아 미션'!$H$8,VLOOKUP('주요 재화 수급처 관리'!$H$10:$H$11,'DB-아스니아 미션'!$F$7:$H$10,3,0)),"0")/7</f>
        <v>274.28571428571428</v>
      </c>
      <c r="M676" s="29">
        <f>(((VLOOKUP(F676,'DB-방치 재화'!$B$3:$I$1698,8,0)+8)*(VLOOKUP(H676,'DB-파견 작전실'!$L$8:$M$14,2,0)))*D676)</f>
        <v>316.57253333333335</v>
      </c>
      <c r="N676" s="29">
        <f>_xlfn.IFNA(IF(C676&lt;'DB-선물'!$E$5,VLOOKUP('주요 재화 수급처 관리'!$H$10,'DB-선물'!$G$6:$I$9,3,0),(IF('DB-선물'!$E$11&lt;=C676&lt;'DB-선물'!E621,VLOOKUP('주요 재화 수급처 관리'!$H$10,'DB-선물'!$G$12:$I$15,3,0),VLOOKUP(H676,'DB-선물'!$G$18:$I$21,3,0)))),"0")*6*D676</f>
        <v>0</v>
      </c>
      <c r="O676" s="29">
        <f t="array" ref="O676">(_xlfn.IFNA((VLOOKUP((INDEX('DB-메모리얼'!$F$5:$F$98,MATCH(MIN(ABS('DB-메모리얼'!$F$5:$F$98-'주요 재화 수급처 관리'!$C$10)),ABS('DB-메모리얼'!$F$5:$F$98-'주요 재화 수급처 관리'!$C$10),0))),'DB-메모리얼'!$F$5:$K$98,MATCH(H676,'DB-메모리얼'!$H$3:$K$3,0)+2,0)),"0"))*D676/14</f>
        <v>0</v>
      </c>
      <c r="P676" s="29" t="str">
        <f t="shared" si="26"/>
        <v/>
      </c>
      <c r="Q676" s="299">
        <f t="shared" si="27"/>
        <v>10938.263961904762</v>
      </c>
    </row>
    <row r="677" spans="2:17" ht="18" thickTop="1" thickBot="1" x14ac:dyDescent="0.35">
      <c r="B677" s="22" t="s">
        <v>1613</v>
      </c>
      <c r="C677" s="5">
        <v>46</v>
      </c>
      <c r="D677" s="323">
        <v>1</v>
      </c>
      <c r="E677" s="17"/>
      <c r="F677" s="276">
        <f>VLOOKUP(C677,'DB-캐릭터별 스테이지 매칭'!$E$3:$F$302,2,0)</f>
        <v>82</v>
      </c>
      <c r="G677" s="276" t="str">
        <f>VLOOKUP(F677,'DB-캐릭터별 스테이지 매칭'!$I$3:$L$1698,4,0)</f>
        <v>4-21</v>
      </c>
      <c r="H677" s="276">
        <f>_xlfn.IFNA(VLOOKUP(B677,'DB-서식용'!$D$4:$E$12,2,0),"")</f>
        <v>1040410001</v>
      </c>
      <c r="I677" s="29">
        <f>IFERROR((VLOOKUP(F677,'DB-방치 재화'!$B$3:$I$1800,(MATCH(H677,'DB-방치 재화'!$F$1:$I$1,0)+4),0))*60*24*D677,"0")*(1.7+1.58)</f>
        <v>10210.640000000001</v>
      </c>
      <c r="J677" s="29">
        <f>_xlfn.IFNA(IF(H677='DB-일일 퀘스트'!$F$6,VLOOKUP(F677,'DB-방치 재화'!$B$3:$H$1698,5,0)*VLOOKUP(H677,'DB-일일 퀘스트'!$F$6:$H$13,3,0),IF(H677='DB-일일 퀘스트'!$F$7,VLOOKUP(F677,'DB-방치 재화'!$B$3:$H$1698,6,0)*VLOOKUP(H677,'DB-일일 퀘스트'!$F$6:$H$13,3,0),IF(H677='DB-일일 퀘스트'!$F$8,VLOOKUP(F677,'DB-방치 재화'!$B$3:$H$1698,7,0)*VLOOKUP(H677,'DB-일일 퀘스트'!$F$6:$H$13,3,0),VLOOKUP(H677,'DB-일일 퀘스트'!$F$6:$H$13,3,0)))),"0")</f>
        <v>129.70833333333334</v>
      </c>
      <c r="K677" s="29">
        <f>_xlfn.IFNA((IF(H677='DB-주간 퀘스트'!$F$6,VLOOKUP(F677,'DB-방치 재화'!$B$3:$H$1698,5,0)*VLOOKUP(H677,'DB-주간 퀘스트'!$F$6:$H$15,3,0),IF(H677='DB-주간 퀘스트'!$F$7,VLOOKUP(F677,'DB-방치 재화'!$B$3:$H$1698,6,0)*VLOOKUP(H677,'DB-주간 퀘스트'!$F$6:$H$15,3,0),IF(H677='DB-주간 퀘스트'!$F$8,VLOOKUP(F677,'DB-방치 재화'!$B$3:$H$1698,7,0)*VLOOKUP(H677,'DB-주간 퀘스트'!$F$6:$H$15,3,0),VLOOKUP(H677,'DB-주간 퀘스트'!$F$6:$H$15,3,0)))))/7,"0")</f>
        <v>37.05952380952381</v>
      </c>
      <c r="L677" s="29">
        <f t="array" ref="L677">_xlfn.IFNA(IF(H677='DB-아스니아 미션'!$F$8,VLOOKUP('주요 재화 수급처 관리'!$F$10:$F$11,'DB-방치 재화'!$B$3:$H$1698,6,0)*'DB-아스니아 미션'!$H$8,VLOOKUP('주요 재화 수급처 관리'!$H$10:$H$11,'DB-아스니아 미션'!$F$7:$H$10,3,0)),"0")/7</f>
        <v>274.28571428571428</v>
      </c>
      <c r="M677" s="29">
        <f>(((VLOOKUP(F677,'DB-방치 재화'!$B$3:$I$1698,8,0)+8)*(VLOOKUP(H677,'DB-파견 작전실'!$L$8:$M$14,2,0)))*D677)</f>
        <v>316.57253333333335</v>
      </c>
      <c r="N677" s="29">
        <f>_xlfn.IFNA(IF(C677&lt;'DB-선물'!$E$5,VLOOKUP('주요 재화 수급처 관리'!$H$10,'DB-선물'!$G$6:$I$9,3,0),(IF('DB-선물'!$E$11&lt;=C677&lt;'DB-선물'!E622,VLOOKUP('주요 재화 수급처 관리'!$H$10,'DB-선물'!$G$12:$I$15,3,0),VLOOKUP(H677,'DB-선물'!$G$18:$I$21,3,0)))),"0")*6*D677</f>
        <v>0</v>
      </c>
      <c r="O677" s="29">
        <f t="array" ref="O677">(_xlfn.IFNA((VLOOKUP((INDEX('DB-메모리얼'!$F$5:$F$98,MATCH(MIN(ABS('DB-메모리얼'!$F$5:$F$98-'주요 재화 수급처 관리'!$C$10)),ABS('DB-메모리얼'!$F$5:$F$98-'주요 재화 수급처 관리'!$C$10),0))),'DB-메모리얼'!$F$5:$K$98,MATCH(H677,'DB-메모리얼'!$H$3:$K$3,0)+2,0)),"0"))*D677/14</f>
        <v>0</v>
      </c>
      <c r="P677" s="29" t="str">
        <f t="shared" si="26"/>
        <v/>
      </c>
      <c r="Q677" s="299">
        <f t="shared" si="27"/>
        <v>10968.266104761906</v>
      </c>
    </row>
    <row r="678" spans="2:17" ht="18" thickTop="1" thickBot="1" x14ac:dyDescent="0.35">
      <c r="B678" s="22" t="s">
        <v>1613</v>
      </c>
      <c r="C678" s="5">
        <v>47</v>
      </c>
      <c r="D678" s="323">
        <v>1</v>
      </c>
      <c r="E678" s="17"/>
      <c r="F678" s="276">
        <f>VLOOKUP(C678,'DB-캐릭터별 스테이지 매칭'!$E$3:$F$302,2,0)</f>
        <v>85</v>
      </c>
      <c r="G678" s="276" t="str">
        <f>VLOOKUP(F678,'DB-캐릭터별 스테이지 매칭'!$I$3:$L$1698,4,0)</f>
        <v>4-24</v>
      </c>
      <c r="H678" s="276">
        <f>_xlfn.IFNA(VLOOKUP(B678,'DB-서식용'!$D$4:$E$12,2,0),"")</f>
        <v>1040410001</v>
      </c>
      <c r="I678" s="29">
        <f>IFERROR((VLOOKUP(F678,'DB-방치 재화'!$B$3:$I$1800,(MATCH(H678,'DB-방치 재화'!$F$1:$I$1,0)+4),0))*60*24*D678,"0")*(1.7+1.58)</f>
        <v>10236.880000000001</v>
      </c>
      <c r="J678" s="29">
        <f>_xlfn.IFNA(IF(H678='DB-일일 퀘스트'!$F$6,VLOOKUP(F678,'DB-방치 재화'!$B$3:$H$1698,5,0)*VLOOKUP(H678,'DB-일일 퀘스트'!$F$6:$H$13,3,0),IF(H678='DB-일일 퀘스트'!$F$7,VLOOKUP(F678,'DB-방치 재화'!$B$3:$H$1698,6,0)*VLOOKUP(H678,'DB-일일 퀘스트'!$F$6:$H$13,3,0),IF(H678='DB-일일 퀘스트'!$F$8,VLOOKUP(F678,'DB-방치 재화'!$B$3:$H$1698,7,0)*VLOOKUP(H678,'DB-일일 퀘스트'!$F$6:$H$13,3,0),VLOOKUP(H678,'DB-일일 퀘스트'!$F$6:$H$13,3,0)))),"0")</f>
        <v>130.04166666666666</v>
      </c>
      <c r="K678" s="29">
        <f>_xlfn.IFNA((IF(H678='DB-주간 퀘스트'!$F$6,VLOOKUP(F678,'DB-방치 재화'!$B$3:$H$1698,5,0)*VLOOKUP(H678,'DB-주간 퀘스트'!$F$6:$H$15,3,0),IF(H678='DB-주간 퀘스트'!$F$7,VLOOKUP(F678,'DB-방치 재화'!$B$3:$H$1698,6,0)*VLOOKUP(H678,'DB-주간 퀘스트'!$F$6:$H$15,3,0),IF(H678='DB-주간 퀘스트'!$F$8,VLOOKUP(F678,'DB-방치 재화'!$B$3:$H$1698,7,0)*VLOOKUP(H678,'DB-주간 퀘스트'!$F$6:$H$15,3,0),VLOOKUP(H678,'DB-주간 퀘스트'!$F$6:$H$15,3,0)))))/7,"0")</f>
        <v>37.154761904761905</v>
      </c>
      <c r="L678" s="29">
        <f t="array" ref="L678">_xlfn.IFNA(IF(H678='DB-아스니아 미션'!$F$8,VLOOKUP('주요 재화 수급처 관리'!$F$10:$F$11,'DB-방치 재화'!$B$3:$H$1698,6,0)*'DB-아스니아 미션'!$H$8,VLOOKUP('주요 재화 수급처 관리'!$H$10:$H$11,'DB-아스니아 미션'!$F$7:$H$10,3,0)),"0")/7</f>
        <v>274.28571428571428</v>
      </c>
      <c r="M678" s="29">
        <f>(((VLOOKUP(F678,'DB-방치 재화'!$B$3:$I$1698,8,0)+8)*(VLOOKUP(H678,'DB-파견 작전실'!$L$8:$M$14,2,0)))*D678)</f>
        <v>316.57253333333335</v>
      </c>
      <c r="N678" s="29">
        <f>_xlfn.IFNA(IF(C678&lt;'DB-선물'!$E$5,VLOOKUP('주요 재화 수급처 관리'!$H$10,'DB-선물'!$G$6:$I$9,3,0),(IF('DB-선물'!$E$11&lt;=C678&lt;'DB-선물'!E623,VLOOKUP('주요 재화 수급처 관리'!$H$10,'DB-선물'!$G$12:$I$15,3,0),VLOOKUP(H678,'DB-선물'!$G$18:$I$21,3,0)))),"0")*6*D678</f>
        <v>0</v>
      </c>
      <c r="O678" s="29">
        <f t="array" ref="O678">(_xlfn.IFNA((VLOOKUP((INDEX('DB-메모리얼'!$F$5:$F$98,MATCH(MIN(ABS('DB-메모리얼'!$F$5:$F$98-'주요 재화 수급처 관리'!$C$10)),ABS('DB-메모리얼'!$F$5:$F$98-'주요 재화 수급처 관리'!$C$10),0))),'DB-메모리얼'!$F$5:$K$98,MATCH(H678,'DB-메모리얼'!$H$3:$K$3,0)+2,0)),"0"))*D678/14</f>
        <v>0</v>
      </c>
      <c r="P678" s="29" t="str">
        <f t="shared" si="26"/>
        <v/>
      </c>
      <c r="Q678" s="299">
        <f t="shared" si="27"/>
        <v>10994.934676190476</v>
      </c>
    </row>
    <row r="679" spans="2:17" ht="18" thickTop="1" thickBot="1" x14ac:dyDescent="0.35">
      <c r="B679" s="22" t="s">
        <v>1613</v>
      </c>
      <c r="C679" s="5">
        <v>48</v>
      </c>
      <c r="D679" s="323">
        <v>1</v>
      </c>
      <c r="E679" s="17"/>
      <c r="F679" s="276">
        <f>VLOOKUP(C679,'DB-캐릭터별 스테이지 매칭'!$E$3:$F$302,2,0)</f>
        <v>88</v>
      </c>
      <c r="G679" s="276" t="str">
        <f>VLOOKUP(F679,'DB-캐릭터별 스테이지 매칭'!$I$3:$L$1698,4,0)</f>
        <v>4-27</v>
      </c>
      <c r="H679" s="276">
        <f>_xlfn.IFNA(VLOOKUP(B679,'DB-서식용'!$D$4:$E$12,2,0),"")</f>
        <v>1040410001</v>
      </c>
      <c r="I679" s="29">
        <f>IFERROR((VLOOKUP(F679,'DB-방치 재화'!$B$3:$I$1800,(MATCH(H679,'DB-방치 재화'!$F$1:$I$1,0)+4),0))*60*24*D679,"0")*(1.7+1.58)</f>
        <v>10266.400000000001</v>
      </c>
      <c r="J679" s="29">
        <f>_xlfn.IFNA(IF(H679='DB-일일 퀘스트'!$F$6,VLOOKUP(F679,'DB-방치 재화'!$B$3:$H$1698,5,0)*VLOOKUP(H679,'DB-일일 퀘스트'!$F$6:$H$13,3,0),IF(H679='DB-일일 퀘스트'!$F$7,VLOOKUP(F679,'DB-방치 재화'!$B$3:$H$1698,6,0)*VLOOKUP(H679,'DB-일일 퀘스트'!$F$6:$H$13,3,0),IF(H679='DB-일일 퀘스트'!$F$8,VLOOKUP(F679,'DB-방치 재화'!$B$3:$H$1698,7,0)*VLOOKUP(H679,'DB-일일 퀘스트'!$F$6:$H$13,3,0),VLOOKUP(H679,'DB-일일 퀘스트'!$F$6:$H$13,3,0)))),"0")</f>
        <v>130.41666666666666</v>
      </c>
      <c r="K679" s="29">
        <f>_xlfn.IFNA((IF(H679='DB-주간 퀘스트'!$F$6,VLOOKUP(F679,'DB-방치 재화'!$B$3:$H$1698,5,0)*VLOOKUP(H679,'DB-주간 퀘스트'!$F$6:$H$15,3,0),IF(H679='DB-주간 퀘스트'!$F$7,VLOOKUP(F679,'DB-방치 재화'!$B$3:$H$1698,6,0)*VLOOKUP(H679,'DB-주간 퀘스트'!$F$6:$H$15,3,0),IF(H679='DB-주간 퀘스트'!$F$8,VLOOKUP(F679,'DB-방치 재화'!$B$3:$H$1698,7,0)*VLOOKUP(H679,'DB-주간 퀘스트'!$F$6:$H$15,3,0),VLOOKUP(H679,'DB-주간 퀘스트'!$F$6:$H$15,3,0)))))/7,"0")</f>
        <v>37.261904761904759</v>
      </c>
      <c r="L679" s="29">
        <f t="array" ref="L679">_xlfn.IFNA(IF(H679='DB-아스니아 미션'!$F$8,VLOOKUP('주요 재화 수급처 관리'!$F$10:$F$11,'DB-방치 재화'!$B$3:$H$1698,6,0)*'DB-아스니아 미션'!$H$8,VLOOKUP('주요 재화 수급처 관리'!$H$10:$H$11,'DB-아스니아 미션'!$F$7:$H$10,3,0)),"0")/7</f>
        <v>274.28571428571428</v>
      </c>
      <c r="M679" s="29">
        <f>(((VLOOKUP(F679,'DB-방치 재화'!$B$3:$I$1698,8,0)+8)*(VLOOKUP(H679,'DB-파견 작전실'!$L$8:$M$14,2,0)))*D679)</f>
        <v>316.57253333333335</v>
      </c>
      <c r="N679" s="29">
        <f>_xlfn.IFNA(IF(C679&lt;'DB-선물'!$E$5,VLOOKUP('주요 재화 수급처 관리'!$H$10,'DB-선물'!$G$6:$I$9,3,0),(IF('DB-선물'!$E$11&lt;=C679&lt;'DB-선물'!E624,VLOOKUP('주요 재화 수급처 관리'!$H$10,'DB-선물'!$G$12:$I$15,3,0),VLOOKUP(H679,'DB-선물'!$G$18:$I$21,3,0)))),"0")*6*D679</f>
        <v>0</v>
      </c>
      <c r="O679" s="29">
        <f t="array" ref="O679">(_xlfn.IFNA((VLOOKUP((INDEX('DB-메모리얼'!$F$5:$F$98,MATCH(MIN(ABS('DB-메모리얼'!$F$5:$F$98-'주요 재화 수급처 관리'!$C$10)),ABS('DB-메모리얼'!$F$5:$F$98-'주요 재화 수급처 관리'!$C$10),0))),'DB-메모리얼'!$F$5:$K$98,MATCH(H679,'DB-메모리얼'!$H$3:$K$3,0)+2,0)),"0"))*D679/14</f>
        <v>0</v>
      </c>
      <c r="P679" s="29" t="str">
        <f t="shared" si="26"/>
        <v/>
      </c>
      <c r="Q679" s="299">
        <f t="shared" si="27"/>
        <v>11024.93681904762</v>
      </c>
    </row>
    <row r="680" spans="2:17" ht="18" thickTop="1" thickBot="1" x14ac:dyDescent="0.35">
      <c r="B680" s="22" t="s">
        <v>1613</v>
      </c>
      <c r="C680" s="116">
        <v>49</v>
      </c>
      <c r="D680" s="323">
        <v>1</v>
      </c>
      <c r="E680" s="17"/>
      <c r="F680" s="276">
        <f>VLOOKUP(C680,'DB-캐릭터별 스테이지 매칭'!$E$3:$F$302,2,0)</f>
        <v>91</v>
      </c>
      <c r="G680" s="276" t="str">
        <f>VLOOKUP(F680,'DB-캐릭터별 스테이지 매칭'!$I$3:$L$1698,4,0)</f>
        <v>4-30</v>
      </c>
      <c r="H680" s="276">
        <f>_xlfn.IFNA(VLOOKUP(B680,'DB-서식용'!$D$4:$E$12,2,0),"")</f>
        <v>1040410001</v>
      </c>
      <c r="I680" s="29">
        <f>IFERROR((VLOOKUP(F680,'DB-방치 재화'!$B$3:$I$1800,(MATCH(H680,'DB-방치 재화'!$F$1:$I$1,0)+4),0))*60*24*D680,"0")*(1.7+1.58)</f>
        <v>10295.920000000002</v>
      </c>
      <c r="J680" s="29">
        <f>_xlfn.IFNA(IF(H680='DB-일일 퀘스트'!$F$6,VLOOKUP(F680,'DB-방치 재화'!$B$3:$H$1698,5,0)*VLOOKUP(H680,'DB-일일 퀘스트'!$F$6:$H$13,3,0),IF(H680='DB-일일 퀘스트'!$F$7,VLOOKUP(F680,'DB-방치 재화'!$B$3:$H$1698,6,0)*VLOOKUP(H680,'DB-일일 퀘스트'!$F$6:$H$13,3,0),IF(H680='DB-일일 퀘스트'!$F$8,VLOOKUP(F680,'DB-방치 재화'!$B$3:$H$1698,7,0)*VLOOKUP(H680,'DB-일일 퀘스트'!$F$6:$H$13,3,0),VLOOKUP(H680,'DB-일일 퀘스트'!$F$6:$H$13,3,0)))),"0")</f>
        <v>130.79166666666669</v>
      </c>
      <c r="K680" s="29">
        <f>_xlfn.IFNA((IF(H680='DB-주간 퀘스트'!$F$6,VLOOKUP(F680,'DB-방치 재화'!$B$3:$H$1698,5,0)*VLOOKUP(H680,'DB-주간 퀘스트'!$F$6:$H$15,3,0),IF(H680='DB-주간 퀘스트'!$F$7,VLOOKUP(F680,'DB-방치 재화'!$B$3:$H$1698,6,0)*VLOOKUP(H680,'DB-주간 퀘스트'!$F$6:$H$15,3,0),IF(H680='DB-주간 퀘스트'!$F$8,VLOOKUP(F680,'DB-방치 재화'!$B$3:$H$1698,7,0)*VLOOKUP(H680,'DB-주간 퀘스트'!$F$6:$H$15,3,0),VLOOKUP(H680,'DB-주간 퀘스트'!$F$6:$H$15,3,0)))))/7,"0")</f>
        <v>37.369047619047628</v>
      </c>
      <c r="L680" s="29">
        <f t="array" ref="L680">_xlfn.IFNA(IF(H680='DB-아스니아 미션'!$F$8,VLOOKUP('주요 재화 수급처 관리'!$F$10:$F$11,'DB-방치 재화'!$B$3:$H$1698,6,0)*'DB-아스니아 미션'!$H$8,VLOOKUP('주요 재화 수급처 관리'!$H$10:$H$11,'DB-아스니아 미션'!$F$7:$H$10,3,0)),"0")/7</f>
        <v>274.28571428571428</v>
      </c>
      <c r="M680" s="29">
        <f>(((VLOOKUP(F680,'DB-방치 재화'!$B$3:$I$1698,8,0)+8)*(VLOOKUP(H680,'DB-파견 작전실'!$L$8:$M$14,2,0)))*D680)</f>
        <v>316.57253333333335</v>
      </c>
      <c r="N680" s="29">
        <f>_xlfn.IFNA(IF(C680&lt;'DB-선물'!$E$5,VLOOKUP('주요 재화 수급처 관리'!$H$10,'DB-선물'!$G$6:$I$9,3,0),(IF('DB-선물'!$E$11&lt;=C680&lt;'DB-선물'!E625,VLOOKUP('주요 재화 수급처 관리'!$H$10,'DB-선물'!$G$12:$I$15,3,0),VLOOKUP(H680,'DB-선물'!$G$18:$I$21,3,0)))),"0")*6*D680</f>
        <v>0</v>
      </c>
      <c r="O680" s="29">
        <f t="array" ref="O680">(_xlfn.IFNA((VLOOKUP((INDEX('DB-메모리얼'!$F$5:$F$98,MATCH(MIN(ABS('DB-메모리얼'!$F$5:$F$98-'주요 재화 수급처 관리'!$C$10)),ABS('DB-메모리얼'!$F$5:$F$98-'주요 재화 수급처 관리'!$C$10),0))),'DB-메모리얼'!$F$5:$K$98,MATCH(H680,'DB-메모리얼'!$H$3:$K$3,0)+2,0)),"0"))*D680/14</f>
        <v>0</v>
      </c>
      <c r="P680" s="29" t="str">
        <f t="shared" si="26"/>
        <v/>
      </c>
      <c r="Q680" s="299">
        <f t="shared" si="27"/>
        <v>11054.938961904763</v>
      </c>
    </row>
    <row r="681" spans="2:17" ht="18" thickTop="1" thickBot="1" x14ac:dyDescent="0.35">
      <c r="B681" s="22" t="s">
        <v>1613</v>
      </c>
      <c r="C681" s="116">
        <v>50</v>
      </c>
      <c r="D681" s="323">
        <v>1</v>
      </c>
      <c r="E681" s="17"/>
      <c r="F681" s="276">
        <f>VLOOKUP(C681,'DB-캐릭터별 스테이지 매칭'!$E$3:$F$302,2,0)</f>
        <v>94</v>
      </c>
      <c r="G681" s="276" t="str">
        <f>VLOOKUP(F681,'DB-캐릭터별 스테이지 매칭'!$I$3:$L$1698,4,0)</f>
        <v>5-3</v>
      </c>
      <c r="H681" s="276">
        <f>_xlfn.IFNA(VLOOKUP(B681,'DB-서식용'!$D$4:$E$12,2,0),"")</f>
        <v>1040410001</v>
      </c>
      <c r="I681" s="29">
        <f>IFERROR((VLOOKUP(F681,'DB-방치 재화'!$B$3:$I$1800,(MATCH(H681,'DB-방치 재화'!$F$1:$I$1,0)+4),0))*60*24*D681,"0")*(1.7+1.58)</f>
        <v>10322.160000000002</v>
      </c>
      <c r="J681" s="29">
        <f>_xlfn.IFNA(IF(H681='DB-일일 퀘스트'!$F$6,VLOOKUP(F681,'DB-방치 재화'!$B$3:$H$1698,5,0)*VLOOKUP(H681,'DB-일일 퀘스트'!$F$6:$H$13,3,0),IF(H681='DB-일일 퀘스트'!$F$7,VLOOKUP(F681,'DB-방치 재화'!$B$3:$H$1698,6,0)*VLOOKUP(H681,'DB-일일 퀘스트'!$F$6:$H$13,3,0),IF(H681='DB-일일 퀘스트'!$F$8,VLOOKUP(F681,'DB-방치 재화'!$B$3:$H$1698,7,0)*VLOOKUP(H681,'DB-일일 퀘스트'!$F$6:$H$13,3,0),VLOOKUP(H681,'DB-일일 퀘스트'!$F$6:$H$13,3,0)))),"0")</f>
        <v>131.125</v>
      </c>
      <c r="K681" s="29">
        <f>_xlfn.IFNA((IF(H681='DB-주간 퀘스트'!$F$6,VLOOKUP(F681,'DB-방치 재화'!$B$3:$H$1698,5,0)*VLOOKUP(H681,'DB-주간 퀘스트'!$F$6:$H$15,3,0),IF(H681='DB-주간 퀘스트'!$F$7,VLOOKUP(F681,'DB-방치 재화'!$B$3:$H$1698,6,0)*VLOOKUP(H681,'DB-주간 퀘스트'!$F$6:$H$15,3,0),IF(H681='DB-주간 퀘스트'!$F$8,VLOOKUP(F681,'DB-방치 재화'!$B$3:$H$1698,7,0)*VLOOKUP(H681,'DB-주간 퀘스트'!$F$6:$H$15,3,0),VLOOKUP(H681,'DB-주간 퀘스트'!$F$6:$H$15,3,0)))))/7,"0")</f>
        <v>37.464285714285715</v>
      </c>
      <c r="L681" s="29">
        <f t="array" ref="L681">_xlfn.IFNA(IF(H681='DB-아스니아 미션'!$F$8,VLOOKUP('주요 재화 수급처 관리'!$F$10:$F$11,'DB-방치 재화'!$B$3:$H$1698,6,0)*'DB-아스니아 미션'!$H$8,VLOOKUP('주요 재화 수급처 관리'!$H$10:$H$11,'DB-아스니아 미션'!$F$7:$H$10,3,0)),"0")/7</f>
        <v>274.28571428571428</v>
      </c>
      <c r="M681" s="29">
        <f>(((VLOOKUP(F681,'DB-방치 재화'!$B$3:$I$1698,8,0)+8)*(VLOOKUP(H681,'DB-파견 작전실'!$L$8:$M$14,2,0)))*D681)</f>
        <v>316.57253333333335</v>
      </c>
      <c r="N681" s="29">
        <f>_xlfn.IFNA(IF(C681&lt;'DB-선물'!$E$5,VLOOKUP('주요 재화 수급처 관리'!$H$10,'DB-선물'!$G$6:$I$9,3,0),(IF('DB-선물'!$E$11&lt;=C681&lt;'DB-선물'!E626,VLOOKUP('주요 재화 수급처 관리'!$H$10,'DB-선물'!$G$12:$I$15,3,0),VLOOKUP(H681,'DB-선물'!$G$18:$I$21,3,0)))),"0")*6*D681</f>
        <v>0</v>
      </c>
      <c r="O681" s="29">
        <f t="array" ref="O681">(_xlfn.IFNA((VLOOKUP((INDEX('DB-메모리얼'!$F$5:$F$98,MATCH(MIN(ABS('DB-메모리얼'!$F$5:$F$98-'주요 재화 수급처 관리'!$C$10)),ABS('DB-메모리얼'!$F$5:$F$98-'주요 재화 수급처 관리'!$C$10),0))),'DB-메모리얼'!$F$5:$K$98,MATCH(H681,'DB-메모리얼'!$H$3:$K$3,0)+2,0)),"0"))*D681/14</f>
        <v>0</v>
      </c>
      <c r="P681" s="29" t="str">
        <f t="shared" si="26"/>
        <v/>
      </c>
      <c r="Q681" s="299">
        <f t="shared" si="27"/>
        <v>11081.607533333336</v>
      </c>
    </row>
    <row r="682" spans="2:17" ht="18" thickTop="1" thickBot="1" x14ac:dyDescent="0.35">
      <c r="B682" s="22" t="s">
        <v>1613</v>
      </c>
      <c r="C682" s="116">
        <v>51</v>
      </c>
      <c r="D682" s="323">
        <v>1</v>
      </c>
      <c r="E682" s="17"/>
      <c r="F682" s="276">
        <f>VLOOKUP(C682,'DB-캐릭터별 스테이지 매칭'!$E$3:$F$302,2,0)</f>
        <v>97</v>
      </c>
      <c r="G682" s="276" t="str">
        <f>VLOOKUP(F682,'DB-캐릭터별 스테이지 매칭'!$I$3:$L$1698,4,0)</f>
        <v>5-6</v>
      </c>
      <c r="H682" s="276">
        <f>_xlfn.IFNA(VLOOKUP(B682,'DB-서식용'!$D$4:$E$12,2,0),"")</f>
        <v>1040410001</v>
      </c>
      <c r="I682" s="29">
        <f>IFERROR((VLOOKUP(F682,'DB-방치 재화'!$B$3:$I$1800,(MATCH(H682,'DB-방치 재화'!$F$1:$I$1,0)+4),0))*60*24*D682,"0")*(1.7+1.58)</f>
        <v>10351.68</v>
      </c>
      <c r="J682" s="29">
        <f>_xlfn.IFNA(IF(H682='DB-일일 퀘스트'!$F$6,VLOOKUP(F682,'DB-방치 재화'!$B$3:$H$1698,5,0)*VLOOKUP(H682,'DB-일일 퀘스트'!$F$6:$H$13,3,0),IF(H682='DB-일일 퀘스트'!$F$7,VLOOKUP(F682,'DB-방치 재화'!$B$3:$H$1698,6,0)*VLOOKUP(H682,'DB-일일 퀘스트'!$F$6:$H$13,3,0),IF(H682='DB-일일 퀘스트'!$F$8,VLOOKUP(F682,'DB-방치 재화'!$B$3:$H$1698,7,0)*VLOOKUP(H682,'DB-일일 퀘스트'!$F$6:$H$13,3,0),VLOOKUP(H682,'DB-일일 퀘스트'!$F$6:$H$13,3,0)))),"0")</f>
        <v>131.5</v>
      </c>
      <c r="K682" s="29">
        <f>_xlfn.IFNA((IF(H682='DB-주간 퀘스트'!$F$6,VLOOKUP(F682,'DB-방치 재화'!$B$3:$H$1698,5,0)*VLOOKUP(H682,'DB-주간 퀘스트'!$F$6:$H$15,3,0),IF(H682='DB-주간 퀘스트'!$F$7,VLOOKUP(F682,'DB-방치 재화'!$B$3:$H$1698,6,0)*VLOOKUP(H682,'DB-주간 퀘스트'!$F$6:$H$15,3,0),IF(H682='DB-주간 퀘스트'!$F$8,VLOOKUP(F682,'DB-방치 재화'!$B$3:$H$1698,7,0)*VLOOKUP(H682,'DB-주간 퀘스트'!$F$6:$H$15,3,0),VLOOKUP(H682,'DB-주간 퀘스트'!$F$6:$H$15,3,0)))))/7,"0")</f>
        <v>37.571428571428569</v>
      </c>
      <c r="L682" s="29">
        <f t="array" ref="L682">_xlfn.IFNA(IF(H682='DB-아스니아 미션'!$F$8,VLOOKUP('주요 재화 수급처 관리'!$F$10:$F$11,'DB-방치 재화'!$B$3:$H$1698,6,0)*'DB-아스니아 미션'!$H$8,VLOOKUP('주요 재화 수급처 관리'!$H$10:$H$11,'DB-아스니아 미션'!$F$7:$H$10,3,0)),"0")/7</f>
        <v>274.28571428571428</v>
      </c>
      <c r="M682" s="29">
        <f>(((VLOOKUP(F682,'DB-방치 재화'!$B$3:$I$1698,8,0)+8)*(VLOOKUP(H682,'DB-파견 작전실'!$L$8:$M$14,2,0)))*D682)</f>
        <v>316.57253333333335</v>
      </c>
      <c r="N682" s="29">
        <f>_xlfn.IFNA(IF(C682&lt;'DB-선물'!$E$5,VLOOKUP('주요 재화 수급처 관리'!$H$10,'DB-선물'!$G$6:$I$9,3,0),(IF('DB-선물'!$E$11&lt;=C682&lt;'DB-선물'!E627,VLOOKUP('주요 재화 수급처 관리'!$H$10,'DB-선물'!$G$12:$I$15,3,0),VLOOKUP(H682,'DB-선물'!$G$18:$I$21,3,0)))),"0")*6*D682</f>
        <v>0</v>
      </c>
      <c r="O682" s="29">
        <f t="array" ref="O682">(_xlfn.IFNA((VLOOKUP((INDEX('DB-메모리얼'!$F$5:$F$98,MATCH(MIN(ABS('DB-메모리얼'!$F$5:$F$98-'주요 재화 수급처 관리'!$C$10)),ABS('DB-메모리얼'!$F$5:$F$98-'주요 재화 수급처 관리'!$C$10),0))),'DB-메모리얼'!$F$5:$K$98,MATCH(H682,'DB-메모리얼'!$H$3:$K$3,0)+2,0)),"0"))*D682/14</f>
        <v>0</v>
      </c>
      <c r="P682" s="29" t="str">
        <f t="shared" si="26"/>
        <v/>
      </c>
      <c r="Q682" s="299">
        <f t="shared" si="27"/>
        <v>11111.609676190477</v>
      </c>
    </row>
    <row r="683" spans="2:17" ht="18" thickTop="1" thickBot="1" x14ac:dyDescent="0.35">
      <c r="B683" s="22" t="s">
        <v>1613</v>
      </c>
      <c r="C683" s="116">
        <v>52</v>
      </c>
      <c r="D683" s="323">
        <v>1</v>
      </c>
      <c r="E683" s="17"/>
      <c r="F683" s="276">
        <f>VLOOKUP(C683,'DB-캐릭터별 스테이지 매칭'!$E$3:$F$302,2,0)</f>
        <v>101</v>
      </c>
      <c r="G683" s="276" t="str">
        <f>VLOOKUP(F683,'DB-캐릭터별 스테이지 매칭'!$I$3:$L$1698,4,0)</f>
        <v>5-10</v>
      </c>
      <c r="H683" s="276">
        <f>_xlfn.IFNA(VLOOKUP(B683,'DB-서식용'!$D$4:$E$12,2,0),"")</f>
        <v>1040410001</v>
      </c>
      <c r="I683" s="29">
        <f>IFERROR((VLOOKUP(F683,'DB-방치 재화'!$B$3:$I$1800,(MATCH(H683,'DB-방치 재화'!$F$1:$I$1,0)+4),0))*60*24*D683,"0")*(1.7+1.58)</f>
        <v>10391.040000000001</v>
      </c>
      <c r="J683" s="29">
        <f>_xlfn.IFNA(IF(H683='DB-일일 퀘스트'!$F$6,VLOOKUP(F683,'DB-방치 재화'!$B$3:$H$1698,5,0)*VLOOKUP(H683,'DB-일일 퀘스트'!$F$6:$H$13,3,0),IF(H683='DB-일일 퀘스트'!$F$7,VLOOKUP(F683,'DB-방치 재화'!$B$3:$H$1698,6,0)*VLOOKUP(H683,'DB-일일 퀘스트'!$F$6:$H$13,3,0),IF(H683='DB-일일 퀘스트'!$F$8,VLOOKUP(F683,'DB-방치 재화'!$B$3:$H$1698,7,0)*VLOOKUP(H683,'DB-일일 퀘스트'!$F$6:$H$13,3,0),VLOOKUP(H683,'DB-일일 퀘스트'!$F$6:$H$13,3,0)))),"0")</f>
        <v>132</v>
      </c>
      <c r="K683" s="29">
        <f>_xlfn.IFNA((IF(H683='DB-주간 퀘스트'!$F$6,VLOOKUP(F683,'DB-방치 재화'!$B$3:$H$1698,5,0)*VLOOKUP(H683,'DB-주간 퀘스트'!$F$6:$H$15,3,0),IF(H683='DB-주간 퀘스트'!$F$7,VLOOKUP(F683,'DB-방치 재화'!$B$3:$H$1698,6,0)*VLOOKUP(H683,'DB-주간 퀘스트'!$F$6:$H$15,3,0),IF(H683='DB-주간 퀘스트'!$F$8,VLOOKUP(F683,'DB-방치 재화'!$B$3:$H$1698,7,0)*VLOOKUP(H683,'DB-주간 퀘스트'!$F$6:$H$15,3,0),VLOOKUP(H683,'DB-주간 퀘스트'!$F$6:$H$15,3,0)))))/7,"0")</f>
        <v>37.714285714285715</v>
      </c>
      <c r="L683" s="29">
        <f t="array" ref="L683">_xlfn.IFNA(IF(H683='DB-아스니아 미션'!$F$8,VLOOKUP('주요 재화 수급처 관리'!$F$10:$F$11,'DB-방치 재화'!$B$3:$H$1698,6,0)*'DB-아스니아 미션'!$H$8,VLOOKUP('주요 재화 수급처 관리'!$H$10:$H$11,'DB-아스니아 미션'!$F$7:$H$10,3,0)),"0")/7</f>
        <v>274.28571428571428</v>
      </c>
      <c r="M683" s="29">
        <f>(((VLOOKUP(F683,'DB-방치 재화'!$B$3:$I$1698,8,0)+8)*(VLOOKUP(H683,'DB-파견 작전실'!$L$8:$M$14,2,0)))*D683)</f>
        <v>316.57253333333335</v>
      </c>
      <c r="N683" s="29">
        <f>_xlfn.IFNA(IF(C683&lt;'DB-선물'!$E$5,VLOOKUP('주요 재화 수급처 관리'!$H$10,'DB-선물'!$G$6:$I$9,3,0),(IF('DB-선물'!$E$11&lt;=C683&lt;'DB-선물'!E628,VLOOKUP('주요 재화 수급처 관리'!$H$10,'DB-선물'!$G$12:$I$15,3,0),VLOOKUP(H683,'DB-선물'!$G$18:$I$21,3,0)))),"0")*6*D683</f>
        <v>0</v>
      </c>
      <c r="O683" s="29">
        <f t="array" ref="O683">(_xlfn.IFNA((VLOOKUP((INDEX('DB-메모리얼'!$F$5:$F$98,MATCH(MIN(ABS('DB-메모리얼'!$F$5:$F$98-'주요 재화 수급처 관리'!$C$10)),ABS('DB-메모리얼'!$F$5:$F$98-'주요 재화 수급처 관리'!$C$10),0))),'DB-메모리얼'!$F$5:$K$98,MATCH(H683,'DB-메모리얼'!$H$3:$K$3,0)+2,0)),"0"))*D683/14</f>
        <v>0</v>
      </c>
      <c r="P683" s="29" t="str">
        <f t="shared" si="26"/>
        <v/>
      </c>
      <c r="Q683" s="299">
        <f t="shared" si="27"/>
        <v>11151.612533333335</v>
      </c>
    </row>
    <row r="684" spans="2:17" ht="18" thickTop="1" thickBot="1" x14ac:dyDescent="0.35">
      <c r="B684" s="22" t="s">
        <v>1613</v>
      </c>
      <c r="C684" s="116">
        <v>53</v>
      </c>
      <c r="D684" s="323">
        <v>1</v>
      </c>
      <c r="E684" s="17"/>
      <c r="F684" s="276">
        <f>VLOOKUP(C684,'DB-캐릭터별 스테이지 매칭'!$E$3:$F$302,2,0)</f>
        <v>104</v>
      </c>
      <c r="G684" s="276" t="str">
        <f>VLOOKUP(F684,'DB-캐릭터별 스테이지 매칭'!$I$3:$L$1698,4,0)</f>
        <v>5-13</v>
      </c>
      <c r="H684" s="276">
        <f>_xlfn.IFNA(VLOOKUP(B684,'DB-서식용'!$D$4:$E$12,2,0),"")</f>
        <v>1040410001</v>
      </c>
      <c r="I684" s="29">
        <f>IFERROR((VLOOKUP(F684,'DB-방치 재화'!$B$3:$I$1800,(MATCH(H684,'DB-방치 재화'!$F$1:$I$1,0)+4),0))*60*24*D684,"0")*(1.7+1.58)</f>
        <v>10417.280000000001</v>
      </c>
      <c r="J684" s="29">
        <f>_xlfn.IFNA(IF(H684='DB-일일 퀘스트'!$F$6,VLOOKUP(F684,'DB-방치 재화'!$B$3:$H$1698,5,0)*VLOOKUP(H684,'DB-일일 퀘스트'!$F$6:$H$13,3,0),IF(H684='DB-일일 퀘스트'!$F$7,VLOOKUP(F684,'DB-방치 재화'!$B$3:$H$1698,6,0)*VLOOKUP(H684,'DB-일일 퀘스트'!$F$6:$H$13,3,0),IF(H684='DB-일일 퀘스트'!$F$8,VLOOKUP(F684,'DB-방치 재화'!$B$3:$H$1698,7,0)*VLOOKUP(H684,'DB-일일 퀘스트'!$F$6:$H$13,3,0),VLOOKUP(H684,'DB-일일 퀘스트'!$F$6:$H$13,3,0)))),"0")</f>
        <v>132.33333333333334</v>
      </c>
      <c r="K684" s="29">
        <f>_xlfn.IFNA((IF(H684='DB-주간 퀘스트'!$F$6,VLOOKUP(F684,'DB-방치 재화'!$B$3:$H$1698,5,0)*VLOOKUP(H684,'DB-주간 퀘스트'!$F$6:$H$15,3,0),IF(H684='DB-주간 퀘스트'!$F$7,VLOOKUP(F684,'DB-방치 재화'!$B$3:$H$1698,6,0)*VLOOKUP(H684,'DB-주간 퀘스트'!$F$6:$H$15,3,0),IF(H684='DB-주간 퀘스트'!$F$8,VLOOKUP(F684,'DB-방치 재화'!$B$3:$H$1698,7,0)*VLOOKUP(H684,'DB-주간 퀘스트'!$F$6:$H$15,3,0),VLOOKUP(H684,'DB-주간 퀘스트'!$F$6:$H$15,3,0)))))/7,"0")</f>
        <v>37.80952380952381</v>
      </c>
      <c r="L684" s="29">
        <f t="array" ref="L684">_xlfn.IFNA(IF(H684='DB-아스니아 미션'!$F$8,VLOOKUP('주요 재화 수급처 관리'!$F$10:$F$11,'DB-방치 재화'!$B$3:$H$1698,6,0)*'DB-아스니아 미션'!$H$8,VLOOKUP('주요 재화 수급처 관리'!$H$10:$H$11,'DB-아스니아 미션'!$F$7:$H$10,3,0)),"0")/7</f>
        <v>274.28571428571428</v>
      </c>
      <c r="M684" s="29">
        <f>(((VLOOKUP(F684,'DB-방치 재화'!$B$3:$I$1698,8,0)+8)*(VLOOKUP(H684,'DB-파견 작전실'!$L$8:$M$14,2,0)))*D684)</f>
        <v>316.57253333333335</v>
      </c>
      <c r="N684" s="29">
        <f>_xlfn.IFNA(IF(C684&lt;'DB-선물'!$E$5,VLOOKUP('주요 재화 수급처 관리'!$H$10,'DB-선물'!$G$6:$I$9,3,0),(IF('DB-선물'!$E$11&lt;=C684&lt;'DB-선물'!E629,VLOOKUP('주요 재화 수급처 관리'!$H$10,'DB-선물'!$G$12:$I$15,3,0),VLOOKUP(H684,'DB-선물'!$G$18:$I$21,3,0)))),"0")*6*D684</f>
        <v>0</v>
      </c>
      <c r="O684" s="29">
        <f t="array" ref="O684">(_xlfn.IFNA((VLOOKUP((INDEX('DB-메모리얼'!$F$5:$F$98,MATCH(MIN(ABS('DB-메모리얼'!$F$5:$F$98-'주요 재화 수급처 관리'!$C$10)),ABS('DB-메모리얼'!$F$5:$F$98-'주요 재화 수급처 관리'!$C$10),0))),'DB-메모리얼'!$F$5:$K$98,MATCH(H684,'DB-메모리얼'!$H$3:$K$3,0)+2,0)),"0"))*D684/14</f>
        <v>0</v>
      </c>
      <c r="P684" s="29" t="str">
        <f t="shared" si="26"/>
        <v/>
      </c>
      <c r="Q684" s="299">
        <f t="shared" si="27"/>
        <v>11178.281104761905</v>
      </c>
    </row>
    <row r="685" spans="2:17" ht="18" thickTop="1" thickBot="1" x14ac:dyDescent="0.35">
      <c r="B685" s="22" t="s">
        <v>1613</v>
      </c>
      <c r="C685" s="116">
        <v>54</v>
      </c>
      <c r="D685" s="323">
        <v>1</v>
      </c>
      <c r="E685" s="17"/>
      <c r="F685" s="276">
        <f>VLOOKUP(C685,'DB-캐릭터별 스테이지 매칭'!$E$3:$F$302,2,0)</f>
        <v>107</v>
      </c>
      <c r="G685" s="276" t="str">
        <f>VLOOKUP(F685,'DB-캐릭터별 스테이지 매칭'!$I$3:$L$1698,4,0)</f>
        <v>5-16</v>
      </c>
      <c r="H685" s="276">
        <f>_xlfn.IFNA(VLOOKUP(B685,'DB-서식용'!$D$4:$E$12,2,0),"")</f>
        <v>1040410001</v>
      </c>
      <c r="I685" s="29">
        <f>IFERROR((VLOOKUP(F685,'DB-방치 재화'!$B$3:$I$1800,(MATCH(H685,'DB-방치 재화'!$F$1:$I$1,0)+4),0))*60*24*D685,"0")*(1.7+1.58)</f>
        <v>10446.799999999999</v>
      </c>
      <c r="J685" s="29">
        <f>_xlfn.IFNA(IF(H685='DB-일일 퀘스트'!$F$6,VLOOKUP(F685,'DB-방치 재화'!$B$3:$H$1698,5,0)*VLOOKUP(H685,'DB-일일 퀘스트'!$F$6:$H$13,3,0),IF(H685='DB-일일 퀘스트'!$F$7,VLOOKUP(F685,'DB-방치 재화'!$B$3:$H$1698,6,0)*VLOOKUP(H685,'DB-일일 퀘스트'!$F$6:$H$13,3,0),IF(H685='DB-일일 퀘스트'!$F$8,VLOOKUP(F685,'DB-방치 재화'!$B$3:$H$1698,7,0)*VLOOKUP(H685,'DB-일일 퀘스트'!$F$6:$H$13,3,0),VLOOKUP(H685,'DB-일일 퀘스트'!$F$6:$H$13,3,0)))),"0")</f>
        <v>132.70833333333331</v>
      </c>
      <c r="K685" s="29">
        <f>_xlfn.IFNA((IF(H685='DB-주간 퀘스트'!$F$6,VLOOKUP(F685,'DB-방치 재화'!$B$3:$H$1698,5,0)*VLOOKUP(H685,'DB-주간 퀘스트'!$F$6:$H$15,3,0),IF(H685='DB-주간 퀘스트'!$F$7,VLOOKUP(F685,'DB-방치 재화'!$B$3:$H$1698,6,0)*VLOOKUP(H685,'DB-주간 퀘스트'!$F$6:$H$15,3,0),IF(H685='DB-주간 퀘스트'!$F$8,VLOOKUP(F685,'DB-방치 재화'!$B$3:$H$1698,7,0)*VLOOKUP(H685,'DB-주간 퀘스트'!$F$6:$H$15,3,0),VLOOKUP(H685,'DB-주간 퀘스트'!$F$6:$H$15,3,0)))))/7,"0")</f>
        <v>37.916666666666664</v>
      </c>
      <c r="L685" s="29">
        <f t="array" ref="L685">_xlfn.IFNA(IF(H685='DB-아스니아 미션'!$F$8,VLOOKUP('주요 재화 수급처 관리'!$F$10:$F$11,'DB-방치 재화'!$B$3:$H$1698,6,0)*'DB-아스니아 미션'!$H$8,VLOOKUP('주요 재화 수급처 관리'!$H$10:$H$11,'DB-아스니아 미션'!$F$7:$H$10,3,0)),"0")/7</f>
        <v>274.28571428571428</v>
      </c>
      <c r="M685" s="29">
        <f>(((VLOOKUP(F685,'DB-방치 재화'!$B$3:$I$1698,8,0)+8)*(VLOOKUP(H685,'DB-파견 작전실'!$L$8:$M$14,2,0)))*D685)</f>
        <v>316.57253333333335</v>
      </c>
      <c r="N685" s="29">
        <f>_xlfn.IFNA(IF(C685&lt;'DB-선물'!$E$5,VLOOKUP('주요 재화 수급처 관리'!$H$10,'DB-선물'!$G$6:$I$9,3,0),(IF('DB-선물'!$E$11&lt;=C685&lt;'DB-선물'!E630,VLOOKUP('주요 재화 수급처 관리'!$H$10,'DB-선물'!$G$12:$I$15,3,0),VLOOKUP(H685,'DB-선물'!$G$18:$I$21,3,0)))),"0")*6*D685</f>
        <v>0</v>
      </c>
      <c r="O685" s="29">
        <f t="array" ref="O685">(_xlfn.IFNA((VLOOKUP((INDEX('DB-메모리얼'!$F$5:$F$98,MATCH(MIN(ABS('DB-메모리얼'!$F$5:$F$98-'주요 재화 수급처 관리'!$C$10)),ABS('DB-메모리얼'!$F$5:$F$98-'주요 재화 수급처 관리'!$C$10),0))),'DB-메모리얼'!$F$5:$K$98,MATCH(H685,'DB-메모리얼'!$H$3:$K$3,0)+2,0)),"0"))*D685/14</f>
        <v>0</v>
      </c>
      <c r="P685" s="29" t="str">
        <f t="shared" si="26"/>
        <v/>
      </c>
      <c r="Q685" s="299">
        <f t="shared" si="27"/>
        <v>11208.283247619047</v>
      </c>
    </row>
    <row r="686" spans="2:17" ht="18" thickTop="1" thickBot="1" x14ac:dyDescent="0.35">
      <c r="B686" s="22" t="s">
        <v>1613</v>
      </c>
      <c r="C686" s="116">
        <v>55</v>
      </c>
      <c r="D686" s="323">
        <v>1</v>
      </c>
      <c r="E686" s="17"/>
      <c r="F686" s="276">
        <f>VLOOKUP(C686,'DB-캐릭터별 스테이지 매칭'!$E$3:$F$302,2,0)</f>
        <v>110</v>
      </c>
      <c r="G686" s="276" t="str">
        <f>VLOOKUP(F686,'DB-캐릭터별 스테이지 매칭'!$I$3:$L$1698,4,0)</f>
        <v>5-19</v>
      </c>
      <c r="H686" s="276">
        <f>_xlfn.IFNA(VLOOKUP(B686,'DB-서식용'!$D$4:$E$12,2,0),"")</f>
        <v>1040410001</v>
      </c>
      <c r="I686" s="29">
        <f>IFERROR((VLOOKUP(F686,'DB-방치 재화'!$B$3:$I$1800,(MATCH(H686,'DB-방치 재화'!$F$1:$I$1,0)+4),0))*60*24*D686,"0")*(1.7+1.58)</f>
        <v>10473.040000000001</v>
      </c>
      <c r="J686" s="29">
        <f>_xlfn.IFNA(IF(H686='DB-일일 퀘스트'!$F$6,VLOOKUP(F686,'DB-방치 재화'!$B$3:$H$1698,5,0)*VLOOKUP(H686,'DB-일일 퀘스트'!$F$6:$H$13,3,0),IF(H686='DB-일일 퀘스트'!$F$7,VLOOKUP(F686,'DB-방치 재화'!$B$3:$H$1698,6,0)*VLOOKUP(H686,'DB-일일 퀘스트'!$F$6:$H$13,3,0),IF(H686='DB-일일 퀘스트'!$F$8,VLOOKUP(F686,'DB-방치 재화'!$B$3:$H$1698,7,0)*VLOOKUP(H686,'DB-일일 퀘스트'!$F$6:$H$13,3,0),VLOOKUP(H686,'DB-일일 퀘스트'!$F$6:$H$13,3,0)))),"0")</f>
        <v>133.04166666666666</v>
      </c>
      <c r="K686" s="29">
        <f>_xlfn.IFNA((IF(H686='DB-주간 퀘스트'!$F$6,VLOOKUP(F686,'DB-방치 재화'!$B$3:$H$1698,5,0)*VLOOKUP(H686,'DB-주간 퀘스트'!$F$6:$H$15,3,0),IF(H686='DB-주간 퀘스트'!$F$7,VLOOKUP(F686,'DB-방치 재화'!$B$3:$H$1698,6,0)*VLOOKUP(H686,'DB-주간 퀘스트'!$F$6:$H$15,3,0),IF(H686='DB-주간 퀘스트'!$F$8,VLOOKUP(F686,'DB-방치 재화'!$B$3:$H$1698,7,0)*VLOOKUP(H686,'DB-주간 퀘스트'!$F$6:$H$15,3,0),VLOOKUP(H686,'DB-주간 퀘스트'!$F$6:$H$15,3,0)))))/7,"0")</f>
        <v>38.011904761904759</v>
      </c>
      <c r="L686" s="29">
        <f t="array" ref="L686">_xlfn.IFNA(IF(H686='DB-아스니아 미션'!$F$8,VLOOKUP('주요 재화 수급처 관리'!$F$10:$F$11,'DB-방치 재화'!$B$3:$H$1698,6,0)*'DB-아스니아 미션'!$H$8,VLOOKUP('주요 재화 수급처 관리'!$H$10:$H$11,'DB-아스니아 미션'!$F$7:$H$10,3,0)),"0")/7</f>
        <v>274.28571428571428</v>
      </c>
      <c r="M686" s="29">
        <f>(((VLOOKUP(F686,'DB-방치 재화'!$B$3:$I$1698,8,0)+8)*(VLOOKUP(H686,'DB-파견 작전실'!$L$8:$M$14,2,0)))*D686)</f>
        <v>316.57253333333335</v>
      </c>
      <c r="N686" s="29">
        <f>_xlfn.IFNA(IF(C686&lt;'DB-선물'!$E$5,VLOOKUP('주요 재화 수급처 관리'!$H$10,'DB-선물'!$G$6:$I$9,3,0),(IF('DB-선물'!$E$11&lt;=C686&lt;'DB-선물'!E631,VLOOKUP('주요 재화 수급처 관리'!$H$10,'DB-선물'!$G$12:$I$15,3,0),VLOOKUP(H686,'DB-선물'!$G$18:$I$21,3,0)))),"0")*6*D686</f>
        <v>0</v>
      </c>
      <c r="O686" s="29">
        <f t="array" ref="O686">(_xlfn.IFNA((VLOOKUP((INDEX('DB-메모리얼'!$F$5:$F$98,MATCH(MIN(ABS('DB-메모리얼'!$F$5:$F$98-'주요 재화 수급처 관리'!$C$10)),ABS('DB-메모리얼'!$F$5:$F$98-'주요 재화 수급처 관리'!$C$10),0))),'DB-메모리얼'!$F$5:$K$98,MATCH(H686,'DB-메모리얼'!$H$3:$K$3,0)+2,0)),"0"))*D686/14</f>
        <v>0</v>
      </c>
      <c r="P686" s="29" t="str">
        <f t="shared" si="26"/>
        <v/>
      </c>
      <c r="Q686" s="299">
        <f t="shared" si="27"/>
        <v>11234.951819047619</v>
      </c>
    </row>
    <row r="687" spans="2:17" ht="18" thickTop="1" thickBot="1" x14ac:dyDescent="0.35">
      <c r="B687" s="22" t="s">
        <v>1613</v>
      </c>
      <c r="C687" s="116">
        <v>56</v>
      </c>
      <c r="D687" s="323">
        <v>1</v>
      </c>
      <c r="E687" s="17"/>
      <c r="F687" s="276">
        <f>VLOOKUP(C687,'DB-캐릭터별 스테이지 매칭'!$E$3:$F$302,2,0)</f>
        <v>113</v>
      </c>
      <c r="G687" s="276" t="str">
        <f>VLOOKUP(F687,'DB-캐릭터별 스테이지 매칭'!$I$3:$L$1698,4,0)</f>
        <v>5-22</v>
      </c>
      <c r="H687" s="276">
        <f>_xlfn.IFNA(VLOOKUP(B687,'DB-서식용'!$D$4:$E$12,2,0),"")</f>
        <v>1040410001</v>
      </c>
      <c r="I687" s="29">
        <f>IFERROR((VLOOKUP(F687,'DB-방치 재화'!$B$3:$I$1800,(MATCH(H687,'DB-방치 재화'!$F$1:$I$1,0)+4),0))*60*24*D687,"0")*(1.7+1.58)</f>
        <v>10502.560000000001</v>
      </c>
      <c r="J687" s="29">
        <f>_xlfn.IFNA(IF(H687='DB-일일 퀘스트'!$F$6,VLOOKUP(F687,'DB-방치 재화'!$B$3:$H$1698,5,0)*VLOOKUP(H687,'DB-일일 퀘스트'!$F$6:$H$13,3,0),IF(H687='DB-일일 퀘스트'!$F$7,VLOOKUP(F687,'DB-방치 재화'!$B$3:$H$1698,6,0)*VLOOKUP(H687,'DB-일일 퀘스트'!$F$6:$H$13,3,0),IF(H687='DB-일일 퀘스트'!$F$8,VLOOKUP(F687,'DB-방치 재화'!$B$3:$H$1698,7,0)*VLOOKUP(H687,'DB-일일 퀘스트'!$F$6:$H$13,3,0),VLOOKUP(H687,'DB-일일 퀘스트'!$F$6:$H$13,3,0)))),"0")</f>
        <v>133.41666666666666</v>
      </c>
      <c r="K687" s="29">
        <f>_xlfn.IFNA((IF(H687='DB-주간 퀘스트'!$F$6,VLOOKUP(F687,'DB-방치 재화'!$B$3:$H$1698,5,0)*VLOOKUP(H687,'DB-주간 퀘스트'!$F$6:$H$15,3,0),IF(H687='DB-주간 퀘스트'!$F$7,VLOOKUP(F687,'DB-방치 재화'!$B$3:$H$1698,6,0)*VLOOKUP(H687,'DB-주간 퀘스트'!$F$6:$H$15,3,0),IF(H687='DB-주간 퀘스트'!$F$8,VLOOKUP(F687,'DB-방치 재화'!$B$3:$H$1698,7,0)*VLOOKUP(H687,'DB-주간 퀘스트'!$F$6:$H$15,3,0),VLOOKUP(H687,'DB-주간 퀘스트'!$F$6:$H$15,3,0)))))/7,"0")</f>
        <v>38.119047619047613</v>
      </c>
      <c r="L687" s="29">
        <f t="array" ref="L687">_xlfn.IFNA(IF(H687='DB-아스니아 미션'!$F$8,VLOOKUP('주요 재화 수급처 관리'!$F$10:$F$11,'DB-방치 재화'!$B$3:$H$1698,6,0)*'DB-아스니아 미션'!$H$8,VLOOKUP('주요 재화 수급처 관리'!$H$10:$H$11,'DB-아스니아 미션'!$F$7:$H$10,3,0)),"0")/7</f>
        <v>274.28571428571428</v>
      </c>
      <c r="M687" s="29">
        <f>(((VLOOKUP(F687,'DB-방치 재화'!$B$3:$I$1698,8,0)+8)*(VLOOKUP(H687,'DB-파견 작전실'!$L$8:$M$14,2,0)))*D687)</f>
        <v>316.57253333333335</v>
      </c>
      <c r="N687" s="29">
        <f>_xlfn.IFNA(IF(C687&lt;'DB-선물'!$E$5,VLOOKUP('주요 재화 수급처 관리'!$H$10,'DB-선물'!$G$6:$I$9,3,0),(IF('DB-선물'!$E$11&lt;=C687&lt;'DB-선물'!E632,VLOOKUP('주요 재화 수급처 관리'!$H$10,'DB-선물'!$G$12:$I$15,3,0),VLOOKUP(H687,'DB-선물'!$G$18:$I$21,3,0)))),"0")*6*D687</f>
        <v>0</v>
      </c>
      <c r="O687" s="29">
        <f t="array" ref="O687">(_xlfn.IFNA((VLOOKUP((INDEX('DB-메모리얼'!$F$5:$F$98,MATCH(MIN(ABS('DB-메모리얼'!$F$5:$F$98-'주요 재화 수급처 관리'!$C$10)),ABS('DB-메모리얼'!$F$5:$F$98-'주요 재화 수급처 관리'!$C$10),0))),'DB-메모리얼'!$F$5:$K$98,MATCH(H687,'DB-메모리얼'!$H$3:$K$3,0)+2,0)),"0"))*D687/14</f>
        <v>0</v>
      </c>
      <c r="P687" s="29" t="str">
        <f t="shared" si="26"/>
        <v/>
      </c>
      <c r="Q687" s="299">
        <f t="shared" si="27"/>
        <v>11264.953961904763</v>
      </c>
    </row>
    <row r="688" spans="2:17" ht="18" thickTop="1" thickBot="1" x14ac:dyDescent="0.35">
      <c r="B688" s="22" t="s">
        <v>1613</v>
      </c>
      <c r="C688" s="5">
        <v>57</v>
      </c>
      <c r="D688" s="323">
        <v>1</v>
      </c>
      <c r="E688" s="17"/>
      <c r="F688" s="276">
        <f>VLOOKUP(C688,'DB-캐릭터별 스테이지 매칭'!$E$3:$F$302,2,0)</f>
        <v>117</v>
      </c>
      <c r="G688" s="276" t="str">
        <f>VLOOKUP(F688,'DB-캐릭터별 스테이지 매칭'!$I$3:$L$1698,4,0)</f>
        <v>5-26</v>
      </c>
      <c r="H688" s="276">
        <f>_xlfn.IFNA(VLOOKUP(B688,'DB-서식용'!$D$4:$E$12,2,0),"")</f>
        <v>1040410001</v>
      </c>
      <c r="I688" s="29">
        <f>IFERROR((VLOOKUP(F688,'DB-방치 재화'!$B$3:$I$1800,(MATCH(H688,'DB-방치 재화'!$F$1:$I$1,0)+4),0))*60*24*D688,"0")*(1.7+1.58)</f>
        <v>10541.92</v>
      </c>
      <c r="J688" s="29">
        <f>_xlfn.IFNA(IF(H688='DB-일일 퀘스트'!$F$6,VLOOKUP(F688,'DB-방치 재화'!$B$3:$H$1698,5,0)*VLOOKUP(H688,'DB-일일 퀘스트'!$F$6:$H$13,3,0),IF(H688='DB-일일 퀘스트'!$F$7,VLOOKUP(F688,'DB-방치 재화'!$B$3:$H$1698,6,0)*VLOOKUP(H688,'DB-일일 퀘스트'!$F$6:$H$13,3,0),IF(H688='DB-일일 퀘스트'!$F$8,VLOOKUP(F688,'DB-방치 재화'!$B$3:$H$1698,7,0)*VLOOKUP(H688,'DB-일일 퀘스트'!$F$6:$H$13,3,0),VLOOKUP(H688,'DB-일일 퀘스트'!$F$6:$H$13,3,0)))),"0")</f>
        <v>133.91666666666666</v>
      </c>
      <c r="K688" s="29">
        <f>_xlfn.IFNA((IF(H688='DB-주간 퀘스트'!$F$6,VLOOKUP(F688,'DB-방치 재화'!$B$3:$H$1698,5,0)*VLOOKUP(H688,'DB-주간 퀘스트'!$F$6:$H$15,3,0),IF(H688='DB-주간 퀘스트'!$F$7,VLOOKUP(F688,'DB-방치 재화'!$B$3:$H$1698,6,0)*VLOOKUP(H688,'DB-주간 퀘스트'!$F$6:$H$15,3,0),IF(H688='DB-주간 퀘스트'!$F$8,VLOOKUP(F688,'DB-방치 재화'!$B$3:$H$1698,7,0)*VLOOKUP(H688,'DB-주간 퀘스트'!$F$6:$H$15,3,0),VLOOKUP(H688,'DB-주간 퀘스트'!$F$6:$H$15,3,0)))))/7,"0")</f>
        <v>38.261904761904759</v>
      </c>
      <c r="L688" s="29">
        <f t="array" ref="L688">_xlfn.IFNA(IF(H688='DB-아스니아 미션'!$F$8,VLOOKUP('주요 재화 수급처 관리'!$F$10:$F$11,'DB-방치 재화'!$B$3:$H$1698,6,0)*'DB-아스니아 미션'!$H$8,VLOOKUP('주요 재화 수급처 관리'!$H$10:$H$11,'DB-아스니아 미션'!$F$7:$H$10,3,0)),"0")/7</f>
        <v>274.28571428571428</v>
      </c>
      <c r="M688" s="29">
        <f>(((VLOOKUP(F688,'DB-방치 재화'!$B$3:$I$1698,8,0)+8)*(VLOOKUP(H688,'DB-파견 작전실'!$L$8:$M$14,2,0)))*D688)</f>
        <v>316.57253333333335</v>
      </c>
      <c r="N688" s="29">
        <f>_xlfn.IFNA(IF(C688&lt;'DB-선물'!$E$5,VLOOKUP('주요 재화 수급처 관리'!$H$10,'DB-선물'!$G$6:$I$9,3,0),(IF('DB-선물'!$E$11&lt;=C688&lt;'DB-선물'!E634,VLOOKUP('주요 재화 수급처 관리'!$H$10,'DB-선물'!$G$12:$I$15,3,0),VLOOKUP(H688,'DB-선물'!$G$18:$I$21,3,0)))),"0")*6*D688</f>
        <v>0</v>
      </c>
      <c r="O688" s="29">
        <f t="array" ref="O688">(_xlfn.IFNA((VLOOKUP((INDEX('DB-메모리얼'!$F$5:$F$98,MATCH(MIN(ABS('DB-메모리얼'!$F$5:$F$98-'주요 재화 수급처 관리'!$C$10)),ABS('DB-메모리얼'!$F$5:$F$98-'주요 재화 수급처 관리'!$C$10),0))),'DB-메모리얼'!$F$5:$K$98,MATCH(H688,'DB-메모리얼'!$H$3:$K$3,0)+2,0)),"0"))*D688/14</f>
        <v>0</v>
      </c>
      <c r="P688" s="29" t="str">
        <f>IF(F688&gt;130,1028,"")</f>
        <v/>
      </c>
      <c r="Q688" s="299">
        <f>SUM(I688:P688)+E688</f>
        <v>11304.956819047618</v>
      </c>
    </row>
    <row r="689" spans="2:17" ht="18" thickTop="1" thickBot="1" x14ac:dyDescent="0.35">
      <c r="B689" s="22" t="s">
        <v>1613</v>
      </c>
      <c r="C689" s="5">
        <v>58</v>
      </c>
      <c r="D689" s="323">
        <v>1</v>
      </c>
      <c r="E689" s="17"/>
      <c r="F689" s="276">
        <f>VLOOKUP(C689,'DB-캐릭터별 스테이지 매칭'!$E$3:$F$302,2,0)</f>
        <v>120</v>
      </c>
      <c r="G689" s="276" t="str">
        <f>VLOOKUP(F689,'DB-캐릭터별 스테이지 매칭'!$I$3:$L$1698,4,0)</f>
        <v>5-29</v>
      </c>
      <c r="H689" s="276">
        <f>_xlfn.IFNA(VLOOKUP(B689,'DB-서식용'!$D$4:$E$12,2,0),"")</f>
        <v>1040410001</v>
      </c>
      <c r="I689" s="29">
        <f>IFERROR((VLOOKUP(F689,'DB-방치 재화'!$B$3:$I$1800,(MATCH(H689,'DB-방치 재화'!$F$1:$I$1,0)+4),0))*60*24*D689,"0")*(1.7+1.58)</f>
        <v>10568.160000000002</v>
      </c>
      <c r="J689" s="29">
        <f>_xlfn.IFNA(IF(H689='DB-일일 퀘스트'!$F$6,VLOOKUP(F689,'DB-방치 재화'!$B$3:$H$1698,5,0)*VLOOKUP(H689,'DB-일일 퀘스트'!$F$6:$H$13,3,0),IF(H689='DB-일일 퀘스트'!$F$7,VLOOKUP(F689,'DB-방치 재화'!$B$3:$H$1698,6,0)*VLOOKUP(H689,'DB-일일 퀘스트'!$F$6:$H$13,3,0),IF(H689='DB-일일 퀘스트'!$F$8,VLOOKUP(F689,'DB-방치 재화'!$B$3:$H$1698,7,0)*VLOOKUP(H689,'DB-일일 퀘스트'!$F$6:$H$13,3,0),VLOOKUP(H689,'DB-일일 퀘스트'!$F$6:$H$13,3,0)))),"0")</f>
        <v>134.25</v>
      </c>
      <c r="K689" s="29">
        <f>_xlfn.IFNA((IF(H689='DB-주간 퀘스트'!$F$6,VLOOKUP(F689,'DB-방치 재화'!$B$3:$H$1698,5,0)*VLOOKUP(H689,'DB-주간 퀘스트'!$F$6:$H$15,3,0),IF(H689='DB-주간 퀘스트'!$F$7,VLOOKUP(F689,'DB-방치 재화'!$B$3:$H$1698,6,0)*VLOOKUP(H689,'DB-주간 퀘스트'!$F$6:$H$15,3,0),IF(H689='DB-주간 퀘스트'!$F$8,VLOOKUP(F689,'DB-방치 재화'!$B$3:$H$1698,7,0)*VLOOKUP(H689,'DB-주간 퀘스트'!$F$6:$H$15,3,0),VLOOKUP(H689,'DB-주간 퀘스트'!$F$6:$H$15,3,0)))))/7,"0")</f>
        <v>38.357142857142854</v>
      </c>
      <c r="L689" s="29">
        <f t="array" ref="L689">_xlfn.IFNA(IF(H689='DB-아스니아 미션'!$F$8,VLOOKUP('주요 재화 수급처 관리'!$F$10:$F$11,'DB-방치 재화'!$B$3:$H$1698,6,0)*'DB-아스니아 미션'!$H$8,VLOOKUP('주요 재화 수급처 관리'!$H$10:$H$11,'DB-아스니아 미션'!$F$7:$H$10,3,0)),"0")/7</f>
        <v>274.28571428571428</v>
      </c>
      <c r="M689" s="29">
        <f>(((VLOOKUP(F689,'DB-방치 재화'!$B$3:$I$1698,8,0)+8)*(VLOOKUP(H689,'DB-파견 작전실'!$L$8:$M$14,2,0)))*D689)</f>
        <v>316.57253333333335</v>
      </c>
      <c r="N689" s="29">
        <f>_xlfn.IFNA(IF(C689&lt;'DB-선물'!$E$5,VLOOKUP('주요 재화 수급처 관리'!$H$10,'DB-선물'!$G$6:$I$9,3,0),(IF('DB-선물'!$E$11&lt;=C689&lt;'DB-선물'!E635,VLOOKUP('주요 재화 수급처 관리'!$H$10,'DB-선물'!$G$12:$I$15,3,0),VLOOKUP(H689,'DB-선물'!$G$18:$I$21,3,0)))),"0")*6*D689</f>
        <v>0</v>
      </c>
      <c r="O689" s="29">
        <f t="array" ref="O689">(_xlfn.IFNA((VLOOKUP((INDEX('DB-메모리얼'!$F$5:$F$98,MATCH(MIN(ABS('DB-메모리얼'!$F$5:$F$98-'주요 재화 수급처 관리'!$C$10)),ABS('DB-메모리얼'!$F$5:$F$98-'주요 재화 수급처 관리'!$C$10),0))),'DB-메모리얼'!$F$5:$K$98,MATCH(H689,'DB-메모리얼'!$H$3:$K$3,0)+2,0)),"0"))*D689/14</f>
        <v>0</v>
      </c>
      <c r="P689" s="29" t="str">
        <f t="shared" ref="P689:P752" si="28">IF(F689&gt;130,1028,"")</f>
        <v/>
      </c>
      <c r="Q689" s="299">
        <f t="shared" ref="Q689:Q752" si="29">SUM(I689:P689)+E689</f>
        <v>11331.625390476192</v>
      </c>
    </row>
    <row r="690" spans="2:17" ht="18" thickTop="1" thickBot="1" x14ac:dyDescent="0.35">
      <c r="B690" s="22" t="s">
        <v>1613</v>
      </c>
      <c r="C690" s="5">
        <v>59</v>
      </c>
      <c r="D690" s="323">
        <v>1</v>
      </c>
      <c r="E690" s="17"/>
      <c r="F690" s="276">
        <f>VLOOKUP(C690,'DB-캐릭터별 스테이지 매칭'!$E$3:$F$302,2,0)</f>
        <v>123</v>
      </c>
      <c r="G690" s="276" t="str">
        <f>VLOOKUP(F690,'DB-캐릭터별 스테이지 매칭'!$I$3:$L$1698,4,0)</f>
        <v>5-32</v>
      </c>
      <c r="H690" s="276">
        <f>_xlfn.IFNA(VLOOKUP(B690,'DB-서식용'!$D$4:$E$12,2,0),"")</f>
        <v>1040410001</v>
      </c>
      <c r="I690" s="29">
        <f>IFERROR((VLOOKUP(F690,'DB-방치 재화'!$B$3:$I$1800,(MATCH(H690,'DB-방치 재화'!$F$1:$I$1,0)+4),0))*60*24*D690,"0")*(1.7+1.58)</f>
        <v>10597.68</v>
      </c>
      <c r="J690" s="29">
        <f>_xlfn.IFNA(IF(H690='DB-일일 퀘스트'!$F$6,VLOOKUP(F690,'DB-방치 재화'!$B$3:$H$1698,5,0)*VLOOKUP(H690,'DB-일일 퀘스트'!$F$6:$H$13,3,0),IF(H690='DB-일일 퀘스트'!$F$7,VLOOKUP(F690,'DB-방치 재화'!$B$3:$H$1698,6,0)*VLOOKUP(H690,'DB-일일 퀘스트'!$F$6:$H$13,3,0),IF(H690='DB-일일 퀘스트'!$F$8,VLOOKUP(F690,'DB-방치 재화'!$B$3:$H$1698,7,0)*VLOOKUP(H690,'DB-일일 퀘스트'!$F$6:$H$13,3,0),VLOOKUP(H690,'DB-일일 퀘스트'!$F$6:$H$13,3,0)))),"0")</f>
        <v>134.625</v>
      </c>
      <c r="K690" s="29">
        <f>_xlfn.IFNA((IF(H690='DB-주간 퀘스트'!$F$6,VLOOKUP(F690,'DB-방치 재화'!$B$3:$H$1698,5,0)*VLOOKUP(H690,'DB-주간 퀘스트'!$F$6:$H$15,3,0),IF(H690='DB-주간 퀘스트'!$F$7,VLOOKUP(F690,'DB-방치 재화'!$B$3:$H$1698,6,0)*VLOOKUP(H690,'DB-주간 퀘스트'!$F$6:$H$15,3,0),IF(H690='DB-주간 퀘스트'!$F$8,VLOOKUP(F690,'DB-방치 재화'!$B$3:$H$1698,7,0)*VLOOKUP(H690,'DB-주간 퀘스트'!$F$6:$H$15,3,0),VLOOKUP(H690,'DB-주간 퀘스트'!$F$6:$H$15,3,0)))))/7,"0")</f>
        <v>38.464285714285715</v>
      </c>
      <c r="L690" s="29">
        <f t="array" ref="L690">_xlfn.IFNA(IF(H690='DB-아스니아 미션'!$F$8,VLOOKUP('주요 재화 수급처 관리'!$F$10:$F$11,'DB-방치 재화'!$B$3:$H$1698,6,0)*'DB-아스니아 미션'!$H$8,VLOOKUP('주요 재화 수급처 관리'!$H$10:$H$11,'DB-아스니아 미션'!$F$7:$H$10,3,0)),"0")/7</f>
        <v>274.28571428571428</v>
      </c>
      <c r="M690" s="29">
        <f>(((VLOOKUP(F690,'DB-방치 재화'!$B$3:$I$1698,8,0)+8)*(VLOOKUP(H690,'DB-파견 작전실'!$L$8:$M$14,2,0)))*D690)</f>
        <v>316.57253333333335</v>
      </c>
      <c r="N690" s="29">
        <f>_xlfn.IFNA(IF(C690&lt;'DB-선물'!$E$5,VLOOKUP('주요 재화 수급처 관리'!$H$10,'DB-선물'!$G$6:$I$9,3,0),(IF('DB-선물'!$E$11&lt;=C690&lt;'DB-선물'!E636,VLOOKUP('주요 재화 수급처 관리'!$H$10,'DB-선물'!$G$12:$I$15,3,0),VLOOKUP(H690,'DB-선물'!$G$18:$I$21,3,0)))),"0")*6*D690</f>
        <v>0</v>
      </c>
      <c r="O690" s="29">
        <f t="array" ref="O690">(_xlfn.IFNA((VLOOKUP((INDEX('DB-메모리얼'!$F$5:$F$98,MATCH(MIN(ABS('DB-메모리얼'!$F$5:$F$98-'주요 재화 수급처 관리'!$C$10)),ABS('DB-메모리얼'!$F$5:$F$98-'주요 재화 수급처 관리'!$C$10),0))),'DB-메모리얼'!$F$5:$K$98,MATCH(H690,'DB-메모리얼'!$H$3:$K$3,0)+2,0)),"0"))*D690/14</f>
        <v>0</v>
      </c>
      <c r="P690" s="29" t="str">
        <f t="shared" si="28"/>
        <v/>
      </c>
      <c r="Q690" s="299">
        <f t="shared" si="29"/>
        <v>11361.627533333334</v>
      </c>
    </row>
    <row r="691" spans="2:17" ht="18" thickTop="1" thickBot="1" x14ac:dyDescent="0.35">
      <c r="B691" s="22" t="s">
        <v>1613</v>
      </c>
      <c r="C691" s="5">
        <v>60</v>
      </c>
      <c r="D691" s="323">
        <v>1</v>
      </c>
      <c r="E691" s="17"/>
      <c r="F691" s="276">
        <f>VLOOKUP(C691,'DB-캐릭터별 스테이지 매칭'!$E$3:$F$302,2,0)</f>
        <v>127</v>
      </c>
      <c r="G691" s="276" t="str">
        <f>VLOOKUP(F691,'DB-캐릭터별 스테이지 매칭'!$I$3:$L$1698,4,0)</f>
        <v>6-1</v>
      </c>
      <c r="H691" s="276">
        <f>_xlfn.IFNA(VLOOKUP(B691,'DB-서식용'!$D$4:$E$12,2,0),"")</f>
        <v>1040410001</v>
      </c>
      <c r="I691" s="29">
        <f>IFERROR((VLOOKUP(F691,'DB-방치 재화'!$B$3:$I$1800,(MATCH(H691,'DB-방치 재화'!$F$1:$I$1,0)+4),0))*60*24*D691,"0")*(1.7+1.58)</f>
        <v>10633.76</v>
      </c>
      <c r="J691" s="29">
        <f>_xlfn.IFNA(IF(H691='DB-일일 퀘스트'!$F$6,VLOOKUP(F691,'DB-방치 재화'!$B$3:$H$1698,5,0)*VLOOKUP(H691,'DB-일일 퀘스트'!$F$6:$H$13,3,0),IF(H691='DB-일일 퀘스트'!$F$7,VLOOKUP(F691,'DB-방치 재화'!$B$3:$H$1698,6,0)*VLOOKUP(H691,'DB-일일 퀘스트'!$F$6:$H$13,3,0),IF(H691='DB-일일 퀘스트'!$F$8,VLOOKUP(F691,'DB-방치 재화'!$B$3:$H$1698,7,0)*VLOOKUP(H691,'DB-일일 퀘스트'!$F$6:$H$13,3,0),VLOOKUP(H691,'DB-일일 퀘스트'!$F$6:$H$13,3,0)))),"0")</f>
        <v>135.08333333333334</v>
      </c>
      <c r="K691" s="29">
        <f>_xlfn.IFNA((IF(H691='DB-주간 퀘스트'!$F$6,VLOOKUP(F691,'DB-방치 재화'!$B$3:$H$1698,5,0)*VLOOKUP(H691,'DB-주간 퀘스트'!$F$6:$H$15,3,0),IF(H691='DB-주간 퀘스트'!$F$7,VLOOKUP(F691,'DB-방치 재화'!$B$3:$H$1698,6,0)*VLOOKUP(H691,'DB-주간 퀘스트'!$F$6:$H$15,3,0),IF(H691='DB-주간 퀘스트'!$F$8,VLOOKUP(F691,'DB-방치 재화'!$B$3:$H$1698,7,0)*VLOOKUP(H691,'DB-주간 퀘스트'!$F$6:$H$15,3,0),VLOOKUP(H691,'DB-주간 퀘스트'!$F$6:$H$15,3,0)))))/7,"0")</f>
        <v>38.595238095238095</v>
      </c>
      <c r="L691" s="29">
        <f t="array" ref="L691">_xlfn.IFNA(IF(H691='DB-아스니아 미션'!$F$8,VLOOKUP('주요 재화 수급처 관리'!$F$10:$F$11,'DB-방치 재화'!$B$3:$H$1698,6,0)*'DB-아스니아 미션'!$H$8,VLOOKUP('주요 재화 수급처 관리'!$H$10:$H$11,'DB-아스니아 미션'!$F$7:$H$10,3,0)),"0")/7</f>
        <v>274.28571428571428</v>
      </c>
      <c r="M691" s="29">
        <f>(((VLOOKUP(F691,'DB-방치 재화'!$B$3:$I$1698,8,0)+8)*(VLOOKUP(H691,'DB-파견 작전실'!$L$8:$M$14,2,0)))*D691)</f>
        <v>316.57253333333335</v>
      </c>
      <c r="N691" s="29">
        <f>_xlfn.IFNA(IF(C691&lt;'DB-선물'!$E$5,VLOOKUP('주요 재화 수급처 관리'!$H$10,'DB-선물'!$G$6:$I$9,3,0),(IF('DB-선물'!$E$11&lt;=C691&lt;'DB-선물'!E637,VLOOKUP('주요 재화 수급처 관리'!$H$10,'DB-선물'!$G$12:$I$15,3,0),VLOOKUP(H691,'DB-선물'!$G$18:$I$21,3,0)))),"0")*6*D691</f>
        <v>0</v>
      </c>
      <c r="O691" s="29">
        <f t="array" ref="O691">(_xlfn.IFNA((VLOOKUP((INDEX('DB-메모리얼'!$F$5:$F$98,MATCH(MIN(ABS('DB-메모리얼'!$F$5:$F$98-'주요 재화 수급처 관리'!$C$10)),ABS('DB-메모리얼'!$F$5:$F$98-'주요 재화 수급처 관리'!$C$10),0))),'DB-메모리얼'!$F$5:$K$98,MATCH(H691,'DB-메모리얼'!$H$3:$K$3,0)+2,0)),"0"))*D691/14</f>
        <v>0</v>
      </c>
      <c r="P691" s="29" t="str">
        <f t="shared" si="28"/>
        <v/>
      </c>
      <c r="Q691" s="299">
        <f t="shared" si="29"/>
        <v>11398.29681904762</v>
      </c>
    </row>
    <row r="692" spans="2:17" ht="18" thickTop="1" thickBot="1" x14ac:dyDescent="0.35">
      <c r="B692" s="22" t="s">
        <v>1613</v>
      </c>
      <c r="C692" s="116">
        <v>61</v>
      </c>
      <c r="D692" s="323">
        <v>1</v>
      </c>
      <c r="E692" s="17"/>
      <c r="F692" s="276">
        <f>VLOOKUP(C692,'DB-캐릭터별 스테이지 매칭'!$E$3:$F$302,2,0)</f>
        <v>130</v>
      </c>
      <c r="G692" s="276" t="str">
        <f>VLOOKUP(F692,'DB-캐릭터별 스테이지 매칭'!$I$3:$L$1698,4,0)</f>
        <v>6-4</v>
      </c>
      <c r="H692" s="276">
        <f>_xlfn.IFNA(VLOOKUP(B692,'DB-서식용'!$D$4:$E$12,2,0),"")</f>
        <v>1040410001</v>
      </c>
      <c r="I692" s="29">
        <f>IFERROR((VLOOKUP(F692,'DB-방치 재화'!$B$3:$I$1800,(MATCH(H692,'DB-방치 재화'!$F$1:$I$1,0)+4),0))*60*24*D692,"0")*(1.7+1.58)</f>
        <v>10663.279999999999</v>
      </c>
      <c r="J692" s="29">
        <f>_xlfn.IFNA(IF(H692='DB-일일 퀘스트'!$F$6,VLOOKUP(F692,'DB-방치 재화'!$B$3:$H$1698,5,0)*VLOOKUP(H692,'DB-일일 퀘스트'!$F$6:$H$13,3,0),IF(H692='DB-일일 퀘스트'!$F$7,VLOOKUP(F692,'DB-방치 재화'!$B$3:$H$1698,6,0)*VLOOKUP(H692,'DB-일일 퀘스트'!$F$6:$H$13,3,0),IF(H692='DB-일일 퀘스트'!$F$8,VLOOKUP(F692,'DB-방치 재화'!$B$3:$H$1698,7,0)*VLOOKUP(H692,'DB-일일 퀘스트'!$F$6:$H$13,3,0),VLOOKUP(H692,'DB-일일 퀘스트'!$F$6:$H$13,3,0)))),"0")</f>
        <v>135.45833333333331</v>
      </c>
      <c r="K692" s="29">
        <f>_xlfn.IFNA((IF(H692='DB-주간 퀘스트'!$F$6,VLOOKUP(F692,'DB-방치 재화'!$B$3:$H$1698,5,0)*VLOOKUP(H692,'DB-주간 퀘스트'!$F$6:$H$15,3,0),IF(H692='DB-주간 퀘스트'!$F$7,VLOOKUP(F692,'DB-방치 재화'!$B$3:$H$1698,6,0)*VLOOKUP(H692,'DB-주간 퀘스트'!$F$6:$H$15,3,0),IF(H692='DB-주간 퀘스트'!$F$8,VLOOKUP(F692,'DB-방치 재화'!$B$3:$H$1698,7,0)*VLOOKUP(H692,'DB-주간 퀘스트'!$F$6:$H$15,3,0),VLOOKUP(H692,'DB-주간 퀘스트'!$F$6:$H$15,3,0)))))/7,"0")</f>
        <v>38.702380952380949</v>
      </c>
      <c r="L692" s="29">
        <f t="array" ref="L692">_xlfn.IFNA(IF(H692='DB-아스니아 미션'!$F$8,VLOOKUP('주요 재화 수급처 관리'!$F$10:$F$11,'DB-방치 재화'!$B$3:$H$1698,6,0)*'DB-아스니아 미션'!$H$8,VLOOKUP('주요 재화 수급처 관리'!$H$10:$H$11,'DB-아스니아 미션'!$F$7:$H$10,3,0)),"0")/7</f>
        <v>274.28571428571428</v>
      </c>
      <c r="M692" s="29">
        <f>(((VLOOKUP(F692,'DB-방치 재화'!$B$3:$I$1698,8,0)+8)*(VLOOKUP(H692,'DB-파견 작전실'!$L$8:$M$14,2,0)))*D692)</f>
        <v>316.57253333333335</v>
      </c>
      <c r="N692" s="29">
        <f>_xlfn.IFNA(IF(C692&lt;'DB-선물'!$E$5,VLOOKUP('주요 재화 수급처 관리'!$H$10,'DB-선물'!$G$6:$I$9,3,0),(IF('DB-선물'!$E$11&lt;=C692&lt;'DB-선물'!E638,VLOOKUP('주요 재화 수급처 관리'!$H$10,'DB-선물'!$G$12:$I$15,3,0),VLOOKUP(H692,'DB-선물'!$G$18:$I$21,3,0)))),"0")*6*D692</f>
        <v>0</v>
      </c>
      <c r="O692" s="29">
        <f t="array" ref="O692">(_xlfn.IFNA((VLOOKUP((INDEX('DB-메모리얼'!$F$5:$F$98,MATCH(MIN(ABS('DB-메모리얼'!$F$5:$F$98-'주요 재화 수급처 관리'!$C$10)),ABS('DB-메모리얼'!$F$5:$F$98-'주요 재화 수급처 관리'!$C$10),0))),'DB-메모리얼'!$F$5:$K$98,MATCH(H692,'DB-메모리얼'!$H$3:$K$3,0)+2,0)),"0"))*D692/14</f>
        <v>0</v>
      </c>
      <c r="P692" s="29" t="str">
        <f t="shared" si="28"/>
        <v/>
      </c>
      <c r="Q692" s="299">
        <f t="shared" si="29"/>
        <v>11428.298961904762</v>
      </c>
    </row>
    <row r="693" spans="2:17" ht="18" thickTop="1" thickBot="1" x14ac:dyDescent="0.35">
      <c r="B693" s="22" t="s">
        <v>1613</v>
      </c>
      <c r="C693" s="116">
        <v>62</v>
      </c>
      <c r="D693" s="323">
        <v>1</v>
      </c>
      <c r="E693" s="17"/>
      <c r="F693" s="276">
        <f>VLOOKUP(C693,'DB-캐릭터별 스테이지 매칭'!$E$3:$F$302,2,0)</f>
        <v>134</v>
      </c>
      <c r="G693" s="276" t="str">
        <f>VLOOKUP(F693,'DB-캐릭터별 스테이지 매칭'!$I$3:$L$1698,4,0)</f>
        <v>6-8</v>
      </c>
      <c r="H693" s="276">
        <f>_xlfn.IFNA(VLOOKUP(B693,'DB-서식용'!$D$4:$E$12,2,0),"")</f>
        <v>1040410001</v>
      </c>
      <c r="I693" s="29">
        <f>IFERROR((VLOOKUP(F693,'DB-방치 재화'!$B$3:$I$1800,(MATCH(H693,'DB-방치 재화'!$F$1:$I$1,0)+4),0))*60*24*D693,"0")*(1.7+1.58)</f>
        <v>10702.64</v>
      </c>
      <c r="J693" s="29">
        <f>_xlfn.IFNA(IF(H693='DB-일일 퀘스트'!$F$6,VLOOKUP(F693,'DB-방치 재화'!$B$3:$H$1698,5,0)*VLOOKUP(H693,'DB-일일 퀘스트'!$F$6:$H$13,3,0),IF(H693='DB-일일 퀘스트'!$F$7,VLOOKUP(F693,'DB-방치 재화'!$B$3:$H$1698,6,0)*VLOOKUP(H693,'DB-일일 퀘스트'!$F$6:$H$13,3,0),IF(H693='DB-일일 퀘스트'!$F$8,VLOOKUP(F693,'DB-방치 재화'!$B$3:$H$1698,7,0)*VLOOKUP(H693,'DB-일일 퀘스트'!$F$6:$H$13,3,0),VLOOKUP(H693,'DB-일일 퀘스트'!$F$6:$H$13,3,0)))),"0")</f>
        <v>135.95833333333331</v>
      </c>
      <c r="K693" s="29">
        <f>_xlfn.IFNA((IF(H693='DB-주간 퀘스트'!$F$6,VLOOKUP(F693,'DB-방치 재화'!$B$3:$H$1698,5,0)*VLOOKUP(H693,'DB-주간 퀘스트'!$F$6:$H$15,3,0),IF(H693='DB-주간 퀘스트'!$F$7,VLOOKUP(F693,'DB-방치 재화'!$B$3:$H$1698,6,0)*VLOOKUP(H693,'DB-주간 퀘스트'!$F$6:$H$15,3,0),IF(H693='DB-주간 퀘스트'!$F$8,VLOOKUP(F693,'DB-방치 재화'!$B$3:$H$1698,7,0)*VLOOKUP(H693,'DB-주간 퀘스트'!$F$6:$H$15,3,0),VLOOKUP(H693,'DB-주간 퀘스트'!$F$6:$H$15,3,0)))))/7,"0")</f>
        <v>38.845238095238088</v>
      </c>
      <c r="L693" s="29">
        <f t="array" ref="L693">_xlfn.IFNA(IF(H693='DB-아스니아 미션'!$F$8,VLOOKUP('주요 재화 수급처 관리'!$F$10:$F$11,'DB-방치 재화'!$B$3:$H$1698,6,0)*'DB-아스니아 미션'!$H$8,VLOOKUP('주요 재화 수급처 관리'!$H$10:$H$11,'DB-아스니아 미션'!$F$7:$H$10,3,0)),"0")/7</f>
        <v>274.28571428571428</v>
      </c>
      <c r="M693" s="29">
        <f>(((VLOOKUP(F693,'DB-방치 재화'!$B$3:$I$1698,8,0)+8)*(VLOOKUP(H693,'DB-파견 작전실'!$L$8:$M$14,2,0)))*D693)</f>
        <v>316.57253333333335</v>
      </c>
      <c r="N693" s="29">
        <f>_xlfn.IFNA(IF(C693&lt;'DB-선물'!$E$5,VLOOKUP('주요 재화 수급처 관리'!$H$10,'DB-선물'!$G$6:$I$9,3,0),(IF('DB-선물'!$E$11&lt;=C693&lt;'DB-선물'!E639,VLOOKUP('주요 재화 수급처 관리'!$H$10,'DB-선물'!$G$12:$I$15,3,0),VLOOKUP(H693,'DB-선물'!$G$18:$I$21,3,0)))),"0")*6*D693</f>
        <v>0</v>
      </c>
      <c r="O693" s="29">
        <f t="array" ref="O693">(_xlfn.IFNA((VLOOKUP((INDEX('DB-메모리얼'!$F$5:$F$98,MATCH(MIN(ABS('DB-메모리얼'!$F$5:$F$98-'주요 재화 수급처 관리'!$C$10)),ABS('DB-메모리얼'!$F$5:$F$98-'주요 재화 수급처 관리'!$C$10),0))),'DB-메모리얼'!$F$5:$K$98,MATCH(H693,'DB-메모리얼'!$H$3:$K$3,0)+2,0)),"0"))*D693/14</f>
        <v>0</v>
      </c>
      <c r="P693" s="29">
        <f t="shared" si="28"/>
        <v>1028</v>
      </c>
      <c r="Q693" s="299">
        <f t="shared" si="29"/>
        <v>12496.30181904762</v>
      </c>
    </row>
    <row r="694" spans="2:17" ht="18" thickTop="1" thickBot="1" x14ac:dyDescent="0.35">
      <c r="B694" s="22" t="s">
        <v>1613</v>
      </c>
      <c r="C694" s="116">
        <v>63</v>
      </c>
      <c r="D694" s="323">
        <v>1</v>
      </c>
      <c r="E694" s="17"/>
      <c r="F694" s="276">
        <f>VLOOKUP(C694,'DB-캐릭터별 스테이지 매칭'!$E$3:$F$302,2,0)</f>
        <v>137</v>
      </c>
      <c r="G694" s="276" t="str">
        <f>VLOOKUP(F694,'DB-캐릭터별 스테이지 매칭'!$I$3:$L$1698,4,0)</f>
        <v>6-11</v>
      </c>
      <c r="H694" s="276">
        <f>_xlfn.IFNA(VLOOKUP(B694,'DB-서식용'!$D$4:$E$12,2,0),"")</f>
        <v>1040410001</v>
      </c>
      <c r="I694" s="29">
        <f>IFERROR((VLOOKUP(F694,'DB-방치 재화'!$B$3:$I$1800,(MATCH(H694,'DB-방치 재화'!$F$1:$I$1,0)+4),0))*60*24*D694,"0")*(1.7+1.58)</f>
        <v>10728.880000000001</v>
      </c>
      <c r="J694" s="29">
        <f>_xlfn.IFNA(IF(H694='DB-일일 퀘스트'!$F$6,VLOOKUP(F694,'DB-방치 재화'!$B$3:$H$1698,5,0)*VLOOKUP(H694,'DB-일일 퀘스트'!$F$6:$H$13,3,0),IF(H694='DB-일일 퀘스트'!$F$7,VLOOKUP(F694,'DB-방치 재화'!$B$3:$H$1698,6,0)*VLOOKUP(H694,'DB-일일 퀘스트'!$F$6:$H$13,3,0),IF(H694='DB-일일 퀘스트'!$F$8,VLOOKUP(F694,'DB-방치 재화'!$B$3:$H$1698,7,0)*VLOOKUP(H694,'DB-일일 퀘스트'!$F$6:$H$13,3,0),VLOOKUP(H694,'DB-일일 퀘스트'!$F$6:$H$13,3,0)))),"0")</f>
        <v>136.29166666666666</v>
      </c>
      <c r="K694" s="29">
        <f>_xlfn.IFNA((IF(H694='DB-주간 퀘스트'!$F$6,VLOOKUP(F694,'DB-방치 재화'!$B$3:$H$1698,5,0)*VLOOKUP(H694,'DB-주간 퀘스트'!$F$6:$H$15,3,0),IF(H694='DB-주간 퀘스트'!$F$7,VLOOKUP(F694,'DB-방치 재화'!$B$3:$H$1698,6,0)*VLOOKUP(H694,'DB-주간 퀘스트'!$F$6:$H$15,3,0),IF(H694='DB-주간 퀘스트'!$F$8,VLOOKUP(F694,'DB-방치 재화'!$B$3:$H$1698,7,0)*VLOOKUP(H694,'DB-주간 퀘스트'!$F$6:$H$15,3,0),VLOOKUP(H694,'DB-주간 퀘스트'!$F$6:$H$15,3,0)))))/7,"0")</f>
        <v>38.94047619047619</v>
      </c>
      <c r="L694" s="29">
        <f t="array" ref="L694">_xlfn.IFNA(IF(H694='DB-아스니아 미션'!$F$8,VLOOKUP('주요 재화 수급처 관리'!$F$10:$F$11,'DB-방치 재화'!$B$3:$H$1698,6,0)*'DB-아스니아 미션'!$H$8,VLOOKUP('주요 재화 수급처 관리'!$H$10:$H$11,'DB-아스니아 미션'!$F$7:$H$10,3,0)),"0")/7</f>
        <v>274.28571428571428</v>
      </c>
      <c r="M694" s="29">
        <f>(((VLOOKUP(F694,'DB-방치 재화'!$B$3:$I$1698,8,0)+8)*(VLOOKUP(H694,'DB-파견 작전실'!$L$8:$M$14,2,0)))*D694)</f>
        <v>316.57253333333335</v>
      </c>
      <c r="N694" s="29">
        <f>_xlfn.IFNA(IF(C694&lt;'DB-선물'!$E$5,VLOOKUP('주요 재화 수급처 관리'!$H$10,'DB-선물'!$G$6:$I$9,3,0),(IF('DB-선물'!$E$11&lt;=C694&lt;'DB-선물'!E640,VLOOKUP('주요 재화 수급처 관리'!$H$10,'DB-선물'!$G$12:$I$15,3,0),VLOOKUP(H694,'DB-선물'!$G$18:$I$21,3,0)))),"0")*6*D694</f>
        <v>0</v>
      </c>
      <c r="O694" s="29">
        <f t="array" ref="O694">(_xlfn.IFNA((VLOOKUP((INDEX('DB-메모리얼'!$F$5:$F$98,MATCH(MIN(ABS('DB-메모리얼'!$F$5:$F$98-'주요 재화 수급처 관리'!$C$10)),ABS('DB-메모리얼'!$F$5:$F$98-'주요 재화 수급처 관리'!$C$10),0))),'DB-메모리얼'!$F$5:$K$98,MATCH(H694,'DB-메모리얼'!$H$3:$K$3,0)+2,0)),"0"))*D694/14</f>
        <v>0</v>
      </c>
      <c r="P694" s="29">
        <f t="shared" si="28"/>
        <v>1028</v>
      </c>
      <c r="Q694" s="299">
        <f t="shared" si="29"/>
        <v>12522.970390476192</v>
      </c>
    </row>
    <row r="695" spans="2:17" ht="18" thickTop="1" thickBot="1" x14ac:dyDescent="0.35">
      <c r="B695" s="22" t="s">
        <v>1613</v>
      </c>
      <c r="C695" s="116">
        <v>64</v>
      </c>
      <c r="D695" s="323">
        <v>1</v>
      </c>
      <c r="E695" s="17"/>
      <c r="F695" s="276">
        <f>VLOOKUP(C695,'DB-캐릭터별 스테이지 매칭'!$E$3:$F$302,2,0)</f>
        <v>141</v>
      </c>
      <c r="G695" s="276" t="str">
        <f>VLOOKUP(F695,'DB-캐릭터별 스테이지 매칭'!$I$3:$L$1698,4,0)</f>
        <v>6-15</v>
      </c>
      <c r="H695" s="276">
        <f>_xlfn.IFNA(VLOOKUP(B695,'DB-서식용'!$D$4:$E$12,2,0),"")</f>
        <v>1040410001</v>
      </c>
      <c r="I695" s="29">
        <f>IFERROR((VLOOKUP(F695,'DB-방치 재화'!$B$3:$I$1800,(MATCH(H695,'DB-방치 재화'!$F$1:$I$1,0)+4),0))*60*24*D695,"0")*(1.7+1.58)</f>
        <v>10768.240000000002</v>
      </c>
      <c r="J695" s="29">
        <f>_xlfn.IFNA(IF(H695='DB-일일 퀘스트'!$F$6,VLOOKUP(F695,'DB-방치 재화'!$B$3:$H$1698,5,0)*VLOOKUP(H695,'DB-일일 퀘스트'!$F$6:$H$13,3,0),IF(H695='DB-일일 퀘스트'!$F$7,VLOOKUP(F695,'DB-방치 재화'!$B$3:$H$1698,6,0)*VLOOKUP(H695,'DB-일일 퀘스트'!$F$6:$H$13,3,0),IF(H695='DB-일일 퀘스트'!$F$8,VLOOKUP(F695,'DB-방치 재화'!$B$3:$H$1698,7,0)*VLOOKUP(H695,'DB-일일 퀘스트'!$F$6:$H$13,3,0),VLOOKUP(H695,'DB-일일 퀘스트'!$F$6:$H$13,3,0)))),"0")</f>
        <v>136.79166666666666</v>
      </c>
      <c r="K695" s="29">
        <f>_xlfn.IFNA((IF(H695='DB-주간 퀘스트'!$F$6,VLOOKUP(F695,'DB-방치 재화'!$B$3:$H$1698,5,0)*VLOOKUP(H695,'DB-주간 퀘스트'!$F$6:$H$15,3,0),IF(H695='DB-주간 퀘스트'!$F$7,VLOOKUP(F695,'DB-방치 재화'!$B$3:$H$1698,6,0)*VLOOKUP(H695,'DB-주간 퀘스트'!$F$6:$H$15,3,0),IF(H695='DB-주간 퀘스트'!$F$8,VLOOKUP(F695,'DB-방치 재화'!$B$3:$H$1698,7,0)*VLOOKUP(H695,'DB-주간 퀘스트'!$F$6:$H$15,3,0),VLOOKUP(H695,'DB-주간 퀘스트'!$F$6:$H$15,3,0)))))/7,"0")</f>
        <v>39.083333333333329</v>
      </c>
      <c r="L695" s="29">
        <f t="array" ref="L695">_xlfn.IFNA(IF(H695='DB-아스니아 미션'!$F$8,VLOOKUP('주요 재화 수급처 관리'!$F$10:$F$11,'DB-방치 재화'!$B$3:$H$1698,6,0)*'DB-아스니아 미션'!$H$8,VLOOKUP('주요 재화 수급처 관리'!$H$10:$H$11,'DB-아스니아 미션'!$F$7:$H$10,3,0)),"0")/7</f>
        <v>274.28571428571428</v>
      </c>
      <c r="M695" s="29">
        <f>(((VLOOKUP(F695,'DB-방치 재화'!$B$3:$I$1698,8,0)+8)*(VLOOKUP(H695,'DB-파견 작전실'!$L$8:$M$14,2,0)))*D695)</f>
        <v>316.57253333333335</v>
      </c>
      <c r="N695" s="29">
        <f>_xlfn.IFNA(IF(C695&lt;'DB-선물'!$E$5,VLOOKUP('주요 재화 수급처 관리'!$H$10,'DB-선물'!$G$6:$I$9,3,0),(IF('DB-선물'!$E$11&lt;=C695&lt;'DB-선물'!E641,VLOOKUP('주요 재화 수급처 관리'!$H$10,'DB-선물'!$G$12:$I$15,3,0),VLOOKUP(H695,'DB-선물'!$G$18:$I$21,3,0)))),"0")*6*D695</f>
        <v>0</v>
      </c>
      <c r="O695" s="29">
        <f t="array" ref="O695">(_xlfn.IFNA((VLOOKUP((INDEX('DB-메모리얼'!$F$5:$F$98,MATCH(MIN(ABS('DB-메모리얼'!$F$5:$F$98-'주요 재화 수급처 관리'!$C$10)),ABS('DB-메모리얼'!$F$5:$F$98-'주요 재화 수급처 관리'!$C$10),0))),'DB-메모리얼'!$F$5:$K$98,MATCH(H695,'DB-메모리얼'!$H$3:$K$3,0)+2,0)),"0"))*D695/14</f>
        <v>0</v>
      </c>
      <c r="P695" s="29">
        <f t="shared" si="28"/>
        <v>1028</v>
      </c>
      <c r="Q695" s="299">
        <f t="shared" si="29"/>
        <v>12562.973247619049</v>
      </c>
    </row>
    <row r="696" spans="2:17" ht="18" thickTop="1" thickBot="1" x14ac:dyDescent="0.35">
      <c r="B696" s="22" t="s">
        <v>1613</v>
      </c>
      <c r="C696" s="116">
        <v>65</v>
      </c>
      <c r="D696" s="323">
        <v>1</v>
      </c>
      <c r="E696" s="17"/>
      <c r="F696" s="276">
        <f>VLOOKUP(C696,'DB-캐릭터별 스테이지 매칭'!$E$3:$F$302,2,0)</f>
        <v>144</v>
      </c>
      <c r="G696" s="276" t="str">
        <f>VLOOKUP(F696,'DB-캐릭터별 스테이지 매칭'!$I$3:$L$1698,4,0)</f>
        <v>6-18</v>
      </c>
      <c r="H696" s="276">
        <f>_xlfn.IFNA(VLOOKUP(B696,'DB-서식용'!$D$4:$E$12,2,0),"")</f>
        <v>1040410001</v>
      </c>
      <c r="I696" s="29">
        <f>IFERROR((VLOOKUP(F696,'DB-방치 재화'!$B$3:$I$1800,(MATCH(H696,'DB-방치 재화'!$F$1:$I$1,0)+4),0))*60*24*D696,"0")*(1.7+1.58)</f>
        <v>10794.480000000001</v>
      </c>
      <c r="J696" s="29">
        <f>_xlfn.IFNA(IF(H696='DB-일일 퀘스트'!$F$6,VLOOKUP(F696,'DB-방치 재화'!$B$3:$H$1698,5,0)*VLOOKUP(H696,'DB-일일 퀘스트'!$F$6:$H$13,3,0),IF(H696='DB-일일 퀘스트'!$F$7,VLOOKUP(F696,'DB-방치 재화'!$B$3:$H$1698,6,0)*VLOOKUP(H696,'DB-일일 퀘스트'!$F$6:$H$13,3,0),IF(H696='DB-일일 퀘스트'!$F$8,VLOOKUP(F696,'DB-방치 재화'!$B$3:$H$1698,7,0)*VLOOKUP(H696,'DB-일일 퀘스트'!$F$6:$H$13,3,0),VLOOKUP(H696,'DB-일일 퀘스트'!$F$6:$H$13,3,0)))),"0")</f>
        <v>137.125</v>
      </c>
      <c r="K696" s="29">
        <f>_xlfn.IFNA((IF(H696='DB-주간 퀘스트'!$F$6,VLOOKUP(F696,'DB-방치 재화'!$B$3:$H$1698,5,0)*VLOOKUP(H696,'DB-주간 퀘스트'!$F$6:$H$15,3,0),IF(H696='DB-주간 퀘스트'!$F$7,VLOOKUP(F696,'DB-방치 재화'!$B$3:$H$1698,6,0)*VLOOKUP(H696,'DB-주간 퀘스트'!$F$6:$H$15,3,0),IF(H696='DB-주간 퀘스트'!$F$8,VLOOKUP(F696,'DB-방치 재화'!$B$3:$H$1698,7,0)*VLOOKUP(H696,'DB-주간 퀘스트'!$F$6:$H$15,3,0),VLOOKUP(H696,'DB-주간 퀘스트'!$F$6:$H$15,3,0)))))/7,"0")</f>
        <v>39.178571428571431</v>
      </c>
      <c r="L696" s="29">
        <f t="array" ref="L696">_xlfn.IFNA(IF(H696='DB-아스니아 미션'!$F$8,VLOOKUP('주요 재화 수급처 관리'!$F$10:$F$11,'DB-방치 재화'!$B$3:$H$1698,6,0)*'DB-아스니아 미션'!$H$8,VLOOKUP('주요 재화 수급처 관리'!$H$10:$H$11,'DB-아스니아 미션'!$F$7:$H$10,3,0)),"0")/7</f>
        <v>274.28571428571428</v>
      </c>
      <c r="M696" s="29">
        <f>(((VLOOKUP(F696,'DB-방치 재화'!$B$3:$I$1698,8,0)+8)*(VLOOKUP(H696,'DB-파견 작전실'!$L$8:$M$14,2,0)))*D696)</f>
        <v>316.57253333333335</v>
      </c>
      <c r="N696" s="29">
        <f>_xlfn.IFNA(IF(C696&lt;'DB-선물'!$E$5,VLOOKUP('주요 재화 수급처 관리'!$H$10,'DB-선물'!$G$6:$I$9,3,0),(IF('DB-선물'!$E$11&lt;=C696&lt;'DB-선물'!E642,VLOOKUP('주요 재화 수급처 관리'!$H$10,'DB-선물'!$G$12:$I$15,3,0),VLOOKUP(H696,'DB-선물'!$G$18:$I$21,3,0)))),"0")*6*D696</f>
        <v>0</v>
      </c>
      <c r="O696" s="29">
        <f t="array" ref="O696">(_xlfn.IFNA((VLOOKUP((INDEX('DB-메모리얼'!$F$5:$F$98,MATCH(MIN(ABS('DB-메모리얼'!$F$5:$F$98-'주요 재화 수급처 관리'!$C$10)),ABS('DB-메모리얼'!$F$5:$F$98-'주요 재화 수급처 관리'!$C$10),0))),'DB-메모리얼'!$F$5:$K$98,MATCH(H696,'DB-메모리얼'!$H$3:$K$3,0)+2,0)),"0"))*D696/14</f>
        <v>0</v>
      </c>
      <c r="P696" s="29">
        <f t="shared" si="28"/>
        <v>1028</v>
      </c>
      <c r="Q696" s="299">
        <f t="shared" si="29"/>
        <v>12589.64181904762</v>
      </c>
    </row>
    <row r="697" spans="2:17" ht="18" thickTop="1" thickBot="1" x14ac:dyDescent="0.35">
      <c r="B697" s="22" t="s">
        <v>1613</v>
      </c>
      <c r="C697" s="116">
        <v>66</v>
      </c>
      <c r="D697" s="323">
        <v>1</v>
      </c>
      <c r="E697" s="17"/>
      <c r="F697" s="276">
        <f>VLOOKUP(C697,'DB-캐릭터별 스테이지 매칭'!$E$3:$F$302,2,0)</f>
        <v>148</v>
      </c>
      <c r="G697" s="276" t="str">
        <f>VLOOKUP(F697,'DB-캐릭터별 스테이지 매칭'!$I$3:$L$1698,4,0)</f>
        <v>6-22</v>
      </c>
      <c r="H697" s="276">
        <f>_xlfn.IFNA(VLOOKUP(B697,'DB-서식용'!$D$4:$E$12,2,0),"")</f>
        <v>1040410001</v>
      </c>
      <c r="I697" s="29">
        <f>IFERROR((VLOOKUP(F697,'DB-방치 재화'!$B$3:$I$1800,(MATCH(H697,'DB-방치 재화'!$F$1:$I$1,0)+4),0))*60*24*D697,"0")*(1.7+1.58)</f>
        <v>10833.84</v>
      </c>
      <c r="J697" s="29">
        <f>_xlfn.IFNA(IF(H697='DB-일일 퀘스트'!$F$6,VLOOKUP(F697,'DB-방치 재화'!$B$3:$H$1698,5,0)*VLOOKUP(H697,'DB-일일 퀘스트'!$F$6:$H$13,3,0),IF(H697='DB-일일 퀘스트'!$F$7,VLOOKUP(F697,'DB-방치 재화'!$B$3:$H$1698,6,0)*VLOOKUP(H697,'DB-일일 퀘스트'!$F$6:$H$13,3,0),IF(H697='DB-일일 퀘스트'!$F$8,VLOOKUP(F697,'DB-방치 재화'!$B$3:$H$1698,7,0)*VLOOKUP(H697,'DB-일일 퀘스트'!$F$6:$H$13,3,0),VLOOKUP(H697,'DB-일일 퀘스트'!$F$6:$H$13,3,0)))),"0")</f>
        <v>137.625</v>
      </c>
      <c r="K697" s="29">
        <f>_xlfn.IFNA((IF(H697='DB-주간 퀘스트'!$F$6,VLOOKUP(F697,'DB-방치 재화'!$B$3:$H$1698,5,0)*VLOOKUP(H697,'DB-주간 퀘스트'!$F$6:$H$15,3,0),IF(H697='DB-주간 퀘스트'!$F$7,VLOOKUP(F697,'DB-방치 재화'!$B$3:$H$1698,6,0)*VLOOKUP(H697,'DB-주간 퀘스트'!$F$6:$H$15,3,0),IF(H697='DB-주간 퀘스트'!$F$8,VLOOKUP(F697,'DB-방치 재화'!$B$3:$H$1698,7,0)*VLOOKUP(H697,'DB-주간 퀘스트'!$F$6:$H$15,3,0),VLOOKUP(H697,'DB-주간 퀘스트'!$F$6:$H$15,3,0)))))/7,"0")</f>
        <v>39.321428571428569</v>
      </c>
      <c r="L697" s="29">
        <f t="array" ref="L697">_xlfn.IFNA(IF(H697='DB-아스니아 미션'!$F$8,VLOOKUP('주요 재화 수급처 관리'!$F$10:$F$11,'DB-방치 재화'!$B$3:$H$1698,6,0)*'DB-아스니아 미션'!$H$8,VLOOKUP('주요 재화 수급처 관리'!$H$10:$H$11,'DB-아스니아 미션'!$F$7:$H$10,3,0)),"0")/7</f>
        <v>274.28571428571428</v>
      </c>
      <c r="M697" s="29">
        <f>(((VLOOKUP(F697,'DB-방치 재화'!$B$3:$I$1698,8,0)+8)*(VLOOKUP(H697,'DB-파견 작전실'!$L$8:$M$14,2,0)))*D697)</f>
        <v>316.57253333333335</v>
      </c>
      <c r="N697" s="29">
        <f>_xlfn.IFNA(IF(C697&lt;'DB-선물'!$E$5,VLOOKUP('주요 재화 수급처 관리'!$H$10,'DB-선물'!$G$6:$I$9,3,0),(IF('DB-선물'!$E$11&lt;=C697&lt;'DB-선물'!E643,VLOOKUP('주요 재화 수급처 관리'!$H$10,'DB-선물'!$G$12:$I$15,3,0),VLOOKUP(H697,'DB-선물'!$G$18:$I$21,3,0)))),"0")*6*D697</f>
        <v>0</v>
      </c>
      <c r="O697" s="29">
        <f t="array" ref="O697">(_xlfn.IFNA((VLOOKUP((INDEX('DB-메모리얼'!$F$5:$F$98,MATCH(MIN(ABS('DB-메모리얼'!$F$5:$F$98-'주요 재화 수급처 관리'!$C$10)),ABS('DB-메모리얼'!$F$5:$F$98-'주요 재화 수급처 관리'!$C$10),0))),'DB-메모리얼'!$F$5:$K$98,MATCH(H697,'DB-메모리얼'!$H$3:$K$3,0)+2,0)),"0"))*D697/14</f>
        <v>0</v>
      </c>
      <c r="P697" s="29">
        <f t="shared" si="28"/>
        <v>1028</v>
      </c>
      <c r="Q697" s="299">
        <f t="shared" si="29"/>
        <v>12629.644676190477</v>
      </c>
    </row>
    <row r="698" spans="2:17" ht="18" thickTop="1" thickBot="1" x14ac:dyDescent="0.35">
      <c r="B698" s="22" t="s">
        <v>1613</v>
      </c>
      <c r="C698" s="116">
        <v>67</v>
      </c>
      <c r="D698" s="323">
        <v>1</v>
      </c>
      <c r="E698" s="17"/>
      <c r="F698" s="276">
        <f>VLOOKUP(C698,'DB-캐릭터별 스테이지 매칭'!$E$3:$F$302,2,0)</f>
        <v>152</v>
      </c>
      <c r="G698" s="276" t="str">
        <f>VLOOKUP(F698,'DB-캐릭터별 스테이지 매칭'!$I$3:$L$1698,4,0)</f>
        <v>6-26</v>
      </c>
      <c r="H698" s="276">
        <f>_xlfn.IFNA(VLOOKUP(B698,'DB-서식용'!$D$4:$E$12,2,0),"")</f>
        <v>1040410001</v>
      </c>
      <c r="I698" s="29">
        <f>IFERROR((VLOOKUP(F698,'DB-방치 재화'!$B$3:$I$1800,(MATCH(H698,'DB-방치 재화'!$F$1:$I$1,0)+4),0))*60*24*D698,"0")*(1.7+1.58)</f>
        <v>10869.92</v>
      </c>
      <c r="J698" s="29">
        <f>_xlfn.IFNA(IF(H698='DB-일일 퀘스트'!$F$6,VLOOKUP(F698,'DB-방치 재화'!$B$3:$H$1698,5,0)*VLOOKUP(H698,'DB-일일 퀘스트'!$F$6:$H$13,3,0),IF(H698='DB-일일 퀘스트'!$F$7,VLOOKUP(F698,'DB-방치 재화'!$B$3:$H$1698,6,0)*VLOOKUP(H698,'DB-일일 퀘스트'!$F$6:$H$13,3,0),IF(H698='DB-일일 퀘스트'!$F$8,VLOOKUP(F698,'DB-방치 재화'!$B$3:$H$1698,7,0)*VLOOKUP(H698,'DB-일일 퀘스트'!$F$6:$H$13,3,0),VLOOKUP(H698,'DB-일일 퀘스트'!$F$6:$H$13,3,0)))),"0")</f>
        <v>138.08333333333334</v>
      </c>
      <c r="K698" s="29">
        <f>_xlfn.IFNA((IF(H698='DB-주간 퀘스트'!$F$6,VLOOKUP(F698,'DB-방치 재화'!$B$3:$H$1698,5,0)*VLOOKUP(H698,'DB-주간 퀘스트'!$F$6:$H$15,3,0),IF(H698='DB-주간 퀘스트'!$F$7,VLOOKUP(F698,'DB-방치 재화'!$B$3:$H$1698,6,0)*VLOOKUP(H698,'DB-주간 퀘스트'!$F$6:$H$15,3,0),IF(H698='DB-주간 퀘스트'!$F$8,VLOOKUP(F698,'DB-방치 재화'!$B$3:$H$1698,7,0)*VLOOKUP(H698,'DB-주간 퀘스트'!$F$6:$H$15,3,0),VLOOKUP(H698,'DB-주간 퀘스트'!$F$6:$H$15,3,0)))))/7,"0")</f>
        <v>39.452380952380956</v>
      </c>
      <c r="L698" s="29">
        <f t="array" ref="L698">_xlfn.IFNA(IF(H698='DB-아스니아 미션'!$F$8,VLOOKUP('주요 재화 수급처 관리'!$F$10:$F$11,'DB-방치 재화'!$B$3:$H$1698,6,0)*'DB-아스니아 미션'!$H$8,VLOOKUP('주요 재화 수급처 관리'!$H$10:$H$11,'DB-아스니아 미션'!$F$7:$H$10,3,0)),"0")/7</f>
        <v>274.28571428571428</v>
      </c>
      <c r="M698" s="29">
        <f>(((VLOOKUP(F698,'DB-방치 재화'!$B$3:$I$1698,8,0)+8)*(VLOOKUP(H698,'DB-파견 작전실'!$L$8:$M$14,2,0)))*D698)</f>
        <v>316.57253333333335</v>
      </c>
      <c r="N698" s="29">
        <f>_xlfn.IFNA(IF(C698&lt;'DB-선물'!$E$5,VLOOKUP('주요 재화 수급처 관리'!$H$10,'DB-선물'!$G$6:$I$9,3,0),(IF('DB-선물'!$E$11&lt;=C698&lt;'DB-선물'!E644,VLOOKUP('주요 재화 수급처 관리'!$H$10,'DB-선물'!$G$12:$I$15,3,0),VLOOKUP(H698,'DB-선물'!$G$18:$I$21,3,0)))),"0")*6*D698</f>
        <v>0</v>
      </c>
      <c r="O698" s="29">
        <f t="array" ref="O698">(_xlfn.IFNA((VLOOKUP((INDEX('DB-메모리얼'!$F$5:$F$98,MATCH(MIN(ABS('DB-메모리얼'!$F$5:$F$98-'주요 재화 수급처 관리'!$C$10)),ABS('DB-메모리얼'!$F$5:$F$98-'주요 재화 수급처 관리'!$C$10),0))),'DB-메모리얼'!$F$5:$K$98,MATCH(H698,'DB-메모리얼'!$H$3:$K$3,0)+2,0)),"0"))*D698/14</f>
        <v>0</v>
      </c>
      <c r="P698" s="29">
        <f t="shared" si="28"/>
        <v>1028</v>
      </c>
      <c r="Q698" s="299">
        <f t="shared" si="29"/>
        <v>12666.313961904763</v>
      </c>
    </row>
    <row r="699" spans="2:17" ht="18" thickTop="1" thickBot="1" x14ac:dyDescent="0.35">
      <c r="B699" s="22" t="s">
        <v>1613</v>
      </c>
      <c r="C699" s="116">
        <v>68</v>
      </c>
      <c r="D699" s="323">
        <v>1</v>
      </c>
      <c r="E699" s="17"/>
      <c r="F699" s="276">
        <f>VLOOKUP(C699,'DB-캐릭터별 스테이지 매칭'!$E$3:$F$302,2,0)</f>
        <v>155</v>
      </c>
      <c r="G699" s="276" t="str">
        <f>VLOOKUP(F699,'DB-캐릭터별 스테이지 매칭'!$I$3:$L$1698,4,0)</f>
        <v>6-29</v>
      </c>
      <c r="H699" s="276">
        <f>_xlfn.IFNA(VLOOKUP(B699,'DB-서식용'!$D$4:$E$12,2,0),"")</f>
        <v>1040410001</v>
      </c>
      <c r="I699" s="29">
        <f>IFERROR((VLOOKUP(F699,'DB-방치 재화'!$B$3:$I$1800,(MATCH(H699,'DB-방치 재화'!$F$1:$I$1,0)+4),0))*60*24*D699,"0")*(1.7+1.58)</f>
        <v>10899.44</v>
      </c>
      <c r="J699" s="29">
        <f>_xlfn.IFNA(IF(H699='DB-일일 퀘스트'!$F$6,VLOOKUP(F699,'DB-방치 재화'!$B$3:$H$1698,5,0)*VLOOKUP(H699,'DB-일일 퀘스트'!$F$6:$H$13,3,0),IF(H699='DB-일일 퀘스트'!$F$7,VLOOKUP(F699,'DB-방치 재화'!$B$3:$H$1698,6,0)*VLOOKUP(H699,'DB-일일 퀘스트'!$F$6:$H$13,3,0),IF(H699='DB-일일 퀘스트'!$F$8,VLOOKUP(F699,'DB-방치 재화'!$B$3:$H$1698,7,0)*VLOOKUP(H699,'DB-일일 퀘스트'!$F$6:$H$13,3,0),VLOOKUP(H699,'DB-일일 퀘스트'!$F$6:$H$13,3,0)))),"0")</f>
        <v>138.45833333333334</v>
      </c>
      <c r="K699" s="29">
        <f>_xlfn.IFNA((IF(H699='DB-주간 퀘스트'!$F$6,VLOOKUP(F699,'DB-방치 재화'!$B$3:$H$1698,5,0)*VLOOKUP(H699,'DB-주간 퀘스트'!$F$6:$H$15,3,0),IF(H699='DB-주간 퀘스트'!$F$7,VLOOKUP(F699,'DB-방치 재화'!$B$3:$H$1698,6,0)*VLOOKUP(H699,'DB-주간 퀘스트'!$F$6:$H$15,3,0),IF(H699='DB-주간 퀘스트'!$F$8,VLOOKUP(F699,'DB-방치 재화'!$B$3:$H$1698,7,0)*VLOOKUP(H699,'DB-주간 퀘스트'!$F$6:$H$15,3,0),VLOOKUP(H699,'DB-주간 퀘스트'!$F$6:$H$15,3,0)))))/7,"0")</f>
        <v>39.55952380952381</v>
      </c>
      <c r="L699" s="29">
        <f t="array" ref="L699">_xlfn.IFNA(IF(H699='DB-아스니아 미션'!$F$8,VLOOKUP('주요 재화 수급처 관리'!$F$10:$F$11,'DB-방치 재화'!$B$3:$H$1698,6,0)*'DB-아스니아 미션'!$H$8,VLOOKUP('주요 재화 수급처 관리'!$H$10:$H$11,'DB-아스니아 미션'!$F$7:$H$10,3,0)),"0")/7</f>
        <v>274.28571428571428</v>
      </c>
      <c r="M699" s="29">
        <f>(((VLOOKUP(F699,'DB-방치 재화'!$B$3:$I$1698,8,0)+8)*(VLOOKUP(H699,'DB-파견 작전실'!$L$8:$M$14,2,0)))*D699)</f>
        <v>316.57253333333335</v>
      </c>
      <c r="N699" s="29">
        <f>_xlfn.IFNA(IF(C699&lt;'DB-선물'!$E$5,VLOOKUP('주요 재화 수급처 관리'!$H$10,'DB-선물'!$G$6:$I$9,3,0),(IF('DB-선물'!$E$11&lt;=C699&lt;'DB-선물'!E645,VLOOKUP('주요 재화 수급처 관리'!$H$10,'DB-선물'!$G$12:$I$15,3,0),VLOOKUP(H699,'DB-선물'!$G$18:$I$21,3,0)))),"0")*6*D699</f>
        <v>0</v>
      </c>
      <c r="O699" s="29">
        <f t="array" ref="O699">(_xlfn.IFNA((VLOOKUP((INDEX('DB-메모리얼'!$F$5:$F$98,MATCH(MIN(ABS('DB-메모리얼'!$F$5:$F$98-'주요 재화 수급처 관리'!$C$10)),ABS('DB-메모리얼'!$F$5:$F$98-'주요 재화 수급처 관리'!$C$10),0))),'DB-메모리얼'!$F$5:$K$98,MATCH(H699,'DB-메모리얼'!$H$3:$K$3,0)+2,0)),"0"))*D699/14</f>
        <v>0</v>
      </c>
      <c r="P699" s="29">
        <f t="shared" si="28"/>
        <v>1028</v>
      </c>
      <c r="Q699" s="299">
        <f t="shared" si="29"/>
        <v>12696.316104761905</v>
      </c>
    </row>
    <row r="700" spans="2:17" ht="18" thickTop="1" thickBot="1" x14ac:dyDescent="0.35">
      <c r="B700" s="22" t="s">
        <v>1613</v>
      </c>
      <c r="C700" s="116">
        <v>69</v>
      </c>
      <c r="D700" s="323">
        <v>1</v>
      </c>
      <c r="E700" s="17"/>
      <c r="F700" s="276">
        <f>VLOOKUP(C700,'DB-캐릭터별 스테이지 매칭'!$E$3:$F$302,2,0)</f>
        <v>159</v>
      </c>
      <c r="G700" s="276" t="str">
        <f>VLOOKUP(F700,'DB-캐릭터별 스테이지 매칭'!$I$3:$L$1698,4,0)</f>
        <v>6-33</v>
      </c>
      <c r="H700" s="276">
        <f>_xlfn.IFNA(VLOOKUP(B700,'DB-서식용'!$D$4:$E$12,2,0),"")</f>
        <v>1040410001</v>
      </c>
      <c r="I700" s="29">
        <f>IFERROR((VLOOKUP(F700,'DB-방치 재화'!$B$3:$I$1800,(MATCH(H700,'DB-방치 재화'!$F$1:$I$1,0)+4),0))*60*24*D700,"0")*(1.7+1.58)</f>
        <v>10938.800000000001</v>
      </c>
      <c r="J700" s="29">
        <f>_xlfn.IFNA(IF(H700='DB-일일 퀘스트'!$F$6,VLOOKUP(F700,'DB-방치 재화'!$B$3:$H$1698,5,0)*VLOOKUP(H700,'DB-일일 퀘스트'!$F$6:$H$13,3,0),IF(H700='DB-일일 퀘스트'!$F$7,VLOOKUP(F700,'DB-방치 재화'!$B$3:$H$1698,6,0)*VLOOKUP(H700,'DB-일일 퀘스트'!$F$6:$H$13,3,0),IF(H700='DB-일일 퀘스트'!$F$8,VLOOKUP(F700,'DB-방치 재화'!$B$3:$H$1698,7,0)*VLOOKUP(H700,'DB-일일 퀘스트'!$F$6:$H$13,3,0),VLOOKUP(H700,'DB-일일 퀘스트'!$F$6:$H$13,3,0)))),"0")</f>
        <v>138.95833333333334</v>
      </c>
      <c r="K700" s="29">
        <f>_xlfn.IFNA((IF(H700='DB-주간 퀘스트'!$F$6,VLOOKUP(F700,'DB-방치 재화'!$B$3:$H$1698,5,0)*VLOOKUP(H700,'DB-주간 퀘스트'!$F$6:$H$15,3,0),IF(H700='DB-주간 퀘스트'!$F$7,VLOOKUP(F700,'DB-방치 재화'!$B$3:$H$1698,6,0)*VLOOKUP(H700,'DB-주간 퀘스트'!$F$6:$H$15,3,0),IF(H700='DB-주간 퀘스트'!$F$8,VLOOKUP(F700,'DB-방치 재화'!$B$3:$H$1698,7,0)*VLOOKUP(H700,'DB-주간 퀘스트'!$F$6:$H$15,3,0),VLOOKUP(H700,'DB-주간 퀘스트'!$F$6:$H$15,3,0)))))/7,"0")</f>
        <v>39.702380952380956</v>
      </c>
      <c r="L700" s="29">
        <f t="array" ref="L700">_xlfn.IFNA(IF(H700='DB-아스니아 미션'!$F$8,VLOOKUP('주요 재화 수급처 관리'!$F$10:$F$11,'DB-방치 재화'!$B$3:$H$1698,6,0)*'DB-아스니아 미션'!$H$8,VLOOKUP('주요 재화 수급처 관리'!$H$10:$H$11,'DB-아스니아 미션'!$F$7:$H$10,3,0)),"0")/7</f>
        <v>274.28571428571428</v>
      </c>
      <c r="M700" s="29">
        <f>(((VLOOKUP(F700,'DB-방치 재화'!$B$3:$I$1698,8,0)+8)*(VLOOKUP(H700,'DB-파견 작전실'!$L$8:$M$14,2,0)))*D700)</f>
        <v>316.57253333333335</v>
      </c>
      <c r="N700" s="29">
        <f>_xlfn.IFNA(IF(C700&lt;'DB-선물'!$E$5,VLOOKUP('주요 재화 수급처 관리'!$H$10,'DB-선물'!$G$6:$I$9,3,0),(IF('DB-선물'!$E$11&lt;=C700&lt;'DB-선물'!E646,VLOOKUP('주요 재화 수급처 관리'!$H$10,'DB-선물'!$G$12:$I$15,3,0),VLOOKUP(H700,'DB-선물'!$G$18:$I$21,3,0)))),"0")*6*D700</f>
        <v>0</v>
      </c>
      <c r="O700" s="29">
        <f t="array" ref="O700">(_xlfn.IFNA((VLOOKUP((INDEX('DB-메모리얼'!$F$5:$F$98,MATCH(MIN(ABS('DB-메모리얼'!$F$5:$F$98-'주요 재화 수급처 관리'!$C$10)),ABS('DB-메모리얼'!$F$5:$F$98-'주요 재화 수급처 관리'!$C$10),0))),'DB-메모리얼'!$F$5:$K$98,MATCH(H700,'DB-메모리얼'!$H$3:$K$3,0)+2,0)),"0"))*D700/14</f>
        <v>0</v>
      </c>
      <c r="P700" s="29">
        <f t="shared" si="28"/>
        <v>1028</v>
      </c>
      <c r="Q700" s="299">
        <f t="shared" si="29"/>
        <v>12736.318961904764</v>
      </c>
    </row>
    <row r="701" spans="2:17" ht="18" thickTop="1" thickBot="1" x14ac:dyDescent="0.35">
      <c r="B701" s="22" t="s">
        <v>1613</v>
      </c>
      <c r="C701" s="116">
        <v>70</v>
      </c>
      <c r="D701" s="323">
        <v>1</v>
      </c>
      <c r="E701" s="17"/>
      <c r="F701" s="276">
        <f>VLOOKUP(C701,'DB-캐릭터별 스테이지 매칭'!$E$3:$F$302,2,0)</f>
        <v>163</v>
      </c>
      <c r="G701" s="276" t="str">
        <f>VLOOKUP(F701,'DB-캐릭터별 스테이지 매칭'!$I$3:$L$1698,4,0)</f>
        <v>6-37</v>
      </c>
      <c r="H701" s="276">
        <f>_xlfn.IFNA(VLOOKUP(B701,'DB-서식용'!$D$4:$E$12,2,0),"")</f>
        <v>1040410001</v>
      </c>
      <c r="I701" s="29">
        <f>IFERROR((VLOOKUP(F701,'DB-방치 재화'!$B$3:$I$1800,(MATCH(H701,'DB-방치 재화'!$F$1:$I$1,0)+4),0))*60*24*D701,"0")*(1.7+1.58)</f>
        <v>10974.880000000001</v>
      </c>
      <c r="J701" s="29">
        <f>_xlfn.IFNA(IF(H701='DB-일일 퀘스트'!$F$6,VLOOKUP(F701,'DB-방치 재화'!$B$3:$H$1698,5,0)*VLOOKUP(H701,'DB-일일 퀘스트'!$F$6:$H$13,3,0),IF(H701='DB-일일 퀘스트'!$F$7,VLOOKUP(F701,'DB-방치 재화'!$B$3:$H$1698,6,0)*VLOOKUP(H701,'DB-일일 퀘스트'!$F$6:$H$13,3,0),IF(H701='DB-일일 퀘스트'!$F$8,VLOOKUP(F701,'DB-방치 재화'!$B$3:$H$1698,7,0)*VLOOKUP(H701,'DB-일일 퀘스트'!$F$6:$H$13,3,0),VLOOKUP(H701,'DB-일일 퀘스트'!$F$6:$H$13,3,0)))),"0")</f>
        <v>139.41666666666666</v>
      </c>
      <c r="K701" s="29">
        <f>_xlfn.IFNA((IF(H701='DB-주간 퀘스트'!$F$6,VLOOKUP(F701,'DB-방치 재화'!$B$3:$H$1698,5,0)*VLOOKUP(H701,'DB-주간 퀘스트'!$F$6:$H$15,3,0),IF(H701='DB-주간 퀘스트'!$F$7,VLOOKUP(F701,'DB-방치 재화'!$B$3:$H$1698,6,0)*VLOOKUP(H701,'DB-주간 퀘스트'!$F$6:$H$15,3,0),IF(H701='DB-주간 퀘스트'!$F$8,VLOOKUP(F701,'DB-방치 재화'!$B$3:$H$1698,7,0)*VLOOKUP(H701,'DB-주간 퀘스트'!$F$6:$H$15,3,0),VLOOKUP(H701,'DB-주간 퀘스트'!$F$6:$H$15,3,0)))))/7,"0")</f>
        <v>39.833333333333329</v>
      </c>
      <c r="L701" s="29">
        <f t="array" ref="L701">_xlfn.IFNA(IF(H701='DB-아스니아 미션'!$F$8,VLOOKUP('주요 재화 수급처 관리'!$F$10:$F$11,'DB-방치 재화'!$B$3:$H$1698,6,0)*'DB-아스니아 미션'!$H$8,VLOOKUP('주요 재화 수급처 관리'!$H$10:$H$11,'DB-아스니아 미션'!$F$7:$H$10,3,0)),"0")/7</f>
        <v>274.28571428571428</v>
      </c>
      <c r="M701" s="29">
        <f>(((VLOOKUP(F701,'DB-방치 재화'!$B$3:$I$1698,8,0)+8)*(VLOOKUP(H701,'DB-파견 작전실'!$L$8:$M$14,2,0)))*D701)</f>
        <v>316.57253333333335</v>
      </c>
      <c r="N701" s="29">
        <f>_xlfn.IFNA(IF(C701&lt;'DB-선물'!$E$5,VLOOKUP('주요 재화 수급처 관리'!$H$10,'DB-선물'!$G$6:$I$9,3,0),(IF('DB-선물'!$E$11&lt;=C701&lt;'DB-선물'!E647,VLOOKUP('주요 재화 수급처 관리'!$H$10,'DB-선물'!$G$12:$I$15,3,0),VLOOKUP(H701,'DB-선물'!$G$18:$I$21,3,0)))),"0")*6*D701</f>
        <v>0</v>
      </c>
      <c r="O701" s="29">
        <f t="array" ref="O701">(_xlfn.IFNA((VLOOKUP((INDEX('DB-메모리얼'!$F$5:$F$98,MATCH(MIN(ABS('DB-메모리얼'!$F$5:$F$98-'주요 재화 수급처 관리'!$C$10)),ABS('DB-메모리얼'!$F$5:$F$98-'주요 재화 수급처 관리'!$C$10),0))),'DB-메모리얼'!$F$5:$K$98,MATCH(H701,'DB-메모리얼'!$H$3:$K$3,0)+2,0)),"0"))*D701/14</f>
        <v>0</v>
      </c>
      <c r="P701" s="29">
        <f t="shared" si="28"/>
        <v>1028</v>
      </c>
      <c r="Q701" s="299">
        <f t="shared" si="29"/>
        <v>12772.988247619049</v>
      </c>
    </row>
    <row r="702" spans="2:17" ht="18" thickTop="1" thickBot="1" x14ac:dyDescent="0.35">
      <c r="B702" s="22" t="s">
        <v>1613</v>
      </c>
      <c r="C702" s="116">
        <v>71</v>
      </c>
      <c r="D702" s="323">
        <v>1</v>
      </c>
      <c r="E702" s="17"/>
      <c r="F702" s="276">
        <f>VLOOKUP(C702,'DB-캐릭터별 스테이지 매칭'!$E$3:$F$302,2,0)</f>
        <v>167</v>
      </c>
      <c r="G702" s="276" t="str">
        <f>VLOOKUP(F702,'DB-캐릭터별 스테이지 매칭'!$I$3:$L$1698,4,0)</f>
        <v>7-1</v>
      </c>
      <c r="H702" s="276">
        <f>_xlfn.IFNA(VLOOKUP(B702,'DB-서식용'!$D$4:$E$12,2,0),"")</f>
        <v>1040410001</v>
      </c>
      <c r="I702" s="29">
        <f>IFERROR((VLOOKUP(F702,'DB-방치 재화'!$B$3:$I$1800,(MATCH(H702,'DB-방치 재화'!$F$1:$I$1,0)+4),0))*60*24*D702,"0")*(1.7+1.58)</f>
        <v>11014.240000000002</v>
      </c>
      <c r="J702" s="29">
        <f>_xlfn.IFNA(IF(H702='DB-일일 퀘스트'!$F$6,VLOOKUP(F702,'DB-방치 재화'!$B$3:$H$1698,5,0)*VLOOKUP(H702,'DB-일일 퀘스트'!$F$6:$H$13,3,0),IF(H702='DB-일일 퀘스트'!$F$7,VLOOKUP(F702,'DB-방치 재화'!$B$3:$H$1698,6,0)*VLOOKUP(H702,'DB-일일 퀘스트'!$F$6:$H$13,3,0),IF(H702='DB-일일 퀘스트'!$F$8,VLOOKUP(F702,'DB-방치 재화'!$B$3:$H$1698,7,0)*VLOOKUP(H702,'DB-일일 퀘스트'!$F$6:$H$13,3,0),VLOOKUP(H702,'DB-일일 퀘스트'!$F$6:$H$13,3,0)))),"0")</f>
        <v>139.91666666666666</v>
      </c>
      <c r="K702" s="29">
        <f>_xlfn.IFNA((IF(H702='DB-주간 퀘스트'!$F$6,VLOOKUP(F702,'DB-방치 재화'!$B$3:$H$1698,5,0)*VLOOKUP(H702,'DB-주간 퀘스트'!$F$6:$H$15,3,0),IF(H702='DB-주간 퀘스트'!$F$7,VLOOKUP(F702,'DB-방치 재화'!$B$3:$H$1698,6,0)*VLOOKUP(H702,'DB-주간 퀘스트'!$F$6:$H$15,3,0),IF(H702='DB-주간 퀘스트'!$F$8,VLOOKUP(F702,'DB-방치 재화'!$B$3:$H$1698,7,0)*VLOOKUP(H702,'DB-주간 퀘스트'!$F$6:$H$15,3,0),VLOOKUP(H702,'DB-주간 퀘스트'!$F$6:$H$15,3,0)))))/7,"0")</f>
        <v>39.976190476190474</v>
      </c>
      <c r="L702" s="29">
        <f t="array" ref="L702">_xlfn.IFNA(IF(H702='DB-아스니아 미션'!$F$8,VLOOKUP('주요 재화 수급처 관리'!$F$10:$F$11,'DB-방치 재화'!$B$3:$H$1698,6,0)*'DB-아스니아 미션'!$H$8,VLOOKUP('주요 재화 수급처 관리'!$H$10:$H$11,'DB-아스니아 미션'!$F$7:$H$10,3,0)),"0")/7</f>
        <v>274.28571428571428</v>
      </c>
      <c r="M702" s="29">
        <f>(((VLOOKUP(F702,'DB-방치 재화'!$B$3:$I$1698,8,0)+8)*(VLOOKUP(H702,'DB-파견 작전실'!$L$8:$M$14,2,0)))*D702)</f>
        <v>316.57253333333335</v>
      </c>
      <c r="N702" s="29">
        <f>_xlfn.IFNA(IF(C702&lt;'DB-선물'!$E$5,VLOOKUP('주요 재화 수급처 관리'!$H$10,'DB-선물'!$G$6:$I$9,3,0),(IF('DB-선물'!$E$11&lt;=C702&lt;'DB-선물'!E648,VLOOKUP('주요 재화 수급처 관리'!$H$10,'DB-선물'!$G$12:$I$15,3,0),VLOOKUP(H702,'DB-선물'!$G$18:$I$21,3,0)))),"0")*6*D702</f>
        <v>0</v>
      </c>
      <c r="O702" s="29">
        <f t="array" ref="O702">(_xlfn.IFNA((VLOOKUP((INDEX('DB-메모리얼'!$F$5:$F$98,MATCH(MIN(ABS('DB-메모리얼'!$F$5:$F$98-'주요 재화 수급처 관리'!$C$10)),ABS('DB-메모리얼'!$F$5:$F$98-'주요 재화 수급처 관리'!$C$10),0))),'DB-메모리얼'!$F$5:$K$98,MATCH(H702,'DB-메모리얼'!$H$3:$K$3,0)+2,0)),"0"))*D702/14</f>
        <v>0</v>
      </c>
      <c r="P702" s="29">
        <f t="shared" si="28"/>
        <v>1028</v>
      </c>
      <c r="Q702" s="299">
        <f t="shared" si="29"/>
        <v>12812.991104761906</v>
      </c>
    </row>
    <row r="703" spans="2:17" ht="18" thickTop="1" thickBot="1" x14ac:dyDescent="0.35">
      <c r="B703" s="22" t="s">
        <v>1613</v>
      </c>
      <c r="C703" s="5">
        <v>72</v>
      </c>
      <c r="D703" s="323">
        <v>1</v>
      </c>
      <c r="E703" s="17"/>
      <c r="F703" s="276">
        <f>VLOOKUP(C703,'DB-캐릭터별 스테이지 매칭'!$E$3:$F$302,2,0)</f>
        <v>170</v>
      </c>
      <c r="G703" s="276" t="str">
        <f>VLOOKUP(F703,'DB-캐릭터별 스테이지 매칭'!$I$3:$L$1698,4,0)</f>
        <v>7-4</v>
      </c>
      <c r="H703" s="276">
        <f>_xlfn.IFNA(VLOOKUP(B703,'DB-서식용'!$D$4:$E$12,2,0),"")</f>
        <v>1040410001</v>
      </c>
      <c r="I703" s="29">
        <f>IFERROR((VLOOKUP(F703,'DB-방치 재화'!$B$3:$I$1800,(MATCH(H703,'DB-방치 재화'!$F$1:$I$1,0)+4),0))*60*24*D703,"0")*(1.7+1.58)</f>
        <v>11040.480000000001</v>
      </c>
      <c r="J703" s="29">
        <f>_xlfn.IFNA(IF(H703='DB-일일 퀘스트'!$F$6,VLOOKUP(F703,'DB-방치 재화'!$B$3:$H$1698,5,0)*VLOOKUP(H703,'DB-일일 퀘스트'!$F$6:$H$13,3,0),IF(H703='DB-일일 퀘스트'!$F$7,VLOOKUP(F703,'DB-방치 재화'!$B$3:$H$1698,6,0)*VLOOKUP(H703,'DB-일일 퀘스트'!$F$6:$H$13,3,0),IF(H703='DB-일일 퀘스트'!$F$8,VLOOKUP(F703,'DB-방치 재화'!$B$3:$H$1698,7,0)*VLOOKUP(H703,'DB-일일 퀘스트'!$F$6:$H$13,3,0),VLOOKUP(H703,'DB-일일 퀘스트'!$F$6:$H$13,3,0)))),"0")</f>
        <v>140.25</v>
      </c>
      <c r="K703" s="29">
        <f>_xlfn.IFNA((IF(H703='DB-주간 퀘스트'!$F$6,VLOOKUP(F703,'DB-방치 재화'!$B$3:$H$1698,5,0)*VLOOKUP(H703,'DB-주간 퀘스트'!$F$6:$H$15,3,0),IF(H703='DB-주간 퀘스트'!$F$7,VLOOKUP(F703,'DB-방치 재화'!$B$3:$H$1698,6,0)*VLOOKUP(H703,'DB-주간 퀘스트'!$F$6:$H$15,3,0),IF(H703='DB-주간 퀘스트'!$F$8,VLOOKUP(F703,'DB-방치 재화'!$B$3:$H$1698,7,0)*VLOOKUP(H703,'DB-주간 퀘스트'!$F$6:$H$15,3,0),VLOOKUP(H703,'DB-주간 퀘스트'!$F$6:$H$15,3,0)))))/7,"0")</f>
        <v>40.071428571428569</v>
      </c>
      <c r="L703" s="29">
        <f t="array" ref="L703">_xlfn.IFNA(IF(H703='DB-아스니아 미션'!$F$8,VLOOKUP('주요 재화 수급처 관리'!$F$10:$F$11,'DB-방치 재화'!$B$3:$H$1698,6,0)*'DB-아스니아 미션'!$H$8,VLOOKUP('주요 재화 수급처 관리'!$H$10:$H$11,'DB-아스니아 미션'!$F$7:$H$10,3,0)),"0")/7</f>
        <v>274.28571428571428</v>
      </c>
      <c r="M703" s="29">
        <f>(((VLOOKUP(F703,'DB-방치 재화'!$B$3:$I$1698,8,0)+8)*(VLOOKUP(H703,'DB-파견 작전실'!$L$8:$M$14,2,0)))*D703)</f>
        <v>316.57253333333335</v>
      </c>
      <c r="N703" s="29">
        <f>_xlfn.IFNA(IF(C703&lt;'DB-선물'!$E$5,VLOOKUP('주요 재화 수급처 관리'!$H$10,'DB-선물'!$G$6:$I$9,3,0),(IF('DB-선물'!$E$11&lt;=C703&lt;'DB-선물'!E649,VLOOKUP('주요 재화 수급처 관리'!$H$10,'DB-선물'!$G$12:$I$15,3,0),VLOOKUP(H703,'DB-선물'!$G$18:$I$21,3,0)))),"0")*6*D703</f>
        <v>0</v>
      </c>
      <c r="O703" s="29">
        <f t="array" ref="O703">(_xlfn.IFNA((VLOOKUP((INDEX('DB-메모리얼'!$F$5:$F$98,MATCH(MIN(ABS('DB-메모리얼'!$F$5:$F$98-'주요 재화 수급처 관리'!$C$10)),ABS('DB-메모리얼'!$F$5:$F$98-'주요 재화 수급처 관리'!$C$10),0))),'DB-메모리얼'!$F$5:$K$98,MATCH(H703,'DB-메모리얼'!$H$3:$K$3,0)+2,0)),"0"))*D703/14</f>
        <v>0</v>
      </c>
      <c r="P703" s="29">
        <f t="shared" si="28"/>
        <v>1028</v>
      </c>
      <c r="Q703" s="299">
        <f t="shared" si="29"/>
        <v>12839.659676190478</v>
      </c>
    </row>
    <row r="704" spans="2:17" ht="18" thickTop="1" thickBot="1" x14ac:dyDescent="0.35">
      <c r="B704" s="22" t="s">
        <v>1613</v>
      </c>
      <c r="C704" s="5">
        <v>73</v>
      </c>
      <c r="D704" s="323">
        <v>1</v>
      </c>
      <c r="E704" s="17"/>
      <c r="F704" s="276">
        <f>VLOOKUP(C704,'DB-캐릭터별 스테이지 매칭'!$E$3:$F$302,2,0)</f>
        <v>174</v>
      </c>
      <c r="G704" s="276" t="str">
        <f>VLOOKUP(F704,'DB-캐릭터별 스테이지 매칭'!$I$3:$L$1698,4,0)</f>
        <v>7-8</v>
      </c>
      <c r="H704" s="276">
        <f>_xlfn.IFNA(VLOOKUP(B704,'DB-서식용'!$D$4:$E$12,2,0),"")</f>
        <v>1040410001</v>
      </c>
      <c r="I704" s="29">
        <f>IFERROR((VLOOKUP(F704,'DB-방치 재화'!$B$3:$I$1800,(MATCH(H704,'DB-방치 재화'!$F$1:$I$1,0)+4),0))*60*24*D704,"0")*(1.7+1.58)</f>
        <v>11079.84</v>
      </c>
      <c r="J704" s="29">
        <f>_xlfn.IFNA(IF(H704='DB-일일 퀘스트'!$F$6,VLOOKUP(F704,'DB-방치 재화'!$B$3:$H$1698,5,0)*VLOOKUP(H704,'DB-일일 퀘스트'!$F$6:$H$13,3,0),IF(H704='DB-일일 퀘스트'!$F$7,VLOOKUP(F704,'DB-방치 재화'!$B$3:$H$1698,6,0)*VLOOKUP(H704,'DB-일일 퀘스트'!$F$6:$H$13,3,0),IF(H704='DB-일일 퀘스트'!$F$8,VLOOKUP(F704,'DB-방치 재화'!$B$3:$H$1698,7,0)*VLOOKUP(H704,'DB-일일 퀘스트'!$F$6:$H$13,3,0),VLOOKUP(H704,'DB-일일 퀘스트'!$F$6:$H$13,3,0)))),"0")</f>
        <v>140.75</v>
      </c>
      <c r="K704" s="29">
        <f>_xlfn.IFNA((IF(H704='DB-주간 퀘스트'!$F$6,VLOOKUP(F704,'DB-방치 재화'!$B$3:$H$1698,5,0)*VLOOKUP(H704,'DB-주간 퀘스트'!$F$6:$H$15,3,0),IF(H704='DB-주간 퀘스트'!$F$7,VLOOKUP(F704,'DB-방치 재화'!$B$3:$H$1698,6,0)*VLOOKUP(H704,'DB-주간 퀘스트'!$F$6:$H$15,3,0),IF(H704='DB-주간 퀘스트'!$F$8,VLOOKUP(F704,'DB-방치 재화'!$B$3:$H$1698,7,0)*VLOOKUP(H704,'DB-주간 퀘스트'!$F$6:$H$15,3,0),VLOOKUP(H704,'DB-주간 퀘스트'!$F$6:$H$15,3,0)))))/7,"0")</f>
        <v>40.214285714285715</v>
      </c>
      <c r="L704" s="29">
        <f t="array" ref="L704">_xlfn.IFNA(IF(H704='DB-아스니아 미션'!$F$8,VLOOKUP('주요 재화 수급처 관리'!$F$10:$F$11,'DB-방치 재화'!$B$3:$H$1698,6,0)*'DB-아스니아 미션'!$H$8,VLOOKUP('주요 재화 수급처 관리'!$H$10:$H$11,'DB-아스니아 미션'!$F$7:$H$10,3,0)),"0")/7</f>
        <v>274.28571428571428</v>
      </c>
      <c r="M704" s="29">
        <f>(((VLOOKUP(F704,'DB-방치 재화'!$B$3:$I$1698,8,0)+8)*(VLOOKUP(H704,'DB-파견 작전실'!$L$8:$M$14,2,0)))*D704)</f>
        <v>316.57253333333335</v>
      </c>
      <c r="N704" s="29">
        <f>_xlfn.IFNA(IF(C704&lt;'DB-선물'!$E$5,VLOOKUP('주요 재화 수급처 관리'!$H$10,'DB-선물'!$G$6:$I$9,3,0),(IF('DB-선물'!$E$11&lt;=C704&lt;'DB-선물'!E650,VLOOKUP('주요 재화 수급처 관리'!$H$10,'DB-선물'!$G$12:$I$15,3,0),VLOOKUP(H704,'DB-선물'!$G$18:$I$21,3,0)))),"0")*6*D704</f>
        <v>0</v>
      </c>
      <c r="O704" s="29">
        <f t="array" ref="O704">(_xlfn.IFNA((VLOOKUP((INDEX('DB-메모리얼'!$F$5:$F$98,MATCH(MIN(ABS('DB-메모리얼'!$F$5:$F$98-'주요 재화 수급처 관리'!$C$10)),ABS('DB-메모리얼'!$F$5:$F$98-'주요 재화 수급처 관리'!$C$10),0))),'DB-메모리얼'!$F$5:$K$98,MATCH(H704,'DB-메모리얼'!$H$3:$K$3,0)+2,0)),"0"))*D704/14</f>
        <v>0</v>
      </c>
      <c r="P704" s="29">
        <f t="shared" si="28"/>
        <v>1028</v>
      </c>
      <c r="Q704" s="299">
        <f t="shared" si="29"/>
        <v>12879.662533333334</v>
      </c>
    </row>
    <row r="705" spans="2:17" ht="18" thickTop="1" thickBot="1" x14ac:dyDescent="0.35">
      <c r="B705" s="22" t="s">
        <v>1613</v>
      </c>
      <c r="C705" s="5">
        <v>74</v>
      </c>
      <c r="D705" s="323">
        <v>1</v>
      </c>
      <c r="E705" s="17"/>
      <c r="F705" s="276">
        <f>VLOOKUP(C705,'DB-캐릭터별 스테이지 매칭'!$E$3:$F$302,2,0)</f>
        <v>178</v>
      </c>
      <c r="G705" s="276" t="str">
        <f>VLOOKUP(F705,'DB-캐릭터별 스테이지 매칭'!$I$3:$L$1698,4,0)</f>
        <v>7-12</v>
      </c>
      <c r="H705" s="276">
        <f>_xlfn.IFNA(VLOOKUP(B705,'DB-서식용'!$D$4:$E$12,2,0),"")</f>
        <v>1040410001</v>
      </c>
      <c r="I705" s="29">
        <f>IFERROR((VLOOKUP(F705,'DB-방치 재화'!$B$3:$I$1800,(MATCH(H705,'DB-방치 재화'!$F$1:$I$1,0)+4),0))*60*24*D705,"0")*(1.7+1.58)</f>
        <v>11115.92</v>
      </c>
      <c r="J705" s="29">
        <f>_xlfn.IFNA(IF(H705='DB-일일 퀘스트'!$F$6,VLOOKUP(F705,'DB-방치 재화'!$B$3:$H$1698,5,0)*VLOOKUP(H705,'DB-일일 퀘스트'!$F$6:$H$13,3,0),IF(H705='DB-일일 퀘스트'!$F$7,VLOOKUP(F705,'DB-방치 재화'!$B$3:$H$1698,6,0)*VLOOKUP(H705,'DB-일일 퀘스트'!$F$6:$H$13,3,0),IF(H705='DB-일일 퀘스트'!$F$8,VLOOKUP(F705,'DB-방치 재화'!$B$3:$H$1698,7,0)*VLOOKUP(H705,'DB-일일 퀘스트'!$F$6:$H$13,3,0),VLOOKUP(H705,'DB-일일 퀘스트'!$F$6:$H$13,3,0)))),"0")</f>
        <v>141.20833333333334</v>
      </c>
      <c r="K705" s="29">
        <f>_xlfn.IFNA((IF(H705='DB-주간 퀘스트'!$F$6,VLOOKUP(F705,'DB-방치 재화'!$B$3:$H$1698,5,0)*VLOOKUP(H705,'DB-주간 퀘스트'!$F$6:$H$15,3,0),IF(H705='DB-주간 퀘스트'!$F$7,VLOOKUP(F705,'DB-방치 재화'!$B$3:$H$1698,6,0)*VLOOKUP(H705,'DB-주간 퀘스트'!$F$6:$H$15,3,0),IF(H705='DB-주간 퀘스트'!$F$8,VLOOKUP(F705,'DB-방치 재화'!$B$3:$H$1698,7,0)*VLOOKUP(H705,'DB-주간 퀘스트'!$F$6:$H$15,3,0),VLOOKUP(H705,'DB-주간 퀘스트'!$F$6:$H$15,3,0)))))/7,"0")</f>
        <v>40.345238095238095</v>
      </c>
      <c r="L705" s="29">
        <f t="array" ref="L705">_xlfn.IFNA(IF(H705='DB-아스니아 미션'!$F$8,VLOOKUP('주요 재화 수급처 관리'!$F$10:$F$11,'DB-방치 재화'!$B$3:$H$1698,6,0)*'DB-아스니아 미션'!$H$8,VLOOKUP('주요 재화 수급처 관리'!$H$10:$H$11,'DB-아스니아 미션'!$F$7:$H$10,3,0)),"0")/7</f>
        <v>274.28571428571428</v>
      </c>
      <c r="M705" s="29">
        <f>(((VLOOKUP(F705,'DB-방치 재화'!$B$3:$I$1698,8,0)+8)*(VLOOKUP(H705,'DB-파견 작전실'!$L$8:$M$14,2,0)))*D705)</f>
        <v>316.57253333333335</v>
      </c>
      <c r="N705" s="29">
        <f>_xlfn.IFNA(IF(C705&lt;'DB-선물'!$E$5,VLOOKUP('주요 재화 수급처 관리'!$H$10,'DB-선물'!$G$6:$I$9,3,0),(IF('DB-선물'!$E$11&lt;=C705&lt;'DB-선물'!E651,VLOOKUP('주요 재화 수급처 관리'!$H$10,'DB-선물'!$G$12:$I$15,3,0),VLOOKUP(H705,'DB-선물'!$G$18:$I$21,3,0)))),"0")*6*D705</f>
        <v>0</v>
      </c>
      <c r="O705" s="29">
        <f t="array" ref="O705">(_xlfn.IFNA((VLOOKUP((INDEX('DB-메모리얼'!$F$5:$F$98,MATCH(MIN(ABS('DB-메모리얼'!$F$5:$F$98-'주요 재화 수급처 관리'!$C$10)),ABS('DB-메모리얼'!$F$5:$F$98-'주요 재화 수급처 관리'!$C$10),0))),'DB-메모리얼'!$F$5:$K$98,MATCH(H705,'DB-메모리얼'!$H$3:$K$3,0)+2,0)),"0"))*D705/14</f>
        <v>0</v>
      </c>
      <c r="P705" s="29">
        <f t="shared" si="28"/>
        <v>1028</v>
      </c>
      <c r="Q705" s="299">
        <f t="shared" si="29"/>
        <v>12916.33181904762</v>
      </c>
    </row>
    <row r="706" spans="2:17" ht="18" thickTop="1" thickBot="1" x14ac:dyDescent="0.35">
      <c r="B706" s="22" t="s">
        <v>1613</v>
      </c>
      <c r="C706" s="5">
        <v>75</v>
      </c>
      <c r="D706" s="323">
        <v>1</v>
      </c>
      <c r="E706" s="17"/>
      <c r="F706" s="276">
        <f>VLOOKUP(C706,'DB-캐릭터별 스테이지 매칭'!$E$3:$F$302,2,0)</f>
        <v>182</v>
      </c>
      <c r="G706" s="276" t="str">
        <f>VLOOKUP(F706,'DB-캐릭터별 스테이지 매칭'!$I$3:$L$1698,4,0)</f>
        <v>7-16</v>
      </c>
      <c r="H706" s="276">
        <f>_xlfn.IFNA(VLOOKUP(B706,'DB-서식용'!$D$4:$E$12,2,0),"")</f>
        <v>1040410001</v>
      </c>
      <c r="I706" s="29">
        <f>IFERROR((VLOOKUP(F706,'DB-방치 재화'!$B$3:$I$1800,(MATCH(H706,'DB-방치 재화'!$F$1:$I$1,0)+4),0))*60*24*D706,"0")*(1.7+1.58)</f>
        <v>11155.28</v>
      </c>
      <c r="J706" s="29">
        <f>_xlfn.IFNA(IF(H706='DB-일일 퀘스트'!$F$6,VLOOKUP(F706,'DB-방치 재화'!$B$3:$H$1698,5,0)*VLOOKUP(H706,'DB-일일 퀘스트'!$F$6:$H$13,3,0),IF(H706='DB-일일 퀘스트'!$F$7,VLOOKUP(F706,'DB-방치 재화'!$B$3:$H$1698,6,0)*VLOOKUP(H706,'DB-일일 퀘스트'!$F$6:$H$13,3,0),IF(H706='DB-일일 퀘스트'!$F$8,VLOOKUP(F706,'DB-방치 재화'!$B$3:$H$1698,7,0)*VLOOKUP(H706,'DB-일일 퀘스트'!$F$6:$H$13,3,0),VLOOKUP(H706,'DB-일일 퀘스트'!$F$6:$H$13,3,0)))),"0")</f>
        <v>141.70833333333334</v>
      </c>
      <c r="K706" s="29">
        <f>_xlfn.IFNA((IF(H706='DB-주간 퀘스트'!$F$6,VLOOKUP(F706,'DB-방치 재화'!$B$3:$H$1698,5,0)*VLOOKUP(H706,'DB-주간 퀘스트'!$F$6:$H$15,3,0),IF(H706='DB-주간 퀘스트'!$F$7,VLOOKUP(F706,'DB-방치 재화'!$B$3:$H$1698,6,0)*VLOOKUP(H706,'DB-주간 퀘스트'!$F$6:$H$15,3,0),IF(H706='DB-주간 퀘스트'!$F$8,VLOOKUP(F706,'DB-방치 재화'!$B$3:$H$1698,7,0)*VLOOKUP(H706,'DB-주간 퀘스트'!$F$6:$H$15,3,0),VLOOKUP(H706,'DB-주간 퀘스트'!$F$6:$H$15,3,0)))))/7,"0")</f>
        <v>40.488095238095241</v>
      </c>
      <c r="L706" s="29">
        <f t="array" ref="L706">_xlfn.IFNA(IF(H706='DB-아스니아 미션'!$F$8,VLOOKUP('주요 재화 수급처 관리'!$F$10:$F$11,'DB-방치 재화'!$B$3:$H$1698,6,0)*'DB-아스니아 미션'!$H$8,VLOOKUP('주요 재화 수급처 관리'!$H$10:$H$11,'DB-아스니아 미션'!$F$7:$H$10,3,0)),"0")/7</f>
        <v>274.28571428571428</v>
      </c>
      <c r="M706" s="29">
        <f>(((VLOOKUP(F706,'DB-방치 재화'!$B$3:$I$1698,8,0)+8)*(VLOOKUP(H706,'DB-파견 작전실'!$L$8:$M$14,2,0)))*D706)</f>
        <v>316.57253333333335</v>
      </c>
      <c r="N706" s="29">
        <f>_xlfn.IFNA(IF(C706&lt;'DB-선물'!$E$5,VLOOKUP('주요 재화 수급처 관리'!$H$10,'DB-선물'!$G$6:$I$9,3,0),(IF('DB-선물'!$E$11&lt;=C706&lt;'DB-선물'!E652,VLOOKUP('주요 재화 수급처 관리'!$H$10,'DB-선물'!$G$12:$I$15,3,0),VLOOKUP(H706,'DB-선물'!$G$18:$I$21,3,0)))),"0")*6*D706</f>
        <v>0</v>
      </c>
      <c r="O706" s="29">
        <f t="array" ref="O706">(_xlfn.IFNA((VLOOKUP((INDEX('DB-메모리얼'!$F$5:$F$98,MATCH(MIN(ABS('DB-메모리얼'!$F$5:$F$98-'주요 재화 수급처 관리'!$C$10)),ABS('DB-메모리얼'!$F$5:$F$98-'주요 재화 수급처 관리'!$C$10),0))),'DB-메모리얼'!$F$5:$K$98,MATCH(H706,'DB-메모리얼'!$H$3:$K$3,0)+2,0)),"0"))*D706/14</f>
        <v>0</v>
      </c>
      <c r="P706" s="29">
        <f t="shared" si="28"/>
        <v>1028</v>
      </c>
      <c r="Q706" s="299">
        <f t="shared" si="29"/>
        <v>12956.334676190478</v>
      </c>
    </row>
    <row r="707" spans="2:17" ht="18" thickTop="1" thickBot="1" x14ac:dyDescent="0.35">
      <c r="B707" s="22" t="s">
        <v>1613</v>
      </c>
      <c r="C707" s="5">
        <v>76</v>
      </c>
      <c r="D707" s="323">
        <v>1</v>
      </c>
      <c r="E707" s="17"/>
      <c r="F707" s="276">
        <f>VLOOKUP(C707,'DB-캐릭터별 스테이지 매칭'!$E$3:$F$302,2,0)</f>
        <v>186</v>
      </c>
      <c r="G707" s="276" t="str">
        <f>VLOOKUP(F707,'DB-캐릭터별 스테이지 매칭'!$I$3:$L$1698,4,0)</f>
        <v>7-20</v>
      </c>
      <c r="H707" s="276">
        <f>_xlfn.IFNA(VLOOKUP(B707,'DB-서식용'!$D$4:$E$12,2,0),"")</f>
        <v>1040410001</v>
      </c>
      <c r="I707" s="29">
        <f>IFERROR((VLOOKUP(F707,'DB-방치 재화'!$B$3:$I$1800,(MATCH(H707,'DB-방치 재화'!$F$1:$I$1,0)+4),0))*60*24*D707,"0")*(1.7+1.58)</f>
        <v>11191.36</v>
      </c>
      <c r="J707" s="29">
        <f>_xlfn.IFNA(IF(H707='DB-일일 퀘스트'!$F$6,VLOOKUP(F707,'DB-방치 재화'!$B$3:$H$1698,5,0)*VLOOKUP(H707,'DB-일일 퀘스트'!$F$6:$H$13,3,0),IF(H707='DB-일일 퀘스트'!$F$7,VLOOKUP(F707,'DB-방치 재화'!$B$3:$H$1698,6,0)*VLOOKUP(H707,'DB-일일 퀘스트'!$F$6:$H$13,3,0),IF(H707='DB-일일 퀘스트'!$F$8,VLOOKUP(F707,'DB-방치 재화'!$B$3:$H$1698,7,0)*VLOOKUP(H707,'DB-일일 퀘스트'!$F$6:$H$13,3,0),VLOOKUP(H707,'DB-일일 퀘스트'!$F$6:$H$13,3,0)))),"0")</f>
        <v>142.16666666666666</v>
      </c>
      <c r="K707" s="29">
        <f>_xlfn.IFNA((IF(H707='DB-주간 퀘스트'!$F$6,VLOOKUP(F707,'DB-방치 재화'!$B$3:$H$1698,5,0)*VLOOKUP(H707,'DB-주간 퀘스트'!$F$6:$H$15,3,0),IF(H707='DB-주간 퀘스트'!$F$7,VLOOKUP(F707,'DB-방치 재화'!$B$3:$H$1698,6,0)*VLOOKUP(H707,'DB-주간 퀘스트'!$F$6:$H$15,3,0),IF(H707='DB-주간 퀘스트'!$F$8,VLOOKUP(F707,'DB-방치 재화'!$B$3:$H$1698,7,0)*VLOOKUP(H707,'DB-주간 퀘스트'!$F$6:$H$15,3,0),VLOOKUP(H707,'DB-주간 퀘스트'!$F$6:$H$15,3,0)))))/7,"0")</f>
        <v>40.619047619047613</v>
      </c>
      <c r="L707" s="29">
        <f t="array" ref="L707">_xlfn.IFNA(IF(H707='DB-아스니아 미션'!$F$8,VLOOKUP('주요 재화 수급처 관리'!$F$10:$F$11,'DB-방치 재화'!$B$3:$H$1698,6,0)*'DB-아스니아 미션'!$H$8,VLOOKUP('주요 재화 수급처 관리'!$H$10:$H$11,'DB-아스니아 미션'!$F$7:$H$10,3,0)),"0")/7</f>
        <v>274.28571428571428</v>
      </c>
      <c r="M707" s="29">
        <f>(((VLOOKUP(F707,'DB-방치 재화'!$B$3:$I$1698,8,0)+8)*(VLOOKUP(H707,'DB-파견 작전실'!$L$8:$M$14,2,0)))*D707)</f>
        <v>316.57253333333335</v>
      </c>
      <c r="N707" s="29">
        <f>_xlfn.IFNA(IF(C707&lt;'DB-선물'!$E$5,VLOOKUP('주요 재화 수급처 관리'!$H$10,'DB-선물'!$G$6:$I$9,3,0),(IF('DB-선물'!$E$11&lt;=C707&lt;'DB-선물'!E653,VLOOKUP('주요 재화 수급처 관리'!$H$10,'DB-선물'!$G$12:$I$15,3,0),VLOOKUP(H707,'DB-선물'!$G$18:$I$21,3,0)))),"0")*6*D707</f>
        <v>0</v>
      </c>
      <c r="O707" s="29">
        <f t="array" ref="O707">(_xlfn.IFNA((VLOOKUP((INDEX('DB-메모리얼'!$F$5:$F$98,MATCH(MIN(ABS('DB-메모리얼'!$F$5:$F$98-'주요 재화 수급처 관리'!$C$10)),ABS('DB-메모리얼'!$F$5:$F$98-'주요 재화 수급처 관리'!$C$10),0))),'DB-메모리얼'!$F$5:$K$98,MATCH(H707,'DB-메모리얼'!$H$3:$K$3,0)+2,0)),"0"))*D707/14</f>
        <v>0</v>
      </c>
      <c r="P707" s="29">
        <f t="shared" si="28"/>
        <v>1028</v>
      </c>
      <c r="Q707" s="299">
        <f t="shared" si="29"/>
        <v>12993.003961904762</v>
      </c>
    </row>
    <row r="708" spans="2:17" ht="18" thickTop="1" thickBot="1" x14ac:dyDescent="0.35">
      <c r="B708" s="22" t="s">
        <v>1613</v>
      </c>
      <c r="C708" s="116">
        <v>77</v>
      </c>
      <c r="D708" s="323">
        <v>1</v>
      </c>
      <c r="E708" s="17"/>
      <c r="F708" s="276">
        <f>VLOOKUP(C708,'DB-캐릭터별 스테이지 매칭'!$E$3:$F$302,2,0)</f>
        <v>190</v>
      </c>
      <c r="G708" s="276" t="str">
        <f>VLOOKUP(F708,'DB-캐릭터별 스테이지 매칭'!$I$3:$L$1698,4,0)</f>
        <v>7-24</v>
      </c>
      <c r="H708" s="276">
        <f>_xlfn.IFNA(VLOOKUP(B708,'DB-서식용'!$D$4:$E$12,2,0),"")</f>
        <v>1040410001</v>
      </c>
      <c r="I708" s="29">
        <f>IFERROR((VLOOKUP(F708,'DB-방치 재화'!$B$3:$I$1800,(MATCH(H708,'DB-방치 재화'!$F$1:$I$1,0)+4),0))*60*24*D708,"0")*(1.7+1.58)</f>
        <v>11230.720000000001</v>
      </c>
      <c r="J708" s="29">
        <f>_xlfn.IFNA(IF(H708='DB-일일 퀘스트'!$F$6,VLOOKUP(F708,'DB-방치 재화'!$B$3:$H$1698,5,0)*VLOOKUP(H708,'DB-일일 퀘스트'!$F$6:$H$13,3,0),IF(H708='DB-일일 퀘스트'!$F$7,VLOOKUP(F708,'DB-방치 재화'!$B$3:$H$1698,6,0)*VLOOKUP(H708,'DB-일일 퀘스트'!$F$6:$H$13,3,0),IF(H708='DB-일일 퀘스트'!$F$8,VLOOKUP(F708,'DB-방치 재화'!$B$3:$H$1698,7,0)*VLOOKUP(H708,'DB-일일 퀘스트'!$F$6:$H$13,3,0),VLOOKUP(H708,'DB-일일 퀘스트'!$F$6:$H$13,3,0)))),"0")</f>
        <v>142.66666666666666</v>
      </c>
      <c r="K708" s="29">
        <f>_xlfn.IFNA((IF(H708='DB-주간 퀘스트'!$F$6,VLOOKUP(F708,'DB-방치 재화'!$B$3:$H$1698,5,0)*VLOOKUP(H708,'DB-주간 퀘스트'!$F$6:$H$15,3,0),IF(H708='DB-주간 퀘스트'!$F$7,VLOOKUP(F708,'DB-방치 재화'!$B$3:$H$1698,6,0)*VLOOKUP(H708,'DB-주간 퀘스트'!$F$6:$H$15,3,0),IF(H708='DB-주간 퀘스트'!$F$8,VLOOKUP(F708,'DB-방치 재화'!$B$3:$H$1698,7,0)*VLOOKUP(H708,'DB-주간 퀘스트'!$F$6:$H$15,3,0),VLOOKUP(H708,'DB-주간 퀘스트'!$F$6:$H$15,3,0)))))/7,"0")</f>
        <v>40.761904761904759</v>
      </c>
      <c r="L708" s="29">
        <f t="array" ref="L708">_xlfn.IFNA(IF(H708='DB-아스니아 미션'!$F$8,VLOOKUP('주요 재화 수급처 관리'!$F$10:$F$11,'DB-방치 재화'!$B$3:$H$1698,6,0)*'DB-아스니아 미션'!$H$8,VLOOKUP('주요 재화 수급처 관리'!$H$10:$H$11,'DB-아스니아 미션'!$F$7:$H$10,3,0)),"0")/7</f>
        <v>274.28571428571428</v>
      </c>
      <c r="M708" s="29">
        <f>(((VLOOKUP(F708,'DB-방치 재화'!$B$3:$I$1698,8,0)+8)*(VLOOKUP(H708,'DB-파견 작전실'!$L$8:$M$14,2,0)))*D708)</f>
        <v>316.57253333333335</v>
      </c>
      <c r="N708" s="29">
        <f>_xlfn.IFNA(IF(C708&lt;'DB-선물'!$E$5,VLOOKUP('주요 재화 수급처 관리'!$H$10,'DB-선물'!$G$6:$I$9,3,0),(IF('DB-선물'!$E$11&lt;=C708&lt;'DB-선물'!E654,VLOOKUP('주요 재화 수급처 관리'!$H$10,'DB-선물'!$G$12:$I$15,3,0),VLOOKUP(H708,'DB-선물'!$G$18:$I$21,3,0)))),"0")*6*D708</f>
        <v>0</v>
      </c>
      <c r="O708" s="29">
        <f t="array" ref="O708">(_xlfn.IFNA((VLOOKUP((INDEX('DB-메모리얼'!$F$5:$F$98,MATCH(MIN(ABS('DB-메모리얼'!$F$5:$F$98-'주요 재화 수급처 관리'!$C$10)),ABS('DB-메모리얼'!$F$5:$F$98-'주요 재화 수급처 관리'!$C$10),0))),'DB-메모리얼'!$F$5:$K$98,MATCH(H708,'DB-메모리얼'!$H$3:$K$3,0)+2,0)),"0"))*D708/14</f>
        <v>0</v>
      </c>
      <c r="P708" s="29">
        <f t="shared" si="28"/>
        <v>1028</v>
      </c>
      <c r="Q708" s="299">
        <f t="shared" si="29"/>
        <v>13033.00681904762</v>
      </c>
    </row>
    <row r="709" spans="2:17" ht="18" thickTop="1" thickBot="1" x14ac:dyDescent="0.35">
      <c r="B709" s="22" t="s">
        <v>1613</v>
      </c>
      <c r="C709" s="116">
        <v>78</v>
      </c>
      <c r="D709" s="323">
        <v>1</v>
      </c>
      <c r="E709" s="17"/>
      <c r="F709" s="276">
        <f>VLOOKUP(C709,'DB-캐릭터별 스테이지 매칭'!$E$3:$F$302,2,0)</f>
        <v>194</v>
      </c>
      <c r="G709" s="276" t="str">
        <f>VLOOKUP(F709,'DB-캐릭터별 스테이지 매칭'!$I$3:$L$1698,4,0)</f>
        <v>7-28</v>
      </c>
      <c r="H709" s="276">
        <f>_xlfn.IFNA(VLOOKUP(B709,'DB-서식용'!$D$4:$E$12,2,0),"")</f>
        <v>1040410001</v>
      </c>
      <c r="I709" s="29">
        <f>IFERROR((VLOOKUP(F709,'DB-방치 재화'!$B$3:$I$1800,(MATCH(H709,'DB-방치 재화'!$F$1:$I$1,0)+4),0))*60*24*D709,"0")*(1.7+1.58)</f>
        <v>11266.800000000001</v>
      </c>
      <c r="J709" s="29">
        <f>_xlfn.IFNA(IF(H709='DB-일일 퀘스트'!$F$6,VLOOKUP(F709,'DB-방치 재화'!$B$3:$H$1698,5,0)*VLOOKUP(H709,'DB-일일 퀘스트'!$F$6:$H$13,3,0),IF(H709='DB-일일 퀘스트'!$F$7,VLOOKUP(F709,'DB-방치 재화'!$B$3:$H$1698,6,0)*VLOOKUP(H709,'DB-일일 퀘스트'!$F$6:$H$13,3,0),IF(H709='DB-일일 퀘스트'!$F$8,VLOOKUP(F709,'DB-방치 재화'!$B$3:$H$1698,7,0)*VLOOKUP(H709,'DB-일일 퀘스트'!$F$6:$H$13,3,0),VLOOKUP(H709,'DB-일일 퀘스트'!$F$6:$H$13,3,0)))),"0")</f>
        <v>143.125</v>
      </c>
      <c r="K709" s="29">
        <f>_xlfn.IFNA((IF(H709='DB-주간 퀘스트'!$F$6,VLOOKUP(F709,'DB-방치 재화'!$B$3:$H$1698,5,0)*VLOOKUP(H709,'DB-주간 퀘스트'!$F$6:$H$15,3,0),IF(H709='DB-주간 퀘스트'!$F$7,VLOOKUP(F709,'DB-방치 재화'!$B$3:$H$1698,6,0)*VLOOKUP(H709,'DB-주간 퀘스트'!$F$6:$H$15,3,0),IF(H709='DB-주간 퀘스트'!$F$8,VLOOKUP(F709,'DB-방치 재화'!$B$3:$H$1698,7,0)*VLOOKUP(H709,'DB-주간 퀘스트'!$F$6:$H$15,3,0),VLOOKUP(H709,'DB-주간 퀘스트'!$F$6:$H$15,3,0)))))/7,"0")</f>
        <v>40.892857142857146</v>
      </c>
      <c r="L709" s="29">
        <f t="array" ref="L709">_xlfn.IFNA(IF(H709='DB-아스니아 미션'!$F$8,VLOOKUP('주요 재화 수급처 관리'!$F$10:$F$11,'DB-방치 재화'!$B$3:$H$1698,6,0)*'DB-아스니아 미션'!$H$8,VLOOKUP('주요 재화 수급처 관리'!$H$10:$H$11,'DB-아스니아 미션'!$F$7:$H$10,3,0)),"0")/7</f>
        <v>274.28571428571428</v>
      </c>
      <c r="M709" s="29">
        <f>(((VLOOKUP(F709,'DB-방치 재화'!$B$3:$I$1698,8,0)+8)*(VLOOKUP(H709,'DB-파견 작전실'!$L$8:$M$14,2,0)))*D709)</f>
        <v>316.57253333333335</v>
      </c>
      <c r="N709" s="29">
        <f>_xlfn.IFNA(IF(C709&lt;'DB-선물'!$E$5,VLOOKUP('주요 재화 수급처 관리'!$H$10,'DB-선물'!$G$6:$I$9,3,0),(IF('DB-선물'!$E$11&lt;=C709&lt;'DB-선물'!E655,VLOOKUP('주요 재화 수급처 관리'!$H$10,'DB-선물'!$G$12:$I$15,3,0),VLOOKUP(H709,'DB-선물'!$G$18:$I$21,3,0)))),"0")*6*D709</f>
        <v>0</v>
      </c>
      <c r="O709" s="29">
        <f t="array" ref="O709">(_xlfn.IFNA((VLOOKUP((INDEX('DB-메모리얼'!$F$5:$F$98,MATCH(MIN(ABS('DB-메모리얼'!$F$5:$F$98-'주요 재화 수급처 관리'!$C$10)),ABS('DB-메모리얼'!$F$5:$F$98-'주요 재화 수급처 관리'!$C$10),0))),'DB-메모리얼'!$F$5:$K$98,MATCH(H709,'DB-메모리얼'!$H$3:$K$3,0)+2,0)),"0"))*D709/14</f>
        <v>0</v>
      </c>
      <c r="P709" s="29">
        <f t="shared" si="28"/>
        <v>1028</v>
      </c>
      <c r="Q709" s="299">
        <f t="shared" si="29"/>
        <v>13069.676104761906</v>
      </c>
    </row>
    <row r="710" spans="2:17" ht="18" thickTop="1" thickBot="1" x14ac:dyDescent="0.35">
      <c r="B710" s="22" t="s">
        <v>1613</v>
      </c>
      <c r="C710" s="116">
        <v>79</v>
      </c>
      <c r="D710" s="323">
        <v>1</v>
      </c>
      <c r="E710" s="17"/>
      <c r="F710" s="276">
        <f>VLOOKUP(C710,'DB-캐릭터별 스테이지 매칭'!$E$3:$F$302,2,0)</f>
        <v>198</v>
      </c>
      <c r="G710" s="276" t="str">
        <f>VLOOKUP(F710,'DB-캐릭터별 스테이지 매칭'!$I$3:$L$1698,4,0)</f>
        <v>7-32</v>
      </c>
      <c r="H710" s="276">
        <f>_xlfn.IFNA(VLOOKUP(B710,'DB-서식용'!$D$4:$E$12,2,0),"")</f>
        <v>1040410001</v>
      </c>
      <c r="I710" s="29">
        <f>IFERROR((VLOOKUP(F710,'DB-방치 재화'!$B$3:$I$1800,(MATCH(H710,'DB-방치 재화'!$F$1:$I$1,0)+4),0))*60*24*D710,"0")*(1.7+1.58)</f>
        <v>11306.160000000002</v>
      </c>
      <c r="J710" s="29">
        <f>_xlfn.IFNA(IF(H710='DB-일일 퀘스트'!$F$6,VLOOKUP(F710,'DB-방치 재화'!$B$3:$H$1698,5,0)*VLOOKUP(H710,'DB-일일 퀘스트'!$F$6:$H$13,3,0),IF(H710='DB-일일 퀘스트'!$F$7,VLOOKUP(F710,'DB-방치 재화'!$B$3:$H$1698,6,0)*VLOOKUP(H710,'DB-일일 퀘스트'!$F$6:$H$13,3,0),IF(H710='DB-일일 퀘스트'!$F$8,VLOOKUP(F710,'DB-방치 재화'!$B$3:$H$1698,7,0)*VLOOKUP(H710,'DB-일일 퀘스트'!$F$6:$H$13,3,0),VLOOKUP(H710,'DB-일일 퀘스트'!$F$6:$H$13,3,0)))),"0")</f>
        <v>143.625</v>
      </c>
      <c r="K710" s="29">
        <f>_xlfn.IFNA((IF(H710='DB-주간 퀘스트'!$F$6,VLOOKUP(F710,'DB-방치 재화'!$B$3:$H$1698,5,0)*VLOOKUP(H710,'DB-주간 퀘스트'!$F$6:$H$15,3,0),IF(H710='DB-주간 퀘스트'!$F$7,VLOOKUP(F710,'DB-방치 재화'!$B$3:$H$1698,6,0)*VLOOKUP(H710,'DB-주간 퀘스트'!$F$6:$H$15,3,0),IF(H710='DB-주간 퀘스트'!$F$8,VLOOKUP(F710,'DB-방치 재화'!$B$3:$H$1698,7,0)*VLOOKUP(H710,'DB-주간 퀘스트'!$F$6:$H$15,3,0),VLOOKUP(H710,'DB-주간 퀘스트'!$F$6:$H$15,3,0)))))/7,"0")</f>
        <v>41.035714285714285</v>
      </c>
      <c r="L710" s="29">
        <f t="array" ref="L710">_xlfn.IFNA(IF(H710='DB-아스니아 미션'!$F$8,VLOOKUP('주요 재화 수급처 관리'!$F$10:$F$11,'DB-방치 재화'!$B$3:$H$1698,6,0)*'DB-아스니아 미션'!$H$8,VLOOKUP('주요 재화 수급처 관리'!$H$10:$H$11,'DB-아스니아 미션'!$F$7:$H$10,3,0)),"0")/7</f>
        <v>274.28571428571428</v>
      </c>
      <c r="M710" s="29">
        <f>(((VLOOKUP(F710,'DB-방치 재화'!$B$3:$I$1698,8,0)+8)*(VLOOKUP(H710,'DB-파견 작전실'!$L$8:$M$14,2,0)))*D710)</f>
        <v>316.57253333333335</v>
      </c>
      <c r="N710" s="29">
        <f>_xlfn.IFNA(IF(C710&lt;'DB-선물'!$E$5,VLOOKUP('주요 재화 수급처 관리'!$H$10,'DB-선물'!$G$6:$I$9,3,0),(IF('DB-선물'!$E$11&lt;=C710&lt;'DB-선물'!E656,VLOOKUP('주요 재화 수급처 관리'!$H$10,'DB-선물'!$G$12:$I$15,3,0),VLOOKUP(H710,'DB-선물'!$G$18:$I$21,3,0)))),"0")*6*D710</f>
        <v>0</v>
      </c>
      <c r="O710" s="29">
        <f t="array" ref="O710">(_xlfn.IFNA((VLOOKUP((INDEX('DB-메모리얼'!$F$5:$F$98,MATCH(MIN(ABS('DB-메모리얼'!$F$5:$F$98-'주요 재화 수급처 관리'!$C$10)),ABS('DB-메모리얼'!$F$5:$F$98-'주요 재화 수급처 관리'!$C$10),0))),'DB-메모리얼'!$F$5:$K$98,MATCH(H710,'DB-메모리얼'!$H$3:$K$3,0)+2,0)),"0"))*D710/14</f>
        <v>0</v>
      </c>
      <c r="P710" s="29">
        <f t="shared" si="28"/>
        <v>1028</v>
      </c>
      <c r="Q710" s="299">
        <f t="shared" si="29"/>
        <v>13109.678961904763</v>
      </c>
    </row>
    <row r="711" spans="2:17" ht="18" thickTop="1" thickBot="1" x14ac:dyDescent="0.35">
      <c r="B711" s="22" t="s">
        <v>1613</v>
      </c>
      <c r="C711" s="116">
        <v>80</v>
      </c>
      <c r="D711" s="323">
        <v>1</v>
      </c>
      <c r="E711" s="17"/>
      <c r="F711" s="276">
        <f>VLOOKUP(C711,'DB-캐릭터별 스테이지 매칭'!$E$3:$F$302,2,0)</f>
        <v>202</v>
      </c>
      <c r="G711" s="276" t="str">
        <f>VLOOKUP(F711,'DB-캐릭터별 스테이지 매칭'!$I$3:$L$1698,4,0)</f>
        <v>7-36</v>
      </c>
      <c r="H711" s="276">
        <f>_xlfn.IFNA(VLOOKUP(B711,'DB-서식용'!$D$4:$E$12,2,0),"")</f>
        <v>1040410001</v>
      </c>
      <c r="I711" s="29">
        <f>IFERROR((VLOOKUP(F711,'DB-방치 재화'!$B$3:$I$1800,(MATCH(H711,'DB-방치 재화'!$F$1:$I$1,0)+4),0))*60*24*D711,"0")*(1.7+1.58)</f>
        <v>11342.240000000002</v>
      </c>
      <c r="J711" s="29">
        <f>_xlfn.IFNA(IF(H711='DB-일일 퀘스트'!$F$6,VLOOKUP(F711,'DB-방치 재화'!$B$3:$H$1698,5,0)*VLOOKUP(H711,'DB-일일 퀘스트'!$F$6:$H$13,3,0),IF(H711='DB-일일 퀘스트'!$F$7,VLOOKUP(F711,'DB-방치 재화'!$B$3:$H$1698,6,0)*VLOOKUP(H711,'DB-일일 퀘스트'!$F$6:$H$13,3,0),IF(H711='DB-일일 퀘스트'!$F$8,VLOOKUP(F711,'DB-방치 재화'!$B$3:$H$1698,7,0)*VLOOKUP(H711,'DB-일일 퀘스트'!$F$6:$H$13,3,0),VLOOKUP(H711,'DB-일일 퀘스트'!$F$6:$H$13,3,0)))),"0")</f>
        <v>144.08333333333334</v>
      </c>
      <c r="K711" s="29">
        <f>_xlfn.IFNA((IF(H711='DB-주간 퀘스트'!$F$6,VLOOKUP(F711,'DB-방치 재화'!$B$3:$H$1698,5,0)*VLOOKUP(H711,'DB-주간 퀘스트'!$F$6:$H$15,3,0),IF(H711='DB-주간 퀘스트'!$F$7,VLOOKUP(F711,'DB-방치 재화'!$B$3:$H$1698,6,0)*VLOOKUP(H711,'DB-주간 퀘스트'!$F$6:$H$15,3,0),IF(H711='DB-주간 퀘스트'!$F$8,VLOOKUP(F711,'DB-방치 재화'!$B$3:$H$1698,7,0)*VLOOKUP(H711,'DB-주간 퀘스트'!$F$6:$H$15,3,0),VLOOKUP(H711,'DB-주간 퀘스트'!$F$6:$H$15,3,0)))))/7,"0")</f>
        <v>41.166666666666671</v>
      </c>
      <c r="L711" s="29">
        <f t="array" ref="L711">_xlfn.IFNA(IF(H711='DB-아스니아 미션'!$F$8,VLOOKUP('주요 재화 수급처 관리'!$F$10:$F$11,'DB-방치 재화'!$B$3:$H$1698,6,0)*'DB-아스니아 미션'!$H$8,VLOOKUP('주요 재화 수급처 관리'!$H$10:$H$11,'DB-아스니아 미션'!$F$7:$H$10,3,0)),"0")/7</f>
        <v>274.28571428571428</v>
      </c>
      <c r="M711" s="29">
        <f>(((VLOOKUP(F711,'DB-방치 재화'!$B$3:$I$1698,8,0)+8)*(VLOOKUP(H711,'DB-파견 작전실'!$L$8:$M$14,2,0)))*D711)</f>
        <v>316.57253333333335</v>
      </c>
      <c r="N711" s="29">
        <f>_xlfn.IFNA(IF(C711&lt;'DB-선물'!$E$5,VLOOKUP('주요 재화 수급처 관리'!$H$10,'DB-선물'!$G$6:$I$9,3,0),(IF('DB-선물'!$E$11&lt;=C711&lt;'DB-선물'!E657,VLOOKUP('주요 재화 수급처 관리'!$H$10,'DB-선물'!$G$12:$I$15,3,0),VLOOKUP(H711,'DB-선물'!$G$18:$I$21,3,0)))),"0")*6*D711</f>
        <v>0</v>
      </c>
      <c r="O711" s="29">
        <f t="array" ref="O711">(_xlfn.IFNA((VLOOKUP((INDEX('DB-메모리얼'!$F$5:$F$98,MATCH(MIN(ABS('DB-메모리얼'!$F$5:$F$98-'주요 재화 수급처 관리'!$C$10)),ABS('DB-메모리얼'!$F$5:$F$98-'주요 재화 수급처 관리'!$C$10),0))),'DB-메모리얼'!$F$5:$K$98,MATCH(H711,'DB-메모리얼'!$H$3:$K$3,0)+2,0)),"0"))*D711/14</f>
        <v>0</v>
      </c>
      <c r="P711" s="29">
        <f t="shared" si="28"/>
        <v>1028</v>
      </c>
      <c r="Q711" s="299">
        <f t="shared" si="29"/>
        <v>13146.348247619049</v>
      </c>
    </row>
    <row r="712" spans="2:17" ht="18" thickTop="1" thickBot="1" x14ac:dyDescent="0.35">
      <c r="B712" s="22" t="s">
        <v>1613</v>
      </c>
      <c r="C712" s="116">
        <v>81</v>
      </c>
      <c r="D712" s="323">
        <v>1</v>
      </c>
      <c r="E712" s="17"/>
      <c r="F712" s="276">
        <f>VLOOKUP(C712,'DB-캐릭터별 스테이지 매칭'!$E$3:$F$302,2,0)</f>
        <v>206</v>
      </c>
      <c r="G712" s="276" t="str">
        <f>VLOOKUP(F712,'DB-캐릭터별 스테이지 매칭'!$I$3:$L$1698,4,0)</f>
        <v>7-40</v>
      </c>
      <c r="H712" s="276">
        <f>_xlfn.IFNA(VLOOKUP(B712,'DB-서식용'!$D$4:$E$12,2,0),"")</f>
        <v>1040410001</v>
      </c>
      <c r="I712" s="29">
        <f>IFERROR((VLOOKUP(F712,'DB-방치 재화'!$B$3:$I$1800,(MATCH(H712,'DB-방치 재화'!$F$1:$I$1,0)+4),0))*60*24*D712,"0")*(1.7+1.58)</f>
        <v>11381.6</v>
      </c>
      <c r="J712" s="29">
        <f>_xlfn.IFNA(IF(H712='DB-일일 퀘스트'!$F$6,VLOOKUP(F712,'DB-방치 재화'!$B$3:$H$1698,5,0)*VLOOKUP(H712,'DB-일일 퀘스트'!$F$6:$H$13,3,0),IF(H712='DB-일일 퀘스트'!$F$7,VLOOKUP(F712,'DB-방치 재화'!$B$3:$H$1698,6,0)*VLOOKUP(H712,'DB-일일 퀘스트'!$F$6:$H$13,3,0),IF(H712='DB-일일 퀘스트'!$F$8,VLOOKUP(F712,'DB-방치 재화'!$B$3:$H$1698,7,0)*VLOOKUP(H712,'DB-일일 퀘스트'!$F$6:$H$13,3,0),VLOOKUP(H712,'DB-일일 퀘스트'!$F$6:$H$13,3,0)))),"0")</f>
        <v>144.58333333333334</v>
      </c>
      <c r="K712" s="29">
        <f>_xlfn.IFNA((IF(H712='DB-주간 퀘스트'!$F$6,VLOOKUP(F712,'DB-방치 재화'!$B$3:$H$1698,5,0)*VLOOKUP(H712,'DB-주간 퀘스트'!$F$6:$H$15,3,0),IF(H712='DB-주간 퀘스트'!$F$7,VLOOKUP(F712,'DB-방치 재화'!$B$3:$H$1698,6,0)*VLOOKUP(H712,'DB-주간 퀘스트'!$F$6:$H$15,3,0),IF(H712='DB-주간 퀘스트'!$F$8,VLOOKUP(F712,'DB-방치 재화'!$B$3:$H$1698,7,0)*VLOOKUP(H712,'DB-주간 퀘스트'!$F$6:$H$15,3,0),VLOOKUP(H712,'DB-주간 퀘스트'!$F$6:$H$15,3,0)))))/7,"0")</f>
        <v>41.30952380952381</v>
      </c>
      <c r="L712" s="29">
        <f t="array" ref="L712">_xlfn.IFNA(IF(H712='DB-아스니아 미션'!$F$8,VLOOKUP('주요 재화 수급처 관리'!$F$10:$F$11,'DB-방치 재화'!$B$3:$H$1698,6,0)*'DB-아스니아 미션'!$H$8,VLOOKUP('주요 재화 수급처 관리'!$H$10:$H$11,'DB-아스니아 미션'!$F$7:$H$10,3,0)),"0")/7</f>
        <v>274.28571428571428</v>
      </c>
      <c r="M712" s="29">
        <f>(((VLOOKUP(F712,'DB-방치 재화'!$B$3:$I$1698,8,0)+8)*(VLOOKUP(H712,'DB-파견 작전실'!$L$8:$M$14,2,0)))*D712)</f>
        <v>316.57253333333335</v>
      </c>
      <c r="N712" s="29">
        <f>_xlfn.IFNA(IF(C712&lt;'DB-선물'!$E$5,VLOOKUP('주요 재화 수급처 관리'!$H$10,'DB-선물'!$G$6:$I$9,3,0),(IF('DB-선물'!$E$11&lt;=C712&lt;'DB-선물'!E658,VLOOKUP('주요 재화 수급처 관리'!$H$10,'DB-선물'!$G$12:$I$15,3,0),VLOOKUP(H712,'DB-선물'!$G$18:$I$21,3,0)))),"0")*6*D712</f>
        <v>0</v>
      </c>
      <c r="O712" s="29">
        <f t="array" ref="O712">(_xlfn.IFNA((VLOOKUP((INDEX('DB-메모리얼'!$F$5:$F$98,MATCH(MIN(ABS('DB-메모리얼'!$F$5:$F$98-'주요 재화 수급처 관리'!$C$10)),ABS('DB-메모리얼'!$F$5:$F$98-'주요 재화 수급처 관리'!$C$10),0))),'DB-메모리얼'!$F$5:$K$98,MATCH(H712,'DB-메모리얼'!$H$3:$K$3,0)+2,0)),"0"))*D712/14</f>
        <v>0</v>
      </c>
      <c r="P712" s="29">
        <f t="shared" si="28"/>
        <v>1028</v>
      </c>
      <c r="Q712" s="299">
        <f t="shared" si="29"/>
        <v>13186.351104761905</v>
      </c>
    </row>
    <row r="713" spans="2:17" ht="18" thickTop="1" thickBot="1" x14ac:dyDescent="0.35">
      <c r="B713" s="22" t="s">
        <v>1613</v>
      </c>
      <c r="C713" s="116">
        <v>82</v>
      </c>
      <c r="D713" s="323">
        <v>1</v>
      </c>
      <c r="E713" s="17"/>
      <c r="F713" s="276">
        <f>VLOOKUP(C713,'DB-캐릭터별 스테이지 매칭'!$E$3:$F$302,2,0)</f>
        <v>210</v>
      </c>
      <c r="G713" s="276" t="str">
        <f>VLOOKUP(F713,'DB-캐릭터별 스테이지 매칭'!$I$3:$L$1698,4,0)</f>
        <v>7-44</v>
      </c>
      <c r="H713" s="276">
        <f>_xlfn.IFNA(VLOOKUP(B713,'DB-서식용'!$D$4:$E$12,2,0),"")</f>
        <v>1040410001</v>
      </c>
      <c r="I713" s="29">
        <f>IFERROR((VLOOKUP(F713,'DB-방치 재화'!$B$3:$I$1800,(MATCH(H713,'DB-방치 재화'!$F$1:$I$1,0)+4),0))*60*24*D713,"0")*(1.7+1.58)</f>
        <v>11417.68</v>
      </c>
      <c r="J713" s="29">
        <f>_xlfn.IFNA(IF(H713='DB-일일 퀘스트'!$F$6,VLOOKUP(F713,'DB-방치 재화'!$B$3:$H$1698,5,0)*VLOOKUP(H713,'DB-일일 퀘스트'!$F$6:$H$13,3,0),IF(H713='DB-일일 퀘스트'!$F$7,VLOOKUP(F713,'DB-방치 재화'!$B$3:$H$1698,6,0)*VLOOKUP(H713,'DB-일일 퀘스트'!$F$6:$H$13,3,0),IF(H713='DB-일일 퀘스트'!$F$8,VLOOKUP(F713,'DB-방치 재화'!$B$3:$H$1698,7,0)*VLOOKUP(H713,'DB-일일 퀘스트'!$F$6:$H$13,3,0),VLOOKUP(H713,'DB-일일 퀘스트'!$F$6:$H$13,3,0)))),"0")</f>
        <v>145.04166666666666</v>
      </c>
      <c r="K713" s="29">
        <f>_xlfn.IFNA((IF(H713='DB-주간 퀘스트'!$F$6,VLOOKUP(F713,'DB-방치 재화'!$B$3:$H$1698,5,0)*VLOOKUP(H713,'DB-주간 퀘스트'!$F$6:$H$15,3,0),IF(H713='DB-주간 퀘스트'!$F$7,VLOOKUP(F713,'DB-방치 재화'!$B$3:$H$1698,6,0)*VLOOKUP(H713,'DB-주간 퀘스트'!$F$6:$H$15,3,0),IF(H713='DB-주간 퀘스트'!$F$8,VLOOKUP(F713,'DB-방치 재화'!$B$3:$H$1698,7,0)*VLOOKUP(H713,'DB-주간 퀘스트'!$F$6:$H$15,3,0),VLOOKUP(H713,'DB-주간 퀘스트'!$F$6:$H$15,3,0)))))/7,"0")</f>
        <v>41.44047619047619</v>
      </c>
      <c r="L713" s="29">
        <f t="array" ref="L713">_xlfn.IFNA(IF(H713='DB-아스니아 미션'!$F$8,VLOOKUP('주요 재화 수급처 관리'!$F$10:$F$11,'DB-방치 재화'!$B$3:$H$1698,6,0)*'DB-아스니아 미션'!$H$8,VLOOKUP('주요 재화 수급처 관리'!$H$10:$H$11,'DB-아스니아 미션'!$F$7:$H$10,3,0)),"0")/7</f>
        <v>274.28571428571428</v>
      </c>
      <c r="M713" s="29">
        <f>(((VLOOKUP(F713,'DB-방치 재화'!$B$3:$I$1698,8,0)+8)*(VLOOKUP(H713,'DB-파견 작전실'!$L$8:$M$14,2,0)))*D713)</f>
        <v>316.57253333333335</v>
      </c>
      <c r="N713" s="29">
        <f>_xlfn.IFNA(IF(C713&lt;'DB-선물'!$E$5,VLOOKUP('주요 재화 수급처 관리'!$H$10,'DB-선물'!$G$6:$I$9,3,0),(IF('DB-선물'!$E$11&lt;=C713&lt;'DB-선물'!E659,VLOOKUP('주요 재화 수급처 관리'!$H$10,'DB-선물'!$G$12:$I$15,3,0),VLOOKUP(H713,'DB-선물'!$G$18:$I$21,3,0)))),"0")*6*D713</f>
        <v>0</v>
      </c>
      <c r="O713" s="29">
        <f t="array" ref="O713">(_xlfn.IFNA((VLOOKUP((INDEX('DB-메모리얼'!$F$5:$F$98,MATCH(MIN(ABS('DB-메모리얼'!$F$5:$F$98-'주요 재화 수급처 관리'!$C$10)),ABS('DB-메모리얼'!$F$5:$F$98-'주요 재화 수급처 관리'!$C$10),0))),'DB-메모리얼'!$F$5:$K$98,MATCH(H713,'DB-메모리얼'!$H$3:$K$3,0)+2,0)),"0"))*D713/14</f>
        <v>0</v>
      </c>
      <c r="P713" s="29">
        <f t="shared" si="28"/>
        <v>1028</v>
      </c>
      <c r="Q713" s="299">
        <f t="shared" si="29"/>
        <v>13223.020390476191</v>
      </c>
    </row>
    <row r="714" spans="2:17" ht="18" thickTop="1" thickBot="1" x14ac:dyDescent="0.35">
      <c r="B714" s="22" t="s">
        <v>1613</v>
      </c>
      <c r="C714" s="116">
        <v>83</v>
      </c>
      <c r="D714" s="323">
        <v>1</v>
      </c>
      <c r="E714" s="17"/>
      <c r="F714" s="276">
        <f>VLOOKUP(C714,'DB-캐릭터별 스테이지 매칭'!$E$3:$F$302,2,0)</f>
        <v>214</v>
      </c>
      <c r="G714" s="276" t="str">
        <f>VLOOKUP(F714,'DB-캐릭터별 스테이지 매칭'!$I$3:$L$1698,4,0)</f>
        <v>8-3</v>
      </c>
      <c r="H714" s="276">
        <f>_xlfn.IFNA(VLOOKUP(B714,'DB-서식용'!$D$4:$E$12,2,0),"")</f>
        <v>1040410001</v>
      </c>
      <c r="I714" s="29">
        <f>IFERROR((VLOOKUP(F714,'DB-방치 재화'!$B$3:$I$1800,(MATCH(H714,'DB-방치 재화'!$F$1:$I$1,0)+4),0))*60*24*D714,"0")*(1.7+1.58)</f>
        <v>11457.04</v>
      </c>
      <c r="J714" s="29">
        <f>_xlfn.IFNA(IF(H714='DB-일일 퀘스트'!$F$6,VLOOKUP(F714,'DB-방치 재화'!$B$3:$H$1698,5,0)*VLOOKUP(H714,'DB-일일 퀘스트'!$F$6:$H$13,3,0),IF(H714='DB-일일 퀘스트'!$F$7,VLOOKUP(F714,'DB-방치 재화'!$B$3:$H$1698,6,0)*VLOOKUP(H714,'DB-일일 퀘스트'!$F$6:$H$13,3,0),IF(H714='DB-일일 퀘스트'!$F$8,VLOOKUP(F714,'DB-방치 재화'!$B$3:$H$1698,7,0)*VLOOKUP(H714,'DB-일일 퀘스트'!$F$6:$H$13,3,0),VLOOKUP(H714,'DB-일일 퀘스트'!$F$6:$H$13,3,0)))),"0")</f>
        <v>145.54166666666666</v>
      </c>
      <c r="K714" s="29">
        <f>_xlfn.IFNA((IF(H714='DB-주간 퀘스트'!$F$6,VLOOKUP(F714,'DB-방치 재화'!$B$3:$H$1698,5,0)*VLOOKUP(H714,'DB-주간 퀘스트'!$F$6:$H$15,3,0),IF(H714='DB-주간 퀘스트'!$F$7,VLOOKUP(F714,'DB-방치 재화'!$B$3:$H$1698,6,0)*VLOOKUP(H714,'DB-주간 퀘스트'!$F$6:$H$15,3,0),IF(H714='DB-주간 퀘스트'!$F$8,VLOOKUP(F714,'DB-방치 재화'!$B$3:$H$1698,7,0)*VLOOKUP(H714,'DB-주간 퀘스트'!$F$6:$H$15,3,0),VLOOKUP(H714,'DB-주간 퀘스트'!$F$6:$H$15,3,0)))))/7,"0")</f>
        <v>41.583333333333329</v>
      </c>
      <c r="L714" s="29">
        <f t="array" ref="L714">_xlfn.IFNA(IF(H714='DB-아스니아 미션'!$F$8,VLOOKUP('주요 재화 수급처 관리'!$F$10:$F$11,'DB-방치 재화'!$B$3:$H$1698,6,0)*'DB-아스니아 미션'!$H$8,VLOOKUP('주요 재화 수급처 관리'!$H$10:$H$11,'DB-아스니아 미션'!$F$7:$H$10,3,0)),"0")/7</f>
        <v>274.28571428571428</v>
      </c>
      <c r="M714" s="29">
        <f>(((VLOOKUP(F714,'DB-방치 재화'!$B$3:$I$1698,8,0)+8)*(VLOOKUP(H714,'DB-파견 작전실'!$L$8:$M$14,2,0)))*D714)</f>
        <v>316.57253333333335</v>
      </c>
      <c r="N714" s="29">
        <f>_xlfn.IFNA(IF(C714&lt;'DB-선물'!$E$5,VLOOKUP('주요 재화 수급처 관리'!$H$10,'DB-선물'!$G$6:$I$9,3,0),(IF('DB-선물'!$E$11&lt;=C714&lt;'DB-선물'!E660,VLOOKUP('주요 재화 수급처 관리'!$H$10,'DB-선물'!$G$12:$I$15,3,0),VLOOKUP(H714,'DB-선물'!$G$18:$I$21,3,0)))),"0")*6*D714</f>
        <v>0</v>
      </c>
      <c r="O714" s="29">
        <f t="array" ref="O714">(_xlfn.IFNA((VLOOKUP((INDEX('DB-메모리얼'!$F$5:$F$98,MATCH(MIN(ABS('DB-메모리얼'!$F$5:$F$98-'주요 재화 수급처 관리'!$C$10)),ABS('DB-메모리얼'!$F$5:$F$98-'주요 재화 수급처 관리'!$C$10),0))),'DB-메모리얼'!$F$5:$K$98,MATCH(H714,'DB-메모리얼'!$H$3:$K$3,0)+2,0)),"0"))*D714/14</f>
        <v>0</v>
      </c>
      <c r="P714" s="29">
        <f t="shared" si="28"/>
        <v>1028</v>
      </c>
      <c r="Q714" s="299">
        <f t="shared" si="29"/>
        <v>13263.023247619049</v>
      </c>
    </row>
    <row r="715" spans="2:17" ht="18" thickTop="1" thickBot="1" x14ac:dyDescent="0.35">
      <c r="B715" s="22" t="s">
        <v>1613</v>
      </c>
      <c r="C715" s="116">
        <v>84</v>
      </c>
      <c r="D715" s="323">
        <v>1</v>
      </c>
      <c r="E715" s="17"/>
      <c r="F715" s="276">
        <f>VLOOKUP(C715,'DB-캐릭터별 스테이지 매칭'!$E$3:$F$302,2,0)</f>
        <v>219</v>
      </c>
      <c r="G715" s="276" t="str">
        <f>VLOOKUP(F715,'DB-캐릭터별 스테이지 매칭'!$I$3:$L$1698,4,0)</f>
        <v>8-8</v>
      </c>
      <c r="H715" s="276">
        <f>_xlfn.IFNA(VLOOKUP(B715,'DB-서식용'!$D$4:$E$12,2,0),"")</f>
        <v>1040410001</v>
      </c>
      <c r="I715" s="29">
        <f>IFERROR((VLOOKUP(F715,'DB-방치 재화'!$B$3:$I$1800,(MATCH(H715,'DB-방치 재화'!$F$1:$I$1,0)+4),0))*60*24*D715,"0")*(1.7+1.58)</f>
        <v>11502.960000000001</v>
      </c>
      <c r="J715" s="29">
        <f>_xlfn.IFNA(IF(H715='DB-일일 퀘스트'!$F$6,VLOOKUP(F715,'DB-방치 재화'!$B$3:$H$1698,5,0)*VLOOKUP(H715,'DB-일일 퀘스트'!$F$6:$H$13,3,0),IF(H715='DB-일일 퀘스트'!$F$7,VLOOKUP(F715,'DB-방치 재화'!$B$3:$H$1698,6,0)*VLOOKUP(H715,'DB-일일 퀘스트'!$F$6:$H$13,3,0),IF(H715='DB-일일 퀘스트'!$F$8,VLOOKUP(F715,'DB-방치 재화'!$B$3:$H$1698,7,0)*VLOOKUP(H715,'DB-일일 퀘스트'!$F$6:$H$13,3,0),VLOOKUP(H715,'DB-일일 퀘스트'!$F$6:$H$13,3,0)))),"0")</f>
        <v>146.125</v>
      </c>
      <c r="K715" s="29">
        <f>_xlfn.IFNA((IF(H715='DB-주간 퀘스트'!$F$6,VLOOKUP(F715,'DB-방치 재화'!$B$3:$H$1698,5,0)*VLOOKUP(H715,'DB-주간 퀘스트'!$F$6:$H$15,3,0),IF(H715='DB-주간 퀘스트'!$F$7,VLOOKUP(F715,'DB-방치 재화'!$B$3:$H$1698,6,0)*VLOOKUP(H715,'DB-주간 퀘스트'!$F$6:$H$15,3,0),IF(H715='DB-주간 퀘스트'!$F$8,VLOOKUP(F715,'DB-방치 재화'!$B$3:$H$1698,7,0)*VLOOKUP(H715,'DB-주간 퀘스트'!$F$6:$H$15,3,0),VLOOKUP(H715,'DB-주간 퀘스트'!$F$6:$H$15,3,0)))))/7,"0")</f>
        <v>41.75</v>
      </c>
      <c r="L715" s="29">
        <f t="array" ref="L715">_xlfn.IFNA(IF(H715='DB-아스니아 미션'!$F$8,VLOOKUP('주요 재화 수급처 관리'!$F$10:$F$11,'DB-방치 재화'!$B$3:$H$1698,6,0)*'DB-아스니아 미션'!$H$8,VLOOKUP('주요 재화 수급처 관리'!$H$10:$H$11,'DB-아스니아 미션'!$F$7:$H$10,3,0)),"0")/7</f>
        <v>274.28571428571428</v>
      </c>
      <c r="M715" s="29">
        <f>(((VLOOKUP(F715,'DB-방치 재화'!$B$3:$I$1698,8,0)+8)*(VLOOKUP(H715,'DB-파견 작전실'!$L$8:$M$14,2,0)))*D715)</f>
        <v>316.57253333333335</v>
      </c>
      <c r="N715" s="29">
        <f>_xlfn.IFNA(IF(C715&lt;'DB-선물'!$E$5,VLOOKUP('주요 재화 수급처 관리'!$H$10,'DB-선물'!$G$6:$I$9,3,0),(IF('DB-선물'!$E$11&lt;=C715&lt;'DB-선물'!E661,VLOOKUP('주요 재화 수급처 관리'!$H$10,'DB-선물'!$G$12:$I$15,3,0),VLOOKUP(H715,'DB-선물'!$G$18:$I$21,3,0)))),"0")*6*D715</f>
        <v>0</v>
      </c>
      <c r="O715" s="29">
        <f t="array" ref="O715">(_xlfn.IFNA((VLOOKUP((INDEX('DB-메모리얼'!$F$5:$F$98,MATCH(MIN(ABS('DB-메모리얼'!$F$5:$F$98-'주요 재화 수급처 관리'!$C$10)),ABS('DB-메모리얼'!$F$5:$F$98-'주요 재화 수급처 관리'!$C$10),0))),'DB-메모리얼'!$F$5:$K$98,MATCH(H715,'DB-메모리얼'!$H$3:$K$3,0)+2,0)),"0"))*D715/14</f>
        <v>0</v>
      </c>
      <c r="P715" s="29">
        <f t="shared" si="28"/>
        <v>1028</v>
      </c>
      <c r="Q715" s="299">
        <f t="shared" si="29"/>
        <v>13309.693247619049</v>
      </c>
    </row>
    <row r="716" spans="2:17" ht="18" thickTop="1" thickBot="1" x14ac:dyDescent="0.35">
      <c r="B716" s="22" t="s">
        <v>1613</v>
      </c>
      <c r="C716" s="116">
        <v>85</v>
      </c>
      <c r="D716" s="323">
        <v>1</v>
      </c>
      <c r="E716" s="17"/>
      <c r="F716" s="276">
        <f>VLOOKUP(C716,'DB-캐릭터별 스테이지 매칭'!$E$3:$F$302,2,0)</f>
        <v>223</v>
      </c>
      <c r="G716" s="276" t="str">
        <f>VLOOKUP(F716,'DB-캐릭터별 스테이지 매칭'!$I$3:$L$1698,4,0)</f>
        <v>8-12</v>
      </c>
      <c r="H716" s="276">
        <f>_xlfn.IFNA(VLOOKUP(B716,'DB-서식용'!$D$4:$E$12,2,0),"")</f>
        <v>1040410001</v>
      </c>
      <c r="I716" s="29">
        <f>IFERROR((VLOOKUP(F716,'DB-방치 재화'!$B$3:$I$1800,(MATCH(H716,'DB-방치 재화'!$F$1:$I$1,0)+4),0))*60*24*D716,"0")*(1.7+1.58)</f>
        <v>11542.320000000002</v>
      </c>
      <c r="J716" s="29">
        <f>_xlfn.IFNA(IF(H716='DB-일일 퀘스트'!$F$6,VLOOKUP(F716,'DB-방치 재화'!$B$3:$H$1698,5,0)*VLOOKUP(H716,'DB-일일 퀘스트'!$F$6:$H$13,3,0),IF(H716='DB-일일 퀘스트'!$F$7,VLOOKUP(F716,'DB-방치 재화'!$B$3:$H$1698,6,0)*VLOOKUP(H716,'DB-일일 퀘스트'!$F$6:$H$13,3,0),IF(H716='DB-일일 퀘스트'!$F$8,VLOOKUP(F716,'DB-방치 재화'!$B$3:$H$1698,7,0)*VLOOKUP(H716,'DB-일일 퀘스트'!$F$6:$H$13,3,0),VLOOKUP(H716,'DB-일일 퀘스트'!$F$6:$H$13,3,0)))),"0")</f>
        <v>146.625</v>
      </c>
      <c r="K716" s="29">
        <f>_xlfn.IFNA((IF(H716='DB-주간 퀘스트'!$F$6,VLOOKUP(F716,'DB-방치 재화'!$B$3:$H$1698,5,0)*VLOOKUP(H716,'DB-주간 퀘스트'!$F$6:$H$15,3,0),IF(H716='DB-주간 퀘스트'!$F$7,VLOOKUP(F716,'DB-방치 재화'!$B$3:$H$1698,6,0)*VLOOKUP(H716,'DB-주간 퀘스트'!$F$6:$H$15,3,0),IF(H716='DB-주간 퀘스트'!$F$8,VLOOKUP(F716,'DB-방치 재화'!$B$3:$H$1698,7,0)*VLOOKUP(H716,'DB-주간 퀘스트'!$F$6:$H$15,3,0),VLOOKUP(H716,'DB-주간 퀘스트'!$F$6:$H$15,3,0)))))/7,"0")</f>
        <v>41.892857142857146</v>
      </c>
      <c r="L716" s="29">
        <f t="array" ref="L716">_xlfn.IFNA(IF(H716='DB-아스니아 미션'!$F$8,VLOOKUP('주요 재화 수급처 관리'!$F$10:$F$11,'DB-방치 재화'!$B$3:$H$1698,6,0)*'DB-아스니아 미션'!$H$8,VLOOKUP('주요 재화 수급처 관리'!$H$10:$H$11,'DB-아스니아 미션'!$F$7:$H$10,3,0)),"0")/7</f>
        <v>274.28571428571428</v>
      </c>
      <c r="M716" s="29">
        <f>(((VLOOKUP(F716,'DB-방치 재화'!$B$3:$I$1698,8,0)+8)*(VLOOKUP(H716,'DB-파견 작전실'!$L$8:$M$14,2,0)))*D716)</f>
        <v>316.57253333333335</v>
      </c>
      <c r="N716" s="29">
        <f>_xlfn.IFNA(IF(C716&lt;'DB-선물'!$E$5,VLOOKUP('주요 재화 수급처 관리'!$H$10,'DB-선물'!$G$6:$I$9,3,0),(IF('DB-선물'!$E$11&lt;=C716&lt;'DB-선물'!E662,VLOOKUP('주요 재화 수급처 관리'!$H$10,'DB-선물'!$G$12:$I$15,3,0),VLOOKUP(H716,'DB-선물'!$G$18:$I$21,3,0)))),"0")*6*D716</f>
        <v>0</v>
      </c>
      <c r="O716" s="29">
        <f t="array" ref="O716">(_xlfn.IFNA((VLOOKUP((INDEX('DB-메모리얼'!$F$5:$F$98,MATCH(MIN(ABS('DB-메모리얼'!$F$5:$F$98-'주요 재화 수급처 관리'!$C$10)),ABS('DB-메모리얼'!$F$5:$F$98-'주요 재화 수급처 관리'!$C$10),0))),'DB-메모리얼'!$F$5:$K$98,MATCH(H716,'DB-메모리얼'!$H$3:$K$3,0)+2,0)),"0"))*D716/14</f>
        <v>0</v>
      </c>
      <c r="P716" s="29">
        <f t="shared" si="28"/>
        <v>1028</v>
      </c>
      <c r="Q716" s="299">
        <f t="shared" si="29"/>
        <v>13349.696104761906</v>
      </c>
    </row>
    <row r="717" spans="2:17" ht="18" thickTop="1" thickBot="1" x14ac:dyDescent="0.35">
      <c r="B717" s="22" t="s">
        <v>1613</v>
      </c>
      <c r="C717" s="116">
        <v>86</v>
      </c>
      <c r="D717" s="323">
        <v>1</v>
      </c>
      <c r="E717" s="17"/>
      <c r="F717" s="276">
        <f>VLOOKUP(C717,'DB-캐릭터별 스테이지 매칭'!$E$3:$F$302,2,0)</f>
        <v>227</v>
      </c>
      <c r="G717" s="276" t="str">
        <f>VLOOKUP(F717,'DB-캐릭터별 스테이지 매칭'!$I$3:$L$1698,4,0)</f>
        <v>8-16</v>
      </c>
      <c r="H717" s="276">
        <f>_xlfn.IFNA(VLOOKUP(B717,'DB-서식용'!$D$4:$E$12,2,0),"")</f>
        <v>1040410001</v>
      </c>
      <c r="I717" s="29">
        <f>IFERROR((VLOOKUP(F717,'DB-방치 재화'!$B$3:$I$1800,(MATCH(H717,'DB-방치 재화'!$F$1:$I$1,0)+4),0))*60*24*D717,"0")*(1.7+1.58)</f>
        <v>11578.400000000001</v>
      </c>
      <c r="J717" s="29">
        <f>_xlfn.IFNA(IF(H717='DB-일일 퀘스트'!$F$6,VLOOKUP(F717,'DB-방치 재화'!$B$3:$H$1698,5,0)*VLOOKUP(H717,'DB-일일 퀘스트'!$F$6:$H$13,3,0),IF(H717='DB-일일 퀘스트'!$F$7,VLOOKUP(F717,'DB-방치 재화'!$B$3:$H$1698,6,0)*VLOOKUP(H717,'DB-일일 퀘스트'!$F$6:$H$13,3,0),IF(H717='DB-일일 퀘스트'!$F$8,VLOOKUP(F717,'DB-방치 재화'!$B$3:$H$1698,7,0)*VLOOKUP(H717,'DB-일일 퀘스트'!$F$6:$H$13,3,0),VLOOKUP(H717,'DB-일일 퀘스트'!$F$6:$H$13,3,0)))),"0")</f>
        <v>147.08333333333334</v>
      </c>
      <c r="K717" s="29">
        <f>_xlfn.IFNA((IF(H717='DB-주간 퀘스트'!$F$6,VLOOKUP(F717,'DB-방치 재화'!$B$3:$H$1698,5,0)*VLOOKUP(H717,'DB-주간 퀘스트'!$F$6:$H$15,3,0),IF(H717='DB-주간 퀘스트'!$F$7,VLOOKUP(F717,'DB-방치 재화'!$B$3:$H$1698,6,0)*VLOOKUP(H717,'DB-주간 퀘스트'!$F$6:$H$15,3,0),IF(H717='DB-주간 퀘스트'!$F$8,VLOOKUP(F717,'DB-방치 재화'!$B$3:$H$1698,7,0)*VLOOKUP(H717,'DB-주간 퀘스트'!$F$6:$H$15,3,0),VLOOKUP(H717,'DB-주간 퀘스트'!$F$6:$H$15,3,0)))))/7,"0")</f>
        <v>42.023809523809526</v>
      </c>
      <c r="L717" s="29">
        <f t="array" ref="L717">_xlfn.IFNA(IF(H717='DB-아스니아 미션'!$F$8,VLOOKUP('주요 재화 수급처 관리'!$F$10:$F$11,'DB-방치 재화'!$B$3:$H$1698,6,0)*'DB-아스니아 미션'!$H$8,VLOOKUP('주요 재화 수급처 관리'!$H$10:$H$11,'DB-아스니아 미션'!$F$7:$H$10,3,0)),"0")/7</f>
        <v>274.28571428571428</v>
      </c>
      <c r="M717" s="29">
        <f>(((VLOOKUP(F717,'DB-방치 재화'!$B$3:$I$1698,8,0)+8)*(VLOOKUP(H717,'DB-파견 작전실'!$L$8:$M$14,2,0)))*D717)</f>
        <v>316.57253333333335</v>
      </c>
      <c r="N717" s="29">
        <f>_xlfn.IFNA(IF(C717&lt;'DB-선물'!$E$5,VLOOKUP('주요 재화 수급처 관리'!$H$10,'DB-선물'!$G$6:$I$9,3,0),(IF('DB-선물'!$E$11&lt;=C717&lt;'DB-선물'!E663,VLOOKUP('주요 재화 수급처 관리'!$H$10,'DB-선물'!$G$12:$I$15,3,0),VLOOKUP(H717,'DB-선물'!$G$18:$I$21,3,0)))),"0")*6*D717</f>
        <v>0</v>
      </c>
      <c r="O717" s="29">
        <f t="array" ref="O717">(_xlfn.IFNA((VLOOKUP((INDEX('DB-메모리얼'!$F$5:$F$98,MATCH(MIN(ABS('DB-메모리얼'!$F$5:$F$98-'주요 재화 수급처 관리'!$C$10)),ABS('DB-메모리얼'!$F$5:$F$98-'주요 재화 수급처 관리'!$C$10),0))),'DB-메모리얼'!$F$5:$K$98,MATCH(H717,'DB-메모리얼'!$H$3:$K$3,0)+2,0)),"0"))*D717/14</f>
        <v>0</v>
      </c>
      <c r="P717" s="29">
        <f t="shared" si="28"/>
        <v>1028</v>
      </c>
      <c r="Q717" s="299">
        <f t="shared" si="29"/>
        <v>13386.365390476192</v>
      </c>
    </row>
    <row r="718" spans="2:17" ht="18" thickTop="1" thickBot="1" x14ac:dyDescent="0.35">
      <c r="B718" s="22" t="s">
        <v>1613</v>
      </c>
      <c r="C718" s="116">
        <v>87</v>
      </c>
      <c r="D718" s="323">
        <v>1</v>
      </c>
      <c r="E718" s="17"/>
      <c r="F718" s="276">
        <f>VLOOKUP(C718,'DB-캐릭터별 스테이지 매칭'!$E$3:$F$302,2,0)</f>
        <v>231</v>
      </c>
      <c r="G718" s="276" t="str">
        <f>VLOOKUP(F718,'DB-캐릭터별 스테이지 매칭'!$I$3:$L$1698,4,0)</f>
        <v>8-20</v>
      </c>
      <c r="H718" s="276">
        <f>_xlfn.IFNA(VLOOKUP(B718,'DB-서식용'!$D$4:$E$12,2,0),"")</f>
        <v>1040410001</v>
      </c>
      <c r="I718" s="29">
        <f>IFERROR((VLOOKUP(F718,'DB-방치 재화'!$B$3:$I$1800,(MATCH(H718,'DB-방치 재화'!$F$1:$I$1,0)+4),0))*60*24*D718,"0")*(1.7+1.58)</f>
        <v>11617.76</v>
      </c>
      <c r="J718" s="29">
        <f>_xlfn.IFNA(IF(H718='DB-일일 퀘스트'!$F$6,VLOOKUP(F718,'DB-방치 재화'!$B$3:$H$1698,5,0)*VLOOKUP(H718,'DB-일일 퀘스트'!$F$6:$H$13,3,0),IF(H718='DB-일일 퀘스트'!$F$7,VLOOKUP(F718,'DB-방치 재화'!$B$3:$H$1698,6,0)*VLOOKUP(H718,'DB-일일 퀘스트'!$F$6:$H$13,3,0),IF(H718='DB-일일 퀘스트'!$F$8,VLOOKUP(F718,'DB-방치 재화'!$B$3:$H$1698,7,0)*VLOOKUP(H718,'DB-일일 퀘스트'!$F$6:$H$13,3,0),VLOOKUP(H718,'DB-일일 퀘스트'!$F$6:$H$13,3,0)))),"0")</f>
        <v>147.58333333333331</v>
      </c>
      <c r="K718" s="29">
        <f>_xlfn.IFNA((IF(H718='DB-주간 퀘스트'!$F$6,VLOOKUP(F718,'DB-방치 재화'!$B$3:$H$1698,5,0)*VLOOKUP(H718,'DB-주간 퀘스트'!$F$6:$H$15,3,0),IF(H718='DB-주간 퀘스트'!$F$7,VLOOKUP(F718,'DB-방치 재화'!$B$3:$H$1698,6,0)*VLOOKUP(H718,'DB-주간 퀘스트'!$F$6:$H$15,3,0),IF(H718='DB-주간 퀘스트'!$F$8,VLOOKUP(F718,'DB-방치 재화'!$B$3:$H$1698,7,0)*VLOOKUP(H718,'DB-주간 퀘스트'!$F$6:$H$15,3,0),VLOOKUP(H718,'DB-주간 퀘스트'!$F$6:$H$15,3,0)))))/7,"0")</f>
        <v>42.166666666666664</v>
      </c>
      <c r="L718" s="29">
        <f t="array" ref="L718">_xlfn.IFNA(IF(H718='DB-아스니아 미션'!$F$8,VLOOKUP('주요 재화 수급처 관리'!$F$10:$F$11,'DB-방치 재화'!$B$3:$H$1698,6,0)*'DB-아스니아 미션'!$H$8,VLOOKUP('주요 재화 수급처 관리'!$H$10:$H$11,'DB-아스니아 미션'!$F$7:$H$10,3,0)),"0")/7</f>
        <v>274.28571428571428</v>
      </c>
      <c r="M718" s="29">
        <f>(((VLOOKUP(F718,'DB-방치 재화'!$B$3:$I$1698,8,0)+8)*(VLOOKUP(H718,'DB-파견 작전실'!$L$8:$M$14,2,0)))*D718)</f>
        <v>316.57253333333335</v>
      </c>
      <c r="N718" s="29">
        <f>_xlfn.IFNA(IF(C718&lt;'DB-선물'!$E$5,VLOOKUP('주요 재화 수급처 관리'!$H$10,'DB-선물'!$G$6:$I$9,3,0),(IF('DB-선물'!$E$11&lt;=C718&lt;'DB-선물'!E664,VLOOKUP('주요 재화 수급처 관리'!$H$10,'DB-선물'!$G$12:$I$15,3,0),VLOOKUP(H718,'DB-선물'!$G$18:$I$21,3,0)))),"0")*6*D718</f>
        <v>0</v>
      </c>
      <c r="O718" s="29">
        <f t="array" ref="O718">(_xlfn.IFNA((VLOOKUP((INDEX('DB-메모리얼'!$F$5:$F$98,MATCH(MIN(ABS('DB-메모리얼'!$F$5:$F$98-'주요 재화 수급처 관리'!$C$10)),ABS('DB-메모리얼'!$F$5:$F$98-'주요 재화 수급처 관리'!$C$10),0))),'DB-메모리얼'!$F$5:$K$98,MATCH(H718,'DB-메모리얼'!$H$3:$K$3,0)+2,0)),"0"))*D718/14</f>
        <v>0</v>
      </c>
      <c r="P718" s="29">
        <f t="shared" si="28"/>
        <v>1028</v>
      </c>
      <c r="Q718" s="299">
        <f t="shared" si="29"/>
        <v>13426.368247619048</v>
      </c>
    </row>
    <row r="719" spans="2:17" ht="18" thickTop="1" thickBot="1" x14ac:dyDescent="0.35">
      <c r="B719" s="22" t="s">
        <v>1613</v>
      </c>
      <c r="C719" s="5">
        <v>88</v>
      </c>
      <c r="D719" s="323">
        <v>1</v>
      </c>
      <c r="E719" s="17"/>
      <c r="F719" s="276">
        <f>VLOOKUP(C719,'DB-캐릭터별 스테이지 매칭'!$E$3:$F$302,2,0)</f>
        <v>236</v>
      </c>
      <c r="G719" s="276" t="str">
        <f>VLOOKUP(F719,'DB-캐릭터별 스테이지 매칭'!$I$3:$L$1698,4,0)</f>
        <v>8-25</v>
      </c>
      <c r="H719" s="276">
        <f>_xlfn.IFNA(VLOOKUP(B719,'DB-서식용'!$D$4:$E$12,2,0),"")</f>
        <v>1040410001</v>
      </c>
      <c r="I719" s="29">
        <f>IFERROR((VLOOKUP(F719,'DB-방치 재화'!$B$3:$I$1800,(MATCH(H719,'DB-방치 재화'!$F$1:$I$1,0)+4),0))*60*24*D719,"0")*(1.7+1.58)</f>
        <v>11663.680000000002</v>
      </c>
      <c r="J719" s="29">
        <f>_xlfn.IFNA(IF(H719='DB-일일 퀘스트'!$F$6,VLOOKUP(F719,'DB-방치 재화'!$B$3:$H$1698,5,0)*VLOOKUP(H719,'DB-일일 퀘스트'!$F$6:$H$13,3,0),IF(H719='DB-일일 퀘스트'!$F$7,VLOOKUP(F719,'DB-방치 재화'!$B$3:$H$1698,6,0)*VLOOKUP(H719,'DB-일일 퀘스트'!$F$6:$H$13,3,0),IF(H719='DB-일일 퀘스트'!$F$8,VLOOKUP(F719,'DB-방치 재화'!$B$3:$H$1698,7,0)*VLOOKUP(H719,'DB-일일 퀘스트'!$F$6:$H$13,3,0),VLOOKUP(H719,'DB-일일 퀘스트'!$F$6:$H$13,3,0)))),"0")</f>
        <v>148.16666666666669</v>
      </c>
      <c r="K719" s="29">
        <f>_xlfn.IFNA((IF(H719='DB-주간 퀘스트'!$F$6,VLOOKUP(F719,'DB-방치 재화'!$B$3:$H$1698,5,0)*VLOOKUP(H719,'DB-주간 퀘스트'!$F$6:$H$15,3,0),IF(H719='DB-주간 퀘스트'!$F$7,VLOOKUP(F719,'DB-방치 재화'!$B$3:$H$1698,6,0)*VLOOKUP(H719,'DB-주간 퀘스트'!$F$6:$H$15,3,0),IF(H719='DB-주간 퀘스트'!$F$8,VLOOKUP(F719,'DB-방치 재화'!$B$3:$H$1698,7,0)*VLOOKUP(H719,'DB-주간 퀘스트'!$F$6:$H$15,3,0),VLOOKUP(H719,'DB-주간 퀘스트'!$F$6:$H$15,3,0)))))/7,"0")</f>
        <v>42.333333333333336</v>
      </c>
      <c r="L719" s="29">
        <f t="array" ref="L719">_xlfn.IFNA(IF(H719='DB-아스니아 미션'!$F$8,VLOOKUP('주요 재화 수급처 관리'!$F$10:$F$11,'DB-방치 재화'!$B$3:$H$1698,6,0)*'DB-아스니아 미션'!$H$8,VLOOKUP('주요 재화 수급처 관리'!$H$10:$H$11,'DB-아스니아 미션'!$F$7:$H$10,3,0)),"0")/7</f>
        <v>274.28571428571428</v>
      </c>
      <c r="M719" s="29">
        <f>(((VLOOKUP(F719,'DB-방치 재화'!$B$3:$I$1698,8,0)+8)*(VLOOKUP(H719,'DB-파견 작전실'!$L$8:$M$14,2,0)))*D719)</f>
        <v>316.57253333333335</v>
      </c>
      <c r="N719" s="29">
        <f>_xlfn.IFNA(IF(C719&lt;'DB-선물'!$E$5,VLOOKUP('주요 재화 수급처 관리'!$H$10,'DB-선물'!$G$6:$I$9,3,0),(IF('DB-선물'!$E$11&lt;=C719&lt;'DB-선물'!E665,VLOOKUP('주요 재화 수급처 관리'!$H$10,'DB-선물'!$G$12:$I$15,3,0),VLOOKUP(H719,'DB-선물'!$G$18:$I$21,3,0)))),"0")*6*D719</f>
        <v>0</v>
      </c>
      <c r="O719" s="29">
        <f t="array" ref="O719">(_xlfn.IFNA((VLOOKUP((INDEX('DB-메모리얼'!$F$5:$F$98,MATCH(MIN(ABS('DB-메모리얼'!$F$5:$F$98-'주요 재화 수급처 관리'!$C$10)),ABS('DB-메모리얼'!$F$5:$F$98-'주요 재화 수급처 관리'!$C$10),0))),'DB-메모리얼'!$F$5:$K$98,MATCH(H719,'DB-메모리얼'!$H$3:$K$3,0)+2,0)),"0"))*D719/14</f>
        <v>0</v>
      </c>
      <c r="P719" s="29">
        <f t="shared" si="28"/>
        <v>1028</v>
      </c>
      <c r="Q719" s="299">
        <f t="shared" si="29"/>
        <v>13473.03824761905</v>
      </c>
    </row>
    <row r="720" spans="2:17" ht="18" thickTop="1" thickBot="1" x14ac:dyDescent="0.35">
      <c r="B720" s="22" t="s">
        <v>1613</v>
      </c>
      <c r="C720" s="5">
        <v>89</v>
      </c>
      <c r="D720" s="323">
        <v>1</v>
      </c>
      <c r="E720" s="17"/>
      <c r="F720" s="276">
        <f>VLOOKUP(C720,'DB-캐릭터별 스테이지 매칭'!$E$3:$F$302,2,0)</f>
        <v>240</v>
      </c>
      <c r="G720" s="276" t="str">
        <f>VLOOKUP(F720,'DB-캐릭터별 스테이지 매칭'!$I$3:$L$1698,4,0)</f>
        <v>8-29</v>
      </c>
      <c r="H720" s="276">
        <f>_xlfn.IFNA(VLOOKUP(B720,'DB-서식용'!$D$4:$E$12,2,0),"")</f>
        <v>1040410001</v>
      </c>
      <c r="I720" s="29">
        <f>IFERROR((VLOOKUP(F720,'DB-방치 재화'!$B$3:$I$1800,(MATCH(H720,'DB-방치 재화'!$F$1:$I$1,0)+4),0))*60*24*D720,"0")*(1.7+1.58)</f>
        <v>11703.040000000003</v>
      </c>
      <c r="J720" s="29">
        <f>_xlfn.IFNA(IF(H720='DB-일일 퀘스트'!$F$6,VLOOKUP(F720,'DB-방치 재화'!$B$3:$H$1698,5,0)*VLOOKUP(H720,'DB-일일 퀘스트'!$F$6:$H$13,3,0),IF(H720='DB-일일 퀘스트'!$F$7,VLOOKUP(F720,'DB-방치 재화'!$B$3:$H$1698,6,0)*VLOOKUP(H720,'DB-일일 퀘스트'!$F$6:$H$13,3,0),IF(H720='DB-일일 퀘스트'!$F$8,VLOOKUP(F720,'DB-방치 재화'!$B$3:$H$1698,7,0)*VLOOKUP(H720,'DB-일일 퀘스트'!$F$6:$H$13,3,0),VLOOKUP(H720,'DB-일일 퀘스트'!$F$6:$H$13,3,0)))),"0")</f>
        <v>148.66666666666669</v>
      </c>
      <c r="K720" s="29">
        <f>_xlfn.IFNA((IF(H720='DB-주간 퀘스트'!$F$6,VLOOKUP(F720,'DB-방치 재화'!$B$3:$H$1698,5,0)*VLOOKUP(H720,'DB-주간 퀘스트'!$F$6:$H$15,3,0),IF(H720='DB-주간 퀘스트'!$F$7,VLOOKUP(F720,'DB-방치 재화'!$B$3:$H$1698,6,0)*VLOOKUP(H720,'DB-주간 퀘스트'!$F$6:$H$15,3,0),IF(H720='DB-주간 퀘스트'!$F$8,VLOOKUP(F720,'DB-방치 재화'!$B$3:$H$1698,7,0)*VLOOKUP(H720,'DB-주간 퀘스트'!$F$6:$H$15,3,0),VLOOKUP(H720,'DB-주간 퀘스트'!$F$6:$H$15,3,0)))))/7,"0")</f>
        <v>42.476190476190482</v>
      </c>
      <c r="L720" s="29">
        <f t="array" ref="L720">_xlfn.IFNA(IF(H720='DB-아스니아 미션'!$F$8,VLOOKUP('주요 재화 수급처 관리'!$F$10:$F$11,'DB-방치 재화'!$B$3:$H$1698,6,0)*'DB-아스니아 미션'!$H$8,VLOOKUP('주요 재화 수급처 관리'!$H$10:$H$11,'DB-아스니아 미션'!$F$7:$H$10,3,0)),"0")/7</f>
        <v>274.28571428571428</v>
      </c>
      <c r="M720" s="29">
        <f>(((VLOOKUP(F720,'DB-방치 재화'!$B$3:$I$1698,8,0)+8)*(VLOOKUP(H720,'DB-파견 작전실'!$L$8:$M$14,2,0)))*D720)</f>
        <v>316.57253333333335</v>
      </c>
      <c r="N720" s="29">
        <f>_xlfn.IFNA(IF(C720&lt;'DB-선물'!$E$5,VLOOKUP('주요 재화 수급처 관리'!$H$10,'DB-선물'!$G$6:$I$9,3,0),(IF('DB-선물'!$E$11&lt;=C720&lt;'DB-선물'!E666,VLOOKUP('주요 재화 수급처 관리'!$H$10,'DB-선물'!$G$12:$I$15,3,0),VLOOKUP(H720,'DB-선물'!$G$18:$I$21,3,0)))),"0")*6*D720</f>
        <v>0</v>
      </c>
      <c r="O720" s="29">
        <f t="array" ref="O720">(_xlfn.IFNA((VLOOKUP((INDEX('DB-메모리얼'!$F$5:$F$98,MATCH(MIN(ABS('DB-메모리얼'!$F$5:$F$98-'주요 재화 수급처 관리'!$C$10)),ABS('DB-메모리얼'!$F$5:$F$98-'주요 재화 수급처 관리'!$C$10),0))),'DB-메모리얼'!$F$5:$K$98,MATCH(H720,'DB-메모리얼'!$H$3:$K$3,0)+2,0)),"0"))*D720/14</f>
        <v>0</v>
      </c>
      <c r="P720" s="29">
        <f t="shared" si="28"/>
        <v>1028</v>
      </c>
      <c r="Q720" s="299">
        <f t="shared" si="29"/>
        <v>13513.041104761907</v>
      </c>
    </row>
    <row r="721" spans="2:17" ht="18" thickTop="1" thickBot="1" x14ac:dyDescent="0.35">
      <c r="B721" s="22" t="s">
        <v>1613</v>
      </c>
      <c r="C721" s="5">
        <v>90</v>
      </c>
      <c r="D721" s="323">
        <v>1</v>
      </c>
      <c r="E721" s="17"/>
      <c r="F721" s="276">
        <f>VLOOKUP(C721,'DB-캐릭터별 스테이지 매칭'!$E$3:$F$302,2,0)</f>
        <v>244</v>
      </c>
      <c r="G721" s="276" t="str">
        <f>VLOOKUP(F721,'DB-캐릭터별 스테이지 매칭'!$I$3:$L$1698,4,0)</f>
        <v>8-33</v>
      </c>
      <c r="H721" s="276">
        <f>_xlfn.IFNA(VLOOKUP(B721,'DB-서식용'!$D$4:$E$12,2,0),"")</f>
        <v>1040410001</v>
      </c>
      <c r="I721" s="29">
        <f>IFERROR((VLOOKUP(F721,'DB-방치 재화'!$B$3:$I$1800,(MATCH(H721,'DB-방치 재화'!$F$1:$I$1,0)+4),0))*60*24*D721,"0")*(1.7+1.58)</f>
        <v>11739.12</v>
      </c>
      <c r="J721" s="29">
        <f>_xlfn.IFNA(IF(H721='DB-일일 퀘스트'!$F$6,VLOOKUP(F721,'DB-방치 재화'!$B$3:$H$1698,5,0)*VLOOKUP(H721,'DB-일일 퀘스트'!$F$6:$H$13,3,0),IF(H721='DB-일일 퀘스트'!$F$7,VLOOKUP(F721,'DB-방치 재화'!$B$3:$H$1698,6,0)*VLOOKUP(H721,'DB-일일 퀘스트'!$F$6:$H$13,3,0),IF(H721='DB-일일 퀘스트'!$F$8,VLOOKUP(F721,'DB-방치 재화'!$B$3:$H$1698,7,0)*VLOOKUP(H721,'DB-일일 퀘스트'!$F$6:$H$13,3,0),VLOOKUP(H721,'DB-일일 퀘스트'!$F$6:$H$13,3,0)))),"0")</f>
        <v>149.125</v>
      </c>
      <c r="K721" s="29">
        <f>_xlfn.IFNA((IF(H721='DB-주간 퀘스트'!$F$6,VLOOKUP(F721,'DB-방치 재화'!$B$3:$H$1698,5,0)*VLOOKUP(H721,'DB-주간 퀘스트'!$F$6:$H$15,3,0),IF(H721='DB-주간 퀘스트'!$F$7,VLOOKUP(F721,'DB-방치 재화'!$B$3:$H$1698,6,0)*VLOOKUP(H721,'DB-주간 퀘스트'!$F$6:$H$15,3,0),IF(H721='DB-주간 퀘스트'!$F$8,VLOOKUP(F721,'DB-방치 재화'!$B$3:$H$1698,7,0)*VLOOKUP(H721,'DB-주간 퀘스트'!$F$6:$H$15,3,0),VLOOKUP(H721,'DB-주간 퀘스트'!$F$6:$H$15,3,0)))))/7,"0")</f>
        <v>42.607142857142854</v>
      </c>
      <c r="L721" s="29">
        <f t="array" ref="L721">_xlfn.IFNA(IF(H721='DB-아스니아 미션'!$F$8,VLOOKUP('주요 재화 수급처 관리'!$F$10:$F$11,'DB-방치 재화'!$B$3:$H$1698,6,0)*'DB-아스니아 미션'!$H$8,VLOOKUP('주요 재화 수급처 관리'!$H$10:$H$11,'DB-아스니아 미션'!$F$7:$H$10,3,0)),"0")/7</f>
        <v>274.28571428571428</v>
      </c>
      <c r="M721" s="29">
        <f>(((VLOOKUP(F721,'DB-방치 재화'!$B$3:$I$1698,8,0)+8)*(VLOOKUP(H721,'DB-파견 작전실'!$L$8:$M$14,2,0)))*D721)</f>
        <v>316.57253333333335</v>
      </c>
      <c r="N721" s="29">
        <f>_xlfn.IFNA(IF(C721&lt;'DB-선물'!$E$5,VLOOKUP('주요 재화 수급처 관리'!$H$10,'DB-선물'!$G$6:$I$9,3,0),(IF('DB-선물'!$E$11&lt;=C721&lt;'DB-선물'!E667,VLOOKUP('주요 재화 수급처 관리'!$H$10,'DB-선물'!$G$12:$I$15,3,0),VLOOKUP(H721,'DB-선물'!$G$18:$I$21,3,0)))),"0")*6*D721</f>
        <v>0</v>
      </c>
      <c r="O721" s="29">
        <f t="array" ref="O721">(_xlfn.IFNA((VLOOKUP((INDEX('DB-메모리얼'!$F$5:$F$98,MATCH(MIN(ABS('DB-메모리얼'!$F$5:$F$98-'주요 재화 수급처 관리'!$C$10)),ABS('DB-메모리얼'!$F$5:$F$98-'주요 재화 수급처 관리'!$C$10),0))),'DB-메모리얼'!$F$5:$K$98,MATCH(H721,'DB-메모리얼'!$H$3:$K$3,0)+2,0)),"0"))*D721/14</f>
        <v>0</v>
      </c>
      <c r="P721" s="29">
        <f t="shared" si="28"/>
        <v>1028</v>
      </c>
      <c r="Q721" s="299">
        <f t="shared" si="29"/>
        <v>13549.710390476192</v>
      </c>
    </row>
    <row r="722" spans="2:17" ht="18" thickTop="1" thickBot="1" x14ac:dyDescent="0.35">
      <c r="B722" s="22" t="s">
        <v>1613</v>
      </c>
      <c r="C722" s="5">
        <v>91</v>
      </c>
      <c r="D722" s="323">
        <v>1</v>
      </c>
      <c r="E722" s="17"/>
      <c r="F722" s="276">
        <f>VLOOKUP(C722,'DB-캐릭터별 스테이지 매칭'!$E$3:$F$302,2,0)</f>
        <v>249</v>
      </c>
      <c r="G722" s="276" t="str">
        <f>VLOOKUP(F722,'DB-캐릭터별 스테이지 매칭'!$I$3:$L$1698,4,0)</f>
        <v>8-38</v>
      </c>
      <c r="H722" s="276">
        <f>_xlfn.IFNA(VLOOKUP(B722,'DB-서식용'!$D$4:$E$12,2,0),"")</f>
        <v>1040410001</v>
      </c>
      <c r="I722" s="29">
        <f>IFERROR((VLOOKUP(F722,'DB-방치 재화'!$B$3:$I$1800,(MATCH(H722,'DB-방치 재화'!$F$1:$I$1,0)+4),0))*60*24*D722,"0")*(1.7+1.58)</f>
        <v>11788.320000000002</v>
      </c>
      <c r="J722" s="29">
        <f>_xlfn.IFNA(IF(H722='DB-일일 퀘스트'!$F$6,VLOOKUP(F722,'DB-방치 재화'!$B$3:$H$1698,5,0)*VLOOKUP(H722,'DB-일일 퀘스트'!$F$6:$H$13,3,0),IF(H722='DB-일일 퀘스트'!$F$7,VLOOKUP(F722,'DB-방치 재화'!$B$3:$H$1698,6,0)*VLOOKUP(H722,'DB-일일 퀘스트'!$F$6:$H$13,3,0),IF(H722='DB-일일 퀘스트'!$F$8,VLOOKUP(F722,'DB-방치 재화'!$B$3:$H$1698,7,0)*VLOOKUP(H722,'DB-일일 퀘스트'!$F$6:$H$13,3,0),VLOOKUP(H722,'DB-일일 퀘스트'!$F$6:$H$13,3,0)))),"0")</f>
        <v>149.75</v>
      </c>
      <c r="K722" s="29">
        <f>_xlfn.IFNA((IF(H722='DB-주간 퀘스트'!$F$6,VLOOKUP(F722,'DB-방치 재화'!$B$3:$H$1698,5,0)*VLOOKUP(H722,'DB-주간 퀘스트'!$F$6:$H$15,3,0),IF(H722='DB-주간 퀘스트'!$F$7,VLOOKUP(F722,'DB-방치 재화'!$B$3:$H$1698,6,0)*VLOOKUP(H722,'DB-주간 퀘스트'!$F$6:$H$15,3,0),IF(H722='DB-주간 퀘스트'!$F$8,VLOOKUP(F722,'DB-방치 재화'!$B$3:$H$1698,7,0)*VLOOKUP(H722,'DB-주간 퀘스트'!$F$6:$H$15,3,0),VLOOKUP(H722,'DB-주간 퀘스트'!$F$6:$H$15,3,0)))))/7,"0")</f>
        <v>42.785714285714285</v>
      </c>
      <c r="L722" s="29">
        <f t="array" ref="L722">_xlfn.IFNA(IF(H722='DB-아스니아 미션'!$F$8,VLOOKUP('주요 재화 수급처 관리'!$F$10:$F$11,'DB-방치 재화'!$B$3:$H$1698,6,0)*'DB-아스니아 미션'!$H$8,VLOOKUP('주요 재화 수급처 관리'!$H$10:$H$11,'DB-아스니아 미션'!$F$7:$H$10,3,0)),"0")/7</f>
        <v>274.28571428571428</v>
      </c>
      <c r="M722" s="29">
        <f>(((VLOOKUP(F722,'DB-방치 재화'!$B$3:$I$1698,8,0)+8)*(VLOOKUP(H722,'DB-파견 작전실'!$L$8:$M$14,2,0)))*D722)</f>
        <v>316.57253333333335</v>
      </c>
      <c r="N722" s="29">
        <f>_xlfn.IFNA(IF(C722&lt;'DB-선물'!$E$5,VLOOKUP('주요 재화 수급처 관리'!$H$10,'DB-선물'!$G$6:$I$9,3,0),(IF('DB-선물'!$E$11&lt;=C722&lt;'DB-선물'!E668,VLOOKUP('주요 재화 수급처 관리'!$H$10,'DB-선물'!$G$12:$I$15,3,0),VLOOKUP(H722,'DB-선물'!$G$18:$I$21,3,0)))),"0")*6*D722</f>
        <v>0</v>
      </c>
      <c r="O722" s="29">
        <f t="array" ref="O722">(_xlfn.IFNA((VLOOKUP((INDEX('DB-메모리얼'!$F$5:$F$98,MATCH(MIN(ABS('DB-메모리얼'!$F$5:$F$98-'주요 재화 수급처 관리'!$C$10)),ABS('DB-메모리얼'!$F$5:$F$98-'주요 재화 수급처 관리'!$C$10),0))),'DB-메모리얼'!$F$5:$K$98,MATCH(H722,'DB-메모리얼'!$H$3:$K$3,0)+2,0)),"0"))*D722/14</f>
        <v>0</v>
      </c>
      <c r="P722" s="29">
        <f t="shared" si="28"/>
        <v>1028</v>
      </c>
      <c r="Q722" s="299">
        <f t="shared" si="29"/>
        <v>13599.713961904763</v>
      </c>
    </row>
    <row r="723" spans="2:17" ht="18" thickTop="1" thickBot="1" x14ac:dyDescent="0.35">
      <c r="B723" s="22" t="s">
        <v>1613</v>
      </c>
      <c r="C723" s="5">
        <v>92</v>
      </c>
      <c r="D723" s="323">
        <v>1</v>
      </c>
      <c r="E723" s="17"/>
      <c r="F723" s="276">
        <f>VLOOKUP(C723,'DB-캐릭터별 스테이지 매칭'!$E$3:$F$302,2,0)</f>
        <v>253</v>
      </c>
      <c r="G723" s="276" t="str">
        <f>VLOOKUP(F723,'DB-캐릭터별 스테이지 매칭'!$I$3:$L$1698,4,0)</f>
        <v>8-42</v>
      </c>
      <c r="H723" s="276">
        <f>_xlfn.IFNA(VLOOKUP(B723,'DB-서식용'!$D$4:$E$12,2,0),"")</f>
        <v>1040410001</v>
      </c>
      <c r="I723" s="29">
        <f>IFERROR((VLOOKUP(F723,'DB-방치 재화'!$B$3:$I$1800,(MATCH(H723,'DB-방치 재화'!$F$1:$I$1,0)+4),0))*60*24*D723,"0")*(1.7+1.58)</f>
        <v>11824.400000000001</v>
      </c>
      <c r="J723" s="29">
        <f>_xlfn.IFNA(IF(H723='DB-일일 퀘스트'!$F$6,VLOOKUP(F723,'DB-방치 재화'!$B$3:$H$1698,5,0)*VLOOKUP(H723,'DB-일일 퀘스트'!$F$6:$H$13,3,0),IF(H723='DB-일일 퀘스트'!$F$7,VLOOKUP(F723,'DB-방치 재화'!$B$3:$H$1698,6,0)*VLOOKUP(H723,'DB-일일 퀘스트'!$F$6:$H$13,3,0),IF(H723='DB-일일 퀘스트'!$F$8,VLOOKUP(F723,'DB-방치 재화'!$B$3:$H$1698,7,0)*VLOOKUP(H723,'DB-일일 퀘스트'!$F$6:$H$13,3,0),VLOOKUP(H723,'DB-일일 퀘스트'!$F$6:$H$13,3,0)))),"0")</f>
        <v>150.20833333333334</v>
      </c>
      <c r="K723" s="29">
        <f>_xlfn.IFNA((IF(H723='DB-주간 퀘스트'!$F$6,VLOOKUP(F723,'DB-방치 재화'!$B$3:$H$1698,5,0)*VLOOKUP(H723,'DB-주간 퀘스트'!$F$6:$H$15,3,0),IF(H723='DB-주간 퀘스트'!$F$7,VLOOKUP(F723,'DB-방치 재화'!$B$3:$H$1698,6,0)*VLOOKUP(H723,'DB-주간 퀘스트'!$F$6:$H$15,3,0),IF(H723='DB-주간 퀘스트'!$F$8,VLOOKUP(F723,'DB-방치 재화'!$B$3:$H$1698,7,0)*VLOOKUP(H723,'DB-주간 퀘스트'!$F$6:$H$15,3,0),VLOOKUP(H723,'DB-주간 퀘스트'!$F$6:$H$15,3,0)))))/7,"0")</f>
        <v>42.916666666666671</v>
      </c>
      <c r="L723" s="29">
        <f t="array" ref="L723">_xlfn.IFNA(IF(H723='DB-아스니아 미션'!$F$8,VLOOKUP('주요 재화 수급처 관리'!$F$10:$F$11,'DB-방치 재화'!$B$3:$H$1698,6,0)*'DB-아스니아 미션'!$H$8,VLOOKUP('주요 재화 수급처 관리'!$H$10:$H$11,'DB-아스니아 미션'!$F$7:$H$10,3,0)),"0")/7</f>
        <v>274.28571428571428</v>
      </c>
      <c r="M723" s="29">
        <f>(((VLOOKUP(F723,'DB-방치 재화'!$B$3:$I$1698,8,0)+8)*(VLOOKUP(H723,'DB-파견 작전실'!$L$8:$M$14,2,0)))*D723)</f>
        <v>316.57253333333335</v>
      </c>
      <c r="N723" s="29">
        <f>_xlfn.IFNA(IF(C723&lt;'DB-선물'!$E$5,VLOOKUP('주요 재화 수급처 관리'!$H$10,'DB-선물'!$G$6:$I$9,3,0),(IF('DB-선물'!$E$11&lt;=C723&lt;'DB-선물'!E669,VLOOKUP('주요 재화 수급처 관리'!$H$10,'DB-선물'!$G$12:$I$15,3,0),VLOOKUP(H723,'DB-선물'!$G$18:$I$21,3,0)))),"0")*6*D723</f>
        <v>0</v>
      </c>
      <c r="O723" s="29">
        <f t="array" ref="O723">(_xlfn.IFNA((VLOOKUP((INDEX('DB-메모리얼'!$F$5:$F$98,MATCH(MIN(ABS('DB-메모리얼'!$F$5:$F$98-'주요 재화 수급처 관리'!$C$10)),ABS('DB-메모리얼'!$F$5:$F$98-'주요 재화 수급처 관리'!$C$10),0))),'DB-메모리얼'!$F$5:$K$98,MATCH(H723,'DB-메모리얼'!$H$3:$K$3,0)+2,0)),"0"))*D723/14</f>
        <v>0</v>
      </c>
      <c r="P723" s="29">
        <f t="shared" si="28"/>
        <v>1028</v>
      </c>
      <c r="Q723" s="299">
        <f t="shared" si="29"/>
        <v>13636.383247619049</v>
      </c>
    </row>
    <row r="724" spans="2:17" ht="18" thickTop="1" thickBot="1" x14ac:dyDescent="0.35">
      <c r="B724" s="22" t="s">
        <v>1613</v>
      </c>
      <c r="C724" s="116">
        <v>93</v>
      </c>
      <c r="D724" s="323">
        <v>1</v>
      </c>
      <c r="E724" s="17"/>
      <c r="F724" s="276">
        <f>VLOOKUP(C724,'DB-캐릭터별 스테이지 매칭'!$E$3:$F$302,2,0)</f>
        <v>258</v>
      </c>
      <c r="G724" s="276" t="str">
        <f>VLOOKUP(F724,'DB-캐릭터별 스테이지 매칭'!$I$3:$L$1698,4,0)</f>
        <v>8-47</v>
      </c>
      <c r="H724" s="276">
        <f>_xlfn.IFNA(VLOOKUP(B724,'DB-서식용'!$D$4:$E$12,2,0),"")</f>
        <v>1040410001</v>
      </c>
      <c r="I724" s="29">
        <f>IFERROR((VLOOKUP(F724,'DB-방치 재화'!$B$3:$I$1800,(MATCH(H724,'DB-방치 재화'!$F$1:$I$1,0)+4),0))*60*24*D724,"0")*(1.7+1.58)</f>
        <v>11873.6</v>
      </c>
      <c r="J724" s="29">
        <f>_xlfn.IFNA(IF(H724='DB-일일 퀘스트'!$F$6,VLOOKUP(F724,'DB-방치 재화'!$B$3:$H$1698,5,0)*VLOOKUP(H724,'DB-일일 퀘스트'!$F$6:$H$13,3,0),IF(H724='DB-일일 퀘스트'!$F$7,VLOOKUP(F724,'DB-방치 재화'!$B$3:$H$1698,6,0)*VLOOKUP(H724,'DB-일일 퀘스트'!$F$6:$H$13,3,0),IF(H724='DB-일일 퀘스트'!$F$8,VLOOKUP(F724,'DB-방치 재화'!$B$3:$H$1698,7,0)*VLOOKUP(H724,'DB-일일 퀘스트'!$F$6:$H$13,3,0),VLOOKUP(H724,'DB-일일 퀘스트'!$F$6:$H$13,3,0)))),"0")</f>
        <v>150.83333333333334</v>
      </c>
      <c r="K724" s="29">
        <f>_xlfn.IFNA((IF(H724='DB-주간 퀘스트'!$F$6,VLOOKUP(F724,'DB-방치 재화'!$B$3:$H$1698,5,0)*VLOOKUP(H724,'DB-주간 퀘스트'!$F$6:$H$15,3,0),IF(H724='DB-주간 퀘스트'!$F$7,VLOOKUP(F724,'DB-방치 재화'!$B$3:$H$1698,6,0)*VLOOKUP(H724,'DB-주간 퀘스트'!$F$6:$H$15,3,0),IF(H724='DB-주간 퀘스트'!$F$8,VLOOKUP(F724,'DB-방치 재화'!$B$3:$H$1698,7,0)*VLOOKUP(H724,'DB-주간 퀘스트'!$F$6:$H$15,3,0),VLOOKUP(H724,'DB-주간 퀘스트'!$F$6:$H$15,3,0)))))/7,"0")</f>
        <v>43.095238095238095</v>
      </c>
      <c r="L724" s="29">
        <f t="array" ref="L724">_xlfn.IFNA(IF(H724='DB-아스니아 미션'!$F$8,VLOOKUP('주요 재화 수급처 관리'!$F$10:$F$11,'DB-방치 재화'!$B$3:$H$1698,6,0)*'DB-아스니아 미션'!$H$8,VLOOKUP('주요 재화 수급처 관리'!$H$10:$H$11,'DB-아스니아 미션'!$F$7:$H$10,3,0)),"0")/7</f>
        <v>274.28571428571428</v>
      </c>
      <c r="M724" s="29">
        <f>(((VLOOKUP(F724,'DB-방치 재화'!$B$3:$I$1698,8,0)+8)*(VLOOKUP(H724,'DB-파견 작전실'!$L$8:$M$14,2,0)))*D724)</f>
        <v>316.57253333333335</v>
      </c>
      <c r="N724" s="29">
        <f>_xlfn.IFNA(IF(C724&lt;'DB-선물'!$E$5,VLOOKUP('주요 재화 수급처 관리'!$H$10,'DB-선물'!$G$6:$I$9,3,0),(IF('DB-선물'!$E$11&lt;=C724&lt;'DB-선물'!E670,VLOOKUP('주요 재화 수급처 관리'!$H$10,'DB-선물'!$G$12:$I$15,3,0),VLOOKUP(H724,'DB-선물'!$G$18:$I$21,3,0)))),"0")*6*D724</f>
        <v>0</v>
      </c>
      <c r="O724" s="29">
        <f t="array" ref="O724">(_xlfn.IFNA((VLOOKUP((INDEX('DB-메모리얼'!$F$5:$F$98,MATCH(MIN(ABS('DB-메모리얼'!$F$5:$F$98-'주요 재화 수급처 관리'!$C$10)),ABS('DB-메모리얼'!$F$5:$F$98-'주요 재화 수급처 관리'!$C$10),0))),'DB-메모리얼'!$F$5:$K$98,MATCH(H724,'DB-메모리얼'!$H$3:$K$3,0)+2,0)),"0"))*D724/14</f>
        <v>0</v>
      </c>
      <c r="P724" s="29">
        <f t="shared" si="28"/>
        <v>1028</v>
      </c>
      <c r="Q724" s="299">
        <f t="shared" si="29"/>
        <v>13686.386819047621</v>
      </c>
    </row>
    <row r="725" spans="2:17" ht="18" thickTop="1" thickBot="1" x14ac:dyDescent="0.35">
      <c r="B725" s="22" t="s">
        <v>1613</v>
      </c>
      <c r="C725" s="116">
        <v>94</v>
      </c>
      <c r="D725" s="323">
        <v>1</v>
      </c>
      <c r="E725" s="17"/>
      <c r="F725" s="276">
        <f>VLOOKUP(C725,'DB-캐릭터별 스테이지 매칭'!$E$3:$F$302,2,0)</f>
        <v>262</v>
      </c>
      <c r="G725" s="276" t="str">
        <f>VLOOKUP(F725,'DB-캐릭터별 스테이지 매칭'!$I$3:$L$1698,4,0)</f>
        <v>9-1</v>
      </c>
      <c r="H725" s="276">
        <f>_xlfn.IFNA(VLOOKUP(B725,'DB-서식용'!$D$4:$E$12,2,0),"")</f>
        <v>1040410001</v>
      </c>
      <c r="I725" s="29">
        <f>IFERROR((VLOOKUP(F725,'DB-방치 재화'!$B$3:$I$1800,(MATCH(H725,'DB-방치 재화'!$F$1:$I$1,0)+4),0))*60*24*D725,"0")*(1.7+1.58)</f>
        <v>11909.68</v>
      </c>
      <c r="J725" s="29">
        <f>_xlfn.IFNA(IF(H725='DB-일일 퀘스트'!$F$6,VLOOKUP(F725,'DB-방치 재화'!$B$3:$H$1698,5,0)*VLOOKUP(H725,'DB-일일 퀘스트'!$F$6:$H$13,3,0),IF(H725='DB-일일 퀘스트'!$F$7,VLOOKUP(F725,'DB-방치 재화'!$B$3:$H$1698,6,0)*VLOOKUP(H725,'DB-일일 퀘스트'!$F$6:$H$13,3,0),IF(H725='DB-일일 퀘스트'!$F$8,VLOOKUP(F725,'DB-방치 재화'!$B$3:$H$1698,7,0)*VLOOKUP(H725,'DB-일일 퀘스트'!$F$6:$H$13,3,0),VLOOKUP(H725,'DB-일일 퀘스트'!$F$6:$H$13,3,0)))),"0")</f>
        <v>151.29166666666666</v>
      </c>
      <c r="K725" s="29">
        <f>_xlfn.IFNA((IF(H725='DB-주간 퀘스트'!$F$6,VLOOKUP(F725,'DB-방치 재화'!$B$3:$H$1698,5,0)*VLOOKUP(H725,'DB-주간 퀘스트'!$F$6:$H$15,3,0),IF(H725='DB-주간 퀘스트'!$F$7,VLOOKUP(F725,'DB-방치 재화'!$B$3:$H$1698,6,0)*VLOOKUP(H725,'DB-주간 퀘스트'!$F$6:$H$15,3,0),IF(H725='DB-주간 퀘스트'!$F$8,VLOOKUP(F725,'DB-방치 재화'!$B$3:$H$1698,7,0)*VLOOKUP(H725,'DB-주간 퀘스트'!$F$6:$H$15,3,0),VLOOKUP(H725,'DB-주간 퀘스트'!$F$6:$H$15,3,0)))))/7,"0")</f>
        <v>43.226190476190474</v>
      </c>
      <c r="L725" s="29">
        <f t="array" ref="L725">_xlfn.IFNA(IF(H725='DB-아스니아 미션'!$F$8,VLOOKUP('주요 재화 수급처 관리'!$F$10:$F$11,'DB-방치 재화'!$B$3:$H$1698,6,0)*'DB-아스니아 미션'!$H$8,VLOOKUP('주요 재화 수급처 관리'!$H$10:$H$11,'DB-아스니아 미션'!$F$7:$H$10,3,0)),"0")/7</f>
        <v>274.28571428571428</v>
      </c>
      <c r="M725" s="29">
        <f>(((VLOOKUP(F725,'DB-방치 재화'!$B$3:$I$1698,8,0)+8)*(VLOOKUP(H725,'DB-파견 작전실'!$L$8:$M$14,2,0)))*D725)</f>
        <v>316.57253333333335</v>
      </c>
      <c r="N725" s="29">
        <f>_xlfn.IFNA(IF(C725&lt;'DB-선물'!$E$5,VLOOKUP('주요 재화 수급처 관리'!$H$10,'DB-선물'!$G$6:$I$9,3,0),(IF('DB-선물'!$E$11&lt;=C725&lt;'DB-선물'!E671,VLOOKUP('주요 재화 수급처 관리'!$H$10,'DB-선물'!$G$12:$I$15,3,0),VLOOKUP(H725,'DB-선물'!$G$18:$I$21,3,0)))),"0")*6*D725</f>
        <v>0</v>
      </c>
      <c r="O725" s="29">
        <f t="array" ref="O725">(_xlfn.IFNA((VLOOKUP((INDEX('DB-메모리얼'!$F$5:$F$98,MATCH(MIN(ABS('DB-메모리얼'!$F$5:$F$98-'주요 재화 수급처 관리'!$C$10)),ABS('DB-메모리얼'!$F$5:$F$98-'주요 재화 수급처 관리'!$C$10),0))),'DB-메모리얼'!$F$5:$K$98,MATCH(H725,'DB-메모리얼'!$H$3:$K$3,0)+2,0)),"0"))*D725/14</f>
        <v>0</v>
      </c>
      <c r="P725" s="29">
        <f t="shared" si="28"/>
        <v>1028</v>
      </c>
      <c r="Q725" s="299">
        <f t="shared" si="29"/>
        <v>13723.056104761905</v>
      </c>
    </row>
    <row r="726" spans="2:17" ht="18" thickTop="1" thickBot="1" x14ac:dyDescent="0.35">
      <c r="B726" s="22" t="s">
        <v>1613</v>
      </c>
      <c r="C726" s="116">
        <v>95</v>
      </c>
      <c r="D726" s="323">
        <v>1</v>
      </c>
      <c r="E726" s="17"/>
      <c r="F726" s="276">
        <f>VLOOKUP(C726,'DB-캐릭터별 스테이지 매칭'!$E$3:$F$302,2,0)</f>
        <v>267</v>
      </c>
      <c r="G726" s="276" t="str">
        <f>VLOOKUP(F726,'DB-캐릭터별 스테이지 매칭'!$I$3:$L$1698,4,0)</f>
        <v>9-6</v>
      </c>
      <c r="H726" s="276">
        <f>_xlfn.IFNA(VLOOKUP(B726,'DB-서식용'!$D$4:$E$12,2,0),"")</f>
        <v>1040410001</v>
      </c>
      <c r="I726" s="29">
        <f>IFERROR((VLOOKUP(F726,'DB-방치 재화'!$B$3:$I$1800,(MATCH(H726,'DB-방치 재화'!$F$1:$I$1,0)+4),0))*60*24*D726,"0")*(1.7+1.58)</f>
        <v>11958.880000000003</v>
      </c>
      <c r="J726" s="29">
        <f>_xlfn.IFNA(IF(H726='DB-일일 퀘스트'!$F$6,VLOOKUP(F726,'DB-방치 재화'!$B$3:$H$1698,5,0)*VLOOKUP(H726,'DB-일일 퀘스트'!$F$6:$H$13,3,0),IF(H726='DB-일일 퀘스트'!$F$7,VLOOKUP(F726,'DB-방치 재화'!$B$3:$H$1698,6,0)*VLOOKUP(H726,'DB-일일 퀘스트'!$F$6:$H$13,3,0),IF(H726='DB-일일 퀘스트'!$F$8,VLOOKUP(F726,'DB-방치 재화'!$B$3:$H$1698,7,0)*VLOOKUP(H726,'DB-일일 퀘스트'!$F$6:$H$13,3,0),VLOOKUP(H726,'DB-일일 퀘스트'!$F$6:$H$13,3,0)))),"0")</f>
        <v>151.91666666666669</v>
      </c>
      <c r="K726" s="29">
        <f>_xlfn.IFNA((IF(H726='DB-주간 퀘스트'!$F$6,VLOOKUP(F726,'DB-방치 재화'!$B$3:$H$1698,5,0)*VLOOKUP(H726,'DB-주간 퀘스트'!$F$6:$H$15,3,0),IF(H726='DB-주간 퀘스트'!$F$7,VLOOKUP(F726,'DB-방치 재화'!$B$3:$H$1698,6,0)*VLOOKUP(H726,'DB-주간 퀘스트'!$F$6:$H$15,3,0),IF(H726='DB-주간 퀘스트'!$F$8,VLOOKUP(F726,'DB-방치 재화'!$B$3:$H$1698,7,0)*VLOOKUP(H726,'DB-주간 퀘스트'!$F$6:$H$15,3,0),VLOOKUP(H726,'DB-주간 퀘스트'!$F$6:$H$15,3,0)))))/7,"0")</f>
        <v>43.404761904761912</v>
      </c>
      <c r="L726" s="29">
        <f t="array" ref="L726">_xlfn.IFNA(IF(H726='DB-아스니아 미션'!$F$8,VLOOKUP('주요 재화 수급처 관리'!$F$10:$F$11,'DB-방치 재화'!$B$3:$H$1698,6,0)*'DB-아스니아 미션'!$H$8,VLOOKUP('주요 재화 수급처 관리'!$H$10:$H$11,'DB-아스니아 미션'!$F$7:$H$10,3,0)),"0")/7</f>
        <v>274.28571428571428</v>
      </c>
      <c r="M726" s="29">
        <f>(((VLOOKUP(F726,'DB-방치 재화'!$B$3:$I$1698,8,0)+8)*(VLOOKUP(H726,'DB-파견 작전실'!$L$8:$M$14,2,0)))*D726)</f>
        <v>316.57253333333335</v>
      </c>
      <c r="N726" s="29">
        <f>_xlfn.IFNA(IF(C726&lt;'DB-선물'!$E$5,VLOOKUP('주요 재화 수급처 관리'!$H$10,'DB-선물'!$G$6:$I$9,3,0),(IF('DB-선물'!$E$11&lt;=C726&lt;'DB-선물'!E672,VLOOKUP('주요 재화 수급처 관리'!$H$10,'DB-선물'!$G$12:$I$15,3,0),VLOOKUP(H726,'DB-선물'!$G$18:$I$21,3,0)))),"0")*6*D726</f>
        <v>0</v>
      </c>
      <c r="O726" s="29">
        <f t="array" ref="O726">(_xlfn.IFNA((VLOOKUP((INDEX('DB-메모리얼'!$F$5:$F$98,MATCH(MIN(ABS('DB-메모리얼'!$F$5:$F$98-'주요 재화 수급처 관리'!$C$10)),ABS('DB-메모리얼'!$F$5:$F$98-'주요 재화 수급처 관리'!$C$10),0))),'DB-메모리얼'!$F$5:$K$98,MATCH(H726,'DB-메모리얼'!$H$3:$K$3,0)+2,0)),"0"))*D726/14</f>
        <v>0</v>
      </c>
      <c r="P726" s="29">
        <f t="shared" si="28"/>
        <v>1028</v>
      </c>
      <c r="Q726" s="299">
        <f t="shared" si="29"/>
        <v>13773.059676190478</v>
      </c>
    </row>
    <row r="727" spans="2:17" ht="18" thickTop="1" thickBot="1" x14ac:dyDescent="0.35">
      <c r="B727" s="22" t="s">
        <v>1613</v>
      </c>
      <c r="C727" s="116">
        <v>96</v>
      </c>
      <c r="D727" s="323">
        <v>1</v>
      </c>
      <c r="E727" s="17"/>
      <c r="F727" s="276">
        <f>VLOOKUP(C727,'DB-캐릭터별 스테이지 매칭'!$E$3:$F$302,2,0)</f>
        <v>271</v>
      </c>
      <c r="G727" s="276" t="str">
        <f>VLOOKUP(F727,'DB-캐릭터별 스테이지 매칭'!$I$3:$L$1698,4,0)</f>
        <v>9-10</v>
      </c>
      <c r="H727" s="276">
        <f>_xlfn.IFNA(VLOOKUP(B727,'DB-서식용'!$D$4:$E$12,2,0),"")</f>
        <v>1040410001</v>
      </c>
      <c r="I727" s="29">
        <f>IFERROR((VLOOKUP(F727,'DB-방치 재화'!$B$3:$I$1800,(MATCH(H727,'DB-방치 재화'!$F$1:$I$1,0)+4),0))*60*24*D727,"0")*(1.7+1.58)</f>
        <v>11994.960000000001</v>
      </c>
      <c r="J727" s="29">
        <f>_xlfn.IFNA(IF(H727='DB-일일 퀘스트'!$F$6,VLOOKUP(F727,'DB-방치 재화'!$B$3:$H$1698,5,0)*VLOOKUP(H727,'DB-일일 퀘스트'!$F$6:$H$13,3,0),IF(H727='DB-일일 퀘스트'!$F$7,VLOOKUP(F727,'DB-방치 재화'!$B$3:$H$1698,6,0)*VLOOKUP(H727,'DB-일일 퀘스트'!$F$6:$H$13,3,0),IF(H727='DB-일일 퀘스트'!$F$8,VLOOKUP(F727,'DB-방치 재화'!$B$3:$H$1698,7,0)*VLOOKUP(H727,'DB-일일 퀘스트'!$F$6:$H$13,3,0),VLOOKUP(H727,'DB-일일 퀘스트'!$F$6:$H$13,3,0)))),"0")</f>
        <v>152.375</v>
      </c>
      <c r="K727" s="29">
        <f>_xlfn.IFNA((IF(H727='DB-주간 퀘스트'!$F$6,VLOOKUP(F727,'DB-방치 재화'!$B$3:$H$1698,5,0)*VLOOKUP(H727,'DB-주간 퀘스트'!$F$6:$H$15,3,0),IF(H727='DB-주간 퀘스트'!$F$7,VLOOKUP(F727,'DB-방치 재화'!$B$3:$H$1698,6,0)*VLOOKUP(H727,'DB-주간 퀘스트'!$F$6:$H$15,3,0),IF(H727='DB-주간 퀘스트'!$F$8,VLOOKUP(F727,'DB-방치 재화'!$B$3:$H$1698,7,0)*VLOOKUP(H727,'DB-주간 퀘스트'!$F$6:$H$15,3,0),VLOOKUP(H727,'DB-주간 퀘스트'!$F$6:$H$15,3,0)))))/7,"0")</f>
        <v>43.535714285714285</v>
      </c>
      <c r="L727" s="29">
        <f t="array" ref="L727">_xlfn.IFNA(IF(H727='DB-아스니아 미션'!$F$8,VLOOKUP('주요 재화 수급처 관리'!$F$10:$F$11,'DB-방치 재화'!$B$3:$H$1698,6,0)*'DB-아스니아 미션'!$H$8,VLOOKUP('주요 재화 수급처 관리'!$H$10:$H$11,'DB-아스니아 미션'!$F$7:$H$10,3,0)),"0")/7</f>
        <v>274.28571428571428</v>
      </c>
      <c r="M727" s="29">
        <f>(((VLOOKUP(F727,'DB-방치 재화'!$B$3:$I$1698,8,0)+8)*(VLOOKUP(H727,'DB-파견 작전실'!$L$8:$M$14,2,0)))*D727)</f>
        <v>316.57253333333335</v>
      </c>
      <c r="N727" s="29">
        <f>_xlfn.IFNA(IF(C727&lt;'DB-선물'!$E$5,VLOOKUP('주요 재화 수급처 관리'!$H$10,'DB-선물'!$G$6:$I$9,3,0),(IF('DB-선물'!$E$11&lt;=C727&lt;'DB-선물'!E673,VLOOKUP('주요 재화 수급처 관리'!$H$10,'DB-선물'!$G$12:$I$15,3,0),VLOOKUP(H727,'DB-선물'!$G$18:$I$21,3,0)))),"0")*6*D727</f>
        <v>0</v>
      </c>
      <c r="O727" s="29">
        <f t="array" ref="O727">(_xlfn.IFNA((VLOOKUP((INDEX('DB-메모리얼'!$F$5:$F$98,MATCH(MIN(ABS('DB-메모리얼'!$F$5:$F$98-'주요 재화 수급처 관리'!$C$10)),ABS('DB-메모리얼'!$F$5:$F$98-'주요 재화 수급처 관리'!$C$10),0))),'DB-메모리얼'!$F$5:$K$98,MATCH(H727,'DB-메모리얼'!$H$3:$K$3,0)+2,0)),"0"))*D727/14</f>
        <v>0</v>
      </c>
      <c r="P727" s="29">
        <f t="shared" si="28"/>
        <v>1028</v>
      </c>
      <c r="Q727" s="299">
        <f t="shared" si="29"/>
        <v>13809.728961904762</v>
      </c>
    </row>
    <row r="728" spans="2:17" ht="18" thickTop="1" thickBot="1" x14ac:dyDescent="0.35">
      <c r="B728" s="22" t="s">
        <v>1613</v>
      </c>
      <c r="C728" s="116">
        <v>97</v>
      </c>
      <c r="D728" s="323">
        <v>1</v>
      </c>
      <c r="E728" s="17"/>
      <c r="F728" s="276">
        <f>VLOOKUP(C728,'DB-캐릭터별 스테이지 매칭'!$E$3:$F$302,2,0)</f>
        <v>276</v>
      </c>
      <c r="G728" s="276" t="str">
        <f>VLOOKUP(F728,'DB-캐릭터별 스테이지 매칭'!$I$3:$L$1698,4,0)</f>
        <v>9-15</v>
      </c>
      <c r="H728" s="276">
        <f>_xlfn.IFNA(VLOOKUP(B728,'DB-서식용'!$D$4:$E$12,2,0),"")</f>
        <v>1040410001</v>
      </c>
      <c r="I728" s="29">
        <f>IFERROR((VLOOKUP(F728,'DB-방치 재화'!$B$3:$I$1800,(MATCH(H728,'DB-방치 재화'!$F$1:$I$1,0)+4),0))*60*24*D728,"0")*(1.7+1.58)</f>
        <v>12044.160000000002</v>
      </c>
      <c r="J728" s="29">
        <f>_xlfn.IFNA(IF(H728='DB-일일 퀘스트'!$F$6,VLOOKUP(F728,'DB-방치 재화'!$B$3:$H$1698,5,0)*VLOOKUP(H728,'DB-일일 퀘스트'!$F$6:$H$13,3,0),IF(H728='DB-일일 퀘스트'!$F$7,VLOOKUP(F728,'DB-방치 재화'!$B$3:$H$1698,6,0)*VLOOKUP(H728,'DB-일일 퀘스트'!$F$6:$H$13,3,0),IF(H728='DB-일일 퀘스트'!$F$8,VLOOKUP(F728,'DB-방치 재화'!$B$3:$H$1698,7,0)*VLOOKUP(H728,'DB-일일 퀘스트'!$F$6:$H$13,3,0),VLOOKUP(H728,'DB-일일 퀘스트'!$F$6:$H$13,3,0)))),"0")</f>
        <v>153</v>
      </c>
      <c r="K728" s="29">
        <f>_xlfn.IFNA((IF(H728='DB-주간 퀘스트'!$F$6,VLOOKUP(F728,'DB-방치 재화'!$B$3:$H$1698,5,0)*VLOOKUP(H728,'DB-주간 퀘스트'!$F$6:$H$15,3,0),IF(H728='DB-주간 퀘스트'!$F$7,VLOOKUP(F728,'DB-방치 재화'!$B$3:$H$1698,6,0)*VLOOKUP(H728,'DB-주간 퀘스트'!$F$6:$H$15,3,0),IF(H728='DB-주간 퀘스트'!$F$8,VLOOKUP(F728,'DB-방치 재화'!$B$3:$H$1698,7,0)*VLOOKUP(H728,'DB-주간 퀘스트'!$F$6:$H$15,3,0),VLOOKUP(H728,'DB-주간 퀘스트'!$F$6:$H$15,3,0)))))/7,"0")</f>
        <v>43.714285714285715</v>
      </c>
      <c r="L728" s="29">
        <f t="array" ref="L728">_xlfn.IFNA(IF(H728='DB-아스니아 미션'!$F$8,VLOOKUP('주요 재화 수급처 관리'!$F$10:$F$11,'DB-방치 재화'!$B$3:$H$1698,6,0)*'DB-아스니아 미션'!$H$8,VLOOKUP('주요 재화 수급처 관리'!$H$10:$H$11,'DB-아스니아 미션'!$F$7:$H$10,3,0)),"0")/7</f>
        <v>274.28571428571428</v>
      </c>
      <c r="M728" s="29">
        <f>(((VLOOKUP(F728,'DB-방치 재화'!$B$3:$I$1698,8,0)+8)*(VLOOKUP(H728,'DB-파견 작전실'!$L$8:$M$14,2,0)))*D728)</f>
        <v>316.57253333333335</v>
      </c>
      <c r="N728" s="29">
        <f>_xlfn.IFNA(IF(C728&lt;'DB-선물'!$E$5,VLOOKUP('주요 재화 수급처 관리'!$H$10,'DB-선물'!$G$6:$I$9,3,0),(IF('DB-선물'!$E$11&lt;=C728&lt;'DB-선물'!E674,VLOOKUP('주요 재화 수급처 관리'!$H$10,'DB-선물'!$G$12:$I$15,3,0),VLOOKUP(H728,'DB-선물'!$G$18:$I$21,3,0)))),"0")*6*D728</f>
        <v>0</v>
      </c>
      <c r="O728" s="29">
        <f t="array" ref="O728">(_xlfn.IFNA((VLOOKUP((INDEX('DB-메모리얼'!$F$5:$F$98,MATCH(MIN(ABS('DB-메모리얼'!$F$5:$F$98-'주요 재화 수급처 관리'!$C$10)),ABS('DB-메모리얼'!$F$5:$F$98-'주요 재화 수급처 관리'!$C$10),0))),'DB-메모리얼'!$F$5:$K$98,MATCH(H728,'DB-메모리얼'!$H$3:$K$3,0)+2,0)),"0"))*D728/14</f>
        <v>0</v>
      </c>
      <c r="P728" s="29">
        <f t="shared" si="28"/>
        <v>1028</v>
      </c>
      <c r="Q728" s="299">
        <f t="shared" si="29"/>
        <v>13859.732533333336</v>
      </c>
    </row>
    <row r="729" spans="2:17" ht="18" thickTop="1" thickBot="1" x14ac:dyDescent="0.35">
      <c r="B729" s="22" t="s">
        <v>1613</v>
      </c>
      <c r="C729" s="116">
        <v>98</v>
      </c>
      <c r="D729" s="323">
        <v>1</v>
      </c>
      <c r="E729" s="17"/>
      <c r="F729" s="276">
        <f>VLOOKUP(C729,'DB-캐릭터별 스테이지 매칭'!$E$3:$F$302,2,0)</f>
        <v>280</v>
      </c>
      <c r="G729" s="276" t="str">
        <f>VLOOKUP(F729,'DB-캐릭터별 스테이지 매칭'!$I$3:$L$1698,4,0)</f>
        <v>9-19</v>
      </c>
      <c r="H729" s="276">
        <f>_xlfn.IFNA(VLOOKUP(B729,'DB-서식용'!$D$4:$E$12,2,0),"")</f>
        <v>1040410001</v>
      </c>
      <c r="I729" s="29">
        <f>IFERROR((VLOOKUP(F729,'DB-방치 재화'!$B$3:$I$1800,(MATCH(H729,'DB-방치 재화'!$F$1:$I$1,0)+4),0))*60*24*D729,"0")*(1.7+1.58)</f>
        <v>12080.240000000002</v>
      </c>
      <c r="J729" s="29">
        <f>_xlfn.IFNA(IF(H729='DB-일일 퀘스트'!$F$6,VLOOKUP(F729,'DB-방치 재화'!$B$3:$H$1698,5,0)*VLOOKUP(H729,'DB-일일 퀘스트'!$F$6:$H$13,3,0),IF(H729='DB-일일 퀘스트'!$F$7,VLOOKUP(F729,'DB-방치 재화'!$B$3:$H$1698,6,0)*VLOOKUP(H729,'DB-일일 퀘스트'!$F$6:$H$13,3,0),IF(H729='DB-일일 퀘스트'!$F$8,VLOOKUP(F729,'DB-방치 재화'!$B$3:$H$1698,7,0)*VLOOKUP(H729,'DB-일일 퀘스트'!$F$6:$H$13,3,0),VLOOKUP(H729,'DB-일일 퀘스트'!$F$6:$H$13,3,0)))),"0")</f>
        <v>153.45833333333334</v>
      </c>
      <c r="K729" s="29">
        <f>_xlfn.IFNA((IF(H729='DB-주간 퀘스트'!$F$6,VLOOKUP(F729,'DB-방치 재화'!$B$3:$H$1698,5,0)*VLOOKUP(H729,'DB-주간 퀘스트'!$F$6:$H$15,3,0),IF(H729='DB-주간 퀘스트'!$F$7,VLOOKUP(F729,'DB-방치 재화'!$B$3:$H$1698,6,0)*VLOOKUP(H729,'DB-주간 퀘스트'!$F$6:$H$15,3,0),IF(H729='DB-주간 퀘스트'!$F$8,VLOOKUP(F729,'DB-방치 재화'!$B$3:$H$1698,7,0)*VLOOKUP(H729,'DB-주간 퀘스트'!$F$6:$H$15,3,0),VLOOKUP(H729,'DB-주간 퀘스트'!$F$6:$H$15,3,0)))))/7,"0")</f>
        <v>43.845238095238095</v>
      </c>
      <c r="L729" s="29">
        <f t="array" ref="L729">_xlfn.IFNA(IF(H729='DB-아스니아 미션'!$F$8,VLOOKUP('주요 재화 수급처 관리'!$F$10:$F$11,'DB-방치 재화'!$B$3:$H$1698,6,0)*'DB-아스니아 미션'!$H$8,VLOOKUP('주요 재화 수급처 관리'!$H$10:$H$11,'DB-아스니아 미션'!$F$7:$H$10,3,0)),"0")/7</f>
        <v>274.28571428571428</v>
      </c>
      <c r="M729" s="29">
        <f>(((VLOOKUP(F729,'DB-방치 재화'!$B$3:$I$1698,8,0)+8)*(VLOOKUP(H729,'DB-파견 작전실'!$L$8:$M$14,2,0)))*D729)</f>
        <v>316.57253333333335</v>
      </c>
      <c r="N729" s="29">
        <f>_xlfn.IFNA(IF(C729&lt;'DB-선물'!$E$5,VLOOKUP('주요 재화 수급처 관리'!$H$10,'DB-선물'!$G$6:$I$9,3,0),(IF('DB-선물'!$E$11&lt;=C729&lt;'DB-선물'!E675,VLOOKUP('주요 재화 수급처 관리'!$H$10,'DB-선물'!$G$12:$I$15,3,0),VLOOKUP(H729,'DB-선물'!$G$18:$I$21,3,0)))),"0")*6*D729</f>
        <v>0</v>
      </c>
      <c r="O729" s="29">
        <f t="array" ref="O729">(_xlfn.IFNA((VLOOKUP((INDEX('DB-메모리얼'!$F$5:$F$98,MATCH(MIN(ABS('DB-메모리얼'!$F$5:$F$98-'주요 재화 수급처 관리'!$C$10)),ABS('DB-메모리얼'!$F$5:$F$98-'주요 재화 수급처 관리'!$C$10),0))),'DB-메모리얼'!$F$5:$K$98,MATCH(H729,'DB-메모리얼'!$H$3:$K$3,0)+2,0)),"0"))*D729/14</f>
        <v>0</v>
      </c>
      <c r="P729" s="29">
        <f t="shared" si="28"/>
        <v>1028</v>
      </c>
      <c r="Q729" s="299">
        <f t="shared" si="29"/>
        <v>13896.401819047622</v>
      </c>
    </row>
    <row r="730" spans="2:17" ht="18" thickTop="1" thickBot="1" x14ac:dyDescent="0.35">
      <c r="B730" s="22" t="s">
        <v>1613</v>
      </c>
      <c r="C730" s="116">
        <v>99</v>
      </c>
      <c r="D730" s="323">
        <v>1</v>
      </c>
      <c r="E730" s="17"/>
      <c r="F730" s="276">
        <f>VLOOKUP(C730,'DB-캐릭터별 스테이지 매칭'!$E$3:$F$302,2,0)</f>
        <v>285</v>
      </c>
      <c r="G730" s="276" t="str">
        <f>VLOOKUP(F730,'DB-캐릭터별 스테이지 매칭'!$I$3:$L$1698,4,0)</f>
        <v>9-24</v>
      </c>
      <c r="H730" s="276">
        <f>_xlfn.IFNA(VLOOKUP(B730,'DB-서식용'!$D$4:$E$12,2,0),"")</f>
        <v>1040410001</v>
      </c>
      <c r="I730" s="29">
        <f>IFERROR((VLOOKUP(F730,'DB-방치 재화'!$B$3:$I$1800,(MATCH(H730,'DB-방치 재화'!$F$1:$I$1,0)+4),0))*60*24*D730,"0")*(1.7+1.58)</f>
        <v>12126.160000000002</v>
      </c>
      <c r="J730" s="29">
        <f>_xlfn.IFNA(IF(H730='DB-일일 퀘스트'!$F$6,VLOOKUP(F730,'DB-방치 재화'!$B$3:$H$1698,5,0)*VLOOKUP(H730,'DB-일일 퀘스트'!$F$6:$H$13,3,0),IF(H730='DB-일일 퀘스트'!$F$7,VLOOKUP(F730,'DB-방치 재화'!$B$3:$H$1698,6,0)*VLOOKUP(H730,'DB-일일 퀘스트'!$F$6:$H$13,3,0),IF(H730='DB-일일 퀘스트'!$F$8,VLOOKUP(F730,'DB-방치 재화'!$B$3:$H$1698,7,0)*VLOOKUP(H730,'DB-일일 퀘스트'!$F$6:$H$13,3,0),VLOOKUP(H730,'DB-일일 퀘스트'!$F$6:$H$13,3,0)))),"0")</f>
        <v>154.04166666666666</v>
      </c>
      <c r="K730" s="29">
        <f>_xlfn.IFNA((IF(H730='DB-주간 퀘스트'!$F$6,VLOOKUP(F730,'DB-방치 재화'!$B$3:$H$1698,5,0)*VLOOKUP(H730,'DB-주간 퀘스트'!$F$6:$H$15,3,0),IF(H730='DB-주간 퀘스트'!$F$7,VLOOKUP(F730,'DB-방치 재화'!$B$3:$H$1698,6,0)*VLOOKUP(H730,'DB-주간 퀘스트'!$F$6:$H$15,3,0),IF(H730='DB-주간 퀘스트'!$F$8,VLOOKUP(F730,'DB-방치 재화'!$B$3:$H$1698,7,0)*VLOOKUP(H730,'DB-주간 퀘스트'!$F$6:$H$15,3,0),VLOOKUP(H730,'DB-주간 퀘스트'!$F$6:$H$15,3,0)))))/7,"0")</f>
        <v>44.011904761904759</v>
      </c>
      <c r="L730" s="29">
        <f t="array" ref="L730">_xlfn.IFNA(IF(H730='DB-아스니아 미션'!$F$8,VLOOKUP('주요 재화 수급처 관리'!$F$10:$F$11,'DB-방치 재화'!$B$3:$H$1698,6,0)*'DB-아스니아 미션'!$H$8,VLOOKUP('주요 재화 수급처 관리'!$H$10:$H$11,'DB-아스니아 미션'!$F$7:$H$10,3,0)),"0")/7</f>
        <v>274.28571428571428</v>
      </c>
      <c r="M730" s="29">
        <f>(((VLOOKUP(F730,'DB-방치 재화'!$B$3:$I$1698,8,0)+8)*(VLOOKUP(H730,'DB-파견 작전실'!$L$8:$M$14,2,0)))*D730)</f>
        <v>316.57253333333335</v>
      </c>
      <c r="N730" s="29">
        <f>_xlfn.IFNA(IF(C730&lt;'DB-선물'!$E$5,VLOOKUP('주요 재화 수급처 관리'!$H$10,'DB-선물'!$G$6:$I$9,3,0),(IF('DB-선물'!$E$11&lt;=C730&lt;'DB-선물'!E676,VLOOKUP('주요 재화 수급처 관리'!$H$10,'DB-선물'!$G$12:$I$15,3,0),VLOOKUP(H730,'DB-선물'!$G$18:$I$21,3,0)))),"0")*6*D730</f>
        <v>0</v>
      </c>
      <c r="O730" s="29">
        <f t="array" ref="O730">(_xlfn.IFNA((VLOOKUP((INDEX('DB-메모리얼'!$F$5:$F$98,MATCH(MIN(ABS('DB-메모리얼'!$F$5:$F$98-'주요 재화 수급처 관리'!$C$10)),ABS('DB-메모리얼'!$F$5:$F$98-'주요 재화 수급처 관리'!$C$10),0))),'DB-메모리얼'!$F$5:$K$98,MATCH(H730,'DB-메모리얼'!$H$3:$K$3,0)+2,0)),"0"))*D730/14</f>
        <v>0</v>
      </c>
      <c r="P730" s="29">
        <f t="shared" si="28"/>
        <v>1028</v>
      </c>
      <c r="Q730" s="299">
        <f t="shared" si="29"/>
        <v>13943.07181904762</v>
      </c>
    </row>
    <row r="731" spans="2:17" ht="18" thickTop="1" thickBot="1" x14ac:dyDescent="0.35">
      <c r="B731" s="22" t="s">
        <v>1613</v>
      </c>
      <c r="C731" s="116">
        <v>100</v>
      </c>
      <c r="D731" s="323">
        <v>1</v>
      </c>
      <c r="E731" s="17"/>
      <c r="F731" s="276">
        <f>VLOOKUP(C731,'DB-캐릭터별 스테이지 매칭'!$E$3:$F$302,2,0)</f>
        <v>290</v>
      </c>
      <c r="G731" s="276" t="str">
        <f>VLOOKUP(F731,'DB-캐릭터별 스테이지 매칭'!$I$3:$L$1698,4,0)</f>
        <v>9-29</v>
      </c>
      <c r="H731" s="276">
        <f>_xlfn.IFNA(VLOOKUP(B731,'DB-서식용'!$D$4:$E$12,2,0),"")</f>
        <v>1040410001</v>
      </c>
      <c r="I731" s="29">
        <f>IFERROR((VLOOKUP(F731,'DB-방치 재화'!$B$3:$I$1800,(MATCH(H731,'DB-방치 재화'!$F$1:$I$1,0)+4),0))*60*24*D731,"0")*(1.7+1.58)</f>
        <v>12175.360000000002</v>
      </c>
      <c r="J731" s="29">
        <f>_xlfn.IFNA(IF(H731='DB-일일 퀘스트'!$F$6,VLOOKUP(F731,'DB-방치 재화'!$B$3:$H$1698,5,0)*VLOOKUP(H731,'DB-일일 퀘스트'!$F$6:$H$13,3,0),IF(H731='DB-일일 퀘스트'!$F$7,VLOOKUP(F731,'DB-방치 재화'!$B$3:$H$1698,6,0)*VLOOKUP(H731,'DB-일일 퀘스트'!$F$6:$H$13,3,0),IF(H731='DB-일일 퀘스트'!$F$8,VLOOKUP(F731,'DB-방치 재화'!$B$3:$H$1698,7,0)*VLOOKUP(H731,'DB-일일 퀘스트'!$F$6:$H$13,3,0),VLOOKUP(H731,'DB-일일 퀘스트'!$F$6:$H$13,3,0)))),"0")</f>
        <v>154.66666666666669</v>
      </c>
      <c r="K731" s="29">
        <f>_xlfn.IFNA((IF(H731='DB-주간 퀘스트'!$F$6,VLOOKUP(F731,'DB-방치 재화'!$B$3:$H$1698,5,0)*VLOOKUP(H731,'DB-주간 퀘스트'!$F$6:$H$15,3,0),IF(H731='DB-주간 퀘스트'!$F$7,VLOOKUP(F731,'DB-방치 재화'!$B$3:$H$1698,6,0)*VLOOKUP(H731,'DB-주간 퀘스트'!$F$6:$H$15,3,0),IF(H731='DB-주간 퀘스트'!$F$8,VLOOKUP(F731,'DB-방치 재화'!$B$3:$H$1698,7,0)*VLOOKUP(H731,'DB-주간 퀘스트'!$F$6:$H$15,3,0),VLOOKUP(H731,'DB-주간 퀘스트'!$F$6:$H$15,3,0)))))/7,"0")</f>
        <v>44.190476190476197</v>
      </c>
      <c r="L731" s="29">
        <f t="array" ref="L731">_xlfn.IFNA(IF(H731='DB-아스니아 미션'!$F$8,VLOOKUP('주요 재화 수급처 관리'!$F$10:$F$11,'DB-방치 재화'!$B$3:$H$1698,6,0)*'DB-아스니아 미션'!$H$8,VLOOKUP('주요 재화 수급처 관리'!$H$10:$H$11,'DB-아스니아 미션'!$F$7:$H$10,3,0)),"0")/7</f>
        <v>274.28571428571428</v>
      </c>
      <c r="M731" s="29">
        <f>(((VLOOKUP(F731,'DB-방치 재화'!$B$3:$I$1698,8,0)+8)*(VLOOKUP(H731,'DB-파견 작전실'!$L$8:$M$14,2,0)))*D731)</f>
        <v>316.57253333333335</v>
      </c>
      <c r="N731" s="29">
        <f>_xlfn.IFNA(IF(C731&lt;'DB-선물'!$E$5,VLOOKUP('주요 재화 수급처 관리'!$H$10,'DB-선물'!$G$6:$I$9,3,0),(IF('DB-선물'!$E$11&lt;=C731&lt;'DB-선물'!E677,VLOOKUP('주요 재화 수급처 관리'!$H$10,'DB-선물'!$G$12:$I$15,3,0),VLOOKUP(H731,'DB-선물'!$G$18:$I$21,3,0)))),"0")*6*D731</f>
        <v>0</v>
      </c>
      <c r="O731" s="29">
        <f t="array" ref="O731">(_xlfn.IFNA((VLOOKUP((INDEX('DB-메모리얼'!$F$5:$F$98,MATCH(MIN(ABS('DB-메모리얼'!$F$5:$F$98-'주요 재화 수급처 관리'!$C$10)),ABS('DB-메모리얼'!$F$5:$F$98-'주요 재화 수급처 관리'!$C$10),0))),'DB-메모리얼'!$F$5:$K$98,MATCH(H731,'DB-메모리얼'!$H$3:$K$3,0)+2,0)),"0"))*D731/14</f>
        <v>0</v>
      </c>
      <c r="P731" s="29">
        <f t="shared" si="28"/>
        <v>1028</v>
      </c>
      <c r="Q731" s="299">
        <f t="shared" si="29"/>
        <v>13993.075390476193</v>
      </c>
    </row>
    <row r="732" spans="2:17" ht="18" thickTop="1" thickBot="1" x14ac:dyDescent="0.35">
      <c r="B732" s="22" t="s">
        <v>1613</v>
      </c>
      <c r="C732" s="116">
        <v>101</v>
      </c>
      <c r="D732" s="323">
        <v>1</v>
      </c>
      <c r="E732" s="17"/>
      <c r="F732" s="276">
        <f>VLOOKUP(C732,'DB-캐릭터별 스테이지 매칭'!$E$3:$F$302,2,0)</f>
        <v>294</v>
      </c>
      <c r="G732" s="276" t="str">
        <f>VLOOKUP(F732,'DB-캐릭터별 스테이지 매칭'!$I$3:$L$1698,4,0)</f>
        <v>9-33</v>
      </c>
      <c r="H732" s="276">
        <f>_xlfn.IFNA(VLOOKUP(B732,'DB-서식용'!$D$4:$E$12,2,0),"")</f>
        <v>1040410001</v>
      </c>
      <c r="I732" s="29">
        <f>IFERROR((VLOOKUP(F732,'DB-방치 재화'!$B$3:$I$1800,(MATCH(H732,'DB-방치 재화'!$F$1:$I$1,0)+4),0))*60*24*D732,"0")*(1.7+1.58)</f>
        <v>12211.44</v>
      </c>
      <c r="J732" s="29">
        <f>_xlfn.IFNA(IF(H732='DB-일일 퀘스트'!$F$6,VLOOKUP(F732,'DB-방치 재화'!$B$3:$H$1698,5,0)*VLOOKUP(H732,'DB-일일 퀘스트'!$F$6:$H$13,3,0),IF(H732='DB-일일 퀘스트'!$F$7,VLOOKUP(F732,'DB-방치 재화'!$B$3:$H$1698,6,0)*VLOOKUP(H732,'DB-일일 퀘스트'!$F$6:$H$13,3,0),IF(H732='DB-일일 퀘스트'!$F$8,VLOOKUP(F732,'DB-방치 재화'!$B$3:$H$1698,7,0)*VLOOKUP(H732,'DB-일일 퀘스트'!$F$6:$H$13,3,0),VLOOKUP(H732,'DB-일일 퀘스트'!$F$6:$H$13,3,0)))),"0")</f>
        <v>155.125</v>
      </c>
      <c r="K732" s="29">
        <f>_xlfn.IFNA((IF(H732='DB-주간 퀘스트'!$F$6,VLOOKUP(F732,'DB-방치 재화'!$B$3:$H$1698,5,0)*VLOOKUP(H732,'DB-주간 퀘스트'!$F$6:$H$15,3,0),IF(H732='DB-주간 퀘스트'!$F$7,VLOOKUP(F732,'DB-방치 재화'!$B$3:$H$1698,6,0)*VLOOKUP(H732,'DB-주간 퀘스트'!$F$6:$H$15,3,0),IF(H732='DB-주간 퀘스트'!$F$8,VLOOKUP(F732,'DB-방치 재화'!$B$3:$H$1698,7,0)*VLOOKUP(H732,'DB-주간 퀘스트'!$F$6:$H$15,3,0),VLOOKUP(H732,'DB-주간 퀘스트'!$F$6:$H$15,3,0)))))/7,"0")</f>
        <v>44.321428571428569</v>
      </c>
      <c r="L732" s="29">
        <f t="array" ref="L732">_xlfn.IFNA(IF(H732='DB-아스니아 미션'!$F$8,VLOOKUP('주요 재화 수급처 관리'!$F$10:$F$11,'DB-방치 재화'!$B$3:$H$1698,6,0)*'DB-아스니아 미션'!$H$8,VLOOKUP('주요 재화 수급처 관리'!$H$10:$H$11,'DB-아스니아 미션'!$F$7:$H$10,3,0)),"0")/7</f>
        <v>274.28571428571428</v>
      </c>
      <c r="M732" s="29">
        <f>(((VLOOKUP(F732,'DB-방치 재화'!$B$3:$I$1698,8,0)+8)*(VLOOKUP(H732,'DB-파견 작전실'!$L$8:$M$14,2,0)))*D732)</f>
        <v>316.57253333333335</v>
      </c>
      <c r="N732" s="29">
        <f>_xlfn.IFNA(IF(C732&lt;'DB-선물'!$E$5,VLOOKUP('주요 재화 수급처 관리'!$H$10,'DB-선물'!$G$6:$I$9,3,0),(IF('DB-선물'!$E$11&lt;=C732&lt;'DB-선물'!E678,VLOOKUP('주요 재화 수급처 관리'!$H$10,'DB-선물'!$G$12:$I$15,3,0),VLOOKUP(H732,'DB-선물'!$G$18:$I$21,3,0)))),"0")*6*D732</f>
        <v>0</v>
      </c>
      <c r="O732" s="29">
        <f t="array" ref="O732">(_xlfn.IFNA((VLOOKUP((INDEX('DB-메모리얼'!$F$5:$F$98,MATCH(MIN(ABS('DB-메모리얼'!$F$5:$F$98-'주요 재화 수급처 관리'!$C$10)),ABS('DB-메모리얼'!$F$5:$F$98-'주요 재화 수급처 관리'!$C$10),0))),'DB-메모리얼'!$F$5:$K$98,MATCH(H732,'DB-메모리얼'!$H$3:$K$3,0)+2,0)),"0"))*D732/14</f>
        <v>0</v>
      </c>
      <c r="P732" s="29">
        <f t="shared" si="28"/>
        <v>1028</v>
      </c>
      <c r="Q732" s="299">
        <f t="shared" si="29"/>
        <v>14029.744676190478</v>
      </c>
    </row>
    <row r="733" spans="2:17" ht="18" thickTop="1" thickBot="1" x14ac:dyDescent="0.35">
      <c r="B733" s="22" t="s">
        <v>1613</v>
      </c>
      <c r="C733" s="116">
        <v>102</v>
      </c>
      <c r="D733" s="323">
        <v>1</v>
      </c>
      <c r="E733" s="17"/>
      <c r="F733" s="276">
        <f>VLOOKUP(C733,'DB-캐릭터별 스테이지 매칭'!$E$3:$F$302,2,0)</f>
        <v>299</v>
      </c>
      <c r="G733" s="276" t="str">
        <f>VLOOKUP(F733,'DB-캐릭터별 스테이지 매칭'!$I$3:$L$1698,4,0)</f>
        <v>9-38</v>
      </c>
      <c r="H733" s="276">
        <f>_xlfn.IFNA(VLOOKUP(B733,'DB-서식용'!$D$4:$E$12,2,0),"")</f>
        <v>1040410001</v>
      </c>
      <c r="I733" s="29">
        <f>IFERROR((VLOOKUP(F733,'DB-방치 재화'!$B$3:$I$1800,(MATCH(H733,'DB-방치 재화'!$F$1:$I$1,0)+4),0))*60*24*D733,"0")*(1.7+1.58)</f>
        <v>12260.640000000001</v>
      </c>
      <c r="J733" s="29">
        <f>_xlfn.IFNA(IF(H733='DB-일일 퀘스트'!$F$6,VLOOKUP(F733,'DB-방치 재화'!$B$3:$H$1698,5,0)*VLOOKUP(H733,'DB-일일 퀘스트'!$F$6:$H$13,3,0),IF(H733='DB-일일 퀘스트'!$F$7,VLOOKUP(F733,'DB-방치 재화'!$B$3:$H$1698,6,0)*VLOOKUP(H733,'DB-일일 퀘스트'!$F$6:$H$13,3,0),IF(H733='DB-일일 퀘스트'!$F$8,VLOOKUP(F733,'DB-방치 재화'!$B$3:$H$1698,7,0)*VLOOKUP(H733,'DB-일일 퀘스트'!$F$6:$H$13,3,0),VLOOKUP(H733,'DB-일일 퀘스트'!$F$6:$H$13,3,0)))),"0")</f>
        <v>155.75</v>
      </c>
      <c r="K733" s="29">
        <f>_xlfn.IFNA((IF(H733='DB-주간 퀘스트'!$F$6,VLOOKUP(F733,'DB-방치 재화'!$B$3:$H$1698,5,0)*VLOOKUP(H733,'DB-주간 퀘스트'!$F$6:$H$15,3,0),IF(H733='DB-주간 퀘스트'!$F$7,VLOOKUP(F733,'DB-방치 재화'!$B$3:$H$1698,6,0)*VLOOKUP(H733,'DB-주간 퀘스트'!$F$6:$H$15,3,0),IF(H733='DB-주간 퀘스트'!$F$8,VLOOKUP(F733,'DB-방치 재화'!$B$3:$H$1698,7,0)*VLOOKUP(H733,'DB-주간 퀘스트'!$F$6:$H$15,3,0),VLOOKUP(H733,'DB-주간 퀘스트'!$F$6:$H$15,3,0)))))/7,"0")</f>
        <v>44.5</v>
      </c>
      <c r="L733" s="29">
        <f t="array" ref="L733">_xlfn.IFNA(IF(H733='DB-아스니아 미션'!$F$8,VLOOKUP('주요 재화 수급처 관리'!$F$10:$F$11,'DB-방치 재화'!$B$3:$H$1698,6,0)*'DB-아스니아 미션'!$H$8,VLOOKUP('주요 재화 수급처 관리'!$H$10:$H$11,'DB-아스니아 미션'!$F$7:$H$10,3,0)),"0")/7</f>
        <v>274.28571428571428</v>
      </c>
      <c r="M733" s="29">
        <f>(((VLOOKUP(F733,'DB-방치 재화'!$B$3:$I$1698,8,0)+8)*(VLOOKUP(H733,'DB-파견 작전실'!$L$8:$M$14,2,0)))*D733)</f>
        <v>316.57253333333335</v>
      </c>
      <c r="N733" s="29">
        <f>_xlfn.IFNA(IF(C733&lt;'DB-선물'!$E$5,VLOOKUP('주요 재화 수급처 관리'!$H$10,'DB-선물'!$G$6:$I$9,3,0),(IF('DB-선물'!$E$11&lt;=C733&lt;'DB-선물'!E679,VLOOKUP('주요 재화 수급처 관리'!$H$10,'DB-선물'!$G$12:$I$15,3,0),VLOOKUP(H733,'DB-선물'!$G$18:$I$21,3,0)))),"0")*6*D733</f>
        <v>0</v>
      </c>
      <c r="O733" s="29">
        <f t="array" ref="O733">(_xlfn.IFNA((VLOOKUP((INDEX('DB-메모리얼'!$F$5:$F$98,MATCH(MIN(ABS('DB-메모리얼'!$F$5:$F$98-'주요 재화 수급처 관리'!$C$10)),ABS('DB-메모리얼'!$F$5:$F$98-'주요 재화 수급처 관리'!$C$10),0))),'DB-메모리얼'!$F$5:$K$98,MATCH(H733,'DB-메모리얼'!$H$3:$K$3,0)+2,0)),"0"))*D733/14</f>
        <v>0</v>
      </c>
      <c r="P733" s="29">
        <f t="shared" si="28"/>
        <v>1028</v>
      </c>
      <c r="Q733" s="299">
        <f t="shared" si="29"/>
        <v>14079.748247619049</v>
      </c>
    </row>
    <row r="734" spans="2:17" ht="18" thickTop="1" thickBot="1" x14ac:dyDescent="0.35">
      <c r="B734" s="22" t="s">
        <v>1613</v>
      </c>
      <c r="C734" s="116">
        <v>103</v>
      </c>
      <c r="D734" s="323">
        <v>1</v>
      </c>
      <c r="E734" s="17"/>
      <c r="F734" s="276">
        <f>VLOOKUP(C734,'DB-캐릭터별 스테이지 매칭'!$E$3:$F$302,2,0)</f>
        <v>304</v>
      </c>
      <c r="G734" s="276" t="str">
        <f>VLOOKUP(F734,'DB-캐릭터별 스테이지 매칭'!$I$3:$L$1698,4,0)</f>
        <v>9-43</v>
      </c>
      <c r="H734" s="276">
        <f>_xlfn.IFNA(VLOOKUP(B734,'DB-서식용'!$D$4:$E$12,2,0),"")</f>
        <v>1040410001</v>
      </c>
      <c r="I734" s="29">
        <f>IFERROR((VLOOKUP(F734,'DB-방치 재화'!$B$3:$I$1800,(MATCH(H734,'DB-방치 재화'!$F$1:$I$1,0)+4),0))*60*24*D734,"0")*(1.7+1.58)</f>
        <v>12306.560000000001</v>
      </c>
      <c r="J734" s="29">
        <f>_xlfn.IFNA(IF(H734='DB-일일 퀘스트'!$F$6,VLOOKUP(F734,'DB-방치 재화'!$B$3:$H$1698,5,0)*VLOOKUP(H734,'DB-일일 퀘스트'!$F$6:$H$13,3,0),IF(H734='DB-일일 퀘스트'!$F$7,VLOOKUP(F734,'DB-방치 재화'!$B$3:$H$1698,6,0)*VLOOKUP(H734,'DB-일일 퀘스트'!$F$6:$H$13,3,0),IF(H734='DB-일일 퀘스트'!$F$8,VLOOKUP(F734,'DB-방치 재화'!$B$3:$H$1698,7,0)*VLOOKUP(H734,'DB-일일 퀘스트'!$F$6:$H$13,3,0),VLOOKUP(H734,'DB-일일 퀘스트'!$F$6:$H$13,3,0)))),"0")</f>
        <v>156.33333333333334</v>
      </c>
      <c r="K734" s="29">
        <f>_xlfn.IFNA((IF(H734='DB-주간 퀘스트'!$F$6,VLOOKUP(F734,'DB-방치 재화'!$B$3:$H$1698,5,0)*VLOOKUP(H734,'DB-주간 퀘스트'!$F$6:$H$15,3,0),IF(H734='DB-주간 퀘스트'!$F$7,VLOOKUP(F734,'DB-방치 재화'!$B$3:$H$1698,6,0)*VLOOKUP(H734,'DB-주간 퀘스트'!$F$6:$H$15,3,0),IF(H734='DB-주간 퀘스트'!$F$8,VLOOKUP(F734,'DB-방치 재화'!$B$3:$H$1698,7,0)*VLOOKUP(H734,'DB-주간 퀘스트'!$F$6:$H$15,3,0),VLOOKUP(H734,'DB-주간 퀘스트'!$F$6:$H$15,3,0)))))/7,"0")</f>
        <v>44.666666666666671</v>
      </c>
      <c r="L734" s="29">
        <f t="array" ref="L734">_xlfn.IFNA(IF(H734='DB-아스니아 미션'!$F$8,VLOOKUP('주요 재화 수급처 관리'!$F$10:$F$11,'DB-방치 재화'!$B$3:$H$1698,6,0)*'DB-아스니아 미션'!$H$8,VLOOKUP('주요 재화 수급처 관리'!$H$10:$H$11,'DB-아스니아 미션'!$F$7:$H$10,3,0)),"0")/7</f>
        <v>274.28571428571428</v>
      </c>
      <c r="M734" s="29">
        <f>(((VLOOKUP(F734,'DB-방치 재화'!$B$3:$I$1698,8,0)+8)*(VLOOKUP(H734,'DB-파견 작전실'!$L$8:$M$14,2,0)))*D734)</f>
        <v>316.57253333333335</v>
      </c>
      <c r="N734" s="29">
        <f>_xlfn.IFNA(IF(C734&lt;'DB-선물'!$E$5,VLOOKUP('주요 재화 수급처 관리'!$H$10,'DB-선물'!$G$6:$I$9,3,0),(IF('DB-선물'!$E$11&lt;=C734&lt;'DB-선물'!E680,VLOOKUP('주요 재화 수급처 관리'!$H$10,'DB-선물'!$G$12:$I$15,3,0),VLOOKUP(H734,'DB-선물'!$G$18:$I$21,3,0)))),"0")*6*D734</f>
        <v>0</v>
      </c>
      <c r="O734" s="29">
        <f t="array" ref="O734">(_xlfn.IFNA((VLOOKUP((INDEX('DB-메모리얼'!$F$5:$F$98,MATCH(MIN(ABS('DB-메모리얼'!$F$5:$F$98-'주요 재화 수급처 관리'!$C$10)),ABS('DB-메모리얼'!$F$5:$F$98-'주요 재화 수급처 관리'!$C$10),0))),'DB-메모리얼'!$F$5:$K$98,MATCH(H734,'DB-메모리얼'!$H$3:$K$3,0)+2,0)),"0"))*D734/14</f>
        <v>0</v>
      </c>
      <c r="P734" s="29">
        <f t="shared" si="28"/>
        <v>1028</v>
      </c>
      <c r="Q734" s="299">
        <f t="shared" si="29"/>
        <v>14126.418247619049</v>
      </c>
    </row>
    <row r="735" spans="2:17" ht="18" thickTop="1" thickBot="1" x14ac:dyDescent="0.35">
      <c r="B735" s="22" t="s">
        <v>1613</v>
      </c>
      <c r="C735" s="5">
        <v>104</v>
      </c>
      <c r="D735" s="323">
        <v>1</v>
      </c>
      <c r="E735" s="17"/>
      <c r="F735" s="276">
        <f>VLOOKUP(C735,'DB-캐릭터별 스테이지 매칭'!$E$3:$F$302,2,0)</f>
        <v>309</v>
      </c>
      <c r="G735" s="276" t="str">
        <f>VLOOKUP(F735,'DB-캐릭터별 스테이지 매칭'!$I$3:$L$1698,4,0)</f>
        <v>9-48</v>
      </c>
      <c r="H735" s="276">
        <f>_xlfn.IFNA(VLOOKUP(B735,'DB-서식용'!$D$4:$E$12,2,0),"")</f>
        <v>1040410001</v>
      </c>
      <c r="I735" s="29">
        <f>IFERROR((VLOOKUP(F735,'DB-방치 재화'!$B$3:$I$1800,(MATCH(H735,'DB-방치 재화'!$F$1:$I$1,0)+4),0))*60*24*D735,"0")*(1.7+1.58)</f>
        <v>12355.76</v>
      </c>
      <c r="J735" s="29">
        <f>_xlfn.IFNA(IF(H735='DB-일일 퀘스트'!$F$6,VLOOKUP(F735,'DB-방치 재화'!$B$3:$H$1698,5,0)*VLOOKUP(H735,'DB-일일 퀘스트'!$F$6:$H$13,3,0),IF(H735='DB-일일 퀘스트'!$F$7,VLOOKUP(F735,'DB-방치 재화'!$B$3:$H$1698,6,0)*VLOOKUP(H735,'DB-일일 퀘스트'!$F$6:$H$13,3,0),IF(H735='DB-일일 퀘스트'!$F$8,VLOOKUP(F735,'DB-방치 재화'!$B$3:$H$1698,7,0)*VLOOKUP(H735,'DB-일일 퀘스트'!$F$6:$H$13,3,0),VLOOKUP(H735,'DB-일일 퀘스트'!$F$6:$H$13,3,0)))),"0")</f>
        <v>156.95833333333331</v>
      </c>
      <c r="K735" s="29">
        <f>_xlfn.IFNA((IF(H735='DB-주간 퀘스트'!$F$6,VLOOKUP(F735,'DB-방치 재화'!$B$3:$H$1698,5,0)*VLOOKUP(H735,'DB-주간 퀘스트'!$F$6:$H$15,3,0),IF(H735='DB-주간 퀘스트'!$F$7,VLOOKUP(F735,'DB-방치 재화'!$B$3:$H$1698,6,0)*VLOOKUP(H735,'DB-주간 퀘스트'!$F$6:$H$15,3,0),IF(H735='DB-주간 퀘스트'!$F$8,VLOOKUP(F735,'DB-방치 재화'!$B$3:$H$1698,7,0)*VLOOKUP(H735,'DB-주간 퀘스트'!$F$6:$H$15,3,0),VLOOKUP(H735,'DB-주간 퀘스트'!$F$6:$H$15,3,0)))))/7,"0")</f>
        <v>44.845238095238088</v>
      </c>
      <c r="L735" s="29">
        <f t="array" ref="L735">_xlfn.IFNA(IF(H735='DB-아스니아 미션'!$F$8,VLOOKUP('주요 재화 수급처 관리'!$F$10:$F$11,'DB-방치 재화'!$B$3:$H$1698,6,0)*'DB-아스니아 미션'!$H$8,VLOOKUP('주요 재화 수급처 관리'!$H$10:$H$11,'DB-아스니아 미션'!$F$7:$H$10,3,0)),"0")/7</f>
        <v>274.28571428571428</v>
      </c>
      <c r="M735" s="29">
        <f>(((VLOOKUP(F735,'DB-방치 재화'!$B$3:$I$1698,8,0)+8)*(VLOOKUP(H735,'DB-파견 작전실'!$L$8:$M$14,2,0)))*D735)</f>
        <v>316.57253333333335</v>
      </c>
      <c r="N735" s="29">
        <f>_xlfn.IFNA(IF(C735&lt;'DB-선물'!$E$5,VLOOKUP('주요 재화 수급처 관리'!$H$10,'DB-선물'!$G$6:$I$9,3,0),(IF('DB-선물'!$E$11&lt;=C735&lt;'DB-선물'!E681,VLOOKUP('주요 재화 수급처 관리'!$H$10,'DB-선물'!$G$12:$I$15,3,0),VLOOKUP(H735,'DB-선물'!$G$18:$I$21,3,0)))),"0")*6*D735</f>
        <v>0</v>
      </c>
      <c r="O735" s="29">
        <f t="array" ref="O735">(_xlfn.IFNA((VLOOKUP((INDEX('DB-메모리얼'!$F$5:$F$98,MATCH(MIN(ABS('DB-메모리얼'!$F$5:$F$98-'주요 재화 수급처 관리'!$C$10)),ABS('DB-메모리얼'!$F$5:$F$98-'주요 재화 수급처 관리'!$C$10),0))),'DB-메모리얼'!$F$5:$K$98,MATCH(H735,'DB-메모리얼'!$H$3:$K$3,0)+2,0)),"0"))*D735/14</f>
        <v>0</v>
      </c>
      <c r="P735" s="29">
        <f t="shared" si="28"/>
        <v>1028</v>
      </c>
      <c r="Q735" s="299">
        <f t="shared" si="29"/>
        <v>14176.42181904762</v>
      </c>
    </row>
    <row r="736" spans="2:17" ht="18" thickTop="1" thickBot="1" x14ac:dyDescent="0.35">
      <c r="B736" s="22" t="s">
        <v>1613</v>
      </c>
      <c r="C736" s="5">
        <v>105</v>
      </c>
      <c r="D736" s="323">
        <v>1</v>
      </c>
      <c r="E736" s="17"/>
      <c r="F736" s="276">
        <f>VLOOKUP(C736,'DB-캐릭터별 스테이지 매칭'!$E$3:$F$302,2,0)</f>
        <v>313</v>
      </c>
      <c r="G736" s="276" t="str">
        <f>VLOOKUP(F736,'DB-캐릭터별 스테이지 매칭'!$I$3:$L$1698,4,0)</f>
        <v>9-52</v>
      </c>
      <c r="H736" s="276">
        <f>_xlfn.IFNA(VLOOKUP(B736,'DB-서식용'!$D$4:$E$12,2,0),"")</f>
        <v>1040410001</v>
      </c>
      <c r="I736" s="29">
        <f>IFERROR((VLOOKUP(F736,'DB-방치 재화'!$B$3:$I$1800,(MATCH(H736,'DB-방치 재화'!$F$1:$I$1,0)+4),0))*60*24*D736,"0")*(1.7+1.58)</f>
        <v>12391.84</v>
      </c>
      <c r="J736" s="29">
        <f>_xlfn.IFNA(IF(H736='DB-일일 퀘스트'!$F$6,VLOOKUP(F736,'DB-방치 재화'!$B$3:$H$1698,5,0)*VLOOKUP(H736,'DB-일일 퀘스트'!$F$6:$H$13,3,0),IF(H736='DB-일일 퀘스트'!$F$7,VLOOKUP(F736,'DB-방치 재화'!$B$3:$H$1698,6,0)*VLOOKUP(H736,'DB-일일 퀘스트'!$F$6:$H$13,3,0),IF(H736='DB-일일 퀘스트'!$F$8,VLOOKUP(F736,'DB-방치 재화'!$B$3:$H$1698,7,0)*VLOOKUP(H736,'DB-일일 퀘스트'!$F$6:$H$13,3,0),VLOOKUP(H736,'DB-일일 퀘스트'!$F$6:$H$13,3,0)))),"0")</f>
        <v>157.41666666666666</v>
      </c>
      <c r="K736" s="29">
        <f>_xlfn.IFNA((IF(H736='DB-주간 퀘스트'!$F$6,VLOOKUP(F736,'DB-방치 재화'!$B$3:$H$1698,5,0)*VLOOKUP(H736,'DB-주간 퀘스트'!$F$6:$H$15,3,0),IF(H736='DB-주간 퀘스트'!$F$7,VLOOKUP(F736,'DB-방치 재화'!$B$3:$H$1698,6,0)*VLOOKUP(H736,'DB-주간 퀘스트'!$F$6:$H$15,3,0),IF(H736='DB-주간 퀘스트'!$F$8,VLOOKUP(F736,'DB-방치 재화'!$B$3:$H$1698,7,0)*VLOOKUP(H736,'DB-주간 퀘스트'!$F$6:$H$15,3,0),VLOOKUP(H736,'DB-주간 퀘스트'!$F$6:$H$15,3,0)))))/7,"0")</f>
        <v>44.976190476190474</v>
      </c>
      <c r="L736" s="29">
        <f t="array" ref="L736">_xlfn.IFNA(IF(H736='DB-아스니아 미션'!$F$8,VLOOKUP('주요 재화 수급처 관리'!$F$10:$F$11,'DB-방치 재화'!$B$3:$H$1698,6,0)*'DB-아스니아 미션'!$H$8,VLOOKUP('주요 재화 수급처 관리'!$H$10:$H$11,'DB-아스니아 미션'!$F$7:$H$10,3,0)),"0")/7</f>
        <v>274.28571428571428</v>
      </c>
      <c r="M736" s="29">
        <f>(((VLOOKUP(F736,'DB-방치 재화'!$B$3:$I$1698,8,0)+8)*(VLOOKUP(H736,'DB-파견 작전실'!$L$8:$M$14,2,0)))*D736)</f>
        <v>316.57253333333335</v>
      </c>
      <c r="N736" s="29">
        <f>_xlfn.IFNA(IF(C736&lt;'DB-선물'!$E$5,VLOOKUP('주요 재화 수급처 관리'!$H$10,'DB-선물'!$G$6:$I$9,3,0),(IF('DB-선물'!$E$11&lt;=C736&lt;'DB-선물'!E682,VLOOKUP('주요 재화 수급처 관리'!$H$10,'DB-선물'!$G$12:$I$15,3,0),VLOOKUP(H736,'DB-선물'!$G$18:$I$21,3,0)))),"0")*6*D736</f>
        <v>0</v>
      </c>
      <c r="O736" s="29">
        <f t="array" ref="O736">(_xlfn.IFNA((VLOOKUP((INDEX('DB-메모리얼'!$F$5:$F$98,MATCH(MIN(ABS('DB-메모리얼'!$F$5:$F$98-'주요 재화 수급처 관리'!$C$10)),ABS('DB-메모리얼'!$F$5:$F$98-'주요 재화 수급처 관리'!$C$10),0))),'DB-메모리얼'!$F$5:$K$98,MATCH(H736,'DB-메모리얼'!$H$3:$K$3,0)+2,0)),"0"))*D736/14</f>
        <v>0</v>
      </c>
      <c r="P736" s="29">
        <f t="shared" si="28"/>
        <v>1028</v>
      </c>
      <c r="Q736" s="299">
        <f t="shared" si="29"/>
        <v>14213.091104761905</v>
      </c>
    </row>
    <row r="737" spans="2:17" ht="18" thickTop="1" thickBot="1" x14ac:dyDescent="0.35">
      <c r="B737" s="22" t="s">
        <v>1613</v>
      </c>
      <c r="C737" s="5">
        <v>106</v>
      </c>
      <c r="D737" s="323">
        <v>1</v>
      </c>
      <c r="E737" s="17"/>
      <c r="F737" s="276">
        <f>VLOOKUP(C737,'DB-캐릭터별 스테이지 매칭'!$E$3:$F$302,2,0)</f>
        <v>318</v>
      </c>
      <c r="G737" s="276" t="str">
        <f>VLOOKUP(F737,'DB-캐릭터별 스테이지 매칭'!$I$3:$L$1698,4,0)</f>
        <v>10-2</v>
      </c>
      <c r="H737" s="276">
        <f>_xlfn.IFNA(VLOOKUP(B737,'DB-서식용'!$D$4:$E$12,2,0),"")</f>
        <v>1040410001</v>
      </c>
      <c r="I737" s="29">
        <f>IFERROR((VLOOKUP(F737,'DB-방치 재화'!$B$3:$I$1800,(MATCH(H737,'DB-방치 재화'!$F$1:$I$1,0)+4),0))*60*24*D737,"0")*(1.7+1.58)</f>
        <v>12437.76</v>
      </c>
      <c r="J737" s="29">
        <f>_xlfn.IFNA(IF(H737='DB-일일 퀘스트'!$F$6,VLOOKUP(F737,'DB-방치 재화'!$B$3:$H$1698,5,0)*VLOOKUP(H737,'DB-일일 퀘스트'!$F$6:$H$13,3,0),IF(H737='DB-일일 퀘스트'!$F$7,VLOOKUP(F737,'DB-방치 재화'!$B$3:$H$1698,6,0)*VLOOKUP(H737,'DB-일일 퀘스트'!$F$6:$H$13,3,0),IF(H737='DB-일일 퀘스트'!$F$8,VLOOKUP(F737,'DB-방치 재화'!$B$3:$H$1698,7,0)*VLOOKUP(H737,'DB-일일 퀘스트'!$F$6:$H$13,3,0),VLOOKUP(H737,'DB-일일 퀘스트'!$F$6:$H$13,3,0)))),"0")</f>
        <v>158</v>
      </c>
      <c r="K737" s="29">
        <f>_xlfn.IFNA((IF(H737='DB-주간 퀘스트'!$F$6,VLOOKUP(F737,'DB-방치 재화'!$B$3:$H$1698,5,0)*VLOOKUP(H737,'DB-주간 퀘스트'!$F$6:$H$15,3,0),IF(H737='DB-주간 퀘스트'!$F$7,VLOOKUP(F737,'DB-방치 재화'!$B$3:$H$1698,6,0)*VLOOKUP(H737,'DB-주간 퀘스트'!$F$6:$H$15,3,0),IF(H737='DB-주간 퀘스트'!$F$8,VLOOKUP(F737,'DB-방치 재화'!$B$3:$H$1698,7,0)*VLOOKUP(H737,'DB-주간 퀘스트'!$F$6:$H$15,3,0),VLOOKUP(H737,'DB-주간 퀘스트'!$F$6:$H$15,3,0)))))/7,"0")</f>
        <v>45.142857142857146</v>
      </c>
      <c r="L737" s="29">
        <f t="array" ref="L737">_xlfn.IFNA(IF(H737='DB-아스니아 미션'!$F$8,VLOOKUP('주요 재화 수급처 관리'!$F$10:$F$11,'DB-방치 재화'!$B$3:$H$1698,6,0)*'DB-아스니아 미션'!$H$8,VLOOKUP('주요 재화 수급처 관리'!$H$10:$H$11,'DB-아스니아 미션'!$F$7:$H$10,3,0)),"0")/7</f>
        <v>274.28571428571428</v>
      </c>
      <c r="M737" s="29">
        <f>(((VLOOKUP(F737,'DB-방치 재화'!$B$3:$I$1698,8,0)+8)*(VLOOKUP(H737,'DB-파견 작전실'!$L$8:$M$14,2,0)))*D737)</f>
        <v>316.57253333333335</v>
      </c>
      <c r="N737" s="29">
        <f>_xlfn.IFNA(IF(C737&lt;'DB-선물'!$E$5,VLOOKUP('주요 재화 수급처 관리'!$H$10,'DB-선물'!$G$6:$I$9,3,0),(IF('DB-선물'!$E$11&lt;=C737&lt;'DB-선물'!E683,VLOOKUP('주요 재화 수급처 관리'!$H$10,'DB-선물'!$G$12:$I$15,3,0),VLOOKUP(H737,'DB-선물'!$G$18:$I$21,3,0)))),"0")*6*D737</f>
        <v>0</v>
      </c>
      <c r="O737" s="29">
        <f t="array" ref="O737">(_xlfn.IFNA((VLOOKUP((INDEX('DB-메모리얼'!$F$5:$F$98,MATCH(MIN(ABS('DB-메모리얼'!$F$5:$F$98-'주요 재화 수급처 관리'!$C$10)),ABS('DB-메모리얼'!$F$5:$F$98-'주요 재화 수급처 관리'!$C$10),0))),'DB-메모리얼'!$F$5:$K$98,MATCH(H737,'DB-메모리얼'!$H$3:$K$3,0)+2,0)),"0"))*D737/14</f>
        <v>0</v>
      </c>
      <c r="P737" s="29">
        <f t="shared" si="28"/>
        <v>1028</v>
      </c>
      <c r="Q737" s="299">
        <f t="shared" si="29"/>
        <v>14259.761104761905</v>
      </c>
    </row>
    <row r="738" spans="2:17" ht="18" thickTop="1" thickBot="1" x14ac:dyDescent="0.35">
      <c r="B738" s="22" t="s">
        <v>1613</v>
      </c>
      <c r="C738" s="5">
        <v>107</v>
      </c>
      <c r="D738" s="323">
        <v>1</v>
      </c>
      <c r="E738" s="17"/>
      <c r="F738" s="276">
        <f>VLOOKUP(C738,'DB-캐릭터별 스테이지 매칭'!$E$3:$F$302,2,0)</f>
        <v>323</v>
      </c>
      <c r="G738" s="276" t="str">
        <f>VLOOKUP(F738,'DB-캐릭터별 스테이지 매칭'!$I$3:$L$1698,4,0)</f>
        <v>10-7</v>
      </c>
      <c r="H738" s="276">
        <f>_xlfn.IFNA(VLOOKUP(B738,'DB-서식용'!$D$4:$E$12,2,0),"")</f>
        <v>1040410001</v>
      </c>
      <c r="I738" s="29">
        <f>IFERROR((VLOOKUP(F738,'DB-방치 재화'!$B$3:$I$1800,(MATCH(H738,'DB-방치 재화'!$F$1:$I$1,0)+4),0))*60*24*D738,"0")*(1.7+1.58)</f>
        <v>12486.960000000001</v>
      </c>
      <c r="J738" s="29">
        <f>_xlfn.IFNA(IF(H738='DB-일일 퀘스트'!$F$6,VLOOKUP(F738,'DB-방치 재화'!$B$3:$H$1698,5,0)*VLOOKUP(H738,'DB-일일 퀘스트'!$F$6:$H$13,3,0),IF(H738='DB-일일 퀘스트'!$F$7,VLOOKUP(F738,'DB-방치 재화'!$B$3:$H$1698,6,0)*VLOOKUP(H738,'DB-일일 퀘스트'!$F$6:$H$13,3,0),IF(H738='DB-일일 퀘스트'!$F$8,VLOOKUP(F738,'DB-방치 재화'!$B$3:$H$1698,7,0)*VLOOKUP(H738,'DB-일일 퀘스트'!$F$6:$H$13,3,0),VLOOKUP(H738,'DB-일일 퀘스트'!$F$6:$H$13,3,0)))),"0")</f>
        <v>158.625</v>
      </c>
      <c r="K738" s="29">
        <f>_xlfn.IFNA((IF(H738='DB-주간 퀘스트'!$F$6,VLOOKUP(F738,'DB-방치 재화'!$B$3:$H$1698,5,0)*VLOOKUP(H738,'DB-주간 퀘스트'!$F$6:$H$15,3,0),IF(H738='DB-주간 퀘스트'!$F$7,VLOOKUP(F738,'DB-방치 재화'!$B$3:$H$1698,6,0)*VLOOKUP(H738,'DB-주간 퀘스트'!$F$6:$H$15,3,0),IF(H738='DB-주간 퀘스트'!$F$8,VLOOKUP(F738,'DB-방치 재화'!$B$3:$H$1698,7,0)*VLOOKUP(H738,'DB-주간 퀘스트'!$F$6:$H$15,3,0),VLOOKUP(H738,'DB-주간 퀘스트'!$F$6:$H$15,3,0)))))/7,"0")</f>
        <v>45.321428571428569</v>
      </c>
      <c r="L738" s="29">
        <f t="array" ref="L738">_xlfn.IFNA(IF(H738='DB-아스니아 미션'!$F$8,VLOOKUP('주요 재화 수급처 관리'!$F$10:$F$11,'DB-방치 재화'!$B$3:$H$1698,6,0)*'DB-아스니아 미션'!$H$8,VLOOKUP('주요 재화 수급처 관리'!$H$10:$H$11,'DB-아스니아 미션'!$F$7:$H$10,3,0)),"0")/7</f>
        <v>274.28571428571428</v>
      </c>
      <c r="M738" s="29">
        <f>(((VLOOKUP(F738,'DB-방치 재화'!$B$3:$I$1698,8,0)+8)*(VLOOKUP(H738,'DB-파견 작전실'!$L$8:$M$14,2,0)))*D738)</f>
        <v>316.57253333333335</v>
      </c>
      <c r="N738" s="29">
        <f>_xlfn.IFNA(IF(C738&lt;'DB-선물'!$E$5,VLOOKUP('주요 재화 수급처 관리'!$H$10,'DB-선물'!$G$6:$I$9,3,0),(IF('DB-선물'!$E$11&lt;=C738&lt;'DB-선물'!E684,VLOOKUP('주요 재화 수급처 관리'!$H$10,'DB-선물'!$G$12:$I$15,3,0),VLOOKUP(H738,'DB-선물'!$G$18:$I$21,3,0)))),"0")*6*D738</f>
        <v>0</v>
      </c>
      <c r="O738" s="29">
        <f t="array" ref="O738">(_xlfn.IFNA((VLOOKUP((INDEX('DB-메모리얼'!$F$5:$F$98,MATCH(MIN(ABS('DB-메모리얼'!$F$5:$F$98-'주요 재화 수급처 관리'!$C$10)),ABS('DB-메모리얼'!$F$5:$F$98-'주요 재화 수급처 관리'!$C$10),0))),'DB-메모리얼'!$F$5:$K$98,MATCH(H738,'DB-메모리얼'!$H$3:$K$3,0)+2,0)),"0"))*D738/14</f>
        <v>0</v>
      </c>
      <c r="P738" s="29">
        <f t="shared" si="28"/>
        <v>1028</v>
      </c>
      <c r="Q738" s="299">
        <f t="shared" si="29"/>
        <v>14309.764676190478</v>
      </c>
    </row>
    <row r="739" spans="2:17" ht="18" thickTop="1" thickBot="1" x14ac:dyDescent="0.35">
      <c r="B739" s="22" t="s">
        <v>1613</v>
      </c>
      <c r="C739" s="5">
        <v>108</v>
      </c>
      <c r="D739" s="323">
        <v>1</v>
      </c>
      <c r="E739" s="17"/>
      <c r="F739" s="276">
        <f>VLOOKUP(C739,'DB-캐릭터별 스테이지 매칭'!$E$3:$F$302,2,0)</f>
        <v>328</v>
      </c>
      <c r="G739" s="276" t="str">
        <f>VLOOKUP(F739,'DB-캐릭터별 스테이지 매칭'!$I$3:$L$1698,4,0)</f>
        <v>10-12</v>
      </c>
      <c r="H739" s="276">
        <f>_xlfn.IFNA(VLOOKUP(B739,'DB-서식용'!$D$4:$E$12,2,0),"")</f>
        <v>1040410001</v>
      </c>
      <c r="I739" s="29">
        <f>IFERROR((VLOOKUP(F739,'DB-방치 재화'!$B$3:$I$1800,(MATCH(H739,'DB-방치 재화'!$F$1:$I$1,0)+4),0))*60*24*D739,"0")*(1.7+1.58)</f>
        <v>12532.880000000001</v>
      </c>
      <c r="J739" s="29">
        <f>_xlfn.IFNA(IF(H739='DB-일일 퀘스트'!$F$6,VLOOKUP(F739,'DB-방치 재화'!$B$3:$H$1698,5,0)*VLOOKUP(H739,'DB-일일 퀘스트'!$F$6:$H$13,3,0),IF(H739='DB-일일 퀘스트'!$F$7,VLOOKUP(F739,'DB-방치 재화'!$B$3:$H$1698,6,0)*VLOOKUP(H739,'DB-일일 퀘스트'!$F$6:$H$13,3,0),IF(H739='DB-일일 퀘스트'!$F$8,VLOOKUP(F739,'DB-방치 재화'!$B$3:$H$1698,7,0)*VLOOKUP(H739,'DB-일일 퀘스트'!$F$6:$H$13,3,0),VLOOKUP(H739,'DB-일일 퀘스트'!$F$6:$H$13,3,0)))),"0")</f>
        <v>159.20833333333334</v>
      </c>
      <c r="K739" s="29">
        <f>_xlfn.IFNA((IF(H739='DB-주간 퀘스트'!$F$6,VLOOKUP(F739,'DB-방치 재화'!$B$3:$H$1698,5,0)*VLOOKUP(H739,'DB-주간 퀘스트'!$F$6:$H$15,3,0),IF(H739='DB-주간 퀘스트'!$F$7,VLOOKUP(F739,'DB-방치 재화'!$B$3:$H$1698,6,0)*VLOOKUP(H739,'DB-주간 퀘스트'!$F$6:$H$15,3,0),IF(H739='DB-주간 퀘스트'!$F$8,VLOOKUP(F739,'DB-방치 재화'!$B$3:$H$1698,7,0)*VLOOKUP(H739,'DB-주간 퀘스트'!$F$6:$H$15,3,0),VLOOKUP(H739,'DB-주간 퀘스트'!$F$6:$H$15,3,0)))))/7,"0")</f>
        <v>45.488095238095241</v>
      </c>
      <c r="L739" s="29">
        <f t="array" ref="L739">_xlfn.IFNA(IF(H739='DB-아스니아 미션'!$F$8,VLOOKUP('주요 재화 수급처 관리'!$F$10:$F$11,'DB-방치 재화'!$B$3:$H$1698,6,0)*'DB-아스니아 미션'!$H$8,VLOOKUP('주요 재화 수급처 관리'!$H$10:$H$11,'DB-아스니아 미션'!$F$7:$H$10,3,0)),"0")/7</f>
        <v>274.28571428571428</v>
      </c>
      <c r="M739" s="29">
        <f>(((VLOOKUP(F739,'DB-방치 재화'!$B$3:$I$1698,8,0)+8)*(VLOOKUP(H739,'DB-파견 작전실'!$L$8:$M$14,2,0)))*D739)</f>
        <v>316.57253333333335</v>
      </c>
      <c r="N739" s="29">
        <f>_xlfn.IFNA(IF(C739&lt;'DB-선물'!$E$5,VLOOKUP('주요 재화 수급처 관리'!$H$10,'DB-선물'!$G$6:$I$9,3,0),(IF('DB-선물'!$E$11&lt;=C739&lt;'DB-선물'!E685,VLOOKUP('주요 재화 수급처 관리'!$H$10,'DB-선물'!$G$12:$I$15,3,0),VLOOKUP(H739,'DB-선물'!$G$18:$I$21,3,0)))),"0")*6*D739</f>
        <v>0</v>
      </c>
      <c r="O739" s="29">
        <f t="array" ref="O739">(_xlfn.IFNA((VLOOKUP((INDEX('DB-메모리얼'!$F$5:$F$98,MATCH(MIN(ABS('DB-메모리얼'!$F$5:$F$98-'주요 재화 수급처 관리'!$C$10)),ABS('DB-메모리얼'!$F$5:$F$98-'주요 재화 수급처 관리'!$C$10),0))),'DB-메모리얼'!$F$5:$K$98,MATCH(H739,'DB-메모리얼'!$H$3:$K$3,0)+2,0)),"0"))*D739/14</f>
        <v>0</v>
      </c>
      <c r="P739" s="29">
        <f t="shared" si="28"/>
        <v>1028</v>
      </c>
      <c r="Q739" s="299">
        <f t="shared" si="29"/>
        <v>14356.434676190478</v>
      </c>
    </row>
    <row r="740" spans="2:17" ht="18" thickTop="1" thickBot="1" x14ac:dyDescent="0.35">
      <c r="B740" s="22" t="s">
        <v>1613</v>
      </c>
      <c r="C740" s="116">
        <v>109</v>
      </c>
      <c r="D740" s="323">
        <v>1</v>
      </c>
      <c r="E740" s="17"/>
      <c r="F740" s="276">
        <f>VLOOKUP(C740,'DB-캐릭터별 스테이지 매칭'!$E$3:$F$302,2,0)</f>
        <v>333</v>
      </c>
      <c r="G740" s="276" t="str">
        <f>VLOOKUP(F740,'DB-캐릭터별 스테이지 매칭'!$I$3:$L$1698,4,0)</f>
        <v>10-17</v>
      </c>
      <c r="H740" s="276">
        <f>_xlfn.IFNA(VLOOKUP(B740,'DB-서식용'!$D$4:$E$12,2,0),"")</f>
        <v>1040410001</v>
      </c>
      <c r="I740" s="29">
        <f>IFERROR((VLOOKUP(F740,'DB-방치 재화'!$B$3:$I$1800,(MATCH(H740,'DB-방치 재화'!$F$1:$I$1,0)+4),0))*60*24*D740,"0")*(1.7+1.58)</f>
        <v>12582.08</v>
      </c>
      <c r="J740" s="29">
        <f>_xlfn.IFNA(IF(H740='DB-일일 퀘스트'!$F$6,VLOOKUP(F740,'DB-방치 재화'!$B$3:$H$1698,5,0)*VLOOKUP(H740,'DB-일일 퀘스트'!$F$6:$H$13,3,0),IF(H740='DB-일일 퀘스트'!$F$7,VLOOKUP(F740,'DB-방치 재화'!$B$3:$H$1698,6,0)*VLOOKUP(H740,'DB-일일 퀘스트'!$F$6:$H$13,3,0),IF(H740='DB-일일 퀘스트'!$F$8,VLOOKUP(F740,'DB-방치 재화'!$B$3:$H$1698,7,0)*VLOOKUP(H740,'DB-일일 퀘스트'!$F$6:$H$13,3,0),VLOOKUP(H740,'DB-일일 퀘스트'!$F$6:$H$13,3,0)))),"0")</f>
        <v>159.83333333333331</v>
      </c>
      <c r="K740" s="29">
        <f>_xlfn.IFNA((IF(H740='DB-주간 퀘스트'!$F$6,VLOOKUP(F740,'DB-방치 재화'!$B$3:$H$1698,5,0)*VLOOKUP(H740,'DB-주간 퀘스트'!$F$6:$H$15,3,0),IF(H740='DB-주간 퀘스트'!$F$7,VLOOKUP(F740,'DB-방치 재화'!$B$3:$H$1698,6,0)*VLOOKUP(H740,'DB-주간 퀘스트'!$F$6:$H$15,3,0),IF(H740='DB-주간 퀘스트'!$F$8,VLOOKUP(F740,'DB-방치 재화'!$B$3:$H$1698,7,0)*VLOOKUP(H740,'DB-주간 퀘스트'!$F$6:$H$15,3,0),VLOOKUP(H740,'DB-주간 퀘스트'!$F$6:$H$15,3,0)))))/7,"0")</f>
        <v>45.666666666666664</v>
      </c>
      <c r="L740" s="29">
        <f t="array" ref="L740">_xlfn.IFNA(IF(H740='DB-아스니아 미션'!$F$8,VLOOKUP('주요 재화 수급처 관리'!$F$10:$F$11,'DB-방치 재화'!$B$3:$H$1698,6,0)*'DB-아스니아 미션'!$H$8,VLOOKUP('주요 재화 수급처 관리'!$H$10:$H$11,'DB-아스니아 미션'!$F$7:$H$10,3,0)),"0")/7</f>
        <v>274.28571428571428</v>
      </c>
      <c r="M740" s="29">
        <f>(((VLOOKUP(F740,'DB-방치 재화'!$B$3:$I$1698,8,0)+8)*(VLOOKUP(H740,'DB-파견 작전실'!$L$8:$M$14,2,0)))*D740)</f>
        <v>316.57253333333335</v>
      </c>
      <c r="N740" s="29">
        <f>_xlfn.IFNA(IF(C740&lt;'DB-선물'!$E$5,VLOOKUP('주요 재화 수급처 관리'!$H$10,'DB-선물'!$G$6:$I$9,3,0),(IF('DB-선물'!$E$11&lt;=C740&lt;'DB-선물'!E686,VLOOKUP('주요 재화 수급처 관리'!$H$10,'DB-선물'!$G$12:$I$15,3,0),VLOOKUP(H740,'DB-선물'!$G$18:$I$21,3,0)))),"0")*6*D740</f>
        <v>0</v>
      </c>
      <c r="O740" s="29">
        <f t="array" ref="O740">(_xlfn.IFNA((VLOOKUP((INDEX('DB-메모리얼'!$F$5:$F$98,MATCH(MIN(ABS('DB-메모리얼'!$F$5:$F$98-'주요 재화 수급처 관리'!$C$10)),ABS('DB-메모리얼'!$F$5:$F$98-'주요 재화 수급처 관리'!$C$10),0))),'DB-메모리얼'!$F$5:$K$98,MATCH(H740,'DB-메모리얼'!$H$3:$K$3,0)+2,0)),"0"))*D740/14</f>
        <v>0</v>
      </c>
      <c r="P740" s="29">
        <f t="shared" si="28"/>
        <v>1028</v>
      </c>
      <c r="Q740" s="299">
        <f t="shared" si="29"/>
        <v>14406.438247619048</v>
      </c>
    </row>
    <row r="741" spans="2:17" ht="18" thickTop="1" thickBot="1" x14ac:dyDescent="0.35">
      <c r="B741" s="22" t="s">
        <v>1613</v>
      </c>
      <c r="C741" s="116">
        <v>110</v>
      </c>
      <c r="D741" s="323">
        <v>1</v>
      </c>
      <c r="E741" s="17"/>
      <c r="F741" s="276">
        <f>VLOOKUP(C741,'DB-캐릭터별 스테이지 매칭'!$E$3:$F$302,2,0)</f>
        <v>338</v>
      </c>
      <c r="G741" s="276" t="str">
        <f>VLOOKUP(F741,'DB-캐릭터별 스테이지 매칭'!$I$3:$L$1698,4,0)</f>
        <v>10-22</v>
      </c>
      <c r="H741" s="276">
        <f>_xlfn.IFNA(VLOOKUP(B741,'DB-서식용'!$D$4:$E$12,2,0),"")</f>
        <v>1040410001</v>
      </c>
      <c r="I741" s="29">
        <f>IFERROR((VLOOKUP(F741,'DB-방치 재화'!$B$3:$I$1800,(MATCH(H741,'DB-방치 재화'!$F$1:$I$1,0)+4),0))*60*24*D741,"0")*(1.7+1.58)</f>
        <v>12628.000000000002</v>
      </c>
      <c r="J741" s="29">
        <f>_xlfn.IFNA(IF(H741='DB-일일 퀘스트'!$F$6,VLOOKUP(F741,'DB-방치 재화'!$B$3:$H$1698,5,0)*VLOOKUP(H741,'DB-일일 퀘스트'!$F$6:$H$13,3,0),IF(H741='DB-일일 퀘스트'!$F$7,VLOOKUP(F741,'DB-방치 재화'!$B$3:$H$1698,6,0)*VLOOKUP(H741,'DB-일일 퀘스트'!$F$6:$H$13,3,0),IF(H741='DB-일일 퀘스트'!$F$8,VLOOKUP(F741,'DB-방치 재화'!$B$3:$H$1698,7,0)*VLOOKUP(H741,'DB-일일 퀘스트'!$F$6:$H$13,3,0),VLOOKUP(H741,'DB-일일 퀘스트'!$F$6:$H$13,3,0)))),"0")</f>
        <v>160.41666666666666</v>
      </c>
      <c r="K741" s="29">
        <f>_xlfn.IFNA((IF(H741='DB-주간 퀘스트'!$F$6,VLOOKUP(F741,'DB-방치 재화'!$B$3:$H$1698,5,0)*VLOOKUP(H741,'DB-주간 퀘스트'!$F$6:$H$15,3,0),IF(H741='DB-주간 퀘스트'!$F$7,VLOOKUP(F741,'DB-방치 재화'!$B$3:$H$1698,6,0)*VLOOKUP(H741,'DB-주간 퀘스트'!$F$6:$H$15,3,0),IF(H741='DB-주간 퀘스트'!$F$8,VLOOKUP(F741,'DB-방치 재화'!$B$3:$H$1698,7,0)*VLOOKUP(H741,'DB-주간 퀘스트'!$F$6:$H$15,3,0),VLOOKUP(H741,'DB-주간 퀘스트'!$F$6:$H$15,3,0)))))/7,"0")</f>
        <v>45.833333333333329</v>
      </c>
      <c r="L741" s="29">
        <f t="array" ref="L741">_xlfn.IFNA(IF(H741='DB-아스니아 미션'!$F$8,VLOOKUP('주요 재화 수급처 관리'!$F$10:$F$11,'DB-방치 재화'!$B$3:$H$1698,6,0)*'DB-아스니아 미션'!$H$8,VLOOKUP('주요 재화 수급처 관리'!$H$10:$H$11,'DB-아스니아 미션'!$F$7:$H$10,3,0)),"0")/7</f>
        <v>274.28571428571428</v>
      </c>
      <c r="M741" s="29">
        <f>(((VLOOKUP(F741,'DB-방치 재화'!$B$3:$I$1698,8,0)+8)*(VLOOKUP(H741,'DB-파견 작전실'!$L$8:$M$14,2,0)))*D741)</f>
        <v>316.57253333333335</v>
      </c>
      <c r="N741" s="29">
        <f>_xlfn.IFNA(IF(C741&lt;'DB-선물'!$E$5,VLOOKUP('주요 재화 수급처 관리'!$H$10,'DB-선물'!$G$6:$I$9,3,0),(IF('DB-선물'!$E$11&lt;=C741&lt;'DB-선물'!E687,VLOOKUP('주요 재화 수급처 관리'!$H$10,'DB-선물'!$G$12:$I$15,3,0),VLOOKUP(H741,'DB-선물'!$G$18:$I$21,3,0)))),"0")*6*D741</f>
        <v>0</v>
      </c>
      <c r="O741" s="29">
        <f t="array" ref="O741">(_xlfn.IFNA((VLOOKUP((INDEX('DB-메모리얼'!$F$5:$F$98,MATCH(MIN(ABS('DB-메모리얼'!$F$5:$F$98-'주요 재화 수급처 관리'!$C$10)),ABS('DB-메모리얼'!$F$5:$F$98-'주요 재화 수급처 관리'!$C$10),0))),'DB-메모리얼'!$F$5:$K$98,MATCH(H741,'DB-메모리얼'!$H$3:$K$3,0)+2,0)),"0"))*D741/14</f>
        <v>0</v>
      </c>
      <c r="P741" s="29">
        <f t="shared" si="28"/>
        <v>1028</v>
      </c>
      <c r="Q741" s="299">
        <f t="shared" si="29"/>
        <v>14453.10824761905</v>
      </c>
    </row>
    <row r="742" spans="2:17" ht="18" thickTop="1" thickBot="1" x14ac:dyDescent="0.35">
      <c r="B742" s="22" t="s">
        <v>1613</v>
      </c>
      <c r="C742" s="116">
        <v>111</v>
      </c>
      <c r="D742" s="323">
        <v>1</v>
      </c>
      <c r="E742" s="17"/>
      <c r="F742" s="276">
        <f>VLOOKUP(C742,'DB-캐릭터별 스테이지 매칭'!$E$3:$F$302,2,0)</f>
        <v>343</v>
      </c>
      <c r="G742" s="276" t="str">
        <f>VLOOKUP(F742,'DB-캐릭터별 스테이지 매칭'!$I$3:$L$1698,4,0)</f>
        <v>10-27</v>
      </c>
      <c r="H742" s="276">
        <f>_xlfn.IFNA(VLOOKUP(B742,'DB-서식용'!$D$4:$E$12,2,0),"")</f>
        <v>1040410001</v>
      </c>
      <c r="I742" s="29">
        <f>IFERROR((VLOOKUP(F742,'DB-방치 재화'!$B$3:$I$1800,(MATCH(H742,'DB-방치 재화'!$F$1:$I$1,0)+4),0))*60*24*D742,"0")*(1.7+1.58)</f>
        <v>12673.92</v>
      </c>
      <c r="J742" s="29">
        <f>_xlfn.IFNA(IF(H742='DB-일일 퀘스트'!$F$6,VLOOKUP(F742,'DB-방치 재화'!$B$3:$H$1698,5,0)*VLOOKUP(H742,'DB-일일 퀘스트'!$F$6:$H$13,3,0),IF(H742='DB-일일 퀘스트'!$F$7,VLOOKUP(F742,'DB-방치 재화'!$B$3:$H$1698,6,0)*VLOOKUP(H742,'DB-일일 퀘스트'!$F$6:$H$13,3,0),IF(H742='DB-일일 퀘스트'!$F$8,VLOOKUP(F742,'DB-방치 재화'!$B$3:$H$1698,7,0)*VLOOKUP(H742,'DB-일일 퀘스트'!$F$6:$H$13,3,0),VLOOKUP(H742,'DB-일일 퀘스트'!$F$6:$H$13,3,0)))),"0")</f>
        <v>161</v>
      </c>
      <c r="K742" s="29">
        <f>_xlfn.IFNA((IF(H742='DB-주간 퀘스트'!$F$6,VLOOKUP(F742,'DB-방치 재화'!$B$3:$H$1698,5,0)*VLOOKUP(H742,'DB-주간 퀘스트'!$F$6:$H$15,3,0),IF(H742='DB-주간 퀘스트'!$F$7,VLOOKUP(F742,'DB-방치 재화'!$B$3:$H$1698,6,0)*VLOOKUP(H742,'DB-주간 퀘스트'!$F$6:$H$15,3,0),IF(H742='DB-주간 퀘스트'!$F$8,VLOOKUP(F742,'DB-방치 재화'!$B$3:$H$1698,7,0)*VLOOKUP(H742,'DB-주간 퀘스트'!$F$6:$H$15,3,0),VLOOKUP(H742,'DB-주간 퀘스트'!$F$6:$H$15,3,0)))))/7,"0")</f>
        <v>46</v>
      </c>
      <c r="L742" s="29">
        <f t="array" ref="L742">_xlfn.IFNA(IF(H742='DB-아스니아 미션'!$F$8,VLOOKUP('주요 재화 수급처 관리'!$F$10:$F$11,'DB-방치 재화'!$B$3:$H$1698,6,0)*'DB-아스니아 미션'!$H$8,VLOOKUP('주요 재화 수급처 관리'!$H$10:$H$11,'DB-아스니아 미션'!$F$7:$H$10,3,0)),"0")/7</f>
        <v>274.28571428571428</v>
      </c>
      <c r="M742" s="29">
        <f>(((VLOOKUP(F742,'DB-방치 재화'!$B$3:$I$1698,8,0)+8)*(VLOOKUP(H742,'DB-파견 작전실'!$L$8:$M$14,2,0)))*D742)</f>
        <v>316.57253333333335</v>
      </c>
      <c r="N742" s="29">
        <f>_xlfn.IFNA(IF(C742&lt;'DB-선물'!$E$5,VLOOKUP('주요 재화 수급처 관리'!$H$10,'DB-선물'!$G$6:$I$9,3,0),(IF('DB-선물'!$E$11&lt;=C742&lt;'DB-선물'!E688,VLOOKUP('주요 재화 수급처 관리'!$H$10,'DB-선물'!$G$12:$I$15,3,0),VLOOKUP(H742,'DB-선물'!$G$18:$I$21,3,0)))),"0")*6*D742</f>
        <v>0</v>
      </c>
      <c r="O742" s="29">
        <f t="array" ref="O742">(_xlfn.IFNA((VLOOKUP((INDEX('DB-메모리얼'!$F$5:$F$98,MATCH(MIN(ABS('DB-메모리얼'!$F$5:$F$98-'주요 재화 수급처 관리'!$C$10)),ABS('DB-메모리얼'!$F$5:$F$98-'주요 재화 수급처 관리'!$C$10),0))),'DB-메모리얼'!$F$5:$K$98,MATCH(H742,'DB-메모리얼'!$H$3:$K$3,0)+2,0)),"0"))*D742/14</f>
        <v>0</v>
      </c>
      <c r="P742" s="29">
        <f t="shared" si="28"/>
        <v>1028</v>
      </c>
      <c r="Q742" s="299">
        <f t="shared" si="29"/>
        <v>14499.778247619048</v>
      </c>
    </row>
    <row r="743" spans="2:17" ht="18" thickTop="1" thickBot="1" x14ac:dyDescent="0.35">
      <c r="B743" s="22" t="s">
        <v>1613</v>
      </c>
      <c r="C743" s="116">
        <v>112</v>
      </c>
      <c r="D743" s="323">
        <v>1</v>
      </c>
      <c r="E743" s="17"/>
      <c r="F743" s="276">
        <f>VLOOKUP(C743,'DB-캐릭터별 스테이지 매칭'!$E$3:$F$302,2,0)</f>
        <v>348</v>
      </c>
      <c r="G743" s="276" t="str">
        <f>VLOOKUP(F743,'DB-캐릭터별 스테이지 매칭'!$I$3:$L$1698,4,0)</f>
        <v>10-32</v>
      </c>
      <c r="H743" s="276">
        <f>_xlfn.IFNA(VLOOKUP(B743,'DB-서식용'!$D$4:$E$12,2,0),"")</f>
        <v>1040410001</v>
      </c>
      <c r="I743" s="29">
        <f>IFERROR((VLOOKUP(F743,'DB-방치 재화'!$B$3:$I$1800,(MATCH(H743,'DB-방치 재화'!$F$1:$I$1,0)+4),0))*60*24*D743,"0")*(1.7+1.58)</f>
        <v>12723.12</v>
      </c>
      <c r="J743" s="29">
        <f>_xlfn.IFNA(IF(H743='DB-일일 퀘스트'!$F$6,VLOOKUP(F743,'DB-방치 재화'!$B$3:$H$1698,5,0)*VLOOKUP(H743,'DB-일일 퀘스트'!$F$6:$H$13,3,0),IF(H743='DB-일일 퀘스트'!$F$7,VLOOKUP(F743,'DB-방치 재화'!$B$3:$H$1698,6,0)*VLOOKUP(H743,'DB-일일 퀘스트'!$F$6:$H$13,3,0),IF(H743='DB-일일 퀘스트'!$F$8,VLOOKUP(F743,'DB-방치 재화'!$B$3:$H$1698,7,0)*VLOOKUP(H743,'DB-일일 퀘스트'!$F$6:$H$13,3,0),VLOOKUP(H743,'DB-일일 퀘스트'!$F$6:$H$13,3,0)))),"0")</f>
        <v>161.625</v>
      </c>
      <c r="K743" s="29">
        <f>_xlfn.IFNA((IF(H743='DB-주간 퀘스트'!$F$6,VLOOKUP(F743,'DB-방치 재화'!$B$3:$H$1698,5,0)*VLOOKUP(H743,'DB-주간 퀘스트'!$F$6:$H$15,3,0),IF(H743='DB-주간 퀘스트'!$F$7,VLOOKUP(F743,'DB-방치 재화'!$B$3:$H$1698,6,0)*VLOOKUP(H743,'DB-주간 퀘스트'!$F$6:$H$15,3,0),IF(H743='DB-주간 퀘스트'!$F$8,VLOOKUP(F743,'DB-방치 재화'!$B$3:$H$1698,7,0)*VLOOKUP(H743,'DB-주간 퀘스트'!$F$6:$H$15,3,0),VLOOKUP(H743,'DB-주간 퀘스트'!$F$6:$H$15,3,0)))))/7,"0")</f>
        <v>46.178571428571431</v>
      </c>
      <c r="L743" s="29">
        <f t="array" ref="L743">_xlfn.IFNA(IF(H743='DB-아스니아 미션'!$F$8,VLOOKUP('주요 재화 수급처 관리'!$F$10:$F$11,'DB-방치 재화'!$B$3:$H$1698,6,0)*'DB-아스니아 미션'!$H$8,VLOOKUP('주요 재화 수급처 관리'!$H$10:$H$11,'DB-아스니아 미션'!$F$7:$H$10,3,0)),"0")/7</f>
        <v>274.28571428571428</v>
      </c>
      <c r="M743" s="29">
        <f>(((VLOOKUP(F743,'DB-방치 재화'!$B$3:$I$1698,8,0)+8)*(VLOOKUP(H743,'DB-파견 작전실'!$L$8:$M$14,2,0)))*D743)</f>
        <v>316.57253333333335</v>
      </c>
      <c r="N743" s="29">
        <f>_xlfn.IFNA(IF(C743&lt;'DB-선물'!$E$5,VLOOKUP('주요 재화 수급처 관리'!$H$10,'DB-선물'!$G$6:$I$9,3,0),(IF('DB-선물'!$E$11&lt;=C743&lt;'DB-선물'!E689,VLOOKUP('주요 재화 수급처 관리'!$H$10,'DB-선물'!$G$12:$I$15,3,0),VLOOKUP(H743,'DB-선물'!$G$18:$I$21,3,0)))),"0")*6*D743</f>
        <v>0</v>
      </c>
      <c r="O743" s="29">
        <f t="array" ref="O743">(_xlfn.IFNA((VLOOKUP((INDEX('DB-메모리얼'!$F$5:$F$98,MATCH(MIN(ABS('DB-메모리얼'!$F$5:$F$98-'주요 재화 수급처 관리'!$C$10)),ABS('DB-메모리얼'!$F$5:$F$98-'주요 재화 수급처 관리'!$C$10),0))),'DB-메모리얼'!$F$5:$K$98,MATCH(H743,'DB-메모리얼'!$H$3:$K$3,0)+2,0)),"0"))*D743/14</f>
        <v>0</v>
      </c>
      <c r="P743" s="29">
        <f t="shared" si="28"/>
        <v>1028</v>
      </c>
      <c r="Q743" s="299">
        <f t="shared" si="29"/>
        <v>14549.781819047619</v>
      </c>
    </row>
    <row r="744" spans="2:17" ht="18" thickTop="1" thickBot="1" x14ac:dyDescent="0.35">
      <c r="B744" s="22" t="s">
        <v>1613</v>
      </c>
      <c r="C744" s="116">
        <v>113</v>
      </c>
      <c r="D744" s="323">
        <v>1</v>
      </c>
      <c r="E744" s="17"/>
      <c r="F744" s="276">
        <f>VLOOKUP(C744,'DB-캐릭터별 스테이지 매칭'!$E$3:$F$302,2,0)</f>
        <v>353</v>
      </c>
      <c r="G744" s="276" t="str">
        <f>VLOOKUP(F744,'DB-캐릭터별 스테이지 매칭'!$I$3:$L$1698,4,0)</f>
        <v>10-37</v>
      </c>
      <c r="H744" s="276">
        <f>_xlfn.IFNA(VLOOKUP(B744,'DB-서식용'!$D$4:$E$12,2,0),"")</f>
        <v>1040410001</v>
      </c>
      <c r="I744" s="29">
        <f>IFERROR((VLOOKUP(F744,'DB-방치 재화'!$B$3:$I$1800,(MATCH(H744,'DB-방치 재화'!$F$1:$I$1,0)+4),0))*60*24*D744,"0")*(1.7+1.58)</f>
        <v>12769.039999999999</v>
      </c>
      <c r="J744" s="29">
        <f>_xlfn.IFNA(IF(H744='DB-일일 퀘스트'!$F$6,VLOOKUP(F744,'DB-방치 재화'!$B$3:$H$1698,5,0)*VLOOKUP(H744,'DB-일일 퀘스트'!$F$6:$H$13,3,0),IF(H744='DB-일일 퀘스트'!$F$7,VLOOKUP(F744,'DB-방치 재화'!$B$3:$H$1698,6,0)*VLOOKUP(H744,'DB-일일 퀘스트'!$F$6:$H$13,3,0),IF(H744='DB-일일 퀘스트'!$F$8,VLOOKUP(F744,'DB-방치 재화'!$B$3:$H$1698,7,0)*VLOOKUP(H744,'DB-일일 퀘스트'!$F$6:$H$13,3,0),VLOOKUP(H744,'DB-일일 퀘스트'!$F$6:$H$13,3,0)))),"0")</f>
        <v>162.20833333333331</v>
      </c>
      <c r="K744" s="29">
        <f>_xlfn.IFNA((IF(H744='DB-주간 퀘스트'!$F$6,VLOOKUP(F744,'DB-방치 재화'!$B$3:$H$1698,5,0)*VLOOKUP(H744,'DB-주간 퀘스트'!$F$6:$H$15,3,0),IF(H744='DB-주간 퀘스트'!$F$7,VLOOKUP(F744,'DB-방치 재화'!$B$3:$H$1698,6,0)*VLOOKUP(H744,'DB-주간 퀘스트'!$F$6:$H$15,3,0),IF(H744='DB-주간 퀘스트'!$F$8,VLOOKUP(F744,'DB-방치 재화'!$B$3:$H$1698,7,0)*VLOOKUP(H744,'DB-주간 퀘스트'!$F$6:$H$15,3,0),VLOOKUP(H744,'DB-주간 퀘스트'!$F$6:$H$15,3,0)))))/7,"0")</f>
        <v>46.345238095238088</v>
      </c>
      <c r="L744" s="29">
        <f t="array" ref="L744">_xlfn.IFNA(IF(H744='DB-아스니아 미션'!$F$8,VLOOKUP('주요 재화 수급처 관리'!$F$10:$F$11,'DB-방치 재화'!$B$3:$H$1698,6,0)*'DB-아스니아 미션'!$H$8,VLOOKUP('주요 재화 수급처 관리'!$H$10:$H$11,'DB-아스니아 미션'!$F$7:$H$10,3,0)),"0")/7</f>
        <v>274.28571428571428</v>
      </c>
      <c r="M744" s="29">
        <f>(((VLOOKUP(F744,'DB-방치 재화'!$B$3:$I$1698,8,0)+8)*(VLOOKUP(H744,'DB-파견 작전실'!$L$8:$M$14,2,0)))*D744)</f>
        <v>316.57253333333335</v>
      </c>
      <c r="N744" s="29">
        <f>_xlfn.IFNA(IF(C744&lt;'DB-선물'!$E$5,VLOOKUP('주요 재화 수급처 관리'!$H$10,'DB-선물'!$G$6:$I$9,3,0),(IF('DB-선물'!$E$11&lt;=C744&lt;'DB-선물'!E690,VLOOKUP('주요 재화 수급처 관리'!$H$10,'DB-선물'!$G$12:$I$15,3,0),VLOOKUP(H744,'DB-선물'!$G$18:$I$21,3,0)))),"0")*6*D744</f>
        <v>0</v>
      </c>
      <c r="O744" s="29">
        <f t="array" ref="O744">(_xlfn.IFNA((VLOOKUP((INDEX('DB-메모리얼'!$F$5:$F$98,MATCH(MIN(ABS('DB-메모리얼'!$F$5:$F$98-'주요 재화 수급처 관리'!$C$10)),ABS('DB-메모리얼'!$F$5:$F$98-'주요 재화 수급처 관리'!$C$10),0))),'DB-메모리얼'!$F$5:$K$98,MATCH(H744,'DB-메모리얼'!$H$3:$K$3,0)+2,0)),"0"))*D744/14</f>
        <v>0</v>
      </c>
      <c r="P744" s="29">
        <f t="shared" si="28"/>
        <v>1028</v>
      </c>
      <c r="Q744" s="299">
        <f t="shared" si="29"/>
        <v>14596.451819047619</v>
      </c>
    </row>
    <row r="745" spans="2:17" ht="18" thickTop="1" thickBot="1" x14ac:dyDescent="0.35">
      <c r="B745" s="22" t="s">
        <v>1613</v>
      </c>
      <c r="C745" s="116">
        <v>114</v>
      </c>
      <c r="D745" s="323">
        <v>1</v>
      </c>
      <c r="E745" s="17"/>
      <c r="F745" s="276">
        <f>VLOOKUP(C745,'DB-캐릭터별 스테이지 매칭'!$E$3:$F$302,2,0)</f>
        <v>358</v>
      </c>
      <c r="G745" s="276" t="str">
        <f>VLOOKUP(F745,'DB-캐릭터별 스테이지 매칭'!$I$3:$L$1698,4,0)</f>
        <v>10-42</v>
      </c>
      <c r="H745" s="276">
        <f>_xlfn.IFNA(VLOOKUP(B745,'DB-서식용'!$D$4:$E$12,2,0),"")</f>
        <v>1040410001</v>
      </c>
      <c r="I745" s="29">
        <f>IFERROR((VLOOKUP(F745,'DB-방치 재화'!$B$3:$I$1800,(MATCH(H745,'DB-방치 재화'!$F$1:$I$1,0)+4),0))*60*24*D745,"0")*(1.7+1.58)</f>
        <v>12818.240000000002</v>
      </c>
      <c r="J745" s="29">
        <f>_xlfn.IFNA(IF(H745='DB-일일 퀘스트'!$F$6,VLOOKUP(F745,'DB-방치 재화'!$B$3:$H$1698,5,0)*VLOOKUP(H745,'DB-일일 퀘스트'!$F$6:$H$13,3,0),IF(H745='DB-일일 퀘스트'!$F$7,VLOOKUP(F745,'DB-방치 재화'!$B$3:$H$1698,6,0)*VLOOKUP(H745,'DB-일일 퀘스트'!$F$6:$H$13,3,0),IF(H745='DB-일일 퀘스트'!$F$8,VLOOKUP(F745,'DB-방치 재화'!$B$3:$H$1698,7,0)*VLOOKUP(H745,'DB-일일 퀘스트'!$F$6:$H$13,3,0),VLOOKUP(H745,'DB-일일 퀘스트'!$F$6:$H$13,3,0)))),"0")</f>
        <v>162.83333333333334</v>
      </c>
      <c r="K745" s="29">
        <f>_xlfn.IFNA((IF(H745='DB-주간 퀘스트'!$F$6,VLOOKUP(F745,'DB-방치 재화'!$B$3:$H$1698,5,0)*VLOOKUP(H745,'DB-주간 퀘스트'!$F$6:$H$15,3,0),IF(H745='DB-주간 퀘스트'!$F$7,VLOOKUP(F745,'DB-방치 재화'!$B$3:$H$1698,6,0)*VLOOKUP(H745,'DB-주간 퀘스트'!$F$6:$H$15,3,0),IF(H745='DB-주간 퀘스트'!$F$8,VLOOKUP(F745,'DB-방치 재화'!$B$3:$H$1698,7,0)*VLOOKUP(H745,'DB-주간 퀘스트'!$F$6:$H$15,3,0),VLOOKUP(H745,'DB-주간 퀘스트'!$F$6:$H$15,3,0)))))/7,"0")</f>
        <v>46.523809523809526</v>
      </c>
      <c r="L745" s="29">
        <f t="array" ref="L745">_xlfn.IFNA(IF(H745='DB-아스니아 미션'!$F$8,VLOOKUP('주요 재화 수급처 관리'!$F$10:$F$11,'DB-방치 재화'!$B$3:$H$1698,6,0)*'DB-아스니아 미션'!$H$8,VLOOKUP('주요 재화 수급처 관리'!$H$10:$H$11,'DB-아스니아 미션'!$F$7:$H$10,3,0)),"0")/7</f>
        <v>274.28571428571428</v>
      </c>
      <c r="M745" s="29">
        <f>(((VLOOKUP(F745,'DB-방치 재화'!$B$3:$I$1698,8,0)+8)*(VLOOKUP(H745,'DB-파견 작전실'!$L$8:$M$14,2,0)))*D745)</f>
        <v>316.57253333333335</v>
      </c>
      <c r="N745" s="29">
        <f>_xlfn.IFNA(IF(C745&lt;'DB-선물'!$E$5,VLOOKUP('주요 재화 수급처 관리'!$H$10,'DB-선물'!$G$6:$I$9,3,0),(IF('DB-선물'!$E$11&lt;=C745&lt;'DB-선물'!E691,VLOOKUP('주요 재화 수급처 관리'!$H$10,'DB-선물'!$G$12:$I$15,3,0),VLOOKUP(H745,'DB-선물'!$G$18:$I$21,3,0)))),"0")*6*D745</f>
        <v>0</v>
      </c>
      <c r="O745" s="29">
        <f t="array" ref="O745">(_xlfn.IFNA((VLOOKUP((INDEX('DB-메모리얼'!$F$5:$F$98,MATCH(MIN(ABS('DB-메모리얼'!$F$5:$F$98-'주요 재화 수급처 관리'!$C$10)),ABS('DB-메모리얼'!$F$5:$F$98-'주요 재화 수급처 관리'!$C$10),0))),'DB-메모리얼'!$F$5:$K$98,MATCH(H745,'DB-메모리얼'!$H$3:$K$3,0)+2,0)),"0"))*D745/14</f>
        <v>0</v>
      </c>
      <c r="P745" s="29">
        <f t="shared" si="28"/>
        <v>1028</v>
      </c>
      <c r="Q745" s="299">
        <f t="shared" si="29"/>
        <v>14646.455390476192</v>
      </c>
    </row>
    <row r="746" spans="2:17" ht="18" thickTop="1" thickBot="1" x14ac:dyDescent="0.35">
      <c r="B746" s="22" t="s">
        <v>1613</v>
      </c>
      <c r="C746" s="116">
        <v>115</v>
      </c>
      <c r="D746" s="323">
        <v>1</v>
      </c>
      <c r="E746" s="17"/>
      <c r="F746" s="276">
        <f>VLOOKUP(C746,'DB-캐릭터별 스테이지 매칭'!$E$3:$F$302,2,0)</f>
        <v>363</v>
      </c>
      <c r="G746" s="276" t="str">
        <f>VLOOKUP(F746,'DB-캐릭터별 스테이지 매칭'!$I$3:$L$1698,4,0)</f>
        <v>10-47</v>
      </c>
      <c r="H746" s="276">
        <f>_xlfn.IFNA(VLOOKUP(B746,'DB-서식용'!$D$4:$E$12,2,0),"")</f>
        <v>1040410001</v>
      </c>
      <c r="I746" s="29">
        <f>IFERROR((VLOOKUP(F746,'DB-방치 재화'!$B$3:$I$1800,(MATCH(H746,'DB-방치 재화'!$F$1:$I$1,0)+4),0))*60*24*D746,"0")*(1.7+1.58)</f>
        <v>12864.160000000002</v>
      </c>
      <c r="J746" s="29">
        <f>_xlfn.IFNA(IF(H746='DB-일일 퀘스트'!$F$6,VLOOKUP(F746,'DB-방치 재화'!$B$3:$H$1698,5,0)*VLOOKUP(H746,'DB-일일 퀘스트'!$F$6:$H$13,3,0),IF(H746='DB-일일 퀘스트'!$F$7,VLOOKUP(F746,'DB-방치 재화'!$B$3:$H$1698,6,0)*VLOOKUP(H746,'DB-일일 퀘스트'!$F$6:$H$13,3,0),IF(H746='DB-일일 퀘스트'!$F$8,VLOOKUP(F746,'DB-방치 재화'!$B$3:$H$1698,7,0)*VLOOKUP(H746,'DB-일일 퀘스트'!$F$6:$H$13,3,0),VLOOKUP(H746,'DB-일일 퀘스트'!$F$6:$H$13,3,0)))),"0")</f>
        <v>163.41666666666666</v>
      </c>
      <c r="K746" s="29">
        <f>_xlfn.IFNA((IF(H746='DB-주간 퀘스트'!$F$6,VLOOKUP(F746,'DB-방치 재화'!$B$3:$H$1698,5,0)*VLOOKUP(H746,'DB-주간 퀘스트'!$F$6:$H$15,3,0),IF(H746='DB-주간 퀘스트'!$F$7,VLOOKUP(F746,'DB-방치 재화'!$B$3:$H$1698,6,0)*VLOOKUP(H746,'DB-주간 퀘스트'!$F$6:$H$15,3,0),IF(H746='DB-주간 퀘스트'!$F$8,VLOOKUP(F746,'DB-방치 재화'!$B$3:$H$1698,7,0)*VLOOKUP(H746,'DB-주간 퀘스트'!$F$6:$H$15,3,0),VLOOKUP(H746,'DB-주간 퀘스트'!$F$6:$H$15,3,0)))))/7,"0")</f>
        <v>46.69047619047619</v>
      </c>
      <c r="L746" s="29">
        <f t="array" ref="L746">_xlfn.IFNA(IF(H746='DB-아스니아 미션'!$F$8,VLOOKUP('주요 재화 수급처 관리'!$F$10:$F$11,'DB-방치 재화'!$B$3:$H$1698,6,0)*'DB-아스니아 미션'!$H$8,VLOOKUP('주요 재화 수급처 관리'!$H$10:$H$11,'DB-아스니아 미션'!$F$7:$H$10,3,0)),"0")/7</f>
        <v>274.28571428571428</v>
      </c>
      <c r="M746" s="29">
        <f>(((VLOOKUP(F746,'DB-방치 재화'!$B$3:$I$1698,8,0)+8)*(VLOOKUP(H746,'DB-파견 작전실'!$L$8:$M$14,2,0)))*D746)</f>
        <v>316.57253333333335</v>
      </c>
      <c r="N746" s="29">
        <f>_xlfn.IFNA(IF(C746&lt;'DB-선물'!$E$5,VLOOKUP('주요 재화 수급처 관리'!$H$10,'DB-선물'!$G$6:$I$9,3,0),(IF('DB-선물'!$E$11&lt;=C746&lt;'DB-선물'!E692,VLOOKUP('주요 재화 수급처 관리'!$H$10,'DB-선물'!$G$12:$I$15,3,0),VLOOKUP(H746,'DB-선물'!$G$18:$I$21,3,0)))),"0")*6*D746</f>
        <v>0</v>
      </c>
      <c r="O746" s="29">
        <f t="array" ref="O746">(_xlfn.IFNA((VLOOKUP((INDEX('DB-메모리얼'!$F$5:$F$98,MATCH(MIN(ABS('DB-메모리얼'!$F$5:$F$98-'주요 재화 수급처 관리'!$C$10)),ABS('DB-메모리얼'!$F$5:$F$98-'주요 재화 수급처 관리'!$C$10),0))),'DB-메모리얼'!$F$5:$K$98,MATCH(H746,'DB-메모리얼'!$H$3:$K$3,0)+2,0)),"0"))*D746/14</f>
        <v>0</v>
      </c>
      <c r="P746" s="29">
        <f t="shared" si="28"/>
        <v>1028</v>
      </c>
      <c r="Q746" s="299">
        <f t="shared" si="29"/>
        <v>14693.125390476192</v>
      </c>
    </row>
    <row r="747" spans="2:17" ht="18" thickTop="1" thickBot="1" x14ac:dyDescent="0.35">
      <c r="B747" s="22" t="s">
        <v>1613</v>
      </c>
      <c r="C747" s="116">
        <v>116</v>
      </c>
      <c r="D747" s="323">
        <v>1</v>
      </c>
      <c r="E747" s="17"/>
      <c r="F747" s="276">
        <f>VLOOKUP(C747,'DB-캐릭터별 스테이지 매칭'!$E$3:$F$302,2,0)</f>
        <v>368</v>
      </c>
      <c r="G747" s="276" t="str">
        <f>VLOOKUP(F747,'DB-캐릭터별 스테이지 매칭'!$I$3:$L$1698,4,0)</f>
        <v>10-52</v>
      </c>
      <c r="H747" s="276">
        <f>_xlfn.IFNA(VLOOKUP(B747,'DB-서식용'!$D$4:$E$12,2,0),"")</f>
        <v>1040410001</v>
      </c>
      <c r="I747" s="29">
        <f>IFERROR((VLOOKUP(F747,'DB-방치 재화'!$B$3:$I$1800,(MATCH(H747,'DB-방치 재화'!$F$1:$I$1,0)+4),0))*60*24*D747,"0")*(1.7+1.58)</f>
        <v>12910.080000000002</v>
      </c>
      <c r="J747" s="29">
        <f>_xlfn.IFNA(IF(H747='DB-일일 퀘스트'!$F$6,VLOOKUP(F747,'DB-방치 재화'!$B$3:$H$1698,5,0)*VLOOKUP(H747,'DB-일일 퀘스트'!$F$6:$H$13,3,0),IF(H747='DB-일일 퀘스트'!$F$7,VLOOKUP(F747,'DB-방치 재화'!$B$3:$H$1698,6,0)*VLOOKUP(H747,'DB-일일 퀘스트'!$F$6:$H$13,3,0),IF(H747='DB-일일 퀘스트'!$F$8,VLOOKUP(F747,'DB-방치 재화'!$B$3:$H$1698,7,0)*VLOOKUP(H747,'DB-일일 퀘스트'!$F$6:$H$13,3,0),VLOOKUP(H747,'DB-일일 퀘스트'!$F$6:$H$13,3,0)))),"0")</f>
        <v>164</v>
      </c>
      <c r="K747" s="29">
        <f>_xlfn.IFNA((IF(H747='DB-주간 퀘스트'!$F$6,VLOOKUP(F747,'DB-방치 재화'!$B$3:$H$1698,5,0)*VLOOKUP(H747,'DB-주간 퀘스트'!$F$6:$H$15,3,0),IF(H747='DB-주간 퀘스트'!$F$7,VLOOKUP(F747,'DB-방치 재화'!$B$3:$H$1698,6,0)*VLOOKUP(H747,'DB-주간 퀘스트'!$F$6:$H$15,3,0),IF(H747='DB-주간 퀘스트'!$F$8,VLOOKUP(F747,'DB-방치 재화'!$B$3:$H$1698,7,0)*VLOOKUP(H747,'DB-주간 퀘스트'!$F$6:$H$15,3,0),VLOOKUP(H747,'DB-주간 퀘스트'!$F$6:$H$15,3,0)))))/7,"0")</f>
        <v>46.857142857142854</v>
      </c>
      <c r="L747" s="29">
        <f t="array" ref="L747">_xlfn.IFNA(IF(H747='DB-아스니아 미션'!$F$8,VLOOKUP('주요 재화 수급처 관리'!$F$10:$F$11,'DB-방치 재화'!$B$3:$H$1698,6,0)*'DB-아스니아 미션'!$H$8,VLOOKUP('주요 재화 수급처 관리'!$H$10:$H$11,'DB-아스니아 미션'!$F$7:$H$10,3,0)),"0")/7</f>
        <v>274.28571428571428</v>
      </c>
      <c r="M747" s="29">
        <f>(((VLOOKUP(F747,'DB-방치 재화'!$B$3:$I$1698,8,0)+8)*(VLOOKUP(H747,'DB-파견 작전실'!$L$8:$M$14,2,0)))*D747)</f>
        <v>316.57253333333335</v>
      </c>
      <c r="N747" s="29">
        <f>_xlfn.IFNA(IF(C747&lt;'DB-선물'!$E$5,VLOOKUP('주요 재화 수급처 관리'!$H$10,'DB-선물'!$G$6:$I$9,3,0),(IF('DB-선물'!$E$11&lt;=C747&lt;'DB-선물'!E693,VLOOKUP('주요 재화 수급처 관리'!$H$10,'DB-선물'!$G$12:$I$15,3,0),VLOOKUP(H747,'DB-선물'!$G$18:$I$21,3,0)))),"0")*6*D747</f>
        <v>0</v>
      </c>
      <c r="O747" s="29">
        <f t="array" ref="O747">(_xlfn.IFNA((VLOOKUP((INDEX('DB-메모리얼'!$F$5:$F$98,MATCH(MIN(ABS('DB-메모리얼'!$F$5:$F$98-'주요 재화 수급처 관리'!$C$10)),ABS('DB-메모리얼'!$F$5:$F$98-'주요 재화 수급처 관리'!$C$10),0))),'DB-메모리얼'!$F$5:$K$98,MATCH(H747,'DB-메모리얼'!$H$3:$K$3,0)+2,0)),"0"))*D747/14</f>
        <v>0</v>
      </c>
      <c r="P747" s="29">
        <f t="shared" si="28"/>
        <v>1028</v>
      </c>
      <c r="Q747" s="299">
        <f t="shared" si="29"/>
        <v>14739.795390476193</v>
      </c>
    </row>
    <row r="748" spans="2:17" ht="18" thickTop="1" thickBot="1" x14ac:dyDescent="0.35">
      <c r="B748" s="22" t="s">
        <v>1613</v>
      </c>
      <c r="C748" s="116">
        <v>117</v>
      </c>
      <c r="D748" s="323">
        <v>1</v>
      </c>
      <c r="E748" s="17"/>
      <c r="F748" s="276">
        <f>VLOOKUP(C748,'DB-캐릭터별 스테이지 매칭'!$E$3:$F$302,2,0)</f>
        <v>373</v>
      </c>
      <c r="G748" s="276" t="str">
        <f>VLOOKUP(F748,'DB-캐릭터별 스테이지 매칭'!$I$3:$L$1698,4,0)</f>
        <v>10-57</v>
      </c>
      <c r="H748" s="276">
        <f>_xlfn.IFNA(VLOOKUP(B748,'DB-서식용'!$D$4:$E$12,2,0),"")</f>
        <v>1040410001</v>
      </c>
      <c r="I748" s="29">
        <f>IFERROR((VLOOKUP(F748,'DB-방치 재화'!$B$3:$I$1800,(MATCH(H748,'DB-방치 재화'!$F$1:$I$1,0)+4),0))*60*24*D748,"0")*(1.7+1.58)</f>
        <v>12959.28</v>
      </c>
      <c r="J748" s="29">
        <f>_xlfn.IFNA(IF(H748='DB-일일 퀘스트'!$F$6,VLOOKUP(F748,'DB-방치 재화'!$B$3:$H$1698,5,0)*VLOOKUP(H748,'DB-일일 퀘스트'!$F$6:$H$13,3,0),IF(H748='DB-일일 퀘스트'!$F$7,VLOOKUP(F748,'DB-방치 재화'!$B$3:$H$1698,6,0)*VLOOKUP(H748,'DB-일일 퀘스트'!$F$6:$H$13,3,0),IF(H748='DB-일일 퀘스트'!$F$8,VLOOKUP(F748,'DB-방치 재화'!$B$3:$H$1698,7,0)*VLOOKUP(H748,'DB-일일 퀘스트'!$F$6:$H$13,3,0),VLOOKUP(H748,'DB-일일 퀘스트'!$F$6:$H$13,3,0)))),"0")</f>
        <v>164.625</v>
      </c>
      <c r="K748" s="29">
        <f>_xlfn.IFNA((IF(H748='DB-주간 퀘스트'!$F$6,VLOOKUP(F748,'DB-방치 재화'!$B$3:$H$1698,5,0)*VLOOKUP(H748,'DB-주간 퀘스트'!$F$6:$H$15,3,0),IF(H748='DB-주간 퀘스트'!$F$7,VLOOKUP(F748,'DB-방치 재화'!$B$3:$H$1698,6,0)*VLOOKUP(H748,'DB-주간 퀘스트'!$F$6:$H$15,3,0),IF(H748='DB-주간 퀘스트'!$F$8,VLOOKUP(F748,'DB-방치 재화'!$B$3:$H$1698,7,0)*VLOOKUP(H748,'DB-주간 퀘스트'!$F$6:$H$15,3,0),VLOOKUP(H748,'DB-주간 퀘스트'!$F$6:$H$15,3,0)))))/7,"0")</f>
        <v>47.035714285714285</v>
      </c>
      <c r="L748" s="29">
        <f t="array" ref="L748">_xlfn.IFNA(IF(H748='DB-아스니아 미션'!$F$8,VLOOKUP('주요 재화 수급처 관리'!$F$10:$F$11,'DB-방치 재화'!$B$3:$H$1698,6,0)*'DB-아스니아 미션'!$H$8,VLOOKUP('주요 재화 수급처 관리'!$H$10:$H$11,'DB-아스니아 미션'!$F$7:$H$10,3,0)),"0")/7</f>
        <v>274.28571428571428</v>
      </c>
      <c r="M748" s="29">
        <f>(((VLOOKUP(F748,'DB-방치 재화'!$B$3:$I$1698,8,0)+8)*(VLOOKUP(H748,'DB-파견 작전실'!$L$8:$M$14,2,0)))*D748)</f>
        <v>316.57253333333335</v>
      </c>
      <c r="N748" s="29">
        <f>_xlfn.IFNA(IF(C748&lt;'DB-선물'!$E$5,VLOOKUP('주요 재화 수급처 관리'!$H$10,'DB-선물'!$G$6:$I$9,3,0),(IF('DB-선물'!$E$11&lt;=C748&lt;'DB-선물'!E694,VLOOKUP('주요 재화 수급처 관리'!$H$10,'DB-선물'!$G$12:$I$15,3,0),VLOOKUP(H748,'DB-선물'!$G$18:$I$21,3,0)))),"0")*6*D748</f>
        <v>0</v>
      </c>
      <c r="O748" s="29">
        <f t="array" ref="O748">(_xlfn.IFNA((VLOOKUP((INDEX('DB-메모리얼'!$F$5:$F$98,MATCH(MIN(ABS('DB-메모리얼'!$F$5:$F$98-'주요 재화 수급처 관리'!$C$10)),ABS('DB-메모리얼'!$F$5:$F$98-'주요 재화 수급처 관리'!$C$10),0))),'DB-메모리얼'!$F$5:$K$98,MATCH(H748,'DB-메모리얼'!$H$3:$K$3,0)+2,0)),"0"))*D748/14</f>
        <v>0</v>
      </c>
      <c r="P748" s="29">
        <f t="shared" si="28"/>
        <v>1028</v>
      </c>
      <c r="Q748" s="299">
        <f t="shared" si="29"/>
        <v>14789.798961904762</v>
      </c>
    </row>
    <row r="749" spans="2:17" ht="18" thickTop="1" thickBot="1" x14ac:dyDescent="0.35">
      <c r="B749" s="22" t="s">
        <v>1613</v>
      </c>
      <c r="C749" s="116">
        <v>118</v>
      </c>
      <c r="D749" s="323">
        <v>1</v>
      </c>
      <c r="E749" s="17"/>
      <c r="F749" s="276">
        <f>VLOOKUP(C749,'DB-캐릭터별 스테이지 매칭'!$E$3:$F$302,2,0)</f>
        <v>378</v>
      </c>
      <c r="G749" s="276" t="str">
        <f>VLOOKUP(F749,'DB-캐릭터별 스테이지 매칭'!$I$3:$L$1698,4,0)</f>
        <v>11-2</v>
      </c>
      <c r="H749" s="276">
        <f>_xlfn.IFNA(VLOOKUP(B749,'DB-서식용'!$D$4:$E$12,2,0),"")</f>
        <v>1040410001</v>
      </c>
      <c r="I749" s="29">
        <f>IFERROR((VLOOKUP(F749,'DB-방치 재화'!$B$3:$I$1800,(MATCH(H749,'DB-방치 재화'!$F$1:$I$1,0)+4),0))*60*24*D749,"0")*(1.7+1.58)</f>
        <v>13005.2</v>
      </c>
      <c r="J749" s="29">
        <f>_xlfn.IFNA(IF(H749='DB-일일 퀘스트'!$F$6,VLOOKUP(F749,'DB-방치 재화'!$B$3:$H$1698,5,0)*VLOOKUP(H749,'DB-일일 퀘스트'!$F$6:$H$13,3,0),IF(H749='DB-일일 퀘스트'!$F$7,VLOOKUP(F749,'DB-방치 재화'!$B$3:$H$1698,6,0)*VLOOKUP(H749,'DB-일일 퀘스트'!$F$6:$H$13,3,0),IF(H749='DB-일일 퀘스트'!$F$8,VLOOKUP(F749,'DB-방치 재화'!$B$3:$H$1698,7,0)*VLOOKUP(H749,'DB-일일 퀘스트'!$F$6:$H$13,3,0),VLOOKUP(H749,'DB-일일 퀘스트'!$F$6:$H$13,3,0)))),"0")</f>
        <v>165.20833333333334</v>
      </c>
      <c r="K749" s="29">
        <f>_xlfn.IFNA((IF(H749='DB-주간 퀘스트'!$F$6,VLOOKUP(F749,'DB-방치 재화'!$B$3:$H$1698,5,0)*VLOOKUP(H749,'DB-주간 퀘스트'!$F$6:$H$15,3,0),IF(H749='DB-주간 퀘스트'!$F$7,VLOOKUP(F749,'DB-방치 재화'!$B$3:$H$1698,6,0)*VLOOKUP(H749,'DB-주간 퀘스트'!$F$6:$H$15,3,0),IF(H749='DB-주간 퀘스트'!$F$8,VLOOKUP(F749,'DB-방치 재화'!$B$3:$H$1698,7,0)*VLOOKUP(H749,'DB-주간 퀘스트'!$F$6:$H$15,3,0),VLOOKUP(H749,'DB-주간 퀘스트'!$F$6:$H$15,3,0)))))/7,"0")</f>
        <v>47.202380952380956</v>
      </c>
      <c r="L749" s="29">
        <f t="array" ref="L749">_xlfn.IFNA(IF(H749='DB-아스니아 미션'!$F$8,VLOOKUP('주요 재화 수급처 관리'!$F$10:$F$11,'DB-방치 재화'!$B$3:$H$1698,6,0)*'DB-아스니아 미션'!$H$8,VLOOKUP('주요 재화 수급처 관리'!$H$10:$H$11,'DB-아스니아 미션'!$F$7:$H$10,3,0)),"0")/7</f>
        <v>274.28571428571428</v>
      </c>
      <c r="M749" s="29">
        <f>(((VLOOKUP(F749,'DB-방치 재화'!$B$3:$I$1698,8,0)+8)*(VLOOKUP(H749,'DB-파견 작전실'!$L$8:$M$14,2,0)))*D749)</f>
        <v>316.57253333333335</v>
      </c>
      <c r="N749" s="29">
        <f>_xlfn.IFNA(IF(C749&lt;'DB-선물'!$E$5,VLOOKUP('주요 재화 수급처 관리'!$H$10,'DB-선물'!$G$6:$I$9,3,0),(IF('DB-선물'!$E$11&lt;=C749&lt;'DB-선물'!E695,VLOOKUP('주요 재화 수급처 관리'!$H$10,'DB-선물'!$G$12:$I$15,3,0),VLOOKUP(H749,'DB-선물'!$G$18:$I$21,3,0)))),"0")*6*D749</f>
        <v>0</v>
      </c>
      <c r="O749" s="29">
        <f t="array" ref="O749">(_xlfn.IFNA((VLOOKUP((INDEX('DB-메모리얼'!$F$5:$F$98,MATCH(MIN(ABS('DB-메모리얼'!$F$5:$F$98-'주요 재화 수급처 관리'!$C$10)),ABS('DB-메모리얼'!$F$5:$F$98-'주요 재화 수급처 관리'!$C$10),0))),'DB-메모리얼'!$F$5:$K$98,MATCH(H749,'DB-메모리얼'!$H$3:$K$3,0)+2,0)),"0"))*D749/14</f>
        <v>0</v>
      </c>
      <c r="P749" s="29">
        <f t="shared" si="28"/>
        <v>1028</v>
      </c>
      <c r="Q749" s="299">
        <f t="shared" si="29"/>
        <v>14836.468961904764</v>
      </c>
    </row>
    <row r="750" spans="2:17" ht="18" thickTop="1" thickBot="1" x14ac:dyDescent="0.35">
      <c r="B750" s="22" t="s">
        <v>1613</v>
      </c>
      <c r="C750" s="116">
        <v>119</v>
      </c>
      <c r="D750" s="323">
        <v>1</v>
      </c>
      <c r="E750" s="17"/>
      <c r="F750" s="276">
        <f>VLOOKUP(C750,'DB-캐릭터별 스테이지 매칭'!$E$3:$F$302,2,0)</f>
        <v>383</v>
      </c>
      <c r="G750" s="276" t="str">
        <f>VLOOKUP(F750,'DB-캐릭터별 스테이지 매칭'!$I$3:$L$1698,4,0)</f>
        <v>11-7</v>
      </c>
      <c r="H750" s="276">
        <f>_xlfn.IFNA(VLOOKUP(B750,'DB-서식용'!$D$4:$E$12,2,0),"")</f>
        <v>1040410001</v>
      </c>
      <c r="I750" s="29">
        <f>IFERROR((VLOOKUP(F750,'DB-방치 재화'!$B$3:$I$1800,(MATCH(H750,'DB-방치 재화'!$F$1:$I$1,0)+4),0))*60*24*D750,"0")*(1.7+1.58)</f>
        <v>13054.400000000001</v>
      </c>
      <c r="J750" s="29">
        <f>_xlfn.IFNA(IF(H750='DB-일일 퀘스트'!$F$6,VLOOKUP(F750,'DB-방치 재화'!$B$3:$H$1698,5,0)*VLOOKUP(H750,'DB-일일 퀘스트'!$F$6:$H$13,3,0),IF(H750='DB-일일 퀘스트'!$F$7,VLOOKUP(F750,'DB-방치 재화'!$B$3:$H$1698,6,0)*VLOOKUP(H750,'DB-일일 퀘스트'!$F$6:$H$13,3,0),IF(H750='DB-일일 퀘스트'!$F$8,VLOOKUP(F750,'DB-방치 재화'!$B$3:$H$1698,7,0)*VLOOKUP(H750,'DB-일일 퀘스트'!$F$6:$H$13,3,0),VLOOKUP(H750,'DB-일일 퀘스트'!$F$6:$H$13,3,0)))),"0")</f>
        <v>165.83333333333334</v>
      </c>
      <c r="K750" s="29">
        <f>_xlfn.IFNA((IF(H750='DB-주간 퀘스트'!$F$6,VLOOKUP(F750,'DB-방치 재화'!$B$3:$H$1698,5,0)*VLOOKUP(H750,'DB-주간 퀘스트'!$F$6:$H$15,3,0),IF(H750='DB-주간 퀘스트'!$F$7,VLOOKUP(F750,'DB-방치 재화'!$B$3:$H$1698,6,0)*VLOOKUP(H750,'DB-주간 퀘스트'!$F$6:$H$15,3,0),IF(H750='DB-주간 퀘스트'!$F$8,VLOOKUP(F750,'DB-방치 재화'!$B$3:$H$1698,7,0)*VLOOKUP(H750,'DB-주간 퀘스트'!$F$6:$H$15,3,0),VLOOKUP(H750,'DB-주간 퀘스트'!$F$6:$H$15,3,0)))))/7,"0")</f>
        <v>47.380952380952387</v>
      </c>
      <c r="L750" s="29">
        <f t="array" ref="L750">_xlfn.IFNA(IF(H750='DB-아스니아 미션'!$F$8,VLOOKUP('주요 재화 수급처 관리'!$F$10:$F$11,'DB-방치 재화'!$B$3:$H$1698,6,0)*'DB-아스니아 미션'!$H$8,VLOOKUP('주요 재화 수급처 관리'!$H$10:$H$11,'DB-아스니아 미션'!$F$7:$H$10,3,0)),"0")/7</f>
        <v>274.28571428571428</v>
      </c>
      <c r="M750" s="29">
        <f>(((VLOOKUP(F750,'DB-방치 재화'!$B$3:$I$1698,8,0)+8)*(VLOOKUP(H750,'DB-파견 작전실'!$L$8:$M$14,2,0)))*D750)</f>
        <v>316.57253333333335</v>
      </c>
      <c r="N750" s="29">
        <f>_xlfn.IFNA(IF(C750&lt;'DB-선물'!$E$5,VLOOKUP('주요 재화 수급처 관리'!$H$10,'DB-선물'!$G$6:$I$9,3,0),(IF('DB-선물'!$E$11&lt;=C750&lt;'DB-선물'!E696,VLOOKUP('주요 재화 수급처 관리'!$H$10,'DB-선물'!$G$12:$I$15,3,0),VLOOKUP(H750,'DB-선물'!$G$18:$I$21,3,0)))),"0")*6*D750</f>
        <v>0</v>
      </c>
      <c r="O750" s="29">
        <f t="array" ref="O750">(_xlfn.IFNA((VLOOKUP((INDEX('DB-메모리얼'!$F$5:$F$98,MATCH(MIN(ABS('DB-메모리얼'!$F$5:$F$98-'주요 재화 수급처 관리'!$C$10)),ABS('DB-메모리얼'!$F$5:$F$98-'주요 재화 수급처 관리'!$C$10),0))),'DB-메모리얼'!$F$5:$K$98,MATCH(H750,'DB-메모리얼'!$H$3:$K$3,0)+2,0)),"0"))*D750/14</f>
        <v>0</v>
      </c>
      <c r="P750" s="29">
        <f t="shared" si="28"/>
        <v>1028</v>
      </c>
      <c r="Q750" s="299">
        <f t="shared" si="29"/>
        <v>14886.472533333335</v>
      </c>
    </row>
    <row r="751" spans="2:17" ht="18" thickTop="1" thickBot="1" x14ac:dyDescent="0.35">
      <c r="B751" s="22" t="s">
        <v>1613</v>
      </c>
      <c r="C751" s="5">
        <v>120</v>
      </c>
      <c r="D751" s="323">
        <v>1</v>
      </c>
      <c r="E751" s="17"/>
      <c r="F751" s="276">
        <f>VLOOKUP(C751,'DB-캐릭터별 스테이지 매칭'!$E$3:$F$302,2,0)</f>
        <v>389</v>
      </c>
      <c r="G751" s="276" t="str">
        <f>VLOOKUP(F751,'DB-캐릭터별 스테이지 매칭'!$I$3:$L$1698,4,0)</f>
        <v>11-13</v>
      </c>
      <c r="H751" s="276">
        <f>_xlfn.IFNA(VLOOKUP(B751,'DB-서식용'!$D$4:$E$12,2,0),"")</f>
        <v>1040410001</v>
      </c>
      <c r="I751" s="29">
        <f>IFERROR((VLOOKUP(F751,'DB-방치 재화'!$B$3:$I$1800,(MATCH(H751,'DB-방치 재화'!$F$1:$I$1,0)+4),0))*60*24*D751,"0")*(1.7+1.58)</f>
        <v>13110.160000000002</v>
      </c>
      <c r="J751" s="29">
        <f>_xlfn.IFNA(IF(H751='DB-일일 퀘스트'!$F$6,VLOOKUP(F751,'DB-방치 재화'!$B$3:$H$1698,5,0)*VLOOKUP(H751,'DB-일일 퀘스트'!$F$6:$H$13,3,0),IF(H751='DB-일일 퀘스트'!$F$7,VLOOKUP(F751,'DB-방치 재화'!$B$3:$H$1698,6,0)*VLOOKUP(H751,'DB-일일 퀘스트'!$F$6:$H$13,3,0),IF(H751='DB-일일 퀘스트'!$F$8,VLOOKUP(F751,'DB-방치 재화'!$B$3:$H$1698,7,0)*VLOOKUP(H751,'DB-일일 퀘스트'!$F$6:$H$13,3,0),VLOOKUP(H751,'DB-일일 퀘스트'!$F$6:$H$13,3,0)))),"0")</f>
        <v>166.54166666666666</v>
      </c>
      <c r="K751" s="29">
        <f>_xlfn.IFNA((IF(H751='DB-주간 퀘스트'!$F$6,VLOOKUP(F751,'DB-방치 재화'!$B$3:$H$1698,5,0)*VLOOKUP(H751,'DB-주간 퀘스트'!$F$6:$H$15,3,0),IF(H751='DB-주간 퀘스트'!$F$7,VLOOKUP(F751,'DB-방치 재화'!$B$3:$H$1698,6,0)*VLOOKUP(H751,'DB-주간 퀘스트'!$F$6:$H$15,3,0),IF(H751='DB-주간 퀘스트'!$F$8,VLOOKUP(F751,'DB-방치 재화'!$B$3:$H$1698,7,0)*VLOOKUP(H751,'DB-주간 퀘스트'!$F$6:$H$15,3,0),VLOOKUP(H751,'DB-주간 퀘스트'!$F$6:$H$15,3,0)))))/7,"0")</f>
        <v>47.583333333333329</v>
      </c>
      <c r="L751" s="29">
        <f t="array" ref="L751">_xlfn.IFNA(IF(H751='DB-아스니아 미션'!$F$8,VLOOKUP('주요 재화 수급처 관리'!$F$10:$F$11,'DB-방치 재화'!$B$3:$H$1698,6,0)*'DB-아스니아 미션'!$H$8,VLOOKUP('주요 재화 수급처 관리'!$H$10:$H$11,'DB-아스니아 미션'!$F$7:$H$10,3,0)),"0")/7</f>
        <v>274.28571428571428</v>
      </c>
      <c r="M751" s="29">
        <f>(((VLOOKUP(F751,'DB-방치 재화'!$B$3:$I$1698,8,0)+8)*(VLOOKUP(H751,'DB-파견 작전실'!$L$8:$M$14,2,0)))*D751)</f>
        <v>316.57253333333335</v>
      </c>
      <c r="N751" s="29">
        <f>_xlfn.IFNA(IF(C751&lt;'DB-선물'!$E$5,VLOOKUP('주요 재화 수급처 관리'!$H$10,'DB-선물'!$G$6:$I$9,3,0),(IF('DB-선물'!$E$11&lt;=C751&lt;'DB-선물'!E697,VLOOKUP('주요 재화 수급처 관리'!$H$10,'DB-선물'!$G$12:$I$15,3,0),VLOOKUP(H751,'DB-선물'!$G$18:$I$21,3,0)))),"0")*6*D751</f>
        <v>0</v>
      </c>
      <c r="O751" s="29">
        <f t="array" ref="O751">(_xlfn.IFNA((VLOOKUP((INDEX('DB-메모리얼'!$F$5:$F$98,MATCH(MIN(ABS('DB-메모리얼'!$F$5:$F$98-'주요 재화 수급처 관리'!$C$10)),ABS('DB-메모리얼'!$F$5:$F$98-'주요 재화 수급처 관리'!$C$10),0))),'DB-메모리얼'!$F$5:$K$98,MATCH(H751,'DB-메모리얼'!$H$3:$K$3,0)+2,0)),"0"))*D751/14</f>
        <v>0</v>
      </c>
      <c r="P751" s="29">
        <f t="shared" si="28"/>
        <v>1028</v>
      </c>
      <c r="Q751" s="299">
        <f t="shared" si="29"/>
        <v>14943.143247619049</v>
      </c>
    </row>
    <row r="752" spans="2:17" ht="18" thickTop="1" thickBot="1" x14ac:dyDescent="0.35">
      <c r="B752" s="22" t="s">
        <v>1613</v>
      </c>
      <c r="C752" s="5">
        <v>121</v>
      </c>
      <c r="D752" s="323">
        <v>1</v>
      </c>
      <c r="E752" s="17"/>
      <c r="F752" s="276">
        <f>VLOOKUP(C752,'DB-캐릭터별 스테이지 매칭'!$E$3:$F$302,2,0)</f>
        <v>394</v>
      </c>
      <c r="G752" s="276" t="str">
        <f>VLOOKUP(F752,'DB-캐릭터별 스테이지 매칭'!$I$3:$L$1698,4,0)</f>
        <v>11-18</v>
      </c>
      <c r="H752" s="276">
        <f>_xlfn.IFNA(VLOOKUP(B752,'DB-서식용'!$D$4:$E$12,2,0),"")</f>
        <v>1040410001</v>
      </c>
      <c r="I752" s="29">
        <f>IFERROR((VLOOKUP(F752,'DB-방치 재화'!$B$3:$I$1800,(MATCH(H752,'DB-방치 재화'!$F$1:$I$1,0)+4),0))*60*24*D752,"0")*(1.7+1.58)</f>
        <v>13156.080000000002</v>
      </c>
      <c r="J752" s="29">
        <f>_xlfn.IFNA(IF(H752='DB-일일 퀘스트'!$F$6,VLOOKUP(F752,'DB-방치 재화'!$B$3:$H$1698,5,0)*VLOOKUP(H752,'DB-일일 퀘스트'!$F$6:$H$13,3,0),IF(H752='DB-일일 퀘스트'!$F$7,VLOOKUP(F752,'DB-방치 재화'!$B$3:$H$1698,6,0)*VLOOKUP(H752,'DB-일일 퀘스트'!$F$6:$H$13,3,0),IF(H752='DB-일일 퀘스트'!$F$8,VLOOKUP(F752,'DB-방치 재화'!$B$3:$H$1698,7,0)*VLOOKUP(H752,'DB-일일 퀘스트'!$F$6:$H$13,3,0),VLOOKUP(H752,'DB-일일 퀘스트'!$F$6:$H$13,3,0)))),"0")</f>
        <v>167.125</v>
      </c>
      <c r="K752" s="29">
        <f>_xlfn.IFNA((IF(H752='DB-주간 퀘스트'!$F$6,VLOOKUP(F752,'DB-방치 재화'!$B$3:$H$1698,5,0)*VLOOKUP(H752,'DB-주간 퀘스트'!$F$6:$H$15,3,0),IF(H752='DB-주간 퀘스트'!$F$7,VLOOKUP(F752,'DB-방치 재화'!$B$3:$H$1698,6,0)*VLOOKUP(H752,'DB-주간 퀘스트'!$F$6:$H$15,3,0),IF(H752='DB-주간 퀘스트'!$F$8,VLOOKUP(F752,'DB-방치 재화'!$B$3:$H$1698,7,0)*VLOOKUP(H752,'DB-주간 퀘스트'!$F$6:$H$15,3,0),VLOOKUP(H752,'DB-주간 퀘스트'!$F$6:$H$15,3,0)))))/7,"0")</f>
        <v>47.75</v>
      </c>
      <c r="L752" s="29">
        <f t="array" ref="L752">_xlfn.IFNA(IF(H752='DB-아스니아 미션'!$F$8,VLOOKUP('주요 재화 수급처 관리'!$F$10:$F$11,'DB-방치 재화'!$B$3:$H$1698,6,0)*'DB-아스니아 미션'!$H$8,VLOOKUP('주요 재화 수급처 관리'!$H$10:$H$11,'DB-아스니아 미션'!$F$7:$H$10,3,0)),"0")/7</f>
        <v>274.28571428571428</v>
      </c>
      <c r="M752" s="29">
        <f>(((VLOOKUP(F752,'DB-방치 재화'!$B$3:$I$1698,8,0)+8)*(VLOOKUP(H752,'DB-파견 작전실'!$L$8:$M$14,2,0)))*D752)</f>
        <v>316.57253333333335</v>
      </c>
      <c r="N752" s="29">
        <f>_xlfn.IFNA(IF(C752&lt;'DB-선물'!$E$5,VLOOKUP('주요 재화 수급처 관리'!$H$10,'DB-선물'!$G$6:$I$9,3,0),(IF('DB-선물'!$E$11&lt;=C752&lt;'DB-선물'!E698,VLOOKUP('주요 재화 수급처 관리'!$H$10,'DB-선물'!$G$12:$I$15,3,0),VLOOKUP(H752,'DB-선물'!$G$18:$I$21,3,0)))),"0")*6*D752</f>
        <v>0</v>
      </c>
      <c r="O752" s="29">
        <f t="array" ref="O752">(_xlfn.IFNA((VLOOKUP((INDEX('DB-메모리얼'!$F$5:$F$98,MATCH(MIN(ABS('DB-메모리얼'!$F$5:$F$98-'주요 재화 수급처 관리'!$C$10)),ABS('DB-메모리얼'!$F$5:$F$98-'주요 재화 수급처 관리'!$C$10),0))),'DB-메모리얼'!$F$5:$K$98,MATCH(H752,'DB-메모리얼'!$H$3:$K$3,0)+2,0)),"0"))*D752/14</f>
        <v>0</v>
      </c>
      <c r="P752" s="29">
        <f t="shared" si="28"/>
        <v>1028</v>
      </c>
      <c r="Q752" s="299">
        <f t="shared" si="29"/>
        <v>14989.813247619049</v>
      </c>
    </row>
    <row r="753" spans="2:17" ht="18" thickTop="1" thickBot="1" x14ac:dyDescent="0.35">
      <c r="B753" s="22" t="s">
        <v>1613</v>
      </c>
      <c r="C753" s="5">
        <v>122</v>
      </c>
      <c r="D753" s="323">
        <v>1</v>
      </c>
      <c r="E753" s="17"/>
      <c r="F753" s="276">
        <f>VLOOKUP(C753,'DB-캐릭터별 스테이지 매칭'!$E$3:$F$302,2,0)</f>
        <v>399</v>
      </c>
      <c r="G753" s="276" t="str">
        <f>VLOOKUP(F753,'DB-캐릭터별 스테이지 매칭'!$I$3:$L$1698,4,0)</f>
        <v>11-23</v>
      </c>
      <c r="H753" s="276">
        <f>_xlfn.IFNA(VLOOKUP(B753,'DB-서식용'!$D$4:$E$12,2,0),"")</f>
        <v>1040410001</v>
      </c>
      <c r="I753" s="29">
        <f>IFERROR((VLOOKUP(F753,'DB-방치 재화'!$B$3:$I$1800,(MATCH(H753,'DB-방치 재화'!$F$1:$I$1,0)+4),0))*60*24*D753,"0")*(1.7+1.58)</f>
        <v>13205.28</v>
      </c>
      <c r="J753" s="29">
        <f>_xlfn.IFNA(IF(H753='DB-일일 퀘스트'!$F$6,VLOOKUP(F753,'DB-방치 재화'!$B$3:$H$1698,5,0)*VLOOKUP(H753,'DB-일일 퀘스트'!$F$6:$H$13,3,0),IF(H753='DB-일일 퀘스트'!$F$7,VLOOKUP(F753,'DB-방치 재화'!$B$3:$H$1698,6,0)*VLOOKUP(H753,'DB-일일 퀘스트'!$F$6:$H$13,3,0),IF(H753='DB-일일 퀘스트'!$F$8,VLOOKUP(F753,'DB-방치 재화'!$B$3:$H$1698,7,0)*VLOOKUP(H753,'DB-일일 퀘스트'!$F$6:$H$13,3,0),VLOOKUP(H753,'DB-일일 퀘스트'!$F$6:$H$13,3,0)))),"0")</f>
        <v>167.75</v>
      </c>
      <c r="K753" s="29">
        <f>_xlfn.IFNA((IF(H753='DB-주간 퀘스트'!$F$6,VLOOKUP(F753,'DB-방치 재화'!$B$3:$H$1698,5,0)*VLOOKUP(H753,'DB-주간 퀘스트'!$F$6:$H$15,3,0),IF(H753='DB-주간 퀘스트'!$F$7,VLOOKUP(F753,'DB-방치 재화'!$B$3:$H$1698,6,0)*VLOOKUP(H753,'DB-주간 퀘스트'!$F$6:$H$15,3,0),IF(H753='DB-주간 퀘스트'!$F$8,VLOOKUP(F753,'DB-방치 재화'!$B$3:$H$1698,7,0)*VLOOKUP(H753,'DB-주간 퀘스트'!$F$6:$H$15,3,0),VLOOKUP(H753,'DB-주간 퀘스트'!$F$6:$H$15,3,0)))))/7,"0")</f>
        <v>47.928571428571431</v>
      </c>
      <c r="L753" s="29">
        <f t="array" ref="L753">_xlfn.IFNA(IF(H753='DB-아스니아 미션'!$F$8,VLOOKUP('주요 재화 수급처 관리'!$F$10:$F$11,'DB-방치 재화'!$B$3:$H$1698,6,0)*'DB-아스니아 미션'!$H$8,VLOOKUP('주요 재화 수급처 관리'!$H$10:$H$11,'DB-아스니아 미션'!$F$7:$H$10,3,0)),"0")/7</f>
        <v>274.28571428571428</v>
      </c>
      <c r="M753" s="29">
        <f>(((VLOOKUP(F753,'DB-방치 재화'!$B$3:$I$1698,8,0)+8)*(VLOOKUP(H753,'DB-파견 작전실'!$L$8:$M$14,2,0)))*D753)</f>
        <v>316.57253333333335</v>
      </c>
      <c r="N753" s="29">
        <f>_xlfn.IFNA(IF(C753&lt;'DB-선물'!$E$5,VLOOKUP('주요 재화 수급처 관리'!$H$10,'DB-선물'!$G$6:$I$9,3,0),(IF('DB-선물'!$E$11&lt;=C753&lt;'DB-선물'!E699,VLOOKUP('주요 재화 수급처 관리'!$H$10,'DB-선물'!$G$12:$I$15,3,0),VLOOKUP(H753,'DB-선물'!$G$18:$I$21,3,0)))),"0")*6*D753</f>
        <v>0</v>
      </c>
      <c r="O753" s="29">
        <f t="array" ref="O753">(_xlfn.IFNA((VLOOKUP((INDEX('DB-메모리얼'!$F$5:$F$98,MATCH(MIN(ABS('DB-메모리얼'!$F$5:$F$98-'주요 재화 수급처 관리'!$C$10)),ABS('DB-메모리얼'!$F$5:$F$98-'주요 재화 수급처 관리'!$C$10),0))),'DB-메모리얼'!$F$5:$K$98,MATCH(H753,'DB-메모리얼'!$H$3:$K$3,0)+2,0)),"0"))*D753/14</f>
        <v>0</v>
      </c>
      <c r="P753" s="29">
        <f t="shared" ref="P753:P816" si="30">IF(F753&gt;130,1028,"")</f>
        <v>1028</v>
      </c>
      <c r="Q753" s="299">
        <f t="shared" ref="Q753:Q816" si="31">SUM(I753:P753)+E753</f>
        <v>15039.816819047619</v>
      </c>
    </row>
    <row r="754" spans="2:17" ht="18" thickTop="1" thickBot="1" x14ac:dyDescent="0.35">
      <c r="B754" s="22" t="s">
        <v>1613</v>
      </c>
      <c r="C754" s="5">
        <v>123</v>
      </c>
      <c r="D754" s="323">
        <v>1</v>
      </c>
      <c r="E754" s="17"/>
      <c r="F754" s="276">
        <f>VLOOKUP(C754,'DB-캐릭터별 스테이지 매칭'!$E$3:$F$302,2,0)</f>
        <v>404</v>
      </c>
      <c r="G754" s="276" t="str">
        <f>VLOOKUP(F754,'DB-캐릭터별 스테이지 매칭'!$I$3:$L$1698,4,0)</f>
        <v>11-28</v>
      </c>
      <c r="H754" s="276">
        <f>_xlfn.IFNA(VLOOKUP(B754,'DB-서식용'!$D$4:$E$12,2,0),"")</f>
        <v>1040410001</v>
      </c>
      <c r="I754" s="29">
        <f>IFERROR((VLOOKUP(F754,'DB-방치 재화'!$B$3:$I$1800,(MATCH(H754,'DB-방치 재화'!$F$1:$I$1,0)+4),0))*60*24*D754,"0")*(1.7+1.58)</f>
        <v>13251.199999999999</v>
      </c>
      <c r="J754" s="29">
        <f>_xlfn.IFNA(IF(H754='DB-일일 퀘스트'!$F$6,VLOOKUP(F754,'DB-방치 재화'!$B$3:$H$1698,5,0)*VLOOKUP(H754,'DB-일일 퀘스트'!$F$6:$H$13,3,0),IF(H754='DB-일일 퀘스트'!$F$7,VLOOKUP(F754,'DB-방치 재화'!$B$3:$H$1698,6,0)*VLOOKUP(H754,'DB-일일 퀘스트'!$F$6:$H$13,3,0),IF(H754='DB-일일 퀘스트'!$F$8,VLOOKUP(F754,'DB-방치 재화'!$B$3:$H$1698,7,0)*VLOOKUP(H754,'DB-일일 퀘스트'!$F$6:$H$13,3,0),VLOOKUP(H754,'DB-일일 퀘스트'!$F$6:$H$13,3,0)))),"0")</f>
        <v>168.33333333333331</v>
      </c>
      <c r="K754" s="29">
        <f>_xlfn.IFNA((IF(H754='DB-주간 퀘스트'!$F$6,VLOOKUP(F754,'DB-방치 재화'!$B$3:$H$1698,5,0)*VLOOKUP(H754,'DB-주간 퀘스트'!$F$6:$H$15,3,0),IF(H754='DB-주간 퀘스트'!$F$7,VLOOKUP(F754,'DB-방치 재화'!$B$3:$H$1698,6,0)*VLOOKUP(H754,'DB-주간 퀘스트'!$F$6:$H$15,3,0),IF(H754='DB-주간 퀘스트'!$F$8,VLOOKUP(F754,'DB-방치 재화'!$B$3:$H$1698,7,0)*VLOOKUP(H754,'DB-주간 퀘스트'!$F$6:$H$15,3,0),VLOOKUP(H754,'DB-주간 퀘스트'!$F$6:$H$15,3,0)))))/7,"0")</f>
        <v>48.095238095238088</v>
      </c>
      <c r="L754" s="29">
        <f t="array" ref="L754">_xlfn.IFNA(IF(H754='DB-아스니아 미션'!$F$8,VLOOKUP('주요 재화 수급처 관리'!$F$10:$F$11,'DB-방치 재화'!$B$3:$H$1698,6,0)*'DB-아스니아 미션'!$H$8,VLOOKUP('주요 재화 수급처 관리'!$H$10:$H$11,'DB-아스니아 미션'!$F$7:$H$10,3,0)),"0")/7</f>
        <v>274.28571428571428</v>
      </c>
      <c r="M754" s="29">
        <f>(((VLOOKUP(F754,'DB-방치 재화'!$B$3:$I$1698,8,0)+8)*(VLOOKUP(H754,'DB-파견 작전실'!$L$8:$M$14,2,0)))*D754)</f>
        <v>316.57253333333335</v>
      </c>
      <c r="N754" s="29">
        <f>_xlfn.IFNA(IF(C754&lt;'DB-선물'!$E$5,VLOOKUP('주요 재화 수급처 관리'!$H$10,'DB-선물'!$G$6:$I$9,3,0),(IF('DB-선물'!$E$11&lt;=C754&lt;'DB-선물'!E700,VLOOKUP('주요 재화 수급처 관리'!$H$10,'DB-선물'!$G$12:$I$15,3,0),VLOOKUP(H754,'DB-선물'!$G$18:$I$21,3,0)))),"0")*6*D754</f>
        <v>0</v>
      </c>
      <c r="O754" s="29">
        <f t="array" ref="O754">(_xlfn.IFNA((VLOOKUP((INDEX('DB-메모리얼'!$F$5:$F$98,MATCH(MIN(ABS('DB-메모리얼'!$F$5:$F$98-'주요 재화 수급처 관리'!$C$10)),ABS('DB-메모리얼'!$F$5:$F$98-'주요 재화 수급처 관리'!$C$10),0))),'DB-메모리얼'!$F$5:$K$98,MATCH(H754,'DB-메모리얼'!$H$3:$K$3,0)+2,0)),"0"))*D754/14</f>
        <v>0</v>
      </c>
      <c r="P754" s="29">
        <f t="shared" si="30"/>
        <v>1028</v>
      </c>
      <c r="Q754" s="299">
        <f t="shared" si="31"/>
        <v>15086.486819047619</v>
      </c>
    </row>
    <row r="755" spans="2:17" ht="18" thickTop="1" thickBot="1" x14ac:dyDescent="0.35">
      <c r="B755" s="22" t="s">
        <v>1613</v>
      </c>
      <c r="C755" s="5">
        <v>124</v>
      </c>
      <c r="D755" s="323">
        <v>1</v>
      </c>
      <c r="E755" s="17"/>
      <c r="F755" s="276">
        <f>VLOOKUP(C755,'DB-캐릭터별 스테이지 매칭'!$E$3:$F$302,2,0)</f>
        <v>410</v>
      </c>
      <c r="G755" s="276" t="str">
        <f>VLOOKUP(F755,'DB-캐릭터별 스테이지 매칭'!$I$3:$L$1698,4,0)</f>
        <v>11-34</v>
      </c>
      <c r="H755" s="276">
        <f>_xlfn.IFNA(VLOOKUP(B755,'DB-서식용'!$D$4:$E$12,2,0),"")</f>
        <v>1040410001</v>
      </c>
      <c r="I755" s="29">
        <f>IFERROR((VLOOKUP(F755,'DB-방치 재화'!$B$3:$I$1800,(MATCH(H755,'DB-방치 재화'!$F$1:$I$1,0)+4),0))*60*24*D755,"0")*(1.7+1.58)</f>
        <v>13306.960000000001</v>
      </c>
      <c r="J755" s="29">
        <f>_xlfn.IFNA(IF(H755='DB-일일 퀘스트'!$F$6,VLOOKUP(F755,'DB-방치 재화'!$B$3:$H$1698,5,0)*VLOOKUP(H755,'DB-일일 퀘스트'!$F$6:$H$13,3,0),IF(H755='DB-일일 퀘스트'!$F$7,VLOOKUP(F755,'DB-방치 재화'!$B$3:$H$1698,6,0)*VLOOKUP(H755,'DB-일일 퀘스트'!$F$6:$H$13,3,0),IF(H755='DB-일일 퀘스트'!$F$8,VLOOKUP(F755,'DB-방치 재화'!$B$3:$H$1698,7,0)*VLOOKUP(H755,'DB-일일 퀘스트'!$F$6:$H$13,3,0),VLOOKUP(H755,'DB-일일 퀘스트'!$F$6:$H$13,3,0)))),"0")</f>
        <v>169.04166666666666</v>
      </c>
      <c r="K755" s="29">
        <f>_xlfn.IFNA((IF(H755='DB-주간 퀘스트'!$F$6,VLOOKUP(F755,'DB-방치 재화'!$B$3:$H$1698,5,0)*VLOOKUP(H755,'DB-주간 퀘스트'!$F$6:$H$15,3,0),IF(H755='DB-주간 퀘스트'!$F$7,VLOOKUP(F755,'DB-방치 재화'!$B$3:$H$1698,6,0)*VLOOKUP(H755,'DB-주간 퀘스트'!$F$6:$H$15,3,0),IF(H755='DB-주간 퀘스트'!$F$8,VLOOKUP(F755,'DB-방치 재화'!$B$3:$H$1698,7,0)*VLOOKUP(H755,'DB-주간 퀘스트'!$F$6:$H$15,3,0),VLOOKUP(H755,'DB-주간 퀘스트'!$F$6:$H$15,3,0)))))/7,"0")</f>
        <v>48.297619047619044</v>
      </c>
      <c r="L755" s="29">
        <f t="array" ref="L755">_xlfn.IFNA(IF(H755='DB-아스니아 미션'!$F$8,VLOOKUP('주요 재화 수급처 관리'!$F$10:$F$11,'DB-방치 재화'!$B$3:$H$1698,6,0)*'DB-아스니아 미션'!$H$8,VLOOKUP('주요 재화 수급처 관리'!$H$10:$H$11,'DB-아스니아 미션'!$F$7:$H$10,3,0)),"0")/7</f>
        <v>274.28571428571428</v>
      </c>
      <c r="M755" s="29">
        <f>(((VLOOKUP(F755,'DB-방치 재화'!$B$3:$I$1698,8,0)+8)*(VLOOKUP(H755,'DB-파견 작전실'!$L$8:$M$14,2,0)))*D755)</f>
        <v>316.57253333333335</v>
      </c>
      <c r="N755" s="29">
        <f>_xlfn.IFNA(IF(C755&lt;'DB-선물'!$E$5,VLOOKUP('주요 재화 수급처 관리'!$H$10,'DB-선물'!$G$6:$I$9,3,0),(IF('DB-선물'!$E$11&lt;=C755&lt;'DB-선물'!E701,VLOOKUP('주요 재화 수급처 관리'!$H$10,'DB-선물'!$G$12:$I$15,3,0),VLOOKUP(H755,'DB-선물'!$G$18:$I$21,3,0)))),"0")*6*D755</f>
        <v>0</v>
      </c>
      <c r="O755" s="29">
        <f t="array" ref="O755">(_xlfn.IFNA((VLOOKUP((INDEX('DB-메모리얼'!$F$5:$F$98,MATCH(MIN(ABS('DB-메모리얼'!$F$5:$F$98-'주요 재화 수급처 관리'!$C$10)),ABS('DB-메모리얼'!$F$5:$F$98-'주요 재화 수급처 관리'!$C$10),0))),'DB-메모리얼'!$F$5:$K$98,MATCH(H755,'DB-메모리얼'!$H$3:$K$3,0)+2,0)),"0"))*D755/14</f>
        <v>0</v>
      </c>
      <c r="P755" s="29">
        <f t="shared" si="30"/>
        <v>1028</v>
      </c>
      <c r="Q755" s="299">
        <f t="shared" si="31"/>
        <v>15143.157533333333</v>
      </c>
    </row>
    <row r="756" spans="2:17" ht="18" thickTop="1" thickBot="1" x14ac:dyDescent="0.35">
      <c r="B756" s="22" t="s">
        <v>1613</v>
      </c>
      <c r="C756" s="116">
        <v>125</v>
      </c>
      <c r="D756" s="323">
        <v>1</v>
      </c>
      <c r="E756" s="17"/>
      <c r="F756" s="276">
        <f>VLOOKUP(C756,'DB-캐릭터별 스테이지 매칭'!$E$3:$F$302,2,0)</f>
        <v>415</v>
      </c>
      <c r="G756" s="276" t="str">
        <f>VLOOKUP(F756,'DB-캐릭터별 스테이지 매칭'!$I$3:$L$1698,4,0)</f>
        <v>11-39</v>
      </c>
      <c r="H756" s="276">
        <f>_xlfn.IFNA(VLOOKUP(B756,'DB-서식용'!$D$4:$E$12,2,0),"")</f>
        <v>1040410001</v>
      </c>
      <c r="I756" s="29">
        <f>IFERROR((VLOOKUP(F756,'DB-방치 재화'!$B$3:$I$1800,(MATCH(H756,'DB-방치 재화'!$F$1:$I$1,0)+4),0))*60*24*D756,"0")*(1.7+1.58)</f>
        <v>13356.160000000002</v>
      </c>
      <c r="J756" s="29">
        <f>_xlfn.IFNA(IF(H756='DB-일일 퀘스트'!$F$6,VLOOKUP(F756,'DB-방치 재화'!$B$3:$H$1698,5,0)*VLOOKUP(H756,'DB-일일 퀘스트'!$F$6:$H$13,3,0),IF(H756='DB-일일 퀘스트'!$F$7,VLOOKUP(F756,'DB-방치 재화'!$B$3:$H$1698,6,0)*VLOOKUP(H756,'DB-일일 퀘스트'!$F$6:$H$13,3,0),IF(H756='DB-일일 퀘스트'!$F$8,VLOOKUP(F756,'DB-방치 재화'!$B$3:$H$1698,7,0)*VLOOKUP(H756,'DB-일일 퀘스트'!$F$6:$H$13,3,0),VLOOKUP(H756,'DB-일일 퀘스트'!$F$6:$H$13,3,0)))),"0")</f>
        <v>169.66666666666669</v>
      </c>
      <c r="K756" s="29">
        <f>_xlfn.IFNA((IF(H756='DB-주간 퀘스트'!$F$6,VLOOKUP(F756,'DB-방치 재화'!$B$3:$H$1698,5,0)*VLOOKUP(H756,'DB-주간 퀘스트'!$F$6:$H$15,3,0),IF(H756='DB-주간 퀘스트'!$F$7,VLOOKUP(F756,'DB-방치 재화'!$B$3:$H$1698,6,0)*VLOOKUP(H756,'DB-주간 퀘스트'!$F$6:$H$15,3,0),IF(H756='DB-주간 퀘스트'!$F$8,VLOOKUP(F756,'DB-방치 재화'!$B$3:$H$1698,7,0)*VLOOKUP(H756,'DB-주간 퀘스트'!$F$6:$H$15,3,0),VLOOKUP(H756,'DB-주간 퀘스트'!$F$6:$H$15,3,0)))))/7,"0")</f>
        <v>48.476190476190482</v>
      </c>
      <c r="L756" s="29">
        <f t="array" ref="L756">_xlfn.IFNA(IF(H756='DB-아스니아 미션'!$F$8,VLOOKUP('주요 재화 수급처 관리'!$F$10:$F$11,'DB-방치 재화'!$B$3:$H$1698,6,0)*'DB-아스니아 미션'!$H$8,VLOOKUP('주요 재화 수급처 관리'!$H$10:$H$11,'DB-아스니아 미션'!$F$7:$H$10,3,0)),"0")/7</f>
        <v>274.28571428571428</v>
      </c>
      <c r="M756" s="29">
        <f>(((VLOOKUP(F756,'DB-방치 재화'!$B$3:$I$1698,8,0)+8)*(VLOOKUP(H756,'DB-파견 작전실'!$L$8:$M$14,2,0)))*D756)</f>
        <v>316.57253333333335</v>
      </c>
      <c r="N756" s="29">
        <f>_xlfn.IFNA(IF(C756&lt;'DB-선물'!$E$5,VLOOKUP('주요 재화 수급처 관리'!$H$10,'DB-선물'!$G$6:$I$9,3,0),(IF('DB-선물'!$E$11&lt;=C756&lt;'DB-선물'!E702,VLOOKUP('주요 재화 수급처 관리'!$H$10,'DB-선물'!$G$12:$I$15,3,0),VLOOKUP(H756,'DB-선물'!$G$18:$I$21,3,0)))),"0")*6*D756</f>
        <v>0</v>
      </c>
      <c r="O756" s="29">
        <f t="array" ref="O756">(_xlfn.IFNA((VLOOKUP((INDEX('DB-메모리얼'!$F$5:$F$98,MATCH(MIN(ABS('DB-메모리얼'!$F$5:$F$98-'주요 재화 수급처 관리'!$C$10)),ABS('DB-메모리얼'!$F$5:$F$98-'주요 재화 수급처 관리'!$C$10),0))),'DB-메모리얼'!$F$5:$K$98,MATCH(H756,'DB-메모리얼'!$H$3:$K$3,0)+2,0)),"0"))*D756/14</f>
        <v>0</v>
      </c>
      <c r="P756" s="29">
        <f t="shared" si="30"/>
        <v>1028</v>
      </c>
      <c r="Q756" s="299">
        <f t="shared" si="31"/>
        <v>15193.161104761906</v>
      </c>
    </row>
    <row r="757" spans="2:17" ht="18" thickTop="1" thickBot="1" x14ac:dyDescent="0.35">
      <c r="B757" s="22" t="s">
        <v>1613</v>
      </c>
      <c r="C757" s="116">
        <v>126</v>
      </c>
      <c r="D757" s="323">
        <v>1</v>
      </c>
      <c r="E757" s="17"/>
      <c r="F757" s="276">
        <f>VLOOKUP(C757,'DB-캐릭터별 스테이지 매칭'!$E$3:$F$302,2,0)</f>
        <v>420</v>
      </c>
      <c r="G757" s="276" t="str">
        <f>VLOOKUP(F757,'DB-캐릭터별 스테이지 매칭'!$I$3:$L$1698,4,0)</f>
        <v>11-44</v>
      </c>
      <c r="H757" s="276">
        <f>_xlfn.IFNA(VLOOKUP(B757,'DB-서식용'!$D$4:$E$12,2,0),"")</f>
        <v>1040410001</v>
      </c>
      <c r="I757" s="29">
        <f>IFERROR((VLOOKUP(F757,'DB-방치 재화'!$B$3:$I$1800,(MATCH(H757,'DB-방치 재화'!$F$1:$I$1,0)+4),0))*60*24*D757,"0")*(1.7+1.58)</f>
        <v>13402.080000000002</v>
      </c>
      <c r="J757" s="29">
        <f>_xlfn.IFNA(IF(H757='DB-일일 퀘스트'!$F$6,VLOOKUP(F757,'DB-방치 재화'!$B$3:$H$1698,5,0)*VLOOKUP(H757,'DB-일일 퀘스트'!$F$6:$H$13,3,0),IF(H757='DB-일일 퀘스트'!$F$7,VLOOKUP(F757,'DB-방치 재화'!$B$3:$H$1698,6,0)*VLOOKUP(H757,'DB-일일 퀘스트'!$F$6:$H$13,3,0),IF(H757='DB-일일 퀘스트'!$F$8,VLOOKUP(F757,'DB-방치 재화'!$B$3:$H$1698,7,0)*VLOOKUP(H757,'DB-일일 퀘스트'!$F$6:$H$13,3,0),VLOOKUP(H757,'DB-일일 퀘스트'!$F$6:$H$13,3,0)))),"0")</f>
        <v>170.25</v>
      </c>
      <c r="K757" s="29">
        <f>_xlfn.IFNA((IF(H757='DB-주간 퀘스트'!$F$6,VLOOKUP(F757,'DB-방치 재화'!$B$3:$H$1698,5,0)*VLOOKUP(H757,'DB-주간 퀘스트'!$F$6:$H$15,3,0),IF(H757='DB-주간 퀘스트'!$F$7,VLOOKUP(F757,'DB-방치 재화'!$B$3:$H$1698,6,0)*VLOOKUP(H757,'DB-주간 퀘스트'!$F$6:$H$15,3,0),IF(H757='DB-주간 퀘스트'!$F$8,VLOOKUP(F757,'DB-방치 재화'!$B$3:$H$1698,7,0)*VLOOKUP(H757,'DB-주간 퀘스트'!$F$6:$H$15,3,0),VLOOKUP(H757,'DB-주간 퀘스트'!$F$6:$H$15,3,0)))))/7,"0")</f>
        <v>48.642857142857146</v>
      </c>
      <c r="L757" s="29">
        <f t="array" ref="L757">_xlfn.IFNA(IF(H757='DB-아스니아 미션'!$F$8,VLOOKUP('주요 재화 수급처 관리'!$F$10:$F$11,'DB-방치 재화'!$B$3:$H$1698,6,0)*'DB-아스니아 미션'!$H$8,VLOOKUP('주요 재화 수급처 관리'!$H$10:$H$11,'DB-아스니아 미션'!$F$7:$H$10,3,0)),"0")/7</f>
        <v>274.28571428571428</v>
      </c>
      <c r="M757" s="29">
        <f>(((VLOOKUP(F757,'DB-방치 재화'!$B$3:$I$1698,8,0)+8)*(VLOOKUP(H757,'DB-파견 작전실'!$L$8:$M$14,2,0)))*D757)</f>
        <v>316.57253333333335</v>
      </c>
      <c r="N757" s="29">
        <f>_xlfn.IFNA(IF(C757&lt;'DB-선물'!$E$5,VLOOKUP('주요 재화 수급처 관리'!$H$10,'DB-선물'!$G$6:$I$9,3,0),(IF('DB-선물'!$E$11&lt;=C757&lt;'DB-선물'!E703,VLOOKUP('주요 재화 수급처 관리'!$H$10,'DB-선물'!$G$12:$I$15,3,0),VLOOKUP(H757,'DB-선물'!$G$18:$I$21,3,0)))),"0")*6*D757</f>
        <v>0</v>
      </c>
      <c r="O757" s="29">
        <f t="array" ref="O757">(_xlfn.IFNA((VLOOKUP((INDEX('DB-메모리얼'!$F$5:$F$98,MATCH(MIN(ABS('DB-메모리얼'!$F$5:$F$98-'주요 재화 수급처 관리'!$C$10)),ABS('DB-메모리얼'!$F$5:$F$98-'주요 재화 수급처 관리'!$C$10),0))),'DB-메모리얼'!$F$5:$K$98,MATCH(H757,'DB-메모리얼'!$H$3:$K$3,0)+2,0)),"0"))*D757/14</f>
        <v>0</v>
      </c>
      <c r="P757" s="29">
        <f t="shared" si="30"/>
        <v>1028</v>
      </c>
      <c r="Q757" s="299">
        <f t="shared" si="31"/>
        <v>15239.831104761906</v>
      </c>
    </row>
    <row r="758" spans="2:17" ht="18" thickTop="1" thickBot="1" x14ac:dyDescent="0.35">
      <c r="B758" s="22" t="s">
        <v>1613</v>
      </c>
      <c r="C758" s="116">
        <v>127</v>
      </c>
      <c r="D758" s="323">
        <v>1</v>
      </c>
      <c r="E758" s="17"/>
      <c r="F758" s="276">
        <f>VLOOKUP(C758,'DB-캐릭터별 스테이지 매칭'!$E$3:$F$302,2,0)</f>
        <v>426</v>
      </c>
      <c r="G758" s="276" t="str">
        <f>VLOOKUP(F758,'DB-캐릭터별 스테이지 매칭'!$I$3:$L$1698,4,0)</f>
        <v>11-50</v>
      </c>
      <c r="H758" s="276">
        <f>_xlfn.IFNA(VLOOKUP(B758,'DB-서식용'!$D$4:$E$12,2,0),"")</f>
        <v>1040410001</v>
      </c>
      <c r="I758" s="29">
        <f>IFERROR((VLOOKUP(F758,'DB-방치 재화'!$B$3:$I$1800,(MATCH(H758,'DB-방치 재화'!$F$1:$I$1,0)+4),0))*60*24*D758,"0")*(1.7+1.58)</f>
        <v>13461.12</v>
      </c>
      <c r="J758" s="29">
        <f>_xlfn.IFNA(IF(H758='DB-일일 퀘스트'!$F$6,VLOOKUP(F758,'DB-방치 재화'!$B$3:$H$1698,5,0)*VLOOKUP(H758,'DB-일일 퀘스트'!$F$6:$H$13,3,0),IF(H758='DB-일일 퀘스트'!$F$7,VLOOKUP(F758,'DB-방치 재화'!$B$3:$H$1698,6,0)*VLOOKUP(H758,'DB-일일 퀘스트'!$F$6:$H$13,3,0),IF(H758='DB-일일 퀘스트'!$F$8,VLOOKUP(F758,'DB-방치 재화'!$B$3:$H$1698,7,0)*VLOOKUP(H758,'DB-일일 퀘스트'!$F$6:$H$13,3,0),VLOOKUP(H758,'DB-일일 퀘스트'!$F$6:$H$13,3,0)))),"0")</f>
        <v>171</v>
      </c>
      <c r="K758" s="29">
        <f>_xlfn.IFNA((IF(H758='DB-주간 퀘스트'!$F$6,VLOOKUP(F758,'DB-방치 재화'!$B$3:$H$1698,5,0)*VLOOKUP(H758,'DB-주간 퀘스트'!$F$6:$H$15,3,0),IF(H758='DB-주간 퀘스트'!$F$7,VLOOKUP(F758,'DB-방치 재화'!$B$3:$H$1698,6,0)*VLOOKUP(H758,'DB-주간 퀘스트'!$F$6:$H$15,3,0),IF(H758='DB-주간 퀘스트'!$F$8,VLOOKUP(F758,'DB-방치 재화'!$B$3:$H$1698,7,0)*VLOOKUP(H758,'DB-주간 퀘스트'!$F$6:$H$15,3,0),VLOOKUP(H758,'DB-주간 퀘스트'!$F$6:$H$15,3,0)))))/7,"0")</f>
        <v>48.857142857142854</v>
      </c>
      <c r="L758" s="29">
        <f t="array" ref="L758">_xlfn.IFNA(IF(H758='DB-아스니아 미션'!$F$8,VLOOKUP('주요 재화 수급처 관리'!$F$10:$F$11,'DB-방치 재화'!$B$3:$H$1698,6,0)*'DB-아스니아 미션'!$H$8,VLOOKUP('주요 재화 수급처 관리'!$H$10:$H$11,'DB-아스니아 미션'!$F$7:$H$10,3,0)),"0")/7</f>
        <v>274.28571428571428</v>
      </c>
      <c r="M758" s="29">
        <f>(((VLOOKUP(F758,'DB-방치 재화'!$B$3:$I$1698,8,0)+8)*(VLOOKUP(H758,'DB-파견 작전실'!$L$8:$M$14,2,0)))*D758)</f>
        <v>316.57253333333335</v>
      </c>
      <c r="N758" s="29">
        <f>_xlfn.IFNA(IF(C758&lt;'DB-선물'!$E$5,VLOOKUP('주요 재화 수급처 관리'!$H$10,'DB-선물'!$G$6:$I$9,3,0),(IF('DB-선물'!$E$11&lt;=C758&lt;'DB-선물'!E704,VLOOKUP('주요 재화 수급처 관리'!$H$10,'DB-선물'!$G$12:$I$15,3,0),VLOOKUP(H758,'DB-선물'!$G$18:$I$21,3,0)))),"0")*6*D758</f>
        <v>0</v>
      </c>
      <c r="O758" s="29">
        <f t="array" ref="O758">(_xlfn.IFNA((VLOOKUP((INDEX('DB-메모리얼'!$F$5:$F$98,MATCH(MIN(ABS('DB-메모리얼'!$F$5:$F$98-'주요 재화 수급처 관리'!$C$10)),ABS('DB-메모리얼'!$F$5:$F$98-'주요 재화 수급처 관리'!$C$10),0))),'DB-메모리얼'!$F$5:$K$98,MATCH(H758,'DB-메모리얼'!$H$3:$K$3,0)+2,0)),"0"))*D758/14</f>
        <v>0</v>
      </c>
      <c r="P758" s="29">
        <f t="shared" si="30"/>
        <v>1028</v>
      </c>
      <c r="Q758" s="299">
        <f t="shared" si="31"/>
        <v>15299.835390476192</v>
      </c>
    </row>
    <row r="759" spans="2:17" ht="18" thickTop="1" thickBot="1" x14ac:dyDescent="0.35">
      <c r="B759" s="22" t="s">
        <v>1613</v>
      </c>
      <c r="C759" s="116">
        <v>128</v>
      </c>
      <c r="D759" s="323">
        <v>1</v>
      </c>
      <c r="E759" s="17"/>
      <c r="F759" s="276">
        <f>VLOOKUP(C759,'DB-캐릭터별 스테이지 매칭'!$E$3:$F$302,2,0)</f>
        <v>431</v>
      </c>
      <c r="G759" s="276" t="str">
        <f>VLOOKUP(F759,'DB-캐릭터별 스테이지 매칭'!$I$3:$L$1698,4,0)</f>
        <v>11-55</v>
      </c>
      <c r="H759" s="276">
        <f>_xlfn.IFNA(VLOOKUP(B759,'DB-서식용'!$D$4:$E$12,2,0),"")</f>
        <v>1040410001</v>
      </c>
      <c r="I759" s="29">
        <f>IFERROR((VLOOKUP(F759,'DB-방치 재화'!$B$3:$I$1800,(MATCH(H759,'DB-방치 재화'!$F$1:$I$1,0)+4),0))*60*24*D759,"0")*(1.7+1.58)</f>
        <v>13507.04</v>
      </c>
      <c r="J759" s="29">
        <f>_xlfn.IFNA(IF(H759='DB-일일 퀘스트'!$F$6,VLOOKUP(F759,'DB-방치 재화'!$B$3:$H$1698,5,0)*VLOOKUP(H759,'DB-일일 퀘스트'!$F$6:$H$13,3,0),IF(H759='DB-일일 퀘스트'!$F$7,VLOOKUP(F759,'DB-방치 재화'!$B$3:$H$1698,6,0)*VLOOKUP(H759,'DB-일일 퀘스트'!$F$6:$H$13,3,0),IF(H759='DB-일일 퀘스트'!$F$8,VLOOKUP(F759,'DB-방치 재화'!$B$3:$H$1698,7,0)*VLOOKUP(H759,'DB-일일 퀘스트'!$F$6:$H$13,3,0),VLOOKUP(H759,'DB-일일 퀘스트'!$F$6:$H$13,3,0)))),"0")</f>
        <v>171.58333333333331</v>
      </c>
      <c r="K759" s="29">
        <f>_xlfn.IFNA((IF(H759='DB-주간 퀘스트'!$F$6,VLOOKUP(F759,'DB-방치 재화'!$B$3:$H$1698,5,0)*VLOOKUP(H759,'DB-주간 퀘스트'!$F$6:$H$15,3,0),IF(H759='DB-주간 퀘스트'!$F$7,VLOOKUP(F759,'DB-방치 재화'!$B$3:$H$1698,6,0)*VLOOKUP(H759,'DB-주간 퀘스트'!$F$6:$H$15,3,0),IF(H759='DB-주간 퀘스트'!$F$8,VLOOKUP(F759,'DB-방치 재화'!$B$3:$H$1698,7,0)*VLOOKUP(H759,'DB-주간 퀘스트'!$F$6:$H$15,3,0),VLOOKUP(H759,'DB-주간 퀘스트'!$F$6:$H$15,3,0)))))/7,"0")</f>
        <v>49.023809523809518</v>
      </c>
      <c r="L759" s="29">
        <f t="array" ref="L759">_xlfn.IFNA(IF(H759='DB-아스니아 미션'!$F$8,VLOOKUP('주요 재화 수급처 관리'!$F$10:$F$11,'DB-방치 재화'!$B$3:$H$1698,6,0)*'DB-아스니아 미션'!$H$8,VLOOKUP('주요 재화 수급처 관리'!$H$10:$H$11,'DB-아스니아 미션'!$F$7:$H$10,3,0)),"0")/7</f>
        <v>274.28571428571428</v>
      </c>
      <c r="M759" s="29">
        <f>(((VLOOKUP(F759,'DB-방치 재화'!$B$3:$I$1698,8,0)+8)*(VLOOKUP(H759,'DB-파견 작전실'!$L$8:$M$14,2,0)))*D759)</f>
        <v>316.57253333333335</v>
      </c>
      <c r="N759" s="29">
        <f>_xlfn.IFNA(IF(C759&lt;'DB-선물'!$E$5,VLOOKUP('주요 재화 수급처 관리'!$H$10,'DB-선물'!$G$6:$I$9,3,0),(IF('DB-선물'!$E$11&lt;=C759&lt;'DB-선물'!E705,VLOOKUP('주요 재화 수급처 관리'!$H$10,'DB-선물'!$G$12:$I$15,3,0),VLOOKUP(H759,'DB-선물'!$G$18:$I$21,3,0)))),"0")*6*D759</f>
        <v>0</v>
      </c>
      <c r="O759" s="29">
        <f t="array" ref="O759">(_xlfn.IFNA((VLOOKUP((INDEX('DB-메모리얼'!$F$5:$F$98,MATCH(MIN(ABS('DB-메모리얼'!$F$5:$F$98-'주요 재화 수급처 관리'!$C$10)),ABS('DB-메모리얼'!$F$5:$F$98-'주요 재화 수급처 관리'!$C$10),0))),'DB-메모리얼'!$F$5:$K$98,MATCH(H759,'DB-메모리얼'!$H$3:$K$3,0)+2,0)),"0"))*D759/14</f>
        <v>0</v>
      </c>
      <c r="P759" s="29">
        <f t="shared" si="30"/>
        <v>1028</v>
      </c>
      <c r="Q759" s="299">
        <f t="shared" si="31"/>
        <v>15346.505390476192</v>
      </c>
    </row>
    <row r="760" spans="2:17" ht="18" thickTop="1" thickBot="1" x14ac:dyDescent="0.35">
      <c r="B760" s="22" t="s">
        <v>1613</v>
      </c>
      <c r="C760" s="116">
        <v>129</v>
      </c>
      <c r="D760" s="323">
        <v>1</v>
      </c>
      <c r="E760" s="17"/>
      <c r="F760" s="276">
        <f>VLOOKUP(C760,'DB-캐릭터별 스테이지 매칭'!$E$3:$F$302,2,0)</f>
        <v>437</v>
      </c>
      <c r="G760" s="276" t="str">
        <f>VLOOKUP(F760,'DB-캐릭터별 스테이지 매칭'!$I$3:$L$1698,4,0)</f>
        <v>12-1</v>
      </c>
      <c r="H760" s="276">
        <f>_xlfn.IFNA(VLOOKUP(B760,'DB-서식용'!$D$4:$E$12,2,0),"")</f>
        <v>1040410001</v>
      </c>
      <c r="I760" s="29">
        <f>IFERROR((VLOOKUP(F760,'DB-방치 재화'!$B$3:$I$1800,(MATCH(H760,'DB-방치 재화'!$F$1:$I$1,0)+4),0))*60*24*D760,"0")*(1.7+1.58)</f>
        <v>13562.800000000001</v>
      </c>
      <c r="J760" s="29">
        <f>_xlfn.IFNA(IF(H760='DB-일일 퀘스트'!$F$6,VLOOKUP(F760,'DB-방치 재화'!$B$3:$H$1698,5,0)*VLOOKUP(H760,'DB-일일 퀘스트'!$F$6:$H$13,3,0),IF(H760='DB-일일 퀘스트'!$F$7,VLOOKUP(F760,'DB-방치 재화'!$B$3:$H$1698,6,0)*VLOOKUP(H760,'DB-일일 퀘스트'!$F$6:$H$13,3,0),IF(H760='DB-일일 퀘스트'!$F$8,VLOOKUP(F760,'DB-방치 재화'!$B$3:$H$1698,7,0)*VLOOKUP(H760,'DB-일일 퀘스트'!$F$6:$H$13,3,0),VLOOKUP(H760,'DB-일일 퀘스트'!$F$6:$H$13,3,0)))),"0")</f>
        <v>172.29166666666666</v>
      </c>
      <c r="K760" s="29">
        <f>_xlfn.IFNA((IF(H760='DB-주간 퀘스트'!$F$6,VLOOKUP(F760,'DB-방치 재화'!$B$3:$H$1698,5,0)*VLOOKUP(H760,'DB-주간 퀘스트'!$F$6:$H$15,3,0),IF(H760='DB-주간 퀘스트'!$F$7,VLOOKUP(F760,'DB-방치 재화'!$B$3:$H$1698,6,0)*VLOOKUP(H760,'DB-주간 퀘스트'!$F$6:$H$15,3,0),IF(H760='DB-주간 퀘스트'!$F$8,VLOOKUP(F760,'DB-방치 재화'!$B$3:$H$1698,7,0)*VLOOKUP(H760,'DB-주간 퀘스트'!$F$6:$H$15,3,0),VLOOKUP(H760,'DB-주간 퀘스트'!$F$6:$H$15,3,0)))))/7,"0")</f>
        <v>49.226190476190474</v>
      </c>
      <c r="L760" s="29">
        <f t="array" ref="L760">_xlfn.IFNA(IF(H760='DB-아스니아 미션'!$F$8,VLOOKUP('주요 재화 수급처 관리'!$F$10:$F$11,'DB-방치 재화'!$B$3:$H$1698,6,0)*'DB-아스니아 미션'!$H$8,VLOOKUP('주요 재화 수급처 관리'!$H$10:$H$11,'DB-아스니아 미션'!$F$7:$H$10,3,0)),"0")/7</f>
        <v>274.28571428571428</v>
      </c>
      <c r="M760" s="29">
        <f>(((VLOOKUP(F760,'DB-방치 재화'!$B$3:$I$1698,8,0)+8)*(VLOOKUP(H760,'DB-파견 작전실'!$L$8:$M$14,2,0)))*D760)</f>
        <v>316.57253333333335</v>
      </c>
      <c r="N760" s="29">
        <f>_xlfn.IFNA(IF(C760&lt;'DB-선물'!$E$5,VLOOKUP('주요 재화 수급처 관리'!$H$10,'DB-선물'!$G$6:$I$9,3,0),(IF('DB-선물'!$E$11&lt;=C760&lt;'DB-선물'!E706,VLOOKUP('주요 재화 수급처 관리'!$H$10,'DB-선물'!$G$12:$I$15,3,0),VLOOKUP(H760,'DB-선물'!$G$18:$I$21,3,0)))),"0")*6*D760</f>
        <v>0</v>
      </c>
      <c r="O760" s="29">
        <f t="array" ref="O760">(_xlfn.IFNA((VLOOKUP((INDEX('DB-메모리얼'!$F$5:$F$98,MATCH(MIN(ABS('DB-메모리얼'!$F$5:$F$98-'주요 재화 수급처 관리'!$C$10)),ABS('DB-메모리얼'!$F$5:$F$98-'주요 재화 수급처 관리'!$C$10),0))),'DB-메모리얼'!$F$5:$K$98,MATCH(H760,'DB-메모리얼'!$H$3:$K$3,0)+2,0)),"0"))*D760/14</f>
        <v>0</v>
      </c>
      <c r="P760" s="29">
        <f t="shared" si="30"/>
        <v>1028</v>
      </c>
      <c r="Q760" s="299">
        <f t="shared" si="31"/>
        <v>15403.176104761906</v>
      </c>
    </row>
    <row r="761" spans="2:17" ht="18" thickTop="1" thickBot="1" x14ac:dyDescent="0.35">
      <c r="B761" s="22" t="s">
        <v>1613</v>
      </c>
      <c r="C761" s="116">
        <v>130</v>
      </c>
      <c r="D761" s="323">
        <v>1</v>
      </c>
      <c r="E761" s="17"/>
      <c r="F761" s="276">
        <f>VLOOKUP(C761,'DB-캐릭터별 스테이지 매칭'!$E$3:$F$302,2,0)</f>
        <v>442</v>
      </c>
      <c r="G761" s="276" t="str">
        <f>VLOOKUP(F761,'DB-캐릭터별 스테이지 매칭'!$I$3:$L$1698,4,0)</f>
        <v>12-6</v>
      </c>
      <c r="H761" s="276">
        <f>_xlfn.IFNA(VLOOKUP(B761,'DB-서식용'!$D$4:$E$12,2,0),"")</f>
        <v>1040410001</v>
      </c>
      <c r="I761" s="29">
        <f>IFERROR((VLOOKUP(F761,'DB-방치 재화'!$B$3:$I$1800,(MATCH(H761,'DB-방치 재화'!$F$1:$I$1,0)+4),0))*60*24*D761,"0")*(1.7+1.58)</f>
        <v>13612.000000000002</v>
      </c>
      <c r="J761" s="29">
        <f>_xlfn.IFNA(IF(H761='DB-일일 퀘스트'!$F$6,VLOOKUP(F761,'DB-방치 재화'!$B$3:$H$1698,5,0)*VLOOKUP(H761,'DB-일일 퀘스트'!$F$6:$H$13,3,0),IF(H761='DB-일일 퀘스트'!$F$7,VLOOKUP(F761,'DB-방치 재화'!$B$3:$H$1698,6,0)*VLOOKUP(H761,'DB-일일 퀘스트'!$F$6:$H$13,3,0),IF(H761='DB-일일 퀘스트'!$F$8,VLOOKUP(F761,'DB-방치 재화'!$B$3:$H$1698,7,0)*VLOOKUP(H761,'DB-일일 퀘스트'!$F$6:$H$13,3,0),VLOOKUP(H761,'DB-일일 퀘스트'!$F$6:$H$13,3,0)))),"0")</f>
        <v>172.91666666666669</v>
      </c>
      <c r="K761" s="29">
        <f>_xlfn.IFNA((IF(H761='DB-주간 퀘스트'!$F$6,VLOOKUP(F761,'DB-방치 재화'!$B$3:$H$1698,5,0)*VLOOKUP(H761,'DB-주간 퀘스트'!$F$6:$H$15,3,0),IF(H761='DB-주간 퀘스트'!$F$7,VLOOKUP(F761,'DB-방치 재화'!$B$3:$H$1698,6,0)*VLOOKUP(H761,'DB-주간 퀘스트'!$F$6:$H$15,3,0),IF(H761='DB-주간 퀘스트'!$F$8,VLOOKUP(F761,'DB-방치 재화'!$B$3:$H$1698,7,0)*VLOOKUP(H761,'DB-주간 퀘스트'!$F$6:$H$15,3,0),VLOOKUP(H761,'DB-주간 퀘스트'!$F$6:$H$15,3,0)))))/7,"0")</f>
        <v>49.404761904761912</v>
      </c>
      <c r="L761" s="29">
        <f t="array" ref="L761">_xlfn.IFNA(IF(H761='DB-아스니아 미션'!$F$8,VLOOKUP('주요 재화 수급처 관리'!$F$10:$F$11,'DB-방치 재화'!$B$3:$H$1698,6,0)*'DB-아스니아 미션'!$H$8,VLOOKUP('주요 재화 수급처 관리'!$H$10:$H$11,'DB-아스니아 미션'!$F$7:$H$10,3,0)),"0")/7</f>
        <v>274.28571428571428</v>
      </c>
      <c r="M761" s="29">
        <f>(((VLOOKUP(F761,'DB-방치 재화'!$B$3:$I$1698,8,0)+8)*(VLOOKUP(H761,'DB-파견 작전실'!$L$8:$M$14,2,0)))*D761)</f>
        <v>316.57253333333335</v>
      </c>
      <c r="N761" s="29">
        <f>_xlfn.IFNA(IF(C761&lt;'DB-선물'!$E$5,VLOOKUP('주요 재화 수급처 관리'!$H$10,'DB-선물'!$G$6:$I$9,3,0),(IF('DB-선물'!$E$11&lt;=C761&lt;'DB-선물'!E707,VLOOKUP('주요 재화 수급처 관리'!$H$10,'DB-선물'!$G$12:$I$15,3,0),VLOOKUP(H761,'DB-선물'!$G$18:$I$21,3,0)))),"0")*6*D761</f>
        <v>0</v>
      </c>
      <c r="O761" s="29">
        <f t="array" ref="O761">(_xlfn.IFNA((VLOOKUP((INDEX('DB-메모리얼'!$F$5:$F$98,MATCH(MIN(ABS('DB-메모리얼'!$F$5:$F$98-'주요 재화 수급처 관리'!$C$10)),ABS('DB-메모리얼'!$F$5:$F$98-'주요 재화 수급처 관리'!$C$10),0))),'DB-메모리얼'!$F$5:$K$98,MATCH(H761,'DB-메모리얼'!$H$3:$K$3,0)+2,0)),"0"))*D761/14</f>
        <v>0</v>
      </c>
      <c r="P761" s="29">
        <f t="shared" si="30"/>
        <v>1028</v>
      </c>
      <c r="Q761" s="299">
        <f t="shared" si="31"/>
        <v>15453.179676190477</v>
      </c>
    </row>
    <row r="762" spans="2:17" ht="18" thickTop="1" thickBot="1" x14ac:dyDescent="0.35">
      <c r="B762" s="22" t="s">
        <v>1613</v>
      </c>
      <c r="C762" s="116">
        <v>131</v>
      </c>
      <c r="D762" s="323">
        <v>1</v>
      </c>
      <c r="E762" s="17"/>
      <c r="F762" s="276">
        <f>VLOOKUP(C762,'DB-캐릭터별 스테이지 매칭'!$E$3:$F$302,2,0)</f>
        <v>448</v>
      </c>
      <c r="G762" s="276" t="str">
        <f>VLOOKUP(F762,'DB-캐릭터별 스테이지 매칭'!$I$3:$L$1698,4,0)</f>
        <v>12-12</v>
      </c>
      <c r="H762" s="276">
        <f>_xlfn.IFNA(VLOOKUP(B762,'DB-서식용'!$D$4:$E$12,2,0),"")</f>
        <v>1040410001</v>
      </c>
      <c r="I762" s="29">
        <f>IFERROR((VLOOKUP(F762,'DB-방치 재화'!$B$3:$I$1800,(MATCH(H762,'DB-방치 재화'!$F$1:$I$1,0)+4),0))*60*24*D762,"0")*(1.7+1.58)</f>
        <v>13667.76</v>
      </c>
      <c r="J762" s="29">
        <f>_xlfn.IFNA(IF(H762='DB-일일 퀘스트'!$F$6,VLOOKUP(F762,'DB-방치 재화'!$B$3:$H$1698,5,0)*VLOOKUP(H762,'DB-일일 퀘스트'!$F$6:$H$13,3,0),IF(H762='DB-일일 퀘스트'!$F$7,VLOOKUP(F762,'DB-방치 재화'!$B$3:$H$1698,6,0)*VLOOKUP(H762,'DB-일일 퀘스트'!$F$6:$H$13,3,0),IF(H762='DB-일일 퀘스트'!$F$8,VLOOKUP(F762,'DB-방치 재화'!$B$3:$H$1698,7,0)*VLOOKUP(H762,'DB-일일 퀘스트'!$F$6:$H$13,3,0),VLOOKUP(H762,'DB-일일 퀘스트'!$F$6:$H$13,3,0)))),"0")</f>
        <v>173.625</v>
      </c>
      <c r="K762" s="29">
        <f>_xlfn.IFNA((IF(H762='DB-주간 퀘스트'!$F$6,VLOOKUP(F762,'DB-방치 재화'!$B$3:$H$1698,5,0)*VLOOKUP(H762,'DB-주간 퀘스트'!$F$6:$H$15,3,0),IF(H762='DB-주간 퀘스트'!$F$7,VLOOKUP(F762,'DB-방치 재화'!$B$3:$H$1698,6,0)*VLOOKUP(H762,'DB-주간 퀘스트'!$F$6:$H$15,3,0),IF(H762='DB-주간 퀘스트'!$F$8,VLOOKUP(F762,'DB-방치 재화'!$B$3:$H$1698,7,0)*VLOOKUP(H762,'DB-주간 퀘스트'!$F$6:$H$15,3,0),VLOOKUP(H762,'DB-주간 퀘스트'!$F$6:$H$15,3,0)))))/7,"0")</f>
        <v>49.607142857142854</v>
      </c>
      <c r="L762" s="29">
        <f t="array" ref="L762">_xlfn.IFNA(IF(H762='DB-아스니아 미션'!$F$8,VLOOKUP('주요 재화 수급처 관리'!$F$10:$F$11,'DB-방치 재화'!$B$3:$H$1698,6,0)*'DB-아스니아 미션'!$H$8,VLOOKUP('주요 재화 수급처 관리'!$H$10:$H$11,'DB-아스니아 미션'!$F$7:$H$10,3,0)),"0")/7</f>
        <v>274.28571428571428</v>
      </c>
      <c r="M762" s="29">
        <f>(((VLOOKUP(F762,'DB-방치 재화'!$B$3:$I$1698,8,0)+8)*(VLOOKUP(H762,'DB-파견 작전실'!$L$8:$M$14,2,0)))*D762)</f>
        <v>316.57253333333335</v>
      </c>
      <c r="N762" s="29">
        <f>_xlfn.IFNA(IF(C762&lt;'DB-선물'!$E$5,VLOOKUP('주요 재화 수급처 관리'!$H$10,'DB-선물'!$G$6:$I$9,3,0),(IF('DB-선물'!$E$11&lt;=C762&lt;'DB-선물'!E708,VLOOKUP('주요 재화 수급처 관리'!$H$10,'DB-선물'!$G$12:$I$15,3,0),VLOOKUP(H762,'DB-선물'!$G$18:$I$21,3,0)))),"0")*6*D762</f>
        <v>0</v>
      </c>
      <c r="O762" s="29">
        <f t="array" ref="O762">(_xlfn.IFNA((VLOOKUP((INDEX('DB-메모리얼'!$F$5:$F$98,MATCH(MIN(ABS('DB-메모리얼'!$F$5:$F$98-'주요 재화 수급처 관리'!$C$10)),ABS('DB-메모리얼'!$F$5:$F$98-'주요 재화 수급처 관리'!$C$10),0))),'DB-메모리얼'!$F$5:$K$98,MATCH(H762,'DB-메모리얼'!$H$3:$K$3,0)+2,0)),"0"))*D762/14</f>
        <v>0</v>
      </c>
      <c r="P762" s="29">
        <f t="shared" si="30"/>
        <v>1028</v>
      </c>
      <c r="Q762" s="299">
        <f t="shared" si="31"/>
        <v>15509.850390476191</v>
      </c>
    </row>
    <row r="763" spans="2:17" ht="18" thickTop="1" thickBot="1" x14ac:dyDescent="0.35">
      <c r="B763" s="22" t="s">
        <v>1613</v>
      </c>
      <c r="C763" s="116">
        <v>132</v>
      </c>
      <c r="D763" s="323">
        <v>1</v>
      </c>
      <c r="E763" s="17"/>
      <c r="F763" s="276">
        <f>VLOOKUP(C763,'DB-캐릭터별 스테이지 매칭'!$E$3:$F$302,2,0)</f>
        <v>453</v>
      </c>
      <c r="G763" s="276" t="str">
        <f>VLOOKUP(F763,'DB-캐릭터별 스테이지 매칭'!$I$3:$L$1698,4,0)</f>
        <v>12-17</v>
      </c>
      <c r="H763" s="276">
        <f>_xlfn.IFNA(VLOOKUP(B763,'DB-서식용'!$D$4:$E$12,2,0),"")</f>
        <v>1040410001</v>
      </c>
      <c r="I763" s="29">
        <f>IFERROR((VLOOKUP(F763,'DB-방치 재화'!$B$3:$I$1800,(MATCH(H763,'DB-방치 재화'!$F$1:$I$1,0)+4),0))*60*24*D763,"0")*(1.7+1.58)</f>
        <v>13713.68</v>
      </c>
      <c r="J763" s="29">
        <f>_xlfn.IFNA(IF(H763='DB-일일 퀘스트'!$F$6,VLOOKUP(F763,'DB-방치 재화'!$B$3:$H$1698,5,0)*VLOOKUP(H763,'DB-일일 퀘스트'!$F$6:$H$13,3,0),IF(H763='DB-일일 퀘스트'!$F$7,VLOOKUP(F763,'DB-방치 재화'!$B$3:$H$1698,6,0)*VLOOKUP(H763,'DB-일일 퀘스트'!$F$6:$H$13,3,0),IF(H763='DB-일일 퀘스트'!$F$8,VLOOKUP(F763,'DB-방치 재화'!$B$3:$H$1698,7,0)*VLOOKUP(H763,'DB-일일 퀘스트'!$F$6:$H$13,3,0),VLOOKUP(H763,'DB-일일 퀘스트'!$F$6:$H$13,3,0)))),"0")</f>
        <v>174.20833333333334</v>
      </c>
      <c r="K763" s="29">
        <f>_xlfn.IFNA((IF(H763='DB-주간 퀘스트'!$F$6,VLOOKUP(F763,'DB-방치 재화'!$B$3:$H$1698,5,0)*VLOOKUP(H763,'DB-주간 퀘스트'!$F$6:$H$15,3,0),IF(H763='DB-주간 퀘스트'!$F$7,VLOOKUP(F763,'DB-방치 재화'!$B$3:$H$1698,6,0)*VLOOKUP(H763,'DB-주간 퀘스트'!$F$6:$H$15,3,0),IF(H763='DB-주간 퀘스트'!$F$8,VLOOKUP(F763,'DB-방치 재화'!$B$3:$H$1698,7,0)*VLOOKUP(H763,'DB-주간 퀘스트'!$F$6:$H$15,3,0),VLOOKUP(H763,'DB-주간 퀘스트'!$F$6:$H$15,3,0)))))/7,"0")</f>
        <v>49.773809523809526</v>
      </c>
      <c r="L763" s="29">
        <f t="array" ref="L763">_xlfn.IFNA(IF(H763='DB-아스니아 미션'!$F$8,VLOOKUP('주요 재화 수급처 관리'!$F$10:$F$11,'DB-방치 재화'!$B$3:$H$1698,6,0)*'DB-아스니아 미션'!$H$8,VLOOKUP('주요 재화 수급처 관리'!$H$10:$H$11,'DB-아스니아 미션'!$F$7:$H$10,3,0)),"0")/7</f>
        <v>274.28571428571428</v>
      </c>
      <c r="M763" s="29">
        <f>(((VLOOKUP(F763,'DB-방치 재화'!$B$3:$I$1698,8,0)+8)*(VLOOKUP(H763,'DB-파견 작전실'!$L$8:$M$14,2,0)))*D763)</f>
        <v>316.57253333333335</v>
      </c>
      <c r="N763" s="29">
        <f>_xlfn.IFNA(IF(C763&lt;'DB-선물'!$E$5,VLOOKUP('주요 재화 수급처 관리'!$H$10,'DB-선물'!$G$6:$I$9,3,0),(IF('DB-선물'!$E$11&lt;=C763&lt;'DB-선물'!E709,VLOOKUP('주요 재화 수급처 관리'!$H$10,'DB-선물'!$G$12:$I$15,3,0),VLOOKUP(H763,'DB-선물'!$G$18:$I$21,3,0)))),"0")*6*D763</f>
        <v>0</v>
      </c>
      <c r="O763" s="29">
        <f t="array" ref="O763">(_xlfn.IFNA((VLOOKUP((INDEX('DB-메모리얼'!$F$5:$F$98,MATCH(MIN(ABS('DB-메모리얼'!$F$5:$F$98-'주요 재화 수급처 관리'!$C$10)),ABS('DB-메모리얼'!$F$5:$F$98-'주요 재화 수급처 관리'!$C$10),0))),'DB-메모리얼'!$F$5:$K$98,MATCH(H763,'DB-메모리얼'!$H$3:$K$3,0)+2,0)),"0"))*D763/14</f>
        <v>0</v>
      </c>
      <c r="P763" s="29">
        <f t="shared" si="30"/>
        <v>1028</v>
      </c>
      <c r="Q763" s="299">
        <f t="shared" si="31"/>
        <v>15556.520390476191</v>
      </c>
    </row>
    <row r="764" spans="2:17" ht="18" thickTop="1" thickBot="1" x14ac:dyDescent="0.35">
      <c r="B764" s="22" t="s">
        <v>1613</v>
      </c>
      <c r="C764" s="116">
        <v>133</v>
      </c>
      <c r="D764" s="323">
        <v>1</v>
      </c>
      <c r="E764" s="17"/>
      <c r="F764" s="276">
        <f>VLOOKUP(C764,'DB-캐릭터별 스테이지 매칭'!$E$3:$F$302,2,0)</f>
        <v>459</v>
      </c>
      <c r="G764" s="276" t="str">
        <f>VLOOKUP(F764,'DB-캐릭터별 스테이지 매칭'!$I$3:$L$1698,4,0)</f>
        <v>12-23</v>
      </c>
      <c r="H764" s="276">
        <f>_xlfn.IFNA(VLOOKUP(B764,'DB-서식용'!$D$4:$E$12,2,0),"")</f>
        <v>1040410001</v>
      </c>
      <c r="I764" s="29">
        <f>IFERROR((VLOOKUP(F764,'DB-방치 재화'!$B$3:$I$1800,(MATCH(H764,'DB-방치 재화'!$F$1:$I$1,0)+4),0))*60*24*D764,"0")*(1.7+1.58)</f>
        <v>13772.720000000001</v>
      </c>
      <c r="J764" s="29">
        <f>_xlfn.IFNA(IF(H764='DB-일일 퀘스트'!$F$6,VLOOKUP(F764,'DB-방치 재화'!$B$3:$H$1698,5,0)*VLOOKUP(H764,'DB-일일 퀘스트'!$F$6:$H$13,3,0),IF(H764='DB-일일 퀘스트'!$F$7,VLOOKUP(F764,'DB-방치 재화'!$B$3:$H$1698,6,0)*VLOOKUP(H764,'DB-일일 퀘스트'!$F$6:$H$13,3,0),IF(H764='DB-일일 퀘스트'!$F$8,VLOOKUP(F764,'DB-방치 재화'!$B$3:$H$1698,7,0)*VLOOKUP(H764,'DB-일일 퀘스트'!$F$6:$H$13,3,0),VLOOKUP(H764,'DB-일일 퀘스트'!$F$6:$H$13,3,0)))),"0")</f>
        <v>174.95833333333334</v>
      </c>
      <c r="K764" s="29">
        <f>_xlfn.IFNA((IF(H764='DB-주간 퀘스트'!$F$6,VLOOKUP(F764,'DB-방치 재화'!$B$3:$H$1698,5,0)*VLOOKUP(H764,'DB-주간 퀘스트'!$F$6:$H$15,3,0),IF(H764='DB-주간 퀘스트'!$F$7,VLOOKUP(F764,'DB-방치 재화'!$B$3:$H$1698,6,0)*VLOOKUP(H764,'DB-주간 퀘스트'!$F$6:$H$15,3,0),IF(H764='DB-주간 퀘스트'!$F$8,VLOOKUP(F764,'DB-방치 재화'!$B$3:$H$1698,7,0)*VLOOKUP(H764,'DB-주간 퀘스트'!$F$6:$H$15,3,0),VLOOKUP(H764,'DB-주간 퀘스트'!$F$6:$H$15,3,0)))))/7,"0")</f>
        <v>49.988095238095241</v>
      </c>
      <c r="L764" s="29">
        <f t="array" ref="L764">_xlfn.IFNA(IF(H764='DB-아스니아 미션'!$F$8,VLOOKUP('주요 재화 수급처 관리'!$F$10:$F$11,'DB-방치 재화'!$B$3:$H$1698,6,0)*'DB-아스니아 미션'!$H$8,VLOOKUP('주요 재화 수급처 관리'!$H$10:$H$11,'DB-아스니아 미션'!$F$7:$H$10,3,0)),"0")/7</f>
        <v>274.28571428571428</v>
      </c>
      <c r="M764" s="29">
        <f>(((VLOOKUP(F764,'DB-방치 재화'!$B$3:$I$1698,8,0)+8)*(VLOOKUP(H764,'DB-파견 작전실'!$L$8:$M$14,2,0)))*D764)</f>
        <v>316.57253333333335</v>
      </c>
      <c r="N764" s="29">
        <f>_xlfn.IFNA(IF(C764&lt;'DB-선물'!$E$5,VLOOKUP('주요 재화 수급처 관리'!$H$10,'DB-선물'!$G$6:$I$9,3,0),(IF('DB-선물'!$E$11&lt;=C764&lt;'DB-선물'!E710,VLOOKUP('주요 재화 수급처 관리'!$H$10,'DB-선물'!$G$12:$I$15,3,0),VLOOKUP(H764,'DB-선물'!$G$18:$I$21,3,0)))),"0")*6*D764</f>
        <v>0</v>
      </c>
      <c r="O764" s="29">
        <f t="array" ref="O764">(_xlfn.IFNA((VLOOKUP((INDEX('DB-메모리얼'!$F$5:$F$98,MATCH(MIN(ABS('DB-메모리얼'!$F$5:$F$98-'주요 재화 수급처 관리'!$C$10)),ABS('DB-메모리얼'!$F$5:$F$98-'주요 재화 수급처 관리'!$C$10),0))),'DB-메모리얼'!$F$5:$K$98,MATCH(H764,'DB-메모리얼'!$H$3:$K$3,0)+2,0)),"0"))*D764/14</f>
        <v>0</v>
      </c>
      <c r="P764" s="29">
        <f t="shared" si="30"/>
        <v>1028</v>
      </c>
      <c r="Q764" s="299">
        <f t="shared" si="31"/>
        <v>15616.524676190478</v>
      </c>
    </row>
    <row r="765" spans="2:17" ht="18" thickTop="1" thickBot="1" x14ac:dyDescent="0.35">
      <c r="B765" s="22" t="s">
        <v>1613</v>
      </c>
      <c r="C765" s="116">
        <v>134</v>
      </c>
      <c r="D765" s="323">
        <v>1</v>
      </c>
      <c r="E765" s="17"/>
      <c r="F765" s="276">
        <f>VLOOKUP(C765,'DB-캐릭터별 스테이지 매칭'!$E$3:$F$302,2,0)</f>
        <v>464</v>
      </c>
      <c r="G765" s="276" t="str">
        <f>VLOOKUP(F765,'DB-캐릭터별 스테이지 매칭'!$I$3:$L$1698,4,0)</f>
        <v>12-28</v>
      </c>
      <c r="H765" s="276">
        <f>_xlfn.IFNA(VLOOKUP(B765,'DB-서식용'!$D$4:$E$12,2,0),"")</f>
        <v>1040410001</v>
      </c>
      <c r="I765" s="29">
        <f>IFERROR((VLOOKUP(F765,'DB-방치 재화'!$B$3:$I$1800,(MATCH(H765,'DB-방치 재화'!$F$1:$I$1,0)+4),0))*60*24*D765,"0")*(1.7+1.58)</f>
        <v>13818.640000000001</v>
      </c>
      <c r="J765" s="29">
        <f>_xlfn.IFNA(IF(H765='DB-일일 퀘스트'!$F$6,VLOOKUP(F765,'DB-방치 재화'!$B$3:$H$1698,5,0)*VLOOKUP(H765,'DB-일일 퀘스트'!$F$6:$H$13,3,0),IF(H765='DB-일일 퀘스트'!$F$7,VLOOKUP(F765,'DB-방치 재화'!$B$3:$H$1698,6,0)*VLOOKUP(H765,'DB-일일 퀘스트'!$F$6:$H$13,3,0),IF(H765='DB-일일 퀘스트'!$F$8,VLOOKUP(F765,'DB-방치 재화'!$B$3:$H$1698,7,0)*VLOOKUP(H765,'DB-일일 퀘스트'!$F$6:$H$13,3,0),VLOOKUP(H765,'DB-일일 퀘스트'!$F$6:$H$13,3,0)))),"0")</f>
        <v>175.54166666666666</v>
      </c>
      <c r="K765" s="29">
        <f>_xlfn.IFNA((IF(H765='DB-주간 퀘스트'!$F$6,VLOOKUP(F765,'DB-방치 재화'!$B$3:$H$1698,5,0)*VLOOKUP(H765,'DB-주간 퀘스트'!$F$6:$H$15,3,0),IF(H765='DB-주간 퀘스트'!$F$7,VLOOKUP(F765,'DB-방치 재화'!$B$3:$H$1698,6,0)*VLOOKUP(H765,'DB-주간 퀘스트'!$F$6:$H$15,3,0),IF(H765='DB-주간 퀘스트'!$F$8,VLOOKUP(F765,'DB-방치 재화'!$B$3:$H$1698,7,0)*VLOOKUP(H765,'DB-주간 퀘스트'!$F$6:$H$15,3,0),VLOOKUP(H765,'DB-주간 퀘스트'!$F$6:$H$15,3,0)))))/7,"0")</f>
        <v>50.154761904761905</v>
      </c>
      <c r="L765" s="29">
        <f t="array" ref="L765">_xlfn.IFNA(IF(H765='DB-아스니아 미션'!$F$8,VLOOKUP('주요 재화 수급처 관리'!$F$10:$F$11,'DB-방치 재화'!$B$3:$H$1698,6,0)*'DB-아스니아 미션'!$H$8,VLOOKUP('주요 재화 수급처 관리'!$H$10:$H$11,'DB-아스니아 미션'!$F$7:$H$10,3,0)),"0")/7</f>
        <v>274.28571428571428</v>
      </c>
      <c r="M765" s="29">
        <f>(((VLOOKUP(F765,'DB-방치 재화'!$B$3:$I$1698,8,0)+8)*(VLOOKUP(H765,'DB-파견 작전실'!$L$8:$M$14,2,0)))*D765)</f>
        <v>316.57253333333335</v>
      </c>
      <c r="N765" s="29">
        <f>_xlfn.IFNA(IF(C765&lt;'DB-선물'!$E$5,VLOOKUP('주요 재화 수급처 관리'!$H$10,'DB-선물'!$G$6:$I$9,3,0),(IF('DB-선물'!$E$11&lt;=C765&lt;'DB-선물'!E711,VLOOKUP('주요 재화 수급처 관리'!$H$10,'DB-선물'!$G$12:$I$15,3,0),VLOOKUP(H765,'DB-선물'!$G$18:$I$21,3,0)))),"0")*6*D765</f>
        <v>0</v>
      </c>
      <c r="O765" s="29">
        <f t="array" ref="O765">(_xlfn.IFNA((VLOOKUP((INDEX('DB-메모리얼'!$F$5:$F$98,MATCH(MIN(ABS('DB-메모리얼'!$F$5:$F$98-'주요 재화 수급처 관리'!$C$10)),ABS('DB-메모리얼'!$F$5:$F$98-'주요 재화 수급처 관리'!$C$10),0))),'DB-메모리얼'!$F$5:$K$98,MATCH(H765,'DB-메모리얼'!$H$3:$K$3,0)+2,0)),"0"))*D765/14</f>
        <v>0</v>
      </c>
      <c r="P765" s="29">
        <f t="shared" si="30"/>
        <v>1028</v>
      </c>
      <c r="Q765" s="299">
        <f t="shared" si="31"/>
        <v>15663.194676190476</v>
      </c>
    </row>
    <row r="766" spans="2:17" ht="18" thickTop="1" thickBot="1" x14ac:dyDescent="0.35">
      <c r="B766" s="22" t="s">
        <v>1613</v>
      </c>
      <c r="C766" s="116">
        <v>135</v>
      </c>
      <c r="D766" s="323">
        <v>1</v>
      </c>
      <c r="E766" s="17"/>
      <c r="F766" s="276">
        <f>VLOOKUP(C766,'DB-캐릭터별 스테이지 매칭'!$E$3:$F$302,2,0)</f>
        <v>470</v>
      </c>
      <c r="G766" s="276" t="str">
        <f>VLOOKUP(F766,'DB-캐릭터별 스테이지 매칭'!$I$3:$L$1698,4,0)</f>
        <v>12-34</v>
      </c>
      <c r="H766" s="276">
        <f>_xlfn.IFNA(VLOOKUP(B766,'DB-서식용'!$D$4:$E$12,2,0),"")</f>
        <v>1040410001</v>
      </c>
      <c r="I766" s="29">
        <f>IFERROR((VLOOKUP(F766,'DB-방치 재화'!$B$3:$I$1800,(MATCH(H766,'DB-방치 재화'!$F$1:$I$1,0)+4),0))*60*24*D766,"0")*(1.7+1.58)</f>
        <v>13874.400000000001</v>
      </c>
      <c r="J766" s="29">
        <f>_xlfn.IFNA(IF(H766='DB-일일 퀘스트'!$F$6,VLOOKUP(F766,'DB-방치 재화'!$B$3:$H$1698,5,0)*VLOOKUP(H766,'DB-일일 퀘스트'!$F$6:$H$13,3,0),IF(H766='DB-일일 퀘스트'!$F$7,VLOOKUP(F766,'DB-방치 재화'!$B$3:$H$1698,6,0)*VLOOKUP(H766,'DB-일일 퀘스트'!$F$6:$H$13,3,0),IF(H766='DB-일일 퀘스트'!$F$8,VLOOKUP(F766,'DB-방치 재화'!$B$3:$H$1698,7,0)*VLOOKUP(H766,'DB-일일 퀘스트'!$F$6:$H$13,3,0),VLOOKUP(H766,'DB-일일 퀘스트'!$F$6:$H$13,3,0)))),"0")</f>
        <v>176.25</v>
      </c>
      <c r="K766" s="29">
        <f>_xlfn.IFNA((IF(H766='DB-주간 퀘스트'!$F$6,VLOOKUP(F766,'DB-방치 재화'!$B$3:$H$1698,5,0)*VLOOKUP(H766,'DB-주간 퀘스트'!$F$6:$H$15,3,0),IF(H766='DB-주간 퀘스트'!$F$7,VLOOKUP(F766,'DB-방치 재화'!$B$3:$H$1698,6,0)*VLOOKUP(H766,'DB-주간 퀘스트'!$F$6:$H$15,3,0),IF(H766='DB-주간 퀘스트'!$F$8,VLOOKUP(F766,'DB-방치 재화'!$B$3:$H$1698,7,0)*VLOOKUP(H766,'DB-주간 퀘스트'!$F$6:$H$15,3,0),VLOOKUP(H766,'DB-주간 퀘스트'!$F$6:$H$15,3,0)))))/7,"0")</f>
        <v>50.357142857142854</v>
      </c>
      <c r="L766" s="29">
        <f t="array" ref="L766">_xlfn.IFNA(IF(H766='DB-아스니아 미션'!$F$8,VLOOKUP('주요 재화 수급처 관리'!$F$10:$F$11,'DB-방치 재화'!$B$3:$H$1698,6,0)*'DB-아스니아 미션'!$H$8,VLOOKUP('주요 재화 수급처 관리'!$H$10:$H$11,'DB-아스니아 미션'!$F$7:$H$10,3,0)),"0")/7</f>
        <v>274.28571428571428</v>
      </c>
      <c r="M766" s="29">
        <f>(((VLOOKUP(F766,'DB-방치 재화'!$B$3:$I$1698,8,0)+8)*(VLOOKUP(H766,'DB-파견 작전실'!$L$8:$M$14,2,0)))*D766)</f>
        <v>316.57253333333335</v>
      </c>
      <c r="N766" s="29">
        <f>_xlfn.IFNA(IF(C766&lt;'DB-선물'!$E$5,VLOOKUP('주요 재화 수급처 관리'!$H$10,'DB-선물'!$G$6:$I$9,3,0),(IF('DB-선물'!$E$11&lt;=C766&lt;'DB-선물'!E712,VLOOKUP('주요 재화 수급처 관리'!$H$10,'DB-선물'!$G$12:$I$15,3,0),VLOOKUP(H766,'DB-선물'!$G$18:$I$21,3,0)))),"0")*6*D766</f>
        <v>0</v>
      </c>
      <c r="O766" s="29">
        <f t="array" ref="O766">(_xlfn.IFNA((VLOOKUP((INDEX('DB-메모리얼'!$F$5:$F$98,MATCH(MIN(ABS('DB-메모리얼'!$F$5:$F$98-'주요 재화 수급처 관리'!$C$10)),ABS('DB-메모리얼'!$F$5:$F$98-'주요 재화 수급처 관리'!$C$10),0))),'DB-메모리얼'!$F$5:$K$98,MATCH(H766,'DB-메모리얼'!$H$3:$K$3,0)+2,0)),"0"))*D766/14</f>
        <v>0</v>
      </c>
      <c r="P766" s="29">
        <f t="shared" si="30"/>
        <v>1028</v>
      </c>
      <c r="Q766" s="299">
        <f t="shared" si="31"/>
        <v>15719.865390476192</v>
      </c>
    </row>
    <row r="767" spans="2:17" ht="18" thickTop="1" thickBot="1" x14ac:dyDescent="0.35">
      <c r="B767" s="22" t="s">
        <v>1613</v>
      </c>
      <c r="C767" s="5">
        <v>136</v>
      </c>
      <c r="D767" s="323">
        <v>1</v>
      </c>
      <c r="E767" s="17"/>
      <c r="F767" s="276">
        <f>VLOOKUP(C767,'DB-캐릭터별 스테이지 매칭'!$E$3:$F$302,2,0)</f>
        <v>475</v>
      </c>
      <c r="G767" s="276" t="str">
        <f>VLOOKUP(F767,'DB-캐릭터별 스테이지 매칭'!$I$3:$L$1698,4,0)</f>
        <v>12-39</v>
      </c>
      <c r="H767" s="276">
        <f>_xlfn.IFNA(VLOOKUP(B767,'DB-서식용'!$D$4:$E$12,2,0),"")</f>
        <v>1040410001</v>
      </c>
      <c r="I767" s="29">
        <f>IFERROR((VLOOKUP(F767,'DB-방치 재화'!$B$3:$I$1800,(MATCH(H767,'DB-방치 재화'!$F$1:$I$1,0)+4),0))*60*24*D767,"0")*(1.7+1.58)</f>
        <v>13923.6</v>
      </c>
      <c r="J767" s="29">
        <f>_xlfn.IFNA(IF(H767='DB-일일 퀘스트'!$F$6,VLOOKUP(F767,'DB-방치 재화'!$B$3:$H$1698,5,0)*VLOOKUP(H767,'DB-일일 퀘스트'!$F$6:$H$13,3,0),IF(H767='DB-일일 퀘스트'!$F$7,VLOOKUP(F767,'DB-방치 재화'!$B$3:$H$1698,6,0)*VLOOKUP(H767,'DB-일일 퀘스트'!$F$6:$H$13,3,0),IF(H767='DB-일일 퀘스트'!$F$8,VLOOKUP(F767,'DB-방치 재화'!$B$3:$H$1698,7,0)*VLOOKUP(H767,'DB-일일 퀘스트'!$F$6:$H$13,3,0),VLOOKUP(H767,'DB-일일 퀘스트'!$F$6:$H$13,3,0)))),"0")</f>
        <v>176.875</v>
      </c>
      <c r="K767" s="29">
        <f>_xlfn.IFNA((IF(H767='DB-주간 퀘스트'!$F$6,VLOOKUP(F767,'DB-방치 재화'!$B$3:$H$1698,5,0)*VLOOKUP(H767,'DB-주간 퀘스트'!$F$6:$H$15,3,0),IF(H767='DB-주간 퀘스트'!$F$7,VLOOKUP(F767,'DB-방치 재화'!$B$3:$H$1698,6,0)*VLOOKUP(H767,'DB-주간 퀘스트'!$F$6:$H$15,3,0),IF(H767='DB-주간 퀘스트'!$F$8,VLOOKUP(F767,'DB-방치 재화'!$B$3:$H$1698,7,0)*VLOOKUP(H767,'DB-주간 퀘스트'!$F$6:$H$15,3,0),VLOOKUP(H767,'DB-주간 퀘스트'!$F$6:$H$15,3,0)))))/7,"0")</f>
        <v>50.535714285714285</v>
      </c>
      <c r="L767" s="29">
        <f t="array" ref="L767">_xlfn.IFNA(IF(H767='DB-아스니아 미션'!$F$8,VLOOKUP('주요 재화 수급처 관리'!$F$10:$F$11,'DB-방치 재화'!$B$3:$H$1698,6,0)*'DB-아스니아 미션'!$H$8,VLOOKUP('주요 재화 수급처 관리'!$H$10:$H$11,'DB-아스니아 미션'!$F$7:$H$10,3,0)),"0")/7</f>
        <v>274.28571428571428</v>
      </c>
      <c r="M767" s="29">
        <f>(((VLOOKUP(F767,'DB-방치 재화'!$B$3:$I$1698,8,0)+8)*(VLOOKUP(H767,'DB-파견 작전실'!$L$8:$M$14,2,0)))*D767)</f>
        <v>316.57253333333335</v>
      </c>
      <c r="N767" s="29">
        <f>_xlfn.IFNA(IF(C767&lt;'DB-선물'!$E$5,VLOOKUP('주요 재화 수급처 관리'!$H$10,'DB-선물'!$G$6:$I$9,3,0),(IF('DB-선물'!$E$11&lt;=C767&lt;'DB-선물'!E713,VLOOKUP('주요 재화 수급처 관리'!$H$10,'DB-선물'!$G$12:$I$15,3,0),VLOOKUP(H767,'DB-선물'!$G$18:$I$21,3,0)))),"0")*6*D767</f>
        <v>0</v>
      </c>
      <c r="O767" s="29">
        <f t="array" ref="O767">(_xlfn.IFNA((VLOOKUP((INDEX('DB-메모리얼'!$F$5:$F$98,MATCH(MIN(ABS('DB-메모리얼'!$F$5:$F$98-'주요 재화 수급처 관리'!$C$10)),ABS('DB-메모리얼'!$F$5:$F$98-'주요 재화 수급처 관리'!$C$10),0))),'DB-메모리얼'!$F$5:$K$98,MATCH(H767,'DB-메모리얼'!$H$3:$K$3,0)+2,0)),"0"))*D767/14</f>
        <v>0</v>
      </c>
      <c r="P767" s="29">
        <f t="shared" si="30"/>
        <v>1028</v>
      </c>
      <c r="Q767" s="299">
        <f t="shared" si="31"/>
        <v>15769.868961904762</v>
      </c>
    </row>
    <row r="768" spans="2:17" ht="18" thickTop="1" thickBot="1" x14ac:dyDescent="0.35">
      <c r="B768" s="22" t="s">
        <v>1613</v>
      </c>
      <c r="C768" s="5">
        <v>137</v>
      </c>
      <c r="D768" s="323">
        <v>1</v>
      </c>
      <c r="E768" s="17"/>
      <c r="F768" s="276">
        <f>VLOOKUP(C768,'DB-캐릭터별 스테이지 매칭'!$E$3:$F$302,2,0)</f>
        <v>481</v>
      </c>
      <c r="G768" s="276" t="str">
        <f>VLOOKUP(F768,'DB-캐릭터별 스테이지 매칭'!$I$3:$L$1698,4,0)</f>
        <v>12-45</v>
      </c>
      <c r="H768" s="276">
        <f>_xlfn.IFNA(VLOOKUP(B768,'DB-서식용'!$D$4:$E$12,2,0),"")</f>
        <v>1040410001</v>
      </c>
      <c r="I768" s="29">
        <f>IFERROR((VLOOKUP(F768,'DB-방치 재화'!$B$3:$I$1800,(MATCH(H768,'DB-방치 재화'!$F$1:$I$1,0)+4),0))*60*24*D768,"0")*(1.7+1.58)</f>
        <v>13979.36</v>
      </c>
      <c r="J768" s="29">
        <f>_xlfn.IFNA(IF(H768='DB-일일 퀘스트'!$F$6,VLOOKUP(F768,'DB-방치 재화'!$B$3:$H$1698,5,0)*VLOOKUP(H768,'DB-일일 퀘스트'!$F$6:$H$13,3,0),IF(H768='DB-일일 퀘스트'!$F$7,VLOOKUP(F768,'DB-방치 재화'!$B$3:$H$1698,6,0)*VLOOKUP(H768,'DB-일일 퀘스트'!$F$6:$H$13,3,0),IF(H768='DB-일일 퀘스트'!$F$8,VLOOKUP(F768,'DB-방치 재화'!$B$3:$H$1698,7,0)*VLOOKUP(H768,'DB-일일 퀘스트'!$F$6:$H$13,3,0),VLOOKUP(H768,'DB-일일 퀘스트'!$F$6:$H$13,3,0)))),"0")</f>
        <v>177.58333333333331</v>
      </c>
      <c r="K768" s="29">
        <f>_xlfn.IFNA((IF(H768='DB-주간 퀘스트'!$F$6,VLOOKUP(F768,'DB-방치 재화'!$B$3:$H$1698,5,0)*VLOOKUP(H768,'DB-주간 퀘스트'!$F$6:$H$15,3,0),IF(H768='DB-주간 퀘스트'!$F$7,VLOOKUP(F768,'DB-방치 재화'!$B$3:$H$1698,6,0)*VLOOKUP(H768,'DB-주간 퀘스트'!$F$6:$H$15,3,0),IF(H768='DB-주간 퀘스트'!$F$8,VLOOKUP(F768,'DB-방치 재화'!$B$3:$H$1698,7,0)*VLOOKUP(H768,'DB-주간 퀘스트'!$F$6:$H$15,3,0),VLOOKUP(H768,'DB-주간 퀘스트'!$F$6:$H$15,3,0)))))/7,"0")</f>
        <v>50.738095238095234</v>
      </c>
      <c r="L768" s="29">
        <f t="array" ref="L768">_xlfn.IFNA(IF(H768='DB-아스니아 미션'!$F$8,VLOOKUP('주요 재화 수급처 관리'!$F$10:$F$11,'DB-방치 재화'!$B$3:$H$1698,6,0)*'DB-아스니아 미션'!$H$8,VLOOKUP('주요 재화 수급처 관리'!$H$10:$H$11,'DB-아스니아 미션'!$F$7:$H$10,3,0)),"0")/7</f>
        <v>274.28571428571428</v>
      </c>
      <c r="M768" s="29">
        <f>(((VLOOKUP(F768,'DB-방치 재화'!$B$3:$I$1698,8,0)+8)*(VLOOKUP(H768,'DB-파견 작전실'!$L$8:$M$14,2,0)))*D768)</f>
        <v>316.57253333333335</v>
      </c>
      <c r="N768" s="29">
        <f>_xlfn.IFNA(IF(C768&lt;'DB-선물'!$E$5,VLOOKUP('주요 재화 수급처 관리'!$H$10,'DB-선물'!$G$6:$I$9,3,0),(IF('DB-선물'!$E$11&lt;=C768&lt;'DB-선물'!E714,VLOOKUP('주요 재화 수급처 관리'!$H$10,'DB-선물'!$G$12:$I$15,3,0),VLOOKUP(H768,'DB-선물'!$G$18:$I$21,3,0)))),"0")*6*D768</f>
        <v>0</v>
      </c>
      <c r="O768" s="29">
        <f t="array" ref="O768">(_xlfn.IFNA((VLOOKUP((INDEX('DB-메모리얼'!$F$5:$F$98,MATCH(MIN(ABS('DB-메모리얼'!$F$5:$F$98-'주요 재화 수급처 관리'!$C$10)),ABS('DB-메모리얼'!$F$5:$F$98-'주요 재화 수급처 관리'!$C$10),0))),'DB-메모리얼'!$F$5:$K$98,MATCH(H768,'DB-메모리얼'!$H$3:$K$3,0)+2,0)),"0"))*D768/14</f>
        <v>0</v>
      </c>
      <c r="P768" s="29">
        <f t="shared" si="30"/>
        <v>1028</v>
      </c>
      <c r="Q768" s="299">
        <f t="shared" si="31"/>
        <v>15826.539676190478</v>
      </c>
    </row>
    <row r="769" spans="2:17" ht="18" thickTop="1" thickBot="1" x14ac:dyDescent="0.35">
      <c r="B769" s="22" t="s">
        <v>1613</v>
      </c>
      <c r="C769" s="5">
        <v>138</v>
      </c>
      <c r="D769" s="323">
        <v>1</v>
      </c>
      <c r="E769" s="17"/>
      <c r="F769" s="276">
        <f>VLOOKUP(C769,'DB-캐릭터별 스테이지 매칭'!$E$3:$F$302,2,0)</f>
        <v>487</v>
      </c>
      <c r="G769" s="276" t="str">
        <f>VLOOKUP(F769,'DB-캐릭터별 스테이지 매칭'!$I$3:$L$1698,4,0)</f>
        <v>12-51</v>
      </c>
      <c r="H769" s="276">
        <f>_xlfn.IFNA(VLOOKUP(B769,'DB-서식용'!$D$4:$E$12,2,0),"")</f>
        <v>1040410001</v>
      </c>
      <c r="I769" s="29">
        <f>IFERROR((VLOOKUP(F769,'DB-방치 재화'!$B$3:$I$1800,(MATCH(H769,'DB-방치 재화'!$F$1:$I$1,0)+4),0))*60*24*D769,"0")*(1.7+1.58)</f>
        <v>14035.12</v>
      </c>
      <c r="J769" s="29">
        <f>_xlfn.IFNA(IF(H769='DB-일일 퀘스트'!$F$6,VLOOKUP(F769,'DB-방치 재화'!$B$3:$H$1698,5,0)*VLOOKUP(H769,'DB-일일 퀘스트'!$F$6:$H$13,3,0),IF(H769='DB-일일 퀘스트'!$F$7,VLOOKUP(F769,'DB-방치 재화'!$B$3:$H$1698,6,0)*VLOOKUP(H769,'DB-일일 퀘스트'!$F$6:$H$13,3,0),IF(H769='DB-일일 퀘스트'!$F$8,VLOOKUP(F769,'DB-방치 재화'!$B$3:$H$1698,7,0)*VLOOKUP(H769,'DB-일일 퀘스트'!$F$6:$H$13,3,0),VLOOKUP(H769,'DB-일일 퀘스트'!$F$6:$H$13,3,0)))),"0")</f>
        <v>178.29166666666666</v>
      </c>
      <c r="K769" s="29">
        <f>_xlfn.IFNA((IF(H769='DB-주간 퀘스트'!$F$6,VLOOKUP(F769,'DB-방치 재화'!$B$3:$H$1698,5,0)*VLOOKUP(H769,'DB-주간 퀘스트'!$F$6:$H$15,3,0),IF(H769='DB-주간 퀘스트'!$F$7,VLOOKUP(F769,'DB-방치 재화'!$B$3:$H$1698,6,0)*VLOOKUP(H769,'DB-주간 퀘스트'!$F$6:$H$15,3,0),IF(H769='DB-주간 퀘스트'!$F$8,VLOOKUP(F769,'DB-방치 재화'!$B$3:$H$1698,7,0)*VLOOKUP(H769,'DB-주간 퀘스트'!$F$6:$H$15,3,0),VLOOKUP(H769,'DB-주간 퀘스트'!$F$6:$H$15,3,0)))))/7,"0")</f>
        <v>50.94047619047619</v>
      </c>
      <c r="L769" s="29">
        <f t="array" ref="L769">_xlfn.IFNA(IF(H769='DB-아스니아 미션'!$F$8,VLOOKUP('주요 재화 수급처 관리'!$F$10:$F$11,'DB-방치 재화'!$B$3:$H$1698,6,0)*'DB-아스니아 미션'!$H$8,VLOOKUP('주요 재화 수급처 관리'!$H$10:$H$11,'DB-아스니아 미션'!$F$7:$H$10,3,0)),"0")/7</f>
        <v>274.28571428571428</v>
      </c>
      <c r="M769" s="29">
        <f>(((VLOOKUP(F769,'DB-방치 재화'!$B$3:$I$1698,8,0)+8)*(VLOOKUP(H769,'DB-파견 작전실'!$L$8:$M$14,2,0)))*D769)</f>
        <v>316.57253333333335</v>
      </c>
      <c r="N769" s="29">
        <f>_xlfn.IFNA(IF(C769&lt;'DB-선물'!$E$5,VLOOKUP('주요 재화 수급처 관리'!$H$10,'DB-선물'!$G$6:$I$9,3,0),(IF('DB-선물'!$E$11&lt;=C769&lt;'DB-선물'!E715,VLOOKUP('주요 재화 수급처 관리'!$H$10,'DB-선물'!$G$12:$I$15,3,0),VLOOKUP(H769,'DB-선물'!$G$18:$I$21,3,0)))),"0")*6*D769</f>
        <v>0</v>
      </c>
      <c r="O769" s="29">
        <f t="array" ref="O769">(_xlfn.IFNA((VLOOKUP((INDEX('DB-메모리얼'!$F$5:$F$98,MATCH(MIN(ABS('DB-메모리얼'!$F$5:$F$98-'주요 재화 수급처 관리'!$C$10)),ABS('DB-메모리얼'!$F$5:$F$98-'주요 재화 수급처 관리'!$C$10),0))),'DB-메모리얼'!$F$5:$K$98,MATCH(H769,'DB-메모리얼'!$H$3:$K$3,0)+2,0)),"0"))*D769/14</f>
        <v>0</v>
      </c>
      <c r="P769" s="29">
        <f t="shared" si="30"/>
        <v>1028</v>
      </c>
      <c r="Q769" s="299">
        <f t="shared" si="31"/>
        <v>15883.210390476192</v>
      </c>
    </row>
    <row r="770" spans="2:17" ht="18" thickTop="1" thickBot="1" x14ac:dyDescent="0.35">
      <c r="B770" s="22" t="s">
        <v>1613</v>
      </c>
      <c r="C770" s="5">
        <v>139</v>
      </c>
      <c r="D770" s="323">
        <v>1</v>
      </c>
      <c r="E770" s="17"/>
      <c r="F770" s="276">
        <f>VLOOKUP(C770,'DB-캐릭터별 스테이지 매칭'!$E$3:$F$302,2,0)</f>
        <v>492</v>
      </c>
      <c r="G770" s="276" t="str">
        <f>VLOOKUP(F770,'DB-캐릭터별 스테이지 매칭'!$I$3:$L$1698,4,0)</f>
        <v>12-56</v>
      </c>
      <c r="H770" s="276">
        <f>_xlfn.IFNA(VLOOKUP(B770,'DB-서식용'!$D$4:$E$12,2,0),"")</f>
        <v>1040410001</v>
      </c>
      <c r="I770" s="29">
        <f>IFERROR((VLOOKUP(F770,'DB-방치 재화'!$B$3:$I$1800,(MATCH(H770,'DB-방치 재화'!$F$1:$I$1,0)+4),0))*60*24*D770,"0")*(1.7+1.58)</f>
        <v>14084.320000000002</v>
      </c>
      <c r="J770" s="29">
        <f>_xlfn.IFNA(IF(H770='DB-일일 퀘스트'!$F$6,VLOOKUP(F770,'DB-방치 재화'!$B$3:$H$1698,5,0)*VLOOKUP(H770,'DB-일일 퀘스트'!$F$6:$H$13,3,0),IF(H770='DB-일일 퀘스트'!$F$7,VLOOKUP(F770,'DB-방치 재화'!$B$3:$H$1698,6,0)*VLOOKUP(H770,'DB-일일 퀘스트'!$F$6:$H$13,3,0),IF(H770='DB-일일 퀘스트'!$F$8,VLOOKUP(F770,'DB-방치 재화'!$B$3:$H$1698,7,0)*VLOOKUP(H770,'DB-일일 퀘스트'!$F$6:$H$13,3,0),VLOOKUP(H770,'DB-일일 퀘스트'!$F$6:$H$13,3,0)))),"0")</f>
        <v>178.91666666666666</v>
      </c>
      <c r="K770" s="29">
        <f>_xlfn.IFNA((IF(H770='DB-주간 퀘스트'!$F$6,VLOOKUP(F770,'DB-방치 재화'!$B$3:$H$1698,5,0)*VLOOKUP(H770,'DB-주간 퀘스트'!$F$6:$H$15,3,0),IF(H770='DB-주간 퀘스트'!$F$7,VLOOKUP(F770,'DB-방치 재화'!$B$3:$H$1698,6,0)*VLOOKUP(H770,'DB-주간 퀘스트'!$F$6:$H$15,3,0),IF(H770='DB-주간 퀘스트'!$F$8,VLOOKUP(F770,'DB-방치 재화'!$B$3:$H$1698,7,0)*VLOOKUP(H770,'DB-주간 퀘스트'!$F$6:$H$15,3,0),VLOOKUP(H770,'DB-주간 퀘스트'!$F$6:$H$15,3,0)))))/7,"0")</f>
        <v>51.119047619047613</v>
      </c>
      <c r="L770" s="29">
        <f t="array" ref="L770">_xlfn.IFNA(IF(H770='DB-아스니아 미션'!$F$8,VLOOKUP('주요 재화 수급처 관리'!$F$10:$F$11,'DB-방치 재화'!$B$3:$H$1698,6,0)*'DB-아스니아 미션'!$H$8,VLOOKUP('주요 재화 수급처 관리'!$H$10:$H$11,'DB-아스니아 미션'!$F$7:$H$10,3,0)),"0")/7</f>
        <v>274.28571428571428</v>
      </c>
      <c r="M770" s="29">
        <f>(((VLOOKUP(F770,'DB-방치 재화'!$B$3:$I$1698,8,0)+8)*(VLOOKUP(H770,'DB-파견 작전실'!$L$8:$M$14,2,0)))*D770)</f>
        <v>316.57253333333335</v>
      </c>
      <c r="N770" s="29">
        <f>_xlfn.IFNA(IF(C770&lt;'DB-선물'!$E$5,VLOOKUP('주요 재화 수급처 관리'!$H$10,'DB-선물'!$G$6:$I$9,3,0),(IF('DB-선물'!$E$11&lt;=C770&lt;'DB-선물'!E716,VLOOKUP('주요 재화 수급처 관리'!$H$10,'DB-선물'!$G$12:$I$15,3,0),VLOOKUP(H770,'DB-선물'!$G$18:$I$21,3,0)))),"0")*6*D770</f>
        <v>0</v>
      </c>
      <c r="O770" s="29">
        <f t="array" ref="O770">(_xlfn.IFNA((VLOOKUP((INDEX('DB-메모리얼'!$F$5:$F$98,MATCH(MIN(ABS('DB-메모리얼'!$F$5:$F$98-'주요 재화 수급처 관리'!$C$10)),ABS('DB-메모리얼'!$F$5:$F$98-'주요 재화 수급처 관리'!$C$10),0))),'DB-메모리얼'!$F$5:$K$98,MATCH(H770,'DB-메모리얼'!$H$3:$K$3,0)+2,0)),"0"))*D770/14</f>
        <v>0</v>
      </c>
      <c r="P770" s="29">
        <f t="shared" si="30"/>
        <v>1028</v>
      </c>
      <c r="Q770" s="299">
        <f t="shared" si="31"/>
        <v>15933.213961904763</v>
      </c>
    </row>
    <row r="771" spans="2:17" ht="18" thickTop="1" thickBot="1" x14ac:dyDescent="0.35">
      <c r="B771" s="22" t="s">
        <v>1613</v>
      </c>
      <c r="C771" s="5">
        <v>140</v>
      </c>
      <c r="D771" s="323">
        <v>1</v>
      </c>
      <c r="E771" s="17"/>
      <c r="F771" s="276">
        <f>VLOOKUP(C771,'DB-캐릭터별 스테이지 매칭'!$E$3:$F$302,2,0)</f>
        <v>498</v>
      </c>
      <c r="G771" s="276" t="str">
        <f>VLOOKUP(F771,'DB-캐릭터별 스테이지 매칭'!$I$3:$L$1698,4,0)</f>
        <v>13-2</v>
      </c>
      <c r="H771" s="276">
        <f>_xlfn.IFNA(VLOOKUP(B771,'DB-서식용'!$D$4:$E$12,2,0),"")</f>
        <v>1040410001</v>
      </c>
      <c r="I771" s="29">
        <f>IFERROR((VLOOKUP(F771,'DB-방치 재화'!$B$3:$I$1800,(MATCH(H771,'DB-방치 재화'!$F$1:$I$1,0)+4),0))*60*24*D771,"0")*(1.7+1.58)</f>
        <v>14140.080000000002</v>
      </c>
      <c r="J771" s="29">
        <f>_xlfn.IFNA(IF(H771='DB-일일 퀘스트'!$F$6,VLOOKUP(F771,'DB-방치 재화'!$B$3:$H$1698,5,0)*VLOOKUP(H771,'DB-일일 퀘스트'!$F$6:$H$13,3,0),IF(H771='DB-일일 퀘스트'!$F$7,VLOOKUP(F771,'DB-방치 재화'!$B$3:$H$1698,6,0)*VLOOKUP(H771,'DB-일일 퀘스트'!$F$6:$H$13,3,0),IF(H771='DB-일일 퀘스트'!$F$8,VLOOKUP(F771,'DB-방치 재화'!$B$3:$H$1698,7,0)*VLOOKUP(H771,'DB-일일 퀘스트'!$F$6:$H$13,3,0),VLOOKUP(H771,'DB-일일 퀘스트'!$F$6:$H$13,3,0)))),"0")</f>
        <v>179.625</v>
      </c>
      <c r="K771" s="29">
        <f>_xlfn.IFNA((IF(H771='DB-주간 퀘스트'!$F$6,VLOOKUP(F771,'DB-방치 재화'!$B$3:$H$1698,5,0)*VLOOKUP(H771,'DB-주간 퀘스트'!$F$6:$H$15,3,0),IF(H771='DB-주간 퀘스트'!$F$7,VLOOKUP(F771,'DB-방치 재화'!$B$3:$H$1698,6,0)*VLOOKUP(H771,'DB-주간 퀘스트'!$F$6:$H$15,3,0),IF(H771='DB-주간 퀘스트'!$F$8,VLOOKUP(F771,'DB-방치 재화'!$B$3:$H$1698,7,0)*VLOOKUP(H771,'DB-주간 퀘스트'!$F$6:$H$15,3,0),VLOOKUP(H771,'DB-주간 퀘스트'!$F$6:$H$15,3,0)))))/7,"0")</f>
        <v>51.321428571428569</v>
      </c>
      <c r="L771" s="29">
        <f t="array" ref="L771">_xlfn.IFNA(IF(H771='DB-아스니아 미션'!$F$8,VLOOKUP('주요 재화 수급처 관리'!$F$10:$F$11,'DB-방치 재화'!$B$3:$H$1698,6,0)*'DB-아스니아 미션'!$H$8,VLOOKUP('주요 재화 수급처 관리'!$H$10:$H$11,'DB-아스니아 미션'!$F$7:$H$10,3,0)),"0")/7</f>
        <v>274.28571428571428</v>
      </c>
      <c r="M771" s="29">
        <f>(((VLOOKUP(F771,'DB-방치 재화'!$B$3:$I$1698,8,0)+8)*(VLOOKUP(H771,'DB-파견 작전실'!$L$8:$M$14,2,0)))*D771)</f>
        <v>316.57253333333335</v>
      </c>
      <c r="N771" s="29">
        <f>_xlfn.IFNA(IF(C771&lt;'DB-선물'!$E$5,VLOOKUP('주요 재화 수급처 관리'!$H$10,'DB-선물'!$G$6:$I$9,3,0),(IF('DB-선물'!$E$11&lt;=C771&lt;'DB-선물'!E717,VLOOKUP('주요 재화 수급처 관리'!$H$10,'DB-선물'!$G$12:$I$15,3,0),VLOOKUP(H771,'DB-선물'!$G$18:$I$21,3,0)))),"0")*6*D771</f>
        <v>0</v>
      </c>
      <c r="O771" s="29">
        <f t="array" ref="O771">(_xlfn.IFNA((VLOOKUP((INDEX('DB-메모리얼'!$F$5:$F$98,MATCH(MIN(ABS('DB-메모리얼'!$F$5:$F$98-'주요 재화 수급처 관리'!$C$10)),ABS('DB-메모리얼'!$F$5:$F$98-'주요 재화 수급처 관리'!$C$10),0))),'DB-메모리얼'!$F$5:$K$98,MATCH(H771,'DB-메모리얼'!$H$3:$K$3,0)+2,0)),"0"))*D771/14</f>
        <v>0</v>
      </c>
      <c r="P771" s="29">
        <f t="shared" si="30"/>
        <v>1028</v>
      </c>
      <c r="Q771" s="299">
        <f t="shared" si="31"/>
        <v>15989.884676190479</v>
      </c>
    </row>
    <row r="772" spans="2:17" ht="18" thickTop="1" thickBot="1" x14ac:dyDescent="0.35">
      <c r="B772" s="22" t="s">
        <v>1613</v>
      </c>
      <c r="C772" s="116">
        <v>141</v>
      </c>
      <c r="D772" s="323">
        <v>1</v>
      </c>
      <c r="E772" s="17"/>
      <c r="F772" s="276">
        <f>VLOOKUP(C772,'DB-캐릭터별 스테이지 매칭'!$E$3:$F$302,2,0)</f>
        <v>504</v>
      </c>
      <c r="G772" s="276" t="str">
        <f>VLOOKUP(F772,'DB-캐릭터별 스테이지 매칭'!$I$3:$L$1698,4,0)</f>
        <v>13-8</v>
      </c>
      <c r="H772" s="276">
        <f>_xlfn.IFNA(VLOOKUP(B772,'DB-서식용'!$D$4:$E$12,2,0),"")</f>
        <v>1040410001</v>
      </c>
      <c r="I772" s="29">
        <f>IFERROR((VLOOKUP(F772,'DB-방치 재화'!$B$3:$I$1800,(MATCH(H772,'DB-방치 재화'!$F$1:$I$1,0)+4),0))*60*24*D772,"0")*(1.7+1.58)</f>
        <v>14195.840000000002</v>
      </c>
      <c r="J772" s="29">
        <f>_xlfn.IFNA(IF(H772='DB-일일 퀘스트'!$F$6,VLOOKUP(F772,'DB-방치 재화'!$B$3:$H$1698,5,0)*VLOOKUP(H772,'DB-일일 퀘스트'!$F$6:$H$13,3,0),IF(H772='DB-일일 퀘스트'!$F$7,VLOOKUP(F772,'DB-방치 재화'!$B$3:$H$1698,6,0)*VLOOKUP(H772,'DB-일일 퀘스트'!$F$6:$H$13,3,0),IF(H772='DB-일일 퀘스트'!$F$8,VLOOKUP(F772,'DB-방치 재화'!$B$3:$H$1698,7,0)*VLOOKUP(H772,'DB-일일 퀘스트'!$F$6:$H$13,3,0),VLOOKUP(H772,'DB-일일 퀘스트'!$F$6:$H$13,3,0)))),"0")</f>
        <v>180.33333333333334</v>
      </c>
      <c r="K772" s="29">
        <f>_xlfn.IFNA((IF(H772='DB-주간 퀘스트'!$F$6,VLOOKUP(F772,'DB-방치 재화'!$B$3:$H$1698,5,0)*VLOOKUP(H772,'DB-주간 퀘스트'!$F$6:$H$15,3,0),IF(H772='DB-주간 퀘스트'!$F$7,VLOOKUP(F772,'DB-방치 재화'!$B$3:$H$1698,6,0)*VLOOKUP(H772,'DB-주간 퀘스트'!$F$6:$H$15,3,0),IF(H772='DB-주간 퀘스트'!$F$8,VLOOKUP(F772,'DB-방치 재화'!$B$3:$H$1698,7,0)*VLOOKUP(H772,'DB-주간 퀘스트'!$F$6:$H$15,3,0),VLOOKUP(H772,'DB-주간 퀘스트'!$F$6:$H$15,3,0)))))/7,"0")</f>
        <v>51.523809523809526</v>
      </c>
      <c r="L772" s="29">
        <f t="array" ref="L772">_xlfn.IFNA(IF(H772='DB-아스니아 미션'!$F$8,VLOOKUP('주요 재화 수급처 관리'!$F$10:$F$11,'DB-방치 재화'!$B$3:$H$1698,6,0)*'DB-아스니아 미션'!$H$8,VLOOKUP('주요 재화 수급처 관리'!$H$10:$H$11,'DB-아스니아 미션'!$F$7:$H$10,3,0)),"0")/7</f>
        <v>274.28571428571428</v>
      </c>
      <c r="M772" s="29">
        <f>(((VLOOKUP(F772,'DB-방치 재화'!$B$3:$I$1698,8,0)+8)*(VLOOKUP(H772,'DB-파견 작전실'!$L$8:$M$14,2,0)))*D772)</f>
        <v>316.57253333333335</v>
      </c>
      <c r="N772" s="29">
        <f>_xlfn.IFNA(IF(C772&lt;'DB-선물'!$E$5,VLOOKUP('주요 재화 수급처 관리'!$H$10,'DB-선물'!$G$6:$I$9,3,0),(IF('DB-선물'!$E$11&lt;=C772&lt;'DB-선물'!E718,VLOOKUP('주요 재화 수급처 관리'!$H$10,'DB-선물'!$G$12:$I$15,3,0),VLOOKUP(H772,'DB-선물'!$G$18:$I$21,3,0)))),"0")*6*D772</f>
        <v>0</v>
      </c>
      <c r="O772" s="29">
        <f t="array" ref="O772">(_xlfn.IFNA((VLOOKUP((INDEX('DB-메모리얼'!$F$5:$F$98,MATCH(MIN(ABS('DB-메모리얼'!$F$5:$F$98-'주요 재화 수급처 관리'!$C$10)),ABS('DB-메모리얼'!$F$5:$F$98-'주요 재화 수급처 관리'!$C$10),0))),'DB-메모리얼'!$F$5:$K$98,MATCH(H772,'DB-메모리얼'!$H$3:$K$3,0)+2,0)),"0"))*D772/14</f>
        <v>0</v>
      </c>
      <c r="P772" s="29">
        <f t="shared" si="30"/>
        <v>1028</v>
      </c>
      <c r="Q772" s="299">
        <f t="shared" si="31"/>
        <v>16046.555390476193</v>
      </c>
    </row>
    <row r="773" spans="2:17" ht="18" thickTop="1" thickBot="1" x14ac:dyDescent="0.35">
      <c r="B773" s="22" t="s">
        <v>1613</v>
      </c>
      <c r="C773" s="116">
        <v>142</v>
      </c>
      <c r="D773" s="323">
        <v>1</v>
      </c>
      <c r="E773" s="17"/>
      <c r="F773" s="276">
        <f>VLOOKUP(C773,'DB-캐릭터별 스테이지 매칭'!$E$3:$F$302,2,0)</f>
        <v>510</v>
      </c>
      <c r="G773" s="276" t="str">
        <f>VLOOKUP(F773,'DB-캐릭터별 스테이지 매칭'!$I$3:$L$1698,4,0)</f>
        <v>13-14</v>
      </c>
      <c r="H773" s="276">
        <f>_xlfn.IFNA(VLOOKUP(B773,'DB-서식용'!$D$4:$E$12,2,0),"")</f>
        <v>1040410001</v>
      </c>
      <c r="I773" s="29">
        <f>IFERROR((VLOOKUP(F773,'DB-방치 재화'!$B$3:$I$1800,(MATCH(H773,'DB-방치 재화'!$F$1:$I$1,0)+4),0))*60*24*D773,"0")*(1.7+1.58)</f>
        <v>14251.6</v>
      </c>
      <c r="J773" s="29">
        <f>_xlfn.IFNA(IF(H773='DB-일일 퀘스트'!$F$6,VLOOKUP(F773,'DB-방치 재화'!$B$3:$H$1698,5,0)*VLOOKUP(H773,'DB-일일 퀘스트'!$F$6:$H$13,3,0),IF(H773='DB-일일 퀘스트'!$F$7,VLOOKUP(F773,'DB-방치 재화'!$B$3:$H$1698,6,0)*VLOOKUP(H773,'DB-일일 퀘스트'!$F$6:$H$13,3,0),IF(H773='DB-일일 퀘스트'!$F$8,VLOOKUP(F773,'DB-방치 재화'!$B$3:$H$1698,7,0)*VLOOKUP(H773,'DB-일일 퀘스트'!$F$6:$H$13,3,0),VLOOKUP(H773,'DB-일일 퀘스트'!$F$6:$H$13,3,0)))),"0")</f>
        <v>181.04166666666666</v>
      </c>
      <c r="K773" s="29">
        <f>_xlfn.IFNA((IF(H773='DB-주간 퀘스트'!$F$6,VLOOKUP(F773,'DB-방치 재화'!$B$3:$H$1698,5,0)*VLOOKUP(H773,'DB-주간 퀘스트'!$F$6:$H$15,3,0),IF(H773='DB-주간 퀘스트'!$F$7,VLOOKUP(F773,'DB-방치 재화'!$B$3:$H$1698,6,0)*VLOOKUP(H773,'DB-주간 퀘스트'!$F$6:$H$15,3,0),IF(H773='DB-주간 퀘스트'!$F$8,VLOOKUP(F773,'DB-방치 재화'!$B$3:$H$1698,7,0)*VLOOKUP(H773,'DB-주간 퀘스트'!$F$6:$H$15,3,0),VLOOKUP(H773,'DB-주간 퀘스트'!$F$6:$H$15,3,0)))))/7,"0")</f>
        <v>51.726190476190474</v>
      </c>
      <c r="L773" s="29">
        <f t="array" ref="L773">_xlfn.IFNA(IF(H773='DB-아스니아 미션'!$F$8,VLOOKUP('주요 재화 수급처 관리'!$F$10:$F$11,'DB-방치 재화'!$B$3:$H$1698,6,0)*'DB-아스니아 미션'!$H$8,VLOOKUP('주요 재화 수급처 관리'!$H$10:$H$11,'DB-아스니아 미션'!$F$7:$H$10,3,0)),"0")/7</f>
        <v>274.28571428571428</v>
      </c>
      <c r="M773" s="29">
        <f>(((VLOOKUP(F773,'DB-방치 재화'!$B$3:$I$1698,8,0)+8)*(VLOOKUP(H773,'DB-파견 작전실'!$L$8:$M$14,2,0)))*D773)</f>
        <v>316.57253333333335</v>
      </c>
      <c r="N773" s="29">
        <f>_xlfn.IFNA(IF(C773&lt;'DB-선물'!$E$5,VLOOKUP('주요 재화 수급처 관리'!$H$10,'DB-선물'!$G$6:$I$9,3,0),(IF('DB-선물'!$E$11&lt;=C773&lt;'DB-선물'!E719,VLOOKUP('주요 재화 수급처 관리'!$H$10,'DB-선물'!$G$12:$I$15,3,0),VLOOKUP(H773,'DB-선물'!$G$18:$I$21,3,0)))),"0")*6*D773</f>
        <v>0</v>
      </c>
      <c r="O773" s="29">
        <f t="array" ref="O773">(_xlfn.IFNA((VLOOKUP((INDEX('DB-메모리얼'!$F$5:$F$98,MATCH(MIN(ABS('DB-메모리얼'!$F$5:$F$98-'주요 재화 수급처 관리'!$C$10)),ABS('DB-메모리얼'!$F$5:$F$98-'주요 재화 수급처 관리'!$C$10),0))),'DB-메모리얼'!$F$5:$K$98,MATCH(H773,'DB-메모리얼'!$H$3:$K$3,0)+2,0)),"0"))*D773/14</f>
        <v>0</v>
      </c>
      <c r="P773" s="29">
        <f t="shared" si="30"/>
        <v>1028</v>
      </c>
      <c r="Q773" s="299">
        <f t="shared" si="31"/>
        <v>16103.226104761905</v>
      </c>
    </row>
    <row r="774" spans="2:17" ht="18" thickTop="1" thickBot="1" x14ac:dyDescent="0.35">
      <c r="B774" s="22" t="s">
        <v>1613</v>
      </c>
      <c r="C774" s="116">
        <v>143</v>
      </c>
      <c r="D774" s="323">
        <v>1</v>
      </c>
      <c r="E774" s="17"/>
      <c r="F774" s="276">
        <f>VLOOKUP(C774,'DB-캐릭터별 스테이지 매칭'!$E$3:$F$302,2,0)</f>
        <v>515</v>
      </c>
      <c r="G774" s="276" t="str">
        <f>VLOOKUP(F774,'DB-캐릭터별 스테이지 매칭'!$I$3:$L$1698,4,0)</f>
        <v>13-19</v>
      </c>
      <c r="H774" s="276">
        <f>_xlfn.IFNA(VLOOKUP(B774,'DB-서식용'!$D$4:$E$12,2,0),"")</f>
        <v>1040410001</v>
      </c>
      <c r="I774" s="29">
        <f>IFERROR((VLOOKUP(F774,'DB-방치 재화'!$B$3:$I$1800,(MATCH(H774,'DB-방치 재화'!$F$1:$I$1,0)+4),0))*60*24*D774,"0")*(1.7+1.58)</f>
        <v>14300.800000000001</v>
      </c>
      <c r="J774" s="29">
        <f>_xlfn.IFNA(IF(H774='DB-일일 퀘스트'!$F$6,VLOOKUP(F774,'DB-방치 재화'!$B$3:$H$1698,5,0)*VLOOKUP(H774,'DB-일일 퀘스트'!$F$6:$H$13,3,0),IF(H774='DB-일일 퀘스트'!$F$7,VLOOKUP(F774,'DB-방치 재화'!$B$3:$H$1698,6,0)*VLOOKUP(H774,'DB-일일 퀘스트'!$F$6:$H$13,3,0),IF(H774='DB-일일 퀘스트'!$F$8,VLOOKUP(F774,'DB-방치 재화'!$B$3:$H$1698,7,0)*VLOOKUP(H774,'DB-일일 퀘스트'!$F$6:$H$13,3,0),VLOOKUP(H774,'DB-일일 퀘스트'!$F$6:$H$13,3,0)))),"0")</f>
        <v>181.66666666666666</v>
      </c>
      <c r="K774" s="29">
        <f>_xlfn.IFNA((IF(H774='DB-주간 퀘스트'!$F$6,VLOOKUP(F774,'DB-방치 재화'!$B$3:$H$1698,5,0)*VLOOKUP(H774,'DB-주간 퀘스트'!$F$6:$H$15,3,0),IF(H774='DB-주간 퀘스트'!$F$7,VLOOKUP(F774,'DB-방치 재화'!$B$3:$H$1698,6,0)*VLOOKUP(H774,'DB-주간 퀘스트'!$F$6:$H$15,3,0),IF(H774='DB-주간 퀘스트'!$F$8,VLOOKUP(F774,'DB-방치 재화'!$B$3:$H$1698,7,0)*VLOOKUP(H774,'DB-주간 퀘스트'!$F$6:$H$15,3,0),VLOOKUP(H774,'DB-주간 퀘스트'!$F$6:$H$15,3,0)))))/7,"0")</f>
        <v>51.904761904761905</v>
      </c>
      <c r="L774" s="29">
        <f t="array" ref="L774">_xlfn.IFNA(IF(H774='DB-아스니아 미션'!$F$8,VLOOKUP('주요 재화 수급처 관리'!$F$10:$F$11,'DB-방치 재화'!$B$3:$H$1698,6,0)*'DB-아스니아 미션'!$H$8,VLOOKUP('주요 재화 수급처 관리'!$H$10:$H$11,'DB-아스니아 미션'!$F$7:$H$10,3,0)),"0")/7</f>
        <v>274.28571428571428</v>
      </c>
      <c r="M774" s="29">
        <f>(((VLOOKUP(F774,'DB-방치 재화'!$B$3:$I$1698,8,0)+8)*(VLOOKUP(H774,'DB-파견 작전실'!$L$8:$M$14,2,0)))*D774)</f>
        <v>316.57253333333335</v>
      </c>
      <c r="N774" s="29">
        <f>_xlfn.IFNA(IF(C774&lt;'DB-선물'!$E$5,VLOOKUP('주요 재화 수급처 관리'!$H$10,'DB-선물'!$G$6:$I$9,3,0),(IF('DB-선물'!$E$11&lt;=C774&lt;'DB-선물'!E720,VLOOKUP('주요 재화 수급처 관리'!$H$10,'DB-선물'!$G$12:$I$15,3,0),VLOOKUP(H774,'DB-선물'!$G$18:$I$21,3,0)))),"0")*6*D774</f>
        <v>0</v>
      </c>
      <c r="O774" s="29">
        <f t="array" ref="O774">(_xlfn.IFNA((VLOOKUP((INDEX('DB-메모리얼'!$F$5:$F$98,MATCH(MIN(ABS('DB-메모리얼'!$F$5:$F$98-'주요 재화 수급처 관리'!$C$10)),ABS('DB-메모리얼'!$F$5:$F$98-'주요 재화 수급처 관리'!$C$10),0))),'DB-메모리얼'!$F$5:$K$98,MATCH(H774,'DB-메모리얼'!$H$3:$K$3,0)+2,0)),"0"))*D774/14</f>
        <v>0</v>
      </c>
      <c r="P774" s="29">
        <f t="shared" si="30"/>
        <v>1028</v>
      </c>
      <c r="Q774" s="299">
        <f t="shared" si="31"/>
        <v>16153.229676190476</v>
      </c>
    </row>
    <row r="775" spans="2:17" ht="18" thickTop="1" thickBot="1" x14ac:dyDescent="0.35">
      <c r="B775" s="22" t="s">
        <v>1613</v>
      </c>
      <c r="C775" s="116">
        <v>144</v>
      </c>
      <c r="D775" s="323">
        <v>1</v>
      </c>
      <c r="E775" s="17"/>
      <c r="F775" s="276">
        <f>VLOOKUP(C775,'DB-캐릭터별 스테이지 매칭'!$E$3:$F$302,2,0)</f>
        <v>521</v>
      </c>
      <c r="G775" s="276" t="str">
        <f>VLOOKUP(F775,'DB-캐릭터별 스테이지 매칭'!$I$3:$L$1698,4,0)</f>
        <v>13-25</v>
      </c>
      <c r="H775" s="276">
        <f>_xlfn.IFNA(VLOOKUP(B775,'DB-서식용'!$D$4:$E$12,2,0),"")</f>
        <v>1040410001</v>
      </c>
      <c r="I775" s="29">
        <f>IFERROR((VLOOKUP(F775,'DB-방치 재화'!$B$3:$I$1800,(MATCH(H775,'DB-방치 재화'!$F$1:$I$1,0)+4),0))*60*24*D775,"0")*(1.7+1.58)</f>
        <v>14356.560000000001</v>
      </c>
      <c r="J775" s="29">
        <f>_xlfn.IFNA(IF(H775='DB-일일 퀘스트'!$F$6,VLOOKUP(F775,'DB-방치 재화'!$B$3:$H$1698,5,0)*VLOOKUP(H775,'DB-일일 퀘스트'!$F$6:$H$13,3,0),IF(H775='DB-일일 퀘스트'!$F$7,VLOOKUP(F775,'DB-방치 재화'!$B$3:$H$1698,6,0)*VLOOKUP(H775,'DB-일일 퀘스트'!$F$6:$H$13,3,0),IF(H775='DB-일일 퀘스트'!$F$8,VLOOKUP(F775,'DB-방치 재화'!$B$3:$H$1698,7,0)*VLOOKUP(H775,'DB-일일 퀘스트'!$F$6:$H$13,3,0),VLOOKUP(H775,'DB-일일 퀘스트'!$F$6:$H$13,3,0)))),"0")</f>
        <v>182.375</v>
      </c>
      <c r="K775" s="29">
        <f>_xlfn.IFNA((IF(H775='DB-주간 퀘스트'!$F$6,VLOOKUP(F775,'DB-방치 재화'!$B$3:$H$1698,5,0)*VLOOKUP(H775,'DB-주간 퀘스트'!$F$6:$H$15,3,0),IF(H775='DB-주간 퀘스트'!$F$7,VLOOKUP(F775,'DB-방치 재화'!$B$3:$H$1698,6,0)*VLOOKUP(H775,'DB-주간 퀘스트'!$F$6:$H$15,3,0),IF(H775='DB-주간 퀘스트'!$F$8,VLOOKUP(F775,'DB-방치 재화'!$B$3:$H$1698,7,0)*VLOOKUP(H775,'DB-주간 퀘스트'!$F$6:$H$15,3,0),VLOOKUP(H775,'DB-주간 퀘스트'!$F$6:$H$15,3,0)))))/7,"0")</f>
        <v>52.107142857142854</v>
      </c>
      <c r="L775" s="29">
        <f t="array" ref="L775">_xlfn.IFNA(IF(H775='DB-아스니아 미션'!$F$8,VLOOKUP('주요 재화 수급처 관리'!$F$10:$F$11,'DB-방치 재화'!$B$3:$H$1698,6,0)*'DB-아스니아 미션'!$H$8,VLOOKUP('주요 재화 수급처 관리'!$H$10:$H$11,'DB-아스니아 미션'!$F$7:$H$10,3,0)),"0")/7</f>
        <v>274.28571428571428</v>
      </c>
      <c r="M775" s="29">
        <f>(((VLOOKUP(F775,'DB-방치 재화'!$B$3:$I$1698,8,0)+8)*(VLOOKUP(H775,'DB-파견 작전실'!$L$8:$M$14,2,0)))*D775)</f>
        <v>316.57253333333335</v>
      </c>
      <c r="N775" s="29">
        <f>_xlfn.IFNA(IF(C775&lt;'DB-선물'!$E$5,VLOOKUP('주요 재화 수급처 관리'!$H$10,'DB-선물'!$G$6:$I$9,3,0),(IF('DB-선물'!$E$11&lt;=C775&lt;'DB-선물'!E721,VLOOKUP('주요 재화 수급처 관리'!$H$10,'DB-선물'!$G$12:$I$15,3,0),VLOOKUP(H775,'DB-선물'!$G$18:$I$21,3,0)))),"0")*6*D775</f>
        <v>0</v>
      </c>
      <c r="O775" s="29">
        <f t="array" ref="O775">(_xlfn.IFNA((VLOOKUP((INDEX('DB-메모리얼'!$F$5:$F$98,MATCH(MIN(ABS('DB-메모리얼'!$F$5:$F$98-'주요 재화 수급처 관리'!$C$10)),ABS('DB-메모리얼'!$F$5:$F$98-'주요 재화 수급처 관리'!$C$10),0))),'DB-메모리얼'!$F$5:$K$98,MATCH(H775,'DB-메모리얼'!$H$3:$K$3,0)+2,0)),"0"))*D775/14</f>
        <v>0</v>
      </c>
      <c r="P775" s="29">
        <f t="shared" si="30"/>
        <v>1028</v>
      </c>
      <c r="Q775" s="299">
        <f t="shared" si="31"/>
        <v>16209.900390476192</v>
      </c>
    </row>
    <row r="776" spans="2:17" ht="18" thickTop="1" thickBot="1" x14ac:dyDescent="0.35">
      <c r="B776" s="22" t="s">
        <v>1613</v>
      </c>
      <c r="C776" s="116">
        <v>145</v>
      </c>
      <c r="D776" s="323">
        <v>1</v>
      </c>
      <c r="E776" s="17"/>
      <c r="F776" s="276">
        <f>VLOOKUP(C776,'DB-캐릭터별 스테이지 매칭'!$E$3:$F$302,2,0)</f>
        <v>527</v>
      </c>
      <c r="G776" s="276" t="str">
        <f>VLOOKUP(F776,'DB-캐릭터별 스테이지 매칭'!$I$3:$L$1698,4,0)</f>
        <v>13-31</v>
      </c>
      <c r="H776" s="276">
        <f>_xlfn.IFNA(VLOOKUP(B776,'DB-서식용'!$D$4:$E$12,2,0),"")</f>
        <v>1040410001</v>
      </c>
      <c r="I776" s="29">
        <f>IFERROR((VLOOKUP(F776,'DB-방치 재화'!$B$3:$I$1800,(MATCH(H776,'DB-방치 재화'!$F$1:$I$1,0)+4),0))*60*24*D776,"0")*(1.7+1.58)</f>
        <v>14412.320000000002</v>
      </c>
      <c r="J776" s="29">
        <f>_xlfn.IFNA(IF(H776='DB-일일 퀘스트'!$F$6,VLOOKUP(F776,'DB-방치 재화'!$B$3:$H$1698,5,0)*VLOOKUP(H776,'DB-일일 퀘스트'!$F$6:$H$13,3,0),IF(H776='DB-일일 퀘스트'!$F$7,VLOOKUP(F776,'DB-방치 재화'!$B$3:$H$1698,6,0)*VLOOKUP(H776,'DB-일일 퀘스트'!$F$6:$H$13,3,0),IF(H776='DB-일일 퀘스트'!$F$8,VLOOKUP(F776,'DB-방치 재화'!$B$3:$H$1698,7,0)*VLOOKUP(H776,'DB-일일 퀘스트'!$F$6:$H$13,3,0),VLOOKUP(H776,'DB-일일 퀘스트'!$F$6:$H$13,3,0)))),"0")</f>
        <v>183.08333333333334</v>
      </c>
      <c r="K776" s="29">
        <f>_xlfn.IFNA((IF(H776='DB-주간 퀘스트'!$F$6,VLOOKUP(F776,'DB-방치 재화'!$B$3:$H$1698,5,0)*VLOOKUP(H776,'DB-주간 퀘스트'!$F$6:$H$15,3,0),IF(H776='DB-주간 퀘스트'!$F$7,VLOOKUP(F776,'DB-방치 재화'!$B$3:$H$1698,6,0)*VLOOKUP(H776,'DB-주간 퀘스트'!$F$6:$H$15,3,0),IF(H776='DB-주간 퀘스트'!$F$8,VLOOKUP(F776,'DB-방치 재화'!$B$3:$H$1698,7,0)*VLOOKUP(H776,'DB-주간 퀘스트'!$F$6:$H$15,3,0),VLOOKUP(H776,'DB-주간 퀘스트'!$F$6:$H$15,3,0)))))/7,"0")</f>
        <v>52.30952380952381</v>
      </c>
      <c r="L776" s="29">
        <f t="array" ref="L776">_xlfn.IFNA(IF(H776='DB-아스니아 미션'!$F$8,VLOOKUP('주요 재화 수급처 관리'!$F$10:$F$11,'DB-방치 재화'!$B$3:$H$1698,6,0)*'DB-아스니아 미션'!$H$8,VLOOKUP('주요 재화 수급처 관리'!$H$10:$H$11,'DB-아스니아 미션'!$F$7:$H$10,3,0)),"0")/7</f>
        <v>274.28571428571428</v>
      </c>
      <c r="M776" s="29">
        <f>(((VLOOKUP(F776,'DB-방치 재화'!$B$3:$I$1698,8,0)+8)*(VLOOKUP(H776,'DB-파견 작전실'!$L$8:$M$14,2,0)))*D776)</f>
        <v>316.57253333333335</v>
      </c>
      <c r="N776" s="29">
        <f>_xlfn.IFNA(IF(C776&lt;'DB-선물'!$E$5,VLOOKUP('주요 재화 수급처 관리'!$H$10,'DB-선물'!$G$6:$I$9,3,0),(IF('DB-선물'!$E$11&lt;=C776&lt;'DB-선물'!E722,VLOOKUP('주요 재화 수급처 관리'!$H$10,'DB-선물'!$G$12:$I$15,3,0),VLOOKUP(H776,'DB-선물'!$G$18:$I$21,3,0)))),"0")*6*D776</f>
        <v>0</v>
      </c>
      <c r="O776" s="29">
        <f t="array" ref="O776">(_xlfn.IFNA((VLOOKUP((INDEX('DB-메모리얼'!$F$5:$F$98,MATCH(MIN(ABS('DB-메모리얼'!$F$5:$F$98-'주요 재화 수급처 관리'!$C$10)),ABS('DB-메모리얼'!$F$5:$F$98-'주요 재화 수급처 관리'!$C$10),0))),'DB-메모리얼'!$F$5:$K$98,MATCH(H776,'DB-메모리얼'!$H$3:$K$3,0)+2,0)),"0"))*D776/14</f>
        <v>0</v>
      </c>
      <c r="P776" s="29">
        <f t="shared" si="30"/>
        <v>1028</v>
      </c>
      <c r="Q776" s="299">
        <f t="shared" si="31"/>
        <v>16266.571104761906</v>
      </c>
    </row>
    <row r="777" spans="2:17" ht="18" thickTop="1" thickBot="1" x14ac:dyDescent="0.35">
      <c r="B777" s="22" t="s">
        <v>1613</v>
      </c>
      <c r="C777" s="116">
        <v>146</v>
      </c>
      <c r="D777" s="323">
        <v>1</v>
      </c>
      <c r="E777" s="17"/>
      <c r="F777" s="276">
        <f>VLOOKUP(C777,'DB-캐릭터별 스테이지 매칭'!$E$3:$F$302,2,0)</f>
        <v>533</v>
      </c>
      <c r="G777" s="276" t="str">
        <f>VLOOKUP(F777,'DB-캐릭터별 스테이지 매칭'!$I$3:$L$1698,4,0)</f>
        <v>13-37</v>
      </c>
      <c r="H777" s="276">
        <f>_xlfn.IFNA(VLOOKUP(B777,'DB-서식용'!$D$4:$E$12,2,0),"")</f>
        <v>1040410001</v>
      </c>
      <c r="I777" s="29">
        <f>IFERROR((VLOOKUP(F777,'DB-방치 재화'!$B$3:$I$1800,(MATCH(H777,'DB-방치 재화'!$F$1:$I$1,0)+4),0))*60*24*D777,"0")*(1.7+1.58)</f>
        <v>14471.36</v>
      </c>
      <c r="J777" s="29">
        <f>_xlfn.IFNA(IF(H777='DB-일일 퀘스트'!$F$6,VLOOKUP(F777,'DB-방치 재화'!$B$3:$H$1698,5,0)*VLOOKUP(H777,'DB-일일 퀘스트'!$F$6:$H$13,3,0),IF(H777='DB-일일 퀘스트'!$F$7,VLOOKUP(F777,'DB-방치 재화'!$B$3:$H$1698,6,0)*VLOOKUP(H777,'DB-일일 퀘스트'!$F$6:$H$13,3,0),IF(H777='DB-일일 퀘스트'!$F$8,VLOOKUP(F777,'DB-방치 재화'!$B$3:$H$1698,7,0)*VLOOKUP(H777,'DB-일일 퀘스트'!$F$6:$H$13,3,0),VLOOKUP(H777,'DB-일일 퀘스트'!$F$6:$H$13,3,0)))),"0")</f>
        <v>183.83333333333334</v>
      </c>
      <c r="K777" s="29">
        <f>_xlfn.IFNA((IF(H777='DB-주간 퀘스트'!$F$6,VLOOKUP(F777,'DB-방치 재화'!$B$3:$H$1698,5,0)*VLOOKUP(H777,'DB-주간 퀘스트'!$F$6:$H$15,3,0),IF(H777='DB-주간 퀘스트'!$F$7,VLOOKUP(F777,'DB-방치 재화'!$B$3:$H$1698,6,0)*VLOOKUP(H777,'DB-주간 퀘스트'!$F$6:$H$15,3,0),IF(H777='DB-주간 퀘스트'!$F$8,VLOOKUP(F777,'DB-방치 재화'!$B$3:$H$1698,7,0)*VLOOKUP(H777,'DB-주간 퀘스트'!$F$6:$H$15,3,0),VLOOKUP(H777,'DB-주간 퀘스트'!$F$6:$H$15,3,0)))))/7,"0")</f>
        <v>52.523809523809526</v>
      </c>
      <c r="L777" s="29">
        <f t="array" ref="L777">_xlfn.IFNA(IF(H777='DB-아스니아 미션'!$F$8,VLOOKUP('주요 재화 수급처 관리'!$F$10:$F$11,'DB-방치 재화'!$B$3:$H$1698,6,0)*'DB-아스니아 미션'!$H$8,VLOOKUP('주요 재화 수급처 관리'!$H$10:$H$11,'DB-아스니아 미션'!$F$7:$H$10,3,0)),"0")/7</f>
        <v>274.28571428571428</v>
      </c>
      <c r="M777" s="29">
        <f>(((VLOOKUP(F777,'DB-방치 재화'!$B$3:$I$1698,8,0)+8)*(VLOOKUP(H777,'DB-파견 작전실'!$L$8:$M$14,2,0)))*D777)</f>
        <v>316.57253333333335</v>
      </c>
      <c r="N777" s="29">
        <f>_xlfn.IFNA(IF(C777&lt;'DB-선물'!$E$5,VLOOKUP('주요 재화 수급처 관리'!$H$10,'DB-선물'!$G$6:$I$9,3,0),(IF('DB-선물'!$E$11&lt;=C777&lt;'DB-선물'!E723,VLOOKUP('주요 재화 수급처 관리'!$H$10,'DB-선물'!$G$12:$I$15,3,0),VLOOKUP(H777,'DB-선물'!$G$18:$I$21,3,0)))),"0")*6*D777</f>
        <v>0</v>
      </c>
      <c r="O777" s="29">
        <f t="array" ref="O777">(_xlfn.IFNA((VLOOKUP((INDEX('DB-메모리얼'!$F$5:$F$98,MATCH(MIN(ABS('DB-메모리얼'!$F$5:$F$98-'주요 재화 수급처 관리'!$C$10)),ABS('DB-메모리얼'!$F$5:$F$98-'주요 재화 수급처 관리'!$C$10),0))),'DB-메모리얼'!$F$5:$K$98,MATCH(H777,'DB-메모리얼'!$H$3:$K$3,0)+2,0)),"0"))*D777/14</f>
        <v>0</v>
      </c>
      <c r="P777" s="29">
        <f t="shared" si="30"/>
        <v>1028</v>
      </c>
      <c r="Q777" s="299">
        <f t="shared" si="31"/>
        <v>16326.575390476191</v>
      </c>
    </row>
    <row r="778" spans="2:17" ht="18" thickTop="1" thickBot="1" x14ac:dyDescent="0.35">
      <c r="B778" s="22" t="s">
        <v>1613</v>
      </c>
      <c r="C778" s="116">
        <v>147</v>
      </c>
      <c r="D778" s="323">
        <v>1</v>
      </c>
      <c r="E778" s="17"/>
      <c r="F778" s="276">
        <f>VLOOKUP(C778,'DB-캐릭터별 스테이지 매칭'!$E$3:$F$302,2,0)</f>
        <v>539</v>
      </c>
      <c r="G778" s="276" t="str">
        <f>VLOOKUP(F778,'DB-캐릭터별 스테이지 매칭'!$I$3:$L$1698,4,0)</f>
        <v>13-43</v>
      </c>
      <c r="H778" s="276">
        <f>_xlfn.IFNA(VLOOKUP(B778,'DB-서식용'!$D$4:$E$12,2,0),"")</f>
        <v>1040410001</v>
      </c>
      <c r="I778" s="29">
        <f>IFERROR((VLOOKUP(F778,'DB-방치 재화'!$B$3:$I$1800,(MATCH(H778,'DB-방치 재화'!$F$1:$I$1,0)+4),0))*60*24*D778,"0")*(1.7+1.58)</f>
        <v>14527.12</v>
      </c>
      <c r="J778" s="29">
        <f>_xlfn.IFNA(IF(H778='DB-일일 퀘스트'!$F$6,VLOOKUP(F778,'DB-방치 재화'!$B$3:$H$1698,5,0)*VLOOKUP(H778,'DB-일일 퀘스트'!$F$6:$H$13,3,0),IF(H778='DB-일일 퀘스트'!$F$7,VLOOKUP(F778,'DB-방치 재화'!$B$3:$H$1698,6,0)*VLOOKUP(H778,'DB-일일 퀘스트'!$F$6:$H$13,3,0),IF(H778='DB-일일 퀘스트'!$F$8,VLOOKUP(F778,'DB-방치 재화'!$B$3:$H$1698,7,0)*VLOOKUP(H778,'DB-일일 퀘스트'!$F$6:$H$13,3,0),VLOOKUP(H778,'DB-일일 퀘스트'!$F$6:$H$13,3,0)))),"0")</f>
        <v>184.54166666666666</v>
      </c>
      <c r="K778" s="29">
        <f>_xlfn.IFNA((IF(H778='DB-주간 퀘스트'!$F$6,VLOOKUP(F778,'DB-방치 재화'!$B$3:$H$1698,5,0)*VLOOKUP(H778,'DB-주간 퀘스트'!$F$6:$H$15,3,0),IF(H778='DB-주간 퀘스트'!$F$7,VLOOKUP(F778,'DB-방치 재화'!$B$3:$H$1698,6,0)*VLOOKUP(H778,'DB-주간 퀘스트'!$F$6:$H$15,3,0),IF(H778='DB-주간 퀘스트'!$F$8,VLOOKUP(F778,'DB-방치 재화'!$B$3:$H$1698,7,0)*VLOOKUP(H778,'DB-주간 퀘스트'!$F$6:$H$15,3,0),VLOOKUP(H778,'DB-주간 퀘스트'!$F$6:$H$15,3,0)))))/7,"0")</f>
        <v>52.726190476190474</v>
      </c>
      <c r="L778" s="29">
        <f t="array" ref="L778">_xlfn.IFNA(IF(H778='DB-아스니아 미션'!$F$8,VLOOKUP('주요 재화 수급처 관리'!$F$10:$F$11,'DB-방치 재화'!$B$3:$H$1698,6,0)*'DB-아스니아 미션'!$H$8,VLOOKUP('주요 재화 수급처 관리'!$H$10:$H$11,'DB-아스니아 미션'!$F$7:$H$10,3,0)),"0")/7</f>
        <v>274.28571428571428</v>
      </c>
      <c r="M778" s="29">
        <f>(((VLOOKUP(F778,'DB-방치 재화'!$B$3:$I$1698,8,0)+8)*(VLOOKUP(H778,'DB-파견 작전실'!$L$8:$M$14,2,0)))*D778)</f>
        <v>316.57253333333335</v>
      </c>
      <c r="N778" s="29">
        <f>_xlfn.IFNA(IF(C778&lt;'DB-선물'!$E$5,VLOOKUP('주요 재화 수급처 관리'!$H$10,'DB-선물'!$G$6:$I$9,3,0),(IF('DB-선물'!$E$11&lt;=C778&lt;'DB-선물'!E724,VLOOKUP('주요 재화 수급처 관리'!$H$10,'DB-선물'!$G$12:$I$15,3,0),VLOOKUP(H778,'DB-선물'!$G$18:$I$21,3,0)))),"0")*6*D778</f>
        <v>0</v>
      </c>
      <c r="O778" s="29">
        <f t="array" ref="O778">(_xlfn.IFNA((VLOOKUP((INDEX('DB-메모리얼'!$F$5:$F$98,MATCH(MIN(ABS('DB-메모리얼'!$F$5:$F$98-'주요 재화 수급처 관리'!$C$10)),ABS('DB-메모리얼'!$F$5:$F$98-'주요 재화 수급처 관리'!$C$10),0))),'DB-메모리얼'!$F$5:$K$98,MATCH(H778,'DB-메모리얼'!$H$3:$K$3,0)+2,0)),"0"))*D778/14</f>
        <v>0</v>
      </c>
      <c r="P778" s="29">
        <f t="shared" si="30"/>
        <v>1028</v>
      </c>
      <c r="Q778" s="299">
        <f t="shared" si="31"/>
        <v>16383.246104761905</v>
      </c>
    </row>
    <row r="779" spans="2:17" ht="18" thickTop="1" thickBot="1" x14ac:dyDescent="0.35">
      <c r="B779" s="22" t="s">
        <v>1613</v>
      </c>
      <c r="C779" s="116">
        <v>148</v>
      </c>
      <c r="D779" s="323">
        <v>1</v>
      </c>
      <c r="E779" s="17"/>
      <c r="F779" s="276">
        <f>VLOOKUP(C779,'DB-캐릭터별 스테이지 매칭'!$E$3:$F$302,2,0)</f>
        <v>545</v>
      </c>
      <c r="G779" s="276" t="str">
        <f>VLOOKUP(F779,'DB-캐릭터별 스테이지 매칭'!$I$3:$L$1698,4,0)</f>
        <v>13-49</v>
      </c>
      <c r="H779" s="276">
        <f>_xlfn.IFNA(VLOOKUP(B779,'DB-서식용'!$D$4:$E$12,2,0),"")</f>
        <v>1040410001</v>
      </c>
      <c r="I779" s="29">
        <f>IFERROR((VLOOKUP(F779,'DB-방치 재화'!$B$3:$I$1800,(MATCH(H779,'DB-방치 재화'!$F$1:$I$1,0)+4),0))*60*24*D779,"0")*(1.7+1.58)</f>
        <v>14582.880000000001</v>
      </c>
      <c r="J779" s="29">
        <f>_xlfn.IFNA(IF(H779='DB-일일 퀘스트'!$F$6,VLOOKUP(F779,'DB-방치 재화'!$B$3:$H$1698,5,0)*VLOOKUP(H779,'DB-일일 퀘스트'!$F$6:$H$13,3,0),IF(H779='DB-일일 퀘스트'!$F$7,VLOOKUP(F779,'DB-방치 재화'!$B$3:$H$1698,6,0)*VLOOKUP(H779,'DB-일일 퀘스트'!$F$6:$H$13,3,0),IF(H779='DB-일일 퀘스트'!$F$8,VLOOKUP(F779,'DB-방치 재화'!$B$3:$H$1698,7,0)*VLOOKUP(H779,'DB-일일 퀘스트'!$F$6:$H$13,3,0),VLOOKUP(H779,'DB-일일 퀘스트'!$F$6:$H$13,3,0)))),"0")</f>
        <v>185.25</v>
      </c>
      <c r="K779" s="29">
        <f>_xlfn.IFNA((IF(H779='DB-주간 퀘스트'!$F$6,VLOOKUP(F779,'DB-방치 재화'!$B$3:$H$1698,5,0)*VLOOKUP(H779,'DB-주간 퀘스트'!$F$6:$H$15,3,0),IF(H779='DB-주간 퀘스트'!$F$7,VLOOKUP(F779,'DB-방치 재화'!$B$3:$H$1698,6,0)*VLOOKUP(H779,'DB-주간 퀘스트'!$F$6:$H$15,3,0),IF(H779='DB-주간 퀘스트'!$F$8,VLOOKUP(F779,'DB-방치 재화'!$B$3:$H$1698,7,0)*VLOOKUP(H779,'DB-주간 퀘스트'!$F$6:$H$15,3,0),VLOOKUP(H779,'DB-주간 퀘스트'!$F$6:$H$15,3,0)))))/7,"0")</f>
        <v>52.928571428571431</v>
      </c>
      <c r="L779" s="29">
        <f t="array" ref="L779">_xlfn.IFNA(IF(H779='DB-아스니아 미션'!$F$8,VLOOKUP('주요 재화 수급처 관리'!$F$10:$F$11,'DB-방치 재화'!$B$3:$H$1698,6,0)*'DB-아스니아 미션'!$H$8,VLOOKUP('주요 재화 수급처 관리'!$H$10:$H$11,'DB-아스니아 미션'!$F$7:$H$10,3,0)),"0")/7</f>
        <v>274.28571428571428</v>
      </c>
      <c r="M779" s="29">
        <f>(((VLOOKUP(F779,'DB-방치 재화'!$B$3:$I$1698,8,0)+8)*(VLOOKUP(H779,'DB-파견 작전실'!$L$8:$M$14,2,0)))*D779)</f>
        <v>316.57253333333335</v>
      </c>
      <c r="N779" s="29">
        <f>_xlfn.IFNA(IF(C779&lt;'DB-선물'!$E$5,VLOOKUP('주요 재화 수급처 관리'!$H$10,'DB-선물'!$G$6:$I$9,3,0),(IF('DB-선물'!$E$11&lt;=C779&lt;'DB-선물'!E725,VLOOKUP('주요 재화 수급처 관리'!$H$10,'DB-선물'!$G$12:$I$15,3,0),VLOOKUP(H779,'DB-선물'!$G$18:$I$21,3,0)))),"0")*6*D779</f>
        <v>0</v>
      </c>
      <c r="O779" s="29">
        <f t="array" ref="O779">(_xlfn.IFNA((VLOOKUP((INDEX('DB-메모리얼'!$F$5:$F$98,MATCH(MIN(ABS('DB-메모리얼'!$F$5:$F$98-'주요 재화 수급처 관리'!$C$10)),ABS('DB-메모리얼'!$F$5:$F$98-'주요 재화 수급처 관리'!$C$10),0))),'DB-메모리얼'!$F$5:$K$98,MATCH(H779,'DB-메모리얼'!$H$3:$K$3,0)+2,0)),"0"))*D779/14</f>
        <v>0</v>
      </c>
      <c r="P779" s="29">
        <f t="shared" si="30"/>
        <v>1028</v>
      </c>
      <c r="Q779" s="299">
        <f t="shared" si="31"/>
        <v>16439.916819047619</v>
      </c>
    </row>
    <row r="780" spans="2:17" ht="18" thickTop="1" thickBot="1" x14ac:dyDescent="0.35">
      <c r="B780" s="22" t="s">
        <v>1613</v>
      </c>
      <c r="C780" s="116">
        <v>149</v>
      </c>
      <c r="D780" s="323">
        <v>1</v>
      </c>
      <c r="E780" s="17"/>
      <c r="F780" s="276">
        <f>VLOOKUP(C780,'DB-캐릭터별 스테이지 매칭'!$E$3:$F$302,2,0)</f>
        <v>551</v>
      </c>
      <c r="G780" s="276" t="str">
        <f>VLOOKUP(F780,'DB-캐릭터별 스테이지 매칭'!$I$3:$L$1698,4,0)</f>
        <v>13-55</v>
      </c>
      <c r="H780" s="276">
        <f>_xlfn.IFNA(VLOOKUP(B780,'DB-서식용'!$D$4:$E$12,2,0),"")</f>
        <v>1040410001</v>
      </c>
      <c r="I780" s="29">
        <f>IFERROR((VLOOKUP(F780,'DB-방치 재화'!$B$3:$I$1800,(MATCH(H780,'DB-방치 재화'!$F$1:$I$1,0)+4),0))*60*24*D780,"0")*(1.7+1.58)</f>
        <v>14641.920000000002</v>
      </c>
      <c r="J780" s="29">
        <f>_xlfn.IFNA(IF(H780='DB-일일 퀘스트'!$F$6,VLOOKUP(F780,'DB-방치 재화'!$B$3:$H$1698,5,0)*VLOOKUP(H780,'DB-일일 퀘스트'!$F$6:$H$13,3,0),IF(H780='DB-일일 퀘스트'!$F$7,VLOOKUP(F780,'DB-방치 재화'!$B$3:$H$1698,6,0)*VLOOKUP(H780,'DB-일일 퀘스트'!$F$6:$H$13,3,0),IF(H780='DB-일일 퀘스트'!$F$8,VLOOKUP(F780,'DB-방치 재화'!$B$3:$H$1698,7,0)*VLOOKUP(H780,'DB-일일 퀘스트'!$F$6:$H$13,3,0),VLOOKUP(H780,'DB-일일 퀘스트'!$F$6:$H$13,3,0)))),"0")</f>
        <v>186</v>
      </c>
      <c r="K780" s="29">
        <f>_xlfn.IFNA((IF(H780='DB-주간 퀘스트'!$F$6,VLOOKUP(F780,'DB-방치 재화'!$B$3:$H$1698,5,0)*VLOOKUP(H780,'DB-주간 퀘스트'!$F$6:$H$15,3,0),IF(H780='DB-주간 퀘스트'!$F$7,VLOOKUP(F780,'DB-방치 재화'!$B$3:$H$1698,6,0)*VLOOKUP(H780,'DB-주간 퀘스트'!$F$6:$H$15,3,0),IF(H780='DB-주간 퀘스트'!$F$8,VLOOKUP(F780,'DB-방치 재화'!$B$3:$H$1698,7,0)*VLOOKUP(H780,'DB-주간 퀘스트'!$F$6:$H$15,3,0),VLOOKUP(H780,'DB-주간 퀘스트'!$F$6:$H$15,3,0)))))/7,"0")</f>
        <v>53.142857142857146</v>
      </c>
      <c r="L780" s="29">
        <f t="array" ref="L780">_xlfn.IFNA(IF(H780='DB-아스니아 미션'!$F$8,VLOOKUP('주요 재화 수급처 관리'!$F$10:$F$11,'DB-방치 재화'!$B$3:$H$1698,6,0)*'DB-아스니아 미션'!$H$8,VLOOKUP('주요 재화 수급처 관리'!$H$10:$H$11,'DB-아스니아 미션'!$F$7:$H$10,3,0)),"0")/7</f>
        <v>274.28571428571428</v>
      </c>
      <c r="M780" s="29">
        <f>(((VLOOKUP(F780,'DB-방치 재화'!$B$3:$I$1698,8,0)+8)*(VLOOKUP(H780,'DB-파견 작전실'!$L$8:$M$14,2,0)))*D780)</f>
        <v>316.57253333333335</v>
      </c>
      <c r="N780" s="29">
        <f>_xlfn.IFNA(IF(C780&lt;'DB-선물'!$E$5,VLOOKUP('주요 재화 수급처 관리'!$H$10,'DB-선물'!$G$6:$I$9,3,0),(IF('DB-선물'!$E$11&lt;=C780&lt;'DB-선물'!E726,VLOOKUP('주요 재화 수급처 관리'!$H$10,'DB-선물'!$G$12:$I$15,3,0),VLOOKUP(H780,'DB-선물'!$G$18:$I$21,3,0)))),"0")*6*D780</f>
        <v>0</v>
      </c>
      <c r="O780" s="29">
        <f t="array" ref="O780">(_xlfn.IFNA((VLOOKUP((INDEX('DB-메모리얼'!$F$5:$F$98,MATCH(MIN(ABS('DB-메모리얼'!$F$5:$F$98-'주요 재화 수급처 관리'!$C$10)),ABS('DB-메모리얼'!$F$5:$F$98-'주요 재화 수급처 관리'!$C$10),0))),'DB-메모리얼'!$F$5:$K$98,MATCH(H780,'DB-메모리얼'!$H$3:$K$3,0)+2,0)),"0"))*D780/14</f>
        <v>0</v>
      </c>
      <c r="P780" s="29">
        <f t="shared" si="30"/>
        <v>1028</v>
      </c>
      <c r="Q780" s="299">
        <f t="shared" si="31"/>
        <v>16499.921104761906</v>
      </c>
    </row>
    <row r="781" spans="2:17" ht="18" thickTop="1" thickBot="1" x14ac:dyDescent="0.35">
      <c r="B781" s="22" t="s">
        <v>1613</v>
      </c>
      <c r="C781" s="116">
        <v>150</v>
      </c>
      <c r="D781" s="323">
        <v>1</v>
      </c>
      <c r="E781" s="17"/>
      <c r="F781" s="276">
        <f>VLOOKUP(C781,'DB-캐릭터별 스테이지 매칭'!$E$3:$F$302,2,0)</f>
        <v>557</v>
      </c>
      <c r="G781" s="276" t="str">
        <f>VLOOKUP(F781,'DB-캐릭터별 스테이지 매칭'!$I$3:$L$1698,4,0)</f>
        <v>14-1</v>
      </c>
      <c r="H781" s="276">
        <f>_xlfn.IFNA(VLOOKUP(B781,'DB-서식용'!$D$4:$E$12,2,0),"")</f>
        <v>1040410001</v>
      </c>
      <c r="I781" s="29">
        <f>IFERROR((VLOOKUP(F781,'DB-방치 재화'!$B$3:$I$1800,(MATCH(H781,'DB-방치 재화'!$F$1:$I$1,0)+4),0))*60*24*D781,"0")*(1.7+1.58)</f>
        <v>14697.68</v>
      </c>
      <c r="J781" s="29">
        <f>_xlfn.IFNA(IF(H781='DB-일일 퀘스트'!$F$6,VLOOKUP(F781,'DB-방치 재화'!$B$3:$H$1698,5,0)*VLOOKUP(H781,'DB-일일 퀘스트'!$F$6:$H$13,3,0),IF(H781='DB-일일 퀘스트'!$F$7,VLOOKUP(F781,'DB-방치 재화'!$B$3:$H$1698,6,0)*VLOOKUP(H781,'DB-일일 퀘스트'!$F$6:$H$13,3,0),IF(H781='DB-일일 퀘스트'!$F$8,VLOOKUP(F781,'DB-방치 재화'!$B$3:$H$1698,7,0)*VLOOKUP(H781,'DB-일일 퀘스트'!$F$6:$H$13,3,0),VLOOKUP(H781,'DB-일일 퀘스트'!$F$6:$H$13,3,0)))),"0")</f>
        <v>186.70833333333334</v>
      </c>
      <c r="K781" s="29">
        <f>_xlfn.IFNA((IF(H781='DB-주간 퀘스트'!$F$6,VLOOKUP(F781,'DB-방치 재화'!$B$3:$H$1698,5,0)*VLOOKUP(H781,'DB-주간 퀘스트'!$F$6:$H$15,3,0),IF(H781='DB-주간 퀘스트'!$F$7,VLOOKUP(F781,'DB-방치 재화'!$B$3:$H$1698,6,0)*VLOOKUP(H781,'DB-주간 퀘스트'!$F$6:$H$15,3,0),IF(H781='DB-주간 퀘스트'!$F$8,VLOOKUP(F781,'DB-방치 재화'!$B$3:$H$1698,7,0)*VLOOKUP(H781,'DB-주간 퀘스트'!$F$6:$H$15,3,0),VLOOKUP(H781,'DB-주간 퀘스트'!$F$6:$H$15,3,0)))))/7,"0")</f>
        <v>53.345238095238095</v>
      </c>
      <c r="L781" s="29">
        <f t="array" ref="L781">_xlfn.IFNA(IF(H781='DB-아스니아 미션'!$F$8,VLOOKUP('주요 재화 수급처 관리'!$F$10:$F$11,'DB-방치 재화'!$B$3:$H$1698,6,0)*'DB-아스니아 미션'!$H$8,VLOOKUP('주요 재화 수급처 관리'!$H$10:$H$11,'DB-아스니아 미션'!$F$7:$H$10,3,0)),"0")/7</f>
        <v>274.28571428571428</v>
      </c>
      <c r="M781" s="29">
        <f>(((VLOOKUP(F781,'DB-방치 재화'!$B$3:$I$1698,8,0)+8)*(VLOOKUP(H781,'DB-파견 작전실'!$L$8:$M$14,2,0)))*D781)</f>
        <v>316.57253333333335</v>
      </c>
      <c r="N781" s="29">
        <f>_xlfn.IFNA(IF(C781&lt;'DB-선물'!$E$5,VLOOKUP('주요 재화 수급처 관리'!$H$10,'DB-선물'!$G$6:$I$9,3,0),(IF('DB-선물'!$E$11&lt;=C781&lt;'DB-선물'!E727,VLOOKUP('주요 재화 수급처 관리'!$H$10,'DB-선물'!$G$12:$I$15,3,0),VLOOKUP(H781,'DB-선물'!$G$18:$I$21,3,0)))),"0")*6*D781</f>
        <v>0</v>
      </c>
      <c r="O781" s="29">
        <f t="array" ref="O781">(_xlfn.IFNA((VLOOKUP((INDEX('DB-메모리얼'!$F$5:$F$98,MATCH(MIN(ABS('DB-메모리얼'!$F$5:$F$98-'주요 재화 수급처 관리'!$C$10)),ABS('DB-메모리얼'!$F$5:$F$98-'주요 재화 수급처 관리'!$C$10),0))),'DB-메모리얼'!$F$5:$K$98,MATCH(H781,'DB-메모리얼'!$H$3:$K$3,0)+2,0)),"0"))*D781/14</f>
        <v>0</v>
      </c>
      <c r="P781" s="29">
        <f t="shared" si="30"/>
        <v>1028</v>
      </c>
      <c r="Q781" s="299">
        <f t="shared" si="31"/>
        <v>16556.591819047622</v>
      </c>
    </row>
    <row r="782" spans="2:17" ht="18" thickTop="1" thickBot="1" x14ac:dyDescent="0.35">
      <c r="B782" s="22" t="s">
        <v>1613</v>
      </c>
      <c r="C782" s="116">
        <v>151</v>
      </c>
      <c r="D782" s="323">
        <v>1</v>
      </c>
      <c r="E782" s="17"/>
      <c r="F782" s="276">
        <f>VLOOKUP(C782,'DB-캐릭터별 스테이지 매칭'!$E$3:$F$302,2,0)</f>
        <v>563</v>
      </c>
      <c r="G782" s="276" t="str">
        <f>VLOOKUP(F782,'DB-캐릭터별 스테이지 매칭'!$I$3:$L$1698,4,0)</f>
        <v>14-7</v>
      </c>
      <c r="H782" s="276">
        <f>_xlfn.IFNA(VLOOKUP(B782,'DB-서식용'!$D$4:$E$12,2,0),"")</f>
        <v>1040410001</v>
      </c>
      <c r="I782" s="29">
        <f>IFERROR((VLOOKUP(F782,'DB-방치 재화'!$B$3:$I$1800,(MATCH(H782,'DB-방치 재화'!$F$1:$I$1,0)+4),0))*60*24*D782,"0")*(1.7+1.58)</f>
        <v>14753.44</v>
      </c>
      <c r="J782" s="29">
        <f>_xlfn.IFNA(IF(H782='DB-일일 퀘스트'!$F$6,VLOOKUP(F782,'DB-방치 재화'!$B$3:$H$1698,5,0)*VLOOKUP(H782,'DB-일일 퀘스트'!$F$6:$H$13,3,0),IF(H782='DB-일일 퀘스트'!$F$7,VLOOKUP(F782,'DB-방치 재화'!$B$3:$H$1698,6,0)*VLOOKUP(H782,'DB-일일 퀘스트'!$F$6:$H$13,3,0),IF(H782='DB-일일 퀘스트'!$F$8,VLOOKUP(F782,'DB-방치 재화'!$B$3:$H$1698,7,0)*VLOOKUP(H782,'DB-일일 퀘스트'!$F$6:$H$13,3,0),VLOOKUP(H782,'DB-일일 퀘스트'!$F$6:$H$13,3,0)))),"0")</f>
        <v>187.41666666666666</v>
      </c>
      <c r="K782" s="29">
        <f>_xlfn.IFNA((IF(H782='DB-주간 퀘스트'!$F$6,VLOOKUP(F782,'DB-방치 재화'!$B$3:$H$1698,5,0)*VLOOKUP(H782,'DB-주간 퀘스트'!$F$6:$H$15,3,0),IF(H782='DB-주간 퀘스트'!$F$7,VLOOKUP(F782,'DB-방치 재화'!$B$3:$H$1698,6,0)*VLOOKUP(H782,'DB-주간 퀘스트'!$F$6:$H$15,3,0),IF(H782='DB-주간 퀘스트'!$F$8,VLOOKUP(F782,'DB-방치 재화'!$B$3:$H$1698,7,0)*VLOOKUP(H782,'DB-주간 퀘스트'!$F$6:$H$15,3,0),VLOOKUP(H782,'DB-주간 퀘스트'!$F$6:$H$15,3,0)))))/7,"0")</f>
        <v>53.547619047619044</v>
      </c>
      <c r="L782" s="29">
        <f t="array" ref="L782">_xlfn.IFNA(IF(H782='DB-아스니아 미션'!$F$8,VLOOKUP('주요 재화 수급처 관리'!$F$10:$F$11,'DB-방치 재화'!$B$3:$H$1698,6,0)*'DB-아스니아 미션'!$H$8,VLOOKUP('주요 재화 수급처 관리'!$H$10:$H$11,'DB-아스니아 미션'!$F$7:$H$10,3,0)),"0")/7</f>
        <v>274.28571428571428</v>
      </c>
      <c r="M782" s="29">
        <f>(((VLOOKUP(F782,'DB-방치 재화'!$B$3:$I$1698,8,0)+8)*(VLOOKUP(H782,'DB-파견 작전실'!$L$8:$M$14,2,0)))*D782)</f>
        <v>316.57253333333335</v>
      </c>
      <c r="N782" s="29">
        <f>_xlfn.IFNA(IF(C782&lt;'DB-선물'!$E$5,VLOOKUP('주요 재화 수급처 관리'!$H$10,'DB-선물'!$G$6:$I$9,3,0),(IF('DB-선물'!$E$11&lt;=C782&lt;'DB-선물'!E728,VLOOKUP('주요 재화 수급처 관리'!$H$10,'DB-선물'!$G$12:$I$15,3,0),VLOOKUP(H782,'DB-선물'!$G$18:$I$21,3,0)))),"0")*6*D782</f>
        <v>0</v>
      </c>
      <c r="O782" s="29">
        <f t="array" ref="O782">(_xlfn.IFNA((VLOOKUP((INDEX('DB-메모리얼'!$F$5:$F$98,MATCH(MIN(ABS('DB-메모리얼'!$F$5:$F$98-'주요 재화 수급처 관리'!$C$10)),ABS('DB-메모리얼'!$F$5:$F$98-'주요 재화 수급처 관리'!$C$10),0))),'DB-메모리얼'!$F$5:$K$98,MATCH(H782,'DB-메모리얼'!$H$3:$K$3,0)+2,0)),"0"))*D782/14</f>
        <v>0</v>
      </c>
      <c r="P782" s="29">
        <f t="shared" si="30"/>
        <v>1028</v>
      </c>
      <c r="Q782" s="299">
        <f t="shared" si="31"/>
        <v>16613.262533333334</v>
      </c>
    </row>
    <row r="783" spans="2:17" ht="18" thickTop="1" thickBot="1" x14ac:dyDescent="0.35">
      <c r="B783" s="22" t="s">
        <v>1613</v>
      </c>
      <c r="C783" s="5">
        <v>152</v>
      </c>
      <c r="D783" s="323">
        <v>1</v>
      </c>
      <c r="E783" s="17"/>
      <c r="F783" s="276">
        <f>VLOOKUP(C783,'DB-캐릭터별 스테이지 매칭'!$E$3:$F$302,2,0)</f>
        <v>569</v>
      </c>
      <c r="G783" s="276" t="str">
        <f>VLOOKUP(F783,'DB-캐릭터별 스테이지 매칭'!$I$3:$L$1698,4,0)</f>
        <v>14-13</v>
      </c>
      <c r="H783" s="276">
        <f>_xlfn.IFNA(VLOOKUP(B783,'DB-서식용'!$D$4:$E$12,2,0),"")</f>
        <v>1040410001</v>
      </c>
      <c r="I783" s="29">
        <f>IFERROR((VLOOKUP(F783,'DB-방치 재화'!$B$3:$I$1800,(MATCH(H783,'DB-방치 재화'!$F$1:$I$1,0)+4),0))*60*24*D783,"0")*(1.7+1.58)</f>
        <v>14809.2</v>
      </c>
      <c r="J783" s="29">
        <f>_xlfn.IFNA(IF(H783='DB-일일 퀘스트'!$F$6,VLOOKUP(F783,'DB-방치 재화'!$B$3:$H$1698,5,0)*VLOOKUP(H783,'DB-일일 퀘스트'!$F$6:$H$13,3,0),IF(H783='DB-일일 퀘스트'!$F$7,VLOOKUP(F783,'DB-방치 재화'!$B$3:$H$1698,6,0)*VLOOKUP(H783,'DB-일일 퀘스트'!$F$6:$H$13,3,0),IF(H783='DB-일일 퀘스트'!$F$8,VLOOKUP(F783,'DB-방치 재화'!$B$3:$H$1698,7,0)*VLOOKUP(H783,'DB-일일 퀘스트'!$F$6:$H$13,3,0),VLOOKUP(H783,'DB-일일 퀘스트'!$F$6:$H$13,3,0)))),"0")</f>
        <v>188.125</v>
      </c>
      <c r="K783" s="29">
        <f>_xlfn.IFNA((IF(H783='DB-주간 퀘스트'!$F$6,VLOOKUP(F783,'DB-방치 재화'!$B$3:$H$1698,5,0)*VLOOKUP(H783,'DB-주간 퀘스트'!$F$6:$H$15,3,0),IF(H783='DB-주간 퀘스트'!$F$7,VLOOKUP(F783,'DB-방치 재화'!$B$3:$H$1698,6,0)*VLOOKUP(H783,'DB-주간 퀘스트'!$F$6:$H$15,3,0),IF(H783='DB-주간 퀘스트'!$F$8,VLOOKUP(F783,'DB-방치 재화'!$B$3:$H$1698,7,0)*VLOOKUP(H783,'DB-주간 퀘스트'!$F$6:$H$15,3,0),VLOOKUP(H783,'DB-주간 퀘스트'!$F$6:$H$15,3,0)))))/7,"0")</f>
        <v>53.75</v>
      </c>
      <c r="L783" s="29">
        <f t="array" ref="L783">_xlfn.IFNA(IF(H783='DB-아스니아 미션'!$F$8,VLOOKUP('주요 재화 수급처 관리'!$F$10:$F$11,'DB-방치 재화'!$B$3:$H$1698,6,0)*'DB-아스니아 미션'!$H$8,VLOOKUP('주요 재화 수급처 관리'!$H$10:$H$11,'DB-아스니아 미션'!$F$7:$H$10,3,0)),"0")/7</f>
        <v>274.28571428571428</v>
      </c>
      <c r="M783" s="29">
        <f>(((VLOOKUP(F783,'DB-방치 재화'!$B$3:$I$1698,8,0)+8)*(VLOOKUP(H783,'DB-파견 작전실'!$L$8:$M$14,2,0)))*D783)</f>
        <v>316.57253333333335</v>
      </c>
      <c r="N783" s="29">
        <f>_xlfn.IFNA(IF(C783&lt;'DB-선물'!$E$5,VLOOKUP('주요 재화 수급처 관리'!$H$10,'DB-선물'!$G$6:$I$9,3,0),(IF('DB-선물'!$E$11&lt;=C783&lt;'DB-선물'!E729,VLOOKUP('주요 재화 수급처 관리'!$H$10,'DB-선물'!$G$12:$I$15,3,0),VLOOKUP(H783,'DB-선물'!$G$18:$I$21,3,0)))),"0")*6*D783</f>
        <v>0</v>
      </c>
      <c r="O783" s="29">
        <f t="array" ref="O783">(_xlfn.IFNA((VLOOKUP((INDEX('DB-메모리얼'!$F$5:$F$98,MATCH(MIN(ABS('DB-메모리얼'!$F$5:$F$98-'주요 재화 수급처 관리'!$C$10)),ABS('DB-메모리얼'!$F$5:$F$98-'주요 재화 수급처 관리'!$C$10),0))),'DB-메모리얼'!$F$5:$K$98,MATCH(H783,'DB-메모리얼'!$H$3:$K$3,0)+2,0)),"0"))*D783/14</f>
        <v>0</v>
      </c>
      <c r="P783" s="29">
        <f t="shared" si="30"/>
        <v>1028</v>
      </c>
      <c r="Q783" s="299">
        <f t="shared" si="31"/>
        <v>16669.933247619047</v>
      </c>
    </row>
    <row r="784" spans="2:17" ht="18" thickTop="1" thickBot="1" x14ac:dyDescent="0.35">
      <c r="B784" s="22" t="s">
        <v>1613</v>
      </c>
      <c r="C784" s="5">
        <v>153</v>
      </c>
      <c r="D784" s="323">
        <v>1</v>
      </c>
      <c r="E784" s="17"/>
      <c r="F784" s="276">
        <f>VLOOKUP(C784,'DB-캐릭터별 스테이지 매칭'!$E$3:$F$302,2,0)</f>
        <v>575</v>
      </c>
      <c r="G784" s="276" t="str">
        <f>VLOOKUP(F784,'DB-캐릭터별 스테이지 매칭'!$I$3:$L$1698,4,0)</f>
        <v>14-19</v>
      </c>
      <c r="H784" s="276">
        <f>_xlfn.IFNA(VLOOKUP(B784,'DB-서식용'!$D$4:$E$12,2,0),"")</f>
        <v>1040410001</v>
      </c>
      <c r="I784" s="29">
        <f>IFERROR((VLOOKUP(F784,'DB-방치 재화'!$B$3:$I$1800,(MATCH(H784,'DB-방치 재화'!$F$1:$I$1,0)+4),0))*60*24*D784,"0")*(1.7+1.58)</f>
        <v>14868.240000000002</v>
      </c>
      <c r="J784" s="29">
        <f>_xlfn.IFNA(IF(H784='DB-일일 퀘스트'!$F$6,VLOOKUP(F784,'DB-방치 재화'!$B$3:$H$1698,5,0)*VLOOKUP(H784,'DB-일일 퀘스트'!$F$6:$H$13,3,0),IF(H784='DB-일일 퀘스트'!$F$7,VLOOKUP(F784,'DB-방치 재화'!$B$3:$H$1698,6,0)*VLOOKUP(H784,'DB-일일 퀘스트'!$F$6:$H$13,3,0),IF(H784='DB-일일 퀘스트'!$F$8,VLOOKUP(F784,'DB-방치 재화'!$B$3:$H$1698,7,0)*VLOOKUP(H784,'DB-일일 퀘스트'!$F$6:$H$13,3,0),VLOOKUP(H784,'DB-일일 퀘스트'!$F$6:$H$13,3,0)))),"0")</f>
        <v>188.875</v>
      </c>
      <c r="K784" s="29">
        <f>_xlfn.IFNA((IF(H784='DB-주간 퀘스트'!$F$6,VLOOKUP(F784,'DB-방치 재화'!$B$3:$H$1698,5,0)*VLOOKUP(H784,'DB-주간 퀘스트'!$F$6:$H$15,3,0),IF(H784='DB-주간 퀘스트'!$F$7,VLOOKUP(F784,'DB-방치 재화'!$B$3:$H$1698,6,0)*VLOOKUP(H784,'DB-주간 퀘스트'!$F$6:$H$15,3,0),IF(H784='DB-주간 퀘스트'!$F$8,VLOOKUP(F784,'DB-방치 재화'!$B$3:$H$1698,7,0)*VLOOKUP(H784,'DB-주간 퀘스트'!$F$6:$H$15,3,0),VLOOKUP(H784,'DB-주간 퀘스트'!$F$6:$H$15,3,0)))))/7,"0")</f>
        <v>53.964285714285715</v>
      </c>
      <c r="L784" s="29">
        <f t="array" ref="L784">_xlfn.IFNA(IF(H784='DB-아스니아 미션'!$F$8,VLOOKUP('주요 재화 수급처 관리'!$F$10:$F$11,'DB-방치 재화'!$B$3:$H$1698,6,0)*'DB-아스니아 미션'!$H$8,VLOOKUP('주요 재화 수급처 관리'!$H$10:$H$11,'DB-아스니아 미션'!$F$7:$H$10,3,0)),"0")/7</f>
        <v>274.28571428571428</v>
      </c>
      <c r="M784" s="29">
        <f>(((VLOOKUP(F784,'DB-방치 재화'!$B$3:$I$1698,8,0)+8)*(VLOOKUP(H784,'DB-파견 작전실'!$L$8:$M$14,2,0)))*D784)</f>
        <v>316.57253333333335</v>
      </c>
      <c r="N784" s="29">
        <f>_xlfn.IFNA(IF(C784&lt;'DB-선물'!$E$5,VLOOKUP('주요 재화 수급처 관리'!$H$10,'DB-선물'!$G$6:$I$9,3,0),(IF('DB-선물'!$E$11&lt;=C784&lt;'DB-선물'!E730,VLOOKUP('주요 재화 수급처 관리'!$H$10,'DB-선물'!$G$12:$I$15,3,0),VLOOKUP(H784,'DB-선물'!$G$18:$I$21,3,0)))),"0")*6*D784</f>
        <v>0</v>
      </c>
      <c r="O784" s="29">
        <f t="array" ref="O784">(_xlfn.IFNA((VLOOKUP((INDEX('DB-메모리얼'!$F$5:$F$98,MATCH(MIN(ABS('DB-메모리얼'!$F$5:$F$98-'주요 재화 수급처 관리'!$C$10)),ABS('DB-메모리얼'!$F$5:$F$98-'주요 재화 수급처 관리'!$C$10),0))),'DB-메모리얼'!$F$5:$K$98,MATCH(H784,'DB-메모리얼'!$H$3:$K$3,0)+2,0)),"0"))*D784/14</f>
        <v>0</v>
      </c>
      <c r="P784" s="29">
        <f t="shared" si="30"/>
        <v>1028</v>
      </c>
      <c r="Q784" s="299">
        <f t="shared" si="31"/>
        <v>16729.937533333337</v>
      </c>
    </row>
    <row r="785" spans="2:17" ht="18" thickTop="1" thickBot="1" x14ac:dyDescent="0.35">
      <c r="B785" s="22" t="s">
        <v>1613</v>
      </c>
      <c r="C785" s="5">
        <v>154</v>
      </c>
      <c r="D785" s="323">
        <v>1</v>
      </c>
      <c r="E785" s="17"/>
      <c r="F785" s="276">
        <f>VLOOKUP(C785,'DB-캐릭터별 스테이지 매칭'!$E$3:$F$302,2,0)</f>
        <v>581</v>
      </c>
      <c r="G785" s="276" t="str">
        <f>VLOOKUP(F785,'DB-캐릭터별 스테이지 매칭'!$I$3:$L$1698,4,0)</f>
        <v>14-25</v>
      </c>
      <c r="H785" s="276">
        <f>_xlfn.IFNA(VLOOKUP(B785,'DB-서식용'!$D$4:$E$12,2,0),"")</f>
        <v>1040410001</v>
      </c>
      <c r="I785" s="29">
        <f>IFERROR((VLOOKUP(F785,'DB-방치 재화'!$B$3:$I$1800,(MATCH(H785,'DB-방치 재화'!$F$1:$I$1,0)+4),0))*60*24*D785,"0")*(1.7+1.58)</f>
        <v>14924.000000000002</v>
      </c>
      <c r="J785" s="29">
        <f>_xlfn.IFNA(IF(H785='DB-일일 퀘스트'!$F$6,VLOOKUP(F785,'DB-방치 재화'!$B$3:$H$1698,5,0)*VLOOKUP(H785,'DB-일일 퀘스트'!$F$6:$H$13,3,0),IF(H785='DB-일일 퀘스트'!$F$7,VLOOKUP(F785,'DB-방치 재화'!$B$3:$H$1698,6,0)*VLOOKUP(H785,'DB-일일 퀘스트'!$F$6:$H$13,3,0),IF(H785='DB-일일 퀘스트'!$F$8,VLOOKUP(F785,'DB-방치 재화'!$B$3:$H$1698,7,0)*VLOOKUP(H785,'DB-일일 퀘스트'!$F$6:$H$13,3,0),VLOOKUP(H785,'DB-일일 퀘스트'!$F$6:$H$13,3,0)))),"0")</f>
        <v>189.58333333333334</v>
      </c>
      <c r="K785" s="29">
        <f>_xlfn.IFNA((IF(H785='DB-주간 퀘스트'!$F$6,VLOOKUP(F785,'DB-방치 재화'!$B$3:$H$1698,5,0)*VLOOKUP(H785,'DB-주간 퀘스트'!$F$6:$H$15,3,0),IF(H785='DB-주간 퀘스트'!$F$7,VLOOKUP(F785,'DB-방치 재화'!$B$3:$H$1698,6,0)*VLOOKUP(H785,'DB-주간 퀘스트'!$F$6:$H$15,3,0),IF(H785='DB-주간 퀘스트'!$F$8,VLOOKUP(F785,'DB-방치 재화'!$B$3:$H$1698,7,0)*VLOOKUP(H785,'DB-주간 퀘스트'!$F$6:$H$15,3,0),VLOOKUP(H785,'DB-주간 퀘스트'!$F$6:$H$15,3,0)))))/7,"0")</f>
        <v>54.166666666666671</v>
      </c>
      <c r="L785" s="29">
        <f t="array" ref="L785">_xlfn.IFNA(IF(H785='DB-아스니아 미션'!$F$8,VLOOKUP('주요 재화 수급처 관리'!$F$10:$F$11,'DB-방치 재화'!$B$3:$H$1698,6,0)*'DB-아스니아 미션'!$H$8,VLOOKUP('주요 재화 수급처 관리'!$H$10:$H$11,'DB-아스니아 미션'!$F$7:$H$10,3,0)),"0")/7</f>
        <v>274.28571428571428</v>
      </c>
      <c r="M785" s="29">
        <f>(((VLOOKUP(F785,'DB-방치 재화'!$B$3:$I$1698,8,0)+8)*(VLOOKUP(H785,'DB-파견 작전실'!$L$8:$M$14,2,0)))*D785)</f>
        <v>316.57253333333335</v>
      </c>
      <c r="N785" s="29">
        <f>_xlfn.IFNA(IF(C785&lt;'DB-선물'!$E$5,VLOOKUP('주요 재화 수급처 관리'!$H$10,'DB-선물'!$G$6:$I$9,3,0),(IF('DB-선물'!$E$11&lt;=C785&lt;'DB-선물'!E731,VLOOKUP('주요 재화 수급처 관리'!$H$10,'DB-선물'!$G$12:$I$15,3,0),VLOOKUP(H785,'DB-선물'!$G$18:$I$21,3,0)))),"0")*6*D785</f>
        <v>0</v>
      </c>
      <c r="O785" s="29">
        <f t="array" ref="O785">(_xlfn.IFNA((VLOOKUP((INDEX('DB-메모리얼'!$F$5:$F$98,MATCH(MIN(ABS('DB-메모리얼'!$F$5:$F$98-'주요 재화 수급처 관리'!$C$10)),ABS('DB-메모리얼'!$F$5:$F$98-'주요 재화 수급처 관리'!$C$10),0))),'DB-메모리얼'!$F$5:$K$98,MATCH(H785,'DB-메모리얼'!$H$3:$K$3,0)+2,0)),"0"))*D785/14</f>
        <v>0</v>
      </c>
      <c r="P785" s="29">
        <f t="shared" si="30"/>
        <v>1028</v>
      </c>
      <c r="Q785" s="299">
        <f t="shared" si="31"/>
        <v>16786.60824761905</v>
      </c>
    </row>
    <row r="786" spans="2:17" ht="18" thickTop="1" thickBot="1" x14ac:dyDescent="0.35">
      <c r="B786" s="22" t="s">
        <v>1613</v>
      </c>
      <c r="C786" s="5">
        <v>155</v>
      </c>
      <c r="D786" s="323">
        <v>1</v>
      </c>
      <c r="E786" s="17"/>
      <c r="F786" s="276">
        <f>VLOOKUP(C786,'DB-캐릭터별 스테이지 매칭'!$E$3:$F$302,2,0)</f>
        <v>587</v>
      </c>
      <c r="G786" s="276" t="str">
        <f>VLOOKUP(F786,'DB-캐릭터별 스테이지 매칭'!$I$3:$L$1698,4,0)</f>
        <v>14-31</v>
      </c>
      <c r="H786" s="276">
        <f>_xlfn.IFNA(VLOOKUP(B786,'DB-서식용'!$D$4:$E$12,2,0),"")</f>
        <v>1040410001</v>
      </c>
      <c r="I786" s="29">
        <f>IFERROR((VLOOKUP(F786,'DB-방치 재화'!$B$3:$I$1800,(MATCH(H786,'DB-방치 재화'!$F$1:$I$1,0)+4),0))*60*24*D786,"0")*(1.7+1.58)</f>
        <v>14979.760000000002</v>
      </c>
      <c r="J786" s="29">
        <f>_xlfn.IFNA(IF(H786='DB-일일 퀘스트'!$F$6,VLOOKUP(F786,'DB-방치 재화'!$B$3:$H$1698,5,0)*VLOOKUP(H786,'DB-일일 퀘스트'!$F$6:$H$13,3,0),IF(H786='DB-일일 퀘스트'!$F$7,VLOOKUP(F786,'DB-방치 재화'!$B$3:$H$1698,6,0)*VLOOKUP(H786,'DB-일일 퀘스트'!$F$6:$H$13,3,0),IF(H786='DB-일일 퀘스트'!$F$8,VLOOKUP(F786,'DB-방치 재화'!$B$3:$H$1698,7,0)*VLOOKUP(H786,'DB-일일 퀘스트'!$F$6:$H$13,3,0),VLOOKUP(H786,'DB-일일 퀘스트'!$F$6:$H$13,3,0)))),"0")</f>
        <v>190.29166666666669</v>
      </c>
      <c r="K786" s="29">
        <f>_xlfn.IFNA((IF(H786='DB-주간 퀘스트'!$F$6,VLOOKUP(F786,'DB-방치 재화'!$B$3:$H$1698,5,0)*VLOOKUP(H786,'DB-주간 퀘스트'!$F$6:$H$15,3,0),IF(H786='DB-주간 퀘스트'!$F$7,VLOOKUP(F786,'DB-방치 재화'!$B$3:$H$1698,6,0)*VLOOKUP(H786,'DB-주간 퀘스트'!$F$6:$H$15,3,0),IF(H786='DB-주간 퀘스트'!$F$8,VLOOKUP(F786,'DB-방치 재화'!$B$3:$H$1698,7,0)*VLOOKUP(H786,'DB-주간 퀘스트'!$F$6:$H$15,3,0),VLOOKUP(H786,'DB-주간 퀘스트'!$F$6:$H$15,3,0)))))/7,"0")</f>
        <v>54.369047619047628</v>
      </c>
      <c r="L786" s="29">
        <f t="array" ref="L786">_xlfn.IFNA(IF(H786='DB-아스니아 미션'!$F$8,VLOOKUP('주요 재화 수급처 관리'!$F$10:$F$11,'DB-방치 재화'!$B$3:$H$1698,6,0)*'DB-아스니아 미션'!$H$8,VLOOKUP('주요 재화 수급처 관리'!$H$10:$H$11,'DB-아스니아 미션'!$F$7:$H$10,3,0)),"0")/7</f>
        <v>274.28571428571428</v>
      </c>
      <c r="M786" s="29">
        <f>(((VLOOKUP(F786,'DB-방치 재화'!$B$3:$I$1698,8,0)+8)*(VLOOKUP(H786,'DB-파견 작전실'!$L$8:$M$14,2,0)))*D786)</f>
        <v>316.57253333333335</v>
      </c>
      <c r="N786" s="29">
        <f>_xlfn.IFNA(IF(C786&lt;'DB-선물'!$E$5,VLOOKUP('주요 재화 수급처 관리'!$H$10,'DB-선물'!$G$6:$I$9,3,0),(IF('DB-선물'!$E$11&lt;=C786&lt;'DB-선물'!E732,VLOOKUP('주요 재화 수급처 관리'!$H$10,'DB-선물'!$G$12:$I$15,3,0),VLOOKUP(H786,'DB-선물'!$G$18:$I$21,3,0)))),"0")*6*D786</f>
        <v>0</v>
      </c>
      <c r="O786" s="29">
        <f t="array" ref="O786">(_xlfn.IFNA((VLOOKUP((INDEX('DB-메모리얼'!$F$5:$F$98,MATCH(MIN(ABS('DB-메모리얼'!$F$5:$F$98-'주요 재화 수급처 관리'!$C$10)),ABS('DB-메모리얼'!$F$5:$F$98-'주요 재화 수급처 관리'!$C$10),0))),'DB-메모리얼'!$F$5:$K$98,MATCH(H786,'DB-메모리얼'!$H$3:$K$3,0)+2,0)),"0"))*D786/14</f>
        <v>0</v>
      </c>
      <c r="P786" s="29">
        <f t="shared" si="30"/>
        <v>1028</v>
      </c>
      <c r="Q786" s="299">
        <f t="shared" si="31"/>
        <v>16843.278961904762</v>
      </c>
    </row>
    <row r="787" spans="2:17" ht="18" thickTop="1" thickBot="1" x14ac:dyDescent="0.35">
      <c r="B787" s="22" t="s">
        <v>1613</v>
      </c>
      <c r="C787" s="5">
        <v>156</v>
      </c>
      <c r="D787" s="323">
        <v>1</v>
      </c>
      <c r="E787" s="17"/>
      <c r="F787" s="276">
        <f>VLOOKUP(C787,'DB-캐릭터별 스테이지 매칭'!$E$3:$F$302,2,0)</f>
        <v>593</v>
      </c>
      <c r="G787" s="276" t="str">
        <f>VLOOKUP(F787,'DB-캐릭터별 스테이지 매칭'!$I$3:$L$1698,4,0)</f>
        <v>14-37</v>
      </c>
      <c r="H787" s="276">
        <f>_xlfn.IFNA(VLOOKUP(B787,'DB-서식용'!$D$4:$E$12,2,0),"")</f>
        <v>1040410001</v>
      </c>
      <c r="I787" s="29">
        <f>IFERROR((VLOOKUP(F787,'DB-방치 재화'!$B$3:$I$1800,(MATCH(H787,'DB-방치 재화'!$F$1:$I$1,0)+4),0))*60*24*D787,"0")*(1.7+1.58)</f>
        <v>15035.52</v>
      </c>
      <c r="J787" s="29">
        <f>_xlfn.IFNA(IF(H787='DB-일일 퀘스트'!$F$6,VLOOKUP(F787,'DB-방치 재화'!$B$3:$H$1698,5,0)*VLOOKUP(H787,'DB-일일 퀘스트'!$F$6:$H$13,3,0),IF(H787='DB-일일 퀘스트'!$F$7,VLOOKUP(F787,'DB-방치 재화'!$B$3:$H$1698,6,0)*VLOOKUP(H787,'DB-일일 퀘스트'!$F$6:$H$13,3,0),IF(H787='DB-일일 퀘스트'!$F$8,VLOOKUP(F787,'DB-방치 재화'!$B$3:$H$1698,7,0)*VLOOKUP(H787,'DB-일일 퀘스트'!$F$6:$H$13,3,0),VLOOKUP(H787,'DB-일일 퀘스트'!$F$6:$H$13,3,0)))),"0")</f>
        <v>191</v>
      </c>
      <c r="K787" s="29">
        <f>_xlfn.IFNA((IF(H787='DB-주간 퀘스트'!$F$6,VLOOKUP(F787,'DB-방치 재화'!$B$3:$H$1698,5,0)*VLOOKUP(H787,'DB-주간 퀘스트'!$F$6:$H$15,3,0),IF(H787='DB-주간 퀘스트'!$F$7,VLOOKUP(F787,'DB-방치 재화'!$B$3:$H$1698,6,0)*VLOOKUP(H787,'DB-주간 퀘스트'!$F$6:$H$15,3,0),IF(H787='DB-주간 퀘스트'!$F$8,VLOOKUP(F787,'DB-방치 재화'!$B$3:$H$1698,7,0)*VLOOKUP(H787,'DB-주간 퀘스트'!$F$6:$H$15,3,0),VLOOKUP(H787,'DB-주간 퀘스트'!$F$6:$H$15,3,0)))))/7,"0")</f>
        <v>54.571428571428569</v>
      </c>
      <c r="L787" s="29">
        <f t="array" ref="L787">_xlfn.IFNA(IF(H787='DB-아스니아 미션'!$F$8,VLOOKUP('주요 재화 수급처 관리'!$F$10:$F$11,'DB-방치 재화'!$B$3:$H$1698,6,0)*'DB-아스니아 미션'!$H$8,VLOOKUP('주요 재화 수급처 관리'!$H$10:$H$11,'DB-아스니아 미션'!$F$7:$H$10,3,0)),"0")/7</f>
        <v>274.28571428571428</v>
      </c>
      <c r="M787" s="29">
        <f>(((VLOOKUP(F787,'DB-방치 재화'!$B$3:$I$1698,8,0)+8)*(VLOOKUP(H787,'DB-파견 작전실'!$L$8:$M$14,2,0)))*D787)</f>
        <v>316.57253333333335</v>
      </c>
      <c r="N787" s="29">
        <f>_xlfn.IFNA(IF(C787&lt;'DB-선물'!$E$5,VLOOKUP('주요 재화 수급처 관리'!$H$10,'DB-선물'!$G$6:$I$9,3,0),(IF('DB-선물'!$E$11&lt;=C787&lt;'DB-선물'!E733,VLOOKUP('주요 재화 수급처 관리'!$H$10,'DB-선물'!$G$12:$I$15,3,0),VLOOKUP(H787,'DB-선물'!$G$18:$I$21,3,0)))),"0")*6*D787</f>
        <v>0</v>
      </c>
      <c r="O787" s="29">
        <f t="array" ref="O787">(_xlfn.IFNA((VLOOKUP((INDEX('DB-메모리얼'!$F$5:$F$98,MATCH(MIN(ABS('DB-메모리얼'!$F$5:$F$98-'주요 재화 수급처 관리'!$C$10)),ABS('DB-메모리얼'!$F$5:$F$98-'주요 재화 수급처 관리'!$C$10),0))),'DB-메모리얼'!$F$5:$K$98,MATCH(H787,'DB-메모리얼'!$H$3:$K$3,0)+2,0)),"0"))*D787/14</f>
        <v>0</v>
      </c>
      <c r="P787" s="29">
        <f t="shared" si="30"/>
        <v>1028</v>
      </c>
      <c r="Q787" s="299">
        <f t="shared" si="31"/>
        <v>16899.949676190477</v>
      </c>
    </row>
    <row r="788" spans="2:17" ht="18" thickTop="1" thickBot="1" x14ac:dyDescent="0.35">
      <c r="B788" s="22" t="s">
        <v>1613</v>
      </c>
      <c r="C788" s="116">
        <v>157</v>
      </c>
      <c r="D788" s="323">
        <v>1</v>
      </c>
      <c r="E788" s="17"/>
      <c r="F788" s="276">
        <f>VLOOKUP(C788,'DB-캐릭터별 스테이지 매칭'!$E$3:$F$302,2,0)</f>
        <v>599</v>
      </c>
      <c r="G788" s="276" t="str">
        <f>VLOOKUP(F788,'DB-캐릭터별 스테이지 매칭'!$I$3:$L$1698,4,0)</f>
        <v>14-43</v>
      </c>
      <c r="H788" s="276">
        <f>_xlfn.IFNA(VLOOKUP(B788,'DB-서식용'!$D$4:$E$12,2,0),"")</f>
        <v>1040410001</v>
      </c>
      <c r="I788" s="29">
        <f>IFERROR((VLOOKUP(F788,'DB-방치 재화'!$B$3:$I$1800,(MATCH(H788,'DB-방치 재화'!$F$1:$I$1,0)+4),0))*60*24*D788,"0")*(1.7+1.58)</f>
        <v>15094.560000000001</v>
      </c>
      <c r="J788" s="29">
        <f>_xlfn.IFNA(IF(H788='DB-일일 퀘스트'!$F$6,VLOOKUP(F788,'DB-방치 재화'!$B$3:$H$1698,5,0)*VLOOKUP(H788,'DB-일일 퀘스트'!$F$6:$H$13,3,0),IF(H788='DB-일일 퀘스트'!$F$7,VLOOKUP(F788,'DB-방치 재화'!$B$3:$H$1698,6,0)*VLOOKUP(H788,'DB-일일 퀘스트'!$F$6:$H$13,3,0),IF(H788='DB-일일 퀘스트'!$F$8,VLOOKUP(F788,'DB-방치 재화'!$B$3:$H$1698,7,0)*VLOOKUP(H788,'DB-일일 퀘스트'!$F$6:$H$13,3,0),VLOOKUP(H788,'DB-일일 퀘스트'!$F$6:$H$13,3,0)))),"0")</f>
        <v>191.75</v>
      </c>
      <c r="K788" s="29">
        <f>_xlfn.IFNA((IF(H788='DB-주간 퀘스트'!$F$6,VLOOKUP(F788,'DB-방치 재화'!$B$3:$H$1698,5,0)*VLOOKUP(H788,'DB-주간 퀘스트'!$F$6:$H$15,3,0),IF(H788='DB-주간 퀘스트'!$F$7,VLOOKUP(F788,'DB-방치 재화'!$B$3:$H$1698,6,0)*VLOOKUP(H788,'DB-주간 퀘스트'!$F$6:$H$15,3,0),IF(H788='DB-주간 퀘스트'!$F$8,VLOOKUP(F788,'DB-방치 재화'!$B$3:$H$1698,7,0)*VLOOKUP(H788,'DB-주간 퀘스트'!$F$6:$H$15,3,0),VLOOKUP(H788,'DB-주간 퀘스트'!$F$6:$H$15,3,0)))))/7,"0")</f>
        <v>54.785714285714285</v>
      </c>
      <c r="L788" s="29">
        <f t="array" ref="L788">_xlfn.IFNA(IF(H788='DB-아스니아 미션'!$F$8,VLOOKUP('주요 재화 수급처 관리'!$F$10:$F$11,'DB-방치 재화'!$B$3:$H$1698,6,0)*'DB-아스니아 미션'!$H$8,VLOOKUP('주요 재화 수급처 관리'!$H$10:$H$11,'DB-아스니아 미션'!$F$7:$H$10,3,0)),"0")/7</f>
        <v>274.28571428571428</v>
      </c>
      <c r="M788" s="29">
        <f>(((VLOOKUP(F788,'DB-방치 재화'!$B$3:$I$1698,8,0)+8)*(VLOOKUP(H788,'DB-파견 작전실'!$L$8:$M$14,2,0)))*D788)</f>
        <v>316.57253333333335</v>
      </c>
      <c r="N788" s="29">
        <f>_xlfn.IFNA(IF(C788&lt;'DB-선물'!$E$5,VLOOKUP('주요 재화 수급처 관리'!$H$10,'DB-선물'!$G$6:$I$9,3,0),(IF('DB-선물'!$E$11&lt;=C788&lt;'DB-선물'!E734,VLOOKUP('주요 재화 수급처 관리'!$H$10,'DB-선물'!$G$12:$I$15,3,0),VLOOKUP(H788,'DB-선물'!$G$18:$I$21,3,0)))),"0")*6*D788</f>
        <v>0</v>
      </c>
      <c r="O788" s="29">
        <f t="array" ref="O788">(_xlfn.IFNA((VLOOKUP((INDEX('DB-메모리얼'!$F$5:$F$98,MATCH(MIN(ABS('DB-메모리얼'!$F$5:$F$98-'주요 재화 수급처 관리'!$C$10)),ABS('DB-메모리얼'!$F$5:$F$98-'주요 재화 수급처 관리'!$C$10),0))),'DB-메모리얼'!$F$5:$K$98,MATCH(H788,'DB-메모리얼'!$H$3:$K$3,0)+2,0)),"0"))*D788/14</f>
        <v>0</v>
      </c>
      <c r="P788" s="29">
        <f t="shared" si="30"/>
        <v>1028</v>
      </c>
      <c r="Q788" s="299">
        <f t="shared" si="31"/>
        <v>16959.953961904765</v>
      </c>
    </row>
    <row r="789" spans="2:17" ht="18" thickTop="1" thickBot="1" x14ac:dyDescent="0.35">
      <c r="B789" s="22" t="s">
        <v>1613</v>
      </c>
      <c r="C789" s="116">
        <v>158</v>
      </c>
      <c r="D789" s="323">
        <v>1</v>
      </c>
      <c r="E789" s="17"/>
      <c r="F789" s="276">
        <f>VLOOKUP(C789,'DB-캐릭터별 스테이지 매칭'!$E$3:$F$302,2,0)</f>
        <v>605</v>
      </c>
      <c r="G789" s="276" t="str">
        <f>VLOOKUP(F789,'DB-캐릭터별 스테이지 매칭'!$I$3:$L$1698,4,0)</f>
        <v>14-49</v>
      </c>
      <c r="H789" s="276">
        <f>_xlfn.IFNA(VLOOKUP(B789,'DB-서식용'!$D$4:$E$12,2,0),"")</f>
        <v>1040410001</v>
      </c>
      <c r="I789" s="29">
        <f>IFERROR((VLOOKUP(F789,'DB-방치 재화'!$B$3:$I$1800,(MATCH(H789,'DB-방치 재화'!$F$1:$I$1,0)+4),0))*60*24*D789,"0")*(1.7+1.58)</f>
        <v>15150.320000000002</v>
      </c>
      <c r="J789" s="29">
        <f>_xlfn.IFNA(IF(H789='DB-일일 퀘스트'!$F$6,VLOOKUP(F789,'DB-방치 재화'!$B$3:$H$1698,5,0)*VLOOKUP(H789,'DB-일일 퀘스트'!$F$6:$H$13,3,0),IF(H789='DB-일일 퀘스트'!$F$7,VLOOKUP(F789,'DB-방치 재화'!$B$3:$H$1698,6,0)*VLOOKUP(H789,'DB-일일 퀘스트'!$F$6:$H$13,3,0),IF(H789='DB-일일 퀘스트'!$F$8,VLOOKUP(F789,'DB-방치 재화'!$B$3:$H$1698,7,0)*VLOOKUP(H789,'DB-일일 퀘스트'!$F$6:$H$13,3,0),VLOOKUP(H789,'DB-일일 퀘스트'!$F$6:$H$13,3,0)))),"0")</f>
        <v>192.45833333333334</v>
      </c>
      <c r="K789" s="29">
        <f>_xlfn.IFNA((IF(H789='DB-주간 퀘스트'!$F$6,VLOOKUP(F789,'DB-방치 재화'!$B$3:$H$1698,5,0)*VLOOKUP(H789,'DB-주간 퀘스트'!$F$6:$H$15,3,0),IF(H789='DB-주간 퀘스트'!$F$7,VLOOKUP(F789,'DB-방치 재화'!$B$3:$H$1698,6,0)*VLOOKUP(H789,'DB-주간 퀘스트'!$F$6:$H$15,3,0),IF(H789='DB-주간 퀘스트'!$F$8,VLOOKUP(F789,'DB-방치 재화'!$B$3:$H$1698,7,0)*VLOOKUP(H789,'DB-주간 퀘스트'!$F$6:$H$15,3,0),VLOOKUP(H789,'DB-주간 퀘스트'!$F$6:$H$15,3,0)))))/7,"0")</f>
        <v>54.988095238095241</v>
      </c>
      <c r="L789" s="29">
        <f t="array" ref="L789">_xlfn.IFNA(IF(H789='DB-아스니아 미션'!$F$8,VLOOKUP('주요 재화 수급처 관리'!$F$10:$F$11,'DB-방치 재화'!$B$3:$H$1698,6,0)*'DB-아스니아 미션'!$H$8,VLOOKUP('주요 재화 수급처 관리'!$H$10:$H$11,'DB-아스니아 미션'!$F$7:$H$10,3,0)),"0")/7</f>
        <v>274.28571428571428</v>
      </c>
      <c r="M789" s="29">
        <f>(((VLOOKUP(F789,'DB-방치 재화'!$B$3:$I$1698,8,0)+8)*(VLOOKUP(H789,'DB-파견 작전실'!$L$8:$M$14,2,0)))*D789)</f>
        <v>316.57253333333335</v>
      </c>
      <c r="N789" s="29">
        <f>_xlfn.IFNA(IF(C789&lt;'DB-선물'!$E$5,VLOOKUP('주요 재화 수급처 관리'!$H$10,'DB-선물'!$G$6:$I$9,3,0),(IF('DB-선물'!$E$11&lt;=C789&lt;'DB-선물'!E735,VLOOKUP('주요 재화 수급처 관리'!$H$10,'DB-선물'!$G$12:$I$15,3,0),VLOOKUP(H789,'DB-선물'!$G$18:$I$21,3,0)))),"0")*6*D789</f>
        <v>0</v>
      </c>
      <c r="O789" s="29">
        <f t="array" ref="O789">(_xlfn.IFNA((VLOOKUP((INDEX('DB-메모리얼'!$F$5:$F$98,MATCH(MIN(ABS('DB-메모리얼'!$F$5:$F$98-'주요 재화 수급처 관리'!$C$10)),ABS('DB-메모리얼'!$F$5:$F$98-'주요 재화 수급처 관리'!$C$10),0))),'DB-메모리얼'!$F$5:$K$98,MATCH(H789,'DB-메모리얼'!$H$3:$K$3,0)+2,0)),"0"))*D789/14</f>
        <v>0</v>
      </c>
      <c r="P789" s="29">
        <f t="shared" si="30"/>
        <v>1028</v>
      </c>
      <c r="Q789" s="299">
        <f t="shared" si="31"/>
        <v>17016.624676190477</v>
      </c>
    </row>
    <row r="790" spans="2:17" ht="18" thickTop="1" thickBot="1" x14ac:dyDescent="0.35">
      <c r="B790" s="22" t="s">
        <v>1613</v>
      </c>
      <c r="C790" s="116">
        <v>159</v>
      </c>
      <c r="D790" s="323">
        <v>1</v>
      </c>
      <c r="E790" s="17"/>
      <c r="F790" s="276">
        <f>VLOOKUP(C790,'DB-캐릭터별 스테이지 매칭'!$E$3:$F$302,2,0)</f>
        <v>611</v>
      </c>
      <c r="G790" s="276" t="str">
        <f>VLOOKUP(F790,'DB-캐릭터별 스테이지 매칭'!$I$3:$L$1698,4,0)</f>
        <v>14-55</v>
      </c>
      <c r="H790" s="276">
        <f>_xlfn.IFNA(VLOOKUP(B790,'DB-서식용'!$D$4:$E$12,2,0),"")</f>
        <v>1040410001</v>
      </c>
      <c r="I790" s="29">
        <f>IFERROR((VLOOKUP(F790,'DB-방치 재화'!$B$3:$I$1800,(MATCH(H790,'DB-방치 재화'!$F$1:$I$1,0)+4),0))*60*24*D790,"0")*(1.7+1.58)</f>
        <v>15206.080000000002</v>
      </c>
      <c r="J790" s="29">
        <f>_xlfn.IFNA(IF(H790='DB-일일 퀘스트'!$F$6,VLOOKUP(F790,'DB-방치 재화'!$B$3:$H$1698,5,0)*VLOOKUP(H790,'DB-일일 퀘스트'!$F$6:$H$13,3,0),IF(H790='DB-일일 퀘스트'!$F$7,VLOOKUP(F790,'DB-방치 재화'!$B$3:$H$1698,6,0)*VLOOKUP(H790,'DB-일일 퀘스트'!$F$6:$H$13,3,0),IF(H790='DB-일일 퀘스트'!$F$8,VLOOKUP(F790,'DB-방치 재화'!$B$3:$H$1698,7,0)*VLOOKUP(H790,'DB-일일 퀘스트'!$F$6:$H$13,3,0),VLOOKUP(H790,'DB-일일 퀘스트'!$F$6:$H$13,3,0)))),"0")</f>
        <v>193.16666666666669</v>
      </c>
      <c r="K790" s="29">
        <f>_xlfn.IFNA((IF(H790='DB-주간 퀘스트'!$F$6,VLOOKUP(F790,'DB-방치 재화'!$B$3:$H$1698,5,0)*VLOOKUP(H790,'DB-주간 퀘스트'!$F$6:$H$15,3,0),IF(H790='DB-주간 퀘스트'!$F$7,VLOOKUP(F790,'DB-방치 재화'!$B$3:$H$1698,6,0)*VLOOKUP(H790,'DB-주간 퀘스트'!$F$6:$H$15,3,0),IF(H790='DB-주간 퀘스트'!$F$8,VLOOKUP(F790,'DB-방치 재화'!$B$3:$H$1698,7,0)*VLOOKUP(H790,'DB-주간 퀘스트'!$F$6:$H$15,3,0),VLOOKUP(H790,'DB-주간 퀘스트'!$F$6:$H$15,3,0)))))/7,"0")</f>
        <v>55.190476190476197</v>
      </c>
      <c r="L790" s="29">
        <f t="array" ref="L790">_xlfn.IFNA(IF(H790='DB-아스니아 미션'!$F$8,VLOOKUP('주요 재화 수급처 관리'!$F$10:$F$11,'DB-방치 재화'!$B$3:$H$1698,6,0)*'DB-아스니아 미션'!$H$8,VLOOKUP('주요 재화 수급처 관리'!$H$10:$H$11,'DB-아스니아 미션'!$F$7:$H$10,3,0)),"0")/7</f>
        <v>274.28571428571428</v>
      </c>
      <c r="M790" s="29">
        <f>(((VLOOKUP(F790,'DB-방치 재화'!$B$3:$I$1698,8,0)+8)*(VLOOKUP(H790,'DB-파견 작전실'!$L$8:$M$14,2,0)))*D790)</f>
        <v>316.57253333333335</v>
      </c>
      <c r="N790" s="29">
        <f>_xlfn.IFNA(IF(C790&lt;'DB-선물'!$E$5,VLOOKUP('주요 재화 수급처 관리'!$H$10,'DB-선물'!$G$6:$I$9,3,0),(IF('DB-선물'!$E$11&lt;=C790&lt;'DB-선물'!E736,VLOOKUP('주요 재화 수급처 관리'!$H$10,'DB-선물'!$G$12:$I$15,3,0),VLOOKUP(H790,'DB-선물'!$G$18:$I$21,3,0)))),"0")*6*D790</f>
        <v>0</v>
      </c>
      <c r="O790" s="29">
        <f t="array" ref="O790">(_xlfn.IFNA((VLOOKUP((INDEX('DB-메모리얼'!$F$5:$F$98,MATCH(MIN(ABS('DB-메모리얼'!$F$5:$F$98-'주요 재화 수급처 관리'!$C$10)),ABS('DB-메모리얼'!$F$5:$F$98-'주요 재화 수급처 관리'!$C$10),0))),'DB-메모리얼'!$F$5:$K$98,MATCH(H790,'DB-메모리얼'!$H$3:$K$3,0)+2,0)),"0"))*D790/14</f>
        <v>0</v>
      </c>
      <c r="P790" s="29">
        <f t="shared" si="30"/>
        <v>1028</v>
      </c>
      <c r="Q790" s="299">
        <f t="shared" si="31"/>
        <v>17073.295390476193</v>
      </c>
    </row>
    <row r="791" spans="2:17" ht="18" thickTop="1" thickBot="1" x14ac:dyDescent="0.35">
      <c r="B791" s="22" t="s">
        <v>1613</v>
      </c>
      <c r="C791" s="116">
        <v>160</v>
      </c>
      <c r="D791" s="323">
        <v>1</v>
      </c>
      <c r="E791" s="17"/>
      <c r="F791" s="276">
        <f>VLOOKUP(C791,'DB-캐릭터별 스테이지 매칭'!$E$3:$F$302,2,0)</f>
        <v>618</v>
      </c>
      <c r="G791" s="276" t="str">
        <f>VLOOKUP(F791,'DB-캐릭터별 스테이지 매칭'!$I$3:$L$1698,4,0)</f>
        <v>15-2</v>
      </c>
      <c r="H791" s="276">
        <f>_xlfn.IFNA(VLOOKUP(B791,'DB-서식용'!$D$4:$E$12,2,0),"")</f>
        <v>1040410001</v>
      </c>
      <c r="I791" s="29">
        <f>IFERROR((VLOOKUP(F791,'DB-방치 재화'!$B$3:$I$1800,(MATCH(H791,'DB-방치 재화'!$F$1:$I$1,0)+4),0))*60*24*D791,"0")*(1.7+1.58)</f>
        <v>15271.68</v>
      </c>
      <c r="J791" s="29">
        <f>_xlfn.IFNA(IF(H791='DB-일일 퀘스트'!$F$6,VLOOKUP(F791,'DB-방치 재화'!$B$3:$H$1698,5,0)*VLOOKUP(H791,'DB-일일 퀘스트'!$F$6:$H$13,3,0),IF(H791='DB-일일 퀘스트'!$F$7,VLOOKUP(F791,'DB-방치 재화'!$B$3:$H$1698,6,0)*VLOOKUP(H791,'DB-일일 퀘스트'!$F$6:$H$13,3,0),IF(H791='DB-일일 퀘스트'!$F$8,VLOOKUP(F791,'DB-방치 재화'!$B$3:$H$1698,7,0)*VLOOKUP(H791,'DB-일일 퀘스트'!$F$6:$H$13,3,0),VLOOKUP(H791,'DB-일일 퀘스트'!$F$6:$H$13,3,0)))),"0")</f>
        <v>194</v>
      </c>
      <c r="K791" s="29">
        <f>_xlfn.IFNA((IF(H791='DB-주간 퀘스트'!$F$6,VLOOKUP(F791,'DB-방치 재화'!$B$3:$H$1698,5,0)*VLOOKUP(H791,'DB-주간 퀘스트'!$F$6:$H$15,3,0),IF(H791='DB-주간 퀘스트'!$F$7,VLOOKUP(F791,'DB-방치 재화'!$B$3:$H$1698,6,0)*VLOOKUP(H791,'DB-주간 퀘스트'!$F$6:$H$15,3,0),IF(H791='DB-주간 퀘스트'!$F$8,VLOOKUP(F791,'DB-방치 재화'!$B$3:$H$1698,7,0)*VLOOKUP(H791,'DB-주간 퀘스트'!$F$6:$H$15,3,0),VLOOKUP(H791,'DB-주간 퀘스트'!$F$6:$H$15,3,0)))))/7,"0")</f>
        <v>55.428571428571431</v>
      </c>
      <c r="L791" s="29">
        <f t="array" ref="L791">_xlfn.IFNA(IF(H791='DB-아스니아 미션'!$F$8,VLOOKUP('주요 재화 수급처 관리'!$F$10:$F$11,'DB-방치 재화'!$B$3:$H$1698,6,0)*'DB-아스니아 미션'!$H$8,VLOOKUP('주요 재화 수급처 관리'!$H$10:$H$11,'DB-아스니아 미션'!$F$7:$H$10,3,0)),"0")/7</f>
        <v>274.28571428571428</v>
      </c>
      <c r="M791" s="29">
        <f>(((VLOOKUP(F791,'DB-방치 재화'!$B$3:$I$1698,8,0)+8)*(VLOOKUP(H791,'DB-파견 작전실'!$L$8:$M$14,2,0)))*D791)</f>
        <v>316.57253333333335</v>
      </c>
      <c r="N791" s="29">
        <f>_xlfn.IFNA(IF(C791&lt;'DB-선물'!$E$5,VLOOKUP('주요 재화 수급처 관리'!$H$10,'DB-선물'!$G$6:$I$9,3,0),(IF('DB-선물'!$E$11&lt;=C791&lt;'DB-선물'!E737,VLOOKUP('주요 재화 수급처 관리'!$H$10,'DB-선물'!$G$12:$I$15,3,0),VLOOKUP(H791,'DB-선물'!$G$18:$I$21,3,0)))),"0")*6*D791</f>
        <v>0</v>
      </c>
      <c r="O791" s="29">
        <f t="array" ref="O791">(_xlfn.IFNA((VLOOKUP((INDEX('DB-메모리얼'!$F$5:$F$98,MATCH(MIN(ABS('DB-메모리얼'!$F$5:$F$98-'주요 재화 수급처 관리'!$C$10)),ABS('DB-메모리얼'!$F$5:$F$98-'주요 재화 수급처 관리'!$C$10),0))),'DB-메모리얼'!$F$5:$K$98,MATCH(H791,'DB-메모리얼'!$H$3:$K$3,0)+2,0)),"0"))*D791/14</f>
        <v>0</v>
      </c>
      <c r="P791" s="29">
        <f t="shared" si="30"/>
        <v>1028</v>
      </c>
      <c r="Q791" s="299">
        <f t="shared" si="31"/>
        <v>17139.966819047619</v>
      </c>
    </row>
    <row r="792" spans="2:17" ht="18" thickTop="1" thickBot="1" x14ac:dyDescent="0.35">
      <c r="B792" s="22" t="s">
        <v>1613</v>
      </c>
      <c r="C792" s="116">
        <v>161</v>
      </c>
      <c r="D792" s="323">
        <v>1</v>
      </c>
      <c r="E792" s="17"/>
      <c r="F792" s="276">
        <f>VLOOKUP(C792,'DB-캐릭터별 스테이지 매칭'!$E$3:$F$302,2,0)</f>
        <v>624</v>
      </c>
      <c r="G792" s="276" t="str">
        <f>VLOOKUP(F792,'DB-캐릭터별 스테이지 매칭'!$I$3:$L$1698,4,0)</f>
        <v>15-8</v>
      </c>
      <c r="H792" s="276">
        <f>_xlfn.IFNA(VLOOKUP(B792,'DB-서식용'!$D$4:$E$12,2,0),"")</f>
        <v>1040410001</v>
      </c>
      <c r="I792" s="29">
        <f>IFERROR((VLOOKUP(F792,'DB-방치 재화'!$B$3:$I$1800,(MATCH(H792,'DB-방치 재화'!$F$1:$I$1,0)+4),0))*60*24*D792,"0")*(1.7+1.58)</f>
        <v>15330.720000000001</v>
      </c>
      <c r="J792" s="29">
        <f>_xlfn.IFNA(IF(H792='DB-일일 퀘스트'!$F$6,VLOOKUP(F792,'DB-방치 재화'!$B$3:$H$1698,5,0)*VLOOKUP(H792,'DB-일일 퀘스트'!$F$6:$H$13,3,0),IF(H792='DB-일일 퀘스트'!$F$7,VLOOKUP(F792,'DB-방치 재화'!$B$3:$H$1698,6,0)*VLOOKUP(H792,'DB-일일 퀘스트'!$F$6:$H$13,3,0),IF(H792='DB-일일 퀘스트'!$F$8,VLOOKUP(F792,'DB-방치 재화'!$B$3:$H$1698,7,0)*VLOOKUP(H792,'DB-일일 퀘스트'!$F$6:$H$13,3,0),VLOOKUP(H792,'DB-일일 퀘스트'!$F$6:$H$13,3,0)))),"0")</f>
        <v>194.75</v>
      </c>
      <c r="K792" s="29">
        <f>_xlfn.IFNA((IF(H792='DB-주간 퀘스트'!$F$6,VLOOKUP(F792,'DB-방치 재화'!$B$3:$H$1698,5,0)*VLOOKUP(H792,'DB-주간 퀘스트'!$F$6:$H$15,3,0),IF(H792='DB-주간 퀘스트'!$F$7,VLOOKUP(F792,'DB-방치 재화'!$B$3:$H$1698,6,0)*VLOOKUP(H792,'DB-주간 퀘스트'!$F$6:$H$15,3,0),IF(H792='DB-주간 퀘스트'!$F$8,VLOOKUP(F792,'DB-방치 재화'!$B$3:$H$1698,7,0)*VLOOKUP(H792,'DB-주간 퀘스트'!$F$6:$H$15,3,0),VLOOKUP(H792,'DB-주간 퀘스트'!$F$6:$H$15,3,0)))))/7,"0")</f>
        <v>55.642857142857146</v>
      </c>
      <c r="L792" s="29">
        <f t="array" ref="L792">_xlfn.IFNA(IF(H792='DB-아스니아 미션'!$F$8,VLOOKUP('주요 재화 수급처 관리'!$F$10:$F$11,'DB-방치 재화'!$B$3:$H$1698,6,0)*'DB-아스니아 미션'!$H$8,VLOOKUP('주요 재화 수급처 관리'!$H$10:$H$11,'DB-아스니아 미션'!$F$7:$H$10,3,0)),"0")/7</f>
        <v>274.28571428571428</v>
      </c>
      <c r="M792" s="29">
        <f>(((VLOOKUP(F792,'DB-방치 재화'!$B$3:$I$1698,8,0)+8)*(VLOOKUP(H792,'DB-파견 작전실'!$L$8:$M$14,2,0)))*D792)</f>
        <v>316.57253333333335</v>
      </c>
      <c r="N792" s="29">
        <f>_xlfn.IFNA(IF(C792&lt;'DB-선물'!$E$5,VLOOKUP('주요 재화 수급처 관리'!$H$10,'DB-선물'!$G$6:$I$9,3,0),(IF('DB-선물'!$E$11&lt;=C792&lt;'DB-선물'!E738,VLOOKUP('주요 재화 수급처 관리'!$H$10,'DB-선물'!$G$12:$I$15,3,0),VLOOKUP(H792,'DB-선물'!$G$18:$I$21,3,0)))),"0")*6*D792</f>
        <v>0</v>
      </c>
      <c r="O792" s="29">
        <f t="array" ref="O792">(_xlfn.IFNA((VLOOKUP((INDEX('DB-메모리얼'!$F$5:$F$98,MATCH(MIN(ABS('DB-메모리얼'!$F$5:$F$98-'주요 재화 수급처 관리'!$C$10)),ABS('DB-메모리얼'!$F$5:$F$98-'주요 재화 수급처 관리'!$C$10),0))),'DB-메모리얼'!$F$5:$K$98,MATCH(H792,'DB-메모리얼'!$H$3:$K$3,0)+2,0)),"0"))*D792/14</f>
        <v>0</v>
      </c>
      <c r="P792" s="29">
        <f t="shared" si="30"/>
        <v>1028</v>
      </c>
      <c r="Q792" s="299">
        <f t="shared" si="31"/>
        <v>17199.971104761906</v>
      </c>
    </row>
    <row r="793" spans="2:17" ht="18" thickTop="1" thickBot="1" x14ac:dyDescent="0.35">
      <c r="B793" s="22" t="s">
        <v>1613</v>
      </c>
      <c r="C793" s="116">
        <v>162</v>
      </c>
      <c r="D793" s="323">
        <v>1</v>
      </c>
      <c r="E793" s="17"/>
      <c r="F793" s="276">
        <f>VLOOKUP(C793,'DB-캐릭터별 스테이지 매칭'!$E$3:$F$302,2,0)</f>
        <v>630</v>
      </c>
      <c r="G793" s="276" t="str">
        <f>VLOOKUP(F793,'DB-캐릭터별 스테이지 매칭'!$I$3:$L$1698,4,0)</f>
        <v>15-14</v>
      </c>
      <c r="H793" s="276">
        <f>_xlfn.IFNA(VLOOKUP(B793,'DB-서식용'!$D$4:$E$12,2,0),"")</f>
        <v>1040410001</v>
      </c>
      <c r="I793" s="29">
        <f>IFERROR((VLOOKUP(F793,'DB-방치 재화'!$B$3:$I$1800,(MATCH(H793,'DB-방치 재화'!$F$1:$I$1,0)+4),0))*60*24*D793,"0")*(1.7+1.58)</f>
        <v>15386.480000000001</v>
      </c>
      <c r="J793" s="29">
        <f>_xlfn.IFNA(IF(H793='DB-일일 퀘스트'!$F$6,VLOOKUP(F793,'DB-방치 재화'!$B$3:$H$1698,5,0)*VLOOKUP(H793,'DB-일일 퀘스트'!$F$6:$H$13,3,0),IF(H793='DB-일일 퀘스트'!$F$7,VLOOKUP(F793,'DB-방치 재화'!$B$3:$H$1698,6,0)*VLOOKUP(H793,'DB-일일 퀘스트'!$F$6:$H$13,3,0),IF(H793='DB-일일 퀘스트'!$F$8,VLOOKUP(F793,'DB-방치 재화'!$B$3:$H$1698,7,0)*VLOOKUP(H793,'DB-일일 퀘스트'!$F$6:$H$13,3,0),VLOOKUP(H793,'DB-일일 퀘스트'!$F$6:$H$13,3,0)))),"0")</f>
        <v>195.45833333333331</v>
      </c>
      <c r="K793" s="29">
        <f>_xlfn.IFNA((IF(H793='DB-주간 퀘스트'!$F$6,VLOOKUP(F793,'DB-방치 재화'!$B$3:$H$1698,5,0)*VLOOKUP(H793,'DB-주간 퀘스트'!$F$6:$H$15,3,0),IF(H793='DB-주간 퀘스트'!$F$7,VLOOKUP(F793,'DB-방치 재화'!$B$3:$H$1698,6,0)*VLOOKUP(H793,'DB-주간 퀘스트'!$F$6:$H$15,3,0),IF(H793='DB-주간 퀘스트'!$F$8,VLOOKUP(F793,'DB-방치 재화'!$B$3:$H$1698,7,0)*VLOOKUP(H793,'DB-주간 퀘스트'!$F$6:$H$15,3,0),VLOOKUP(H793,'DB-주간 퀘스트'!$F$6:$H$15,3,0)))))/7,"0")</f>
        <v>55.845238095238088</v>
      </c>
      <c r="L793" s="29">
        <f t="array" ref="L793">_xlfn.IFNA(IF(H793='DB-아스니아 미션'!$F$8,VLOOKUP('주요 재화 수급처 관리'!$F$10:$F$11,'DB-방치 재화'!$B$3:$H$1698,6,0)*'DB-아스니아 미션'!$H$8,VLOOKUP('주요 재화 수급처 관리'!$H$10:$H$11,'DB-아스니아 미션'!$F$7:$H$10,3,0)),"0")/7</f>
        <v>274.28571428571428</v>
      </c>
      <c r="M793" s="29">
        <f>(((VLOOKUP(F793,'DB-방치 재화'!$B$3:$I$1698,8,0)+8)*(VLOOKUP(H793,'DB-파견 작전실'!$L$8:$M$14,2,0)))*D793)</f>
        <v>316.57253333333335</v>
      </c>
      <c r="N793" s="29">
        <f>_xlfn.IFNA(IF(C793&lt;'DB-선물'!$E$5,VLOOKUP('주요 재화 수급처 관리'!$H$10,'DB-선물'!$G$6:$I$9,3,0),(IF('DB-선물'!$E$11&lt;=C793&lt;'DB-선물'!E739,VLOOKUP('주요 재화 수급처 관리'!$H$10,'DB-선물'!$G$12:$I$15,3,0),VLOOKUP(H793,'DB-선물'!$G$18:$I$21,3,0)))),"0")*6*D793</f>
        <v>0</v>
      </c>
      <c r="O793" s="29">
        <f t="array" ref="O793">(_xlfn.IFNA((VLOOKUP((INDEX('DB-메모리얼'!$F$5:$F$98,MATCH(MIN(ABS('DB-메모리얼'!$F$5:$F$98-'주요 재화 수급처 관리'!$C$10)),ABS('DB-메모리얼'!$F$5:$F$98-'주요 재화 수급처 관리'!$C$10),0))),'DB-메모리얼'!$F$5:$K$98,MATCH(H793,'DB-메모리얼'!$H$3:$K$3,0)+2,0)),"0"))*D793/14</f>
        <v>0</v>
      </c>
      <c r="P793" s="29">
        <f t="shared" si="30"/>
        <v>1028</v>
      </c>
      <c r="Q793" s="299">
        <f t="shared" si="31"/>
        <v>17256.641819047622</v>
      </c>
    </row>
    <row r="794" spans="2:17" ht="18" thickTop="1" thickBot="1" x14ac:dyDescent="0.35">
      <c r="B794" s="22" t="s">
        <v>1613</v>
      </c>
      <c r="C794" s="116">
        <v>163</v>
      </c>
      <c r="D794" s="323">
        <v>1</v>
      </c>
      <c r="E794" s="17"/>
      <c r="F794" s="276">
        <f>VLOOKUP(C794,'DB-캐릭터별 스테이지 매칭'!$E$3:$F$302,2,0)</f>
        <v>636</v>
      </c>
      <c r="G794" s="276" t="str">
        <f>VLOOKUP(F794,'DB-캐릭터별 스테이지 매칭'!$I$3:$L$1698,4,0)</f>
        <v>15-20</v>
      </c>
      <c r="H794" s="276">
        <f>_xlfn.IFNA(VLOOKUP(B794,'DB-서식용'!$D$4:$E$12,2,0),"")</f>
        <v>1040410001</v>
      </c>
      <c r="I794" s="29">
        <f>IFERROR((VLOOKUP(F794,'DB-방치 재화'!$B$3:$I$1800,(MATCH(H794,'DB-방치 재화'!$F$1:$I$1,0)+4),0))*60*24*D794,"0")*(1.7+1.58)</f>
        <v>15442.240000000002</v>
      </c>
      <c r="J794" s="29">
        <f>_xlfn.IFNA(IF(H794='DB-일일 퀘스트'!$F$6,VLOOKUP(F794,'DB-방치 재화'!$B$3:$H$1698,5,0)*VLOOKUP(H794,'DB-일일 퀘스트'!$F$6:$H$13,3,0),IF(H794='DB-일일 퀘스트'!$F$7,VLOOKUP(F794,'DB-방치 재화'!$B$3:$H$1698,6,0)*VLOOKUP(H794,'DB-일일 퀘스트'!$F$6:$H$13,3,0),IF(H794='DB-일일 퀘스트'!$F$8,VLOOKUP(F794,'DB-방치 재화'!$B$3:$H$1698,7,0)*VLOOKUP(H794,'DB-일일 퀘스트'!$F$6:$H$13,3,0),VLOOKUP(H794,'DB-일일 퀘스트'!$F$6:$H$13,3,0)))),"0")</f>
        <v>196.16666666666666</v>
      </c>
      <c r="K794" s="29">
        <f>_xlfn.IFNA((IF(H794='DB-주간 퀘스트'!$F$6,VLOOKUP(F794,'DB-방치 재화'!$B$3:$H$1698,5,0)*VLOOKUP(H794,'DB-주간 퀘스트'!$F$6:$H$15,3,0),IF(H794='DB-주간 퀘스트'!$F$7,VLOOKUP(F794,'DB-방치 재화'!$B$3:$H$1698,6,0)*VLOOKUP(H794,'DB-주간 퀘스트'!$F$6:$H$15,3,0),IF(H794='DB-주간 퀘스트'!$F$8,VLOOKUP(F794,'DB-방치 재화'!$B$3:$H$1698,7,0)*VLOOKUP(H794,'DB-주간 퀘스트'!$F$6:$H$15,3,0),VLOOKUP(H794,'DB-주간 퀘스트'!$F$6:$H$15,3,0)))))/7,"0")</f>
        <v>56.047619047619044</v>
      </c>
      <c r="L794" s="29">
        <f t="array" ref="L794">_xlfn.IFNA(IF(H794='DB-아스니아 미션'!$F$8,VLOOKUP('주요 재화 수급처 관리'!$F$10:$F$11,'DB-방치 재화'!$B$3:$H$1698,6,0)*'DB-아스니아 미션'!$H$8,VLOOKUP('주요 재화 수급처 관리'!$H$10:$H$11,'DB-아스니아 미션'!$F$7:$H$10,3,0)),"0")/7</f>
        <v>274.28571428571428</v>
      </c>
      <c r="M794" s="29">
        <f>(((VLOOKUP(F794,'DB-방치 재화'!$B$3:$I$1698,8,0)+8)*(VLOOKUP(H794,'DB-파견 작전실'!$L$8:$M$14,2,0)))*D794)</f>
        <v>316.57253333333335</v>
      </c>
      <c r="N794" s="29">
        <f>_xlfn.IFNA(IF(C794&lt;'DB-선물'!$E$5,VLOOKUP('주요 재화 수급처 관리'!$H$10,'DB-선물'!$G$6:$I$9,3,0),(IF('DB-선물'!$E$11&lt;=C794&lt;'DB-선물'!E740,VLOOKUP('주요 재화 수급처 관리'!$H$10,'DB-선물'!$G$12:$I$15,3,0),VLOOKUP(H794,'DB-선물'!$G$18:$I$21,3,0)))),"0")*6*D794</f>
        <v>0</v>
      </c>
      <c r="O794" s="29">
        <f t="array" ref="O794">(_xlfn.IFNA((VLOOKUP((INDEX('DB-메모리얼'!$F$5:$F$98,MATCH(MIN(ABS('DB-메모리얼'!$F$5:$F$98-'주요 재화 수급처 관리'!$C$10)),ABS('DB-메모리얼'!$F$5:$F$98-'주요 재화 수급처 관리'!$C$10),0))),'DB-메모리얼'!$F$5:$K$98,MATCH(H794,'DB-메모리얼'!$H$3:$K$3,0)+2,0)),"0"))*D794/14</f>
        <v>0</v>
      </c>
      <c r="P794" s="29">
        <f t="shared" si="30"/>
        <v>1028</v>
      </c>
      <c r="Q794" s="299">
        <f t="shared" si="31"/>
        <v>17313.312533333334</v>
      </c>
    </row>
    <row r="795" spans="2:17" ht="18" thickTop="1" thickBot="1" x14ac:dyDescent="0.35">
      <c r="B795" s="22" t="s">
        <v>1613</v>
      </c>
      <c r="C795" s="116">
        <v>164</v>
      </c>
      <c r="D795" s="323">
        <v>1</v>
      </c>
      <c r="E795" s="17"/>
      <c r="F795" s="276">
        <f>VLOOKUP(C795,'DB-캐릭터별 스테이지 매칭'!$E$3:$F$302,2,0)</f>
        <v>643</v>
      </c>
      <c r="G795" s="276" t="str">
        <f>VLOOKUP(F795,'DB-캐릭터별 스테이지 매칭'!$I$3:$L$1698,4,0)</f>
        <v>15-27</v>
      </c>
      <c r="H795" s="276">
        <f>_xlfn.IFNA(VLOOKUP(B795,'DB-서식용'!$D$4:$E$12,2,0),"")</f>
        <v>1040410001</v>
      </c>
      <c r="I795" s="29">
        <f>IFERROR((VLOOKUP(F795,'DB-방치 재화'!$B$3:$I$1800,(MATCH(H795,'DB-방치 재화'!$F$1:$I$1,0)+4),0))*60*24*D795,"0")*(1.7+1.58)</f>
        <v>15507.840000000002</v>
      </c>
      <c r="J795" s="29">
        <f>_xlfn.IFNA(IF(H795='DB-일일 퀘스트'!$F$6,VLOOKUP(F795,'DB-방치 재화'!$B$3:$H$1698,5,0)*VLOOKUP(H795,'DB-일일 퀘스트'!$F$6:$H$13,3,0),IF(H795='DB-일일 퀘스트'!$F$7,VLOOKUP(F795,'DB-방치 재화'!$B$3:$H$1698,6,0)*VLOOKUP(H795,'DB-일일 퀘스트'!$F$6:$H$13,3,0),IF(H795='DB-일일 퀘스트'!$F$8,VLOOKUP(F795,'DB-방치 재화'!$B$3:$H$1698,7,0)*VLOOKUP(H795,'DB-일일 퀘스트'!$F$6:$H$13,3,0),VLOOKUP(H795,'DB-일일 퀘스트'!$F$6:$H$13,3,0)))),"0")</f>
        <v>197</v>
      </c>
      <c r="K795" s="29">
        <f>_xlfn.IFNA((IF(H795='DB-주간 퀘스트'!$F$6,VLOOKUP(F795,'DB-방치 재화'!$B$3:$H$1698,5,0)*VLOOKUP(H795,'DB-주간 퀘스트'!$F$6:$H$15,3,0),IF(H795='DB-주간 퀘스트'!$F$7,VLOOKUP(F795,'DB-방치 재화'!$B$3:$H$1698,6,0)*VLOOKUP(H795,'DB-주간 퀘스트'!$F$6:$H$15,3,0),IF(H795='DB-주간 퀘스트'!$F$8,VLOOKUP(F795,'DB-방치 재화'!$B$3:$H$1698,7,0)*VLOOKUP(H795,'DB-주간 퀘스트'!$F$6:$H$15,3,0),VLOOKUP(H795,'DB-주간 퀘스트'!$F$6:$H$15,3,0)))))/7,"0")</f>
        <v>56.285714285714285</v>
      </c>
      <c r="L795" s="29">
        <f t="array" ref="L795">_xlfn.IFNA(IF(H795='DB-아스니아 미션'!$F$8,VLOOKUP('주요 재화 수급처 관리'!$F$10:$F$11,'DB-방치 재화'!$B$3:$H$1698,6,0)*'DB-아스니아 미션'!$H$8,VLOOKUP('주요 재화 수급처 관리'!$H$10:$H$11,'DB-아스니아 미션'!$F$7:$H$10,3,0)),"0")/7</f>
        <v>274.28571428571428</v>
      </c>
      <c r="M795" s="29">
        <f>(((VLOOKUP(F795,'DB-방치 재화'!$B$3:$I$1698,8,0)+8)*(VLOOKUP(H795,'DB-파견 작전실'!$L$8:$M$14,2,0)))*D795)</f>
        <v>316.57253333333335</v>
      </c>
      <c r="N795" s="29">
        <f>_xlfn.IFNA(IF(C795&lt;'DB-선물'!$E$5,VLOOKUP('주요 재화 수급처 관리'!$H$10,'DB-선물'!$G$6:$I$9,3,0),(IF('DB-선물'!$E$11&lt;=C795&lt;'DB-선물'!E741,VLOOKUP('주요 재화 수급처 관리'!$H$10,'DB-선물'!$G$12:$I$15,3,0),VLOOKUP(H795,'DB-선물'!$G$18:$I$21,3,0)))),"0")*6*D795</f>
        <v>0</v>
      </c>
      <c r="O795" s="29">
        <f t="array" ref="O795">(_xlfn.IFNA((VLOOKUP((INDEX('DB-메모리얼'!$F$5:$F$98,MATCH(MIN(ABS('DB-메모리얼'!$F$5:$F$98-'주요 재화 수급처 관리'!$C$10)),ABS('DB-메모리얼'!$F$5:$F$98-'주요 재화 수급처 관리'!$C$10),0))),'DB-메모리얼'!$F$5:$K$98,MATCH(H795,'DB-메모리얼'!$H$3:$K$3,0)+2,0)),"0"))*D795/14</f>
        <v>0</v>
      </c>
      <c r="P795" s="29">
        <f t="shared" si="30"/>
        <v>1028</v>
      </c>
      <c r="Q795" s="299">
        <f t="shared" si="31"/>
        <v>17379.983961904763</v>
      </c>
    </row>
    <row r="796" spans="2:17" ht="18" thickTop="1" thickBot="1" x14ac:dyDescent="0.35">
      <c r="B796" s="22" t="s">
        <v>1613</v>
      </c>
      <c r="C796" s="116">
        <v>165</v>
      </c>
      <c r="D796" s="323">
        <v>1</v>
      </c>
      <c r="E796" s="17"/>
      <c r="F796" s="276">
        <f>VLOOKUP(C796,'DB-캐릭터별 스테이지 매칭'!$E$3:$F$302,2,0)</f>
        <v>649</v>
      </c>
      <c r="G796" s="276" t="str">
        <f>VLOOKUP(F796,'DB-캐릭터별 스테이지 매칭'!$I$3:$L$1698,4,0)</f>
        <v>15-33</v>
      </c>
      <c r="H796" s="276">
        <f>_xlfn.IFNA(VLOOKUP(B796,'DB-서식용'!$D$4:$E$12,2,0),"")</f>
        <v>1040410001</v>
      </c>
      <c r="I796" s="29">
        <f>IFERROR((VLOOKUP(F796,'DB-방치 재화'!$B$3:$I$1800,(MATCH(H796,'DB-방치 재화'!$F$1:$I$1,0)+4),0))*60*24*D796,"0")*(1.7+1.58)</f>
        <v>15566.880000000001</v>
      </c>
      <c r="J796" s="29">
        <f>_xlfn.IFNA(IF(H796='DB-일일 퀘스트'!$F$6,VLOOKUP(F796,'DB-방치 재화'!$B$3:$H$1698,5,0)*VLOOKUP(H796,'DB-일일 퀘스트'!$F$6:$H$13,3,0),IF(H796='DB-일일 퀘스트'!$F$7,VLOOKUP(F796,'DB-방치 재화'!$B$3:$H$1698,6,0)*VLOOKUP(H796,'DB-일일 퀘스트'!$F$6:$H$13,3,0),IF(H796='DB-일일 퀘스트'!$F$8,VLOOKUP(F796,'DB-방치 재화'!$B$3:$H$1698,7,0)*VLOOKUP(H796,'DB-일일 퀘스트'!$F$6:$H$13,3,0),VLOOKUP(H796,'DB-일일 퀘스트'!$F$6:$H$13,3,0)))),"0")</f>
        <v>197.75</v>
      </c>
      <c r="K796" s="29">
        <f>_xlfn.IFNA((IF(H796='DB-주간 퀘스트'!$F$6,VLOOKUP(F796,'DB-방치 재화'!$B$3:$H$1698,5,0)*VLOOKUP(H796,'DB-주간 퀘스트'!$F$6:$H$15,3,0),IF(H796='DB-주간 퀘스트'!$F$7,VLOOKUP(F796,'DB-방치 재화'!$B$3:$H$1698,6,0)*VLOOKUP(H796,'DB-주간 퀘스트'!$F$6:$H$15,3,0),IF(H796='DB-주간 퀘스트'!$F$8,VLOOKUP(F796,'DB-방치 재화'!$B$3:$H$1698,7,0)*VLOOKUP(H796,'DB-주간 퀘스트'!$F$6:$H$15,3,0),VLOOKUP(H796,'DB-주간 퀘스트'!$F$6:$H$15,3,0)))))/7,"0")</f>
        <v>56.5</v>
      </c>
      <c r="L796" s="29">
        <f t="array" ref="L796">_xlfn.IFNA(IF(H796='DB-아스니아 미션'!$F$8,VLOOKUP('주요 재화 수급처 관리'!$F$10:$F$11,'DB-방치 재화'!$B$3:$H$1698,6,0)*'DB-아스니아 미션'!$H$8,VLOOKUP('주요 재화 수급처 관리'!$H$10:$H$11,'DB-아스니아 미션'!$F$7:$H$10,3,0)),"0")/7</f>
        <v>274.28571428571428</v>
      </c>
      <c r="M796" s="29">
        <f>(((VLOOKUP(F796,'DB-방치 재화'!$B$3:$I$1698,8,0)+8)*(VLOOKUP(H796,'DB-파견 작전실'!$L$8:$M$14,2,0)))*D796)</f>
        <v>316.57253333333335</v>
      </c>
      <c r="N796" s="29">
        <f>_xlfn.IFNA(IF(C796&lt;'DB-선물'!$E$5,VLOOKUP('주요 재화 수급처 관리'!$H$10,'DB-선물'!$G$6:$I$9,3,0),(IF('DB-선물'!$E$11&lt;=C796&lt;'DB-선물'!E742,VLOOKUP('주요 재화 수급처 관리'!$H$10,'DB-선물'!$G$12:$I$15,3,0),VLOOKUP(H796,'DB-선물'!$G$18:$I$21,3,0)))),"0")*6*D796</f>
        <v>0</v>
      </c>
      <c r="O796" s="29">
        <f t="array" ref="O796">(_xlfn.IFNA((VLOOKUP((INDEX('DB-메모리얼'!$F$5:$F$98,MATCH(MIN(ABS('DB-메모리얼'!$F$5:$F$98-'주요 재화 수급처 관리'!$C$10)),ABS('DB-메모리얼'!$F$5:$F$98-'주요 재화 수급처 관리'!$C$10),0))),'DB-메모리얼'!$F$5:$K$98,MATCH(H796,'DB-메모리얼'!$H$3:$K$3,0)+2,0)),"0"))*D796/14</f>
        <v>0</v>
      </c>
      <c r="P796" s="29">
        <f t="shared" si="30"/>
        <v>1028</v>
      </c>
      <c r="Q796" s="299">
        <f t="shared" si="31"/>
        <v>17439.988247619047</v>
      </c>
    </row>
    <row r="797" spans="2:17" ht="18" thickTop="1" thickBot="1" x14ac:dyDescent="0.35">
      <c r="B797" s="22" t="s">
        <v>1613</v>
      </c>
      <c r="C797" s="116">
        <v>166</v>
      </c>
      <c r="D797" s="323">
        <v>1</v>
      </c>
      <c r="E797" s="17"/>
      <c r="F797" s="276">
        <f>VLOOKUP(C797,'DB-캐릭터별 스테이지 매칭'!$E$3:$F$302,2,0)</f>
        <v>655</v>
      </c>
      <c r="G797" s="276" t="str">
        <f>VLOOKUP(F797,'DB-캐릭터별 스테이지 매칭'!$I$3:$L$1698,4,0)</f>
        <v>15-39</v>
      </c>
      <c r="H797" s="276">
        <f>_xlfn.IFNA(VLOOKUP(B797,'DB-서식용'!$D$4:$E$12,2,0),"")</f>
        <v>1040410001</v>
      </c>
      <c r="I797" s="29">
        <f>IFERROR((VLOOKUP(F797,'DB-방치 재화'!$B$3:$I$1800,(MATCH(H797,'DB-방치 재화'!$F$1:$I$1,0)+4),0))*60*24*D797,"0")*(1.7+1.58)</f>
        <v>15622.640000000001</v>
      </c>
      <c r="J797" s="29">
        <f>_xlfn.IFNA(IF(H797='DB-일일 퀘스트'!$F$6,VLOOKUP(F797,'DB-방치 재화'!$B$3:$H$1698,5,0)*VLOOKUP(H797,'DB-일일 퀘스트'!$F$6:$H$13,3,0),IF(H797='DB-일일 퀘스트'!$F$7,VLOOKUP(F797,'DB-방치 재화'!$B$3:$H$1698,6,0)*VLOOKUP(H797,'DB-일일 퀘스트'!$F$6:$H$13,3,0),IF(H797='DB-일일 퀘스트'!$F$8,VLOOKUP(F797,'DB-방치 재화'!$B$3:$H$1698,7,0)*VLOOKUP(H797,'DB-일일 퀘스트'!$F$6:$H$13,3,0),VLOOKUP(H797,'DB-일일 퀘스트'!$F$6:$H$13,3,0)))),"0")</f>
        <v>198.45833333333334</v>
      </c>
      <c r="K797" s="29">
        <f>_xlfn.IFNA((IF(H797='DB-주간 퀘스트'!$F$6,VLOOKUP(F797,'DB-방치 재화'!$B$3:$H$1698,5,0)*VLOOKUP(H797,'DB-주간 퀘스트'!$F$6:$H$15,3,0),IF(H797='DB-주간 퀘스트'!$F$7,VLOOKUP(F797,'DB-방치 재화'!$B$3:$H$1698,6,0)*VLOOKUP(H797,'DB-주간 퀘스트'!$F$6:$H$15,3,0),IF(H797='DB-주간 퀘스트'!$F$8,VLOOKUP(F797,'DB-방치 재화'!$B$3:$H$1698,7,0)*VLOOKUP(H797,'DB-주간 퀘스트'!$F$6:$H$15,3,0),VLOOKUP(H797,'DB-주간 퀘스트'!$F$6:$H$15,3,0)))))/7,"0")</f>
        <v>56.702380952380956</v>
      </c>
      <c r="L797" s="29">
        <f t="array" ref="L797">_xlfn.IFNA(IF(H797='DB-아스니아 미션'!$F$8,VLOOKUP('주요 재화 수급처 관리'!$F$10:$F$11,'DB-방치 재화'!$B$3:$H$1698,6,0)*'DB-아스니아 미션'!$H$8,VLOOKUP('주요 재화 수급처 관리'!$H$10:$H$11,'DB-아스니아 미션'!$F$7:$H$10,3,0)),"0")/7</f>
        <v>274.28571428571428</v>
      </c>
      <c r="M797" s="29">
        <f>(((VLOOKUP(F797,'DB-방치 재화'!$B$3:$I$1698,8,0)+8)*(VLOOKUP(H797,'DB-파견 작전실'!$L$8:$M$14,2,0)))*D797)</f>
        <v>316.57253333333335</v>
      </c>
      <c r="N797" s="29">
        <f>_xlfn.IFNA(IF(C797&lt;'DB-선물'!$E$5,VLOOKUP('주요 재화 수급처 관리'!$H$10,'DB-선물'!$G$6:$I$9,3,0),(IF('DB-선물'!$E$11&lt;=C797&lt;'DB-선물'!E743,VLOOKUP('주요 재화 수급처 관리'!$H$10,'DB-선물'!$G$12:$I$15,3,0),VLOOKUP(H797,'DB-선물'!$G$18:$I$21,3,0)))),"0")*6*D797</f>
        <v>0</v>
      </c>
      <c r="O797" s="29">
        <f t="array" ref="O797">(_xlfn.IFNA((VLOOKUP((INDEX('DB-메모리얼'!$F$5:$F$98,MATCH(MIN(ABS('DB-메모리얼'!$F$5:$F$98-'주요 재화 수급처 관리'!$C$10)),ABS('DB-메모리얼'!$F$5:$F$98-'주요 재화 수급처 관리'!$C$10),0))),'DB-메모리얼'!$F$5:$K$98,MATCH(H797,'DB-메모리얼'!$H$3:$K$3,0)+2,0)),"0"))*D797/14</f>
        <v>0</v>
      </c>
      <c r="P797" s="29">
        <f t="shared" si="30"/>
        <v>1028</v>
      </c>
      <c r="Q797" s="299">
        <f t="shared" si="31"/>
        <v>17496.658961904763</v>
      </c>
    </row>
    <row r="798" spans="2:17" ht="18" thickTop="1" thickBot="1" x14ac:dyDescent="0.35">
      <c r="B798" s="22" t="s">
        <v>1613</v>
      </c>
      <c r="C798" s="116">
        <v>167</v>
      </c>
      <c r="D798" s="323">
        <v>1</v>
      </c>
      <c r="E798" s="17"/>
      <c r="F798" s="276">
        <f>VLOOKUP(C798,'DB-캐릭터별 스테이지 매칭'!$E$3:$F$302,2,0)</f>
        <v>662</v>
      </c>
      <c r="G798" s="276" t="str">
        <f>VLOOKUP(F798,'DB-캐릭터별 스테이지 매칭'!$I$3:$L$1698,4,0)</f>
        <v>15-46</v>
      </c>
      <c r="H798" s="276">
        <f>_xlfn.IFNA(VLOOKUP(B798,'DB-서식용'!$D$4:$E$12,2,0),"")</f>
        <v>1040410001</v>
      </c>
      <c r="I798" s="29">
        <f>IFERROR((VLOOKUP(F798,'DB-방치 재화'!$B$3:$I$1800,(MATCH(H798,'DB-방치 재화'!$F$1:$I$1,0)+4),0))*60*24*D798,"0")*(1.7+1.58)</f>
        <v>15688.240000000002</v>
      </c>
      <c r="J798" s="29">
        <f>_xlfn.IFNA(IF(H798='DB-일일 퀘스트'!$F$6,VLOOKUP(F798,'DB-방치 재화'!$B$3:$H$1698,5,0)*VLOOKUP(H798,'DB-일일 퀘스트'!$F$6:$H$13,3,0),IF(H798='DB-일일 퀘스트'!$F$7,VLOOKUP(F798,'DB-방치 재화'!$B$3:$H$1698,6,0)*VLOOKUP(H798,'DB-일일 퀘스트'!$F$6:$H$13,3,0),IF(H798='DB-일일 퀘스트'!$F$8,VLOOKUP(F798,'DB-방치 재화'!$B$3:$H$1698,7,0)*VLOOKUP(H798,'DB-일일 퀘스트'!$F$6:$H$13,3,0),VLOOKUP(H798,'DB-일일 퀘스트'!$F$6:$H$13,3,0)))),"0")</f>
        <v>199.29166666666669</v>
      </c>
      <c r="K798" s="29">
        <f>_xlfn.IFNA((IF(H798='DB-주간 퀘스트'!$F$6,VLOOKUP(F798,'DB-방치 재화'!$B$3:$H$1698,5,0)*VLOOKUP(H798,'DB-주간 퀘스트'!$F$6:$H$15,3,0),IF(H798='DB-주간 퀘스트'!$F$7,VLOOKUP(F798,'DB-방치 재화'!$B$3:$H$1698,6,0)*VLOOKUP(H798,'DB-주간 퀘스트'!$F$6:$H$15,3,0),IF(H798='DB-주간 퀘스트'!$F$8,VLOOKUP(F798,'DB-방치 재화'!$B$3:$H$1698,7,0)*VLOOKUP(H798,'DB-주간 퀘스트'!$F$6:$H$15,3,0),VLOOKUP(H798,'DB-주간 퀘스트'!$F$6:$H$15,3,0)))))/7,"0")</f>
        <v>56.940476190476197</v>
      </c>
      <c r="L798" s="29">
        <f t="array" ref="L798">_xlfn.IFNA(IF(H798='DB-아스니아 미션'!$F$8,VLOOKUP('주요 재화 수급처 관리'!$F$10:$F$11,'DB-방치 재화'!$B$3:$H$1698,6,0)*'DB-아스니아 미션'!$H$8,VLOOKUP('주요 재화 수급처 관리'!$H$10:$H$11,'DB-아스니아 미션'!$F$7:$H$10,3,0)),"0")/7</f>
        <v>274.28571428571428</v>
      </c>
      <c r="M798" s="29">
        <f>(((VLOOKUP(F798,'DB-방치 재화'!$B$3:$I$1698,8,0)+8)*(VLOOKUP(H798,'DB-파견 작전실'!$L$8:$M$14,2,0)))*D798)</f>
        <v>316.57253333333335</v>
      </c>
      <c r="N798" s="29">
        <f>_xlfn.IFNA(IF(C798&lt;'DB-선물'!$E$5,VLOOKUP('주요 재화 수급처 관리'!$H$10,'DB-선물'!$G$6:$I$9,3,0),(IF('DB-선물'!$E$11&lt;=C798&lt;'DB-선물'!E744,VLOOKUP('주요 재화 수급처 관리'!$H$10,'DB-선물'!$G$12:$I$15,3,0),VLOOKUP(H798,'DB-선물'!$G$18:$I$21,3,0)))),"0")*6*D798</f>
        <v>0</v>
      </c>
      <c r="O798" s="29">
        <f t="array" ref="O798">(_xlfn.IFNA((VLOOKUP((INDEX('DB-메모리얼'!$F$5:$F$98,MATCH(MIN(ABS('DB-메모리얼'!$F$5:$F$98-'주요 재화 수급처 관리'!$C$10)),ABS('DB-메모리얼'!$F$5:$F$98-'주요 재화 수급처 관리'!$C$10),0))),'DB-메모리얼'!$F$5:$K$98,MATCH(H798,'DB-메모리얼'!$H$3:$K$3,0)+2,0)),"0"))*D798/14</f>
        <v>0</v>
      </c>
      <c r="P798" s="29">
        <f t="shared" si="30"/>
        <v>1028</v>
      </c>
      <c r="Q798" s="299">
        <f t="shared" si="31"/>
        <v>17563.330390476192</v>
      </c>
    </row>
    <row r="799" spans="2:17" ht="18" thickTop="1" thickBot="1" x14ac:dyDescent="0.35">
      <c r="B799" s="22" t="s">
        <v>1613</v>
      </c>
      <c r="C799" s="5">
        <v>168</v>
      </c>
      <c r="D799" s="323">
        <v>1</v>
      </c>
      <c r="E799" s="17"/>
      <c r="F799" s="276">
        <f>VLOOKUP(C799,'DB-캐릭터별 스테이지 매칭'!$E$3:$F$302,2,0)</f>
        <v>668</v>
      </c>
      <c r="G799" s="276" t="str">
        <f>VLOOKUP(F799,'DB-캐릭터별 스테이지 매칭'!$I$3:$L$1698,4,0)</f>
        <v>15-52</v>
      </c>
      <c r="H799" s="276">
        <f>_xlfn.IFNA(VLOOKUP(B799,'DB-서식용'!$D$4:$E$12,2,0),"")</f>
        <v>1040410001</v>
      </c>
      <c r="I799" s="29">
        <f>IFERROR((VLOOKUP(F799,'DB-방치 재화'!$B$3:$I$1800,(MATCH(H799,'DB-방치 재화'!$F$1:$I$1,0)+4),0))*60*24*D799,"0")*(1.7+1.58)</f>
        <v>15744.000000000002</v>
      </c>
      <c r="J799" s="29">
        <f>_xlfn.IFNA(IF(H799='DB-일일 퀘스트'!$F$6,VLOOKUP(F799,'DB-방치 재화'!$B$3:$H$1698,5,0)*VLOOKUP(H799,'DB-일일 퀘스트'!$F$6:$H$13,3,0),IF(H799='DB-일일 퀘스트'!$F$7,VLOOKUP(F799,'DB-방치 재화'!$B$3:$H$1698,6,0)*VLOOKUP(H799,'DB-일일 퀘스트'!$F$6:$H$13,3,0),IF(H799='DB-일일 퀘스트'!$F$8,VLOOKUP(F799,'DB-방치 재화'!$B$3:$H$1698,7,0)*VLOOKUP(H799,'DB-일일 퀘스트'!$F$6:$H$13,3,0),VLOOKUP(H799,'DB-일일 퀘스트'!$F$6:$H$13,3,0)))),"0")</f>
        <v>200</v>
      </c>
      <c r="K799" s="29">
        <f>_xlfn.IFNA((IF(H799='DB-주간 퀘스트'!$F$6,VLOOKUP(F799,'DB-방치 재화'!$B$3:$H$1698,5,0)*VLOOKUP(H799,'DB-주간 퀘스트'!$F$6:$H$15,3,0),IF(H799='DB-주간 퀘스트'!$F$7,VLOOKUP(F799,'DB-방치 재화'!$B$3:$H$1698,6,0)*VLOOKUP(H799,'DB-주간 퀘스트'!$F$6:$H$15,3,0),IF(H799='DB-주간 퀘스트'!$F$8,VLOOKUP(F799,'DB-방치 재화'!$B$3:$H$1698,7,0)*VLOOKUP(H799,'DB-주간 퀘스트'!$F$6:$H$15,3,0),VLOOKUP(H799,'DB-주간 퀘스트'!$F$6:$H$15,3,0)))))/7,"0")</f>
        <v>57.142857142857146</v>
      </c>
      <c r="L799" s="29">
        <f t="array" ref="L799">_xlfn.IFNA(IF(H799='DB-아스니아 미션'!$F$8,VLOOKUP('주요 재화 수급처 관리'!$F$10:$F$11,'DB-방치 재화'!$B$3:$H$1698,6,0)*'DB-아스니아 미션'!$H$8,VLOOKUP('주요 재화 수급처 관리'!$H$10:$H$11,'DB-아스니아 미션'!$F$7:$H$10,3,0)),"0")/7</f>
        <v>274.28571428571428</v>
      </c>
      <c r="M799" s="29">
        <f>(((VLOOKUP(F799,'DB-방치 재화'!$B$3:$I$1698,8,0)+8)*(VLOOKUP(H799,'DB-파견 작전실'!$L$8:$M$14,2,0)))*D799)</f>
        <v>316.57253333333335</v>
      </c>
      <c r="N799" s="29">
        <f>_xlfn.IFNA(IF(C799&lt;'DB-선물'!$E$5,VLOOKUP('주요 재화 수급처 관리'!$H$10,'DB-선물'!$G$6:$I$9,3,0),(IF('DB-선물'!$E$11&lt;=C799&lt;'DB-선물'!E745,VLOOKUP('주요 재화 수급처 관리'!$H$10,'DB-선물'!$G$12:$I$15,3,0),VLOOKUP(H799,'DB-선물'!$G$18:$I$21,3,0)))),"0")*6*D799</f>
        <v>0</v>
      </c>
      <c r="O799" s="29">
        <f t="array" ref="O799">(_xlfn.IFNA((VLOOKUP((INDEX('DB-메모리얼'!$F$5:$F$98,MATCH(MIN(ABS('DB-메모리얼'!$F$5:$F$98-'주요 재화 수급처 관리'!$C$10)),ABS('DB-메모리얼'!$F$5:$F$98-'주요 재화 수급처 관리'!$C$10),0))),'DB-메모리얼'!$F$5:$K$98,MATCH(H799,'DB-메모리얼'!$H$3:$K$3,0)+2,0)),"0"))*D799/14</f>
        <v>0</v>
      </c>
      <c r="P799" s="29">
        <f t="shared" si="30"/>
        <v>1028</v>
      </c>
      <c r="Q799" s="299">
        <f t="shared" si="31"/>
        <v>17620.001104761905</v>
      </c>
    </row>
    <row r="800" spans="2:17" ht="18" thickTop="1" thickBot="1" x14ac:dyDescent="0.35">
      <c r="B800" s="22" t="s">
        <v>1613</v>
      </c>
      <c r="C800" s="5">
        <v>169</v>
      </c>
      <c r="D800" s="323">
        <v>1</v>
      </c>
      <c r="E800" s="17"/>
      <c r="F800" s="276">
        <f>VLOOKUP(C800,'DB-캐릭터별 스테이지 매칭'!$E$3:$F$302,2,0)</f>
        <v>674</v>
      </c>
      <c r="G800" s="276" t="str">
        <f>VLOOKUP(F800,'DB-캐릭터별 스테이지 매칭'!$I$3:$L$1698,4,0)</f>
        <v>15-58</v>
      </c>
      <c r="H800" s="276">
        <f>_xlfn.IFNA(VLOOKUP(B800,'DB-서식용'!$D$4:$E$12,2,0),"")</f>
        <v>1040410001</v>
      </c>
      <c r="I800" s="29">
        <f>IFERROR((VLOOKUP(F800,'DB-방치 재화'!$B$3:$I$1800,(MATCH(H800,'DB-방치 재화'!$F$1:$I$1,0)+4),0))*60*24*D800,"0")*(1.7+1.58)</f>
        <v>15803.04</v>
      </c>
      <c r="J800" s="29">
        <f>_xlfn.IFNA(IF(H800='DB-일일 퀘스트'!$F$6,VLOOKUP(F800,'DB-방치 재화'!$B$3:$H$1698,5,0)*VLOOKUP(H800,'DB-일일 퀘스트'!$F$6:$H$13,3,0),IF(H800='DB-일일 퀘스트'!$F$7,VLOOKUP(F800,'DB-방치 재화'!$B$3:$H$1698,6,0)*VLOOKUP(H800,'DB-일일 퀘스트'!$F$6:$H$13,3,0),IF(H800='DB-일일 퀘스트'!$F$8,VLOOKUP(F800,'DB-방치 재화'!$B$3:$H$1698,7,0)*VLOOKUP(H800,'DB-일일 퀘스트'!$F$6:$H$13,3,0),VLOOKUP(H800,'DB-일일 퀘스트'!$F$6:$H$13,3,0)))),"0")</f>
        <v>200.75</v>
      </c>
      <c r="K800" s="29">
        <f>_xlfn.IFNA((IF(H800='DB-주간 퀘스트'!$F$6,VLOOKUP(F800,'DB-방치 재화'!$B$3:$H$1698,5,0)*VLOOKUP(H800,'DB-주간 퀘스트'!$F$6:$H$15,3,0),IF(H800='DB-주간 퀘스트'!$F$7,VLOOKUP(F800,'DB-방치 재화'!$B$3:$H$1698,6,0)*VLOOKUP(H800,'DB-주간 퀘스트'!$F$6:$H$15,3,0),IF(H800='DB-주간 퀘스트'!$F$8,VLOOKUP(F800,'DB-방치 재화'!$B$3:$H$1698,7,0)*VLOOKUP(H800,'DB-주간 퀘스트'!$F$6:$H$15,3,0),VLOOKUP(H800,'DB-주간 퀘스트'!$F$6:$H$15,3,0)))))/7,"0")</f>
        <v>57.357142857142854</v>
      </c>
      <c r="L800" s="29">
        <f t="array" ref="L800">_xlfn.IFNA(IF(H800='DB-아스니아 미션'!$F$8,VLOOKUP('주요 재화 수급처 관리'!$F$10:$F$11,'DB-방치 재화'!$B$3:$H$1698,6,0)*'DB-아스니아 미션'!$H$8,VLOOKUP('주요 재화 수급처 관리'!$H$10:$H$11,'DB-아스니아 미션'!$F$7:$H$10,3,0)),"0")/7</f>
        <v>274.28571428571428</v>
      </c>
      <c r="M800" s="29">
        <f>(((VLOOKUP(F800,'DB-방치 재화'!$B$3:$I$1698,8,0)+8)*(VLOOKUP(H800,'DB-파견 작전실'!$L$8:$M$14,2,0)))*D800)</f>
        <v>316.57253333333335</v>
      </c>
      <c r="N800" s="29">
        <f>_xlfn.IFNA(IF(C800&lt;'DB-선물'!$E$5,VLOOKUP('주요 재화 수급처 관리'!$H$10,'DB-선물'!$G$6:$I$9,3,0),(IF('DB-선물'!$E$11&lt;=C800&lt;'DB-선물'!E746,VLOOKUP('주요 재화 수급처 관리'!$H$10,'DB-선물'!$G$12:$I$15,3,0),VLOOKUP(H800,'DB-선물'!$G$18:$I$21,3,0)))),"0")*6*D800</f>
        <v>0</v>
      </c>
      <c r="O800" s="29">
        <f t="array" ref="O800">(_xlfn.IFNA((VLOOKUP((INDEX('DB-메모리얼'!$F$5:$F$98,MATCH(MIN(ABS('DB-메모리얼'!$F$5:$F$98-'주요 재화 수급처 관리'!$C$10)),ABS('DB-메모리얼'!$F$5:$F$98-'주요 재화 수급처 관리'!$C$10),0))),'DB-메모리얼'!$F$5:$K$98,MATCH(H800,'DB-메모리얼'!$H$3:$K$3,0)+2,0)),"0"))*D800/14</f>
        <v>0</v>
      </c>
      <c r="P800" s="29">
        <f t="shared" si="30"/>
        <v>1028</v>
      </c>
      <c r="Q800" s="299">
        <f t="shared" si="31"/>
        <v>17680.005390476192</v>
      </c>
    </row>
    <row r="801" spans="2:17" ht="18" thickTop="1" thickBot="1" x14ac:dyDescent="0.35">
      <c r="B801" s="22" t="s">
        <v>1613</v>
      </c>
      <c r="C801" s="5">
        <v>170</v>
      </c>
      <c r="D801" s="323">
        <v>1</v>
      </c>
      <c r="E801" s="17"/>
      <c r="F801" s="276">
        <f>VLOOKUP(C801,'DB-캐릭터별 스테이지 매칭'!$E$3:$F$302,2,0)</f>
        <v>681</v>
      </c>
      <c r="G801" s="276" t="str">
        <f>VLOOKUP(F801,'DB-캐릭터별 스테이지 매칭'!$I$3:$L$1698,4,0)</f>
        <v>16-5</v>
      </c>
      <c r="H801" s="276">
        <f>_xlfn.IFNA(VLOOKUP(B801,'DB-서식용'!$D$4:$E$12,2,0),"")</f>
        <v>1040410001</v>
      </c>
      <c r="I801" s="29">
        <f>IFERROR((VLOOKUP(F801,'DB-방치 재화'!$B$3:$I$1800,(MATCH(H801,'DB-방치 재화'!$F$1:$I$1,0)+4),0))*60*24*D801,"0")*(1.7+1.58)</f>
        <v>15868.640000000001</v>
      </c>
      <c r="J801" s="29">
        <f>_xlfn.IFNA(IF(H801='DB-일일 퀘스트'!$F$6,VLOOKUP(F801,'DB-방치 재화'!$B$3:$H$1698,5,0)*VLOOKUP(H801,'DB-일일 퀘스트'!$F$6:$H$13,3,0),IF(H801='DB-일일 퀘스트'!$F$7,VLOOKUP(F801,'DB-방치 재화'!$B$3:$H$1698,6,0)*VLOOKUP(H801,'DB-일일 퀘스트'!$F$6:$H$13,3,0),IF(H801='DB-일일 퀘스트'!$F$8,VLOOKUP(F801,'DB-방치 재화'!$B$3:$H$1698,7,0)*VLOOKUP(H801,'DB-일일 퀘스트'!$F$6:$H$13,3,0),VLOOKUP(H801,'DB-일일 퀘스트'!$F$6:$H$13,3,0)))),"0")</f>
        <v>201.58333333333331</v>
      </c>
      <c r="K801" s="29">
        <f>_xlfn.IFNA((IF(H801='DB-주간 퀘스트'!$F$6,VLOOKUP(F801,'DB-방치 재화'!$B$3:$H$1698,5,0)*VLOOKUP(H801,'DB-주간 퀘스트'!$F$6:$H$15,3,0),IF(H801='DB-주간 퀘스트'!$F$7,VLOOKUP(F801,'DB-방치 재화'!$B$3:$H$1698,6,0)*VLOOKUP(H801,'DB-주간 퀘스트'!$F$6:$H$15,3,0),IF(H801='DB-주간 퀘스트'!$F$8,VLOOKUP(F801,'DB-방치 재화'!$B$3:$H$1698,7,0)*VLOOKUP(H801,'DB-주간 퀘스트'!$F$6:$H$15,3,0),VLOOKUP(H801,'DB-주간 퀘스트'!$F$6:$H$15,3,0)))))/7,"0")</f>
        <v>57.595238095238088</v>
      </c>
      <c r="L801" s="29">
        <f t="array" ref="L801">_xlfn.IFNA(IF(H801='DB-아스니아 미션'!$F$8,VLOOKUP('주요 재화 수급처 관리'!$F$10:$F$11,'DB-방치 재화'!$B$3:$H$1698,6,0)*'DB-아스니아 미션'!$H$8,VLOOKUP('주요 재화 수급처 관리'!$H$10:$H$11,'DB-아스니아 미션'!$F$7:$H$10,3,0)),"0")/7</f>
        <v>274.28571428571428</v>
      </c>
      <c r="M801" s="29">
        <f>(((VLOOKUP(F801,'DB-방치 재화'!$B$3:$I$1698,8,0)+8)*(VLOOKUP(H801,'DB-파견 작전실'!$L$8:$M$14,2,0)))*D801)</f>
        <v>316.57253333333335</v>
      </c>
      <c r="N801" s="29">
        <f>_xlfn.IFNA(IF(C801&lt;'DB-선물'!$E$5,VLOOKUP('주요 재화 수급처 관리'!$H$10,'DB-선물'!$G$6:$I$9,3,0),(IF('DB-선물'!$E$11&lt;=C801&lt;'DB-선물'!E747,VLOOKUP('주요 재화 수급처 관리'!$H$10,'DB-선물'!$G$12:$I$15,3,0),VLOOKUP(H801,'DB-선물'!$G$18:$I$21,3,0)))),"0")*6*D801</f>
        <v>0</v>
      </c>
      <c r="O801" s="29">
        <f t="array" ref="O801">(_xlfn.IFNA((VLOOKUP((INDEX('DB-메모리얼'!$F$5:$F$98,MATCH(MIN(ABS('DB-메모리얼'!$F$5:$F$98-'주요 재화 수급처 관리'!$C$10)),ABS('DB-메모리얼'!$F$5:$F$98-'주요 재화 수급처 관리'!$C$10),0))),'DB-메모리얼'!$F$5:$K$98,MATCH(H801,'DB-메모리얼'!$H$3:$K$3,0)+2,0)),"0"))*D801/14</f>
        <v>0</v>
      </c>
      <c r="P801" s="29">
        <f t="shared" si="30"/>
        <v>1028</v>
      </c>
      <c r="Q801" s="299">
        <f t="shared" si="31"/>
        <v>17746.676819047621</v>
      </c>
    </row>
    <row r="802" spans="2:17" ht="18" thickTop="1" thickBot="1" x14ac:dyDescent="0.35">
      <c r="B802" s="22" t="s">
        <v>1613</v>
      </c>
      <c r="C802" s="5">
        <v>171</v>
      </c>
      <c r="D802" s="323">
        <v>1</v>
      </c>
      <c r="E802" s="17"/>
      <c r="F802" s="276">
        <f>VLOOKUP(C802,'DB-캐릭터별 스테이지 매칭'!$E$3:$F$302,2,0)</f>
        <v>687</v>
      </c>
      <c r="G802" s="276" t="str">
        <f>VLOOKUP(F802,'DB-캐릭터별 스테이지 매칭'!$I$3:$L$1698,4,0)</f>
        <v>16-11</v>
      </c>
      <c r="H802" s="276">
        <f>_xlfn.IFNA(VLOOKUP(B802,'DB-서식용'!$D$4:$E$12,2,0),"")</f>
        <v>1040410001</v>
      </c>
      <c r="I802" s="29">
        <f>IFERROR((VLOOKUP(F802,'DB-방치 재화'!$B$3:$I$1800,(MATCH(H802,'DB-방치 재화'!$F$1:$I$1,0)+4),0))*60*24*D802,"0")*(1.7+1.58)</f>
        <v>15924.400000000001</v>
      </c>
      <c r="J802" s="29">
        <f>_xlfn.IFNA(IF(H802='DB-일일 퀘스트'!$F$6,VLOOKUP(F802,'DB-방치 재화'!$B$3:$H$1698,5,0)*VLOOKUP(H802,'DB-일일 퀘스트'!$F$6:$H$13,3,0),IF(H802='DB-일일 퀘스트'!$F$7,VLOOKUP(F802,'DB-방치 재화'!$B$3:$H$1698,6,0)*VLOOKUP(H802,'DB-일일 퀘스트'!$F$6:$H$13,3,0),IF(H802='DB-일일 퀘스트'!$F$8,VLOOKUP(F802,'DB-방치 재화'!$B$3:$H$1698,7,0)*VLOOKUP(H802,'DB-일일 퀘스트'!$F$6:$H$13,3,0),VLOOKUP(H802,'DB-일일 퀘스트'!$F$6:$H$13,3,0)))),"0")</f>
        <v>202.29166666666666</v>
      </c>
      <c r="K802" s="29">
        <f>_xlfn.IFNA((IF(H802='DB-주간 퀘스트'!$F$6,VLOOKUP(F802,'DB-방치 재화'!$B$3:$H$1698,5,0)*VLOOKUP(H802,'DB-주간 퀘스트'!$F$6:$H$15,3,0),IF(H802='DB-주간 퀘스트'!$F$7,VLOOKUP(F802,'DB-방치 재화'!$B$3:$H$1698,6,0)*VLOOKUP(H802,'DB-주간 퀘스트'!$F$6:$H$15,3,0),IF(H802='DB-주간 퀘스트'!$F$8,VLOOKUP(F802,'DB-방치 재화'!$B$3:$H$1698,7,0)*VLOOKUP(H802,'DB-주간 퀘스트'!$F$6:$H$15,3,0),VLOOKUP(H802,'DB-주간 퀘스트'!$F$6:$H$15,3,0)))))/7,"0")</f>
        <v>57.797619047619044</v>
      </c>
      <c r="L802" s="29">
        <f t="array" ref="L802">_xlfn.IFNA(IF(H802='DB-아스니아 미션'!$F$8,VLOOKUP('주요 재화 수급처 관리'!$F$10:$F$11,'DB-방치 재화'!$B$3:$H$1698,6,0)*'DB-아스니아 미션'!$H$8,VLOOKUP('주요 재화 수급처 관리'!$H$10:$H$11,'DB-아스니아 미션'!$F$7:$H$10,3,0)),"0")/7</f>
        <v>274.28571428571428</v>
      </c>
      <c r="M802" s="29">
        <f>(((VLOOKUP(F802,'DB-방치 재화'!$B$3:$I$1698,8,0)+8)*(VLOOKUP(H802,'DB-파견 작전실'!$L$8:$M$14,2,0)))*D802)</f>
        <v>316.57253333333335</v>
      </c>
      <c r="N802" s="29">
        <f>_xlfn.IFNA(IF(C802&lt;'DB-선물'!$E$5,VLOOKUP('주요 재화 수급처 관리'!$H$10,'DB-선물'!$G$6:$I$9,3,0),(IF('DB-선물'!$E$11&lt;=C802&lt;'DB-선물'!E748,VLOOKUP('주요 재화 수급처 관리'!$H$10,'DB-선물'!$G$12:$I$15,3,0),VLOOKUP(H802,'DB-선물'!$G$18:$I$21,3,0)))),"0")*6*D802</f>
        <v>0</v>
      </c>
      <c r="O802" s="29">
        <f t="array" ref="O802">(_xlfn.IFNA((VLOOKUP((INDEX('DB-메모리얼'!$F$5:$F$98,MATCH(MIN(ABS('DB-메모리얼'!$F$5:$F$98-'주요 재화 수급처 관리'!$C$10)),ABS('DB-메모리얼'!$F$5:$F$98-'주요 재화 수급처 관리'!$C$10),0))),'DB-메모리얼'!$F$5:$K$98,MATCH(H802,'DB-메모리얼'!$H$3:$K$3,0)+2,0)),"0"))*D802/14</f>
        <v>0</v>
      </c>
      <c r="P802" s="29">
        <f t="shared" si="30"/>
        <v>1028</v>
      </c>
      <c r="Q802" s="299">
        <f t="shared" si="31"/>
        <v>17803.347533333334</v>
      </c>
    </row>
    <row r="803" spans="2:17" ht="18" thickTop="1" thickBot="1" x14ac:dyDescent="0.35">
      <c r="B803" s="22" t="s">
        <v>1613</v>
      </c>
      <c r="C803" s="5">
        <v>172</v>
      </c>
      <c r="D803" s="323">
        <v>1</v>
      </c>
      <c r="E803" s="17"/>
      <c r="F803" s="276">
        <f>VLOOKUP(C803,'DB-캐릭터별 스테이지 매칭'!$E$3:$F$302,2,0)</f>
        <v>694</v>
      </c>
      <c r="G803" s="276" t="str">
        <f>VLOOKUP(F803,'DB-캐릭터별 스테이지 매칭'!$I$3:$L$1698,4,0)</f>
        <v>16-18</v>
      </c>
      <c r="H803" s="276">
        <f>_xlfn.IFNA(VLOOKUP(B803,'DB-서식용'!$D$4:$E$12,2,0),"")</f>
        <v>1040410001</v>
      </c>
      <c r="I803" s="29">
        <f>IFERROR((VLOOKUP(F803,'DB-방치 재화'!$B$3:$I$1800,(MATCH(H803,'DB-방치 재화'!$F$1:$I$1,0)+4),0))*60*24*D803,"0")*(1.7+1.58)</f>
        <v>15990.000000000002</v>
      </c>
      <c r="J803" s="29">
        <f>_xlfn.IFNA(IF(H803='DB-일일 퀘스트'!$F$6,VLOOKUP(F803,'DB-방치 재화'!$B$3:$H$1698,5,0)*VLOOKUP(H803,'DB-일일 퀘스트'!$F$6:$H$13,3,0),IF(H803='DB-일일 퀘스트'!$F$7,VLOOKUP(F803,'DB-방치 재화'!$B$3:$H$1698,6,0)*VLOOKUP(H803,'DB-일일 퀘스트'!$F$6:$H$13,3,0),IF(H803='DB-일일 퀘스트'!$F$8,VLOOKUP(F803,'DB-방치 재화'!$B$3:$H$1698,7,0)*VLOOKUP(H803,'DB-일일 퀘스트'!$F$6:$H$13,3,0),VLOOKUP(H803,'DB-일일 퀘스트'!$F$6:$H$13,3,0)))),"0")</f>
        <v>203.125</v>
      </c>
      <c r="K803" s="29">
        <f>_xlfn.IFNA((IF(H803='DB-주간 퀘스트'!$F$6,VLOOKUP(F803,'DB-방치 재화'!$B$3:$H$1698,5,0)*VLOOKUP(H803,'DB-주간 퀘스트'!$F$6:$H$15,3,0),IF(H803='DB-주간 퀘스트'!$F$7,VLOOKUP(F803,'DB-방치 재화'!$B$3:$H$1698,6,0)*VLOOKUP(H803,'DB-주간 퀘스트'!$F$6:$H$15,3,0),IF(H803='DB-주간 퀘스트'!$F$8,VLOOKUP(F803,'DB-방치 재화'!$B$3:$H$1698,7,0)*VLOOKUP(H803,'DB-주간 퀘스트'!$F$6:$H$15,3,0),VLOOKUP(H803,'DB-주간 퀘스트'!$F$6:$H$15,3,0)))))/7,"0")</f>
        <v>58.035714285714285</v>
      </c>
      <c r="L803" s="29">
        <f t="array" ref="L803">_xlfn.IFNA(IF(H803='DB-아스니아 미션'!$F$8,VLOOKUP('주요 재화 수급처 관리'!$F$10:$F$11,'DB-방치 재화'!$B$3:$H$1698,6,0)*'DB-아스니아 미션'!$H$8,VLOOKUP('주요 재화 수급처 관리'!$H$10:$H$11,'DB-아스니아 미션'!$F$7:$H$10,3,0)),"0")/7</f>
        <v>274.28571428571428</v>
      </c>
      <c r="M803" s="29">
        <f>(((VLOOKUP(F803,'DB-방치 재화'!$B$3:$I$1698,8,0)+8)*(VLOOKUP(H803,'DB-파견 작전실'!$L$8:$M$14,2,0)))*D803)</f>
        <v>316.57253333333335</v>
      </c>
      <c r="N803" s="29">
        <f>_xlfn.IFNA(IF(C803&lt;'DB-선물'!$E$5,VLOOKUP('주요 재화 수급처 관리'!$H$10,'DB-선물'!$G$6:$I$9,3,0),(IF('DB-선물'!$E$11&lt;=C803&lt;'DB-선물'!E749,VLOOKUP('주요 재화 수급처 관리'!$H$10,'DB-선물'!$G$12:$I$15,3,0),VLOOKUP(H803,'DB-선물'!$G$18:$I$21,3,0)))),"0")*6*D803</f>
        <v>0</v>
      </c>
      <c r="O803" s="29">
        <f t="array" ref="O803">(_xlfn.IFNA((VLOOKUP((INDEX('DB-메모리얼'!$F$5:$F$98,MATCH(MIN(ABS('DB-메모리얼'!$F$5:$F$98-'주요 재화 수급처 관리'!$C$10)),ABS('DB-메모리얼'!$F$5:$F$98-'주요 재화 수급처 관리'!$C$10),0))),'DB-메모리얼'!$F$5:$K$98,MATCH(H803,'DB-메모리얼'!$H$3:$K$3,0)+2,0)),"0"))*D803/14</f>
        <v>0</v>
      </c>
      <c r="P803" s="29">
        <f t="shared" si="30"/>
        <v>1028</v>
      </c>
      <c r="Q803" s="299">
        <f t="shared" si="31"/>
        <v>17870.018961904763</v>
      </c>
    </row>
    <row r="804" spans="2:17" ht="18" thickTop="1" thickBot="1" x14ac:dyDescent="0.35">
      <c r="B804" s="22" t="s">
        <v>1613</v>
      </c>
      <c r="C804" s="116">
        <v>173</v>
      </c>
      <c r="D804" s="323">
        <v>1</v>
      </c>
      <c r="E804" s="17"/>
      <c r="F804" s="276">
        <f>VLOOKUP(C804,'DB-캐릭터별 스테이지 매칭'!$E$3:$F$302,2,0)</f>
        <v>700</v>
      </c>
      <c r="G804" s="276" t="str">
        <f>VLOOKUP(F804,'DB-캐릭터별 스테이지 매칭'!$I$3:$L$1698,4,0)</f>
        <v>16-24</v>
      </c>
      <c r="H804" s="276">
        <f>_xlfn.IFNA(VLOOKUP(B804,'DB-서식용'!$D$4:$E$12,2,0),"")</f>
        <v>1040410001</v>
      </c>
      <c r="I804" s="29">
        <f>IFERROR((VLOOKUP(F804,'DB-방치 재화'!$B$3:$I$1800,(MATCH(H804,'DB-방치 재화'!$F$1:$I$1,0)+4),0))*60*24*D804,"0")*(1.7+1.58)</f>
        <v>16049.04</v>
      </c>
      <c r="J804" s="29">
        <f>_xlfn.IFNA(IF(H804='DB-일일 퀘스트'!$F$6,VLOOKUP(F804,'DB-방치 재화'!$B$3:$H$1698,5,0)*VLOOKUP(H804,'DB-일일 퀘스트'!$F$6:$H$13,3,0),IF(H804='DB-일일 퀘스트'!$F$7,VLOOKUP(F804,'DB-방치 재화'!$B$3:$H$1698,6,0)*VLOOKUP(H804,'DB-일일 퀘스트'!$F$6:$H$13,3,0),IF(H804='DB-일일 퀘스트'!$F$8,VLOOKUP(F804,'DB-방치 재화'!$B$3:$H$1698,7,0)*VLOOKUP(H804,'DB-일일 퀘스트'!$F$6:$H$13,3,0),VLOOKUP(H804,'DB-일일 퀘스트'!$F$6:$H$13,3,0)))),"0")</f>
        <v>203.875</v>
      </c>
      <c r="K804" s="29">
        <f>_xlfn.IFNA((IF(H804='DB-주간 퀘스트'!$F$6,VLOOKUP(F804,'DB-방치 재화'!$B$3:$H$1698,5,0)*VLOOKUP(H804,'DB-주간 퀘스트'!$F$6:$H$15,3,0),IF(H804='DB-주간 퀘스트'!$F$7,VLOOKUP(F804,'DB-방치 재화'!$B$3:$H$1698,6,0)*VLOOKUP(H804,'DB-주간 퀘스트'!$F$6:$H$15,3,0),IF(H804='DB-주간 퀘스트'!$F$8,VLOOKUP(F804,'DB-방치 재화'!$B$3:$H$1698,7,0)*VLOOKUP(H804,'DB-주간 퀘스트'!$F$6:$H$15,3,0),VLOOKUP(H804,'DB-주간 퀘스트'!$F$6:$H$15,3,0)))))/7,"0")</f>
        <v>58.25</v>
      </c>
      <c r="L804" s="29">
        <f t="array" ref="L804">_xlfn.IFNA(IF(H804='DB-아스니아 미션'!$F$8,VLOOKUP('주요 재화 수급처 관리'!$F$10:$F$11,'DB-방치 재화'!$B$3:$H$1698,6,0)*'DB-아스니아 미션'!$H$8,VLOOKUP('주요 재화 수급처 관리'!$H$10:$H$11,'DB-아스니아 미션'!$F$7:$H$10,3,0)),"0")/7</f>
        <v>274.28571428571428</v>
      </c>
      <c r="M804" s="29">
        <f>(((VLOOKUP(F804,'DB-방치 재화'!$B$3:$I$1698,8,0)+8)*(VLOOKUP(H804,'DB-파견 작전실'!$L$8:$M$14,2,0)))*D804)</f>
        <v>316.57253333333335</v>
      </c>
      <c r="N804" s="29">
        <f>_xlfn.IFNA(IF(C804&lt;'DB-선물'!$E$5,VLOOKUP('주요 재화 수급처 관리'!$H$10,'DB-선물'!$G$6:$I$9,3,0),(IF('DB-선물'!$E$11&lt;=C804&lt;'DB-선물'!E750,VLOOKUP('주요 재화 수급처 관리'!$H$10,'DB-선물'!$G$12:$I$15,3,0),VLOOKUP(H804,'DB-선물'!$G$18:$I$21,3,0)))),"0")*6*D804</f>
        <v>0</v>
      </c>
      <c r="O804" s="29">
        <f t="array" ref="O804">(_xlfn.IFNA((VLOOKUP((INDEX('DB-메모리얼'!$F$5:$F$98,MATCH(MIN(ABS('DB-메모리얼'!$F$5:$F$98-'주요 재화 수급처 관리'!$C$10)),ABS('DB-메모리얼'!$F$5:$F$98-'주요 재화 수급처 관리'!$C$10),0))),'DB-메모리얼'!$F$5:$K$98,MATCH(H804,'DB-메모리얼'!$H$3:$K$3,0)+2,0)),"0"))*D804/14</f>
        <v>0</v>
      </c>
      <c r="P804" s="29">
        <f t="shared" si="30"/>
        <v>1028</v>
      </c>
      <c r="Q804" s="299">
        <f t="shared" si="31"/>
        <v>17930.023247619047</v>
      </c>
    </row>
    <row r="805" spans="2:17" ht="18" thickTop="1" thickBot="1" x14ac:dyDescent="0.35">
      <c r="B805" s="22" t="s">
        <v>1613</v>
      </c>
      <c r="C805" s="116">
        <v>174</v>
      </c>
      <c r="D805" s="323">
        <v>1</v>
      </c>
      <c r="E805" s="17"/>
      <c r="F805" s="276">
        <f>VLOOKUP(C805,'DB-캐릭터별 스테이지 매칭'!$E$3:$F$302,2,0)</f>
        <v>707</v>
      </c>
      <c r="G805" s="276" t="str">
        <f>VLOOKUP(F805,'DB-캐릭터별 스테이지 매칭'!$I$3:$L$1698,4,0)</f>
        <v>16-31</v>
      </c>
      <c r="H805" s="276">
        <f>_xlfn.IFNA(VLOOKUP(B805,'DB-서식용'!$D$4:$E$12,2,0),"")</f>
        <v>1040410001</v>
      </c>
      <c r="I805" s="29">
        <f>IFERROR((VLOOKUP(F805,'DB-방치 재화'!$B$3:$I$1800,(MATCH(H805,'DB-방치 재화'!$F$1:$I$1,0)+4),0))*60*24*D805,"0")*(1.7+1.58)</f>
        <v>16114.640000000001</v>
      </c>
      <c r="J805" s="29">
        <f>_xlfn.IFNA(IF(H805='DB-일일 퀘스트'!$F$6,VLOOKUP(F805,'DB-방치 재화'!$B$3:$H$1698,5,0)*VLOOKUP(H805,'DB-일일 퀘스트'!$F$6:$H$13,3,0),IF(H805='DB-일일 퀘스트'!$F$7,VLOOKUP(F805,'DB-방치 재화'!$B$3:$H$1698,6,0)*VLOOKUP(H805,'DB-일일 퀘스트'!$F$6:$H$13,3,0),IF(H805='DB-일일 퀘스트'!$F$8,VLOOKUP(F805,'DB-방치 재화'!$B$3:$H$1698,7,0)*VLOOKUP(H805,'DB-일일 퀘스트'!$F$6:$H$13,3,0),VLOOKUP(H805,'DB-일일 퀘스트'!$F$6:$H$13,3,0)))),"0")</f>
        <v>204.70833333333334</v>
      </c>
      <c r="K805" s="29">
        <f>_xlfn.IFNA((IF(H805='DB-주간 퀘스트'!$F$6,VLOOKUP(F805,'DB-방치 재화'!$B$3:$H$1698,5,0)*VLOOKUP(H805,'DB-주간 퀘스트'!$F$6:$H$15,3,0),IF(H805='DB-주간 퀘스트'!$F$7,VLOOKUP(F805,'DB-방치 재화'!$B$3:$H$1698,6,0)*VLOOKUP(H805,'DB-주간 퀘스트'!$F$6:$H$15,3,0),IF(H805='DB-주간 퀘스트'!$F$8,VLOOKUP(F805,'DB-방치 재화'!$B$3:$H$1698,7,0)*VLOOKUP(H805,'DB-주간 퀘스트'!$F$6:$H$15,3,0),VLOOKUP(H805,'DB-주간 퀘스트'!$F$6:$H$15,3,0)))))/7,"0")</f>
        <v>58.488095238095241</v>
      </c>
      <c r="L805" s="29">
        <f t="array" ref="L805">_xlfn.IFNA(IF(H805='DB-아스니아 미션'!$F$8,VLOOKUP('주요 재화 수급처 관리'!$F$10:$F$11,'DB-방치 재화'!$B$3:$H$1698,6,0)*'DB-아스니아 미션'!$H$8,VLOOKUP('주요 재화 수급처 관리'!$H$10:$H$11,'DB-아스니아 미션'!$F$7:$H$10,3,0)),"0")/7</f>
        <v>274.28571428571428</v>
      </c>
      <c r="M805" s="29">
        <f>(((VLOOKUP(F805,'DB-방치 재화'!$B$3:$I$1698,8,0)+8)*(VLOOKUP(H805,'DB-파견 작전실'!$L$8:$M$14,2,0)))*D805)</f>
        <v>316.57253333333335</v>
      </c>
      <c r="N805" s="29">
        <f>_xlfn.IFNA(IF(C805&lt;'DB-선물'!$E$5,VLOOKUP('주요 재화 수급처 관리'!$H$10,'DB-선물'!$G$6:$I$9,3,0),(IF('DB-선물'!$E$11&lt;=C805&lt;'DB-선물'!E751,VLOOKUP('주요 재화 수급처 관리'!$H$10,'DB-선물'!$G$12:$I$15,3,0),VLOOKUP(H805,'DB-선물'!$G$18:$I$21,3,0)))),"0")*6*D805</f>
        <v>0</v>
      </c>
      <c r="O805" s="29">
        <f t="array" ref="O805">(_xlfn.IFNA((VLOOKUP((INDEX('DB-메모리얼'!$F$5:$F$98,MATCH(MIN(ABS('DB-메모리얼'!$F$5:$F$98-'주요 재화 수급처 관리'!$C$10)),ABS('DB-메모리얼'!$F$5:$F$98-'주요 재화 수급처 관리'!$C$10),0))),'DB-메모리얼'!$F$5:$K$98,MATCH(H805,'DB-메모리얼'!$H$3:$K$3,0)+2,0)),"0"))*D805/14</f>
        <v>0</v>
      </c>
      <c r="P805" s="29">
        <f t="shared" si="30"/>
        <v>1028</v>
      </c>
      <c r="Q805" s="299">
        <f t="shared" si="31"/>
        <v>17996.694676190476</v>
      </c>
    </row>
    <row r="806" spans="2:17" ht="18" thickTop="1" thickBot="1" x14ac:dyDescent="0.35">
      <c r="B806" s="22" t="s">
        <v>1613</v>
      </c>
      <c r="C806" s="116">
        <v>175</v>
      </c>
      <c r="D806" s="323">
        <v>1</v>
      </c>
      <c r="E806" s="17"/>
      <c r="F806" s="276">
        <f>VLOOKUP(C806,'DB-캐릭터별 스테이지 매칭'!$E$3:$F$302,2,0)</f>
        <v>713</v>
      </c>
      <c r="G806" s="276" t="str">
        <f>VLOOKUP(F806,'DB-캐릭터별 스테이지 매칭'!$I$3:$L$1698,4,0)</f>
        <v>16-37</v>
      </c>
      <c r="H806" s="276">
        <f>_xlfn.IFNA(VLOOKUP(B806,'DB-서식용'!$D$4:$E$12,2,0),"")</f>
        <v>1040410001</v>
      </c>
      <c r="I806" s="29">
        <f>IFERROR((VLOOKUP(F806,'DB-방치 재화'!$B$3:$I$1800,(MATCH(H806,'DB-방치 재화'!$F$1:$I$1,0)+4),0))*60*24*D806,"0")*(1.7+1.58)</f>
        <v>16170.400000000001</v>
      </c>
      <c r="J806" s="29">
        <f>_xlfn.IFNA(IF(H806='DB-일일 퀘스트'!$F$6,VLOOKUP(F806,'DB-방치 재화'!$B$3:$H$1698,5,0)*VLOOKUP(H806,'DB-일일 퀘스트'!$F$6:$H$13,3,0),IF(H806='DB-일일 퀘스트'!$F$7,VLOOKUP(F806,'DB-방치 재화'!$B$3:$H$1698,6,0)*VLOOKUP(H806,'DB-일일 퀘스트'!$F$6:$H$13,3,0),IF(H806='DB-일일 퀘스트'!$F$8,VLOOKUP(F806,'DB-방치 재화'!$B$3:$H$1698,7,0)*VLOOKUP(H806,'DB-일일 퀘스트'!$F$6:$H$13,3,0),VLOOKUP(H806,'DB-일일 퀘스트'!$F$6:$H$13,3,0)))),"0")</f>
        <v>205.41666666666666</v>
      </c>
      <c r="K806" s="29">
        <f>_xlfn.IFNA((IF(H806='DB-주간 퀘스트'!$F$6,VLOOKUP(F806,'DB-방치 재화'!$B$3:$H$1698,5,0)*VLOOKUP(H806,'DB-주간 퀘스트'!$F$6:$H$15,3,0),IF(H806='DB-주간 퀘스트'!$F$7,VLOOKUP(F806,'DB-방치 재화'!$B$3:$H$1698,6,0)*VLOOKUP(H806,'DB-주간 퀘스트'!$F$6:$H$15,3,0),IF(H806='DB-주간 퀘스트'!$F$8,VLOOKUP(F806,'DB-방치 재화'!$B$3:$H$1698,7,0)*VLOOKUP(H806,'DB-주간 퀘스트'!$F$6:$H$15,3,0),VLOOKUP(H806,'DB-주간 퀘스트'!$F$6:$H$15,3,0)))))/7,"0")</f>
        <v>58.69047619047619</v>
      </c>
      <c r="L806" s="29">
        <f t="array" ref="L806">_xlfn.IFNA(IF(H806='DB-아스니아 미션'!$F$8,VLOOKUP('주요 재화 수급처 관리'!$F$10:$F$11,'DB-방치 재화'!$B$3:$H$1698,6,0)*'DB-아스니아 미션'!$H$8,VLOOKUP('주요 재화 수급처 관리'!$H$10:$H$11,'DB-아스니아 미션'!$F$7:$H$10,3,0)),"0")/7</f>
        <v>274.28571428571428</v>
      </c>
      <c r="M806" s="29">
        <f>(((VLOOKUP(F806,'DB-방치 재화'!$B$3:$I$1698,8,0)+8)*(VLOOKUP(H806,'DB-파견 작전실'!$L$8:$M$14,2,0)))*D806)</f>
        <v>316.57253333333335</v>
      </c>
      <c r="N806" s="29">
        <f>_xlfn.IFNA(IF(C806&lt;'DB-선물'!$E$5,VLOOKUP('주요 재화 수급처 관리'!$H$10,'DB-선물'!$G$6:$I$9,3,0),(IF('DB-선물'!$E$11&lt;=C806&lt;'DB-선물'!E752,VLOOKUP('주요 재화 수급처 관리'!$H$10,'DB-선물'!$G$12:$I$15,3,0),VLOOKUP(H806,'DB-선물'!$G$18:$I$21,3,0)))),"0")*6*D806</f>
        <v>0</v>
      </c>
      <c r="O806" s="29">
        <f t="array" ref="O806">(_xlfn.IFNA((VLOOKUP((INDEX('DB-메모리얼'!$F$5:$F$98,MATCH(MIN(ABS('DB-메모리얼'!$F$5:$F$98-'주요 재화 수급처 관리'!$C$10)),ABS('DB-메모리얼'!$F$5:$F$98-'주요 재화 수급처 관리'!$C$10),0))),'DB-메모리얼'!$F$5:$K$98,MATCH(H806,'DB-메모리얼'!$H$3:$K$3,0)+2,0)),"0"))*D806/14</f>
        <v>0</v>
      </c>
      <c r="P806" s="29">
        <f t="shared" si="30"/>
        <v>1028</v>
      </c>
      <c r="Q806" s="299">
        <f t="shared" si="31"/>
        <v>18053.365390476189</v>
      </c>
    </row>
    <row r="807" spans="2:17" ht="18" thickTop="1" thickBot="1" x14ac:dyDescent="0.35">
      <c r="B807" s="22" t="s">
        <v>1613</v>
      </c>
      <c r="C807" s="116">
        <v>176</v>
      </c>
      <c r="D807" s="323">
        <v>1</v>
      </c>
      <c r="E807" s="17"/>
      <c r="F807" s="276">
        <f>VLOOKUP(C807,'DB-캐릭터별 스테이지 매칭'!$E$3:$F$302,2,0)</f>
        <v>720</v>
      </c>
      <c r="G807" s="276" t="str">
        <f>VLOOKUP(F807,'DB-캐릭터별 스테이지 매칭'!$I$3:$L$1698,4,0)</f>
        <v>16-44</v>
      </c>
      <c r="H807" s="276">
        <f>_xlfn.IFNA(VLOOKUP(B807,'DB-서식용'!$D$4:$E$12,2,0),"")</f>
        <v>1040410001</v>
      </c>
      <c r="I807" s="29">
        <f>IFERROR((VLOOKUP(F807,'DB-방치 재화'!$B$3:$I$1800,(MATCH(H807,'DB-방치 재화'!$F$1:$I$1,0)+4),0))*60*24*D807,"0")*(1.7+1.58)</f>
        <v>16236.000000000002</v>
      </c>
      <c r="J807" s="29">
        <f>_xlfn.IFNA(IF(H807='DB-일일 퀘스트'!$F$6,VLOOKUP(F807,'DB-방치 재화'!$B$3:$H$1698,5,0)*VLOOKUP(H807,'DB-일일 퀘스트'!$F$6:$H$13,3,0),IF(H807='DB-일일 퀘스트'!$F$7,VLOOKUP(F807,'DB-방치 재화'!$B$3:$H$1698,6,0)*VLOOKUP(H807,'DB-일일 퀘스트'!$F$6:$H$13,3,0),IF(H807='DB-일일 퀘스트'!$F$8,VLOOKUP(F807,'DB-방치 재화'!$B$3:$H$1698,7,0)*VLOOKUP(H807,'DB-일일 퀘스트'!$F$6:$H$13,3,0),VLOOKUP(H807,'DB-일일 퀘스트'!$F$6:$H$13,3,0)))),"0")</f>
        <v>206.25</v>
      </c>
      <c r="K807" s="29">
        <f>_xlfn.IFNA((IF(H807='DB-주간 퀘스트'!$F$6,VLOOKUP(F807,'DB-방치 재화'!$B$3:$H$1698,5,0)*VLOOKUP(H807,'DB-주간 퀘스트'!$F$6:$H$15,3,0),IF(H807='DB-주간 퀘스트'!$F$7,VLOOKUP(F807,'DB-방치 재화'!$B$3:$H$1698,6,0)*VLOOKUP(H807,'DB-주간 퀘스트'!$F$6:$H$15,3,0),IF(H807='DB-주간 퀘스트'!$F$8,VLOOKUP(F807,'DB-방치 재화'!$B$3:$H$1698,7,0)*VLOOKUP(H807,'DB-주간 퀘스트'!$F$6:$H$15,3,0),VLOOKUP(H807,'DB-주간 퀘스트'!$F$6:$H$15,3,0)))))/7,"0")</f>
        <v>58.928571428571431</v>
      </c>
      <c r="L807" s="29">
        <f t="array" ref="L807">_xlfn.IFNA(IF(H807='DB-아스니아 미션'!$F$8,VLOOKUP('주요 재화 수급처 관리'!$F$10:$F$11,'DB-방치 재화'!$B$3:$H$1698,6,0)*'DB-아스니아 미션'!$H$8,VLOOKUP('주요 재화 수급처 관리'!$H$10:$H$11,'DB-아스니아 미션'!$F$7:$H$10,3,0)),"0")/7</f>
        <v>274.28571428571428</v>
      </c>
      <c r="M807" s="29">
        <f>(((VLOOKUP(F807,'DB-방치 재화'!$B$3:$I$1698,8,0)+8)*(VLOOKUP(H807,'DB-파견 작전실'!$L$8:$M$14,2,0)))*D807)</f>
        <v>316.57253333333335</v>
      </c>
      <c r="N807" s="29">
        <f>_xlfn.IFNA(IF(C807&lt;'DB-선물'!$E$5,VLOOKUP('주요 재화 수급처 관리'!$H$10,'DB-선물'!$G$6:$I$9,3,0),(IF('DB-선물'!$E$11&lt;=C807&lt;'DB-선물'!E753,VLOOKUP('주요 재화 수급처 관리'!$H$10,'DB-선물'!$G$12:$I$15,3,0),VLOOKUP(H807,'DB-선물'!$G$18:$I$21,3,0)))),"0")*6*D807</f>
        <v>0</v>
      </c>
      <c r="O807" s="29">
        <f t="array" ref="O807">(_xlfn.IFNA((VLOOKUP((INDEX('DB-메모리얼'!$F$5:$F$98,MATCH(MIN(ABS('DB-메모리얼'!$F$5:$F$98-'주요 재화 수급처 관리'!$C$10)),ABS('DB-메모리얼'!$F$5:$F$98-'주요 재화 수급처 관리'!$C$10),0))),'DB-메모리얼'!$F$5:$K$98,MATCH(H807,'DB-메모리얼'!$H$3:$K$3,0)+2,0)),"0"))*D807/14</f>
        <v>0</v>
      </c>
      <c r="P807" s="29">
        <f t="shared" si="30"/>
        <v>1028</v>
      </c>
      <c r="Q807" s="299">
        <f t="shared" si="31"/>
        <v>18120.036819047618</v>
      </c>
    </row>
    <row r="808" spans="2:17" ht="18" thickTop="1" thickBot="1" x14ac:dyDescent="0.35">
      <c r="B808" s="22" t="s">
        <v>1613</v>
      </c>
      <c r="C808" s="116">
        <v>177</v>
      </c>
      <c r="D808" s="323">
        <v>1</v>
      </c>
      <c r="E808" s="17"/>
      <c r="F808" s="276">
        <f>VLOOKUP(C808,'DB-캐릭터별 스테이지 매칭'!$E$3:$F$302,2,0)</f>
        <v>726</v>
      </c>
      <c r="G808" s="276" t="str">
        <f>VLOOKUP(F808,'DB-캐릭터별 스테이지 매칭'!$I$3:$L$1698,4,0)</f>
        <v>16-50</v>
      </c>
      <c r="H808" s="276">
        <f>_xlfn.IFNA(VLOOKUP(B808,'DB-서식용'!$D$4:$E$12,2,0),"")</f>
        <v>1040410001</v>
      </c>
      <c r="I808" s="29">
        <f>IFERROR((VLOOKUP(F808,'DB-방치 재화'!$B$3:$I$1800,(MATCH(H808,'DB-방치 재화'!$F$1:$I$1,0)+4),0))*60*24*D808,"0")*(1.7+1.58)</f>
        <v>16295.04</v>
      </c>
      <c r="J808" s="29">
        <f>_xlfn.IFNA(IF(H808='DB-일일 퀘스트'!$F$6,VLOOKUP(F808,'DB-방치 재화'!$B$3:$H$1698,5,0)*VLOOKUP(H808,'DB-일일 퀘스트'!$F$6:$H$13,3,0),IF(H808='DB-일일 퀘스트'!$F$7,VLOOKUP(F808,'DB-방치 재화'!$B$3:$H$1698,6,0)*VLOOKUP(H808,'DB-일일 퀘스트'!$F$6:$H$13,3,0),IF(H808='DB-일일 퀘스트'!$F$8,VLOOKUP(F808,'DB-방치 재화'!$B$3:$H$1698,7,0)*VLOOKUP(H808,'DB-일일 퀘스트'!$F$6:$H$13,3,0),VLOOKUP(H808,'DB-일일 퀘스트'!$F$6:$H$13,3,0)))),"0")</f>
        <v>207</v>
      </c>
      <c r="K808" s="29">
        <f>_xlfn.IFNA((IF(H808='DB-주간 퀘스트'!$F$6,VLOOKUP(F808,'DB-방치 재화'!$B$3:$H$1698,5,0)*VLOOKUP(H808,'DB-주간 퀘스트'!$F$6:$H$15,3,0),IF(H808='DB-주간 퀘스트'!$F$7,VLOOKUP(F808,'DB-방치 재화'!$B$3:$H$1698,6,0)*VLOOKUP(H808,'DB-주간 퀘스트'!$F$6:$H$15,3,0),IF(H808='DB-주간 퀘스트'!$F$8,VLOOKUP(F808,'DB-방치 재화'!$B$3:$H$1698,7,0)*VLOOKUP(H808,'DB-주간 퀘스트'!$F$6:$H$15,3,0),VLOOKUP(H808,'DB-주간 퀘스트'!$F$6:$H$15,3,0)))))/7,"0")</f>
        <v>59.142857142857146</v>
      </c>
      <c r="L808" s="29">
        <f t="array" ref="L808">_xlfn.IFNA(IF(H808='DB-아스니아 미션'!$F$8,VLOOKUP('주요 재화 수급처 관리'!$F$10:$F$11,'DB-방치 재화'!$B$3:$H$1698,6,0)*'DB-아스니아 미션'!$H$8,VLOOKUP('주요 재화 수급처 관리'!$H$10:$H$11,'DB-아스니아 미션'!$F$7:$H$10,3,0)),"0")/7</f>
        <v>274.28571428571428</v>
      </c>
      <c r="M808" s="29">
        <f>(((VLOOKUP(F808,'DB-방치 재화'!$B$3:$I$1698,8,0)+8)*(VLOOKUP(H808,'DB-파견 작전실'!$L$8:$M$14,2,0)))*D808)</f>
        <v>316.57253333333335</v>
      </c>
      <c r="N808" s="29">
        <f>_xlfn.IFNA(IF(C808&lt;'DB-선물'!$E$5,VLOOKUP('주요 재화 수급처 관리'!$H$10,'DB-선물'!$G$6:$I$9,3,0),(IF('DB-선물'!$E$11&lt;=C808&lt;'DB-선물'!E754,VLOOKUP('주요 재화 수급처 관리'!$H$10,'DB-선물'!$G$12:$I$15,3,0),VLOOKUP(H808,'DB-선물'!$G$18:$I$21,3,0)))),"0")*6*D808</f>
        <v>0</v>
      </c>
      <c r="O808" s="29">
        <f t="array" ref="O808">(_xlfn.IFNA((VLOOKUP((INDEX('DB-메모리얼'!$F$5:$F$98,MATCH(MIN(ABS('DB-메모리얼'!$F$5:$F$98-'주요 재화 수급처 관리'!$C$10)),ABS('DB-메모리얼'!$F$5:$F$98-'주요 재화 수급처 관리'!$C$10),0))),'DB-메모리얼'!$F$5:$K$98,MATCH(H808,'DB-메모리얼'!$H$3:$K$3,0)+2,0)),"0"))*D808/14</f>
        <v>0</v>
      </c>
      <c r="P808" s="29">
        <f t="shared" si="30"/>
        <v>1028</v>
      </c>
      <c r="Q808" s="299">
        <f t="shared" si="31"/>
        <v>18180.041104761905</v>
      </c>
    </row>
    <row r="809" spans="2:17" ht="18" thickTop="1" thickBot="1" x14ac:dyDescent="0.35">
      <c r="B809" s="22" t="s">
        <v>1613</v>
      </c>
      <c r="C809" s="116">
        <v>178</v>
      </c>
      <c r="D809" s="323">
        <v>1</v>
      </c>
      <c r="E809" s="17"/>
      <c r="F809" s="276">
        <f>VLOOKUP(C809,'DB-캐릭터별 스테이지 매칭'!$E$3:$F$302,2,0)</f>
        <v>733</v>
      </c>
      <c r="G809" s="276" t="str">
        <f>VLOOKUP(F809,'DB-캐릭터별 스테이지 매칭'!$I$3:$L$1698,4,0)</f>
        <v>16-57</v>
      </c>
      <c r="H809" s="276">
        <f>_xlfn.IFNA(VLOOKUP(B809,'DB-서식용'!$D$4:$E$12,2,0),"")</f>
        <v>1040410001</v>
      </c>
      <c r="I809" s="29">
        <f>IFERROR((VLOOKUP(F809,'DB-방치 재화'!$B$3:$I$1800,(MATCH(H809,'DB-방치 재화'!$F$1:$I$1,0)+4),0))*60*24*D809,"0")*(1.7+1.58)</f>
        <v>16360.640000000001</v>
      </c>
      <c r="J809" s="29">
        <f>_xlfn.IFNA(IF(H809='DB-일일 퀘스트'!$F$6,VLOOKUP(F809,'DB-방치 재화'!$B$3:$H$1698,5,0)*VLOOKUP(H809,'DB-일일 퀘스트'!$F$6:$H$13,3,0),IF(H809='DB-일일 퀘스트'!$F$7,VLOOKUP(F809,'DB-방치 재화'!$B$3:$H$1698,6,0)*VLOOKUP(H809,'DB-일일 퀘스트'!$F$6:$H$13,3,0),IF(H809='DB-일일 퀘스트'!$F$8,VLOOKUP(F809,'DB-방치 재화'!$B$3:$H$1698,7,0)*VLOOKUP(H809,'DB-일일 퀘스트'!$F$6:$H$13,3,0),VLOOKUP(H809,'DB-일일 퀘스트'!$F$6:$H$13,3,0)))),"0")</f>
        <v>207.83333333333334</v>
      </c>
      <c r="K809" s="29">
        <f>_xlfn.IFNA((IF(H809='DB-주간 퀘스트'!$F$6,VLOOKUP(F809,'DB-방치 재화'!$B$3:$H$1698,5,0)*VLOOKUP(H809,'DB-주간 퀘스트'!$F$6:$H$15,3,0),IF(H809='DB-주간 퀘스트'!$F$7,VLOOKUP(F809,'DB-방치 재화'!$B$3:$H$1698,6,0)*VLOOKUP(H809,'DB-주간 퀘스트'!$F$6:$H$15,3,0),IF(H809='DB-주간 퀘스트'!$F$8,VLOOKUP(F809,'DB-방치 재화'!$B$3:$H$1698,7,0)*VLOOKUP(H809,'DB-주간 퀘스트'!$F$6:$H$15,3,0),VLOOKUP(H809,'DB-주간 퀘스트'!$F$6:$H$15,3,0)))))/7,"0")</f>
        <v>59.380952380952387</v>
      </c>
      <c r="L809" s="29">
        <f t="array" ref="L809">_xlfn.IFNA(IF(H809='DB-아스니아 미션'!$F$8,VLOOKUP('주요 재화 수급처 관리'!$F$10:$F$11,'DB-방치 재화'!$B$3:$H$1698,6,0)*'DB-아스니아 미션'!$H$8,VLOOKUP('주요 재화 수급처 관리'!$H$10:$H$11,'DB-아스니아 미션'!$F$7:$H$10,3,0)),"0")/7</f>
        <v>274.28571428571428</v>
      </c>
      <c r="M809" s="29">
        <f>(((VLOOKUP(F809,'DB-방치 재화'!$B$3:$I$1698,8,0)+8)*(VLOOKUP(H809,'DB-파견 작전실'!$L$8:$M$14,2,0)))*D809)</f>
        <v>316.57253333333335</v>
      </c>
      <c r="N809" s="29">
        <f>_xlfn.IFNA(IF(C809&lt;'DB-선물'!$E$5,VLOOKUP('주요 재화 수급처 관리'!$H$10,'DB-선물'!$G$6:$I$9,3,0),(IF('DB-선물'!$E$11&lt;=C809&lt;'DB-선물'!E755,VLOOKUP('주요 재화 수급처 관리'!$H$10,'DB-선물'!$G$12:$I$15,3,0),VLOOKUP(H809,'DB-선물'!$G$18:$I$21,3,0)))),"0")*6*D809</f>
        <v>0</v>
      </c>
      <c r="O809" s="29">
        <f t="array" ref="O809">(_xlfn.IFNA((VLOOKUP((INDEX('DB-메모리얼'!$F$5:$F$98,MATCH(MIN(ABS('DB-메모리얼'!$F$5:$F$98-'주요 재화 수급처 관리'!$C$10)),ABS('DB-메모리얼'!$F$5:$F$98-'주요 재화 수급처 관리'!$C$10),0))),'DB-메모리얼'!$F$5:$K$98,MATCH(H809,'DB-메모리얼'!$H$3:$K$3,0)+2,0)),"0"))*D809/14</f>
        <v>0</v>
      </c>
      <c r="P809" s="29">
        <f t="shared" si="30"/>
        <v>1028</v>
      </c>
      <c r="Q809" s="299">
        <f t="shared" si="31"/>
        <v>18246.712533333335</v>
      </c>
    </row>
    <row r="810" spans="2:17" ht="18" thickTop="1" thickBot="1" x14ac:dyDescent="0.35">
      <c r="B810" s="22" t="s">
        <v>1613</v>
      </c>
      <c r="C810" s="116">
        <v>179</v>
      </c>
      <c r="D810" s="323">
        <v>1</v>
      </c>
      <c r="E810" s="17"/>
      <c r="F810" s="276">
        <f>VLOOKUP(C810,'DB-캐릭터별 스테이지 매칭'!$E$3:$F$302,2,0)</f>
        <v>740</v>
      </c>
      <c r="G810" s="276" t="str">
        <f>VLOOKUP(F810,'DB-캐릭터별 스테이지 매칭'!$I$3:$L$1698,4,0)</f>
        <v>17-4</v>
      </c>
      <c r="H810" s="276">
        <f>_xlfn.IFNA(VLOOKUP(B810,'DB-서식용'!$D$4:$E$12,2,0),"")</f>
        <v>1040410001</v>
      </c>
      <c r="I810" s="29">
        <f>IFERROR((VLOOKUP(F810,'DB-방치 재화'!$B$3:$I$1800,(MATCH(H810,'DB-방치 재화'!$F$1:$I$1,0)+4),0))*60*24*D810,"0")*(1.7+1.58)</f>
        <v>16426.240000000002</v>
      </c>
      <c r="J810" s="29">
        <f>_xlfn.IFNA(IF(H810='DB-일일 퀘스트'!$F$6,VLOOKUP(F810,'DB-방치 재화'!$B$3:$H$1698,5,0)*VLOOKUP(H810,'DB-일일 퀘스트'!$F$6:$H$13,3,0),IF(H810='DB-일일 퀘스트'!$F$7,VLOOKUP(F810,'DB-방치 재화'!$B$3:$H$1698,6,0)*VLOOKUP(H810,'DB-일일 퀘스트'!$F$6:$H$13,3,0),IF(H810='DB-일일 퀘스트'!$F$8,VLOOKUP(F810,'DB-방치 재화'!$B$3:$H$1698,7,0)*VLOOKUP(H810,'DB-일일 퀘스트'!$F$6:$H$13,3,0),VLOOKUP(H810,'DB-일일 퀘스트'!$F$6:$H$13,3,0)))),"0")</f>
        <v>208.66666666666669</v>
      </c>
      <c r="K810" s="29">
        <f>_xlfn.IFNA((IF(H810='DB-주간 퀘스트'!$F$6,VLOOKUP(F810,'DB-방치 재화'!$B$3:$H$1698,5,0)*VLOOKUP(H810,'DB-주간 퀘스트'!$F$6:$H$15,3,0),IF(H810='DB-주간 퀘스트'!$F$7,VLOOKUP(F810,'DB-방치 재화'!$B$3:$H$1698,6,0)*VLOOKUP(H810,'DB-주간 퀘스트'!$F$6:$H$15,3,0),IF(H810='DB-주간 퀘스트'!$F$8,VLOOKUP(F810,'DB-방치 재화'!$B$3:$H$1698,7,0)*VLOOKUP(H810,'DB-주간 퀘스트'!$F$6:$H$15,3,0),VLOOKUP(H810,'DB-주간 퀘스트'!$F$6:$H$15,3,0)))))/7,"0")</f>
        <v>59.619047619047628</v>
      </c>
      <c r="L810" s="29">
        <f t="array" ref="L810">_xlfn.IFNA(IF(H810='DB-아스니아 미션'!$F$8,VLOOKUP('주요 재화 수급처 관리'!$F$10:$F$11,'DB-방치 재화'!$B$3:$H$1698,6,0)*'DB-아스니아 미션'!$H$8,VLOOKUP('주요 재화 수급처 관리'!$H$10:$H$11,'DB-아스니아 미션'!$F$7:$H$10,3,0)),"0")/7</f>
        <v>274.28571428571428</v>
      </c>
      <c r="M810" s="29">
        <f>(((VLOOKUP(F810,'DB-방치 재화'!$B$3:$I$1698,8,0)+8)*(VLOOKUP(H810,'DB-파견 작전실'!$L$8:$M$14,2,0)))*D810)</f>
        <v>316.57253333333335</v>
      </c>
      <c r="N810" s="29">
        <f>_xlfn.IFNA(IF(C810&lt;'DB-선물'!$E$5,VLOOKUP('주요 재화 수급처 관리'!$H$10,'DB-선물'!$G$6:$I$9,3,0),(IF('DB-선물'!$E$11&lt;=C810&lt;'DB-선물'!E756,VLOOKUP('주요 재화 수급처 관리'!$H$10,'DB-선물'!$G$12:$I$15,3,0),VLOOKUP(H810,'DB-선물'!$G$18:$I$21,3,0)))),"0")*6*D810</f>
        <v>0</v>
      </c>
      <c r="O810" s="29">
        <f t="array" ref="O810">(_xlfn.IFNA((VLOOKUP((INDEX('DB-메모리얼'!$F$5:$F$98,MATCH(MIN(ABS('DB-메모리얼'!$F$5:$F$98-'주요 재화 수급처 관리'!$C$10)),ABS('DB-메모리얼'!$F$5:$F$98-'주요 재화 수급처 관리'!$C$10),0))),'DB-메모리얼'!$F$5:$K$98,MATCH(H810,'DB-메모리얼'!$H$3:$K$3,0)+2,0)),"0"))*D810/14</f>
        <v>0</v>
      </c>
      <c r="P810" s="29">
        <f t="shared" si="30"/>
        <v>1028</v>
      </c>
      <c r="Q810" s="299">
        <f t="shared" si="31"/>
        <v>18313.383961904761</v>
      </c>
    </row>
    <row r="811" spans="2:17" ht="18" thickTop="1" thickBot="1" x14ac:dyDescent="0.35">
      <c r="B811" s="22" t="s">
        <v>1613</v>
      </c>
      <c r="C811" s="116">
        <v>180</v>
      </c>
      <c r="D811" s="323">
        <v>1</v>
      </c>
      <c r="E811" s="17"/>
      <c r="F811" s="276">
        <f>VLOOKUP(C811,'DB-캐릭터별 스테이지 매칭'!$E$3:$F$302,2,0)</f>
        <v>746</v>
      </c>
      <c r="G811" s="276" t="str">
        <f>VLOOKUP(F811,'DB-캐릭터별 스테이지 매칭'!$I$3:$L$1698,4,0)</f>
        <v>17-10</v>
      </c>
      <c r="H811" s="276">
        <f>_xlfn.IFNA(VLOOKUP(B811,'DB-서식용'!$D$4:$E$12,2,0),"")</f>
        <v>1040410001</v>
      </c>
      <c r="I811" s="29">
        <f>IFERROR((VLOOKUP(F811,'DB-방치 재화'!$B$3:$I$1800,(MATCH(H811,'DB-방치 재화'!$F$1:$I$1,0)+4),0))*60*24*D811,"0")*(1.7+1.58)</f>
        <v>16482</v>
      </c>
      <c r="J811" s="29">
        <f>_xlfn.IFNA(IF(H811='DB-일일 퀘스트'!$F$6,VLOOKUP(F811,'DB-방치 재화'!$B$3:$H$1698,5,0)*VLOOKUP(H811,'DB-일일 퀘스트'!$F$6:$H$13,3,0),IF(H811='DB-일일 퀘스트'!$F$7,VLOOKUP(F811,'DB-방치 재화'!$B$3:$H$1698,6,0)*VLOOKUP(H811,'DB-일일 퀘스트'!$F$6:$H$13,3,0),IF(H811='DB-일일 퀘스트'!$F$8,VLOOKUP(F811,'DB-방치 재화'!$B$3:$H$1698,7,0)*VLOOKUP(H811,'DB-일일 퀘스트'!$F$6:$H$13,3,0),VLOOKUP(H811,'DB-일일 퀘스트'!$F$6:$H$13,3,0)))),"0")</f>
        <v>209.375</v>
      </c>
      <c r="K811" s="29">
        <f>_xlfn.IFNA((IF(H811='DB-주간 퀘스트'!$F$6,VLOOKUP(F811,'DB-방치 재화'!$B$3:$H$1698,5,0)*VLOOKUP(H811,'DB-주간 퀘스트'!$F$6:$H$15,3,0),IF(H811='DB-주간 퀘스트'!$F$7,VLOOKUP(F811,'DB-방치 재화'!$B$3:$H$1698,6,0)*VLOOKUP(H811,'DB-주간 퀘스트'!$F$6:$H$15,3,0),IF(H811='DB-주간 퀘스트'!$F$8,VLOOKUP(F811,'DB-방치 재화'!$B$3:$H$1698,7,0)*VLOOKUP(H811,'DB-주간 퀘스트'!$F$6:$H$15,3,0),VLOOKUP(H811,'DB-주간 퀘스트'!$F$6:$H$15,3,0)))))/7,"0")</f>
        <v>59.821428571428569</v>
      </c>
      <c r="L811" s="29">
        <f t="array" ref="L811">_xlfn.IFNA(IF(H811='DB-아스니아 미션'!$F$8,VLOOKUP('주요 재화 수급처 관리'!$F$10:$F$11,'DB-방치 재화'!$B$3:$H$1698,6,0)*'DB-아스니아 미션'!$H$8,VLOOKUP('주요 재화 수급처 관리'!$H$10:$H$11,'DB-아스니아 미션'!$F$7:$H$10,3,0)),"0")/7</f>
        <v>274.28571428571428</v>
      </c>
      <c r="M811" s="29">
        <f>(((VLOOKUP(F811,'DB-방치 재화'!$B$3:$I$1698,8,0)+8)*(VLOOKUP(H811,'DB-파견 작전실'!$L$8:$M$14,2,0)))*D811)</f>
        <v>316.57253333333335</v>
      </c>
      <c r="N811" s="29">
        <f>_xlfn.IFNA(IF(C811&lt;'DB-선물'!$E$5,VLOOKUP('주요 재화 수급처 관리'!$H$10,'DB-선물'!$G$6:$I$9,3,0),(IF('DB-선물'!$E$11&lt;=C811&lt;'DB-선물'!E757,VLOOKUP('주요 재화 수급처 관리'!$H$10,'DB-선물'!$G$12:$I$15,3,0),VLOOKUP(H811,'DB-선물'!$G$18:$I$21,3,0)))),"0")*6*D811</f>
        <v>0</v>
      </c>
      <c r="O811" s="29">
        <f t="array" ref="O811">(_xlfn.IFNA((VLOOKUP((INDEX('DB-메모리얼'!$F$5:$F$98,MATCH(MIN(ABS('DB-메모리얼'!$F$5:$F$98-'주요 재화 수급처 관리'!$C$10)),ABS('DB-메모리얼'!$F$5:$F$98-'주요 재화 수급처 관리'!$C$10),0))),'DB-메모리얼'!$F$5:$K$98,MATCH(H811,'DB-메모리얼'!$H$3:$K$3,0)+2,0)),"0"))*D811/14</f>
        <v>0</v>
      </c>
      <c r="P811" s="29">
        <f t="shared" si="30"/>
        <v>1028</v>
      </c>
      <c r="Q811" s="299">
        <f t="shared" si="31"/>
        <v>18370.054676190473</v>
      </c>
    </row>
    <row r="812" spans="2:17" ht="18" thickTop="1" thickBot="1" x14ac:dyDescent="0.35">
      <c r="B812" s="22" t="s">
        <v>1613</v>
      </c>
      <c r="C812" s="116">
        <v>181</v>
      </c>
      <c r="D812" s="323">
        <v>1</v>
      </c>
      <c r="E812" s="17"/>
      <c r="F812" s="276">
        <f>VLOOKUP(C812,'DB-캐릭터별 스테이지 매칭'!$E$3:$F$302,2,0)</f>
        <v>753</v>
      </c>
      <c r="G812" s="276" t="str">
        <f>VLOOKUP(F812,'DB-캐릭터별 스테이지 매칭'!$I$3:$L$1698,4,0)</f>
        <v>17-17</v>
      </c>
      <c r="H812" s="276">
        <f>_xlfn.IFNA(VLOOKUP(B812,'DB-서식용'!$D$4:$E$12,2,0),"")</f>
        <v>1040410001</v>
      </c>
      <c r="I812" s="29">
        <f>IFERROR((VLOOKUP(F812,'DB-방치 재화'!$B$3:$I$1800,(MATCH(H812,'DB-방치 재화'!$F$1:$I$1,0)+4),0))*60*24*D812,"0")*(1.7+1.58)</f>
        <v>16547.600000000002</v>
      </c>
      <c r="J812" s="29">
        <f>_xlfn.IFNA(IF(H812='DB-일일 퀘스트'!$F$6,VLOOKUP(F812,'DB-방치 재화'!$B$3:$H$1698,5,0)*VLOOKUP(H812,'DB-일일 퀘스트'!$F$6:$H$13,3,0),IF(H812='DB-일일 퀘스트'!$F$7,VLOOKUP(F812,'DB-방치 재화'!$B$3:$H$1698,6,0)*VLOOKUP(H812,'DB-일일 퀘스트'!$F$6:$H$13,3,0),IF(H812='DB-일일 퀘스트'!$F$8,VLOOKUP(F812,'DB-방치 재화'!$B$3:$H$1698,7,0)*VLOOKUP(H812,'DB-일일 퀘스트'!$F$6:$H$13,3,0),VLOOKUP(H812,'DB-일일 퀘스트'!$F$6:$H$13,3,0)))),"0")</f>
        <v>210.20833333333334</v>
      </c>
      <c r="K812" s="29">
        <f>_xlfn.IFNA((IF(H812='DB-주간 퀘스트'!$F$6,VLOOKUP(F812,'DB-방치 재화'!$B$3:$H$1698,5,0)*VLOOKUP(H812,'DB-주간 퀘스트'!$F$6:$H$15,3,0),IF(H812='DB-주간 퀘스트'!$F$7,VLOOKUP(F812,'DB-방치 재화'!$B$3:$H$1698,6,0)*VLOOKUP(H812,'DB-주간 퀘스트'!$F$6:$H$15,3,0),IF(H812='DB-주간 퀘스트'!$F$8,VLOOKUP(F812,'DB-방치 재화'!$B$3:$H$1698,7,0)*VLOOKUP(H812,'DB-주간 퀘스트'!$F$6:$H$15,3,0),VLOOKUP(H812,'DB-주간 퀘스트'!$F$6:$H$15,3,0)))))/7,"0")</f>
        <v>60.05952380952381</v>
      </c>
      <c r="L812" s="29">
        <f t="array" ref="L812">_xlfn.IFNA(IF(H812='DB-아스니아 미션'!$F$8,VLOOKUP('주요 재화 수급처 관리'!$F$10:$F$11,'DB-방치 재화'!$B$3:$H$1698,6,0)*'DB-아스니아 미션'!$H$8,VLOOKUP('주요 재화 수급처 관리'!$H$10:$H$11,'DB-아스니아 미션'!$F$7:$H$10,3,0)),"0")/7</f>
        <v>274.28571428571428</v>
      </c>
      <c r="M812" s="29">
        <f>(((VLOOKUP(F812,'DB-방치 재화'!$B$3:$I$1698,8,0)+8)*(VLOOKUP(H812,'DB-파견 작전실'!$L$8:$M$14,2,0)))*D812)</f>
        <v>316.57253333333335</v>
      </c>
      <c r="N812" s="29">
        <f>_xlfn.IFNA(IF(C812&lt;'DB-선물'!$E$5,VLOOKUP('주요 재화 수급처 관리'!$H$10,'DB-선물'!$G$6:$I$9,3,0),(IF('DB-선물'!$E$11&lt;=C812&lt;'DB-선물'!E758,VLOOKUP('주요 재화 수급처 관리'!$H$10,'DB-선물'!$G$12:$I$15,3,0),VLOOKUP(H812,'DB-선물'!$G$18:$I$21,3,0)))),"0")*6*D812</f>
        <v>0</v>
      </c>
      <c r="O812" s="29">
        <f t="array" ref="O812">(_xlfn.IFNA((VLOOKUP((INDEX('DB-메모리얼'!$F$5:$F$98,MATCH(MIN(ABS('DB-메모리얼'!$F$5:$F$98-'주요 재화 수급처 관리'!$C$10)),ABS('DB-메모리얼'!$F$5:$F$98-'주요 재화 수급처 관리'!$C$10),0))),'DB-메모리얼'!$F$5:$K$98,MATCH(H812,'DB-메모리얼'!$H$3:$K$3,0)+2,0)),"0"))*D812/14</f>
        <v>0</v>
      </c>
      <c r="P812" s="29">
        <f t="shared" si="30"/>
        <v>1028</v>
      </c>
      <c r="Q812" s="299">
        <f t="shared" si="31"/>
        <v>18436.726104761903</v>
      </c>
    </row>
    <row r="813" spans="2:17" ht="18" thickTop="1" thickBot="1" x14ac:dyDescent="0.35">
      <c r="B813" s="22" t="s">
        <v>1613</v>
      </c>
      <c r="C813" s="116">
        <v>182</v>
      </c>
      <c r="D813" s="323">
        <v>1</v>
      </c>
      <c r="E813" s="17"/>
      <c r="F813" s="276">
        <f>VLOOKUP(C813,'DB-캐릭터별 스테이지 매칭'!$E$3:$F$302,2,0)</f>
        <v>760</v>
      </c>
      <c r="G813" s="276" t="str">
        <f>VLOOKUP(F813,'DB-캐릭터별 스테이지 매칭'!$I$3:$L$1698,4,0)</f>
        <v>17-24</v>
      </c>
      <c r="H813" s="276">
        <f>_xlfn.IFNA(VLOOKUP(B813,'DB-서식용'!$D$4:$E$12,2,0),"")</f>
        <v>1040410001</v>
      </c>
      <c r="I813" s="29">
        <f>IFERROR((VLOOKUP(F813,'DB-방치 재화'!$B$3:$I$1800,(MATCH(H813,'DB-방치 재화'!$F$1:$I$1,0)+4),0))*60*24*D813,"0")*(1.7+1.58)</f>
        <v>16613.2</v>
      </c>
      <c r="J813" s="29">
        <f>_xlfn.IFNA(IF(H813='DB-일일 퀘스트'!$F$6,VLOOKUP(F813,'DB-방치 재화'!$B$3:$H$1698,5,0)*VLOOKUP(H813,'DB-일일 퀘스트'!$F$6:$H$13,3,0),IF(H813='DB-일일 퀘스트'!$F$7,VLOOKUP(F813,'DB-방치 재화'!$B$3:$H$1698,6,0)*VLOOKUP(H813,'DB-일일 퀘스트'!$F$6:$H$13,3,0),IF(H813='DB-일일 퀘스트'!$F$8,VLOOKUP(F813,'DB-방치 재화'!$B$3:$H$1698,7,0)*VLOOKUP(H813,'DB-일일 퀘스트'!$F$6:$H$13,3,0),VLOOKUP(H813,'DB-일일 퀘스트'!$F$6:$H$13,3,0)))),"0")</f>
        <v>211.04166666666666</v>
      </c>
      <c r="K813" s="29">
        <f>_xlfn.IFNA((IF(H813='DB-주간 퀘스트'!$F$6,VLOOKUP(F813,'DB-방치 재화'!$B$3:$H$1698,5,0)*VLOOKUP(H813,'DB-주간 퀘스트'!$F$6:$H$15,3,0),IF(H813='DB-주간 퀘스트'!$F$7,VLOOKUP(F813,'DB-방치 재화'!$B$3:$H$1698,6,0)*VLOOKUP(H813,'DB-주간 퀘스트'!$F$6:$H$15,3,0),IF(H813='DB-주간 퀘스트'!$F$8,VLOOKUP(F813,'DB-방치 재화'!$B$3:$H$1698,7,0)*VLOOKUP(H813,'DB-주간 퀘스트'!$F$6:$H$15,3,0),VLOOKUP(H813,'DB-주간 퀘스트'!$F$6:$H$15,3,0)))))/7,"0")</f>
        <v>60.297619047619044</v>
      </c>
      <c r="L813" s="29">
        <f t="array" ref="L813">_xlfn.IFNA(IF(H813='DB-아스니아 미션'!$F$8,VLOOKUP('주요 재화 수급처 관리'!$F$10:$F$11,'DB-방치 재화'!$B$3:$H$1698,6,0)*'DB-아스니아 미션'!$H$8,VLOOKUP('주요 재화 수급처 관리'!$H$10:$H$11,'DB-아스니아 미션'!$F$7:$H$10,3,0)),"0")/7</f>
        <v>274.28571428571428</v>
      </c>
      <c r="M813" s="29">
        <f>(((VLOOKUP(F813,'DB-방치 재화'!$B$3:$I$1698,8,0)+8)*(VLOOKUP(H813,'DB-파견 작전실'!$L$8:$M$14,2,0)))*D813)</f>
        <v>316.57253333333335</v>
      </c>
      <c r="N813" s="29">
        <f>_xlfn.IFNA(IF(C813&lt;'DB-선물'!$E$5,VLOOKUP('주요 재화 수급처 관리'!$H$10,'DB-선물'!$G$6:$I$9,3,0),(IF('DB-선물'!$E$11&lt;=C813&lt;'DB-선물'!E759,VLOOKUP('주요 재화 수급처 관리'!$H$10,'DB-선물'!$G$12:$I$15,3,0),VLOOKUP(H813,'DB-선물'!$G$18:$I$21,3,0)))),"0")*6*D813</f>
        <v>0</v>
      </c>
      <c r="O813" s="29">
        <f t="array" ref="O813">(_xlfn.IFNA((VLOOKUP((INDEX('DB-메모리얼'!$F$5:$F$98,MATCH(MIN(ABS('DB-메모리얼'!$F$5:$F$98-'주요 재화 수급처 관리'!$C$10)),ABS('DB-메모리얼'!$F$5:$F$98-'주요 재화 수급처 관리'!$C$10),0))),'DB-메모리얼'!$F$5:$K$98,MATCH(H813,'DB-메모리얼'!$H$3:$K$3,0)+2,0)),"0"))*D813/14</f>
        <v>0</v>
      </c>
      <c r="P813" s="29">
        <f t="shared" si="30"/>
        <v>1028</v>
      </c>
      <c r="Q813" s="299">
        <f t="shared" si="31"/>
        <v>18503.397533333333</v>
      </c>
    </row>
    <row r="814" spans="2:17" ht="18" thickTop="1" thickBot="1" x14ac:dyDescent="0.35">
      <c r="B814" s="22" t="s">
        <v>1613</v>
      </c>
      <c r="C814" s="116">
        <v>183</v>
      </c>
      <c r="D814" s="323">
        <v>1</v>
      </c>
      <c r="E814" s="17"/>
      <c r="F814" s="276">
        <f>VLOOKUP(C814,'DB-캐릭터별 스테이지 매칭'!$E$3:$F$302,2,0)</f>
        <v>766</v>
      </c>
      <c r="G814" s="276" t="str">
        <f>VLOOKUP(F814,'DB-캐릭터별 스테이지 매칭'!$I$3:$L$1698,4,0)</f>
        <v>17-30</v>
      </c>
      <c r="H814" s="276">
        <f>_xlfn.IFNA(VLOOKUP(B814,'DB-서식용'!$D$4:$E$12,2,0),"")</f>
        <v>1040410001</v>
      </c>
      <c r="I814" s="29">
        <f>IFERROR((VLOOKUP(F814,'DB-방치 재화'!$B$3:$I$1800,(MATCH(H814,'DB-방치 재화'!$F$1:$I$1,0)+4),0))*60*24*D814,"0")*(1.7+1.58)</f>
        <v>16672.240000000002</v>
      </c>
      <c r="J814" s="29">
        <f>_xlfn.IFNA(IF(H814='DB-일일 퀘스트'!$F$6,VLOOKUP(F814,'DB-방치 재화'!$B$3:$H$1698,5,0)*VLOOKUP(H814,'DB-일일 퀘스트'!$F$6:$H$13,3,0),IF(H814='DB-일일 퀘스트'!$F$7,VLOOKUP(F814,'DB-방치 재화'!$B$3:$H$1698,6,0)*VLOOKUP(H814,'DB-일일 퀘스트'!$F$6:$H$13,3,0),IF(H814='DB-일일 퀘스트'!$F$8,VLOOKUP(F814,'DB-방치 재화'!$B$3:$H$1698,7,0)*VLOOKUP(H814,'DB-일일 퀘스트'!$F$6:$H$13,3,0),VLOOKUP(H814,'DB-일일 퀘스트'!$F$6:$H$13,3,0)))),"0")</f>
        <v>211.79166666666666</v>
      </c>
      <c r="K814" s="29">
        <f>_xlfn.IFNA((IF(H814='DB-주간 퀘스트'!$F$6,VLOOKUP(F814,'DB-방치 재화'!$B$3:$H$1698,5,0)*VLOOKUP(H814,'DB-주간 퀘스트'!$F$6:$H$15,3,0),IF(H814='DB-주간 퀘스트'!$F$7,VLOOKUP(F814,'DB-방치 재화'!$B$3:$H$1698,6,0)*VLOOKUP(H814,'DB-주간 퀘스트'!$F$6:$H$15,3,0),IF(H814='DB-주간 퀘스트'!$F$8,VLOOKUP(F814,'DB-방치 재화'!$B$3:$H$1698,7,0)*VLOOKUP(H814,'DB-주간 퀘스트'!$F$6:$H$15,3,0),VLOOKUP(H814,'DB-주간 퀘스트'!$F$6:$H$15,3,0)))))/7,"0")</f>
        <v>60.511904761904759</v>
      </c>
      <c r="L814" s="29">
        <f t="array" ref="L814">_xlfn.IFNA(IF(H814='DB-아스니아 미션'!$F$8,VLOOKUP('주요 재화 수급처 관리'!$F$10:$F$11,'DB-방치 재화'!$B$3:$H$1698,6,0)*'DB-아스니아 미션'!$H$8,VLOOKUP('주요 재화 수급처 관리'!$H$10:$H$11,'DB-아스니아 미션'!$F$7:$H$10,3,0)),"0")/7</f>
        <v>274.28571428571428</v>
      </c>
      <c r="M814" s="29">
        <f>(((VLOOKUP(F814,'DB-방치 재화'!$B$3:$I$1698,8,0)+8)*(VLOOKUP(H814,'DB-파견 작전실'!$L$8:$M$14,2,0)))*D814)</f>
        <v>316.57253333333335</v>
      </c>
      <c r="N814" s="29">
        <f>_xlfn.IFNA(IF(C814&lt;'DB-선물'!$E$5,VLOOKUP('주요 재화 수급처 관리'!$H$10,'DB-선물'!$G$6:$I$9,3,0),(IF('DB-선물'!$E$11&lt;=C814&lt;'DB-선물'!E760,VLOOKUP('주요 재화 수급처 관리'!$H$10,'DB-선물'!$G$12:$I$15,3,0),VLOOKUP(H814,'DB-선물'!$G$18:$I$21,3,0)))),"0")*6*D814</f>
        <v>0</v>
      </c>
      <c r="O814" s="29">
        <f t="array" ref="O814">(_xlfn.IFNA((VLOOKUP((INDEX('DB-메모리얼'!$F$5:$F$98,MATCH(MIN(ABS('DB-메모리얼'!$F$5:$F$98-'주요 재화 수급처 관리'!$C$10)),ABS('DB-메모리얼'!$F$5:$F$98-'주요 재화 수급처 관리'!$C$10),0))),'DB-메모리얼'!$F$5:$K$98,MATCH(H814,'DB-메모리얼'!$H$3:$K$3,0)+2,0)),"0"))*D814/14</f>
        <v>0</v>
      </c>
      <c r="P814" s="29">
        <f t="shared" si="30"/>
        <v>1028</v>
      </c>
      <c r="Q814" s="299">
        <f t="shared" si="31"/>
        <v>18563.40181904762</v>
      </c>
    </row>
    <row r="815" spans="2:17" ht="18" thickTop="1" thickBot="1" x14ac:dyDescent="0.35">
      <c r="B815" s="22" t="s">
        <v>1613</v>
      </c>
      <c r="C815" s="5">
        <v>184</v>
      </c>
      <c r="D815" s="323">
        <v>1</v>
      </c>
      <c r="E815" s="17"/>
      <c r="F815" s="276">
        <f>VLOOKUP(C815,'DB-캐릭터별 스테이지 매칭'!$E$3:$F$302,2,0)</f>
        <v>773</v>
      </c>
      <c r="G815" s="276" t="str">
        <f>VLOOKUP(F815,'DB-캐릭터별 스테이지 매칭'!$I$3:$L$1698,4,0)</f>
        <v>17-37</v>
      </c>
      <c r="H815" s="276">
        <f>_xlfn.IFNA(VLOOKUP(B815,'DB-서식용'!$D$4:$E$12,2,0),"")</f>
        <v>1040410001</v>
      </c>
      <c r="I815" s="29">
        <f>IFERROR((VLOOKUP(F815,'DB-방치 재화'!$B$3:$I$1800,(MATCH(H815,'DB-방치 재화'!$F$1:$I$1,0)+4),0))*60*24*D815,"0")*(1.7+1.58)</f>
        <v>16737.84</v>
      </c>
      <c r="J815" s="29">
        <f>_xlfn.IFNA(IF(H815='DB-일일 퀘스트'!$F$6,VLOOKUP(F815,'DB-방치 재화'!$B$3:$H$1698,5,0)*VLOOKUP(H815,'DB-일일 퀘스트'!$F$6:$H$13,3,0),IF(H815='DB-일일 퀘스트'!$F$7,VLOOKUP(F815,'DB-방치 재화'!$B$3:$H$1698,6,0)*VLOOKUP(H815,'DB-일일 퀘스트'!$F$6:$H$13,3,0),IF(H815='DB-일일 퀘스트'!$F$8,VLOOKUP(F815,'DB-방치 재화'!$B$3:$H$1698,7,0)*VLOOKUP(H815,'DB-일일 퀘스트'!$F$6:$H$13,3,0),VLOOKUP(H815,'DB-일일 퀘스트'!$F$6:$H$13,3,0)))),"0")</f>
        <v>212.625</v>
      </c>
      <c r="K815" s="29">
        <f>_xlfn.IFNA((IF(H815='DB-주간 퀘스트'!$F$6,VLOOKUP(F815,'DB-방치 재화'!$B$3:$H$1698,5,0)*VLOOKUP(H815,'DB-주간 퀘스트'!$F$6:$H$15,3,0),IF(H815='DB-주간 퀘스트'!$F$7,VLOOKUP(F815,'DB-방치 재화'!$B$3:$H$1698,6,0)*VLOOKUP(H815,'DB-주간 퀘스트'!$F$6:$H$15,3,0),IF(H815='DB-주간 퀘스트'!$F$8,VLOOKUP(F815,'DB-방치 재화'!$B$3:$H$1698,7,0)*VLOOKUP(H815,'DB-주간 퀘스트'!$F$6:$H$15,3,0),VLOOKUP(H815,'DB-주간 퀘스트'!$F$6:$H$15,3,0)))))/7,"0")</f>
        <v>60.75</v>
      </c>
      <c r="L815" s="29">
        <f t="array" ref="L815">_xlfn.IFNA(IF(H815='DB-아스니아 미션'!$F$8,VLOOKUP('주요 재화 수급처 관리'!$F$10:$F$11,'DB-방치 재화'!$B$3:$H$1698,6,0)*'DB-아스니아 미션'!$H$8,VLOOKUP('주요 재화 수급처 관리'!$H$10:$H$11,'DB-아스니아 미션'!$F$7:$H$10,3,0)),"0")/7</f>
        <v>274.28571428571428</v>
      </c>
      <c r="M815" s="29">
        <f>(((VLOOKUP(F815,'DB-방치 재화'!$B$3:$I$1698,8,0)+8)*(VLOOKUP(H815,'DB-파견 작전실'!$L$8:$M$14,2,0)))*D815)</f>
        <v>316.57253333333335</v>
      </c>
      <c r="N815" s="29">
        <f>_xlfn.IFNA(IF(C815&lt;'DB-선물'!$E$5,VLOOKUP('주요 재화 수급처 관리'!$H$10,'DB-선물'!$G$6:$I$9,3,0),(IF('DB-선물'!$E$11&lt;=C815&lt;'DB-선물'!E761,VLOOKUP('주요 재화 수급처 관리'!$H$10,'DB-선물'!$G$12:$I$15,3,0),VLOOKUP(H815,'DB-선물'!$G$18:$I$21,3,0)))),"0")*6*D815</f>
        <v>0</v>
      </c>
      <c r="O815" s="29">
        <f t="array" ref="O815">(_xlfn.IFNA((VLOOKUP((INDEX('DB-메모리얼'!$F$5:$F$98,MATCH(MIN(ABS('DB-메모리얼'!$F$5:$F$98-'주요 재화 수급처 관리'!$C$10)),ABS('DB-메모리얼'!$F$5:$F$98-'주요 재화 수급처 관리'!$C$10),0))),'DB-메모리얼'!$F$5:$K$98,MATCH(H815,'DB-메모리얼'!$H$3:$K$3,0)+2,0)),"0"))*D815/14</f>
        <v>0</v>
      </c>
      <c r="P815" s="29">
        <f t="shared" si="30"/>
        <v>1028</v>
      </c>
      <c r="Q815" s="299">
        <f t="shared" si="31"/>
        <v>18630.073247619046</v>
      </c>
    </row>
    <row r="816" spans="2:17" ht="18" thickTop="1" thickBot="1" x14ac:dyDescent="0.35">
      <c r="B816" s="22" t="s">
        <v>1613</v>
      </c>
      <c r="C816" s="5">
        <v>185</v>
      </c>
      <c r="D816" s="323">
        <v>1</v>
      </c>
      <c r="E816" s="17"/>
      <c r="F816" s="276">
        <f>VLOOKUP(C816,'DB-캐릭터별 스테이지 매칭'!$E$3:$F$302,2,0)</f>
        <v>780</v>
      </c>
      <c r="G816" s="276" t="str">
        <f>VLOOKUP(F816,'DB-캐릭터별 스테이지 매칭'!$I$3:$L$1698,4,0)</f>
        <v>17-44</v>
      </c>
      <c r="H816" s="276">
        <f>_xlfn.IFNA(VLOOKUP(B816,'DB-서식용'!$D$4:$E$12,2,0),"")</f>
        <v>1040410001</v>
      </c>
      <c r="I816" s="29">
        <f>IFERROR((VLOOKUP(F816,'DB-방치 재화'!$B$3:$I$1800,(MATCH(H816,'DB-방치 재화'!$F$1:$I$1,0)+4),0))*60*24*D816,"0")*(1.7+1.58)</f>
        <v>16803.440000000002</v>
      </c>
      <c r="J816" s="29">
        <f>_xlfn.IFNA(IF(H816='DB-일일 퀘스트'!$F$6,VLOOKUP(F816,'DB-방치 재화'!$B$3:$H$1698,5,0)*VLOOKUP(H816,'DB-일일 퀘스트'!$F$6:$H$13,3,0),IF(H816='DB-일일 퀘스트'!$F$7,VLOOKUP(F816,'DB-방치 재화'!$B$3:$H$1698,6,0)*VLOOKUP(H816,'DB-일일 퀘스트'!$F$6:$H$13,3,0),IF(H816='DB-일일 퀘스트'!$F$8,VLOOKUP(F816,'DB-방치 재화'!$B$3:$H$1698,7,0)*VLOOKUP(H816,'DB-일일 퀘스트'!$F$6:$H$13,3,0),VLOOKUP(H816,'DB-일일 퀘스트'!$F$6:$H$13,3,0)))),"0")</f>
        <v>213.45833333333334</v>
      </c>
      <c r="K816" s="29">
        <f>_xlfn.IFNA((IF(H816='DB-주간 퀘스트'!$F$6,VLOOKUP(F816,'DB-방치 재화'!$B$3:$H$1698,5,0)*VLOOKUP(H816,'DB-주간 퀘스트'!$F$6:$H$15,3,0),IF(H816='DB-주간 퀘스트'!$F$7,VLOOKUP(F816,'DB-방치 재화'!$B$3:$H$1698,6,0)*VLOOKUP(H816,'DB-주간 퀘스트'!$F$6:$H$15,3,0),IF(H816='DB-주간 퀘스트'!$F$8,VLOOKUP(F816,'DB-방치 재화'!$B$3:$H$1698,7,0)*VLOOKUP(H816,'DB-주간 퀘스트'!$F$6:$H$15,3,0),VLOOKUP(H816,'DB-주간 퀘스트'!$F$6:$H$15,3,0)))))/7,"0")</f>
        <v>60.988095238095241</v>
      </c>
      <c r="L816" s="29">
        <f t="array" ref="L816">_xlfn.IFNA(IF(H816='DB-아스니아 미션'!$F$8,VLOOKUP('주요 재화 수급처 관리'!$F$10:$F$11,'DB-방치 재화'!$B$3:$H$1698,6,0)*'DB-아스니아 미션'!$H$8,VLOOKUP('주요 재화 수급처 관리'!$H$10:$H$11,'DB-아스니아 미션'!$F$7:$H$10,3,0)),"0")/7</f>
        <v>274.28571428571428</v>
      </c>
      <c r="M816" s="29">
        <f>(((VLOOKUP(F816,'DB-방치 재화'!$B$3:$I$1698,8,0)+8)*(VLOOKUP(H816,'DB-파견 작전실'!$L$8:$M$14,2,0)))*D816)</f>
        <v>316.57253333333335</v>
      </c>
      <c r="N816" s="29">
        <f>_xlfn.IFNA(IF(C816&lt;'DB-선물'!$E$5,VLOOKUP('주요 재화 수급처 관리'!$H$10,'DB-선물'!$G$6:$I$9,3,0),(IF('DB-선물'!$E$11&lt;=C816&lt;'DB-선물'!E762,VLOOKUP('주요 재화 수급처 관리'!$H$10,'DB-선물'!$G$12:$I$15,3,0),VLOOKUP(H816,'DB-선물'!$G$18:$I$21,3,0)))),"0")*6*D816</f>
        <v>0</v>
      </c>
      <c r="O816" s="29">
        <f t="array" ref="O816">(_xlfn.IFNA((VLOOKUP((INDEX('DB-메모리얼'!$F$5:$F$98,MATCH(MIN(ABS('DB-메모리얼'!$F$5:$F$98-'주요 재화 수급처 관리'!$C$10)),ABS('DB-메모리얼'!$F$5:$F$98-'주요 재화 수급처 관리'!$C$10),0))),'DB-메모리얼'!$F$5:$K$98,MATCH(H816,'DB-메모리얼'!$H$3:$K$3,0)+2,0)),"0"))*D816/14</f>
        <v>0</v>
      </c>
      <c r="P816" s="29">
        <f t="shared" si="30"/>
        <v>1028</v>
      </c>
      <c r="Q816" s="299">
        <f t="shared" si="31"/>
        <v>18696.744676190476</v>
      </c>
    </row>
    <row r="817" spans="2:17" ht="18" thickTop="1" thickBot="1" x14ac:dyDescent="0.35">
      <c r="B817" s="22" t="s">
        <v>1613</v>
      </c>
      <c r="C817" s="5">
        <v>186</v>
      </c>
      <c r="D817" s="323">
        <v>1</v>
      </c>
      <c r="E817" s="17"/>
      <c r="F817" s="276">
        <f>VLOOKUP(C817,'DB-캐릭터별 스테이지 매칭'!$E$3:$F$302,2,0)</f>
        <v>787</v>
      </c>
      <c r="G817" s="276" t="str">
        <f>VLOOKUP(F817,'DB-캐릭터별 스테이지 매칭'!$I$3:$L$1698,4,0)</f>
        <v>17-51</v>
      </c>
      <c r="H817" s="276">
        <f>_xlfn.IFNA(VLOOKUP(B817,'DB-서식용'!$D$4:$E$12,2,0),"")</f>
        <v>1040410001</v>
      </c>
      <c r="I817" s="29">
        <f>IFERROR((VLOOKUP(F817,'DB-방치 재화'!$B$3:$I$1800,(MATCH(H817,'DB-방치 재화'!$F$1:$I$1,0)+4),0))*60*24*D817,"0")*(1.7+1.58)</f>
        <v>16869.04</v>
      </c>
      <c r="J817" s="29">
        <f>_xlfn.IFNA(IF(H817='DB-일일 퀘스트'!$F$6,VLOOKUP(F817,'DB-방치 재화'!$B$3:$H$1698,5,0)*VLOOKUP(H817,'DB-일일 퀘스트'!$F$6:$H$13,3,0),IF(H817='DB-일일 퀘스트'!$F$7,VLOOKUP(F817,'DB-방치 재화'!$B$3:$H$1698,6,0)*VLOOKUP(H817,'DB-일일 퀘스트'!$F$6:$H$13,3,0),IF(H817='DB-일일 퀘스트'!$F$8,VLOOKUP(F817,'DB-방치 재화'!$B$3:$H$1698,7,0)*VLOOKUP(H817,'DB-일일 퀘스트'!$F$6:$H$13,3,0),VLOOKUP(H817,'DB-일일 퀘스트'!$F$6:$H$13,3,0)))),"0")</f>
        <v>214.29166666666669</v>
      </c>
      <c r="K817" s="29">
        <f>_xlfn.IFNA((IF(H817='DB-주간 퀘스트'!$F$6,VLOOKUP(F817,'DB-방치 재화'!$B$3:$H$1698,5,0)*VLOOKUP(H817,'DB-주간 퀘스트'!$F$6:$H$15,3,0),IF(H817='DB-주간 퀘스트'!$F$7,VLOOKUP(F817,'DB-방치 재화'!$B$3:$H$1698,6,0)*VLOOKUP(H817,'DB-주간 퀘스트'!$F$6:$H$15,3,0),IF(H817='DB-주간 퀘스트'!$F$8,VLOOKUP(F817,'DB-방치 재화'!$B$3:$H$1698,7,0)*VLOOKUP(H817,'DB-주간 퀘스트'!$F$6:$H$15,3,0),VLOOKUP(H817,'DB-주간 퀘스트'!$F$6:$H$15,3,0)))))/7,"0")</f>
        <v>61.226190476190482</v>
      </c>
      <c r="L817" s="29">
        <f t="array" ref="L817">_xlfn.IFNA(IF(H817='DB-아스니아 미션'!$F$8,VLOOKUP('주요 재화 수급처 관리'!$F$10:$F$11,'DB-방치 재화'!$B$3:$H$1698,6,0)*'DB-아스니아 미션'!$H$8,VLOOKUP('주요 재화 수급처 관리'!$H$10:$H$11,'DB-아스니아 미션'!$F$7:$H$10,3,0)),"0")/7</f>
        <v>274.28571428571428</v>
      </c>
      <c r="M817" s="29">
        <f>(((VLOOKUP(F817,'DB-방치 재화'!$B$3:$I$1698,8,0)+8)*(VLOOKUP(H817,'DB-파견 작전실'!$L$8:$M$14,2,0)))*D817)</f>
        <v>316.57253333333335</v>
      </c>
      <c r="N817" s="29">
        <f>_xlfn.IFNA(IF(C817&lt;'DB-선물'!$E$5,VLOOKUP('주요 재화 수급처 관리'!$H$10,'DB-선물'!$G$6:$I$9,3,0),(IF('DB-선물'!$E$11&lt;=C817&lt;'DB-선물'!E763,VLOOKUP('주요 재화 수급처 관리'!$H$10,'DB-선물'!$G$12:$I$15,3,0),VLOOKUP(H817,'DB-선물'!$G$18:$I$21,3,0)))),"0")*6*D817</f>
        <v>0</v>
      </c>
      <c r="O817" s="29">
        <f t="array" ref="O817">(_xlfn.IFNA((VLOOKUP((INDEX('DB-메모리얼'!$F$5:$F$98,MATCH(MIN(ABS('DB-메모리얼'!$F$5:$F$98-'주요 재화 수급처 관리'!$C$10)),ABS('DB-메모리얼'!$F$5:$F$98-'주요 재화 수급처 관리'!$C$10),0))),'DB-메모리얼'!$F$5:$K$98,MATCH(H817,'DB-메모리얼'!$H$3:$K$3,0)+2,0)),"0"))*D817/14</f>
        <v>0</v>
      </c>
      <c r="P817" s="29">
        <f t="shared" ref="P817:P880" si="32">IF(F817&gt;130,1028,"")</f>
        <v>1028</v>
      </c>
      <c r="Q817" s="299">
        <f t="shared" ref="Q817:Q880" si="33">SUM(I817:P817)+E817</f>
        <v>18763.416104761905</v>
      </c>
    </row>
    <row r="818" spans="2:17" ht="18" thickTop="1" thickBot="1" x14ac:dyDescent="0.35">
      <c r="B818" s="22" t="s">
        <v>1613</v>
      </c>
      <c r="C818" s="5">
        <v>187</v>
      </c>
      <c r="D818" s="323">
        <v>1</v>
      </c>
      <c r="E818" s="17"/>
      <c r="F818" s="276">
        <f>VLOOKUP(C818,'DB-캐릭터별 스테이지 매칭'!$E$3:$F$302,2,0)</f>
        <v>794</v>
      </c>
      <c r="G818" s="276" t="str">
        <f>VLOOKUP(F818,'DB-캐릭터별 스테이지 매칭'!$I$3:$L$1698,4,0)</f>
        <v>17-58</v>
      </c>
      <c r="H818" s="276">
        <f>_xlfn.IFNA(VLOOKUP(B818,'DB-서식용'!$D$4:$E$12,2,0),"")</f>
        <v>1040410001</v>
      </c>
      <c r="I818" s="29">
        <f>IFERROR((VLOOKUP(F818,'DB-방치 재화'!$B$3:$I$1800,(MATCH(H818,'DB-방치 재화'!$F$1:$I$1,0)+4),0))*60*24*D818,"0")*(1.7+1.58)</f>
        <v>16934.640000000003</v>
      </c>
      <c r="J818" s="29">
        <f>_xlfn.IFNA(IF(H818='DB-일일 퀘스트'!$F$6,VLOOKUP(F818,'DB-방치 재화'!$B$3:$H$1698,5,0)*VLOOKUP(H818,'DB-일일 퀘스트'!$F$6:$H$13,3,0),IF(H818='DB-일일 퀘스트'!$F$7,VLOOKUP(F818,'DB-방치 재화'!$B$3:$H$1698,6,0)*VLOOKUP(H818,'DB-일일 퀘스트'!$F$6:$H$13,3,0),IF(H818='DB-일일 퀘스트'!$F$8,VLOOKUP(F818,'DB-방치 재화'!$B$3:$H$1698,7,0)*VLOOKUP(H818,'DB-일일 퀘스트'!$F$6:$H$13,3,0),VLOOKUP(H818,'DB-일일 퀘스트'!$F$6:$H$13,3,0)))),"0")</f>
        <v>215.125</v>
      </c>
      <c r="K818" s="29">
        <f>_xlfn.IFNA((IF(H818='DB-주간 퀘스트'!$F$6,VLOOKUP(F818,'DB-방치 재화'!$B$3:$H$1698,5,0)*VLOOKUP(H818,'DB-주간 퀘스트'!$F$6:$H$15,3,0),IF(H818='DB-주간 퀘스트'!$F$7,VLOOKUP(F818,'DB-방치 재화'!$B$3:$H$1698,6,0)*VLOOKUP(H818,'DB-주간 퀘스트'!$F$6:$H$15,3,0),IF(H818='DB-주간 퀘스트'!$F$8,VLOOKUP(F818,'DB-방치 재화'!$B$3:$H$1698,7,0)*VLOOKUP(H818,'DB-주간 퀘스트'!$F$6:$H$15,3,0),VLOOKUP(H818,'DB-주간 퀘스트'!$F$6:$H$15,3,0)))))/7,"0")</f>
        <v>61.464285714285715</v>
      </c>
      <c r="L818" s="29">
        <f t="array" ref="L818">_xlfn.IFNA(IF(H818='DB-아스니아 미션'!$F$8,VLOOKUP('주요 재화 수급처 관리'!$F$10:$F$11,'DB-방치 재화'!$B$3:$H$1698,6,0)*'DB-아스니아 미션'!$H$8,VLOOKUP('주요 재화 수급처 관리'!$H$10:$H$11,'DB-아스니아 미션'!$F$7:$H$10,3,0)),"0")/7</f>
        <v>274.28571428571428</v>
      </c>
      <c r="M818" s="29">
        <f>(((VLOOKUP(F818,'DB-방치 재화'!$B$3:$I$1698,8,0)+8)*(VLOOKUP(H818,'DB-파견 작전실'!$L$8:$M$14,2,0)))*D818)</f>
        <v>316.57253333333335</v>
      </c>
      <c r="N818" s="29">
        <f>_xlfn.IFNA(IF(C818&lt;'DB-선물'!$E$5,VLOOKUP('주요 재화 수급처 관리'!$H$10,'DB-선물'!$G$6:$I$9,3,0),(IF('DB-선물'!$E$11&lt;=C818&lt;'DB-선물'!E764,VLOOKUP('주요 재화 수급처 관리'!$H$10,'DB-선물'!$G$12:$I$15,3,0),VLOOKUP(H818,'DB-선물'!$G$18:$I$21,3,0)))),"0")*6*D818</f>
        <v>0</v>
      </c>
      <c r="O818" s="29">
        <f t="array" ref="O818">(_xlfn.IFNA((VLOOKUP((INDEX('DB-메모리얼'!$F$5:$F$98,MATCH(MIN(ABS('DB-메모리얼'!$F$5:$F$98-'주요 재화 수급처 관리'!$C$10)),ABS('DB-메모리얼'!$F$5:$F$98-'주요 재화 수급처 관리'!$C$10),0))),'DB-메모리얼'!$F$5:$K$98,MATCH(H818,'DB-메모리얼'!$H$3:$K$3,0)+2,0)),"0"))*D818/14</f>
        <v>0</v>
      </c>
      <c r="P818" s="29">
        <f t="shared" si="32"/>
        <v>1028</v>
      </c>
      <c r="Q818" s="299">
        <f t="shared" si="33"/>
        <v>18830.087533333335</v>
      </c>
    </row>
    <row r="819" spans="2:17" ht="18" thickTop="1" thickBot="1" x14ac:dyDescent="0.35">
      <c r="B819" s="22" t="s">
        <v>1613</v>
      </c>
      <c r="C819" s="5">
        <v>188</v>
      </c>
      <c r="D819" s="323">
        <v>1</v>
      </c>
      <c r="E819" s="17"/>
      <c r="F819" s="276">
        <f>VLOOKUP(C819,'DB-캐릭터별 스테이지 매칭'!$E$3:$F$302,2,0)</f>
        <v>800</v>
      </c>
      <c r="G819" s="276" t="str">
        <f>VLOOKUP(F819,'DB-캐릭터별 스테이지 매칭'!$I$3:$L$1698,4,0)</f>
        <v>18-4</v>
      </c>
      <c r="H819" s="276">
        <f>_xlfn.IFNA(VLOOKUP(B819,'DB-서식용'!$D$4:$E$12,2,0),"")</f>
        <v>1040410001</v>
      </c>
      <c r="I819" s="29">
        <f>IFERROR((VLOOKUP(F819,'DB-방치 재화'!$B$3:$I$1800,(MATCH(H819,'DB-방치 재화'!$F$1:$I$1,0)+4),0))*60*24*D819,"0")*(1.7+1.58)</f>
        <v>16993.68</v>
      </c>
      <c r="J819" s="29">
        <f>_xlfn.IFNA(IF(H819='DB-일일 퀘스트'!$F$6,VLOOKUP(F819,'DB-방치 재화'!$B$3:$H$1698,5,0)*VLOOKUP(H819,'DB-일일 퀘스트'!$F$6:$H$13,3,0),IF(H819='DB-일일 퀘스트'!$F$7,VLOOKUP(F819,'DB-방치 재화'!$B$3:$H$1698,6,0)*VLOOKUP(H819,'DB-일일 퀘스트'!$F$6:$H$13,3,0),IF(H819='DB-일일 퀘스트'!$F$8,VLOOKUP(F819,'DB-방치 재화'!$B$3:$H$1698,7,0)*VLOOKUP(H819,'DB-일일 퀘스트'!$F$6:$H$13,3,0),VLOOKUP(H819,'DB-일일 퀘스트'!$F$6:$H$13,3,0)))),"0")</f>
        <v>215.875</v>
      </c>
      <c r="K819" s="29">
        <f>_xlfn.IFNA((IF(H819='DB-주간 퀘스트'!$F$6,VLOOKUP(F819,'DB-방치 재화'!$B$3:$H$1698,5,0)*VLOOKUP(H819,'DB-주간 퀘스트'!$F$6:$H$15,3,0),IF(H819='DB-주간 퀘스트'!$F$7,VLOOKUP(F819,'DB-방치 재화'!$B$3:$H$1698,6,0)*VLOOKUP(H819,'DB-주간 퀘스트'!$F$6:$H$15,3,0),IF(H819='DB-주간 퀘스트'!$F$8,VLOOKUP(F819,'DB-방치 재화'!$B$3:$H$1698,7,0)*VLOOKUP(H819,'DB-주간 퀘스트'!$F$6:$H$15,3,0),VLOOKUP(H819,'DB-주간 퀘스트'!$F$6:$H$15,3,0)))))/7,"0")</f>
        <v>61.678571428571431</v>
      </c>
      <c r="L819" s="29">
        <f t="array" ref="L819">_xlfn.IFNA(IF(H819='DB-아스니아 미션'!$F$8,VLOOKUP('주요 재화 수급처 관리'!$F$10:$F$11,'DB-방치 재화'!$B$3:$H$1698,6,0)*'DB-아스니아 미션'!$H$8,VLOOKUP('주요 재화 수급처 관리'!$H$10:$H$11,'DB-아스니아 미션'!$F$7:$H$10,3,0)),"0")/7</f>
        <v>274.28571428571428</v>
      </c>
      <c r="M819" s="29">
        <f>(((VLOOKUP(F819,'DB-방치 재화'!$B$3:$I$1698,8,0)+8)*(VLOOKUP(H819,'DB-파견 작전실'!$L$8:$M$14,2,0)))*D819)</f>
        <v>316.57253333333335</v>
      </c>
      <c r="N819" s="29">
        <f>_xlfn.IFNA(IF(C819&lt;'DB-선물'!$E$5,VLOOKUP('주요 재화 수급처 관리'!$H$10,'DB-선물'!$G$6:$I$9,3,0),(IF('DB-선물'!$E$11&lt;=C819&lt;'DB-선물'!E765,VLOOKUP('주요 재화 수급처 관리'!$H$10,'DB-선물'!$G$12:$I$15,3,0),VLOOKUP(H819,'DB-선물'!$G$18:$I$21,3,0)))),"0")*6*D819</f>
        <v>0</v>
      </c>
      <c r="O819" s="29">
        <f t="array" ref="O819">(_xlfn.IFNA((VLOOKUP((INDEX('DB-메모리얼'!$F$5:$F$98,MATCH(MIN(ABS('DB-메모리얼'!$F$5:$F$98-'주요 재화 수급처 관리'!$C$10)),ABS('DB-메모리얼'!$F$5:$F$98-'주요 재화 수급처 관리'!$C$10),0))),'DB-메모리얼'!$F$5:$K$98,MATCH(H819,'DB-메모리얼'!$H$3:$K$3,0)+2,0)),"0"))*D819/14</f>
        <v>0</v>
      </c>
      <c r="P819" s="29">
        <f t="shared" si="32"/>
        <v>1028</v>
      </c>
      <c r="Q819" s="299">
        <f t="shared" si="33"/>
        <v>18890.091819047619</v>
      </c>
    </row>
    <row r="820" spans="2:17" ht="18" thickTop="1" thickBot="1" x14ac:dyDescent="0.35">
      <c r="B820" s="22" t="s">
        <v>1613</v>
      </c>
      <c r="C820" s="116">
        <v>189</v>
      </c>
      <c r="D820" s="323">
        <v>1</v>
      </c>
      <c r="E820" s="17"/>
      <c r="F820" s="276">
        <f>VLOOKUP(C820,'DB-캐릭터별 스테이지 매칭'!$E$3:$F$302,2,0)</f>
        <v>807</v>
      </c>
      <c r="G820" s="276" t="str">
        <f>VLOOKUP(F820,'DB-캐릭터별 스테이지 매칭'!$I$3:$L$1698,4,0)</f>
        <v>18-11</v>
      </c>
      <c r="H820" s="276">
        <f>_xlfn.IFNA(VLOOKUP(B820,'DB-서식용'!$D$4:$E$12,2,0),"")</f>
        <v>1040410001</v>
      </c>
      <c r="I820" s="29">
        <f>IFERROR((VLOOKUP(F820,'DB-방치 재화'!$B$3:$I$1800,(MATCH(H820,'DB-방치 재화'!$F$1:$I$1,0)+4),0))*60*24*D820,"0")*(1.7+1.58)</f>
        <v>17059.280000000002</v>
      </c>
      <c r="J820" s="29">
        <f>_xlfn.IFNA(IF(H820='DB-일일 퀘스트'!$F$6,VLOOKUP(F820,'DB-방치 재화'!$B$3:$H$1698,5,0)*VLOOKUP(H820,'DB-일일 퀘스트'!$F$6:$H$13,3,0),IF(H820='DB-일일 퀘스트'!$F$7,VLOOKUP(F820,'DB-방치 재화'!$B$3:$H$1698,6,0)*VLOOKUP(H820,'DB-일일 퀘스트'!$F$6:$H$13,3,0),IF(H820='DB-일일 퀘스트'!$F$8,VLOOKUP(F820,'DB-방치 재화'!$B$3:$H$1698,7,0)*VLOOKUP(H820,'DB-일일 퀘스트'!$F$6:$H$13,3,0),VLOOKUP(H820,'DB-일일 퀘스트'!$F$6:$H$13,3,0)))),"0")</f>
        <v>216.70833333333334</v>
      </c>
      <c r="K820" s="29">
        <f>_xlfn.IFNA((IF(H820='DB-주간 퀘스트'!$F$6,VLOOKUP(F820,'DB-방치 재화'!$B$3:$H$1698,5,0)*VLOOKUP(H820,'DB-주간 퀘스트'!$F$6:$H$15,3,0),IF(H820='DB-주간 퀘스트'!$F$7,VLOOKUP(F820,'DB-방치 재화'!$B$3:$H$1698,6,0)*VLOOKUP(H820,'DB-주간 퀘스트'!$F$6:$H$15,3,0),IF(H820='DB-주간 퀘스트'!$F$8,VLOOKUP(F820,'DB-방치 재화'!$B$3:$H$1698,7,0)*VLOOKUP(H820,'DB-주간 퀘스트'!$F$6:$H$15,3,0),VLOOKUP(H820,'DB-주간 퀘스트'!$F$6:$H$15,3,0)))))/7,"0")</f>
        <v>61.916666666666671</v>
      </c>
      <c r="L820" s="29">
        <f t="array" ref="L820">_xlfn.IFNA(IF(H820='DB-아스니아 미션'!$F$8,VLOOKUP('주요 재화 수급처 관리'!$F$10:$F$11,'DB-방치 재화'!$B$3:$H$1698,6,0)*'DB-아스니아 미션'!$H$8,VLOOKUP('주요 재화 수급처 관리'!$H$10:$H$11,'DB-아스니아 미션'!$F$7:$H$10,3,0)),"0")/7</f>
        <v>274.28571428571428</v>
      </c>
      <c r="M820" s="29">
        <f>(((VLOOKUP(F820,'DB-방치 재화'!$B$3:$I$1698,8,0)+8)*(VLOOKUP(H820,'DB-파견 작전실'!$L$8:$M$14,2,0)))*D820)</f>
        <v>316.57253333333335</v>
      </c>
      <c r="N820" s="29">
        <f>_xlfn.IFNA(IF(C820&lt;'DB-선물'!$E$5,VLOOKUP('주요 재화 수급처 관리'!$H$10,'DB-선물'!$G$6:$I$9,3,0),(IF('DB-선물'!$E$11&lt;=C820&lt;'DB-선물'!E766,VLOOKUP('주요 재화 수급처 관리'!$H$10,'DB-선물'!$G$12:$I$15,3,0),VLOOKUP(H820,'DB-선물'!$G$18:$I$21,3,0)))),"0")*6*D820</f>
        <v>0</v>
      </c>
      <c r="O820" s="29">
        <f t="array" ref="O820">(_xlfn.IFNA((VLOOKUP((INDEX('DB-메모리얼'!$F$5:$F$98,MATCH(MIN(ABS('DB-메모리얼'!$F$5:$F$98-'주요 재화 수급처 관리'!$C$10)),ABS('DB-메모리얼'!$F$5:$F$98-'주요 재화 수급처 관리'!$C$10),0))),'DB-메모리얼'!$F$5:$K$98,MATCH(H820,'DB-메모리얼'!$H$3:$K$3,0)+2,0)),"0"))*D820/14</f>
        <v>0</v>
      </c>
      <c r="P820" s="29">
        <f t="shared" si="32"/>
        <v>1028</v>
      </c>
      <c r="Q820" s="299">
        <f t="shared" si="33"/>
        <v>18956.763247619048</v>
      </c>
    </row>
    <row r="821" spans="2:17" ht="18" thickTop="1" thickBot="1" x14ac:dyDescent="0.35">
      <c r="B821" s="22" t="s">
        <v>1613</v>
      </c>
      <c r="C821" s="116">
        <v>190</v>
      </c>
      <c r="D821" s="323">
        <v>1</v>
      </c>
      <c r="E821" s="17"/>
      <c r="F821" s="276">
        <f>VLOOKUP(C821,'DB-캐릭터별 스테이지 매칭'!$E$3:$F$302,2,0)</f>
        <v>814</v>
      </c>
      <c r="G821" s="276" t="str">
        <f>VLOOKUP(F821,'DB-캐릭터별 스테이지 매칭'!$I$3:$L$1698,4,0)</f>
        <v>18-18</v>
      </c>
      <c r="H821" s="276">
        <f>_xlfn.IFNA(VLOOKUP(B821,'DB-서식용'!$D$4:$E$12,2,0),"")</f>
        <v>1040410001</v>
      </c>
      <c r="I821" s="29">
        <f>IFERROR((VLOOKUP(F821,'DB-방치 재화'!$B$3:$I$1800,(MATCH(H821,'DB-방치 재화'!$F$1:$I$1,0)+4),0))*60*24*D821,"0")*(1.7+1.58)</f>
        <v>17124.88</v>
      </c>
      <c r="J821" s="29">
        <f>_xlfn.IFNA(IF(H821='DB-일일 퀘스트'!$F$6,VLOOKUP(F821,'DB-방치 재화'!$B$3:$H$1698,5,0)*VLOOKUP(H821,'DB-일일 퀘스트'!$F$6:$H$13,3,0),IF(H821='DB-일일 퀘스트'!$F$7,VLOOKUP(F821,'DB-방치 재화'!$B$3:$H$1698,6,0)*VLOOKUP(H821,'DB-일일 퀘스트'!$F$6:$H$13,3,0),IF(H821='DB-일일 퀘스트'!$F$8,VLOOKUP(F821,'DB-방치 재화'!$B$3:$H$1698,7,0)*VLOOKUP(H821,'DB-일일 퀘스트'!$F$6:$H$13,3,0),VLOOKUP(H821,'DB-일일 퀘스트'!$F$6:$H$13,3,0)))),"0")</f>
        <v>217.54166666666669</v>
      </c>
      <c r="K821" s="29">
        <f>_xlfn.IFNA((IF(H821='DB-주간 퀘스트'!$F$6,VLOOKUP(F821,'DB-방치 재화'!$B$3:$H$1698,5,0)*VLOOKUP(H821,'DB-주간 퀘스트'!$F$6:$H$15,3,0),IF(H821='DB-주간 퀘스트'!$F$7,VLOOKUP(F821,'DB-방치 재화'!$B$3:$H$1698,6,0)*VLOOKUP(H821,'DB-주간 퀘스트'!$F$6:$H$15,3,0),IF(H821='DB-주간 퀘스트'!$F$8,VLOOKUP(F821,'DB-방치 재화'!$B$3:$H$1698,7,0)*VLOOKUP(H821,'DB-주간 퀘스트'!$F$6:$H$15,3,0),VLOOKUP(H821,'DB-주간 퀘스트'!$F$6:$H$15,3,0)))))/7,"0")</f>
        <v>62.154761904761912</v>
      </c>
      <c r="L821" s="29">
        <f t="array" ref="L821">_xlfn.IFNA(IF(H821='DB-아스니아 미션'!$F$8,VLOOKUP('주요 재화 수급처 관리'!$F$10:$F$11,'DB-방치 재화'!$B$3:$H$1698,6,0)*'DB-아스니아 미션'!$H$8,VLOOKUP('주요 재화 수급처 관리'!$H$10:$H$11,'DB-아스니아 미션'!$F$7:$H$10,3,0)),"0")/7</f>
        <v>274.28571428571428</v>
      </c>
      <c r="M821" s="29">
        <f>(((VLOOKUP(F821,'DB-방치 재화'!$B$3:$I$1698,8,0)+8)*(VLOOKUP(H821,'DB-파견 작전실'!$L$8:$M$14,2,0)))*D821)</f>
        <v>316.57253333333335</v>
      </c>
      <c r="N821" s="29">
        <f>_xlfn.IFNA(IF(C821&lt;'DB-선물'!$E$5,VLOOKUP('주요 재화 수급처 관리'!$H$10,'DB-선물'!$G$6:$I$9,3,0),(IF('DB-선물'!$E$11&lt;=C821&lt;'DB-선물'!E767,VLOOKUP('주요 재화 수급처 관리'!$H$10,'DB-선물'!$G$12:$I$15,3,0),VLOOKUP(H821,'DB-선물'!$G$18:$I$21,3,0)))),"0")*6*D821</f>
        <v>0</v>
      </c>
      <c r="O821" s="29">
        <f t="array" ref="O821">(_xlfn.IFNA((VLOOKUP((INDEX('DB-메모리얼'!$F$5:$F$98,MATCH(MIN(ABS('DB-메모리얼'!$F$5:$F$98-'주요 재화 수급처 관리'!$C$10)),ABS('DB-메모리얼'!$F$5:$F$98-'주요 재화 수급처 관리'!$C$10),0))),'DB-메모리얼'!$F$5:$K$98,MATCH(H821,'DB-메모리얼'!$H$3:$K$3,0)+2,0)),"0"))*D821/14</f>
        <v>0</v>
      </c>
      <c r="P821" s="29">
        <f t="shared" si="32"/>
        <v>1028</v>
      </c>
      <c r="Q821" s="299">
        <f t="shared" si="33"/>
        <v>19023.434676190478</v>
      </c>
    </row>
    <row r="822" spans="2:17" ht="18" thickTop="1" thickBot="1" x14ac:dyDescent="0.35">
      <c r="B822" s="22" t="s">
        <v>1613</v>
      </c>
      <c r="C822" s="116">
        <v>191</v>
      </c>
      <c r="D822" s="323">
        <v>1</v>
      </c>
      <c r="E822" s="17"/>
      <c r="F822" s="276">
        <f>VLOOKUP(C822,'DB-캐릭터별 스테이지 매칭'!$E$3:$F$302,2,0)</f>
        <v>821</v>
      </c>
      <c r="G822" s="276" t="str">
        <f>VLOOKUP(F822,'DB-캐릭터별 스테이지 매칭'!$I$3:$L$1698,4,0)</f>
        <v>18-25</v>
      </c>
      <c r="H822" s="276">
        <f>_xlfn.IFNA(VLOOKUP(B822,'DB-서식용'!$D$4:$E$12,2,0),"")</f>
        <v>1040410001</v>
      </c>
      <c r="I822" s="29">
        <f>IFERROR((VLOOKUP(F822,'DB-방치 재화'!$B$3:$I$1800,(MATCH(H822,'DB-방치 재화'!$F$1:$I$1,0)+4),0))*60*24*D822,"0")*(1.7+1.58)</f>
        <v>17190.48</v>
      </c>
      <c r="J822" s="29">
        <f>_xlfn.IFNA(IF(H822='DB-일일 퀘스트'!$F$6,VLOOKUP(F822,'DB-방치 재화'!$B$3:$H$1698,5,0)*VLOOKUP(H822,'DB-일일 퀘스트'!$F$6:$H$13,3,0),IF(H822='DB-일일 퀘스트'!$F$7,VLOOKUP(F822,'DB-방치 재화'!$B$3:$H$1698,6,0)*VLOOKUP(H822,'DB-일일 퀘스트'!$F$6:$H$13,3,0),IF(H822='DB-일일 퀘스트'!$F$8,VLOOKUP(F822,'DB-방치 재화'!$B$3:$H$1698,7,0)*VLOOKUP(H822,'DB-일일 퀘스트'!$F$6:$H$13,3,0),VLOOKUP(H822,'DB-일일 퀘스트'!$F$6:$H$13,3,0)))),"0")</f>
        <v>218.375</v>
      </c>
      <c r="K822" s="29">
        <f>_xlfn.IFNA((IF(H822='DB-주간 퀘스트'!$F$6,VLOOKUP(F822,'DB-방치 재화'!$B$3:$H$1698,5,0)*VLOOKUP(H822,'DB-주간 퀘스트'!$F$6:$H$15,3,0),IF(H822='DB-주간 퀘스트'!$F$7,VLOOKUP(F822,'DB-방치 재화'!$B$3:$H$1698,6,0)*VLOOKUP(H822,'DB-주간 퀘스트'!$F$6:$H$15,3,0),IF(H822='DB-주간 퀘스트'!$F$8,VLOOKUP(F822,'DB-방치 재화'!$B$3:$H$1698,7,0)*VLOOKUP(H822,'DB-주간 퀘스트'!$F$6:$H$15,3,0),VLOOKUP(H822,'DB-주간 퀘스트'!$F$6:$H$15,3,0)))))/7,"0")</f>
        <v>62.392857142857146</v>
      </c>
      <c r="L822" s="29">
        <f t="array" ref="L822">_xlfn.IFNA(IF(H822='DB-아스니아 미션'!$F$8,VLOOKUP('주요 재화 수급처 관리'!$F$10:$F$11,'DB-방치 재화'!$B$3:$H$1698,6,0)*'DB-아스니아 미션'!$H$8,VLOOKUP('주요 재화 수급처 관리'!$H$10:$H$11,'DB-아스니아 미션'!$F$7:$H$10,3,0)),"0")/7</f>
        <v>274.28571428571428</v>
      </c>
      <c r="M822" s="29">
        <f>(((VLOOKUP(F822,'DB-방치 재화'!$B$3:$I$1698,8,0)+8)*(VLOOKUP(H822,'DB-파견 작전실'!$L$8:$M$14,2,0)))*D822)</f>
        <v>316.57253333333335</v>
      </c>
      <c r="N822" s="29">
        <f>_xlfn.IFNA(IF(C822&lt;'DB-선물'!$E$5,VLOOKUP('주요 재화 수급처 관리'!$H$10,'DB-선물'!$G$6:$I$9,3,0),(IF('DB-선물'!$E$11&lt;=C822&lt;'DB-선물'!E768,VLOOKUP('주요 재화 수급처 관리'!$H$10,'DB-선물'!$G$12:$I$15,3,0),VLOOKUP(H822,'DB-선물'!$G$18:$I$21,3,0)))),"0")*6*D822</f>
        <v>0</v>
      </c>
      <c r="O822" s="29">
        <f t="array" ref="O822">(_xlfn.IFNA((VLOOKUP((INDEX('DB-메모리얼'!$F$5:$F$98,MATCH(MIN(ABS('DB-메모리얼'!$F$5:$F$98-'주요 재화 수급처 관리'!$C$10)),ABS('DB-메모리얼'!$F$5:$F$98-'주요 재화 수급처 관리'!$C$10),0))),'DB-메모리얼'!$F$5:$K$98,MATCH(H822,'DB-메모리얼'!$H$3:$K$3,0)+2,0)),"0"))*D822/14</f>
        <v>0</v>
      </c>
      <c r="P822" s="29">
        <f t="shared" si="32"/>
        <v>1028</v>
      </c>
      <c r="Q822" s="299">
        <f t="shared" si="33"/>
        <v>19090.106104761904</v>
      </c>
    </row>
    <row r="823" spans="2:17" ht="18" thickTop="1" thickBot="1" x14ac:dyDescent="0.35">
      <c r="B823" s="22" t="s">
        <v>1613</v>
      </c>
      <c r="C823" s="116">
        <v>192</v>
      </c>
      <c r="D823" s="323">
        <v>1</v>
      </c>
      <c r="E823" s="17"/>
      <c r="F823" s="276">
        <f>VLOOKUP(C823,'DB-캐릭터별 스테이지 매칭'!$E$3:$F$302,2,0)</f>
        <v>828</v>
      </c>
      <c r="G823" s="276" t="str">
        <f>VLOOKUP(F823,'DB-캐릭터별 스테이지 매칭'!$I$3:$L$1698,4,0)</f>
        <v>18-32</v>
      </c>
      <c r="H823" s="276">
        <f>_xlfn.IFNA(VLOOKUP(B823,'DB-서식용'!$D$4:$E$12,2,0),"")</f>
        <v>1040410001</v>
      </c>
      <c r="I823" s="29">
        <f>IFERROR((VLOOKUP(F823,'DB-방치 재화'!$B$3:$I$1800,(MATCH(H823,'DB-방치 재화'!$F$1:$I$1,0)+4),0))*60*24*D823,"0")*(1.7+1.58)</f>
        <v>17256.080000000002</v>
      </c>
      <c r="J823" s="29">
        <f>_xlfn.IFNA(IF(H823='DB-일일 퀘스트'!$F$6,VLOOKUP(F823,'DB-방치 재화'!$B$3:$H$1698,5,0)*VLOOKUP(H823,'DB-일일 퀘스트'!$F$6:$H$13,3,0),IF(H823='DB-일일 퀘스트'!$F$7,VLOOKUP(F823,'DB-방치 재화'!$B$3:$H$1698,6,0)*VLOOKUP(H823,'DB-일일 퀘스트'!$F$6:$H$13,3,0),IF(H823='DB-일일 퀘스트'!$F$8,VLOOKUP(F823,'DB-방치 재화'!$B$3:$H$1698,7,0)*VLOOKUP(H823,'DB-일일 퀘스트'!$F$6:$H$13,3,0),VLOOKUP(H823,'DB-일일 퀘스트'!$F$6:$H$13,3,0)))),"0")</f>
        <v>219.20833333333334</v>
      </c>
      <c r="K823" s="29">
        <f>_xlfn.IFNA((IF(H823='DB-주간 퀘스트'!$F$6,VLOOKUP(F823,'DB-방치 재화'!$B$3:$H$1698,5,0)*VLOOKUP(H823,'DB-주간 퀘스트'!$F$6:$H$15,3,0),IF(H823='DB-주간 퀘스트'!$F$7,VLOOKUP(F823,'DB-방치 재화'!$B$3:$H$1698,6,0)*VLOOKUP(H823,'DB-주간 퀘스트'!$F$6:$H$15,3,0),IF(H823='DB-주간 퀘스트'!$F$8,VLOOKUP(F823,'DB-방치 재화'!$B$3:$H$1698,7,0)*VLOOKUP(H823,'DB-주간 퀘스트'!$F$6:$H$15,3,0),VLOOKUP(H823,'DB-주간 퀘스트'!$F$6:$H$15,3,0)))))/7,"0")</f>
        <v>62.630952380952387</v>
      </c>
      <c r="L823" s="29">
        <f t="array" ref="L823">_xlfn.IFNA(IF(H823='DB-아스니아 미션'!$F$8,VLOOKUP('주요 재화 수급처 관리'!$F$10:$F$11,'DB-방치 재화'!$B$3:$H$1698,6,0)*'DB-아스니아 미션'!$H$8,VLOOKUP('주요 재화 수급처 관리'!$H$10:$H$11,'DB-아스니아 미션'!$F$7:$H$10,3,0)),"0")/7</f>
        <v>274.28571428571428</v>
      </c>
      <c r="M823" s="29">
        <f>(((VLOOKUP(F823,'DB-방치 재화'!$B$3:$I$1698,8,0)+8)*(VLOOKUP(H823,'DB-파견 작전실'!$L$8:$M$14,2,0)))*D823)</f>
        <v>316.57253333333335</v>
      </c>
      <c r="N823" s="29">
        <f>_xlfn.IFNA(IF(C823&lt;'DB-선물'!$E$5,VLOOKUP('주요 재화 수급처 관리'!$H$10,'DB-선물'!$G$6:$I$9,3,0),(IF('DB-선물'!$E$11&lt;=C823&lt;'DB-선물'!E769,VLOOKUP('주요 재화 수급처 관리'!$H$10,'DB-선물'!$G$12:$I$15,3,0),VLOOKUP(H823,'DB-선물'!$G$18:$I$21,3,0)))),"0")*6*D823</f>
        <v>0</v>
      </c>
      <c r="O823" s="29">
        <f t="array" ref="O823">(_xlfn.IFNA((VLOOKUP((INDEX('DB-메모리얼'!$F$5:$F$98,MATCH(MIN(ABS('DB-메모리얼'!$F$5:$F$98-'주요 재화 수급처 관리'!$C$10)),ABS('DB-메모리얼'!$F$5:$F$98-'주요 재화 수급처 관리'!$C$10),0))),'DB-메모리얼'!$F$5:$K$98,MATCH(H823,'DB-메모리얼'!$H$3:$K$3,0)+2,0)),"0"))*D823/14</f>
        <v>0</v>
      </c>
      <c r="P823" s="29">
        <f t="shared" si="32"/>
        <v>1028</v>
      </c>
      <c r="Q823" s="299">
        <f t="shared" si="33"/>
        <v>19156.777533333334</v>
      </c>
    </row>
    <row r="824" spans="2:17" ht="18" thickTop="1" thickBot="1" x14ac:dyDescent="0.35">
      <c r="B824" s="22" t="s">
        <v>1613</v>
      </c>
      <c r="C824" s="116">
        <v>193</v>
      </c>
      <c r="D824" s="323">
        <v>1</v>
      </c>
      <c r="E824" s="17"/>
      <c r="F824" s="276">
        <f>VLOOKUP(C824,'DB-캐릭터별 스테이지 매칭'!$E$3:$F$302,2,0)</f>
        <v>835</v>
      </c>
      <c r="G824" s="276" t="str">
        <f>VLOOKUP(F824,'DB-캐릭터별 스테이지 매칭'!$I$3:$L$1698,4,0)</f>
        <v>18-39</v>
      </c>
      <c r="H824" s="276">
        <f>_xlfn.IFNA(VLOOKUP(B824,'DB-서식용'!$D$4:$E$12,2,0),"")</f>
        <v>1040410001</v>
      </c>
      <c r="I824" s="29">
        <f>IFERROR((VLOOKUP(F824,'DB-방치 재화'!$B$3:$I$1800,(MATCH(H824,'DB-방치 재화'!$F$1:$I$1,0)+4),0))*60*24*D824,"0")*(1.7+1.58)</f>
        <v>17321.68</v>
      </c>
      <c r="J824" s="29">
        <f>_xlfn.IFNA(IF(H824='DB-일일 퀘스트'!$F$6,VLOOKUP(F824,'DB-방치 재화'!$B$3:$H$1698,5,0)*VLOOKUP(H824,'DB-일일 퀘스트'!$F$6:$H$13,3,0),IF(H824='DB-일일 퀘스트'!$F$7,VLOOKUP(F824,'DB-방치 재화'!$B$3:$H$1698,6,0)*VLOOKUP(H824,'DB-일일 퀘스트'!$F$6:$H$13,3,0),IF(H824='DB-일일 퀘스트'!$F$8,VLOOKUP(F824,'DB-방치 재화'!$B$3:$H$1698,7,0)*VLOOKUP(H824,'DB-일일 퀘스트'!$F$6:$H$13,3,0),VLOOKUP(H824,'DB-일일 퀘스트'!$F$6:$H$13,3,0)))),"0")</f>
        <v>220.04166666666666</v>
      </c>
      <c r="K824" s="29">
        <f>_xlfn.IFNA((IF(H824='DB-주간 퀘스트'!$F$6,VLOOKUP(F824,'DB-방치 재화'!$B$3:$H$1698,5,0)*VLOOKUP(H824,'DB-주간 퀘스트'!$F$6:$H$15,3,0),IF(H824='DB-주간 퀘스트'!$F$7,VLOOKUP(F824,'DB-방치 재화'!$B$3:$H$1698,6,0)*VLOOKUP(H824,'DB-주간 퀘스트'!$F$6:$H$15,3,0),IF(H824='DB-주간 퀘스트'!$F$8,VLOOKUP(F824,'DB-방치 재화'!$B$3:$H$1698,7,0)*VLOOKUP(H824,'DB-주간 퀘스트'!$F$6:$H$15,3,0),VLOOKUP(H824,'DB-주간 퀘스트'!$F$6:$H$15,3,0)))))/7,"0")</f>
        <v>62.869047619047613</v>
      </c>
      <c r="L824" s="29">
        <f t="array" ref="L824">_xlfn.IFNA(IF(H824='DB-아스니아 미션'!$F$8,VLOOKUP('주요 재화 수급처 관리'!$F$10:$F$11,'DB-방치 재화'!$B$3:$H$1698,6,0)*'DB-아스니아 미션'!$H$8,VLOOKUP('주요 재화 수급처 관리'!$H$10:$H$11,'DB-아스니아 미션'!$F$7:$H$10,3,0)),"0")/7</f>
        <v>274.28571428571428</v>
      </c>
      <c r="M824" s="29">
        <f>(((VLOOKUP(F824,'DB-방치 재화'!$B$3:$I$1698,8,0)+8)*(VLOOKUP(H824,'DB-파견 작전실'!$L$8:$M$14,2,0)))*D824)</f>
        <v>316.57253333333335</v>
      </c>
      <c r="N824" s="29">
        <f>_xlfn.IFNA(IF(C824&lt;'DB-선물'!$E$5,VLOOKUP('주요 재화 수급처 관리'!$H$10,'DB-선물'!$G$6:$I$9,3,0),(IF('DB-선물'!$E$11&lt;=C824&lt;'DB-선물'!E770,VLOOKUP('주요 재화 수급처 관리'!$H$10,'DB-선물'!$G$12:$I$15,3,0),VLOOKUP(H824,'DB-선물'!$G$18:$I$21,3,0)))),"0")*6*D824</f>
        <v>0</v>
      </c>
      <c r="O824" s="29">
        <f t="array" ref="O824">(_xlfn.IFNA((VLOOKUP((INDEX('DB-메모리얼'!$F$5:$F$98,MATCH(MIN(ABS('DB-메모리얼'!$F$5:$F$98-'주요 재화 수급처 관리'!$C$10)),ABS('DB-메모리얼'!$F$5:$F$98-'주요 재화 수급처 관리'!$C$10),0))),'DB-메모리얼'!$F$5:$K$98,MATCH(H824,'DB-메모리얼'!$H$3:$K$3,0)+2,0)),"0"))*D824/14</f>
        <v>0</v>
      </c>
      <c r="P824" s="29">
        <f t="shared" si="32"/>
        <v>1028</v>
      </c>
      <c r="Q824" s="299">
        <f t="shared" si="33"/>
        <v>19223.44896190476</v>
      </c>
    </row>
    <row r="825" spans="2:17" ht="18" thickTop="1" thickBot="1" x14ac:dyDescent="0.35">
      <c r="B825" s="22" t="s">
        <v>1613</v>
      </c>
      <c r="C825" s="116">
        <v>194</v>
      </c>
      <c r="D825" s="323">
        <v>1</v>
      </c>
      <c r="E825" s="17"/>
      <c r="F825" s="276">
        <f>VLOOKUP(C825,'DB-캐릭터별 스테이지 매칭'!$E$3:$F$302,2,0)</f>
        <v>842</v>
      </c>
      <c r="G825" s="276" t="str">
        <f>VLOOKUP(F825,'DB-캐릭터별 스테이지 매칭'!$I$3:$L$1698,4,0)</f>
        <v>18-46</v>
      </c>
      <c r="H825" s="276">
        <f>_xlfn.IFNA(VLOOKUP(B825,'DB-서식용'!$D$4:$E$12,2,0),"")</f>
        <v>1040410001</v>
      </c>
      <c r="I825" s="29">
        <f>IFERROR((VLOOKUP(F825,'DB-방치 재화'!$B$3:$I$1800,(MATCH(H825,'DB-방치 재화'!$F$1:$I$1,0)+4),0))*60*24*D825,"0")*(1.7+1.58)</f>
        <v>17390.560000000001</v>
      </c>
      <c r="J825" s="29">
        <f>_xlfn.IFNA(IF(H825='DB-일일 퀘스트'!$F$6,VLOOKUP(F825,'DB-방치 재화'!$B$3:$H$1698,5,0)*VLOOKUP(H825,'DB-일일 퀘스트'!$F$6:$H$13,3,0),IF(H825='DB-일일 퀘스트'!$F$7,VLOOKUP(F825,'DB-방치 재화'!$B$3:$H$1698,6,0)*VLOOKUP(H825,'DB-일일 퀘스트'!$F$6:$H$13,3,0),IF(H825='DB-일일 퀘스트'!$F$8,VLOOKUP(F825,'DB-방치 재화'!$B$3:$H$1698,7,0)*VLOOKUP(H825,'DB-일일 퀘스트'!$F$6:$H$13,3,0),VLOOKUP(H825,'DB-일일 퀘스트'!$F$6:$H$13,3,0)))),"0")</f>
        <v>220.91666666666666</v>
      </c>
      <c r="K825" s="29">
        <f>_xlfn.IFNA((IF(H825='DB-주간 퀘스트'!$F$6,VLOOKUP(F825,'DB-방치 재화'!$B$3:$H$1698,5,0)*VLOOKUP(H825,'DB-주간 퀘스트'!$F$6:$H$15,3,0),IF(H825='DB-주간 퀘스트'!$F$7,VLOOKUP(F825,'DB-방치 재화'!$B$3:$H$1698,6,0)*VLOOKUP(H825,'DB-주간 퀘스트'!$F$6:$H$15,3,0),IF(H825='DB-주간 퀘스트'!$F$8,VLOOKUP(F825,'DB-방치 재화'!$B$3:$H$1698,7,0)*VLOOKUP(H825,'DB-주간 퀘스트'!$F$6:$H$15,3,0),VLOOKUP(H825,'DB-주간 퀘스트'!$F$6:$H$15,3,0)))))/7,"0")</f>
        <v>63.119047619047613</v>
      </c>
      <c r="L825" s="29">
        <f t="array" ref="L825">_xlfn.IFNA(IF(H825='DB-아스니아 미션'!$F$8,VLOOKUP('주요 재화 수급처 관리'!$F$10:$F$11,'DB-방치 재화'!$B$3:$H$1698,6,0)*'DB-아스니아 미션'!$H$8,VLOOKUP('주요 재화 수급처 관리'!$H$10:$H$11,'DB-아스니아 미션'!$F$7:$H$10,3,0)),"0")/7</f>
        <v>274.28571428571428</v>
      </c>
      <c r="M825" s="29">
        <f>(((VLOOKUP(F825,'DB-방치 재화'!$B$3:$I$1698,8,0)+8)*(VLOOKUP(H825,'DB-파견 작전실'!$L$8:$M$14,2,0)))*D825)</f>
        <v>316.57253333333335</v>
      </c>
      <c r="N825" s="29">
        <f>_xlfn.IFNA(IF(C825&lt;'DB-선물'!$E$5,VLOOKUP('주요 재화 수급처 관리'!$H$10,'DB-선물'!$G$6:$I$9,3,0),(IF('DB-선물'!$E$11&lt;=C825&lt;'DB-선물'!E771,VLOOKUP('주요 재화 수급처 관리'!$H$10,'DB-선물'!$G$12:$I$15,3,0),VLOOKUP(H825,'DB-선물'!$G$18:$I$21,3,0)))),"0")*6*D825</f>
        <v>0</v>
      </c>
      <c r="O825" s="29">
        <f t="array" ref="O825">(_xlfn.IFNA((VLOOKUP((INDEX('DB-메모리얼'!$F$5:$F$98,MATCH(MIN(ABS('DB-메모리얼'!$F$5:$F$98-'주요 재화 수급처 관리'!$C$10)),ABS('DB-메모리얼'!$F$5:$F$98-'주요 재화 수급처 관리'!$C$10),0))),'DB-메모리얼'!$F$5:$K$98,MATCH(H825,'DB-메모리얼'!$H$3:$K$3,0)+2,0)),"0"))*D825/14</f>
        <v>0</v>
      </c>
      <c r="P825" s="29">
        <f t="shared" si="32"/>
        <v>1028</v>
      </c>
      <c r="Q825" s="299">
        <f t="shared" si="33"/>
        <v>19293.453961904761</v>
      </c>
    </row>
    <row r="826" spans="2:17" ht="18" thickTop="1" thickBot="1" x14ac:dyDescent="0.35">
      <c r="B826" s="22" t="s">
        <v>1613</v>
      </c>
      <c r="C826" s="116">
        <v>195</v>
      </c>
      <c r="D826" s="323">
        <v>1</v>
      </c>
      <c r="E826" s="17"/>
      <c r="F826" s="276">
        <f>VLOOKUP(C826,'DB-캐릭터별 스테이지 매칭'!$E$3:$F$302,2,0)</f>
        <v>849</v>
      </c>
      <c r="G826" s="276" t="str">
        <f>VLOOKUP(F826,'DB-캐릭터별 스테이지 매칭'!$I$3:$L$1698,4,0)</f>
        <v>18-53</v>
      </c>
      <c r="H826" s="276">
        <f>_xlfn.IFNA(VLOOKUP(B826,'DB-서식용'!$D$4:$E$12,2,0),"")</f>
        <v>1040410001</v>
      </c>
      <c r="I826" s="29">
        <f>IFERROR((VLOOKUP(F826,'DB-방치 재화'!$B$3:$I$1800,(MATCH(H826,'DB-방치 재화'!$F$1:$I$1,0)+4),0))*60*24*D826,"0")*(1.7+1.58)</f>
        <v>17456.16</v>
      </c>
      <c r="J826" s="29">
        <f>_xlfn.IFNA(IF(H826='DB-일일 퀘스트'!$F$6,VLOOKUP(F826,'DB-방치 재화'!$B$3:$H$1698,5,0)*VLOOKUP(H826,'DB-일일 퀘스트'!$F$6:$H$13,3,0),IF(H826='DB-일일 퀘스트'!$F$7,VLOOKUP(F826,'DB-방치 재화'!$B$3:$H$1698,6,0)*VLOOKUP(H826,'DB-일일 퀘스트'!$F$6:$H$13,3,0),IF(H826='DB-일일 퀘스트'!$F$8,VLOOKUP(F826,'DB-방치 재화'!$B$3:$H$1698,7,0)*VLOOKUP(H826,'DB-일일 퀘스트'!$F$6:$H$13,3,0),VLOOKUP(H826,'DB-일일 퀘스트'!$F$6:$H$13,3,0)))),"0")</f>
        <v>221.75</v>
      </c>
      <c r="K826" s="29">
        <f>_xlfn.IFNA((IF(H826='DB-주간 퀘스트'!$F$6,VLOOKUP(F826,'DB-방치 재화'!$B$3:$H$1698,5,0)*VLOOKUP(H826,'DB-주간 퀘스트'!$F$6:$H$15,3,0),IF(H826='DB-주간 퀘스트'!$F$7,VLOOKUP(F826,'DB-방치 재화'!$B$3:$H$1698,6,0)*VLOOKUP(H826,'DB-주간 퀘스트'!$F$6:$H$15,3,0),IF(H826='DB-주간 퀘스트'!$F$8,VLOOKUP(F826,'DB-방치 재화'!$B$3:$H$1698,7,0)*VLOOKUP(H826,'DB-주간 퀘스트'!$F$6:$H$15,3,0),VLOOKUP(H826,'DB-주간 퀘스트'!$F$6:$H$15,3,0)))))/7,"0")</f>
        <v>63.357142857142854</v>
      </c>
      <c r="L826" s="29">
        <f t="array" ref="L826">_xlfn.IFNA(IF(H826='DB-아스니아 미션'!$F$8,VLOOKUP('주요 재화 수급처 관리'!$F$10:$F$11,'DB-방치 재화'!$B$3:$H$1698,6,0)*'DB-아스니아 미션'!$H$8,VLOOKUP('주요 재화 수급처 관리'!$H$10:$H$11,'DB-아스니아 미션'!$F$7:$H$10,3,0)),"0")/7</f>
        <v>274.28571428571428</v>
      </c>
      <c r="M826" s="29">
        <f>(((VLOOKUP(F826,'DB-방치 재화'!$B$3:$I$1698,8,0)+8)*(VLOOKUP(H826,'DB-파견 작전실'!$L$8:$M$14,2,0)))*D826)</f>
        <v>316.57253333333335</v>
      </c>
      <c r="N826" s="29">
        <f>_xlfn.IFNA(IF(C826&lt;'DB-선물'!$E$5,VLOOKUP('주요 재화 수급처 관리'!$H$10,'DB-선물'!$G$6:$I$9,3,0),(IF('DB-선물'!$E$11&lt;=C826&lt;'DB-선물'!E772,VLOOKUP('주요 재화 수급처 관리'!$H$10,'DB-선물'!$G$12:$I$15,3,0),VLOOKUP(H826,'DB-선물'!$G$18:$I$21,3,0)))),"0")*6*D826</f>
        <v>0</v>
      </c>
      <c r="O826" s="29">
        <f t="array" ref="O826">(_xlfn.IFNA((VLOOKUP((INDEX('DB-메모리얼'!$F$5:$F$98,MATCH(MIN(ABS('DB-메모리얼'!$F$5:$F$98-'주요 재화 수급처 관리'!$C$10)),ABS('DB-메모리얼'!$F$5:$F$98-'주요 재화 수급처 관리'!$C$10),0))),'DB-메모리얼'!$F$5:$K$98,MATCH(H826,'DB-메모리얼'!$H$3:$K$3,0)+2,0)),"0"))*D826/14</f>
        <v>0</v>
      </c>
      <c r="P826" s="29">
        <f t="shared" si="32"/>
        <v>1028</v>
      </c>
      <c r="Q826" s="299">
        <f t="shared" si="33"/>
        <v>19360.125390476187</v>
      </c>
    </row>
    <row r="827" spans="2:17" ht="18" thickTop="1" thickBot="1" x14ac:dyDescent="0.35">
      <c r="B827" s="22" t="s">
        <v>1613</v>
      </c>
      <c r="C827" s="116">
        <v>196</v>
      </c>
      <c r="D827" s="323">
        <v>1</v>
      </c>
      <c r="E827" s="17"/>
      <c r="F827" s="276">
        <f>VLOOKUP(C827,'DB-캐릭터별 스테이지 매칭'!$E$3:$F$302,2,0)</f>
        <v>856</v>
      </c>
      <c r="G827" s="276" t="str">
        <f>VLOOKUP(F827,'DB-캐릭터별 스테이지 매칭'!$I$3:$L$1698,4,0)</f>
        <v>18-60</v>
      </c>
      <c r="H827" s="276">
        <f>_xlfn.IFNA(VLOOKUP(B827,'DB-서식용'!$D$4:$E$12,2,0),"")</f>
        <v>1040410001</v>
      </c>
      <c r="I827" s="29">
        <f>IFERROR((VLOOKUP(F827,'DB-방치 재화'!$B$3:$I$1800,(MATCH(H827,'DB-방치 재화'!$F$1:$I$1,0)+4),0))*60*24*D827,"0")*(1.7+1.58)</f>
        <v>17521.760000000002</v>
      </c>
      <c r="J827" s="29">
        <f>_xlfn.IFNA(IF(H827='DB-일일 퀘스트'!$F$6,VLOOKUP(F827,'DB-방치 재화'!$B$3:$H$1698,5,0)*VLOOKUP(H827,'DB-일일 퀘스트'!$F$6:$H$13,3,0),IF(H827='DB-일일 퀘스트'!$F$7,VLOOKUP(F827,'DB-방치 재화'!$B$3:$H$1698,6,0)*VLOOKUP(H827,'DB-일일 퀘스트'!$F$6:$H$13,3,0),IF(H827='DB-일일 퀘스트'!$F$8,VLOOKUP(F827,'DB-방치 재화'!$B$3:$H$1698,7,0)*VLOOKUP(H827,'DB-일일 퀘스트'!$F$6:$H$13,3,0),VLOOKUP(H827,'DB-일일 퀘스트'!$F$6:$H$13,3,0)))),"0")</f>
        <v>222.58333333333331</v>
      </c>
      <c r="K827" s="29">
        <f>_xlfn.IFNA((IF(H827='DB-주간 퀘스트'!$F$6,VLOOKUP(F827,'DB-방치 재화'!$B$3:$H$1698,5,0)*VLOOKUP(H827,'DB-주간 퀘스트'!$F$6:$H$15,3,0),IF(H827='DB-주간 퀘스트'!$F$7,VLOOKUP(F827,'DB-방치 재화'!$B$3:$H$1698,6,0)*VLOOKUP(H827,'DB-주간 퀘스트'!$F$6:$H$15,3,0),IF(H827='DB-주간 퀘스트'!$F$8,VLOOKUP(F827,'DB-방치 재화'!$B$3:$H$1698,7,0)*VLOOKUP(H827,'DB-주간 퀘스트'!$F$6:$H$15,3,0),VLOOKUP(H827,'DB-주간 퀘스트'!$F$6:$H$15,3,0)))))/7,"0")</f>
        <v>63.595238095238088</v>
      </c>
      <c r="L827" s="29">
        <f t="array" ref="L827">_xlfn.IFNA(IF(H827='DB-아스니아 미션'!$F$8,VLOOKUP('주요 재화 수급처 관리'!$F$10:$F$11,'DB-방치 재화'!$B$3:$H$1698,6,0)*'DB-아스니아 미션'!$H$8,VLOOKUP('주요 재화 수급처 관리'!$H$10:$H$11,'DB-아스니아 미션'!$F$7:$H$10,3,0)),"0")/7</f>
        <v>274.28571428571428</v>
      </c>
      <c r="M827" s="29">
        <f>(((VLOOKUP(F827,'DB-방치 재화'!$B$3:$I$1698,8,0)+8)*(VLOOKUP(H827,'DB-파견 작전실'!$L$8:$M$14,2,0)))*D827)</f>
        <v>316.57253333333335</v>
      </c>
      <c r="N827" s="29">
        <f>_xlfn.IFNA(IF(C827&lt;'DB-선물'!$E$5,VLOOKUP('주요 재화 수급처 관리'!$H$10,'DB-선물'!$G$6:$I$9,3,0),(IF('DB-선물'!$E$11&lt;=C827&lt;'DB-선물'!E773,VLOOKUP('주요 재화 수급처 관리'!$H$10,'DB-선물'!$G$12:$I$15,3,0),VLOOKUP(H827,'DB-선물'!$G$18:$I$21,3,0)))),"0")*6*D827</f>
        <v>0</v>
      </c>
      <c r="O827" s="29">
        <f t="array" ref="O827">(_xlfn.IFNA((VLOOKUP((INDEX('DB-메모리얼'!$F$5:$F$98,MATCH(MIN(ABS('DB-메모리얼'!$F$5:$F$98-'주요 재화 수급처 관리'!$C$10)),ABS('DB-메모리얼'!$F$5:$F$98-'주요 재화 수급처 관리'!$C$10),0))),'DB-메모리얼'!$F$5:$K$98,MATCH(H827,'DB-메모리얼'!$H$3:$K$3,0)+2,0)),"0"))*D827/14</f>
        <v>0</v>
      </c>
      <c r="P827" s="29">
        <f t="shared" si="32"/>
        <v>1028</v>
      </c>
      <c r="Q827" s="299">
        <f t="shared" si="33"/>
        <v>19426.796819047617</v>
      </c>
    </row>
    <row r="828" spans="2:17" ht="18" thickTop="1" thickBot="1" x14ac:dyDescent="0.35">
      <c r="B828" s="22" t="s">
        <v>1613</v>
      </c>
      <c r="C828" s="116">
        <v>197</v>
      </c>
      <c r="D828" s="323">
        <v>1</v>
      </c>
      <c r="E828" s="17"/>
      <c r="F828" s="276">
        <f>VLOOKUP(C828,'DB-캐릭터별 스테이지 매칭'!$E$3:$F$302,2,0)</f>
        <v>863</v>
      </c>
      <c r="G828" s="276" t="str">
        <f>VLOOKUP(F828,'DB-캐릭터별 스테이지 매칭'!$I$3:$L$1698,4,0)</f>
        <v>19-7</v>
      </c>
      <c r="H828" s="276">
        <f>_xlfn.IFNA(VLOOKUP(B828,'DB-서식용'!$D$4:$E$12,2,0),"")</f>
        <v>1040410001</v>
      </c>
      <c r="I828" s="29">
        <f>IFERROR((VLOOKUP(F828,'DB-방치 재화'!$B$3:$I$1800,(MATCH(H828,'DB-방치 재화'!$F$1:$I$1,0)+4),0))*60*24*D828,"0")*(1.7+1.58)</f>
        <v>17587.36</v>
      </c>
      <c r="J828" s="29">
        <f>_xlfn.IFNA(IF(H828='DB-일일 퀘스트'!$F$6,VLOOKUP(F828,'DB-방치 재화'!$B$3:$H$1698,5,0)*VLOOKUP(H828,'DB-일일 퀘스트'!$F$6:$H$13,3,0),IF(H828='DB-일일 퀘스트'!$F$7,VLOOKUP(F828,'DB-방치 재화'!$B$3:$H$1698,6,0)*VLOOKUP(H828,'DB-일일 퀘스트'!$F$6:$H$13,3,0),IF(H828='DB-일일 퀘스트'!$F$8,VLOOKUP(F828,'DB-방치 재화'!$B$3:$H$1698,7,0)*VLOOKUP(H828,'DB-일일 퀘스트'!$F$6:$H$13,3,0),VLOOKUP(H828,'DB-일일 퀘스트'!$F$6:$H$13,3,0)))),"0")</f>
        <v>223.41666666666666</v>
      </c>
      <c r="K828" s="29">
        <f>_xlfn.IFNA((IF(H828='DB-주간 퀘스트'!$F$6,VLOOKUP(F828,'DB-방치 재화'!$B$3:$H$1698,5,0)*VLOOKUP(H828,'DB-주간 퀘스트'!$F$6:$H$15,3,0),IF(H828='DB-주간 퀘스트'!$F$7,VLOOKUP(F828,'DB-방치 재화'!$B$3:$H$1698,6,0)*VLOOKUP(H828,'DB-주간 퀘스트'!$F$6:$H$15,3,0),IF(H828='DB-주간 퀘스트'!$F$8,VLOOKUP(F828,'DB-방치 재화'!$B$3:$H$1698,7,0)*VLOOKUP(H828,'DB-주간 퀘스트'!$F$6:$H$15,3,0),VLOOKUP(H828,'DB-주간 퀘스트'!$F$6:$H$15,3,0)))))/7,"0")</f>
        <v>63.833333333333329</v>
      </c>
      <c r="L828" s="29">
        <f t="array" ref="L828">_xlfn.IFNA(IF(H828='DB-아스니아 미션'!$F$8,VLOOKUP('주요 재화 수급처 관리'!$F$10:$F$11,'DB-방치 재화'!$B$3:$H$1698,6,0)*'DB-아스니아 미션'!$H$8,VLOOKUP('주요 재화 수급처 관리'!$H$10:$H$11,'DB-아스니아 미션'!$F$7:$H$10,3,0)),"0")/7</f>
        <v>274.28571428571428</v>
      </c>
      <c r="M828" s="29">
        <f>(((VLOOKUP(F828,'DB-방치 재화'!$B$3:$I$1698,8,0)+8)*(VLOOKUP(H828,'DB-파견 작전실'!$L$8:$M$14,2,0)))*D828)</f>
        <v>316.57253333333335</v>
      </c>
      <c r="N828" s="29">
        <f>_xlfn.IFNA(IF(C828&lt;'DB-선물'!$E$5,VLOOKUP('주요 재화 수급처 관리'!$H$10,'DB-선물'!$G$6:$I$9,3,0),(IF('DB-선물'!$E$11&lt;=C828&lt;'DB-선물'!E774,VLOOKUP('주요 재화 수급처 관리'!$H$10,'DB-선물'!$G$12:$I$15,3,0),VLOOKUP(H828,'DB-선물'!$G$18:$I$21,3,0)))),"0")*6*D828</f>
        <v>0</v>
      </c>
      <c r="O828" s="29">
        <f t="array" ref="O828">(_xlfn.IFNA((VLOOKUP((INDEX('DB-메모리얼'!$F$5:$F$98,MATCH(MIN(ABS('DB-메모리얼'!$F$5:$F$98-'주요 재화 수급처 관리'!$C$10)),ABS('DB-메모리얼'!$F$5:$F$98-'주요 재화 수급처 관리'!$C$10),0))),'DB-메모리얼'!$F$5:$K$98,MATCH(H828,'DB-메모리얼'!$H$3:$K$3,0)+2,0)),"0"))*D828/14</f>
        <v>0</v>
      </c>
      <c r="P828" s="29">
        <f t="shared" si="32"/>
        <v>1028</v>
      </c>
      <c r="Q828" s="299">
        <f t="shared" si="33"/>
        <v>19493.468247619046</v>
      </c>
    </row>
    <row r="829" spans="2:17" ht="18" thickTop="1" thickBot="1" x14ac:dyDescent="0.35">
      <c r="B829" s="22" t="s">
        <v>1613</v>
      </c>
      <c r="C829" s="116">
        <v>198</v>
      </c>
      <c r="D829" s="323">
        <v>1</v>
      </c>
      <c r="E829" s="17"/>
      <c r="F829" s="276">
        <f>VLOOKUP(C829,'DB-캐릭터별 스테이지 매칭'!$E$3:$F$302,2,0)</f>
        <v>870</v>
      </c>
      <c r="G829" s="276" t="str">
        <f>VLOOKUP(F829,'DB-캐릭터별 스테이지 매칭'!$I$3:$L$1698,4,0)</f>
        <v>19-14</v>
      </c>
      <c r="H829" s="276">
        <f>_xlfn.IFNA(VLOOKUP(B829,'DB-서식용'!$D$4:$E$12,2,0),"")</f>
        <v>1040410001</v>
      </c>
      <c r="I829" s="29">
        <f>IFERROR((VLOOKUP(F829,'DB-방치 재화'!$B$3:$I$1800,(MATCH(H829,'DB-방치 재화'!$F$1:$I$1,0)+4),0))*60*24*D829,"0")*(1.7+1.58)</f>
        <v>17652.960000000003</v>
      </c>
      <c r="J829" s="29">
        <f>_xlfn.IFNA(IF(H829='DB-일일 퀘스트'!$F$6,VLOOKUP(F829,'DB-방치 재화'!$B$3:$H$1698,5,0)*VLOOKUP(H829,'DB-일일 퀘스트'!$F$6:$H$13,3,0),IF(H829='DB-일일 퀘스트'!$F$7,VLOOKUP(F829,'DB-방치 재화'!$B$3:$H$1698,6,0)*VLOOKUP(H829,'DB-일일 퀘스트'!$F$6:$H$13,3,0),IF(H829='DB-일일 퀘스트'!$F$8,VLOOKUP(F829,'DB-방치 재화'!$B$3:$H$1698,7,0)*VLOOKUP(H829,'DB-일일 퀘스트'!$F$6:$H$13,3,0),VLOOKUP(H829,'DB-일일 퀘스트'!$F$6:$H$13,3,0)))),"0")</f>
        <v>224.25</v>
      </c>
      <c r="K829" s="29">
        <f>_xlfn.IFNA((IF(H829='DB-주간 퀘스트'!$F$6,VLOOKUP(F829,'DB-방치 재화'!$B$3:$H$1698,5,0)*VLOOKUP(H829,'DB-주간 퀘스트'!$F$6:$H$15,3,0),IF(H829='DB-주간 퀘스트'!$F$7,VLOOKUP(F829,'DB-방치 재화'!$B$3:$H$1698,6,0)*VLOOKUP(H829,'DB-주간 퀘스트'!$F$6:$H$15,3,0),IF(H829='DB-주간 퀘스트'!$F$8,VLOOKUP(F829,'DB-방치 재화'!$B$3:$H$1698,7,0)*VLOOKUP(H829,'DB-주간 퀘스트'!$F$6:$H$15,3,0),VLOOKUP(H829,'DB-주간 퀘스트'!$F$6:$H$15,3,0)))))/7,"0")</f>
        <v>64.071428571428569</v>
      </c>
      <c r="L829" s="29">
        <f t="array" ref="L829">_xlfn.IFNA(IF(H829='DB-아스니아 미션'!$F$8,VLOOKUP('주요 재화 수급처 관리'!$F$10:$F$11,'DB-방치 재화'!$B$3:$H$1698,6,0)*'DB-아스니아 미션'!$H$8,VLOOKUP('주요 재화 수급처 관리'!$H$10:$H$11,'DB-아스니아 미션'!$F$7:$H$10,3,0)),"0")/7</f>
        <v>274.28571428571428</v>
      </c>
      <c r="M829" s="29">
        <f>(((VLOOKUP(F829,'DB-방치 재화'!$B$3:$I$1698,8,0)+8)*(VLOOKUP(H829,'DB-파견 작전실'!$L$8:$M$14,2,0)))*D829)</f>
        <v>316.57253333333335</v>
      </c>
      <c r="N829" s="29">
        <f>_xlfn.IFNA(IF(C829&lt;'DB-선물'!$E$5,VLOOKUP('주요 재화 수급처 관리'!$H$10,'DB-선물'!$G$6:$I$9,3,0),(IF('DB-선물'!$E$11&lt;=C829&lt;'DB-선물'!E775,VLOOKUP('주요 재화 수급처 관리'!$H$10,'DB-선물'!$G$12:$I$15,3,0),VLOOKUP(H829,'DB-선물'!$G$18:$I$21,3,0)))),"0")*6*D829</f>
        <v>0</v>
      </c>
      <c r="O829" s="29">
        <f t="array" ref="O829">(_xlfn.IFNA((VLOOKUP((INDEX('DB-메모리얼'!$F$5:$F$98,MATCH(MIN(ABS('DB-메모리얼'!$F$5:$F$98-'주요 재화 수급처 관리'!$C$10)),ABS('DB-메모리얼'!$F$5:$F$98-'주요 재화 수급처 관리'!$C$10),0))),'DB-메모리얼'!$F$5:$K$98,MATCH(H829,'DB-메모리얼'!$H$3:$K$3,0)+2,0)),"0"))*D829/14</f>
        <v>0</v>
      </c>
      <c r="P829" s="29">
        <f t="shared" si="32"/>
        <v>1028</v>
      </c>
      <c r="Q829" s="299">
        <f t="shared" si="33"/>
        <v>19560.139676190476</v>
      </c>
    </row>
    <row r="830" spans="2:17" ht="18" thickTop="1" thickBot="1" x14ac:dyDescent="0.35">
      <c r="B830" s="22" t="s">
        <v>1613</v>
      </c>
      <c r="C830" s="116">
        <v>199</v>
      </c>
      <c r="D830" s="323">
        <v>1</v>
      </c>
      <c r="E830" s="17"/>
      <c r="F830" s="276">
        <f>VLOOKUP(C830,'DB-캐릭터별 스테이지 매칭'!$E$3:$F$302,2,0)</f>
        <v>877</v>
      </c>
      <c r="G830" s="276" t="str">
        <f>VLOOKUP(F830,'DB-캐릭터별 스테이지 매칭'!$I$3:$L$1698,4,0)</f>
        <v>19-21</v>
      </c>
      <c r="H830" s="276">
        <f>_xlfn.IFNA(VLOOKUP(B830,'DB-서식용'!$D$4:$E$12,2,0),"")</f>
        <v>1040410001</v>
      </c>
      <c r="I830" s="29">
        <f>IFERROR((VLOOKUP(F830,'DB-방치 재화'!$B$3:$I$1800,(MATCH(H830,'DB-방치 재화'!$F$1:$I$1,0)+4),0))*60*24*D830,"0")*(1.7+1.58)</f>
        <v>17718.560000000001</v>
      </c>
      <c r="J830" s="29">
        <f>_xlfn.IFNA(IF(H830='DB-일일 퀘스트'!$F$6,VLOOKUP(F830,'DB-방치 재화'!$B$3:$H$1698,5,0)*VLOOKUP(H830,'DB-일일 퀘스트'!$F$6:$H$13,3,0),IF(H830='DB-일일 퀘스트'!$F$7,VLOOKUP(F830,'DB-방치 재화'!$B$3:$H$1698,6,0)*VLOOKUP(H830,'DB-일일 퀘스트'!$F$6:$H$13,3,0),IF(H830='DB-일일 퀘스트'!$F$8,VLOOKUP(F830,'DB-방치 재화'!$B$3:$H$1698,7,0)*VLOOKUP(H830,'DB-일일 퀘스트'!$F$6:$H$13,3,0),VLOOKUP(H830,'DB-일일 퀘스트'!$F$6:$H$13,3,0)))),"0")</f>
        <v>225.08333333333334</v>
      </c>
      <c r="K830" s="29">
        <f>_xlfn.IFNA((IF(H830='DB-주간 퀘스트'!$F$6,VLOOKUP(F830,'DB-방치 재화'!$B$3:$H$1698,5,0)*VLOOKUP(H830,'DB-주간 퀘스트'!$F$6:$H$15,3,0),IF(H830='DB-주간 퀘스트'!$F$7,VLOOKUP(F830,'DB-방치 재화'!$B$3:$H$1698,6,0)*VLOOKUP(H830,'DB-주간 퀘스트'!$F$6:$H$15,3,0),IF(H830='DB-주간 퀘스트'!$F$8,VLOOKUP(F830,'DB-방치 재화'!$B$3:$H$1698,7,0)*VLOOKUP(H830,'DB-주간 퀘스트'!$F$6:$H$15,3,0),VLOOKUP(H830,'DB-주간 퀘스트'!$F$6:$H$15,3,0)))))/7,"0")</f>
        <v>64.30952380952381</v>
      </c>
      <c r="L830" s="29">
        <f t="array" ref="L830">_xlfn.IFNA(IF(H830='DB-아스니아 미션'!$F$8,VLOOKUP('주요 재화 수급처 관리'!$F$10:$F$11,'DB-방치 재화'!$B$3:$H$1698,6,0)*'DB-아스니아 미션'!$H$8,VLOOKUP('주요 재화 수급처 관리'!$H$10:$H$11,'DB-아스니아 미션'!$F$7:$H$10,3,0)),"0")/7</f>
        <v>274.28571428571428</v>
      </c>
      <c r="M830" s="29">
        <f>(((VLOOKUP(F830,'DB-방치 재화'!$B$3:$I$1698,8,0)+8)*(VLOOKUP(H830,'DB-파견 작전실'!$L$8:$M$14,2,0)))*D830)</f>
        <v>316.57253333333335</v>
      </c>
      <c r="N830" s="29">
        <f>_xlfn.IFNA(IF(C830&lt;'DB-선물'!$E$5,VLOOKUP('주요 재화 수급처 관리'!$H$10,'DB-선물'!$G$6:$I$9,3,0),(IF('DB-선물'!$E$11&lt;=C830&lt;'DB-선물'!E776,VLOOKUP('주요 재화 수급처 관리'!$H$10,'DB-선물'!$G$12:$I$15,3,0),VLOOKUP(H830,'DB-선물'!$G$18:$I$21,3,0)))),"0")*6*D830</f>
        <v>0</v>
      </c>
      <c r="O830" s="29">
        <f t="array" ref="O830">(_xlfn.IFNA((VLOOKUP((INDEX('DB-메모리얼'!$F$5:$F$98,MATCH(MIN(ABS('DB-메모리얼'!$F$5:$F$98-'주요 재화 수급처 관리'!$C$10)),ABS('DB-메모리얼'!$F$5:$F$98-'주요 재화 수급처 관리'!$C$10),0))),'DB-메모리얼'!$F$5:$K$98,MATCH(H830,'DB-메모리얼'!$H$3:$K$3,0)+2,0)),"0"))*D830/14</f>
        <v>0</v>
      </c>
      <c r="P830" s="29">
        <f t="shared" si="32"/>
        <v>1028</v>
      </c>
      <c r="Q830" s="299">
        <f t="shared" si="33"/>
        <v>19626.811104761902</v>
      </c>
    </row>
    <row r="831" spans="2:17" ht="18" thickTop="1" thickBot="1" x14ac:dyDescent="0.35">
      <c r="B831" s="22" t="s">
        <v>1613</v>
      </c>
      <c r="C831" s="5">
        <v>200</v>
      </c>
      <c r="D831" s="323">
        <v>1</v>
      </c>
      <c r="E831" s="17"/>
      <c r="F831" s="276">
        <f>VLOOKUP(C831,'DB-캐릭터별 스테이지 매칭'!$E$3:$F$302,2,0)</f>
        <v>884</v>
      </c>
      <c r="G831" s="276" t="str">
        <f>VLOOKUP(F831,'DB-캐릭터별 스테이지 매칭'!$I$3:$L$1698,4,0)</f>
        <v>19-28</v>
      </c>
      <c r="H831" s="276">
        <f>_xlfn.IFNA(VLOOKUP(B831,'DB-서식용'!$D$4:$E$12,2,0),"")</f>
        <v>1040410001</v>
      </c>
      <c r="I831" s="29">
        <f>IFERROR((VLOOKUP(F831,'DB-방치 재화'!$B$3:$I$1800,(MATCH(H831,'DB-방치 재화'!$F$1:$I$1,0)+4),0))*60*24*D831,"0")*(1.7+1.58)</f>
        <v>17787.440000000002</v>
      </c>
      <c r="J831" s="29">
        <f>_xlfn.IFNA(IF(H831='DB-일일 퀘스트'!$F$6,VLOOKUP(F831,'DB-방치 재화'!$B$3:$H$1698,5,0)*VLOOKUP(H831,'DB-일일 퀘스트'!$F$6:$H$13,3,0),IF(H831='DB-일일 퀘스트'!$F$7,VLOOKUP(F831,'DB-방치 재화'!$B$3:$H$1698,6,0)*VLOOKUP(H831,'DB-일일 퀘스트'!$F$6:$H$13,3,0),IF(H831='DB-일일 퀘스트'!$F$8,VLOOKUP(F831,'DB-방치 재화'!$B$3:$H$1698,7,0)*VLOOKUP(H831,'DB-일일 퀘스트'!$F$6:$H$13,3,0),VLOOKUP(H831,'DB-일일 퀘스트'!$F$6:$H$13,3,0)))),"0")</f>
        <v>225.95833333333331</v>
      </c>
      <c r="K831" s="29">
        <f>_xlfn.IFNA((IF(H831='DB-주간 퀘스트'!$F$6,VLOOKUP(F831,'DB-방치 재화'!$B$3:$H$1698,5,0)*VLOOKUP(H831,'DB-주간 퀘스트'!$F$6:$H$15,3,0),IF(H831='DB-주간 퀘스트'!$F$7,VLOOKUP(F831,'DB-방치 재화'!$B$3:$H$1698,6,0)*VLOOKUP(H831,'DB-주간 퀘스트'!$F$6:$H$15,3,0),IF(H831='DB-주간 퀘스트'!$F$8,VLOOKUP(F831,'DB-방치 재화'!$B$3:$H$1698,7,0)*VLOOKUP(H831,'DB-주간 퀘스트'!$F$6:$H$15,3,0),VLOOKUP(H831,'DB-주간 퀘스트'!$F$6:$H$15,3,0)))))/7,"0")</f>
        <v>64.55952380952381</v>
      </c>
      <c r="L831" s="29">
        <f t="array" ref="L831">_xlfn.IFNA(IF(H831='DB-아스니아 미션'!$F$8,VLOOKUP('주요 재화 수급처 관리'!$F$10:$F$11,'DB-방치 재화'!$B$3:$H$1698,6,0)*'DB-아스니아 미션'!$H$8,VLOOKUP('주요 재화 수급처 관리'!$H$10:$H$11,'DB-아스니아 미션'!$F$7:$H$10,3,0)),"0")/7</f>
        <v>274.28571428571428</v>
      </c>
      <c r="M831" s="29">
        <f>(((VLOOKUP(F831,'DB-방치 재화'!$B$3:$I$1698,8,0)+8)*(VLOOKUP(H831,'DB-파견 작전실'!$L$8:$M$14,2,0)))*D831)</f>
        <v>316.57253333333335</v>
      </c>
      <c r="N831" s="29">
        <f>_xlfn.IFNA(IF(C831&lt;'DB-선물'!$E$5,VLOOKUP('주요 재화 수급처 관리'!$H$10,'DB-선물'!$G$6:$I$9,3,0),(IF('DB-선물'!$E$11&lt;=C831&lt;'DB-선물'!E777,VLOOKUP('주요 재화 수급처 관리'!$H$10,'DB-선물'!$G$12:$I$15,3,0),VLOOKUP(H831,'DB-선물'!$G$18:$I$21,3,0)))),"0")*6*D831</f>
        <v>0</v>
      </c>
      <c r="O831" s="29">
        <f t="array" ref="O831">(_xlfn.IFNA((VLOOKUP((INDEX('DB-메모리얼'!$F$5:$F$98,MATCH(MIN(ABS('DB-메모리얼'!$F$5:$F$98-'주요 재화 수급처 관리'!$C$10)),ABS('DB-메모리얼'!$F$5:$F$98-'주요 재화 수급처 관리'!$C$10),0))),'DB-메모리얼'!$F$5:$K$98,MATCH(H831,'DB-메모리얼'!$H$3:$K$3,0)+2,0)),"0"))*D831/14</f>
        <v>0</v>
      </c>
      <c r="P831" s="29">
        <f t="shared" si="32"/>
        <v>1028</v>
      </c>
      <c r="Q831" s="299">
        <f t="shared" si="33"/>
        <v>19696.816104761903</v>
      </c>
    </row>
    <row r="832" spans="2:17" ht="18" thickTop="1" thickBot="1" x14ac:dyDescent="0.35">
      <c r="B832" s="22" t="s">
        <v>1613</v>
      </c>
      <c r="C832" s="5">
        <v>201</v>
      </c>
      <c r="D832" s="323">
        <v>1</v>
      </c>
      <c r="E832" s="17"/>
      <c r="F832" s="276">
        <f>VLOOKUP(C832,'DB-캐릭터별 스테이지 매칭'!$E$3:$F$302,2,0)</f>
        <v>891</v>
      </c>
      <c r="G832" s="276" t="str">
        <f>VLOOKUP(F832,'DB-캐릭터별 스테이지 매칭'!$I$3:$L$1698,4,0)</f>
        <v>19-35</v>
      </c>
      <c r="H832" s="276">
        <f>_xlfn.IFNA(VLOOKUP(B832,'DB-서식용'!$D$4:$E$12,2,0),"")</f>
        <v>1040410001</v>
      </c>
      <c r="I832" s="29">
        <f>IFERROR((VLOOKUP(F832,'DB-방치 재화'!$B$3:$I$1800,(MATCH(H832,'DB-방치 재화'!$F$1:$I$1,0)+4),0))*60*24*D832,"0")*(1.7+1.58)</f>
        <v>17853.04</v>
      </c>
      <c r="J832" s="29">
        <f>_xlfn.IFNA(IF(H832='DB-일일 퀘스트'!$F$6,VLOOKUP(F832,'DB-방치 재화'!$B$3:$H$1698,5,0)*VLOOKUP(H832,'DB-일일 퀘스트'!$F$6:$H$13,3,0),IF(H832='DB-일일 퀘스트'!$F$7,VLOOKUP(F832,'DB-방치 재화'!$B$3:$H$1698,6,0)*VLOOKUP(H832,'DB-일일 퀘스트'!$F$6:$H$13,3,0),IF(H832='DB-일일 퀘스트'!$F$8,VLOOKUP(F832,'DB-방치 재화'!$B$3:$H$1698,7,0)*VLOOKUP(H832,'DB-일일 퀘스트'!$F$6:$H$13,3,0),VLOOKUP(H832,'DB-일일 퀘스트'!$F$6:$H$13,3,0)))),"0")</f>
        <v>226.79166666666666</v>
      </c>
      <c r="K832" s="29">
        <f>_xlfn.IFNA((IF(H832='DB-주간 퀘스트'!$F$6,VLOOKUP(F832,'DB-방치 재화'!$B$3:$H$1698,5,0)*VLOOKUP(H832,'DB-주간 퀘스트'!$F$6:$H$15,3,0),IF(H832='DB-주간 퀘스트'!$F$7,VLOOKUP(F832,'DB-방치 재화'!$B$3:$H$1698,6,0)*VLOOKUP(H832,'DB-주간 퀘스트'!$F$6:$H$15,3,0),IF(H832='DB-주간 퀘스트'!$F$8,VLOOKUP(F832,'DB-방치 재화'!$B$3:$H$1698,7,0)*VLOOKUP(H832,'DB-주간 퀘스트'!$F$6:$H$15,3,0),VLOOKUP(H832,'DB-주간 퀘스트'!$F$6:$H$15,3,0)))))/7,"0")</f>
        <v>64.797619047619051</v>
      </c>
      <c r="L832" s="29">
        <f t="array" ref="L832">_xlfn.IFNA(IF(H832='DB-아스니아 미션'!$F$8,VLOOKUP('주요 재화 수급처 관리'!$F$10:$F$11,'DB-방치 재화'!$B$3:$H$1698,6,0)*'DB-아스니아 미션'!$H$8,VLOOKUP('주요 재화 수급처 관리'!$H$10:$H$11,'DB-아스니아 미션'!$F$7:$H$10,3,0)),"0")/7</f>
        <v>274.28571428571428</v>
      </c>
      <c r="M832" s="29">
        <f>(((VLOOKUP(F832,'DB-방치 재화'!$B$3:$I$1698,8,0)+8)*(VLOOKUP(H832,'DB-파견 작전실'!$L$8:$M$14,2,0)))*D832)</f>
        <v>316.57253333333335</v>
      </c>
      <c r="N832" s="29">
        <f>_xlfn.IFNA(IF(C832&lt;'DB-선물'!$E$5,VLOOKUP('주요 재화 수급처 관리'!$H$10,'DB-선물'!$G$6:$I$9,3,0),(IF('DB-선물'!$E$11&lt;=C832&lt;'DB-선물'!E778,VLOOKUP('주요 재화 수급처 관리'!$H$10,'DB-선물'!$G$12:$I$15,3,0),VLOOKUP(H832,'DB-선물'!$G$18:$I$21,3,0)))),"0")*6*D832</f>
        <v>0</v>
      </c>
      <c r="O832" s="29">
        <f t="array" ref="O832">(_xlfn.IFNA((VLOOKUP((INDEX('DB-메모리얼'!$F$5:$F$98,MATCH(MIN(ABS('DB-메모리얼'!$F$5:$F$98-'주요 재화 수급처 관리'!$C$10)),ABS('DB-메모리얼'!$F$5:$F$98-'주요 재화 수급처 관리'!$C$10),0))),'DB-메모리얼'!$F$5:$K$98,MATCH(H832,'DB-메모리얼'!$H$3:$K$3,0)+2,0)),"0"))*D832/14</f>
        <v>0</v>
      </c>
      <c r="P832" s="29">
        <f t="shared" si="32"/>
        <v>1028</v>
      </c>
      <c r="Q832" s="299">
        <f t="shared" si="33"/>
        <v>19763.487533333333</v>
      </c>
    </row>
    <row r="833" spans="2:17" ht="18" thickTop="1" thickBot="1" x14ac:dyDescent="0.35">
      <c r="B833" s="22" t="s">
        <v>1613</v>
      </c>
      <c r="C833" s="5">
        <v>202</v>
      </c>
      <c r="D833" s="323">
        <v>1</v>
      </c>
      <c r="E833" s="17"/>
      <c r="F833" s="276">
        <f>VLOOKUP(C833,'DB-캐릭터별 스테이지 매칭'!$E$3:$F$302,2,0)</f>
        <v>898</v>
      </c>
      <c r="G833" s="276" t="str">
        <f>VLOOKUP(F833,'DB-캐릭터별 스테이지 매칭'!$I$3:$L$1698,4,0)</f>
        <v>19-42</v>
      </c>
      <c r="H833" s="276">
        <f>_xlfn.IFNA(VLOOKUP(B833,'DB-서식용'!$D$4:$E$12,2,0),"")</f>
        <v>1040410001</v>
      </c>
      <c r="I833" s="29">
        <f>IFERROR((VLOOKUP(F833,'DB-방치 재화'!$B$3:$I$1800,(MATCH(H833,'DB-방치 재화'!$F$1:$I$1,0)+4),0))*60*24*D833,"0")*(1.7+1.58)</f>
        <v>17918.640000000003</v>
      </c>
      <c r="J833" s="29">
        <f>_xlfn.IFNA(IF(H833='DB-일일 퀘스트'!$F$6,VLOOKUP(F833,'DB-방치 재화'!$B$3:$H$1698,5,0)*VLOOKUP(H833,'DB-일일 퀘스트'!$F$6:$H$13,3,0),IF(H833='DB-일일 퀘스트'!$F$7,VLOOKUP(F833,'DB-방치 재화'!$B$3:$H$1698,6,0)*VLOOKUP(H833,'DB-일일 퀘스트'!$F$6:$H$13,3,0),IF(H833='DB-일일 퀘스트'!$F$8,VLOOKUP(F833,'DB-방치 재화'!$B$3:$H$1698,7,0)*VLOOKUP(H833,'DB-일일 퀘스트'!$F$6:$H$13,3,0),VLOOKUP(H833,'DB-일일 퀘스트'!$F$6:$H$13,3,0)))),"0")</f>
        <v>227.625</v>
      </c>
      <c r="K833" s="29">
        <f>_xlfn.IFNA((IF(H833='DB-주간 퀘스트'!$F$6,VLOOKUP(F833,'DB-방치 재화'!$B$3:$H$1698,5,0)*VLOOKUP(H833,'DB-주간 퀘스트'!$F$6:$H$15,3,0),IF(H833='DB-주간 퀘스트'!$F$7,VLOOKUP(F833,'DB-방치 재화'!$B$3:$H$1698,6,0)*VLOOKUP(H833,'DB-주간 퀘스트'!$F$6:$H$15,3,0),IF(H833='DB-주간 퀘스트'!$F$8,VLOOKUP(F833,'DB-방치 재화'!$B$3:$H$1698,7,0)*VLOOKUP(H833,'DB-주간 퀘스트'!$F$6:$H$15,3,0),VLOOKUP(H833,'DB-주간 퀘스트'!$F$6:$H$15,3,0)))))/7,"0")</f>
        <v>65.035714285714292</v>
      </c>
      <c r="L833" s="29">
        <f t="array" ref="L833">_xlfn.IFNA(IF(H833='DB-아스니아 미션'!$F$8,VLOOKUP('주요 재화 수급처 관리'!$F$10:$F$11,'DB-방치 재화'!$B$3:$H$1698,6,0)*'DB-아스니아 미션'!$H$8,VLOOKUP('주요 재화 수급처 관리'!$H$10:$H$11,'DB-아스니아 미션'!$F$7:$H$10,3,0)),"0")/7</f>
        <v>274.28571428571428</v>
      </c>
      <c r="M833" s="29">
        <f>(((VLOOKUP(F833,'DB-방치 재화'!$B$3:$I$1698,8,0)+8)*(VLOOKUP(H833,'DB-파견 작전실'!$L$8:$M$14,2,0)))*D833)</f>
        <v>316.57253333333335</v>
      </c>
      <c r="N833" s="29">
        <f>_xlfn.IFNA(IF(C833&lt;'DB-선물'!$E$5,VLOOKUP('주요 재화 수급처 관리'!$H$10,'DB-선물'!$G$6:$I$9,3,0),(IF('DB-선물'!$E$11&lt;=C833&lt;'DB-선물'!E779,VLOOKUP('주요 재화 수급처 관리'!$H$10,'DB-선물'!$G$12:$I$15,3,0),VLOOKUP(H833,'DB-선물'!$G$18:$I$21,3,0)))),"0")*6*D833</f>
        <v>0</v>
      </c>
      <c r="O833" s="29">
        <f t="array" ref="O833">(_xlfn.IFNA((VLOOKUP((INDEX('DB-메모리얼'!$F$5:$F$98,MATCH(MIN(ABS('DB-메모리얼'!$F$5:$F$98-'주요 재화 수급처 관리'!$C$10)),ABS('DB-메모리얼'!$F$5:$F$98-'주요 재화 수급처 관리'!$C$10),0))),'DB-메모리얼'!$F$5:$K$98,MATCH(H833,'DB-메모리얼'!$H$3:$K$3,0)+2,0)),"0"))*D833/14</f>
        <v>0</v>
      </c>
      <c r="P833" s="29">
        <f t="shared" si="32"/>
        <v>1028</v>
      </c>
      <c r="Q833" s="299">
        <f t="shared" si="33"/>
        <v>19830.158961904763</v>
      </c>
    </row>
    <row r="834" spans="2:17" ht="18" thickTop="1" thickBot="1" x14ac:dyDescent="0.35">
      <c r="B834" s="22" t="s">
        <v>1613</v>
      </c>
      <c r="C834" s="5">
        <v>203</v>
      </c>
      <c r="D834" s="323">
        <v>1</v>
      </c>
      <c r="E834" s="17"/>
      <c r="F834" s="276">
        <f>VLOOKUP(C834,'DB-캐릭터별 스테이지 매칭'!$E$3:$F$302,2,0)</f>
        <v>906</v>
      </c>
      <c r="G834" s="276" t="str">
        <f>VLOOKUP(F834,'DB-캐릭터별 스테이지 매칭'!$I$3:$L$1698,4,0)</f>
        <v>19-50</v>
      </c>
      <c r="H834" s="276">
        <f>_xlfn.IFNA(VLOOKUP(B834,'DB-서식용'!$D$4:$E$12,2,0),"")</f>
        <v>1040410001</v>
      </c>
      <c r="I834" s="29">
        <f>IFERROR((VLOOKUP(F834,'DB-방치 재화'!$B$3:$I$1800,(MATCH(H834,'DB-방치 재화'!$F$1:$I$1,0)+4),0))*60*24*D834,"0")*(1.7+1.58)</f>
        <v>17994.080000000002</v>
      </c>
      <c r="J834" s="29">
        <f>_xlfn.IFNA(IF(H834='DB-일일 퀘스트'!$F$6,VLOOKUP(F834,'DB-방치 재화'!$B$3:$H$1698,5,0)*VLOOKUP(H834,'DB-일일 퀘스트'!$F$6:$H$13,3,0),IF(H834='DB-일일 퀘스트'!$F$7,VLOOKUP(F834,'DB-방치 재화'!$B$3:$H$1698,6,0)*VLOOKUP(H834,'DB-일일 퀘스트'!$F$6:$H$13,3,0),IF(H834='DB-일일 퀘스트'!$F$8,VLOOKUP(F834,'DB-방치 재화'!$B$3:$H$1698,7,0)*VLOOKUP(H834,'DB-일일 퀘스트'!$F$6:$H$13,3,0),VLOOKUP(H834,'DB-일일 퀘스트'!$F$6:$H$13,3,0)))),"0")</f>
        <v>228.58333333333334</v>
      </c>
      <c r="K834" s="29">
        <f>_xlfn.IFNA((IF(H834='DB-주간 퀘스트'!$F$6,VLOOKUP(F834,'DB-방치 재화'!$B$3:$H$1698,5,0)*VLOOKUP(H834,'DB-주간 퀘스트'!$F$6:$H$15,3,0),IF(H834='DB-주간 퀘스트'!$F$7,VLOOKUP(F834,'DB-방치 재화'!$B$3:$H$1698,6,0)*VLOOKUP(H834,'DB-주간 퀘스트'!$F$6:$H$15,3,0),IF(H834='DB-주간 퀘스트'!$F$8,VLOOKUP(F834,'DB-방치 재화'!$B$3:$H$1698,7,0)*VLOOKUP(H834,'DB-주간 퀘스트'!$F$6:$H$15,3,0),VLOOKUP(H834,'DB-주간 퀘스트'!$F$6:$H$15,3,0)))))/7,"0")</f>
        <v>65.30952380952381</v>
      </c>
      <c r="L834" s="29">
        <f t="array" ref="L834">_xlfn.IFNA(IF(H834='DB-아스니아 미션'!$F$8,VLOOKUP('주요 재화 수급처 관리'!$F$10:$F$11,'DB-방치 재화'!$B$3:$H$1698,6,0)*'DB-아스니아 미션'!$H$8,VLOOKUP('주요 재화 수급처 관리'!$H$10:$H$11,'DB-아스니아 미션'!$F$7:$H$10,3,0)),"0")/7</f>
        <v>274.28571428571428</v>
      </c>
      <c r="M834" s="29">
        <f>(((VLOOKUP(F834,'DB-방치 재화'!$B$3:$I$1698,8,0)+8)*(VLOOKUP(H834,'DB-파견 작전실'!$L$8:$M$14,2,0)))*D834)</f>
        <v>316.57253333333335</v>
      </c>
      <c r="N834" s="29">
        <f>_xlfn.IFNA(IF(C834&lt;'DB-선물'!$E$5,VLOOKUP('주요 재화 수급처 관리'!$H$10,'DB-선물'!$G$6:$I$9,3,0),(IF('DB-선물'!$E$11&lt;=C834&lt;'DB-선물'!E780,VLOOKUP('주요 재화 수급처 관리'!$H$10,'DB-선물'!$G$12:$I$15,3,0),VLOOKUP(H834,'DB-선물'!$G$18:$I$21,3,0)))),"0")*6*D834</f>
        <v>0</v>
      </c>
      <c r="O834" s="29">
        <f t="array" ref="O834">(_xlfn.IFNA((VLOOKUP((INDEX('DB-메모리얼'!$F$5:$F$98,MATCH(MIN(ABS('DB-메모리얼'!$F$5:$F$98-'주요 재화 수급처 관리'!$C$10)),ABS('DB-메모리얼'!$F$5:$F$98-'주요 재화 수급처 관리'!$C$10),0))),'DB-메모리얼'!$F$5:$K$98,MATCH(H834,'DB-메모리얼'!$H$3:$K$3,0)+2,0)),"0"))*D834/14</f>
        <v>0</v>
      </c>
      <c r="P834" s="29">
        <f t="shared" si="32"/>
        <v>1028</v>
      </c>
      <c r="Q834" s="299">
        <f t="shared" si="33"/>
        <v>19906.831104761903</v>
      </c>
    </row>
    <row r="835" spans="2:17" ht="18" thickTop="1" thickBot="1" x14ac:dyDescent="0.35">
      <c r="B835" s="22" t="s">
        <v>1613</v>
      </c>
      <c r="C835" s="5">
        <v>204</v>
      </c>
      <c r="D835" s="323">
        <v>1</v>
      </c>
      <c r="E835" s="17"/>
      <c r="F835" s="276">
        <f>VLOOKUP(C835,'DB-캐릭터별 스테이지 매칭'!$E$3:$F$302,2,0)</f>
        <v>913</v>
      </c>
      <c r="G835" s="276" t="str">
        <f>VLOOKUP(F835,'DB-캐릭터별 스테이지 매칭'!$I$3:$L$1698,4,0)</f>
        <v>19-57</v>
      </c>
      <c r="H835" s="276">
        <f>_xlfn.IFNA(VLOOKUP(B835,'DB-서식용'!$D$4:$E$12,2,0),"")</f>
        <v>1040410001</v>
      </c>
      <c r="I835" s="29">
        <f>IFERROR((VLOOKUP(F835,'DB-방치 재화'!$B$3:$I$1800,(MATCH(H835,'DB-방치 재화'!$F$1:$I$1,0)+4),0))*60*24*D835,"0")*(1.7+1.58)</f>
        <v>18059.68</v>
      </c>
      <c r="J835" s="29">
        <f>_xlfn.IFNA(IF(H835='DB-일일 퀘스트'!$F$6,VLOOKUP(F835,'DB-방치 재화'!$B$3:$H$1698,5,0)*VLOOKUP(H835,'DB-일일 퀘스트'!$F$6:$H$13,3,0),IF(H835='DB-일일 퀘스트'!$F$7,VLOOKUP(F835,'DB-방치 재화'!$B$3:$H$1698,6,0)*VLOOKUP(H835,'DB-일일 퀘스트'!$F$6:$H$13,3,0),IF(H835='DB-일일 퀘스트'!$F$8,VLOOKUP(F835,'DB-방치 재화'!$B$3:$H$1698,7,0)*VLOOKUP(H835,'DB-일일 퀘스트'!$F$6:$H$13,3,0),VLOOKUP(H835,'DB-일일 퀘스트'!$F$6:$H$13,3,0)))),"0")</f>
        <v>229.41666666666666</v>
      </c>
      <c r="K835" s="29">
        <f>_xlfn.IFNA((IF(H835='DB-주간 퀘스트'!$F$6,VLOOKUP(F835,'DB-방치 재화'!$B$3:$H$1698,5,0)*VLOOKUP(H835,'DB-주간 퀘스트'!$F$6:$H$15,3,0),IF(H835='DB-주간 퀘스트'!$F$7,VLOOKUP(F835,'DB-방치 재화'!$B$3:$H$1698,6,0)*VLOOKUP(H835,'DB-주간 퀘스트'!$F$6:$H$15,3,0),IF(H835='DB-주간 퀘스트'!$F$8,VLOOKUP(F835,'DB-방치 재화'!$B$3:$H$1698,7,0)*VLOOKUP(H835,'DB-주간 퀘스트'!$F$6:$H$15,3,0),VLOOKUP(H835,'DB-주간 퀘스트'!$F$6:$H$15,3,0)))))/7,"0")</f>
        <v>65.547619047619051</v>
      </c>
      <c r="L835" s="29">
        <f t="array" ref="L835">_xlfn.IFNA(IF(H835='DB-아스니아 미션'!$F$8,VLOOKUP('주요 재화 수급처 관리'!$F$10:$F$11,'DB-방치 재화'!$B$3:$H$1698,6,0)*'DB-아스니아 미션'!$H$8,VLOOKUP('주요 재화 수급처 관리'!$H$10:$H$11,'DB-아스니아 미션'!$F$7:$H$10,3,0)),"0")/7</f>
        <v>274.28571428571428</v>
      </c>
      <c r="M835" s="29">
        <f>(((VLOOKUP(F835,'DB-방치 재화'!$B$3:$I$1698,8,0)+8)*(VLOOKUP(H835,'DB-파견 작전실'!$L$8:$M$14,2,0)))*D835)</f>
        <v>316.57253333333335</v>
      </c>
      <c r="N835" s="29">
        <f>_xlfn.IFNA(IF(C835&lt;'DB-선물'!$E$5,VLOOKUP('주요 재화 수급처 관리'!$H$10,'DB-선물'!$G$6:$I$9,3,0),(IF('DB-선물'!$E$11&lt;=C835&lt;'DB-선물'!E781,VLOOKUP('주요 재화 수급처 관리'!$H$10,'DB-선물'!$G$12:$I$15,3,0),VLOOKUP(H835,'DB-선물'!$G$18:$I$21,3,0)))),"0")*6*D835</f>
        <v>0</v>
      </c>
      <c r="O835" s="29">
        <f t="array" ref="O835">(_xlfn.IFNA((VLOOKUP((INDEX('DB-메모리얼'!$F$5:$F$98,MATCH(MIN(ABS('DB-메모리얼'!$F$5:$F$98-'주요 재화 수급처 관리'!$C$10)),ABS('DB-메모리얼'!$F$5:$F$98-'주요 재화 수급처 관리'!$C$10),0))),'DB-메모리얼'!$F$5:$K$98,MATCH(H835,'DB-메모리얼'!$H$3:$K$3,0)+2,0)),"0"))*D835/14</f>
        <v>0</v>
      </c>
      <c r="P835" s="29">
        <f t="shared" si="32"/>
        <v>1028</v>
      </c>
      <c r="Q835" s="299">
        <f t="shared" si="33"/>
        <v>19973.502533333332</v>
      </c>
    </row>
    <row r="836" spans="2:17" ht="18" thickTop="1" thickBot="1" x14ac:dyDescent="0.35">
      <c r="B836" s="22" t="s">
        <v>1613</v>
      </c>
      <c r="C836" s="116">
        <v>205</v>
      </c>
      <c r="D836" s="323">
        <v>1</v>
      </c>
      <c r="E836" s="17"/>
      <c r="F836" s="276">
        <f>VLOOKUP(C836,'DB-캐릭터별 스테이지 매칭'!$E$3:$F$302,2,0)</f>
        <v>920</v>
      </c>
      <c r="G836" s="276" t="str">
        <f>VLOOKUP(F836,'DB-캐릭터별 스테이지 매칭'!$I$3:$L$1698,4,0)</f>
        <v>20-4</v>
      </c>
      <c r="H836" s="276">
        <f>_xlfn.IFNA(VLOOKUP(B836,'DB-서식용'!$D$4:$E$12,2,0),"")</f>
        <v>1040410001</v>
      </c>
      <c r="I836" s="29">
        <f>IFERROR((VLOOKUP(F836,'DB-방치 재화'!$B$3:$I$1800,(MATCH(H836,'DB-방치 재화'!$F$1:$I$1,0)+4),0))*60*24*D836,"0")*(1.7+1.58)</f>
        <v>18125.280000000002</v>
      </c>
      <c r="J836" s="29">
        <f>_xlfn.IFNA(IF(H836='DB-일일 퀘스트'!$F$6,VLOOKUP(F836,'DB-방치 재화'!$B$3:$H$1698,5,0)*VLOOKUP(H836,'DB-일일 퀘스트'!$F$6:$H$13,3,0),IF(H836='DB-일일 퀘스트'!$F$7,VLOOKUP(F836,'DB-방치 재화'!$B$3:$H$1698,6,0)*VLOOKUP(H836,'DB-일일 퀘스트'!$F$6:$H$13,3,0),IF(H836='DB-일일 퀘스트'!$F$8,VLOOKUP(F836,'DB-방치 재화'!$B$3:$H$1698,7,0)*VLOOKUP(H836,'DB-일일 퀘스트'!$F$6:$H$13,3,0),VLOOKUP(H836,'DB-일일 퀘스트'!$F$6:$H$13,3,0)))),"0")</f>
        <v>230.25</v>
      </c>
      <c r="K836" s="29">
        <f>_xlfn.IFNA((IF(H836='DB-주간 퀘스트'!$F$6,VLOOKUP(F836,'DB-방치 재화'!$B$3:$H$1698,5,0)*VLOOKUP(H836,'DB-주간 퀘스트'!$F$6:$H$15,3,0),IF(H836='DB-주간 퀘스트'!$F$7,VLOOKUP(F836,'DB-방치 재화'!$B$3:$H$1698,6,0)*VLOOKUP(H836,'DB-주간 퀘스트'!$F$6:$H$15,3,0),IF(H836='DB-주간 퀘스트'!$F$8,VLOOKUP(F836,'DB-방치 재화'!$B$3:$H$1698,7,0)*VLOOKUP(H836,'DB-주간 퀘스트'!$F$6:$H$15,3,0),VLOOKUP(H836,'DB-주간 퀘스트'!$F$6:$H$15,3,0)))))/7,"0")</f>
        <v>65.785714285714292</v>
      </c>
      <c r="L836" s="29">
        <f t="array" ref="L836">_xlfn.IFNA(IF(H836='DB-아스니아 미션'!$F$8,VLOOKUP('주요 재화 수급처 관리'!$F$10:$F$11,'DB-방치 재화'!$B$3:$H$1698,6,0)*'DB-아스니아 미션'!$H$8,VLOOKUP('주요 재화 수급처 관리'!$H$10:$H$11,'DB-아스니아 미션'!$F$7:$H$10,3,0)),"0")/7</f>
        <v>274.28571428571428</v>
      </c>
      <c r="M836" s="29">
        <f>(((VLOOKUP(F836,'DB-방치 재화'!$B$3:$I$1698,8,0)+8)*(VLOOKUP(H836,'DB-파견 작전실'!$L$8:$M$14,2,0)))*D836)</f>
        <v>316.57253333333335</v>
      </c>
      <c r="N836" s="29">
        <f>_xlfn.IFNA(IF(C836&lt;'DB-선물'!$E$5,VLOOKUP('주요 재화 수급처 관리'!$H$10,'DB-선물'!$G$6:$I$9,3,0),(IF('DB-선물'!$E$11&lt;=C836&lt;'DB-선물'!E782,VLOOKUP('주요 재화 수급처 관리'!$H$10,'DB-선물'!$G$12:$I$15,3,0),VLOOKUP(H836,'DB-선물'!$G$18:$I$21,3,0)))),"0")*6*D836</f>
        <v>0</v>
      </c>
      <c r="O836" s="29">
        <f t="array" ref="O836">(_xlfn.IFNA((VLOOKUP((INDEX('DB-메모리얼'!$F$5:$F$98,MATCH(MIN(ABS('DB-메모리얼'!$F$5:$F$98-'주요 재화 수급처 관리'!$C$10)),ABS('DB-메모리얼'!$F$5:$F$98-'주요 재화 수급처 관리'!$C$10),0))),'DB-메모리얼'!$F$5:$K$98,MATCH(H836,'DB-메모리얼'!$H$3:$K$3,0)+2,0)),"0"))*D836/14</f>
        <v>0</v>
      </c>
      <c r="P836" s="29">
        <f t="shared" si="32"/>
        <v>1028</v>
      </c>
      <c r="Q836" s="299">
        <f t="shared" si="33"/>
        <v>20040.173961904762</v>
      </c>
    </row>
    <row r="837" spans="2:17" ht="18" thickTop="1" thickBot="1" x14ac:dyDescent="0.35">
      <c r="B837" s="22" t="s">
        <v>1613</v>
      </c>
      <c r="C837" s="116">
        <v>206</v>
      </c>
      <c r="D837" s="323">
        <v>1</v>
      </c>
      <c r="E837" s="17"/>
      <c r="F837" s="276">
        <f>VLOOKUP(C837,'DB-캐릭터별 스테이지 매칭'!$E$3:$F$302,2,0)</f>
        <v>927</v>
      </c>
      <c r="G837" s="276" t="str">
        <f>VLOOKUP(F837,'DB-캐릭터별 스테이지 매칭'!$I$3:$L$1698,4,0)</f>
        <v>20-11</v>
      </c>
      <c r="H837" s="276">
        <f>_xlfn.IFNA(VLOOKUP(B837,'DB-서식용'!$D$4:$E$12,2,0),"")</f>
        <v>1040410001</v>
      </c>
      <c r="I837" s="29">
        <f>IFERROR((VLOOKUP(F837,'DB-방치 재화'!$B$3:$I$1800,(MATCH(H837,'DB-방치 재화'!$F$1:$I$1,0)+4),0))*60*24*D837,"0")*(1.7+1.58)</f>
        <v>18190.88</v>
      </c>
      <c r="J837" s="29">
        <f>_xlfn.IFNA(IF(H837='DB-일일 퀘스트'!$F$6,VLOOKUP(F837,'DB-방치 재화'!$B$3:$H$1698,5,0)*VLOOKUP(H837,'DB-일일 퀘스트'!$F$6:$H$13,3,0),IF(H837='DB-일일 퀘스트'!$F$7,VLOOKUP(F837,'DB-방치 재화'!$B$3:$H$1698,6,0)*VLOOKUP(H837,'DB-일일 퀘스트'!$F$6:$H$13,3,0),IF(H837='DB-일일 퀘스트'!$F$8,VLOOKUP(F837,'DB-방치 재화'!$B$3:$H$1698,7,0)*VLOOKUP(H837,'DB-일일 퀘스트'!$F$6:$H$13,3,0),VLOOKUP(H837,'DB-일일 퀘스트'!$F$6:$H$13,3,0)))),"0")</f>
        <v>231.08333333333331</v>
      </c>
      <c r="K837" s="29">
        <f>_xlfn.IFNA((IF(H837='DB-주간 퀘스트'!$F$6,VLOOKUP(F837,'DB-방치 재화'!$B$3:$H$1698,5,0)*VLOOKUP(H837,'DB-주간 퀘스트'!$F$6:$H$15,3,0),IF(H837='DB-주간 퀘스트'!$F$7,VLOOKUP(F837,'DB-방치 재화'!$B$3:$H$1698,6,0)*VLOOKUP(H837,'DB-주간 퀘스트'!$F$6:$H$15,3,0),IF(H837='DB-주간 퀘스트'!$F$8,VLOOKUP(F837,'DB-방치 재화'!$B$3:$H$1698,7,0)*VLOOKUP(H837,'DB-주간 퀘스트'!$F$6:$H$15,3,0),VLOOKUP(H837,'DB-주간 퀘스트'!$F$6:$H$15,3,0)))))/7,"0")</f>
        <v>66.023809523809518</v>
      </c>
      <c r="L837" s="29">
        <f t="array" ref="L837">_xlfn.IFNA(IF(H837='DB-아스니아 미션'!$F$8,VLOOKUP('주요 재화 수급처 관리'!$F$10:$F$11,'DB-방치 재화'!$B$3:$H$1698,6,0)*'DB-아스니아 미션'!$H$8,VLOOKUP('주요 재화 수급처 관리'!$H$10:$H$11,'DB-아스니아 미션'!$F$7:$H$10,3,0)),"0")/7</f>
        <v>274.28571428571428</v>
      </c>
      <c r="M837" s="29">
        <f>(((VLOOKUP(F837,'DB-방치 재화'!$B$3:$I$1698,8,0)+8)*(VLOOKUP(H837,'DB-파견 작전실'!$L$8:$M$14,2,0)))*D837)</f>
        <v>316.57253333333335</v>
      </c>
      <c r="N837" s="29">
        <f>_xlfn.IFNA(IF(C837&lt;'DB-선물'!$E$5,VLOOKUP('주요 재화 수급처 관리'!$H$10,'DB-선물'!$G$6:$I$9,3,0),(IF('DB-선물'!$E$11&lt;=C837&lt;'DB-선물'!E783,VLOOKUP('주요 재화 수급처 관리'!$H$10,'DB-선물'!$G$12:$I$15,3,0),VLOOKUP(H837,'DB-선물'!$G$18:$I$21,3,0)))),"0")*6*D837</f>
        <v>0</v>
      </c>
      <c r="O837" s="29">
        <f t="array" ref="O837">(_xlfn.IFNA((VLOOKUP((INDEX('DB-메모리얼'!$F$5:$F$98,MATCH(MIN(ABS('DB-메모리얼'!$F$5:$F$98-'주요 재화 수급처 관리'!$C$10)),ABS('DB-메모리얼'!$F$5:$F$98-'주요 재화 수급처 관리'!$C$10),0))),'DB-메모리얼'!$F$5:$K$98,MATCH(H837,'DB-메모리얼'!$H$3:$K$3,0)+2,0)),"0"))*D837/14</f>
        <v>0</v>
      </c>
      <c r="P837" s="29">
        <f t="shared" si="32"/>
        <v>1028</v>
      </c>
      <c r="Q837" s="299">
        <f t="shared" si="33"/>
        <v>20106.845390476188</v>
      </c>
    </row>
    <row r="838" spans="2:17" ht="18" thickTop="1" thickBot="1" x14ac:dyDescent="0.35">
      <c r="B838" s="22" t="s">
        <v>1613</v>
      </c>
      <c r="C838" s="116">
        <v>207</v>
      </c>
      <c r="D838" s="323">
        <v>1</v>
      </c>
      <c r="E838" s="17"/>
      <c r="F838" s="276">
        <f>VLOOKUP(C838,'DB-캐릭터별 스테이지 매칭'!$E$3:$F$302,2,0)</f>
        <v>934</v>
      </c>
      <c r="G838" s="276" t="str">
        <f>VLOOKUP(F838,'DB-캐릭터별 스테이지 매칭'!$I$3:$L$1698,4,0)</f>
        <v>20-18</v>
      </c>
      <c r="H838" s="276">
        <f>_xlfn.IFNA(VLOOKUP(B838,'DB-서식용'!$D$4:$E$12,2,0),"")</f>
        <v>1040410001</v>
      </c>
      <c r="I838" s="29">
        <f>IFERROR((VLOOKUP(F838,'DB-방치 재화'!$B$3:$I$1800,(MATCH(H838,'DB-방치 재화'!$F$1:$I$1,0)+4),0))*60*24*D838,"0")*(1.7+1.58)</f>
        <v>18259.760000000002</v>
      </c>
      <c r="J838" s="29">
        <f>_xlfn.IFNA(IF(H838='DB-일일 퀘스트'!$F$6,VLOOKUP(F838,'DB-방치 재화'!$B$3:$H$1698,5,0)*VLOOKUP(H838,'DB-일일 퀘스트'!$F$6:$H$13,3,0),IF(H838='DB-일일 퀘스트'!$F$7,VLOOKUP(F838,'DB-방치 재화'!$B$3:$H$1698,6,0)*VLOOKUP(H838,'DB-일일 퀘스트'!$F$6:$H$13,3,0),IF(H838='DB-일일 퀘스트'!$F$8,VLOOKUP(F838,'DB-방치 재화'!$B$3:$H$1698,7,0)*VLOOKUP(H838,'DB-일일 퀘스트'!$F$6:$H$13,3,0),VLOOKUP(H838,'DB-일일 퀘스트'!$F$6:$H$13,3,0)))),"0")</f>
        <v>231.95833333333331</v>
      </c>
      <c r="K838" s="29">
        <f>_xlfn.IFNA((IF(H838='DB-주간 퀘스트'!$F$6,VLOOKUP(F838,'DB-방치 재화'!$B$3:$H$1698,5,0)*VLOOKUP(H838,'DB-주간 퀘스트'!$F$6:$H$15,3,0),IF(H838='DB-주간 퀘스트'!$F$7,VLOOKUP(F838,'DB-방치 재화'!$B$3:$H$1698,6,0)*VLOOKUP(H838,'DB-주간 퀘스트'!$F$6:$H$15,3,0),IF(H838='DB-주간 퀘스트'!$F$8,VLOOKUP(F838,'DB-방치 재화'!$B$3:$H$1698,7,0)*VLOOKUP(H838,'DB-주간 퀘스트'!$F$6:$H$15,3,0),VLOOKUP(H838,'DB-주간 퀘스트'!$F$6:$H$15,3,0)))))/7,"0")</f>
        <v>66.273809523809518</v>
      </c>
      <c r="L838" s="29">
        <f t="array" ref="L838">_xlfn.IFNA(IF(H838='DB-아스니아 미션'!$F$8,VLOOKUP('주요 재화 수급처 관리'!$F$10:$F$11,'DB-방치 재화'!$B$3:$H$1698,6,0)*'DB-아스니아 미션'!$H$8,VLOOKUP('주요 재화 수급처 관리'!$H$10:$H$11,'DB-아스니아 미션'!$F$7:$H$10,3,0)),"0")/7</f>
        <v>274.28571428571428</v>
      </c>
      <c r="M838" s="29">
        <f>(((VLOOKUP(F838,'DB-방치 재화'!$B$3:$I$1698,8,0)+8)*(VLOOKUP(H838,'DB-파견 작전실'!$L$8:$M$14,2,0)))*D838)</f>
        <v>316.57253333333335</v>
      </c>
      <c r="N838" s="29">
        <f>_xlfn.IFNA(IF(C838&lt;'DB-선물'!$E$5,VLOOKUP('주요 재화 수급처 관리'!$H$10,'DB-선물'!$G$6:$I$9,3,0),(IF('DB-선물'!$E$11&lt;=C838&lt;'DB-선물'!E784,VLOOKUP('주요 재화 수급처 관리'!$H$10,'DB-선물'!$G$12:$I$15,3,0),VLOOKUP(H838,'DB-선물'!$G$18:$I$21,3,0)))),"0")*6*D838</f>
        <v>0</v>
      </c>
      <c r="O838" s="29">
        <f t="array" ref="O838">(_xlfn.IFNA((VLOOKUP((INDEX('DB-메모리얼'!$F$5:$F$98,MATCH(MIN(ABS('DB-메모리얼'!$F$5:$F$98-'주요 재화 수급처 관리'!$C$10)),ABS('DB-메모리얼'!$F$5:$F$98-'주요 재화 수급처 관리'!$C$10),0))),'DB-메모리얼'!$F$5:$K$98,MATCH(H838,'DB-메모리얼'!$H$3:$K$3,0)+2,0)),"0"))*D838/14</f>
        <v>0</v>
      </c>
      <c r="P838" s="29">
        <f t="shared" si="32"/>
        <v>1028</v>
      </c>
      <c r="Q838" s="299">
        <f t="shared" si="33"/>
        <v>20176.850390476189</v>
      </c>
    </row>
    <row r="839" spans="2:17" ht="18" thickTop="1" thickBot="1" x14ac:dyDescent="0.35">
      <c r="B839" s="22" t="s">
        <v>1613</v>
      </c>
      <c r="C839" s="116">
        <v>208</v>
      </c>
      <c r="D839" s="323">
        <v>1</v>
      </c>
      <c r="E839" s="17"/>
      <c r="F839" s="276">
        <f>VLOOKUP(C839,'DB-캐릭터별 스테이지 매칭'!$E$3:$F$302,2,0)</f>
        <v>942</v>
      </c>
      <c r="G839" s="276" t="str">
        <f>VLOOKUP(F839,'DB-캐릭터별 스테이지 매칭'!$I$3:$L$1698,4,0)</f>
        <v>20-26</v>
      </c>
      <c r="H839" s="276">
        <f>_xlfn.IFNA(VLOOKUP(B839,'DB-서식용'!$D$4:$E$12,2,0),"")</f>
        <v>1040410001</v>
      </c>
      <c r="I839" s="29">
        <f>IFERROR((VLOOKUP(F839,'DB-방치 재화'!$B$3:$I$1800,(MATCH(H839,'DB-방치 재화'!$F$1:$I$1,0)+4),0))*60*24*D839,"0")*(1.7+1.58)</f>
        <v>18335.2</v>
      </c>
      <c r="J839" s="29">
        <f>_xlfn.IFNA(IF(H839='DB-일일 퀘스트'!$F$6,VLOOKUP(F839,'DB-방치 재화'!$B$3:$H$1698,5,0)*VLOOKUP(H839,'DB-일일 퀘스트'!$F$6:$H$13,3,0),IF(H839='DB-일일 퀘스트'!$F$7,VLOOKUP(F839,'DB-방치 재화'!$B$3:$H$1698,6,0)*VLOOKUP(H839,'DB-일일 퀘스트'!$F$6:$H$13,3,0),IF(H839='DB-일일 퀘스트'!$F$8,VLOOKUP(F839,'DB-방치 재화'!$B$3:$H$1698,7,0)*VLOOKUP(H839,'DB-일일 퀘스트'!$F$6:$H$13,3,0),VLOOKUP(H839,'DB-일일 퀘스트'!$F$6:$H$13,3,0)))),"0")</f>
        <v>232.91666666666669</v>
      </c>
      <c r="K839" s="29">
        <f>_xlfn.IFNA((IF(H839='DB-주간 퀘스트'!$F$6,VLOOKUP(F839,'DB-방치 재화'!$B$3:$H$1698,5,0)*VLOOKUP(H839,'DB-주간 퀘스트'!$F$6:$H$15,3,0),IF(H839='DB-주간 퀘스트'!$F$7,VLOOKUP(F839,'DB-방치 재화'!$B$3:$H$1698,6,0)*VLOOKUP(H839,'DB-주간 퀘스트'!$F$6:$H$15,3,0),IF(H839='DB-주간 퀘스트'!$F$8,VLOOKUP(F839,'DB-방치 재화'!$B$3:$H$1698,7,0)*VLOOKUP(H839,'DB-주간 퀘스트'!$F$6:$H$15,3,0),VLOOKUP(H839,'DB-주간 퀘스트'!$F$6:$H$15,3,0)))))/7,"0")</f>
        <v>66.547619047619051</v>
      </c>
      <c r="L839" s="29">
        <f t="array" ref="L839">_xlfn.IFNA(IF(H839='DB-아스니아 미션'!$F$8,VLOOKUP('주요 재화 수급처 관리'!$F$10:$F$11,'DB-방치 재화'!$B$3:$H$1698,6,0)*'DB-아스니아 미션'!$H$8,VLOOKUP('주요 재화 수급처 관리'!$H$10:$H$11,'DB-아스니아 미션'!$F$7:$H$10,3,0)),"0")/7</f>
        <v>274.28571428571428</v>
      </c>
      <c r="M839" s="29">
        <f>(((VLOOKUP(F839,'DB-방치 재화'!$B$3:$I$1698,8,0)+8)*(VLOOKUP(H839,'DB-파견 작전실'!$L$8:$M$14,2,0)))*D839)</f>
        <v>316.57253333333335</v>
      </c>
      <c r="N839" s="29">
        <f>_xlfn.IFNA(IF(C839&lt;'DB-선물'!$E$5,VLOOKUP('주요 재화 수급처 관리'!$H$10,'DB-선물'!$G$6:$I$9,3,0),(IF('DB-선물'!$E$11&lt;=C839&lt;'DB-선물'!E785,VLOOKUP('주요 재화 수급처 관리'!$H$10,'DB-선물'!$G$12:$I$15,3,0),VLOOKUP(H839,'DB-선물'!$G$18:$I$21,3,0)))),"0")*6*D839</f>
        <v>0</v>
      </c>
      <c r="O839" s="29">
        <f t="array" ref="O839">(_xlfn.IFNA((VLOOKUP((INDEX('DB-메모리얼'!$F$5:$F$98,MATCH(MIN(ABS('DB-메모리얼'!$F$5:$F$98-'주요 재화 수급처 관리'!$C$10)),ABS('DB-메모리얼'!$F$5:$F$98-'주요 재화 수급처 관리'!$C$10),0))),'DB-메모리얼'!$F$5:$K$98,MATCH(H839,'DB-메모리얼'!$H$3:$K$3,0)+2,0)),"0"))*D839/14</f>
        <v>0</v>
      </c>
      <c r="P839" s="29">
        <f t="shared" si="32"/>
        <v>1028</v>
      </c>
      <c r="Q839" s="299">
        <f t="shared" si="33"/>
        <v>20253.522533333333</v>
      </c>
    </row>
    <row r="840" spans="2:17" ht="18" thickTop="1" thickBot="1" x14ac:dyDescent="0.35">
      <c r="B840" s="22" t="s">
        <v>1613</v>
      </c>
      <c r="C840" s="116">
        <v>209</v>
      </c>
      <c r="D840" s="323">
        <v>1</v>
      </c>
      <c r="E840" s="17"/>
      <c r="F840" s="276">
        <f>VLOOKUP(C840,'DB-캐릭터별 스테이지 매칭'!$E$3:$F$302,2,0)</f>
        <v>949</v>
      </c>
      <c r="G840" s="276" t="str">
        <f>VLOOKUP(F840,'DB-캐릭터별 스테이지 매칭'!$I$3:$L$1698,4,0)</f>
        <v>20-33</v>
      </c>
      <c r="H840" s="276">
        <f>_xlfn.IFNA(VLOOKUP(B840,'DB-서식용'!$D$4:$E$12,2,0),"")</f>
        <v>1040410001</v>
      </c>
      <c r="I840" s="29">
        <f>IFERROR((VLOOKUP(F840,'DB-방치 재화'!$B$3:$I$1800,(MATCH(H840,'DB-방치 재화'!$F$1:$I$1,0)+4),0))*60*24*D840,"0")*(1.7+1.58)</f>
        <v>18400.800000000003</v>
      </c>
      <c r="J840" s="29">
        <f>_xlfn.IFNA(IF(H840='DB-일일 퀘스트'!$F$6,VLOOKUP(F840,'DB-방치 재화'!$B$3:$H$1698,5,0)*VLOOKUP(H840,'DB-일일 퀘스트'!$F$6:$H$13,3,0),IF(H840='DB-일일 퀘스트'!$F$7,VLOOKUP(F840,'DB-방치 재화'!$B$3:$H$1698,6,0)*VLOOKUP(H840,'DB-일일 퀘스트'!$F$6:$H$13,3,0),IF(H840='DB-일일 퀘스트'!$F$8,VLOOKUP(F840,'DB-방치 재화'!$B$3:$H$1698,7,0)*VLOOKUP(H840,'DB-일일 퀘스트'!$F$6:$H$13,3,0),VLOOKUP(H840,'DB-일일 퀘스트'!$F$6:$H$13,3,0)))),"0")</f>
        <v>233.75</v>
      </c>
      <c r="K840" s="29">
        <f>_xlfn.IFNA((IF(H840='DB-주간 퀘스트'!$F$6,VLOOKUP(F840,'DB-방치 재화'!$B$3:$H$1698,5,0)*VLOOKUP(H840,'DB-주간 퀘스트'!$F$6:$H$15,3,0),IF(H840='DB-주간 퀘스트'!$F$7,VLOOKUP(F840,'DB-방치 재화'!$B$3:$H$1698,6,0)*VLOOKUP(H840,'DB-주간 퀘스트'!$F$6:$H$15,3,0),IF(H840='DB-주간 퀘스트'!$F$8,VLOOKUP(F840,'DB-방치 재화'!$B$3:$H$1698,7,0)*VLOOKUP(H840,'DB-주간 퀘스트'!$F$6:$H$15,3,0),VLOOKUP(H840,'DB-주간 퀘스트'!$F$6:$H$15,3,0)))))/7,"0")</f>
        <v>66.785714285714292</v>
      </c>
      <c r="L840" s="29">
        <f t="array" ref="L840">_xlfn.IFNA(IF(H840='DB-아스니아 미션'!$F$8,VLOOKUP('주요 재화 수급처 관리'!$F$10:$F$11,'DB-방치 재화'!$B$3:$H$1698,6,0)*'DB-아스니아 미션'!$H$8,VLOOKUP('주요 재화 수급처 관리'!$H$10:$H$11,'DB-아스니아 미션'!$F$7:$H$10,3,0)),"0")/7</f>
        <v>274.28571428571428</v>
      </c>
      <c r="M840" s="29">
        <f>(((VLOOKUP(F840,'DB-방치 재화'!$B$3:$I$1698,8,0)+8)*(VLOOKUP(H840,'DB-파견 작전실'!$L$8:$M$14,2,0)))*D840)</f>
        <v>316.57253333333335</v>
      </c>
      <c r="N840" s="29">
        <f>_xlfn.IFNA(IF(C840&lt;'DB-선물'!$E$5,VLOOKUP('주요 재화 수급처 관리'!$H$10,'DB-선물'!$G$6:$I$9,3,0),(IF('DB-선물'!$E$11&lt;=C840&lt;'DB-선물'!E786,VLOOKUP('주요 재화 수급처 관리'!$H$10,'DB-선물'!$G$12:$I$15,3,0),VLOOKUP(H840,'DB-선물'!$G$18:$I$21,3,0)))),"0")*6*D840</f>
        <v>0</v>
      </c>
      <c r="O840" s="29">
        <f t="array" ref="O840">(_xlfn.IFNA((VLOOKUP((INDEX('DB-메모리얼'!$F$5:$F$98,MATCH(MIN(ABS('DB-메모리얼'!$F$5:$F$98-'주요 재화 수급처 관리'!$C$10)),ABS('DB-메모리얼'!$F$5:$F$98-'주요 재화 수급처 관리'!$C$10),0))),'DB-메모리얼'!$F$5:$K$98,MATCH(H840,'DB-메모리얼'!$H$3:$K$3,0)+2,0)),"0"))*D840/14</f>
        <v>0</v>
      </c>
      <c r="P840" s="29">
        <f t="shared" si="32"/>
        <v>1028</v>
      </c>
      <c r="Q840" s="299">
        <f t="shared" si="33"/>
        <v>20320.193961904763</v>
      </c>
    </row>
    <row r="841" spans="2:17" ht="18" thickTop="1" thickBot="1" x14ac:dyDescent="0.35">
      <c r="B841" s="22" t="s">
        <v>1613</v>
      </c>
      <c r="C841" s="116">
        <v>210</v>
      </c>
      <c r="D841" s="323">
        <v>1</v>
      </c>
      <c r="E841" s="17"/>
      <c r="F841" s="276">
        <f>VLOOKUP(C841,'DB-캐릭터별 스테이지 매칭'!$E$3:$F$302,2,0)</f>
        <v>956</v>
      </c>
      <c r="G841" s="276" t="str">
        <f>VLOOKUP(F841,'DB-캐릭터별 스테이지 매칭'!$I$3:$L$1698,4,0)</f>
        <v>20-40</v>
      </c>
      <c r="H841" s="276">
        <f>_xlfn.IFNA(VLOOKUP(B841,'DB-서식용'!$D$4:$E$12,2,0),"")</f>
        <v>1040410001</v>
      </c>
      <c r="I841" s="29">
        <f>IFERROR((VLOOKUP(F841,'DB-방치 재화'!$B$3:$I$1800,(MATCH(H841,'DB-방치 재화'!$F$1:$I$1,0)+4),0))*60*24*D841,"0")*(1.7+1.58)</f>
        <v>18466.400000000001</v>
      </c>
      <c r="J841" s="29">
        <f>_xlfn.IFNA(IF(H841='DB-일일 퀘스트'!$F$6,VLOOKUP(F841,'DB-방치 재화'!$B$3:$H$1698,5,0)*VLOOKUP(H841,'DB-일일 퀘스트'!$F$6:$H$13,3,0),IF(H841='DB-일일 퀘스트'!$F$7,VLOOKUP(F841,'DB-방치 재화'!$B$3:$H$1698,6,0)*VLOOKUP(H841,'DB-일일 퀘스트'!$F$6:$H$13,3,0),IF(H841='DB-일일 퀘스트'!$F$8,VLOOKUP(F841,'DB-방치 재화'!$B$3:$H$1698,7,0)*VLOOKUP(H841,'DB-일일 퀘스트'!$F$6:$H$13,3,0),VLOOKUP(H841,'DB-일일 퀘스트'!$F$6:$H$13,3,0)))),"0")</f>
        <v>234.58333333333334</v>
      </c>
      <c r="K841" s="29">
        <f>_xlfn.IFNA((IF(H841='DB-주간 퀘스트'!$F$6,VLOOKUP(F841,'DB-방치 재화'!$B$3:$H$1698,5,0)*VLOOKUP(H841,'DB-주간 퀘스트'!$F$6:$H$15,3,0),IF(H841='DB-주간 퀘스트'!$F$7,VLOOKUP(F841,'DB-방치 재화'!$B$3:$H$1698,6,0)*VLOOKUP(H841,'DB-주간 퀘스트'!$F$6:$H$15,3,0),IF(H841='DB-주간 퀘스트'!$F$8,VLOOKUP(F841,'DB-방치 재화'!$B$3:$H$1698,7,0)*VLOOKUP(H841,'DB-주간 퀘스트'!$F$6:$H$15,3,0),VLOOKUP(H841,'DB-주간 퀘스트'!$F$6:$H$15,3,0)))))/7,"0")</f>
        <v>67.023809523809533</v>
      </c>
      <c r="L841" s="29">
        <f t="array" ref="L841">_xlfn.IFNA(IF(H841='DB-아스니아 미션'!$F$8,VLOOKUP('주요 재화 수급처 관리'!$F$10:$F$11,'DB-방치 재화'!$B$3:$H$1698,6,0)*'DB-아스니아 미션'!$H$8,VLOOKUP('주요 재화 수급처 관리'!$H$10:$H$11,'DB-아스니아 미션'!$F$7:$H$10,3,0)),"0")/7</f>
        <v>274.28571428571428</v>
      </c>
      <c r="M841" s="29">
        <f>(((VLOOKUP(F841,'DB-방치 재화'!$B$3:$I$1698,8,0)+8)*(VLOOKUP(H841,'DB-파견 작전실'!$L$8:$M$14,2,0)))*D841)</f>
        <v>316.57253333333335</v>
      </c>
      <c r="N841" s="29">
        <f>_xlfn.IFNA(IF(C841&lt;'DB-선물'!$E$5,VLOOKUP('주요 재화 수급처 관리'!$H$10,'DB-선물'!$G$6:$I$9,3,0),(IF('DB-선물'!$E$11&lt;=C841&lt;'DB-선물'!E787,VLOOKUP('주요 재화 수급처 관리'!$H$10,'DB-선물'!$G$12:$I$15,3,0),VLOOKUP(H841,'DB-선물'!$G$18:$I$21,3,0)))),"0")*6*D841</f>
        <v>0</v>
      </c>
      <c r="O841" s="29">
        <f t="array" ref="O841">(_xlfn.IFNA((VLOOKUP((INDEX('DB-메모리얼'!$F$5:$F$98,MATCH(MIN(ABS('DB-메모리얼'!$F$5:$F$98-'주요 재화 수급처 관리'!$C$10)),ABS('DB-메모리얼'!$F$5:$F$98-'주요 재화 수급처 관리'!$C$10),0))),'DB-메모리얼'!$F$5:$K$98,MATCH(H841,'DB-메모리얼'!$H$3:$K$3,0)+2,0)),"0"))*D841/14</f>
        <v>0</v>
      </c>
      <c r="P841" s="29">
        <f t="shared" si="32"/>
        <v>1028</v>
      </c>
      <c r="Q841" s="299">
        <f t="shared" si="33"/>
        <v>20386.865390476189</v>
      </c>
    </row>
    <row r="842" spans="2:17" ht="18" thickTop="1" thickBot="1" x14ac:dyDescent="0.35">
      <c r="B842" s="22" t="s">
        <v>1613</v>
      </c>
      <c r="C842" s="116">
        <v>211</v>
      </c>
      <c r="D842" s="323">
        <v>1</v>
      </c>
      <c r="E842" s="17"/>
      <c r="F842" s="276">
        <f>VLOOKUP(C842,'DB-캐릭터별 스테이지 매칭'!$E$3:$F$302,2,0)</f>
        <v>964</v>
      </c>
      <c r="G842" s="276" t="str">
        <f>VLOOKUP(F842,'DB-캐릭터별 스테이지 매칭'!$I$3:$L$1698,4,0)</f>
        <v>20-48</v>
      </c>
      <c r="H842" s="276">
        <f>_xlfn.IFNA(VLOOKUP(B842,'DB-서식용'!$D$4:$E$12,2,0),"")</f>
        <v>1040410001</v>
      </c>
      <c r="I842" s="29">
        <f>IFERROR((VLOOKUP(F842,'DB-방치 재화'!$B$3:$I$1800,(MATCH(H842,'DB-방치 재화'!$F$1:$I$1,0)+4),0))*60*24*D842,"0")*(1.7+1.58)</f>
        <v>18541.84</v>
      </c>
      <c r="J842" s="29">
        <f>_xlfn.IFNA(IF(H842='DB-일일 퀘스트'!$F$6,VLOOKUP(F842,'DB-방치 재화'!$B$3:$H$1698,5,0)*VLOOKUP(H842,'DB-일일 퀘스트'!$F$6:$H$13,3,0),IF(H842='DB-일일 퀘스트'!$F$7,VLOOKUP(F842,'DB-방치 재화'!$B$3:$H$1698,6,0)*VLOOKUP(H842,'DB-일일 퀘스트'!$F$6:$H$13,3,0),IF(H842='DB-일일 퀘스트'!$F$8,VLOOKUP(F842,'DB-방치 재화'!$B$3:$H$1698,7,0)*VLOOKUP(H842,'DB-일일 퀘스트'!$F$6:$H$13,3,0),VLOOKUP(H842,'DB-일일 퀘스트'!$F$6:$H$13,3,0)))),"0")</f>
        <v>235.54166666666666</v>
      </c>
      <c r="K842" s="29">
        <f>_xlfn.IFNA((IF(H842='DB-주간 퀘스트'!$F$6,VLOOKUP(F842,'DB-방치 재화'!$B$3:$H$1698,5,0)*VLOOKUP(H842,'DB-주간 퀘스트'!$F$6:$H$15,3,0),IF(H842='DB-주간 퀘스트'!$F$7,VLOOKUP(F842,'DB-방치 재화'!$B$3:$H$1698,6,0)*VLOOKUP(H842,'DB-주간 퀘스트'!$F$6:$H$15,3,0),IF(H842='DB-주간 퀘스트'!$F$8,VLOOKUP(F842,'DB-방치 재화'!$B$3:$H$1698,7,0)*VLOOKUP(H842,'DB-주간 퀘스트'!$F$6:$H$15,3,0),VLOOKUP(H842,'DB-주간 퀘스트'!$F$6:$H$15,3,0)))))/7,"0")</f>
        <v>67.297619047619051</v>
      </c>
      <c r="L842" s="29">
        <f t="array" ref="L842">_xlfn.IFNA(IF(H842='DB-아스니아 미션'!$F$8,VLOOKUP('주요 재화 수급처 관리'!$F$10:$F$11,'DB-방치 재화'!$B$3:$H$1698,6,0)*'DB-아스니아 미션'!$H$8,VLOOKUP('주요 재화 수급처 관리'!$H$10:$H$11,'DB-아스니아 미션'!$F$7:$H$10,3,0)),"0")/7</f>
        <v>274.28571428571428</v>
      </c>
      <c r="M842" s="29">
        <f>(((VLOOKUP(F842,'DB-방치 재화'!$B$3:$I$1698,8,0)+8)*(VLOOKUP(H842,'DB-파견 작전실'!$L$8:$M$14,2,0)))*D842)</f>
        <v>316.57253333333335</v>
      </c>
      <c r="N842" s="29">
        <f>_xlfn.IFNA(IF(C842&lt;'DB-선물'!$E$5,VLOOKUP('주요 재화 수급처 관리'!$H$10,'DB-선물'!$G$6:$I$9,3,0),(IF('DB-선물'!$E$11&lt;=C842&lt;'DB-선물'!E788,VLOOKUP('주요 재화 수급처 관리'!$H$10,'DB-선물'!$G$12:$I$15,3,0),VLOOKUP(H842,'DB-선물'!$G$18:$I$21,3,0)))),"0")*6*D842</f>
        <v>0</v>
      </c>
      <c r="O842" s="29">
        <f t="array" ref="O842">(_xlfn.IFNA((VLOOKUP((INDEX('DB-메모리얼'!$F$5:$F$98,MATCH(MIN(ABS('DB-메모리얼'!$F$5:$F$98-'주요 재화 수급처 관리'!$C$10)),ABS('DB-메모리얼'!$F$5:$F$98-'주요 재화 수급처 관리'!$C$10),0))),'DB-메모리얼'!$F$5:$K$98,MATCH(H842,'DB-메모리얼'!$H$3:$K$3,0)+2,0)),"0"))*D842/14</f>
        <v>0</v>
      </c>
      <c r="P842" s="29">
        <f t="shared" si="32"/>
        <v>1028</v>
      </c>
      <c r="Q842" s="299">
        <f t="shared" si="33"/>
        <v>20463.537533333332</v>
      </c>
    </row>
    <row r="843" spans="2:17" ht="18" thickTop="1" thickBot="1" x14ac:dyDescent="0.35">
      <c r="B843" s="22" t="s">
        <v>1613</v>
      </c>
      <c r="C843" s="116">
        <v>212</v>
      </c>
      <c r="D843" s="323">
        <v>1</v>
      </c>
      <c r="E843" s="17"/>
      <c r="F843" s="276">
        <f>VLOOKUP(C843,'DB-캐릭터별 스테이지 매칭'!$E$3:$F$302,2,0)</f>
        <v>971</v>
      </c>
      <c r="G843" s="276" t="str">
        <f>VLOOKUP(F843,'DB-캐릭터별 스테이지 매칭'!$I$3:$L$1698,4,0)</f>
        <v>20-55</v>
      </c>
      <c r="H843" s="276">
        <f>_xlfn.IFNA(VLOOKUP(B843,'DB-서식용'!$D$4:$E$12,2,0),"")</f>
        <v>1040410001</v>
      </c>
      <c r="I843" s="29">
        <f>IFERROR((VLOOKUP(F843,'DB-방치 재화'!$B$3:$I$1800,(MATCH(H843,'DB-방치 재화'!$F$1:$I$1,0)+4),0))*60*24*D843,"0")*(1.7+1.58)</f>
        <v>18607.440000000002</v>
      </c>
      <c r="J843" s="29">
        <f>_xlfn.IFNA(IF(H843='DB-일일 퀘스트'!$F$6,VLOOKUP(F843,'DB-방치 재화'!$B$3:$H$1698,5,0)*VLOOKUP(H843,'DB-일일 퀘스트'!$F$6:$H$13,3,0),IF(H843='DB-일일 퀘스트'!$F$7,VLOOKUP(F843,'DB-방치 재화'!$B$3:$H$1698,6,0)*VLOOKUP(H843,'DB-일일 퀘스트'!$F$6:$H$13,3,0),IF(H843='DB-일일 퀘스트'!$F$8,VLOOKUP(F843,'DB-방치 재화'!$B$3:$H$1698,7,0)*VLOOKUP(H843,'DB-일일 퀘스트'!$F$6:$H$13,3,0),VLOOKUP(H843,'DB-일일 퀘스트'!$F$6:$H$13,3,0)))),"0")</f>
        <v>236.375</v>
      </c>
      <c r="K843" s="29">
        <f>_xlfn.IFNA((IF(H843='DB-주간 퀘스트'!$F$6,VLOOKUP(F843,'DB-방치 재화'!$B$3:$H$1698,5,0)*VLOOKUP(H843,'DB-주간 퀘스트'!$F$6:$H$15,3,0),IF(H843='DB-주간 퀘스트'!$F$7,VLOOKUP(F843,'DB-방치 재화'!$B$3:$H$1698,6,0)*VLOOKUP(H843,'DB-주간 퀘스트'!$F$6:$H$15,3,0),IF(H843='DB-주간 퀘스트'!$F$8,VLOOKUP(F843,'DB-방치 재화'!$B$3:$H$1698,7,0)*VLOOKUP(H843,'DB-주간 퀘스트'!$F$6:$H$15,3,0),VLOOKUP(H843,'DB-주간 퀘스트'!$F$6:$H$15,3,0)))))/7,"0")</f>
        <v>67.535714285714292</v>
      </c>
      <c r="L843" s="29">
        <f t="array" ref="L843">_xlfn.IFNA(IF(H843='DB-아스니아 미션'!$F$8,VLOOKUP('주요 재화 수급처 관리'!$F$10:$F$11,'DB-방치 재화'!$B$3:$H$1698,6,0)*'DB-아스니아 미션'!$H$8,VLOOKUP('주요 재화 수급처 관리'!$H$10:$H$11,'DB-아스니아 미션'!$F$7:$H$10,3,0)),"0")/7</f>
        <v>274.28571428571428</v>
      </c>
      <c r="M843" s="29">
        <f>(((VLOOKUP(F843,'DB-방치 재화'!$B$3:$I$1698,8,0)+8)*(VLOOKUP(H843,'DB-파견 작전실'!$L$8:$M$14,2,0)))*D843)</f>
        <v>316.57253333333335</v>
      </c>
      <c r="N843" s="29">
        <f>_xlfn.IFNA(IF(C843&lt;'DB-선물'!$E$5,VLOOKUP('주요 재화 수급처 관리'!$H$10,'DB-선물'!$G$6:$I$9,3,0),(IF('DB-선물'!$E$11&lt;=C843&lt;'DB-선물'!E789,VLOOKUP('주요 재화 수급처 관리'!$H$10,'DB-선물'!$G$12:$I$15,3,0),VLOOKUP(H843,'DB-선물'!$G$18:$I$21,3,0)))),"0")*6*D843</f>
        <v>0</v>
      </c>
      <c r="O843" s="29">
        <f t="array" ref="O843">(_xlfn.IFNA((VLOOKUP((INDEX('DB-메모리얼'!$F$5:$F$98,MATCH(MIN(ABS('DB-메모리얼'!$F$5:$F$98-'주요 재화 수급처 관리'!$C$10)),ABS('DB-메모리얼'!$F$5:$F$98-'주요 재화 수급처 관리'!$C$10),0))),'DB-메모리얼'!$F$5:$K$98,MATCH(H843,'DB-메모리얼'!$H$3:$K$3,0)+2,0)),"0"))*D843/14</f>
        <v>0</v>
      </c>
      <c r="P843" s="29">
        <f t="shared" si="32"/>
        <v>1028</v>
      </c>
      <c r="Q843" s="299">
        <f t="shared" si="33"/>
        <v>20530.208961904762</v>
      </c>
    </row>
    <row r="844" spans="2:17" ht="18" thickTop="1" thickBot="1" x14ac:dyDescent="0.35">
      <c r="B844" s="22" t="s">
        <v>1613</v>
      </c>
      <c r="C844" s="116">
        <v>213</v>
      </c>
      <c r="D844" s="323">
        <v>1</v>
      </c>
      <c r="E844" s="17"/>
      <c r="F844" s="276">
        <f>VLOOKUP(C844,'DB-캐릭터별 스테이지 매칭'!$E$3:$F$302,2,0)</f>
        <v>978</v>
      </c>
      <c r="G844" s="276" t="str">
        <f>VLOOKUP(F844,'DB-캐릭터별 스테이지 매칭'!$I$3:$L$1698,4,0)</f>
        <v>21-2</v>
      </c>
      <c r="H844" s="276">
        <f>_xlfn.IFNA(VLOOKUP(B844,'DB-서식용'!$D$4:$E$12,2,0),"")</f>
        <v>1040410001</v>
      </c>
      <c r="I844" s="29">
        <f>IFERROR((VLOOKUP(F844,'DB-방치 재화'!$B$3:$I$1800,(MATCH(H844,'DB-방치 재화'!$F$1:$I$1,0)+4),0))*60*24*D844,"0")*(1.7+1.58)</f>
        <v>18673.04</v>
      </c>
      <c r="J844" s="29">
        <f>_xlfn.IFNA(IF(H844='DB-일일 퀘스트'!$F$6,VLOOKUP(F844,'DB-방치 재화'!$B$3:$H$1698,5,0)*VLOOKUP(H844,'DB-일일 퀘스트'!$F$6:$H$13,3,0),IF(H844='DB-일일 퀘스트'!$F$7,VLOOKUP(F844,'DB-방치 재화'!$B$3:$H$1698,6,0)*VLOOKUP(H844,'DB-일일 퀘스트'!$F$6:$H$13,3,0),IF(H844='DB-일일 퀘스트'!$F$8,VLOOKUP(F844,'DB-방치 재화'!$B$3:$H$1698,7,0)*VLOOKUP(H844,'DB-일일 퀘스트'!$F$6:$H$13,3,0),VLOOKUP(H844,'DB-일일 퀘스트'!$F$6:$H$13,3,0)))),"0")</f>
        <v>237.20833333333331</v>
      </c>
      <c r="K844" s="29">
        <f>_xlfn.IFNA((IF(H844='DB-주간 퀘스트'!$F$6,VLOOKUP(F844,'DB-방치 재화'!$B$3:$H$1698,5,0)*VLOOKUP(H844,'DB-주간 퀘스트'!$F$6:$H$15,3,0),IF(H844='DB-주간 퀘스트'!$F$7,VLOOKUP(F844,'DB-방치 재화'!$B$3:$H$1698,6,0)*VLOOKUP(H844,'DB-주간 퀘스트'!$F$6:$H$15,3,0),IF(H844='DB-주간 퀘스트'!$F$8,VLOOKUP(F844,'DB-방치 재화'!$B$3:$H$1698,7,0)*VLOOKUP(H844,'DB-주간 퀘스트'!$F$6:$H$15,3,0),VLOOKUP(H844,'DB-주간 퀘스트'!$F$6:$H$15,3,0)))))/7,"0")</f>
        <v>67.773809523809518</v>
      </c>
      <c r="L844" s="29">
        <f t="array" ref="L844">_xlfn.IFNA(IF(H844='DB-아스니아 미션'!$F$8,VLOOKUP('주요 재화 수급처 관리'!$F$10:$F$11,'DB-방치 재화'!$B$3:$H$1698,6,0)*'DB-아스니아 미션'!$H$8,VLOOKUP('주요 재화 수급처 관리'!$H$10:$H$11,'DB-아스니아 미션'!$F$7:$H$10,3,0)),"0")/7</f>
        <v>274.28571428571428</v>
      </c>
      <c r="M844" s="29">
        <f>(((VLOOKUP(F844,'DB-방치 재화'!$B$3:$I$1698,8,0)+8)*(VLOOKUP(H844,'DB-파견 작전실'!$L$8:$M$14,2,0)))*D844)</f>
        <v>316.57253333333335</v>
      </c>
      <c r="N844" s="29">
        <f>_xlfn.IFNA(IF(C844&lt;'DB-선물'!$E$5,VLOOKUP('주요 재화 수급처 관리'!$H$10,'DB-선물'!$G$6:$I$9,3,0),(IF('DB-선물'!$E$11&lt;=C844&lt;'DB-선물'!E790,VLOOKUP('주요 재화 수급처 관리'!$H$10,'DB-선물'!$G$12:$I$15,3,0),VLOOKUP(H844,'DB-선물'!$G$18:$I$21,3,0)))),"0")*6*D844</f>
        <v>0</v>
      </c>
      <c r="O844" s="29">
        <f t="array" ref="O844">(_xlfn.IFNA((VLOOKUP((INDEX('DB-메모리얼'!$F$5:$F$98,MATCH(MIN(ABS('DB-메모리얼'!$F$5:$F$98-'주요 재화 수급처 관리'!$C$10)),ABS('DB-메모리얼'!$F$5:$F$98-'주요 재화 수급처 관리'!$C$10),0))),'DB-메모리얼'!$F$5:$K$98,MATCH(H844,'DB-메모리얼'!$H$3:$K$3,0)+2,0)),"0"))*D844/14</f>
        <v>0</v>
      </c>
      <c r="P844" s="29">
        <f t="shared" si="32"/>
        <v>1028</v>
      </c>
      <c r="Q844" s="299">
        <f t="shared" si="33"/>
        <v>20596.880390476188</v>
      </c>
    </row>
    <row r="845" spans="2:17" ht="18" thickTop="1" thickBot="1" x14ac:dyDescent="0.35">
      <c r="B845" s="22" t="s">
        <v>1613</v>
      </c>
      <c r="C845" s="116">
        <v>214</v>
      </c>
      <c r="D845" s="323">
        <v>1</v>
      </c>
      <c r="E845" s="17"/>
      <c r="F845" s="276">
        <f>VLOOKUP(C845,'DB-캐릭터별 스테이지 매칭'!$E$3:$F$302,2,0)</f>
        <v>986</v>
      </c>
      <c r="G845" s="276" t="str">
        <f>VLOOKUP(F845,'DB-캐릭터별 스테이지 매칭'!$I$3:$L$1698,4,0)</f>
        <v>21-10</v>
      </c>
      <c r="H845" s="276">
        <f>_xlfn.IFNA(VLOOKUP(B845,'DB-서식용'!$D$4:$E$12,2,0),"")</f>
        <v>1040410001</v>
      </c>
      <c r="I845" s="29">
        <f>IFERROR((VLOOKUP(F845,'DB-방치 재화'!$B$3:$I$1800,(MATCH(H845,'DB-방치 재화'!$F$1:$I$1,0)+4),0))*60*24*D845,"0")*(1.7+1.58)</f>
        <v>18748.480000000003</v>
      </c>
      <c r="J845" s="29">
        <f>_xlfn.IFNA(IF(H845='DB-일일 퀘스트'!$F$6,VLOOKUP(F845,'DB-방치 재화'!$B$3:$H$1698,5,0)*VLOOKUP(H845,'DB-일일 퀘스트'!$F$6:$H$13,3,0),IF(H845='DB-일일 퀘스트'!$F$7,VLOOKUP(F845,'DB-방치 재화'!$B$3:$H$1698,6,0)*VLOOKUP(H845,'DB-일일 퀘스트'!$F$6:$H$13,3,0),IF(H845='DB-일일 퀘스트'!$F$8,VLOOKUP(F845,'DB-방치 재화'!$B$3:$H$1698,7,0)*VLOOKUP(H845,'DB-일일 퀘스트'!$F$6:$H$13,3,0),VLOOKUP(H845,'DB-일일 퀘스트'!$F$6:$H$13,3,0)))),"0")</f>
        <v>238.16666666666669</v>
      </c>
      <c r="K845" s="29">
        <f>_xlfn.IFNA((IF(H845='DB-주간 퀘스트'!$F$6,VLOOKUP(F845,'DB-방치 재화'!$B$3:$H$1698,5,0)*VLOOKUP(H845,'DB-주간 퀘스트'!$F$6:$H$15,3,0),IF(H845='DB-주간 퀘스트'!$F$7,VLOOKUP(F845,'DB-방치 재화'!$B$3:$H$1698,6,0)*VLOOKUP(H845,'DB-주간 퀘스트'!$F$6:$H$15,3,0),IF(H845='DB-주간 퀘스트'!$F$8,VLOOKUP(F845,'DB-방치 재화'!$B$3:$H$1698,7,0)*VLOOKUP(H845,'DB-주간 퀘스트'!$F$6:$H$15,3,0),VLOOKUP(H845,'DB-주간 퀘스트'!$F$6:$H$15,3,0)))))/7,"0")</f>
        <v>68.047619047619051</v>
      </c>
      <c r="L845" s="29">
        <f t="array" ref="L845">_xlfn.IFNA(IF(H845='DB-아스니아 미션'!$F$8,VLOOKUP('주요 재화 수급처 관리'!$F$10:$F$11,'DB-방치 재화'!$B$3:$H$1698,6,0)*'DB-아스니아 미션'!$H$8,VLOOKUP('주요 재화 수급처 관리'!$H$10:$H$11,'DB-아스니아 미션'!$F$7:$H$10,3,0)),"0")/7</f>
        <v>274.28571428571428</v>
      </c>
      <c r="M845" s="29">
        <f>(((VLOOKUP(F845,'DB-방치 재화'!$B$3:$I$1698,8,0)+8)*(VLOOKUP(H845,'DB-파견 작전실'!$L$8:$M$14,2,0)))*D845)</f>
        <v>316.57253333333335</v>
      </c>
      <c r="N845" s="29">
        <f>_xlfn.IFNA(IF(C845&lt;'DB-선물'!$E$5,VLOOKUP('주요 재화 수급처 관리'!$H$10,'DB-선물'!$G$6:$I$9,3,0),(IF('DB-선물'!$E$11&lt;=C845&lt;'DB-선물'!E791,VLOOKUP('주요 재화 수급처 관리'!$H$10,'DB-선물'!$G$12:$I$15,3,0),VLOOKUP(H845,'DB-선물'!$G$18:$I$21,3,0)))),"0")*6*D845</f>
        <v>0</v>
      </c>
      <c r="O845" s="29">
        <f t="array" ref="O845">(_xlfn.IFNA((VLOOKUP((INDEX('DB-메모리얼'!$F$5:$F$98,MATCH(MIN(ABS('DB-메모리얼'!$F$5:$F$98-'주요 재화 수급처 관리'!$C$10)),ABS('DB-메모리얼'!$F$5:$F$98-'주요 재화 수급처 관리'!$C$10),0))),'DB-메모리얼'!$F$5:$K$98,MATCH(H845,'DB-메모리얼'!$H$3:$K$3,0)+2,0)),"0"))*D845/14</f>
        <v>0</v>
      </c>
      <c r="P845" s="29">
        <f t="shared" si="32"/>
        <v>1028</v>
      </c>
      <c r="Q845" s="299">
        <f t="shared" si="33"/>
        <v>20673.552533333335</v>
      </c>
    </row>
    <row r="846" spans="2:17" ht="18" thickTop="1" thickBot="1" x14ac:dyDescent="0.35">
      <c r="B846" s="22" t="s">
        <v>1613</v>
      </c>
      <c r="C846" s="116">
        <v>215</v>
      </c>
      <c r="D846" s="323">
        <v>1</v>
      </c>
      <c r="E846" s="17"/>
      <c r="F846" s="276">
        <f>VLOOKUP(C846,'DB-캐릭터별 스테이지 매칭'!$E$3:$F$302,2,0)</f>
        <v>993</v>
      </c>
      <c r="G846" s="276" t="str">
        <f>VLOOKUP(F846,'DB-캐릭터별 스테이지 매칭'!$I$3:$L$1698,4,0)</f>
        <v>21-17</v>
      </c>
      <c r="H846" s="276">
        <f>_xlfn.IFNA(VLOOKUP(B846,'DB-서식용'!$D$4:$E$12,2,0),"")</f>
        <v>1040410001</v>
      </c>
      <c r="I846" s="29">
        <f>IFERROR((VLOOKUP(F846,'DB-방치 재화'!$B$3:$I$1800,(MATCH(H846,'DB-방치 재화'!$F$1:$I$1,0)+4),0))*60*24*D846,"0")*(1.7+1.58)</f>
        <v>18814.080000000002</v>
      </c>
      <c r="J846" s="29">
        <f>_xlfn.IFNA(IF(H846='DB-일일 퀘스트'!$F$6,VLOOKUP(F846,'DB-방치 재화'!$B$3:$H$1698,5,0)*VLOOKUP(H846,'DB-일일 퀘스트'!$F$6:$H$13,3,0),IF(H846='DB-일일 퀘스트'!$F$7,VLOOKUP(F846,'DB-방치 재화'!$B$3:$H$1698,6,0)*VLOOKUP(H846,'DB-일일 퀘스트'!$F$6:$H$13,3,0),IF(H846='DB-일일 퀘스트'!$F$8,VLOOKUP(F846,'DB-방치 재화'!$B$3:$H$1698,7,0)*VLOOKUP(H846,'DB-일일 퀘스트'!$F$6:$H$13,3,0),VLOOKUP(H846,'DB-일일 퀘스트'!$F$6:$H$13,3,0)))),"0")</f>
        <v>239</v>
      </c>
      <c r="K846" s="29">
        <f>_xlfn.IFNA((IF(H846='DB-주간 퀘스트'!$F$6,VLOOKUP(F846,'DB-방치 재화'!$B$3:$H$1698,5,0)*VLOOKUP(H846,'DB-주간 퀘스트'!$F$6:$H$15,3,0),IF(H846='DB-주간 퀘스트'!$F$7,VLOOKUP(F846,'DB-방치 재화'!$B$3:$H$1698,6,0)*VLOOKUP(H846,'DB-주간 퀘스트'!$F$6:$H$15,3,0),IF(H846='DB-주간 퀘스트'!$F$8,VLOOKUP(F846,'DB-방치 재화'!$B$3:$H$1698,7,0)*VLOOKUP(H846,'DB-주간 퀘스트'!$F$6:$H$15,3,0),VLOOKUP(H846,'DB-주간 퀘스트'!$F$6:$H$15,3,0)))))/7,"0")</f>
        <v>68.285714285714292</v>
      </c>
      <c r="L846" s="29">
        <f t="array" ref="L846">_xlfn.IFNA(IF(H846='DB-아스니아 미션'!$F$8,VLOOKUP('주요 재화 수급처 관리'!$F$10:$F$11,'DB-방치 재화'!$B$3:$H$1698,6,0)*'DB-아스니아 미션'!$H$8,VLOOKUP('주요 재화 수급처 관리'!$H$10:$H$11,'DB-아스니아 미션'!$F$7:$H$10,3,0)),"0")/7</f>
        <v>274.28571428571428</v>
      </c>
      <c r="M846" s="29">
        <f>(((VLOOKUP(F846,'DB-방치 재화'!$B$3:$I$1698,8,0)+8)*(VLOOKUP(H846,'DB-파견 작전실'!$L$8:$M$14,2,0)))*D846)</f>
        <v>316.57253333333335</v>
      </c>
      <c r="N846" s="29">
        <f>_xlfn.IFNA(IF(C846&lt;'DB-선물'!$E$5,VLOOKUP('주요 재화 수급처 관리'!$H$10,'DB-선물'!$G$6:$I$9,3,0),(IF('DB-선물'!$E$11&lt;=C846&lt;'DB-선물'!E792,VLOOKUP('주요 재화 수급처 관리'!$H$10,'DB-선물'!$G$12:$I$15,3,0),VLOOKUP(H846,'DB-선물'!$G$18:$I$21,3,0)))),"0")*6*D846</f>
        <v>0</v>
      </c>
      <c r="O846" s="29">
        <f t="array" ref="O846">(_xlfn.IFNA((VLOOKUP((INDEX('DB-메모리얼'!$F$5:$F$98,MATCH(MIN(ABS('DB-메모리얼'!$F$5:$F$98-'주요 재화 수급처 관리'!$C$10)),ABS('DB-메모리얼'!$F$5:$F$98-'주요 재화 수급처 관리'!$C$10),0))),'DB-메모리얼'!$F$5:$K$98,MATCH(H846,'DB-메모리얼'!$H$3:$K$3,0)+2,0)),"0"))*D846/14</f>
        <v>0</v>
      </c>
      <c r="P846" s="29">
        <f t="shared" si="32"/>
        <v>1028</v>
      </c>
      <c r="Q846" s="299">
        <f t="shared" si="33"/>
        <v>20740.223961904761</v>
      </c>
    </row>
    <row r="847" spans="2:17" ht="18" thickTop="1" thickBot="1" x14ac:dyDescent="0.35">
      <c r="B847" s="22" t="s">
        <v>1613</v>
      </c>
      <c r="C847" s="5">
        <v>216</v>
      </c>
      <c r="D847" s="323">
        <v>1</v>
      </c>
      <c r="E847" s="17"/>
      <c r="F847" s="276">
        <f>VLOOKUP(C847,'DB-캐릭터별 스테이지 매칭'!$E$3:$F$302,2,0)</f>
        <v>1000</v>
      </c>
      <c r="G847" s="276" t="str">
        <f>VLOOKUP(F847,'DB-캐릭터별 스테이지 매칭'!$I$3:$L$1698,4,0)</f>
        <v>21-24</v>
      </c>
      <c r="H847" s="276">
        <f>_xlfn.IFNA(VLOOKUP(B847,'DB-서식용'!$D$4:$E$12,2,0),"")</f>
        <v>1040410001</v>
      </c>
      <c r="I847" s="29">
        <f>IFERROR((VLOOKUP(F847,'DB-방치 재화'!$B$3:$I$1800,(MATCH(H847,'DB-방치 재화'!$F$1:$I$1,0)+4),0))*60*24*D847,"0")*(1.7+1.58)</f>
        <v>18882.960000000003</v>
      </c>
      <c r="J847" s="29">
        <f>_xlfn.IFNA(IF(H847='DB-일일 퀘스트'!$F$6,VLOOKUP(F847,'DB-방치 재화'!$B$3:$H$1698,5,0)*VLOOKUP(H847,'DB-일일 퀘스트'!$F$6:$H$13,3,0),IF(H847='DB-일일 퀘스트'!$F$7,VLOOKUP(F847,'DB-방치 재화'!$B$3:$H$1698,6,0)*VLOOKUP(H847,'DB-일일 퀘스트'!$F$6:$H$13,3,0),IF(H847='DB-일일 퀘스트'!$F$8,VLOOKUP(F847,'DB-방치 재화'!$B$3:$H$1698,7,0)*VLOOKUP(H847,'DB-일일 퀘스트'!$F$6:$H$13,3,0),VLOOKUP(H847,'DB-일일 퀘스트'!$F$6:$H$13,3,0)))),"0")</f>
        <v>239.875</v>
      </c>
      <c r="K847" s="29">
        <f>_xlfn.IFNA((IF(H847='DB-주간 퀘스트'!$F$6,VLOOKUP(F847,'DB-방치 재화'!$B$3:$H$1698,5,0)*VLOOKUP(H847,'DB-주간 퀘스트'!$F$6:$H$15,3,0),IF(H847='DB-주간 퀘스트'!$F$7,VLOOKUP(F847,'DB-방치 재화'!$B$3:$H$1698,6,0)*VLOOKUP(H847,'DB-주간 퀘스트'!$F$6:$H$15,3,0),IF(H847='DB-주간 퀘스트'!$F$8,VLOOKUP(F847,'DB-방치 재화'!$B$3:$H$1698,7,0)*VLOOKUP(H847,'DB-주간 퀘스트'!$F$6:$H$15,3,0),VLOOKUP(H847,'DB-주간 퀘스트'!$F$6:$H$15,3,0)))))/7,"0")</f>
        <v>68.535714285714292</v>
      </c>
      <c r="L847" s="29">
        <f t="array" ref="L847">_xlfn.IFNA(IF(H847='DB-아스니아 미션'!$F$8,VLOOKUP('주요 재화 수급처 관리'!$F$10:$F$11,'DB-방치 재화'!$B$3:$H$1698,6,0)*'DB-아스니아 미션'!$H$8,VLOOKUP('주요 재화 수급처 관리'!$H$10:$H$11,'DB-아스니아 미션'!$F$7:$H$10,3,0)),"0")/7</f>
        <v>274.28571428571428</v>
      </c>
      <c r="M847" s="29">
        <f>(((VLOOKUP(F847,'DB-방치 재화'!$B$3:$I$1698,8,0)+8)*(VLOOKUP(H847,'DB-파견 작전실'!$L$8:$M$14,2,0)))*D847)</f>
        <v>316.57253333333335</v>
      </c>
      <c r="N847" s="29">
        <f>_xlfn.IFNA(IF(C847&lt;'DB-선물'!$E$5,VLOOKUP('주요 재화 수급처 관리'!$H$10,'DB-선물'!$G$6:$I$9,3,0),(IF('DB-선물'!$E$11&lt;=C847&lt;'DB-선물'!E793,VLOOKUP('주요 재화 수급처 관리'!$H$10,'DB-선물'!$G$12:$I$15,3,0),VLOOKUP(H847,'DB-선물'!$G$18:$I$21,3,0)))),"0")*6*D847</f>
        <v>0</v>
      </c>
      <c r="O847" s="29">
        <f t="array" ref="O847">(_xlfn.IFNA((VLOOKUP((INDEX('DB-메모리얼'!$F$5:$F$98,MATCH(MIN(ABS('DB-메모리얼'!$F$5:$F$98-'주요 재화 수급처 관리'!$C$10)),ABS('DB-메모리얼'!$F$5:$F$98-'주요 재화 수급처 관리'!$C$10),0))),'DB-메모리얼'!$F$5:$K$98,MATCH(H847,'DB-메모리얼'!$H$3:$K$3,0)+2,0)),"0"))*D847/14</f>
        <v>0</v>
      </c>
      <c r="P847" s="29">
        <f t="shared" si="32"/>
        <v>1028</v>
      </c>
      <c r="Q847" s="299">
        <f t="shared" si="33"/>
        <v>20810.228961904762</v>
      </c>
    </row>
    <row r="848" spans="2:17" ht="18" thickTop="1" thickBot="1" x14ac:dyDescent="0.35">
      <c r="B848" s="22" t="s">
        <v>1613</v>
      </c>
      <c r="C848" s="5">
        <v>217</v>
      </c>
      <c r="D848" s="323">
        <v>1</v>
      </c>
      <c r="E848" s="17"/>
      <c r="F848" s="276">
        <f>VLOOKUP(C848,'DB-캐릭터별 스테이지 매칭'!$E$3:$F$302,2,0)</f>
        <v>1008</v>
      </c>
      <c r="G848" s="276" t="str">
        <f>VLOOKUP(F848,'DB-캐릭터별 스테이지 매칭'!$I$3:$L$1698,4,0)</f>
        <v>21-32</v>
      </c>
      <c r="H848" s="276">
        <f>_xlfn.IFNA(VLOOKUP(B848,'DB-서식용'!$D$4:$E$12,2,0),"")</f>
        <v>1040410001</v>
      </c>
      <c r="I848" s="29">
        <f>IFERROR((VLOOKUP(F848,'DB-방치 재화'!$B$3:$I$1800,(MATCH(H848,'DB-방치 재화'!$F$1:$I$1,0)+4),0))*60*24*D848,"0")*(1.7+1.58)</f>
        <v>18958.400000000005</v>
      </c>
      <c r="J848" s="29">
        <f>_xlfn.IFNA(IF(H848='DB-일일 퀘스트'!$F$6,VLOOKUP(F848,'DB-방치 재화'!$B$3:$H$1698,5,0)*VLOOKUP(H848,'DB-일일 퀘스트'!$F$6:$H$13,3,0),IF(H848='DB-일일 퀘스트'!$F$7,VLOOKUP(F848,'DB-방치 재화'!$B$3:$H$1698,6,0)*VLOOKUP(H848,'DB-일일 퀘스트'!$F$6:$H$13,3,0),IF(H848='DB-일일 퀘스트'!$F$8,VLOOKUP(F848,'DB-방치 재화'!$B$3:$H$1698,7,0)*VLOOKUP(H848,'DB-일일 퀘스트'!$F$6:$H$13,3,0),VLOOKUP(H848,'DB-일일 퀘스트'!$F$6:$H$13,3,0)))),"0")</f>
        <v>240.83333333333337</v>
      </c>
      <c r="K848" s="29">
        <f>_xlfn.IFNA((IF(H848='DB-주간 퀘스트'!$F$6,VLOOKUP(F848,'DB-방치 재화'!$B$3:$H$1698,5,0)*VLOOKUP(H848,'DB-주간 퀘스트'!$F$6:$H$15,3,0),IF(H848='DB-주간 퀘스트'!$F$7,VLOOKUP(F848,'DB-방치 재화'!$B$3:$H$1698,6,0)*VLOOKUP(H848,'DB-주간 퀘스트'!$F$6:$H$15,3,0),IF(H848='DB-주간 퀘스트'!$F$8,VLOOKUP(F848,'DB-방치 재화'!$B$3:$H$1698,7,0)*VLOOKUP(H848,'DB-주간 퀘스트'!$F$6:$H$15,3,0),VLOOKUP(H848,'DB-주간 퀘스트'!$F$6:$H$15,3,0)))))/7,"0")</f>
        <v>68.809523809523824</v>
      </c>
      <c r="L848" s="29">
        <f t="array" ref="L848">_xlfn.IFNA(IF(H848='DB-아스니아 미션'!$F$8,VLOOKUP('주요 재화 수급처 관리'!$F$10:$F$11,'DB-방치 재화'!$B$3:$H$1698,6,0)*'DB-아스니아 미션'!$H$8,VLOOKUP('주요 재화 수급처 관리'!$H$10:$H$11,'DB-아스니아 미션'!$F$7:$H$10,3,0)),"0")/7</f>
        <v>274.28571428571428</v>
      </c>
      <c r="M848" s="29">
        <f>(((VLOOKUP(F848,'DB-방치 재화'!$B$3:$I$1698,8,0)+8)*(VLOOKUP(H848,'DB-파견 작전실'!$L$8:$M$14,2,0)))*D848)</f>
        <v>316.57253333333335</v>
      </c>
      <c r="N848" s="29">
        <f>_xlfn.IFNA(IF(C848&lt;'DB-선물'!$E$5,VLOOKUP('주요 재화 수급처 관리'!$H$10,'DB-선물'!$G$6:$I$9,3,0),(IF('DB-선물'!$E$11&lt;=C848&lt;'DB-선물'!E794,VLOOKUP('주요 재화 수급처 관리'!$H$10,'DB-선물'!$G$12:$I$15,3,0),VLOOKUP(H848,'DB-선물'!$G$18:$I$21,3,0)))),"0")*6*D848</f>
        <v>0</v>
      </c>
      <c r="O848" s="29">
        <f t="array" ref="O848">(_xlfn.IFNA((VLOOKUP((INDEX('DB-메모리얼'!$F$5:$F$98,MATCH(MIN(ABS('DB-메모리얼'!$F$5:$F$98-'주요 재화 수급처 관리'!$C$10)),ABS('DB-메모리얼'!$F$5:$F$98-'주요 재화 수급처 관리'!$C$10),0))),'DB-메모리얼'!$F$5:$K$98,MATCH(H848,'DB-메모리얼'!$H$3:$K$3,0)+2,0)),"0"))*D848/14</f>
        <v>0</v>
      </c>
      <c r="P848" s="29">
        <f t="shared" si="32"/>
        <v>1028</v>
      </c>
      <c r="Q848" s="299">
        <f t="shared" si="33"/>
        <v>20886.901104761906</v>
      </c>
    </row>
    <row r="849" spans="2:17" ht="18" thickTop="1" thickBot="1" x14ac:dyDescent="0.35">
      <c r="B849" s="22" t="s">
        <v>1613</v>
      </c>
      <c r="C849" s="5">
        <v>218</v>
      </c>
      <c r="D849" s="323">
        <v>1</v>
      </c>
      <c r="E849" s="17"/>
      <c r="F849" s="276">
        <f>VLOOKUP(C849,'DB-캐릭터별 스테이지 매칭'!$E$3:$F$302,2,0)</f>
        <v>1015</v>
      </c>
      <c r="G849" s="276" t="str">
        <f>VLOOKUP(F849,'DB-캐릭터별 스테이지 매칭'!$I$3:$L$1698,4,0)</f>
        <v>21-39</v>
      </c>
      <c r="H849" s="276">
        <f>_xlfn.IFNA(VLOOKUP(B849,'DB-서식용'!$D$4:$E$12,2,0),"")</f>
        <v>1040410001</v>
      </c>
      <c r="I849" s="29">
        <f>IFERROR((VLOOKUP(F849,'DB-방치 재화'!$B$3:$I$1800,(MATCH(H849,'DB-방치 재화'!$F$1:$I$1,0)+4),0))*60*24*D849,"0")*(1.7+1.58)</f>
        <v>19024</v>
      </c>
      <c r="J849" s="29">
        <f>_xlfn.IFNA(IF(H849='DB-일일 퀘스트'!$F$6,VLOOKUP(F849,'DB-방치 재화'!$B$3:$H$1698,5,0)*VLOOKUP(H849,'DB-일일 퀘스트'!$F$6:$H$13,3,0),IF(H849='DB-일일 퀘스트'!$F$7,VLOOKUP(F849,'DB-방치 재화'!$B$3:$H$1698,6,0)*VLOOKUP(H849,'DB-일일 퀘스트'!$F$6:$H$13,3,0),IF(H849='DB-일일 퀘스트'!$F$8,VLOOKUP(F849,'DB-방치 재화'!$B$3:$H$1698,7,0)*VLOOKUP(H849,'DB-일일 퀘스트'!$F$6:$H$13,3,0),VLOOKUP(H849,'DB-일일 퀘스트'!$F$6:$H$13,3,0)))),"0")</f>
        <v>241.66666666666666</v>
      </c>
      <c r="K849" s="29">
        <f>_xlfn.IFNA((IF(H849='DB-주간 퀘스트'!$F$6,VLOOKUP(F849,'DB-방치 재화'!$B$3:$H$1698,5,0)*VLOOKUP(H849,'DB-주간 퀘스트'!$F$6:$H$15,3,0),IF(H849='DB-주간 퀘스트'!$F$7,VLOOKUP(F849,'DB-방치 재화'!$B$3:$H$1698,6,0)*VLOOKUP(H849,'DB-주간 퀘스트'!$F$6:$H$15,3,0),IF(H849='DB-주간 퀘스트'!$F$8,VLOOKUP(F849,'DB-방치 재화'!$B$3:$H$1698,7,0)*VLOOKUP(H849,'DB-주간 퀘스트'!$F$6:$H$15,3,0),VLOOKUP(H849,'DB-주간 퀘스트'!$F$6:$H$15,3,0)))))/7,"0")</f>
        <v>69.047619047619051</v>
      </c>
      <c r="L849" s="29">
        <f t="array" ref="L849">_xlfn.IFNA(IF(H849='DB-아스니아 미션'!$F$8,VLOOKUP('주요 재화 수급처 관리'!$F$10:$F$11,'DB-방치 재화'!$B$3:$H$1698,6,0)*'DB-아스니아 미션'!$H$8,VLOOKUP('주요 재화 수급처 관리'!$H$10:$H$11,'DB-아스니아 미션'!$F$7:$H$10,3,0)),"0")/7</f>
        <v>274.28571428571428</v>
      </c>
      <c r="M849" s="29">
        <f>(((VLOOKUP(F849,'DB-방치 재화'!$B$3:$I$1698,8,0)+8)*(VLOOKUP(H849,'DB-파견 작전실'!$L$8:$M$14,2,0)))*D849)</f>
        <v>316.57253333333335</v>
      </c>
      <c r="N849" s="29">
        <f>_xlfn.IFNA(IF(C849&lt;'DB-선물'!$E$5,VLOOKUP('주요 재화 수급처 관리'!$H$10,'DB-선물'!$G$6:$I$9,3,0),(IF('DB-선물'!$E$11&lt;=C849&lt;'DB-선물'!E795,VLOOKUP('주요 재화 수급처 관리'!$H$10,'DB-선물'!$G$12:$I$15,3,0),VLOOKUP(H849,'DB-선물'!$G$18:$I$21,3,0)))),"0")*6*D849</f>
        <v>0</v>
      </c>
      <c r="O849" s="29">
        <f t="array" ref="O849">(_xlfn.IFNA((VLOOKUP((INDEX('DB-메모리얼'!$F$5:$F$98,MATCH(MIN(ABS('DB-메모리얼'!$F$5:$F$98-'주요 재화 수급처 관리'!$C$10)),ABS('DB-메모리얼'!$F$5:$F$98-'주요 재화 수급처 관리'!$C$10),0))),'DB-메모리얼'!$F$5:$K$98,MATCH(H849,'DB-메모리얼'!$H$3:$K$3,0)+2,0)),"0"))*D849/14</f>
        <v>0</v>
      </c>
      <c r="P849" s="29">
        <f t="shared" si="32"/>
        <v>1028</v>
      </c>
      <c r="Q849" s="299">
        <f t="shared" si="33"/>
        <v>20953.572533333332</v>
      </c>
    </row>
    <row r="850" spans="2:17" ht="18" thickTop="1" thickBot="1" x14ac:dyDescent="0.35">
      <c r="B850" s="22" t="s">
        <v>1613</v>
      </c>
      <c r="C850" s="5">
        <v>220</v>
      </c>
      <c r="D850" s="323">
        <v>1</v>
      </c>
      <c r="E850" s="17"/>
      <c r="F850" s="276">
        <f>VLOOKUP(C850,'DB-캐릭터별 스테이지 매칭'!$E$3:$F$302,2,0)</f>
        <v>1030</v>
      </c>
      <c r="G850" s="276" t="str">
        <f>VLOOKUP(F850,'DB-캐릭터별 스테이지 매칭'!$I$3:$L$1698,4,0)</f>
        <v>21-54</v>
      </c>
      <c r="H850" s="276">
        <f>_xlfn.IFNA(VLOOKUP(B850,'DB-서식용'!$D$4:$E$12,2,0),"")</f>
        <v>1040410001</v>
      </c>
      <c r="I850" s="29">
        <f>IFERROR((VLOOKUP(F850,'DB-방치 재화'!$B$3:$I$1800,(MATCH(H850,'DB-방치 재화'!$F$1:$I$1,0)+4),0))*60*24*D850,"0")*(1.7+1.58)</f>
        <v>19165.04</v>
      </c>
      <c r="J850" s="29">
        <f>_xlfn.IFNA(IF(H850='DB-일일 퀘스트'!$F$6,VLOOKUP(F850,'DB-방치 재화'!$B$3:$H$1698,5,0)*VLOOKUP(H850,'DB-일일 퀘스트'!$F$6:$H$13,3,0),IF(H850='DB-일일 퀘스트'!$F$7,VLOOKUP(F850,'DB-방치 재화'!$B$3:$H$1698,6,0)*VLOOKUP(H850,'DB-일일 퀘스트'!$F$6:$H$13,3,0),IF(H850='DB-일일 퀘스트'!$F$8,VLOOKUP(F850,'DB-방치 재화'!$B$3:$H$1698,7,0)*VLOOKUP(H850,'DB-일일 퀘스트'!$F$6:$H$13,3,0),VLOOKUP(H850,'DB-일일 퀘스트'!$F$6:$H$13,3,0)))),"0")</f>
        <v>243.45833333333331</v>
      </c>
      <c r="K850" s="29">
        <f>_xlfn.IFNA((IF(H850='DB-주간 퀘스트'!$F$6,VLOOKUP(F850,'DB-방치 재화'!$B$3:$H$1698,5,0)*VLOOKUP(H850,'DB-주간 퀘스트'!$F$6:$H$15,3,0),IF(H850='DB-주간 퀘스트'!$F$7,VLOOKUP(F850,'DB-방치 재화'!$B$3:$H$1698,6,0)*VLOOKUP(H850,'DB-주간 퀘스트'!$F$6:$H$15,3,0),IF(H850='DB-주간 퀘스트'!$F$8,VLOOKUP(F850,'DB-방치 재화'!$B$3:$H$1698,7,0)*VLOOKUP(H850,'DB-주간 퀘스트'!$F$6:$H$15,3,0),VLOOKUP(H850,'DB-주간 퀘스트'!$F$6:$H$15,3,0)))))/7,"0")</f>
        <v>69.55952380952381</v>
      </c>
      <c r="L850" s="29">
        <f t="array" ref="L850">_xlfn.IFNA(IF(H850='DB-아스니아 미션'!$F$8,VLOOKUP('주요 재화 수급처 관리'!$F$10:$F$11,'DB-방치 재화'!$B$3:$H$1698,6,0)*'DB-아스니아 미션'!$H$8,VLOOKUP('주요 재화 수급처 관리'!$H$10:$H$11,'DB-아스니아 미션'!$F$7:$H$10,3,0)),"0")/7</f>
        <v>274.28571428571428</v>
      </c>
      <c r="M850" s="29">
        <f>(((VLOOKUP(F850,'DB-방치 재화'!$B$3:$I$1698,8,0)+8)*(VLOOKUP(H850,'DB-파견 작전실'!$L$8:$M$14,2,0)))*D850)</f>
        <v>316.57253333333335</v>
      </c>
      <c r="N850" s="29">
        <f>_xlfn.IFNA(IF(C850&lt;'DB-선물'!$E$5,VLOOKUP('주요 재화 수급처 관리'!$H$10,'DB-선물'!$G$6:$I$9,3,0),(IF('DB-선물'!$E$11&lt;=C850&lt;'DB-선물'!E796,VLOOKUP('주요 재화 수급처 관리'!$H$10,'DB-선물'!$G$12:$I$15,3,0),VLOOKUP(H850,'DB-선물'!$G$18:$I$21,3,0)))),"0")*6*D850</f>
        <v>0</v>
      </c>
      <c r="O850" s="29">
        <f t="array" ref="O850">(_xlfn.IFNA((VLOOKUP((INDEX('DB-메모리얼'!$F$5:$F$98,MATCH(MIN(ABS('DB-메모리얼'!$F$5:$F$98-'주요 재화 수급처 관리'!$C$10)),ABS('DB-메모리얼'!$F$5:$F$98-'주요 재화 수급처 관리'!$C$10),0))),'DB-메모리얼'!$F$5:$K$98,MATCH(H850,'DB-메모리얼'!$H$3:$K$3,0)+2,0)),"0"))*D850/14</f>
        <v>0</v>
      </c>
      <c r="P850" s="29">
        <f t="shared" si="32"/>
        <v>1028</v>
      </c>
      <c r="Q850" s="299">
        <f t="shared" si="33"/>
        <v>21096.916104761902</v>
      </c>
    </row>
    <row r="851" spans="2:17" ht="18" thickTop="1" thickBot="1" x14ac:dyDescent="0.35">
      <c r="B851" s="22" t="s">
        <v>1613</v>
      </c>
      <c r="C851" s="5">
        <v>220</v>
      </c>
      <c r="D851" s="323">
        <v>1</v>
      </c>
      <c r="E851" s="17"/>
      <c r="F851" s="276">
        <f>VLOOKUP(C851,'DB-캐릭터별 스테이지 매칭'!$E$3:$F$302,2,0)</f>
        <v>1030</v>
      </c>
      <c r="G851" s="276" t="str">
        <f>VLOOKUP(F851,'DB-캐릭터별 스테이지 매칭'!$I$3:$L$1698,4,0)</f>
        <v>21-54</v>
      </c>
      <c r="H851" s="276">
        <f>_xlfn.IFNA(VLOOKUP(B851,'DB-서식용'!$D$4:$E$12,2,0),"")</f>
        <v>1040410001</v>
      </c>
      <c r="I851" s="29">
        <f>IFERROR((VLOOKUP(F851,'DB-방치 재화'!$B$3:$I$1800,(MATCH(H851,'DB-방치 재화'!$F$1:$I$1,0)+4),0))*60*24*D851,"0")*(1.7+1.58)</f>
        <v>19165.04</v>
      </c>
      <c r="J851" s="29">
        <f>_xlfn.IFNA(IF(H851='DB-일일 퀘스트'!$F$6,VLOOKUP(F851,'DB-방치 재화'!$B$3:$H$1698,5,0)*VLOOKUP(H851,'DB-일일 퀘스트'!$F$6:$H$13,3,0),IF(H851='DB-일일 퀘스트'!$F$7,VLOOKUP(F851,'DB-방치 재화'!$B$3:$H$1698,6,0)*VLOOKUP(H851,'DB-일일 퀘스트'!$F$6:$H$13,3,0),IF(H851='DB-일일 퀘스트'!$F$8,VLOOKUP(F851,'DB-방치 재화'!$B$3:$H$1698,7,0)*VLOOKUP(H851,'DB-일일 퀘스트'!$F$6:$H$13,3,0),VLOOKUP(H851,'DB-일일 퀘스트'!$F$6:$H$13,3,0)))),"0")</f>
        <v>243.45833333333331</v>
      </c>
      <c r="K851" s="29">
        <f>_xlfn.IFNA((IF(H851='DB-주간 퀘스트'!$F$6,VLOOKUP(F851,'DB-방치 재화'!$B$3:$H$1698,5,0)*VLOOKUP(H851,'DB-주간 퀘스트'!$F$6:$H$15,3,0),IF(H851='DB-주간 퀘스트'!$F$7,VLOOKUP(F851,'DB-방치 재화'!$B$3:$H$1698,6,0)*VLOOKUP(H851,'DB-주간 퀘스트'!$F$6:$H$15,3,0),IF(H851='DB-주간 퀘스트'!$F$8,VLOOKUP(F851,'DB-방치 재화'!$B$3:$H$1698,7,0)*VLOOKUP(H851,'DB-주간 퀘스트'!$F$6:$H$15,3,0),VLOOKUP(H851,'DB-주간 퀘스트'!$F$6:$H$15,3,0)))))/7,"0")</f>
        <v>69.55952380952381</v>
      </c>
      <c r="L851" s="29">
        <f t="array" ref="L851">_xlfn.IFNA(IF(H851='DB-아스니아 미션'!$F$8,VLOOKUP('주요 재화 수급처 관리'!$F$10:$F$11,'DB-방치 재화'!$B$3:$H$1698,6,0)*'DB-아스니아 미션'!$H$8,VLOOKUP('주요 재화 수급처 관리'!$H$10:$H$11,'DB-아스니아 미션'!$F$7:$H$10,3,0)),"0")/7</f>
        <v>274.28571428571428</v>
      </c>
      <c r="M851" s="29">
        <f>(((VLOOKUP(F851,'DB-방치 재화'!$B$3:$I$1698,8,0)+8)*(VLOOKUP(H851,'DB-파견 작전실'!$L$8:$M$14,2,0)))*D851)</f>
        <v>316.57253333333335</v>
      </c>
      <c r="N851" s="29">
        <f>_xlfn.IFNA(IF(C851&lt;'DB-선물'!$E$5,VLOOKUP('주요 재화 수급처 관리'!$H$10,'DB-선물'!$G$6:$I$9,3,0),(IF('DB-선물'!$E$11&lt;=C851&lt;'DB-선물'!E797,VLOOKUP('주요 재화 수급처 관리'!$H$10,'DB-선물'!$G$12:$I$15,3,0),VLOOKUP(H851,'DB-선물'!$G$18:$I$21,3,0)))),"0")*6*D851</f>
        <v>0</v>
      </c>
      <c r="O851" s="29">
        <f t="array" ref="O851">(_xlfn.IFNA((VLOOKUP((INDEX('DB-메모리얼'!$F$5:$F$98,MATCH(MIN(ABS('DB-메모리얼'!$F$5:$F$98-'주요 재화 수급처 관리'!$C$10)),ABS('DB-메모리얼'!$F$5:$F$98-'주요 재화 수급처 관리'!$C$10),0))),'DB-메모리얼'!$F$5:$K$98,MATCH(H851,'DB-메모리얼'!$H$3:$K$3,0)+2,0)),"0"))*D851/14</f>
        <v>0</v>
      </c>
      <c r="P851" s="29">
        <f t="shared" si="32"/>
        <v>1028</v>
      </c>
      <c r="Q851" s="299">
        <f t="shared" si="33"/>
        <v>21096.916104761902</v>
      </c>
    </row>
    <row r="852" spans="2:17" ht="18" thickTop="1" thickBot="1" x14ac:dyDescent="0.35">
      <c r="B852" s="22" t="s">
        <v>1613</v>
      </c>
      <c r="C852" s="116">
        <v>221</v>
      </c>
      <c r="D852" s="323">
        <v>1</v>
      </c>
      <c r="E852" s="17"/>
      <c r="F852" s="276">
        <f>VLOOKUP(C852,'DB-캐릭터별 스테이지 매칭'!$E$3:$F$302,2,0)</f>
        <v>1038</v>
      </c>
      <c r="G852" s="276" t="str">
        <f>VLOOKUP(F852,'DB-캐릭터별 스테이지 매칭'!$I$3:$L$1698,4,0)</f>
        <v>22-2</v>
      </c>
      <c r="H852" s="276">
        <f>_xlfn.IFNA(VLOOKUP(B852,'DB-서식용'!$D$4:$E$12,2,0),"")</f>
        <v>1040410001</v>
      </c>
      <c r="I852" s="29">
        <f>IFERROR((VLOOKUP(F852,'DB-방치 재화'!$B$3:$I$1800,(MATCH(H852,'DB-방치 재화'!$F$1:$I$1,0)+4),0))*60*24*D852,"0")*(1.7+1.58)</f>
        <v>19240.480000000003</v>
      </c>
      <c r="J852" s="29">
        <f>_xlfn.IFNA(IF(H852='DB-일일 퀘스트'!$F$6,VLOOKUP(F852,'DB-방치 재화'!$B$3:$H$1698,5,0)*VLOOKUP(H852,'DB-일일 퀘스트'!$F$6:$H$13,3,0),IF(H852='DB-일일 퀘스트'!$F$7,VLOOKUP(F852,'DB-방치 재화'!$B$3:$H$1698,6,0)*VLOOKUP(H852,'DB-일일 퀘스트'!$F$6:$H$13,3,0),IF(H852='DB-일일 퀘스트'!$F$8,VLOOKUP(F852,'DB-방치 재화'!$B$3:$H$1698,7,0)*VLOOKUP(H852,'DB-일일 퀘스트'!$F$6:$H$13,3,0),VLOOKUP(H852,'DB-일일 퀘스트'!$F$6:$H$13,3,0)))),"0")</f>
        <v>244.41666666666666</v>
      </c>
      <c r="K852" s="29">
        <f>_xlfn.IFNA((IF(H852='DB-주간 퀘스트'!$F$6,VLOOKUP(F852,'DB-방치 재화'!$B$3:$H$1698,5,0)*VLOOKUP(H852,'DB-주간 퀘스트'!$F$6:$H$15,3,0),IF(H852='DB-주간 퀘스트'!$F$7,VLOOKUP(F852,'DB-방치 재화'!$B$3:$H$1698,6,0)*VLOOKUP(H852,'DB-주간 퀘스트'!$F$6:$H$15,3,0),IF(H852='DB-주간 퀘스트'!$F$8,VLOOKUP(F852,'DB-방치 재화'!$B$3:$H$1698,7,0)*VLOOKUP(H852,'DB-주간 퀘스트'!$F$6:$H$15,3,0),VLOOKUP(H852,'DB-주간 퀘스트'!$F$6:$H$15,3,0)))))/7,"0")</f>
        <v>69.833333333333329</v>
      </c>
      <c r="L852" s="29">
        <f t="array" ref="L852">_xlfn.IFNA(IF(H852='DB-아스니아 미션'!$F$8,VLOOKUP('주요 재화 수급처 관리'!$F$10:$F$11,'DB-방치 재화'!$B$3:$H$1698,6,0)*'DB-아스니아 미션'!$H$8,VLOOKUP('주요 재화 수급처 관리'!$H$10:$H$11,'DB-아스니아 미션'!$F$7:$H$10,3,0)),"0")/7</f>
        <v>274.28571428571428</v>
      </c>
      <c r="M852" s="29">
        <f>(((VLOOKUP(F852,'DB-방치 재화'!$B$3:$I$1698,8,0)+8)*(VLOOKUP(H852,'DB-파견 작전실'!$L$8:$M$14,2,0)))*D852)</f>
        <v>316.57253333333335</v>
      </c>
      <c r="N852" s="29">
        <f>_xlfn.IFNA(IF(C852&lt;'DB-선물'!$E$5,VLOOKUP('주요 재화 수급처 관리'!$H$10,'DB-선물'!$G$6:$I$9,3,0),(IF('DB-선물'!$E$11&lt;=C852&lt;'DB-선물'!E798,VLOOKUP('주요 재화 수급처 관리'!$H$10,'DB-선물'!$G$12:$I$15,3,0),VLOOKUP(H852,'DB-선물'!$G$18:$I$21,3,0)))),"0")*6*D852</f>
        <v>0</v>
      </c>
      <c r="O852" s="29">
        <f t="array" ref="O852">(_xlfn.IFNA((VLOOKUP((INDEX('DB-메모리얼'!$F$5:$F$98,MATCH(MIN(ABS('DB-메모리얼'!$F$5:$F$98-'주요 재화 수급처 관리'!$C$10)),ABS('DB-메모리얼'!$F$5:$F$98-'주요 재화 수급처 관리'!$C$10),0))),'DB-메모리얼'!$F$5:$K$98,MATCH(H852,'DB-메모리얼'!$H$3:$K$3,0)+2,0)),"0"))*D852/14</f>
        <v>0</v>
      </c>
      <c r="P852" s="29">
        <f t="shared" si="32"/>
        <v>1028</v>
      </c>
      <c r="Q852" s="299">
        <f t="shared" si="33"/>
        <v>21173.588247619049</v>
      </c>
    </row>
    <row r="853" spans="2:17" ht="18" thickTop="1" thickBot="1" x14ac:dyDescent="0.35">
      <c r="B853" s="22" t="s">
        <v>1613</v>
      </c>
      <c r="C853" s="116">
        <v>222</v>
      </c>
      <c r="D853" s="323">
        <v>1</v>
      </c>
      <c r="E853" s="17"/>
      <c r="F853" s="276">
        <f>VLOOKUP(C853,'DB-캐릭터별 스테이지 매칭'!$E$3:$F$302,2,0)</f>
        <v>1046</v>
      </c>
      <c r="G853" s="276" t="str">
        <f>VLOOKUP(F853,'DB-캐릭터별 스테이지 매칭'!$I$3:$L$1698,4,0)</f>
        <v>22-10</v>
      </c>
      <c r="H853" s="276">
        <f>_xlfn.IFNA(VLOOKUP(B853,'DB-서식용'!$D$4:$E$12,2,0),"")</f>
        <v>1040410001</v>
      </c>
      <c r="I853" s="29">
        <f>IFERROR((VLOOKUP(F853,'DB-방치 재화'!$B$3:$I$1800,(MATCH(H853,'DB-방치 재화'!$F$1:$I$1,0)+4),0))*60*24*D853,"0")*(1.7+1.58)</f>
        <v>19315.920000000002</v>
      </c>
      <c r="J853" s="29">
        <f>_xlfn.IFNA(IF(H853='DB-일일 퀘스트'!$F$6,VLOOKUP(F853,'DB-방치 재화'!$B$3:$H$1698,5,0)*VLOOKUP(H853,'DB-일일 퀘스트'!$F$6:$H$13,3,0),IF(H853='DB-일일 퀘스트'!$F$7,VLOOKUP(F853,'DB-방치 재화'!$B$3:$H$1698,6,0)*VLOOKUP(H853,'DB-일일 퀘스트'!$F$6:$H$13,3,0),IF(H853='DB-일일 퀘스트'!$F$8,VLOOKUP(F853,'DB-방치 재화'!$B$3:$H$1698,7,0)*VLOOKUP(H853,'DB-일일 퀘스트'!$F$6:$H$13,3,0),VLOOKUP(H853,'DB-일일 퀘스트'!$F$6:$H$13,3,0)))),"0")</f>
        <v>245.375</v>
      </c>
      <c r="K853" s="29">
        <f>_xlfn.IFNA((IF(H853='DB-주간 퀘스트'!$F$6,VLOOKUP(F853,'DB-방치 재화'!$B$3:$H$1698,5,0)*VLOOKUP(H853,'DB-주간 퀘스트'!$F$6:$H$15,3,0),IF(H853='DB-주간 퀘스트'!$F$7,VLOOKUP(F853,'DB-방치 재화'!$B$3:$H$1698,6,0)*VLOOKUP(H853,'DB-주간 퀘스트'!$F$6:$H$15,3,0),IF(H853='DB-주간 퀘스트'!$F$8,VLOOKUP(F853,'DB-방치 재화'!$B$3:$H$1698,7,0)*VLOOKUP(H853,'DB-주간 퀘스트'!$F$6:$H$15,3,0),VLOOKUP(H853,'DB-주간 퀘스트'!$F$6:$H$15,3,0)))))/7,"0")</f>
        <v>70.107142857142861</v>
      </c>
      <c r="L853" s="29">
        <f t="array" ref="L853">_xlfn.IFNA(IF(H853='DB-아스니아 미션'!$F$8,VLOOKUP('주요 재화 수급처 관리'!$F$10:$F$11,'DB-방치 재화'!$B$3:$H$1698,6,0)*'DB-아스니아 미션'!$H$8,VLOOKUP('주요 재화 수급처 관리'!$H$10:$H$11,'DB-아스니아 미션'!$F$7:$H$10,3,0)),"0")/7</f>
        <v>274.28571428571428</v>
      </c>
      <c r="M853" s="29">
        <f>(((VLOOKUP(F853,'DB-방치 재화'!$B$3:$I$1698,8,0)+8)*(VLOOKUP(H853,'DB-파견 작전실'!$L$8:$M$14,2,0)))*D853)</f>
        <v>316.57253333333335</v>
      </c>
      <c r="N853" s="29">
        <f>_xlfn.IFNA(IF(C853&lt;'DB-선물'!$E$5,VLOOKUP('주요 재화 수급처 관리'!$H$10,'DB-선물'!$G$6:$I$9,3,0),(IF('DB-선물'!$E$11&lt;=C853&lt;'DB-선물'!E799,VLOOKUP('주요 재화 수급처 관리'!$H$10,'DB-선물'!$G$12:$I$15,3,0),VLOOKUP(H853,'DB-선물'!$G$18:$I$21,3,0)))),"0")*6*D853</f>
        <v>0</v>
      </c>
      <c r="O853" s="29">
        <f t="array" ref="O853">(_xlfn.IFNA((VLOOKUP((INDEX('DB-메모리얼'!$F$5:$F$98,MATCH(MIN(ABS('DB-메모리얼'!$F$5:$F$98-'주요 재화 수급처 관리'!$C$10)),ABS('DB-메모리얼'!$F$5:$F$98-'주요 재화 수급처 관리'!$C$10),0))),'DB-메모리얼'!$F$5:$K$98,MATCH(H853,'DB-메모리얼'!$H$3:$K$3,0)+2,0)),"0"))*D853/14</f>
        <v>0</v>
      </c>
      <c r="P853" s="29">
        <f t="shared" si="32"/>
        <v>1028</v>
      </c>
      <c r="Q853" s="299">
        <f t="shared" si="33"/>
        <v>21250.260390476189</v>
      </c>
    </row>
    <row r="854" spans="2:17" ht="18" thickTop="1" thickBot="1" x14ac:dyDescent="0.35">
      <c r="B854" s="22" t="s">
        <v>1613</v>
      </c>
      <c r="C854" s="116">
        <v>223</v>
      </c>
      <c r="D854" s="323">
        <v>1</v>
      </c>
      <c r="E854" s="17"/>
      <c r="F854" s="276">
        <f>VLOOKUP(C854,'DB-캐릭터별 스테이지 매칭'!$E$3:$F$302,2,0)</f>
        <v>1053</v>
      </c>
      <c r="G854" s="276" t="str">
        <f>VLOOKUP(F854,'DB-캐릭터별 스테이지 매칭'!$I$3:$L$1698,4,0)</f>
        <v>22-17</v>
      </c>
      <c r="H854" s="276">
        <f>_xlfn.IFNA(VLOOKUP(B854,'DB-서식용'!$D$4:$E$12,2,0),"")</f>
        <v>1040410001</v>
      </c>
      <c r="I854" s="29">
        <f>IFERROR((VLOOKUP(F854,'DB-방치 재화'!$B$3:$I$1800,(MATCH(H854,'DB-방치 재화'!$F$1:$I$1,0)+4),0))*60*24*D854,"0")*(1.7+1.58)</f>
        <v>19381.52</v>
      </c>
      <c r="J854" s="29">
        <f>_xlfn.IFNA(IF(H854='DB-일일 퀘스트'!$F$6,VLOOKUP(F854,'DB-방치 재화'!$B$3:$H$1698,5,0)*VLOOKUP(H854,'DB-일일 퀘스트'!$F$6:$H$13,3,0),IF(H854='DB-일일 퀘스트'!$F$7,VLOOKUP(F854,'DB-방치 재화'!$B$3:$H$1698,6,0)*VLOOKUP(H854,'DB-일일 퀘스트'!$F$6:$H$13,3,0),IF(H854='DB-일일 퀘스트'!$F$8,VLOOKUP(F854,'DB-방치 재화'!$B$3:$H$1698,7,0)*VLOOKUP(H854,'DB-일일 퀘스트'!$F$6:$H$13,3,0),VLOOKUP(H854,'DB-일일 퀘스트'!$F$6:$H$13,3,0)))),"0")</f>
        <v>246.20833333333331</v>
      </c>
      <c r="K854" s="29">
        <f>_xlfn.IFNA((IF(H854='DB-주간 퀘스트'!$F$6,VLOOKUP(F854,'DB-방치 재화'!$B$3:$H$1698,5,0)*VLOOKUP(H854,'DB-주간 퀘스트'!$F$6:$H$15,3,0),IF(H854='DB-주간 퀘스트'!$F$7,VLOOKUP(F854,'DB-방치 재화'!$B$3:$H$1698,6,0)*VLOOKUP(H854,'DB-주간 퀘스트'!$F$6:$H$15,3,0),IF(H854='DB-주간 퀘스트'!$F$8,VLOOKUP(F854,'DB-방치 재화'!$B$3:$H$1698,7,0)*VLOOKUP(H854,'DB-주간 퀘스트'!$F$6:$H$15,3,0),VLOOKUP(H854,'DB-주간 퀘스트'!$F$6:$H$15,3,0)))))/7,"0")</f>
        <v>70.345238095238088</v>
      </c>
      <c r="L854" s="29">
        <f t="array" ref="L854">_xlfn.IFNA(IF(H854='DB-아스니아 미션'!$F$8,VLOOKUP('주요 재화 수급처 관리'!$F$10:$F$11,'DB-방치 재화'!$B$3:$H$1698,6,0)*'DB-아스니아 미션'!$H$8,VLOOKUP('주요 재화 수급처 관리'!$H$10:$H$11,'DB-아스니아 미션'!$F$7:$H$10,3,0)),"0")/7</f>
        <v>274.28571428571428</v>
      </c>
      <c r="M854" s="29">
        <f>(((VLOOKUP(F854,'DB-방치 재화'!$B$3:$I$1698,8,0)+8)*(VLOOKUP(H854,'DB-파견 작전실'!$L$8:$M$14,2,0)))*D854)</f>
        <v>316.57253333333335</v>
      </c>
      <c r="N854" s="29">
        <f>_xlfn.IFNA(IF(C854&lt;'DB-선물'!$E$5,VLOOKUP('주요 재화 수급처 관리'!$H$10,'DB-선물'!$G$6:$I$9,3,0),(IF('DB-선물'!$E$11&lt;=C854&lt;'DB-선물'!E800,VLOOKUP('주요 재화 수급처 관리'!$H$10,'DB-선물'!$G$12:$I$15,3,0),VLOOKUP(H854,'DB-선물'!$G$18:$I$21,3,0)))),"0")*6*D854</f>
        <v>0</v>
      </c>
      <c r="O854" s="29">
        <f t="array" ref="O854">(_xlfn.IFNA((VLOOKUP((INDEX('DB-메모리얼'!$F$5:$F$98,MATCH(MIN(ABS('DB-메모리얼'!$F$5:$F$98-'주요 재화 수급처 관리'!$C$10)),ABS('DB-메모리얼'!$F$5:$F$98-'주요 재화 수급처 관리'!$C$10),0))),'DB-메모리얼'!$F$5:$K$98,MATCH(H854,'DB-메모리얼'!$H$3:$K$3,0)+2,0)),"0"))*D854/14</f>
        <v>0</v>
      </c>
      <c r="P854" s="29">
        <f t="shared" si="32"/>
        <v>1028</v>
      </c>
      <c r="Q854" s="299">
        <f t="shared" si="33"/>
        <v>21316.931819047615</v>
      </c>
    </row>
    <row r="855" spans="2:17" ht="18" thickTop="1" thickBot="1" x14ac:dyDescent="0.35">
      <c r="B855" s="22" t="s">
        <v>1613</v>
      </c>
      <c r="C855" s="116">
        <v>224</v>
      </c>
      <c r="D855" s="323">
        <v>1</v>
      </c>
      <c r="E855" s="17"/>
      <c r="F855" s="276">
        <f>VLOOKUP(C855,'DB-캐릭터별 스테이지 매칭'!$E$3:$F$302,2,0)</f>
        <v>1061</v>
      </c>
      <c r="G855" s="276" t="str">
        <f>VLOOKUP(F855,'DB-캐릭터별 스테이지 매칭'!$I$3:$L$1698,4,0)</f>
        <v>22-25</v>
      </c>
      <c r="H855" s="276">
        <f>_xlfn.IFNA(VLOOKUP(B855,'DB-서식용'!$D$4:$E$12,2,0),"")</f>
        <v>1040410001</v>
      </c>
      <c r="I855" s="29">
        <f>IFERROR((VLOOKUP(F855,'DB-방치 재화'!$B$3:$I$1800,(MATCH(H855,'DB-방치 재화'!$F$1:$I$1,0)+4),0))*60*24*D855,"0")*(1.7+1.58)</f>
        <v>19456.960000000003</v>
      </c>
      <c r="J855" s="29">
        <f>_xlfn.IFNA(IF(H855='DB-일일 퀘스트'!$F$6,VLOOKUP(F855,'DB-방치 재화'!$B$3:$H$1698,5,0)*VLOOKUP(H855,'DB-일일 퀘스트'!$F$6:$H$13,3,0),IF(H855='DB-일일 퀘스트'!$F$7,VLOOKUP(F855,'DB-방치 재화'!$B$3:$H$1698,6,0)*VLOOKUP(H855,'DB-일일 퀘스트'!$F$6:$H$13,3,0),IF(H855='DB-일일 퀘스트'!$F$8,VLOOKUP(F855,'DB-방치 재화'!$B$3:$H$1698,7,0)*VLOOKUP(H855,'DB-일일 퀘스트'!$F$6:$H$13,3,0),VLOOKUP(H855,'DB-일일 퀘스트'!$F$6:$H$13,3,0)))),"0")</f>
        <v>247.16666666666666</v>
      </c>
      <c r="K855" s="29">
        <f>_xlfn.IFNA((IF(H855='DB-주간 퀘스트'!$F$6,VLOOKUP(F855,'DB-방치 재화'!$B$3:$H$1698,5,0)*VLOOKUP(H855,'DB-주간 퀘스트'!$F$6:$H$15,3,0),IF(H855='DB-주간 퀘스트'!$F$7,VLOOKUP(F855,'DB-방치 재화'!$B$3:$H$1698,6,0)*VLOOKUP(H855,'DB-주간 퀘스트'!$F$6:$H$15,3,0),IF(H855='DB-주간 퀘스트'!$F$8,VLOOKUP(F855,'DB-방치 재화'!$B$3:$H$1698,7,0)*VLOOKUP(H855,'DB-주간 퀘스트'!$F$6:$H$15,3,0),VLOOKUP(H855,'DB-주간 퀘스트'!$F$6:$H$15,3,0)))))/7,"0")</f>
        <v>70.61904761904762</v>
      </c>
      <c r="L855" s="29">
        <f t="array" ref="L855">_xlfn.IFNA(IF(H855='DB-아스니아 미션'!$F$8,VLOOKUP('주요 재화 수급처 관리'!$F$10:$F$11,'DB-방치 재화'!$B$3:$H$1698,6,0)*'DB-아스니아 미션'!$H$8,VLOOKUP('주요 재화 수급처 관리'!$H$10:$H$11,'DB-아스니아 미션'!$F$7:$H$10,3,0)),"0")/7</f>
        <v>274.28571428571428</v>
      </c>
      <c r="M855" s="29">
        <f>(((VLOOKUP(F855,'DB-방치 재화'!$B$3:$I$1698,8,0)+8)*(VLOOKUP(H855,'DB-파견 작전실'!$L$8:$M$14,2,0)))*D855)</f>
        <v>316.57253333333335</v>
      </c>
      <c r="N855" s="29">
        <f>_xlfn.IFNA(IF(C855&lt;'DB-선물'!$E$5,VLOOKUP('주요 재화 수급처 관리'!$H$10,'DB-선물'!$G$6:$I$9,3,0),(IF('DB-선물'!$E$11&lt;=C855&lt;'DB-선물'!E801,VLOOKUP('주요 재화 수급처 관리'!$H$10,'DB-선물'!$G$12:$I$15,3,0),VLOOKUP(H855,'DB-선물'!$G$18:$I$21,3,0)))),"0")*6*D855</f>
        <v>0</v>
      </c>
      <c r="O855" s="29">
        <f t="array" ref="O855">(_xlfn.IFNA((VLOOKUP((INDEX('DB-메모리얼'!$F$5:$F$98,MATCH(MIN(ABS('DB-메모리얼'!$F$5:$F$98-'주요 재화 수급처 관리'!$C$10)),ABS('DB-메모리얼'!$F$5:$F$98-'주요 재화 수급처 관리'!$C$10),0))),'DB-메모리얼'!$F$5:$K$98,MATCH(H855,'DB-메모리얼'!$H$3:$K$3,0)+2,0)),"0"))*D855/14</f>
        <v>0</v>
      </c>
      <c r="P855" s="29">
        <f t="shared" si="32"/>
        <v>1028</v>
      </c>
      <c r="Q855" s="299">
        <f t="shared" si="33"/>
        <v>21393.603961904762</v>
      </c>
    </row>
    <row r="856" spans="2:17" ht="18" thickTop="1" thickBot="1" x14ac:dyDescent="0.35">
      <c r="B856" s="22" t="s">
        <v>1613</v>
      </c>
      <c r="C856" s="116">
        <v>225</v>
      </c>
      <c r="D856" s="323">
        <v>1</v>
      </c>
      <c r="E856" s="17"/>
      <c r="F856" s="276">
        <f>VLOOKUP(C856,'DB-캐릭터별 스테이지 매칭'!$E$3:$F$302,2,0)</f>
        <v>1068</v>
      </c>
      <c r="G856" s="276" t="str">
        <f>VLOOKUP(F856,'DB-캐릭터별 스테이지 매칭'!$I$3:$L$1698,4,0)</f>
        <v>22-32</v>
      </c>
      <c r="H856" s="276">
        <f>_xlfn.IFNA(VLOOKUP(B856,'DB-서식용'!$D$4:$E$12,2,0),"")</f>
        <v>1040410001</v>
      </c>
      <c r="I856" s="29">
        <f>IFERROR((VLOOKUP(F856,'DB-방치 재화'!$B$3:$I$1800,(MATCH(H856,'DB-방치 재화'!$F$1:$I$1,0)+4),0))*60*24*D856,"0")*(1.7+1.58)</f>
        <v>19522.560000000005</v>
      </c>
      <c r="J856" s="29">
        <f>_xlfn.IFNA(IF(H856='DB-일일 퀘스트'!$F$6,VLOOKUP(F856,'DB-방치 재화'!$B$3:$H$1698,5,0)*VLOOKUP(H856,'DB-일일 퀘스트'!$F$6:$H$13,3,0),IF(H856='DB-일일 퀘스트'!$F$7,VLOOKUP(F856,'DB-방치 재화'!$B$3:$H$1698,6,0)*VLOOKUP(H856,'DB-일일 퀘스트'!$F$6:$H$13,3,0),IF(H856='DB-일일 퀘스트'!$F$8,VLOOKUP(F856,'DB-방치 재화'!$B$3:$H$1698,7,0)*VLOOKUP(H856,'DB-일일 퀘스트'!$F$6:$H$13,3,0),VLOOKUP(H856,'DB-일일 퀘스트'!$F$6:$H$13,3,0)))),"0")</f>
        <v>248.00000000000003</v>
      </c>
      <c r="K856" s="29">
        <f>_xlfn.IFNA((IF(H856='DB-주간 퀘스트'!$F$6,VLOOKUP(F856,'DB-방치 재화'!$B$3:$H$1698,5,0)*VLOOKUP(H856,'DB-주간 퀘스트'!$F$6:$H$15,3,0),IF(H856='DB-주간 퀘스트'!$F$7,VLOOKUP(F856,'DB-방치 재화'!$B$3:$H$1698,6,0)*VLOOKUP(H856,'DB-주간 퀘스트'!$F$6:$H$15,3,0),IF(H856='DB-주간 퀘스트'!$F$8,VLOOKUP(F856,'DB-방치 재화'!$B$3:$H$1698,7,0)*VLOOKUP(H856,'DB-주간 퀘스트'!$F$6:$H$15,3,0),VLOOKUP(H856,'DB-주간 퀘스트'!$F$6:$H$15,3,0)))))/7,"0")</f>
        <v>70.857142857142861</v>
      </c>
      <c r="L856" s="29">
        <f t="array" ref="L856">_xlfn.IFNA(IF(H856='DB-아스니아 미션'!$F$8,VLOOKUP('주요 재화 수급처 관리'!$F$10:$F$11,'DB-방치 재화'!$B$3:$H$1698,6,0)*'DB-아스니아 미션'!$H$8,VLOOKUP('주요 재화 수급처 관리'!$H$10:$H$11,'DB-아스니아 미션'!$F$7:$H$10,3,0)),"0")/7</f>
        <v>274.28571428571428</v>
      </c>
      <c r="M856" s="29">
        <f>(((VLOOKUP(F856,'DB-방치 재화'!$B$3:$I$1698,8,0)+8)*(VLOOKUP(H856,'DB-파견 작전실'!$L$8:$M$14,2,0)))*D856)</f>
        <v>316.57253333333335</v>
      </c>
      <c r="N856" s="29">
        <f>_xlfn.IFNA(IF(C856&lt;'DB-선물'!$E$5,VLOOKUP('주요 재화 수급처 관리'!$H$10,'DB-선물'!$G$6:$I$9,3,0),(IF('DB-선물'!$E$11&lt;=C856&lt;'DB-선물'!E802,VLOOKUP('주요 재화 수급처 관리'!$H$10,'DB-선물'!$G$12:$I$15,3,0),VLOOKUP(H856,'DB-선물'!$G$18:$I$21,3,0)))),"0")*6*D856</f>
        <v>0</v>
      </c>
      <c r="O856" s="29">
        <f t="array" ref="O856">(_xlfn.IFNA((VLOOKUP((INDEX('DB-메모리얼'!$F$5:$F$98,MATCH(MIN(ABS('DB-메모리얼'!$F$5:$F$98-'주요 재화 수급처 관리'!$C$10)),ABS('DB-메모리얼'!$F$5:$F$98-'주요 재화 수급처 관리'!$C$10),0))),'DB-메모리얼'!$F$5:$K$98,MATCH(H856,'DB-메모리얼'!$H$3:$K$3,0)+2,0)),"0"))*D856/14</f>
        <v>0</v>
      </c>
      <c r="P856" s="29">
        <f t="shared" si="32"/>
        <v>1028</v>
      </c>
      <c r="Q856" s="299">
        <f t="shared" si="33"/>
        <v>21460.275390476192</v>
      </c>
    </row>
    <row r="857" spans="2:17" ht="18" thickTop="1" thickBot="1" x14ac:dyDescent="0.35">
      <c r="B857" s="22" t="s">
        <v>1613</v>
      </c>
      <c r="C857" s="116">
        <v>226</v>
      </c>
      <c r="D857" s="323">
        <v>1</v>
      </c>
      <c r="E857" s="17"/>
      <c r="F857" s="276">
        <f>VLOOKUP(C857,'DB-캐릭터별 스테이지 매칭'!$E$3:$F$302,2,0)</f>
        <v>1076</v>
      </c>
      <c r="G857" s="276" t="str">
        <f>VLOOKUP(F857,'DB-캐릭터별 스테이지 매칭'!$I$3:$L$1698,4,0)</f>
        <v>22-40</v>
      </c>
      <c r="H857" s="276">
        <f>_xlfn.IFNA(VLOOKUP(B857,'DB-서식용'!$D$4:$E$12,2,0),"")</f>
        <v>1040410001</v>
      </c>
      <c r="I857" s="29">
        <f>IFERROR((VLOOKUP(F857,'DB-방치 재화'!$B$3:$I$1800,(MATCH(H857,'DB-방치 재화'!$F$1:$I$1,0)+4),0))*60*24*D857,"0")*(1.7+1.58)</f>
        <v>19598</v>
      </c>
      <c r="J857" s="29">
        <f>_xlfn.IFNA(IF(H857='DB-일일 퀘스트'!$F$6,VLOOKUP(F857,'DB-방치 재화'!$B$3:$H$1698,5,0)*VLOOKUP(H857,'DB-일일 퀘스트'!$F$6:$H$13,3,0),IF(H857='DB-일일 퀘스트'!$F$7,VLOOKUP(F857,'DB-방치 재화'!$B$3:$H$1698,6,0)*VLOOKUP(H857,'DB-일일 퀘스트'!$F$6:$H$13,3,0),IF(H857='DB-일일 퀘스트'!$F$8,VLOOKUP(F857,'DB-방치 재화'!$B$3:$H$1698,7,0)*VLOOKUP(H857,'DB-일일 퀘스트'!$F$6:$H$13,3,0),VLOOKUP(H857,'DB-일일 퀘스트'!$F$6:$H$13,3,0)))),"0")</f>
        <v>248.95833333333331</v>
      </c>
      <c r="K857" s="29">
        <f>_xlfn.IFNA((IF(H857='DB-주간 퀘스트'!$F$6,VLOOKUP(F857,'DB-방치 재화'!$B$3:$H$1698,5,0)*VLOOKUP(H857,'DB-주간 퀘스트'!$F$6:$H$15,3,0),IF(H857='DB-주간 퀘스트'!$F$7,VLOOKUP(F857,'DB-방치 재화'!$B$3:$H$1698,6,0)*VLOOKUP(H857,'DB-주간 퀘스트'!$F$6:$H$15,3,0),IF(H857='DB-주간 퀘스트'!$F$8,VLOOKUP(F857,'DB-방치 재화'!$B$3:$H$1698,7,0)*VLOOKUP(H857,'DB-주간 퀘스트'!$F$6:$H$15,3,0),VLOOKUP(H857,'DB-주간 퀘스트'!$F$6:$H$15,3,0)))))/7,"0")</f>
        <v>71.13095238095238</v>
      </c>
      <c r="L857" s="29">
        <f t="array" ref="L857">_xlfn.IFNA(IF(H857='DB-아스니아 미션'!$F$8,VLOOKUP('주요 재화 수급처 관리'!$F$10:$F$11,'DB-방치 재화'!$B$3:$H$1698,6,0)*'DB-아스니아 미션'!$H$8,VLOOKUP('주요 재화 수급처 관리'!$H$10:$H$11,'DB-아스니아 미션'!$F$7:$H$10,3,0)),"0")/7</f>
        <v>274.28571428571428</v>
      </c>
      <c r="M857" s="29">
        <f>(((VLOOKUP(F857,'DB-방치 재화'!$B$3:$I$1698,8,0)+8)*(VLOOKUP(H857,'DB-파견 작전실'!$L$8:$M$14,2,0)))*D857)</f>
        <v>316.57253333333335</v>
      </c>
      <c r="N857" s="29">
        <f>_xlfn.IFNA(IF(C857&lt;'DB-선물'!$E$5,VLOOKUP('주요 재화 수급처 관리'!$H$10,'DB-선물'!$G$6:$I$9,3,0),(IF('DB-선물'!$E$11&lt;=C857&lt;'DB-선물'!E803,VLOOKUP('주요 재화 수급처 관리'!$H$10,'DB-선물'!$G$12:$I$15,3,0),VLOOKUP(H857,'DB-선물'!$G$18:$I$21,3,0)))),"0")*6*D857</f>
        <v>0</v>
      </c>
      <c r="O857" s="29">
        <f t="array" ref="O857">(_xlfn.IFNA((VLOOKUP((INDEX('DB-메모리얼'!$F$5:$F$98,MATCH(MIN(ABS('DB-메모리얼'!$F$5:$F$98-'주요 재화 수급처 관리'!$C$10)),ABS('DB-메모리얼'!$F$5:$F$98-'주요 재화 수급처 관리'!$C$10),0))),'DB-메모리얼'!$F$5:$K$98,MATCH(H857,'DB-메모리얼'!$H$3:$K$3,0)+2,0)),"0"))*D857/14</f>
        <v>0</v>
      </c>
      <c r="P857" s="29">
        <f t="shared" si="32"/>
        <v>1028</v>
      </c>
      <c r="Q857" s="299">
        <f t="shared" si="33"/>
        <v>21536.947533333332</v>
      </c>
    </row>
    <row r="858" spans="2:17" ht="18" thickTop="1" thickBot="1" x14ac:dyDescent="0.35">
      <c r="B858" s="22" t="s">
        <v>1613</v>
      </c>
      <c r="C858" s="116">
        <v>227</v>
      </c>
      <c r="D858" s="323">
        <v>1</v>
      </c>
      <c r="E858" s="17"/>
      <c r="F858" s="276">
        <f>VLOOKUP(C858,'DB-캐릭터별 스테이지 매칭'!$E$3:$F$302,2,0)</f>
        <v>1084</v>
      </c>
      <c r="G858" s="276" t="str">
        <f>VLOOKUP(F858,'DB-캐릭터별 스테이지 매칭'!$I$3:$L$1698,4,0)</f>
        <v>22-48</v>
      </c>
      <c r="H858" s="276">
        <f>_xlfn.IFNA(VLOOKUP(B858,'DB-서식용'!$D$4:$E$12,2,0),"")</f>
        <v>1040410001</v>
      </c>
      <c r="I858" s="29">
        <f>IFERROR((VLOOKUP(F858,'DB-방치 재화'!$B$3:$I$1800,(MATCH(H858,'DB-방치 재화'!$F$1:$I$1,0)+4),0))*60*24*D858,"0")*(1.7+1.58)</f>
        <v>19676.72</v>
      </c>
      <c r="J858" s="29">
        <f>_xlfn.IFNA(IF(H858='DB-일일 퀘스트'!$F$6,VLOOKUP(F858,'DB-방치 재화'!$B$3:$H$1698,5,0)*VLOOKUP(H858,'DB-일일 퀘스트'!$F$6:$H$13,3,0),IF(H858='DB-일일 퀘스트'!$F$7,VLOOKUP(F858,'DB-방치 재화'!$B$3:$H$1698,6,0)*VLOOKUP(H858,'DB-일일 퀘스트'!$F$6:$H$13,3,0),IF(H858='DB-일일 퀘스트'!$F$8,VLOOKUP(F858,'DB-방치 재화'!$B$3:$H$1698,7,0)*VLOOKUP(H858,'DB-일일 퀘스트'!$F$6:$H$13,3,0),VLOOKUP(H858,'DB-일일 퀘스트'!$F$6:$H$13,3,0)))),"0")</f>
        <v>249.95833333333331</v>
      </c>
      <c r="K858" s="29">
        <f>_xlfn.IFNA((IF(H858='DB-주간 퀘스트'!$F$6,VLOOKUP(F858,'DB-방치 재화'!$B$3:$H$1698,5,0)*VLOOKUP(H858,'DB-주간 퀘스트'!$F$6:$H$15,3,0),IF(H858='DB-주간 퀘스트'!$F$7,VLOOKUP(F858,'DB-방치 재화'!$B$3:$H$1698,6,0)*VLOOKUP(H858,'DB-주간 퀘스트'!$F$6:$H$15,3,0),IF(H858='DB-주간 퀘스트'!$F$8,VLOOKUP(F858,'DB-방치 재화'!$B$3:$H$1698,7,0)*VLOOKUP(H858,'DB-주간 퀘스트'!$F$6:$H$15,3,0),VLOOKUP(H858,'DB-주간 퀘스트'!$F$6:$H$15,3,0)))))/7,"0")</f>
        <v>71.416666666666657</v>
      </c>
      <c r="L858" s="29">
        <f t="array" ref="L858">_xlfn.IFNA(IF(H858='DB-아스니아 미션'!$F$8,VLOOKUP('주요 재화 수급처 관리'!$F$10:$F$11,'DB-방치 재화'!$B$3:$H$1698,6,0)*'DB-아스니아 미션'!$H$8,VLOOKUP('주요 재화 수급처 관리'!$H$10:$H$11,'DB-아스니아 미션'!$F$7:$H$10,3,0)),"0")/7</f>
        <v>274.28571428571428</v>
      </c>
      <c r="M858" s="29">
        <f>(((VLOOKUP(F858,'DB-방치 재화'!$B$3:$I$1698,8,0)+8)*(VLOOKUP(H858,'DB-파견 작전실'!$L$8:$M$14,2,0)))*D858)</f>
        <v>316.57253333333335</v>
      </c>
      <c r="N858" s="29">
        <f>_xlfn.IFNA(IF(C858&lt;'DB-선물'!$E$5,VLOOKUP('주요 재화 수급처 관리'!$H$10,'DB-선물'!$G$6:$I$9,3,0),(IF('DB-선물'!$E$11&lt;=C858&lt;'DB-선물'!E804,VLOOKUP('주요 재화 수급처 관리'!$H$10,'DB-선물'!$G$12:$I$15,3,0),VLOOKUP(H858,'DB-선물'!$G$18:$I$21,3,0)))),"0")*6*D858</f>
        <v>0</v>
      </c>
      <c r="O858" s="29">
        <f t="array" ref="O858">(_xlfn.IFNA((VLOOKUP((INDEX('DB-메모리얼'!$F$5:$F$98,MATCH(MIN(ABS('DB-메모리얼'!$F$5:$F$98-'주요 재화 수급처 관리'!$C$10)),ABS('DB-메모리얼'!$F$5:$F$98-'주요 재화 수급처 관리'!$C$10),0))),'DB-메모리얼'!$F$5:$K$98,MATCH(H858,'DB-메모리얼'!$H$3:$K$3,0)+2,0)),"0"))*D858/14</f>
        <v>0</v>
      </c>
      <c r="P858" s="29">
        <f t="shared" si="32"/>
        <v>1028</v>
      </c>
      <c r="Q858" s="299">
        <f t="shared" si="33"/>
        <v>21616.953247619047</v>
      </c>
    </row>
    <row r="859" spans="2:17" ht="18" thickTop="1" thickBot="1" x14ac:dyDescent="0.35">
      <c r="B859" s="22" t="s">
        <v>1613</v>
      </c>
      <c r="C859" s="116">
        <v>228</v>
      </c>
      <c r="D859" s="323">
        <v>1</v>
      </c>
      <c r="E859" s="17"/>
      <c r="F859" s="276">
        <f>VLOOKUP(C859,'DB-캐릭터별 스테이지 매칭'!$E$3:$F$302,2,0)</f>
        <v>1091</v>
      </c>
      <c r="G859" s="276" t="str">
        <f>VLOOKUP(F859,'DB-캐릭터별 스테이지 매칭'!$I$3:$L$1698,4,0)</f>
        <v>22-55</v>
      </c>
      <c r="H859" s="276">
        <f>_xlfn.IFNA(VLOOKUP(B859,'DB-서식용'!$D$4:$E$12,2,0),"")</f>
        <v>1040410001</v>
      </c>
      <c r="I859" s="29">
        <f>IFERROR((VLOOKUP(F859,'DB-방치 재화'!$B$3:$I$1800,(MATCH(H859,'DB-방치 재화'!$F$1:$I$1,0)+4),0))*60*24*D859,"0")*(1.7+1.58)</f>
        <v>19742.32</v>
      </c>
      <c r="J859" s="29">
        <f>_xlfn.IFNA(IF(H859='DB-일일 퀘스트'!$F$6,VLOOKUP(F859,'DB-방치 재화'!$B$3:$H$1698,5,0)*VLOOKUP(H859,'DB-일일 퀘스트'!$F$6:$H$13,3,0),IF(H859='DB-일일 퀘스트'!$F$7,VLOOKUP(F859,'DB-방치 재화'!$B$3:$H$1698,6,0)*VLOOKUP(H859,'DB-일일 퀘스트'!$F$6:$H$13,3,0),IF(H859='DB-일일 퀘스트'!$F$8,VLOOKUP(F859,'DB-방치 재화'!$B$3:$H$1698,7,0)*VLOOKUP(H859,'DB-일일 퀘스트'!$F$6:$H$13,3,0),VLOOKUP(H859,'DB-일일 퀘스트'!$F$6:$H$13,3,0)))),"0")</f>
        <v>250.79166666666669</v>
      </c>
      <c r="K859" s="29">
        <f>_xlfn.IFNA((IF(H859='DB-주간 퀘스트'!$F$6,VLOOKUP(F859,'DB-방치 재화'!$B$3:$H$1698,5,0)*VLOOKUP(H859,'DB-주간 퀘스트'!$F$6:$H$15,3,0),IF(H859='DB-주간 퀘스트'!$F$7,VLOOKUP(F859,'DB-방치 재화'!$B$3:$H$1698,6,0)*VLOOKUP(H859,'DB-주간 퀘스트'!$F$6:$H$15,3,0),IF(H859='DB-주간 퀘스트'!$F$8,VLOOKUP(F859,'DB-방치 재화'!$B$3:$H$1698,7,0)*VLOOKUP(H859,'DB-주간 퀘스트'!$F$6:$H$15,3,0),VLOOKUP(H859,'DB-주간 퀘스트'!$F$6:$H$15,3,0)))))/7,"0")</f>
        <v>71.654761904761912</v>
      </c>
      <c r="L859" s="29">
        <f t="array" ref="L859">_xlfn.IFNA(IF(H859='DB-아스니아 미션'!$F$8,VLOOKUP('주요 재화 수급처 관리'!$F$10:$F$11,'DB-방치 재화'!$B$3:$H$1698,6,0)*'DB-아스니아 미션'!$H$8,VLOOKUP('주요 재화 수급처 관리'!$H$10:$H$11,'DB-아스니아 미션'!$F$7:$H$10,3,0)),"0")/7</f>
        <v>274.28571428571428</v>
      </c>
      <c r="M859" s="29">
        <f>(((VLOOKUP(F859,'DB-방치 재화'!$B$3:$I$1698,8,0)+8)*(VLOOKUP(H859,'DB-파견 작전실'!$L$8:$M$14,2,0)))*D859)</f>
        <v>316.57253333333335</v>
      </c>
      <c r="N859" s="29">
        <f>_xlfn.IFNA(IF(C859&lt;'DB-선물'!$E$5,VLOOKUP('주요 재화 수급처 관리'!$H$10,'DB-선물'!$G$6:$I$9,3,0),(IF('DB-선물'!$E$11&lt;=C859&lt;'DB-선물'!E805,VLOOKUP('주요 재화 수급처 관리'!$H$10,'DB-선물'!$G$12:$I$15,3,0),VLOOKUP(H859,'DB-선물'!$G$18:$I$21,3,0)))),"0")*6*D859</f>
        <v>0</v>
      </c>
      <c r="O859" s="29">
        <f t="array" ref="O859">(_xlfn.IFNA((VLOOKUP((INDEX('DB-메모리얼'!$F$5:$F$98,MATCH(MIN(ABS('DB-메모리얼'!$F$5:$F$98-'주요 재화 수급처 관리'!$C$10)),ABS('DB-메모리얼'!$F$5:$F$98-'주요 재화 수급처 관리'!$C$10),0))),'DB-메모리얼'!$F$5:$K$98,MATCH(H859,'DB-메모리얼'!$H$3:$K$3,0)+2,0)),"0"))*D859/14</f>
        <v>0</v>
      </c>
      <c r="P859" s="29">
        <f t="shared" si="32"/>
        <v>1028</v>
      </c>
      <c r="Q859" s="299">
        <f t="shared" si="33"/>
        <v>21683.624676190477</v>
      </c>
    </row>
    <row r="860" spans="2:17" ht="18" thickTop="1" thickBot="1" x14ac:dyDescent="0.35">
      <c r="B860" s="22" t="s">
        <v>1613</v>
      </c>
      <c r="C860" s="116">
        <v>229</v>
      </c>
      <c r="D860" s="323">
        <v>1</v>
      </c>
      <c r="E860" s="17"/>
      <c r="F860" s="276">
        <f>VLOOKUP(C860,'DB-캐릭터별 스테이지 매칭'!$E$3:$F$302,2,0)</f>
        <v>1099</v>
      </c>
      <c r="G860" s="276" t="str">
        <f>VLOOKUP(F860,'DB-캐릭터별 스테이지 매칭'!$I$3:$L$1698,4,0)</f>
        <v>23-3</v>
      </c>
      <c r="H860" s="276">
        <f>_xlfn.IFNA(VLOOKUP(B860,'DB-서식용'!$D$4:$E$12,2,0),"")</f>
        <v>1040410001</v>
      </c>
      <c r="I860" s="29">
        <f>IFERROR((VLOOKUP(F860,'DB-방치 재화'!$B$3:$I$1800,(MATCH(H860,'DB-방치 재화'!$F$1:$I$1,0)+4),0))*60*24*D860,"0")*(1.7+1.58)</f>
        <v>19817.760000000006</v>
      </c>
      <c r="J860" s="29">
        <f>_xlfn.IFNA(IF(H860='DB-일일 퀘스트'!$F$6,VLOOKUP(F860,'DB-방치 재화'!$B$3:$H$1698,5,0)*VLOOKUP(H860,'DB-일일 퀘스트'!$F$6:$H$13,3,0),IF(H860='DB-일일 퀘스트'!$F$7,VLOOKUP(F860,'DB-방치 재화'!$B$3:$H$1698,6,0)*VLOOKUP(H860,'DB-일일 퀘스트'!$F$6:$H$13,3,0),IF(H860='DB-일일 퀘스트'!$F$8,VLOOKUP(F860,'DB-방치 재화'!$B$3:$H$1698,7,0)*VLOOKUP(H860,'DB-일일 퀘스트'!$F$6:$H$13,3,0),VLOOKUP(H860,'DB-일일 퀘스트'!$F$6:$H$13,3,0)))),"0")</f>
        <v>251.75000000000003</v>
      </c>
      <c r="K860" s="29">
        <f>_xlfn.IFNA((IF(H860='DB-주간 퀘스트'!$F$6,VLOOKUP(F860,'DB-방치 재화'!$B$3:$H$1698,5,0)*VLOOKUP(H860,'DB-주간 퀘스트'!$F$6:$H$15,3,0),IF(H860='DB-주간 퀘스트'!$F$7,VLOOKUP(F860,'DB-방치 재화'!$B$3:$H$1698,6,0)*VLOOKUP(H860,'DB-주간 퀘스트'!$F$6:$H$15,3,0),IF(H860='DB-주간 퀘스트'!$F$8,VLOOKUP(F860,'DB-방치 재화'!$B$3:$H$1698,7,0)*VLOOKUP(H860,'DB-주간 퀘스트'!$F$6:$H$15,3,0),VLOOKUP(H860,'DB-주간 퀘스트'!$F$6:$H$15,3,0)))))/7,"0")</f>
        <v>71.928571428571431</v>
      </c>
      <c r="L860" s="29">
        <f t="array" ref="L860">_xlfn.IFNA(IF(H860='DB-아스니아 미션'!$F$8,VLOOKUP('주요 재화 수급처 관리'!$F$10:$F$11,'DB-방치 재화'!$B$3:$H$1698,6,0)*'DB-아스니아 미션'!$H$8,VLOOKUP('주요 재화 수급처 관리'!$H$10:$H$11,'DB-아스니아 미션'!$F$7:$H$10,3,0)),"0")/7</f>
        <v>274.28571428571428</v>
      </c>
      <c r="M860" s="29">
        <f>(((VLOOKUP(F860,'DB-방치 재화'!$B$3:$I$1698,8,0)+8)*(VLOOKUP(H860,'DB-파견 작전실'!$L$8:$M$14,2,0)))*D860)</f>
        <v>316.57253333333335</v>
      </c>
      <c r="N860" s="29">
        <f>_xlfn.IFNA(IF(C860&lt;'DB-선물'!$E$5,VLOOKUP('주요 재화 수급처 관리'!$H$10,'DB-선물'!$G$6:$I$9,3,0),(IF('DB-선물'!$E$11&lt;=C860&lt;'DB-선물'!E806,VLOOKUP('주요 재화 수급처 관리'!$H$10,'DB-선물'!$G$12:$I$15,3,0),VLOOKUP(H860,'DB-선물'!$G$18:$I$21,3,0)))),"0")*6*D860</f>
        <v>0</v>
      </c>
      <c r="O860" s="29">
        <f t="array" ref="O860">(_xlfn.IFNA((VLOOKUP((INDEX('DB-메모리얼'!$F$5:$F$98,MATCH(MIN(ABS('DB-메모리얼'!$F$5:$F$98-'주요 재화 수급처 관리'!$C$10)),ABS('DB-메모리얼'!$F$5:$F$98-'주요 재화 수급처 관리'!$C$10),0))),'DB-메모리얼'!$F$5:$K$98,MATCH(H860,'DB-메모리얼'!$H$3:$K$3,0)+2,0)),"0"))*D860/14</f>
        <v>0</v>
      </c>
      <c r="P860" s="29">
        <f t="shared" si="32"/>
        <v>1028</v>
      </c>
      <c r="Q860" s="299">
        <f t="shared" si="33"/>
        <v>21760.296819047624</v>
      </c>
    </row>
    <row r="861" spans="2:17" ht="18" thickTop="1" thickBot="1" x14ac:dyDescent="0.35">
      <c r="B861" s="22" t="s">
        <v>1613</v>
      </c>
      <c r="C861" s="116">
        <v>230</v>
      </c>
      <c r="D861" s="323">
        <v>1</v>
      </c>
      <c r="E861" s="17"/>
      <c r="F861" s="276">
        <f>VLOOKUP(C861,'DB-캐릭터별 스테이지 매칭'!$E$3:$F$302,2,0)</f>
        <v>1107</v>
      </c>
      <c r="G861" s="276" t="str">
        <f>VLOOKUP(F861,'DB-캐릭터별 스테이지 매칭'!$I$3:$L$1698,4,0)</f>
        <v>23-11</v>
      </c>
      <c r="H861" s="276">
        <f>_xlfn.IFNA(VLOOKUP(B861,'DB-서식용'!$D$4:$E$12,2,0),"")</f>
        <v>1040410001</v>
      </c>
      <c r="I861" s="29">
        <f>IFERROR((VLOOKUP(F861,'DB-방치 재화'!$B$3:$I$1800,(MATCH(H861,'DB-방치 재화'!$F$1:$I$1,0)+4),0))*60*24*D861,"0")*(1.7+1.58)</f>
        <v>19893.2</v>
      </c>
      <c r="J861" s="29">
        <f>_xlfn.IFNA(IF(H861='DB-일일 퀘스트'!$F$6,VLOOKUP(F861,'DB-방치 재화'!$B$3:$H$1698,5,0)*VLOOKUP(H861,'DB-일일 퀘스트'!$F$6:$H$13,3,0),IF(H861='DB-일일 퀘스트'!$F$7,VLOOKUP(F861,'DB-방치 재화'!$B$3:$H$1698,6,0)*VLOOKUP(H861,'DB-일일 퀘스트'!$F$6:$H$13,3,0),IF(H861='DB-일일 퀘스트'!$F$8,VLOOKUP(F861,'DB-방치 재화'!$B$3:$H$1698,7,0)*VLOOKUP(H861,'DB-일일 퀘스트'!$F$6:$H$13,3,0),VLOOKUP(H861,'DB-일일 퀘스트'!$F$6:$H$13,3,0)))),"0")</f>
        <v>252.70833333333331</v>
      </c>
      <c r="K861" s="29">
        <f>_xlfn.IFNA((IF(H861='DB-주간 퀘스트'!$F$6,VLOOKUP(F861,'DB-방치 재화'!$B$3:$H$1698,5,0)*VLOOKUP(H861,'DB-주간 퀘스트'!$F$6:$H$15,3,0),IF(H861='DB-주간 퀘스트'!$F$7,VLOOKUP(F861,'DB-방치 재화'!$B$3:$H$1698,6,0)*VLOOKUP(H861,'DB-주간 퀘스트'!$F$6:$H$15,3,0),IF(H861='DB-주간 퀘스트'!$F$8,VLOOKUP(F861,'DB-방치 재화'!$B$3:$H$1698,7,0)*VLOOKUP(H861,'DB-주간 퀘스트'!$F$6:$H$15,3,0),VLOOKUP(H861,'DB-주간 퀘스트'!$F$6:$H$15,3,0)))))/7,"0")</f>
        <v>72.202380952380949</v>
      </c>
      <c r="L861" s="29">
        <f t="array" ref="L861">_xlfn.IFNA(IF(H861='DB-아스니아 미션'!$F$8,VLOOKUP('주요 재화 수급처 관리'!$F$10:$F$11,'DB-방치 재화'!$B$3:$H$1698,6,0)*'DB-아스니아 미션'!$H$8,VLOOKUP('주요 재화 수급처 관리'!$H$10:$H$11,'DB-아스니아 미션'!$F$7:$H$10,3,0)),"0")/7</f>
        <v>274.28571428571428</v>
      </c>
      <c r="M861" s="29">
        <f>(((VLOOKUP(F861,'DB-방치 재화'!$B$3:$I$1698,8,0)+8)*(VLOOKUP(H861,'DB-파견 작전실'!$L$8:$M$14,2,0)))*D861)</f>
        <v>316.57253333333335</v>
      </c>
      <c r="N861" s="29">
        <f>_xlfn.IFNA(IF(C861&lt;'DB-선물'!$E$5,VLOOKUP('주요 재화 수급처 관리'!$H$10,'DB-선물'!$G$6:$I$9,3,0),(IF('DB-선물'!$E$11&lt;=C861&lt;'DB-선물'!E807,VLOOKUP('주요 재화 수급처 관리'!$H$10,'DB-선물'!$G$12:$I$15,3,0),VLOOKUP(H861,'DB-선물'!$G$18:$I$21,3,0)))),"0")*6*D861</f>
        <v>0</v>
      </c>
      <c r="O861" s="29">
        <f t="array" ref="O861">(_xlfn.IFNA((VLOOKUP((INDEX('DB-메모리얼'!$F$5:$F$98,MATCH(MIN(ABS('DB-메모리얼'!$F$5:$F$98-'주요 재화 수급처 관리'!$C$10)),ABS('DB-메모리얼'!$F$5:$F$98-'주요 재화 수급처 관리'!$C$10),0))),'DB-메모리얼'!$F$5:$K$98,MATCH(H861,'DB-메모리얼'!$H$3:$K$3,0)+2,0)),"0"))*D861/14</f>
        <v>0</v>
      </c>
      <c r="P861" s="29">
        <f t="shared" si="32"/>
        <v>1028</v>
      </c>
      <c r="Q861" s="299">
        <f t="shared" si="33"/>
        <v>21836.96896190476</v>
      </c>
    </row>
    <row r="862" spans="2:17" ht="18" thickTop="1" thickBot="1" x14ac:dyDescent="0.35">
      <c r="B862" s="22" t="s">
        <v>1613</v>
      </c>
      <c r="C862" s="116">
        <v>231</v>
      </c>
      <c r="D862" s="323">
        <v>1</v>
      </c>
      <c r="E862" s="17"/>
      <c r="F862" s="276">
        <f>VLOOKUP(C862,'DB-캐릭터별 스테이지 매칭'!$E$3:$F$302,2,0)</f>
        <v>1114</v>
      </c>
      <c r="G862" s="276" t="str">
        <f>VLOOKUP(F862,'DB-캐릭터별 스테이지 매칭'!$I$3:$L$1698,4,0)</f>
        <v>23-18</v>
      </c>
      <c r="H862" s="276">
        <f>_xlfn.IFNA(VLOOKUP(B862,'DB-서식용'!$D$4:$E$12,2,0),"")</f>
        <v>1040410001</v>
      </c>
      <c r="I862" s="29">
        <f>IFERROR((VLOOKUP(F862,'DB-방치 재화'!$B$3:$I$1800,(MATCH(H862,'DB-방치 재화'!$F$1:$I$1,0)+4),0))*60*24*D862,"0")*(1.7+1.58)</f>
        <v>19958.800000000003</v>
      </c>
      <c r="J862" s="29">
        <f>_xlfn.IFNA(IF(H862='DB-일일 퀘스트'!$F$6,VLOOKUP(F862,'DB-방치 재화'!$B$3:$H$1698,5,0)*VLOOKUP(H862,'DB-일일 퀘스트'!$F$6:$H$13,3,0),IF(H862='DB-일일 퀘스트'!$F$7,VLOOKUP(F862,'DB-방치 재화'!$B$3:$H$1698,6,0)*VLOOKUP(H862,'DB-일일 퀘스트'!$F$6:$H$13,3,0),IF(H862='DB-일일 퀘스트'!$F$8,VLOOKUP(F862,'DB-방치 재화'!$B$3:$H$1698,7,0)*VLOOKUP(H862,'DB-일일 퀘스트'!$F$6:$H$13,3,0),VLOOKUP(H862,'DB-일일 퀘스트'!$F$6:$H$13,3,0)))),"0")</f>
        <v>253.54166666666669</v>
      </c>
      <c r="K862" s="29">
        <f>_xlfn.IFNA((IF(H862='DB-주간 퀘스트'!$F$6,VLOOKUP(F862,'DB-방치 재화'!$B$3:$H$1698,5,0)*VLOOKUP(H862,'DB-주간 퀘스트'!$F$6:$H$15,3,0),IF(H862='DB-주간 퀘스트'!$F$7,VLOOKUP(F862,'DB-방치 재화'!$B$3:$H$1698,6,0)*VLOOKUP(H862,'DB-주간 퀘스트'!$F$6:$H$15,3,0),IF(H862='DB-주간 퀘스트'!$F$8,VLOOKUP(F862,'DB-방치 재화'!$B$3:$H$1698,7,0)*VLOOKUP(H862,'DB-주간 퀘스트'!$F$6:$H$15,3,0),VLOOKUP(H862,'DB-주간 퀘스트'!$F$6:$H$15,3,0)))))/7,"0")</f>
        <v>72.44047619047619</v>
      </c>
      <c r="L862" s="29">
        <f t="array" ref="L862">_xlfn.IFNA(IF(H862='DB-아스니아 미션'!$F$8,VLOOKUP('주요 재화 수급처 관리'!$F$10:$F$11,'DB-방치 재화'!$B$3:$H$1698,6,0)*'DB-아스니아 미션'!$H$8,VLOOKUP('주요 재화 수급처 관리'!$H$10:$H$11,'DB-아스니아 미션'!$F$7:$H$10,3,0)),"0")/7</f>
        <v>274.28571428571428</v>
      </c>
      <c r="M862" s="29">
        <f>(((VLOOKUP(F862,'DB-방치 재화'!$B$3:$I$1698,8,0)+8)*(VLOOKUP(H862,'DB-파견 작전실'!$L$8:$M$14,2,0)))*D862)</f>
        <v>316.57253333333335</v>
      </c>
      <c r="N862" s="29">
        <f>_xlfn.IFNA(IF(C862&lt;'DB-선물'!$E$5,VLOOKUP('주요 재화 수급처 관리'!$H$10,'DB-선물'!$G$6:$I$9,3,0),(IF('DB-선물'!$E$11&lt;=C862&lt;'DB-선물'!E808,VLOOKUP('주요 재화 수급처 관리'!$H$10,'DB-선물'!$G$12:$I$15,3,0),VLOOKUP(H862,'DB-선물'!$G$18:$I$21,3,0)))),"0")*6*D862</f>
        <v>0</v>
      </c>
      <c r="O862" s="29">
        <f t="array" ref="O862">(_xlfn.IFNA((VLOOKUP((INDEX('DB-메모리얼'!$F$5:$F$98,MATCH(MIN(ABS('DB-메모리얼'!$F$5:$F$98-'주요 재화 수급처 관리'!$C$10)),ABS('DB-메모리얼'!$F$5:$F$98-'주요 재화 수급처 관리'!$C$10),0))),'DB-메모리얼'!$F$5:$K$98,MATCH(H862,'DB-메모리얼'!$H$3:$K$3,0)+2,0)),"0"))*D862/14</f>
        <v>0</v>
      </c>
      <c r="P862" s="29">
        <f t="shared" si="32"/>
        <v>1028</v>
      </c>
      <c r="Q862" s="299">
        <f t="shared" si="33"/>
        <v>21903.640390476194</v>
      </c>
    </row>
    <row r="863" spans="2:17" ht="18" thickTop="1" thickBot="1" x14ac:dyDescent="0.35">
      <c r="B863" s="22" t="s">
        <v>1613</v>
      </c>
      <c r="C863" s="5">
        <v>232</v>
      </c>
      <c r="D863" s="323">
        <v>1</v>
      </c>
      <c r="E863" s="17"/>
      <c r="F863" s="276">
        <f>VLOOKUP(C863,'DB-캐릭터별 스테이지 매칭'!$E$3:$F$302,2,0)</f>
        <v>1122</v>
      </c>
      <c r="G863" s="276" t="str">
        <f>VLOOKUP(F863,'DB-캐릭터별 스테이지 매칭'!$I$3:$L$1698,4,0)</f>
        <v>23-26</v>
      </c>
      <c r="H863" s="276">
        <f>_xlfn.IFNA(VLOOKUP(B863,'DB-서식용'!$D$4:$E$12,2,0),"")</f>
        <v>1040410001</v>
      </c>
      <c r="I863" s="29">
        <f>IFERROR((VLOOKUP(F863,'DB-방치 재화'!$B$3:$I$1800,(MATCH(H863,'DB-방치 재화'!$F$1:$I$1,0)+4),0))*60*24*D863,"0")*(1.7+1.58)</f>
        <v>20034.239999999998</v>
      </c>
      <c r="J863" s="29">
        <f>_xlfn.IFNA(IF(H863='DB-일일 퀘스트'!$F$6,VLOOKUP(F863,'DB-방치 재화'!$B$3:$H$1698,5,0)*VLOOKUP(H863,'DB-일일 퀘스트'!$F$6:$H$13,3,0),IF(H863='DB-일일 퀘스트'!$F$7,VLOOKUP(F863,'DB-방치 재화'!$B$3:$H$1698,6,0)*VLOOKUP(H863,'DB-일일 퀘스트'!$F$6:$H$13,3,0),IF(H863='DB-일일 퀘스트'!$F$8,VLOOKUP(F863,'DB-방치 재화'!$B$3:$H$1698,7,0)*VLOOKUP(H863,'DB-일일 퀘스트'!$F$6:$H$13,3,0),VLOOKUP(H863,'DB-일일 퀘스트'!$F$6:$H$13,3,0)))),"0")</f>
        <v>254.49999999999997</v>
      </c>
      <c r="K863" s="29">
        <f>_xlfn.IFNA((IF(H863='DB-주간 퀘스트'!$F$6,VLOOKUP(F863,'DB-방치 재화'!$B$3:$H$1698,5,0)*VLOOKUP(H863,'DB-주간 퀘스트'!$F$6:$H$15,3,0),IF(H863='DB-주간 퀘스트'!$F$7,VLOOKUP(F863,'DB-방치 재화'!$B$3:$H$1698,6,0)*VLOOKUP(H863,'DB-주간 퀘스트'!$F$6:$H$15,3,0),IF(H863='DB-주간 퀘스트'!$F$8,VLOOKUP(F863,'DB-방치 재화'!$B$3:$H$1698,7,0)*VLOOKUP(H863,'DB-주간 퀘스트'!$F$6:$H$15,3,0),VLOOKUP(H863,'DB-주간 퀘스트'!$F$6:$H$15,3,0)))))/7,"0")</f>
        <v>72.714285714285708</v>
      </c>
      <c r="L863" s="29">
        <f t="array" ref="L863">_xlfn.IFNA(IF(H863='DB-아스니아 미션'!$F$8,VLOOKUP('주요 재화 수급처 관리'!$F$10:$F$11,'DB-방치 재화'!$B$3:$H$1698,6,0)*'DB-아스니아 미션'!$H$8,VLOOKUP('주요 재화 수급처 관리'!$H$10:$H$11,'DB-아스니아 미션'!$F$7:$H$10,3,0)),"0")/7</f>
        <v>274.28571428571428</v>
      </c>
      <c r="M863" s="29">
        <f>(((VLOOKUP(F863,'DB-방치 재화'!$B$3:$I$1698,8,0)+8)*(VLOOKUP(H863,'DB-파견 작전실'!$L$8:$M$14,2,0)))*D863)</f>
        <v>316.57253333333335</v>
      </c>
      <c r="N863" s="29">
        <f>_xlfn.IFNA(IF(C863&lt;'DB-선물'!$E$5,VLOOKUP('주요 재화 수급처 관리'!$H$10,'DB-선물'!$G$6:$I$9,3,0),(IF('DB-선물'!$E$11&lt;=C863&lt;'DB-선물'!E809,VLOOKUP('주요 재화 수급처 관리'!$H$10,'DB-선물'!$G$12:$I$15,3,0),VLOOKUP(H863,'DB-선물'!$G$18:$I$21,3,0)))),"0")*6*D863</f>
        <v>0</v>
      </c>
      <c r="O863" s="29">
        <f t="array" ref="O863">(_xlfn.IFNA((VLOOKUP((INDEX('DB-메모리얼'!$F$5:$F$98,MATCH(MIN(ABS('DB-메모리얼'!$F$5:$F$98-'주요 재화 수급처 관리'!$C$10)),ABS('DB-메모리얼'!$F$5:$F$98-'주요 재화 수급처 관리'!$C$10),0))),'DB-메모리얼'!$F$5:$K$98,MATCH(H863,'DB-메모리얼'!$H$3:$K$3,0)+2,0)),"0"))*D863/14</f>
        <v>0</v>
      </c>
      <c r="P863" s="29">
        <f t="shared" si="32"/>
        <v>1028</v>
      </c>
      <c r="Q863" s="299">
        <f t="shared" si="33"/>
        <v>21980.31253333333</v>
      </c>
    </row>
    <row r="864" spans="2:17" ht="18" thickTop="1" thickBot="1" x14ac:dyDescent="0.35">
      <c r="B864" s="22" t="s">
        <v>1613</v>
      </c>
      <c r="C864" s="5">
        <v>233</v>
      </c>
      <c r="D864" s="323">
        <v>1</v>
      </c>
      <c r="E864" s="17"/>
      <c r="F864" s="276">
        <f>VLOOKUP(C864,'DB-캐릭터별 스테이지 매칭'!$E$3:$F$302,2,0)</f>
        <v>1130</v>
      </c>
      <c r="G864" s="276" t="str">
        <f>VLOOKUP(F864,'DB-캐릭터별 스테이지 매칭'!$I$3:$L$1698,4,0)</f>
        <v>23-34</v>
      </c>
      <c r="H864" s="276">
        <f>_xlfn.IFNA(VLOOKUP(B864,'DB-서식용'!$D$4:$E$12,2,0),"")</f>
        <v>1040410001</v>
      </c>
      <c r="I864" s="29">
        <f>IFERROR((VLOOKUP(F864,'DB-방치 재화'!$B$3:$I$1800,(MATCH(H864,'DB-방치 재화'!$F$1:$I$1,0)+4),0))*60*24*D864,"0")*(1.7+1.58)</f>
        <v>20109.68</v>
      </c>
      <c r="J864" s="29">
        <f>_xlfn.IFNA(IF(H864='DB-일일 퀘스트'!$F$6,VLOOKUP(F864,'DB-방치 재화'!$B$3:$H$1698,5,0)*VLOOKUP(H864,'DB-일일 퀘스트'!$F$6:$H$13,3,0),IF(H864='DB-일일 퀘스트'!$F$7,VLOOKUP(F864,'DB-방치 재화'!$B$3:$H$1698,6,0)*VLOOKUP(H864,'DB-일일 퀘스트'!$F$6:$H$13,3,0),IF(H864='DB-일일 퀘스트'!$F$8,VLOOKUP(F864,'DB-방치 재화'!$B$3:$H$1698,7,0)*VLOOKUP(H864,'DB-일일 퀘스트'!$F$6:$H$13,3,0),VLOOKUP(H864,'DB-일일 퀘스트'!$F$6:$H$13,3,0)))),"0")</f>
        <v>255.45833333333331</v>
      </c>
      <c r="K864" s="29">
        <f>_xlfn.IFNA((IF(H864='DB-주간 퀘스트'!$F$6,VLOOKUP(F864,'DB-방치 재화'!$B$3:$H$1698,5,0)*VLOOKUP(H864,'DB-주간 퀘스트'!$F$6:$H$15,3,0),IF(H864='DB-주간 퀘스트'!$F$7,VLOOKUP(F864,'DB-방치 재화'!$B$3:$H$1698,6,0)*VLOOKUP(H864,'DB-주간 퀘스트'!$F$6:$H$15,3,0),IF(H864='DB-주간 퀘스트'!$F$8,VLOOKUP(F864,'DB-방치 재화'!$B$3:$H$1698,7,0)*VLOOKUP(H864,'DB-주간 퀘스트'!$F$6:$H$15,3,0),VLOOKUP(H864,'DB-주간 퀘스트'!$F$6:$H$15,3,0)))))/7,"0")</f>
        <v>72.988095238095227</v>
      </c>
      <c r="L864" s="29">
        <f t="array" ref="L864">_xlfn.IFNA(IF(H864='DB-아스니아 미션'!$F$8,VLOOKUP('주요 재화 수급처 관리'!$F$10:$F$11,'DB-방치 재화'!$B$3:$H$1698,6,0)*'DB-아스니아 미션'!$H$8,VLOOKUP('주요 재화 수급처 관리'!$H$10:$H$11,'DB-아스니아 미션'!$F$7:$H$10,3,0)),"0")/7</f>
        <v>274.28571428571428</v>
      </c>
      <c r="M864" s="29">
        <f>(((VLOOKUP(F864,'DB-방치 재화'!$B$3:$I$1698,8,0)+8)*(VLOOKUP(H864,'DB-파견 작전실'!$L$8:$M$14,2,0)))*D864)</f>
        <v>316.57253333333335</v>
      </c>
      <c r="N864" s="29">
        <f>_xlfn.IFNA(IF(C864&lt;'DB-선물'!$E$5,VLOOKUP('주요 재화 수급처 관리'!$H$10,'DB-선물'!$G$6:$I$9,3,0),(IF('DB-선물'!$E$11&lt;=C864&lt;'DB-선물'!E810,VLOOKUP('주요 재화 수급처 관리'!$H$10,'DB-선물'!$G$12:$I$15,3,0),VLOOKUP(H864,'DB-선물'!$G$18:$I$21,3,0)))),"0")*6*D864</f>
        <v>0</v>
      </c>
      <c r="O864" s="29">
        <f t="array" ref="O864">(_xlfn.IFNA((VLOOKUP((INDEX('DB-메모리얼'!$F$5:$F$98,MATCH(MIN(ABS('DB-메모리얼'!$F$5:$F$98-'주요 재화 수급처 관리'!$C$10)),ABS('DB-메모리얼'!$F$5:$F$98-'주요 재화 수급처 관리'!$C$10),0))),'DB-메모리얼'!$F$5:$K$98,MATCH(H864,'DB-메모리얼'!$H$3:$K$3,0)+2,0)),"0"))*D864/14</f>
        <v>0</v>
      </c>
      <c r="P864" s="29">
        <f t="shared" si="32"/>
        <v>1028</v>
      </c>
      <c r="Q864" s="299">
        <f t="shared" si="33"/>
        <v>22056.984676190474</v>
      </c>
    </row>
    <row r="865" spans="2:17" ht="18" thickTop="1" thickBot="1" x14ac:dyDescent="0.35">
      <c r="B865" s="22" t="s">
        <v>1613</v>
      </c>
      <c r="C865" s="5">
        <v>234</v>
      </c>
      <c r="D865" s="323">
        <v>1</v>
      </c>
      <c r="E865" s="17"/>
      <c r="F865" s="276">
        <f>VLOOKUP(C865,'DB-캐릭터별 스테이지 매칭'!$E$3:$F$302,2,0)</f>
        <v>1138</v>
      </c>
      <c r="G865" s="276" t="str">
        <f>VLOOKUP(F865,'DB-캐릭터별 스테이지 매칭'!$I$3:$L$1698,4,0)</f>
        <v>23-42</v>
      </c>
      <c r="H865" s="276">
        <f>_xlfn.IFNA(VLOOKUP(B865,'DB-서식용'!$D$4:$E$12,2,0),"")</f>
        <v>1040410001</v>
      </c>
      <c r="I865" s="29">
        <f>IFERROR((VLOOKUP(F865,'DB-방치 재화'!$B$3:$I$1800,(MATCH(H865,'DB-방치 재화'!$F$1:$I$1,0)+4),0))*60*24*D865,"0")*(1.7+1.58)</f>
        <v>20185.120000000003</v>
      </c>
      <c r="J865" s="29">
        <f>_xlfn.IFNA(IF(H865='DB-일일 퀘스트'!$F$6,VLOOKUP(F865,'DB-방치 재화'!$B$3:$H$1698,5,0)*VLOOKUP(H865,'DB-일일 퀘스트'!$F$6:$H$13,3,0),IF(H865='DB-일일 퀘스트'!$F$7,VLOOKUP(F865,'DB-방치 재화'!$B$3:$H$1698,6,0)*VLOOKUP(H865,'DB-일일 퀘스트'!$F$6:$H$13,3,0),IF(H865='DB-일일 퀘스트'!$F$8,VLOOKUP(F865,'DB-방치 재화'!$B$3:$H$1698,7,0)*VLOOKUP(H865,'DB-일일 퀘스트'!$F$6:$H$13,3,0),VLOOKUP(H865,'DB-일일 퀘스트'!$F$6:$H$13,3,0)))),"0")</f>
        <v>256.41666666666669</v>
      </c>
      <c r="K865" s="29">
        <f>_xlfn.IFNA((IF(H865='DB-주간 퀘스트'!$F$6,VLOOKUP(F865,'DB-방치 재화'!$B$3:$H$1698,5,0)*VLOOKUP(H865,'DB-주간 퀘스트'!$F$6:$H$15,3,0),IF(H865='DB-주간 퀘스트'!$F$7,VLOOKUP(F865,'DB-방치 재화'!$B$3:$H$1698,6,0)*VLOOKUP(H865,'DB-주간 퀘스트'!$F$6:$H$15,3,0),IF(H865='DB-주간 퀘스트'!$F$8,VLOOKUP(F865,'DB-방치 재화'!$B$3:$H$1698,7,0)*VLOOKUP(H865,'DB-주간 퀘스트'!$F$6:$H$15,3,0),VLOOKUP(H865,'DB-주간 퀘스트'!$F$6:$H$15,3,0)))))/7,"0")</f>
        <v>73.261904761904773</v>
      </c>
      <c r="L865" s="29">
        <f t="array" ref="L865">_xlfn.IFNA(IF(H865='DB-아스니아 미션'!$F$8,VLOOKUP('주요 재화 수급처 관리'!$F$10:$F$11,'DB-방치 재화'!$B$3:$H$1698,6,0)*'DB-아스니아 미션'!$H$8,VLOOKUP('주요 재화 수급처 관리'!$H$10:$H$11,'DB-아스니아 미션'!$F$7:$H$10,3,0)),"0")/7</f>
        <v>274.28571428571428</v>
      </c>
      <c r="M865" s="29">
        <f>(((VLOOKUP(F865,'DB-방치 재화'!$B$3:$I$1698,8,0)+8)*(VLOOKUP(H865,'DB-파견 작전실'!$L$8:$M$14,2,0)))*D865)</f>
        <v>316.57253333333335</v>
      </c>
      <c r="N865" s="29">
        <f>_xlfn.IFNA(IF(C865&lt;'DB-선물'!$E$5,VLOOKUP('주요 재화 수급처 관리'!$H$10,'DB-선물'!$G$6:$I$9,3,0),(IF('DB-선물'!$E$11&lt;=C865&lt;'DB-선물'!E811,VLOOKUP('주요 재화 수급처 관리'!$H$10,'DB-선물'!$G$12:$I$15,3,0),VLOOKUP(H865,'DB-선물'!$G$18:$I$21,3,0)))),"0")*6*D865</f>
        <v>0</v>
      </c>
      <c r="O865" s="29">
        <f t="array" ref="O865">(_xlfn.IFNA((VLOOKUP((INDEX('DB-메모리얼'!$F$5:$F$98,MATCH(MIN(ABS('DB-메모리얼'!$F$5:$F$98-'주요 재화 수급처 관리'!$C$10)),ABS('DB-메모리얼'!$F$5:$F$98-'주요 재화 수급처 관리'!$C$10),0))),'DB-메모리얼'!$F$5:$K$98,MATCH(H865,'DB-메모리얼'!$H$3:$K$3,0)+2,0)),"0"))*D865/14</f>
        <v>0</v>
      </c>
      <c r="P865" s="29">
        <f t="shared" si="32"/>
        <v>1028</v>
      </c>
      <c r="Q865" s="299">
        <f t="shared" si="33"/>
        <v>22133.656819047621</v>
      </c>
    </row>
    <row r="866" spans="2:17" ht="18" thickTop="1" thickBot="1" x14ac:dyDescent="0.35">
      <c r="B866" s="22" t="s">
        <v>1613</v>
      </c>
      <c r="C866" s="5">
        <v>235</v>
      </c>
      <c r="D866" s="323">
        <v>1</v>
      </c>
      <c r="E866" s="17"/>
      <c r="F866" s="276">
        <f>VLOOKUP(C866,'DB-캐릭터별 스테이지 매칭'!$E$3:$F$302,2,0)</f>
        <v>1146</v>
      </c>
      <c r="G866" s="276" t="str">
        <f>VLOOKUP(F866,'DB-캐릭터별 스테이지 매칭'!$I$3:$L$1698,4,0)</f>
        <v>23-50</v>
      </c>
      <c r="H866" s="276">
        <f>_xlfn.IFNA(VLOOKUP(B866,'DB-서식용'!$D$4:$E$12,2,0),"")</f>
        <v>1040410001</v>
      </c>
      <c r="I866" s="29">
        <f>IFERROR((VLOOKUP(F866,'DB-방치 재화'!$B$3:$I$1800,(MATCH(H866,'DB-방치 재화'!$F$1:$I$1,0)+4),0))*60*24*D866,"0")*(1.7+1.58)</f>
        <v>20260.560000000001</v>
      </c>
      <c r="J866" s="29">
        <f>_xlfn.IFNA(IF(H866='DB-일일 퀘스트'!$F$6,VLOOKUP(F866,'DB-방치 재화'!$B$3:$H$1698,5,0)*VLOOKUP(H866,'DB-일일 퀘스트'!$F$6:$H$13,3,0),IF(H866='DB-일일 퀘스트'!$F$7,VLOOKUP(F866,'DB-방치 재화'!$B$3:$H$1698,6,0)*VLOOKUP(H866,'DB-일일 퀘스트'!$F$6:$H$13,3,0),IF(H866='DB-일일 퀘스트'!$F$8,VLOOKUP(F866,'DB-방치 재화'!$B$3:$H$1698,7,0)*VLOOKUP(H866,'DB-일일 퀘스트'!$F$6:$H$13,3,0),VLOOKUP(H866,'DB-일일 퀘스트'!$F$6:$H$13,3,0)))),"0")</f>
        <v>257.375</v>
      </c>
      <c r="K866" s="29">
        <f>_xlfn.IFNA((IF(H866='DB-주간 퀘스트'!$F$6,VLOOKUP(F866,'DB-방치 재화'!$B$3:$H$1698,5,0)*VLOOKUP(H866,'DB-주간 퀘스트'!$F$6:$H$15,3,0),IF(H866='DB-주간 퀘스트'!$F$7,VLOOKUP(F866,'DB-방치 재화'!$B$3:$H$1698,6,0)*VLOOKUP(H866,'DB-주간 퀘스트'!$F$6:$H$15,3,0),IF(H866='DB-주간 퀘스트'!$F$8,VLOOKUP(F866,'DB-방치 재화'!$B$3:$H$1698,7,0)*VLOOKUP(H866,'DB-주간 퀘스트'!$F$6:$H$15,3,0),VLOOKUP(H866,'DB-주간 퀘스트'!$F$6:$H$15,3,0)))))/7,"0")</f>
        <v>73.535714285714292</v>
      </c>
      <c r="L866" s="29">
        <f t="array" ref="L866">_xlfn.IFNA(IF(H866='DB-아스니아 미션'!$F$8,VLOOKUP('주요 재화 수급처 관리'!$F$10:$F$11,'DB-방치 재화'!$B$3:$H$1698,6,0)*'DB-아스니아 미션'!$H$8,VLOOKUP('주요 재화 수급처 관리'!$H$10:$H$11,'DB-아스니아 미션'!$F$7:$H$10,3,0)),"0")/7</f>
        <v>274.28571428571428</v>
      </c>
      <c r="M866" s="29">
        <f>(((VLOOKUP(F866,'DB-방치 재화'!$B$3:$I$1698,8,0)+8)*(VLOOKUP(H866,'DB-파견 작전실'!$L$8:$M$14,2,0)))*D866)</f>
        <v>316.57253333333335</v>
      </c>
      <c r="N866" s="29">
        <f>_xlfn.IFNA(IF(C866&lt;'DB-선물'!$E$5,VLOOKUP('주요 재화 수급처 관리'!$H$10,'DB-선물'!$G$6:$I$9,3,0),(IF('DB-선물'!$E$11&lt;=C866&lt;'DB-선물'!E812,VLOOKUP('주요 재화 수급처 관리'!$H$10,'DB-선물'!$G$12:$I$15,3,0),VLOOKUP(H866,'DB-선물'!$G$18:$I$21,3,0)))),"0")*6*D866</f>
        <v>0</v>
      </c>
      <c r="O866" s="29">
        <f t="array" ref="O866">(_xlfn.IFNA((VLOOKUP((INDEX('DB-메모리얼'!$F$5:$F$98,MATCH(MIN(ABS('DB-메모리얼'!$F$5:$F$98-'주요 재화 수급처 관리'!$C$10)),ABS('DB-메모리얼'!$F$5:$F$98-'주요 재화 수급처 관리'!$C$10),0))),'DB-메모리얼'!$F$5:$K$98,MATCH(H866,'DB-메모리얼'!$H$3:$K$3,0)+2,0)),"0"))*D866/14</f>
        <v>0</v>
      </c>
      <c r="P866" s="29">
        <f t="shared" si="32"/>
        <v>1028</v>
      </c>
      <c r="Q866" s="299">
        <f t="shared" si="33"/>
        <v>22210.328961904761</v>
      </c>
    </row>
    <row r="867" spans="2:17" ht="18" thickTop="1" thickBot="1" x14ac:dyDescent="0.35">
      <c r="B867" s="22" t="s">
        <v>1613</v>
      </c>
      <c r="C867" s="5">
        <v>236</v>
      </c>
      <c r="D867" s="323">
        <v>1</v>
      </c>
      <c r="E867" s="17"/>
      <c r="F867" s="276">
        <f>VLOOKUP(C867,'DB-캐릭터별 스테이지 매칭'!$E$3:$F$302,2,0)</f>
        <v>1153</v>
      </c>
      <c r="G867" s="276" t="str">
        <f>VLOOKUP(F867,'DB-캐릭터별 스테이지 매칭'!$I$3:$L$1698,4,0)</f>
        <v>23-57</v>
      </c>
      <c r="H867" s="276">
        <f>_xlfn.IFNA(VLOOKUP(B867,'DB-서식용'!$D$4:$E$12,2,0),"")</f>
        <v>1040410001</v>
      </c>
      <c r="I867" s="29">
        <f>IFERROR((VLOOKUP(F867,'DB-방치 재화'!$B$3:$I$1800,(MATCH(H867,'DB-방치 재화'!$F$1:$I$1,0)+4),0))*60*24*D867,"0")*(1.7+1.58)</f>
        <v>20326.16</v>
      </c>
      <c r="J867" s="29">
        <f>_xlfn.IFNA(IF(H867='DB-일일 퀘스트'!$F$6,VLOOKUP(F867,'DB-방치 재화'!$B$3:$H$1698,5,0)*VLOOKUP(H867,'DB-일일 퀘스트'!$F$6:$H$13,3,0),IF(H867='DB-일일 퀘스트'!$F$7,VLOOKUP(F867,'DB-방치 재화'!$B$3:$H$1698,6,0)*VLOOKUP(H867,'DB-일일 퀘스트'!$F$6:$H$13,3,0),IF(H867='DB-일일 퀘스트'!$F$8,VLOOKUP(F867,'DB-방치 재화'!$B$3:$H$1698,7,0)*VLOOKUP(H867,'DB-일일 퀘스트'!$F$6:$H$13,3,0),VLOOKUP(H867,'DB-일일 퀘스트'!$F$6:$H$13,3,0)))),"0")</f>
        <v>258.20833333333331</v>
      </c>
      <c r="K867" s="29">
        <f>_xlfn.IFNA((IF(H867='DB-주간 퀘스트'!$F$6,VLOOKUP(F867,'DB-방치 재화'!$B$3:$H$1698,5,0)*VLOOKUP(H867,'DB-주간 퀘스트'!$F$6:$H$15,3,0),IF(H867='DB-주간 퀘스트'!$F$7,VLOOKUP(F867,'DB-방치 재화'!$B$3:$H$1698,6,0)*VLOOKUP(H867,'DB-주간 퀘스트'!$F$6:$H$15,3,0),IF(H867='DB-주간 퀘스트'!$F$8,VLOOKUP(F867,'DB-방치 재화'!$B$3:$H$1698,7,0)*VLOOKUP(H867,'DB-주간 퀘스트'!$F$6:$H$15,3,0),VLOOKUP(H867,'DB-주간 퀘스트'!$F$6:$H$15,3,0)))))/7,"0")</f>
        <v>73.773809523809518</v>
      </c>
      <c r="L867" s="29">
        <f t="array" ref="L867">_xlfn.IFNA(IF(H867='DB-아스니아 미션'!$F$8,VLOOKUP('주요 재화 수급처 관리'!$F$10:$F$11,'DB-방치 재화'!$B$3:$H$1698,6,0)*'DB-아스니아 미션'!$H$8,VLOOKUP('주요 재화 수급처 관리'!$H$10:$H$11,'DB-아스니아 미션'!$F$7:$H$10,3,0)),"0")/7</f>
        <v>274.28571428571428</v>
      </c>
      <c r="M867" s="29">
        <f>(((VLOOKUP(F867,'DB-방치 재화'!$B$3:$I$1698,8,0)+8)*(VLOOKUP(H867,'DB-파견 작전실'!$L$8:$M$14,2,0)))*D867)</f>
        <v>316.57253333333335</v>
      </c>
      <c r="N867" s="29">
        <f>_xlfn.IFNA(IF(C867&lt;'DB-선물'!$E$5,VLOOKUP('주요 재화 수급처 관리'!$H$10,'DB-선물'!$G$6:$I$9,3,0),(IF('DB-선물'!$E$11&lt;=C867&lt;'DB-선물'!E813,VLOOKUP('주요 재화 수급처 관리'!$H$10,'DB-선물'!$G$12:$I$15,3,0),VLOOKUP(H867,'DB-선물'!$G$18:$I$21,3,0)))),"0")*6*D867</f>
        <v>0</v>
      </c>
      <c r="O867" s="29">
        <f t="array" ref="O867">(_xlfn.IFNA((VLOOKUP((INDEX('DB-메모리얼'!$F$5:$F$98,MATCH(MIN(ABS('DB-메모리얼'!$F$5:$F$98-'주요 재화 수급처 관리'!$C$10)),ABS('DB-메모리얼'!$F$5:$F$98-'주요 재화 수급처 관리'!$C$10),0))),'DB-메모리얼'!$F$5:$K$98,MATCH(H867,'DB-메모리얼'!$H$3:$K$3,0)+2,0)),"0"))*D867/14</f>
        <v>0</v>
      </c>
      <c r="P867" s="29">
        <f t="shared" si="32"/>
        <v>1028</v>
      </c>
      <c r="Q867" s="299">
        <f t="shared" si="33"/>
        <v>22277.000390476187</v>
      </c>
    </row>
    <row r="868" spans="2:17" ht="18" thickTop="1" thickBot="1" x14ac:dyDescent="0.35">
      <c r="B868" s="22" t="s">
        <v>1613</v>
      </c>
      <c r="C868" s="116">
        <v>237</v>
      </c>
      <c r="D868" s="323">
        <v>1</v>
      </c>
      <c r="E868" s="17"/>
      <c r="F868" s="276">
        <f>VLOOKUP(C868,'DB-캐릭터별 스테이지 매칭'!$E$3:$F$302,2,0)</f>
        <v>1161</v>
      </c>
      <c r="G868" s="276" t="str">
        <f>VLOOKUP(F868,'DB-캐릭터별 스테이지 매칭'!$I$3:$L$1698,4,0)</f>
        <v>24-5</v>
      </c>
      <c r="H868" s="276">
        <f>_xlfn.IFNA(VLOOKUP(B868,'DB-서식용'!$D$4:$E$12,2,0),"")</f>
        <v>1040410001</v>
      </c>
      <c r="I868" s="29">
        <f>IFERROR((VLOOKUP(F868,'DB-방치 재화'!$B$3:$I$1800,(MATCH(H868,'DB-방치 재화'!$F$1:$I$1,0)+4),0))*60*24*D868,"0")*(1.7+1.58)</f>
        <v>20401.600000000002</v>
      </c>
      <c r="J868" s="29">
        <f>_xlfn.IFNA(IF(H868='DB-일일 퀘스트'!$F$6,VLOOKUP(F868,'DB-방치 재화'!$B$3:$H$1698,5,0)*VLOOKUP(H868,'DB-일일 퀘스트'!$F$6:$H$13,3,0),IF(H868='DB-일일 퀘스트'!$F$7,VLOOKUP(F868,'DB-방치 재화'!$B$3:$H$1698,6,0)*VLOOKUP(H868,'DB-일일 퀘스트'!$F$6:$H$13,3,0),IF(H868='DB-일일 퀘스트'!$F$8,VLOOKUP(F868,'DB-방치 재화'!$B$3:$H$1698,7,0)*VLOOKUP(H868,'DB-일일 퀘스트'!$F$6:$H$13,3,0),VLOOKUP(H868,'DB-일일 퀘스트'!$F$6:$H$13,3,0)))),"0")</f>
        <v>259.16666666666669</v>
      </c>
      <c r="K868" s="29">
        <f>_xlfn.IFNA((IF(H868='DB-주간 퀘스트'!$F$6,VLOOKUP(F868,'DB-방치 재화'!$B$3:$H$1698,5,0)*VLOOKUP(H868,'DB-주간 퀘스트'!$F$6:$H$15,3,0),IF(H868='DB-주간 퀘스트'!$F$7,VLOOKUP(F868,'DB-방치 재화'!$B$3:$H$1698,6,0)*VLOOKUP(H868,'DB-주간 퀘스트'!$F$6:$H$15,3,0),IF(H868='DB-주간 퀘스트'!$F$8,VLOOKUP(F868,'DB-방치 재화'!$B$3:$H$1698,7,0)*VLOOKUP(H868,'DB-주간 퀘스트'!$F$6:$H$15,3,0),VLOOKUP(H868,'DB-주간 퀘스트'!$F$6:$H$15,3,0)))))/7,"0")</f>
        <v>74.047619047619051</v>
      </c>
      <c r="L868" s="29">
        <f t="array" ref="L868">_xlfn.IFNA(IF(H868='DB-아스니아 미션'!$F$8,VLOOKUP('주요 재화 수급처 관리'!$F$10:$F$11,'DB-방치 재화'!$B$3:$H$1698,6,0)*'DB-아스니아 미션'!$H$8,VLOOKUP('주요 재화 수급처 관리'!$H$10:$H$11,'DB-아스니아 미션'!$F$7:$H$10,3,0)),"0")/7</f>
        <v>274.28571428571428</v>
      </c>
      <c r="M868" s="29">
        <f>(((VLOOKUP(F868,'DB-방치 재화'!$B$3:$I$1698,8,0)+8)*(VLOOKUP(H868,'DB-파견 작전실'!$L$8:$M$14,2,0)))*D868)</f>
        <v>316.57253333333335</v>
      </c>
      <c r="N868" s="29">
        <f>_xlfn.IFNA(IF(C868&lt;'DB-선물'!$E$5,VLOOKUP('주요 재화 수급처 관리'!$H$10,'DB-선물'!$G$6:$I$9,3,0),(IF('DB-선물'!$E$11&lt;=C868&lt;'DB-선물'!E814,VLOOKUP('주요 재화 수급처 관리'!$H$10,'DB-선물'!$G$12:$I$15,3,0),VLOOKUP(H868,'DB-선물'!$G$18:$I$21,3,0)))),"0")*6*D868</f>
        <v>0</v>
      </c>
      <c r="O868" s="29">
        <f t="array" ref="O868">(_xlfn.IFNA((VLOOKUP((INDEX('DB-메모리얼'!$F$5:$F$98,MATCH(MIN(ABS('DB-메모리얼'!$F$5:$F$98-'주요 재화 수급처 관리'!$C$10)),ABS('DB-메모리얼'!$F$5:$F$98-'주요 재화 수급처 관리'!$C$10),0))),'DB-메모리얼'!$F$5:$K$98,MATCH(H868,'DB-메모리얼'!$H$3:$K$3,0)+2,0)),"0"))*D868/14</f>
        <v>0</v>
      </c>
      <c r="P868" s="29">
        <f t="shared" si="32"/>
        <v>1028</v>
      </c>
      <c r="Q868" s="299">
        <f t="shared" si="33"/>
        <v>22353.672533333334</v>
      </c>
    </row>
    <row r="869" spans="2:17" ht="18" thickTop="1" thickBot="1" x14ac:dyDescent="0.35">
      <c r="B869" s="22" t="s">
        <v>1613</v>
      </c>
      <c r="C869" s="116">
        <v>238</v>
      </c>
      <c r="D869" s="323">
        <v>1</v>
      </c>
      <c r="E869" s="17"/>
      <c r="F869" s="276">
        <f>VLOOKUP(C869,'DB-캐릭터별 스테이지 매칭'!$E$3:$F$302,2,0)</f>
        <v>1169</v>
      </c>
      <c r="G869" s="276" t="str">
        <f>VLOOKUP(F869,'DB-캐릭터별 스테이지 매칭'!$I$3:$L$1698,4,0)</f>
        <v>24-13</v>
      </c>
      <c r="H869" s="276">
        <f>_xlfn.IFNA(VLOOKUP(B869,'DB-서식용'!$D$4:$E$12,2,0),"")</f>
        <v>1040410001</v>
      </c>
      <c r="I869" s="29">
        <f>IFERROR((VLOOKUP(F869,'DB-방치 재화'!$B$3:$I$1800,(MATCH(H869,'DB-방치 재화'!$F$1:$I$1,0)+4),0))*60*24*D869,"0")*(1.7+1.58)</f>
        <v>20477.04</v>
      </c>
      <c r="J869" s="29">
        <f>_xlfn.IFNA(IF(H869='DB-일일 퀘스트'!$F$6,VLOOKUP(F869,'DB-방치 재화'!$B$3:$H$1698,5,0)*VLOOKUP(H869,'DB-일일 퀘스트'!$F$6:$H$13,3,0),IF(H869='DB-일일 퀘스트'!$F$7,VLOOKUP(F869,'DB-방치 재화'!$B$3:$H$1698,6,0)*VLOOKUP(H869,'DB-일일 퀘스트'!$F$6:$H$13,3,0),IF(H869='DB-일일 퀘스트'!$F$8,VLOOKUP(F869,'DB-방치 재화'!$B$3:$H$1698,7,0)*VLOOKUP(H869,'DB-일일 퀘스트'!$F$6:$H$13,3,0),VLOOKUP(H869,'DB-일일 퀘스트'!$F$6:$H$13,3,0)))),"0")</f>
        <v>260.125</v>
      </c>
      <c r="K869" s="29">
        <f>_xlfn.IFNA((IF(H869='DB-주간 퀘스트'!$F$6,VLOOKUP(F869,'DB-방치 재화'!$B$3:$H$1698,5,0)*VLOOKUP(H869,'DB-주간 퀘스트'!$F$6:$H$15,3,0),IF(H869='DB-주간 퀘스트'!$F$7,VLOOKUP(F869,'DB-방치 재화'!$B$3:$H$1698,6,0)*VLOOKUP(H869,'DB-주간 퀘스트'!$F$6:$H$15,3,0),IF(H869='DB-주간 퀘스트'!$F$8,VLOOKUP(F869,'DB-방치 재화'!$B$3:$H$1698,7,0)*VLOOKUP(H869,'DB-주간 퀘스트'!$F$6:$H$15,3,0),VLOOKUP(H869,'DB-주간 퀘스트'!$F$6:$H$15,3,0)))))/7,"0")</f>
        <v>74.321428571428569</v>
      </c>
      <c r="L869" s="29">
        <f t="array" ref="L869">_xlfn.IFNA(IF(H869='DB-아스니아 미션'!$F$8,VLOOKUP('주요 재화 수급처 관리'!$F$10:$F$11,'DB-방치 재화'!$B$3:$H$1698,6,0)*'DB-아스니아 미션'!$H$8,VLOOKUP('주요 재화 수급처 관리'!$H$10:$H$11,'DB-아스니아 미션'!$F$7:$H$10,3,0)),"0")/7</f>
        <v>274.28571428571428</v>
      </c>
      <c r="M869" s="29">
        <f>(((VLOOKUP(F869,'DB-방치 재화'!$B$3:$I$1698,8,0)+8)*(VLOOKUP(H869,'DB-파견 작전실'!$L$8:$M$14,2,0)))*D869)</f>
        <v>316.57253333333335</v>
      </c>
      <c r="N869" s="29">
        <f>_xlfn.IFNA(IF(C869&lt;'DB-선물'!$E$5,VLOOKUP('주요 재화 수급처 관리'!$H$10,'DB-선물'!$G$6:$I$9,3,0),(IF('DB-선물'!$E$11&lt;=C869&lt;'DB-선물'!E815,VLOOKUP('주요 재화 수급처 관리'!$H$10,'DB-선물'!$G$12:$I$15,3,0),VLOOKUP(H869,'DB-선물'!$G$18:$I$21,3,0)))),"0")*6*D869</f>
        <v>0</v>
      </c>
      <c r="O869" s="29">
        <f t="array" ref="O869">(_xlfn.IFNA((VLOOKUP((INDEX('DB-메모리얼'!$F$5:$F$98,MATCH(MIN(ABS('DB-메모리얼'!$F$5:$F$98-'주요 재화 수급처 관리'!$C$10)),ABS('DB-메모리얼'!$F$5:$F$98-'주요 재화 수급처 관리'!$C$10),0))),'DB-메모리얼'!$F$5:$K$98,MATCH(H869,'DB-메모리얼'!$H$3:$K$3,0)+2,0)),"0"))*D869/14</f>
        <v>0</v>
      </c>
      <c r="P869" s="29">
        <f t="shared" si="32"/>
        <v>1028</v>
      </c>
      <c r="Q869" s="299">
        <f t="shared" si="33"/>
        <v>22430.344676190474</v>
      </c>
    </row>
    <row r="870" spans="2:17" ht="18" thickTop="1" thickBot="1" x14ac:dyDescent="0.35">
      <c r="B870" s="22" t="s">
        <v>1613</v>
      </c>
      <c r="C870" s="116">
        <v>239</v>
      </c>
      <c r="D870" s="323">
        <v>1</v>
      </c>
      <c r="E870" s="17"/>
      <c r="F870" s="276">
        <f>VLOOKUP(C870,'DB-캐릭터별 스테이지 매칭'!$E$3:$F$302,2,0)</f>
        <v>1177</v>
      </c>
      <c r="G870" s="276" t="str">
        <f>VLOOKUP(F870,'DB-캐릭터별 스테이지 매칭'!$I$3:$L$1698,4,0)</f>
        <v>24-21</v>
      </c>
      <c r="H870" s="276">
        <f>_xlfn.IFNA(VLOOKUP(B870,'DB-서식용'!$D$4:$E$12,2,0),"")</f>
        <v>1040410001</v>
      </c>
      <c r="I870" s="29">
        <f>IFERROR((VLOOKUP(F870,'DB-방치 재화'!$B$3:$I$1800,(MATCH(H870,'DB-방치 재화'!$F$1:$I$1,0)+4),0))*60*24*D870,"0")*(1.7+1.58)</f>
        <v>20552.480000000003</v>
      </c>
      <c r="J870" s="29">
        <f>_xlfn.IFNA(IF(H870='DB-일일 퀘스트'!$F$6,VLOOKUP(F870,'DB-방치 재화'!$B$3:$H$1698,5,0)*VLOOKUP(H870,'DB-일일 퀘스트'!$F$6:$H$13,3,0),IF(H870='DB-일일 퀘스트'!$F$7,VLOOKUP(F870,'DB-방치 재화'!$B$3:$H$1698,6,0)*VLOOKUP(H870,'DB-일일 퀘스트'!$F$6:$H$13,3,0),IF(H870='DB-일일 퀘스트'!$F$8,VLOOKUP(F870,'DB-방치 재화'!$B$3:$H$1698,7,0)*VLOOKUP(H870,'DB-일일 퀘스트'!$F$6:$H$13,3,0),VLOOKUP(H870,'DB-일일 퀘스트'!$F$6:$H$13,3,0)))),"0")</f>
        <v>261.08333333333331</v>
      </c>
      <c r="K870" s="29">
        <f>_xlfn.IFNA((IF(H870='DB-주간 퀘스트'!$F$6,VLOOKUP(F870,'DB-방치 재화'!$B$3:$H$1698,5,0)*VLOOKUP(H870,'DB-주간 퀘스트'!$F$6:$H$15,3,0),IF(H870='DB-주간 퀘스트'!$F$7,VLOOKUP(F870,'DB-방치 재화'!$B$3:$H$1698,6,0)*VLOOKUP(H870,'DB-주간 퀘스트'!$F$6:$H$15,3,0),IF(H870='DB-주간 퀘스트'!$F$8,VLOOKUP(F870,'DB-방치 재화'!$B$3:$H$1698,7,0)*VLOOKUP(H870,'DB-주간 퀘스트'!$F$6:$H$15,3,0),VLOOKUP(H870,'DB-주간 퀘스트'!$F$6:$H$15,3,0)))))/7,"0")</f>
        <v>74.595238095238088</v>
      </c>
      <c r="L870" s="29">
        <f t="array" ref="L870">_xlfn.IFNA(IF(H870='DB-아스니아 미션'!$F$8,VLOOKUP('주요 재화 수급처 관리'!$F$10:$F$11,'DB-방치 재화'!$B$3:$H$1698,6,0)*'DB-아스니아 미션'!$H$8,VLOOKUP('주요 재화 수급처 관리'!$H$10:$H$11,'DB-아스니아 미션'!$F$7:$H$10,3,0)),"0")/7</f>
        <v>274.28571428571428</v>
      </c>
      <c r="M870" s="29">
        <f>(((VLOOKUP(F870,'DB-방치 재화'!$B$3:$I$1698,8,0)+8)*(VLOOKUP(H870,'DB-파견 작전실'!$L$8:$M$14,2,0)))*D870)</f>
        <v>316.57253333333335</v>
      </c>
      <c r="N870" s="29">
        <f>_xlfn.IFNA(IF(C870&lt;'DB-선물'!$E$5,VLOOKUP('주요 재화 수급처 관리'!$H$10,'DB-선물'!$G$6:$I$9,3,0),(IF('DB-선물'!$E$11&lt;=C870&lt;'DB-선물'!E816,VLOOKUP('주요 재화 수급처 관리'!$H$10,'DB-선물'!$G$12:$I$15,3,0),VLOOKUP(H870,'DB-선물'!$G$18:$I$21,3,0)))),"0")*6*D870</f>
        <v>0</v>
      </c>
      <c r="O870" s="29">
        <f t="array" ref="O870">(_xlfn.IFNA((VLOOKUP((INDEX('DB-메모리얼'!$F$5:$F$98,MATCH(MIN(ABS('DB-메모리얼'!$F$5:$F$98-'주요 재화 수급처 관리'!$C$10)),ABS('DB-메모리얼'!$F$5:$F$98-'주요 재화 수급처 관리'!$C$10),0))),'DB-메모리얼'!$F$5:$K$98,MATCH(H870,'DB-메모리얼'!$H$3:$K$3,0)+2,0)),"0"))*D870/14</f>
        <v>0</v>
      </c>
      <c r="P870" s="29">
        <f t="shared" si="32"/>
        <v>1028</v>
      </c>
      <c r="Q870" s="299">
        <f t="shared" si="33"/>
        <v>22507.016819047618</v>
      </c>
    </row>
    <row r="871" spans="2:17" ht="18" thickTop="1" thickBot="1" x14ac:dyDescent="0.35">
      <c r="B871" s="22" t="s">
        <v>1613</v>
      </c>
      <c r="C871" s="116">
        <v>240</v>
      </c>
      <c r="D871" s="323">
        <v>1</v>
      </c>
      <c r="E871" s="17"/>
      <c r="F871" s="276">
        <f>VLOOKUP(C871,'DB-캐릭터별 스테이지 매칭'!$E$3:$F$302,2,0)</f>
        <v>1185</v>
      </c>
      <c r="G871" s="276" t="str">
        <f>VLOOKUP(F871,'DB-캐릭터별 스테이지 매칭'!$I$3:$L$1698,4,0)</f>
        <v>24-29</v>
      </c>
      <c r="H871" s="276">
        <f>_xlfn.IFNA(VLOOKUP(B871,'DB-서식용'!$D$4:$E$12,2,0),"")</f>
        <v>1040410001</v>
      </c>
      <c r="I871" s="29">
        <f>IFERROR((VLOOKUP(F871,'DB-방치 재화'!$B$3:$I$1800,(MATCH(H871,'DB-방치 재화'!$F$1:$I$1,0)+4),0))*60*24*D871,"0")*(1.7+1.58)</f>
        <v>20627.920000000002</v>
      </c>
      <c r="J871" s="29">
        <f>_xlfn.IFNA(IF(H871='DB-일일 퀘스트'!$F$6,VLOOKUP(F871,'DB-방치 재화'!$B$3:$H$1698,5,0)*VLOOKUP(H871,'DB-일일 퀘스트'!$F$6:$H$13,3,0),IF(H871='DB-일일 퀘스트'!$F$7,VLOOKUP(F871,'DB-방치 재화'!$B$3:$H$1698,6,0)*VLOOKUP(H871,'DB-일일 퀘스트'!$F$6:$H$13,3,0),IF(H871='DB-일일 퀘스트'!$F$8,VLOOKUP(F871,'DB-방치 재화'!$B$3:$H$1698,7,0)*VLOOKUP(H871,'DB-일일 퀘스트'!$F$6:$H$13,3,0),VLOOKUP(H871,'DB-일일 퀘스트'!$F$6:$H$13,3,0)))),"0")</f>
        <v>262.04166666666669</v>
      </c>
      <c r="K871" s="29">
        <f>_xlfn.IFNA((IF(H871='DB-주간 퀘스트'!$F$6,VLOOKUP(F871,'DB-방치 재화'!$B$3:$H$1698,5,0)*VLOOKUP(H871,'DB-주간 퀘스트'!$F$6:$H$15,3,0),IF(H871='DB-주간 퀘스트'!$F$7,VLOOKUP(F871,'DB-방치 재화'!$B$3:$H$1698,6,0)*VLOOKUP(H871,'DB-주간 퀘스트'!$F$6:$H$15,3,0),IF(H871='DB-주간 퀘스트'!$F$8,VLOOKUP(F871,'DB-방치 재화'!$B$3:$H$1698,7,0)*VLOOKUP(H871,'DB-주간 퀘스트'!$F$6:$H$15,3,0),VLOOKUP(H871,'DB-주간 퀘스트'!$F$6:$H$15,3,0)))))/7,"0")</f>
        <v>74.86904761904762</v>
      </c>
      <c r="L871" s="29">
        <f t="array" ref="L871">_xlfn.IFNA(IF(H871='DB-아스니아 미션'!$F$8,VLOOKUP('주요 재화 수급처 관리'!$F$10:$F$11,'DB-방치 재화'!$B$3:$H$1698,6,0)*'DB-아스니아 미션'!$H$8,VLOOKUP('주요 재화 수급처 관리'!$H$10:$H$11,'DB-아스니아 미션'!$F$7:$H$10,3,0)),"0")/7</f>
        <v>274.28571428571428</v>
      </c>
      <c r="M871" s="29">
        <f>(((VLOOKUP(F871,'DB-방치 재화'!$B$3:$I$1698,8,0)+8)*(VLOOKUP(H871,'DB-파견 작전실'!$L$8:$M$14,2,0)))*D871)</f>
        <v>316.57253333333335</v>
      </c>
      <c r="N871" s="29">
        <f>_xlfn.IFNA(IF(C871&lt;'DB-선물'!$E$5,VLOOKUP('주요 재화 수급처 관리'!$H$10,'DB-선물'!$G$6:$I$9,3,0),(IF('DB-선물'!$E$11&lt;=C871&lt;'DB-선물'!E817,VLOOKUP('주요 재화 수급처 관리'!$H$10,'DB-선물'!$G$12:$I$15,3,0),VLOOKUP(H871,'DB-선물'!$G$18:$I$21,3,0)))),"0")*6*D871</f>
        <v>0</v>
      </c>
      <c r="O871" s="29">
        <f t="array" ref="O871">(_xlfn.IFNA((VLOOKUP((INDEX('DB-메모리얼'!$F$5:$F$98,MATCH(MIN(ABS('DB-메모리얼'!$F$5:$F$98-'주요 재화 수급처 관리'!$C$10)),ABS('DB-메모리얼'!$F$5:$F$98-'주요 재화 수급처 관리'!$C$10),0))),'DB-메모리얼'!$F$5:$K$98,MATCH(H871,'DB-메모리얼'!$H$3:$K$3,0)+2,0)),"0"))*D871/14</f>
        <v>0</v>
      </c>
      <c r="P871" s="29">
        <f t="shared" si="32"/>
        <v>1028</v>
      </c>
      <c r="Q871" s="299">
        <f t="shared" si="33"/>
        <v>22583.688961904762</v>
      </c>
    </row>
    <row r="872" spans="2:17" ht="18" thickTop="1" thickBot="1" x14ac:dyDescent="0.35">
      <c r="B872" s="22" t="s">
        <v>1613</v>
      </c>
      <c r="C872" s="116">
        <v>241</v>
      </c>
      <c r="D872" s="323">
        <v>1</v>
      </c>
      <c r="E872" s="17"/>
      <c r="F872" s="276">
        <f>VLOOKUP(C872,'DB-캐릭터별 스테이지 매칭'!$E$3:$F$302,2,0)</f>
        <v>1193</v>
      </c>
      <c r="G872" s="276" t="str">
        <f>VLOOKUP(F872,'DB-캐릭터별 스테이지 매칭'!$I$3:$L$1698,4,0)</f>
        <v>24-37</v>
      </c>
      <c r="H872" s="276">
        <f>_xlfn.IFNA(VLOOKUP(B872,'DB-서식용'!$D$4:$E$12,2,0),"")</f>
        <v>1040410001</v>
      </c>
      <c r="I872" s="29">
        <f>IFERROR((VLOOKUP(F872,'DB-방치 재화'!$B$3:$I$1800,(MATCH(H872,'DB-방치 재화'!$F$1:$I$1,0)+4),0))*60*24*D872,"0")*(1.7+1.58)</f>
        <v>20703.36</v>
      </c>
      <c r="J872" s="29">
        <f>_xlfn.IFNA(IF(H872='DB-일일 퀘스트'!$F$6,VLOOKUP(F872,'DB-방치 재화'!$B$3:$H$1698,5,0)*VLOOKUP(H872,'DB-일일 퀘스트'!$F$6:$H$13,3,0),IF(H872='DB-일일 퀘스트'!$F$7,VLOOKUP(F872,'DB-방치 재화'!$B$3:$H$1698,6,0)*VLOOKUP(H872,'DB-일일 퀘스트'!$F$6:$H$13,3,0),IF(H872='DB-일일 퀘스트'!$F$8,VLOOKUP(F872,'DB-방치 재화'!$B$3:$H$1698,7,0)*VLOOKUP(H872,'DB-일일 퀘스트'!$F$6:$H$13,3,0),VLOOKUP(H872,'DB-일일 퀘스트'!$F$6:$H$13,3,0)))),"0")</f>
        <v>263</v>
      </c>
      <c r="K872" s="29">
        <f>_xlfn.IFNA((IF(H872='DB-주간 퀘스트'!$F$6,VLOOKUP(F872,'DB-방치 재화'!$B$3:$H$1698,5,0)*VLOOKUP(H872,'DB-주간 퀘스트'!$F$6:$H$15,3,0),IF(H872='DB-주간 퀘스트'!$F$7,VLOOKUP(F872,'DB-방치 재화'!$B$3:$H$1698,6,0)*VLOOKUP(H872,'DB-주간 퀘스트'!$F$6:$H$15,3,0),IF(H872='DB-주간 퀘스트'!$F$8,VLOOKUP(F872,'DB-방치 재화'!$B$3:$H$1698,7,0)*VLOOKUP(H872,'DB-주간 퀘스트'!$F$6:$H$15,3,0),VLOOKUP(H872,'DB-주간 퀘스트'!$F$6:$H$15,3,0)))))/7,"0")</f>
        <v>75.142857142857139</v>
      </c>
      <c r="L872" s="29">
        <f t="array" ref="L872">_xlfn.IFNA(IF(H872='DB-아스니아 미션'!$F$8,VLOOKUP('주요 재화 수급처 관리'!$F$10:$F$11,'DB-방치 재화'!$B$3:$H$1698,6,0)*'DB-아스니아 미션'!$H$8,VLOOKUP('주요 재화 수급처 관리'!$H$10:$H$11,'DB-아스니아 미션'!$F$7:$H$10,3,0)),"0")/7</f>
        <v>274.28571428571428</v>
      </c>
      <c r="M872" s="29">
        <f>(((VLOOKUP(F872,'DB-방치 재화'!$B$3:$I$1698,8,0)+8)*(VLOOKUP(H872,'DB-파견 작전실'!$L$8:$M$14,2,0)))*D872)</f>
        <v>316.57253333333335</v>
      </c>
      <c r="N872" s="29">
        <f>_xlfn.IFNA(IF(C872&lt;'DB-선물'!$E$5,VLOOKUP('주요 재화 수급처 관리'!$H$10,'DB-선물'!$G$6:$I$9,3,0),(IF('DB-선물'!$E$11&lt;=C872&lt;'DB-선물'!E818,VLOOKUP('주요 재화 수급처 관리'!$H$10,'DB-선물'!$G$12:$I$15,3,0),VLOOKUP(H872,'DB-선물'!$G$18:$I$21,3,0)))),"0")*6*D872</f>
        <v>0</v>
      </c>
      <c r="O872" s="29">
        <f t="array" ref="O872">(_xlfn.IFNA((VLOOKUP((INDEX('DB-메모리얼'!$F$5:$F$98,MATCH(MIN(ABS('DB-메모리얼'!$F$5:$F$98-'주요 재화 수급처 관리'!$C$10)),ABS('DB-메모리얼'!$F$5:$F$98-'주요 재화 수급처 관리'!$C$10),0))),'DB-메모리얼'!$F$5:$K$98,MATCH(H872,'DB-메모리얼'!$H$3:$K$3,0)+2,0)),"0"))*D872/14</f>
        <v>0</v>
      </c>
      <c r="P872" s="29">
        <f t="shared" si="32"/>
        <v>1028</v>
      </c>
      <c r="Q872" s="299">
        <f t="shared" si="33"/>
        <v>22660.361104761905</v>
      </c>
    </row>
    <row r="873" spans="2:17" ht="18" thickTop="1" thickBot="1" x14ac:dyDescent="0.35">
      <c r="B873" s="22" t="s">
        <v>1613</v>
      </c>
      <c r="C873" s="116">
        <v>242</v>
      </c>
      <c r="D873" s="323">
        <v>1</v>
      </c>
      <c r="E873" s="17"/>
      <c r="F873" s="276">
        <f>VLOOKUP(C873,'DB-캐릭터별 스테이지 매칭'!$E$3:$F$302,2,0)</f>
        <v>1201</v>
      </c>
      <c r="G873" s="276" t="str">
        <f>VLOOKUP(F873,'DB-캐릭터별 스테이지 매칭'!$I$3:$L$1698,4,0)</f>
        <v>24-45</v>
      </c>
      <c r="H873" s="276">
        <f>_xlfn.IFNA(VLOOKUP(B873,'DB-서식용'!$D$4:$E$12,2,0),"")</f>
        <v>1040410001</v>
      </c>
      <c r="I873" s="29">
        <f>IFERROR((VLOOKUP(F873,'DB-방치 재화'!$B$3:$I$1800,(MATCH(H873,'DB-방치 재화'!$F$1:$I$1,0)+4),0))*60*24*D873,"0")*(1.7+1.58)</f>
        <v>20778.800000000003</v>
      </c>
      <c r="J873" s="29">
        <f>_xlfn.IFNA(IF(H873='DB-일일 퀘스트'!$F$6,VLOOKUP(F873,'DB-방치 재화'!$B$3:$H$1698,5,0)*VLOOKUP(H873,'DB-일일 퀘스트'!$F$6:$H$13,3,0),IF(H873='DB-일일 퀘스트'!$F$7,VLOOKUP(F873,'DB-방치 재화'!$B$3:$H$1698,6,0)*VLOOKUP(H873,'DB-일일 퀘스트'!$F$6:$H$13,3,0),IF(H873='DB-일일 퀘스트'!$F$8,VLOOKUP(F873,'DB-방치 재화'!$B$3:$H$1698,7,0)*VLOOKUP(H873,'DB-일일 퀘스트'!$F$6:$H$13,3,0),VLOOKUP(H873,'DB-일일 퀘스트'!$F$6:$H$13,3,0)))),"0")</f>
        <v>263.95833333333331</v>
      </c>
      <c r="K873" s="29">
        <f>_xlfn.IFNA((IF(H873='DB-주간 퀘스트'!$F$6,VLOOKUP(F873,'DB-방치 재화'!$B$3:$H$1698,5,0)*VLOOKUP(H873,'DB-주간 퀘스트'!$F$6:$H$15,3,0),IF(H873='DB-주간 퀘스트'!$F$7,VLOOKUP(F873,'DB-방치 재화'!$B$3:$H$1698,6,0)*VLOOKUP(H873,'DB-주간 퀘스트'!$F$6:$H$15,3,0),IF(H873='DB-주간 퀘스트'!$F$8,VLOOKUP(F873,'DB-방치 재화'!$B$3:$H$1698,7,0)*VLOOKUP(H873,'DB-주간 퀘스트'!$F$6:$H$15,3,0),VLOOKUP(H873,'DB-주간 퀘스트'!$F$6:$H$15,3,0)))))/7,"0")</f>
        <v>75.416666666666657</v>
      </c>
      <c r="L873" s="29">
        <f t="array" ref="L873">_xlfn.IFNA(IF(H873='DB-아스니아 미션'!$F$8,VLOOKUP('주요 재화 수급처 관리'!$F$10:$F$11,'DB-방치 재화'!$B$3:$H$1698,6,0)*'DB-아스니아 미션'!$H$8,VLOOKUP('주요 재화 수급처 관리'!$H$10:$H$11,'DB-아스니아 미션'!$F$7:$H$10,3,0)),"0")/7</f>
        <v>274.28571428571428</v>
      </c>
      <c r="M873" s="29">
        <f>(((VLOOKUP(F873,'DB-방치 재화'!$B$3:$I$1698,8,0)+8)*(VLOOKUP(H873,'DB-파견 작전실'!$L$8:$M$14,2,0)))*D873)</f>
        <v>316.57253333333335</v>
      </c>
      <c r="N873" s="29">
        <f>_xlfn.IFNA(IF(C873&lt;'DB-선물'!$E$5,VLOOKUP('주요 재화 수급처 관리'!$H$10,'DB-선물'!$G$6:$I$9,3,0),(IF('DB-선물'!$E$11&lt;=C873&lt;'DB-선물'!E819,VLOOKUP('주요 재화 수급처 관리'!$H$10,'DB-선물'!$G$12:$I$15,3,0),VLOOKUP(H873,'DB-선물'!$G$18:$I$21,3,0)))),"0")*6*D873</f>
        <v>0</v>
      </c>
      <c r="O873" s="29">
        <f t="array" ref="O873">(_xlfn.IFNA((VLOOKUP((INDEX('DB-메모리얼'!$F$5:$F$98,MATCH(MIN(ABS('DB-메모리얼'!$F$5:$F$98-'주요 재화 수급처 관리'!$C$10)),ABS('DB-메모리얼'!$F$5:$F$98-'주요 재화 수급처 관리'!$C$10),0))),'DB-메모리얼'!$F$5:$K$98,MATCH(H873,'DB-메모리얼'!$H$3:$K$3,0)+2,0)),"0"))*D873/14</f>
        <v>0</v>
      </c>
      <c r="P873" s="29">
        <f t="shared" si="32"/>
        <v>1028</v>
      </c>
      <c r="Q873" s="299">
        <f t="shared" si="33"/>
        <v>22737.033247619049</v>
      </c>
    </row>
    <row r="874" spans="2:17" ht="18" thickTop="1" thickBot="1" x14ac:dyDescent="0.35">
      <c r="B874" s="22" t="s">
        <v>1613</v>
      </c>
      <c r="C874" s="116">
        <v>243</v>
      </c>
      <c r="D874" s="323">
        <v>1</v>
      </c>
      <c r="E874" s="17"/>
      <c r="F874" s="276">
        <f>VLOOKUP(C874,'DB-캐릭터별 스테이지 매칭'!$E$3:$F$302,2,0)</f>
        <v>1209</v>
      </c>
      <c r="G874" s="276" t="str">
        <f>VLOOKUP(F874,'DB-캐릭터별 스테이지 매칭'!$I$3:$L$1698,4,0)</f>
        <v>24-53</v>
      </c>
      <c r="H874" s="276">
        <f>_xlfn.IFNA(VLOOKUP(B874,'DB-서식용'!$D$4:$E$12,2,0),"")</f>
        <v>1040410001</v>
      </c>
      <c r="I874" s="29">
        <f>IFERROR((VLOOKUP(F874,'DB-방치 재화'!$B$3:$I$1800,(MATCH(H874,'DB-방치 재화'!$F$1:$I$1,0)+4),0))*60*24*D874,"0")*(1.7+1.58)</f>
        <v>20857.52</v>
      </c>
      <c r="J874" s="29">
        <f>_xlfn.IFNA(IF(H874='DB-일일 퀘스트'!$F$6,VLOOKUP(F874,'DB-방치 재화'!$B$3:$H$1698,5,0)*VLOOKUP(H874,'DB-일일 퀘스트'!$F$6:$H$13,3,0),IF(H874='DB-일일 퀘스트'!$F$7,VLOOKUP(F874,'DB-방치 재화'!$B$3:$H$1698,6,0)*VLOOKUP(H874,'DB-일일 퀘스트'!$F$6:$H$13,3,0),IF(H874='DB-일일 퀘스트'!$F$8,VLOOKUP(F874,'DB-방치 재화'!$B$3:$H$1698,7,0)*VLOOKUP(H874,'DB-일일 퀘스트'!$F$6:$H$13,3,0),VLOOKUP(H874,'DB-일일 퀘스트'!$F$6:$H$13,3,0)))),"0")</f>
        <v>264.95833333333331</v>
      </c>
      <c r="K874" s="29">
        <f>_xlfn.IFNA((IF(H874='DB-주간 퀘스트'!$F$6,VLOOKUP(F874,'DB-방치 재화'!$B$3:$H$1698,5,0)*VLOOKUP(H874,'DB-주간 퀘스트'!$F$6:$H$15,3,0),IF(H874='DB-주간 퀘스트'!$F$7,VLOOKUP(F874,'DB-방치 재화'!$B$3:$H$1698,6,0)*VLOOKUP(H874,'DB-주간 퀘스트'!$F$6:$H$15,3,0),IF(H874='DB-주간 퀘스트'!$F$8,VLOOKUP(F874,'DB-방치 재화'!$B$3:$H$1698,7,0)*VLOOKUP(H874,'DB-주간 퀘스트'!$F$6:$H$15,3,0),VLOOKUP(H874,'DB-주간 퀘스트'!$F$6:$H$15,3,0)))))/7,"0")</f>
        <v>75.702380952380949</v>
      </c>
      <c r="L874" s="29">
        <f t="array" ref="L874">_xlfn.IFNA(IF(H874='DB-아스니아 미션'!$F$8,VLOOKUP('주요 재화 수급처 관리'!$F$10:$F$11,'DB-방치 재화'!$B$3:$H$1698,6,0)*'DB-아스니아 미션'!$H$8,VLOOKUP('주요 재화 수급처 관리'!$H$10:$H$11,'DB-아스니아 미션'!$F$7:$H$10,3,0)),"0")/7</f>
        <v>274.28571428571428</v>
      </c>
      <c r="M874" s="29">
        <f>(((VLOOKUP(F874,'DB-방치 재화'!$B$3:$I$1698,8,0)+8)*(VLOOKUP(H874,'DB-파견 작전실'!$L$8:$M$14,2,0)))*D874)</f>
        <v>316.57253333333335</v>
      </c>
      <c r="N874" s="29">
        <f>_xlfn.IFNA(IF(C874&lt;'DB-선물'!$E$5,VLOOKUP('주요 재화 수급처 관리'!$H$10,'DB-선물'!$G$6:$I$9,3,0),(IF('DB-선물'!$E$11&lt;=C874&lt;'DB-선물'!E820,VLOOKUP('주요 재화 수급처 관리'!$H$10,'DB-선물'!$G$12:$I$15,3,0),VLOOKUP(H874,'DB-선물'!$G$18:$I$21,3,0)))),"0")*6*D874</f>
        <v>0</v>
      </c>
      <c r="O874" s="29">
        <f t="array" ref="O874">(_xlfn.IFNA((VLOOKUP((INDEX('DB-메모리얼'!$F$5:$F$98,MATCH(MIN(ABS('DB-메모리얼'!$F$5:$F$98-'주요 재화 수급처 관리'!$C$10)),ABS('DB-메모리얼'!$F$5:$F$98-'주요 재화 수급처 관리'!$C$10),0))),'DB-메모리얼'!$F$5:$K$98,MATCH(H874,'DB-메모리얼'!$H$3:$K$3,0)+2,0)),"0"))*D874/14</f>
        <v>0</v>
      </c>
      <c r="P874" s="29">
        <f t="shared" si="32"/>
        <v>1028</v>
      </c>
      <c r="Q874" s="299">
        <f t="shared" si="33"/>
        <v>22817.03896190476</v>
      </c>
    </row>
    <row r="875" spans="2:17" ht="18" thickTop="1" thickBot="1" x14ac:dyDescent="0.35">
      <c r="B875" s="22" t="s">
        <v>1613</v>
      </c>
      <c r="C875" s="116">
        <v>244</v>
      </c>
      <c r="D875" s="323">
        <v>1</v>
      </c>
      <c r="E875" s="17"/>
      <c r="F875" s="276">
        <f>VLOOKUP(C875,'DB-캐릭터별 스테이지 매칭'!$E$3:$F$302,2,0)</f>
        <v>1217</v>
      </c>
      <c r="G875" s="276" t="str">
        <f>VLOOKUP(F875,'DB-캐릭터별 스테이지 매칭'!$I$3:$L$1698,4,0)</f>
        <v>25-1</v>
      </c>
      <c r="H875" s="276">
        <f>_xlfn.IFNA(VLOOKUP(B875,'DB-서식용'!$D$4:$E$12,2,0),"")</f>
        <v>1040410001</v>
      </c>
      <c r="I875" s="29">
        <f>IFERROR((VLOOKUP(F875,'DB-방치 재화'!$B$3:$I$1800,(MATCH(H875,'DB-방치 재화'!$F$1:$I$1,0)+4),0))*60*24*D875,"0")*(1.7+1.58)</f>
        <v>20932.960000000003</v>
      </c>
      <c r="J875" s="29">
        <f>_xlfn.IFNA(IF(H875='DB-일일 퀘스트'!$F$6,VLOOKUP(F875,'DB-방치 재화'!$B$3:$H$1698,5,0)*VLOOKUP(H875,'DB-일일 퀘스트'!$F$6:$H$13,3,0),IF(H875='DB-일일 퀘스트'!$F$7,VLOOKUP(F875,'DB-방치 재화'!$B$3:$H$1698,6,0)*VLOOKUP(H875,'DB-일일 퀘스트'!$F$6:$H$13,3,0),IF(H875='DB-일일 퀘스트'!$F$8,VLOOKUP(F875,'DB-방치 재화'!$B$3:$H$1698,7,0)*VLOOKUP(H875,'DB-일일 퀘스트'!$F$6:$H$13,3,0),VLOOKUP(H875,'DB-일일 퀘스트'!$F$6:$H$13,3,0)))),"0")</f>
        <v>265.91666666666669</v>
      </c>
      <c r="K875" s="29">
        <f>_xlfn.IFNA((IF(H875='DB-주간 퀘스트'!$F$6,VLOOKUP(F875,'DB-방치 재화'!$B$3:$H$1698,5,0)*VLOOKUP(H875,'DB-주간 퀘스트'!$F$6:$H$15,3,0),IF(H875='DB-주간 퀘스트'!$F$7,VLOOKUP(F875,'DB-방치 재화'!$B$3:$H$1698,6,0)*VLOOKUP(H875,'DB-주간 퀘스트'!$F$6:$H$15,3,0),IF(H875='DB-주간 퀘스트'!$F$8,VLOOKUP(F875,'DB-방치 재화'!$B$3:$H$1698,7,0)*VLOOKUP(H875,'DB-주간 퀘스트'!$F$6:$H$15,3,0),VLOOKUP(H875,'DB-주간 퀘스트'!$F$6:$H$15,3,0)))))/7,"0")</f>
        <v>75.976190476190482</v>
      </c>
      <c r="L875" s="29">
        <f t="array" ref="L875">_xlfn.IFNA(IF(H875='DB-아스니아 미션'!$F$8,VLOOKUP('주요 재화 수급처 관리'!$F$10:$F$11,'DB-방치 재화'!$B$3:$H$1698,6,0)*'DB-아스니아 미션'!$H$8,VLOOKUP('주요 재화 수급처 관리'!$H$10:$H$11,'DB-아스니아 미션'!$F$7:$H$10,3,0)),"0")/7</f>
        <v>274.28571428571428</v>
      </c>
      <c r="M875" s="29">
        <f>(((VLOOKUP(F875,'DB-방치 재화'!$B$3:$I$1698,8,0)+8)*(VLOOKUP(H875,'DB-파견 작전실'!$L$8:$M$14,2,0)))*D875)</f>
        <v>316.57253333333335</v>
      </c>
      <c r="N875" s="29">
        <f>_xlfn.IFNA(IF(C875&lt;'DB-선물'!$E$5,VLOOKUP('주요 재화 수급처 관리'!$H$10,'DB-선물'!$G$6:$I$9,3,0),(IF('DB-선물'!$E$11&lt;=C875&lt;'DB-선물'!E821,VLOOKUP('주요 재화 수급처 관리'!$H$10,'DB-선물'!$G$12:$I$15,3,0),VLOOKUP(H875,'DB-선물'!$G$18:$I$21,3,0)))),"0")*6*D875</f>
        <v>0</v>
      </c>
      <c r="O875" s="29">
        <f t="array" ref="O875">(_xlfn.IFNA((VLOOKUP((INDEX('DB-메모리얼'!$F$5:$F$98,MATCH(MIN(ABS('DB-메모리얼'!$F$5:$F$98-'주요 재화 수급처 관리'!$C$10)),ABS('DB-메모리얼'!$F$5:$F$98-'주요 재화 수급처 관리'!$C$10),0))),'DB-메모리얼'!$F$5:$K$98,MATCH(H875,'DB-메모리얼'!$H$3:$K$3,0)+2,0)),"0"))*D875/14</f>
        <v>0</v>
      </c>
      <c r="P875" s="29">
        <f t="shared" si="32"/>
        <v>1028</v>
      </c>
      <c r="Q875" s="299">
        <f t="shared" si="33"/>
        <v>22893.711104761907</v>
      </c>
    </row>
    <row r="876" spans="2:17" ht="18" thickTop="1" thickBot="1" x14ac:dyDescent="0.35">
      <c r="B876" s="22" t="s">
        <v>1613</v>
      </c>
      <c r="C876" s="116">
        <v>245</v>
      </c>
      <c r="D876" s="323">
        <v>1</v>
      </c>
      <c r="E876" s="17"/>
      <c r="F876" s="276">
        <f>VLOOKUP(C876,'DB-캐릭터별 스테이지 매칭'!$E$3:$F$302,2,0)</f>
        <v>1225</v>
      </c>
      <c r="G876" s="276" t="str">
        <f>VLOOKUP(F876,'DB-캐릭터별 스테이지 매칭'!$I$3:$L$1698,4,0)</f>
        <v>25-9</v>
      </c>
      <c r="H876" s="276">
        <f>_xlfn.IFNA(VLOOKUP(B876,'DB-서식용'!$D$4:$E$12,2,0),"")</f>
        <v>1040410001</v>
      </c>
      <c r="I876" s="29">
        <f>IFERROR((VLOOKUP(F876,'DB-방치 재화'!$B$3:$I$1800,(MATCH(H876,'DB-방치 재화'!$F$1:$I$1,0)+4),0))*60*24*D876,"0")*(1.7+1.58)</f>
        <v>21008.400000000001</v>
      </c>
      <c r="J876" s="29">
        <f>_xlfn.IFNA(IF(H876='DB-일일 퀘스트'!$F$6,VLOOKUP(F876,'DB-방치 재화'!$B$3:$H$1698,5,0)*VLOOKUP(H876,'DB-일일 퀘스트'!$F$6:$H$13,3,0),IF(H876='DB-일일 퀘스트'!$F$7,VLOOKUP(F876,'DB-방치 재화'!$B$3:$H$1698,6,0)*VLOOKUP(H876,'DB-일일 퀘스트'!$F$6:$H$13,3,0),IF(H876='DB-일일 퀘스트'!$F$8,VLOOKUP(F876,'DB-방치 재화'!$B$3:$H$1698,7,0)*VLOOKUP(H876,'DB-일일 퀘스트'!$F$6:$H$13,3,0),VLOOKUP(H876,'DB-일일 퀘스트'!$F$6:$H$13,3,0)))),"0")</f>
        <v>266.875</v>
      </c>
      <c r="K876" s="29">
        <f>_xlfn.IFNA((IF(H876='DB-주간 퀘스트'!$F$6,VLOOKUP(F876,'DB-방치 재화'!$B$3:$H$1698,5,0)*VLOOKUP(H876,'DB-주간 퀘스트'!$F$6:$H$15,3,0),IF(H876='DB-주간 퀘스트'!$F$7,VLOOKUP(F876,'DB-방치 재화'!$B$3:$H$1698,6,0)*VLOOKUP(H876,'DB-주간 퀘스트'!$F$6:$H$15,3,0),IF(H876='DB-주간 퀘스트'!$F$8,VLOOKUP(F876,'DB-방치 재화'!$B$3:$H$1698,7,0)*VLOOKUP(H876,'DB-주간 퀘스트'!$F$6:$H$15,3,0),VLOOKUP(H876,'DB-주간 퀘스트'!$F$6:$H$15,3,0)))))/7,"0")</f>
        <v>76.25</v>
      </c>
      <c r="L876" s="29">
        <f t="array" ref="L876">_xlfn.IFNA(IF(H876='DB-아스니아 미션'!$F$8,VLOOKUP('주요 재화 수급처 관리'!$F$10:$F$11,'DB-방치 재화'!$B$3:$H$1698,6,0)*'DB-아스니아 미션'!$H$8,VLOOKUP('주요 재화 수급처 관리'!$H$10:$H$11,'DB-아스니아 미션'!$F$7:$H$10,3,0)),"0")/7</f>
        <v>274.28571428571428</v>
      </c>
      <c r="M876" s="29">
        <f>(((VLOOKUP(F876,'DB-방치 재화'!$B$3:$I$1698,8,0)+8)*(VLOOKUP(H876,'DB-파견 작전실'!$L$8:$M$14,2,0)))*D876)</f>
        <v>316.57253333333335</v>
      </c>
      <c r="N876" s="29">
        <f>_xlfn.IFNA(IF(C876&lt;'DB-선물'!$E$5,VLOOKUP('주요 재화 수급처 관리'!$H$10,'DB-선물'!$G$6:$I$9,3,0),(IF('DB-선물'!$E$11&lt;=C876&lt;'DB-선물'!E822,VLOOKUP('주요 재화 수급처 관리'!$H$10,'DB-선물'!$G$12:$I$15,3,0),VLOOKUP(H876,'DB-선물'!$G$18:$I$21,3,0)))),"0")*6*D876</f>
        <v>0</v>
      </c>
      <c r="O876" s="29">
        <f t="array" ref="O876">(_xlfn.IFNA((VLOOKUP((INDEX('DB-메모리얼'!$F$5:$F$98,MATCH(MIN(ABS('DB-메모리얼'!$F$5:$F$98-'주요 재화 수급처 관리'!$C$10)),ABS('DB-메모리얼'!$F$5:$F$98-'주요 재화 수급처 관리'!$C$10),0))),'DB-메모리얼'!$F$5:$K$98,MATCH(H876,'DB-메모리얼'!$H$3:$K$3,0)+2,0)),"0"))*D876/14</f>
        <v>0</v>
      </c>
      <c r="P876" s="29">
        <f t="shared" si="32"/>
        <v>1028</v>
      </c>
      <c r="Q876" s="299">
        <f t="shared" si="33"/>
        <v>22970.383247619047</v>
      </c>
    </row>
    <row r="877" spans="2:17" ht="18" thickTop="1" thickBot="1" x14ac:dyDescent="0.35">
      <c r="B877" s="22" t="s">
        <v>1613</v>
      </c>
      <c r="C877" s="116">
        <v>246</v>
      </c>
      <c r="D877" s="323">
        <v>1</v>
      </c>
      <c r="E877" s="17"/>
      <c r="F877" s="276">
        <f>VLOOKUP(C877,'DB-캐릭터별 스테이지 매칭'!$E$3:$F$302,2,0)</f>
        <v>1233</v>
      </c>
      <c r="G877" s="276" t="str">
        <f>VLOOKUP(F877,'DB-캐릭터별 스테이지 매칭'!$I$3:$L$1698,4,0)</f>
        <v>25-17</v>
      </c>
      <c r="H877" s="276">
        <f>_xlfn.IFNA(VLOOKUP(B877,'DB-서식용'!$D$4:$E$12,2,0),"")</f>
        <v>1040410001</v>
      </c>
      <c r="I877" s="29">
        <f>IFERROR((VLOOKUP(F877,'DB-방치 재화'!$B$3:$I$1800,(MATCH(H877,'DB-방치 재화'!$F$1:$I$1,0)+4),0))*60*24*D877,"0")*(1.7+1.58)</f>
        <v>21083.84</v>
      </c>
      <c r="J877" s="29">
        <f>_xlfn.IFNA(IF(H877='DB-일일 퀘스트'!$F$6,VLOOKUP(F877,'DB-방치 재화'!$B$3:$H$1698,5,0)*VLOOKUP(H877,'DB-일일 퀘스트'!$F$6:$H$13,3,0),IF(H877='DB-일일 퀘스트'!$F$7,VLOOKUP(F877,'DB-방치 재화'!$B$3:$H$1698,6,0)*VLOOKUP(H877,'DB-일일 퀘스트'!$F$6:$H$13,3,0),IF(H877='DB-일일 퀘스트'!$F$8,VLOOKUP(F877,'DB-방치 재화'!$B$3:$H$1698,7,0)*VLOOKUP(H877,'DB-일일 퀘스트'!$F$6:$H$13,3,0),VLOOKUP(H877,'DB-일일 퀘스트'!$F$6:$H$13,3,0)))),"0")</f>
        <v>267.83333333333331</v>
      </c>
      <c r="K877" s="29">
        <f>_xlfn.IFNA((IF(H877='DB-주간 퀘스트'!$F$6,VLOOKUP(F877,'DB-방치 재화'!$B$3:$H$1698,5,0)*VLOOKUP(H877,'DB-주간 퀘스트'!$F$6:$H$15,3,0),IF(H877='DB-주간 퀘스트'!$F$7,VLOOKUP(F877,'DB-방치 재화'!$B$3:$H$1698,6,0)*VLOOKUP(H877,'DB-주간 퀘스트'!$F$6:$H$15,3,0),IF(H877='DB-주간 퀘스트'!$F$8,VLOOKUP(F877,'DB-방치 재화'!$B$3:$H$1698,7,0)*VLOOKUP(H877,'DB-주간 퀘스트'!$F$6:$H$15,3,0),VLOOKUP(H877,'DB-주간 퀘스트'!$F$6:$H$15,3,0)))))/7,"0")</f>
        <v>76.523809523809518</v>
      </c>
      <c r="L877" s="29">
        <f t="array" ref="L877">_xlfn.IFNA(IF(H877='DB-아스니아 미션'!$F$8,VLOOKUP('주요 재화 수급처 관리'!$F$10:$F$11,'DB-방치 재화'!$B$3:$H$1698,6,0)*'DB-아스니아 미션'!$H$8,VLOOKUP('주요 재화 수급처 관리'!$H$10:$H$11,'DB-아스니아 미션'!$F$7:$H$10,3,0)),"0")/7</f>
        <v>274.28571428571428</v>
      </c>
      <c r="M877" s="29">
        <f>(((VLOOKUP(F877,'DB-방치 재화'!$B$3:$I$1698,8,0)+8)*(VLOOKUP(H877,'DB-파견 작전실'!$L$8:$M$14,2,0)))*D877)</f>
        <v>316.57253333333335</v>
      </c>
      <c r="N877" s="29">
        <f>_xlfn.IFNA(IF(C877&lt;'DB-선물'!$E$5,VLOOKUP('주요 재화 수급처 관리'!$H$10,'DB-선물'!$G$6:$I$9,3,0),(IF('DB-선물'!$E$11&lt;=C877&lt;'DB-선물'!E823,VLOOKUP('주요 재화 수급처 관리'!$H$10,'DB-선물'!$G$12:$I$15,3,0),VLOOKUP(H877,'DB-선물'!$G$18:$I$21,3,0)))),"0")*6*D877</f>
        <v>0</v>
      </c>
      <c r="O877" s="29">
        <f t="array" ref="O877">(_xlfn.IFNA((VLOOKUP((INDEX('DB-메모리얼'!$F$5:$F$98,MATCH(MIN(ABS('DB-메모리얼'!$F$5:$F$98-'주요 재화 수급처 관리'!$C$10)),ABS('DB-메모리얼'!$F$5:$F$98-'주요 재화 수급처 관리'!$C$10),0))),'DB-메모리얼'!$F$5:$K$98,MATCH(H877,'DB-메모리얼'!$H$3:$K$3,0)+2,0)),"0"))*D877/14</f>
        <v>0</v>
      </c>
      <c r="P877" s="29">
        <f t="shared" si="32"/>
        <v>1028</v>
      </c>
      <c r="Q877" s="299">
        <f t="shared" si="33"/>
        <v>23047.055390476187</v>
      </c>
    </row>
    <row r="878" spans="2:17" ht="18" thickTop="1" thickBot="1" x14ac:dyDescent="0.35">
      <c r="B878" s="22" t="s">
        <v>1613</v>
      </c>
      <c r="C878" s="116">
        <v>247</v>
      </c>
      <c r="D878" s="323">
        <v>1</v>
      </c>
      <c r="E878" s="17"/>
      <c r="F878" s="276">
        <f>VLOOKUP(C878,'DB-캐릭터별 스테이지 매칭'!$E$3:$F$302,2,0)</f>
        <v>1241</v>
      </c>
      <c r="G878" s="276" t="str">
        <f>VLOOKUP(F878,'DB-캐릭터별 스테이지 매칭'!$I$3:$L$1698,4,0)</f>
        <v>25-25</v>
      </c>
      <c r="H878" s="276">
        <f>_xlfn.IFNA(VLOOKUP(B878,'DB-서식용'!$D$4:$E$12,2,0),"")</f>
        <v>1040410001</v>
      </c>
      <c r="I878" s="29">
        <f>IFERROR((VLOOKUP(F878,'DB-방치 재화'!$B$3:$I$1800,(MATCH(H878,'DB-방치 재화'!$F$1:$I$1,0)+4),0))*60*24*D878,"0")*(1.7+1.58)</f>
        <v>21159.280000000002</v>
      </c>
      <c r="J878" s="29">
        <f>_xlfn.IFNA(IF(H878='DB-일일 퀘스트'!$F$6,VLOOKUP(F878,'DB-방치 재화'!$B$3:$H$1698,5,0)*VLOOKUP(H878,'DB-일일 퀘스트'!$F$6:$H$13,3,0),IF(H878='DB-일일 퀘스트'!$F$7,VLOOKUP(F878,'DB-방치 재화'!$B$3:$H$1698,6,0)*VLOOKUP(H878,'DB-일일 퀘스트'!$F$6:$H$13,3,0),IF(H878='DB-일일 퀘스트'!$F$8,VLOOKUP(F878,'DB-방치 재화'!$B$3:$H$1698,7,0)*VLOOKUP(H878,'DB-일일 퀘스트'!$F$6:$H$13,3,0),VLOOKUP(H878,'DB-일일 퀘스트'!$F$6:$H$13,3,0)))),"0")</f>
        <v>268.79166666666669</v>
      </c>
      <c r="K878" s="29">
        <f>_xlfn.IFNA((IF(H878='DB-주간 퀘스트'!$F$6,VLOOKUP(F878,'DB-방치 재화'!$B$3:$H$1698,5,0)*VLOOKUP(H878,'DB-주간 퀘스트'!$F$6:$H$15,3,0),IF(H878='DB-주간 퀘스트'!$F$7,VLOOKUP(F878,'DB-방치 재화'!$B$3:$H$1698,6,0)*VLOOKUP(H878,'DB-주간 퀘스트'!$F$6:$H$15,3,0),IF(H878='DB-주간 퀘스트'!$F$8,VLOOKUP(F878,'DB-방치 재화'!$B$3:$H$1698,7,0)*VLOOKUP(H878,'DB-주간 퀘스트'!$F$6:$H$15,3,0),VLOOKUP(H878,'DB-주간 퀘스트'!$F$6:$H$15,3,0)))))/7,"0")</f>
        <v>76.797619047619051</v>
      </c>
      <c r="L878" s="29">
        <f t="array" ref="L878">_xlfn.IFNA(IF(H878='DB-아스니아 미션'!$F$8,VLOOKUP('주요 재화 수급처 관리'!$F$10:$F$11,'DB-방치 재화'!$B$3:$H$1698,6,0)*'DB-아스니아 미션'!$H$8,VLOOKUP('주요 재화 수급처 관리'!$H$10:$H$11,'DB-아스니아 미션'!$F$7:$H$10,3,0)),"0")/7</f>
        <v>274.28571428571428</v>
      </c>
      <c r="M878" s="29">
        <f>(((VLOOKUP(F878,'DB-방치 재화'!$B$3:$I$1698,8,0)+8)*(VLOOKUP(H878,'DB-파견 작전실'!$L$8:$M$14,2,0)))*D878)</f>
        <v>316.57253333333335</v>
      </c>
      <c r="N878" s="29">
        <f>_xlfn.IFNA(IF(C878&lt;'DB-선물'!$E$5,VLOOKUP('주요 재화 수급처 관리'!$H$10,'DB-선물'!$G$6:$I$9,3,0),(IF('DB-선물'!$E$11&lt;=C878&lt;'DB-선물'!E824,VLOOKUP('주요 재화 수급처 관리'!$H$10,'DB-선물'!$G$12:$I$15,3,0),VLOOKUP(H878,'DB-선물'!$G$18:$I$21,3,0)))),"0")*6*D878</f>
        <v>0</v>
      </c>
      <c r="O878" s="29">
        <f t="array" ref="O878">(_xlfn.IFNA((VLOOKUP((INDEX('DB-메모리얼'!$F$5:$F$98,MATCH(MIN(ABS('DB-메모리얼'!$F$5:$F$98-'주요 재화 수급처 관리'!$C$10)),ABS('DB-메모리얼'!$F$5:$F$98-'주요 재화 수급처 관리'!$C$10),0))),'DB-메모리얼'!$F$5:$K$98,MATCH(H878,'DB-메모리얼'!$H$3:$K$3,0)+2,0)),"0"))*D878/14</f>
        <v>0</v>
      </c>
      <c r="P878" s="29">
        <f t="shared" si="32"/>
        <v>1028</v>
      </c>
      <c r="Q878" s="299">
        <f t="shared" si="33"/>
        <v>23123.727533333335</v>
      </c>
    </row>
    <row r="879" spans="2:17" ht="18" thickTop="1" thickBot="1" x14ac:dyDescent="0.35">
      <c r="B879" s="22" t="s">
        <v>1613</v>
      </c>
      <c r="C879" s="5">
        <v>248</v>
      </c>
      <c r="D879" s="323">
        <v>1</v>
      </c>
      <c r="E879" s="17"/>
      <c r="F879" s="276">
        <f>VLOOKUP(C879,'DB-캐릭터별 스테이지 매칭'!$E$3:$F$302,2,0)</f>
        <v>1249</v>
      </c>
      <c r="G879" s="276" t="str">
        <f>VLOOKUP(F879,'DB-캐릭터별 스테이지 매칭'!$I$3:$L$1698,4,0)</f>
        <v>25-33</v>
      </c>
      <c r="H879" s="276">
        <f>_xlfn.IFNA(VLOOKUP(B879,'DB-서식용'!$D$4:$E$12,2,0),"")</f>
        <v>1040410001</v>
      </c>
      <c r="I879" s="29">
        <f>IFERROR((VLOOKUP(F879,'DB-방치 재화'!$B$3:$I$1800,(MATCH(H879,'DB-방치 재화'!$F$1:$I$1,0)+4),0))*60*24*D879,"0")*(1.7+1.58)</f>
        <v>21234.720000000001</v>
      </c>
      <c r="J879" s="29">
        <f>_xlfn.IFNA(IF(H879='DB-일일 퀘스트'!$F$6,VLOOKUP(F879,'DB-방치 재화'!$B$3:$H$1698,5,0)*VLOOKUP(H879,'DB-일일 퀘스트'!$F$6:$H$13,3,0),IF(H879='DB-일일 퀘스트'!$F$7,VLOOKUP(F879,'DB-방치 재화'!$B$3:$H$1698,6,0)*VLOOKUP(H879,'DB-일일 퀘스트'!$F$6:$H$13,3,0),IF(H879='DB-일일 퀘스트'!$F$8,VLOOKUP(F879,'DB-방치 재화'!$B$3:$H$1698,7,0)*VLOOKUP(H879,'DB-일일 퀘스트'!$F$6:$H$13,3,0),VLOOKUP(H879,'DB-일일 퀘스트'!$F$6:$H$13,3,0)))),"0")</f>
        <v>269.75</v>
      </c>
      <c r="K879" s="29">
        <f>_xlfn.IFNA((IF(H879='DB-주간 퀘스트'!$F$6,VLOOKUP(F879,'DB-방치 재화'!$B$3:$H$1698,5,0)*VLOOKUP(H879,'DB-주간 퀘스트'!$F$6:$H$15,3,0),IF(H879='DB-주간 퀘스트'!$F$7,VLOOKUP(F879,'DB-방치 재화'!$B$3:$H$1698,6,0)*VLOOKUP(H879,'DB-주간 퀘스트'!$F$6:$H$15,3,0),IF(H879='DB-주간 퀘스트'!$F$8,VLOOKUP(F879,'DB-방치 재화'!$B$3:$H$1698,7,0)*VLOOKUP(H879,'DB-주간 퀘스트'!$F$6:$H$15,3,0),VLOOKUP(H879,'DB-주간 퀘스트'!$F$6:$H$15,3,0)))))/7,"0")</f>
        <v>77.071428571428569</v>
      </c>
      <c r="L879" s="29">
        <f t="array" ref="L879">_xlfn.IFNA(IF(H879='DB-아스니아 미션'!$F$8,VLOOKUP('주요 재화 수급처 관리'!$F$10:$F$11,'DB-방치 재화'!$B$3:$H$1698,6,0)*'DB-아스니아 미션'!$H$8,VLOOKUP('주요 재화 수급처 관리'!$H$10:$H$11,'DB-아스니아 미션'!$F$7:$H$10,3,0)),"0")/7</f>
        <v>274.28571428571428</v>
      </c>
      <c r="M879" s="29">
        <f>(((VLOOKUP(F879,'DB-방치 재화'!$B$3:$I$1698,8,0)+8)*(VLOOKUP(H879,'DB-파견 작전실'!$L$8:$M$14,2,0)))*D879)</f>
        <v>316.57253333333335</v>
      </c>
      <c r="N879" s="29">
        <f>_xlfn.IFNA(IF(C879&lt;'DB-선물'!$E$5,VLOOKUP('주요 재화 수급처 관리'!$H$10,'DB-선물'!$G$6:$I$9,3,0),(IF('DB-선물'!$E$11&lt;=C879&lt;'DB-선물'!E825,VLOOKUP('주요 재화 수급처 관리'!$H$10,'DB-선물'!$G$12:$I$15,3,0),VLOOKUP(H879,'DB-선물'!$G$18:$I$21,3,0)))),"0")*6*D879</f>
        <v>0</v>
      </c>
      <c r="O879" s="29">
        <f t="array" ref="O879">(_xlfn.IFNA((VLOOKUP((INDEX('DB-메모리얼'!$F$5:$F$98,MATCH(MIN(ABS('DB-메모리얼'!$F$5:$F$98-'주요 재화 수급처 관리'!$C$10)),ABS('DB-메모리얼'!$F$5:$F$98-'주요 재화 수급처 관리'!$C$10),0))),'DB-메모리얼'!$F$5:$K$98,MATCH(H879,'DB-메모리얼'!$H$3:$K$3,0)+2,0)),"0"))*D879/14</f>
        <v>0</v>
      </c>
      <c r="P879" s="29">
        <f t="shared" si="32"/>
        <v>1028</v>
      </c>
      <c r="Q879" s="299">
        <f t="shared" si="33"/>
        <v>23200.399676190475</v>
      </c>
    </row>
    <row r="880" spans="2:17" ht="18" thickTop="1" thickBot="1" x14ac:dyDescent="0.35">
      <c r="B880" s="22" t="s">
        <v>1613</v>
      </c>
      <c r="C880" s="5">
        <v>249</v>
      </c>
      <c r="D880" s="323">
        <v>1</v>
      </c>
      <c r="E880" s="17"/>
      <c r="F880" s="276">
        <f>VLOOKUP(C880,'DB-캐릭터별 스테이지 매칭'!$E$3:$F$302,2,0)</f>
        <v>1257</v>
      </c>
      <c r="G880" s="276" t="str">
        <f>VLOOKUP(F880,'DB-캐릭터별 스테이지 매칭'!$I$3:$L$1698,4,0)</f>
        <v>25-41</v>
      </c>
      <c r="H880" s="276">
        <f>_xlfn.IFNA(VLOOKUP(B880,'DB-서식용'!$D$4:$E$12,2,0),"")</f>
        <v>1040410001</v>
      </c>
      <c r="I880" s="29">
        <f>IFERROR((VLOOKUP(F880,'DB-방치 재화'!$B$3:$I$1800,(MATCH(H880,'DB-방치 재화'!$F$1:$I$1,0)+4),0))*60*24*D880,"0")*(1.7+1.58)</f>
        <v>21310.16</v>
      </c>
      <c r="J880" s="29">
        <f>_xlfn.IFNA(IF(H880='DB-일일 퀘스트'!$F$6,VLOOKUP(F880,'DB-방치 재화'!$B$3:$H$1698,5,0)*VLOOKUP(H880,'DB-일일 퀘스트'!$F$6:$H$13,3,0),IF(H880='DB-일일 퀘스트'!$F$7,VLOOKUP(F880,'DB-방치 재화'!$B$3:$H$1698,6,0)*VLOOKUP(H880,'DB-일일 퀘스트'!$F$6:$H$13,3,0),IF(H880='DB-일일 퀘스트'!$F$8,VLOOKUP(F880,'DB-방치 재화'!$B$3:$H$1698,7,0)*VLOOKUP(H880,'DB-일일 퀘스트'!$F$6:$H$13,3,0),VLOOKUP(H880,'DB-일일 퀘스트'!$F$6:$H$13,3,0)))),"0")</f>
        <v>270.70833333333331</v>
      </c>
      <c r="K880" s="29">
        <f>_xlfn.IFNA((IF(H880='DB-주간 퀘스트'!$F$6,VLOOKUP(F880,'DB-방치 재화'!$B$3:$H$1698,5,0)*VLOOKUP(H880,'DB-주간 퀘스트'!$F$6:$H$15,3,0),IF(H880='DB-주간 퀘스트'!$F$7,VLOOKUP(F880,'DB-방치 재화'!$B$3:$H$1698,6,0)*VLOOKUP(H880,'DB-주간 퀘스트'!$F$6:$H$15,3,0),IF(H880='DB-주간 퀘스트'!$F$8,VLOOKUP(F880,'DB-방치 재화'!$B$3:$H$1698,7,0)*VLOOKUP(H880,'DB-주간 퀘스트'!$F$6:$H$15,3,0),VLOOKUP(H880,'DB-주간 퀘스트'!$F$6:$H$15,3,0)))))/7,"0")</f>
        <v>77.345238095238088</v>
      </c>
      <c r="L880" s="29">
        <f t="array" ref="L880">_xlfn.IFNA(IF(H880='DB-아스니아 미션'!$F$8,VLOOKUP('주요 재화 수급처 관리'!$F$10:$F$11,'DB-방치 재화'!$B$3:$H$1698,6,0)*'DB-아스니아 미션'!$H$8,VLOOKUP('주요 재화 수급처 관리'!$H$10:$H$11,'DB-아스니아 미션'!$F$7:$H$10,3,0)),"0")/7</f>
        <v>274.28571428571428</v>
      </c>
      <c r="M880" s="29">
        <f>(((VLOOKUP(F880,'DB-방치 재화'!$B$3:$I$1698,8,0)+8)*(VLOOKUP(H880,'DB-파견 작전실'!$L$8:$M$14,2,0)))*D880)</f>
        <v>316.57253333333335</v>
      </c>
      <c r="N880" s="29">
        <f>_xlfn.IFNA(IF(C880&lt;'DB-선물'!$E$5,VLOOKUP('주요 재화 수급처 관리'!$H$10,'DB-선물'!$G$6:$I$9,3,0),(IF('DB-선물'!$E$11&lt;=C880&lt;'DB-선물'!E826,VLOOKUP('주요 재화 수급처 관리'!$H$10,'DB-선물'!$G$12:$I$15,3,0),VLOOKUP(H880,'DB-선물'!$G$18:$I$21,3,0)))),"0")*6*D880</f>
        <v>0</v>
      </c>
      <c r="O880" s="29">
        <f t="array" ref="O880">(_xlfn.IFNA((VLOOKUP((INDEX('DB-메모리얼'!$F$5:$F$98,MATCH(MIN(ABS('DB-메모리얼'!$F$5:$F$98-'주요 재화 수급처 관리'!$C$10)),ABS('DB-메모리얼'!$F$5:$F$98-'주요 재화 수급처 관리'!$C$10),0))),'DB-메모리얼'!$F$5:$K$98,MATCH(H880,'DB-메모리얼'!$H$3:$K$3,0)+2,0)),"0"))*D880/14</f>
        <v>0</v>
      </c>
      <c r="P880" s="29">
        <f t="shared" si="32"/>
        <v>1028</v>
      </c>
      <c r="Q880" s="299">
        <f t="shared" si="33"/>
        <v>23277.071819047615</v>
      </c>
    </row>
    <row r="881" spans="2:17" ht="18" thickTop="1" thickBot="1" x14ac:dyDescent="0.35">
      <c r="B881" s="22" t="s">
        <v>1613</v>
      </c>
      <c r="C881" s="5">
        <v>250</v>
      </c>
      <c r="D881" s="323">
        <v>1</v>
      </c>
      <c r="E881" s="17"/>
      <c r="F881" s="276">
        <f>VLOOKUP(C881,'DB-캐릭터별 스테이지 매칭'!$E$3:$F$302,2,0)</f>
        <v>1265</v>
      </c>
      <c r="G881" s="276" t="str">
        <f>VLOOKUP(F881,'DB-캐릭터별 스테이지 매칭'!$I$3:$L$1698,4,0)</f>
        <v>25-49</v>
      </c>
      <c r="H881" s="276">
        <f>_xlfn.IFNA(VLOOKUP(B881,'DB-서식용'!$D$4:$E$12,2,0),"")</f>
        <v>1040410001</v>
      </c>
      <c r="I881" s="29">
        <f>IFERROR((VLOOKUP(F881,'DB-방치 재화'!$B$3:$I$1800,(MATCH(H881,'DB-방치 재화'!$F$1:$I$1,0)+4),0))*60*24*D881,"0")*(1.7+1.58)</f>
        <v>21385.600000000002</v>
      </c>
      <c r="J881" s="29">
        <f>_xlfn.IFNA(IF(H881='DB-일일 퀘스트'!$F$6,VLOOKUP(F881,'DB-방치 재화'!$B$3:$H$1698,5,0)*VLOOKUP(H881,'DB-일일 퀘스트'!$F$6:$H$13,3,0),IF(H881='DB-일일 퀘스트'!$F$7,VLOOKUP(F881,'DB-방치 재화'!$B$3:$H$1698,6,0)*VLOOKUP(H881,'DB-일일 퀘스트'!$F$6:$H$13,3,0),IF(H881='DB-일일 퀘스트'!$F$8,VLOOKUP(F881,'DB-방치 재화'!$B$3:$H$1698,7,0)*VLOOKUP(H881,'DB-일일 퀘스트'!$F$6:$H$13,3,0),VLOOKUP(H881,'DB-일일 퀘스트'!$F$6:$H$13,3,0)))),"0")</f>
        <v>271.66666666666669</v>
      </c>
      <c r="K881" s="29">
        <f>_xlfn.IFNA((IF(H881='DB-주간 퀘스트'!$F$6,VLOOKUP(F881,'DB-방치 재화'!$B$3:$H$1698,5,0)*VLOOKUP(H881,'DB-주간 퀘스트'!$F$6:$H$15,3,0),IF(H881='DB-주간 퀘스트'!$F$7,VLOOKUP(F881,'DB-방치 재화'!$B$3:$H$1698,6,0)*VLOOKUP(H881,'DB-주간 퀘스트'!$F$6:$H$15,3,0),IF(H881='DB-주간 퀘스트'!$F$8,VLOOKUP(F881,'DB-방치 재화'!$B$3:$H$1698,7,0)*VLOOKUP(H881,'DB-주간 퀘스트'!$F$6:$H$15,3,0),VLOOKUP(H881,'DB-주간 퀘스트'!$F$6:$H$15,3,0)))))/7,"0")</f>
        <v>77.61904761904762</v>
      </c>
      <c r="L881" s="29">
        <f t="array" ref="L881">_xlfn.IFNA(IF(H881='DB-아스니아 미션'!$F$8,VLOOKUP('주요 재화 수급처 관리'!$F$10:$F$11,'DB-방치 재화'!$B$3:$H$1698,6,0)*'DB-아스니아 미션'!$H$8,VLOOKUP('주요 재화 수급처 관리'!$H$10:$H$11,'DB-아스니아 미션'!$F$7:$H$10,3,0)),"0")/7</f>
        <v>274.28571428571428</v>
      </c>
      <c r="M881" s="29">
        <f>(((VLOOKUP(F881,'DB-방치 재화'!$B$3:$I$1698,8,0)+8)*(VLOOKUP(H881,'DB-파견 작전실'!$L$8:$M$14,2,0)))*D881)</f>
        <v>316.57253333333335</v>
      </c>
      <c r="N881" s="29">
        <f>_xlfn.IFNA(IF(C881&lt;'DB-선물'!$E$5,VLOOKUP('주요 재화 수급처 관리'!$H$10,'DB-선물'!$G$6:$I$9,3,0),(IF('DB-선물'!$E$11&lt;=C881&lt;'DB-선물'!E827,VLOOKUP('주요 재화 수급처 관리'!$H$10,'DB-선물'!$G$12:$I$15,3,0),VLOOKUP(H881,'DB-선물'!$G$18:$I$21,3,0)))),"0")*6*D881</f>
        <v>0</v>
      </c>
      <c r="O881" s="29">
        <f t="array" ref="O881">(_xlfn.IFNA((VLOOKUP((INDEX('DB-메모리얼'!$F$5:$F$98,MATCH(MIN(ABS('DB-메모리얼'!$F$5:$F$98-'주요 재화 수급처 관리'!$C$10)),ABS('DB-메모리얼'!$F$5:$F$98-'주요 재화 수급처 관리'!$C$10),0))),'DB-메모리얼'!$F$5:$K$98,MATCH(H881,'DB-메모리얼'!$H$3:$K$3,0)+2,0)),"0"))*D881/14</f>
        <v>0</v>
      </c>
      <c r="P881" s="29">
        <f t="shared" ref="P881:P931" si="34">IF(F881&gt;130,1028,"")</f>
        <v>1028</v>
      </c>
      <c r="Q881" s="299">
        <f t="shared" ref="Q881:Q931" si="35">SUM(I881:P881)+E881</f>
        <v>23353.743961904762</v>
      </c>
    </row>
    <row r="882" spans="2:17" ht="18" thickTop="1" thickBot="1" x14ac:dyDescent="0.35">
      <c r="B882" s="22" t="s">
        <v>1613</v>
      </c>
      <c r="C882" s="5">
        <v>251</v>
      </c>
      <c r="D882" s="323">
        <v>1</v>
      </c>
      <c r="E882" s="17"/>
      <c r="F882" s="276">
        <f>VLOOKUP(C882,'DB-캐릭터별 스테이지 매칭'!$E$3:$F$302,2,0)</f>
        <v>1273</v>
      </c>
      <c r="G882" s="276" t="str">
        <f>VLOOKUP(F882,'DB-캐릭터별 스테이지 매칭'!$I$3:$L$1698,4,0)</f>
        <v>25-57</v>
      </c>
      <c r="H882" s="276">
        <f>_xlfn.IFNA(VLOOKUP(B882,'DB-서식용'!$D$4:$E$12,2,0),"")</f>
        <v>1040410001</v>
      </c>
      <c r="I882" s="29">
        <f>IFERROR((VLOOKUP(F882,'DB-방치 재화'!$B$3:$I$1800,(MATCH(H882,'DB-방치 재화'!$F$1:$I$1,0)+4),0))*60*24*D882,"0")*(1.7+1.58)</f>
        <v>21461.040000000001</v>
      </c>
      <c r="J882" s="29">
        <f>_xlfn.IFNA(IF(H882='DB-일일 퀘스트'!$F$6,VLOOKUP(F882,'DB-방치 재화'!$B$3:$H$1698,5,0)*VLOOKUP(H882,'DB-일일 퀘스트'!$F$6:$H$13,3,0),IF(H882='DB-일일 퀘스트'!$F$7,VLOOKUP(F882,'DB-방치 재화'!$B$3:$H$1698,6,0)*VLOOKUP(H882,'DB-일일 퀘스트'!$F$6:$H$13,3,0),IF(H882='DB-일일 퀘스트'!$F$8,VLOOKUP(F882,'DB-방치 재화'!$B$3:$H$1698,7,0)*VLOOKUP(H882,'DB-일일 퀘스트'!$F$6:$H$13,3,0),VLOOKUP(H882,'DB-일일 퀘스트'!$F$6:$H$13,3,0)))),"0")</f>
        <v>272.625</v>
      </c>
      <c r="K882" s="29">
        <f>_xlfn.IFNA((IF(H882='DB-주간 퀘스트'!$F$6,VLOOKUP(F882,'DB-방치 재화'!$B$3:$H$1698,5,0)*VLOOKUP(H882,'DB-주간 퀘스트'!$F$6:$H$15,3,0),IF(H882='DB-주간 퀘스트'!$F$7,VLOOKUP(F882,'DB-방치 재화'!$B$3:$H$1698,6,0)*VLOOKUP(H882,'DB-주간 퀘스트'!$F$6:$H$15,3,0),IF(H882='DB-주간 퀘스트'!$F$8,VLOOKUP(F882,'DB-방치 재화'!$B$3:$H$1698,7,0)*VLOOKUP(H882,'DB-주간 퀘스트'!$F$6:$H$15,3,0),VLOOKUP(H882,'DB-주간 퀘스트'!$F$6:$H$15,3,0)))))/7,"0")</f>
        <v>77.892857142857139</v>
      </c>
      <c r="L882" s="29">
        <f t="array" ref="L882">_xlfn.IFNA(IF(H882='DB-아스니아 미션'!$F$8,VLOOKUP('주요 재화 수급처 관리'!$F$10:$F$11,'DB-방치 재화'!$B$3:$H$1698,6,0)*'DB-아스니아 미션'!$H$8,VLOOKUP('주요 재화 수급처 관리'!$H$10:$H$11,'DB-아스니아 미션'!$F$7:$H$10,3,0)),"0")/7</f>
        <v>274.28571428571428</v>
      </c>
      <c r="M882" s="29">
        <f>(((VLOOKUP(F882,'DB-방치 재화'!$B$3:$I$1698,8,0)+8)*(VLOOKUP(H882,'DB-파견 작전실'!$L$8:$M$14,2,0)))*D882)</f>
        <v>316.57253333333335</v>
      </c>
      <c r="N882" s="29">
        <f>_xlfn.IFNA(IF(C882&lt;'DB-선물'!$E$5,VLOOKUP('주요 재화 수급처 관리'!$H$10,'DB-선물'!$G$6:$I$9,3,0),(IF('DB-선물'!$E$11&lt;=C882&lt;'DB-선물'!E828,VLOOKUP('주요 재화 수급처 관리'!$H$10,'DB-선물'!$G$12:$I$15,3,0),VLOOKUP(H882,'DB-선물'!$G$18:$I$21,3,0)))),"0")*6*D882</f>
        <v>0</v>
      </c>
      <c r="O882" s="29">
        <f t="array" ref="O882">(_xlfn.IFNA((VLOOKUP((INDEX('DB-메모리얼'!$F$5:$F$98,MATCH(MIN(ABS('DB-메모리얼'!$F$5:$F$98-'주요 재화 수급처 관리'!$C$10)),ABS('DB-메모리얼'!$F$5:$F$98-'주요 재화 수급처 관리'!$C$10),0))),'DB-메모리얼'!$F$5:$K$98,MATCH(H882,'DB-메모리얼'!$H$3:$K$3,0)+2,0)),"0"))*D882/14</f>
        <v>0</v>
      </c>
      <c r="P882" s="29">
        <f t="shared" si="34"/>
        <v>1028</v>
      </c>
      <c r="Q882" s="299">
        <f t="shared" si="35"/>
        <v>23430.416104761905</v>
      </c>
    </row>
    <row r="883" spans="2:17" ht="18" thickTop="1" thickBot="1" x14ac:dyDescent="0.35">
      <c r="B883" s="22" t="s">
        <v>1613</v>
      </c>
      <c r="C883" s="5">
        <v>252</v>
      </c>
      <c r="D883" s="323">
        <v>1</v>
      </c>
      <c r="E883" s="17"/>
      <c r="F883" s="276">
        <f>VLOOKUP(C883,'DB-캐릭터별 스테이지 매칭'!$E$3:$F$302,2,0)</f>
        <v>1282</v>
      </c>
      <c r="G883" s="276" t="str">
        <f>VLOOKUP(F883,'DB-캐릭터별 스테이지 매칭'!$I$3:$L$1698,4,0)</f>
        <v>26-6</v>
      </c>
      <c r="H883" s="276">
        <f>_xlfn.IFNA(VLOOKUP(B883,'DB-서식용'!$D$4:$E$12,2,0),"")</f>
        <v>1040410001</v>
      </c>
      <c r="I883" s="29">
        <f>IFERROR((VLOOKUP(F883,'DB-방치 재화'!$B$3:$I$1800,(MATCH(H883,'DB-방치 재화'!$F$1:$I$1,0)+4),0))*60*24*D883,"0")*(1.7+1.58)</f>
        <v>21546.320000000003</v>
      </c>
      <c r="J883" s="29">
        <f>_xlfn.IFNA(IF(H883='DB-일일 퀘스트'!$F$6,VLOOKUP(F883,'DB-방치 재화'!$B$3:$H$1698,5,0)*VLOOKUP(H883,'DB-일일 퀘스트'!$F$6:$H$13,3,0),IF(H883='DB-일일 퀘스트'!$F$7,VLOOKUP(F883,'DB-방치 재화'!$B$3:$H$1698,6,0)*VLOOKUP(H883,'DB-일일 퀘스트'!$F$6:$H$13,3,0),IF(H883='DB-일일 퀘스트'!$F$8,VLOOKUP(F883,'DB-방치 재화'!$B$3:$H$1698,7,0)*VLOOKUP(H883,'DB-일일 퀘스트'!$F$6:$H$13,3,0),VLOOKUP(H883,'DB-일일 퀘스트'!$F$6:$H$13,3,0)))),"0")</f>
        <v>273.70833333333337</v>
      </c>
      <c r="K883" s="29">
        <f>_xlfn.IFNA((IF(H883='DB-주간 퀘스트'!$F$6,VLOOKUP(F883,'DB-방치 재화'!$B$3:$H$1698,5,0)*VLOOKUP(H883,'DB-주간 퀘스트'!$F$6:$H$15,3,0),IF(H883='DB-주간 퀘스트'!$F$7,VLOOKUP(F883,'DB-방치 재화'!$B$3:$H$1698,6,0)*VLOOKUP(H883,'DB-주간 퀘스트'!$F$6:$H$15,3,0),IF(H883='DB-주간 퀘스트'!$F$8,VLOOKUP(F883,'DB-방치 재화'!$B$3:$H$1698,7,0)*VLOOKUP(H883,'DB-주간 퀘스트'!$F$6:$H$15,3,0),VLOOKUP(H883,'DB-주간 퀘스트'!$F$6:$H$15,3,0)))))/7,"0")</f>
        <v>78.202380952380963</v>
      </c>
      <c r="L883" s="29">
        <f t="array" ref="L883">_xlfn.IFNA(IF(H883='DB-아스니아 미션'!$F$8,VLOOKUP('주요 재화 수급처 관리'!$F$10:$F$11,'DB-방치 재화'!$B$3:$H$1698,6,0)*'DB-아스니아 미션'!$H$8,VLOOKUP('주요 재화 수급처 관리'!$H$10:$H$11,'DB-아스니아 미션'!$F$7:$H$10,3,0)),"0")/7</f>
        <v>274.28571428571428</v>
      </c>
      <c r="M883" s="29">
        <f>(((VLOOKUP(F883,'DB-방치 재화'!$B$3:$I$1698,8,0)+8)*(VLOOKUP(H883,'DB-파견 작전실'!$L$8:$M$14,2,0)))*D883)</f>
        <v>316.57253333333335</v>
      </c>
      <c r="N883" s="29">
        <f>_xlfn.IFNA(IF(C883&lt;'DB-선물'!$E$5,VLOOKUP('주요 재화 수급처 관리'!$H$10,'DB-선물'!$G$6:$I$9,3,0),(IF('DB-선물'!$E$11&lt;=C883&lt;'DB-선물'!E829,VLOOKUP('주요 재화 수급처 관리'!$H$10,'DB-선물'!$G$12:$I$15,3,0),VLOOKUP(H883,'DB-선물'!$G$18:$I$21,3,0)))),"0")*6*D883</f>
        <v>0</v>
      </c>
      <c r="O883" s="29">
        <f t="array" ref="O883">(_xlfn.IFNA((VLOOKUP((INDEX('DB-메모리얼'!$F$5:$F$98,MATCH(MIN(ABS('DB-메모리얼'!$F$5:$F$98-'주요 재화 수급처 관리'!$C$10)),ABS('DB-메모리얼'!$F$5:$F$98-'주요 재화 수급처 관리'!$C$10),0))),'DB-메모리얼'!$F$5:$K$98,MATCH(H883,'DB-메모리얼'!$H$3:$K$3,0)+2,0)),"0"))*D883/14</f>
        <v>0</v>
      </c>
      <c r="P883" s="29">
        <f t="shared" si="34"/>
        <v>1028</v>
      </c>
      <c r="Q883" s="299">
        <f t="shared" si="35"/>
        <v>23517.088961904763</v>
      </c>
    </row>
    <row r="884" spans="2:17" ht="18" thickTop="1" thickBot="1" x14ac:dyDescent="0.35">
      <c r="B884" s="22" t="s">
        <v>1613</v>
      </c>
      <c r="C884" s="116">
        <v>253</v>
      </c>
      <c r="D884" s="323">
        <v>1</v>
      </c>
      <c r="E884" s="17"/>
      <c r="F884" s="276">
        <f>VLOOKUP(C884,'DB-캐릭터별 스테이지 매칭'!$E$3:$F$302,2,0)</f>
        <v>1290</v>
      </c>
      <c r="G884" s="276" t="str">
        <f>VLOOKUP(F884,'DB-캐릭터별 스테이지 매칭'!$I$3:$L$1698,4,0)</f>
        <v>26-14</v>
      </c>
      <c r="H884" s="276">
        <f>_xlfn.IFNA(VLOOKUP(B884,'DB-서식용'!$D$4:$E$12,2,0),"")</f>
        <v>1040410001</v>
      </c>
      <c r="I884" s="29">
        <f>IFERROR((VLOOKUP(F884,'DB-방치 재화'!$B$3:$I$1800,(MATCH(H884,'DB-방치 재화'!$F$1:$I$1,0)+4),0))*60*24*D884,"0")*(1.7+1.58)</f>
        <v>21621.759999999998</v>
      </c>
      <c r="J884" s="29">
        <f>_xlfn.IFNA(IF(H884='DB-일일 퀘스트'!$F$6,VLOOKUP(F884,'DB-방치 재화'!$B$3:$H$1698,5,0)*VLOOKUP(H884,'DB-일일 퀘스트'!$F$6:$H$13,3,0),IF(H884='DB-일일 퀘스트'!$F$7,VLOOKUP(F884,'DB-방치 재화'!$B$3:$H$1698,6,0)*VLOOKUP(H884,'DB-일일 퀘스트'!$F$6:$H$13,3,0),IF(H884='DB-일일 퀘스트'!$F$8,VLOOKUP(F884,'DB-방치 재화'!$B$3:$H$1698,7,0)*VLOOKUP(H884,'DB-일일 퀘스트'!$F$6:$H$13,3,0),VLOOKUP(H884,'DB-일일 퀘스트'!$F$6:$H$13,3,0)))),"0")</f>
        <v>274.66666666666663</v>
      </c>
      <c r="K884" s="29">
        <f>_xlfn.IFNA((IF(H884='DB-주간 퀘스트'!$F$6,VLOOKUP(F884,'DB-방치 재화'!$B$3:$H$1698,5,0)*VLOOKUP(H884,'DB-주간 퀘스트'!$F$6:$H$15,3,0),IF(H884='DB-주간 퀘스트'!$F$7,VLOOKUP(F884,'DB-방치 재화'!$B$3:$H$1698,6,0)*VLOOKUP(H884,'DB-주간 퀘스트'!$F$6:$H$15,3,0),IF(H884='DB-주간 퀘스트'!$F$8,VLOOKUP(F884,'DB-방치 재화'!$B$3:$H$1698,7,0)*VLOOKUP(H884,'DB-주간 퀘스트'!$F$6:$H$15,3,0),VLOOKUP(H884,'DB-주간 퀘스트'!$F$6:$H$15,3,0)))))/7,"0")</f>
        <v>78.476190476190467</v>
      </c>
      <c r="L884" s="29">
        <f t="array" ref="L884">_xlfn.IFNA(IF(H884='DB-아스니아 미션'!$F$8,VLOOKUP('주요 재화 수급처 관리'!$F$10:$F$11,'DB-방치 재화'!$B$3:$H$1698,6,0)*'DB-아스니아 미션'!$H$8,VLOOKUP('주요 재화 수급처 관리'!$H$10:$H$11,'DB-아스니아 미션'!$F$7:$H$10,3,0)),"0")/7</f>
        <v>274.28571428571428</v>
      </c>
      <c r="M884" s="29">
        <f>(((VLOOKUP(F884,'DB-방치 재화'!$B$3:$I$1698,8,0)+8)*(VLOOKUP(H884,'DB-파견 작전실'!$L$8:$M$14,2,0)))*D884)</f>
        <v>316.57253333333335</v>
      </c>
      <c r="N884" s="29">
        <f>_xlfn.IFNA(IF(C884&lt;'DB-선물'!$E$5,VLOOKUP('주요 재화 수급처 관리'!$H$10,'DB-선물'!$G$6:$I$9,3,0),(IF('DB-선물'!$E$11&lt;=C884&lt;'DB-선물'!E830,VLOOKUP('주요 재화 수급처 관리'!$H$10,'DB-선물'!$G$12:$I$15,3,0),VLOOKUP(H884,'DB-선물'!$G$18:$I$21,3,0)))),"0")*6*D884</f>
        <v>0</v>
      </c>
      <c r="O884" s="29">
        <f t="array" ref="O884">(_xlfn.IFNA((VLOOKUP((INDEX('DB-메모리얼'!$F$5:$F$98,MATCH(MIN(ABS('DB-메모리얼'!$F$5:$F$98-'주요 재화 수급처 관리'!$C$10)),ABS('DB-메모리얼'!$F$5:$F$98-'주요 재화 수급처 관리'!$C$10),0))),'DB-메모리얼'!$F$5:$K$98,MATCH(H884,'DB-메모리얼'!$H$3:$K$3,0)+2,0)),"0"))*D884/14</f>
        <v>0</v>
      </c>
      <c r="P884" s="29">
        <f t="shared" si="34"/>
        <v>1028</v>
      </c>
      <c r="Q884" s="299">
        <f t="shared" si="35"/>
        <v>23593.761104761903</v>
      </c>
    </row>
    <row r="885" spans="2:17" ht="18" thickTop="1" thickBot="1" x14ac:dyDescent="0.35">
      <c r="B885" s="22" t="s">
        <v>1613</v>
      </c>
      <c r="C885" s="116">
        <v>254</v>
      </c>
      <c r="D885" s="323">
        <v>1</v>
      </c>
      <c r="E885" s="17"/>
      <c r="F885" s="276">
        <f>VLOOKUP(C885,'DB-캐릭터별 스테이지 매칭'!$E$3:$F$302,2,0)</f>
        <v>1298</v>
      </c>
      <c r="G885" s="276" t="str">
        <f>VLOOKUP(F885,'DB-캐릭터별 스테이지 매칭'!$I$3:$L$1698,4,0)</f>
        <v>26-22</v>
      </c>
      <c r="H885" s="276">
        <f>_xlfn.IFNA(VLOOKUP(B885,'DB-서식용'!$D$4:$E$12,2,0),"")</f>
        <v>1040410001</v>
      </c>
      <c r="I885" s="29">
        <f>IFERROR((VLOOKUP(F885,'DB-방치 재화'!$B$3:$I$1800,(MATCH(H885,'DB-방치 재화'!$F$1:$I$1,0)+4),0))*60*24*D885,"0")*(1.7+1.58)</f>
        <v>21697.200000000001</v>
      </c>
      <c r="J885" s="29">
        <f>_xlfn.IFNA(IF(H885='DB-일일 퀘스트'!$F$6,VLOOKUP(F885,'DB-방치 재화'!$B$3:$H$1698,5,0)*VLOOKUP(H885,'DB-일일 퀘스트'!$F$6:$H$13,3,0),IF(H885='DB-일일 퀘스트'!$F$7,VLOOKUP(F885,'DB-방치 재화'!$B$3:$H$1698,6,0)*VLOOKUP(H885,'DB-일일 퀘스트'!$F$6:$H$13,3,0),IF(H885='DB-일일 퀘스트'!$F$8,VLOOKUP(F885,'DB-방치 재화'!$B$3:$H$1698,7,0)*VLOOKUP(H885,'DB-일일 퀘스트'!$F$6:$H$13,3,0),VLOOKUP(H885,'DB-일일 퀘스트'!$F$6:$H$13,3,0)))),"0")</f>
        <v>275.625</v>
      </c>
      <c r="K885" s="29">
        <f>_xlfn.IFNA((IF(H885='DB-주간 퀘스트'!$F$6,VLOOKUP(F885,'DB-방치 재화'!$B$3:$H$1698,5,0)*VLOOKUP(H885,'DB-주간 퀘스트'!$F$6:$H$15,3,0),IF(H885='DB-주간 퀘스트'!$F$7,VLOOKUP(F885,'DB-방치 재화'!$B$3:$H$1698,6,0)*VLOOKUP(H885,'DB-주간 퀘스트'!$F$6:$H$15,3,0),IF(H885='DB-주간 퀘스트'!$F$8,VLOOKUP(F885,'DB-방치 재화'!$B$3:$H$1698,7,0)*VLOOKUP(H885,'DB-주간 퀘스트'!$F$6:$H$15,3,0),VLOOKUP(H885,'DB-주간 퀘스트'!$F$6:$H$15,3,0)))))/7,"0")</f>
        <v>78.75</v>
      </c>
      <c r="L885" s="29">
        <f t="array" ref="L885">_xlfn.IFNA(IF(H885='DB-아스니아 미션'!$F$8,VLOOKUP('주요 재화 수급처 관리'!$F$10:$F$11,'DB-방치 재화'!$B$3:$H$1698,6,0)*'DB-아스니아 미션'!$H$8,VLOOKUP('주요 재화 수급처 관리'!$H$10:$H$11,'DB-아스니아 미션'!$F$7:$H$10,3,0)),"0")/7</f>
        <v>274.28571428571428</v>
      </c>
      <c r="M885" s="29">
        <f>(((VLOOKUP(F885,'DB-방치 재화'!$B$3:$I$1698,8,0)+8)*(VLOOKUP(H885,'DB-파견 작전실'!$L$8:$M$14,2,0)))*D885)</f>
        <v>316.57253333333335</v>
      </c>
      <c r="N885" s="29">
        <f>_xlfn.IFNA(IF(C885&lt;'DB-선물'!$E$5,VLOOKUP('주요 재화 수급처 관리'!$H$10,'DB-선물'!$G$6:$I$9,3,0),(IF('DB-선물'!$E$11&lt;=C885&lt;'DB-선물'!E831,VLOOKUP('주요 재화 수급처 관리'!$H$10,'DB-선물'!$G$12:$I$15,3,0),VLOOKUP(H885,'DB-선물'!$G$18:$I$21,3,0)))),"0")*6*D885</f>
        <v>0</v>
      </c>
      <c r="O885" s="29">
        <f t="array" ref="O885">(_xlfn.IFNA((VLOOKUP((INDEX('DB-메모리얼'!$F$5:$F$98,MATCH(MIN(ABS('DB-메모리얼'!$F$5:$F$98-'주요 재화 수급처 관리'!$C$10)),ABS('DB-메모리얼'!$F$5:$F$98-'주요 재화 수급처 관리'!$C$10),0))),'DB-메모리얼'!$F$5:$K$98,MATCH(H885,'DB-메모리얼'!$H$3:$K$3,0)+2,0)),"0"))*D885/14</f>
        <v>0</v>
      </c>
      <c r="P885" s="29">
        <f t="shared" si="34"/>
        <v>1028</v>
      </c>
      <c r="Q885" s="299">
        <f t="shared" si="35"/>
        <v>23670.433247619047</v>
      </c>
    </row>
    <row r="886" spans="2:17" ht="18" thickTop="1" thickBot="1" x14ac:dyDescent="0.35">
      <c r="B886" s="22" t="s">
        <v>1613</v>
      </c>
      <c r="C886" s="116">
        <v>255</v>
      </c>
      <c r="D886" s="323">
        <v>1</v>
      </c>
      <c r="E886" s="17"/>
      <c r="F886" s="276">
        <f>VLOOKUP(C886,'DB-캐릭터별 스테이지 매칭'!$E$3:$F$302,2,0)</f>
        <v>1306</v>
      </c>
      <c r="G886" s="276" t="str">
        <f>VLOOKUP(F886,'DB-캐릭터별 스테이지 매칭'!$I$3:$L$1698,4,0)</f>
        <v>26-30</v>
      </c>
      <c r="H886" s="276">
        <f>_xlfn.IFNA(VLOOKUP(B886,'DB-서식용'!$D$4:$E$12,2,0),"")</f>
        <v>1040410001</v>
      </c>
      <c r="I886" s="29">
        <f>IFERROR((VLOOKUP(F886,'DB-방치 재화'!$B$3:$I$1800,(MATCH(H886,'DB-방치 재화'!$F$1:$I$1,0)+4),0))*60*24*D886,"0")*(1.7+1.58)</f>
        <v>21772.640000000003</v>
      </c>
      <c r="J886" s="29">
        <f>_xlfn.IFNA(IF(H886='DB-일일 퀘스트'!$F$6,VLOOKUP(F886,'DB-방치 재화'!$B$3:$H$1698,5,0)*VLOOKUP(H886,'DB-일일 퀘스트'!$F$6:$H$13,3,0),IF(H886='DB-일일 퀘스트'!$F$7,VLOOKUP(F886,'DB-방치 재화'!$B$3:$H$1698,6,0)*VLOOKUP(H886,'DB-일일 퀘스트'!$F$6:$H$13,3,0),IF(H886='DB-일일 퀘스트'!$F$8,VLOOKUP(F886,'DB-방치 재화'!$B$3:$H$1698,7,0)*VLOOKUP(H886,'DB-일일 퀘스트'!$F$6:$H$13,3,0),VLOOKUP(H886,'DB-일일 퀘스트'!$F$6:$H$13,3,0)))),"0")</f>
        <v>276.58333333333337</v>
      </c>
      <c r="K886" s="29">
        <f>_xlfn.IFNA((IF(H886='DB-주간 퀘스트'!$F$6,VLOOKUP(F886,'DB-방치 재화'!$B$3:$H$1698,5,0)*VLOOKUP(H886,'DB-주간 퀘스트'!$F$6:$H$15,3,0),IF(H886='DB-주간 퀘스트'!$F$7,VLOOKUP(F886,'DB-방치 재화'!$B$3:$H$1698,6,0)*VLOOKUP(H886,'DB-주간 퀘스트'!$F$6:$H$15,3,0),IF(H886='DB-주간 퀘스트'!$F$8,VLOOKUP(F886,'DB-방치 재화'!$B$3:$H$1698,7,0)*VLOOKUP(H886,'DB-주간 퀘스트'!$F$6:$H$15,3,0),VLOOKUP(H886,'DB-주간 퀘스트'!$F$6:$H$15,3,0)))))/7,"0")</f>
        <v>79.023809523809533</v>
      </c>
      <c r="L886" s="29">
        <f t="array" ref="L886">_xlfn.IFNA(IF(H886='DB-아스니아 미션'!$F$8,VLOOKUP('주요 재화 수급처 관리'!$F$10:$F$11,'DB-방치 재화'!$B$3:$H$1698,6,0)*'DB-아스니아 미션'!$H$8,VLOOKUP('주요 재화 수급처 관리'!$H$10:$H$11,'DB-아스니아 미션'!$F$7:$H$10,3,0)),"0")/7</f>
        <v>274.28571428571428</v>
      </c>
      <c r="M886" s="29">
        <f>(((VLOOKUP(F886,'DB-방치 재화'!$B$3:$I$1698,8,0)+8)*(VLOOKUP(H886,'DB-파견 작전실'!$L$8:$M$14,2,0)))*D886)</f>
        <v>316.57253333333335</v>
      </c>
      <c r="N886" s="29">
        <f>_xlfn.IFNA(IF(C886&lt;'DB-선물'!$E$5,VLOOKUP('주요 재화 수급처 관리'!$H$10,'DB-선물'!$G$6:$I$9,3,0),(IF('DB-선물'!$E$11&lt;=C886&lt;'DB-선물'!E832,VLOOKUP('주요 재화 수급처 관리'!$H$10,'DB-선물'!$G$12:$I$15,3,0),VLOOKUP(H886,'DB-선물'!$G$18:$I$21,3,0)))),"0")*6*D886</f>
        <v>0</v>
      </c>
      <c r="O886" s="29">
        <f t="array" ref="O886">(_xlfn.IFNA((VLOOKUP((INDEX('DB-메모리얼'!$F$5:$F$98,MATCH(MIN(ABS('DB-메모리얼'!$F$5:$F$98-'주요 재화 수급처 관리'!$C$10)),ABS('DB-메모리얼'!$F$5:$F$98-'주요 재화 수급처 관리'!$C$10),0))),'DB-메모리얼'!$F$5:$K$98,MATCH(H886,'DB-메모리얼'!$H$3:$K$3,0)+2,0)),"0"))*D886/14</f>
        <v>0</v>
      </c>
      <c r="P886" s="29">
        <f t="shared" si="34"/>
        <v>1028</v>
      </c>
      <c r="Q886" s="299">
        <f t="shared" si="35"/>
        <v>23747.10539047619</v>
      </c>
    </row>
    <row r="887" spans="2:17" ht="18" thickTop="1" thickBot="1" x14ac:dyDescent="0.35">
      <c r="B887" s="22" t="s">
        <v>1613</v>
      </c>
      <c r="C887" s="116">
        <v>256</v>
      </c>
      <c r="D887" s="323">
        <v>1</v>
      </c>
      <c r="E887" s="17"/>
      <c r="F887" s="276">
        <f>VLOOKUP(C887,'DB-캐릭터별 스테이지 매칭'!$E$3:$F$302,2,0)</f>
        <v>1314</v>
      </c>
      <c r="G887" s="276" t="str">
        <f>VLOOKUP(F887,'DB-캐릭터별 스테이지 매칭'!$I$3:$L$1698,4,0)</f>
        <v>26-38</v>
      </c>
      <c r="H887" s="276">
        <f>_xlfn.IFNA(VLOOKUP(B887,'DB-서식용'!$D$4:$E$12,2,0),"")</f>
        <v>1040410001</v>
      </c>
      <c r="I887" s="29">
        <f>IFERROR((VLOOKUP(F887,'DB-방치 재화'!$B$3:$I$1800,(MATCH(H887,'DB-방치 재화'!$F$1:$I$1,0)+4),0))*60*24*D887,"0")*(1.7+1.58)</f>
        <v>21848.079999999998</v>
      </c>
      <c r="J887" s="29">
        <f>_xlfn.IFNA(IF(H887='DB-일일 퀘스트'!$F$6,VLOOKUP(F887,'DB-방치 재화'!$B$3:$H$1698,5,0)*VLOOKUP(H887,'DB-일일 퀘스트'!$F$6:$H$13,3,0),IF(H887='DB-일일 퀘스트'!$F$7,VLOOKUP(F887,'DB-방치 재화'!$B$3:$H$1698,6,0)*VLOOKUP(H887,'DB-일일 퀘스트'!$F$6:$H$13,3,0),IF(H887='DB-일일 퀘스트'!$F$8,VLOOKUP(F887,'DB-방치 재화'!$B$3:$H$1698,7,0)*VLOOKUP(H887,'DB-일일 퀘스트'!$F$6:$H$13,3,0),VLOOKUP(H887,'DB-일일 퀘스트'!$F$6:$H$13,3,0)))),"0")</f>
        <v>277.54166666666663</v>
      </c>
      <c r="K887" s="29">
        <f>_xlfn.IFNA((IF(H887='DB-주간 퀘스트'!$F$6,VLOOKUP(F887,'DB-방치 재화'!$B$3:$H$1698,5,0)*VLOOKUP(H887,'DB-주간 퀘스트'!$F$6:$H$15,3,0),IF(H887='DB-주간 퀘스트'!$F$7,VLOOKUP(F887,'DB-방치 재화'!$B$3:$H$1698,6,0)*VLOOKUP(H887,'DB-주간 퀘스트'!$F$6:$H$15,3,0),IF(H887='DB-주간 퀘스트'!$F$8,VLOOKUP(F887,'DB-방치 재화'!$B$3:$H$1698,7,0)*VLOOKUP(H887,'DB-주간 퀘스트'!$F$6:$H$15,3,0),VLOOKUP(H887,'DB-주간 퀘스트'!$F$6:$H$15,3,0)))))/7,"0")</f>
        <v>79.297619047619037</v>
      </c>
      <c r="L887" s="29">
        <f t="array" ref="L887">_xlfn.IFNA(IF(H887='DB-아스니아 미션'!$F$8,VLOOKUP('주요 재화 수급처 관리'!$F$10:$F$11,'DB-방치 재화'!$B$3:$H$1698,6,0)*'DB-아스니아 미션'!$H$8,VLOOKUP('주요 재화 수급처 관리'!$H$10:$H$11,'DB-아스니아 미션'!$F$7:$H$10,3,0)),"0")/7</f>
        <v>274.28571428571428</v>
      </c>
      <c r="M887" s="29">
        <f>(((VLOOKUP(F887,'DB-방치 재화'!$B$3:$I$1698,8,0)+8)*(VLOOKUP(H887,'DB-파견 작전실'!$L$8:$M$14,2,0)))*D887)</f>
        <v>316.57253333333335</v>
      </c>
      <c r="N887" s="29">
        <f>_xlfn.IFNA(IF(C887&lt;'DB-선물'!$E$5,VLOOKUP('주요 재화 수급처 관리'!$H$10,'DB-선물'!$G$6:$I$9,3,0),(IF('DB-선물'!$E$11&lt;=C887&lt;'DB-선물'!E833,VLOOKUP('주요 재화 수급처 관리'!$H$10,'DB-선물'!$G$12:$I$15,3,0),VLOOKUP(H887,'DB-선물'!$G$18:$I$21,3,0)))),"0")*6*D887</f>
        <v>0</v>
      </c>
      <c r="O887" s="29">
        <f t="array" ref="O887">(_xlfn.IFNA((VLOOKUP((INDEX('DB-메모리얼'!$F$5:$F$98,MATCH(MIN(ABS('DB-메모리얼'!$F$5:$F$98-'주요 재화 수급처 관리'!$C$10)),ABS('DB-메모리얼'!$F$5:$F$98-'주요 재화 수급처 관리'!$C$10),0))),'DB-메모리얼'!$F$5:$K$98,MATCH(H887,'DB-메모리얼'!$H$3:$K$3,0)+2,0)),"0"))*D887/14</f>
        <v>0</v>
      </c>
      <c r="P887" s="29">
        <f t="shared" si="34"/>
        <v>1028</v>
      </c>
      <c r="Q887" s="299">
        <f t="shared" si="35"/>
        <v>23823.77753333333</v>
      </c>
    </row>
    <row r="888" spans="2:17" ht="18" thickTop="1" thickBot="1" x14ac:dyDescent="0.35">
      <c r="B888" s="22" t="s">
        <v>1613</v>
      </c>
      <c r="C888" s="116">
        <v>257</v>
      </c>
      <c r="D888" s="323">
        <v>1</v>
      </c>
      <c r="E888" s="17"/>
      <c r="F888" s="276">
        <f>VLOOKUP(C888,'DB-캐릭터별 스테이지 매칭'!$E$3:$F$302,2,0)</f>
        <v>1323</v>
      </c>
      <c r="G888" s="276" t="str">
        <f>VLOOKUP(F888,'DB-캐릭터별 스테이지 매칭'!$I$3:$L$1698,4,0)</f>
        <v>26-47</v>
      </c>
      <c r="H888" s="276">
        <f>_xlfn.IFNA(VLOOKUP(B888,'DB-서식용'!$D$4:$E$12,2,0),"")</f>
        <v>1040410001</v>
      </c>
      <c r="I888" s="29">
        <f>IFERROR((VLOOKUP(F888,'DB-방치 재화'!$B$3:$I$1800,(MATCH(H888,'DB-방치 재화'!$F$1:$I$1,0)+4),0))*60*24*D888,"0")*(1.7+1.58)</f>
        <v>21933.360000000001</v>
      </c>
      <c r="J888" s="29">
        <f>_xlfn.IFNA(IF(H888='DB-일일 퀘스트'!$F$6,VLOOKUP(F888,'DB-방치 재화'!$B$3:$H$1698,5,0)*VLOOKUP(H888,'DB-일일 퀘스트'!$F$6:$H$13,3,0),IF(H888='DB-일일 퀘스트'!$F$7,VLOOKUP(F888,'DB-방치 재화'!$B$3:$H$1698,6,0)*VLOOKUP(H888,'DB-일일 퀘스트'!$F$6:$H$13,3,0),IF(H888='DB-일일 퀘스트'!$F$8,VLOOKUP(F888,'DB-방치 재화'!$B$3:$H$1698,7,0)*VLOOKUP(H888,'DB-일일 퀘스트'!$F$6:$H$13,3,0),VLOOKUP(H888,'DB-일일 퀘스트'!$F$6:$H$13,3,0)))),"0")</f>
        <v>278.625</v>
      </c>
      <c r="K888" s="29">
        <f>_xlfn.IFNA((IF(H888='DB-주간 퀘스트'!$F$6,VLOOKUP(F888,'DB-방치 재화'!$B$3:$H$1698,5,0)*VLOOKUP(H888,'DB-주간 퀘스트'!$F$6:$H$15,3,0),IF(H888='DB-주간 퀘스트'!$F$7,VLOOKUP(F888,'DB-방치 재화'!$B$3:$H$1698,6,0)*VLOOKUP(H888,'DB-주간 퀘스트'!$F$6:$H$15,3,0),IF(H888='DB-주간 퀘스트'!$F$8,VLOOKUP(F888,'DB-방치 재화'!$B$3:$H$1698,7,0)*VLOOKUP(H888,'DB-주간 퀘스트'!$F$6:$H$15,3,0),VLOOKUP(H888,'DB-주간 퀘스트'!$F$6:$H$15,3,0)))))/7,"0")</f>
        <v>79.607142857142861</v>
      </c>
      <c r="L888" s="29">
        <f t="array" ref="L888">_xlfn.IFNA(IF(H888='DB-아스니아 미션'!$F$8,VLOOKUP('주요 재화 수급처 관리'!$F$10:$F$11,'DB-방치 재화'!$B$3:$H$1698,6,0)*'DB-아스니아 미션'!$H$8,VLOOKUP('주요 재화 수급처 관리'!$H$10:$H$11,'DB-아스니아 미션'!$F$7:$H$10,3,0)),"0")/7</f>
        <v>274.28571428571428</v>
      </c>
      <c r="M888" s="29">
        <f>(((VLOOKUP(F888,'DB-방치 재화'!$B$3:$I$1698,8,0)+8)*(VLOOKUP(H888,'DB-파견 작전실'!$L$8:$M$14,2,0)))*D888)</f>
        <v>316.57253333333335</v>
      </c>
      <c r="N888" s="29">
        <f>_xlfn.IFNA(IF(C888&lt;'DB-선물'!$E$5,VLOOKUP('주요 재화 수급처 관리'!$H$10,'DB-선물'!$G$6:$I$9,3,0),(IF('DB-선물'!$E$11&lt;=C888&lt;'DB-선물'!E834,VLOOKUP('주요 재화 수급처 관리'!$H$10,'DB-선물'!$G$12:$I$15,3,0),VLOOKUP(H888,'DB-선물'!$G$18:$I$21,3,0)))),"0")*6*D888</f>
        <v>0</v>
      </c>
      <c r="O888" s="29">
        <f t="array" ref="O888">(_xlfn.IFNA((VLOOKUP((INDEX('DB-메모리얼'!$F$5:$F$98,MATCH(MIN(ABS('DB-메모리얼'!$F$5:$F$98-'주요 재화 수급처 관리'!$C$10)),ABS('DB-메모리얼'!$F$5:$F$98-'주요 재화 수급처 관리'!$C$10),0))),'DB-메모리얼'!$F$5:$K$98,MATCH(H888,'DB-메모리얼'!$H$3:$K$3,0)+2,0)),"0"))*D888/14</f>
        <v>0</v>
      </c>
      <c r="P888" s="29">
        <f t="shared" si="34"/>
        <v>1028</v>
      </c>
      <c r="Q888" s="299">
        <f t="shared" si="35"/>
        <v>23910.450390476188</v>
      </c>
    </row>
    <row r="889" spans="2:17" ht="18" thickTop="1" thickBot="1" x14ac:dyDescent="0.35">
      <c r="B889" s="22" t="s">
        <v>1613</v>
      </c>
      <c r="C889" s="116">
        <v>258</v>
      </c>
      <c r="D889" s="323">
        <v>1</v>
      </c>
      <c r="E889" s="17"/>
      <c r="F889" s="276">
        <f>VLOOKUP(C889,'DB-캐릭터별 스테이지 매칭'!$E$3:$F$302,2,0)</f>
        <v>1331</v>
      </c>
      <c r="G889" s="276" t="str">
        <f>VLOOKUP(F889,'DB-캐릭터별 스테이지 매칭'!$I$3:$L$1698,4,0)</f>
        <v>26-55</v>
      </c>
      <c r="H889" s="276">
        <f>_xlfn.IFNA(VLOOKUP(B889,'DB-서식용'!$D$4:$E$12,2,0),"")</f>
        <v>1040410001</v>
      </c>
      <c r="I889" s="29">
        <f>IFERROR((VLOOKUP(F889,'DB-방치 재화'!$B$3:$I$1800,(MATCH(H889,'DB-방치 재화'!$F$1:$I$1,0)+4),0))*60*24*D889,"0")*(1.7+1.58)</f>
        <v>22008.800000000003</v>
      </c>
      <c r="J889" s="29">
        <f>_xlfn.IFNA(IF(H889='DB-일일 퀘스트'!$F$6,VLOOKUP(F889,'DB-방치 재화'!$B$3:$H$1698,5,0)*VLOOKUP(H889,'DB-일일 퀘스트'!$F$6:$H$13,3,0),IF(H889='DB-일일 퀘스트'!$F$7,VLOOKUP(F889,'DB-방치 재화'!$B$3:$H$1698,6,0)*VLOOKUP(H889,'DB-일일 퀘스트'!$F$6:$H$13,3,0),IF(H889='DB-일일 퀘스트'!$F$8,VLOOKUP(F889,'DB-방치 재화'!$B$3:$H$1698,7,0)*VLOOKUP(H889,'DB-일일 퀘스트'!$F$6:$H$13,3,0),VLOOKUP(H889,'DB-일일 퀘스트'!$F$6:$H$13,3,0)))),"0")</f>
        <v>279.58333333333331</v>
      </c>
      <c r="K889" s="29">
        <f>_xlfn.IFNA((IF(H889='DB-주간 퀘스트'!$F$6,VLOOKUP(F889,'DB-방치 재화'!$B$3:$H$1698,5,0)*VLOOKUP(H889,'DB-주간 퀘스트'!$F$6:$H$15,3,0),IF(H889='DB-주간 퀘스트'!$F$7,VLOOKUP(F889,'DB-방치 재화'!$B$3:$H$1698,6,0)*VLOOKUP(H889,'DB-주간 퀘스트'!$F$6:$H$15,3,0),IF(H889='DB-주간 퀘스트'!$F$8,VLOOKUP(F889,'DB-방치 재화'!$B$3:$H$1698,7,0)*VLOOKUP(H889,'DB-주간 퀘스트'!$F$6:$H$15,3,0),VLOOKUP(H889,'DB-주간 퀘스트'!$F$6:$H$15,3,0)))))/7,"0")</f>
        <v>79.88095238095238</v>
      </c>
      <c r="L889" s="29">
        <f t="array" ref="L889">_xlfn.IFNA(IF(H889='DB-아스니아 미션'!$F$8,VLOOKUP('주요 재화 수급처 관리'!$F$10:$F$11,'DB-방치 재화'!$B$3:$H$1698,6,0)*'DB-아스니아 미션'!$H$8,VLOOKUP('주요 재화 수급처 관리'!$H$10:$H$11,'DB-아스니아 미션'!$F$7:$H$10,3,0)),"0")/7</f>
        <v>274.28571428571428</v>
      </c>
      <c r="M889" s="29">
        <f>(((VLOOKUP(F889,'DB-방치 재화'!$B$3:$I$1698,8,0)+8)*(VLOOKUP(H889,'DB-파견 작전실'!$L$8:$M$14,2,0)))*D889)</f>
        <v>316.57253333333335</v>
      </c>
      <c r="N889" s="29">
        <f>_xlfn.IFNA(IF(C889&lt;'DB-선물'!$E$5,VLOOKUP('주요 재화 수급처 관리'!$H$10,'DB-선물'!$G$6:$I$9,3,0),(IF('DB-선물'!$E$11&lt;=C889&lt;'DB-선물'!E835,VLOOKUP('주요 재화 수급처 관리'!$H$10,'DB-선물'!$G$12:$I$15,3,0),VLOOKUP(H889,'DB-선물'!$G$18:$I$21,3,0)))),"0")*6*D889</f>
        <v>0</v>
      </c>
      <c r="O889" s="29">
        <f t="array" ref="O889">(_xlfn.IFNA((VLOOKUP((INDEX('DB-메모리얼'!$F$5:$F$98,MATCH(MIN(ABS('DB-메모리얼'!$F$5:$F$98-'주요 재화 수급처 관리'!$C$10)),ABS('DB-메모리얼'!$F$5:$F$98-'주요 재화 수급처 관리'!$C$10),0))),'DB-메모리얼'!$F$5:$K$98,MATCH(H889,'DB-메모리얼'!$H$3:$K$3,0)+2,0)),"0"))*D889/14</f>
        <v>0</v>
      </c>
      <c r="P889" s="29">
        <f t="shared" si="34"/>
        <v>1028</v>
      </c>
      <c r="Q889" s="299">
        <f t="shared" si="35"/>
        <v>23987.122533333335</v>
      </c>
    </row>
    <row r="890" spans="2:17" ht="18" thickTop="1" thickBot="1" x14ac:dyDescent="0.35">
      <c r="B890" s="22" t="s">
        <v>1613</v>
      </c>
      <c r="C890" s="116">
        <v>259</v>
      </c>
      <c r="D890" s="323">
        <v>1</v>
      </c>
      <c r="E890" s="17"/>
      <c r="F890" s="276">
        <f>VLOOKUP(C890,'DB-캐릭터별 스테이지 매칭'!$E$3:$F$302,2,0)</f>
        <v>1339</v>
      </c>
      <c r="G890" s="276" t="str">
        <f>VLOOKUP(F890,'DB-캐릭터별 스테이지 매칭'!$I$3:$L$1698,4,0)</f>
        <v>27-3</v>
      </c>
      <c r="H890" s="276">
        <f>_xlfn.IFNA(VLOOKUP(B890,'DB-서식용'!$D$4:$E$12,2,0),"")</f>
        <v>1040410001</v>
      </c>
      <c r="I890" s="29">
        <f>IFERROR((VLOOKUP(F890,'DB-방치 재화'!$B$3:$I$1800,(MATCH(H890,'DB-방치 재화'!$F$1:$I$1,0)+4),0))*60*24*D890,"0")*(1.7+1.58)</f>
        <v>22084.240000000002</v>
      </c>
      <c r="J890" s="29">
        <f>_xlfn.IFNA(IF(H890='DB-일일 퀘스트'!$F$6,VLOOKUP(F890,'DB-방치 재화'!$B$3:$H$1698,5,0)*VLOOKUP(H890,'DB-일일 퀘스트'!$F$6:$H$13,3,0),IF(H890='DB-일일 퀘스트'!$F$7,VLOOKUP(F890,'DB-방치 재화'!$B$3:$H$1698,6,0)*VLOOKUP(H890,'DB-일일 퀘스트'!$F$6:$H$13,3,0),IF(H890='DB-일일 퀘스트'!$F$8,VLOOKUP(F890,'DB-방치 재화'!$B$3:$H$1698,7,0)*VLOOKUP(H890,'DB-일일 퀘스트'!$F$6:$H$13,3,0),VLOOKUP(H890,'DB-일일 퀘스트'!$F$6:$H$13,3,0)))),"0")</f>
        <v>280.54166666666669</v>
      </c>
      <c r="K890" s="29">
        <f>_xlfn.IFNA((IF(H890='DB-주간 퀘스트'!$F$6,VLOOKUP(F890,'DB-방치 재화'!$B$3:$H$1698,5,0)*VLOOKUP(H890,'DB-주간 퀘스트'!$F$6:$H$15,3,0),IF(H890='DB-주간 퀘스트'!$F$7,VLOOKUP(F890,'DB-방치 재화'!$B$3:$H$1698,6,0)*VLOOKUP(H890,'DB-주간 퀘스트'!$F$6:$H$15,3,0),IF(H890='DB-주간 퀘스트'!$F$8,VLOOKUP(F890,'DB-방치 재화'!$B$3:$H$1698,7,0)*VLOOKUP(H890,'DB-주간 퀘스트'!$F$6:$H$15,3,0),VLOOKUP(H890,'DB-주간 퀘스트'!$F$6:$H$15,3,0)))))/7,"0")</f>
        <v>80.154761904761912</v>
      </c>
      <c r="L890" s="29">
        <f t="array" ref="L890">_xlfn.IFNA(IF(H890='DB-아스니아 미션'!$F$8,VLOOKUP('주요 재화 수급처 관리'!$F$10:$F$11,'DB-방치 재화'!$B$3:$H$1698,6,0)*'DB-아스니아 미션'!$H$8,VLOOKUP('주요 재화 수급처 관리'!$H$10:$H$11,'DB-아스니아 미션'!$F$7:$H$10,3,0)),"0")/7</f>
        <v>274.28571428571428</v>
      </c>
      <c r="M890" s="29">
        <f>(((VLOOKUP(F890,'DB-방치 재화'!$B$3:$I$1698,8,0)+8)*(VLOOKUP(H890,'DB-파견 작전실'!$L$8:$M$14,2,0)))*D890)</f>
        <v>316.57253333333335</v>
      </c>
      <c r="N890" s="29">
        <f>_xlfn.IFNA(IF(C890&lt;'DB-선물'!$E$5,VLOOKUP('주요 재화 수급처 관리'!$H$10,'DB-선물'!$G$6:$I$9,3,0),(IF('DB-선물'!$E$11&lt;=C890&lt;'DB-선물'!E836,VLOOKUP('주요 재화 수급처 관리'!$H$10,'DB-선물'!$G$12:$I$15,3,0),VLOOKUP(H890,'DB-선물'!$G$18:$I$21,3,0)))),"0")*6*D890</f>
        <v>0</v>
      </c>
      <c r="O890" s="29">
        <f t="array" ref="O890">(_xlfn.IFNA((VLOOKUP((INDEX('DB-메모리얼'!$F$5:$F$98,MATCH(MIN(ABS('DB-메모리얼'!$F$5:$F$98-'주요 재화 수급처 관리'!$C$10)),ABS('DB-메모리얼'!$F$5:$F$98-'주요 재화 수급처 관리'!$C$10),0))),'DB-메모리얼'!$F$5:$K$98,MATCH(H890,'DB-메모리얼'!$H$3:$K$3,0)+2,0)),"0"))*D890/14</f>
        <v>0</v>
      </c>
      <c r="P890" s="29">
        <f t="shared" si="34"/>
        <v>1028</v>
      </c>
      <c r="Q890" s="299">
        <f t="shared" si="35"/>
        <v>24063.794676190479</v>
      </c>
    </row>
    <row r="891" spans="2:17" ht="18" thickTop="1" thickBot="1" x14ac:dyDescent="0.35">
      <c r="B891" s="22" t="s">
        <v>1613</v>
      </c>
      <c r="C891" s="116">
        <v>260</v>
      </c>
      <c r="D891" s="323">
        <v>1</v>
      </c>
      <c r="E891" s="17"/>
      <c r="F891" s="276">
        <f>VLOOKUP(C891,'DB-캐릭터별 스테이지 매칭'!$E$3:$F$302,2,0)</f>
        <v>1348</v>
      </c>
      <c r="G891" s="276" t="str">
        <f>VLOOKUP(F891,'DB-캐릭터별 스테이지 매칭'!$I$3:$L$1698,4,0)</f>
        <v>27-12</v>
      </c>
      <c r="H891" s="276">
        <f>_xlfn.IFNA(VLOOKUP(B891,'DB-서식용'!$D$4:$E$12,2,0),"")</f>
        <v>1040410001</v>
      </c>
      <c r="I891" s="29">
        <f>IFERROR((VLOOKUP(F891,'DB-방치 재화'!$B$3:$I$1800,(MATCH(H891,'DB-방치 재화'!$F$1:$I$1,0)+4),0))*60*24*D891,"0")*(1.7+1.58)</f>
        <v>22169.52</v>
      </c>
      <c r="J891" s="29">
        <f>_xlfn.IFNA(IF(H891='DB-일일 퀘스트'!$F$6,VLOOKUP(F891,'DB-방치 재화'!$B$3:$H$1698,5,0)*VLOOKUP(H891,'DB-일일 퀘스트'!$F$6:$H$13,3,0),IF(H891='DB-일일 퀘스트'!$F$7,VLOOKUP(F891,'DB-방치 재화'!$B$3:$H$1698,6,0)*VLOOKUP(H891,'DB-일일 퀘스트'!$F$6:$H$13,3,0),IF(H891='DB-일일 퀘스트'!$F$8,VLOOKUP(F891,'DB-방치 재화'!$B$3:$H$1698,7,0)*VLOOKUP(H891,'DB-일일 퀘스트'!$F$6:$H$13,3,0),VLOOKUP(H891,'DB-일일 퀘스트'!$F$6:$H$13,3,0)))),"0")</f>
        <v>281.625</v>
      </c>
      <c r="K891" s="29">
        <f>_xlfn.IFNA((IF(H891='DB-주간 퀘스트'!$F$6,VLOOKUP(F891,'DB-방치 재화'!$B$3:$H$1698,5,0)*VLOOKUP(H891,'DB-주간 퀘스트'!$F$6:$H$15,3,0),IF(H891='DB-주간 퀘스트'!$F$7,VLOOKUP(F891,'DB-방치 재화'!$B$3:$H$1698,6,0)*VLOOKUP(H891,'DB-주간 퀘스트'!$F$6:$H$15,3,0),IF(H891='DB-주간 퀘스트'!$F$8,VLOOKUP(F891,'DB-방치 재화'!$B$3:$H$1698,7,0)*VLOOKUP(H891,'DB-주간 퀘스트'!$F$6:$H$15,3,0),VLOOKUP(H891,'DB-주간 퀘스트'!$F$6:$H$15,3,0)))))/7,"0")</f>
        <v>80.464285714285708</v>
      </c>
      <c r="L891" s="29">
        <f t="array" ref="L891">_xlfn.IFNA(IF(H891='DB-아스니아 미션'!$F$8,VLOOKUP('주요 재화 수급처 관리'!$F$10:$F$11,'DB-방치 재화'!$B$3:$H$1698,6,0)*'DB-아스니아 미션'!$H$8,VLOOKUP('주요 재화 수급처 관리'!$H$10:$H$11,'DB-아스니아 미션'!$F$7:$H$10,3,0)),"0")/7</f>
        <v>274.28571428571428</v>
      </c>
      <c r="M891" s="29">
        <f>(((VLOOKUP(F891,'DB-방치 재화'!$B$3:$I$1698,8,0)+8)*(VLOOKUP(H891,'DB-파견 작전실'!$L$8:$M$14,2,0)))*D891)</f>
        <v>316.57253333333335</v>
      </c>
      <c r="N891" s="29">
        <f>_xlfn.IFNA(IF(C891&lt;'DB-선물'!$E$5,VLOOKUP('주요 재화 수급처 관리'!$H$10,'DB-선물'!$G$6:$I$9,3,0),(IF('DB-선물'!$E$11&lt;=C891&lt;'DB-선물'!E837,VLOOKUP('주요 재화 수급처 관리'!$H$10,'DB-선물'!$G$12:$I$15,3,0),VLOOKUP(H891,'DB-선물'!$G$18:$I$21,3,0)))),"0")*6*D891</f>
        <v>0</v>
      </c>
      <c r="O891" s="29">
        <f t="array" ref="O891">(_xlfn.IFNA((VLOOKUP((INDEX('DB-메모리얼'!$F$5:$F$98,MATCH(MIN(ABS('DB-메모리얼'!$F$5:$F$98-'주요 재화 수급처 관리'!$C$10)),ABS('DB-메모리얼'!$F$5:$F$98-'주요 재화 수급처 관리'!$C$10),0))),'DB-메모리얼'!$F$5:$K$98,MATCH(H891,'DB-메모리얼'!$H$3:$K$3,0)+2,0)),"0"))*D891/14</f>
        <v>0</v>
      </c>
      <c r="P891" s="29">
        <f t="shared" si="34"/>
        <v>1028</v>
      </c>
      <c r="Q891" s="299">
        <f t="shared" si="35"/>
        <v>24150.467533333333</v>
      </c>
    </row>
    <row r="892" spans="2:17" ht="18" thickTop="1" thickBot="1" x14ac:dyDescent="0.35">
      <c r="B892" s="22" t="s">
        <v>1613</v>
      </c>
      <c r="C892" s="116">
        <v>261</v>
      </c>
      <c r="D892" s="323">
        <v>1</v>
      </c>
      <c r="E892" s="17"/>
      <c r="F892" s="276">
        <f>VLOOKUP(C892,'DB-캐릭터별 스테이지 매칭'!$E$3:$F$302,2,0)</f>
        <v>1356</v>
      </c>
      <c r="G892" s="276" t="str">
        <f>VLOOKUP(F892,'DB-캐릭터별 스테이지 매칭'!$I$3:$L$1698,4,0)</f>
        <v>27-20</v>
      </c>
      <c r="H892" s="276">
        <f>_xlfn.IFNA(VLOOKUP(B892,'DB-서식용'!$D$4:$E$12,2,0),"")</f>
        <v>1040410001</v>
      </c>
      <c r="I892" s="29">
        <f>IFERROR((VLOOKUP(F892,'DB-방치 재화'!$B$3:$I$1800,(MATCH(H892,'DB-방치 재화'!$F$1:$I$1,0)+4),0))*60*24*D892,"0")*(1.7+1.58)</f>
        <v>22244.960000000003</v>
      </c>
      <c r="J892" s="29">
        <f>_xlfn.IFNA(IF(H892='DB-일일 퀘스트'!$F$6,VLOOKUP(F892,'DB-방치 재화'!$B$3:$H$1698,5,0)*VLOOKUP(H892,'DB-일일 퀘스트'!$F$6:$H$13,3,0),IF(H892='DB-일일 퀘스트'!$F$7,VLOOKUP(F892,'DB-방치 재화'!$B$3:$H$1698,6,0)*VLOOKUP(H892,'DB-일일 퀘스트'!$F$6:$H$13,3,0),IF(H892='DB-일일 퀘스트'!$F$8,VLOOKUP(F892,'DB-방치 재화'!$B$3:$H$1698,7,0)*VLOOKUP(H892,'DB-일일 퀘스트'!$F$6:$H$13,3,0),VLOOKUP(H892,'DB-일일 퀘스트'!$F$6:$H$13,3,0)))),"0")</f>
        <v>282.58333333333331</v>
      </c>
      <c r="K892" s="29">
        <f>_xlfn.IFNA((IF(H892='DB-주간 퀘스트'!$F$6,VLOOKUP(F892,'DB-방치 재화'!$B$3:$H$1698,5,0)*VLOOKUP(H892,'DB-주간 퀘스트'!$F$6:$H$15,3,0),IF(H892='DB-주간 퀘스트'!$F$7,VLOOKUP(F892,'DB-방치 재화'!$B$3:$H$1698,6,0)*VLOOKUP(H892,'DB-주간 퀘스트'!$F$6:$H$15,3,0),IF(H892='DB-주간 퀘스트'!$F$8,VLOOKUP(F892,'DB-방치 재화'!$B$3:$H$1698,7,0)*VLOOKUP(H892,'DB-주간 퀘스트'!$F$6:$H$15,3,0),VLOOKUP(H892,'DB-주간 퀘스트'!$F$6:$H$15,3,0)))))/7,"0")</f>
        <v>80.738095238095227</v>
      </c>
      <c r="L892" s="29">
        <f t="array" ref="L892">_xlfn.IFNA(IF(H892='DB-아스니아 미션'!$F$8,VLOOKUP('주요 재화 수급처 관리'!$F$10:$F$11,'DB-방치 재화'!$B$3:$H$1698,6,0)*'DB-아스니아 미션'!$H$8,VLOOKUP('주요 재화 수급처 관리'!$H$10:$H$11,'DB-아스니아 미션'!$F$7:$H$10,3,0)),"0")/7</f>
        <v>274.28571428571428</v>
      </c>
      <c r="M892" s="29">
        <f>(((VLOOKUP(F892,'DB-방치 재화'!$B$3:$I$1698,8,0)+8)*(VLOOKUP(H892,'DB-파견 작전실'!$L$8:$M$14,2,0)))*D892)</f>
        <v>316.57253333333335</v>
      </c>
      <c r="N892" s="29">
        <f>_xlfn.IFNA(IF(C892&lt;'DB-선물'!$E$5,VLOOKUP('주요 재화 수급처 관리'!$H$10,'DB-선물'!$G$6:$I$9,3,0),(IF('DB-선물'!$E$11&lt;=C892&lt;'DB-선물'!E838,VLOOKUP('주요 재화 수급처 관리'!$H$10,'DB-선물'!$G$12:$I$15,3,0),VLOOKUP(H892,'DB-선물'!$G$18:$I$21,3,0)))),"0")*6*D892</f>
        <v>0</v>
      </c>
      <c r="O892" s="29">
        <f t="array" ref="O892">(_xlfn.IFNA((VLOOKUP((INDEX('DB-메모리얼'!$F$5:$F$98,MATCH(MIN(ABS('DB-메모리얼'!$F$5:$F$98-'주요 재화 수급처 관리'!$C$10)),ABS('DB-메모리얼'!$F$5:$F$98-'주요 재화 수급처 관리'!$C$10),0))),'DB-메모리얼'!$F$5:$K$98,MATCH(H892,'DB-메모리얼'!$H$3:$K$3,0)+2,0)),"0"))*D892/14</f>
        <v>0</v>
      </c>
      <c r="P892" s="29">
        <f t="shared" si="34"/>
        <v>1028</v>
      </c>
      <c r="Q892" s="299">
        <f t="shared" si="35"/>
        <v>24227.139676190476</v>
      </c>
    </row>
    <row r="893" spans="2:17" ht="18" thickTop="1" thickBot="1" x14ac:dyDescent="0.35">
      <c r="B893" s="22" t="s">
        <v>1613</v>
      </c>
      <c r="C893" s="116">
        <v>262</v>
      </c>
      <c r="D893" s="323">
        <v>1</v>
      </c>
      <c r="E893" s="17"/>
      <c r="F893" s="276">
        <f>VLOOKUP(C893,'DB-캐릭터별 스테이지 매칭'!$E$3:$F$302,2,0)</f>
        <v>1364</v>
      </c>
      <c r="G893" s="276" t="str">
        <f>VLOOKUP(F893,'DB-캐릭터별 스테이지 매칭'!$I$3:$L$1698,4,0)</f>
        <v>27-28</v>
      </c>
      <c r="H893" s="276">
        <f>_xlfn.IFNA(VLOOKUP(B893,'DB-서식용'!$D$4:$E$12,2,0),"")</f>
        <v>1040410001</v>
      </c>
      <c r="I893" s="29">
        <f>IFERROR((VLOOKUP(F893,'DB-방치 재화'!$B$3:$I$1800,(MATCH(H893,'DB-방치 재화'!$F$1:$I$1,0)+4),0))*60*24*D893,"0")*(1.7+1.58)</f>
        <v>22320.400000000001</v>
      </c>
      <c r="J893" s="29">
        <f>_xlfn.IFNA(IF(H893='DB-일일 퀘스트'!$F$6,VLOOKUP(F893,'DB-방치 재화'!$B$3:$H$1698,5,0)*VLOOKUP(H893,'DB-일일 퀘스트'!$F$6:$H$13,3,0),IF(H893='DB-일일 퀘스트'!$F$7,VLOOKUP(F893,'DB-방치 재화'!$B$3:$H$1698,6,0)*VLOOKUP(H893,'DB-일일 퀘스트'!$F$6:$H$13,3,0),IF(H893='DB-일일 퀘스트'!$F$8,VLOOKUP(F893,'DB-방치 재화'!$B$3:$H$1698,7,0)*VLOOKUP(H893,'DB-일일 퀘스트'!$F$6:$H$13,3,0),VLOOKUP(H893,'DB-일일 퀘스트'!$F$6:$H$13,3,0)))),"0")</f>
        <v>283.54166666666669</v>
      </c>
      <c r="K893" s="29">
        <f>_xlfn.IFNA((IF(H893='DB-주간 퀘스트'!$F$6,VLOOKUP(F893,'DB-방치 재화'!$B$3:$H$1698,5,0)*VLOOKUP(H893,'DB-주간 퀘스트'!$F$6:$H$15,3,0),IF(H893='DB-주간 퀘스트'!$F$7,VLOOKUP(F893,'DB-방치 재화'!$B$3:$H$1698,6,0)*VLOOKUP(H893,'DB-주간 퀘스트'!$F$6:$H$15,3,0),IF(H893='DB-주간 퀘스트'!$F$8,VLOOKUP(F893,'DB-방치 재화'!$B$3:$H$1698,7,0)*VLOOKUP(H893,'DB-주간 퀘스트'!$F$6:$H$15,3,0),VLOOKUP(H893,'DB-주간 퀘스트'!$F$6:$H$15,3,0)))))/7,"0")</f>
        <v>81.011904761904773</v>
      </c>
      <c r="L893" s="29">
        <f t="array" ref="L893">_xlfn.IFNA(IF(H893='DB-아스니아 미션'!$F$8,VLOOKUP('주요 재화 수급처 관리'!$F$10:$F$11,'DB-방치 재화'!$B$3:$H$1698,6,0)*'DB-아스니아 미션'!$H$8,VLOOKUP('주요 재화 수급처 관리'!$H$10:$H$11,'DB-아스니아 미션'!$F$7:$H$10,3,0)),"0")/7</f>
        <v>274.28571428571428</v>
      </c>
      <c r="M893" s="29">
        <f>(((VLOOKUP(F893,'DB-방치 재화'!$B$3:$I$1698,8,0)+8)*(VLOOKUP(H893,'DB-파견 작전실'!$L$8:$M$14,2,0)))*D893)</f>
        <v>316.57253333333335</v>
      </c>
      <c r="N893" s="29">
        <f>_xlfn.IFNA(IF(C893&lt;'DB-선물'!$E$5,VLOOKUP('주요 재화 수급처 관리'!$H$10,'DB-선물'!$G$6:$I$9,3,0),(IF('DB-선물'!$E$11&lt;=C893&lt;'DB-선물'!E839,VLOOKUP('주요 재화 수급처 관리'!$H$10,'DB-선물'!$G$12:$I$15,3,0),VLOOKUP(H893,'DB-선물'!$G$18:$I$21,3,0)))),"0")*6*D893</f>
        <v>0</v>
      </c>
      <c r="O893" s="29">
        <f t="array" ref="O893">(_xlfn.IFNA((VLOOKUP((INDEX('DB-메모리얼'!$F$5:$F$98,MATCH(MIN(ABS('DB-메모리얼'!$F$5:$F$98-'주요 재화 수급처 관리'!$C$10)),ABS('DB-메모리얼'!$F$5:$F$98-'주요 재화 수급처 관리'!$C$10),0))),'DB-메모리얼'!$F$5:$K$98,MATCH(H893,'DB-메모리얼'!$H$3:$K$3,0)+2,0)),"0"))*D893/14</f>
        <v>0</v>
      </c>
      <c r="P893" s="29">
        <f t="shared" si="34"/>
        <v>1028</v>
      </c>
      <c r="Q893" s="299">
        <f t="shared" si="35"/>
        <v>24303.81181904762</v>
      </c>
    </row>
    <row r="894" spans="2:17" ht="18" thickTop="1" thickBot="1" x14ac:dyDescent="0.35">
      <c r="B894" s="22" t="s">
        <v>1613</v>
      </c>
      <c r="C894" s="116">
        <v>263</v>
      </c>
      <c r="D894" s="323">
        <v>1</v>
      </c>
      <c r="E894" s="17"/>
      <c r="F894" s="276">
        <f>VLOOKUP(C894,'DB-캐릭터별 스테이지 매칭'!$E$3:$F$302,2,0)</f>
        <v>1373</v>
      </c>
      <c r="G894" s="276" t="str">
        <f>VLOOKUP(F894,'DB-캐릭터별 스테이지 매칭'!$I$3:$L$1698,4,0)</f>
        <v>27-37</v>
      </c>
      <c r="H894" s="276">
        <f>_xlfn.IFNA(VLOOKUP(B894,'DB-서식용'!$D$4:$E$12,2,0),"")</f>
        <v>1040410001</v>
      </c>
      <c r="I894" s="29">
        <f>IFERROR((VLOOKUP(F894,'DB-방치 재화'!$B$3:$I$1800,(MATCH(H894,'DB-방치 재화'!$F$1:$I$1,0)+4),0))*60*24*D894,"0")*(1.7+1.58)</f>
        <v>22405.68</v>
      </c>
      <c r="J894" s="29">
        <f>_xlfn.IFNA(IF(H894='DB-일일 퀘스트'!$F$6,VLOOKUP(F894,'DB-방치 재화'!$B$3:$H$1698,5,0)*VLOOKUP(H894,'DB-일일 퀘스트'!$F$6:$H$13,3,0),IF(H894='DB-일일 퀘스트'!$F$7,VLOOKUP(F894,'DB-방치 재화'!$B$3:$H$1698,6,0)*VLOOKUP(H894,'DB-일일 퀘스트'!$F$6:$H$13,3,0),IF(H894='DB-일일 퀘스트'!$F$8,VLOOKUP(F894,'DB-방치 재화'!$B$3:$H$1698,7,0)*VLOOKUP(H894,'DB-일일 퀘스트'!$F$6:$H$13,3,0),VLOOKUP(H894,'DB-일일 퀘스트'!$F$6:$H$13,3,0)))),"0")</f>
        <v>284.625</v>
      </c>
      <c r="K894" s="29">
        <f>_xlfn.IFNA((IF(H894='DB-주간 퀘스트'!$F$6,VLOOKUP(F894,'DB-방치 재화'!$B$3:$H$1698,5,0)*VLOOKUP(H894,'DB-주간 퀘스트'!$F$6:$H$15,3,0),IF(H894='DB-주간 퀘스트'!$F$7,VLOOKUP(F894,'DB-방치 재화'!$B$3:$H$1698,6,0)*VLOOKUP(H894,'DB-주간 퀘스트'!$F$6:$H$15,3,0),IF(H894='DB-주간 퀘스트'!$F$8,VLOOKUP(F894,'DB-방치 재화'!$B$3:$H$1698,7,0)*VLOOKUP(H894,'DB-주간 퀘스트'!$F$6:$H$15,3,0),VLOOKUP(H894,'DB-주간 퀘스트'!$F$6:$H$15,3,0)))))/7,"0")</f>
        <v>81.321428571428569</v>
      </c>
      <c r="L894" s="29">
        <f t="array" ref="L894">_xlfn.IFNA(IF(H894='DB-아스니아 미션'!$F$8,VLOOKUP('주요 재화 수급처 관리'!$F$10:$F$11,'DB-방치 재화'!$B$3:$H$1698,6,0)*'DB-아스니아 미션'!$H$8,VLOOKUP('주요 재화 수급처 관리'!$H$10:$H$11,'DB-아스니아 미션'!$F$7:$H$10,3,0)),"0")/7</f>
        <v>274.28571428571428</v>
      </c>
      <c r="M894" s="29">
        <f>(((VLOOKUP(F894,'DB-방치 재화'!$B$3:$I$1698,8,0)+8)*(VLOOKUP(H894,'DB-파견 작전실'!$L$8:$M$14,2,0)))*D894)</f>
        <v>316.57253333333335</v>
      </c>
      <c r="N894" s="29">
        <f>_xlfn.IFNA(IF(C894&lt;'DB-선물'!$E$5,VLOOKUP('주요 재화 수급처 관리'!$H$10,'DB-선물'!$G$6:$I$9,3,0),(IF('DB-선물'!$E$11&lt;=C894&lt;'DB-선물'!E840,VLOOKUP('주요 재화 수급처 관리'!$H$10,'DB-선물'!$G$12:$I$15,3,0),VLOOKUP(H894,'DB-선물'!$G$18:$I$21,3,0)))),"0")*6*D894</f>
        <v>0</v>
      </c>
      <c r="O894" s="29">
        <f t="array" ref="O894">(_xlfn.IFNA((VLOOKUP((INDEX('DB-메모리얼'!$F$5:$F$98,MATCH(MIN(ABS('DB-메모리얼'!$F$5:$F$98-'주요 재화 수급처 관리'!$C$10)),ABS('DB-메모리얼'!$F$5:$F$98-'주요 재화 수급처 관리'!$C$10),0))),'DB-메모리얼'!$F$5:$K$98,MATCH(H894,'DB-메모리얼'!$H$3:$K$3,0)+2,0)),"0"))*D894/14</f>
        <v>0</v>
      </c>
      <c r="P894" s="29">
        <f t="shared" si="34"/>
        <v>1028</v>
      </c>
      <c r="Q894" s="299">
        <f t="shared" si="35"/>
        <v>24390.484676190474</v>
      </c>
    </row>
    <row r="895" spans="2:17" ht="18" thickTop="1" thickBot="1" x14ac:dyDescent="0.35">
      <c r="B895" s="22" t="s">
        <v>1613</v>
      </c>
      <c r="C895" s="5">
        <v>264</v>
      </c>
      <c r="D895" s="323">
        <v>1</v>
      </c>
      <c r="E895" s="17"/>
      <c r="F895" s="276">
        <f>VLOOKUP(C895,'DB-캐릭터별 스테이지 매칭'!$E$3:$F$302,2,0)</f>
        <v>1381</v>
      </c>
      <c r="G895" s="276" t="str">
        <f>VLOOKUP(F895,'DB-캐릭터별 스테이지 매칭'!$I$3:$L$1698,4,0)</f>
        <v>27-45</v>
      </c>
      <c r="H895" s="276">
        <f>_xlfn.IFNA(VLOOKUP(B895,'DB-서식용'!$D$4:$E$12,2,0),"")</f>
        <v>1040410001</v>
      </c>
      <c r="I895" s="29">
        <f>IFERROR((VLOOKUP(F895,'DB-방치 재화'!$B$3:$I$1800,(MATCH(H895,'DB-방치 재화'!$F$1:$I$1,0)+4),0))*60*24*D895,"0")*(1.7+1.58)</f>
        <v>22481.120000000003</v>
      </c>
      <c r="J895" s="29">
        <f>_xlfn.IFNA(IF(H895='DB-일일 퀘스트'!$F$6,VLOOKUP(F895,'DB-방치 재화'!$B$3:$H$1698,5,0)*VLOOKUP(H895,'DB-일일 퀘스트'!$F$6:$H$13,3,0),IF(H895='DB-일일 퀘스트'!$F$7,VLOOKUP(F895,'DB-방치 재화'!$B$3:$H$1698,6,0)*VLOOKUP(H895,'DB-일일 퀘스트'!$F$6:$H$13,3,0),IF(H895='DB-일일 퀘스트'!$F$8,VLOOKUP(F895,'DB-방치 재화'!$B$3:$H$1698,7,0)*VLOOKUP(H895,'DB-일일 퀘스트'!$F$6:$H$13,3,0),VLOOKUP(H895,'DB-일일 퀘스트'!$F$6:$H$13,3,0)))),"0")</f>
        <v>285.58333333333331</v>
      </c>
      <c r="K895" s="29">
        <f>_xlfn.IFNA((IF(H895='DB-주간 퀘스트'!$F$6,VLOOKUP(F895,'DB-방치 재화'!$B$3:$H$1698,5,0)*VLOOKUP(H895,'DB-주간 퀘스트'!$F$6:$H$15,3,0),IF(H895='DB-주간 퀘스트'!$F$7,VLOOKUP(F895,'DB-방치 재화'!$B$3:$H$1698,6,0)*VLOOKUP(H895,'DB-주간 퀘스트'!$F$6:$H$15,3,0),IF(H895='DB-주간 퀘스트'!$F$8,VLOOKUP(F895,'DB-방치 재화'!$B$3:$H$1698,7,0)*VLOOKUP(H895,'DB-주간 퀘스트'!$F$6:$H$15,3,0),VLOOKUP(H895,'DB-주간 퀘스트'!$F$6:$H$15,3,0)))))/7,"0")</f>
        <v>81.595238095238088</v>
      </c>
      <c r="L895" s="29">
        <f t="array" ref="L895">_xlfn.IFNA(IF(H895='DB-아스니아 미션'!$F$8,VLOOKUP('주요 재화 수급처 관리'!$F$10:$F$11,'DB-방치 재화'!$B$3:$H$1698,6,0)*'DB-아스니아 미션'!$H$8,VLOOKUP('주요 재화 수급처 관리'!$H$10:$H$11,'DB-아스니아 미션'!$F$7:$H$10,3,0)),"0")/7</f>
        <v>274.28571428571428</v>
      </c>
      <c r="M895" s="29">
        <f>(((VLOOKUP(F895,'DB-방치 재화'!$B$3:$I$1698,8,0)+8)*(VLOOKUP(H895,'DB-파견 작전실'!$L$8:$M$14,2,0)))*D895)</f>
        <v>316.57253333333335</v>
      </c>
      <c r="N895" s="29">
        <f>_xlfn.IFNA(IF(C895&lt;'DB-선물'!$E$5,VLOOKUP('주요 재화 수급처 관리'!$H$10,'DB-선물'!$G$6:$I$9,3,0),(IF('DB-선물'!$E$11&lt;=C895&lt;'DB-선물'!E841,VLOOKUP('주요 재화 수급처 관리'!$H$10,'DB-선물'!$G$12:$I$15,3,0),VLOOKUP(H895,'DB-선물'!$G$18:$I$21,3,0)))),"0")*6*D895</f>
        <v>0</v>
      </c>
      <c r="O895" s="29">
        <f t="array" ref="O895">(_xlfn.IFNA((VLOOKUP((INDEX('DB-메모리얼'!$F$5:$F$98,MATCH(MIN(ABS('DB-메모리얼'!$F$5:$F$98-'주요 재화 수급처 관리'!$C$10)),ABS('DB-메모리얼'!$F$5:$F$98-'주요 재화 수급처 관리'!$C$10),0))),'DB-메모리얼'!$F$5:$K$98,MATCH(H895,'DB-메모리얼'!$H$3:$K$3,0)+2,0)),"0"))*D895/14</f>
        <v>0</v>
      </c>
      <c r="P895" s="29">
        <f t="shared" si="34"/>
        <v>1028</v>
      </c>
      <c r="Q895" s="299">
        <f t="shared" si="35"/>
        <v>24467.156819047617</v>
      </c>
    </row>
    <row r="896" spans="2:17" ht="18" thickTop="1" thickBot="1" x14ac:dyDescent="0.35">
      <c r="B896" s="22" t="s">
        <v>1613</v>
      </c>
      <c r="C896" s="5">
        <v>265</v>
      </c>
      <c r="D896" s="323">
        <v>1</v>
      </c>
      <c r="E896" s="17"/>
      <c r="F896" s="276">
        <f>VLOOKUP(C896,'DB-캐릭터별 스테이지 매칭'!$E$3:$F$302,2,0)</f>
        <v>1389</v>
      </c>
      <c r="G896" s="276" t="str">
        <f>VLOOKUP(F896,'DB-캐릭터별 스테이지 매칭'!$I$3:$L$1698,4,0)</f>
        <v>27-53</v>
      </c>
      <c r="H896" s="276">
        <f>_xlfn.IFNA(VLOOKUP(B896,'DB-서식용'!$D$4:$E$12,2,0),"")</f>
        <v>1040410001</v>
      </c>
      <c r="I896" s="29">
        <f>IFERROR((VLOOKUP(F896,'DB-방치 재화'!$B$3:$I$1800,(MATCH(H896,'DB-방치 재화'!$F$1:$I$1,0)+4),0))*60*24*D896,"0")*(1.7+1.58)</f>
        <v>22556.560000000001</v>
      </c>
      <c r="J896" s="29">
        <f>_xlfn.IFNA(IF(H896='DB-일일 퀘스트'!$F$6,VLOOKUP(F896,'DB-방치 재화'!$B$3:$H$1698,5,0)*VLOOKUP(H896,'DB-일일 퀘스트'!$F$6:$H$13,3,0),IF(H896='DB-일일 퀘스트'!$F$7,VLOOKUP(F896,'DB-방치 재화'!$B$3:$H$1698,6,0)*VLOOKUP(H896,'DB-일일 퀘스트'!$F$6:$H$13,3,0),IF(H896='DB-일일 퀘스트'!$F$8,VLOOKUP(F896,'DB-방치 재화'!$B$3:$H$1698,7,0)*VLOOKUP(H896,'DB-일일 퀘스트'!$F$6:$H$13,3,0),VLOOKUP(H896,'DB-일일 퀘스트'!$F$6:$H$13,3,0)))),"0")</f>
        <v>286.54166666666669</v>
      </c>
      <c r="K896" s="29">
        <f>_xlfn.IFNA((IF(H896='DB-주간 퀘스트'!$F$6,VLOOKUP(F896,'DB-방치 재화'!$B$3:$H$1698,5,0)*VLOOKUP(H896,'DB-주간 퀘스트'!$F$6:$H$15,3,0),IF(H896='DB-주간 퀘스트'!$F$7,VLOOKUP(F896,'DB-방치 재화'!$B$3:$H$1698,6,0)*VLOOKUP(H896,'DB-주간 퀘스트'!$F$6:$H$15,3,0),IF(H896='DB-주간 퀘스트'!$F$8,VLOOKUP(F896,'DB-방치 재화'!$B$3:$H$1698,7,0)*VLOOKUP(H896,'DB-주간 퀘스트'!$F$6:$H$15,3,0),VLOOKUP(H896,'DB-주간 퀘스트'!$F$6:$H$15,3,0)))))/7,"0")</f>
        <v>81.86904761904762</v>
      </c>
      <c r="L896" s="29">
        <f t="array" ref="L896">_xlfn.IFNA(IF(H896='DB-아스니아 미션'!$F$8,VLOOKUP('주요 재화 수급처 관리'!$F$10:$F$11,'DB-방치 재화'!$B$3:$H$1698,6,0)*'DB-아스니아 미션'!$H$8,VLOOKUP('주요 재화 수급처 관리'!$H$10:$H$11,'DB-아스니아 미션'!$F$7:$H$10,3,0)),"0")/7</f>
        <v>274.28571428571428</v>
      </c>
      <c r="M896" s="29">
        <f>(((VLOOKUP(F896,'DB-방치 재화'!$B$3:$I$1698,8,0)+8)*(VLOOKUP(H896,'DB-파견 작전실'!$L$8:$M$14,2,0)))*D896)</f>
        <v>316.57253333333335</v>
      </c>
      <c r="N896" s="29">
        <f>_xlfn.IFNA(IF(C896&lt;'DB-선물'!$E$5,VLOOKUP('주요 재화 수급처 관리'!$H$10,'DB-선물'!$G$6:$I$9,3,0),(IF('DB-선물'!$E$11&lt;=C896&lt;'DB-선물'!E842,VLOOKUP('주요 재화 수급처 관리'!$H$10,'DB-선물'!$G$12:$I$15,3,0),VLOOKUP(H896,'DB-선물'!$G$18:$I$21,3,0)))),"0")*6*D896</f>
        <v>0</v>
      </c>
      <c r="O896" s="29">
        <f t="array" ref="O896">(_xlfn.IFNA((VLOOKUP((INDEX('DB-메모리얼'!$F$5:$F$98,MATCH(MIN(ABS('DB-메모리얼'!$F$5:$F$98-'주요 재화 수급처 관리'!$C$10)),ABS('DB-메모리얼'!$F$5:$F$98-'주요 재화 수급처 관리'!$C$10),0))),'DB-메모리얼'!$F$5:$K$98,MATCH(H896,'DB-메모리얼'!$H$3:$K$3,0)+2,0)),"0"))*D896/14</f>
        <v>0</v>
      </c>
      <c r="P896" s="29">
        <f t="shared" si="34"/>
        <v>1028</v>
      </c>
      <c r="Q896" s="299">
        <f t="shared" si="35"/>
        <v>24543.828961904761</v>
      </c>
    </row>
    <row r="897" spans="2:17" ht="18" thickTop="1" thickBot="1" x14ac:dyDescent="0.35">
      <c r="B897" s="22" t="s">
        <v>1613</v>
      </c>
      <c r="C897" s="5">
        <v>266</v>
      </c>
      <c r="D897" s="323">
        <v>1</v>
      </c>
      <c r="E897" s="17"/>
      <c r="F897" s="276">
        <f>VLOOKUP(C897,'DB-캐릭터별 스테이지 매칭'!$E$3:$F$302,2,0)</f>
        <v>1398</v>
      </c>
      <c r="G897" s="276" t="str">
        <f>VLOOKUP(F897,'DB-캐릭터별 스테이지 매칭'!$I$3:$L$1698,4,0)</f>
        <v>28-2</v>
      </c>
      <c r="H897" s="276">
        <f>_xlfn.IFNA(VLOOKUP(B897,'DB-서식용'!$D$4:$E$12,2,0),"")</f>
        <v>1040410001</v>
      </c>
      <c r="I897" s="29">
        <f>IFERROR((VLOOKUP(F897,'DB-방치 재화'!$B$3:$I$1800,(MATCH(H897,'DB-방치 재화'!$F$1:$I$1,0)+4),0))*60*24*D897,"0")*(1.7+1.58)</f>
        <v>22641.84</v>
      </c>
      <c r="J897" s="29">
        <f>_xlfn.IFNA(IF(H897='DB-일일 퀘스트'!$F$6,VLOOKUP(F897,'DB-방치 재화'!$B$3:$H$1698,5,0)*VLOOKUP(H897,'DB-일일 퀘스트'!$F$6:$H$13,3,0),IF(H897='DB-일일 퀘스트'!$F$7,VLOOKUP(F897,'DB-방치 재화'!$B$3:$H$1698,6,0)*VLOOKUP(H897,'DB-일일 퀘스트'!$F$6:$H$13,3,0),IF(H897='DB-일일 퀘스트'!$F$8,VLOOKUP(F897,'DB-방치 재화'!$B$3:$H$1698,7,0)*VLOOKUP(H897,'DB-일일 퀘스트'!$F$6:$H$13,3,0),VLOOKUP(H897,'DB-일일 퀘스트'!$F$6:$H$13,3,0)))),"0")</f>
        <v>287.625</v>
      </c>
      <c r="K897" s="29">
        <f>_xlfn.IFNA((IF(H897='DB-주간 퀘스트'!$F$6,VLOOKUP(F897,'DB-방치 재화'!$B$3:$H$1698,5,0)*VLOOKUP(H897,'DB-주간 퀘스트'!$F$6:$H$15,3,0),IF(H897='DB-주간 퀘스트'!$F$7,VLOOKUP(F897,'DB-방치 재화'!$B$3:$H$1698,6,0)*VLOOKUP(H897,'DB-주간 퀘스트'!$F$6:$H$15,3,0),IF(H897='DB-주간 퀘스트'!$F$8,VLOOKUP(F897,'DB-방치 재화'!$B$3:$H$1698,7,0)*VLOOKUP(H897,'DB-주간 퀘스트'!$F$6:$H$15,3,0),VLOOKUP(H897,'DB-주간 퀘스트'!$F$6:$H$15,3,0)))))/7,"0")</f>
        <v>82.178571428571431</v>
      </c>
      <c r="L897" s="29">
        <f t="array" ref="L897">_xlfn.IFNA(IF(H897='DB-아스니아 미션'!$F$8,VLOOKUP('주요 재화 수급처 관리'!$F$10:$F$11,'DB-방치 재화'!$B$3:$H$1698,6,0)*'DB-아스니아 미션'!$H$8,VLOOKUP('주요 재화 수급처 관리'!$H$10:$H$11,'DB-아스니아 미션'!$F$7:$H$10,3,0)),"0")/7</f>
        <v>274.28571428571428</v>
      </c>
      <c r="M897" s="29">
        <f>(((VLOOKUP(F897,'DB-방치 재화'!$B$3:$I$1698,8,0)+8)*(VLOOKUP(H897,'DB-파견 작전실'!$L$8:$M$14,2,0)))*D897)</f>
        <v>316.57253333333335</v>
      </c>
      <c r="N897" s="29">
        <f>_xlfn.IFNA(IF(C897&lt;'DB-선물'!$E$5,VLOOKUP('주요 재화 수급처 관리'!$H$10,'DB-선물'!$G$6:$I$9,3,0),(IF('DB-선물'!$E$11&lt;=C897&lt;'DB-선물'!E843,VLOOKUP('주요 재화 수급처 관리'!$H$10,'DB-선물'!$G$12:$I$15,3,0),VLOOKUP(H897,'DB-선물'!$G$18:$I$21,3,0)))),"0")*6*D897</f>
        <v>0</v>
      </c>
      <c r="O897" s="29">
        <f t="array" ref="O897">(_xlfn.IFNA((VLOOKUP((INDEX('DB-메모리얼'!$F$5:$F$98,MATCH(MIN(ABS('DB-메모리얼'!$F$5:$F$98-'주요 재화 수급처 관리'!$C$10)),ABS('DB-메모리얼'!$F$5:$F$98-'주요 재화 수급처 관리'!$C$10),0))),'DB-메모리얼'!$F$5:$K$98,MATCH(H897,'DB-메모리얼'!$H$3:$K$3,0)+2,0)),"0"))*D897/14</f>
        <v>0</v>
      </c>
      <c r="P897" s="29">
        <f t="shared" si="34"/>
        <v>1028</v>
      </c>
      <c r="Q897" s="299">
        <f t="shared" si="35"/>
        <v>24630.501819047618</v>
      </c>
    </row>
    <row r="898" spans="2:17" ht="18" thickTop="1" thickBot="1" x14ac:dyDescent="0.35">
      <c r="B898" s="22" t="s">
        <v>1613</v>
      </c>
      <c r="C898" s="5">
        <v>267</v>
      </c>
      <c r="D898" s="323">
        <v>1</v>
      </c>
      <c r="E898" s="17"/>
      <c r="F898" s="276">
        <f>VLOOKUP(C898,'DB-캐릭터별 스테이지 매칭'!$E$3:$F$302,2,0)</f>
        <v>1406</v>
      </c>
      <c r="G898" s="276" t="str">
        <f>VLOOKUP(F898,'DB-캐릭터별 스테이지 매칭'!$I$3:$L$1698,4,0)</f>
        <v>28-10</v>
      </c>
      <c r="H898" s="276">
        <f>_xlfn.IFNA(VLOOKUP(B898,'DB-서식용'!$D$4:$E$12,2,0),"")</f>
        <v>1040410001</v>
      </c>
      <c r="I898" s="29">
        <f>IFERROR((VLOOKUP(F898,'DB-방치 재화'!$B$3:$I$1800,(MATCH(H898,'DB-방치 재화'!$F$1:$I$1,0)+4),0))*60*24*D898,"0")*(1.7+1.58)</f>
        <v>22717.280000000002</v>
      </c>
      <c r="J898" s="29">
        <f>_xlfn.IFNA(IF(H898='DB-일일 퀘스트'!$F$6,VLOOKUP(F898,'DB-방치 재화'!$B$3:$H$1698,5,0)*VLOOKUP(H898,'DB-일일 퀘스트'!$F$6:$H$13,3,0),IF(H898='DB-일일 퀘스트'!$F$7,VLOOKUP(F898,'DB-방치 재화'!$B$3:$H$1698,6,0)*VLOOKUP(H898,'DB-일일 퀘스트'!$F$6:$H$13,3,0),IF(H898='DB-일일 퀘스트'!$F$8,VLOOKUP(F898,'DB-방치 재화'!$B$3:$H$1698,7,0)*VLOOKUP(H898,'DB-일일 퀘스트'!$F$6:$H$13,3,0),VLOOKUP(H898,'DB-일일 퀘스트'!$F$6:$H$13,3,0)))),"0")</f>
        <v>288.58333333333331</v>
      </c>
      <c r="K898" s="29">
        <f>_xlfn.IFNA((IF(H898='DB-주간 퀘스트'!$F$6,VLOOKUP(F898,'DB-방치 재화'!$B$3:$H$1698,5,0)*VLOOKUP(H898,'DB-주간 퀘스트'!$F$6:$H$15,3,0),IF(H898='DB-주간 퀘스트'!$F$7,VLOOKUP(F898,'DB-방치 재화'!$B$3:$H$1698,6,0)*VLOOKUP(H898,'DB-주간 퀘스트'!$F$6:$H$15,3,0),IF(H898='DB-주간 퀘스트'!$F$8,VLOOKUP(F898,'DB-방치 재화'!$B$3:$H$1698,7,0)*VLOOKUP(H898,'DB-주간 퀘스트'!$F$6:$H$15,3,0),VLOOKUP(H898,'DB-주간 퀘스트'!$F$6:$H$15,3,0)))))/7,"0")</f>
        <v>82.452380952380949</v>
      </c>
      <c r="L898" s="29">
        <f t="array" ref="L898">_xlfn.IFNA(IF(H898='DB-아스니아 미션'!$F$8,VLOOKUP('주요 재화 수급처 관리'!$F$10:$F$11,'DB-방치 재화'!$B$3:$H$1698,6,0)*'DB-아스니아 미션'!$H$8,VLOOKUP('주요 재화 수급처 관리'!$H$10:$H$11,'DB-아스니아 미션'!$F$7:$H$10,3,0)),"0")/7</f>
        <v>274.28571428571428</v>
      </c>
      <c r="M898" s="29">
        <f>(((VLOOKUP(F898,'DB-방치 재화'!$B$3:$I$1698,8,0)+8)*(VLOOKUP(H898,'DB-파견 작전실'!$L$8:$M$14,2,0)))*D898)</f>
        <v>316.57253333333335</v>
      </c>
      <c r="N898" s="29">
        <f>_xlfn.IFNA(IF(C898&lt;'DB-선물'!$E$5,VLOOKUP('주요 재화 수급처 관리'!$H$10,'DB-선물'!$G$6:$I$9,3,0),(IF('DB-선물'!$E$11&lt;=C898&lt;'DB-선물'!E844,VLOOKUP('주요 재화 수급처 관리'!$H$10,'DB-선물'!$G$12:$I$15,3,0),VLOOKUP(H898,'DB-선물'!$G$18:$I$21,3,0)))),"0")*6*D898</f>
        <v>0</v>
      </c>
      <c r="O898" s="29">
        <f t="array" ref="O898">(_xlfn.IFNA((VLOOKUP((INDEX('DB-메모리얼'!$F$5:$F$98,MATCH(MIN(ABS('DB-메모리얼'!$F$5:$F$98-'주요 재화 수급처 관리'!$C$10)),ABS('DB-메모리얼'!$F$5:$F$98-'주요 재화 수급처 관리'!$C$10),0))),'DB-메모리얼'!$F$5:$K$98,MATCH(H898,'DB-메모리얼'!$H$3:$K$3,0)+2,0)),"0"))*D898/14</f>
        <v>0</v>
      </c>
      <c r="P898" s="29">
        <f t="shared" si="34"/>
        <v>1028</v>
      </c>
      <c r="Q898" s="299">
        <f t="shared" si="35"/>
        <v>24707.173961904762</v>
      </c>
    </row>
    <row r="899" spans="2:17" ht="18" thickTop="1" thickBot="1" x14ac:dyDescent="0.35">
      <c r="B899" s="22" t="s">
        <v>1613</v>
      </c>
      <c r="C899" s="5">
        <v>268</v>
      </c>
      <c r="D899" s="323">
        <v>1</v>
      </c>
      <c r="E899" s="17"/>
      <c r="F899" s="276">
        <f>VLOOKUP(C899,'DB-캐릭터별 스테이지 매칭'!$E$3:$F$302,2,0)</f>
        <v>1415</v>
      </c>
      <c r="G899" s="276" t="str">
        <f>VLOOKUP(F899,'DB-캐릭터별 스테이지 매칭'!$I$3:$L$1698,4,0)</f>
        <v>28-19</v>
      </c>
      <c r="H899" s="276">
        <f>_xlfn.IFNA(VLOOKUP(B899,'DB-서식용'!$D$4:$E$12,2,0),"")</f>
        <v>1040410001</v>
      </c>
      <c r="I899" s="29">
        <f>IFERROR((VLOOKUP(F899,'DB-방치 재화'!$B$3:$I$1800,(MATCH(H899,'DB-방치 재화'!$F$1:$I$1,0)+4),0))*60*24*D899,"0")*(1.7+1.58)</f>
        <v>22802.559999999998</v>
      </c>
      <c r="J899" s="29">
        <f>_xlfn.IFNA(IF(H899='DB-일일 퀘스트'!$F$6,VLOOKUP(F899,'DB-방치 재화'!$B$3:$H$1698,5,0)*VLOOKUP(H899,'DB-일일 퀘스트'!$F$6:$H$13,3,0),IF(H899='DB-일일 퀘스트'!$F$7,VLOOKUP(F899,'DB-방치 재화'!$B$3:$H$1698,6,0)*VLOOKUP(H899,'DB-일일 퀘스트'!$F$6:$H$13,3,0),IF(H899='DB-일일 퀘스트'!$F$8,VLOOKUP(F899,'DB-방치 재화'!$B$3:$H$1698,7,0)*VLOOKUP(H899,'DB-일일 퀘스트'!$F$6:$H$13,3,0),VLOOKUP(H899,'DB-일일 퀘스트'!$F$6:$H$13,3,0)))),"0")</f>
        <v>289.66666666666663</v>
      </c>
      <c r="K899" s="29">
        <f>_xlfn.IFNA((IF(H899='DB-주간 퀘스트'!$F$6,VLOOKUP(F899,'DB-방치 재화'!$B$3:$H$1698,5,0)*VLOOKUP(H899,'DB-주간 퀘스트'!$F$6:$H$15,3,0),IF(H899='DB-주간 퀘스트'!$F$7,VLOOKUP(F899,'DB-방치 재화'!$B$3:$H$1698,6,0)*VLOOKUP(H899,'DB-주간 퀘스트'!$F$6:$H$15,3,0),IF(H899='DB-주간 퀘스트'!$F$8,VLOOKUP(F899,'DB-방치 재화'!$B$3:$H$1698,7,0)*VLOOKUP(H899,'DB-주간 퀘스트'!$F$6:$H$15,3,0),VLOOKUP(H899,'DB-주간 퀘스트'!$F$6:$H$15,3,0)))))/7,"0")</f>
        <v>82.761904761904745</v>
      </c>
      <c r="L899" s="29">
        <f t="array" ref="L899">_xlfn.IFNA(IF(H899='DB-아스니아 미션'!$F$8,VLOOKUP('주요 재화 수급처 관리'!$F$10:$F$11,'DB-방치 재화'!$B$3:$H$1698,6,0)*'DB-아스니아 미션'!$H$8,VLOOKUP('주요 재화 수급처 관리'!$H$10:$H$11,'DB-아스니아 미션'!$F$7:$H$10,3,0)),"0")/7</f>
        <v>274.28571428571428</v>
      </c>
      <c r="M899" s="29">
        <f>(((VLOOKUP(F899,'DB-방치 재화'!$B$3:$I$1698,8,0)+8)*(VLOOKUP(H899,'DB-파견 작전실'!$L$8:$M$14,2,0)))*D899)</f>
        <v>316.57253333333335</v>
      </c>
      <c r="N899" s="29">
        <f>_xlfn.IFNA(IF(C899&lt;'DB-선물'!$E$5,VLOOKUP('주요 재화 수급처 관리'!$H$10,'DB-선물'!$G$6:$I$9,3,0),(IF('DB-선물'!$E$11&lt;=C899&lt;'DB-선물'!E845,VLOOKUP('주요 재화 수급처 관리'!$H$10,'DB-선물'!$G$12:$I$15,3,0),VLOOKUP(H899,'DB-선물'!$G$18:$I$21,3,0)))),"0")*6*D899</f>
        <v>0</v>
      </c>
      <c r="O899" s="29">
        <f t="array" ref="O899">(_xlfn.IFNA((VLOOKUP((INDEX('DB-메모리얼'!$F$5:$F$98,MATCH(MIN(ABS('DB-메모리얼'!$F$5:$F$98-'주요 재화 수급처 관리'!$C$10)),ABS('DB-메모리얼'!$F$5:$F$98-'주요 재화 수급처 관리'!$C$10),0))),'DB-메모리얼'!$F$5:$K$98,MATCH(H899,'DB-메모리얼'!$H$3:$K$3,0)+2,0)),"0"))*D899/14</f>
        <v>0</v>
      </c>
      <c r="P899" s="29">
        <f t="shared" si="34"/>
        <v>1028</v>
      </c>
      <c r="Q899" s="299">
        <f t="shared" si="35"/>
        <v>24793.846819047616</v>
      </c>
    </row>
    <row r="900" spans="2:17" ht="18" thickTop="1" thickBot="1" x14ac:dyDescent="0.35">
      <c r="B900" s="22" t="s">
        <v>1613</v>
      </c>
      <c r="C900" s="116">
        <v>269</v>
      </c>
      <c r="D900" s="323">
        <v>1</v>
      </c>
      <c r="E900" s="17"/>
      <c r="F900" s="276">
        <f>VLOOKUP(C900,'DB-캐릭터별 스테이지 매칭'!$E$3:$F$302,2,0)</f>
        <v>1423</v>
      </c>
      <c r="G900" s="276" t="str">
        <f>VLOOKUP(F900,'DB-캐릭터별 스테이지 매칭'!$I$3:$L$1698,4,0)</f>
        <v>28-27</v>
      </c>
      <c r="H900" s="276">
        <f>_xlfn.IFNA(VLOOKUP(B900,'DB-서식용'!$D$4:$E$12,2,0),"")</f>
        <v>1040410001</v>
      </c>
      <c r="I900" s="29">
        <f>IFERROR((VLOOKUP(F900,'DB-방치 재화'!$B$3:$I$1800,(MATCH(H900,'DB-방치 재화'!$F$1:$I$1,0)+4),0))*60*24*D900,"0")*(1.7+1.58)</f>
        <v>22878</v>
      </c>
      <c r="J900" s="29">
        <f>_xlfn.IFNA(IF(H900='DB-일일 퀘스트'!$F$6,VLOOKUP(F900,'DB-방치 재화'!$B$3:$H$1698,5,0)*VLOOKUP(H900,'DB-일일 퀘스트'!$F$6:$H$13,3,0),IF(H900='DB-일일 퀘스트'!$F$7,VLOOKUP(F900,'DB-방치 재화'!$B$3:$H$1698,6,0)*VLOOKUP(H900,'DB-일일 퀘스트'!$F$6:$H$13,3,0),IF(H900='DB-일일 퀘스트'!$F$8,VLOOKUP(F900,'DB-방치 재화'!$B$3:$H$1698,7,0)*VLOOKUP(H900,'DB-일일 퀘스트'!$F$6:$H$13,3,0),VLOOKUP(H900,'DB-일일 퀘스트'!$F$6:$H$13,3,0)))),"0")</f>
        <v>290.625</v>
      </c>
      <c r="K900" s="29">
        <f>_xlfn.IFNA((IF(H900='DB-주간 퀘스트'!$F$6,VLOOKUP(F900,'DB-방치 재화'!$B$3:$H$1698,5,0)*VLOOKUP(H900,'DB-주간 퀘스트'!$F$6:$H$15,3,0),IF(H900='DB-주간 퀘스트'!$F$7,VLOOKUP(F900,'DB-방치 재화'!$B$3:$H$1698,6,0)*VLOOKUP(H900,'DB-주간 퀘스트'!$F$6:$H$15,3,0),IF(H900='DB-주간 퀘스트'!$F$8,VLOOKUP(F900,'DB-방치 재화'!$B$3:$H$1698,7,0)*VLOOKUP(H900,'DB-주간 퀘스트'!$F$6:$H$15,3,0),VLOOKUP(H900,'DB-주간 퀘스트'!$F$6:$H$15,3,0)))))/7,"0")</f>
        <v>83.035714285714292</v>
      </c>
      <c r="L900" s="29">
        <f t="array" ref="L900">_xlfn.IFNA(IF(H900='DB-아스니아 미션'!$F$8,VLOOKUP('주요 재화 수급처 관리'!$F$10:$F$11,'DB-방치 재화'!$B$3:$H$1698,6,0)*'DB-아스니아 미션'!$H$8,VLOOKUP('주요 재화 수급처 관리'!$H$10:$H$11,'DB-아스니아 미션'!$F$7:$H$10,3,0)),"0")/7</f>
        <v>274.28571428571428</v>
      </c>
      <c r="M900" s="29">
        <f>(((VLOOKUP(F900,'DB-방치 재화'!$B$3:$I$1698,8,0)+8)*(VLOOKUP(H900,'DB-파견 작전실'!$L$8:$M$14,2,0)))*D900)</f>
        <v>316.57253333333335</v>
      </c>
      <c r="N900" s="29">
        <f>_xlfn.IFNA(IF(C900&lt;'DB-선물'!$E$5,VLOOKUP('주요 재화 수급처 관리'!$H$10,'DB-선물'!$G$6:$I$9,3,0),(IF('DB-선물'!$E$11&lt;=C900&lt;'DB-선물'!E846,VLOOKUP('주요 재화 수급처 관리'!$H$10,'DB-선물'!$G$12:$I$15,3,0),VLOOKUP(H900,'DB-선물'!$G$18:$I$21,3,0)))),"0")*6*D900</f>
        <v>0</v>
      </c>
      <c r="O900" s="29">
        <f t="array" ref="O900">(_xlfn.IFNA((VLOOKUP((INDEX('DB-메모리얼'!$F$5:$F$98,MATCH(MIN(ABS('DB-메모리얼'!$F$5:$F$98-'주요 재화 수급처 관리'!$C$10)),ABS('DB-메모리얼'!$F$5:$F$98-'주요 재화 수급처 관리'!$C$10),0))),'DB-메모리얼'!$F$5:$K$98,MATCH(H900,'DB-메모리얼'!$H$3:$K$3,0)+2,0)),"0"))*D900/14</f>
        <v>0</v>
      </c>
      <c r="P900" s="29">
        <f t="shared" si="34"/>
        <v>1028</v>
      </c>
      <c r="Q900" s="299">
        <f t="shared" si="35"/>
        <v>24870.51896190476</v>
      </c>
    </row>
    <row r="901" spans="2:17" ht="18" thickTop="1" thickBot="1" x14ac:dyDescent="0.35">
      <c r="B901" s="22" t="s">
        <v>1613</v>
      </c>
      <c r="C901" s="116">
        <v>270</v>
      </c>
      <c r="D901" s="323">
        <v>1</v>
      </c>
      <c r="E901" s="17"/>
      <c r="F901" s="276">
        <f>VLOOKUP(C901,'DB-캐릭터별 스테이지 매칭'!$E$3:$F$302,2,0)</f>
        <v>1432</v>
      </c>
      <c r="G901" s="276" t="str">
        <f>VLOOKUP(F901,'DB-캐릭터별 스테이지 매칭'!$I$3:$L$1698,4,0)</f>
        <v>28-36</v>
      </c>
      <c r="H901" s="276">
        <f>_xlfn.IFNA(VLOOKUP(B901,'DB-서식용'!$D$4:$E$12,2,0),"")</f>
        <v>1040410001</v>
      </c>
      <c r="I901" s="29">
        <f>IFERROR((VLOOKUP(F901,'DB-방치 재화'!$B$3:$I$1800,(MATCH(H901,'DB-방치 재화'!$F$1:$I$1,0)+4),0))*60*24*D901,"0")*(1.7+1.58)</f>
        <v>22963.280000000006</v>
      </c>
      <c r="J901" s="29">
        <f>_xlfn.IFNA(IF(H901='DB-일일 퀘스트'!$F$6,VLOOKUP(F901,'DB-방치 재화'!$B$3:$H$1698,5,0)*VLOOKUP(H901,'DB-일일 퀘스트'!$F$6:$H$13,3,0),IF(H901='DB-일일 퀘스트'!$F$7,VLOOKUP(F901,'DB-방치 재화'!$B$3:$H$1698,6,0)*VLOOKUP(H901,'DB-일일 퀘스트'!$F$6:$H$13,3,0),IF(H901='DB-일일 퀘스트'!$F$8,VLOOKUP(F901,'DB-방치 재화'!$B$3:$H$1698,7,0)*VLOOKUP(H901,'DB-일일 퀘스트'!$F$6:$H$13,3,0),VLOOKUP(H901,'DB-일일 퀘스트'!$F$6:$H$13,3,0)))),"0")</f>
        <v>291.70833333333337</v>
      </c>
      <c r="K901" s="29">
        <f>_xlfn.IFNA((IF(H901='DB-주간 퀘스트'!$F$6,VLOOKUP(F901,'DB-방치 재화'!$B$3:$H$1698,5,0)*VLOOKUP(H901,'DB-주간 퀘스트'!$F$6:$H$15,3,0),IF(H901='DB-주간 퀘스트'!$F$7,VLOOKUP(F901,'DB-방치 재화'!$B$3:$H$1698,6,0)*VLOOKUP(H901,'DB-주간 퀘스트'!$F$6:$H$15,3,0),IF(H901='DB-주간 퀘스트'!$F$8,VLOOKUP(F901,'DB-방치 재화'!$B$3:$H$1698,7,0)*VLOOKUP(H901,'DB-주간 퀘스트'!$F$6:$H$15,3,0),VLOOKUP(H901,'DB-주간 퀘스트'!$F$6:$H$15,3,0)))))/7,"0")</f>
        <v>83.345238095238102</v>
      </c>
      <c r="L901" s="29">
        <f t="array" ref="L901">_xlfn.IFNA(IF(H901='DB-아스니아 미션'!$F$8,VLOOKUP('주요 재화 수급처 관리'!$F$10:$F$11,'DB-방치 재화'!$B$3:$H$1698,6,0)*'DB-아스니아 미션'!$H$8,VLOOKUP('주요 재화 수급처 관리'!$H$10:$H$11,'DB-아스니아 미션'!$F$7:$H$10,3,0)),"0")/7</f>
        <v>274.28571428571428</v>
      </c>
      <c r="M901" s="29">
        <f>(((VLOOKUP(F901,'DB-방치 재화'!$B$3:$I$1698,8,0)+8)*(VLOOKUP(H901,'DB-파견 작전실'!$L$8:$M$14,2,0)))*D901)</f>
        <v>316.57253333333335</v>
      </c>
      <c r="N901" s="29">
        <f>_xlfn.IFNA(IF(C901&lt;'DB-선물'!$E$5,VLOOKUP('주요 재화 수급처 관리'!$H$10,'DB-선물'!$G$6:$I$9,3,0),(IF('DB-선물'!$E$11&lt;=C901&lt;'DB-선물'!E847,VLOOKUP('주요 재화 수급처 관리'!$H$10,'DB-선물'!$G$12:$I$15,3,0),VLOOKUP(H901,'DB-선물'!$G$18:$I$21,3,0)))),"0")*6*D901</f>
        <v>0</v>
      </c>
      <c r="O901" s="29">
        <f t="array" ref="O901">(_xlfn.IFNA((VLOOKUP((INDEX('DB-메모리얼'!$F$5:$F$98,MATCH(MIN(ABS('DB-메모리얼'!$F$5:$F$98-'주요 재화 수급처 관리'!$C$10)),ABS('DB-메모리얼'!$F$5:$F$98-'주요 재화 수급처 관리'!$C$10),0))),'DB-메모리얼'!$F$5:$K$98,MATCH(H901,'DB-메모리얼'!$H$3:$K$3,0)+2,0)),"0"))*D901/14</f>
        <v>0</v>
      </c>
      <c r="P901" s="29">
        <f t="shared" si="34"/>
        <v>1028</v>
      </c>
      <c r="Q901" s="299">
        <f t="shared" si="35"/>
        <v>24957.191819047621</v>
      </c>
    </row>
    <row r="902" spans="2:17" ht="18" thickTop="1" thickBot="1" x14ac:dyDescent="0.35">
      <c r="B902" s="22" t="s">
        <v>1613</v>
      </c>
      <c r="C902" s="116">
        <v>271</v>
      </c>
      <c r="D902" s="323">
        <v>1</v>
      </c>
      <c r="E902" s="17"/>
      <c r="F902" s="276">
        <f>VLOOKUP(C902,'DB-캐릭터별 스테이지 매칭'!$E$3:$F$302,2,0)</f>
        <v>1440</v>
      </c>
      <c r="G902" s="276" t="str">
        <f>VLOOKUP(F902,'DB-캐릭터별 스테이지 매칭'!$I$3:$L$1698,4,0)</f>
        <v>28-44</v>
      </c>
      <c r="H902" s="276">
        <f>_xlfn.IFNA(VLOOKUP(B902,'DB-서식용'!$D$4:$E$12,2,0),"")</f>
        <v>1040410001</v>
      </c>
      <c r="I902" s="29">
        <f>IFERROR((VLOOKUP(F902,'DB-방치 재화'!$B$3:$I$1800,(MATCH(H902,'DB-방치 재화'!$F$1:$I$1,0)+4),0))*60*24*D902,"0")*(1.7+1.58)</f>
        <v>23038.720000000001</v>
      </c>
      <c r="J902" s="29">
        <f>_xlfn.IFNA(IF(H902='DB-일일 퀘스트'!$F$6,VLOOKUP(F902,'DB-방치 재화'!$B$3:$H$1698,5,0)*VLOOKUP(H902,'DB-일일 퀘스트'!$F$6:$H$13,3,0),IF(H902='DB-일일 퀘스트'!$F$7,VLOOKUP(F902,'DB-방치 재화'!$B$3:$H$1698,6,0)*VLOOKUP(H902,'DB-일일 퀘스트'!$F$6:$H$13,3,0),IF(H902='DB-일일 퀘스트'!$F$8,VLOOKUP(F902,'DB-방치 재화'!$B$3:$H$1698,7,0)*VLOOKUP(H902,'DB-일일 퀘스트'!$F$6:$H$13,3,0),VLOOKUP(H902,'DB-일일 퀘스트'!$F$6:$H$13,3,0)))),"0")</f>
        <v>292.66666666666669</v>
      </c>
      <c r="K902" s="29">
        <f>_xlfn.IFNA((IF(H902='DB-주간 퀘스트'!$F$6,VLOOKUP(F902,'DB-방치 재화'!$B$3:$H$1698,5,0)*VLOOKUP(H902,'DB-주간 퀘스트'!$F$6:$H$15,3,0),IF(H902='DB-주간 퀘스트'!$F$7,VLOOKUP(F902,'DB-방치 재화'!$B$3:$H$1698,6,0)*VLOOKUP(H902,'DB-주간 퀘스트'!$F$6:$H$15,3,0),IF(H902='DB-주간 퀘스트'!$F$8,VLOOKUP(F902,'DB-방치 재화'!$B$3:$H$1698,7,0)*VLOOKUP(H902,'DB-주간 퀘스트'!$F$6:$H$15,3,0),VLOOKUP(H902,'DB-주간 퀘스트'!$F$6:$H$15,3,0)))))/7,"0")</f>
        <v>83.61904761904762</v>
      </c>
      <c r="L902" s="29">
        <f t="array" ref="L902">_xlfn.IFNA(IF(H902='DB-아스니아 미션'!$F$8,VLOOKUP('주요 재화 수급처 관리'!$F$10:$F$11,'DB-방치 재화'!$B$3:$H$1698,6,0)*'DB-아스니아 미션'!$H$8,VLOOKUP('주요 재화 수급처 관리'!$H$10:$H$11,'DB-아스니아 미션'!$F$7:$H$10,3,0)),"0")/7</f>
        <v>274.28571428571428</v>
      </c>
      <c r="M902" s="29">
        <f>(((VLOOKUP(F902,'DB-방치 재화'!$B$3:$I$1698,8,0)+8)*(VLOOKUP(H902,'DB-파견 작전실'!$L$8:$M$14,2,0)))*D902)</f>
        <v>316.57253333333335</v>
      </c>
      <c r="N902" s="29">
        <f>_xlfn.IFNA(IF(C902&lt;'DB-선물'!$E$5,VLOOKUP('주요 재화 수급처 관리'!$H$10,'DB-선물'!$G$6:$I$9,3,0),(IF('DB-선물'!$E$11&lt;=C902&lt;'DB-선물'!E848,VLOOKUP('주요 재화 수급처 관리'!$H$10,'DB-선물'!$G$12:$I$15,3,0),VLOOKUP(H902,'DB-선물'!$G$18:$I$21,3,0)))),"0")*6*D902</f>
        <v>0</v>
      </c>
      <c r="O902" s="29">
        <f t="array" ref="O902">(_xlfn.IFNA((VLOOKUP((INDEX('DB-메모리얼'!$F$5:$F$98,MATCH(MIN(ABS('DB-메모리얼'!$F$5:$F$98-'주요 재화 수급처 관리'!$C$10)),ABS('DB-메모리얼'!$F$5:$F$98-'주요 재화 수급처 관리'!$C$10),0))),'DB-메모리얼'!$F$5:$K$98,MATCH(H902,'DB-메모리얼'!$H$3:$K$3,0)+2,0)),"0"))*D902/14</f>
        <v>0</v>
      </c>
      <c r="P902" s="29">
        <f t="shared" si="34"/>
        <v>1028</v>
      </c>
      <c r="Q902" s="299">
        <f t="shared" si="35"/>
        <v>25033.863961904761</v>
      </c>
    </row>
    <row r="903" spans="2:17" ht="18" thickTop="1" thickBot="1" x14ac:dyDescent="0.35">
      <c r="B903" s="22" t="s">
        <v>1613</v>
      </c>
      <c r="C903" s="116">
        <v>272</v>
      </c>
      <c r="D903" s="323">
        <v>1</v>
      </c>
      <c r="E903" s="17"/>
      <c r="F903" s="276">
        <f>VLOOKUP(C903,'DB-캐릭터별 스테이지 매칭'!$E$3:$F$302,2,0)</f>
        <v>1449</v>
      </c>
      <c r="G903" s="276" t="str">
        <f>VLOOKUP(F903,'DB-캐릭터별 스테이지 매칭'!$I$3:$L$1698,4,0)</f>
        <v>28-53</v>
      </c>
      <c r="H903" s="276">
        <f>_xlfn.IFNA(VLOOKUP(B903,'DB-서식용'!$D$4:$E$12,2,0),"")</f>
        <v>1040410001</v>
      </c>
      <c r="I903" s="29">
        <f>IFERROR((VLOOKUP(F903,'DB-방치 재화'!$B$3:$I$1800,(MATCH(H903,'DB-방치 재화'!$F$1:$I$1,0)+4),0))*60*24*D903,"0")*(1.7+1.58)</f>
        <v>23124</v>
      </c>
      <c r="J903" s="29">
        <f>_xlfn.IFNA(IF(H903='DB-일일 퀘스트'!$F$6,VLOOKUP(F903,'DB-방치 재화'!$B$3:$H$1698,5,0)*VLOOKUP(H903,'DB-일일 퀘스트'!$F$6:$H$13,3,0),IF(H903='DB-일일 퀘스트'!$F$7,VLOOKUP(F903,'DB-방치 재화'!$B$3:$H$1698,6,0)*VLOOKUP(H903,'DB-일일 퀘스트'!$F$6:$H$13,3,0),IF(H903='DB-일일 퀘스트'!$F$8,VLOOKUP(F903,'DB-방치 재화'!$B$3:$H$1698,7,0)*VLOOKUP(H903,'DB-일일 퀘스트'!$F$6:$H$13,3,0),VLOOKUP(H903,'DB-일일 퀘스트'!$F$6:$H$13,3,0)))),"0")</f>
        <v>293.75</v>
      </c>
      <c r="K903" s="29">
        <f>_xlfn.IFNA((IF(H903='DB-주간 퀘스트'!$F$6,VLOOKUP(F903,'DB-방치 재화'!$B$3:$H$1698,5,0)*VLOOKUP(H903,'DB-주간 퀘스트'!$F$6:$H$15,3,0),IF(H903='DB-주간 퀘스트'!$F$7,VLOOKUP(F903,'DB-방치 재화'!$B$3:$H$1698,6,0)*VLOOKUP(H903,'DB-주간 퀘스트'!$F$6:$H$15,3,0),IF(H903='DB-주간 퀘스트'!$F$8,VLOOKUP(F903,'DB-방치 재화'!$B$3:$H$1698,7,0)*VLOOKUP(H903,'DB-주간 퀘스트'!$F$6:$H$15,3,0),VLOOKUP(H903,'DB-주간 퀘스트'!$F$6:$H$15,3,0)))))/7,"0")</f>
        <v>83.928571428571431</v>
      </c>
      <c r="L903" s="29">
        <f t="array" ref="L903">_xlfn.IFNA(IF(H903='DB-아스니아 미션'!$F$8,VLOOKUP('주요 재화 수급처 관리'!$F$10:$F$11,'DB-방치 재화'!$B$3:$H$1698,6,0)*'DB-아스니아 미션'!$H$8,VLOOKUP('주요 재화 수급처 관리'!$H$10:$H$11,'DB-아스니아 미션'!$F$7:$H$10,3,0)),"0")/7</f>
        <v>274.28571428571428</v>
      </c>
      <c r="M903" s="29">
        <f>(((VLOOKUP(F903,'DB-방치 재화'!$B$3:$I$1698,8,0)+8)*(VLOOKUP(H903,'DB-파견 작전실'!$L$8:$M$14,2,0)))*D903)</f>
        <v>316.57253333333335</v>
      </c>
      <c r="N903" s="29">
        <f>_xlfn.IFNA(IF(C903&lt;'DB-선물'!$E$5,VLOOKUP('주요 재화 수급처 관리'!$H$10,'DB-선물'!$G$6:$I$9,3,0),(IF('DB-선물'!$E$11&lt;=C903&lt;'DB-선물'!E849,VLOOKUP('주요 재화 수급처 관리'!$H$10,'DB-선물'!$G$12:$I$15,3,0),VLOOKUP(H903,'DB-선물'!$G$18:$I$21,3,0)))),"0")*6*D903</f>
        <v>0</v>
      </c>
      <c r="O903" s="29">
        <f t="array" ref="O903">(_xlfn.IFNA((VLOOKUP((INDEX('DB-메모리얼'!$F$5:$F$98,MATCH(MIN(ABS('DB-메모리얼'!$F$5:$F$98-'주요 재화 수급처 관리'!$C$10)),ABS('DB-메모리얼'!$F$5:$F$98-'주요 재화 수급처 관리'!$C$10),0))),'DB-메모리얼'!$F$5:$K$98,MATCH(H903,'DB-메모리얼'!$H$3:$K$3,0)+2,0)),"0"))*D903/14</f>
        <v>0</v>
      </c>
      <c r="P903" s="29">
        <f t="shared" si="34"/>
        <v>1028</v>
      </c>
      <c r="Q903" s="299">
        <f t="shared" si="35"/>
        <v>25120.536819047618</v>
      </c>
    </row>
    <row r="904" spans="2:17" ht="18" thickTop="1" thickBot="1" x14ac:dyDescent="0.35">
      <c r="B904" s="22" t="s">
        <v>1613</v>
      </c>
      <c r="C904" s="116">
        <v>273</v>
      </c>
      <c r="D904" s="323">
        <v>1</v>
      </c>
      <c r="E904" s="17"/>
      <c r="F904" s="276">
        <f>VLOOKUP(C904,'DB-캐릭터별 스테이지 매칭'!$E$3:$F$302,2,0)</f>
        <v>1457</v>
      </c>
      <c r="G904" s="276" t="str">
        <f>VLOOKUP(F904,'DB-캐릭터별 스테이지 매칭'!$I$3:$L$1698,4,0)</f>
        <v>29-1</v>
      </c>
      <c r="H904" s="276">
        <f>_xlfn.IFNA(VLOOKUP(B904,'DB-서식용'!$D$4:$E$12,2,0),"")</f>
        <v>1040410001</v>
      </c>
      <c r="I904" s="29">
        <f>IFERROR((VLOOKUP(F904,'DB-방치 재화'!$B$3:$I$1800,(MATCH(H904,'DB-방치 재화'!$F$1:$I$1,0)+4),0))*60*24*D904,"0")*(1.7+1.58)</f>
        <v>23199.440000000002</v>
      </c>
      <c r="J904" s="29">
        <f>_xlfn.IFNA(IF(H904='DB-일일 퀘스트'!$F$6,VLOOKUP(F904,'DB-방치 재화'!$B$3:$H$1698,5,0)*VLOOKUP(H904,'DB-일일 퀘스트'!$F$6:$H$13,3,0),IF(H904='DB-일일 퀘스트'!$F$7,VLOOKUP(F904,'DB-방치 재화'!$B$3:$H$1698,6,0)*VLOOKUP(H904,'DB-일일 퀘스트'!$F$6:$H$13,3,0),IF(H904='DB-일일 퀘스트'!$F$8,VLOOKUP(F904,'DB-방치 재화'!$B$3:$H$1698,7,0)*VLOOKUP(H904,'DB-일일 퀘스트'!$F$6:$H$13,3,0),VLOOKUP(H904,'DB-일일 퀘스트'!$F$6:$H$13,3,0)))),"0")</f>
        <v>294.70833333333331</v>
      </c>
      <c r="K904" s="29">
        <f>_xlfn.IFNA((IF(H904='DB-주간 퀘스트'!$F$6,VLOOKUP(F904,'DB-방치 재화'!$B$3:$H$1698,5,0)*VLOOKUP(H904,'DB-주간 퀘스트'!$F$6:$H$15,3,0),IF(H904='DB-주간 퀘스트'!$F$7,VLOOKUP(F904,'DB-방치 재화'!$B$3:$H$1698,6,0)*VLOOKUP(H904,'DB-주간 퀘스트'!$F$6:$H$15,3,0),IF(H904='DB-주간 퀘스트'!$F$8,VLOOKUP(F904,'DB-방치 재화'!$B$3:$H$1698,7,0)*VLOOKUP(H904,'DB-주간 퀘스트'!$F$6:$H$15,3,0),VLOOKUP(H904,'DB-주간 퀘스트'!$F$6:$H$15,3,0)))))/7,"0")</f>
        <v>84.202380952380949</v>
      </c>
      <c r="L904" s="29">
        <f t="array" ref="L904">_xlfn.IFNA(IF(H904='DB-아스니아 미션'!$F$8,VLOOKUP('주요 재화 수급처 관리'!$F$10:$F$11,'DB-방치 재화'!$B$3:$H$1698,6,0)*'DB-아스니아 미션'!$H$8,VLOOKUP('주요 재화 수급처 관리'!$H$10:$H$11,'DB-아스니아 미션'!$F$7:$H$10,3,0)),"0")/7</f>
        <v>274.28571428571428</v>
      </c>
      <c r="M904" s="29">
        <f>(((VLOOKUP(F904,'DB-방치 재화'!$B$3:$I$1698,8,0)+8)*(VLOOKUP(H904,'DB-파견 작전실'!$L$8:$M$14,2,0)))*D904)</f>
        <v>316.57253333333335</v>
      </c>
      <c r="N904" s="29">
        <f>_xlfn.IFNA(IF(C904&lt;'DB-선물'!$E$5,VLOOKUP('주요 재화 수급처 관리'!$H$10,'DB-선물'!$G$6:$I$9,3,0),(IF('DB-선물'!$E$11&lt;=C904&lt;'DB-선물'!E850,VLOOKUP('주요 재화 수급처 관리'!$H$10,'DB-선물'!$G$12:$I$15,3,0),VLOOKUP(H904,'DB-선물'!$G$18:$I$21,3,0)))),"0")*6*D904</f>
        <v>0</v>
      </c>
      <c r="O904" s="29">
        <f t="array" ref="O904">(_xlfn.IFNA((VLOOKUP((INDEX('DB-메모리얼'!$F$5:$F$98,MATCH(MIN(ABS('DB-메모리얼'!$F$5:$F$98-'주요 재화 수급처 관리'!$C$10)),ABS('DB-메모리얼'!$F$5:$F$98-'주요 재화 수급처 관리'!$C$10),0))),'DB-메모리얼'!$F$5:$K$98,MATCH(H904,'DB-메모리얼'!$H$3:$K$3,0)+2,0)),"0"))*D904/14</f>
        <v>0</v>
      </c>
      <c r="P904" s="29">
        <f t="shared" si="34"/>
        <v>1028</v>
      </c>
      <c r="Q904" s="299">
        <f t="shared" si="35"/>
        <v>25197.208961904762</v>
      </c>
    </row>
    <row r="905" spans="2:17" ht="18" thickTop="1" thickBot="1" x14ac:dyDescent="0.35">
      <c r="B905" s="22" t="s">
        <v>1613</v>
      </c>
      <c r="C905" s="116">
        <v>274</v>
      </c>
      <c r="D905" s="323">
        <v>1</v>
      </c>
      <c r="E905" s="17"/>
      <c r="F905" s="276">
        <f>VLOOKUP(C905,'DB-캐릭터별 스테이지 매칭'!$E$3:$F$302,2,0)</f>
        <v>1466</v>
      </c>
      <c r="G905" s="276" t="str">
        <f>VLOOKUP(F905,'DB-캐릭터별 스테이지 매칭'!$I$3:$L$1698,4,0)</f>
        <v>29-10</v>
      </c>
      <c r="H905" s="276">
        <f>_xlfn.IFNA(VLOOKUP(B905,'DB-서식용'!$D$4:$E$12,2,0),"")</f>
        <v>1040410001</v>
      </c>
      <c r="I905" s="29">
        <f>IFERROR((VLOOKUP(F905,'DB-방치 재화'!$B$3:$I$1800,(MATCH(H905,'DB-방치 재화'!$F$1:$I$1,0)+4),0))*60*24*D905,"0")*(1.7+1.58)</f>
        <v>23284.720000000001</v>
      </c>
      <c r="J905" s="29">
        <f>_xlfn.IFNA(IF(H905='DB-일일 퀘스트'!$F$6,VLOOKUP(F905,'DB-방치 재화'!$B$3:$H$1698,5,0)*VLOOKUP(H905,'DB-일일 퀘스트'!$F$6:$H$13,3,0),IF(H905='DB-일일 퀘스트'!$F$7,VLOOKUP(F905,'DB-방치 재화'!$B$3:$H$1698,6,0)*VLOOKUP(H905,'DB-일일 퀘스트'!$F$6:$H$13,3,0),IF(H905='DB-일일 퀘스트'!$F$8,VLOOKUP(F905,'DB-방치 재화'!$B$3:$H$1698,7,0)*VLOOKUP(H905,'DB-일일 퀘스트'!$F$6:$H$13,3,0),VLOOKUP(H905,'DB-일일 퀘스트'!$F$6:$H$13,3,0)))),"0")</f>
        <v>295.79166666666669</v>
      </c>
      <c r="K905" s="29">
        <f>_xlfn.IFNA((IF(H905='DB-주간 퀘스트'!$F$6,VLOOKUP(F905,'DB-방치 재화'!$B$3:$H$1698,5,0)*VLOOKUP(H905,'DB-주간 퀘스트'!$F$6:$H$15,3,0),IF(H905='DB-주간 퀘스트'!$F$7,VLOOKUP(F905,'DB-방치 재화'!$B$3:$H$1698,6,0)*VLOOKUP(H905,'DB-주간 퀘스트'!$F$6:$H$15,3,0),IF(H905='DB-주간 퀘스트'!$F$8,VLOOKUP(F905,'DB-방치 재화'!$B$3:$H$1698,7,0)*VLOOKUP(H905,'DB-주간 퀘스트'!$F$6:$H$15,3,0),VLOOKUP(H905,'DB-주간 퀘스트'!$F$6:$H$15,3,0)))))/7,"0")</f>
        <v>84.511904761904773</v>
      </c>
      <c r="L905" s="29">
        <f t="array" ref="L905">_xlfn.IFNA(IF(H905='DB-아스니아 미션'!$F$8,VLOOKUP('주요 재화 수급처 관리'!$F$10:$F$11,'DB-방치 재화'!$B$3:$H$1698,6,0)*'DB-아스니아 미션'!$H$8,VLOOKUP('주요 재화 수급처 관리'!$H$10:$H$11,'DB-아스니아 미션'!$F$7:$H$10,3,0)),"0")/7</f>
        <v>274.28571428571428</v>
      </c>
      <c r="M905" s="29">
        <f>(((VLOOKUP(F905,'DB-방치 재화'!$B$3:$I$1698,8,0)+8)*(VLOOKUP(H905,'DB-파견 작전실'!$L$8:$M$14,2,0)))*D905)</f>
        <v>316.57253333333335</v>
      </c>
      <c r="N905" s="29">
        <f>_xlfn.IFNA(IF(C905&lt;'DB-선물'!$E$5,VLOOKUP('주요 재화 수급처 관리'!$H$10,'DB-선물'!$G$6:$I$9,3,0),(IF('DB-선물'!$E$11&lt;=C905&lt;'DB-선물'!E851,VLOOKUP('주요 재화 수급처 관리'!$H$10,'DB-선물'!$G$12:$I$15,3,0),VLOOKUP(H905,'DB-선물'!$G$18:$I$21,3,0)))),"0")*6*D905</f>
        <v>0</v>
      </c>
      <c r="O905" s="29">
        <f t="array" ref="O905">(_xlfn.IFNA((VLOOKUP((INDEX('DB-메모리얼'!$F$5:$F$98,MATCH(MIN(ABS('DB-메모리얼'!$F$5:$F$98-'주요 재화 수급처 관리'!$C$10)),ABS('DB-메모리얼'!$F$5:$F$98-'주요 재화 수급처 관리'!$C$10),0))),'DB-메모리얼'!$F$5:$K$98,MATCH(H905,'DB-메모리얼'!$H$3:$K$3,0)+2,0)),"0"))*D905/14</f>
        <v>0</v>
      </c>
      <c r="P905" s="29">
        <f t="shared" si="34"/>
        <v>1028</v>
      </c>
      <c r="Q905" s="299">
        <f t="shared" si="35"/>
        <v>25283.88181904762</v>
      </c>
    </row>
    <row r="906" spans="2:17" ht="18" thickTop="1" thickBot="1" x14ac:dyDescent="0.35">
      <c r="B906" s="22" t="s">
        <v>1613</v>
      </c>
      <c r="C906" s="116">
        <v>275</v>
      </c>
      <c r="D906" s="323">
        <v>1</v>
      </c>
      <c r="E906" s="17"/>
      <c r="F906" s="276">
        <f>VLOOKUP(C906,'DB-캐릭터별 스테이지 매칭'!$E$3:$F$302,2,0)</f>
        <v>1474</v>
      </c>
      <c r="G906" s="276" t="str">
        <f>VLOOKUP(F906,'DB-캐릭터별 스테이지 매칭'!$I$3:$L$1698,4,0)</f>
        <v>29-18</v>
      </c>
      <c r="H906" s="276">
        <f>_xlfn.IFNA(VLOOKUP(B906,'DB-서식용'!$D$4:$E$12,2,0),"")</f>
        <v>1040410001</v>
      </c>
      <c r="I906" s="29">
        <f>IFERROR((VLOOKUP(F906,'DB-방치 재화'!$B$3:$I$1800,(MATCH(H906,'DB-방치 재화'!$F$1:$I$1,0)+4),0))*60*24*D906,"0")*(1.7+1.58)</f>
        <v>23360.160000000003</v>
      </c>
      <c r="J906" s="29">
        <f>_xlfn.IFNA(IF(H906='DB-일일 퀘스트'!$F$6,VLOOKUP(F906,'DB-방치 재화'!$B$3:$H$1698,5,0)*VLOOKUP(H906,'DB-일일 퀘스트'!$F$6:$H$13,3,0),IF(H906='DB-일일 퀘스트'!$F$7,VLOOKUP(F906,'DB-방치 재화'!$B$3:$H$1698,6,0)*VLOOKUP(H906,'DB-일일 퀘스트'!$F$6:$H$13,3,0),IF(H906='DB-일일 퀘스트'!$F$8,VLOOKUP(F906,'DB-방치 재화'!$B$3:$H$1698,7,0)*VLOOKUP(H906,'DB-일일 퀘스트'!$F$6:$H$13,3,0),VLOOKUP(H906,'DB-일일 퀘스트'!$F$6:$H$13,3,0)))),"0")</f>
        <v>296.75</v>
      </c>
      <c r="K906" s="29">
        <f>_xlfn.IFNA((IF(H906='DB-주간 퀘스트'!$F$6,VLOOKUP(F906,'DB-방치 재화'!$B$3:$H$1698,5,0)*VLOOKUP(H906,'DB-주간 퀘스트'!$F$6:$H$15,3,0),IF(H906='DB-주간 퀘스트'!$F$7,VLOOKUP(F906,'DB-방치 재화'!$B$3:$H$1698,6,0)*VLOOKUP(H906,'DB-주간 퀘스트'!$F$6:$H$15,3,0),IF(H906='DB-주간 퀘스트'!$F$8,VLOOKUP(F906,'DB-방치 재화'!$B$3:$H$1698,7,0)*VLOOKUP(H906,'DB-주간 퀘스트'!$F$6:$H$15,3,0),VLOOKUP(H906,'DB-주간 퀘스트'!$F$6:$H$15,3,0)))))/7,"0")</f>
        <v>84.785714285714292</v>
      </c>
      <c r="L906" s="29">
        <f t="array" ref="L906">_xlfn.IFNA(IF(H906='DB-아스니아 미션'!$F$8,VLOOKUP('주요 재화 수급처 관리'!$F$10:$F$11,'DB-방치 재화'!$B$3:$H$1698,6,0)*'DB-아스니아 미션'!$H$8,VLOOKUP('주요 재화 수급처 관리'!$H$10:$H$11,'DB-아스니아 미션'!$F$7:$H$10,3,0)),"0")/7</f>
        <v>274.28571428571428</v>
      </c>
      <c r="M906" s="29">
        <f>(((VLOOKUP(F906,'DB-방치 재화'!$B$3:$I$1698,8,0)+8)*(VLOOKUP(H906,'DB-파견 작전실'!$L$8:$M$14,2,0)))*D906)</f>
        <v>316.57253333333335</v>
      </c>
      <c r="N906" s="29">
        <f>_xlfn.IFNA(IF(C906&lt;'DB-선물'!$E$5,VLOOKUP('주요 재화 수급처 관리'!$H$10,'DB-선물'!$G$6:$I$9,3,0),(IF('DB-선물'!$E$11&lt;=C906&lt;'DB-선물'!E852,VLOOKUP('주요 재화 수급처 관리'!$H$10,'DB-선물'!$G$12:$I$15,3,0),VLOOKUP(H906,'DB-선물'!$G$18:$I$21,3,0)))),"0")*6*D906</f>
        <v>0</v>
      </c>
      <c r="O906" s="29">
        <f t="array" ref="O906">(_xlfn.IFNA((VLOOKUP((INDEX('DB-메모리얼'!$F$5:$F$98,MATCH(MIN(ABS('DB-메모리얼'!$F$5:$F$98-'주요 재화 수급처 관리'!$C$10)),ABS('DB-메모리얼'!$F$5:$F$98-'주요 재화 수급처 관리'!$C$10),0))),'DB-메모리얼'!$F$5:$K$98,MATCH(H906,'DB-메모리얼'!$H$3:$K$3,0)+2,0)),"0"))*D906/14</f>
        <v>0</v>
      </c>
      <c r="P906" s="29">
        <f t="shared" si="34"/>
        <v>1028</v>
      </c>
      <c r="Q906" s="299">
        <f t="shared" si="35"/>
        <v>25360.553961904763</v>
      </c>
    </row>
    <row r="907" spans="2:17" ht="18" thickTop="1" thickBot="1" x14ac:dyDescent="0.35">
      <c r="B907" s="22" t="s">
        <v>1613</v>
      </c>
      <c r="C907" s="116">
        <v>276</v>
      </c>
      <c r="D907" s="323">
        <v>1</v>
      </c>
      <c r="E907" s="17"/>
      <c r="F907" s="276">
        <f>VLOOKUP(C907,'DB-캐릭터별 스테이지 매칭'!$E$3:$F$302,2,0)</f>
        <v>1483</v>
      </c>
      <c r="G907" s="276" t="str">
        <f>VLOOKUP(F907,'DB-캐릭터별 스테이지 매칭'!$I$3:$L$1698,4,0)</f>
        <v>29-27</v>
      </c>
      <c r="H907" s="276">
        <f>_xlfn.IFNA(VLOOKUP(B907,'DB-서식용'!$D$4:$E$12,2,0),"")</f>
        <v>1040410001</v>
      </c>
      <c r="I907" s="29">
        <f>IFERROR((VLOOKUP(F907,'DB-방치 재화'!$B$3:$I$1800,(MATCH(H907,'DB-방치 재화'!$F$1:$I$1,0)+4),0))*60*24*D907,"0")*(1.7+1.58)</f>
        <v>23445.440000000002</v>
      </c>
      <c r="J907" s="29">
        <f>_xlfn.IFNA(IF(H907='DB-일일 퀘스트'!$F$6,VLOOKUP(F907,'DB-방치 재화'!$B$3:$H$1698,5,0)*VLOOKUP(H907,'DB-일일 퀘스트'!$F$6:$H$13,3,0),IF(H907='DB-일일 퀘스트'!$F$7,VLOOKUP(F907,'DB-방치 재화'!$B$3:$H$1698,6,0)*VLOOKUP(H907,'DB-일일 퀘스트'!$F$6:$H$13,3,0),IF(H907='DB-일일 퀘스트'!$F$8,VLOOKUP(F907,'DB-방치 재화'!$B$3:$H$1698,7,0)*VLOOKUP(H907,'DB-일일 퀘스트'!$F$6:$H$13,3,0),VLOOKUP(H907,'DB-일일 퀘스트'!$F$6:$H$13,3,0)))),"0")</f>
        <v>297.83333333333331</v>
      </c>
      <c r="K907" s="29">
        <f>_xlfn.IFNA((IF(H907='DB-주간 퀘스트'!$F$6,VLOOKUP(F907,'DB-방치 재화'!$B$3:$H$1698,5,0)*VLOOKUP(H907,'DB-주간 퀘스트'!$F$6:$H$15,3,0),IF(H907='DB-주간 퀘스트'!$F$7,VLOOKUP(F907,'DB-방치 재화'!$B$3:$H$1698,6,0)*VLOOKUP(H907,'DB-주간 퀘스트'!$F$6:$H$15,3,0),IF(H907='DB-주간 퀘스트'!$F$8,VLOOKUP(F907,'DB-방치 재화'!$B$3:$H$1698,7,0)*VLOOKUP(H907,'DB-주간 퀘스트'!$F$6:$H$15,3,0),VLOOKUP(H907,'DB-주간 퀘스트'!$F$6:$H$15,3,0)))))/7,"0")</f>
        <v>85.095238095238088</v>
      </c>
      <c r="L907" s="29">
        <f t="array" ref="L907">_xlfn.IFNA(IF(H907='DB-아스니아 미션'!$F$8,VLOOKUP('주요 재화 수급처 관리'!$F$10:$F$11,'DB-방치 재화'!$B$3:$H$1698,6,0)*'DB-아스니아 미션'!$H$8,VLOOKUP('주요 재화 수급처 관리'!$H$10:$H$11,'DB-아스니아 미션'!$F$7:$H$10,3,0)),"0")/7</f>
        <v>274.28571428571428</v>
      </c>
      <c r="M907" s="29">
        <f>(((VLOOKUP(F907,'DB-방치 재화'!$B$3:$I$1698,8,0)+8)*(VLOOKUP(H907,'DB-파견 작전실'!$L$8:$M$14,2,0)))*D907)</f>
        <v>316.57253333333335</v>
      </c>
      <c r="N907" s="29">
        <f>_xlfn.IFNA(IF(C907&lt;'DB-선물'!$E$5,VLOOKUP('주요 재화 수급처 관리'!$H$10,'DB-선물'!$G$6:$I$9,3,0),(IF('DB-선물'!$E$11&lt;=C907&lt;'DB-선물'!E853,VLOOKUP('주요 재화 수급처 관리'!$H$10,'DB-선물'!$G$12:$I$15,3,0),VLOOKUP(H907,'DB-선물'!$G$18:$I$21,3,0)))),"0")*6*D907</f>
        <v>0</v>
      </c>
      <c r="O907" s="29">
        <f t="array" ref="O907">(_xlfn.IFNA((VLOOKUP((INDEX('DB-메모리얼'!$F$5:$F$98,MATCH(MIN(ABS('DB-메모리얼'!$F$5:$F$98-'주요 재화 수급처 관리'!$C$10)),ABS('DB-메모리얼'!$F$5:$F$98-'주요 재화 수급처 관리'!$C$10),0))),'DB-메모리얼'!$F$5:$K$98,MATCH(H907,'DB-메모리얼'!$H$3:$K$3,0)+2,0)),"0"))*D907/14</f>
        <v>0</v>
      </c>
      <c r="P907" s="29">
        <f t="shared" si="34"/>
        <v>1028</v>
      </c>
      <c r="Q907" s="299">
        <f t="shared" si="35"/>
        <v>25447.226819047617</v>
      </c>
    </row>
    <row r="908" spans="2:17" ht="18" thickTop="1" thickBot="1" x14ac:dyDescent="0.35">
      <c r="B908" s="22" t="s">
        <v>1613</v>
      </c>
      <c r="C908" s="116">
        <v>277</v>
      </c>
      <c r="D908" s="323">
        <v>1</v>
      </c>
      <c r="E908" s="17"/>
      <c r="F908" s="276">
        <f>VLOOKUP(C908,'DB-캐릭터별 스테이지 매칭'!$E$3:$F$302,2,0)</f>
        <v>1492</v>
      </c>
      <c r="G908" s="276" t="str">
        <f>VLOOKUP(F908,'DB-캐릭터별 스테이지 매칭'!$I$3:$L$1698,4,0)</f>
        <v>29-36</v>
      </c>
      <c r="H908" s="276">
        <f>_xlfn.IFNA(VLOOKUP(B908,'DB-서식용'!$D$4:$E$12,2,0),"")</f>
        <v>1040410001</v>
      </c>
      <c r="I908" s="29">
        <f>IFERROR((VLOOKUP(F908,'DB-방치 재화'!$B$3:$I$1800,(MATCH(H908,'DB-방치 재화'!$F$1:$I$1,0)+4),0))*60*24*D908,"0")*(1.7+1.58)</f>
        <v>23530.719999999998</v>
      </c>
      <c r="J908" s="29">
        <f>_xlfn.IFNA(IF(H908='DB-일일 퀘스트'!$F$6,VLOOKUP(F908,'DB-방치 재화'!$B$3:$H$1698,5,0)*VLOOKUP(H908,'DB-일일 퀘스트'!$F$6:$H$13,3,0),IF(H908='DB-일일 퀘스트'!$F$7,VLOOKUP(F908,'DB-방치 재화'!$B$3:$H$1698,6,0)*VLOOKUP(H908,'DB-일일 퀘스트'!$F$6:$H$13,3,0),IF(H908='DB-일일 퀘스트'!$F$8,VLOOKUP(F908,'DB-방치 재화'!$B$3:$H$1698,7,0)*VLOOKUP(H908,'DB-일일 퀘스트'!$F$6:$H$13,3,0),VLOOKUP(H908,'DB-일일 퀘스트'!$F$6:$H$13,3,0)))),"0")</f>
        <v>298.91666666666663</v>
      </c>
      <c r="K908" s="29">
        <f>_xlfn.IFNA((IF(H908='DB-주간 퀘스트'!$F$6,VLOOKUP(F908,'DB-방치 재화'!$B$3:$H$1698,5,0)*VLOOKUP(H908,'DB-주간 퀘스트'!$F$6:$H$15,3,0),IF(H908='DB-주간 퀘스트'!$F$7,VLOOKUP(F908,'DB-방치 재화'!$B$3:$H$1698,6,0)*VLOOKUP(H908,'DB-주간 퀘스트'!$F$6:$H$15,3,0),IF(H908='DB-주간 퀘스트'!$F$8,VLOOKUP(F908,'DB-방치 재화'!$B$3:$H$1698,7,0)*VLOOKUP(H908,'DB-주간 퀘스트'!$F$6:$H$15,3,0),VLOOKUP(H908,'DB-주간 퀘스트'!$F$6:$H$15,3,0)))))/7,"0")</f>
        <v>85.404761904761898</v>
      </c>
      <c r="L908" s="29">
        <f t="array" ref="L908">_xlfn.IFNA(IF(H908='DB-아스니아 미션'!$F$8,VLOOKUP('주요 재화 수급처 관리'!$F$10:$F$11,'DB-방치 재화'!$B$3:$H$1698,6,0)*'DB-아스니아 미션'!$H$8,VLOOKUP('주요 재화 수급처 관리'!$H$10:$H$11,'DB-아스니아 미션'!$F$7:$H$10,3,0)),"0")/7</f>
        <v>274.28571428571428</v>
      </c>
      <c r="M908" s="29">
        <f>(((VLOOKUP(F908,'DB-방치 재화'!$B$3:$I$1698,8,0)+8)*(VLOOKUP(H908,'DB-파견 작전실'!$L$8:$M$14,2,0)))*D908)</f>
        <v>316.57253333333335</v>
      </c>
      <c r="N908" s="29">
        <f>_xlfn.IFNA(IF(C908&lt;'DB-선물'!$E$5,VLOOKUP('주요 재화 수급처 관리'!$H$10,'DB-선물'!$G$6:$I$9,3,0),(IF('DB-선물'!$E$11&lt;=C908&lt;'DB-선물'!E854,VLOOKUP('주요 재화 수급처 관리'!$H$10,'DB-선물'!$G$12:$I$15,3,0),VLOOKUP(H908,'DB-선물'!$G$18:$I$21,3,0)))),"0")*6*D908</f>
        <v>0</v>
      </c>
      <c r="O908" s="29">
        <f t="array" ref="O908">(_xlfn.IFNA((VLOOKUP((INDEX('DB-메모리얼'!$F$5:$F$98,MATCH(MIN(ABS('DB-메모리얼'!$F$5:$F$98-'주요 재화 수급처 관리'!$C$10)),ABS('DB-메모리얼'!$F$5:$F$98-'주요 재화 수급처 관리'!$C$10),0))),'DB-메모리얼'!$F$5:$K$98,MATCH(H908,'DB-메모리얼'!$H$3:$K$3,0)+2,0)),"0"))*D908/14</f>
        <v>0</v>
      </c>
      <c r="P908" s="29">
        <f t="shared" si="34"/>
        <v>1028</v>
      </c>
      <c r="Q908" s="299">
        <f t="shared" si="35"/>
        <v>25533.899676190475</v>
      </c>
    </row>
    <row r="909" spans="2:17" ht="18" thickTop="1" thickBot="1" x14ac:dyDescent="0.35">
      <c r="B909" s="22" t="s">
        <v>1613</v>
      </c>
      <c r="C909" s="116">
        <v>278</v>
      </c>
      <c r="D909" s="323">
        <v>1</v>
      </c>
      <c r="E909" s="17"/>
      <c r="F909" s="276">
        <f>VLOOKUP(C909,'DB-캐릭터별 스테이지 매칭'!$E$3:$F$302,2,0)</f>
        <v>1500</v>
      </c>
      <c r="G909" s="276" t="str">
        <f>VLOOKUP(F909,'DB-캐릭터별 스테이지 매칭'!$I$3:$L$1698,4,0)</f>
        <v>29-44</v>
      </c>
      <c r="H909" s="276">
        <f>_xlfn.IFNA(VLOOKUP(B909,'DB-서식용'!$D$4:$E$12,2,0),"")</f>
        <v>1040410001</v>
      </c>
      <c r="I909" s="29">
        <f>IFERROR((VLOOKUP(F909,'DB-방치 재화'!$B$3:$I$1800,(MATCH(H909,'DB-방치 재화'!$F$1:$I$1,0)+4),0))*60*24*D909,"0")*(1.7+1.58)</f>
        <v>23606.160000000003</v>
      </c>
      <c r="J909" s="29">
        <f>_xlfn.IFNA(IF(H909='DB-일일 퀘스트'!$F$6,VLOOKUP(F909,'DB-방치 재화'!$B$3:$H$1698,5,0)*VLOOKUP(H909,'DB-일일 퀘스트'!$F$6:$H$13,3,0),IF(H909='DB-일일 퀘스트'!$F$7,VLOOKUP(F909,'DB-방치 재화'!$B$3:$H$1698,6,0)*VLOOKUP(H909,'DB-일일 퀘스트'!$F$6:$H$13,3,0),IF(H909='DB-일일 퀘스트'!$F$8,VLOOKUP(F909,'DB-방치 재화'!$B$3:$H$1698,7,0)*VLOOKUP(H909,'DB-일일 퀘스트'!$F$6:$H$13,3,0),VLOOKUP(H909,'DB-일일 퀘스트'!$F$6:$H$13,3,0)))),"0")</f>
        <v>299.875</v>
      </c>
      <c r="K909" s="29">
        <f>_xlfn.IFNA((IF(H909='DB-주간 퀘스트'!$F$6,VLOOKUP(F909,'DB-방치 재화'!$B$3:$H$1698,5,0)*VLOOKUP(H909,'DB-주간 퀘스트'!$F$6:$H$15,3,0),IF(H909='DB-주간 퀘스트'!$F$7,VLOOKUP(F909,'DB-방치 재화'!$B$3:$H$1698,6,0)*VLOOKUP(H909,'DB-주간 퀘스트'!$F$6:$H$15,3,0),IF(H909='DB-주간 퀘스트'!$F$8,VLOOKUP(F909,'DB-방치 재화'!$B$3:$H$1698,7,0)*VLOOKUP(H909,'DB-주간 퀘스트'!$F$6:$H$15,3,0),VLOOKUP(H909,'DB-주간 퀘스트'!$F$6:$H$15,3,0)))))/7,"0")</f>
        <v>85.678571428571431</v>
      </c>
      <c r="L909" s="29">
        <f t="array" ref="L909">_xlfn.IFNA(IF(H909='DB-아스니아 미션'!$F$8,VLOOKUP('주요 재화 수급처 관리'!$F$10:$F$11,'DB-방치 재화'!$B$3:$H$1698,6,0)*'DB-아스니아 미션'!$H$8,VLOOKUP('주요 재화 수급처 관리'!$H$10:$H$11,'DB-아스니아 미션'!$F$7:$H$10,3,0)),"0")/7</f>
        <v>274.28571428571428</v>
      </c>
      <c r="M909" s="29">
        <f>(((VLOOKUP(F909,'DB-방치 재화'!$B$3:$I$1698,8,0)+8)*(VLOOKUP(H909,'DB-파견 작전실'!$L$8:$M$14,2,0)))*D909)</f>
        <v>316.57253333333335</v>
      </c>
      <c r="N909" s="29">
        <f>_xlfn.IFNA(IF(C909&lt;'DB-선물'!$E$5,VLOOKUP('주요 재화 수급처 관리'!$H$10,'DB-선물'!$G$6:$I$9,3,0),(IF('DB-선물'!$E$11&lt;=C909&lt;'DB-선물'!E855,VLOOKUP('주요 재화 수급처 관리'!$H$10,'DB-선물'!$G$12:$I$15,3,0),VLOOKUP(H909,'DB-선물'!$G$18:$I$21,3,0)))),"0")*6*D909</f>
        <v>0</v>
      </c>
      <c r="O909" s="29">
        <f t="array" ref="O909">(_xlfn.IFNA((VLOOKUP((INDEX('DB-메모리얼'!$F$5:$F$98,MATCH(MIN(ABS('DB-메모리얼'!$F$5:$F$98-'주요 재화 수급처 관리'!$C$10)),ABS('DB-메모리얼'!$F$5:$F$98-'주요 재화 수급처 관리'!$C$10),0))),'DB-메모리얼'!$F$5:$K$98,MATCH(H909,'DB-메모리얼'!$H$3:$K$3,0)+2,0)),"0"))*D909/14</f>
        <v>0</v>
      </c>
      <c r="P909" s="29">
        <f t="shared" si="34"/>
        <v>1028</v>
      </c>
      <c r="Q909" s="299">
        <f t="shared" si="35"/>
        <v>25610.571819047622</v>
      </c>
    </row>
    <row r="910" spans="2:17" ht="18" thickTop="1" thickBot="1" x14ac:dyDescent="0.35">
      <c r="B910" s="22" t="s">
        <v>1613</v>
      </c>
      <c r="C910" s="116">
        <v>279</v>
      </c>
      <c r="D910" s="323">
        <v>1</v>
      </c>
      <c r="E910" s="17"/>
      <c r="F910" s="276">
        <f>VLOOKUP(C910,'DB-캐릭터별 스테이지 매칭'!$E$3:$F$302,2,0)</f>
        <v>1509</v>
      </c>
      <c r="G910" s="276" t="str">
        <f>VLOOKUP(F910,'DB-캐릭터별 스테이지 매칭'!$I$3:$L$1698,4,0)</f>
        <v>29-53</v>
      </c>
      <c r="H910" s="276">
        <f>_xlfn.IFNA(VLOOKUP(B910,'DB-서식용'!$D$4:$E$12,2,0),"")</f>
        <v>1040410001</v>
      </c>
      <c r="I910" s="29">
        <f>IFERROR((VLOOKUP(F910,'DB-방치 재화'!$B$3:$I$1800,(MATCH(H910,'DB-방치 재화'!$F$1:$I$1,0)+4),0))*60*24*D910,"0")*(1.7+1.58)</f>
        <v>23691.440000000006</v>
      </c>
      <c r="J910" s="29">
        <f>_xlfn.IFNA(IF(H910='DB-일일 퀘스트'!$F$6,VLOOKUP(F910,'DB-방치 재화'!$B$3:$H$1698,5,0)*VLOOKUP(H910,'DB-일일 퀘스트'!$F$6:$H$13,3,0),IF(H910='DB-일일 퀘스트'!$F$7,VLOOKUP(F910,'DB-방치 재화'!$B$3:$H$1698,6,0)*VLOOKUP(H910,'DB-일일 퀘스트'!$F$6:$H$13,3,0),IF(H910='DB-일일 퀘스트'!$F$8,VLOOKUP(F910,'DB-방치 재화'!$B$3:$H$1698,7,0)*VLOOKUP(H910,'DB-일일 퀘스트'!$F$6:$H$13,3,0),VLOOKUP(H910,'DB-일일 퀘스트'!$F$6:$H$13,3,0)))),"0")</f>
        <v>300.95833333333337</v>
      </c>
      <c r="K910" s="29">
        <f>_xlfn.IFNA((IF(H910='DB-주간 퀘스트'!$F$6,VLOOKUP(F910,'DB-방치 재화'!$B$3:$H$1698,5,0)*VLOOKUP(H910,'DB-주간 퀘스트'!$F$6:$H$15,3,0),IF(H910='DB-주간 퀘스트'!$F$7,VLOOKUP(F910,'DB-방치 재화'!$B$3:$H$1698,6,0)*VLOOKUP(H910,'DB-주간 퀘스트'!$F$6:$H$15,3,0),IF(H910='DB-주간 퀘스트'!$F$8,VLOOKUP(F910,'DB-방치 재화'!$B$3:$H$1698,7,0)*VLOOKUP(H910,'DB-주간 퀘스트'!$F$6:$H$15,3,0),VLOOKUP(H910,'DB-주간 퀘스트'!$F$6:$H$15,3,0)))))/7,"0")</f>
        <v>85.988095238095255</v>
      </c>
      <c r="L910" s="29">
        <f t="array" ref="L910">_xlfn.IFNA(IF(H910='DB-아스니아 미션'!$F$8,VLOOKUP('주요 재화 수급처 관리'!$F$10:$F$11,'DB-방치 재화'!$B$3:$H$1698,6,0)*'DB-아스니아 미션'!$H$8,VLOOKUP('주요 재화 수급처 관리'!$H$10:$H$11,'DB-아스니아 미션'!$F$7:$H$10,3,0)),"0")/7</f>
        <v>274.28571428571428</v>
      </c>
      <c r="M910" s="29">
        <f>(((VLOOKUP(F910,'DB-방치 재화'!$B$3:$I$1698,8,0)+8)*(VLOOKUP(H910,'DB-파견 작전실'!$L$8:$M$14,2,0)))*D910)</f>
        <v>316.57253333333335</v>
      </c>
      <c r="N910" s="29">
        <f>_xlfn.IFNA(IF(C910&lt;'DB-선물'!$E$5,VLOOKUP('주요 재화 수급처 관리'!$H$10,'DB-선물'!$G$6:$I$9,3,0),(IF('DB-선물'!$E$11&lt;=C910&lt;'DB-선물'!E856,VLOOKUP('주요 재화 수급처 관리'!$H$10,'DB-선물'!$G$12:$I$15,3,0),VLOOKUP(H910,'DB-선물'!$G$18:$I$21,3,0)))),"0")*6*D910</f>
        <v>0</v>
      </c>
      <c r="O910" s="29">
        <f t="array" ref="O910">(_xlfn.IFNA((VLOOKUP((INDEX('DB-메모리얼'!$F$5:$F$98,MATCH(MIN(ABS('DB-메모리얼'!$F$5:$F$98-'주요 재화 수급처 관리'!$C$10)),ABS('DB-메모리얼'!$F$5:$F$98-'주요 재화 수급처 관리'!$C$10),0))),'DB-메모리얼'!$F$5:$K$98,MATCH(H910,'DB-메모리얼'!$H$3:$K$3,0)+2,0)),"0"))*D910/14</f>
        <v>0</v>
      </c>
      <c r="P910" s="29">
        <f t="shared" si="34"/>
        <v>1028</v>
      </c>
      <c r="Q910" s="299">
        <f t="shared" si="35"/>
        <v>25697.244676190479</v>
      </c>
    </row>
    <row r="911" spans="2:17" ht="18" thickTop="1" thickBot="1" x14ac:dyDescent="0.35">
      <c r="B911" s="22" t="s">
        <v>1613</v>
      </c>
      <c r="C911" s="5">
        <v>280</v>
      </c>
      <c r="D911" s="323">
        <v>1</v>
      </c>
      <c r="E911" s="17"/>
      <c r="F911" s="276">
        <f>VLOOKUP(C911,'DB-캐릭터별 스테이지 매칭'!$E$3:$F$302,2,0)</f>
        <v>1518</v>
      </c>
      <c r="G911" s="276" t="str">
        <f>VLOOKUP(F911,'DB-캐릭터별 스테이지 매칭'!$I$3:$L$1698,4,0)</f>
        <v>30-2</v>
      </c>
      <c r="H911" s="276">
        <f>_xlfn.IFNA(VLOOKUP(B911,'DB-서식용'!$D$4:$E$12,2,0),"")</f>
        <v>1040410001</v>
      </c>
      <c r="I911" s="29">
        <f>IFERROR((VLOOKUP(F911,'DB-방치 재화'!$B$3:$I$1800,(MATCH(H911,'DB-방치 재화'!$F$1:$I$1,0)+4),0))*60*24*D911,"0")*(1.7+1.58)</f>
        <v>23773.440000000002</v>
      </c>
      <c r="J911" s="29">
        <f>_xlfn.IFNA(IF(H911='DB-일일 퀘스트'!$F$6,VLOOKUP(F911,'DB-방치 재화'!$B$3:$H$1698,5,0)*VLOOKUP(H911,'DB-일일 퀘스트'!$F$6:$H$13,3,0),IF(H911='DB-일일 퀘스트'!$F$7,VLOOKUP(F911,'DB-방치 재화'!$B$3:$H$1698,6,0)*VLOOKUP(H911,'DB-일일 퀘스트'!$F$6:$H$13,3,0),IF(H911='DB-일일 퀘스트'!$F$8,VLOOKUP(F911,'DB-방치 재화'!$B$3:$H$1698,7,0)*VLOOKUP(H911,'DB-일일 퀘스트'!$F$6:$H$13,3,0),VLOOKUP(H911,'DB-일일 퀘스트'!$F$6:$H$13,3,0)))),"0")</f>
        <v>302</v>
      </c>
      <c r="K911" s="29">
        <f>_xlfn.IFNA((IF(H911='DB-주간 퀘스트'!$F$6,VLOOKUP(F911,'DB-방치 재화'!$B$3:$H$1698,5,0)*VLOOKUP(H911,'DB-주간 퀘스트'!$F$6:$H$15,3,0),IF(H911='DB-주간 퀘스트'!$F$7,VLOOKUP(F911,'DB-방치 재화'!$B$3:$H$1698,6,0)*VLOOKUP(H911,'DB-주간 퀘스트'!$F$6:$H$15,3,0),IF(H911='DB-주간 퀘스트'!$F$8,VLOOKUP(F911,'DB-방치 재화'!$B$3:$H$1698,7,0)*VLOOKUP(H911,'DB-주간 퀘스트'!$F$6:$H$15,3,0),VLOOKUP(H911,'DB-주간 퀘스트'!$F$6:$H$15,3,0)))))/7,"0")</f>
        <v>86.285714285714292</v>
      </c>
      <c r="L911" s="29">
        <f t="array" ref="L911">_xlfn.IFNA(IF(H911='DB-아스니아 미션'!$F$8,VLOOKUP('주요 재화 수급처 관리'!$F$10:$F$11,'DB-방치 재화'!$B$3:$H$1698,6,0)*'DB-아스니아 미션'!$H$8,VLOOKUP('주요 재화 수급처 관리'!$H$10:$H$11,'DB-아스니아 미션'!$F$7:$H$10,3,0)),"0")/7</f>
        <v>274.28571428571428</v>
      </c>
      <c r="M911" s="29">
        <f>(((VLOOKUP(F911,'DB-방치 재화'!$B$3:$I$1698,8,0)+8)*(VLOOKUP(H911,'DB-파견 작전실'!$L$8:$M$14,2,0)))*D911)</f>
        <v>316.57253333333335</v>
      </c>
      <c r="N911" s="29">
        <f>_xlfn.IFNA(IF(C911&lt;'DB-선물'!$E$5,VLOOKUP('주요 재화 수급처 관리'!$H$10,'DB-선물'!$G$6:$I$9,3,0),(IF('DB-선물'!$E$11&lt;=C911&lt;'DB-선물'!E857,VLOOKUP('주요 재화 수급처 관리'!$H$10,'DB-선물'!$G$12:$I$15,3,0),VLOOKUP(H911,'DB-선물'!$G$18:$I$21,3,0)))),"0")*6*D911</f>
        <v>0</v>
      </c>
      <c r="O911" s="29">
        <f t="array" ref="O911">(_xlfn.IFNA((VLOOKUP((INDEX('DB-메모리얼'!$F$5:$F$98,MATCH(MIN(ABS('DB-메모리얼'!$F$5:$F$98-'주요 재화 수급처 관리'!$C$10)),ABS('DB-메모리얼'!$F$5:$F$98-'주요 재화 수급처 관리'!$C$10),0))),'DB-메모리얼'!$F$5:$K$98,MATCH(H911,'DB-메모리얼'!$H$3:$K$3,0)+2,0)),"0"))*D911/14</f>
        <v>0</v>
      </c>
      <c r="P911" s="29">
        <f t="shared" si="34"/>
        <v>1028</v>
      </c>
      <c r="Q911" s="299">
        <f t="shared" si="35"/>
        <v>25780.583961904762</v>
      </c>
    </row>
    <row r="912" spans="2:17" ht="18" thickTop="1" thickBot="1" x14ac:dyDescent="0.35">
      <c r="B912" s="22" t="s">
        <v>1613</v>
      </c>
      <c r="C912" s="5">
        <v>281</v>
      </c>
      <c r="D912" s="323">
        <v>1</v>
      </c>
      <c r="E912" s="17"/>
      <c r="F912" s="276">
        <f>VLOOKUP(C912,'DB-캐릭터별 스테이지 매칭'!$E$3:$F$302,2,0)</f>
        <v>1526</v>
      </c>
      <c r="G912" s="276" t="str">
        <f>VLOOKUP(F912,'DB-캐릭터별 스테이지 매칭'!$I$3:$L$1698,4,0)</f>
        <v>30-10</v>
      </c>
      <c r="H912" s="276">
        <f>_xlfn.IFNA(VLOOKUP(B912,'DB-서식용'!$D$4:$E$12,2,0),"")</f>
        <v>1040410001</v>
      </c>
      <c r="I912" s="29">
        <f>IFERROR((VLOOKUP(F912,'DB-방치 재화'!$B$3:$I$1800,(MATCH(H912,'DB-방치 재화'!$F$1:$I$1,0)+4),0))*60*24*D912,"0")*(1.7+1.58)</f>
        <v>23848.880000000005</v>
      </c>
      <c r="J912" s="29">
        <f>_xlfn.IFNA(IF(H912='DB-일일 퀘스트'!$F$6,VLOOKUP(F912,'DB-방치 재화'!$B$3:$H$1698,5,0)*VLOOKUP(H912,'DB-일일 퀘스트'!$F$6:$H$13,3,0),IF(H912='DB-일일 퀘스트'!$F$7,VLOOKUP(F912,'DB-방치 재화'!$B$3:$H$1698,6,0)*VLOOKUP(H912,'DB-일일 퀘스트'!$F$6:$H$13,3,0),IF(H912='DB-일일 퀘스트'!$F$8,VLOOKUP(F912,'DB-방치 재화'!$B$3:$H$1698,7,0)*VLOOKUP(H912,'DB-일일 퀘스트'!$F$6:$H$13,3,0),VLOOKUP(H912,'DB-일일 퀘스트'!$F$6:$H$13,3,0)))),"0")</f>
        <v>302.95833333333337</v>
      </c>
      <c r="K912" s="29">
        <f>_xlfn.IFNA((IF(H912='DB-주간 퀘스트'!$F$6,VLOOKUP(F912,'DB-방치 재화'!$B$3:$H$1698,5,0)*VLOOKUP(H912,'DB-주간 퀘스트'!$F$6:$H$15,3,0),IF(H912='DB-주간 퀘스트'!$F$7,VLOOKUP(F912,'DB-방치 재화'!$B$3:$H$1698,6,0)*VLOOKUP(H912,'DB-주간 퀘스트'!$F$6:$H$15,3,0),IF(H912='DB-주간 퀘스트'!$F$8,VLOOKUP(F912,'DB-방치 재화'!$B$3:$H$1698,7,0)*VLOOKUP(H912,'DB-주간 퀘스트'!$F$6:$H$15,3,0),VLOOKUP(H912,'DB-주간 퀘스트'!$F$6:$H$15,3,0)))))/7,"0")</f>
        <v>86.559523809523824</v>
      </c>
      <c r="L912" s="29">
        <f t="array" ref="L912">_xlfn.IFNA(IF(H912='DB-아스니아 미션'!$F$8,VLOOKUP('주요 재화 수급처 관리'!$F$10:$F$11,'DB-방치 재화'!$B$3:$H$1698,6,0)*'DB-아스니아 미션'!$H$8,VLOOKUP('주요 재화 수급처 관리'!$H$10:$H$11,'DB-아스니아 미션'!$F$7:$H$10,3,0)),"0")/7</f>
        <v>274.28571428571428</v>
      </c>
      <c r="M912" s="29">
        <f>(((VLOOKUP(F912,'DB-방치 재화'!$B$3:$I$1698,8,0)+8)*(VLOOKUP(H912,'DB-파견 작전실'!$L$8:$M$14,2,0)))*D912)</f>
        <v>316.57253333333335</v>
      </c>
      <c r="N912" s="29">
        <f>_xlfn.IFNA(IF(C912&lt;'DB-선물'!$E$5,VLOOKUP('주요 재화 수급처 관리'!$H$10,'DB-선물'!$G$6:$I$9,3,0),(IF('DB-선물'!$E$11&lt;=C912&lt;'DB-선물'!E858,VLOOKUP('주요 재화 수급처 관리'!$H$10,'DB-선물'!$G$12:$I$15,3,0),VLOOKUP(H912,'DB-선물'!$G$18:$I$21,3,0)))),"0")*6*D912</f>
        <v>0</v>
      </c>
      <c r="O912" s="29">
        <f t="array" ref="O912">(_xlfn.IFNA((VLOOKUP((INDEX('DB-메모리얼'!$F$5:$F$98,MATCH(MIN(ABS('DB-메모리얼'!$F$5:$F$98-'주요 재화 수급처 관리'!$C$10)),ABS('DB-메모리얼'!$F$5:$F$98-'주요 재화 수급처 관리'!$C$10),0))),'DB-메모리얼'!$F$5:$K$98,MATCH(H912,'DB-메모리얼'!$H$3:$K$3,0)+2,0)),"0"))*D912/14</f>
        <v>0</v>
      </c>
      <c r="P912" s="29">
        <f t="shared" si="34"/>
        <v>1028</v>
      </c>
      <c r="Q912" s="299">
        <f t="shared" si="35"/>
        <v>25857.256104761906</v>
      </c>
    </row>
    <row r="913" spans="2:17" ht="18" thickTop="1" thickBot="1" x14ac:dyDescent="0.35">
      <c r="B913" s="22" t="s">
        <v>1613</v>
      </c>
      <c r="C913" s="5">
        <v>282</v>
      </c>
      <c r="D913" s="323">
        <v>1</v>
      </c>
      <c r="E913" s="17"/>
      <c r="F913" s="276">
        <f>VLOOKUP(C913,'DB-캐릭터별 스테이지 매칭'!$E$3:$F$302,2,0)</f>
        <v>1535</v>
      </c>
      <c r="G913" s="276" t="str">
        <f>VLOOKUP(F913,'DB-캐릭터별 스테이지 매칭'!$I$3:$L$1698,4,0)</f>
        <v>30-19</v>
      </c>
      <c r="H913" s="276">
        <f>_xlfn.IFNA(VLOOKUP(B913,'DB-서식용'!$D$4:$E$12,2,0),"")</f>
        <v>1040410001</v>
      </c>
      <c r="I913" s="29">
        <f>IFERROR((VLOOKUP(F913,'DB-방치 재화'!$B$3:$I$1800,(MATCH(H913,'DB-방치 재화'!$F$1:$I$1,0)+4),0))*60*24*D913,"0")*(1.7+1.58)</f>
        <v>23934.160000000003</v>
      </c>
      <c r="J913" s="29">
        <f>_xlfn.IFNA(IF(H913='DB-일일 퀘스트'!$F$6,VLOOKUP(F913,'DB-방치 재화'!$B$3:$H$1698,5,0)*VLOOKUP(H913,'DB-일일 퀘스트'!$F$6:$H$13,3,0),IF(H913='DB-일일 퀘스트'!$F$7,VLOOKUP(F913,'DB-방치 재화'!$B$3:$H$1698,6,0)*VLOOKUP(H913,'DB-일일 퀘스트'!$F$6:$H$13,3,0),IF(H913='DB-일일 퀘스트'!$F$8,VLOOKUP(F913,'DB-방치 재화'!$B$3:$H$1698,7,0)*VLOOKUP(H913,'DB-일일 퀘스트'!$F$6:$H$13,3,0),VLOOKUP(H913,'DB-일일 퀘스트'!$F$6:$H$13,3,0)))),"0")</f>
        <v>304.04166666666669</v>
      </c>
      <c r="K913" s="29">
        <f>_xlfn.IFNA((IF(H913='DB-주간 퀘스트'!$F$6,VLOOKUP(F913,'DB-방치 재화'!$B$3:$H$1698,5,0)*VLOOKUP(H913,'DB-주간 퀘스트'!$F$6:$H$15,3,0),IF(H913='DB-주간 퀘스트'!$F$7,VLOOKUP(F913,'DB-방치 재화'!$B$3:$H$1698,6,0)*VLOOKUP(H913,'DB-주간 퀘스트'!$F$6:$H$15,3,0),IF(H913='DB-주간 퀘스트'!$F$8,VLOOKUP(F913,'DB-방치 재화'!$B$3:$H$1698,7,0)*VLOOKUP(H913,'DB-주간 퀘스트'!$F$6:$H$15,3,0),VLOOKUP(H913,'DB-주간 퀘스트'!$F$6:$H$15,3,0)))))/7,"0")</f>
        <v>86.86904761904762</v>
      </c>
      <c r="L913" s="29">
        <f t="array" ref="L913">_xlfn.IFNA(IF(H913='DB-아스니아 미션'!$F$8,VLOOKUP('주요 재화 수급처 관리'!$F$10:$F$11,'DB-방치 재화'!$B$3:$H$1698,6,0)*'DB-아스니아 미션'!$H$8,VLOOKUP('주요 재화 수급처 관리'!$H$10:$H$11,'DB-아스니아 미션'!$F$7:$H$10,3,0)),"0")/7</f>
        <v>274.28571428571428</v>
      </c>
      <c r="M913" s="29">
        <f>(((VLOOKUP(F913,'DB-방치 재화'!$B$3:$I$1698,8,0)+8)*(VLOOKUP(H913,'DB-파견 작전실'!$L$8:$M$14,2,0)))*D913)</f>
        <v>316.57253333333335</v>
      </c>
      <c r="N913" s="29">
        <f>_xlfn.IFNA(IF(C913&lt;'DB-선물'!$E$5,VLOOKUP('주요 재화 수급처 관리'!$H$10,'DB-선물'!$G$6:$I$9,3,0),(IF('DB-선물'!$E$11&lt;=C913&lt;'DB-선물'!E859,VLOOKUP('주요 재화 수급처 관리'!$H$10,'DB-선물'!$G$12:$I$15,3,0),VLOOKUP(H913,'DB-선물'!$G$18:$I$21,3,0)))),"0")*6*D913</f>
        <v>0</v>
      </c>
      <c r="O913" s="29">
        <f t="array" ref="O913">(_xlfn.IFNA((VLOOKUP((INDEX('DB-메모리얼'!$F$5:$F$98,MATCH(MIN(ABS('DB-메모리얼'!$F$5:$F$98-'주요 재화 수급처 관리'!$C$10)),ABS('DB-메모리얼'!$F$5:$F$98-'주요 재화 수급처 관리'!$C$10),0))),'DB-메모리얼'!$F$5:$K$98,MATCH(H913,'DB-메모리얼'!$H$3:$K$3,0)+2,0)),"0"))*D913/14</f>
        <v>0</v>
      </c>
      <c r="P913" s="29">
        <f t="shared" si="34"/>
        <v>1028</v>
      </c>
      <c r="Q913" s="299">
        <f t="shared" si="35"/>
        <v>25943.928961904763</v>
      </c>
    </row>
    <row r="914" spans="2:17" ht="18" thickTop="1" thickBot="1" x14ac:dyDescent="0.35">
      <c r="B914" s="22" t="s">
        <v>1613</v>
      </c>
      <c r="C914" s="5">
        <v>283</v>
      </c>
      <c r="D914" s="323">
        <v>1</v>
      </c>
      <c r="E914" s="17"/>
      <c r="F914" s="276">
        <f>VLOOKUP(C914,'DB-캐릭터별 스테이지 매칭'!$E$3:$F$302,2,0)</f>
        <v>1544</v>
      </c>
      <c r="G914" s="276" t="str">
        <f>VLOOKUP(F914,'DB-캐릭터별 스테이지 매칭'!$I$3:$L$1698,4,0)</f>
        <v>30-28</v>
      </c>
      <c r="H914" s="276">
        <f>_xlfn.IFNA(VLOOKUP(B914,'DB-서식용'!$D$4:$E$12,2,0),"")</f>
        <v>1040410001</v>
      </c>
      <c r="I914" s="29">
        <f>IFERROR((VLOOKUP(F914,'DB-방치 재화'!$B$3:$I$1800,(MATCH(H914,'DB-방치 재화'!$F$1:$I$1,0)+4),0))*60*24*D914,"0")*(1.7+1.58)</f>
        <v>24019.440000000002</v>
      </c>
      <c r="J914" s="29">
        <f>_xlfn.IFNA(IF(H914='DB-일일 퀘스트'!$F$6,VLOOKUP(F914,'DB-방치 재화'!$B$3:$H$1698,5,0)*VLOOKUP(H914,'DB-일일 퀘스트'!$F$6:$H$13,3,0),IF(H914='DB-일일 퀘스트'!$F$7,VLOOKUP(F914,'DB-방치 재화'!$B$3:$H$1698,6,0)*VLOOKUP(H914,'DB-일일 퀘스트'!$F$6:$H$13,3,0),IF(H914='DB-일일 퀘스트'!$F$8,VLOOKUP(F914,'DB-방치 재화'!$B$3:$H$1698,7,0)*VLOOKUP(H914,'DB-일일 퀘스트'!$F$6:$H$13,3,0),VLOOKUP(H914,'DB-일일 퀘스트'!$F$6:$H$13,3,0)))),"0")</f>
        <v>305.125</v>
      </c>
      <c r="K914" s="29">
        <f>_xlfn.IFNA((IF(H914='DB-주간 퀘스트'!$F$6,VLOOKUP(F914,'DB-방치 재화'!$B$3:$H$1698,5,0)*VLOOKUP(H914,'DB-주간 퀘스트'!$F$6:$H$15,3,0),IF(H914='DB-주간 퀘스트'!$F$7,VLOOKUP(F914,'DB-방치 재화'!$B$3:$H$1698,6,0)*VLOOKUP(H914,'DB-주간 퀘스트'!$F$6:$H$15,3,0),IF(H914='DB-주간 퀘스트'!$F$8,VLOOKUP(F914,'DB-방치 재화'!$B$3:$H$1698,7,0)*VLOOKUP(H914,'DB-주간 퀘스트'!$F$6:$H$15,3,0),VLOOKUP(H914,'DB-주간 퀘스트'!$F$6:$H$15,3,0)))))/7,"0")</f>
        <v>87.178571428571431</v>
      </c>
      <c r="L914" s="29">
        <f t="array" ref="L914">_xlfn.IFNA(IF(H914='DB-아스니아 미션'!$F$8,VLOOKUP('주요 재화 수급처 관리'!$F$10:$F$11,'DB-방치 재화'!$B$3:$H$1698,6,0)*'DB-아스니아 미션'!$H$8,VLOOKUP('주요 재화 수급처 관리'!$H$10:$H$11,'DB-아스니아 미션'!$F$7:$H$10,3,0)),"0")/7</f>
        <v>274.28571428571428</v>
      </c>
      <c r="M914" s="29">
        <f>(((VLOOKUP(F914,'DB-방치 재화'!$B$3:$I$1698,8,0)+8)*(VLOOKUP(H914,'DB-파견 작전실'!$L$8:$M$14,2,0)))*D914)</f>
        <v>316.57253333333335</v>
      </c>
      <c r="N914" s="29">
        <f>_xlfn.IFNA(IF(C914&lt;'DB-선물'!$E$5,VLOOKUP('주요 재화 수급처 관리'!$H$10,'DB-선물'!$G$6:$I$9,3,0),(IF('DB-선물'!$E$11&lt;=C914&lt;'DB-선물'!E860,VLOOKUP('주요 재화 수급처 관리'!$H$10,'DB-선물'!$G$12:$I$15,3,0),VLOOKUP(H914,'DB-선물'!$G$18:$I$21,3,0)))),"0")*6*D914</f>
        <v>0</v>
      </c>
      <c r="O914" s="29">
        <f t="array" ref="O914">(_xlfn.IFNA((VLOOKUP((INDEX('DB-메모리얼'!$F$5:$F$98,MATCH(MIN(ABS('DB-메모리얼'!$F$5:$F$98-'주요 재화 수급처 관리'!$C$10)),ABS('DB-메모리얼'!$F$5:$F$98-'주요 재화 수급처 관리'!$C$10),0))),'DB-메모리얼'!$F$5:$K$98,MATCH(H914,'DB-메모리얼'!$H$3:$K$3,0)+2,0)),"0"))*D914/14</f>
        <v>0</v>
      </c>
      <c r="P914" s="29">
        <f t="shared" si="34"/>
        <v>1028</v>
      </c>
      <c r="Q914" s="299">
        <f t="shared" si="35"/>
        <v>26030.601819047621</v>
      </c>
    </row>
    <row r="915" spans="2:17" ht="18" thickTop="1" thickBot="1" x14ac:dyDescent="0.35">
      <c r="B915" s="22" t="s">
        <v>1613</v>
      </c>
      <c r="C915" s="5">
        <v>284</v>
      </c>
      <c r="D915" s="323">
        <v>1</v>
      </c>
      <c r="E915" s="17"/>
      <c r="F915" s="276">
        <f>VLOOKUP(C915,'DB-캐릭터별 스테이지 매칭'!$E$3:$F$302,2,0)</f>
        <v>1553</v>
      </c>
      <c r="G915" s="276" t="str">
        <f>VLOOKUP(F915,'DB-캐릭터별 스테이지 매칭'!$I$3:$L$1698,4,0)</f>
        <v>30-37</v>
      </c>
      <c r="H915" s="276">
        <f>_xlfn.IFNA(VLOOKUP(B915,'DB-서식용'!$D$4:$E$12,2,0),"")</f>
        <v>1040410001</v>
      </c>
      <c r="I915" s="29">
        <f>IFERROR((VLOOKUP(F915,'DB-방치 재화'!$B$3:$I$1800,(MATCH(H915,'DB-방치 재화'!$F$1:$I$1,0)+4),0))*60*24*D915,"0")*(1.7+1.58)</f>
        <v>24104.720000000001</v>
      </c>
      <c r="J915" s="29">
        <f>_xlfn.IFNA(IF(H915='DB-일일 퀘스트'!$F$6,VLOOKUP(F915,'DB-방치 재화'!$B$3:$H$1698,5,0)*VLOOKUP(H915,'DB-일일 퀘스트'!$F$6:$H$13,3,0),IF(H915='DB-일일 퀘스트'!$F$7,VLOOKUP(F915,'DB-방치 재화'!$B$3:$H$1698,6,0)*VLOOKUP(H915,'DB-일일 퀘스트'!$F$6:$H$13,3,0),IF(H915='DB-일일 퀘스트'!$F$8,VLOOKUP(F915,'DB-방치 재화'!$B$3:$H$1698,7,0)*VLOOKUP(H915,'DB-일일 퀘스트'!$F$6:$H$13,3,0),VLOOKUP(H915,'DB-일일 퀘스트'!$F$6:$H$13,3,0)))),"0")</f>
        <v>306.20833333333331</v>
      </c>
      <c r="K915" s="29">
        <f>_xlfn.IFNA((IF(H915='DB-주간 퀘스트'!$F$6,VLOOKUP(F915,'DB-방치 재화'!$B$3:$H$1698,5,0)*VLOOKUP(H915,'DB-주간 퀘스트'!$F$6:$H$15,3,0),IF(H915='DB-주간 퀘스트'!$F$7,VLOOKUP(F915,'DB-방치 재화'!$B$3:$H$1698,6,0)*VLOOKUP(H915,'DB-주간 퀘스트'!$F$6:$H$15,3,0),IF(H915='DB-주간 퀘스트'!$F$8,VLOOKUP(F915,'DB-방치 재화'!$B$3:$H$1698,7,0)*VLOOKUP(H915,'DB-주간 퀘스트'!$F$6:$H$15,3,0),VLOOKUP(H915,'DB-주간 퀘스트'!$F$6:$H$15,3,0)))))/7,"0")</f>
        <v>87.488095238095227</v>
      </c>
      <c r="L915" s="29">
        <f t="array" ref="L915">_xlfn.IFNA(IF(H915='DB-아스니아 미션'!$F$8,VLOOKUP('주요 재화 수급처 관리'!$F$10:$F$11,'DB-방치 재화'!$B$3:$H$1698,6,0)*'DB-아스니아 미션'!$H$8,VLOOKUP('주요 재화 수급처 관리'!$H$10:$H$11,'DB-아스니아 미션'!$F$7:$H$10,3,0)),"0")/7</f>
        <v>274.28571428571428</v>
      </c>
      <c r="M915" s="29">
        <f>(((VLOOKUP(F915,'DB-방치 재화'!$B$3:$I$1698,8,0)+8)*(VLOOKUP(H915,'DB-파견 작전실'!$L$8:$M$14,2,0)))*D915)</f>
        <v>316.57253333333335</v>
      </c>
      <c r="N915" s="29">
        <f>_xlfn.IFNA(IF(C915&lt;'DB-선물'!$E$5,VLOOKUP('주요 재화 수급처 관리'!$H$10,'DB-선물'!$G$6:$I$9,3,0),(IF('DB-선물'!$E$11&lt;=C915&lt;'DB-선물'!E861,VLOOKUP('주요 재화 수급처 관리'!$H$10,'DB-선물'!$G$12:$I$15,3,0),VLOOKUP(H915,'DB-선물'!$G$18:$I$21,3,0)))),"0")*6*D915</f>
        <v>0</v>
      </c>
      <c r="O915" s="29">
        <f t="array" ref="O915">(_xlfn.IFNA((VLOOKUP((INDEX('DB-메모리얼'!$F$5:$F$98,MATCH(MIN(ABS('DB-메모리얼'!$F$5:$F$98-'주요 재화 수급처 관리'!$C$10)),ABS('DB-메모리얼'!$F$5:$F$98-'주요 재화 수급처 관리'!$C$10),0))),'DB-메모리얼'!$F$5:$K$98,MATCH(H915,'DB-메모리얼'!$H$3:$K$3,0)+2,0)),"0"))*D915/14</f>
        <v>0</v>
      </c>
      <c r="P915" s="29">
        <f t="shared" si="34"/>
        <v>1028</v>
      </c>
      <c r="Q915" s="299">
        <f t="shared" si="35"/>
        <v>26117.274676190475</v>
      </c>
    </row>
    <row r="916" spans="2:17" ht="18" thickTop="1" thickBot="1" x14ac:dyDescent="0.35">
      <c r="B916" s="22" t="s">
        <v>1613</v>
      </c>
      <c r="C916" s="116">
        <v>285</v>
      </c>
      <c r="D916" s="323">
        <v>1</v>
      </c>
      <c r="E916" s="17"/>
      <c r="F916" s="276">
        <f>VLOOKUP(C916,'DB-캐릭터별 스테이지 매칭'!$E$3:$F$302,2,0)</f>
        <v>1562</v>
      </c>
      <c r="G916" s="276" t="str">
        <f>VLOOKUP(F916,'DB-캐릭터별 스테이지 매칭'!$I$3:$L$1698,4,0)</f>
        <v>30-46</v>
      </c>
      <c r="H916" s="276">
        <f>_xlfn.IFNA(VLOOKUP(B916,'DB-서식용'!$D$4:$E$12,2,0),"")</f>
        <v>1040410001</v>
      </c>
      <c r="I916" s="29">
        <f>IFERROR((VLOOKUP(F916,'DB-방치 재화'!$B$3:$I$1800,(MATCH(H916,'DB-방치 재화'!$F$1:$I$1,0)+4),0))*60*24*D916,"0")*(1.7+1.58)</f>
        <v>24190.000000000004</v>
      </c>
      <c r="J916" s="29">
        <f>_xlfn.IFNA(IF(H916='DB-일일 퀘스트'!$F$6,VLOOKUP(F916,'DB-방치 재화'!$B$3:$H$1698,5,0)*VLOOKUP(H916,'DB-일일 퀘스트'!$F$6:$H$13,3,0),IF(H916='DB-일일 퀘스트'!$F$7,VLOOKUP(F916,'DB-방치 재화'!$B$3:$H$1698,6,0)*VLOOKUP(H916,'DB-일일 퀘스트'!$F$6:$H$13,3,0),IF(H916='DB-일일 퀘스트'!$F$8,VLOOKUP(F916,'DB-방치 재화'!$B$3:$H$1698,7,0)*VLOOKUP(H916,'DB-일일 퀘스트'!$F$6:$H$13,3,0),VLOOKUP(H916,'DB-일일 퀘스트'!$F$6:$H$13,3,0)))),"0")</f>
        <v>307.29166666666669</v>
      </c>
      <c r="K916" s="29">
        <f>_xlfn.IFNA((IF(H916='DB-주간 퀘스트'!$F$6,VLOOKUP(F916,'DB-방치 재화'!$B$3:$H$1698,5,0)*VLOOKUP(H916,'DB-주간 퀘스트'!$F$6:$H$15,3,0),IF(H916='DB-주간 퀘스트'!$F$7,VLOOKUP(F916,'DB-방치 재화'!$B$3:$H$1698,6,0)*VLOOKUP(H916,'DB-주간 퀘스트'!$F$6:$H$15,3,0),IF(H916='DB-주간 퀘스트'!$F$8,VLOOKUP(F916,'DB-방치 재화'!$B$3:$H$1698,7,0)*VLOOKUP(H916,'DB-주간 퀘스트'!$F$6:$H$15,3,0),VLOOKUP(H916,'DB-주간 퀘스트'!$F$6:$H$15,3,0)))))/7,"0")</f>
        <v>87.797619047619051</v>
      </c>
      <c r="L916" s="29">
        <f t="array" ref="L916">_xlfn.IFNA(IF(H916='DB-아스니아 미션'!$F$8,VLOOKUP('주요 재화 수급처 관리'!$F$10:$F$11,'DB-방치 재화'!$B$3:$H$1698,6,0)*'DB-아스니아 미션'!$H$8,VLOOKUP('주요 재화 수급처 관리'!$H$10:$H$11,'DB-아스니아 미션'!$F$7:$H$10,3,0)),"0")/7</f>
        <v>274.28571428571428</v>
      </c>
      <c r="M916" s="29">
        <f>(((VLOOKUP(F916,'DB-방치 재화'!$B$3:$I$1698,8,0)+8)*(VLOOKUP(H916,'DB-파견 작전실'!$L$8:$M$14,2,0)))*D916)</f>
        <v>316.57253333333335</v>
      </c>
      <c r="N916" s="29">
        <f>_xlfn.IFNA(IF(C916&lt;'DB-선물'!$E$5,VLOOKUP('주요 재화 수급처 관리'!$H$10,'DB-선물'!$G$6:$I$9,3,0),(IF('DB-선물'!$E$11&lt;=C916&lt;'DB-선물'!E862,VLOOKUP('주요 재화 수급처 관리'!$H$10,'DB-선물'!$G$12:$I$15,3,0),VLOOKUP(H916,'DB-선물'!$G$18:$I$21,3,0)))),"0")*6*D916</f>
        <v>0</v>
      </c>
      <c r="O916" s="29">
        <f t="array" ref="O916">(_xlfn.IFNA((VLOOKUP((INDEX('DB-메모리얼'!$F$5:$F$98,MATCH(MIN(ABS('DB-메모리얼'!$F$5:$F$98-'주요 재화 수급처 관리'!$C$10)),ABS('DB-메모리얼'!$F$5:$F$98-'주요 재화 수급처 관리'!$C$10),0))),'DB-메모리얼'!$F$5:$K$98,MATCH(H916,'DB-메모리얼'!$H$3:$K$3,0)+2,0)),"0"))*D916/14</f>
        <v>0</v>
      </c>
      <c r="P916" s="29">
        <f t="shared" si="34"/>
        <v>1028</v>
      </c>
      <c r="Q916" s="299">
        <f t="shared" si="35"/>
        <v>26203.947533333336</v>
      </c>
    </row>
    <row r="917" spans="2:17" ht="18" thickTop="1" thickBot="1" x14ac:dyDescent="0.35">
      <c r="B917" s="22" t="s">
        <v>1613</v>
      </c>
      <c r="C917" s="116">
        <v>286</v>
      </c>
      <c r="D917" s="323">
        <v>1</v>
      </c>
      <c r="E917" s="17"/>
      <c r="F917" s="276">
        <f>VLOOKUP(C917,'DB-캐릭터별 스테이지 매칭'!$E$3:$F$302,2,0)</f>
        <v>1570</v>
      </c>
      <c r="G917" s="276" t="str">
        <f>VLOOKUP(F917,'DB-캐릭터별 스테이지 매칭'!$I$3:$L$1698,4,0)</f>
        <v>30-54</v>
      </c>
      <c r="H917" s="276">
        <f>_xlfn.IFNA(VLOOKUP(B917,'DB-서식용'!$D$4:$E$12,2,0),"")</f>
        <v>1040410001</v>
      </c>
      <c r="I917" s="29">
        <f>IFERROR((VLOOKUP(F917,'DB-방치 재화'!$B$3:$I$1800,(MATCH(H917,'DB-방치 재화'!$F$1:$I$1,0)+4),0))*60*24*D917,"0")*(1.7+1.58)</f>
        <v>24265.440000000002</v>
      </c>
      <c r="J917" s="29">
        <f>_xlfn.IFNA(IF(H917='DB-일일 퀘스트'!$F$6,VLOOKUP(F917,'DB-방치 재화'!$B$3:$H$1698,5,0)*VLOOKUP(H917,'DB-일일 퀘스트'!$F$6:$H$13,3,0),IF(H917='DB-일일 퀘스트'!$F$7,VLOOKUP(F917,'DB-방치 재화'!$B$3:$H$1698,6,0)*VLOOKUP(H917,'DB-일일 퀘스트'!$F$6:$H$13,3,0),IF(H917='DB-일일 퀘스트'!$F$8,VLOOKUP(F917,'DB-방치 재화'!$B$3:$H$1698,7,0)*VLOOKUP(H917,'DB-일일 퀘스트'!$F$6:$H$13,3,0),VLOOKUP(H917,'DB-일일 퀘스트'!$F$6:$H$13,3,0)))),"0")</f>
        <v>308.25</v>
      </c>
      <c r="K917" s="29">
        <f>_xlfn.IFNA((IF(H917='DB-주간 퀘스트'!$F$6,VLOOKUP(F917,'DB-방치 재화'!$B$3:$H$1698,5,0)*VLOOKUP(H917,'DB-주간 퀘스트'!$F$6:$H$15,3,0),IF(H917='DB-주간 퀘스트'!$F$7,VLOOKUP(F917,'DB-방치 재화'!$B$3:$H$1698,6,0)*VLOOKUP(H917,'DB-주간 퀘스트'!$F$6:$H$15,3,0),IF(H917='DB-주간 퀘스트'!$F$8,VLOOKUP(F917,'DB-방치 재화'!$B$3:$H$1698,7,0)*VLOOKUP(H917,'DB-주간 퀘스트'!$F$6:$H$15,3,0),VLOOKUP(H917,'DB-주간 퀘스트'!$F$6:$H$15,3,0)))))/7,"0")</f>
        <v>88.071428571428569</v>
      </c>
      <c r="L917" s="29">
        <f t="array" ref="L917">_xlfn.IFNA(IF(H917='DB-아스니아 미션'!$F$8,VLOOKUP('주요 재화 수급처 관리'!$F$10:$F$11,'DB-방치 재화'!$B$3:$H$1698,6,0)*'DB-아스니아 미션'!$H$8,VLOOKUP('주요 재화 수급처 관리'!$H$10:$H$11,'DB-아스니아 미션'!$F$7:$H$10,3,0)),"0")/7</f>
        <v>274.28571428571428</v>
      </c>
      <c r="M917" s="29">
        <f>(((VLOOKUP(F917,'DB-방치 재화'!$B$3:$I$1698,8,0)+8)*(VLOOKUP(H917,'DB-파견 작전실'!$L$8:$M$14,2,0)))*D917)</f>
        <v>316.57253333333335</v>
      </c>
      <c r="N917" s="29">
        <f>_xlfn.IFNA(IF(C917&lt;'DB-선물'!$E$5,VLOOKUP('주요 재화 수급처 관리'!$H$10,'DB-선물'!$G$6:$I$9,3,0),(IF('DB-선물'!$E$11&lt;=C917&lt;'DB-선물'!E863,VLOOKUP('주요 재화 수급처 관리'!$H$10,'DB-선물'!$G$12:$I$15,3,0),VLOOKUP(H917,'DB-선물'!$G$18:$I$21,3,0)))),"0")*6*D917</f>
        <v>0</v>
      </c>
      <c r="O917" s="29">
        <f t="array" ref="O917">(_xlfn.IFNA((VLOOKUP((INDEX('DB-메모리얼'!$F$5:$F$98,MATCH(MIN(ABS('DB-메모리얼'!$F$5:$F$98-'주요 재화 수급처 관리'!$C$10)),ABS('DB-메모리얼'!$F$5:$F$98-'주요 재화 수급처 관리'!$C$10),0))),'DB-메모리얼'!$F$5:$K$98,MATCH(H917,'DB-메모리얼'!$H$3:$K$3,0)+2,0)),"0"))*D917/14</f>
        <v>0</v>
      </c>
      <c r="P917" s="29">
        <f t="shared" si="34"/>
        <v>1028</v>
      </c>
      <c r="Q917" s="299">
        <f t="shared" si="35"/>
        <v>26280.619676190476</v>
      </c>
    </row>
    <row r="918" spans="2:17" ht="18" thickTop="1" thickBot="1" x14ac:dyDescent="0.35">
      <c r="B918" s="22" t="s">
        <v>1613</v>
      </c>
      <c r="C918" s="116">
        <v>287</v>
      </c>
      <c r="D918" s="323">
        <v>1</v>
      </c>
      <c r="E918" s="17"/>
      <c r="F918" s="276">
        <f>VLOOKUP(C918,'DB-캐릭터별 스테이지 매칭'!$E$3:$F$302,2,0)</f>
        <v>1579</v>
      </c>
      <c r="G918" s="276" t="str">
        <f>VLOOKUP(F918,'DB-캐릭터별 스테이지 매칭'!$I$3:$L$1698,4,0)</f>
        <v>31-3</v>
      </c>
      <c r="H918" s="276">
        <f>_xlfn.IFNA(VLOOKUP(B918,'DB-서식용'!$D$4:$E$12,2,0),"")</f>
        <v>1040410001</v>
      </c>
      <c r="I918" s="29">
        <f>IFERROR((VLOOKUP(F918,'DB-방치 재화'!$B$3:$I$1800,(MATCH(H918,'DB-방치 재화'!$F$1:$I$1,0)+4),0))*60*24*D918,"0")*(1.7+1.58)</f>
        <v>24350.720000000005</v>
      </c>
      <c r="J918" s="29">
        <f>_xlfn.IFNA(IF(H918='DB-일일 퀘스트'!$F$6,VLOOKUP(F918,'DB-방치 재화'!$B$3:$H$1698,5,0)*VLOOKUP(H918,'DB-일일 퀘스트'!$F$6:$H$13,3,0),IF(H918='DB-일일 퀘스트'!$F$7,VLOOKUP(F918,'DB-방치 재화'!$B$3:$H$1698,6,0)*VLOOKUP(H918,'DB-일일 퀘스트'!$F$6:$H$13,3,0),IF(H918='DB-일일 퀘스트'!$F$8,VLOOKUP(F918,'DB-방치 재화'!$B$3:$H$1698,7,0)*VLOOKUP(H918,'DB-일일 퀘스트'!$F$6:$H$13,3,0),VLOOKUP(H918,'DB-일일 퀘스트'!$F$6:$H$13,3,0)))),"0")</f>
        <v>309.33333333333337</v>
      </c>
      <c r="K918" s="29">
        <f>_xlfn.IFNA((IF(H918='DB-주간 퀘스트'!$F$6,VLOOKUP(F918,'DB-방치 재화'!$B$3:$H$1698,5,0)*VLOOKUP(H918,'DB-주간 퀘스트'!$F$6:$H$15,3,0),IF(H918='DB-주간 퀘스트'!$F$7,VLOOKUP(F918,'DB-방치 재화'!$B$3:$H$1698,6,0)*VLOOKUP(H918,'DB-주간 퀘스트'!$F$6:$H$15,3,0),IF(H918='DB-주간 퀘스트'!$F$8,VLOOKUP(F918,'DB-방치 재화'!$B$3:$H$1698,7,0)*VLOOKUP(H918,'DB-주간 퀘스트'!$F$6:$H$15,3,0),VLOOKUP(H918,'DB-주간 퀘스트'!$F$6:$H$15,3,0)))))/7,"0")</f>
        <v>88.380952380952394</v>
      </c>
      <c r="L918" s="29">
        <f t="array" ref="L918">_xlfn.IFNA(IF(H918='DB-아스니아 미션'!$F$8,VLOOKUP('주요 재화 수급처 관리'!$F$10:$F$11,'DB-방치 재화'!$B$3:$H$1698,6,0)*'DB-아스니아 미션'!$H$8,VLOOKUP('주요 재화 수급처 관리'!$H$10:$H$11,'DB-아스니아 미션'!$F$7:$H$10,3,0)),"0")/7</f>
        <v>274.28571428571428</v>
      </c>
      <c r="M918" s="29">
        <f>(((VLOOKUP(F918,'DB-방치 재화'!$B$3:$I$1698,8,0)+8)*(VLOOKUP(H918,'DB-파견 작전실'!$L$8:$M$14,2,0)))*D918)</f>
        <v>316.57253333333335</v>
      </c>
      <c r="N918" s="29">
        <f>_xlfn.IFNA(IF(C918&lt;'DB-선물'!$E$5,VLOOKUP('주요 재화 수급처 관리'!$H$10,'DB-선물'!$G$6:$I$9,3,0),(IF('DB-선물'!$E$11&lt;=C918&lt;'DB-선물'!E864,VLOOKUP('주요 재화 수급처 관리'!$H$10,'DB-선물'!$G$12:$I$15,3,0),VLOOKUP(H918,'DB-선물'!$G$18:$I$21,3,0)))),"0")*6*D918</f>
        <v>0</v>
      </c>
      <c r="O918" s="29">
        <f t="array" ref="O918">(_xlfn.IFNA((VLOOKUP((INDEX('DB-메모리얼'!$F$5:$F$98,MATCH(MIN(ABS('DB-메모리얼'!$F$5:$F$98-'주요 재화 수급처 관리'!$C$10)),ABS('DB-메모리얼'!$F$5:$F$98-'주요 재화 수급처 관리'!$C$10),0))),'DB-메모리얼'!$F$5:$K$98,MATCH(H918,'DB-메모리얼'!$H$3:$K$3,0)+2,0)),"0"))*D918/14</f>
        <v>0</v>
      </c>
      <c r="P918" s="29">
        <f t="shared" si="34"/>
        <v>1028</v>
      </c>
      <c r="Q918" s="299">
        <f t="shared" si="35"/>
        <v>26367.292533333337</v>
      </c>
    </row>
    <row r="919" spans="2:17" ht="18" thickTop="1" thickBot="1" x14ac:dyDescent="0.35">
      <c r="B919" s="22" t="s">
        <v>1613</v>
      </c>
      <c r="C919" s="116">
        <v>288</v>
      </c>
      <c r="D919" s="323">
        <v>1</v>
      </c>
      <c r="E919" s="17"/>
      <c r="F919" s="276">
        <f>VLOOKUP(C919,'DB-캐릭터별 스테이지 매칭'!$E$3:$F$302,2,0)</f>
        <v>1588</v>
      </c>
      <c r="G919" s="276" t="str">
        <f>VLOOKUP(F919,'DB-캐릭터별 스테이지 매칭'!$I$3:$L$1698,4,0)</f>
        <v>31-12</v>
      </c>
      <c r="H919" s="276">
        <f>_xlfn.IFNA(VLOOKUP(B919,'DB-서식용'!$D$4:$E$12,2,0),"")</f>
        <v>1040410001</v>
      </c>
      <c r="I919" s="29">
        <f>IFERROR((VLOOKUP(F919,'DB-방치 재화'!$B$3:$I$1800,(MATCH(H919,'DB-방치 재화'!$F$1:$I$1,0)+4),0))*60*24*D919,"0")*(1.7+1.58)</f>
        <v>24436</v>
      </c>
      <c r="J919" s="29">
        <f>_xlfn.IFNA(IF(H919='DB-일일 퀘스트'!$F$6,VLOOKUP(F919,'DB-방치 재화'!$B$3:$H$1698,5,0)*VLOOKUP(H919,'DB-일일 퀘스트'!$F$6:$H$13,3,0),IF(H919='DB-일일 퀘스트'!$F$7,VLOOKUP(F919,'DB-방치 재화'!$B$3:$H$1698,6,0)*VLOOKUP(H919,'DB-일일 퀘스트'!$F$6:$H$13,3,0),IF(H919='DB-일일 퀘스트'!$F$8,VLOOKUP(F919,'DB-방치 재화'!$B$3:$H$1698,7,0)*VLOOKUP(H919,'DB-일일 퀘스트'!$F$6:$H$13,3,0),VLOOKUP(H919,'DB-일일 퀘스트'!$F$6:$H$13,3,0)))),"0")</f>
        <v>310.41666666666663</v>
      </c>
      <c r="K919" s="29">
        <f>_xlfn.IFNA((IF(H919='DB-주간 퀘스트'!$F$6,VLOOKUP(F919,'DB-방치 재화'!$B$3:$H$1698,5,0)*VLOOKUP(H919,'DB-주간 퀘스트'!$F$6:$H$15,3,0),IF(H919='DB-주간 퀘스트'!$F$7,VLOOKUP(F919,'DB-방치 재화'!$B$3:$H$1698,6,0)*VLOOKUP(H919,'DB-주간 퀘스트'!$F$6:$H$15,3,0),IF(H919='DB-주간 퀘스트'!$F$8,VLOOKUP(F919,'DB-방치 재화'!$B$3:$H$1698,7,0)*VLOOKUP(H919,'DB-주간 퀘스트'!$F$6:$H$15,3,0),VLOOKUP(H919,'DB-주간 퀘스트'!$F$6:$H$15,3,0)))))/7,"0")</f>
        <v>88.690476190476176</v>
      </c>
      <c r="L919" s="29">
        <f t="array" ref="L919">_xlfn.IFNA(IF(H919='DB-아스니아 미션'!$F$8,VLOOKUP('주요 재화 수급처 관리'!$F$10:$F$11,'DB-방치 재화'!$B$3:$H$1698,6,0)*'DB-아스니아 미션'!$H$8,VLOOKUP('주요 재화 수급처 관리'!$H$10:$H$11,'DB-아스니아 미션'!$F$7:$H$10,3,0)),"0")/7</f>
        <v>274.28571428571428</v>
      </c>
      <c r="M919" s="29">
        <f>(((VLOOKUP(F919,'DB-방치 재화'!$B$3:$I$1698,8,0)+8)*(VLOOKUP(H919,'DB-파견 작전실'!$L$8:$M$14,2,0)))*D919)</f>
        <v>316.57253333333335</v>
      </c>
      <c r="N919" s="29">
        <f>_xlfn.IFNA(IF(C919&lt;'DB-선물'!$E$5,VLOOKUP('주요 재화 수급처 관리'!$H$10,'DB-선물'!$G$6:$I$9,3,0),(IF('DB-선물'!$E$11&lt;=C919&lt;'DB-선물'!E865,VLOOKUP('주요 재화 수급처 관리'!$H$10,'DB-선물'!$G$12:$I$15,3,0),VLOOKUP(H919,'DB-선물'!$G$18:$I$21,3,0)))),"0")*6*D919</f>
        <v>0</v>
      </c>
      <c r="O919" s="29">
        <f t="array" ref="O919">(_xlfn.IFNA((VLOOKUP((INDEX('DB-메모리얼'!$F$5:$F$98,MATCH(MIN(ABS('DB-메모리얼'!$F$5:$F$98-'주요 재화 수급처 관리'!$C$10)),ABS('DB-메모리얼'!$F$5:$F$98-'주요 재화 수급처 관리'!$C$10),0))),'DB-메모리얼'!$F$5:$K$98,MATCH(H919,'DB-메모리얼'!$H$3:$K$3,0)+2,0)),"0"))*D919/14</f>
        <v>0</v>
      </c>
      <c r="P919" s="29">
        <f t="shared" si="34"/>
        <v>1028</v>
      </c>
      <c r="Q919" s="299">
        <f t="shared" si="35"/>
        <v>26453.965390476191</v>
      </c>
    </row>
    <row r="920" spans="2:17" ht="18" thickTop="1" thickBot="1" x14ac:dyDescent="0.35">
      <c r="B920" s="22" t="s">
        <v>1613</v>
      </c>
      <c r="C920" s="116">
        <v>289</v>
      </c>
      <c r="D920" s="323">
        <v>1</v>
      </c>
      <c r="E920" s="17"/>
      <c r="F920" s="276">
        <f>VLOOKUP(C920,'DB-캐릭터별 스테이지 매칭'!$E$3:$F$302,2,0)</f>
        <v>1597</v>
      </c>
      <c r="G920" s="276" t="str">
        <f>VLOOKUP(F920,'DB-캐릭터별 스테이지 매칭'!$I$3:$L$1698,4,0)</f>
        <v>31-21</v>
      </c>
      <c r="H920" s="276">
        <f>_xlfn.IFNA(VLOOKUP(B920,'DB-서식용'!$D$4:$E$12,2,0),"")</f>
        <v>1040410001</v>
      </c>
      <c r="I920" s="29">
        <f>IFERROR((VLOOKUP(F920,'DB-방치 재화'!$B$3:$I$1800,(MATCH(H920,'DB-방치 재화'!$F$1:$I$1,0)+4),0))*60*24*D920,"0")*(1.7+1.58)</f>
        <v>24521.280000000002</v>
      </c>
      <c r="J920" s="29">
        <f>_xlfn.IFNA(IF(H920='DB-일일 퀘스트'!$F$6,VLOOKUP(F920,'DB-방치 재화'!$B$3:$H$1698,5,0)*VLOOKUP(H920,'DB-일일 퀘스트'!$F$6:$H$13,3,0),IF(H920='DB-일일 퀘스트'!$F$7,VLOOKUP(F920,'DB-방치 재화'!$B$3:$H$1698,6,0)*VLOOKUP(H920,'DB-일일 퀘스트'!$F$6:$H$13,3,0),IF(H920='DB-일일 퀘스트'!$F$8,VLOOKUP(F920,'DB-방치 재화'!$B$3:$H$1698,7,0)*VLOOKUP(H920,'DB-일일 퀘스트'!$F$6:$H$13,3,0),VLOOKUP(H920,'DB-일일 퀘스트'!$F$6:$H$13,3,0)))),"0")</f>
        <v>311.5</v>
      </c>
      <c r="K920" s="29">
        <f>_xlfn.IFNA((IF(H920='DB-주간 퀘스트'!$F$6,VLOOKUP(F920,'DB-방치 재화'!$B$3:$H$1698,5,0)*VLOOKUP(H920,'DB-주간 퀘스트'!$F$6:$H$15,3,0),IF(H920='DB-주간 퀘스트'!$F$7,VLOOKUP(F920,'DB-방치 재화'!$B$3:$H$1698,6,0)*VLOOKUP(H920,'DB-주간 퀘스트'!$F$6:$H$15,3,0),IF(H920='DB-주간 퀘스트'!$F$8,VLOOKUP(F920,'DB-방치 재화'!$B$3:$H$1698,7,0)*VLOOKUP(H920,'DB-주간 퀘스트'!$F$6:$H$15,3,0),VLOOKUP(H920,'DB-주간 퀘스트'!$F$6:$H$15,3,0)))))/7,"0")</f>
        <v>89</v>
      </c>
      <c r="L920" s="29">
        <f t="array" ref="L920">_xlfn.IFNA(IF(H920='DB-아스니아 미션'!$F$8,VLOOKUP('주요 재화 수급처 관리'!$F$10:$F$11,'DB-방치 재화'!$B$3:$H$1698,6,0)*'DB-아스니아 미션'!$H$8,VLOOKUP('주요 재화 수급처 관리'!$H$10:$H$11,'DB-아스니아 미션'!$F$7:$H$10,3,0)),"0")/7</f>
        <v>274.28571428571428</v>
      </c>
      <c r="M920" s="29">
        <f>(((VLOOKUP(F920,'DB-방치 재화'!$B$3:$I$1698,8,0)+8)*(VLOOKUP(H920,'DB-파견 작전실'!$L$8:$M$14,2,0)))*D920)</f>
        <v>316.57253333333335</v>
      </c>
      <c r="N920" s="29">
        <f>_xlfn.IFNA(IF(C920&lt;'DB-선물'!$E$5,VLOOKUP('주요 재화 수급처 관리'!$H$10,'DB-선물'!$G$6:$I$9,3,0),(IF('DB-선물'!$E$11&lt;=C920&lt;'DB-선물'!E866,VLOOKUP('주요 재화 수급처 관리'!$H$10,'DB-선물'!$G$12:$I$15,3,0),VLOOKUP(H920,'DB-선물'!$G$18:$I$21,3,0)))),"0")*6*D920</f>
        <v>0</v>
      </c>
      <c r="O920" s="29">
        <f t="array" ref="O920">(_xlfn.IFNA((VLOOKUP((INDEX('DB-메모리얼'!$F$5:$F$98,MATCH(MIN(ABS('DB-메모리얼'!$F$5:$F$98-'주요 재화 수급처 관리'!$C$10)),ABS('DB-메모리얼'!$F$5:$F$98-'주요 재화 수급처 관리'!$C$10),0))),'DB-메모리얼'!$F$5:$K$98,MATCH(H920,'DB-메모리얼'!$H$3:$K$3,0)+2,0)),"0"))*D920/14</f>
        <v>0</v>
      </c>
      <c r="P920" s="29">
        <f t="shared" si="34"/>
        <v>1028</v>
      </c>
      <c r="Q920" s="299">
        <f t="shared" si="35"/>
        <v>26540.638247619048</v>
      </c>
    </row>
    <row r="921" spans="2:17" ht="18" thickTop="1" thickBot="1" x14ac:dyDescent="0.35">
      <c r="B921" s="22" t="s">
        <v>1613</v>
      </c>
      <c r="C921" s="116">
        <v>290</v>
      </c>
      <c r="D921" s="323">
        <v>1</v>
      </c>
      <c r="E921" s="17"/>
      <c r="F921" s="276">
        <f>VLOOKUP(C921,'DB-캐릭터별 스테이지 매칭'!$E$3:$F$302,2,0)</f>
        <v>1606</v>
      </c>
      <c r="G921" s="276" t="str">
        <f>VLOOKUP(F921,'DB-캐릭터별 스테이지 매칭'!$I$3:$L$1698,4,0)</f>
        <v>31-30</v>
      </c>
      <c r="H921" s="276">
        <f>_xlfn.IFNA(VLOOKUP(B921,'DB-서식용'!$D$4:$E$12,2,0),"")</f>
        <v>1040410001</v>
      </c>
      <c r="I921" s="29">
        <f>IFERROR((VLOOKUP(F921,'DB-방치 재화'!$B$3:$I$1800,(MATCH(H921,'DB-방치 재화'!$F$1:$I$1,0)+4),0))*60*24*D921,"0")*(1.7+1.58)</f>
        <v>24606.560000000001</v>
      </c>
      <c r="J921" s="29">
        <f>_xlfn.IFNA(IF(H921='DB-일일 퀘스트'!$F$6,VLOOKUP(F921,'DB-방치 재화'!$B$3:$H$1698,5,0)*VLOOKUP(H921,'DB-일일 퀘스트'!$F$6:$H$13,3,0),IF(H921='DB-일일 퀘스트'!$F$7,VLOOKUP(F921,'DB-방치 재화'!$B$3:$H$1698,6,0)*VLOOKUP(H921,'DB-일일 퀘스트'!$F$6:$H$13,3,0),IF(H921='DB-일일 퀘스트'!$F$8,VLOOKUP(F921,'DB-방치 재화'!$B$3:$H$1698,7,0)*VLOOKUP(H921,'DB-일일 퀘스트'!$F$6:$H$13,3,0),VLOOKUP(H921,'DB-일일 퀘스트'!$F$6:$H$13,3,0)))),"0")</f>
        <v>312.58333333333331</v>
      </c>
      <c r="K921" s="29">
        <f>_xlfn.IFNA((IF(H921='DB-주간 퀘스트'!$F$6,VLOOKUP(F921,'DB-방치 재화'!$B$3:$H$1698,5,0)*VLOOKUP(H921,'DB-주간 퀘스트'!$F$6:$H$15,3,0),IF(H921='DB-주간 퀘스트'!$F$7,VLOOKUP(F921,'DB-방치 재화'!$B$3:$H$1698,6,0)*VLOOKUP(H921,'DB-주간 퀘스트'!$F$6:$H$15,3,0),IF(H921='DB-주간 퀘스트'!$F$8,VLOOKUP(F921,'DB-방치 재화'!$B$3:$H$1698,7,0)*VLOOKUP(H921,'DB-주간 퀘스트'!$F$6:$H$15,3,0),VLOOKUP(H921,'DB-주간 퀘스트'!$F$6:$H$15,3,0)))))/7,"0")</f>
        <v>89.30952380952381</v>
      </c>
      <c r="L921" s="29">
        <f t="array" ref="L921">_xlfn.IFNA(IF(H921='DB-아스니아 미션'!$F$8,VLOOKUP('주요 재화 수급처 관리'!$F$10:$F$11,'DB-방치 재화'!$B$3:$H$1698,6,0)*'DB-아스니아 미션'!$H$8,VLOOKUP('주요 재화 수급처 관리'!$H$10:$H$11,'DB-아스니아 미션'!$F$7:$H$10,3,0)),"0")/7</f>
        <v>274.28571428571428</v>
      </c>
      <c r="M921" s="29">
        <f>(((VLOOKUP(F921,'DB-방치 재화'!$B$3:$I$1698,8,0)+8)*(VLOOKUP(H921,'DB-파견 작전실'!$L$8:$M$14,2,0)))*D921)</f>
        <v>316.57253333333335</v>
      </c>
      <c r="N921" s="29">
        <f>_xlfn.IFNA(IF(C921&lt;'DB-선물'!$E$5,VLOOKUP('주요 재화 수급처 관리'!$H$10,'DB-선물'!$G$6:$I$9,3,0),(IF('DB-선물'!$E$11&lt;=C921&lt;'DB-선물'!E867,VLOOKUP('주요 재화 수급처 관리'!$H$10,'DB-선물'!$G$12:$I$15,3,0),VLOOKUP(H921,'DB-선물'!$G$18:$I$21,3,0)))),"0")*6*D921</f>
        <v>0</v>
      </c>
      <c r="O921" s="29">
        <f t="array" ref="O921">(_xlfn.IFNA((VLOOKUP((INDEX('DB-메모리얼'!$F$5:$F$98,MATCH(MIN(ABS('DB-메모리얼'!$F$5:$F$98-'주요 재화 수급처 관리'!$C$10)),ABS('DB-메모리얼'!$F$5:$F$98-'주요 재화 수급처 관리'!$C$10),0))),'DB-메모리얼'!$F$5:$K$98,MATCH(H921,'DB-메모리얼'!$H$3:$K$3,0)+2,0)),"0"))*D921/14</f>
        <v>0</v>
      </c>
      <c r="P921" s="29">
        <f t="shared" si="34"/>
        <v>1028</v>
      </c>
      <c r="Q921" s="299">
        <f t="shared" si="35"/>
        <v>26627.311104761902</v>
      </c>
    </row>
    <row r="922" spans="2:17" ht="18" thickTop="1" thickBot="1" x14ac:dyDescent="0.35">
      <c r="B922" s="22" t="s">
        <v>1613</v>
      </c>
      <c r="C922" s="116">
        <v>291</v>
      </c>
      <c r="D922" s="323">
        <v>1</v>
      </c>
      <c r="E922" s="17"/>
      <c r="F922" s="276">
        <f>VLOOKUP(C922,'DB-캐릭터별 스테이지 매칭'!$E$3:$F$302,2,0)</f>
        <v>1615</v>
      </c>
      <c r="G922" s="276" t="str">
        <f>VLOOKUP(F922,'DB-캐릭터별 스테이지 매칭'!$I$3:$L$1698,4,0)</f>
        <v>31-39</v>
      </c>
      <c r="H922" s="276">
        <f>_xlfn.IFNA(VLOOKUP(B922,'DB-서식용'!$D$4:$E$12,2,0),"")</f>
        <v>1040410001</v>
      </c>
      <c r="I922" s="29">
        <f>IFERROR((VLOOKUP(F922,'DB-방치 재화'!$B$3:$I$1800,(MATCH(H922,'DB-방치 재화'!$F$1:$I$1,0)+4),0))*60*24*D922,"0")*(1.7+1.58)</f>
        <v>24691.84</v>
      </c>
      <c r="J922" s="29">
        <f>_xlfn.IFNA(IF(H922='DB-일일 퀘스트'!$F$6,VLOOKUP(F922,'DB-방치 재화'!$B$3:$H$1698,5,0)*VLOOKUP(H922,'DB-일일 퀘스트'!$F$6:$H$13,3,0),IF(H922='DB-일일 퀘스트'!$F$7,VLOOKUP(F922,'DB-방치 재화'!$B$3:$H$1698,6,0)*VLOOKUP(H922,'DB-일일 퀘스트'!$F$6:$H$13,3,0),IF(H922='DB-일일 퀘스트'!$F$8,VLOOKUP(F922,'DB-방치 재화'!$B$3:$H$1698,7,0)*VLOOKUP(H922,'DB-일일 퀘스트'!$F$6:$H$13,3,0),VLOOKUP(H922,'DB-일일 퀘스트'!$F$6:$H$13,3,0)))),"0")</f>
        <v>313.66666666666669</v>
      </c>
      <c r="K922" s="29">
        <f>_xlfn.IFNA((IF(H922='DB-주간 퀘스트'!$F$6,VLOOKUP(F922,'DB-방치 재화'!$B$3:$H$1698,5,0)*VLOOKUP(H922,'DB-주간 퀘스트'!$F$6:$H$15,3,0),IF(H922='DB-주간 퀘스트'!$F$7,VLOOKUP(F922,'DB-방치 재화'!$B$3:$H$1698,6,0)*VLOOKUP(H922,'DB-주간 퀘스트'!$F$6:$H$15,3,0),IF(H922='DB-주간 퀘스트'!$F$8,VLOOKUP(F922,'DB-방치 재화'!$B$3:$H$1698,7,0)*VLOOKUP(H922,'DB-주간 퀘스트'!$F$6:$H$15,3,0),VLOOKUP(H922,'DB-주간 퀘스트'!$F$6:$H$15,3,0)))))/7,"0")</f>
        <v>89.61904761904762</v>
      </c>
      <c r="L922" s="29">
        <f t="array" ref="L922">_xlfn.IFNA(IF(H922='DB-아스니아 미션'!$F$8,VLOOKUP('주요 재화 수급처 관리'!$F$10:$F$11,'DB-방치 재화'!$B$3:$H$1698,6,0)*'DB-아스니아 미션'!$H$8,VLOOKUP('주요 재화 수급처 관리'!$H$10:$H$11,'DB-아스니아 미션'!$F$7:$H$10,3,0)),"0")/7</f>
        <v>274.28571428571428</v>
      </c>
      <c r="M922" s="29">
        <f>(((VLOOKUP(F922,'DB-방치 재화'!$B$3:$I$1698,8,0)+8)*(VLOOKUP(H922,'DB-파견 작전실'!$L$8:$M$14,2,0)))*D922)</f>
        <v>316.57253333333335</v>
      </c>
      <c r="N922" s="29">
        <f>_xlfn.IFNA(IF(C922&lt;'DB-선물'!$E$5,VLOOKUP('주요 재화 수급처 관리'!$H$10,'DB-선물'!$G$6:$I$9,3,0),(IF('DB-선물'!$E$11&lt;=C922&lt;'DB-선물'!E868,VLOOKUP('주요 재화 수급처 관리'!$H$10,'DB-선물'!$G$12:$I$15,3,0),VLOOKUP(H922,'DB-선물'!$G$18:$I$21,3,0)))),"0")*6*D922</f>
        <v>0</v>
      </c>
      <c r="O922" s="29">
        <f t="array" ref="O922">(_xlfn.IFNA((VLOOKUP((INDEX('DB-메모리얼'!$F$5:$F$98,MATCH(MIN(ABS('DB-메모리얼'!$F$5:$F$98-'주요 재화 수급처 관리'!$C$10)),ABS('DB-메모리얼'!$F$5:$F$98-'주요 재화 수급처 관리'!$C$10),0))),'DB-메모리얼'!$F$5:$K$98,MATCH(H922,'DB-메모리얼'!$H$3:$K$3,0)+2,0)),"0"))*D922/14</f>
        <v>0</v>
      </c>
      <c r="P922" s="29">
        <f t="shared" si="34"/>
        <v>1028</v>
      </c>
      <c r="Q922" s="299">
        <f t="shared" si="35"/>
        <v>26713.98396190476</v>
      </c>
    </row>
    <row r="923" spans="2:17" ht="18" thickTop="1" thickBot="1" x14ac:dyDescent="0.35">
      <c r="B923" s="22" t="s">
        <v>1613</v>
      </c>
      <c r="C923" s="116">
        <v>292</v>
      </c>
      <c r="D923" s="323">
        <v>1</v>
      </c>
      <c r="E923" s="17"/>
      <c r="F923" s="276">
        <f>VLOOKUP(C923,'DB-캐릭터별 스테이지 매칭'!$E$3:$F$302,2,0)</f>
        <v>1624</v>
      </c>
      <c r="G923" s="276" t="str">
        <f>VLOOKUP(F923,'DB-캐릭터별 스테이지 매칭'!$I$3:$L$1698,4,0)</f>
        <v>31-48</v>
      </c>
      <c r="H923" s="276">
        <f>_xlfn.IFNA(VLOOKUP(B923,'DB-서식용'!$D$4:$E$12,2,0),"")</f>
        <v>1040410001</v>
      </c>
      <c r="I923" s="29">
        <f>IFERROR((VLOOKUP(F923,'DB-방치 재화'!$B$3:$I$1800,(MATCH(H923,'DB-방치 재화'!$F$1:$I$1,0)+4),0))*60*24*D923,"0")*(1.7+1.58)</f>
        <v>24777.120000000003</v>
      </c>
      <c r="J923" s="29">
        <f>_xlfn.IFNA(IF(H923='DB-일일 퀘스트'!$F$6,VLOOKUP(F923,'DB-방치 재화'!$B$3:$H$1698,5,0)*VLOOKUP(H923,'DB-일일 퀘스트'!$F$6:$H$13,3,0),IF(H923='DB-일일 퀘스트'!$F$7,VLOOKUP(F923,'DB-방치 재화'!$B$3:$H$1698,6,0)*VLOOKUP(H923,'DB-일일 퀘스트'!$F$6:$H$13,3,0),IF(H923='DB-일일 퀘스트'!$F$8,VLOOKUP(F923,'DB-방치 재화'!$B$3:$H$1698,7,0)*VLOOKUP(H923,'DB-일일 퀘스트'!$F$6:$H$13,3,0),VLOOKUP(H923,'DB-일일 퀘스트'!$F$6:$H$13,3,0)))),"0")</f>
        <v>314.75</v>
      </c>
      <c r="K923" s="29">
        <f>_xlfn.IFNA((IF(H923='DB-주간 퀘스트'!$F$6,VLOOKUP(F923,'DB-방치 재화'!$B$3:$H$1698,5,0)*VLOOKUP(H923,'DB-주간 퀘스트'!$F$6:$H$15,3,0),IF(H923='DB-주간 퀘스트'!$F$7,VLOOKUP(F923,'DB-방치 재화'!$B$3:$H$1698,6,0)*VLOOKUP(H923,'DB-주간 퀘스트'!$F$6:$H$15,3,0),IF(H923='DB-주간 퀘스트'!$F$8,VLOOKUP(F923,'DB-방치 재화'!$B$3:$H$1698,7,0)*VLOOKUP(H923,'DB-주간 퀘스트'!$F$6:$H$15,3,0),VLOOKUP(H923,'DB-주간 퀘스트'!$F$6:$H$15,3,0)))))/7,"0")</f>
        <v>89.928571428571431</v>
      </c>
      <c r="L923" s="29">
        <f t="array" ref="L923">_xlfn.IFNA(IF(H923='DB-아스니아 미션'!$F$8,VLOOKUP('주요 재화 수급처 관리'!$F$10:$F$11,'DB-방치 재화'!$B$3:$H$1698,6,0)*'DB-아스니아 미션'!$H$8,VLOOKUP('주요 재화 수급처 관리'!$H$10:$H$11,'DB-아스니아 미션'!$F$7:$H$10,3,0)),"0")/7</f>
        <v>274.28571428571428</v>
      </c>
      <c r="M923" s="29">
        <f>(((VLOOKUP(F923,'DB-방치 재화'!$B$3:$I$1698,8,0)+8)*(VLOOKUP(H923,'DB-파견 작전실'!$L$8:$M$14,2,0)))*D923)</f>
        <v>316.57253333333335</v>
      </c>
      <c r="N923" s="29">
        <f>_xlfn.IFNA(IF(C923&lt;'DB-선물'!$E$5,VLOOKUP('주요 재화 수급처 관리'!$H$10,'DB-선물'!$G$6:$I$9,3,0),(IF('DB-선물'!$E$11&lt;=C923&lt;'DB-선물'!E869,VLOOKUP('주요 재화 수급처 관리'!$H$10,'DB-선물'!$G$12:$I$15,3,0),VLOOKUP(H923,'DB-선물'!$G$18:$I$21,3,0)))),"0")*6*D923</f>
        <v>0</v>
      </c>
      <c r="O923" s="29">
        <f t="array" ref="O923">(_xlfn.IFNA((VLOOKUP((INDEX('DB-메모리얼'!$F$5:$F$98,MATCH(MIN(ABS('DB-메모리얼'!$F$5:$F$98-'주요 재화 수급처 관리'!$C$10)),ABS('DB-메모리얼'!$F$5:$F$98-'주요 재화 수급처 관리'!$C$10),0))),'DB-메모리얼'!$F$5:$K$98,MATCH(H923,'DB-메모리얼'!$H$3:$K$3,0)+2,0)),"0"))*D923/14</f>
        <v>0</v>
      </c>
      <c r="P923" s="29">
        <f t="shared" si="34"/>
        <v>1028</v>
      </c>
      <c r="Q923" s="299">
        <f t="shared" si="35"/>
        <v>26800.656819047621</v>
      </c>
    </row>
    <row r="924" spans="2:17" ht="18" thickTop="1" thickBot="1" x14ac:dyDescent="0.35">
      <c r="B924" s="22" t="s">
        <v>1613</v>
      </c>
      <c r="C924" s="116">
        <v>293</v>
      </c>
      <c r="D924" s="323">
        <v>1</v>
      </c>
      <c r="E924" s="17"/>
      <c r="F924" s="276">
        <f>VLOOKUP(C924,'DB-캐릭터별 스테이지 매칭'!$E$3:$F$302,2,0)</f>
        <v>1632</v>
      </c>
      <c r="G924" s="276" t="str">
        <f>VLOOKUP(F924,'DB-캐릭터별 스테이지 매칭'!$I$3:$L$1698,4,0)</f>
        <v>31-56</v>
      </c>
      <c r="H924" s="276">
        <f>_xlfn.IFNA(VLOOKUP(B924,'DB-서식용'!$D$4:$E$12,2,0),"")</f>
        <v>1040410001</v>
      </c>
      <c r="I924" s="29">
        <f>IFERROR((VLOOKUP(F924,'DB-방치 재화'!$B$3:$I$1800,(MATCH(H924,'DB-방치 재화'!$F$1:$I$1,0)+4),0))*60*24*D924,"0")*(1.7+1.58)</f>
        <v>24852.560000000001</v>
      </c>
      <c r="J924" s="29">
        <f>_xlfn.IFNA(IF(H924='DB-일일 퀘스트'!$F$6,VLOOKUP(F924,'DB-방치 재화'!$B$3:$H$1698,5,0)*VLOOKUP(H924,'DB-일일 퀘스트'!$F$6:$H$13,3,0),IF(H924='DB-일일 퀘스트'!$F$7,VLOOKUP(F924,'DB-방치 재화'!$B$3:$H$1698,6,0)*VLOOKUP(H924,'DB-일일 퀘스트'!$F$6:$H$13,3,0),IF(H924='DB-일일 퀘스트'!$F$8,VLOOKUP(F924,'DB-방치 재화'!$B$3:$H$1698,7,0)*VLOOKUP(H924,'DB-일일 퀘스트'!$F$6:$H$13,3,0),VLOOKUP(H924,'DB-일일 퀘스트'!$F$6:$H$13,3,0)))),"0")</f>
        <v>315.70833333333331</v>
      </c>
      <c r="K924" s="29">
        <f>_xlfn.IFNA((IF(H924='DB-주간 퀘스트'!$F$6,VLOOKUP(F924,'DB-방치 재화'!$B$3:$H$1698,5,0)*VLOOKUP(H924,'DB-주간 퀘스트'!$F$6:$H$15,3,0),IF(H924='DB-주간 퀘스트'!$F$7,VLOOKUP(F924,'DB-방치 재화'!$B$3:$H$1698,6,0)*VLOOKUP(H924,'DB-주간 퀘스트'!$F$6:$H$15,3,0),IF(H924='DB-주간 퀘스트'!$F$8,VLOOKUP(F924,'DB-방치 재화'!$B$3:$H$1698,7,0)*VLOOKUP(H924,'DB-주간 퀘스트'!$F$6:$H$15,3,0),VLOOKUP(H924,'DB-주간 퀘스트'!$F$6:$H$15,3,0)))))/7,"0")</f>
        <v>90.202380952380949</v>
      </c>
      <c r="L924" s="29">
        <f t="array" ref="L924">_xlfn.IFNA(IF(H924='DB-아스니아 미션'!$F$8,VLOOKUP('주요 재화 수급처 관리'!$F$10:$F$11,'DB-방치 재화'!$B$3:$H$1698,6,0)*'DB-아스니아 미션'!$H$8,VLOOKUP('주요 재화 수급처 관리'!$H$10:$H$11,'DB-아스니아 미션'!$F$7:$H$10,3,0)),"0")/7</f>
        <v>274.28571428571428</v>
      </c>
      <c r="M924" s="29">
        <f>(((VLOOKUP(F924,'DB-방치 재화'!$B$3:$I$1698,8,0)+8)*(VLOOKUP(H924,'DB-파견 작전실'!$L$8:$M$14,2,0)))*D924)</f>
        <v>316.57253333333335</v>
      </c>
      <c r="N924" s="29">
        <f>_xlfn.IFNA(IF(C924&lt;'DB-선물'!$E$5,VLOOKUP('주요 재화 수급처 관리'!$H$10,'DB-선물'!$G$6:$I$9,3,0),(IF('DB-선물'!$E$11&lt;=C924&lt;'DB-선물'!E870,VLOOKUP('주요 재화 수급처 관리'!$H$10,'DB-선물'!$G$12:$I$15,3,0),VLOOKUP(H924,'DB-선물'!$G$18:$I$21,3,0)))),"0")*6*D924</f>
        <v>0</v>
      </c>
      <c r="O924" s="29">
        <f t="array" ref="O924">(_xlfn.IFNA((VLOOKUP((INDEX('DB-메모리얼'!$F$5:$F$98,MATCH(MIN(ABS('DB-메모리얼'!$F$5:$F$98-'주요 재화 수급처 관리'!$C$10)),ABS('DB-메모리얼'!$F$5:$F$98-'주요 재화 수급처 관리'!$C$10),0))),'DB-메모리얼'!$F$5:$K$98,MATCH(H924,'DB-메모리얼'!$H$3:$K$3,0)+2,0)),"0"))*D924/14</f>
        <v>0</v>
      </c>
      <c r="P924" s="29">
        <f t="shared" si="34"/>
        <v>1028</v>
      </c>
      <c r="Q924" s="299">
        <f t="shared" si="35"/>
        <v>26877.328961904761</v>
      </c>
    </row>
    <row r="925" spans="2:17" ht="18" thickTop="1" thickBot="1" x14ac:dyDescent="0.35">
      <c r="B925" s="22" t="s">
        <v>1613</v>
      </c>
      <c r="C925" s="116">
        <v>294</v>
      </c>
      <c r="D925" s="323">
        <v>1</v>
      </c>
      <c r="E925" s="17"/>
      <c r="F925" s="276">
        <f>VLOOKUP(C925,'DB-캐릭터별 스테이지 매칭'!$E$3:$F$302,2,0)</f>
        <v>1641</v>
      </c>
      <c r="G925" s="276" t="str">
        <f>VLOOKUP(F925,'DB-캐릭터별 스테이지 매칭'!$I$3:$L$1698,4,0)</f>
        <v>32-5</v>
      </c>
      <c r="H925" s="276">
        <f>_xlfn.IFNA(VLOOKUP(B925,'DB-서식용'!$D$4:$E$12,2,0),"")</f>
        <v>1040410001</v>
      </c>
      <c r="I925" s="29">
        <f>IFERROR((VLOOKUP(F925,'DB-방치 재화'!$B$3:$I$1800,(MATCH(H925,'DB-방치 재화'!$F$1:$I$1,0)+4),0))*60*24*D925,"0")*(1.7+1.58)</f>
        <v>24937.84</v>
      </c>
      <c r="J925" s="29">
        <f>_xlfn.IFNA(IF(H925='DB-일일 퀘스트'!$F$6,VLOOKUP(F925,'DB-방치 재화'!$B$3:$H$1698,5,0)*VLOOKUP(H925,'DB-일일 퀘스트'!$F$6:$H$13,3,0),IF(H925='DB-일일 퀘스트'!$F$7,VLOOKUP(F925,'DB-방치 재화'!$B$3:$H$1698,6,0)*VLOOKUP(H925,'DB-일일 퀘스트'!$F$6:$H$13,3,0),IF(H925='DB-일일 퀘스트'!$F$8,VLOOKUP(F925,'DB-방치 재화'!$B$3:$H$1698,7,0)*VLOOKUP(H925,'DB-일일 퀘스트'!$F$6:$H$13,3,0),VLOOKUP(H925,'DB-일일 퀘스트'!$F$6:$H$13,3,0)))),"0")</f>
        <v>316.79166666666663</v>
      </c>
      <c r="K925" s="29">
        <f>_xlfn.IFNA((IF(H925='DB-주간 퀘스트'!$F$6,VLOOKUP(F925,'DB-방치 재화'!$B$3:$H$1698,5,0)*VLOOKUP(H925,'DB-주간 퀘스트'!$F$6:$H$15,3,0),IF(H925='DB-주간 퀘스트'!$F$7,VLOOKUP(F925,'DB-방치 재화'!$B$3:$H$1698,6,0)*VLOOKUP(H925,'DB-주간 퀘스트'!$F$6:$H$15,3,0),IF(H925='DB-주간 퀘스트'!$F$8,VLOOKUP(F925,'DB-방치 재화'!$B$3:$H$1698,7,0)*VLOOKUP(H925,'DB-주간 퀘스트'!$F$6:$H$15,3,0),VLOOKUP(H925,'DB-주간 퀘스트'!$F$6:$H$15,3,0)))))/7,"0")</f>
        <v>90.511904761904745</v>
      </c>
      <c r="L925" s="29">
        <f t="array" ref="L925">_xlfn.IFNA(IF(H925='DB-아스니아 미션'!$F$8,VLOOKUP('주요 재화 수급처 관리'!$F$10:$F$11,'DB-방치 재화'!$B$3:$H$1698,6,0)*'DB-아스니아 미션'!$H$8,VLOOKUP('주요 재화 수급처 관리'!$H$10:$H$11,'DB-아스니아 미션'!$F$7:$H$10,3,0)),"0")/7</f>
        <v>274.28571428571428</v>
      </c>
      <c r="M925" s="29">
        <f>(((VLOOKUP(F925,'DB-방치 재화'!$B$3:$I$1698,8,0)+8)*(VLOOKUP(H925,'DB-파견 작전실'!$L$8:$M$14,2,0)))*D925)</f>
        <v>316.57253333333335</v>
      </c>
      <c r="N925" s="29">
        <f>_xlfn.IFNA(IF(C925&lt;'DB-선물'!$E$5,VLOOKUP('주요 재화 수급처 관리'!$H$10,'DB-선물'!$G$6:$I$9,3,0),(IF('DB-선물'!$E$11&lt;=C925&lt;'DB-선물'!E871,VLOOKUP('주요 재화 수급처 관리'!$H$10,'DB-선물'!$G$12:$I$15,3,0),VLOOKUP(H925,'DB-선물'!$G$18:$I$21,3,0)))),"0")*6*D925</f>
        <v>0</v>
      </c>
      <c r="O925" s="29">
        <f t="array" ref="O925">(_xlfn.IFNA((VLOOKUP((INDEX('DB-메모리얼'!$F$5:$F$98,MATCH(MIN(ABS('DB-메모리얼'!$F$5:$F$98-'주요 재화 수급처 관리'!$C$10)),ABS('DB-메모리얼'!$F$5:$F$98-'주요 재화 수급처 관리'!$C$10),0))),'DB-메모리얼'!$F$5:$K$98,MATCH(H925,'DB-메모리얼'!$H$3:$K$3,0)+2,0)),"0"))*D925/14</f>
        <v>0</v>
      </c>
      <c r="P925" s="29">
        <f t="shared" si="34"/>
        <v>1028</v>
      </c>
      <c r="Q925" s="299">
        <f t="shared" si="35"/>
        <v>26964.001819047618</v>
      </c>
    </row>
    <row r="926" spans="2:17" ht="18" thickTop="1" thickBot="1" x14ac:dyDescent="0.35">
      <c r="B926" s="22" t="s">
        <v>1613</v>
      </c>
      <c r="C926" s="116">
        <v>295</v>
      </c>
      <c r="D926" s="323">
        <v>1</v>
      </c>
      <c r="E926" s="17"/>
      <c r="F926" s="276">
        <f>VLOOKUP(C926,'DB-캐릭터별 스테이지 매칭'!$E$3:$F$302,2,0)</f>
        <v>1650</v>
      </c>
      <c r="G926" s="276" t="str">
        <f>VLOOKUP(F926,'DB-캐릭터별 스테이지 매칭'!$I$3:$L$1698,4,0)</f>
        <v>32-14</v>
      </c>
      <c r="H926" s="276">
        <f>_xlfn.IFNA(VLOOKUP(B926,'DB-서식용'!$D$4:$E$12,2,0),"")</f>
        <v>1040410001</v>
      </c>
      <c r="I926" s="29">
        <f>IFERROR((VLOOKUP(F926,'DB-방치 재화'!$B$3:$I$1800,(MATCH(H926,'DB-방치 재화'!$F$1:$I$1,0)+4),0))*60*24*D926,"0")*(1.7+1.58)</f>
        <v>25023.120000000003</v>
      </c>
      <c r="J926" s="29">
        <f>_xlfn.IFNA(IF(H926='DB-일일 퀘스트'!$F$6,VLOOKUP(F926,'DB-방치 재화'!$B$3:$H$1698,5,0)*VLOOKUP(H926,'DB-일일 퀘스트'!$F$6:$H$13,3,0),IF(H926='DB-일일 퀘스트'!$F$7,VLOOKUP(F926,'DB-방치 재화'!$B$3:$H$1698,6,0)*VLOOKUP(H926,'DB-일일 퀘스트'!$F$6:$H$13,3,0),IF(H926='DB-일일 퀘스트'!$F$8,VLOOKUP(F926,'DB-방치 재화'!$B$3:$H$1698,7,0)*VLOOKUP(H926,'DB-일일 퀘스트'!$F$6:$H$13,3,0),VLOOKUP(H926,'DB-일일 퀘스트'!$F$6:$H$13,3,0)))),"0")</f>
        <v>317.875</v>
      </c>
      <c r="K926" s="29">
        <f>_xlfn.IFNA((IF(H926='DB-주간 퀘스트'!$F$6,VLOOKUP(F926,'DB-방치 재화'!$B$3:$H$1698,5,0)*VLOOKUP(H926,'DB-주간 퀘스트'!$F$6:$H$15,3,0),IF(H926='DB-주간 퀘스트'!$F$7,VLOOKUP(F926,'DB-방치 재화'!$B$3:$H$1698,6,0)*VLOOKUP(H926,'DB-주간 퀘스트'!$F$6:$H$15,3,0),IF(H926='DB-주간 퀘스트'!$F$8,VLOOKUP(F926,'DB-방치 재화'!$B$3:$H$1698,7,0)*VLOOKUP(H926,'DB-주간 퀘스트'!$F$6:$H$15,3,0),VLOOKUP(H926,'DB-주간 퀘스트'!$F$6:$H$15,3,0)))))/7,"0")</f>
        <v>90.821428571428569</v>
      </c>
      <c r="L926" s="29">
        <f t="array" ref="L926">_xlfn.IFNA(IF(H926='DB-아스니아 미션'!$F$8,VLOOKUP('주요 재화 수급처 관리'!$F$10:$F$11,'DB-방치 재화'!$B$3:$H$1698,6,0)*'DB-아스니아 미션'!$H$8,VLOOKUP('주요 재화 수급처 관리'!$H$10:$H$11,'DB-아스니아 미션'!$F$7:$H$10,3,0)),"0")/7</f>
        <v>274.28571428571428</v>
      </c>
      <c r="M926" s="29">
        <f>(((VLOOKUP(F926,'DB-방치 재화'!$B$3:$I$1698,8,0)+8)*(VLOOKUP(H926,'DB-파견 작전실'!$L$8:$M$14,2,0)))*D926)</f>
        <v>316.57253333333335</v>
      </c>
      <c r="N926" s="29">
        <f>_xlfn.IFNA(IF(C926&lt;'DB-선물'!$E$5,VLOOKUP('주요 재화 수급처 관리'!$H$10,'DB-선물'!$G$6:$I$9,3,0),(IF('DB-선물'!$E$11&lt;=C926&lt;'DB-선물'!E872,VLOOKUP('주요 재화 수급처 관리'!$H$10,'DB-선물'!$G$12:$I$15,3,0),VLOOKUP(H926,'DB-선물'!$G$18:$I$21,3,0)))),"0")*6*D926</f>
        <v>0</v>
      </c>
      <c r="O926" s="29">
        <f t="array" ref="O926">(_xlfn.IFNA((VLOOKUP((INDEX('DB-메모리얼'!$F$5:$F$98,MATCH(MIN(ABS('DB-메모리얼'!$F$5:$F$98-'주요 재화 수급처 관리'!$C$10)),ABS('DB-메모리얼'!$F$5:$F$98-'주요 재화 수급처 관리'!$C$10),0))),'DB-메모리얼'!$F$5:$K$98,MATCH(H926,'DB-메모리얼'!$H$3:$K$3,0)+2,0)),"0"))*D926/14</f>
        <v>0</v>
      </c>
      <c r="P926" s="29">
        <f t="shared" si="34"/>
        <v>1028</v>
      </c>
      <c r="Q926" s="299">
        <f t="shared" si="35"/>
        <v>27050.674676190476</v>
      </c>
    </row>
    <row r="927" spans="2:17" ht="18" thickTop="1" thickBot="1" x14ac:dyDescent="0.35">
      <c r="B927" s="22" t="s">
        <v>1613</v>
      </c>
      <c r="C927" s="5">
        <v>296</v>
      </c>
      <c r="D927" s="323">
        <v>1</v>
      </c>
      <c r="E927" s="17"/>
      <c r="F927" s="276">
        <f>VLOOKUP(C927,'DB-캐릭터별 스테이지 매칭'!$E$3:$F$302,2,0)</f>
        <v>1659</v>
      </c>
      <c r="G927" s="276" t="str">
        <f>VLOOKUP(F927,'DB-캐릭터별 스테이지 매칭'!$I$3:$L$1698,4,0)</f>
        <v>32-23</v>
      </c>
      <c r="H927" s="276">
        <f>_xlfn.IFNA(VLOOKUP(B927,'DB-서식용'!$D$4:$E$12,2,0),"")</f>
        <v>1040410001</v>
      </c>
      <c r="I927" s="29">
        <f>IFERROR((VLOOKUP(F927,'DB-방치 재화'!$B$3:$I$1800,(MATCH(H927,'DB-방치 재화'!$F$1:$I$1,0)+4),0))*60*24*D927,"0")*(1.7+1.58)</f>
        <v>25108.400000000001</v>
      </c>
      <c r="J927" s="29">
        <f>_xlfn.IFNA(IF(H927='DB-일일 퀘스트'!$F$6,VLOOKUP(F927,'DB-방치 재화'!$B$3:$H$1698,5,0)*VLOOKUP(H927,'DB-일일 퀘스트'!$F$6:$H$13,3,0),IF(H927='DB-일일 퀘스트'!$F$7,VLOOKUP(F927,'DB-방치 재화'!$B$3:$H$1698,6,0)*VLOOKUP(H927,'DB-일일 퀘스트'!$F$6:$H$13,3,0),IF(H927='DB-일일 퀘스트'!$F$8,VLOOKUP(F927,'DB-방치 재화'!$B$3:$H$1698,7,0)*VLOOKUP(H927,'DB-일일 퀘스트'!$F$6:$H$13,3,0),VLOOKUP(H927,'DB-일일 퀘스트'!$F$6:$H$13,3,0)))),"0")</f>
        <v>318.95833333333331</v>
      </c>
      <c r="K927" s="29">
        <f>_xlfn.IFNA((IF(H927='DB-주간 퀘스트'!$F$6,VLOOKUP(F927,'DB-방치 재화'!$B$3:$H$1698,5,0)*VLOOKUP(H927,'DB-주간 퀘스트'!$F$6:$H$15,3,0),IF(H927='DB-주간 퀘스트'!$F$7,VLOOKUP(F927,'DB-방치 재화'!$B$3:$H$1698,6,0)*VLOOKUP(H927,'DB-주간 퀘스트'!$F$6:$H$15,3,0),IF(H927='DB-주간 퀘스트'!$F$8,VLOOKUP(F927,'DB-방치 재화'!$B$3:$H$1698,7,0)*VLOOKUP(H927,'DB-주간 퀘스트'!$F$6:$H$15,3,0),VLOOKUP(H927,'DB-주간 퀘스트'!$F$6:$H$15,3,0)))))/7,"0")</f>
        <v>91.13095238095238</v>
      </c>
      <c r="L927" s="29">
        <f t="array" ref="L927">_xlfn.IFNA(IF(H927='DB-아스니아 미션'!$F$8,VLOOKUP('주요 재화 수급처 관리'!$F$10:$F$11,'DB-방치 재화'!$B$3:$H$1698,6,0)*'DB-아스니아 미션'!$H$8,VLOOKUP('주요 재화 수급처 관리'!$H$10:$H$11,'DB-아스니아 미션'!$F$7:$H$10,3,0)),"0")/7</f>
        <v>274.28571428571428</v>
      </c>
      <c r="M927" s="29">
        <f>(((VLOOKUP(F927,'DB-방치 재화'!$B$3:$I$1698,8,0)+8)*(VLOOKUP(H927,'DB-파견 작전실'!$L$8:$M$14,2,0)))*D927)</f>
        <v>316.57253333333335</v>
      </c>
      <c r="N927" s="29">
        <f>_xlfn.IFNA(IF(C927&lt;'DB-선물'!$E$5,VLOOKUP('주요 재화 수급처 관리'!$H$10,'DB-선물'!$G$6:$I$9,3,0),(IF('DB-선물'!$E$11&lt;=C927&lt;'DB-선물'!E873,VLOOKUP('주요 재화 수급처 관리'!$H$10,'DB-선물'!$G$12:$I$15,3,0),VLOOKUP(H927,'DB-선물'!$G$18:$I$21,3,0)))),"0")*6*D927</f>
        <v>0</v>
      </c>
      <c r="O927" s="29">
        <f t="array" ref="O927">(_xlfn.IFNA((VLOOKUP((INDEX('DB-메모리얼'!$F$5:$F$98,MATCH(MIN(ABS('DB-메모리얼'!$F$5:$F$98-'주요 재화 수급처 관리'!$C$10)),ABS('DB-메모리얼'!$F$5:$F$98-'주요 재화 수급처 관리'!$C$10),0))),'DB-메모리얼'!$F$5:$K$98,MATCH(H927,'DB-메모리얼'!$H$3:$K$3,0)+2,0)),"0"))*D927/14</f>
        <v>0</v>
      </c>
      <c r="P927" s="29">
        <f t="shared" si="34"/>
        <v>1028</v>
      </c>
      <c r="Q927" s="299">
        <f t="shared" si="35"/>
        <v>27137.347533333334</v>
      </c>
    </row>
    <row r="928" spans="2:17" ht="18" thickTop="1" thickBot="1" x14ac:dyDescent="0.35">
      <c r="B928" s="22" t="s">
        <v>1613</v>
      </c>
      <c r="C928" s="5">
        <v>297</v>
      </c>
      <c r="D928" s="323">
        <v>1</v>
      </c>
      <c r="E928" s="17"/>
      <c r="F928" s="276">
        <f>VLOOKUP(C928,'DB-캐릭터별 스테이지 매칭'!$E$3:$F$302,2,0)</f>
        <v>1668</v>
      </c>
      <c r="G928" s="276" t="str">
        <f>VLOOKUP(F928,'DB-캐릭터별 스테이지 매칭'!$I$3:$L$1698,4,0)</f>
        <v>32-32</v>
      </c>
      <c r="H928" s="276">
        <f>_xlfn.IFNA(VLOOKUP(B928,'DB-서식용'!$D$4:$E$12,2,0),"")</f>
        <v>1040410001</v>
      </c>
      <c r="I928" s="29">
        <f>IFERROR((VLOOKUP(F928,'DB-방치 재화'!$B$3:$I$1800,(MATCH(H928,'DB-방치 재화'!$F$1:$I$1,0)+4),0))*60*24*D928,"0")*(1.7+1.58)</f>
        <v>25190.400000000001</v>
      </c>
      <c r="J928" s="29">
        <f>_xlfn.IFNA(IF(H928='DB-일일 퀘스트'!$F$6,VLOOKUP(F928,'DB-방치 재화'!$B$3:$H$1698,5,0)*VLOOKUP(H928,'DB-일일 퀘스트'!$F$6:$H$13,3,0),IF(H928='DB-일일 퀘스트'!$F$7,VLOOKUP(F928,'DB-방치 재화'!$B$3:$H$1698,6,0)*VLOOKUP(H928,'DB-일일 퀘스트'!$F$6:$H$13,3,0),IF(H928='DB-일일 퀘스트'!$F$8,VLOOKUP(F928,'DB-방치 재화'!$B$3:$H$1698,7,0)*VLOOKUP(H928,'DB-일일 퀘스트'!$F$6:$H$13,3,0),VLOOKUP(H928,'DB-일일 퀘스트'!$F$6:$H$13,3,0)))),"0")</f>
        <v>320</v>
      </c>
      <c r="K928" s="29">
        <f>_xlfn.IFNA((IF(H928='DB-주간 퀘스트'!$F$6,VLOOKUP(F928,'DB-방치 재화'!$B$3:$H$1698,5,0)*VLOOKUP(H928,'DB-주간 퀘스트'!$F$6:$H$15,3,0),IF(H928='DB-주간 퀘스트'!$F$7,VLOOKUP(F928,'DB-방치 재화'!$B$3:$H$1698,6,0)*VLOOKUP(H928,'DB-주간 퀘스트'!$F$6:$H$15,3,0),IF(H928='DB-주간 퀘스트'!$F$8,VLOOKUP(F928,'DB-방치 재화'!$B$3:$H$1698,7,0)*VLOOKUP(H928,'DB-주간 퀘스트'!$F$6:$H$15,3,0),VLOOKUP(H928,'DB-주간 퀘스트'!$F$6:$H$15,3,0)))))/7,"0")</f>
        <v>91.428571428571431</v>
      </c>
      <c r="L928" s="29">
        <f t="array" ref="L928">_xlfn.IFNA(IF(H928='DB-아스니아 미션'!$F$8,VLOOKUP('주요 재화 수급처 관리'!$F$10:$F$11,'DB-방치 재화'!$B$3:$H$1698,6,0)*'DB-아스니아 미션'!$H$8,VLOOKUP('주요 재화 수급처 관리'!$H$10:$H$11,'DB-아스니아 미션'!$F$7:$H$10,3,0)),"0")/7</f>
        <v>274.28571428571428</v>
      </c>
      <c r="M928" s="29">
        <f>(((VLOOKUP(F928,'DB-방치 재화'!$B$3:$I$1698,8,0)+8)*(VLOOKUP(H928,'DB-파견 작전실'!$L$8:$M$14,2,0)))*D928)</f>
        <v>316.57253333333335</v>
      </c>
      <c r="N928" s="29">
        <f>_xlfn.IFNA(IF(C928&lt;'DB-선물'!$E$5,VLOOKUP('주요 재화 수급처 관리'!$H$10,'DB-선물'!$G$6:$I$9,3,0),(IF('DB-선물'!$E$11&lt;=C928&lt;'DB-선물'!E874,VLOOKUP('주요 재화 수급처 관리'!$H$10,'DB-선물'!$G$12:$I$15,3,0),VLOOKUP(H928,'DB-선물'!$G$18:$I$21,3,0)))),"0")*6*D928</f>
        <v>0</v>
      </c>
      <c r="O928" s="29">
        <f t="array" ref="O928">(_xlfn.IFNA((VLOOKUP((INDEX('DB-메모리얼'!$F$5:$F$98,MATCH(MIN(ABS('DB-메모리얼'!$F$5:$F$98-'주요 재화 수급처 관리'!$C$10)),ABS('DB-메모리얼'!$F$5:$F$98-'주요 재화 수급처 관리'!$C$10),0))),'DB-메모리얼'!$F$5:$K$98,MATCH(H928,'DB-메모리얼'!$H$3:$K$3,0)+2,0)),"0"))*D928/14</f>
        <v>0</v>
      </c>
      <c r="P928" s="29">
        <f t="shared" si="34"/>
        <v>1028</v>
      </c>
      <c r="Q928" s="299">
        <f t="shared" si="35"/>
        <v>27220.68681904762</v>
      </c>
    </row>
    <row r="929" spans="2:17" ht="18" thickTop="1" thickBot="1" x14ac:dyDescent="0.35">
      <c r="B929" s="22" t="s">
        <v>1613</v>
      </c>
      <c r="C929" s="5">
        <v>298</v>
      </c>
      <c r="D929" s="323">
        <v>1</v>
      </c>
      <c r="E929" s="17"/>
      <c r="F929" s="276">
        <f>VLOOKUP(C929,'DB-캐릭터별 스테이지 매칭'!$E$3:$F$302,2,0)</f>
        <v>1677</v>
      </c>
      <c r="G929" s="276" t="str">
        <f>VLOOKUP(F929,'DB-캐릭터별 스테이지 매칭'!$I$3:$L$1698,4,0)</f>
        <v>32-41</v>
      </c>
      <c r="H929" s="276">
        <f>_xlfn.IFNA(VLOOKUP(B929,'DB-서식용'!$D$4:$E$12,2,0),"")</f>
        <v>1040410001</v>
      </c>
      <c r="I929" s="29">
        <f>IFERROR((VLOOKUP(F929,'DB-방치 재화'!$B$3:$I$1800,(MATCH(H929,'DB-방치 재화'!$F$1:$I$1,0)+4),0))*60*24*D929,"0")*(1.7+1.58)</f>
        <v>25275.68</v>
      </c>
      <c r="J929" s="29">
        <f>_xlfn.IFNA(IF(H929='DB-일일 퀘스트'!$F$6,VLOOKUP(F929,'DB-방치 재화'!$B$3:$H$1698,5,0)*VLOOKUP(H929,'DB-일일 퀘스트'!$F$6:$H$13,3,0),IF(H929='DB-일일 퀘스트'!$F$7,VLOOKUP(F929,'DB-방치 재화'!$B$3:$H$1698,6,0)*VLOOKUP(H929,'DB-일일 퀘스트'!$F$6:$H$13,3,0),IF(H929='DB-일일 퀘스트'!$F$8,VLOOKUP(F929,'DB-방치 재화'!$B$3:$H$1698,7,0)*VLOOKUP(H929,'DB-일일 퀘스트'!$F$6:$H$13,3,0),VLOOKUP(H929,'DB-일일 퀘스트'!$F$6:$H$13,3,0)))),"0")</f>
        <v>321.08333333333331</v>
      </c>
      <c r="K929" s="29">
        <f>_xlfn.IFNA((IF(H929='DB-주간 퀘스트'!$F$6,VLOOKUP(F929,'DB-방치 재화'!$B$3:$H$1698,5,0)*VLOOKUP(H929,'DB-주간 퀘스트'!$F$6:$H$15,3,0),IF(H929='DB-주간 퀘스트'!$F$7,VLOOKUP(F929,'DB-방치 재화'!$B$3:$H$1698,6,0)*VLOOKUP(H929,'DB-주간 퀘스트'!$F$6:$H$15,3,0),IF(H929='DB-주간 퀘스트'!$F$8,VLOOKUP(F929,'DB-방치 재화'!$B$3:$H$1698,7,0)*VLOOKUP(H929,'DB-주간 퀘스트'!$F$6:$H$15,3,0),VLOOKUP(H929,'DB-주간 퀘스트'!$F$6:$H$15,3,0)))))/7,"0")</f>
        <v>91.738095238095227</v>
      </c>
      <c r="L929" s="29">
        <f t="array" ref="L929">_xlfn.IFNA(IF(H929='DB-아스니아 미션'!$F$8,VLOOKUP('주요 재화 수급처 관리'!$F$10:$F$11,'DB-방치 재화'!$B$3:$H$1698,6,0)*'DB-아스니아 미션'!$H$8,VLOOKUP('주요 재화 수급처 관리'!$H$10:$H$11,'DB-아스니아 미션'!$F$7:$H$10,3,0)),"0")/7</f>
        <v>274.28571428571428</v>
      </c>
      <c r="M929" s="29">
        <f>(((VLOOKUP(F929,'DB-방치 재화'!$B$3:$I$1698,8,0)+8)*(VLOOKUP(H929,'DB-파견 작전실'!$L$8:$M$14,2,0)))*D929)</f>
        <v>316.57253333333335</v>
      </c>
      <c r="N929" s="29">
        <f>_xlfn.IFNA(IF(C929&lt;'DB-선물'!$E$5,VLOOKUP('주요 재화 수급처 관리'!$H$10,'DB-선물'!$G$6:$I$9,3,0),(IF('DB-선물'!$E$11&lt;=C929&lt;'DB-선물'!E875,VLOOKUP('주요 재화 수급처 관리'!$H$10,'DB-선물'!$G$12:$I$15,3,0),VLOOKUP(H929,'DB-선물'!$G$18:$I$21,3,0)))),"0")*6*D929</f>
        <v>0</v>
      </c>
      <c r="O929" s="29">
        <f t="array" ref="O929">(_xlfn.IFNA((VLOOKUP((INDEX('DB-메모리얼'!$F$5:$F$98,MATCH(MIN(ABS('DB-메모리얼'!$F$5:$F$98-'주요 재화 수급처 관리'!$C$10)),ABS('DB-메모리얼'!$F$5:$F$98-'주요 재화 수급처 관리'!$C$10),0))),'DB-메모리얼'!$F$5:$K$98,MATCH(H929,'DB-메모리얼'!$H$3:$K$3,0)+2,0)),"0"))*D929/14</f>
        <v>0</v>
      </c>
      <c r="P929" s="29">
        <f t="shared" si="34"/>
        <v>1028</v>
      </c>
      <c r="Q929" s="299">
        <f t="shared" si="35"/>
        <v>27307.359676190474</v>
      </c>
    </row>
    <row r="930" spans="2:17" ht="18" thickTop="1" thickBot="1" x14ac:dyDescent="0.35">
      <c r="B930" s="22" t="s">
        <v>1613</v>
      </c>
      <c r="C930" s="5">
        <v>299</v>
      </c>
      <c r="D930" s="323">
        <v>1</v>
      </c>
      <c r="E930" s="17"/>
      <c r="F930" s="276">
        <f>VLOOKUP(C930,'DB-캐릭터별 스테이지 매칭'!$E$3:$F$302,2,0)</f>
        <v>1686</v>
      </c>
      <c r="G930" s="276" t="str">
        <f>VLOOKUP(F930,'DB-캐릭터별 스테이지 매칭'!$I$3:$L$1698,4,0)</f>
        <v>32-50</v>
      </c>
      <c r="H930" s="276">
        <f>_xlfn.IFNA(VLOOKUP(B930,'DB-서식용'!$D$4:$E$12,2,0),"")</f>
        <v>1040410001</v>
      </c>
      <c r="I930" s="29">
        <f>IFERROR((VLOOKUP(F930,'DB-방치 재화'!$B$3:$I$1800,(MATCH(H930,'DB-방치 재화'!$F$1:$I$1,0)+4),0))*60*24*D930,"0")*(1.7+1.58)</f>
        <v>25360.960000000003</v>
      </c>
      <c r="J930" s="29">
        <f>_xlfn.IFNA(IF(H930='DB-일일 퀘스트'!$F$6,VLOOKUP(F930,'DB-방치 재화'!$B$3:$H$1698,5,0)*VLOOKUP(H930,'DB-일일 퀘스트'!$F$6:$H$13,3,0),IF(H930='DB-일일 퀘스트'!$F$7,VLOOKUP(F930,'DB-방치 재화'!$B$3:$H$1698,6,0)*VLOOKUP(H930,'DB-일일 퀘스트'!$F$6:$H$13,3,0),IF(H930='DB-일일 퀘스트'!$F$8,VLOOKUP(F930,'DB-방치 재화'!$B$3:$H$1698,7,0)*VLOOKUP(H930,'DB-일일 퀘스트'!$F$6:$H$13,3,0),VLOOKUP(H930,'DB-일일 퀘스트'!$F$6:$H$13,3,0)))),"0")</f>
        <v>322.16666666666669</v>
      </c>
      <c r="K930" s="29">
        <f>_xlfn.IFNA((IF(H930='DB-주간 퀘스트'!$F$6,VLOOKUP(F930,'DB-방치 재화'!$B$3:$H$1698,5,0)*VLOOKUP(H930,'DB-주간 퀘스트'!$F$6:$H$15,3,0),IF(H930='DB-주간 퀘스트'!$F$7,VLOOKUP(F930,'DB-방치 재화'!$B$3:$H$1698,6,0)*VLOOKUP(H930,'DB-주간 퀘스트'!$F$6:$H$15,3,0),IF(H930='DB-주간 퀘스트'!$F$8,VLOOKUP(F930,'DB-방치 재화'!$B$3:$H$1698,7,0)*VLOOKUP(H930,'DB-주간 퀘스트'!$F$6:$H$15,3,0),VLOOKUP(H930,'DB-주간 퀘스트'!$F$6:$H$15,3,0)))))/7,"0")</f>
        <v>92.047619047619051</v>
      </c>
      <c r="L930" s="29">
        <f t="array" ref="L930">_xlfn.IFNA(IF(H930='DB-아스니아 미션'!$F$8,VLOOKUP('주요 재화 수급처 관리'!$F$10:$F$11,'DB-방치 재화'!$B$3:$H$1698,6,0)*'DB-아스니아 미션'!$H$8,VLOOKUP('주요 재화 수급처 관리'!$H$10:$H$11,'DB-아스니아 미션'!$F$7:$H$10,3,0)),"0")/7</f>
        <v>274.28571428571428</v>
      </c>
      <c r="M930" s="29">
        <f>(((VLOOKUP(F930,'DB-방치 재화'!$B$3:$I$1698,8,0)+8)*(VLOOKUP(H930,'DB-파견 작전실'!$L$8:$M$14,2,0)))*D930)</f>
        <v>316.57253333333335</v>
      </c>
      <c r="N930" s="29">
        <f>_xlfn.IFNA(IF(C930&lt;'DB-선물'!$E$5,VLOOKUP('주요 재화 수급처 관리'!$H$10,'DB-선물'!$G$6:$I$9,3,0),(IF('DB-선물'!$E$11&lt;=C930&lt;'DB-선물'!E876,VLOOKUP('주요 재화 수급처 관리'!$H$10,'DB-선물'!$G$12:$I$15,3,0),VLOOKUP(H930,'DB-선물'!$G$18:$I$21,3,0)))),"0")*6*D930</f>
        <v>0</v>
      </c>
      <c r="O930" s="29">
        <f t="array" ref="O930">(_xlfn.IFNA((VLOOKUP((INDEX('DB-메모리얼'!$F$5:$F$98,MATCH(MIN(ABS('DB-메모리얼'!$F$5:$F$98-'주요 재화 수급처 관리'!$C$10)),ABS('DB-메모리얼'!$F$5:$F$98-'주요 재화 수급처 관리'!$C$10),0))),'DB-메모리얼'!$F$5:$K$98,MATCH(H930,'DB-메모리얼'!$H$3:$K$3,0)+2,0)),"0"))*D930/14</f>
        <v>0</v>
      </c>
      <c r="P930" s="29">
        <f t="shared" si="34"/>
        <v>1028</v>
      </c>
      <c r="Q930" s="299">
        <f t="shared" si="35"/>
        <v>27394.032533333335</v>
      </c>
    </row>
    <row r="931" spans="2:17" ht="18" thickTop="1" thickBot="1" x14ac:dyDescent="0.35">
      <c r="B931" s="22" t="s">
        <v>1613</v>
      </c>
      <c r="C931" s="5">
        <v>300</v>
      </c>
      <c r="D931" s="323">
        <v>1</v>
      </c>
      <c r="E931" s="17"/>
      <c r="F931" s="276">
        <f>VLOOKUP(C931,'DB-캐릭터별 스테이지 매칭'!$E$3:$F$302,2,0)</f>
        <v>1696</v>
      </c>
      <c r="G931" s="276" t="str">
        <f>VLOOKUP(F931,'DB-캐릭터별 스테이지 매칭'!$I$3:$L$1698,4,0)</f>
        <v>32-60</v>
      </c>
      <c r="H931" s="276">
        <f>_xlfn.IFNA(VLOOKUP(B931,'DB-서식용'!$D$4:$E$12,2,0),"")</f>
        <v>1040410001</v>
      </c>
      <c r="I931" s="29">
        <f>IFERROR((VLOOKUP(F931,'DB-방치 재화'!$B$3:$I$1800,(MATCH(H931,'DB-방치 재화'!$F$1:$I$1,0)+4),0))*60*24*D931,"0")*(1.7+1.58)</f>
        <v>25456.080000000002</v>
      </c>
      <c r="J931" s="29">
        <f>_xlfn.IFNA(IF(H931='DB-일일 퀘스트'!$F$6,VLOOKUP(F931,'DB-방치 재화'!$B$3:$H$1698,5,0)*VLOOKUP(H931,'DB-일일 퀘스트'!$F$6:$H$13,3,0),IF(H931='DB-일일 퀘스트'!$F$7,VLOOKUP(F931,'DB-방치 재화'!$B$3:$H$1698,6,0)*VLOOKUP(H931,'DB-일일 퀘스트'!$F$6:$H$13,3,0),IF(H931='DB-일일 퀘스트'!$F$8,VLOOKUP(F931,'DB-방치 재화'!$B$3:$H$1698,7,0)*VLOOKUP(H931,'DB-일일 퀘스트'!$F$6:$H$13,3,0),VLOOKUP(H931,'DB-일일 퀘스트'!$F$6:$H$13,3,0)))),"0")</f>
        <v>323.375</v>
      </c>
      <c r="K931" s="29">
        <f>_xlfn.IFNA((IF(H931='DB-주간 퀘스트'!$F$6,VLOOKUP(F931,'DB-방치 재화'!$B$3:$H$1698,5,0)*VLOOKUP(H931,'DB-주간 퀘스트'!$F$6:$H$15,3,0),IF(H931='DB-주간 퀘스트'!$F$7,VLOOKUP(F931,'DB-방치 재화'!$B$3:$H$1698,6,0)*VLOOKUP(H931,'DB-주간 퀘스트'!$F$6:$H$15,3,0),IF(H931='DB-주간 퀘스트'!$F$8,VLOOKUP(F931,'DB-방치 재화'!$B$3:$H$1698,7,0)*VLOOKUP(H931,'DB-주간 퀘스트'!$F$6:$H$15,3,0),VLOOKUP(H931,'DB-주간 퀘스트'!$F$6:$H$15,3,0)))))/7,"0")</f>
        <v>92.392857142857139</v>
      </c>
      <c r="L931" s="29">
        <f t="array" ref="L931">_xlfn.IFNA(IF(H931='DB-아스니아 미션'!$F$8,VLOOKUP('주요 재화 수급처 관리'!$F$10:$F$11,'DB-방치 재화'!$B$3:$H$1698,6,0)*'DB-아스니아 미션'!$H$8,VLOOKUP('주요 재화 수급처 관리'!$H$10:$H$11,'DB-아스니아 미션'!$F$7:$H$10,3,0)),"0")/7</f>
        <v>274.28571428571428</v>
      </c>
      <c r="M931" s="29">
        <f>(((VLOOKUP(F931,'DB-방치 재화'!$B$3:$I$1698,8,0)+8)*(VLOOKUP(H931,'DB-파견 작전실'!$L$8:$M$14,2,0)))*D931)</f>
        <v>316.57253333333335</v>
      </c>
      <c r="N931" s="29">
        <f>_xlfn.IFNA(IF(C931&lt;'DB-선물'!$E$5,VLOOKUP('주요 재화 수급처 관리'!$H$10,'DB-선물'!$G$6:$I$9,3,0),(IF('DB-선물'!$E$11&lt;=C931&lt;'DB-선물'!E877,VLOOKUP('주요 재화 수급처 관리'!$H$10,'DB-선물'!$G$12:$I$15,3,0),VLOOKUP(H931,'DB-선물'!$G$18:$I$21,3,0)))),"0")*6*D931</f>
        <v>0</v>
      </c>
      <c r="O931" s="29">
        <f t="array" ref="O931">(_xlfn.IFNA((VLOOKUP((INDEX('DB-메모리얼'!$F$5:$F$98,MATCH(MIN(ABS('DB-메모리얼'!$F$5:$F$98-'주요 재화 수급처 관리'!$C$10)),ABS('DB-메모리얼'!$F$5:$F$98-'주요 재화 수급처 관리'!$C$10),0))),'DB-메모리얼'!$F$5:$K$98,MATCH(H931,'DB-메모리얼'!$H$3:$K$3,0)+2,0)),"0"))*D931/14</f>
        <v>0</v>
      </c>
      <c r="P931" s="29">
        <f t="shared" si="34"/>
        <v>1028</v>
      </c>
      <c r="Q931" s="299">
        <f t="shared" si="35"/>
        <v>27490.706104761906</v>
      </c>
    </row>
    <row r="932" spans="2:17" ht="17.25" thickTop="1" x14ac:dyDescent="0.3"/>
  </sheetData>
  <mergeCells count="9">
    <mergeCell ref="C10:C11"/>
    <mergeCell ref="B10:B11"/>
    <mergeCell ref="D10:D11"/>
    <mergeCell ref="H10:H11"/>
    <mergeCell ref="B8:C8"/>
    <mergeCell ref="D8:E8"/>
    <mergeCell ref="F10:F11"/>
    <mergeCell ref="G10:G11"/>
    <mergeCell ref="F8:Q8"/>
  </mergeCells>
  <phoneticPr fontId="2" type="noConversion"/>
  <pageMargins left="0.7" right="0.7" top="0.75" bottom="0.75" header="0.3" footer="0.3"/>
  <pageSetup paperSize="9" orientation="portrait" verticalDpi="0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800-000000000000}">
          <x14:formula1>
            <xm:f>'DB-서식용'!$D$4:$D$12</xm:f>
          </x14:formula1>
          <xm:sqref>B10:B11 B30:B329 B331:B630 B632:B931</xm:sqref>
        </x14:dataValidation>
        <x14:dataValidation type="list" allowBlank="1" showInputMessage="1" showErrorMessage="1" xr:uid="{00000000-0002-0000-0800-000001000000}">
          <x14:formula1>
            <xm:f>'DB-캐릭터별 스테이지 매칭'!$E$3:$E$302</xm:f>
          </x14:formula1>
          <xm:sqref>C10 C30:C329 C331:C630 C632:C931</xm:sqref>
        </x14:dataValidation>
      </x14:dataValidation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>
    <tabColor theme="1" tint="0.499984740745262"/>
  </sheetPr>
  <dimension ref="E4:J22"/>
  <sheetViews>
    <sheetView workbookViewId="0">
      <selection activeCell="L10" sqref="L10"/>
    </sheetView>
  </sheetViews>
  <sheetFormatPr defaultRowHeight="16.5" x14ac:dyDescent="0.3"/>
  <cols>
    <col min="7" max="7" width="15.625" bestFit="1" customWidth="1"/>
    <col min="8" max="8" width="15.625" customWidth="1"/>
  </cols>
  <sheetData>
    <row r="4" spans="5:10" x14ac:dyDescent="0.3">
      <c r="E4" t="s">
        <v>1543</v>
      </c>
    </row>
    <row r="5" spans="5:10" x14ac:dyDescent="0.3">
      <c r="E5">
        <v>130</v>
      </c>
      <c r="I5" t="s">
        <v>2369</v>
      </c>
    </row>
    <row r="6" spans="5:10" x14ac:dyDescent="0.3">
      <c r="F6">
        <v>400</v>
      </c>
      <c r="G6">
        <v>1040102001</v>
      </c>
      <c r="H6" t="s">
        <v>2257</v>
      </c>
      <c r="I6">
        <v>20</v>
      </c>
    </row>
    <row r="7" spans="5:10" x14ac:dyDescent="0.3">
      <c r="F7">
        <v>60</v>
      </c>
      <c r="G7">
        <v>1040501001</v>
      </c>
      <c r="H7" t="s">
        <v>2547</v>
      </c>
      <c r="I7">
        <v>0.18</v>
      </c>
    </row>
    <row r="8" spans="5:10" x14ac:dyDescent="0.3">
      <c r="F8">
        <v>380</v>
      </c>
      <c r="G8">
        <v>1040101001</v>
      </c>
      <c r="H8" t="s">
        <v>1504</v>
      </c>
      <c r="I8">
        <v>3397.2</v>
      </c>
    </row>
    <row r="9" spans="5:10" x14ac:dyDescent="0.3">
      <c r="F9">
        <v>160</v>
      </c>
      <c r="G9">
        <v>1040504011</v>
      </c>
      <c r="H9" t="s">
        <v>2820</v>
      </c>
      <c r="I9">
        <v>0.48</v>
      </c>
    </row>
    <row r="10" spans="5:10" x14ac:dyDescent="0.3">
      <c r="F10">
        <f>SUM(F6:F9)</f>
        <v>1000</v>
      </c>
    </row>
    <row r="11" spans="5:10" x14ac:dyDescent="0.3">
      <c r="E11">
        <v>198</v>
      </c>
    </row>
    <row r="12" spans="5:10" x14ac:dyDescent="0.3">
      <c r="F12">
        <v>400</v>
      </c>
      <c r="G12">
        <v>1040102001</v>
      </c>
      <c r="H12" t="s">
        <v>2257</v>
      </c>
      <c r="I12">
        <v>20</v>
      </c>
    </row>
    <row r="13" spans="5:10" x14ac:dyDescent="0.3">
      <c r="F13">
        <v>60</v>
      </c>
      <c r="G13">
        <v>1040501001</v>
      </c>
      <c r="H13" t="s">
        <v>2547</v>
      </c>
      <c r="I13">
        <v>0.18</v>
      </c>
    </row>
    <row r="14" spans="5:10" x14ac:dyDescent="0.2">
      <c r="F14">
        <v>380</v>
      </c>
      <c r="G14">
        <v>1040605001</v>
      </c>
      <c r="H14" t="s">
        <v>1504</v>
      </c>
      <c r="I14">
        <v>4446</v>
      </c>
      <c r="J14" s="4"/>
    </row>
    <row r="15" spans="5:10" x14ac:dyDescent="0.3">
      <c r="F15">
        <v>160</v>
      </c>
      <c r="G15">
        <v>1040504011</v>
      </c>
      <c r="H15" t="s">
        <v>2820</v>
      </c>
      <c r="I15">
        <v>0.8</v>
      </c>
    </row>
    <row r="16" spans="5:10" x14ac:dyDescent="0.3">
      <c r="F16">
        <f>SUM(F12:F15)</f>
        <v>1000</v>
      </c>
    </row>
    <row r="18" spans="6:10" x14ac:dyDescent="0.3">
      <c r="F18">
        <v>400</v>
      </c>
      <c r="G18">
        <v>1040102001</v>
      </c>
      <c r="H18" t="s">
        <v>2257</v>
      </c>
      <c r="I18">
        <v>20</v>
      </c>
    </row>
    <row r="19" spans="6:10" x14ac:dyDescent="0.3">
      <c r="F19">
        <v>60</v>
      </c>
      <c r="G19">
        <v>1040501001</v>
      </c>
      <c r="H19" t="s">
        <v>2547</v>
      </c>
      <c r="I19">
        <v>0.18</v>
      </c>
    </row>
    <row r="20" spans="6:10" x14ac:dyDescent="0.2">
      <c r="F20">
        <v>380</v>
      </c>
      <c r="G20">
        <v>1040605001</v>
      </c>
      <c r="H20" t="s">
        <v>1504</v>
      </c>
      <c r="I20">
        <v>5107.2</v>
      </c>
      <c r="J20" s="4"/>
    </row>
    <row r="21" spans="6:10" x14ac:dyDescent="0.3">
      <c r="F21">
        <v>160</v>
      </c>
      <c r="G21">
        <v>1040504011</v>
      </c>
      <c r="H21" t="s">
        <v>2820</v>
      </c>
      <c r="I21">
        <v>1.1200000000000001</v>
      </c>
    </row>
    <row r="22" spans="6:10" x14ac:dyDescent="0.3">
      <c r="F22">
        <f>SUM(F18:F21)</f>
        <v>1000</v>
      </c>
    </row>
  </sheetData>
  <phoneticPr fontId="2" type="noConversion"/>
  <conditionalFormatting sqref="G8">
    <cfRule type="containsBlanks" dxfId="20" priority="1">
      <formula>LEN(TRIM(G8))=0</formula>
    </cfRule>
    <cfRule type="duplicateValues" dxfId="19" priority="2"/>
  </conditionalFormatting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>
    <tabColor theme="1" tint="0.499984740745262"/>
  </sheetPr>
  <dimension ref="E3:K98"/>
  <sheetViews>
    <sheetView workbookViewId="0">
      <selection activeCell="J12" sqref="J12"/>
    </sheetView>
  </sheetViews>
  <sheetFormatPr defaultRowHeight="16.5" x14ac:dyDescent="0.3"/>
  <cols>
    <col min="7" max="7" width="17.25" bestFit="1" customWidth="1"/>
    <col min="8" max="8" width="11.625" bestFit="1" customWidth="1"/>
    <col min="9" max="9" width="18.875" bestFit="1" customWidth="1"/>
    <col min="10" max="10" width="20" bestFit="1" customWidth="1"/>
    <col min="11" max="11" width="15.875" bestFit="1" customWidth="1"/>
  </cols>
  <sheetData>
    <row r="3" spans="5:11" x14ac:dyDescent="0.3">
      <c r="H3">
        <v>1040101001</v>
      </c>
      <c r="I3">
        <v>1040604001</v>
      </c>
      <c r="J3">
        <v>1040604002</v>
      </c>
      <c r="K3" s="13">
        <v>1040501001</v>
      </c>
    </row>
    <row r="4" spans="5:11" x14ac:dyDescent="0.3">
      <c r="F4" t="s">
        <v>1503</v>
      </c>
      <c r="G4" t="s">
        <v>2852</v>
      </c>
      <c r="H4" t="s">
        <v>2853</v>
      </c>
      <c r="I4" t="s">
        <v>1912</v>
      </c>
      <c r="J4" t="s">
        <v>2451</v>
      </c>
      <c r="K4" t="s">
        <v>2547</v>
      </c>
    </row>
    <row r="5" spans="5:11" x14ac:dyDescent="0.3">
      <c r="E5" t="s">
        <v>2854</v>
      </c>
      <c r="F5">
        <v>17</v>
      </c>
      <c r="G5">
        <v>3706</v>
      </c>
      <c r="H5">
        <v>3706</v>
      </c>
    </row>
    <row r="6" spans="5:11" x14ac:dyDescent="0.3">
      <c r="E6" t="s">
        <v>2855</v>
      </c>
      <c r="F6">
        <v>27</v>
      </c>
      <c r="G6">
        <v>6426</v>
      </c>
      <c r="H6">
        <f>H5+G6</f>
        <v>10132</v>
      </c>
    </row>
    <row r="7" spans="5:11" x14ac:dyDescent="0.3">
      <c r="E7" t="s">
        <v>2856</v>
      </c>
      <c r="F7">
        <v>38</v>
      </c>
      <c r="G7">
        <v>13425</v>
      </c>
      <c r="H7">
        <f t="shared" ref="H7:H26" si="0">H6+G7</f>
        <v>23557</v>
      </c>
    </row>
    <row r="8" spans="5:11" x14ac:dyDescent="0.3">
      <c r="E8" t="s">
        <v>2857</v>
      </c>
      <c r="F8">
        <v>49</v>
      </c>
      <c r="G8">
        <v>22083</v>
      </c>
      <c r="H8">
        <f t="shared" si="0"/>
        <v>45640</v>
      </c>
    </row>
    <row r="9" spans="5:11" x14ac:dyDescent="0.3">
      <c r="E9" t="s">
        <v>2858</v>
      </c>
      <c r="F9">
        <v>59</v>
      </c>
      <c r="G9">
        <v>28068</v>
      </c>
      <c r="H9">
        <f t="shared" si="0"/>
        <v>73708</v>
      </c>
      <c r="I9">
        <v>40</v>
      </c>
      <c r="J9">
        <v>15</v>
      </c>
      <c r="K9">
        <v>5</v>
      </c>
    </row>
    <row r="10" spans="5:11" x14ac:dyDescent="0.3">
      <c r="E10" t="s">
        <v>2859</v>
      </c>
      <c r="F10">
        <v>70</v>
      </c>
      <c r="G10">
        <v>43818</v>
      </c>
      <c r="H10">
        <f t="shared" si="0"/>
        <v>117526</v>
      </c>
      <c r="I10">
        <v>40</v>
      </c>
      <c r="J10">
        <v>15</v>
      </c>
      <c r="K10">
        <v>5</v>
      </c>
    </row>
    <row r="11" spans="5:11" x14ac:dyDescent="0.3">
      <c r="E11" t="s">
        <v>2860</v>
      </c>
      <c r="F11">
        <v>82</v>
      </c>
      <c r="G11">
        <v>63568</v>
      </c>
      <c r="H11">
        <f t="shared" si="0"/>
        <v>181094</v>
      </c>
      <c r="I11">
        <v>40</v>
      </c>
      <c r="J11">
        <v>15</v>
      </c>
      <c r="K11">
        <v>5</v>
      </c>
    </row>
    <row r="12" spans="5:11" x14ac:dyDescent="0.3">
      <c r="E12" t="s">
        <v>2861</v>
      </c>
      <c r="F12">
        <v>93</v>
      </c>
      <c r="G12">
        <v>69461</v>
      </c>
      <c r="H12">
        <f t="shared" si="0"/>
        <v>250555</v>
      </c>
      <c r="I12">
        <v>40</v>
      </c>
      <c r="J12">
        <v>15</v>
      </c>
      <c r="K12">
        <v>5</v>
      </c>
    </row>
    <row r="13" spans="5:11" x14ac:dyDescent="0.3">
      <c r="E13" t="s">
        <v>2862</v>
      </c>
      <c r="F13">
        <v>105</v>
      </c>
      <c r="G13">
        <v>109510</v>
      </c>
      <c r="H13">
        <f t="shared" si="0"/>
        <v>360065</v>
      </c>
      <c r="I13">
        <v>40</v>
      </c>
      <c r="J13">
        <v>15</v>
      </c>
      <c r="K13">
        <v>5</v>
      </c>
    </row>
    <row r="14" spans="5:11" x14ac:dyDescent="0.3">
      <c r="E14" t="s">
        <v>2863</v>
      </c>
      <c r="F14">
        <v>117</v>
      </c>
      <c r="G14">
        <v>165490</v>
      </c>
      <c r="H14">
        <f t="shared" si="0"/>
        <v>525555</v>
      </c>
      <c r="I14">
        <v>80</v>
      </c>
      <c r="J14">
        <v>30</v>
      </c>
      <c r="K14">
        <v>10</v>
      </c>
    </row>
    <row r="15" spans="5:11" x14ac:dyDescent="0.3">
      <c r="E15" t="s">
        <v>2864</v>
      </c>
      <c r="F15">
        <v>128</v>
      </c>
      <c r="G15">
        <v>230219</v>
      </c>
      <c r="H15">
        <f t="shared" si="0"/>
        <v>755774</v>
      </c>
      <c r="I15">
        <v>80</v>
      </c>
      <c r="J15">
        <v>30</v>
      </c>
      <c r="K15">
        <v>10</v>
      </c>
    </row>
    <row r="16" spans="5:11" x14ac:dyDescent="0.3">
      <c r="E16" t="s">
        <v>2865</v>
      </c>
      <c r="F16">
        <v>139</v>
      </c>
      <c r="G16">
        <v>329453</v>
      </c>
      <c r="H16">
        <f t="shared" si="0"/>
        <v>1085227</v>
      </c>
      <c r="I16">
        <v>80</v>
      </c>
      <c r="J16">
        <v>30</v>
      </c>
      <c r="K16">
        <v>10</v>
      </c>
    </row>
    <row r="17" spans="5:11" x14ac:dyDescent="0.3">
      <c r="E17" t="s">
        <v>2866</v>
      </c>
      <c r="F17">
        <v>149</v>
      </c>
      <c r="G17">
        <v>386086</v>
      </c>
      <c r="H17">
        <f t="shared" si="0"/>
        <v>1471313</v>
      </c>
      <c r="I17">
        <v>80</v>
      </c>
      <c r="J17">
        <v>30</v>
      </c>
      <c r="K17">
        <v>10</v>
      </c>
    </row>
    <row r="18" spans="5:11" x14ac:dyDescent="0.3">
      <c r="E18" t="s">
        <v>2867</v>
      </c>
      <c r="F18">
        <v>159</v>
      </c>
      <c r="G18">
        <v>499298</v>
      </c>
      <c r="H18">
        <f t="shared" si="0"/>
        <v>1970611</v>
      </c>
      <c r="I18">
        <v>80</v>
      </c>
      <c r="J18">
        <v>30</v>
      </c>
      <c r="K18">
        <v>10</v>
      </c>
    </row>
    <row r="19" spans="5:11" x14ac:dyDescent="0.3">
      <c r="E19" t="s">
        <v>2868</v>
      </c>
      <c r="F19">
        <v>169</v>
      </c>
      <c r="G19">
        <v>631575</v>
      </c>
      <c r="H19">
        <f t="shared" si="0"/>
        <v>2602186</v>
      </c>
      <c r="I19">
        <v>120</v>
      </c>
      <c r="J19">
        <v>45</v>
      </c>
      <c r="K19">
        <v>15</v>
      </c>
    </row>
    <row r="20" spans="5:11" x14ac:dyDescent="0.3">
      <c r="E20" t="s">
        <v>2869</v>
      </c>
      <c r="F20">
        <v>178</v>
      </c>
      <c r="G20">
        <v>655989</v>
      </c>
      <c r="H20">
        <f t="shared" si="0"/>
        <v>3258175</v>
      </c>
      <c r="I20">
        <v>120</v>
      </c>
      <c r="J20">
        <v>45</v>
      </c>
      <c r="K20">
        <v>15</v>
      </c>
    </row>
    <row r="21" spans="5:11" x14ac:dyDescent="0.3">
      <c r="E21" t="s">
        <v>2870</v>
      </c>
      <c r="F21">
        <v>187</v>
      </c>
      <c r="G21">
        <v>784650</v>
      </c>
      <c r="H21">
        <f t="shared" si="0"/>
        <v>4042825</v>
      </c>
      <c r="I21">
        <v>120</v>
      </c>
      <c r="J21">
        <v>45</v>
      </c>
      <c r="K21">
        <v>15</v>
      </c>
    </row>
    <row r="22" spans="5:11" x14ac:dyDescent="0.3">
      <c r="E22" t="s">
        <v>2871</v>
      </c>
      <c r="F22">
        <v>196</v>
      </c>
      <c r="G22">
        <v>917504</v>
      </c>
      <c r="H22">
        <f t="shared" si="0"/>
        <v>4960329</v>
      </c>
      <c r="I22">
        <v>120</v>
      </c>
      <c r="J22">
        <v>45</v>
      </c>
      <c r="K22">
        <v>15</v>
      </c>
    </row>
    <row r="23" spans="5:11" x14ac:dyDescent="0.3">
      <c r="E23" t="s">
        <v>2872</v>
      </c>
      <c r="F23">
        <v>204</v>
      </c>
      <c r="G23">
        <v>932839</v>
      </c>
      <c r="H23">
        <f t="shared" si="0"/>
        <v>5893168</v>
      </c>
      <c r="I23">
        <v>120</v>
      </c>
      <c r="J23">
        <v>45</v>
      </c>
      <c r="K23">
        <v>15</v>
      </c>
    </row>
    <row r="24" spans="5:11" x14ac:dyDescent="0.3">
      <c r="E24" t="s">
        <v>2873</v>
      </c>
      <c r="F24">
        <v>212</v>
      </c>
      <c r="G24">
        <v>1003617</v>
      </c>
      <c r="H24">
        <f t="shared" si="0"/>
        <v>6896785</v>
      </c>
      <c r="I24">
        <v>160</v>
      </c>
      <c r="J24">
        <v>60</v>
      </c>
      <c r="K24">
        <v>20</v>
      </c>
    </row>
    <row r="25" spans="5:11" x14ac:dyDescent="0.3">
      <c r="E25" t="s">
        <v>2874</v>
      </c>
      <c r="F25">
        <v>220</v>
      </c>
      <c r="G25">
        <v>1118678</v>
      </c>
      <c r="H25">
        <f t="shared" si="0"/>
        <v>8015463</v>
      </c>
      <c r="I25">
        <v>160</v>
      </c>
      <c r="J25">
        <v>60</v>
      </c>
      <c r="K25">
        <v>20</v>
      </c>
    </row>
    <row r="26" spans="5:11" x14ac:dyDescent="0.3">
      <c r="E26" t="s">
        <v>2875</v>
      </c>
      <c r="F26">
        <v>228</v>
      </c>
      <c r="G26">
        <v>1234199</v>
      </c>
      <c r="H26">
        <f t="shared" si="0"/>
        <v>9249662</v>
      </c>
      <c r="I26">
        <v>160</v>
      </c>
      <c r="J26">
        <v>60</v>
      </c>
      <c r="K26">
        <v>20</v>
      </c>
    </row>
    <row r="27" spans="5:11" x14ac:dyDescent="0.3">
      <c r="F27">
        <v>229</v>
      </c>
      <c r="G27">
        <v>1234199</v>
      </c>
      <c r="H27">
        <v>9249662</v>
      </c>
      <c r="I27">
        <v>160</v>
      </c>
      <c r="J27">
        <v>60</v>
      </c>
      <c r="K27">
        <v>20</v>
      </c>
    </row>
    <row r="28" spans="5:11" x14ac:dyDescent="0.3">
      <c r="F28">
        <v>230</v>
      </c>
      <c r="G28">
        <v>1234199</v>
      </c>
      <c r="H28">
        <v>9249662</v>
      </c>
      <c r="I28">
        <v>160</v>
      </c>
      <c r="J28">
        <v>60</v>
      </c>
      <c r="K28">
        <v>20</v>
      </c>
    </row>
    <row r="29" spans="5:11" x14ac:dyDescent="0.3">
      <c r="F29">
        <v>231</v>
      </c>
      <c r="G29">
        <v>1234199</v>
      </c>
      <c r="H29">
        <v>9249662</v>
      </c>
      <c r="I29">
        <v>160</v>
      </c>
      <c r="J29">
        <v>60</v>
      </c>
      <c r="K29">
        <v>20</v>
      </c>
    </row>
    <row r="30" spans="5:11" x14ac:dyDescent="0.3">
      <c r="F30">
        <v>232</v>
      </c>
      <c r="G30">
        <v>1234199</v>
      </c>
      <c r="H30">
        <v>9249662</v>
      </c>
      <c r="I30">
        <v>160</v>
      </c>
      <c r="J30">
        <v>60</v>
      </c>
      <c r="K30">
        <v>20</v>
      </c>
    </row>
    <row r="31" spans="5:11" x14ac:dyDescent="0.3">
      <c r="F31">
        <v>233</v>
      </c>
      <c r="G31">
        <v>1234199</v>
      </c>
      <c r="H31">
        <v>9249662</v>
      </c>
      <c r="I31">
        <v>160</v>
      </c>
      <c r="J31">
        <v>60</v>
      </c>
      <c r="K31">
        <v>20</v>
      </c>
    </row>
    <row r="32" spans="5:11" x14ac:dyDescent="0.3">
      <c r="F32">
        <v>234</v>
      </c>
      <c r="G32">
        <v>1234199</v>
      </c>
      <c r="H32">
        <v>9249662</v>
      </c>
      <c r="I32">
        <v>160</v>
      </c>
      <c r="J32">
        <v>60</v>
      </c>
      <c r="K32">
        <v>20</v>
      </c>
    </row>
    <row r="33" spans="6:11" x14ac:dyDescent="0.3">
      <c r="F33">
        <v>235</v>
      </c>
      <c r="G33">
        <v>1234199</v>
      </c>
      <c r="H33">
        <v>9249662</v>
      </c>
      <c r="I33">
        <v>160</v>
      </c>
      <c r="J33">
        <v>60</v>
      </c>
      <c r="K33">
        <v>20</v>
      </c>
    </row>
    <row r="34" spans="6:11" x14ac:dyDescent="0.3">
      <c r="F34">
        <v>236</v>
      </c>
      <c r="G34">
        <v>1234199</v>
      </c>
      <c r="H34">
        <v>9249662</v>
      </c>
      <c r="I34">
        <v>160</v>
      </c>
      <c r="J34">
        <v>60</v>
      </c>
      <c r="K34">
        <v>20</v>
      </c>
    </row>
    <row r="35" spans="6:11" x14ac:dyDescent="0.3">
      <c r="F35">
        <v>237</v>
      </c>
      <c r="G35">
        <v>1234199</v>
      </c>
      <c r="H35">
        <v>9249662</v>
      </c>
      <c r="I35">
        <v>160</v>
      </c>
      <c r="J35">
        <v>60</v>
      </c>
      <c r="K35">
        <v>20</v>
      </c>
    </row>
    <row r="36" spans="6:11" x14ac:dyDescent="0.3">
      <c r="F36">
        <v>238</v>
      </c>
      <c r="G36">
        <v>1234199</v>
      </c>
      <c r="H36">
        <v>9249662</v>
      </c>
      <c r="I36">
        <v>160</v>
      </c>
      <c r="J36">
        <v>60</v>
      </c>
      <c r="K36">
        <v>20</v>
      </c>
    </row>
    <row r="37" spans="6:11" x14ac:dyDescent="0.3">
      <c r="F37">
        <v>239</v>
      </c>
      <c r="G37">
        <v>1234199</v>
      </c>
      <c r="H37">
        <v>9249662</v>
      </c>
      <c r="I37">
        <v>160</v>
      </c>
      <c r="J37">
        <v>60</v>
      </c>
      <c r="K37">
        <v>20</v>
      </c>
    </row>
    <row r="38" spans="6:11" x14ac:dyDescent="0.3">
      <c r="F38">
        <v>240</v>
      </c>
      <c r="G38">
        <v>1234199</v>
      </c>
      <c r="H38">
        <v>9249662</v>
      </c>
      <c r="I38">
        <v>160</v>
      </c>
      <c r="J38">
        <v>60</v>
      </c>
      <c r="K38">
        <v>20</v>
      </c>
    </row>
    <row r="39" spans="6:11" x14ac:dyDescent="0.3">
      <c r="F39">
        <v>241</v>
      </c>
      <c r="G39">
        <v>1234199</v>
      </c>
      <c r="H39">
        <v>9249662</v>
      </c>
      <c r="I39">
        <v>160</v>
      </c>
      <c r="J39">
        <v>60</v>
      </c>
      <c r="K39">
        <v>20</v>
      </c>
    </row>
    <row r="40" spans="6:11" x14ac:dyDescent="0.3">
      <c r="F40">
        <v>242</v>
      </c>
      <c r="G40">
        <v>1234199</v>
      </c>
      <c r="H40">
        <v>9249662</v>
      </c>
      <c r="I40">
        <v>160</v>
      </c>
      <c r="J40">
        <v>60</v>
      </c>
      <c r="K40">
        <v>20</v>
      </c>
    </row>
    <row r="41" spans="6:11" x14ac:dyDescent="0.3">
      <c r="F41">
        <v>243</v>
      </c>
      <c r="G41">
        <v>1234199</v>
      </c>
      <c r="H41">
        <v>9249662</v>
      </c>
      <c r="I41">
        <v>160</v>
      </c>
      <c r="J41">
        <v>60</v>
      </c>
      <c r="K41">
        <v>20</v>
      </c>
    </row>
    <row r="42" spans="6:11" x14ac:dyDescent="0.3">
      <c r="F42">
        <v>244</v>
      </c>
      <c r="G42">
        <v>1234199</v>
      </c>
      <c r="H42">
        <v>9249662</v>
      </c>
      <c r="I42">
        <v>160</v>
      </c>
      <c r="J42">
        <v>60</v>
      </c>
      <c r="K42">
        <v>20</v>
      </c>
    </row>
    <row r="43" spans="6:11" x14ac:dyDescent="0.3">
      <c r="F43">
        <v>245</v>
      </c>
      <c r="G43">
        <v>1234199</v>
      </c>
      <c r="H43">
        <v>9249662</v>
      </c>
      <c r="I43">
        <v>160</v>
      </c>
      <c r="J43">
        <v>60</v>
      </c>
      <c r="K43">
        <v>20</v>
      </c>
    </row>
    <row r="44" spans="6:11" x14ac:dyDescent="0.3">
      <c r="F44">
        <v>246</v>
      </c>
      <c r="G44">
        <v>1234199</v>
      </c>
      <c r="H44">
        <v>9249662</v>
      </c>
      <c r="I44">
        <v>160</v>
      </c>
      <c r="J44">
        <v>60</v>
      </c>
      <c r="K44">
        <v>20</v>
      </c>
    </row>
    <row r="45" spans="6:11" x14ac:dyDescent="0.3">
      <c r="F45">
        <v>247</v>
      </c>
      <c r="G45">
        <v>1234199</v>
      </c>
      <c r="H45">
        <v>9249662</v>
      </c>
      <c r="I45">
        <v>160</v>
      </c>
      <c r="J45">
        <v>60</v>
      </c>
      <c r="K45">
        <v>20</v>
      </c>
    </row>
    <row r="46" spans="6:11" x14ac:dyDescent="0.3">
      <c r="F46">
        <v>248</v>
      </c>
      <c r="G46">
        <v>1234199</v>
      </c>
      <c r="H46">
        <v>9249662</v>
      </c>
      <c r="I46">
        <v>160</v>
      </c>
      <c r="J46">
        <v>60</v>
      </c>
      <c r="K46">
        <v>20</v>
      </c>
    </row>
    <row r="47" spans="6:11" x14ac:dyDescent="0.3">
      <c r="F47">
        <v>249</v>
      </c>
      <c r="G47">
        <v>1234199</v>
      </c>
      <c r="H47">
        <v>9249662</v>
      </c>
      <c r="I47">
        <v>160</v>
      </c>
      <c r="J47">
        <v>60</v>
      </c>
      <c r="K47">
        <v>20</v>
      </c>
    </row>
    <row r="48" spans="6:11" x14ac:dyDescent="0.3">
      <c r="F48">
        <v>250</v>
      </c>
      <c r="G48">
        <v>1234199</v>
      </c>
      <c r="H48">
        <v>9249662</v>
      </c>
      <c r="I48">
        <v>160</v>
      </c>
      <c r="J48">
        <v>60</v>
      </c>
      <c r="K48">
        <v>20</v>
      </c>
    </row>
    <row r="49" spans="6:11" x14ac:dyDescent="0.3">
      <c r="F49">
        <v>251</v>
      </c>
      <c r="G49">
        <v>1234199</v>
      </c>
      <c r="H49">
        <v>9249662</v>
      </c>
      <c r="I49">
        <v>160</v>
      </c>
      <c r="J49">
        <v>60</v>
      </c>
      <c r="K49">
        <v>20</v>
      </c>
    </row>
    <row r="50" spans="6:11" x14ac:dyDescent="0.3">
      <c r="F50">
        <v>252</v>
      </c>
      <c r="G50">
        <v>1234199</v>
      </c>
      <c r="H50">
        <v>9249662</v>
      </c>
      <c r="I50">
        <v>160</v>
      </c>
      <c r="J50">
        <v>60</v>
      </c>
      <c r="K50">
        <v>20</v>
      </c>
    </row>
    <row r="51" spans="6:11" x14ac:dyDescent="0.3">
      <c r="F51">
        <v>253</v>
      </c>
      <c r="G51">
        <v>1234199</v>
      </c>
      <c r="H51">
        <v>9249662</v>
      </c>
      <c r="I51">
        <v>160</v>
      </c>
      <c r="J51">
        <v>60</v>
      </c>
      <c r="K51">
        <v>20</v>
      </c>
    </row>
    <row r="52" spans="6:11" x14ac:dyDescent="0.3">
      <c r="F52">
        <v>254</v>
      </c>
      <c r="G52">
        <v>1234199</v>
      </c>
      <c r="H52">
        <v>9249662</v>
      </c>
      <c r="I52">
        <v>160</v>
      </c>
      <c r="J52">
        <v>60</v>
      </c>
      <c r="K52">
        <v>20</v>
      </c>
    </row>
    <row r="53" spans="6:11" x14ac:dyDescent="0.3">
      <c r="F53">
        <v>255</v>
      </c>
      <c r="G53">
        <v>1234199</v>
      </c>
      <c r="H53">
        <v>9249662</v>
      </c>
      <c r="I53">
        <v>160</v>
      </c>
      <c r="J53">
        <v>60</v>
      </c>
      <c r="K53">
        <v>20</v>
      </c>
    </row>
    <row r="54" spans="6:11" x14ac:dyDescent="0.3">
      <c r="F54">
        <v>256</v>
      </c>
      <c r="G54">
        <v>1234199</v>
      </c>
      <c r="H54">
        <v>9249662</v>
      </c>
      <c r="I54">
        <v>160</v>
      </c>
      <c r="J54">
        <v>60</v>
      </c>
      <c r="K54">
        <v>20</v>
      </c>
    </row>
    <row r="55" spans="6:11" x14ac:dyDescent="0.3">
      <c r="F55">
        <v>257</v>
      </c>
      <c r="G55">
        <v>1234199</v>
      </c>
      <c r="H55">
        <v>9249662</v>
      </c>
      <c r="I55">
        <v>160</v>
      </c>
      <c r="J55">
        <v>60</v>
      </c>
      <c r="K55">
        <v>20</v>
      </c>
    </row>
    <row r="56" spans="6:11" x14ac:dyDescent="0.3">
      <c r="F56">
        <v>258</v>
      </c>
      <c r="G56">
        <v>1234199</v>
      </c>
      <c r="H56">
        <v>9249662</v>
      </c>
      <c r="I56">
        <v>160</v>
      </c>
      <c r="J56">
        <v>60</v>
      </c>
      <c r="K56">
        <v>20</v>
      </c>
    </row>
    <row r="57" spans="6:11" x14ac:dyDescent="0.3">
      <c r="F57">
        <v>259</v>
      </c>
      <c r="G57">
        <v>1234199</v>
      </c>
      <c r="H57">
        <v>9249662</v>
      </c>
      <c r="I57">
        <v>160</v>
      </c>
      <c r="J57">
        <v>60</v>
      </c>
      <c r="K57">
        <v>20</v>
      </c>
    </row>
    <row r="58" spans="6:11" x14ac:dyDescent="0.3">
      <c r="F58">
        <v>260</v>
      </c>
      <c r="G58">
        <v>1234199</v>
      </c>
      <c r="H58">
        <v>9249662</v>
      </c>
      <c r="I58">
        <v>160</v>
      </c>
      <c r="J58">
        <v>60</v>
      </c>
      <c r="K58">
        <v>20</v>
      </c>
    </row>
    <row r="59" spans="6:11" x14ac:dyDescent="0.3">
      <c r="F59">
        <v>261</v>
      </c>
      <c r="G59">
        <v>1234199</v>
      </c>
      <c r="H59">
        <v>9249662</v>
      </c>
      <c r="I59">
        <v>160</v>
      </c>
      <c r="J59">
        <v>60</v>
      </c>
      <c r="K59">
        <v>20</v>
      </c>
    </row>
    <row r="60" spans="6:11" x14ac:dyDescent="0.3">
      <c r="F60">
        <v>262</v>
      </c>
      <c r="G60">
        <v>1234199</v>
      </c>
      <c r="H60">
        <v>9249662</v>
      </c>
      <c r="I60">
        <v>160</v>
      </c>
      <c r="J60">
        <v>60</v>
      </c>
      <c r="K60">
        <v>20</v>
      </c>
    </row>
    <row r="61" spans="6:11" x14ac:dyDescent="0.3">
      <c r="F61">
        <v>263</v>
      </c>
      <c r="G61">
        <v>1234199</v>
      </c>
      <c r="H61">
        <v>9249662</v>
      </c>
      <c r="I61">
        <v>160</v>
      </c>
      <c r="J61">
        <v>60</v>
      </c>
      <c r="K61">
        <v>20</v>
      </c>
    </row>
    <row r="62" spans="6:11" x14ac:dyDescent="0.3">
      <c r="F62">
        <v>264</v>
      </c>
      <c r="G62">
        <v>1234199</v>
      </c>
      <c r="H62">
        <v>9249662</v>
      </c>
      <c r="I62">
        <v>160</v>
      </c>
      <c r="J62">
        <v>60</v>
      </c>
      <c r="K62">
        <v>20</v>
      </c>
    </row>
    <row r="63" spans="6:11" x14ac:dyDescent="0.3">
      <c r="F63">
        <v>265</v>
      </c>
      <c r="G63">
        <v>1234199</v>
      </c>
      <c r="H63">
        <v>9249662</v>
      </c>
      <c r="I63">
        <v>160</v>
      </c>
      <c r="J63">
        <v>60</v>
      </c>
      <c r="K63">
        <v>20</v>
      </c>
    </row>
    <row r="64" spans="6:11" x14ac:dyDescent="0.3">
      <c r="F64">
        <v>266</v>
      </c>
      <c r="G64">
        <v>1234199</v>
      </c>
      <c r="H64">
        <v>9249662</v>
      </c>
      <c r="I64">
        <v>160</v>
      </c>
      <c r="J64">
        <v>60</v>
      </c>
      <c r="K64">
        <v>20</v>
      </c>
    </row>
    <row r="65" spans="6:11" x14ac:dyDescent="0.3">
      <c r="F65">
        <v>267</v>
      </c>
      <c r="G65">
        <v>1234199</v>
      </c>
      <c r="H65">
        <v>9249662</v>
      </c>
      <c r="I65">
        <v>160</v>
      </c>
      <c r="J65">
        <v>60</v>
      </c>
      <c r="K65">
        <v>20</v>
      </c>
    </row>
    <row r="66" spans="6:11" x14ac:dyDescent="0.3">
      <c r="F66">
        <v>268</v>
      </c>
      <c r="G66">
        <v>1234199</v>
      </c>
      <c r="H66">
        <v>9249662</v>
      </c>
      <c r="I66">
        <v>160</v>
      </c>
      <c r="J66">
        <v>60</v>
      </c>
      <c r="K66">
        <v>20</v>
      </c>
    </row>
    <row r="67" spans="6:11" x14ac:dyDescent="0.3">
      <c r="F67">
        <v>269</v>
      </c>
      <c r="G67">
        <v>1234199</v>
      </c>
      <c r="H67">
        <v>9249662</v>
      </c>
      <c r="I67">
        <v>160</v>
      </c>
      <c r="J67">
        <v>60</v>
      </c>
      <c r="K67">
        <v>20</v>
      </c>
    </row>
    <row r="68" spans="6:11" x14ac:dyDescent="0.3">
      <c r="F68">
        <v>270</v>
      </c>
      <c r="G68">
        <v>1234199</v>
      </c>
      <c r="H68">
        <v>9249662</v>
      </c>
      <c r="I68">
        <v>160</v>
      </c>
      <c r="J68">
        <v>60</v>
      </c>
      <c r="K68">
        <v>20</v>
      </c>
    </row>
    <row r="69" spans="6:11" x14ac:dyDescent="0.3">
      <c r="F69">
        <v>271</v>
      </c>
      <c r="G69">
        <v>1234199</v>
      </c>
      <c r="H69">
        <v>9249662</v>
      </c>
      <c r="I69">
        <v>160</v>
      </c>
      <c r="J69">
        <v>60</v>
      </c>
      <c r="K69">
        <v>20</v>
      </c>
    </row>
    <row r="70" spans="6:11" x14ac:dyDescent="0.3">
      <c r="F70">
        <v>272</v>
      </c>
      <c r="G70">
        <v>1234199</v>
      </c>
      <c r="H70">
        <v>9249662</v>
      </c>
      <c r="I70">
        <v>160</v>
      </c>
      <c r="J70">
        <v>60</v>
      </c>
      <c r="K70">
        <v>20</v>
      </c>
    </row>
    <row r="71" spans="6:11" x14ac:dyDescent="0.3">
      <c r="F71">
        <v>273</v>
      </c>
      <c r="G71">
        <v>1234199</v>
      </c>
      <c r="H71">
        <v>9249662</v>
      </c>
      <c r="I71">
        <v>160</v>
      </c>
      <c r="J71">
        <v>60</v>
      </c>
      <c r="K71">
        <v>20</v>
      </c>
    </row>
    <row r="72" spans="6:11" x14ac:dyDescent="0.3">
      <c r="F72">
        <v>274</v>
      </c>
      <c r="G72">
        <v>1234199</v>
      </c>
      <c r="H72">
        <v>9249662</v>
      </c>
      <c r="I72">
        <v>160</v>
      </c>
      <c r="J72">
        <v>60</v>
      </c>
      <c r="K72">
        <v>20</v>
      </c>
    </row>
    <row r="73" spans="6:11" x14ac:dyDescent="0.3">
      <c r="F73">
        <v>275</v>
      </c>
      <c r="G73">
        <v>1234199</v>
      </c>
      <c r="H73">
        <v>9249662</v>
      </c>
      <c r="I73">
        <v>160</v>
      </c>
      <c r="J73">
        <v>60</v>
      </c>
      <c r="K73">
        <v>20</v>
      </c>
    </row>
    <row r="74" spans="6:11" x14ac:dyDescent="0.3">
      <c r="F74">
        <v>276</v>
      </c>
      <c r="G74">
        <v>1234199</v>
      </c>
      <c r="H74">
        <v>9249662</v>
      </c>
      <c r="I74">
        <v>160</v>
      </c>
      <c r="J74">
        <v>60</v>
      </c>
      <c r="K74">
        <v>20</v>
      </c>
    </row>
    <row r="75" spans="6:11" x14ac:dyDescent="0.3">
      <c r="F75">
        <v>277</v>
      </c>
      <c r="G75">
        <v>1234199</v>
      </c>
      <c r="H75">
        <v>9249662</v>
      </c>
      <c r="I75">
        <v>160</v>
      </c>
      <c r="J75">
        <v>60</v>
      </c>
      <c r="K75">
        <v>20</v>
      </c>
    </row>
    <row r="76" spans="6:11" x14ac:dyDescent="0.3">
      <c r="F76">
        <v>278</v>
      </c>
      <c r="G76">
        <v>1234199</v>
      </c>
      <c r="H76">
        <v>9249662</v>
      </c>
      <c r="I76">
        <v>160</v>
      </c>
      <c r="J76">
        <v>60</v>
      </c>
      <c r="K76">
        <v>20</v>
      </c>
    </row>
    <row r="77" spans="6:11" x14ac:dyDescent="0.3">
      <c r="F77">
        <v>279</v>
      </c>
      <c r="G77">
        <v>1234199</v>
      </c>
      <c r="H77">
        <v>9249662</v>
      </c>
      <c r="I77">
        <v>160</v>
      </c>
      <c r="J77">
        <v>60</v>
      </c>
      <c r="K77">
        <v>20</v>
      </c>
    </row>
    <row r="78" spans="6:11" x14ac:dyDescent="0.3">
      <c r="F78">
        <v>280</v>
      </c>
      <c r="G78">
        <v>1234199</v>
      </c>
      <c r="H78">
        <v>9249662</v>
      </c>
      <c r="I78">
        <v>160</v>
      </c>
      <c r="J78">
        <v>60</v>
      </c>
      <c r="K78">
        <v>20</v>
      </c>
    </row>
    <row r="79" spans="6:11" x14ac:dyDescent="0.3">
      <c r="F79">
        <v>281</v>
      </c>
      <c r="G79">
        <v>1234199</v>
      </c>
      <c r="H79">
        <v>9249662</v>
      </c>
      <c r="I79">
        <v>160</v>
      </c>
      <c r="J79">
        <v>60</v>
      </c>
      <c r="K79">
        <v>20</v>
      </c>
    </row>
    <row r="80" spans="6:11" x14ac:dyDescent="0.3">
      <c r="F80">
        <v>282</v>
      </c>
      <c r="G80">
        <v>1234199</v>
      </c>
      <c r="H80">
        <v>9249662</v>
      </c>
      <c r="I80">
        <v>160</v>
      </c>
      <c r="J80">
        <v>60</v>
      </c>
      <c r="K80">
        <v>20</v>
      </c>
    </row>
    <row r="81" spans="6:11" x14ac:dyDescent="0.3">
      <c r="F81">
        <v>283</v>
      </c>
      <c r="G81">
        <v>1234199</v>
      </c>
      <c r="H81">
        <v>9249662</v>
      </c>
      <c r="I81">
        <v>160</v>
      </c>
      <c r="J81">
        <v>60</v>
      </c>
      <c r="K81">
        <v>20</v>
      </c>
    </row>
    <row r="82" spans="6:11" x14ac:dyDescent="0.3">
      <c r="F82">
        <v>284</v>
      </c>
      <c r="G82">
        <v>1234199</v>
      </c>
      <c r="H82">
        <v>9249662</v>
      </c>
      <c r="I82">
        <v>160</v>
      </c>
      <c r="J82">
        <v>60</v>
      </c>
      <c r="K82">
        <v>20</v>
      </c>
    </row>
    <row r="83" spans="6:11" x14ac:dyDescent="0.3">
      <c r="F83">
        <v>285</v>
      </c>
      <c r="G83">
        <v>1234199</v>
      </c>
      <c r="H83">
        <v>9249662</v>
      </c>
      <c r="I83">
        <v>160</v>
      </c>
      <c r="J83">
        <v>60</v>
      </c>
      <c r="K83">
        <v>20</v>
      </c>
    </row>
    <row r="84" spans="6:11" x14ac:dyDescent="0.3">
      <c r="F84">
        <v>286</v>
      </c>
      <c r="G84">
        <v>1234199</v>
      </c>
      <c r="H84">
        <v>9249662</v>
      </c>
      <c r="I84">
        <v>160</v>
      </c>
      <c r="J84">
        <v>60</v>
      </c>
      <c r="K84">
        <v>20</v>
      </c>
    </row>
    <row r="85" spans="6:11" x14ac:dyDescent="0.3">
      <c r="F85">
        <v>287</v>
      </c>
      <c r="G85">
        <v>1234199</v>
      </c>
      <c r="H85">
        <v>9249662</v>
      </c>
      <c r="I85">
        <v>160</v>
      </c>
      <c r="J85">
        <v>60</v>
      </c>
      <c r="K85">
        <v>20</v>
      </c>
    </row>
    <row r="86" spans="6:11" x14ac:dyDescent="0.3">
      <c r="F86">
        <v>288</v>
      </c>
      <c r="G86">
        <v>1234199</v>
      </c>
      <c r="H86">
        <v>9249662</v>
      </c>
      <c r="I86">
        <v>160</v>
      </c>
      <c r="J86">
        <v>60</v>
      </c>
      <c r="K86">
        <v>20</v>
      </c>
    </row>
    <row r="87" spans="6:11" x14ac:dyDescent="0.3">
      <c r="F87">
        <v>289</v>
      </c>
      <c r="G87">
        <v>1234199</v>
      </c>
      <c r="H87">
        <v>9249662</v>
      </c>
      <c r="I87">
        <v>160</v>
      </c>
      <c r="J87">
        <v>60</v>
      </c>
      <c r="K87">
        <v>20</v>
      </c>
    </row>
    <row r="88" spans="6:11" x14ac:dyDescent="0.3">
      <c r="F88">
        <v>290</v>
      </c>
      <c r="G88">
        <v>1234199</v>
      </c>
      <c r="H88">
        <v>9249662</v>
      </c>
      <c r="I88">
        <v>160</v>
      </c>
      <c r="J88">
        <v>60</v>
      </c>
      <c r="K88">
        <v>20</v>
      </c>
    </row>
    <row r="89" spans="6:11" x14ac:dyDescent="0.3">
      <c r="F89">
        <v>291</v>
      </c>
      <c r="G89">
        <v>1234199</v>
      </c>
      <c r="H89">
        <v>9249662</v>
      </c>
      <c r="I89">
        <v>160</v>
      </c>
      <c r="J89">
        <v>60</v>
      </c>
      <c r="K89">
        <v>20</v>
      </c>
    </row>
    <row r="90" spans="6:11" x14ac:dyDescent="0.3">
      <c r="F90">
        <v>292</v>
      </c>
      <c r="G90">
        <v>1234199</v>
      </c>
      <c r="H90">
        <v>9249662</v>
      </c>
      <c r="I90">
        <v>160</v>
      </c>
      <c r="J90">
        <v>60</v>
      </c>
      <c r="K90">
        <v>20</v>
      </c>
    </row>
    <row r="91" spans="6:11" x14ac:dyDescent="0.3">
      <c r="F91">
        <v>293</v>
      </c>
      <c r="G91">
        <v>1234199</v>
      </c>
      <c r="H91">
        <v>9249662</v>
      </c>
      <c r="I91">
        <v>160</v>
      </c>
      <c r="J91">
        <v>60</v>
      </c>
      <c r="K91">
        <v>20</v>
      </c>
    </row>
    <row r="92" spans="6:11" x14ac:dyDescent="0.3">
      <c r="F92">
        <v>294</v>
      </c>
      <c r="G92">
        <v>1234199</v>
      </c>
      <c r="H92">
        <v>9249662</v>
      </c>
      <c r="I92">
        <v>160</v>
      </c>
      <c r="J92">
        <v>60</v>
      </c>
      <c r="K92">
        <v>20</v>
      </c>
    </row>
    <row r="93" spans="6:11" x14ac:dyDescent="0.3">
      <c r="F93">
        <v>295</v>
      </c>
      <c r="G93">
        <v>1234199</v>
      </c>
      <c r="H93">
        <v>9249662</v>
      </c>
      <c r="I93">
        <v>160</v>
      </c>
      <c r="J93">
        <v>60</v>
      </c>
      <c r="K93">
        <v>20</v>
      </c>
    </row>
    <row r="94" spans="6:11" x14ac:dyDescent="0.3">
      <c r="F94">
        <v>296</v>
      </c>
      <c r="G94">
        <v>1234199</v>
      </c>
      <c r="H94">
        <v>9249662</v>
      </c>
      <c r="I94">
        <v>160</v>
      </c>
      <c r="J94">
        <v>60</v>
      </c>
      <c r="K94">
        <v>20</v>
      </c>
    </row>
    <row r="95" spans="6:11" x14ac:dyDescent="0.3">
      <c r="F95">
        <v>297</v>
      </c>
      <c r="G95">
        <v>1234199</v>
      </c>
      <c r="H95">
        <v>9249662</v>
      </c>
      <c r="I95">
        <v>160</v>
      </c>
      <c r="J95">
        <v>60</v>
      </c>
      <c r="K95">
        <v>20</v>
      </c>
    </row>
    <row r="96" spans="6:11" x14ac:dyDescent="0.3">
      <c r="F96">
        <v>298</v>
      </c>
      <c r="G96">
        <v>1234199</v>
      </c>
      <c r="H96">
        <v>9249662</v>
      </c>
      <c r="I96">
        <v>160</v>
      </c>
      <c r="J96">
        <v>60</v>
      </c>
      <c r="K96">
        <v>20</v>
      </c>
    </row>
    <row r="97" spans="6:11" x14ac:dyDescent="0.3">
      <c r="F97">
        <v>299</v>
      </c>
      <c r="G97">
        <v>1234199</v>
      </c>
      <c r="H97">
        <v>9249662</v>
      </c>
      <c r="I97">
        <v>160</v>
      </c>
      <c r="J97">
        <v>60</v>
      </c>
      <c r="K97">
        <v>20</v>
      </c>
    </row>
    <row r="98" spans="6:11" x14ac:dyDescent="0.3">
      <c r="F98">
        <v>300</v>
      </c>
      <c r="G98">
        <v>1234199</v>
      </c>
      <c r="H98">
        <v>9249662</v>
      </c>
      <c r="I98">
        <v>160</v>
      </c>
      <c r="J98">
        <v>60</v>
      </c>
      <c r="K98">
        <v>20</v>
      </c>
    </row>
  </sheetData>
  <phoneticPr fontId="2" type="noConversion"/>
  <conditionalFormatting sqref="H3">
    <cfRule type="containsBlanks" dxfId="18" priority="1">
      <formula>LEN(TRIM(H3))=0</formula>
    </cfRule>
    <cfRule type="duplicateValues" dxfId="17" priority="2"/>
  </conditionalFormatting>
  <conditionalFormatting sqref="K3">
    <cfRule type="duplicateValues" dxfId="16" priority="3"/>
  </conditionalFormatting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>
    <tabColor theme="1" tint="0.499984740745262"/>
  </sheetPr>
  <dimension ref="D3:F12"/>
  <sheetViews>
    <sheetView workbookViewId="0">
      <selection activeCell="L40" sqref="L40"/>
    </sheetView>
  </sheetViews>
  <sheetFormatPr defaultRowHeight="16.5" x14ac:dyDescent="0.3"/>
  <cols>
    <col min="4" max="4" width="20" bestFit="1" customWidth="1"/>
    <col min="5" max="5" width="12.375" customWidth="1"/>
  </cols>
  <sheetData>
    <row r="3" spans="4:6" x14ac:dyDescent="0.3">
      <c r="D3" t="s">
        <v>1820</v>
      </c>
      <c r="E3" t="s">
        <v>1824</v>
      </c>
    </row>
    <row r="4" spans="4:6" x14ac:dyDescent="0.3">
      <c r="D4" t="s">
        <v>1504</v>
      </c>
      <c r="E4">
        <v>1040101001</v>
      </c>
      <c r="F4" t="s">
        <v>1609</v>
      </c>
    </row>
    <row r="5" spans="4:6" x14ac:dyDescent="0.3">
      <c r="D5" t="s">
        <v>1563</v>
      </c>
      <c r="E5">
        <v>1040302001</v>
      </c>
      <c r="F5" t="s">
        <v>1611</v>
      </c>
    </row>
    <row r="6" spans="4:6" x14ac:dyDescent="0.3">
      <c r="D6" t="s">
        <v>1613</v>
      </c>
      <c r="E6">
        <v>1040410001</v>
      </c>
      <c r="F6" t="s">
        <v>1613</v>
      </c>
    </row>
    <row r="7" spans="4:6" x14ac:dyDescent="0.3">
      <c r="D7" t="s">
        <v>2286</v>
      </c>
      <c r="E7">
        <v>1040102001</v>
      </c>
      <c r="F7" t="s">
        <v>2257</v>
      </c>
    </row>
    <row r="8" spans="4:6" x14ac:dyDescent="0.3">
      <c r="D8" t="s">
        <v>2820</v>
      </c>
      <c r="E8">
        <v>1040504011</v>
      </c>
      <c r="F8" t="s">
        <v>2820</v>
      </c>
    </row>
    <row r="9" spans="4:6" x14ac:dyDescent="0.3">
      <c r="D9" t="s">
        <v>2547</v>
      </c>
      <c r="E9">
        <v>1040501001</v>
      </c>
      <c r="F9" t="s">
        <v>2547</v>
      </c>
    </row>
    <row r="10" spans="4:6" x14ac:dyDescent="0.3">
      <c r="D10" t="s">
        <v>2289</v>
      </c>
      <c r="E10">
        <v>1040501101</v>
      </c>
      <c r="F10" t="s">
        <v>2289</v>
      </c>
    </row>
    <row r="11" spans="4:6" x14ac:dyDescent="0.3">
      <c r="D11" t="s">
        <v>1930</v>
      </c>
      <c r="E11">
        <v>1040604001</v>
      </c>
      <c r="F11" t="s">
        <v>1930</v>
      </c>
    </row>
    <row r="12" spans="4:6" x14ac:dyDescent="0.3">
      <c r="D12" t="s">
        <v>2563</v>
      </c>
      <c r="E12">
        <v>1040604002</v>
      </c>
      <c r="F12" t="s">
        <v>2563</v>
      </c>
    </row>
  </sheetData>
  <phoneticPr fontId="2" type="noConversion"/>
  <conditionalFormatting sqref="E4">
    <cfRule type="containsBlanks" dxfId="15" priority="5">
      <formula>LEN(TRIM(E4))=0</formula>
    </cfRule>
    <cfRule type="duplicateValues" dxfId="14" priority="6"/>
  </conditionalFormatting>
  <conditionalFormatting sqref="E6">
    <cfRule type="containsBlanks" dxfId="13" priority="3">
      <formula>LEN(TRIM(E6))=0</formula>
    </cfRule>
    <cfRule type="duplicateValues" dxfId="12" priority="4"/>
  </conditionalFormatting>
  <conditionalFormatting sqref="E8">
    <cfRule type="containsBlanks" dxfId="11" priority="1">
      <formula>LEN(TRIM(E8))=0</formula>
    </cfRule>
    <cfRule type="duplicateValues" dxfId="10" priority="2"/>
  </conditionalFormatting>
  <pageMargins left="0.7" right="0.7" top="0.75" bottom="0.75" header="0.3" footer="0.3"/>
  <pageSetup paperSize="9" orientation="portrait" verticalDpi="0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>
    <tabColor theme="1" tint="0.499984740745262"/>
  </sheetPr>
  <dimension ref="A1:K16204"/>
  <sheetViews>
    <sheetView workbookViewId="0">
      <selection activeCell="G97" sqref="G97"/>
    </sheetView>
  </sheetViews>
  <sheetFormatPr defaultRowHeight="16.5" x14ac:dyDescent="0.3"/>
  <cols>
    <col min="1" max="6" width="9" style="280" bestFit="1" customWidth="1"/>
    <col min="7" max="7" width="10.125" style="280" bestFit="1" customWidth="1"/>
    <col min="8" max="8" width="15" style="280" bestFit="1" customWidth="1"/>
    <col min="9" max="10" width="9" style="280" bestFit="1" customWidth="1"/>
  </cols>
  <sheetData>
    <row r="1" spans="1:11" x14ac:dyDescent="0.3">
      <c r="A1" s="23" t="s">
        <v>2876</v>
      </c>
      <c r="B1" s="23" t="s">
        <v>2877</v>
      </c>
      <c r="C1" s="23" t="s">
        <v>2878</v>
      </c>
      <c r="D1" s="23" t="s">
        <v>2120</v>
      </c>
      <c r="E1" s="23" t="s">
        <v>2121</v>
      </c>
      <c r="F1" s="23" t="s">
        <v>2122</v>
      </c>
      <c r="G1" s="23" t="s">
        <v>2123</v>
      </c>
      <c r="H1" s="23" t="s">
        <v>2879</v>
      </c>
      <c r="I1" s="23" t="s">
        <v>2125</v>
      </c>
      <c r="J1" s="23" t="s">
        <v>2126</v>
      </c>
      <c r="K1" s="23" t="s">
        <v>2127</v>
      </c>
    </row>
    <row r="2" spans="1:11" x14ac:dyDescent="0.3">
      <c r="A2" s="23" t="s">
        <v>2880</v>
      </c>
      <c r="B2" s="23" t="s">
        <v>2881</v>
      </c>
      <c r="C2" s="23"/>
      <c r="D2" s="23" t="s">
        <v>2882</v>
      </c>
      <c r="E2" s="23" t="s">
        <v>2883</v>
      </c>
      <c r="F2" s="23" t="s">
        <v>2884</v>
      </c>
      <c r="G2" s="23" t="s">
        <v>2885</v>
      </c>
      <c r="H2" s="23" t="s">
        <v>2886</v>
      </c>
      <c r="I2" s="23" t="s">
        <v>2887</v>
      </c>
      <c r="J2" s="23" t="s">
        <v>2888</v>
      </c>
      <c r="K2" s="23" t="s">
        <v>2889</v>
      </c>
    </row>
    <row r="3" spans="1:11" x14ac:dyDescent="0.3">
      <c r="A3" s="23" t="s">
        <v>2890</v>
      </c>
      <c r="B3" s="23" t="s">
        <v>2891</v>
      </c>
      <c r="C3" s="23"/>
      <c r="D3" s="23" t="s">
        <v>2891</v>
      </c>
      <c r="E3" s="23" t="s">
        <v>2891</v>
      </c>
      <c r="F3" s="23" t="s">
        <v>2891</v>
      </c>
      <c r="G3" s="23" t="s">
        <v>2891</v>
      </c>
      <c r="H3" s="23" t="s">
        <v>2891</v>
      </c>
      <c r="I3" s="23" t="s">
        <v>2891</v>
      </c>
      <c r="J3" s="23" t="s">
        <v>2891</v>
      </c>
      <c r="K3" s="23" t="s">
        <v>2891</v>
      </c>
    </row>
    <row r="4" spans="1:11" x14ac:dyDescent="0.3">
      <c r="A4" s="23" t="s">
        <v>2892</v>
      </c>
      <c r="B4" s="23" t="s">
        <v>2892</v>
      </c>
      <c r="C4" s="23"/>
      <c r="D4" s="23" t="s">
        <v>2892</v>
      </c>
      <c r="E4" s="23" t="s">
        <v>2892</v>
      </c>
      <c r="F4" s="23" t="s">
        <v>2892</v>
      </c>
      <c r="G4" s="23" t="s">
        <v>2892</v>
      </c>
      <c r="H4" s="23" t="s">
        <v>2892</v>
      </c>
      <c r="I4" s="23" t="s">
        <v>2892</v>
      </c>
      <c r="J4" s="23" t="s">
        <v>2892</v>
      </c>
      <c r="K4" s="23" t="s">
        <v>2892</v>
      </c>
    </row>
    <row r="5" spans="1:11" x14ac:dyDescent="0.3">
      <c r="A5" s="24" t="s">
        <v>2155</v>
      </c>
      <c r="B5" s="24">
        <v>1</v>
      </c>
      <c r="C5" s="24" t="str">
        <f>A5&amp;B5</f>
        <v>melissa1</v>
      </c>
      <c r="D5" s="24">
        <v>131</v>
      </c>
      <c r="E5" s="24">
        <v>80</v>
      </c>
      <c r="F5" s="24">
        <v>1529</v>
      </c>
      <c r="G5" s="24">
        <v>0</v>
      </c>
      <c r="H5" s="24">
        <v>0</v>
      </c>
      <c r="I5" s="24">
        <v>200</v>
      </c>
      <c r="J5" s="24">
        <v>15</v>
      </c>
      <c r="K5" s="24">
        <v>0</v>
      </c>
    </row>
    <row r="6" spans="1:11" x14ac:dyDescent="0.3">
      <c r="A6" s="24" t="s">
        <v>2155</v>
      </c>
      <c r="B6" s="24">
        <v>2</v>
      </c>
      <c r="C6" s="24" t="str">
        <f t="shared" ref="C6:C69" si="0">A6&amp;B6</f>
        <v>melissa2</v>
      </c>
      <c r="D6" s="24">
        <v>132</v>
      </c>
      <c r="E6" s="24">
        <v>81</v>
      </c>
      <c r="F6" s="24">
        <v>1548</v>
      </c>
      <c r="G6" s="24">
        <v>0</v>
      </c>
      <c r="H6" s="24">
        <v>0</v>
      </c>
      <c r="I6" s="24">
        <v>200</v>
      </c>
      <c r="J6" s="24">
        <v>15</v>
      </c>
      <c r="K6" s="24">
        <v>0</v>
      </c>
    </row>
    <row r="7" spans="1:11" x14ac:dyDescent="0.3">
      <c r="A7" s="24" t="s">
        <v>2155</v>
      </c>
      <c r="B7" s="24">
        <v>3</v>
      </c>
      <c r="C7" s="24" t="str">
        <f t="shared" si="0"/>
        <v>melissa3</v>
      </c>
      <c r="D7" s="24">
        <v>134</v>
      </c>
      <c r="E7" s="24">
        <v>82</v>
      </c>
      <c r="F7" s="24">
        <v>1571</v>
      </c>
      <c r="G7" s="24">
        <v>0</v>
      </c>
      <c r="H7" s="24">
        <v>0</v>
      </c>
      <c r="I7" s="24">
        <v>200</v>
      </c>
      <c r="J7" s="24">
        <v>15</v>
      </c>
      <c r="K7" s="24">
        <v>0</v>
      </c>
    </row>
    <row r="8" spans="1:11" x14ac:dyDescent="0.3">
      <c r="A8" s="24" t="s">
        <v>2155</v>
      </c>
      <c r="B8" s="24">
        <v>4</v>
      </c>
      <c r="C8" s="24" t="str">
        <f t="shared" si="0"/>
        <v>melissa4</v>
      </c>
      <c r="D8" s="24">
        <v>136</v>
      </c>
      <c r="E8" s="24">
        <v>83</v>
      </c>
      <c r="F8" s="24">
        <v>1599</v>
      </c>
      <c r="G8" s="24">
        <v>0</v>
      </c>
      <c r="H8" s="24">
        <v>0</v>
      </c>
      <c r="I8" s="24">
        <v>200</v>
      </c>
      <c r="J8" s="24">
        <v>15</v>
      </c>
      <c r="K8" s="24">
        <v>0</v>
      </c>
    </row>
    <row r="9" spans="1:11" x14ac:dyDescent="0.3">
      <c r="A9" s="24" t="s">
        <v>2155</v>
      </c>
      <c r="B9" s="24">
        <v>5</v>
      </c>
      <c r="C9" s="24" t="str">
        <f t="shared" si="0"/>
        <v>melissa5</v>
      </c>
      <c r="D9" s="24">
        <v>138</v>
      </c>
      <c r="E9" s="24">
        <v>84</v>
      </c>
      <c r="F9" s="24">
        <v>1630</v>
      </c>
      <c r="G9" s="24">
        <v>0</v>
      </c>
      <c r="H9" s="24">
        <v>0</v>
      </c>
      <c r="I9" s="24">
        <v>200</v>
      </c>
      <c r="J9" s="24">
        <v>15</v>
      </c>
      <c r="K9" s="24">
        <v>0</v>
      </c>
    </row>
    <row r="10" spans="1:11" x14ac:dyDescent="0.3">
      <c r="A10" s="24" t="s">
        <v>2155</v>
      </c>
      <c r="B10" s="24">
        <v>6</v>
      </c>
      <c r="C10" s="24" t="str">
        <f t="shared" si="0"/>
        <v>melissa6</v>
      </c>
      <c r="D10" s="24">
        <v>140</v>
      </c>
      <c r="E10" s="24">
        <v>85</v>
      </c>
      <c r="F10" s="24">
        <v>1667</v>
      </c>
      <c r="G10" s="24">
        <v>0</v>
      </c>
      <c r="H10" s="24">
        <v>0</v>
      </c>
      <c r="I10" s="24">
        <v>200</v>
      </c>
      <c r="J10" s="24">
        <v>15</v>
      </c>
      <c r="K10" s="24">
        <v>0</v>
      </c>
    </row>
    <row r="11" spans="1:11" x14ac:dyDescent="0.3">
      <c r="A11" s="24" t="s">
        <v>2155</v>
      </c>
      <c r="B11" s="24">
        <v>7</v>
      </c>
      <c r="C11" s="24" t="str">
        <f t="shared" si="0"/>
        <v>melissa7</v>
      </c>
      <c r="D11" s="24">
        <v>142</v>
      </c>
      <c r="E11" s="24">
        <v>86</v>
      </c>
      <c r="F11" s="24">
        <v>1708</v>
      </c>
      <c r="G11" s="24">
        <v>0</v>
      </c>
      <c r="H11" s="24">
        <v>0</v>
      </c>
      <c r="I11" s="24">
        <v>200</v>
      </c>
      <c r="J11" s="24">
        <v>15</v>
      </c>
      <c r="K11" s="24">
        <v>0</v>
      </c>
    </row>
    <row r="12" spans="1:11" x14ac:dyDescent="0.3">
      <c r="A12" s="24" t="s">
        <v>2155</v>
      </c>
      <c r="B12" s="24">
        <v>8</v>
      </c>
      <c r="C12" s="24" t="str">
        <f t="shared" si="0"/>
        <v>melissa8</v>
      </c>
      <c r="D12" s="24">
        <v>144</v>
      </c>
      <c r="E12" s="24">
        <v>88</v>
      </c>
      <c r="F12" s="24">
        <v>1754</v>
      </c>
      <c r="G12" s="24">
        <v>0</v>
      </c>
      <c r="H12" s="24">
        <v>0</v>
      </c>
      <c r="I12" s="24">
        <v>200</v>
      </c>
      <c r="J12" s="24">
        <v>15</v>
      </c>
      <c r="K12" s="24">
        <v>0</v>
      </c>
    </row>
    <row r="13" spans="1:11" x14ac:dyDescent="0.3">
      <c r="A13" s="24" t="s">
        <v>2155</v>
      </c>
      <c r="B13" s="24">
        <v>9</v>
      </c>
      <c r="C13" s="24" t="str">
        <f t="shared" si="0"/>
        <v>melissa9</v>
      </c>
      <c r="D13" s="24">
        <v>146</v>
      </c>
      <c r="E13" s="24">
        <v>89</v>
      </c>
      <c r="F13" s="24">
        <v>1806</v>
      </c>
      <c r="G13" s="24">
        <v>0</v>
      </c>
      <c r="H13" s="24">
        <v>0</v>
      </c>
      <c r="I13" s="24">
        <v>200</v>
      </c>
      <c r="J13" s="24">
        <v>15</v>
      </c>
      <c r="K13" s="24">
        <v>0</v>
      </c>
    </row>
    <row r="14" spans="1:11" x14ac:dyDescent="0.3">
      <c r="A14" s="24" t="s">
        <v>2155</v>
      </c>
      <c r="B14" s="24">
        <v>10</v>
      </c>
      <c r="C14" s="24" t="str">
        <f t="shared" si="0"/>
        <v>melissa10</v>
      </c>
      <c r="D14" s="24">
        <v>148</v>
      </c>
      <c r="E14" s="24">
        <v>90</v>
      </c>
      <c r="F14" s="24">
        <v>1863</v>
      </c>
      <c r="G14" s="24">
        <v>0</v>
      </c>
      <c r="H14" s="24">
        <v>0</v>
      </c>
      <c r="I14" s="24">
        <v>200</v>
      </c>
      <c r="J14" s="24">
        <v>15</v>
      </c>
      <c r="K14" s="24">
        <v>0</v>
      </c>
    </row>
    <row r="15" spans="1:11" x14ac:dyDescent="0.3">
      <c r="A15" s="24" t="s">
        <v>2155</v>
      </c>
      <c r="B15" s="24">
        <v>11</v>
      </c>
      <c r="C15" s="24" t="str">
        <f t="shared" si="0"/>
        <v>melissa11</v>
      </c>
      <c r="D15" s="24">
        <v>161</v>
      </c>
      <c r="E15" s="24">
        <v>98</v>
      </c>
      <c r="F15" s="24">
        <v>2050</v>
      </c>
      <c r="G15" s="24">
        <v>0</v>
      </c>
      <c r="H15" s="24">
        <v>0</v>
      </c>
      <c r="I15" s="24">
        <v>200</v>
      </c>
      <c r="J15" s="24">
        <v>15</v>
      </c>
      <c r="K15" s="24">
        <v>0</v>
      </c>
    </row>
    <row r="16" spans="1:11" x14ac:dyDescent="0.3">
      <c r="A16" s="24" t="s">
        <v>2155</v>
      </c>
      <c r="B16" s="24">
        <v>12</v>
      </c>
      <c r="C16" s="24" t="str">
        <f t="shared" si="0"/>
        <v>melissa12</v>
      </c>
      <c r="D16" s="24">
        <v>164</v>
      </c>
      <c r="E16" s="24">
        <v>100</v>
      </c>
      <c r="F16" s="24">
        <v>2124</v>
      </c>
      <c r="G16" s="24">
        <v>0</v>
      </c>
      <c r="H16" s="24">
        <v>0</v>
      </c>
      <c r="I16" s="24">
        <v>200</v>
      </c>
      <c r="J16" s="24">
        <v>15</v>
      </c>
      <c r="K16" s="24">
        <v>0</v>
      </c>
    </row>
    <row r="17" spans="1:11" x14ac:dyDescent="0.3">
      <c r="A17" s="24" t="s">
        <v>2155</v>
      </c>
      <c r="B17" s="24">
        <v>13</v>
      </c>
      <c r="C17" s="24" t="str">
        <f t="shared" si="0"/>
        <v>melissa13</v>
      </c>
      <c r="D17" s="24">
        <v>166</v>
      </c>
      <c r="E17" s="24">
        <v>101</v>
      </c>
      <c r="F17" s="24">
        <v>2204</v>
      </c>
      <c r="G17" s="24">
        <v>0</v>
      </c>
      <c r="H17" s="24">
        <v>0</v>
      </c>
      <c r="I17" s="24">
        <v>200</v>
      </c>
      <c r="J17" s="24">
        <v>15</v>
      </c>
      <c r="K17" s="24">
        <v>0</v>
      </c>
    </row>
    <row r="18" spans="1:11" x14ac:dyDescent="0.3">
      <c r="A18" s="24" t="s">
        <v>2155</v>
      </c>
      <c r="B18" s="24">
        <v>14</v>
      </c>
      <c r="C18" s="24" t="str">
        <f t="shared" si="0"/>
        <v>melissa14</v>
      </c>
      <c r="D18" s="24">
        <v>168</v>
      </c>
      <c r="E18" s="24">
        <v>102</v>
      </c>
      <c r="F18" s="24">
        <v>2292</v>
      </c>
      <c r="G18" s="24">
        <v>0</v>
      </c>
      <c r="H18" s="24">
        <v>0</v>
      </c>
      <c r="I18" s="24">
        <v>200</v>
      </c>
      <c r="J18" s="24">
        <v>15</v>
      </c>
      <c r="K18" s="24">
        <v>0</v>
      </c>
    </row>
    <row r="19" spans="1:11" x14ac:dyDescent="0.3">
      <c r="A19" s="24" t="s">
        <v>2155</v>
      </c>
      <c r="B19" s="24">
        <v>15</v>
      </c>
      <c r="C19" s="24" t="str">
        <f t="shared" si="0"/>
        <v>melissa15</v>
      </c>
      <c r="D19" s="24">
        <v>170</v>
      </c>
      <c r="E19" s="24">
        <v>104</v>
      </c>
      <c r="F19" s="24">
        <v>2386</v>
      </c>
      <c r="G19" s="24">
        <v>0</v>
      </c>
      <c r="H19" s="24">
        <v>0</v>
      </c>
      <c r="I19" s="24">
        <v>200</v>
      </c>
      <c r="J19" s="24">
        <v>15</v>
      </c>
      <c r="K19" s="24">
        <v>0</v>
      </c>
    </row>
    <row r="20" spans="1:11" x14ac:dyDescent="0.3">
      <c r="A20" s="24" t="s">
        <v>2155</v>
      </c>
      <c r="B20" s="24">
        <v>16</v>
      </c>
      <c r="C20" s="24" t="str">
        <f t="shared" si="0"/>
        <v>melissa16</v>
      </c>
      <c r="D20" s="24">
        <v>172</v>
      </c>
      <c r="E20" s="24">
        <v>105</v>
      </c>
      <c r="F20" s="24">
        <v>2487</v>
      </c>
      <c r="G20" s="24">
        <v>0</v>
      </c>
      <c r="H20" s="24">
        <v>0</v>
      </c>
      <c r="I20" s="24">
        <v>200</v>
      </c>
      <c r="J20" s="24">
        <v>15</v>
      </c>
      <c r="K20" s="24">
        <v>0</v>
      </c>
    </row>
    <row r="21" spans="1:11" x14ac:dyDescent="0.3">
      <c r="A21" s="24" t="s">
        <v>2155</v>
      </c>
      <c r="B21" s="24">
        <v>17</v>
      </c>
      <c r="C21" s="24" t="str">
        <f t="shared" si="0"/>
        <v>melissa17</v>
      </c>
      <c r="D21" s="24">
        <v>175</v>
      </c>
      <c r="E21" s="24">
        <v>106</v>
      </c>
      <c r="F21" s="24">
        <v>2596</v>
      </c>
      <c r="G21" s="24">
        <v>0</v>
      </c>
      <c r="H21" s="24">
        <v>0</v>
      </c>
      <c r="I21" s="24">
        <v>200</v>
      </c>
      <c r="J21" s="24">
        <v>15</v>
      </c>
      <c r="K21" s="24">
        <v>0</v>
      </c>
    </row>
    <row r="22" spans="1:11" x14ac:dyDescent="0.3">
      <c r="A22" s="24" t="s">
        <v>2155</v>
      </c>
      <c r="B22" s="24">
        <v>18</v>
      </c>
      <c r="C22" s="24" t="str">
        <f t="shared" si="0"/>
        <v>melissa18</v>
      </c>
      <c r="D22" s="24">
        <v>177</v>
      </c>
      <c r="E22" s="24">
        <v>108</v>
      </c>
      <c r="F22" s="24">
        <v>2713</v>
      </c>
      <c r="G22" s="24">
        <v>0</v>
      </c>
      <c r="H22" s="24">
        <v>0</v>
      </c>
      <c r="I22" s="24">
        <v>200</v>
      </c>
      <c r="J22" s="24">
        <v>15</v>
      </c>
      <c r="K22" s="24">
        <v>0</v>
      </c>
    </row>
    <row r="23" spans="1:11" x14ac:dyDescent="0.3">
      <c r="A23" s="24" t="s">
        <v>2155</v>
      </c>
      <c r="B23" s="24">
        <v>19</v>
      </c>
      <c r="C23" s="24" t="str">
        <f t="shared" si="0"/>
        <v>melissa19</v>
      </c>
      <c r="D23" s="24">
        <v>179</v>
      </c>
      <c r="E23" s="24">
        <v>109</v>
      </c>
      <c r="F23" s="24">
        <v>2837</v>
      </c>
      <c r="G23" s="24">
        <v>0</v>
      </c>
      <c r="H23" s="24">
        <v>0</v>
      </c>
      <c r="I23" s="24">
        <v>200</v>
      </c>
      <c r="J23" s="24">
        <v>15</v>
      </c>
      <c r="K23" s="24">
        <v>0</v>
      </c>
    </row>
    <row r="24" spans="1:11" x14ac:dyDescent="0.3">
      <c r="A24" s="24" t="s">
        <v>2155</v>
      </c>
      <c r="B24" s="24">
        <v>20</v>
      </c>
      <c r="C24" s="24" t="str">
        <f t="shared" si="0"/>
        <v>melissa20</v>
      </c>
      <c r="D24" s="24">
        <v>181</v>
      </c>
      <c r="E24" s="24">
        <v>111</v>
      </c>
      <c r="F24" s="24">
        <v>2970</v>
      </c>
      <c r="G24" s="24">
        <v>0</v>
      </c>
      <c r="H24" s="24">
        <v>0</v>
      </c>
      <c r="I24" s="24">
        <v>200</v>
      </c>
      <c r="J24" s="24">
        <v>15</v>
      </c>
      <c r="K24" s="24">
        <v>0</v>
      </c>
    </row>
    <row r="25" spans="1:11" x14ac:dyDescent="0.3">
      <c r="A25" s="24" t="s">
        <v>2155</v>
      </c>
      <c r="B25" s="24">
        <v>21</v>
      </c>
      <c r="C25" s="24" t="str">
        <f t="shared" si="0"/>
        <v>melissa21</v>
      </c>
      <c r="D25" s="24">
        <v>198</v>
      </c>
      <c r="E25" s="24">
        <v>121</v>
      </c>
      <c r="F25" s="24">
        <v>3329</v>
      </c>
      <c r="G25" s="24">
        <v>0</v>
      </c>
      <c r="H25" s="24">
        <v>0</v>
      </c>
      <c r="I25" s="24">
        <v>200</v>
      </c>
      <c r="J25" s="24">
        <v>15</v>
      </c>
      <c r="K25" s="24">
        <v>0</v>
      </c>
    </row>
    <row r="26" spans="1:11" x14ac:dyDescent="0.3">
      <c r="A26" s="24" t="s">
        <v>2155</v>
      </c>
      <c r="B26" s="24">
        <v>22</v>
      </c>
      <c r="C26" s="24" t="str">
        <f t="shared" si="0"/>
        <v>melissa22</v>
      </c>
      <c r="D26" s="24">
        <v>201</v>
      </c>
      <c r="E26" s="24">
        <v>122</v>
      </c>
      <c r="F26" s="24">
        <v>3491</v>
      </c>
      <c r="G26" s="24">
        <v>0</v>
      </c>
      <c r="H26" s="24">
        <v>0</v>
      </c>
      <c r="I26" s="24">
        <v>200</v>
      </c>
      <c r="J26" s="24">
        <v>15</v>
      </c>
      <c r="K26" s="24">
        <v>0</v>
      </c>
    </row>
    <row r="27" spans="1:11" x14ac:dyDescent="0.3">
      <c r="A27" s="24" t="s">
        <v>2155</v>
      </c>
      <c r="B27" s="24">
        <v>23</v>
      </c>
      <c r="C27" s="24" t="str">
        <f t="shared" si="0"/>
        <v>melissa23</v>
      </c>
      <c r="D27" s="24">
        <v>203</v>
      </c>
      <c r="E27" s="24">
        <v>124</v>
      </c>
      <c r="F27" s="24">
        <v>3663</v>
      </c>
      <c r="G27" s="24">
        <v>0</v>
      </c>
      <c r="H27" s="24">
        <v>0</v>
      </c>
      <c r="I27" s="24">
        <v>200</v>
      </c>
      <c r="J27" s="24">
        <v>15</v>
      </c>
      <c r="K27" s="24">
        <v>0</v>
      </c>
    </row>
    <row r="28" spans="1:11" x14ac:dyDescent="0.3">
      <c r="A28" s="24" t="s">
        <v>2155</v>
      </c>
      <c r="B28" s="24">
        <v>24</v>
      </c>
      <c r="C28" s="24" t="str">
        <f t="shared" si="0"/>
        <v>melissa24</v>
      </c>
      <c r="D28" s="24">
        <v>206</v>
      </c>
      <c r="E28" s="24">
        <v>126</v>
      </c>
      <c r="F28" s="24">
        <v>3844</v>
      </c>
      <c r="G28" s="24">
        <v>0</v>
      </c>
      <c r="H28" s="24">
        <v>0</v>
      </c>
      <c r="I28" s="24">
        <v>200</v>
      </c>
      <c r="J28" s="24">
        <v>15</v>
      </c>
      <c r="K28" s="24">
        <v>0</v>
      </c>
    </row>
    <row r="29" spans="1:11" x14ac:dyDescent="0.3">
      <c r="A29" s="24" t="s">
        <v>2155</v>
      </c>
      <c r="B29" s="24">
        <v>25</v>
      </c>
      <c r="C29" s="24" t="str">
        <f t="shared" si="0"/>
        <v>melissa25</v>
      </c>
      <c r="D29" s="24">
        <v>209</v>
      </c>
      <c r="E29" s="24">
        <v>127</v>
      </c>
      <c r="F29" s="24">
        <v>4036</v>
      </c>
      <c r="G29" s="24">
        <v>0</v>
      </c>
      <c r="H29" s="24">
        <v>0</v>
      </c>
      <c r="I29" s="24">
        <v>200</v>
      </c>
      <c r="J29" s="24">
        <v>15</v>
      </c>
      <c r="K29" s="24">
        <v>0</v>
      </c>
    </row>
    <row r="30" spans="1:11" x14ac:dyDescent="0.3">
      <c r="A30" s="24" t="s">
        <v>2155</v>
      </c>
      <c r="B30" s="24">
        <v>26</v>
      </c>
      <c r="C30" s="24" t="str">
        <f t="shared" si="0"/>
        <v>melissa26</v>
      </c>
      <c r="D30" s="24">
        <v>211</v>
      </c>
      <c r="E30" s="24">
        <v>129</v>
      </c>
      <c r="F30" s="24">
        <v>4084</v>
      </c>
      <c r="G30" s="24">
        <v>0</v>
      </c>
      <c r="H30" s="24">
        <v>0</v>
      </c>
      <c r="I30" s="24">
        <v>200</v>
      </c>
      <c r="J30" s="24">
        <v>15</v>
      </c>
      <c r="K30" s="24">
        <v>0</v>
      </c>
    </row>
    <row r="31" spans="1:11" x14ac:dyDescent="0.3">
      <c r="A31" s="24" t="s">
        <v>2155</v>
      </c>
      <c r="B31" s="24">
        <v>27</v>
      </c>
      <c r="C31" s="24" t="str">
        <f t="shared" si="0"/>
        <v>melissa27</v>
      </c>
      <c r="D31" s="24">
        <v>214</v>
      </c>
      <c r="E31" s="24">
        <v>130</v>
      </c>
      <c r="F31" s="24">
        <v>4132</v>
      </c>
      <c r="G31" s="24">
        <v>0</v>
      </c>
      <c r="H31" s="24">
        <v>0</v>
      </c>
      <c r="I31" s="24">
        <v>200</v>
      </c>
      <c r="J31" s="24">
        <v>15</v>
      </c>
      <c r="K31" s="24">
        <v>0</v>
      </c>
    </row>
    <row r="32" spans="1:11" x14ac:dyDescent="0.3">
      <c r="A32" s="24" t="s">
        <v>2155</v>
      </c>
      <c r="B32" s="24">
        <v>28</v>
      </c>
      <c r="C32" s="24" t="str">
        <f t="shared" si="0"/>
        <v>melissa28</v>
      </c>
      <c r="D32" s="24">
        <v>217</v>
      </c>
      <c r="E32" s="24">
        <v>132</v>
      </c>
      <c r="F32" s="24">
        <v>4182</v>
      </c>
      <c r="G32" s="24">
        <v>0</v>
      </c>
      <c r="H32" s="24">
        <v>0</v>
      </c>
      <c r="I32" s="24">
        <v>200</v>
      </c>
      <c r="J32" s="24">
        <v>15</v>
      </c>
      <c r="K32" s="24">
        <v>0</v>
      </c>
    </row>
    <row r="33" spans="1:11" x14ac:dyDescent="0.3">
      <c r="A33" s="24" t="s">
        <v>2155</v>
      </c>
      <c r="B33" s="24">
        <v>29</v>
      </c>
      <c r="C33" s="24" t="str">
        <f t="shared" si="0"/>
        <v>melissa29</v>
      </c>
      <c r="D33" s="24">
        <v>219</v>
      </c>
      <c r="E33" s="24">
        <v>134</v>
      </c>
      <c r="F33" s="24">
        <v>4231</v>
      </c>
      <c r="G33" s="24">
        <v>0</v>
      </c>
      <c r="H33" s="24">
        <v>0</v>
      </c>
      <c r="I33" s="24">
        <v>200</v>
      </c>
      <c r="J33" s="24">
        <v>15</v>
      </c>
      <c r="K33" s="24">
        <v>0</v>
      </c>
    </row>
    <row r="34" spans="1:11" x14ac:dyDescent="0.3">
      <c r="A34" s="24" t="s">
        <v>2155</v>
      </c>
      <c r="B34" s="24">
        <v>30</v>
      </c>
      <c r="C34" s="24" t="str">
        <f t="shared" si="0"/>
        <v>melissa30</v>
      </c>
      <c r="D34" s="24">
        <v>222</v>
      </c>
      <c r="E34" s="24">
        <v>135</v>
      </c>
      <c r="F34" s="24">
        <v>4282</v>
      </c>
      <c r="G34" s="24">
        <v>0</v>
      </c>
      <c r="H34" s="24">
        <v>0</v>
      </c>
      <c r="I34" s="24">
        <v>200</v>
      </c>
      <c r="J34" s="24">
        <v>15</v>
      </c>
      <c r="K34" s="24">
        <v>0</v>
      </c>
    </row>
    <row r="35" spans="1:11" x14ac:dyDescent="0.3">
      <c r="A35" s="24" t="s">
        <v>2155</v>
      </c>
      <c r="B35" s="24">
        <v>31</v>
      </c>
      <c r="C35" s="24" t="str">
        <f t="shared" si="0"/>
        <v>melissa31</v>
      </c>
      <c r="D35" s="24">
        <v>243</v>
      </c>
      <c r="E35" s="24">
        <v>148</v>
      </c>
      <c r="F35" s="24">
        <v>4647</v>
      </c>
      <c r="G35" s="24">
        <v>0</v>
      </c>
      <c r="H35" s="24">
        <v>0</v>
      </c>
      <c r="I35" s="24">
        <v>200</v>
      </c>
      <c r="J35" s="24">
        <v>15</v>
      </c>
      <c r="K35" s="24">
        <v>0</v>
      </c>
    </row>
    <row r="36" spans="1:11" x14ac:dyDescent="0.3">
      <c r="A36" s="24" t="s">
        <v>2155</v>
      </c>
      <c r="B36" s="24">
        <v>32</v>
      </c>
      <c r="C36" s="24" t="str">
        <f t="shared" si="0"/>
        <v>melissa32</v>
      </c>
      <c r="D36" s="24">
        <v>246</v>
      </c>
      <c r="E36" s="24">
        <v>150</v>
      </c>
      <c r="F36" s="24">
        <v>4703</v>
      </c>
      <c r="G36" s="24">
        <v>0</v>
      </c>
      <c r="H36" s="24">
        <v>0</v>
      </c>
      <c r="I36" s="24">
        <v>200</v>
      </c>
      <c r="J36" s="24">
        <v>15</v>
      </c>
      <c r="K36" s="24">
        <v>0</v>
      </c>
    </row>
    <row r="37" spans="1:11" x14ac:dyDescent="0.3">
      <c r="A37" s="24" t="s">
        <v>2155</v>
      </c>
      <c r="B37" s="24">
        <v>33</v>
      </c>
      <c r="C37" s="24" t="str">
        <f t="shared" si="0"/>
        <v>melissa33</v>
      </c>
      <c r="D37" s="24">
        <v>249</v>
      </c>
      <c r="E37" s="24">
        <v>152</v>
      </c>
      <c r="F37" s="24">
        <v>4759</v>
      </c>
      <c r="G37" s="24">
        <v>0</v>
      </c>
      <c r="H37" s="24">
        <v>0</v>
      </c>
      <c r="I37" s="24">
        <v>200</v>
      </c>
      <c r="J37" s="24">
        <v>15</v>
      </c>
      <c r="K37" s="24">
        <v>0</v>
      </c>
    </row>
    <row r="38" spans="1:11" x14ac:dyDescent="0.3">
      <c r="A38" s="24" t="s">
        <v>2155</v>
      </c>
      <c r="B38" s="24">
        <v>34</v>
      </c>
      <c r="C38" s="24" t="str">
        <f t="shared" si="0"/>
        <v>melissa34</v>
      </c>
      <c r="D38" s="24">
        <v>252</v>
      </c>
      <c r="E38" s="24">
        <v>154</v>
      </c>
      <c r="F38" s="24">
        <v>4816</v>
      </c>
      <c r="G38" s="24">
        <v>0</v>
      </c>
      <c r="H38" s="24">
        <v>0</v>
      </c>
      <c r="I38" s="24">
        <v>200</v>
      </c>
      <c r="J38" s="24">
        <v>15</v>
      </c>
      <c r="K38" s="24">
        <v>0</v>
      </c>
    </row>
    <row r="39" spans="1:11" x14ac:dyDescent="0.3">
      <c r="A39" s="24" t="s">
        <v>2155</v>
      </c>
      <c r="B39" s="24">
        <v>35</v>
      </c>
      <c r="C39" s="24" t="str">
        <f t="shared" si="0"/>
        <v>melissa35</v>
      </c>
      <c r="D39" s="24">
        <v>255</v>
      </c>
      <c r="E39" s="24">
        <v>156</v>
      </c>
      <c r="F39" s="24">
        <v>4873</v>
      </c>
      <c r="G39" s="24">
        <v>0</v>
      </c>
      <c r="H39" s="24">
        <v>0</v>
      </c>
      <c r="I39" s="24">
        <v>200</v>
      </c>
      <c r="J39" s="24">
        <v>15</v>
      </c>
      <c r="K39" s="24">
        <v>0</v>
      </c>
    </row>
    <row r="40" spans="1:11" x14ac:dyDescent="0.3">
      <c r="A40" s="24" t="s">
        <v>2155</v>
      </c>
      <c r="B40" s="24">
        <v>36</v>
      </c>
      <c r="C40" s="24" t="str">
        <f t="shared" si="0"/>
        <v>melissa36</v>
      </c>
      <c r="D40" s="24">
        <v>258</v>
      </c>
      <c r="E40" s="24">
        <v>158</v>
      </c>
      <c r="F40" s="24">
        <v>4931</v>
      </c>
      <c r="G40" s="24">
        <v>0</v>
      </c>
      <c r="H40" s="24">
        <v>0</v>
      </c>
      <c r="I40" s="24">
        <v>200</v>
      </c>
      <c r="J40" s="24">
        <v>15</v>
      </c>
      <c r="K40" s="24">
        <v>0</v>
      </c>
    </row>
    <row r="41" spans="1:11" x14ac:dyDescent="0.3">
      <c r="A41" s="24" t="s">
        <v>2155</v>
      </c>
      <c r="B41" s="24">
        <v>37</v>
      </c>
      <c r="C41" s="24" t="str">
        <f t="shared" si="0"/>
        <v>melissa37</v>
      </c>
      <c r="D41" s="24">
        <v>262</v>
      </c>
      <c r="E41" s="24">
        <v>160</v>
      </c>
      <c r="F41" s="24">
        <v>4990</v>
      </c>
      <c r="G41" s="24">
        <v>0</v>
      </c>
      <c r="H41" s="24">
        <v>0</v>
      </c>
      <c r="I41" s="24">
        <v>200</v>
      </c>
      <c r="J41" s="24">
        <v>15</v>
      </c>
      <c r="K41" s="24">
        <v>0</v>
      </c>
    </row>
    <row r="42" spans="1:11" x14ac:dyDescent="0.3">
      <c r="A42" s="24" t="s">
        <v>2155</v>
      </c>
      <c r="B42" s="24">
        <v>38</v>
      </c>
      <c r="C42" s="24" t="str">
        <f t="shared" si="0"/>
        <v>melissa38</v>
      </c>
      <c r="D42" s="24">
        <v>265</v>
      </c>
      <c r="E42" s="24">
        <v>161</v>
      </c>
      <c r="F42" s="24">
        <v>5050</v>
      </c>
      <c r="G42" s="24">
        <v>0</v>
      </c>
      <c r="H42" s="24">
        <v>0</v>
      </c>
      <c r="I42" s="24">
        <v>200</v>
      </c>
      <c r="J42" s="24">
        <v>15</v>
      </c>
      <c r="K42" s="24">
        <v>0</v>
      </c>
    </row>
    <row r="43" spans="1:11" x14ac:dyDescent="0.3">
      <c r="A43" s="24" t="s">
        <v>2155</v>
      </c>
      <c r="B43" s="24">
        <v>39</v>
      </c>
      <c r="C43" s="24" t="str">
        <f t="shared" si="0"/>
        <v>melissa39</v>
      </c>
      <c r="D43" s="24">
        <v>268</v>
      </c>
      <c r="E43" s="24">
        <v>163</v>
      </c>
      <c r="F43" s="24">
        <v>5110</v>
      </c>
      <c r="G43" s="24">
        <v>0</v>
      </c>
      <c r="H43" s="24">
        <v>0</v>
      </c>
      <c r="I43" s="24">
        <v>200</v>
      </c>
      <c r="J43" s="24">
        <v>15</v>
      </c>
      <c r="K43" s="24">
        <v>0</v>
      </c>
    </row>
    <row r="44" spans="1:11" x14ac:dyDescent="0.3">
      <c r="A44" s="24" t="s">
        <v>2155</v>
      </c>
      <c r="B44" s="24">
        <v>40</v>
      </c>
      <c r="C44" s="24" t="str">
        <f t="shared" si="0"/>
        <v>melissa40</v>
      </c>
      <c r="D44" s="24">
        <v>271</v>
      </c>
      <c r="E44" s="24">
        <v>165</v>
      </c>
      <c r="F44" s="24">
        <v>5170</v>
      </c>
      <c r="G44" s="24">
        <v>0</v>
      </c>
      <c r="H44" s="24">
        <v>0</v>
      </c>
      <c r="I44" s="24">
        <v>200</v>
      </c>
      <c r="J44" s="24">
        <v>15</v>
      </c>
      <c r="K44" s="24">
        <v>0</v>
      </c>
    </row>
    <row r="45" spans="1:11" x14ac:dyDescent="0.3">
      <c r="A45" s="24" t="s">
        <v>2155</v>
      </c>
      <c r="B45" s="24">
        <v>41</v>
      </c>
      <c r="C45" s="24" t="str">
        <f t="shared" si="0"/>
        <v>melissa41</v>
      </c>
      <c r="D45" s="24">
        <v>296</v>
      </c>
      <c r="E45" s="24">
        <v>181</v>
      </c>
      <c r="F45" s="24">
        <v>5672</v>
      </c>
      <c r="G45" s="24">
        <v>0</v>
      </c>
      <c r="H45" s="24">
        <v>0</v>
      </c>
      <c r="I45" s="24">
        <v>200</v>
      </c>
      <c r="J45" s="24">
        <v>15</v>
      </c>
      <c r="K45" s="24">
        <v>0</v>
      </c>
    </row>
    <row r="46" spans="1:11" x14ac:dyDescent="0.3">
      <c r="A46" s="24" t="s">
        <v>2155</v>
      </c>
      <c r="B46" s="24">
        <v>42</v>
      </c>
      <c r="C46" s="24" t="str">
        <f t="shared" si="0"/>
        <v>melissa42</v>
      </c>
      <c r="D46" s="24">
        <v>300</v>
      </c>
      <c r="E46" s="24">
        <v>183</v>
      </c>
      <c r="F46" s="24">
        <v>5740</v>
      </c>
      <c r="G46" s="24">
        <v>0</v>
      </c>
      <c r="H46" s="24">
        <v>0</v>
      </c>
      <c r="I46" s="24">
        <v>200</v>
      </c>
      <c r="J46" s="24">
        <v>15</v>
      </c>
      <c r="K46" s="24">
        <v>0</v>
      </c>
    </row>
    <row r="47" spans="1:11" x14ac:dyDescent="0.3">
      <c r="A47" s="24" t="s">
        <v>2155</v>
      </c>
      <c r="B47" s="24">
        <v>43</v>
      </c>
      <c r="C47" s="24" t="str">
        <f t="shared" si="0"/>
        <v>melissa43</v>
      </c>
      <c r="D47" s="24">
        <v>304</v>
      </c>
      <c r="E47" s="24">
        <v>185</v>
      </c>
      <c r="F47" s="24">
        <v>5808</v>
      </c>
      <c r="G47" s="24">
        <v>0</v>
      </c>
      <c r="H47" s="24">
        <v>0</v>
      </c>
      <c r="I47" s="24">
        <v>200</v>
      </c>
      <c r="J47" s="24">
        <v>15</v>
      </c>
      <c r="K47" s="24">
        <v>0</v>
      </c>
    </row>
    <row r="48" spans="1:11" x14ac:dyDescent="0.3">
      <c r="A48" s="24" t="s">
        <v>2155</v>
      </c>
      <c r="B48" s="24">
        <v>44</v>
      </c>
      <c r="C48" s="24" t="str">
        <f t="shared" si="0"/>
        <v>melissa44</v>
      </c>
      <c r="D48" s="24">
        <v>307</v>
      </c>
      <c r="E48" s="24">
        <v>188</v>
      </c>
      <c r="F48" s="24">
        <v>5885</v>
      </c>
      <c r="G48" s="24">
        <v>0</v>
      </c>
      <c r="H48" s="24">
        <v>0</v>
      </c>
      <c r="I48" s="24">
        <v>200</v>
      </c>
      <c r="J48" s="24">
        <v>15</v>
      </c>
      <c r="K48" s="24">
        <v>0</v>
      </c>
    </row>
    <row r="49" spans="1:11" x14ac:dyDescent="0.3">
      <c r="A49" s="24" t="s">
        <v>2155</v>
      </c>
      <c r="B49" s="24">
        <v>45</v>
      </c>
      <c r="C49" s="24" t="str">
        <f t="shared" si="0"/>
        <v>melissa45</v>
      </c>
      <c r="D49" s="24">
        <v>311</v>
      </c>
      <c r="E49" s="24">
        <v>190</v>
      </c>
      <c r="F49" s="24">
        <v>5959</v>
      </c>
      <c r="G49" s="24">
        <v>0</v>
      </c>
      <c r="H49" s="24">
        <v>0</v>
      </c>
      <c r="I49" s="24">
        <v>200</v>
      </c>
      <c r="J49" s="24">
        <v>15</v>
      </c>
      <c r="K49" s="24">
        <v>0</v>
      </c>
    </row>
    <row r="50" spans="1:11" x14ac:dyDescent="0.3">
      <c r="A50" s="24" t="s">
        <v>2155</v>
      </c>
      <c r="B50" s="24">
        <v>46</v>
      </c>
      <c r="C50" s="24" t="str">
        <f t="shared" si="0"/>
        <v>melissa46</v>
      </c>
      <c r="D50" s="24">
        <v>315</v>
      </c>
      <c r="E50" s="24">
        <v>192</v>
      </c>
      <c r="F50" s="24">
        <v>6031</v>
      </c>
      <c r="G50" s="24">
        <v>0</v>
      </c>
      <c r="H50" s="24">
        <v>0</v>
      </c>
      <c r="I50" s="24">
        <v>200</v>
      </c>
      <c r="J50" s="24">
        <v>15</v>
      </c>
      <c r="K50" s="24">
        <v>0</v>
      </c>
    </row>
    <row r="51" spans="1:11" x14ac:dyDescent="0.3">
      <c r="A51" s="24" t="s">
        <v>2155</v>
      </c>
      <c r="B51" s="24">
        <v>47</v>
      </c>
      <c r="C51" s="24" t="str">
        <f t="shared" si="0"/>
        <v>melissa47</v>
      </c>
      <c r="D51" s="24">
        <v>319</v>
      </c>
      <c r="E51" s="24">
        <v>195</v>
      </c>
      <c r="F51" s="24">
        <v>6107</v>
      </c>
      <c r="G51" s="24">
        <v>0</v>
      </c>
      <c r="H51" s="24">
        <v>0</v>
      </c>
      <c r="I51" s="24">
        <v>200</v>
      </c>
      <c r="J51" s="24">
        <v>15</v>
      </c>
      <c r="K51" s="24">
        <v>0</v>
      </c>
    </row>
    <row r="52" spans="1:11" x14ac:dyDescent="0.3">
      <c r="A52" s="24" t="s">
        <v>2155</v>
      </c>
      <c r="B52" s="24">
        <v>48</v>
      </c>
      <c r="C52" s="24" t="str">
        <f t="shared" si="0"/>
        <v>melissa48</v>
      </c>
      <c r="D52" s="24">
        <v>323</v>
      </c>
      <c r="E52" s="24">
        <v>197</v>
      </c>
      <c r="F52" s="24">
        <v>6187</v>
      </c>
      <c r="G52" s="24">
        <v>0</v>
      </c>
      <c r="H52" s="24">
        <v>0</v>
      </c>
      <c r="I52" s="24">
        <v>200</v>
      </c>
      <c r="J52" s="24">
        <v>15</v>
      </c>
      <c r="K52" s="24">
        <v>0</v>
      </c>
    </row>
    <row r="53" spans="1:11" x14ac:dyDescent="0.3">
      <c r="A53" s="24" t="s">
        <v>2155</v>
      </c>
      <c r="B53" s="24">
        <v>49</v>
      </c>
      <c r="C53" s="24" t="str">
        <f t="shared" si="0"/>
        <v>melissa49</v>
      </c>
      <c r="D53" s="24">
        <v>327</v>
      </c>
      <c r="E53" s="24">
        <v>199</v>
      </c>
      <c r="F53" s="24">
        <v>6261</v>
      </c>
      <c r="G53" s="24">
        <v>0</v>
      </c>
      <c r="H53" s="24">
        <v>0</v>
      </c>
      <c r="I53" s="24">
        <v>200</v>
      </c>
      <c r="J53" s="24">
        <v>15</v>
      </c>
      <c r="K53" s="24">
        <v>0</v>
      </c>
    </row>
    <row r="54" spans="1:11" x14ac:dyDescent="0.3">
      <c r="A54" s="24" t="s">
        <v>2155</v>
      </c>
      <c r="B54" s="24">
        <v>50</v>
      </c>
      <c r="C54" s="24" t="str">
        <f t="shared" si="0"/>
        <v>melissa50</v>
      </c>
      <c r="D54" s="24">
        <v>331</v>
      </c>
      <c r="E54" s="24">
        <v>202</v>
      </c>
      <c r="F54" s="24">
        <v>6343</v>
      </c>
      <c r="G54" s="24">
        <v>0</v>
      </c>
      <c r="H54" s="24">
        <v>0</v>
      </c>
      <c r="I54" s="24">
        <v>200</v>
      </c>
      <c r="J54" s="24">
        <v>15</v>
      </c>
      <c r="K54" s="24">
        <v>0</v>
      </c>
    </row>
    <row r="55" spans="1:11" x14ac:dyDescent="0.3">
      <c r="A55" s="24" t="s">
        <v>2155</v>
      </c>
      <c r="B55" s="24">
        <v>51</v>
      </c>
      <c r="C55" s="24" t="str">
        <f t="shared" si="0"/>
        <v>melissa51</v>
      </c>
      <c r="D55" s="24">
        <v>361</v>
      </c>
      <c r="E55" s="24">
        <v>220</v>
      </c>
      <c r="F55" s="24">
        <v>6904</v>
      </c>
      <c r="G55" s="24">
        <v>0</v>
      </c>
      <c r="H55" s="24">
        <v>0</v>
      </c>
      <c r="I55" s="24">
        <v>200</v>
      </c>
      <c r="J55" s="24">
        <v>15</v>
      </c>
      <c r="K55" s="24">
        <v>0</v>
      </c>
    </row>
    <row r="56" spans="1:11" x14ac:dyDescent="0.3">
      <c r="A56" s="24" t="s">
        <v>2155</v>
      </c>
      <c r="B56" s="24">
        <v>52</v>
      </c>
      <c r="C56" s="24" t="str">
        <f t="shared" si="0"/>
        <v>melissa52</v>
      </c>
      <c r="D56" s="24">
        <v>365</v>
      </c>
      <c r="E56" s="24">
        <v>223</v>
      </c>
      <c r="F56" s="24">
        <v>6987</v>
      </c>
      <c r="G56" s="24">
        <v>0</v>
      </c>
      <c r="H56" s="24">
        <v>0</v>
      </c>
      <c r="I56" s="24">
        <v>200</v>
      </c>
      <c r="J56" s="24">
        <v>15</v>
      </c>
      <c r="K56" s="24">
        <v>0</v>
      </c>
    </row>
    <row r="57" spans="1:11" x14ac:dyDescent="0.3">
      <c r="A57" s="24" t="s">
        <v>2155</v>
      </c>
      <c r="B57" s="24">
        <v>53</v>
      </c>
      <c r="C57" s="24" t="str">
        <f t="shared" si="0"/>
        <v>melissa53</v>
      </c>
      <c r="D57" s="24">
        <v>370</v>
      </c>
      <c r="E57" s="24">
        <v>226</v>
      </c>
      <c r="F57" s="24">
        <v>7076</v>
      </c>
      <c r="G57" s="24">
        <v>0</v>
      </c>
      <c r="H57" s="24">
        <v>0</v>
      </c>
      <c r="I57" s="24">
        <v>200</v>
      </c>
      <c r="J57" s="24">
        <v>15</v>
      </c>
      <c r="K57" s="24">
        <v>0</v>
      </c>
    </row>
    <row r="58" spans="1:11" x14ac:dyDescent="0.3">
      <c r="A58" s="24" t="s">
        <v>2155</v>
      </c>
      <c r="B58" s="24">
        <v>54</v>
      </c>
      <c r="C58" s="24" t="str">
        <f t="shared" si="0"/>
        <v>melissa54</v>
      </c>
      <c r="D58" s="24">
        <v>374</v>
      </c>
      <c r="E58" s="24">
        <v>228</v>
      </c>
      <c r="F58" s="24">
        <v>7169</v>
      </c>
      <c r="G58" s="24">
        <v>0</v>
      </c>
      <c r="H58" s="24">
        <v>0</v>
      </c>
      <c r="I58" s="24">
        <v>200</v>
      </c>
      <c r="J58" s="24">
        <v>15</v>
      </c>
      <c r="K58" s="24">
        <v>0</v>
      </c>
    </row>
    <row r="59" spans="1:11" x14ac:dyDescent="0.3">
      <c r="A59" s="24" t="s">
        <v>2155</v>
      </c>
      <c r="B59" s="24">
        <v>55</v>
      </c>
      <c r="C59" s="24" t="str">
        <f t="shared" si="0"/>
        <v>melissa55</v>
      </c>
      <c r="D59" s="24">
        <v>379</v>
      </c>
      <c r="E59" s="24">
        <v>231</v>
      </c>
      <c r="F59" s="24">
        <v>7255</v>
      </c>
      <c r="G59" s="24">
        <v>0</v>
      </c>
      <c r="H59" s="24">
        <v>0</v>
      </c>
      <c r="I59" s="24">
        <v>200</v>
      </c>
      <c r="J59" s="24">
        <v>15</v>
      </c>
      <c r="K59" s="24">
        <v>0</v>
      </c>
    </row>
    <row r="60" spans="1:11" x14ac:dyDescent="0.3">
      <c r="A60" s="24" t="s">
        <v>2155</v>
      </c>
      <c r="B60" s="24">
        <v>56</v>
      </c>
      <c r="C60" s="24" t="str">
        <f t="shared" si="0"/>
        <v>melissa56</v>
      </c>
      <c r="D60" s="24">
        <v>383</v>
      </c>
      <c r="E60" s="24">
        <v>234</v>
      </c>
      <c r="F60" s="24">
        <v>7350</v>
      </c>
      <c r="G60" s="24">
        <v>0</v>
      </c>
      <c r="H60" s="24">
        <v>0</v>
      </c>
      <c r="I60" s="24">
        <v>200</v>
      </c>
      <c r="J60" s="24">
        <v>15</v>
      </c>
      <c r="K60" s="24">
        <v>0</v>
      </c>
    </row>
    <row r="61" spans="1:11" x14ac:dyDescent="0.3">
      <c r="A61" s="24" t="s">
        <v>2155</v>
      </c>
      <c r="B61" s="24">
        <v>57</v>
      </c>
      <c r="C61" s="24" t="str">
        <f t="shared" si="0"/>
        <v>melissa57</v>
      </c>
      <c r="D61" s="24">
        <v>388</v>
      </c>
      <c r="E61" s="24">
        <v>237</v>
      </c>
      <c r="F61" s="24">
        <v>7444</v>
      </c>
      <c r="G61" s="24">
        <v>0</v>
      </c>
      <c r="H61" s="24">
        <v>0</v>
      </c>
      <c r="I61" s="24">
        <v>200</v>
      </c>
      <c r="J61" s="24">
        <v>15</v>
      </c>
      <c r="K61" s="24">
        <v>0</v>
      </c>
    </row>
    <row r="62" spans="1:11" x14ac:dyDescent="0.3">
      <c r="A62" s="24" t="s">
        <v>2155</v>
      </c>
      <c r="B62" s="24">
        <v>58</v>
      </c>
      <c r="C62" s="24" t="str">
        <f t="shared" si="0"/>
        <v>melissa58</v>
      </c>
      <c r="D62" s="24">
        <v>393</v>
      </c>
      <c r="E62" s="24">
        <v>240</v>
      </c>
      <c r="F62" s="24">
        <v>7533</v>
      </c>
      <c r="G62" s="24">
        <v>0</v>
      </c>
      <c r="H62" s="24">
        <v>0</v>
      </c>
      <c r="I62" s="24">
        <v>200</v>
      </c>
      <c r="J62" s="24">
        <v>15</v>
      </c>
      <c r="K62" s="24">
        <v>0</v>
      </c>
    </row>
    <row r="63" spans="1:11" x14ac:dyDescent="0.3">
      <c r="A63" s="24" t="s">
        <v>2155</v>
      </c>
      <c r="B63" s="24">
        <v>59</v>
      </c>
      <c r="C63" s="24" t="str">
        <f t="shared" si="0"/>
        <v>melissa59</v>
      </c>
      <c r="D63" s="24">
        <v>397</v>
      </c>
      <c r="E63" s="24">
        <v>242</v>
      </c>
      <c r="F63" s="24">
        <v>7629</v>
      </c>
      <c r="G63" s="24">
        <v>0</v>
      </c>
      <c r="H63" s="24">
        <v>0</v>
      </c>
      <c r="I63" s="24">
        <v>200</v>
      </c>
      <c r="J63" s="24">
        <v>15</v>
      </c>
      <c r="K63" s="24">
        <v>0</v>
      </c>
    </row>
    <row r="64" spans="1:11" x14ac:dyDescent="0.3">
      <c r="A64" s="24" t="s">
        <v>2155</v>
      </c>
      <c r="B64" s="24">
        <v>60</v>
      </c>
      <c r="C64" s="24" t="str">
        <f t="shared" si="0"/>
        <v>melissa60</v>
      </c>
      <c r="D64" s="24">
        <v>402</v>
      </c>
      <c r="E64" s="24">
        <v>245</v>
      </c>
      <c r="F64" s="24">
        <v>7729</v>
      </c>
      <c r="G64" s="24">
        <v>0</v>
      </c>
      <c r="H64" s="24">
        <v>0</v>
      </c>
      <c r="I64" s="24">
        <v>200</v>
      </c>
      <c r="J64" s="24">
        <v>15</v>
      </c>
      <c r="K64" s="24">
        <v>0</v>
      </c>
    </row>
    <row r="65" spans="1:11" x14ac:dyDescent="0.3">
      <c r="A65" s="24" t="s">
        <v>2155</v>
      </c>
      <c r="B65" s="24">
        <v>61</v>
      </c>
      <c r="C65" s="24" t="str">
        <f t="shared" si="0"/>
        <v>melissa61</v>
      </c>
      <c r="D65" s="24">
        <v>439</v>
      </c>
      <c r="E65" s="24">
        <v>268</v>
      </c>
      <c r="F65" s="24">
        <v>8504</v>
      </c>
      <c r="G65" s="24">
        <v>0</v>
      </c>
      <c r="H65" s="24">
        <v>0</v>
      </c>
      <c r="I65" s="24">
        <v>200</v>
      </c>
      <c r="J65" s="24">
        <v>15</v>
      </c>
      <c r="K65" s="24">
        <v>0</v>
      </c>
    </row>
    <row r="66" spans="1:11" x14ac:dyDescent="0.3">
      <c r="A66" s="24" t="s">
        <v>2155</v>
      </c>
      <c r="B66" s="24">
        <v>62</v>
      </c>
      <c r="C66" s="24" t="str">
        <f t="shared" si="0"/>
        <v>melissa62</v>
      </c>
      <c r="D66" s="24">
        <v>444</v>
      </c>
      <c r="E66" s="24">
        <v>271</v>
      </c>
      <c r="F66" s="24">
        <v>8616</v>
      </c>
      <c r="G66" s="24">
        <v>0</v>
      </c>
      <c r="H66" s="24">
        <v>0</v>
      </c>
      <c r="I66" s="24">
        <v>200</v>
      </c>
      <c r="J66" s="24">
        <v>15</v>
      </c>
      <c r="K66" s="24">
        <v>0</v>
      </c>
    </row>
    <row r="67" spans="1:11" x14ac:dyDescent="0.3">
      <c r="A67" s="24" t="s">
        <v>2155</v>
      </c>
      <c r="B67" s="24">
        <v>63</v>
      </c>
      <c r="C67" s="24" t="str">
        <f t="shared" si="0"/>
        <v>melissa63</v>
      </c>
      <c r="D67" s="24">
        <v>450</v>
      </c>
      <c r="E67" s="24">
        <v>274</v>
      </c>
      <c r="F67" s="24">
        <v>8742</v>
      </c>
      <c r="G67" s="24">
        <v>0</v>
      </c>
      <c r="H67" s="24">
        <v>0</v>
      </c>
      <c r="I67" s="24">
        <v>200</v>
      </c>
      <c r="J67" s="24">
        <v>15</v>
      </c>
      <c r="K67" s="24">
        <v>0</v>
      </c>
    </row>
    <row r="68" spans="1:11" x14ac:dyDescent="0.3">
      <c r="A68" s="24" t="s">
        <v>2155</v>
      </c>
      <c r="B68" s="24">
        <v>64</v>
      </c>
      <c r="C68" s="24" t="str">
        <f t="shared" si="0"/>
        <v>melissa64</v>
      </c>
      <c r="D68" s="24">
        <v>455</v>
      </c>
      <c r="E68" s="24">
        <v>278</v>
      </c>
      <c r="F68" s="24">
        <v>8847</v>
      </c>
      <c r="G68" s="24">
        <v>0</v>
      </c>
      <c r="H68" s="24">
        <v>0</v>
      </c>
      <c r="I68" s="24">
        <v>200</v>
      </c>
      <c r="J68" s="24">
        <v>15</v>
      </c>
      <c r="K68" s="24">
        <v>0</v>
      </c>
    </row>
    <row r="69" spans="1:11" x14ac:dyDescent="0.3">
      <c r="A69" s="24" t="s">
        <v>2155</v>
      </c>
      <c r="B69" s="24">
        <v>65</v>
      </c>
      <c r="C69" s="24" t="str">
        <f t="shared" si="0"/>
        <v>melissa65</v>
      </c>
      <c r="D69" s="24">
        <v>460</v>
      </c>
      <c r="E69" s="24">
        <v>281</v>
      </c>
      <c r="F69" s="24">
        <v>8964</v>
      </c>
      <c r="G69" s="24">
        <v>0</v>
      </c>
      <c r="H69" s="24">
        <v>0</v>
      </c>
      <c r="I69" s="24">
        <v>200</v>
      </c>
      <c r="J69" s="24">
        <v>15</v>
      </c>
      <c r="K69" s="24">
        <v>0</v>
      </c>
    </row>
    <row r="70" spans="1:11" x14ac:dyDescent="0.3">
      <c r="A70" s="24" t="s">
        <v>2155</v>
      </c>
      <c r="B70" s="24">
        <v>66</v>
      </c>
      <c r="C70" s="24" t="str">
        <f t="shared" ref="C70:C133" si="1">A70&amp;B70</f>
        <v>melissa66</v>
      </c>
      <c r="D70" s="24">
        <v>466</v>
      </c>
      <c r="E70" s="24">
        <v>284</v>
      </c>
      <c r="F70" s="24">
        <v>9082</v>
      </c>
      <c r="G70" s="24">
        <v>0</v>
      </c>
      <c r="H70" s="24">
        <v>0</v>
      </c>
      <c r="I70" s="24">
        <v>200</v>
      </c>
      <c r="J70" s="24">
        <v>15</v>
      </c>
      <c r="K70" s="24">
        <v>0</v>
      </c>
    </row>
    <row r="71" spans="1:11" x14ac:dyDescent="0.3">
      <c r="A71" s="24" t="s">
        <v>2155</v>
      </c>
      <c r="B71" s="24">
        <v>67</v>
      </c>
      <c r="C71" s="24" t="str">
        <f t="shared" si="1"/>
        <v>melissa67</v>
      </c>
      <c r="D71" s="24">
        <v>471</v>
      </c>
      <c r="E71" s="24">
        <v>288</v>
      </c>
      <c r="F71" s="24">
        <v>9209</v>
      </c>
      <c r="G71" s="24">
        <v>0</v>
      </c>
      <c r="H71" s="24">
        <v>0</v>
      </c>
      <c r="I71" s="24">
        <v>200</v>
      </c>
      <c r="J71" s="24">
        <v>15</v>
      </c>
      <c r="K71" s="24">
        <v>0</v>
      </c>
    </row>
    <row r="72" spans="1:11" x14ac:dyDescent="0.3">
      <c r="A72" s="24" t="s">
        <v>2155</v>
      </c>
      <c r="B72" s="24">
        <v>68</v>
      </c>
      <c r="C72" s="24" t="str">
        <f t="shared" si="1"/>
        <v>melissa68</v>
      </c>
      <c r="D72" s="24">
        <v>477</v>
      </c>
      <c r="E72" s="24">
        <v>291</v>
      </c>
      <c r="F72" s="24">
        <v>9319</v>
      </c>
      <c r="G72" s="24">
        <v>0</v>
      </c>
      <c r="H72" s="24">
        <v>0</v>
      </c>
      <c r="I72" s="24">
        <v>200</v>
      </c>
      <c r="J72" s="24">
        <v>15</v>
      </c>
      <c r="K72" s="24">
        <v>0</v>
      </c>
    </row>
    <row r="73" spans="1:11" x14ac:dyDescent="0.3">
      <c r="A73" s="24" t="s">
        <v>2155</v>
      </c>
      <c r="B73" s="24">
        <v>69</v>
      </c>
      <c r="C73" s="24" t="str">
        <f t="shared" si="1"/>
        <v>melissa69</v>
      </c>
      <c r="D73" s="24">
        <v>483</v>
      </c>
      <c r="E73" s="24">
        <v>294</v>
      </c>
      <c r="F73" s="24">
        <v>9442</v>
      </c>
      <c r="G73" s="24">
        <v>0</v>
      </c>
      <c r="H73" s="24">
        <v>0</v>
      </c>
      <c r="I73" s="24">
        <v>200</v>
      </c>
      <c r="J73" s="24">
        <v>15</v>
      </c>
      <c r="K73" s="24">
        <v>0</v>
      </c>
    </row>
    <row r="74" spans="1:11" x14ac:dyDescent="0.3">
      <c r="A74" s="24" t="s">
        <v>2155</v>
      </c>
      <c r="B74" s="24">
        <v>70</v>
      </c>
      <c r="C74" s="24" t="str">
        <f t="shared" si="1"/>
        <v>melissa70</v>
      </c>
      <c r="D74" s="24">
        <v>488</v>
      </c>
      <c r="E74" s="24">
        <v>298</v>
      </c>
      <c r="F74" s="24">
        <v>9555</v>
      </c>
      <c r="G74" s="24">
        <v>0</v>
      </c>
      <c r="H74" s="24">
        <v>0</v>
      </c>
      <c r="I74" s="24">
        <v>200</v>
      </c>
      <c r="J74" s="24">
        <v>15</v>
      </c>
      <c r="K74" s="24">
        <v>0</v>
      </c>
    </row>
    <row r="75" spans="1:11" x14ac:dyDescent="0.3">
      <c r="A75" s="24" t="s">
        <v>2155</v>
      </c>
      <c r="B75" s="24">
        <v>71</v>
      </c>
      <c r="C75" s="24" t="str">
        <f t="shared" si="1"/>
        <v>melissa71</v>
      </c>
      <c r="D75" s="24">
        <v>533</v>
      </c>
      <c r="E75" s="24">
        <v>325</v>
      </c>
      <c r="F75" s="24">
        <v>10426</v>
      </c>
      <c r="G75" s="24">
        <v>0</v>
      </c>
      <c r="H75" s="24">
        <v>0</v>
      </c>
      <c r="I75" s="24">
        <v>200</v>
      </c>
      <c r="J75" s="24">
        <v>15</v>
      </c>
      <c r="K75" s="24">
        <v>0</v>
      </c>
    </row>
    <row r="76" spans="1:11" x14ac:dyDescent="0.3">
      <c r="A76" s="24" t="s">
        <v>2155</v>
      </c>
      <c r="B76" s="24">
        <v>72</v>
      </c>
      <c r="C76" s="24" t="str">
        <f t="shared" si="1"/>
        <v>melissa72</v>
      </c>
      <c r="D76" s="24">
        <v>539</v>
      </c>
      <c r="E76" s="24">
        <v>329</v>
      </c>
      <c r="F76" s="24">
        <v>10551</v>
      </c>
      <c r="G76" s="24">
        <v>0</v>
      </c>
      <c r="H76" s="24">
        <v>0</v>
      </c>
      <c r="I76" s="24">
        <v>200</v>
      </c>
      <c r="J76" s="24">
        <v>15</v>
      </c>
      <c r="K76" s="24">
        <v>0</v>
      </c>
    </row>
    <row r="77" spans="1:11" x14ac:dyDescent="0.3">
      <c r="A77" s="24" t="s">
        <v>2155</v>
      </c>
      <c r="B77" s="24">
        <v>73</v>
      </c>
      <c r="C77" s="24" t="str">
        <f t="shared" si="1"/>
        <v>melissa73</v>
      </c>
      <c r="D77" s="24">
        <v>546</v>
      </c>
      <c r="E77" s="24">
        <v>333</v>
      </c>
      <c r="F77" s="24">
        <v>10698</v>
      </c>
      <c r="G77" s="24">
        <v>0</v>
      </c>
      <c r="H77" s="24">
        <v>0</v>
      </c>
      <c r="I77" s="24">
        <v>200</v>
      </c>
      <c r="J77" s="24">
        <v>15</v>
      </c>
      <c r="K77" s="24">
        <v>0</v>
      </c>
    </row>
    <row r="78" spans="1:11" x14ac:dyDescent="0.3">
      <c r="A78" s="24" t="s">
        <v>2155</v>
      </c>
      <c r="B78" s="24">
        <v>74</v>
      </c>
      <c r="C78" s="24" t="str">
        <f t="shared" si="1"/>
        <v>melissa74</v>
      </c>
      <c r="D78" s="24">
        <v>552</v>
      </c>
      <c r="E78" s="24">
        <v>337</v>
      </c>
      <c r="F78" s="24">
        <v>10826</v>
      </c>
      <c r="G78" s="24">
        <v>0</v>
      </c>
      <c r="H78" s="24">
        <v>0</v>
      </c>
      <c r="I78" s="24">
        <v>200</v>
      </c>
      <c r="J78" s="24">
        <v>15</v>
      </c>
      <c r="K78" s="24">
        <v>0</v>
      </c>
    </row>
    <row r="79" spans="1:11" x14ac:dyDescent="0.3">
      <c r="A79" s="24" t="s">
        <v>2155</v>
      </c>
      <c r="B79" s="24">
        <v>75</v>
      </c>
      <c r="C79" s="24" t="str">
        <f t="shared" si="1"/>
        <v>melissa75</v>
      </c>
      <c r="D79" s="24">
        <v>559</v>
      </c>
      <c r="E79" s="24">
        <v>341</v>
      </c>
      <c r="F79" s="24">
        <v>10970</v>
      </c>
      <c r="G79" s="24">
        <v>0</v>
      </c>
      <c r="H79" s="24">
        <v>0</v>
      </c>
      <c r="I79" s="24">
        <v>200</v>
      </c>
      <c r="J79" s="24">
        <v>15</v>
      </c>
      <c r="K79" s="24">
        <v>0</v>
      </c>
    </row>
    <row r="80" spans="1:11" x14ac:dyDescent="0.3">
      <c r="A80" s="24" t="s">
        <v>2155</v>
      </c>
      <c r="B80" s="24">
        <v>76</v>
      </c>
      <c r="C80" s="24" t="str">
        <f t="shared" si="1"/>
        <v>melissa76</v>
      </c>
      <c r="D80" s="24">
        <v>565</v>
      </c>
      <c r="E80" s="24">
        <v>345</v>
      </c>
      <c r="F80" s="24">
        <v>11101</v>
      </c>
      <c r="G80" s="24">
        <v>0</v>
      </c>
      <c r="H80" s="24">
        <v>0</v>
      </c>
      <c r="I80" s="24">
        <v>200</v>
      </c>
      <c r="J80" s="24">
        <v>15</v>
      </c>
      <c r="K80" s="24">
        <v>0</v>
      </c>
    </row>
    <row r="81" spans="1:11" x14ac:dyDescent="0.3">
      <c r="A81" s="24" t="s">
        <v>2155</v>
      </c>
      <c r="B81" s="24">
        <v>77</v>
      </c>
      <c r="C81" s="24" t="str">
        <f t="shared" si="1"/>
        <v>melissa77</v>
      </c>
      <c r="D81" s="24">
        <v>572</v>
      </c>
      <c r="E81" s="24">
        <v>349</v>
      </c>
      <c r="F81" s="24">
        <v>11255</v>
      </c>
      <c r="G81" s="24">
        <v>0</v>
      </c>
      <c r="H81" s="24">
        <v>0</v>
      </c>
      <c r="I81" s="24">
        <v>200</v>
      </c>
      <c r="J81" s="24">
        <v>15</v>
      </c>
      <c r="K81" s="24">
        <v>0</v>
      </c>
    </row>
    <row r="82" spans="1:11" x14ac:dyDescent="0.3">
      <c r="A82" s="24" t="s">
        <v>2155</v>
      </c>
      <c r="B82" s="24">
        <v>78</v>
      </c>
      <c r="C82" s="24" t="str">
        <f t="shared" si="1"/>
        <v>melissa78</v>
      </c>
      <c r="D82" s="24">
        <v>578</v>
      </c>
      <c r="E82" s="24">
        <v>353</v>
      </c>
      <c r="F82" s="24">
        <v>11390</v>
      </c>
      <c r="G82" s="24">
        <v>0</v>
      </c>
      <c r="H82" s="24">
        <v>0</v>
      </c>
      <c r="I82" s="24">
        <v>200</v>
      </c>
      <c r="J82" s="24">
        <v>15</v>
      </c>
      <c r="K82" s="24">
        <v>0</v>
      </c>
    </row>
    <row r="83" spans="1:11" x14ac:dyDescent="0.3">
      <c r="A83" s="24" t="s">
        <v>2155</v>
      </c>
      <c r="B83" s="24">
        <v>79</v>
      </c>
      <c r="C83" s="24" t="str">
        <f t="shared" si="1"/>
        <v>melissa79</v>
      </c>
      <c r="D83" s="24">
        <v>585</v>
      </c>
      <c r="E83" s="24">
        <v>357</v>
      </c>
      <c r="F83" s="24">
        <v>11541</v>
      </c>
      <c r="G83" s="24">
        <v>0</v>
      </c>
      <c r="H83" s="24">
        <v>0</v>
      </c>
      <c r="I83" s="24">
        <v>200</v>
      </c>
      <c r="J83" s="24">
        <v>15</v>
      </c>
      <c r="K83" s="24">
        <v>0</v>
      </c>
    </row>
    <row r="84" spans="1:11" x14ac:dyDescent="0.3">
      <c r="A84" s="24" t="s">
        <v>2155</v>
      </c>
      <c r="B84" s="24">
        <v>80</v>
      </c>
      <c r="C84" s="24" t="str">
        <f t="shared" si="1"/>
        <v>melissa80</v>
      </c>
      <c r="D84" s="24">
        <v>592</v>
      </c>
      <c r="E84" s="24">
        <v>361</v>
      </c>
      <c r="F84" s="24">
        <v>11678</v>
      </c>
      <c r="G84" s="24">
        <v>0</v>
      </c>
      <c r="H84" s="24">
        <v>0</v>
      </c>
      <c r="I84" s="24">
        <v>200</v>
      </c>
      <c r="J84" s="24">
        <v>15</v>
      </c>
      <c r="K84" s="24">
        <v>0</v>
      </c>
    </row>
    <row r="85" spans="1:11" x14ac:dyDescent="0.3">
      <c r="A85" s="24" t="s">
        <v>2155</v>
      </c>
      <c r="B85" s="24">
        <v>81</v>
      </c>
      <c r="C85" s="24" t="str">
        <f t="shared" si="1"/>
        <v>melissa81</v>
      </c>
      <c r="D85" s="24">
        <v>646</v>
      </c>
      <c r="E85" s="24">
        <v>395</v>
      </c>
      <c r="F85" s="24">
        <v>12906</v>
      </c>
      <c r="G85" s="24">
        <v>0</v>
      </c>
      <c r="H85" s="24">
        <v>0</v>
      </c>
      <c r="I85" s="24">
        <v>200</v>
      </c>
      <c r="J85" s="24">
        <v>15</v>
      </c>
      <c r="K85" s="24">
        <v>0</v>
      </c>
    </row>
    <row r="86" spans="1:11" x14ac:dyDescent="0.3">
      <c r="A86" s="24" t="s">
        <v>2155</v>
      </c>
      <c r="B86" s="24">
        <v>82</v>
      </c>
      <c r="C86" s="24" t="str">
        <f t="shared" si="1"/>
        <v>melissa82</v>
      </c>
      <c r="D86" s="24">
        <v>654</v>
      </c>
      <c r="E86" s="24">
        <v>399</v>
      </c>
      <c r="F86" s="24">
        <v>13060</v>
      </c>
      <c r="G86" s="24">
        <v>0</v>
      </c>
      <c r="H86" s="24">
        <v>0</v>
      </c>
      <c r="I86" s="24">
        <v>200</v>
      </c>
      <c r="J86" s="24">
        <v>15</v>
      </c>
      <c r="K86" s="24">
        <v>0</v>
      </c>
    </row>
    <row r="87" spans="1:11" x14ac:dyDescent="0.3">
      <c r="A87" s="24" t="s">
        <v>2155</v>
      </c>
      <c r="B87" s="24">
        <v>83</v>
      </c>
      <c r="C87" s="24" t="str">
        <f t="shared" si="1"/>
        <v>melissa83</v>
      </c>
      <c r="D87" s="24">
        <v>661</v>
      </c>
      <c r="E87" s="24">
        <v>404</v>
      </c>
      <c r="F87" s="24">
        <v>13242</v>
      </c>
      <c r="G87" s="24">
        <v>0</v>
      </c>
      <c r="H87" s="24">
        <v>0</v>
      </c>
      <c r="I87" s="24">
        <v>200</v>
      </c>
      <c r="J87" s="24">
        <v>15</v>
      </c>
      <c r="K87" s="24">
        <v>0</v>
      </c>
    </row>
    <row r="88" spans="1:11" x14ac:dyDescent="0.3">
      <c r="A88" s="24" t="s">
        <v>2155</v>
      </c>
      <c r="B88" s="24">
        <v>84</v>
      </c>
      <c r="C88" s="24" t="str">
        <f t="shared" si="1"/>
        <v>melissa84</v>
      </c>
      <c r="D88" s="24">
        <v>669</v>
      </c>
      <c r="E88" s="24">
        <v>408</v>
      </c>
      <c r="F88" s="24">
        <v>13400</v>
      </c>
      <c r="G88" s="24">
        <v>0</v>
      </c>
      <c r="H88" s="24">
        <v>0</v>
      </c>
      <c r="I88" s="24">
        <v>200</v>
      </c>
      <c r="J88" s="24">
        <v>15</v>
      </c>
      <c r="K88" s="24">
        <v>0</v>
      </c>
    </row>
    <row r="89" spans="1:11" x14ac:dyDescent="0.3">
      <c r="A89" s="24" t="s">
        <v>2155</v>
      </c>
      <c r="B89" s="24">
        <v>85</v>
      </c>
      <c r="C89" s="24" t="str">
        <f t="shared" si="1"/>
        <v>melissa85</v>
      </c>
      <c r="D89" s="24">
        <v>677</v>
      </c>
      <c r="E89" s="24">
        <v>413</v>
      </c>
      <c r="F89" s="24">
        <v>13589</v>
      </c>
      <c r="G89" s="24">
        <v>0</v>
      </c>
      <c r="H89" s="24">
        <v>0</v>
      </c>
      <c r="I89" s="24">
        <v>200</v>
      </c>
      <c r="J89" s="24">
        <v>15</v>
      </c>
      <c r="K89" s="24">
        <v>0</v>
      </c>
    </row>
    <row r="90" spans="1:11" x14ac:dyDescent="0.3">
      <c r="A90" s="24" t="s">
        <v>2155</v>
      </c>
      <c r="B90" s="24">
        <v>86</v>
      </c>
      <c r="C90" s="24" t="str">
        <f t="shared" si="1"/>
        <v>melissa86</v>
      </c>
      <c r="D90" s="24">
        <v>685</v>
      </c>
      <c r="E90" s="24">
        <v>418</v>
      </c>
      <c r="F90" s="24">
        <v>13752</v>
      </c>
      <c r="G90" s="24">
        <v>0</v>
      </c>
      <c r="H90" s="24">
        <v>0</v>
      </c>
      <c r="I90" s="24">
        <v>200</v>
      </c>
      <c r="J90" s="24">
        <v>15</v>
      </c>
      <c r="K90" s="24">
        <v>0</v>
      </c>
    </row>
    <row r="91" spans="1:11" x14ac:dyDescent="0.3">
      <c r="A91" s="24" t="s">
        <v>2155</v>
      </c>
      <c r="B91" s="24">
        <v>87</v>
      </c>
      <c r="C91" s="24" t="str">
        <f t="shared" si="1"/>
        <v>melissa87</v>
      </c>
      <c r="D91" s="24">
        <v>693</v>
      </c>
      <c r="E91" s="24">
        <v>423</v>
      </c>
      <c r="F91" s="24">
        <v>13916</v>
      </c>
      <c r="G91" s="24">
        <v>0</v>
      </c>
      <c r="H91" s="24">
        <v>0</v>
      </c>
      <c r="I91" s="24">
        <v>200</v>
      </c>
      <c r="J91" s="24">
        <v>15</v>
      </c>
      <c r="K91" s="24">
        <v>0</v>
      </c>
    </row>
    <row r="92" spans="1:11" x14ac:dyDescent="0.3">
      <c r="A92" s="24" t="s">
        <v>2155</v>
      </c>
      <c r="B92" s="24">
        <v>88</v>
      </c>
      <c r="C92" s="24" t="str">
        <f t="shared" si="1"/>
        <v>melissa88</v>
      </c>
      <c r="D92" s="24">
        <v>701</v>
      </c>
      <c r="E92" s="24">
        <v>428</v>
      </c>
      <c r="F92" s="24">
        <v>14082</v>
      </c>
      <c r="G92" s="24">
        <v>0</v>
      </c>
      <c r="H92" s="24">
        <v>0</v>
      </c>
      <c r="I92" s="24">
        <v>200</v>
      </c>
      <c r="J92" s="24">
        <v>15</v>
      </c>
      <c r="K92" s="24">
        <v>0</v>
      </c>
    </row>
    <row r="93" spans="1:11" x14ac:dyDescent="0.3">
      <c r="A93" s="24" t="s">
        <v>2155</v>
      </c>
      <c r="B93" s="24">
        <v>89</v>
      </c>
      <c r="C93" s="24" t="str">
        <f t="shared" si="1"/>
        <v>melissa89</v>
      </c>
      <c r="D93" s="24">
        <v>709</v>
      </c>
      <c r="E93" s="24">
        <v>433</v>
      </c>
      <c r="F93" s="24">
        <v>14296</v>
      </c>
      <c r="G93" s="24">
        <v>0</v>
      </c>
      <c r="H93" s="24">
        <v>0</v>
      </c>
      <c r="I93" s="24">
        <v>200</v>
      </c>
      <c r="J93" s="24">
        <v>15</v>
      </c>
      <c r="K93" s="24">
        <v>0</v>
      </c>
    </row>
    <row r="94" spans="1:11" x14ac:dyDescent="0.3">
      <c r="A94" s="24" t="s">
        <v>2155</v>
      </c>
      <c r="B94" s="24">
        <v>90</v>
      </c>
      <c r="C94" s="24" t="str">
        <f t="shared" si="1"/>
        <v>melissa90</v>
      </c>
      <c r="D94" s="24">
        <v>717</v>
      </c>
      <c r="E94" s="24">
        <v>438</v>
      </c>
      <c r="F94" s="24">
        <v>14467</v>
      </c>
      <c r="G94" s="24">
        <v>0</v>
      </c>
      <c r="H94" s="24">
        <v>0</v>
      </c>
      <c r="I94" s="24">
        <v>200</v>
      </c>
      <c r="J94" s="24">
        <v>15</v>
      </c>
      <c r="K94" s="24">
        <v>0</v>
      </c>
    </row>
    <row r="95" spans="1:11" x14ac:dyDescent="0.3">
      <c r="A95" s="24" t="s">
        <v>2155</v>
      </c>
      <c r="B95" s="24">
        <v>91</v>
      </c>
      <c r="C95" s="24" t="str">
        <f t="shared" si="1"/>
        <v>melissa91</v>
      </c>
      <c r="D95" s="24">
        <v>783</v>
      </c>
      <c r="E95" s="24">
        <v>478</v>
      </c>
      <c r="F95" s="24">
        <v>15769</v>
      </c>
      <c r="G95" s="24">
        <v>0</v>
      </c>
      <c r="H95" s="24">
        <v>0</v>
      </c>
      <c r="I95" s="24">
        <v>200</v>
      </c>
      <c r="J95" s="24">
        <v>15</v>
      </c>
      <c r="K95" s="24">
        <v>0</v>
      </c>
    </row>
    <row r="96" spans="1:11" x14ac:dyDescent="0.3">
      <c r="A96" s="24" t="s">
        <v>2155</v>
      </c>
      <c r="B96" s="24">
        <v>92</v>
      </c>
      <c r="C96" s="24" t="str">
        <f t="shared" si="1"/>
        <v>melissa92</v>
      </c>
      <c r="D96" s="24">
        <v>792</v>
      </c>
      <c r="E96" s="24">
        <v>483</v>
      </c>
      <c r="F96" s="24">
        <v>15958</v>
      </c>
      <c r="G96" s="24">
        <v>0</v>
      </c>
      <c r="H96" s="24">
        <v>0</v>
      </c>
      <c r="I96" s="24">
        <v>200</v>
      </c>
      <c r="J96" s="24">
        <v>15</v>
      </c>
      <c r="K96" s="24">
        <v>0</v>
      </c>
    </row>
    <row r="97" spans="1:11" x14ac:dyDescent="0.3">
      <c r="A97" s="24" t="s">
        <v>2155</v>
      </c>
      <c r="B97" s="24">
        <v>93</v>
      </c>
      <c r="C97" s="24" t="str">
        <f t="shared" si="1"/>
        <v>melissa93</v>
      </c>
      <c r="D97" s="24">
        <v>801</v>
      </c>
      <c r="E97" s="24">
        <v>489</v>
      </c>
      <c r="F97" s="24">
        <v>16201</v>
      </c>
      <c r="G97" s="24">
        <v>0</v>
      </c>
      <c r="H97" s="24">
        <v>0</v>
      </c>
      <c r="I97" s="24">
        <v>200</v>
      </c>
      <c r="J97" s="24">
        <v>15</v>
      </c>
      <c r="K97" s="24">
        <v>0</v>
      </c>
    </row>
    <row r="98" spans="1:11" x14ac:dyDescent="0.3">
      <c r="A98" s="24" t="s">
        <v>2155</v>
      </c>
      <c r="B98" s="24">
        <v>94</v>
      </c>
      <c r="C98" s="24" t="str">
        <f t="shared" si="1"/>
        <v>melissa94</v>
      </c>
      <c r="D98" s="24">
        <v>810</v>
      </c>
      <c r="E98" s="24">
        <v>494</v>
      </c>
      <c r="F98" s="24">
        <v>16394</v>
      </c>
      <c r="G98" s="24">
        <v>0</v>
      </c>
      <c r="H98" s="24">
        <v>0</v>
      </c>
      <c r="I98" s="24">
        <v>200</v>
      </c>
      <c r="J98" s="24">
        <v>15</v>
      </c>
      <c r="K98" s="24">
        <v>0</v>
      </c>
    </row>
    <row r="99" spans="1:11" x14ac:dyDescent="0.3">
      <c r="A99" s="24" t="s">
        <v>2155</v>
      </c>
      <c r="B99" s="24">
        <v>95</v>
      </c>
      <c r="C99" s="24" t="str">
        <f t="shared" si="1"/>
        <v>melissa95</v>
      </c>
      <c r="D99" s="24">
        <v>819</v>
      </c>
      <c r="E99" s="24">
        <v>500</v>
      </c>
      <c r="F99" s="24">
        <v>16590</v>
      </c>
      <c r="G99" s="24">
        <v>0</v>
      </c>
      <c r="H99" s="24">
        <v>0</v>
      </c>
      <c r="I99" s="24">
        <v>200</v>
      </c>
      <c r="J99" s="24">
        <v>15</v>
      </c>
      <c r="K99" s="24">
        <v>0</v>
      </c>
    </row>
    <row r="100" spans="1:11" x14ac:dyDescent="0.3">
      <c r="A100" s="24" t="s">
        <v>2155</v>
      </c>
      <c r="B100" s="24">
        <v>96</v>
      </c>
      <c r="C100" s="24" t="str">
        <f t="shared" si="1"/>
        <v>melissa96</v>
      </c>
      <c r="D100" s="24">
        <v>829</v>
      </c>
      <c r="E100" s="24">
        <v>506</v>
      </c>
      <c r="F100" s="24">
        <v>16787</v>
      </c>
      <c r="G100" s="24">
        <v>0</v>
      </c>
      <c r="H100" s="24">
        <v>0</v>
      </c>
      <c r="I100" s="24">
        <v>200</v>
      </c>
      <c r="J100" s="24">
        <v>15</v>
      </c>
      <c r="K100" s="24">
        <v>0</v>
      </c>
    </row>
    <row r="101" spans="1:11" x14ac:dyDescent="0.3">
      <c r="A101" s="24" t="s">
        <v>2155</v>
      </c>
      <c r="B101" s="24">
        <v>97</v>
      </c>
      <c r="C101" s="24" t="str">
        <f t="shared" si="1"/>
        <v>melissa97</v>
      </c>
      <c r="D101" s="24">
        <v>838</v>
      </c>
      <c r="E101" s="24">
        <v>512</v>
      </c>
      <c r="F101" s="24">
        <v>17043</v>
      </c>
      <c r="G101" s="24">
        <v>0</v>
      </c>
      <c r="H101" s="24">
        <v>0</v>
      </c>
      <c r="I101" s="24">
        <v>200</v>
      </c>
      <c r="J101" s="24">
        <v>15</v>
      </c>
      <c r="K101" s="24">
        <v>0</v>
      </c>
    </row>
    <row r="102" spans="1:11" x14ac:dyDescent="0.3">
      <c r="A102" s="24" t="s">
        <v>2155</v>
      </c>
      <c r="B102" s="24">
        <v>98</v>
      </c>
      <c r="C102" s="24" t="str">
        <f t="shared" si="1"/>
        <v>melissa98</v>
      </c>
      <c r="D102" s="24">
        <v>848</v>
      </c>
      <c r="E102" s="24">
        <v>518</v>
      </c>
      <c r="F102" s="24">
        <v>17246</v>
      </c>
      <c r="G102" s="24">
        <v>0</v>
      </c>
      <c r="H102" s="24">
        <v>0</v>
      </c>
      <c r="I102" s="24">
        <v>200</v>
      </c>
      <c r="J102" s="24">
        <v>15</v>
      </c>
      <c r="K102" s="24">
        <v>0</v>
      </c>
    </row>
    <row r="103" spans="1:11" x14ac:dyDescent="0.3">
      <c r="A103" s="24" t="s">
        <v>2155</v>
      </c>
      <c r="B103" s="24">
        <v>99</v>
      </c>
      <c r="C103" s="24" t="str">
        <f t="shared" si="1"/>
        <v>melissa99</v>
      </c>
      <c r="D103" s="24">
        <v>857</v>
      </c>
      <c r="E103" s="24">
        <v>523</v>
      </c>
      <c r="F103" s="24">
        <v>17451</v>
      </c>
      <c r="G103" s="24">
        <v>0</v>
      </c>
      <c r="H103" s="24">
        <v>0</v>
      </c>
      <c r="I103" s="24">
        <v>200</v>
      </c>
      <c r="J103" s="24">
        <v>15</v>
      </c>
      <c r="K103" s="24">
        <v>0</v>
      </c>
    </row>
    <row r="104" spans="1:11" x14ac:dyDescent="0.3">
      <c r="A104" s="24" t="s">
        <v>2155</v>
      </c>
      <c r="B104" s="24">
        <v>100</v>
      </c>
      <c r="C104" s="24" t="str">
        <f t="shared" si="1"/>
        <v>melissa100</v>
      </c>
      <c r="D104" s="24">
        <v>867</v>
      </c>
      <c r="E104" s="24">
        <v>529</v>
      </c>
      <c r="F104" s="24">
        <v>17659</v>
      </c>
      <c r="G104" s="24">
        <v>0</v>
      </c>
      <c r="H104" s="24">
        <v>0</v>
      </c>
      <c r="I104" s="24">
        <v>200</v>
      </c>
      <c r="J104" s="24">
        <v>15</v>
      </c>
      <c r="K104" s="24">
        <v>0</v>
      </c>
    </row>
    <row r="105" spans="1:11" x14ac:dyDescent="0.3">
      <c r="A105" s="24" t="s">
        <v>2155</v>
      </c>
      <c r="B105" s="24">
        <v>101</v>
      </c>
      <c r="C105" s="24" t="str">
        <f t="shared" si="1"/>
        <v>melissa101</v>
      </c>
      <c r="D105" s="24">
        <v>947</v>
      </c>
      <c r="E105" s="24">
        <v>578</v>
      </c>
      <c r="F105" s="24">
        <v>19555</v>
      </c>
      <c r="G105" s="24">
        <v>0</v>
      </c>
      <c r="H105" s="24">
        <v>0</v>
      </c>
      <c r="I105" s="24">
        <v>200</v>
      </c>
      <c r="J105" s="24">
        <v>15</v>
      </c>
      <c r="K105" s="24">
        <v>0</v>
      </c>
    </row>
    <row r="106" spans="1:11" x14ac:dyDescent="0.3">
      <c r="A106" s="24" t="s">
        <v>2155</v>
      </c>
      <c r="B106" s="24">
        <v>102</v>
      </c>
      <c r="C106" s="24" t="str">
        <f t="shared" si="1"/>
        <v>melissa102</v>
      </c>
      <c r="D106" s="24">
        <v>957</v>
      </c>
      <c r="E106" s="24">
        <v>584</v>
      </c>
      <c r="F106" s="24">
        <v>19787</v>
      </c>
      <c r="G106" s="24">
        <v>0</v>
      </c>
      <c r="H106" s="24">
        <v>0</v>
      </c>
      <c r="I106" s="24">
        <v>200</v>
      </c>
      <c r="J106" s="24">
        <v>15</v>
      </c>
      <c r="K106" s="24">
        <v>0</v>
      </c>
    </row>
    <row r="107" spans="1:11" x14ac:dyDescent="0.3">
      <c r="A107" s="24" t="s">
        <v>2155</v>
      </c>
      <c r="B107" s="24">
        <v>103</v>
      </c>
      <c r="C107" s="24" t="str">
        <f t="shared" si="1"/>
        <v>melissa103</v>
      </c>
      <c r="D107" s="24">
        <v>968</v>
      </c>
      <c r="E107" s="24">
        <v>591</v>
      </c>
      <c r="F107" s="24">
        <v>20023</v>
      </c>
      <c r="G107" s="24">
        <v>0</v>
      </c>
      <c r="H107" s="24">
        <v>0</v>
      </c>
      <c r="I107" s="24">
        <v>200</v>
      </c>
      <c r="J107" s="24">
        <v>15</v>
      </c>
      <c r="K107" s="24">
        <v>0</v>
      </c>
    </row>
    <row r="108" spans="1:11" x14ac:dyDescent="0.3">
      <c r="A108" s="24" t="s">
        <v>2155</v>
      </c>
      <c r="B108" s="24">
        <v>104</v>
      </c>
      <c r="C108" s="24" t="str">
        <f t="shared" si="1"/>
        <v>melissa104</v>
      </c>
      <c r="D108" s="24">
        <v>979</v>
      </c>
      <c r="E108" s="24">
        <v>598</v>
      </c>
      <c r="F108" s="24">
        <v>20261</v>
      </c>
      <c r="G108" s="24">
        <v>0</v>
      </c>
      <c r="H108" s="24">
        <v>0</v>
      </c>
      <c r="I108" s="24">
        <v>200</v>
      </c>
      <c r="J108" s="24">
        <v>15</v>
      </c>
      <c r="K108" s="24">
        <v>0</v>
      </c>
    </row>
    <row r="109" spans="1:11" x14ac:dyDescent="0.3">
      <c r="A109" s="24" t="s">
        <v>2155</v>
      </c>
      <c r="B109" s="24">
        <v>105</v>
      </c>
      <c r="C109" s="24" t="str">
        <f t="shared" si="1"/>
        <v>melissa105</v>
      </c>
      <c r="D109" s="24">
        <v>990</v>
      </c>
      <c r="E109" s="24">
        <v>605</v>
      </c>
      <c r="F109" s="24">
        <v>20570</v>
      </c>
      <c r="G109" s="24">
        <v>0</v>
      </c>
      <c r="H109" s="24">
        <v>0</v>
      </c>
      <c r="I109" s="24">
        <v>200</v>
      </c>
      <c r="J109" s="24">
        <v>15</v>
      </c>
      <c r="K109" s="24">
        <v>0</v>
      </c>
    </row>
    <row r="110" spans="1:11" x14ac:dyDescent="0.3">
      <c r="A110" s="24" t="s">
        <v>2155</v>
      </c>
      <c r="B110" s="24">
        <v>106</v>
      </c>
      <c r="C110" s="24" t="str">
        <f t="shared" si="1"/>
        <v>melissa106</v>
      </c>
      <c r="D110" s="24">
        <v>1002</v>
      </c>
      <c r="E110" s="24">
        <v>612</v>
      </c>
      <c r="F110" s="24">
        <v>20815</v>
      </c>
      <c r="G110" s="24">
        <v>0</v>
      </c>
      <c r="H110" s="24">
        <v>0</v>
      </c>
      <c r="I110" s="24">
        <v>200</v>
      </c>
      <c r="J110" s="24">
        <v>15</v>
      </c>
      <c r="K110" s="24">
        <v>0</v>
      </c>
    </row>
    <row r="111" spans="1:11" x14ac:dyDescent="0.3">
      <c r="A111" s="24" t="s">
        <v>2155</v>
      </c>
      <c r="B111" s="24">
        <v>107</v>
      </c>
      <c r="C111" s="24" t="str">
        <f t="shared" si="1"/>
        <v>melissa107</v>
      </c>
      <c r="D111" s="24">
        <v>1013</v>
      </c>
      <c r="E111" s="24">
        <v>618</v>
      </c>
      <c r="F111" s="24">
        <v>21062</v>
      </c>
      <c r="G111" s="24">
        <v>0</v>
      </c>
      <c r="H111" s="24">
        <v>0</v>
      </c>
      <c r="I111" s="24">
        <v>200</v>
      </c>
      <c r="J111" s="24">
        <v>15</v>
      </c>
      <c r="K111" s="24">
        <v>0</v>
      </c>
    </row>
    <row r="112" spans="1:11" x14ac:dyDescent="0.3">
      <c r="A112" s="24" t="s">
        <v>2155</v>
      </c>
      <c r="B112" s="24">
        <v>108</v>
      </c>
      <c r="C112" s="24" t="str">
        <f t="shared" si="1"/>
        <v>melissa108</v>
      </c>
      <c r="D112" s="24">
        <v>1025</v>
      </c>
      <c r="E112" s="24">
        <v>625</v>
      </c>
      <c r="F112" s="24">
        <v>21312</v>
      </c>
      <c r="G112" s="24">
        <v>0</v>
      </c>
      <c r="H112" s="24">
        <v>0</v>
      </c>
      <c r="I112" s="24">
        <v>200</v>
      </c>
      <c r="J112" s="24">
        <v>15</v>
      </c>
      <c r="K112" s="24">
        <v>0</v>
      </c>
    </row>
    <row r="113" spans="1:11" x14ac:dyDescent="0.3">
      <c r="A113" s="24" t="s">
        <v>2155</v>
      </c>
      <c r="B113" s="24">
        <v>109</v>
      </c>
      <c r="C113" s="24" t="str">
        <f t="shared" si="1"/>
        <v>melissa109</v>
      </c>
      <c r="D113" s="24">
        <v>1036</v>
      </c>
      <c r="E113" s="24">
        <v>633</v>
      </c>
      <c r="F113" s="24">
        <v>21637</v>
      </c>
      <c r="G113" s="24">
        <v>0</v>
      </c>
      <c r="H113" s="24">
        <v>0</v>
      </c>
      <c r="I113" s="24">
        <v>200</v>
      </c>
      <c r="J113" s="24">
        <v>15</v>
      </c>
      <c r="K113" s="24">
        <v>0</v>
      </c>
    </row>
    <row r="114" spans="1:11" x14ac:dyDescent="0.3">
      <c r="A114" s="24" t="s">
        <v>2155</v>
      </c>
      <c r="B114" s="24">
        <v>110</v>
      </c>
      <c r="C114" s="24" t="str">
        <f t="shared" si="1"/>
        <v>melissa110</v>
      </c>
      <c r="D114" s="24">
        <v>1048</v>
      </c>
      <c r="E114" s="24">
        <v>640</v>
      </c>
      <c r="F114" s="24">
        <v>21893</v>
      </c>
      <c r="G114" s="24">
        <v>0</v>
      </c>
      <c r="H114" s="24">
        <v>0</v>
      </c>
      <c r="I114" s="24">
        <v>200</v>
      </c>
      <c r="J114" s="24">
        <v>15</v>
      </c>
      <c r="K114" s="24">
        <v>0</v>
      </c>
    </row>
    <row r="115" spans="1:11" x14ac:dyDescent="0.3">
      <c r="A115" s="24" t="s">
        <v>2155</v>
      </c>
      <c r="B115" s="24">
        <v>111</v>
      </c>
      <c r="C115" s="24" t="str">
        <f t="shared" si="1"/>
        <v>melissa111</v>
      </c>
      <c r="D115" s="24">
        <v>1060</v>
      </c>
      <c r="E115" s="24">
        <v>647</v>
      </c>
      <c r="F115" s="24">
        <v>22153</v>
      </c>
      <c r="G115" s="24">
        <v>0</v>
      </c>
      <c r="H115" s="24">
        <v>0</v>
      </c>
      <c r="I115" s="24">
        <v>200</v>
      </c>
      <c r="J115" s="24">
        <v>15</v>
      </c>
      <c r="K115" s="24">
        <v>0</v>
      </c>
    </row>
    <row r="116" spans="1:11" x14ac:dyDescent="0.3">
      <c r="A116" s="24" t="s">
        <v>2155</v>
      </c>
      <c r="B116" s="24">
        <v>112</v>
      </c>
      <c r="C116" s="24" t="str">
        <f t="shared" si="1"/>
        <v>melissa112</v>
      </c>
      <c r="D116" s="24">
        <v>1072</v>
      </c>
      <c r="E116" s="24">
        <v>654</v>
      </c>
      <c r="F116" s="24">
        <v>22415</v>
      </c>
      <c r="G116" s="24">
        <v>0</v>
      </c>
      <c r="H116" s="24">
        <v>0</v>
      </c>
      <c r="I116" s="24">
        <v>200</v>
      </c>
      <c r="J116" s="24">
        <v>15</v>
      </c>
      <c r="K116" s="24">
        <v>0</v>
      </c>
    </row>
    <row r="117" spans="1:11" x14ac:dyDescent="0.3">
      <c r="A117" s="24" t="s">
        <v>2155</v>
      </c>
      <c r="B117" s="24">
        <v>113</v>
      </c>
      <c r="C117" s="24" t="str">
        <f t="shared" si="1"/>
        <v>melissa113</v>
      </c>
      <c r="D117" s="24">
        <v>1084</v>
      </c>
      <c r="E117" s="24">
        <v>662</v>
      </c>
      <c r="F117" s="24">
        <v>22732</v>
      </c>
      <c r="G117" s="24">
        <v>0</v>
      </c>
      <c r="H117" s="24">
        <v>0</v>
      </c>
      <c r="I117" s="24">
        <v>200</v>
      </c>
      <c r="J117" s="24">
        <v>15</v>
      </c>
      <c r="K117" s="24">
        <v>0</v>
      </c>
    </row>
    <row r="118" spans="1:11" x14ac:dyDescent="0.3">
      <c r="A118" s="24" t="s">
        <v>2155</v>
      </c>
      <c r="B118" s="24">
        <v>114</v>
      </c>
      <c r="C118" s="24" t="str">
        <f t="shared" si="1"/>
        <v>melissa114</v>
      </c>
      <c r="D118" s="24">
        <v>1096</v>
      </c>
      <c r="E118" s="24">
        <v>669</v>
      </c>
      <c r="F118" s="24">
        <v>23001</v>
      </c>
      <c r="G118" s="24">
        <v>0</v>
      </c>
      <c r="H118" s="24">
        <v>0</v>
      </c>
      <c r="I118" s="24">
        <v>200</v>
      </c>
      <c r="J118" s="24">
        <v>15</v>
      </c>
      <c r="K118" s="24">
        <v>0</v>
      </c>
    </row>
    <row r="119" spans="1:11" x14ac:dyDescent="0.3">
      <c r="A119" s="24" t="s">
        <v>2155</v>
      </c>
      <c r="B119" s="24">
        <v>115</v>
      </c>
      <c r="C119" s="24" t="str">
        <f t="shared" si="1"/>
        <v>melissa115</v>
      </c>
      <c r="D119" s="24">
        <v>1108</v>
      </c>
      <c r="E119" s="24">
        <v>677</v>
      </c>
      <c r="F119" s="24">
        <v>23273</v>
      </c>
      <c r="G119" s="24">
        <v>0</v>
      </c>
      <c r="H119" s="24">
        <v>0</v>
      </c>
      <c r="I119" s="24">
        <v>200</v>
      </c>
      <c r="J119" s="24">
        <v>15</v>
      </c>
      <c r="K119" s="24">
        <v>0</v>
      </c>
    </row>
    <row r="120" spans="1:11" x14ac:dyDescent="0.3">
      <c r="A120" s="24" t="s">
        <v>2155</v>
      </c>
      <c r="B120" s="24">
        <v>116</v>
      </c>
      <c r="C120" s="24" t="str">
        <f t="shared" si="1"/>
        <v>melissa116</v>
      </c>
      <c r="D120" s="24">
        <v>1121</v>
      </c>
      <c r="E120" s="24">
        <v>684</v>
      </c>
      <c r="F120" s="24">
        <v>23548</v>
      </c>
      <c r="G120" s="24">
        <v>0</v>
      </c>
      <c r="H120" s="24">
        <v>0</v>
      </c>
      <c r="I120" s="24">
        <v>200</v>
      </c>
      <c r="J120" s="24">
        <v>15</v>
      </c>
      <c r="K120" s="24">
        <v>0</v>
      </c>
    </row>
    <row r="121" spans="1:11" x14ac:dyDescent="0.3">
      <c r="A121" s="24" t="s">
        <v>2155</v>
      </c>
      <c r="B121" s="24">
        <v>117</v>
      </c>
      <c r="C121" s="24" t="str">
        <f t="shared" si="1"/>
        <v>melissa117</v>
      </c>
      <c r="D121" s="24">
        <v>1133</v>
      </c>
      <c r="E121" s="24">
        <v>692</v>
      </c>
      <c r="F121" s="24">
        <v>23907</v>
      </c>
      <c r="G121" s="24">
        <v>0</v>
      </c>
      <c r="H121" s="24">
        <v>0</v>
      </c>
      <c r="I121" s="24">
        <v>200</v>
      </c>
      <c r="J121" s="24">
        <v>15</v>
      </c>
      <c r="K121" s="24">
        <v>0</v>
      </c>
    </row>
    <row r="122" spans="1:11" x14ac:dyDescent="0.3">
      <c r="A122" s="24" t="s">
        <v>2155</v>
      </c>
      <c r="B122" s="24">
        <v>118</v>
      </c>
      <c r="C122" s="24" t="str">
        <f t="shared" si="1"/>
        <v>melissa118</v>
      </c>
      <c r="D122" s="24">
        <v>1146</v>
      </c>
      <c r="E122" s="24">
        <v>700</v>
      </c>
      <c r="F122" s="24">
        <v>24189</v>
      </c>
      <c r="G122" s="24">
        <v>0</v>
      </c>
      <c r="H122" s="24">
        <v>0</v>
      </c>
      <c r="I122" s="24">
        <v>200</v>
      </c>
      <c r="J122" s="24">
        <v>15</v>
      </c>
      <c r="K122" s="24">
        <v>0</v>
      </c>
    </row>
    <row r="123" spans="1:11" x14ac:dyDescent="0.3">
      <c r="A123" s="24" t="s">
        <v>2155</v>
      </c>
      <c r="B123" s="24">
        <v>119</v>
      </c>
      <c r="C123" s="24" t="str">
        <f t="shared" si="1"/>
        <v>melissa119</v>
      </c>
      <c r="D123" s="24">
        <v>1159</v>
      </c>
      <c r="E123" s="24">
        <v>708</v>
      </c>
      <c r="F123" s="24">
        <v>24475</v>
      </c>
      <c r="G123" s="24">
        <v>0</v>
      </c>
      <c r="H123" s="24">
        <v>0</v>
      </c>
      <c r="I123" s="24">
        <v>200</v>
      </c>
      <c r="J123" s="24">
        <v>15</v>
      </c>
      <c r="K123" s="24">
        <v>0</v>
      </c>
    </row>
    <row r="124" spans="1:11" x14ac:dyDescent="0.3">
      <c r="A124" s="24" t="s">
        <v>2155</v>
      </c>
      <c r="B124" s="24">
        <v>120</v>
      </c>
      <c r="C124" s="24" t="str">
        <f t="shared" si="1"/>
        <v>melissa120</v>
      </c>
      <c r="D124" s="24">
        <v>1172</v>
      </c>
      <c r="E124" s="24">
        <v>716</v>
      </c>
      <c r="F124" s="24">
        <v>24764</v>
      </c>
      <c r="G124" s="24">
        <v>0</v>
      </c>
      <c r="H124" s="24">
        <v>0</v>
      </c>
      <c r="I124" s="24">
        <v>200</v>
      </c>
      <c r="J124" s="24">
        <v>15</v>
      </c>
      <c r="K124" s="24">
        <v>0</v>
      </c>
    </row>
    <row r="125" spans="1:11" x14ac:dyDescent="0.3">
      <c r="A125" s="24" t="s">
        <v>2155</v>
      </c>
      <c r="B125" s="24">
        <v>121</v>
      </c>
      <c r="C125" s="24" t="str">
        <f t="shared" si="1"/>
        <v>melissa121</v>
      </c>
      <c r="D125" s="24">
        <v>1279</v>
      </c>
      <c r="E125" s="24">
        <v>781</v>
      </c>
      <c r="F125" s="24">
        <v>27361</v>
      </c>
      <c r="G125" s="24">
        <v>0</v>
      </c>
      <c r="H125" s="24">
        <v>0</v>
      </c>
      <c r="I125" s="24">
        <v>200</v>
      </c>
      <c r="J125" s="24">
        <v>15</v>
      </c>
      <c r="K125" s="24">
        <v>0</v>
      </c>
    </row>
    <row r="126" spans="1:11" x14ac:dyDescent="0.3">
      <c r="A126" s="24" t="s">
        <v>2155</v>
      </c>
      <c r="B126" s="24">
        <v>122</v>
      </c>
      <c r="C126" s="24" t="str">
        <f t="shared" si="1"/>
        <v>melissa122</v>
      </c>
      <c r="D126" s="24">
        <v>1293</v>
      </c>
      <c r="E126" s="24">
        <v>790</v>
      </c>
      <c r="F126" s="24">
        <v>27684</v>
      </c>
      <c r="G126" s="24">
        <v>0</v>
      </c>
      <c r="H126" s="24">
        <v>0</v>
      </c>
      <c r="I126" s="24">
        <v>200</v>
      </c>
      <c r="J126" s="24">
        <v>15</v>
      </c>
      <c r="K126" s="24">
        <v>0</v>
      </c>
    </row>
    <row r="127" spans="1:11" x14ac:dyDescent="0.3">
      <c r="A127" s="24" t="s">
        <v>2155</v>
      </c>
      <c r="B127" s="24">
        <v>123</v>
      </c>
      <c r="C127" s="24" t="str">
        <f t="shared" si="1"/>
        <v>melissa123</v>
      </c>
      <c r="D127" s="24">
        <v>1308</v>
      </c>
      <c r="E127" s="24">
        <v>798</v>
      </c>
      <c r="F127" s="24">
        <v>28011</v>
      </c>
      <c r="G127" s="24">
        <v>0</v>
      </c>
      <c r="H127" s="24">
        <v>0</v>
      </c>
      <c r="I127" s="24">
        <v>200</v>
      </c>
      <c r="J127" s="24">
        <v>15</v>
      </c>
      <c r="K127" s="24">
        <v>0</v>
      </c>
    </row>
    <row r="128" spans="1:11" x14ac:dyDescent="0.3">
      <c r="A128" s="24" t="s">
        <v>2155</v>
      </c>
      <c r="B128" s="24">
        <v>124</v>
      </c>
      <c r="C128" s="24" t="str">
        <f t="shared" si="1"/>
        <v>melissa124</v>
      </c>
      <c r="D128" s="24">
        <v>1322</v>
      </c>
      <c r="E128" s="24">
        <v>807</v>
      </c>
      <c r="F128" s="24">
        <v>28373</v>
      </c>
      <c r="G128" s="24">
        <v>0</v>
      </c>
      <c r="H128" s="24">
        <v>0</v>
      </c>
      <c r="I128" s="24">
        <v>200</v>
      </c>
      <c r="J128" s="24">
        <v>15</v>
      </c>
      <c r="K128" s="24">
        <v>0</v>
      </c>
    </row>
    <row r="129" spans="1:11" x14ac:dyDescent="0.3">
      <c r="A129" s="24" t="s">
        <v>2155</v>
      </c>
      <c r="B129" s="24">
        <v>125</v>
      </c>
      <c r="C129" s="24" t="str">
        <f t="shared" si="1"/>
        <v>melissa125</v>
      </c>
      <c r="D129" s="24">
        <v>1337</v>
      </c>
      <c r="E129" s="24">
        <v>816</v>
      </c>
      <c r="F129" s="24">
        <v>28825</v>
      </c>
      <c r="G129" s="24">
        <v>0</v>
      </c>
      <c r="H129" s="24">
        <v>0</v>
      </c>
      <c r="I129" s="24">
        <v>200</v>
      </c>
      <c r="J129" s="24">
        <v>15</v>
      </c>
      <c r="K129" s="24">
        <v>0</v>
      </c>
    </row>
    <row r="130" spans="1:11" x14ac:dyDescent="0.3">
      <c r="A130" s="24" t="s">
        <v>2155</v>
      </c>
      <c r="B130" s="24">
        <v>126</v>
      </c>
      <c r="C130" s="24" t="str">
        <f t="shared" si="1"/>
        <v>melissa126</v>
      </c>
      <c r="D130" s="24">
        <v>1352</v>
      </c>
      <c r="E130" s="24">
        <v>825</v>
      </c>
      <c r="F130" s="24">
        <v>29165</v>
      </c>
      <c r="G130" s="24">
        <v>0</v>
      </c>
      <c r="H130" s="24">
        <v>0</v>
      </c>
      <c r="I130" s="24">
        <v>200</v>
      </c>
      <c r="J130" s="24">
        <v>15</v>
      </c>
      <c r="K130" s="24">
        <v>0</v>
      </c>
    </row>
    <row r="131" spans="1:11" x14ac:dyDescent="0.3">
      <c r="A131" s="24" t="s">
        <v>2155</v>
      </c>
      <c r="B131" s="24">
        <v>127</v>
      </c>
      <c r="C131" s="24" t="str">
        <f t="shared" si="1"/>
        <v>melissa127</v>
      </c>
      <c r="D131" s="24">
        <v>1367</v>
      </c>
      <c r="E131" s="24">
        <v>835</v>
      </c>
      <c r="F131" s="24">
        <v>29530</v>
      </c>
      <c r="G131" s="24">
        <v>0</v>
      </c>
      <c r="H131" s="24">
        <v>0</v>
      </c>
      <c r="I131" s="24">
        <v>200</v>
      </c>
      <c r="J131" s="24">
        <v>15</v>
      </c>
      <c r="K131" s="24">
        <v>0</v>
      </c>
    </row>
    <row r="132" spans="1:11" x14ac:dyDescent="0.3">
      <c r="A132" s="24" t="s">
        <v>2155</v>
      </c>
      <c r="B132" s="24">
        <v>128</v>
      </c>
      <c r="C132" s="24" t="str">
        <f t="shared" si="1"/>
        <v>melissa128</v>
      </c>
      <c r="D132" s="24">
        <v>1382</v>
      </c>
      <c r="E132" s="24">
        <v>844</v>
      </c>
      <c r="F132" s="24">
        <v>29911</v>
      </c>
      <c r="G132" s="24">
        <v>0</v>
      </c>
      <c r="H132" s="24">
        <v>0</v>
      </c>
      <c r="I132" s="24">
        <v>200</v>
      </c>
      <c r="J132" s="24">
        <v>15</v>
      </c>
      <c r="K132" s="24">
        <v>0</v>
      </c>
    </row>
    <row r="133" spans="1:11" x14ac:dyDescent="0.3">
      <c r="A133" s="24" t="s">
        <v>2155</v>
      </c>
      <c r="B133" s="24">
        <v>129</v>
      </c>
      <c r="C133" s="24" t="str">
        <f t="shared" si="1"/>
        <v>melissa129</v>
      </c>
      <c r="D133" s="24">
        <v>1398</v>
      </c>
      <c r="E133" s="24">
        <v>853</v>
      </c>
      <c r="F133" s="24">
        <v>30264</v>
      </c>
      <c r="G133" s="24">
        <v>0</v>
      </c>
      <c r="H133" s="24">
        <v>0</v>
      </c>
      <c r="I133" s="24">
        <v>200</v>
      </c>
      <c r="J133" s="24">
        <v>15</v>
      </c>
      <c r="K133" s="24">
        <v>0</v>
      </c>
    </row>
    <row r="134" spans="1:11" x14ac:dyDescent="0.3">
      <c r="A134" s="24" t="s">
        <v>2155</v>
      </c>
      <c r="B134" s="24">
        <v>130</v>
      </c>
      <c r="C134" s="24" t="str">
        <f t="shared" ref="C134:C197" si="2">A134&amp;B134</f>
        <v>melissa130</v>
      </c>
      <c r="D134" s="24">
        <v>1413</v>
      </c>
      <c r="E134" s="24">
        <v>863</v>
      </c>
      <c r="F134" s="24">
        <v>30654</v>
      </c>
      <c r="G134" s="24">
        <v>0</v>
      </c>
      <c r="H134" s="24">
        <v>0</v>
      </c>
      <c r="I134" s="24">
        <v>200</v>
      </c>
      <c r="J134" s="24">
        <v>15</v>
      </c>
      <c r="K134" s="24">
        <v>0</v>
      </c>
    </row>
    <row r="135" spans="1:11" x14ac:dyDescent="0.3">
      <c r="A135" s="24" t="s">
        <v>2155</v>
      </c>
      <c r="B135" s="24">
        <v>131</v>
      </c>
      <c r="C135" s="24" t="str">
        <f t="shared" si="2"/>
        <v>melissa131</v>
      </c>
      <c r="D135" s="24">
        <v>1429</v>
      </c>
      <c r="E135" s="24">
        <v>872</v>
      </c>
      <c r="F135" s="24">
        <v>31038</v>
      </c>
      <c r="G135" s="24">
        <v>0</v>
      </c>
      <c r="H135" s="24">
        <v>0</v>
      </c>
      <c r="I135" s="24">
        <v>200</v>
      </c>
      <c r="J135" s="24">
        <v>15</v>
      </c>
      <c r="K135" s="24">
        <v>0</v>
      </c>
    </row>
    <row r="136" spans="1:11" x14ac:dyDescent="0.3">
      <c r="A136" s="24" t="s">
        <v>2155</v>
      </c>
      <c r="B136" s="24">
        <v>132</v>
      </c>
      <c r="C136" s="24" t="str">
        <f t="shared" si="2"/>
        <v>melissa132</v>
      </c>
      <c r="D136" s="24">
        <v>1445</v>
      </c>
      <c r="E136" s="24">
        <v>882</v>
      </c>
      <c r="F136" s="24">
        <v>31403</v>
      </c>
      <c r="G136" s="24">
        <v>0</v>
      </c>
      <c r="H136" s="24">
        <v>0</v>
      </c>
      <c r="I136" s="24">
        <v>200</v>
      </c>
      <c r="J136" s="24">
        <v>15</v>
      </c>
      <c r="K136" s="24">
        <v>0</v>
      </c>
    </row>
    <row r="137" spans="1:11" x14ac:dyDescent="0.3">
      <c r="A137" s="24" t="s">
        <v>2155</v>
      </c>
      <c r="B137" s="24">
        <v>133</v>
      </c>
      <c r="C137" s="24" t="str">
        <f t="shared" si="2"/>
        <v>melissa133</v>
      </c>
      <c r="D137" s="24">
        <v>1461</v>
      </c>
      <c r="E137" s="24">
        <v>892</v>
      </c>
      <c r="F137" s="24">
        <v>31796</v>
      </c>
      <c r="G137" s="24">
        <v>0</v>
      </c>
      <c r="H137" s="24">
        <v>0</v>
      </c>
      <c r="I137" s="24">
        <v>200</v>
      </c>
      <c r="J137" s="24">
        <v>15</v>
      </c>
      <c r="K137" s="24">
        <v>0</v>
      </c>
    </row>
    <row r="138" spans="1:11" x14ac:dyDescent="0.3">
      <c r="A138" s="24" t="s">
        <v>2155</v>
      </c>
      <c r="B138" s="24">
        <v>134</v>
      </c>
      <c r="C138" s="24" t="str">
        <f t="shared" si="2"/>
        <v>melissa134</v>
      </c>
      <c r="D138" s="24">
        <v>1477</v>
      </c>
      <c r="E138" s="24">
        <v>902</v>
      </c>
      <c r="F138" s="24">
        <v>32205</v>
      </c>
      <c r="G138" s="24">
        <v>0</v>
      </c>
      <c r="H138" s="24">
        <v>0</v>
      </c>
      <c r="I138" s="24">
        <v>200</v>
      </c>
      <c r="J138" s="24">
        <v>15</v>
      </c>
      <c r="K138" s="24">
        <v>0</v>
      </c>
    </row>
    <row r="139" spans="1:11" x14ac:dyDescent="0.3">
      <c r="A139" s="24" t="s">
        <v>2155</v>
      </c>
      <c r="B139" s="24">
        <v>135</v>
      </c>
      <c r="C139" s="24" t="str">
        <f t="shared" si="2"/>
        <v>melissa135</v>
      </c>
      <c r="D139" s="24">
        <v>1493</v>
      </c>
      <c r="E139" s="24">
        <v>912</v>
      </c>
      <c r="F139" s="24">
        <v>32584</v>
      </c>
      <c r="G139" s="24">
        <v>0</v>
      </c>
      <c r="H139" s="24">
        <v>0</v>
      </c>
      <c r="I139" s="24">
        <v>200</v>
      </c>
      <c r="J139" s="24">
        <v>15</v>
      </c>
      <c r="K139" s="24">
        <v>0</v>
      </c>
    </row>
    <row r="140" spans="1:11" x14ac:dyDescent="0.3">
      <c r="A140" s="24" t="s">
        <v>2155</v>
      </c>
      <c r="B140" s="24">
        <v>136</v>
      </c>
      <c r="C140" s="24" t="str">
        <f t="shared" si="2"/>
        <v>melissa136</v>
      </c>
      <c r="D140" s="24">
        <v>1510</v>
      </c>
      <c r="E140" s="24">
        <v>922</v>
      </c>
      <c r="F140" s="24">
        <v>33003</v>
      </c>
      <c r="G140" s="24">
        <v>0</v>
      </c>
      <c r="H140" s="24">
        <v>0</v>
      </c>
      <c r="I140" s="24">
        <v>200</v>
      </c>
      <c r="J140" s="24">
        <v>15</v>
      </c>
      <c r="K140" s="24">
        <v>0</v>
      </c>
    </row>
    <row r="141" spans="1:11" x14ac:dyDescent="0.3">
      <c r="A141" s="24" t="s">
        <v>2155</v>
      </c>
      <c r="B141" s="24">
        <v>137</v>
      </c>
      <c r="C141" s="24" t="str">
        <f t="shared" si="2"/>
        <v>melissa137</v>
      </c>
      <c r="D141" s="24">
        <v>1527</v>
      </c>
      <c r="E141" s="24">
        <v>932</v>
      </c>
      <c r="F141" s="24">
        <v>33415</v>
      </c>
      <c r="G141" s="24">
        <v>0</v>
      </c>
      <c r="H141" s="24">
        <v>0</v>
      </c>
      <c r="I141" s="24">
        <v>200</v>
      </c>
      <c r="J141" s="24">
        <v>15</v>
      </c>
      <c r="K141" s="24">
        <v>0</v>
      </c>
    </row>
    <row r="142" spans="1:11" x14ac:dyDescent="0.3">
      <c r="A142" s="24" t="s">
        <v>2155</v>
      </c>
      <c r="B142" s="24">
        <v>138</v>
      </c>
      <c r="C142" s="24" t="str">
        <f t="shared" si="2"/>
        <v>melissa138</v>
      </c>
      <c r="D142" s="24">
        <v>1544</v>
      </c>
      <c r="E142" s="24">
        <v>942</v>
      </c>
      <c r="F142" s="24">
        <v>33807</v>
      </c>
      <c r="G142" s="24">
        <v>0</v>
      </c>
      <c r="H142" s="24">
        <v>0</v>
      </c>
      <c r="I142" s="24">
        <v>200</v>
      </c>
      <c r="J142" s="24">
        <v>15</v>
      </c>
      <c r="K142" s="24">
        <v>0</v>
      </c>
    </row>
    <row r="143" spans="1:11" x14ac:dyDescent="0.3">
      <c r="A143" s="24" t="s">
        <v>2155</v>
      </c>
      <c r="B143" s="24">
        <v>139</v>
      </c>
      <c r="C143" s="24" t="str">
        <f t="shared" si="2"/>
        <v>melissa139</v>
      </c>
      <c r="D143" s="24">
        <v>1561</v>
      </c>
      <c r="E143" s="24">
        <v>953</v>
      </c>
      <c r="F143" s="24">
        <v>34229</v>
      </c>
      <c r="G143" s="24">
        <v>0</v>
      </c>
      <c r="H143" s="24">
        <v>0</v>
      </c>
      <c r="I143" s="24">
        <v>200</v>
      </c>
      <c r="J143" s="24">
        <v>15</v>
      </c>
      <c r="K143" s="24">
        <v>0</v>
      </c>
    </row>
    <row r="144" spans="1:11" x14ac:dyDescent="0.3">
      <c r="A144" s="24" t="s">
        <v>2155</v>
      </c>
      <c r="B144" s="24">
        <v>140</v>
      </c>
      <c r="C144" s="24" t="str">
        <f t="shared" si="2"/>
        <v>melissa140</v>
      </c>
      <c r="D144" s="24">
        <v>1578</v>
      </c>
      <c r="E144" s="24">
        <v>963</v>
      </c>
      <c r="F144" s="24">
        <v>34669</v>
      </c>
      <c r="G144" s="24">
        <v>0</v>
      </c>
      <c r="H144" s="24">
        <v>0</v>
      </c>
      <c r="I144" s="24">
        <v>200</v>
      </c>
      <c r="J144" s="24">
        <v>15</v>
      </c>
      <c r="K144" s="24">
        <v>0</v>
      </c>
    </row>
    <row r="145" spans="1:11" x14ac:dyDescent="0.3">
      <c r="A145" s="24" t="s">
        <v>2155</v>
      </c>
      <c r="B145" s="24">
        <v>141</v>
      </c>
      <c r="C145" s="24" t="str">
        <f t="shared" si="2"/>
        <v>melissa141</v>
      </c>
      <c r="D145" s="24">
        <v>1722</v>
      </c>
      <c r="E145" s="24">
        <v>1051</v>
      </c>
      <c r="F145" s="24">
        <v>38201</v>
      </c>
      <c r="G145" s="24">
        <v>0</v>
      </c>
      <c r="H145" s="24">
        <v>0</v>
      </c>
      <c r="I145" s="24">
        <v>200</v>
      </c>
      <c r="J145" s="24">
        <v>15</v>
      </c>
      <c r="K145" s="24">
        <v>0</v>
      </c>
    </row>
    <row r="146" spans="1:11" x14ac:dyDescent="0.3">
      <c r="A146" s="24" t="s">
        <v>2155</v>
      </c>
      <c r="B146" s="24">
        <v>142</v>
      </c>
      <c r="C146" s="24" t="str">
        <f t="shared" si="2"/>
        <v>melissa142</v>
      </c>
      <c r="D146" s="24">
        <v>1740</v>
      </c>
      <c r="E146" s="24">
        <v>1063</v>
      </c>
      <c r="F146" s="24">
        <v>38692</v>
      </c>
      <c r="G146" s="24">
        <v>0</v>
      </c>
      <c r="H146" s="24">
        <v>0</v>
      </c>
      <c r="I146" s="24">
        <v>200</v>
      </c>
      <c r="J146" s="24">
        <v>15</v>
      </c>
      <c r="K146" s="24">
        <v>0</v>
      </c>
    </row>
    <row r="147" spans="1:11" x14ac:dyDescent="0.3">
      <c r="A147" s="24" t="s">
        <v>2155</v>
      </c>
      <c r="B147" s="24">
        <v>143</v>
      </c>
      <c r="C147" s="24" t="str">
        <f t="shared" si="2"/>
        <v>melissa143</v>
      </c>
      <c r="D147" s="24">
        <v>1760</v>
      </c>
      <c r="E147" s="24">
        <v>1074</v>
      </c>
      <c r="F147" s="24">
        <v>39245</v>
      </c>
      <c r="G147" s="24">
        <v>0</v>
      </c>
      <c r="H147" s="24">
        <v>0</v>
      </c>
      <c r="I147" s="24">
        <v>200</v>
      </c>
      <c r="J147" s="24">
        <v>15</v>
      </c>
      <c r="K147" s="24">
        <v>0</v>
      </c>
    </row>
    <row r="148" spans="1:11" x14ac:dyDescent="0.3">
      <c r="A148" s="24" t="s">
        <v>2155</v>
      </c>
      <c r="B148" s="24">
        <v>144</v>
      </c>
      <c r="C148" s="24" t="str">
        <f t="shared" si="2"/>
        <v>melissa144</v>
      </c>
      <c r="D148" s="24">
        <v>1779</v>
      </c>
      <c r="E148" s="24">
        <v>1086</v>
      </c>
      <c r="F148" s="24">
        <v>39704</v>
      </c>
      <c r="G148" s="24">
        <v>0</v>
      </c>
      <c r="H148" s="24">
        <v>0</v>
      </c>
      <c r="I148" s="24">
        <v>200</v>
      </c>
      <c r="J148" s="24">
        <v>15</v>
      </c>
      <c r="K148" s="24">
        <v>0</v>
      </c>
    </row>
    <row r="149" spans="1:11" x14ac:dyDescent="0.3">
      <c r="A149" s="24" t="s">
        <v>2155</v>
      </c>
      <c r="B149" s="24">
        <v>145</v>
      </c>
      <c r="C149" s="24" t="str">
        <f t="shared" si="2"/>
        <v>melissa145</v>
      </c>
      <c r="D149" s="24">
        <v>1799</v>
      </c>
      <c r="E149" s="24">
        <v>1098</v>
      </c>
      <c r="F149" s="24">
        <v>40242</v>
      </c>
      <c r="G149" s="24">
        <v>0</v>
      </c>
      <c r="H149" s="24">
        <v>0</v>
      </c>
      <c r="I149" s="24">
        <v>200</v>
      </c>
      <c r="J149" s="24">
        <v>15</v>
      </c>
      <c r="K149" s="24">
        <v>0</v>
      </c>
    </row>
    <row r="150" spans="1:11" x14ac:dyDescent="0.3">
      <c r="A150" s="24" t="s">
        <v>2155</v>
      </c>
      <c r="B150" s="24">
        <v>146</v>
      </c>
      <c r="C150" s="24" t="str">
        <f t="shared" si="2"/>
        <v>melissa146</v>
      </c>
      <c r="D150" s="24">
        <v>1818</v>
      </c>
      <c r="E150" s="24">
        <v>1110</v>
      </c>
      <c r="F150" s="24">
        <v>40758</v>
      </c>
      <c r="G150" s="24">
        <v>0</v>
      </c>
      <c r="H150" s="24">
        <v>0</v>
      </c>
      <c r="I150" s="24">
        <v>200</v>
      </c>
      <c r="J150" s="24">
        <v>15</v>
      </c>
      <c r="K150" s="24">
        <v>0</v>
      </c>
    </row>
    <row r="151" spans="1:11" x14ac:dyDescent="0.3">
      <c r="A151" s="24" t="s">
        <v>2155</v>
      </c>
      <c r="B151" s="24">
        <v>147</v>
      </c>
      <c r="C151" s="24" t="str">
        <f t="shared" si="2"/>
        <v>melissa147</v>
      </c>
      <c r="D151" s="24">
        <v>1838</v>
      </c>
      <c r="E151" s="24">
        <v>1122</v>
      </c>
      <c r="F151" s="24">
        <v>41284</v>
      </c>
      <c r="G151" s="24">
        <v>0</v>
      </c>
      <c r="H151" s="24">
        <v>0</v>
      </c>
      <c r="I151" s="24">
        <v>200</v>
      </c>
      <c r="J151" s="24">
        <v>15</v>
      </c>
      <c r="K151" s="24">
        <v>0</v>
      </c>
    </row>
    <row r="152" spans="1:11" x14ac:dyDescent="0.3">
      <c r="A152" s="24" t="s">
        <v>2155</v>
      </c>
      <c r="B152" s="24">
        <v>148</v>
      </c>
      <c r="C152" s="24" t="str">
        <f t="shared" si="2"/>
        <v>melissa148</v>
      </c>
      <c r="D152" s="24">
        <v>1858</v>
      </c>
      <c r="E152" s="24">
        <v>1135</v>
      </c>
      <c r="F152" s="24">
        <v>41767</v>
      </c>
      <c r="G152" s="24">
        <v>0</v>
      </c>
      <c r="H152" s="24">
        <v>0</v>
      </c>
      <c r="I152" s="24">
        <v>200</v>
      </c>
      <c r="J152" s="24">
        <v>15</v>
      </c>
      <c r="K152" s="24">
        <v>0</v>
      </c>
    </row>
    <row r="153" spans="1:11" x14ac:dyDescent="0.3">
      <c r="A153" s="24" t="s">
        <v>2155</v>
      </c>
      <c r="B153" s="24">
        <v>149</v>
      </c>
      <c r="C153" s="24" t="str">
        <f t="shared" si="2"/>
        <v>melissa149</v>
      </c>
      <c r="D153" s="24">
        <v>1879</v>
      </c>
      <c r="E153" s="24">
        <v>1147</v>
      </c>
      <c r="F153" s="24">
        <v>42332</v>
      </c>
      <c r="G153" s="24">
        <v>0</v>
      </c>
      <c r="H153" s="24">
        <v>0</v>
      </c>
      <c r="I153" s="24">
        <v>200</v>
      </c>
      <c r="J153" s="24">
        <v>15</v>
      </c>
      <c r="K153" s="24">
        <v>0</v>
      </c>
    </row>
    <row r="154" spans="1:11" x14ac:dyDescent="0.3">
      <c r="A154" s="24" t="s">
        <v>2155</v>
      </c>
      <c r="B154" s="24">
        <v>150</v>
      </c>
      <c r="C154" s="24" t="str">
        <f t="shared" si="2"/>
        <v>melissa150</v>
      </c>
      <c r="D154" s="24">
        <v>1899</v>
      </c>
      <c r="E154" s="24">
        <v>1160</v>
      </c>
      <c r="F154" s="24">
        <v>42827</v>
      </c>
      <c r="G154" s="24">
        <v>0</v>
      </c>
      <c r="H154" s="24">
        <v>0</v>
      </c>
      <c r="I154" s="24">
        <v>200</v>
      </c>
      <c r="J154" s="24">
        <v>15</v>
      </c>
      <c r="K154" s="24">
        <v>0</v>
      </c>
    </row>
    <row r="155" spans="1:11" x14ac:dyDescent="0.3">
      <c r="A155" s="24" t="s">
        <v>2155</v>
      </c>
      <c r="B155" s="24">
        <v>151</v>
      </c>
      <c r="C155" s="24" t="str">
        <f t="shared" si="2"/>
        <v>melissa151</v>
      </c>
      <c r="D155" s="24">
        <v>1920</v>
      </c>
      <c r="E155" s="24">
        <v>1172</v>
      </c>
      <c r="F155" s="24">
        <v>43379</v>
      </c>
      <c r="G155" s="24">
        <v>0</v>
      </c>
      <c r="H155" s="24">
        <v>0</v>
      </c>
      <c r="I155" s="24">
        <v>200</v>
      </c>
      <c r="J155" s="24">
        <v>15</v>
      </c>
      <c r="K155" s="24">
        <v>0</v>
      </c>
    </row>
    <row r="156" spans="1:11" x14ac:dyDescent="0.3">
      <c r="A156" s="24" t="s">
        <v>2155</v>
      </c>
      <c r="B156" s="24">
        <v>152</v>
      </c>
      <c r="C156" s="24" t="str">
        <f t="shared" si="2"/>
        <v>melissa152</v>
      </c>
      <c r="D156" s="24">
        <v>1941</v>
      </c>
      <c r="E156" s="24">
        <v>1185</v>
      </c>
      <c r="F156" s="24">
        <v>43885</v>
      </c>
      <c r="G156" s="24">
        <v>0</v>
      </c>
      <c r="H156" s="24">
        <v>0</v>
      </c>
      <c r="I156" s="24">
        <v>200</v>
      </c>
      <c r="J156" s="24">
        <v>15</v>
      </c>
      <c r="K156" s="24">
        <v>0</v>
      </c>
    </row>
    <row r="157" spans="1:11" x14ac:dyDescent="0.3">
      <c r="A157" s="24" t="s">
        <v>2155</v>
      </c>
      <c r="B157" s="24">
        <v>153</v>
      </c>
      <c r="C157" s="24" t="str">
        <f t="shared" si="2"/>
        <v>melissa153</v>
      </c>
      <c r="D157" s="24">
        <v>1962</v>
      </c>
      <c r="E157" s="24">
        <v>1198</v>
      </c>
      <c r="F157" s="24">
        <v>44478</v>
      </c>
      <c r="G157" s="24">
        <v>0</v>
      </c>
      <c r="H157" s="24">
        <v>0</v>
      </c>
      <c r="I157" s="24">
        <v>200</v>
      </c>
      <c r="J157" s="24">
        <v>15</v>
      </c>
      <c r="K157" s="24">
        <v>0</v>
      </c>
    </row>
    <row r="158" spans="1:11" x14ac:dyDescent="0.3">
      <c r="A158" s="24" t="s">
        <v>2155</v>
      </c>
      <c r="B158" s="24">
        <v>154</v>
      </c>
      <c r="C158" s="24" t="str">
        <f t="shared" si="2"/>
        <v>melissa154</v>
      </c>
      <c r="D158" s="24">
        <v>1984</v>
      </c>
      <c r="E158" s="24">
        <v>1211</v>
      </c>
      <c r="F158" s="24">
        <v>44996</v>
      </c>
      <c r="G158" s="24">
        <v>0</v>
      </c>
      <c r="H158" s="24">
        <v>0</v>
      </c>
      <c r="I158" s="24">
        <v>200</v>
      </c>
      <c r="J158" s="24">
        <v>15</v>
      </c>
      <c r="K158" s="24">
        <v>0</v>
      </c>
    </row>
    <row r="159" spans="1:11" x14ac:dyDescent="0.3">
      <c r="A159" s="24" t="s">
        <v>2155</v>
      </c>
      <c r="B159" s="24">
        <v>155</v>
      </c>
      <c r="C159" s="24" t="str">
        <f t="shared" si="2"/>
        <v>melissa155</v>
      </c>
      <c r="D159" s="24">
        <v>2005</v>
      </c>
      <c r="E159" s="24">
        <v>1224</v>
      </c>
      <c r="F159" s="24">
        <v>45576</v>
      </c>
      <c r="G159" s="24">
        <v>0</v>
      </c>
      <c r="H159" s="24">
        <v>0</v>
      </c>
      <c r="I159" s="24">
        <v>200</v>
      </c>
      <c r="J159" s="24">
        <v>15</v>
      </c>
      <c r="K159" s="24">
        <v>0</v>
      </c>
    </row>
    <row r="160" spans="1:11" x14ac:dyDescent="0.3">
      <c r="A160" s="24" t="s">
        <v>2155</v>
      </c>
      <c r="B160" s="24">
        <v>156</v>
      </c>
      <c r="C160" s="24" t="str">
        <f t="shared" si="2"/>
        <v>melissa156</v>
      </c>
      <c r="D160" s="24">
        <v>2027</v>
      </c>
      <c r="E160" s="24">
        <v>1238</v>
      </c>
      <c r="F160" s="24">
        <v>46107</v>
      </c>
      <c r="G160" s="24">
        <v>0</v>
      </c>
      <c r="H160" s="24">
        <v>0</v>
      </c>
      <c r="I160" s="24">
        <v>200</v>
      </c>
      <c r="J160" s="24">
        <v>15</v>
      </c>
      <c r="K160" s="24">
        <v>0</v>
      </c>
    </row>
    <row r="161" spans="1:11" x14ac:dyDescent="0.3">
      <c r="A161" s="24" t="s">
        <v>2155</v>
      </c>
      <c r="B161" s="24">
        <v>157</v>
      </c>
      <c r="C161" s="24" t="str">
        <f t="shared" si="2"/>
        <v>melissa157</v>
      </c>
      <c r="D161" s="24">
        <v>2049</v>
      </c>
      <c r="E161" s="24">
        <v>1251</v>
      </c>
      <c r="F161" s="24">
        <v>46728</v>
      </c>
      <c r="G161" s="24">
        <v>0</v>
      </c>
      <c r="H161" s="24">
        <v>0</v>
      </c>
      <c r="I161" s="24">
        <v>200</v>
      </c>
      <c r="J161" s="24">
        <v>15</v>
      </c>
      <c r="K161" s="24">
        <v>0</v>
      </c>
    </row>
    <row r="162" spans="1:11" x14ac:dyDescent="0.3">
      <c r="A162" s="24" t="s">
        <v>2155</v>
      </c>
      <c r="B162" s="24">
        <v>158</v>
      </c>
      <c r="C162" s="24" t="str">
        <f t="shared" si="2"/>
        <v>melissa158</v>
      </c>
      <c r="D162" s="24">
        <v>2072</v>
      </c>
      <c r="E162" s="24">
        <v>1265</v>
      </c>
      <c r="F162" s="24">
        <v>47272</v>
      </c>
      <c r="G162" s="24">
        <v>0</v>
      </c>
      <c r="H162" s="24">
        <v>0</v>
      </c>
      <c r="I162" s="24">
        <v>200</v>
      </c>
      <c r="J162" s="24">
        <v>15</v>
      </c>
      <c r="K162" s="24">
        <v>0</v>
      </c>
    </row>
    <row r="163" spans="1:11" x14ac:dyDescent="0.3">
      <c r="A163" s="24" t="s">
        <v>2155</v>
      </c>
      <c r="B163" s="24">
        <v>159</v>
      </c>
      <c r="C163" s="24" t="str">
        <f t="shared" si="2"/>
        <v>melissa159</v>
      </c>
      <c r="D163" s="24">
        <v>2094</v>
      </c>
      <c r="E163" s="24">
        <v>1279</v>
      </c>
      <c r="F163" s="24">
        <v>47909</v>
      </c>
      <c r="G163" s="24">
        <v>0</v>
      </c>
      <c r="H163" s="24">
        <v>0</v>
      </c>
      <c r="I163" s="24">
        <v>200</v>
      </c>
      <c r="J163" s="24">
        <v>15</v>
      </c>
      <c r="K163" s="24">
        <v>0</v>
      </c>
    </row>
    <row r="164" spans="1:11" x14ac:dyDescent="0.3">
      <c r="A164" s="24" t="s">
        <v>2155</v>
      </c>
      <c r="B164" s="24">
        <v>160</v>
      </c>
      <c r="C164" s="24" t="str">
        <f t="shared" si="2"/>
        <v>melissa160</v>
      </c>
      <c r="D164" s="24">
        <v>2117</v>
      </c>
      <c r="E164" s="24">
        <v>1293</v>
      </c>
      <c r="F164" s="24">
        <v>48466</v>
      </c>
      <c r="G164" s="24">
        <v>0</v>
      </c>
      <c r="H164" s="24">
        <v>0</v>
      </c>
      <c r="I164" s="24">
        <v>200</v>
      </c>
      <c r="J164" s="24">
        <v>15</v>
      </c>
      <c r="K164" s="24">
        <v>0</v>
      </c>
    </row>
    <row r="165" spans="1:11" x14ac:dyDescent="0.3">
      <c r="A165" s="24" t="s">
        <v>2155</v>
      </c>
      <c r="B165" s="24">
        <v>161</v>
      </c>
      <c r="C165" s="24" t="str">
        <f t="shared" si="2"/>
        <v>melissa161</v>
      </c>
      <c r="D165" s="24">
        <v>2309</v>
      </c>
      <c r="E165" s="24">
        <v>1410</v>
      </c>
      <c r="F165" s="24">
        <v>53568</v>
      </c>
      <c r="G165" s="24">
        <v>0</v>
      </c>
      <c r="H165" s="24">
        <v>0</v>
      </c>
      <c r="I165" s="24">
        <v>200</v>
      </c>
      <c r="J165" s="24">
        <v>15</v>
      </c>
      <c r="K165" s="24">
        <v>0</v>
      </c>
    </row>
    <row r="166" spans="1:11" x14ac:dyDescent="0.3">
      <c r="A166" s="24" t="s">
        <v>2155</v>
      </c>
      <c r="B166" s="24">
        <v>162</v>
      </c>
      <c r="C166" s="24" t="str">
        <f t="shared" si="2"/>
        <v>melissa162</v>
      </c>
      <c r="D166" s="24">
        <v>2334</v>
      </c>
      <c r="E166" s="24">
        <v>1425</v>
      </c>
      <c r="F166" s="24">
        <v>54191</v>
      </c>
      <c r="G166" s="24">
        <v>0</v>
      </c>
      <c r="H166" s="24">
        <v>0</v>
      </c>
      <c r="I166" s="24">
        <v>200</v>
      </c>
      <c r="J166" s="24">
        <v>15</v>
      </c>
      <c r="K166" s="24">
        <v>0</v>
      </c>
    </row>
    <row r="167" spans="1:11" x14ac:dyDescent="0.3">
      <c r="A167" s="24" t="s">
        <v>2155</v>
      </c>
      <c r="B167" s="24">
        <v>163</v>
      </c>
      <c r="C167" s="24" t="str">
        <f t="shared" si="2"/>
        <v>melissa163</v>
      </c>
      <c r="D167" s="24">
        <v>2360</v>
      </c>
      <c r="E167" s="24">
        <v>1441</v>
      </c>
      <c r="F167" s="24">
        <v>54919</v>
      </c>
      <c r="G167" s="24">
        <v>0</v>
      </c>
      <c r="H167" s="24">
        <v>0</v>
      </c>
      <c r="I167" s="24">
        <v>200</v>
      </c>
      <c r="J167" s="24">
        <v>15</v>
      </c>
      <c r="K167" s="24">
        <v>0</v>
      </c>
    </row>
    <row r="168" spans="1:11" x14ac:dyDescent="0.3">
      <c r="A168" s="24" t="s">
        <v>2155</v>
      </c>
      <c r="B168" s="24">
        <v>164</v>
      </c>
      <c r="C168" s="24" t="str">
        <f t="shared" si="2"/>
        <v>melissa164</v>
      </c>
      <c r="D168" s="24">
        <v>2385</v>
      </c>
      <c r="E168" s="24">
        <v>1456</v>
      </c>
      <c r="F168" s="24">
        <v>55557</v>
      </c>
      <c r="G168" s="24">
        <v>0</v>
      </c>
      <c r="H168" s="24">
        <v>0</v>
      </c>
      <c r="I168" s="24">
        <v>200</v>
      </c>
      <c r="J168" s="24">
        <v>15</v>
      </c>
      <c r="K168" s="24">
        <v>0</v>
      </c>
    </row>
    <row r="169" spans="1:11" x14ac:dyDescent="0.3">
      <c r="A169" s="24" t="s">
        <v>2155</v>
      </c>
      <c r="B169" s="24">
        <v>165</v>
      </c>
      <c r="C169" s="24" t="str">
        <f t="shared" si="2"/>
        <v>melissa165</v>
      </c>
      <c r="D169" s="24">
        <v>2411</v>
      </c>
      <c r="E169" s="24">
        <v>1472</v>
      </c>
      <c r="F169" s="24">
        <v>56374</v>
      </c>
      <c r="G169" s="24">
        <v>0</v>
      </c>
      <c r="H169" s="24">
        <v>0</v>
      </c>
      <c r="I169" s="24">
        <v>200</v>
      </c>
      <c r="J169" s="24">
        <v>15</v>
      </c>
      <c r="K169" s="24">
        <v>0</v>
      </c>
    </row>
    <row r="170" spans="1:11" x14ac:dyDescent="0.3">
      <c r="A170" s="24" t="s">
        <v>2155</v>
      </c>
      <c r="B170" s="24">
        <v>166</v>
      </c>
      <c r="C170" s="24" t="str">
        <f t="shared" si="2"/>
        <v>melissa166</v>
      </c>
      <c r="D170" s="24">
        <v>2437</v>
      </c>
      <c r="E170" s="24">
        <v>1488</v>
      </c>
      <c r="F170" s="24">
        <v>57028</v>
      </c>
      <c r="G170" s="24">
        <v>0</v>
      </c>
      <c r="H170" s="24">
        <v>0</v>
      </c>
      <c r="I170" s="24">
        <v>200</v>
      </c>
      <c r="J170" s="24">
        <v>15</v>
      </c>
      <c r="K170" s="24">
        <v>0</v>
      </c>
    </row>
    <row r="171" spans="1:11" x14ac:dyDescent="0.3">
      <c r="A171" s="24" t="s">
        <v>2155</v>
      </c>
      <c r="B171" s="24">
        <v>167</v>
      </c>
      <c r="C171" s="24" t="str">
        <f t="shared" si="2"/>
        <v>melissa167</v>
      </c>
      <c r="D171" s="24">
        <v>2464</v>
      </c>
      <c r="E171" s="24">
        <v>1504</v>
      </c>
      <c r="F171" s="24">
        <v>57690</v>
      </c>
      <c r="G171" s="24">
        <v>0</v>
      </c>
      <c r="H171" s="24">
        <v>0</v>
      </c>
      <c r="I171" s="24">
        <v>200</v>
      </c>
      <c r="J171" s="24">
        <v>15</v>
      </c>
      <c r="K171" s="24">
        <v>0</v>
      </c>
    </row>
    <row r="172" spans="1:11" x14ac:dyDescent="0.3">
      <c r="A172" s="24" t="s">
        <v>2155</v>
      </c>
      <c r="B172" s="24">
        <v>168</v>
      </c>
      <c r="C172" s="24" t="str">
        <f t="shared" si="2"/>
        <v>melissa168</v>
      </c>
      <c r="D172" s="24">
        <v>2490</v>
      </c>
      <c r="E172" s="24">
        <v>1521</v>
      </c>
      <c r="F172" s="24">
        <v>58359</v>
      </c>
      <c r="G172" s="24">
        <v>0</v>
      </c>
      <c r="H172" s="24">
        <v>0</v>
      </c>
      <c r="I172" s="24">
        <v>200</v>
      </c>
      <c r="J172" s="24">
        <v>15</v>
      </c>
      <c r="K172" s="24">
        <v>0</v>
      </c>
    </row>
    <row r="173" spans="1:11" x14ac:dyDescent="0.3">
      <c r="A173" s="24" t="s">
        <v>2155</v>
      </c>
      <c r="B173" s="24">
        <v>169</v>
      </c>
      <c r="C173" s="24" t="str">
        <f t="shared" si="2"/>
        <v>melissa169</v>
      </c>
      <c r="D173" s="24">
        <v>2517</v>
      </c>
      <c r="E173" s="24">
        <v>1537</v>
      </c>
      <c r="F173" s="24">
        <v>59216</v>
      </c>
      <c r="G173" s="24">
        <v>0</v>
      </c>
      <c r="H173" s="24">
        <v>0</v>
      </c>
      <c r="I173" s="24">
        <v>200</v>
      </c>
      <c r="J173" s="24">
        <v>15</v>
      </c>
      <c r="K173" s="24">
        <v>0</v>
      </c>
    </row>
    <row r="174" spans="1:11" x14ac:dyDescent="0.3">
      <c r="A174" s="24" t="s">
        <v>2155</v>
      </c>
      <c r="B174" s="24">
        <v>170</v>
      </c>
      <c r="C174" s="24" t="str">
        <f t="shared" si="2"/>
        <v>melissa170</v>
      </c>
      <c r="D174" s="24">
        <v>2544</v>
      </c>
      <c r="E174" s="24">
        <v>1554</v>
      </c>
      <c r="F174" s="24">
        <v>59902</v>
      </c>
      <c r="G174" s="24">
        <v>0</v>
      </c>
      <c r="H174" s="24">
        <v>0</v>
      </c>
      <c r="I174" s="24">
        <v>200</v>
      </c>
      <c r="J174" s="24">
        <v>15</v>
      </c>
      <c r="K174" s="24">
        <v>0</v>
      </c>
    </row>
    <row r="175" spans="1:11" x14ac:dyDescent="0.3">
      <c r="A175" s="24" t="s">
        <v>2155</v>
      </c>
      <c r="B175" s="24">
        <v>171</v>
      </c>
      <c r="C175" s="24" t="str">
        <f t="shared" si="2"/>
        <v>melissa171</v>
      </c>
      <c r="D175" s="24">
        <v>2572</v>
      </c>
      <c r="E175" s="24">
        <v>1570</v>
      </c>
      <c r="F175" s="24">
        <v>60596</v>
      </c>
      <c r="G175" s="24">
        <v>0</v>
      </c>
      <c r="H175" s="24">
        <v>0</v>
      </c>
      <c r="I175" s="24">
        <v>200</v>
      </c>
      <c r="J175" s="24">
        <v>15</v>
      </c>
      <c r="K175" s="24">
        <v>0</v>
      </c>
    </row>
    <row r="176" spans="1:11" x14ac:dyDescent="0.3">
      <c r="A176" s="24" t="s">
        <v>2155</v>
      </c>
      <c r="B176" s="24">
        <v>172</v>
      </c>
      <c r="C176" s="24" t="str">
        <f t="shared" si="2"/>
        <v>melissa172</v>
      </c>
      <c r="D176" s="24">
        <v>2599</v>
      </c>
      <c r="E176" s="24">
        <v>1587</v>
      </c>
      <c r="F176" s="24">
        <v>61298</v>
      </c>
      <c r="G176" s="24">
        <v>0</v>
      </c>
      <c r="H176" s="24">
        <v>0</v>
      </c>
      <c r="I176" s="24">
        <v>200</v>
      </c>
      <c r="J176" s="24">
        <v>15</v>
      </c>
      <c r="K176" s="24">
        <v>0</v>
      </c>
    </row>
    <row r="177" spans="1:11" x14ac:dyDescent="0.3">
      <c r="A177" s="24" t="s">
        <v>2155</v>
      </c>
      <c r="B177" s="24">
        <v>173</v>
      </c>
      <c r="C177" s="24" t="str">
        <f t="shared" si="2"/>
        <v>melissa173</v>
      </c>
      <c r="D177" s="24">
        <v>2627</v>
      </c>
      <c r="E177" s="24">
        <v>1604</v>
      </c>
      <c r="F177" s="24">
        <v>62197</v>
      </c>
      <c r="G177" s="24">
        <v>0</v>
      </c>
      <c r="H177" s="24">
        <v>0</v>
      </c>
      <c r="I177" s="24">
        <v>200</v>
      </c>
      <c r="J177" s="24">
        <v>15</v>
      </c>
      <c r="K177" s="24">
        <v>0</v>
      </c>
    </row>
    <row r="178" spans="1:11" x14ac:dyDescent="0.3">
      <c r="A178" s="24" t="s">
        <v>2155</v>
      </c>
      <c r="B178" s="24">
        <v>174</v>
      </c>
      <c r="C178" s="24" t="str">
        <f t="shared" si="2"/>
        <v>melissa174</v>
      </c>
      <c r="D178" s="24">
        <v>2656</v>
      </c>
      <c r="E178" s="24">
        <v>1622</v>
      </c>
      <c r="F178" s="24">
        <v>62916</v>
      </c>
      <c r="G178" s="24">
        <v>0</v>
      </c>
      <c r="H178" s="24">
        <v>0</v>
      </c>
      <c r="I178" s="24">
        <v>200</v>
      </c>
      <c r="J178" s="24">
        <v>15</v>
      </c>
      <c r="K178" s="24">
        <v>0</v>
      </c>
    </row>
    <row r="179" spans="1:11" x14ac:dyDescent="0.3">
      <c r="A179" s="24" t="s">
        <v>2155</v>
      </c>
      <c r="B179" s="24">
        <v>175</v>
      </c>
      <c r="C179" s="24" t="str">
        <f t="shared" si="2"/>
        <v>melissa175</v>
      </c>
      <c r="D179" s="24">
        <v>2684</v>
      </c>
      <c r="E179" s="24">
        <v>1639</v>
      </c>
      <c r="F179" s="24">
        <v>63644</v>
      </c>
      <c r="G179" s="24">
        <v>0</v>
      </c>
      <c r="H179" s="24">
        <v>0</v>
      </c>
      <c r="I179" s="24">
        <v>200</v>
      </c>
      <c r="J179" s="24">
        <v>15</v>
      </c>
      <c r="K179" s="24">
        <v>0</v>
      </c>
    </row>
    <row r="180" spans="1:11" x14ac:dyDescent="0.3">
      <c r="A180" s="24" t="s">
        <v>2155</v>
      </c>
      <c r="B180" s="24">
        <v>176</v>
      </c>
      <c r="C180" s="24" t="str">
        <f t="shared" si="2"/>
        <v>melissa176</v>
      </c>
      <c r="D180" s="24">
        <v>2713</v>
      </c>
      <c r="E180" s="24">
        <v>1657</v>
      </c>
      <c r="F180" s="24">
        <v>64379</v>
      </c>
      <c r="G180" s="24">
        <v>0</v>
      </c>
      <c r="H180" s="24">
        <v>0</v>
      </c>
      <c r="I180" s="24">
        <v>200</v>
      </c>
      <c r="J180" s="24">
        <v>15</v>
      </c>
      <c r="K180" s="24">
        <v>0</v>
      </c>
    </row>
    <row r="181" spans="1:11" x14ac:dyDescent="0.3">
      <c r="A181" s="24" t="s">
        <v>2155</v>
      </c>
      <c r="B181" s="24">
        <v>177</v>
      </c>
      <c r="C181" s="24" t="str">
        <f t="shared" si="2"/>
        <v>melissa177</v>
      </c>
      <c r="D181" s="24">
        <v>2742</v>
      </c>
      <c r="E181" s="24">
        <v>1674</v>
      </c>
      <c r="F181" s="24">
        <v>65322</v>
      </c>
      <c r="G181" s="24">
        <v>0</v>
      </c>
      <c r="H181" s="24">
        <v>0</v>
      </c>
      <c r="I181" s="24">
        <v>200</v>
      </c>
      <c r="J181" s="24">
        <v>15</v>
      </c>
      <c r="K181" s="24">
        <v>0</v>
      </c>
    </row>
    <row r="182" spans="1:11" x14ac:dyDescent="0.3">
      <c r="A182" s="24" t="s">
        <v>2155</v>
      </c>
      <c r="B182" s="24">
        <v>178</v>
      </c>
      <c r="C182" s="24" t="str">
        <f t="shared" si="2"/>
        <v>melissa178</v>
      </c>
      <c r="D182" s="24">
        <v>2772</v>
      </c>
      <c r="E182" s="24">
        <v>1692</v>
      </c>
      <c r="F182" s="24">
        <v>66077</v>
      </c>
      <c r="G182" s="24">
        <v>0</v>
      </c>
      <c r="H182" s="24">
        <v>0</v>
      </c>
      <c r="I182" s="24">
        <v>200</v>
      </c>
      <c r="J182" s="24">
        <v>15</v>
      </c>
      <c r="K182" s="24">
        <v>0</v>
      </c>
    </row>
    <row r="183" spans="1:11" x14ac:dyDescent="0.3">
      <c r="A183" s="24" t="s">
        <v>2155</v>
      </c>
      <c r="B183" s="24">
        <v>179</v>
      </c>
      <c r="C183" s="24" t="str">
        <f t="shared" si="2"/>
        <v>melissa179</v>
      </c>
      <c r="D183" s="24">
        <v>2801</v>
      </c>
      <c r="E183" s="24">
        <v>1711</v>
      </c>
      <c r="F183" s="24">
        <v>66839</v>
      </c>
      <c r="G183" s="24">
        <v>0</v>
      </c>
      <c r="H183" s="24">
        <v>0</v>
      </c>
      <c r="I183" s="24">
        <v>200</v>
      </c>
      <c r="J183" s="24">
        <v>15</v>
      </c>
      <c r="K183" s="24">
        <v>0</v>
      </c>
    </row>
    <row r="184" spans="1:11" x14ac:dyDescent="0.3">
      <c r="A184" s="24" t="s">
        <v>2155</v>
      </c>
      <c r="B184" s="24">
        <v>180</v>
      </c>
      <c r="C184" s="24" t="str">
        <f t="shared" si="2"/>
        <v>melissa180</v>
      </c>
      <c r="D184" s="24">
        <v>2831</v>
      </c>
      <c r="E184" s="24">
        <v>1729</v>
      </c>
      <c r="F184" s="24">
        <v>67610</v>
      </c>
      <c r="G184" s="24">
        <v>0</v>
      </c>
      <c r="H184" s="24">
        <v>0</v>
      </c>
      <c r="I184" s="24">
        <v>200</v>
      </c>
      <c r="J184" s="24">
        <v>15</v>
      </c>
      <c r="K184" s="24">
        <v>0</v>
      </c>
    </row>
    <row r="185" spans="1:11" x14ac:dyDescent="0.3">
      <c r="A185" s="24" t="s">
        <v>2155</v>
      </c>
      <c r="B185" s="24">
        <v>181</v>
      </c>
      <c r="C185" s="24" t="str">
        <f t="shared" si="2"/>
        <v>melissa181</v>
      </c>
      <c r="D185" s="24">
        <v>3088</v>
      </c>
      <c r="E185" s="24">
        <v>1886</v>
      </c>
      <c r="F185" s="24">
        <v>74864</v>
      </c>
      <c r="G185" s="24">
        <v>0</v>
      </c>
      <c r="H185" s="24">
        <v>0</v>
      </c>
      <c r="I185" s="24">
        <v>200</v>
      </c>
      <c r="J185" s="24">
        <v>15</v>
      </c>
      <c r="K185" s="24">
        <v>0</v>
      </c>
    </row>
    <row r="186" spans="1:11" x14ac:dyDescent="0.3">
      <c r="A186" s="24" t="s">
        <v>2155</v>
      </c>
      <c r="B186" s="24">
        <v>182</v>
      </c>
      <c r="C186" s="24" t="str">
        <f t="shared" si="2"/>
        <v>melissa182</v>
      </c>
      <c r="D186" s="24">
        <v>3121</v>
      </c>
      <c r="E186" s="24">
        <v>1906</v>
      </c>
      <c r="F186" s="24">
        <v>75727</v>
      </c>
      <c r="G186" s="24">
        <v>0</v>
      </c>
      <c r="H186" s="24">
        <v>0</v>
      </c>
      <c r="I186" s="24">
        <v>200</v>
      </c>
      <c r="J186" s="24">
        <v>15</v>
      </c>
      <c r="K186" s="24">
        <v>0</v>
      </c>
    </row>
    <row r="187" spans="1:11" x14ac:dyDescent="0.3">
      <c r="A187" s="24" t="s">
        <v>2155</v>
      </c>
      <c r="B187" s="24">
        <v>183</v>
      </c>
      <c r="C187" s="24" t="str">
        <f t="shared" si="2"/>
        <v>melissa183</v>
      </c>
      <c r="D187" s="24">
        <v>3155</v>
      </c>
      <c r="E187" s="24">
        <v>1926</v>
      </c>
      <c r="F187" s="24">
        <v>76600</v>
      </c>
      <c r="G187" s="24">
        <v>0</v>
      </c>
      <c r="H187" s="24">
        <v>0</v>
      </c>
      <c r="I187" s="24">
        <v>200</v>
      </c>
      <c r="J187" s="24">
        <v>15</v>
      </c>
      <c r="K187" s="24">
        <v>0</v>
      </c>
    </row>
    <row r="188" spans="1:11" x14ac:dyDescent="0.3">
      <c r="A188" s="24" t="s">
        <v>2155</v>
      </c>
      <c r="B188" s="24">
        <v>184</v>
      </c>
      <c r="C188" s="24" t="str">
        <f t="shared" si="2"/>
        <v>melissa184</v>
      </c>
      <c r="D188" s="24">
        <v>3188</v>
      </c>
      <c r="E188" s="24">
        <v>1947</v>
      </c>
      <c r="F188" s="24">
        <v>77482</v>
      </c>
      <c r="G188" s="24">
        <v>0</v>
      </c>
      <c r="H188" s="24">
        <v>0</v>
      </c>
      <c r="I188" s="24">
        <v>200</v>
      </c>
      <c r="J188" s="24">
        <v>15</v>
      </c>
      <c r="K188" s="24">
        <v>0</v>
      </c>
    </row>
    <row r="189" spans="1:11" x14ac:dyDescent="0.3">
      <c r="A189" s="24" t="s">
        <v>2155</v>
      </c>
      <c r="B189" s="24">
        <v>185</v>
      </c>
      <c r="C189" s="24" t="str">
        <f t="shared" si="2"/>
        <v>melissa185</v>
      </c>
      <c r="D189" s="24">
        <v>3223</v>
      </c>
      <c r="E189" s="24">
        <v>1968</v>
      </c>
      <c r="F189" s="24">
        <v>78616</v>
      </c>
      <c r="G189" s="24">
        <v>0</v>
      </c>
      <c r="H189" s="24">
        <v>0</v>
      </c>
      <c r="I189" s="24">
        <v>200</v>
      </c>
      <c r="J189" s="24">
        <v>15</v>
      </c>
      <c r="K189" s="24">
        <v>0</v>
      </c>
    </row>
    <row r="190" spans="1:11" x14ac:dyDescent="0.3">
      <c r="A190" s="24" t="s">
        <v>2155</v>
      </c>
      <c r="B190" s="24">
        <v>186</v>
      </c>
      <c r="C190" s="24" t="str">
        <f t="shared" si="2"/>
        <v>melissa186</v>
      </c>
      <c r="D190" s="24">
        <v>3257</v>
      </c>
      <c r="E190" s="24">
        <v>1989</v>
      </c>
      <c r="F190" s="24">
        <v>79521</v>
      </c>
      <c r="G190" s="24">
        <v>0</v>
      </c>
      <c r="H190" s="24">
        <v>0</v>
      </c>
      <c r="I190" s="24">
        <v>200</v>
      </c>
      <c r="J190" s="24">
        <v>15</v>
      </c>
      <c r="K190" s="24">
        <v>0</v>
      </c>
    </row>
    <row r="191" spans="1:11" x14ac:dyDescent="0.3">
      <c r="A191" s="24" t="s">
        <v>2155</v>
      </c>
      <c r="B191" s="24">
        <v>187</v>
      </c>
      <c r="C191" s="24" t="str">
        <f t="shared" si="2"/>
        <v>melissa187</v>
      </c>
      <c r="D191" s="24">
        <v>3292</v>
      </c>
      <c r="E191" s="24">
        <v>2010</v>
      </c>
      <c r="F191" s="24">
        <v>80436</v>
      </c>
      <c r="G191" s="24">
        <v>0</v>
      </c>
      <c r="H191" s="24">
        <v>0</v>
      </c>
      <c r="I191" s="24">
        <v>200</v>
      </c>
      <c r="J191" s="24">
        <v>15</v>
      </c>
      <c r="K191" s="24">
        <v>0</v>
      </c>
    </row>
    <row r="192" spans="1:11" x14ac:dyDescent="0.3">
      <c r="A192" s="24" t="s">
        <v>2155</v>
      </c>
      <c r="B192" s="24">
        <v>188</v>
      </c>
      <c r="C192" s="24" t="str">
        <f t="shared" si="2"/>
        <v>melissa188</v>
      </c>
      <c r="D192" s="24">
        <v>3327</v>
      </c>
      <c r="E192" s="24">
        <v>2031</v>
      </c>
      <c r="F192" s="24">
        <v>81360</v>
      </c>
      <c r="G192" s="24">
        <v>0</v>
      </c>
      <c r="H192" s="24">
        <v>0</v>
      </c>
      <c r="I192" s="24">
        <v>200</v>
      </c>
      <c r="J192" s="24">
        <v>15</v>
      </c>
      <c r="K192" s="24">
        <v>0</v>
      </c>
    </row>
    <row r="193" spans="1:11" x14ac:dyDescent="0.3">
      <c r="A193" s="24" t="s">
        <v>2155</v>
      </c>
      <c r="B193" s="24">
        <v>189</v>
      </c>
      <c r="C193" s="24" t="str">
        <f t="shared" si="2"/>
        <v>melissa189</v>
      </c>
      <c r="D193" s="24">
        <v>3362</v>
      </c>
      <c r="E193" s="24">
        <v>2053</v>
      </c>
      <c r="F193" s="24">
        <v>82465</v>
      </c>
      <c r="G193" s="24">
        <v>0</v>
      </c>
      <c r="H193" s="24">
        <v>0</v>
      </c>
      <c r="I193" s="24">
        <v>200</v>
      </c>
      <c r="J193" s="24">
        <v>15</v>
      </c>
      <c r="K193" s="24">
        <v>0</v>
      </c>
    </row>
    <row r="194" spans="1:11" x14ac:dyDescent="0.3">
      <c r="A194" s="24" t="s">
        <v>2155</v>
      </c>
      <c r="B194" s="24">
        <v>190</v>
      </c>
      <c r="C194" s="24" t="str">
        <f t="shared" si="2"/>
        <v>melissa190</v>
      </c>
      <c r="D194" s="24">
        <v>3398</v>
      </c>
      <c r="E194" s="24">
        <v>2075</v>
      </c>
      <c r="F194" s="24">
        <v>83412</v>
      </c>
      <c r="G194" s="24">
        <v>0</v>
      </c>
      <c r="H194" s="24">
        <v>0</v>
      </c>
      <c r="I194" s="24">
        <v>200</v>
      </c>
      <c r="J194" s="24">
        <v>15</v>
      </c>
      <c r="K194" s="24">
        <v>0</v>
      </c>
    </row>
    <row r="195" spans="1:11" x14ac:dyDescent="0.3">
      <c r="A195" s="24" t="s">
        <v>2155</v>
      </c>
      <c r="B195" s="24">
        <v>191</v>
      </c>
      <c r="C195" s="24" t="str">
        <f t="shared" si="2"/>
        <v>melissa191</v>
      </c>
      <c r="D195" s="24">
        <v>3434</v>
      </c>
      <c r="E195" s="24">
        <v>2097</v>
      </c>
      <c r="F195" s="24">
        <v>84370</v>
      </c>
      <c r="G195" s="24">
        <v>0</v>
      </c>
      <c r="H195" s="24">
        <v>0</v>
      </c>
      <c r="I195" s="24">
        <v>200</v>
      </c>
      <c r="J195" s="24">
        <v>15</v>
      </c>
      <c r="K195" s="24">
        <v>0</v>
      </c>
    </row>
    <row r="196" spans="1:11" x14ac:dyDescent="0.3">
      <c r="A196" s="24" t="s">
        <v>2155</v>
      </c>
      <c r="B196" s="24">
        <v>192</v>
      </c>
      <c r="C196" s="24" t="str">
        <f t="shared" si="2"/>
        <v>melissa192</v>
      </c>
      <c r="D196" s="24">
        <v>3471</v>
      </c>
      <c r="E196" s="24">
        <v>2119</v>
      </c>
      <c r="F196" s="24">
        <v>85338</v>
      </c>
      <c r="G196" s="24">
        <v>0</v>
      </c>
      <c r="H196" s="24">
        <v>0</v>
      </c>
      <c r="I196" s="24">
        <v>200</v>
      </c>
      <c r="J196" s="24">
        <v>15</v>
      </c>
      <c r="K196" s="24">
        <v>0</v>
      </c>
    </row>
    <row r="197" spans="1:11" x14ac:dyDescent="0.3">
      <c r="A197" s="24" t="s">
        <v>2155</v>
      </c>
      <c r="B197" s="24">
        <v>193</v>
      </c>
      <c r="C197" s="24" t="str">
        <f t="shared" si="2"/>
        <v>melissa193</v>
      </c>
      <c r="D197" s="24">
        <v>3508</v>
      </c>
      <c r="E197" s="24">
        <v>2142</v>
      </c>
      <c r="F197" s="24">
        <v>86584</v>
      </c>
      <c r="G197" s="24">
        <v>0</v>
      </c>
      <c r="H197" s="24">
        <v>0</v>
      </c>
      <c r="I197" s="24">
        <v>200</v>
      </c>
      <c r="J197" s="24">
        <v>15</v>
      </c>
      <c r="K197" s="24">
        <v>0</v>
      </c>
    </row>
    <row r="198" spans="1:11" x14ac:dyDescent="0.3">
      <c r="A198" s="24" t="s">
        <v>2155</v>
      </c>
      <c r="B198" s="24">
        <v>194</v>
      </c>
      <c r="C198" s="24" t="str">
        <f t="shared" ref="C198:C261" si="3">A198&amp;B198</f>
        <v>melissa194</v>
      </c>
      <c r="D198" s="24">
        <v>3545</v>
      </c>
      <c r="E198" s="24">
        <v>2165</v>
      </c>
      <c r="F198" s="24">
        <v>87577</v>
      </c>
      <c r="G198" s="24">
        <v>0</v>
      </c>
      <c r="H198" s="24">
        <v>0</v>
      </c>
      <c r="I198" s="24">
        <v>200</v>
      </c>
      <c r="J198" s="24">
        <v>15</v>
      </c>
      <c r="K198" s="24">
        <v>0</v>
      </c>
    </row>
    <row r="199" spans="1:11" x14ac:dyDescent="0.3">
      <c r="A199" s="24" t="s">
        <v>2155</v>
      </c>
      <c r="B199" s="24">
        <v>195</v>
      </c>
      <c r="C199" s="24" t="str">
        <f t="shared" si="3"/>
        <v>melissa195</v>
      </c>
      <c r="D199" s="24">
        <v>3582</v>
      </c>
      <c r="E199" s="24">
        <v>2188</v>
      </c>
      <c r="F199" s="24">
        <v>88580</v>
      </c>
      <c r="G199" s="24">
        <v>0</v>
      </c>
      <c r="H199" s="24">
        <v>0</v>
      </c>
      <c r="I199" s="24">
        <v>200</v>
      </c>
      <c r="J199" s="24">
        <v>15</v>
      </c>
      <c r="K199" s="24">
        <v>0</v>
      </c>
    </row>
    <row r="200" spans="1:11" x14ac:dyDescent="0.3">
      <c r="A200" s="24" t="s">
        <v>2155</v>
      </c>
      <c r="B200" s="24">
        <v>196</v>
      </c>
      <c r="C200" s="24" t="str">
        <f t="shared" si="3"/>
        <v>melissa196</v>
      </c>
      <c r="D200" s="24">
        <v>3620</v>
      </c>
      <c r="E200" s="24">
        <v>2211</v>
      </c>
      <c r="F200" s="24">
        <v>89595</v>
      </c>
      <c r="G200" s="24">
        <v>0</v>
      </c>
      <c r="H200" s="24">
        <v>0</v>
      </c>
      <c r="I200" s="24">
        <v>200</v>
      </c>
      <c r="J200" s="24">
        <v>15</v>
      </c>
      <c r="K200" s="24">
        <v>0</v>
      </c>
    </row>
    <row r="201" spans="1:11" x14ac:dyDescent="0.3">
      <c r="A201" s="24" t="s">
        <v>2155</v>
      </c>
      <c r="B201" s="24">
        <v>197</v>
      </c>
      <c r="C201" s="24" t="str">
        <f t="shared" si="3"/>
        <v>melissa197</v>
      </c>
      <c r="D201" s="24">
        <v>3659</v>
      </c>
      <c r="E201" s="24">
        <v>2234</v>
      </c>
      <c r="F201" s="24">
        <v>90901</v>
      </c>
      <c r="G201" s="24">
        <v>0</v>
      </c>
      <c r="H201" s="24">
        <v>0</v>
      </c>
      <c r="I201" s="24">
        <v>200</v>
      </c>
      <c r="J201" s="24">
        <v>15</v>
      </c>
      <c r="K201" s="24">
        <v>0</v>
      </c>
    </row>
    <row r="202" spans="1:11" x14ac:dyDescent="0.3">
      <c r="A202" s="24" t="s">
        <v>2155</v>
      </c>
      <c r="B202" s="24">
        <v>198</v>
      </c>
      <c r="C202" s="24" t="str">
        <f t="shared" si="3"/>
        <v>melissa198</v>
      </c>
      <c r="D202" s="24">
        <v>3698</v>
      </c>
      <c r="E202" s="24">
        <v>2258</v>
      </c>
      <c r="F202" s="24">
        <v>91941</v>
      </c>
      <c r="G202" s="24">
        <v>0</v>
      </c>
      <c r="H202" s="24">
        <v>0</v>
      </c>
      <c r="I202" s="24">
        <v>200</v>
      </c>
      <c r="J202" s="24">
        <v>15</v>
      </c>
      <c r="K202" s="24">
        <v>0</v>
      </c>
    </row>
    <row r="203" spans="1:11" x14ac:dyDescent="0.3">
      <c r="A203" s="24" t="s">
        <v>2155</v>
      </c>
      <c r="B203" s="24">
        <v>199</v>
      </c>
      <c r="C203" s="24" t="str">
        <f t="shared" si="3"/>
        <v>melissa199</v>
      </c>
      <c r="D203" s="24">
        <v>3737</v>
      </c>
      <c r="E203" s="24">
        <v>2282</v>
      </c>
      <c r="F203" s="24">
        <v>92993</v>
      </c>
      <c r="G203" s="24">
        <v>0</v>
      </c>
      <c r="H203" s="24">
        <v>0</v>
      </c>
      <c r="I203" s="24">
        <v>200</v>
      </c>
      <c r="J203" s="24">
        <v>15</v>
      </c>
      <c r="K203" s="24">
        <v>0</v>
      </c>
    </row>
    <row r="204" spans="1:11" x14ac:dyDescent="0.3">
      <c r="A204" s="24" t="s">
        <v>2155</v>
      </c>
      <c r="B204" s="24">
        <v>200</v>
      </c>
      <c r="C204" s="24" t="str">
        <f t="shared" si="3"/>
        <v>melissa200</v>
      </c>
      <c r="D204" s="24">
        <v>3776</v>
      </c>
      <c r="E204" s="24">
        <v>2306</v>
      </c>
      <c r="F204" s="24">
        <v>94056</v>
      </c>
      <c r="G204" s="24">
        <v>0</v>
      </c>
      <c r="H204" s="24">
        <v>0</v>
      </c>
      <c r="I204" s="24">
        <v>200</v>
      </c>
      <c r="J204" s="24">
        <v>15</v>
      </c>
      <c r="K204" s="24">
        <v>0</v>
      </c>
    </row>
    <row r="205" spans="1:11" x14ac:dyDescent="0.3">
      <c r="A205" s="24" t="s">
        <v>2155</v>
      </c>
      <c r="B205" s="24">
        <v>201</v>
      </c>
      <c r="C205" s="24" t="str">
        <f t="shared" si="3"/>
        <v>melissa201</v>
      </c>
      <c r="D205" s="24">
        <v>4118</v>
      </c>
      <c r="E205" s="24">
        <v>2515</v>
      </c>
      <c r="F205" s="24">
        <v>103891</v>
      </c>
      <c r="G205" s="24">
        <v>0</v>
      </c>
      <c r="H205" s="24">
        <v>0</v>
      </c>
      <c r="I205" s="24">
        <v>200</v>
      </c>
      <c r="J205" s="24">
        <v>15</v>
      </c>
      <c r="K205" s="24">
        <v>0</v>
      </c>
    </row>
    <row r="206" spans="1:11" x14ac:dyDescent="0.3">
      <c r="A206" s="24" t="s">
        <v>2155</v>
      </c>
      <c r="B206" s="24">
        <v>202</v>
      </c>
      <c r="C206" s="24" t="str">
        <f t="shared" si="3"/>
        <v>melissa202</v>
      </c>
      <c r="D206" s="24">
        <v>4162</v>
      </c>
      <c r="E206" s="24">
        <v>2541</v>
      </c>
      <c r="F206" s="24">
        <v>105186</v>
      </c>
      <c r="G206" s="24">
        <v>0</v>
      </c>
      <c r="H206" s="24">
        <v>0</v>
      </c>
      <c r="I206" s="24">
        <v>200</v>
      </c>
      <c r="J206" s="24">
        <v>15</v>
      </c>
      <c r="K206" s="24">
        <v>0</v>
      </c>
    </row>
    <row r="207" spans="1:11" x14ac:dyDescent="0.3">
      <c r="A207" s="24" t="s">
        <v>2155</v>
      </c>
      <c r="B207" s="24">
        <v>203</v>
      </c>
      <c r="C207" s="24" t="str">
        <f t="shared" si="3"/>
        <v>melissa203</v>
      </c>
      <c r="D207" s="24">
        <v>4206</v>
      </c>
      <c r="E207" s="24">
        <v>2568</v>
      </c>
      <c r="F207" s="24">
        <v>106460</v>
      </c>
      <c r="G207" s="24">
        <v>0</v>
      </c>
      <c r="H207" s="24">
        <v>0</v>
      </c>
      <c r="I207" s="24">
        <v>200</v>
      </c>
      <c r="J207" s="24">
        <v>15</v>
      </c>
      <c r="K207" s="24">
        <v>0</v>
      </c>
    </row>
    <row r="208" spans="1:11" x14ac:dyDescent="0.3">
      <c r="A208" s="24" t="s">
        <v>2155</v>
      </c>
      <c r="B208" s="24">
        <v>204</v>
      </c>
      <c r="C208" s="24" t="str">
        <f t="shared" si="3"/>
        <v>melissa204</v>
      </c>
      <c r="D208" s="24">
        <v>4250</v>
      </c>
      <c r="E208" s="24">
        <v>2595</v>
      </c>
      <c r="F208" s="24">
        <v>107749</v>
      </c>
      <c r="G208" s="24">
        <v>0</v>
      </c>
      <c r="H208" s="24">
        <v>0</v>
      </c>
      <c r="I208" s="24">
        <v>200</v>
      </c>
      <c r="J208" s="24">
        <v>15</v>
      </c>
      <c r="K208" s="24">
        <v>0</v>
      </c>
    </row>
    <row r="209" spans="1:11" x14ac:dyDescent="0.3">
      <c r="A209" s="24" t="s">
        <v>2155</v>
      </c>
      <c r="B209" s="24">
        <v>205</v>
      </c>
      <c r="C209" s="24" t="str">
        <f t="shared" si="3"/>
        <v>melissa205</v>
      </c>
      <c r="D209" s="24">
        <v>4295</v>
      </c>
      <c r="E209" s="24">
        <v>2623</v>
      </c>
      <c r="F209" s="24">
        <v>109498</v>
      </c>
      <c r="G209" s="24">
        <v>0</v>
      </c>
      <c r="H209" s="24">
        <v>0</v>
      </c>
      <c r="I209" s="24">
        <v>200</v>
      </c>
      <c r="J209" s="24">
        <v>15</v>
      </c>
      <c r="K209" s="24">
        <v>0</v>
      </c>
    </row>
    <row r="210" spans="1:11" x14ac:dyDescent="0.3">
      <c r="A210" s="24" t="s">
        <v>2155</v>
      </c>
      <c r="B210" s="24">
        <v>206</v>
      </c>
      <c r="C210" s="24" t="str">
        <f t="shared" si="3"/>
        <v>melissa206</v>
      </c>
      <c r="D210" s="24">
        <v>4340</v>
      </c>
      <c r="E210" s="24">
        <v>2650</v>
      </c>
      <c r="F210" s="24">
        <v>110936</v>
      </c>
      <c r="G210" s="24">
        <v>0</v>
      </c>
      <c r="H210" s="24">
        <v>0</v>
      </c>
      <c r="I210" s="24">
        <v>200</v>
      </c>
      <c r="J210" s="24">
        <v>15</v>
      </c>
      <c r="K210" s="24">
        <v>0</v>
      </c>
    </row>
    <row r="211" spans="1:11" x14ac:dyDescent="0.3">
      <c r="A211" s="24" t="s">
        <v>2155</v>
      </c>
      <c r="B211" s="24">
        <v>207</v>
      </c>
      <c r="C211" s="24" t="str">
        <f t="shared" si="3"/>
        <v>melissa207</v>
      </c>
      <c r="D211" s="24">
        <v>4386</v>
      </c>
      <c r="E211" s="24">
        <v>2678</v>
      </c>
      <c r="F211" s="24">
        <v>112392</v>
      </c>
      <c r="G211" s="24">
        <v>0</v>
      </c>
      <c r="H211" s="24">
        <v>0</v>
      </c>
      <c r="I211" s="24">
        <v>200</v>
      </c>
      <c r="J211" s="24">
        <v>15</v>
      </c>
      <c r="K211" s="24">
        <v>0</v>
      </c>
    </row>
    <row r="212" spans="1:11" x14ac:dyDescent="0.3">
      <c r="A212" s="24" t="s">
        <v>2155</v>
      </c>
      <c r="B212" s="24">
        <v>208</v>
      </c>
      <c r="C212" s="24" t="str">
        <f t="shared" si="3"/>
        <v>melissa208</v>
      </c>
      <c r="D212" s="24">
        <v>4432</v>
      </c>
      <c r="E212" s="24">
        <v>2706</v>
      </c>
      <c r="F212" s="24">
        <v>113828</v>
      </c>
      <c r="G212" s="24">
        <v>0</v>
      </c>
      <c r="H212" s="24">
        <v>0</v>
      </c>
      <c r="I212" s="24">
        <v>200</v>
      </c>
      <c r="J212" s="24">
        <v>15</v>
      </c>
      <c r="K212" s="24">
        <v>0</v>
      </c>
    </row>
    <row r="213" spans="1:11" x14ac:dyDescent="0.3">
      <c r="A213" s="24" t="s">
        <v>2155</v>
      </c>
      <c r="B213" s="24">
        <v>209</v>
      </c>
      <c r="C213" s="24" t="str">
        <f t="shared" si="3"/>
        <v>melissa209</v>
      </c>
      <c r="D213" s="24">
        <v>4479</v>
      </c>
      <c r="E213" s="24">
        <v>2735</v>
      </c>
      <c r="F213" s="24">
        <v>115360</v>
      </c>
      <c r="G213" s="24">
        <v>0</v>
      </c>
      <c r="H213" s="24">
        <v>0</v>
      </c>
      <c r="I213" s="24">
        <v>200</v>
      </c>
      <c r="J213" s="24">
        <v>15</v>
      </c>
      <c r="K213" s="24">
        <v>0</v>
      </c>
    </row>
    <row r="214" spans="1:11" x14ac:dyDescent="0.3">
      <c r="A214" s="24" t="s">
        <v>2155</v>
      </c>
      <c r="B214" s="24">
        <v>210</v>
      </c>
      <c r="C214" s="24" t="str">
        <f t="shared" si="3"/>
        <v>melissa210</v>
      </c>
      <c r="D214" s="24">
        <v>4526</v>
      </c>
      <c r="E214" s="24">
        <v>2764</v>
      </c>
      <c r="F214" s="24">
        <v>116833</v>
      </c>
      <c r="G214" s="24">
        <v>0</v>
      </c>
      <c r="H214" s="24">
        <v>0</v>
      </c>
      <c r="I214" s="24">
        <v>200</v>
      </c>
      <c r="J214" s="24">
        <v>15</v>
      </c>
      <c r="K214" s="24">
        <v>0</v>
      </c>
    </row>
    <row r="215" spans="1:11" x14ac:dyDescent="0.3">
      <c r="A215" s="24" t="s">
        <v>2155</v>
      </c>
      <c r="B215" s="24">
        <v>211</v>
      </c>
      <c r="C215" s="24" t="str">
        <f t="shared" si="3"/>
        <v>melissa211</v>
      </c>
      <c r="D215" s="24">
        <v>4573</v>
      </c>
      <c r="E215" s="24">
        <v>2793</v>
      </c>
      <c r="F215" s="24">
        <v>118364</v>
      </c>
      <c r="G215" s="24">
        <v>0</v>
      </c>
      <c r="H215" s="24">
        <v>0</v>
      </c>
      <c r="I215" s="24">
        <v>200</v>
      </c>
      <c r="J215" s="24">
        <v>15</v>
      </c>
      <c r="K215" s="24">
        <v>0</v>
      </c>
    </row>
    <row r="216" spans="1:11" x14ac:dyDescent="0.3">
      <c r="A216" s="24" t="s">
        <v>2155</v>
      </c>
      <c r="B216" s="24">
        <v>212</v>
      </c>
      <c r="C216" s="24" t="str">
        <f t="shared" si="3"/>
        <v>melissa212</v>
      </c>
      <c r="D216" s="24">
        <v>4621</v>
      </c>
      <c r="E216" s="24">
        <v>2822</v>
      </c>
      <c r="F216" s="24">
        <v>119915</v>
      </c>
      <c r="G216" s="24">
        <v>0</v>
      </c>
      <c r="H216" s="24">
        <v>0</v>
      </c>
      <c r="I216" s="24">
        <v>200</v>
      </c>
      <c r="J216" s="24">
        <v>15</v>
      </c>
      <c r="K216" s="24">
        <v>0</v>
      </c>
    </row>
    <row r="217" spans="1:11" x14ac:dyDescent="0.3">
      <c r="A217" s="24" t="s">
        <v>2155</v>
      </c>
      <c r="B217" s="24">
        <v>213</v>
      </c>
      <c r="C217" s="24" t="str">
        <f t="shared" si="3"/>
        <v>melissa213</v>
      </c>
      <c r="D217" s="24">
        <v>4670</v>
      </c>
      <c r="E217" s="24">
        <v>2852</v>
      </c>
      <c r="F217" s="24">
        <v>121485</v>
      </c>
      <c r="G217" s="24">
        <v>0</v>
      </c>
      <c r="H217" s="24">
        <v>0</v>
      </c>
      <c r="I217" s="24">
        <v>200</v>
      </c>
      <c r="J217" s="24">
        <v>15</v>
      </c>
      <c r="K217" s="24">
        <v>0</v>
      </c>
    </row>
    <row r="218" spans="1:11" x14ac:dyDescent="0.3">
      <c r="A218" s="24" t="s">
        <v>2155</v>
      </c>
      <c r="B218" s="24">
        <v>214</v>
      </c>
      <c r="C218" s="24" t="str">
        <f t="shared" si="3"/>
        <v>melissa214</v>
      </c>
      <c r="D218" s="24">
        <v>4719</v>
      </c>
      <c r="E218" s="24">
        <v>2882</v>
      </c>
      <c r="F218" s="24">
        <v>123076</v>
      </c>
      <c r="G218" s="24">
        <v>0</v>
      </c>
      <c r="H218" s="24">
        <v>0</v>
      </c>
      <c r="I218" s="24">
        <v>200</v>
      </c>
      <c r="J218" s="24">
        <v>15</v>
      </c>
      <c r="K218" s="24">
        <v>0</v>
      </c>
    </row>
    <row r="219" spans="1:11" x14ac:dyDescent="0.3">
      <c r="A219" s="24" t="s">
        <v>2155</v>
      </c>
      <c r="B219" s="24">
        <v>215</v>
      </c>
      <c r="C219" s="24" t="str">
        <f t="shared" si="3"/>
        <v>melissa215</v>
      </c>
      <c r="D219" s="24">
        <v>4768</v>
      </c>
      <c r="E219" s="24">
        <v>2912</v>
      </c>
      <c r="F219" s="24">
        <v>124644</v>
      </c>
      <c r="G219" s="24">
        <v>0</v>
      </c>
      <c r="H219" s="24">
        <v>0</v>
      </c>
      <c r="I219" s="24">
        <v>200</v>
      </c>
      <c r="J219" s="24">
        <v>15</v>
      </c>
      <c r="K219" s="24">
        <v>0</v>
      </c>
    </row>
    <row r="220" spans="1:11" x14ac:dyDescent="0.3">
      <c r="A220" s="24" t="s">
        <v>2155</v>
      </c>
      <c r="B220" s="24">
        <v>216</v>
      </c>
      <c r="C220" s="24" t="str">
        <f t="shared" si="3"/>
        <v>melissa216</v>
      </c>
      <c r="D220" s="24">
        <v>4818</v>
      </c>
      <c r="E220" s="24">
        <v>2942</v>
      </c>
      <c r="F220" s="24">
        <v>126275</v>
      </c>
      <c r="G220" s="24">
        <v>0</v>
      </c>
      <c r="H220" s="24">
        <v>0</v>
      </c>
      <c r="I220" s="24">
        <v>200</v>
      </c>
      <c r="J220" s="24">
        <v>15</v>
      </c>
      <c r="K220" s="24">
        <v>0</v>
      </c>
    </row>
    <row r="221" spans="1:11" x14ac:dyDescent="0.3">
      <c r="A221" s="24" t="s">
        <v>2155</v>
      </c>
      <c r="B221" s="24">
        <v>217</v>
      </c>
      <c r="C221" s="24" t="str">
        <f t="shared" si="3"/>
        <v>melissa217</v>
      </c>
      <c r="D221" s="24">
        <v>4869</v>
      </c>
      <c r="E221" s="24">
        <v>2973</v>
      </c>
      <c r="F221" s="24">
        <v>127794</v>
      </c>
      <c r="G221" s="24">
        <v>0</v>
      </c>
      <c r="H221" s="24">
        <v>0</v>
      </c>
      <c r="I221" s="24">
        <v>200</v>
      </c>
      <c r="J221" s="24">
        <v>15</v>
      </c>
      <c r="K221" s="24">
        <v>0</v>
      </c>
    </row>
    <row r="222" spans="1:11" x14ac:dyDescent="0.3">
      <c r="A222" s="24" t="s">
        <v>2155</v>
      </c>
      <c r="B222" s="24">
        <v>218</v>
      </c>
      <c r="C222" s="24" t="str">
        <f t="shared" si="3"/>
        <v>melissa218</v>
      </c>
      <c r="D222" s="24">
        <v>4920</v>
      </c>
      <c r="E222" s="24">
        <v>3004</v>
      </c>
      <c r="F222" s="24">
        <v>129376</v>
      </c>
      <c r="G222" s="24">
        <v>0</v>
      </c>
      <c r="H222" s="24">
        <v>0</v>
      </c>
      <c r="I222" s="24">
        <v>200</v>
      </c>
      <c r="J222" s="24">
        <v>15</v>
      </c>
      <c r="K222" s="24">
        <v>0</v>
      </c>
    </row>
    <row r="223" spans="1:11" x14ac:dyDescent="0.3">
      <c r="A223" s="24" t="s">
        <v>2155</v>
      </c>
      <c r="B223" s="24">
        <v>219</v>
      </c>
      <c r="C223" s="24" t="str">
        <f t="shared" si="3"/>
        <v>melissa219</v>
      </c>
      <c r="D223" s="24">
        <v>4971</v>
      </c>
      <c r="E223" s="24">
        <v>3036</v>
      </c>
      <c r="F223" s="24">
        <v>130932</v>
      </c>
      <c r="G223" s="24">
        <v>0</v>
      </c>
      <c r="H223" s="24">
        <v>0</v>
      </c>
      <c r="I223" s="24">
        <v>200</v>
      </c>
      <c r="J223" s="24">
        <v>15</v>
      </c>
      <c r="K223" s="24">
        <v>0</v>
      </c>
    </row>
    <row r="224" spans="1:11" x14ac:dyDescent="0.3">
      <c r="A224" s="24" t="s">
        <v>2155</v>
      </c>
      <c r="B224" s="24">
        <v>220</v>
      </c>
      <c r="C224" s="24" t="str">
        <f t="shared" si="3"/>
        <v>melissa220</v>
      </c>
      <c r="D224" s="24">
        <v>5023</v>
      </c>
      <c r="E224" s="24">
        <v>3067</v>
      </c>
      <c r="F224" s="24">
        <v>132506</v>
      </c>
      <c r="G224" s="24">
        <v>0</v>
      </c>
      <c r="H224" s="24">
        <v>0</v>
      </c>
      <c r="I224" s="24">
        <v>200</v>
      </c>
      <c r="J224" s="24">
        <v>15</v>
      </c>
      <c r="K224" s="24">
        <v>0</v>
      </c>
    </row>
    <row r="225" spans="1:11" x14ac:dyDescent="0.3">
      <c r="A225" s="24" t="s">
        <v>2155</v>
      </c>
      <c r="B225" s="24">
        <v>221</v>
      </c>
      <c r="C225" s="24" t="str">
        <f t="shared" si="3"/>
        <v>melissa221</v>
      </c>
      <c r="D225" s="24">
        <v>5477</v>
      </c>
      <c r="E225" s="24">
        <v>3345</v>
      </c>
      <c r="F225" s="24">
        <v>145938</v>
      </c>
      <c r="G225" s="24">
        <v>0</v>
      </c>
      <c r="H225" s="24">
        <v>0</v>
      </c>
      <c r="I225" s="24">
        <v>200</v>
      </c>
      <c r="J225" s="24">
        <v>15</v>
      </c>
      <c r="K225" s="24">
        <v>0</v>
      </c>
    </row>
    <row r="226" spans="1:11" x14ac:dyDescent="0.3">
      <c r="A226" s="24" t="s">
        <v>2155</v>
      </c>
      <c r="B226" s="24">
        <v>222</v>
      </c>
      <c r="C226" s="24" t="str">
        <f t="shared" si="3"/>
        <v>melissa222</v>
      </c>
      <c r="D226" s="24">
        <v>5534</v>
      </c>
      <c r="E226" s="24">
        <v>3380</v>
      </c>
      <c r="F226" s="24">
        <v>147833</v>
      </c>
      <c r="G226" s="24">
        <v>0</v>
      </c>
      <c r="H226" s="24">
        <v>0</v>
      </c>
      <c r="I226" s="24">
        <v>200</v>
      </c>
      <c r="J226" s="24">
        <v>15</v>
      </c>
      <c r="K226" s="24">
        <v>0</v>
      </c>
    </row>
    <row r="227" spans="1:11" x14ac:dyDescent="0.3">
      <c r="A227" s="24" t="s">
        <v>2155</v>
      </c>
      <c r="B227" s="24">
        <v>223</v>
      </c>
      <c r="C227" s="24" t="str">
        <f t="shared" si="3"/>
        <v>melissa223</v>
      </c>
      <c r="D227" s="24">
        <v>5592</v>
      </c>
      <c r="E227" s="24">
        <v>3415</v>
      </c>
      <c r="F227" s="24">
        <v>149669</v>
      </c>
      <c r="G227" s="24">
        <v>0</v>
      </c>
      <c r="H227" s="24">
        <v>0</v>
      </c>
      <c r="I227" s="24">
        <v>200</v>
      </c>
      <c r="J227" s="24">
        <v>15</v>
      </c>
      <c r="K227" s="24">
        <v>0</v>
      </c>
    </row>
    <row r="228" spans="1:11" x14ac:dyDescent="0.3">
      <c r="A228" s="24" t="s">
        <v>2155</v>
      </c>
      <c r="B228" s="24">
        <v>224</v>
      </c>
      <c r="C228" s="24" t="str">
        <f t="shared" si="3"/>
        <v>melissa224</v>
      </c>
      <c r="D228" s="24">
        <v>5650</v>
      </c>
      <c r="E228" s="24">
        <v>3450</v>
      </c>
      <c r="F228" s="24">
        <v>151610</v>
      </c>
      <c r="G228" s="24">
        <v>0</v>
      </c>
      <c r="H228" s="24">
        <v>0</v>
      </c>
      <c r="I228" s="24">
        <v>200</v>
      </c>
      <c r="J228" s="24">
        <v>15</v>
      </c>
      <c r="K228" s="24">
        <v>0</v>
      </c>
    </row>
    <row r="229" spans="1:11" x14ac:dyDescent="0.3">
      <c r="A229" s="24" t="s">
        <v>2155</v>
      </c>
      <c r="B229" s="24">
        <v>225</v>
      </c>
      <c r="C229" s="24" t="str">
        <f t="shared" si="3"/>
        <v>melissa225</v>
      </c>
      <c r="D229" s="24">
        <v>5709</v>
      </c>
      <c r="E229" s="24">
        <v>3486</v>
      </c>
      <c r="F229" s="24">
        <v>153575</v>
      </c>
      <c r="G229" s="24">
        <v>0</v>
      </c>
      <c r="H229" s="24">
        <v>0</v>
      </c>
      <c r="I229" s="24">
        <v>200</v>
      </c>
      <c r="J229" s="24">
        <v>15</v>
      </c>
      <c r="K229" s="24">
        <v>0</v>
      </c>
    </row>
    <row r="230" spans="1:11" x14ac:dyDescent="0.3">
      <c r="A230" s="24" t="s">
        <v>2155</v>
      </c>
      <c r="B230" s="24">
        <v>226</v>
      </c>
      <c r="C230" s="24" t="str">
        <f t="shared" si="3"/>
        <v>melissa226</v>
      </c>
      <c r="D230" s="24">
        <v>5769</v>
      </c>
      <c r="E230" s="24">
        <v>3523</v>
      </c>
      <c r="F230" s="24">
        <v>155480</v>
      </c>
      <c r="G230" s="24">
        <v>0</v>
      </c>
      <c r="H230" s="24">
        <v>0</v>
      </c>
      <c r="I230" s="24">
        <v>200</v>
      </c>
      <c r="J230" s="24">
        <v>15</v>
      </c>
      <c r="K230" s="24">
        <v>0</v>
      </c>
    </row>
    <row r="231" spans="1:11" x14ac:dyDescent="0.3">
      <c r="A231" s="24" t="s">
        <v>2155</v>
      </c>
      <c r="B231" s="24">
        <v>227</v>
      </c>
      <c r="C231" s="24" t="str">
        <f t="shared" si="3"/>
        <v>melissa227</v>
      </c>
      <c r="D231" s="24">
        <v>5829</v>
      </c>
      <c r="E231" s="24">
        <v>3559</v>
      </c>
      <c r="F231" s="24">
        <v>157493</v>
      </c>
      <c r="G231" s="24">
        <v>0</v>
      </c>
      <c r="H231" s="24">
        <v>0</v>
      </c>
      <c r="I231" s="24">
        <v>200</v>
      </c>
      <c r="J231" s="24">
        <v>15</v>
      </c>
      <c r="K231" s="24">
        <v>0</v>
      </c>
    </row>
    <row r="232" spans="1:11" x14ac:dyDescent="0.3">
      <c r="A232" s="24" t="s">
        <v>2155</v>
      </c>
      <c r="B232" s="24">
        <v>228</v>
      </c>
      <c r="C232" s="24" t="str">
        <f t="shared" si="3"/>
        <v>melissa228</v>
      </c>
      <c r="D232" s="24">
        <v>5889</v>
      </c>
      <c r="E232" s="24">
        <v>3596</v>
      </c>
      <c r="F232" s="24">
        <v>159445</v>
      </c>
      <c r="G232" s="24">
        <v>0</v>
      </c>
      <c r="H232" s="24">
        <v>0</v>
      </c>
      <c r="I232" s="24">
        <v>200</v>
      </c>
      <c r="J232" s="24">
        <v>15</v>
      </c>
      <c r="K232" s="24">
        <v>0</v>
      </c>
    </row>
    <row r="233" spans="1:11" x14ac:dyDescent="0.3">
      <c r="A233" s="24" t="s">
        <v>2155</v>
      </c>
      <c r="B233" s="24">
        <v>229</v>
      </c>
      <c r="C233" s="24" t="str">
        <f t="shared" si="3"/>
        <v>melissa229</v>
      </c>
      <c r="D233" s="24">
        <v>5951</v>
      </c>
      <c r="E233" s="24">
        <v>3634</v>
      </c>
      <c r="F233" s="24">
        <v>161508</v>
      </c>
      <c r="G233" s="24">
        <v>0</v>
      </c>
      <c r="H233" s="24">
        <v>0</v>
      </c>
      <c r="I233" s="24">
        <v>200</v>
      </c>
      <c r="J233" s="24">
        <v>15</v>
      </c>
      <c r="K233" s="24">
        <v>0</v>
      </c>
    </row>
    <row r="234" spans="1:11" x14ac:dyDescent="0.3">
      <c r="A234" s="24" t="s">
        <v>2155</v>
      </c>
      <c r="B234" s="24">
        <v>230</v>
      </c>
      <c r="C234" s="24" t="str">
        <f t="shared" si="3"/>
        <v>melissa230</v>
      </c>
      <c r="D234" s="24">
        <v>6012</v>
      </c>
      <c r="E234" s="24">
        <v>3672</v>
      </c>
      <c r="F234" s="24">
        <v>163507</v>
      </c>
      <c r="G234" s="24">
        <v>0</v>
      </c>
      <c r="H234" s="24">
        <v>0</v>
      </c>
      <c r="I234" s="24">
        <v>200</v>
      </c>
      <c r="J234" s="24">
        <v>15</v>
      </c>
      <c r="K234" s="24">
        <v>0</v>
      </c>
    </row>
    <row r="235" spans="1:11" x14ac:dyDescent="0.3">
      <c r="A235" s="24" t="s">
        <v>2155</v>
      </c>
      <c r="B235" s="24">
        <v>231</v>
      </c>
      <c r="C235" s="24" t="str">
        <f t="shared" si="3"/>
        <v>melissa231</v>
      </c>
      <c r="D235" s="24">
        <v>6075</v>
      </c>
      <c r="E235" s="24">
        <v>3710</v>
      </c>
      <c r="F235" s="24">
        <v>165621</v>
      </c>
      <c r="G235" s="24">
        <v>0</v>
      </c>
      <c r="H235" s="24">
        <v>0</v>
      </c>
      <c r="I235" s="24">
        <v>200</v>
      </c>
      <c r="J235" s="24">
        <v>15</v>
      </c>
      <c r="K235" s="24">
        <v>0</v>
      </c>
    </row>
    <row r="236" spans="1:11" x14ac:dyDescent="0.3">
      <c r="A236" s="24" t="s">
        <v>2155</v>
      </c>
      <c r="B236" s="24">
        <v>232</v>
      </c>
      <c r="C236" s="24" t="str">
        <f t="shared" si="3"/>
        <v>melissa232</v>
      </c>
      <c r="D236" s="24">
        <v>6138</v>
      </c>
      <c r="E236" s="24">
        <v>3748</v>
      </c>
      <c r="F236" s="24">
        <v>167761</v>
      </c>
      <c r="G236" s="24">
        <v>0</v>
      </c>
      <c r="H236" s="24">
        <v>0</v>
      </c>
      <c r="I236" s="24">
        <v>200</v>
      </c>
      <c r="J236" s="24">
        <v>15</v>
      </c>
      <c r="K236" s="24">
        <v>0</v>
      </c>
    </row>
    <row r="237" spans="1:11" x14ac:dyDescent="0.3">
      <c r="A237" s="24" t="s">
        <v>2155</v>
      </c>
      <c r="B237" s="24">
        <v>233</v>
      </c>
      <c r="C237" s="24" t="str">
        <f t="shared" si="3"/>
        <v>melissa233</v>
      </c>
      <c r="D237" s="24">
        <v>6202</v>
      </c>
      <c r="E237" s="24">
        <v>3787</v>
      </c>
      <c r="F237" s="24">
        <v>169834</v>
      </c>
      <c r="G237" s="24">
        <v>0</v>
      </c>
      <c r="H237" s="24">
        <v>0</v>
      </c>
      <c r="I237" s="24">
        <v>200</v>
      </c>
      <c r="J237" s="24">
        <v>15</v>
      </c>
      <c r="K237" s="24">
        <v>0</v>
      </c>
    </row>
    <row r="238" spans="1:11" x14ac:dyDescent="0.3">
      <c r="A238" s="24" t="s">
        <v>2155</v>
      </c>
      <c r="B238" s="24">
        <v>234</v>
      </c>
      <c r="C238" s="24" t="str">
        <f t="shared" si="3"/>
        <v>melissa234</v>
      </c>
      <c r="D238" s="24">
        <v>6266</v>
      </c>
      <c r="E238" s="24">
        <v>3826</v>
      </c>
      <c r="F238" s="24">
        <v>172026</v>
      </c>
      <c r="G238" s="24">
        <v>0</v>
      </c>
      <c r="H238" s="24">
        <v>0</v>
      </c>
      <c r="I238" s="24">
        <v>200</v>
      </c>
      <c r="J238" s="24">
        <v>15</v>
      </c>
      <c r="K238" s="24">
        <v>0</v>
      </c>
    </row>
    <row r="239" spans="1:11" x14ac:dyDescent="0.3">
      <c r="A239" s="24" t="s">
        <v>2155</v>
      </c>
      <c r="B239" s="24">
        <v>235</v>
      </c>
      <c r="C239" s="24" t="str">
        <f t="shared" si="3"/>
        <v>melissa235</v>
      </c>
      <c r="D239" s="24">
        <v>6331</v>
      </c>
      <c r="E239" s="24">
        <v>3866</v>
      </c>
      <c r="F239" s="24">
        <v>174151</v>
      </c>
      <c r="G239" s="24">
        <v>0</v>
      </c>
      <c r="H239" s="24">
        <v>0</v>
      </c>
      <c r="I239" s="24">
        <v>200</v>
      </c>
      <c r="J239" s="24">
        <v>15</v>
      </c>
      <c r="K239" s="24">
        <v>0</v>
      </c>
    </row>
    <row r="240" spans="1:11" x14ac:dyDescent="0.3">
      <c r="A240" s="24" t="s">
        <v>2155</v>
      </c>
      <c r="B240" s="24">
        <v>236</v>
      </c>
      <c r="C240" s="24" t="str">
        <f t="shared" si="3"/>
        <v>melissa236</v>
      </c>
      <c r="D240" s="24">
        <v>6396</v>
      </c>
      <c r="E240" s="24">
        <v>3906</v>
      </c>
      <c r="F240" s="24">
        <v>176397</v>
      </c>
      <c r="G240" s="24">
        <v>0</v>
      </c>
      <c r="H240" s="24">
        <v>0</v>
      </c>
      <c r="I240" s="24">
        <v>200</v>
      </c>
      <c r="J240" s="24">
        <v>15</v>
      </c>
      <c r="K240" s="24">
        <v>0</v>
      </c>
    </row>
    <row r="241" spans="1:11" x14ac:dyDescent="0.3">
      <c r="A241" s="24" t="s">
        <v>2155</v>
      </c>
      <c r="B241" s="24">
        <v>237</v>
      </c>
      <c r="C241" s="24" t="str">
        <f t="shared" si="3"/>
        <v>melissa237</v>
      </c>
      <c r="D241" s="24">
        <v>6462</v>
      </c>
      <c r="E241" s="24">
        <v>3946</v>
      </c>
      <c r="F241" s="24">
        <v>178573</v>
      </c>
      <c r="G241" s="24">
        <v>0</v>
      </c>
      <c r="H241" s="24">
        <v>0</v>
      </c>
      <c r="I241" s="24">
        <v>200</v>
      </c>
      <c r="J241" s="24">
        <v>15</v>
      </c>
      <c r="K241" s="24">
        <v>0</v>
      </c>
    </row>
    <row r="242" spans="1:11" x14ac:dyDescent="0.3">
      <c r="A242" s="24" t="s">
        <v>2155</v>
      </c>
      <c r="B242" s="24">
        <v>238</v>
      </c>
      <c r="C242" s="24" t="str">
        <f t="shared" si="3"/>
        <v>melissa238</v>
      </c>
      <c r="D242" s="24">
        <v>6529</v>
      </c>
      <c r="E242" s="24">
        <v>3987</v>
      </c>
      <c r="F242" s="24">
        <v>180873</v>
      </c>
      <c r="G242" s="24">
        <v>0</v>
      </c>
      <c r="H242" s="24">
        <v>0</v>
      </c>
      <c r="I242" s="24">
        <v>200</v>
      </c>
      <c r="J242" s="24">
        <v>15</v>
      </c>
      <c r="K242" s="24">
        <v>0</v>
      </c>
    </row>
    <row r="243" spans="1:11" x14ac:dyDescent="0.3">
      <c r="A243" s="24" t="s">
        <v>2155</v>
      </c>
      <c r="B243" s="24">
        <v>239</v>
      </c>
      <c r="C243" s="24" t="str">
        <f t="shared" si="3"/>
        <v>melissa239</v>
      </c>
      <c r="D243" s="24">
        <v>6597</v>
      </c>
      <c r="E243" s="24">
        <v>4028</v>
      </c>
      <c r="F243" s="24">
        <v>183103</v>
      </c>
      <c r="G243" s="24">
        <v>0</v>
      </c>
      <c r="H243" s="24">
        <v>0</v>
      </c>
      <c r="I243" s="24">
        <v>200</v>
      </c>
      <c r="J243" s="24">
        <v>15</v>
      </c>
      <c r="K243" s="24">
        <v>0</v>
      </c>
    </row>
    <row r="244" spans="1:11" x14ac:dyDescent="0.3">
      <c r="A244" s="24" t="s">
        <v>2155</v>
      </c>
      <c r="B244" s="24">
        <v>240</v>
      </c>
      <c r="C244" s="24" t="str">
        <f t="shared" si="3"/>
        <v>melissa240</v>
      </c>
      <c r="D244" s="24">
        <v>6665</v>
      </c>
      <c r="E244" s="24">
        <v>4070</v>
      </c>
      <c r="F244" s="24">
        <v>185459</v>
      </c>
      <c r="G244" s="24">
        <v>0</v>
      </c>
      <c r="H244" s="24">
        <v>0</v>
      </c>
      <c r="I244" s="24">
        <v>200</v>
      </c>
      <c r="J244" s="24">
        <v>15</v>
      </c>
      <c r="K244" s="24">
        <v>0</v>
      </c>
    </row>
    <row r="245" spans="1:11" x14ac:dyDescent="0.3">
      <c r="A245" s="24" t="s">
        <v>2155</v>
      </c>
      <c r="B245" s="24">
        <v>241</v>
      </c>
      <c r="C245" s="24" t="str">
        <f t="shared" si="3"/>
        <v>melissa241</v>
      </c>
      <c r="D245" s="24">
        <v>7267</v>
      </c>
      <c r="E245" s="24">
        <v>4438</v>
      </c>
      <c r="F245" s="24">
        <v>204773</v>
      </c>
      <c r="G245" s="24">
        <v>0</v>
      </c>
      <c r="H245" s="24">
        <v>0</v>
      </c>
      <c r="I245" s="24">
        <v>200</v>
      </c>
      <c r="J245" s="24">
        <v>15</v>
      </c>
      <c r="K245" s="24">
        <v>0</v>
      </c>
    </row>
    <row r="246" spans="1:11" x14ac:dyDescent="0.3">
      <c r="A246" s="24" t="s">
        <v>2155</v>
      </c>
      <c r="B246" s="24">
        <v>242</v>
      </c>
      <c r="C246" s="24" t="str">
        <f t="shared" si="3"/>
        <v>melissa242</v>
      </c>
      <c r="D246" s="24">
        <v>7342</v>
      </c>
      <c r="E246" s="24">
        <v>4483</v>
      </c>
      <c r="F246" s="24">
        <v>207403</v>
      </c>
      <c r="G246" s="24">
        <v>0</v>
      </c>
      <c r="H246" s="24">
        <v>0</v>
      </c>
      <c r="I246" s="24">
        <v>200</v>
      </c>
      <c r="J246" s="24">
        <v>15</v>
      </c>
      <c r="K246" s="24">
        <v>0</v>
      </c>
    </row>
    <row r="247" spans="1:11" x14ac:dyDescent="0.3">
      <c r="A247" s="24" t="s">
        <v>2155</v>
      </c>
      <c r="B247" s="24">
        <v>243</v>
      </c>
      <c r="C247" s="24" t="str">
        <f t="shared" si="3"/>
        <v>melissa243</v>
      </c>
      <c r="D247" s="24">
        <v>7417</v>
      </c>
      <c r="E247" s="24">
        <v>4530</v>
      </c>
      <c r="F247" s="24">
        <v>210337</v>
      </c>
      <c r="G247" s="24">
        <v>0</v>
      </c>
      <c r="H247" s="24">
        <v>0</v>
      </c>
      <c r="I247" s="24">
        <v>200</v>
      </c>
      <c r="J247" s="24">
        <v>15</v>
      </c>
      <c r="K247" s="24">
        <v>0</v>
      </c>
    </row>
    <row r="248" spans="1:11" x14ac:dyDescent="0.3">
      <c r="A248" s="24" t="s">
        <v>2155</v>
      </c>
      <c r="B248" s="24">
        <v>244</v>
      </c>
      <c r="C248" s="24" t="str">
        <f t="shared" si="3"/>
        <v>melissa244</v>
      </c>
      <c r="D248" s="24">
        <v>7494</v>
      </c>
      <c r="E248" s="24">
        <v>4576</v>
      </c>
      <c r="F248" s="24">
        <v>213035</v>
      </c>
      <c r="G248" s="24">
        <v>0</v>
      </c>
      <c r="H248" s="24">
        <v>0</v>
      </c>
      <c r="I248" s="24">
        <v>200</v>
      </c>
      <c r="J248" s="24">
        <v>15</v>
      </c>
      <c r="K248" s="24">
        <v>0</v>
      </c>
    </row>
    <row r="249" spans="1:11" x14ac:dyDescent="0.3">
      <c r="A249" s="24" t="s">
        <v>2155</v>
      </c>
      <c r="B249" s="24">
        <v>245</v>
      </c>
      <c r="C249" s="24" t="str">
        <f t="shared" si="3"/>
        <v>melissa245</v>
      </c>
      <c r="D249" s="24">
        <v>7571</v>
      </c>
      <c r="E249" s="24">
        <v>4623</v>
      </c>
      <c r="F249" s="24">
        <v>216013</v>
      </c>
      <c r="G249" s="24">
        <v>0</v>
      </c>
      <c r="H249" s="24">
        <v>0</v>
      </c>
      <c r="I249" s="24">
        <v>200</v>
      </c>
      <c r="J249" s="24">
        <v>15</v>
      </c>
      <c r="K249" s="24">
        <v>0</v>
      </c>
    </row>
    <row r="250" spans="1:11" x14ac:dyDescent="0.3">
      <c r="A250" s="24" t="s">
        <v>2155</v>
      </c>
      <c r="B250" s="24">
        <v>246</v>
      </c>
      <c r="C250" s="24" t="str">
        <f t="shared" si="3"/>
        <v>melissa246</v>
      </c>
      <c r="D250" s="24">
        <v>7649</v>
      </c>
      <c r="E250" s="24">
        <v>4671</v>
      </c>
      <c r="F250" s="24">
        <v>218430</v>
      </c>
      <c r="G250" s="24">
        <v>0</v>
      </c>
      <c r="H250" s="24">
        <v>0</v>
      </c>
      <c r="I250" s="24">
        <v>200</v>
      </c>
      <c r="J250" s="24">
        <v>15</v>
      </c>
      <c r="K250" s="24">
        <v>0</v>
      </c>
    </row>
    <row r="251" spans="1:11" x14ac:dyDescent="0.3">
      <c r="A251" s="24" t="s">
        <v>2155</v>
      </c>
      <c r="B251" s="24">
        <v>247</v>
      </c>
      <c r="C251" s="24" t="str">
        <f t="shared" si="3"/>
        <v>melissa247</v>
      </c>
      <c r="D251" s="24">
        <v>7728</v>
      </c>
      <c r="E251" s="24">
        <v>4719</v>
      </c>
      <c r="F251" s="24">
        <v>221481</v>
      </c>
      <c r="G251" s="24">
        <v>0</v>
      </c>
      <c r="H251" s="24">
        <v>0</v>
      </c>
      <c r="I251" s="24">
        <v>200</v>
      </c>
      <c r="J251" s="24">
        <v>15</v>
      </c>
      <c r="K251" s="24">
        <v>0</v>
      </c>
    </row>
    <row r="252" spans="1:11" x14ac:dyDescent="0.3">
      <c r="A252" s="24" t="s">
        <v>2155</v>
      </c>
      <c r="B252" s="24">
        <v>248</v>
      </c>
      <c r="C252" s="24" t="str">
        <f t="shared" si="3"/>
        <v>melissa248</v>
      </c>
      <c r="D252" s="24">
        <v>7807</v>
      </c>
      <c r="E252" s="24">
        <v>4767</v>
      </c>
      <c r="F252" s="24">
        <v>223956</v>
      </c>
      <c r="G252" s="24">
        <v>0</v>
      </c>
      <c r="H252" s="24">
        <v>0</v>
      </c>
      <c r="I252" s="24">
        <v>200</v>
      </c>
      <c r="J252" s="24">
        <v>15</v>
      </c>
      <c r="K252" s="24">
        <v>0</v>
      </c>
    </row>
    <row r="253" spans="1:11" x14ac:dyDescent="0.3">
      <c r="A253" s="24" t="s">
        <v>2155</v>
      </c>
      <c r="B253" s="24">
        <v>249</v>
      </c>
      <c r="C253" s="24" t="str">
        <f t="shared" si="3"/>
        <v>melissa249</v>
      </c>
      <c r="D253" s="24">
        <v>7887</v>
      </c>
      <c r="E253" s="24">
        <v>4816</v>
      </c>
      <c r="F253" s="24">
        <v>227082</v>
      </c>
      <c r="G253" s="24">
        <v>0</v>
      </c>
      <c r="H253" s="24">
        <v>0</v>
      </c>
      <c r="I253" s="24">
        <v>200</v>
      </c>
      <c r="J253" s="24">
        <v>15</v>
      </c>
      <c r="K253" s="24">
        <v>0</v>
      </c>
    </row>
    <row r="254" spans="1:11" x14ac:dyDescent="0.3">
      <c r="A254" s="24" t="s">
        <v>2155</v>
      </c>
      <c r="B254" s="24">
        <v>250</v>
      </c>
      <c r="C254" s="24" t="str">
        <f t="shared" si="3"/>
        <v>melissa250</v>
      </c>
      <c r="D254" s="24">
        <v>7968</v>
      </c>
      <c r="E254" s="24">
        <v>4866</v>
      </c>
      <c r="F254" s="24">
        <v>229617</v>
      </c>
      <c r="G254" s="24">
        <v>0</v>
      </c>
      <c r="H254" s="24">
        <v>0</v>
      </c>
      <c r="I254" s="24">
        <v>200</v>
      </c>
      <c r="J254" s="24">
        <v>15</v>
      </c>
      <c r="K254" s="24">
        <v>0</v>
      </c>
    </row>
    <row r="255" spans="1:11" x14ac:dyDescent="0.3">
      <c r="A255" s="24" t="s">
        <v>2155</v>
      </c>
      <c r="B255" s="24">
        <v>251</v>
      </c>
      <c r="C255" s="24" t="str">
        <f t="shared" si="3"/>
        <v>melissa251</v>
      </c>
      <c r="D255" s="24">
        <v>8050</v>
      </c>
      <c r="E255" s="24">
        <v>4916</v>
      </c>
      <c r="F255" s="24">
        <v>232820</v>
      </c>
      <c r="G255" s="24">
        <v>0</v>
      </c>
      <c r="H255" s="24">
        <v>0</v>
      </c>
      <c r="I255" s="24">
        <v>200</v>
      </c>
      <c r="J255" s="24">
        <v>15</v>
      </c>
      <c r="K255" s="24">
        <v>0</v>
      </c>
    </row>
    <row r="256" spans="1:11" x14ac:dyDescent="0.3">
      <c r="A256" s="24" t="s">
        <v>2155</v>
      </c>
      <c r="B256" s="24">
        <v>252</v>
      </c>
      <c r="C256" s="24" t="str">
        <f t="shared" si="3"/>
        <v>melissa252</v>
      </c>
      <c r="D256" s="24">
        <v>8133</v>
      </c>
      <c r="E256" s="24">
        <v>4966</v>
      </c>
      <c r="F256" s="24">
        <v>235417</v>
      </c>
      <c r="G256" s="24">
        <v>0</v>
      </c>
      <c r="H256" s="24">
        <v>0</v>
      </c>
      <c r="I256" s="24">
        <v>200</v>
      </c>
      <c r="J256" s="24">
        <v>15</v>
      </c>
      <c r="K256" s="24">
        <v>0</v>
      </c>
    </row>
    <row r="257" spans="1:11" x14ac:dyDescent="0.3">
      <c r="A257" s="24" t="s">
        <v>2155</v>
      </c>
      <c r="B257" s="24">
        <v>253</v>
      </c>
      <c r="C257" s="24" t="str">
        <f t="shared" si="3"/>
        <v>melissa253</v>
      </c>
      <c r="D257" s="24">
        <v>8216</v>
      </c>
      <c r="E257" s="24">
        <v>5017</v>
      </c>
      <c r="F257" s="24">
        <v>238698</v>
      </c>
      <c r="G257" s="24">
        <v>0</v>
      </c>
      <c r="H257" s="24">
        <v>0</v>
      </c>
      <c r="I257" s="24">
        <v>200</v>
      </c>
      <c r="J257" s="24">
        <v>15</v>
      </c>
      <c r="K257" s="24">
        <v>0</v>
      </c>
    </row>
    <row r="258" spans="1:11" x14ac:dyDescent="0.3">
      <c r="A258" s="24" t="s">
        <v>2155</v>
      </c>
      <c r="B258" s="24">
        <v>254</v>
      </c>
      <c r="C258" s="24" t="str">
        <f t="shared" si="3"/>
        <v>melissa254</v>
      </c>
      <c r="D258" s="24">
        <v>8300</v>
      </c>
      <c r="E258" s="24">
        <v>5069</v>
      </c>
      <c r="F258" s="24">
        <v>241358</v>
      </c>
      <c r="G258" s="24">
        <v>0</v>
      </c>
      <c r="H258" s="24">
        <v>0</v>
      </c>
      <c r="I258" s="24">
        <v>200</v>
      </c>
      <c r="J258" s="24">
        <v>15</v>
      </c>
      <c r="K258" s="24">
        <v>0</v>
      </c>
    </row>
    <row r="259" spans="1:11" x14ac:dyDescent="0.3">
      <c r="A259" s="24" t="s">
        <v>2155</v>
      </c>
      <c r="B259" s="24">
        <v>255</v>
      </c>
      <c r="C259" s="24" t="str">
        <f t="shared" si="3"/>
        <v>melissa255</v>
      </c>
      <c r="D259" s="24">
        <v>8385</v>
      </c>
      <c r="E259" s="24">
        <v>5120</v>
      </c>
      <c r="F259" s="24">
        <v>244494</v>
      </c>
      <c r="G259" s="24">
        <v>0</v>
      </c>
      <c r="H259" s="24">
        <v>0</v>
      </c>
      <c r="I259" s="24">
        <v>200</v>
      </c>
      <c r="J259" s="24">
        <v>15</v>
      </c>
      <c r="K259" s="24">
        <v>0</v>
      </c>
    </row>
    <row r="260" spans="1:11" x14ac:dyDescent="0.3">
      <c r="A260" s="24" t="s">
        <v>2155</v>
      </c>
      <c r="B260" s="24">
        <v>256</v>
      </c>
      <c r="C260" s="24" t="str">
        <f t="shared" si="3"/>
        <v>melissa256</v>
      </c>
      <c r="D260" s="24">
        <v>8471</v>
      </c>
      <c r="E260" s="24">
        <v>5173</v>
      </c>
      <c r="F260" s="24">
        <v>247216</v>
      </c>
      <c r="G260" s="24">
        <v>0</v>
      </c>
      <c r="H260" s="24">
        <v>0</v>
      </c>
      <c r="I260" s="24">
        <v>200</v>
      </c>
      <c r="J260" s="24">
        <v>15</v>
      </c>
      <c r="K260" s="24">
        <v>0</v>
      </c>
    </row>
    <row r="261" spans="1:11" x14ac:dyDescent="0.3">
      <c r="A261" s="24" t="s">
        <v>2155</v>
      </c>
      <c r="B261" s="24">
        <v>257</v>
      </c>
      <c r="C261" s="24" t="str">
        <f t="shared" si="3"/>
        <v>melissa257</v>
      </c>
      <c r="D261" s="24">
        <v>8558</v>
      </c>
      <c r="E261" s="24">
        <v>5226</v>
      </c>
      <c r="F261" s="24">
        <v>250656</v>
      </c>
      <c r="G261" s="24">
        <v>0</v>
      </c>
      <c r="H261" s="24">
        <v>0</v>
      </c>
      <c r="I261" s="24">
        <v>200</v>
      </c>
      <c r="J261" s="24">
        <v>15</v>
      </c>
      <c r="K261" s="24">
        <v>0</v>
      </c>
    </row>
    <row r="262" spans="1:11" x14ac:dyDescent="0.3">
      <c r="A262" s="24" t="s">
        <v>2155</v>
      </c>
      <c r="B262" s="24">
        <v>258</v>
      </c>
      <c r="C262" s="24" t="str">
        <f t="shared" ref="C262:C325" si="4">A262&amp;B262</f>
        <v>melissa258</v>
      </c>
      <c r="D262" s="24">
        <v>8645</v>
      </c>
      <c r="E262" s="24">
        <v>5279</v>
      </c>
      <c r="F262" s="24">
        <v>253443</v>
      </c>
      <c r="G262" s="24">
        <v>0</v>
      </c>
      <c r="H262" s="24">
        <v>0</v>
      </c>
      <c r="I262" s="24">
        <v>200</v>
      </c>
      <c r="J262" s="24">
        <v>15</v>
      </c>
      <c r="K262" s="24">
        <v>0</v>
      </c>
    </row>
    <row r="263" spans="1:11" x14ac:dyDescent="0.3">
      <c r="A263" s="24" t="s">
        <v>2155</v>
      </c>
      <c r="B263" s="24">
        <v>259</v>
      </c>
      <c r="C263" s="24" t="str">
        <f t="shared" si="4"/>
        <v>melissa259</v>
      </c>
      <c r="D263" s="24">
        <v>8733</v>
      </c>
      <c r="E263" s="24">
        <v>5333</v>
      </c>
      <c r="F263" s="24">
        <v>256967</v>
      </c>
      <c r="G263" s="24">
        <v>0</v>
      </c>
      <c r="H263" s="24">
        <v>0</v>
      </c>
      <c r="I263" s="24">
        <v>200</v>
      </c>
      <c r="J263" s="24">
        <v>15</v>
      </c>
      <c r="K263" s="24">
        <v>0</v>
      </c>
    </row>
    <row r="264" spans="1:11" x14ac:dyDescent="0.3">
      <c r="A264" s="24" t="s">
        <v>2155</v>
      </c>
      <c r="B264" s="24">
        <v>260</v>
      </c>
      <c r="C264" s="24" t="str">
        <f t="shared" si="4"/>
        <v>melissa260</v>
      </c>
      <c r="D264" s="24">
        <v>8823</v>
      </c>
      <c r="E264" s="24">
        <v>5388</v>
      </c>
      <c r="F264" s="24">
        <v>259822</v>
      </c>
      <c r="G264" s="24">
        <v>0</v>
      </c>
      <c r="H264" s="24">
        <v>0</v>
      </c>
      <c r="I264" s="24">
        <v>200</v>
      </c>
      <c r="J264" s="24">
        <v>15</v>
      </c>
      <c r="K264" s="24">
        <v>0</v>
      </c>
    </row>
    <row r="265" spans="1:11" x14ac:dyDescent="0.3">
      <c r="A265" s="24" t="s">
        <v>2155</v>
      </c>
      <c r="B265" s="24">
        <v>261</v>
      </c>
      <c r="C265" s="24" t="str">
        <f t="shared" si="4"/>
        <v>melissa261</v>
      </c>
      <c r="D265" s="24">
        <v>9619</v>
      </c>
      <c r="E265" s="24">
        <v>5874</v>
      </c>
      <c r="F265" s="24">
        <v>287010</v>
      </c>
      <c r="G265" s="24">
        <v>0</v>
      </c>
      <c r="H265" s="24">
        <v>0</v>
      </c>
      <c r="I265" s="24">
        <v>200</v>
      </c>
      <c r="J265" s="24">
        <v>15</v>
      </c>
      <c r="K265" s="24">
        <v>0</v>
      </c>
    </row>
    <row r="266" spans="1:11" x14ac:dyDescent="0.3">
      <c r="A266" s="24" t="s">
        <v>2155</v>
      </c>
      <c r="B266" s="24">
        <v>262</v>
      </c>
      <c r="C266" s="24" t="str">
        <f t="shared" si="4"/>
        <v>melissa262</v>
      </c>
      <c r="D266" s="24">
        <v>9717</v>
      </c>
      <c r="E266" s="24">
        <v>5934</v>
      </c>
      <c r="F266" s="24">
        <v>290195</v>
      </c>
      <c r="G266" s="24">
        <v>0</v>
      </c>
      <c r="H266" s="24">
        <v>0</v>
      </c>
      <c r="I266" s="24">
        <v>200</v>
      </c>
      <c r="J266" s="24">
        <v>15</v>
      </c>
      <c r="K266" s="24">
        <v>0</v>
      </c>
    </row>
    <row r="267" spans="1:11" x14ac:dyDescent="0.3">
      <c r="A267" s="24" t="s">
        <v>2155</v>
      </c>
      <c r="B267" s="24">
        <v>263</v>
      </c>
      <c r="C267" s="24" t="str">
        <f t="shared" si="4"/>
        <v>melissa263</v>
      </c>
      <c r="D267" s="24">
        <v>9816</v>
      </c>
      <c r="E267" s="24">
        <v>5994</v>
      </c>
      <c r="F267" s="24">
        <v>295023</v>
      </c>
      <c r="G267" s="24">
        <v>0</v>
      </c>
      <c r="H267" s="24">
        <v>0</v>
      </c>
      <c r="I267" s="24">
        <v>200</v>
      </c>
      <c r="J267" s="24">
        <v>15</v>
      </c>
      <c r="K267" s="24">
        <v>0</v>
      </c>
    </row>
    <row r="268" spans="1:11" x14ac:dyDescent="0.3">
      <c r="A268" s="24" t="s">
        <v>2155</v>
      </c>
      <c r="B268" s="24">
        <v>264</v>
      </c>
      <c r="C268" s="24" t="str">
        <f t="shared" si="4"/>
        <v>melissa264</v>
      </c>
      <c r="D268" s="24">
        <v>9916</v>
      </c>
      <c r="E268" s="24">
        <v>6055</v>
      </c>
      <c r="F268" s="24">
        <v>298294</v>
      </c>
      <c r="G268" s="24">
        <v>0</v>
      </c>
      <c r="H268" s="24">
        <v>0</v>
      </c>
      <c r="I268" s="24">
        <v>200</v>
      </c>
      <c r="J268" s="24">
        <v>15</v>
      </c>
      <c r="K268" s="24">
        <v>0</v>
      </c>
    </row>
    <row r="269" spans="1:11" x14ac:dyDescent="0.3">
      <c r="A269" s="24" t="s">
        <v>2155</v>
      </c>
      <c r="B269" s="24">
        <v>265</v>
      </c>
      <c r="C269" s="24" t="str">
        <f t="shared" si="4"/>
        <v>melissa265</v>
      </c>
      <c r="D269" s="24">
        <v>10017</v>
      </c>
      <c r="E269" s="24">
        <v>6117</v>
      </c>
      <c r="F269" s="24">
        <v>302425</v>
      </c>
      <c r="G269" s="24">
        <v>0</v>
      </c>
      <c r="H269" s="24">
        <v>0</v>
      </c>
      <c r="I269" s="24">
        <v>200</v>
      </c>
      <c r="J269" s="24">
        <v>15</v>
      </c>
      <c r="K269" s="24">
        <v>0</v>
      </c>
    </row>
    <row r="270" spans="1:11" x14ac:dyDescent="0.3">
      <c r="A270" s="24" t="s">
        <v>2155</v>
      </c>
      <c r="B270" s="24">
        <v>266</v>
      </c>
      <c r="C270" s="24" t="str">
        <f t="shared" si="4"/>
        <v>melissa266</v>
      </c>
      <c r="D270" s="24">
        <v>10119</v>
      </c>
      <c r="E270" s="24">
        <v>6179</v>
      </c>
      <c r="F270" s="24">
        <v>305775</v>
      </c>
      <c r="G270" s="24">
        <v>0</v>
      </c>
      <c r="H270" s="24">
        <v>0</v>
      </c>
      <c r="I270" s="24">
        <v>200</v>
      </c>
      <c r="J270" s="24">
        <v>15</v>
      </c>
      <c r="K270" s="24">
        <v>0</v>
      </c>
    </row>
    <row r="271" spans="1:11" x14ac:dyDescent="0.3">
      <c r="A271" s="24" t="s">
        <v>2155</v>
      </c>
      <c r="B271" s="24">
        <v>267</v>
      </c>
      <c r="C271" s="24" t="str">
        <f t="shared" si="4"/>
        <v>melissa267</v>
      </c>
      <c r="D271" s="24">
        <v>10222</v>
      </c>
      <c r="E271" s="24">
        <v>6242</v>
      </c>
      <c r="F271" s="24">
        <v>310007</v>
      </c>
      <c r="G271" s="24">
        <v>0</v>
      </c>
      <c r="H271" s="24">
        <v>0</v>
      </c>
      <c r="I271" s="24">
        <v>200</v>
      </c>
      <c r="J271" s="24">
        <v>15</v>
      </c>
      <c r="K271" s="24">
        <v>0</v>
      </c>
    </row>
    <row r="272" spans="1:11" x14ac:dyDescent="0.3">
      <c r="A272" s="24" t="s">
        <v>2155</v>
      </c>
      <c r="B272" s="24">
        <v>268</v>
      </c>
      <c r="C272" s="24" t="str">
        <f t="shared" si="4"/>
        <v>melissa268</v>
      </c>
      <c r="D272" s="24">
        <v>10326</v>
      </c>
      <c r="E272" s="24">
        <v>6305</v>
      </c>
      <c r="F272" s="24">
        <v>313436</v>
      </c>
      <c r="G272" s="24">
        <v>0</v>
      </c>
      <c r="H272" s="24">
        <v>0</v>
      </c>
      <c r="I272" s="24">
        <v>200</v>
      </c>
      <c r="J272" s="24">
        <v>15</v>
      </c>
      <c r="K272" s="24">
        <v>0</v>
      </c>
    </row>
    <row r="273" spans="1:11" x14ac:dyDescent="0.3">
      <c r="A273" s="24" t="s">
        <v>2155</v>
      </c>
      <c r="B273" s="24">
        <v>269</v>
      </c>
      <c r="C273" s="24" t="str">
        <f t="shared" si="4"/>
        <v>melissa269</v>
      </c>
      <c r="D273" s="24">
        <v>10430</v>
      </c>
      <c r="E273" s="24">
        <v>6370</v>
      </c>
      <c r="F273" s="24">
        <v>317770</v>
      </c>
      <c r="G273" s="24">
        <v>0</v>
      </c>
      <c r="H273" s="24">
        <v>0</v>
      </c>
      <c r="I273" s="24">
        <v>200</v>
      </c>
      <c r="J273" s="24">
        <v>15</v>
      </c>
      <c r="K273" s="24">
        <v>0</v>
      </c>
    </row>
    <row r="274" spans="1:11" x14ac:dyDescent="0.3">
      <c r="A274" s="24" t="s">
        <v>2155</v>
      </c>
      <c r="B274" s="24">
        <v>270</v>
      </c>
      <c r="C274" s="24" t="str">
        <f t="shared" si="4"/>
        <v>melissa270</v>
      </c>
      <c r="D274" s="24">
        <v>10536</v>
      </c>
      <c r="E274" s="24">
        <v>6434</v>
      </c>
      <c r="F274" s="24">
        <v>321282</v>
      </c>
      <c r="G274" s="24">
        <v>0</v>
      </c>
      <c r="H274" s="24">
        <v>0</v>
      </c>
      <c r="I274" s="24">
        <v>200</v>
      </c>
      <c r="J274" s="24">
        <v>15</v>
      </c>
      <c r="K274" s="24">
        <v>0</v>
      </c>
    </row>
    <row r="275" spans="1:11" x14ac:dyDescent="0.3">
      <c r="A275" s="24" t="s">
        <v>2155</v>
      </c>
      <c r="B275" s="24">
        <v>271</v>
      </c>
      <c r="C275" s="24" t="str">
        <f t="shared" si="4"/>
        <v>melissa271</v>
      </c>
      <c r="D275" s="24">
        <v>10643</v>
      </c>
      <c r="E275" s="24">
        <v>6500</v>
      </c>
      <c r="F275" s="24">
        <v>325424</v>
      </c>
      <c r="G275" s="24">
        <v>0</v>
      </c>
      <c r="H275" s="24">
        <v>0</v>
      </c>
      <c r="I275" s="24">
        <v>200</v>
      </c>
      <c r="J275" s="24">
        <v>15</v>
      </c>
      <c r="K275" s="24">
        <v>0</v>
      </c>
    </row>
    <row r="276" spans="1:11" x14ac:dyDescent="0.3">
      <c r="A276" s="24" t="s">
        <v>2155</v>
      </c>
      <c r="B276" s="24">
        <v>272</v>
      </c>
      <c r="C276" s="24" t="str">
        <f t="shared" si="4"/>
        <v>melissa272</v>
      </c>
      <c r="D276" s="24">
        <v>10751</v>
      </c>
      <c r="E276" s="24">
        <v>6566</v>
      </c>
      <c r="F276" s="24">
        <v>329016</v>
      </c>
      <c r="G276" s="24">
        <v>0</v>
      </c>
      <c r="H276" s="24">
        <v>0</v>
      </c>
      <c r="I276" s="24">
        <v>200</v>
      </c>
      <c r="J276" s="24">
        <v>15</v>
      </c>
      <c r="K276" s="24">
        <v>0</v>
      </c>
    </row>
    <row r="277" spans="1:11" x14ac:dyDescent="0.3">
      <c r="A277" s="24" t="s">
        <v>2155</v>
      </c>
      <c r="B277" s="24">
        <v>273</v>
      </c>
      <c r="C277" s="24" t="str">
        <f t="shared" si="4"/>
        <v>melissa273</v>
      </c>
      <c r="D277" s="24">
        <v>10860</v>
      </c>
      <c r="E277" s="24">
        <v>6632</v>
      </c>
      <c r="F277" s="24">
        <v>333558</v>
      </c>
      <c r="G277" s="24">
        <v>0</v>
      </c>
      <c r="H277" s="24">
        <v>0</v>
      </c>
      <c r="I277" s="24">
        <v>200</v>
      </c>
      <c r="J277" s="24">
        <v>15</v>
      </c>
      <c r="K277" s="24">
        <v>0</v>
      </c>
    </row>
    <row r="278" spans="1:11" x14ac:dyDescent="0.3">
      <c r="A278" s="24" t="s">
        <v>2155</v>
      </c>
      <c r="B278" s="24">
        <v>274</v>
      </c>
      <c r="C278" s="24" t="str">
        <f t="shared" si="4"/>
        <v>melissa274</v>
      </c>
      <c r="D278" s="24">
        <v>10970</v>
      </c>
      <c r="E278" s="24">
        <v>6699</v>
      </c>
      <c r="F278" s="24">
        <v>337236</v>
      </c>
      <c r="G278" s="24">
        <v>0</v>
      </c>
      <c r="H278" s="24">
        <v>0</v>
      </c>
      <c r="I278" s="24">
        <v>200</v>
      </c>
      <c r="J278" s="24">
        <v>15</v>
      </c>
      <c r="K278" s="24">
        <v>0</v>
      </c>
    </row>
    <row r="279" spans="1:11" x14ac:dyDescent="0.3">
      <c r="A279" s="24" t="s">
        <v>2155</v>
      </c>
      <c r="B279" s="24">
        <v>275</v>
      </c>
      <c r="C279" s="24" t="str">
        <f t="shared" si="4"/>
        <v>melissa275</v>
      </c>
      <c r="D279" s="24">
        <v>11082</v>
      </c>
      <c r="E279" s="24">
        <v>6767</v>
      </c>
      <c r="F279" s="24">
        <v>341888</v>
      </c>
      <c r="G279" s="24">
        <v>0</v>
      </c>
      <c r="H279" s="24">
        <v>0</v>
      </c>
      <c r="I279" s="24">
        <v>200</v>
      </c>
      <c r="J279" s="24">
        <v>15</v>
      </c>
      <c r="K279" s="24">
        <v>0</v>
      </c>
    </row>
    <row r="280" spans="1:11" x14ac:dyDescent="0.3">
      <c r="A280" s="24" t="s">
        <v>2155</v>
      </c>
      <c r="B280" s="24">
        <v>276</v>
      </c>
      <c r="C280" s="24" t="str">
        <f t="shared" si="4"/>
        <v>melissa276</v>
      </c>
      <c r="D280" s="24">
        <v>11194</v>
      </c>
      <c r="E280" s="24">
        <v>6836</v>
      </c>
      <c r="F280" s="24">
        <v>345654</v>
      </c>
      <c r="G280" s="24">
        <v>0</v>
      </c>
      <c r="H280" s="24">
        <v>0</v>
      </c>
      <c r="I280" s="24">
        <v>200</v>
      </c>
      <c r="J280" s="24">
        <v>15</v>
      </c>
      <c r="K280" s="24">
        <v>0</v>
      </c>
    </row>
    <row r="281" spans="1:11" x14ac:dyDescent="0.3">
      <c r="A281" s="24" t="s">
        <v>2155</v>
      </c>
      <c r="B281" s="24">
        <v>277</v>
      </c>
      <c r="C281" s="24" t="str">
        <f t="shared" si="4"/>
        <v>melissa277</v>
      </c>
      <c r="D281" s="24">
        <v>11307</v>
      </c>
      <c r="E281" s="24">
        <v>6905</v>
      </c>
      <c r="F281" s="24">
        <v>350417</v>
      </c>
      <c r="G281" s="24">
        <v>0</v>
      </c>
      <c r="H281" s="24">
        <v>0</v>
      </c>
      <c r="I281" s="24">
        <v>200</v>
      </c>
      <c r="J281" s="24">
        <v>15</v>
      </c>
      <c r="K281" s="24">
        <v>0</v>
      </c>
    </row>
    <row r="282" spans="1:11" x14ac:dyDescent="0.3">
      <c r="A282" s="24" t="s">
        <v>2155</v>
      </c>
      <c r="B282" s="24">
        <v>278</v>
      </c>
      <c r="C282" s="24" t="str">
        <f t="shared" si="4"/>
        <v>melissa278</v>
      </c>
      <c r="D282" s="24">
        <v>11421</v>
      </c>
      <c r="E282" s="24">
        <v>6975</v>
      </c>
      <c r="F282" s="24">
        <v>354273</v>
      </c>
      <c r="G282" s="24">
        <v>0</v>
      </c>
      <c r="H282" s="24">
        <v>0</v>
      </c>
      <c r="I282" s="24">
        <v>200</v>
      </c>
      <c r="J282" s="24">
        <v>15</v>
      </c>
      <c r="K282" s="24">
        <v>0</v>
      </c>
    </row>
    <row r="283" spans="1:11" x14ac:dyDescent="0.3">
      <c r="A283" s="24" t="s">
        <v>2155</v>
      </c>
      <c r="B283" s="24">
        <v>279</v>
      </c>
      <c r="C283" s="24" t="str">
        <f t="shared" si="4"/>
        <v>melissa279</v>
      </c>
      <c r="D283" s="24">
        <v>11537</v>
      </c>
      <c r="E283" s="24">
        <v>7045</v>
      </c>
      <c r="F283" s="24">
        <v>358823</v>
      </c>
      <c r="G283" s="24">
        <v>0</v>
      </c>
      <c r="H283" s="24">
        <v>0</v>
      </c>
      <c r="I283" s="24">
        <v>200</v>
      </c>
      <c r="J283" s="24">
        <v>15</v>
      </c>
      <c r="K283" s="24">
        <v>0</v>
      </c>
    </row>
    <row r="284" spans="1:11" x14ac:dyDescent="0.3">
      <c r="A284" s="24" t="s">
        <v>2155</v>
      </c>
      <c r="B284" s="24">
        <v>280</v>
      </c>
      <c r="C284" s="24" t="str">
        <f t="shared" si="4"/>
        <v>melissa280</v>
      </c>
      <c r="D284" s="24">
        <v>11653</v>
      </c>
      <c r="E284" s="24">
        <v>7116</v>
      </c>
      <c r="F284" s="24">
        <v>362767</v>
      </c>
      <c r="G284" s="24">
        <v>0</v>
      </c>
      <c r="H284" s="24">
        <v>0</v>
      </c>
      <c r="I284" s="24">
        <v>200</v>
      </c>
      <c r="J284" s="24">
        <v>15</v>
      </c>
      <c r="K284" s="24">
        <v>0</v>
      </c>
    </row>
    <row r="285" spans="1:11" x14ac:dyDescent="0.3">
      <c r="A285" s="24" t="s">
        <v>2155</v>
      </c>
      <c r="B285" s="24">
        <v>281</v>
      </c>
      <c r="C285" s="24" t="str">
        <f t="shared" si="4"/>
        <v>melissa281</v>
      </c>
      <c r="D285" s="24">
        <v>12703</v>
      </c>
      <c r="E285" s="24">
        <v>7758</v>
      </c>
      <c r="F285" s="24">
        <v>401251</v>
      </c>
      <c r="G285" s="24">
        <v>0</v>
      </c>
      <c r="H285" s="24">
        <v>0</v>
      </c>
      <c r="I285" s="24">
        <v>200</v>
      </c>
      <c r="J285" s="24">
        <v>15</v>
      </c>
      <c r="K285" s="24">
        <v>0</v>
      </c>
    </row>
    <row r="286" spans="1:11" x14ac:dyDescent="0.3">
      <c r="A286" s="24" t="s">
        <v>2155</v>
      </c>
      <c r="B286" s="24">
        <v>282</v>
      </c>
      <c r="C286" s="24" t="str">
        <f t="shared" si="4"/>
        <v>melissa282</v>
      </c>
      <c r="D286" s="24">
        <v>12832</v>
      </c>
      <c r="E286" s="24">
        <v>7836</v>
      </c>
      <c r="F286" s="24">
        <v>405903</v>
      </c>
      <c r="G286" s="24">
        <v>0</v>
      </c>
      <c r="H286" s="24">
        <v>0</v>
      </c>
      <c r="I286" s="24">
        <v>200</v>
      </c>
      <c r="J286" s="24">
        <v>15</v>
      </c>
      <c r="K286" s="24">
        <v>0</v>
      </c>
    </row>
    <row r="287" spans="1:11" x14ac:dyDescent="0.3">
      <c r="A287" s="24" t="s">
        <v>2155</v>
      </c>
      <c r="B287" s="24">
        <v>283</v>
      </c>
      <c r="C287" s="24" t="str">
        <f t="shared" si="4"/>
        <v>melissa283</v>
      </c>
      <c r="D287" s="24">
        <v>12961</v>
      </c>
      <c r="E287" s="24">
        <v>7915</v>
      </c>
      <c r="F287" s="24">
        <v>411718</v>
      </c>
      <c r="G287" s="24">
        <v>0</v>
      </c>
      <c r="H287" s="24">
        <v>0</v>
      </c>
      <c r="I287" s="24">
        <v>200</v>
      </c>
      <c r="J287" s="24">
        <v>15</v>
      </c>
      <c r="K287" s="24">
        <v>0</v>
      </c>
    </row>
    <row r="288" spans="1:11" x14ac:dyDescent="0.3">
      <c r="A288" s="24" t="s">
        <v>2155</v>
      </c>
      <c r="B288" s="24">
        <v>284</v>
      </c>
      <c r="C288" s="24" t="str">
        <f t="shared" si="4"/>
        <v>melissa284</v>
      </c>
      <c r="D288" s="24">
        <v>13092</v>
      </c>
      <c r="E288" s="24">
        <v>7995</v>
      </c>
      <c r="F288" s="24">
        <v>416612</v>
      </c>
      <c r="G288" s="24">
        <v>0</v>
      </c>
      <c r="H288" s="24">
        <v>0</v>
      </c>
      <c r="I288" s="24">
        <v>200</v>
      </c>
      <c r="J288" s="24">
        <v>15</v>
      </c>
      <c r="K288" s="24">
        <v>0</v>
      </c>
    </row>
    <row r="289" spans="1:11" x14ac:dyDescent="0.3">
      <c r="A289" s="24" t="s">
        <v>2155</v>
      </c>
      <c r="B289" s="24">
        <v>285</v>
      </c>
      <c r="C289" s="24" t="str">
        <f t="shared" si="4"/>
        <v>melissa285</v>
      </c>
      <c r="D289" s="24">
        <v>13224</v>
      </c>
      <c r="E289" s="24">
        <v>8075</v>
      </c>
      <c r="F289" s="24">
        <v>422573</v>
      </c>
      <c r="G289" s="24">
        <v>0</v>
      </c>
      <c r="H289" s="24">
        <v>0</v>
      </c>
      <c r="I289" s="24">
        <v>200</v>
      </c>
      <c r="J289" s="24">
        <v>15</v>
      </c>
      <c r="K289" s="24">
        <v>0</v>
      </c>
    </row>
    <row r="290" spans="1:11" x14ac:dyDescent="0.3">
      <c r="A290" s="24" t="s">
        <v>2155</v>
      </c>
      <c r="B290" s="24">
        <v>286</v>
      </c>
      <c r="C290" s="24" t="str">
        <f t="shared" si="4"/>
        <v>melissa286</v>
      </c>
      <c r="D290" s="24">
        <v>13357</v>
      </c>
      <c r="E290" s="24">
        <v>8157</v>
      </c>
      <c r="F290" s="24">
        <v>427591</v>
      </c>
      <c r="G290" s="24">
        <v>0</v>
      </c>
      <c r="H290" s="24">
        <v>0</v>
      </c>
      <c r="I290" s="24">
        <v>200</v>
      </c>
      <c r="J290" s="24">
        <v>15</v>
      </c>
      <c r="K290" s="24">
        <v>0</v>
      </c>
    </row>
    <row r="291" spans="1:11" x14ac:dyDescent="0.3">
      <c r="A291" s="24" t="s">
        <v>2155</v>
      </c>
      <c r="B291" s="24">
        <v>287</v>
      </c>
      <c r="C291" s="24" t="str">
        <f t="shared" si="4"/>
        <v>melissa287</v>
      </c>
      <c r="D291" s="24">
        <v>13491</v>
      </c>
      <c r="E291" s="24">
        <v>8239</v>
      </c>
      <c r="F291" s="24">
        <v>433313</v>
      </c>
      <c r="G291" s="24">
        <v>0</v>
      </c>
      <c r="H291" s="24">
        <v>0</v>
      </c>
      <c r="I291" s="24">
        <v>200</v>
      </c>
      <c r="J291" s="24">
        <v>15</v>
      </c>
      <c r="K291" s="24">
        <v>0</v>
      </c>
    </row>
    <row r="292" spans="1:11" x14ac:dyDescent="0.3">
      <c r="A292" s="24" t="s">
        <v>2155</v>
      </c>
      <c r="B292" s="24">
        <v>288</v>
      </c>
      <c r="C292" s="24" t="str">
        <f t="shared" si="4"/>
        <v>melissa288</v>
      </c>
      <c r="D292" s="24">
        <v>13627</v>
      </c>
      <c r="E292" s="24">
        <v>8322</v>
      </c>
      <c r="F292" s="24">
        <v>438321</v>
      </c>
      <c r="G292" s="24">
        <v>0</v>
      </c>
      <c r="H292" s="24">
        <v>0</v>
      </c>
      <c r="I292" s="24">
        <v>200</v>
      </c>
      <c r="J292" s="24">
        <v>15</v>
      </c>
      <c r="K292" s="24">
        <v>0</v>
      </c>
    </row>
    <row r="293" spans="1:11" x14ac:dyDescent="0.3">
      <c r="A293" s="24" t="s">
        <v>2155</v>
      </c>
      <c r="B293" s="24">
        <v>289</v>
      </c>
      <c r="C293" s="24" t="str">
        <f t="shared" si="4"/>
        <v>melissa289</v>
      </c>
      <c r="D293" s="24">
        <v>13764</v>
      </c>
      <c r="E293" s="24">
        <v>8405</v>
      </c>
      <c r="F293" s="24">
        <v>443519</v>
      </c>
      <c r="G293" s="24">
        <v>0</v>
      </c>
      <c r="H293" s="24">
        <v>0</v>
      </c>
      <c r="I293" s="24">
        <v>200</v>
      </c>
      <c r="J293" s="24">
        <v>15</v>
      </c>
      <c r="K293" s="24">
        <v>0</v>
      </c>
    </row>
    <row r="294" spans="1:11" x14ac:dyDescent="0.3">
      <c r="A294" s="24" t="s">
        <v>2155</v>
      </c>
      <c r="B294" s="24">
        <v>290</v>
      </c>
      <c r="C294" s="24" t="str">
        <f t="shared" si="4"/>
        <v>melissa290</v>
      </c>
      <c r="D294" s="24">
        <v>13903</v>
      </c>
      <c r="E294" s="24">
        <v>8490</v>
      </c>
      <c r="F294" s="24">
        <v>448640</v>
      </c>
      <c r="G294" s="24">
        <v>0</v>
      </c>
      <c r="H294" s="24">
        <v>0</v>
      </c>
      <c r="I294" s="24">
        <v>200</v>
      </c>
      <c r="J294" s="24">
        <v>15</v>
      </c>
      <c r="K294" s="24">
        <v>0</v>
      </c>
    </row>
    <row r="295" spans="1:11" x14ac:dyDescent="0.3">
      <c r="A295" s="24" t="s">
        <v>2155</v>
      </c>
      <c r="B295" s="24">
        <v>291</v>
      </c>
      <c r="C295" s="24" t="str">
        <f t="shared" si="4"/>
        <v>melissa291</v>
      </c>
      <c r="D295" s="24">
        <v>14042</v>
      </c>
      <c r="E295" s="24">
        <v>8575</v>
      </c>
      <c r="F295" s="24">
        <v>453818</v>
      </c>
      <c r="G295" s="24">
        <v>0</v>
      </c>
      <c r="H295" s="24">
        <v>0</v>
      </c>
      <c r="I295" s="24">
        <v>200</v>
      </c>
      <c r="J295" s="24">
        <v>15</v>
      </c>
      <c r="K295" s="24">
        <v>0</v>
      </c>
    </row>
    <row r="296" spans="1:11" x14ac:dyDescent="0.3">
      <c r="A296" s="24" t="s">
        <v>2155</v>
      </c>
      <c r="B296" s="24">
        <v>292</v>
      </c>
      <c r="C296" s="24" t="str">
        <f t="shared" si="4"/>
        <v>melissa292</v>
      </c>
      <c r="D296" s="24">
        <v>14183</v>
      </c>
      <c r="E296" s="24">
        <v>8661</v>
      </c>
      <c r="F296" s="24">
        <v>459193</v>
      </c>
      <c r="G296" s="24">
        <v>0</v>
      </c>
      <c r="H296" s="24">
        <v>0</v>
      </c>
      <c r="I296" s="24">
        <v>200</v>
      </c>
      <c r="J296" s="24">
        <v>15</v>
      </c>
      <c r="K296" s="24">
        <v>0</v>
      </c>
    </row>
    <row r="297" spans="1:11" x14ac:dyDescent="0.3">
      <c r="A297" s="24" t="s">
        <v>2155</v>
      </c>
      <c r="B297" s="24">
        <v>293</v>
      </c>
      <c r="C297" s="24" t="str">
        <f t="shared" si="4"/>
        <v>melissa293</v>
      </c>
      <c r="D297" s="24">
        <v>14326</v>
      </c>
      <c r="E297" s="24">
        <v>8748</v>
      </c>
      <c r="F297" s="24">
        <v>464487</v>
      </c>
      <c r="G297" s="24">
        <v>0</v>
      </c>
      <c r="H297" s="24">
        <v>0</v>
      </c>
      <c r="I297" s="24">
        <v>200</v>
      </c>
      <c r="J297" s="24">
        <v>15</v>
      </c>
      <c r="K297" s="24">
        <v>0</v>
      </c>
    </row>
    <row r="298" spans="1:11" x14ac:dyDescent="0.3">
      <c r="A298" s="24" t="s">
        <v>2155</v>
      </c>
      <c r="B298" s="24">
        <v>294</v>
      </c>
      <c r="C298" s="24" t="str">
        <f t="shared" si="4"/>
        <v>melissa294</v>
      </c>
      <c r="D298" s="24">
        <v>14469</v>
      </c>
      <c r="E298" s="24">
        <v>8836</v>
      </c>
      <c r="F298" s="24">
        <v>469840</v>
      </c>
      <c r="G298" s="24">
        <v>0</v>
      </c>
      <c r="H298" s="24">
        <v>0</v>
      </c>
      <c r="I298" s="24">
        <v>200</v>
      </c>
      <c r="J298" s="24">
        <v>15</v>
      </c>
      <c r="K298" s="24">
        <v>0</v>
      </c>
    </row>
    <row r="299" spans="1:11" x14ac:dyDescent="0.3">
      <c r="A299" s="24" t="s">
        <v>2155</v>
      </c>
      <c r="B299" s="24">
        <v>295</v>
      </c>
      <c r="C299" s="24" t="str">
        <f t="shared" si="4"/>
        <v>melissa295</v>
      </c>
      <c r="D299" s="24">
        <v>14614</v>
      </c>
      <c r="E299" s="24">
        <v>8925</v>
      </c>
      <c r="F299" s="24">
        <v>475397</v>
      </c>
      <c r="G299" s="24">
        <v>0</v>
      </c>
      <c r="H299" s="24">
        <v>0</v>
      </c>
      <c r="I299" s="24">
        <v>200</v>
      </c>
      <c r="J299" s="24">
        <v>15</v>
      </c>
      <c r="K299" s="24">
        <v>0</v>
      </c>
    </row>
    <row r="300" spans="1:11" x14ac:dyDescent="0.3">
      <c r="A300" s="24" t="s">
        <v>2155</v>
      </c>
      <c r="B300" s="24">
        <v>296</v>
      </c>
      <c r="C300" s="24" t="str">
        <f t="shared" si="4"/>
        <v>melissa296</v>
      </c>
      <c r="D300" s="24">
        <v>14761</v>
      </c>
      <c r="E300" s="24">
        <v>9014</v>
      </c>
      <c r="F300" s="24">
        <v>480871</v>
      </c>
      <c r="G300" s="24">
        <v>0</v>
      </c>
      <c r="H300" s="24">
        <v>0</v>
      </c>
      <c r="I300" s="24">
        <v>200</v>
      </c>
      <c r="J300" s="24">
        <v>15</v>
      </c>
      <c r="K300" s="24">
        <v>0</v>
      </c>
    </row>
    <row r="301" spans="1:11" x14ac:dyDescent="0.3">
      <c r="A301" s="24" t="s">
        <v>2155</v>
      </c>
      <c r="B301" s="24">
        <v>297</v>
      </c>
      <c r="C301" s="24" t="str">
        <f t="shared" si="4"/>
        <v>melissa297</v>
      </c>
      <c r="D301" s="24">
        <v>14909</v>
      </c>
      <c r="E301" s="24">
        <v>9104</v>
      </c>
      <c r="F301" s="24">
        <v>486107</v>
      </c>
      <c r="G301" s="24">
        <v>0</v>
      </c>
      <c r="H301" s="24">
        <v>0</v>
      </c>
      <c r="I301" s="24">
        <v>200</v>
      </c>
      <c r="J301" s="24">
        <v>15</v>
      </c>
      <c r="K301" s="24">
        <v>0</v>
      </c>
    </row>
    <row r="302" spans="1:11" x14ac:dyDescent="0.3">
      <c r="A302" s="24" t="s">
        <v>2155</v>
      </c>
      <c r="B302" s="24">
        <v>298</v>
      </c>
      <c r="C302" s="24" t="str">
        <f t="shared" si="4"/>
        <v>melissa298</v>
      </c>
      <c r="D302" s="24">
        <v>15058</v>
      </c>
      <c r="E302" s="24">
        <v>9195</v>
      </c>
      <c r="F302" s="24">
        <v>491398</v>
      </c>
      <c r="G302" s="24">
        <v>0</v>
      </c>
      <c r="H302" s="24">
        <v>0</v>
      </c>
      <c r="I302" s="24">
        <v>200</v>
      </c>
      <c r="J302" s="24">
        <v>15</v>
      </c>
      <c r="K302" s="24">
        <v>0</v>
      </c>
    </row>
    <row r="303" spans="1:11" x14ac:dyDescent="0.3">
      <c r="A303" s="24" t="s">
        <v>2155</v>
      </c>
      <c r="B303" s="24">
        <v>299</v>
      </c>
      <c r="C303" s="24" t="str">
        <f t="shared" si="4"/>
        <v>melissa299</v>
      </c>
      <c r="D303" s="24">
        <v>15208</v>
      </c>
      <c r="E303" s="24">
        <v>9287</v>
      </c>
      <c r="F303" s="24">
        <v>496744</v>
      </c>
      <c r="G303" s="24">
        <v>0</v>
      </c>
      <c r="H303" s="24">
        <v>0</v>
      </c>
      <c r="I303" s="24">
        <v>200</v>
      </c>
      <c r="J303" s="24">
        <v>15</v>
      </c>
      <c r="K303" s="24">
        <v>0</v>
      </c>
    </row>
    <row r="304" spans="1:11" x14ac:dyDescent="0.3">
      <c r="A304" s="24" t="s">
        <v>2155</v>
      </c>
      <c r="B304" s="24">
        <v>300</v>
      </c>
      <c r="C304" s="24" t="str">
        <f t="shared" si="4"/>
        <v>melissa300</v>
      </c>
      <c r="D304" s="24">
        <v>15361</v>
      </c>
      <c r="E304" s="24">
        <v>9380</v>
      </c>
      <c r="F304" s="24">
        <v>502145</v>
      </c>
      <c r="G304" s="24">
        <v>0</v>
      </c>
      <c r="H304" s="24">
        <v>0</v>
      </c>
      <c r="I304" s="24">
        <v>200</v>
      </c>
      <c r="J304" s="24">
        <v>15</v>
      </c>
      <c r="K304" s="24">
        <v>0</v>
      </c>
    </row>
    <row r="305" spans="1:11" x14ac:dyDescent="0.3">
      <c r="A305" s="24" t="s">
        <v>2090</v>
      </c>
      <c r="B305" s="24">
        <v>1</v>
      </c>
      <c r="C305" s="24" t="str">
        <f t="shared" si="4"/>
        <v>anne1</v>
      </c>
      <c r="D305" s="24">
        <v>131</v>
      </c>
      <c r="E305" s="24">
        <v>86</v>
      </c>
      <c r="F305" s="24">
        <v>1602</v>
      </c>
      <c r="G305" s="24">
        <v>0</v>
      </c>
      <c r="H305" s="24">
        <v>0</v>
      </c>
      <c r="I305" s="24">
        <v>200</v>
      </c>
      <c r="J305" s="24">
        <v>15</v>
      </c>
      <c r="K305" s="24">
        <v>0</v>
      </c>
    </row>
    <row r="306" spans="1:11" x14ac:dyDescent="0.3">
      <c r="A306" s="24" t="s">
        <v>2090</v>
      </c>
      <c r="B306" s="24">
        <v>2</v>
      </c>
      <c r="C306" s="24" t="str">
        <f t="shared" si="4"/>
        <v>anne2</v>
      </c>
      <c r="D306" s="24">
        <v>132</v>
      </c>
      <c r="E306" s="24">
        <v>87</v>
      </c>
      <c r="F306" s="24">
        <v>1622</v>
      </c>
      <c r="G306" s="24">
        <v>0</v>
      </c>
      <c r="H306" s="24">
        <v>0</v>
      </c>
      <c r="I306" s="24">
        <v>200</v>
      </c>
      <c r="J306" s="24">
        <v>15</v>
      </c>
      <c r="K306" s="24">
        <v>0</v>
      </c>
    </row>
    <row r="307" spans="1:11" x14ac:dyDescent="0.3">
      <c r="A307" s="24" t="s">
        <v>2090</v>
      </c>
      <c r="B307" s="24">
        <v>3</v>
      </c>
      <c r="C307" s="24" t="str">
        <f t="shared" si="4"/>
        <v>anne3</v>
      </c>
      <c r="D307" s="24">
        <v>134</v>
      </c>
      <c r="E307" s="24">
        <v>88</v>
      </c>
      <c r="F307" s="24">
        <v>1646</v>
      </c>
      <c r="G307" s="24">
        <v>0</v>
      </c>
      <c r="H307" s="24">
        <v>0</v>
      </c>
      <c r="I307" s="24">
        <v>200</v>
      </c>
      <c r="J307" s="24">
        <v>15</v>
      </c>
      <c r="K307" s="24">
        <v>0</v>
      </c>
    </row>
    <row r="308" spans="1:11" x14ac:dyDescent="0.3">
      <c r="A308" s="24" t="s">
        <v>2090</v>
      </c>
      <c r="B308" s="24">
        <v>4</v>
      </c>
      <c r="C308" s="24" t="str">
        <f t="shared" si="4"/>
        <v>anne4</v>
      </c>
      <c r="D308" s="24">
        <v>136</v>
      </c>
      <c r="E308" s="24">
        <v>89</v>
      </c>
      <c r="F308" s="24">
        <v>1675</v>
      </c>
      <c r="G308" s="24">
        <v>0</v>
      </c>
      <c r="H308" s="24">
        <v>0</v>
      </c>
      <c r="I308" s="24">
        <v>200</v>
      </c>
      <c r="J308" s="24">
        <v>15</v>
      </c>
      <c r="K308" s="24">
        <v>0</v>
      </c>
    </row>
    <row r="309" spans="1:11" x14ac:dyDescent="0.3">
      <c r="A309" s="24" t="s">
        <v>2090</v>
      </c>
      <c r="B309" s="24">
        <v>5</v>
      </c>
      <c r="C309" s="24" t="str">
        <f t="shared" si="4"/>
        <v>anne5</v>
      </c>
      <c r="D309" s="24">
        <v>138</v>
      </c>
      <c r="E309" s="24">
        <v>90</v>
      </c>
      <c r="F309" s="24">
        <v>1708</v>
      </c>
      <c r="G309" s="24">
        <v>0</v>
      </c>
      <c r="H309" s="24">
        <v>0</v>
      </c>
      <c r="I309" s="24">
        <v>200</v>
      </c>
      <c r="J309" s="24">
        <v>15</v>
      </c>
      <c r="K309" s="24">
        <v>0</v>
      </c>
    </row>
    <row r="310" spans="1:11" x14ac:dyDescent="0.3">
      <c r="A310" s="24" t="s">
        <v>2090</v>
      </c>
      <c r="B310" s="24">
        <v>6</v>
      </c>
      <c r="C310" s="24" t="str">
        <f t="shared" si="4"/>
        <v>anne6</v>
      </c>
      <c r="D310" s="24">
        <v>140</v>
      </c>
      <c r="E310" s="24">
        <v>92</v>
      </c>
      <c r="F310" s="24">
        <v>1746</v>
      </c>
      <c r="G310" s="24">
        <v>0</v>
      </c>
      <c r="H310" s="24">
        <v>0</v>
      </c>
      <c r="I310" s="24">
        <v>200</v>
      </c>
      <c r="J310" s="24">
        <v>15</v>
      </c>
      <c r="K310" s="24">
        <v>0</v>
      </c>
    </row>
    <row r="311" spans="1:11" x14ac:dyDescent="0.3">
      <c r="A311" s="24" t="s">
        <v>2090</v>
      </c>
      <c r="B311" s="24">
        <v>7</v>
      </c>
      <c r="C311" s="24" t="str">
        <f t="shared" si="4"/>
        <v>anne7</v>
      </c>
      <c r="D311" s="24">
        <v>142</v>
      </c>
      <c r="E311" s="24">
        <v>93</v>
      </c>
      <c r="F311" s="24">
        <v>1789</v>
      </c>
      <c r="G311" s="24">
        <v>0</v>
      </c>
      <c r="H311" s="24">
        <v>0</v>
      </c>
      <c r="I311" s="24">
        <v>200</v>
      </c>
      <c r="J311" s="24">
        <v>15</v>
      </c>
      <c r="K311" s="24">
        <v>0</v>
      </c>
    </row>
    <row r="312" spans="1:11" x14ac:dyDescent="0.3">
      <c r="A312" s="24" t="s">
        <v>2090</v>
      </c>
      <c r="B312" s="24">
        <v>8</v>
      </c>
      <c r="C312" s="24" t="str">
        <f t="shared" si="4"/>
        <v>anne8</v>
      </c>
      <c r="D312" s="24">
        <v>144</v>
      </c>
      <c r="E312" s="24">
        <v>94</v>
      </c>
      <c r="F312" s="24">
        <v>1838</v>
      </c>
      <c r="G312" s="24">
        <v>0</v>
      </c>
      <c r="H312" s="24">
        <v>0</v>
      </c>
      <c r="I312" s="24">
        <v>200</v>
      </c>
      <c r="J312" s="24">
        <v>15</v>
      </c>
      <c r="K312" s="24">
        <v>0</v>
      </c>
    </row>
    <row r="313" spans="1:11" x14ac:dyDescent="0.3">
      <c r="A313" s="24" t="s">
        <v>2090</v>
      </c>
      <c r="B313" s="24">
        <v>9</v>
      </c>
      <c r="C313" s="24" t="str">
        <f t="shared" si="4"/>
        <v>anne9</v>
      </c>
      <c r="D313" s="24">
        <v>146</v>
      </c>
      <c r="E313" s="24">
        <v>95</v>
      </c>
      <c r="F313" s="24">
        <v>1892</v>
      </c>
      <c r="G313" s="24">
        <v>0</v>
      </c>
      <c r="H313" s="24">
        <v>0</v>
      </c>
      <c r="I313" s="24">
        <v>200</v>
      </c>
      <c r="J313" s="24">
        <v>15</v>
      </c>
      <c r="K313" s="24">
        <v>0</v>
      </c>
    </row>
    <row r="314" spans="1:11" x14ac:dyDescent="0.3">
      <c r="A314" s="24" t="s">
        <v>2090</v>
      </c>
      <c r="B314" s="24">
        <v>10</v>
      </c>
      <c r="C314" s="24" t="str">
        <f t="shared" si="4"/>
        <v>anne10</v>
      </c>
      <c r="D314" s="24">
        <v>148</v>
      </c>
      <c r="E314" s="24">
        <v>97</v>
      </c>
      <c r="F314" s="24">
        <v>1952</v>
      </c>
      <c r="G314" s="24">
        <v>0</v>
      </c>
      <c r="H314" s="24">
        <v>0</v>
      </c>
      <c r="I314" s="24">
        <v>200</v>
      </c>
      <c r="J314" s="24">
        <v>15</v>
      </c>
      <c r="K314" s="24">
        <v>0</v>
      </c>
    </row>
    <row r="315" spans="1:11" x14ac:dyDescent="0.3">
      <c r="A315" s="24" t="s">
        <v>2090</v>
      </c>
      <c r="B315" s="24">
        <v>11</v>
      </c>
      <c r="C315" s="24" t="str">
        <f t="shared" si="4"/>
        <v>anne11</v>
      </c>
      <c r="D315" s="24">
        <v>161</v>
      </c>
      <c r="E315" s="24">
        <v>106</v>
      </c>
      <c r="F315" s="24">
        <v>2148</v>
      </c>
      <c r="G315" s="24">
        <v>0</v>
      </c>
      <c r="H315" s="24">
        <v>0</v>
      </c>
      <c r="I315" s="24">
        <v>200</v>
      </c>
      <c r="J315" s="24">
        <v>15</v>
      </c>
      <c r="K315" s="24">
        <v>0</v>
      </c>
    </row>
    <row r="316" spans="1:11" x14ac:dyDescent="0.3">
      <c r="A316" s="24" t="s">
        <v>2090</v>
      </c>
      <c r="B316" s="24">
        <v>12</v>
      </c>
      <c r="C316" s="24" t="str">
        <f t="shared" si="4"/>
        <v>anne12</v>
      </c>
      <c r="D316" s="24">
        <v>164</v>
      </c>
      <c r="E316" s="24">
        <v>107</v>
      </c>
      <c r="F316" s="24">
        <v>2225</v>
      </c>
      <c r="G316" s="24">
        <v>0</v>
      </c>
      <c r="H316" s="24">
        <v>0</v>
      </c>
      <c r="I316" s="24">
        <v>200</v>
      </c>
      <c r="J316" s="24">
        <v>15</v>
      </c>
      <c r="K316" s="24">
        <v>0</v>
      </c>
    </row>
    <row r="317" spans="1:11" x14ac:dyDescent="0.3">
      <c r="A317" s="24" t="s">
        <v>2090</v>
      </c>
      <c r="B317" s="24">
        <v>13</v>
      </c>
      <c r="C317" s="24" t="str">
        <f t="shared" si="4"/>
        <v>anne13</v>
      </c>
      <c r="D317" s="24">
        <v>166</v>
      </c>
      <c r="E317" s="24">
        <v>109</v>
      </c>
      <c r="F317" s="24">
        <v>2310</v>
      </c>
      <c r="G317" s="24">
        <v>0</v>
      </c>
      <c r="H317" s="24">
        <v>0</v>
      </c>
      <c r="I317" s="24">
        <v>200</v>
      </c>
      <c r="J317" s="24">
        <v>15</v>
      </c>
      <c r="K317" s="24">
        <v>0</v>
      </c>
    </row>
    <row r="318" spans="1:11" x14ac:dyDescent="0.3">
      <c r="A318" s="24" t="s">
        <v>2090</v>
      </c>
      <c r="B318" s="24">
        <v>14</v>
      </c>
      <c r="C318" s="24" t="str">
        <f t="shared" si="4"/>
        <v>anne14</v>
      </c>
      <c r="D318" s="24">
        <v>168</v>
      </c>
      <c r="E318" s="24">
        <v>110</v>
      </c>
      <c r="F318" s="24">
        <v>2401</v>
      </c>
      <c r="G318" s="24">
        <v>0</v>
      </c>
      <c r="H318" s="24">
        <v>0</v>
      </c>
      <c r="I318" s="24">
        <v>200</v>
      </c>
      <c r="J318" s="24">
        <v>15</v>
      </c>
      <c r="K318" s="24">
        <v>0</v>
      </c>
    </row>
    <row r="319" spans="1:11" x14ac:dyDescent="0.3">
      <c r="A319" s="24" t="s">
        <v>2090</v>
      </c>
      <c r="B319" s="24">
        <v>15</v>
      </c>
      <c r="C319" s="24" t="str">
        <f t="shared" si="4"/>
        <v>anne15</v>
      </c>
      <c r="D319" s="24">
        <v>170</v>
      </c>
      <c r="E319" s="24">
        <v>112</v>
      </c>
      <c r="F319" s="24">
        <v>2500</v>
      </c>
      <c r="G319" s="24">
        <v>0</v>
      </c>
      <c r="H319" s="24">
        <v>0</v>
      </c>
      <c r="I319" s="24">
        <v>200</v>
      </c>
      <c r="J319" s="24">
        <v>15</v>
      </c>
      <c r="K319" s="24">
        <v>0</v>
      </c>
    </row>
    <row r="320" spans="1:11" x14ac:dyDescent="0.3">
      <c r="A320" s="24" t="s">
        <v>2090</v>
      </c>
      <c r="B320" s="24">
        <v>16</v>
      </c>
      <c r="C320" s="24" t="str">
        <f t="shared" si="4"/>
        <v>anne16</v>
      </c>
      <c r="D320" s="24">
        <v>172</v>
      </c>
      <c r="E320" s="24">
        <v>113</v>
      </c>
      <c r="F320" s="24">
        <v>2606</v>
      </c>
      <c r="G320" s="24">
        <v>0</v>
      </c>
      <c r="H320" s="24">
        <v>0</v>
      </c>
      <c r="I320" s="24">
        <v>200</v>
      </c>
      <c r="J320" s="24">
        <v>15</v>
      </c>
      <c r="K320" s="24">
        <v>0</v>
      </c>
    </row>
    <row r="321" spans="1:11" x14ac:dyDescent="0.3">
      <c r="A321" s="24" t="s">
        <v>2090</v>
      </c>
      <c r="B321" s="24">
        <v>17</v>
      </c>
      <c r="C321" s="24" t="str">
        <f t="shared" si="4"/>
        <v>anne17</v>
      </c>
      <c r="D321" s="24">
        <v>175</v>
      </c>
      <c r="E321" s="24">
        <v>114</v>
      </c>
      <c r="F321" s="24">
        <v>2720</v>
      </c>
      <c r="G321" s="24">
        <v>0</v>
      </c>
      <c r="H321" s="24">
        <v>0</v>
      </c>
      <c r="I321" s="24">
        <v>200</v>
      </c>
      <c r="J321" s="24">
        <v>15</v>
      </c>
      <c r="K321" s="24">
        <v>0</v>
      </c>
    </row>
    <row r="322" spans="1:11" x14ac:dyDescent="0.3">
      <c r="A322" s="24" t="s">
        <v>2090</v>
      </c>
      <c r="B322" s="24">
        <v>18</v>
      </c>
      <c r="C322" s="24" t="str">
        <f t="shared" si="4"/>
        <v>anne18</v>
      </c>
      <c r="D322" s="24">
        <v>177</v>
      </c>
      <c r="E322" s="24">
        <v>116</v>
      </c>
      <c r="F322" s="24">
        <v>2842</v>
      </c>
      <c r="G322" s="24">
        <v>0</v>
      </c>
      <c r="H322" s="24">
        <v>0</v>
      </c>
      <c r="I322" s="24">
        <v>200</v>
      </c>
      <c r="J322" s="24">
        <v>15</v>
      </c>
      <c r="K322" s="24">
        <v>0</v>
      </c>
    </row>
    <row r="323" spans="1:11" x14ac:dyDescent="0.3">
      <c r="A323" s="24" t="s">
        <v>2090</v>
      </c>
      <c r="B323" s="24">
        <v>19</v>
      </c>
      <c r="C323" s="24" t="str">
        <f t="shared" si="4"/>
        <v>anne19</v>
      </c>
      <c r="D323" s="24">
        <v>179</v>
      </c>
      <c r="E323" s="24">
        <v>117</v>
      </c>
      <c r="F323" s="24">
        <v>2973</v>
      </c>
      <c r="G323" s="24">
        <v>0</v>
      </c>
      <c r="H323" s="24">
        <v>0</v>
      </c>
      <c r="I323" s="24">
        <v>200</v>
      </c>
      <c r="J323" s="24">
        <v>15</v>
      </c>
      <c r="K323" s="24">
        <v>0</v>
      </c>
    </row>
    <row r="324" spans="1:11" x14ac:dyDescent="0.3">
      <c r="A324" s="24" t="s">
        <v>2090</v>
      </c>
      <c r="B324" s="24">
        <v>20</v>
      </c>
      <c r="C324" s="24" t="str">
        <f t="shared" si="4"/>
        <v>anne20</v>
      </c>
      <c r="D324" s="24">
        <v>181</v>
      </c>
      <c r="E324" s="24">
        <v>119</v>
      </c>
      <c r="F324" s="24">
        <v>3112</v>
      </c>
      <c r="G324" s="24">
        <v>0</v>
      </c>
      <c r="H324" s="24">
        <v>0</v>
      </c>
      <c r="I324" s="24">
        <v>200</v>
      </c>
      <c r="J324" s="24">
        <v>15</v>
      </c>
      <c r="K324" s="24">
        <v>0</v>
      </c>
    </row>
    <row r="325" spans="1:11" x14ac:dyDescent="0.3">
      <c r="A325" s="24" t="s">
        <v>2090</v>
      </c>
      <c r="B325" s="24">
        <v>21</v>
      </c>
      <c r="C325" s="24" t="str">
        <f t="shared" si="4"/>
        <v>anne21</v>
      </c>
      <c r="D325" s="24">
        <v>198</v>
      </c>
      <c r="E325" s="24">
        <v>130</v>
      </c>
      <c r="F325" s="24">
        <v>3488</v>
      </c>
      <c r="G325" s="24">
        <v>0</v>
      </c>
      <c r="H325" s="24">
        <v>0</v>
      </c>
      <c r="I325" s="24">
        <v>200</v>
      </c>
      <c r="J325" s="24">
        <v>15</v>
      </c>
      <c r="K325" s="24">
        <v>0</v>
      </c>
    </row>
    <row r="326" spans="1:11" x14ac:dyDescent="0.3">
      <c r="A326" s="24" t="s">
        <v>2090</v>
      </c>
      <c r="B326" s="24">
        <v>22</v>
      </c>
      <c r="C326" s="24" t="str">
        <f t="shared" ref="C326:C389" si="5">A326&amp;B326</f>
        <v>anne22</v>
      </c>
      <c r="D326" s="24">
        <v>201</v>
      </c>
      <c r="E326" s="24">
        <v>132</v>
      </c>
      <c r="F326" s="24">
        <v>3658</v>
      </c>
      <c r="G326" s="24">
        <v>0</v>
      </c>
      <c r="H326" s="24">
        <v>0</v>
      </c>
      <c r="I326" s="24">
        <v>200</v>
      </c>
      <c r="J326" s="24">
        <v>15</v>
      </c>
      <c r="K326" s="24">
        <v>0</v>
      </c>
    </row>
    <row r="327" spans="1:11" x14ac:dyDescent="0.3">
      <c r="A327" s="24" t="s">
        <v>2090</v>
      </c>
      <c r="B327" s="24">
        <v>23</v>
      </c>
      <c r="C327" s="24" t="str">
        <f t="shared" si="5"/>
        <v>anne23</v>
      </c>
      <c r="D327" s="24">
        <v>203</v>
      </c>
      <c r="E327" s="24">
        <v>133</v>
      </c>
      <c r="F327" s="24">
        <v>3837</v>
      </c>
      <c r="G327" s="24">
        <v>0</v>
      </c>
      <c r="H327" s="24">
        <v>0</v>
      </c>
      <c r="I327" s="24">
        <v>200</v>
      </c>
      <c r="J327" s="24">
        <v>15</v>
      </c>
      <c r="K327" s="24">
        <v>0</v>
      </c>
    </row>
    <row r="328" spans="1:11" x14ac:dyDescent="0.3">
      <c r="A328" s="24" t="s">
        <v>2090</v>
      </c>
      <c r="B328" s="24">
        <v>24</v>
      </c>
      <c r="C328" s="24" t="str">
        <f t="shared" si="5"/>
        <v>anne24</v>
      </c>
      <c r="D328" s="24">
        <v>206</v>
      </c>
      <c r="E328" s="24">
        <v>135</v>
      </c>
      <c r="F328" s="24">
        <v>4028</v>
      </c>
      <c r="G328" s="24">
        <v>0</v>
      </c>
      <c r="H328" s="24">
        <v>0</v>
      </c>
      <c r="I328" s="24">
        <v>200</v>
      </c>
      <c r="J328" s="24">
        <v>15</v>
      </c>
      <c r="K328" s="24">
        <v>0</v>
      </c>
    </row>
    <row r="329" spans="1:11" x14ac:dyDescent="0.3">
      <c r="A329" s="24" t="s">
        <v>2090</v>
      </c>
      <c r="B329" s="24">
        <v>25</v>
      </c>
      <c r="C329" s="24" t="str">
        <f t="shared" si="5"/>
        <v>anne25</v>
      </c>
      <c r="D329" s="24">
        <v>209</v>
      </c>
      <c r="E329" s="24">
        <v>137</v>
      </c>
      <c r="F329" s="24">
        <v>4228</v>
      </c>
      <c r="G329" s="24">
        <v>0</v>
      </c>
      <c r="H329" s="24">
        <v>0</v>
      </c>
      <c r="I329" s="24">
        <v>200</v>
      </c>
      <c r="J329" s="24">
        <v>15</v>
      </c>
      <c r="K329" s="24">
        <v>0</v>
      </c>
    </row>
    <row r="330" spans="1:11" x14ac:dyDescent="0.3">
      <c r="A330" s="24" t="s">
        <v>2090</v>
      </c>
      <c r="B330" s="24">
        <v>26</v>
      </c>
      <c r="C330" s="24" t="str">
        <f t="shared" si="5"/>
        <v>anne26</v>
      </c>
      <c r="D330" s="24">
        <v>211</v>
      </c>
      <c r="E330" s="24">
        <v>139</v>
      </c>
      <c r="F330" s="24">
        <v>4279</v>
      </c>
      <c r="G330" s="24">
        <v>0</v>
      </c>
      <c r="H330" s="24">
        <v>0</v>
      </c>
      <c r="I330" s="24">
        <v>200</v>
      </c>
      <c r="J330" s="24">
        <v>15</v>
      </c>
      <c r="K330" s="24">
        <v>0</v>
      </c>
    </row>
    <row r="331" spans="1:11" x14ac:dyDescent="0.3">
      <c r="A331" s="24" t="s">
        <v>2090</v>
      </c>
      <c r="B331" s="24">
        <v>27</v>
      </c>
      <c r="C331" s="24" t="str">
        <f t="shared" si="5"/>
        <v>anne27</v>
      </c>
      <c r="D331" s="24">
        <v>214</v>
      </c>
      <c r="E331" s="24">
        <v>140</v>
      </c>
      <c r="F331" s="24">
        <v>4330</v>
      </c>
      <c r="G331" s="24">
        <v>0</v>
      </c>
      <c r="H331" s="24">
        <v>0</v>
      </c>
      <c r="I331" s="24">
        <v>200</v>
      </c>
      <c r="J331" s="24">
        <v>15</v>
      </c>
      <c r="K331" s="24">
        <v>0</v>
      </c>
    </row>
    <row r="332" spans="1:11" x14ac:dyDescent="0.3">
      <c r="A332" s="24" t="s">
        <v>2090</v>
      </c>
      <c r="B332" s="24">
        <v>28</v>
      </c>
      <c r="C332" s="24" t="str">
        <f t="shared" si="5"/>
        <v>anne28</v>
      </c>
      <c r="D332" s="24">
        <v>217</v>
      </c>
      <c r="E332" s="24">
        <v>142</v>
      </c>
      <c r="F332" s="24">
        <v>4381</v>
      </c>
      <c r="G332" s="24">
        <v>0</v>
      </c>
      <c r="H332" s="24">
        <v>0</v>
      </c>
      <c r="I332" s="24">
        <v>200</v>
      </c>
      <c r="J332" s="24">
        <v>15</v>
      </c>
      <c r="K332" s="24">
        <v>0</v>
      </c>
    </row>
    <row r="333" spans="1:11" x14ac:dyDescent="0.3">
      <c r="A333" s="24" t="s">
        <v>2090</v>
      </c>
      <c r="B333" s="24">
        <v>29</v>
      </c>
      <c r="C333" s="24" t="str">
        <f t="shared" si="5"/>
        <v>anne29</v>
      </c>
      <c r="D333" s="24">
        <v>219</v>
      </c>
      <c r="E333" s="24">
        <v>144</v>
      </c>
      <c r="F333" s="24">
        <v>4433</v>
      </c>
      <c r="G333" s="24">
        <v>0</v>
      </c>
      <c r="H333" s="24">
        <v>0</v>
      </c>
      <c r="I333" s="24">
        <v>200</v>
      </c>
      <c r="J333" s="24">
        <v>15</v>
      </c>
      <c r="K333" s="24">
        <v>0</v>
      </c>
    </row>
    <row r="334" spans="1:11" x14ac:dyDescent="0.3">
      <c r="A334" s="24" t="s">
        <v>2090</v>
      </c>
      <c r="B334" s="24">
        <v>30</v>
      </c>
      <c r="C334" s="24" t="str">
        <f t="shared" si="5"/>
        <v>anne30</v>
      </c>
      <c r="D334" s="24">
        <v>222</v>
      </c>
      <c r="E334" s="24">
        <v>146</v>
      </c>
      <c r="F334" s="24">
        <v>4486</v>
      </c>
      <c r="G334" s="24">
        <v>0</v>
      </c>
      <c r="H334" s="24">
        <v>0</v>
      </c>
      <c r="I334" s="24">
        <v>200</v>
      </c>
      <c r="J334" s="24">
        <v>15</v>
      </c>
      <c r="K334" s="24">
        <v>0</v>
      </c>
    </row>
    <row r="335" spans="1:11" x14ac:dyDescent="0.3">
      <c r="A335" s="24" t="s">
        <v>2090</v>
      </c>
      <c r="B335" s="24">
        <v>31</v>
      </c>
      <c r="C335" s="24" t="str">
        <f t="shared" si="5"/>
        <v>anne31</v>
      </c>
      <c r="D335" s="24">
        <v>243</v>
      </c>
      <c r="E335" s="24">
        <v>159</v>
      </c>
      <c r="F335" s="24">
        <v>4869</v>
      </c>
      <c r="G335" s="24">
        <v>0</v>
      </c>
      <c r="H335" s="24">
        <v>0</v>
      </c>
      <c r="I335" s="24">
        <v>200</v>
      </c>
      <c r="J335" s="24">
        <v>15</v>
      </c>
      <c r="K335" s="24">
        <v>0</v>
      </c>
    </row>
    <row r="336" spans="1:11" x14ac:dyDescent="0.3">
      <c r="A336" s="24" t="s">
        <v>2090</v>
      </c>
      <c r="B336" s="24">
        <v>32</v>
      </c>
      <c r="C336" s="24" t="str">
        <f t="shared" si="5"/>
        <v>anne32</v>
      </c>
      <c r="D336" s="24">
        <v>246</v>
      </c>
      <c r="E336" s="24">
        <v>161</v>
      </c>
      <c r="F336" s="24">
        <v>4927</v>
      </c>
      <c r="G336" s="24">
        <v>0</v>
      </c>
      <c r="H336" s="24">
        <v>0</v>
      </c>
      <c r="I336" s="24">
        <v>200</v>
      </c>
      <c r="J336" s="24">
        <v>15</v>
      </c>
      <c r="K336" s="24">
        <v>0</v>
      </c>
    </row>
    <row r="337" spans="1:11" x14ac:dyDescent="0.3">
      <c r="A337" s="24" t="s">
        <v>2090</v>
      </c>
      <c r="B337" s="24">
        <v>33</v>
      </c>
      <c r="C337" s="24" t="str">
        <f t="shared" si="5"/>
        <v>anne33</v>
      </c>
      <c r="D337" s="24">
        <v>249</v>
      </c>
      <c r="E337" s="24">
        <v>163</v>
      </c>
      <c r="F337" s="24">
        <v>4986</v>
      </c>
      <c r="G337" s="24">
        <v>0</v>
      </c>
      <c r="H337" s="24">
        <v>0</v>
      </c>
      <c r="I337" s="24">
        <v>200</v>
      </c>
      <c r="J337" s="24">
        <v>15</v>
      </c>
      <c r="K337" s="24">
        <v>0</v>
      </c>
    </row>
    <row r="338" spans="1:11" x14ac:dyDescent="0.3">
      <c r="A338" s="24" t="s">
        <v>2090</v>
      </c>
      <c r="B338" s="24">
        <v>34</v>
      </c>
      <c r="C338" s="24" t="str">
        <f t="shared" si="5"/>
        <v>anne34</v>
      </c>
      <c r="D338" s="24">
        <v>252</v>
      </c>
      <c r="E338" s="24">
        <v>165</v>
      </c>
      <c r="F338" s="24">
        <v>5046</v>
      </c>
      <c r="G338" s="24">
        <v>0</v>
      </c>
      <c r="H338" s="24">
        <v>0</v>
      </c>
      <c r="I338" s="24">
        <v>200</v>
      </c>
      <c r="J338" s="24">
        <v>15</v>
      </c>
      <c r="K338" s="24">
        <v>0</v>
      </c>
    </row>
    <row r="339" spans="1:11" x14ac:dyDescent="0.3">
      <c r="A339" s="24" t="s">
        <v>2090</v>
      </c>
      <c r="B339" s="24">
        <v>35</v>
      </c>
      <c r="C339" s="24" t="str">
        <f t="shared" si="5"/>
        <v>anne35</v>
      </c>
      <c r="D339" s="24">
        <v>255</v>
      </c>
      <c r="E339" s="24">
        <v>167</v>
      </c>
      <c r="F339" s="24">
        <v>5106</v>
      </c>
      <c r="G339" s="24">
        <v>0</v>
      </c>
      <c r="H339" s="24">
        <v>0</v>
      </c>
      <c r="I339" s="24">
        <v>200</v>
      </c>
      <c r="J339" s="24">
        <v>15</v>
      </c>
      <c r="K339" s="24">
        <v>0</v>
      </c>
    </row>
    <row r="340" spans="1:11" x14ac:dyDescent="0.3">
      <c r="A340" s="24" t="s">
        <v>2090</v>
      </c>
      <c r="B340" s="24">
        <v>36</v>
      </c>
      <c r="C340" s="24" t="str">
        <f t="shared" si="5"/>
        <v>anne36</v>
      </c>
      <c r="D340" s="24">
        <v>258</v>
      </c>
      <c r="E340" s="24">
        <v>169</v>
      </c>
      <c r="F340" s="24">
        <v>5167</v>
      </c>
      <c r="G340" s="24">
        <v>0</v>
      </c>
      <c r="H340" s="24">
        <v>0</v>
      </c>
      <c r="I340" s="24">
        <v>200</v>
      </c>
      <c r="J340" s="24">
        <v>15</v>
      </c>
      <c r="K340" s="24">
        <v>0</v>
      </c>
    </row>
    <row r="341" spans="1:11" x14ac:dyDescent="0.3">
      <c r="A341" s="24" t="s">
        <v>2090</v>
      </c>
      <c r="B341" s="24">
        <v>37</v>
      </c>
      <c r="C341" s="24" t="str">
        <f t="shared" si="5"/>
        <v>anne37</v>
      </c>
      <c r="D341" s="24">
        <v>262</v>
      </c>
      <c r="E341" s="24">
        <v>172</v>
      </c>
      <c r="F341" s="24">
        <v>5228</v>
      </c>
      <c r="G341" s="24">
        <v>0</v>
      </c>
      <c r="H341" s="24">
        <v>0</v>
      </c>
      <c r="I341" s="24">
        <v>200</v>
      </c>
      <c r="J341" s="24">
        <v>15</v>
      </c>
      <c r="K341" s="24">
        <v>0</v>
      </c>
    </row>
    <row r="342" spans="1:11" x14ac:dyDescent="0.3">
      <c r="A342" s="24" t="s">
        <v>2090</v>
      </c>
      <c r="B342" s="24">
        <v>38</v>
      </c>
      <c r="C342" s="24" t="str">
        <f t="shared" si="5"/>
        <v>anne38</v>
      </c>
      <c r="D342" s="24">
        <v>265</v>
      </c>
      <c r="E342" s="24">
        <v>174</v>
      </c>
      <c r="F342" s="24">
        <v>5291</v>
      </c>
      <c r="G342" s="24">
        <v>0</v>
      </c>
      <c r="H342" s="24">
        <v>0</v>
      </c>
      <c r="I342" s="24">
        <v>200</v>
      </c>
      <c r="J342" s="24">
        <v>15</v>
      </c>
      <c r="K342" s="24">
        <v>0</v>
      </c>
    </row>
    <row r="343" spans="1:11" x14ac:dyDescent="0.3">
      <c r="A343" s="24" t="s">
        <v>2090</v>
      </c>
      <c r="B343" s="24">
        <v>39</v>
      </c>
      <c r="C343" s="24" t="str">
        <f t="shared" si="5"/>
        <v>anne39</v>
      </c>
      <c r="D343" s="24">
        <v>268</v>
      </c>
      <c r="E343" s="24">
        <v>176</v>
      </c>
      <c r="F343" s="24">
        <v>5354</v>
      </c>
      <c r="G343" s="24">
        <v>0</v>
      </c>
      <c r="H343" s="24">
        <v>0</v>
      </c>
      <c r="I343" s="24">
        <v>200</v>
      </c>
      <c r="J343" s="24">
        <v>15</v>
      </c>
      <c r="K343" s="24">
        <v>0</v>
      </c>
    </row>
    <row r="344" spans="1:11" x14ac:dyDescent="0.3">
      <c r="A344" s="24" t="s">
        <v>2090</v>
      </c>
      <c r="B344" s="24">
        <v>40</v>
      </c>
      <c r="C344" s="24" t="str">
        <f t="shared" si="5"/>
        <v>anne40</v>
      </c>
      <c r="D344" s="24">
        <v>271</v>
      </c>
      <c r="E344" s="24">
        <v>178</v>
      </c>
      <c r="F344" s="24">
        <v>5417</v>
      </c>
      <c r="G344" s="24">
        <v>0</v>
      </c>
      <c r="H344" s="24">
        <v>0</v>
      </c>
      <c r="I344" s="24">
        <v>200</v>
      </c>
      <c r="J344" s="24">
        <v>15</v>
      </c>
      <c r="K344" s="24">
        <v>0</v>
      </c>
    </row>
    <row r="345" spans="1:11" x14ac:dyDescent="0.3">
      <c r="A345" s="24" t="s">
        <v>2090</v>
      </c>
      <c r="B345" s="24">
        <v>41</v>
      </c>
      <c r="C345" s="24" t="str">
        <f t="shared" si="5"/>
        <v>anne41</v>
      </c>
      <c r="D345" s="24">
        <v>296</v>
      </c>
      <c r="E345" s="24">
        <v>194</v>
      </c>
      <c r="F345" s="24">
        <v>5943</v>
      </c>
      <c r="G345" s="24">
        <v>0</v>
      </c>
      <c r="H345" s="24">
        <v>0</v>
      </c>
      <c r="I345" s="24">
        <v>200</v>
      </c>
      <c r="J345" s="24">
        <v>15</v>
      </c>
      <c r="K345" s="24">
        <v>0</v>
      </c>
    </row>
    <row r="346" spans="1:11" x14ac:dyDescent="0.3">
      <c r="A346" s="24" t="s">
        <v>2090</v>
      </c>
      <c r="B346" s="24">
        <v>42</v>
      </c>
      <c r="C346" s="24" t="str">
        <f t="shared" si="5"/>
        <v>anne42</v>
      </c>
      <c r="D346" s="24">
        <v>300</v>
      </c>
      <c r="E346" s="24">
        <v>197</v>
      </c>
      <c r="F346" s="24">
        <v>6014</v>
      </c>
      <c r="G346" s="24">
        <v>0</v>
      </c>
      <c r="H346" s="24">
        <v>0</v>
      </c>
      <c r="I346" s="24">
        <v>200</v>
      </c>
      <c r="J346" s="24">
        <v>15</v>
      </c>
      <c r="K346" s="24">
        <v>0</v>
      </c>
    </row>
    <row r="347" spans="1:11" x14ac:dyDescent="0.3">
      <c r="A347" s="24" t="s">
        <v>2090</v>
      </c>
      <c r="B347" s="24">
        <v>43</v>
      </c>
      <c r="C347" s="24" t="str">
        <f t="shared" si="5"/>
        <v>anne43</v>
      </c>
      <c r="D347" s="24">
        <v>304</v>
      </c>
      <c r="E347" s="24">
        <v>199</v>
      </c>
      <c r="F347" s="24">
        <v>6086</v>
      </c>
      <c r="G347" s="24">
        <v>0</v>
      </c>
      <c r="H347" s="24">
        <v>0</v>
      </c>
      <c r="I347" s="24">
        <v>200</v>
      </c>
      <c r="J347" s="24">
        <v>15</v>
      </c>
      <c r="K347" s="24">
        <v>0</v>
      </c>
    </row>
    <row r="348" spans="1:11" x14ac:dyDescent="0.3">
      <c r="A348" s="24" t="s">
        <v>2090</v>
      </c>
      <c r="B348" s="24">
        <v>44</v>
      </c>
      <c r="C348" s="24" t="str">
        <f t="shared" si="5"/>
        <v>anne44</v>
      </c>
      <c r="D348" s="24">
        <v>307</v>
      </c>
      <c r="E348" s="24">
        <v>202</v>
      </c>
      <c r="F348" s="24">
        <v>6165</v>
      </c>
      <c r="G348" s="24">
        <v>0</v>
      </c>
      <c r="H348" s="24">
        <v>0</v>
      </c>
      <c r="I348" s="24">
        <v>200</v>
      </c>
      <c r="J348" s="24">
        <v>15</v>
      </c>
      <c r="K348" s="24">
        <v>0</v>
      </c>
    </row>
    <row r="349" spans="1:11" x14ac:dyDescent="0.3">
      <c r="A349" s="24" t="s">
        <v>2090</v>
      </c>
      <c r="B349" s="24">
        <v>45</v>
      </c>
      <c r="C349" s="24" t="str">
        <f t="shared" si="5"/>
        <v>anne45</v>
      </c>
      <c r="D349" s="24">
        <v>311</v>
      </c>
      <c r="E349" s="24">
        <v>204</v>
      </c>
      <c r="F349" s="24">
        <v>6244</v>
      </c>
      <c r="G349" s="24">
        <v>0</v>
      </c>
      <c r="H349" s="24">
        <v>0</v>
      </c>
      <c r="I349" s="24">
        <v>200</v>
      </c>
      <c r="J349" s="24">
        <v>15</v>
      </c>
      <c r="K349" s="24">
        <v>0</v>
      </c>
    </row>
    <row r="350" spans="1:11" x14ac:dyDescent="0.3">
      <c r="A350" s="24" t="s">
        <v>2090</v>
      </c>
      <c r="B350" s="24">
        <v>46</v>
      </c>
      <c r="C350" s="24" t="str">
        <f t="shared" si="5"/>
        <v>anne46</v>
      </c>
      <c r="D350" s="24">
        <v>315</v>
      </c>
      <c r="E350" s="24">
        <v>207</v>
      </c>
      <c r="F350" s="24">
        <v>6319</v>
      </c>
      <c r="G350" s="24">
        <v>0</v>
      </c>
      <c r="H350" s="24">
        <v>0</v>
      </c>
      <c r="I350" s="24">
        <v>200</v>
      </c>
      <c r="J350" s="24">
        <v>15</v>
      </c>
      <c r="K350" s="24">
        <v>0</v>
      </c>
    </row>
    <row r="351" spans="1:11" x14ac:dyDescent="0.3">
      <c r="A351" s="24" t="s">
        <v>2090</v>
      </c>
      <c r="B351" s="24">
        <v>47</v>
      </c>
      <c r="C351" s="24" t="str">
        <f t="shared" si="5"/>
        <v>anne47</v>
      </c>
      <c r="D351" s="24">
        <v>319</v>
      </c>
      <c r="E351" s="24">
        <v>209</v>
      </c>
      <c r="F351" s="24">
        <v>6399</v>
      </c>
      <c r="G351" s="24">
        <v>0</v>
      </c>
      <c r="H351" s="24">
        <v>0</v>
      </c>
      <c r="I351" s="24">
        <v>200</v>
      </c>
      <c r="J351" s="24">
        <v>15</v>
      </c>
      <c r="K351" s="24">
        <v>0</v>
      </c>
    </row>
    <row r="352" spans="1:11" x14ac:dyDescent="0.3">
      <c r="A352" s="24" t="s">
        <v>2090</v>
      </c>
      <c r="B352" s="24">
        <v>48</v>
      </c>
      <c r="C352" s="24" t="str">
        <f t="shared" si="5"/>
        <v>anne48</v>
      </c>
      <c r="D352" s="24">
        <v>323</v>
      </c>
      <c r="E352" s="24">
        <v>212</v>
      </c>
      <c r="F352" s="24">
        <v>6483</v>
      </c>
      <c r="G352" s="24">
        <v>0</v>
      </c>
      <c r="H352" s="24">
        <v>0</v>
      </c>
      <c r="I352" s="24">
        <v>200</v>
      </c>
      <c r="J352" s="24">
        <v>15</v>
      </c>
      <c r="K352" s="24">
        <v>0</v>
      </c>
    </row>
    <row r="353" spans="1:11" x14ac:dyDescent="0.3">
      <c r="A353" s="24" t="s">
        <v>2090</v>
      </c>
      <c r="B353" s="24">
        <v>49</v>
      </c>
      <c r="C353" s="24" t="str">
        <f t="shared" si="5"/>
        <v>anne49</v>
      </c>
      <c r="D353" s="24">
        <v>327</v>
      </c>
      <c r="E353" s="24">
        <v>214</v>
      </c>
      <c r="F353" s="24">
        <v>6560</v>
      </c>
      <c r="G353" s="24">
        <v>0</v>
      </c>
      <c r="H353" s="24">
        <v>0</v>
      </c>
      <c r="I353" s="24">
        <v>200</v>
      </c>
      <c r="J353" s="24">
        <v>15</v>
      </c>
      <c r="K353" s="24">
        <v>0</v>
      </c>
    </row>
    <row r="354" spans="1:11" x14ac:dyDescent="0.3">
      <c r="A354" s="24" t="s">
        <v>2090</v>
      </c>
      <c r="B354" s="24">
        <v>50</v>
      </c>
      <c r="C354" s="24" t="str">
        <f t="shared" si="5"/>
        <v>anne50</v>
      </c>
      <c r="D354" s="24">
        <v>331</v>
      </c>
      <c r="E354" s="24">
        <v>217</v>
      </c>
      <c r="F354" s="24">
        <v>6646</v>
      </c>
      <c r="G354" s="24">
        <v>0</v>
      </c>
      <c r="H354" s="24">
        <v>0</v>
      </c>
      <c r="I354" s="24">
        <v>200</v>
      </c>
      <c r="J354" s="24">
        <v>15</v>
      </c>
      <c r="K354" s="24">
        <v>0</v>
      </c>
    </row>
    <row r="355" spans="1:11" x14ac:dyDescent="0.3">
      <c r="A355" s="24" t="s">
        <v>2090</v>
      </c>
      <c r="B355" s="24">
        <v>51</v>
      </c>
      <c r="C355" s="24" t="str">
        <f t="shared" si="5"/>
        <v>anne51</v>
      </c>
      <c r="D355" s="24">
        <v>361</v>
      </c>
      <c r="E355" s="24">
        <v>237</v>
      </c>
      <c r="F355" s="24">
        <v>7234</v>
      </c>
      <c r="G355" s="24">
        <v>0</v>
      </c>
      <c r="H355" s="24">
        <v>0</v>
      </c>
      <c r="I355" s="24">
        <v>200</v>
      </c>
      <c r="J355" s="24">
        <v>15</v>
      </c>
      <c r="K355" s="24">
        <v>0</v>
      </c>
    </row>
    <row r="356" spans="1:11" x14ac:dyDescent="0.3">
      <c r="A356" s="24" t="s">
        <v>2090</v>
      </c>
      <c r="B356" s="24">
        <v>52</v>
      </c>
      <c r="C356" s="24" t="str">
        <f t="shared" si="5"/>
        <v>anne52</v>
      </c>
      <c r="D356" s="24">
        <v>365</v>
      </c>
      <c r="E356" s="24">
        <v>240</v>
      </c>
      <c r="F356" s="24">
        <v>7321</v>
      </c>
      <c r="G356" s="24">
        <v>0</v>
      </c>
      <c r="H356" s="24">
        <v>0</v>
      </c>
      <c r="I356" s="24">
        <v>200</v>
      </c>
      <c r="J356" s="24">
        <v>15</v>
      </c>
      <c r="K356" s="24">
        <v>0</v>
      </c>
    </row>
    <row r="357" spans="1:11" x14ac:dyDescent="0.3">
      <c r="A357" s="24" t="s">
        <v>2090</v>
      </c>
      <c r="B357" s="24">
        <v>53</v>
      </c>
      <c r="C357" s="24" t="str">
        <f t="shared" si="5"/>
        <v>anne53</v>
      </c>
      <c r="D357" s="24">
        <v>370</v>
      </c>
      <c r="E357" s="24">
        <v>243</v>
      </c>
      <c r="F357" s="24">
        <v>7414</v>
      </c>
      <c r="G357" s="24">
        <v>0</v>
      </c>
      <c r="H357" s="24">
        <v>0</v>
      </c>
      <c r="I357" s="24">
        <v>200</v>
      </c>
      <c r="J357" s="24">
        <v>15</v>
      </c>
      <c r="K357" s="24">
        <v>0</v>
      </c>
    </row>
    <row r="358" spans="1:11" x14ac:dyDescent="0.3">
      <c r="A358" s="24" t="s">
        <v>2090</v>
      </c>
      <c r="B358" s="24">
        <v>54</v>
      </c>
      <c r="C358" s="24" t="str">
        <f t="shared" si="5"/>
        <v>anne54</v>
      </c>
      <c r="D358" s="24">
        <v>374</v>
      </c>
      <c r="E358" s="24">
        <v>246</v>
      </c>
      <c r="F358" s="24">
        <v>7511</v>
      </c>
      <c r="G358" s="24">
        <v>0</v>
      </c>
      <c r="H358" s="24">
        <v>0</v>
      </c>
      <c r="I358" s="24">
        <v>200</v>
      </c>
      <c r="J358" s="24">
        <v>15</v>
      </c>
      <c r="K358" s="24">
        <v>0</v>
      </c>
    </row>
    <row r="359" spans="1:11" x14ac:dyDescent="0.3">
      <c r="A359" s="24" t="s">
        <v>2090</v>
      </c>
      <c r="B359" s="24">
        <v>55</v>
      </c>
      <c r="C359" s="24" t="str">
        <f t="shared" si="5"/>
        <v>anne55</v>
      </c>
      <c r="D359" s="24">
        <v>379</v>
      </c>
      <c r="E359" s="24">
        <v>249</v>
      </c>
      <c r="F359" s="24">
        <v>7601</v>
      </c>
      <c r="G359" s="24">
        <v>0</v>
      </c>
      <c r="H359" s="24">
        <v>0</v>
      </c>
      <c r="I359" s="24">
        <v>200</v>
      </c>
      <c r="J359" s="24">
        <v>15</v>
      </c>
      <c r="K359" s="24">
        <v>0</v>
      </c>
    </row>
    <row r="360" spans="1:11" x14ac:dyDescent="0.3">
      <c r="A360" s="24" t="s">
        <v>2090</v>
      </c>
      <c r="B360" s="24">
        <v>56</v>
      </c>
      <c r="C360" s="24" t="str">
        <f t="shared" si="5"/>
        <v>anne56</v>
      </c>
      <c r="D360" s="24">
        <v>383</v>
      </c>
      <c r="E360" s="24">
        <v>252</v>
      </c>
      <c r="F360" s="24">
        <v>7701</v>
      </c>
      <c r="G360" s="24">
        <v>0</v>
      </c>
      <c r="H360" s="24">
        <v>0</v>
      </c>
      <c r="I360" s="24">
        <v>200</v>
      </c>
      <c r="J360" s="24">
        <v>15</v>
      </c>
      <c r="K360" s="24">
        <v>0</v>
      </c>
    </row>
    <row r="361" spans="1:11" x14ac:dyDescent="0.3">
      <c r="A361" s="24" t="s">
        <v>2090</v>
      </c>
      <c r="B361" s="24">
        <v>57</v>
      </c>
      <c r="C361" s="24" t="str">
        <f t="shared" si="5"/>
        <v>anne57</v>
      </c>
      <c r="D361" s="24">
        <v>388</v>
      </c>
      <c r="E361" s="24">
        <v>255</v>
      </c>
      <c r="F361" s="24">
        <v>7799</v>
      </c>
      <c r="G361" s="24">
        <v>0</v>
      </c>
      <c r="H361" s="24">
        <v>0</v>
      </c>
      <c r="I361" s="24">
        <v>200</v>
      </c>
      <c r="J361" s="24">
        <v>15</v>
      </c>
      <c r="K361" s="24">
        <v>0</v>
      </c>
    </row>
    <row r="362" spans="1:11" x14ac:dyDescent="0.3">
      <c r="A362" s="24" t="s">
        <v>2090</v>
      </c>
      <c r="B362" s="24">
        <v>58</v>
      </c>
      <c r="C362" s="24" t="str">
        <f t="shared" si="5"/>
        <v>anne58</v>
      </c>
      <c r="D362" s="24">
        <v>393</v>
      </c>
      <c r="E362" s="24">
        <v>258</v>
      </c>
      <c r="F362" s="24">
        <v>7892</v>
      </c>
      <c r="G362" s="24">
        <v>0</v>
      </c>
      <c r="H362" s="24">
        <v>0</v>
      </c>
      <c r="I362" s="24">
        <v>200</v>
      </c>
      <c r="J362" s="24">
        <v>15</v>
      </c>
      <c r="K362" s="24">
        <v>0</v>
      </c>
    </row>
    <row r="363" spans="1:11" x14ac:dyDescent="0.3">
      <c r="A363" s="24" t="s">
        <v>2090</v>
      </c>
      <c r="B363" s="24">
        <v>59</v>
      </c>
      <c r="C363" s="24" t="str">
        <f t="shared" si="5"/>
        <v>anne59</v>
      </c>
      <c r="D363" s="24">
        <v>397</v>
      </c>
      <c r="E363" s="24">
        <v>261</v>
      </c>
      <c r="F363" s="24">
        <v>7993</v>
      </c>
      <c r="G363" s="24">
        <v>0</v>
      </c>
      <c r="H363" s="24">
        <v>0</v>
      </c>
      <c r="I363" s="24">
        <v>200</v>
      </c>
      <c r="J363" s="24">
        <v>15</v>
      </c>
      <c r="K363" s="24">
        <v>0</v>
      </c>
    </row>
    <row r="364" spans="1:11" x14ac:dyDescent="0.3">
      <c r="A364" s="24" t="s">
        <v>2090</v>
      </c>
      <c r="B364" s="24">
        <v>60</v>
      </c>
      <c r="C364" s="24" t="str">
        <f t="shared" si="5"/>
        <v>anne60</v>
      </c>
      <c r="D364" s="24">
        <v>402</v>
      </c>
      <c r="E364" s="24">
        <v>264</v>
      </c>
      <c r="F364" s="24">
        <v>8098</v>
      </c>
      <c r="G364" s="24">
        <v>0</v>
      </c>
      <c r="H364" s="24">
        <v>0</v>
      </c>
      <c r="I364" s="24">
        <v>200</v>
      </c>
      <c r="J364" s="24">
        <v>15</v>
      </c>
      <c r="K364" s="24">
        <v>0</v>
      </c>
    </row>
    <row r="365" spans="1:11" x14ac:dyDescent="0.3">
      <c r="A365" s="24" t="s">
        <v>2090</v>
      </c>
      <c r="B365" s="24">
        <v>61</v>
      </c>
      <c r="C365" s="24" t="str">
        <f t="shared" si="5"/>
        <v>anne61</v>
      </c>
      <c r="D365" s="24">
        <v>439</v>
      </c>
      <c r="E365" s="24">
        <v>288</v>
      </c>
      <c r="F365" s="24">
        <v>8910</v>
      </c>
      <c r="G365" s="24">
        <v>0</v>
      </c>
      <c r="H365" s="24">
        <v>0</v>
      </c>
      <c r="I365" s="24">
        <v>200</v>
      </c>
      <c r="J365" s="24">
        <v>15</v>
      </c>
      <c r="K365" s="24">
        <v>0</v>
      </c>
    </row>
    <row r="366" spans="1:11" x14ac:dyDescent="0.3">
      <c r="A366" s="24" t="s">
        <v>2090</v>
      </c>
      <c r="B366" s="24">
        <v>62</v>
      </c>
      <c r="C366" s="24" t="str">
        <f t="shared" si="5"/>
        <v>anne62</v>
      </c>
      <c r="D366" s="24">
        <v>444</v>
      </c>
      <c r="E366" s="24">
        <v>292</v>
      </c>
      <c r="F366" s="24">
        <v>9027</v>
      </c>
      <c r="G366" s="24">
        <v>0</v>
      </c>
      <c r="H366" s="24">
        <v>0</v>
      </c>
      <c r="I366" s="24">
        <v>200</v>
      </c>
      <c r="J366" s="24">
        <v>15</v>
      </c>
      <c r="K366" s="24">
        <v>0</v>
      </c>
    </row>
    <row r="367" spans="1:11" x14ac:dyDescent="0.3">
      <c r="A367" s="24" t="s">
        <v>2090</v>
      </c>
      <c r="B367" s="24">
        <v>63</v>
      </c>
      <c r="C367" s="24" t="str">
        <f t="shared" si="5"/>
        <v>anne63</v>
      </c>
      <c r="D367" s="24">
        <v>450</v>
      </c>
      <c r="E367" s="24">
        <v>295</v>
      </c>
      <c r="F367" s="24">
        <v>9160</v>
      </c>
      <c r="G367" s="24">
        <v>0</v>
      </c>
      <c r="H367" s="24">
        <v>0</v>
      </c>
      <c r="I367" s="24">
        <v>200</v>
      </c>
      <c r="J367" s="24">
        <v>15</v>
      </c>
      <c r="K367" s="24">
        <v>0</v>
      </c>
    </row>
    <row r="368" spans="1:11" x14ac:dyDescent="0.3">
      <c r="A368" s="24" t="s">
        <v>2090</v>
      </c>
      <c r="B368" s="24">
        <v>64</v>
      </c>
      <c r="C368" s="24" t="str">
        <f t="shared" si="5"/>
        <v>anne64</v>
      </c>
      <c r="D368" s="24">
        <v>455</v>
      </c>
      <c r="E368" s="24">
        <v>299</v>
      </c>
      <c r="F368" s="24">
        <v>9269</v>
      </c>
      <c r="G368" s="24">
        <v>0</v>
      </c>
      <c r="H368" s="24">
        <v>0</v>
      </c>
      <c r="I368" s="24">
        <v>200</v>
      </c>
      <c r="J368" s="24">
        <v>15</v>
      </c>
      <c r="K368" s="24">
        <v>0</v>
      </c>
    </row>
    <row r="369" spans="1:11" x14ac:dyDescent="0.3">
      <c r="A369" s="24" t="s">
        <v>2090</v>
      </c>
      <c r="B369" s="24">
        <v>65</v>
      </c>
      <c r="C369" s="24" t="str">
        <f t="shared" si="5"/>
        <v>anne65</v>
      </c>
      <c r="D369" s="24">
        <v>460</v>
      </c>
      <c r="E369" s="24">
        <v>302</v>
      </c>
      <c r="F369" s="24">
        <v>9392</v>
      </c>
      <c r="G369" s="24">
        <v>0</v>
      </c>
      <c r="H369" s="24">
        <v>0</v>
      </c>
      <c r="I369" s="24">
        <v>200</v>
      </c>
      <c r="J369" s="24">
        <v>15</v>
      </c>
      <c r="K369" s="24">
        <v>0</v>
      </c>
    </row>
    <row r="370" spans="1:11" x14ac:dyDescent="0.3">
      <c r="A370" s="24" t="s">
        <v>2090</v>
      </c>
      <c r="B370" s="24">
        <v>66</v>
      </c>
      <c r="C370" s="24" t="str">
        <f t="shared" si="5"/>
        <v>anne66</v>
      </c>
      <c r="D370" s="24">
        <v>466</v>
      </c>
      <c r="E370" s="24">
        <v>306</v>
      </c>
      <c r="F370" s="24">
        <v>9516</v>
      </c>
      <c r="G370" s="24">
        <v>0</v>
      </c>
      <c r="H370" s="24">
        <v>0</v>
      </c>
      <c r="I370" s="24">
        <v>200</v>
      </c>
      <c r="J370" s="24">
        <v>15</v>
      </c>
      <c r="K370" s="24">
        <v>0</v>
      </c>
    </row>
    <row r="371" spans="1:11" x14ac:dyDescent="0.3">
      <c r="A371" s="24" t="s">
        <v>2090</v>
      </c>
      <c r="B371" s="24">
        <v>67</v>
      </c>
      <c r="C371" s="24" t="str">
        <f t="shared" si="5"/>
        <v>anne67</v>
      </c>
      <c r="D371" s="24">
        <v>471</v>
      </c>
      <c r="E371" s="24">
        <v>309</v>
      </c>
      <c r="F371" s="24">
        <v>9648</v>
      </c>
      <c r="G371" s="24">
        <v>0</v>
      </c>
      <c r="H371" s="24">
        <v>0</v>
      </c>
      <c r="I371" s="24">
        <v>200</v>
      </c>
      <c r="J371" s="24">
        <v>15</v>
      </c>
      <c r="K371" s="24">
        <v>0</v>
      </c>
    </row>
    <row r="372" spans="1:11" x14ac:dyDescent="0.3">
      <c r="A372" s="24" t="s">
        <v>2090</v>
      </c>
      <c r="B372" s="24">
        <v>68</v>
      </c>
      <c r="C372" s="24" t="str">
        <f t="shared" si="5"/>
        <v>anne68</v>
      </c>
      <c r="D372" s="24">
        <v>477</v>
      </c>
      <c r="E372" s="24">
        <v>313</v>
      </c>
      <c r="F372" s="24">
        <v>9764</v>
      </c>
      <c r="G372" s="24">
        <v>0</v>
      </c>
      <c r="H372" s="24">
        <v>0</v>
      </c>
      <c r="I372" s="24">
        <v>200</v>
      </c>
      <c r="J372" s="24">
        <v>15</v>
      </c>
      <c r="K372" s="24">
        <v>0</v>
      </c>
    </row>
    <row r="373" spans="1:11" x14ac:dyDescent="0.3">
      <c r="A373" s="24" t="s">
        <v>2090</v>
      </c>
      <c r="B373" s="24">
        <v>69</v>
      </c>
      <c r="C373" s="24" t="str">
        <f t="shared" si="5"/>
        <v>anne69</v>
      </c>
      <c r="D373" s="24">
        <v>483</v>
      </c>
      <c r="E373" s="24">
        <v>317</v>
      </c>
      <c r="F373" s="24">
        <v>9893</v>
      </c>
      <c r="G373" s="24">
        <v>0</v>
      </c>
      <c r="H373" s="24">
        <v>0</v>
      </c>
      <c r="I373" s="24">
        <v>200</v>
      </c>
      <c r="J373" s="24">
        <v>15</v>
      </c>
      <c r="K373" s="24">
        <v>0</v>
      </c>
    </row>
    <row r="374" spans="1:11" x14ac:dyDescent="0.3">
      <c r="A374" s="24" t="s">
        <v>2090</v>
      </c>
      <c r="B374" s="24">
        <v>70</v>
      </c>
      <c r="C374" s="24" t="str">
        <f t="shared" si="5"/>
        <v>anne70</v>
      </c>
      <c r="D374" s="24">
        <v>488</v>
      </c>
      <c r="E374" s="24">
        <v>320</v>
      </c>
      <c r="F374" s="24">
        <v>10011</v>
      </c>
      <c r="G374" s="24">
        <v>0</v>
      </c>
      <c r="H374" s="24">
        <v>0</v>
      </c>
      <c r="I374" s="24">
        <v>200</v>
      </c>
      <c r="J374" s="24">
        <v>15</v>
      </c>
      <c r="K374" s="24">
        <v>0</v>
      </c>
    </row>
    <row r="375" spans="1:11" x14ac:dyDescent="0.3">
      <c r="A375" s="24" t="s">
        <v>2090</v>
      </c>
      <c r="B375" s="24">
        <v>71</v>
      </c>
      <c r="C375" s="24" t="str">
        <f t="shared" si="5"/>
        <v>anne71</v>
      </c>
      <c r="D375" s="24">
        <v>533</v>
      </c>
      <c r="E375" s="24">
        <v>350</v>
      </c>
      <c r="F375" s="24">
        <v>10924</v>
      </c>
      <c r="G375" s="24">
        <v>0</v>
      </c>
      <c r="H375" s="24">
        <v>0</v>
      </c>
      <c r="I375" s="24">
        <v>200</v>
      </c>
      <c r="J375" s="24">
        <v>15</v>
      </c>
      <c r="K375" s="24">
        <v>0</v>
      </c>
    </row>
    <row r="376" spans="1:11" x14ac:dyDescent="0.3">
      <c r="A376" s="24" t="s">
        <v>2090</v>
      </c>
      <c r="B376" s="24">
        <v>72</v>
      </c>
      <c r="C376" s="24" t="str">
        <f t="shared" si="5"/>
        <v>anne72</v>
      </c>
      <c r="D376" s="24">
        <v>539</v>
      </c>
      <c r="E376" s="24">
        <v>354</v>
      </c>
      <c r="F376" s="24">
        <v>11055</v>
      </c>
      <c r="G376" s="24">
        <v>0</v>
      </c>
      <c r="H376" s="24">
        <v>0</v>
      </c>
      <c r="I376" s="24">
        <v>200</v>
      </c>
      <c r="J376" s="24">
        <v>15</v>
      </c>
      <c r="K376" s="24">
        <v>0</v>
      </c>
    </row>
    <row r="377" spans="1:11" x14ac:dyDescent="0.3">
      <c r="A377" s="24" t="s">
        <v>2090</v>
      </c>
      <c r="B377" s="24">
        <v>73</v>
      </c>
      <c r="C377" s="24" t="str">
        <f t="shared" si="5"/>
        <v>anne73</v>
      </c>
      <c r="D377" s="24">
        <v>546</v>
      </c>
      <c r="E377" s="24">
        <v>358</v>
      </c>
      <c r="F377" s="24">
        <v>11209</v>
      </c>
      <c r="G377" s="24">
        <v>0</v>
      </c>
      <c r="H377" s="24">
        <v>0</v>
      </c>
      <c r="I377" s="24">
        <v>200</v>
      </c>
      <c r="J377" s="24">
        <v>15</v>
      </c>
      <c r="K377" s="24">
        <v>0</v>
      </c>
    </row>
    <row r="378" spans="1:11" x14ac:dyDescent="0.3">
      <c r="A378" s="24" t="s">
        <v>2090</v>
      </c>
      <c r="B378" s="24">
        <v>74</v>
      </c>
      <c r="C378" s="24" t="str">
        <f t="shared" si="5"/>
        <v>anne74</v>
      </c>
      <c r="D378" s="24">
        <v>552</v>
      </c>
      <c r="E378" s="24">
        <v>362</v>
      </c>
      <c r="F378" s="24">
        <v>11343</v>
      </c>
      <c r="G378" s="24">
        <v>0</v>
      </c>
      <c r="H378" s="24">
        <v>0</v>
      </c>
      <c r="I378" s="24">
        <v>200</v>
      </c>
      <c r="J378" s="24">
        <v>15</v>
      </c>
      <c r="K378" s="24">
        <v>0</v>
      </c>
    </row>
    <row r="379" spans="1:11" x14ac:dyDescent="0.3">
      <c r="A379" s="24" t="s">
        <v>2090</v>
      </c>
      <c r="B379" s="24">
        <v>75</v>
      </c>
      <c r="C379" s="24" t="str">
        <f t="shared" si="5"/>
        <v>anne75</v>
      </c>
      <c r="D379" s="24">
        <v>559</v>
      </c>
      <c r="E379" s="24">
        <v>367</v>
      </c>
      <c r="F379" s="24">
        <v>11494</v>
      </c>
      <c r="G379" s="24">
        <v>0</v>
      </c>
      <c r="H379" s="24">
        <v>0</v>
      </c>
      <c r="I379" s="24">
        <v>200</v>
      </c>
      <c r="J379" s="24">
        <v>15</v>
      </c>
      <c r="K379" s="24">
        <v>0</v>
      </c>
    </row>
    <row r="380" spans="1:11" x14ac:dyDescent="0.3">
      <c r="A380" s="24" t="s">
        <v>2090</v>
      </c>
      <c r="B380" s="24">
        <v>76</v>
      </c>
      <c r="C380" s="24" t="str">
        <f t="shared" si="5"/>
        <v>anne76</v>
      </c>
      <c r="D380" s="24">
        <v>565</v>
      </c>
      <c r="E380" s="24">
        <v>371</v>
      </c>
      <c r="F380" s="24">
        <v>11631</v>
      </c>
      <c r="G380" s="24">
        <v>0</v>
      </c>
      <c r="H380" s="24">
        <v>0</v>
      </c>
      <c r="I380" s="24">
        <v>200</v>
      </c>
      <c r="J380" s="24">
        <v>15</v>
      </c>
      <c r="K380" s="24">
        <v>0</v>
      </c>
    </row>
    <row r="381" spans="1:11" x14ac:dyDescent="0.3">
      <c r="A381" s="24" t="s">
        <v>2090</v>
      </c>
      <c r="B381" s="24">
        <v>77</v>
      </c>
      <c r="C381" s="24" t="str">
        <f t="shared" si="5"/>
        <v>anne77</v>
      </c>
      <c r="D381" s="24">
        <v>572</v>
      </c>
      <c r="E381" s="24">
        <v>375</v>
      </c>
      <c r="F381" s="24">
        <v>11793</v>
      </c>
      <c r="G381" s="24">
        <v>0</v>
      </c>
      <c r="H381" s="24">
        <v>0</v>
      </c>
      <c r="I381" s="24">
        <v>200</v>
      </c>
      <c r="J381" s="24">
        <v>15</v>
      </c>
      <c r="K381" s="24">
        <v>0</v>
      </c>
    </row>
    <row r="382" spans="1:11" x14ac:dyDescent="0.3">
      <c r="A382" s="24" t="s">
        <v>2090</v>
      </c>
      <c r="B382" s="24">
        <v>78</v>
      </c>
      <c r="C382" s="24" t="str">
        <f t="shared" si="5"/>
        <v>anne78</v>
      </c>
      <c r="D382" s="24">
        <v>578</v>
      </c>
      <c r="E382" s="24">
        <v>380</v>
      </c>
      <c r="F382" s="24">
        <v>11934</v>
      </c>
      <c r="G382" s="24">
        <v>0</v>
      </c>
      <c r="H382" s="24">
        <v>0</v>
      </c>
      <c r="I382" s="24">
        <v>200</v>
      </c>
      <c r="J382" s="24">
        <v>15</v>
      </c>
      <c r="K382" s="24">
        <v>0</v>
      </c>
    </row>
    <row r="383" spans="1:11" x14ac:dyDescent="0.3">
      <c r="A383" s="24" t="s">
        <v>2090</v>
      </c>
      <c r="B383" s="24">
        <v>79</v>
      </c>
      <c r="C383" s="24" t="str">
        <f t="shared" si="5"/>
        <v>anne79</v>
      </c>
      <c r="D383" s="24">
        <v>585</v>
      </c>
      <c r="E383" s="24">
        <v>384</v>
      </c>
      <c r="F383" s="24">
        <v>12092</v>
      </c>
      <c r="G383" s="24">
        <v>0</v>
      </c>
      <c r="H383" s="24">
        <v>0</v>
      </c>
      <c r="I383" s="24">
        <v>200</v>
      </c>
      <c r="J383" s="24">
        <v>15</v>
      </c>
      <c r="K383" s="24">
        <v>0</v>
      </c>
    </row>
    <row r="384" spans="1:11" x14ac:dyDescent="0.3">
      <c r="A384" s="24" t="s">
        <v>2090</v>
      </c>
      <c r="B384" s="24">
        <v>80</v>
      </c>
      <c r="C384" s="24" t="str">
        <f t="shared" si="5"/>
        <v>anne80</v>
      </c>
      <c r="D384" s="24">
        <v>592</v>
      </c>
      <c r="E384" s="24">
        <v>388</v>
      </c>
      <c r="F384" s="24">
        <v>12236</v>
      </c>
      <c r="G384" s="24">
        <v>0</v>
      </c>
      <c r="H384" s="24">
        <v>0</v>
      </c>
      <c r="I384" s="24">
        <v>200</v>
      </c>
      <c r="J384" s="24">
        <v>15</v>
      </c>
      <c r="K384" s="24">
        <v>0</v>
      </c>
    </row>
    <row r="385" spans="1:11" x14ac:dyDescent="0.3">
      <c r="A385" s="24" t="s">
        <v>2090</v>
      </c>
      <c r="B385" s="24">
        <v>81</v>
      </c>
      <c r="C385" s="24" t="str">
        <f t="shared" si="5"/>
        <v>anne81</v>
      </c>
      <c r="D385" s="24">
        <v>646</v>
      </c>
      <c r="E385" s="24">
        <v>424</v>
      </c>
      <c r="F385" s="24">
        <v>13522</v>
      </c>
      <c r="G385" s="24">
        <v>0</v>
      </c>
      <c r="H385" s="24">
        <v>0</v>
      </c>
      <c r="I385" s="24">
        <v>200</v>
      </c>
      <c r="J385" s="24">
        <v>15</v>
      </c>
      <c r="K385" s="24">
        <v>0</v>
      </c>
    </row>
    <row r="386" spans="1:11" x14ac:dyDescent="0.3">
      <c r="A386" s="24" t="s">
        <v>2090</v>
      </c>
      <c r="B386" s="24">
        <v>82</v>
      </c>
      <c r="C386" s="24" t="str">
        <f t="shared" si="5"/>
        <v>anne82</v>
      </c>
      <c r="D386" s="24">
        <v>654</v>
      </c>
      <c r="E386" s="24">
        <v>429</v>
      </c>
      <c r="F386" s="24">
        <v>13684</v>
      </c>
      <c r="G386" s="24">
        <v>0</v>
      </c>
      <c r="H386" s="24">
        <v>0</v>
      </c>
      <c r="I386" s="24">
        <v>200</v>
      </c>
      <c r="J386" s="24">
        <v>15</v>
      </c>
      <c r="K386" s="24">
        <v>0</v>
      </c>
    </row>
    <row r="387" spans="1:11" x14ac:dyDescent="0.3">
      <c r="A387" s="24" t="s">
        <v>2090</v>
      </c>
      <c r="B387" s="24">
        <v>83</v>
      </c>
      <c r="C387" s="24" t="str">
        <f t="shared" si="5"/>
        <v>anne83</v>
      </c>
      <c r="D387" s="24">
        <v>661</v>
      </c>
      <c r="E387" s="24">
        <v>434</v>
      </c>
      <c r="F387" s="24">
        <v>13874</v>
      </c>
      <c r="G387" s="24">
        <v>0</v>
      </c>
      <c r="H387" s="24">
        <v>0</v>
      </c>
      <c r="I387" s="24">
        <v>200</v>
      </c>
      <c r="J387" s="24">
        <v>15</v>
      </c>
      <c r="K387" s="24">
        <v>0</v>
      </c>
    </row>
    <row r="388" spans="1:11" x14ac:dyDescent="0.3">
      <c r="A388" s="24" t="s">
        <v>2090</v>
      </c>
      <c r="B388" s="24">
        <v>84</v>
      </c>
      <c r="C388" s="24" t="str">
        <f t="shared" si="5"/>
        <v>anne84</v>
      </c>
      <c r="D388" s="24">
        <v>669</v>
      </c>
      <c r="E388" s="24">
        <v>439</v>
      </c>
      <c r="F388" s="24">
        <v>14039</v>
      </c>
      <c r="G388" s="24">
        <v>0</v>
      </c>
      <c r="H388" s="24">
        <v>0</v>
      </c>
      <c r="I388" s="24">
        <v>200</v>
      </c>
      <c r="J388" s="24">
        <v>15</v>
      </c>
      <c r="K388" s="24">
        <v>0</v>
      </c>
    </row>
    <row r="389" spans="1:11" x14ac:dyDescent="0.3">
      <c r="A389" s="24" t="s">
        <v>2090</v>
      </c>
      <c r="B389" s="24">
        <v>85</v>
      </c>
      <c r="C389" s="24" t="str">
        <f t="shared" si="5"/>
        <v>anne85</v>
      </c>
      <c r="D389" s="24">
        <v>677</v>
      </c>
      <c r="E389" s="24">
        <v>444</v>
      </c>
      <c r="F389" s="24">
        <v>14238</v>
      </c>
      <c r="G389" s="24">
        <v>0</v>
      </c>
      <c r="H389" s="24">
        <v>0</v>
      </c>
      <c r="I389" s="24">
        <v>200</v>
      </c>
      <c r="J389" s="24">
        <v>15</v>
      </c>
      <c r="K389" s="24">
        <v>0</v>
      </c>
    </row>
    <row r="390" spans="1:11" x14ac:dyDescent="0.3">
      <c r="A390" s="24" t="s">
        <v>2090</v>
      </c>
      <c r="B390" s="24">
        <v>86</v>
      </c>
      <c r="C390" s="24" t="str">
        <f t="shared" ref="C390:C453" si="6">A390&amp;B390</f>
        <v>anne86</v>
      </c>
      <c r="D390" s="24">
        <v>685</v>
      </c>
      <c r="E390" s="24">
        <v>449</v>
      </c>
      <c r="F390" s="24">
        <v>14408</v>
      </c>
      <c r="G390" s="24">
        <v>0</v>
      </c>
      <c r="H390" s="24">
        <v>0</v>
      </c>
      <c r="I390" s="24">
        <v>200</v>
      </c>
      <c r="J390" s="24">
        <v>15</v>
      </c>
      <c r="K390" s="24">
        <v>0</v>
      </c>
    </row>
    <row r="391" spans="1:11" x14ac:dyDescent="0.3">
      <c r="A391" s="24" t="s">
        <v>2090</v>
      </c>
      <c r="B391" s="24">
        <v>87</v>
      </c>
      <c r="C391" s="24" t="str">
        <f t="shared" si="6"/>
        <v>anne87</v>
      </c>
      <c r="D391" s="24">
        <v>693</v>
      </c>
      <c r="E391" s="24">
        <v>455</v>
      </c>
      <c r="F391" s="24">
        <v>14580</v>
      </c>
      <c r="G391" s="24">
        <v>0</v>
      </c>
      <c r="H391" s="24">
        <v>0</v>
      </c>
      <c r="I391" s="24">
        <v>200</v>
      </c>
      <c r="J391" s="24">
        <v>15</v>
      </c>
      <c r="K391" s="24">
        <v>0</v>
      </c>
    </row>
    <row r="392" spans="1:11" x14ac:dyDescent="0.3">
      <c r="A392" s="24" t="s">
        <v>2090</v>
      </c>
      <c r="B392" s="24">
        <v>88</v>
      </c>
      <c r="C392" s="24" t="str">
        <f t="shared" si="6"/>
        <v>anne88</v>
      </c>
      <c r="D392" s="24">
        <v>701</v>
      </c>
      <c r="E392" s="24">
        <v>460</v>
      </c>
      <c r="F392" s="24">
        <v>14754</v>
      </c>
      <c r="G392" s="24">
        <v>0</v>
      </c>
      <c r="H392" s="24">
        <v>0</v>
      </c>
      <c r="I392" s="24">
        <v>200</v>
      </c>
      <c r="J392" s="24">
        <v>15</v>
      </c>
      <c r="K392" s="24">
        <v>0</v>
      </c>
    </row>
    <row r="393" spans="1:11" x14ac:dyDescent="0.3">
      <c r="A393" s="24" t="s">
        <v>2090</v>
      </c>
      <c r="B393" s="24">
        <v>89</v>
      </c>
      <c r="C393" s="24" t="str">
        <f t="shared" si="6"/>
        <v>anne89</v>
      </c>
      <c r="D393" s="24">
        <v>709</v>
      </c>
      <c r="E393" s="24">
        <v>465</v>
      </c>
      <c r="F393" s="24">
        <v>14979</v>
      </c>
      <c r="G393" s="24">
        <v>0</v>
      </c>
      <c r="H393" s="24">
        <v>0</v>
      </c>
      <c r="I393" s="24">
        <v>200</v>
      </c>
      <c r="J393" s="24">
        <v>15</v>
      </c>
      <c r="K393" s="24">
        <v>0</v>
      </c>
    </row>
    <row r="394" spans="1:11" x14ac:dyDescent="0.3">
      <c r="A394" s="24" t="s">
        <v>2090</v>
      </c>
      <c r="B394" s="24">
        <v>90</v>
      </c>
      <c r="C394" s="24" t="str">
        <f t="shared" si="6"/>
        <v>anne90</v>
      </c>
      <c r="D394" s="24">
        <v>717</v>
      </c>
      <c r="E394" s="24">
        <v>471</v>
      </c>
      <c r="F394" s="24">
        <v>15157</v>
      </c>
      <c r="G394" s="24">
        <v>0</v>
      </c>
      <c r="H394" s="24">
        <v>0</v>
      </c>
      <c r="I394" s="24">
        <v>200</v>
      </c>
      <c r="J394" s="24">
        <v>15</v>
      </c>
      <c r="K394" s="24">
        <v>0</v>
      </c>
    </row>
    <row r="395" spans="1:11" x14ac:dyDescent="0.3">
      <c r="A395" s="24" t="s">
        <v>2090</v>
      </c>
      <c r="B395" s="24">
        <v>91</v>
      </c>
      <c r="C395" s="24" t="str">
        <f t="shared" si="6"/>
        <v>anne91</v>
      </c>
      <c r="D395" s="24">
        <v>783</v>
      </c>
      <c r="E395" s="24">
        <v>514</v>
      </c>
      <c r="F395" s="24">
        <v>16522</v>
      </c>
      <c r="G395" s="24">
        <v>0</v>
      </c>
      <c r="H395" s="24">
        <v>0</v>
      </c>
      <c r="I395" s="24">
        <v>200</v>
      </c>
      <c r="J395" s="24">
        <v>15</v>
      </c>
      <c r="K395" s="24">
        <v>0</v>
      </c>
    </row>
    <row r="396" spans="1:11" x14ac:dyDescent="0.3">
      <c r="A396" s="24" t="s">
        <v>2090</v>
      </c>
      <c r="B396" s="24">
        <v>92</v>
      </c>
      <c r="C396" s="24" t="str">
        <f t="shared" si="6"/>
        <v>anne92</v>
      </c>
      <c r="D396" s="24">
        <v>792</v>
      </c>
      <c r="E396" s="24">
        <v>520</v>
      </c>
      <c r="F396" s="24">
        <v>16719</v>
      </c>
      <c r="G396" s="24">
        <v>0</v>
      </c>
      <c r="H396" s="24">
        <v>0</v>
      </c>
      <c r="I396" s="24">
        <v>200</v>
      </c>
      <c r="J396" s="24">
        <v>15</v>
      </c>
      <c r="K396" s="24">
        <v>0</v>
      </c>
    </row>
    <row r="397" spans="1:11" x14ac:dyDescent="0.3">
      <c r="A397" s="24" t="s">
        <v>2090</v>
      </c>
      <c r="B397" s="24">
        <v>93</v>
      </c>
      <c r="C397" s="24" t="str">
        <f t="shared" si="6"/>
        <v>anne93</v>
      </c>
      <c r="D397" s="24">
        <v>801</v>
      </c>
      <c r="E397" s="24">
        <v>526</v>
      </c>
      <c r="F397" s="24">
        <v>16975</v>
      </c>
      <c r="G397" s="24">
        <v>0</v>
      </c>
      <c r="H397" s="24">
        <v>0</v>
      </c>
      <c r="I397" s="24">
        <v>200</v>
      </c>
      <c r="J397" s="24">
        <v>15</v>
      </c>
      <c r="K397" s="24">
        <v>0</v>
      </c>
    </row>
    <row r="398" spans="1:11" x14ac:dyDescent="0.3">
      <c r="A398" s="24" t="s">
        <v>2090</v>
      </c>
      <c r="B398" s="24">
        <v>94</v>
      </c>
      <c r="C398" s="24" t="str">
        <f t="shared" si="6"/>
        <v>anne94</v>
      </c>
      <c r="D398" s="24">
        <v>810</v>
      </c>
      <c r="E398" s="24">
        <v>532</v>
      </c>
      <c r="F398" s="24">
        <v>17177</v>
      </c>
      <c r="G398" s="24">
        <v>0</v>
      </c>
      <c r="H398" s="24">
        <v>0</v>
      </c>
      <c r="I398" s="24">
        <v>200</v>
      </c>
      <c r="J398" s="24">
        <v>15</v>
      </c>
      <c r="K398" s="24">
        <v>0</v>
      </c>
    </row>
    <row r="399" spans="1:11" x14ac:dyDescent="0.3">
      <c r="A399" s="24" t="s">
        <v>2090</v>
      </c>
      <c r="B399" s="24">
        <v>95</v>
      </c>
      <c r="C399" s="24" t="str">
        <f t="shared" si="6"/>
        <v>anne95</v>
      </c>
      <c r="D399" s="24">
        <v>819</v>
      </c>
      <c r="E399" s="24">
        <v>538</v>
      </c>
      <c r="F399" s="24">
        <v>17382</v>
      </c>
      <c r="G399" s="24">
        <v>0</v>
      </c>
      <c r="H399" s="24">
        <v>0</v>
      </c>
      <c r="I399" s="24">
        <v>200</v>
      </c>
      <c r="J399" s="24">
        <v>15</v>
      </c>
      <c r="K399" s="24">
        <v>0</v>
      </c>
    </row>
    <row r="400" spans="1:11" x14ac:dyDescent="0.3">
      <c r="A400" s="24" t="s">
        <v>2090</v>
      </c>
      <c r="B400" s="24">
        <v>96</v>
      </c>
      <c r="C400" s="24" t="str">
        <f t="shared" si="6"/>
        <v>anne96</v>
      </c>
      <c r="D400" s="24">
        <v>829</v>
      </c>
      <c r="E400" s="24">
        <v>544</v>
      </c>
      <c r="F400" s="24">
        <v>17589</v>
      </c>
      <c r="G400" s="24">
        <v>0</v>
      </c>
      <c r="H400" s="24">
        <v>0</v>
      </c>
      <c r="I400" s="24">
        <v>200</v>
      </c>
      <c r="J400" s="24">
        <v>15</v>
      </c>
      <c r="K400" s="24">
        <v>0</v>
      </c>
    </row>
    <row r="401" spans="1:11" x14ac:dyDescent="0.3">
      <c r="A401" s="24" t="s">
        <v>2090</v>
      </c>
      <c r="B401" s="24">
        <v>97</v>
      </c>
      <c r="C401" s="24" t="str">
        <f t="shared" si="6"/>
        <v>anne97</v>
      </c>
      <c r="D401" s="24">
        <v>838</v>
      </c>
      <c r="E401" s="24">
        <v>550</v>
      </c>
      <c r="F401" s="24">
        <v>17857</v>
      </c>
      <c r="G401" s="24">
        <v>0</v>
      </c>
      <c r="H401" s="24">
        <v>0</v>
      </c>
      <c r="I401" s="24">
        <v>200</v>
      </c>
      <c r="J401" s="24">
        <v>15</v>
      </c>
      <c r="K401" s="24">
        <v>0</v>
      </c>
    </row>
    <row r="402" spans="1:11" x14ac:dyDescent="0.3">
      <c r="A402" s="24" t="s">
        <v>2090</v>
      </c>
      <c r="B402" s="24">
        <v>98</v>
      </c>
      <c r="C402" s="24" t="str">
        <f t="shared" si="6"/>
        <v>anne98</v>
      </c>
      <c r="D402" s="24">
        <v>848</v>
      </c>
      <c r="E402" s="24">
        <v>556</v>
      </c>
      <c r="F402" s="24">
        <v>18069</v>
      </c>
      <c r="G402" s="24">
        <v>0</v>
      </c>
      <c r="H402" s="24">
        <v>0</v>
      </c>
      <c r="I402" s="24">
        <v>200</v>
      </c>
      <c r="J402" s="24">
        <v>15</v>
      </c>
      <c r="K402" s="24">
        <v>0</v>
      </c>
    </row>
    <row r="403" spans="1:11" x14ac:dyDescent="0.3">
      <c r="A403" s="24" t="s">
        <v>2090</v>
      </c>
      <c r="B403" s="24">
        <v>99</v>
      </c>
      <c r="C403" s="24" t="str">
        <f t="shared" si="6"/>
        <v>anne99</v>
      </c>
      <c r="D403" s="24">
        <v>857</v>
      </c>
      <c r="E403" s="24">
        <v>563</v>
      </c>
      <c r="F403" s="24">
        <v>18284</v>
      </c>
      <c r="G403" s="24">
        <v>0</v>
      </c>
      <c r="H403" s="24">
        <v>0</v>
      </c>
      <c r="I403" s="24">
        <v>200</v>
      </c>
      <c r="J403" s="24">
        <v>15</v>
      </c>
      <c r="K403" s="24">
        <v>0</v>
      </c>
    </row>
    <row r="404" spans="1:11" x14ac:dyDescent="0.3">
      <c r="A404" s="24" t="s">
        <v>2090</v>
      </c>
      <c r="B404" s="24">
        <v>100</v>
      </c>
      <c r="C404" s="24" t="str">
        <f t="shared" si="6"/>
        <v>anne100</v>
      </c>
      <c r="D404" s="24">
        <v>867</v>
      </c>
      <c r="E404" s="24">
        <v>569</v>
      </c>
      <c r="F404" s="24">
        <v>18502</v>
      </c>
      <c r="G404" s="24">
        <v>0</v>
      </c>
      <c r="H404" s="24">
        <v>0</v>
      </c>
      <c r="I404" s="24">
        <v>200</v>
      </c>
      <c r="J404" s="24">
        <v>15</v>
      </c>
      <c r="K404" s="24">
        <v>0</v>
      </c>
    </row>
    <row r="405" spans="1:11" x14ac:dyDescent="0.3">
      <c r="A405" s="24" t="s">
        <v>2090</v>
      </c>
      <c r="B405" s="24">
        <v>101</v>
      </c>
      <c r="C405" s="24" t="str">
        <f t="shared" si="6"/>
        <v>anne101</v>
      </c>
      <c r="D405" s="24">
        <v>947</v>
      </c>
      <c r="E405" s="24">
        <v>621</v>
      </c>
      <c r="F405" s="24">
        <v>20488</v>
      </c>
      <c r="G405" s="24">
        <v>0</v>
      </c>
      <c r="H405" s="24">
        <v>0</v>
      </c>
      <c r="I405" s="24">
        <v>200</v>
      </c>
      <c r="J405" s="24">
        <v>15</v>
      </c>
      <c r="K405" s="24">
        <v>0</v>
      </c>
    </row>
    <row r="406" spans="1:11" x14ac:dyDescent="0.3">
      <c r="A406" s="24" t="s">
        <v>2090</v>
      </c>
      <c r="B406" s="24">
        <v>102</v>
      </c>
      <c r="C406" s="24" t="str">
        <f t="shared" si="6"/>
        <v>anne102</v>
      </c>
      <c r="D406" s="24">
        <v>957</v>
      </c>
      <c r="E406" s="24">
        <v>628</v>
      </c>
      <c r="F406" s="24">
        <v>20732</v>
      </c>
      <c r="G406" s="24">
        <v>0</v>
      </c>
      <c r="H406" s="24">
        <v>0</v>
      </c>
      <c r="I406" s="24">
        <v>200</v>
      </c>
      <c r="J406" s="24">
        <v>15</v>
      </c>
      <c r="K406" s="24">
        <v>0</v>
      </c>
    </row>
    <row r="407" spans="1:11" x14ac:dyDescent="0.3">
      <c r="A407" s="24" t="s">
        <v>2090</v>
      </c>
      <c r="B407" s="24">
        <v>103</v>
      </c>
      <c r="C407" s="24" t="str">
        <f t="shared" si="6"/>
        <v>anne103</v>
      </c>
      <c r="D407" s="24">
        <v>968</v>
      </c>
      <c r="E407" s="24">
        <v>635</v>
      </c>
      <c r="F407" s="24">
        <v>20979</v>
      </c>
      <c r="G407" s="24">
        <v>0</v>
      </c>
      <c r="H407" s="24">
        <v>0</v>
      </c>
      <c r="I407" s="24">
        <v>200</v>
      </c>
      <c r="J407" s="24">
        <v>15</v>
      </c>
      <c r="K407" s="24">
        <v>0</v>
      </c>
    </row>
    <row r="408" spans="1:11" x14ac:dyDescent="0.3">
      <c r="A408" s="24" t="s">
        <v>2090</v>
      </c>
      <c r="B408" s="24">
        <v>104</v>
      </c>
      <c r="C408" s="24" t="str">
        <f t="shared" si="6"/>
        <v>anne104</v>
      </c>
      <c r="D408" s="24">
        <v>979</v>
      </c>
      <c r="E408" s="24">
        <v>643</v>
      </c>
      <c r="F408" s="24">
        <v>21228</v>
      </c>
      <c r="G408" s="24">
        <v>0</v>
      </c>
      <c r="H408" s="24">
        <v>0</v>
      </c>
      <c r="I408" s="24">
        <v>200</v>
      </c>
      <c r="J408" s="24">
        <v>15</v>
      </c>
      <c r="K408" s="24">
        <v>0</v>
      </c>
    </row>
    <row r="409" spans="1:11" x14ac:dyDescent="0.3">
      <c r="A409" s="24" t="s">
        <v>2090</v>
      </c>
      <c r="B409" s="24">
        <v>105</v>
      </c>
      <c r="C409" s="24" t="str">
        <f t="shared" si="6"/>
        <v>anne105</v>
      </c>
      <c r="D409" s="24">
        <v>990</v>
      </c>
      <c r="E409" s="24">
        <v>650</v>
      </c>
      <c r="F409" s="24">
        <v>21552</v>
      </c>
      <c r="G409" s="24">
        <v>0</v>
      </c>
      <c r="H409" s="24">
        <v>0</v>
      </c>
      <c r="I409" s="24">
        <v>200</v>
      </c>
      <c r="J409" s="24">
        <v>15</v>
      </c>
      <c r="K409" s="24">
        <v>0</v>
      </c>
    </row>
    <row r="410" spans="1:11" x14ac:dyDescent="0.3">
      <c r="A410" s="24" t="s">
        <v>2090</v>
      </c>
      <c r="B410" s="24">
        <v>106</v>
      </c>
      <c r="C410" s="24" t="str">
        <f t="shared" si="6"/>
        <v>anne106</v>
      </c>
      <c r="D410" s="24">
        <v>1002</v>
      </c>
      <c r="E410" s="24">
        <v>657</v>
      </c>
      <c r="F410" s="24">
        <v>21808</v>
      </c>
      <c r="G410" s="24">
        <v>0</v>
      </c>
      <c r="H410" s="24">
        <v>0</v>
      </c>
      <c r="I410" s="24">
        <v>200</v>
      </c>
      <c r="J410" s="24">
        <v>15</v>
      </c>
      <c r="K410" s="24">
        <v>0</v>
      </c>
    </row>
    <row r="411" spans="1:11" x14ac:dyDescent="0.3">
      <c r="A411" s="24" t="s">
        <v>2090</v>
      </c>
      <c r="B411" s="24">
        <v>107</v>
      </c>
      <c r="C411" s="24" t="str">
        <f t="shared" si="6"/>
        <v>anne107</v>
      </c>
      <c r="D411" s="24">
        <v>1013</v>
      </c>
      <c r="E411" s="24">
        <v>665</v>
      </c>
      <c r="F411" s="24">
        <v>22067</v>
      </c>
      <c r="G411" s="24">
        <v>0</v>
      </c>
      <c r="H411" s="24">
        <v>0</v>
      </c>
      <c r="I411" s="24">
        <v>200</v>
      </c>
      <c r="J411" s="24">
        <v>15</v>
      </c>
      <c r="K411" s="24">
        <v>0</v>
      </c>
    </row>
    <row r="412" spans="1:11" x14ac:dyDescent="0.3">
      <c r="A412" s="24" t="s">
        <v>2090</v>
      </c>
      <c r="B412" s="24">
        <v>108</v>
      </c>
      <c r="C412" s="24" t="str">
        <f t="shared" si="6"/>
        <v>anne108</v>
      </c>
      <c r="D412" s="24">
        <v>1025</v>
      </c>
      <c r="E412" s="24">
        <v>672</v>
      </c>
      <c r="F412" s="24">
        <v>22329</v>
      </c>
      <c r="G412" s="24">
        <v>0</v>
      </c>
      <c r="H412" s="24">
        <v>0</v>
      </c>
      <c r="I412" s="24">
        <v>200</v>
      </c>
      <c r="J412" s="24">
        <v>15</v>
      </c>
      <c r="K412" s="24">
        <v>0</v>
      </c>
    </row>
    <row r="413" spans="1:11" x14ac:dyDescent="0.3">
      <c r="A413" s="24" t="s">
        <v>2090</v>
      </c>
      <c r="B413" s="24">
        <v>109</v>
      </c>
      <c r="C413" s="24" t="str">
        <f t="shared" si="6"/>
        <v>anne109</v>
      </c>
      <c r="D413" s="24">
        <v>1036</v>
      </c>
      <c r="E413" s="24">
        <v>680</v>
      </c>
      <c r="F413" s="24">
        <v>22670</v>
      </c>
      <c r="G413" s="24">
        <v>0</v>
      </c>
      <c r="H413" s="24">
        <v>0</v>
      </c>
      <c r="I413" s="24">
        <v>200</v>
      </c>
      <c r="J413" s="24">
        <v>15</v>
      </c>
      <c r="K413" s="24">
        <v>0</v>
      </c>
    </row>
    <row r="414" spans="1:11" x14ac:dyDescent="0.3">
      <c r="A414" s="24" t="s">
        <v>2090</v>
      </c>
      <c r="B414" s="24">
        <v>110</v>
      </c>
      <c r="C414" s="24" t="str">
        <f t="shared" si="6"/>
        <v>anne110</v>
      </c>
      <c r="D414" s="24">
        <v>1048</v>
      </c>
      <c r="E414" s="24">
        <v>688</v>
      </c>
      <c r="F414" s="24">
        <v>22939</v>
      </c>
      <c r="G414" s="24">
        <v>0</v>
      </c>
      <c r="H414" s="24">
        <v>0</v>
      </c>
      <c r="I414" s="24">
        <v>200</v>
      </c>
      <c r="J414" s="24">
        <v>15</v>
      </c>
      <c r="K414" s="24">
        <v>0</v>
      </c>
    </row>
    <row r="415" spans="1:11" x14ac:dyDescent="0.3">
      <c r="A415" s="24" t="s">
        <v>2090</v>
      </c>
      <c r="B415" s="24">
        <v>111</v>
      </c>
      <c r="C415" s="24" t="str">
        <f t="shared" si="6"/>
        <v>anne111</v>
      </c>
      <c r="D415" s="24">
        <v>1060</v>
      </c>
      <c r="E415" s="24">
        <v>696</v>
      </c>
      <c r="F415" s="24">
        <v>23211</v>
      </c>
      <c r="G415" s="24">
        <v>0</v>
      </c>
      <c r="H415" s="24">
        <v>0</v>
      </c>
      <c r="I415" s="24">
        <v>200</v>
      </c>
      <c r="J415" s="24">
        <v>15</v>
      </c>
      <c r="K415" s="24">
        <v>0</v>
      </c>
    </row>
    <row r="416" spans="1:11" x14ac:dyDescent="0.3">
      <c r="A416" s="24" t="s">
        <v>2090</v>
      </c>
      <c r="B416" s="24">
        <v>112</v>
      </c>
      <c r="C416" s="24" t="str">
        <f t="shared" si="6"/>
        <v>anne112</v>
      </c>
      <c r="D416" s="24">
        <v>1072</v>
      </c>
      <c r="E416" s="24">
        <v>703</v>
      </c>
      <c r="F416" s="24">
        <v>23486</v>
      </c>
      <c r="G416" s="24">
        <v>0</v>
      </c>
      <c r="H416" s="24">
        <v>0</v>
      </c>
      <c r="I416" s="24">
        <v>200</v>
      </c>
      <c r="J416" s="24">
        <v>15</v>
      </c>
      <c r="K416" s="24">
        <v>0</v>
      </c>
    </row>
    <row r="417" spans="1:11" x14ac:dyDescent="0.3">
      <c r="A417" s="24" t="s">
        <v>2090</v>
      </c>
      <c r="B417" s="24">
        <v>113</v>
      </c>
      <c r="C417" s="24" t="str">
        <f t="shared" si="6"/>
        <v>anne113</v>
      </c>
      <c r="D417" s="24">
        <v>1084</v>
      </c>
      <c r="E417" s="24">
        <v>711</v>
      </c>
      <c r="F417" s="24">
        <v>23817</v>
      </c>
      <c r="G417" s="24">
        <v>0</v>
      </c>
      <c r="H417" s="24">
        <v>0</v>
      </c>
      <c r="I417" s="24">
        <v>200</v>
      </c>
      <c r="J417" s="24">
        <v>15</v>
      </c>
      <c r="K417" s="24">
        <v>0</v>
      </c>
    </row>
    <row r="418" spans="1:11" x14ac:dyDescent="0.3">
      <c r="A418" s="24" t="s">
        <v>2090</v>
      </c>
      <c r="B418" s="24">
        <v>114</v>
      </c>
      <c r="C418" s="24" t="str">
        <f t="shared" si="6"/>
        <v>anne114</v>
      </c>
      <c r="D418" s="24">
        <v>1096</v>
      </c>
      <c r="E418" s="24">
        <v>719</v>
      </c>
      <c r="F418" s="24">
        <v>24099</v>
      </c>
      <c r="G418" s="24">
        <v>0</v>
      </c>
      <c r="H418" s="24">
        <v>0</v>
      </c>
      <c r="I418" s="24">
        <v>200</v>
      </c>
      <c r="J418" s="24">
        <v>15</v>
      </c>
      <c r="K418" s="24">
        <v>0</v>
      </c>
    </row>
    <row r="419" spans="1:11" x14ac:dyDescent="0.3">
      <c r="A419" s="24" t="s">
        <v>2090</v>
      </c>
      <c r="B419" s="24">
        <v>115</v>
      </c>
      <c r="C419" s="24" t="str">
        <f t="shared" si="6"/>
        <v>anne115</v>
      </c>
      <c r="D419" s="24">
        <v>1108</v>
      </c>
      <c r="E419" s="24">
        <v>727</v>
      </c>
      <c r="F419" s="24">
        <v>24384</v>
      </c>
      <c r="G419" s="24">
        <v>0</v>
      </c>
      <c r="H419" s="24">
        <v>0</v>
      </c>
      <c r="I419" s="24">
        <v>200</v>
      </c>
      <c r="J419" s="24">
        <v>15</v>
      </c>
      <c r="K419" s="24">
        <v>0</v>
      </c>
    </row>
    <row r="420" spans="1:11" x14ac:dyDescent="0.3">
      <c r="A420" s="24" t="s">
        <v>2090</v>
      </c>
      <c r="B420" s="24">
        <v>116</v>
      </c>
      <c r="C420" s="24" t="str">
        <f t="shared" si="6"/>
        <v>anne116</v>
      </c>
      <c r="D420" s="24">
        <v>1121</v>
      </c>
      <c r="E420" s="24">
        <v>736</v>
      </c>
      <c r="F420" s="24">
        <v>24673</v>
      </c>
      <c r="G420" s="24">
        <v>0</v>
      </c>
      <c r="H420" s="24">
        <v>0</v>
      </c>
      <c r="I420" s="24">
        <v>200</v>
      </c>
      <c r="J420" s="24">
        <v>15</v>
      </c>
      <c r="K420" s="24">
        <v>0</v>
      </c>
    </row>
    <row r="421" spans="1:11" x14ac:dyDescent="0.3">
      <c r="A421" s="24" t="s">
        <v>2090</v>
      </c>
      <c r="B421" s="24">
        <v>117</v>
      </c>
      <c r="C421" s="24" t="str">
        <f t="shared" si="6"/>
        <v>anne117</v>
      </c>
      <c r="D421" s="24">
        <v>1133</v>
      </c>
      <c r="E421" s="24">
        <v>744</v>
      </c>
      <c r="F421" s="24">
        <v>25048</v>
      </c>
      <c r="G421" s="24">
        <v>0</v>
      </c>
      <c r="H421" s="24">
        <v>0</v>
      </c>
      <c r="I421" s="24">
        <v>200</v>
      </c>
      <c r="J421" s="24">
        <v>15</v>
      </c>
      <c r="K421" s="24">
        <v>0</v>
      </c>
    </row>
    <row r="422" spans="1:11" x14ac:dyDescent="0.3">
      <c r="A422" s="24" t="s">
        <v>2090</v>
      </c>
      <c r="B422" s="24">
        <v>118</v>
      </c>
      <c r="C422" s="24" t="str">
        <f t="shared" si="6"/>
        <v>anne118</v>
      </c>
      <c r="D422" s="24">
        <v>1146</v>
      </c>
      <c r="E422" s="24">
        <v>752</v>
      </c>
      <c r="F422" s="24">
        <v>25344</v>
      </c>
      <c r="G422" s="24">
        <v>0</v>
      </c>
      <c r="H422" s="24">
        <v>0</v>
      </c>
      <c r="I422" s="24">
        <v>200</v>
      </c>
      <c r="J422" s="24">
        <v>15</v>
      </c>
      <c r="K422" s="24">
        <v>0</v>
      </c>
    </row>
    <row r="423" spans="1:11" x14ac:dyDescent="0.3">
      <c r="A423" s="24" t="s">
        <v>2090</v>
      </c>
      <c r="B423" s="24">
        <v>119</v>
      </c>
      <c r="C423" s="24" t="str">
        <f t="shared" si="6"/>
        <v>anne119</v>
      </c>
      <c r="D423" s="24">
        <v>1159</v>
      </c>
      <c r="E423" s="24">
        <v>761</v>
      </c>
      <c r="F423" s="24">
        <v>25644</v>
      </c>
      <c r="G423" s="24">
        <v>0</v>
      </c>
      <c r="H423" s="24">
        <v>0</v>
      </c>
      <c r="I423" s="24">
        <v>200</v>
      </c>
      <c r="J423" s="24">
        <v>15</v>
      </c>
      <c r="K423" s="24">
        <v>0</v>
      </c>
    </row>
    <row r="424" spans="1:11" x14ac:dyDescent="0.3">
      <c r="A424" s="24" t="s">
        <v>2090</v>
      </c>
      <c r="B424" s="24">
        <v>120</v>
      </c>
      <c r="C424" s="24" t="str">
        <f t="shared" si="6"/>
        <v>anne120</v>
      </c>
      <c r="D424" s="24">
        <v>1172</v>
      </c>
      <c r="E424" s="24">
        <v>769</v>
      </c>
      <c r="F424" s="24">
        <v>25947</v>
      </c>
      <c r="G424" s="24">
        <v>0</v>
      </c>
      <c r="H424" s="24">
        <v>0</v>
      </c>
      <c r="I424" s="24">
        <v>200</v>
      </c>
      <c r="J424" s="24">
        <v>15</v>
      </c>
      <c r="K424" s="24">
        <v>0</v>
      </c>
    </row>
    <row r="425" spans="1:11" x14ac:dyDescent="0.3">
      <c r="A425" s="24" t="s">
        <v>2090</v>
      </c>
      <c r="B425" s="24">
        <v>121</v>
      </c>
      <c r="C425" s="24" t="str">
        <f t="shared" si="6"/>
        <v>anne121</v>
      </c>
      <c r="D425" s="24">
        <v>1279</v>
      </c>
      <c r="E425" s="24">
        <v>839</v>
      </c>
      <c r="F425" s="24">
        <v>28667</v>
      </c>
      <c r="G425" s="24">
        <v>0</v>
      </c>
      <c r="H425" s="24">
        <v>0</v>
      </c>
      <c r="I425" s="24">
        <v>200</v>
      </c>
      <c r="J425" s="24">
        <v>15</v>
      </c>
      <c r="K425" s="24">
        <v>0</v>
      </c>
    </row>
    <row r="426" spans="1:11" x14ac:dyDescent="0.3">
      <c r="A426" s="24" t="s">
        <v>2090</v>
      </c>
      <c r="B426" s="24">
        <v>122</v>
      </c>
      <c r="C426" s="24" t="str">
        <f t="shared" si="6"/>
        <v>anne122</v>
      </c>
      <c r="D426" s="24">
        <v>1293</v>
      </c>
      <c r="E426" s="24">
        <v>849</v>
      </c>
      <c r="F426" s="24">
        <v>29006</v>
      </c>
      <c r="G426" s="24">
        <v>0</v>
      </c>
      <c r="H426" s="24">
        <v>0</v>
      </c>
      <c r="I426" s="24">
        <v>200</v>
      </c>
      <c r="J426" s="24">
        <v>15</v>
      </c>
      <c r="K426" s="24">
        <v>0</v>
      </c>
    </row>
    <row r="427" spans="1:11" x14ac:dyDescent="0.3">
      <c r="A427" s="24" t="s">
        <v>2090</v>
      </c>
      <c r="B427" s="24">
        <v>123</v>
      </c>
      <c r="C427" s="24" t="str">
        <f t="shared" si="6"/>
        <v>anne123</v>
      </c>
      <c r="D427" s="24">
        <v>1308</v>
      </c>
      <c r="E427" s="24">
        <v>858</v>
      </c>
      <c r="F427" s="24">
        <v>29349</v>
      </c>
      <c r="G427" s="24">
        <v>0</v>
      </c>
      <c r="H427" s="24">
        <v>0</v>
      </c>
      <c r="I427" s="24">
        <v>200</v>
      </c>
      <c r="J427" s="24">
        <v>15</v>
      </c>
      <c r="K427" s="24">
        <v>0</v>
      </c>
    </row>
    <row r="428" spans="1:11" x14ac:dyDescent="0.3">
      <c r="A428" s="24" t="s">
        <v>2090</v>
      </c>
      <c r="B428" s="24">
        <v>124</v>
      </c>
      <c r="C428" s="24" t="str">
        <f t="shared" si="6"/>
        <v>anne124</v>
      </c>
      <c r="D428" s="24">
        <v>1322</v>
      </c>
      <c r="E428" s="24">
        <v>868</v>
      </c>
      <c r="F428" s="24">
        <v>29728</v>
      </c>
      <c r="G428" s="24">
        <v>0</v>
      </c>
      <c r="H428" s="24">
        <v>0</v>
      </c>
      <c r="I428" s="24">
        <v>200</v>
      </c>
      <c r="J428" s="24">
        <v>15</v>
      </c>
      <c r="K428" s="24">
        <v>0</v>
      </c>
    </row>
    <row r="429" spans="1:11" x14ac:dyDescent="0.3">
      <c r="A429" s="24" t="s">
        <v>2090</v>
      </c>
      <c r="B429" s="24">
        <v>125</v>
      </c>
      <c r="C429" s="24" t="str">
        <f t="shared" si="6"/>
        <v>anne125</v>
      </c>
      <c r="D429" s="24">
        <v>1337</v>
      </c>
      <c r="E429" s="24">
        <v>878</v>
      </c>
      <c r="F429" s="24">
        <v>30201</v>
      </c>
      <c r="G429" s="24">
        <v>0</v>
      </c>
      <c r="H429" s="24">
        <v>0</v>
      </c>
      <c r="I429" s="24">
        <v>200</v>
      </c>
      <c r="J429" s="24">
        <v>15</v>
      </c>
      <c r="K429" s="24">
        <v>0</v>
      </c>
    </row>
    <row r="430" spans="1:11" x14ac:dyDescent="0.3">
      <c r="A430" s="24" t="s">
        <v>2090</v>
      </c>
      <c r="B430" s="24">
        <v>126</v>
      </c>
      <c r="C430" s="24" t="str">
        <f t="shared" si="6"/>
        <v>anne126</v>
      </c>
      <c r="D430" s="24">
        <v>1352</v>
      </c>
      <c r="E430" s="24">
        <v>887</v>
      </c>
      <c r="F430" s="24">
        <v>30557</v>
      </c>
      <c r="G430" s="24">
        <v>0</v>
      </c>
      <c r="H430" s="24">
        <v>0</v>
      </c>
      <c r="I430" s="24">
        <v>200</v>
      </c>
      <c r="J430" s="24">
        <v>15</v>
      </c>
      <c r="K430" s="24">
        <v>0</v>
      </c>
    </row>
    <row r="431" spans="1:11" x14ac:dyDescent="0.3">
      <c r="A431" s="24" t="s">
        <v>2090</v>
      </c>
      <c r="B431" s="24">
        <v>127</v>
      </c>
      <c r="C431" s="24" t="str">
        <f t="shared" si="6"/>
        <v>anne127</v>
      </c>
      <c r="D431" s="24">
        <v>1367</v>
      </c>
      <c r="E431" s="24">
        <v>897</v>
      </c>
      <c r="F431" s="24">
        <v>30940</v>
      </c>
      <c r="G431" s="24">
        <v>0</v>
      </c>
      <c r="H431" s="24">
        <v>0</v>
      </c>
      <c r="I431" s="24">
        <v>200</v>
      </c>
      <c r="J431" s="24">
        <v>15</v>
      </c>
      <c r="K431" s="24">
        <v>0</v>
      </c>
    </row>
    <row r="432" spans="1:11" x14ac:dyDescent="0.3">
      <c r="A432" s="24" t="s">
        <v>2090</v>
      </c>
      <c r="B432" s="24">
        <v>128</v>
      </c>
      <c r="C432" s="24" t="str">
        <f t="shared" si="6"/>
        <v>anne128</v>
      </c>
      <c r="D432" s="24">
        <v>1382</v>
      </c>
      <c r="E432" s="24">
        <v>907</v>
      </c>
      <c r="F432" s="24">
        <v>31339</v>
      </c>
      <c r="G432" s="24">
        <v>0</v>
      </c>
      <c r="H432" s="24">
        <v>0</v>
      </c>
      <c r="I432" s="24">
        <v>200</v>
      </c>
      <c r="J432" s="24">
        <v>15</v>
      </c>
      <c r="K432" s="24">
        <v>0</v>
      </c>
    </row>
    <row r="433" spans="1:11" x14ac:dyDescent="0.3">
      <c r="A433" s="24" t="s">
        <v>2090</v>
      </c>
      <c r="B433" s="24">
        <v>129</v>
      </c>
      <c r="C433" s="24" t="str">
        <f t="shared" si="6"/>
        <v>anne129</v>
      </c>
      <c r="D433" s="24">
        <v>1398</v>
      </c>
      <c r="E433" s="24">
        <v>917</v>
      </c>
      <c r="F433" s="24">
        <v>31709</v>
      </c>
      <c r="G433" s="24">
        <v>0</v>
      </c>
      <c r="H433" s="24">
        <v>0</v>
      </c>
      <c r="I433" s="24">
        <v>200</v>
      </c>
      <c r="J433" s="24">
        <v>15</v>
      </c>
      <c r="K433" s="24">
        <v>0</v>
      </c>
    </row>
    <row r="434" spans="1:11" x14ac:dyDescent="0.3">
      <c r="A434" s="24" t="s">
        <v>2090</v>
      </c>
      <c r="B434" s="24">
        <v>130</v>
      </c>
      <c r="C434" s="24" t="str">
        <f t="shared" si="6"/>
        <v>anne130</v>
      </c>
      <c r="D434" s="24">
        <v>1413</v>
      </c>
      <c r="E434" s="24">
        <v>928</v>
      </c>
      <c r="F434" s="24">
        <v>32118</v>
      </c>
      <c r="G434" s="24">
        <v>0</v>
      </c>
      <c r="H434" s="24">
        <v>0</v>
      </c>
      <c r="I434" s="24">
        <v>200</v>
      </c>
      <c r="J434" s="24">
        <v>15</v>
      </c>
      <c r="K434" s="24">
        <v>0</v>
      </c>
    </row>
    <row r="435" spans="1:11" x14ac:dyDescent="0.3">
      <c r="A435" s="24" t="s">
        <v>2090</v>
      </c>
      <c r="B435" s="24">
        <v>131</v>
      </c>
      <c r="C435" s="24" t="str">
        <f t="shared" si="6"/>
        <v>anne131</v>
      </c>
      <c r="D435" s="24">
        <v>1429</v>
      </c>
      <c r="E435" s="24">
        <v>938</v>
      </c>
      <c r="F435" s="24">
        <v>32520</v>
      </c>
      <c r="G435" s="24">
        <v>0</v>
      </c>
      <c r="H435" s="24">
        <v>0</v>
      </c>
      <c r="I435" s="24">
        <v>200</v>
      </c>
      <c r="J435" s="24">
        <v>15</v>
      </c>
      <c r="K435" s="24">
        <v>0</v>
      </c>
    </row>
    <row r="436" spans="1:11" x14ac:dyDescent="0.3">
      <c r="A436" s="24" t="s">
        <v>2090</v>
      </c>
      <c r="B436" s="24">
        <v>132</v>
      </c>
      <c r="C436" s="24" t="str">
        <f t="shared" si="6"/>
        <v>anne132</v>
      </c>
      <c r="D436" s="24">
        <v>1445</v>
      </c>
      <c r="E436" s="24">
        <v>948</v>
      </c>
      <c r="F436" s="24">
        <v>32902</v>
      </c>
      <c r="G436" s="24">
        <v>0</v>
      </c>
      <c r="H436" s="24">
        <v>0</v>
      </c>
      <c r="I436" s="24">
        <v>200</v>
      </c>
      <c r="J436" s="24">
        <v>15</v>
      </c>
      <c r="K436" s="24">
        <v>0</v>
      </c>
    </row>
    <row r="437" spans="1:11" x14ac:dyDescent="0.3">
      <c r="A437" s="24" t="s">
        <v>2090</v>
      </c>
      <c r="B437" s="24">
        <v>133</v>
      </c>
      <c r="C437" s="24" t="str">
        <f t="shared" si="6"/>
        <v>anne133</v>
      </c>
      <c r="D437" s="24">
        <v>1461</v>
      </c>
      <c r="E437" s="24">
        <v>959</v>
      </c>
      <c r="F437" s="24">
        <v>33314</v>
      </c>
      <c r="G437" s="24">
        <v>0</v>
      </c>
      <c r="H437" s="24">
        <v>0</v>
      </c>
      <c r="I437" s="24">
        <v>200</v>
      </c>
      <c r="J437" s="24">
        <v>15</v>
      </c>
      <c r="K437" s="24">
        <v>0</v>
      </c>
    </row>
    <row r="438" spans="1:11" x14ac:dyDescent="0.3">
      <c r="A438" s="24" t="s">
        <v>2090</v>
      </c>
      <c r="B438" s="24">
        <v>134</v>
      </c>
      <c r="C438" s="24" t="str">
        <f t="shared" si="6"/>
        <v>anne134</v>
      </c>
      <c r="D438" s="24">
        <v>1477</v>
      </c>
      <c r="E438" s="24">
        <v>970</v>
      </c>
      <c r="F438" s="24">
        <v>33743</v>
      </c>
      <c r="G438" s="24">
        <v>0</v>
      </c>
      <c r="H438" s="24">
        <v>0</v>
      </c>
      <c r="I438" s="24">
        <v>200</v>
      </c>
      <c r="J438" s="24">
        <v>15</v>
      </c>
      <c r="K438" s="24">
        <v>0</v>
      </c>
    </row>
    <row r="439" spans="1:11" x14ac:dyDescent="0.3">
      <c r="A439" s="24" t="s">
        <v>2090</v>
      </c>
      <c r="B439" s="24">
        <v>135</v>
      </c>
      <c r="C439" s="24" t="str">
        <f t="shared" si="6"/>
        <v>anne135</v>
      </c>
      <c r="D439" s="24">
        <v>1493</v>
      </c>
      <c r="E439" s="24">
        <v>980</v>
      </c>
      <c r="F439" s="24">
        <v>34139</v>
      </c>
      <c r="G439" s="24">
        <v>0</v>
      </c>
      <c r="H439" s="24">
        <v>0</v>
      </c>
      <c r="I439" s="24">
        <v>200</v>
      </c>
      <c r="J439" s="24">
        <v>15</v>
      </c>
      <c r="K439" s="24">
        <v>0</v>
      </c>
    </row>
    <row r="440" spans="1:11" x14ac:dyDescent="0.3">
      <c r="A440" s="24" t="s">
        <v>2090</v>
      </c>
      <c r="B440" s="24">
        <v>136</v>
      </c>
      <c r="C440" s="24" t="str">
        <f t="shared" si="6"/>
        <v>anne136</v>
      </c>
      <c r="D440" s="24">
        <v>1510</v>
      </c>
      <c r="E440" s="24">
        <v>991</v>
      </c>
      <c r="F440" s="24">
        <v>34579</v>
      </c>
      <c r="G440" s="24">
        <v>0</v>
      </c>
      <c r="H440" s="24">
        <v>0</v>
      </c>
      <c r="I440" s="24">
        <v>200</v>
      </c>
      <c r="J440" s="24">
        <v>15</v>
      </c>
      <c r="K440" s="24">
        <v>0</v>
      </c>
    </row>
    <row r="441" spans="1:11" x14ac:dyDescent="0.3">
      <c r="A441" s="24" t="s">
        <v>2090</v>
      </c>
      <c r="B441" s="24">
        <v>137</v>
      </c>
      <c r="C441" s="24" t="str">
        <f t="shared" si="6"/>
        <v>anne137</v>
      </c>
      <c r="D441" s="24">
        <v>1527</v>
      </c>
      <c r="E441" s="24">
        <v>1002</v>
      </c>
      <c r="F441" s="24">
        <v>35011</v>
      </c>
      <c r="G441" s="24">
        <v>0</v>
      </c>
      <c r="H441" s="24">
        <v>0</v>
      </c>
      <c r="I441" s="24">
        <v>200</v>
      </c>
      <c r="J441" s="24">
        <v>15</v>
      </c>
      <c r="K441" s="24">
        <v>0</v>
      </c>
    </row>
    <row r="442" spans="1:11" x14ac:dyDescent="0.3">
      <c r="A442" s="24" t="s">
        <v>2090</v>
      </c>
      <c r="B442" s="24">
        <v>138</v>
      </c>
      <c r="C442" s="24" t="str">
        <f t="shared" si="6"/>
        <v>anne138</v>
      </c>
      <c r="D442" s="24">
        <v>1544</v>
      </c>
      <c r="E442" s="24">
        <v>1013</v>
      </c>
      <c r="F442" s="24">
        <v>35422</v>
      </c>
      <c r="G442" s="24">
        <v>0</v>
      </c>
      <c r="H442" s="24">
        <v>0</v>
      </c>
      <c r="I442" s="24">
        <v>200</v>
      </c>
      <c r="J442" s="24">
        <v>15</v>
      </c>
      <c r="K442" s="24">
        <v>0</v>
      </c>
    </row>
    <row r="443" spans="1:11" x14ac:dyDescent="0.3">
      <c r="A443" s="24" t="s">
        <v>2090</v>
      </c>
      <c r="B443" s="24">
        <v>139</v>
      </c>
      <c r="C443" s="24" t="str">
        <f t="shared" si="6"/>
        <v>anne139</v>
      </c>
      <c r="D443" s="24">
        <v>1561</v>
      </c>
      <c r="E443" s="24">
        <v>1024</v>
      </c>
      <c r="F443" s="24">
        <v>35864</v>
      </c>
      <c r="G443" s="24">
        <v>0</v>
      </c>
      <c r="H443" s="24">
        <v>0</v>
      </c>
      <c r="I443" s="24">
        <v>200</v>
      </c>
      <c r="J443" s="24">
        <v>15</v>
      </c>
      <c r="K443" s="24">
        <v>0</v>
      </c>
    </row>
    <row r="444" spans="1:11" x14ac:dyDescent="0.3">
      <c r="A444" s="24" t="s">
        <v>2090</v>
      </c>
      <c r="B444" s="24">
        <v>140</v>
      </c>
      <c r="C444" s="24" t="str">
        <f t="shared" si="6"/>
        <v>anne140</v>
      </c>
      <c r="D444" s="24">
        <v>1578</v>
      </c>
      <c r="E444" s="24">
        <v>1036</v>
      </c>
      <c r="F444" s="24">
        <v>36324</v>
      </c>
      <c r="G444" s="24">
        <v>0</v>
      </c>
      <c r="H444" s="24">
        <v>0</v>
      </c>
      <c r="I444" s="24">
        <v>200</v>
      </c>
      <c r="J444" s="24">
        <v>15</v>
      </c>
      <c r="K444" s="24">
        <v>0</v>
      </c>
    </row>
    <row r="445" spans="1:11" x14ac:dyDescent="0.3">
      <c r="A445" s="24" t="s">
        <v>2090</v>
      </c>
      <c r="B445" s="24">
        <v>141</v>
      </c>
      <c r="C445" s="24" t="str">
        <f t="shared" si="6"/>
        <v>anne141</v>
      </c>
      <c r="D445" s="24">
        <v>1722</v>
      </c>
      <c r="E445" s="24">
        <v>1130</v>
      </c>
      <c r="F445" s="24">
        <v>40025</v>
      </c>
      <c r="G445" s="24">
        <v>0</v>
      </c>
      <c r="H445" s="24">
        <v>0</v>
      </c>
      <c r="I445" s="24">
        <v>200</v>
      </c>
      <c r="J445" s="24">
        <v>15</v>
      </c>
      <c r="K445" s="24">
        <v>0</v>
      </c>
    </row>
    <row r="446" spans="1:11" x14ac:dyDescent="0.3">
      <c r="A446" s="24" t="s">
        <v>2090</v>
      </c>
      <c r="B446" s="24">
        <v>142</v>
      </c>
      <c r="C446" s="24" t="str">
        <f t="shared" si="6"/>
        <v>anne142</v>
      </c>
      <c r="D446" s="24">
        <v>1740</v>
      </c>
      <c r="E446" s="24">
        <v>1142</v>
      </c>
      <c r="F446" s="24">
        <v>40539</v>
      </c>
      <c r="G446" s="24">
        <v>0</v>
      </c>
      <c r="H446" s="24">
        <v>0</v>
      </c>
      <c r="I446" s="24">
        <v>200</v>
      </c>
      <c r="J446" s="24">
        <v>15</v>
      </c>
      <c r="K446" s="24">
        <v>0</v>
      </c>
    </row>
    <row r="447" spans="1:11" x14ac:dyDescent="0.3">
      <c r="A447" s="24" t="s">
        <v>2090</v>
      </c>
      <c r="B447" s="24">
        <v>143</v>
      </c>
      <c r="C447" s="24" t="str">
        <f t="shared" si="6"/>
        <v>anne143</v>
      </c>
      <c r="D447" s="24">
        <v>1760</v>
      </c>
      <c r="E447" s="24">
        <v>1155</v>
      </c>
      <c r="F447" s="24">
        <v>41118</v>
      </c>
      <c r="G447" s="24">
        <v>0</v>
      </c>
      <c r="H447" s="24">
        <v>0</v>
      </c>
      <c r="I447" s="24">
        <v>200</v>
      </c>
      <c r="J447" s="24">
        <v>15</v>
      </c>
      <c r="K447" s="24">
        <v>0</v>
      </c>
    </row>
    <row r="448" spans="1:11" x14ac:dyDescent="0.3">
      <c r="A448" s="24" t="s">
        <v>2090</v>
      </c>
      <c r="B448" s="24">
        <v>144</v>
      </c>
      <c r="C448" s="24" t="str">
        <f t="shared" si="6"/>
        <v>anne144</v>
      </c>
      <c r="D448" s="24">
        <v>1779</v>
      </c>
      <c r="E448" s="24">
        <v>1168</v>
      </c>
      <c r="F448" s="24">
        <v>41600</v>
      </c>
      <c r="G448" s="24">
        <v>0</v>
      </c>
      <c r="H448" s="24">
        <v>0</v>
      </c>
      <c r="I448" s="24">
        <v>200</v>
      </c>
      <c r="J448" s="24">
        <v>15</v>
      </c>
      <c r="K448" s="24">
        <v>0</v>
      </c>
    </row>
    <row r="449" spans="1:11" x14ac:dyDescent="0.3">
      <c r="A449" s="24" t="s">
        <v>2090</v>
      </c>
      <c r="B449" s="24">
        <v>145</v>
      </c>
      <c r="C449" s="24" t="str">
        <f t="shared" si="6"/>
        <v>anne145</v>
      </c>
      <c r="D449" s="24">
        <v>1799</v>
      </c>
      <c r="E449" s="24">
        <v>1181</v>
      </c>
      <c r="F449" s="24">
        <v>42163</v>
      </c>
      <c r="G449" s="24">
        <v>0</v>
      </c>
      <c r="H449" s="24">
        <v>0</v>
      </c>
      <c r="I449" s="24">
        <v>200</v>
      </c>
      <c r="J449" s="24">
        <v>15</v>
      </c>
      <c r="K449" s="24">
        <v>0</v>
      </c>
    </row>
    <row r="450" spans="1:11" x14ac:dyDescent="0.3">
      <c r="A450" s="24" t="s">
        <v>2090</v>
      </c>
      <c r="B450" s="24">
        <v>146</v>
      </c>
      <c r="C450" s="24" t="str">
        <f t="shared" si="6"/>
        <v>anne146</v>
      </c>
      <c r="D450" s="24">
        <v>1818</v>
      </c>
      <c r="E450" s="24">
        <v>1194</v>
      </c>
      <c r="F450" s="24">
        <v>42704</v>
      </c>
      <c r="G450" s="24">
        <v>0</v>
      </c>
      <c r="H450" s="24">
        <v>0</v>
      </c>
      <c r="I450" s="24">
        <v>200</v>
      </c>
      <c r="J450" s="24">
        <v>15</v>
      </c>
      <c r="K450" s="24">
        <v>0</v>
      </c>
    </row>
    <row r="451" spans="1:11" x14ac:dyDescent="0.3">
      <c r="A451" s="24" t="s">
        <v>2090</v>
      </c>
      <c r="B451" s="24">
        <v>147</v>
      </c>
      <c r="C451" s="24" t="str">
        <f t="shared" si="6"/>
        <v>anne147</v>
      </c>
      <c r="D451" s="24">
        <v>1838</v>
      </c>
      <c r="E451" s="24">
        <v>1207</v>
      </c>
      <c r="F451" s="24">
        <v>43256</v>
      </c>
      <c r="G451" s="24">
        <v>0</v>
      </c>
      <c r="H451" s="24">
        <v>0</v>
      </c>
      <c r="I451" s="24">
        <v>200</v>
      </c>
      <c r="J451" s="24">
        <v>15</v>
      </c>
      <c r="K451" s="24">
        <v>0</v>
      </c>
    </row>
    <row r="452" spans="1:11" x14ac:dyDescent="0.3">
      <c r="A452" s="24" t="s">
        <v>2090</v>
      </c>
      <c r="B452" s="24">
        <v>148</v>
      </c>
      <c r="C452" s="24" t="str">
        <f t="shared" si="6"/>
        <v>anne148</v>
      </c>
      <c r="D452" s="24">
        <v>1858</v>
      </c>
      <c r="E452" s="24">
        <v>1220</v>
      </c>
      <c r="F452" s="24">
        <v>43761</v>
      </c>
      <c r="G452" s="24">
        <v>0</v>
      </c>
      <c r="H452" s="24">
        <v>0</v>
      </c>
      <c r="I452" s="24">
        <v>200</v>
      </c>
      <c r="J452" s="24">
        <v>15</v>
      </c>
      <c r="K452" s="24">
        <v>0</v>
      </c>
    </row>
    <row r="453" spans="1:11" x14ac:dyDescent="0.3">
      <c r="A453" s="24" t="s">
        <v>2090</v>
      </c>
      <c r="B453" s="24">
        <v>149</v>
      </c>
      <c r="C453" s="24" t="str">
        <f t="shared" si="6"/>
        <v>anne149</v>
      </c>
      <c r="D453" s="24">
        <v>1879</v>
      </c>
      <c r="E453" s="24">
        <v>1233</v>
      </c>
      <c r="F453" s="24">
        <v>44353</v>
      </c>
      <c r="G453" s="24">
        <v>0</v>
      </c>
      <c r="H453" s="24">
        <v>0</v>
      </c>
      <c r="I453" s="24">
        <v>200</v>
      </c>
      <c r="J453" s="24">
        <v>15</v>
      </c>
      <c r="K453" s="24">
        <v>0</v>
      </c>
    </row>
    <row r="454" spans="1:11" x14ac:dyDescent="0.3">
      <c r="A454" s="24" t="s">
        <v>2090</v>
      </c>
      <c r="B454" s="24">
        <v>150</v>
      </c>
      <c r="C454" s="24" t="str">
        <f t="shared" ref="C454:C517" si="7">A454&amp;B454</f>
        <v>anne150</v>
      </c>
      <c r="D454" s="24">
        <v>1899</v>
      </c>
      <c r="E454" s="24">
        <v>1247</v>
      </c>
      <c r="F454" s="24">
        <v>44871</v>
      </c>
      <c r="G454" s="24">
        <v>0</v>
      </c>
      <c r="H454" s="24">
        <v>0</v>
      </c>
      <c r="I454" s="24">
        <v>200</v>
      </c>
      <c r="J454" s="24">
        <v>15</v>
      </c>
      <c r="K454" s="24">
        <v>0</v>
      </c>
    </row>
    <row r="455" spans="1:11" x14ac:dyDescent="0.3">
      <c r="A455" s="24" t="s">
        <v>2090</v>
      </c>
      <c r="B455" s="24">
        <v>151</v>
      </c>
      <c r="C455" s="24" t="str">
        <f t="shared" si="7"/>
        <v>anne151</v>
      </c>
      <c r="D455" s="24">
        <v>1920</v>
      </c>
      <c r="E455" s="24">
        <v>1260</v>
      </c>
      <c r="F455" s="24">
        <v>45450</v>
      </c>
      <c r="G455" s="24">
        <v>0</v>
      </c>
      <c r="H455" s="24">
        <v>0</v>
      </c>
      <c r="I455" s="24">
        <v>200</v>
      </c>
      <c r="J455" s="24">
        <v>15</v>
      </c>
      <c r="K455" s="24">
        <v>0</v>
      </c>
    </row>
    <row r="456" spans="1:11" x14ac:dyDescent="0.3">
      <c r="A456" s="24" t="s">
        <v>2090</v>
      </c>
      <c r="B456" s="24">
        <v>152</v>
      </c>
      <c r="C456" s="24" t="str">
        <f t="shared" si="7"/>
        <v>anne152</v>
      </c>
      <c r="D456" s="24">
        <v>1941</v>
      </c>
      <c r="E456" s="24">
        <v>1274</v>
      </c>
      <c r="F456" s="24">
        <v>45981</v>
      </c>
      <c r="G456" s="24">
        <v>0</v>
      </c>
      <c r="H456" s="24">
        <v>0</v>
      </c>
      <c r="I456" s="24">
        <v>200</v>
      </c>
      <c r="J456" s="24">
        <v>15</v>
      </c>
      <c r="K456" s="24">
        <v>0</v>
      </c>
    </row>
    <row r="457" spans="1:11" x14ac:dyDescent="0.3">
      <c r="A457" s="24" t="s">
        <v>2090</v>
      </c>
      <c r="B457" s="24">
        <v>153</v>
      </c>
      <c r="C457" s="24" t="str">
        <f t="shared" si="7"/>
        <v>anne153</v>
      </c>
      <c r="D457" s="24">
        <v>1962</v>
      </c>
      <c r="E457" s="24">
        <v>1288</v>
      </c>
      <c r="F457" s="24">
        <v>46601</v>
      </c>
      <c r="G457" s="24">
        <v>0</v>
      </c>
      <c r="H457" s="24">
        <v>0</v>
      </c>
      <c r="I457" s="24">
        <v>200</v>
      </c>
      <c r="J457" s="24">
        <v>15</v>
      </c>
      <c r="K457" s="24">
        <v>0</v>
      </c>
    </row>
    <row r="458" spans="1:11" x14ac:dyDescent="0.3">
      <c r="A458" s="24" t="s">
        <v>2090</v>
      </c>
      <c r="B458" s="24">
        <v>154</v>
      </c>
      <c r="C458" s="24" t="str">
        <f t="shared" si="7"/>
        <v>anne154</v>
      </c>
      <c r="D458" s="24">
        <v>1984</v>
      </c>
      <c r="E458" s="24">
        <v>1302</v>
      </c>
      <c r="F458" s="24">
        <v>47145</v>
      </c>
      <c r="G458" s="24">
        <v>0</v>
      </c>
      <c r="H458" s="24">
        <v>0</v>
      </c>
      <c r="I458" s="24">
        <v>200</v>
      </c>
      <c r="J458" s="24">
        <v>15</v>
      </c>
      <c r="K458" s="24">
        <v>0</v>
      </c>
    </row>
    <row r="459" spans="1:11" x14ac:dyDescent="0.3">
      <c r="A459" s="24" t="s">
        <v>2090</v>
      </c>
      <c r="B459" s="24">
        <v>155</v>
      </c>
      <c r="C459" s="24" t="str">
        <f t="shared" si="7"/>
        <v>anne155</v>
      </c>
      <c r="D459" s="24">
        <v>2005</v>
      </c>
      <c r="E459" s="24">
        <v>1316</v>
      </c>
      <c r="F459" s="24">
        <v>47752</v>
      </c>
      <c r="G459" s="24">
        <v>0</v>
      </c>
      <c r="H459" s="24">
        <v>0</v>
      </c>
      <c r="I459" s="24">
        <v>200</v>
      </c>
      <c r="J459" s="24">
        <v>15</v>
      </c>
      <c r="K459" s="24">
        <v>0</v>
      </c>
    </row>
    <row r="460" spans="1:11" x14ac:dyDescent="0.3">
      <c r="A460" s="24" t="s">
        <v>2090</v>
      </c>
      <c r="B460" s="24">
        <v>156</v>
      </c>
      <c r="C460" s="24" t="str">
        <f t="shared" si="7"/>
        <v>anne156</v>
      </c>
      <c r="D460" s="24">
        <v>2027</v>
      </c>
      <c r="E460" s="24">
        <v>1331</v>
      </c>
      <c r="F460" s="24">
        <v>48308</v>
      </c>
      <c r="G460" s="24">
        <v>0</v>
      </c>
      <c r="H460" s="24">
        <v>0</v>
      </c>
      <c r="I460" s="24">
        <v>200</v>
      </c>
      <c r="J460" s="24">
        <v>15</v>
      </c>
      <c r="K460" s="24">
        <v>0</v>
      </c>
    </row>
    <row r="461" spans="1:11" x14ac:dyDescent="0.3">
      <c r="A461" s="24" t="s">
        <v>2090</v>
      </c>
      <c r="B461" s="24">
        <v>157</v>
      </c>
      <c r="C461" s="24" t="str">
        <f t="shared" si="7"/>
        <v>anne157</v>
      </c>
      <c r="D461" s="24">
        <v>2049</v>
      </c>
      <c r="E461" s="24">
        <v>1345</v>
      </c>
      <c r="F461" s="24">
        <v>48959</v>
      </c>
      <c r="G461" s="24">
        <v>0</v>
      </c>
      <c r="H461" s="24">
        <v>0</v>
      </c>
      <c r="I461" s="24">
        <v>200</v>
      </c>
      <c r="J461" s="24">
        <v>15</v>
      </c>
      <c r="K461" s="24">
        <v>0</v>
      </c>
    </row>
    <row r="462" spans="1:11" x14ac:dyDescent="0.3">
      <c r="A462" s="24" t="s">
        <v>2090</v>
      </c>
      <c r="B462" s="24">
        <v>158</v>
      </c>
      <c r="C462" s="24" t="str">
        <f t="shared" si="7"/>
        <v>anne158</v>
      </c>
      <c r="D462" s="24">
        <v>2072</v>
      </c>
      <c r="E462" s="24">
        <v>1360</v>
      </c>
      <c r="F462" s="24">
        <v>49529</v>
      </c>
      <c r="G462" s="24">
        <v>0</v>
      </c>
      <c r="H462" s="24">
        <v>0</v>
      </c>
      <c r="I462" s="24">
        <v>200</v>
      </c>
      <c r="J462" s="24">
        <v>15</v>
      </c>
      <c r="K462" s="24">
        <v>0</v>
      </c>
    </row>
    <row r="463" spans="1:11" x14ac:dyDescent="0.3">
      <c r="A463" s="24" t="s">
        <v>2090</v>
      </c>
      <c r="B463" s="24">
        <v>159</v>
      </c>
      <c r="C463" s="24" t="str">
        <f t="shared" si="7"/>
        <v>anne159</v>
      </c>
      <c r="D463" s="24">
        <v>2094</v>
      </c>
      <c r="E463" s="24">
        <v>1375</v>
      </c>
      <c r="F463" s="24">
        <v>50196</v>
      </c>
      <c r="G463" s="24">
        <v>0</v>
      </c>
      <c r="H463" s="24">
        <v>0</v>
      </c>
      <c r="I463" s="24">
        <v>200</v>
      </c>
      <c r="J463" s="24">
        <v>15</v>
      </c>
      <c r="K463" s="24">
        <v>0</v>
      </c>
    </row>
    <row r="464" spans="1:11" x14ac:dyDescent="0.3">
      <c r="A464" s="24" t="s">
        <v>2090</v>
      </c>
      <c r="B464" s="24">
        <v>160</v>
      </c>
      <c r="C464" s="24" t="str">
        <f t="shared" si="7"/>
        <v>anne160</v>
      </c>
      <c r="D464" s="24">
        <v>2117</v>
      </c>
      <c r="E464" s="24">
        <v>1390</v>
      </c>
      <c r="F464" s="24">
        <v>50780</v>
      </c>
      <c r="G464" s="24">
        <v>0</v>
      </c>
      <c r="H464" s="24">
        <v>0</v>
      </c>
      <c r="I464" s="24">
        <v>200</v>
      </c>
      <c r="J464" s="24">
        <v>15</v>
      </c>
      <c r="K464" s="24">
        <v>0</v>
      </c>
    </row>
    <row r="465" spans="1:11" x14ac:dyDescent="0.3">
      <c r="A465" s="24" t="s">
        <v>2090</v>
      </c>
      <c r="B465" s="24">
        <v>161</v>
      </c>
      <c r="C465" s="24" t="str">
        <f t="shared" si="7"/>
        <v>anne161</v>
      </c>
      <c r="D465" s="24">
        <v>2309</v>
      </c>
      <c r="E465" s="24">
        <v>1516</v>
      </c>
      <c r="F465" s="24">
        <v>56125</v>
      </c>
      <c r="G465" s="24">
        <v>0</v>
      </c>
      <c r="H465" s="24">
        <v>0</v>
      </c>
      <c r="I465" s="24">
        <v>200</v>
      </c>
      <c r="J465" s="24">
        <v>15</v>
      </c>
      <c r="K465" s="24">
        <v>0</v>
      </c>
    </row>
    <row r="466" spans="1:11" x14ac:dyDescent="0.3">
      <c r="A466" s="24" t="s">
        <v>2090</v>
      </c>
      <c r="B466" s="24">
        <v>162</v>
      </c>
      <c r="C466" s="24" t="str">
        <f t="shared" si="7"/>
        <v>anne162</v>
      </c>
      <c r="D466" s="24">
        <v>2334</v>
      </c>
      <c r="E466" s="24">
        <v>1532</v>
      </c>
      <c r="F466" s="24">
        <v>56778</v>
      </c>
      <c r="G466" s="24">
        <v>0</v>
      </c>
      <c r="H466" s="24">
        <v>0</v>
      </c>
      <c r="I466" s="24">
        <v>200</v>
      </c>
      <c r="J466" s="24">
        <v>15</v>
      </c>
      <c r="K466" s="24">
        <v>0</v>
      </c>
    </row>
    <row r="467" spans="1:11" x14ac:dyDescent="0.3">
      <c r="A467" s="24" t="s">
        <v>2090</v>
      </c>
      <c r="B467" s="24">
        <v>163</v>
      </c>
      <c r="C467" s="24" t="str">
        <f t="shared" si="7"/>
        <v>anne163</v>
      </c>
      <c r="D467" s="24">
        <v>2360</v>
      </c>
      <c r="E467" s="24">
        <v>1549</v>
      </c>
      <c r="F467" s="24">
        <v>57541</v>
      </c>
      <c r="G467" s="24">
        <v>0</v>
      </c>
      <c r="H467" s="24">
        <v>0</v>
      </c>
      <c r="I467" s="24">
        <v>200</v>
      </c>
      <c r="J467" s="24">
        <v>15</v>
      </c>
      <c r="K467" s="24">
        <v>0</v>
      </c>
    </row>
    <row r="468" spans="1:11" x14ac:dyDescent="0.3">
      <c r="A468" s="24" t="s">
        <v>2090</v>
      </c>
      <c r="B468" s="24">
        <v>164</v>
      </c>
      <c r="C468" s="24" t="str">
        <f t="shared" si="7"/>
        <v>anne164</v>
      </c>
      <c r="D468" s="24">
        <v>2385</v>
      </c>
      <c r="E468" s="24">
        <v>1566</v>
      </c>
      <c r="F468" s="24">
        <v>58209</v>
      </c>
      <c r="G468" s="24">
        <v>0</v>
      </c>
      <c r="H468" s="24">
        <v>0</v>
      </c>
      <c r="I468" s="24">
        <v>200</v>
      </c>
      <c r="J468" s="24">
        <v>15</v>
      </c>
      <c r="K468" s="24">
        <v>0</v>
      </c>
    </row>
    <row r="469" spans="1:11" x14ac:dyDescent="0.3">
      <c r="A469" s="24" t="s">
        <v>2090</v>
      </c>
      <c r="B469" s="24">
        <v>165</v>
      </c>
      <c r="C469" s="24" t="str">
        <f t="shared" si="7"/>
        <v>anne165</v>
      </c>
      <c r="D469" s="24">
        <v>2411</v>
      </c>
      <c r="E469" s="24">
        <v>1583</v>
      </c>
      <c r="F469" s="24">
        <v>59065</v>
      </c>
      <c r="G469" s="24">
        <v>0</v>
      </c>
      <c r="H469" s="24">
        <v>0</v>
      </c>
      <c r="I469" s="24">
        <v>200</v>
      </c>
      <c r="J469" s="24">
        <v>15</v>
      </c>
      <c r="K469" s="24">
        <v>0</v>
      </c>
    </row>
    <row r="470" spans="1:11" x14ac:dyDescent="0.3">
      <c r="A470" s="24" t="s">
        <v>2090</v>
      </c>
      <c r="B470" s="24">
        <v>166</v>
      </c>
      <c r="C470" s="24" t="str">
        <f t="shared" si="7"/>
        <v>anne166</v>
      </c>
      <c r="D470" s="24">
        <v>2437</v>
      </c>
      <c r="E470" s="24">
        <v>1600</v>
      </c>
      <c r="F470" s="24">
        <v>59751</v>
      </c>
      <c r="G470" s="24">
        <v>0</v>
      </c>
      <c r="H470" s="24">
        <v>0</v>
      </c>
      <c r="I470" s="24">
        <v>200</v>
      </c>
      <c r="J470" s="24">
        <v>15</v>
      </c>
      <c r="K470" s="24">
        <v>0</v>
      </c>
    </row>
    <row r="471" spans="1:11" x14ac:dyDescent="0.3">
      <c r="A471" s="24" t="s">
        <v>2090</v>
      </c>
      <c r="B471" s="24">
        <v>167</v>
      </c>
      <c r="C471" s="24" t="str">
        <f t="shared" si="7"/>
        <v>anne167</v>
      </c>
      <c r="D471" s="24">
        <v>2464</v>
      </c>
      <c r="E471" s="24">
        <v>1617</v>
      </c>
      <c r="F471" s="24">
        <v>60444</v>
      </c>
      <c r="G471" s="24">
        <v>0</v>
      </c>
      <c r="H471" s="24">
        <v>0</v>
      </c>
      <c r="I471" s="24">
        <v>200</v>
      </c>
      <c r="J471" s="24">
        <v>15</v>
      </c>
      <c r="K471" s="24">
        <v>0</v>
      </c>
    </row>
    <row r="472" spans="1:11" x14ac:dyDescent="0.3">
      <c r="A472" s="24" t="s">
        <v>2090</v>
      </c>
      <c r="B472" s="24">
        <v>168</v>
      </c>
      <c r="C472" s="24" t="str">
        <f t="shared" si="7"/>
        <v>anne168</v>
      </c>
      <c r="D472" s="24">
        <v>2490</v>
      </c>
      <c r="E472" s="24">
        <v>1635</v>
      </c>
      <c r="F472" s="24">
        <v>61145</v>
      </c>
      <c r="G472" s="24">
        <v>0</v>
      </c>
      <c r="H472" s="24">
        <v>0</v>
      </c>
      <c r="I472" s="24">
        <v>200</v>
      </c>
      <c r="J472" s="24">
        <v>15</v>
      </c>
      <c r="K472" s="24">
        <v>0</v>
      </c>
    </row>
    <row r="473" spans="1:11" x14ac:dyDescent="0.3">
      <c r="A473" s="24" t="s">
        <v>2090</v>
      </c>
      <c r="B473" s="24">
        <v>169</v>
      </c>
      <c r="C473" s="24" t="str">
        <f t="shared" si="7"/>
        <v>anne169</v>
      </c>
      <c r="D473" s="24">
        <v>2517</v>
      </c>
      <c r="E473" s="24">
        <v>1652</v>
      </c>
      <c r="F473" s="24">
        <v>62043</v>
      </c>
      <c r="G473" s="24">
        <v>0</v>
      </c>
      <c r="H473" s="24">
        <v>0</v>
      </c>
      <c r="I473" s="24">
        <v>200</v>
      </c>
      <c r="J473" s="24">
        <v>15</v>
      </c>
      <c r="K473" s="24">
        <v>0</v>
      </c>
    </row>
    <row r="474" spans="1:11" x14ac:dyDescent="0.3">
      <c r="A474" s="24" t="s">
        <v>2090</v>
      </c>
      <c r="B474" s="24">
        <v>170</v>
      </c>
      <c r="C474" s="24" t="str">
        <f t="shared" si="7"/>
        <v>anne170</v>
      </c>
      <c r="D474" s="24">
        <v>2544</v>
      </c>
      <c r="E474" s="24">
        <v>1670</v>
      </c>
      <c r="F474" s="24">
        <v>62762</v>
      </c>
      <c r="G474" s="24">
        <v>0</v>
      </c>
      <c r="H474" s="24">
        <v>0</v>
      </c>
      <c r="I474" s="24">
        <v>200</v>
      </c>
      <c r="J474" s="24">
        <v>15</v>
      </c>
      <c r="K474" s="24">
        <v>0</v>
      </c>
    </row>
    <row r="475" spans="1:11" x14ac:dyDescent="0.3">
      <c r="A475" s="24" t="s">
        <v>2090</v>
      </c>
      <c r="B475" s="24">
        <v>171</v>
      </c>
      <c r="C475" s="24" t="str">
        <f t="shared" si="7"/>
        <v>anne171</v>
      </c>
      <c r="D475" s="24">
        <v>2572</v>
      </c>
      <c r="E475" s="24">
        <v>1688</v>
      </c>
      <c r="F475" s="24">
        <v>63489</v>
      </c>
      <c r="G475" s="24">
        <v>0</v>
      </c>
      <c r="H475" s="24">
        <v>0</v>
      </c>
      <c r="I475" s="24">
        <v>200</v>
      </c>
      <c r="J475" s="24">
        <v>15</v>
      </c>
      <c r="K475" s="24">
        <v>0</v>
      </c>
    </row>
    <row r="476" spans="1:11" x14ac:dyDescent="0.3">
      <c r="A476" s="24" t="s">
        <v>2090</v>
      </c>
      <c r="B476" s="24">
        <v>172</v>
      </c>
      <c r="C476" s="24" t="str">
        <f t="shared" si="7"/>
        <v>anne172</v>
      </c>
      <c r="D476" s="24">
        <v>2599</v>
      </c>
      <c r="E476" s="24">
        <v>1706</v>
      </c>
      <c r="F476" s="24">
        <v>64224</v>
      </c>
      <c r="G476" s="24">
        <v>0</v>
      </c>
      <c r="H476" s="24">
        <v>0</v>
      </c>
      <c r="I476" s="24">
        <v>200</v>
      </c>
      <c r="J476" s="24">
        <v>15</v>
      </c>
      <c r="K476" s="24">
        <v>0</v>
      </c>
    </row>
    <row r="477" spans="1:11" x14ac:dyDescent="0.3">
      <c r="A477" s="24" t="s">
        <v>2090</v>
      </c>
      <c r="B477" s="24">
        <v>173</v>
      </c>
      <c r="C477" s="24" t="str">
        <f t="shared" si="7"/>
        <v>anne173</v>
      </c>
      <c r="D477" s="24">
        <v>2627</v>
      </c>
      <c r="E477" s="24">
        <v>1725</v>
      </c>
      <c r="F477" s="24">
        <v>65166</v>
      </c>
      <c r="G477" s="24">
        <v>0</v>
      </c>
      <c r="H477" s="24">
        <v>0</v>
      </c>
      <c r="I477" s="24">
        <v>200</v>
      </c>
      <c r="J477" s="24">
        <v>15</v>
      </c>
      <c r="K477" s="24">
        <v>0</v>
      </c>
    </row>
    <row r="478" spans="1:11" x14ac:dyDescent="0.3">
      <c r="A478" s="24" t="s">
        <v>2090</v>
      </c>
      <c r="B478" s="24">
        <v>174</v>
      </c>
      <c r="C478" s="24" t="str">
        <f t="shared" si="7"/>
        <v>anne174</v>
      </c>
      <c r="D478" s="24">
        <v>2656</v>
      </c>
      <c r="E478" s="24">
        <v>1743</v>
      </c>
      <c r="F478" s="24">
        <v>65920</v>
      </c>
      <c r="G478" s="24">
        <v>0</v>
      </c>
      <c r="H478" s="24">
        <v>0</v>
      </c>
      <c r="I478" s="24">
        <v>200</v>
      </c>
      <c r="J478" s="24">
        <v>15</v>
      </c>
      <c r="K478" s="24">
        <v>0</v>
      </c>
    </row>
    <row r="479" spans="1:11" x14ac:dyDescent="0.3">
      <c r="A479" s="24" t="s">
        <v>2090</v>
      </c>
      <c r="B479" s="24">
        <v>175</v>
      </c>
      <c r="C479" s="24" t="str">
        <f t="shared" si="7"/>
        <v>anne175</v>
      </c>
      <c r="D479" s="24">
        <v>2684</v>
      </c>
      <c r="E479" s="24">
        <v>1762</v>
      </c>
      <c r="F479" s="24">
        <v>66682</v>
      </c>
      <c r="G479" s="24">
        <v>0</v>
      </c>
      <c r="H479" s="24">
        <v>0</v>
      </c>
      <c r="I479" s="24">
        <v>200</v>
      </c>
      <c r="J479" s="24">
        <v>15</v>
      </c>
      <c r="K479" s="24">
        <v>0</v>
      </c>
    </row>
    <row r="480" spans="1:11" x14ac:dyDescent="0.3">
      <c r="A480" s="24" t="s">
        <v>2090</v>
      </c>
      <c r="B480" s="24">
        <v>176</v>
      </c>
      <c r="C480" s="24" t="str">
        <f t="shared" si="7"/>
        <v>anne176</v>
      </c>
      <c r="D480" s="24">
        <v>2713</v>
      </c>
      <c r="E480" s="24">
        <v>1781</v>
      </c>
      <c r="F480" s="24">
        <v>67453</v>
      </c>
      <c r="G480" s="24">
        <v>0</v>
      </c>
      <c r="H480" s="24">
        <v>0</v>
      </c>
      <c r="I480" s="24">
        <v>200</v>
      </c>
      <c r="J480" s="24">
        <v>15</v>
      </c>
      <c r="K480" s="24">
        <v>0</v>
      </c>
    </row>
    <row r="481" spans="1:11" x14ac:dyDescent="0.3">
      <c r="A481" s="24" t="s">
        <v>2090</v>
      </c>
      <c r="B481" s="24">
        <v>177</v>
      </c>
      <c r="C481" s="24" t="str">
        <f t="shared" si="7"/>
        <v>anne177</v>
      </c>
      <c r="D481" s="24">
        <v>2742</v>
      </c>
      <c r="E481" s="24">
        <v>1800</v>
      </c>
      <c r="F481" s="24">
        <v>68441</v>
      </c>
      <c r="G481" s="24">
        <v>0</v>
      </c>
      <c r="H481" s="24">
        <v>0</v>
      </c>
      <c r="I481" s="24">
        <v>200</v>
      </c>
      <c r="J481" s="24">
        <v>15</v>
      </c>
      <c r="K481" s="24">
        <v>0</v>
      </c>
    </row>
    <row r="482" spans="1:11" x14ac:dyDescent="0.3">
      <c r="A482" s="24" t="s">
        <v>2090</v>
      </c>
      <c r="B482" s="24">
        <v>178</v>
      </c>
      <c r="C482" s="24" t="str">
        <f t="shared" si="7"/>
        <v>anne178</v>
      </c>
      <c r="D482" s="24">
        <v>2772</v>
      </c>
      <c r="E482" s="24">
        <v>1819</v>
      </c>
      <c r="F482" s="24">
        <v>69231</v>
      </c>
      <c r="G482" s="24">
        <v>0</v>
      </c>
      <c r="H482" s="24">
        <v>0</v>
      </c>
      <c r="I482" s="24">
        <v>200</v>
      </c>
      <c r="J482" s="24">
        <v>15</v>
      </c>
      <c r="K482" s="24">
        <v>0</v>
      </c>
    </row>
    <row r="483" spans="1:11" x14ac:dyDescent="0.3">
      <c r="A483" s="24" t="s">
        <v>2090</v>
      </c>
      <c r="B483" s="24">
        <v>179</v>
      </c>
      <c r="C483" s="24" t="str">
        <f t="shared" si="7"/>
        <v>anne179</v>
      </c>
      <c r="D483" s="24">
        <v>2801</v>
      </c>
      <c r="E483" s="24">
        <v>1839</v>
      </c>
      <c r="F483" s="24">
        <v>70030</v>
      </c>
      <c r="G483" s="24">
        <v>0</v>
      </c>
      <c r="H483" s="24">
        <v>0</v>
      </c>
      <c r="I483" s="24">
        <v>200</v>
      </c>
      <c r="J483" s="24">
        <v>15</v>
      </c>
      <c r="K483" s="24">
        <v>0</v>
      </c>
    </row>
    <row r="484" spans="1:11" x14ac:dyDescent="0.3">
      <c r="A484" s="24" t="s">
        <v>2090</v>
      </c>
      <c r="B484" s="24">
        <v>180</v>
      </c>
      <c r="C484" s="24" t="str">
        <f t="shared" si="7"/>
        <v>anne180</v>
      </c>
      <c r="D484" s="24">
        <v>2831</v>
      </c>
      <c r="E484" s="24">
        <v>1859</v>
      </c>
      <c r="F484" s="24">
        <v>70838</v>
      </c>
      <c r="G484" s="24">
        <v>0</v>
      </c>
      <c r="H484" s="24">
        <v>0</v>
      </c>
      <c r="I484" s="24">
        <v>200</v>
      </c>
      <c r="J484" s="24">
        <v>15</v>
      </c>
      <c r="K484" s="24">
        <v>0</v>
      </c>
    </row>
    <row r="485" spans="1:11" x14ac:dyDescent="0.3">
      <c r="A485" s="24" t="s">
        <v>2090</v>
      </c>
      <c r="B485" s="24">
        <v>181</v>
      </c>
      <c r="C485" s="24" t="str">
        <f t="shared" si="7"/>
        <v>anne181</v>
      </c>
      <c r="D485" s="24">
        <v>3088</v>
      </c>
      <c r="E485" s="24">
        <v>2027</v>
      </c>
      <c r="F485" s="24">
        <v>78438</v>
      </c>
      <c r="G485" s="24">
        <v>0</v>
      </c>
      <c r="H485" s="24">
        <v>0</v>
      </c>
      <c r="I485" s="24">
        <v>200</v>
      </c>
      <c r="J485" s="24">
        <v>15</v>
      </c>
      <c r="K485" s="24">
        <v>0</v>
      </c>
    </row>
    <row r="486" spans="1:11" x14ac:dyDescent="0.3">
      <c r="A486" s="24" t="s">
        <v>2090</v>
      </c>
      <c r="B486" s="24">
        <v>182</v>
      </c>
      <c r="C486" s="24" t="str">
        <f t="shared" si="7"/>
        <v>anne182</v>
      </c>
      <c r="D486" s="24">
        <v>3121</v>
      </c>
      <c r="E486" s="24">
        <v>2049</v>
      </c>
      <c r="F486" s="24">
        <v>79343</v>
      </c>
      <c r="G486" s="24">
        <v>0</v>
      </c>
      <c r="H486" s="24">
        <v>0</v>
      </c>
      <c r="I486" s="24">
        <v>200</v>
      </c>
      <c r="J486" s="24">
        <v>15</v>
      </c>
      <c r="K486" s="24">
        <v>0</v>
      </c>
    </row>
    <row r="487" spans="1:11" x14ac:dyDescent="0.3">
      <c r="A487" s="24" t="s">
        <v>2090</v>
      </c>
      <c r="B487" s="24">
        <v>183</v>
      </c>
      <c r="C487" s="24" t="str">
        <f t="shared" si="7"/>
        <v>anne183</v>
      </c>
      <c r="D487" s="24">
        <v>3155</v>
      </c>
      <c r="E487" s="24">
        <v>2071</v>
      </c>
      <c r="F487" s="24">
        <v>80257</v>
      </c>
      <c r="G487" s="24">
        <v>0</v>
      </c>
      <c r="H487" s="24">
        <v>0</v>
      </c>
      <c r="I487" s="24">
        <v>200</v>
      </c>
      <c r="J487" s="24">
        <v>15</v>
      </c>
      <c r="K487" s="24">
        <v>0</v>
      </c>
    </row>
    <row r="488" spans="1:11" x14ac:dyDescent="0.3">
      <c r="A488" s="24" t="s">
        <v>2090</v>
      </c>
      <c r="B488" s="24">
        <v>184</v>
      </c>
      <c r="C488" s="24" t="str">
        <f t="shared" si="7"/>
        <v>anne184</v>
      </c>
      <c r="D488" s="24">
        <v>3188</v>
      </c>
      <c r="E488" s="24">
        <v>2093</v>
      </c>
      <c r="F488" s="24">
        <v>81181</v>
      </c>
      <c r="G488" s="24">
        <v>0</v>
      </c>
      <c r="H488" s="24">
        <v>0</v>
      </c>
      <c r="I488" s="24">
        <v>200</v>
      </c>
      <c r="J488" s="24">
        <v>15</v>
      </c>
      <c r="K488" s="24">
        <v>0</v>
      </c>
    </row>
    <row r="489" spans="1:11" x14ac:dyDescent="0.3">
      <c r="A489" s="24" t="s">
        <v>2090</v>
      </c>
      <c r="B489" s="24">
        <v>185</v>
      </c>
      <c r="C489" s="24" t="str">
        <f t="shared" si="7"/>
        <v>anne185</v>
      </c>
      <c r="D489" s="24">
        <v>3223</v>
      </c>
      <c r="E489" s="24">
        <v>2115</v>
      </c>
      <c r="F489" s="24">
        <v>82370</v>
      </c>
      <c r="G489" s="24">
        <v>0</v>
      </c>
      <c r="H489" s="24">
        <v>0</v>
      </c>
      <c r="I489" s="24">
        <v>200</v>
      </c>
      <c r="J489" s="24">
        <v>15</v>
      </c>
      <c r="K489" s="24">
        <v>0</v>
      </c>
    </row>
    <row r="490" spans="1:11" x14ac:dyDescent="0.3">
      <c r="A490" s="24" t="s">
        <v>2090</v>
      </c>
      <c r="B490" s="24">
        <v>186</v>
      </c>
      <c r="C490" s="24" t="str">
        <f t="shared" si="7"/>
        <v>anne186</v>
      </c>
      <c r="D490" s="24">
        <v>3257</v>
      </c>
      <c r="E490" s="24">
        <v>2138</v>
      </c>
      <c r="F490" s="24">
        <v>83318</v>
      </c>
      <c r="G490" s="24">
        <v>0</v>
      </c>
      <c r="H490" s="24">
        <v>0</v>
      </c>
      <c r="I490" s="24">
        <v>200</v>
      </c>
      <c r="J490" s="24">
        <v>15</v>
      </c>
      <c r="K490" s="24">
        <v>0</v>
      </c>
    </row>
    <row r="491" spans="1:11" x14ac:dyDescent="0.3">
      <c r="A491" s="24" t="s">
        <v>2090</v>
      </c>
      <c r="B491" s="24">
        <v>187</v>
      </c>
      <c r="C491" s="24" t="str">
        <f t="shared" si="7"/>
        <v>anne187</v>
      </c>
      <c r="D491" s="24">
        <v>3292</v>
      </c>
      <c r="E491" s="24">
        <v>2161</v>
      </c>
      <c r="F491" s="24">
        <v>84276</v>
      </c>
      <c r="G491" s="24">
        <v>0</v>
      </c>
      <c r="H491" s="24">
        <v>0</v>
      </c>
      <c r="I491" s="24">
        <v>200</v>
      </c>
      <c r="J491" s="24">
        <v>15</v>
      </c>
      <c r="K491" s="24">
        <v>0</v>
      </c>
    </row>
    <row r="492" spans="1:11" x14ac:dyDescent="0.3">
      <c r="A492" s="24" t="s">
        <v>2090</v>
      </c>
      <c r="B492" s="24">
        <v>188</v>
      </c>
      <c r="C492" s="24" t="str">
        <f t="shared" si="7"/>
        <v>anne188</v>
      </c>
      <c r="D492" s="24">
        <v>3327</v>
      </c>
      <c r="E492" s="24">
        <v>2184</v>
      </c>
      <c r="F492" s="24">
        <v>85245</v>
      </c>
      <c r="G492" s="24">
        <v>0</v>
      </c>
      <c r="H492" s="24">
        <v>0</v>
      </c>
      <c r="I492" s="24">
        <v>200</v>
      </c>
      <c r="J492" s="24">
        <v>15</v>
      </c>
      <c r="K492" s="24">
        <v>0</v>
      </c>
    </row>
    <row r="493" spans="1:11" x14ac:dyDescent="0.3">
      <c r="A493" s="24" t="s">
        <v>2090</v>
      </c>
      <c r="B493" s="24">
        <v>189</v>
      </c>
      <c r="C493" s="24" t="str">
        <f t="shared" si="7"/>
        <v>anne189</v>
      </c>
      <c r="D493" s="24">
        <v>3362</v>
      </c>
      <c r="E493" s="24">
        <v>2207</v>
      </c>
      <c r="F493" s="24">
        <v>86402</v>
      </c>
      <c r="G493" s="24">
        <v>0</v>
      </c>
      <c r="H493" s="24">
        <v>0</v>
      </c>
      <c r="I493" s="24">
        <v>200</v>
      </c>
      <c r="J493" s="24">
        <v>15</v>
      </c>
      <c r="K493" s="24">
        <v>0</v>
      </c>
    </row>
    <row r="494" spans="1:11" x14ac:dyDescent="0.3">
      <c r="A494" s="24" t="s">
        <v>2090</v>
      </c>
      <c r="B494" s="24">
        <v>190</v>
      </c>
      <c r="C494" s="24" t="str">
        <f t="shared" si="7"/>
        <v>anne190</v>
      </c>
      <c r="D494" s="24">
        <v>3398</v>
      </c>
      <c r="E494" s="24">
        <v>2231</v>
      </c>
      <c r="F494" s="24">
        <v>87395</v>
      </c>
      <c r="G494" s="24">
        <v>0</v>
      </c>
      <c r="H494" s="24">
        <v>0</v>
      </c>
      <c r="I494" s="24">
        <v>200</v>
      </c>
      <c r="J494" s="24">
        <v>15</v>
      </c>
      <c r="K494" s="24">
        <v>0</v>
      </c>
    </row>
    <row r="495" spans="1:11" x14ac:dyDescent="0.3">
      <c r="A495" s="24" t="s">
        <v>2090</v>
      </c>
      <c r="B495" s="24">
        <v>191</v>
      </c>
      <c r="C495" s="24" t="str">
        <f t="shared" si="7"/>
        <v>anne191</v>
      </c>
      <c r="D495" s="24">
        <v>3434</v>
      </c>
      <c r="E495" s="24">
        <v>2254</v>
      </c>
      <c r="F495" s="24">
        <v>88398</v>
      </c>
      <c r="G495" s="24">
        <v>0</v>
      </c>
      <c r="H495" s="24">
        <v>0</v>
      </c>
      <c r="I495" s="24">
        <v>200</v>
      </c>
      <c r="J495" s="24">
        <v>15</v>
      </c>
      <c r="K495" s="24">
        <v>0</v>
      </c>
    </row>
    <row r="496" spans="1:11" x14ac:dyDescent="0.3">
      <c r="A496" s="24" t="s">
        <v>2090</v>
      </c>
      <c r="B496" s="24">
        <v>192</v>
      </c>
      <c r="C496" s="24" t="str">
        <f t="shared" si="7"/>
        <v>anne192</v>
      </c>
      <c r="D496" s="24">
        <v>3471</v>
      </c>
      <c r="E496" s="24">
        <v>2278</v>
      </c>
      <c r="F496" s="24">
        <v>89412</v>
      </c>
      <c r="G496" s="24">
        <v>0</v>
      </c>
      <c r="H496" s="24">
        <v>0</v>
      </c>
      <c r="I496" s="24">
        <v>200</v>
      </c>
      <c r="J496" s="24">
        <v>15</v>
      </c>
      <c r="K496" s="24">
        <v>0</v>
      </c>
    </row>
    <row r="497" spans="1:11" x14ac:dyDescent="0.3">
      <c r="A497" s="24" t="s">
        <v>2090</v>
      </c>
      <c r="B497" s="24">
        <v>193</v>
      </c>
      <c r="C497" s="24" t="str">
        <f t="shared" si="7"/>
        <v>anne193</v>
      </c>
      <c r="D497" s="24">
        <v>3508</v>
      </c>
      <c r="E497" s="24">
        <v>2303</v>
      </c>
      <c r="F497" s="24">
        <v>90718</v>
      </c>
      <c r="G497" s="24">
        <v>0</v>
      </c>
      <c r="H497" s="24">
        <v>0</v>
      </c>
      <c r="I497" s="24">
        <v>200</v>
      </c>
      <c r="J497" s="24">
        <v>15</v>
      </c>
      <c r="K497" s="24">
        <v>0</v>
      </c>
    </row>
    <row r="498" spans="1:11" x14ac:dyDescent="0.3">
      <c r="A498" s="24" t="s">
        <v>2090</v>
      </c>
      <c r="B498" s="24">
        <v>194</v>
      </c>
      <c r="C498" s="24" t="str">
        <f t="shared" si="7"/>
        <v>anne194</v>
      </c>
      <c r="D498" s="24">
        <v>3545</v>
      </c>
      <c r="E498" s="24">
        <v>2327</v>
      </c>
      <c r="F498" s="24">
        <v>91758</v>
      </c>
      <c r="G498" s="24">
        <v>0</v>
      </c>
      <c r="H498" s="24">
        <v>0</v>
      </c>
      <c r="I498" s="24">
        <v>200</v>
      </c>
      <c r="J498" s="24">
        <v>15</v>
      </c>
      <c r="K498" s="24">
        <v>0</v>
      </c>
    </row>
    <row r="499" spans="1:11" x14ac:dyDescent="0.3">
      <c r="A499" s="24" t="s">
        <v>2090</v>
      </c>
      <c r="B499" s="24">
        <v>195</v>
      </c>
      <c r="C499" s="24" t="str">
        <f t="shared" si="7"/>
        <v>anne195</v>
      </c>
      <c r="D499" s="24">
        <v>3582</v>
      </c>
      <c r="E499" s="24">
        <v>2352</v>
      </c>
      <c r="F499" s="24">
        <v>92809</v>
      </c>
      <c r="G499" s="24">
        <v>0</v>
      </c>
      <c r="H499" s="24">
        <v>0</v>
      </c>
      <c r="I499" s="24">
        <v>200</v>
      </c>
      <c r="J499" s="24">
        <v>15</v>
      </c>
      <c r="K499" s="24">
        <v>0</v>
      </c>
    </row>
    <row r="500" spans="1:11" x14ac:dyDescent="0.3">
      <c r="A500" s="24" t="s">
        <v>2090</v>
      </c>
      <c r="B500" s="24">
        <v>196</v>
      </c>
      <c r="C500" s="24" t="str">
        <f t="shared" si="7"/>
        <v>anne196</v>
      </c>
      <c r="D500" s="24">
        <v>3620</v>
      </c>
      <c r="E500" s="24">
        <v>2377</v>
      </c>
      <c r="F500" s="24">
        <v>93872</v>
      </c>
      <c r="G500" s="24">
        <v>0</v>
      </c>
      <c r="H500" s="24">
        <v>0</v>
      </c>
      <c r="I500" s="24">
        <v>200</v>
      </c>
      <c r="J500" s="24">
        <v>15</v>
      </c>
      <c r="K500" s="24">
        <v>0</v>
      </c>
    </row>
    <row r="501" spans="1:11" x14ac:dyDescent="0.3">
      <c r="A501" s="24" t="s">
        <v>2090</v>
      </c>
      <c r="B501" s="24">
        <v>197</v>
      </c>
      <c r="C501" s="24" t="str">
        <f t="shared" si="7"/>
        <v>anne197</v>
      </c>
      <c r="D501" s="24">
        <v>3659</v>
      </c>
      <c r="E501" s="24">
        <v>2402</v>
      </c>
      <c r="F501" s="24">
        <v>95241</v>
      </c>
      <c r="G501" s="24">
        <v>0</v>
      </c>
      <c r="H501" s="24">
        <v>0</v>
      </c>
      <c r="I501" s="24">
        <v>200</v>
      </c>
      <c r="J501" s="24">
        <v>15</v>
      </c>
      <c r="K501" s="24">
        <v>0</v>
      </c>
    </row>
    <row r="502" spans="1:11" x14ac:dyDescent="0.3">
      <c r="A502" s="24" t="s">
        <v>2090</v>
      </c>
      <c r="B502" s="24">
        <v>198</v>
      </c>
      <c r="C502" s="24" t="str">
        <f t="shared" si="7"/>
        <v>anne198</v>
      </c>
      <c r="D502" s="24">
        <v>3698</v>
      </c>
      <c r="E502" s="24">
        <v>2427</v>
      </c>
      <c r="F502" s="24">
        <v>96331</v>
      </c>
      <c r="G502" s="24">
        <v>0</v>
      </c>
      <c r="H502" s="24">
        <v>0</v>
      </c>
      <c r="I502" s="24">
        <v>200</v>
      </c>
      <c r="J502" s="24">
        <v>15</v>
      </c>
      <c r="K502" s="24">
        <v>0</v>
      </c>
    </row>
    <row r="503" spans="1:11" x14ac:dyDescent="0.3">
      <c r="A503" s="24" t="s">
        <v>2090</v>
      </c>
      <c r="B503" s="24">
        <v>199</v>
      </c>
      <c r="C503" s="24" t="str">
        <f t="shared" si="7"/>
        <v>anne199</v>
      </c>
      <c r="D503" s="24">
        <v>3737</v>
      </c>
      <c r="E503" s="24">
        <v>2453</v>
      </c>
      <c r="F503" s="24">
        <v>97432</v>
      </c>
      <c r="G503" s="24">
        <v>0</v>
      </c>
      <c r="H503" s="24">
        <v>0</v>
      </c>
      <c r="I503" s="24">
        <v>200</v>
      </c>
      <c r="J503" s="24">
        <v>15</v>
      </c>
      <c r="K503" s="24">
        <v>0</v>
      </c>
    </row>
    <row r="504" spans="1:11" x14ac:dyDescent="0.3">
      <c r="A504" s="24" t="s">
        <v>2090</v>
      </c>
      <c r="B504" s="24">
        <v>200</v>
      </c>
      <c r="C504" s="24" t="str">
        <f t="shared" si="7"/>
        <v>anne200</v>
      </c>
      <c r="D504" s="24">
        <v>3776</v>
      </c>
      <c r="E504" s="24">
        <v>2479</v>
      </c>
      <c r="F504" s="24">
        <v>98546</v>
      </c>
      <c r="G504" s="24">
        <v>0</v>
      </c>
      <c r="H504" s="24">
        <v>0</v>
      </c>
      <c r="I504" s="24">
        <v>200</v>
      </c>
      <c r="J504" s="24">
        <v>15</v>
      </c>
      <c r="K504" s="24">
        <v>0</v>
      </c>
    </row>
    <row r="505" spans="1:11" x14ac:dyDescent="0.3">
      <c r="A505" s="24" t="s">
        <v>2090</v>
      </c>
      <c r="B505" s="24">
        <v>201</v>
      </c>
      <c r="C505" s="24" t="str">
        <f t="shared" si="7"/>
        <v>anne201</v>
      </c>
      <c r="D505" s="24">
        <v>4118</v>
      </c>
      <c r="E505" s="24">
        <v>2703</v>
      </c>
      <c r="F505" s="24">
        <v>108851</v>
      </c>
      <c r="G505" s="24">
        <v>0</v>
      </c>
      <c r="H505" s="24">
        <v>0</v>
      </c>
      <c r="I505" s="24">
        <v>200</v>
      </c>
      <c r="J505" s="24">
        <v>15</v>
      </c>
      <c r="K505" s="24">
        <v>0</v>
      </c>
    </row>
    <row r="506" spans="1:11" x14ac:dyDescent="0.3">
      <c r="A506" s="24" t="s">
        <v>2090</v>
      </c>
      <c r="B506" s="24">
        <v>202</v>
      </c>
      <c r="C506" s="24" t="str">
        <f t="shared" si="7"/>
        <v>anne202</v>
      </c>
      <c r="D506" s="24">
        <v>4162</v>
      </c>
      <c r="E506" s="24">
        <v>2732</v>
      </c>
      <c r="F506" s="24">
        <v>110208</v>
      </c>
      <c r="G506" s="24">
        <v>0</v>
      </c>
      <c r="H506" s="24">
        <v>0</v>
      </c>
      <c r="I506" s="24">
        <v>200</v>
      </c>
      <c r="J506" s="24">
        <v>15</v>
      </c>
      <c r="K506" s="24">
        <v>0</v>
      </c>
    </row>
    <row r="507" spans="1:11" x14ac:dyDescent="0.3">
      <c r="A507" s="24" t="s">
        <v>2090</v>
      </c>
      <c r="B507" s="24">
        <v>203</v>
      </c>
      <c r="C507" s="24" t="str">
        <f t="shared" si="7"/>
        <v>anne203</v>
      </c>
      <c r="D507" s="24">
        <v>4206</v>
      </c>
      <c r="E507" s="24">
        <v>2761</v>
      </c>
      <c r="F507" s="24">
        <v>111543</v>
      </c>
      <c r="G507" s="24">
        <v>0</v>
      </c>
      <c r="H507" s="24">
        <v>0</v>
      </c>
      <c r="I507" s="24">
        <v>200</v>
      </c>
      <c r="J507" s="24">
        <v>15</v>
      </c>
      <c r="K507" s="24">
        <v>0</v>
      </c>
    </row>
    <row r="508" spans="1:11" x14ac:dyDescent="0.3">
      <c r="A508" s="24" t="s">
        <v>2090</v>
      </c>
      <c r="B508" s="24">
        <v>204</v>
      </c>
      <c r="C508" s="24" t="str">
        <f t="shared" si="7"/>
        <v>anne204</v>
      </c>
      <c r="D508" s="24">
        <v>4250</v>
      </c>
      <c r="E508" s="24">
        <v>2790</v>
      </c>
      <c r="F508" s="24">
        <v>112893</v>
      </c>
      <c r="G508" s="24">
        <v>0</v>
      </c>
      <c r="H508" s="24">
        <v>0</v>
      </c>
      <c r="I508" s="24">
        <v>200</v>
      </c>
      <c r="J508" s="24">
        <v>15</v>
      </c>
      <c r="K508" s="24">
        <v>0</v>
      </c>
    </row>
    <row r="509" spans="1:11" x14ac:dyDescent="0.3">
      <c r="A509" s="24" t="s">
        <v>2090</v>
      </c>
      <c r="B509" s="24">
        <v>205</v>
      </c>
      <c r="C509" s="24" t="str">
        <f t="shared" si="7"/>
        <v>anne205</v>
      </c>
      <c r="D509" s="24">
        <v>4295</v>
      </c>
      <c r="E509" s="24">
        <v>2819</v>
      </c>
      <c r="F509" s="24">
        <v>114726</v>
      </c>
      <c r="G509" s="24">
        <v>0</v>
      </c>
      <c r="H509" s="24">
        <v>0</v>
      </c>
      <c r="I509" s="24">
        <v>200</v>
      </c>
      <c r="J509" s="24">
        <v>15</v>
      </c>
      <c r="K509" s="24">
        <v>0</v>
      </c>
    </row>
    <row r="510" spans="1:11" x14ac:dyDescent="0.3">
      <c r="A510" s="24" t="s">
        <v>2090</v>
      </c>
      <c r="B510" s="24">
        <v>206</v>
      </c>
      <c r="C510" s="24" t="str">
        <f t="shared" si="7"/>
        <v>anne206</v>
      </c>
      <c r="D510" s="24">
        <v>4340</v>
      </c>
      <c r="E510" s="24">
        <v>2849</v>
      </c>
      <c r="F510" s="24">
        <v>116232</v>
      </c>
      <c r="G510" s="24">
        <v>0</v>
      </c>
      <c r="H510" s="24">
        <v>0</v>
      </c>
      <c r="I510" s="24">
        <v>200</v>
      </c>
      <c r="J510" s="24">
        <v>15</v>
      </c>
      <c r="K510" s="24">
        <v>0</v>
      </c>
    </row>
    <row r="511" spans="1:11" x14ac:dyDescent="0.3">
      <c r="A511" s="24" t="s">
        <v>2090</v>
      </c>
      <c r="B511" s="24">
        <v>207</v>
      </c>
      <c r="C511" s="24" t="str">
        <f t="shared" si="7"/>
        <v>anne207</v>
      </c>
      <c r="D511" s="24">
        <v>4386</v>
      </c>
      <c r="E511" s="24">
        <v>2879</v>
      </c>
      <c r="F511" s="24">
        <v>117758</v>
      </c>
      <c r="G511" s="24">
        <v>0</v>
      </c>
      <c r="H511" s="24">
        <v>0</v>
      </c>
      <c r="I511" s="24">
        <v>200</v>
      </c>
      <c r="J511" s="24">
        <v>15</v>
      </c>
      <c r="K511" s="24">
        <v>0</v>
      </c>
    </row>
    <row r="512" spans="1:11" x14ac:dyDescent="0.3">
      <c r="A512" s="24" t="s">
        <v>2090</v>
      </c>
      <c r="B512" s="24">
        <v>208</v>
      </c>
      <c r="C512" s="24" t="str">
        <f t="shared" si="7"/>
        <v>anne208</v>
      </c>
      <c r="D512" s="24">
        <v>4432</v>
      </c>
      <c r="E512" s="24">
        <v>2909</v>
      </c>
      <c r="F512" s="24">
        <v>119262</v>
      </c>
      <c r="G512" s="24">
        <v>0</v>
      </c>
      <c r="H512" s="24">
        <v>0</v>
      </c>
      <c r="I512" s="24">
        <v>200</v>
      </c>
      <c r="J512" s="24">
        <v>15</v>
      </c>
      <c r="K512" s="24">
        <v>0</v>
      </c>
    </row>
    <row r="513" spans="1:11" x14ac:dyDescent="0.3">
      <c r="A513" s="24" t="s">
        <v>2090</v>
      </c>
      <c r="B513" s="24">
        <v>209</v>
      </c>
      <c r="C513" s="24" t="str">
        <f t="shared" si="7"/>
        <v>anne209</v>
      </c>
      <c r="D513" s="24">
        <v>4479</v>
      </c>
      <c r="E513" s="24">
        <v>2940</v>
      </c>
      <c r="F513" s="24">
        <v>120868</v>
      </c>
      <c r="G513" s="24">
        <v>0</v>
      </c>
      <c r="H513" s="24">
        <v>0</v>
      </c>
      <c r="I513" s="24">
        <v>200</v>
      </c>
      <c r="J513" s="24">
        <v>15</v>
      </c>
      <c r="K513" s="24">
        <v>0</v>
      </c>
    </row>
    <row r="514" spans="1:11" x14ac:dyDescent="0.3">
      <c r="A514" s="24" t="s">
        <v>2090</v>
      </c>
      <c r="B514" s="24">
        <v>210</v>
      </c>
      <c r="C514" s="24" t="str">
        <f t="shared" si="7"/>
        <v>anne210</v>
      </c>
      <c r="D514" s="24">
        <v>4526</v>
      </c>
      <c r="E514" s="24">
        <v>2971</v>
      </c>
      <c r="F514" s="24">
        <v>122411</v>
      </c>
      <c r="G514" s="24">
        <v>0</v>
      </c>
      <c r="H514" s="24">
        <v>0</v>
      </c>
      <c r="I514" s="24">
        <v>200</v>
      </c>
      <c r="J514" s="24">
        <v>15</v>
      </c>
      <c r="K514" s="24">
        <v>0</v>
      </c>
    </row>
    <row r="515" spans="1:11" x14ac:dyDescent="0.3">
      <c r="A515" s="24" t="s">
        <v>2090</v>
      </c>
      <c r="B515" s="24">
        <v>211</v>
      </c>
      <c r="C515" s="24" t="str">
        <f t="shared" si="7"/>
        <v>anne211</v>
      </c>
      <c r="D515" s="24">
        <v>4573</v>
      </c>
      <c r="E515" s="24">
        <v>3002</v>
      </c>
      <c r="F515" s="24">
        <v>124015</v>
      </c>
      <c r="G515" s="24">
        <v>0</v>
      </c>
      <c r="H515" s="24">
        <v>0</v>
      </c>
      <c r="I515" s="24">
        <v>200</v>
      </c>
      <c r="J515" s="24">
        <v>15</v>
      </c>
      <c r="K515" s="24">
        <v>0</v>
      </c>
    </row>
    <row r="516" spans="1:11" x14ac:dyDescent="0.3">
      <c r="A516" s="24" t="s">
        <v>2090</v>
      </c>
      <c r="B516" s="24">
        <v>212</v>
      </c>
      <c r="C516" s="24" t="str">
        <f t="shared" si="7"/>
        <v>anne212</v>
      </c>
      <c r="D516" s="24">
        <v>4621</v>
      </c>
      <c r="E516" s="24">
        <v>3034</v>
      </c>
      <c r="F516" s="24">
        <v>125640</v>
      </c>
      <c r="G516" s="24">
        <v>0</v>
      </c>
      <c r="H516" s="24">
        <v>0</v>
      </c>
      <c r="I516" s="24">
        <v>200</v>
      </c>
      <c r="J516" s="24">
        <v>15</v>
      </c>
      <c r="K516" s="24">
        <v>0</v>
      </c>
    </row>
    <row r="517" spans="1:11" x14ac:dyDescent="0.3">
      <c r="A517" s="24" t="s">
        <v>2090</v>
      </c>
      <c r="B517" s="24">
        <v>213</v>
      </c>
      <c r="C517" s="24" t="str">
        <f t="shared" si="7"/>
        <v>anne213</v>
      </c>
      <c r="D517" s="24">
        <v>4670</v>
      </c>
      <c r="E517" s="24">
        <v>3066</v>
      </c>
      <c r="F517" s="24">
        <v>127286</v>
      </c>
      <c r="G517" s="24">
        <v>0</v>
      </c>
      <c r="H517" s="24">
        <v>0</v>
      </c>
      <c r="I517" s="24">
        <v>200</v>
      </c>
      <c r="J517" s="24">
        <v>15</v>
      </c>
      <c r="K517" s="24">
        <v>0</v>
      </c>
    </row>
    <row r="518" spans="1:11" x14ac:dyDescent="0.3">
      <c r="A518" s="24" t="s">
        <v>2090</v>
      </c>
      <c r="B518" s="24">
        <v>214</v>
      </c>
      <c r="C518" s="24" t="str">
        <f t="shared" ref="C518:C581" si="8">A518&amp;B518</f>
        <v>anne214</v>
      </c>
      <c r="D518" s="24">
        <v>4719</v>
      </c>
      <c r="E518" s="24">
        <v>3098</v>
      </c>
      <c r="F518" s="24">
        <v>128952</v>
      </c>
      <c r="G518" s="24">
        <v>0</v>
      </c>
      <c r="H518" s="24">
        <v>0</v>
      </c>
      <c r="I518" s="24">
        <v>200</v>
      </c>
      <c r="J518" s="24">
        <v>15</v>
      </c>
      <c r="K518" s="24">
        <v>0</v>
      </c>
    </row>
    <row r="519" spans="1:11" x14ac:dyDescent="0.3">
      <c r="A519" s="24" t="s">
        <v>2090</v>
      </c>
      <c r="B519" s="24">
        <v>215</v>
      </c>
      <c r="C519" s="24" t="str">
        <f t="shared" si="8"/>
        <v>anne215</v>
      </c>
      <c r="D519" s="24">
        <v>4768</v>
      </c>
      <c r="E519" s="24">
        <v>3130</v>
      </c>
      <c r="F519" s="24">
        <v>130595</v>
      </c>
      <c r="G519" s="24">
        <v>0</v>
      </c>
      <c r="H519" s="24">
        <v>0</v>
      </c>
      <c r="I519" s="24">
        <v>200</v>
      </c>
      <c r="J519" s="24">
        <v>15</v>
      </c>
      <c r="K519" s="24">
        <v>0</v>
      </c>
    </row>
    <row r="520" spans="1:11" x14ac:dyDescent="0.3">
      <c r="A520" s="24" t="s">
        <v>2090</v>
      </c>
      <c r="B520" s="24">
        <v>216</v>
      </c>
      <c r="C520" s="24" t="str">
        <f t="shared" si="8"/>
        <v>anne216</v>
      </c>
      <c r="D520" s="24">
        <v>4818</v>
      </c>
      <c r="E520" s="24">
        <v>3163</v>
      </c>
      <c r="F520" s="24">
        <v>132304</v>
      </c>
      <c r="G520" s="24">
        <v>0</v>
      </c>
      <c r="H520" s="24">
        <v>0</v>
      </c>
      <c r="I520" s="24">
        <v>200</v>
      </c>
      <c r="J520" s="24">
        <v>15</v>
      </c>
      <c r="K520" s="24">
        <v>0</v>
      </c>
    </row>
    <row r="521" spans="1:11" x14ac:dyDescent="0.3">
      <c r="A521" s="24" t="s">
        <v>2090</v>
      </c>
      <c r="B521" s="24">
        <v>217</v>
      </c>
      <c r="C521" s="24" t="str">
        <f t="shared" si="8"/>
        <v>anne217</v>
      </c>
      <c r="D521" s="24">
        <v>4869</v>
      </c>
      <c r="E521" s="24">
        <v>3196</v>
      </c>
      <c r="F521" s="24">
        <v>133896</v>
      </c>
      <c r="G521" s="24">
        <v>0</v>
      </c>
      <c r="H521" s="24">
        <v>0</v>
      </c>
      <c r="I521" s="24">
        <v>200</v>
      </c>
      <c r="J521" s="24">
        <v>15</v>
      </c>
      <c r="K521" s="24">
        <v>0</v>
      </c>
    </row>
    <row r="522" spans="1:11" x14ac:dyDescent="0.3">
      <c r="A522" s="24" t="s">
        <v>2090</v>
      </c>
      <c r="B522" s="24">
        <v>218</v>
      </c>
      <c r="C522" s="24" t="str">
        <f t="shared" si="8"/>
        <v>anne218</v>
      </c>
      <c r="D522" s="24">
        <v>4920</v>
      </c>
      <c r="E522" s="24">
        <v>3229</v>
      </c>
      <c r="F522" s="24">
        <v>135553</v>
      </c>
      <c r="G522" s="24">
        <v>0</v>
      </c>
      <c r="H522" s="24">
        <v>0</v>
      </c>
      <c r="I522" s="24">
        <v>200</v>
      </c>
      <c r="J522" s="24">
        <v>15</v>
      </c>
      <c r="K522" s="24">
        <v>0</v>
      </c>
    </row>
    <row r="523" spans="1:11" x14ac:dyDescent="0.3">
      <c r="A523" s="24" t="s">
        <v>2090</v>
      </c>
      <c r="B523" s="24">
        <v>219</v>
      </c>
      <c r="C523" s="24" t="str">
        <f t="shared" si="8"/>
        <v>anne219</v>
      </c>
      <c r="D523" s="24">
        <v>4971</v>
      </c>
      <c r="E523" s="24">
        <v>3263</v>
      </c>
      <c r="F523" s="24">
        <v>137183</v>
      </c>
      <c r="G523" s="24">
        <v>0</v>
      </c>
      <c r="H523" s="24">
        <v>0</v>
      </c>
      <c r="I523" s="24">
        <v>200</v>
      </c>
      <c r="J523" s="24">
        <v>15</v>
      </c>
      <c r="K523" s="24">
        <v>0</v>
      </c>
    </row>
    <row r="524" spans="1:11" x14ac:dyDescent="0.3">
      <c r="A524" s="24" t="s">
        <v>2090</v>
      </c>
      <c r="B524" s="24">
        <v>220</v>
      </c>
      <c r="C524" s="24" t="str">
        <f t="shared" si="8"/>
        <v>anne220</v>
      </c>
      <c r="D524" s="24">
        <v>5023</v>
      </c>
      <c r="E524" s="24">
        <v>3297</v>
      </c>
      <c r="F524" s="24">
        <v>138832</v>
      </c>
      <c r="G524" s="24">
        <v>0</v>
      </c>
      <c r="H524" s="24">
        <v>0</v>
      </c>
      <c r="I524" s="24">
        <v>200</v>
      </c>
      <c r="J524" s="24">
        <v>15</v>
      </c>
      <c r="K524" s="24">
        <v>0</v>
      </c>
    </row>
    <row r="525" spans="1:11" x14ac:dyDescent="0.3">
      <c r="A525" s="24" t="s">
        <v>2090</v>
      </c>
      <c r="B525" s="24">
        <v>221</v>
      </c>
      <c r="C525" s="24" t="str">
        <f t="shared" si="8"/>
        <v>anne221</v>
      </c>
      <c r="D525" s="24">
        <v>5477</v>
      </c>
      <c r="E525" s="24">
        <v>3596</v>
      </c>
      <c r="F525" s="24">
        <v>152906</v>
      </c>
      <c r="G525" s="24">
        <v>0</v>
      </c>
      <c r="H525" s="24">
        <v>0</v>
      </c>
      <c r="I525" s="24">
        <v>200</v>
      </c>
      <c r="J525" s="24">
        <v>15</v>
      </c>
      <c r="K525" s="24">
        <v>0</v>
      </c>
    </row>
    <row r="526" spans="1:11" x14ac:dyDescent="0.3">
      <c r="A526" s="24" t="s">
        <v>2090</v>
      </c>
      <c r="B526" s="24">
        <v>222</v>
      </c>
      <c r="C526" s="24" t="str">
        <f t="shared" si="8"/>
        <v>anne222</v>
      </c>
      <c r="D526" s="24">
        <v>5534</v>
      </c>
      <c r="E526" s="24">
        <v>3633</v>
      </c>
      <c r="F526" s="24">
        <v>154891</v>
      </c>
      <c r="G526" s="24">
        <v>0</v>
      </c>
      <c r="H526" s="24">
        <v>0</v>
      </c>
      <c r="I526" s="24">
        <v>200</v>
      </c>
      <c r="J526" s="24">
        <v>15</v>
      </c>
      <c r="K526" s="24">
        <v>0</v>
      </c>
    </row>
    <row r="527" spans="1:11" x14ac:dyDescent="0.3">
      <c r="A527" s="24" t="s">
        <v>2090</v>
      </c>
      <c r="B527" s="24">
        <v>223</v>
      </c>
      <c r="C527" s="24" t="str">
        <f t="shared" si="8"/>
        <v>anne223</v>
      </c>
      <c r="D527" s="24">
        <v>5592</v>
      </c>
      <c r="E527" s="24">
        <v>3671</v>
      </c>
      <c r="F527" s="24">
        <v>156815</v>
      </c>
      <c r="G527" s="24">
        <v>0</v>
      </c>
      <c r="H527" s="24">
        <v>0</v>
      </c>
      <c r="I527" s="24">
        <v>200</v>
      </c>
      <c r="J527" s="24">
        <v>15</v>
      </c>
      <c r="K527" s="24">
        <v>0</v>
      </c>
    </row>
    <row r="528" spans="1:11" x14ac:dyDescent="0.3">
      <c r="A528" s="24" t="s">
        <v>2090</v>
      </c>
      <c r="B528" s="24">
        <v>224</v>
      </c>
      <c r="C528" s="24" t="str">
        <f t="shared" si="8"/>
        <v>anne224</v>
      </c>
      <c r="D528" s="24">
        <v>5650</v>
      </c>
      <c r="E528" s="24">
        <v>3709</v>
      </c>
      <c r="F528" s="24">
        <v>158848</v>
      </c>
      <c r="G528" s="24">
        <v>0</v>
      </c>
      <c r="H528" s="24">
        <v>0</v>
      </c>
      <c r="I528" s="24">
        <v>200</v>
      </c>
      <c r="J528" s="24">
        <v>15</v>
      </c>
      <c r="K528" s="24">
        <v>0</v>
      </c>
    </row>
    <row r="529" spans="1:11" x14ac:dyDescent="0.3">
      <c r="A529" s="24" t="s">
        <v>2090</v>
      </c>
      <c r="B529" s="24">
        <v>225</v>
      </c>
      <c r="C529" s="24" t="str">
        <f t="shared" si="8"/>
        <v>anne225</v>
      </c>
      <c r="D529" s="24">
        <v>5709</v>
      </c>
      <c r="E529" s="24">
        <v>3748</v>
      </c>
      <c r="F529" s="24">
        <v>160907</v>
      </c>
      <c r="G529" s="24">
        <v>0</v>
      </c>
      <c r="H529" s="24">
        <v>0</v>
      </c>
      <c r="I529" s="24">
        <v>200</v>
      </c>
      <c r="J529" s="24">
        <v>15</v>
      </c>
      <c r="K529" s="24">
        <v>0</v>
      </c>
    </row>
    <row r="530" spans="1:11" x14ac:dyDescent="0.3">
      <c r="A530" s="24" t="s">
        <v>2090</v>
      </c>
      <c r="B530" s="24">
        <v>226</v>
      </c>
      <c r="C530" s="24" t="str">
        <f t="shared" si="8"/>
        <v>anne226</v>
      </c>
      <c r="D530" s="24">
        <v>5769</v>
      </c>
      <c r="E530" s="24">
        <v>3787</v>
      </c>
      <c r="F530" s="24">
        <v>162903</v>
      </c>
      <c r="G530" s="24">
        <v>0</v>
      </c>
      <c r="H530" s="24">
        <v>0</v>
      </c>
      <c r="I530" s="24">
        <v>200</v>
      </c>
      <c r="J530" s="24">
        <v>15</v>
      </c>
      <c r="K530" s="24">
        <v>0</v>
      </c>
    </row>
    <row r="531" spans="1:11" x14ac:dyDescent="0.3">
      <c r="A531" s="24" t="s">
        <v>2090</v>
      </c>
      <c r="B531" s="24">
        <v>227</v>
      </c>
      <c r="C531" s="24" t="str">
        <f t="shared" si="8"/>
        <v>anne227</v>
      </c>
      <c r="D531" s="24">
        <v>5829</v>
      </c>
      <c r="E531" s="24">
        <v>3826</v>
      </c>
      <c r="F531" s="24">
        <v>165013</v>
      </c>
      <c r="G531" s="24">
        <v>0</v>
      </c>
      <c r="H531" s="24">
        <v>0</v>
      </c>
      <c r="I531" s="24">
        <v>200</v>
      </c>
      <c r="J531" s="24">
        <v>15</v>
      </c>
      <c r="K531" s="24">
        <v>0</v>
      </c>
    </row>
    <row r="532" spans="1:11" x14ac:dyDescent="0.3">
      <c r="A532" s="24" t="s">
        <v>2090</v>
      </c>
      <c r="B532" s="24">
        <v>228</v>
      </c>
      <c r="C532" s="24" t="str">
        <f t="shared" si="8"/>
        <v>anne228</v>
      </c>
      <c r="D532" s="24">
        <v>5889</v>
      </c>
      <c r="E532" s="24">
        <v>3866</v>
      </c>
      <c r="F532" s="24">
        <v>167058</v>
      </c>
      <c r="G532" s="24">
        <v>0</v>
      </c>
      <c r="H532" s="24">
        <v>0</v>
      </c>
      <c r="I532" s="24">
        <v>200</v>
      </c>
      <c r="J532" s="24">
        <v>15</v>
      </c>
      <c r="K532" s="24">
        <v>0</v>
      </c>
    </row>
    <row r="533" spans="1:11" x14ac:dyDescent="0.3">
      <c r="A533" s="24" t="s">
        <v>2090</v>
      </c>
      <c r="B533" s="24">
        <v>229</v>
      </c>
      <c r="C533" s="24" t="str">
        <f t="shared" si="8"/>
        <v>anne229</v>
      </c>
      <c r="D533" s="24">
        <v>5951</v>
      </c>
      <c r="E533" s="24">
        <v>3906</v>
      </c>
      <c r="F533" s="24">
        <v>169219</v>
      </c>
      <c r="G533" s="24">
        <v>0</v>
      </c>
      <c r="H533" s="24">
        <v>0</v>
      </c>
      <c r="I533" s="24">
        <v>200</v>
      </c>
      <c r="J533" s="24">
        <v>15</v>
      </c>
      <c r="K533" s="24">
        <v>0</v>
      </c>
    </row>
    <row r="534" spans="1:11" x14ac:dyDescent="0.3">
      <c r="A534" s="24" t="s">
        <v>2090</v>
      </c>
      <c r="B534" s="24">
        <v>230</v>
      </c>
      <c r="C534" s="24" t="str">
        <f t="shared" si="8"/>
        <v>anne230</v>
      </c>
      <c r="D534" s="24">
        <v>6012</v>
      </c>
      <c r="E534" s="24">
        <v>3947</v>
      </c>
      <c r="F534" s="24">
        <v>171314</v>
      </c>
      <c r="G534" s="24">
        <v>0</v>
      </c>
      <c r="H534" s="24">
        <v>0</v>
      </c>
      <c r="I534" s="24">
        <v>200</v>
      </c>
      <c r="J534" s="24">
        <v>15</v>
      </c>
      <c r="K534" s="24">
        <v>0</v>
      </c>
    </row>
    <row r="535" spans="1:11" x14ac:dyDescent="0.3">
      <c r="A535" s="24" t="s">
        <v>2090</v>
      </c>
      <c r="B535" s="24">
        <v>231</v>
      </c>
      <c r="C535" s="24" t="str">
        <f t="shared" si="8"/>
        <v>anne231</v>
      </c>
      <c r="D535" s="24">
        <v>6075</v>
      </c>
      <c r="E535" s="24">
        <v>3988</v>
      </c>
      <c r="F535" s="24">
        <v>173528</v>
      </c>
      <c r="G535" s="24">
        <v>0</v>
      </c>
      <c r="H535" s="24">
        <v>0</v>
      </c>
      <c r="I535" s="24">
        <v>200</v>
      </c>
      <c r="J535" s="24">
        <v>15</v>
      </c>
      <c r="K535" s="24">
        <v>0</v>
      </c>
    </row>
    <row r="536" spans="1:11" x14ac:dyDescent="0.3">
      <c r="A536" s="24" t="s">
        <v>2090</v>
      </c>
      <c r="B536" s="24">
        <v>232</v>
      </c>
      <c r="C536" s="24" t="str">
        <f t="shared" si="8"/>
        <v>anne232</v>
      </c>
      <c r="D536" s="24">
        <v>6138</v>
      </c>
      <c r="E536" s="24">
        <v>4029</v>
      </c>
      <c r="F536" s="24">
        <v>175770</v>
      </c>
      <c r="G536" s="24">
        <v>0</v>
      </c>
      <c r="H536" s="24">
        <v>0</v>
      </c>
      <c r="I536" s="24">
        <v>200</v>
      </c>
      <c r="J536" s="24">
        <v>15</v>
      </c>
      <c r="K536" s="24">
        <v>0</v>
      </c>
    </row>
    <row r="537" spans="1:11" x14ac:dyDescent="0.3">
      <c r="A537" s="24" t="s">
        <v>2090</v>
      </c>
      <c r="B537" s="24">
        <v>233</v>
      </c>
      <c r="C537" s="24" t="str">
        <f t="shared" si="8"/>
        <v>anne233</v>
      </c>
      <c r="D537" s="24">
        <v>6202</v>
      </c>
      <c r="E537" s="24">
        <v>4071</v>
      </c>
      <c r="F537" s="24">
        <v>177943</v>
      </c>
      <c r="G537" s="24">
        <v>0</v>
      </c>
      <c r="H537" s="24">
        <v>0</v>
      </c>
      <c r="I537" s="24">
        <v>200</v>
      </c>
      <c r="J537" s="24">
        <v>15</v>
      </c>
      <c r="K537" s="24">
        <v>0</v>
      </c>
    </row>
    <row r="538" spans="1:11" x14ac:dyDescent="0.3">
      <c r="A538" s="24" t="s">
        <v>2090</v>
      </c>
      <c r="B538" s="24">
        <v>234</v>
      </c>
      <c r="C538" s="24" t="str">
        <f t="shared" si="8"/>
        <v>anne234</v>
      </c>
      <c r="D538" s="24">
        <v>6266</v>
      </c>
      <c r="E538" s="24">
        <v>4113</v>
      </c>
      <c r="F538" s="24">
        <v>180240</v>
      </c>
      <c r="G538" s="24">
        <v>0</v>
      </c>
      <c r="H538" s="24">
        <v>0</v>
      </c>
      <c r="I538" s="24">
        <v>200</v>
      </c>
      <c r="J538" s="24">
        <v>15</v>
      </c>
      <c r="K538" s="24">
        <v>0</v>
      </c>
    </row>
    <row r="539" spans="1:11" x14ac:dyDescent="0.3">
      <c r="A539" s="24" t="s">
        <v>2090</v>
      </c>
      <c r="B539" s="24">
        <v>235</v>
      </c>
      <c r="C539" s="24" t="str">
        <f t="shared" si="8"/>
        <v>anne235</v>
      </c>
      <c r="D539" s="24">
        <v>6331</v>
      </c>
      <c r="E539" s="24">
        <v>4156</v>
      </c>
      <c r="F539" s="24">
        <v>182465</v>
      </c>
      <c r="G539" s="24">
        <v>0</v>
      </c>
      <c r="H539" s="24">
        <v>0</v>
      </c>
      <c r="I539" s="24">
        <v>200</v>
      </c>
      <c r="J539" s="24">
        <v>15</v>
      </c>
      <c r="K539" s="24">
        <v>0</v>
      </c>
    </row>
    <row r="540" spans="1:11" x14ac:dyDescent="0.3">
      <c r="A540" s="24" t="s">
        <v>2090</v>
      </c>
      <c r="B540" s="24">
        <v>236</v>
      </c>
      <c r="C540" s="24" t="str">
        <f t="shared" si="8"/>
        <v>anne236</v>
      </c>
      <c r="D540" s="24">
        <v>6396</v>
      </c>
      <c r="E540" s="24">
        <v>4199</v>
      </c>
      <c r="F540" s="24">
        <v>184818</v>
      </c>
      <c r="G540" s="24">
        <v>0</v>
      </c>
      <c r="H540" s="24">
        <v>0</v>
      </c>
      <c r="I540" s="24">
        <v>200</v>
      </c>
      <c r="J540" s="24">
        <v>15</v>
      </c>
      <c r="K540" s="24">
        <v>0</v>
      </c>
    </row>
    <row r="541" spans="1:11" x14ac:dyDescent="0.3">
      <c r="A541" s="24" t="s">
        <v>2090</v>
      </c>
      <c r="B541" s="24">
        <v>237</v>
      </c>
      <c r="C541" s="24" t="str">
        <f t="shared" si="8"/>
        <v>anne237</v>
      </c>
      <c r="D541" s="24">
        <v>6462</v>
      </c>
      <c r="E541" s="24">
        <v>4242</v>
      </c>
      <c r="F541" s="24">
        <v>187099</v>
      </c>
      <c r="G541" s="24">
        <v>0</v>
      </c>
      <c r="H541" s="24">
        <v>0</v>
      </c>
      <c r="I541" s="24">
        <v>200</v>
      </c>
      <c r="J541" s="24">
        <v>15</v>
      </c>
      <c r="K541" s="24">
        <v>0</v>
      </c>
    </row>
    <row r="542" spans="1:11" x14ac:dyDescent="0.3">
      <c r="A542" s="24" t="s">
        <v>2090</v>
      </c>
      <c r="B542" s="24">
        <v>238</v>
      </c>
      <c r="C542" s="24" t="str">
        <f t="shared" si="8"/>
        <v>anne238</v>
      </c>
      <c r="D542" s="24">
        <v>6529</v>
      </c>
      <c r="E542" s="24">
        <v>4286</v>
      </c>
      <c r="F542" s="24">
        <v>189509</v>
      </c>
      <c r="G542" s="24">
        <v>0</v>
      </c>
      <c r="H542" s="24">
        <v>0</v>
      </c>
      <c r="I542" s="24">
        <v>200</v>
      </c>
      <c r="J542" s="24">
        <v>15</v>
      </c>
      <c r="K542" s="24">
        <v>0</v>
      </c>
    </row>
    <row r="543" spans="1:11" x14ac:dyDescent="0.3">
      <c r="A543" s="24" t="s">
        <v>2090</v>
      </c>
      <c r="B543" s="24">
        <v>239</v>
      </c>
      <c r="C543" s="24" t="str">
        <f t="shared" si="8"/>
        <v>anne239</v>
      </c>
      <c r="D543" s="24">
        <v>6597</v>
      </c>
      <c r="E543" s="24">
        <v>4330</v>
      </c>
      <c r="F543" s="24">
        <v>191845</v>
      </c>
      <c r="G543" s="24">
        <v>0</v>
      </c>
      <c r="H543" s="24">
        <v>0</v>
      </c>
      <c r="I543" s="24">
        <v>200</v>
      </c>
      <c r="J543" s="24">
        <v>15</v>
      </c>
      <c r="K543" s="24">
        <v>0</v>
      </c>
    </row>
    <row r="544" spans="1:11" x14ac:dyDescent="0.3">
      <c r="A544" s="24" t="s">
        <v>2090</v>
      </c>
      <c r="B544" s="24">
        <v>240</v>
      </c>
      <c r="C544" s="24" t="str">
        <f t="shared" si="8"/>
        <v>anne240</v>
      </c>
      <c r="D544" s="24">
        <v>6665</v>
      </c>
      <c r="E544" s="24">
        <v>4375</v>
      </c>
      <c r="F544" s="24">
        <v>194314</v>
      </c>
      <c r="G544" s="24">
        <v>0</v>
      </c>
      <c r="H544" s="24">
        <v>0</v>
      </c>
      <c r="I544" s="24">
        <v>200</v>
      </c>
      <c r="J544" s="24">
        <v>15</v>
      </c>
      <c r="K544" s="24">
        <v>0</v>
      </c>
    </row>
    <row r="545" spans="1:11" x14ac:dyDescent="0.3">
      <c r="A545" s="24" t="s">
        <v>2090</v>
      </c>
      <c r="B545" s="24">
        <v>241</v>
      </c>
      <c r="C545" s="24" t="str">
        <f t="shared" si="8"/>
        <v>anne241</v>
      </c>
      <c r="D545" s="24">
        <v>7267</v>
      </c>
      <c r="E545" s="24">
        <v>4770</v>
      </c>
      <c r="F545" s="24">
        <v>214550</v>
      </c>
      <c r="G545" s="24">
        <v>0</v>
      </c>
      <c r="H545" s="24">
        <v>0</v>
      </c>
      <c r="I545" s="24">
        <v>200</v>
      </c>
      <c r="J545" s="24">
        <v>15</v>
      </c>
      <c r="K545" s="24">
        <v>0</v>
      </c>
    </row>
    <row r="546" spans="1:11" x14ac:dyDescent="0.3">
      <c r="A546" s="24" t="s">
        <v>2090</v>
      </c>
      <c r="B546" s="24">
        <v>242</v>
      </c>
      <c r="C546" s="24" t="str">
        <f t="shared" si="8"/>
        <v>anne242</v>
      </c>
      <c r="D546" s="24">
        <v>7342</v>
      </c>
      <c r="E546" s="24">
        <v>4820</v>
      </c>
      <c r="F546" s="24">
        <v>217305</v>
      </c>
      <c r="G546" s="24">
        <v>0</v>
      </c>
      <c r="H546" s="24">
        <v>0</v>
      </c>
      <c r="I546" s="24">
        <v>200</v>
      </c>
      <c r="J546" s="24">
        <v>15</v>
      </c>
      <c r="K546" s="24">
        <v>0</v>
      </c>
    </row>
    <row r="547" spans="1:11" x14ac:dyDescent="0.3">
      <c r="A547" s="24" t="s">
        <v>2090</v>
      </c>
      <c r="B547" s="24">
        <v>243</v>
      </c>
      <c r="C547" s="24" t="str">
        <f t="shared" si="8"/>
        <v>anne243</v>
      </c>
      <c r="D547" s="24">
        <v>7417</v>
      </c>
      <c r="E547" s="24">
        <v>4869</v>
      </c>
      <c r="F547" s="24">
        <v>220380</v>
      </c>
      <c r="G547" s="24">
        <v>0</v>
      </c>
      <c r="H547" s="24">
        <v>0</v>
      </c>
      <c r="I547" s="24">
        <v>200</v>
      </c>
      <c r="J547" s="24">
        <v>15</v>
      </c>
      <c r="K547" s="24">
        <v>0</v>
      </c>
    </row>
    <row r="548" spans="1:11" x14ac:dyDescent="0.3">
      <c r="A548" s="24" t="s">
        <v>2090</v>
      </c>
      <c r="B548" s="24">
        <v>244</v>
      </c>
      <c r="C548" s="24" t="str">
        <f t="shared" si="8"/>
        <v>anne244</v>
      </c>
      <c r="D548" s="24">
        <v>7494</v>
      </c>
      <c r="E548" s="24">
        <v>4919</v>
      </c>
      <c r="F548" s="24">
        <v>223206</v>
      </c>
      <c r="G548" s="24">
        <v>0</v>
      </c>
      <c r="H548" s="24">
        <v>0</v>
      </c>
      <c r="I548" s="24">
        <v>200</v>
      </c>
      <c r="J548" s="24">
        <v>15</v>
      </c>
      <c r="K548" s="24">
        <v>0</v>
      </c>
    </row>
    <row r="549" spans="1:11" x14ac:dyDescent="0.3">
      <c r="A549" s="24" t="s">
        <v>2090</v>
      </c>
      <c r="B549" s="24">
        <v>245</v>
      </c>
      <c r="C549" s="24" t="str">
        <f t="shared" si="8"/>
        <v>anne245</v>
      </c>
      <c r="D549" s="24">
        <v>7571</v>
      </c>
      <c r="E549" s="24">
        <v>4970</v>
      </c>
      <c r="F549" s="24">
        <v>226326</v>
      </c>
      <c r="G549" s="24">
        <v>0</v>
      </c>
      <c r="H549" s="24">
        <v>0</v>
      </c>
      <c r="I549" s="24">
        <v>200</v>
      </c>
      <c r="J549" s="24">
        <v>15</v>
      </c>
      <c r="K549" s="24">
        <v>0</v>
      </c>
    </row>
    <row r="550" spans="1:11" x14ac:dyDescent="0.3">
      <c r="A550" s="24" t="s">
        <v>2090</v>
      </c>
      <c r="B550" s="24">
        <v>246</v>
      </c>
      <c r="C550" s="24" t="str">
        <f t="shared" si="8"/>
        <v>anne246</v>
      </c>
      <c r="D550" s="24">
        <v>7649</v>
      </c>
      <c r="E550" s="24">
        <v>5021</v>
      </c>
      <c r="F550" s="24">
        <v>228858</v>
      </c>
      <c r="G550" s="24">
        <v>0</v>
      </c>
      <c r="H550" s="24">
        <v>0</v>
      </c>
      <c r="I550" s="24">
        <v>200</v>
      </c>
      <c r="J550" s="24">
        <v>15</v>
      </c>
      <c r="K550" s="24">
        <v>0</v>
      </c>
    </row>
    <row r="551" spans="1:11" x14ac:dyDescent="0.3">
      <c r="A551" s="24" t="s">
        <v>2090</v>
      </c>
      <c r="B551" s="24">
        <v>247</v>
      </c>
      <c r="C551" s="24" t="str">
        <f t="shared" si="8"/>
        <v>anne247</v>
      </c>
      <c r="D551" s="24">
        <v>7728</v>
      </c>
      <c r="E551" s="24">
        <v>5073</v>
      </c>
      <c r="F551" s="24">
        <v>232055</v>
      </c>
      <c r="G551" s="24">
        <v>0</v>
      </c>
      <c r="H551" s="24">
        <v>0</v>
      </c>
      <c r="I551" s="24">
        <v>200</v>
      </c>
      <c r="J551" s="24">
        <v>15</v>
      </c>
      <c r="K551" s="24">
        <v>0</v>
      </c>
    </row>
    <row r="552" spans="1:11" x14ac:dyDescent="0.3">
      <c r="A552" s="24" t="s">
        <v>2090</v>
      </c>
      <c r="B552" s="24">
        <v>248</v>
      </c>
      <c r="C552" s="24" t="str">
        <f t="shared" si="8"/>
        <v>anne248</v>
      </c>
      <c r="D552" s="24">
        <v>7807</v>
      </c>
      <c r="E552" s="24">
        <v>5125</v>
      </c>
      <c r="F552" s="24">
        <v>234648</v>
      </c>
      <c r="G552" s="24">
        <v>0</v>
      </c>
      <c r="H552" s="24">
        <v>0</v>
      </c>
      <c r="I552" s="24">
        <v>200</v>
      </c>
      <c r="J552" s="24">
        <v>15</v>
      </c>
      <c r="K552" s="24">
        <v>0</v>
      </c>
    </row>
    <row r="553" spans="1:11" x14ac:dyDescent="0.3">
      <c r="A553" s="24" t="s">
        <v>2090</v>
      </c>
      <c r="B553" s="24">
        <v>249</v>
      </c>
      <c r="C553" s="24" t="str">
        <f t="shared" si="8"/>
        <v>anne249</v>
      </c>
      <c r="D553" s="24">
        <v>7887</v>
      </c>
      <c r="E553" s="24">
        <v>5178</v>
      </c>
      <c r="F553" s="24">
        <v>237924</v>
      </c>
      <c r="G553" s="24">
        <v>0</v>
      </c>
      <c r="H553" s="24">
        <v>0</v>
      </c>
      <c r="I553" s="24">
        <v>200</v>
      </c>
      <c r="J553" s="24">
        <v>15</v>
      </c>
      <c r="K553" s="24">
        <v>0</v>
      </c>
    </row>
    <row r="554" spans="1:11" x14ac:dyDescent="0.3">
      <c r="A554" s="24" t="s">
        <v>2090</v>
      </c>
      <c r="B554" s="24">
        <v>250</v>
      </c>
      <c r="C554" s="24" t="str">
        <f t="shared" si="8"/>
        <v>anne250</v>
      </c>
      <c r="D554" s="24">
        <v>7968</v>
      </c>
      <c r="E554" s="24">
        <v>5231</v>
      </c>
      <c r="F554" s="24">
        <v>240580</v>
      </c>
      <c r="G554" s="24">
        <v>0</v>
      </c>
      <c r="H554" s="24">
        <v>0</v>
      </c>
      <c r="I554" s="24">
        <v>200</v>
      </c>
      <c r="J554" s="24">
        <v>15</v>
      </c>
      <c r="K554" s="24">
        <v>0</v>
      </c>
    </row>
    <row r="555" spans="1:11" x14ac:dyDescent="0.3">
      <c r="A555" s="24" t="s">
        <v>2090</v>
      </c>
      <c r="B555" s="24">
        <v>251</v>
      </c>
      <c r="C555" s="24" t="str">
        <f t="shared" si="8"/>
        <v>anne251</v>
      </c>
      <c r="D555" s="24">
        <v>8050</v>
      </c>
      <c r="E555" s="24">
        <v>5285</v>
      </c>
      <c r="F555" s="24">
        <v>243936</v>
      </c>
      <c r="G555" s="24">
        <v>0</v>
      </c>
      <c r="H555" s="24">
        <v>0</v>
      </c>
      <c r="I555" s="24">
        <v>200</v>
      </c>
      <c r="J555" s="24">
        <v>15</v>
      </c>
      <c r="K555" s="24">
        <v>0</v>
      </c>
    </row>
    <row r="556" spans="1:11" x14ac:dyDescent="0.3">
      <c r="A556" s="24" t="s">
        <v>2090</v>
      </c>
      <c r="B556" s="24">
        <v>252</v>
      </c>
      <c r="C556" s="24" t="str">
        <f t="shared" si="8"/>
        <v>anne252</v>
      </c>
      <c r="D556" s="24">
        <v>8133</v>
      </c>
      <c r="E556" s="24">
        <v>5339</v>
      </c>
      <c r="F556" s="24">
        <v>246656</v>
      </c>
      <c r="G556" s="24">
        <v>0</v>
      </c>
      <c r="H556" s="24">
        <v>0</v>
      </c>
      <c r="I556" s="24">
        <v>200</v>
      </c>
      <c r="J556" s="24">
        <v>15</v>
      </c>
      <c r="K556" s="24">
        <v>0</v>
      </c>
    </row>
    <row r="557" spans="1:11" x14ac:dyDescent="0.3">
      <c r="A557" s="24" t="s">
        <v>2090</v>
      </c>
      <c r="B557" s="24">
        <v>253</v>
      </c>
      <c r="C557" s="24" t="str">
        <f t="shared" si="8"/>
        <v>anne253</v>
      </c>
      <c r="D557" s="24">
        <v>8216</v>
      </c>
      <c r="E557" s="24">
        <v>5394</v>
      </c>
      <c r="F557" s="24">
        <v>250094</v>
      </c>
      <c r="G557" s="24">
        <v>0</v>
      </c>
      <c r="H557" s="24">
        <v>0</v>
      </c>
      <c r="I557" s="24">
        <v>200</v>
      </c>
      <c r="J557" s="24">
        <v>15</v>
      </c>
      <c r="K557" s="24">
        <v>0</v>
      </c>
    </row>
    <row r="558" spans="1:11" x14ac:dyDescent="0.3">
      <c r="A558" s="24" t="s">
        <v>2090</v>
      </c>
      <c r="B558" s="24">
        <v>254</v>
      </c>
      <c r="C558" s="24" t="str">
        <f t="shared" si="8"/>
        <v>anne254</v>
      </c>
      <c r="D558" s="24">
        <v>8300</v>
      </c>
      <c r="E558" s="24">
        <v>5449</v>
      </c>
      <c r="F558" s="24">
        <v>252881</v>
      </c>
      <c r="G558" s="24">
        <v>0</v>
      </c>
      <c r="H558" s="24">
        <v>0</v>
      </c>
      <c r="I558" s="24">
        <v>200</v>
      </c>
      <c r="J558" s="24">
        <v>15</v>
      </c>
      <c r="K558" s="24">
        <v>0</v>
      </c>
    </row>
    <row r="559" spans="1:11" x14ac:dyDescent="0.3">
      <c r="A559" s="24" t="s">
        <v>2090</v>
      </c>
      <c r="B559" s="24">
        <v>255</v>
      </c>
      <c r="C559" s="24" t="str">
        <f t="shared" si="8"/>
        <v>anne255</v>
      </c>
      <c r="D559" s="24">
        <v>8385</v>
      </c>
      <c r="E559" s="24">
        <v>5505</v>
      </c>
      <c r="F559" s="24">
        <v>256167</v>
      </c>
      <c r="G559" s="24">
        <v>0</v>
      </c>
      <c r="H559" s="24">
        <v>0</v>
      </c>
      <c r="I559" s="24">
        <v>200</v>
      </c>
      <c r="J559" s="24">
        <v>15</v>
      </c>
      <c r="K559" s="24">
        <v>0</v>
      </c>
    </row>
    <row r="560" spans="1:11" x14ac:dyDescent="0.3">
      <c r="A560" s="24" t="s">
        <v>2090</v>
      </c>
      <c r="B560" s="24">
        <v>256</v>
      </c>
      <c r="C560" s="24" t="str">
        <f t="shared" si="8"/>
        <v>anne256</v>
      </c>
      <c r="D560" s="24">
        <v>8471</v>
      </c>
      <c r="E560" s="24">
        <v>5561</v>
      </c>
      <c r="F560" s="24">
        <v>259019</v>
      </c>
      <c r="G560" s="24">
        <v>0</v>
      </c>
      <c r="H560" s="24">
        <v>0</v>
      </c>
      <c r="I560" s="24">
        <v>200</v>
      </c>
      <c r="J560" s="24">
        <v>15</v>
      </c>
      <c r="K560" s="24">
        <v>0</v>
      </c>
    </row>
    <row r="561" spans="1:11" x14ac:dyDescent="0.3">
      <c r="A561" s="24" t="s">
        <v>2090</v>
      </c>
      <c r="B561" s="24">
        <v>257</v>
      </c>
      <c r="C561" s="24" t="str">
        <f t="shared" si="8"/>
        <v>anne257</v>
      </c>
      <c r="D561" s="24">
        <v>8558</v>
      </c>
      <c r="E561" s="24">
        <v>5618</v>
      </c>
      <c r="F561" s="24">
        <v>262623</v>
      </c>
      <c r="G561" s="24">
        <v>0</v>
      </c>
      <c r="H561" s="24">
        <v>0</v>
      </c>
      <c r="I561" s="24">
        <v>200</v>
      </c>
      <c r="J561" s="24">
        <v>15</v>
      </c>
      <c r="K561" s="24">
        <v>0</v>
      </c>
    </row>
    <row r="562" spans="1:11" x14ac:dyDescent="0.3">
      <c r="A562" s="24" t="s">
        <v>2090</v>
      </c>
      <c r="B562" s="24">
        <v>258</v>
      </c>
      <c r="C562" s="24" t="str">
        <f t="shared" si="8"/>
        <v>anne258</v>
      </c>
      <c r="D562" s="24">
        <v>8645</v>
      </c>
      <c r="E562" s="24">
        <v>5675</v>
      </c>
      <c r="F562" s="24">
        <v>265543</v>
      </c>
      <c r="G562" s="24">
        <v>0</v>
      </c>
      <c r="H562" s="24">
        <v>0</v>
      </c>
      <c r="I562" s="24">
        <v>200</v>
      </c>
      <c r="J562" s="24">
        <v>15</v>
      </c>
      <c r="K562" s="24">
        <v>0</v>
      </c>
    </row>
    <row r="563" spans="1:11" x14ac:dyDescent="0.3">
      <c r="A563" s="24" t="s">
        <v>2090</v>
      </c>
      <c r="B563" s="24">
        <v>259</v>
      </c>
      <c r="C563" s="24" t="str">
        <f t="shared" si="8"/>
        <v>anne259</v>
      </c>
      <c r="D563" s="24">
        <v>8733</v>
      </c>
      <c r="E563" s="24">
        <v>5733</v>
      </c>
      <c r="F563" s="24">
        <v>269236</v>
      </c>
      <c r="G563" s="24">
        <v>0</v>
      </c>
      <c r="H563" s="24">
        <v>0</v>
      </c>
      <c r="I563" s="24">
        <v>200</v>
      </c>
      <c r="J563" s="24">
        <v>15</v>
      </c>
      <c r="K563" s="24">
        <v>0</v>
      </c>
    </row>
    <row r="564" spans="1:11" x14ac:dyDescent="0.3">
      <c r="A564" s="24" t="s">
        <v>2090</v>
      </c>
      <c r="B564" s="24">
        <v>260</v>
      </c>
      <c r="C564" s="24" t="str">
        <f t="shared" si="8"/>
        <v>anne260</v>
      </c>
      <c r="D564" s="24">
        <v>8823</v>
      </c>
      <c r="E564" s="24">
        <v>5792</v>
      </c>
      <c r="F564" s="24">
        <v>272226</v>
      </c>
      <c r="G564" s="24">
        <v>0</v>
      </c>
      <c r="H564" s="24">
        <v>0</v>
      </c>
      <c r="I564" s="24">
        <v>200</v>
      </c>
      <c r="J564" s="24">
        <v>15</v>
      </c>
      <c r="K564" s="24">
        <v>0</v>
      </c>
    </row>
    <row r="565" spans="1:11" x14ac:dyDescent="0.3">
      <c r="A565" s="24" t="s">
        <v>2090</v>
      </c>
      <c r="B565" s="24">
        <v>261</v>
      </c>
      <c r="C565" s="24" t="str">
        <f t="shared" si="8"/>
        <v>anne261</v>
      </c>
      <c r="D565" s="24">
        <v>9619</v>
      </c>
      <c r="E565" s="24">
        <v>6314</v>
      </c>
      <c r="F565" s="24">
        <v>300713</v>
      </c>
      <c r="G565" s="24">
        <v>0</v>
      </c>
      <c r="H565" s="24">
        <v>0</v>
      </c>
      <c r="I565" s="24">
        <v>200</v>
      </c>
      <c r="J565" s="24">
        <v>15</v>
      </c>
      <c r="K565" s="24">
        <v>0</v>
      </c>
    </row>
    <row r="566" spans="1:11" x14ac:dyDescent="0.3">
      <c r="A566" s="24" t="s">
        <v>2090</v>
      </c>
      <c r="B566" s="24">
        <v>262</v>
      </c>
      <c r="C566" s="24" t="str">
        <f t="shared" si="8"/>
        <v>anne262</v>
      </c>
      <c r="D566" s="24">
        <v>9717</v>
      </c>
      <c r="E566" s="24">
        <v>6379</v>
      </c>
      <c r="F566" s="24">
        <v>304050</v>
      </c>
      <c r="G566" s="24">
        <v>0</v>
      </c>
      <c r="H566" s="24">
        <v>0</v>
      </c>
      <c r="I566" s="24">
        <v>200</v>
      </c>
      <c r="J566" s="24">
        <v>15</v>
      </c>
      <c r="K566" s="24">
        <v>0</v>
      </c>
    </row>
    <row r="567" spans="1:11" x14ac:dyDescent="0.3">
      <c r="A567" s="24" t="s">
        <v>2090</v>
      </c>
      <c r="B567" s="24">
        <v>263</v>
      </c>
      <c r="C567" s="24" t="str">
        <f t="shared" si="8"/>
        <v>anne263</v>
      </c>
      <c r="D567" s="24">
        <v>9816</v>
      </c>
      <c r="E567" s="24">
        <v>6444</v>
      </c>
      <c r="F567" s="24">
        <v>309108</v>
      </c>
      <c r="G567" s="24">
        <v>0</v>
      </c>
      <c r="H567" s="24">
        <v>0</v>
      </c>
      <c r="I567" s="24">
        <v>200</v>
      </c>
      <c r="J567" s="24">
        <v>15</v>
      </c>
      <c r="K567" s="24">
        <v>0</v>
      </c>
    </row>
    <row r="568" spans="1:11" x14ac:dyDescent="0.3">
      <c r="A568" s="24" t="s">
        <v>2090</v>
      </c>
      <c r="B568" s="24">
        <v>264</v>
      </c>
      <c r="C568" s="24" t="str">
        <f t="shared" si="8"/>
        <v>anne264</v>
      </c>
      <c r="D568" s="24">
        <v>9916</v>
      </c>
      <c r="E568" s="24">
        <v>6509</v>
      </c>
      <c r="F568" s="24">
        <v>312535</v>
      </c>
      <c r="G568" s="24">
        <v>0</v>
      </c>
      <c r="H568" s="24">
        <v>0</v>
      </c>
      <c r="I568" s="24">
        <v>200</v>
      </c>
      <c r="J568" s="24">
        <v>15</v>
      </c>
      <c r="K568" s="24">
        <v>0</v>
      </c>
    </row>
    <row r="569" spans="1:11" x14ac:dyDescent="0.3">
      <c r="A569" s="24" t="s">
        <v>2090</v>
      </c>
      <c r="B569" s="24">
        <v>265</v>
      </c>
      <c r="C569" s="24" t="str">
        <f t="shared" si="8"/>
        <v>anne265</v>
      </c>
      <c r="D569" s="24">
        <v>10017</v>
      </c>
      <c r="E569" s="24">
        <v>6576</v>
      </c>
      <c r="F569" s="24">
        <v>316864</v>
      </c>
      <c r="G569" s="24">
        <v>0</v>
      </c>
      <c r="H569" s="24">
        <v>0</v>
      </c>
      <c r="I569" s="24">
        <v>200</v>
      </c>
      <c r="J569" s="24">
        <v>15</v>
      </c>
      <c r="K569" s="24">
        <v>0</v>
      </c>
    </row>
    <row r="570" spans="1:11" x14ac:dyDescent="0.3">
      <c r="A570" s="24" t="s">
        <v>2090</v>
      </c>
      <c r="B570" s="24">
        <v>266</v>
      </c>
      <c r="C570" s="24" t="str">
        <f t="shared" si="8"/>
        <v>anne266</v>
      </c>
      <c r="D570" s="24">
        <v>10119</v>
      </c>
      <c r="E570" s="24">
        <v>6643</v>
      </c>
      <c r="F570" s="24">
        <v>320373</v>
      </c>
      <c r="G570" s="24">
        <v>0</v>
      </c>
      <c r="H570" s="24">
        <v>0</v>
      </c>
      <c r="I570" s="24">
        <v>200</v>
      </c>
      <c r="J570" s="24">
        <v>15</v>
      </c>
      <c r="K570" s="24">
        <v>0</v>
      </c>
    </row>
    <row r="571" spans="1:11" x14ac:dyDescent="0.3">
      <c r="A571" s="24" t="s">
        <v>2090</v>
      </c>
      <c r="B571" s="24">
        <v>267</v>
      </c>
      <c r="C571" s="24" t="str">
        <f t="shared" si="8"/>
        <v>anne267</v>
      </c>
      <c r="D571" s="24">
        <v>10222</v>
      </c>
      <c r="E571" s="24">
        <v>6710</v>
      </c>
      <c r="F571" s="24">
        <v>324807</v>
      </c>
      <c r="G571" s="24">
        <v>0</v>
      </c>
      <c r="H571" s="24">
        <v>0</v>
      </c>
      <c r="I571" s="24">
        <v>200</v>
      </c>
      <c r="J571" s="24">
        <v>15</v>
      </c>
      <c r="K571" s="24">
        <v>0</v>
      </c>
    </row>
    <row r="572" spans="1:11" x14ac:dyDescent="0.3">
      <c r="A572" s="24" t="s">
        <v>2090</v>
      </c>
      <c r="B572" s="24">
        <v>268</v>
      </c>
      <c r="C572" s="24" t="str">
        <f t="shared" si="8"/>
        <v>anne268</v>
      </c>
      <c r="D572" s="24">
        <v>10326</v>
      </c>
      <c r="E572" s="24">
        <v>6778</v>
      </c>
      <c r="F572" s="24">
        <v>328401</v>
      </c>
      <c r="G572" s="24">
        <v>0</v>
      </c>
      <c r="H572" s="24">
        <v>0</v>
      </c>
      <c r="I572" s="24">
        <v>200</v>
      </c>
      <c r="J572" s="24">
        <v>15</v>
      </c>
      <c r="K572" s="24">
        <v>0</v>
      </c>
    </row>
    <row r="573" spans="1:11" x14ac:dyDescent="0.3">
      <c r="A573" s="24" t="s">
        <v>2090</v>
      </c>
      <c r="B573" s="24">
        <v>269</v>
      </c>
      <c r="C573" s="24" t="str">
        <f t="shared" si="8"/>
        <v>anne269</v>
      </c>
      <c r="D573" s="24">
        <v>10430</v>
      </c>
      <c r="E573" s="24">
        <v>6847</v>
      </c>
      <c r="F573" s="24">
        <v>332942</v>
      </c>
      <c r="G573" s="24">
        <v>0</v>
      </c>
      <c r="H573" s="24">
        <v>0</v>
      </c>
      <c r="I573" s="24">
        <v>200</v>
      </c>
      <c r="J573" s="24">
        <v>15</v>
      </c>
      <c r="K573" s="24">
        <v>0</v>
      </c>
    </row>
    <row r="574" spans="1:11" x14ac:dyDescent="0.3">
      <c r="A574" s="24" t="s">
        <v>2090</v>
      </c>
      <c r="B574" s="24">
        <v>270</v>
      </c>
      <c r="C574" s="24" t="str">
        <f t="shared" si="8"/>
        <v>anne270</v>
      </c>
      <c r="D574" s="24">
        <v>10536</v>
      </c>
      <c r="E574" s="24">
        <v>6917</v>
      </c>
      <c r="F574" s="24">
        <v>336621</v>
      </c>
      <c r="G574" s="24">
        <v>0</v>
      </c>
      <c r="H574" s="24">
        <v>0</v>
      </c>
      <c r="I574" s="24">
        <v>200</v>
      </c>
      <c r="J574" s="24">
        <v>15</v>
      </c>
      <c r="K574" s="24">
        <v>0</v>
      </c>
    </row>
    <row r="575" spans="1:11" x14ac:dyDescent="0.3">
      <c r="A575" s="24" t="s">
        <v>2090</v>
      </c>
      <c r="B575" s="24">
        <v>271</v>
      </c>
      <c r="C575" s="24" t="str">
        <f t="shared" si="8"/>
        <v>anne271</v>
      </c>
      <c r="D575" s="24">
        <v>10643</v>
      </c>
      <c r="E575" s="24">
        <v>6987</v>
      </c>
      <c r="F575" s="24">
        <v>340961</v>
      </c>
      <c r="G575" s="24">
        <v>0</v>
      </c>
      <c r="H575" s="24">
        <v>0</v>
      </c>
      <c r="I575" s="24">
        <v>200</v>
      </c>
      <c r="J575" s="24">
        <v>15</v>
      </c>
      <c r="K575" s="24">
        <v>0</v>
      </c>
    </row>
    <row r="576" spans="1:11" x14ac:dyDescent="0.3">
      <c r="A576" s="24" t="s">
        <v>2090</v>
      </c>
      <c r="B576" s="24">
        <v>272</v>
      </c>
      <c r="C576" s="24" t="str">
        <f t="shared" si="8"/>
        <v>anne272</v>
      </c>
      <c r="D576" s="24">
        <v>10751</v>
      </c>
      <c r="E576" s="24">
        <v>7058</v>
      </c>
      <c r="F576" s="24">
        <v>344725</v>
      </c>
      <c r="G576" s="24">
        <v>0</v>
      </c>
      <c r="H576" s="24">
        <v>0</v>
      </c>
      <c r="I576" s="24">
        <v>200</v>
      </c>
      <c r="J576" s="24">
        <v>15</v>
      </c>
      <c r="K576" s="24">
        <v>0</v>
      </c>
    </row>
    <row r="577" spans="1:11" x14ac:dyDescent="0.3">
      <c r="A577" s="24" t="s">
        <v>2090</v>
      </c>
      <c r="B577" s="24">
        <v>273</v>
      </c>
      <c r="C577" s="24" t="str">
        <f t="shared" si="8"/>
        <v>anne273</v>
      </c>
      <c r="D577" s="24">
        <v>10860</v>
      </c>
      <c r="E577" s="24">
        <v>7130</v>
      </c>
      <c r="F577" s="24">
        <v>349483</v>
      </c>
      <c r="G577" s="24">
        <v>0</v>
      </c>
      <c r="H577" s="24">
        <v>0</v>
      </c>
      <c r="I577" s="24">
        <v>200</v>
      </c>
      <c r="J577" s="24">
        <v>15</v>
      </c>
      <c r="K577" s="24">
        <v>0</v>
      </c>
    </row>
    <row r="578" spans="1:11" x14ac:dyDescent="0.3">
      <c r="A578" s="24" t="s">
        <v>2090</v>
      </c>
      <c r="B578" s="24">
        <v>274</v>
      </c>
      <c r="C578" s="24" t="str">
        <f t="shared" si="8"/>
        <v>anne274</v>
      </c>
      <c r="D578" s="24">
        <v>10970</v>
      </c>
      <c r="E578" s="24">
        <v>7202</v>
      </c>
      <c r="F578" s="24">
        <v>353337</v>
      </c>
      <c r="G578" s="24">
        <v>0</v>
      </c>
      <c r="H578" s="24">
        <v>0</v>
      </c>
      <c r="I578" s="24">
        <v>200</v>
      </c>
      <c r="J578" s="24">
        <v>15</v>
      </c>
      <c r="K578" s="24">
        <v>0</v>
      </c>
    </row>
    <row r="579" spans="1:11" x14ac:dyDescent="0.3">
      <c r="A579" s="24" t="s">
        <v>2090</v>
      </c>
      <c r="B579" s="24">
        <v>275</v>
      </c>
      <c r="C579" s="24" t="str">
        <f t="shared" si="8"/>
        <v>anne275</v>
      </c>
      <c r="D579" s="24">
        <v>11082</v>
      </c>
      <c r="E579" s="24">
        <v>7275</v>
      </c>
      <c r="F579" s="24">
        <v>358211</v>
      </c>
      <c r="G579" s="24">
        <v>0</v>
      </c>
      <c r="H579" s="24">
        <v>0</v>
      </c>
      <c r="I579" s="24">
        <v>200</v>
      </c>
      <c r="J579" s="24">
        <v>15</v>
      </c>
      <c r="K579" s="24">
        <v>0</v>
      </c>
    </row>
    <row r="580" spans="1:11" x14ac:dyDescent="0.3">
      <c r="A580" s="24" t="s">
        <v>2090</v>
      </c>
      <c r="B580" s="24">
        <v>276</v>
      </c>
      <c r="C580" s="24" t="str">
        <f t="shared" si="8"/>
        <v>anne276</v>
      </c>
      <c r="D580" s="24">
        <v>11194</v>
      </c>
      <c r="E580" s="24">
        <v>7348</v>
      </c>
      <c r="F580" s="24">
        <v>362156</v>
      </c>
      <c r="G580" s="24">
        <v>0</v>
      </c>
      <c r="H580" s="24">
        <v>0</v>
      </c>
      <c r="I580" s="24">
        <v>200</v>
      </c>
      <c r="J580" s="24">
        <v>15</v>
      </c>
      <c r="K580" s="24">
        <v>0</v>
      </c>
    </row>
    <row r="581" spans="1:11" x14ac:dyDescent="0.3">
      <c r="A581" s="24" t="s">
        <v>2090</v>
      </c>
      <c r="B581" s="24">
        <v>277</v>
      </c>
      <c r="C581" s="24" t="str">
        <f t="shared" si="8"/>
        <v>anne277</v>
      </c>
      <c r="D581" s="24">
        <v>11307</v>
      </c>
      <c r="E581" s="24">
        <v>7423</v>
      </c>
      <c r="F581" s="24">
        <v>367147</v>
      </c>
      <c r="G581" s="24">
        <v>0</v>
      </c>
      <c r="H581" s="24">
        <v>0</v>
      </c>
      <c r="I581" s="24">
        <v>200</v>
      </c>
      <c r="J581" s="24">
        <v>15</v>
      </c>
      <c r="K581" s="24">
        <v>0</v>
      </c>
    </row>
    <row r="582" spans="1:11" x14ac:dyDescent="0.3">
      <c r="A582" s="24" t="s">
        <v>2090</v>
      </c>
      <c r="B582" s="24">
        <v>278</v>
      </c>
      <c r="C582" s="24" t="str">
        <f t="shared" ref="C582:C645" si="9">A582&amp;B582</f>
        <v>anne278</v>
      </c>
      <c r="D582" s="24">
        <v>11421</v>
      </c>
      <c r="E582" s="24">
        <v>7498</v>
      </c>
      <c r="F582" s="24">
        <v>371187</v>
      </c>
      <c r="G582" s="24">
        <v>0</v>
      </c>
      <c r="H582" s="24">
        <v>0</v>
      </c>
      <c r="I582" s="24">
        <v>200</v>
      </c>
      <c r="J582" s="24">
        <v>15</v>
      </c>
      <c r="K582" s="24">
        <v>0</v>
      </c>
    </row>
    <row r="583" spans="1:11" x14ac:dyDescent="0.3">
      <c r="A583" s="24" t="s">
        <v>2090</v>
      </c>
      <c r="B583" s="24">
        <v>279</v>
      </c>
      <c r="C583" s="24" t="str">
        <f t="shared" si="9"/>
        <v>anne279</v>
      </c>
      <c r="D583" s="24">
        <v>11537</v>
      </c>
      <c r="E583" s="24">
        <v>7574</v>
      </c>
      <c r="F583" s="24">
        <v>375954</v>
      </c>
      <c r="G583" s="24">
        <v>0</v>
      </c>
      <c r="H583" s="24">
        <v>0</v>
      </c>
      <c r="I583" s="24">
        <v>200</v>
      </c>
      <c r="J583" s="24">
        <v>15</v>
      </c>
      <c r="K583" s="24">
        <v>0</v>
      </c>
    </row>
    <row r="584" spans="1:11" x14ac:dyDescent="0.3">
      <c r="A584" s="24" t="s">
        <v>2090</v>
      </c>
      <c r="B584" s="24">
        <v>280</v>
      </c>
      <c r="C584" s="24" t="str">
        <f t="shared" si="9"/>
        <v>anne280</v>
      </c>
      <c r="D584" s="24">
        <v>11653</v>
      </c>
      <c r="E584" s="24">
        <v>7650</v>
      </c>
      <c r="F584" s="24">
        <v>380087</v>
      </c>
      <c r="G584" s="24">
        <v>0</v>
      </c>
      <c r="H584" s="24">
        <v>0</v>
      </c>
      <c r="I584" s="24">
        <v>200</v>
      </c>
      <c r="J584" s="24">
        <v>15</v>
      </c>
      <c r="K584" s="24">
        <v>0</v>
      </c>
    </row>
    <row r="585" spans="1:11" x14ac:dyDescent="0.3">
      <c r="A585" s="24" t="s">
        <v>2090</v>
      </c>
      <c r="B585" s="24">
        <v>281</v>
      </c>
      <c r="C585" s="24" t="str">
        <f t="shared" si="9"/>
        <v>anne281</v>
      </c>
      <c r="D585" s="24">
        <v>12703</v>
      </c>
      <c r="E585" s="24">
        <v>8340</v>
      </c>
      <c r="F585" s="24">
        <v>420408</v>
      </c>
      <c r="G585" s="24">
        <v>0</v>
      </c>
      <c r="H585" s="24">
        <v>0</v>
      </c>
      <c r="I585" s="24">
        <v>200</v>
      </c>
      <c r="J585" s="24">
        <v>15</v>
      </c>
      <c r="K585" s="24">
        <v>0</v>
      </c>
    </row>
    <row r="586" spans="1:11" x14ac:dyDescent="0.3">
      <c r="A586" s="24" t="s">
        <v>2090</v>
      </c>
      <c r="B586" s="24">
        <v>282</v>
      </c>
      <c r="C586" s="24" t="str">
        <f t="shared" si="9"/>
        <v>anne282</v>
      </c>
      <c r="D586" s="24">
        <v>12832</v>
      </c>
      <c r="E586" s="24">
        <v>8424</v>
      </c>
      <c r="F586" s="24">
        <v>425282</v>
      </c>
      <c r="G586" s="24">
        <v>0</v>
      </c>
      <c r="H586" s="24">
        <v>0</v>
      </c>
      <c r="I586" s="24">
        <v>200</v>
      </c>
      <c r="J586" s="24">
        <v>15</v>
      </c>
      <c r="K586" s="24">
        <v>0</v>
      </c>
    </row>
    <row r="587" spans="1:11" x14ac:dyDescent="0.3">
      <c r="A587" s="24" t="s">
        <v>2090</v>
      </c>
      <c r="B587" s="24">
        <v>283</v>
      </c>
      <c r="C587" s="24" t="str">
        <f t="shared" si="9"/>
        <v>anne283</v>
      </c>
      <c r="D587" s="24">
        <v>12961</v>
      </c>
      <c r="E587" s="24">
        <v>8509</v>
      </c>
      <c r="F587" s="24">
        <v>431374</v>
      </c>
      <c r="G587" s="24">
        <v>0</v>
      </c>
      <c r="H587" s="24">
        <v>0</v>
      </c>
      <c r="I587" s="24">
        <v>200</v>
      </c>
      <c r="J587" s="24">
        <v>15</v>
      </c>
      <c r="K587" s="24">
        <v>0</v>
      </c>
    </row>
    <row r="588" spans="1:11" x14ac:dyDescent="0.3">
      <c r="A588" s="24" t="s">
        <v>2090</v>
      </c>
      <c r="B588" s="24">
        <v>284</v>
      </c>
      <c r="C588" s="24" t="str">
        <f t="shared" si="9"/>
        <v>anne284</v>
      </c>
      <c r="D588" s="24">
        <v>13092</v>
      </c>
      <c r="E588" s="24">
        <v>8594</v>
      </c>
      <c r="F588" s="24">
        <v>436503</v>
      </c>
      <c r="G588" s="24">
        <v>0</v>
      </c>
      <c r="H588" s="24">
        <v>0</v>
      </c>
      <c r="I588" s="24">
        <v>200</v>
      </c>
      <c r="J588" s="24">
        <v>15</v>
      </c>
      <c r="K588" s="24">
        <v>0</v>
      </c>
    </row>
    <row r="589" spans="1:11" x14ac:dyDescent="0.3">
      <c r="A589" s="24" t="s">
        <v>2090</v>
      </c>
      <c r="B589" s="24">
        <v>285</v>
      </c>
      <c r="C589" s="24" t="str">
        <f t="shared" si="9"/>
        <v>anne285</v>
      </c>
      <c r="D589" s="24">
        <v>13224</v>
      </c>
      <c r="E589" s="24">
        <v>8681</v>
      </c>
      <c r="F589" s="24">
        <v>442748</v>
      </c>
      <c r="G589" s="24">
        <v>0</v>
      </c>
      <c r="H589" s="24">
        <v>0</v>
      </c>
      <c r="I589" s="24">
        <v>200</v>
      </c>
      <c r="J589" s="24">
        <v>15</v>
      </c>
      <c r="K589" s="24">
        <v>0</v>
      </c>
    </row>
    <row r="590" spans="1:11" x14ac:dyDescent="0.3">
      <c r="A590" s="24" t="s">
        <v>2090</v>
      </c>
      <c r="B590" s="24">
        <v>286</v>
      </c>
      <c r="C590" s="24" t="str">
        <f t="shared" si="9"/>
        <v>anne286</v>
      </c>
      <c r="D590" s="24">
        <v>13357</v>
      </c>
      <c r="E590" s="24">
        <v>8768</v>
      </c>
      <c r="F590" s="24">
        <v>448006</v>
      </c>
      <c r="G590" s="24">
        <v>0</v>
      </c>
      <c r="H590" s="24">
        <v>0</v>
      </c>
      <c r="I590" s="24">
        <v>200</v>
      </c>
      <c r="J590" s="24">
        <v>15</v>
      </c>
      <c r="K590" s="24">
        <v>0</v>
      </c>
    </row>
    <row r="591" spans="1:11" x14ac:dyDescent="0.3">
      <c r="A591" s="24" t="s">
        <v>2090</v>
      </c>
      <c r="B591" s="24">
        <v>287</v>
      </c>
      <c r="C591" s="24" t="str">
        <f t="shared" si="9"/>
        <v>anne287</v>
      </c>
      <c r="D591" s="24">
        <v>13491</v>
      </c>
      <c r="E591" s="24">
        <v>8857</v>
      </c>
      <c r="F591" s="24">
        <v>454001</v>
      </c>
      <c r="G591" s="24">
        <v>0</v>
      </c>
      <c r="H591" s="24">
        <v>0</v>
      </c>
      <c r="I591" s="24">
        <v>200</v>
      </c>
      <c r="J591" s="24">
        <v>15</v>
      </c>
      <c r="K591" s="24">
        <v>0</v>
      </c>
    </row>
    <row r="592" spans="1:11" x14ac:dyDescent="0.3">
      <c r="A592" s="24" t="s">
        <v>2090</v>
      </c>
      <c r="B592" s="24">
        <v>288</v>
      </c>
      <c r="C592" s="24" t="str">
        <f t="shared" si="9"/>
        <v>anne288</v>
      </c>
      <c r="D592" s="24">
        <v>13627</v>
      </c>
      <c r="E592" s="24">
        <v>8946</v>
      </c>
      <c r="F592" s="24">
        <v>459248</v>
      </c>
      <c r="G592" s="24">
        <v>0</v>
      </c>
      <c r="H592" s="24">
        <v>0</v>
      </c>
      <c r="I592" s="24">
        <v>200</v>
      </c>
      <c r="J592" s="24">
        <v>15</v>
      </c>
      <c r="K592" s="24">
        <v>0</v>
      </c>
    </row>
    <row r="593" spans="1:11" x14ac:dyDescent="0.3">
      <c r="A593" s="24" t="s">
        <v>2090</v>
      </c>
      <c r="B593" s="24">
        <v>289</v>
      </c>
      <c r="C593" s="24" t="str">
        <f t="shared" si="9"/>
        <v>anne289</v>
      </c>
      <c r="D593" s="24">
        <v>13764</v>
      </c>
      <c r="E593" s="24">
        <v>9036</v>
      </c>
      <c r="F593" s="24">
        <v>464694</v>
      </c>
      <c r="G593" s="24">
        <v>0</v>
      </c>
      <c r="H593" s="24">
        <v>0</v>
      </c>
      <c r="I593" s="24">
        <v>200</v>
      </c>
      <c r="J593" s="24">
        <v>15</v>
      </c>
      <c r="K593" s="24">
        <v>0</v>
      </c>
    </row>
    <row r="594" spans="1:11" x14ac:dyDescent="0.3">
      <c r="A594" s="24" t="s">
        <v>2090</v>
      </c>
      <c r="B594" s="24">
        <v>290</v>
      </c>
      <c r="C594" s="24" t="str">
        <f t="shared" si="9"/>
        <v>anne290</v>
      </c>
      <c r="D594" s="24">
        <v>13903</v>
      </c>
      <c r="E594" s="24">
        <v>9127</v>
      </c>
      <c r="F594" s="24">
        <v>470060</v>
      </c>
      <c r="G594" s="24">
        <v>0</v>
      </c>
      <c r="H594" s="24">
        <v>0</v>
      </c>
      <c r="I594" s="24">
        <v>200</v>
      </c>
      <c r="J594" s="24">
        <v>15</v>
      </c>
      <c r="K594" s="24">
        <v>0</v>
      </c>
    </row>
    <row r="595" spans="1:11" x14ac:dyDescent="0.3">
      <c r="A595" s="24" t="s">
        <v>2090</v>
      </c>
      <c r="B595" s="24">
        <v>291</v>
      </c>
      <c r="C595" s="24" t="str">
        <f t="shared" si="9"/>
        <v>anne291</v>
      </c>
      <c r="D595" s="24">
        <v>14042</v>
      </c>
      <c r="E595" s="24">
        <v>9218</v>
      </c>
      <c r="F595" s="24">
        <v>475485</v>
      </c>
      <c r="G595" s="24">
        <v>0</v>
      </c>
      <c r="H595" s="24">
        <v>0</v>
      </c>
      <c r="I595" s="24">
        <v>200</v>
      </c>
      <c r="J595" s="24">
        <v>15</v>
      </c>
      <c r="K595" s="24">
        <v>0</v>
      </c>
    </row>
    <row r="596" spans="1:11" x14ac:dyDescent="0.3">
      <c r="A596" s="24" t="s">
        <v>2090</v>
      </c>
      <c r="B596" s="24">
        <v>292</v>
      </c>
      <c r="C596" s="24" t="str">
        <f t="shared" si="9"/>
        <v>anne292</v>
      </c>
      <c r="D596" s="24">
        <v>14183</v>
      </c>
      <c r="E596" s="24">
        <v>9311</v>
      </c>
      <c r="F596" s="24">
        <v>481116</v>
      </c>
      <c r="G596" s="24">
        <v>0</v>
      </c>
      <c r="H596" s="24">
        <v>0</v>
      </c>
      <c r="I596" s="24">
        <v>200</v>
      </c>
      <c r="J596" s="24">
        <v>15</v>
      </c>
      <c r="K596" s="24">
        <v>0</v>
      </c>
    </row>
    <row r="597" spans="1:11" x14ac:dyDescent="0.3">
      <c r="A597" s="24" t="s">
        <v>2090</v>
      </c>
      <c r="B597" s="24">
        <v>293</v>
      </c>
      <c r="C597" s="24" t="str">
        <f t="shared" si="9"/>
        <v>anne293</v>
      </c>
      <c r="D597" s="24">
        <v>14326</v>
      </c>
      <c r="E597" s="24">
        <v>9404</v>
      </c>
      <c r="F597" s="24">
        <v>486663</v>
      </c>
      <c r="G597" s="24">
        <v>0</v>
      </c>
      <c r="H597" s="24">
        <v>0</v>
      </c>
      <c r="I597" s="24">
        <v>200</v>
      </c>
      <c r="J597" s="24">
        <v>15</v>
      </c>
      <c r="K597" s="24">
        <v>0</v>
      </c>
    </row>
    <row r="598" spans="1:11" x14ac:dyDescent="0.3">
      <c r="A598" s="24" t="s">
        <v>2090</v>
      </c>
      <c r="B598" s="24">
        <v>294</v>
      </c>
      <c r="C598" s="24" t="str">
        <f t="shared" si="9"/>
        <v>anne294</v>
      </c>
      <c r="D598" s="24">
        <v>14469</v>
      </c>
      <c r="E598" s="24">
        <v>9499</v>
      </c>
      <c r="F598" s="24">
        <v>492272</v>
      </c>
      <c r="G598" s="24">
        <v>0</v>
      </c>
      <c r="H598" s="24">
        <v>0</v>
      </c>
      <c r="I598" s="24">
        <v>200</v>
      </c>
      <c r="J598" s="24">
        <v>15</v>
      </c>
      <c r="K598" s="24">
        <v>0</v>
      </c>
    </row>
    <row r="599" spans="1:11" x14ac:dyDescent="0.3">
      <c r="A599" s="24" t="s">
        <v>2090</v>
      </c>
      <c r="B599" s="24">
        <v>295</v>
      </c>
      <c r="C599" s="24" t="str">
        <f t="shared" si="9"/>
        <v>anne295</v>
      </c>
      <c r="D599" s="24">
        <v>14614</v>
      </c>
      <c r="E599" s="24">
        <v>9594</v>
      </c>
      <c r="F599" s="24">
        <v>498094</v>
      </c>
      <c r="G599" s="24">
        <v>0</v>
      </c>
      <c r="H599" s="24">
        <v>0</v>
      </c>
      <c r="I599" s="24">
        <v>200</v>
      </c>
      <c r="J599" s="24">
        <v>15</v>
      </c>
      <c r="K599" s="24">
        <v>0</v>
      </c>
    </row>
    <row r="600" spans="1:11" x14ac:dyDescent="0.3">
      <c r="A600" s="24" t="s">
        <v>2090</v>
      </c>
      <c r="B600" s="24">
        <v>296</v>
      </c>
      <c r="C600" s="24" t="str">
        <f t="shared" si="9"/>
        <v>anne296</v>
      </c>
      <c r="D600" s="24">
        <v>14761</v>
      </c>
      <c r="E600" s="24">
        <v>9690</v>
      </c>
      <c r="F600" s="24">
        <v>503829</v>
      </c>
      <c r="G600" s="24">
        <v>0</v>
      </c>
      <c r="H600" s="24">
        <v>0</v>
      </c>
      <c r="I600" s="24">
        <v>200</v>
      </c>
      <c r="J600" s="24">
        <v>15</v>
      </c>
      <c r="K600" s="24">
        <v>0</v>
      </c>
    </row>
    <row r="601" spans="1:11" x14ac:dyDescent="0.3">
      <c r="A601" s="24" t="s">
        <v>2090</v>
      </c>
      <c r="B601" s="24">
        <v>297</v>
      </c>
      <c r="C601" s="24" t="str">
        <f t="shared" si="9"/>
        <v>anne297</v>
      </c>
      <c r="D601" s="24">
        <v>14909</v>
      </c>
      <c r="E601" s="24">
        <v>9787</v>
      </c>
      <c r="F601" s="24">
        <v>509316</v>
      </c>
      <c r="G601" s="24">
        <v>0</v>
      </c>
      <c r="H601" s="24">
        <v>0</v>
      </c>
      <c r="I601" s="24">
        <v>200</v>
      </c>
      <c r="J601" s="24">
        <v>15</v>
      </c>
      <c r="K601" s="24">
        <v>0</v>
      </c>
    </row>
    <row r="602" spans="1:11" x14ac:dyDescent="0.3">
      <c r="A602" s="24" t="s">
        <v>2090</v>
      </c>
      <c r="B602" s="24">
        <v>298</v>
      </c>
      <c r="C602" s="24" t="str">
        <f t="shared" si="9"/>
        <v>anne298</v>
      </c>
      <c r="D602" s="24">
        <v>15058</v>
      </c>
      <c r="E602" s="24">
        <v>9885</v>
      </c>
      <c r="F602" s="24">
        <v>514860</v>
      </c>
      <c r="G602" s="24">
        <v>0</v>
      </c>
      <c r="H602" s="24">
        <v>0</v>
      </c>
      <c r="I602" s="24">
        <v>200</v>
      </c>
      <c r="J602" s="24">
        <v>15</v>
      </c>
      <c r="K602" s="24">
        <v>0</v>
      </c>
    </row>
    <row r="603" spans="1:11" x14ac:dyDescent="0.3">
      <c r="A603" s="24" t="s">
        <v>2090</v>
      </c>
      <c r="B603" s="24">
        <v>299</v>
      </c>
      <c r="C603" s="24" t="str">
        <f t="shared" si="9"/>
        <v>anne299</v>
      </c>
      <c r="D603" s="24">
        <v>15208</v>
      </c>
      <c r="E603" s="24">
        <v>9984</v>
      </c>
      <c r="F603" s="24">
        <v>520460</v>
      </c>
      <c r="G603" s="24">
        <v>0</v>
      </c>
      <c r="H603" s="24">
        <v>0</v>
      </c>
      <c r="I603" s="24">
        <v>200</v>
      </c>
      <c r="J603" s="24">
        <v>15</v>
      </c>
      <c r="K603" s="24">
        <v>0</v>
      </c>
    </row>
    <row r="604" spans="1:11" x14ac:dyDescent="0.3">
      <c r="A604" s="24" t="s">
        <v>2090</v>
      </c>
      <c r="B604" s="24">
        <v>300</v>
      </c>
      <c r="C604" s="24" t="str">
        <f t="shared" si="9"/>
        <v>anne300</v>
      </c>
      <c r="D604" s="24">
        <v>15361</v>
      </c>
      <c r="E604" s="24">
        <v>10084</v>
      </c>
      <c r="F604" s="24">
        <v>526119</v>
      </c>
      <c r="G604" s="24">
        <v>0</v>
      </c>
      <c r="H604" s="24">
        <v>0</v>
      </c>
      <c r="I604" s="24">
        <v>200</v>
      </c>
      <c r="J604" s="24">
        <v>15</v>
      </c>
      <c r="K604" s="24">
        <v>0</v>
      </c>
    </row>
    <row r="605" spans="1:11" x14ac:dyDescent="0.3">
      <c r="A605" s="24" t="s">
        <v>2111</v>
      </c>
      <c r="B605" s="24">
        <v>1</v>
      </c>
      <c r="C605" s="24" t="str">
        <f t="shared" si="9"/>
        <v>daria1</v>
      </c>
      <c r="D605" s="24">
        <v>127</v>
      </c>
      <c r="E605" s="24">
        <v>84</v>
      </c>
      <c r="F605" s="24">
        <v>1529</v>
      </c>
      <c r="G605" s="24">
        <v>0</v>
      </c>
      <c r="H605" s="24">
        <v>0</v>
      </c>
      <c r="I605" s="24">
        <v>200</v>
      </c>
      <c r="J605" s="24">
        <v>15</v>
      </c>
      <c r="K605" s="24">
        <v>0</v>
      </c>
    </row>
    <row r="606" spans="1:11" x14ac:dyDescent="0.3">
      <c r="A606" s="24" t="s">
        <v>2111</v>
      </c>
      <c r="B606" s="24">
        <v>2</v>
      </c>
      <c r="C606" s="24" t="str">
        <f t="shared" si="9"/>
        <v>daria2</v>
      </c>
      <c r="D606" s="24">
        <v>128</v>
      </c>
      <c r="E606" s="24">
        <v>85</v>
      </c>
      <c r="F606" s="24">
        <v>1548</v>
      </c>
      <c r="G606" s="24">
        <v>0</v>
      </c>
      <c r="H606" s="24">
        <v>0</v>
      </c>
      <c r="I606" s="24">
        <v>200</v>
      </c>
      <c r="J606" s="24">
        <v>15</v>
      </c>
      <c r="K606" s="24">
        <v>0</v>
      </c>
    </row>
    <row r="607" spans="1:11" x14ac:dyDescent="0.3">
      <c r="A607" s="24" t="s">
        <v>2111</v>
      </c>
      <c r="B607" s="24">
        <v>3</v>
      </c>
      <c r="C607" s="24" t="str">
        <f t="shared" si="9"/>
        <v>daria3</v>
      </c>
      <c r="D607" s="24">
        <v>130</v>
      </c>
      <c r="E607" s="24">
        <v>86</v>
      </c>
      <c r="F607" s="24">
        <v>1571</v>
      </c>
      <c r="G607" s="24">
        <v>0</v>
      </c>
      <c r="H607" s="24">
        <v>0</v>
      </c>
      <c r="I607" s="24">
        <v>200</v>
      </c>
      <c r="J607" s="24">
        <v>15</v>
      </c>
      <c r="K607" s="24">
        <v>0</v>
      </c>
    </row>
    <row r="608" spans="1:11" x14ac:dyDescent="0.3">
      <c r="A608" s="24" t="s">
        <v>2111</v>
      </c>
      <c r="B608" s="24">
        <v>4</v>
      </c>
      <c r="C608" s="24" t="str">
        <f t="shared" si="9"/>
        <v>daria4</v>
      </c>
      <c r="D608" s="24">
        <v>132</v>
      </c>
      <c r="E608" s="24">
        <v>87</v>
      </c>
      <c r="F608" s="24">
        <v>1599</v>
      </c>
      <c r="G608" s="24">
        <v>0</v>
      </c>
      <c r="H608" s="24">
        <v>0</v>
      </c>
      <c r="I608" s="24">
        <v>200</v>
      </c>
      <c r="J608" s="24">
        <v>15</v>
      </c>
      <c r="K608" s="24">
        <v>0</v>
      </c>
    </row>
    <row r="609" spans="1:11" x14ac:dyDescent="0.3">
      <c r="A609" s="24" t="s">
        <v>2111</v>
      </c>
      <c r="B609" s="24">
        <v>5</v>
      </c>
      <c r="C609" s="24" t="str">
        <f t="shared" si="9"/>
        <v>daria5</v>
      </c>
      <c r="D609" s="24">
        <v>134</v>
      </c>
      <c r="E609" s="24">
        <v>88</v>
      </c>
      <c r="F609" s="24">
        <v>1630</v>
      </c>
      <c r="G609" s="24">
        <v>0</v>
      </c>
      <c r="H609" s="24">
        <v>0</v>
      </c>
      <c r="I609" s="24">
        <v>200</v>
      </c>
      <c r="J609" s="24">
        <v>15</v>
      </c>
      <c r="K609" s="24">
        <v>0</v>
      </c>
    </row>
    <row r="610" spans="1:11" x14ac:dyDescent="0.3">
      <c r="A610" s="24" t="s">
        <v>2111</v>
      </c>
      <c r="B610" s="24">
        <v>6</v>
      </c>
      <c r="C610" s="24" t="str">
        <f t="shared" si="9"/>
        <v>daria6</v>
      </c>
      <c r="D610" s="24">
        <v>136</v>
      </c>
      <c r="E610" s="24">
        <v>90</v>
      </c>
      <c r="F610" s="24">
        <v>1667</v>
      </c>
      <c r="G610" s="24">
        <v>0</v>
      </c>
      <c r="H610" s="24">
        <v>0</v>
      </c>
      <c r="I610" s="24">
        <v>200</v>
      </c>
      <c r="J610" s="24">
        <v>15</v>
      </c>
      <c r="K610" s="24">
        <v>0</v>
      </c>
    </row>
    <row r="611" spans="1:11" x14ac:dyDescent="0.3">
      <c r="A611" s="24" t="s">
        <v>2111</v>
      </c>
      <c r="B611" s="24">
        <v>7</v>
      </c>
      <c r="C611" s="24" t="str">
        <f t="shared" si="9"/>
        <v>daria7</v>
      </c>
      <c r="D611" s="24">
        <v>138</v>
      </c>
      <c r="E611" s="24">
        <v>91</v>
      </c>
      <c r="F611" s="24">
        <v>1708</v>
      </c>
      <c r="G611" s="24">
        <v>0</v>
      </c>
      <c r="H611" s="24">
        <v>0</v>
      </c>
      <c r="I611" s="24">
        <v>200</v>
      </c>
      <c r="J611" s="24">
        <v>15</v>
      </c>
      <c r="K611" s="24">
        <v>0</v>
      </c>
    </row>
    <row r="612" spans="1:11" x14ac:dyDescent="0.3">
      <c r="A612" s="24" t="s">
        <v>2111</v>
      </c>
      <c r="B612" s="24">
        <v>8</v>
      </c>
      <c r="C612" s="24" t="str">
        <f t="shared" si="9"/>
        <v>daria8</v>
      </c>
      <c r="D612" s="24">
        <v>139</v>
      </c>
      <c r="E612" s="24">
        <v>92</v>
      </c>
      <c r="F612" s="24">
        <v>1754</v>
      </c>
      <c r="G612" s="24">
        <v>0</v>
      </c>
      <c r="H612" s="24">
        <v>0</v>
      </c>
      <c r="I612" s="24">
        <v>200</v>
      </c>
      <c r="J612" s="24">
        <v>15</v>
      </c>
      <c r="K612" s="24">
        <v>0</v>
      </c>
    </row>
    <row r="613" spans="1:11" x14ac:dyDescent="0.3">
      <c r="A613" s="24" t="s">
        <v>2111</v>
      </c>
      <c r="B613" s="24">
        <v>9</v>
      </c>
      <c r="C613" s="24" t="str">
        <f t="shared" si="9"/>
        <v>daria9</v>
      </c>
      <c r="D613" s="24">
        <v>141</v>
      </c>
      <c r="E613" s="24">
        <v>93</v>
      </c>
      <c r="F613" s="24">
        <v>1806</v>
      </c>
      <c r="G613" s="24">
        <v>0</v>
      </c>
      <c r="H613" s="24">
        <v>0</v>
      </c>
      <c r="I613" s="24">
        <v>200</v>
      </c>
      <c r="J613" s="24">
        <v>15</v>
      </c>
      <c r="K613" s="24">
        <v>0</v>
      </c>
    </row>
    <row r="614" spans="1:11" x14ac:dyDescent="0.3">
      <c r="A614" s="24" t="s">
        <v>2111</v>
      </c>
      <c r="B614" s="24">
        <v>10</v>
      </c>
      <c r="C614" s="24" t="str">
        <f t="shared" si="9"/>
        <v>daria10</v>
      </c>
      <c r="D614" s="24">
        <v>143</v>
      </c>
      <c r="E614" s="24">
        <v>95</v>
      </c>
      <c r="F614" s="24">
        <v>1863</v>
      </c>
      <c r="G614" s="24">
        <v>0</v>
      </c>
      <c r="H614" s="24">
        <v>0</v>
      </c>
      <c r="I614" s="24">
        <v>200</v>
      </c>
      <c r="J614" s="24">
        <v>15</v>
      </c>
      <c r="K614" s="24">
        <v>0</v>
      </c>
    </row>
    <row r="615" spans="1:11" x14ac:dyDescent="0.3">
      <c r="A615" s="24" t="s">
        <v>2111</v>
      </c>
      <c r="B615" s="24">
        <v>11</v>
      </c>
      <c r="C615" s="24" t="str">
        <f t="shared" si="9"/>
        <v>daria11</v>
      </c>
      <c r="D615" s="24">
        <v>157</v>
      </c>
      <c r="E615" s="24">
        <v>103</v>
      </c>
      <c r="F615" s="24">
        <v>2050</v>
      </c>
      <c r="G615" s="24">
        <v>0</v>
      </c>
      <c r="H615" s="24">
        <v>0</v>
      </c>
      <c r="I615" s="24">
        <v>200</v>
      </c>
      <c r="J615" s="24">
        <v>15</v>
      </c>
      <c r="K615" s="24">
        <v>0</v>
      </c>
    </row>
    <row r="616" spans="1:11" x14ac:dyDescent="0.3">
      <c r="A616" s="24" t="s">
        <v>2111</v>
      </c>
      <c r="B616" s="24">
        <v>12</v>
      </c>
      <c r="C616" s="24" t="str">
        <f t="shared" si="9"/>
        <v>daria12</v>
      </c>
      <c r="D616" s="24">
        <v>159</v>
      </c>
      <c r="E616" s="24">
        <v>105</v>
      </c>
      <c r="F616" s="24">
        <v>2124</v>
      </c>
      <c r="G616" s="24">
        <v>0</v>
      </c>
      <c r="H616" s="24">
        <v>0</v>
      </c>
      <c r="I616" s="24">
        <v>200</v>
      </c>
      <c r="J616" s="24">
        <v>15</v>
      </c>
      <c r="K616" s="24">
        <v>0</v>
      </c>
    </row>
    <row r="617" spans="1:11" x14ac:dyDescent="0.3">
      <c r="A617" s="24" t="s">
        <v>2111</v>
      </c>
      <c r="B617" s="24">
        <v>13</v>
      </c>
      <c r="C617" s="24" t="str">
        <f t="shared" si="9"/>
        <v>daria13</v>
      </c>
      <c r="D617" s="24">
        <v>161</v>
      </c>
      <c r="E617" s="24">
        <v>106</v>
      </c>
      <c r="F617" s="24">
        <v>2204</v>
      </c>
      <c r="G617" s="24">
        <v>0</v>
      </c>
      <c r="H617" s="24">
        <v>0</v>
      </c>
      <c r="I617" s="24">
        <v>200</v>
      </c>
      <c r="J617" s="24">
        <v>15</v>
      </c>
      <c r="K617" s="24">
        <v>0</v>
      </c>
    </row>
    <row r="618" spans="1:11" x14ac:dyDescent="0.3">
      <c r="A618" s="24" t="s">
        <v>2111</v>
      </c>
      <c r="B618" s="24">
        <v>14</v>
      </c>
      <c r="C618" s="24" t="str">
        <f t="shared" si="9"/>
        <v>daria14</v>
      </c>
      <c r="D618" s="24">
        <v>163</v>
      </c>
      <c r="E618" s="24">
        <v>108</v>
      </c>
      <c r="F618" s="24">
        <v>2292</v>
      </c>
      <c r="G618" s="24">
        <v>0</v>
      </c>
      <c r="H618" s="24">
        <v>0</v>
      </c>
      <c r="I618" s="24">
        <v>200</v>
      </c>
      <c r="J618" s="24">
        <v>15</v>
      </c>
      <c r="K618" s="24">
        <v>0</v>
      </c>
    </row>
    <row r="619" spans="1:11" x14ac:dyDescent="0.3">
      <c r="A619" s="24" t="s">
        <v>2111</v>
      </c>
      <c r="B619" s="24">
        <v>15</v>
      </c>
      <c r="C619" s="24" t="str">
        <f t="shared" si="9"/>
        <v>daria15</v>
      </c>
      <c r="D619" s="24">
        <v>165</v>
      </c>
      <c r="E619" s="24">
        <v>109</v>
      </c>
      <c r="F619" s="24">
        <v>2386</v>
      </c>
      <c r="G619" s="24">
        <v>0</v>
      </c>
      <c r="H619" s="24">
        <v>0</v>
      </c>
      <c r="I619" s="24">
        <v>200</v>
      </c>
      <c r="J619" s="24">
        <v>15</v>
      </c>
      <c r="K619" s="24">
        <v>0</v>
      </c>
    </row>
    <row r="620" spans="1:11" x14ac:dyDescent="0.3">
      <c r="A620" s="24" t="s">
        <v>2111</v>
      </c>
      <c r="B620" s="24">
        <v>16</v>
      </c>
      <c r="C620" s="24" t="str">
        <f t="shared" si="9"/>
        <v>daria16</v>
      </c>
      <c r="D620" s="24">
        <v>167</v>
      </c>
      <c r="E620" s="24">
        <v>110</v>
      </c>
      <c r="F620" s="24">
        <v>2487</v>
      </c>
      <c r="G620" s="24">
        <v>0</v>
      </c>
      <c r="H620" s="24">
        <v>0</v>
      </c>
      <c r="I620" s="24">
        <v>200</v>
      </c>
      <c r="J620" s="24">
        <v>15</v>
      </c>
      <c r="K620" s="24">
        <v>0</v>
      </c>
    </row>
    <row r="621" spans="1:11" x14ac:dyDescent="0.3">
      <c r="A621" s="24" t="s">
        <v>2111</v>
      </c>
      <c r="B621" s="24">
        <v>17</v>
      </c>
      <c r="C621" s="24" t="str">
        <f t="shared" si="9"/>
        <v>daria17</v>
      </c>
      <c r="D621" s="24">
        <v>169</v>
      </c>
      <c r="E621" s="24">
        <v>112</v>
      </c>
      <c r="F621" s="24">
        <v>2596</v>
      </c>
      <c r="G621" s="24">
        <v>0</v>
      </c>
      <c r="H621" s="24">
        <v>0</v>
      </c>
      <c r="I621" s="24">
        <v>200</v>
      </c>
      <c r="J621" s="24">
        <v>15</v>
      </c>
      <c r="K621" s="24">
        <v>0</v>
      </c>
    </row>
    <row r="622" spans="1:11" x14ac:dyDescent="0.3">
      <c r="A622" s="24" t="s">
        <v>2111</v>
      </c>
      <c r="B622" s="24">
        <v>18</v>
      </c>
      <c r="C622" s="24" t="str">
        <f t="shared" si="9"/>
        <v>daria18</v>
      </c>
      <c r="D622" s="24">
        <v>171</v>
      </c>
      <c r="E622" s="24">
        <v>113</v>
      </c>
      <c r="F622" s="24">
        <v>2713</v>
      </c>
      <c r="G622" s="24">
        <v>0</v>
      </c>
      <c r="H622" s="24">
        <v>0</v>
      </c>
      <c r="I622" s="24">
        <v>200</v>
      </c>
      <c r="J622" s="24">
        <v>15</v>
      </c>
      <c r="K622" s="24">
        <v>0</v>
      </c>
    </row>
    <row r="623" spans="1:11" x14ac:dyDescent="0.3">
      <c r="A623" s="24" t="s">
        <v>2111</v>
      </c>
      <c r="B623" s="24">
        <v>19</v>
      </c>
      <c r="C623" s="24" t="str">
        <f t="shared" si="9"/>
        <v>daria19</v>
      </c>
      <c r="D623" s="24">
        <v>174</v>
      </c>
      <c r="E623" s="24">
        <v>115</v>
      </c>
      <c r="F623" s="24">
        <v>2837</v>
      </c>
      <c r="G623" s="24">
        <v>0</v>
      </c>
      <c r="H623" s="24">
        <v>0</v>
      </c>
      <c r="I623" s="24">
        <v>200</v>
      </c>
      <c r="J623" s="24">
        <v>15</v>
      </c>
      <c r="K623" s="24">
        <v>0</v>
      </c>
    </row>
    <row r="624" spans="1:11" x14ac:dyDescent="0.3">
      <c r="A624" s="24" t="s">
        <v>2111</v>
      </c>
      <c r="B624" s="24">
        <v>20</v>
      </c>
      <c r="C624" s="24" t="str">
        <f t="shared" si="9"/>
        <v>daria20</v>
      </c>
      <c r="D624" s="24">
        <v>176</v>
      </c>
      <c r="E624" s="24">
        <v>116</v>
      </c>
      <c r="F624" s="24">
        <v>2970</v>
      </c>
      <c r="G624" s="24">
        <v>0</v>
      </c>
      <c r="H624" s="24">
        <v>0</v>
      </c>
      <c r="I624" s="24">
        <v>200</v>
      </c>
      <c r="J624" s="24">
        <v>15</v>
      </c>
      <c r="K624" s="24">
        <v>0</v>
      </c>
    </row>
    <row r="625" spans="1:11" x14ac:dyDescent="0.3">
      <c r="A625" s="24" t="s">
        <v>2111</v>
      </c>
      <c r="B625" s="24">
        <v>21</v>
      </c>
      <c r="C625" s="24" t="str">
        <f t="shared" si="9"/>
        <v>daria21</v>
      </c>
      <c r="D625" s="24">
        <v>192</v>
      </c>
      <c r="E625" s="24">
        <v>127</v>
      </c>
      <c r="F625" s="24">
        <v>3329</v>
      </c>
      <c r="G625" s="24">
        <v>0</v>
      </c>
      <c r="H625" s="24">
        <v>0</v>
      </c>
      <c r="I625" s="24">
        <v>200</v>
      </c>
      <c r="J625" s="24">
        <v>15</v>
      </c>
      <c r="K625" s="24">
        <v>0</v>
      </c>
    </row>
    <row r="626" spans="1:11" x14ac:dyDescent="0.3">
      <c r="A626" s="24" t="s">
        <v>2111</v>
      </c>
      <c r="B626" s="24">
        <v>22</v>
      </c>
      <c r="C626" s="24" t="str">
        <f t="shared" si="9"/>
        <v>daria22</v>
      </c>
      <c r="D626" s="24">
        <v>195</v>
      </c>
      <c r="E626" s="24">
        <v>129</v>
      </c>
      <c r="F626" s="24">
        <v>3491</v>
      </c>
      <c r="G626" s="24">
        <v>0</v>
      </c>
      <c r="H626" s="24">
        <v>0</v>
      </c>
      <c r="I626" s="24">
        <v>200</v>
      </c>
      <c r="J626" s="24">
        <v>15</v>
      </c>
      <c r="K626" s="24">
        <v>0</v>
      </c>
    </row>
    <row r="627" spans="1:11" x14ac:dyDescent="0.3">
      <c r="A627" s="24" t="s">
        <v>2111</v>
      </c>
      <c r="B627" s="24">
        <v>23</v>
      </c>
      <c r="C627" s="24" t="str">
        <f t="shared" si="9"/>
        <v>daria23</v>
      </c>
      <c r="D627" s="24">
        <v>197</v>
      </c>
      <c r="E627" s="24">
        <v>130</v>
      </c>
      <c r="F627" s="24">
        <v>3663</v>
      </c>
      <c r="G627" s="24">
        <v>0</v>
      </c>
      <c r="H627" s="24">
        <v>0</v>
      </c>
      <c r="I627" s="24">
        <v>200</v>
      </c>
      <c r="J627" s="24">
        <v>15</v>
      </c>
      <c r="K627" s="24">
        <v>0</v>
      </c>
    </row>
    <row r="628" spans="1:11" x14ac:dyDescent="0.3">
      <c r="A628" s="24" t="s">
        <v>2111</v>
      </c>
      <c r="B628" s="24">
        <v>24</v>
      </c>
      <c r="C628" s="24" t="str">
        <f t="shared" si="9"/>
        <v>daria24</v>
      </c>
      <c r="D628" s="24">
        <v>200</v>
      </c>
      <c r="E628" s="24">
        <v>132</v>
      </c>
      <c r="F628" s="24">
        <v>3844</v>
      </c>
      <c r="G628" s="24">
        <v>0</v>
      </c>
      <c r="H628" s="24">
        <v>0</v>
      </c>
      <c r="I628" s="24">
        <v>200</v>
      </c>
      <c r="J628" s="24">
        <v>15</v>
      </c>
      <c r="K628" s="24">
        <v>0</v>
      </c>
    </row>
    <row r="629" spans="1:11" x14ac:dyDescent="0.3">
      <c r="A629" s="24" t="s">
        <v>2111</v>
      </c>
      <c r="B629" s="24">
        <v>25</v>
      </c>
      <c r="C629" s="24" t="str">
        <f t="shared" si="9"/>
        <v>daria25</v>
      </c>
      <c r="D629" s="24">
        <v>202</v>
      </c>
      <c r="E629" s="24">
        <v>134</v>
      </c>
      <c r="F629" s="24">
        <v>4036</v>
      </c>
      <c r="G629" s="24">
        <v>0</v>
      </c>
      <c r="H629" s="24">
        <v>0</v>
      </c>
      <c r="I629" s="24">
        <v>200</v>
      </c>
      <c r="J629" s="24">
        <v>15</v>
      </c>
      <c r="K629" s="24">
        <v>0</v>
      </c>
    </row>
    <row r="630" spans="1:11" x14ac:dyDescent="0.3">
      <c r="A630" s="24" t="s">
        <v>2111</v>
      </c>
      <c r="B630" s="24">
        <v>26</v>
      </c>
      <c r="C630" s="24" t="str">
        <f t="shared" si="9"/>
        <v>daria26</v>
      </c>
      <c r="D630" s="24">
        <v>205</v>
      </c>
      <c r="E630" s="24">
        <v>135</v>
      </c>
      <c r="F630" s="24">
        <v>4084</v>
      </c>
      <c r="G630" s="24">
        <v>0</v>
      </c>
      <c r="H630" s="24">
        <v>0</v>
      </c>
      <c r="I630" s="24">
        <v>200</v>
      </c>
      <c r="J630" s="24">
        <v>15</v>
      </c>
      <c r="K630" s="24">
        <v>0</v>
      </c>
    </row>
    <row r="631" spans="1:11" x14ac:dyDescent="0.3">
      <c r="A631" s="24" t="s">
        <v>2111</v>
      </c>
      <c r="B631" s="24">
        <v>27</v>
      </c>
      <c r="C631" s="24" t="str">
        <f t="shared" si="9"/>
        <v>daria27</v>
      </c>
      <c r="D631" s="24">
        <v>207</v>
      </c>
      <c r="E631" s="24">
        <v>137</v>
      </c>
      <c r="F631" s="24">
        <v>4132</v>
      </c>
      <c r="G631" s="24">
        <v>0</v>
      </c>
      <c r="H631" s="24">
        <v>0</v>
      </c>
      <c r="I631" s="24">
        <v>200</v>
      </c>
      <c r="J631" s="24">
        <v>15</v>
      </c>
      <c r="K631" s="24">
        <v>0</v>
      </c>
    </row>
    <row r="632" spans="1:11" x14ac:dyDescent="0.3">
      <c r="A632" s="24" t="s">
        <v>2111</v>
      </c>
      <c r="B632" s="24">
        <v>28</v>
      </c>
      <c r="C632" s="24" t="str">
        <f t="shared" si="9"/>
        <v>daria28</v>
      </c>
      <c r="D632" s="24">
        <v>210</v>
      </c>
      <c r="E632" s="24">
        <v>139</v>
      </c>
      <c r="F632" s="24">
        <v>4182</v>
      </c>
      <c r="G632" s="24">
        <v>0</v>
      </c>
      <c r="H632" s="24">
        <v>0</v>
      </c>
      <c r="I632" s="24">
        <v>200</v>
      </c>
      <c r="J632" s="24">
        <v>15</v>
      </c>
      <c r="K632" s="24">
        <v>0</v>
      </c>
    </row>
    <row r="633" spans="1:11" x14ac:dyDescent="0.3">
      <c r="A633" s="24" t="s">
        <v>2111</v>
      </c>
      <c r="B633" s="24">
        <v>29</v>
      </c>
      <c r="C633" s="24" t="str">
        <f t="shared" si="9"/>
        <v>daria29</v>
      </c>
      <c r="D633" s="24">
        <v>213</v>
      </c>
      <c r="E633" s="24">
        <v>141</v>
      </c>
      <c r="F633" s="24">
        <v>4231</v>
      </c>
      <c r="G633" s="24">
        <v>0</v>
      </c>
      <c r="H633" s="24">
        <v>0</v>
      </c>
      <c r="I633" s="24">
        <v>200</v>
      </c>
      <c r="J633" s="24">
        <v>15</v>
      </c>
      <c r="K633" s="24">
        <v>0</v>
      </c>
    </row>
    <row r="634" spans="1:11" x14ac:dyDescent="0.3">
      <c r="A634" s="24" t="s">
        <v>2111</v>
      </c>
      <c r="B634" s="24">
        <v>30</v>
      </c>
      <c r="C634" s="24" t="str">
        <f t="shared" si="9"/>
        <v>daria30</v>
      </c>
      <c r="D634" s="24">
        <v>215</v>
      </c>
      <c r="E634" s="24">
        <v>142</v>
      </c>
      <c r="F634" s="24">
        <v>4282</v>
      </c>
      <c r="G634" s="24">
        <v>0</v>
      </c>
      <c r="H634" s="24">
        <v>0</v>
      </c>
      <c r="I634" s="24">
        <v>200</v>
      </c>
      <c r="J634" s="24">
        <v>15</v>
      </c>
      <c r="K634" s="24">
        <v>0</v>
      </c>
    </row>
    <row r="635" spans="1:11" x14ac:dyDescent="0.3">
      <c r="A635" s="24" t="s">
        <v>2111</v>
      </c>
      <c r="B635" s="24">
        <v>31</v>
      </c>
      <c r="C635" s="24" t="str">
        <f t="shared" si="9"/>
        <v>daria31</v>
      </c>
      <c r="D635" s="24">
        <v>235</v>
      </c>
      <c r="E635" s="24">
        <v>156</v>
      </c>
      <c r="F635" s="24">
        <v>4647</v>
      </c>
      <c r="G635" s="24">
        <v>0</v>
      </c>
      <c r="H635" s="24">
        <v>0</v>
      </c>
      <c r="I635" s="24">
        <v>200</v>
      </c>
      <c r="J635" s="24">
        <v>15</v>
      </c>
      <c r="K635" s="24">
        <v>0</v>
      </c>
    </row>
    <row r="636" spans="1:11" x14ac:dyDescent="0.3">
      <c r="A636" s="24" t="s">
        <v>2111</v>
      </c>
      <c r="B636" s="24">
        <v>32</v>
      </c>
      <c r="C636" s="24" t="str">
        <f t="shared" si="9"/>
        <v>daria32</v>
      </c>
      <c r="D636" s="24">
        <v>238</v>
      </c>
      <c r="E636" s="24">
        <v>157</v>
      </c>
      <c r="F636" s="24">
        <v>4703</v>
      </c>
      <c r="G636" s="24">
        <v>0</v>
      </c>
      <c r="H636" s="24">
        <v>0</v>
      </c>
      <c r="I636" s="24">
        <v>200</v>
      </c>
      <c r="J636" s="24">
        <v>15</v>
      </c>
      <c r="K636" s="24">
        <v>0</v>
      </c>
    </row>
    <row r="637" spans="1:11" x14ac:dyDescent="0.3">
      <c r="A637" s="24" t="s">
        <v>2111</v>
      </c>
      <c r="B637" s="24">
        <v>33</v>
      </c>
      <c r="C637" s="24" t="str">
        <f t="shared" si="9"/>
        <v>daria33</v>
      </c>
      <c r="D637" s="24">
        <v>241</v>
      </c>
      <c r="E637" s="24">
        <v>159</v>
      </c>
      <c r="F637" s="24">
        <v>4759</v>
      </c>
      <c r="G637" s="24">
        <v>0</v>
      </c>
      <c r="H637" s="24">
        <v>0</v>
      </c>
      <c r="I637" s="24">
        <v>200</v>
      </c>
      <c r="J637" s="24">
        <v>15</v>
      </c>
      <c r="K637" s="24">
        <v>0</v>
      </c>
    </row>
    <row r="638" spans="1:11" x14ac:dyDescent="0.3">
      <c r="A638" s="24" t="s">
        <v>2111</v>
      </c>
      <c r="B638" s="24">
        <v>34</v>
      </c>
      <c r="C638" s="24" t="str">
        <f t="shared" si="9"/>
        <v>daria34</v>
      </c>
      <c r="D638" s="24">
        <v>244</v>
      </c>
      <c r="E638" s="24">
        <v>161</v>
      </c>
      <c r="F638" s="24">
        <v>4816</v>
      </c>
      <c r="G638" s="24">
        <v>0</v>
      </c>
      <c r="H638" s="24">
        <v>0</v>
      </c>
      <c r="I638" s="24">
        <v>200</v>
      </c>
      <c r="J638" s="24">
        <v>15</v>
      </c>
      <c r="K638" s="24">
        <v>0</v>
      </c>
    </row>
    <row r="639" spans="1:11" x14ac:dyDescent="0.3">
      <c r="A639" s="24" t="s">
        <v>2111</v>
      </c>
      <c r="B639" s="24">
        <v>35</v>
      </c>
      <c r="C639" s="24" t="str">
        <f t="shared" si="9"/>
        <v>daria35</v>
      </c>
      <c r="D639" s="24">
        <v>247</v>
      </c>
      <c r="E639" s="24">
        <v>163</v>
      </c>
      <c r="F639" s="24">
        <v>4873</v>
      </c>
      <c r="G639" s="24">
        <v>0</v>
      </c>
      <c r="H639" s="24">
        <v>0</v>
      </c>
      <c r="I639" s="24">
        <v>200</v>
      </c>
      <c r="J639" s="24">
        <v>15</v>
      </c>
      <c r="K639" s="24">
        <v>0</v>
      </c>
    </row>
    <row r="640" spans="1:11" x14ac:dyDescent="0.3">
      <c r="A640" s="24" t="s">
        <v>2111</v>
      </c>
      <c r="B640" s="24">
        <v>36</v>
      </c>
      <c r="C640" s="24" t="str">
        <f t="shared" si="9"/>
        <v>daria36</v>
      </c>
      <c r="D640" s="24">
        <v>250</v>
      </c>
      <c r="E640" s="24">
        <v>165</v>
      </c>
      <c r="F640" s="24">
        <v>4931</v>
      </c>
      <c r="G640" s="24">
        <v>0</v>
      </c>
      <c r="H640" s="24">
        <v>0</v>
      </c>
      <c r="I640" s="24">
        <v>200</v>
      </c>
      <c r="J640" s="24">
        <v>15</v>
      </c>
      <c r="K640" s="24">
        <v>0</v>
      </c>
    </row>
    <row r="641" spans="1:11" x14ac:dyDescent="0.3">
      <c r="A641" s="24" t="s">
        <v>2111</v>
      </c>
      <c r="B641" s="24">
        <v>37</v>
      </c>
      <c r="C641" s="24" t="str">
        <f t="shared" si="9"/>
        <v>daria37</v>
      </c>
      <c r="D641" s="24">
        <v>254</v>
      </c>
      <c r="E641" s="24">
        <v>168</v>
      </c>
      <c r="F641" s="24">
        <v>4990</v>
      </c>
      <c r="G641" s="24">
        <v>0</v>
      </c>
      <c r="H641" s="24">
        <v>0</v>
      </c>
      <c r="I641" s="24">
        <v>200</v>
      </c>
      <c r="J641" s="24">
        <v>15</v>
      </c>
      <c r="K641" s="24">
        <v>0</v>
      </c>
    </row>
    <row r="642" spans="1:11" x14ac:dyDescent="0.3">
      <c r="A642" s="24" t="s">
        <v>2111</v>
      </c>
      <c r="B642" s="24">
        <v>38</v>
      </c>
      <c r="C642" s="24" t="str">
        <f t="shared" si="9"/>
        <v>daria38</v>
      </c>
      <c r="D642" s="24">
        <v>257</v>
      </c>
      <c r="E642" s="24">
        <v>170</v>
      </c>
      <c r="F642" s="24">
        <v>5050</v>
      </c>
      <c r="G642" s="24">
        <v>0</v>
      </c>
      <c r="H642" s="24">
        <v>0</v>
      </c>
      <c r="I642" s="24">
        <v>200</v>
      </c>
      <c r="J642" s="24">
        <v>15</v>
      </c>
      <c r="K642" s="24">
        <v>0</v>
      </c>
    </row>
    <row r="643" spans="1:11" x14ac:dyDescent="0.3">
      <c r="A643" s="24" t="s">
        <v>2111</v>
      </c>
      <c r="B643" s="24">
        <v>39</v>
      </c>
      <c r="C643" s="24" t="str">
        <f t="shared" si="9"/>
        <v>daria39</v>
      </c>
      <c r="D643" s="24">
        <v>260</v>
      </c>
      <c r="E643" s="24">
        <v>172</v>
      </c>
      <c r="F643" s="24">
        <v>5110</v>
      </c>
      <c r="G643" s="24">
        <v>0</v>
      </c>
      <c r="H643" s="24">
        <v>0</v>
      </c>
      <c r="I643" s="24">
        <v>200</v>
      </c>
      <c r="J643" s="24">
        <v>15</v>
      </c>
      <c r="K643" s="24">
        <v>0</v>
      </c>
    </row>
    <row r="644" spans="1:11" x14ac:dyDescent="0.3">
      <c r="A644" s="24" t="s">
        <v>2111</v>
      </c>
      <c r="B644" s="24">
        <v>40</v>
      </c>
      <c r="C644" s="24" t="str">
        <f t="shared" si="9"/>
        <v>daria40</v>
      </c>
      <c r="D644" s="24">
        <v>263</v>
      </c>
      <c r="E644" s="24">
        <v>174</v>
      </c>
      <c r="F644" s="24">
        <v>5170</v>
      </c>
      <c r="G644" s="24">
        <v>0</v>
      </c>
      <c r="H644" s="24">
        <v>0</v>
      </c>
      <c r="I644" s="24">
        <v>200</v>
      </c>
      <c r="J644" s="24">
        <v>15</v>
      </c>
      <c r="K644" s="24">
        <v>0</v>
      </c>
    </row>
    <row r="645" spans="1:11" x14ac:dyDescent="0.3">
      <c r="A645" s="24" t="s">
        <v>2111</v>
      </c>
      <c r="B645" s="24">
        <v>41</v>
      </c>
      <c r="C645" s="24" t="str">
        <f t="shared" si="9"/>
        <v>daria41</v>
      </c>
      <c r="D645" s="24">
        <v>287</v>
      </c>
      <c r="E645" s="24">
        <v>190</v>
      </c>
      <c r="F645" s="24">
        <v>5672</v>
      </c>
      <c r="G645" s="24">
        <v>0</v>
      </c>
      <c r="H645" s="24">
        <v>0</v>
      </c>
      <c r="I645" s="24">
        <v>200</v>
      </c>
      <c r="J645" s="24">
        <v>15</v>
      </c>
      <c r="K645" s="24">
        <v>0</v>
      </c>
    </row>
    <row r="646" spans="1:11" x14ac:dyDescent="0.3">
      <c r="A646" s="24" t="s">
        <v>2111</v>
      </c>
      <c r="B646" s="24">
        <v>42</v>
      </c>
      <c r="C646" s="24" t="str">
        <f t="shared" ref="C646:C709" si="10">A646&amp;B646</f>
        <v>daria42</v>
      </c>
      <c r="D646" s="24">
        <v>291</v>
      </c>
      <c r="E646" s="24">
        <v>192</v>
      </c>
      <c r="F646" s="24">
        <v>5740</v>
      </c>
      <c r="G646" s="24">
        <v>0</v>
      </c>
      <c r="H646" s="24">
        <v>0</v>
      </c>
      <c r="I646" s="24">
        <v>200</v>
      </c>
      <c r="J646" s="24">
        <v>15</v>
      </c>
      <c r="K646" s="24">
        <v>0</v>
      </c>
    </row>
    <row r="647" spans="1:11" x14ac:dyDescent="0.3">
      <c r="A647" s="24" t="s">
        <v>2111</v>
      </c>
      <c r="B647" s="24">
        <v>43</v>
      </c>
      <c r="C647" s="24" t="str">
        <f t="shared" si="10"/>
        <v>daria43</v>
      </c>
      <c r="D647" s="24">
        <v>294</v>
      </c>
      <c r="E647" s="24">
        <v>195</v>
      </c>
      <c r="F647" s="24">
        <v>5808</v>
      </c>
      <c r="G647" s="24">
        <v>0</v>
      </c>
      <c r="H647" s="24">
        <v>0</v>
      </c>
      <c r="I647" s="24">
        <v>200</v>
      </c>
      <c r="J647" s="24">
        <v>15</v>
      </c>
      <c r="K647" s="24">
        <v>0</v>
      </c>
    </row>
    <row r="648" spans="1:11" x14ac:dyDescent="0.3">
      <c r="A648" s="24" t="s">
        <v>2111</v>
      </c>
      <c r="B648" s="24">
        <v>44</v>
      </c>
      <c r="C648" s="24" t="str">
        <f t="shared" si="10"/>
        <v>daria44</v>
      </c>
      <c r="D648" s="24">
        <v>298</v>
      </c>
      <c r="E648" s="24">
        <v>197</v>
      </c>
      <c r="F648" s="24">
        <v>5885</v>
      </c>
      <c r="G648" s="24">
        <v>0</v>
      </c>
      <c r="H648" s="24">
        <v>0</v>
      </c>
      <c r="I648" s="24">
        <v>200</v>
      </c>
      <c r="J648" s="24">
        <v>15</v>
      </c>
      <c r="K648" s="24">
        <v>0</v>
      </c>
    </row>
    <row r="649" spans="1:11" x14ac:dyDescent="0.3">
      <c r="A649" s="24" t="s">
        <v>2111</v>
      </c>
      <c r="B649" s="24">
        <v>45</v>
      </c>
      <c r="C649" s="24" t="str">
        <f t="shared" si="10"/>
        <v>daria45</v>
      </c>
      <c r="D649" s="24">
        <v>302</v>
      </c>
      <c r="E649" s="24">
        <v>199</v>
      </c>
      <c r="F649" s="24">
        <v>5959</v>
      </c>
      <c r="G649" s="24">
        <v>0</v>
      </c>
      <c r="H649" s="24">
        <v>0</v>
      </c>
      <c r="I649" s="24">
        <v>200</v>
      </c>
      <c r="J649" s="24">
        <v>15</v>
      </c>
      <c r="K649" s="24">
        <v>0</v>
      </c>
    </row>
    <row r="650" spans="1:11" x14ac:dyDescent="0.3">
      <c r="A650" s="24" t="s">
        <v>2111</v>
      </c>
      <c r="B650" s="24">
        <v>46</v>
      </c>
      <c r="C650" s="24" t="str">
        <f t="shared" si="10"/>
        <v>daria46</v>
      </c>
      <c r="D650" s="24">
        <v>305</v>
      </c>
      <c r="E650" s="24">
        <v>202</v>
      </c>
      <c r="F650" s="24">
        <v>6031</v>
      </c>
      <c r="G650" s="24">
        <v>0</v>
      </c>
      <c r="H650" s="24">
        <v>0</v>
      </c>
      <c r="I650" s="24">
        <v>200</v>
      </c>
      <c r="J650" s="24">
        <v>15</v>
      </c>
      <c r="K650" s="24">
        <v>0</v>
      </c>
    </row>
    <row r="651" spans="1:11" x14ac:dyDescent="0.3">
      <c r="A651" s="24" t="s">
        <v>2111</v>
      </c>
      <c r="B651" s="24">
        <v>47</v>
      </c>
      <c r="C651" s="24" t="str">
        <f t="shared" si="10"/>
        <v>daria47</v>
      </c>
      <c r="D651" s="24">
        <v>309</v>
      </c>
      <c r="E651" s="24">
        <v>204</v>
      </c>
      <c r="F651" s="24">
        <v>6107</v>
      </c>
      <c r="G651" s="24">
        <v>0</v>
      </c>
      <c r="H651" s="24">
        <v>0</v>
      </c>
      <c r="I651" s="24">
        <v>200</v>
      </c>
      <c r="J651" s="24">
        <v>15</v>
      </c>
      <c r="K651" s="24">
        <v>0</v>
      </c>
    </row>
    <row r="652" spans="1:11" x14ac:dyDescent="0.3">
      <c r="A652" s="24" t="s">
        <v>2111</v>
      </c>
      <c r="B652" s="24">
        <v>48</v>
      </c>
      <c r="C652" s="24" t="str">
        <f t="shared" si="10"/>
        <v>daria48</v>
      </c>
      <c r="D652" s="24">
        <v>313</v>
      </c>
      <c r="E652" s="24">
        <v>207</v>
      </c>
      <c r="F652" s="24">
        <v>6187</v>
      </c>
      <c r="G652" s="24">
        <v>0</v>
      </c>
      <c r="H652" s="24">
        <v>0</v>
      </c>
      <c r="I652" s="24">
        <v>200</v>
      </c>
      <c r="J652" s="24">
        <v>15</v>
      </c>
      <c r="K652" s="24">
        <v>0</v>
      </c>
    </row>
    <row r="653" spans="1:11" x14ac:dyDescent="0.3">
      <c r="A653" s="24" t="s">
        <v>2111</v>
      </c>
      <c r="B653" s="24">
        <v>49</v>
      </c>
      <c r="C653" s="24" t="str">
        <f t="shared" si="10"/>
        <v>daria49</v>
      </c>
      <c r="D653" s="24">
        <v>317</v>
      </c>
      <c r="E653" s="24">
        <v>209</v>
      </c>
      <c r="F653" s="24">
        <v>6261</v>
      </c>
      <c r="G653" s="24">
        <v>0</v>
      </c>
      <c r="H653" s="24">
        <v>0</v>
      </c>
      <c r="I653" s="24">
        <v>200</v>
      </c>
      <c r="J653" s="24">
        <v>15</v>
      </c>
      <c r="K653" s="24">
        <v>0</v>
      </c>
    </row>
    <row r="654" spans="1:11" x14ac:dyDescent="0.3">
      <c r="A654" s="24" t="s">
        <v>2111</v>
      </c>
      <c r="B654" s="24">
        <v>50</v>
      </c>
      <c r="C654" s="24" t="str">
        <f t="shared" si="10"/>
        <v>daria50</v>
      </c>
      <c r="D654" s="24">
        <v>320</v>
      </c>
      <c r="E654" s="24">
        <v>212</v>
      </c>
      <c r="F654" s="24">
        <v>6343</v>
      </c>
      <c r="G654" s="24">
        <v>0</v>
      </c>
      <c r="H654" s="24">
        <v>0</v>
      </c>
      <c r="I654" s="24">
        <v>200</v>
      </c>
      <c r="J654" s="24">
        <v>15</v>
      </c>
      <c r="K654" s="24">
        <v>0</v>
      </c>
    </row>
    <row r="655" spans="1:11" x14ac:dyDescent="0.3">
      <c r="A655" s="24" t="s">
        <v>2111</v>
      </c>
      <c r="B655" s="24">
        <v>51</v>
      </c>
      <c r="C655" s="24" t="str">
        <f t="shared" si="10"/>
        <v>daria51</v>
      </c>
      <c r="D655" s="24">
        <v>350</v>
      </c>
      <c r="E655" s="24">
        <v>231</v>
      </c>
      <c r="F655" s="24">
        <v>6904</v>
      </c>
      <c r="G655" s="24">
        <v>0</v>
      </c>
      <c r="H655" s="24">
        <v>0</v>
      </c>
      <c r="I655" s="24">
        <v>200</v>
      </c>
      <c r="J655" s="24">
        <v>15</v>
      </c>
      <c r="K655" s="24">
        <v>0</v>
      </c>
    </row>
    <row r="656" spans="1:11" x14ac:dyDescent="0.3">
      <c r="A656" s="24" t="s">
        <v>2111</v>
      </c>
      <c r="B656" s="24">
        <v>52</v>
      </c>
      <c r="C656" s="24" t="str">
        <f t="shared" si="10"/>
        <v>daria52</v>
      </c>
      <c r="D656" s="24">
        <v>354</v>
      </c>
      <c r="E656" s="24">
        <v>234</v>
      </c>
      <c r="F656" s="24">
        <v>6987</v>
      </c>
      <c r="G656" s="24">
        <v>0</v>
      </c>
      <c r="H656" s="24">
        <v>0</v>
      </c>
      <c r="I656" s="24">
        <v>200</v>
      </c>
      <c r="J656" s="24">
        <v>15</v>
      </c>
      <c r="K656" s="24">
        <v>0</v>
      </c>
    </row>
    <row r="657" spans="1:11" x14ac:dyDescent="0.3">
      <c r="A657" s="24" t="s">
        <v>2111</v>
      </c>
      <c r="B657" s="24">
        <v>53</v>
      </c>
      <c r="C657" s="24" t="str">
        <f t="shared" si="10"/>
        <v>daria53</v>
      </c>
      <c r="D657" s="24">
        <v>359</v>
      </c>
      <c r="E657" s="24">
        <v>237</v>
      </c>
      <c r="F657" s="24">
        <v>7076</v>
      </c>
      <c r="G657" s="24">
        <v>0</v>
      </c>
      <c r="H657" s="24">
        <v>0</v>
      </c>
      <c r="I657" s="24">
        <v>200</v>
      </c>
      <c r="J657" s="24">
        <v>15</v>
      </c>
      <c r="K657" s="24">
        <v>0</v>
      </c>
    </row>
    <row r="658" spans="1:11" x14ac:dyDescent="0.3">
      <c r="A658" s="24" t="s">
        <v>2111</v>
      </c>
      <c r="B658" s="24">
        <v>54</v>
      </c>
      <c r="C658" s="24" t="str">
        <f t="shared" si="10"/>
        <v>daria54</v>
      </c>
      <c r="D658" s="24">
        <v>363</v>
      </c>
      <c r="E658" s="24">
        <v>240</v>
      </c>
      <c r="F658" s="24">
        <v>7169</v>
      </c>
      <c r="G658" s="24">
        <v>0</v>
      </c>
      <c r="H658" s="24">
        <v>0</v>
      </c>
      <c r="I658" s="24">
        <v>200</v>
      </c>
      <c r="J658" s="24">
        <v>15</v>
      </c>
      <c r="K658" s="24">
        <v>0</v>
      </c>
    </row>
    <row r="659" spans="1:11" x14ac:dyDescent="0.3">
      <c r="A659" s="24" t="s">
        <v>2111</v>
      </c>
      <c r="B659" s="24">
        <v>55</v>
      </c>
      <c r="C659" s="24" t="str">
        <f t="shared" si="10"/>
        <v>daria55</v>
      </c>
      <c r="D659" s="24">
        <v>367</v>
      </c>
      <c r="E659" s="24">
        <v>243</v>
      </c>
      <c r="F659" s="24">
        <v>7255</v>
      </c>
      <c r="G659" s="24">
        <v>0</v>
      </c>
      <c r="H659" s="24">
        <v>0</v>
      </c>
      <c r="I659" s="24">
        <v>200</v>
      </c>
      <c r="J659" s="24">
        <v>15</v>
      </c>
      <c r="K659" s="24">
        <v>0</v>
      </c>
    </row>
    <row r="660" spans="1:11" x14ac:dyDescent="0.3">
      <c r="A660" s="24" t="s">
        <v>2111</v>
      </c>
      <c r="B660" s="24">
        <v>56</v>
      </c>
      <c r="C660" s="24" t="str">
        <f t="shared" si="10"/>
        <v>daria56</v>
      </c>
      <c r="D660" s="24">
        <v>372</v>
      </c>
      <c r="E660" s="24">
        <v>246</v>
      </c>
      <c r="F660" s="24">
        <v>7350</v>
      </c>
      <c r="G660" s="24">
        <v>0</v>
      </c>
      <c r="H660" s="24">
        <v>0</v>
      </c>
      <c r="I660" s="24">
        <v>200</v>
      </c>
      <c r="J660" s="24">
        <v>15</v>
      </c>
      <c r="K660" s="24">
        <v>0</v>
      </c>
    </row>
    <row r="661" spans="1:11" x14ac:dyDescent="0.3">
      <c r="A661" s="24" t="s">
        <v>2111</v>
      </c>
      <c r="B661" s="24">
        <v>57</v>
      </c>
      <c r="C661" s="24" t="str">
        <f t="shared" si="10"/>
        <v>daria57</v>
      </c>
      <c r="D661" s="24">
        <v>376</v>
      </c>
      <c r="E661" s="24">
        <v>249</v>
      </c>
      <c r="F661" s="24">
        <v>7444</v>
      </c>
      <c r="G661" s="24">
        <v>0</v>
      </c>
      <c r="H661" s="24">
        <v>0</v>
      </c>
      <c r="I661" s="24">
        <v>200</v>
      </c>
      <c r="J661" s="24">
        <v>15</v>
      </c>
      <c r="K661" s="24">
        <v>0</v>
      </c>
    </row>
    <row r="662" spans="1:11" x14ac:dyDescent="0.3">
      <c r="A662" s="24" t="s">
        <v>2111</v>
      </c>
      <c r="B662" s="24">
        <v>58</v>
      </c>
      <c r="C662" s="24" t="str">
        <f t="shared" si="10"/>
        <v>daria58</v>
      </c>
      <c r="D662" s="24">
        <v>381</v>
      </c>
      <c r="E662" s="24">
        <v>252</v>
      </c>
      <c r="F662" s="24">
        <v>7533</v>
      </c>
      <c r="G662" s="24">
        <v>0</v>
      </c>
      <c r="H662" s="24">
        <v>0</v>
      </c>
      <c r="I662" s="24">
        <v>200</v>
      </c>
      <c r="J662" s="24">
        <v>15</v>
      </c>
      <c r="K662" s="24">
        <v>0</v>
      </c>
    </row>
    <row r="663" spans="1:11" x14ac:dyDescent="0.3">
      <c r="A663" s="24" t="s">
        <v>2111</v>
      </c>
      <c r="B663" s="24">
        <v>59</v>
      </c>
      <c r="C663" s="24" t="str">
        <f t="shared" si="10"/>
        <v>daria59</v>
      </c>
      <c r="D663" s="24">
        <v>385</v>
      </c>
      <c r="E663" s="24">
        <v>255</v>
      </c>
      <c r="F663" s="24">
        <v>7629</v>
      </c>
      <c r="G663" s="24">
        <v>0</v>
      </c>
      <c r="H663" s="24">
        <v>0</v>
      </c>
      <c r="I663" s="24">
        <v>200</v>
      </c>
      <c r="J663" s="24">
        <v>15</v>
      </c>
      <c r="K663" s="24">
        <v>0</v>
      </c>
    </row>
    <row r="664" spans="1:11" x14ac:dyDescent="0.3">
      <c r="A664" s="24" t="s">
        <v>2111</v>
      </c>
      <c r="B664" s="24">
        <v>60</v>
      </c>
      <c r="C664" s="24" t="str">
        <f t="shared" si="10"/>
        <v>daria60</v>
      </c>
      <c r="D664" s="24">
        <v>390</v>
      </c>
      <c r="E664" s="24">
        <v>258</v>
      </c>
      <c r="F664" s="24">
        <v>7729</v>
      </c>
      <c r="G664" s="24">
        <v>0</v>
      </c>
      <c r="H664" s="24">
        <v>0</v>
      </c>
      <c r="I664" s="24">
        <v>200</v>
      </c>
      <c r="J664" s="24">
        <v>15</v>
      </c>
      <c r="K664" s="24">
        <v>0</v>
      </c>
    </row>
    <row r="665" spans="1:11" x14ac:dyDescent="0.3">
      <c r="A665" s="24" t="s">
        <v>2111</v>
      </c>
      <c r="B665" s="24">
        <v>61</v>
      </c>
      <c r="C665" s="24" t="str">
        <f t="shared" si="10"/>
        <v>daria61</v>
      </c>
      <c r="D665" s="24">
        <v>426</v>
      </c>
      <c r="E665" s="24">
        <v>281</v>
      </c>
      <c r="F665" s="24">
        <v>8504</v>
      </c>
      <c r="G665" s="24">
        <v>0</v>
      </c>
      <c r="H665" s="24">
        <v>0</v>
      </c>
      <c r="I665" s="24">
        <v>200</v>
      </c>
      <c r="J665" s="24">
        <v>15</v>
      </c>
      <c r="K665" s="24">
        <v>0</v>
      </c>
    </row>
    <row r="666" spans="1:11" x14ac:dyDescent="0.3">
      <c r="A666" s="24" t="s">
        <v>2111</v>
      </c>
      <c r="B666" s="24">
        <v>62</v>
      </c>
      <c r="C666" s="24" t="str">
        <f t="shared" si="10"/>
        <v>daria62</v>
      </c>
      <c r="D666" s="24">
        <v>431</v>
      </c>
      <c r="E666" s="24">
        <v>285</v>
      </c>
      <c r="F666" s="24">
        <v>8616</v>
      </c>
      <c r="G666" s="24">
        <v>0</v>
      </c>
      <c r="H666" s="24">
        <v>0</v>
      </c>
      <c r="I666" s="24">
        <v>200</v>
      </c>
      <c r="J666" s="24">
        <v>15</v>
      </c>
      <c r="K666" s="24">
        <v>0</v>
      </c>
    </row>
    <row r="667" spans="1:11" x14ac:dyDescent="0.3">
      <c r="A667" s="24" t="s">
        <v>2111</v>
      </c>
      <c r="B667" s="24">
        <v>63</v>
      </c>
      <c r="C667" s="24" t="str">
        <f t="shared" si="10"/>
        <v>daria63</v>
      </c>
      <c r="D667" s="24">
        <v>436</v>
      </c>
      <c r="E667" s="24">
        <v>288</v>
      </c>
      <c r="F667" s="24">
        <v>8742</v>
      </c>
      <c r="G667" s="24">
        <v>0</v>
      </c>
      <c r="H667" s="24">
        <v>0</v>
      </c>
      <c r="I667" s="24">
        <v>200</v>
      </c>
      <c r="J667" s="24">
        <v>15</v>
      </c>
      <c r="K667" s="24">
        <v>0</v>
      </c>
    </row>
    <row r="668" spans="1:11" x14ac:dyDescent="0.3">
      <c r="A668" s="24" t="s">
        <v>2111</v>
      </c>
      <c r="B668" s="24">
        <v>64</v>
      </c>
      <c r="C668" s="24" t="str">
        <f t="shared" si="10"/>
        <v>daria64</v>
      </c>
      <c r="D668" s="24">
        <v>441</v>
      </c>
      <c r="E668" s="24">
        <v>292</v>
      </c>
      <c r="F668" s="24">
        <v>8847</v>
      </c>
      <c r="G668" s="24">
        <v>0</v>
      </c>
      <c r="H668" s="24">
        <v>0</v>
      </c>
      <c r="I668" s="24">
        <v>200</v>
      </c>
      <c r="J668" s="24">
        <v>15</v>
      </c>
      <c r="K668" s="24">
        <v>0</v>
      </c>
    </row>
    <row r="669" spans="1:11" x14ac:dyDescent="0.3">
      <c r="A669" s="24" t="s">
        <v>2111</v>
      </c>
      <c r="B669" s="24">
        <v>65</v>
      </c>
      <c r="C669" s="24" t="str">
        <f t="shared" si="10"/>
        <v>daria65</v>
      </c>
      <c r="D669" s="24">
        <v>446</v>
      </c>
      <c r="E669" s="24">
        <v>295</v>
      </c>
      <c r="F669" s="24">
        <v>8964</v>
      </c>
      <c r="G669" s="24">
        <v>0</v>
      </c>
      <c r="H669" s="24">
        <v>0</v>
      </c>
      <c r="I669" s="24">
        <v>200</v>
      </c>
      <c r="J669" s="24">
        <v>15</v>
      </c>
      <c r="K669" s="24">
        <v>0</v>
      </c>
    </row>
    <row r="670" spans="1:11" x14ac:dyDescent="0.3">
      <c r="A670" s="24" t="s">
        <v>2111</v>
      </c>
      <c r="B670" s="24">
        <v>66</v>
      </c>
      <c r="C670" s="24" t="str">
        <f t="shared" si="10"/>
        <v>daria66</v>
      </c>
      <c r="D670" s="24">
        <v>452</v>
      </c>
      <c r="E670" s="24">
        <v>299</v>
      </c>
      <c r="F670" s="24">
        <v>9082</v>
      </c>
      <c r="G670" s="24">
        <v>0</v>
      </c>
      <c r="H670" s="24">
        <v>0</v>
      </c>
      <c r="I670" s="24">
        <v>200</v>
      </c>
      <c r="J670" s="24">
        <v>15</v>
      </c>
      <c r="K670" s="24">
        <v>0</v>
      </c>
    </row>
    <row r="671" spans="1:11" x14ac:dyDescent="0.3">
      <c r="A671" s="24" t="s">
        <v>2111</v>
      </c>
      <c r="B671" s="24">
        <v>67</v>
      </c>
      <c r="C671" s="24" t="str">
        <f t="shared" si="10"/>
        <v>daria67</v>
      </c>
      <c r="D671" s="24">
        <v>457</v>
      </c>
      <c r="E671" s="24">
        <v>302</v>
      </c>
      <c r="F671" s="24">
        <v>9209</v>
      </c>
      <c r="G671" s="24">
        <v>0</v>
      </c>
      <c r="H671" s="24">
        <v>0</v>
      </c>
      <c r="I671" s="24">
        <v>200</v>
      </c>
      <c r="J671" s="24">
        <v>15</v>
      </c>
      <c r="K671" s="24">
        <v>0</v>
      </c>
    </row>
    <row r="672" spans="1:11" x14ac:dyDescent="0.3">
      <c r="A672" s="24" t="s">
        <v>2111</v>
      </c>
      <c r="B672" s="24">
        <v>68</v>
      </c>
      <c r="C672" s="24" t="str">
        <f t="shared" si="10"/>
        <v>daria68</v>
      </c>
      <c r="D672" s="24">
        <v>462</v>
      </c>
      <c r="E672" s="24">
        <v>306</v>
      </c>
      <c r="F672" s="24">
        <v>9319</v>
      </c>
      <c r="G672" s="24">
        <v>0</v>
      </c>
      <c r="H672" s="24">
        <v>0</v>
      </c>
      <c r="I672" s="24">
        <v>200</v>
      </c>
      <c r="J672" s="24">
        <v>15</v>
      </c>
      <c r="K672" s="24">
        <v>0</v>
      </c>
    </row>
    <row r="673" spans="1:11" x14ac:dyDescent="0.3">
      <c r="A673" s="24" t="s">
        <v>2111</v>
      </c>
      <c r="B673" s="24">
        <v>69</v>
      </c>
      <c r="C673" s="24" t="str">
        <f t="shared" si="10"/>
        <v>daria69</v>
      </c>
      <c r="D673" s="24">
        <v>468</v>
      </c>
      <c r="E673" s="24">
        <v>309</v>
      </c>
      <c r="F673" s="24">
        <v>9442</v>
      </c>
      <c r="G673" s="24">
        <v>0</v>
      </c>
      <c r="H673" s="24">
        <v>0</v>
      </c>
      <c r="I673" s="24">
        <v>200</v>
      </c>
      <c r="J673" s="24">
        <v>15</v>
      </c>
      <c r="K673" s="24">
        <v>0</v>
      </c>
    </row>
    <row r="674" spans="1:11" x14ac:dyDescent="0.3">
      <c r="A674" s="24" t="s">
        <v>2111</v>
      </c>
      <c r="B674" s="24">
        <v>70</v>
      </c>
      <c r="C674" s="24" t="str">
        <f t="shared" si="10"/>
        <v>daria70</v>
      </c>
      <c r="D674" s="24">
        <v>473</v>
      </c>
      <c r="E674" s="24">
        <v>313</v>
      </c>
      <c r="F674" s="24">
        <v>9555</v>
      </c>
      <c r="G674" s="24">
        <v>0</v>
      </c>
      <c r="H674" s="24">
        <v>0</v>
      </c>
      <c r="I674" s="24">
        <v>200</v>
      </c>
      <c r="J674" s="24">
        <v>15</v>
      </c>
      <c r="K674" s="24">
        <v>0</v>
      </c>
    </row>
    <row r="675" spans="1:11" x14ac:dyDescent="0.3">
      <c r="A675" s="24" t="s">
        <v>2111</v>
      </c>
      <c r="B675" s="24">
        <v>71</v>
      </c>
      <c r="C675" s="24" t="str">
        <f t="shared" si="10"/>
        <v>daria71</v>
      </c>
      <c r="D675" s="24">
        <v>517</v>
      </c>
      <c r="E675" s="24">
        <v>342</v>
      </c>
      <c r="F675" s="24">
        <v>10426</v>
      </c>
      <c r="G675" s="24">
        <v>0</v>
      </c>
      <c r="H675" s="24">
        <v>0</v>
      </c>
      <c r="I675" s="24">
        <v>200</v>
      </c>
      <c r="J675" s="24">
        <v>15</v>
      </c>
      <c r="K675" s="24">
        <v>0</v>
      </c>
    </row>
    <row r="676" spans="1:11" x14ac:dyDescent="0.3">
      <c r="A676" s="24" t="s">
        <v>2111</v>
      </c>
      <c r="B676" s="24">
        <v>72</v>
      </c>
      <c r="C676" s="24" t="str">
        <f t="shared" si="10"/>
        <v>daria72</v>
      </c>
      <c r="D676" s="24">
        <v>523</v>
      </c>
      <c r="E676" s="24">
        <v>346</v>
      </c>
      <c r="F676" s="24">
        <v>10551</v>
      </c>
      <c r="G676" s="24">
        <v>0</v>
      </c>
      <c r="H676" s="24">
        <v>0</v>
      </c>
      <c r="I676" s="24">
        <v>200</v>
      </c>
      <c r="J676" s="24">
        <v>15</v>
      </c>
      <c r="K676" s="24">
        <v>0</v>
      </c>
    </row>
    <row r="677" spans="1:11" x14ac:dyDescent="0.3">
      <c r="A677" s="24" t="s">
        <v>2111</v>
      </c>
      <c r="B677" s="24">
        <v>73</v>
      </c>
      <c r="C677" s="24" t="str">
        <f t="shared" si="10"/>
        <v>daria73</v>
      </c>
      <c r="D677" s="24">
        <v>529</v>
      </c>
      <c r="E677" s="24">
        <v>350</v>
      </c>
      <c r="F677" s="24">
        <v>10698</v>
      </c>
      <c r="G677" s="24">
        <v>0</v>
      </c>
      <c r="H677" s="24">
        <v>0</v>
      </c>
      <c r="I677" s="24">
        <v>200</v>
      </c>
      <c r="J677" s="24">
        <v>15</v>
      </c>
      <c r="K677" s="24">
        <v>0</v>
      </c>
    </row>
    <row r="678" spans="1:11" x14ac:dyDescent="0.3">
      <c r="A678" s="24" t="s">
        <v>2111</v>
      </c>
      <c r="B678" s="24">
        <v>74</v>
      </c>
      <c r="C678" s="24" t="str">
        <f t="shared" si="10"/>
        <v>daria74</v>
      </c>
      <c r="D678" s="24">
        <v>535</v>
      </c>
      <c r="E678" s="24">
        <v>354</v>
      </c>
      <c r="F678" s="24">
        <v>10826</v>
      </c>
      <c r="G678" s="24">
        <v>0</v>
      </c>
      <c r="H678" s="24">
        <v>0</v>
      </c>
      <c r="I678" s="24">
        <v>200</v>
      </c>
      <c r="J678" s="24">
        <v>15</v>
      </c>
      <c r="K678" s="24">
        <v>0</v>
      </c>
    </row>
    <row r="679" spans="1:11" x14ac:dyDescent="0.3">
      <c r="A679" s="24" t="s">
        <v>2111</v>
      </c>
      <c r="B679" s="24">
        <v>75</v>
      </c>
      <c r="C679" s="24" t="str">
        <f t="shared" si="10"/>
        <v>daria75</v>
      </c>
      <c r="D679" s="24">
        <v>542</v>
      </c>
      <c r="E679" s="24">
        <v>358</v>
      </c>
      <c r="F679" s="24">
        <v>10970</v>
      </c>
      <c r="G679" s="24">
        <v>0</v>
      </c>
      <c r="H679" s="24">
        <v>0</v>
      </c>
      <c r="I679" s="24">
        <v>200</v>
      </c>
      <c r="J679" s="24">
        <v>15</v>
      </c>
      <c r="K679" s="24">
        <v>0</v>
      </c>
    </row>
    <row r="680" spans="1:11" x14ac:dyDescent="0.3">
      <c r="A680" s="24" t="s">
        <v>2111</v>
      </c>
      <c r="B680" s="24">
        <v>76</v>
      </c>
      <c r="C680" s="24" t="str">
        <f t="shared" si="10"/>
        <v>daria76</v>
      </c>
      <c r="D680" s="24">
        <v>548</v>
      </c>
      <c r="E680" s="24">
        <v>362</v>
      </c>
      <c r="F680" s="24">
        <v>11101</v>
      </c>
      <c r="G680" s="24">
        <v>0</v>
      </c>
      <c r="H680" s="24">
        <v>0</v>
      </c>
      <c r="I680" s="24">
        <v>200</v>
      </c>
      <c r="J680" s="24">
        <v>15</v>
      </c>
      <c r="K680" s="24">
        <v>0</v>
      </c>
    </row>
    <row r="681" spans="1:11" x14ac:dyDescent="0.3">
      <c r="A681" s="24" t="s">
        <v>2111</v>
      </c>
      <c r="B681" s="24">
        <v>77</v>
      </c>
      <c r="C681" s="24" t="str">
        <f t="shared" si="10"/>
        <v>daria77</v>
      </c>
      <c r="D681" s="24">
        <v>554</v>
      </c>
      <c r="E681" s="24">
        <v>366</v>
      </c>
      <c r="F681" s="24">
        <v>11255</v>
      </c>
      <c r="G681" s="24">
        <v>0</v>
      </c>
      <c r="H681" s="24">
        <v>0</v>
      </c>
      <c r="I681" s="24">
        <v>200</v>
      </c>
      <c r="J681" s="24">
        <v>15</v>
      </c>
      <c r="K681" s="24">
        <v>0</v>
      </c>
    </row>
    <row r="682" spans="1:11" x14ac:dyDescent="0.3">
      <c r="A682" s="24" t="s">
        <v>2111</v>
      </c>
      <c r="B682" s="24">
        <v>78</v>
      </c>
      <c r="C682" s="24" t="str">
        <f t="shared" si="10"/>
        <v>daria78</v>
      </c>
      <c r="D682" s="24">
        <v>561</v>
      </c>
      <c r="E682" s="24">
        <v>371</v>
      </c>
      <c r="F682" s="24">
        <v>11390</v>
      </c>
      <c r="G682" s="24">
        <v>0</v>
      </c>
      <c r="H682" s="24">
        <v>0</v>
      </c>
      <c r="I682" s="24">
        <v>200</v>
      </c>
      <c r="J682" s="24">
        <v>15</v>
      </c>
      <c r="K682" s="24">
        <v>0</v>
      </c>
    </row>
    <row r="683" spans="1:11" x14ac:dyDescent="0.3">
      <c r="A683" s="24" t="s">
        <v>2111</v>
      </c>
      <c r="B683" s="24">
        <v>79</v>
      </c>
      <c r="C683" s="24" t="str">
        <f t="shared" si="10"/>
        <v>daria79</v>
      </c>
      <c r="D683" s="24">
        <v>567</v>
      </c>
      <c r="E683" s="24">
        <v>375</v>
      </c>
      <c r="F683" s="24">
        <v>11541</v>
      </c>
      <c r="G683" s="24">
        <v>0</v>
      </c>
      <c r="H683" s="24">
        <v>0</v>
      </c>
      <c r="I683" s="24">
        <v>200</v>
      </c>
      <c r="J683" s="24">
        <v>15</v>
      </c>
      <c r="K683" s="24">
        <v>0</v>
      </c>
    </row>
    <row r="684" spans="1:11" x14ac:dyDescent="0.3">
      <c r="A684" s="24" t="s">
        <v>2111</v>
      </c>
      <c r="B684" s="24">
        <v>80</v>
      </c>
      <c r="C684" s="24" t="str">
        <f t="shared" si="10"/>
        <v>daria80</v>
      </c>
      <c r="D684" s="24">
        <v>574</v>
      </c>
      <c r="E684" s="24">
        <v>379</v>
      </c>
      <c r="F684" s="24">
        <v>11678</v>
      </c>
      <c r="G684" s="24">
        <v>0</v>
      </c>
      <c r="H684" s="24">
        <v>0</v>
      </c>
      <c r="I684" s="24">
        <v>200</v>
      </c>
      <c r="J684" s="24">
        <v>15</v>
      </c>
      <c r="K684" s="24">
        <v>0</v>
      </c>
    </row>
    <row r="685" spans="1:11" x14ac:dyDescent="0.3">
      <c r="A685" s="24" t="s">
        <v>2111</v>
      </c>
      <c r="B685" s="24">
        <v>81</v>
      </c>
      <c r="C685" s="24" t="str">
        <f t="shared" si="10"/>
        <v>daria81</v>
      </c>
      <c r="D685" s="24">
        <v>627</v>
      </c>
      <c r="E685" s="24">
        <v>414</v>
      </c>
      <c r="F685" s="24">
        <v>12906</v>
      </c>
      <c r="G685" s="24">
        <v>0</v>
      </c>
      <c r="H685" s="24">
        <v>0</v>
      </c>
      <c r="I685" s="24">
        <v>200</v>
      </c>
      <c r="J685" s="24">
        <v>15</v>
      </c>
      <c r="K685" s="24">
        <v>0</v>
      </c>
    </row>
    <row r="686" spans="1:11" x14ac:dyDescent="0.3">
      <c r="A686" s="24" t="s">
        <v>2111</v>
      </c>
      <c r="B686" s="24">
        <v>82</v>
      </c>
      <c r="C686" s="24" t="str">
        <f t="shared" si="10"/>
        <v>daria82</v>
      </c>
      <c r="D686" s="24">
        <v>634</v>
      </c>
      <c r="E686" s="24">
        <v>419</v>
      </c>
      <c r="F686" s="24">
        <v>13060</v>
      </c>
      <c r="G686" s="24">
        <v>0</v>
      </c>
      <c r="H686" s="24">
        <v>0</v>
      </c>
      <c r="I686" s="24">
        <v>200</v>
      </c>
      <c r="J686" s="24">
        <v>15</v>
      </c>
      <c r="K686" s="24">
        <v>0</v>
      </c>
    </row>
    <row r="687" spans="1:11" x14ac:dyDescent="0.3">
      <c r="A687" s="24" t="s">
        <v>2111</v>
      </c>
      <c r="B687" s="24">
        <v>83</v>
      </c>
      <c r="C687" s="24" t="str">
        <f t="shared" si="10"/>
        <v>daria83</v>
      </c>
      <c r="D687" s="24">
        <v>641</v>
      </c>
      <c r="E687" s="24">
        <v>424</v>
      </c>
      <c r="F687" s="24">
        <v>13242</v>
      </c>
      <c r="G687" s="24">
        <v>0</v>
      </c>
      <c r="H687" s="24">
        <v>0</v>
      </c>
      <c r="I687" s="24">
        <v>200</v>
      </c>
      <c r="J687" s="24">
        <v>15</v>
      </c>
      <c r="K687" s="24">
        <v>0</v>
      </c>
    </row>
    <row r="688" spans="1:11" x14ac:dyDescent="0.3">
      <c r="A688" s="24" t="s">
        <v>2111</v>
      </c>
      <c r="B688" s="24">
        <v>84</v>
      </c>
      <c r="C688" s="24" t="str">
        <f t="shared" si="10"/>
        <v>daria84</v>
      </c>
      <c r="D688" s="24">
        <v>649</v>
      </c>
      <c r="E688" s="24">
        <v>429</v>
      </c>
      <c r="F688" s="24">
        <v>13400</v>
      </c>
      <c r="G688" s="24">
        <v>0</v>
      </c>
      <c r="H688" s="24">
        <v>0</v>
      </c>
      <c r="I688" s="24">
        <v>200</v>
      </c>
      <c r="J688" s="24">
        <v>15</v>
      </c>
      <c r="K688" s="24">
        <v>0</v>
      </c>
    </row>
    <row r="689" spans="1:11" x14ac:dyDescent="0.3">
      <c r="A689" s="24" t="s">
        <v>2111</v>
      </c>
      <c r="B689" s="24">
        <v>85</v>
      </c>
      <c r="C689" s="24" t="str">
        <f t="shared" si="10"/>
        <v>daria85</v>
      </c>
      <c r="D689" s="24">
        <v>656</v>
      </c>
      <c r="E689" s="24">
        <v>434</v>
      </c>
      <c r="F689" s="24">
        <v>13589</v>
      </c>
      <c r="G689" s="24">
        <v>0</v>
      </c>
      <c r="H689" s="24">
        <v>0</v>
      </c>
      <c r="I689" s="24">
        <v>200</v>
      </c>
      <c r="J689" s="24">
        <v>15</v>
      </c>
      <c r="K689" s="24">
        <v>0</v>
      </c>
    </row>
    <row r="690" spans="1:11" x14ac:dyDescent="0.3">
      <c r="A690" s="24" t="s">
        <v>2111</v>
      </c>
      <c r="B690" s="24">
        <v>86</v>
      </c>
      <c r="C690" s="24" t="str">
        <f t="shared" si="10"/>
        <v>daria86</v>
      </c>
      <c r="D690" s="24">
        <v>664</v>
      </c>
      <c r="E690" s="24">
        <v>439</v>
      </c>
      <c r="F690" s="24">
        <v>13752</v>
      </c>
      <c r="G690" s="24">
        <v>0</v>
      </c>
      <c r="H690" s="24">
        <v>0</v>
      </c>
      <c r="I690" s="24">
        <v>200</v>
      </c>
      <c r="J690" s="24">
        <v>15</v>
      </c>
      <c r="K690" s="24">
        <v>0</v>
      </c>
    </row>
    <row r="691" spans="1:11" x14ac:dyDescent="0.3">
      <c r="A691" s="24" t="s">
        <v>2111</v>
      </c>
      <c r="B691" s="24">
        <v>87</v>
      </c>
      <c r="C691" s="24" t="str">
        <f t="shared" si="10"/>
        <v>daria87</v>
      </c>
      <c r="D691" s="24">
        <v>672</v>
      </c>
      <c r="E691" s="24">
        <v>444</v>
      </c>
      <c r="F691" s="24">
        <v>13916</v>
      </c>
      <c r="G691" s="24">
        <v>0</v>
      </c>
      <c r="H691" s="24">
        <v>0</v>
      </c>
      <c r="I691" s="24">
        <v>200</v>
      </c>
      <c r="J691" s="24">
        <v>15</v>
      </c>
      <c r="K691" s="24">
        <v>0</v>
      </c>
    </row>
    <row r="692" spans="1:11" x14ac:dyDescent="0.3">
      <c r="A692" s="24" t="s">
        <v>2111</v>
      </c>
      <c r="B692" s="24">
        <v>88</v>
      </c>
      <c r="C692" s="24" t="str">
        <f t="shared" si="10"/>
        <v>daria88</v>
      </c>
      <c r="D692" s="24">
        <v>679</v>
      </c>
      <c r="E692" s="24">
        <v>449</v>
      </c>
      <c r="F692" s="24">
        <v>14082</v>
      </c>
      <c r="G692" s="24">
        <v>0</v>
      </c>
      <c r="H692" s="24">
        <v>0</v>
      </c>
      <c r="I692" s="24">
        <v>200</v>
      </c>
      <c r="J692" s="24">
        <v>15</v>
      </c>
      <c r="K692" s="24">
        <v>0</v>
      </c>
    </row>
    <row r="693" spans="1:11" x14ac:dyDescent="0.3">
      <c r="A693" s="24" t="s">
        <v>2111</v>
      </c>
      <c r="B693" s="24">
        <v>89</v>
      </c>
      <c r="C693" s="24" t="str">
        <f t="shared" si="10"/>
        <v>daria89</v>
      </c>
      <c r="D693" s="24">
        <v>687</v>
      </c>
      <c r="E693" s="24">
        <v>454</v>
      </c>
      <c r="F693" s="24">
        <v>14296</v>
      </c>
      <c r="G693" s="24">
        <v>0</v>
      </c>
      <c r="H693" s="24">
        <v>0</v>
      </c>
      <c r="I693" s="24">
        <v>200</v>
      </c>
      <c r="J693" s="24">
        <v>15</v>
      </c>
      <c r="K693" s="24">
        <v>0</v>
      </c>
    </row>
    <row r="694" spans="1:11" x14ac:dyDescent="0.3">
      <c r="A694" s="24" t="s">
        <v>2111</v>
      </c>
      <c r="B694" s="24">
        <v>90</v>
      </c>
      <c r="C694" s="24" t="str">
        <f t="shared" si="10"/>
        <v>daria90</v>
      </c>
      <c r="D694" s="24">
        <v>695</v>
      </c>
      <c r="E694" s="24">
        <v>460</v>
      </c>
      <c r="F694" s="24">
        <v>14467</v>
      </c>
      <c r="G694" s="24">
        <v>0</v>
      </c>
      <c r="H694" s="24">
        <v>0</v>
      </c>
      <c r="I694" s="24">
        <v>200</v>
      </c>
      <c r="J694" s="24">
        <v>15</v>
      </c>
      <c r="K694" s="24">
        <v>0</v>
      </c>
    </row>
    <row r="695" spans="1:11" x14ac:dyDescent="0.3">
      <c r="A695" s="24" t="s">
        <v>2111</v>
      </c>
      <c r="B695" s="24">
        <v>91</v>
      </c>
      <c r="C695" s="24" t="str">
        <f t="shared" si="10"/>
        <v>daria91</v>
      </c>
      <c r="D695" s="24">
        <v>759</v>
      </c>
      <c r="E695" s="24">
        <v>502</v>
      </c>
      <c r="F695" s="24">
        <v>15769</v>
      </c>
      <c r="G695" s="24">
        <v>0</v>
      </c>
      <c r="H695" s="24">
        <v>0</v>
      </c>
      <c r="I695" s="24">
        <v>200</v>
      </c>
      <c r="J695" s="24">
        <v>15</v>
      </c>
      <c r="K695" s="24">
        <v>0</v>
      </c>
    </row>
    <row r="696" spans="1:11" x14ac:dyDescent="0.3">
      <c r="A696" s="24" t="s">
        <v>2111</v>
      </c>
      <c r="B696" s="24">
        <v>92</v>
      </c>
      <c r="C696" s="24" t="str">
        <f t="shared" si="10"/>
        <v>daria92</v>
      </c>
      <c r="D696" s="24">
        <v>767</v>
      </c>
      <c r="E696" s="24">
        <v>507</v>
      </c>
      <c r="F696" s="24">
        <v>15958</v>
      </c>
      <c r="G696" s="24">
        <v>0</v>
      </c>
      <c r="H696" s="24">
        <v>0</v>
      </c>
      <c r="I696" s="24">
        <v>200</v>
      </c>
      <c r="J696" s="24">
        <v>15</v>
      </c>
      <c r="K696" s="24">
        <v>0</v>
      </c>
    </row>
    <row r="697" spans="1:11" x14ac:dyDescent="0.3">
      <c r="A697" s="24" t="s">
        <v>2111</v>
      </c>
      <c r="B697" s="24">
        <v>93</v>
      </c>
      <c r="C697" s="24" t="str">
        <f t="shared" si="10"/>
        <v>daria93</v>
      </c>
      <c r="D697" s="24">
        <v>776</v>
      </c>
      <c r="E697" s="24">
        <v>513</v>
      </c>
      <c r="F697" s="24">
        <v>16201</v>
      </c>
      <c r="G697" s="24">
        <v>0</v>
      </c>
      <c r="H697" s="24">
        <v>0</v>
      </c>
      <c r="I697" s="24">
        <v>200</v>
      </c>
      <c r="J697" s="24">
        <v>15</v>
      </c>
      <c r="K697" s="24">
        <v>0</v>
      </c>
    </row>
    <row r="698" spans="1:11" x14ac:dyDescent="0.3">
      <c r="A698" s="24" t="s">
        <v>2111</v>
      </c>
      <c r="B698" s="24">
        <v>94</v>
      </c>
      <c r="C698" s="24" t="str">
        <f t="shared" si="10"/>
        <v>daria94</v>
      </c>
      <c r="D698" s="24">
        <v>785</v>
      </c>
      <c r="E698" s="24">
        <v>519</v>
      </c>
      <c r="F698" s="24">
        <v>16394</v>
      </c>
      <c r="G698" s="24">
        <v>0</v>
      </c>
      <c r="H698" s="24">
        <v>0</v>
      </c>
      <c r="I698" s="24">
        <v>200</v>
      </c>
      <c r="J698" s="24">
        <v>15</v>
      </c>
      <c r="K698" s="24">
        <v>0</v>
      </c>
    </row>
    <row r="699" spans="1:11" x14ac:dyDescent="0.3">
      <c r="A699" s="24" t="s">
        <v>2111</v>
      </c>
      <c r="B699" s="24">
        <v>95</v>
      </c>
      <c r="C699" s="24" t="str">
        <f t="shared" si="10"/>
        <v>daria95</v>
      </c>
      <c r="D699" s="24">
        <v>794</v>
      </c>
      <c r="E699" s="24">
        <v>525</v>
      </c>
      <c r="F699" s="24">
        <v>16590</v>
      </c>
      <c r="G699" s="24">
        <v>0</v>
      </c>
      <c r="H699" s="24">
        <v>0</v>
      </c>
      <c r="I699" s="24">
        <v>200</v>
      </c>
      <c r="J699" s="24">
        <v>15</v>
      </c>
      <c r="K699" s="24">
        <v>0</v>
      </c>
    </row>
    <row r="700" spans="1:11" x14ac:dyDescent="0.3">
      <c r="A700" s="24" t="s">
        <v>2111</v>
      </c>
      <c r="B700" s="24">
        <v>96</v>
      </c>
      <c r="C700" s="24" t="str">
        <f t="shared" si="10"/>
        <v>daria96</v>
      </c>
      <c r="D700" s="24">
        <v>803</v>
      </c>
      <c r="E700" s="24">
        <v>531</v>
      </c>
      <c r="F700" s="24">
        <v>16787</v>
      </c>
      <c r="G700" s="24">
        <v>0</v>
      </c>
      <c r="H700" s="24">
        <v>0</v>
      </c>
      <c r="I700" s="24">
        <v>200</v>
      </c>
      <c r="J700" s="24">
        <v>15</v>
      </c>
      <c r="K700" s="24">
        <v>0</v>
      </c>
    </row>
    <row r="701" spans="1:11" x14ac:dyDescent="0.3">
      <c r="A701" s="24" t="s">
        <v>2111</v>
      </c>
      <c r="B701" s="24">
        <v>97</v>
      </c>
      <c r="C701" s="24" t="str">
        <f t="shared" si="10"/>
        <v>daria97</v>
      </c>
      <c r="D701" s="24">
        <v>813</v>
      </c>
      <c r="E701" s="24">
        <v>537</v>
      </c>
      <c r="F701" s="24">
        <v>17043</v>
      </c>
      <c r="G701" s="24">
        <v>0</v>
      </c>
      <c r="H701" s="24">
        <v>0</v>
      </c>
      <c r="I701" s="24">
        <v>200</v>
      </c>
      <c r="J701" s="24">
        <v>15</v>
      </c>
      <c r="K701" s="24">
        <v>0</v>
      </c>
    </row>
    <row r="702" spans="1:11" x14ac:dyDescent="0.3">
      <c r="A702" s="24" t="s">
        <v>2111</v>
      </c>
      <c r="B702" s="24">
        <v>98</v>
      </c>
      <c r="C702" s="24" t="str">
        <f t="shared" si="10"/>
        <v>daria98</v>
      </c>
      <c r="D702" s="24">
        <v>822</v>
      </c>
      <c r="E702" s="24">
        <v>543</v>
      </c>
      <c r="F702" s="24">
        <v>17246</v>
      </c>
      <c r="G702" s="24">
        <v>0</v>
      </c>
      <c r="H702" s="24">
        <v>0</v>
      </c>
      <c r="I702" s="24">
        <v>200</v>
      </c>
      <c r="J702" s="24">
        <v>15</v>
      </c>
      <c r="K702" s="24">
        <v>0</v>
      </c>
    </row>
    <row r="703" spans="1:11" x14ac:dyDescent="0.3">
      <c r="A703" s="24" t="s">
        <v>2111</v>
      </c>
      <c r="B703" s="24">
        <v>99</v>
      </c>
      <c r="C703" s="24" t="str">
        <f t="shared" si="10"/>
        <v>daria99</v>
      </c>
      <c r="D703" s="24">
        <v>831</v>
      </c>
      <c r="E703" s="24">
        <v>550</v>
      </c>
      <c r="F703" s="24">
        <v>17451</v>
      </c>
      <c r="G703" s="24">
        <v>0</v>
      </c>
      <c r="H703" s="24">
        <v>0</v>
      </c>
      <c r="I703" s="24">
        <v>200</v>
      </c>
      <c r="J703" s="24">
        <v>15</v>
      </c>
      <c r="K703" s="24">
        <v>0</v>
      </c>
    </row>
    <row r="704" spans="1:11" x14ac:dyDescent="0.3">
      <c r="A704" s="24" t="s">
        <v>2111</v>
      </c>
      <c r="B704" s="24">
        <v>100</v>
      </c>
      <c r="C704" s="24" t="str">
        <f t="shared" si="10"/>
        <v>daria100</v>
      </c>
      <c r="D704" s="24">
        <v>841</v>
      </c>
      <c r="E704" s="24">
        <v>556</v>
      </c>
      <c r="F704" s="24">
        <v>17659</v>
      </c>
      <c r="G704" s="24">
        <v>0</v>
      </c>
      <c r="H704" s="24">
        <v>0</v>
      </c>
      <c r="I704" s="24">
        <v>200</v>
      </c>
      <c r="J704" s="24">
        <v>15</v>
      </c>
      <c r="K704" s="24">
        <v>0</v>
      </c>
    </row>
    <row r="705" spans="1:11" x14ac:dyDescent="0.3">
      <c r="A705" s="24" t="s">
        <v>2111</v>
      </c>
      <c r="B705" s="24">
        <v>101</v>
      </c>
      <c r="C705" s="24" t="str">
        <f t="shared" si="10"/>
        <v>daria101</v>
      </c>
      <c r="D705" s="24">
        <v>918</v>
      </c>
      <c r="E705" s="24">
        <v>607</v>
      </c>
      <c r="F705" s="24">
        <v>19555</v>
      </c>
      <c r="G705" s="24">
        <v>0</v>
      </c>
      <c r="H705" s="24">
        <v>0</v>
      </c>
      <c r="I705" s="24">
        <v>200</v>
      </c>
      <c r="J705" s="24">
        <v>15</v>
      </c>
      <c r="K705" s="24">
        <v>0</v>
      </c>
    </row>
    <row r="706" spans="1:11" x14ac:dyDescent="0.3">
      <c r="A706" s="24" t="s">
        <v>2111</v>
      </c>
      <c r="B706" s="24">
        <v>102</v>
      </c>
      <c r="C706" s="24" t="str">
        <f t="shared" si="10"/>
        <v>daria102</v>
      </c>
      <c r="D706" s="24">
        <v>928</v>
      </c>
      <c r="E706" s="24">
        <v>614</v>
      </c>
      <c r="F706" s="24">
        <v>19787</v>
      </c>
      <c r="G706" s="24">
        <v>0</v>
      </c>
      <c r="H706" s="24">
        <v>0</v>
      </c>
      <c r="I706" s="24">
        <v>200</v>
      </c>
      <c r="J706" s="24">
        <v>15</v>
      </c>
      <c r="K706" s="24">
        <v>0</v>
      </c>
    </row>
    <row r="707" spans="1:11" x14ac:dyDescent="0.3">
      <c r="A707" s="24" t="s">
        <v>2111</v>
      </c>
      <c r="B707" s="24">
        <v>103</v>
      </c>
      <c r="C707" s="24" t="str">
        <f t="shared" si="10"/>
        <v>daria103</v>
      </c>
      <c r="D707" s="24">
        <v>939</v>
      </c>
      <c r="E707" s="24">
        <v>621</v>
      </c>
      <c r="F707" s="24">
        <v>20023</v>
      </c>
      <c r="G707" s="24">
        <v>0</v>
      </c>
      <c r="H707" s="24">
        <v>0</v>
      </c>
      <c r="I707" s="24">
        <v>200</v>
      </c>
      <c r="J707" s="24">
        <v>15</v>
      </c>
      <c r="K707" s="24">
        <v>0</v>
      </c>
    </row>
    <row r="708" spans="1:11" x14ac:dyDescent="0.3">
      <c r="A708" s="24" t="s">
        <v>2111</v>
      </c>
      <c r="B708" s="24">
        <v>104</v>
      </c>
      <c r="C708" s="24" t="str">
        <f t="shared" si="10"/>
        <v>daria104</v>
      </c>
      <c r="D708" s="24">
        <v>949</v>
      </c>
      <c r="E708" s="24">
        <v>628</v>
      </c>
      <c r="F708" s="24">
        <v>20261</v>
      </c>
      <c r="G708" s="24">
        <v>0</v>
      </c>
      <c r="H708" s="24">
        <v>0</v>
      </c>
      <c r="I708" s="24">
        <v>200</v>
      </c>
      <c r="J708" s="24">
        <v>15</v>
      </c>
      <c r="K708" s="24">
        <v>0</v>
      </c>
    </row>
    <row r="709" spans="1:11" x14ac:dyDescent="0.3">
      <c r="A709" s="24" t="s">
        <v>2111</v>
      </c>
      <c r="B709" s="24">
        <v>105</v>
      </c>
      <c r="C709" s="24" t="str">
        <f t="shared" si="10"/>
        <v>daria105</v>
      </c>
      <c r="D709" s="24">
        <v>960</v>
      </c>
      <c r="E709" s="24">
        <v>635</v>
      </c>
      <c r="F709" s="24">
        <v>20570</v>
      </c>
      <c r="G709" s="24">
        <v>0</v>
      </c>
      <c r="H709" s="24">
        <v>0</v>
      </c>
      <c r="I709" s="24">
        <v>200</v>
      </c>
      <c r="J709" s="24">
        <v>15</v>
      </c>
      <c r="K709" s="24">
        <v>0</v>
      </c>
    </row>
    <row r="710" spans="1:11" x14ac:dyDescent="0.3">
      <c r="A710" s="24" t="s">
        <v>2111</v>
      </c>
      <c r="B710" s="24">
        <v>106</v>
      </c>
      <c r="C710" s="24" t="str">
        <f t="shared" ref="C710:C773" si="11">A710&amp;B710</f>
        <v>daria106</v>
      </c>
      <c r="D710" s="24">
        <v>971</v>
      </c>
      <c r="E710" s="24">
        <v>642</v>
      </c>
      <c r="F710" s="24">
        <v>20815</v>
      </c>
      <c r="G710" s="24">
        <v>0</v>
      </c>
      <c r="H710" s="24">
        <v>0</v>
      </c>
      <c r="I710" s="24">
        <v>200</v>
      </c>
      <c r="J710" s="24">
        <v>15</v>
      </c>
      <c r="K710" s="24">
        <v>0</v>
      </c>
    </row>
    <row r="711" spans="1:11" x14ac:dyDescent="0.3">
      <c r="A711" s="24" t="s">
        <v>2111</v>
      </c>
      <c r="B711" s="24">
        <v>107</v>
      </c>
      <c r="C711" s="24" t="str">
        <f t="shared" si="11"/>
        <v>daria107</v>
      </c>
      <c r="D711" s="24">
        <v>982</v>
      </c>
      <c r="E711" s="24">
        <v>649</v>
      </c>
      <c r="F711" s="24">
        <v>21062</v>
      </c>
      <c r="G711" s="24">
        <v>0</v>
      </c>
      <c r="H711" s="24">
        <v>0</v>
      </c>
      <c r="I711" s="24">
        <v>200</v>
      </c>
      <c r="J711" s="24">
        <v>15</v>
      </c>
      <c r="K711" s="24">
        <v>0</v>
      </c>
    </row>
    <row r="712" spans="1:11" x14ac:dyDescent="0.3">
      <c r="A712" s="24" t="s">
        <v>2111</v>
      </c>
      <c r="B712" s="24">
        <v>108</v>
      </c>
      <c r="C712" s="24" t="str">
        <f t="shared" si="11"/>
        <v>daria108</v>
      </c>
      <c r="D712" s="24">
        <v>993</v>
      </c>
      <c r="E712" s="24">
        <v>657</v>
      </c>
      <c r="F712" s="24">
        <v>21312</v>
      </c>
      <c r="G712" s="24">
        <v>0</v>
      </c>
      <c r="H712" s="24">
        <v>0</v>
      </c>
      <c r="I712" s="24">
        <v>200</v>
      </c>
      <c r="J712" s="24">
        <v>15</v>
      </c>
      <c r="K712" s="24">
        <v>0</v>
      </c>
    </row>
    <row r="713" spans="1:11" x14ac:dyDescent="0.3">
      <c r="A713" s="24" t="s">
        <v>2111</v>
      </c>
      <c r="B713" s="24">
        <v>109</v>
      </c>
      <c r="C713" s="24" t="str">
        <f t="shared" si="11"/>
        <v>daria109</v>
      </c>
      <c r="D713" s="24">
        <v>1004</v>
      </c>
      <c r="E713" s="24">
        <v>664</v>
      </c>
      <c r="F713" s="24">
        <v>21637</v>
      </c>
      <c r="G713" s="24">
        <v>0</v>
      </c>
      <c r="H713" s="24">
        <v>0</v>
      </c>
      <c r="I713" s="24">
        <v>200</v>
      </c>
      <c r="J713" s="24">
        <v>15</v>
      </c>
      <c r="K713" s="24">
        <v>0</v>
      </c>
    </row>
    <row r="714" spans="1:11" x14ac:dyDescent="0.3">
      <c r="A714" s="24" t="s">
        <v>2111</v>
      </c>
      <c r="B714" s="24">
        <v>110</v>
      </c>
      <c r="C714" s="24" t="str">
        <f t="shared" si="11"/>
        <v>daria110</v>
      </c>
      <c r="D714" s="24">
        <v>1016</v>
      </c>
      <c r="E714" s="24">
        <v>672</v>
      </c>
      <c r="F714" s="24">
        <v>21893</v>
      </c>
      <c r="G714" s="24">
        <v>0</v>
      </c>
      <c r="H714" s="24">
        <v>0</v>
      </c>
      <c r="I714" s="24">
        <v>200</v>
      </c>
      <c r="J714" s="24">
        <v>15</v>
      </c>
      <c r="K714" s="24">
        <v>0</v>
      </c>
    </row>
    <row r="715" spans="1:11" x14ac:dyDescent="0.3">
      <c r="A715" s="24" t="s">
        <v>2111</v>
      </c>
      <c r="B715" s="24">
        <v>111</v>
      </c>
      <c r="C715" s="24" t="str">
        <f t="shared" si="11"/>
        <v>daria111</v>
      </c>
      <c r="D715" s="24">
        <v>1027</v>
      </c>
      <c r="E715" s="24">
        <v>679</v>
      </c>
      <c r="F715" s="24">
        <v>22153</v>
      </c>
      <c r="G715" s="24">
        <v>0</v>
      </c>
      <c r="H715" s="24">
        <v>0</v>
      </c>
      <c r="I715" s="24">
        <v>200</v>
      </c>
      <c r="J715" s="24">
        <v>15</v>
      </c>
      <c r="K715" s="24">
        <v>0</v>
      </c>
    </row>
    <row r="716" spans="1:11" x14ac:dyDescent="0.3">
      <c r="A716" s="24" t="s">
        <v>2111</v>
      </c>
      <c r="B716" s="24">
        <v>112</v>
      </c>
      <c r="C716" s="24" t="str">
        <f t="shared" si="11"/>
        <v>daria112</v>
      </c>
      <c r="D716" s="24">
        <v>1039</v>
      </c>
      <c r="E716" s="24">
        <v>687</v>
      </c>
      <c r="F716" s="24">
        <v>22415</v>
      </c>
      <c r="G716" s="24">
        <v>0</v>
      </c>
      <c r="H716" s="24">
        <v>0</v>
      </c>
      <c r="I716" s="24">
        <v>200</v>
      </c>
      <c r="J716" s="24">
        <v>15</v>
      </c>
      <c r="K716" s="24">
        <v>0</v>
      </c>
    </row>
    <row r="717" spans="1:11" x14ac:dyDescent="0.3">
      <c r="A717" s="24" t="s">
        <v>2111</v>
      </c>
      <c r="B717" s="24">
        <v>113</v>
      </c>
      <c r="C717" s="24" t="str">
        <f t="shared" si="11"/>
        <v>daria113</v>
      </c>
      <c r="D717" s="24">
        <v>1051</v>
      </c>
      <c r="E717" s="24">
        <v>695</v>
      </c>
      <c r="F717" s="24">
        <v>22732</v>
      </c>
      <c r="G717" s="24">
        <v>0</v>
      </c>
      <c r="H717" s="24">
        <v>0</v>
      </c>
      <c r="I717" s="24">
        <v>200</v>
      </c>
      <c r="J717" s="24">
        <v>15</v>
      </c>
      <c r="K717" s="24">
        <v>0</v>
      </c>
    </row>
    <row r="718" spans="1:11" x14ac:dyDescent="0.3">
      <c r="A718" s="24" t="s">
        <v>2111</v>
      </c>
      <c r="B718" s="24">
        <v>114</v>
      </c>
      <c r="C718" s="24" t="str">
        <f t="shared" si="11"/>
        <v>daria114</v>
      </c>
      <c r="D718" s="24">
        <v>1063</v>
      </c>
      <c r="E718" s="24">
        <v>703</v>
      </c>
      <c r="F718" s="24">
        <v>23001</v>
      </c>
      <c r="G718" s="24">
        <v>0</v>
      </c>
      <c r="H718" s="24">
        <v>0</v>
      </c>
      <c r="I718" s="24">
        <v>200</v>
      </c>
      <c r="J718" s="24">
        <v>15</v>
      </c>
      <c r="K718" s="24">
        <v>0</v>
      </c>
    </row>
    <row r="719" spans="1:11" x14ac:dyDescent="0.3">
      <c r="A719" s="24" t="s">
        <v>2111</v>
      </c>
      <c r="B719" s="24">
        <v>115</v>
      </c>
      <c r="C719" s="24" t="str">
        <f t="shared" si="11"/>
        <v>daria115</v>
      </c>
      <c r="D719" s="24">
        <v>1074</v>
      </c>
      <c r="E719" s="24">
        <v>711</v>
      </c>
      <c r="F719" s="24">
        <v>23273</v>
      </c>
      <c r="G719" s="24">
        <v>0</v>
      </c>
      <c r="H719" s="24">
        <v>0</v>
      </c>
      <c r="I719" s="24">
        <v>200</v>
      </c>
      <c r="J719" s="24">
        <v>15</v>
      </c>
      <c r="K719" s="24">
        <v>0</v>
      </c>
    </row>
    <row r="720" spans="1:11" x14ac:dyDescent="0.3">
      <c r="A720" s="24" t="s">
        <v>2111</v>
      </c>
      <c r="B720" s="24">
        <v>116</v>
      </c>
      <c r="C720" s="24" t="str">
        <f t="shared" si="11"/>
        <v>daria116</v>
      </c>
      <c r="D720" s="24">
        <v>1087</v>
      </c>
      <c r="E720" s="24">
        <v>719</v>
      </c>
      <c r="F720" s="24">
        <v>23548</v>
      </c>
      <c r="G720" s="24">
        <v>0</v>
      </c>
      <c r="H720" s="24">
        <v>0</v>
      </c>
      <c r="I720" s="24">
        <v>200</v>
      </c>
      <c r="J720" s="24">
        <v>15</v>
      </c>
      <c r="K720" s="24">
        <v>0</v>
      </c>
    </row>
    <row r="721" spans="1:11" x14ac:dyDescent="0.3">
      <c r="A721" s="24" t="s">
        <v>2111</v>
      </c>
      <c r="B721" s="24">
        <v>117</v>
      </c>
      <c r="C721" s="24" t="str">
        <f t="shared" si="11"/>
        <v>daria117</v>
      </c>
      <c r="D721" s="24">
        <v>1099</v>
      </c>
      <c r="E721" s="24">
        <v>727</v>
      </c>
      <c r="F721" s="24">
        <v>23907</v>
      </c>
      <c r="G721" s="24">
        <v>0</v>
      </c>
      <c r="H721" s="24">
        <v>0</v>
      </c>
      <c r="I721" s="24">
        <v>200</v>
      </c>
      <c r="J721" s="24">
        <v>15</v>
      </c>
      <c r="K721" s="24">
        <v>0</v>
      </c>
    </row>
    <row r="722" spans="1:11" x14ac:dyDescent="0.3">
      <c r="A722" s="24" t="s">
        <v>2111</v>
      </c>
      <c r="B722" s="24">
        <v>118</v>
      </c>
      <c r="C722" s="24" t="str">
        <f t="shared" si="11"/>
        <v>daria118</v>
      </c>
      <c r="D722" s="24">
        <v>1111</v>
      </c>
      <c r="E722" s="24">
        <v>735</v>
      </c>
      <c r="F722" s="24">
        <v>24189</v>
      </c>
      <c r="G722" s="24">
        <v>0</v>
      </c>
      <c r="H722" s="24">
        <v>0</v>
      </c>
      <c r="I722" s="24">
        <v>200</v>
      </c>
      <c r="J722" s="24">
        <v>15</v>
      </c>
      <c r="K722" s="24">
        <v>0</v>
      </c>
    </row>
    <row r="723" spans="1:11" x14ac:dyDescent="0.3">
      <c r="A723" s="24" t="s">
        <v>2111</v>
      </c>
      <c r="B723" s="24">
        <v>119</v>
      </c>
      <c r="C723" s="24" t="str">
        <f t="shared" si="11"/>
        <v>daria119</v>
      </c>
      <c r="D723" s="24">
        <v>1124</v>
      </c>
      <c r="E723" s="24">
        <v>743</v>
      </c>
      <c r="F723" s="24">
        <v>24475</v>
      </c>
      <c r="G723" s="24">
        <v>0</v>
      </c>
      <c r="H723" s="24">
        <v>0</v>
      </c>
      <c r="I723" s="24">
        <v>200</v>
      </c>
      <c r="J723" s="24">
        <v>15</v>
      </c>
      <c r="K723" s="24">
        <v>0</v>
      </c>
    </row>
    <row r="724" spans="1:11" x14ac:dyDescent="0.3">
      <c r="A724" s="24" t="s">
        <v>2111</v>
      </c>
      <c r="B724" s="24">
        <v>120</v>
      </c>
      <c r="C724" s="24" t="str">
        <f t="shared" si="11"/>
        <v>daria120</v>
      </c>
      <c r="D724" s="24">
        <v>1136</v>
      </c>
      <c r="E724" s="24">
        <v>751</v>
      </c>
      <c r="F724" s="24">
        <v>24764</v>
      </c>
      <c r="G724" s="24">
        <v>0</v>
      </c>
      <c r="H724" s="24">
        <v>0</v>
      </c>
      <c r="I724" s="24">
        <v>200</v>
      </c>
      <c r="J724" s="24">
        <v>15</v>
      </c>
      <c r="K724" s="24">
        <v>0</v>
      </c>
    </row>
    <row r="725" spans="1:11" x14ac:dyDescent="0.3">
      <c r="A725" s="24" t="s">
        <v>2111</v>
      </c>
      <c r="B725" s="24">
        <v>121</v>
      </c>
      <c r="C725" s="24" t="str">
        <f t="shared" si="11"/>
        <v>daria121</v>
      </c>
      <c r="D725" s="24">
        <v>1240</v>
      </c>
      <c r="E725" s="24">
        <v>820</v>
      </c>
      <c r="F725" s="24">
        <v>27361</v>
      </c>
      <c r="G725" s="24">
        <v>0</v>
      </c>
      <c r="H725" s="24">
        <v>0</v>
      </c>
      <c r="I725" s="24">
        <v>200</v>
      </c>
      <c r="J725" s="24">
        <v>15</v>
      </c>
      <c r="K725" s="24">
        <v>0</v>
      </c>
    </row>
    <row r="726" spans="1:11" x14ac:dyDescent="0.3">
      <c r="A726" s="24" t="s">
        <v>2111</v>
      </c>
      <c r="B726" s="24">
        <v>122</v>
      </c>
      <c r="C726" s="24" t="str">
        <f t="shared" si="11"/>
        <v>daria122</v>
      </c>
      <c r="D726" s="24">
        <v>1254</v>
      </c>
      <c r="E726" s="24">
        <v>829</v>
      </c>
      <c r="F726" s="24">
        <v>27684</v>
      </c>
      <c r="G726" s="24">
        <v>0</v>
      </c>
      <c r="H726" s="24">
        <v>0</v>
      </c>
      <c r="I726" s="24">
        <v>200</v>
      </c>
      <c r="J726" s="24">
        <v>15</v>
      </c>
      <c r="K726" s="24">
        <v>0</v>
      </c>
    </row>
    <row r="727" spans="1:11" x14ac:dyDescent="0.3">
      <c r="A727" s="24" t="s">
        <v>2111</v>
      </c>
      <c r="B727" s="24">
        <v>123</v>
      </c>
      <c r="C727" s="24" t="str">
        <f t="shared" si="11"/>
        <v>daria123</v>
      </c>
      <c r="D727" s="24">
        <v>1268</v>
      </c>
      <c r="E727" s="24">
        <v>838</v>
      </c>
      <c r="F727" s="24">
        <v>28011</v>
      </c>
      <c r="G727" s="24">
        <v>0</v>
      </c>
      <c r="H727" s="24">
        <v>0</v>
      </c>
      <c r="I727" s="24">
        <v>200</v>
      </c>
      <c r="J727" s="24">
        <v>15</v>
      </c>
      <c r="K727" s="24">
        <v>0</v>
      </c>
    </row>
    <row r="728" spans="1:11" x14ac:dyDescent="0.3">
      <c r="A728" s="24" t="s">
        <v>2111</v>
      </c>
      <c r="B728" s="24">
        <v>124</v>
      </c>
      <c r="C728" s="24" t="str">
        <f t="shared" si="11"/>
        <v>daria124</v>
      </c>
      <c r="D728" s="24">
        <v>1282</v>
      </c>
      <c r="E728" s="24">
        <v>848</v>
      </c>
      <c r="F728" s="24">
        <v>28373</v>
      </c>
      <c r="G728" s="24">
        <v>0</v>
      </c>
      <c r="H728" s="24">
        <v>0</v>
      </c>
      <c r="I728" s="24">
        <v>200</v>
      </c>
      <c r="J728" s="24">
        <v>15</v>
      </c>
      <c r="K728" s="24">
        <v>0</v>
      </c>
    </row>
    <row r="729" spans="1:11" x14ac:dyDescent="0.3">
      <c r="A729" s="24" t="s">
        <v>2111</v>
      </c>
      <c r="B729" s="24">
        <v>125</v>
      </c>
      <c r="C729" s="24" t="str">
        <f t="shared" si="11"/>
        <v>daria125</v>
      </c>
      <c r="D729" s="24">
        <v>1296</v>
      </c>
      <c r="E729" s="24">
        <v>857</v>
      </c>
      <c r="F729" s="24">
        <v>28825</v>
      </c>
      <c r="G729" s="24">
        <v>0</v>
      </c>
      <c r="H729" s="24">
        <v>0</v>
      </c>
      <c r="I729" s="24">
        <v>200</v>
      </c>
      <c r="J729" s="24">
        <v>15</v>
      </c>
      <c r="K729" s="24">
        <v>0</v>
      </c>
    </row>
    <row r="730" spans="1:11" x14ac:dyDescent="0.3">
      <c r="A730" s="24" t="s">
        <v>2111</v>
      </c>
      <c r="B730" s="24">
        <v>126</v>
      </c>
      <c r="C730" s="24" t="str">
        <f t="shared" si="11"/>
        <v>daria126</v>
      </c>
      <c r="D730" s="24">
        <v>1311</v>
      </c>
      <c r="E730" s="24">
        <v>867</v>
      </c>
      <c r="F730" s="24">
        <v>29165</v>
      </c>
      <c r="G730" s="24">
        <v>0</v>
      </c>
      <c r="H730" s="24">
        <v>0</v>
      </c>
      <c r="I730" s="24">
        <v>200</v>
      </c>
      <c r="J730" s="24">
        <v>15</v>
      </c>
      <c r="K730" s="24">
        <v>0</v>
      </c>
    </row>
    <row r="731" spans="1:11" x14ac:dyDescent="0.3">
      <c r="A731" s="24" t="s">
        <v>2111</v>
      </c>
      <c r="B731" s="24">
        <v>127</v>
      </c>
      <c r="C731" s="24" t="str">
        <f t="shared" si="11"/>
        <v>daria127</v>
      </c>
      <c r="D731" s="24">
        <v>1325</v>
      </c>
      <c r="E731" s="24">
        <v>876</v>
      </c>
      <c r="F731" s="24">
        <v>29530</v>
      </c>
      <c r="G731" s="24">
        <v>0</v>
      </c>
      <c r="H731" s="24">
        <v>0</v>
      </c>
      <c r="I731" s="24">
        <v>200</v>
      </c>
      <c r="J731" s="24">
        <v>15</v>
      </c>
      <c r="K731" s="24">
        <v>0</v>
      </c>
    </row>
    <row r="732" spans="1:11" x14ac:dyDescent="0.3">
      <c r="A732" s="24" t="s">
        <v>2111</v>
      </c>
      <c r="B732" s="24">
        <v>128</v>
      </c>
      <c r="C732" s="24" t="str">
        <f t="shared" si="11"/>
        <v>daria128</v>
      </c>
      <c r="D732" s="24">
        <v>1340</v>
      </c>
      <c r="E732" s="24">
        <v>886</v>
      </c>
      <c r="F732" s="24">
        <v>29911</v>
      </c>
      <c r="G732" s="24">
        <v>0</v>
      </c>
      <c r="H732" s="24">
        <v>0</v>
      </c>
      <c r="I732" s="24">
        <v>200</v>
      </c>
      <c r="J732" s="24">
        <v>15</v>
      </c>
      <c r="K732" s="24">
        <v>0</v>
      </c>
    </row>
    <row r="733" spans="1:11" x14ac:dyDescent="0.3">
      <c r="A733" s="24" t="s">
        <v>2111</v>
      </c>
      <c r="B733" s="24">
        <v>129</v>
      </c>
      <c r="C733" s="24" t="str">
        <f t="shared" si="11"/>
        <v>daria129</v>
      </c>
      <c r="D733" s="24">
        <v>1355</v>
      </c>
      <c r="E733" s="24">
        <v>896</v>
      </c>
      <c r="F733" s="24">
        <v>30264</v>
      </c>
      <c r="G733" s="24">
        <v>0</v>
      </c>
      <c r="H733" s="24">
        <v>0</v>
      </c>
      <c r="I733" s="24">
        <v>200</v>
      </c>
      <c r="J733" s="24">
        <v>15</v>
      </c>
      <c r="K733" s="24">
        <v>0</v>
      </c>
    </row>
    <row r="734" spans="1:11" x14ac:dyDescent="0.3">
      <c r="A734" s="24" t="s">
        <v>2111</v>
      </c>
      <c r="B734" s="24">
        <v>130</v>
      </c>
      <c r="C734" s="24" t="str">
        <f t="shared" si="11"/>
        <v>daria130</v>
      </c>
      <c r="D734" s="24">
        <v>1370</v>
      </c>
      <c r="E734" s="24">
        <v>906</v>
      </c>
      <c r="F734" s="24">
        <v>30654</v>
      </c>
      <c r="G734" s="24">
        <v>0</v>
      </c>
      <c r="H734" s="24">
        <v>0</v>
      </c>
      <c r="I734" s="24">
        <v>200</v>
      </c>
      <c r="J734" s="24">
        <v>15</v>
      </c>
      <c r="K734" s="24">
        <v>0</v>
      </c>
    </row>
    <row r="735" spans="1:11" x14ac:dyDescent="0.3">
      <c r="A735" s="24" t="s">
        <v>2111</v>
      </c>
      <c r="B735" s="24">
        <v>131</v>
      </c>
      <c r="C735" s="24" t="str">
        <f t="shared" si="11"/>
        <v>daria131</v>
      </c>
      <c r="D735" s="24">
        <v>1385</v>
      </c>
      <c r="E735" s="24">
        <v>916</v>
      </c>
      <c r="F735" s="24">
        <v>31038</v>
      </c>
      <c r="G735" s="24">
        <v>0</v>
      </c>
      <c r="H735" s="24">
        <v>0</v>
      </c>
      <c r="I735" s="24">
        <v>200</v>
      </c>
      <c r="J735" s="24">
        <v>15</v>
      </c>
      <c r="K735" s="24">
        <v>0</v>
      </c>
    </row>
    <row r="736" spans="1:11" x14ac:dyDescent="0.3">
      <c r="A736" s="24" t="s">
        <v>2111</v>
      </c>
      <c r="B736" s="24">
        <v>132</v>
      </c>
      <c r="C736" s="24" t="str">
        <f t="shared" si="11"/>
        <v>daria132</v>
      </c>
      <c r="D736" s="24">
        <v>1401</v>
      </c>
      <c r="E736" s="24">
        <v>926</v>
      </c>
      <c r="F736" s="24">
        <v>31403</v>
      </c>
      <c r="G736" s="24">
        <v>0</v>
      </c>
      <c r="H736" s="24">
        <v>0</v>
      </c>
      <c r="I736" s="24">
        <v>200</v>
      </c>
      <c r="J736" s="24">
        <v>15</v>
      </c>
      <c r="K736" s="24">
        <v>0</v>
      </c>
    </row>
    <row r="737" spans="1:11" x14ac:dyDescent="0.3">
      <c r="A737" s="24" t="s">
        <v>2111</v>
      </c>
      <c r="B737" s="24">
        <v>133</v>
      </c>
      <c r="C737" s="24" t="str">
        <f t="shared" si="11"/>
        <v>daria133</v>
      </c>
      <c r="D737" s="24">
        <v>1416</v>
      </c>
      <c r="E737" s="24">
        <v>937</v>
      </c>
      <c r="F737" s="24">
        <v>31796</v>
      </c>
      <c r="G737" s="24">
        <v>0</v>
      </c>
      <c r="H737" s="24">
        <v>0</v>
      </c>
      <c r="I737" s="24">
        <v>200</v>
      </c>
      <c r="J737" s="24">
        <v>15</v>
      </c>
      <c r="K737" s="24">
        <v>0</v>
      </c>
    </row>
    <row r="738" spans="1:11" x14ac:dyDescent="0.3">
      <c r="A738" s="24" t="s">
        <v>2111</v>
      </c>
      <c r="B738" s="24">
        <v>134</v>
      </c>
      <c r="C738" s="24" t="str">
        <f t="shared" si="11"/>
        <v>daria134</v>
      </c>
      <c r="D738" s="24">
        <v>1432</v>
      </c>
      <c r="E738" s="24">
        <v>947</v>
      </c>
      <c r="F738" s="24">
        <v>32205</v>
      </c>
      <c r="G738" s="24">
        <v>0</v>
      </c>
      <c r="H738" s="24">
        <v>0</v>
      </c>
      <c r="I738" s="24">
        <v>200</v>
      </c>
      <c r="J738" s="24">
        <v>15</v>
      </c>
      <c r="K738" s="24">
        <v>0</v>
      </c>
    </row>
    <row r="739" spans="1:11" x14ac:dyDescent="0.3">
      <c r="A739" s="24" t="s">
        <v>2111</v>
      </c>
      <c r="B739" s="24">
        <v>135</v>
      </c>
      <c r="C739" s="24" t="str">
        <f t="shared" si="11"/>
        <v>daria135</v>
      </c>
      <c r="D739" s="24">
        <v>1448</v>
      </c>
      <c r="E739" s="24">
        <v>957</v>
      </c>
      <c r="F739" s="24">
        <v>32584</v>
      </c>
      <c r="G739" s="24">
        <v>0</v>
      </c>
      <c r="H739" s="24">
        <v>0</v>
      </c>
      <c r="I739" s="24">
        <v>200</v>
      </c>
      <c r="J739" s="24">
        <v>15</v>
      </c>
      <c r="K739" s="24">
        <v>0</v>
      </c>
    </row>
    <row r="740" spans="1:11" x14ac:dyDescent="0.3">
      <c r="A740" s="24" t="s">
        <v>2111</v>
      </c>
      <c r="B740" s="24">
        <v>136</v>
      </c>
      <c r="C740" s="24" t="str">
        <f t="shared" si="11"/>
        <v>daria136</v>
      </c>
      <c r="D740" s="24">
        <v>1464</v>
      </c>
      <c r="E740" s="24">
        <v>968</v>
      </c>
      <c r="F740" s="24">
        <v>33003</v>
      </c>
      <c r="G740" s="24">
        <v>0</v>
      </c>
      <c r="H740" s="24">
        <v>0</v>
      </c>
      <c r="I740" s="24">
        <v>200</v>
      </c>
      <c r="J740" s="24">
        <v>15</v>
      </c>
      <c r="K740" s="24">
        <v>0</v>
      </c>
    </row>
    <row r="741" spans="1:11" x14ac:dyDescent="0.3">
      <c r="A741" s="24" t="s">
        <v>2111</v>
      </c>
      <c r="B741" s="24">
        <v>137</v>
      </c>
      <c r="C741" s="24" t="str">
        <f t="shared" si="11"/>
        <v>daria137</v>
      </c>
      <c r="D741" s="24">
        <v>1480</v>
      </c>
      <c r="E741" s="24">
        <v>979</v>
      </c>
      <c r="F741" s="24">
        <v>33415</v>
      </c>
      <c r="G741" s="24">
        <v>0</v>
      </c>
      <c r="H741" s="24">
        <v>0</v>
      </c>
      <c r="I741" s="24">
        <v>200</v>
      </c>
      <c r="J741" s="24">
        <v>15</v>
      </c>
      <c r="K741" s="24">
        <v>0</v>
      </c>
    </row>
    <row r="742" spans="1:11" x14ac:dyDescent="0.3">
      <c r="A742" s="24" t="s">
        <v>2111</v>
      </c>
      <c r="B742" s="24">
        <v>138</v>
      </c>
      <c r="C742" s="24" t="str">
        <f t="shared" si="11"/>
        <v>daria138</v>
      </c>
      <c r="D742" s="24">
        <v>1496</v>
      </c>
      <c r="E742" s="24">
        <v>990</v>
      </c>
      <c r="F742" s="24">
        <v>33807</v>
      </c>
      <c r="G742" s="24">
        <v>0</v>
      </c>
      <c r="H742" s="24">
        <v>0</v>
      </c>
      <c r="I742" s="24">
        <v>200</v>
      </c>
      <c r="J742" s="24">
        <v>15</v>
      </c>
      <c r="K742" s="24">
        <v>0</v>
      </c>
    </row>
    <row r="743" spans="1:11" x14ac:dyDescent="0.3">
      <c r="A743" s="24" t="s">
        <v>2111</v>
      </c>
      <c r="B743" s="24">
        <v>139</v>
      </c>
      <c r="C743" s="24" t="str">
        <f t="shared" si="11"/>
        <v>daria139</v>
      </c>
      <c r="D743" s="24">
        <v>1513</v>
      </c>
      <c r="E743" s="24">
        <v>1001</v>
      </c>
      <c r="F743" s="24">
        <v>34229</v>
      </c>
      <c r="G743" s="24">
        <v>0</v>
      </c>
      <c r="H743" s="24">
        <v>0</v>
      </c>
      <c r="I743" s="24">
        <v>200</v>
      </c>
      <c r="J743" s="24">
        <v>15</v>
      </c>
      <c r="K743" s="24">
        <v>0</v>
      </c>
    </row>
    <row r="744" spans="1:11" x14ac:dyDescent="0.3">
      <c r="A744" s="24" t="s">
        <v>2111</v>
      </c>
      <c r="B744" s="24">
        <v>140</v>
      </c>
      <c r="C744" s="24" t="str">
        <f t="shared" si="11"/>
        <v>daria140</v>
      </c>
      <c r="D744" s="24">
        <v>1530</v>
      </c>
      <c r="E744" s="24">
        <v>1012</v>
      </c>
      <c r="F744" s="24">
        <v>34669</v>
      </c>
      <c r="G744" s="24">
        <v>0</v>
      </c>
      <c r="H744" s="24">
        <v>0</v>
      </c>
      <c r="I744" s="24">
        <v>200</v>
      </c>
      <c r="J744" s="24">
        <v>15</v>
      </c>
      <c r="K744" s="24">
        <v>0</v>
      </c>
    </row>
    <row r="745" spans="1:11" x14ac:dyDescent="0.3">
      <c r="A745" s="24" t="s">
        <v>2111</v>
      </c>
      <c r="B745" s="24">
        <v>141</v>
      </c>
      <c r="C745" s="24" t="str">
        <f t="shared" si="11"/>
        <v>daria141</v>
      </c>
      <c r="D745" s="24">
        <v>1669</v>
      </c>
      <c r="E745" s="24">
        <v>1104</v>
      </c>
      <c r="F745" s="24">
        <v>38201</v>
      </c>
      <c r="G745" s="24">
        <v>0</v>
      </c>
      <c r="H745" s="24">
        <v>0</v>
      </c>
      <c r="I745" s="24">
        <v>200</v>
      </c>
      <c r="J745" s="24">
        <v>15</v>
      </c>
      <c r="K745" s="24">
        <v>0</v>
      </c>
    </row>
    <row r="746" spans="1:11" x14ac:dyDescent="0.3">
      <c r="A746" s="24" t="s">
        <v>2111</v>
      </c>
      <c r="B746" s="24">
        <v>142</v>
      </c>
      <c r="C746" s="24" t="str">
        <f t="shared" si="11"/>
        <v>daria142</v>
      </c>
      <c r="D746" s="24">
        <v>1687</v>
      </c>
      <c r="E746" s="24">
        <v>1116</v>
      </c>
      <c r="F746" s="24">
        <v>38692</v>
      </c>
      <c r="G746" s="24">
        <v>0</v>
      </c>
      <c r="H746" s="24">
        <v>0</v>
      </c>
      <c r="I746" s="24">
        <v>200</v>
      </c>
      <c r="J746" s="24">
        <v>15</v>
      </c>
      <c r="K746" s="24">
        <v>0</v>
      </c>
    </row>
    <row r="747" spans="1:11" x14ac:dyDescent="0.3">
      <c r="A747" s="24" t="s">
        <v>2111</v>
      </c>
      <c r="B747" s="24">
        <v>143</v>
      </c>
      <c r="C747" s="24" t="str">
        <f t="shared" si="11"/>
        <v>daria143</v>
      </c>
      <c r="D747" s="24">
        <v>1706</v>
      </c>
      <c r="E747" s="24">
        <v>1128</v>
      </c>
      <c r="F747" s="24">
        <v>39245</v>
      </c>
      <c r="G747" s="24">
        <v>0</v>
      </c>
      <c r="H747" s="24">
        <v>0</v>
      </c>
      <c r="I747" s="24">
        <v>200</v>
      </c>
      <c r="J747" s="24">
        <v>15</v>
      </c>
      <c r="K747" s="24">
        <v>0</v>
      </c>
    </row>
    <row r="748" spans="1:11" x14ac:dyDescent="0.3">
      <c r="A748" s="24" t="s">
        <v>2111</v>
      </c>
      <c r="B748" s="24">
        <v>144</v>
      </c>
      <c r="C748" s="24" t="str">
        <f t="shared" si="11"/>
        <v>daria144</v>
      </c>
      <c r="D748" s="24">
        <v>1725</v>
      </c>
      <c r="E748" s="24">
        <v>1141</v>
      </c>
      <c r="F748" s="24">
        <v>39704</v>
      </c>
      <c r="G748" s="24">
        <v>0</v>
      </c>
      <c r="H748" s="24">
        <v>0</v>
      </c>
      <c r="I748" s="24">
        <v>200</v>
      </c>
      <c r="J748" s="24">
        <v>15</v>
      </c>
      <c r="K748" s="24">
        <v>0</v>
      </c>
    </row>
    <row r="749" spans="1:11" x14ac:dyDescent="0.3">
      <c r="A749" s="24" t="s">
        <v>2111</v>
      </c>
      <c r="B749" s="24">
        <v>145</v>
      </c>
      <c r="C749" s="24" t="str">
        <f t="shared" si="11"/>
        <v>daria145</v>
      </c>
      <c r="D749" s="24">
        <v>1744</v>
      </c>
      <c r="E749" s="24">
        <v>1153</v>
      </c>
      <c r="F749" s="24">
        <v>40242</v>
      </c>
      <c r="G749" s="24">
        <v>0</v>
      </c>
      <c r="H749" s="24">
        <v>0</v>
      </c>
      <c r="I749" s="24">
        <v>200</v>
      </c>
      <c r="J749" s="24">
        <v>15</v>
      </c>
      <c r="K749" s="24">
        <v>0</v>
      </c>
    </row>
    <row r="750" spans="1:11" x14ac:dyDescent="0.3">
      <c r="A750" s="24" t="s">
        <v>2111</v>
      </c>
      <c r="B750" s="24">
        <v>146</v>
      </c>
      <c r="C750" s="24" t="str">
        <f t="shared" si="11"/>
        <v>daria146</v>
      </c>
      <c r="D750" s="24">
        <v>1763</v>
      </c>
      <c r="E750" s="24">
        <v>1166</v>
      </c>
      <c r="F750" s="24">
        <v>40758</v>
      </c>
      <c r="G750" s="24">
        <v>0</v>
      </c>
      <c r="H750" s="24">
        <v>0</v>
      </c>
      <c r="I750" s="24">
        <v>200</v>
      </c>
      <c r="J750" s="24">
        <v>15</v>
      </c>
      <c r="K750" s="24">
        <v>0</v>
      </c>
    </row>
    <row r="751" spans="1:11" x14ac:dyDescent="0.3">
      <c r="A751" s="24" t="s">
        <v>2111</v>
      </c>
      <c r="B751" s="24">
        <v>147</v>
      </c>
      <c r="C751" s="24" t="str">
        <f t="shared" si="11"/>
        <v>daria147</v>
      </c>
      <c r="D751" s="24">
        <v>1782</v>
      </c>
      <c r="E751" s="24">
        <v>1179</v>
      </c>
      <c r="F751" s="24">
        <v>41284</v>
      </c>
      <c r="G751" s="24">
        <v>0</v>
      </c>
      <c r="H751" s="24">
        <v>0</v>
      </c>
      <c r="I751" s="24">
        <v>200</v>
      </c>
      <c r="J751" s="24">
        <v>15</v>
      </c>
      <c r="K751" s="24">
        <v>0</v>
      </c>
    </row>
    <row r="752" spans="1:11" x14ac:dyDescent="0.3">
      <c r="A752" s="24" t="s">
        <v>2111</v>
      </c>
      <c r="B752" s="24">
        <v>148</v>
      </c>
      <c r="C752" s="24" t="str">
        <f t="shared" si="11"/>
        <v>daria148</v>
      </c>
      <c r="D752" s="24">
        <v>1802</v>
      </c>
      <c r="E752" s="24">
        <v>1191</v>
      </c>
      <c r="F752" s="24">
        <v>41767</v>
      </c>
      <c r="G752" s="24">
        <v>0</v>
      </c>
      <c r="H752" s="24">
        <v>0</v>
      </c>
      <c r="I752" s="24">
        <v>200</v>
      </c>
      <c r="J752" s="24">
        <v>15</v>
      </c>
      <c r="K752" s="24">
        <v>0</v>
      </c>
    </row>
    <row r="753" spans="1:11" x14ac:dyDescent="0.3">
      <c r="A753" s="24" t="s">
        <v>2111</v>
      </c>
      <c r="B753" s="24">
        <v>149</v>
      </c>
      <c r="C753" s="24" t="str">
        <f t="shared" si="11"/>
        <v>daria149</v>
      </c>
      <c r="D753" s="24">
        <v>1821</v>
      </c>
      <c r="E753" s="24">
        <v>1205</v>
      </c>
      <c r="F753" s="24">
        <v>42332</v>
      </c>
      <c r="G753" s="24">
        <v>0</v>
      </c>
      <c r="H753" s="24">
        <v>0</v>
      </c>
      <c r="I753" s="24">
        <v>200</v>
      </c>
      <c r="J753" s="24">
        <v>15</v>
      </c>
      <c r="K753" s="24">
        <v>0</v>
      </c>
    </row>
    <row r="754" spans="1:11" x14ac:dyDescent="0.3">
      <c r="A754" s="24" t="s">
        <v>2111</v>
      </c>
      <c r="B754" s="24">
        <v>150</v>
      </c>
      <c r="C754" s="24" t="str">
        <f t="shared" si="11"/>
        <v>daria150</v>
      </c>
      <c r="D754" s="24">
        <v>1841</v>
      </c>
      <c r="E754" s="24">
        <v>1218</v>
      </c>
      <c r="F754" s="24">
        <v>42827</v>
      </c>
      <c r="G754" s="24">
        <v>0</v>
      </c>
      <c r="H754" s="24">
        <v>0</v>
      </c>
      <c r="I754" s="24">
        <v>200</v>
      </c>
      <c r="J754" s="24">
        <v>15</v>
      </c>
      <c r="K754" s="24">
        <v>0</v>
      </c>
    </row>
    <row r="755" spans="1:11" x14ac:dyDescent="0.3">
      <c r="A755" s="24" t="s">
        <v>2111</v>
      </c>
      <c r="B755" s="24">
        <v>151</v>
      </c>
      <c r="C755" s="24" t="str">
        <f t="shared" si="11"/>
        <v>daria151</v>
      </c>
      <c r="D755" s="24">
        <v>1862</v>
      </c>
      <c r="E755" s="24">
        <v>1231</v>
      </c>
      <c r="F755" s="24">
        <v>43379</v>
      </c>
      <c r="G755" s="24">
        <v>0</v>
      </c>
      <c r="H755" s="24">
        <v>0</v>
      </c>
      <c r="I755" s="24">
        <v>200</v>
      </c>
      <c r="J755" s="24">
        <v>15</v>
      </c>
      <c r="K755" s="24">
        <v>0</v>
      </c>
    </row>
    <row r="756" spans="1:11" x14ac:dyDescent="0.3">
      <c r="A756" s="24" t="s">
        <v>2111</v>
      </c>
      <c r="B756" s="24">
        <v>152</v>
      </c>
      <c r="C756" s="24" t="str">
        <f t="shared" si="11"/>
        <v>daria152</v>
      </c>
      <c r="D756" s="24">
        <v>1882</v>
      </c>
      <c r="E756" s="24">
        <v>1245</v>
      </c>
      <c r="F756" s="24">
        <v>43885</v>
      </c>
      <c r="G756" s="24">
        <v>0</v>
      </c>
      <c r="H756" s="24">
        <v>0</v>
      </c>
      <c r="I756" s="24">
        <v>200</v>
      </c>
      <c r="J756" s="24">
        <v>15</v>
      </c>
      <c r="K756" s="24">
        <v>0</v>
      </c>
    </row>
    <row r="757" spans="1:11" x14ac:dyDescent="0.3">
      <c r="A757" s="24" t="s">
        <v>2111</v>
      </c>
      <c r="B757" s="24">
        <v>153</v>
      </c>
      <c r="C757" s="24" t="str">
        <f t="shared" si="11"/>
        <v>daria153</v>
      </c>
      <c r="D757" s="24">
        <v>1902</v>
      </c>
      <c r="E757" s="24">
        <v>1258</v>
      </c>
      <c r="F757" s="24">
        <v>44478</v>
      </c>
      <c r="G757" s="24">
        <v>0</v>
      </c>
      <c r="H757" s="24">
        <v>0</v>
      </c>
      <c r="I757" s="24">
        <v>200</v>
      </c>
      <c r="J757" s="24">
        <v>15</v>
      </c>
      <c r="K757" s="24">
        <v>0</v>
      </c>
    </row>
    <row r="758" spans="1:11" x14ac:dyDescent="0.3">
      <c r="A758" s="24" t="s">
        <v>2111</v>
      </c>
      <c r="B758" s="24">
        <v>154</v>
      </c>
      <c r="C758" s="24" t="str">
        <f t="shared" si="11"/>
        <v>daria154</v>
      </c>
      <c r="D758" s="24">
        <v>1923</v>
      </c>
      <c r="E758" s="24">
        <v>1272</v>
      </c>
      <c r="F758" s="24">
        <v>44996</v>
      </c>
      <c r="G758" s="24">
        <v>0</v>
      </c>
      <c r="H758" s="24">
        <v>0</v>
      </c>
      <c r="I758" s="24">
        <v>200</v>
      </c>
      <c r="J758" s="24">
        <v>15</v>
      </c>
      <c r="K758" s="24">
        <v>0</v>
      </c>
    </row>
    <row r="759" spans="1:11" x14ac:dyDescent="0.3">
      <c r="A759" s="24" t="s">
        <v>2111</v>
      </c>
      <c r="B759" s="24">
        <v>155</v>
      </c>
      <c r="C759" s="24" t="str">
        <f t="shared" si="11"/>
        <v>daria155</v>
      </c>
      <c r="D759" s="24">
        <v>1944</v>
      </c>
      <c r="E759" s="24">
        <v>1286</v>
      </c>
      <c r="F759" s="24">
        <v>45576</v>
      </c>
      <c r="G759" s="24">
        <v>0</v>
      </c>
      <c r="H759" s="24">
        <v>0</v>
      </c>
      <c r="I759" s="24">
        <v>200</v>
      </c>
      <c r="J759" s="24">
        <v>15</v>
      </c>
      <c r="K759" s="24">
        <v>0</v>
      </c>
    </row>
    <row r="760" spans="1:11" x14ac:dyDescent="0.3">
      <c r="A760" s="24" t="s">
        <v>2111</v>
      </c>
      <c r="B760" s="24">
        <v>156</v>
      </c>
      <c r="C760" s="24" t="str">
        <f t="shared" si="11"/>
        <v>daria156</v>
      </c>
      <c r="D760" s="24">
        <v>1965</v>
      </c>
      <c r="E760" s="24">
        <v>1300</v>
      </c>
      <c r="F760" s="24">
        <v>46107</v>
      </c>
      <c r="G760" s="24">
        <v>0</v>
      </c>
      <c r="H760" s="24">
        <v>0</v>
      </c>
      <c r="I760" s="24">
        <v>200</v>
      </c>
      <c r="J760" s="24">
        <v>15</v>
      </c>
      <c r="K760" s="24">
        <v>0</v>
      </c>
    </row>
    <row r="761" spans="1:11" x14ac:dyDescent="0.3">
      <c r="A761" s="24" t="s">
        <v>2111</v>
      </c>
      <c r="B761" s="24">
        <v>157</v>
      </c>
      <c r="C761" s="24" t="str">
        <f t="shared" si="11"/>
        <v>daria157</v>
      </c>
      <c r="D761" s="24">
        <v>1987</v>
      </c>
      <c r="E761" s="24">
        <v>1314</v>
      </c>
      <c r="F761" s="24">
        <v>46728</v>
      </c>
      <c r="G761" s="24">
        <v>0</v>
      </c>
      <c r="H761" s="24">
        <v>0</v>
      </c>
      <c r="I761" s="24">
        <v>200</v>
      </c>
      <c r="J761" s="24">
        <v>15</v>
      </c>
      <c r="K761" s="24">
        <v>0</v>
      </c>
    </row>
    <row r="762" spans="1:11" x14ac:dyDescent="0.3">
      <c r="A762" s="24" t="s">
        <v>2111</v>
      </c>
      <c r="B762" s="24">
        <v>158</v>
      </c>
      <c r="C762" s="24" t="str">
        <f t="shared" si="11"/>
        <v>daria158</v>
      </c>
      <c r="D762" s="24">
        <v>2008</v>
      </c>
      <c r="E762" s="24">
        <v>1328</v>
      </c>
      <c r="F762" s="24">
        <v>47272</v>
      </c>
      <c r="G762" s="24">
        <v>0</v>
      </c>
      <c r="H762" s="24">
        <v>0</v>
      </c>
      <c r="I762" s="24">
        <v>200</v>
      </c>
      <c r="J762" s="24">
        <v>15</v>
      </c>
      <c r="K762" s="24">
        <v>0</v>
      </c>
    </row>
    <row r="763" spans="1:11" x14ac:dyDescent="0.3">
      <c r="A763" s="24" t="s">
        <v>2111</v>
      </c>
      <c r="B763" s="24">
        <v>159</v>
      </c>
      <c r="C763" s="24" t="str">
        <f t="shared" si="11"/>
        <v>daria159</v>
      </c>
      <c r="D763" s="24">
        <v>2030</v>
      </c>
      <c r="E763" s="24">
        <v>1343</v>
      </c>
      <c r="F763" s="24">
        <v>47909</v>
      </c>
      <c r="G763" s="24">
        <v>0</v>
      </c>
      <c r="H763" s="24">
        <v>0</v>
      </c>
      <c r="I763" s="24">
        <v>200</v>
      </c>
      <c r="J763" s="24">
        <v>15</v>
      </c>
      <c r="K763" s="24">
        <v>0</v>
      </c>
    </row>
    <row r="764" spans="1:11" x14ac:dyDescent="0.3">
      <c r="A764" s="24" t="s">
        <v>2111</v>
      </c>
      <c r="B764" s="24">
        <v>160</v>
      </c>
      <c r="C764" s="24" t="str">
        <f t="shared" si="11"/>
        <v>daria160</v>
      </c>
      <c r="D764" s="24">
        <v>2052</v>
      </c>
      <c r="E764" s="24">
        <v>1357</v>
      </c>
      <c r="F764" s="24">
        <v>48466</v>
      </c>
      <c r="G764" s="24">
        <v>0</v>
      </c>
      <c r="H764" s="24">
        <v>0</v>
      </c>
      <c r="I764" s="24">
        <v>200</v>
      </c>
      <c r="J764" s="24">
        <v>15</v>
      </c>
      <c r="K764" s="24">
        <v>0</v>
      </c>
    </row>
    <row r="765" spans="1:11" x14ac:dyDescent="0.3">
      <c r="A765" s="24" t="s">
        <v>2111</v>
      </c>
      <c r="B765" s="24">
        <v>161</v>
      </c>
      <c r="C765" s="24" t="str">
        <f t="shared" si="11"/>
        <v>daria161</v>
      </c>
      <c r="D765" s="24">
        <v>2239</v>
      </c>
      <c r="E765" s="24">
        <v>1481</v>
      </c>
      <c r="F765" s="24">
        <v>53568</v>
      </c>
      <c r="G765" s="24">
        <v>0</v>
      </c>
      <c r="H765" s="24">
        <v>0</v>
      </c>
      <c r="I765" s="24">
        <v>200</v>
      </c>
      <c r="J765" s="24">
        <v>15</v>
      </c>
      <c r="K765" s="24">
        <v>0</v>
      </c>
    </row>
    <row r="766" spans="1:11" x14ac:dyDescent="0.3">
      <c r="A766" s="24" t="s">
        <v>2111</v>
      </c>
      <c r="B766" s="24">
        <v>162</v>
      </c>
      <c r="C766" s="24" t="str">
        <f t="shared" si="11"/>
        <v>daria162</v>
      </c>
      <c r="D766" s="24">
        <v>2263</v>
      </c>
      <c r="E766" s="24">
        <v>1497</v>
      </c>
      <c r="F766" s="24">
        <v>54191</v>
      </c>
      <c r="G766" s="24">
        <v>0</v>
      </c>
      <c r="H766" s="24">
        <v>0</v>
      </c>
      <c r="I766" s="24">
        <v>200</v>
      </c>
      <c r="J766" s="24">
        <v>15</v>
      </c>
      <c r="K766" s="24">
        <v>0</v>
      </c>
    </row>
    <row r="767" spans="1:11" x14ac:dyDescent="0.3">
      <c r="A767" s="24" t="s">
        <v>2111</v>
      </c>
      <c r="B767" s="24">
        <v>163</v>
      </c>
      <c r="C767" s="24" t="str">
        <f t="shared" si="11"/>
        <v>daria163</v>
      </c>
      <c r="D767" s="24">
        <v>2288</v>
      </c>
      <c r="E767" s="24">
        <v>1513</v>
      </c>
      <c r="F767" s="24">
        <v>54919</v>
      </c>
      <c r="G767" s="24">
        <v>0</v>
      </c>
      <c r="H767" s="24">
        <v>0</v>
      </c>
      <c r="I767" s="24">
        <v>200</v>
      </c>
      <c r="J767" s="24">
        <v>15</v>
      </c>
      <c r="K767" s="24">
        <v>0</v>
      </c>
    </row>
    <row r="768" spans="1:11" x14ac:dyDescent="0.3">
      <c r="A768" s="24" t="s">
        <v>2111</v>
      </c>
      <c r="B768" s="24">
        <v>164</v>
      </c>
      <c r="C768" s="24" t="str">
        <f t="shared" si="11"/>
        <v>daria164</v>
      </c>
      <c r="D768" s="24">
        <v>2312</v>
      </c>
      <c r="E768" s="24">
        <v>1529</v>
      </c>
      <c r="F768" s="24">
        <v>55557</v>
      </c>
      <c r="G768" s="24">
        <v>0</v>
      </c>
      <c r="H768" s="24">
        <v>0</v>
      </c>
      <c r="I768" s="24">
        <v>200</v>
      </c>
      <c r="J768" s="24">
        <v>15</v>
      </c>
      <c r="K768" s="24">
        <v>0</v>
      </c>
    </row>
    <row r="769" spans="1:11" x14ac:dyDescent="0.3">
      <c r="A769" s="24" t="s">
        <v>2111</v>
      </c>
      <c r="B769" s="24">
        <v>165</v>
      </c>
      <c r="C769" s="24" t="str">
        <f t="shared" si="11"/>
        <v>daria165</v>
      </c>
      <c r="D769" s="24">
        <v>2338</v>
      </c>
      <c r="E769" s="24">
        <v>1546</v>
      </c>
      <c r="F769" s="24">
        <v>56374</v>
      </c>
      <c r="G769" s="24">
        <v>0</v>
      </c>
      <c r="H769" s="24">
        <v>0</v>
      </c>
      <c r="I769" s="24">
        <v>200</v>
      </c>
      <c r="J769" s="24">
        <v>15</v>
      </c>
      <c r="K769" s="24">
        <v>0</v>
      </c>
    </row>
    <row r="770" spans="1:11" x14ac:dyDescent="0.3">
      <c r="A770" s="24" t="s">
        <v>2111</v>
      </c>
      <c r="B770" s="24">
        <v>166</v>
      </c>
      <c r="C770" s="24" t="str">
        <f t="shared" si="11"/>
        <v>daria166</v>
      </c>
      <c r="D770" s="24">
        <v>2363</v>
      </c>
      <c r="E770" s="24">
        <v>1563</v>
      </c>
      <c r="F770" s="24">
        <v>57028</v>
      </c>
      <c r="G770" s="24">
        <v>0</v>
      </c>
      <c r="H770" s="24">
        <v>0</v>
      </c>
      <c r="I770" s="24">
        <v>200</v>
      </c>
      <c r="J770" s="24">
        <v>15</v>
      </c>
      <c r="K770" s="24">
        <v>0</v>
      </c>
    </row>
    <row r="771" spans="1:11" x14ac:dyDescent="0.3">
      <c r="A771" s="24" t="s">
        <v>2111</v>
      </c>
      <c r="B771" s="24">
        <v>167</v>
      </c>
      <c r="C771" s="24" t="str">
        <f t="shared" si="11"/>
        <v>daria167</v>
      </c>
      <c r="D771" s="24">
        <v>2388</v>
      </c>
      <c r="E771" s="24">
        <v>1580</v>
      </c>
      <c r="F771" s="24">
        <v>57690</v>
      </c>
      <c r="G771" s="24">
        <v>0</v>
      </c>
      <c r="H771" s="24">
        <v>0</v>
      </c>
      <c r="I771" s="24">
        <v>200</v>
      </c>
      <c r="J771" s="24">
        <v>15</v>
      </c>
      <c r="K771" s="24">
        <v>0</v>
      </c>
    </row>
    <row r="772" spans="1:11" x14ac:dyDescent="0.3">
      <c r="A772" s="24" t="s">
        <v>2111</v>
      </c>
      <c r="B772" s="24">
        <v>168</v>
      </c>
      <c r="C772" s="24" t="str">
        <f t="shared" si="11"/>
        <v>daria168</v>
      </c>
      <c r="D772" s="24">
        <v>2414</v>
      </c>
      <c r="E772" s="24">
        <v>1597</v>
      </c>
      <c r="F772" s="24">
        <v>58359</v>
      </c>
      <c r="G772" s="24">
        <v>0</v>
      </c>
      <c r="H772" s="24">
        <v>0</v>
      </c>
      <c r="I772" s="24">
        <v>200</v>
      </c>
      <c r="J772" s="24">
        <v>15</v>
      </c>
      <c r="K772" s="24">
        <v>0</v>
      </c>
    </row>
    <row r="773" spans="1:11" x14ac:dyDescent="0.3">
      <c r="A773" s="24" t="s">
        <v>2111</v>
      </c>
      <c r="B773" s="24">
        <v>169</v>
      </c>
      <c r="C773" s="24" t="str">
        <f t="shared" si="11"/>
        <v>daria169</v>
      </c>
      <c r="D773" s="24">
        <v>2440</v>
      </c>
      <c r="E773" s="24">
        <v>1614</v>
      </c>
      <c r="F773" s="24">
        <v>59216</v>
      </c>
      <c r="G773" s="24">
        <v>0</v>
      </c>
      <c r="H773" s="24">
        <v>0</v>
      </c>
      <c r="I773" s="24">
        <v>200</v>
      </c>
      <c r="J773" s="24">
        <v>15</v>
      </c>
      <c r="K773" s="24">
        <v>0</v>
      </c>
    </row>
    <row r="774" spans="1:11" x14ac:dyDescent="0.3">
      <c r="A774" s="24" t="s">
        <v>2111</v>
      </c>
      <c r="B774" s="24">
        <v>170</v>
      </c>
      <c r="C774" s="24" t="str">
        <f t="shared" ref="C774:C837" si="12">A774&amp;B774</f>
        <v>daria170</v>
      </c>
      <c r="D774" s="24">
        <v>2467</v>
      </c>
      <c r="E774" s="24">
        <v>1631</v>
      </c>
      <c r="F774" s="24">
        <v>59902</v>
      </c>
      <c r="G774" s="24">
        <v>0</v>
      </c>
      <c r="H774" s="24">
        <v>0</v>
      </c>
      <c r="I774" s="24">
        <v>200</v>
      </c>
      <c r="J774" s="24">
        <v>15</v>
      </c>
      <c r="K774" s="24">
        <v>0</v>
      </c>
    </row>
    <row r="775" spans="1:11" x14ac:dyDescent="0.3">
      <c r="A775" s="24" t="s">
        <v>2111</v>
      </c>
      <c r="B775" s="24">
        <v>171</v>
      </c>
      <c r="C775" s="24" t="str">
        <f t="shared" si="12"/>
        <v>daria171</v>
      </c>
      <c r="D775" s="24">
        <v>2493</v>
      </c>
      <c r="E775" s="24">
        <v>1649</v>
      </c>
      <c r="F775" s="24">
        <v>60596</v>
      </c>
      <c r="G775" s="24">
        <v>0</v>
      </c>
      <c r="H775" s="24">
        <v>0</v>
      </c>
      <c r="I775" s="24">
        <v>200</v>
      </c>
      <c r="J775" s="24">
        <v>15</v>
      </c>
      <c r="K775" s="24">
        <v>0</v>
      </c>
    </row>
    <row r="776" spans="1:11" x14ac:dyDescent="0.3">
      <c r="A776" s="24" t="s">
        <v>2111</v>
      </c>
      <c r="B776" s="24">
        <v>172</v>
      </c>
      <c r="C776" s="24" t="str">
        <f t="shared" si="12"/>
        <v>daria172</v>
      </c>
      <c r="D776" s="24">
        <v>2520</v>
      </c>
      <c r="E776" s="24">
        <v>1667</v>
      </c>
      <c r="F776" s="24">
        <v>61298</v>
      </c>
      <c r="G776" s="24">
        <v>0</v>
      </c>
      <c r="H776" s="24">
        <v>0</v>
      </c>
      <c r="I776" s="24">
        <v>200</v>
      </c>
      <c r="J776" s="24">
        <v>15</v>
      </c>
      <c r="K776" s="24">
        <v>0</v>
      </c>
    </row>
    <row r="777" spans="1:11" x14ac:dyDescent="0.3">
      <c r="A777" s="24" t="s">
        <v>2111</v>
      </c>
      <c r="B777" s="24">
        <v>173</v>
      </c>
      <c r="C777" s="24" t="str">
        <f t="shared" si="12"/>
        <v>daria173</v>
      </c>
      <c r="D777" s="24">
        <v>2547</v>
      </c>
      <c r="E777" s="24">
        <v>1685</v>
      </c>
      <c r="F777" s="24">
        <v>62197</v>
      </c>
      <c r="G777" s="24">
        <v>0</v>
      </c>
      <c r="H777" s="24">
        <v>0</v>
      </c>
      <c r="I777" s="24">
        <v>200</v>
      </c>
      <c r="J777" s="24">
        <v>15</v>
      </c>
      <c r="K777" s="24">
        <v>0</v>
      </c>
    </row>
    <row r="778" spans="1:11" x14ac:dyDescent="0.3">
      <c r="A778" s="24" t="s">
        <v>2111</v>
      </c>
      <c r="B778" s="24">
        <v>174</v>
      </c>
      <c r="C778" s="24" t="str">
        <f t="shared" si="12"/>
        <v>daria174</v>
      </c>
      <c r="D778" s="24">
        <v>2575</v>
      </c>
      <c r="E778" s="24">
        <v>1703</v>
      </c>
      <c r="F778" s="24">
        <v>62916</v>
      </c>
      <c r="G778" s="24">
        <v>0</v>
      </c>
      <c r="H778" s="24">
        <v>0</v>
      </c>
      <c r="I778" s="24">
        <v>200</v>
      </c>
      <c r="J778" s="24">
        <v>15</v>
      </c>
      <c r="K778" s="24">
        <v>0</v>
      </c>
    </row>
    <row r="779" spans="1:11" x14ac:dyDescent="0.3">
      <c r="A779" s="24" t="s">
        <v>2111</v>
      </c>
      <c r="B779" s="24">
        <v>175</v>
      </c>
      <c r="C779" s="24" t="str">
        <f t="shared" si="12"/>
        <v>daria175</v>
      </c>
      <c r="D779" s="24">
        <v>2602</v>
      </c>
      <c r="E779" s="24">
        <v>1721</v>
      </c>
      <c r="F779" s="24">
        <v>63644</v>
      </c>
      <c r="G779" s="24">
        <v>0</v>
      </c>
      <c r="H779" s="24">
        <v>0</v>
      </c>
      <c r="I779" s="24">
        <v>200</v>
      </c>
      <c r="J779" s="24">
        <v>15</v>
      </c>
      <c r="K779" s="24">
        <v>0</v>
      </c>
    </row>
    <row r="780" spans="1:11" x14ac:dyDescent="0.3">
      <c r="A780" s="24" t="s">
        <v>2111</v>
      </c>
      <c r="B780" s="24">
        <v>176</v>
      </c>
      <c r="C780" s="24" t="str">
        <f t="shared" si="12"/>
        <v>daria176</v>
      </c>
      <c r="D780" s="24">
        <v>2630</v>
      </c>
      <c r="E780" s="24">
        <v>1740</v>
      </c>
      <c r="F780" s="24">
        <v>64379</v>
      </c>
      <c r="G780" s="24">
        <v>0</v>
      </c>
      <c r="H780" s="24">
        <v>0</v>
      </c>
      <c r="I780" s="24">
        <v>200</v>
      </c>
      <c r="J780" s="24">
        <v>15</v>
      </c>
      <c r="K780" s="24">
        <v>0</v>
      </c>
    </row>
    <row r="781" spans="1:11" x14ac:dyDescent="0.3">
      <c r="A781" s="24" t="s">
        <v>2111</v>
      </c>
      <c r="B781" s="24">
        <v>177</v>
      </c>
      <c r="C781" s="24" t="str">
        <f t="shared" si="12"/>
        <v>daria177</v>
      </c>
      <c r="D781" s="24">
        <v>2659</v>
      </c>
      <c r="E781" s="24">
        <v>1758</v>
      </c>
      <c r="F781" s="24">
        <v>65322</v>
      </c>
      <c r="G781" s="24">
        <v>0</v>
      </c>
      <c r="H781" s="24">
        <v>0</v>
      </c>
      <c r="I781" s="24">
        <v>200</v>
      </c>
      <c r="J781" s="24">
        <v>15</v>
      </c>
      <c r="K781" s="24">
        <v>0</v>
      </c>
    </row>
    <row r="782" spans="1:11" x14ac:dyDescent="0.3">
      <c r="A782" s="24" t="s">
        <v>2111</v>
      </c>
      <c r="B782" s="24">
        <v>178</v>
      </c>
      <c r="C782" s="24" t="str">
        <f t="shared" si="12"/>
        <v>daria178</v>
      </c>
      <c r="D782" s="24">
        <v>2687</v>
      </c>
      <c r="E782" s="24">
        <v>1777</v>
      </c>
      <c r="F782" s="24">
        <v>66077</v>
      </c>
      <c r="G782" s="24">
        <v>0</v>
      </c>
      <c r="H782" s="24">
        <v>0</v>
      </c>
      <c r="I782" s="24">
        <v>200</v>
      </c>
      <c r="J782" s="24">
        <v>15</v>
      </c>
      <c r="K782" s="24">
        <v>0</v>
      </c>
    </row>
    <row r="783" spans="1:11" x14ac:dyDescent="0.3">
      <c r="A783" s="24" t="s">
        <v>2111</v>
      </c>
      <c r="B783" s="24">
        <v>179</v>
      </c>
      <c r="C783" s="24" t="str">
        <f t="shared" si="12"/>
        <v>daria179</v>
      </c>
      <c r="D783" s="24">
        <v>2716</v>
      </c>
      <c r="E783" s="24">
        <v>1796</v>
      </c>
      <c r="F783" s="24">
        <v>66839</v>
      </c>
      <c r="G783" s="24">
        <v>0</v>
      </c>
      <c r="H783" s="24">
        <v>0</v>
      </c>
      <c r="I783" s="24">
        <v>200</v>
      </c>
      <c r="J783" s="24">
        <v>15</v>
      </c>
      <c r="K783" s="24">
        <v>0</v>
      </c>
    </row>
    <row r="784" spans="1:11" x14ac:dyDescent="0.3">
      <c r="A784" s="24" t="s">
        <v>2111</v>
      </c>
      <c r="B784" s="24">
        <v>180</v>
      </c>
      <c r="C784" s="24" t="str">
        <f t="shared" si="12"/>
        <v>daria180</v>
      </c>
      <c r="D784" s="24">
        <v>2745</v>
      </c>
      <c r="E784" s="24">
        <v>1815</v>
      </c>
      <c r="F784" s="24">
        <v>67610</v>
      </c>
      <c r="G784" s="24">
        <v>0</v>
      </c>
      <c r="H784" s="24">
        <v>0</v>
      </c>
      <c r="I784" s="24">
        <v>200</v>
      </c>
      <c r="J784" s="24">
        <v>15</v>
      </c>
      <c r="K784" s="24">
        <v>0</v>
      </c>
    </row>
    <row r="785" spans="1:11" x14ac:dyDescent="0.3">
      <c r="A785" s="24" t="s">
        <v>2111</v>
      </c>
      <c r="B785" s="24">
        <v>181</v>
      </c>
      <c r="C785" s="24" t="str">
        <f t="shared" si="12"/>
        <v>daria181</v>
      </c>
      <c r="D785" s="24">
        <v>2994</v>
      </c>
      <c r="E785" s="24">
        <v>1980</v>
      </c>
      <c r="F785" s="24">
        <v>74864</v>
      </c>
      <c r="G785" s="24">
        <v>0</v>
      </c>
      <c r="H785" s="24">
        <v>0</v>
      </c>
      <c r="I785" s="24">
        <v>200</v>
      </c>
      <c r="J785" s="24">
        <v>15</v>
      </c>
      <c r="K785" s="24">
        <v>0</v>
      </c>
    </row>
    <row r="786" spans="1:11" x14ac:dyDescent="0.3">
      <c r="A786" s="24" t="s">
        <v>2111</v>
      </c>
      <c r="B786" s="24">
        <v>182</v>
      </c>
      <c r="C786" s="24" t="str">
        <f t="shared" si="12"/>
        <v>daria182</v>
      </c>
      <c r="D786" s="24">
        <v>3026</v>
      </c>
      <c r="E786" s="24">
        <v>2001</v>
      </c>
      <c r="F786" s="24">
        <v>75727</v>
      </c>
      <c r="G786" s="24">
        <v>0</v>
      </c>
      <c r="H786" s="24">
        <v>0</v>
      </c>
      <c r="I786" s="24">
        <v>200</v>
      </c>
      <c r="J786" s="24">
        <v>15</v>
      </c>
      <c r="K786" s="24">
        <v>0</v>
      </c>
    </row>
    <row r="787" spans="1:11" x14ac:dyDescent="0.3">
      <c r="A787" s="24" t="s">
        <v>2111</v>
      </c>
      <c r="B787" s="24">
        <v>183</v>
      </c>
      <c r="C787" s="24" t="str">
        <f t="shared" si="12"/>
        <v>daria183</v>
      </c>
      <c r="D787" s="24">
        <v>3058</v>
      </c>
      <c r="E787" s="24">
        <v>2023</v>
      </c>
      <c r="F787" s="24">
        <v>76600</v>
      </c>
      <c r="G787" s="24">
        <v>0</v>
      </c>
      <c r="H787" s="24">
        <v>0</v>
      </c>
      <c r="I787" s="24">
        <v>200</v>
      </c>
      <c r="J787" s="24">
        <v>15</v>
      </c>
      <c r="K787" s="24">
        <v>0</v>
      </c>
    </row>
    <row r="788" spans="1:11" x14ac:dyDescent="0.3">
      <c r="A788" s="24" t="s">
        <v>2111</v>
      </c>
      <c r="B788" s="24">
        <v>184</v>
      </c>
      <c r="C788" s="24" t="str">
        <f t="shared" si="12"/>
        <v>daria184</v>
      </c>
      <c r="D788" s="24">
        <v>3091</v>
      </c>
      <c r="E788" s="24">
        <v>2044</v>
      </c>
      <c r="F788" s="24">
        <v>77482</v>
      </c>
      <c r="G788" s="24">
        <v>0</v>
      </c>
      <c r="H788" s="24">
        <v>0</v>
      </c>
      <c r="I788" s="24">
        <v>200</v>
      </c>
      <c r="J788" s="24">
        <v>15</v>
      </c>
      <c r="K788" s="24">
        <v>0</v>
      </c>
    </row>
    <row r="789" spans="1:11" x14ac:dyDescent="0.3">
      <c r="A789" s="24" t="s">
        <v>2111</v>
      </c>
      <c r="B789" s="24">
        <v>185</v>
      </c>
      <c r="C789" s="24" t="str">
        <f t="shared" si="12"/>
        <v>daria185</v>
      </c>
      <c r="D789" s="24">
        <v>3124</v>
      </c>
      <c r="E789" s="24">
        <v>2066</v>
      </c>
      <c r="F789" s="24">
        <v>78616</v>
      </c>
      <c r="G789" s="24">
        <v>0</v>
      </c>
      <c r="H789" s="24">
        <v>0</v>
      </c>
      <c r="I789" s="24">
        <v>200</v>
      </c>
      <c r="J789" s="24">
        <v>15</v>
      </c>
      <c r="K789" s="24">
        <v>0</v>
      </c>
    </row>
    <row r="790" spans="1:11" x14ac:dyDescent="0.3">
      <c r="A790" s="24" t="s">
        <v>2111</v>
      </c>
      <c r="B790" s="24">
        <v>186</v>
      </c>
      <c r="C790" s="24" t="str">
        <f t="shared" si="12"/>
        <v>daria186</v>
      </c>
      <c r="D790" s="24">
        <v>3157</v>
      </c>
      <c r="E790" s="24">
        <v>2088</v>
      </c>
      <c r="F790" s="24">
        <v>79521</v>
      </c>
      <c r="G790" s="24">
        <v>0</v>
      </c>
      <c r="H790" s="24">
        <v>0</v>
      </c>
      <c r="I790" s="24">
        <v>200</v>
      </c>
      <c r="J790" s="24">
        <v>15</v>
      </c>
      <c r="K790" s="24">
        <v>0</v>
      </c>
    </row>
    <row r="791" spans="1:11" x14ac:dyDescent="0.3">
      <c r="A791" s="24" t="s">
        <v>2111</v>
      </c>
      <c r="B791" s="24">
        <v>187</v>
      </c>
      <c r="C791" s="24" t="str">
        <f t="shared" si="12"/>
        <v>daria187</v>
      </c>
      <c r="D791" s="24">
        <v>3191</v>
      </c>
      <c r="E791" s="24">
        <v>2111</v>
      </c>
      <c r="F791" s="24">
        <v>80436</v>
      </c>
      <c r="G791" s="24">
        <v>0</v>
      </c>
      <c r="H791" s="24">
        <v>0</v>
      </c>
      <c r="I791" s="24">
        <v>200</v>
      </c>
      <c r="J791" s="24">
        <v>15</v>
      </c>
      <c r="K791" s="24">
        <v>0</v>
      </c>
    </row>
    <row r="792" spans="1:11" x14ac:dyDescent="0.3">
      <c r="A792" s="24" t="s">
        <v>2111</v>
      </c>
      <c r="B792" s="24">
        <v>188</v>
      </c>
      <c r="C792" s="24" t="str">
        <f t="shared" si="12"/>
        <v>daria188</v>
      </c>
      <c r="D792" s="24">
        <v>3225</v>
      </c>
      <c r="E792" s="24">
        <v>2133</v>
      </c>
      <c r="F792" s="24">
        <v>81360</v>
      </c>
      <c r="G792" s="24">
        <v>0</v>
      </c>
      <c r="H792" s="24">
        <v>0</v>
      </c>
      <c r="I792" s="24">
        <v>200</v>
      </c>
      <c r="J792" s="24">
        <v>15</v>
      </c>
      <c r="K792" s="24">
        <v>0</v>
      </c>
    </row>
    <row r="793" spans="1:11" x14ac:dyDescent="0.3">
      <c r="A793" s="24" t="s">
        <v>2111</v>
      </c>
      <c r="B793" s="24">
        <v>189</v>
      </c>
      <c r="C793" s="24" t="str">
        <f t="shared" si="12"/>
        <v>daria189</v>
      </c>
      <c r="D793" s="24">
        <v>3260</v>
      </c>
      <c r="E793" s="24">
        <v>2156</v>
      </c>
      <c r="F793" s="24">
        <v>82465</v>
      </c>
      <c r="G793" s="24">
        <v>0</v>
      </c>
      <c r="H793" s="24">
        <v>0</v>
      </c>
      <c r="I793" s="24">
        <v>200</v>
      </c>
      <c r="J793" s="24">
        <v>15</v>
      </c>
      <c r="K793" s="24">
        <v>0</v>
      </c>
    </row>
    <row r="794" spans="1:11" x14ac:dyDescent="0.3">
      <c r="A794" s="24" t="s">
        <v>2111</v>
      </c>
      <c r="B794" s="24">
        <v>190</v>
      </c>
      <c r="C794" s="24" t="str">
        <f t="shared" si="12"/>
        <v>daria190</v>
      </c>
      <c r="D794" s="24">
        <v>3294</v>
      </c>
      <c r="E794" s="24">
        <v>2179</v>
      </c>
      <c r="F794" s="24">
        <v>83412</v>
      </c>
      <c r="G794" s="24">
        <v>0</v>
      </c>
      <c r="H794" s="24">
        <v>0</v>
      </c>
      <c r="I794" s="24">
        <v>200</v>
      </c>
      <c r="J794" s="24">
        <v>15</v>
      </c>
      <c r="K794" s="24">
        <v>0</v>
      </c>
    </row>
    <row r="795" spans="1:11" x14ac:dyDescent="0.3">
      <c r="A795" s="24" t="s">
        <v>2111</v>
      </c>
      <c r="B795" s="24">
        <v>191</v>
      </c>
      <c r="C795" s="24" t="str">
        <f t="shared" si="12"/>
        <v>daria191</v>
      </c>
      <c r="D795" s="24">
        <v>3329</v>
      </c>
      <c r="E795" s="24">
        <v>2202</v>
      </c>
      <c r="F795" s="24">
        <v>84370</v>
      </c>
      <c r="G795" s="24">
        <v>0</v>
      </c>
      <c r="H795" s="24">
        <v>0</v>
      </c>
      <c r="I795" s="24">
        <v>200</v>
      </c>
      <c r="J795" s="24">
        <v>15</v>
      </c>
      <c r="K795" s="24">
        <v>0</v>
      </c>
    </row>
    <row r="796" spans="1:11" x14ac:dyDescent="0.3">
      <c r="A796" s="24" t="s">
        <v>2111</v>
      </c>
      <c r="B796" s="24">
        <v>192</v>
      </c>
      <c r="C796" s="24" t="str">
        <f t="shared" si="12"/>
        <v>daria192</v>
      </c>
      <c r="D796" s="24">
        <v>3365</v>
      </c>
      <c r="E796" s="24">
        <v>2225</v>
      </c>
      <c r="F796" s="24">
        <v>85338</v>
      </c>
      <c r="G796" s="24">
        <v>0</v>
      </c>
      <c r="H796" s="24">
        <v>0</v>
      </c>
      <c r="I796" s="24">
        <v>200</v>
      </c>
      <c r="J796" s="24">
        <v>15</v>
      </c>
      <c r="K796" s="24">
        <v>0</v>
      </c>
    </row>
    <row r="797" spans="1:11" x14ac:dyDescent="0.3">
      <c r="A797" s="24" t="s">
        <v>2111</v>
      </c>
      <c r="B797" s="24">
        <v>193</v>
      </c>
      <c r="C797" s="24" t="str">
        <f t="shared" si="12"/>
        <v>daria193</v>
      </c>
      <c r="D797" s="24">
        <v>3400</v>
      </c>
      <c r="E797" s="24">
        <v>2249</v>
      </c>
      <c r="F797" s="24">
        <v>86584</v>
      </c>
      <c r="G797" s="24">
        <v>0</v>
      </c>
      <c r="H797" s="24">
        <v>0</v>
      </c>
      <c r="I797" s="24">
        <v>200</v>
      </c>
      <c r="J797" s="24">
        <v>15</v>
      </c>
      <c r="K797" s="24">
        <v>0</v>
      </c>
    </row>
    <row r="798" spans="1:11" x14ac:dyDescent="0.3">
      <c r="A798" s="24" t="s">
        <v>2111</v>
      </c>
      <c r="B798" s="24">
        <v>194</v>
      </c>
      <c r="C798" s="24" t="str">
        <f t="shared" si="12"/>
        <v>daria194</v>
      </c>
      <c r="D798" s="24">
        <v>3437</v>
      </c>
      <c r="E798" s="24">
        <v>2273</v>
      </c>
      <c r="F798" s="24">
        <v>87577</v>
      </c>
      <c r="G798" s="24">
        <v>0</v>
      </c>
      <c r="H798" s="24">
        <v>0</v>
      </c>
      <c r="I798" s="24">
        <v>200</v>
      </c>
      <c r="J798" s="24">
        <v>15</v>
      </c>
      <c r="K798" s="24">
        <v>0</v>
      </c>
    </row>
    <row r="799" spans="1:11" x14ac:dyDescent="0.3">
      <c r="A799" s="24" t="s">
        <v>2111</v>
      </c>
      <c r="B799" s="24">
        <v>195</v>
      </c>
      <c r="C799" s="24" t="str">
        <f t="shared" si="12"/>
        <v>daria195</v>
      </c>
      <c r="D799" s="24">
        <v>3473</v>
      </c>
      <c r="E799" s="24">
        <v>2297</v>
      </c>
      <c r="F799" s="24">
        <v>88580</v>
      </c>
      <c r="G799" s="24">
        <v>0</v>
      </c>
      <c r="H799" s="24">
        <v>0</v>
      </c>
      <c r="I799" s="24">
        <v>200</v>
      </c>
      <c r="J799" s="24">
        <v>15</v>
      </c>
      <c r="K799" s="24">
        <v>0</v>
      </c>
    </row>
    <row r="800" spans="1:11" x14ac:dyDescent="0.3">
      <c r="A800" s="24" t="s">
        <v>2111</v>
      </c>
      <c r="B800" s="24">
        <v>196</v>
      </c>
      <c r="C800" s="24" t="str">
        <f t="shared" si="12"/>
        <v>daria196</v>
      </c>
      <c r="D800" s="24">
        <v>3510</v>
      </c>
      <c r="E800" s="24">
        <v>2321</v>
      </c>
      <c r="F800" s="24">
        <v>89595</v>
      </c>
      <c r="G800" s="24">
        <v>0</v>
      </c>
      <c r="H800" s="24">
        <v>0</v>
      </c>
      <c r="I800" s="24">
        <v>200</v>
      </c>
      <c r="J800" s="24">
        <v>15</v>
      </c>
      <c r="K800" s="24">
        <v>0</v>
      </c>
    </row>
    <row r="801" spans="1:11" x14ac:dyDescent="0.3">
      <c r="A801" s="24" t="s">
        <v>2111</v>
      </c>
      <c r="B801" s="24">
        <v>197</v>
      </c>
      <c r="C801" s="24" t="str">
        <f t="shared" si="12"/>
        <v>daria197</v>
      </c>
      <c r="D801" s="24">
        <v>3547</v>
      </c>
      <c r="E801" s="24">
        <v>2346</v>
      </c>
      <c r="F801" s="24">
        <v>90901</v>
      </c>
      <c r="G801" s="24">
        <v>0</v>
      </c>
      <c r="H801" s="24">
        <v>0</v>
      </c>
      <c r="I801" s="24">
        <v>200</v>
      </c>
      <c r="J801" s="24">
        <v>15</v>
      </c>
      <c r="K801" s="24">
        <v>0</v>
      </c>
    </row>
    <row r="802" spans="1:11" x14ac:dyDescent="0.3">
      <c r="A802" s="24" t="s">
        <v>2111</v>
      </c>
      <c r="B802" s="24">
        <v>198</v>
      </c>
      <c r="C802" s="24" t="str">
        <f t="shared" si="12"/>
        <v>daria198</v>
      </c>
      <c r="D802" s="24">
        <v>3585</v>
      </c>
      <c r="E802" s="24">
        <v>2371</v>
      </c>
      <c r="F802" s="24">
        <v>91941</v>
      </c>
      <c r="G802" s="24">
        <v>0</v>
      </c>
      <c r="H802" s="24">
        <v>0</v>
      </c>
      <c r="I802" s="24">
        <v>200</v>
      </c>
      <c r="J802" s="24">
        <v>15</v>
      </c>
      <c r="K802" s="24">
        <v>0</v>
      </c>
    </row>
    <row r="803" spans="1:11" x14ac:dyDescent="0.3">
      <c r="A803" s="24" t="s">
        <v>2111</v>
      </c>
      <c r="B803" s="24">
        <v>199</v>
      </c>
      <c r="C803" s="24" t="str">
        <f t="shared" si="12"/>
        <v>daria199</v>
      </c>
      <c r="D803" s="24">
        <v>3623</v>
      </c>
      <c r="E803" s="24">
        <v>2396</v>
      </c>
      <c r="F803" s="24">
        <v>92993</v>
      </c>
      <c r="G803" s="24">
        <v>0</v>
      </c>
      <c r="H803" s="24">
        <v>0</v>
      </c>
      <c r="I803" s="24">
        <v>200</v>
      </c>
      <c r="J803" s="24">
        <v>15</v>
      </c>
      <c r="K803" s="24">
        <v>0</v>
      </c>
    </row>
    <row r="804" spans="1:11" x14ac:dyDescent="0.3">
      <c r="A804" s="24" t="s">
        <v>2111</v>
      </c>
      <c r="B804" s="24">
        <v>200</v>
      </c>
      <c r="C804" s="24" t="str">
        <f t="shared" si="12"/>
        <v>daria200</v>
      </c>
      <c r="D804" s="24">
        <v>3661</v>
      </c>
      <c r="E804" s="24">
        <v>2421</v>
      </c>
      <c r="F804" s="24">
        <v>94056</v>
      </c>
      <c r="G804" s="24">
        <v>0</v>
      </c>
      <c r="H804" s="24">
        <v>0</v>
      </c>
      <c r="I804" s="24">
        <v>200</v>
      </c>
      <c r="J804" s="24">
        <v>15</v>
      </c>
      <c r="K804" s="24">
        <v>0</v>
      </c>
    </row>
    <row r="805" spans="1:11" x14ac:dyDescent="0.3">
      <c r="A805" s="24" t="s">
        <v>2111</v>
      </c>
      <c r="B805" s="24">
        <v>201</v>
      </c>
      <c r="C805" s="24" t="str">
        <f t="shared" si="12"/>
        <v>daria201</v>
      </c>
      <c r="D805" s="24">
        <v>3993</v>
      </c>
      <c r="E805" s="24">
        <v>2641</v>
      </c>
      <c r="F805" s="24">
        <v>103891</v>
      </c>
      <c r="G805" s="24">
        <v>0</v>
      </c>
      <c r="H805" s="24">
        <v>0</v>
      </c>
      <c r="I805" s="24">
        <v>200</v>
      </c>
      <c r="J805" s="24">
        <v>15</v>
      </c>
      <c r="K805" s="24">
        <v>0</v>
      </c>
    </row>
    <row r="806" spans="1:11" x14ac:dyDescent="0.3">
      <c r="A806" s="24" t="s">
        <v>2111</v>
      </c>
      <c r="B806" s="24">
        <v>202</v>
      </c>
      <c r="C806" s="24" t="str">
        <f t="shared" si="12"/>
        <v>daria202</v>
      </c>
      <c r="D806" s="24">
        <v>4035</v>
      </c>
      <c r="E806" s="24">
        <v>2668</v>
      </c>
      <c r="F806" s="24">
        <v>105186</v>
      </c>
      <c r="G806" s="24">
        <v>0</v>
      </c>
      <c r="H806" s="24">
        <v>0</v>
      </c>
      <c r="I806" s="24">
        <v>200</v>
      </c>
      <c r="J806" s="24">
        <v>15</v>
      </c>
      <c r="K806" s="24">
        <v>0</v>
      </c>
    </row>
    <row r="807" spans="1:11" x14ac:dyDescent="0.3">
      <c r="A807" s="24" t="s">
        <v>2111</v>
      </c>
      <c r="B807" s="24">
        <v>203</v>
      </c>
      <c r="C807" s="24" t="str">
        <f t="shared" si="12"/>
        <v>daria203</v>
      </c>
      <c r="D807" s="24">
        <v>4077</v>
      </c>
      <c r="E807" s="24">
        <v>2697</v>
      </c>
      <c r="F807" s="24">
        <v>106460</v>
      </c>
      <c r="G807" s="24">
        <v>0</v>
      </c>
      <c r="H807" s="24">
        <v>0</v>
      </c>
      <c r="I807" s="24">
        <v>200</v>
      </c>
      <c r="J807" s="24">
        <v>15</v>
      </c>
      <c r="K807" s="24">
        <v>0</v>
      </c>
    </row>
    <row r="808" spans="1:11" x14ac:dyDescent="0.3">
      <c r="A808" s="24" t="s">
        <v>2111</v>
      </c>
      <c r="B808" s="24">
        <v>204</v>
      </c>
      <c r="C808" s="24" t="str">
        <f t="shared" si="12"/>
        <v>daria204</v>
      </c>
      <c r="D808" s="24">
        <v>4120</v>
      </c>
      <c r="E808" s="24">
        <v>2725</v>
      </c>
      <c r="F808" s="24">
        <v>107749</v>
      </c>
      <c r="G808" s="24">
        <v>0</v>
      </c>
      <c r="H808" s="24">
        <v>0</v>
      </c>
      <c r="I808" s="24">
        <v>200</v>
      </c>
      <c r="J808" s="24">
        <v>15</v>
      </c>
      <c r="K808" s="24">
        <v>0</v>
      </c>
    </row>
    <row r="809" spans="1:11" x14ac:dyDescent="0.3">
      <c r="A809" s="24" t="s">
        <v>2111</v>
      </c>
      <c r="B809" s="24">
        <v>205</v>
      </c>
      <c r="C809" s="24" t="str">
        <f t="shared" si="12"/>
        <v>daria205</v>
      </c>
      <c r="D809" s="24">
        <v>4164</v>
      </c>
      <c r="E809" s="24">
        <v>2754</v>
      </c>
      <c r="F809" s="24">
        <v>109498</v>
      </c>
      <c r="G809" s="24">
        <v>0</v>
      </c>
      <c r="H809" s="24">
        <v>0</v>
      </c>
      <c r="I809" s="24">
        <v>200</v>
      </c>
      <c r="J809" s="24">
        <v>15</v>
      </c>
      <c r="K809" s="24">
        <v>0</v>
      </c>
    </row>
    <row r="810" spans="1:11" x14ac:dyDescent="0.3">
      <c r="A810" s="24" t="s">
        <v>2111</v>
      </c>
      <c r="B810" s="24">
        <v>206</v>
      </c>
      <c r="C810" s="24" t="str">
        <f t="shared" si="12"/>
        <v>daria206</v>
      </c>
      <c r="D810" s="24">
        <v>4208</v>
      </c>
      <c r="E810" s="24">
        <v>2783</v>
      </c>
      <c r="F810" s="24">
        <v>110936</v>
      </c>
      <c r="G810" s="24">
        <v>0</v>
      </c>
      <c r="H810" s="24">
        <v>0</v>
      </c>
      <c r="I810" s="24">
        <v>200</v>
      </c>
      <c r="J810" s="24">
        <v>15</v>
      </c>
      <c r="K810" s="24">
        <v>0</v>
      </c>
    </row>
    <row r="811" spans="1:11" x14ac:dyDescent="0.3">
      <c r="A811" s="24" t="s">
        <v>2111</v>
      </c>
      <c r="B811" s="24">
        <v>207</v>
      </c>
      <c r="C811" s="24" t="str">
        <f t="shared" si="12"/>
        <v>daria207</v>
      </c>
      <c r="D811" s="24">
        <v>4252</v>
      </c>
      <c r="E811" s="24">
        <v>2812</v>
      </c>
      <c r="F811" s="24">
        <v>112392</v>
      </c>
      <c r="G811" s="24">
        <v>0</v>
      </c>
      <c r="H811" s="24">
        <v>0</v>
      </c>
      <c r="I811" s="24">
        <v>200</v>
      </c>
      <c r="J811" s="24">
        <v>15</v>
      </c>
      <c r="K811" s="24">
        <v>0</v>
      </c>
    </row>
    <row r="812" spans="1:11" x14ac:dyDescent="0.3">
      <c r="A812" s="24" t="s">
        <v>2111</v>
      </c>
      <c r="B812" s="24">
        <v>208</v>
      </c>
      <c r="C812" s="24" t="str">
        <f t="shared" si="12"/>
        <v>daria208</v>
      </c>
      <c r="D812" s="24">
        <v>4297</v>
      </c>
      <c r="E812" s="24">
        <v>2842</v>
      </c>
      <c r="F812" s="24">
        <v>113828</v>
      </c>
      <c r="G812" s="24">
        <v>0</v>
      </c>
      <c r="H812" s="24">
        <v>0</v>
      </c>
      <c r="I812" s="24">
        <v>200</v>
      </c>
      <c r="J812" s="24">
        <v>15</v>
      </c>
      <c r="K812" s="24">
        <v>0</v>
      </c>
    </row>
    <row r="813" spans="1:11" x14ac:dyDescent="0.3">
      <c r="A813" s="24" t="s">
        <v>2111</v>
      </c>
      <c r="B813" s="24">
        <v>209</v>
      </c>
      <c r="C813" s="24" t="str">
        <f t="shared" si="12"/>
        <v>daria209</v>
      </c>
      <c r="D813" s="24">
        <v>4342</v>
      </c>
      <c r="E813" s="24">
        <v>2872</v>
      </c>
      <c r="F813" s="24">
        <v>115360</v>
      </c>
      <c r="G813" s="24">
        <v>0</v>
      </c>
      <c r="H813" s="24">
        <v>0</v>
      </c>
      <c r="I813" s="24">
        <v>200</v>
      </c>
      <c r="J813" s="24">
        <v>15</v>
      </c>
      <c r="K813" s="24">
        <v>0</v>
      </c>
    </row>
    <row r="814" spans="1:11" x14ac:dyDescent="0.3">
      <c r="A814" s="24" t="s">
        <v>2111</v>
      </c>
      <c r="B814" s="24">
        <v>210</v>
      </c>
      <c r="C814" s="24" t="str">
        <f t="shared" si="12"/>
        <v>daria210</v>
      </c>
      <c r="D814" s="24">
        <v>4388</v>
      </c>
      <c r="E814" s="24">
        <v>2902</v>
      </c>
      <c r="F814" s="24">
        <v>116833</v>
      </c>
      <c r="G814" s="24">
        <v>0</v>
      </c>
      <c r="H814" s="24">
        <v>0</v>
      </c>
      <c r="I814" s="24">
        <v>200</v>
      </c>
      <c r="J814" s="24">
        <v>15</v>
      </c>
      <c r="K814" s="24">
        <v>0</v>
      </c>
    </row>
    <row r="815" spans="1:11" x14ac:dyDescent="0.3">
      <c r="A815" s="24" t="s">
        <v>2111</v>
      </c>
      <c r="B815" s="24">
        <v>211</v>
      </c>
      <c r="C815" s="24" t="str">
        <f t="shared" si="12"/>
        <v>daria211</v>
      </c>
      <c r="D815" s="24">
        <v>4434</v>
      </c>
      <c r="E815" s="24">
        <v>2932</v>
      </c>
      <c r="F815" s="24">
        <v>118364</v>
      </c>
      <c r="G815" s="24">
        <v>0</v>
      </c>
      <c r="H815" s="24">
        <v>0</v>
      </c>
      <c r="I815" s="24">
        <v>200</v>
      </c>
      <c r="J815" s="24">
        <v>15</v>
      </c>
      <c r="K815" s="24">
        <v>0</v>
      </c>
    </row>
    <row r="816" spans="1:11" x14ac:dyDescent="0.3">
      <c r="A816" s="24" t="s">
        <v>2111</v>
      </c>
      <c r="B816" s="24">
        <v>212</v>
      </c>
      <c r="C816" s="24" t="str">
        <f t="shared" si="12"/>
        <v>daria212</v>
      </c>
      <c r="D816" s="24">
        <v>4480</v>
      </c>
      <c r="E816" s="24">
        <v>2963</v>
      </c>
      <c r="F816" s="24">
        <v>119915</v>
      </c>
      <c r="G816" s="24">
        <v>0</v>
      </c>
      <c r="H816" s="24">
        <v>0</v>
      </c>
      <c r="I816" s="24">
        <v>200</v>
      </c>
      <c r="J816" s="24">
        <v>15</v>
      </c>
      <c r="K816" s="24">
        <v>0</v>
      </c>
    </row>
    <row r="817" spans="1:11" x14ac:dyDescent="0.3">
      <c r="A817" s="24" t="s">
        <v>2111</v>
      </c>
      <c r="B817" s="24">
        <v>213</v>
      </c>
      <c r="C817" s="24" t="str">
        <f t="shared" si="12"/>
        <v>daria213</v>
      </c>
      <c r="D817" s="24">
        <v>4527</v>
      </c>
      <c r="E817" s="24">
        <v>2994</v>
      </c>
      <c r="F817" s="24">
        <v>121485</v>
      </c>
      <c r="G817" s="24">
        <v>0</v>
      </c>
      <c r="H817" s="24">
        <v>0</v>
      </c>
      <c r="I817" s="24">
        <v>200</v>
      </c>
      <c r="J817" s="24">
        <v>15</v>
      </c>
      <c r="K817" s="24">
        <v>0</v>
      </c>
    </row>
    <row r="818" spans="1:11" x14ac:dyDescent="0.3">
      <c r="A818" s="24" t="s">
        <v>2111</v>
      </c>
      <c r="B818" s="24">
        <v>214</v>
      </c>
      <c r="C818" s="24" t="str">
        <f t="shared" si="12"/>
        <v>daria214</v>
      </c>
      <c r="D818" s="24">
        <v>4575</v>
      </c>
      <c r="E818" s="24">
        <v>3026</v>
      </c>
      <c r="F818" s="24">
        <v>123076</v>
      </c>
      <c r="G818" s="24">
        <v>0</v>
      </c>
      <c r="H818" s="24">
        <v>0</v>
      </c>
      <c r="I818" s="24">
        <v>200</v>
      </c>
      <c r="J818" s="24">
        <v>15</v>
      </c>
      <c r="K818" s="24">
        <v>0</v>
      </c>
    </row>
    <row r="819" spans="1:11" x14ac:dyDescent="0.3">
      <c r="A819" s="24" t="s">
        <v>2111</v>
      </c>
      <c r="B819" s="24">
        <v>215</v>
      </c>
      <c r="C819" s="24" t="str">
        <f t="shared" si="12"/>
        <v>daria215</v>
      </c>
      <c r="D819" s="24">
        <v>4623</v>
      </c>
      <c r="E819" s="24">
        <v>3057</v>
      </c>
      <c r="F819" s="24">
        <v>124644</v>
      </c>
      <c r="G819" s="24">
        <v>0</v>
      </c>
      <c r="H819" s="24">
        <v>0</v>
      </c>
      <c r="I819" s="24">
        <v>200</v>
      </c>
      <c r="J819" s="24">
        <v>15</v>
      </c>
      <c r="K819" s="24">
        <v>0</v>
      </c>
    </row>
    <row r="820" spans="1:11" x14ac:dyDescent="0.3">
      <c r="A820" s="24" t="s">
        <v>2111</v>
      </c>
      <c r="B820" s="24">
        <v>216</v>
      </c>
      <c r="C820" s="24" t="str">
        <f t="shared" si="12"/>
        <v>daria216</v>
      </c>
      <c r="D820" s="24">
        <v>4671</v>
      </c>
      <c r="E820" s="24">
        <v>3089</v>
      </c>
      <c r="F820" s="24">
        <v>126275</v>
      </c>
      <c r="G820" s="24">
        <v>0</v>
      </c>
      <c r="H820" s="24">
        <v>0</v>
      </c>
      <c r="I820" s="24">
        <v>200</v>
      </c>
      <c r="J820" s="24">
        <v>15</v>
      </c>
      <c r="K820" s="24">
        <v>0</v>
      </c>
    </row>
    <row r="821" spans="1:11" x14ac:dyDescent="0.3">
      <c r="A821" s="24" t="s">
        <v>2111</v>
      </c>
      <c r="B821" s="24">
        <v>217</v>
      </c>
      <c r="C821" s="24" t="str">
        <f t="shared" si="12"/>
        <v>daria217</v>
      </c>
      <c r="D821" s="24">
        <v>4720</v>
      </c>
      <c r="E821" s="24">
        <v>3122</v>
      </c>
      <c r="F821" s="24">
        <v>127794</v>
      </c>
      <c r="G821" s="24">
        <v>0</v>
      </c>
      <c r="H821" s="24">
        <v>0</v>
      </c>
      <c r="I821" s="24">
        <v>200</v>
      </c>
      <c r="J821" s="24">
        <v>15</v>
      </c>
      <c r="K821" s="24">
        <v>0</v>
      </c>
    </row>
    <row r="822" spans="1:11" x14ac:dyDescent="0.3">
      <c r="A822" s="24" t="s">
        <v>2111</v>
      </c>
      <c r="B822" s="24">
        <v>218</v>
      </c>
      <c r="C822" s="24" t="str">
        <f t="shared" si="12"/>
        <v>daria218</v>
      </c>
      <c r="D822" s="24">
        <v>4769</v>
      </c>
      <c r="E822" s="24">
        <v>3154</v>
      </c>
      <c r="F822" s="24">
        <v>129376</v>
      </c>
      <c r="G822" s="24">
        <v>0</v>
      </c>
      <c r="H822" s="24">
        <v>0</v>
      </c>
      <c r="I822" s="24">
        <v>200</v>
      </c>
      <c r="J822" s="24">
        <v>15</v>
      </c>
      <c r="K822" s="24">
        <v>0</v>
      </c>
    </row>
    <row r="823" spans="1:11" x14ac:dyDescent="0.3">
      <c r="A823" s="24" t="s">
        <v>2111</v>
      </c>
      <c r="B823" s="24">
        <v>219</v>
      </c>
      <c r="C823" s="24" t="str">
        <f t="shared" si="12"/>
        <v>daria219</v>
      </c>
      <c r="D823" s="24">
        <v>4819</v>
      </c>
      <c r="E823" s="24">
        <v>3187</v>
      </c>
      <c r="F823" s="24">
        <v>130932</v>
      </c>
      <c r="G823" s="24">
        <v>0</v>
      </c>
      <c r="H823" s="24">
        <v>0</v>
      </c>
      <c r="I823" s="24">
        <v>200</v>
      </c>
      <c r="J823" s="24">
        <v>15</v>
      </c>
      <c r="K823" s="24">
        <v>0</v>
      </c>
    </row>
    <row r="824" spans="1:11" x14ac:dyDescent="0.3">
      <c r="A824" s="24" t="s">
        <v>2111</v>
      </c>
      <c r="B824" s="24">
        <v>220</v>
      </c>
      <c r="C824" s="24" t="str">
        <f t="shared" si="12"/>
        <v>daria220</v>
      </c>
      <c r="D824" s="24">
        <v>4870</v>
      </c>
      <c r="E824" s="24">
        <v>3221</v>
      </c>
      <c r="F824" s="24">
        <v>132506</v>
      </c>
      <c r="G824" s="24">
        <v>0</v>
      </c>
      <c r="H824" s="24">
        <v>0</v>
      </c>
      <c r="I824" s="24">
        <v>200</v>
      </c>
      <c r="J824" s="24">
        <v>15</v>
      </c>
      <c r="K824" s="24">
        <v>0</v>
      </c>
    </row>
    <row r="825" spans="1:11" x14ac:dyDescent="0.3">
      <c r="A825" s="24" t="s">
        <v>2111</v>
      </c>
      <c r="B825" s="24">
        <v>221</v>
      </c>
      <c r="C825" s="24" t="str">
        <f t="shared" si="12"/>
        <v>daria221</v>
      </c>
      <c r="D825" s="24">
        <v>5310</v>
      </c>
      <c r="E825" s="24">
        <v>3512</v>
      </c>
      <c r="F825" s="24">
        <v>145938</v>
      </c>
      <c r="G825" s="24">
        <v>0</v>
      </c>
      <c r="H825" s="24">
        <v>0</v>
      </c>
      <c r="I825" s="24">
        <v>200</v>
      </c>
      <c r="J825" s="24">
        <v>15</v>
      </c>
      <c r="K825" s="24">
        <v>0</v>
      </c>
    </row>
    <row r="826" spans="1:11" x14ac:dyDescent="0.3">
      <c r="A826" s="24" t="s">
        <v>2111</v>
      </c>
      <c r="B826" s="24">
        <v>222</v>
      </c>
      <c r="C826" s="24" t="str">
        <f t="shared" si="12"/>
        <v>daria222</v>
      </c>
      <c r="D826" s="24">
        <v>5365</v>
      </c>
      <c r="E826" s="24">
        <v>3549</v>
      </c>
      <c r="F826" s="24">
        <v>147833</v>
      </c>
      <c r="G826" s="24">
        <v>0</v>
      </c>
      <c r="H826" s="24">
        <v>0</v>
      </c>
      <c r="I826" s="24">
        <v>200</v>
      </c>
      <c r="J826" s="24">
        <v>15</v>
      </c>
      <c r="K826" s="24">
        <v>0</v>
      </c>
    </row>
    <row r="827" spans="1:11" x14ac:dyDescent="0.3">
      <c r="A827" s="24" t="s">
        <v>2111</v>
      </c>
      <c r="B827" s="24">
        <v>223</v>
      </c>
      <c r="C827" s="24" t="str">
        <f t="shared" si="12"/>
        <v>daria223</v>
      </c>
      <c r="D827" s="24">
        <v>5421</v>
      </c>
      <c r="E827" s="24">
        <v>3586</v>
      </c>
      <c r="F827" s="24">
        <v>149669</v>
      </c>
      <c r="G827" s="24">
        <v>0</v>
      </c>
      <c r="H827" s="24">
        <v>0</v>
      </c>
      <c r="I827" s="24">
        <v>200</v>
      </c>
      <c r="J827" s="24">
        <v>15</v>
      </c>
      <c r="K827" s="24">
        <v>0</v>
      </c>
    </row>
    <row r="828" spans="1:11" x14ac:dyDescent="0.3">
      <c r="A828" s="24" t="s">
        <v>2111</v>
      </c>
      <c r="B828" s="24">
        <v>224</v>
      </c>
      <c r="C828" s="24" t="str">
        <f t="shared" si="12"/>
        <v>daria224</v>
      </c>
      <c r="D828" s="24">
        <v>5478</v>
      </c>
      <c r="E828" s="24">
        <v>3623</v>
      </c>
      <c r="F828" s="24">
        <v>151610</v>
      </c>
      <c r="G828" s="24">
        <v>0</v>
      </c>
      <c r="H828" s="24">
        <v>0</v>
      </c>
      <c r="I828" s="24">
        <v>200</v>
      </c>
      <c r="J828" s="24">
        <v>15</v>
      </c>
      <c r="K828" s="24">
        <v>0</v>
      </c>
    </row>
    <row r="829" spans="1:11" x14ac:dyDescent="0.3">
      <c r="A829" s="24" t="s">
        <v>2111</v>
      </c>
      <c r="B829" s="24">
        <v>225</v>
      </c>
      <c r="C829" s="24" t="str">
        <f t="shared" si="12"/>
        <v>daria225</v>
      </c>
      <c r="D829" s="24">
        <v>5535</v>
      </c>
      <c r="E829" s="24">
        <v>3661</v>
      </c>
      <c r="F829" s="24">
        <v>153575</v>
      </c>
      <c r="G829" s="24">
        <v>0</v>
      </c>
      <c r="H829" s="24">
        <v>0</v>
      </c>
      <c r="I829" s="24">
        <v>200</v>
      </c>
      <c r="J829" s="24">
        <v>15</v>
      </c>
      <c r="K829" s="24">
        <v>0</v>
      </c>
    </row>
    <row r="830" spans="1:11" x14ac:dyDescent="0.3">
      <c r="A830" s="24" t="s">
        <v>2111</v>
      </c>
      <c r="B830" s="24">
        <v>226</v>
      </c>
      <c r="C830" s="24" t="str">
        <f t="shared" si="12"/>
        <v>daria226</v>
      </c>
      <c r="D830" s="24">
        <v>5593</v>
      </c>
      <c r="E830" s="24">
        <v>3699</v>
      </c>
      <c r="F830" s="24">
        <v>155480</v>
      </c>
      <c r="G830" s="24">
        <v>0</v>
      </c>
      <c r="H830" s="24">
        <v>0</v>
      </c>
      <c r="I830" s="24">
        <v>200</v>
      </c>
      <c r="J830" s="24">
        <v>15</v>
      </c>
      <c r="K830" s="24">
        <v>0</v>
      </c>
    </row>
    <row r="831" spans="1:11" x14ac:dyDescent="0.3">
      <c r="A831" s="24" t="s">
        <v>2111</v>
      </c>
      <c r="B831" s="24">
        <v>227</v>
      </c>
      <c r="C831" s="24" t="str">
        <f t="shared" si="12"/>
        <v>daria227</v>
      </c>
      <c r="D831" s="24">
        <v>5651</v>
      </c>
      <c r="E831" s="24">
        <v>3737</v>
      </c>
      <c r="F831" s="24">
        <v>157493</v>
      </c>
      <c r="G831" s="24">
        <v>0</v>
      </c>
      <c r="H831" s="24">
        <v>0</v>
      </c>
      <c r="I831" s="24">
        <v>200</v>
      </c>
      <c r="J831" s="24">
        <v>15</v>
      </c>
      <c r="K831" s="24">
        <v>0</v>
      </c>
    </row>
    <row r="832" spans="1:11" x14ac:dyDescent="0.3">
      <c r="A832" s="24" t="s">
        <v>2111</v>
      </c>
      <c r="B832" s="24">
        <v>228</v>
      </c>
      <c r="C832" s="24" t="str">
        <f t="shared" si="12"/>
        <v>daria228</v>
      </c>
      <c r="D832" s="24">
        <v>5710</v>
      </c>
      <c r="E832" s="24">
        <v>3776</v>
      </c>
      <c r="F832" s="24">
        <v>159445</v>
      </c>
      <c r="G832" s="24">
        <v>0</v>
      </c>
      <c r="H832" s="24">
        <v>0</v>
      </c>
      <c r="I832" s="24">
        <v>200</v>
      </c>
      <c r="J832" s="24">
        <v>15</v>
      </c>
      <c r="K832" s="24">
        <v>0</v>
      </c>
    </row>
    <row r="833" spans="1:11" x14ac:dyDescent="0.3">
      <c r="A833" s="24" t="s">
        <v>2111</v>
      </c>
      <c r="B833" s="24">
        <v>229</v>
      </c>
      <c r="C833" s="24" t="str">
        <f t="shared" si="12"/>
        <v>daria229</v>
      </c>
      <c r="D833" s="24">
        <v>5769</v>
      </c>
      <c r="E833" s="24">
        <v>3815</v>
      </c>
      <c r="F833" s="24">
        <v>161508</v>
      </c>
      <c r="G833" s="24">
        <v>0</v>
      </c>
      <c r="H833" s="24">
        <v>0</v>
      </c>
      <c r="I833" s="24">
        <v>200</v>
      </c>
      <c r="J833" s="24">
        <v>15</v>
      </c>
      <c r="K833" s="24">
        <v>0</v>
      </c>
    </row>
    <row r="834" spans="1:11" x14ac:dyDescent="0.3">
      <c r="A834" s="24" t="s">
        <v>2111</v>
      </c>
      <c r="B834" s="24">
        <v>230</v>
      </c>
      <c r="C834" s="24" t="str">
        <f t="shared" si="12"/>
        <v>daria230</v>
      </c>
      <c r="D834" s="24">
        <v>5829</v>
      </c>
      <c r="E834" s="24">
        <v>3855</v>
      </c>
      <c r="F834" s="24">
        <v>163507</v>
      </c>
      <c r="G834" s="24">
        <v>0</v>
      </c>
      <c r="H834" s="24">
        <v>0</v>
      </c>
      <c r="I834" s="24">
        <v>200</v>
      </c>
      <c r="J834" s="24">
        <v>15</v>
      </c>
      <c r="K834" s="24">
        <v>0</v>
      </c>
    </row>
    <row r="835" spans="1:11" x14ac:dyDescent="0.3">
      <c r="A835" s="24" t="s">
        <v>2111</v>
      </c>
      <c r="B835" s="24">
        <v>231</v>
      </c>
      <c r="C835" s="24" t="str">
        <f t="shared" si="12"/>
        <v>daria231</v>
      </c>
      <c r="D835" s="24">
        <v>5889</v>
      </c>
      <c r="E835" s="24">
        <v>3895</v>
      </c>
      <c r="F835" s="24">
        <v>165621</v>
      </c>
      <c r="G835" s="24">
        <v>0</v>
      </c>
      <c r="H835" s="24">
        <v>0</v>
      </c>
      <c r="I835" s="24">
        <v>200</v>
      </c>
      <c r="J835" s="24">
        <v>15</v>
      </c>
      <c r="K835" s="24">
        <v>0</v>
      </c>
    </row>
    <row r="836" spans="1:11" x14ac:dyDescent="0.3">
      <c r="A836" s="24" t="s">
        <v>2111</v>
      </c>
      <c r="B836" s="24">
        <v>232</v>
      </c>
      <c r="C836" s="24" t="str">
        <f t="shared" si="12"/>
        <v>daria232</v>
      </c>
      <c r="D836" s="24">
        <v>5950</v>
      </c>
      <c r="E836" s="24">
        <v>3936</v>
      </c>
      <c r="F836" s="24">
        <v>167761</v>
      </c>
      <c r="G836" s="24">
        <v>0</v>
      </c>
      <c r="H836" s="24">
        <v>0</v>
      </c>
      <c r="I836" s="24">
        <v>200</v>
      </c>
      <c r="J836" s="24">
        <v>15</v>
      </c>
      <c r="K836" s="24">
        <v>0</v>
      </c>
    </row>
    <row r="837" spans="1:11" x14ac:dyDescent="0.3">
      <c r="A837" s="24" t="s">
        <v>2111</v>
      </c>
      <c r="B837" s="24">
        <v>233</v>
      </c>
      <c r="C837" s="24" t="str">
        <f t="shared" si="12"/>
        <v>daria233</v>
      </c>
      <c r="D837" s="24">
        <v>6012</v>
      </c>
      <c r="E837" s="24">
        <v>3976</v>
      </c>
      <c r="F837" s="24">
        <v>169834</v>
      </c>
      <c r="G837" s="24">
        <v>0</v>
      </c>
      <c r="H837" s="24">
        <v>0</v>
      </c>
      <c r="I837" s="24">
        <v>200</v>
      </c>
      <c r="J837" s="24">
        <v>15</v>
      </c>
      <c r="K837" s="24">
        <v>0</v>
      </c>
    </row>
    <row r="838" spans="1:11" x14ac:dyDescent="0.3">
      <c r="A838" s="24" t="s">
        <v>2111</v>
      </c>
      <c r="B838" s="24">
        <v>234</v>
      </c>
      <c r="C838" s="24" t="str">
        <f t="shared" ref="C838:C901" si="13">A838&amp;B838</f>
        <v>daria234</v>
      </c>
      <c r="D838" s="24">
        <v>6074</v>
      </c>
      <c r="E838" s="24">
        <v>4018</v>
      </c>
      <c r="F838" s="24">
        <v>172026</v>
      </c>
      <c r="G838" s="24">
        <v>0</v>
      </c>
      <c r="H838" s="24">
        <v>0</v>
      </c>
      <c r="I838" s="24">
        <v>200</v>
      </c>
      <c r="J838" s="24">
        <v>15</v>
      </c>
      <c r="K838" s="24">
        <v>0</v>
      </c>
    </row>
    <row r="839" spans="1:11" x14ac:dyDescent="0.3">
      <c r="A839" s="24" t="s">
        <v>2111</v>
      </c>
      <c r="B839" s="24">
        <v>235</v>
      </c>
      <c r="C839" s="24" t="str">
        <f t="shared" si="13"/>
        <v>daria235</v>
      </c>
      <c r="D839" s="24">
        <v>6137</v>
      </c>
      <c r="E839" s="24">
        <v>4059</v>
      </c>
      <c r="F839" s="24">
        <v>174151</v>
      </c>
      <c r="G839" s="24">
        <v>0</v>
      </c>
      <c r="H839" s="24">
        <v>0</v>
      </c>
      <c r="I839" s="24">
        <v>200</v>
      </c>
      <c r="J839" s="24">
        <v>15</v>
      </c>
      <c r="K839" s="24">
        <v>0</v>
      </c>
    </row>
    <row r="840" spans="1:11" x14ac:dyDescent="0.3">
      <c r="A840" s="24" t="s">
        <v>2111</v>
      </c>
      <c r="B840" s="24">
        <v>236</v>
      </c>
      <c r="C840" s="24" t="str">
        <f t="shared" si="13"/>
        <v>daria236</v>
      </c>
      <c r="D840" s="24">
        <v>6201</v>
      </c>
      <c r="E840" s="24">
        <v>4101</v>
      </c>
      <c r="F840" s="24">
        <v>176397</v>
      </c>
      <c r="G840" s="24">
        <v>0</v>
      </c>
      <c r="H840" s="24">
        <v>0</v>
      </c>
      <c r="I840" s="24">
        <v>200</v>
      </c>
      <c r="J840" s="24">
        <v>15</v>
      </c>
      <c r="K840" s="24">
        <v>0</v>
      </c>
    </row>
    <row r="841" spans="1:11" x14ac:dyDescent="0.3">
      <c r="A841" s="24" t="s">
        <v>2111</v>
      </c>
      <c r="B841" s="24">
        <v>237</v>
      </c>
      <c r="C841" s="24" t="str">
        <f t="shared" si="13"/>
        <v>daria237</v>
      </c>
      <c r="D841" s="24">
        <v>6265</v>
      </c>
      <c r="E841" s="24">
        <v>4144</v>
      </c>
      <c r="F841" s="24">
        <v>178573</v>
      </c>
      <c r="G841" s="24">
        <v>0</v>
      </c>
      <c r="H841" s="24">
        <v>0</v>
      </c>
      <c r="I841" s="24">
        <v>200</v>
      </c>
      <c r="J841" s="24">
        <v>15</v>
      </c>
      <c r="K841" s="24">
        <v>0</v>
      </c>
    </row>
    <row r="842" spans="1:11" x14ac:dyDescent="0.3">
      <c r="A842" s="24" t="s">
        <v>2111</v>
      </c>
      <c r="B842" s="24">
        <v>238</v>
      </c>
      <c r="C842" s="24" t="str">
        <f t="shared" si="13"/>
        <v>daria238</v>
      </c>
      <c r="D842" s="24">
        <v>6330</v>
      </c>
      <c r="E842" s="24">
        <v>4186</v>
      </c>
      <c r="F842" s="24">
        <v>180873</v>
      </c>
      <c r="G842" s="24">
        <v>0</v>
      </c>
      <c r="H842" s="24">
        <v>0</v>
      </c>
      <c r="I842" s="24">
        <v>200</v>
      </c>
      <c r="J842" s="24">
        <v>15</v>
      </c>
      <c r="K842" s="24">
        <v>0</v>
      </c>
    </row>
    <row r="843" spans="1:11" x14ac:dyDescent="0.3">
      <c r="A843" s="24" t="s">
        <v>2111</v>
      </c>
      <c r="B843" s="24">
        <v>239</v>
      </c>
      <c r="C843" s="24" t="str">
        <f t="shared" si="13"/>
        <v>daria239</v>
      </c>
      <c r="D843" s="24">
        <v>6395</v>
      </c>
      <c r="E843" s="24">
        <v>4230</v>
      </c>
      <c r="F843" s="24">
        <v>183103</v>
      </c>
      <c r="G843" s="24">
        <v>0</v>
      </c>
      <c r="H843" s="24">
        <v>0</v>
      </c>
      <c r="I843" s="24">
        <v>200</v>
      </c>
      <c r="J843" s="24">
        <v>15</v>
      </c>
      <c r="K843" s="24">
        <v>0</v>
      </c>
    </row>
    <row r="844" spans="1:11" x14ac:dyDescent="0.3">
      <c r="A844" s="24" t="s">
        <v>2111</v>
      </c>
      <c r="B844" s="24">
        <v>240</v>
      </c>
      <c r="C844" s="24" t="str">
        <f t="shared" si="13"/>
        <v>daria240</v>
      </c>
      <c r="D844" s="24">
        <v>6461</v>
      </c>
      <c r="E844" s="24">
        <v>4273</v>
      </c>
      <c r="F844" s="24">
        <v>185459</v>
      </c>
      <c r="G844" s="24">
        <v>0</v>
      </c>
      <c r="H844" s="24">
        <v>0</v>
      </c>
      <c r="I844" s="24">
        <v>200</v>
      </c>
      <c r="J844" s="24">
        <v>15</v>
      </c>
      <c r="K844" s="24">
        <v>0</v>
      </c>
    </row>
    <row r="845" spans="1:11" x14ac:dyDescent="0.3">
      <c r="A845" s="24" t="s">
        <v>2111</v>
      </c>
      <c r="B845" s="24">
        <v>241</v>
      </c>
      <c r="C845" s="24" t="str">
        <f t="shared" si="13"/>
        <v>daria241</v>
      </c>
      <c r="D845" s="24">
        <v>7045</v>
      </c>
      <c r="E845" s="24">
        <v>4659</v>
      </c>
      <c r="F845" s="24">
        <v>204773</v>
      </c>
      <c r="G845" s="24">
        <v>0</v>
      </c>
      <c r="H845" s="24">
        <v>0</v>
      </c>
      <c r="I845" s="24">
        <v>200</v>
      </c>
      <c r="J845" s="24">
        <v>15</v>
      </c>
      <c r="K845" s="24">
        <v>0</v>
      </c>
    </row>
    <row r="846" spans="1:11" x14ac:dyDescent="0.3">
      <c r="A846" s="24" t="s">
        <v>2111</v>
      </c>
      <c r="B846" s="24">
        <v>242</v>
      </c>
      <c r="C846" s="24" t="str">
        <f t="shared" si="13"/>
        <v>daria242</v>
      </c>
      <c r="D846" s="24">
        <v>7118</v>
      </c>
      <c r="E846" s="24">
        <v>4707</v>
      </c>
      <c r="F846" s="24">
        <v>207403</v>
      </c>
      <c r="G846" s="24">
        <v>0</v>
      </c>
      <c r="H846" s="24">
        <v>0</v>
      </c>
      <c r="I846" s="24">
        <v>200</v>
      </c>
      <c r="J846" s="24">
        <v>15</v>
      </c>
      <c r="K846" s="24">
        <v>0</v>
      </c>
    </row>
    <row r="847" spans="1:11" x14ac:dyDescent="0.3">
      <c r="A847" s="24" t="s">
        <v>2111</v>
      </c>
      <c r="B847" s="24">
        <v>243</v>
      </c>
      <c r="C847" s="24" t="str">
        <f t="shared" si="13"/>
        <v>daria243</v>
      </c>
      <c r="D847" s="24">
        <v>7191</v>
      </c>
      <c r="E847" s="24">
        <v>4756</v>
      </c>
      <c r="F847" s="24">
        <v>210337</v>
      </c>
      <c r="G847" s="24">
        <v>0</v>
      </c>
      <c r="H847" s="24">
        <v>0</v>
      </c>
      <c r="I847" s="24">
        <v>200</v>
      </c>
      <c r="J847" s="24">
        <v>15</v>
      </c>
      <c r="K847" s="24">
        <v>0</v>
      </c>
    </row>
    <row r="848" spans="1:11" x14ac:dyDescent="0.3">
      <c r="A848" s="24" t="s">
        <v>2111</v>
      </c>
      <c r="B848" s="24">
        <v>244</v>
      </c>
      <c r="C848" s="24" t="str">
        <f t="shared" si="13"/>
        <v>daria244</v>
      </c>
      <c r="D848" s="24">
        <v>7265</v>
      </c>
      <c r="E848" s="24">
        <v>4805</v>
      </c>
      <c r="F848" s="24">
        <v>213035</v>
      </c>
      <c r="G848" s="24">
        <v>0</v>
      </c>
      <c r="H848" s="24">
        <v>0</v>
      </c>
      <c r="I848" s="24">
        <v>200</v>
      </c>
      <c r="J848" s="24">
        <v>15</v>
      </c>
      <c r="K848" s="24">
        <v>0</v>
      </c>
    </row>
    <row r="849" spans="1:11" x14ac:dyDescent="0.3">
      <c r="A849" s="24" t="s">
        <v>2111</v>
      </c>
      <c r="B849" s="24">
        <v>245</v>
      </c>
      <c r="C849" s="24" t="str">
        <f t="shared" si="13"/>
        <v>daria245</v>
      </c>
      <c r="D849" s="24">
        <v>7340</v>
      </c>
      <c r="E849" s="24">
        <v>4855</v>
      </c>
      <c r="F849" s="24">
        <v>216013</v>
      </c>
      <c r="G849" s="24">
        <v>0</v>
      </c>
      <c r="H849" s="24">
        <v>0</v>
      </c>
      <c r="I849" s="24">
        <v>200</v>
      </c>
      <c r="J849" s="24">
        <v>15</v>
      </c>
      <c r="K849" s="24">
        <v>0</v>
      </c>
    </row>
    <row r="850" spans="1:11" x14ac:dyDescent="0.3">
      <c r="A850" s="24" t="s">
        <v>2111</v>
      </c>
      <c r="B850" s="24">
        <v>246</v>
      </c>
      <c r="C850" s="24" t="str">
        <f t="shared" si="13"/>
        <v>daria246</v>
      </c>
      <c r="D850" s="24">
        <v>7415</v>
      </c>
      <c r="E850" s="24">
        <v>4904</v>
      </c>
      <c r="F850" s="24">
        <v>218430</v>
      </c>
      <c r="G850" s="24">
        <v>0</v>
      </c>
      <c r="H850" s="24">
        <v>0</v>
      </c>
      <c r="I850" s="24">
        <v>200</v>
      </c>
      <c r="J850" s="24">
        <v>15</v>
      </c>
      <c r="K850" s="24">
        <v>0</v>
      </c>
    </row>
    <row r="851" spans="1:11" x14ac:dyDescent="0.3">
      <c r="A851" s="24" t="s">
        <v>2111</v>
      </c>
      <c r="B851" s="24">
        <v>247</v>
      </c>
      <c r="C851" s="24" t="str">
        <f t="shared" si="13"/>
        <v>daria247</v>
      </c>
      <c r="D851" s="24">
        <v>7492</v>
      </c>
      <c r="E851" s="24">
        <v>4955</v>
      </c>
      <c r="F851" s="24">
        <v>221481</v>
      </c>
      <c r="G851" s="24">
        <v>0</v>
      </c>
      <c r="H851" s="24">
        <v>0</v>
      </c>
      <c r="I851" s="24">
        <v>200</v>
      </c>
      <c r="J851" s="24">
        <v>15</v>
      </c>
      <c r="K851" s="24">
        <v>0</v>
      </c>
    </row>
    <row r="852" spans="1:11" x14ac:dyDescent="0.3">
      <c r="A852" s="24" t="s">
        <v>2111</v>
      </c>
      <c r="B852" s="24">
        <v>248</v>
      </c>
      <c r="C852" s="24" t="str">
        <f t="shared" si="13"/>
        <v>daria248</v>
      </c>
      <c r="D852" s="24">
        <v>7569</v>
      </c>
      <c r="E852" s="24">
        <v>5006</v>
      </c>
      <c r="F852" s="24">
        <v>223956</v>
      </c>
      <c r="G852" s="24">
        <v>0</v>
      </c>
      <c r="H852" s="24">
        <v>0</v>
      </c>
      <c r="I852" s="24">
        <v>200</v>
      </c>
      <c r="J852" s="24">
        <v>15</v>
      </c>
      <c r="K852" s="24">
        <v>0</v>
      </c>
    </row>
    <row r="853" spans="1:11" x14ac:dyDescent="0.3">
      <c r="A853" s="24" t="s">
        <v>2111</v>
      </c>
      <c r="B853" s="24">
        <v>249</v>
      </c>
      <c r="C853" s="24" t="str">
        <f t="shared" si="13"/>
        <v>daria249</v>
      </c>
      <c r="D853" s="24">
        <v>7646</v>
      </c>
      <c r="E853" s="24">
        <v>5057</v>
      </c>
      <c r="F853" s="24">
        <v>227082</v>
      </c>
      <c r="G853" s="24">
        <v>0</v>
      </c>
      <c r="H853" s="24">
        <v>0</v>
      </c>
      <c r="I853" s="24">
        <v>200</v>
      </c>
      <c r="J853" s="24">
        <v>15</v>
      </c>
      <c r="K853" s="24">
        <v>0</v>
      </c>
    </row>
    <row r="854" spans="1:11" x14ac:dyDescent="0.3">
      <c r="A854" s="24" t="s">
        <v>2111</v>
      </c>
      <c r="B854" s="24">
        <v>250</v>
      </c>
      <c r="C854" s="24" t="str">
        <f t="shared" si="13"/>
        <v>daria250</v>
      </c>
      <c r="D854" s="24">
        <v>7725</v>
      </c>
      <c r="E854" s="24">
        <v>5109</v>
      </c>
      <c r="F854" s="24">
        <v>229617</v>
      </c>
      <c r="G854" s="24">
        <v>0</v>
      </c>
      <c r="H854" s="24">
        <v>0</v>
      </c>
      <c r="I854" s="24">
        <v>200</v>
      </c>
      <c r="J854" s="24">
        <v>15</v>
      </c>
      <c r="K854" s="24">
        <v>0</v>
      </c>
    </row>
    <row r="855" spans="1:11" x14ac:dyDescent="0.3">
      <c r="A855" s="24" t="s">
        <v>2111</v>
      </c>
      <c r="B855" s="24">
        <v>251</v>
      </c>
      <c r="C855" s="24" t="str">
        <f t="shared" si="13"/>
        <v>daria251</v>
      </c>
      <c r="D855" s="24">
        <v>7804</v>
      </c>
      <c r="E855" s="24">
        <v>5162</v>
      </c>
      <c r="F855" s="24">
        <v>232820</v>
      </c>
      <c r="G855" s="24">
        <v>0</v>
      </c>
      <c r="H855" s="24">
        <v>0</v>
      </c>
      <c r="I855" s="24">
        <v>200</v>
      </c>
      <c r="J855" s="24">
        <v>15</v>
      </c>
      <c r="K855" s="24">
        <v>0</v>
      </c>
    </row>
    <row r="856" spans="1:11" x14ac:dyDescent="0.3">
      <c r="A856" s="24" t="s">
        <v>2111</v>
      </c>
      <c r="B856" s="24">
        <v>252</v>
      </c>
      <c r="C856" s="24" t="str">
        <f t="shared" si="13"/>
        <v>daria252</v>
      </c>
      <c r="D856" s="24">
        <v>7884</v>
      </c>
      <c r="E856" s="24">
        <v>5215</v>
      </c>
      <c r="F856" s="24">
        <v>235417</v>
      </c>
      <c r="G856" s="24">
        <v>0</v>
      </c>
      <c r="H856" s="24">
        <v>0</v>
      </c>
      <c r="I856" s="24">
        <v>200</v>
      </c>
      <c r="J856" s="24">
        <v>15</v>
      </c>
      <c r="K856" s="24">
        <v>0</v>
      </c>
    </row>
    <row r="857" spans="1:11" x14ac:dyDescent="0.3">
      <c r="A857" s="24" t="s">
        <v>2111</v>
      </c>
      <c r="B857" s="24">
        <v>253</v>
      </c>
      <c r="C857" s="24" t="str">
        <f t="shared" si="13"/>
        <v>daria253</v>
      </c>
      <c r="D857" s="24">
        <v>7965</v>
      </c>
      <c r="E857" s="24">
        <v>5268</v>
      </c>
      <c r="F857" s="24">
        <v>238698</v>
      </c>
      <c r="G857" s="24">
        <v>0</v>
      </c>
      <c r="H857" s="24">
        <v>0</v>
      </c>
      <c r="I857" s="24">
        <v>200</v>
      </c>
      <c r="J857" s="24">
        <v>15</v>
      </c>
      <c r="K857" s="24">
        <v>0</v>
      </c>
    </row>
    <row r="858" spans="1:11" x14ac:dyDescent="0.3">
      <c r="A858" s="24" t="s">
        <v>2111</v>
      </c>
      <c r="B858" s="24">
        <v>254</v>
      </c>
      <c r="C858" s="24" t="str">
        <f t="shared" si="13"/>
        <v>daria254</v>
      </c>
      <c r="D858" s="24">
        <v>8047</v>
      </c>
      <c r="E858" s="24">
        <v>5322</v>
      </c>
      <c r="F858" s="24">
        <v>241358</v>
      </c>
      <c r="G858" s="24">
        <v>0</v>
      </c>
      <c r="H858" s="24">
        <v>0</v>
      </c>
      <c r="I858" s="24">
        <v>200</v>
      </c>
      <c r="J858" s="24">
        <v>15</v>
      </c>
      <c r="K858" s="24">
        <v>0</v>
      </c>
    </row>
    <row r="859" spans="1:11" x14ac:dyDescent="0.3">
      <c r="A859" s="24" t="s">
        <v>2111</v>
      </c>
      <c r="B859" s="24">
        <v>255</v>
      </c>
      <c r="C859" s="24" t="str">
        <f t="shared" si="13"/>
        <v>daria255</v>
      </c>
      <c r="D859" s="24">
        <v>8129</v>
      </c>
      <c r="E859" s="24">
        <v>5377</v>
      </c>
      <c r="F859" s="24">
        <v>244494</v>
      </c>
      <c r="G859" s="24">
        <v>0</v>
      </c>
      <c r="H859" s="24">
        <v>0</v>
      </c>
      <c r="I859" s="24">
        <v>200</v>
      </c>
      <c r="J859" s="24">
        <v>15</v>
      </c>
      <c r="K859" s="24">
        <v>0</v>
      </c>
    </row>
    <row r="860" spans="1:11" x14ac:dyDescent="0.3">
      <c r="A860" s="24" t="s">
        <v>2111</v>
      </c>
      <c r="B860" s="24">
        <v>256</v>
      </c>
      <c r="C860" s="24" t="str">
        <f t="shared" si="13"/>
        <v>daria256</v>
      </c>
      <c r="D860" s="24">
        <v>8212</v>
      </c>
      <c r="E860" s="24">
        <v>5432</v>
      </c>
      <c r="F860" s="24">
        <v>247216</v>
      </c>
      <c r="G860" s="24">
        <v>0</v>
      </c>
      <c r="H860" s="24">
        <v>0</v>
      </c>
      <c r="I860" s="24">
        <v>200</v>
      </c>
      <c r="J860" s="24">
        <v>15</v>
      </c>
      <c r="K860" s="24">
        <v>0</v>
      </c>
    </row>
    <row r="861" spans="1:11" x14ac:dyDescent="0.3">
      <c r="A861" s="24" t="s">
        <v>2111</v>
      </c>
      <c r="B861" s="24">
        <v>257</v>
      </c>
      <c r="C861" s="24" t="str">
        <f t="shared" si="13"/>
        <v>daria257</v>
      </c>
      <c r="D861" s="24">
        <v>8296</v>
      </c>
      <c r="E861" s="24">
        <v>5487</v>
      </c>
      <c r="F861" s="24">
        <v>250656</v>
      </c>
      <c r="G861" s="24">
        <v>0</v>
      </c>
      <c r="H861" s="24">
        <v>0</v>
      </c>
      <c r="I861" s="24">
        <v>200</v>
      </c>
      <c r="J861" s="24">
        <v>15</v>
      </c>
      <c r="K861" s="24">
        <v>0</v>
      </c>
    </row>
    <row r="862" spans="1:11" x14ac:dyDescent="0.3">
      <c r="A862" s="24" t="s">
        <v>2111</v>
      </c>
      <c r="B862" s="24">
        <v>258</v>
      </c>
      <c r="C862" s="24" t="str">
        <f t="shared" si="13"/>
        <v>daria258</v>
      </c>
      <c r="D862" s="24">
        <v>8381</v>
      </c>
      <c r="E862" s="24">
        <v>5543</v>
      </c>
      <c r="F862" s="24">
        <v>253443</v>
      </c>
      <c r="G862" s="24">
        <v>0</v>
      </c>
      <c r="H862" s="24">
        <v>0</v>
      </c>
      <c r="I862" s="24">
        <v>200</v>
      </c>
      <c r="J862" s="24">
        <v>15</v>
      </c>
      <c r="K862" s="24">
        <v>0</v>
      </c>
    </row>
    <row r="863" spans="1:11" x14ac:dyDescent="0.3">
      <c r="A863" s="24" t="s">
        <v>2111</v>
      </c>
      <c r="B863" s="24">
        <v>259</v>
      </c>
      <c r="C863" s="24" t="str">
        <f t="shared" si="13"/>
        <v>daria259</v>
      </c>
      <c r="D863" s="24">
        <v>8467</v>
      </c>
      <c r="E863" s="24">
        <v>5600</v>
      </c>
      <c r="F863" s="24">
        <v>256967</v>
      </c>
      <c r="G863" s="24">
        <v>0</v>
      </c>
      <c r="H863" s="24">
        <v>0</v>
      </c>
      <c r="I863" s="24">
        <v>200</v>
      </c>
      <c r="J863" s="24">
        <v>15</v>
      </c>
      <c r="K863" s="24">
        <v>0</v>
      </c>
    </row>
    <row r="864" spans="1:11" x14ac:dyDescent="0.3">
      <c r="A864" s="24" t="s">
        <v>2111</v>
      </c>
      <c r="B864" s="24">
        <v>260</v>
      </c>
      <c r="C864" s="24" t="str">
        <f t="shared" si="13"/>
        <v>daria260</v>
      </c>
      <c r="D864" s="24">
        <v>8553</v>
      </c>
      <c r="E864" s="24">
        <v>5657</v>
      </c>
      <c r="F864" s="24">
        <v>259822</v>
      </c>
      <c r="G864" s="24">
        <v>0</v>
      </c>
      <c r="H864" s="24">
        <v>0</v>
      </c>
      <c r="I864" s="24">
        <v>200</v>
      </c>
      <c r="J864" s="24">
        <v>15</v>
      </c>
      <c r="K864" s="24">
        <v>0</v>
      </c>
    </row>
    <row r="865" spans="1:11" x14ac:dyDescent="0.3">
      <c r="A865" s="24" t="s">
        <v>2111</v>
      </c>
      <c r="B865" s="24">
        <v>261</v>
      </c>
      <c r="C865" s="24" t="str">
        <f t="shared" si="13"/>
        <v>daria261</v>
      </c>
      <c r="D865" s="24">
        <v>9325</v>
      </c>
      <c r="E865" s="24">
        <v>6167</v>
      </c>
      <c r="F865" s="24">
        <v>287010</v>
      </c>
      <c r="G865" s="24">
        <v>0</v>
      </c>
      <c r="H865" s="24">
        <v>0</v>
      </c>
      <c r="I865" s="24">
        <v>200</v>
      </c>
      <c r="J865" s="24">
        <v>15</v>
      </c>
      <c r="K865" s="24">
        <v>0</v>
      </c>
    </row>
    <row r="866" spans="1:11" x14ac:dyDescent="0.3">
      <c r="A866" s="24" t="s">
        <v>2111</v>
      </c>
      <c r="B866" s="24">
        <v>262</v>
      </c>
      <c r="C866" s="24" t="str">
        <f t="shared" si="13"/>
        <v>daria262</v>
      </c>
      <c r="D866" s="24">
        <v>9420</v>
      </c>
      <c r="E866" s="24">
        <v>6230</v>
      </c>
      <c r="F866" s="24">
        <v>290195</v>
      </c>
      <c r="G866" s="24">
        <v>0</v>
      </c>
      <c r="H866" s="24">
        <v>0</v>
      </c>
      <c r="I866" s="24">
        <v>200</v>
      </c>
      <c r="J866" s="24">
        <v>15</v>
      </c>
      <c r="K866" s="24">
        <v>0</v>
      </c>
    </row>
    <row r="867" spans="1:11" x14ac:dyDescent="0.3">
      <c r="A867" s="24" t="s">
        <v>2111</v>
      </c>
      <c r="B867" s="24">
        <v>263</v>
      </c>
      <c r="C867" s="24" t="str">
        <f t="shared" si="13"/>
        <v>daria263</v>
      </c>
      <c r="D867" s="24">
        <v>9516</v>
      </c>
      <c r="E867" s="24">
        <v>6294</v>
      </c>
      <c r="F867" s="24">
        <v>295023</v>
      </c>
      <c r="G867" s="24">
        <v>0</v>
      </c>
      <c r="H867" s="24">
        <v>0</v>
      </c>
      <c r="I867" s="24">
        <v>200</v>
      </c>
      <c r="J867" s="24">
        <v>15</v>
      </c>
      <c r="K867" s="24">
        <v>0</v>
      </c>
    </row>
    <row r="868" spans="1:11" x14ac:dyDescent="0.3">
      <c r="A868" s="24" t="s">
        <v>2111</v>
      </c>
      <c r="B868" s="24">
        <v>264</v>
      </c>
      <c r="C868" s="24" t="str">
        <f t="shared" si="13"/>
        <v>daria264</v>
      </c>
      <c r="D868" s="24">
        <v>9613</v>
      </c>
      <c r="E868" s="24">
        <v>6358</v>
      </c>
      <c r="F868" s="24">
        <v>298294</v>
      </c>
      <c r="G868" s="24">
        <v>0</v>
      </c>
      <c r="H868" s="24">
        <v>0</v>
      </c>
      <c r="I868" s="24">
        <v>200</v>
      </c>
      <c r="J868" s="24">
        <v>15</v>
      </c>
      <c r="K868" s="24">
        <v>0</v>
      </c>
    </row>
    <row r="869" spans="1:11" x14ac:dyDescent="0.3">
      <c r="A869" s="24" t="s">
        <v>2111</v>
      </c>
      <c r="B869" s="24">
        <v>265</v>
      </c>
      <c r="C869" s="24" t="str">
        <f t="shared" si="13"/>
        <v>daria265</v>
      </c>
      <c r="D869" s="24">
        <v>9711</v>
      </c>
      <c r="E869" s="24">
        <v>6423</v>
      </c>
      <c r="F869" s="24">
        <v>302425</v>
      </c>
      <c r="G869" s="24">
        <v>0</v>
      </c>
      <c r="H869" s="24">
        <v>0</v>
      </c>
      <c r="I869" s="24">
        <v>200</v>
      </c>
      <c r="J869" s="24">
        <v>15</v>
      </c>
      <c r="K869" s="24">
        <v>0</v>
      </c>
    </row>
    <row r="870" spans="1:11" x14ac:dyDescent="0.3">
      <c r="A870" s="24" t="s">
        <v>2111</v>
      </c>
      <c r="B870" s="24">
        <v>266</v>
      </c>
      <c r="C870" s="24" t="str">
        <f t="shared" si="13"/>
        <v>daria266</v>
      </c>
      <c r="D870" s="24">
        <v>9810</v>
      </c>
      <c r="E870" s="24">
        <v>6488</v>
      </c>
      <c r="F870" s="24">
        <v>305775</v>
      </c>
      <c r="G870" s="24">
        <v>0</v>
      </c>
      <c r="H870" s="24">
        <v>0</v>
      </c>
      <c r="I870" s="24">
        <v>200</v>
      </c>
      <c r="J870" s="24">
        <v>15</v>
      </c>
      <c r="K870" s="24">
        <v>0</v>
      </c>
    </row>
    <row r="871" spans="1:11" x14ac:dyDescent="0.3">
      <c r="A871" s="24" t="s">
        <v>2111</v>
      </c>
      <c r="B871" s="24">
        <v>267</v>
      </c>
      <c r="C871" s="24" t="str">
        <f t="shared" si="13"/>
        <v>daria267</v>
      </c>
      <c r="D871" s="24">
        <v>9909</v>
      </c>
      <c r="E871" s="24">
        <v>6554</v>
      </c>
      <c r="F871" s="24">
        <v>310007</v>
      </c>
      <c r="G871" s="24">
        <v>0</v>
      </c>
      <c r="H871" s="24">
        <v>0</v>
      </c>
      <c r="I871" s="24">
        <v>200</v>
      </c>
      <c r="J871" s="24">
        <v>15</v>
      </c>
      <c r="K871" s="24">
        <v>0</v>
      </c>
    </row>
    <row r="872" spans="1:11" x14ac:dyDescent="0.3">
      <c r="A872" s="24" t="s">
        <v>2111</v>
      </c>
      <c r="B872" s="24">
        <v>268</v>
      </c>
      <c r="C872" s="24" t="str">
        <f t="shared" si="13"/>
        <v>daria268</v>
      </c>
      <c r="D872" s="24">
        <v>10010</v>
      </c>
      <c r="E872" s="24">
        <v>6621</v>
      </c>
      <c r="F872" s="24">
        <v>313436</v>
      </c>
      <c r="G872" s="24">
        <v>0</v>
      </c>
      <c r="H872" s="24">
        <v>0</v>
      </c>
      <c r="I872" s="24">
        <v>200</v>
      </c>
      <c r="J872" s="24">
        <v>15</v>
      </c>
      <c r="K872" s="24">
        <v>0</v>
      </c>
    </row>
    <row r="873" spans="1:11" x14ac:dyDescent="0.3">
      <c r="A873" s="24" t="s">
        <v>2111</v>
      </c>
      <c r="B873" s="24">
        <v>269</v>
      </c>
      <c r="C873" s="24" t="str">
        <f t="shared" si="13"/>
        <v>daria269</v>
      </c>
      <c r="D873" s="24">
        <v>10112</v>
      </c>
      <c r="E873" s="24">
        <v>6688</v>
      </c>
      <c r="F873" s="24">
        <v>317770</v>
      </c>
      <c r="G873" s="24">
        <v>0</v>
      </c>
      <c r="H873" s="24">
        <v>0</v>
      </c>
      <c r="I873" s="24">
        <v>200</v>
      </c>
      <c r="J873" s="24">
        <v>15</v>
      </c>
      <c r="K873" s="24">
        <v>0</v>
      </c>
    </row>
    <row r="874" spans="1:11" x14ac:dyDescent="0.3">
      <c r="A874" s="24" t="s">
        <v>2111</v>
      </c>
      <c r="B874" s="24">
        <v>270</v>
      </c>
      <c r="C874" s="24" t="str">
        <f t="shared" si="13"/>
        <v>daria270</v>
      </c>
      <c r="D874" s="24">
        <v>10215</v>
      </c>
      <c r="E874" s="24">
        <v>6756</v>
      </c>
      <c r="F874" s="24">
        <v>321282</v>
      </c>
      <c r="G874" s="24">
        <v>0</v>
      </c>
      <c r="H874" s="24">
        <v>0</v>
      </c>
      <c r="I874" s="24">
        <v>200</v>
      </c>
      <c r="J874" s="24">
        <v>15</v>
      </c>
      <c r="K874" s="24">
        <v>0</v>
      </c>
    </row>
    <row r="875" spans="1:11" x14ac:dyDescent="0.3">
      <c r="A875" s="24" t="s">
        <v>2111</v>
      </c>
      <c r="B875" s="24">
        <v>271</v>
      </c>
      <c r="C875" s="24" t="str">
        <f t="shared" si="13"/>
        <v>daria271</v>
      </c>
      <c r="D875" s="24">
        <v>10318</v>
      </c>
      <c r="E875" s="24">
        <v>6825</v>
      </c>
      <c r="F875" s="24">
        <v>325424</v>
      </c>
      <c r="G875" s="24">
        <v>0</v>
      </c>
      <c r="H875" s="24">
        <v>0</v>
      </c>
      <c r="I875" s="24">
        <v>200</v>
      </c>
      <c r="J875" s="24">
        <v>15</v>
      </c>
      <c r="K875" s="24">
        <v>0</v>
      </c>
    </row>
    <row r="876" spans="1:11" x14ac:dyDescent="0.3">
      <c r="A876" s="24" t="s">
        <v>2111</v>
      </c>
      <c r="B876" s="24">
        <v>272</v>
      </c>
      <c r="C876" s="24" t="str">
        <f t="shared" si="13"/>
        <v>daria272</v>
      </c>
      <c r="D876" s="24">
        <v>10423</v>
      </c>
      <c r="E876" s="24">
        <v>6894</v>
      </c>
      <c r="F876" s="24">
        <v>329016</v>
      </c>
      <c r="G876" s="24">
        <v>0</v>
      </c>
      <c r="H876" s="24">
        <v>0</v>
      </c>
      <c r="I876" s="24">
        <v>200</v>
      </c>
      <c r="J876" s="24">
        <v>15</v>
      </c>
      <c r="K876" s="24">
        <v>0</v>
      </c>
    </row>
    <row r="877" spans="1:11" x14ac:dyDescent="0.3">
      <c r="A877" s="24" t="s">
        <v>2111</v>
      </c>
      <c r="B877" s="24">
        <v>273</v>
      </c>
      <c r="C877" s="24" t="str">
        <f t="shared" si="13"/>
        <v>daria273</v>
      </c>
      <c r="D877" s="24">
        <v>10529</v>
      </c>
      <c r="E877" s="24">
        <v>6964</v>
      </c>
      <c r="F877" s="24">
        <v>333558</v>
      </c>
      <c r="G877" s="24">
        <v>0</v>
      </c>
      <c r="H877" s="24">
        <v>0</v>
      </c>
      <c r="I877" s="24">
        <v>200</v>
      </c>
      <c r="J877" s="24">
        <v>15</v>
      </c>
      <c r="K877" s="24">
        <v>0</v>
      </c>
    </row>
    <row r="878" spans="1:11" x14ac:dyDescent="0.3">
      <c r="A878" s="24" t="s">
        <v>2111</v>
      </c>
      <c r="B878" s="24">
        <v>274</v>
      </c>
      <c r="C878" s="24" t="str">
        <f t="shared" si="13"/>
        <v>daria274</v>
      </c>
      <c r="D878" s="24">
        <v>10635</v>
      </c>
      <c r="E878" s="24">
        <v>7034</v>
      </c>
      <c r="F878" s="24">
        <v>337236</v>
      </c>
      <c r="G878" s="24">
        <v>0</v>
      </c>
      <c r="H878" s="24">
        <v>0</v>
      </c>
      <c r="I878" s="24">
        <v>200</v>
      </c>
      <c r="J878" s="24">
        <v>15</v>
      </c>
      <c r="K878" s="24">
        <v>0</v>
      </c>
    </row>
    <row r="879" spans="1:11" x14ac:dyDescent="0.3">
      <c r="A879" s="24" t="s">
        <v>2111</v>
      </c>
      <c r="B879" s="24">
        <v>275</v>
      </c>
      <c r="C879" s="24" t="str">
        <f t="shared" si="13"/>
        <v>daria275</v>
      </c>
      <c r="D879" s="24">
        <v>10743</v>
      </c>
      <c r="E879" s="24">
        <v>7106</v>
      </c>
      <c r="F879" s="24">
        <v>341888</v>
      </c>
      <c r="G879" s="24">
        <v>0</v>
      </c>
      <c r="H879" s="24">
        <v>0</v>
      </c>
      <c r="I879" s="24">
        <v>200</v>
      </c>
      <c r="J879" s="24">
        <v>15</v>
      </c>
      <c r="K879" s="24">
        <v>0</v>
      </c>
    </row>
    <row r="880" spans="1:11" x14ac:dyDescent="0.3">
      <c r="A880" s="24" t="s">
        <v>2111</v>
      </c>
      <c r="B880" s="24">
        <v>276</v>
      </c>
      <c r="C880" s="24" t="str">
        <f t="shared" si="13"/>
        <v>daria276</v>
      </c>
      <c r="D880" s="24">
        <v>10852</v>
      </c>
      <c r="E880" s="24">
        <v>7178</v>
      </c>
      <c r="F880" s="24">
        <v>345654</v>
      </c>
      <c r="G880" s="24">
        <v>0</v>
      </c>
      <c r="H880" s="24">
        <v>0</v>
      </c>
      <c r="I880" s="24">
        <v>200</v>
      </c>
      <c r="J880" s="24">
        <v>15</v>
      </c>
      <c r="K880" s="24">
        <v>0</v>
      </c>
    </row>
    <row r="881" spans="1:11" x14ac:dyDescent="0.3">
      <c r="A881" s="24" t="s">
        <v>2111</v>
      </c>
      <c r="B881" s="24">
        <v>277</v>
      </c>
      <c r="C881" s="24" t="str">
        <f t="shared" si="13"/>
        <v>daria277</v>
      </c>
      <c r="D881" s="24">
        <v>10962</v>
      </c>
      <c r="E881" s="24">
        <v>7250</v>
      </c>
      <c r="F881" s="24">
        <v>350417</v>
      </c>
      <c r="G881" s="24">
        <v>0</v>
      </c>
      <c r="H881" s="24">
        <v>0</v>
      </c>
      <c r="I881" s="24">
        <v>200</v>
      </c>
      <c r="J881" s="24">
        <v>15</v>
      </c>
      <c r="K881" s="24">
        <v>0</v>
      </c>
    </row>
    <row r="882" spans="1:11" x14ac:dyDescent="0.3">
      <c r="A882" s="24" t="s">
        <v>2111</v>
      </c>
      <c r="B882" s="24">
        <v>278</v>
      </c>
      <c r="C882" s="24" t="str">
        <f t="shared" si="13"/>
        <v>daria278</v>
      </c>
      <c r="D882" s="24">
        <v>11073</v>
      </c>
      <c r="E882" s="24">
        <v>7323</v>
      </c>
      <c r="F882" s="24">
        <v>354273</v>
      </c>
      <c r="G882" s="24">
        <v>0</v>
      </c>
      <c r="H882" s="24">
        <v>0</v>
      </c>
      <c r="I882" s="24">
        <v>200</v>
      </c>
      <c r="J882" s="24">
        <v>15</v>
      </c>
      <c r="K882" s="24">
        <v>0</v>
      </c>
    </row>
    <row r="883" spans="1:11" x14ac:dyDescent="0.3">
      <c r="A883" s="24" t="s">
        <v>2111</v>
      </c>
      <c r="B883" s="24">
        <v>279</v>
      </c>
      <c r="C883" s="24" t="str">
        <f t="shared" si="13"/>
        <v>daria279</v>
      </c>
      <c r="D883" s="24">
        <v>11185</v>
      </c>
      <c r="E883" s="24">
        <v>7398</v>
      </c>
      <c r="F883" s="24">
        <v>358823</v>
      </c>
      <c r="G883" s="24">
        <v>0</v>
      </c>
      <c r="H883" s="24">
        <v>0</v>
      </c>
      <c r="I883" s="24">
        <v>200</v>
      </c>
      <c r="J883" s="24">
        <v>15</v>
      </c>
      <c r="K883" s="24">
        <v>0</v>
      </c>
    </row>
    <row r="884" spans="1:11" x14ac:dyDescent="0.3">
      <c r="A884" s="24" t="s">
        <v>2111</v>
      </c>
      <c r="B884" s="24">
        <v>280</v>
      </c>
      <c r="C884" s="24" t="str">
        <f t="shared" si="13"/>
        <v>daria280</v>
      </c>
      <c r="D884" s="24">
        <v>11298</v>
      </c>
      <c r="E884" s="24">
        <v>7472</v>
      </c>
      <c r="F884" s="24">
        <v>362767</v>
      </c>
      <c r="G884" s="24">
        <v>0</v>
      </c>
      <c r="H884" s="24">
        <v>0</v>
      </c>
      <c r="I884" s="24">
        <v>200</v>
      </c>
      <c r="J884" s="24">
        <v>15</v>
      </c>
      <c r="K884" s="24">
        <v>0</v>
      </c>
    </row>
    <row r="885" spans="1:11" x14ac:dyDescent="0.3">
      <c r="A885" s="24" t="s">
        <v>2111</v>
      </c>
      <c r="B885" s="24">
        <v>281</v>
      </c>
      <c r="C885" s="24" t="str">
        <f t="shared" si="13"/>
        <v>daria281</v>
      </c>
      <c r="D885" s="24">
        <v>12316</v>
      </c>
      <c r="E885" s="24">
        <v>8146</v>
      </c>
      <c r="F885" s="24">
        <v>401251</v>
      </c>
      <c r="G885" s="24">
        <v>0</v>
      </c>
      <c r="H885" s="24">
        <v>0</v>
      </c>
      <c r="I885" s="24">
        <v>200</v>
      </c>
      <c r="J885" s="24">
        <v>15</v>
      </c>
      <c r="K885" s="24">
        <v>0</v>
      </c>
    </row>
    <row r="886" spans="1:11" x14ac:dyDescent="0.3">
      <c r="A886" s="24" t="s">
        <v>2111</v>
      </c>
      <c r="B886" s="24">
        <v>282</v>
      </c>
      <c r="C886" s="24" t="str">
        <f t="shared" si="13"/>
        <v>daria282</v>
      </c>
      <c r="D886" s="24">
        <v>12440</v>
      </c>
      <c r="E886" s="24">
        <v>8228</v>
      </c>
      <c r="F886" s="24">
        <v>405903</v>
      </c>
      <c r="G886" s="24">
        <v>0</v>
      </c>
      <c r="H886" s="24">
        <v>0</v>
      </c>
      <c r="I886" s="24">
        <v>200</v>
      </c>
      <c r="J886" s="24">
        <v>15</v>
      </c>
      <c r="K886" s="24">
        <v>0</v>
      </c>
    </row>
    <row r="887" spans="1:11" x14ac:dyDescent="0.3">
      <c r="A887" s="24" t="s">
        <v>2111</v>
      </c>
      <c r="B887" s="24">
        <v>283</v>
      </c>
      <c r="C887" s="24" t="str">
        <f t="shared" si="13"/>
        <v>daria283</v>
      </c>
      <c r="D887" s="24">
        <v>12565</v>
      </c>
      <c r="E887" s="24">
        <v>8311</v>
      </c>
      <c r="F887" s="24">
        <v>411718</v>
      </c>
      <c r="G887" s="24">
        <v>0</v>
      </c>
      <c r="H887" s="24">
        <v>0</v>
      </c>
      <c r="I887" s="24">
        <v>200</v>
      </c>
      <c r="J887" s="24">
        <v>15</v>
      </c>
      <c r="K887" s="24">
        <v>0</v>
      </c>
    </row>
    <row r="888" spans="1:11" x14ac:dyDescent="0.3">
      <c r="A888" s="24" t="s">
        <v>2111</v>
      </c>
      <c r="B888" s="24">
        <v>284</v>
      </c>
      <c r="C888" s="24" t="str">
        <f t="shared" si="13"/>
        <v>daria284</v>
      </c>
      <c r="D888" s="24">
        <v>12692</v>
      </c>
      <c r="E888" s="24">
        <v>8395</v>
      </c>
      <c r="F888" s="24">
        <v>416612</v>
      </c>
      <c r="G888" s="24">
        <v>0</v>
      </c>
      <c r="H888" s="24">
        <v>0</v>
      </c>
      <c r="I888" s="24">
        <v>200</v>
      </c>
      <c r="J888" s="24">
        <v>15</v>
      </c>
      <c r="K888" s="24">
        <v>0</v>
      </c>
    </row>
    <row r="889" spans="1:11" x14ac:dyDescent="0.3">
      <c r="A889" s="24" t="s">
        <v>2111</v>
      </c>
      <c r="B889" s="24">
        <v>285</v>
      </c>
      <c r="C889" s="24" t="str">
        <f t="shared" si="13"/>
        <v>daria285</v>
      </c>
      <c r="D889" s="24">
        <v>12820</v>
      </c>
      <c r="E889" s="24">
        <v>8479</v>
      </c>
      <c r="F889" s="24">
        <v>422573</v>
      </c>
      <c r="G889" s="24">
        <v>0</v>
      </c>
      <c r="H889" s="24">
        <v>0</v>
      </c>
      <c r="I889" s="24">
        <v>200</v>
      </c>
      <c r="J889" s="24">
        <v>15</v>
      </c>
      <c r="K889" s="24">
        <v>0</v>
      </c>
    </row>
    <row r="890" spans="1:11" x14ac:dyDescent="0.3">
      <c r="A890" s="24" t="s">
        <v>2111</v>
      </c>
      <c r="B890" s="24">
        <v>286</v>
      </c>
      <c r="C890" s="24" t="str">
        <f t="shared" si="13"/>
        <v>daria286</v>
      </c>
      <c r="D890" s="24">
        <v>12949</v>
      </c>
      <c r="E890" s="24">
        <v>8565</v>
      </c>
      <c r="F890" s="24">
        <v>427591</v>
      </c>
      <c r="G890" s="24">
        <v>0</v>
      </c>
      <c r="H890" s="24">
        <v>0</v>
      </c>
      <c r="I890" s="24">
        <v>200</v>
      </c>
      <c r="J890" s="24">
        <v>15</v>
      </c>
      <c r="K890" s="24">
        <v>0</v>
      </c>
    </row>
    <row r="891" spans="1:11" x14ac:dyDescent="0.3">
      <c r="A891" s="24" t="s">
        <v>2111</v>
      </c>
      <c r="B891" s="24">
        <v>287</v>
      </c>
      <c r="C891" s="24" t="str">
        <f t="shared" si="13"/>
        <v>daria287</v>
      </c>
      <c r="D891" s="24">
        <v>13079</v>
      </c>
      <c r="E891" s="24">
        <v>8651</v>
      </c>
      <c r="F891" s="24">
        <v>433313</v>
      </c>
      <c r="G891" s="24">
        <v>0</v>
      </c>
      <c r="H891" s="24">
        <v>0</v>
      </c>
      <c r="I891" s="24">
        <v>200</v>
      </c>
      <c r="J891" s="24">
        <v>15</v>
      </c>
      <c r="K891" s="24">
        <v>0</v>
      </c>
    </row>
    <row r="892" spans="1:11" x14ac:dyDescent="0.3">
      <c r="A892" s="24" t="s">
        <v>2111</v>
      </c>
      <c r="B892" s="24">
        <v>288</v>
      </c>
      <c r="C892" s="24" t="str">
        <f t="shared" si="13"/>
        <v>daria288</v>
      </c>
      <c r="D892" s="24">
        <v>13211</v>
      </c>
      <c r="E892" s="24">
        <v>8738</v>
      </c>
      <c r="F892" s="24">
        <v>438321</v>
      </c>
      <c r="G892" s="24">
        <v>0</v>
      </c>
      <c r="H892" s="24">
        <v>0</v>
      </c>
      <c r="I892" s="24">
        <v>200</v>
      </c>
      <c r="J892" s="24">
        <v>15</v>
      </c>
      <c r="K892" s="24">
        <v>0</v>
      </c>
    </row>
    <row r="893" spans="1:11" x14ac:dyDescent="0.3">
      <c r="A893" s="24" t="s">
        <v>2111</v>
      </c>
      <c r="B893" s="24">
        <v>289</v>
      </c>
      <c r="C893" s="24" t="str">
        <f t="shared" si="13"/>
        <v>daria289</v>
      </c>
      <c r="D893" s="24">
        <v>13344</v>
      </c>
      <c r="E893" s="24">
        <v>8826</v>
      </c>
      <c r="F893" s="24">
        <v>443519</v>
      </c>
      <c r="G893" s="24">
        <v>0</v>
      </c>
      <c r="H893" s="24">
        <v>0</v>
      </c>
      <c r="I893" s="24">
        <v>200</v>
      </c>
      <c r="J893" s="24">
        <v>15</v>
      </c>
      <c r="K893" s="24">
        <v>0</v>
      </c>
    </row>
    <row r="894" spans="1:11" x14ac:dyDescent="0.3">
      <c r="A894" s="24" t="s">
        <v>2111</v>
      </c>
      <c r="B894" s="24">
        <v>290</v>
      </c>
      <c r="C894" s="24" t="str">
        <f t="shared" si="13"/>
        <v>daria290</v>
      </c>
      <c r="D894" s="24">
        <v>13478</v>
      </c>
      <c r="E894" s="24">
        <v>8914</v>
      </c>
      <c r="F894" s="24">
        <v>448640</v>
      </c>
      <c r="G894" s="24">
        <v>0</v>
      </c>
      <c r="H894" s="24">
        <v>0</v>
      </c>
      <c r="I894" s="24">
        <v>200</v>
      </c>
      <c r="J894" s="24">
        <v>15</v>
      </c>
      <c r="K894" s="24">
        <v>0</v>
      </c>
    </row>
    <row r="895" spans="1:11" x14ac:dyDescent="0.3">
      <c r="A895" s="24" t="s">
        <v>2111</v>
      </c>
      <c r="B895" s="24">
        <v>291</v>
      </c>
      <c r="C895" s="24" t="str">
        <f t="shared" si="13"/>
        <v>daria291</v>
      </c>
      <c r="D895" s="24">
        <v>13613</v>
      </c>
      <c r="E895" s="24">
        <v>9004</v>
      </c>
      <c r="F895" s="24">
        <v>453818</v>
      </c>
      <c r="G895" s="24">
        <v>0</v>
      </c>
      <c r="H895" s="24">
        <v>0</v>
      </c>
      <c r="I895" s="24">
        <v>200</v>
      </c>
      <c r="J895" s="24">
        <v>15</v>
      </c>
      <c r="K895" s="24">
        <v>0</v>
      </c>
    </row>
    <row r="896" spans="1:11" x14ac:dyDescent="0.3">
      <c r="A896" s="24" t="s">
        <v>2111</v>
      </c>
      <c r="B896" s="24">
        <v>292</v>
      </c>
      <c r="C896" s="24" t="str">
        <f t="shared" si="13"/>
        <v>daria292</v>
      </c>
      <c r="D896" s="24">
        <v>13750</v>
      </c>
      <c r="E896" s="24">
        <v>9094</v>
      </c>
      <c r="F896" s="24">
        <v>459193</v>
      </c>
      <c r="G896" s="24">
        <v>0</v>
      </c>
      <c r="H896" s="24">
        <v>0</v>
      </c>
      <c r="I896" s="24">
        <v>200</v>
      </c>
      <c r="J896" s="24">
        <v>15</v>
      </c>
      <c r="K896" s="24">
        <v>0</v>
      </c>
    </row>
    <row r="897" spans="1:11" x14ac:dyDescent="0.3">
      <c r="A897" s="24" t="s">
        <v>2111</v>
      </c>
      <c r="B897" s="24">
        <v>293</v>
      </c>
      <c r="C897" s="24" t="str">
        <f t="shared" si="13"/>
        <v>daria293</v>
      </c>
      <c r="D897" s="24">
        <v>13888</v>
      </c>
      <c r="E897" s="24">
        <v>9186</v>
      </c>
      <c r="F897" s="24">
        <v>464487</v>
      </c>
      <c r="G897" s="24">
        <v>0</v>
      </c>
      <c r="H897" s="24">
        <v>0</v>
      </c>
      <c r="I897" s="24">
        <v>200</v>
      </c>
      <c r="J897" s="24">
        <v>15</v>
      </c>
      <c r="K897" s="24">
        <v>0</v>
      </c>
    </row>
    <row r="898" spans="1:11" x14ac:dyDescent="0.3">
      <c r="A898" s="24" t="s">
        <v>2111</v>
      </c>
      <c r="B898" s="24">
        <v>294</v>
      </c>
      <c r="C898" s="24" t="str">
        <f t="shared" si="13"/>
        <v>daria294</v>
      </c>
      <c r="D898" s="24">
        <v>14027</v>
      </c>
      <c r="E898" s="24">
        <v>9278</v>
      </c>
      <c r="F898" s="24">
        <v>469840</v>
      </c>
      <c r="G898" s="24">
        <v>0</v>
      </c>
      <c r="H898" s="24">
        <v>0</v>
      </c>
      <c r="I898" s="24">
        <v>200</v>
      </c>
      <c r="J898" s="24">
        <v>15</v>
      </c>
      <c r="K898" s="24">
        <v>0</v>
      </c>
    </row>
    <row r="899" spans="1:11" x14ac:dyDescent="0.3">
      <c r="A899" s="24" t="s">
        <v>2111</v>
      </c>
      <c r="B899" s="24">
        <v>295</v>
      </c>
      <c r="C899" s="24" t="str">
        <f t="shared" si="13"/>
        <v>daria295</v>
      </c>
      <c r="D899" s="24">
        <v>14168</v>
      </c>
      <c r="E899" s="24">
        <v>9371</v>
      </c>
      <c r="F899" s="24">
        <v>475397</v>
      </c>
      <c r="G899" s="24">
        <v>0</v>
      </c>
      <c r="H899" s="24">
        <v>0</v>
      </c>
      <c r="I899" s="24">
        <v>200</v>
      </c>
      <c r="J899" s="24">
        <v>15</v>
      </c>
      <c r="K899" s="24">
        <v>0</v>
      </c>
    </row>
    <row r="900" spans="1:11" x14ac:dyDescent="0.3">
      <c r="A900" s="24" t="s">
        <v>2111</v>
      </c>
      <c r="B900" s="24">
        <v>296</v>
      </c>
      <c r="C900" s="24" t="str">
        <f t="shared" si="13"/>
        <v>daria296</v>
      </c>
      <c r="D900" s="24">
        <v>14310</v>
      </c>
      <c r="E900" s="24">
        <v>9465</v>
      </c>
      <c r="F900" s="24">
        <v>480871</v>
      </c>
      <c r="G900" s="24">
        <v>0</v>
      </c>
      <c r="H900" s="24">
        <v>0</v>
      </c>
      <c r="I900" s="24">
        <v>200</v>
      </c>
      <c r="J900" s="24">
        <v>15</v>
      </c>
      <c r="K900" s="24">
        <v>0</v>
      </c>
    </row>
    <row r="901" spans="1:11" x14ac:dyDescent="0.3">
      <c r="A901" s="24" t="s">
        <v>2111</v>
      </c>
      <c r="B901" s="24">
        <v>297</v>
      </c>
      <c r="C901" s="24" t="str">
        <f t="shared" si="13"/>
        <v>daria297</v>
      </c>
      <c r="D901" s="24">
        <v>14453</v>
      </c>
      <c r="E901" s="24">
        <v>9560</v>
      </c>
      <c r="F901" s="24">
        <v>486107</v>
      </c>
      <c r="G901" s="24">
        <v>0</v>
      </c>
      <c r="H901" s="24">
        <v>0</v>
      </c>
      <c r="I901" s="24">
        <v>200</v>
      </c>
      <c r="J901" s="24">
        <v>15</v>
      </c>
      <c r="K901" s="24">
        <v>0</v>
      </c>
    </row>
    <row r="902" spans="1:11" x14ac:dyDescent="0.3">
      <c r="A902" s="24" t="s">
        <v>2111</v>
      </c>
      <c r="B902" s="24">
        <v>298</v>
      </c>
      <c r="C902" s="24" t="str">
        <f t="shared" ref="C902:C965" si="14">A902&amp;B902</f>
        <v>daria298</v>
      </c>
      <c r="D902" s="24">
        <v>14598</v>
      </c>
      <c r="E902" s="24">
        <v>9655</v>
      </c>
      <c r="F902" s="24">
        <v>491398</v>
      </c>
      <c r="G902" s="24">
        <v>0</v>
      </c>
      <c r="H902" s="24">
        <v>0</v>
      </c>
      <c r="I902" s="24">
        <v>200</v>
      </c>
      <c r="J902" s="24">
        <v>15</v>
      </c>
      <c r="K902" s="24">
        <v>0</v>
      </c>
    </row>
    <row r="903" spans="1:11" x14ac:dyDescent="0.3">
      <c r="A903" s="24" t="s">
        <v>2111</v>
      </c>
      <c r="B903" s="24">
        <v>299</v>
      </c>
      <c r="C903" s="24" t="str">
        <f t="shared" si="14"/>
        <v>daria299</v>
      </c>
      <c r="D903" s="24">
        <v>14744</v>
      </c>
      <c r="E903" s="24">
        <v>9752</v>
      </c>
      <c r="F903" s="24">
        <v>496744</v>
      </c>
      <c r="G903" s="24">
        <v>0</v>
      </c>
      <c r="H903" s="24">
        <v>0</v>
      </c>
      <c r="I903" s="24">
        <v>200</v>
      </c>
      <c r="J903" s="24">
        <v>15</v>
      </c>
      <c r="K903" s="24">
        <v>0</v>
      </c>
    </row>
    <row r="904" spans="1:11" x14ac:dyDescent="0.3">
      <c r="A904" s="24" t="s">
        <v>2111</v>
      </c>
      <c r="B904" s="24">
        <v>300</v>
      </c>
      <c r="C904" s="24" t="str">
        <f t="shared" si="14"/>
        <v>daria300</v>
      </c>
      <c r="D904" s="24">
        <v>14892</v>
      </c>
      <c r="E904" s="24">
        <v>9849</v>
      </c>
      <c r="F904" s="24">
        <v>502145</v>
      </c>
      <c r="G904" s="24">
        <v>0</v>
      </c>
      <c r="H904" s="24">
        <v>0</v>
      </c>
      <c r="I904" s="24">
        <v>200</v>
      </c>
      <c r="J904" s="24">
        <v>15</v>
      </c>
      <c r="K904" s="24">
        <v>0</v>
      </c>
    </row>
    <row r="905" spans="1:11" x14ac:dyDescent="0.3">
      <c r="A905" s="24" t="s">
        <v>2177</v>
      </c>
      <c r="B905" s="24">
        <v>1</v>
      </c>
      <c r="C905" s="24" t="str">
        <f t="shared" si="14"/>
        <v>snopril1</v>
      </c>
      <c r="D905" s="24">
        <v>124</v>
      </c>
      <c r="E905" s="24">
        <v>86</v>
      </c>
      <c r="F905" s="24">
        <v>1602</v>
      </c>
      <c r="G905" s="24">
        <v>0</v>
      </c>
      <c r="H905" s="24">
        <v>0</v>
      </c>
      <c r="I905" s="24">
        <v>200</v>
      </c>
      <c r="J905" s="24">
        <v>15</v>
      </c>
      <c r="K905" s="24">
        <v>0</v>
      </c>
    </row>
    <row r="906" spans="1:11" x14ac:dyDescent="0.3">
      <c r="A906" s="24" t="s">
        <v>2177</v>
      </c>
      <c r="B906" s="24">
        <v>2</v>
      </c>
      <c r="C906" s="24" t="str">
        <f t="shared" si="14"/>
        <v>snopril2</v>
      </c>
      <c r="D906" s="24">
        <v>125</v>
      </c>
      <c r="E906" s="24">
        <v>87</v>
      </c>
      <c r="F906" s="24">
        <v>1622</v>
      </c>
      <c r="G906" s="24">
        <v>0</v>
      </c>
      <c r="H906" s="24">
        <v>0</v>
      </c>
      <c r="I906" s="24">
        <v>200</v>
      </c>
      <c r="J906" s="24">
        <v>15</v>
      </c>
      <c r="K906" s="24">
        <v>0</v>
      </c>
    </row>
    <row r="907" spans="1:11" x14ac:dyDescent="0.3">
      <c r="A907" s="24" t="s">
        <v>2177</v>
      </c>
      <c r="B907" s="24">
        <v>3</v>
      </c>
      <c r="C907" s="24" t="str">
        <f t="shared" si="14"/>
        <v>snopril3</v>
      </c>
      <c r="D907" s="24">
        <v>127</v>
      </c>
      <c r="E907" s="24">
        <v>88</v>
      </c>
      <c r="F907" s="24">
        <v>1646</v>
      </c>
      <c r="G907" s="24">
        <v>0</v>
      </c>
      <c r="H907" s="24">
        <v>0</v>
      </c>
      <c r="I907" s="24">
        <v>200</v>
      </c>
      <c r="J907" s="24">
        <v>15</v>
      </c>
      <c r="K907" s="24">
        <v>0</v>
      </c>
    </row>
    <row r="908" spans="1:11" x14ac:dyDescent="0.3">
      <c r="A908" s="24" t="s">
        <v>2177</v>
      </c>
      <c r="B908" s="24">
        <v>4</v>
      </c>
      <c r="C908" s="24" t="str">
        <f t="shared" si="14"/>
        <v>snopril4</v>
      </c>
      <c r="D908" s="24">
        <v>129</v>
      </c>
      <c r="E908" s="24">
        <v>89</v>
      </c>
      <c r="F908" s="24">
        <v>1675</v>
      </c>
      <c r="G908" s="24">
        <v>0</v>
      </c>
      <c r="H908" s="24">
        <v>0</v>
      </c>
      <c r="I908" s="24">
        <v>200</v>
      </c>
      <c r="J908" s="24">
        <v>15</v>
      </c>
      <c r="K908" s="24">
        <v>0</v>
      </c>
    </row>
    <row r="909" spans="1:11" x14ac:dyDescent="0.3">
      <c r="A909" s="24" t="s">
        <v>2177</v>
      </c>
      <c r="B909" s="24">
        <v>5</v>
      </c>
      <c r="C909" s="24" t="str">
        <f t="shared" si="14"/>
        <v>snopril5</v>
      </c>
      <c r="D909" s="24">
        <v>131</v>
      </c>
      <c r="E909" s="24">
        <v>90</v>
      </c>
      <c r="F909" s="24">
        <v>1708</v>
      </c>
      <c r="G909" s="24">
        <v>0</v>
      </c>
      <c r="H909" s="24">
        <v>0</v>
      </c>
      <c r="I909" s="24">
        <v>200</v>
      </c>
      <c r="J909" s="24">
        <v>15</v>
      </c>
      <c r="K909" s="24">
        <v>0</v>
      </c>
    </row>
    <row r="910" spans="1:11" x14ac:dyDescent="0.3">
      <c r="A910" s="24" t="s">
        <v>2177</v>
      </c>
      <c r="B910" s="24">
        <v>6</v>
      </c>
      <c r="C910" s="24" t="str">
        <f t="shared" si="14"/>
        <v>snopril6</v>
      </c>
      <c r="D910" s="24">
        <v>132</v>
      </c>
      <c r="E910" s="24">
        <v>92</v>
      </c>
      <c r="F910" s="24">
        <v>1746</v>
      </c>
      <c r="G910" s="24">
        <v>0</v>
      </c>
      <c r="H910" s="24">
        <v>0</v>
      </c>
      <c r="I910" s="24">
        <v>200</v>
      </c>
      <c r="J910" s="24">
        <v>15</v>
      </c>
      <c r="K910" s="24">
        <v>0</v>
      </c>
    </row>
    <row r="911" spans="1:11" x14ac:dyDescent="0.3">
      <c r="A911" s="24" t="s">
        <v>2177</v>
      </c>
      <c r="B911" s="24">
        <v>7</v>
      </c>
      <c r="C911" s="24" t="str">
        <f t="shared" si="14"/>
        <v>snopril7</v>
      </c>
      <c r="D911" s="24">
        <v>134</v>
      </c>
      <c r="E911" s="24">
        <v>93</v>
      </c>
      <c r="F911" s="24">
        <v>1789</v>
      </c>
      <c r="G911" s="24">
        <v>0</v>
      </c>
      <c r="H911" s="24">
        <v>0</v>
      </c>
      <c r="I911" s="24">
        <v>200</v>
      </c>
      <c r="J911" s="24">
        <v>15</v>
      </c>
      <c r="K911" s="24">
        <v>0</v>
      </c>
    </row>
    <row r="912" spans="1:11" x14ac:dyDescent="0.3">
      <c r="A912" s="24" t="s">
        <v>2177</v>
      </c>
      <c r="B912" s="24">
        <v>8</v>
      </c>
      <c r="C912" s="24" t="str">
        <f t="shared" si="14"/>
        <v>snopril8</v>
      </c>
      <c r="D912" s="24">
        <v>136</v>
      </c>
      <c r="E912" s="24">
        <v>94</v>
      </c>
      <c r="F912" s="24">
        <v>1838</v>
      </c>
      <c r="G912" s="24">
        <v>0</v>
      </c>
      <c r="H912" s="24">
        <v>0</v>
      </c>
      <c r="I912" s="24">
        <v>200</v>
      </c>
      <c r="J912" s="24">
        <v>15</v>
      </c>
      <c r="K912" s="24">
        <v>0</v>
      </c>
    </row>
    <row r="913" spans="1:11" x14ac:dyDescent="0.3">
      <c r="A913" s="24" t="s">
        <v>2177</v>
      </c>
      <c r="B913" s="24">
        <v>9</v>
      </c>
      <c r="C913" s="24" t="str">
        <f t="shared" si="14"/>
        <v>snopril9</v>
      </c>
      <c r="D913" s="24">
        <v>138</v>
      </c>
      <c r="E913" s="24">
        <v>95</v>
      </c>
      <c r="F913" s="24">
        <v>1892</v>
      </c>
      <c r="G913" s="24">
        <v>0</v>
      </c>
      <c r="H913" s="24">
        <v>0</v>
      </c>
      <c r="I913" s="24">
        <v>200</v>
      </c>
      <c r="J913" s="24">
        <v>15</v>
      </c>
      <c r="K913" s="24">
        <v>0</v>
      </c>
    </row>
    <row r="914" spans="1:11" x14ac:dyDescent="0.3">
      <c r="A914" s="24" t="s">
        <v>2177</v>
      </c>
      <c r="B914" s="24">
        <v>10</v>
      </c>
      <c r="C914" s="24" t="str">
        <f t="shared" si="14"/>
        <v>snopril10</v>
      </c>
      <c r="D914" s="24">
        <v>140</v>
      </c>
      <c r="E914" s="24">
        <v>97</v>
      </c>
      <c r="F914" s="24">
        <v>1952</v>
      </c>
      <c r="G914" s="24">
        <v>0</v>
      </c>
      <c r="H914" s="24">
        <v>0</v>
      </c>
      <c r="I914" s="24">
        <v>200</v>
      </c>
      <c r="J914" s="24">
        <v>15</v>
      </c>
      <c r="K914" s="24">
        <v>0</v>
      </c>
    </row>
    <row r="915" spans="1:11" x14ac:dyDescent="0.3">
      <c r="A915" s="24" t="s">
        <v>2177</v>
      </c>
      <c r="B915" s="24">
        <v>11</v>
      </c>
      <c r="C915" s="24" t="str">
        <f t="shared" si="14"/>
        <v>snopril11</v>
      </c>
      <c r="D915" s="24">
        <v>153</v>
      </c>
      <c r="E915" s="24">
        <v>106</v>
      </c>
      <c r="F915" s="24">
        <v>2148</v>
      </c>
      <c r="G915" s="24">
        <v>0</v>
      </c>
      <c r="H915" s="24">
        <v>0</v>
      </c>
      <c r="I915" s="24">
        <v>200</v>
      </c>
      <c r="J915" s="24">
        <v>15</v>
      </c>
      <c r="K915" s="24">
        <v>0</v>
      </c>
    </row>
    <row r="916" spans="1:11" x14ac:dyDescent="0.3">
      <c r="A916" s="24" t="s">
        <v>2177</v>
      </c>
      <c r="B916" s="24">
        <v>12</v>
      </c>
      <c r="C916" s="24" t="str">
        <f t="shared" si="14"/>
        <v>snopril12</v>
      </c>
      <c r="D916" s="24">
        <v>155</v>
      </c>
      <c r="E916" s="24">
        <v>107</v>
      </c>
      <c r="F916" s="24">
        <v>2225</v>
      </c>
      <c r="G916" s="24">
        <v>0</v>
      </c>
      <c r="H916" s="24">
        <v>0</v>
      </c>
      <c r="I916" s="24">
        <v>200</v>
      </c>
      <c r="J916" s="24">
        <v>15</v>
      </c>
      <c r="K916" s="24">
        <v>0</v>
      </c>
    </row>
    <row r="917" spans="1:11" x14ac:dyDescent="0.3">
      <c r="A917" s="24" t="s">
        <v>2177</v>
      </c>
      <c r="B917" s="24">
        <v>13</v>
      </c>
      <c r="C917" s="24" t="str">
        <f t="shared" si="14"/>
        <v>snopril13</v>
      </c>
      <c r="D917" s="24">
        <v>157</v>
      </c>
      <c r="E917" s="24">
        <v>109</v>
      </c>
      <c r="F917" s="24">
        <v>2310</v>
      </c>
      <c r="G917" s="24">
        <v>0</v>
      </c>
      <c r="H917" s="24">
        <v>0</v>
      </c>
      <c r="I917" s="24">
        <v>200</v>
      </c>
      <c r="J917" s="24">
        <v>15</v>
      </c>
      <c r="K917" s="24">
        <v>0</v>
      </c>
    </row>
    <row r="918" spans="1:11" x14ac:dyDescent="0.3">
      <c r="A918" s="24" t="s">
        <v>2177</v>
      </c>
      <c r="B918" s="24">
        <v>14</v>
      </c>
      <c r="C918" s="24" t="str">
        <f t="shared" si="14"/>
        <v>snopril14</v>
      </c>
      <c r="D918" s="24">
        <v>159</v>
      </c>
      <c r="E918" s="24">
        <v>110</v>
      </c>
      <c r="F918" s="24">
        <v>2401</v>
      </c>
      <c r="G918" s="24">
        <v>0</v>
      </c>
      <c r="H918" s="24">
        <v>0</v>
      </c>
      <c r="I918" s="24">
        <v>200</v>
      </c>
      <c r="J918" s="24">
        <v>15</v>
      </c>
      <c r="K918" s="24">
        <v>0</v>
      </c>
    </row>
    <row r="919" spans="1:11" x14ac:dyDescent="0.3">
      <c r="A919" s="24" t="s">
        <v>2177</v>
      </c>
      <c r="B919" s="24">
        <v>15</v>
      </c>
      <c r="C919" s="24" t="str">
        <f t="shared" si="14"/>
        <v>snopril15</v>
      </c>
      <c r="D919" s="24">
        <v>161</v>
      </c>
      <c r="E919" s="24">
        <v>112</v>
      </c>
      <c r="F919" s="24">
        <v>2500</v>
      </c>
      <c r="G919" s="24">
        <v>0</v>
      </c>
      <c r="H919" s="24">
        <v>0</v>
      </c>
      <c r="I919" s="24">
        <v>200</v>
      </c>
      <c r="J919" s="24">
        <v>15</v>
      </c>
      <c r="K919" s="24">
        <v>0</v>
      </c>
    </row>
    <row r="920" spans="1:11" x14ac:dyDescent="0.3">
      <c r="A920" s="24" t="s">
        <v>2177</v>
      </c>
      <c r="B920" s="24">
        <v>16</v>
      </c>
      <c r="C920" s="24" t="str">
        <f t="shared" si="14"/>
        <v>snopril16</v>
      </c>
      <c r="D920" s="24">
        <v>163</v>
      </c>
      <c r="E920" s="24">
        <v>113</v>
      </c>
      <c r="F920" s="24">
        <v>2606</v>
      </c>
      <c r="G920" s="24">
        <v>0</v>
      </c>
      <c r="H920" s="24">
        <v>0</v>
      </c>
      <c r="I920" s="24">
        <v>200</v>
      </c>
      <c r="J920" s="24">
        <v>15</v>
      </c>
      <c r="K920" s="24">
        <v>0</v>
      </c>
    </row>
    <row r="921" spans="1:11" x14ac:dyDescent="0.3">
      <c r="A921" s="24" t="s">
        <v>2177</v>
      </c>
      <c r="B921" s="24">
        <v>17</v>
      </c>
      <c r="C921" s="24" t="str">
        <f t="shared" si="14"/>
        <v>snopril17</v>
      </c>
      <c r="D921" s="24">
        <v>165</v>
      </c>
      <c r="E921" s="24">
        <v>114</v>
      </c>
      <c r="F921" s="24">
        <v>2720</v>
      </c>
      <c r="G921" s="24">
        <v>0</v>
      </c>
      <c r="H921" s="24">
        <v>0</v>
      </c>
      <c r="I921" s="24">
        <v>200</v>
      </c>
      <c r="J921" s="24">
        <v>15</v>
      </c>
      <c r="K921" s="24">
        <v>0</v>
      </c>
    </row>
    <row r="922" spans="1:11" x14ac:dyDescent="0.3">
      <c r="A922" s="24" t="s">
        <v>2177</v>
      </c>
      <c r="B922" s="24">
        <v>18</v>
      </c>
      <c r="C922" s="24" t="str">
        <f t="shared" si="14"/>
        <v>snopril18</v>
      </c>
      <c r="D922" s="24">
        <v>167</v>
      </c>
      <c r="E922" s="24">
        <v>116</v>
      </c>
      <c r="F922" s="24">
        <v>2842</v>
      </c>
      <c r="G922" s="24">
        <v>0</v>
      </c>
      <c r="H922" s="24">
        <v>0</v>
      </c>
      <c r="I922" s="24">
        <v>200</v>
      </c>
      <c r="J922" s="24">
        <v>15</v>
      </c>
      <c r="K922" s="24">
        <v>0</v>
      </c>
    </row>
    <row r="923" spans="1:11" x14ac:dyDescent="0.3">
      <c r="A923" s="24" t="s">
        <v>2177</v>
      </c>
      <c r="B923" s="24">
        <v>19</v>
      </c>
      <c r="C923" s="24" t="str">
        <f t="shared" si="14"/>
        <v>snopril19</v>
      </c>
      <c r="D923" s="24">
        <v>170</v>
      </c>
      <c r="E923" s="24">
        <v>117</v>
      </c>
      <c r="F923" s="24">
        <v>2973</v>
      </c>
      <c r="G923" s="24">
        <v>0</v>
      </c>
      <c r="H923" s="24">
        <v>0</v>
      </c>
      <c r="I923" s="24">
        <v>200</v>
      </c>
      <c r="J923" s="24">
        <v>15</v>
      </c>
      <c r="K923" s="24">
        <v>0</v>
      </c>
    </row>
    <row r="924" spans="1:11" x14ac:dyDescent="0.3">
      <c r="A924" s="24" t="s">
        <v>2177</v>
      </c>
      <c r="B924" s="24">
        <v>20</v>
      </c>
      <c r="C924" s="24" t="str">
        <f t="shared" si="14"/>
        <v>snopril20</v>
      </c>
      <c r="D924" s="24">
        <v>172</v>
      </c>
      <c r="E924" s="24">
        <v>119</v>
      </c>
      <c r="F924" s="24">
        <v>3112</v>
      </c>
      <c r="G924" s="24">
        <v>0</v>
      </c>
      <c r="H924" s="24">
        <v>0</v>
      </c>
      <c r="I924" s="24">
        <v>200</v>
      </c>
      <c r="J924" s="24">
        <v>15</v>
      </c>
      <c r="K924" s="24">
        <v>0</v>
      </c>
    </row>
    <row r="925" spans="1:11" x14ac:dyDescent="0.3">
      <c r="A925" s="24" t="s">
        <v>2177</v>
      </c>
      <c r="B925" s="24">
        <v>21</v>
      </c>
      <c r="C925" s="24" t="str">
        <f t="shared" si="14"/>
        <v>snopril21</v>
      </c>
      <c r="D925" s="24">
        <v>188</v>
      </c>
      <c r="E925" s="24">
        <v>130</v>
      </c>
      <c r="F925" s="24">
        <v>3488</v>
      </c>
      <c r="G925" s="24">
        <v>0</v>
      </c>
      <c r="H925" s="24">
        <v>0</v>
      </c>
      <c r="I925" s="24">
        <v>200</v>
      </c>
      <c r="J925" s="24">
        <v>15</v>
      </c>
      <c r="K925" s="24">
        <v>0</v>
      </c>
    </row>
    <row r="926" spans="1:11" x14ac:dyDescent="0.3">
      <c r="A926" s="24" t="s">
        <v>2177</v>
      </c>
      <c r="B926" s="24">
        <v>22</v>
      </c>
      <c r="C926" s="24" t="str">
        <f t="shared" si="14"/>
        <v>snopril22</v>
      </c>
      <c r="D926" s="24">
        <v>190</v>
      </c>
      <c r="E926" s="24">
        <v>132</v>
      </c>
      <c r="F926" s="24">
        <v>3658</v>
      </c>
      <c r="G926" s="24">
        <v>0</v>
      </c>
      <c r="H926" s="24">
        <v>0</v>
      </c>
      <c r="I926" s="24">
        <v>200</v>
      </c>
      <c r="J926" s="24">
        <v>15</v>
      </c>
      <c r="K926" s="24">
        <v>0</v>
      </c>
    </row>
    <row r="927" spans="1:11" x14ac:dyDescent="0.3">
      <c r="A927" s="24" t="s">
        <v>2177</v>
      </c>
      <c r="B927" s="24">
        <v>23</v>
      </c>
      <c r="C927" s="24" t="str">
        <f t="shared" si="14"/>
        <v>snopril23</v>
      </c>
      <c r="D927" s="24">
        <v>193</v>
      </c>
      <c r="E927" s="24">
        <v>133</v>
      </c>
      <c r="F927" s="24">
        <v>3837</v>
      </c>
      <c r="G927" s="24">
        <v>0</v>
      </c>
      <c r="H927" s="24">
        <v>0</v>
      </c>
      <c r="I927" s="24">
        <v>200</v>
      </c>
      <c r="J927" s="24">
        <v>15</v>
      </c>
      <c r="K927" s="24">
        <v>0</v>
      </c>
    </row>
    <row r="928" spans="1:11" x14ac:dyDescent="0.3">
      <c r="A928" s="24" t="s">
        <v>2177</v>
      </c>
      <c r="B928" s="24">
        <v>24</v>
      </c>
      <c r="C928" s="24" t="str">
        <f t="shared" si="14"/>
        <v>snopril24</v>
      </c>
      <c r="D928" s="24">
        <v>195</v>
      </c>
      <c r="E928" s="24">
        <v>135</v>
      </c>
      <c r="F928" s="24">
        <v>4028</v>
      </c>
      <c r="G928" s="24">
        <v>0</v>
      </c>
      <c r="H928" s="24">
        <v>0</v>
      </c>
      <c r="I928" s="24">
        <v>200</v>
      </c>
      <c r="J928" s="24">
        <v>15</v>
      </c>
      <c r="K928" s="24">
        <v>0</v>
      </c>
    </row>
    <row r="929" spans="1:11" x14ac:dyDescent="0.3">
      <c r="A929" s="24" t="s">
        <v>2177</v>
      </c>
      <c r="B929" s="24">
        <v>25</v>
      </c>
      <c r="C929" s="24" t="str">
        <f t="shared" si="14"/>
        <v>snopril25</v>
      </c>
      <c r="D929" s="24">
        <v>198</v>
      </c>
      <c r="E929" s="24">
        <v>137</v>
      </c>
      <c r="F929" s="24">
        <v>4228</v>
      </c>
      <c r="G929" s="24">
        <v>0</v>
      </c>
      <c r="H929" s="24">
        <v>0</v>
      </c>
      <c r="I929" s="24">
        <v>200</v>
      </c>
      <c r="J929" s="24">
        <v>15</v>
      </c>
      <c r="K929" s="24">
        <v>0</v>
      </c>
    </row>
    <row r="930" spans="1:11" x14ac:dyDescent="0.3">
      <c r="A930" s="24" t="s">
        <v>2177</v>
      </c>
      <c r="B930" s="24">
        <v>26</v>
      </c>
      <c r="C930" s="24" t="str">
        <f t="shared" si="14"/>
        <v>snopril26</v>
      </c>
      <c r="D930" s="24">
        <v>200</v>
      </c>
      <c r="E930" s="24">
        <v>139</v>
      </c>
      <c r="F930" s="24">
        <v>4279</v>
      </c>
      <c r="G930" s="24">
        <v>0</v>
      </c>
      <c r="H930" s="24">
        <v>0</v>
      </c>
      <c r="I930" s="24">
        <v>200</v>
      </c>
      <c r="J930" s="24">
        <v>15</v>
      </c>
      <c r="K930" s="24">
        <v>0</v>
      </c>
    </row>
    <row r="931" spans="1:11" x14ac:dyDescent="0.3">
      <c r="A931" s="24" t="s">
        <v>2177</v>
      </c>
      <c r="B931" s="24">
        <v>27</v>
      </c>
      <c r="C931" s="24" t="str">
        <f t="shared" si="14"/>
        <v>snopril27</v>
      </c>
      <c r="D931" s="24">
        <v>203</v>
      </c>
      <c r="E931" s="24">
        <v>140</v>
      </c>
      <c r="F931" s="24">
        <v>4330</v>
      </c>
      <c r="G931" s="24">
        <v>0</v>
      </c>
      <c r="H931" s="24">
        <v>0</v>
      </c>
      <c r="I931" s="24">
        <v>200</v>
      </c>
      <c r="J931" s="24">
        <v>15</v>
      </c>
      <c r="K931" s="24">
        <v>0</v>
      </c>
    </row>
    <row r="932" spans="1:11" x14ac:dyDescent="0.3">
      <c r="A932" s="24" t="s">
        <v>2177</v>
      </c>
      <c r="B932" s="24">
        <v>28</v>
      </c>
      <c r="C932" s="24" t="str">
        <f t="shared" si="14"/>
        <v>snopril28</v>
      </c>
      <c r="D932" s="24">
        <v>205</v>
      </c>
      <c r="E932" s="24">
        <v>142</v>
      </c>
      <c r="F932" s="24">
        <v>4381</v>
      </c>
      <c r="G932" s="24">
        <v>0</v>
      </c>
      <c r="H932" s="24">
        <v>0</v>
      </c>
      <c r="I932" s="24">
        <v>200</v>
      </c>
      <c r="J932" s="24">
        <v>15</v>
      </c>
      <c r="K932" s="24">
        <v>0</v>
      </c>
    </row>
    <row r="933" spans="1:11" x14ac:dyDescent="0.3">
      <c r="A933" s="24" t="s">
        <v>2177</v>
      </c>
      <c r="B933" s="24">
        <v>29</v>
      </c>
      <c r="C933" s="24" t="str">
        <f t="shared" si="14"/>
        <v>snopril29</v>
      </c>
      <c r="D933" s="24">
        <v>208</v>
      </c>
      <c r="E933" s="24">
        <v>144</v>
      </c>
      <c r="F933" s="24">
        <v>4433</v>
      </c>
      <c r="G933" s="24">
        <v>0</v>
      </c>
      <c r="H933" s="24">
        <v>0</v>
      </c>
      <c r="I933" s="24">
        <v>200</v>
      </c>
      <c r="J933" s="24">
        <v>15</v>
      </c>
      <c r="K933" s="24">
        <v>0</v>
      </c>
    </row>
    <row r="934" spans="1:11" x14ac:dyDescent="0.3">
      <c r="A934" s="24" t="s">
        <v>2177</v>
      </c>
      <c r="B934" s="24">
        <v>30</v>
      </c>
      <c r="C934" s="24" t="str">
        <f t="shared" si="14"/>
        <v>snopril30</v>
      </c>
      <c r="D934" s="24">
        <v>210</v>
      </c>
      <c r="E934" s="24">
        <v>146</v>
      </c>
      <c r="F934" s="24">
        <v>4486</v>
      </c>
      <c r="G934" s="24">
        <v>0</v>
      </c>
      <c r="H934" s="24">
        <v>0</v>
      </c>
      <c r="I934" s="24">
        <v>200</v>
      </c>
      <c r="J934" s="24">
        <v>15</v>
      </c>
      <c r="K934" s="24">
        <v>0</v>
      </c>
    </row>
    <row r="935" spans="1:11" x14ac:dyDescent="0.3">
      <c r="A935" s="24" t="s">
        <v>2177</v>
      </c>
      <c r="B935" s="24">
        <v>31</v>
      </c>
      <c r="C935" s="24" t="str">
        <f t="shared" si="14"/>
        <v>snopril31</v>
      </c>
      <c r="D935" s="24">
        <v>230</v>
      </c>
      <c r="E935" s="24">
        <v>159</v>
      </c>
      <c r="F935" s="24">
        <v>4869</v>
      </c>
      <c r="G935" s="24">
        <v>0</v>
      </c>
      <c r="H935" s="24">
        <v>0</v>
      </c>
      <c r="I935" s="24">
        <v>200</v>
      </c>
      <c r="J935" s="24">
        <v>15</v>
      </c>
      <c r="K935" s="24">
        <v>0</v>
      </c>
    </row>
    <row r="936" spans="1:11" x14ac:dyDescent="0.3">
      <c r="A936" s="24" t="s">
        <v>2177</v>
      </c>
      <c r="B936" s="24">
        <v>32</v>
      </c>
      <c r="C936" s="24" t="str">
        <f t="shared" si="14"/>
        <v>snopril32</v>
      </c>
      <c r="D936" s="24">
        <v>233</v>
      </c>
      <c r="E936" s="24">
        <v>161</v>
      </c>
      <c r="F936" s="24">
        <v>4927</v>
      </c>
      <c r="G936" s="24">
        <v>0</v>
      </c>
      <c r="H936" s="24">
        <v>0</v>
      </c>
      <c r="I936" s="24">
        <v>200</v>
      </c>
      <c r="J936" s="24">
        <v>15</v>
      </c>
      <c r="K936" s="24">
        <v>0</v>
      </c>
    </row>
    <row r="937" spans="1:11" x14ac:dyDescent="0.3">
      <c r="A937" s="24" t="s">
        <v>2177</v>
      </c>
      <c r="B937" s="24">
        <v>33</v>
      </c>
      <c r="C937" s="24" t="str">
        <f t="shared" si="14"/>
        <v>snopril33</v>
      </c>
      <c r="D937" s="24">
        <v>236</v>
      </c>
      <c r="E937" s="24">
        <v>163</v>
      </c>
      <c r="F937" s="24">
        <v>4986</v>
      </c>
      <c r="G937" s="24">
        <v>0</v>
      </c>
      <c r="H937" s="24">
        <v>0</v>
      </c>
      <c r="I937" s="24">
        <v>200</v>
      </c>
      <c r="J937" s="24">
        <v>15</v>
      </c>
      <c r="K937" s="24">
        <v>0</v>
      </c>
    </row>
    <row r="938" spans="1:11" x14ac:dyDescent="0.3">
      <c r="A938" s="24" t="s">
        <v>2177</v>
      </c>
      <c r="B938" s="24">
        <v>34</v>
      </c>
      <c r="C938" s="24" t="str">
        <f t="shared" si="14"/>
        <v>snopril34</v>
      </c>
      <c r="D938" s="24">
        <v>239</v>
      </c>
      <c r="E938" s="24">
        <v>165</v>
      </c>
      <c r="F938" s="24">
        <v>5046</v>
      </c>
      <c r="G938" s="24">
        <v>0</v>
      </c>
      <c r="H938" s="24">
        <v>0</v>
      </c>
      <c r="I938" s="24">
        <v>200</v>
      </c>
      <c r="J938" s="24">
        <v>15</v>
      </c>
      <c r="K938" s="24">
        <v>0</v>
      </c>
    </row>
    <row r="939" spans="1:11" x14ac:dyDescent="0.3">
      <c r="A939" s="24" t="s">
        <v>2177</v>
      </c>
      <c r="B939" s="24">
        <v>35</v>
      </c>
      <c r="C939" s="24" t="str">
        <f t="shared" si="14"/>
        <v>snopril35</v>
      </c>
      <c r="D939" s="24">
        <v>241</v>
      </c>
      <c r="E939" s="24">
        <v>167</v>
      </c>
      <c r="F939" s="24">
        <v>5106</v>
      </c>
      <c r="G939" s="24">
        <v>0</v>
      </c>
      <c r="H939" s="24">
        <v>0</v>
      </c>
      <c r="I939" s="24">
        <v>200</v>
      </c>
      <c r="J939" s="24">
        <v>15</v>
      </c>
      <c r="K939" s="24">
        <v>0</v>
      </c>
    </row>
    <row r="940" spans="1:11" x14ac:dyDescent="0.3">
      <c r="A940" s="24" t="s">
        <v>2177</v>
      </c>
      <c r="B940" s="24">
        <v>36</v>
      </c>
      <c r="C940" s="24" t="str">
        <f t="shared" si="14"/>
        <v>snopril36</v>
      </c>
      <c r="D940" s="24">
        <v>244</v>
      </c>
      <c r="E940" s="24">
        <v>169</v>
      </c>
      <c r="F940" s="24">
        <v>5167</v>
      </c>
      <c r="G940" s="24">
        <v>0</v>
      </c>
      <c r="H940" s="24">
        <v>0</v>
      </c>
      <c r="I940" s="24">
        <v>200</v>
      </c>
      <c r="J940" s="24">
        <v>15</v>
      </c>
      <c r="K940" s="24">
        <v>0</v>
      </c>
    </row>
    <row r="941" spans="1:11" x14ac:dyDescent="0.3">
      <c r="A941" s="24" t="s">
        <v>2177</v>
      </c>
      <c r="B941" s="24">
        <v>37</v>
      </c>
      <c r="C941" s="24" t="str">
        <f t="shared" si="14"/>
        <v>snopril37</v>
      </c>
      <c r="D941" s="24">
        <v>248</v>
      </c>
      <c r="E941" s="24">
        <v>172</v>
      </c>
      <c r="F941" s="24">
        <v>5228</v>
      </c>
      <c r="G941" s="24">
        <v>0</v>
      </c>
      <c r="H941" s="24">
        <v>0</v>
      </c>
      <c r="I941" s="24">
        <v>200</v>
      </c>
      <c r="J941" s="24">
        <v>15</v>
      </c>
      <c r="K941" s="24">
        <v>0</v>
      </c>
    </row>
    <row r="942" spans="1:11" x14ac:dyDescent="0.3">
      <c r="A942" s="24" t="s">
        <v>2177</v>
      </c>
      <c r="B942" s="24">
        <v>38</v>
      </c>
      <c r="C942" s="24" t="str">
        <f t="shared" si="14"/>
        <v>snopril38</v>
      </c>
      <c r="D942" s="24">
        <v>251</v>
      </c>
      <c r="E942" s="24">
        <v>174</v>
      </c>
      <c r="F942" s="24">
        <v>5291</v>
      </c>
      <c r="G942" s="24">
        <v>0</v>
      </c>
      <c r="H942" s="24">
        <v>0</v>
      </c>
      <c r="I942" s="24">
        <v>200</v>
      </c>
      <c r="J942" s="24">
        <v>15</v>
      </c>
      <c r="K942" s="24">
        <v>0</v>
      </c>
    </row>
    <row r="943" spans="1:11" x14ac:dyDescent="0.3">
      <c r="A943" s="24" t="s">
        <v>2177</v>
      </c>
      <c r="B943" s="24">
        <v>39</v>
      </c>
      <c r="C943" s="24" t="str">
        <f t="shared" si="14"/>
        <v>snopril39</v>
      </c>
      <c r="D943" s="24">
        <v>254</v>
      </c>
      <c r="E943" s="24">
        <v>176</v>
      </c>
      <c r="F943" s="24">
        <v>5354</v>
      </c>
      <c r="G943" s="24">
        <v>0</v>
      </c>
      <c r="H943" s="24">
        <v>0</v>
      </c>
      <c r="I943" s="24">
        <v>200</v>
      </c>
      <c r="J943" s="24">
        <v>15</v>
      </c>
      <c r="K943" s="24">
        <v>0</v>
      </c>
    </row>
    <row r="944" spans="1:11" x14ac:dyDescent="0.3">
      <c r="A944" s="24" t="s">
        <v>2177</v>
      </c>
      <c r="B944" s="24">
        <v>40</v>
      </c>
      <c r="C944" s="24" t="str">
        <f t="shared" si="14"/>
        <v>snopril40</v>
      </c>
      <c r="D944" s="24">
        <v>257</v>
      </c>
      <c r="E944" s="24">
        <v>178</v>
      </c>
      <c r="F944" s="24">
        <v>5417</v>
      </c>
      <c r="G944" s="24">
        <v>0</v>
      </c>
      <c r="H944" s="24">
        <v>0</v>
      </c>
      <c r="I944" s="24">
        <v>200</v>
      </c>
      <c r="J944" s="24">
        <v>15</v>
      </c>
      <c r="K944" s="24">
        <v>0</v>
      </c>
    </row>
    <row r="945" spans="1:11" x14ac:dyDescent="0.3">
      <c r="A945" s="24" t="s">
        <v>2177</v>
      </c>
      <c r="B945" s="24">
        <v>41</v>
      </c>
      <c r="C945" s="24" t="str">
        <f t="shared" si="14"/>
        <v>snopril41</v>
      </c>
      <c r="D945" s="24">
        <v>281</v>
      </c>
      <c r="E945" s="24">
        <v>194</v>
      </c>
      <c r="F945" s="24">
        <v>5943</v>
      </c>
      <c r="G945" s="24">
        <v>0</v>
      </c>
      <c r="H945" s="24">
        <v>0</v>
      </c>
      <c r="I945" s="24">
        <v>200</v>
      </c>
      <c r="J945" s="24">
        <v>15</v>
      </c>
      <c r="K945" s="24">
        <v>0</v>
      </c>
    </row>
    <row r="946" spans="1:11" x14ac:dyDescent="0.3">
      <c r="A946" s="24" t="s">
        <v>2177</v>
      </c>
      <c r="B946" s="24">
        <v>42</v>
      </c>
      <c r="C946" s="24" t="str">
        <f t="shared" si="14"/>
        <v>snopril42</v>
      </c>
      <c r="D946" s="24">
        <v>284</v>
      </c>
      <c r="E946" s="24">
        <v>197</v>
      </c>
      <c r="F946" s="24">
        <v>6014</v>
      </c>
      <c r="G946" s="24">
        <v>0</v>
      </c>
      <c r="H946" s="24">
        <v>0</v>
      </c>
      <c r="I946" s="24">
        <v>200</v>
      </c>
      <c r="J946" s="24">
        <v>15</v>
      </c>
      <c r="K946" s="24">
        <v>0</v>
      </c>
    </row>
    <row r="947" spans="1:11" x14ac:dyDescent="0.3">
      <c r="A947" s="24" t="s">
        <v>2177</v>
      </c>
      <c r="B947" s="24">
        <v>43</v>
      </c>
      <c r="C947" s="24" t="str">
        <f t="shared" si="14"/>
        <v>snopril43</v>
      </c>
      <c r="D947" s="24">
        <v>287</v>
      </c>
      <c r="E947" s="24">
        <v>199</v>
      </c>
      <c r="F947" s="24">
        <v>6086</v>
      </c>
      <c r="G947" s="24">
        <v>0</v>
      </c>
      <c r="H947" s="24">
        <v>0</v>
      </c>
      <c r="I947" s="24">
        <v>200</v>
      </c>
      <c r="J947" s="24">
        <v>15</v>
      </c>
      <c r="K947" s="24">
        <v>0</v>
      </c>
    </row>
    <row r="948" spans="1:11" x14ac:dyDescent="0.3">
      <c r="A948" s="24" t="s">
        <v>2177</v>
      </c>
      <c r="B948" s="24">
        <v>44</v>
      </c>
      <c r="C948" s="24" t="str">
        <f t="shared" si="14"/>
        <v>snopril44</v>
      </c>
      <c r="D948" s="24">
        <v>291</v>
      </c>
      <c r="E948" s="24">
        <v>202</v>
      </c>
      <c r="F948" s="24">
        <v>6165</v>
      </c>
      <c r="G948" s="24">
        <v>0</v>
      </c>
      <c r="H948" s="24">
        <v>0</v>
      </c>
      <c r="I948" s="24">
        <v>200</v>
      </c>
      <c r="J948" s="24">
        <v>15</v>
      </c>
      <c r="K948" s="24">
        <v>0</v>
      </c>
    </row>
    <row r="949" spans="1:11" x14ac:dyDescent="0.3">
      <c r="A949" s="24" t="s">
        <v>2177</v>
      </c>
      <c r="B949" s="24">
        <v>45</v>
      </c>
      <c r="C949" s="24" t="str">
        <f t="shared" si="14"/>
        <v>snopril45</v>
      </c>
      <c r="D949" s="24">
        <v>295</v>
      </c>
      <c r="E949" s="24">
        <v>204</v>
      </c>
      <c r="F949" s="24">
        <v>6244</v>
      </c>
      <c r="G949" s="24">
        <v>0</v>
      </c>
      <c r="H949" s="24">
        <v>0</v>
      </c>
      <c r="I949" s="24">
        <v>200</v>
      </c>
      <c r="J949" s="24">
        <v>15</v>
      </c>
      <c r="K949" s="24">
        <v>0</v>
      </c>
    </row>
    <row r="950" spans="1:11" x14ac:dyDescent="0.3">
      <c r="A950" s="24" t="s">
        <v>2177</v>
      </c>
      <c r="B950" s="24">
        <v>46</v>
      </c>
      <c r="C950" s="24" t="str">
        <f t="shared" si="14"/>
        <v>snopril46</v>
      </c>
      <c r="D950" s="24">
        <v>298</v>
      </c>
      <c r="E950" s="24">
        <v>207</v>
      </c>
      <c r="F950" s="24">
        <v>6319</v>
      </c>
      <c r="G950" s="24">
        <v>0</v>
      </c>
      <c r="H950" s="24">
        <v>0</v>
      </c>
      <c r="I950" s="24">
        <v>200</v>
      </c>
      <c r="J950" s="24">
        <v>15</v>
      </c>
      <c r="K950" s="24">
        <v>0</v>
      </c>
    </row>
    <row r="951" spans="1:11" x14ac:dyDescent="0.3">
      <c r="A951" s="24" t="s">
        <v>2177</v>
      </c>
      <c r="B951" s="24">
        <v>47</v>
      </c>
      <c r="C951" s="24" t="str">
        <f t="shared" si="14"/>
        <v>snopril47</v>
      </c>
      <c r="D951" s="24">
        <v>302</v>
      </c>
      <c r="E951" s="24">
        <v>209</v>
      </c>
      <c r="F951" s="24">
        <v>6399</v>
      </c>
      <c r="G951" s="24">
        <v>0</v>
      </c>
      <c r="H951" s="24">
        <v>0</v>
      </c>
      <c r="I951" s="24">
        <v>200</v>
      </c>
      <c r="J951" s="24">
        <v>15</v>
      </c>
      <c r="K951" s="24">
        <v>0</v>
      </c>
    </row>
    <row r="952" spans="1:11" x14ac:dyDescent="0.3">
      <c r="A952" s="24" t="s">
        <v>2177</v>
      </c>
      <c r="B952" s="24">
        <v>48</v>
      </c>
      <c r="C952" s="24" t="str">
        <f t="shared" si="14"/>
        <v>snopril48</v>
      </c>
      <c r="D952" s="24">
        <v>305</v>
      </c>
      <c r="E952" s="24">
        <v>212</v>
      </c>
      <c r="F952" s="24">
        <v>6483</v>
      </c>
      <c r="G952" s="24">
        <v>0</v>
      </c>
      <c r="H952" s="24">
        <v>0</v>
      </c>
      <c r="I952" s="24">
        <v>200</v>
      </c>
      <c r="J952" s="24">
        <v>15</v>
      </c>
      <c r="K952" s="24">
        <v>0</v>
      </c>
    </row>
    <row r="953" spans="1:11" x14ac:dyDescent="0.3">
      <c r="A953" s="24" t="s">
        <v>2177</v>
      </c>
      <c r="B953" s="24">
        <v>49</v>
      </c>
      <c r="C953" s="24" t="str">
        <f t="shared" si="14"/>
        <v>snopril49</v>
      </c>
      <c r="D953" s="24">
        <v>309</v>
      </c>
      <c r="E953" s="24">
        <v>214</v>
      </c>
      <c r="F953" s="24">
        <v>6560</v>
      </c>
      <c r="G953" s="24">
        <v>0</v>
      </c>
      <c r="H953" s="24">
        <v>0</v>
      </c>
      <c r="I953" s="24">
        <v>200</v>
      </c>
      <c r="J953" s="24">
        <v>15</v>
      </c>
      <c r="K953" s="24">
        <v>0</v>
      </c>
    </row>
    <row r="954" spans="1:11" x14ac:dyDescent="0.3">
      <c r="A954" s="24" t="s">
        <v>2177</v>
      </c>
      <c r="B954" s="24">
        <v>50</v>
      </c>
      <c r="C954" s="24" t="str">
        <f t="shared" si="14"/>
        <v>snopril50</v>
      </c>
      <c r="D954" s="24">
        <v>313</v>
      </c>
      <c r="E954" s="24">
        <v>217</v>
      </c>
      <c r="F954" s="24">
        <v>6646</v>
      </c>
      <c r="G954" s="24">
        <v>0</v>
      </c>
      <c r="H954" s="24">
        <v>0</v>
      </c>
      <c r="I954" s="24">
        <v>200</v>
      </c>
      <c r="J954" s="24">
        <v>15</v>
      </c>
      <c r="K954" s="24">
        <v>0</v>
      </c>
    </row>
    <row r="955" spans="1:11" x14ac:dyDescent="0.3">
      <c r="A955" s="24" t="s">
        <v>2177</v>
      </c>
      <c r="B955" s="24">
        <v>51</v>
      </c>
      <c r="C955" s="24" t="str">
        <f t="shared" si="14"/>
        <v>snopril51</v>
      </c>
      <c r="D955" s="24">
        <v>342</v>
      </c>
      <c r="E955" s="24">
        <v>237</v>
      </c>
      <c r="F955" s="24">
        <v>7234</v>
      </c>
      <c r="G955" s="24">
        <v>0</v>
      </c>
      <c r="H955" s="24">
        <v>0</v>
      </c>
      <c r="I955" s="24">
        <v>200</v>
      </c>
      <c r="J955" s="24">
        <v>15</v>
      </c>
      <c r="K955" s="24">
        <v>0</v>
      </c>
    </row>
    <row r="956" spans="1:11" x14ac:dyDescent="0.3">
      <c r="A956" s="24" t="s">
        <v>2177</v>
      </c>
      <c r="B956" s="24">
        <v>52</v>
      </c>
      <c r="C956" s="24" t="str">
        <f t="shared" si="14"/>
        <v>snopril52</v>
      </c>
      <c r="D956" s="24">
        <v>346</v>
      </c>
      <c r="E956" s="24">
        <v>240</v>
      </c>
      <c r="F956" s="24">
        <v>7321</v>
      </c>
      <c r="G956" s="24">
        <v>0</v>
      </c>
      <c r="H956" s="24">
        <v>0</v>
      </c>
      <c r="I956" s="24">
        <v>200</v>
      </c>
      <c r="J956" s="24">
        <v>15</v>
      </c>
      <c r="K956" s="24">
        <v>0</v>
      </c>
    </row>
    <row r="957" spans="1:11" x14ac:dyDescent="0.3">
      <c r="A957" s="24" t="s">
        <v>2177</v>
      </c>
      <c r="B957" s="24">
        <v>53</v>
      </c>
      <c r="C957" s="24" t="str">
        <f t="shared" si="14"/>
        <v>snopril53</v>
      </c>
      <c r="D957" s="24">
        <v>350</v>
      </c>
      <c r="E957" s="24">
        <v>243</v>
      </c>
      <c r="F957" s="24">
        <v>7414</v>
      </c>
      <c r="G957" s="24">
        <v>0</v>
      </c>
      <c r="H957" s="24">
        <v>0</v>
      </c>
      <c r="I957" s="24">
        <v>200</v>
      </c>
      <c r="J957" s="24">
        <v>15</v>
      </c>
      <c r="K957" s="24">
        <v>0</v>
      </c>
    </row>
    <row r="958" spans="1:11" x14ac:dyDescent="0.3">
      <c r="A958" s="24" t="s">
        <v>2177</v>
      </c>
      <c r="B958" s="24">
        <v>54</v>
      </c>
      <c r="C958" s="24" t="str">
        <f t="shared" si="14"/>
        <v>snopril54</v>
      </c>
      <c r="D958" s="24">
        <v>354</v>
      </c>
      <c r="E958" s="24">
        <v>246</v>
      </c>
      <c r="F958" s="24">
        <v>7511</v>
      </c>
      <c r="G958" s="24">
        <v>0</v>
      </c>
      <c r="H958" s="24">
        <v>0</v>
      </c>
      <c r="I958" s="24">
        <v>200</v>
      </c>
      <c r="J958" s="24">
        <v>15</v>
      </c>
      <c r="K958" s="24">
        <v>0</v>
      </c>
    </row>
    <row r="959" spans="1:11" x14ac:dyDescent="0.3">
      <c r="A959" s="24" t="s">
        <v>2177</v>
      </c>
      <c r="B959" s="24">
        <v>55</v>
      </c>
      <c r="C959" s="24" t="str">
        <f t="shared" si="14"/>
        <v>snopril55</v>
      </c>
      <c r="D959" s="24">
        <v>359</v>
      </c>
      <c r="E959" s="24">
        <v>249</v>
      </c>
      <c r="F959" s="24">
        <v>7601</v>
      </c>
      <c r="G959" s="24">
        <v>0</v>
      </c>
      <c r="H959" s="24">
        <v>0</v>
      </c>
      <c r="I959" s="24">
        <v>200</v>
      </c>
      <c r="J959" s="24">
        <v>15</v>
      </c>
      <c r="K959" s="24">
        <v>0</v>
      </c>
    </row>
    <row r="960" spans="1:11" x14ac:dyDescent="0.3">
      <c r="A960" s="24" t="s">
        <v>2177</v>
      </c>
      <c r="B960" s="24">
        <v>56</v>
      </c>
      <c r="C960" s="24" t="str">
        <f t="shared" si="14"/>
        <v>snopril56</v>
      </c>
      <c r="D960" s="24">
        <v>363</v>
      </c>
      <c r="E960" s="24">
        <v>252</v>
      </c>
      <c r="F960" s="24">
        <v>7701</v>
      </c>
      <c r="G960" s="24">
        <v>0</v>
      </c>
      <c r="H960" s="24">
        <v>0</v>
      </c>
      <c r="I960" s="24">
        <v>200</v>
      </c>
      <c r="J960" s="24">
        <v>15</v>
      </c>
      <c r="K960" s="24">
        <v>0</v>
      </c>
    </row>
    <row r="961" spans="1:11" x14ac:dyDescent="0.3">
      <c r="A961" s="24" t="s">
        <v>2177</v>
      </c>
      <c r="B961" s="24">
        <v>57</v>
      </c>
      <c r="C961" s="24" t="str">
        <f t="shared" si="14"/>
        <v>snopril57</v>
      </c>
      <c r="D961" s="24">
        <v>367</v>
      </c>
      <c r="E961" s="24">
        <v>255</v>
      </c>
      <c r="F961" s="24">
        <v>7799</v>
      </c>
      <c r="G961" s="24">
        <v>0</v>
      </c>
      <c r="H961" s="24">
        <v>0</v>
      </c>
      <c r="I961" s="24">
        <v>200</v>
      </c>
      <c r="J961" s="24">
        <v>15</v>
      </c>
      <c r="K961" s="24">
        <v>0</v>
      </c>
    </row>
    <row r="962" spans="1:11" x14ac:dyDescent="0.3">
      <c r="A962" s="24" t="s">
        <v>2177</v>
      </c>
      <c r="B962" s="24">
        <v>58</v>
      </c>
      <c r="C962" s="24" t="str">
        <f t="shared" si="14"/>
        <v>snopril58</v>
      </c>
      <c r="D962" s="24">
        <v>372</v>
      </c>
      <c r="E962" s="24">
        <v>258</v>
      </c>
      <c r="F962" s="24">
        <v>7892</v>
      </c>
      <c r="G962" s="24">
        <v>0</v>
      </c>
      <c r="H962" s="24">
        <v>0</v>
      </c>
      <c r="I962" s="24">
        <v>200</v>
      </c>
      <c r="J962" s="24">
        <v>15</v>
      </c>
      <c r="K962" s="24">
        <v>0</v>
      </c>
    </row>
    <row r="963" spans="1:11" x14ac:dyDescent="0.3">
      <c r="A963" s="24" t="s">
        <v>2177</v>
      </c>
      <c r="B963" s="24">
        <v>59</v>
      </c>
      <c r="C963" s="24" t="str">
        <f t="shared" si="14"/>
        <v>snopril59</v>
      </c>
      <c r="D963" s="24">
        <v>376</v>
      </c>
      <c r="E963" s="24">
        <v>261</v>
      </c>
      <c r="F963" s="24">
        <v>7993</v>
      </c>
      <c r="G963" s="24">
        <v>0</v>
      </c>
      <c r="H963" s="24">
        <v>0</v>
      </c>
      <c r="I963" s="24">
        <v>200</v>
      </c>
      <c r="J963" s="24">
        <v>15</v>
      </c>
      <c r="K963" s="24">
        <v>0</v>
      </c>
    </row>
    <row r="964" spans="1:11" x14ac:dyDescent="0.3">
      <c r="A964" s="24" t="s">
        <v>2177</v>
      </c>
      <c r="B964" s="24">
        <v>60</v>
      </c>
      <c r="C964" s="24" t="str">
        <f t="shared" si="14"/>
        <v>snopril60</v>
      </c>
      <c r="D964" s="24">
        <v>381</v>
      </c>
      <c r="E964" s="24">
        <v>264</v>
      </c>
      <c r="F964" s="24">
        <v>8098</v>
      </c>
      <c r="G964" s="24">
        <v>0</v>
      </c>
      <c r="H964" s="24">
        <v>0</v>
      </c>
      <c r="I964" s="24">
        <v>200</v>
      </c>
      <c r="J964" s="24">
        <v>15</v>
      </c>
      <c r="K964" s="24">
        <v>0</v>
      </c>
    </row>
    <row r="965" spans="1:11" x14ac:dyDescent="0.3">
      <c r="A965" s="24" t="s">
        <v>2177</v>
      </c>
      <c r="B965" s="24">
        <v>61</v>
      </c>
      <c r="C965" s="24" t="str">
        <f t="shared" si="14"/>
        <v>snopril61</v>
      </c>
      <c r="D965" s="24">
        <v>416</v>
      </c>
      <c r="E965" s="24">
        <v>288</v>
      </c>
      <c r="F965" s="24">
        <v>8910</v>
      </c>
      <c r="G965" s="24">
        <v>0</v>
      </c>
      <c r="H965" s="24">
        <v>0</v>
      </c>
      <c r="I965" s="24">
        <v>200</v>
      </c>
      <c r="J965" s="24">
        <v>15</v>
      </c>
      <c r="K965" s="24">
        <v>0</v>
      </c>
    </row>
    <row r="966" spans="1:11" x14ac:dyDescent="0.3">
      <c r="A966" s="24" t="s">
        <v>2177</v>
      </c>
      <c r="B966" s="24">
        <v>62</v>
      </c>
      <c r="C966" s="24" t="str">
        <f t="shared" ref="C966:C1029" si="15">A966&amp;B966</f>
        <v>snopril62</v>
      </c>
      <c r="D966" s="24">
        <v>421</v>
      </c>
      <c r="E966" s="24">
        <v>292</v>
      </c>
      <c r="F966" s="24">
        <v>9027</v>
      </c>
      <c r="G966" s="24">
        <v>0</v>
      </c>
      <c r="H966" s="24">
        <v>0</v>
      </c>
      <c r="I966" s="24">
        <v>200</v>
      </c>
      <c r="J966" s="24">
        <v>15</v>
      </c>
      <c r="K966" s="24">
        <v>0</v>
      </c>
    </row>
    <row r="967" spans="1:11" x14ac:dyDescent="0.3">
      <c r="A967" s="24" t="s">
        <v>2177</v>
      </c>
      <c r="B967" s="24">
        <v>63</v>
      </c>
      <c r="C967" s="24" t="str">
        <f t="shared" si="15"/>
        <v>snopril63</v>
      </c>
      <c r="D967" s="24">
        <v>426</v>
      </c>
      <c r="E967" s="24">
        <v>295</v>
      </c>
      <c r="F967" s="24">
        <v>9160</v>
      </c>
      <c r="G967" s="24">
        <v>0</v>
      </c>
      <c r="H967" s="24">
        <v>0</v>
      </c>
      <c r="I967" s="24">
        <v>200</v>
      </c>
      <c r="J967" s="24">
        <v>15</v>
      </c>
      <c r="K967" s="24">
        <v>0</v>
      </c>
    </row>
    <row r="968" spans="1:11" x14ac:dyDescent="0.3">
      <c r="A968" s="24" t="s">
        <v>2177</v>
      </c>
      <c r="B968" s="24">
        <v>64</v>
      </c>
      <c r="C968" s="24" t="str">
        <f t="shared" si="15"/>
        <v>snopril64</v>
      </c>
      <c r="D968" s="24">
        <v>431</v>
      </c>
      <c r="E968" s="24">
        <v>299</v>
      </c>
      <c r="F968" s="24">
        <v>9269</v>
      </c>
      <c r="G968" s="24">
        <v>0</v>
      </c>
      <c r="H968" s="24">
        <v>0</v>
      </c>
      <c r="I968" s="24">
        <v>200</v>
      </c>
      <c r="J968" s="24">
        <v>15</v>
      </c>
      <c r="K968" s="24">
        <v>0</v>
      </c>
    </row>
    <row r="969" spans="1:11" x14ac:dyDescent="0.3">
      <c r="A969" s="24" t="s">
        <v>2177</v>
      </c>
      <c r="B969" s="24">
        <v>65</v>
      </c>
      <c r="C969" s="24" t="str">
        <f t="shared" si="15"/>
        <v>snopril65</v>
      </c>
      <c r="D969" s="24">
        <v>436</v>
      </c>
      <c r="E969" s="24">
        <v>302</v>
      </c>
      <c r="F969" s="24">
        <v>9392</v>
      </c>
      <c r="G969" s="24">
        <v>0</v>
      </c>
      <c r="H969" s="24">
        <v>0</v>
      </c>
      <c r="I969" s="24">
        <v>200</v>
      </c>
      <c r="J969" s="24">
        <v>15</v>
      </c>
      <c r="K969" s="24">
        <v>0</v>
      </c>
    </row>
    <row r="970" spans="1:11" x14ac:dyDescent="0.3">
      <c r="A970" s="24" t="s">
        <v>2177</v>
      </c>
      <c r="B970" s="24">
        <v>66</v>
      </c>
      <c r="C970" s="24" t="str">
        <f t="shared" si="15"/>
        <v>snopril66</v>
      </c>
      <c r="D970" s="24">
        <v>441</v>
      </c>
      <c r="E970" s="24">
        <v>306</v>
      </c>
      <c r="F970" s="24">
        <v>9516</v>
      </c>
      <c r="G970" s="24">
        <v>0</v>
      </c>
      <c r="H970" s="24">
        <v>0</v>
      </c>
      <c r="I970" s="24">
        <v>200</v>
      </c>
      <c r="J970" s="24">
        <v>15</v>
      </c>
      <c r="K970" s="24">
        <v>0</v>
      </c>
    </row>
    <row r="971" spans="1:11" x14ac:dyDescent="0.3">
      <c r="A971" s="24" t="s">
        <v>2177</v>
      </c>
      <c r="B971" s="24">
        <v>67</v>
      </c>
      <c r="C971" s="24" t="str">
        <f t="shared" si="15"/>
        <v>snopril67</v>
      </c>
      <c r="D971" s="24">
        <v>446</v>
      </c>
      <c r="E971" s="24">
        <v>309</v>
      </c>
      <c r="F971" s="24">
        <v>9648</v>
      </c>
      <c r="G971" s="24">
        <v>0</v>
      </c>
      <c r="H971" s="24">
        <v>0</v>
      </c>
      <c r="I971" s="24">
        <v>200</v>
      </c>
      <c r="J971" s="24">
        <v>15</v>
      </c>
      <c r="K971" s="24">
        <v>0</v>
      </c>
    </row>
    <row r="972" spans="1:11" x14ac:dyDescent="0.3">
      <c r="A972" s="24" t="s">
        <v>2177</v>
      </c>
      <c r="B972" s="24">
        <v>68</v>
      </c>
      <c r="C972" s="24" t="str">
        <f t="shared" si="15"/>
        <v>snopril68</v>
      </c>
      <c r="D972" s="24">
        <v>451</v>
      </c>
      <c r="E972" s="24">
        <v>313</v>
      </c>
      <c r="F972" s="24">
        <v>9764</v>
      </c>
      <c r="G972" s="24">
        <v>0</v>
      </c>
      <c r="H972" s="24">
        <v>0</v>
      </c>
      <c r="I972" s="24">
        <v>200</v>
      </c>
      <c r="J972" s="24">
        <v>15</v>
      </c>
      <c r="K972" s="24">
        <v>0</v>
      </c>
    </row>
    <row r="973" spans="1:11" x14ac:dyDescent="0.3">
      <c r="A973" s="24" t="s">
        <v>2177</v>
      </c>
      <c r="B973" s="24">
        <v>69</v>
      </c>
      <c r="C973" s="24" t="str">
        <f t="shared" si="15"/>
        <v>snopril69</v>
      </c>
      <c r="D973" s="24">
        <v>457</v>
      </c>
      <c r="E973" s="24">
        <v>317</v>
      </c>
      <c r="F973" s="24">
        <v>9893</v>
      </c>
      <c r="G973" s="24">
        <v>0</v>
      </c>
      <c r="H973" s="24">
        <v>0</v>
      </c>
      <c r="I973" s="24">
        <v>200</v>
      </c>
      <c r="J973" s="24">
        <v>15</v>
      </c>
      <c r="K973" s="24">
        <v>0</v>
      </c>
    </row>
    <row r="974" spans="1:11" x14ac:dyDescent="0.3">
      <c r="A974" s="24" t="s">
        <v>2177</v>
      </c>
      <c r="B974" s="24">
        <v>70</v>
      </c>
      <c r="C974" s="24" t="str">
        <f t="shared" si="15"/>
        <v>snopril70</v>
      </c>
      <c r="D974" s="24">
        <v>462</v>
      </c>
      <c r="E974" s="24">
        <v>320</v>
      </c>
      <c r="F974" s="24">
        <v>10011</v>
      </c>
      <c r="G974" s="24">
        <v>0</v>
      </c>
      <c r="H974" s="24">
        <v>0</v>
      </c>
      <c r="I974" s="24">
        <v>200</v>
      </c>
      <c r="J974" s="24">
        <v>15</v>
      </c>
      <c r="K974" s="24">
        <v>0</v>
      </c>
    </row>
    <row r="975" spans="1:11" x14ac:dyDescent="0.3">
      <c r="A975" s="24" t="s">
        <v>2177</v>
      </c>
      <c r="B975" s="24">
        <v>71</v>
      </c>
      <c r="C975" s="24" t="str">
        <f t="shared" si="15"/>
        <v>snopril71</v>
      </c>
      <c r="D975" s="24">
        <v>505</v>
      </c>
      <c r="E975" s="24">
        <v>350</v>
      </c>
      <c r="F975" s="24">
        <v>10924</v>
      </c>
      <c r="G975" s="24">
        <v>0</v>
      </c>
      <c r="H975" s="24">
        <v>0</v>
      </c>
      <c r="I975" s="24">
        <v>200</v>
      </c>
      <c r="J975" s="24">
        <v>15</v>
      </c>
      <c r="K975" s="24">
        <v>0</v>
      </c>
    </row>
    <row r="976" spans="1:11" x14ac:dyDescent="0.3">
      <c r="A976" s="24" t="s">
        <v>2177</v>
      </c>
      <c r="B976" s="24">
        <v>72</v>
      </c>
      <c r="C976" s="24" t="str">
        <f t="shared" si="15"/>
        <v>snopril72</v>
      </c>
      <c r="D976" s="24">
        <v>511</v>
      </c>
      <c r="E976" s="24">
        <v>354</v>
      </c>
      <c r="F976" s="24">
        <v>11055</v>
      </c>
      <c r="G976" s="24">
        <v>0</v>
      </c>
      <c r="H976" s="24">
        <v>0</v>
      </c>
      <c r="I976" s="24">
        <v>200</v>
      </c>
      <c r="J976" s="24">
        <v>15</v>
      </c>
      <c r="K976" s="24">
        <v>0</v>
      </c>
    </row>
    <row r="977" spans="1:11" x14ac:dyDescent="0.3">
      <c r="A977" s="24" t="s">
        <v>2177</v>
      </c>
      <c r="B977" s="24">
        <v>73</v>
      </c>
      <c r="C977" s="24" t="str">
        <f t="shared" si="15"/>
        <v>snopril73</v>
      </c>
      <c r="D977" s="24">
        <v>517</v>
      </c>
      <c r="E977" s="24">
        <v>358</v>
      </c>
      <c r="F977" s="24">
        <v>11209</v>
      </c>
      <c r="G977" s="24">
        <v>0</v>
      </c>
      <c r="H977" s="24">
        <v>0</v>
      </c>
      <c r="I977" s="24">
        <v>200</v>
      </c>
      <c r="J977" s="24">
        <v>15</v>
      </c>
      <c r="K977" s="24">
        <v>0</v>
      </c>
    </row>
    <row r="978" spans="1:11" x14ac:dyDescent="0.3">
      <c r="A978" s="24" t="s">
        <v>2177</v>
      </c>
      <c r="B978" s="24">
        <v>74</v>
      </c>
      <c r="C978" s="24" t="str">
        <f t="shared" si="15"/>
        <v>snopril74</v>
      </c>
      <c r="D978" s="24">
        <v>523</v>
      </c>
      <c r="E978" s="24">
        <v>362</v>
      </c>
      <c r="F978" s="24">
        <v>11343</v>
      </c>
      <c r="G978" s="24">
        <v>0</v>
      </c>
      <c r="H978" s="24">
        <v>0</v>
      </c>
      <c r="I978" s="24">
        <v>200</v>
      </c>
      <c r="J978" s="24">
        <v>15</v>
      </c>
      <c r="K978" s="24">
        <v>0</v>
      </c>
    </row>
    <row r="979" spans="1:11" x14ac:dyDescent="0.3">
      <c r="A979" s="24" t="s">
        <v>2177</v>
      </c>
      <c r="B979" s="24">
        <v>75</v>
      </c>
      <c r="C979" s="24" t="str">
        <f t="shared" si="15"/>
        <v>snopril75</v>
      </c>
      <c r="D979" s="24">
        <v>529</v>
      </c>
      <c r="E979" s="24">
        <v>367</v>
      </c>
      <c r="F979" s="24">
        <v>11494</v>
      </c>
      <c r="G979" s="24">
        <v>0</v>
      </c>
      <c r="H979" s="24">
        <v>0</v>
      </c>
      <c r="I979" s="24">
        <v>200</v>
      </c>
      <c r="J979" s="24">
        <v>15</v>
      </c>
      <c r="K979" s="24">
        <v>0</v>
      </c>
    </row>
    <row r="980" spans="1:11" x14ac:dyDescent="0.3">
      <c r="A980" s="24" t="s">
        <v>2177</v>
      </c>
      <c r="B980" s="24">
        <v>76</v>
      </c>
      <c r="C980" s="24" t="str">
        <f t="shared" si="15"/>
        <v>snopril76</v>
      </c>
      <c r="D980" s="24">
        <v>535</v>
      </c>
      <c r="E980" s="24">
        <v>371</v>
      </c>
      <c r="F980" s="24">
        <v>11631</v>
      </c>
      <c r="G980" s="24">
        <v>0</v>
      </c>
      <c r="H980" s="24">
        <v>0</v>
      </c>
      <c r="I980" s="24">
        <v>200</v>
      </c>
      <c r="J980" s="24">
        <v>15</v>
      </c>
      <c r="K980" s="24">
        <v>0</v>
      </c>
    </row>
    <row r="981" spans="1:11" x14ac:dyDescent="0.3">
      <c r="A981" s="24" t="s">
        <v>2177</v>
      </c>
      <c r="B981" s="24">
        <v>77</v>
      </c>
      <c r="C981" s="24" t="str">
        <f t="shared" si="15"/>
        <v>snopril77</v>
      </c>
      <c r="D981" s="24">
        <v>541</v>
      </c>
      <c r="E981" s="24">
        <v>375</v>
      </c>
      <c r="F981" s="24">
        <v>11793</v>
      </c>
      <c r="G981" s="24">
        <v>0</v>
      </c>
      <c r="H981" s="24">
        <v>0</v>
      </c>
      <c r="I981" s="24">
        <v>200</v>
      </c>
      <c r="J981" s="24">
        <v>15</v>
      </c>
      <c r="K981" s="24">
        <v>0</v>
      </c>
    </row>
    <row r="982" spans="1:11" x14ac:dyDescent="0.3">
      <c r="A982" s="24" t="s">
        <v>2177</v>
      </c>
      <c r="B982" s="24">
        <v>78</v>
      </c>
      <c r="C982" s="24" t="str">
        <f t="shared" si="15"/>
        <v>snopril78</v>
      </c>
      <c r="D982" s="24">
        <v>548</v>
      </c>
      <c r="E982" s="24">
        <v>380</v>
      </c>
      <c r="F982" s="24">
        <v>11934</v>
      </c>
      <c r="G982" s="24">
        <v>0</v>
      </c>
      <c r="H982" s="24">
        <v>0</v>
      </c>
      <c r="I982" s="24">
        <v>200</v>
      </c>
      <c r="J982" s="24">
        <v>15</v>
      </c>
      <c r="K982" s="24">
        <v>0</v>
      </c>
    </row>
    <row r="983" spans="1:11" x14ac:dyDescent="0.3">
      <c r="A983" s="24" t="s">
        <v>2177</v>
      </c>
      <c r="B983" s="24">
        <v>79</v>
      </c>
      <c r="C983" s="24" t="str">
        <f t="shared" si="15"/>
        <v>snopril79</v>
      </c>
      <c r="D983" s="24">
        <v>554</v>
      </c>
      <c r="E983" s="24">
        <v>384</v>
      </c>
      <c r="F983" s="24">
        <v>12092</v>
      </c>
      <c r="G983" s="24">
        <v>0</v>
      </c>
      <c r="H983" s="24">
        <v>0</v>
      </c>
      <c r="I983" s="24">
        <v>200</v>
      </c>
      <c r="J983" s="24">
        <v>15</v>
      </c>
      <c r="K983" s="24">
        <v>0</v>
      </c>
    </row>
    <row r="984" spans="1:11" x14ac:dyDescent="0.3">
      <c r="A984" s="24" t="s">
        <v>2177</v>
      </c>
      <c r="B984" s="24">
        <v>80</v>
      </c>
      <c r="C984" s="24" t="str">
        <f t="shared" si="15"/>
        <v>snopril80</v>
      </c>
      <c r="D984" s="24">
        <v>560</v>
      </c>
      <c r="E984" s="24">
        <v>388</v>
      </c>
      <c r="F984" s="24">
        <v>12236</v>
      </c>
      <c r="G984" s="24">
        <v>0</v>
      </c>
      <c r="H984" s="24">
        <v>0</v>
      </c>
      <c r="I984" s="24">
        <v>200</v>
      </c>
      <c r="J984" s="24">
        <v>15</v>
      </c>
      <c r="K984" s="24">
        <v>0</v>
      </c>
    </row>
    <row r="985" spans="1:11" x14ac:dyDescent="0.3">
      <c r="A985" s="24" t="s">
        <v>2177</v>
      </c>
      <c r="B985" s="24">
        <v>81</v>
      </c>
      <c r="C985" s="24" t="str">
        <f t="shared" si="15"/>
        <v>snopril81</v>
      </c>
      <c r="D985" s="24">
        <v>612</v>
      </c>
      <c r="E985" s="24">
        <v>424</v>
      </c>
      <c r="F985" s="24">
        <v>13522</v>
      </c>
      <c r="G985" s="24">
        <v>0</v>
      </c>
      <c r="H985" s="24">
        <v>0</v>
      </c>
      <c r="I985" s="24">
        <v>200</v>
      </c>
      <c r="J985" s="24">
        <v>15</v>
      </c>
      <c r="K985" s="24">
        <v>0</v>
      </c>
    </row>
    <row r="986" spans="1:11" x14ac:dyDescent="0.3">
      <c r="A986" s="24" t="s">
        <v>2177</v>
      </c>
      <c r="B986" s="24">
        <v>82</v>
      </c>
      <c r="C986" s="24" t="str">
        <f t="shared" si="15"/>
        <v>snopril82</v>
      </c>
      <c r="D986" s="24">
        <v>619</v>
      </c>
      <c r="E986" s="24">
        <v>429</v>
      </c>
      <c r="F986" s="24">
        <v>13684</v>
      </c>
      <c r="G986" s="24">
        <v>0</v>
      </c>
      <c r="H986" s="24">
        <v>0</v>
      </c>
      <c r="I986" s="24">
        <v>200</v>
      </c>
      <c r="J986" s="24">
        <v>15</v>
      </c>
      <c r="K986" s="24">
        <v>0</v>
      </c>
    </row>
    <row r="987" spans="1:11" x14ac:dyDescent="0.3">
      <c r="A987" s="24" t="s">
        <v>2177</v>
      </c>
      <c r="B987" s="24">
        <v>83</v>
      </c>
      <c r="C987" s="24" t="str">
        <f t="shared" si="15"/>
        <v>snopril83</v>
      </c>
      <c r="D987" s="24">
        <v>626</v>
      </c>
      <c r="E987" s="24">
        <v>434</v>
      </c>
      <c r="F987" s="24">
        <v>13874</v>
      </c>
      <c r="G987" s="24">
        <v>0</v>
      </c>
      <c r="H987" s="24">
        <v>0</v>
      </c>
      <c r="I987" s="24">
        <v>200</v>
      </c>
      <c r="J987" s="24">
        <v>15</v>
      </c>
      <c r="K987" s="24">
        <v>0</v>
      </c>
    </row>
    <row r="988" spans="1:11" x14ac:dyDescent="0.3">
      <c r="A988" s="24" t="s">
        <v>2177</v>
      </c>
      <c r="B988" s="24">
        <v>84</v>
      </c>
      <c r="C988" s="24" t="str">
        <f t="shared" si="15"/>
        <v>snopril84</v>
      </c>
      <c r="D988" s="24">
        <v>633</v>
      </c>
      <c r="E988" s="24">
        <v>439</v>
      </c>
      <c r="F988" s="24">
        <v>14039</v>
      </c>
      <c r="G988" s="24">
        <v>0</v>
      </c>
      <c r="H988" s="24">
        <v>0</v>
      </c>
      <c r="I988" s="24">
        <v>200</v>
      </c>
      <c r="J988" s="24">
        <v>15</v>
      </c>
      <c r="K988" s="24">
        <v>0</v>
      </c>
    </row>
    <row r="989" spans="1:11" x14ac:dyDescent="0.3">
      <c r="A989" s="24" t="s">
        <v>2177</v>
      </c>
      <c r="B989" s="24">
        <v>85</v>
      </c>
      <c r="C989" s="24" t="str">
        <f t="shared" si="15"/>
        <v>snopril85</v>
      </c>
      <c r="D989" s="24">
        <v>641</v>
      </c>
      <c r="E989" s="24">
        <v>444</v>
      </c>
      <c r="F989" s="24">
        <v>14238</v>
      </c>
      <c r="G989" s="24">
        <v>0</v>
      </c>
      <c r="H989" s="24">
        <v>0</v>
      </c>
      <c r="I989" s="24">
        <v>200</v>
      </c>
      <c r="J989" s="24">
        <v>15</v>
      </c>
      <c r="K989" s="24">
        <v>0</v>
      </c>
    </row>
    <row r="990" spans="1:11" x14ac:dyDescent="0.3">
      <c r="A990" s="24" t="s">
        <v>2177</v>
      </c>
      <c r="B990" s="24">
        <v>86</v>
      </c>
      <c r="C990" s="24" t="str">
        <f t="shared" si="15"/>
        <v>snopril86</v>
      </c>
      <c r="D990" s="24">
        <v>648</v>
      </c>
      <c r="E990" s="24">
        <v>449</v>
      </c>
      <c r="F990" s="24">
        <v>14408</v>
      </c>
      <c r="G990" s="24">
        <v>0</v>
      </c>
      <c r="H990" s="24">
        <v>0</v>
      </c>
      <c r="I990" s="24">
        <v>200</v>
      </c>
      <c r="J990" s="24">
        <v>15</v>
      </c>
      <c r="K990" s="24">
        <v>0</v>
      </c>
    </row>
    <row r="991" spans="1:11" x14ac:dyDescent="0.3">
      <c r="A991" s="24" t="s">
        <v>2177</v>
      </c>
      <c r="B991" s="24">
        <v>87</v>
      </c>
      <c r="C991" s="24" t="str">
        <f t="shared" si="15"/>
        <v>snopril87</v>
      </c>
      <c r="D991" s="24">
        <v>656</v>
      </c>
      <c r="E991" s="24">
        <v>455</v>
      </c>
      <c r="F991" s="24">
        <v>14580</v>
      </c>
      <c r="G991" s="24">
        <v>0</v>
      </c>
      <c r="H991" s="24">
        <v>0</v>
      </c>
      <c r="I991" s="24">
        <v>200</v>
      </c>
      <c r="J991" s="24">
        <v>15</v>
      </c>
      <c r="K991" s="24">
        <v>0</v>
      </c>
    </row>
    <row r="992" spans="1:11" x14ac:dyDescent="0.3">
      <c r="A992" s="24" t="s">
        <v>2177</v>
      </c>
      <c r="B992" s="24">
        <v>88</v>
      </c>
      <c r="C992" s="24" t="str">
        <f t="shared" si="15"/>
        <v>snopril88</v>
      </c>
      <c r="D992" s="24">
        <v>663</v>
      </c>
      <c r="E992" s="24">
        <v>460</v>
      </c>
      <c r="F992" s="24">
        <v>14754</v>
      </c>
      <c r="G992" s="24">
        <v>0</v>
      </c>
      <c r="H992" s="24">
        <v>0</v>
      </c>
      <c r="I992" s="24">
        <v>200</v>
      </c>
      <c r="J992" s="24">
        <v>15</v>
      </c>
      <c r="K992" s="24">
        <v>0</v>
      </c>
    </row>
    <row r="993" spans="1:11" x14ac:dyDescent="0.3">
      <c r="A993" s="24" t="s">
        <v>2177</v>
      </c>
      <c r="B993" s="24">
        <v>89</v>
      </c>
      <c r="C993" s="24" t="str">
        <f t="shared" si="15"/>
        <v>snopril89</v>
      </c>
      <c r="D993" s="24">
        <v>671</v>
      </c>
      <c r="E993" s="24">
        <v>465</v>
      </c>
      <c r="F993" s="24">
        <v>14979</v>
      </c>
      <c r="G993" s="24">
        <v>0</v>
      </c>
      <c r="H993" s="24">
        <v>0</v>
      </c>
      <c r="I993" s="24">
        <v>200</v>
      </c>
      <c r="J993" s="24">
        <v>15</v>
      </c>
      <c r="K993" s="24">
        <v>0</v>
      </c>
    </row>
    <row r="994" spans="1:11" x14ac:dyDescent="0.3">
      <c r="A994" s="24" t="s">
        <v>2177</v>
      </c>
      <c r="B994" s="24">
        <v>90</v>
      </c>
      <c r="C994" s="24" t="str">
        <f t="shared" si="15"/>
        <v>snopril90</v>
      </c>
      <c r="D994" s="24">
        <v>679</v>
      </c>
      <c r="E994" s="24">
        <v>471</v>
      </c>
      <c r="F994" s="24">
        <v>15157</v>
      </c>
      <c r="G994" s="24">
        <v>0</v>
      </c>
      <c r="H994" s="24">
        <v>0</v>
      </c>
      <c r="I994" s="24">
        <v>200</v>
      </c>
      <c r="J994" s="24">
        <v>15</v>
      </c>
      <c r="K994" s="24">
        <v>0</v>
      </c>
    </row>
    <row r="995" spans="1:11" x14ac:dyDescent="0.3">
      <c r="A995" s="24" t="s">
        <v>2177</v>
      </c>
      <c r="B995" s="24">
        <v>91</v>
      </c>
      <c r="C995" s="24" t="str">
        <f t="shared" si="15"/>
        <v>snopril91</v>
      </c>
      <c r="D995" s="24">
        <v>741</v>
      </c>
      <c r="E995" s="24">
        <v>514</v>
      </c>
      <c r="F995" s="24">
        <v>16522</v>
      </c>
      <c r="G995" s="24">
        <v>0</v>
      </c>
      <c r="H995" s="24">
        <v>0</v>
      </c>
      <c r="I995" s="24">
        <v>200</v>
      </c>
      <c r="J995" s="24">
        <v>15</v>
      </c>
      <c r="K995" s="24">
        <v>0</v>
      </c>
    </row>
    <row r="996" spans="1:11" x14ac:dyDescent="0.3">
      <c r="A996" s="24" t="s">
        <v>2177</v>
      </c>
      <c r="B996" s="24">
        <v>92</v>
      </c>
      <c r="C996" s="24" t="str">
        <f t="shared" si="15"/>
        <v>snopril92</v>
      </c>
      <c r="D996" s="24">
        <v>749</v>
      </c>
      <c r="E996" s="24">
        <v>520</v>
      </c>
      <c r="F996" s="24">
        <v>16719</v>
      </c>
      <c r="G996" s="24">
        <v>0</v>
      </c>
      <c r="H996" s="24">
        <v>0</v>
      </c>
      <c r="I996" s="24">
        <v>200</v>
      </c>
      <c r="J996" s="24">
        <v>15</v>
      </c>
      <c r="K996" s="24">
        <v>0</v>
      </c>
    </row>
    <row r="997" spans="1:11" x14ac:dyDescent="0.3">
      <c r="A997" s="24" t="s">
        <v>2177</v>
      </c>
      <c r="B997" s="24">
        <v>93</v>
      </c>
      <c r="C997" s="24" t="str">
        <f t="shared" si="15"/>
        <v>snopril93</v>
      </c>
      <c r="D997" s="24">
        <v>758</v>
      </c>
      <c r="E997" s="24">
        <v>526</v>
      </c>
      <c r="F997" s="24">
        <v>16975</v>
      </c>
      <c r="G997" s="24">
        <v>0</v>
      </c>
      <c r="H997" s="24">
        <v>0</v>
      </c>
      <c r="I997" s="24">
        <v>200</v>
      </c>
      <c r="J997" s="24">
        <v>15</v>
      </c>
      <c r="K997" s="24">
        <v>0</v>
      </c>
    </row>
    <row r="998" spans="1:11" x14ac:dyDescent="0.3">
      <c r="A998" s="24" t="s">
        <v>2177</v>
      </c>
      <c r="B998" s="24">
        <v>94</v>
      </c>
      <c r="C998" s="24" t="str">
        <f t="shared" si="15"/>
        <v>snopril94</v>
      </c>
      <c r="D998" s="24">
        <v>767</v>
      </c>
      <c r="E998" s="24">
        <v>532</v>
      </c>
      <c r="F998" s="24">
        <v>17177</v>
      </c>
      <c r="G998" s="24">
        <v>0</v>
      </c>
      <c r="H998" s="24">
        <v>0</v>
      </c>
      <c r="I998" s="24">
        <v>200</v>
      </c>
      <c r="J998" s="24">
        <v>15</v>
      </c>
      <c r="K998" s="24">
        <v>0</v>
      </c>
    </row>
    <row r="999" spans="1:11" x14ac:dyDescent="0.3">
      <c r="A999" s="24" t="s">
        <v>2177</v>
      </c>
      <c r="B999" s="24">
        <v>95</v>
      </c>
      <c r="C999" s="24" t="str">
        <f t="shared" si="15"/>
        <v>snopril95</v>
      </c>
      <c r="D999" s="24">
        <v>775</v>
      </c>
      <c r="E999" s="24">
        <v>538</v>
      </c>
      <c r="F999" s="24">
        <v>17382</v>
      </c>
      <c r="G999" s="24">
        <v>0</v>
      </c>
      <c r="H999" s="24">
        <v>0</v>
      </c>
      <c r="I999" s="24">
        <v>200</v>
      </c>
      <c r="J999" s="24">
        <v>15</v>
      </c>
      <c r="K999" s="24">
        <v>0</v>
      </c>
    </row>
    <row r="1000" spans="1:11" x14ac:dyDescent="0.3">
      <c r="A1000" s="24" t="s">
        <v>2177</v>
      </c>
      <c r="B1000" s="24">
        <v>96</v>
      </c>
      <c r="C1000" s="24" t="str">
        <f t="shared" si="15"/>
        <v>snopril96</v>
      </c>
      <c r="D1000" s="24">
        <v>784</v>
      </c>
      <c r="E1000" s="24">
        <v>544</v>
      </c>
      <c r="F1000" s="24">
        <v>17589</v>
      </c>
      <c r="G1000" s="24">
        <v>0</v>
      </c>
      <c r="H1000" s="24">
        <v>0</v>
      </c>
      <c r="I1000" s="24">
        <v>200</v>
      </c>
      <c r="J1000" s="24">
        <v>15</v>
      </c>
      <c r="K1000" s="24">
        <v>0</v>
      </c>
    </row>
    <row r="1001" spans="1:11" x14ac:dyDescent="0.3">
      <c r="A1001" s="24" t="s">
        <v>2177</v>
      </c>
      <c r="B1001" s="24">
        <v>97</v>
      </c>
      <c r="C1001" s="24" t="str">
        <f t="shared" si="15"/>
        <v>snopril97</v>
      </c>
      <c r="D1001" s="24">
        <v>793</v>
      </c>
      <c r="E1001" s="24">
        <v>550</v>
      </c>
      <c r="F1001" s="24">
        <v>17857</v>
      </c>
      <c r="G1001" s="24">
        <v>0</v>
      </c>
      <c r="H1001" s="24">
        <v>0</v>
      </c>
      <c r="I1001" s="24">
        <v>200</v>
      </c>
      <c r="J1001" s="24">
        <v>15</v>
      </c>
      <c r="K1001" s="24">
        <v>0</v>
      </c>
    </row>
    <row r="1002" spans="1:11" x14ac:dyDescent="0.3">
      <c r="A1002" s="24" t="s">
        <v>2177</v>
      </c>
      <c r="B1002" s="24">
        <v>98</v>
      </c>
      <c r="C1002" s="24" t="str">
        <f t="shared" si="15"/>
        <v>snopril98</v>
      </c>
      <c r="D1002" s="24">
        <v>802</v>
      </c>
      <c r="E1002" s="24">
        <v>556</v>
      </c>
      <c r="F1002" s="24">
        <v>18069</v>
      </c>
      <c r="G1002" s="24">
        <v>0</v>
      </c>
      <c r="H1002" s="24">
        <v>0</v>
      </c>
      <c r="I1002" s="24">
        <v>200</v>
      </c>
      <c r="J1002" s="24">
        <v>15</v>
      </c>
      <c r="K1002" s="24">
        <v>0</v>
      </c>
    </row>
    <row r="1003" spans="1:11" x14ac:dyDescent="0.3">
      <c r="A1003" s="24" t="s">
        <v>2177</v>
      </c>
      <c r="B1003" s="24">
        <v>99</v>
      </c>
      <c r="C1003" s="24" t="str">
        <f t="shared" si="15"/>
        <v>snopril99</v>
      </c>
      <c r="D1003" s="24">
        <v>812</v>
      </c>
      <c r="E1003" s="24">
        <v>563</v>
      </c>
      <c r="F1003" s="24">
        <v>18284</v>
      </c>
      <c r="G1003" s="24">
        <v>0</v>
      </c>
      <c r="H1003" s="24">
        <v>0</v>
      </c>
      <c r="I1003" s="24">
        <v>200</v>
      </c>
      <c r="J1003" s="24">
        <v>15</v>
      </c>
      <c r="K1003" s="24">
        <v>0</v>
      </c>
    </row>
    <row r="1004" spans="1:11" x14ac:dyDescent="0.3">
      <c r="A1004" s="24" t="s">
        <v>2177</v>
      </c>
      <c r="B1004" s="24">
        <v>100</v>
      </c>
      <c r="C1004" s="24" t="str">
        <f t="shared" si="15"/>
        <v>snopril100</v>
      </c>
      <c r="D1004" s="24">
        <v>821</v>
      </c>
      <c r="E1004" s="24">
        <v>569</v>
      </c>
      <c r="F1004" s="24">
        <v>18502</v>
      </c>
      <c r="G1004" s="24">
        <v>0</v>
      </c>
      <c r="H1004" s="24">
        <v>0</v>
      </c>
      <c r="I1004" s="24">
        <v>200</v>
      </c>
      <c r="J1004" s="24">
        <v>15</v>
      </c>
      <c r="K1004" s="24">
        <v>0</v>
      </c>
    </row>
    <row r="1005" spans="1:11" x14ac:dyDescent="0.3">
      <c r="A1005" s="24" t="s">
        <v>2177</v>
      </c>
      <c r="B1005" s="24">
        <v>101</v>
      </c>
      <c r="C1005" s="24" t="str">
        <f t="shared" si="15"/>
        <v>snopril101</v>
      </c>
      <c r="D1005" s="24">
        <v>896</v>
      </c>
      <c r="E1005" s="24">
        <v>621</v>
      </c>
      <c r="F1005" s="24">
        <v>20488</v>
      </c>
      <c r="G1005" s="24">
        <v>0</v>
      </c>
      <c r="H1005" s="24">
        <v>0</v>
      </c>
      <c r="I1005" s="24">
        <v>200</v>
      </c>
      <c r="J1005" s="24">
        <v>15</v>
      </c>
      <c r="K1005" s="24">
        <v>0</v>
      </c>
    </row>
    <row r="1006" spans="1:11" x14ac:dyDescent="0.3">
      <c r="A1006" s="24" t="s">
        <v>2177</v>
      </c>
      <c r="B1006" s="24">
        <v>102</v>
      </c>
      <c r="C1006" s="24" t="str">
        <f t="shared" si="15"/>
        <v>snopril102</v>
      </c>
      <c r="D1006" s="24">
        <v>906</v>
      </c>
      <c r="E1006" s="24">
        <v>628</v>
      </c>
      <c r="F1006" s="24">
        <v>20732</v>
      </c>
      <c r="G1006" s="24">
        <v>0</v>
      </c>
      <c r="H1006" s="24">
        <v>0</v>
      </c>
      <c r="I1006" s="24">
        <v>200</v>
      </c>
      <c r="J1006" s="24">
        <v>15</v>
      </c>
      <c r="K1006" s="24">
        <v>0</v>
      </c>
    </row>
    <row r="1007" spans="1:11" x14ac:dyDescent="0.3">
      <c r="A1007" s="24" t="s">
        <v>2177</v>
      </c>
      <c r="B1007" s="24">
        <v>103</v>
      </c>
      <c r="C1007" s="24" t="str">
        <f t="shared" si="15"/>
        <v>snopril103</v>
      </c>
      <c r="D1007" s="24">
        <v>916</v>
      </c>
      <c r="E1007" s="24">
        <v>635</v>
      </c>
      <c r="F1007" s="24">
        <v>20979</v>
      </c>
      <c r="G1007" s="24">
        <v>0</v>
      </c>
      <c r="H1007" s="24">
        <v>0</v>
      </c>
      <c r="I1007" s="24">
        <v>200</v>
      </c>
      <c r="J1007" s="24">
        <v>15</v>
      </c>
      <c r="K1007" s="24">
        <v>0</v>
      </c>
    </row>
    <row r="1008" spans="1:11" x14ac:dyDescent="0.3">
      <c r="A1008" s="24" t="s">
        <v>2177</v>
      </c>
      <c r="B1008" s="24">
        <v>104</v>
      </c>
      <c r="C1008" s="24" t="str">
        <f t="shared" si="15"/>
        <v>snopril104</v>
      </c>
      <c r="D1008" s="24">
        <v>927</v>
      </c>
      <c r="E1008" s="24">
        <v>643</v>
      </c>
      <c r="F1008" s="24">
        <v>21228</v>
      </c>
      <c r="G1008" s="24">
        <v>0</v>
      </c>
      <c r="H1008" s="24">
        <v>0</v>
      </c>
      <c r="I1008" s="24">
        <v>200</v>
      </c>
      <c r="J1008" s="24">
        <v>15</v>
      </c>
      <c r="K1008" s="24">
        <v>0</v>
      </c>
    </row>
    <row r="1009" spans="1:11" x14ac:dyDescent="0.3">
      <c r="A1009" s="24" t="s">
        <v>2177</v>
      </c>
      <c r="B1009" s="24">
        <v>105</v>
      </c>
      <c r="C1009" s="24" t="str">
        <f t="shared" si="15"/>
        <v>snopril105</v>
      </c>
      <c r="D1009" s="24">
        <v>937</v>
      </c>
      <c r="E1009" s="24">
        <v>650</v>
      </c>
      <c r="F1009" s="24">
        <v>21552</v>
      </c>
      <c r="G1009" s="24">
        <v>0</v>
      </c>
      <c r="H1009" s="24">
        <v>0</v>
      </c>
      <c r="I1009" s="24">
        <v>200</v>
      </c>
      <c r="J1009" s="24">
        <v>15</v>
      </c>
      <c r="K1009" s="24">
        <v>0</v>
      </c>
    </row>
    <row r="1010" spans="1:11" x14ac:dyDescent="0.3">
      <c r="A1010" s="24" t="s">
        <v>2177</v>
      </c>
      <c r="B1010" s="24">
        <v>106</v>
      </c>
      <c r="C1010" s="24" t="str">
        <f t="shared" si="15"/>
        <v>snopril106</v>
      </c>
      <c r="D1010" s="24">
        <v>948</v>
      </c>
      <c r="E1010" s="24">
        <v>657</v>
      </c>
      <c r="F1010" s="24">
        <v>21808</v>
      </c>
      <c r="G1010" s="24">
        <v>0</v>
      </c>
      <c r="H1010" s="24">
        <v>0</v>
      </c>
      <c r="I1010" s="24">
        <v>200</v>
      </c>
      <c r="J1010" s="24">
        <v>15</v>
      </c>
      <c r="K1010" s="24">
        <v>0</v>
      </c>
    </row>
    <row r="1011" spans="1:11" x14ac:dyDescent="0.3">
      <c r="A1011" s="24" t="s">
        <v>2177</v>
      </c>
      <c r="B1011" s="24">
        <v>107</v>
      </c>
      <c r="C1011" s="24" t="str">
        <f t="shared" si="15"/>
        <v>snopril107</v>
      </c>
      <c r="D1011" s="24">
        <v>959</v>
      </c>
      <c r="E1011" s="24">
        <v>665</v>
      </c>
      <c r="F1011" s="24">
        <v>22067</v>
      </c>
      <c r="G1011" s="24">
        <v>0</v>
      </c>
      <c r="H1011" s="24">
        <v>0</v>
      </c>
      <c r="I1011" s="24">
        <v>200</v>
      </c>
      <c r="J1011" s="24">
        <v>15</v>
      </c>
      <c r="K1011" s="24">
        <v>0</v>
      </c>
    </row>
    <row r="1012" spans="1:11" x14ac:dyDescent="0.3">
      <c r="A1012" s="24" t="s">
        <v>2177</v>
      </c>
      <c r="B1012" s="24">
        <v>108</v>
      </c>
      <c r="C1012" s="24" t="str">
        <f t="shared" si="15"/>
        <v>snopril108</v>
      </c>
      <c r="D1012" s="24">
        <v>970</v>
      </c>
      <c r="E1012" s="24">
        <v>672</v>
      </c>
      <c r="F1012" s="24">
        <v>22329</v>
      </c>
      <c r="G1012" s="24">
        <v>0</v>
      </c>
      <c r="H1012" s="24">
        <v>0</v>
      </c>
      <c r="I1012" s="24">
        <v>200</v>
      </c>
      <c r="J1012" s="24">
        <v>15</v>
      </c>
      <c r="K1012" s="24">
        <v>0</v>
      </c>
    </row>
    <row r="1013" spans="1:11" x14ac:dyDescent="0.3">
      <c r="A1013" s="24" t="s">
        <v>2177</v>
      </c>
      <c r="B1013" s="24">
        <v>109</v>
      </c>
      <c r="C1013" s="24" t="str">
        <f t="shared" si="15"/>
        <v>snopril109</v>
      </c>
      <c r="D1013" s="24">
        <v>981</v>
      </c>
      <c r="E1013" s="24">
        <v>680</v>
      </c>
      <c r="F1013" s="24">
        <v>22670</v>
      </c>
      <c r="G1013" s="24">
        <v>0</v>
      </c>
      <c r="H1013" s="24">
        <v>0</v>
      </c>
      <c r="I1013" s="24">
        <v>200</v>
      </c>
      <c r="J1013" s="24">
        <v>15</v>
      </c>
      <c r="K1013" s="24">
        <v>0</v>
      </c>
    </row>
    <row r="1014" spans="1:11" x14ac:dyDescent="0.3">
      <c r="A1014" s="24" t="s">
        <v>2177</v>
      </c>
      <c r="B1014" s="24">
        <v>110</v>
      </c>
      <c r="C1014" s="24" t="str">
        <f t="shared" si="15"/>
        <v>snopril110</v>
      </c>
      <c r="D1014" s="24">
        <v>992</v>
      </c>
      <c r="E1014" s="24">
        <v>688</v>
      </c>
      <c r="F1014" s="24">
        <v>22939</v>
      </c>
      <c r="G1014" s="24">
        <v>0</v>
      </c>
      <c r="H1014" s="24">
        <v>0</v>
      </c>
      <c r="I1014" s="24">
        <v>200</v>
      </c>
      <c r="J1014" s="24">
        <v>15</v>
      </c>
      <c r="K1014" s="24">
        <v>0</v>
      </c>
    </row>
    <row r="1015" spans="1:11" x14ac:dyDescent="0.3">
      <c r="A1015" s="24" t="s">
        <v>2177</v>
      </c>
      <c r="B1015" s="24">
        <v>111</v>
      </c>
      <c r="C1015" s="24" t="str">
        <f t="shared" si="15"/>
        <v>snopril111</v>
      </c>
      <c r="D1015" s="24">
        <v>1003</v>
      </c>
      <c r="E1015" s="24">
        <v>696</v>
      </c>
      <c r="F1015" s="24">
        <v>23211</v>
      </c>
      <c r="G1015" s="24">
        <v>0</v>
      </c>
      <c r="H1015" s="24">
        <v>0</v>
      </c>
      <c r="I1015" s="24">
        <v>200</v>
      </c>
      <c r="J1015" s="24">
        <v>15</v>
      </c>
      <c r="K1015" s="24">
        <v>0</v>
      </c>
    </row>
    <row r="1016" spans="1:11" x14ac:dyDescent="0.3">
      <c r="A1016" s="24" t="s">
        <v>2177</v>
      </c>
      <c r="B1016" s="24">
        <v>112</v>
      </c>
      <c r="C1016" s="24" t="str">
        <f t="shared" si="15"/>
        <v>snopril112</v>
      </c>
      <c r="D1016" s="24">
        <v>1014</v>
      </c>
      <c r="E1016" s="24">
        <v>703</v>
      </c>
      <c r="F1016" s="24">
        <v>23486</v>
      </c>
      <c r="G1016" s="24">
        <v>0</v>
      </c>
      <c r="H1016" s="24">
        <v>0</v>
      </c>
      <c r="I1016" s="24">
        <v>200</v>
      </c>
      <c r="J1016" s="24">
        <v>15</v>
      </c>
      <c r="K1016" s="24">
        <v>0</v>
      </c>
    </row>
    <row r="1017" spans="1:11" x14ac:dyDescent="0.3">
      <c r="A1017" s="24" t="s">
        <v>2177</v>
      </c>
      <c r="B1017" s="24">
        <v>113</v>
      </c>
      <c r="C1017" s="24" t="str">
        <f t="shared" si="15"/>
        <v>snopril113</v>
      </c>
      <c r="D1017" s="24">
        <v>1026</v>
      </c>
      <c r="E1017" s="24">
        <v>711</v>
      </c>
      <c r="F1017" s="24">
        <v>23817</v>
      </c>
      <c r="G1017" s="24">
        <v>0</v>
      </c>
      <c r="H1017" s="24">
        <v>0</v>
      </c>
      <c r="I1017" s="24">
        <v>200</v>
      </c>
      <c r="J1017" s="24">
        <v>15</v>
      </c>
      <c r="K1017" s="24">
        <v>0</v>
      </c>
    </row>
    <row r="1018" spans="1:11" x14ac:dyDescent="0.3">
      <c r="A1018" s="24" t="s">
        <v>2177</v>
      </c>
      <c r="B1018" s="24">
        <v>114</v>
      </c>
      <c r="C1018" s="24" t="str">
        <f t="shared" si="15"/>
        <v>snopril114</v>
      </c>
      <c r="D1018" s="24">
        <v>1037</v>
      </c>
      <c r="E1018" s="24">
        <v>719</v>
      </c>
      <c r="F1018" s="24">
        <v>24099</v>
      </c>
      <c r="G1018" s="24">
        <v>0</v>
      </c>
      <c r="H1018" s="24">
        <v>0</v>
      </c>
      <c r="I1018" s="24">
        <v>200</v>
      </c>
      <c r="J1018" s="24">
        <v>15</v>
      </c>
      <c r="K1018" s="24">
        <v>0</v>
      </c>
    </row>
    <row r="1019" spans="1:11" x14ac:dyDescent="0.3">
      <c r="A1019" s="24" t="s">
        <v>2177</v>
      </c>
      <c r="B1019" s="24">
        <v>115</v>
      </c>
      <c r="C1019" s="24" t="str">
        <f t="shared" si="15"/>
        <v>snopril115</v>
      </c>
      <c r="D1019" s="24">
        <v>1049</v>
      </c>
      <c r="E1019" s="24">
        <v>727</v>
      </c>
      <c r="F1019" s="24">
        <v>24384</v>
      </c>
      <c r="G1019" s="24">
        <v>0</v>
      </c>
      <c r="H1019" s="24">
        <v>0</v>
      </c>
      <c r="I1019" s="24">
        <v>200</v>
      </c>
      <c r="J1019" s="24">
        <v>15</v>
      </c>
      <c r="K1019" s="24">
        <v>0</v>
      </c>
    </row>
    <row r="1020" spans="1:11" x14ac:dyDescent="0.3">
      <c r="A1020" s="24" t="s">
        <v>2177</v>
      </c>
      <c r="B1020" s="24">
        <v>116</v>
      </c>
      <c r="C1020" s="24" t="str">
        <f t="shared" si="15"/>
        <v>snopril116</v>
      </c>
      <c r="D1020" s="24">
        <v>1061</v>
      </c>
      <c r="E1020" s="24">
        <v>736</v>
      </c>
      <c r="F1020" s="24">
        <v>24673</v>
      </c>
      <c r="G1020" s="24">
        <v>0</v>
      </c>
      <c r="H1020" s="24">
        <v>0</v>
      </c>
      <c r="I1020" s="24">
        <v>200</v>
      </c>
      <c r="J1020" s="24">
        <v>15</v>
      </c>
      <c r="K1020" s="24">
        <v>0</v>
      </c>
    </row>
    <row r="1021" spans="1:11" x14ac:dyDescent="0.3">
      <c r="A1021" s="24" t="s">
        <v>2177</v>
      </c>
      <c r="B1021" s="24">
        <v>117</v>
      </c>
      <c r="C1021" s="24" t="str">
        <f t="shared" si="15"/>
        <v>snopril117</v>
      </c>
      <c r="D1021" s="24">
        <v>1073</v>
      </c>
      <c r="E1021" s="24">
        <v>744</v>
      </c>
      <c r="F1021" s="24">
        <v>25048</v>
      </c>
      <c r="G1021" s="24">
        <v>0</v>
      </c>
      <c r="H1021" s="24">
        <v>0</v>
      </c>
      <c r="I1021" s="24">
        <v>200</v>
      </c>
      <c r="J1021" s="24">
        <v>15</v>
      </c>
      <c r="K1021" s="24">
        <v>0</v>
      </c>
    </row>
    <row r="1022" spans="1:11" x14ac:dyDescent="0.3">
      <c r="A1022" s="24" t="s">
        <v>2177</v>
      </c>
      <c r="B1022" s="24">
        <v>118</v>
      </c>
      <c r="C1022" s="24" t="str">
        <f t="shared" si="15"/>
        <v>snopril118</v>
      </c>
      <c r="D1022" s="24">
        <v>1085</v>
      </c>
      <c r="E1022" s="24">
        <v>752</v>
      </c>
      <c r="F1022" s="24">
        <v>25344</v>
      </c>
      <c r="G1022" s="24">
        <v>0</v>
      </c>
      <c r="H1022" s="24">
        <v>0</v>
      </c>
      <c r="I1022" s="24">
        <v>200</v>
      </c>
      <c r="J1022" s="24">
        <v>15</v>
      </c>
      <c r="K1022" s="24">
        <v>0</v>
      </c>
    </row>
    <row r="1023" spans="1:11" x14ac:dyDescent="0.3">
      <c r="A1023" s="24" t="s">
        <v>2177</v>
      </c>
      <c r="B1023" s="24">
        <v>119</v>
      </c>
      <c r="C1023" s="24" t="str">
        <f t="shared" si="15"/>
        <v>snopril119</v>
      </c>
      <c r="D1023" s="24">
        <v>1097</v>
      </c>
      <c r="E1023" s="24">
        <v>761</v>
      </c>
      <c r="F1023" s="24">
        <v>25644</v>
      </c>
      <c r="G1023" s="24">
        <v>0</v>
      </c>
      <c r="H1023" s="24">
        <v>0</v>
      </c>
      <c r="I1023" s="24">
        <v>200</v>
      </c>
      <c r="J1023" s="24">
        <v>15</v>
      </c>
      <c r="K1023" s="24">
        <v>0</v>
      </c>
    </row>
    <row r="1024" spans="1:11" x14ac:dyDescent="0.3">
      <c r="A1024" s="24" t="s">
        <v>2177</v>
      </c>
      <c r="B1024" s="24">
        <v>120</v>
      </c>
      <c r="C1024" s="24" t="str">
        <f t="shared" si="15"/>
        <v>snopril120</v>
      </c>
      <c r="D1024" s="24">
        <v>1109</v>
      </c>
      <c r="E1024" s="24">
        <v>769</v>
      </c>
      <c r="F1024" s="24">
        <v>25947</v>
      </c>
      <c r="G1024" s="24">
        <v>0</v>
      </c>
      <c r="H1024" s="24">
        <v>0</v>
      </c>
      <c r="I1024" s="24">
        <v>200</v>
      </c>
      <c r="J1024" s="24">
        <v>15</v>
      </c>
      <c r="K1024" s="24">
        <v>0</v>
      </c>
    </row>
    <row r="1025" spans="1:11" x14ac:dyDescent="0.3">
      <c r="A1025" s="24" t="s">
        <v>2177</v>
      </c>
      <c r="B1025" s="24">
        <v>121</v>
      </c>
      <c r="C1025" s="24" t="str">
        <f t="shared" si="15"/>
        <v>snopril121</v>
      </c>
      <c r="D1025" s="24">
        <v>1211</v>
      </c>
      <c r="E1025" s="24">
        <v>839</v>
      </c>
      <c r="F1025" s="24">
        <v>28667</v>
      </c>
      <c r="G1025" s="24">
        <v>0</v>
      </c>
      <c r="H1025" s="24">
        <v>0</v>
      </c>
      <c r="I1025" s="24">
        <v>200</v>
      </c>
      <c r="J1025" s="24">
        <v>15</v>
      </c>
      <c r="K1025" s="24">
        <v>0</v>
      </c>
    </row>
    <row r="1026" spans="1:11" x14ac:dyDescent="0.3">
      <c r="A1026" s="24" t="s">
        <v>2177</v>
      </c>
      <c r="B1026" s="24">
        <v>122</v>
      </c>
      <c r="C1026" s="24" t="str">
        <f t="shared" si="15"/>
        <v>snopril122</v>
      </c>
      <c r="D1026" s="24">
        <v>1224</v>
      </c>
      <c r="E1026" s="24">
        <v>849</v>
      </c>
      <c r="F1026" s="24">
        <v>29006</v>
      </c>
      <c r="G1026" s="24">
        <v>0</v>
      </c>
      <c r="H1026" s="24">
        <v>0</v>
      </c>
      <c r="I1026" s="24">
        <v>200</v>
      </c>
      <c r="J1026" s="24">
        <v>15</v>
      </c>
      <c r="K1026" s="24">
        <v>0</v>
      </c>
    </row>
    <row r="1027" spans="1:11" x14ac:dyDescent="0.3">
      <c r="A1027" s="24" t="s">
        <v>2177</v>
      </c>
      <c r="B1027" s="24">
        <v>123</v>
      </c>
      <c r="C1027" s="24" t="str">
        <f t="shared" si="15"/>
        <v>snopril123</v>
      </c>
      <c r="D1027" s="24">
        <v>1238</v>
      </c>
      <c r="E1027" s="24">
        <v>858</v>
      </c>
      <c r="F1027" s="24">
        <v>29349</v>
      </c>
      <c r="G1027" s="24">
        <v>0</v>
      </c>
      <c r="H1027" s="24">
        <v>0</v>
      </c>
      <c r="I1027" s="24">
        <v>200</v>
      </c>
      <c r="J1027" s="24">
        <v>15</v>
      </c>
      <c r="K1027" s="24">
        <v>0</v>
      </c>
    </row>
    <row r="1028" spans="1:11" x14ac:dyDescent="0.3">
      <c r="A1028" s="24" t="s">
        <v>2177</v>
      </c>
      <c r="B1028" s="24">
        <v>124</v>
      </c>
      <c r="C1028" s="24" t="str">
        <f t="shared" si="15"/>
        <v>snopril124</v>
      </c>
      <c r="D1028" s="24">
        <v>1252</v>
      </c>
      <c r="E1028" s="24">
        <v>868</v>
      </c>
      <c r="F1028" s="24">
        <v>29728</v>
      </c>
      <c r="G1028" s="24">
        <v>0</v>
      </c>
      <c r="H1028" s="24">
        <v>0</v>
      </c>
      <c r="I1028" s="24">
        <v>200</v>
      </c>
      <c r="J1028" s="24">
        <v>15</v>
      </c>
      <c r="K1028" s="24">
        <v>0</v>
      </c>
    </row>
    <row r="1029" spans="1:11" x14ac:dyDescent="0.3">
      <c r="A1029" s="24" t="s">
        <v>2177</v>
      </c>
      <c r="B1029" s="24">
        <v>125</v>
      </c>
      <c r="C1029" s="24" t="str">
        <f t="shared" si="15"/>
        <v>snopril125</v>
      </c>
      <c r="D1029" s="24">
        <v>1266</v>
      </c>
      <c r="E1029" s="24">
        <v>878</v>
      </c>
      <c r="F1029" s="24">
        <v>30201</v>
      </c>
      <c r="G1029" s="24">
        <v>0</v>
      </c>
      <c r="H1029" s="24">
        <v>0</v>
      </c>
      <c r="I1029" s="24">
        <v>200</v>
      </c>
      <c r="J1029" s="24">
        <v>15</v>
      </c>
      <c r="K1029" s="24">
        <v>0</v>
      </c>
    </row>
    <row r="1030" spans="1:11" x14ac:dyDescent="0.3">
      <c r="A1030" s="24" t="s">
        <v>2177</v>
      </c>
      <c r="B1030" s="24">
        <v>126</v>
      </c>
      <c r="C1030" s="24" t="str">
        <f t="shared" ref="C1030:C1093" si="16">A1030&amp;B1030</f>
        <v>snopril126</v>
      </c>
      <c r="D1030" s="24">
        <v>1280</v>
      </c>
      <c r="E1030" s="24">
        <v>887</v>
      </c>
      <c r="F1030" s="24">
        <v>30557</v>
      </c>
      <c r="G1030" s="24">
        <v>0</v>
      </c>
      <c r="H1030" s="24">
        <v>0</v>
      </c>
      <c r="I1030" s="24">
        <v>200</v>
      </c>
      <c r="J1030" s="24">
        <v>15</v>
      </c>
      <c r="K1030" s="24">
        <v>0</v>
      </c>
    </row>
    <row r="1031" spans="1:11" x14ac:dyDescent="0.3">
      <c r="A1031" s="24" t="s">
        <v>2177</v>
      </c>
      <c r="B1031" s="24">
        <v>127</v>
      </c>
      <c r="C1031" s="24" t="str">
        <f t="shared" si="16"/>
        <v>snopril127</v>
      </c>
      <c r="D1031" s="24">
        <v>1294</v>
      </c>
      <c r="E1031" s="24">
        <v>897</v>
      </c>
      <c r="F1031" s="24">
        <v>30940</v>
      </c>
      <c r="G1031" s="24">
        <v>0</v>
      </c>
      <c r="H1031" s="24">
        <v>0</v>
      </c>
      <c r="I1031" s="24">
        <v>200</v>
      </c>
      <c r="J1031" s="24">
        <v>15</v>
      </c>
      <c r="K1031" s="24">
        <v>0</v>
      </c>
    </row>
    <row r="1032" spans="1:11" x14ac:dyDescent="0.3">
      <c r="A1032" s="24" t="s">
        <v>2177</v>
      </c>
      <c r="B1032" s="24">
        <v>128</v>
      </c>
      <c r="C1032" s="24" t="str">
        <f t="shared" si="16"/>
        <v>snopril128</v>
      </c>
      <c r="D1032" s="24">
        <v>1308</v>
      </c>
      <c r="E1032" s="24">
        <v>907</v>
      </c>
      <c r="F1032" s="24">
        <v>31339</v>
      </c>
      <c r="G1032" s="24">
        <v>0</v>
      </c>
      <c r="H1032" s="24">
        <v>0</v>
      </c>
      <c r="I1032" s="24">
        <v>200</v>
      </c>
      <c r="J1032" s="24">
        <v>15</v>
      </c>
      <c r="K1032" s="24">
        <v>0</v>
      </c>
    </row>
    <row r="1033" spans="1:11" x14ac:dyDescent="0.3">
      <c r="A1033" s="24" t="s">
        <v>2177</v>
      </c>
      <c r="B1033" s="24">
        <v>129</v>
      </c>
      <c r="C1033" s="24" t="str">
        <f t="shared" si="16"/>
        <v>snopril129</v>
      </c>
      <c r="D1033" s="24">
        <v>1323</v>
      </c>
      <c r="E1033" s="24">
        <v>917</v>
      </c>
      <c r="F1033" s="24">
        <v>31709</v>
      </c>
      <c r="G1033" s="24">
        <v>0</v>
      </c>
      <c r="H1033" s="24">
        <v>0</v>
      </c>
      <c r="I1033" s="24">
        <v>200</v>
      </c>
      <c r="J1033" s="24">
        <v>15</v>
      </c>
      <c r="K1033" s="24">
        <v>0</v>
      </c>
    </row>
    <row r="1034" spans="1:11" x14ac:dyDescent="0.3">
      <c r="A1034" s="24" t="s">
        <v>2177</v>
      </c>
      <c r="B1034" s="24">
        <v>130</v>
      </c>
      <c r="C1034" s="24" t="str">
        <f t="shared" si="16"/>
        <v>snopril130</v>
      </c>
      <c r="D1034" s="24">
        <v>1338</v>
      </c>
      <c r="E1034" s="24">
        <v>928</v>
      </c>
      <c r="F1034" s="24">
        <v>32118</v>
      </c>
      <c r="G1034" s="24">
        <v>0</v>
      </c>
      <c r="H1034" s="24">
        <v>0</v>
      </c>
      <c r="I1034" s="24">
        <v>200</v>
      </c>
      <c r="J1034" s="24">
        <v>15</v>
      </c>
      <c r="K1034" s="24">
        <v>0</v>
      </c>
    </row>
    <row r="1035" spans="1:11" x14ac:dyDescent="0.3">
      <c r="A1035" s="24" t="s">
        <v>2177</v>
      </c>
      <c r="B1035" s="24">
        <v>131</v>
      </c>
      <c r="C1035" s="24" t="str">
        <f t="shared" si="16"/>
        <v>snopril131</v>
      </c>
      <c r="D1035" s="24">
        <v>1353</v>
      </c>
      <c r="E1035" s="24">
        <v>938</v>
      </c>
      <c r="F1035" s="24">
        <v>32520</v>
      </c>
      <c r="G1035" s="24">
        <v>0</v>
      </c>
      <c r="H1035" s="24">
        <v>0</v>
      </c>
      <c r="I1035" s="24">
        <v>200</v>
      </c>
      <c r="J1035" s="24">
        <v>15</v>
      </c>
      <c r="K1035" s="24">
        <v>0</v>
      </c>
    </row>
    <row r="1036" spans="1:11" x14ac:dyDescent="0.3">
      <c r="A1036" s="24" t="s">
        <v>2177</v>
      </c>
      <c r="B1036" s="24">
        <v>132</v>
      </c>
      <c r="C1036" s="24" t="str">
        <f t="shared" si="16"/>
        <v>snopril132</v>
      </c>
      <c r="D1036" s="24">
        <v>1368</v>
      </c>
      <c r="E1036" s="24">
        <v>948</v>
      </c>
      <c r="F1036" s="24">
        <v>32902</v>
      </c>
      <c r="G1036" s="24">
        <v>0</v>
      </c>
      <c r="H1036" s="24">
        <v>0</v>
      </c>
      <c r="I1036" s="24">
        <v>200</v>
      </c>
      <c r="J1036" s="24">
        <v>15</v>
      </c>
      <c r="K1036" s="24">
        <v>0</v>
      </c>
    </row>
    <row r="1037" spans="1:11" x14ac:dyDescent="0.3">
      <c r="A1037" s="24" t="s">
        <v>2177</v>
      </c>
      <c r="B1037" s="24">
        <v>133</v>
      </c>
      <c r="C1037" s="24" t="str">
        <f t="shared" si="16"/>
        <v>snopril133</v>
      </c>
      <c r="D1037" s="24">
        <v>1383</v>
      </c>
      <c r="E1037" s="24">
        <v>959</v>
      </c>
      <c r="F1037" s="24">
        <v>33314</v>
      </c>
      <c r="G1037" s="24">
        <v>0</v>
      </c>
      <c r="H1037" s="24">
        <v>0</v>
      </c>
      <c r="I1037" s="24">
        <v>200</v>
      </c>
      <c r="J1037" s="24">
        <v>15</v>
      </c>
      <c r="K1037" s="24">
        <v>0</v>
      </c>
    </row>
    <row r="1038" spans="1:11" x14ac:dyDescent="0.3">
      <c r="A1038" s="24" t="s">
        <v>2177</v>
      </c>
      <c r="B1038" s="24">
        <v>134</v>
      </c>
      <c r="C1038" s="24" t="str">
        <f t="shared" si="16"/>
        <v>snopril134</v>
      </c>
      <c r="D1038" s="24">
        <v>1398</v>
      </c>
      <c r="E1038" s="24">
        <v>970</v>
      </c>
      <c r="F1038" s="24">
        <v>33743</v>
      </c>
      <c r="G1038" s="24">
        <v>0</v>
      </c>
      <c r="H1038" s="24">
        <v>0</v>
      </c>
      <c r="I1038" s="24">
        <v>200</v>
      </c>
      <c r="J1038" s="24">
        <v>15</v>
      </c>
      <c r="K1038" s="24">
        <v>0</v>
      </c>
    </row>
    <row r="1039" spans="1:11" x14ac:dyDescent="0.3">
      <c r="A1039" s="24" t="s">
        <v>2177</v>
      </c>
      <c r="B1039" s="24">
        <v>135</v>
      </c>
      <c r="C1039" s="24" t="str">
        <f t="shared" si="16"/>
        <v>snopril135</v>
      </c>
      <c r="D1039" s="24">
        <v>1414</v>
      </c>
      <c r="E1039" s="24">
        <v>980</v>
      </c>
      <c r="F1039" s="24">
        <v>34139</v>
      </c>
      <c r="G1039" s="24">
        <v>0</v>
      </c>
      <c r="H1039" s="24">
        <v>0</v>
      </c>
      <c r="I1039" s="24">
        <v>200</v>
      </c>
      <c r="J1039" s="24">
        <v>15</v>
      </c>
      <c r="K1039" s="24">
        <v>0</v>
      </c>
    </row>
    <row r="1040" spans="1:11" x14ac:dyDescent="0.3">
      <c r="A1040" s="24" t="s">
        <v>2177</v>
      </c>
      <c r="B1040" s="24">
        <v>136</v>
      </c>
      <c r="C1040" s="24" t="str">
        <f t="shared" si="16"/>
        <v>snopril136</v>
      </c>
      <c r="D1040" s="24">
        <v>1429</v>
      </c>
      <c r="E1040" s="24">
        <v>991</v>
      </c>
      <c r="F1040" s="24">
        <v>34579</v>
      </c>
      <c r="G1040" s="24">
        <v>0</v>
      </c>
      <c r="H1040" s="24">
        <v>0</v>
      </c>
      <c r="I1040" s="24">
        <v>200</v>
      </c>
      <c r="J1040" s="24">
        <v>15</v>
      </c>
      <c r="K1040" s="24">
        <v>0</v>
      </c>
    </row>
    <row r="1041" spans="1:11" x14ac:dyDescent="0.3">
      <c r="A1041" s="24" t="s">
        <v>2177</v>
      </c>
      <c r="B1041" s="24">
        <v>137</v>
      </c>
      <c r="C1041" s="24" t="str">
        <f t="shared" si="16"/>
        <v>snopril137</v>
      </c>
      <c r="D1041" s="24">
        <v>1445</v>
      </c>
      <c r="E1041" s="24">
        <v>1002</v>
      </c>
      <c r="F1041" s="24">
        <v>35011</v>
      </c>
      <c r="G1041" s="24">
        <v>0</v>
      </c>
      <c r="H1041" s="24">
        <v>0</v>
      </c>
      <c r="I1041" s="24">
        <v>200</v>
      </c>
      <c r="J1041" s="24">
        <v>15</v>
      </c>
      <c r="K1041" s="24">
        <v>0</v>
      </c>
    </row>
    <row r="1042" spans="1:11" x14ac:dyDescent="0.3">
      <c r="A1042" s="24" t="s">
        <v>2177</v>
      </c>
      <c r="B1042" s="24">
        <v>138</v>
      </c>
      <c r="C1042" s="24" t="str">
        <f t="shared" si="16"/>
        <v>snopril138</v>
      </c>
      <c r="D1042" s="24">
        <v>1461</v>
      </c>
      <c r="E1042" s="24">
        <v>1013</v>
      </c>
      <c r="F1042" s="24">
        <v>35422</v>
      </c>
      <c r="G1042" s="24">
        <v>0</v>
      </c>
      <c r="H1042" s="24">
        <v>0</v>
      </c>
      <c r="I1042" s="24">
        <v>200</v>
      </c>
      <c r="J1042" s="24">
        <v>15</v>
      </c>
      <c r="K1042" s="24">
        <v>0</v>
      </c>
    </row>
    <row r="1043" spans="1:11" x14ac:dyDescent="0.3">
      <c r="A1043" s="24" t="s">
        <v>2177</v>
      </c>
      <c r="B1043" s="24">
        <v>139</v>
      </c>
      <c r="C1043" s="24" t="str">
        <f t="shared" si="16"/>
        <v>snopril139</v>
      </c>
      <c r="D1043" s="24">
        <v>1477</v>
      </c>
      <c r="E1043" s="24">
        <v>1024</v>
      </c>
      <c r="F1043" s="24">
        <v>35864</v>
      </c>
      <c r="G1043" s="24">
        <v>0</v>
      </c>
      <c r="H1043" s="24">
        <v>0</v>
      </c>
      <c r="I1043" s="24">
        <v>200</v>
      </c>
      <c r="J1043" s="24">
        <v>15</v>
      </c>
      <c r="K1043" s="24">
        <v>0</v>
      </c>
    </row>
    <row r="1044" spans="1:11" x14ac:dyDescent="0.3">
      <c r="A1044" s="24" t="s">
        <v>2177</v>
      </c>
      <c r="B1044" s="24">
        <v>140</v>
      </c>
      <c r="C1044" s="24" t="str">
        <f t="shared" si="16"/>
        <v>snopril140</v>
      </c>
      <c r="D1044" s="24">
        <v>1494</v>
      </c>
      <c r="E1044" s="24">
        <v>1036</v>
      </c>
      <c r="F1044" s="24">
        <v>36324</v>
      </c>
      <c r="G1044" s="24">
        <v>0</v>
      </c>
      <c r="H1044" s="24">
        <v>0</v>
      </c>
      <c r="I1044" s="24">
        <v>200</v>
      </c>
      <c r="J1044" s="24">
        <v>15</v>
      </c>
      <c r="K1044" s="24">
        <v>0</v>
      </c>
    </row>
    <row r="1045" spans="1:11" x14ac:dyDescent="0.3">
      <c r="A1045" s="24" t="s">
        <v>2177</v>
      </c>
      <c r="B1045" s="24">
        <v>141</v>
      </c>
      <c r="C1045" s="24" t="str">
        <f t="shared" si="16"/>
        <v>snopril141</v>
      </c>
      <c r="D1045" s="24">
        <v>1630</v>
      </c>
      <c r="E1045" s="24">
        <v>1130</v>
      </c>
      <c r="F1045" s="24">
        <v>40025</v>
      </c>
      <c r="G1045" s="24">
        <v>0</v>
      </c>
      <c r="H1045" s="24">
        <v>0</v>
      </c>
      <c r="I1045" s="24">
        <v>200</v>
      </c>
      <c r="J1045" s="24">
        <v>15</v>
      </c>
      <c r="K1045" s="24">
        <v>0</v>
      </c>
    </row>
    <row r="1046" spans="1:11" x14ac:dyDescent="0.3">
      <c r="A1046" s="24" t="s">
        <v>2177</v>
      </c>
      <c r="B1046" s="24">
        <v>142</v>
      </c>
      <c r="C1046" s="24" t="str">
        <f t="shared" si="16"/>
        <v>snopril142</v>
      </c>
      <c r="D1046" s="24">
        <v>1647</v>
      </c>
      <c r="E1046" s="24">
        <v>1142</v>
      </c>
      <c r="F1046" s="24">
        <v>40539</v>
      </c>
      <c r="G1046" s="24">
        <v>0</v>
      </c>
      <c r="H1046" s="24">
        <v>0</v>
      </c>
      <c r="I1046" s="24">
        <v>200</v>
      </c>
      <c r="J1046" s="24">
        <v>15</v>
      </c>
      <c r="K1046" s="24">
        <v>0</v>
      </c>
    </row>
    <row r="1047" spans="1:11" x14ac:dyDescent="0.3">
      <c r="A1047" s="24" t="s">
        <v>2177</v>
      </c>
      <c r="B1047" s="24">
        <v>143</v>
      </c>
      <c r="C1047" s="24" t="str">
        <f t="shared" si="16"/>
        <v>snopril143</v>
      </c>
      <c r="D1047" s="24">
        <v>1666</v>
      </c>
      <c r="E1047" s="24">
        <v>1155</v>
      </c>
      <c r="F1047" s="24">
        <v>41118</v>
      </c>
      <c r="G1047" s="24">
        <v>0</v>
      </c>
      <c r="H1047" s="24">
        <v>0</v>
      </c>
      <c r="I1047" s="24">
        <v>200</v>
      </c>
      <c r="J1047" s="24">
        <v>15</v>
      </c>
      <c r="K1047" s="24">
        <v>0</v>
      </c>
    </row>
    <row r="1048" spans="1:11" x14ac:dyDescent="0.3">
      <c r="A1048" s="24" t="s">
        <v>2177</v>
      </c>
      <c r="B1048" s="24">
        <v>144</v>
      </c>
      <c r="C1048" s="24" t="str">
        <f t="shared" si="16"/>
        <v>snopril144</v>
      </c>
      <c r="D1048" s="24">
        <v>1684</v>
      </c>
      <c r="E1048" s="24">
        <v>1168</v>
      </c>
      <c r="F1048" s="24">
        <v>41600</v>
      </c>
      <c r="G1048" s="24">
        <v>0</v>
      </c>
      <c r="H1048" s="24">
        <v>0</v>
      </c>
      <c r="I1048" s="24">
        <v>200</v>
      </c>
      <c r="J1048" s="24">
        <v>15</v>
      </c>
      <c r="K1048" s="24">
        <v>0</v>
      </c>
    </row>
    <row r="1049" spans="1:11" x14ac:dyDescent="0.3">
      <c r="A1049" s="24" t="s">
        <v>2177</v>
      </c>
      <c r="B1049" s="24">
        <v>145</v>
      </c>
      <c r="C1049" s="24" t="str">
        <f t="shared" si="16"/>
        <v>snopril145</v>
      </c>
      <c r="D1049" s="24">
        <v>1702</v>
      </c>
      <c r="E1049" s="24">
        <v>1181</v>
      </c>
      <c r="F1049" s="24">
        <v>42163</v>
      </c>
      <c r="G1049" s="24">
        <v>0</v>
      </c>
      <c r="H1049" s="24">
        <v>0</v>
      </c>
      <c r="I1049" s="24">
        <v>200</v>
      </c>
      <c r="J1049" s="24">
        <v>15</v>
      </c>
      <c r="K1049" s="24">
        <v>0</v>
      </c>
    </row>
    <row r="1050" spans="1:11" x14ac:dyDescent="0.3">
      <c r="A1050" s="24" t="s">
        <v>2177</v>
      </c>
      <c r="B1050" s="24">
        <v>146</v>
      </c>
      <c r="C1050" s="24" t="str">
        <f t="shared" si="16"/>
        <v>snopril146</v>
      </c>
      <c r="D1050" s="24">
        <v>1721</v>
      </c>
      <c r="E1050" s="24">
        <v>1194</v>
      </c>
      <c r="F1050" s="24">
        <v>42704</v>
      </c>
      <c r="G1050" s="24">
        <v>0</v>
      </c>
      <c r="H1050" s="24">
        <v>0</v>
      </c>
      <c r="I1050" s="24">
        <v>200</v>
      </c>
      <c r="J1050" s="24">
        <v>15</v>
      </c>
      <c r="K1050" s="24">
        <v>0</v>
      </c>
    </row>
    <row r="1051" spans="1:11" x14ac:dyDescent="0.3">
      <c r="A1051" s="24" t="s">
        <v>2177</v>
      </c>
      <c r="B1051" s="24">
        <v>147</v>
      </c>
      <c r="C1051" s="24" t="str">
        <f t="shared" si="16"/>
        <v>snopril147</v>
      </c>
      <c r="D1051" s="24">
        <v>1740</v>
      </c>
      <c r="E1051" s="24">
        <v>1207</v>
      </c>
      <c r="F1051" s="24">
        <v>43256</v>
      </c>
      <c r="G1051" s="24">
        <v>0</v>
      </c>
      <c r="H1051" s="24">
        <v>0</v>
      </c>
      <c r="I1051" s="24">
        <v>200</v>
      </c>
      <c r="J1051" s="24">
        <v>15</v>
      </c>
      <c r="K1051" s="24">
        <v>0</v>
      </c>
    </row>
    <row r="1052" spans="1:11" x14ac:dyDescent="0.3">
      <c r="A1052" s="24" t="s">
        <v>2177</v>
      </c>
      <c r="B1052" s="24">
        <v>148</v>
      </c>
      <c r="C1052" s="24" t="str">
        <f t="shared" si="16"/>
        <v>snopril148</v>
      </c>
      <c r="D1052" s="24">
        <v>1759</v>
      </c>
      <c r="E1052" s="24">
        <v>1220</v>
      </c>
      <c r="F1052" s="24">
        <v>43761</v>
      </c>
      <c r="G1052" s="24">
        <v>0</v>
      </c>
      <c r="H1052" s="24">
        <v>0</v>
      </c>
      <c r="I1052" s="24">
        <v>200</v>
      </c>
      <c r="J1052" s="24">
        <v>15</v>
      </c>
      <c r="K1052" s="24">
        <v>0</v>
      </c>
    </row>
    <row r="1053" spans="1:11" x14ac:dyDescent="0.3">
      <c r="A1053" s="24" t="s">
        <v>2177</v>
      </c>
      <c r="B1053" s="24">
        <v>149</v>
      </c>
      <c r="C1053" s="24" t="str">
        <f t="shared" si="16"/>
        <v>snopril149</v>
      </c>
      <c r="D1053" s="24">
        <v>1778</v>
      </c>
      <c r="E1053" s="24">
        <v>1233</v>
      </c>
      <c r="F1053" s="24">
        <v>44353</v>
      </c>
      <c r="G1053" s="24">
        <v>0</v>
      </c>
      <c r="H1053" s="24">
        <v>0</v>
      </c>
      <c r="I1053" s="24">
        <v>200</v>
      </c>
      <c r="J1053" s="24">
        <v>15</v>
      </c>
      <c r="K1053" s="24">
        <v>0</v>
      </c>
    </row>
    <row r="1054" spans="1:11" x14ac:dyDescent="0.3">
      <c r="A1054" s="24" t="s">
        <v>2177</v>
      </c>
      <c r="B1054" s="24">
        <v>150</v>
      </c>
      <c r="C1054" s="24" t="str">
        <f t="shared" si="16"/>
        <v>snopril150</v>
      </c>
      <c r="D1054" s="24">
        <v>1798</v>
      </c>
      <c r="E1054" s="24">
        <v>1247</v>
      </c>
      <c r="F1054" s="24">
        <v>44871</v>
      </c>
      <c r="G1054" s="24">
        <v>0</v>
      </c>
      <c r="H1054" s="24">
        <v>0</v>
      </c>
      <c r="I1054" s="24">
        <v>200</v>
      </c>
      <c r="J1054" s="24">
        <v>15</v>
      </c>
      <c r="K1054" s="24">
        <v>0</v>
      </c>
    </row>
    <row r="1055" spans="1:11" x14ac:dyDescent="0.3">
      <c r="A1055" s="24" t="s">
        <v>2177</v>
      </c>
      <c r="B1055" s="24">
        <v>151</v>
      </c>
      <c r="C1055" s="24" t="str">
        <f t="shared" si="16"/>
        <v>snopril151</v>
      </c>
      <c r="D1055" s="24">
        <v>1818</v>
      </c>
      <c r="E1055" s="24">
        <v>1260</v>
      </c>
      <c r="F1055" s="24">
        <v>45450</v>
      </c>
      <c r="G1055" s="24">
        <v>0</v>
      </c>
      <c r="H1055" s="24">
        <v>0</v>
      </c>
      <c r="I1055" s="24">
        <v>200</v>
      </c>
      <c r="J1055" s="24">
        <v>15</v>
      </c>
      <c r="K1055" s="24">
        <v>0</v>
      </c>
    </row>
    <row r="1056" spans="1:11" x14ac:dyDescent="0.3">
      <c r="A1056" s="24" t="s">
        <v>2177</v>
      </c>
      <c r="B1056" s="24">
        <v>152</v>
      </c>
      <c r="C1056" s="24" t="str">
        <f t="shared" si="16"/>
        <v>snopril152</v>
      </c>
      <c r="D1056" s="24">
        <v>1837</v>
      </c>
      <c r="E1056" s="24">
        <v>1274</v>
      </c>
      <c r="F1056" s="24">
        <v>45981</v>
      </c>
      <c r="G1056" s="24">
        <v>0</v>
      </c>
      <c r="H1056" s="24">
        <v>0</v>
      </c>
      <c r="I1056" s="24">
        <v>200</v>
      </c>
      <c r="J1056" s="24">
        <v>15</v>
      </c>
      <c r="K1056" s="24">
        <v>0</v>
      </c>
    </row>
    <row r="1057" spans="1:11" x14ac:dyDescent="0.3">
      <c r="A1057" s="24" t="s">
        <v>2177</v>
      </c>
      <c r="B1057" s="24">
        <v>153</v>
      </c>
      <c r="C1057" s="24" t="str">
        <f t="shared" si="16"/>
        <v>snopril153</v>
      </c>
      <c r="D1057" s="24">
        <v>1857</v>
      </c>
      <c r="E1057" s="24">
        <v>1288</v>
      </c>
      <c r="F1057" s="24">
        <v>46601</v>
      </c>
      <c r="G1057" s="24">
        <v>0</v>
      </c>
      <c r="H1057" s="24">
        <v>0</v>
      </c>
      <c r="I1057" s="24">
        <v>200</v>
      </c>
      <c r="J1057" s="24">
        <v>15</v>
      </c>
      <c r="K1057" s="24">
        <v>0</v>
      </c>
    </row>
    <row r="1058" spans="1:11" x14ac:dyDescent="0.3">
      <c r="A1058" s="24" t="s">
        <v>2177</v>
      </c>
      <c r="B1058" s="24">
        <v>154</v>
      </c>
      <c r="C1058" s="24" t="str">
        <f t="shared" si="16"/>
        <v>snopril154</v>
      </c>
      <c r="D1058" s="24">
        <v>1878</v>
      </c>
      <c r="E1058" s="24">
        <v>1302</v>
      </c>
      <c r="F1058" s="24">
        <v>47145</v>
      </c>
      <c r="G1058" s="24">
        <v>0</v>
      </c>
      <c r="H1058" s="24">
        <v>0</v>
      </c>
      <c r="I1058" s="24">
        <v>200</v>
      </c>
      <c r="J1058" s="24">
        <v>15</v>
      </c>
      <c r="K1058" s="24">
        <v>0</v>
      </c>
    </row>
    <row r="1059" spans="1:11" x14ac:dyDescent="0.3">
      <c r="A1059" s="24" t="s">
        <v>2177</v>
      </c>
      <c r="B1059" s="24">
        <v>155</v>
      </c>
      <c r="C1059" s="24" t="str">
        <f t="shared" si="16"/>
        <v>snopril155</v>
      </c>
      <c r="D1059" s="24">
        <v>1898</v>
      </c>
      <c r="E1059" s="24">
        <v>1316</v>
      </c>
      <c r="F1059" s="24">
        <v>47752</v>
      </c>
      <c r="G1059" s="24">
        <v>0</v>
      </c>
      <c r="H1059" s="24">
        <v>0</v>
      </c>
      <c r="I1059" s="24">
        <v>200</v>
      </c>
      <c r="J1059" s="24">
        <v>15</v>
      </c>
      <c r="K1059" s="24">
        <v>0</v>
      </c>
    </row>
    <row r="1060" spans="1:11" x14ac:dyDescent="0.3">
      <c r="A1060" s="24" t="s">
        <v>2177</v>
      </c>
      <c r="B1060" s="24">
        <v>156</v>
      </c>
      <c r="C1060" s="24" t="str">
        <f t="shared" si="16"/>
        <v>snopril156</v>
      </c>
      <c r="D1060" s="24">
        <v>1919</v>
      </c>
      <c r="E1060" s="24">
        <v>1331</v>
      </c>
      <c r="F1060" s="24">
        <v>48308</v>
      </c>
      <c r="G1060" s="24">
        <v>0</v>
      </c>
      <c r="H1060" s="24">
        <v>0</v>
      </c>
      <c r="I1060" s="24">
        <v>200</v>
      </c>
      <c r="J1060" s="24">
        <v>15</v>
      </c>
      <c r="K1060" s="24">
        <v>0</v>
      </c>
    </row>
    <row r="1061" spans="1:11" x14ac:dyDescent="0.3">
      <c r="A1061" s="24" t="s">
        <v>2177</v>
      </c>
      <c r="B1061" s="24">
        <v>157</v>
      </c>
      <c r="C1061" s="24" t="str">
        <f t="shared" si="16"/>
        <v>snopril157</v>
      </c>
      <c r="D1061" s="24">
        <v>1940</v>
      </c>
      <c r="E1061" s="24">
        <v>1345</v>
      </c>
      <c r="F1061" s="24">
        <v>48959</v>
      </c>
      <c r="G1061" s="24">
        <v>0</v>
      </c>
      <c r="H1061" s="24">
        <v>0</v>
      </c>
      <c r="I1061" s="24">
        <v>200</v>
      </c>
      <c r="J1061" s="24">
        <v>15</v>
      </c>
      <c r="K1061" s="24">
        <v>0</v>
      </c>
    </row>
    <row r="1062" spans="1:11" x14ac:dyDescent="0.3">
      <c r="A1062" s="24" t="s">
        <v>2177</v>
      </c>
      <c r="B1062" s="24">
        <v>158</v>
      </c>
      <c r="C1062" s="24" t="str">
        <f t="shared" si="16"/>
        <v>snopril158</v>
      </c>
      <c r="D1062" s="24">
        <v>1961</v>
      </c>
      <c r="E1062" s="24">
        <v>1360</v>
      </c>
      <c r="F1062" s="24">
        <v>49529</v>
      </c>
      <c r="G1062" s="24">
        <v>0</v>
      </c>
      <c r="H1062" s="24">
        <v>0</v>
      </c>
      <c r="I1062" s="24">
        <v>200</v>
      </c>
      <c r="J1062" s="24">
        <v>15</v>
      </c>
      <c r="K1062" s="24">
        <v>0</v>
      </c>
    </row>
    <row r="1063" spans="1:11" x14ac:dyDescent="0.3">
      <c r="A1063" s="24" t="s">
        <v>2177</v>
      </c>
      <c r="B1063" s="24">
        <v>159</v>
      </c>
      <c r="C1063" s="24" t="str">
        <f t="shared" si="16"/>
        <v>snopril159</v>
      </c>
      <c r="D1063" s="24">
        <v>1982</v>
      </c>
      <c r="E1063" s="24">
        <v>1375</v>
      </c>
      <c r="F1063" s="24">
        <v>50196</v>
      </c>
      <c r="G1063" s="24">
        <v>0</v>
      </c>
      <c r="H1063" s="24">
        <v>0</v>
      </c>
      <c r="I1063" s="24">
        <v>200</v>
      </c>
      <c r="J1063" s="24">
        <v>15</v>
      </c>
      <c r="K1063" s="24">
        <v>0</v>
      </c>
    </row>
    <row r="1064" spans="1:11" x14ac:dyDescent="0.3">
      <c r="A1064" s="24" t="s">
        <v>2177</v>
      </c>
      <c r="B1064" s="24">
        <v>160</v>
      </c>
      <c r="C1064" s="24" t="str">
        <f t="shared" si="16"/>
        <v>snopril160</v>
      </c>
      <c r="D1064" s="24">
        <v>2004</v>
      </c>
      <c r="E1064" s="24">
        <v>1390</v>
      </c>
      <c r="F1064" s="24">
        <v>50780</v>
      </c>
      <c r="G1064" s="24">
        <v>0</v>
      </c>
      <c r="H1064" s="24">
        <v>0</v>
      </c>
      <c r="I1064" s="24">
        <v>200</v>
      </c>
      <c r="J1064" s="24">
        <v>15</v>
      </c>
      <c r="K1064" s="24">
        <v>0</v>
      </c>
    </row>
    <row r="1065" spans="1:11" x14ac:dyDescent="0.3">
      <c r="A1065" s="24" t="s">
        <v>2177</v>
      </c>
      <c r="B1065" s="24">
        <v>161</v>
      </c>
      <c r="C1065" s="24" t="str">
        <f t="shared" si="16"/>
        <v>snopril161</v>
      </c>
      <c r="D1065" s="24">
        <v>2186</v>
      </c>
      <c r="E1065" s="24">
        <v>1516</v>
      </c>
      <c r="F1065" s="24">
        <v>56125</v>
      </c>
      <c r="G1065" s="24">
        <v>0</v>
      </c>
      <c r="H1065" s="24">
        <v>0</v>
      </c>
      <c r="I1065" s="24">
        <v>200</v>
      </c>
      <c r="J1065" s="24">
        <v>15</v>
      </c>
      <c r="K1065" s="24">
        <v>0</v>
      </c>
    </row>
    <row r="1066" spans="1:11" x14ac:dyDescent="0.3">
      <c r="A1066" s="24" t="s">
        <v>2177</v>
      </c>
      <c r="B1066" s="24">
        <v>162</v>
      </c>
      <c r="C1066" s="24" t="str">
        <f t="shared" si="16"/>
        <v>snopril162</v>
      </c>
      <c r="D1066" s="24">
        <v>2210</v>
      </c>
      <c r="E1066" s="24">
        <v>1532</v>
      </c>
      <c r="F1066" s="24">
        <v>56778</v>
      </c>
      <c r="G1066" s="24">
        <v>0</v>
      </c>
      <c r="H1066" s="24">
        <v>0</v>
      </c>
      <c r="I1066" s="24">
        <v>200</v>
      </c>
      <c r="J1066" s="24">
        <v>15</v>
      </c>
      <c r="K1066" s="24">
        <v>0</v>
      </c>
    </row>
    <row r="1067" spans="1:11" x14ac:dyDescent="0.3">
      <c r="A1067" s="24" t="s">
        <v>2177</v>
      </c>
      <c r="B1067" s="24">
        <v>163</v>
      </c>
      <c r="C1067" s="24" t="str">
        <f t="shared" si="16"/>
        <v>snopril163</v>
      </c>
      <c r="D1067" s="24">
        <v>2234</v>
      </c>
      <c r="E1067" s="24">
        <v>1549</v>
      </c>
      <c r="F1067" s="24">
        <v>57541</v>
      </c>
      <c r="G1067" s="24">
        <v>0</v>
      </c>
      <c r="H1067" s="24">
        <v>0</v>
      </c>
      <c r="I1067" s="24">
        <v>200</v>
      </c>
      <c r="J1067" s="24">
        <v>15</v>
      </c>
      <c r="K1067" s="24">
        <v>0</v>
      </c>
    </row>
    <row r="1068" spans="1:11" x14ac:dyDescent="0.3">
      <c r="A1068" s="24" t="s">
        <v>2177</v>
      </c>
      <c r="B1068" s="24">
        <v>164</v>
      </c>
      <c r="C1068" s="24" t="str">
        <f t="shared" si="16"/>
        <v>snopril164</v>
      </c>
      <c r="D1068" s="24">
        <v>2258</v>
      </c>
      <c r="E1068" s="24">
        <v>1566</v>
      </c>
      <c r="F1068" s="24">
        <v>58209</v>
      </c>
      <c r="G1068" s="24">
        <v>0</v>
      </c>
      <c r="H1068" s="24">
        <v>0</v>
      </c>
      <c r="I1068" s="24">
        <v>200</v>
      </c>
      <c r="J1068" s="24">
        <v>15</v>
      </c>
      <c r="K1068" s="24">
        <v>0</v>
      </c>
    </row>
    <row r="1069" spans="1:11" x14ac:dyDescent="0.3">
      <c r="A1069" s="24" t="s">
        <v>2177</v>
      </c>
      <c r="B1069" s="24">
        <v>165</v>
      </c>
      <c r="C1069" s="24" t="str">
        <f t="shared" si="16"/>
        <v>snopril165</v>
      </c>
      <c r="D1069" s="24">
        <v>2282</v>
      </c>
      <c r="E1069" s="24">
        <v>1583</v>
      </c>
      <c r="F1069" s="24">
        <v>59065</v>
      </c>
      <c r="G1069" s="24">
        <v>0</v>
      </c>
      <c r="H1069" s="24">
        <v>0</v>
      </c>
      <c r="I1069" s="24">
        <v>200</v>
      </c>
      <c r="J1069" s="24">
        <v>15</v>
      </c>
      <c r="K1069" s="24">
        <v>0</v>
      </c>
    </row>
    <row r="1070" spans="1:11" x14ac:dyDescent="0.3">
      <c r="A1070" s="24" t="s">
        <v>2177</v>
      </c>
      <c r="B1070" s="24">
        <v>166</v>
      </c>
      <c r="C1070" s="24" t="str">
        <f t="shared" si="16"/>
        <v>snopril166</v>
      </c>
      <c r="D1070" s="24">
        <v>2307</v>
      </c>
      <c r="E1070" s="24">
        <v>1600</v>
      </c>
      <c r="F1070" s="24">
        <v>59751</v>
      </c>
      <c r="G1070" s="24">
        <v>0</v>
      </c>
      <c r="H1070" s="24">
        <v>0</v>
      </c>
      <c r="I1070" s="24">
        <v>200</v>
      </c>
      <c r="J1070" s="24">
        <v>15</v>
      </c>
      <c r="K1070" s="24">
        <v>0</v>
      </c>
    </row>
    <row r="1071" spans="1:11" x14ac:dyDescent="0.3">
      <c r="A1071" s="24" t="s">
        <v>2177</v>
      </c>
      <c r="B1071" s="24">
        <v>167</v>
      </c>
      <c r="C1071" s="24" t="str">
        <f t="shared" si="16"/>
        <v>snopril167</v>
      </c>
      <c r="D1071" s="24">
        <v>2332</v>
      </c>
      <c r="E1071" s="24">
        <v>1617</v>
      </c>
      <c r="F1071" s="24">
        <v>60444</v>
      </c>
      <c r="G1071" s="24">
        <v>0</v>
      </c>
      <c r="H1071" s="24">
        <v>0</v>
      </c>
      <c r="I1071" s="24">
        <v>200</v>
      </c>
      <c r="J1071" s="24">
        <v>15</v>
      </c>
      <c r="K1071" s="24">
        <v>0</v>
      </c>
    </row>
    <row r="1072" spans="1:11" x14ac:dyDescent="0.3">
      <c r="A1072" s="24" t="s">
        <v>2177</v>
      </c>
      <c r="B1072" s="24">
        <v>168</v>
      </c>
      <c r="C1072" s="24" t="str">
        <f t="shared" si="16"/>
        <v>snopril168</v>
      </c>
      <c r="D1072" s="24">
        <v>2357</v>
      </c>
      <c r="E1072" s="24">
        <v>1635</v>
      </c>
      <c r="F1072" s="24">
        <v>61145</v>
      </c>
      <c r="G1072" s="24">
        <v>0</v>
      </c>
      <c r="H1072" s="24">
        <v>0</v>
      </c>
      <c r="I1072" s="24">
        <v>200</v>
      </c>
      <c r="J1072" s="24">
        <v>15</v>
      </c>
      <c r="K1072" s="24">
        <v>0</v>
      </c>
    </row>
    <row r="1073" spans="1:11" x14ac:dyDescent="0.3">
      <c r="A1073" s="24" t="s">
        <v>2177</v>
      </c>
      <c r="B1073" s="24">
        <v>169</v>
      </c>
      <c r="C1073" s="24" t="str">
        <f t="shared" si="16"/>
        <v>snopril169</v>
      </c>
      <c r="D1073" s="24">
        <v>2383</v>
      </c>
      <c r="E1073" s="24">
        <v>1652</v>
      </c>
      <c r="F1073" s="24">
        <v>62043</v>
      </c>
      <c r="G1073" s="24">
        <v>0</v>
      </c>
      <c r="H1073" s="24">
        <v>0</v>
      </c>
      <c r="I1073" s="24">
        <v>200</v>
      </c>
      <c r="J1073" s="24">
        <v>15</v>
      </c>
      <c r="K1073" s="24">
        <v>0</v>
      </c>
    </row>
    <row r="1074" spans="1:11" x14ac:dyDescent="0.3">
      <c r="A1074" s="24" t="s">
        <v>2177</v>
      </c>
      <c r="B1074" s="24">
        <v>170</v>
      </c>
      <c r="C1074" s="24" t="str">
        <f t="shared" si="16"/>
        <v>snopril170</v>
      </c>
      <c r="D1074" s="24">
        <v>2408</v>
      </c>
      <c r="E1074" s="24">
        <v>1670</v>
      </c>
      <c r="F1074" s="24">
        <v>62762</v>
      </c>
      <c r="G1074" s="24">
        <v>0</v>
      </c>
      <c r="H1074" s="24">
        <v>0</v>
      </c>
      <c r="I1074" s="24">
        <v>200</v>
      </c>
      <c r="J1074" s="24">
        <v>15</v>
      </c>
      <c r="K1074" s="24">
        <v>0</v>
      </c>
    </row>
    <row r="1075" spans="1:11" x14ac:dyDescent="0.3">
      <c r="A1075" s="24" t="s">
        <v>2177</v>
      </c>
      <c r="B1075" s="24">
        <v>171</v>
      </c>
      <c r="C1075" s="24" t="str">
        <f t="shared" si="16"/>
        <v>snopril171</v>
      </c>
      <c r="D1075" s="24">
        <v>2434</v>
      </c>
      <c r="E1075" s="24">
        <v>1688</v>
      </c>
      <c r="F1075" s="24">
        <v>63489</v>
      </c>
      <c r="G1075" s="24">
        <v>0</v>
      </c>
      <c r="H1075" s="24">
        <v>0</v>
      </c>
      <c r="I1075" s="24">
        <v>200</v>
      </c>
      <c r="J1075" s="24">
        <v>15</v>
      </c>
      <c r="K1075" s="24">
        <v>0</v>
      </c>
    </row>
    <row r="1076" spans="1:11" x14ac:dyDescent="0.3">
      <c r="A1076" s="24" t="s">
        <v>2177</v>
      </c>
      <c r="B1076" s="24">
        <v>172</v>
      </c>
      <c r="C1076" s="24" t="str">
        <f t="shared" si="16"/>
        <v>snopril172</v>
      </c>
      <c r="D1076" s="24">
        <v>2461</v>
      </c>
      <c r="E1076" s="24">
        <v>1706</v>
      </c>
      <c r="F1076" s="24">
        <v>64224</v>
      </c>
      <c r="G1076" s="24">
        <v>0</v>
      </c>
      <c r="H1076" s="24">
        <v>0</v>
      </c>
      <c r="I1076" s="24">
        <v>200</v>
      </c>
      <c r="J1076" s="24">
        <v>15</v>
      </c>
      <c r="K1076" s="24">
        <v>0</v>
      </c>
    </row>
    <row r="1077" spans="1:11" x14ac:dyDescent="0.3">
      <c r="A1077" s="24" t="s">
        <v>2177</v>
      </c>
      <c r="B1077" s="24">
        <v>173</v>
      </c>
      <c r="C1077" s="24" t="str">
        <f t="shared" si="16"/>
        <v>snopril173</v>
      </c>
      <c r="D1077" s="24">
        <v>2487</v>
      </c>
      <c r="E1077" s="24">
        <v>1725</v>
      </c>
      <c r="F1077" s="24">
        <v>65166</v>
      </c>
      <c r="G1077" s="24">
        <v>0</v>
      </c>
      <c r="H1077" s="24">
        <v>0</v>
      </c>
      <c r="I1077" s="24">
        <v>200</v>
      </c>
      <c r="J1077" s="24">
        <v>15</v>
      </c>
      <c r="K1077" s="24">
        <v>0</v>
      </c>
    </row>
    <row r="1078" spans="1:11" x14ac:dyDescent="0.3">
      <c r="A1078" s="24" t="s">
        <v>2177</v>
      </c>
      <c r="B1078" s="24">
        <v>174</v>
      </c>
      <c r="C1078" s="24" t="str">
        <f t="shared" si="16"/>
        <v>snopril174</v>
      </c>
      <c r="D1078" s="24">
        <v>2514</v>
      </c>
      <c r="E1078" s="24">
        <v>1743</v>
      </c>
      <c r="F1078" s="24">
        <v>65920</v>
      </c>
      <c r="G1078" s="24">
        <v>0</v>
      </c>
      <c r="H1078" s="24">
        <v>0</v>
      </c>
      <c r="I1078" s="24">
        <v>200</v>
      </c>
      <c r="J1078" s="24">
        <v>15</v>
      </c>
      <c r="K1078" s="24">
        <v>0</v>
      </c>
    </row>
    <row r="1079" spans="1:11" x14ac:dyDescent="0.3">
      <c r="A1079" s="24" t="s">
        <v>2177</v>
      </c>
      <c r="B1079" s="24">
        <v>175</v>
      </c>
      <c r="C1079" s="24" t="str">
        <f t="shared" si="16"/>
        <v>snopril175</v>
      </c>
      <c r="D1079" s="24">
        <v>2541</v>
      </c>
      <c r="E1079" s="24">
        <v>1762</v>
      </c>
      <c r="F1079" s="24">
        <v>66682</v>
      </c>
      <c r="G1079" s="24">
        <v>0</v>
      </c>
      <c r="H1079" s="24">
        <v>0</v>
      </c>
      <c r="I1079" s="24">
        <v>200</v>
      </c>
      <c r="J1079" s="24">
        <v>15</v>
      </c>
      <c r="K1079" s="24">
        <v>0</v>
      </c>
    </row>
    <row r="1080" spans="1:11" x14ac:dyDescent="0.3">
      <c r="A1080" s="24" t="s">
        <v>2177</v>
      </c>
      <c r="B1080" s="24">
        <v>176</v>
      </c>
      <c r="C1080" s="24" t="str">
        <f t="shared" si="16"/>
        <v>snopril176</v>
      </c>
      <c r="D1080" s="24">
        <v>2568</v>
      </c>
      <c r="E1080" s="24">
        <v>1781</v>
      </c>
      <c r="F1080" s="24">
        <v>67453</v>
      </c>
      <c r="G1080" s="24">
        <v>0</v>
      </c>
      <c r="H1080" s="24">
        <v>0</v>
      </c>
      <c r="I1080" s="24">
        <v>200</v>
      </c>
      <c r="J1080" s="24">
        <v>15</v>
      </c>
      <c r="K1080" s="24">
        <v>0</v>
      </c>
    </row>
    <row r="1081" spans="1:11" x14ac:dyDescent="0.3">
      <c r="A1081" s="24" t="s">
        <v>2177</v>
      </c>
      <c r="B1081" s="24">
        <v>177</v>
      </c>
      <c r="C1081" s="24" t="str">
        <f t="shared" si="16"/>
        <v>snopril177</v>
      </c>
      <c r="D1081" s="24">
        <v>2596</v>
      </c>
      <c r="E1081" s="24">
        <v>1800</v>
      </c>
      <c r="F1081" s="24">
        <v>68441</v>
      </c>
      <c r="G1081" s="24">
        <v>0</v>
      </c>
      <c r="H1081" s="24">
        <v>0</v>
      </c>
      <c r="I1081" s="24">
        <v>200</v>
      </c>
      <c r="J1081" s="24">
        <v>15</v>
      </c>
      <c r="K1081" s="24">
        <v>0</v>
      </c>
    </row>
    <row r="1082" spans="1:11" x14ac:dyDescent="0.3">
      <c r="A1082" s="24" t="s">
        <v>2177</v>
      </c>
      <c r="B1082" s="24">
        <v>178</v>
      </c>
      <c r="C1082" s="24" t="str">
        <f t="shared" si="16"/>
        <v>snopril178</v>
      </c>
      <c r="D1082" s="24">
        <v>2624</v>
      </c>
      <c r="E1082" s="24">
        <v>1819</v>
      </c>
      <c r="F1082" s="24">
        <v>69231</v>
      </c>
      <c r="G1082" s="24">
        <v>0</v>
      </c>
      <c r="H1082" s="24">
        <v>0</v>
      </c>
      <c r="I1082" s="24">
        <v>200</v>
      </c>
      <c r="J1082" s="24">
        <v>15</v>
      </c>
      <c r="K1082" s="24">
        <v>0</v>
      </c>
    </row>
    <row r="1083" spans="1:11" x14ac:dyDescent="0.3">
      <c r="A1083" s="24" t="s">
        <v>2177</v>
      </c>
      <c r="B1083" s="24">
        <v>179</v>
      </c>
      <c r="C1083" s="24" t="str">
        <f t="shared" si="16"/>
        <v>snopril179</v>
      </c>
      <c r="D1083" s="24">
        <v>2652</v>
      </c>
      <c r="E1083" s="24">
        <v>1839</v>
      </c>
      <c r="F1083" s="24">
        <v>70030</v>
      </c>
      <c r="G1083" s="24">
        <v>0</v>
      </c>
      <c r="H1083" s="24">
        <v>0</v>
      </c>
      <c r="I1083" s="24">
        <v>200</v>
      </c>
      <c r="J1083" s="24">
        <v>15</v>
      </c>
      <c r="K1083" s="24">
        <v>0</v>
      </c>
    </row>
    <row r="1084" spans="1:11" x14ac:dyDescent="0.3">
      <c r="A1084" s="24" t="s">
        <v>2177</v>
      </c>
      <c r="B1084" s="24">
        <v>180</v>
      </c>
      <c r="C1084" s="24" t="str">
        <f t="shared" si="16"/>
        <v>snopril180</v>
      </c>
      <c r="D1084" s="24">
        <v>2680</v>
      </c>
      <c r="E1084" s="24">
        <v>1859</v>
      </c>
      <c r="F1084" s="24">
        <v>70838</v>
      </c>
      <c r="G1084" s="24">
        <v>0</v>
      </c>
      <c r="H1084" s="24">
        <v>0</v>
      </c>
      <c r="I1084" s="24">
        <v>200</v>
      </c>
      <c r="J1084" s="24">
        <v>15</v>
      </c>
      <c r="K1084" s="24">
        <v>0</v>
      </c>
    </row>
    <row r="1085" spans="1:11" x14ac:dyDescent="0.3">
      <c r="A1085" s="24" t="s">
        <v>2177</v>
      </c>
      <c r="B1085" s="24">
        <v>181</v>
      </c>
      <c r="C1085" s="24" t="str">
        <f t="shared" si="16"/>
        <v>snopril181</v>
      </c>
      <c r="D1085" s="24">
        <v>2923</v>
      </c>
      <c r="E1085" s="24">
        <v>2027</v>
      </c>
      <c r="F1085" s="24">
        <v>78438</v>
      </c>
      <c r="G1085" s="24">
        <v>0</v>
      </c>
      <c r="H1085" s="24">
        <v>0</v>
      </c>
      <c r="I1085" s="24">
        <v>200</v>
      </c>
      <c r="J1085" s="24">
        <v>15</v>
      </c>
      <c r="K1085" s="24">
        <v>0</v>
      </c>
    </row>
    <row r="1086" spans="1:11" x14ac:dyDescent="0.3">
      <c r="A1086" s="24" t="s">
        <v>2177</v>
      </c>
      <c r="B1086" s="24">
        <v>182</v>
      </c>
      <c r="C1086" s="24" t="str">
        <f t="shared" si="16"/>
        <v>snopril182</v>
      </c>
      <c r="D1086" s="24">
        <v>2955</v>
      </c>
      <c r="E1086" s="24">
        <v>2049</v>
      </c>
      <c r="F1086" s="24">
        <v>79343</v>
      </c>
      <c r="G1086" s="24">
        <v>0</v>
      </c>
      <c r="H1086" s="24">
        <v>0</v>
      </c>
      <c r="I1086" s="24">
        <v>200</v>
      </c>
      <c r="J1086" s="24">
        <v>15</v>
      </c>
      <c r="K1086" s="24">
        <v>0</v>
      </c>
    </row>
    <row r="1087" spans="1:11" x14ac:dyDescent="0.3">
      <c r="A1087" s="24" t="s">
        <v>2177</v>
      </c>
      <c r="B1087" s="24">
        <v>183</v>
      </c>
      <c r="C1087" s="24" t="str">
        <f t="shared" si="16"/>
        <v>snopril183</v>
      </c>
      <c r="D1087" s="24">
        <v>2986</v>
      </c>
      <c r="E1087" s="24">
        <v>2071</v>
      </c>
      <c r="F1087" s="24">
        <v>80257</v>
      </c>
      <c r="G1087" s="24">
        <v>0</v>
      </c>
      <c r="H1087" s="24">
        <v>0</v>
      </c>
      <c r="I1087" s="24">
        <v>200</v>
      </c>
      <c r="J1087" s="24">
        <v>15</v>
      </c>
      <c r="K1087" s="24">
        <v>0</v>
      </c>
    </row>
    <row r="1088" spans="1:11" x14ac:dyDescent="0.3">
      <c r="A1088" s="24" t="s">
        <v>2177</v>
      </c>
      <c r="B1088" s="24">
        <v>184</v>
      </c>
      <c r="C1088" s="24" t="str">
        <f t="shared" si="16"/>
        <v>snopril184</v>
      </c>
      <c r="D1088" s="24">
        <v>3018</v>
      </c>
      <c r="E1088" s="24">
        <v>2093</v>
      </c>
      <c r="F1088" s="24">
        <v>81181</v>
      </c>
      <c r="G1088" s="24">
        <v>0</v>
      </c>
      <c r="H1088" s="24">
        <v>0</v>
      </c>
      <c r="I1088" s="24">
        <v>200</v>
      </c>
      <c r="J1088" s="24">
        <v>15</v>
      </c>
      <c r="K1088" s="24">
        <v>0</v>
      </c>
    </row>
    <row r="1089" spans="1:11" x14ac:dyDescent="0.3">
      <c r="A1089" s="24" t="s">
        <v>2177</v>
      </c>
      <c r="B1089" s="24">
        <v>185</v>
      </c>
      <c r="C1089" s="24" t="str">
        <f t="shared" si="16"/>
        <v>snopril185</v>
      </c>
      <c r="D1089" s="24">
        <v>3050</v>
      </c>
      <c r="E1089" s="24">
        <v>2115</v>
      </c>
      <c r="F1089" s="24">
        <v>82370</v>
      </c>
      <c r="G1089" s="24">
        <v>0</v>
      </c>
      <c r="H1089" s="24">
        <v>0</v>
      </c>
      <c r="I1089" s="24">
        <v>200</v>
      </c>
      <c r="J1089" s="24">
        <v>15</v>
      </c>
      <c r="K1089" s="24">
        <v>0</v>
      </c>
    </row>
    <row r="1090" spans="1:11" x14ac:dyDescent="0.3">
      <c r="A1090" s="24" t="s">
        <v>2177</v>
      </c>
      <c r="B1090" s="24">
        <v>186</v>
      </c>
      <c r="C1090" s="24" t="str">
        <f t="shared" si="16"/>
        <v>snopril186</v>
      </c>
      <c r="D1090" s="24">
        <v>3083</v>
      </c>
      <c r="E1090" s="24">
        <v>2138</v>
      </c>
      <c r="F1090" s="24">
        <v>83318</v>
      </c>
      <c r="G1090" s="24">
        <v>0</v>
      </c>
      <c r="H1090" s="24">
        <v>0</v>
      </c>
      <c r="I1090" s="24">
        <v>200</v>
      </c>
      <c r="J1090" s="24">
        <v>15</v>
      </c>
      <c r="K1090" s="24">
        <v>0</v>
      </c>
    </row>
    <row r="1091" spans="1:11" x14ac:dyDescent="0.3">
      <c r="A1091" s="24" t="s">
        <v>2177</v>
      </c>
      <c r="B1091" s="24">
        <v>187</v>
      </c>
      <c r="C1091" s="24" t="str">
        <f t="shared" si="16"/>
        <v>snopril187</v>
      </c>
      <c r="D1091" s="24">
        <v>3116</v>
      </c>
      <c r="E1091" s="24">
        <v>2161</v>
      </c>
      <c r="F1091" s="24">
        <v>84276</v>
      </c>
      <c r="G1091" s="24">
        <v>0</v>
      </c>
      <c r="H1091" s="24">
        <v>0</v>
      </c>
      <c r="I1091" s="24">
        <v>200</v>
      </c>
      <c r="J1091" s="24">
        <v>15</v>
      </c>
      <c r="K1091" s="24">
        <v>0</v>
      </c>
    </row>
    <row r="1092" spans="1:11" x14ac:dyDescent="0.3">
      <c r="A1092" s="24" t="s">
        <v>2177</v>
      </c>
      <c r="B1092" s="24">
        <v>188</v>
      </c>
      <c r="C1092" s="24" t="str">
        <f t="shared" si="16"/>
        <v>snopril188</v>
      </c>
      <c r="D1092" s="24">
        <v>3149</v>
      </c>
      <c r="E1092" s="24">
        <v>2184</v>
      </c>
      <c r="F1092" s="24">
        <v>85245</v>
      </c>
      <c r="G1092" s="24">
        <v>0</v>
      </c>
      <c r="H1092" s="24">
        <v>0</v>
      </c>
      <c r="I1092" s="24">
        <v>200</v>
      </c>
      <c r="J1092" s="24">
        <v>15</v>
      </c>
      <c r="K1092" s="24">
        <v>0</v>
      </c>
    </row>
    <row r="1093" spans="1:11" x14ac:dyDescent="0.3">
      <c r="A1093" s="24" t="s">
        <v>2177</v>
      </c>
      <c r="B1093" s="24">
        <v>189</v>
      </c>
      <c r="C1093" s="24" t="str">
        <f t="shared" si="16"/>
        <v>snopril189</v>
      </c>
      <c r="D1093" s="24">
        <v>3183</v>
      </c>
      <c r="E1093" s="24">
        <v>2207</v>
      </c>
      <c r="F1093" s="24">
        <v>86402</v>
      </c>
      <c r="G1093" s="24">
        <v>0</v>
      </c>
      <c r="H1093" s="24">
        <v>0</v>
      </c>
      <c r="I1093" s="24">
        <v>200</v>
      </c>
      <c r="J1093" s="24">
        <v>15</v>
      </c>
      <c r="K1093" s="24">
        <v>0</v>
      </c>
    </row>
    <row r="1094" spans="1:11" x14ac:dyDescent="0.3">
      <c r="A1094" s="24" t="s">
        <v>2177</v>
      </c>
      <c r="B1094" s="24">
        <v>190</v>
      </c>
      <c r="C1094" s="24" t="str">
        <f t="shared" ref="C1094:C1157" si="17">A1094&amp;B1094</f>
        <v>snopril190</v>
      </c>
      <c r="D1094" s="24">
        <v>3216</v>
      </c>
      <c r="E1094" s="24">
        <v>2231</v>
      </c>
      <c r="F1094" s="24">
        <v>87395</v>
      </c>
      <c r="G1094" s="24">
        <v>0</v>
      </c>
      <c r="H1094" s="24">
        <v>0</v>
      </c>
      <c r="I1094" s="24">
        <v>200</v>
      </c>
      <c r="J1094" s="24">
        <v>15</v>
      </c>
      <c r="K1094" s="24">
        <v>0</v>
      </c>
    </row>
    <row r="1095" spans="1:11" x14ac:dyDescent="0.3">
      <c r="A1095" s="24" t="s">
        <v>2177</v>
      </c>
      <c r="B1095" s="24">
        <v>191</v>
      </c>
      <c r="C1095" s="24" t="str">
        <f t="shared" si="17"/>
        <v>snopril191</v>
      </c>
      <c r="D1095" s="24">
        <v>3251</v>
      </c>
      <c r="E1095" s="24">
        <v>2254</v>
      </c>
      <c r="F1095" s="24">
        <v>88398</v>
      </c>
      <c r="G1095" s="24">
        <v>0</v>
      </c>
      <c r="H1095" s="24">
        <v>0</v>
      </c>
      <c r="I1095" s="24">
        <v>200</v>
      </c>
      <c r="J1095" s="24">
        <v>15</v>
      </c>
      <c r="K1095" s="24">
        <v>0</v>
      </c>
    </row>
    <row r="1096" spans="1:11" x14ac:dyDescent="0.3">
      <c r="A1096" s="24" t="s">
        <v>2177</v>
      </c>
      <c r="B1096" s="24">
        <v>192</v>
      </c>
      <c r="C1096" s="24" t="str">
        <f t="shared" si="17"/>
        <v>snopril192</v>
      </c>
      <c r="D1096" s="24">
        <v>3285</v>
      </c>
      <c r="E1096" s="24">
        <v>2278</v>
      </c>
      <c r="F1096" s="24">
        <v>89412</v>
      </c>
      <c r="G1096" s="24">
        <v>0</v>
      </c>
      <c r="H1096" s="24">
        <v>0</v>
      </c>
      <c r="I1096" s="24">
        <v>200</v>
      </c>
      <c r="J1096" s="24">
        <v>15</v>
      </c>
      <c r="K1096" s="24">
        <v>0</v>
      </c>
    </row>
    <row r="1097" spans="1:11" x14ac:dyDescent="0.3">
      <c r="A1097" s="24" t="s">
        <v>2177</v>
      </c>
      <c r="B1097" s="24">
        <v>193</v>
      </c>
      <c r="C1097" s="24" t="str">
        <f t="shared" si="17"/>
        <v>snopril193</v>
      </c>
      <c r="D1097" s="24">
        <v>3320</v>
      </c>
      <c r="E1097" s="24">
        <v>2303</v>
      </c>
      <c r="F1097" s="24">
        <v>90718</v>
      </c>
      <c r="G1097" s="24">
        <v>0</v>
      </c>
      <c r="H1097" s="24">
        <v>0</v>
      </c>
      <c r="I1097" s="24">
        <v>200</v>
      </c>
      <c r="J1097" s="24">
        <v>15</v>
      </c>
      <c r="K1097" s="24">
        <v>0</v>
      </c>
    </row>
    <row r="1098" spans="1:11" x14ac:dyDescent="0.3">
      <c r="A1098" s="24" t="s">
        <v>2177</v>
      </c>
      <c r="B1098" s="24">
        <v>194</v>
      </c>
      <c r="C1098" s="24" t="str">
        <f t="shared" si="17"/>
        <v>snopril194</v>
      </c>
      <c r="D1098" s="24">
        <v>3355</v>
      </c>
      <c r="E1098" s="24">
        <v>2327</v>
      </c>
      <c r="F1098" s="24">
        <v>91758</v>
      </c>
      <c r="G1098" s="24">
        <v>0</v>
      </c>
      <c r="H1098" s="24">
        <v>0</v>
      </c>
      <c r="I1098" s="24">
        <v>200</v>
      </c>
      <c r="J1098" s="24">
        <v>15</v>
      </c>
      <c r="K1098" s="24">
        <v>0</v>
      </c>
    </row>
    <row r="1099" spans="1:11" x14ac:dyDescent="0.3">
      <c r="A1099" s="24" t="s">
        <v>2177</v>
      </c>
      <c r="B1099" s="24">
        <v>195</v>
      </c>
      <c r="C1099" s="24" t="str">
        <f t="shared" si="17"/>
        <v>snopril195</v>
      </c>
      <c r="D1099" s="24">
        <v>3391</v>
      </c>
      <c r="E1099" s="24">
        <v>2352</v>
      </c>
      <c r="F1099" s="24">
        <v>92809</v>
      </c>
      <c r="G1099" s="24">
        <v>0</v>
      </c>
      <c r="H1099" s="24">
        <v>0</v>
      </c>
      <c r="I1099" s="24">
        <v>200</v>
      </c>
      <c r="J1099" s="24">
        <v>15</v>
      </c>
      <c r="K1099" s="24">
        <v>0</v>
      </c>
    </row>
    <row r="1100" spans="1:11" x14ac:dyDescent="0.3">
      <c r="A1100" s="24" t="s">
        <v>2177</v>
      </c>
      <c r="B1100" s="24">
        <v>196</v>
      </c>
      <c r="C1100" s="24" t="str">
        <f t="shared" si="17"/>
        <v>snopril196</v>
      </c>
      <c r="D1100" s="24">
        <v>3427</v>
      </c>
      <c r="E1100" s="24">
        <v>2377</v>
      </c>
      <c r="F1100" s="24">
        <v>93872</v>
      </c>
      <c r="G1100" s="24">
        <v>0</v>
      </c>
      <c r="H1100" s="24">
        <v>0</v>
      </c>
      <c r="I1100" s="24">
        <v>200</v>
      </c>
      <c r="J1100" s="24">
        <v>15</v>
      </c>
      <c r="K1100" s="24">
        <v>0</v>
      </c>
    </row>
    <row r="1101" spans="1:11" x14ac:dyDescent="0.3">
      <c r="A1101" s="24" t="s">
        <v>2177</v>
      </c>
      <c r="B1101" s="24">
        <v>197</v>
      </c>
      <c r="C1101" s="24" t="str">
        <f t="shared" si="17"/>
        <v>snopril197</v>
      </c>
      <c r="D1101" s="24">
        <v>3463</v>
      </c>
      <c r="E1101" s="24">
        <v>2402</v>
      </c>
      <c r="F1101" s="24">
        <v>95241</v>
      </c>
      <c r="G1101" s="24">
        <v>0</v>
      </c>
      <c r="H1101" s="24">
        <v>0</v>
      </c>
      <c r="I1101" s="24">
        <v>200</v>
      </c>
      <c r="J1101" s="24">
        <v>15</v>
      </c>
      <c r="K1101" s="24">
        <v>0</v>
      </c>
    </row>
    <row r="1102" spans="1:11" x14ac:dyDescent="0.3">
      <c r="A1102" s="24" t="s">
        <v>2177</v>
      </c>
      <c r="B1102" s="24">
        <v>198</v>
      </c>
      <c r="C1102" s="24" t="str">
        <f t="shared" si="17"/>
        <v>snopril198</v>
      </c>
      <c r="D1102" s="24">
        <v>3500</v>
      </c>
      <c r="E1102" s="24">
        <v>2427</v>
      </c>
      <c r="F1102" s="24">
        <v>96331</v>
      </c>
      <c r="G1102" s="24">
        <v>0</v>
      </c>
      <c r="H1102" s="24">
        <v>0</v>
      </c>
      <c r="I1102" s="24">
        <v>200</v>
      </c>
      <c r="J1102" s="24">
        <v>15</v>
      </c>
      <c r="K1102" s="24">
        <v>0</v>
      </c>
    </row>
    <row r="1103" spans="1:11" x14ac:dyDescent="0.3">
      <c r="A1103" s="24" t="s">
        <v>2177</v>
      </c>
      <c r="B1103" s="24">
        <v>199</v>
      </c>
      <c r="C1103" s="24" t="str">
        <f t="shared" si="17"/>
        <v>snopril199</v>
      </c>
      <c r="D1103" s="24">
        <v>3537</v>
      </c>
      <c r="E1103" s="24">
        <v>2453</v>
      </c>
      <c r="F1103" s="24">
        <v>97432</v>
      </c>
      <c r="G1103" s="24">
        <v>0</v>
      </c>
      <c r="H1103" s="24">
        <v>0</v>
      </c>
      <c r="I1103" s="24">
        <v>200</v>
      </c>
      <c r="J1103" s="24">
        <v>15</v>
      </c>
      <c r="K1103" s="24">
        <v>0</v>
      </c>
    </row>
    <row r="1104" spans="1:11" x14ac:dyDescent="0.3">
      <c r="A1104" s="24" t="s">
        <v>2177</v>
      </c>
      <c r="B1104" s="24">
        <v>200</v>
      </c>
      <c r="C1104" s="24" t="str">
        <f t="shared" si="17"/>
        <v>snopril200</v>
      </c>
      <c r="D1104" s="24">
        <v>3574</v>
      </c>
      <c r="E1104" s="24">
        <v>2479</v>
      </c>
      <c r="F1104" s="24">
        <v>98546</v>
      </c>
      <c r="G1104" s="24">
        <v>0</v>
      </c>
      <c r="H1104" s="24">
        <v>0</v>
      </c>
      <c r="I1104" s="24">
        <v>200</v>
      </c>
      <c r="J1104" s="24">
        <v>15</v>
      </c>
      <c r="K1104" s="24">
        <v>0</v>
      </c>
    </row>
    <row r="1105" spans="1:11" x14ac:dyDescent="0.3">
      <c r="A1105" s="24" t="s">
        <v>2177</v>
      </c>
      <c r="B1105" s="24">
        <v>201</v>
      </c>
      <c r="C1105" s="24" t="str">
        <f t="shared" si="17"/>
        <v>snopril201</v>
      </c>
      <c r="D1105" s="24">
        <v>3898</v>
      </c>
      <c r="E1105" s="24">
        <v>2703</v>
      </c>
      <c r="F1105" s="24">
        <v>108851</v>
      </c>
      <c r="G1105" s="24">
        <v>0</v>
      </c>
      <c r="H1105" s="24">
        <v>0</v>
      </c>
      <c r="I1105" s="24">
        <v>200</v>
      </c>
      <c r="J1105" s="24">
        <v>15</v>
      </c>
      <c r="K1105" s="24">
        <v>0</v>
      </c>
    </row>
    <row r="1106" spans="1:11" x14ac:dyDescent="0.3">
      <c r="A1106" s="24" t="s">
        <v>2177</v>
      </c>
      <c r="B1106" s="24">
        <v>202</v>
      </c>
      <c r="C1106" s="24" t="str">
        <f t="shared" si="17"/>
        <v>snopril202</v>
      </c>
      <c r="D1106" s="24">
        <v>3939</v>
      </c>
      <c r="E1106" s="24">
        <v>2732</v>
      </c>
      <c r="F1106" s="24">
        <v>110208</v>
      </c>
      <c r="G1106" s="24">
        <v>0</v>
      </c>
      <c r="H1106" s="24">
        <v>0</v>
      </c>
      <c r="I1106" s="24">
        <v>200</v>
      </c>
      <c r="J1106" s="24">
        <v>15</v>
      </c>
      <c r="K1106" s="24">
        <v>0</v>
      </c>
    </row>
    <row r="1107" spans="1:11" x14ac:dyDescent="0.3">
      <c r="A1107" s="24" t="s">
        <v>2177</v>
      </c>
      <c r="B1107" s="24">
        <v>203</v>
      </c>
      <c r="C1107" s="24" t="str">
        <f t="shared" si="17"/>
        <v>snopril203</v>
      </c>
      <c r="D1107" s="24">
        <v>3981</v>
      </c>
      <c r="E1107" s="24">
        <v>2761</v>
      </c>
      <c r="F1107" s="24">
        <v>111543</v>
      </c>
      <c r="G1107" s="24">
        <v>0</v>
      </c>
      <c r="H1107" s="24">
        <v>0</v>
      </c>
      <c r="I1107" s="24">
        <v>200</v>
      </c>
      <c r="J1107" s="24">
        <v>15</v>
      </c>
      <c r="K1107" s="24">
        <v>0</v>
      </c>
    </row>
    <row r="1108" spans="1:11" x14ac:dyDescent="0.3">
      <c r="A1108" s="24" t="s">
        <v>2177</v>
      </c>
      <c r="B1108" s="24">
        <v>204</v>
      </c>
      <c r="C1108" s="24" t="str">
        <f t="shared" si="17"/>
        <v>snopril204</v>
      </c>
      <c r="D1108" s="24">
        <v>4023</v>
      </c>
      <c r="E1108" s="24">
        <v>2790</v>
      </c>
      <c r="F1108" s="24">
        <v>112893</v>
      </c>
      <c r="G1108" s="24">
        <v>0</v>
      </c>
      <c r="H1108" s="24">
        <v>0</v>
      </c>
      <c r="I1108" s="24">
        <v>200</v>
      </c>
      <c r="J1108" s="24">
        <v>15</v>
      </c>
      <c r="K1108" s="24">
        <v>0</v>
      </c>
    </row>
    <row r="1109" spans="1:11" x14ac:dyDescent="0.3">
      <c r="A1109" s="24" t="s">
        <v>2177</v>
      </c>
      <c r="B1109" s="24">
        <v>205</v>
      </c>
      <c r="C1109" s="24" t="str">
        <f t="shared" si="17"/>
        <v>snopril205</v>
      </c>
      <c r="D1109" s="24">
        <v>4065</v>
      </c>
      <c r="E1109" s="24">
        <v>2819</v>
      </c>
      <c r="F1109" s="24">
        <v>114726</v>
      </c>
      <c r="G1109" s="24">
        <v>0</v>
      </c>
      <c r="H1109" s="24">
        <v>0</v>
      </c>
      <c r="I1109" s="24">
        <v>200</v>
      </c>
      <c r="J1109" s="24">
        <v>15</v>
      </c>
      <c r="K1109" s="24">
        <v>0</v>
      </c>
    </row>
    <row r="1110" spans="1:11" x14ac:dyDescent="0.3">
      <c r="A1110" s="24" t="s">
        <v>2177</v>
      </c>
      <c r="B1110" s="24">
        <v>206</v>
      </c>
      <c r="C1110" s="24" t="str">
        <f t="shared" si="17"/>
        <v>snopril206</v>
      </c>
      <c r="D1110" s="24">
        <v>4108</v>
      </c>
      <c r="E1110" s="24">
        <v>2849</v>
      </c>
      <c r="F1110" s="24">
        <v>116232</v>
      </c>
      <c r="G1110" s="24">
        <v>0</v>
      </c>
      <c r="H1110" s="24">
        <v>0</v>
      </c>
      <c r="I1110" s="24">
        <v>200</v>
      </c>
      <c r="J1110" s="24">
        <v>15</v>
      </c>
      <c r="K1110" s="24">
        <v>0</v>
      </c>
    </row>
    <row r="1111" spans="1:11" x14ac:dyDescent="0.3">
      <c r="A1111" s="24" t="s">
        <v>2177</v>
      </c>
      <c r="B1111" s="24">
        <v>207</v>
      </c>
      <c r="C1111" s="24" t="str">
        <f t="shared" si="17"/>
        <v>snopril207</v>
      </c>
      <c r="D1111" s="24">
        <v>4152</v>
      </c>
      <c r="E1111" s="24">
        <v>2879</v>
      </c>
      <c r="F1111" s="24">
        <v>117758</v>
      </c>
      <c r="G1111" s="24">
        <v>0</v>
      </c>
      <c r="H1111" s="24">
        <v>0</v>
      </c>
      <c r="I1111" s="24">
        <v>200</v>
      </c>
      <c r="J1111" s="24">
        <v>15</v>
      </c>
      <c r="K1111" s="24">
        <v>0</v>
      </c>
    </row>
    <row r="1112" spans="1:11" x14ac:dyDescent="0.3">
      <c r="A1112" s="24" t="s">
        <v>2177</v>
      </c>
      <c r="B1112" s="24">
        <v>208</v>
      </c>
      <c r="C1112" s="24" t="str">
        <f t="shared" si="17"/>
        <v>snopril208</v>
      </c>
      <c r="D1112" s="24">
        <v>4195</v>
      </c>
      <c r="E1112" s="24">
        <v>2909</v>
      </c>
      <c r="F1112" s="24">
        <v>119262</v>
      </c>
      <c r="G1112" s="24">
        <v>0</v>
      </c>
      <c r="H1112" s="24">
        <v>0</v>
      </c>
      <c r="I1112" s="24">
        <v>200</v>
      </c>
      <c r="J1112" s="24">
        <v>15</v>
      </c>
      <c r="K1112" s="24">
        <v>0</v>
      </c>
    </row>
    <row r="1113" spans="1:11" x14ac:dyDescent="0.3">
      <c r="A1113" s="24" t="s">
        <v>2177</v>
      </c>
      <c r="B1113" s="24">
        <v>209</v>
      </c>
      <c r="C1113" s="24" t="str">
        <f t="shared" si="17"/>
        <v>snopril209</v>
      </c>
      <c r="D1113" s="24">
        <v>4239</v>
      </c>
      <c r="E1113" s="24">
        <v>2940</v>
      </c>
      <c r="F1113" s="24">
        <v>120868</v>
      </c>
      <c r="G1113" s="24">
        <v>0</v>
      </c>
      <c r="H1113" s="24">
        <v>0</v>
      </c>
      <c r="I1113" s="24">
        <v>200</v>
      </c>
      <c r="J1113" s="24">
        <v>15</v>
      </c>
      <c r="K1113" s="24">
        <v>0</v>
      </c>
    </row>
    <row r="1114" spans="1:11" x14ac:dyDescent="0.3">
      <c r="A1114" s="24" t="s">
        <v>2177</v>
      </c>
      <c r="B1114" s="24">
        <v>210</v>
      </c>
      <c r="C1114" s="24" t="str">
        <f t="shared" si="17"/>
        <v>snopril210</v>
      </c>
      <c r="D1114" s="24">
        <v>4284</v>
      </c>
      <c r="E1114" s="24">
        <v>2971</v>
      </c>
      <c r="F1114" s="24">
        <v>122411</v>
      </c>
      <c r="G1114" s="24">
        <v>0</v>
      </c>
      <c r="H1114" s="24">
        <v>0</v>
      </c>
      <c r="I1114" s="24">
        <v>200</v>
      </c>
      <c r="J1114" s="24">
        <v>15</v>
      </c>
      <c r="K1114" s="24">
        <v>0</v>
      </c>
    </row>
    <row r="1115" spans="1:11" x14ac:dyDescent="0.3">
      <c r="A1115" s="24" t="s">
        <v>2177</v>
      </c>
      <c r="B1115" s="24">
        <v>211</v>
      </c>
      <c r="C1115" s="24" t="str">
        <f t="shared" si="17"/>
        <v>snopril211</v>
      </c>
      <c r="D1115" s="24">
        <v>4329</v>
      </c>
      <c r="E1115" s="24">
        <v>3002</v>
      </c>
      <c r="F1115" s="24">
        <v>124015</v>
      </c>
      <c r="G1115" s="24">
        <v>0</v>
      </c>
      <c r="H1115" s="24">
        <v>0</v>
      </c>
      <c r="I1115" s="24">
        <v>200</v>
      </c>
      <c r="J1115" s="24">
        <v>15</v>
      </c>
      <c r="K1115" s="24">
        <v>0</v>
      </c>
    </row>
    <row r="1116" spans="1:11" x14ac:dyDescent="0.3">
      <c r="A1116" s="24" t="s">
        <v>2177</v>
      </c>
      <c r="B1116" s="24">
        <v>212</v>
      </c>
      <c r="C1116" s="24" t="str">
        <f t="shared" si="17"/>
        <v>snopril212</v>
      </c>
      <c r="D1116" s="24">
        <v>4374</v>
      </c>
      <c r="E1116" s="24">
        <v>3034</v>
      </c>
      <c r="F1116" s="24">
        <v>125640</v>
      </c>
      <c r="G1116" s="24">
        <v>0</v>
      </c>
      <c r="H1116" s="24">
        <v>0</v>
      </c>
      <c r="I1116" s="24">
        <v>200</v>
      </c>
      <c r="J1116" s="24">
        <v>15</v>
      </c>
      <c r="K1116" s="24">
        <v>0</v>
      </c>
    </row>
    <row r="1117" spans="1:11" x14ac:dyDescent="0.3">
      <c r="A1117" s="24" t="s">
        <v>2177</v>
      </c>
      <c r="B1117" s="24">
        <v>213</v>
      </c>
      <c r="C1117" s="24" t="str">
        <f t="shared" si="17"/>
        <v>snopril213</v>
      </c>
      <c r="D1117" s="24">
        <v>4420</v>
      </c>
      <c r="E1117" s="24">
        <v>3066</v>
      </c>
      <c r="F1117" s="24">
        <v>127286</v>
      </c>
      <c r="G1117" s="24">
        <v>0</v>
      </c>
      <c r="H1117" s="24">
        <v>0</v>
      </c>
      <c r="I1117" s="24">
        <v>200</v>
      </c>
      <c r="J1117" s="24">
        <v>15</v>
      </c>
      <c r="K1117" s="24">
        <v>0</v>
      </c>
    </row>
    <row r="1118" spans="1:11" x14ac:dyDescent="0.3">
      <c r="A1118" s="24" t="s">
        <v>2177</v>
      </c>
      <c r="B1118" s="24">
        <v>214</v>
      </c>
      <c r="C1118" s="24" t="str">
        <f t="shared" si="17"/>
        <v>snopril214</v>
      </c>
      <c r="D1118" s="24">
        <v>4467</v>
      </c>
      <c r="E1118" s="24">
        <v>3098</v>
      </c>
      <c r="F1118" s="24">
        <v>128952</v>
      </c>
      <c r="G1118" s="24">
        <v>0</v>
      </c>
      <c r="H1118" s="24">
        <v>0</v>
      </c>
      <c r="I1118" s="24">
        <v>200</v>
      </c>
      <c r="J1118" s="24">
        <v>15</v>
      </c>
      <c r="K1118" s="24">
        <v>0</v>
      </c>
    </row>
    <row r="1119" spans="1:11" x14ac:dyDescent="0.3">
      <c r="A1119" s="24" t="s">
        <v>2177</v>
      </c>
      <c r="B1119" s="24">
        <v>215</v>
      </c>
      <c r="C1119" s="24" t="str">
        <f t="shared" si="17"/>
        <v>snopril215</v>
      </c>
      <c r="D1119" s="24">
        <v>4513</v>
      </c>
      <c r="E1119" s="24">
        <v>3130</v>
      </c>
      <c r="F1119" s="24">
        <v>130595</v>
      </c>
      <c r="G1119" s="24">
        <v>0</v>
      </c>
      <c r="H1119" s="24">
        <v>0</v>
      </c>
      <c r="I1119" s="24">
        <v>200</v>
      </c>
      <c r="J1119" s="24">
        <v>15</v>
      </c>
      <c r="K1119" s="24">
        <v>0</v>
      </c>
    </row>
    <row r="1120" spans="1:11" x14ac:dyDescent="0.3">
      <c r="A1120" s="24" t="s">
        <v>2177</v>
      </c>
      <c r="B1120" s="24">
        <v>216</v>
      </c>
      <c r="C1120" s="24" t="str">
        <f t="shared" si="17"/>
        <v>snopril216</v>
      </c>
      <c r="D1120" s="24">
        <v>4561</v>
      </c>
      <c r="E1120" s="24">
        <v>3163</v>
      </c>
      <c r="F1120" s="24">
        <v>132304</v>
      </c>
      <c r="G1120" s="24">
        <v>0</v>
      </c>
      <c r="H1120" s="24">
        <v>0</v>
      </c>
      <c r="I1120" s="24">
        <v>200</v>
      </c>
      <c r="J1120" s="24">
        <v>15</v>
      </c>
      <c r="K1120" s="24">
        <v>0</v>
      </c>
    </row>
    <row r="1121" spans="1:11" x14ac:dyDescent="0.3">
      <c r="A1121" s="24" t="s">
        <v>2177</v>
      </c>
      <c r="B1121" s="24">
        <v>217</v>
      </c>
      <c r="C1121" s="24" t="str">
        <f t="shared" si="17"/>
        <v>snopril217</v>
      </c>
      <c r="D1121" s="24">
        <v>4608</v>
      </c>
      <c r="E1121" s="24">
        <v>3196</v>
      </c>
      <c r="F1121" s="24">
        <v>133896</v>
      </c>
      <c r="G1121" s="24">
        <v>0</v>
      </c>
      <c r="H1121" s="24">
        <v>0</v>
      </c>
      <c r="I1121" s="24">
        <v>200</v>
      </c>
      <c r="J1121" s="24">
        <v>15</v>
      </c>
      <c r="K1121" s="24">
        <v>0</v>
      </c>
    </row>
    <row r="1122" spans="1:11" x14ac:dyDescent="0.3">
      <c r="A1122" s="24" t="s">
        <v>2177</v>
      </c>
      <c r="B1122" s="24">
        <v>218</v>
      </c>
      <c r="C1122" s="24" t="str">
        <f t="shared" si="17"/>
        <v>snopril218</v>
      </c>
      <c r="D1122" s="24">
        <v>4657</v>
      </c>
      <c r="E1122" s="24">
        <v>3229</v>
      </c>
      <c r="F1122" s="24">
        <v>135553</v>
      </c>
      <c r="G1122" s="24">
        <v>0</v>
      </c>
      <c r="H1122" s="24">
        <v>0</v>
      </c>
      <c r="I1122" s="24">
        <v>200</v>
      </c>
      <c r="J1122" s="24">
        <v>15</v>
      </c>
      <c r="K1122" s="24">
        <v>0</v>
      </c>
    </row>
    <row r="1123" spans="1:11" x14ac:dyDescent="0.3">
      <c r="A1123" s="24" t="s">
        <v>2177</v>
      </c>
      <c r="B1123" s="24">
        <v>219</v>
      </c>
      <c r="C1123" s="24" t="str">
        <f t="shared" si="17"/>
        <v>snopril219</v>
      </c>
      <c r="D1123" s="24">
        <v>4705</v>
      </c>
      <c r="E1123" s="24">
        <v>3263</v>
      </c>
      <c r="F1123" s="24">
        <v>137183</v>
      </c>
      <c r="G1123" s="24">
        <v>0</v>
      </c>
      <c r="H1123" s="24">
        <v>0</v>
      </c>
      <c r="I1123" s="24">
        <v>200</v>
      </c>
      <c r="J1123" s="24">
        <v>15</v>
      </c>
      <c r="K1123" s="24">
        <v>0</v>
      </c>
    </row>
    <row r="1124" spans="1:11" x14ac:dyDescent="0.3">
      <c r="A1124" s="24" t="s">
        <v>2177</v>
      </c>
      <c r="B1124" s="24">
        <v>220</v>
      </c>
      <c r="C1124" s="24" t="str">
        <f t="shared" si="17"/>
        <v>snopril220</v>
      </c>
      <c r="D1124" s="24">
        <v>4755</v>
      </c>
      <c r="E1124" s="24">
        <v>3297</v>
      </c>
      <c r="F1124" s="24">
        <v>138832</v>
      </c>
      <c r="G1124" s="24">
        <v>0</v>
      </c>
      <c r="H1124" s="24">
        <v>0</v>
      </c>
      <c r="I1124" s="24">
        <v>200</v>
      </c>
      <c r="J1124" s="24">
        <v>15</v>
      </c>
      <c r="K1124" s="24">
        <v>0</v>
      </c>
    </row>
    <row r="1125" spans="1:11" x14ac:dyDescent="0.3">
      <c r="A1125" s="24" t="s">
        <v>2177</v>
      </c>
      <c r="B1125" s="24">
        <v>221</v>
      </c>
      <c r="C1125" s="24" t="str">
        <f t="shared" si="17"/>
        <v>snopril221</v>
      </c>
      <c r="D1125" s="24">
        <v>5185</v>
      </c>
      <c r="E1125" s="24">
        <v>3596</v>
      </c>
      <c r="F1125" s="24">
        <v>152906</v>
      </c>
      <c r="G1125" s="24">
        <v>0</v>
      </c>
      <c r="H1125" s="24">
        <v>0</v>
      </c>
      <c r="I1125" s="24">
        <v>200</v>
      </c>
      <c r="J1125" s="24">
        <v>15</v>
      </c>
      <c r="K1125" s="24">
        <v>0</v>
      </c>
    </row>
    <row r="1126" spans="1:11" x14ac:dyDescent="0.3">
      <c r="A1126" s="24" t="s">
        <v>2177</v>
      </c>
      <c r="B1126" s="24">
        <v>222</v>
      </c>
      <c r="C1126" s="24" t="str">
        <f t="shared" si="17"/>
        <v>snopril222</v>
      </c>
      <c r="D1126" s="24">
        <v>5239</v>
      </c>
      <c r="E1126" s="24">
        <v>3633</v>
      </c>
      <c r="F1126" s="24">
        <v>154891</v>
      </c>
      <c r="G1126" s="24">
        <v>0</v>
      </c>
      <c r="H1126" s="24">
        <v>0</v>
      </c>
      <c r="I1126" s="24">
        <v>200</v>
      </c>
      <c r="J1126" s="24">
        <v>15</v>
      </c>
      <c r="K1126" s="24">
        <v>0</v>
      </c>
    </row>
    <row r="1127" spans="1:11" x14ac:dyDescent="0.3">
      <c r="A1127" s="24" t="s">
        <v>2177</v>
      </c>
      <c r="B1127" s="24">
        <v>223</v>
      </c>
      <c r="C1127" s="24" t="str">
        <f t="shared" si="17"/>
        <v>snopril223</v>
      </c>
      <c r="D1127" s="24">
        <v>5293</v>
      </c>
      <c r="E1127" s="24">
        <v>3671</v>
      </c>
      <c r="F1127" s="24">
        <v>156815</v>
      </c>
      <c r="G1127" s="24">
        <v>0</v>
      </c>
      <c r="H1127" s="24">
        <v>0</v>
      </c>
      <c r="I1127" s="24">
        <v>200</v>
      </c>
      <c r="J1127" s="24">
        <v>15</v>
      </c>
      <c r="K1127" s="24">
        <v>0</v>
      </c>
    </row>
    <row r="1128" spans="1:11" x14ac:dyDescent="0.3">
      <c r="A1128" s="24" t="s">
        <v>2177</v>
      </c>
      <c r="B1128" s="24">
        <v>224</v>
      </c>
      <c r="C1128" s="24" t="str">
        <f t="shared" si="17"/>
        <v>snopril224</v>
      </c>
      <c r="D1128" s="24">
        <v>5349</v>
      </c>
      <c r="E1128" s="24">
        <v>3709</v>
      </c>
      <c r="F1128" s="24">
        <v>158848</v>
      </c>
      <c r="G1128" s="24">
        <v>0</v>
      </c>
      <c r="H1128" s="24">
        <v>0</v>
      </c>
      <c r="I1128" s="24">
        <v>200</v>
      </c>
      <c r="J1128" s="24">
        <v>15</v>
      </c>
      <c r="K1128" s="24">
        <v>0</v>
      </c>
    </row>
    <row r="1129" spans="1:11" x14ac:dyDescent="0.3">
      <c r="A1129" s="24" t="s">
        <v>2177</v>
      </c>
      <c r="B1129" s="24">
        <v>225</v>
      </c>
      <c r="C1129" s="24" t="str">
        <f t="shared" si="17"/>
        <v>snopril225</v>
      </c>
      <c r="D1129" s="24">
        <v>5404</v>
      </c>
      <c r="E1129" s="24">
        <v>3748</v>
      </c>
      <c r="F1129" s="24">
        <v>160907</v>
      </c>
      <c r="G1129" s="24">
        <v>0</v>
      </c>
      <c r="H1129" s="24">
        <v>0</v>
      </c>
      <c r="I1129" s="24">
        <v>200</v>
      </c>
      <c r="J1129" s="24">
        <v>15</v>
      </c>
      <c r="K1129" s="24">
        <v>0</v>
      </c>
    </row>
    <row r="1130" spans="1:11" x14ac:dyDescent="0.3">
      <c r="A1130" s="24" t="s">
        <v>2177</v>
      </c>
      <c r="B1130" s="24">
        <v>226</v>
      </c>
      <c r="C1130" s="24" t="str">
        <f t="shared" si="17"/>
        <v>snopril226</v>
      </c>
      <c r="D1130" s="24">
        <v>5460</v>
      </c>
      <c r="E1130" s="24">
        <v>3787</v>
      </c>
      <c r="F1130" s="24">
        <v>162903</v>
      </c>
      <c r="G1130" s="24">
        <v>0</v>
      </c>
      <c r="H1130" s="24">
        <v>0</v>
      </c>
      <c r="I1130" s="24">
        <v>200</v>
      </c>
      <c r="J1130" s="24">
        <v>15</v>
      </c>
      <c r="K1130" s="24">
        <v>0</v>
      </c>
    </row>
    <row r="1131" spans="1:11" x14ac:dyDescent="0.3">
      <c r="A1131" s="24" t="s">
        <v>2177</v>
      </c>
      <c r="B1131" s="24">
        <v>227</v>
      </c>
      <c r="C1131" s="24" t="str">
        <f t="shared" si="17"/>
        <v>snopril227</v>
      </c>
      <c r="D1131" s="24">
        <v>5517</v>
      </c>
      <c r="E1131" s="24">
        <v>3826</v>
      </c>
      <c r="F1131" s="24">
        <v>165013</v>
      </c>
      <c r="G1131" s="24">
        <v>0</v>
      </c>
      <c r="H1131" s="24">
        <v>0</v>
      </c>
      <c r="I1131" s="24">
        <v>200</v>
      </c>
      <c r="J1131" s="24">
        <v>15</v>
      </c>
      <c r="K1131" s="24">
        <v>0</v>
      </c>
    </row>
    <row r="1132" spans="1:11" x14ac:dyDescent="0.3">
      <c r="A1132" s="24" t="s">
        <v>2177</v>
      </c>
      <c r="B1132" s="24">
        <v>228</v>
      </c>
      <c r="C1132" s="24" t="str">
        <f t="shared" si="17"/>
        <v>snopril228</v>
      </c>
      <c r="D1132" s="24">
        <v>5575</v>
      </c>
      <c r="E1132" s="24">
        <v>3866</v>
      </c>
      <c r="F1132" s="24">
        <v>167058</v>
      </c>
      <c r="G1132" s="24">
        <v>0</v>
      </c>
      <c r="H1132" s="24">
        <v>0</v>
      </c>
      <c r="I1132" s="24">
        <v>200</v>
      </c>
      <c r="J1132" s="24">
        <v>15</v>
      </c>
      <c r="K1132" s="24">
        <v>0</v>
      </c>
    </row>
    <row r="1133" spans="1:11" x14ac:dyDescent="0.3">
      <c r="A1133" s="24" t="s">
        <v>2177</v>
      </c>
      <c r="B1133" s="24">
        <v>229</v>
      </c>
      <c r="C1133" s="24" t="str">
        <f t="shared" si="17"/>
        <v>snopril229</v>
      </c>
      <c r="D1133" s="24">
        <v>5633</v>
      </c>
      <c r="E1133" s="24">
        <v>3906</v>
      </c>
      <c r="F1133" s="24">
        <v>169219</v>
      </c>
      <c r="G1133" s="24">
        <v>0</v>
      </c>
      <c r="H1133" s="24">
        <v>0</v>
      </c>
      <c r="I1133" s="24">
        <v>200</v>
      </c>
      <c r="J1133" s="24">
        <v>15</v>
      </c>
      <c r="K1133" s="24">
        <v>0</v>
      </c>
    </row>
    <row r="1134" spans="1:11" x14ac:dyDescent="0.3">
      <c r="A1134" s="24" t="s">
        <v>2177</v>
      </c>
      <c r="B1134" s="24">
        <v>230</v>
      </c>
      <c r="C1134" s="24" t="str">
        <f t="shared" si="17"/>
        <v>snopril230</v>
      </c>
      <c r="D1134" s="24">
        <v>5691</v>
      </c>
      <c r="E1134" s="24">
        <v>3947</v>
      </c>
      <c r="F1134" s="24">
        <v>171314</v>
      </c>
      <c r="G1134" s="24">
        <v>0</v>
      </c>
      <c r="H1134" s="24">
        <v>0</v>
      </c>
      <c r="I1134" s="24">
        <v>200</v>
      </c>
      <c r="J1134" s="24">
        <v>15</v>
      </c>
      <c r="K1134" s="24">
        <v>0</v>
      </c>
    </row>
    <row r="1135" spans="1:11" x14ac:dyDescent="0.3">
      <c r="A1135" s="24" t="s">
        <v>2177</v>
      </c>
      <c r="B1135" s="24">
        <v>231</v>
      </c>
      <c r="C1135" s="24" t="str">
        <f t="shared" si="17"/>
        <v>snopril231</v>
      </c>
      <c r="D1135" s="24">
        <v>5750</v>
      </c>
      <c r="E1135" s="24">
        <v>3988</v>
      </c>
      <c r="F1135" s="24">
        <v>173528</v>
      </c>
      <c r="G1135" s="24">
        <v>0</v>
      </c>
      <c r="H1135" s="24">
        <v>0</v>
      </c>
      <c r="I1135" s="24">
        <v>200</v>
      </c>
      <c r="J1135" s="24">
        <v>15</v>
      </c>
      <c r="K1135" s="24">
        <v>0</v>
      </c>
    </row>
    <row r="1136" spans="1:11" x14ac:dyDescent="0.3">
      <c r="A1136" s="24" t="s">
        <v>2177</v>
      </c>
      <c r="B1136" s="24">
        <v>232</v>
      </c>
      <c r="C1136" s="24" t="str">
        <f t="shared" si="17"/>
        <v>snopril232</v>
      </c>
      <c r="D1136" s="24">
        <v>5810</v>
      </c>
      <c r="E1136" s="24">
        <v>4029</v>
      </c>
      <c r="F1136" s="24">
        <v>175770</v>
      </c>
      <c r="G1136" s="24">
        <v>0</v>
      </c>
      <c r="H1136" s="24">
        <v>0</v>
      </c>
      <c r="I1136" s="24">
        <v>200</v>
      </c>
      <c r="J1136" s="24">
        <v>15</v>
      </c>
      <c r="K1136" s="24">
        <v>0</v>
      </c>
    </row>
    <row r="1137" spans="1:11" x14ac:dyDescent="0.3">
      <c r="A1137" s="24" t="s">
        <v>2177</v>
      </c>
      <c r="B1137" s="24">
        <v>233</v>
      </c>
      <c r="C1137" s="24" t="str">
        <f t="shared" si="17"/>
        <v>snopril233</v>
      </c>
      <c r="D1137" s="24">
        <v>5870</v>
      </c>
      <c r="E1137" s="24">
        <v>4071</v>
      </c>
      <c r="F1137" s="24">
        <v>177943</v>
      </c>
      <c r="G1137" s="24">
        <v>0</v>
      </c>
      <c r="H1137" s="24">
        <v>0</v>
      </c>
      <c r="I1137" s="24">
        <v>200</v>
      </c>
      <c r="J1137" s="24">
        <v>15</v>
      </c>
      <c r="K1137" s="24">
        <v>0</v>
      </c>
    </row>
    <row r="1138" spans="1:11" x14ac:dyDescent="0.3">
      <c r="A1138" s="24" t="s">
        <v>2177</v>
      </c>
      <c r="B1138" s="24">
        <v>234</v>
      </c>
      <c r="C1138" s="24" t="str">
        <f t="shared" si="17"/>
        <v>snopril234</v>
      </c>
      <c r="D1138" s="24">
        <v>5931</v>
      </c>
      <c r="E1138" s="24">
        <v>4113</v>
      </c>
      <c r="F1138" s="24">
        <v>180240</v>
      </c>
      <c r="G1138" s="24">
        <v>0</v>
      </c>
      <c r="H1138" s="24">
        <v>0</v>
      </c>
      <c r="I1138" s="24">
        <v>200</v>
      </c>
      <c r="J1138" s="24">
        <v>15</v>
      </c>
      <c r="K1138" s="24">
        <v>0</v>
      </c>
    </row>
    <row r="1139" spans="1:11" x14ac:dyDescent="0.3">
      <c r="A1139" s="24" t="s">
        <v>2177</v>
      </c>
      <c r="B1139" s="24">
        <v>235</v>
      </c>
      <c r="C1139" s="24" t="str">
        <f t="shared" si="17"/>
        <v>snopril235</v>
      </c>
      <c r="D1139" s="24">
        <v>5992</v>
      </c>
      <c r="E1139" s="24">
        <v>4156</v>
      </c>
      <c r="F1139" s="24">
        <v>182465</v>
      </c>
      <c r="G1139" s="24">
        <v>0</v>
      </c>
      <c r="H1139" s="24">
        <v>0</v>
      </c>
      <c r="I1139" s="24">
        <v>200</v>
      </c>
      <c r="J1139" s="24">
        <v>15</v>
      </c>
      <c r="K1139" s="24">
        <v>0</v>
      </c>
    </row>
    <row r="1140" spans="1:11" x14ac:dyDescent="0.3">
      <c r="A1140" s="24" t="s">
        <v>2177</v>
      </c>
      <c r="B1140" s="24">
        <v>236</v>
      </c>
      <c r="C1140" s="24" t="str">
        <f t="shared" si="17"/>
        <v>snopril236</v>
      </c>
      <c r="D1140" s="24">
        <v>6054</v>
      </c>
      <c r="E1140" s="24">
        <v>4199</v>
      </c>
      <c r="F1140" s="24">
        <v>184818</v>
      </c>
      <c r="G1140" s="24">
        <v>0</v>
      </c>
      <c r="H1140" s="24">
        <v>0</v>
      </c>
      <c r="I1140" s="24">
        <v>200</v>
      </c>
      <c r="J1140" s="24">
        <v>15</v>
      </c>
      <c r="K1140" s="24">
        <v>0</v>
      </c>
    </row>
    <row r="1141" spans="1:11" x14ac:dyDescent="0.3">
      <c r="A1141" s="24" t="s">
        <v>2177</v>
      </c>
      <c r="B1141" s="24">
        <v>237</v>
      </c>
      <c r="C1141" s="24" t="str">
        <f t="shared" si="17"/>
        <v>snopril237</v>
      </c>
      <c r="D1141" s="24">
        <v>6117</v>
      </c>
      <c r="E1141" s="24">
        <v>4242</v>
      </c>
      <c r="F1141" s="24">
        <v>187099</v>
      </c>
      <c r="G1141" s="24">
        <v>0</v>
      </c>
      <c r="H1141" s="24">
        <v>0</v>
      </c>
      <c r="I1141" s="24">
        <v>200</v>
      </c>
      <c r="J1141" s="24">
        <v>15</v>
      </c>
      <c r="K1141" s="24">
        <v>0</v>
      </c>
    </row>
    <row r="1142" spans="1:11" x14ac:dyDescent="0.3">
      <c r="A1142" s="24" t="s">
        <v>2177</v>
      </c>
      <c r="B1142" s="24">
        <v>238</v>
      </c>
      <c r="C1142" s="24" t="str">
        <f t="shared" si="17"/>
        <v>snopril238</v>
      </c>
      <c r="D1142" s="24">
        <v>6180</v>
      </c>
      <c r="E1142" s="24">
        <v>4286</v>
      </c>
      <c r="F1142" s="24">
        <v>189509</v>
      </c>
      <c r="G1142" s="24">
        <v>0</v>
      </c>
      <c r="H1142" s="24">
        <v>0</v>
      </c>
      <c r="I1142" s="24">
        <v>200</v>
      </c>
      <c r="J1142" s="24">
        <v>15</v>
      </c>
      <c r="K1142" s="24">
        <v>0</v>
      </c>
    </row>
    <row r="1143" spans="1:11" x14ac:dyDescent="0.3">
      <c r="A1143" s="24" t="s">
        <v>2177</v>
      </c>
      <c r="B1143" s="24">
        <v>239</v>
      </c>
      <c r="C1143" s="24" t="str">
        <f t="shared" si="17"/>
        <v>snopril239</v>
      </c>
      <c r="D1143" s="24">
        <v>6244</v>
      </c>
      <c r="E1143" s="24">
        <v>4330</v>
      </c>
      <c r="F1143" s="24">
        <v>191845</v>
      </c>
      <c r="G1143" s="24">
        <v>0</v>
      </c>
      <c r="H1143" s="24">
        <v>0</v>
      </c>
      <c r="I1143" s="24">
        <v>200</v>
      </c>
      <c r="J1143" s="24">
        <v>15</v>
      </c>
      <c r="K1143" s="24">
        <v>0</v>
      </c>
    </row>
    <row r="1144" spans="1:11" x14ac:dyDescent="0.3">
      <c r="A1144" s="24" t="s">
        <v>2177</v>
      </c>
      <c r="B1144" s="24">
        <v>240</v>
      </c>
      <c r="C1144" s="24" t="str">
        <f t="shared" si="17"/>
        <v>snopril240</v>
      </c>
      <c r="D1144" s="24">
        <v>6309</v>
      </c>
      <c r="E1144" s="24">
        <v>4375</v>
      </c>
      <c r="F1144" s="24">
        <v>194314</v>
      </c>
      <c r="G1144" s="24">
        <v>0</v>
      </c>
      <c r="H1144" s="24">
        <v>0</v>
      </c>
      <c r="I1144" s="24">
        <v>200</v>
      </c>
      <c r="J1144" s="24">
        <v>15</v>
      </c>
      <c r="K1144" s="24">
        <v>0</v>
      </c>
    </row>
    <row r="1145" spans="1:11" x14ac:dyDescent="0.3">
      <c r="A1145" s="24" t="s">
        <v>2177</v>
      </c>
      <c r="B1145" s="24">
        <v>241</v>
      </c>
      <c r="C1145" s="24" t="str">
        <f t="shared" si="17"/>
        <v>snopril241</v>
      </c>
      <c r="D1145" s="24">
        <v>6878</v>
      </c>
      <c r="E1145" s="24">
        <v>4770</v>
      </c>
      <c r="F1145" s="24">
        <v>214550</v>
      </c>
      <c r="G1145" s="24">
        <v>0</v>
      </c>
      <c r="H1145" s="24">
        <v>0</v>
      </c>
      <c r="I1145" s="24">
        <v>200</v>
      </c>
      <c r="J1145" s="24">
        <v>15</v>
      </c>
      <c r="K1145" s="24">
        <v>0</v>
      </c>
    </row>
    <row r="1146" spans="1:11" x14ac:dyDescent="0.3">
      <c r="A1146" s="24" t="s">
        <v>2177</v>
      </c>
      <c r="B1146" s="24">
        <v>242</v>
      </c>
      <c r="C1146" s="24" t="str">
        <f t="shared" si="17"/>
        <v>snopril242</v>
      </c>
      <c r="D1146" s="24">
        <v>6949</v>
      </c>
      <c r="E1146" s="24">
        <v>4820</v>
      </c>
      <c r="F1146" s="24">
        <v>217305</v>
      </c>
      <c r="G1146" s="24">
        <v>0</v>
      </c>
      <c r="H1146" s="24">
        <v>0</v>
      </c>
      <c r="I1146" s="24">
        <v>200</v>
      </c>
      <c r="J1146" s="24">
        <v>15</v>
      </c>
      <c r="K1146" s="24">
        <v>0</v>
      </c>
    </row>
    <row r="1147" spans="1:11" x14ac:dyDescent="0.3">
      <c r="A1147" s="24" t="s">
        <v>2177</v>
      </c>
      <c r="B1147" s="24">
        <v>243</v>
      </c>
      <c r="C1147" s="24" t="str">
        <f t="shared" si="17"/>
        <v>snopril243</v>
      </c>
      <c r="D1147" s="24">
        <v>7021</v>
      </c>
      <c r="E1147" s="24">
        <v>4869</v>
      </c>
      <c r="F1147" s="24">
        <v>220380</v>
      </c>
      <c r="G1147" s="24">
        <v>0</v>
      </c>
      <c r="H1147" s="24">
        <v>0</v>
      </c>
      <c r="I1147" s="24">
        <v>200</v>
      </c>
      <c r="J1147" s="24">
        <v>15</v>
      </c>
      <c r="K1147" s="24">
        <v>0</v>
      </c>
    </row>
    <row r="1148" spans="1:11" x14ac:dyDescent="0.3">
      <c r="A1148" s="24" t="s">
        <v>2177</v>
      </c>
      <c r="B1148" s="24">
        <v>244</v>
      </c>
      <c r="C1148" s="24" t="str">
        <f t="shared" si="17"/>
        <v>snopril244</v>
      </c>
      <c r="D1148" s="24">
        <v>7093</v>
      </c>
      <c r="E1148" s="24">
        <v>4919</v>
      </c>
      <c r="F1148" s="24">
        <v>223206</v>
      </c>
      <c r="G1148" s="24">
        <v>0</v>
      </c>
      <c r="H1148" s="24">
        <v>0</v>
      </c>
      <c r="I1148" s="24">
        <v>200</v>
      </c>
      <c r="J1148" s="24">
        <v>15</v>
      </c>
      <c r="K1148" s="24">
        <v>0</v>
      </c>
    </row>
    <row r="1149" spans="1:11" x14ac:dyDescent="0.3">
      <c r="A1149" s="24" t="s">
        <v>2177</v>
      </c>
      <c r="B1149" s="24">
        <v>245</v>
      </c>
      <c r="C1149" s="24" t="str">
        <f t="shared" si="17"/>
        <v>snopril245</v>
      </c>
      <c r="D1149" s="24">
        <v>7166</v>
      </c>
      <c r="E1149" s="24">
        <v>4970</v>
      </c>
      <c r="F1149" s="24">
        <v>226326</v>
      </c>
      <c r="G1149" s="24">
        <v>0</v>
      </c>
      <c r="H1149" s="24">
        <v>0</v>
      </c>
      <c r="I1149" s="24">
        <v>200</v>
      </c>
      <c r="J1149" s="24">
        <v>15</v>
      </c>
      <c r="K1149" s="24">
        <v>0</v>
      </c>
    </row>
    <row r="1150" spans="1:11" x14ac:dyDescent="0.3">
      <c r="A1150" s="24" t="s">
        <v>2177</v>
      </c>
      <c r="B1150" s="24">
        <v>246</v>
      </c>
      <c r="C1150" s="24" t="str">
        <f t="shared" si="17"/>
        <v>snopril246</v>
      </c>
      <c r="D1150" s="24">
        <v>7240</v>
      </c>
      <c r="E1150" s="24">
        <v>5021</v>
      </c>
      <c r="F1150" s="24">
        <v>228858</v>
      </c>
      <c r="G1150" s="24">
        <v>0</v>
      </c>
      <c r="H1150" s="24">
        <v>0</v>
      </c>
      <c r="I1150" s="24">
        <v>200</v>
      </c>
      <c r="J1150" s="24">
        <v>15</v>
      </c>
      <c r="K1150" s="24">
        <v>0</v>
      </c>
    </row>
    <row r="1151" spans="1:11" x14ac:dyDescent="0.3">
      <c r="A1151" s="24" t="s">
        <v>2177</v>
      </c>
      <c r="B1151" s="24">
        <v>247</v>
      </c>
      <c r="C1151" s="24" t="str">
        <f t="shared" si="17"/>
        <v>snopril247</v>
      </c>
      <c r="D1151" s="24">
        <v>7315</v>
      </c>
      <c r="E1151" s="24">
        <v>5073</v>
      </c>
      <c r="F1151" s="24">
        <v>232055</v>
      </c>
      <c r="G1151" s="24">
        <v>0</v>
      </c>
      <c r="H1151" s="24">
        <v>0</v>
      </c>
      <c r="I1151" s="24">
        <v>200</v>
      </c>
      <c r="J1151" s="24">
        <v>15</v>
      </c>
      <c r="K1151" s="24">
        <v>0</v>
      </c>
    </row>
    <row r="1152" spans="1:11" x14ac:dyDescent="0.3">
      <c r="A1152" s="24" t="s">
        <v>2177</v>
      </c>
      <c r="B1152" s="24">
        <v>248</v>
      </c>
      <c r="C1152" s="24" t="str">
        <f t="shared" si="17"/>
        <v>snopril248</v>
      </c>
      <c r="D1152" s="24">
        <v>7390</v>
      </c>
      <c r="E1152" s="24">
        <v>5125</v>
      </c>
      <c r="F1152" s="24">
        <v>234648</v>
      </c>
      <c r="G1152" s="24">
        <v>0</v>
      </c>
      <c r="H1152" s="24">
        <v>0</v>
      </c>
      <c r="I1152" s="24">
        <v>200</v>
      </c>
      <c r="J1152" s="24">
        <v>15</v>
      </c>
      <c r="K1152" s="24">
        <v>0</v>
      </c>
    </row>
    <row r="1153" spans="1:11" x14ac:dyDescent="0.3">
      <c r="A1153" s="24" t="s">
        <v>2177</v>
      </c>
      <c r="B1153" s="24">
        <v>249</v>
      </c>
      <c r="C1153" s="24" t="str">
        <f t="shared" si="17"/>
        <v>snopril249</v>
      </c>
      <c r="D1153" s="24">
        <v>7466</v>
      </c>
      <c r="E1153" s="24">
        <v>5178</v>
      </c>
      <c r="F1153" s="24">
        <v>237924</v>
      </c>
      <c r="G1153" s="24">
        <v>0</v>
      </c>
      <c r="H1153" s="24">
        <v>0</v>
      </c>
      <c r="I1153" s="24">
        <v>200</v>
      </c>
      <c r="J1153" s="24">
        <v>15</v>
      </c>
      <c r="K1153" s="24">
        <v>0</v>
      </c>
    </row>
    <row r="1154" spans="1:11" x14ac:dyDescent="0.3">
      <c r="A1154" s="24" t="s">
        <v>2177</v>
      </c>
      <c r="B1154" s="24">
        <v>250</v>
      </c>
      <c r="C1154" s="24" t="str">
        <f t="shared" si="17"/>
        <v>snopril250</v>
      </c>
      <c r="D1154" s="24">
        <v>7542</v>
      </c>
      <c r="E1154" s="24">
        <v>5231</v>
      </c>
      <c r="F1154" s="24">
        <v>240580</v>
      </c>
      <c r="G1154" s="24">
        <v>0</v>
      </c>
      <c r="H1154" s="24">
        <v>0</v>
      </c>
      <c r="I1154" s="24">
        <v>200</v>
      </c>
      <c r="J1154" s="24">
        <v>15</v>
      </c>
      <c r="K1154" s="24">
        <v>0</v>
      </c>
    </row>
    <row r="1155" spans="1:11" x14ac:dyDescent="0.3">
      <c r="A1155" s="24" t="s">
        <v>2177</v>
      </c>
      <c r="B1155" s="24">
        <v>251</v>
      </c>
      <c r="C1155" s="24" t="str">
        <f t="shared" si="17"/>
        <v>snopril251</v>
      </c>
      <c r="D1155" s="24">
        <v>7620</v>
      </c>
      <c r="E1155" s="24">
        <v>5285</v>
      </c>
      <c r="F1155" s="24">
        <v>243936</v>
      </c>
      <c r="G1155" s="24">
        <v>0</v>
      </c>
      <c r="H1155" s="24">
        <v>0</v>
      </c>
      <c r="I1155" s="24">
        <v>200</v>
      </c>
      <c r="J1155" s="24">
        <v>15</v>
      </c>
      <c r="K1155" s="24">
        <v>0</v>
      </c>
    </row>
    <row r="1156" spans="1:11" x14ac:dyDescent="0.3">
      <c r="A1156" s="24" t="s">
        <v>2177</v>
      </c>
      <c r="B1156" s="24">
        <v>252</v>
      </c>
      <c r="C1156" s="24" t="str">
        <f t="shared" si="17"/>
        <v>snopril252</v>
      </c>
      <c r="D1156" s="24">
        <v>7698</v>
      </c>
      <c r="E1156" s="24">
        <v>5339</v>
      </c>
      <c r="F1156" s="24">
        <v>246656</v>
      </c>
      <c r="G1156" s="24">
        <v>0</v>
      </c>
      <c r="H1156" s="24">
        <v>0</v>
      </c>
      <c r="I1156" s="24">
        <v>200</v>
      </c>
      <c r="J1156" s="24">
        <v>15</v>
      </c>
      <c r="K1156" s="24">
        <v>0</v>
      </c>
    </row>
    <row r="1157" spans="1:11" x14ac:dyDescent="0.3">
      <c r="A1157" s="24" t="s">
        <v>2177</v>
      </c>
      <c r="B1157" s="24">
        <v>253</v>
      </c>
      <c r="C1157" s="24" t="str">
        <f t="shared" si="17"/>
        <v>snopril253</v>
      </c>
      <c r="D1157" s="24">
        <v>7777</v>
      </c>
      <c r="E1157" s="24">
        <v>5394</v>
      </c>
      <c r="F1157" s="24">
        <v>250094</v>
      </c>
      <c r="G1157" s="24">
        <v>0</v>
      </c>
      <c r="H1157" s="24">
        <v>0</v>
      </c>
      <c r="I1157" s="24">
        <v>200</v>
      </c>
      <c r="J1157" s="24">
        <v>15</v>
      </c>
      <c r="K1157" s="24">
        <v>0</v>
      </c>
    </row>
    <row r="1158" spans="1:11" x14ac:dyDescent="0.3">
      <c r="A1158" s="24" t="s">
        <v>2177</v>
      </c>
      <c r="B1158" s="24">
        <v>254</v>
      </c>
      <c r="C1158" s="24" t="str">
        <f t="shared" ref="C1158:C1221" si="18">A1158&amp;B1158</f>
        <v>snopril254</v>
      </c>
      <c r="D1158" s="24">
        <v>7857</v>
      </c>
      <c r="E1158" s="24">
        <v>5449</v>
      </c>
      <c r="F1158" s="24">
        <v>252881</v>
      </c>
      <c r="G1158" s="24">
        <v>0</v>
      </c>
      <c r="H1158" s="24">
        <v>0</v>
      </c>
      <c r="I1158" s="24">
        <v>200</v>
      </c>
      <c r="J1158" s="24">
        <v>15</v>
      </c>
      <c r="K1158" s="24">
        <v>0</v>
      </c>
    </row>
    <row r="1159" spans="1:11" x14ac:dyDescent="0.3">
      <c r="A1159" s="24" t="s">
        <v>2177</v>
      </c>
      <c r="B1159" s="24">
        <v>255</v>
      </c>
      <c r="C1159" s="24" t="str">
        <f t="shared" si="18"/>
        <v>snopril255</v>
      </c>
      <c r="D1159" s="24">
        <v>7937</v>
      </c>
      <c r="E1159" s="24">
        <v>5505</v>
      </c>
      <c r="F1159" s="24">
        <v>256167</v>
      </c>
      <c r="G1159" s="24">
        <v>0</v>
      </c>
      <c r="H1159" s="24">
        <v>0</v>
      </c>
      <c r="I1159" s="24">
        <v>200</v>
      </c>
      <c r="J1159" s="24">
        <v>15</v>
      </c>
      <c r="K1159" s="24">
        <v>0</v>
      </c>
    </row>
    <row r="1160" spans="1:11" x14ac:dyDescent="0.3">
      <c r="A1160" s="24" t="s">
        <v>2177</v>
      </c>
      <c r="B1160" s="24">
        <v>256</v>
      </c>
      <c r="C1160" s="24" t="str">
        <f t="shared" si="18"/>
        <v>snopril256</v>
      </c>
      <c r="D1160" s="24">
        <v>8018</v>
      </c>
      <c r="E1160" s="24">
        <v>5561</v>
      </c>
      <c r="F1160" s="24">
        <v>259019</v>
      </c>
      <c r="G1160" s="24">
        <v>0</v>
      </c>
      <c r="H1160" s="24">
        <v>0</v>
      </c>
      <c r="I1160" s="24">
        <v>200</v>
      </c>
      <c r="J1160" s="24">
        <v>15</v>
      </c>
      <c r="K1160" s="24">
        <v>0</v>
      </c>
    </row>
    <row r="1161" spans="1:11" x14ac:dyDescent="0.3">
      <c r="A1161" s="24" t="s">
        <v>2177</v>
      </c>
      <c r="B1161" s="24">
        <v>257</v>
      </c>
      <c r="C1161" s="24" t="str">
        <f t="shared" si="18"/>
        <v>snopril257</v>
      </c>
      <c r="D1161" s="24">
        <v>8100</v>
      </c>
      <c r="E1161" s="24">
        <v>5618</v>
      </c>
      <c r="F1161" s="24">
        <v>262623</v>
      </c>
      <c r="G1161" s="24">
        <v>0</v>
      </c>
      <c r="H1161" s="24">
        <v>0</v>
      </c>
      <c r="I1161" s="24">
        <v>200</v>
      </c>
      <c r="J1161" s="24">
        <v>15</v>
      </c>
      <c r="K1161" s="24">
        <v>0</v>
      </c>
    </row>
    <row r="1162" spans="1:11" x14ac:dyDescent="0.3">
      <c r="A1162" s="24" t="s">
        <v>2177</v>
      </c>
      <c r="B1162" s="24">
        <v>258</v>
      </c>
      <c r="C1162" s="24" t="str">
        <f t="shared" si="18"/>
        <v>snopril258</v>
      </c>
      <c r="D1162" s="24">
        <v>8183</v>
      </c>
      <c r="E1162" s="24">
        <v>5675</v>
      </c>
      <c r="F1162" s="24">
        <v>265543</v>
      </c>
      <c r="G1162" s="24">
        <v>0</v>
      </c>
      <c r="H1162" s="24">
        <v>0</v>
      </c>
      <c r="I1162" s="24">
        <v>200</v>
      </c>
      <c r="J1162" s="24">
        <v>15</v>
      </c>
      <c r="K1162" s="24">
        <v>0</v>
      </c>
    </row>
    <row r="1163" spans="1:11" x14ac:dyDescent="0.3">
      <c r="A1163" s="24" t="s">
        <v>2177</v>
      </c>
      <c r="B1163" s="24">
        <v>259</v>
      </c>
      <c r="C1163" s="24" t="str">
        <f t="shared" si="18"/>
        <v>snopril259</v>
      </c>
      <c r="D1163" s="24">
        <v>8267</v>
      </c>
      <c r="E1163" s="24">
        <v>5733</v>
      </c>
      <c r="F1163" s="24">
        <v>269236</v>
      </c>
      <c r="G1163" s="24">
        <v>0</v>
      </c>
      <c r="H1163" s="24">
        <v>0</v>
      </c>
      <c r="I1163" s="24">
        <v>200</v>
      </c>
      <c r="J1163" s="24">
        <v>15</v>
      </c>
      <c r="K1163" s="24">
        <v>0</v>
      </c>
    </row>
    <row r="1164" spans="1:11" x14ac:dyDescent="0.3">
      <c r="A1164" s="24" t="s">
        <v>2177</v>
      </c>
      <c r="B1164" s="24">
        <v>260</v>
      </c>
      <c r="C1164" s="24" t="str">
        <f t="shared" si="18"/>
        <v>snopril260</v>
      </c>
      <c r="D1164" s="24">
        <v>8351</v>
      </c>
      <c r="E1164" s="24">
        <v>5792</v>
      </c>
      <c r="F1164" s="24">
        <v>272226</v>
      </c>
      <c r="G1164" s="24">
        <v>0</v>
      </c>
      <c r="H1164" s="24">
        <v>0</v>
      </c>
      <c r="I1164" s="24">
        <v>200</v>
      </c>
      <c r="J1164" s="24">
        <v>15</v>
      </c>
      <c r="K1164" s="24">
        <v>0</v>
      </c>
    </row>
    <row r="1165" spans="1:11" x14ac:dyDescent="0.3">
      <c r="A1165" s="24" t="s">
        <v>2177</v>
      </c>
      <c r="B1165" s="24">
        <v>261</v>
      </c>
      <c r="C1165" s="24" t="str">
        <f t="shared" si="18"/>
        <v>snopril261</v>
      </c>
      <c r="D1165" s="24">
        <v>9105</v>
      </c>
      <c r="E1165" s="24">
        <v>6314</v>
      </c>
      <c r="F1165" s="24">
        <v>300713</v>
      </c>
      <c r="G1165" s="24">
        <v>0</v>
      </c>
      <c r="H1165" s="24">
        <v>0</v>
      </c>
      <c r="I1165" s="24">
        <v>200</v>
      </c>
      <c r="J1165" s="24">
        <v>15</v>
      </c>
      <c r="K1165" s="24">
        <v>0</v>
      </c>
    </row>
    <row r="1166" spans="1:11" x14ac:dyDescent="0.3">
      <c r="A1166" s="24" t="s">
        <v>2177</v>
      </c>
      <c r="B1166" s="24">
        <v>262</v>
      </c>
      <c r="C1166" s="24" t="str">
        <f t="shared" si="18"/>
        <v>snopril262</v>
      </c>
      <c r="D1166" s="24">
        <v>9197</v>
      </c>
      <c r="E1166" s="24">
        <v>6379</v>
      </c>
      <c r="F1166" s="24">
        <v>304050</v>
      </c>
      <c r="G1166" s="24">
        <v>0</v>
      </c>
      <c r="H1166" s="24">
        <v>0</v>
      </c>
      <c r="I1166" s="24">
        <v>200</v>
      </c>
      <c r="J1166" s="24">
        <v>15</v>
      </c>
      <c r="K1166" s="24">
        <v>0</v>
      </c>
    </row>
    <row r="1167" spans="1:11" x14ac:dyDescent="0.3">
      <c r="A1167" s="24" t="s">
        <v>2177</v>
      </c>
      <c r="B1167" s="24">
        <v>263</v>
      </c>
      <c r="C1167" s="24" t="str">
        <f t="shared" si="18"/>
        <v>snopril263</v>
      </c>
      <c r="D1167" s="24">
        <v>9291</v>
      </c>
      <c r="E1167" s="24">
        <v>6444</v>
      </c>
      <c r="F1167" s="24">
        <v>309108</v>
      </c>
      <c r="G1167" s="24">
        <v>0</v>
      </c>
      <c r="H1167" s="24">
        <v>0</v>
      </c>
      <c r="I1167" s="24">
        <v>200</v>
      </c>
      <c r="J1167" s="24">
        <v>15</v>
      </c>
      <c r="K1167" s="24">
        <v>0</v>
      </c>
    </row>
    <row r="1168" spans="1:11" x14ac:dyDescent="0.3">
      <c r="A1168" s="24" t="s">
        <v>2177</v>
      </c>
      <c r="B1168" s="24">
        <v>264</v>
      </c>
      <c r="C1168" s="24" t="str">
        <f t="shared" si="18"/>
        <v>snopril264</v>
      </c>
      <c r="D1168" s="24">
        <v>9386</v>
      </c>
      <c r="E1168" s="24">
        <v>6509</v>
      </c>
      <c r="F1168" s="24">
        <v>312535</v>
      </c>
      <c r="G1168" s="24">
        <v>0</v>
      </c>
      <c r="H1168" s="24">
        <v>0</v>
      </c>
      <c r="I1168" s="24">
        <v>200</v>
      </c>
      <c r="J1168" s="24">
        <v>15</v>
      </c>
      <c r="K1168" s="24">
        <v>0</v>
      </c>
    </row>
    <row r="1169" spans="1:11" x14ac:dyDescent="0.3">
      <c r="A1169" s="24" t="s">
        <v>2177</v>
      </c>
      <c r="B1169" s="24">
        <v>265</v>
      </c>
      <c r="C1169" s="24" t="str">
        <f t="shared" si="18"/>
        <v>snopril265</v>
      </c>
      <c r="D1169" s="24">
        <v>9481</v>
      </c>
      <c r="E1169" s="24">
        <v>6576</v>
      </c>
      <c r="F1169" s="24">
        <v>316864</v>
      </c>
      <c r="G1169" s="24">
        <v>0</v>
      </c>
      <c r="H1169" s="24">
        <v>0</v>
      </c>
      <c r="I1169" s="24">
        <v>200</v>
      </c>
      <c r="J1169" s="24">
        <v>15</v>
      </c>
      <c r="K1169" s="24">
        <v>0</v>
      </c>
    </row>
    <row r="1170" spans="1:11" x14ac:dyDescent="0.3">
      <c r="A1170" s="24" t="s">
        <v>2177</v>
      </c>
      <c r="B1170" s="24">
        <v>266</v>
      </c>
      <c r="C1170" s="24" t="str">
        <f t="shared" si="18"/>
        <v>snopril266</v>
      </c>
      <c r="D1170" s="24">
        <v>9578</v>
      </c>
      <c r="E1170" s="24">
        <v>6643</v>
      </c>
      <c r="F1170" s="24">
        <v>320373</v>
      </c>
      <c r="G1170" s="24">
        <v>0</v>
      </c>
      <c r="H1170" s="24">
        <v>0</v>
      </c>
      <c r="I1170" s="24">
        <v>200</v>
      </c>
      <c r="J1170" s="24">
        <v>15</v>
      </c>
      <c r="K1170" s="24">
        <v>0</v>
      </c>
    </row>
    <row r="1171" spans="1:11" x14ac:dyDescent="0.3">
      <c r="A1171" s="24" t="s">
        <v>2177</v>
      </c>
      <c r="B1171" s="24">
        <v>267</v>
      </c>
      <c r="C1171" s="24" t="str">
        <f t="shared" si="18"/>
        <v>snopril267</v>
      </c>
      <c r="D1171" s="24">
        <v>9675</v>
      </c>
      <c r="E1171" s="24">
        <v>6710</v>
      </c>
      <c r="F1171" s="24">
        <v>324807</v>
      </c>
      <c r="G1171" s="24">
        <v>0</v>
      </c>
      <c r="H1171" s="24">
        <v>0</v>
      </c>
      <c r="I1171" s="24">
        <v>200</v>
      </c>
      <c r="J1171" s="24">
        <v>15</v>
      </c>
      <c r="K1171" s="24">
        <v>0</v>
      </c>
    </row>
    <row r="1172" spans="1:11" x14ac:dyDescent="0.3">
      <c r="A1172" s="24" t="s">
        <v>2177</v>
      </c>
      <c r="B1172" s="24">
        <v>268</v>
      </c>
      <c r="C1172" s="24" t="str">
        <f t="shared" si="18"/>
        <v>snopril268</v>
      </c>
      <c r="D1172" s="24">
        <v>9774</v>
      </c>
      <c r="E1172" s="24">
        <v>6778</v>
      </c>
      <c r="F1172" s="24">
        <v>328401</v>
      </c>
      <c r="G1172" s="24">
        <v>0</v>
      </c>
      <c r="H1172" s="24">
        <v>0</v>
      </c>
      <c r="I1172" s="24">
        <v>200</v>
      </c>
      <c r="J1172" s="24">
        <v>15</v>
      </c>
      <c r="K1172" s="24">
        <v>0</v>
      </c>
    </row>
    <row r="1173" spans="1:11" x14ac:dyDescent="0.3">
      <c r="A1173" s="24" t="s">
        <v>2177</v>
      </c>
      <c r="B1173" s="24">
        <v>269</v>
      </c>
      <c r="C1173" s="24" t="str">
        <f t="shared" si="18"/>
        <v>snopril269</v>
      </c>
      <c r="D1173" s="24">
        <v>9873</v>
      </c>
      <c r="E1173" s="24">
        <v>6847</v>
      </c>
      <c r="F1173" s="24">
        <v>332942</v>
      </c>
      <c r="G1173" s="24">
        <v>0</v>
      </c>
      <c r="H1173" s="24">
        <v>0</v>
      </c>
      <c r="I1173" s="24">
        <v>200</v>
      </c>
      <c r="J1173" s="24">
        <v>15</v>
      </c>
      <c r="K1173" s="24">
        <v>0</v>
      </c>
    </row>
    <row r="1174" spans="1:11" x14ac:dyDescent="0.3">
      <c r="A1174" s="24" t="s">
        <v>2177</v>
      </c>
      <c r="B1174" s="24">
        <v>270</v>
      </c>
      <c r="C1174" s="24" t="str">
        <f t="shared" si="18"/>
        <v>snopril270</v>
      </c>
      <c r="D1174" s="24">
        <v>9973</v>
      </c>
      <c r="E1174" s="24">
        <v>6917</v>
      </c>
      <c r="F1174" s="24">
        <v>336621</v>
      </c>
      <c r="G1174" s="24">
        <v>0</v>
      </c>
      <c r="H1174" s="24">
        <v>0</v>
      </c>
      <c r="I1174" s="24">
        <v>200</v>
      </c>
      <c r="J1174" s="24">
        <v>15</v>
      </c>
      <c r="K1174" s="24">
        <v>0</v>
      </c>
    </row>
    <row r="1175" spans="1:11" x14ac:dyDescent="0.3">
      <c r="A1175" s="24" t="s">
        <v>2177</v>
      </c>
      <c r="B1175" s="24">
        <v>271</v>
      </c>
      <c r="C1175" s="24" t="str">
        <f t="shared" si="18"/>
        <v>snopril271</v>
      </c>
      <c r="D1175" s="24">
        <v>10075</v>
      </c>
      <c r="E1175" s="24">
        <v>6987</v>
      </c>
      <c r="F1175" s="24">
        <v>340961</v>
      </c>
      <c r="G1175" s="24">
        <v>0</v>
      </c>
      <c r="H1175" s="24">
        <v>0</v>
      </c>
      <c r="I1175" s="24">
        <v>200</v>
      </c>
      <c r="J1175" s="24">
        <v>15</v>
      </c>
      <c r="K1175" s="24">
        <v>0</v>
      </c>
    </row>
    <row r="1176" spans="1:11" x14ac:dyDescent="0.3">
      <c r="A1176" s="24" t="s">
        <v>2177</v>
      </c>
      <c r="B1176" s="24">
        <v>272</v>
      </c>
      <c r="C1176" s="24" t="str">
        <f t="shared" si="18"/>
        <v>snopril272</v>
      </c>
      <c r="D1176" s="24">
        <v>10177</v>
      </c>
      <c r="E1176" s="24">
        <v>7058</v>
      </c>
      <c r="F1176" s="24">
        <v>344725</v>
      </c>
      <c r="G1176" s="24">
        <v>0</v>
      </c>
      <c r="H1176" s="24">
        <v>0</v>
      </c>
      <c r="I1176" s="24">
        <v>200</v>
      </c>
      <c r="J1176" s="24">
        <v>15</v>
      </c>
      <c r="K1176" s="24">
        <v>0</v>
      </c>
    </row>
    <row r="1177" spans="1:11" x14ac:dyDescent="0.3">
      <c r="A1177" s="24" t="s">
        <v>2177</v>
      </c>
      <c r="B1177" s="24">
        <v>273</v>
      </c>
      <c r="C1177" s="24" t="str">
        <f t="shared" si="18"/>
        <v>snopril273</v>
      </c>
      <c r="D1177" s="24">
        <v>10280</v>
      </c>
      <c r="E1177" s="24">
        <v>7130</v>
      </c>
      <c r="F1177" s="24">
        <v>349483</v>
      </c>
      <c r="G1177" s="24">
        <v>0</v>
      </c>
      <c r="H1177" s="24">
        <v>0</v>
      </c>
      <c r="I1177" s="24">
        <v>200</v>
      </c>
      <c r="J1177" s="24">
        <v>15</v>
      </c>
      <c r="K1177" s="24">
        <v>0</v>
      </c>
    </row>
    <row r="1178" spans="1:11" x14ac:dyDescent="0.3">
      <c r="A1178" s="24" t="s">
        <v>2177</v>
      </c>
      <c r="B1178" s="24">
        <v>274</v>
      </c>
      <c r="C1178" s="24" t="str">
        <f t="shared" si="18"/>
        <v>snopril274</v>
      </c>
      <c r="D1178" s="24">
        <v>10384</v>
      </c>
      <c r="E1178" s="24">
        <v>7202</v>
      </c>
      <c r="F1178" s="24">
        <v>353337</v>
      </c>
      <c r="G1178" s="24">
        <v>0</v>
      </c>
      <c r="H1178" s="24">
        <v>0</v>
      </c>
      <c r="I1178" s="24">
        <v>200</v>
      </c>
      <c r="J1178" s="24">
        <v>15</v>
      </c>
      <c r="K1178" s="24">
        <v>0</v>
      </c>
    </row>
    <row r="1179" spans="1:11" x14ac:dyDescent="0.3">
      <c r="A1179" s="24" t="s">
        <v>2177</v>
      </c>
      <c r="B1179" s="24">
        <v>275</v>
      </c>
      <c r="C1179" s="24" t="str">
        <f t="shared" si="18"/>
        <v>snopril275</v>
      </c>
      <c r="D1179" s="24">
        <v>10489</v>
      </c>
      <c r="E1179" s="24">
        <v>7275</v>
      </c>
      <c r="F1179" s="24">
        <v>358211</v>
      </c>
      <c r="G1179" s="24">
        <v>0</v>
      </c>
      <c r="H1179" s="24">
        <v>0</v>
      </c>
      <c r="I1179" s="24">
        <v>200</v>
      </c>
      <c r="J1179" s="24">
        <v>15</v>
      </c>
      <c r="K1179" s="24">
        <v>0</v>
      </c>
    </row>
    <row r="1180" spans="1:11" x14ac:dyDescent="0.3">
      <c r="A1180" s="24" t="s">
        <v>2177</v>
      </c>
      <c r="B1180" s="24">
        <v>276</v>
      </c>
      <c r="C1180" s="24" t="str">
        <f t="shared" si="18"/>
        <v>snopril276</v>
      </c>
      <c r="D1180" s="24">
        <v>10596</v>
      </c>
      <c r="E1180" s="24">
        <v>7348</v>
      </c>
      <c r="F1180" s="24">
        <v>362156</v>
      </c>
      <c r="G1180" s="24">
        <v>0</v>
      </c>
      <c r="H1180" s="24">
        <v>0</v>
      </c>
      <c r="I1180" s="24">
        <v>200</v>
      </c>
      <c r="J1180" s="24">
        <v>15</v>
      </c>
      <c r="K1180" s="24">
        <v>0</v>
      </c>
    </row>
    <row r="1181" spans="1:11" x14ac:dyDescent="0.3">
      <c r="A1181" s="24" t="s">
        <v>2177</v>
      </c>
      <c r="B1181" s="24">
        <v>277</v>
      </c>
      <c r="C1181" s="24" t="str">
        <f t="shared" si="18"/>
        <v>snopril277</v>
      </c>
      <c r="D1181" s="24">
        <v>10703</v>
      </c>
      <c r="E1181" s="24">
        <v>7423</v>
      </c>
      <c r="F1181" s="24">
        <v>367147</v>
      </c>
      <c r="G1181" s="24">
        <v>0</v>
      </c>
      <c r="H1181" s="24">
        <v>0</v>
      </c>
      <c r="I1181" s="24">
        <v>200</v>
      </c>
      <c r="J1181" s="24">
        <v>15</v>
      </c>
      <c r="K1181" s="24">
        <v>0</v>
      </c>
    </row>
    <row r="1182" spans="1:11" x14ac:dyDescent="0.3">
      <c r="A1182" s="24" t="s">
        <v>2177</v>
      </c>
      <c r="B1182" s="24">
        <v>278</v>
      </c>
      <c r="C1182" s="24" t="str">
        <f t="shared" si="18"/>
        <v>snopril278</v>
      </c>
      <c r="D1182" s="24">
        <v>10811</v>
      </c>
      <c r="E1182" s="24">
        <v>7498</v>
      </c>
      <c r="F1182" s="24">
        <v>371187</v>
      </c>
      <c r="G1182" s="24">
        <v>0</v>
      </c>
      <c r="H1182" s="24">
        <v>0</v>
      </c>
      <c r="I1182" s="24">
        <v>200</v>
      </c>
      <c r="J1182" s="24">
        <v>15</v>
      </c>
      <c r="K1182" s="24">
        <v>0</v>
      </c>
    </row>
    <row r="1183" spans="1:11" x14ac:dyDescent="0.3">
      <c r="A1183" s="24" t="s">
        <v>2177</v>
      </c>
      <c r="B1183" s="24">
        <v>279</v>
      </c>
      <c r="C1183" s="24" t="str">
        <f t="shared" si="18"/>
        <v>snopril279</v>
      </c>
      <c r="D1183" s="24">
        <v>10920</v>
      </c>
      <c r="E1183" s="24">
        <v>7574</v>
      </c>
      <c r="F1183" s="24">
        <v>375954</v>
      </c>
      <c r="G1183" s="24">
        <v>0</v>
      </c>
      <c r="H1183" s="24">
        <v>0</v>
      </c>
      <c r="I1183" s="24">
        <v>200</v>
      </c>
      <c r="J1183" s="24">
        <v>15</v>
      </c>
      <c r="K1183" s="24">
        <v>0</v>
      </c>
    </row>
    <row r="1184" spans="1:11" x14ac:dyDescent="0.3">
      <c r="A1184" s="24" t="s">
        <v>2177</v>
      </c>
      <c r="B1184" s="24">
        <v>280</v>
      </c>
      <c r="C1184" s="24" t="str">
        <f t="shared" si="18"/>
        <v>snopril280</v>
      </c>
      <c r="D1184" s="24">
        <v>11031</v>
      </c>
      <c r="E1184" s="24">
        <v>7650</v>
      </c>
      <c r="F1184" s="24">
        <v>380087</v>
      </c>
      <c r="G1184" s="24">
        <v>0</v>
      </c>
      <c r="H1184" s="24">
        <v>0</v>
      </c>
      <c r="I1184" s="24">
        <v>200</v>
      </c>
      <c r="J1184" s="24">
        <v>15</v>
      </c>
      <c r="K1184" s="24">
        <v>0</v>
      </c>
    </row>
    <row r="1185" spans="1:11" x14ac:dyDescent="0.3">
      <c r="A1185" s="24" t="s">
        <v>2177</v>
      </c>
      <c r="B1185" s="24">
        <v>281</v>
      </c>
      <c r="C1185" s="24" t="str">
        <f t="shared" si="18"/>
        <v>snopril281</v>
      </c>
      <c r="D1185" s="24">
        <v>12025</v>
      </c>
      <c r="E1185" s="24">
        <v>8340</v>
      </c>
      <c r="F1185" s="24">
        <v>420408</v>
      </c>
      <c r="G1185" s="24">
        <v>0</v>
      </c>
      <c r="H1185" s="24">
        <v>0</v>
      </c>
      <c r="I1185" s="24">
        <v>200</v>
      </c>
      <c r="J1185" s="24">
        <v>15</v>
      </c>
      <c r="K1185" s="24">
        <v>0</v>
      </c>
    </row>
    <row r="1186" spans="1:11" x14ac:dyDescent="0.3">
      <c r="A1186" s="24" t="s">
        <v>2177</v>
      </c>
      <c r="B1186" s="24">
        <v>282</v>
      </c>
      <c r="C1186" s="24" t="str">
        <f t="shared" si="18"/>
        <v>snopril282</v>
      </c>
      <c r="D1186" s="24">
        <v>12146</v>
      </c>
      <c r="E1186" s="24">
        <v>8424</v>
      </c>
      <c r="F1186" s="24">
        <v>425282</v>
      </c>
      <c r="G1186" s="24">
        <v>0</v>
      </c>
      <c r="H1186" s="24">
        <v>0</v>
      </c>
      <c r="I1186" s="24">
        <v>200</v>
      </c>
      <c r="J1186" s="24">
        <v>15</v>
      </c>
      <c r="K1186" s="24">
        <v>0</v>
      </c>
    </row>
    <row r="1187" spans="1:11" x14ac:dyDescent="0.3">
      <c r="A1187" s="24" t="s">
        <v>2177</v>
      </c>
      <c r="B1187" s="24">
        <v>283</v>
      </c>
      <c r="C1187" s="24" t="str">
        <f t="shared" si="18"/>
        <v>snopril283</v>
      </c>
      <c r="D1187" s="24">
        <v>12269</v>
      </c>
      <c r="E1187" s="24">
        <v>8509</v>
      </c>
      <c r="F1187" s="24">
        <v>431374</v>
      </c>
      <c r="G1187" s="24">
        <v>0</v>
      </c>
      <c r="H1187" s="24">
        <v>0</v>
      </c>
      <c r="I1187" s="24">
        <v>200</v>
      </c>
      <c r="J1187" s="24">
        <v>15</v>
      </c>
      <c r="K1187" s="24">
        <v>0</v>
      </c>
    </row>
    <row r="1188" spans="1:11" x14ac:dyDescent="0.3">
      <c r="A1188" s="24" t="s">
        <v>2177</v>
      </c>
      <c r="B1188" s="24">
        <v>284</v>
      </c>
      <c r="C1188" s="24" t="str">
        <f t="shared" si="18"/>
        <v>snopril284</v>
      </c>
      <c r="D1188" s="24">
        <v>12392</v>
      </c>
      <c r="E1188" s="24">
        <v>8594</v>
      </c>
      <c r="F1188" s="24">
        <v>436503</v>
      </c>
      <c r="G1188" s="24">
        <v>0</v>
      </c>
      <c r="H1188" s="24">
        <v>0</v>
      </c>
      <c r="I1188" s="24">
        <v>200</v>
      </c>
      <c r="J1188" s="24">
        <v>15</v>
      </c>
      <c r="K1188" s="24">
        <v>0</v>
      </c>
    </row>
    <row r="1189" spans="1:11" x14ac:dyDescent="0.3">
      <c r="A1189" s="24" t="s">
        <v>2177</v>
      </c>
      <c r="B1189" s="24">
        <v>285</v>
      </c>
      <c r="C1189" s="24" t="str">
        <f t="shared" si="18"/>
        <v>snopril285</v>
      </c>
      <c r="D1189" s="24">
        <v>12517</v>
      </c>
      <c r="E1189" s="24">
        <v>8681</v>
      </c>
      <c r="F1189" s="24">
        <v>442748</v>
      </c>
      <c r="G1189" s="24">
        <v>0</v>
      </c>
      <c r="H1189" s="24">
        <v>0</v>
      </c>
      <c r="I1189" s="24">
        <v>200</v>
      </c>
      <c r="J1189" s="24">
        <v>15</v>
      </c>
      <c r="K1189" s="24">
        <v>0</v>
      </c>
    </row>
    <row r="1190" spans="1:11" x14ac:dyDescent="0.3">
      <c r="A1190" s="24" t="s">
        <v>2177</v>
      </c>
      <c r="B1190" s="24">
        <v>286</v>
      </c>
      <c r="C1190" s="24" t="str">
        <f t="shared" si="18"/>
        <v>snopril286</v>
      </c>
      <c r="D1190" s="24">
        <v>12643</v>
      </c>
      <c r="E1190" s="24">
        <v>8768</v>
      </c>
      <c r="F1190" s="24">
        <v>448006</v>
      </c>
      <c r="G1190" s="24">
        <v>0</v>
      </c>
      <c r="H1190" s="24">
        <v>0</v>
      </c>
      <c r="I1190" s="24">
        <v>200</v>
      </c>
      <c r="J1190" s="24">
        <v>15</v>
      </c>
      <c r="K1190" s="24">
        <v>0</v>
      </c>
    </row>
    <row r="1191" spans="1:11" x14ac:dyDescent="0.3">
      <c r="A1191" s="24" t="s">
        <v>2177</v>
      </c>
      <c r="B1191" s="24">
        <v>287</v>
      </c>
      <c r="C1191" s="24" t="str">
        <f t="shared" si="18"/>
        <v>snopril287</v>
      </c>
      <c r="D1191" s="24">
        <v>12770</v>
      </c>
      <c r="E1191" s="24">
        <v>8857</v>
      </c>
      <c r="F1191" s="24">
        <v>454001</v>
      </c>
      <c r="G1191" s="24">
        <v>0</v>
      </c>
      <c r="H1191" s="24">
        <v>0</v>
      </c>
      <c r="I1191" s="24">
        <v>200</v>
      </c>
      <c r="J1191" s="24">
        <v>15</v>
      </c>
      <c r="K1191" s="24">
        <v>0</v>
      </c>
    </row>
    <row r="1192" spans="1:11" x14ac:dyDescent="0.3">
      <c r="A1192" s="24" t="s">
        <v>2177</v>
      </c>
      <c r="B1192" s="24">
        <v>288</v>
      </c>
      <c r="C1192" s="24" t="str">
        <f t="shared" si="18"/>
        <v>snopril288</v>
      </c>
      <c r="D1192" s="24">
        <v>12899</v>
      </c>
      <c r="E1192" s="24">
        <v>8946</v>
      </c>
      <c r="F1192" s="24">
        <v>459248</v>
      </c>
      <c r="G1192" s="24">
        <v>0</v>
      </c>
      <c r="H1192" s="24">
        <v>0</v>
      </c>
      <c r="I1192" s="24">
        <v>200</v>
      </c>
      <c r="J1192" s="24">
        <v>15</v>
      </c>
      <c r="K1192" s="24">
        <v>0</v>
      </c>
    </row>
    <row r="1193" spans="1:11" x14ac:dyDescent="0.3">
      <c r="A1193" s="24" t="s">
        <v>2177</v>
      </c>
      <c r="B1193" s="24">
        <v>289</v>
      </c>
      <c r="C1193" s="24" t="str">
        <f t="shared" si="18"/>
        <v>snopril289</v>
      </c>
      <c r="D1193" s="24">
        <v>13029</v>
      </c>
      <c r="E1193" s="24">
        <v>9036</v>
      </c>
      <c r="F1193" s="24">
        <v>464694</v>
      </c>
      <c r="G1193" s="24">
        <v>0</v>
      </c>
      <c r="H1193" s="24">
        <v>0</v>
      </c>
      <c r="I1193" s="24">
        <v>200</v>
      </c>
      <c r="J1193" s="24">
        <v>15</v>
      </c>
      <c r="K1193" s="24">
        <v>0</v>
      </c>
    </row>
    <row r="1194" spans="1:11" x14ac:dyDescent="0.3">
      <c r="A1194" s="24" t="s">
        <v>2177</v>
      </c>
      <c r="B1194" s="24">
        <v>290</v>
      </c>
      <c r="C1194" s="24" t="str">
        <f t="shared" si="18"/>
        <v>snopril290</v>
      </c>
      <c r="D1194" s="24">
        <v>13160</v>
      </c>
      <c r="E1194" s="24">
        <v>9127</v>
      </c>
      <c r="F1194" s="24">
        <v>470060</v>
      </c>
      <c r="G1194" s="24">
        <v>0</v>
      </c>
      <c r="H1194" s="24">
        <v>0</v>
      </c>
      <c r="I1194" s="24">
        <v>200</v>
      </c>
      <c r="J1194" s="24">
        <v>15</v>
      </c>
      <c r="K1194" s="24">
        <v>0</v>
      </c>
    </row>
    <row r="1195" spans="1:11" x14ac:dyDescent="0.3">
      <c r="A1195" s="24" t="s">
        <v>2177</v>
      </c>
      <c r="B1195" s="24">
        <v>291</v>
      </c>
      <c r="C1195" s="24" t="str">
        <f t="shared" si="18"/>
        <v>snopril291</v>
      </c>
      <c r="D1195" s="24">
        <v>13292</v>
      </c>
      <c r="E1195" s="24">
        <v>9218</v>
      </c>
      <c r="F1195" s="24">
        <v>475485</v>
      </c>
      <c r="G1195" s="24">
        <v>0</v>
      </c>
      <c r="H1195" s="24">
        <v>0</v>
      </c>
      <c r="I1195" s="24">
        <v>200</v>
      </c>
      <c r="J1195" s="24">
        <v>15</v>
      </c>
      <c r="K1195" s="24">
        <v>0</v>
      </c>
    </row>
    <row r="1196" spans="1:11" x14ac:dyDescent="0.3">
      <c r="A1196" s="24" t="s">
        <v>2177</v>
      </c>
      <c r="B1196" s="24">
        <v>292</v>
      </c>
      <c r="C1196" s="24" t="str">
        <f t="shared" si="18"/>
        <v>snopril292</v>
      </c>
      <c r="D1196" s="24">
        <v>13425</v>
      </c>
      <c r="E1196" s="24">
        <v>9311</v>
      </c>
      <c r="F1196" s="24">
        <v>481116</v>
      </c>
      <c r="G1196" s="24">
        <v>0</v>
      </c>
      <c r="H1196" s="24">
        <v>0</v>
      </c>
      <c r="I1196" s="24">
        <v>200</v>
      </c>
      <c r="J1196" s="24">
        <v>15</v>
      </c>
      <c r="K1196" s="24">
        <v>0</v>
      </c>
    </row>
    <row r="1197" spans="1:11" x14ac:dyDescent="0.3">
      <c r="A1197" s="24" t="s">
        <v>2177</v>
      </c>
      <c r="B1197" s="24">
        <v>293</v>
      </c>
      <c r="C1197" s="24" t="str">
        <f t="shared" si="18"/>
        <v>snopril293</v>
      </c>
      <c r="D1197" s="24">
        <v>13560</v>
      </c>
      <c r="E1197" s="24">
        <v>9404</v>
      </c>
      <c r="F1197" s="24">
        <v>486663</v>
      </c>
      <c r="G1197" s="24">
        <v>0</v>
      </c>
      <c r="H1197" s="24">
        <v>0</v>
      </c>
      <c r="I1197" s="24">
        <v>200</v>
      </c>
      <c r="J1197" s="24">
        <v>15</v>
      </c>
      <c r="K1197" s="24">
        <v>0</v>
      </c>
    </row>
    <row r="1198" spans="1:11" x14ac:dyDescent="0.3">
      <c r="A1198" s="24" t="s">
        <v>2177</v>
      </c>
      <c r="B1198" s="24">
        <v>294</v>
      </c>
      <c r="C1198" s="24" t="str">
        <f t="shared" si="18"/>
        <v>snopril294</v>
      </c>
      <c r="D1198" s="24">
        <v>13696</v>
      </c>
      <c r="E1198" s="24">
        <v>9499</v>
      </c>
      <c r="F1198" s="24">
        <v>492272</v>
      </c>
      <c r="G1198" s="24">
        <v>0</v>
      </c>
      <c r="H1198" s="24">
        <v>0</v>
      </c>
      <c r="I1198" s="24">
        <v>200</v>
      </c>
      <c r="J1198" s="24">
        <v>15</v>
      </c>
      <c r="K1198" s="24">
        <v>0</v>
      </c>
    </row>
    <row r="1199" spans="1:11" x14ac:dyDescent="0.3">
      <c r="A1199" s="24" t="s">
        <v>2177</v>
      </c>
      <c r="B1199" s="24">
        <v>295</v>
      </c>
      <c r="C1199" s="24" t="str">
        <f t="shared" si="18"/>
        <v>snopril295</v>
      </c>
      <c r="D1199" s="24">
        <v>13833</v>
      </c>
      <c r="E1199" s="24">
        <v>9594</v>
      </c>
      <c r="F1199" s="24">
        <v>498094</v>
      </c>
      <c r="G1199" s="24">
        <v>0</v>
      </c>
      <c r="H1199" s="24">
        <v>0</v>
      </c>
      <c r="I1199" s="24">
        <v>200</v>
      </c>
      <c r="J1199" s="24">
        <v>15</v>
      </c>
      <c r="K1199" s="24">
        <v>0</v>
      </c>
    </row>
    <row r="1200" spans="1:11" x14ac:dyDescent="0.3">
      <c r="A1200" s="24" t="s">
        <v>2177</v>
      </c>
      <c r="B1200" s="24">
        <v>296</v>
      </c>
      <c r="C1200" s="24" t="str">
        <f t="shared" si="18"/>
        <v>snopril296</v>
      </c>
      <c r="D1200" s="24">
        <v>13972</v>
      </c>
      <c r="E1200" s="24">
        <v>9690</v>
      </c>
      <c r="F1200" s="24">
        <v>503829</v>
      </c>
      <c r="G1200" s="24">
        <v>0</v>
      </c>
      <c r="H1200" s="24">
        <v>0</v>
      </c>
      <c r="I1200" s="24">
        <v>200</v>
      </c>
      <c r="J1200" s="24">
        <v>15</v>
      </c>
      <c r="K1200" s="24">
        <v>0</v>
      </c>
    </row>
    <row r="1201" spans="1:11" x14ac:dyDescent="0.3">
      <c r="A1201" s="24" t="s">
        <v>2177</v>
      </c>
      <c r="B1201" s="24">
        <v>297</v>
      </c>
      <c r="C1201" s="24" t="str">
        <f t="shared" si="18"/>
        <v>snopril297</v>
      </c>
      <c r="D1201" s="24">
        <v>14112</v>
      </c>
      <c r="E1201" s="24">
        <v>9787</v>
      </c>
      <c r="F1201" s="24">
        <v>509316</v>
      </c>
      <c r="G1201" s="24">
        <v>0</v>
      </c>
      <c r="H1201" s="24">
        <v>0</v>
      </c>
      <c r="I1201" s="24">
        <v>200</v>
      </c>
      <c r="J1201" s="24">
        <v>15</v>
      </c>
      <c r="K1201" s="24">
        <v>0</v>
      </c>
    </row>
    <row r="1202" spans="1:11" x14ac:dyDescent="0.3">
      <c r="A1202" s="24" t="s">
        <v>2177</v>
      </c>
      <c r="B1202" s="24">
        <v>298</v>
      </c>
      <c r="C1202" s="24" t="str">
        <f t="shared" si="18"/>
        <v>snopril298</v>
      </c>
      <c r="D1202" s="24">
        <v>14253</v>
      </c>
      <c r="E1202" s="24">
        <v>9885</v>
      </c>
      <c r="F1202" s="24">
        <v>514860</v>
      </c>
      <c r="G1202" s="24">
        <v>0</v>
      </c>
      <c r="H1202" s="24">
        <v>0</v>
      </c>
      <c r="I1202" s="24">
        <v>200</v>
      </c>
      <c r="J1202" s="24">
        <v>15</v>
      </c>
      <c r="K1202" s="24">
        <v>0</v>
      </c>
    </row>
    <row r="1203" spans="1:11" x14ac:dyDescent="0.3">
      <c r="A1203" s="24" t="s">
        <v>2177</v>
      </c>
      <c r="B1203" s="24">
        <v>299</v>
      </c>
      <c r="C1203" s="24" t="str">
        <f t="shared" si="18"/>
        <v>snopril299</v>
      </c>
      <c r="D1203" s="24">
        <v>14396</v>
      </c>
      <c r="E1203" s="24">
        <v>9984</v>
      </c>
      <c r="F1203" s="24">
        <v>520460</v>
      </c>
      <c r="G1203" s="24">
        <v>0</v>
      </c>
      <c r="H1203" s="24">
        <v>0</v>
      </c>
      <c r="I1203" s="24">
        <v>200</v>
      </c>
      <c r="J1203" s="24">
        <v>15</v>
      </c>
      <c r="K1203" s="24">
        <v>0</v>
      </c>
    </row>
    <row r="1204" spans="1:11" x14ac:dyDescent="0.3">
      <c r="A1204" s="24" t="s">
        <v>2177</v>
      </c>
      <c r="B1204" s="24">
        <v>300</v>
      </c>
      <c r="C1204" s="24" t="str">
        <f t="shared" si="18"/>
        <v>snopril300</v>
      </c>
      <c r="D1204" s="24">
        <v>14540</v>
      </c>
      <c r="E1204" s="24">
        <v>10084</v>
      </c>
      <c r="F1204" s="24">
        <v>526119</v>
      </c>
      <c r="G1204" s="24">
        <v>0</v>
      </c>
      <c r="H1204" s="24">
        <v>0</v>
      </c>
      <c r="I1204" s="24">
        <v>200</v>
      </c>
      <c r="J1204" s="24">
        <v>15</v>
      </c>
      <c r="K1204" s="24">
        <v>0</v>
      </c>
    </row>
    <row r="1205" spans="1:11" x14ac:dyDescent="0.3">
      <c r="A1205" s="24" t="s">
        <v>2150</v>
      </c>
      <c r="B1205" s="24">
        <v>1</v>
      </c>
      <c r="C1205" s="24" t="str">
        <f t="shared" si="18"/>
        <v>lilian1</v>
      </c>
      <c r="D1205" s="24">
        <v>118</v>
      </c>
      <c r="E1205" s="24">
        <v>93</v>
      </c>
      <c r="F1205" s="24">
        <v>1529</v>
      </c>
      <c r="G1205" s="24">
        <v>0</v>
      </c>
      <c r="H1205" s="24">
        <v>0</v>
      </c>
      <c r="I1205" s="24">
        <v>200</v>
      </c>
      <c r="J1205" s="24">
        <v>15</v>
      </c>
      <c r="K1205" s="24">
        <v>0</v>
      </c>
    </row>
    <row r="1206" spans="1:11" x14ac:dyDescent="0.3">
      <c r="A1206" s="24" t="s">
        <v>2150</v>
      </c>
      <c r="B1206" s="24">
        <v>2</v>
      </c>
      <c r="C1206" s="24" t="str">
        <f t="shared" si="18"/>
        <v>lilian2</v>
      </c>
      <c r="D1206" s="24">
        <v>119</v>
      </c>
      <c r="E1206" s="24">
        <v>94</v>
      </c>
      <c r="F1206" s="24">
        <v>1548</v>
      </c>
      <c r="G1206" s="24">
        <v>0</v>
      </c>
      <c r="H1206" s="24">
        <v>0</v>
      </c>
      <c r="I1206" s="24">
        <v>200</v>
      </c>
      <c r="J1206" s="24">
        <v>15</v>
      </c>
      <c r="K1206" s="24">
        <v>0</v>
      </c>
    </row>
    <row r="1207" spans="1:11" x14ac:dyDescent="0.3">
      <c r="A1207" s="24" t="s">
        <v>2150</v>
      </c>
      <c r="B1207" s="24">
        <v>3</v>
      </c>
      <c r="C1207" s="24" t="str">
        <f t="shared" si="18"/>
        <v>lilian3</v>
      </c>
      <c r="D1207" s="24">
        <v>121</v>
      </c>
      <c r="E1207" s="24">
        <v>95</v>
      </c>
      <c r="F1207" s="24">
        <v>1571</v>
      </c>
      <c r="G1207" s="24">
        <v>0</v>
      </c>
      <c r="H1207" s="24">
        <v>0</v>
      </c>
      <c r="I1207" s="24">
        <v>200</v>
      </c>
      <c r="J1207" s="24">
        <v>15</v>
      </c>
      <c r="K1207" s="24">
        <v>0</v>
      </c>
    </row>
    <row r="1208" spans="1:11" x14ac:dyDescent="0.3">
      <c r="A1208" s="24" t="s">
        <v>2150</v>
      </c>
      <c r="B1208" s="24">
        <v>4</v>
      </c>
      <c r="C1208" s="24" t="str">
        <f t="shared" si="18"/>
        <v>lilian4</v>
      </c>
      <c r="D1208" s="24">
        <v>123</v>
      </c>
      <c r="E1208" s="24">
        <v>97</v>
      </c>
      <c r="F1208" s="24">
        <v>1599</v>
      </c>
      <c r="G1208" s="24">
        <v>0</v>
      </c>
      <c r="H1208" s="24">
        <v>0</v>
      </c>
      <c r="I1208" s="24">
        <v>200</v>
      </c>
      <c r="J1208" s="24">
        <v>15</v>
      </c>
      <c r="K1208" s="24">
        <v>0</v>
      </c>
    </row>
    <row r="1209" spans="1:11" x14ac:dyDescent="0.3">
      <c r="A1209" s="24" t="s">
        <v>2150</v>
      </c>
      <c r="B1209" s="24">
        <v>5</v>
      </c>
      <c r="C1209" s="24" t="str">
        <f t="shared" si="18"/>
        <v>lilian5</v>
      </c>
      <c r="D1209" s="24">
        <v>124</v>
      </c>
      <c r="E1209" s="24">
        <v>98</v>
      </c>
      <c r="F1209" s="24">
        <v>1630</v>
      </c>
      <c r="G1209" s="24">
        <v>0</v>
      </c>
      <c r="H1209" s="24">
        <v>0</v>
      </c>
      <c r="I1209" s="24">
        <v>200</v>
      </c>
      <c r="J1209" s="24">
        <v>15</v>
      </c>
      <c r="K1209" s="24">
        <v>0</v>
      </c>
    </row>
    <row r="1210" spans="1:11" x14ac:dyDescent="0.3">
      <c r="A1210" s="24" t="s">
        <v>2150</v>
      </c>
      <c r="B1210" s="24">
        <v>6</v>
      </c>
      <c r="C1210" s="24" t="str">
        <f t="shared" si="18"/>
        <v>lilian6</v>
      </c>
      <c r="D1210" s="24">
        <v>126</v>
      </c>
      <c r="E1210" s="24">
        <v>99</v>
      </c>
      <c r="F1210" s="24">
        <v>1667</v>
      </c>
      <c r="G1210" s="24">
        <v>0</v>
      </c>
      <c r="H1210" s="24">
        <v>0</v>
      </c>
      <c r="I1210" s="24">
        <v>200</v>
      </c>
      <c r="J1210" s="24">
        <v>15</v>
      </c>
      <c r="K1210" s="24">
        <v>0</v>
      </c>
    </row>
    <row r="1211" spans="1:11" x14ac:dyDescent="0.3">
      <c r="A1211" s="24" t="s">
        <v>2150</v>
      </c>
      <c r="B1211" s="24">
        <v>7</v>
      </c>
      <c r="C1211" s="24" t="str">
        <f t="shared" si="18"/>
        <v>lilian7</v>
      </c>
      <c r="D1211" s="24">
        <v>128</v>
      </c>
      <c r="E1211" s="24">
        <v>101</v>
      </c>
      <c r="F1211" s="24">
        <v>1708</v>
      </c>
      <c r="G1211" s="24">
        <v>0</v>
      </c>
      <c r="H1211" s="24">
        <v>0</v>
      </c>
      <c r="I1211" s="24">
        <v>200</v>
      </c>
      <c r="J1211" s="24">
        <v>15</v>
      </c>
      <c r="K1211" s="24">
        <v>0</v>
      </c>
    </row>
    <row r="1212" spans="1:11" x14ac:dyDescent="0.3">
      <c r="A1212" s="24" t="s">
        <v>2150</v>
      </c>
      <c r="B1212" s="24">
        <v>8</v>
      </c>
      <c r="C1212" s="24" t="str">
        <f t="shared" si="18"/>
        <v>lilian8</v>
      </c>
      <c r="D1212" s="24">
        <v>129</v>
      </c>
      <c r="E1212" s="24">
        <v>102</v>
      </c>
      <c r="F1212" s="24">
        <v>1754</v>
      </c>
      <c r="G1212" s="24">
        <v>0</v>
      </c>
      <c r="H1212" s="24">
        <v>0</v>
      </c>
      <c r="I1212" s="24">
        <v>200</v>
      </c>
      <c r="J1212" s="24">
        <v>15</v>
      </c>
      <c r="K1212" s="24">
        <v>0</v>
      </c>
    </row>
    <row r="1213" spans="1:11" x14ac:dyDescent="0.3">
      <c r="A1213" s="24" t="s">
        <v>2150</v>
      </c>
      <c r="B1213" s="24">
        <v>9</v>
      </c>
      <c r="C1213" s="24" t="str">
        <f t="shared" si="18"/>
        <v>lilian9</v>
      </c>
      <c r="D1213" s="24">
        <v>131</v>
      </c>
      <c r="E1213" s="24">
        <v>103</v>
      </c>
      <c r="F1213" s="24">
        <v>1806</v>
      </c>
      <c r="G1213" s="24">
        <v>0</v>
      </c>
      <c r="H1213" s="24">
        <v>0</v>
      </c>
      <c r="I1213" s="24">
        <v>200</v>
      </c>
      <c r="J1213" s="24">
        <v>15</v>
      </c>
      <c r="K1213" s="24">
        <v>0</v>
      </c>
    </row>
    <row r="1214" spans="1:11" x14ac:dyDescent="0.3">
      <c r="A1214" s="24" t="s">
        <v>2150</v>
      </c>
      <c r="B1214" s="24">
        <v>10</v>
      </c>
      <c r="C1214" s="24" t="str">
        <f t="shared" si="18"/>
        <v>lilian10</v>
      </c>
      <c r="D1214" s="24">
        <v>133</v>
      </c>
      <c r="E1214" s="24">
        <v>105</v>
      </c>
      <c r="F1214" s="24">
        <v>1863</v>
      </c>
      <c r="G1214" s="24">
        <v>0</v>
      </c>
      <c r="H1214" s="24">
        <v>0</v>
      </c>
      <c r="I1214" s="24">
        <v>200</v>
      </c>
      <c r="J1214" s="24">
        <v>15</v>
      </c>
      <c r="K1214" s="24">
        <v>0</v>
      </c>
    </row>
    <row r="1215" spans="1:11" x14ac:dyDescent="0.3">
      <c r="A1215" s="24" t="s">
        <v>2150</v>
      </c>
      <c r="B1215" s="24">
        <v>11</v>
      </c>
      <c r="C1215" s="24" t="str">
        <f t="shared" si="18"/>
        <v>lilian11</v>
      </c>
      <c r="D1215" s="24">
        <v>145</v>
      </c>
      <c r="E1215" s="24">
        <v>114</v>
      </c>
      <c r="F1215" s="24">
        <v>2050</v>
      </c>
      <c r="G1215" s="24">
        <v>0</v>
      </c>
      <c r="H1215" s="24">
        <v>0</v>
      </c>
      <c r="I1215" s="24">
        <v>200</v>
      </c>
      <c r="J1215" s="24">
        <v>15</v>
      </c>
      <c r="K1215" s="24">
        <v>0</v>
      </c>
    </row>
    <row r="1216" spans="1:11" x14ac:dyDescent="0.3">
      <c r="A1216" s="24" t="s">
        <v>2150</v>
      </c>
      <c r="B1216" s="24">
        <v>12</v>
      </c>
      <c r="C1216" s="24" t="str">
        <f t="shared" si="18"/>
        <v>lilian12</v>
      </c>
      <c r="D1216" s="24">
        <v>147</v>
      </c>
      <c r="E1216" s="24">
        <v>116</v>
      </c>
      <c r="F1216" s="24">
        <v>2124</v>
      </c>
      <c r="G1216" s="24">
        <v>0</v>
      </c>
      <c r="H1216" s="24">
        <v>0</v>
      </c>
      <c r="I1216" s="24">
        <v>200</v>
      </c>
      <c r="J1216" s="24">
        <v>15</v>
      </c>
      <c r="K1216" s="24">
        <v>0</v>
      </c>
    </row>
    <row r="1217" spans="1:11" x14ac:dyDescent="0.3">
      <c r="A1217" s="24" t="s">
        <v>2150</v>
      </c>
      <c r="B1217" s="24">
        <v>13</v>
      </c>
      <c r="C1217" s="24" t="str">
        <f t="shared" si="18"/>
        <v>lilian13</v>
      </c>
      <c r="D1217" s="24">
        <v>149</v>
      </c>
      <c r="E1217" s="24">
        <v>118</v>
      </c>
      <c r="F1217" s="24">
        <v>2204</v>
      </c>
      <c r="G1217" s="24">
        <v>0</v>
      </c>
      <c r="H1217" s="24">
        <v>0</v>
      </c>
      <c r="I1217" s="24">
        <v>200</v>
      </c>
      <c r="J1217" s="24">
        <v>15</v>
      </c>
      <c r="K1217" s="24">
        <v>0</v>
      </c>
    </row>
    <row r="1218" spans="1:11" x14ac:dyDescent="0.3">
      <c r="A1218" s="24" t="s">
        <v>2150</v>
      </c>
      <c r="B1218" s="24">
        <v>14</v>
      </c>
      <c r="C1218" s="24" t="str">
        <f t="shared" si="18"/>
        <v>lilian14</v>
      </c>
      <c r="D1218" s="24">
        <v>151</v>
      </c>
      <c r="E1218" s="24">
        <v>119</v>
      </c>
      <c r="F1218" s="24">
        <v>2292</v>
      </c>
      <c r="G1218" s="24">
        <v>0</v>
      </c>
      <c r="H1218" s="24">
        <v>0</v>
      </c>
      <c r="I1218" s="24">
        <v>200</v>
      </c>
      <c r="J1218" s="24">
        <v>15</v>
      </c>
      <c r="K1218" s="24">
        <v>0</v>
      </c>
    </row>
    <row r="1219" spans="1:11" x14ac:dyDescent="0.3">
      <c r="A1219" s="24" t="s">
        <v>2150</v>
      </c>
      <c r="B1219" s="24">
        <v>15</v>
      </c>
      <c r="C1219" s="24" t="str">
        <f t="shared" si="18"/>
        <v>lilian15</v>
      </c>
      <c r="D1219" s="24">
        <v>153</v>
      </c>
      <c r="E1219" s="24">
        <v>121</v>
      </c>
      <c r="F1219" s="24">
        <v>2386</v>
      </c>
      <c r="G1219" s="24">
        <v>0</v>
      </c>
      <c r="H1219" s="24">
        <v>0</v>
      </c>
      <c r="I1219" s="24">
        <v>200</v>
      </c>
      <c r="J1219" s="24">
        <v>15</v>
      </c>
      <c r="K1219" s="24">
        <v>0</v>
      </c>
    </row>
    <row r="1220" spans="1:11" x14ac:dyDescent="0.3">
      <c r="A1220" s="24" t="s">
        <v>2150</v>
      </c>
      <c r="B1220" s="24">
        <v>16</v>
      </c>
      <c r="C1220" s="24" t="str">
        <f t="shared" si="18"/>
        <v>lilian16</v>
      </c>
      <c r="D1220" s="24">
        <v>155</v>
      </c>
      <c r="E1220" s="24">
        <v>122</v>
      </c>
      <c r="F1220" s="24">
        <v>2487</v>
      </c>
      <c r="G1220" s="24">
        <v>0</v>
      </c>
      <c r="H1220" s="24">
        <v>0</v>
      </c>
      <c r="I1220" s="24">
        <v>200</v>
      </c>
      <c r="J1220" s="24">
        <v>15</v>
      </c>
      <c r="K1220" s="24">
        <v>0</v>
      </c>
    </row>
    <row r="1221" spans="1:11" x14ac:dyDescent="0.3">
      <c r="A1221" s="24" t="s">
        <v>2150</v>
      </c>
      <c r="B1221" s="24">
        <v>17</v>
      </c>
      <c r="C1221" s="24" t="str">
        <f t="shared" si="18"/>
        <v>lilian17</v>
      </c>
      <c r="D1221" s="24">
        <v>157</v>
      </c>
      <c r="E1221" s="24">
        <v>124</v>
      </c>
      <c r="F1221" s="24">
        <v>2596</v>
      </c>
      <c r="G1221" s="24">
        <v>0</v>
      </c>
      <c r="H1221" s="24">
        <v>0</v>
      </c>
      <c r="I1221" s="24">
        <v>200</v>
      </c>
      <c r="J1221" s="24">
        <v>15</v>
      </c>
      <c r="K1221" s="24">
        <v>0</v>
      </c>
    </row>
    <row r="1222" spans="1:11" x14ac:dyDescent="0.3">
      <c r="A1222" s="24" t="s">
        <v>2150</v>
      </c>
      <c r="B1222" s="24">
        <v>18</v>
      </c>
      <c r="C1222" s="24" t="str">
        <f t="shared" ref="C1222:C1285" si="19">A1222&amp;B1222</f>
        <v>lilian18</v>
      </c>
      <c r="D1222" s="24">
        <v>159</v>
      </c>
      <c r="E1222" s="24">
        <v>125</v>
      </c>
      <c r="F1222" s="24">
        <v>2713</v>
      </c>
      <c r="G1222" s="24">
        <v>0</v>
      </c>
      <c r="H1222" s="24">
        <v>0</v>
      </c>
      <c r="I1222" s="24">
        <v>200</v>
      </c>
      <c r="J1222" s="24">
        <v>15</v>
      </c>
      <c r="K1222" s="24">
        <v>0</v>
      </c>
    </row>
    <row r="1223" spans="1:11" x14ac:dyDescent="0.3">
      <c r="A1223" s="24" t="s">
        <v>2150</v>
      </c>
      <c r="B1223" s="24">
        <v>19</v>
      </c>
      <c r="C1223" s="24" t="str">
        <f t="shared" si="19"/>
        <v>lilian19</v>
      </c>
      <c r="D1223" s="24">
        <v>161</v>
      </c>
      <c r="E1223" s="24">
        <v>127</v>
      </c>
      <c r="F1223" s="24">
        <v>2837</v>
      </c>
      <c r="G1223" s="24">
        <v>0</v>
      </c>
      <c r="H1223" s="24">
        <v>0</v>
      </c>
      <c r="I1223" s="24">
        <v>200</v>
      </c>
      <c r="J1223" s="24">
        <v>15</v>
      </c>
      <c r="K1223" s="24">
        <v>0</v>
      </c>
    </row>
    <row r="1224" spans="1:11" x14ac:dyDescent="0.3">
      <c r="A1224" s="24" t="s">
        <v>2150</v>
      </c>
      <c r="B1224" s="24">
        <v>20</v>
      </c>
      <c r="C1224" s="24" t="str">
        <f t="shared" si="19"/>
        <v>lilian20</v>
      </c>
      <c r="D1224" s="24">
        <v>163</v>
      </c>
      <c r="E1224" s="24">
        <v>129</v>
      </c>
      <c r="F1224" s="24">
        <v>2970</v>
      </c>
      <c r="G1224" s="24">
        <v>0</v>
      </c>
      <c r="H1224" s="24">
        <v>0</v>
      </c>
      <c r="I1224" s="24">
        <v>200</v>
      </c>
      <c r="J1224" s="24">
        <v>15</v>
      </c>
      <c r="K1224" s="24">
        <v>0</v>
      </c>
    </row>
    <row r="1225" spans="1:11" x14ac:dyDescent="0.3">
      <c r="A1225" s="24" t="s">
        <v>2150</v>
      </c>
      <c r="B1225" s="24">
        <v>21</v>
      </c>
      <c r="C1225" s="24" t="str">
        <f t="shared" si="19"/>
        <v>lilian21</v>
      </c>
      <c r="D1225" s="24">
        <v>179</v>
      </c>
      <c r="E1225" s="24">
        <v>141</v>
      </c>
      <c r="F1225" s="24">
        <v>3329</v>
      </c>
      <c r="G1225" s="24">
        <v>0</v>
      </c>
      <c r="H1225" s="24">
        <v>0</v>
      </c>
      <c r="I1225" s="24">
        <v>200</v>
      </c>
      <c r="J1225" s="24">
        <v>15</v>
      </c>
      <c r="K1225" s="24">
        <v>0</v>
      </c>
    </row>
    <row r="1226" spans="1:11" x14ac:dyDescent="0.3">
      <c r="A1226" s="24" t="s">
        <v>2150</v>
      </c>
      <c r="B1226" s="24">
        <v>22</v>
      </c>
      <c r="C1226" s="24" t="str">
        <f t="shared" si="19"/>
        <v>lilian22</v>
      </c>
      <c r="D1226" s="24">
        <v>181</v>
      </c>
      <c r="E1226" s="24">
        <v>142</v>
      </c>
      <c r="F1226" s="24">
        <v>3491</v>
      </c>
      <c r="G1226" s="24">
        <v>0</v>
      </c>
      <c r="H1226" s="24">
        <v>0</v>
      </c>
      <c r="I1226" s="24">
        <v>200</v>
      </c>
      <c r="J1226" s="24">
        <v>15</v>
      </c>
      <c r="K1226" s="24">
        <v>0</v>
      </c>
    </row>
    <row r="1227" spans="1:11" x14ac:dyDescent="0.3">
      <c r="A1227" s="24" t="s">
        <v>2150</v>
      </c>
      <c r="B1227" s="24">
        <v>23</v>
      </c>
      <c r="C1227" s="24" t="str">
        <f t="shared" si="19"/>
        <v>lilian23</v>
      </c>
      <c r="D1227" s="24">
        <v>183</v>
      </c>
      <c r="E1227" s="24">
        <v>144</v>
      </c>
      <c r="F1227" s="24">
        <v>3663</v>
      </c>
      <c r="G1227" s="24">
        <v>0</v>
      </c>
      <c r="H1227" s="24">
        <v>0</v>
      </c>
      <c r="I1227" s="24">
        <v>200</v>
      </c>
      <c r="J1227" s="24">
        <v>15</v>
      </c>
      <c r="K1227" s="24">
        <v>0</v>
      </c>
    </row>
    <row r="1228" spans="1:11" x14ac:dyDescent="0.3">
      <c r="A1228" s="24" t="s">
        <v>2150</v>
      </c>
      <c r="B1228" s="24">
        <v>24</v>
      </c>
      <c r="C1228" s="24" t="str">
        <f t="shared" si="19"/>
        <v>lilian24</v>
      </c>
      <c r="D1228" s="24">
        <v>186</v>
      </c>
      <c r="E1228" s="24">
        <v>146</v>
      </c>
      <c r="F1228" s="24">
        <v>3844</v>
      </c>
      <c r="G1228" s="24">
        <v>0</v>
      </c>
      <c r="H1228" s="24">
        <v>0</v>
      </c>
      <c r="I1228" s="24">
        <v>200</v>
      </c>
      <c r="J1228" s="24">
        <v>15</v>
      </c>
      <c r="K1228" s="24">
        <v>0</v>
      </c>
    </row>
    <row r="1229" spans="1:11" x14ac:dyDescent="0.3">
      <c r="A1229" s="24" t="s">
        <v>2150</v>
      </c>
      <c r="B1229" s="24">
        <v>25</v>
      </c>
      <c r="C1229" s="24" t="str">
        <f t="shared" si="19"/>
        <v>lilian25</v>
      </c>
      <c r="D1229" s="24">
        <v>188</v>
      </c>
      <c r="E1229" s="24">
        <v>148</v>
      </c>
      <c r="F1229" s="24">
        <v>4036</v>
      </c>
      <c r="G1229" s="24">
        <v>0</v>
      </c>
      <c r="H1229" s="24">
        <v>0</v>
      </c>
      <c r="I1229" s="24">
        <v>200</v>
      </c>
      <c r="J1229" s="24">
        <v>15</v>
      </c>
      <c r="K1229" s="24">
        <v>0</v>
      </c>
    </row>
    <row r="1230" spans="1:11" x14ac:dyDescent="0.3">
      <c r="A1230" s="24" t="s">
        <v>2150</v>
      </c>
      <c r="B1230" s="24">
        <v>26</v>
      </c>
      <c r="C1230" s="24" t="str">
        <f t="shared" si="19"/>
        <v>lilian26</v>
      </c>
      <c r="D1230" s="24">
        <v>190</v>
      </c>
      <c r="E1230" s="24">
        <v>150</v>
      </c>
      <c r="F1230" s="24">
        <v>4084</v>
      </c>
      <c r="G1230" s="24">
        <v>0</v>
      </c>
      <c r="H1230" s="24">
        <v>0</v>
      </c>
      <c r="I1230" s="24">
        <v>200</v>
      </c>
      <c r="J1230" s="24">
        <v>15</v>
      </c>
      <c r="K1230" s="24">
        <v>0</v>
      </c>
    </row>
    <row r="1231" spans="1:11" x14ac:dyDescent="0.3">
      <c r="A1231" s="24" t="s">
        <v>2150</v>
      </c>
      <c r="B1231" s="24">
        <v>27</v>
      </c>
      <c r="C1231" s="24" t="str">
        <f t="shared" si="19"/>
        <v>lilian27</v>
      </c>
      <c r="D1231" s="24">
        <v>193</v>
      </c>
      <c r="E1231" s="24">
        <v>152</v>
      </c>
      <c r="F1231" s="24">
        <v>4132</v>
      </c>
      <c r="G1231" s="24">
        <v>0</v>
      </c>
      <c r="H1231" s="24">
        <v>0</v>
      </c>
      <c r="I1231" s="24">
        <v>200</v>
      </c>
      <c r="J1231" s="24">
        <v>15</v>
      </c>
      <c r="K1231" s="24">
        <v>0</v>
      </c>
    </row>
    <row r="1232" spans="1:11" x14ac:dyDescent="0.3">
      <c r="A1232" s="24" t="s">
        <v>2150</v>
      </c>
      <c r="B1232" s="24">
        <v>28</v>
      </c>
      <c r="C1232" s="24" t="str">
        <f t="shared" si="19"/>
        <v>lilian28</v>
      </c>
      <c r="D1232" s="24">
        <v>195</v>
      </c>
      <c r="E1232" s="24">
        <v>154</v>
      </c>
      <c r="F1232" s="24">
        <v>4182</v>
      </c>
      <c r="G1232" s="24">
        <v>0</v>
      </c>
      <c r="H1232" s="24">
        <v>0</v>
      </c>
      <c r="I1232" s="24">
        <v>200</v>
      </c>
      <c r="J1232" s="24">
        <v>15</v>
      </c>
      <c r="K1232" s="24">
        <v>0</v>
      </c>
    </row>
    <row r="1233" spans="1:11" x14ac:dyDescent="0.3">
      <c r="A1233" s="24" t="s">
        <v>2150</v>
      </c>
      <c r="B1233" s="24">
        <v>29</v>
      </c>
      <c r="C1233" s="24" t="str">
        <f t="shared" si="19"/>
        <v>lilian29</v>
      </c>
      <c r="D1233" s="24">
        <v>198</v>
      </c>
      <c r="E1233" s="24">
        <v>156</v>
      </c>
      <c r="F1233" s="24">
        <v>4231</v>
      </c>
      <c r="G1233" s="24">
        <v>0</v>
      </c>
      <c r="H1233" s="24">
        <v>0</v>
      </c>
      <c r="I1233" s="24">
        <v>200</v>
      </c>
      <c r="J1233" s="24">
        <v>15</v>
      </c>
      <c r="K1233" s="24">
        <v>0</v>
      </c>
    </row>
    <row r="1234" spans="1:11" x14ac:dyDescent="0.3">
      <c r="A1234" s="24" t="s">
        <v>2150</v>
      </c>
      <c r="B1234" s="24">
        <v>30</v>
      </c>
      <c r="C1234" s="24" t="str">
        <f t="shared" si="19"/>
        <v>lilian30</v>
      </c>
      <c r="D1234" s="24">
        <v>200</v>
      </c>
      <c r="E1234" s="24">
        <v>158</v>
      </c>
      <c r="F1234" s="24">
        <v>4282</v>
      </c>
      <c r="G1234" s="24">
        <v>0</v>
      </c>
      <c r="H1234" s="24">
        <v>0</v>
      </c>
      <c r="I1234" s="24">
        <v>200</v>
      </c>
      <c r="J1234" s="24">
        <v>15</v>
      </c>
      <c r="K1234" s="24">
        <v>0</v>
      </c>
    </row>
    <row r="1235" spans="1:11" x14ac:dyDescent="0.3">
      <c r="A1235" s="24" t="s">
        <v>2150</v>
      </c>
      <c r="B1235" s="24">
        <v>31</v>
      </c>
      <c r="C1235" s="24" t="str">
        <f t="shared" si="19"/>
        <v>lilian31</v>
      </c>
      <c r="D1235" s="24">
        <v>219</v>
      </c>
      <c r="E1235" s="24">
        <v>172</v>
      </c>
      <c r="F1235" s="24">
        <v>4647</v>
      </c>
      <c r="G1235" s="24">
        <v>0</v>
      </c>
      <c r="H1235" s="24">
        <v>0</v>
      </c>
      <c r="I1235" s="24">
        <v>200</v>
      </c>
      <c r="J1235" s="24">
        <v>15</v>
      </c>
      <c r="K1235" s="24">
        <v>0</v>
      </c>
    </row>
    <row r="1236" spans="1:11" x14ac:dyDescent="0.3">
      <c r="A1236" s="24" t="s">
        <v>2150</v>
      </c>
      <c r="B1236" s="24">
        <v>32</v>
      </c>
      <c r="C1236" s="24" t="str">
        <f t="shared" si="19"/>
        <v>lilian32</v>
      </c>
      <c r="D1236" s="24">
        <v>221</v>
      </c>
      <c r="E1236" s="24">
        <v>174</v>
      </c>
      <c r="F1236" s="24">
        <v>4703</v>
      </c>
      <c r="G1236" s="24">
        <v>0</v>
      </c>
      <c r="H1236" s="24">
        <v>0</v>
      </c>
      <c r="I1236" s="24">
        <v>200</v>
      </c>
      <c r="J1236" s="24">
        <v>15</v>
      </c>
      <c r="K1236" s="24">
        <v>0</v>
      </c>
    </row>
    <row r="1237" spans="1:11" x14ac:dyDescent="0.3">
      <c r="A1237" s="24" t="s">
        <v>2150</v>
      </c>
      <c r="B1237" s="24">
        <v>33</v>
      </c>
      <c r="C1237" s="24" t="str">
        <f t="shared" si="19"/>
        <v>lilian33</v>
      </c>
      <c r="D1237" s="24">
        <v>224</v>
      </c>
      <c r="E1237" s="24">
        <v>177</v>
      </c>
      <c r="F1237" s="24">
        <v>4759</v>
      </c>
      <c r="G1237" s="24">
        <v>0</v>
      </c>
      <c r="H1237" s="24">
        <v>0</v>
      </c>
      <c r="I1237" s="24">
        <v>200</v>
      </c>
      <c r="J1237" s="24">
        <v>15</v>
      </c>
      <c r="K1237" s="24">
        <v>0</v>
      </c>
    </row>
    <row r="1238" spans="1:11" x14ac:dyDescent="0.3">
      <c r="A1238" s="24" t="s">
        <v>2150</v>
      </c>
      <c r="B1238" s="24">
        <v>34</v>
      </c>
      <c r="C1238" s="24" t="str">
        <f t="shared" si="19"/>
        <v>lilian34</v>
      </c>
      <c r="D1238" s="24">
        <v>227</v>
      </c>
      <c r="E1238" s="24">
        <v>179</v>
      </c>
      <c r="F1238" s="24">
        <v>4816</v>
      </c>
      <c r="G1238" s="24">
        <v>0</v>
      </c>
      <c r="H1238" s="24">
        <v>0</v>
      </c>
      <c r="I1238" s="24">
        <v>200</v>
      </c>
      <c r="J1238" s="24">
        <v>15</v>
      </c>
      <c r="K1238" s="24">
        <v>0</v>
      </c>
    </row>
    <row r="1239" spans="1:11" x14ac:dyDescent="0.3">
      <c r="A1239" s="24" t="s">
        <v>2150</v>
      </c>
      <c r="B1239" s="24">
        <v>35</v>
      </c>
      <c r="C1239" s="24" t="str">
        <f t="shared" si="19"/>
        <v>lilian35</v>
      </c>
      <c r="D1239" s="24">
        <v>230</v>
      </c>
      <c r="E1239" s="24">
        <v>181</v>
      </c>
      <c r="F1239" s="24">
        <v>4873</v>
      </c>
      <c r="G1239" s="24">
        <v>0</v>
      </c>
      <c r="H1239" s="24">
        <v>0</v>
      </c>
      <c r="I1239" s="24">
        <v>200</v>
      </c>
      <c r="J1239" s="24">
        <v>15</v>
      </c>
      <c r="K1239" s="24">
        <v>0</v>
      </c>
    </row>
    <row r="1240" spans="1:11" x14ac:dyDescent="0.3">
      <c r="A1240" s="24" t="s">
        <v>2150</v>
      </c>
      <c r="B1240" s="24">
        <v>36</v>
      </c>
      <c r="C1240" s="24" t="str">
        <f t="shared" si="19"/>
        <v>lilian36</v>
      </c>
      <c r="D1240" s="24">
        <v>233</v>
      </c>
      <c r="E1240" s="24">
        <v>183</v>
      </c>
      <c r="F1240" s="24">
        <v>4931</v>
      </c>
      <c r="G1240" s="24">
        <v>0</v>
      </c>
      <c r="H1240" s="24">
        <v>0</v>
      </c>
      <c r="I1240" s="24">
        <v>200</v>
      </c>
      <c r="J1240" s="24">
        <v>15</v>
      </c>
      <c r="K1240" s="24">
        <v>0</v>
      </c>
    </row>
    <row r="1241" spans="1:11" x14ac:dyDescent="0.3">
      <c r="A1241" s="24" t="s">
        <v>2150</v>
      </c>
      <c r="B1241" s="24">
        <v>37</v>
      </c>
      <c r="C1241" s="24" t="str">
        <f t="shared" si="19"/>
        <v>lilian37</v>
      </c>
      <c r="D1241" s="24">
        <v>236</v>
      </c>
      <c r="E1241" s="24">
        <v>186</v>
      </c>
      <c r="F1241" s="24">
        <v>4990</v>
      </c>
      <c r="G1241" s="24">
        <v>0</v>
      </c>
      <c r="H1241" s="24">
        <v>0</v>
      </c>
      <c r="I1241" s="24">
        <v>200</v>
      </c>
      <c r="J1241" s="24">
        <v>15</v>
      </c>
      <c r="K1241" s="24">
        <v>0</v>
      </c>
    </row>
    <row r="1242" spans="1:11" x14ac:dyDescent="0.3">
      <c r="A1242" s="24" t="s">
        <v>2150</v>
      </c>
      <c r="B1242" s="24">
        <v>38</v>
      </c>
      <c r="C1242" s="24" t="str">
        <f t="shared" si="19"/>
        <v>lilian38</v>
      </c>
      <c r="D1242" s="24">
        <v>238</v>
      </c>
      <c r="E1242" s="24">
        <v>188</v>
      </c>
      <c r="F1242" s="24">
        <v>5050</v>
      </c>
      <c r="G1242" s="24">
        <v>0</v>
      </c>
      <c r="H1242" s="24">
        <v>0</v>
      </c>
      <c r="I1242" s="24">
        <v>200</v>
      </c>
      <c r="J1242" s="24">
        <v>15</v>
      </c>
      <c r="K1242" s="24">
        <v>0</v>
      </c>
    </row>
    <row r="1243" spans="1:11" x14ac:dyDescent="0.3">
      <c r="A1243" s="24" t="s">
        <v>2150</v>
      </c>
      <c r="B1243" s="24">
        <v>39</v>
      </c>
      <c r="C1243" s="24" t="str">
        <f t="shared" si="19"/>
        <v>lilian39</v>
      </c>
      <c r="D1243" s="24">
        <v>241</v>
      </c>
      <c r="E1243" s="24">
        <v>190</v>
      </c>
      <c r="F1243" s="24">
        <v>5110</v>
      </c>
      <c r="G1243" s="24">
        <v>0</v>
      </c>
      <c r="H1243" s="24">
        <v>0</v>
      </c>
      <c r="I1243" s="24">
        <v>200</v>
      </c>
      <c r="J1243" s="24">
        <v>15</v>
      </c>
      <c r="K1243" s="24">
        <v>0</v>
      </c>
    </row>
    <row r="1244" spans="1:11" x14ac:dyDescent="0.3">
      <c r="A1244" s="24" t="s">
        <v>2150</v>
      </c>
      <c r="B1244" s="24">
        <v>40</v>
      </c>
      <c r="C1244" s="24" t="str">
        <f t="shared" si="19"/>
        <v>lilian40</v>
      </c>
      <c r="D1244" s="24">
        <v>244</v>
      </c>
      <c r="E1244" s="24">
        <v>192</v>
      </c>
      <c r="F1244" s="24">
        <v>5170</v>
      </c>
      <c r="G1244" s="24">
        <v>0</v>
      </c>
      <c r="H1244" s="24">
        <v>0</v>
      </c>
      <c r="I1244" s="24">
        <v>200</v>
      </c>
      <c r="J1244" s="24">
        <v>15</v>
      </c>
      <c r="K1244" s="24">
        <v>0</v>
      </c>
    </row>
    <row r="1245" spans="1:11" x14ac:dyDescent="0.3">
      <c r="A1245" s="24" t="s">
        <v>2150</v>
      </c>
      <c r="B1245" s="24">
        <v>41</v>
      </c>
      <c r="C1245" s="24" t="str">
        <f t="shared" si="19"/>
        <v>lilian41</v>
      </c>
      <c r="D1245" s="24">
        <v>267</v>
      </c>
      <c r="E1245" s="24">
        <v>210</v>
      </c>
      <c r="F1245" s="24">
        <v>5672</v>
      </c>
      <c r="G1245" s="24">
        <v>0</v>
      </c>
      <c r="H1245" s="24">
        <v>0</v>
      </c>
      <c r="I1245" s="24">
        <v>200</v>
      </c>
      <c r="J1245" s="24">
        <v>15</v>
      </c>
      <c r="K1245" s="24">
        <v>0</v>
      </c>
    </row>
    <row r="1246" spans="1:11" x14ac:dyDescent="0.3">
      <c r="A1246" s="24" t="s">
        <v>2150</v>
      </c>
      <c r="B1246" s="24">
        <v>42</v>
      </c>
      <c r="C1246" s="24" t="str">
        <f t="shared" si="19"/>
        <v>lilian42</v>
      </c>
      <c r="D1246" s="24">
        <v>270</v>
      </c>
      <c r="E1246" s="24">
        <v>213</v>
      </c>
      <c r="F1246" s="24">
        <v>5740</v>
      </c>
      <c r="G1246" s="24">
        <v>0</v>
      </c>
      <c r="H1246" s="24">
        <v>0</v>
      </c>
      <c r="I1246" s="24">
        <v>200</v>
      </c>
      <c r="J1246" s="24">
        <v>15</v>
      </c>
      <c r="K1246" s="24">
        <v>0</v>
      </c>
    </row>
    <row r="1247" spans="1:11" x14ac:dyDescent="0.3">
      <c r="A1247" s="24" t="s">
        <v>2150</v>
      </c>
      <c r="B1247" s="24">
        <v>43</v>
      </c>
      <c r="C1247" s="24" t="str">
        <f t="shared" si="19"/>
        <v>lilian43</v>
      </c>
      <c r="D1247" s="24">
        <v>274</v>
      </c>
      <c r="E1247" s="24">
        <v>215</v>
      </c>
      <c r="F1247" s="24">
        <v>5808</v>
      </c>
      <c r="G1247" s="24">
        <v>0</v>
      </c>
      <c r="H1247" s="24">
        <v>0</v>
      </c>
      <c r="I1247" s="24">
        <v>200</v>
      </c>
      <c r="J1247" s="24">
        <v>15</v>
      </c>
      <c r="K1247" s="24">
        <v>0</v>
      </c>
    </row>
    <row r="1248" spans="1:11" x14ac:dyDescent="0.3">
      <c r="A1248" s="24" t="s">
        <v>2150</v>
      </c>
      <c r="B1248" s="24">
        <v>44</v>
      </c>
      <c r="C1248" s="24" t="str">
        <f t="shared" si="19"/>
        <v>lilian44</v>
      </c>
      <c r="D1248" s="24">
        <v>277</v>
      </c>
      <c r="E1248" s="24">
        <v>218</v>
      </c>
      <c r="F1248" s="24">
        <v>5885</v>
      </c>
      <c r="G1248" s="24">
        <v>0</v>
      </c>
      <c r="H1248" s="24">
        <v>0</v>
      </c>
      <c r="I1248" s="24">
        <v>200</v>
      </c>
      <c r="J1248" s="24">
        <v>15</v>
      </c>
      <c r="K1248" s="24">
        <v>0</v>
      </c>
    </row>
    <row r="1249" spans="1:11" x14ac:dyDescent="0.3">
      <c r="A1249" s="24" t="s">
        <v>2150</v>
      </c>
      <c r="B1249" s="24">
        <v>45</v>
      </c>
      <c r="C1249" s="24" t="str">
        <f t="shared" si="19"/>
        <v>lilian45</v>
      </c>
      <c r="D1249" s="24">
        <v>280</v>
      </c>
      <c r="E1249" s="24">
        <v>221</v>
      </c>
      <c r="F1249" s="24">
        <v>5959</v>
      </c>
      <c r="G1249" s="24">
        <v>0</v>
      </c>
      <c r="H1249" s="24">
        <v>0</v>
      </c>
      <c r="I1249" s="24">
        <v>200</v>
      </c>
      <c r="J1249" s="24">
        <v>15</v>
      </c>
      <c r="K1249" s="24">
        <v>0</v>
      </c>
    </row>
    <row r="1250" spans="1:11" x14ac:dyDescent="0.3">
      <c r="A1250" s="24" t="s">
        <v>2150</v>
      </c>
      <c r="B1250" s="24">
        <v>46</v>
      </c>
      <c r="C1250" s="24" t="str">
        <f t="shared" si="19"/>
        <v>lilian46</v>
      </c>
      <c r="D1250" s="24">
        <v>284</v>
      </c>
      <c r="E1250" s="24">
        <v>223</v>
      </c>
      <c r="F1250" s="24">
        <v>6031</v>
      </c>
      <c r="G1250" s="24">
        <v>0</v>
      </c>
      <c r="H1250" s="24">
        <v>0</v>
      </c>
      <c r="I1250" s="24">
        <v>200</v>
      </c>
      <c r="J1250" s="24">
        <v>15</v>
      </c>
      <c r="K1250" s="24">
        <v>0</v>
      </c>
    </row>
    <row r="1251" spans="1:11" x14ac:dyDescent="0.3">
      <c r="A1251" s="24" t="s">
        <v>2150</v>
      </c>
      <c r="B1251" s="24">
        <v>47</v>
      </c>
      <c r="C1251" s="24" t="str">
        <f t="shared" si="19"/>
        <v>lilian47</v>
      </c>
      <c r="D1251" s="24">
        <v>287</v>
      </c>
      <c r="E1251" s="24">
        <v>226</v>
      </c>
      <c r="F1251" s="24">
        <v>6107</v>
      </c>
      <c r="G1251" s="24">
        <v>0</v>
      </c>
      <c r="H1251" s="24">
        <v>0</v>
      </c>
      <c r="I1251" s="24">
        <v>200</v>
      </c>
      <c r="J1251" s="24">
        <v>15</v>
      </c>
      <c r="K1251" s="24">
        <v>0</v>
      </c>
    </row>
    <row r="1252" spans="1:11" x14ac:dyDescent="0.3">
      <c r="A1252" s="24" t="s">
        <v>2150</v>
      </c>
      <c r="B1252" s="24">
        <v>48</v>
      </c>
      <c r="C1252" s="24" t="str">
        <f t="shared" si="19"/>
        <v>lilian48</v>
      </c>
      <c r="D1252" s="24">
        <v>291</v>
      </c>
      <c r="E1252" s="24">
        <v>229</v>
      </c>
      <c r="F1252" s="24">
        <v>6187</v>
      </c>
      <c r="G1252" s="24">
        <v>0</v>
      </c>
      <c r="H1252" s="24">
        <v>0</v>
      </c>
      <c r="I1252" s="24">
        <v>200</v>
      </c>
      <c r="J1252" s="24">
        <v>15</v>
      </c>
      <c r="K1252" s="24">
        <v>0</v>
      </c>
    </row>
    <row r="1253" spans="1:11" x14ac:dyDescent="0.3">
      <c r="A1253" s="24" t="s">
        <v>2150</v>
      </c>
      <c r="B1253" s="24">
        <v>49</v>
      </c>
      <c r="C1253" s="24" t="str">
        <f t="shared" si="19"/>
        <v>lilian49</v>
      </c>
      <c r="D1253" s="24">
        <v>294</v>
      </c>
      <c r="E1253" s="24">
        <v>232</v>
      </c>
      <c r="F1253" s="24">
        <v>6261</v>
      </c>
      <c r="G1253" s="24">
        <v>0</v>
      </c>
      <c r="H1253" s="24">
        <v>0</v>
      </c>
      <c r="I1253" s="24">
        <v>200</v>
      </c>
      <c r="J1253" s="24">
        <v>15</v>
      </c>
      <c r="K1253" s="24">
        <v>0</v>
      </c>
    </row>
    <row r="1254" spans="1:11" x14ac:dyDescent="0.3">
      <c r="A1254" s="24" t="s">
        <v>2150</v>
      </c>
      <c r="B1254" s="24">
        <v>50</v>
      </c>
      <c r="C1254" s="24" t="str">
        <f t="shared" si="19"/>
        <v>lilian50</v>
      </c>
      <c r="D1254" s="24">
        <v>298</v>
      </c>
      <c r="E1254" s="24">
        <v>235</v>
      </c>
      <c r="F1254" s="24">
        <v>6343</v>
      </c>
      <c r="G1254" s="24">
        <v>0</v>
      </c>
      <c r="H1254" s="24">
        <v>0</v>
      </c>
      <c r="I1254" s="24">
        <v>200</v>
      </c>
      <c r="J1254" s="24">
        <v>15</v>
      </c>
      <c r="K1254" s="24">
        <v>0</v>
      </c>
    </row>
    <row r="1255" spans="1:11" x14ac:dyDescent="0.3">
      <c r="A1255" s="24" t="s">
        <v>2150</v>
      </c>
      <c r="B1255" s="24">
        <v>51</v>
      </c>
      <c r="C1255" s="24" t="str">
        <f t="shared" si="19"/>
        <v>lilian51</v>
      </c>
      <c r="D1255" s="24">
        <v>325</v>
      </c>
      <c r="E1255" s="24">
        <v>256</v>
      </c>
      <c r="F1255" s="24">
        <v>6904</v>
      </c>
      <c r="G1255" s="24">
        <v>0</v>
      </c>
      <c r="H1255" s="24">
        <v>0</v>
      </c>
      <c r="I1255" s="24">
        <v>200</v>
      </c>
      <c r="J1255" s="24">
        <v>15</v>
      </c>
      <c r="K1255" s="24">
        <v>0</v>
      </c>
    </row>
    <row r="1256" spans="1:11" x14ac:dyDescent="0.3">
      <c r="A1256" s="24" t="s">
        <v>2150</v>
      </c>
      <c r="B1256" s="24">
        <v>52</v>
      </c>
      <c r="C1256" s="24" t="str">
        <f t="shared" si="19"/>
        <v>lilian52</v>
      </c>
      <c r="D1256" s="24">
        <v>329</v>
      </c>
      <c r="E1256" s="24">
        <v>259</v>
      </c>
      <c r="F1256" s="24">
        <v>6987</v>
      </c>
      <c r="G1256" s="24">
        <v>0</v>
      </c>
      <c r="H1256" s="24">
        <v>0</v>
      </c>
      <c r="I1256" s="24">
        <v>200</v>
      </c>
      <c r="J1256" s="24">
        <v>15</v>
      </c>
      <c r="K1256" s="24">
        <v>0</v>
      </c>
    </row>
    <row r="1257" spans="1:11" x14ac:dyDescent="0.3">
      <c r="A1257" s="24" t="s">
        <v>2150</v>
      </c>
      <c r="B1257" s="24">
        <v>53</v>
      </c>
      <c r="C1257" s="24" t="str">
        <f t="shared" si="19"/>
        <v>lilian53</v>
      </c>
      <c r="D1257" s="24">
        <v>333</v>
      </c>
      <c r="E1257" s="24">
        <v>262</v>
      </c>
      <c r="F1257" s="24">
        <v>7076</v>
      </c>
      <c r="G1257" s="24">
        <v>0</v>
      </c>
      <c r="H1257" s="24">
        <v>0</v>
      </c>
      <c r="I1257" s="24">
        <v>200</v>
      </c>
      <c r="J1257" s="24">
        <v>15</v>
      </c>
      <c r="K1257" s="24">
        <v>0</v>
      </c>
    </row>
    <row r="1258" spans="1:11" x14ac:dyDescent="0.3">
      <c r="A1258" s="24" t="s">
        <v>2150</v>
      </c>
      <c r="B1258" s="24">
        <v>54</v>
      </c>
      <c r="C1258" s="24" t="str">
        <f t="shared" si="19"/>
        <v>lilian54</v>
      </c>
      <c r="D1258" s="24">
        <v>337</v>
      </c>
      <c r="E1258" s="24">
        <v>266</v>
      </c>
      <c r="F1258" s="24">
        <v>7169</v>
      </c>
      <c r="G1258" s="24">
        <v>0</v>
      </c>
      <c r="H1258" s="24">
        <v>0</v>
      </c>
      <c r="I1258" s="24">
        <v>200</v>
      </c>
      <c r="J1258" s="24">
        <v>15</v>
      </c>
      <c r="K1258" s="24">
        <v>0</v>
      </c>
    </row>
    <row r="1259" spans="1:11" x14ac:dyDescent="0.3">
      <c r="A1259" s="24" t="s">
        <v>2150</v>
      </c>
      <c r="B1259" s="24">
        <v>55</v>
      </c>
      <c r="C1259" s="24" t="str">
        <f t="shared" si="19"/>
        <v>lilian55</v>
      </c>
      <c r="D1259" s="24">
        <v>341</v>
      </c>
      <c r="E1259" s="24">
        <v>269</v>
      </c>
      <c r="F1259" s="24">
        <v>7255</v>
      </c>
      <c r="G1259" s="24">
        <v>0</v>
      </c>
      <c r="H1259" s="24">
        <v>0</v>
      </c>
      <c r="I1259" s="24">
        <v>200</v>
      </c>
      <c r="J1259" s="24">
        <v>15</v>
      </c>
      <c r="K1259" s="24">
        <v>0</v>
      </c>
    </row>
    <row r="1260" spans="1:11" x14ac:dyDescent="0.3">
      <c r="A1260" s="24" t="s">
        <v>2150</v>
      </c>
      <c r="B1260" s="24">
        <v>56</v>
      </c>
      <c r="C1260" s="24" t="str">
        <f t="shared" si="19"/>
        <v>lilian56</v>
      </c>
      <c r="D1260" s="24">
        <v>345</v>
      </c>
      <c r="E1260" s="24">
        <v>272</v>
      </c>
      <c r="F1260" s="24">
        <v>7350</v>
      </c>
      <c r="G1260" s="24">
        <v>0</v>
      </c>
      <c r="H1260" s="24">
        <v>0</v>
      </c>
      <c r="I1260" s="24">
        <v>200</v>
      </c>
      <c r="J1260" s="24">
        <v>15</v>
      </c>
      <c r="K1260" s="24">
        <v>0</v>
      </c>
    </row>
    <row r="1261" spans="1:11" x14ac:dyDescent="0.3">
      <c r="A1261" s="24" t="s">
        <v>2150</v>
      </c>
      <c r="B1261" s="24">
        <v>57</v>
      </c>
      <c r="C1261" s="24" t="str">
        <f t="shared" si="19"/>
        <v>lilian57</v>
      </c>
      <c r="D1261" s="24">
        <v>349</v>
      </c>
      <c r="E1261" s="24">
        <v>275</v>
      </c>
      <c r="F1261" s="24">
        <v>7444</v>
      </c>
      <c r="G1261" s="24">
        <v>0</v>
      </c>
      <c r="H1261" s="24">
        <v>0</v>
      </c>
      <c r="I1261" s="24">
        <v>200</v>
      </c>
      <c r="J1261" s="24">
        <v>15</v>
      </c>
      <c r="K1261" s="24">
        <v>0</v>
      </c>
    </row>
    <row r="1262" spans="1:11" x14ac:dyDescent="0.3">
      <c r="A1262" s="24" t="s">
        <v>2150</v>
      </c>
      <c r="B1262" s="24">
        <v>58</v>
      </c>
      <c r="C1262" s="24" t="str">
        <f t="shared" si="19"/>
        <v>lilian58</v>
      </c>
      <c r="D1262" s="24">
        <v>354</v>
      </c>
      <c r="E1262" s="24">
        <v>279</v>
      </c>
      <c r="F1262" s="24">
        <v>7533</v>
      </c>
      <c r="G1262" s="24">
        <v>0</v>
      </c>
      <c r="H1262" s="24">
        <v>0</v>
      </c>
      <c r="I1262" s="24">
        <v>200</v>
      </c>
      <c r="J1262" s="24">
        <v>15</v>
      </c>
      <c r="K1262" s="24">
        <v>0</v>
      </c>
    </row>
    <row r="1263" spans="1:11" x14ac:dyDescent="0.3">
      <c r="A1263" s="24" t="s">
        <v>2150</v>
      </c>
      <c r="B1263" s="24">
        <v>59</v>
      </c>
      <c r="C1263" s="24" t="str">
        <f t="shared" si="19"/>
        <v>lilian59</v>
      </c>
      <c r="D1263" s="24">
        <v>358</v>
      </c>
      <c r="E1263" s="24">
        <v>282</v>
      </c>
      <c r="F1263" s="24">
        <v>7629</v>
      </c>
      <c r="G1263" s="24">
        <v>0</v>
      </c>
      <c r="H1263" s="24">
        <v>0</v>
      </c>
      <c r="I1263" s="24">
        <v>200</v>
      </c>
      <c r="J1263" s="24">
        <v>15</v>
      </c>
      <c r="K1263" s="24">
        <v>0</v>
      </c>
    </row>
    <row r="1264" spans="1:11" x14ac:dyDescent="0.3">
      <c r="A1264" s="24" t="s">
        <v>2150</v>
      </c>
      <c r="B1264" s="24">
        <v>60</v>
      </c>
      <c r="C1264" s="24" t="str">
        <f t="shared" si="19"/>
        <v>lilian60</v>
      </c>
      <c r="D1264" s="24">
        <v>362</v>
      </c>
      <c r="E1264" s="24">
        <v>285</v>
      </c>
      <c r="F1264" s="24">
        <v>7729</v>
      </c>
      <c r="G1264" s="24">
        <v>0</v>
      </c>
      <c r="H1264" s="24">
        <v>0</v>
      </c>
      <c r="I1264" s="24">
        <v>200</v>
      </c>
      <c r="J1264" s="24">
        <v>15</v>
      </c>
      <c r="K1264" s="24">
        <v>0</v>
      </c>
    </row>
    <row r="1265" spans="1:11" x14ac:dyDescent="0.3">
      <c r="A1265" s="24" t="s">
        <v>2150</v>
      </c>
      <c r="B1265" s="24">
        <v>61</v>
      </c>
      <c r="C1265" s="24" t="str">
        <f t="shared" si="19"/>
        <v>lilian61</v>
      </c>
      <c r="D1265" s="24">
        <v>395</v>
      </c>
      <c r="E1265" s="24">
        <v>312</v>
      </c>
      <c r="F1265" s="24">
        <v>8504</v>
      </c>
      <c r="G1265" s="24">
        <v>0</v>
      </c>
      <c r="H1265" s="24">
        <v>0</v>
      </c>
      <c r="I1265" s="24">
        <v>200</v>
      </c>
      <c r="J1265" s="24">
        <v>15</v>
      </c>
      <c r="K1265" s="24">
        <v>0</v>
      </c>
    </row>
    <row r="1266" spans="1:11" x14ac:dyDescent="0.3">
      <c r="A1266" s="24" t="s">
        <v>2150</v>
      </c>
      <c r="B1266" s="24">
        <v>62</v>
      </c>
      <c r="C1266" s="24" t="str">
        <f t="shared" si="19"/>
        <v>lilian62</v>
      </c>
      <c r="D1266" s="24">
        <v>400</v>
      </c>
      <c r="E1266" s="24">
        <v>315</v>
      </c>
      <c r="F1266" s="24">
        <v>8616</v>
      </c>
      <c r="G1266" s="24">
        <v>0</v>
      </c>
      <c r="H1266" s="24">
        <v>0</v>
      </c>
      <c r="I1266" s="24">
        <v>200</v>
      </c>
      <c r="J1266" s="24">
        <v>15</v>
      </c>
      <c r="K1266" s="24">
        <v>0</v>
      </c>
    </row>
    <row r="1267" spans="1:11" x14ac:dyDescent="0.3">
      <c r="A1267" s="24" t="s">
        <v>2150</v>
      </c>
      <c r="B1267" s="24">
        <v>63</v>
      </c>
      <c r="C1267" s="24" t="str">
        <f t="shared" si="19"/>
        <v>lilian63</v>
      </c>
      <c r="D1267" s="24">
        <v>405</v>
      </c>
      <c r="E1267" s="24">
        <v>319</v>
      </c>
      <c r="F1267" s="24">
        <v>8742</v>
      </c>
      <c r="G1267" s="24">
        <v>0</v>
      </c>
      <c r="H1267" s="24">
        <v>0</v>
      </c>
      <c r="I1267" s="24">
        <v>200</v>
      </c>
      <c r="J1267" s="24">
        <v>15</v>
      </c>
      <c r="K1267" s="24">
        <v>0</v>
      </c>
    </row>
    <row r="1268" spans="1:11" x14ac:dyDescent="0.3">
      <c r="A1268" s="24" t="s">
        <v>2150</v>
      </c>
      <c r="B1268" s="24">
        <v>64</v>
      </c>
      <c r="C1268" s="24" t="str">
        <f t="shared" si="19"/>
        <v>lilian64</v>
      </c>
      <c r="D1268" s="24">
        <v>410</v>
      </c>
      <c r="E1268" s="24">
        <v>323</v>
      </c>
      <c r="F1268" s="24">
        <v>8847</v>
      </c>
      <c r="G1268" s="24">
        <v>0</v>
      </c>
      <c r="H1268" s="24">
        <v>0</v>
      </c>
      <c r="I1268" s="24">
        <v>200</v>
      </c>
      <c r="J1268" s="24">
        <v>15</v>
      </c>
      <c r="K1268" s="24">
        <v>0</v>
      </c>
    </row>
    <row r="1269" spans="1:11" x14ac:dyDescent="0.3">
      <c r="A1269" s="24" t="s">
        <v>2150</v>
      </c>
      <c r="B1269" s="24">
        <v>65</v>
      </c>
      <c r="C1269" s="24" t="str">
        <f t="shared" si="19"/>
        <v>lilian65</v>
      </c>
      <c r="D1269" s="24">
        <v>415</v>
      </c>
      <c r="E1269" s="24">
        <v>327</v>
      </c>
      <c r="F1269" s="24">
        <v>8964</v>
      </c>
      <c r="G1269" s="24">
        <v>0</v>
      </c>
      <c r="H1269" s="24">
        <v>0</v>
      </c>
      <c r="I1269" s="24">
        <v>200</v>
      </c>
      <c r="J1269" s="24">
        <v>15</v>
      </c>
      <c r="K1269" s="24">
        <v>0</v>
      </c>
    </row>
    <row r="1270" spans="1:11" x14ac:dyDescent="0.3">
      <c r="A1270" s="24" t="s">
        <v>2150</v>
      </c>
      <c r="B1270" s="24">
        <v>66</v>
      </c>
      <c r="C1270" s="24" t="str">
        <f t="shared" si="19"/>
        <v>lilian66</v>
      </c>
      <c r="D1270" s="24">
        <v>420</v>
      </c>
      <c r="E1270" s="24">
        <v>331</v>
      </c>
      <c r="F1270" s="24">
        <v>9082</v>
      </c>
      <c r="G1270" s="24">
        <v>0</v>
      </c>
      <c r="H1270" s="24">
        <v>0</v>
      </c>
      <c r="I1270" s="24">
        <v>200</v>
      </c>
      <c r="J1270" s="24">
        <v>15</v>
      </c>
      <c r="K1270" s="24">
        <v>0</v>
      </c>
    </row>
    <row r="1271" spans="1:11" x14ac:dyDescent="0.3">
      <c r="A1271" s="24" t="s">
        <v>2150</v>
      </c>
      <c r="B1271" s="24">
        <v>67</v>
      </c>
      <c r="C1271" s="24" t="str">
        <f t="shared" si="19"/>
        <v>lilian67</v>
      </c>
      <c r="D1271" s="24">
        <v>425</v>
      </c>
      <c r="E1271" s="24">
        <v>334</v>
      </c>
      <c r="F1271" s="24">
        <v>9209</v>
      </c>
      <c r="G1271" s="24">
        <v>0</v>
      </c>
      <c r="H1271" s="24">
        <v>0</v>
      </c>
      <c r="I1271" s="24">
        <v>200</v>
      </c>
      <c r="J1271" s="24">
        <v>15</v>
      </c>
      <c r="K1271" s="24">
        <v>0</v>
      </c>
    </row>
    <row r="1272" spans="1:11" x14ac:dyDescent="0.3">
      <c r="A1272" s="24" t="s">
        <v>2150</v>
      </c>
      <c r="B1272" s="24">
        <v>68</v>
      </c>
      <c r="C1272" s="24" t="str">
        <f t="shared" si="19"/>
        <v>lilian68</v>
      </c>
      <c r="D1272" s="24">
        <v>430</v>
      </c>
      <c r="E1272" s="24">
        <v>338</v>
      </c>
      <c r="F1272" s="24">
        <v>9319</v>
      </c>
      <c r="G1272" s="24">
        <v>0</v>
      </c>
      <c r="H1272" s="24">
        <v>0</v>
      </c>
      <c r="I1272" s="24">
        <v>200</v>
      </c>
      <c r="J1272" s="24">
        <v>15</v>
      </c>
      <c r="K1272" s="24">
        <v>0</v>
      </c>
    </row>
    <row r="1273" spans="1:11" x14ac:dyDescent="0.3">
      <c r="A1273" s="24" t="s">
        <v>2150</v>
      </c>
      <c r="B1273" s="24">
        <v>69</v>
      </c>
      <c r="C1273" s="24" t="str">
        <f t="shared" si="19"/>
        <v>lilian69</v>
      </c>
      <c r="D1273" s="24">
        <v>435</v>
      </c>
      <c r="E1273" s="24">
        <v>342</v>
      </c>
      <c r="F1273" s="24">
        <v>9442</v>
      </c>
      <c r="G1273" s="24">
        <v>0</v>
      </c>
      <c r="H1273" s="24">
        <v>0</v>
      </c>
      <c r="I1273" s="24">
        <v>200</v>
      </c>
      <c r="J1273" s="24">
        <v>15</v>
      </c>
      <c r="K1273" s="24">
        <v>0</v>
      </c>
    </row>
    <row r="1274" spans="1:11" x14ac:dyDescent="0.3">
      <c r="A1274" s="24" t="s">
        <v>2150</v>
      </c>
      <c r="B1274" s="24">
        <v>70</v>
      </c>
      <c r="C1274" s="24" t="str">
        <f t="shared" si="19"/>
        <v>lilian70</v>
      </c>
      <c r="D1274" s="24">
        <v>440</v>
      </c>
      <c r="E1274" s="24">
        <v>346</v>
      </c>
      <c r="F1274" s="24">
        <v>9555</v>
      </c>
      <c r="G1274" s="24">
        <v>0</v>
      </c>
      <c r="H1274" s="24">
        <v>0</v>
      </c>
      <c r="I1274" s="24">
        <v>200</v>
      </c>
      <c r="J1274" s="24">
        <v>15</v>
      </c>
      <c r="K1274" s="24">
        <v>0</v>
      </c>
    </row>
    <row r="1275" spans="1:11" x14ac:dyDescent="0.3">
      <c r="A1275" s="24" t="s">
        <v>2150</v>
      </c>
      <c r="B1275" s="24">
        <v>71</v>
      </c>
      <c r="C1275" s="24" t="str">
        <f t="shared" si="19"/>
        <v>lilian71</v>
      </c>
      <c r="D1275" s="24">
        <v>480</v>
      </c>
      <c r="E1275" s="24">
        <v>378</v>
      </c>
      <c r="F1275" s="24">
        <v>10426</v>
      </c>
      <c r="G1275" s="24">
        <v>0</v>
      </c>
      <c r="H1275" s="24">
        <v>0</v>
      </c>
      <c r="I1275" s="24">
        <v>200</v>
      </c>
      <c r="J1275" s="24">
        <v>15</v>
      </c>
      <c r="K1275" s="24">
        <v>0</v>
      </c>
    </row>
    <row r="1276" spans="1:11" x14ac:dyDescent="0.3">
      <c r="A1276" s="24" t="s">
        <v>2150</v>
      </c>
      <c r="B1276" s="24">
        <v>72</v>
      </c>
      <c r="C1276" s="24" t="str">
        <f t="shared" si="19"/>
        <v>lilian72</v>
      </c>
      <c r="D1276" s="24">
        <v>486</v>
      </c>
      <c r="E1276" s="24">
        <v>383</v>
      </c>
      <c r="F1276" s="24">
        <v>10551</v>
      </c>
      <c r="G1276" s="24">
        <v>0</v>
      </c>
      <c r="H1276" s="24">
        <v>0</v>
      </c>
      <c r="I1276" s="24">
        <v>200</v>
      </c>
      <c r="J1276" s="24">
        <v>15</v>
      </c>
      <c r="K1276" s="24">
        <v>0</v>
      </c>
    </row>
    <row r="1277" spans="1:11" x14ac:dyDescent="0.3">
      <c r="A1277" s="24" t="s">
        <v>2150</v>
      </c>
      <c r="B1277" s="24">
        <v>73</v>
      </c>
      <c r="C1277" s="24" t="str">
        <f t="shared" si="19"/>
        <v>lilian73</v>
      </c>
      <c r="D1277" s="24">
        <v>492</v>
      </c>
      <c r="E1277" s="24">
        <v>387</v>
      </c>
      <c r="F1277" s="24">
        <v>10698</v>
      </c>
      <c r="G1277" s="24">
        <v>0</v>
      </c>
      <c r="H1277" s="24">
        <v>0</v>
      </c>
      <c r="I1277" s="24">
        <v>200</v>
      </c>
      <c r="J1277" s="24">
        <v>15</v>
      </c>
      <c r="K1277" s="24">
        <v>0</v>
      </c>
    </row>
    <row r="1278" spans="1:11" x14ac:dyDescent="0.3">
      <c r="A1278" s="24" t="s">
        <v>2150</v>
      </c>
      <c r="B1278" s="24">
        <v>74</v>
      </c>
      <c r="C1278" s="24" t="str">
        <f t="shared" si="19"/>
        <v>lilian74</v>
      </c>
      <c r="D1278" s="24">
        <v>497</v>
      </c>
      <c r="E1278" s="24">
        <v>392</v>
      </c>
      <c r="F1278" s="24">
        <v>10826</v>
      </c>
      <c r="G1278" s="24">
        <v>0</v>
      </c>
      <c r="H1278" s="24">
        <v>0</v>
      </c>
      <c r="I1278" s="24">
        <v>200</v>
      </c>
      <c r="J1278" s="24">
        <v>15</v>
      </c>
      <c r="K1278" s="24">
        <v>0</v>
      </c>
    </row>
    <row r="1279" spans="1:11" x14ac:dyDescent="0.3">
      <c r="A1279" s="24" t="s">
        <v>2150</v>
      </c>
      <c r="B1279" s="24">
        <v>75</v>
      </c>
      <c r="C1279" s="24" t="str">
        <f t="shared" si="19"/>
        <v>lilian75</v>
      </c>
      <c r="D1279" s="24">
        <v>503</v>
      </c>
      <c r="E1279" s="24">
        <v>396</v>
      </c>
      <c r="F1279" s="24">
        <v>10970</v>
      </c>
      <c r="G1279" s="24">
        <v>0</v>
      </c>
      <c r="H1279" s="24">
        <v>0</v>
      </c>
      <c r="I1279" s="24">
        <v>200</v>
      </c>
      <c r="J1279" s="24">
        <v>15</v>
      </c>
      <c r="K1279" s="24">
        <v>0</v>
      </c>
    </row>
    <row r="1280" spans="1:11" x14ac:dyDescent="0.3">
      <c r="A1280" s="24" t="s">
        <v>2150</v>
      </c>
      <c r="B1280" s="24">
        <v>76</v>
      </c>
      <c r="C1280" s="24" t="str">
        <f t="shared" si="19"/>
        <v>lilian76</v>
      </c>
      <c r="D1280" s="24">
        <v>509</v>
      </c>
      <c r="E1280" s="24">
        <v>401</v>
      </c>
      <c r="F1280" s="24">
        <v>11101</v>
      </c>
      <c r="G1280" s="24">
        <v>0</v>
      </c>
      <c r="H1280" s="24">
        <v>0</v>
      </c>
      <c r="I1280" s="24">
        <v>200</v>
      </c>
      <c r="J1280" s="24">
        <v>15</v>
      </c>
      <c r="K1280" s="24">
        <v>0</v>
      </c>
    </row>
    <row r="1281" spans="1:11" x14ac:dyDescent="0.3">
      <c r="A1281" s="24" t="s">
        <v>2150</v>
      </c>
      <c r="B1281" s="24">
        <v>77</v>
      </c>
      <c r="C1281" s="24" t="str">
        <f t="shared" si="19"/>
        <v>lilian77</v>
      </c>
      <c r="D1281" s="24">
        <v>515</v>
      </c>
      <c r="E1281" s="24">
        <v>406</v>
      </c>
      <c r="F1281" s="24">
        <v>11255</v>
      </c>
      <c r="G1281" s="24">
        <v>0</v>
      </c>
      <c r="H1281" s="24">
        <v>0</v>
      </c>
      <c r="I1281" s="24">
        <v>200</v>
      </c>
      <c r="J1281" s="24">
        <v>15</v>
      </c>
      <c r="K1281" s="24">
        <v>0</v>
      </c>
    </row>
    <row r="1282" spans="1:11" x14ac:dyDescent="0.3">
      <c r="A1282" s="24" t="s">
        <v>2150</v>
      </c>
      <c r="B1282" s="24">
        <v>78</v>
      </c>
      <c r="C1282" s="24" t="str">
        <f t="shared" si="19"/>
        <v>lilian78</v>
      </c>
      <c r="D1282" s="24">
        <v>521</v>
      </c>
      <c r="E1282" s="24">
        <v>411</v>
      </c>
      <c r="F1282" s="24">
        <v>11390</v>
      </c>
      <c r="G1282" s="24">
        <v>0</v>
      </c>
      <c r="H1282" s="24">
        <v>0</v>
      </c>
      <c r="I1282" s="24">
        <v>200</v>
      </c>
      <c r="J1282" s="24">
        <v>15</v>
      </c>
      <c r="K1282" s="24">
        <v>0</v>
      </c>
    </row>
    <row r="1283" spans="1:11" x14ac:dyDescent="0.3">
      <c r="A1283" s="24" t="s">
        <v>2150</v>
      </c>
      <c r="B1283" s="24">
        <v>79</v>
      </c>
      <c r="C1283" s="24" t="str">
        <f t="shared" si="19"/>
        <v>lilian79</v>
      </c>
      <c r="D1283" s="24">
        <v>527</v>
      </c>
      <c r="E1283" s="24">
        <v>415</v>
      </c>
      <c r="F1283" s="24">
        <v>11541</v>
      </c>
      <c r="G1283" s="24">
        <v>0</v>
      </c>
      <c r="H1283" s="24">
        <v>0</v>
      </c>
      <c r="I1283" s="24">
        <v>200</v>
      </c>
      <c r="J1283" s="24">
        <v>15</v>
      </c>
      <c r="K1283" s="24">
        <v>0</v>
      </c>
    </row>
    <row r="1284" spans="1:11" x14ac:dyDescent="0.3">
      <c r="A1284" s="24" t="s">
        <v>2150</v>
      </c>
      <c r="B1284" s="24">
        <v>80</v>
      </c>
      <c r="C1284" s="24" t="str">
        <f t="shared" si="19"/>
        <v>lilian80</v>
      </c>
      <c r="D1284" s="24">
        <v>533</v>
      </c>
      <c r="E1284" s="24">
        <v>420</v>
      </c>
      <c r="F1284" s="24">
        <v>11678</v>
      </c>
      <c r="G1284" s="24">
        <v>0</v>
      </c>
      <c r="H1284" s="24">
        <v>0</v>
      </c>
      <c r="I1284" s="24">
        <v>200</v>
      </c>
      <c r="J1284" s="24">
        <v>15</v>
      </c>
      <c r="K1284" s="24">
        <v>0</v>
      </c>
    </row>
    <row r="1285" spans="1:11" x14ac:dyDescent="0.3">
      <c r="A1285" s="24" t="s">
        <v>2150</v>
      </c>
      <c r="B1285" s="24">
        <v>81</v>
      </c>
      <c r="C1285" s="24" t="str">
        <f t="shared" si="19"/>
        <v>lilian81</v>
      </c>
      <c r="D1285" s="24">
        <v>582</v>
      </c>
      <c r="E1285" s="24">
        <v>459</v>
      </c>
      <c r="F1285" s="24">
        <v>12906</v>
      </c>
      <c r="G1285" s="24">
        <v>0</v>
      </c>
      <c r="H1285" s="24">
        <v>0</v>
      </c>
      <c r="I1285" s="24">
        <v>200</v>
      </c>
      <c r="J1285" s="24">
        <v>15</v>
      </c>
      <c r="K1285" s="24">
        <v>0</v>
      </c>
    </row>
    <row r="1286" spans="1:11" x14ac:dyDescent="0.3">
      <c r="A1286" s="24" t="s">
        <v>2150</v>
      </c>
      <c r="B1286" s="24">
        <v>82</v>
      </c>
      <c r="C1286" s="24" t="str">
        <f t="shared" ref="C1286:C1349" si="20">A1286&amp;B1286</f>
        <v>lilian82</v>
      </c>
      <c r="D1286" s="24">
        <v>589</v>
      </c>
      <c r="E1286" s="24">
        <v>464</v>
      </c>
      <c r="F1286" s="24">
        <v>13060</v>
      </c>
      <c r="G1286" s="24">
        <v>0</v>
      </c>
      <c r="H1286" s="24">
        <v>0</v>
      </c>
      <c r="I1286" s="24">
        <v>200</v>
      </c>
      <c r="J1286" s="24">
        <v>15</v>
      </c>
      <c r="K1286" s="24">
        <v>0</v>
      </c>
    </row>
    <row r="1287" spans="1:11" x14ac:dyDescent="0.3">
      <c r="A1287" s="24" t="s">
        <v>2150</v>
      </c>
      <c r="B1287" s="24">
        <v>83</v>
      </c>
      <c r="C1287" s="24" t="str">
        <f t="shared" si="20"/>
        <v>lilian83</v>
      </c>
      <c r="D1287" s="24">
        <v>596</v>
      </c>
      <c r="E1287" s="24">
        <v>469</v>
      </c>
      <c r="F1287" s="24">
        <v>13242</v>
      </c>
      <c r="G1287" s="24">
        <v>0</v>
      </c>
      <c r="H1287" s="24">
        <v>0</v>
      </c>
      <c r="I1287" s="24">
        <v>200</v>
      </c>
      <c r="J1287" s="24">
        <v>15</v>
      </c>
      <c r="K1287" s="24">
        <v>0</v>
      </c>
    </row>
    <row r="1288" spans="1:11" x14ac:dyDescent="0.3">
      <c r="A1288" s="24" t="s">
        <v>2150</v>
      </c>
      <c r="B1288" s="24">
        <v>84</v>
      </c>
      <c r="C1288" s="24" t="str">
        <f t="shared" si="20"/>
        <v>lilian84</v>
      </c>
      <c r="D1288" s="24">
        <v>603</v>
      </c>
      <c r="E1288" s="24">
        <v>475</v>
      </c>
      <c r="F1288" s="24">
        <v>13400</v>
      </c>
      <c r="G1288" s="24">
        <v>0</v>
      </c>
      <c r="H1288" s="24">
        <v>0</v>
      </c>
      <c r="I1288" s="24">
        <v>200</v>
      </c>
      <c r="J1288" s="24">
        <v>15</v>
      </c>
      <c r="K1288" s="24">
        <v>0</v>
      </c>
    </row>
    <row r="1289" spans="1:11" x14ac:dyDescent="0.3">
      <c r="A1289" s="24" t="s">
        <v>2150</v>
      </c>
      <c r="B1289" s="24">
        <v>85</v>
      </c>
      <c r="C1289" s="24" t="str">
        <f t="shared" si="20"/>
        <v>lilian85</v>
      </c>
      <c r="D1289" s="24">
        <v>610</v>
      </c>
      <c r="E1289" s="24">
        <v>480</v>
      </c>
      <c r="F1289" s="24">
        <v>13589</v>
      </c>
      <c r="G1289" s="24">
        <v>0</v>
      </c>
      <c r="H1289" s="24">
        <v>0</v>
      </c>
      <c r="I1289" s="24">
        <v>200</v>
      </c>
      <c r="J1289" s="24">
        <v>15</v>
      </c>
      <c r="K1289" s="24">
        <v>0</v>
      </c>
    </row>
    <row r="1290" spans="1:11" x14ac:dyDescent="0.3">
      <c r="A1290" s="24" t="s">
        <v>2150</v>
      </c>
      <c r="B1290" s="24">
        <v>86</v>
      </c>
      <c r="C1290" s="24" t="str">
        <f t="shared" si="20"/>
        <v>lilian86</v>
      </c>
      <c r="D1290" s="24">
        <v>617</v>
      </c>
      <c r="E1290" s="24">
        <v>486</v>
      </c>
      <c r="F1290" s="24">
        <v>13752</v>
      </c>
      <c r="G1290" s="24">
        <v>0</v>
      </c>
      <c r="H1290" s="24">
        <v>0</v>
      </c>
      <c r="I1290" s="24">
        <v>200</v>
      </c>
      <c r="J1290" s="24">
        <v>15</v>
      </c>
      <c r="K1290" s="24">
        <v>0</v>
      </c>
    </row>
    <row r="1291" spans="1:11" x14ac:dyDescent="0.3">
      <c r="A1291" s="24" t="s">
        <v>2150</v>
      </c>
      <c r="B1291" s="24">
        <v>87</v>
      </c>
      <c r="C1291" s="24" t="str">
        <f t="shared" si="20"/>
        <v>lilian87</v>
      </c>
      <c r="D1291" s="24">
        <v>624</v>
      </c>
      <c r="E1291" s="24">
        <v>492</v>
      </c>
      <c r="F1291" s="24">
        <v>13916</v>
      </c>
      <c r="G1291" s="24">
        <v>0</v>
      </c>
      <c r="H1291" s="24">
        <v>0</v>
      </c>
      <c r="I1291" s="24">
        <v>200</v>
      </c>
      <c r="J1291" s="24">
        <v>15</v>
      </c>
      <c r="K1291" s="24">
        <v>0</v>
      </c>
    </row>
    <row r="1292" spans="1:11" x14ac:dyDescent="0.3">
      <c r="A1292" s="24" t="s">
        <v>2150</v>
      </c>
      <c r="B1292" s="24">
        <v>88</v>
      </c>
      <c r="C1292" s="24" t="str">
        <f t="shared" si="20"/>
        <v>lilian88</v>
      </c>
      <c r="D1292" s="24">
        <v>631</v>
      </c>
      <c r="E1292" s="24">
        <v>497</v>
      </c>
      <c r="F1292" s="24">
        <v>14082</v>
      </c>
      <c r="G1292" s="24">
        <v>0</v>
      </c>
      <c r="H1292" s="24">
        <v>0</v>
      </c>
      <c r="I1292" s="24">
        <v>200</v>
      </c>
      <c r="J1292" s="24">
        <v>15</v>
      </c>
      <c r="K1292" s="24">
        <v>0</v>
      </c>
    </row>
    <row r="1293" spans="1:11" x14ac:dyDescent="0.3">
      <c r="A1293" s="24" t="s">
        <v>2150</v>
      </c>
      <c r="B1293" s="24">
        <v>89</v>
      </c>
      <c r="C1293" s="24" t="str">
        <f t="shared" si="20"/>
        <v>lilian89</v>
      </c>
      <c r="D1293" s="24">
        <v>638</v>
      </c>
      <c r="E1293" s="24">
        <v>503</v>
      </c>
      <c r="F1293" s="24">
        <v>14296</v>
      </c>
      <c r="G1293" s="24">
        <v>0</v>
      </c>
      <c r="H1293" s="24">
        <v>0</v>
      </c>
      <c r="I1293" s="24">
        <v>200</v>
      </c>
      <c r="J1293" s="24">
        <v>15</v>
      </c>
      <c r="K1293" s="24">
        <v>0</v>
      </c>
    </row>
    <row r="1294" spans="1:11" x14ac:dyDescent="0.3">
      <c r="A1294" s="24" t="s">
        <v>2150</v>
      </c>
      <c r="B1294" s="24">
        <v>90</v>
      </c>
      <c r="C1294" s="24" t="str">
        <f t="shared" si="20"/>
        <v>lilian90</v>
      </c>
      <c r="D1294" s="24">
        <v>646</v>
      </c>
      <c r="E1294" s="24">
        <v>509</v>
      </c>
      <c r="F1294" s="24">
        <v>14467</v>
      </c>
      <c r="G1294" s="24">
        <v>0</v>
      </c>
      <c r="H1294" s="24">
        <v>0</v>
      </c>
      <c r="I1294" s="24">
        <v>200</v>
      </c>
      <c r="J1294" s="24">
        <v>15</v>
      </c>
      <c r="K1294" s="24">
        <v>0</v>
      </c>
    </row>
    <row r="1295" spans="1:11" x14ac:dyDescent="0.3">
      <c r="A1295" s="24" t="s">
        <v>2150</v>
      </c>
      <c r="B1295" s="24">
        <v>91</v>
      </c>
      <c r="C1295" s="24" t="str">
        <f t="shared" si="20"/>
        <v>lilian91</v>
      </c>
      <c r="D1295" s="24">
        <v>705</v>
      </c>
      <c r="E1295" s="24">
        <v>555</v>
      </c>
      <c r="F1295" s="24">
        <v>15769</v>
      </c>
      <c r="G1295" s="24">
        <v>0</v>
      </c>
      <c r="H1295" s="24">
        <v>0</v>
      </c>
      <c r="I1295" s="24">
        <v>200</v>
      </c>
      <c r="J1295" s="24">
        <v>15</v>
      </c>
      <c r="K1295" s="24">
        <v>0</v>
      </c>
    </row>
    <row r="1296" spans="1:11" x14ac:dyDescent="0.3">
      <c r="A1296" s="24" t="s">
        <v>2150</v>
      </c>
      <c r="B1296" s="24">
        <v>92</v>
      </c>
      <c r="C1296" s="24" t="str">
        <f t="shared" si="20"/>
        <v>lilian92</v>
      </c>
      <c r="D1296" s="24">
        <v>713</v>
      </c>
      <c r="E1296" s="24">
        <v>562</v>
      </c>
      <c r="F1296" s="24">
        <v>15958</v>
      </c>
      <c r="G1296" s="24">
        <v>0</v>
      </c>
      <c r="H1296" s="24">
        <v>0</v>
      </c>
      <c r="I1296" s="24">
        <v>200</v>
      </c>
      <c r="J1296" s="24">
        <v>15</v>
      </c>
      <c r="K1296" s="24">
        <v>0</v>
      </c>
    </row>
    <row r="1297" spans="1:11" x14ac:dyDescent="0.3">
      <c r="A1297" s="24" t="s">
        <v>2150</v>
      </c>
      <c r="B1297" s="24">
        <v>93</v>
      </c>
      <c r="C1297" s="24" t="str">
        <f t="shared" si="20"/>
        <v>lilian93</v>
      </c>
      <c r="D1297" s="24">
        <v>721</v>
      </c>
      <c r="E1297" s="24">
        <v>568</v>
      </c>
      <c r="F1297" s="24">
        <v>16201</v>
      </c>
      <c r="G1297" s="24">
        <v>0</v>
      </c>
      <c r="H1297" s="24">
        <v>0</v>
      </c>
      <c r="I1297" s="24">
        <v>200</v>
      </c>
      <c r="J1297" s="24">
        <v>15</v>
      </c>
      <c r="K1297" s="24">
        <v>0</v>
      </c>
    </row>
    <row r="1298" spans="1:11" x14ac:dyDescent="0.3">
      <c r="A1298" s="24" t="s">
        <v>2150</v>
      </c>
      <c r="B1298" s="24">
        <v>94</v>
      </c>
      <c r="C1298" s="24" t="str">
        <f t="shared" si="20"/>
        <v>lilian94</v>
      </c>
      <c r="D1298" s="24">
        <v>730</v>
      </c>
      <c r="E1298" s="24">
        <v>575</v>
      </c>
      <c r="F1298" s="24">
        <v>16394</v>
      </c>
      <c r="G1298" s="24">
        <v>0</v>
      </c>
      <c r="H1298" s="24">
        <v>0</v>
      </c>
      <c r="I1298" s="24">
        <v>200</v>
      </c>
      <c r="J1298" s="24">
        <v>15</v>
      </c>
      <c r="K1298" s="24">
        <v>0</v>
      </c>
    </row>
    <row r="1299" spans="1:11" x14ac:dyDescent="0.3">
      <c r="A1299" s="24" t="s">
        <v>2150</v>
      </c>
      <c r="B1299" s="24">
        <v>95</v>
      </c>
      <c r="C1299" s="24" t="str">
        <f t="shared" si="20"/>
        <v>lilian95</v>
      </c>
      <c r="D1299" s="24">
        <v>738</v>
      </c>
      <c r="E1299" s="24">
        <v>581</v>
      </c>
      <c r="F1299" s="24">
        <v>16590</v>
      </c>
      <c r="G1299" s="24">
        <v>0</v>
      </c>
      <c r="H1299" s="24">
        <v>0</v>
      </c>
      <c r="I1299" s="24">
        <v>200</v>
      </c>
      <c r="J1299" s="24">
        <v>15</v>
      </c>
      <c r="K1299" s="24">
        <v>0</v>
      </c>
    </row>
    <row r="1300" spans="1:11" x14ac:dyDescent="0.3">
      <c r="A1300" s="24" t="s">
        <v>2150</v>
      </c>
      <c r="B1300" s="24">
        <v>96</v>
      </c>
      <c r="C1300" s="24" t="str">
        <f t="shared" si="20"/>
        <v>lilian96</v>
      </c>
      <c r="D1300" s="24">
        <v>746</v>
      </c>
      <c r="E1300" s="24">
        <v>588</v>
      </c>
      <c r="F1300" s="24">
        <v>16787</v>
      </c>
      <c r="G1300" s="24">
        <v>0</v>
      </c>
      <c r="H1300" s="24">
        <v>0</v>
      </c>
      <c r="I1300" s="24">
        <v>200</v>
      </c>
      <c r="J1300" s="24">
        <v>15</v>
      </c>
      <c r="K1300" s="24">
        <v>0</v>
      </c>
    </row>
    <row r="1301" spans="1:11" x14ac:dyDescent="0.3">
      <c r="A1301" s="24" t="s">
        <v>2150</v>
      </c>
      <c r="B1301" s="24">
        <v>97</v>
      </c>
      <c r="C1301" s="24" t="str">
        <f t="shared" si="20"/>
        <v>lilian97</v>
      </c>
      <c r="D1301" s="24">
        <v>755</v>
      </c>
      <c r="E1301" s="24">
        <v>595</v>
      </c>
      <c r="F1301" s="24">
        <v>17043</v>
      </c>
      <c r="G1301" s="24">
        <v>0</v>
      </c>
      <c r="H1301" s="24">
        <v>0</v>
      </c>
      <c r="I1301" s="24">
        <v>200</v>
      </c>
      <c r="J1301" s="24">
        <v>15</v>
      </c>
      <c r="K1301" s="24">
        <v>0</v>
      </c>
    </row>
    <row r="1302" spans="1:11" x14ac:dyDescent="0.3">
      <c r="A1302" s="24" t="s">
        <v>2150</v>
      </c>
      <c r="B1302" s="24">
        <v>98</v>
      </c>
      <c r="C1302" s="24" t="str">
        <f t="shared" si="20"/>
        <v>lilian98</v>
      </c>
      <c r="D1302" s="24">
        <v>764</v>
      </c>
      <c r="E1302" s="24">
        <v>602</v>
      </c>
      <c r="F1302" s="24">
        <v>17246</v>
      </c>
      <c r="G1302" s="24">
        <v>0</v>
      </c>
      <c r="H1302" s="24">
        <v>0</v>
      </c>
      <c r="I1302" s="24">
        <v>200</v>
      </c>
      <c r="J1302" s="24">
        <v>15</v>
      </c>
      <c r="K1302" s="24">
        <v>0</v>
      </c>
    </row>
    <row r="1303" spans="1:11" x14ac:dyDescent="0.3">
      <c r="A1303" s="24" t="s">
        <v>2150</v>
      </c>
      <c r="B1303" s="24">
        <v>99</v>
      </c>
      <c r="C1303" s="24" t="str">
        <f t="shared" si="20"/>
        <v>lilian99</v>
      </c>
      <c r="D1303" s="24">
        <v>772</v>
      </c>
      <c r="E1303" s="24">
        <v>609</v>
      </c>
      <c r="F1303" s="24">
        <v>17451</v>
      </c>
      <c r="G1303" s="24">
        <v>0</v>
      </c>
      <c r="H1303" s="24">
        <v>0</v>
      </c>
      <c r="I1303" s="24">
        <v>200</v>
      </c>
      <c r="J1303" s="24">
        <v>15</v>
      </c>
      <c r="K1303" s="24">
        <v>0</v>
      </c>
    </row>
    <row r="1304" spans="1:11" x14ac:dyDescent="0.3">
      <c r="A1304" s="24" t="s">
        <v>2150</v>
      </c>
      <c r="B1304" s="24">
        <v>100</v>
      </c>
      <c r="C1304" s="24" t="str">
        <f t="shared" si="20"/>
        <v>lilian100</v>
      </c>
      <c r="D1304" s="24">
        <v>781</v>
      </c>
      <c r="E1304" s="24">
        <v>616</v>
      </c>
      <c r="F1304" s="24">
        <v>17659</v>
      </c>
      <c r="G1304" s="24">
        <v>0</v>
      </c>
      <c r="H1304" s="24">
        <v>0</v>
      </c>
      <c r="I1304" s="24">
        <v>200</v>
      </c>
      <c r="J1304" s="24">
        <v>15</v>
      </c>
      <c r="K1304" s="24">
        <v>0</v>
      </c>
    </row>
    <row r="1305" spans="1:11" x14ac:dyDescent="0.3">
      <c r="A1305" s="24" t="s">
        <v>2150</v>
      </c>
      <c r="B1305" s="24">
        <v>101</v>
      </c>
      <c r="C1305" s="24" t="str">
        <f t="shared" si="20"/>
        <v>lilian101</v>
      </c>
      <c r="D1305" s="24">
        <v>853</v>
      </c>
      <c r="E1305" s="24">
        <v>672</v>
      </c>
      <c r="F1305" s="24">
        <v>19555</v>
      </c>
      <c r="G1305" s="24">
        <v>0</v>
      </c>
      <c r="H1305" s="24">
        <v>0</v>
      </c>
      <c r="I1305" s="24">
        <v>200</v>
      </c>
      <c r="J1305" s="24">
        <v>15</v>
      </c>
      <c r="K1305" s="24">
        <v>0</v>
      </c>
    </row>
    <row r="1306" spans="1:11" x14ac:dyDescent="0.3">
      <c r="A1306" s="24" t="s">
        <v>2150</v>
      </c>
      <c r="B1306" s="24">
        <v>102</v>
      </c>
      <c r="C1306" s="24" t="str">
        <f t="shared" si="20"/>
        <v>lilian102</v>
      </c>
      <c r="D1306" s="24">
        <v>862</v>
      </c>
      <c r="E1306" s="24">
        <v>679</v>
      </c>
      <c r="F1306" s="24">
        <v>19787</v>
      </c>
      <c r="G1306" s="24">
        <v>0</v>
      </c>
      <c r="H1306" s="24">
        <v>0</v>
      </c>
      <c r="I1306" s="24">
        <v>200</v>
      </c>
      <c r="J1306" s="24">
        <v>15</v>
      </c>
      <c r="K1306" s="24">
        <v>0</v>
      </c>
    </row>
    <row r="1307" spans="1:11" x14ac:dyDescent="0.3">
      <c r="A1307" s="24" t="s">
        <v>2150</v>
      </c>
      <c r="B1307" s="24">
        <v>103</v>
      </c>
      <c r="C1307" s="24" t="str">
        <f t="shared" si="20"/>
        <v>lilian103</v>
      </c>
      <c r="D1307" s="24">
        <v>872</v>
      </c>
      <c r="E1307" s="24">
        <v>687</v>
      </c>
      <c r="F1307" s="24">
        <v>20023</v>
      </c>
      <c r="G1307" s="24">
        <v>0</v>
      </c>
      <c r="H1307" s="24">
        <v>0</v>
      </c>
      <c r="I1307" s="24">
        <v>200</v>
      </c>
      <c r="J1307" s="24">
        <v>15</v>
      </c>
      <c r="K1307" s="24">
        <v>0</v>
      </c>
    </row>
    <row r="1308" spans="1:11" x14ac:dyDescent="0.3">
      <c r="A1308" s="24" t="s">
        <v>2150</v>
      </c>
      <c r="B1308" s="24">
        <v>104</v>
      </c>
      <c r="C1308" s="24" t="str">
        <f t="shared" si="20"/>
        <v>lilian104</v>
      </c>
      <c r="D1308" s="24">
        <v>882</v>
      </c>
      <c r="E1308" s="24">
        <v>695</v>
      </c>
      <c r="F1308" s="24">
        <v>20261</v>
      </c>
      <c r="G1308" s="24">
        <v>0</v>
      </c>
      <c r="H1308" s="24">
        <v>0</v>
      </c>
      <c r="I1308" s="24">
        <v>200</v>
      </c>
      <c r="J1308" s="24">
        <v>15</v>
      </c>
      <c r="K1308" s="24">
        <v>0</v>
      </c>
    </row>
    <row r="1309" spans="1:11" x14ac:dyDescent="0.3">
      <c r="A1309" s="24" t="s">
        <v>2150</v>
      </c>
      <c r="B1309" s="24">
        <v>105</v>
      </c>
      <c r="C1309" s="24" t="str">
        <f t="shared" si="20"/>
        <v>lilian105</v>
      </c>
      <c r="D1309" s="24">
        <v>892</v>
      </c>
      <c r="E1309" s="24">
        <v>703</v>
      </c>
      <c r="F1309" s="24">
        <v>20570</v>
      </c>
      <c r="G1309" s="24">
        <v>0</v>
      </c>
      <c r="H1309" s="24">
        <v>0</v>
      </c>
      <c r="I1309" s="24">
        <v>200</v>
      </c>
      <c r="J1309" s="24">
        <v>15</v>
      </c>
      <c r="K1309" s="24">
        <v>0</v>
      </c>
    </row>
    <row r="1310" spans="1:11" x14ac:dyDescent="0.3">
      <c r="A1310" s="24" t="s">
        <v>2150</v>
      </c>
      <c r="B1310" s="24">
        <v>106</v>
      </c>
      <c r="C1310" s="24" t="str">
        <f t="shared" si="20"/>
        <v>lilian106</v>
      </c>
      <c r="D1310" s="24">
        <v>902</v>
      </c>
      <c r="E1310" s="24">
        <v>711</v>
      </c>
      <c r="F1310" s="24">
        <v>20815</v>
      </c>
      <c r="G1310" s="24">
        <v>0</v>
      </c>
      <c r="H1310" s="24">
        <v>0</v>
      </c>
      <c r="I1310" s="24">
        <v>200</v>
      </c>
      <c r="J1310" s="24">
        <v>15</v>
      </c>
      <c r="K1310" s="24">
        <v>0</v>
      </c>
    </row>
    <row r="1311" spans="1:11" x14ac:dyDescent="0.3">
      <c r="A1311" s="24" t="s">
        <v>2150</v>
      </c>
      <c r="B1311" s="24">
        <v>107</v>
      </c>
      <c r="C1311" s="24" t="str">
        <f t="shared" si="20"/>
        <v>lilian107</v>
      </c>
      <c r="D1311" s="24">
        <v>912</v>
      </c>
      <c r="E1311" s="24">
        <v>719</v>
      </c>
      <c r="F1311" s="24">
        <v>21062</v>
      </c>
      <c r="G1311" s="24">
        <v>0</v>
      </c>
      <c r="H1311" s="24">
        <v>0</v>
      </c>
      <c r="I1311" s="24">
        <v>200</v>
      </c>
      <c r="J1311" s="24">
        <v>15</v>
      </c>
      <c r="K1311" s="24">
        <v>0</v>
      </c>
    </row>
    <row r="1312" spans="1:11" x14ac:dyDescent="0.3">
      <c r="A1312" s="24" t="s">
        <v>2150</v>
      </c>
      <c r="B1312" s="24">
        <v>108</v>
      </c>
      <c r="C1312" s="24" t="str">
        <f t="shared" si="20"/>
        <v>lilian108</v>
      </c>
      <c r="D1312" s="24">
        <v>923</v>
      </c>
      <c r="E1312" s="24">
        <v>727</v>
      </c>
      <c r="F1312" s="24">
        <v>21312</v>
      </c>
      <c r="G1312" s="24">
        <v>0</v>
      </c>
      <c r="H1312" s="24">
        <v>0</v>
      </c>
      <c r="I1312" s="24">
        <v>200</v>
      </c>
      <c r="J1312" s="24">
        <v>15</v>
      </c>
      <c r="K1312" s="24">
        <v>0</v>
      </c>
    </row>
    <row r="1313" spans="1:11" x14ac:dyDescent="0.3">
      <c r="A1313" s="24" t="s">
        <v>2150</v>
      </c>
      <c r="B1313" s="24">
        <v>109</v>
      </c>
      <c r="C1313" s="24" t="str">
        <f t="shared" si="20"/>
        <v>lilian109</v>
      </c>
      <c r="D1313" s="24">
        <v>933</v>
      </c>
      <c r="E1313" s="24">
        <v>735</v>
      </c>
      <c r="F1313" s="24">
        <v>21637</v>
      </c>
      <c r="G1313" s="24">
        <v>0</v>
      </c>
      <c r="H1313" s="24">
        <v>0</v>
      </c>
      <c r="I1313" s="24">
        <v>200</v>
      </c>
      <c r="J1313" s="24">
        <v>15</v>
      </c>
      <c r="K1313" s="24">
        <v>0</v>
      </c>
    </row>
    <row r="1314" spans="1:11" x14ac:dyDescent="0.3">
      <c r="A1314" s="24" t="s">
        <v>2150</v>
      </c>
      <c r="B1314" s="24">
        <v>110</v>
      </c>
      <c r="C1314" s="24" t="str">
        <f t="shared" si="20"/>
        <v>lilian110</v>
      </c>
      <c r="D1314" s="24">
        <v>944</v>
      </c>
      <c r="E1314" s="24">
        <v>744</v>
      </c>
      <c r="F1314" s="24">
        <v>21893</v>
      </c>
      <c r="G1314" s="24">
        <v>0</v>
      </c>
      <c r="H1314" s="24">
        <v>0</v>
      </c>
      <c r="I1314" s="24">
        <v>200</v>
      </c>
      <c r="J1314" s="24">
        <v>15</v>
      </c>
      <c r="K1314" s="24">
        <v>0</v>
      </c>
    </row>
    <row r="1315" spans="1:11" x14ac:dyDescent="0.3">
      <c r="A1315" s="24" t="s">
        <v>2150</v>
      </c>
      <c r="B1315" s="24">
        <v>111</v>
      </c>
      <c r="C1315" s="24" t="str">
        <f t="shared" si="20"/>
        <v>lilian111</v>
      </c>
      <c r="D1315" s="24">
        <v>954</v>
      </c>
      <c r="E1315" s="24">
        <v>752</v>
      </c>
      <c r="F1315" s="24">
        <v>22153</v>
      </c>
      <c r="G1315" s="24">
        <v>0</v>
      </c>
      <c r="H1315" s="24">
        <v>0</v>
      </c>
      <c r="I1315" s="24">
        <v>200</v>
      </c>
      <c r="J1315" s="24">
        <v>15</v>
      </c>
      <c r="K1315" s="24">
        <v>0</v>
      </c>
    </row>
    <row r="1316" spans="1:11" x14ac:dyDescent="0.3">
      <c r="A1316" s="24" t="s">
        <v>2150</v>
      </c>
      <c r="B1316" s="24">
        <v>112</v>
      </c>
      <c r="C1316" s="24" t="str">
        <f t="shared" si="20"/>
        <v>lilian112</v>
      </c>
      <c r="D1316" s="24">
        <v>965</v>
      </c>
      <c r="E1316" s="24">
        <v>761</v>
      </c>
      <c r="F1316" s="24">
        <v>22415</v>
      </c>
      <c r="G1316" s="24">
        <v>0</v>
      </c>
      <c r="H1316" s="24">
        <v>0</v>
      </c>
      <c r="I1316" s="24">
        <v>200</v>
      </c>
      <c r="J1316" s="24">
        <v>15</v>
      </c>
      <c r="K1316" s="24">
        <v>0</v>
      </c>
    </row>
    <row r="1317" spans="1:11" x14ac:dyDescent="0.3">
      <c r="A1317" s="24" t="s">
        <v>2150</v>
      </c>
      <c r="B1317" s="24">
        <v>113</v>
      </c>
      <c r="C1317" s="24" t="str">
        <f t="shared" si="20"/>
        <v>lilian113</v>
      </c>
      <c r="D1317" s="24">
        <v>976</v>
      </c>
      <c r="E1317" s="24">
        <v>769</v>
      </c>
      <c r="F1317" s="24">
        <v>22732</v>
      </c>
      <c r="G1317" s="24">
        <v>0</v>
      </c>
      <c r="H1317" s="24">
        <v>0</v>
      </c>
      <c r="I1317" s="24">
        <v>200</v>
      </c>
      <c r="J1317" s="24">
        <v>15</v>
      </c>
      <c r="K1317" s="24">
        <v>0</v>
      </c>
    </row>
    <row r="1318" spans="1:11" x14ac:dyDescent="0.3">
      <c r="A1318" s="24" t="s">
        <v>2150</v>
      </c>
      <c r="B1318" s="24">
        <v>114</v>
      </c>
      <c r="C1318" s="24" t="str">
        <f t="shared" si="20"/>
        <v>lilian114</v>
      </c>
      <c r="D1318" s="24">
        <v>987</v>
      </c>
      <c r="E1318" s="24">
        <v>778</v>
      </c>
      <c r="F1318" s="24">
        <v>23001</v>
      </c>
      <c r="G1318" s="24">
        <v>0</v>
      </c>
      <c r="H1318" s="24">
        <v>0</v>
      </c>
      <c r="I1318" s="24">
        <v>200</v>
      </c>
      <c r="J1318" s="24">
        <v>15</v>
      </c>
      <c r="K1318" s="24">
        <v>0</v>
      </c>
    </row>
    <row r="1319" spans="1:11" x14ac:dyDescent="0.3">
      <c r="A1319" s="24" t="s">
        <v>2150</v>
      </c>
      <c r="B1319" s="24">
        <v>115</v>
      </c>
      <c r="C1319" s="24" t="str">
        <f t="shared" si="20"/>
        <v>lilian115</v>
      </c>
      <c r="D1319" s="24">
        <v>998</v>
      </c>
      <c r="E1319" s="24">
        <v>787</v>
      </c>
      <c r="F1319" s="24">
        <v>23273</v>
      </c>
      <c r="G1319" s="24">
        <v>0</v>
      </c>
      <c r="H1319" s="24">
        <v>0</v>
      </c>
      <c r="I1319" s="24">
        <v>200</v>
      </c>
      <c r="J1319" s="24">
        <v>15</v>
      </c>
      <c r="K1319" s="24">
        <v>0</v>
      </c>
    </row>
    <row r="1320" spans="1:11" x14ac:dyDescent="0.3">
      <c r="A1320" s="24" t="s">
        <v>2150</v>
      </c>
      <c r="B1320" s="24">
        <v>116</v>
      </c>
      <c r="C1320" s="24" t="str">
        <f t="shared" si="20"/>
        <v>lilian116</v>
      </c>
      <c r="D1320" s="24">
        <v>1010</v>
      </c>
      <c r="E1320" s="24">
        <v>796</v>
      </c>
      <c r="F1320" s="24">
        <v>23548</v>
      </c>
      <c r="G1320" s="24">
        <v>0</v>
      </c>
      <c r="H1320" s="24">
        <v>0</v>
      </c>
      <c r="I1320" s="24">
        <v>200</v>
      </c>
      <c r="J1320" s="24">
        <v>15</v>
      </c>
      <c r="K1320" s="24">
        <v>0</v>
      </c>
    </row>
    <row r="1321" spans="1:11" x14ac:dyDescent="0.3">
      <c r="A1321" s="24" t="s">
        <v>2150</v>
      </c>
      <c r="B1321" s="24">
        <v>117</v>
      </c>
      <c r="C1321" s="24" t="str">
        <f t="shared" si="20"/>
        <v>lilian117</v>
      </c>
      <c r="D1321" s="24">
        <v>1021</v>
      </c>
      <c r="E1321" s="24">
        <v>804</v>
      </c>
      <c r="F1321" s="24">
        <v>23907</v>
      </c>
      <c r="G1321" s="24">
        <v>0</v>
      </c>
      <c r="H1321" s="24">
        <v>0</v>
      </c>
      <c r="I1321" s="24">
        <v>200</v>
      </c>
      <c r="J1321" s="24">
        <v>15</v>
      </c>
      <c r="K1321" s="24">
        <v>0</v>
      </c>
    </row>
    <row r="1322" spans="1:11" x14ac:dyDescent="0.3">
      <c r="A1322" s="24" t="s">
        <v>2150</v>
      </c>
      <c r="B1322" s="24">
        <v>118</v>
      </c>
      <c r="C1322" s="24" t="str">
        <f t="shared" si="20"/>
        <v>lilian118</v>
      </c>
      <c r="D1322" s="24">
        <v>1032</v>
      </c>
      <c r="E1322" s="24">
        <v>814</v>
      </c>
      <c r="F1322" s="24">
        <v>24189</v>
      </c>
      <c r="G1322" s="24">
        <v>0</v>
      </c>
      <c r="H1322" s="24">
        <v>0</v>
      </c>
      <c r="I1322" s="24">
        <v>200</v>
      </c>
      <c r="J1322" s="24">
        <v>15</v>
      </c>
      <c r="K1322" s="24">
        <v>0</v>
      </c>
    </row>
    <row r="1323" spans="1:11" x14ac:dyDescent="0.3">
      <c r="A1323" s="24" t="s">
        <v>2150</v>
      </c>
      <c r="B1323" s="24">
        <v>119</v>
      </c>
      <c r="C1323" s="24" t="str">
        <f t="shared" si="20"/>
        <v>lilian119</v>
      </c>
      <c r="D1323" s="24">
        <v>1044</v>
      </c>
      <c r="E1323" s="24">
        <v>823</v>
      </c>
      <c r="F1323" s="24">
        <v>24475</v>
      </c>
      <c r="G1323" s="24">
        <v>0</v>
      </c>
      <c r="H1323" s="24">
        <v>0</v>
      </c>
      <c r="I1323" s="24">
        <v>200</v>
      </c>
      <c r="J1323" s="24">
        <v>15</v>
      </c>
      <c r="K1323" s="24">
        <v>0</v>
      </c>
    </row>
    <row r="1324" spans="1:11" x14ac:dyDescent="0.3">
      <c r="A1324" s="24" t="s">
        <v>2150</v>
      </c>
      <c r="B1324" s="24">
        <v>120</v>
      </c>
      <c r="C1324" s="24" t="str">
        <f t="shared" si="20"/>
        <v>lilian120</v>
      </c>
      <c r="D1324" s="24">
        <v>1056</v>
      </c>
      <c r="E1324" s="24">
        <v>832</v>
      </c>
      <c r="F1324" s="24">
        <v>24764</v>
      </c>
      <c r="G1324" s="24">
        <v>0</v>
      </c>
      <c r="H1324" s="24">
        <v>0</v>
      </c>
      <c r="I1324" s="24">
        <v>200</v>
      </c>
      <c r="J1324" s="24">
        <v>15</v>
      </c>
      <c r="K1324" s="24">
        <v>0</v>
      </c>
    </row>
    <row r="1325" spans="1:11" x14ac:dyDescent="0.3">
      <c r="A1325" s="24" t="s">
        <v>2150</v>
      </c>
      <c r="B1325" s="24">
        <v>121</v>
      </c>
      <c r="C1325" s="24" t="str">
        <f t="shared" si="20"/>
        <v>lilian121</v>
      </c>
      <c r="D1325" s="24">
        <v>1152</v>
      </c>
      <c r="E1325" s="24">
        <v>908</v>
      </c>
      <c r="F1325" s="24">
        <v>27361</v>
      </c>
      <c r="G1325" s="24">
        <v>0</v>
      </c>
      <c r="H1325" s="24">
        <v>0</v>
      </c>
      <c r="I1325" s="24">
        <v>200</v>
      </c>
      <c r="J1325" s="24">
        <v>15</v>
      </c>
      <c r="K1325" s="24">
        <v>0</v>
      </c>
    </row>
    <row r="1326" spans="1:11" x14ac:dyDescent="0.3">
      <c r="A1326" s="24" t="s">
        <v>2150</v>
      </c>
      <c r="B1326" s="24">
        <v>122</v>
      </c>
      <c r="C1326" s="24" t="str">
        <f t="shared" si="20"/>
        <v>lilian122</v>
      </c>
      <c r="D1326" s="24">
        <v>1165</v>
      </c>
      <c r="E1326" s="24">
        <v>918</v>
      </c>
      <c r="F1326" s="24">
        <v>27684</v>
      </c>
      <c r="G1326" s="24">
        <v>0</v>
      </c>
      <c r="H1326" s="24">
        <v>0</v>
      </c>
      <c r="I1326" s="24">
        <v>200</v>
      </c>
      <c r="J1326" s="24">
        <v>15</v>
      </c>
      <c r="K1326" s="24">
        <v>0</v>
      </c>
    </row>
    <row r="1327" spans="1:11" x14ac:dyDescent="0.3">
      <c r="A1327" s="24" t="s">
        <v>2150</v>
      </c>
      <c r="B1327" s="24">
        <v>123</v>
      </c>
      <c r="C1327" s="24" t="str">
        <f t="shared" si="20"/>
        <v>lilian123</v>
      </c>
      <c r="D1327" s="24">
        <v>1178</v>
      </c>
      <c r="E1327" s="24">
        <v>928</v>
      </c>
      <c r="F1327" s="24">
        <v>28011</v>
      </c>
      <c r="G1327" s="24">
        <v>0</v>
      </c>
      <c r="H1327" s="24">
        <v>0</v>
      </c>
      <c r="I1327" s="24">
        <v>200</v>
      </c>
      <c r="J1327" s="24">
        <v>15</v>
      </c>
      <c r="K1327" s="24">
        <v>0</v>
      </c>
    </row>
    <row r="1328" spans="1:11" x14ac:dyDescent="0.3">
      <c r="A1328" s="24" t="s">
        <v>2150</v>
      </c>
      <c r="B1328" s="24">
        <v>124</v>
      </c>
      <c r="C1328" s="24" t="str">
        <f t="shared" si="20"/>
        <v>lilian124</v>
      </c>
      <c r="D1328" s="24">
        <v>1191</v>
      </c>
      <c r="E1328" s="24">
        <v>939</v>
      </c>
      <c r="F1328" s="24">
        <v>28373</v>
      </c>
      <c r="G1328" s="24">
        <v>0</v>
      </c>
      <c r="H1328" s="24">
        <v>0</v>
      </c>
      <c r="I1328" s="24">
        <v>200</v>
      </c>
      <c r="J1328" s="24">
        <v>15</v>
      </c>
      <c r="K1328" s="24">
        <v>0</v>
      </c>
    </row>
    <row r="1329" spans="1:11" x14ac:dyDescent="0.3">
      <c r="A1329" s="24" t="s">
        <v>2150</v>
      </c>
      <c r="B1329" s="24">
        <v>125</v>
      </c>
      <c r="C1329" s="24" t="str">
        <f t="shared" si="20"/>
        <v>lilian125</v>
      </c>
      <c r="D1329" s="24">
        <v>1204</v>
      </c>
      <c r="E1329" s="24">
        <v>949</v>
      </c>
      <c r="F1329" s="24">
        <v>28825</v>
      </c>
      <c r="G1329" s="24">
        <v>0</v>
      </c>
      <c r="H1329" s="24">
        <v>0</v>
      </c>
      <c r="I1329" s="24">
        <v>200</v>
      </c>
      <c r="J1329" s="24">
        <v>15</v>
      </c>
      <c r="K1329" s="24">
        <v>0</v>
      </c>
    </row>
    <row r="1330" spans="1:11" x14ac:dyDescent="0.3">
      <c r="A1330" s="24" t="s">
        <v>2150</v>
      </c>
      <c r="B1330" s="24">
        <v>126</v>
      </c>
      <c r="C1330" s="24" t="str">
        <f t="shared" si="20"/>
        <v>lilian126</v>
      </c>
      <c r="D1330" s="24">
        <v>1218</v>
      </c>
      <c r="E1330" s="24">
        <v>960</v>
      </c>
      <c r="F1330" s="24">
        <v>29165</v>
      </c>
      <c r="G1330" s="24">
        <v>0</v>
      </c>
      <c r="H1330" s="24">
        <v>0</v>
      </c>
      <c r="I1330" s="24">
        <v>200</v>
      </c>
      <c r="J1330" s="24">
        <v>15</v>
      </c>
      <c r="K1330" s="24">
        <v>0</v>
      </c>
    </row>
    <row r="1331" spans="1:11" x14ac:dyDescent="0.3">
      <c r="A1331" s="24" t="s">
        <v>2150</v>
      </c>
      <c r="B1331" s="24">
        <v>127</v>
      </c>
      <c r="C1331" s="24" t="str">
        <f t="shared" si="20"/>
        <v>lilian127</v>
      </c>
      <c r="D1331" s="24">
        <v>1231</v>
      </c>
      <c r="E1331" s="24">
        <v>970</v>
      </c>
      <c r="F1331" s="24">
        <v>29530</v>
      </c>
      <c r="G1331" s="24">
        <v>0</v>
      </c>
      <c r="H1331" s="24">
        <v>0</v>
      </c>
      <c r="I1331" s="24">
        <v>200</v>
      </c>
      <c r="J1331" s="24">
        <v>15</v>
      </c>
      <c r="K1331" s="24">
        <v>0</v>
      </c>
    </row>
    <row r="1332" spans="1:11" x14ac:dyDescent="0.3">
      <c r="A1332" s="24" t="s">
        <v>2150</v>
      </c>
      <c r="B1332" s="24">
        <v>128</v>
      </c>
      <c r="C1332" s="24" t="str">
        <f t="shared" si="20"/>
        <v>lilian128</v>
      </c>
      <c r="D1332" s="24">
        <v>1245</v>
      </c>
      <c r="E1332" s="24">
        <v>981</v>
      </c>
      <c r="F1332" s="24">
        <v>29911</v>
      </c>
      <c r="G1332" s="24">
        <v>0</v>
      </c>
      <c r="H1332" s="24">
        <v>0</v>
      </c>
      <c r="I1332" s="24">
        <v>200</v>
      </c>
      <c r="J1332" s="24">
        <v>15</v>
      </c>
      <c r="K1332" s="24">
        <v>0</v>
      </c>
    </row>
    <row r="1333" spans="1:11" x14ac:dyDescent="0.3">
      <c r="A1333" s="24" t="s">
        <v>2150</v>
      </c>
      <c r="B1333" s="24">
        <v>129</v>
      </c>
      <c r="C1333" s="24" t="str">
        <f t="shared" si="20"/>
        <v>lilian129</v>
      </c>
      <c r="D1333" s="24">
        <v>1259</v>
      </c>
      <c r="E1333" s="24">
        <v>992</v>
      </c>
      <c r="F1333" s="24">
        <v>30264</v>
      </c>
      <c r="G1333" s="24">
        <v>0</v>
      </c>
      <c r="H1333" s="24">
        <v>0</v>
      </c>
      <c r="I1333" s="24">
        <v>200</v>
      </c>
      <c r="J1333" s="24">
        <v>15</v>
      </c>
      <c r="K1333" s="24">
        <v>0</v>
      </c>
    </row>
    <row r="1334" spans="1:11" x14ac:dyDescent="0.3">
      <c r="A1334" s="24" t="s">
        <v>2150</v>
      </c>
      <c r="B1334" s="24">
        <v>130</v>
      </c>
      <c r="C1334" s="24" t="str">
        <f t="shared" si="20"/>
        <v>lilian130</v>
      </c>
      <c r="D1334" s="24">
        <v>1273</v>
      </c>
      <c r="E1334" s="24">
        <v>1003</v>
      </c>
      <c r="F1334" s="24">
        <v>30654</v>
      </c>
      <c r="G1334" s="24">
        <v>0</v>
      </c>
      <c r="H1334" s="24">
        <v>0</v>
      </c>
      <c r="I1334" s="24">
        <v>200</v>
      </c>
      <c r="J1334" s="24">
        <v>15</v>
      </c>
      <c r="K1334" s="24">
        <v>0</v>
      </c>
    </row>
    <row r="1335" spans="1:11" x14ac:dyDescent="0.3">
      <c r="A1335" s="24" t="s">
        <v>2150</v>
      </c>
      <c r="B1335" s="24">
        <v>131</v>
      </c>
      <c r="C1335" s="24" t="str">
        <f t="shared" si="20"/>
        <v>lilian131</v>
      </c>
      <c r="D1335" s="24">
        <v>1287</v>
      </c>
      <c r="E1335" s="24">
        <v>1014</v>
      </c>
      <c r="F1335" s="24">
        <v>31038</v>
      </c>
      <c r="G1335" s="24">
        <v>0</v>
      </c>
      <c r="H1335" s="24">
        <v>0</v>
      </c>
      <c r="I1335" s="24">
        <v>200</v>
      </c>
      <c r="J1335" s="24">
        <v>15</v>
      </c>
      <c r="K1335" s="24">
        <v>0</v>
      </c>
    </row>
    <row r="1336" spans="1:11" x14ac:dyDescent="0.3">
      <c r="A1336" s="24" t="s">
        <v>2150</v>
      </c>
      <c r="B1336" s="24">
        <v>132</v>
      </c>
      <c r="C1336" s="24" t="str">
        <f t="shared" si="20"/>
        <v>lilian132</v>
      </c>
      <c r="D1336" s="24">
        <v>1301</v>
      </c>
      <c r="E1336" s="24">
        <v>1026</v>
      </c>
      <c r="F1336" s="24">
        <v>31403</v>
      </c>
      <c r="G1336" s="24">
        <v>0</v>
      </c>
      <c r="H1336" s="24">
        <v>0</v>
      </c>
      <c r="I1336" s="24">
        <v>200</v>
      </c>
      <c r="J1336" s="24">
        <v>15</v>
      </c>
      <c r="K1336" s="24">
        <v>0</v>
      </c>
    </row>
    <row r="1337" spans="1:11" x14ac:dyDescent="0.3">
      <c r="A1337" s="24" t="s">
        <v>2150</v>
      </c>
      <c r="B1337" s="24">
        <v>133</v>
      </c>
      <c r="C1337" s="24" t="str">
        <f t="shared" si="20"/>
        <v>lilian133</v>
      </c>
      <c r="D1337" s="24">
        <v>1316</v>
      </c>
      <c r="E1337" s="24">
        <v>1037</v>
      </c>
      <c r="F1337" s="24">
        <v>31796</v>
      </c>
      <c r="G1337" s="24">
        <v>0</v>
      </c>
      <c r="H1337" s="24">
        <v>0</v>
      </c>
      <c r="I1337" s="24">
        <v>200</v>
      </c>
      <c r="J1337" s="24">
        <v>15</v>
      </c>
      <c r="K1337" s="24">
        <v>0</v>
      </c>
    </row>
    <row r="1338" spans="1:11" x14ac:dyDescent="0.3">
      <c r="A1338" s="24" t="s">
        <v>2150</v>
      </c>
      <c r="B1338" s="24">
        <v>134</v>
      </c>
      <c r="C1338" s="24" t="str">
        <f t="shared" si="20"/>
        <v>lilian134</v>
      </c>
      <c r="D1338" s="24">
        <v>1330</v>
      </c>
      <c r="E1338" s="24">
        <v>1049</v>
      </c>
      <c r="F1338" s="24">
        <v>32205</v>
      </c>
      <c r="G1338" s="24">
        <v>0</v>
      </c>
      <c r="H1338" s="24">
        <v>0</v>
      </c>
      <c r="I1338" s="24">
        <v>200</v>
      </c>
      <c r="J1338" s="24">
        <v>15</v>
      </c>
      <c r="K1338" s="24">
        <v>0</v>
      </c>
    </row>
    <row r="1339" spans="1:11" x14ac:dyDescent="0.3">
      <c r="A1339" s="24" t="s">
        <v>2150</v>
      </c>
      <c r="B1339" s="24">
        <v>135</v>
      </c>
      <c r="C1339" s="24" t="str">
        <f t="shared" si="20"/>
        <v>lilian135</v>
      </c>
      <c r="D1339" s="24">
        <v>1345</v>
      </c>
      <c r="E1339" s="24">
        <v>1060</v>
      </c>
      <c r="F1339" s="24">
        <v>32584</v>
      </c>
      <c r="G1339" s="24">
        <v>0</v>
      </c>
      <c r="H1339" s="24">
        <v>0</v>
      </c>
      <c r="I1339" s="24">
        <v>200</v>
      </c>
      <c r="J1339" s="24">
        <v>15</v>
      </c>
      <c r="K1339" s="24">
        <v>0</v>
      </c>
    </row>
    <row r="1340" spans="1:11" x14ac:dyDescent="0.3">
      <c r="A1340" s="24" t="s">
        <v>2150</v>
      </c>
      <c r="B1340" s="24">
        <v>136</v>
      </c>
      <c r="C1340" s="24" t="str">
        <f t="shared" si="20"/>
        <v>lilian136</v>
      </c>
      <c r="D1340" s="24">
        <v>1360</v>
      </c>
      <c r="E1340" s="24">
        <v>1072</v>
      </c>
      <c r="F1340" s="24">
        <v>33003</v>
      </c>
      <c r="G1340" s="24">
        <v>0</v>
      </c>
      <c r="H1340" s="24">
        <v>0</v>
      </c>
      <c r="I1340" s="24">
        <v>200</v>
      </c>
      <c r="J1340" s="24">
        <v>15</v>
      </c>
      <c r="K1340" s="24">
        <v>0</v>
      </c>
    </row>
    <row r="1341" spans="1:11" x14ac:dyDescent="0.3">
      <c r="A1341" s="24" t="s">
        <v>2150</v>
      </c>
      <c r="B1341" s="24">
        <v>137</v>
      </c>
      <c r="C1341" s="24" t="str">
        <f t="shared" si="20"/>
        <v>lilian137</v>
      </c>
      <c r="D1341" s="24">
        <v>1375</v>
      </c>
      <c r="E1341" s="24">
        <v>1084</v>
      </c>
      <c r="F1341" s="24">
        <v>33415</v>
      </c>
      <c r="G1341" s="24">
        <v>0</v>
      </c>
      <c r="H1341" s="24">
        <v>0</v>
      </c>
      <c r="I1341" s="24">
        <v>200</v>
      </c>
      <c r="J1341" s="24">
        <v>15</v>
      </c>
      <c r="K1341" s="24">
        <v>0</v>
      </c>
    </row>
    <row r="1342" spans="1:11" x14ac:dyDescent="0.3">
      <c r="A1342" s="24" t="s">
        <v>2150</v>
      </c>
      <c r="B1342" s="24">
        <v>138</v>
      </c>
      <c r="C1342" s="24" t="str">
        <f t="shared" si="20"/>
        <v>lilian138</v>
      </c>
      <c r="D1342" s="24">
        <v>1390</v>
      </c>
      <c r="E1342" s="24">
        <v>1096</v>
      </c>
      <c r="F1342" s="24">
        <v>33807</v>
      </c>
      <c r="G1342" s="24">
        <v>0</v>
      </c>
      <c r="H1342" s="24">
        <v>0</v>
      </c>
      <c r="I1342" s="24">
        <v>200</v>
      </c>
      <c r="J1342" s="24">
        <v>15</v>
      </c>
      <c r="K1342" s="24">
        <v>0</v>
      </c>
    </row>
    <row r="1343" spans="1:11" x14ac:dyDescent="0.3">
      <c r="A1343" s="24" t="s">
        <v>2150</v>
      </c>
      <c r="B1343" s="24">
        <v>139</v>
      </c>
      <c r="C1343" s="24" t="str">
        <f t="shared" si="20"/>
        <v>lilian139</v>
      </c>
      <c r="D1343" s="24">
        <v>1406</v>
      </c>
      <c r="E1343" s="24">
        <v>1108</v>
      </c>
      <c r="F1343" s="24">
        <v>34229</v>
      </c>
      <c r="G1343" s="24">
        <v>0</v>
      </c>
      <c r="H1343" s="24">
        <v>0</v>
      </c>
      <c r="I1343" s="24">
        <v>200</v>
      </c>
      <c r="J1343" s="24">
        <v>15</v>
      </c>
      <c r="K1343" s="24">
        <v>0</v>
      </c>
    </row>
    <row r="1344" spans="1:11" x14ac:dyDescent="0.3">
      <c r="A1344" s="24" t="s">
        <v>2150</v>
      </c>
      <c r="B1344" s="24">
        <v>140</v>
      </c>
      <c r="C1344" s="24" t="str">
        <f t="shared" si="20"/>
        <v>lilian140</v>
      </c>
      <c r="D1344" s="24">
        <v>1421</v>
      </c>
      <c r="E1344" s="24">
        <v>1120</v>
      </c>
      <c r="F1344" s="24">
        <v>34669</v>
      </c>
      <c r="G1344" s="24">
        <v>0</v>
      </c>
      <c r="H1344" s="24">
        <v>0</v>
      </c>
      <c r="I1344" s="24">
        <v>200</v>
      </c>
      <c r="J1344" s="24">
        <v>15</v>
      </c>
      <c r="K1344" s="24">
        <v>0</v>
      </c>
    </row>
    <row r="1345" spans="1:11" x14ac:dyDescent="0.3">
      <c r="A1345" s="24" t="s">
        <v>2150</v>
      </c>
      <c r="B1345" s="24">
        <v>141</v>
      </c>
      <c r="C1345" s="24" t="str">
        <f t="shared" si="20"/>
        <v>lilian141</v>
      </c>
      <c r="D1345" s="24">
        <v>1551</v>
      </c>
      <c r="E1345" s="24">
        <v>1222</v>
      </c>
      <c r="F1345" s="24">
        <v>38201</v>
      </c>
      <c r="G1345" s="24">
        <v>0</v>
      </c>
      <c r="H1345" s="24">
        <v>0</v>
      </c>
      <c r="I1345" s="24">
        <v>200</v>
      </c>
      <c r="J1345" s="24">
        <v>15</v>
      </c>
      <c r="K1345" s="24">
        <v>0</v>
      </c>
    </row>
    <row r="1346" spans="1:11" x14ac:dyDescent="0.3">
      <c r="A1346" s="24" t="s">
        <v>2150</v>
      </c>
      <c r="B1346" s="24">
        <v>142</v>
      </c>
      <c r="C1346" s="24" t="str">
        <f t="shared" si="20"/>
        <v>lilian142</v>
      </c>
      <c r="D1346" s="24">
        <v>1568</v>
      </c>
      <c r="E1346" s="24">
        <v>1235</v>
      </c>
      <c r="F1346" s="24">
        <v>38692</v>
      </c>
      <c r="G1346" s="24">
        <v>0</v>
      </c>
      <c r="H1346" s="24">
        <v>0</v>
      </c>
      <c r="I1346" s="24">
        <v>200</v>
      </c>
      <c r="J1346" s="24">
        <v>15</v>
      </c>
      <c r="K1346" s="24">
        <v>0</v>
      </c>
    </row>
    <row r="1347" spans="1:11" x14ac:dyDescent="0.3">
      <c r="A1347" s="24" t="s">
        <v>2150</v>
      </c>
      <c r="B1347" s="24">
        <v>143</v>
      </c>
      <c r="C1347" s="24" t="str">
        <f t="shared" si="20"/>
        <v>lilian143</v>
      </c>
      <c r="D1347" s="24">
        <v>1585</v>
      </c>
      <c r="E1347" s="24">
        <v>1249</v>
      </c>
      <c r="F1347" s="24">
        <v>39245</v>
      </c>
      <c r="G1347" s="24">
        <v>0</v>
      </c>
      <c r="H1347" s="24">
        <v>0</v>
      </c>
      <c r="I1347" s="24">
        <v>200</v>
      </c>
      <c r="J1347" s="24">
        <v>15</v>
      </c>
      <c r="K1347" s="24">
        <v>0</v>
      </c>
    </row>
    <row r="1348" spans="1:11" x14ac:dyDescent="0.3">
      <c r="A1348" s="24" t="s">
        <v>2150</v>
      </c>
      <c r="B1348" s="24">
        <v>144</v>
      </c>
      <c r="C1348" s="24" t="str">
        <f t="shared" si="20"/>
        <v>lilian144</v>
      </c>
      <c r="D1348" s="24">
        <v>1602</v>
      </c>
      <c r="E1348" s="24">
        <v>1263</v>
      </c>
      <c r="F1348" s="24">
        <v>39704</v>
      </c>
      <c r="G1348" s="24">
        <v>0</v>
      </c>
      <c r="H1348" s="24">
        <v>0</v>
      </c>
      <c r="I1348" s="24">
        <v>200</v>
      </c>
      <c r="J1348" s="24">
        <v>15</v>
      </c>
      <c r="K1348" s="24">
        <v>0</v>
      </c>
    </row>
    <row r="1349" spans="1:11" x14ac:dyDescent="0.3">
      <c r="A1349" s="24" t="s">
        <v>2150</v>
      </c>
      <c r="B1349" s="24">
        <v>145</v>
      </c>
      <c r="C1349" s="24" t="str">
        <f t="shared" si="20"/>
        <v>lilian145</v>
      </c>
      <c r="D1349" s="24">
        <v>1620</v>
      </c>
      <c r="E1349" s="24">
        <v>1277</v>
      </c>
      <c r="F1349" s="24">
        <v>40242</v>
      </c>
      <c r="G1349" s="24">
        <v>0</v>
      </c>
      <c r="H1349" s="24">
        <v>0</v>
      </c>
      <c r="I1349" s="24">
        <v>200</v>
      </c>
      <c r="J1349" s="24">
        <v>15</v>
      </c>
      <c r="K1349" s="24">
        <v>0</v>
      </c>
    </row>
    <row r="1350" spans="1:11" x14ac:dyDescent="0.3">
      <c r="A1350" s="24" t="s">
        <v>2150</v>
      </c>
      <c r="B1350" s="24">
        <v>146</v>
      </c>
      <c r="C1350" s="24" t="str">
        <f t="shared" ref="C1350:C1413" si="21">A1350&amp;B1350</f>
        <v>lilian146</v>
      </c>
      <c r="D1350" s="24">
        <v>1638</v>
      </c>
      <c r="E1350" s="24">
        <v>1291</v>
      </c>
      <c r="F1350" s="24">
        <v>40758</v>
      </c>
      <c r="G1350" s="24">
        <v>0</v>
      </c>
      <c r="H1350" s="24">
        <v>0</v>
      </c>
      <c r="I1350" s="24">
        <v>200</v>
      </c>
      <c r="J1350" s="24">
        <v>15</v>
      </c>
      <c r="K1350" s="24">
        <v>0</v>
      </c>
    </row>
    <row r="1351" spans="1:11" x14ac:dyDescent="0.3">
      <c r="A1351" s="24" t="s">
        <v>2150</v>
      </c>
      <c r="B1351" s="24">
        <v>147</v>
      </c>
      <c r="C1351" s="24" t="str">
        <f t="shared" si="21"/>
        <v>lilian147</v>
      </c>
      <c r="D1351" s="24">
        <v>1656</v>
      </c>
      <c r="E1351" s="24">
        <v>1305</v>
      </c>
      <c r="F1351" s="24">
        <v>41284</v>
      </c>
      <c r="G1351" s="24">
        <v>0</v>
      </c>
      <c r="H1351" s="24">
        <v>0</v>
      </c>
      <c r="I1351" s="24">
        <v>200</v>
      </c>
      <c r="J1351" s="24">
        <v>15</v>
      </c>
      <c r="K1351" s="24">
        <v>0</v>
      </c>
    </row>
    <row r="1352" spans="1:11" x14ac:dyDescent="0.3">
      <c r="A1352" s="24" t="s">
        <v>2150</v>
      </c>
      <c r="B1352" s="24">
        <v>148</v>
      </c>
      <c r="C1352" s="24" t="str">
        <f t="shared" si="21"/>
        <v>lilian148</v>
      </c>
      <c r="D1352" s="24">
        <v>1674</v>
      </c>
      <c r="E1352" s="24">
        <v>1319</v>
      </c>
      <c r="F1352" s="24">
        <v>41767</v>
      </c>
      <c r="G1352" s="24">
        <v>0</v>
      </c>
      <c r="H1352" s="24">
        <v>0</v>
      </c>
      <c r="I1352" s="24">
        <v>200</v>
      </c>
      <c r="J1352" s="24">
        <v>15</v>
      </c>
      <c r="K1352" s="24">
        <v>0</v>
      </c>
    </row>
    <row r="1353" spans="1:11" x14ac:dyDescent="0.3">
      <c r="A1353" s="24" t="s">
        <v>2150</v>
      </c>
      <c r="B1353" s="24">
        <v>149</v>
      </c>
      <c r="C1353" s="24" t="str">
        <f t="shared" si="21"/>
        <v>lilian149</v>
      </c>
      <c r="D1353" s="24">
        <v>1692</v>
      </c>
      <c r="E1353" s="24">
        <v>1334</v>
      </c>
      <c r="F1353" s="24">
        <v>42332</v>
      </c>
      <c r="G1353" s="24">
        <v>0</v>
      </c>
      <c r="H1353" s="24">
        <v>0</v>
      </c>
      <c r="I1353" s="24">
        <v>200</v>
      </c>
      <c r="J1353" s="24">
        <v>15</v>
      </c>
      <c r="K1353" s="24">
        <v>0</v>
      </c>
    </row>
    <row r="1354" spans="1:11" x14ac:dyDescent="0.3">
      <c r="A1354" s="24" t="s">
        <v>2150</v>
      </c>
      <c r="B1354" s="24">
        <v>150</v>
      </c>
      <c r="C1354" s="24" t="str">
        <f t="shared" si="21"/>
        <v>lilian150</v>
      </c>
      <c r="D1354" s="24">
        <v>1711</v>
      </c>
      <c r="E1354" s="24">
        <v>1348</v>
      </c>
      <c r="F1354" s="24">
        <v>42827</v>
      </c>
      <c r="G1354" s="24">
        <v>0</v>
      </c>
      <c r="H1354" s="24">
        <v>0</v>
      </c>
      <c r="I1354" s="24">
        <v>200</v>
      </c>
      <c r="J1354" s="24">
        <v>15</v>
      </c>
      <c r="K1354" s="24">
        <v>0</v>
      </c>
    </row>
    <row r="1355" spans="1:11" x14ac:dyDescent="0.3">
      <c r="A1355" s="24" t="s">
        <v>2150</v>
      </c>
      <c r="B1355" s="24">
        <v>151</v>
      </c>
      <c r="C1355" s="24" t="str">
        <f t="shared" si="21"/>
        <v>lilian151</v>
      </c>
      <c r="D1355" s="24">
        <v>1730</v>
      </c>
      <c r="E1355" s="24">
        <v>1363</v>
      </c>
      <c r="F1355" s="24">
        <v>43379</v>
      </c>
      <c r="G1355" s="24">
        <v>0</v>
      </c>
      <c r="H1355" s="24">
        <v>0</v>
      </c>
      <c r="I1355" s="24">
        <v>200</v>
      </c>
      <c r="J1355" s="24">
        <v>15</v>
      </c>
      <c r="K1355" s="24">
        <v>0</v>
      </c>
    </row>
    <row r="1356" spans="1:11" x14ac:dyDescent="0.3">
      <c r="A1356" s="24" t="s">
        <v>2150</v>
      </c>
      <c r="B1356" s="24">
        <v>152</v>
      </c>
      <c r="C1356" s="24" t="str">
        <f t="shared" si="21"/>
        <v>lilian152</v>
      </c>
      <c r="D1356" s="24">
        <v>1748</v>
      </c>
      <c r="E1356" s="24">
        <v>1378</v>
      </c>
      <c r="F1356" s="24">
        <v>43885</v>
      </c>
      <c r="G1356" s="24">
        <v>0</v>
      </c>
      <c r="H1356" s="24">
        <v>0</v>
      </c>
      <c r="I1356" s="24">
        <v>200</v>
      </c>
      <c r="J1356" s="24">
        <v>15</v>
      </c>
      <c r="K1356" s="24">
        <v>0</v>
      </c>
    </row>
    <row r="1357" spans="1:11" x14ac:dyDescent="0.3">
      <c r="A1357" s="24" t="s">
        <v>2150</v>
      </c>
      <c r="B1357" s="24">
        <v>153</v>
      </c>
      <c r="C1357" s="24" t="str">
        <f t="shared" si="21"/>
        <v>lilian153</v>
      </c>
      <c r="D1357" s="24">
        <v>1768</v>
      </c>
      <c r="E1357" s="24">
        <v>1393</v>
      </c>
      <c r="F1357" s="24">
        <v>44478</v>
      </c>
      <c r="G1357" s="24">
        <v>0</v>
      </c>
      <c r="H1357" s="24">
        <v>0</v>
      </c>
      <c r="I1357" s="24">
        <v>200</v>
      </c>
      <c r="J1357" s="24">
        <v>15</v>
      </c>
      <c r="K1357" s="24">
        <v>0</v>
      </c>
    </row>
    <row r="1358" spans="1:11" x14ac:dyDescent="0.3">
      <c r="A1358" s="24" t="s">
        <v>2150</v>
      </c>
      <c r="B1358" s="24">
        <v>154</v>
      </c>
      <c r="C1358" s="24" t="str">
        <f t="shared" si="21"/>
        <v>lilian154</v>
      </c>
      <c r="D1358" s="24">
        <v>1787</v>
      </c>
      <c r="E1358" s="24">
        <v>1408</v>
      </c>
      <c r="F1358" s="24">
        <v>44996</v>
      </c>
      <c r="G1358" s="24">
        <v>0</v>
      </c>
      <c r="H1358" s="24">
        <v>0</v>
      </c>
      <c r="I1358" s="24">
        <v>200</v>
      </c>
      <c r="J1358" s="24">
        <v>15</v>
      </c>
      <c r="K1358" s="24">
        <v>0</v>
      </c>
    </row>
    <row r="1359" spans="1:11" x14ac:dyDescent="0.3">
      <c r="A1359" s="24" t="s">
        <v>2150</v>
      </c>
      <c r="B1359" s="24">
        <v>155</v>
      </c>
      <c r="C1359" s="24" t="str">
        <f t="shared" si="21"/>
        <v>lilian155</v>
      </c>
      <c r="D1359" s="24">
        <v>1806</v>
      </c>
      <c r="E1359" s="24">
        <v>1424</v>
      </c>
      <c r="F1359" s="24">
        <v>45576</v>
      </c>
      <c r="G1359" s="24">
        <v>0</v>
      </c>
      <c r="H1359" s="24">
        <v>0</v>
      </c>
      <c r="I1359" s="24">
        <v>200</v>
      </c>
      <c r="J1359" s="24">
        <v>15</v>
      </c>
      <c r="K1359" s="24">
        <v>0</v>
      </c>
    </row>
    <row r="1360" spans="1:11" x14ac:dyDescent="0.3">
      <c r="A1360" s="24" t="s">
        <v>2150</v>
      </c>
      <c r="B1360" s="24">
        <v>156</v>
      </c>
      <c r="C1360" s="24" t="str">
        <f t="shared" si="21"/>
        <v>lilian156</v>
      </c>
      <c r="D1360" s="24">
        <v>1826</v>
      </c>
      <c r="E1360" s="24">
        <v>1439</v>
      </c>
      <c r="F1360" s="24">
        <v>46107</v>
      </c>
      <c r="G1360" s="24">
        <v>0</v>
      </c>
      <c r="H1360" s="24">
        <v>0</v>
      </c>
      <c r="I1360" s="24">
        <v>200</v>
      </c>
      <c r="J1360" s="24">
        <v>15</v>
      </c>
      <c r="K1360" s="24">
        <v>0</v>
      </c>
    </row>
    <row r="1361" spans="1:11" x14ac:dyDescent="0.3">
      <c r="A1361" s="24" t="s">
        <v>2150</v>
      </c>
      <c r="B1361" s="24">
        <v>157</v>
      </c>
      <c r="C1361" s="24" t="str">
        <f t="shared" si="21"/>
        <v>lilian157</v>
      </c>
      <c r="D1361" s="24">
        <v>1846</v>
      </c>
      <c r="E1361" s="24">
        <v>1455</v>
      </c>
      <c r="F1361" s="24">
        <v>46728</v>
      </c>
      <c r="G1361" s="24">
        <v>0</v>
      </c>
      <c r="H1361" s="24">
        <v>0</v>
      </c>
      <c r="I1361" s="24">
        <v>200</v>
      </c>
      <c r="J1361" s="24">
        <v>15</v>
      </c>
      <c r="K1361" s="24">
        <v>0</v>
      </c>
    </row>
    <row r="1362" spans="1:11" x14ac:dyDescent="0.3">
      <c r="A1362" s="24" t="s">
        <v>2150</v>
      </c>
      <c r="B1362" s="24">
        <v>158</v>
      </c>
      <c r="C1362" s="24" t="str">
        <f t="shared" si="21"/>
        <v>lilian158</v>
      </c>
      <c r="D1362" s="24">
        <v>1866</v>
      </c>
      <c r="E1362" s="24">
        <v>1471</v>
      </c>
      <c r="F1362" s="24">
        <v>47272</v>
      </c>
      <c r="G1362" s="24">
        <v>0</v>
      </c>
      <c r="H1362" s="24">
        <v>0</v>
      </c>
      <c r="I1362" s="24">
        <v>200</v>
      </c>
      <c r="J1362" s="24">
        <v>15</v>
      </c>
      <c r="K1362" s="24">
        <v>0</v>
      </c>
    </row>
    <row r="1363" spans="1:11" x14ac:dyDescent="0.3">
      <c r="A1363" s="24" t="s">
        <v>2150</v>
      </c>
      <c r="B1363" s="24">
        <v>159</v>
      </c>
      <c r="C1363" s="24" t="str">
        <f t="shared" si="21"/>
        <v>lilian159</v>
      </c>
      <c r="D1363" s="24">
        <v>1886</v>
      </c>
      <c r="E1363" s="24">
        <v>1487</v>
      </c>
      <c r="F1363" s="24">
        <v>47909</v>
      </c>
      <c r="G1363" s="24">
        <v>0</v>
      </c>
      <c r="H1363" s="24">
        <v>0</v>
      </c>
      <c r="I1363" s="24">
        <v>200</v>
      </c>
      <c r="J1363" s="24">
        <v>15</v>
      </c>
      <c r="K1363" s="24">
        <v>0</v>
      </c>
    </row>
    <row r="1364" spans="1:11" x14ac:dyDescent="0.3">
      <c r="A1364" s="24" t="s">
        <v>2150</v>
      </c>
      <c r="B1364" s="24">
        <v>160</v>
      </c>
      <c r="C1364" s="24" t="str">
        <f t="shared" si="21"/>
        <v>lilian160</v>
      </c>
      <c r="D1364" s="24">
        <v>1907</v>
      </c>
      <c r="E1364" s="24">
        <v>1503</v>
      </c>
      <c r="F1364" s="24">
        <v>48466</v>
      </c>
      <c r="G1364" s="24">
        <v>0</v>
      </c>
      <c r="H1364" s="24">
        <v>0</v>
      </c>
      <c r="I1364" s="24">
        <v>200</v>
      </c>
      <c r="J1364" s="24">
        <v>15</v>
      </c>
      <c r="K1364" s="24">
        <v>0</v>
      </c>
    </row>
    <row r="1365" spans="1:11" x14ac:dyDescent="0.3">
      <c r="A1365" s="24" t="s">
        <v>2150</v>
      </c>
      <c r="B1365" s="24">
        <v>161</v>
      </c>
      <c r="C1365" s="24" t="str">
        <f t="shared" si="21"/>
        <v>lilian161</v>
      </c>
      <c r="D1365" s="24">
        <v>2080</v>
      </c>
      <c r="E1365" s="24">
        <v>1639</v>
      </c>
      <c r="F1365" s="24">
        <v>53568</v>
      </c>
      <c r="G1365" s="24">
        <v>0</v>
      </c>
      <c r="H1365" s="24">
        <v>0</v>
      </c>
      <c r="I1365" s="24">
        <v>200</v>
      </c>
      <c r="J1365" s="24">
        <v>15</v>
      </c>
      <c r="K1365" s="24">
        <v>0</v>
      </c>
    </row>
    <row r="1366" spans="1:11" x14ac:dyDescent="0.3">
      <c r="A1366" s="24" t="s">
        <v>2150</v>
      </c>
      <c r="B1366" s="24">
        <v>162</v>
      </c>
      <c r="C1366" s="24" t="str">
        <f t="shared" si="21"/>
        <v>lilian162</v>
      </c>
      <c r="D1366" s="24">
        <v>2103</v>
      </c>
      <c r="E1366" s="24">
        <v>1657</v>
      </c>
      <c r="F1366" s="24">
        <v>54191</v>
      </c>
      <c r="G1366" s="24">
        <v>0</v>
      </c>
      <c r="H1366" s="24">
        <v>0</v>
      </c>
      <c r="I1366" s="24">
        <v>200</v>
      </c>
      <c r="J1366" s="24">
        <v>15</v>
      </c>
      <c r="K1366" s="24">
        <v>0</v>
      </c>
    </row>
    <row r="1367" spans="1:11" x14ac:dyDescent="0.3">
      <c r="A1367" s="24" t="s">
        <v>2150</v>
      </c>
      <c r="B1367" s="24">
        <v>163</v>
      </c>
      <c r="C1367" s="24" t="str">
        <f t="shared" si="21"/>
        <v>lilian163</v>
      </c>
      <c r="D1367" s="24">
        <v>2126</v>
      </c>
      <c r="E1367" s="24">
        <v>1675</v>
      </c>
      <c r="F1367" s="24">
        <v>54919</v>
      </c>
      <c r="G1367" s="24">
        <v>0</v>
      </c>
      <c r="H1367" s="24">
        <v>0</v>
      </c>
      <c r="I1367" s="24">
        <v>200</v>
      </c>
      <c r="J1367" s="24">
        <v>15</v>
      </c>
      <c r="K1367" s="24">
        <v>0</v>
      </c>
    </row>
    <row r="1368" spans="1:11" x14ac:dyDescent="0.3">
      <c r="A1368" s="24" t="s">
        <v>2150</v>
      </c>
      <c r="B1368" s="24">
        <v>164</v>
      </c>
      <c r="C1368" s="24" t="str">
        <f t="shared" si="21"/>
        <v>lilian164</v>
      </c>
      <c r="D1368" s="24">
        <v>2149</v>
      </c>
      <c r="E1368" s="24">
        <v>1693</v>
      </c>
      <c r="F1368" s="24">
        <v>55557</v>
      </c>
      <c r="G1368" s="24">
        <v>0</v>
      </c>
      <c r="H1368" s="24">
        <v>0</v>
      </c>
      <c r="I1368" s="24">
        <v>200</v>
      </c>
      <c r="J1368" s="24">
        <v>15</v>
      </c>
      <c r="K1368" s="24">
        <v>0</v>
      </c>
    </row>
    <row r="1369" spans="1:11" x14ac:dyDescent="0.3">
      <c r="A1369" s="24" t="s">
        <v>2150</v>
      </c>
      <c r="B1369" s="24">
        <v>165</v>
      </c>
      <c r="C1369" s="24" t="str">
        <f t="shared" si="21"/>
        <v>lilian165</v>
      </c>
      <c r="D1369" s="24">
        <v>2172</v>
      </c>
      <c r="E1369" s="24">
        <v>1712</v>
      </c>
      <c r="F1369" s="24">
        <v>56374</v>
      </c>
      <c r="G1369" s="24">
        <v>0</v>
      </c>
      <c r="H1369" s="24">
        <v>0</v>
      </c>
      <c r="I1369" s="24">
        <v>200</v>
      </c>
      <c r="J1369" s="24">
        <v>15</v>
      </c>
      <c r="K1369" s="24">
        <v>0</v>
      </c>
    </row>
    <row r="1370" spans="1:11" x14ac:dyDescent="0.3">
      <c r="A1370" s="24" t="s">
        <v>2150</v>
      </c>
      <c r="B1370" s="24">
        <v>166</v>
      </c>
      <c r="C1370" s="24" t="str">
        <f t="shared" si="21"/>
        <v>lilian166</v>
      </c>
      <c r="D1370" s="24">
        <v>2195</v>
      </c>
      <c r="E1370" s="24">
        <v>1730</v>
      </c>
      <c r="F1370" s="24">
        <v>57028</v>
      </c>
      <c r="G1370" s="24">
        <v>0</v>
      </c>
      <c r="H1370" s="24">
        <v>0</v>
      </c>
      <c r="I1370" s="24">
        <v>200</v>
      </c>
      <c r="J1370" s="24">
        <v>15</v>
      </c>
      <c r="K1370" s="24">
        <v>0</v>
      </c>
    </row>
    <row r="1371" spans="1:11" x14ac:dyDescent="0.3">
      <c r="A1371" s="24" t="s">
        <v>2150</v>
      </c>
      <c r="B1371" s="24">
        <v>167</v>
      </c>
      <c r="C1371" s="24" t="str">
        <f t="shared" si="21"/>
        <v>lilian167</v>
      </c>
      <c r="D1371" s="24">
        <v>2219</v>
      </c>
      <c r="E1371" s="24">
        <v>1749</v>
      </c>
      <c r="F1371" s="24">
        <v>57690</v>
      </c>
      <c r="G1371" s="24">
        <v>0</v>
      </c>
      <c r="H1371" s="24">
        <v>0</v>
      </c>
      <c r="I1371" s="24">
        <v>200</v>
      </c>
      <c r="J1371" s="24">
        <v>15</v>
      </c>
      <c r="K1371" s="24">
        <v>0</v>
      </c>
    </row>
    <row r="1372" spans="1:11" x14ac:dyDescent="0.3">
      <c r="A1372" s="24" t="s">
        <v>2150</v>
      </c>
      <c r="B1372" s="24">
        <v>168</v>
      </c>
      <c r="C1372" s="24" t="str">
        <f t="shared" si="21"/>
        <v>lilian168</v>
      </c>
      <c r="D1372" s="24">
        <v>2243</v>
      </c>
      <c r="E1372" s="24">
        <v>1768</v>
      </c>
      <c r="F1372" s="24">
        <v>58359</v>
      </c>
      <c r="G1372" s="24">
        <v>0</v>
      </c>
      <c r="H1372" s="24">
        <v>0</v>
      </c>
      <c r="I1372" s="24">
        <v>200</v>
      </c>
      <c r="J1372" s="24">
        <v>15</v>
      </c>
      <c r="K1372" s="24">
        <v>0</v>
      </c>
    </row>
    <row r="1373" spans="1:11" x14ac:dyDescent="0.3">
      <c r="A1373" s="24" t="s">
        <v>2150</v>
      </c>
      <c r="B1373" s="24">
        <v>169</v>
      </c>
      <c r="C1373" s="24" t="str">
        <f t="shared" si="21"/>
        <v>lilian169</v>
      </c>
      <c r="D1373" s="24">
        <v>2267</v>
      </c>
      <c r="E1373" s="24">
        <v>1787</v>
      </c>
      <c r="F1373" s="24">
        <v>59216</v>
      </c>
      <c r="G1373" s="24">
        <v>0</v>
      </c>
      <c r="H1373" s="24">
        <v>0</v>
      </c>
      <c r="I1373" s="24">
        <v>200</v>
      </c>
      <c r="J1373" s="24">
        <v>15</v>
      </c>
      <c r="K1373" s="24">
        <v>0</v>
      </c>
    </row>
    <row r="1374" spans="1:11" x14ac:dyDescent="0.3">
      <c r="A1374" s="24" t="s">
        <v>2150</v>
      </c>
      <c r="B1374" s="24">
        <v>170</v>
      </c>
      <c r="C1374" s="24" t="str">
        <f t="shared" si="21"/>
        <v>lilian170</v>
      </c>
      <c r="D1374" s="24">
        <v>2292</v>
      </c>
      <c r="E1374" s="24">
        <v>1806</v>
      </c>
      <c r="F1374" s="24">
        <v>59902</v>
      </c>
      <c r="G1374" s="24">
        <v>0</v>
      </c>
      <c r="H1374" s="24">
        <v>0</v>
      </c>
      <c r="I1374" s="24">
        <v>200</v>
      </c>
      <c r="J1374" s="24">
        <v>15</v>
      </c>
      <c r="K1374" s="24">
        <v>0</v>
      </c>
    </row>
    <row r="1375" spans="1:11" x14ac:dyDescent="0.3">
      <c r="A1375" s="24" t="s">
        <v>2150</v>
      </c>
      <c r="B1375" s="24">
        <v>171</v>
      </c>
      <c r="C1375" s="24" t="str">
        <f t="shared" si="21"/>
        <v>lilian171</v>
      </c>
      <c r="D1375" s="24">
        <v>2316</v>
      </c>
      <c r="E1375" s="24">
        <v>1826</v>
      </c>
      <c r="F1375" s="24">
        <v>60596</v>
      </c>
      <c r="G1375" s="24">
        <v>0</v>
      </c>
      <c r="H1375" s="24">
        <v>0</v>
      </c>
      <c r="I1375" s="24">
        <v>200</v>
      </c>
      <c r="J1375" s="24">
        <v>15</v>
      </c>
      <c r="K1375" s="24">
        <v>0</v>
      </c>
    </row>
    <row r="1376" spans="1:11" x14ac:dyDescent="0.3">
      <c r="A1376" s="24" t="s">
        <v>2150</v>
      </c>
      <c r="B1376" s="24">
        <v>172</v>
      </c>
      <c r="C1376" s="24" t="str">
        <f t="shared" si="21"/>
        <v>lilian172</v>
      </c>
      <c r="D1376" s="24">
        <v>2341</v>
      </c>
      <c r="E1376" s="24">
        <v>1845</v>
      </c>
      <c r="F1376" s="24">
        <v>61298</v>
      </c>
      <c r="G1376" s="24">
        <v>0</v>
      </c>
      <c r="H1376" s="24">
        <v>0</v>
      </c>
      <c r="I1376" s="24">
        <v>200</v>
      </c>
      <c r="J1376" s="24">
        <v>15</v>
      </c>
      <c r="K1376" s="24">
        <v>0</v>
      </c>
    </row>
    <row r="1377" spans="1:11" x14ac:dyDescent="0.3">
      <c r="A1377" s="24" t="s">
        <v>2150</v>
      </c>
      <c r="B1377" s="24">
        <v>173</v>
      </c>
      <c r="C1377" s="24" t="str">
        <f t="shared" si="21"/>
        <v>lilian173</v>
      </c>
      <c r="D1377" s="24">
        <v>2367</v>
      </c>
      <c r="E1377" s="24">
        <v>1865</v>
      </c>
      <c r="F1377" s="24">
        <v>62197</v>
      </c>
      <c r="G1377" s="24">
        <v>0</v>
      </c>
      <c r="H1377" s="24">
        <v>0</v>
      </c>
      <c r="I1377" s="24">
        <v>200</v>
      </c>
      <c r="J1377" s="24">
        <v>15</v>
      </c>
      <c r="K1377" s="24">
        <v>0</v>
      </c>
    </row>
    <row r="1378" spans="1:11" x14ac:dyDescent="0.3">
      <c r="A1378" s="24" t="s">
        <v>2150</v>
      </c>
      <c r="B1378" s="24">
        <v>174</v>
      </c>
      <c r="C1378" s="24" t="str">
        <f t="shared" si="21"/>
        <v>lilian174</v>
      </c>
      <c r="D1378" s="24">
        <v>2392</v>
      </c>
      <c r="E1378" s="24">
        <v>1885</v>
      </c>
      <c r="F1378" s="24">
        <v>62916</v>
      </c>
      <c r="G1378" s="24">
        <v>0</v>
      </c>
      <c r="H1378" s="24">
        <v>0</v>
      </c>
      <c r="I1378" s="24">
        <v>200</v>
      </c>
      <c r="J1378" s="24">
        <v>15</v>
      </c>
      <c r="K1378" s="24">
        <v>0</v>
      </c>
    </row>
    <row r="1379" spans="1:11" x14ac:dyDescent="0.3">
      <c r="A1379" s="24" t="s">
        <v>2150</v>
      </c>
      <c r="B1379" s="24">
        <v>175</v>
      </c>
      <c r="C1379" s="24" t="str">
        <f t="shared" si="21"/>
        <v>lilian175</v>
      </c>
      <c r="D1379" s="24">
        <v>2418</v>
      </c>
      <c r="E1379" s="24">
        <v>1905</v>
      </c>
      <c r="F1379" s="24">
        <v>63644</v>
      </c>
      <c r="G1379" s="24">
        <v>0</v>
      </c>
      <c r="H1379" s="24">
        <v>0</v>
      </c>
      <c r="I1379" s="24">
        <v>200</v>
      </c>
      <c r="J1379" s="24">
        <v>15</v>
      </c>
      <c r="K1379" s="24">
        <v>0</v>
      </c>
    </row>
    <row r="1380" spans="1:11" x14ac:dyDescent="0.3">
      <c r="A1380" s="24" t="s">
        <v>2150</v>
      </c>
      <c r="B1380" s="24">
        <v>176</v>
      </c>
      <c r="C1380" s="24" t="str">
        <f t="shared" si="21"/>
        <v>lilian176</v>
      </c>
      <c r="D1380" s="24">
        <v>2444</v>
      </c>
      <c r="E1380" s="24">
        <v>1926</v>
      </c>
      <c r="F1380" s="24">
        <v>64379</v>
      </c>
      <c r="G1380" s="24">
        <v>0</v>
      </c>
      <c r="H1380" s="24">
        <v>0</v>
      </c>
      <c r="I1380" s="24">
        <v>200</v>
      </c>
      <c r="J1380" s="24">
        <v>15</v>
      </c>
      <c r="K1380" s="24">
        <v>0</v>
      </c>
    </row>
    <row r="1381" spans="1:11" x14ac:dyDescent="0.3">
      <c r="A1381" s="24" t="s">
        <v>2150</v>
      </c>
      <c r="B1381" s="24">
        <v>177</v>
      </c>
      <c r="C1381" s="24" t="str">
        <f t="shared" si="21"/>
        <v>lilian177</v>
      </c>
      <c r="D1381" s="24">
        <v>2470</v>
      </c>
      <c r="E1381" s="24">
        <v>1947</v>
      </c>
      <c r="F1381" s="24">
        <v>65322</v>
      </c>
      <c r="G1381" s="24">
        <v>0</v>
      </c>
      <c r="H1381" s="24">
        <v>0</v>
      </c>
      <c r="I1381" s="24">
        <v>200</v>
      </c>
      <c r="J1381" s="24">
        <v>15</v>
      </c>
      <c r="K1381" s="24">
        <v>0</v>
      </c>
    </row>
    <row r="1382" spans="1:11" x14ac:dyDescent="0.3">
      <c r="A1382" s="24" t="s">
        <v>2150</v>
      </c>
      <c r="B1382" s="24">
        <v>178</v>
      </c>
      <c r="C1382" s="24" t="str">
        <f t="shared" si="21"/>
        <v>lilian178</v>
      </c>
      <c r="D1382" s="24">
        <v>2497</v>
      </c>
      <c r="E1382" s="24">
        <v>1968</v>
      </c>
      <c r="F1382" s="24">
        <v>66077</v>
      </c>
      <c r="G1382" s="24">
        <v>0</v>
      </c>
      <c r="H1382" s="24">
        <v>0</v>
      </c>
      <c r="I1382" s="24">
        <v>200</v>
      </c>
      <c r="J1382" s="24">
        <v>15</v>
      </c>
      <c r="K1382" s="24">
        <v>0</v>
      </c>
    </row>
    <row r="1383" spans="1:11" x14ac:dyDescent="0.3">
      <c r="A1383" s="24" t="s">
        <v>2150</v>
      </c>
      <c r="B1383" s="24">
        <v>179</v>
      </c>
      <c r="C1383" s="24" t="str">
        <f t="shared" si="21"/>
        <v>lilian179</v>
      </c>
      <c r="D1383" s="24">
        <v>2523</v>
      </c>
      <c r="E1383" s="24">
        <v>1989</v>
      </c>
      <c r="F1383" s="24">
        <v>66839</v>
      </c>
      <c r="G1383" s="24">
        <v>0</v>
      </c>
      <c r="H1383" s="24">
        <v>0</v>
      </c>
      <c r="I1383" s="24">
        <v>200</v>
      </c>
      <c r="J1383" s="24">
        <v>15</v>
      </c>
      <c r="K1383" s="24">
        <v>0</v>
      </c>
    </row>
    <row r="1384" spans="1:11" x14ac:dyDescent="0.3">
      <c r="A1384" s="24" t="s">
        <v>2150</v>
      </c>
      <c r="B1384" s="24">
        <v>180</v>
      </c>
      <c r="C1384" s="24" t="str">
        <f t="shared" si="21"/>
        <v>lilian180</v>
      </c>
      <c r="D1384" s="24">
        <v>2550</v>
      </c>
      <c r="E1384" s="24">
        <v>2010</v>
      </c>
      <c r="F1384" s="24">
        <v>67610</v>
      </c>
      <c r="G1384" s="24">
        <v>0</v>
      </c>
      <c r="H1384" s="24">
        <v>0</v>
      </c>
      <c r="I1384" s="24">
        <v>200</v>
      </c>
      <c r="J1384" s="24">
        <v>15</v>
      </c>
      <c r="K1384" s="24">
        <v>0</v>
      </c>
    </row>
    <row r="1385" spans="1:11" x14ac:dyDescent="0.3">
      <c r="A1385" s="24" t="s">
        <v>2150</v>
      </c>
      <c r="B1385" s="24">
        <v>181</v>
      </c>
      <c r="C1385" s="24" t="str">
        <f t="shared" si="21"/>
        <v>lilian181</v>
      </c>
      <c r="D1385" s="24">
        <v>2782</v>
      </c>
      <c r="E1385" s="24">
        <v>2192</v>
      </c>
      <c r="F1385" s="24">
        <v>74864</v>
      </c>
      <c r="G1385" s="24">
        <v>0</v>
      </c>
      <c r="H1385" s="24">
        <v>0</v>
      </c>
      <c r="I1385" s="24">
        <v>200</v>
      </c>
      <c r="J1385" s="24">
        <v>15</v>
      </c>
      <c r="K1385" s="24">
        <v>0</v>
      </c>
    </row>
    <row r="1386" spans="1:11" x14ac:dyDescent="0.3">
      <c r="A1386" s="24" t="s">
        <v>2150</v>
      </c>
      <c r="B1386" s="24">
        <v>182</v>
      </c>
      <c r="C1386" s="24" t="str">
        <f t="shared" si="21"/>
        <v>lilian182</v>
      </c>
      <c r="D1386" s="24">
        <v>2812</v>
      </c>
      <c r="E1386" s="24">
        <v>2216</v>
      </c>
      <c r="F1386" s="24">
        <v>75727</v>
      </c>
      <c r="G1386" s="24">
        <v>0</v>
      </c>
      <c r="H1386" s="24">
        <v>0</v>
      </c>
      <c r="I1386" s="24">
        <v>200</v>
      </c>
      <c r="J1386" s="24">
        <v>15</v>
      </c>
      <c r="K1386" s="24">
        <v>0</v>
      </c>
    </row>
    <row r="1387" spans="1:11" x14ac:dyDescent="0.3">
      <c r="A1387" s="24" t="s">
        <v>2150</v>
      </c>
      <c r="B1387" s="24">
        <v>183</v>
      </c>
      <c r="C1387" s="24" t="str">
        <f t="shared" si="21"/>
        <v>lilian183</v>
      </c>
      <c r="D1387" s="24">
        <v>2842</v>
      </c>
      <c r="E1387" s="24">
        <v>2240</v>
      </c>
      <c r="F1387" s="24">
        <v>76600</v>
      </c>
      <c r="G1387" s="24">
        <v>0</v>
      </c>
      <c r="H1387" s="24">
        <v>0</v>
      </c>
      <c r="I1387" s="24">
        <v>200</v>
      </c>
      <c r="J1387" s="24">
        <v>15</v>
      </c>
      <c r="K1387" s="24">
        <v>0</v>
      </c>
    </row>
    <row r="1388" spans="1:11" x14ac:dyDescent="0.3">
      <c r="A1388" s="24" t="s">
        <v>2150</v>
      </c>
      <c r="B1388" s="24">
        <v>184</v>
      </c>
      <c r="C1388" s="24" t="str">
        <f t="shared" si="21"/>
        <v>lilian184</v>
      </c>
      <c r="D1388" s="24">
        <v>2872</v>
      </c>
      <c r="E1388" s="24">
        <v>2263</v>
      </c>
      <c r="F1388" s="24">
        <v>77482</v>
      </c>
      <c r="G1388" s="24">
        <v>0</v>
      </c>
      <c r="H1388" s="24">
        <v>0</v>
      </c>
      <c r="I1388" s="24">
        <v>200</v>
      </c>
      <c r="J1388" s="24">
        <v>15</v>
      </c>
      <c r="K1388" s="24">
        <v>0</v>
      </c>
    </row>
    <row r="1389" spans="1:11" x14ac:dyDescent="0.3">
      <c r="A1389" s="24" t="s">
        <v>2150</v>
      </c>
      <c r="B1389" s="24">
        <v>185</v>
      </c>
      <c r="C1389" s="24" t="str">
        <f t="shared" si="21"/>
        <v>lilian185</v>
      </c>
      <c r="D1389" s="24">
        <v>2903</v>
      </c>
      <c r="E1389" s="24">
        <v>2288</v>
      </c>
      <c r="F1389" s="24">
        <v>78616</v>
      </c>
      <c r="G1389" s="24">
        <v>0</v>
      </c>
      <c r="H1389" s="24">
        <v>0</v>
      </c>
      <c r="I1389" s="24">
        <v>200</v>
      </c>
      <c r="J1389" s="24">
        <v>15</v>
      </c>
      <c r="K1389" s="24">
        <v>0</v>
      </c>
    </row>
    <row r="1390" spans="1:11" x14ac:dyDescent="0.3">
      <c r="A1390" s="24" t="s">
        <v>2150</v>
      </c>
      <c r="B1390" s="24">
        <v>186</v>
      </c>
      <c r="C1390" s="24" t="str">
        <f t="shared" si="21"/>
        <v>lilian186</v>
      </c>
      <c r="D1390" s="24">
        <v>2934</v>
      </c>
      <c r="E1390" s="24">
        <v>2312</v>
      </c>
      <c r="F1390" s="24">
        <v>79521</v>
      </c>
      <c r="G1390" s="24">
        <v>0</v>
      </c>
      <c r="H1390" s="24">
        <v>0</v>
      </c>
      <c r="I1390" s="24">
        <v>200</v>
      </c>
      <c r="J1390" s="24">
        <v>15</v>
      </c>
      <c r="K1390" s="24">
        <v>0</v>
      </c>
    </row>
    <row r="1391" spans="1:11" x14ac:dyDescent="0.3">
      <c r="A1391" s="24" t="s">
        <v>2150</v>
      </c>
      <c r="B1391" s="24">
        <v>187</v>
      </c>
      <c r="C1391" s="24" t="str">
        <f t="shared" si="21"/>
        <v>lilian187</v>
      </c>
      <c r="D1391" s="24">
        <v>2965</v>
      </c>
      <c r="E1391" s="24">
        <v>2337</v>
      </c>
      <c r="F1391" s="24">
        <v>80436</v>
      </c>
      <c r="G1391" s="24">
        <v>0</v>
      </c>
      <c r="H1391" s="24">
        <v>0</v>
      </c>
      <c r="I1391" s="24">
        <v>200</v>
      </c>
      <c r="J1391" s="24">
        <v>15</v>
      </c>
      <c r="K1391" s="24">
        <v>0</v>
      </c>
    </row>
    <row r="1392" spans="1:11" x14ac:dyDescent="0.3">
      <c r="A1392" s="24" t="s">
        <v>2150</v>
      </c>
      <c r="B1392" s="24">
        <v>188</v>
      </c>
      <c r="C1392" s="24" t="str">
        <f t="shared" si="21"/>
        <v>lilian188</v>
      </c>
      <c r="D1392" s="24">
        <v>2997</v>
      </c>
      <c r="E1392" s="24">
        <v>2362</v>
      </c>
      <c r="F1392" s="24">
        <v>81360</v>
      </c>
      <c r="G1392" s="24">
        <v>0</v>
      </c>
      <c r="H1392" s="24">
        <v>0</v>
      </c>
      <c r="I1392" s="24">
        <v>200</v>
      </c>
      <c r="J1392" s="24">
        <v>15</v>
      </c>
      <c r="K1392" s="24">
        <v>0</v>
      </c>
    </row>
    <row r="1393" spans="1:11" x14ac:dyDescent="0.3">
      <c r="A1393" s="24" t="s">
        <v>2150</v>
      </c>
      <c r="B1393" s="24">
        <v>189</v>
      </c>
      <c r="C1393" s="24" t="str">
        <f t="shared" si="21"/>
        <v>lilian189</v>
      </c>
      <c r="D1393" s="24">
        <v>3029</v>
      </c>
      <c r="E1393" s="24">
        <v>2387</v>
      </c>
      <c r="F1393" s="24">
        <v>82465</v>
      </c>
      <c r="G1393" s="24">
        <v>0</v>
      </c>
      <c r="H1393" s="24">
        <v>0</v>
      </c>
      <c r="I1393" s="24">
        <v>200</v>
      </c>
      <c r="J1393" s="24">
        <v>15</v>
      </c>
      <c r="K1393" s="24">
        <v>0</v>
      </c>
    </row>
    <row r="1394" spans="1:11" x14ac:dyDescent="0.3">
      <c r="A1394" s="24" t="s">
        <v>2150</v>
      </c>
      <c r="B1394" s="24">
        <v>190</v>
      </c>
      <c r="C1394" s="24" t="str">
        <f t="shared" si="21"/>
        <v>lilian190</v>
      </c>
      <c r="D1394" s="24">
        <v>3061</v>
      </c>
      <c r="E1394" s="24">
        <v>2412</v>
      </c>
      <c r="F1394" s="24">
        <v>83412</v>
      </c>
      <c r="G1394" s="24">
        <v>0</v>
      </c>
      <c r="H1394" s="24">
        <v>0</v>
      </c>
      <c r="I1394" s="24">
        <v>200</v>
      </c>
      <c r="J1394" s="24">
        <v>15</v>
      </c>
      <c r="K1394" s="24">
        <v>0</v>
      </c>
    </row>
    <row r="1395" spans="1:11" x14ac:dyDescent="0.3">
      <c r="A1395" s="24" t="s">
        <v>2150</v>
      </c>
      <c r="B1395" s="24">
        <v>191</v>
      </c>
      <c r="C1395" s="24" t="str">
        <f t="shared" si="21"/>
        <v>lilian191</v>
      </c>
      <c r="D1395" s="24">
        <v>3093</v>
      </c>
      <c r="E1395" s="24">
        <v>2438</v>
      </c>
      <c r="F1395" s="24">
        <v>84370</v>
      </c>
      <c r="G1395" s="24">
        <v>0</v>
      </c>
      <c r="H1395" s="24">
        <v>0</v>
      </c>
      <c r="I1395" s="24">
        <v>200</v>
      </c>
      <c r="J1395" s="24">
        <v>15</v>
      </c>
      <c r="K1395" s="24">
        <v>0</v>
      </c>
    </row>
    <row r="1396" spans="1:11" x14ac:dyDescent="0.3">
      <c r="A1396" s="24" t="s">
        <v>2150</v>
      </c>
      <c r="B1396" s="24">
        <v>192</v>
      </c>
      <c r="C1396" s="24" t="str">
        <f t="shared" si="21"/>
        <v>lilian192</v>
      </c>
      <c r="D1396" s="24">
        <v>3126</v>
      </c>
      <c r="E1396" s="24">
        <v>2464</v>
      </c>
      <c r="F1396" s="24">
        <v>85338</v>
      </c>
      <c r="G1396" s="24">
        <v>0</v>
      </c>
      <c r="H1396" s="24">
        <v>0</v>
      </c>
      <c r="I1396" s="24">
        <v>200</v>
      </c>
      <c r="J1396" s="24">
        <v>15</v>
      </c>
      <c r="K1396" s="24">
        <v>0</v>
      </c>
    </row>
    <row r="1397" spans="1:11" x14ac:dyDescent="0.3">
      <c r="A1397" s="24" t="s">
        <v>2150</v>
      </c>
      <c r="B1397" s="24">
        <v>193</v>
      </c>
      <c r="C1397" s="24" t="str">
        <f t="shared" si="21"/>
        <v>lilian193</v>
      </c>
      <c r="D1397" s="24">
        <v>3159</v>
      </c>
      <c r="E1397" s="24">
        <v>2490</v>
      </c>
      <c r="F1397" s="24">
        <v>86584</v>
      </c>
      <c r="G1397" s="24">
        <v>0</v>
      </c>
      <c r="H1397" s="24">
        <v>0</v>
      </c>
      <c r="I1397" s="24">
        <v>200</v>
      </c>
      <c r="J1397" s="24">
        <v>15</v>
      </c>
      <c r="K1397" s="24">
        <v>0</v>
      </c>
    </row>
    <row r="1398" spans="1:11" x14ac:dyDescent="0.3">
      <c r="A1398" s="24" t="s">
        <v>2150</v>
      </c>
      <c r="B1398" s="24">
        <v>194</v>
      </c>
      <c r="C1398" s="24" t="str">
        <f t="shared" si="21"/>
        <v>lilian194</v>
      </c>
      <c r="D1398" s="24">
        <v>3193</v>
      </c>
      <c r="E1398" s="24">
        <v>2516</v>
      </c>
      <c r="F1398" s="24">
        <v>87577</v>
      </c>
      <c r="G1398" s="24">
        <v>0</v>
      </c>
      <c r="H1398" s="24">
        <v>0</v>
      </c>
      <c r="I1398" s="24">
        <v>200</v>
      </c>
      <c r="J1398" s="24">
        <v>15</v>
      </c>
      <c r="K1398" s="24">
        <v>0</v>
      </c>
    </row>
    <row r="1399" spans="1:11" x14ac:dyDescent="0.3">
      <c r="A1399" s="24" t="s">
        <v>2150</v>
      </c>
      <c r="B1399" s="24">
        <v>195</v>
      </c>
      <c r="C1399" s="24" t="str">
        <f t="shared" si="21"/>
        <v>lilian195</v>
      </c>
      <c r="D1399" s="24">
        <v>3227</v>
      </c>
      <c r="E1399" s="24">
        <v>2543</v>
      </c>
      <c r="F1399" s="24">
        <v>88580</v>
      </c>
      <c r="G1399" s="24">
        <v>0</v>
      </c>
      <c r="H1399" s="24">
        <v>0</v>
      </c>
      <c r="I1399" s="24">
        <v>200</v>
      </c>
      <c r="J1399" s="24">
        <v>15</v>
      </c>
      <c r="K1399" s="24">
        <v>0</v>
      </c>
    </row>
    <row r="1400" spans="1:11" x14ac:dyDescent="0.3">
      <c r="A1400" s="24" t="s">
        <v>2150</v>
      </c>
      <c r="B1400" s="24">
        <v>196</v>
      </c>
      <c r="C1400" s="24" t="str">
        <f t="shared" si="21"/>
        <v>lilian196</v>
      </c>
      <c r="D1400" s="24">
        <v>3261</v>
      </c>
      <c r="E1400" s="24">
        <v>2570</v>
      </c>
      <c r="F1400" s="24">
        <v>89595</v>
      </c>
      <c r="G1400" s="24">
        <v>0</v>
      </c>
      <c r="H1400" s="24">
        <v>0</v>
      </c>
      <c r="I1400" s="24">
        <v>200</v>
      </c>
      <c r="J1400" s="24">
        <v>15</v>
      </c>
      <c r="K1400" s="24">
        <v>0</v>
      </c>
    </row>
    <row r="1401" spans="1:11" x14ac:dyDescent="0.3">
      <c r="A1401" s="24" t="s">
        <v>2150</v>
      </c>
      <c r="B1401" s="24">
        <v>197</v>
      </c>
      <c r="C1401" s="24" t="str">
        <f t="shared" si="21"/>
        <v>lilian197</v>
      </c>
      <c r="D1401" s="24">
        <v>3296</v>
      </c>
      <c r="E1401" s="24">
        <v>2597</v>
      </c>
      <c r="F1401" s="24">
        <v>90901</v>
      </c>
      <c r="G1401" s="24">
        <v>0</v>
      </c>
      <c r="H1401" s="24">
        <v>0</v>
      </c>
      <c r="I1401" s="24">
        <v>200</v>
      </c>
      <c r="J1401" s="24">
        <v>15</v>
      </c>
      <c r="K1401" s="24">
        <v>0</v>
      </c>
    </row>
    <row r="1402" spans="1:11" x14ac:dyDescent="0.3">
      <c r="A1402" s="24" t="s">
        <v>2150</v>
      </c>
      <c r="B1402" s="24">
        <v>198</v>
      </c>
      <c r="C1402" s="24" t="str">
        <f t="shared" si="21"/>
        <v>lilian198</v>
      </c>
      <c r="D1402" s="24">
        <v>3331</v>
      </c>
      <c r="E1402" s="24">
        <v>2625</v>
      </c>
      <c r="F1402" s="24">
        <v>91941</v>
      </c>
      <c r="G1402" s="24">
        <v>0</v>
      </c>
      <c r="H1402" s="24">
        <v>0</v>
      </c>
      <c r="I1402" s="24">
        <v>200</v>
      </c>
      <c r="J1402" s="24">
        <v>15</v>
      </c>
      <c r="K1402" s="24">
        <v>0</v>
      </c>
    </row>
    <row r="1403" spans="1:11" x14ac:dyDescent="0.3">
      <c r="A1403" s="24" t="s">
        <v>2150</v>
      </c>
      <c r="B1403" s="24">
        <v>199</v>
      </c>
      <c r="C1403" s="24" t="str">
        <f t="shared" si="21"/>
        <v>lilian199</v>
      </c>
      <c r="D1403" s="24">
        <v>3366</v>
      </c>
      <c r="E1403" s="24">
        <v>2653</v>
      </c>
      <c r="F1403" s="24">
        <v>92993</v>
      </c>
      <c r="G1403" s="24">
        <v>0</v>
      </c>
      <c r="H1403" s="24">
        <v>0</v>
      </c>
      <c r="I1403" s="24">
        <v>200</v>
      </c>
      <c r="J1403" s="24">
        <v>15</v>
      </c>
      <c r="K1403" s="24">
        <v>0</v>
      </c>
    </row>
    <row r="1404" spans="1:11" x14ac:dyDescent="0.3">
      <c r="A1404" s="24" t="s">
        <v>2150</v>
      </c>
      <c r="B1404" s="24">
        <v>200</v>
      </c>
      <c r="C1404" s="24" t="str">
        <f t="shared" si="21"/>
        <v>lilian200</v>
      </c>
      <c r="D1404" s="24">
        <v>3401</v>
      </c>
      <c r="E1404" s="24">
        <v>2681</v>
      </c>
      <c r="F1404" s="24">
        <v>94056</v>
      </c>
      <c r="G1404" s="24">
        <v>0</v>
      </c>
      <c r="H1404" s="24">
        <v>0</v>
      </c>
      <c r="I1404" s="24">
        <v>200</v>
      </c>
      <c r="J1404" s="24">
        <v>15</v>
      </c>
      <c r="K1404" s="24">
        <v>0</v>
      </c>
    </row>
    <row r="1405" spans="1:11" x14ac:dyDescent="0.3">
      <c r="A1405" s="24" t="s">
        <v>2150</v>
      </c>
      <c r="B1405" s="24">
        <v>201</v>
      </c>
      <c r="C1405" s="24" t="str">
        <f t="shared" si="21"/>
        <v>lilian201</v>
      </c>
      <c r="D1405" s="24">
        <v>3710</v>
      </c>
      <c r="E1405" s="24">
        <v>2924</v>
      </c>
      <c r="F1405" s="24">
        <v>103891</v>
      </c>
      <c r="G1405" s="24">
        <v>0</v>
      </c>
      <c r="H1405" s="24">
        <v>0</v>
      </c>
      <c r="I1405" s="24">
        <v>200</v>
      </c>
      <c r="J1405" s="24">
        <v>15</v>
      </c>
      <c r="K1405" s="24">
        <v>0</v>
      </c>
    </row>
    <row r="1406" spans="1:11" x14ac:dyDescent="0.3">
      <c r="A1406" s="24" t="s">
        <v>2150</v>
      </c>
      <c r="B1406" s="24">
        <v>202</v>
      </c>
      <c r="C1406" s="24" t="str">
        <f t="shared" si="21"/>
        <v>lilian202</v>
      </c>
      <c r="D1406" s="24">
        <v>3749</v>
      </c>
      <c r="E1406" s="24">
        <v>2954</v>
      </c>
      <c r="F1406" s="24">
        <v>105186</v>
      </c>
      <c r="G1406" s="24">
        <v>0</v>
      </c>
      <c r="H1406" s="24">
        <v>0</v>
      </c>
      <c r="I1406" s="24">
        <v>200</v>
      </c>
      <c r="J1406" s="24">
        <v>15</v>
      </c>
      <c r="K1406" s="24">
        <v>0</v>
      </c>
    </row>
    <row r="1407" spans="1:11" x14ac:dyDescent="0.3">
      <c r="A1407" s="24" t="s">
        <v>2150</v>
      </c>
      <c r="B1407" s="24">
        <v>203</v>
      </c>
      <c r="C1407" s="24" t="str">
        <f t="shared" si="21"/>
        <v>lilian203</v>
      </c>
      <c r="D1407" s="24">
        <v>3788</v>
      </c>
      <c r="E1407" s="24">
        <v>2986</v>
      </c>
      <c r="F1407" s="24">
        <v>106460</v>
      </c>
      <c r="G1407" s="24">
        <v>0</v>
      </c>
      <c r="H1407" s="24">
        <v>0</v>
      </c>
      <c r="I1407" s="24">
        <v>200</v>
      </c>
      <c r="J1407" s="24">
        <v>15</v>
      </c>
      <c r="K1407" s="24">
        <v>0</v>
      </c>
    </row>
    <row r="1408" spans="1:11" x14ac:dyDescent="0.3">
      <c r="A1408" s="24" t="s">
        <v>2150</v>
      </c>
      <c r="B1408" s="24">
        <v>204</v>
      </c>
      <c r="C1408" s="24" t="str">
        <f t="shared" si="21"/>
        <v>lilian204</v>
      </c>
      <c r="D1408" s="24">
        <v>3828</v>
      </c>
      <c r="E1408" s="24">
        <v>3017</v>
      </c>
      <c r="F1408" s="24">
        <v>107749</v>
      </c>
      <c r="G1408" s="24">
        <v>0</v>
      </c>
      <c r="H1408" s="24">
        <v>0</v>
      </c>
      <c r="I1408" s="24">
        <v>200</v>
      </c>
      <c r="J1408" s="24">
        <v>15</v>
      </c>
      <c r="K1408" s="24">
        <v>0</v>
      </c>
    </row>
    <row r="1409" spans="1:11" x14ac:dyDescent="0.3">
      <c r="A1409" s="24" t="s">
        <v>2150</v>
      </c>
      <c r="B1409" s="24">
        <v>205</v>
      </c>
      <c r="C1409" s="24" t="str">
        <f t="shared" si="21"/>
        <v>lilian205</v>
      </c>
      <c r="D1409" s="24">
        <v>3869</v>
      </c>
      <c r="E1409" s="24">
        <v>3049</v>
      </c>
      <c r="F1409" s="24">
        <v>109498</v>
      </c>
      <c r="G1409" s="24">
        <v>0</v>
      </c>
      <c r="H1409" s="24">
        <v>0</v>
      </c>
      <c r="I1409" s="24">
        <v>200</v>
      </c>
      <c r="J1409" s="24">
        <v>15</v>
      </c>
      <c r="K1409" s="24">
        <v>0</v>
      </c>
    </row>
    <row r="1410" spans="1:11" x14ac:dyDescent="0.3">
      <c r="A1410" s="24" t="s">
        <v>2150</v>
      </c>
      <c r="B1410" s="24">
        <v>206</v>
      </c>
      <c r="C1410" s="24" t="str">
        <f t="shared" si="21"/>
        <v>lilian206</v>
      </c>
      <c r="D1410" s="24">
        <v>3909</v>
      </c>
      <c r="E1410" s="24">
        <v>3081</v>
      </c>
      <c r="F1410" s="24">
        <v>110936</v>
      </c>
      <c r="G1410" s="24">
        <v>0</v>
      </c>
      <c r="H1410" s="24">
        <v>0</v>
      </c>
      <c r="I1410" s="24">
        <v>200</v>
      </c>
      <c r="J1410" s="24">
        <v>15</v>
      </c>
      <c r="K1410" s="24">
        <v>0</v>
      </c>
    </row>
    <row r="1411" spans="1:11" x14ac:dyDescent="0.3">
      <c r="A1411" s="24" t="s">
        <v>2150</v>
      </c>
      <c r="B1411" s="24">
        <v>207</v>
      </c>
      <c r="C1411" s="24" t="str">
        <f t="shared" si="21"/>
        <v>lilian207</v>
      </c>
      <c r="D1411" s="24">
        <v>3951</v>
      </c>
      <c r="E1411" s="24">
        <v>3114</v>
      </c>
      <c r="F1411" s="24">
        <v>112392</v>
      </c>
      <c r="G1411" s="24">
        <v>0</v>
      </c>
      <c r="H1411" s="24">
        <v>0</v>
      </c>
      <c r="I1411" s="24">
        <v>200</v>
      </c>
      <c r="J1411" s="24">
        <v>15</v>
      </c>
      <c r="K1411" s="24">
        <v>0</v>
      </c>
    </row>
    <row r="1412" spans="1:11" x14ac:dyDescent="0.3">
      <c r="A1412" s="24" t="s">
        <v>2150</v>
      </c>
      <c r="B1412" s="24">
        <v>208</v>
      </c>
      <c r="C1412" s="24" t="str">
        <f t="shared" si="21"/>
        <v>lilian208</v>
      </c>
      <c r="D1412" s="24">
        <v>3992</v>
      </c>
      <c r="E1412" s="24">
        <v>3146</v>
      </c>
      <c r="F1412" s="24">
        <v>113828</v>
      </c>
      <c r="G1412" s="24">
        <v>0</v>
      </c>
      <c r="H1412" s="24">
        <v>0</v>
      </c>
      <c r="I1412" s="24">
        <v>200</v>
      </c>
      <c r="J1412" s="24">
        <v>15</v>
      </c>
      <c r="K1412" s="24">
        <v>0</v>
      </c>
    </row>
    <row r="1413" spans="1:11" x14ac:dyDescent="0.3">
      <c r="A1413" s="24" t="s">
        <v>2150</v>
      </c>
      <c r="B1413" s="24">
        <v>209</v>
      </c>
      <c r="C1413" s="24" t="str">
        <f t="shared" si="21"/>
        <v>lilian209</v>
      </c>
      <c r="D1413" s="24">
        <v>4034</v>
      </c>
      <c r="E1413" s="24">
        <v>3179</v>
      </c>
      <c r="F1413" s="24">
        <v>115360</v>
      </c>
      <c r="G1413" s="24">
        <v>0</v>
      </c>
      <c r="H1413" s="24">
        <v>0</v>
      </c>
      <c r="I1413" s="24">
        <v>200</v>
      </c>
      <c r="J1413" s="24">
        <v>15</v>
      </c>
      <c r="K1413" s="24">
        <v>0</v>
      </c>
    </row>
    <row r="1414" spans="1:11" x14ac:dyDescent="0.3">
      <c r="A1414" s="24" t="s">
        <v>2150</v>
      </c>
      <c r="B1414" s="24">
        <v>210</v>
      </c>
      <c r="C1414" s="24" t="str">
        <f t="shared" ref="C1414:C1477" si="22">A1414&amp;B1414</f>
        <v>lilian210</v>
      </c>
      <c r="D1414" s="24">
        <v>4077</v>
      </c>
      <c r="E1414" s="24">
        <v>3213</v>
      </c>
      <c r="F1414" s="24">
        <v>116833</v>
      </c>
      <c r="G1414" s="24">
        <v>0</v>
      </c>
      <c r="H1414" s="24">
        <v>0</v>
      </c>
      <c r="I1414" s="24">
        <v>200</v>
      </c>
      <c r="J1414" s="24">
        <v>15</v>
      </c>
      <c r="K1414" s="24">
        <v>0</v>
      </c>
    </row>
    <row r="1415" spans="1:11" x14ac:dyDescent="0.3">
      <c r="A1415" s="24" t="s">
        <v>2150</v>
      </c>
      <c r="B1415" s="24">
        <v>211</v>
      </c>
      <c r="C1415" s="24" t="str">
        <f t="shared" si="22"/>
        <v>lilian211</v>
      </c>
      <c r="D1415" s="24">
        <v>4119</v>
      </c>
      <c r="E1415" s="24">
        <v>3247</v>
      </c>
      <c r="F1415" s="24">
        <v>118364</v>
      </c>
      <c r="G1415" s="24">
        <v>0</v>
      </c>
      <c r="H1415" s="24">
        <v>0</v>
      </c>
      <c r="I1415" s="24">
        <v>200</v>
      </c>
      <c r="J1415" s="24">
        <v>15</v>
      </c>
      <c r="K1415" s="24">
        <v>0</v>
      </c>
    </row>
    <row r="1416" spans="1:11" x14ac:dyDescent="0.3">
      <c r="A1416" s="24" t="s">
        <v>2150</v>
      </c>
      <c r="B1416" s="24">
        <v>212</v>
      </c>
      <c r="C1416" s="24" t="str">
        <f t="shared" si="22"/>
        <v>lilian212</v>
      </c>
      <c r="D1416" s="24">
        <v>4163</v>
      </c>
      <c r="E1416" s="24">
        <v>3281</v>
      </c>
      <c r="F1416" s="24">
        <v>119915</v>
      </c>
      <c r="G1416" s="24">
        <v>0</v>
      </c>
      <c r="H1416" s="24">
        <v>0</v>
      </c>
      <c r="I1416" s="24">
        <v>200</v>
      </c>
      <c r="J1416" s="24">
        <v>15</v>
      </c>
      <c r="K1416" s="24">
        <v>0</v>
      </c>
    </row>
    <row r="1417" spans="1:11" x14ac:dyDescent="0.3">
      <c r="A1417" s="24" t="s">
        <v>2150</v>
      </c>
      <c r="B1417" s="24">
        <v>213</v>
      </c>
      <c r="C1417" s="24" t="str">
        <f t="shared" si="22"/>
        <v>lilian213</v>
      </c>
      <c r="D1417" s="24">
        <v>4206</v>
      </c>
      <c r="E1417" s="24">
        <v>3315</v>
      </c>
      <c r="F1417" s="24">
        <v>121485</v>
      </c>
      <c r="G1417" s="24">
        <v>0</v>
      </c>
      <c r="H1417" s="24">
        <v>0</v>
      </c>
      <c r="I1417" s="24">
        <v>200</v>
      </c>
      <c r="J1417" s="24">
        <v>15</v>
      </c>
      <c r="K1417" s="24">
        <v>0</v>
      </c>
    </row>
    <row r="1418" spans="1:11" x14ac:dyDescent="0.3">
      <c r="A1418" s="24" t="s">
        <v>2150</v>
      </c>
      <c r="B1418" s="24">
        <v>214</v>
      </c>
      <c r="C1418" s="24" t="str">
        <f t="shared" si="22"/>
        <v>lilian214</v>
      </c>
      <c r="D1418" s="24">
        <v>4250</v>
      </c>
      <c r="E1418" s="24">
        <v>3350</v>
      </c>
      <c r="F1418" s="24">
        <v>123076</v>
      </c>
      <c r="G1418" s="24">
        <v>0</v>
      </c>
      <c r="H1418" s="24">
        <v>0</v>
      </c>
      <c r="I1418" s="24">
        <v>200</v>
      </c>
      <c r="J1418" s="24">
        <v>15</v>
      </c>
      <c r="K1418" s="24">
        <v>0</v>
      </c>
    </row>
    <row r="1419" spans="1:11" x14ac:dyDescent="0.3">
      <c r="A1419" s="24" t="s">
        <v>2150</v>
      </c>
      <c r="B1419" s="24">
        <v>215</v>
      </c>
      <c r="C1419" s="24" t="str">
        <f t="shared" si="22"/>
        <v>lilian215</v>
      </c>
      <c r="D1419" s="24">
        <v>4295</v>
      </c>
      <c r="E1419" s="24">
        <v>3385</v>
      </c>
      <c r="F1419" s="24">
        <v>124644</v>
      </c>
      <c r="G1419" s="24">
        <v>0</v>
      </c>
      <c r="H1419" s="24">
        <v>0</v>
      </c>
      <c r="I1419" s="24">
        <v>200</v>
      </c>
      <c r="J1419" s="24">
        <v>15</v>
      </c>
      <c r="K1419" s="24">
        <v>0</v>
      </c>
    </row>
    <row r="1420" spans="1:11" x14ac:dyDescent="0.3">
      <c r="A1420" s="24" t="s">
        <v>2150</v>
      </c>
      <c r="B1420" s="24">
        <v>216</v>
      </c>
      <c r="C1420" s="24" t="str">
        <f t="shared" si="22"/>
        <v>lilian216</v>
      </c>
      <c r="D1420" s="24">
        <v>4340</v>
      </c>
      <c r="E1420" s="24">
        <v>3420</v>
      </c>
      <c r="F1420" s="24">
        <v>126275</v>
      </c>
      <c r="G1420" s="24">
        <v>0</v>
      </c>
      <c r="H1420" s="24">
        <v>0</v>
      </c>
      <c r="I1420" s="24">
        <v>200</v>
      </c>
      <c r="J1420" s="24">
        <v>15</v>
      </c>
      <c r="K1420" s="24">
        <v>0</v>
      </c>
    </row>
    <row r="1421" spans="1:11" x14ac:dyDescent="0.3">
      <c r="A1421" s="24" t="s">
        <v>2150</v>
      </c>
      <c r="B1421" s="24">
        <v>217</v>
      </c>
      <c r="C1421" s="24" t="str">
        <f t="shared" si="22"/>
        <v>lilian217</v>
      </c>
      <c r="D1421" s="24">
        <v>4385</v>
      </c>
      <c r="E1421" s="24">
        <v>3456</v>
      </c>
      <c r="F1421" s="24">
        <v>127794</v>
      </c>
      <c r="G1421" s="24">
        <v>0</v>
      </c>
      <c r="H1421" s="24">
        <v>0</v>
      </c>
      <c r="I1421" s="24">
        <v>200</v>
      </c>
      <c r="J1421" s="24">
        <v>15</v>
      </c>
      <c r="K1421" s="24">
        <v>0</v>
      </c>
    </row>
    <row r="1422" spans="1:11" x14ac:dyDescent="0.3">
      <c r="A1422" s="24" t="s">
        <v>2150</v>
      </c>
      <c r="B1422" s="24">
        <v>218</v>
      </c>
      <c r="C1422" s="24" t="str">
        <f t="shared" si="22"/>
        <v>lilian218</v>
      </c>
      <c r="D1422" s="24">
        <v>4431</v>
      </c>
      <c r="E1422" s="24">
        <v>3492</v>
      </c>
      <c r="F1422" s="24">
        <v>129376</v>
      </c>
      <c r="G1422" s="24">
        <v>0</v>
      </c>
      <c r="H1422" s="24">
        <v>0</v>
      </c>
      <c r="I1422" s="24">
        <v>200</v>
      </c>
      <c r="J1422" s="24">
        <v>15</v>
      </c>
      <c r="K1422" s="24">
        <v>0</v>
      </c>
    </row>
    <row r="1423" spans="1:11" x14ac:dyDescent="0.3">
      <c r="A1423" s="24" t="s">
        <v>2150</v>
      </c>
      <c r="B1423" s="24">
        <v>219</v>
      </c>
      <c r="C1423" s="24" t="str">
        <f t="shared" si="22"/>
        <v>lilian219</v>
      </c>
      <c r="D1423" s="24">
        <v>4478</v>
      </c>
      <c r="E1423" s="24">
        <v>3529</v>
      </c>
      <c r="F1423" s="24">
        <v>130932</v>
      </c>
      <c r="G1423" s="24">
        <v>0</v>
      </c>
      <c r="H1423" s="24">
        <v>0</v>
      </c>
      <c r="I1423" s="24">
        <v>200</v>
      </c>
      <c r="J1423" s="24">
        <v>15</v>
      </c>
      <c r="K1423" s="24">
        <v>0</v>
      </c>
    </row>
    <row r="1424" spans="1:11" x14ac:dyDescent="0.3">
      <c r="A1424" s="24" t="s">
        <v>2150</v>
      </c>
      <c r="B1424" s="24">
        <v>220</v>
      </c>
      <c r="C1424" s="24" t="str">
        <f t="shared" si="22"/>
        <v>lilian220</v>
      </c>
      <c r="D1424" s="24">
        <v>4524</v>
      </c>
      <c r="E1424" s="24">
        <v>3566</v>
      </c>
      <c r="F1424" s="24">
        <v>132506</v>
      </c>
      <c r="G1424" s="24">
        <v>0</v>
      </c>
      <c r="H1424" s="24">
        <v>0</v>
      </c>
      <c r="I1424" s="24">
        <v>200</v>
      </c>
      <c r="J1424" s="24">
        <v>15</v>
      </c>
      <c r="K1424" s="24">
        <v>0</v>
      </c>
    </row>
    <row r="1425" spans="1:11" x14ac:dyDescent="0.3">
      <c r="A1425" s="24" t="s">
        <v>2150</v>
      </c>
      <c r="B1425" s="24">
        <v>221</v>
      </c>
      <c r="C1425" s="24" t="str">
        <f t="shared" si="22"/>
        <v>lilian221</v>
      </c>
      <c r="D1425" s="24">
        <v>4934</v>
      </c>
      <c r="E1425" s="24">
        <v>3888</v>
      </c>
      <c r="F1425" s="24">
        <v>145938</v>
      </c>
      <c r="G1425" s="24">
        <v>0</v>
      </c>
      <c r="H1425" s="24">
        <v>0</v>
      </c>
      <c r="I1425" s="24">
        <v>200</v>
      </c>
      <c r="J1425" s="24">
        <v>15</v>
      </c>
      <c r="K1425" s="24">
        <v>0</v>
      </c>
    </row>
    <row r="1426" spans="1:11" x14ac:dyDescent="0.3">
      <c r="A1426" s="24" t="s">
        <v>2150</v>
      </c>
      <c r="B1426" s="24">
        <v>222</v>
      </c>
      <c r="C1426" s="24" t="str">
        <f t="shared" si="22"/>
        <v>lilian222</v>
      </c>
      <c r="D1426" s="24">
        <v>4985</v>
      </c>
      <c r="E1426" s="24">
        <v>3929</v>
      </c>
      <c r="F1426" s="24">
        <v>147833</v>
      </c>
      <c r="G1426" s="24">
        <v>0</v>
      </c>
      <c r="H1426" s="24">
        <v>0</v>
      </c>
      <c r="I1426" s="24">
        <v>200</v>
      </c>
      <c r="J1426" s="24">
        <v>15</v>
      </c>
      <c r="K1426" s="24">
        <v>0</v>
      </c>
    </row>
    <row r="1427" spans="1:11" x14ac:dyDescent="0.3">
      <c r="A1427" s="24" t="s">
        <v>2150</v>
      </c>
      <c r="B1427" s="24">
        <v>223</v>
      </c>
      <c r="C1427" s="24" t="str">
        <f t="shared" si="22"/>
        <v>lilian223</v>
      </c>
      <c r="D1427" s="24">
        <v>5037</v>
      </c>
      <c r="E1427" s="24">
        <v>3970</v>
      </c>
      <c r="F1427" s="24">
        <v>149669</v>
      </c>
      <c r="G1427" s="24">
        <v>0</v>
      </c>
      <c r="H1427" s="24">
        <v>0</v>
      </c>
      <c r="I1427" s="24">
        <v>200</v>
      </c>
      <c r="J1427" s="24">
        <v>15</v>
      </c>
      <c r="K1427" s="24">
        <v>0</v>
      </c>
    </row>
    <row r="1428" spans="1:11" x14ac:dyDescent="0.3">
      <c r="A1428" s="24" t="s">
        <v>2150</v>
      </c>
      <c r="B1428" s="24">
        <v>224</v>
      </c>
      <c r="C1428" s="24" t="str">
        <f t="shared" si="22"/>
        <v>lilian224</v>
      </c>
      <c r="D1428" s="24">
        <v>5090</v>
      </c>
      <c r="E1428" s="24">
        <v>4011</v>
      </c>
      <c r="F1428" s="24">
        <v>151610</v>
      </c>
      <c r="G1428" s="24">
        <v>0</v>
      </c>
      <c r="H1428" s="24">
        <v>0</v>
      </c>
      <c r="I1428" s="24">
        <v>200</v>
      </c>
      <c r="J1428" s="24">
        <v>15</v>
      </c>
      <c r="K1428" s="24">
        <v>0</v>
      </c>
    </row>
    <row r="1429" spans="1:11" x14ac:dyDescent="0.3">
      <c r="A1429" s="24" t="s">
        <v>2150</v>
      </c>
      <c r="B1429" s="24">
        <v>225</v>
      </c>
      <c r="C1429" s="24" t="str">
        <f t="shared" si="22"/>
        <v>lilian225</v>
      </c>
      <c r="D1429" s="24">
        <v>5143</v>
      </c>
      <c r="E1429" s="24">
        <v>4053</v>
      </c>
      <c r="F1429" s="24">
        <v>153575</v>
      </c>
      <c r="G1429" s="24">
        <v>0</v>
      </c>
      <c r="H1429" s="24">
        <v>0</v>
      </c>
      <c r="I1429" s="24">
        <v>200</v>
      </c>
      <c r="J1429" s="24">
        <v>15</v>
      </c>
      <c r="K1429" s="24">
        <v>0</v>
      </c>
    </row>
    <row r="1430" spans="1:11" x14ac:dyDescent="0.3">
      <c r="A1430" s="24" t="s">
        <v>2150</v>
      </c>
      <c r="B1430" s="24">
        <v>226</v>
      </c>
      <c r="C1430" s="24" t="str">
        <f t="shared" si="22"/>
        <v>lilian226</v>
      </c>
      <c r="D1430" s="24">
        <v>5196</v>
      </c>
      <c r="E1430" s="24">
        <v>4095</v>
      </c>
      <c r="F1430" s="24">
        <v>155480</v>
      </c>
      <c r="G1430" s="24">
        <v>0</v>
      </c>
      <c r="H1430" s="24">
        <v>0</v>
      </c>
      <c r="I1430" s="24">
        <v>200</v>
      </c>
      <c r="J1430" s="24">
        <v>15</v>
      </c>
      <c r="K1430" s="24">
        <v>0</v>
      </c>
    </row>
    <row r="1431" spans="1:11" x14ac:dyDescent="0.3">
      <c r="A1431" s="24" t="s">
        <v>2150</v>
      </c>
      <c r="B1431" s="24">
        <v>227</v>
      </c>
      <c r="C1431" s="24" t="str">
        <f t="shared" si="22"/>
        <v>lilian227</v>
      </c>
      <c r="D1431" s="24">
        <v>5250</v>
      </c>
      <c r="E1431" s="24">
        <v>4138</v>
      </c>
      <c r="F1431" s="24">
        <v>157493</v>
      </c>
      <c r="G1431" s="24">
        <v>0</v>
      </c>
      <c r="H1431" s="24">
        <v>0</v>
      </c>
      <c r="I1431" s="24">
        <v>200</v>
      </c>
      <c r="J1431" s="24">
        <v>15</v>
      </c>
      <c r="K1431" s="24">
        <v>0</v>
      </c>
    </row>
    <row r="1432" spans="1:11" x14ac:dyDescent="0.3">
      <c r="A1432" s="24" t="s">
        <v>2150</v>
      </c>
      <c r="B1432" s="24">
        <v>228</v>
      </c>
      <c r="C1432" s="24" t="str">
        <f t="shared" si="22"/>
        <v>lilian228</v>
      </c>
      <c r="D1432" s="24">
        <v>5305</v>
      </c>
      <c r="E1432" s="24">
        <v>4181</v>
      </c>
      <c r="F1432" s="24">
        <v>159445</v>
      </c>
      <c r="G1432" s="24">
        <v>0</v>
      </c>
      <c r="H1432" s="24">
        <v>0</v>
      </c>
      <c r="I1432" s="24">
        <v>200</v>
      </c>
      <c r="J1432" s="24">
        <v>15</v>
      </c>
      <c r="K1432" s="24">
        <v>0</v>
      </c>
    </row>
    <row r="1433" spans="1:11" x14ac:dyDescent="0.3">
      <c r="A1433" s="24" t="s">
        <v>2150</v>
      </c>
      <c r="B1433" s="24">
        <v>229</v>
      </c>
      <c r="C1433" s="24" t="str">
        <f t="shared" si="22"/>
        <v>lilian229</v>
      </c>
      <c r="D1433" s="24">
        <v>5360</v>
      </c>
      <c r="E1433" s="24">
        <v>4224</v>
      </c>
      <c r="F1433" s="24">
        <v>161508</v>
      </c>
      <c r="G1433" s="24">
        <v>0</v>
      </c>
      <c r="H1433" s="24">
        <v>0</v>
      </c>
      <c r="I1433" s="24">
        <v>200</v>
      </c>
      <c r="J1433" s="24">
        <v>15</v>
      </c>
      <c r="K1433" s="24">
        <v>0</v>
      </c>
    </row>
    <row r="1434" spans="1:11" x14ac:dyDescent="0.3">
      <c r="A1434" s="24" t="s">
        <v>2150</v>
      </c>
      <c r="B1434" s="24">
        <v>230</v>
      </c>
      <c r="C1434" s="24" t="str">
        <f t="shared" si="22"/>
        <v>lilian230</v>
      </c>
      <c r="D1434" s="24">
        <v>5416</v>
      </c>
      <c r="E1434" s="24">
        <v>4268</v>
      </c>
      <c r="F1434" s="24">
        <v>163507</v>
      </c>
      <c r="G1434" s="24">
        <v>0</v>
      </c>
      <c r="H1434" s="24">
        <v>0</v>
      </c>
      <c r="I1434" s="24">
        <v>200</v>
      </c>
      <c r="J1434" s="24">
        <v>15</v>
      </c>
      <c r="K1434" s="24">
        <v>0</v>
      </c>
    </row>
    <row r="1435" spans="1:11" x14ac:dyDescent="0.3">
      <c r="A1435" s="24" t="s">
        <v>2150</v>
      </c>
      <c r="B1435" s="24">
        <v>231</v>
      </c>
      <c r="C1435" s="24" t="str">
        <f t="shared" si="22"/>
        <v>lilian231</v>
      </c>
      <c r="D1435" s="24">
        <v>5472</v>
      </c>
      <c r="E1435" s="24">
        <v>4313</v>
      </c>
      <c r="F1435" s="24">
        <v>165621</v>
      </c>
      <c r="G1435" s="24">
        <v>0</v>
      </c>
      <c r="H1435" s="24">
        <v>0</v>
      </c>
      <c r="I1435" s="24">
        <v>200</v>
      </c>
      <c r="J1435" s="24">
        <v>15</v>
      </c>
      <c r="K1435" s="24">
        <v>0</v>
      </c>
    </row>
    <row r="1436" spans="1:11" x14ac:dyDescent="0.3">
      <c r="A1436" s="24" t="s">
        <v>2150</v>
      </c>
      <c r="B1436" s="24">
        <v>232</v>
      </c>
      <c r="C1436" s="24" t="str">
        <f t="shared" si="22"/>
        <v>lilian232</v>
      </c>
      <c r="D1436" s="24">
        <v>5529</v>
      </c>
      <c r="E1436" s="24">
        <v>4357</v>
      </c>
      <c r="F1436" s="24">
        <v>167761</v>
      </c>
      <c r="G1436" s="24">
        <v>0</v>
      </c>
      <c r="H1436" s="24">
        <v>0</v>
      </c>
      <c r="I1436" s="24">
        <v>200</v>
      </c>
      <c r="J1436" s="24">
        <v>15</v>
      </c>
      <c r="K1436" s="24">
        <v>0</v>
      </c>
    </row>
    <row r="1437" spans="1:11" x14ac:dyDescent="0.3">
      <c r="A1437" s="24" t="s">
        <v>2150</v>
      </c>
      <c r="B1437" s="24">
        <v>233</v>
      </c>
      <c r="C1437" s="24" t="str">
        <f t="shared" si="22"/>
        <v>lilian233</v>
      </c>
      <c r="D1437" s="24">
        <v>5586</v>
      </c>
      <c r="E1437" s="24">
        <v>4402</v>
      </c>
      <c r="F1437" s="24">
        <v>169834</v>
      </c>
      <c r="G1437" s="24">
        <v>0</v>
      </c>
      <c r="H1437" s="24">
        <v>0</v>
      </c>
      <c r="I1437" s="24">
        <v>200</v>
      </c>
      <c r="J1437" s="24">
        <v>15</v>
      </c>
      <c r="K1437" s="24">
        <v>0</v>
      </c>
    </row>
    <row r="1438" spans="1:11" x14ac:dyDescent="0.3">
      <c r="A1438" s="24" t="s">
        <v>2150</v>
      </c>
      <c r="B1438" s="24">
        <v>234</v>
      </c>
      <c r="C1438" s="24" t="str">
        <f t="shared" si="22"/>
        <v>lilian234</v>
      </c>
      <c r="D1438" s="24">
        <v>5644</v>
      </c>
      <c r="E1438" s="24">
        <v>4448</v>
      </c>
      <c r="F1438" s="24">
        <v>172026</v>
      </c>
      <c r="G1438" s="24">
        <v>0</v>
      </c>
      <c r="H1438" s="24">
        <v>0</v>
      </c>
      <c r="I1438" s="24">
        <v>200</v>
      </c>
      <c r="J1438" s="24">
        <v>15</v>
      </c>
      <c r="K1438" s="24">
        <v>0</v>
      </c>
    </row>
    <row r="1439" spans="1:11" x14ac:dyDescent="0.3">
      <c r="A1439" s="24" t="s">
        <v>2150</v>
      </c>
      <c r="B1439" s="24">
        <v>235</v>
      </c>
      <c r="C1439" s="24" t="str">
        <f t="shared" si="22"/>
        <v>lilian235</v>
      </c>
      <c r="D1439" s="24">
        <v>5702</v>
      </c>
      <c r="E1439" s="24">
        <v>4494</v>
      </c>
      <c r="F1439" s="24">
        <v>174151</v>
      </c>
      <c r="G1439" s="24">
        <v>0</v>
      </c>
      <c r="H1439" s="24">
        <v>0</v>
      </c>
      <c r="I1439" s="24">
        <v>200</v>
      </c>
      <c r="J1439" s="24">
        <v>15</v>
      </c>
      <c r="K1439" s="24">
        <v>0</v>
      </c>
    </row>
    <row r="1440" spans="1:11" x14ac:dyDescent="0.3">
      <c r="A1440" s="24" t="s">
        <v>2150</v>
      </c>
      <c r="B1440" s="24">
        <v>236</v>
      </c>
      <c r="C1440" s="24" t="str">
        <f t="shared" si="22"/>
        <v>lilian236</v>
      </c>
      <c r="D1440" s="24">
        <v>5761</v>
      </c>
      <c r="E1440" s="24">
        <v>4541</v>
      </c>
      <c r="F1440" s="24">
        <v>176397</v>
      </c>
      <c r="G1440" s="24">
        <v>0</v>
      </c>
      <c r="H1440" s="24">
        <v>0</v>
      </c>
      <c r="I1440" s="24">
        <v>200</v>
      </c>
      <c r="J1440" s="24">
        <v>15</v>
      </c>
      <c r="K1440" s="24">
        <v>0</v>
      </c>
    </row>
    <row r="1441" spans="1:11" x14ac:dyDescent="0.3">
      <c r="A1441" s="24" t="s">
        <v>2150</v>
      </c>
      <c r="B1441" s="24">
        <v>237</v>
      </c>
      <c r="C1441" s="24" t="str">
        <f t="shared" si="22"/>
        <v>lilian237</v>
      </c>
      <c r="D1441" s="24">
        <v>5821</v>
      </c>
      <c r="E1441" s="24">
        <v>4588</v>
      </c>
      <c r="F1441" s="24">
        <v>178573</v>
      </c>
      <c r="G1441" s="24">
        <v>0</v>
      </c>
      <c r="H1441" s="24">
        <v>0</v>
      </c>
      <c r="I1441" s="24">
        <v>200</v>
      </c>
      <c r="J1441" s="24">
        <v>15</v>
      </c>
      <c r="K1441" s="24">
        <v>0</v>
      </c>
    </row>
    <row r="1442" spans="1:11" x14ac:dyDescent="0.3">
      <c r="A1442" s="24" t="s">
        <v>2150</v>
      </c>
      <c r="B1442" s="24">
        <v>238</v>
      </c>
      <c r="C1442" s="24" t="str">
        <f t="shared" si="22"/>
        <v>lilian238</v>
      </c>
      <c r="D1442" s="24">
        <v>5881</v>
      </c>
      <c r="E1442" s="24">
        <v>4635</v>
      </c>
      <c r="F1442" s="24">
        <v>180873</v>
      </c>
      <c r="G1442" s="24">
        <v>0</v>
      </c>
      <c r="H1442" s="24">
        <v>0</v>
      </c>
      <c r="I1442" s="24">
        <v>200</v>
      </c>
      <c r="J1442" s="24">
        <v>15</v>
      </c>
      <c r="K1442" s="24">
        <v>0</v>
      </c>
    </row>
    <row r="1443" spans="1:11" x14ac:dyDescent="0.3">
      <c r="A1443" s="24" t="s">
        <v>2150</v>
      </c>
      <c r="B1443" s="24">
        <v>239</v>
      </c>
      <c r="C1443" s="24" t="str">
        <f t="shared" si="22"/>
        <v>lilian239</v>
      </c>
      <c r="D1443" s="24">
        <v>5942</v>
      </c>
      <c r="E1443" s="24">
        <v>4683</v>
      </c>
      <c r="F1443" s="24">
        <v>183103</v>
      </c>
      <c r="G1443" s="24">
        <v>0</v>
      </c>
      <c r="H1443" s="24">
        <v>0</v>
      </c>
      <c r="I1443" s="24">
        <v>200</v>
      </c>
      <c r="J1443" s="24">
        <v>15</v>
      </c>
      <c r="K1443" s="24">
        <v>0</v>
      </c>
    </row>
    <row r="1444" spans="1:11" x14ac:dyDescent="0.3">
      <c r="A1444" s="24" t="s">
        <v>2150</v>
      </c>
      <c r="B1444" s="24">
        <v>240</v>
      </c>
      <c r="C1444" s="24" t="str">
        <f t="shared" si="22"/>
        <v>lilian240</v>
      </c>
      <c r="D1444" s="24">
        <v>6003</v>
      </c>
      <c r="E1444" s="24">
        <v>4731</v>
      </c>
      <c r="F1444" s="24">
        <v>185459</v>
      </c>
      <c r="G1444" s="24">
        <v>0</v>
      </c>
      <c r="H1444" s="24">
        <v>0</v>
      </c>
      <c r="I1444" s="24">
        <v>200</v>
      </c>
      <c r="J1444" s="24">
        <v>15</v>
      </c>
      <c r="K1444" s="24">
        <v>0</v>
      </c>
    </row>
    <row r="1445" spans="1:11" x14ac:dyDescent="0.3">
      <c r="A1445" s="24" t="s">
        <v>2150</v>
      </c>
      <c r="B1445" s="24">
        <v>241</v>
      </c>
      <c r="C1445" s="24" t="str">
        <f t="shared" si="22"/>
        <v>lilian241</v>
      </c>
      <c r="D1445" s="24">
        <v>6546</v>
      </c>
      <c r="E1445" s="24">
        <v>5159</v>
      </c>
      <c r="F1445" s="24">
        <v>204773</v>
      </c>
      <c r="G1445" s="24">
        <v>0</v>
      </c>
      <c r="H1445" s="24">
        <v>0</v>
      </c>
      <c r="I1445" s="24">
        <v>200</v>
      </c>
      <c r="J1445" s="24">
        <v>15</v>
      </c>
      <c r="K1445" s="24">
        <v>0</v>
      </c>
    </row>
    <row r="1446" spans="1:11" x14ac:dyDescent="0.3">
      <c r="A1446" s="24" t="s">
        <v>2150</v>
      </c>
      <c r="B1446" s="24">
        <v>242</v>
      </c>
      <c r="C1446" s="24" t="str">
        <f t="shared" si="22"/>
        <v>lilian242</v>
      </c>
      <c r="D1446" s="24">
        <v>6613</v>
      </c>
      <c r="E1446" s="24">
        <v>5212</v>
      </c>
      <c r="F1446" s="24">
        <v>207403</v>
      </c>
      <c r="G1446" s="24">
        <v>0</v>
      </c>
      <c r="H1446" s="24">
        <v>0</v>
      </c>
      <c r="I1446" s="24">
        <v>200</v>
      </c>
      <c r="J1446" s="24">
        <v>15</v>
      </c>
      <c r="K1446" s="24">
        <v>0</v>
      </c>
    </row>
    <row r="1447" spans="1:11" x14ac:dyDescent="0.3">
      <c r="A1447" s="24" t="s">
        <v>2150</v>
      </c>
      <c r="B1447" s="24">
        <v>243</v>
      </c>
      <c r="C1447" s="24" t="str">
        <f t="shared" si="22"/>
        <v>lilian243</v>
      </c>
      <c r="D1447" s="24">
        <v>6681</v>
      </c>
      <c r="E1447" s="24">
        <v>5266</v>
      </c>
      <c r="F1447" s="24">
        <v>210337</v>
      </c>
      <c r="G1447" s="24">
        <v>0</v>
      </c>
      <c r="H1447" s="24">
        <v>0</v>
      </c>
      <c r="I1447" s="24">
        <v>200</v>
      </c>
      <c r="J1447" s="24">
        <v>15</v>
      </c>
      <c r="K1447" s="24">
        <v>0</v>
      </c>
    </row>
    <row r="1448" spans="1:11" x14ac:dyDescent="0.3">
      <c r="A1448" s="24" t="s">
        <v>2150</v>
      </c>
      <c r="B1448" s="24">
        <v>244</v>
      </c>
      <c r="C1448" s="24" t="str">
        <f t="shared" si="22"/>
        <v>lilian244</v>
      </c>
      <c r="D1448" s="24">
        <v>6750</v>
      </c>
      <c r="E1448" s="24">
        <v>5320</v>
      </c>
      <c r="F1448" s="24">
        <v>213035</v>
      </c>
      <c r="G1448" s="24">
        <v>0</v>
      </c>
      <c r="H1448" s="24">
        <v>0</v>
      </c>
      <c r="I1448" s="24">
        <v>200</v>
      </c>
      <c r="J1448" s="24">
        <v>15</v>
      </c>
      <c r="K1448" s="24">
        <v>0</v>
      </c>
    </row>
    <row r="1449" spans="1:11" x14ac:dyDescent="0.3">
      <c r="A1449" s="24" t="s">
        <v>2150</v>
      </c>
      <c r="B1449" s="24">
        <v>245</v>
      </c>
      <c r="C1449" s="24" t="str">
        <f t="shared" si="22"/>
        <v>lilian245</v>
      </c>
      <c r="D1449" s="24">
        <v>6820</v>
      </c>
      <c r="E1449" s="24">
        <v>5375</v>
      </c>
      <c r="F1449" s="24">
        <v>216013</v>
      </c>
      <c r="G1449" s="24">
        <v>0</v>
      </c>
      <c r="H1449" s="24">
        <v>0</v>
      </c>
      <c r="I1449" s="24">
        <v>200</v>
      </c>
      <c r="J1449" s="24">
        <v>15</v>
      </c>
      <c r="K1449" s="24">
        <v>0</v>
      </c>
    </row>
    <row r="1450" spans="1:11" x14ac:dyDescent="0.3">
      <c r="A1450" s="24" t="s">
        <v>2150</v>
      </c>
      <c r="B1450" s="24">
        <v>246</v>
      </c>
      <c r="C1450" s="24" t="str">
        <f t="shared" si="22"/>
        <v>lilian246</v>
      </c>
      <c r="D1450" s="24">
        <v>6890</v>
      </c>
      <c r="E1450" s="24">
        <v>5430</v>
      </c>
      <c r="F1450" s="24">
        <v>218430</v>
      </c>
      <c r="G1450" s="24">
        <v>0</v>
      </c>
      <c r="H1450" s="24">
        <v>0</v>
      </c>
      <c r="I1450" s="24">
        <v>200</v>
      </c>
      <c r="J1450" s="24">
        <v>15</v>
      </c>
      <c r="K1450" s="24">
        <v>0</v>
      </c>
    </row>
    <row r="1451" spans="1:11" x14ac:dyDescent="0.3">
      <c r="A1451" s="24" t="s">
        <v>2150</v>
      </c>
      <c r="B1451" s="24">
        <v>247</v>
      </c>
      <c r="C1451" s="24" t="str">
        <f t="shared" si="22"/>
        <v>lilian247</v>
      </c>
      <c r="D1451" s="24">
        <v>6961</v>
      </c>
      <c r="E1451" s="24">
        <v>5486</v>
      </c>
      <c r="F1451" s="24">
        <v>221481</v>
      </c>
      <c r="G1451" s="24">
        <v>0</v>
      </c>
      <c r="H1451" s="24">
        <v>0</v>
      </c>
      <c r="I1451" s="24">
        <v>200</v>
      </c>
      <c r="J1451" s="24">
        <v>15</v>
      </c>
      <c r="K1451" s="24">
        <v>0</v>
      </c>
    </row>
    <row r="1452" spans="1:11" x14ac:dyDescent="0.3">
      <c r="A1452" s="24" t="s">
        <v>2150</v>
      </c>
      <c r="B1452" s="24">
        <v>248</v>
      </c>
      <c r="C1452" s="24" t="str">
        <f t="shared" si="22"/>
        <v>lilian248</v>
      </c>
      <c r="D1452" s="24">
        <v>7032</v>
      </c>
      <c r="E1452" s="24">
        <v>5542</v>
      </c>
      <c r="F1452" s="24">
        <v>223956</v>
      </c>
      <c r="G1452" s="24">
        <v>0</v>
      </c>
      <c r="H1452" s="24">
        <v>0</v>
      </c>
      <c r="I1452" s="24">
        <v>200</v>
      </c>
      <c r="J1452" s="24">
        <v>15</v>
      </c>
      <c r="K1452" s="24">
        <v>0</v>
      </c>
    </row>
    <row r="1453" spans="1:11" x14ac:dyDescent="0.3">
      <c r="A1453" s="24" t="s">
        <v>2150</v>
      </c>
      <c r="B1453" s="24">
        <v>249</v>
      </c>
      <c r="C1453" s="24" t="str">
        <f t="shared" si="22"/>
        <v>lilian249</v>
      </c>
      <c r="D1453" s="24">
        <v>7104</v>
      </c>
      <c r="E1453" s="24">
        <v>5599</v>
      </c>
      <c r="F1453" s="24">
        <v>227082</v>
      </c>
      <c r="G1453" s="24">
        <v>0</v>
      </c>
      <c r="H1453" s="24">
        <v>0</v>
      </c>
      <c r="I1453" s="24">
        <v>200</v>
      </c>
      <c r="J1453" s="24">
        <v>15</v>
      </c>
      <c r="K1453" s="24">
        <v>0</v>
      </c>
    </row>
    <row r="1454" spans="1:11" x14ac:dyDescent="0.3">
      <c r="A1454" s="24" t="s">
        <v>2150</v>
      </c>
      <c r="B1454" s="24">
        <v>250</v>
      </c>
      <c r="C1454" s="24" t="str">
        <f t="shared" si="22"/>
        <v>lilian250</v>
      </c>
      <c r="D1454" s="24">
        <v>7177</v>
      </c>
      <c r="E1454" s="24">
        <v>5657</v>
      </c>
      <c r="F1454" s="24">
        <v>229617</v>
      </c>
      <c r="G1454" s="24">
        <v>0</v>
      </c>
      <c r="H1454" s="24">
        <v>0</v>
      </c>
      <c r="I1454" s="24">
        <v>200</v>
      </c>
      <c r="J1454" s="24">
        <v>15</v>
      </c>
      <c r="K1454" s="24">
        <v>0</v>
      </c>
    </row>
    <row r="1455" spans="1:11" x14ac:dyDescent="0.3">
      <c r="A1455" s="24" t="s">
        <v>2150</v>
      </c>
      <c r="B1455" s="24">
        <v>251</v>
      </c>
      <c r="C1455" s="24" t="str">
        <f t="shared" si="22"/>
        <v>lilian251</v>
      </c>
      <c r="D1455" s="24">
        <v>7251</v>
      </c>
      <c r="E1455" s="24">
        <v>5715</v>
      </c>
      <c r="F1455" s="24">
        <v>232820</v>
      </c>
      <c r="G1455" s="24">
        <v>0</v>
      </c>
      <c r="H1455" s="24">
        <v>0</v>
      </c>
      <c r="I1455" s="24">
        <v>200</v>
      </c>
      <c r="J1455" s="24">
        <v>15</v>
      </c>
      <c r="K1455" s="24">
        <v>0</v>
      </c>
    </row>
    <row r="1456" spans="1:11" x14ac:dyDescent="0.3">
      <c r="A1456" s="24" t="s">
        <v>2150</v>
      </c>
      <c r="B1456" s="24">
        <v>252</v>
      </c>
      <c r="C1456" s="24" t="str">
        <f t="shared" si="22"/>
        <v>lilian252</v>
      </c>
      <c r="D1456" s="24">
        <v>7325</v>
      </c>
      <c r="E1456" s="24">
        <v>5773</v>
      </c>
      <c r="F1456" s="24">
        <v>235417</v>
      </c>
      <c r="G1456" s="24">
        <v>0</v>
      </c>
      <c r="H1456" s="24">
        <v>0</v>
      </c>
      <c r="I1456" s="24">
        <v>200</v>
      </c>
      <c r="J1456" s="24">
        <v>15</v>
      </c>
      <c r="K1456" s="24">
        <v>0</v>
      </c>
    </row>
    <row r="1457" spans="1:11" x14ac:dyDescent="0.3">
      <c r="A1457" s="24" t="s">
        <v>2150</v>
      </c>
      <c r="B1457" s="24">
        <v>253</v>
      </c>
      <c r="C1457" s="24" t="str">
        <f t="shared" si="22"/>
        <v>lilian253</v>
      </c>
      <c r="D1457" s="24">
        <v>7401</v>
      </c>
      <c r="E1457" s="24">
        <v>5833</v>
      </c>
      <c r="F1457" s="24">
        <v>238698</v>
      </c>
      <c r="G1457" s="24">
        <v>0</v>
      </c>
      <c r="H1457" s="24">
        <v>0</v>
      </c>
      <c r="I1457" s="24">
        <v>200</v>
      </c>
      <c r="J1457" s="24">
        <v>15</v>
      </c>
      <c r="K1457" s="24">
        <v>0</v>
      </c>
    </row>
    <row r="1458" spans="1:11" x14ac:dyDescent="0.3">
      <c r="A1458" s="24" t="s">
        <v>2150</v>
      </c>
      <c r="B1458" s="24">
        <v>254</v>
      </c>
      <c r="C1458" s="24" t="str">
        <f t="shared" si="22"/>
        <v>lilian254</v>
      </c>
      <c r="D1458" s="24">
        <v>7476</v>
      </c>
      <c r="E1458" s="24">
        <v>5892</v>
      </c>
      <c r="F1458" s="24">
        <v>241358</v>
      </c>
      <c r="G1458" s="24">
        <v>0</v>
      </c>
      <c r="H1458" s="24">
        <v>0</v>
      </c>
      <c r="I1458" s="24">
        <v>200</v>
      </c>
      <c r="J1458" s="24">
        <v>15</v>
      </c>
      <c r="K1458" s="24">
        <v>0</v>
      </c>
    </row>
    <row r="1459" spans="1:11" x14ac:dyDescent="0.3">
      <c r="A1459" s="24" t="s">
        <v>2150</v>
      </c>
      <c r="B1459" s="24">
        <v>255</v>
      </c>
      <c r="C1459" s="24" t="str">
        <f t="shared" si="22"/>
        <v>lilian255</v>
      </c>
      <c r="D1459" s="24">
        <v>7553</v>
      </c>
      <c r="E1459" s="24">
        <v>5953</v>
      </c>
      <c r="F1459" s="24">
        <v>244494</v>
      </c>
      <c r="G1459" s="24">
        <v>0</v>
      </c>
      <c r="H1459" s="24">
        <v>0</v>
      </c>
      <c r="I1459" s="24">
        <v>200</v>
      </c>
      <c r="J1459" s="24">
        <v>15</v>
      </c>
      <c r="K1459" s="24">
        <v>0</v>
      </c>
    </row>
    <row r="1460" spans="1:11" x14ac:dyDescent="0.3">
      <c r="A1460" s="24" t="s">
        <v>2150</v>
      </c>
      <c r="B1460" s="24">
        <v>256</v>
      </c>
      <c r="C1460" s="24" t="str">
        <f t="shared" si="22"/>
        <v>lilian256</v>
      </c>
      <c r="D1460" s="24">
        <v>7630</v>
      </c>
      <c r="E1460" s="24">
        <v>6014</v>
      </c>
      <c r="F1460" s="24">
        <v>247216</v>
      </c>
      <c r="G1460" s="24">
        <v>0</v>
      </c>
      <c r="H1460" s="24">
        <v>0</v>
      </c>
      <c r="I1460" s="24">
        <v>200</v>
      </c>
      <c r="J1460" s="24">
        <v>15</v>
      </c>
      <c r="K1460" s="24">
        <v>0</v>
      </c>
    </row>
    <row r="1461" spans="1:11" x14ac:dyDescent="0.3">
      <c r="A1461" s="24" t="s">
        <v>2150</v>
      </c>
      <c r="B1461" s="24">
        <v>257</v>
      </c>
      <c r="C1461" s="24" t="str">
        <f t="shared" si="22"/>
        <v>lilian257</v>
      </c>
      <c r="D1461" s="24">
        <v>7708</v>
      </c>
      <c r="E1461" s="24">
        <v>6075</v>
      </c>
      <c r="F1461" s="24">
        <v>250656</v>
      </c>
      <c r="G1461" s="24">
        <v>0</v>
      </c>
      <c r="H1461" s="24">
        <v>0</v>
      </c>
      <c r="I1461" s="24">
        <v>200</v>
      </c>
      <c r="J1461" s="24">
        <v>15</v>
      </c>
      <c r="K1461" s="24">
        <v>0</v>
      </c>
    </row>
    <row r="1462" spans="1:11" x14ac:dyDescent="0.3">
      <c r="A1462" s="24" t="s">
        <v>2150</v>
      </c>
      <c r="B1462" s="24">
        <v>258</v>
      </c>
      <c r="C1462" s="24" t="str">
        <f t="shared" si="22"/>
        <v>lilian258</v>
      </c>
      <c r="D1462" s="24">
        <v>7787</v>
      </c>
      <c r="E1462" s="24">
        <v>6137</v>
      </c>
      <c r="F1462" s="24">
        <v>253443</v>
      </c>
      <c r="G1462" s="24">
        <v>0</v>
      </c>
      <c r="H1462" s="24">
        <v>0</v>
      </c>
      <c r="I1462" s="24">
        <v>200</v>
      </c>
      <c r="J1462" s="24">
        <v>15</v>
      </c>
      <c r="K1462" s="24">
        <v>0</v>
      </c>
    </row>
    <row r="1463" spans="1:11" x14ac:dyDescent="0.3">
      <c r="A1463" s="24" t="s">
        <v>2150</v>
      </c>
      <c r="B1463" s="24">
        <v>259</v>
      </c>
      <c r="C1463" s="24" t="str">
        <f t="shared" si="22"/>
        <v>lilian259</v>
      </c>
      <c r="D1463" s="24">
        <v>7867</v>
      </c>
      <c r="E1463" s="24">
        <v>6200</v>
      </c>
      <c r="F1463" s="24">
        <v>256967</v>
      </c>
      <c r="G1463" s="24">
        <v>0</v>
      </c>
      <c r="H1463" s="24">
        <v>0</v>
      </c>
      <c r="I1463" s="24">
        <v>200</v>
      </c>
      <c r="J1463" s="24">
        <v>15</v>
      </c>
      <c r="K1463" s="24">
        <v>0</v>
      </c>
    </row>
    <row r="1464" spans="1:11" x14ac:dyDescent="0.3">
      <c r="A1464" s="24" t="s">
        <v>2150</v>
      </c>
      <c r="B1464" s="24">
        <v>260</v>
      </c>
      <c r="C1464" s="24" t="str">
        <f t="shared" si="22"/>
        <v>lilian260</v>
      </c>
      <c r="D1464" s="24">
        <v>7947</v>
      </c>
      <c r="E1464" s="24">
        <v>6263</v>
      </c>
      <c r="F1464" s="24">
        <v>259822</v>
      </c>
      <c r="G1464" s="24">
        <v>0</v>
      </c>
      <c r="H1464" s="24">
        <v>0</v>
      </c>
      <c r="I1464" s="24">
        <v>200</v>
      </c>
      <c r="J1464" s="24">
        <v>15</v>
      </c>
      <c r="K1464" s="24">
        <v>0</v>
      </c>
    </row>
    <row r="1465" spans="1:11" x14ac:dyDescent="0.3">
      <c r="A1465" s="24" t="s">
        <v>2150</v>
      </c>
      <c r="B1465" s="24">
        <v>261</v>
      </c>
      <c r="C1465" s="24" t="str">
        <f t="shared" si="22"/>
        <v>lilian261</v>
      </c>
      <c r="D1465" s="24">
        <v>8664</v>
      </c>
      <c r="E1465" s="24">
        <v>6828</v>
      </c>
      <c r="F1465" s="24">
        <v>287010</v>
      </c>
      <c r="G1465" s="24">
        <v>0</v>
      </c>
      <c r="H1465" s="24">
        <v>0</v>
      </c>
      <c r="I1465" s="24">
        <v>200</v>
      </c>
      <c r="J1465" s="24">
        <v>15</v>
      </c>
      <c r="K1465" s="24">
        <v>0</v>
      </c>
    </row>
    <row r="1466" spans="1:11" x14ac:dyDescent="0.3">
      <c r="A1466" s="24" t="s">
        <v>2150</v>
      </c>
      <c r="B1466" s="24">
        <v>262</v>
      </c>
      <c r="C1466" s="24" t="str">
        <f t="shared" si="22"/>
        <v>lilian262</v>
      </c>
      <c r="D1466" s="24">
        <v>8752</v>
      </c>
      <c r="E1466" s="24">
        <v>6898</v>
      </c>
      <c r="F1466" s="24">
        <v>290195</v>
      </c>
      <c r="G1466" s="24">
        <v>0</v>
      </c>
      <c r="H1466" s="24">
        <v>0</v>
      </c>
      <c r="I1466" s="24">
        <v>200</v>
      </c>
      <c r="J1466" s="24">
        <v>15</v>
      </c>
      <c r="K1466" s="24">
        <v>0</v>
      </c>
    </row>
    <row r="1467" spans="1:11" x14ac:dyDescent="0.3">
      <c r="A1467" s="24" t="s">
        <v>2150</v>
      </c>
      <c r="B1467" s="24">
        <v>263</v>
      </c>
      <c r="C1467" s="24" t="str">
        <f t="shared" si="22"/>
        <v>lilian263</v>
      </c>
      <c r="D1467" s="24">
        <v>8842</v>
      </c>
      <c r="E1467" s="24">
        <v>6968</v>
      </c>
      <c r="F1467" s="24">
        <v>295023</v>
      </c>
      <c r="G1467" s="24">
        <v>0</v>
      </c>
      <c r="H1467" s="24">
        <v>0</v>
      </c>
      <c r="I1467" s="24">
        <v>200</v>
      </c>
      <c r="J1467" s="24">
        <v>15</v>
      </c>
      <c r="K1467" s="24">
        <v>0</v>
      </c>
    </row>
    <row r="1468" spans="1:11" x14ac:dyDescent="0.3">
      <c r="A1468" s="24" t="s">
        <v>2150</v>
      </c>
      <c r="B1468" s="24">
        <v>264</v>
      </c>
      <c r="C1468" s="24" t="str">
        <f t="shared" si="22"/>
        <v>lilian264</v>
      </c>
      <c r="D1468" s="24">
        <v>8932</v>
      </c>
      <c r="E1468" s="24">
        <v>7039</v>
      </c>
      <c r="F1468" s="24">
        <v>298294</v>
      </c>
      <c r="G1468" s="24">
        <v>0</v>
      </c>
      <c r="H1468" s="24">
        <v>0</v>
      </c>
      <c r="I1468" s="24">
        <v>200</v>
      </c>
      <c r="J1468" s="24">
        <v>15</v>
      </c>
      <c r="K1468" s="24">
        <v>0</v>
      </c>
    </row>
    <row r="1469" spans="1:11" x14ac:dyDescent="0.3">
      <c r="A1469" s="24" t="s">
        <v>2150</v>
      </c>
      <c r="B1469" s="24">
        <v>265</v>
      </c>
      <c r="C1469" s="24" t="str">
        <f t="shared" si="22"/>
        <v>lilian265</v>
      </c>
      <c r="D1469" s="24">
        <v>9023</v>
      </c>
      <c r="E1469" s="24">
        <v>7111</v>
      </c>
      <c r="F1469" s="24">
        <v>302425</v>
      </c>
      <c r="G1469" s="24">
        <v>0</v>
      </c>
      <c r="H1469" s="24">
        <v>0</v>
      </c>
      <c r="I1469" s="24">
        <v>200</v>
      </c>
      <c r="J1469" s="24">
        <v>15</v>
      </c>
      <c r="K1469" s="24">
        <v>0</v>
      </c>
    </row>
    <row r="1470" spans="1:11" x14ac:dyDescent="0.3">
      <c r="A1470" s="24" t="s">
        <v>2150</v>
      </c>
      <c r="B1470" s="24">
        <v>266</v>
      </c>
      <c r="C1470" s="24" t="str">
        <f t="shared" si="22"/>
        <v>lilian266</v>
      </c>
      <c r="D1470" s="24">
        <v>9114</v>
      </c>
      <c r="E1470" s="24">
        <v>7183</v>
      </c>
      <c r="F1470" s="24">
        <v>305775</v>
      </c>
      <c r="G1470" s="24">
        <v>0</v>
      </c>
      <c r="H1470" s="24">
        <v>0</v>
      </c>
      <c r="I1470" s="24">
        <v>200</v>
      </c>
      <c r="J1470" s="24">
        <v>15</v>
      </c>
      <c r="K1470" s="24">
        <v>0</v>
      </c>
    </row>
    <row r="1471" spans="1:11" x14ac:dyDescent="0.3">
      <c r="A1471" s="24" t="s">
        <v>2150</v>
      </c>
      <c r="B1471" s="24">
        <v>267</v>
      </c>
      <c r="C1471" s="24" t="str">
        <f t="shared" si="22"/>
        <v>lilian267</v>
      </c>
      <c r="D1471" s="24">
        <v>9207</v>
      </c>
      <c r="E1471" s="24">
        <v>7256</v>
      </c>
      <c r="F1471" s="24">
        <v>310007</v>
      </c>
      <c r="G1471" s="24">
        <v>0</v>
      </c>
      <c r="H1471" s="24">
        <v>0</v>
      </c>
      <c r="I1471" s="24">
        <v>200</v>
      </c>
      <c r="J1471" s="24">
        <v>15</v>
      </c>
      <c r="K1471" s="24">
        <v>0</v>
      </c>
    </row>
    <row r="1472" spans="1:11" x14ac:dyDescent="0.3">
      <c r="A1472" s="24" t="s">
        <v>2150</v>
      </c>
      <c r="B1472" s="24">
        <v>268</v>
      </c>
      <c r="C1472" s="24" t="str">
        <f t="shared" si="22"/>
        <v>lilian268</v>
      </c>
      <c r="D1472" s="24">
        <v>9301</v>
      </c>
      <c r="E1472" s="24">
        <v>7330</v>
      </c>
      <c r="F1472" s="24">
        <v>313436</v>
      </c>
      <c r="G1472" s="24">
        <v>0</v>
      </c>
      <c r="H1472" s="24">
        <v>0</v>
      </c>
      <c r="I1472" s="24">
        <v>200</v>
      </c>
      <c r="J1472" s="24">
        <v>15</v>
      </c>
      <c r="K1472" s="24">
        <v>0</v>
      </c>
    </row>
    <row r="1473" spans="1:11" x14ac:dyDescent="0.3">
      <c r="A1473" s="24" t="s">
        <v>2150</v>
      </c>
      <c r="B1473" s="24">
        <v>269</v>
      </c>
      <c r="C1473" s="24" t="str">
        <f t="shared" si="22"/>
        <v>lilian269</v>
      </c>
      <c r="D1473" s="24">
        <v>9395</v>
      </c>
      <c r="E1473" s="24">
        <v>7405</v>
      </c>
      <c r="F1473" s="24">
        <v>317770</v>
      </c>
      <c r="G1473" s="24">
        <v>0</v>
      </c>
      <c r="H1473" s="24">
        <v>0</v>
      </c>
      <c r="I1473" s="24">
        <v>200</v>
      </c>
      <c r="J1473" s="24">
        <v>15</v>
      </c>
      <c r="K1473" s="24">
        <v>0</v>
      </c>
    </row>
    <row r="1474" spans="1:11" x14ac:dyDescent="0.3">
      <c r="A1474" s="24" t="s">
        <v>2150</v>
      </c>
      <c r="B1474" s="24">
        <v>270</v>
      </c>
      <c r="C1474" s="24" t="str">
        <f t="shared" si="22"/>
        <v>lilian270</v>
      </c>
      <c r="D1474" s="24">
        <v>9491</v>
      </c>
      <c r="E1474" s="24">
        <v>7480</v>
      </c>
      <c r="F1474" s="24">
        <v>321282</v>
      </c>
      <c r="G1474" s="24">
        <v>0</v>
      </c>
      <c r="H1474" s="24">
        <v>0</v>
      </c>
      <c r="I1474" s="24">
        <v>200</v>
      </c>
      <c r="J1474" s="24">
        <v>15</v>
      </c>
      <c r="K1474" s="24">
        <v>0</v>
      </c>
    </row>
    <row r="1475" spans="1:11" x14ac:dyDescent="0.3">
      <c r="A1475" s="24" t="s">
        <v>2150</v>
      </c>
      <c r="B1475" s="24">
        <v>271</v>
      </c>
      <c r="C1475" s="24" t="str">
        <f t="shared" si="22"/>
        <v>lilian271</v>
      </c>
      <c r="D1475" s="24">
        <v>9587</v>
      </c>
      <c r="E1475" s="24">
        <v>7556</v>
      </c>
      <c r="F1475" s="24">
        <v>325424</v>
      </c>
      <c r="G1475" s="24">
        <v>0</v>
      </c>
      <c r="H1475" s="24">
        <v>0</v>
      </c>
      <c r="I1475" s="24">
        <v>200</v>
      </c>
      <c r="J1475" s="24">
        <v>15</v>
      </c>
      <c r="K1475" s="24">
        <v>0</v>
      </c>
    </row>
    <row r="1476" spans="1:11" x14ac:dyDescent="0.3">
      <c r="A1476" s="24" t="s">
        <v>2150</v>
      </c>
      <c r="B1476" s="24">
        <v>272</v>
      </c>
      <c r="C1476" s="24" t="str">
        <f t="shared" si="22"/>
        <v>lilian272</v>
      </c>
      <c r="D1476" s="24">
        <v>9684</v>
      </c>
      <c r="E1476" s="24">
        <v>7633</v>
      </c>
      <c r="F1476" s="24">
        <v>329016</v>
      </c>
      <c r="G1476" s="24">
        <v>0</v>
      </c>
      <c r="H1476" s="24">
        <v>0</v>
      </c>
      <c r="I1476" s="24">
        <v>200</v>
      </c>
      <c r="J1476" s="24">
        <v>15</v>
      </c>
      <c r="K1476" s="24">
        <v>0</v>
      </c>
    </row>
    <row r="1477" spans="1:11" x14ac:dyDescent="0.3">
      <c r="A1477" s="24" t="s">
        <v>2150</v>
      </c>
      <c r="B1477" s="24">
        <v>273</v>
      </c>
      <c r="C1477" s="24" t="str">
        <f t="shared" si="22"/>
        <v>lilian273</v>
      </c>
      <c r="D1477" s="24">
        <v>9783</v>
      </c>
      <c r="E1477" s="24">
        <v>7710</v>
      </c>
      <c r="F1477" s="24">
        <v>333558</v>
      </c>
      <c r="G1477" s="24">
        <v>0</v>
      </c>
      <c r="H1477" s="24">
        <v>0</v>
      </c>
      <c r="I1477" s="24">
        <v>200</v>
      </c>
      <c r="J1477" s="24">
        <v>15</v>
      </c>
      <c r="K1477" s="24">
        <v>0</v>
      </c>
    </row>
    <row r="1478" spans="1:11" x14ac:dyDescent="0.3">
      <c r="A1478" s="24" t="s">
        <v>2150</v>
      </c>
      <c r="B1478" s="24">
        <v>274</v>
      </c>
      <c r="C1478" s="24" t="str">
        <f t="shared" ref="C1478:C1541" si="23">A1478&amp;B1478</f>
        <v>lilian274</v>
      </c>
      <c r="D1478" s="24">
        <v>9882</v>
      </c>
      <c r="E1478" s="24">
        <v>7788</v>
      </c>
      <c r="F1478" s="24">
        <v>337236</v>
      </c>
      <c r="G1478" s="24">
        <v>0</v>
      </c>
      <c r="H1478" s="24">
        <v>0</v>
      </c>
      <c r="I1478" s="24">
        <v>200</v>
      </c>
      <c r="J1478" s="24">
        <v>15</v>
      </c>
      <c r="K1478" s="24">
        <v>0</v>
      </c>
    </row>
    <row r="1479" spans="1:11" x14ac:dyDescent="0.3">
      <c r="A1479" s="24" t="s">
        <v>2150</v>
      </c>
      <c r="B1479" s="24">
        <v>275</v>
      </c>
      <c r="C1479" s="24" t="str">
        <f t="shared" si="23"/>
        <v>lilian275</v>
      </c>
      <c r="D1479" s="24">
        <v>9982</v>
      </c>
      <c r="E1479" s="24">
        <v>7867</v>
      </c>
      <c r="F1479" s="24">
        <v>341888</v>
      </c>
      <c r="G1479" s="24">
        <v>0</v>
      </c>
      <c r="H1479" s="24">
        <v>0</v>
      </c>
      <c r="I1479" s="24">
        <v>200</v>
      </c>
      <c r="J1479" s="24">
        <v>15</v>
      </c>
      <c r="K1479" s="24">
        <v>0</v>
      </c>
    </row>
    <row r="1480" spans="1:11" x14ac:dyDescent="0.3">
      <c r="A1480" s="24" t="s">
        <v>2150</v>
      </c>
      <c r="B1480" s="24">
        <v>276</v>
      </c>
      <c r="C1480" s="24" t="str">
        <f t="shared" si="23"/>
        <v>lilian276</v>
      </c>
      <c r="D1480" s="24">
        <v>10083</v>
      </c>
      <c r="E1480" s="24">
        <v>7947</v>
      </c>
      <c r="F1480" s="24">
        <v>345654</v>
      </c>
      <c r="G1480" s="24">
        <v>0</v>
      </c>
      <c r="H1480" s="24">
        <v>0</v>
      </c>
      <c r="I1480" s="24">
        <v>200</v>
      </c>
      <c r="J1480" s="24">
        <v>15</v>
      </c>
      <c r="K1480" s="24">
        <v>0</v>
      </c>
    </row>
    <row r="1481" spans="1:11" x14ac:dyDescent="0.3">
      <c r="A1481" s="24" t="s">
        <v>2150</v>
      </c>
      <c r="B1481" s="24">
        <v>277</v>
      </c>
      <c r="C1481" s="24" t="str">
        <f t="shared" si="23"/>
        <v>lilian277</v>
      </c>
      <c r="D1481" s="24">
        <v>10185</v>
      </c>
      <c r="E1481" s="24">
        <v>8027</v>
      </c>
      <c r="F1481" s="24">
        <v>350417</v>
      </c>
      <c r="G1481" s="24">
        <v>0</v>
      </c>
      <c r="H1481" s="24">
        <v>0</v>
      </c>
      <c r="I1481" s="24">
        <v>200</v>
      </c>
      <c r="J1481" s="24">
        <v>15</v>
      </c>
      <c r="K1481" s="24">
        <v>0</v>
      </c>
    </row>
    <row r="1482" spans="1:11" x14ac:dyDescent="0.3">
      <c r="A1482" s="24" t="s">
        <v>2150</v>
      </c>
      <c r="B1482" s="24">
        <v>278</v>
      </c>
      <c r="C1482" s="24" t="str">
        <f t="shared" si="23"/>
        <v>lilian278</v>
      </c>
      <c r="D1482" s="24">
        <v>10288</v>
      </c>
      <c r="E1482" s="24">
        <v>8108</v>
      </c>
      <c r="F1482" s="24">
        <v>354273</v>
      </c>
      <c r="G1482" s="24">
        <v>0</v>
      </c>
      <c r="H1482" s="24">
        <v>0</v>
      </c>
      <c r="I1482" s="24">
        <v>200</v>
      </c>
      <c r="J1482" s="24">
        <v>15</v>
      </c>
      <c r="K1482" s="24">
        <v>0</v>
      </c>
    </row>
    <row r="1483" spans="1:11" x14ac:dyDescent="0.3">
      <c r="A1483" s="24" t="s">
        <v>2150</v>
      </c>
      <c r="B1483" s="24">
        <v>279</v>
      </c>
      <c r="C1483" s="24" t="str">
        <f t="shared" si="23"/>
        <v>lilian279</v>
      </c>
      <c r="D1483" s="24">
        <v>10392</v>
      </c>
      <c r="E1483" s="24">
        <v>8190</v>
      </c>
      <c r="F1483" s="24">
        <v>358823</v>
      </c>
      <c r="G1483" s="24">
        <v>0</v>
      </c>
      <c r="H1483" s="24">
        <v>0</v>
      </c>
      <c r="I1483" s="24">
        <v>200</v>
      </c>
      <c r="J1483" s="24">
        <v>15</v>
      </c>
      <c r="K1483" s="24">
        <v>0</v>
      </c>
    </row>
    <row r="1484" spans="1:11" x14ac:dyDescent="0.3">
      <c r="A1484" s="24" t="s">
        <v>2150</v>
      </c>
      <c r="B1484" s="24">
        <v>280</v>
      </c>
      <c r="C1484" s="24" t="str">
        <f t="shared" si="23"/>
        <v>lilian280</v>
      </c>
      <c r="D1484" s="24">
        <v>10497</v>
      </c>
      <c r="E1484" s="24">
        <v>8273</v>
      </c>
      <c r="F1484" s="24">
        <v>362767</v>
      </c>
      <c r="G1484" s="24">
        <v>0</v>
      </c>
      <c r="H1484" s="24">
        <v>0</v>
      </c>
      <c r="I1484" s="24">
        <v>200</v>
      </c>
      <c r="J1484" s="24">
        <v>15</v>
      </c>
      <c r="K1484" s="24">
        <v>0</v>
      </c>
    </row>
    <row r="1485" spans="1:11" x14ac:dyDescent="0.3">
      <c r="A1485" s="24" t="s">
        <v>2150</v>
      </c>
      <c r="B1485" s="24">
        <v>281</v>
      </c>
      <c r="C1485" s="24" t="str">
        <f t="shared" si="23"/>
        <v>lilian281</v>
      </c>
      <c r="D1485" s="24">
        <v>11443</v>
      </c>
      <c r="E1485" s="24">
        <v>9018</v>
      </c>
      <c r="F1485" s="24">
        <v>401251</v>
      </c>
      <c r="G1485" s="24">
        <v>0</v>
      </c>
      <c r="H1485" s="24">
        <v>0</v>
      </c>
      <c r="I1485" s="24">
        <v>200</v>
      </c>
      <c r="J1485" s="24">
        <v>15</v>
      </c>
      <c r="K1485" s="24">
        <v>0</v>
      </c>
    </row>
    <row r="1486" spans="1:11" x14ac:dyDescent="0.3">
      <c r="A1486" s="24" t="s">
        <v>2150</v>
      </c>
      <c r="B1486" s="24">
        <v>282</v>
      </c>
      <c r="C1486" s="24" t="str">
        <f t="shared" si="23"/>
        <v>lilian282</v>
      </c>
      <c r="D1486" s="24">
        <v>11558</v>
      </c>
      <c r="E1486" s="24">
        <v>9109</v>
      </c>
      <c r="F1486" s="24">
        <v>405903</v>
      </c>
      <c r="G1486" s="24">
        <v>0</v>
      </c>
      <c r="H1486" s="24">
        <v>0</v>
      </c>
      <c r="I1486" s="24">
        <v>200</v>
      </c>
      <c r="J1486" s="24">
        <v>15</v>
      </c>
      <c r="K1486" s="24">
        <v>0</v>
      </c>
    </row>
    <row r="1487" spans="1:11" x14ac:dyDescent="0.3">
      <c r="A1487" s="24" t="s">
        <v>2150</v>
      </c>
      <c r="B1487" s="24">
        <v>283</v>
      </c>
      <c r="C1487" s="24" t="str">
        <f t="shared" si="23"/>
        <v>lilian283</v>
      </c>
      <c r="D1487" s="24">
        <v>11675</v>
      </c>
      <c r="E1487" s="24">
        <v>9201</v>
      </c>
      <c r="F1487" s="24">
        <v>411718</v>
      </c>
      <c r="G1487" s="24">
        <v>0</v>
      </c>
      <c r="H1487" s="24">
        <v>0</v>
      </c>
      <c r="I1487" s="24">
        <v>200</v>
      </c>
      <c r="J1487" s="24">
        <v>15</v>
      </c>
      <c r="K1487" s="24">
        <v>0</v>
      </c>
    </row>
    <row r="1488" spans="1:11" x14ac:dyDescent="0.3">
      <c r="A1488" s="24" t="s">
        <v>2150</v>
      </c>
      <c r="B1488" s="24">
        <v>284</v>
      </c>
      <c r="C1488" s="24" t="str">
        <f t="shared" si="23"/>
        <v>lilian284</v>
      </c>
      <c r="D1488" s="24">
        <v>11793</v>
      </c>
      <c r="E1488" s="24">
        <v>9294</v>
      </c>
      <c r="F1488" s="24">
        <v>416612</v>
      </c>
      <c r="G1488" s="24">
        <v>0</v>
      </c>
      <c r="H1488" s="24">
        <v>0</v>
      </c>
      <c r="I1488" s="24">
        <v>200</v>
      </c>
      <c r="J1488" s="24">
        <v>15</v>
      </c>
      <c r="K1488" s="24">
        <v>0</v>
      </c>
    </row>
    <row r="1489" spans="1:11" x14ac:dyDescent="0.3">
      <c r="A1489" s="24" t="s">
        <v>2150</v>
      </c>
      <c r="B1489" s="24">
        <v>285</v>
      </c>
      <c r="C1489" s="24" t="str">
        <f t="shared" si="23"/>
        <v>lilian285</v>
      </c>
      <c r="D1489" s="24">
        <v>11911</v>
      </c>
      <c r="E1489" s="24">
        <v>9388</v>
      </c>
      <c r="F1489" s="24">
        <v>422573</v>
      </c>
      <c r="G1489" s="24">
        <v>0</v>
      </c>
      <c r="H1489" s="24">
        <v>0</v>
      </c>
      <c r="I1489" s="24">
        <v>200</v>
      </c>
      <c r="J1489" s="24">
        <v>15</v>
      </c>
      <c r="K1489" s="24">
        <v>0</v>
      </c>
    </row>
    <row r="1490" spans="1:11" x14ac:dyDescent="0.3">
      <c r="A1490" s="24" t="s">
        <v>2150</v>
      </c>
      <c r="B1490" s="24">
        <v>286</v>
      </c>
      <c r="C1490" s="24" t="str">
        <f t="shared" si="23"/>
        <v>lilian286</v>
      </c>
      <c r="D1490" s="24">
        <v>12031</v>
      </c>
      <c r="E1490" s="24">
        <v>9482</v>
      </c>
      <c r="F1490" s="24">
        <v>427591</v>
      </c>
      <c r="G1490" s="24">
        <v>0</v>
      </c>
      <c r="H1490" s="24">
        <v>0</v>
      </c>
      <c r="I1490" s="24">
        <v>200</v>
      </c>
      <c r="J1490" s="24">
        <v>15</v>
      </c>
      <c r="K1490" s="24">
        <v>0</v>
      </c>
    </row>
    <row r="1491" spans="1:11" x14ac:dyDescent="0.3">
      <c r="A1491" s="24" t="s">
        <v>2150</v>
      </c>
      <c r="B1491" s="24">
        <v>287</v>
      </c>
      <c r="C1491" s="24" t="str">
        <f t="shared" si="23"/>
        <v>lilian287</v>
      </c>
      <c r="D1491" s="24">
        <v>12152</v>
      </c>
      <c r="E1491" s="24">
        <v>9578</v>
      </c>
      <c r="F1491" s="24">
        <v>433313</v>
      </c>
      <c r="G1491" s="24">
        <v>0</v>
      </c>
      <c r="H1491" s="24">
        <v>0</v>
      </c>
      <c r="I1491" s="24">
        <v>200</v>
      </c>
      <c r="J1491" s="24">
        <v>15</v>
      </c>
      <c r="K1491" s="24">
        <v>0</v>
      </c>
    </row>
    <row r="1492" spans="1:11" x14ac:dyDescent="0.3">
      <c r="A1492" s="24" t="s">
        <v>2150</v>
      </c>
      <c r="B1492" s="24">
        <v>288</v>
      </c>
      <c r="C1492" s="24" t="str">
        <f t="shared" si="23"/>
        <v>lilian288</v>
      </c>
      <c r="D1492" s="24">
        <v>12275</v>
      </c>
      <c r="E1492" s="24">
        <v>9674</v>
      </c>
      <c r="F1492" s="24">
        <v>438321</v>
      </c>
      <c r="G1492" s="24">
        <v>0</v>
      </c>
      <c r="H1492" s="24">
        <v>0</v>
      </c>
      <c r="I1492" s="24">
        <v>200</v>
      </c>
      <c r="J1492" s="24">
        <v>15</v>
      </c>
      <c r="K1492" s="24">
        <v>0</v>
      </c>
    </row>
    <row r="1493" spans="1:11" x14ac:dyDescent="0.3">
      <c r="A1493" s="24" t="s">
        <v>2150</v>
      </c>
      <c r="B1493" s="24">
        <v>289</v>
      </c>
      <c r="C1493" s="24" t="str">
        <f t="shared" si="23"/>
        <v>lilian289</v>
      </c>
      <c r="D1493" s="24">
        <v>12398</v>
      </c>
      <c r="E1493" s="24">
        <v>9771</v>
      </c>
      <c r="F1493" s="24">
        <v>443519</v>
      </c>
      <c r="G1493" s="24">
        <v>0</v>
      </c>
      <c r="H1493" s="24">
        <v>0</v>
      </c>
      <c r="I1493" s="24">
        <v>200</v>
      </c>
      <c r="J1493" s="24">
        <v>15</v>
      </c>
      <c r="K1493" s="24">
        <v>0</v>
      </c>
    </row>
    <row r="1494" spans="1:11" x14ac:dyDescent="0.3">
      <c r="A1494" s="24" t="s">
        <v>2150</v>
      </c>
      <c r="B1494" s="24">
        <v>290</v>
      </c>
      <c r="C1494" s="24" t="str">
        <f t="shared" si="23"/>
        <v>lilian290</v>
      </c>
      <c r="D1494" s="24">
        <v>12523</v>
      </c>
      <c r="E1494" s="24">
        <v>9870</v>
      </c>
      <c r="F1494" s="24">
        <v>448640</v>
      </c>
      <c r="G1494" s="24">
        <v>0</v>
      </c>
      <c r="H1494" s="24">
        <v>0</v>
      </c>
      <c r="I1494" s="24">
        <v>200</v>
      </c>
      <c r="J1494" s="24">
        <v>15</v>
      </c>
      <c r="K1494" s="24">
        <v>0</v>
      </c>
    </row>
    <row r="1495" spans="1:11" x14ac:dyDescent="0.3">
      <c r="A1495" s="24" t="s">
        <v>2150</v>
      </c>
      <c r="B1495" s="24">
        <v>291</v>
      </c>
      <c r="C1495" s="24" t="str">
        <f t="shared" si="23"/>
        <v>lilian291</v>
      </c>
      <c r="D1495" s="24">
        <v>12649</v>
      </c>
      <c r="E1495" s="24">
        <v>9969</v>
      </c>
      <c r="F1495" s="24">
        <v>453818</v>
      </c>
      <c r="G1495" s="24">
        <v>0</v>
      </c>
      <c r="H1495" s="24">
        <v>0</v>
      </c>
      <c r="I1495" s="24">
        <v>200</v>
      </c>
      <c r="J1495" s="24">
        <v>15</v>
      </c>
      <c r="K1495" s="24">
        <v>0</v>
      </c>
    </row>
    <row r="1496" spans="1:11" x14ac:dyDescent="0.3">
      <c r="A1496" s="24" t="s">
        <v>2150</v>
      </c>
      <c r="B1496" s="24">
        <v>292</v>
      </c>
      <c r="C1496" s="24" t="str">
        <f t="shared" si="23"/>
        <v>lilian292</v>
      </c>
      <c r="D1496" s="24">
        <v>12776</v>
      </c>
      <c r="E1496" s="24">
        <v>10069</v>
      </c>
      <c r="F1496" s="24">
        <v>459193</v>
      </c>
      <c r="G1496" s="24">
        <v>0</v>
      </c>
      <c r="H1496" s="24">
        <v>0</v>
      </c>
      <c r="I1496" s="24">
        <v>200</v>
      </c>
      <c r="J1496" s="24">
        <v>15</v>
      </c>
      <c r="K1496" s="24">
        <v>0</v>
      </c>
    </row>
    <row r="1497" spans="1:11" x14ac:dyDescent="0.3">
      <c r="A1497" s="24" t="s">
        <v>2150</v>
      </c>
      <c r="B1497" s="24">
        <v>293</v>
      </c>
      <c r="C1497" s="24" t="str">
        <f t="shared" si="23"/>
        <v>lilian293</v>
      </c>
      <c r="D1497" s="24">
        <v>12904</v>
      </c>
      <c r="E1497" s="24">
        <v>10170</v>
      </c>
      <c r="F1497" s="24">
        <v>464487</v>
      </c>
      <c r="G1497" s="24">
        <v>0</v>
      </c>
      <c r="H1497" s="24">
        <v>0</v>
      </c>
      <c r="I1497" s="24">
        <v>200</v>
      </c>
      <c r="J1497" s="24">
        <v>15</v>
      </c>
      <c r="K1497" s="24">
        <v>0</v>
      </c>
    </row>
    <row r="1498" spans="1:11" x14ac:dyDescent="0.3">
      <c r="A1498" s="24" t="s">
        <v>2150</v>
      </c>
      <c r="B1498" s="24">
        <v>294</v>
      </c>
      <c r="C1498" s="24" t="str">
        <f t="shared" si="23"/>
        <v>lilian294</v>
      </c>
      <c r="D1498" s="24">
        <v>13033</v>
      </c>
      <c r="E1498" s="24">
        <v>10272</v>
      </c>
      <c r="F1498" s="24">
        <v>469840</v>
      </c>
      <c r="G1498" s="24">
        <v>0</v>
      </c>
      <c r="H1498" s="24">
        <v>0</v>
      </c>
      <c r="I1498" s="24">
        <v>200</v>
      </c>
      <c r="J1498" s="24">
        <v>15</v>
      </c>
      <c r="K1498" s="24">
        <v>0</v>
      </c>
    </row>
    <row r="1499" spans="1:11" x14ac:dyDescent="0.3">
      <c r="A1499" s="24" t="s">
        <v>2150</v>
      </c>
      <c r="B1499" s="24">
        <v>295</v>
      </c>
      <c r="C1499" s="24" t="str">
        <f t="shared" si="23"/>
        <v>lilian295</v>
      </c>
      <c r="D1499" s="24">
        <v>13164</v>
      </c>
      <c r="E1499" s="24">
        <v>10375</v>
      </c>
      <c r="F1499" s="24">
        <v>475397</v>
      </c>
      <c r="G1499" s="24">
        <v>0</v>
      </c>
      <c r="H1499" s="24">
        <v>0</v>
      </c>
      <c r="I1499" s="24">
        <v>200</v>
      </c>
      <c r="J1499" s="24">
        <v>15</v>
      </c>
      <c r="K1499" s="24">
        <v>0</v>
      </c>
    </row>
    <row r="1500" spans="1:11" x14ac:dyDescent="0.3">
      <c r="A1500" s="24" t="s">
        <v>2150</v>
      </c>
      <c r="B1500" s="24">
        <v>296</v>
      </c>
      <c r="C1500" s="24" t="str">
        <f t="shared" si="23"/>
        <v>lilian296</v>
      </c>
      <c r="D1500" s="24">
        <v>13296</v>
      </c>
      <c r="E1500" s="24">
        <v>10479</v>
      </c>
      <c r="F1500" s="24">
        <v>480871</v>
      </c>
      <c r="G1500" s="24">
        <v>0</v>
      </c>
      <c r="H1500" s="24">
        <v>0</v>
      </c>
      <c r="I1500" s="24">
        <v>200</v>
      </c>
      <c r="J1500" s="24">
        <v>15</v>
      </c>
      <c r="K1500" s="24">
        <v>0</v>
      </c>
    </row>
    <row r="1501" spans="1:11" x14ac:dyDescent="0.3">
      <c r="A1501" s="24" t="s">
        <v>2150</v>
      </c>
      <c r="B1501" s="24">
        <v>297</v>
      </c>
      <c r="C1501" s="24" t="str">
        <f t="shared" si="23"/>
        <v>lilian297</v>
      </c>
      <c r="D1501" s="24">
        <v>13429</v>
      </c>
      <c r="E1501" s="24">
        <v>10584</v>
      </c>
      <c r="F1501" s="24">
        <v>486107</v>
      </c>
      <c r="G1501" s="24">
        <v>0</v>
      </c>
      <c r="H1501" s="24">
        <v>0</v>
      </c>
      <c r="I1501" s="24">
        <v>200</v>
      </c>
      <c r="J1501" s="24">
        <v>15</v>
      </c>
      <c r="K1501" s="24">
        <v>0</v>
      </c>
    </row>
    <row r="1502" spans="1:11" x14ac:dyDescent="0.3">
      <c r="A1502" s="24" t="s">
        <v>2150</v>
      </c>
      <c r="B1502" s="24">
        <v>298</v>
      </c>
      <c r="C1502" s="24" t="str">
        <f t="shared" si="23"/>
        <v>lilian298</v>
      </c>
      <c r="D1502" s="24">
        <v>13563</v>
      </c>
      <c r="E1502" s="24">
        <v>10690</v>
      </c>
      <c r="F1502" s="24">
        <v>491398</v>
      </c>
      <c r="G1502" s="24">
        <v>0</v>
      </c>
      <c r="H1502" s="24">
        <v>0</v>
      </c>
      <c r="I1502" s="24">
        <v>200</v>
      </c>
      <c r="J1502" s="24">
        <v>15</v>
      </c>
      <c r="K1502" s="24">
        <v>0</v>
      </c>
    </row>
    <row r="1503" spans="1:11" x14ac:dyDescent="0.3">
      <c r="A1503" s="24" t="s">
        <v>2150</v>
      </c>
      <c r="B1503" s="24">
        <v>299</v>
      </c>
      <c r="C1503" s="24" t="str">
        <f t="shared" si="23"/>
        <v>lilian299</v>
      </c>
      <c r="D1503" s="24">
        <v>13699</v>
      </c>
      <c r="E1503" s="24">
        <v>10797</v>
      </c>
      <c r="F1503" s="24">
        <v>496744</v>
      </c>
      <c r="G1503" s="24">
        <v>0</v>
      </c>
      <c r="H1503" s="24">
        <v>0</v>
      </c>
      <c r="I1503" s="24">
        <v>200</v>
      </c>
      <c r="J1503" s="24">
        <v>15</v>
      </c>
      <c r="K1503" s="24">
        <v>0</v>
      </c>
    </row>
    <row r="1504" spans="1:11" x14ac:dyDescent="0.3">
      <c r="A1504" s="24" t="s">
        <v>2150</v>
      </c>
      <c r="B1504" s="24">
        <v>300</v>
      </c>
      <c r="C1504" s="24" t="str">
        <f t="shared" si="23"/>
        <v>lilian300</v>
      </c>
      <c r="D1504" s="24">
        <v>13836</v>
      </c>
      <c r="E1504" s="24">
        <v>10905</v>
      </c>
      <c r="F1504" s="24">
        <v>502145</v>
      </c>
      <c r="G1504" s="24">
        <v>0</v>
      </c>
      <c r="H1504" s="24">
        <v>0</v>
      </c>
      <c r="I1504" s="24">
        <v>200</v>
      </c>
      <c r="J1504" s="24">
        <v>15</v>
      </c>
      <c r="K1504" s="24">
        <v>0</v>
      </c>
    </row>
    <row r="1505" spans="1:11" x14ac:dyDescent="0.3">
      <c r="A1505" s="24" t="s">
        <v>2159</v>
      </c>
      <c r="B1505" s="24">
        <v>1</v>
      </c>
      <c r="C1505" s="24" t="str">
        <f t="shared" si="23"/>
        <v>taina1</v>
      </c>
      <c r="D1505" s="24">
        <v>124</v>
      </c>
      <c r="E1505" s="24">
        <v>90</v>
      </c>
      <c r="F1505" s="24">
        <v>1413</v>
      </c>
      <c r="G1505" s="24">
        <v>0</v>
      </c>
      <c r="H1505" s="24">
        <v>0</v>
      </c>
      <c r="I1505" s="24">
        <v>200</v>
      </c>
      <c r="J1505" s="24">
        <v>15</v>
      </c>
      <c r="K1505" s="24">
        <v>0</v>
      </c>
    </row>
    <row r="1506" spans="1:11" x14ac:dyDescent="0.3">
      <c r="A1506" s="24" t="s">
        <v>2159</v>
      </c>
      <c r="B1506" s="24">
        <v>2</v>
      </c>
      <c r="C1506" s="24" t="str">
        <f t="shared" si="23"/>
        <v>taina2</v>
      </c>
      <c r="D1506" s="24">
        <v>125</v>
      </c>
      <c r="E1506" s="24">
        <v>91</v>
      </c>
      <c r="F1506" s="24">
        <v>1431</v>
      </c>
      <c r="G1506" s="24">
        <v>0</v>
      </c>
      <c r="H1506" s="24">
        <v>0</v>
      </c>
      <c r="I1506" s="24">
        <v>200</v>
      </c>
      <c r="J1506" s="24">
        <v>15</v>
      </c>
      <c r="K1506" s="24">
        <v>0</v>
      </c>
    </row>
    <row r="1507" spans="1:11" x14ac:dyDescent="0.3">
      <c r="A1507" s="24" t="s">
        <v>2159</v>
      </c>
      <c r="B1507" s="24">
        <v>3</v>
      </c>
      <c r="C1507" s="24" t="str">
        <f t="shared" si="23"/>
        <v>taina3</v>
      </c>
      <c r="D1507" s="24">
        <v>127</v>
      </c>
      <c r="E1507" s="24">
        <v>92</v>
      </c>
      <c r="F1507" s="24">
        <v>1452</v>
      </c>
      <c r="G1507" s="24">
        <v>0</v>
      </c>
      <c r="H1507" s="24">
        <v>0</v>
      </c>
      <c r="I1507" s="24">
        <v>200</v>
      </c>
      <c r="J1507" s="24">
        <v>15</v>
      </c>
      <c r="K1507" s="24">
        <v>0</v>
      </c>
    </row>
    <row r="1508" spans="1:11" x14ac:dyDescent="0.3">
      <c r="A1508" s="24" t="s">
        <v>2159</v>
      </c>
      <c r="B1508" s="24">
        <v>4</v>
      </c>
      <c r="C1508" s="24" t="str">
        <f t="shared" si="23"/>
        <v>taina4</v>
      </c>
      <c r="D1508" s="24">
        <v>129</v>
      </c>
      <c r="E1508" s="24">
        <v>93</v>
      </c>
      <c r="F1508" s="24">
        <v>1477</v>
      </c>
      <c r="G1508" s="24">
        <v>0</v>
      </c>
      <c r="H1508" s="24">
        <v>0</v>
      </c>
      <c r="I1508" s="24">
        <v>200</v>
      </c>
      <c r="J1508" s="24">
        <v>15</v>
      </c>
      <c r="K1508" s="24">
        <v>0</v>
      </c>
    </row>
    <row r="1509" spans="1:11" x14ac:dyDescent="0.3">
      <c r="A1509" s="24" t="s">
        <v>2159</v>
      </c>
      <c r="B1509" s="24">
        <v>5</v>
      </c>
      <c r="C1509" s="24" t="str">
        <f t="shared" si="23"/>
        <v>taina5</v>
      </c>
      <c r="D1509" s="24">
        <v>131</v>
      </c>
      <c r="E1509" s="24">
        <v>95</v>
      </c>
      <c r="F1509" s="24">
        <v>1507</v>
      </c>
      <c r="G1509" s="24">
        <v>0</v>
      </c>
      <c r="H1509" s="24">
        <v>0</v>
      </c>
      <c r="I1509" s="24">
        <v>200</v>
      </c>
      <c r="J1509" s="24">
        <v>15</v>
      </c>
      <c r="K1509" s="24">
        <v>0</v>
      </c>
    </row>
    <row r="1510" spans="1:11" x14ac:dyDescent="0.3">
      <c r="A1510" s="24" t="s">
        <v>2159</v>
      </c>
      <c r="B1510" s="24">
        <v>6</v>
      </c>
      <c r="C1510" s="24" t="str">
        <f t="shared" si="23"/>
        <v>taina6</v>
      </c>
      <c r="D1510" s="24">
        <v>132</v>
      </c>
      <c r="E1510" s="24">
        <v>96</v>
      </c>
      <c r="F1510" s="24">
        <v>1540</v>
      </c>
      <c r="G1510" s="24">
        <v>0</v>
      </c>
      <c r="H1510" s="24">
        <v>0</v>
      </c>
      <c r="I1510" s="24">
        <v>200</v>
      </c>
      <c r="J1510" s="24">
        <v>15</v>
      </c>
      <c r="K1510" s="24">
        <v>0</v>
      </c>
    </row>
    <row r="1511" spans="1:11" x14ac:dyDescent="0.3">
      <c r="A1511" s="24" t="s">
        <v>2159</v>
      </c>
      <c r="B1511" s="24">
        <v>7</v>
      </c>
      <c r="C1511" s="24" t="str">
        <f t="shared" si="23"/>
        <v>taina7</v>
      </c>
      <c r="D1511" s="24">
        <v>134</v>
      </c>
      <c r="E1511" s="24">
        <v>97</v>
      </c>
      <c r="F1511" s="24">
        <v>1578</v>
      </c>
      <c r="G1511" s="24">
        <v>0</v>
      </c>
      <c r="H1511" s="24">
        <v>0</v>
      </c>
      <c r="I1511" s="24">
        <v>200</v>
      </c>
      <c r="J1511" s="24">
        <v>15</v>
      </c>
      <c r="K1511" s="24">
        <v>0</v>
      </c>
    </row>
    <row r="1512" spans="1:11" x14ac:dyDescent="0.3">
      <c r="A1512" s="24" t="s">
        <v>2159</v>
      </c>
      <c r="B1512" s="24">
        <v>8</v>
      </c>
      <c r="C1512" s="24" t="str">
        <f t="shared" si="23"/>
        <v>taina8</v>
      </c>
      <c r="D1512" s="24">
        <v>136</v>
      </c>
      <c r="E1512" s="24">
        <v>99</v>
      </c>
      <c r="F1512" s="24">
        <v>1621</v>
      </c>
      <c r="G1512" s="24">
        <v>0</v>
      </c>
      <c r="H1512" s="24">
        <v>0</v>
      </c>
      <c r="I1512" s="24">
        <v>200</v>
      </c>
      <c r="J1512" s="24">
        <v>15</v>
      </c>
      <c r="K1512" s="24">
        <v>0</v>
      </c>
    </row>
    <row r="1513" spans="1:11" x14ac:dyDescent="0.3">
      <c r="A1513" s="24" t="s">
        <v>2159</v>
      </c>
      <c r="B1513" s="24">
        <v>9</v>
      </c>
      <c r="C1513" s="24" t="str">
        <f t="shared" si="23"/>
        <v>taina9</v>
      </c>
      <c r="D1513" s="24">
        <v>138</v>
      </c>
      <c r="E1513" s="24">
        <v>100</v>
      </c>
      <c r="F1513" s="24">
        <v>1669</v>
      </c>
      <c r="G1513" s="24">
        <v>0</v>
      </c>
      <c r="H1513" s="24">
        <v>0</v>
      </c>
      <c r="I1513" s="24">
        <v>200</v>
      </c>
      <c r="J1513" s="24">
        <v>15</v>
      </c>
      <c r="K1513" s="24">
        <v>0</v>
      </c>
    </row>
    <row r="1514" spans="1:11" x14ac:dyDescent="0.3">
      <c r="A1514" s="24" t="s">
        <v>2159</v>
      </c>
      <c r="B1514" s="24">
        <v>10</v>
      </c>
      <c r="C1514" s="24" t="str">
        <f t="shared" si="23"/>
        <v>taina10</v>
      </c>
      <c r="D1514" s="24">
        <v>140</v>
      </c>
      <c r="E1514" s="24">
        <v>101</v>
      </c>
      <c r="F1514" s="24">
        <v>1721</v>
      </c>
      <c r="G1514" s="24">
        <v>0</v>
      </c>
      <c r="H1514" s="24">
        <v>0</v>
      </c>
      <c r="I1514" s="24">
        <v>200</v>
      </c>
      <c r="J1514" s="24">
        <v>15</v>
      </c>
      <c r="K1514" s="24">
        <v>0</v>
      </c>
    </row>
    <row r="1515" spans="1:11" x14ac:dyDescent="0.3">
      <c r="A1515" s="24" t="s">
        <v>2159</v>
      </c>
      <c r="B1515" s="24">
        <v>11</v>
      </c>
      <c r="C1515" s="24" t="str">
        <f t="shared" si="23"/>
        <v>taina11</v>
      </c>
      <c r="D1515" s="24">
        <v>153</v>
      </c>
      <c r="E1515" s="24">
        <v>111</v>
      </c>
      <c r="F1515" s="24">
        <v>1895</v>
      </c>
      <c r="G1515" s="24">
        <v>0</v>
      </c>
      <c r="H1515" s="24">
        <v>0</v>
      </c>
      <c r="I1515" s="24">
        <v>200</v>
      </c>
      <c r="J1515" s="24">
        <v>15</v>
      </c>
      <c r="K1515" s="24">
        <v>0</v>
      </c>
    </row>
    <row r="1516" spans="1:11" x14ac:dyDescent="0.3">
      <c r="A1516" s="24" t="s">
        <v>2159</v>
      </c>
      <c r="B1516" s="24">
        <v>12</v>
      </c>
      <c r="C1516" s="24" t="str">
        <f t="shared" si="23"/>
        <v>taina12</v>
      </c>
      <c r="D1516" s="24">
        <v>155</v>
      </c>
      <c r="E1516" s="24">
        <v>112</v>
      </c>
      <c r="F1516" s="24">
        <v>1963</v>
      </c>
      <c r="G1516" s="24">
        <v>0</v>
      </c>
      <c r="H1516" s="24">
        <v>0</v>
      </c>
      <c r="I1516" s="24">
        <v>200</v>
      </c>
      <c r="J1516" s="24">
        <v>15</v>
      </c>
      <c r="K1516" s="24">
        <v>0</v>
      </c>
    </row>
    <row r="1517" spans="1:11" x14ac:dyDescent="0.3">
      <c r="A1517" s="24" t="s">
        <v>2159</v>
      </c>
      <c r="B1517" s="24">
        <v>13</v>
      </c>
      <c r="C1517" s="24" t="str">
        <f t="shared" si="23"/>
        <v>taina13</v>
      </c>
      <c r="D1517" s="24">
        <v>157</v>
      </c>
      <c r="E1517" s="24">
        <v>114</v>
      </c>
      <c r="F1517" s="24">
        <v>2037</v>
      </c>
      <c r="G1517" s="24">
        <v>0</v>
      </c>
      <c r="H1517" s="24">
        <v>0</v>
      </c>
      <c r="I1517" s="24">
        <v>200</v>
      </c>
      <c r="J1517" s="24">
        <v>15</v>
      </c>
      <c r="K1517" s="24">
        <v>0</v>
      </c>
    </row>
    <row r="1518" spans="1:11" x14ac:dyDescent="0.3">
      <c r="A1518" s="24" t="s">
        <v>2159</v>
      </c>
      <c r="B1518" s="24">
        <v>14</v>
      </c>
      <c r="C1518" s="24" t="str">
        <f t="shared" si="23"/>
        <v>taina14</v>
      </c>
      <c r="D1518" s="24">
        <v>159</v>
      </c>
      <c r="E1518" s="24">
        <v>115</v>
      </c>
      <c r="F1518" s="24">
        <v>2118</v>
      </c>
      <c r="G1518" s="24">
        <v>0</v>
      </c>
      <c r="H1518" s="24">
        <v>0</v>
      </c>
      <c r="I1518" s="24">
        <v>200</v>
      </c>
      <c r="J1518" s="24">
        <v>15</v>
      </c>
      <c r="K1518" s="24">
        <v>0</v>
      </c>
    </row>
    <row r="1519" spans="1:11" x14ac:dyDescent="0.3">
      <c r="A1519" s="24" t="s">
        <v>2159</v>
      </c>
      <c r="B1519" s="24">
        <v>15</v>
      </c>
      <c r="C1519" s="24" t="str">
        <f t="shared" si="23"/>
        <v>taina15</v>
      </c>
      <c r="D1519" s="24">
        <v>161</v>
      </c>
      <c r="E1519" s="24">
        <v>117</v>
      </c>
      <c r="F1519" s="24">
        <v>2205</v>
      </c>
      <c r="G1519" s="24">
        <v>0</v>
      </c>
      <c r="H1519" s="24">
        <v>0</v>
      </c>
      <c r="I1519" s="24">
        <v>200</v>
      </c>
      <c r="J1519" s="24">
        <v>15</v>
      </c>
      <c r="K1519" s="24">
        <v>0</v>
      </c>
    </row>
    <row r="1520" spans="1:11" x14ac:dyDescent="0.3">
      <c r="A1520" s="24" t="s">
        <v>2159</v>
      </c>
      <c r="B1520" s="24">
        <v>16</v>
      </c>
      <c r="C1520" s="24" t="str">
        <f t="shared" si="23"/>
        <v>taina16</v>
      </c>
      <c r="D1520" s="24">
        <v>163</v>
      </c>
      <c r="E1520" s="24">
        <v>118</v>
      </c>
      <c r="F1520" s="24">
        <v>2299</v>
      </c>
      <c r="G1520" s="24">
        <v>0</v>
      </c>
      <c r="H1520" s="24">
        <v>0</v>
      </c>
      <c r="I1520" s="24">
        <v>200</v>
      </c>
      <c r="J1520" s="24">
        <v>15</v>
      </c>
      <c r="K1520" s="24">
        <v>0</v>
      </c>
    </row>
    <row r="1521" spans="1:11" x14ac:dyDescent="0.3">
      <c r="A1521" s="24" t="s">
        <v>2159</v>
      </c>
      <c r="B1521" s="24">
        <v>17</v>
      </c>
      <c r="C1521" s="24" t="str">
        <f t="shared" si="23"/>
        <v>taina17</v>
      </c>
      <c r="D1521" s="24">
        <v>165</v>
      </c>
      <c r="E1521" s="24">
        <v>120</v>
      </c>
      <c r="F1521" s="24">
        <v>2399</v>
      </c>
      <c r="G1521" s="24">
        <v>0</v>
      </c>
      <c r="H1521" s="24">
        <v>0</v>
      </c>
      <c r="I1521" s="24">
        <v>200</v>
      </c>
      <c r="J1521" s="24">
        <v>15</v>
      </c>
      <c r="K1521" s="24">
        <v>0</v>
      </c>
    </row>
    <row r="1522" spans="1:11" x14ac:dyDescent="0.3">
      <c r="A1522" s="24" t="s">
        <v>2159</v>
      </c>
      <c r="B1522" s="24">
        <v>18</v>
      </c>
      <c r="C1522" s="24" t="str">
        <f t="shared" si="23"/>
        <v>taina18</v>
      </c>
      <c r="D1522" s="24">
        <v>167</v>
      </c>
      <c r="E1522" s="24">
        <v>121</v>
      </c>
      <c r="F1522" s="24">
        <v>2507</v>
      </c>
      <c r="G1522" s="24">
        <v>0</v>
      </c>
      <c r="H1522" s="24">
        <v>0</v>
      </c>
      <c r="I1522" s="24">
        <v>200</v>
      </c>
      <c r="J1522" s="24">
        <v>15</v>
      </c>
      <c r="K1522" s="24">
        <v>0</v>
      </c>
    </row>
    <row r="1523" spans="1:11" x14ac:dyDescent="0.3">
      <c r="A1523" s="24" t="s">
        <v>2159</v>
      </c>
      <c r="B1523" s="24">
        <v>19</v>
      </c>
      <c r="C1523" s="24" t="str">
        <f t="shared" si="23"/>
        <v>taina19</v>
      </c>
      <c r="D1523" s="24">
        <v>170</v>
      </c>
      <c r="E1523" s="24">
        <v>123</v>
      </c>
      <c r="F1523" s="24">
        <v>2622</v>
      </c>
      <c r="G1523" s="24">
        <v>0</v>
      </c>
      <c r="H1523" s="24">
        <v>0</v>
      </c>
      <c r="I1523" s="24">
        <v>200</v>
      </c>
      <c r="J1523" s="24">
        <v>15</v>
      </c>
      <c r="K1523" s="24">
        <v>0</v>
      </c>
    </row>
    <row r="1524" spans="1:11" x14ac:dyDescent="0.3">
      <c r="A1524" s="24" t="s">
        <v>2159</v>
      </c>
      <c r="B1524" s="24">
        <v>20</v>
      </c>
      <c r="C1524" s="24" t="str">
        <f t="shared" si="23"/>
        <v>taina20</v>
      </c>
      <c r="D1524" s="24">
        <v>172</v>
      </c>
      <c r="E1524" s="24">
        <v>125</v>
      </c>
      <c r="F1524" s="24">
        <v>2745</v>
      </c>
      <c r="G1524" s="24">
        <v>0</v>
      </c>
      <c r="H1524" s="24">
        <v>0</v>
      </c>
      <c r="I1524" s="24">
        <v>200</v>
      </c>
      <c r="J1524" s="24">
        <v>15</v>
      </c>
      <c r="K1524" s="24">
        <v>0</v>
      </c>
    </row>
    <row r="1525" spans="1:11" x14ac:dyDescent="0.3">
      <c r="A1525" s="24" t="s">
        <v>2159</v>
      </c>
      <c r="B1525" s="24">
        <v>21</v>
      </c>
      <c r="C1525" s="24" t="str">
        <f t="shared" si="23"/>
        <v>taina21</v>
      </c>
      <c r="D1525" s="24">
        <v>188</v>
      </c>
      <c r="E1525" s="24">
        <v>136</v>
      </c>
      <c r="F1525" s="24">
        <v>3077</v>
      </c>
      <c r="G1525" s="24">
        <v>0</v>
      </c>
      <c r="H1525" s="24">
        <v>0</v>
      </c>
      <c r="I1525" s="24">
        <v>200</v>
      </c>
      <c r="J1525" s="24">
        <v>15</v>
      </c>
      <c r="K1525" s="24">
        <v>0</v>
      </c>
    </row>
    <row r="1526" spans="1:11" x14ac:dyDescent="0.3">
      <c r="A1526" s="24" t="s">
        <v>2159</v>
      </c>
      <c r="B1526" s="24">
        <v>22</v>
      </c>
      <c r="C1526" s="24" t="str">
        <f t="shared" si="23"/>
        <v>taina22</v>
      </c>
      <c r="D1526" s="24">
        <v>190</v>
      </c>
      <c r="E1526" s="24">
        <v>138</v>
      </c>
      <c r="F1526" s="24">
        <v>3226</v>
      </c>
      <c r="G1526" s="24">
        <v>0</v>
      </c>
      <c r="H1526" s="24">
        <v>0</v>
      </c>
      <c r="I1526" s="24">
        <v>200</v>
      </c>
      <c r="J1526" s="24">
        <v>15</v>
      </c>
      <c r="K1526" s="24">
        <v>0</v>
      </c>
    </row>
    <row r="1527" spans="1:11" x14ac:dyDescent="0.3">
      <c r="A1527" s="24" t="s">
        <v>2159</v>
      </c>
      <c r="B1527" s="24">
        <v>23</v>
      </c>
      <c r="C1527" s="24" t="str">
        <f t="shared" si="23"/>
        <v>taina23</v>
      </c>
      <c r="D1527" s="24">
        <v>193</v>
      </c>
      <c r="E1527" s="24">
        <v>140</v>
      </c>
      <c r="F1527" s="24">
        <v>3385</v>
      </c>
      <c r="G1527" s="24">
        <v>0</v>
      </c>
      <c r="H1527" s="24">
        <v>0</v>
      </c>
      <c r="I1527" s="24">
        <v>200</v>
      </c>
      <c r="J1527" s="24">
        <v>15</v>
      </c>
      <c r="K1527" s="24">
        <v>0</v>
      </c>
    </row>
    <row r="1528" spans="1:11" x14ac:dyDescent="0.3">
      <c r="A1528" s="24" t="s">
        <v>2159</v>
      </c>
      <c r="B1528" s="24">
        <v>24</v>
      </c>
      <c r="C1528" s="24" t="str">
        <f t="shared" si="23"/>
        <v>taina24</v>
      </c>
      <c r="D1528" s="24">
        <v>195</v>
      </c>
      <c r="E1528" s="24">
        <v>141</v>
      </c>
      <c r="F1528" s="24">
        <v>3552</v>
      </c>
      <c r="G1528" s="24">
        <v>0</v>
      </c>
      <c r="H1528" s="24">
        <v>0</v>
      </c>
      <c r="I1528" s="24">
        <v>200</v>
      </c>
      <c r="J1528" s="24">
        <v>15</v>
      </c>
      <c r="K1528" s="24">
        <v>0</v>
      </c>
    </row>
    <row r="1529" spans="1:11" x14ac:dyDescent="0.3">
      <c r="A1529" s="24" t="s">
        <v>2159</v>
      </c>
      <c r="B1529" s="24">
        <v>25</v>
      </c>
      <c r="C1529" s="24" t="str">
        <f t="shared" si="23"/>
        <v>taina25</v>
      </c>
      <c r="D1529" s="24">
        <v>198</v>
      </c>
      <c r="E1529" s="24">
        <v>143</v>
      </c>
      <c r="F1529" s="24">
        <v>3730</v>
      </c>
      <c r="G1529" s="24">
        <v>0</v>
      </c>
      <c r="H1529" s="24">
        <v>0</v>
      </c>
      <c r="I1529" s="24">
        <v>200</v>
      </c>
      <c r="J1529" s="24">
        <v>15</v>
      </c>
      <c r="K1529" s="24">
        <v>0</v>
      </c>
    </row>
    <row r="1530" spans="1:11" x14ac:dyDescent="0.3">
      <c r="A1530" s="24" t="s">
        <v>2159</v>
      </c>
      <c r="B1530" s="24">
        <v>26</v>
      </c>
      <c r="C1530" s="24" t="str">
        <f t="shared" si="23"/>
        <v>taina26</v>
      </c>
      <c r="D1530" s="24">
        <v>200</v>
      </c>
      <c r="E1530" s="24">
        <v>145</v>
      </c>
      <c r="F1530" s="24">
        <v>3774</v>
      </c>
      <c r="G1530" s="24">
        <v>0</v>
      </c>
      <c r="H1530" s="24">
        <v>0</v>
      </c>
      <c r="I1530" s="24">
        <v>200</v>
      </c>
      <c r="J1530" s="24">
        <v>15</v>
      </c>
      <c r="K1530" s="24">
        <v>0</v>
      </c>
    </row>
    <row r="1531" spans="1:11" x14ac:dyDescent="0.3">
      <c r="A1531" s="24" t="s">
        <v>2159</v>
      </c>
      <c r="B1531" s="24">
        <v>27</v>
      </c>
      <c r="C1531" s="24" t="str">
        <f t="shared" si="23"/>
        <v>taina27</v>
      </c>
      <c r="D1531" s="24">
        <v>203</v>
      </c>
      <c r="E1531" s="24">
        <v>147</v>
      </c>
      <c r="F1531" s="24">
        <v>3819</v>
      </c>
      <c r="G1531" s="24">
        <v>0</v>
      </c>
      <c r="H1531" s="24">
        <v>0</v>
      </c>
      <c r="I1531" s="24">
        <v>200</v>
      </c>
      <c r="J1531" s="24">
        <v>15</v>
      </c>
      <c r="K1531" s="24">
        <v>0</v>
      </c>
    </row>
    <row r="1532" spans="1:11" x14ac:dyDescent="0.3">
      <c r="A1532" s="24" t="s">
        <v>2159</v>
      </c>
      <c r="B1532" s="24">
        <v>28</v>
      </c>
      <c r="C1532" s="24" t="str">
        <f t="shared" si="23"/>
        <v>taina28</v>
      </c>
      <c r="D1532" s="24">
        <v>205</v>
      </c>
      <c r="E1532" s="24">
        <v>149</v>
      </c>
      <c r="F1532" s="24">
        <v>3864</v>
      </c>
      <c r="G1532" s="24">
        <v>0</v>
      </c>
      <c r="H1532" s="24">
        <v>0</v>
      </c>
      <c r="I1532" s="24">
        <v>200</v>
      </c>
      <c r="J1532" s="24">
        <v>15</v>
      </c>
      <c r="K1532" s="24">
        <v>0</v>
      </c>
    </row>
    <row r="1533" spans="1:11" x14ac:dyDescent="0.3">
      <c r="A1533" s="24" t="s">
        <v>2159</v>
      </c>
      <c r="B1533" s="24">
        <v>29</v>
      </c>
      <c r="C1533" s="24" t="str">
        <f t="shared" si="23"/>
        <v>taina29</v>
      </c>
      <c r="D1533" s="24">
        <v>208</v>
      </c>
      <c r="E1533" s="24">
        <v>151</v>
      </c>
      <c r="F1533" s="24">
        <v>3910</v>
      </c>
      <c r="G1533" s="24">
        <v>0</v>
      </c>
      <c r="H1533" s="24">
        <v>0</v>
      </c>
      <c r="I1533" s="24">
        <v>200</v>
      </c>
      <c r="J1533" s="24">
        <v>15</v>
      </c>
      <c r="K1533" s="24">
        <v>0</v>
      </c>
    </row>
    <row r="1534" spans="1:11" x14ac:dyDescent="0.3">
      <c r="A1534" s="24" t="s">
        <v>2159</v>
      </c>
      <c r="B1534" s="24">
        <v>30</v>
      </c>
      <c r="C1534" s="24" t="str">
        <f t="shared" si="23"/>
        <v>taina30</v>
      </c>
      <c r="D1534" s="24">
        <v>210</v>
      </c>
      <c r="E1534" s="24">
        <v>152</v>
      </c>
      <c r="F1534" s="24">
        <v>3957</v>
      </c>
      <c r="G1534" s="24">
        <v>0</v>
      </c>
      <c r="H1534" s="24">
        <v>0</v>
      </c>
      <c r="I1534" s="24">
        <v>200</v>
      </c>
      <c r="J1534" s="24">
        <v>15</v>
      </c>
      <c r="K1534" s="24">
        <v>0</v>
      </c>
    </row>
    <row r="1535" spans="1:11" x14ac:dyDescent="0.3">
      <c r="A1535" s="24" t="s">
        <v>2159</v>
      </c>
      <c r="B1535" s="24">
        <v>31</v>
      </c>
      <c r="C1535" s="24" t="str">
        <f t="shared" si="23"/>
        <v>taina31</v>
      </c>
      <c r="D1535" s="24">
        <v>230</v>
      </c>
      <c r="E1535" s="24">
        <v>167</v>
      </c>
      <c r="F1535" s="24">
        <v>4295</v>
      </c>
      <c r="G1535" s="24">
        <v>0</v>
      </c>
      <c r="H1535" s="24">
        <v>0</v>
      </c>
      <c r="I1535" s="24">
        <v>200</v>
      </c>
      <c r="J1535" s="24">
        <v>15</v>
      </c>
      <c r="K1535" s="24">
        <v>0</v>
      </c>
    </row>
    <row r="1536" spans="1:11" x14ac:dyDescent="0.3">
      <c r="A1536" s="24" t="s">
        <v>2159</v>
      </c>
      <c r="B1536" s="24">
        <v>32</v>
      </c>
      <c r="C1536" s="24" t="str">
        <f t="shared" si="23"/>
        <v>taina32</v>
      </c>
      <c r="D1536" s="24">
        <v>233</v>
      </c>
      <c r="E1536" s="24">
        <v>169</v>
      </c>
      <c r="F1536" s="24">
        <v>4346</v>
      </c>
      <c r="G1536" s="24">
        <v>0</v>
      </c>
      <c r="H1536" s="24">
        <v>0</v>
      </c>
      <c r="I1536" s="24">
        <v>200</v>
      </c>
      <c r="J1536" s="24">
        <v>15</v>
      </c>
      <c r="K1536" s="24">
        <v>0</v>
      </c>
    </row>
    <row r="1537" spans="1:11" x14ac:dyDescent="0.3">
      <c r="A1537" s="24" t="s">
        <v>2159</v>
      </c>
      <c r="B1537" s="24">
        <v>33</v>
      </c>
      <c r="C1537" s="24" t="str">
        <f t="shared" si="23"/>
        <v>taina33</v>
      </c>
      <c r="D1537" s="24">
        <v>236</v>
      </c>
      <c r="E1537" s="24">
        <v>171</v>
      </c>
      <c r="F1537" s="24">
        <v>4398</v>
      </c>
      <c r="G1537" s="24">
        <v>0</v>
      </c>
      <c r="H1537" s="24">
        <v>0</v>
      </c>
      <c r="I1537" s="24">
        <v>200</v>
      </c>
      <c r="J1537" s="24">
        <v>15</v>
      </c>
      <c r="K1537" s="24">
        <v>0</v>
      </c>
    </row>
    <row r="1538" spans="1:11" x14ac:dyDescent="0.3">
      <c r="A1538" s="24" t="s">
        <v>2159</v>
      </c>
      <c r="B1538" s="24">
        <v>34</v>
      </c>
      <c r="C1538" s="24" t="str">
        <f t="shared" si="23"/>
        <v>taina34</v>
      </c>
      <c r="D1538" s="24">
        <v>239</v>
      </c>
      <c r="E1538" s="24">
        <v>173</v>
      </c>
      <c r="F1538" s="24">
        <v>4450</v>
      </c>
      <c r="G1538" s="24">
        <v>0</v>
      </c>
      <c r="H1538" s="24">
        <v>0</v>
      </c>
      <c r="I1538" s="24">
        <v>200</v>
      </c>
      <c r="J1538" s="24">
        <v>15</v>
      </c>
      <c r="K1538" s="24">
        <v>0</v>
      </c>
    </row>
    <row r="1539" spans="1:11" x14ac:dyDescent="0.3">
      <c r="A1539" s="24" t="s">
        <v>2159</v>
      </c>
      <c r="B1539" s="24">
        <v>35</v>
      </c>
      <c r="C1539" s="24" t="str">
        <f t="shared" si="23"/>
        <v>taina35</v>
      </c>
      <c r="D1539" s="24">
        <v>241</v>
      </c>
      <c r="E1539" s="24">
        <v>175</v>
      </c>
      <c r="F1539" s="24">
        <v>4503</v>
      </c>
      <c r="G1539" s="24">
        <v>0</v>
      </c>
      <c r="H1539" s="24">
        <v>0</v>
      </c>
      <c r="I1539" s="24">
        <v>200</v>
      </c>
      <c r="J1539" s="24">
        <v>15</v>
      </c>
      <c r="K1539" s="24">
        <v>0</v>
      </c>
    </row>
    <row r="1540" spans="1:11" x14ac:dyDescent="0.3">
      <c r="A1540" s="24" t="s">
        <v>2159</v>
      </c>
      <c r="B1540" s="24">
        <v>36</v>
      </c>
      <c r="C1540" s="24" t="str">
        <f t="shared" si="23"/>
        <v>taina36</v>
      </c>
      <c r="D1540" s="24">
        <v>244</v>
      </c>
      <c r="E1540" s="24">
        <v>177</v>
      </c>
      <c r="F1540" s="24">
        <v>4557</v>
      </c>
      <c r="G1540" s="24">
        <v>0</v>
      </c>
      <c r="H1540" s="24">
        <v>0</v>
      </c>
      <c r="I1540" s="24">
        <v>200</v>
      </c>
      <c r="J1540" s="24">
        <v>15</v>
      </c>
      <c r="K1540" s="24">
        <v>0</v>
      </c>
    </row>
    <row r="1541" spans="1:11" x14ac:dyDescent="0.3">
      <c r="A1541" s="24" t="s">
        <v>2159</v>
      </c>
      <c r="B1541" s="24">
        <v>37</v>
      </c>
      <c r="C1541" s="24" t="str">
        <f t="shared" si="23"/>
        <v>taina37</v>
      </c>
      <c r="D1541" s="24">
        <v>248</v>
      </c>
      <c r="E1541" s="24">
        <v>180</v>
      </c>
      <c r="F1541" s="24">
        <v>4611</v>
      </c>
      <c r="G1541" s="24">
        <v>0</v>
      </c>
      <c r="H1541" s="24">
        <v>0</v>
      </c>
      <c r="I1541" s="24">
        <v>200</v>
      </c>
      <c r="J1541" s="24">
        <v>15</v>
      </c>
      <c r="K1541" s="24">
        <v>0</v>
      </c>
    </row>
    <row r="1542" spans="1:11" x14ac:dyDescent="0.3">
      <c r="A1542" s="24" t="s">
        <v>2159</v>
      </c>
      <c r="B1542" s="24">
        <v>38</v>
      </c>
      <c r="C1542" s="24" t="str">
        <f t="shared" ref="C1542:C1605" si="24">A1542&amp;B1542</f>
        <v>taina38</v>
      </c>
      <c r="D1542" s="24">
        <v>251</v>
      </c>
      <c r="E1542" s="24">
        <v>182</v>
      </c>
      <c r="F1542" s="24">
        <v>4666</v>
      </c>
      <c r="G1542" s="24">
        <v>0</v>
      </c>
      <c r="H1542" s="24">
        <v>0</v>
      </c>
      <c r="I1542" s="24">
        <v>200</v>
      </c>
      <c r="J1542" s="24">
        <v>15</v>
      </c>
      <c r="K1542" s="24">
        <v>0</v>
      </c>
    </row>
    <row r="1543" spans="1:11" x14ac:dyDescent="0.3">
      <c r="A1543" s="24" t="s">
        <v>2159</v>
      </c>
      <c r="B1543" s="24">
        <v>39</v>
      </c>
      <c r="C1543" s="24" t="str">
        <f t="shared" si="24"/>
        <v>taina39</v>
      </c>
      <c r="D1543" s="24">
        <v>254</v>
      </c>
      <c r="E1543" s="24">
        <v>184</v>
      </c>
      <c r="F1543" s="24">
        <v>4722</v>
      </c>
      <c r="G1543" s="24">
        <v>0</v>
      </c>
      <c r="H1543" s="24">
        <v>0</v>
      </c>
      <c r="I1543" s="24">
        <v>200</v>
      </c>
      <c r="J1543" s="24">
        <v>15</v>
      </c>
      <c r="K1543" s="24">
        <v>0</v>
      </c>
    </row>
    <row r="1544" spans="1:11" x14ac:dyDescent="0.3">
      <c r="A1544" s="24" t="s">
        <v>2159</v>
      </c>
      <c r="B1544" s="24">
        <v>40</v>
      </c>
      <c r="C1544" s="24" t="str">
        <f t="shared" si="24"/>
        <v>taina40</v>
      </c>
      <c r="D1544" s="24">
        <v>257</v>
      </c>
      <c r="E1544" s="24">
        <v>186</v>
      </c>
      <c r="F1544" s="24">
        <v>4778</v>
      </c>
      <c r="G1544" s="24">
        <v>0</v>
      </c>
      <c r="H1544" s="24">
        <v>0</v>
      </c>
      <c r="I1544" s="24">
        <v>200</v>
      </c>
      <c r="J1544" s="24">
        <v>15</v>
      </c>
      <c r="K1544" s="24">
        <v>0</v>
      </c>
    </row>
    <row r="1545" spans="1:11" x14ac:dyDescent="0.3">
      <c r="A1545" s="24" t="s">
        <v>2159</v>
      </c>
      <c r="B1545" s="24">
        <v>41</v>
      </c>
      <c r="C1545" s="24" t="str">
        <f t="shared" si="24"/>
        <v>taina41</v>
      </c>
      <c r="D1545" s="24">
        <v>281</v>
      </c>
      <c r="E1545" s="24">
        <v>203</v>
      </c>
      <c r="F1545" s="24">
        <v>5241</v>
      </c>
      <c r="G1545" s="24">
        <v>0</v>
      </c>
      <c r="H1545" s="24">
        <v>0</v>
      </c>
      <c r="I1545" s="24">
        <v>200</v>
      </c>
      <c r="J1545" s="24">
        <v>15</v>
      </c>
      <c r="K1545" s="24">
        <v>0</v>
      </c>
    </row>
    <row r="1546" spans="1:11" x14ac:dyDescent="0.3">
      <c r="A1546" s="24" t="s">
        <v>2159</v>
      </c>
      <c r="B1546" s="24">
        <v>42</v>
      </c>
      <c r="C1546" s="24" t="str">
        <f t="shared" si="24"/>
        <v>taina42</v>
      </c>
      <c r="D1546" s="24">
        <v>284</v>
      </c>
      <c r="E1546" s="24">
        <v>206</v>
      </c>
      <c r="F1546" s="24">
        <v>5304</v>
      </c>
      <c r="G1546" s="24">
        <v>0</v>
      </c>
      <c r="H1546" s="24">
        <v>0</v>
      </c>
      <c r="I1546" s="24">
        <v>200</v>
      </c>
      <c r="J1546" s="24">
        <v>15</v>
      </c>
      <c r="K1546" s="24">
        <v>0</v>
      </c>
    </row>
    <row r="1547" spans="1:11" x14ac:dyDescent="0.3">
      <c r="A1547" s="24" t="s">
        <v>2159</v>
      </c>
      <c r="B1547" s="24">
        <v>43</v>
      </c>
      <c r="C1547" s="24" t="str">
        <f t="shared" si="24"/>
        <v>taina43</v>
      </c>
      <c r="D1547" s="24">
        <v>287</v>
      </c>
      <c r="E1547" s="24">
        <v>209</v>
      </c>
      <c r="F1547" s="24">
        <v>5368</v>
      </c>
      <c r="G1547" s="24">
        <v>0</v>
      </c>
      <c r="H1547" s="24">
        <v>0</v>
      </c>
      <c r="I1547" s="24">
        <v>200</v>
      </c>
      <c r="J1547" s="24">
        <v>15</v>
      </c>
      <c r="K1547" s="24">
        <v>0</v>
      </c>
    </row>
    <row r="1548" spans="1:11" x14ac:dyDescent="0.3">
      <c r="A1548" s="24" t="s">
        <v>2159</v>
      </c>
      <c r="B1548" s="24">
        <v>44</v>
      </c>
      <c r="C1548" s="24" t="str">
        <f t="shared" si="24"/>
        <v>taina44</v>
      </c>
      <c r="D1548" s="24">
        <v>291</v>
      </c>
      <c r="E1548" s="24">
        <v>211</v>
      </c>
      <c r="F1548" s="24">
        <v>5438</v>
      </c>
      <c r="G1548" s="24">
        <v>0</v>
      </c>
      <c r="H1548" s="24">
        <v>0</v>
      </c>
      <c r="I1548" s="24">
        <v>200</v>
      </c>
      <c r="J1548" s="24">
        <v>15</v>
      </c>
      <c r="K1548" s="24">
        <v>0</v>
      </c>
    </row>
    <row r="1549" spans="1:11" x14ac:dyDescent="0.3">
      <c r="A1549" s="24" t="s">
        <v>2159</v>
      </c>
      <c r="B1549" s="24">
        <v>45</v>
      </c>
      <c r="C1549" s="24" t="str">
        <f t="shared" si="24"/>
        <v>taina45</v>
      </c>
      <c r="D1549" s="24">
        <v>295</v>
      </c>
      <c r="E1549" s="24">
        <v>214</v>
      </c>
      <c r="F1549" s="24">
        <v>5507</v>
      </c>
      <c r="G1549" s="24">
        <v>0</v>
      </c>
      <c r="H1549" s="24">
        <v>0</v>
      </c>
      <c r="I1549" s="24">
        <v>200</v>
      </c>
      <c r="J1549" s="24">
        <v>15</v>
      </c>
      <c r="K1549" s="24">
        <v>0</v>
      </c>
    </row>
    <row r="1550" spans="1:11" x14ac:dyDescent="0.3">
      <c r="A1550" s="24" t="s">
        <v>2159</v>
      </c>
      <c r="B1550" s="24">
        <v>46</v>
      </c>
      <c r="C1550" s="24" t="str">
        <f t="shared" si="24"/>
        <v>taina46</v>
      </c>
      <c r="D1550" s="24">
        <v>298</v>
      </c>
      <c r="E1550" s="24">
        <v>216</v>
      </c>
      <c r="F1550" s="24">
        <v>5573</v>
      </c>
      <c r="G1550" s="24">
        <v>0</v>
      </c>
      <c r="H1550" s="24">
        <v>0</v>
      </c>
      <c r="I1550" s="24">
        <v>200</v>
      </c>
      <c r="J1550" s="24">
        <v>15</v>
      </c>
      <c r="K1550" s="24">
        <v>0</v>
      </c>
    </row>
    <row r="1551" spans="1:11" x14ac:dyDescent="0.3">
      <c r="A1551" s="24" t="s">
        <v>2159</v>
      </c>
      <c r="B1551" s="24">
        <v>47</v>
      </c>
      <c r="C1551" s="24" t="str">
        <f t="shared" si="24"/>
        <v>taina47</v>
      </c>
      <c r="D1551" s="24">
        <v>302</v>
      </c>
      <c r="E1551" s="24">
        <v>219</v>
      </c>
      <c r="F1551" s="24">
        <v>5644</v>
      </c>
      <c r="G1551" s="24">
        <v>0</v>
      </c>
      <c r="H1551" s="24">
        <v>0</v>
      </c>
      <c r="I1551" s="24">
        <v>200</v>
      </c>
      <c r="J1551" s="24">
        <v>15</v>
      </c>
      <c r="K1551" s="24">
        <v>0</v>
      </c>
    </row>
    <row r="1552" spans="1:11" x14ac:dyDescent="0.3">
      <c r="A1552" s="24" t="s">
        <v>2159</v>
      </c>
      <c r="B1552" s="24">
        <v>48</v>
      </c>
      <c r="C1552" s="24" t="str">
        <f t="shared" si="24"/>
        <v>taina48</v>
      </c>
      <c r="D1552" s="24">
        <v>305</v>
      </c>
      <c r="E1552" s="24">
        <v>222</v>
      </c>
      <c r="F1552" s="24">
        <v>5718</v>
      </c>
      <c r="G1552" s="24">
        <v>0</v>
      </c>
      <c r="H1552" s="24">
        <v>0</v>
      </c>
      <c r="I1552" s="24">
        <v>200</v>
      </c>
      <c r="J1552" s="24">
        <v>15</v>
      </c>
      <c r="K1552" s="24">
        <v>0</v>
      </c>
    </row>
    <row r="1553" spans="1:11" x14ac:dyDescent="0.3">
      <c r="A1553" s="24" t="s">
        <v>2159</v>
      </c>
      <c r="B1553" s="24">
        <v>49</v>
      </c>
      <c r="C1553" s="24" t="str">
        <f t="shared" si="24"/>
        <v>taina49</v>
      </c>
      <c r="D1553" s="24">
        <v>309</v>
      </c>
      <c r="E1553" s="24">
        <v>224</v>
      </c>
      <c r="F1553" s="24">
        <v>5786</v>
      </c>
      <c r="G1553" s="24">
        <v>0</v>
      </c>
      <c r="H1553" s="24">
        <v>0</v>
      </c>
      <c r="I1553" s="24">
        <v>200</v>
      </c>
      <c r="J1553" s="24">
        <v>15</v>
      </c>
      <c r="K1553" s="24">
        <v>0</v>
      </c>
    </row>
    <row r="1554" spans="1:11" x14ac:dyDescent="0.3">
      <c r="A1554" s="24" t="s">
        <v>2159</v>
      </c>
      <c r="B1554" s="24">
        <v>50</v>
      </c>
      <c r="C1554" s="24" t="str">
        <f t="shared" si="24"/>
        <v>taina50</v>
      </c>
      <c r="D1554" s="24">
        <v>313</v>
      </c>
      <c r="E1554" s="24">
        <v>227</v>
      </c>
      <c r="F1554" s="24">
        <v>5862</v>
      </c>
      <c r="G1554" s="24">
        <v>0</v>
      </c>
      <c r="H1554" s="24">
        <v>0</v>
      </c>
      <c r="I1554" s="24">
        <v>200</v>
      </c>
      <c r="J1554" s="24">
        <v>15</v>
      </c>
      <c r="K1554" s="24">
        <v>0</v>
      </c>
    </row>
    <row r="1555" spans="1:11" x14ac:dyDescent="0.3">
      <c r="A1555" s="24" t="s">
        <v>2159</v>
      </c>
      <c r="B1555" s="24">
        <v>51</v>
      </c>
      <c r="C1555" s="24" t="str">
        <f t="shared" si="24"/>
        <v>taina51</v>
      </c>
      <c r="D1555" s="24">
        <v>342</v>
      </c>
      <c r="E1555" s="24">
        <v>248</v>
      </c>
      <c r="F1555" s="24">
        <v>6380</v>
      </c>
      <c r="G1555" s="24">
        <v>0</v>
      </c>
      <c r="H1555" s="24">
        <v>0</v>
      </c>
      <c r="I1555" s="24">
        <v>200</v>
      </c>
      <c r="J1555" s="24">
        <v>15</v>
      </c>
      <c r="K1555" s="24">
        <v>0</v>
      </c>
    </row>
    <row r="1556" spans="1:11" x14ac:dyDescent="0.3">
      <c r="A1556" s="24" t="s">
        <v>2159</v>
      </c>
      <c r="B1556" s="24">
        <v>52</v>
      </c>
      <c r="C1556" s="24" t="str">
        <f t="shared" si="24"/>
        <v>taina52</v>
      </c>
      <c r="D1556" s="24">
        <v>346</v>
      </c>
      <c r="E1556" s="24">
        <v>251</v>
      </c>
      <c r="F1556" s="24">
        <v>6457</v>
      </c>
      <c r="G1556" s="24">
        <v>0</v>
      </c>
      <c r="H1556" s="24">
        <v>0</v>
      </c>
      <c r="I1556" s="24">
        <v>200</v>
      </c>
      <c r="J1556" s="24">
        <v>15</v>
      </c>
      <c r="K1556" s="24">
        <v>0</v>
      </c>
    </row>
    <row r="1557" spans="1:11" x14ac:dyDescent="0.3">
      <c r="A1557" s="24" t="s">
        <v>2159</v>
      </c>
      <c r="B1557" s="24">
        <v>53</v>
      </c>
      <c r="C1557" s="24" t="str">
        <f t="shared" si="24"/>
        <v>taina53</v>
      </c>
      <c r="D1557" s="24">
        <v>350</v>
      </c>
      <c r="E1557" s="24">
        <v>254</v>
      </c>
      <c r="F1557" s="24">
        <v>6539</v>
      </c>
      <c r="G1557" s="24">
        <v>0</v>
      </c>
      <c r="H1557" s="24">
        <v>0</v>
      </c>
      <c r="I1557" s="24">
        <v>200</v>
      </c>
      <c r="J1557" s="24">
        <v>15</v>
      </c>
      <c r="K1557" s="24">
        <v>0</v>
      </c>
    </row>
    <row r="1558" spans="1:11" x14ac:dyDescent="0.3">
      <c r="A1558" s="24" t="s">
        <v>2159</v>
      </c>
      <c r="B1558" s="24">
        <v>54</v>
      </c>
      <c r="C1558" s="24" t="str">
        <f t="shared" si="24"/>
        <v>taina54</v>
      </c>
      <c r="D1558" s="24">
        <v>354</v>
      </c>
      <c r="E1558" s="24">
        <v>257</v>
      </c>
      <c r="F1558" s="24">
        <v>6625</v>
      </c>
      <c r="G1558" s="24">
        <v>0</v>
      </c>
      <c r="H1558" s="24">
        <v>0</v>
      </c>
      <c r="I1558" s="24">
        <v>200</v>
      </c>
      <c r="J1558" s="24">
        <v>15</v>
      </c>
      <c r="K1558" s="24">
        <v>0</v>
      </c>
    </row>
    <row r="1559" spans="1:11" x14ac:dyDescent="0.3">
      <c r="A1559" s="24" t="s">
        <v>2159</v>
      </c>
      <c r="B1559" s="24">
        <v>55</v>
      </c>
      <c r="C1559" s="24" t="str">
        <f t="shared" si="24"/>
        <v>taina55</v>
      </c>
      <c r="D1559" s="24">
        <v>359</v>
      </c>
      <c r="E1559" s="24">
        <v>260</v>
      </c>
      <c r="F1559" s="24">
        <v>6704</v>
      </c>
      <c r="G1559" s="24">
        <v>0</v>
      </c>
      <c r="H1559" s="24">
        <v>0</v>
      </c>
      <c r="I1559" s="24">
        <v>200</v>
      </c>
      <c r="J1559" s="24">
        <v>15</v>
      </c>
      <c r="K1559" s="24">
        <v>0</v>
      </c>
    </row>
    <row r="1560" spans="1:11" x14ac:dyDescent="0.3">
      <c r="A1560" s="24" t="s">
        <v>2159</v>
      </c>
      <c r="B1560" s="24">
        <v>56</v>
      </c>
      <c r="C1560" s="24" t="str">
        <f t="shared" si="24"/>
        <v>taina56</v>
      </c>
      <c r="D1560" s="24">
        <v>363</v>
      </c>
      <c r="E1560" s="24">
        <v>263</v>
      </c>
      <c r="F1560" s="24">
        <v>6793</v>
      </c>
      <c r="G1560" s="24">
        <v>0</v>
      </c>
      <c r="H1560" s="24">
        <v>0</v>
      </c>
      <c r="I1560" s="24">
        <v>200</v>
      </c>
      <c r="J1560" s="24">
        <v>15</v>
      </c>
      <c r="K1560" s="24">
        <v>0</v>
      </c>
    </row>
    <row r="1561" spans="1:11" x14ac:dyDescent="0.3">
      <c r="A1561" s="24" t="s">
        <v>2159</v>
      </c>
      <c r="B1561" s="24">
        <v>57</v>
      </c>
      <c r="C1561" s="24" t="str">
        <f t="shared" si="24"/>
        <v>taina57</v>
      </c>
      <c r="D1561" s="24">
        <v>367</v>
      </c>
      <c r="E1561" s="24">
        <v>266</v>
      </c>
      <c r="F1561" s="24">
        <v>6879</v>
      </c>
      <c r="G1561" s="24">
        <v>0</v>
      </c>
      <c r="H1561" s="24">
        <v>0</v>
      </c>
      <c r="I1561" s="24">
        <v>200</v>
      </c>
      <c r="J1561" s="24">
        <v>15</v>
      </c>
      <c r="K1561" s="24">
        <v>0</v>
      </c>
    </row>
    <row r="1562" spans="1:11" x14ac:dyDescent="0.3">
      <c r="A1562" s="24" t="s">
        <v>2159</v>
      </c>
      <c r="B1562" s="24">
        <v>58</v>
      </c>
      <c r="C1562" s="24" t="str">
        <f t="shared" si="24"/>
        <v>taina58</v>
      </c>
      <c r="D1562" s="24">
        <v>372</v>
      </c>
      <c r="E1562" s="24">
        <v>270</v>
      </c>
      <c r="F1562" s="24">
        <v>6961</v>
      </c>
      <c r="G1562" s="24">
        <v>0</v>
      </c>
      <c r="H1562" s="24">
        <v>0</v>
      </c>
      <c r="I1562" s="24">
        <v>200</v>
      </c>
      <c r="J1562" s="24">
        <v>15</v>
      </c>
      <c r="K1562" s="24">
        <v>0</v>
      </c>
    </row>
    <row r="1563" spans="1:11" x14ac:dyDescent="0.3">
      <c r="A1563" s="24" t="s">
        <v>2159</v>
      </c>
      <c r="B1563" s="24">
        <v>59</v>
      </c>
      <c r="C1563" s="24" t="str">
        <f t="shared" si="24"/>
        <v>taina59</v>
      </c>
      <c r="D1563" s="24">
        <v>376</v>
      </c>
      <c r="E1563" s="24">
        <v>273</v>
      </c>
      <c r="F1563" s="24">
        <v>7050</v>
      </c>
      <c r="G1563" s="24">
        <v>0</v>
      </c>
      <c r="H1563" s="24">
        <v>0</v>
      </c>
      <c r="I1563" s="24">
        <v>200</v>
      </c>
      <c r="J1563" s="24">
        <v>15</v>
      </c>
      <c r="K1563" s="24">
        <v>0</v>
      </c>
    </row>
    <row r="1564" spans="1:11" x14ac:dyDescent="0.3">
      <c r="A1564" s="24" t="s">
        <v>2159</v>
      </c>
      <c r="B1564" s="24">
        <v>60</v>
      </c>
      <c r="C1564" s="24" t="str">
        <f t="shared" si="24"/>
        <v>taina60</v>
      </c>
      <c r="D1564" s="24">
        <v>381</v>
      </c>
      <c r="E1564" s="24">
        <v>276</v>
      </c>
      <c r="F1564" s="24">
        <v>7143</v>
      </c>
      <c r="G1564" s="24">
        <v>0</v>
      </c>
      <c r="H1564" s="24">
        <v>0</v>
      </c>
      <c r="I1564" s="24">
        <v>200</v>
      </c>
      <c r="J1564" s="24">
        <v>15</v>
      </c>
      <c r="K1564" s="24">
        <v>0</v>
      </c>
    </row>
    <row r="1565" spans="1:11" x14ac:dyDescent="0.3">
      <c r="A1565" s="24" t="s">
        <v>2159</v>
      </c>
      <c r="B1565" s="24">
        <v>61</v>
      </c>
      <c r="C1565" s="24" t="str">
        <f t="shared" si="24"/>
        <v>taina61</v>
      </c>
      <c r="D1565" s="24">
        <v>416</v>
      </c>
      <c r="E1565" s="24">
        <v>302</v>
      </c>
      <c r="F1565" s="24">
        <v>7858</v>
      </c>
      <c r="G1565" s="24">
        <v>0</v>
      </c>
      <c r="H1565" s="24">
        <v>0</v>
      </c>
      <c r="I1565" s="24">
        <v>200</v>
      </c>
      <c r="J1565" s="24">
        <v>15</v>
      </c>
      <c r="K1565" s="24">
        <v>0</v>
      </c>
    </row>
    <row r="1566" spans="1:11" x14ac:dyDescent="0.3">
      <c r="A1566" s="24" t="s">
        <v>2159</v>
      </c>
      <c r="B1566" s="24">
        <v>62</v>
      </c>
      <c r="C1566" s="24" t="str">
        <f t="shared" si="24"/>
        <v>taina62</v>
      </c>
      <c r="D1566" s="24">
        <v>421</v>
      </c>
      <c r="E1566" s="24">
        <v>305</v>
      </c>
      <c r="F1566" s="24">
        <v>7962</v>
      </c>
      <c r="G1566" s="24">
        <v>0</v>
      </c>
      <c r="H1566" s="24">
        <v>0</v>
      </c>
      <c r="I1566" s="24">
        <v>200</v>
      </c>
      <c r="J1566" s="24">
        <v>15</v>
      </c>
      <c r="K1566" s="24">
        <v>0</v>
      </c>
    </row>
    <row r="1567" spans="1:11" x14ac:dyDescent="0.3">
      <c r="A1567" s="24" t="s">
        <v>2159</v>
      </c>
      <c r="B1567" s="24">
        <v>63</v>
      </c>
      <c r="C1567" s="24" t="str">
        <f t="shared" si="24"/>
        <v>taina63</v>
      </c>
      <c r="D1567" s="24">
        <v>426</v>
      </c>
      <c r="E1567" s="24">
        <v>309</v>
      </c>
      <c r="F1567" s="24">
        <v>8079</v>
      </c>
      <c r="G1567" s="24">
        <v>0</v>
      </c>
      <c r="H1567" s="24">
        <v>0</v>
      </c>
      <c r="I1567" s="24">
        <v>200</v>
      </c>
      <c r="J1567" s="24">
        <v>15</v>
      </c>
      <c r="K1567" s="24">
        <v>0</v>
      </c>
    </row>
    <row r="1568" spans="1:11" x14ac:dyDescent="0.3">
      <c r="A1568" s="24" t="s">
        <v>2159</v>
      </c>
      <c r="B1568" s="24">
        <v>64</v>
      </c>
      <c r="C1568" s="24" t="str">
        <f t="shared" si="24"/>
        <v>taina64</v>
      </c>
      <c r="D1568" s="24">
        <v>431</v>
      </c>
      <c r="E1568" s="24">
        <v>312</v>
      </c>
      <c r="F1568" s="24">
        <v>8176</v>
      </c>
      <c r="G1568" s="24">
        <v>0</v>
      </c>
      <c r="H1568" s="24">
        <v>0</v>
      </c>
      <c r="I1568" s="24">
        <v>200</v>
      </c>
      <c r="J1568" s="24">
        <v>15</v>
      </c>
      <c r="K1568" s="24">
        <v>0</v>
      </c>
    </row>
    <row r="1569" spans="1:11" x14ac:dyDescent="0.3">
      <c r="A1569" s="24" t="s">
        <v>2159</v>
      </c>
      <c r="B1569" s="24">
        <v>65</v>
      </c>
      <c r="C1569" s="24" t="str">
        <f t="shared" si="24"/>
        <v>taina65</v>
      </c>
      <c r="D1569" s="24">
        <v>436</v>
      </c>
      <c r="E1569" s="24">
        <v>316</v>
      </c>
      <c r="F1569" s="24">
        <v>8284</v>
      </c>
      <c r="G1569" s="24">
        <v>0</v>
      </c>
      <c r="H1569" s="24">
        <v>0</v>
      </c>
      <c r="I1569" s="24">
        <v>200</v>
      </c>
      <c r="J1569" s="24">
        <v>15</v>
      </c>
      <c r="K1569" s="24">
        <v>0</v>
      </c>
    </row>
    <row r="1570" spans="1:11" x14ac:dyDescent="0.3">
      <c r="A1570" s="24" t="s">
        <v>2159</v>
      </c>
      <c r="B1570" s="24">
        <v>66</v>
      </c>
      <c r="C1570" s="24" t="str">
        <f t="shared" si="24"/>
        <v>taina66</v>
      </c>
      <c r="D1570" s="24">
        <v>441</v>
      </c>
      <c r="E1570" s="24">
        <v>320</v>
      </c>
      <c r="F1570" s="24">
        <v>8393</v>
      </c>
      <c r="G1570" s="24">
        <v>0</v>
      </c>
      <c r="H1570" s="24">
        <v>0</v>
      </c>
      <c r="I1570" s="24">
        <v>200</v>
      </c>
      <c r="J1570" s="24">
        <v>15</v>
      </c>
      <c r="K1570" s="24">
        <v>0</v>
      </c>
    </row>
    <row r="1571" spans="1:11" x14ac:dyDescent="0.3">
      <c r="A1571" s="24" t="s">
        <v>2159</v>
      </c>
      <c r="B1571" s="24">
        <v>67</v>
      </c>
      <c r="C1571" s="24" t="str">
        <f t="shared" si="24"/>
        <v>taina67</v>
      </c>
      <c r="D1571" s="24">
        <v>446</v>
      </c>
      <c r="E1571" s="24">
        <v>324</v>
      </c>
      <c r="F1571" s="24">
        <v>8510</v>
      </c>
      <c r="G1571" s="24">
        <v>0</v>
      </c>
      <c r="H1571" s="24">
        <v>0</v>
      </c>
      <c r="I1571" s="24">
        <v>200</v>
      </c>
      <c r="J1571" s="24">
        <v>15</v>
      </c>
      <c r="K1571" s="24">
        <v>0</v>
      </c>
    </row>
    <row r="1572" spans="1:11" x14ac:dyDescent="0.3">
      <c r="A1572" s="24" t="s">
        <v>2159</v>
      </c>
      <c r="B1572" s="24">
        <v>68</v>
      </c>
      <c r="C1572" s="24" t="str">
        <f t="shared" si="24"/>
        <v>taina68</v>
      </c>
      <c r="D1572" s="24">
        <v>451</v>
      </c>
      <c r="E1572" s="24">
        <v>327</v>
      </c>
      <c r="F1572" s="24">
        <v>8612</v>
      </c>
      <c r="G1572" s="24">
        <v>0</v>
      </c>
      <c r="H1572" s="24">
        <v>0</v>
      </c>
      <c r="I1572" s="24">
        <v>200</v>
      </c>
      <c r="J1572" s="24">
        <v>15</v>
      </c>
      <c r="K1572" s="24">
        <v>0</v>
      </c>
    </row>
    <row r="1573" spans="1:11" x14ac:dyDescent="0.3">
      <c r="A1573" s="24" t="s">
        <v>2159</v>
      </c>
      <c r="B1573" s="24">
        <v>69</v>
      </c>
      <c r="C1573" s="24" t="str">
        <f t="shared" si="24"/>
        <v>taina69</v>
      </c>
      <c r="D1573" s="24">
        <v>457</v>
      </c>
      <c r="E1573" s="24">
        <v>331</v>
      </c>
      <c r="F1573" s="24">
        <v>8726</v>
      </c>
      <c r="G1573" s="24">
        <v>0</v>
      </c>
      <c r="H1573" s="24">
        <v>0</v>
      </c>
      <c r="I1573" s="24">
        <v>200</v>
      </c>
      <c r="J1573" s="24">
        <v>15</v>
      </c>
      <c r="K1573" s="24">
        <v>0</v>
      </c>
    </row>
    <row r="1574" spans="1:11" x14ac:dyDescent="0.3">
      <c r="A1574" s="24" t="s">
        <v>2159</v>
      </c>
      <c r="B1574" s="24">
        <v>70</v>
      </c>
      <c r="C1574" s="24" t="str">
        <f t="shared" si="24"/>
        <v>taina70</v>
      </c>
      <c r="D1574" s="24">
        <v>462</v>
      </c>
      <c r="E1574" s="24">
        <v>335</v>
      </c>
      <c r="F1574" s="24">
        <v>8830</v>
      </c>
      <c r="G1574" s="24">
        <v>0</v>
      </c>
      <c r="H1574" s="24">
        <v>0</v>
      </c>
      <c r="I1574" s="24">
        <v>200</v>
      </c>
      <c r="J1574" s="24">
        <v>15</v>
      </c>
      <c r="K1574" s="24">
        <v>0</v>
      </c>
    </row>
    <row r="1575" spans="1:11" x14ac:dyDescent="0.3">
      <c r="A1575" s="24" t="s">
        <v>2159</v>
      </c>
      <c r="B1575" s="24">
        <v>71</v>
      </c>
      <c r="C1575" s="24" t="str">
        <f t="shared" si="24"/>
        <v>taina71</v>
      </c>
      <c r="D1575" s="24">
        <v>505</v>
      </c>
      <c r="E1575" s="24">
        <v>366</v>
      </c>
      <c r="F1575" s="24">
        <v>9635</v>
      </c>
      <c r="G1575" s="24">
        <v>0</v>
      </c>
      <c r="H1575" s="24">
        <v>0</v>
      </c>
      <c r="I1575" s="24">
        <v>200</v>
      </c>
      <c r="J1575" s="24">
        <v>15</v>
      </c>
      <c r="K1575" s="24">
        <v>0</v>
      </c>
    </row>
    <row r="1576" spans="1:11" x14ac:dyDescent="0.3">
      <c r="A1576" s="24" t="s">
        <v>2159</v>
      </c>
      <c r="B1576" s="24">
        <v>72</v>
      </c>
      <c r="C1576" s="24" t="str">
        <f t="shared" si="24"/>
        <v>taina72</v>
      </c>
      <c r="D1576" s="24">
        <v>511</v>
      </c>
      <c r="E1576" s="24">
        <v>370</v>
      </c>
      <c r="F1576" s="24">
        <v>9751</v>
      </c>
      <c r="G1576" s="24">
        <v>0</v>
      </c>
      <c r="H1576" s="24">
        <v>0</v>
      </c>
      <c r="I1576" s="24">
        <v>200</v>
      </c>
      <c r="J1576" s="24">
        <v>15</v>
      </c>
      <c r="K1576" s="24">
        <v>0</v>
      </c>
    </row>
    <row r="1577" spans="1:11" x14ac:dyDescent="0.3">
      <c r="A1577" s="24" t="s">
        <v>2159</v>
      </c>
      <c r="B1577" s="24">
        <v>73</v>
      </c>
      <c r="C1577" s="24" t="str">
        <f t="shared" si="24"/>
        <v>taina73</v>
      </c>
      <c r="D1577" s="24">
        <v>517</v>
      </c>
      <c r="E1577" s="24">
        <v>375</v>
      </c>
      <c r="F1577" s="24">
        <v>9887</v>
      </c>
      <c r="G1577" s="24">
        <v>0</v>
      </c>
      <c r="H1577" s="24">
        <v>0</v>
      </c>
      <c r="I1577" s="24">
        <v>200</v>
      </c>
      <c r="J1577" s="24">
        <v>15</v>
      </c>
      <c r="K1577" s="24">
        <v>0</v>
      </c>
    </row>
    <row r="1578" spans="1:11" x14ac:dyDescent="0.3">
      <c r="A1578" s="24" t="s">
        <v>2159</v>
      </c>
      <c r="B1578" s="24">
        <v>74</v>
      </c>
      <c r="C1578" s="24" t="str">
        <f t="shared" si="24"/>
        <v>taina74</v>
      </c>
      <c r="D1578" s="24">
        <v>523</v>
      </c>
      <c r="E1578" s="24">
        <v>379</v>
      </c>
      <c r="F1578" s="24">
        <v>10005</v>
      </c>
      <c r="G1578" s="24">
        <v>0</v>
      </c>
      <c r="H1578" s="24">
        <v>0</v>
      </c>
      <c r="I1578" s="24">
        <v>200</v>
      </c>
      <c r="J1578" s="24">
        <v>15</v>
      </c>
      <c r="K1578" s="24">
        <v>0</v>
      </c>
    </row>
    <row r="1579" spans="1:11" x14ac:dyDescent="0.3">
      <c r="A1579" s="24" t="s">
        <v>2159</v>
      </c>
      <c r="B1579" s="24">
        <v>75</v>
      </c>
      <c r="C1579" s="24" t="str">
        <f t="shared" si="24"/>
        <v>taina75</v>
      </c>
      <c r="D1579" s="24">
        <v>529</v>
      </c>
      <c r="E1579" s="24">
        <v>384</v>
      </c>
      <c r="F1579" s="24">
        <v>10138</v>
      </c>
      <c r="G1579" s="24">
        <v>0</v>
      </c>
      <c r="H1579" s="24">
        <v>0</v>
      </c>
      <c r="I1579" s="24">
        <v>200</v>
      </c>
      <c r="J1579" s="24">
        <v>15</v>
      </c>
      <c r="K1579" s="24">
        <v>0</v>
      </c>
    </row>
    <row r="1580" spans="1:11" x14ac:dyDescent="0.3">
      <c r="A1580" s="24" t="s">
        <v>2159</v>
      </c>
      <c r="B1580" s="24">
        <v>76</v>
      </c>
      <c r="C1580" s="24" t="str">
        <f t="shared" si="24"/>
        <v>taina76</v>
      </c>
      <c r="D1580" s="24">
        <v>535</v>
      </c>
      <c r="E1580" s="24">
        <v>388</v>
      </c>
      <c r="F1580" s="24">
        <v>10259</v>
      </c>
      <c r="G1580" s="24">
        <v>0</v>
      </c>
      <c r="H1580" s="24">
        <v>0</v>
      </c>
      <c r="I1580" s="24">
        <v>200</v>
      </c>
      <c r="J1580" s="24">
        <v>15</v>
      </c>
      <c r="K1580" s="24">
        <v>0</v>
      </c>
    </row>
    <row r="1581" spans="1:11" x14ac:dyDescent="0.3">
      <c r="A1581" s="24" t="s">
        <v>2159</v>
      </c>
      <c r="B1581" s="24">
        <v>77</v>
      </c>
      <c r="C1581" s="24" t="str">
        <f t="shared" si="24"/>
        <v>taina77</v>
      </c>
      <c r="D1581" s="24">
        <v>541</v>
      </c>
      <c r="E1581" s="24">
        <v>393</v>
      </c>
      <c r="F1581" s="24">
        <v>10401</v>
      </c>
      <c r="G1581" s="24">
        <v>0</v>
      </c>
      <c r="H1581" s="24">
        <v>0</v>
      </c>
      <c r="I1581" s="24">
        <v>200</v>
      </c>
      <c r="J1581" s="24">
        <v>15</v>
      </c>
      <c r="K1581" s="24">
        <v>0</v>
      </c>
    </row>
    <row r="1582" spans="1:11" x14ac:dyDescent="0.3">
      <c r="A1582" s="24" t="s">
        <v>2159</v>
      </c>
      <c r="B1582" s="24">
        <v>78</v>
      </c>
      <c r="C1582" s="24" t="str">
        <f t="shared" si="24"/>
        <v>taina78</v>
      </c>
      <c r="D1582" s="24">
        <v>548</v>
      </c>
      <c r="E1582" s="24">
        <v>397</v>
      </c>
      <c r="F1582" s="24">
        <v>10526</v>
      </c>
      <c r="G1582" s="24">
        <v>0</v>
      </c>
      <c r="H1582" s="24">
        <v>0</v>
      </c>
      <c r="I1582" s="24">
        <v>200</v>
      </c>
      <c r="J1582" s="24">
        <v>15</v>
      </c>
      <c r="K1582" s="24">
        <v>0</v>
      </c>
    </row>
    <row r="1583" spans="1:11" x14ac:dyDescent="0.3">
      <c r="A1583" s="24" t="s">
        <v>2159</v>
      </c>
      <c r="B1583" s="24">
        <v>79</v>
      </c>
      <c r="C1583" s="24" t="str">
        <f t="shared" si="24"/>
        <v>taina79</v>
      </c>
      <c r="D1583" s="24">
        <v>554</v>
      </c>
      <c r="E1583" s="24">
        <v>402</v>
      </c>
      <c r="F1583" s="24">
        <v>10665</v>
      </c>
      <c r="G1583" s="24">
        <v>0</v>
      </c>
      <c r="H1583" s="24">
        <v>0</v>
      </c>
      <c r="I1583" s="24">
        <v>200</v>
      </c>
      <c r="J1583" s="24">
        <v>15</v>
      </c>
      <c r="K1583" s="24">
        <v>0</v>
      </c>
    </row>
    <row r="1584" spans="1:11" x14ac:dyDescent="0.3">
      <c r="A1584" s="24" t="s">
        <v>2159</v>
      </c>
      <c r="B1584" s="24">
        <v>80</v>
      </c>
      <c r="C1584" s="24" t="str">
        <f t="shared" si="24"/>
        <v>taina80</v>
      </c>
      <c r="D1584" s="24">
        <v>560</v>
      </c>
      <c r="E1584" s="24">
        <v>407</v>
      </c>
      <c r="F1584" s="24">
        <v>10792</v>
      </c>
      <c r="G1584" s="24">
        <v>0</v>
      </c>
      <c r="H1584" s="24">
        <v>0</v>
      </c>
      <c r="I1584" s="24">
        <v>200</v>
      </c>
      <c r="J1584" s="24">
        <v>15</v>
      </c>
      <c r="K1584" s="24">
        <v>0</v>
      </c>
    </row>
    <row r="1585" spans="1:11" x14ac:dyDescent="0.3">
      <c r="A1585" s="24" t="s">
        <v>2159</v>
      </c>
      <c r="B1585" s="24">
        <v>81</v>
      </c>
      <c r="C1585" s="24" t="str">
        <f t="shared" si="24"/>
        <v>taina81</v>
      </c>
      <c r="D1585" s="24">
        <v>612</v>
      </c>
      <c r="E1585" s="24">
        <v>444</v>
      </c>
      <c r="F1585" s="24">
        <v>11927</v>
      </c>
      <c r="G1585" s="24">
        <v>0</v>
      </c>
      <c r="H1585" s="24">
        <v>0</v>
      </c>
      <c r="I1585" s="24">
        <v>200</v>
      </c>
      <c r="J1585" s="24">
        <v>15</v>
      </c>
      <c r="K1585" s="24">
        <v>0</v>
      </c>
    </row>
    <row r="1586" spans="1:11" x14ac:dyDescent="0.3">
      <c r="A1586" s="24" t="s">
        <v>2159</v>
      </c>
      <c r="B1586" s="24">
        <v>82</v>
      </c>
      <c r="C1586" s="24" t="str">
        <f t="shared" si="24"/>
        <v>taina82</v>
      </c>
      <c r="D1586" s="24">
        <v>619</v>
      </c>
      <c r="E1586" s="24">
        <v>449</v>
      </c>
      <c r="F1586" s="24">
        <v>12069</v>
      </c>
      <c r="G1586" s="24">
        <v>0</v>
      </c>
      <c r="H1586" s="24">
        <v>0</v>
      </c>
      <c r="I1586" s="24">
        <v>200</v>
      </c>
      <c r="J1586" s="24">
        <v>15</v>
      </c>
      <c r="K1586" s="24">
        <v>0</v>
      </c>
    </row>
    <row r="1587" spans="1:11" x14ac:dyDescent="0.3">
      <c r="A1587" s="24" t="s">
        <v>2159</v>
      </c>
      <c r="B1587" s="24">
        <v>83</v>
      </c>
      <c r="C1587" s="24" t="str">
        <f t="shared" si="24"/>
        <v>taina83</v>
      </c>
      <c r="D1587" s="24">
        <v>626</v>
      </c>
      <c r="E1587" s="24">
        <v>454</v>
      </c>
      <c r="F1587" s="24">
        <v>12237</v>
      </c>
      <c r="G1587" s="24">
        <v>0</v>
      </c>
      <c r="H1587" s="24">
        <v>0</v>
      </c>
      <c r="I1587" s="24">
        <v>200</v>
      </c>
      <c r="J1587" s="24">
        <v>15</v>
      </c>
      <c r="K1587" s="24">
        <v>0</v>
      </c>
    </row>
    <row r="1588" spans="1:11" x14ac:dyDescent="0.3">
      <c r="A1588" s="24" t="s">
        <v>2159</v>
      </c>
      <c r="B1588" s="24">
        <v>84</v>
      </c>
      <c r="C1588" s="24" t="str">
        <f t="shared" si="24"/>
        <v>taina84</v>
      </c>
      <c r="D1588" s="24">
        <v>633</v>
      </c>
      <c r="E1588" s="24">
        <v>460</v>
      </c>
      <c r="F1588" s="24">
        <v>12383</v>
      </c>
      <c r="G1588" s="24">
        <v>0</v>
      </c>
      <c r="H1588" s="24">
        <v>0</v>
      </c>
      <c r="I1588" s="24">
        <v>200</v>
      </c>
      <c r="J1588" s="24">
        <v>15</v>
      </c>
      <c r="K1588" s="24">
        <v>0</v>
      </c>
    </row>
    <row r="1589" spans="1:11" x14ac:dyDescent="0.3">
      <c r="A1589" s="24" t="s">
        <v>2159</v>
      </c>
      <c r="B1589" s="24">
        <v>85</v>
      </c>
      <c r="C1589" s="24" t="str">
        <f t="shared" si="24"/>
        <v>taina85</v>
      </c>
      <c r="D1589" s="24">
        <v>641</v>
      </c>
      <c r="E1589" s="24">
        <v>465</v>
      </c>
      <c r="F1589" s="24">
        <v>12558</v>
      </c>
      <c r="G1589" s="24">
        <v>0</v>
      </c>
      <c r="H1589" s="24">
        <v>0</v>
      </c>
      <c r="I1589" s="24">
        <v>200</v>
      </c>
      <c r="J1589" s="24">
        <v>15</v>
      </c>
      <c r="K1589" s="24">
        <v>0</v>
      </c>
    </row>
    <row r="1590" spans="1:11" x14ac:dyDescent="0.3">
      <c r="A1590" s="24" t="s">
        <v>2159</v>
      </c>
      <c r="B1590" s="24">
        <v>86</v>
      </c>
      <c r="C1590" s="24" t="str">
        <f t="shared" si="24"/>
        <v>taina86</v>
      </c>
      <c r="D1590" s="24">
        <v>648</v>
      </c>
      <c r="E1590" s="24">
        <v>470</v>
      </c>
      <c r="F1590" s="24">
        <v>12708</v>
      </c>
      <c r="G1590" s="24">
        <v>0</v>
      </c>
      <c r="H1590" s="24">
        <v>0</v>
      </c>
      <c r="I1590" s="24">
        <v>200</v>
      </c>
      <c r="J1590" s="24">
        <v>15</v>
      </c>
      <c r="K1590" s="24">
        <v>0</v>
      </c>
    </row>
    <row r="1591" spans="1:11" x14ac:dyDescent="0.3">
      <c r="A1591" s="24" t="s">
        <v>2159</v>
      </c>
      <c r="B1591" s="24">
        <v>87</v>
      </c>
      <c r="C1591" s="24" t="str">
        <f t="shared" si="24"/>
        <v>taina87</v>
      </c>
      <c r="D1591" s="24">
        <v>656</v>
      </c>
      <c r="E1591" s="24">
        <v>476</v>
      </c>
      <c r="F1591" s="24">
        <v>12860</v>
      </c>
      <c r="G1591" s="24">
        <v>0</v>
      </c>
      <c r="H1591" s="24">
        <v>0</v>
      </c>
      <c r="I1591" s="24">
        <v>200</v>
      </c>
      <c r="J1591" s="24">
        <v>15</v>
      </c>
      <c r="K1591" s="24">
        <v>0</v>
      </c>
    </row>
    <row r="1592" spans="1:11" x14ac:dyDescent="0.3">
      <c r="A1592" s="24" t="s">
        <v>2159</v>
      </c>
      <c r="B1592" s="24">
        <v>88</v>
      </c>
      <c r="C1592" s="24" t="str">
        <f t="shared" si="24"/>
        <v>taina88</v>
      </c>
      <c r="D1592" s="24">
        <v>663</v>
      </c>
      <c r="E1592" s="24">
        <v>481</v>
      </c>
      <c r="F1592" s="24">
        <v>13013</v>
      </c>
      <c r="G1592" s="24">
        <v>0</v>
      </c>
      <c r="H1592" s="24">
        <v>0</v>
      </c>
      <c r="I1592" s="24">
        <v>200</v>
      </c>
      <c r="J1592" s="24">
        <v>15</v>
      </c>
      <c r="K1592" s="24">
        <v>0</v>
      </c>
    </row>
    <row r="1593" spans="1:11" x14ac:dyDescent="0.3">
      <c r="A1593" s="24" t="s">
        <v>2159</v>
      </c>
      <c r="B1593" s="24">
        <v>89</v>
      </c>
      <c r="C1593" s="24" t="str">
        <f t="shared" si="24"/>
        <v>taina89</v>
      </c>
      <c r="D1593" s="24">
        <v>671</v>
      </c>
      <c r="E1593" s="24">
        <v>487</v>
      </c>
      <c r="F1593" s="24">
        <v>13212</v>
      </c>
      <c r="G1593" s="24">
        <v>0</v>
      </c>
      <c r="H1593" s="24">
        <v>0</v>
      </c>
      <c r="I1593" s="24">
        <v>200</v>
      </c>
      <c r="J1593" s="24">
        <v>15</v>
      </c>
      <c r="K1593" s="24">
        <v>0</v>
      </c>
    </row>
    <row r="1594" spans="1:11" x14ac:dyDescent="0.3">
      <c r="A1594" s="24" t="s">
        <v>2159</v>
      </c>
      <c r="B1594" s="24">
        <v>90</v>
      </c>
      <c r="C1594" s="24" t="str">
        <f t="shared" si="24"/>
        <v>taina90</v>
      </c>
      <c r="D1594" s="24">
        <v>679</v>
      </c>
      <c r="E1594" s="24">
        <v>492</v>
      </c>
      <c r="F1594" s="24">
        <v>13369</v>
      </c>
      <c r="G1594" s="24">
        <v>0</v>
      </c>
      <c r="H1594" s="24">
        <v>0</v>
      </c>
      <c r="I1594" s="24">
        <v>200</v>
      </c>
      <c r="J1594" s="24">
        <v>15</v>
      </c>
      <c r="K1594" s="24">
        <v>0</v>
      </c>
    </row>
    <row r="1595" spans="1:11" x14ac:dyDescent="0.3">
      <c r="A1595" s="24" t="s">
        <v>2159</v>
      </c>
      <c r="B1595" s="24">
        <v>91</v>
      </c>
      <c r="C1595" s="24" t="str">
        <f t="shared" si="24"/>
        <v>taina91</v>
      </c>
      <c r="D1595" s="24">
        <v>741</v>
      </c>
      <c r="E1595" s="24">
        <v>538</v>
      </c>
      <c r="F1595" s="24">
        <v>14573</v>
      </c>
      <c r="G1595" s="24">
        <v>0</v>
      </c>
      <c r="H1595" s="24">
        <v>0</v>
      </c>
      <c r="I1595" s="24">
        <v>200</v>
      </c>
      <c r="J1595" s="24">
        <v>15</v>
      </c>
      <c r="K1595" s="24">
        <v>0</v>
      </c>
    </row>
    <row r="1596" spans="1:11" x14ac:dyDescent="0.3">
      <c r="A1596" s="24" t="s">
        <v>2159</v>
      </c>
      <c r="B1596" s="24">
        <v>92</v>
      </c>
      <c r="C1596" s="24" t="str">
        <f t="shared" si="24"/>
        <v>taina92</v>
      </c>
      <c r="D1596" s="24">
        <v>749</v>
      </c>
      <c r="E1596" s="24">
        <v>544</v>
      </c>
      <c r="F1596" s="24">
        <v>14747</v>
      </c>
      <c r="G1596" s="24">
        <v>0</v>
      </c>
      <c r="H1596" s="24">
        <v>0</v>
      </c>
      <c r="I1596" s="24">
        <v>200</v>
      </c>
      <c r="J1596" s="24">
        <v>15</v>
      </c>
      <c r="K1596" s="24">
        <v>0</v>
      </c>
    </row>
    <row r="1597" spans="1:11" x14ac:dyDescent="0.3">
      <c r="A1597" s="24" t="s">
        <v>2159</v>
      </c>
      <c r="B1597" s="24">
        <v>93</v>
      </c>
      <c r="C1597" s="24" t="str">
        <f t="shared" si="24"/>
        <v>taina93</v>
      </c>
      <c r="D1597" s="24">
        <v>758</v>
      </c>
      <c r="E1597" s="24">
        <v>550</v>
      </c>
      <c r="F1597" s="24">
        <v>14972</v>
      </c>
      <c r="G1597" s="24">
        <v>0</v>
      </c>
      <c r="H1597" s="24">
        <v>0</v>
      </c>
      <c r="I1597" s="24">
        <v>200</v>
      </c>
      <c r="J1597" s="24">
        <v>15</v>
      </c>
      <c r="K1597" s="24">
        <v>0</v>
      </c>
    </row>
    <row r="1598" spans="1:11" x14ac:dyDescent="0.3">
      <c r="A1598" s="24" t="s">
        <v>2159</v>
      </c>
      <c r="B1598" s="24">
        <v>94</v>
      </c>
      <c r="C1598" s="24" t="str">
        <f t="shared" si="24"/>
        <v>taina94</v>
      </c>
      <c r="D1598" s="24">
        <v>767</v>
      </c>
      <c r="E1598" s="24">
        <v>556</v>
      </c>
      <c r="F1598" s="24">
        <v>15150</v>
      </c>
      <c r="G1598" s="24">
        <v>0</v>
      </c>
      <c r="H1598" s="24">
        <v>0</v>
      </c>
      <c r="I1598" s="24">
        <v>200</v>
      </c>
      <c r="J1598" s="24">
        <v>15</v>
      </c>
      <c r="K1598" s="24">
        <v>0</v>
      </c>
    </row>
    <row r="1599" spans="1:11" x14ac:dyDescent="0.3">
      <c r="A1599" s="24" t="s">
        <v>2159</v>
      </c>
      <c r="B1599" s="24">
        <v>95</v>
      </c>
      <c r="C1599" s="24" t="str">
        <f t="shared" si="24"/>
        <v>taina95</v>
      </c>
      <c r="D1599" s="24">
        <v>775</v>
      </c>
      <c r="E1599" s="24">
        <v>563</v>
      </c>
      <c r="F1599" s="24">
        <v>15331</v>
      </c>
      <c r="G1599" s="24">
        <v>0</v>
      </c>
      <c r="H1599" s="24">
        <v>0</v>
      </c>
      <c r="I1599" s="24">
        <v>200</v>
      </c>
      <c r="J1599" s="24">
        <v>15</v>
      </c>
      <c r="K1599" s="24">
        <v>0</v>
      </c>
    </row>
    <row r="1600" spans="1:11" x14ac:dyDescent="0.3">
      <c r="A1600" s="24" t="s">
        <v>2159</v>
      </c>
      <c r="B1600" s="24">
        <v>96</v>
      </c>
      <c r="C1600" s="24" t="str">
        <f t="shared" si="24"/>
        <v>taina96</v>
      </c>
      <c r="D1600" s="24">
        <v>784</v>
      </c>
      <c r="E1600" s="24">
        <v>569</v>
      </c>
      <c r="F1600" s="24">
        <v>15514</v>
      </c>
      <c r="G1600" s="24">
        <v>0</v>
      </c>
      <c r="H1600" s="24">
        <v>0</v>
      </c>
      <c r="I1600" s="24">
        <v>200</v>
      </c>
      <c r="J1600" s="24">
        <v>15</v>
      </c>
      <c r="K1600" s="24">
        <v>0</v>
      </c>
    </row>
    <row r="1601" spans="1:11" x14ac:dyDescent="0.3">
      <c r="A1601" s="24" t="s">
        <v>2159</v>
      </c>
      <c r="B1601" s="24">
        <v>97</v>
      </c>
      <c r="C1601" s="24" t="str">
        <f t="shared" si="24"/>
        <v>taina97</v>
      </c>
      <c r="D1601" s="24">
        <v>793</v>
      </c>
      <c r="E1601" s="24">
        <v>576</v>
      </c>
      <c r="F1601" s="24">
        <v>15750</v>
      </c>
      <c r="G1601" s="24">
        <v>0</v>
      </c>
      <c r="H1601" s="24">
        <v>0</v>
      </c>
      <c r="I1601" s="24">
        <v>200</v>
      </c>
      <c r="J1601" s="24">
        <v>15</v>
      </c>
      <c r="K1601" s="24">
        <v>0</v>
      </c>
    </row>
    <row r="1602" spans="1:11" x14ac:dyDescent="0.3">
      <c r="A1602" s="24" t="s">
        <v>2159</v>
      </c>
      <c r="B1602" s="24">
        <v>98</v>
      </c>
      <c r="C1602" s="24" t="str">
        <f t="shared" si="24"/>
        <v>taina98</v>
      </c>
      <c r="D1602" s="24">
        <v>802</v>
      </c>
      <c r="E1602" s="24">
        <v>582</v>
      </c>
      <c r="F1602" s="24">
        <v>15937</v>
      </c>
      <c r="G1602" s="24">
        <v>0</v>
      </c>
      <c r="H1602" s="24">
        <v>0</v>
      </c>
      <c r="I1602" s="24">
        <v>200</v>
      </c>
      <c r="J1602" s="24">
        <v>15</v>
      </c>
      <c r="K1602" s="24">
        <v>0</v>
      </c>
    </row>
    <row r="1603" spans="1:11" x14ac:dyDescent="0.3">
      <c r="A1603" s="24" t="s">
        <v>2159</v>
      </c>
      <c r="B1603" s="24">
        <v>99</v>
      </c>
      <c r="C1603" s="24" t="str">
        <f t="shared" si="24"/>
        <v>taina99</v>
      </c>
      <c r="D1603" s="24">
        <v>812</v>
      </c>
      <c r="E1603" s="24">
        <v>589</v>
      </c>
      <c r="F1603" s="24">
        <v>16127</v>
      </c>
      <c r="G1603" s="24">
        <v>0</v>
      </c>
      <c r="H1603" s="24">
        <v>0</v>
      </c>
      <c r="I1603" s="24">
        <v>200</v>
      </c>
      <c r="J1603" s="24">
        <v>15</v>
      </c>
      <c r="K1603" s="24">
        <v>0</v>
      </c>
    </row>
    <row r="1604" spans="1:11" x14ac:dyDescent="0.3">
      <c r="A1604" s="24" t="s">
        <v>2159</v>
      </c>
      <c r="B1604" s="24">
        <v>100</v>
      </c>
      <c r="C1604" s="24" t="str">
        <f t="shared" si="24"/>
        <v>taina100</v>
      </c>
      <c r="D1604" s="24">
        <v>821</v>
      </c>
      <c r="E1604" s="24">
        <v>596</v>
      </c>
      <c r="F1604" s="24">
        <v>16319</v>
      </c>
      <c r="G1604" s="24">
        <v>0</v>
      </c>
      <c r="H1604" s="24">
        <v>0</v>
      </c>
      <c r="I1604" s="24">
        <v>200</v>
      </c>
      <c r="J1604" s="24">
        <v>15</v>
      </c>
      <c r="K1604" s="24">
        <v>0</v>
      </c>
    </row>
    <row r="1605" spans="1:11" x14ac:dyDescent="0.3">
      <c r="A1605" s="24" t="s">
        <v>2159</v>
      </c>
      <c r="B1605" s="24">
        <v>101</v>
      </c>
      <c r="C1605" s="24" t="str">
        <f t="shared" si="24"/>
        <v>taina101</v>
      </c>
      <c r="D1605" s="24">
        <v>896</v>
      </c>
      <c r="E1605" s="24">
        <v>650</v>
      </c>
      <c r="F1605" s="24">
        <v>18071</v>
      </c>
      <c r="G1605" s="24">
        <v>0</v>
      </c>
      <c r="H1605" s="24">
        <v>0</v>
      </c>
      <c r="I1605" s="24">
        <v>200</v>
      </c>
      <c r="J1605" s="24">
        <v>15</v>
      </c>
      <c r="K1605" s="24">
        <v>0</v>
      </c>
    </row>
    <row r="1606" spans="1:11" x14ac:dyDescent="0.3">
      <c r="A1606" s="24" t="s">
        <v>2159</v>
      </c>
      <c r="B1606" s="24">
        <v>102</v>
      </c>
      <c r="C1606" s="24" t="str">
        <f t="shared" ref="C1606:C1669" si="25">A1606&amp;B1606</f>
        <v>taina102</v>
      </c>
      <c r="D1606" s="24">
        <v>906</v>
      </c>
      <c r="E1606" s="24">
        <v>658</v>
      </c>
      <c r="F1606" s="24">
        <v>18286</v>
      </c>
      <c r="G1606" s="24">
        <v>0</v>
      </c>
      <c r="H1606" s="24">
        <v>0</v>
      </c>
      <c r="I1606" s="24">
        <v>200</v>
      </c>
      <c r="J1606" s="24">
        <v>15</v>
      </c>
      <c r="K1606" s="24">
        <v>0</v>
      </c>
    </row>
    <row r="1607" spans="1:11" x14ac:dyDescent="0.3">
      <c r="A1607" s="24" t="s">
        <v>2159</v>
      </c>
      <c r="B1607" s="24">
        <v>103</v>
      </c>
      <c r="C1607" s="24" t="str">
        <f t="shared" si="25"/>
        <v>taina103</v>
      </c>
      <c r="D1607" s="24">
        <v>916</v>
      </c>
      <c r="E1607" s="24">
        <v>665</v>
      </c>
      <c r="F1607" s="24">
        <v>18504</v>
      </c>
      <c r="G1607" s="24">
        <v>0</v>
      </c>
      <c r="H1607" s="24">
        <v>0</v>
      </c>
      <c r="I1607" s="24">
        <v>200</v>
      </c>
      <c r="J1607" s="24">
        <v>15</v>
      </c>
      <c r="K1607" s="24">
        <v>0</v>
      </c>
    </row>
    <row r="1608" spans="1:11" x14ac:dyDescent="0.3">
      <c r="A1608" s="24" t="s">
        <v>2159</v>
      </c>
      <c r="B1608" s="24">
        <v>104</v>
      </c>
      <c r="C1608" s="24" t="str">
        <f t="shared" si="25"/>
        <v>taina104</v>
      </c>
      <c r="D1608" s="24">
        <v>927</v>
      </c>
      <c r="E1608" s="24">
        <v>673</v>
      </c>
      <c r="F1608" s="24">
        <v>18724</v>
      </c>
      <c r="G1608" s="24">
        <v>0</v>
      </c>
      <c r="H1608" s="24">
        <v>0</v>
      </c>
      <c r="I1608" s="24">
        <v>200</v>
      </c>
      <c r="J1608" s="24">
        <v>15</v>
      </c>
      <c r="K1608" s="24">
        <v>0</v>
      </c>
    </row>
    <row r="1609" spans="1:11" x14ac:dyDescent="0.3">
      <c r="A1609" s="24" t="s">
        <v>2159</v>
      </c>
      <c r="B1609" s="24">
        <v>105</v>
      </c>
      <c r="C1609" s="24" t="str">
        <f t="shared" si="25"/>
        <v>taina105</v>
      </c>
      <c r="D1609" s="24">
        <v>937</v>
      </c>
      <c r="E1609" s="24">
        <v>680</v>
      </c>
      <c r="F1609" s="24">
        <v>19009</v>
      </c>
      <c r="G1609" s="24">
        <v>0</v>
      </c>
      <c r="H1609" s="24">
        <v>0</v>
      </c>
      <c r="I1609" s="24">
        <v>200</v>
      </c>
      <c r="J1609" s="24">
        <v>15</v>
      </c>
      <c r="K1609" s="24">
        <v>0</v>
      </c>
    </row>
    <row r="1610" spans="1:11" x14ac:dyDescent="0.3">
      <c r="A1610" s="24" t="s">
        <v>2159</v>
      </c>
      <c r="B1610" s="24">
        <v>106</v>
      </c>
      <c r="C1610" s="24" t="str">
        <f t="shared" si="25"/>
        <v>taina106</v>
      </c>
      <c r="D1610" s="24">
        <v>948</v>
      </c>
      <c r="E1610" s="24">
        <v>688</v>
      </c>
      <c r="F1610" s="24">
        <v>19235</v>
      </c>
      <c r="G1610" s="24">
        <v>0</v>
      </c>
      <c r="H1610" s="24">
        <v>0</v>
      </c>
      <c r="I1610" s="24">
        <v>200</v>
      </c>
      <c r="J1610" s="24">
        <v>15</v>
      </c>
      <c r="K1610" s="24">
        <v>0</v>
      </c>
    </row>
    <row r="1611" spans="1:11" x14ac:dyDescent="0.3">
      <c r="A1611" s="24" t="s">
        <v>2159</v>
      </c>
      <c r="B1611" s="24">
        <v>107</v>
      </c>
      <c r="C1611" s="24" t="str">
        <f t="shared" si="25"/>
        <v>taina107</v>
      </c>
      <c r="D1611" s="24">
        <v>959</v>
      </c>
      <c r="E1611" s="24">
        <v>696</v>
      </c>
      <c r="F1611" s="24">
        <v>19464</v>
      </c>
      <c r="G1611" s="24">
        <v>0</v>
      </c>
      <c r="H1611" s="24">
        <v>0</v>
      </c>
      <c r="I1611" s="24">
        <v>200</v>
      </c>
      <c r="J1611" s="24">
        <v>15</v>
      </c>
      <c r="K1611" s="24">
        <v>0</v>
      </c>
    </row>
    <row r="1612" spans="1:11" x14ac:dyDescent="0.3">
      <c r="A1612" s="24" t="s">
        <v>2159</v>
      </c>
      <c r="B1612" s="24">
        <v>108</v>
      </c>
      <c r="C1612" s="24" t="str">
        <f t="shared" si="25"/>
        <v>taina108</v>
      </c>
      <c r="D1612" s="24">
        <v>970</v>
      </c>
      <c r="E1612" s="24">
        <v>704</v>
      </c>
      <c r="F1612" s="24">
        <v>19695</v>
      </c>
      <c r="G1612" s="24">
        <v>0</v>
      </c>
      <c r="H1612" s="24">
        <v>0</v>
      </c>
      <c r="I1612" s="24">
        <v>200</v>
      </c>
      <c r="J1612" s="24">
        <v>15</v>
      </c>
      <c r="K1612" s="24">
        <v>0</v>
      </c>
    </row>
    <row r="1613" spans="1:11" x14ac:dyDescent="0.3">
      <c r="A1613" s="24" t="s">
        <v>2159</v>
      </c>
      <c r="B1613" s="24">
        <v>109</v>
      </c>
      <c r="C1613" s="24" t="str">
        <f t="shared" si="25"/>
        <v>taina109</v>
      </c>
      <c r="D1613" s="24">
        <v>981</v>
      </c>
      <c r="E1613" s="24">
        <v>712</v>
      </c>
      <c r="F1613" s="24">
        <v>19995</v>
      </c>
      <c r="G1613" s="24">
        <v>0</v>
      </c>
      <c r="H1613" s="24">
        <v>0</v>
      </c>
      <c r="I1613" s="24">
        <v>200</v>
      </c>
      <c r="J1613" s="24">
        <v>15</v>
      </c>
      <c r="K1613" s="24">
        <v>0</v>
      </c>
    </row>
    <row r="1614" spans="1:11" x14ac:dyDescent="0.3">
      <c r="A1614" s="24" t="s">
        <v>2159</v>
      </c>
      <c r="B1614" s="24">
        <v>110</v>
      </c>
      <c r="C1614" s="24" t="str">
        <f t="shared" si="25"/>
        <v>taina110</v>
      </c>
      <c r="D1614" s="24">
        <v>992</v>
      </c>
      <c r="E1614" s="24">
        <v>720</v>
      </c>
      <c r="F1614" s="24">
        <v>20232</v>
      </c>
      <c r="G1614" s="24">
        <v>0</v>
      </c>
      <c r="H1614" s="24">
        <v>0</v>
      </c>
      <c r="I1614" s="24">
        <v>200</v>
      </c>
      <c r="J1614" s="24">
        <v>15</v>
      </c>
      <c r="K1614" s="24">
        <v>0</v>
      </c>
    </row>
    <row r="1615" spans="1:11" x14ac:dyDescent="0.3">
      <c r="A1615" s="24" t="s">
        <v>2159</v>
      </c>
      <c r="B1615" s="24">
        <v>111</v>
      </c>
      <c r="C1615" s="24" t="str">
        <f t="shared" si="25"/>
        <v>taina111</v>
      </c>
      <c r="D1615" s="24">
        <v>1003</v>
      </c>
      <c r="E1615" s="24">
        <v>728</v>
      </c>
      <c r="F1615" s="24">
        <v>20472</v>
      </c>
      <c r="G1615" s="24">
        <v>0</v>
      </c>
      <c r="H1615" s="24">
        <v>0</v>
      </c>
      <c r="I1615" s="24">
        <v>200</v>
      </c>
      <c r="J1615" s="24">
        <v>15</v>
      </c>
      <c r="K1615" s="24">
        <v>0</v>
      </c>
    </row>
    <row r="1616" spans="1:11" x14ac:dyDescent="0.3">
      <c r="A1616" s="24" t="s">
        <v>2159</v>
      </c>
      <c r="B1616" s="24">
        <v>112</v>
      </c>
      <c r="C1616" s="24" t="str">
        <f t="shared" si="25"/>
        <v>taina112</v>
      </c>
      <c r="D1616" s="24">
        <v>1014</v>
      </c>
      <c r="E1616" s="24">
        <v>736</v>
      </c>
      <c r="F1616" s="24">
        <v>20715</v>
      </c>
      <c r="G1616" s="24">
        <v>0</v>
      </c>
      <c r="H1616" s="24">
        <v>0</v>
      </c>
      <c r="I1616" s="24">
        <v>200</v>
      </c>
      <c r="J1616" s="24">
        <v>15</v>
      </c>
      <c r="K1616" s="24">
        <v>0</v>
      </c>
    </row>
    <row r="1617" spans="1:11" x14ac:dyDescent="0.3">
      <c r="A1617" s="24" t="s">
        <v>2159</v>
      </c>
      <c r="B1617" s="24">
        <v>113</v>
      </c>
      <c r="C1617" s="24" t="str">
        <f t="shared" si="25"/>
        <v>taina113</v>
      </c>
      <c r="D1617" s="24">
        <v>1026</v>
      </c>
      <c r="E1617" s="24">
        <v>744</v>
      </c>
      <c r="F1617" s="24">
        <v>21007</v>
      </c>
      <c r="G1617" s="24">
        <v>0</v>
      </c>
      <c r="H1617" s="24">
        <v>0</v>
      </c>
      <c r="I1617" s="24">
        <v>200</v>
      </c>
      <c r="J1617" s="24">
        <v>15</v>
      </c>
      <c r="K1617" s="24">
        <v>0</v>
      </c>
    </row>
    <row r="1618" spans="1:11" x14ac:dyDescent="0.3">
      <c r="A1618" s="24" t="s">
        <v>2159</v>
      </c>
      <c r="B1618" s="24">
        <v>114</v>
      </c>
      <c r="C1618" s="24" t="str">
        <f t="shared" si="25"/>
        <v>taina114</v>
      </c>
      <c r="D1618" s="24">
        <v>1037</v>
      </c>
      <c r="E1618" s="24">
        <v>753</v>
      </c>
      <c r="F1618" s="24">
        <v>21256</v>
      </c>
      <c r="G1618" s="24">
        <v>0</v>
      </c>
      <c r="H1618" s="24">
        <v>0</v>
      </c>
      <c r="I1618" s="24">
        <v>200</v>
      </c>
      <c r="J1618" s="24">
        <v>15</v>
      </c>
      <c r="K1618" s="24">
        <v>0</v>
      </c>
    </row>
    <row r="1619" spans="1:11" x14ac:dyDescent="0.3">
      <c r="A1619" s="24" t="s">
        <v>2159</v>
      </c>
      <c r="B1619" s="24">
        <v>115</v>
      </c>
      <c r="C1619" s="24" t="str">
        <f t="shared" si="25"/>
        <v>taina115</v>
      </c>
      <c r="D1619" s="24">
        <v>1049</v>
      </c>
      <c r="E1619" s="24">
        <v>761</v>
      </c>
      <c r="F1619" s="24">
        <v>21507</v>
      </c>
      <c r="G1619" s="24">
        <v>0</v>
      </c>
      <c r="H1619" s="24">
        <v>0</v>
      </c>
      <c r="I1619" s="24">
        <v>200</v>
      </c>
      <c r="J1619" s="24">
        <v>15</v>
      </c>
      <c r="K1619" s="24">
        <v>0</v>
      </c>
    </row>
    <row r="1620" spans="1:11" x14ac:dyDescent="0.3">
      <c r="A1620" s="24" t="s">
        <v>2159</v>
      </c>
      <c r="B1620" s="24">
        <v>116</v>
      </c>
      <c r="C1620" s="24" t="str">
        <f t="shared" si="25"/>
        <v>taina116</v>
      </c>
      <c r="D1620" s="24">
        <v>1061</v>
      </c>
      <c r="E1620" s="24">
        <v>770</v>
      </c>
      <c r="F1620" s="24">
        <v>21762</v>
      </c>
      <c r="G1620" s="24">
        <v>0</v>
      </c>
      <c r="H1620" s="24">
        <v>0</v>
      </c>
      <c r="I1620" s="24">
        <v>200</v>
      </c>
      <c r="J1620" s="24">
        <v>15</v>
      </c>
      <c r="K1620" s="24">
        <v>0</v>
      </c>
    </row>
    <row r="1621" spans="1:11" x14ac:dyDescent="0.3">
      <c r="A1621" s="24" t="s">
        <v>2159</v>
      </c>
      <c r="B1621" s="24">
        <v>117</v>
      </c>
      <c r="C1621" s="24" t="str">
        <f t="shared" si="25"/>
        <v>taina117</v>
      </c>
      <c r="D1621" s="24">
        <v>1073</v>
      </c>
      <c r="E1621" s="24">
        <v>779</v>
      </c>
      <c r="F1621" s="24">
        <v>22093</v>
      </c>
      <c r="G1621" s="24">
        <v>0</v>
      </c>
      <c r="H1621" s="24">
        <v>0</v>
      </c>
      <c r="I1621" s="24">
        <v>200</v>
      </c>
      <c r="J1621" s="24">
        <v>15</v>
      </c>
      <c r="K1621" s="24">
        <v>0</v>
      </c>
    </row>
    <row r="1622" spans="1:11" x14ac:dyDescent="0.3">
      <c r="A1622" s="24" t="s">
        <v>2159</v>
      </c>
      <c r="B1622" s="24">
        <v>118</v>
      </c>
      <c r="C1622" s="24" t="str">
        <f t="shared" si="25"/>
        <v>taina118</v>
      </c>
      <c r="D1622" s="24">
        <v>1085</v>
      </c>
      <c r="E1622" s="24">
        <v>787</v>
      </c>
      <c r="F1622" s="24">
        <v>22354</v>
      </c>
      <c r="G1622" s="24">
        <v>0</v>
      </c>
      <c r="H1622" s="24">
        <v>0</v>
      </c>
      <c r="I1622" s="24">
        <v>200</v>
      </c>
      <c r="J1622" s="24">
        <v>15</v>
      </c>
      <c r="K1622" s="24">
        <v>0</v>
      </c>
    </row>
    <row r="1623" spans="1:11" x14ac:dyDescent="0.3">
      <c r="A1623" s="24" t="s">
        <v>2159</v>
      </c>
      <c r="B1623" s="24">
        <v>119</v>
      </c>
      <c r="C1623" s="24" t="str">
        <f t="shared" si="25"/>
        <v>taina119</v>
      </c>
      <c r="D1623" s="24">
        <v>1097</v>
      </c>
      <c r="E1623" s="24">
        <v>796</v>
      </c>
      <c r="F1623" s="24">
        <v>22618</v>
      </c>
      <c r="G1623" s="24">
        <v>0</v>
      </c>
      <c r="H1623" s="24">
        <v>0</v>
      </c>
      <c r="I1623" s="24">
        <v>200</v>
      </c>
      <c r="J1623" s="24">
        <v>15</v>
      </c>
      <c r="K1623" s="24">
        <v>0</v>
      </c>
    </row>
    <row r="1624" spans="1:11" x14ac:dyDescent="0.3">
      <c r="A1624" s="24" t="s">
        <v>2159</v>
      </c>
      <c r="B1624" s="24">
        <v>120</v>
      </c>
      <c r="C1624" s="24" t="str">
        <f t="shared" si="25"/>
        <v>taina120</v>
      </c>
      <c r="D1624" s="24">
        <v>1109</v>
      </c>
      <c r="E1624" s="24">
        <v>805</v>
      </c>
      <c r="F1624" s="24">
        <v>22885</v>
      </c>
      <c r="G1624" s="24">
        <v>0</v>
      </c>
      <c r="H1624" s="24">
        <v>0</v>
      </c>
      <c r="I1624" s="24">
        <v>200</v>
      </c>
      <c r="J1624" s="24">
        <v>15</v>
      </c>
      <c r="K1624" s="24">
        <v>0</v>
      </c>
    </row>
    <row r="1625" spans="1:11" x14ac:dyDescent="0.3">
      <c r="A1625" s="24" t="s">
        <v>2159</v>
      </c>
      <c r="B1625" s="24">
        <v>121</v>
      </c>
      <c r="C1625" s="24" t="str">
        <f t="shared" si="25"/>
        <v>taina121</v>
      </c>
      <c r="D1625" s="24">
        <v>1211</v>
      </c>
      <c r="E1625" s="24">
        <v>879</v>
      </c>
      <c r="F1625" s="24">
        <v>25285</v>
      </c>
      <c r="G1625" s="24">
        <v>0</v>
      </c>
      <c r="H1625" s="24">
        <v>0</v>
      </c>
      <c r="I1625" s="24">
        <v>200</v>
      </c>
      <c r="J1625" s="24">
        <v>15</v>
      </c>
      <c r="K1625" s="24">
        <v>0</v>
      </c>
    </row>
    <row r="1626" spans="1:11" x14ac:dyDescent="0.3">
      <c r="A1626" s="24" t="s">
        <v>2159</v>
      </c>
      <c r="B1626" s="24">
        <v>122</v>
      </c>
      <c r="C1626" s="24" t="str">
        <f t="shared" si="25"/>
        <v>taina122</v>
      </c>
      <c r="D1626" s="24">
        <v>1224</v>
      </c>
      <c r="E1626" s="24">
        <v>888</v>
      </c>
      <c r="F1626" s="24">
        <v>25584</v>
      </c>
      <c r="G1626" s="24">
        <v>0</v>
      </c>
      <c r="H1626" s="24">
        <v>0</v>
      </c>
      <c r="I1626" s="24">
        <v>200</v>
      </c>
      <c r="J1626" s="24">
        <v>15</v>
      </c>
      <c r="K1626" s="24">
        <v>0</v>
      </c>
    </row>
    <row r="1627" spans="1:11" x14ac:dyDescent="0.3">
      <c r="A1627" s="24" t="s">
        <v>2159</v>
      </c>
      <c r="B1627" s="24">
        <v>123</v>
      </c>
      <c r="C1627" s="24" t="str">
        <f t="shared" si="25"/>
        <v>taina123</v>
      </c>
      <c r="D1627" s="24">
        <v>1238</v>
      </c>
      <c r="E1627" s="24">
        <v>898</v>
      </c>
      <c r="F1627" s="24">
        <v>25886</v>
      </c>
      <c r="G1627" s="24">
        <v>0</v>
      </c>
      <c r="H1627" s="24">
        <v>0</v>
      </c>
      <c r="I1627" s="24">
        <v>200</v>
      </c>
      <c r="J1627" s="24">
        <v>15</v>
      </c>
      <c r="K1627" s="24">
        <v>0</v>
      </c>
    </row>
    <row r="1628" spans="1:11" x14ac:dyDescent="0.3">
      <c r="A1628" s="24" t="s">
        <v>2159</v>
      </c>
      <c r="B1628" s="24">
        <v>124</v>
      </c>
      <c r="C1628" s="24" t="str">
        <f t="shared" si="25"/>
        <v>taina124</v>
      </c>
      <c r="D1628" s="24">
        <v>1252</v>
      </c>
      <c r="E1628" s="24">
        <v>908</v>
      </c>
      <c r="F1628" s="24">
        <v>26221</v>
      </c>
      <c r="G1628" s="24">
        <v>0</v>
      </c>
      <c r="H1628" s="24">
        <v>0</v>
      </c>
      <c r="I1628" s="24">
        <v>200</v>
      </c>
      <c r="J1628" s="24">
        <v>15</v>
      </c>
      <c r="K1628" s="24">
        <v>0</v>
      </c>
    </row>
    <row r="1629" spans="1:11" x14ac:dyDescent="0.3">
      <c r="A1629" s="24" t="s">
        <v>2159</v>
      </c>
      <c r="B1629" s="24">
        <v>125</v>
      </c>
      <c r="C1629" s="24" t="str">
        <f t="shared" si="25"/>
        <v>taina125</v>
      </c>
      <c r="D1629" s="24">
        <v>1266</v>
      </c>
      <c r="E1629" s="24">
        <v>918</v>
      </c>
      <c r="F1629" s="24">
        <v>26638</v>
      </c>
      <c r="G1629" s="24">
        <v>0</v>
      </c>
      <c r="H1629" s="24">
        <v>0</v>
      </c>
      <c r="I1629" s="24">
        <v>200</v>
      </c>
      <c r="J1629" s="24">
        <v>15</v>
      </c>
      <c r="K1629" s="24">
        <v>0</v>
      </c>
    </row>
    <row r="1630" spans="1:11" x14ac:dyDescent="0.3">
      <c r="A1630" s="24" t="s">
        <v>2159</v>
      </c>
      <c r="B1630" s="24">
        <v>126</v>
      </c>
      <c r="C1630" s="24" t="str">
        <f t="shared" si="25"/>
        <v>taina126</v>
      </c>
      <c r="D1630" s="24">
        <v>1280</v>
      </c>
      <c r="E1630" s="24">
        <v>929</v>
      </c>
      <c r="F1630" s="24">
        <v>26952</v>
      </c>
      <c r="G1630" s="24">
        <v>0</v>
      </c>
      <c r="H1630" s="24">
        <v>0</v>
      </c>
      <c r="I1630" s="24">
        <v>200</v>
      </c>
      <c r="J1630" s="24">
        <v>15</v>
      </c>
      <c r="K1630" s="24">
        <v>0</v>
      </c>
    </row>
    <row r="1631" spans="1:11" x14ac:dyDescent="0.3">
      <c r="A1631" s="24" t="s">
        <v>2159</v>
      </c>
      <c r="B1631" s="24">
        <v>127</v>
      </c>
      <c r="C1631" s="24" t="str">
        <f t="shared" si="25"/>
        <v>taina127</v>
      </c>
      <c r="D1631" s="24">
        <v>1294</v>
      </c>
      <c r="E1631" s="24">
        <v>939</v>
      </c>
      <c r="F1631" s="24">
        <v>27290</v>
      </c>
      <c r="G1631" s="24">
        <v>0</v>
      </c>
      <c r="H1631" s="24">
        <v>0</v>
      </c>
      <c r="I1631" s="24">
        <v>200</v>
      </c>
      <c r="J1631" s="24">
        <v>15</v>
      </c>
      <c r="K1631" s="24">
        <v>0</v>
      </c>
    </row>
    <row r="1632" spans="1:11" x14ac:dyDescent="0.3">
      <c r="A1632" s="24" t="s">
        <v>2159</v>
      </c>
      <c r="B1632" s="24">
        <v>128</v>
      </c>
      <c r="C1632" s="24" t="str">
        <f t="shared" si="25"/>
        <v>taina128</v>
      </c>
      <c r="D1632" s="24">
        <v>1308</v>
      </c>
      <c r="E1632" s="24">
        <v>950</v>
      </c>
      <c r="F1632" s="24">
        <v>27642</v>
      </c>
      <c r="G1632" s="24">
        <v>0</v>
      </c>
      <c r="H1632" s="24">
        <v>0</v>
      </c>
      <c r="I1632" s="24">
        <v>200</v>
      </c>
      <c r="J1632" s="24">
        <v>15</v>
      </c>
      <c r="K1632" s="24">
        <v>0</v>
      </c>
    </row>
    <row r="1633" spans="1:11" x14ac:dyDescent="0.3">
      <c r="A1633" s="24" t="s">
        <v>2159</v>
      </c>
      <c r="B1633" s="24">
        <v>129</v>
      </c>
      <c r="C1633" s="24" t="str">
        <f t="shared" si="25"/>
        <v>taina129</v>
      </c>
      <c r="D1633" s="24">
        <v>1323</v>
      </c>
      <c r="E1633" s="24">
        <v>960</v>
      </c>
      <c r="F1633" s="24">
        <v>27968</v>
      </c>
      <c r="G1633" s="24">
        <v>0</v>
      </c>
      <c r="H1633" s="24">
        <v>0</v>
      </c>
      <c r="I1633" s="24">
        <v>200</v>
      </c>
      <c r="J1633" s="24">
        <v>15</v>
      </c>
      <c r="K1633" s="24">
        <v>0</v>
      </c>
    </row>
    <row r="1634" spans="1:11" x14ac:dyDescent="0.3">
      <c r="A1634" s="24" t="s">
        <v>2159</v>
      </c>
      <c r="B1634" s="24">
        <v>130</v>
      </c>
      <c r="C1634" s="24" t="str">
        <f t="shared" si="25"/>
        <v>taina130</v>
      </c>
      <c r="D1634" s="24">
        <v>1338</v>
      </c>
      <c r="E1634" s="24">
        <v>971</v>
      </c>
      <c r="F1634" s="24">
        <v>28328</v>
      </c>
      <c r="G1634" s="24">
        <v>0</v>
      </c>
      <c r="H1634" s="24">
        <v>0</v>
      </c>
      <c r="I1634" s="24">
        <v>200</v>
      </c>
      <c r="J1634" s="24">
        <v>15</v>
      </c>
      <c r="K1634" s="24">
        <v>0</v>
      </c>
    </row>
    <row r="1635" spans="1:11" x14ac:dyDescent="0.3">
      <c r="A1635" s="24" t="s">
        <v>2159</v>
      </c>
      <c r="B1635" s="24">
        <v>131</v>
      </c>
      <c r="C1635" s="24" t="str">
        <f t="shared" si="25"/>
        <v>taina131</v>
      </c>
      <c r="D1635" s="24">
        <v>1353</v>
      </c>
      <c r="E1635" s="24">
        <v>982</v>
      </c>
      <c r="F1635" s="24">
        <v>28683</v>
      </c>
      <c r="G1635" s="24">
        <v>0</v>
      </c>
      <c r="H1635" s="24">
        <v>0</v>
      </c>
      <c r="I1635" s="24">
        <v>200</v>
      </c>
      <c r="J1635" s="24">
        <v>15</v>
      </c>
      <c r="K1635" s="24">
        <v>0</v>
      </c>
    </row>
    <row r="1636" spans="1:11" x14ac:dyDescent="0.3">
      <c r="A1636" s="24" t="s">
        <v>2159</v>
      </c>
      <c r="B1636" s="24">
        <v>132</v>
      </c>
      <c r="C1636" s="24" t="str">
        <f t="shared" si="25"/>
        <v>taina132</v>
      </c>
      <c r="D1636" s="24">
        <v>1368</v>
      </c>
      <c r="E1636" s="24">
        <v>993</v>
      </c>
      <c r="F1636" s="24">
        <v>29021</v>
      </c>
      <c r="G1636" s="24">
        <v>0</v>
      </c>
      <c r="H1636" s="24">
        <v>0</v>
      </c>
      <c r="I1636" s="24">
        <v>200</v>
      </c>
      <c r="J1636" s="24">
        <v>15</v>
      </c>
      <c r="K1636" s="24">
        <v>0</v>
      </c>
    </row>
    <row r="1637" spans="1:11" x14ac:dyDescent="0.3">
      <c r="A1637" s="24" t="s">
        <v>2159</v>
      </c>
      <c r="B1637" s="24">
        <v>133</v>
      </c>
      <c r="C1637" s="24" t="str">
        <f t="shared" si="25"/>
        <v>taina133</v>
      </c>
      <c r="D1637" s="24">
        <v>1383</v>
      </c>
      <c r="E1637" s="24">
        <v>1004</v>
      </c>
      <c r="F1637" s="24">
        <v>29384</v>
      </c>
      <c r="G1637" s="24">
        <v>0</v>
      </c>
      <c r="H1637" s="24">
        <v>0</v>
      </c>
      <c r="I1637" s="24">
        <v>200</v>
      </c>
      <c r="J1637" s="24">
        <v>15</v>
      </c>
      <c r="K1637" s="24">
        <v>0</v>
      </c>
    </row>
    <row r="1638" spans="1:11" x14ac:dyDescent="0.3">
      <c r="A1638" s="24" t="s">
        <v>2159</v>
      </c>
      <c r="B1638" s="24">
        <v>134</v>
      </c>
      <c r="C1638" s="24" t="str">
        <f t="shared" si="25"/>
        <v>taina134</v>
      </c>
      <c r="D1638" s="24">
        <v>1398</v>
      </c>
      <c r="E1638" s="24">
        <v>1015</v>
      </c>
      <c r="F1638" s="24">
        <v>29762</v>
      </c>
      <c r="G1638" s="24">
        <v>0</v>
      </c>
      <c r="H1638" s="24">
        <v>0</v>
      </c>
      <c r="I1638" s="24">
        <v>200</v>
      </c>
      <c r="J1638" s="24">
        <v>15</v>
      </c>
      <c r="K1638" s="24">
        <v>0</v>
      </c>
    </row>
    <row r="1639" spans="1:11" x14ac:dyDescent="0.3">
      <c r="A1639" s="24" t="s">
        <v>2159</v>
      </c>
      <c r="B1639" s="24">
        <v>135</v>
      </c>
      <c r="C1639" s="24" t="str">
        <f t="shared" si="25"/>
        <v>taina135</v>
      </c>
      <c r="D1639" s="24">
        <v>1414</v>
      </c>
      <c r="E1639" s="24">
        <v>1026</v>
      </c>
      <c r="F1639" s="24">
        <v>30112</v>
      </c>
      <c r="G1639" s="24">
        <v>0</v>
      </c>
      <c r="H1639" s="24">
        <v>0</v>
      </c>
      <c r="I1639" s="24">
        <v>200</v>
      </c>
      <c r="J1639" s="24">
        <v>15</v>
      </c>
      <c r="K1639" s="24">
        <v>0</v>
      </c>
    </row>
    <row r="1640" spans="1:11" x14ac:dyDescent="0.3">
      <c r="A1640" s="24" t="s">
        <v>2159</v>
      </c>
      <c r="B1640" s="24">
        <v>136</v>
      </c>
      <c r="C1640" s="24" t="str">
        <f t="shared" si="25"/>
        <v>taina136</v>
      </c>
      <c r="D1640" s="24">
        <v>1429</v>
      </c>
      <c r="E1640" s="24">
        <v>1037</v>
      </c>
      <c r="F1640" s="24">
        <v>30499</v>
      </c>
      <c r="G1640" s="24">
        <v>0</v>
      </c>
      <c r="H1640" s="24">
        <v>0</v>
      </c>
      <c r="I1640" s="24">
        <v>200</v>
      </c>
      <c r="J1640" s="24">
        <v>15</v>
      </c>
      <c r="K1640" s="24">
        <v>0</v>
      </c>
    </row>
    <row r="1641" spans="1:11" x14ac:dyDescent="0.3">
      <c r="A1641" s="24" t="s">
        <v>2159</v>
      </c>
      <c r="B1641" s="24">
        <v>137</v>
      </c>
      <c r="C1641" s="24" t="str">
        <f t="shared" si="25"/>
        <v>taina137</v>
      </c>
      <c r="D1641" s="24">
        <v>1445</v>
      </c>
      <c r="E1641" s="24">
        <v>1049</v>
      </c>
      <c r="F1641" s="24">
        <v>30880</v>
      </c>
      <c r="G1641" s="24">
        <v>0</v>
      </c>
      <c r="H1641" s="24">
        <v>0</v>
      </c>
      <c r="I1641" s="24">
        <v>200</v>
      </c>
      <c r="J1641" s="24">
        <v>15</v>
      </c>
      <c r="K1641" s="24">
        <v>0</v>
      </c>
    </row>
    <row r="1642" spans="1:11" x14ac:dyDescent="0.3">
      <c r="A1642" s="24" t="s">
        <v>2159</v>
      </c>
      <c r="B1642" s="24">
        <v>138</v>
      </c>
      <c r="C1642" s="24" t="str">
        <f t="shared" si="25"/>
        <v>taina138</v>
      </c>
      <c r="D1642" s="24">
        <v>1461</v>
      </c>
      <c r="E1642" s="24">
        <v>1060</v>
      </c>
      <c r="F1642" s="24">
        <v>31243</v>
      </c>
      <c r="G1642" s="24">
        <v>0</v>
      </c>
      <c r="H1642" s="24">
        <v>0</v>
      </c>
      <c r="I1642" s="24">
        <v>200</v>
      </c>
      <c r="J1642" s="24">
        <v>15</v>
      </c>
      <c r="K1642" s="24">
        <v>0</v>
      </c>
    </row>
    <row r="1643" spans="1:11" x14ac:dyDescent="0.3">
      <c r="A1643" s="24" t="s">
        <v>2159</v>
      </c>
      <c r="B1643" s="24">
        <v>139</v>
      </c>
      <c r="C1643" s="24" t="str">
        <f t="shared" si="25"/>
        <v>taina139</v>
      </c>
      <c r="D1643" s="24">
        <v>1477</v>
      </c>
      <c r="E1643" s="24">
        <v>1072</v>
      </c>
      <c r="F1643" s="24">
        <v>31633</v>
      </c>
      <c r="G1643" s="24">
        <v>0</v>
      </c>
      <c r="H1643" s="24">
        <v>0</v>
      </c>
      <c r="I1643" s="24">
        <v>200</v>
      </c>
      <c r="J1643" s="24">
        <v>15</v>
      </c>
      <c r="K1643" s="24">
        <v>0</v>
      </c>
    </row>
    <row r="1644" spans="1:11" x14ac:dyDescent="0.3">
      <c r="A1644" s="24" t="s">
        <v>2159</v>
      </c>
      <c r="B1644" s="24">
        <v>140</v>
      </c>
      <c r="C1644" s="24" t="str">
        <f t="shared" si="25"/>
        <v>taina140</v>
      </c>
      <c r="D1644" s="24">
        <v>1494</v>
      </c>
      <c r="E1644" s="24">
        <v>1084</v>
      </c>
      <c r="F1644" s="24">
        <v>32039</v>
      </c>
      <c r="G1644" s="24">
        <v>0</v>
      </c>
      <c r="H1644" s="24">
        <v>0</v>
      </c>
      <c r="I1644" s="24">
        <v>200</v>
      </c>
      <c r="J1644" s="24">
        <v>15</v>
      </c>
      <c r="K1644" s="24">
        <v>0</v>
      </c>
    </row>
    <row r="1645" spans="1:11" x14ac:dyDescent="0.3">
      <c r="A1645" s="24" t="s">
        <v>2159</v>
      </c>
      <c r="B1645" s="24">
        <v>141</v>
      </c>
      <c r="C1645" s="24" t="str">
        <f t="shared" si="25"/>
        <v>taina141</v>
      </c>
      <c r="D1645" s="24">
        <v>1630</v>
      </c>
      <c r="E1645" s="24">
        <v>1183</v>
      </c>
      <c r="F1645" s="24">
        <v>35303</v>
      </c>
      <c r="G1645" s="24">
        <v>0</v>
      </c>
      <c r="H1645" s="24">
        <v>0</v>
      </c>
      <c r="I1645" s="24">
        <v>200</v>
      </c>
      <c r="J1645" s="24">
        <v>15</v>
      </c>
      <c r="K1645" s="24">
        <v>0</v>
      </c>
    </row>
    <row r="1646" spans="1:11" x14ac:dyDescent="0.3">
      <c r="A1646" s="24" t="s">
        <v>2159</v>
      </c>
      <c r="B1646" s="24">
        <v>142</v>
      </c>
      <c r="C1646" s="24" t="str">
        <f t="shared" si="25"/>
        <v>taina142</v>
      </c>
      <c r="D1646" s="24">
        <v>1647</v>
      </c>
      <c r="E1646" s="24">
        <v>1196</v>
      </c>
      <c r="F1646" s="24">
        <v>35756</v>
      </c>
      <c r="G1646" s="24">
        <v>0</v>
      </c>
      <c r="H1646" s="24">
        <v>0</v>
      </c>
      <c r="I1646" s="24">
        <v>200</v>
      </c>
      <c r="J1646" s="24">
        <v>15</v>
      </c>
      <c r="K1646" s="24">
        <v>0</v>
      </c>
    </row>
    <row r="1647" spans="1:11" x14ac:dyDescent="0.3">
      <c r="A1647" s="24" t="s">
        <v>2159</v>
      </c>
      <c r="B1647" s="24">
        <v>143</v>
      </c>
      <c r="C1647" s="24" t="str">
        <f t="shared" si="25"/>
        <v>taina143</v>
      </c>
      <c r="D1647" s="24">
        <v>1666</v>
      </c>
      <c r="E1647" s="24">
        <v>1209</v>
      </c>
      <c r="F1647" s="24">
        <v>36267</v>
      </c>
      <c r="G1647" s="24">
        <v>0</v>
      </c>
      <c r="H1647" s="24">
        <v>0</v>
      </c>
      <c r="I1647" s="24">
        <v>200</v>
      </c>
      <c r="J1647" s="24">
        <v>15</v>
      </c>
      <c r="K1647" s="24">
        <v>0</v>
      </c>
    </row>
    <row r="1648" spans="1:11" x14ac:dyDescent="0.3">
      <c r="A1648" s="24" t="s">
        <v>2159</v>
      </c>
      <c r="B1648" s="24">
        <v>144</v>
      </c>
      <c r="C1648" s="24" t="str">
        <f t="shared" si="25"/>
        <v>taina144</v>
      </c>
      <c r="D1648" s="24">
        <v>1684</v>
      </c>
      <c r="E1648" s="24">
        <v>1222</v>
      </c>
      <c r="F1648" s="24">
        <v>36692</v>
      </c>
      <c r="G1648" s="24">
        <v>0</v>
      </c>
      <c r="H1648" s="24">
        <v>0</v>
      </c>
      <c r="I1648" s="24">
        <v>200</v>
      </c>
      <c r="J1648" s="24">
        <v>15</v>
      </c>
      <c r="K1648" s="24">
        <v>0</v>
      </c>
    </row>
    <row r="1649" spans="1:11" x14ac:dyDescent="0.3">
      <c r="A1649" s="24" t="s">
        <v>2159</v>
      </c>
      <c r="B1649" s="24">
        <v>145</v>
      </c>
      <c r="C1649" s="24" t="str">
        <f t="shared" si="25"/>
        <v>taina145</v>
      </c>
      <c r="D1649" s="24">
        <v>1702</v>
      </c>
      <c r="E1649" s="24">
        <v>1236</v>
      </c>
      <c r="F1649" s="24">
        <v>37189</v>
      </c>
      <c r="G1649" s="24">
        <v>0</v>
      </c>
      <c r="H1649" s="24">
        <v>0</v>
      </c>
      <c r="I1649" s="24">
        <v>200</v>
      </c>
      <c r="J1649" s="24">
        <v>15</v>
      </c>
      <c r="K1649" s="24">
        <v>0</v>
      </c>
    </row>
    <row r="1650" spans="1:11" x14ac:dyDescent="0.3">
      <c r="A1650" s="24" t="s">
        <v>2159</v>
      </c>
      <c r="B1650" s="24">
        <v>146</v>
      </c>
      <c r="C1650" s="24" t="str">
        <f t="shared" si="25"/>
        <v>taina146</v>
      </c>
      <c r="D1650" s="24">
        <v>1721</v>
      </c>
      <c r="E1650" s="24">
        <v>1249</v>
      </c>
      <c r="F1650" s="24">
        <v>37666</v>
      </c>
      <c r="G1650" s="24">
        <v>0</v>
      </c>
      <c r="H1650" s="24">
        <v>0</v>
      </c>
      <c r="I1650" s="24">
        <v>200</v>
      </c>
      <c r="J1650" s="24">
        <v>15</v>
      </c>
      <c r="K1650" s="24">
        <v>0</v>
      </c>
    </row>
    <row r="1651" spans="1:11" x14ac:dyDescent="0.3">
      <c r="A1651" s="24" t="s">
        <v>2159</v>
      </c>
      <c r="B1651" s="24">
        <v>147</v>
      </c>
      <c r="C1651" s="24" t="str">
        <f t="shared" si="25"/>
        <v>taina147</v>
      </c>
      <c r="D1651" s="24">
        <v>1740</v>
      </c>
      <c r="E1651" s="24">
        <v>1263</v>
      </c>
      <c r="F1651" s="24">
        <v>38152</v>
      </c>
      <c r="G1651" s="24">
        <v>0</v>
      </c>
      <c r="H1651" s="24">
        <v>0</v>
      </c>
      <c r="I1651" s="24">
        <v>200</v>
      </c>
      <c r="J1651" s="24">
        <v>15</v>
      </c>
      <c r="K1651" s="24">
        <v>0</v>
      </c>
    </row>
    <row r="1652" spans="1:11" x14ac:dyDescent="0.3">
      <c r="A1652" s="24" t="s">
        <v>2159</v>
      </c>
      <c r="B1652" s="24">
        <v>148</v>
      </c>
      <c r="C1652" s="24" t="str">
        <f t="shared" si="25"/>
        <v>taina148</v>
      </c>
      <c r="D1652" s="24">
        <v>1759</v>
      </c>
      <c r="E1652" s="24">
        <v>1277</v>
      </c>
      <c r="F1652" s="24">
        <v>38598</v>
      </c>
      <c r="G1652" s="24">
        <v>0</v>
      </c>
      <c r="H1652" s="24">
        <v>0</v>
      </c>
      <c r="I1652" s="24">
        <v>200</v>
      </c>
      <c r="J1652" s="24">
        <v>15</v>
      </c>
      <c r="K1652" s="24">
        <v>0</v>
      </c>
    </row>
    <row r="1653" spans="1:11" x14ac:dyDescent="0.3">
      <c r="A1653" s="24" t="s">
        <v>2159</v>
      </c>
      <c r="B1653" s="24">
        <v>149</v>
      </c>
      <c r="C1653" s="24" t="str">
        <f t="shared" si="25"/>
        <v>taina149</v>
      </c>
      <c r="D1653" s="24">
        <v>1778</v>
      </c>
      <c r="E1653" s="24">
        <v>1291</v>
      </c>
      <c r="F1653" s="24">
        <v>39120</v>
      </c>
      <c r="G1653" s="24">
        <v>0</v>
      </c>
      <c r="H1653" s="24">
        <v>0</v>
      </c>
      <c r="I1653" s="24">
        <v>200</v>
      </c>
      <c r="J1653" s="24">
        <v>15</v>
      </c>
      <c r="K1653" s="24">
        <v>0</v>
      </c>
    </row>
    <row r="1654" spans="1:11" x14ac:dyDescent="0.3">
      <c r="A1654" s="24" t="s">
        <v>2159</v>
      </c>
      <c r="B1654" s="24">
        <v>150</v>
      </c>
      <c r="C1654" s="24" t="str">
        <f t="shared" si="25"/>
        <v>taina150</v>
      </c>
      <c r="D1654" s="24">
        <v>1798</v>
      </c>
      <c r="E1654" s="24">
        <v>1305</v>
      </c>
      <c r="F1654" s="24">
        <v>39577</v>
      </c>
      <c r="G1654" s="24">
        <v>0</v>
      </c>
      <c r="H1654" s="24">
        <v>0</v>
      </c>
      <c r="I1654" s="24">
        <v>200</v>
      </c>
      <c r="J1654" s="24">
        <v>15</v>
      </c>
      <c r="K1654" s="24">
        <v>0</v>
      </c>
    </row>
    <row r="1655" spans="1:11" x14ac:dyDescent="0.3">
      <c r="A1655" s="24" t="s">
        <v>2159</v>
      </c>
      <c r="B1655" s="24">
        <v>151</v>
      </c>
      <c r="C1655" s="24" t="str">
        <f t="shared" si="25"/>
        <v>taina151</v>
      </c>
      <c r="D1655" s="24">
        <v>1818</v>
      </c>
      <c r="E1655" s="24">
        <v>1319</v>
      </c>
      <c r="F1655" s="24">
        <v>40088</v>
      </c>
      <c r="G1655" s="24">
        <v>0</v>
      </c>
      <c r="H1655" s="24">
        <v>0</v>
      </c>
      <c r="I1655" s="24">
        <v>200</v>
      </c>
      <c r="J1655" s="24">
        <v>15</v>
      </c>
      <c r="K1655" s="24">
        <v>0</v>
      </c>
    </row>
    <row r="1656" spans="1:11" x14ac:dyDescent="0.3">
      <c r="A1656" s="24" t="s">
        <v>2159</v>
      </c>
      <c r="B1656" s="24">
        <v>152</v>
      </c>
      <c r="C1656" s="24" t="str">
        <f t="shared" si="25"/>
        <v>taina152</v>
      </c>
      <c r="D1656" s="24">
        <v>1837</v>
      </c>
      <c r="E1656" s="24">
        <v>1333</v>
      </c>
      <c r="F1656" s="24">
        <v>40556</v>
      </c>
      <c r="G1656" s="24">
        <v>0</v>
      </c>
      <c r="H1656" s="24">
        <v>0</v>
      </c>
      <c r="I1656" s="24">
        <v>200</v>
      </c>
      <c r="J1656" s="24">
        <v>15</v>
      </c>
      <c r="K1656" s="24">
        <v>0</v>
      </c>
    </row>
    <row r="1657" spans="1:11" x14ac:dyDescent="0.3">
      <c r="A1657" s="24" t="s">
        <v>2159</v>
      </c>
      <c r="B1657" s="24">
        <v>153</v>
      </c>
      <c r="C1657" s="24" t="str">
        <f t="shared" si="25"/>
        <v>taina153</v>
      </c>
      <c r="D1657" s="24">
        <v>1857</v>
      </c>
      <c r="E1657" s="24">
        <v>1348</v>
      </c>
      <c r="F1657" s="24">
        <v>41103</v>
      </c>
      <c r="G1657" s="24">
        <v>0</v>
      </c>
      <c r="H1657" s="24">
        <v>0</v>
      </c>
      <c r="I1657" s="24">
        <v>200</v>
      </c>
      <c r="J1657" s="24">
        <v>15</v>
      </c>
      <c r="K1657" s="24">
        <v>0</v>
      </c>
    </row>
    <row r="1658" spans="1:11" x14ac:dyDescent="0.3">
      <c r="A1658" s="24" t="s">
        <v>2159</v>
      </c>
      <c r="B1658" s="24">
        <v>154</v>
      </c>
      <c r="C1658" s="24" t="str">
        <f t="shared" si="25"/>
        <v>taina154</v>
      </c>
      <c r="D1658" s="24">
        <v>1878</v>
      </c>
      <c r="E1658" s="24">
        <v>1363</v>
      </c>
      <c r="F1658" s="24">
        <v>41583</v>
      </c>
      <c r="G1658" s="24">
        <v>0</v>
      </c>
      <c r="H1658" s="24">
        <v>0</v>
      </c>
      <c r="I1658" s="24">
        <v>200</v>
      </c>
      <c r="J1658" s="24">
        <v>15</v>
      </c>
      <c r="K1658" s="24">
        <v>0</v>
      </c>
    </row>
    <row r="1659" spans="1:11" x14ac:dyDescent="0.3">
      <c r="A1659" s="24" t="s">
        <v>2159</v>
      </c>
      <c r="B1659" s="24">
        <v>155</v>
      </c>
      <c r="C1659" s="24" t="str">
        <f t="shared" si="25"/>
        <v>taina155</v>
      </c>
      <c r="D1659" s="24">
        <v>1898</v>
      </c>
      <c r="E1659" s="24">
        <v>1378</v>
      </c>
      <c r="F1659" s="24">
        <v>42118</v>
      </c>
      <c r="G1659" s="24">
        <v>0</v>
      </c>
      <c r="H1659" s="24">
        <v>0</v>
      </c>
      <c r="I1659" s="24">
        <v>200</v>
      </c>
      <c r="J1659" s="24">
        <v>15</v>
      </c>
      <c r="K1659" s="24">
        <v>0</v>
      </c>
    </row>
    <row r="1660" spans="1:11" x14ac:dyDescent="0.3">
      <c r="A1660" s="24" t="s">
        <v>2159</v>
      </c>
      <c r="B1660" s="24">
        <v>156</v>
      </c>
      <c r="C1660" s="24" t="str">
        <f t="shared" si="25"/>
        <v>taina156</v>
      </c>
      <c r="D1660" s="24">
        <v>1919</v>
      </c>
      <c r="E1660" s="24">
        <v>1393</v>
      </c>
      <c r="F1660" s="24">
        <v>42609</v>
      </c>
      <c r="G1660" s="24">
        <v>0</v>
      </c>
      <c r="H1660" s="24">
        <v>0</v>
      </c>
      <c r="I1660" s="24">
        <v>200</v>
      </c>
      <c r="J1660" s="24">
        <v>15</v>
      </c>
      <c r="K1660" s="24">
        <v>0</v>
      </c>
    </row>
    <row r="1661" spans="1:11" x14ac:dyDescent="0.3">
      <c r="A1661" s="24" t="s">
        <v>2159</v>
      </c>
      <c r="B1661" s="24">
        <v>157</v>
      </c>
      <c r="C1661" s="24" t="str">
        <f t="shared" si="25"/>
        <v>taina157</v>
      </c>
      <c r="D1661" s="24">
        <v>1940</v>
      </c>
      <c r="E1661" s="24">
        <v>1408</v>
      </c>
      <c r="F1661" s="24">
        <v>43183</v>
      </c>
      <c r="G1661" s="24">
        <v>0</v>
      </c>
      <c r="H1661" s="24">
        <v>0</v>
      </c>
      <c r="I1661" s="24">
        <v>200</v>
      </c>
      <c r="J1661" s="24">
        <v>15</v>
      </c>
      <c r="K1661" s="24">
        <v>0</v>
      </c>
    </row>
    <row r="1662" spans="1:11" x14ac:dyDescent="0.3">
      <c r="A1662" s="24" t="s">
        <v>2159</v>
      </c>
      <c r="B1662" s="24">
        <v>158</v>
      </c>
      <c r="C1662" s="24" t="str">
        <f t="shared" si="25"/>
        <v>taina158</v>
      </c>
      <c r="D1662" s="24">
        <v>1961</v>
      </c>
      <c r="E1662" s="24">
        <v>1423</v>
      </c>
      <c r="F1662" s="24">
        <v>43686</v>
      </c>
      <c r="G1662" s="24">
        <v>0</v>
      </c>
      <c r="H1662" s="24">
        <v>0</v>
      </c>
      <c r="I1662" s="24">
        <v>200</v>
      </c>
      <c r="J1662" s="24">
        <v>15</v>
      </c>
      <c r="K1662" s="24">
        <v>0</v>
      </c>
    </row>
    <row r="1663" spans="1:11" x14ac:dyDescent="0.3">
      <c r="A1663" s="24" t="s">
        <v>2159</v>
      </c>
      <c r="B1663" s="24">
        <v>159</v>
      </c>
      <c r="C1663" s="24" t="str">
        <f t="shared" si="25"/>
        <v>taina159</v>
      </c>
      <c r="D1663" s="24">
        <v>1982</v>
      </c>
      <c r="E1663" s="24">
        <v>1439</v>
      </c>
      <c r="F1663" s="24">
        <v>44274</v>
      </c>
      <c r="G1663" s="24">
        <v>0</v>
      </c>
      <c r="H1663" s="24">
        <v>0</v>
      </c>
      <c r="I1663" s="24">
        <v>200</v>
      </c>
      <c r="J1663" s="24">
        <v>15</v>
      </c>
      <c r="K1663" s="24">
        <v>0</v>
      </c>
    </row>
    <row r="1664" spans="1:11" x14ac:dyDescent="0.3">
      <c r="A1664" s="24" t="s">
        <v>2159</v>
      </c>
      <c r="B1664" s="24">
        <v>160</v>
      </c>
      <c r="C1664" s="24" t="str">
        <f t="shared" si="25"/>
        <v>taina160</v>
      </c>
      <c r="D1664" s="24">
        <v>2004</v>
      </c>
      <c r="E1664" s="24">
        <v>1454</v>
      </c>
      <c r="F1664" s="24">
        <v>44789</v>
      </c>
      <c r="G1664" s="24">
        <v>0</v>
      </c>
      <c r="H1664" s="24">
        <v>0</v>
      </c>
      <c r="I1664" s="24">
        <v>200</v>
      </c>
      <c r="J1664" s="24">
        <v>15</v>
      </c>
      <c r="K1664" s="24">
        <v>0</v>
      </c>
    </row>
    <row r="1665" spans="1:11" x14ac:dyDescent="0.3">
      <c r="A1665" s="24" t="s">
        <v>2159</v>
      </c>
      <c r="B1665" s="24">
        <v>161</v>
      </c>
      <c r="C1665" s="24" t="str">
        <f t="shared" si="25"/>
        <v>taina161</v>
      </c>
      <c r="D1665" s="24">
        <v>2186</v>
      </c>
      <c r="E1665" s="24">
        <v>1586</v>
      </c>
      <c r="F1665" s="24">
        <v>49504</v>
      </c>
      <c r="G1665" s="24">
        <v>0</v>
      </c>
      <c r="H1665" s="24">
        <v>0</v>
      </c>
      <c r="I1665" s="24">
        <v>200</v>
      </c>
      <c r="J1665" s="24">
        <v>15</v>
      </c>
      <c r="K1665" s="24">
        <v>0</v>
      </c>
    </row>
    <row r="1666" spans="1:11" x14ac:dyDescent="0.3">
      <c r="A1666" s="24" t="s">
        <v>2159</v>
      </c>
      <c r="B1666" s="24">
        <v>162</v>
      </c>
      <c r="C1666" s="24" t="str">
        <f t="shared" si="25"/>
        <v>taina162</v>
      </c>
      <c r="D1666" s="24">
        <v>2210</v>
      </c>
      <c r="E1666" s="24">
        <v>1604</v>
      </c>
      <c r="F1666" s="24">
        <v>50079</v>
      </c>
      <c r="G1666" s="24">
        <v>0</v>
      </c>
      <c r="H1666" s="24">
        <v>0</v>
      </c>
      <c r="I1666" s="24">
        <v>200</v>
      </c>
      <c r="J1666" s="24">
        <v>15</v>
      </c>
      <c r="K1666" s="24">
        <v>0</v>
      </c>
    </row>
    <row r="1667" spans="1:11" x14ac:dyDescent="0.3">
      <c r="A1667" s="24" t="s">
        <v>2159</v>
      </c>
      <c r="B1667" s="24">
        <v>163</v>
      </c>
      <c r="C1667" s="24" t="str">
        <f t="shared" si="25"/>
        <v>taina163</v>
      </c>
      <c r="D1667" s="24">
        <v>2234</v>
      </c>
      <c r="E1667" s="24">
        <v>1621</v>
      </c>
      <c r="F1667" s="24">
        <v>50752</v>
      </c>
      <c r="G1667" s="24">
        <v>0</v>
      </c>
      <c r="H1667" s="24">
        <v>0</v>
      </c>
      <c r="I1667" s="24">
        <v>200</v>
      </c>
      <c r="J1667" s="24">
        <v>15</v>
      </c>
      <c r="K1667" s="24">
        <v>0</v>
      </c>
    </row>
    <row r="1668" spans="1:11" x14ac:dyDescent="0.3">
      <c r="A1668" s="24" t="s">
        <v>2159</v>
      </c>
      <c r="B1668" s="24">
        <v>164</v>
      </c>
      <c r="C1668" s="24" t="str">
        <f t="shared" si="25"/>
        <v>taina164</v>
      </c>
      <c r="D1668" s="24">
        <v>2258</v>
      </c>
      <c r="E1668" s="24">
        <v>1639</v>
      </c>
      <c r="F1668" s="24">
        <v>51342</v>
      </c>
      <c r="G1668" s="24">
        <v>0</v>
      </c>
      <c r="H1668" s="24">
        <v>0</v>
      </c>
      <c r="I1668" s="24">
        <v>200</v>
      </c>
      <c r="J1668" s="24">
        <v>15</v>
      </c>
      <c r="K1668" s="24">
        <v>0</v>
      </c>
    </row>
    <row r="1669" spans="1:11" x14ac:dyDescent="0.3">
      <c r="A1669" s="24" t="s">
        <v>2159</v>
      </c>
      <c r="B1669" s="24">
        <v>165</v>
      </c>
      <c r="C1669" s="24" t="str">
        <f t="shared" si="25"/>
        <v>taina165</v>
      </c>
      <c r="D1669" s="24">
        <v>2282</v>
      </c>
      <c r="E1669" s="24">
        <v>1656</v>
      </c>
      <c r="F1669" s="24">
        <v>52097</v>
      </c>
      <c r="G1669" s="24">
        <v>0</v>
      </c>
      <c r="H1669" s="24">
        <v>0</v>
      </c>
      <c r="I1669" s="24">
        <v>200</v>
      </c>
      <c r="J1669" s="24">
        <v>15</v>
      </c>
      <c r="K1669" s="24">
        <v>0</v>
      </c>
    </row>
    <row r="1670" spans="1:11" x14ac:dyDescent="0.3">
      <c r="A1670" s="24" t="s">
        <v>2159</v>
      </c>
      <c r="B1670" s="24">
        <v>166</v>
      </c>
      <c r="C1670" s="24" t="str">
        <f t="shared" ref="C1670:C1733" si="26">A1670&amp;B1670</f>
        <v>taina166</v>
      </c>
      <c r="D1670" s="24">
        <v>2307</v>
      </c>
      <c r="E1670" s="24">
        <v>1674</v>
      </c>
      <c r="F1670" s="24">
        <v>52702</v>
      </c>
      <c r="G1670" s="24">
        <v>0</v>
      </c>
      <c r="H1670" s="24">
        <v>0</v>
      </c>
      <c r="I1670" s="24">
        <v>200</v>
      </c>
      <c r="J1670" s="24">
        <v>15</v>
      </c>
      <c r="K1670" s="24">
        <v>0</v>
      </c>
    </row>
    <row r="1671" spans="1:11" x14ac:dyDescent="0.3">
      <c r="A1671" s="24" t="s">
        <v>2159</v>
      </c>
      <c r="B1671" s="24">
        <v>167</v>
      </c>
      <c r="C1671" s="24" t="str">
        <f t="shared" si="26"/>
        <v>taina167</v>
      </c>
      <c r="D1671" s="24">
        <v>2332</v>
      </c>
      <c r="E1671" s="24">
        <v>1692</v>
      </c>
      <c r="F1671" s="24">
        <v>53313</v>
      </c>
      <c r="G1671" s="24">
        <v>0</v>
      </c>
      <c r="H1671" s="24">
        <v>0</v>
      </c>
      <c r="I1671" s="24">
        <v>200</v>
      </c>
      <c r="J1671" s="24">
        <v>15</v>
      </c>
      <c r="K1671" s="24">
        <v>0</v>
      </c>
    </row>
    <row r="1672" spans="1:11" x14ac:dyDescent="0.3">
      <c r="A1672" s="24" t="s">
        <v>2159</v>
      </c>
      <c r="B1672" s="24">
        <v>168</v>
      </c>
      <c r="C1672" s="24" t="str">
        <f t="shared" si="26"/>
        <v>taina168</v>
      </c>
      <c r="D1672" s="24">
        <v>2357</v>
      </c>
      <c r="E1672" s="24">
        <v>1711</v>
      </c>
      <c r="F1672" s="24">
        <v>53931</v>
      </c>
      <c r="G1672" s="24">
        <v>0</v>
      </c>
      <c r="H1672" s="24">
        <v>0</v>
      </c>
      <c r="I1672" s="24">
        <v>200</v>
      </c>
      <c r="J1672" s="24">
        <v>15</v>
      </c>
      <c r="K1672" s="24">
        <v>0</v>
      </c>
    </row>
    <row r="1673" spans="1:11" x14ac:dyDescent="0.3">
      <c r="A1673" s="24" t="s">
        <v>2159</v>
      </c>
      <c r="B1673" s="24">
        <v>169</v>
      </c>
      <c r="C1673" s="24" t="str">
        <f t="shared" si="26"/>
        <v>taina169</v>
      </c>
      <c r="D1673" s="24">
        <v>2383</v>
      </c>
      <c r="E1673" s="24">
        <v>1729</v>
      </c>
      <c r="F1673" s="24">
        <v>54724</v>
      </c>
      <c r="G1673" s="24">
        <v>0</v>
      </c>
      <c r="H1673" s="24">
        <v>0</v>
      </c>
      <c r="I1673" s="24">
        <v>200</v>
      </c>
      <c r="J1673" s="24">
        <v>15</v>
      </c>
      <c r="K1673" s="24">
        <v>0</v>
      </c>
    </row>
    <row r="1674" spans="1:11" x14ac:dyDescent="0.3">
      <c r="A1674" s="24" t="s">
        <v>2159</v>
      </c>
      <c r="B1674" s="24">
        <v>170</v>
      </c>
      <c r="C1674" s="24" t="str">
        <f t="shared" si="26"/>
        <v>taina170</v>
      </c>
      <c r="D1674" s="24">
        <v>2408</v>
      </c>
      <c r="E1674" s="24">
        <v>1748</v>
      </c>
      <c r="F1674" s="24">
        <v>55358</v>
      </c>
      <c r="G1674" s="24">
        <v>0</v>
      </c>
      <c r="H1674" s="24">
        <v>0</v>
      </c>
      <c r="I1674" s="24">
        <v>200</v>
      </c>
      <c r="J1674" s="24">
        <v>15</v>
      </c>
      <c r="K1674" s="24">
        <v>0</v>
      </c>
    </row>
    <row r="1675" spans="1:11" x14ac:dyDescent="0.3">
      <c r="A1675" s="24" t="s">
        <v>2159</v>
      </c>
      <c r="B1675" s="24">
        <v>171</v>
      </c>
      <c r="C1675" s="24" t="str">
        <f t="shared" si="26"/>
        <v>taina171</v>
      </c>
      <c r="D1675" s="24">
        <v>2434</v>
      </c>
      <c r="E1675" s="24">
        <v>1767</v>
      </c>
      <c r="F1675" s="24">
        <v>55999</v>
      </c>
      <c r="G1675" s="24">
        <v>0</v>
      </c>
      <c r="H1675" s="24">
        <v>0</v>
      </c>
      <c r="I1675" s="24">
        <v>200</v>
      </c>
      <c r="J1675" s="24">
        <v>15</v>
      </c>
      <c r="K1675" s="24">
        <v>0</v>
      </c>
    </row>
    <row r="1676" spans="1:11" x14ac:dyDescent="0.3">
      <c r="A1676" s="24" t="s">
        <v>2159</v>
      </c>
      <c r="B1676" s="24">
        <v>172</v>
      </c>
      <c r="C1676" s="24" t="str">
        <f t="shared" si="26"/>
        <v>taina172</v>
      </c>
      <c r="D1676" s="24">
        <v>2461</v>
      </c>
      <c r="E1676" s="24">
        <v>1786</v>
      </c>
      <c r="F1676" s="24">
        <v>56647</v>
      </c>
      <c r="G1676" s="24">
        <v>0</v>
      </c>
      <c r="H1676" s="24">
        <v>0</v>
      </c>
      <c r="I1676" s="24">
        <v>200</v>
      </c>
      <c r="J1676" s="24">
        <v>15</v>
      </c>
      <c r="K1676" s="24">
        <v>0</v>
      </c>
    </row>
    <row r="1677" spans="1:11" x14ac:dyDescent="0.3">
      <c r="A1677" s="24" t="s">
        <v>2159</v>
      </c>
      <c r="B1677" s="24">
        <v>173</v>
      </c>
      <c r="C1677" s="24" t="str">
        <f t="shared" si="26"/>
        <v>taina173</v>
      </c>
      <c r="D1677" s="24">
        <v>2487</v>
      </c>
      <c r="E1677" s="24">
        <v>1805</v>
      </c>
      <c r="F1677" s="24">
        <v>57478</v>
      </c>
      <c r="G1677" s="24">
        <v>0</v>
      </c>
      <c r="H1677" s="24">
        <v>0</v>
      </c>
      <c r="I1677" s="24">
        <v>200</v>
      </c>
      <c r="J1677" s="24">
        <v>15</v>
      </c>
      <c r="K1677" s="24">
        <v>0</v>
      </c>
    </row>
    <row r="1678" spans="1:11" x14ac:dyDescent="0.3">
      <c r="A1678" s="24" t="s">
        <v>2159</v>
      </c>
      <c r="B1678" s="24">
        <v>174</v>
      </c>
      <c r="C1678" s="24" t="str">
        <f t="shared" si="26"/>
        <v>taina174</v>
      </c>
      <c r="D1678" s="24">
        <v>2514</v>
      </c>
      <c r="E1678" s="24">
        <v>1824</v>
      </c>
      <c r="F1678" s="24">
        <v>58143</v>
      </c>
      <c r="G1678" s="24">
        <v>0</v>
      </c>
      <c r="H1678" s="24">
        <v>0</v>
      </c>
      <c r="I1678" s="24">
        <v>200</v>
      </c>
      <c r="J1678" s="24">
        <v>15</v>
      </c>
      <c r="K1678" s="24">
        <v>0</v>
      </c>
    </row>
    <row r="1679" spans="1:11" x14ac:dyDescent="0.3">
      <c r="A1679" s="24" t="s">
        <v>2159</v>
      </c>
      <c r="B1679" s="24">
        <v>175</v>
      </c>
      <c r="C1679" s="24" t="str">
        <f t="shared" si="26"/>
        <v>taina175</v>
      </c>
      <c r="D1679" s="24">
        <v>2541</v>
      </c>
      <c r="E1679" s="24">
        <v>1844</v>
      </c>
      <c r="F1679" s="24">
        <v>58815</v>
      </c>
      <c r="G1679" s="24">
        <v>0</v>
      </c>
      <c r="H1679" s="24">
        <v>0</v>
      </c>
      <c r="I1679" s="24">
        <v>200</v>
      </c>
      <c r="J1679" s="24">
        <v>15</v>
      </c>
      <c r="K1679" s="24">
        <v>0</v>
      </c>
    </row>
    <row r="1680" spans="1:11" x14ac:dyDescent="0.3">
      <c r="A1680" s="24" t="s">
        <v>2159</v>
      </c>
      <c r="B1680" s="24">
        <v>176</v>
      </c>
      <c r="C1680" s="24" t="str">
        <f t="shared" si="26"/>
        <v>taina176</v>
      </c>
      <c r="D1680" s="24">
        <v>2568</v>
      </c>
      <c r="E1680" s="24">
        <v>1864</v>
      </c>
      <c r="F1680" s="24">
        <v>59495</v>
      </c>
      <c r="G1680" s="24">
        <v>0</v>
      </c>
      <c r="H1680" s="24">
        <v>0</v>
      </c>
      <c r="I1680" s="24">
        <v>200</v>
      </c>
      <c r="J1680" s="24">
        <v>15</v>
      </c>
      <c r="K1680" s="24">
        <v>0</v>
      </c>
    </row>
    <row r="1681" spans="1:11" x14ac:dyDescent="0.3">
      <c r="A1681" s="24" t="s">
        <v>2159</v>
      </c>
      <c r="B1681" s="24">
        <v>177</v>
      </c>
      <c r="C1681" s="24" t="str">
        <f t="shared" si="26"/>
        <v>taina177</v>
      </c>
      <c r="D1681" s="24">
        <v>2596</v>
      </c>
      <c r="E1681" s="24">
        <v>1884</v>
      </c>
      <c r="F1681" s="24">
        <v>60367</v>
      </c>
      <c r="G1681" s="24">
        <v>0</v>
      </c>
      <c r="H1681" s="24">
        <v>0</v>
      </c>
      <c r="I1681" s="24">
        <v>200</v>
      </c>
      <c r="J1681" s="24">
        <v>15</v>
      </c>
      <c r="K1681" s="24">
        <v>0</v>
      </c>
    </row>
    <row r="1682" spans="1:11" x14ac:dyDescent="0.3">
      <c r="A1682" s="24" t="s">
        <v>2159</v>
      </c>
      <c r="B1682" s="24">
        <v>178</v>
      </c>
      <c r="C1682" s="24" t="str">
        <f t="shared" si="26"/>
        <v>taina178</v>
      </c>
      <c r="D1682" s="24">
        <v>2624</v>
      </c>
      <c r="E1682" s="24">
        <v>1904</v>
      </c>
      <c r="F1682" s="24">
        <v>61063</v>
      </c>
      <c r="G1682" s="24">
        <v>0</v>
      </c>
      <c r="H1682" s="24">
        <v>0</v>
      </c>
      <c r="I1682" s="24">
        <v>200</v>
      </c>
      <c r="J1682" s="24">
        <v>15</v>
      </c>
      <c r="K1682" s="24">
        <v>0</v>
      </c>
    </row>
    <row r="1683" spans="1:11" x14ac:dyDescent="0.3">
      <c r="A1683" s="24" t="s">
        <v>2159</v>
      </c>
      <c r="B1683" s="24">
        <v>179</v>
      </c>
      <c r="C1683" s="24" t="str">
        <f t="shared" si="26"/>
        <v>taina179</v>
      </c>
      <c r="D1683" s="24">
        <v>2652</v>
      </c>
      <c r="E1683" s="24">
        <v>1924</v>
      </c>
      <c r="F1683" s="24">
        <v>61768</v>
      </c>
      <c r="G1683" s="24">
        <v>0</v>
      </c>
      <c r="H1683" s="24">
        <v>0</v>
      </c>
      <c r="I1683" s="24">
        <v>200</v>
      </c>
      <c r="J1683" s="24">
        <v>15</v>
      </c>
      <c r="K1683" s="24">
        <v>0</v>
      </c>
    </row>
    <row r="1684" spans="1:11" x14ac:dyDescent="0.3">
      <c r="A1684" s="24" t="s">
        <v>2159</v>
      </c>
      <c r="B1684" s="24">
        <v>180</v>
      </c>
      <c r="C1684" s="24" t="str">
        <f t="shared" si="26"/>
        <v>taina180</v>
      </c>
      <c r="D1684" s="24">
        <v>2680</v>
      </c>
      <c r="E1684" s="24">
        <v>1945</v>
      </c>
      <c r="F1684" s="24">
        <v>62481</v>
      </c>
      <c r="G1684" s="24">
        <v>0</v>
      </c>
      <c r="H1684" s="24">
        <v>0</v>
      </c>
      <c r="I1684" s="24">
        <v>200</v>
      </c>
      <c r="J1684" s="24">
        <v>15</v>
      </c>
      <c r="K1684" s="24">
        <v>0</v>
      </c>
    </row>
    <row r="1685" spans="1:11" x14ac:dyDescent="0.3">
      <c r="A1685" s="24" t="s">
        <v>2159</v>
      </c>
      <c r="B1685" s="24">
        <v>181</v>
      </c>
      <c r="C1685" s="24" t="str">
        <f t="shared" si="26"/>
        <v>taina181</v>
      </c>
      <c r="D1685" s="24">
        <v>2923</v>
      </c>
      <c r="E1685" s="24">
        <v>2122</v>
      </c>
      <c r="F1685" s="24">
        <v>69184</v>
      </c>
      <c r="G1685" s="24">
        <v>0</v>
      </c>
      <c r="H1685" s="24">
        <v>0</v>
      </c>
      <c r="I1685" s="24">
        <v>200</v>
      </c>
      <c r="J1685" s="24">
        <v>15</v>
      </c>
      <c r="K1685" s="24">
        <v>0</v>
      </c>
    </row>
    <row r="1686" spans="1:11" x14ac:dyDescent="0.3">
      <c r="A1686" s="24" t="s">
        <v>2159</v>
      </c>
      <c r="B1686" s="24">
        <v>182</v>
      </c>
      <c r="C1686" s="24" t="str">
        <f t="shared" si="26"/>
        <v>taina182</v>
      </c>
      <c r="D1686" s="24">
        <v>2955</v>
      </c>
      <c r="E1686" s="24">
        <v>2144</v>
      </c>
      <c r="F1686" s="24">
        <v>69982</v>
      </c>
      <c r="G1686" s="24">
        <v>0</v>
      </c>
      <c r="H1686" s="24">
        <v>0</v>
      </c>
      <c r="I1686" s="24">
        <v>200</v>
      </c>
      <c r="J1686" s="24">
        <v>15</v>
      </c>
      <c r="K1686" s="24">
        <v>0</v>
      </c>
    </row>
    <row r="1687" spans="1:11" x14ac:dyDescent="0.3">
      <c r="A1687" s="24" t="s">
        <v>2159</v>
      </c>
      <c r="B1687" s="24">
        <v>183</v>
      </c>
      <c r="C1687" s="24" t="str">
        <f t="shared" si="26"/>
        <v>taina183</v>
      </c>
      <c r="D1687" s="24">
        <v>2986</v>
      </c>
      <c r="E1687" s="24">
        <v>2167</v>
      </c>
      <c r="F1687" s="24">
        <v>70788</v>
      </c>
      <c r="G1687" s="24">
        <v>0</v>
      </c>
      <c r="H1687" s="24">
        <v>0</v>
      </c>
      <c r="I1687" s="24">
        <v>200</v>
      </c>
      <c r="J1687" s="24">
        <v>15</v>
      </c>
      <c r="K1687" s="24">
        <v>0</v>
      </c>
    </row>
    <row r="1688" spans="1:11" x14ac:dyDescent="0.3">
      <c r="A1688" s="24" t="s">
        <v>2159</v>
      </c>
      <c r="B1688" s="24">
        <v>184</v>
      </c>
      <c r="C1688" s="24" t="str">
        <f t="shared" si="26"/>
        <v>taina184</v>
      </c>
      <c r="D1688" s="24">
        <v>3018</v>
      </c>
      <c r="E1688" s="24">
        <v>2190</v>
      </c>
      <c r="F1688" s="24">
        <v>71604</v>
      </c>
      <c r="G1688" s="24">
        <v>0</v>
      </c>
      <c r="H1688" s="24">
        <v>0</v>
      </c>
      <c r="I1688" s="24">
        <v>200</v>
      </c>
      <c r="J1688" s="24">
        <v>15</v>
      </c>
      <c r="K1688" s="24">
        <v>0</v>
      </c>
    </row>
    <row r="1689" spans="1:11" x14ac:dyDescent="0.3">
      <c r="A1689" s="24" t="s">
        <v>2159</v>
      </c>
      <c r="B1689" s="24">
        <v>185</v>
      </c>
      <c r="C1689" s="24" t="str">
        <f t="shared" si="26"/>
        <v>taina185</v>
      </c>
      <c r="D1689" s="24">
        <v>3050</v>
      </c>
      <c r="E1689" s="24">
        <v>2214</v>
      </c>
      <c r="F1689" s="24">
        <v>72652</v>
      </c>
      <c r="G1689" s="24">
        <v>0</v>
      </c>
      <c r="H1689" s="24">
        <v>0</v>
      </c>
      <c r="I1689" s="24">
        <v>200</v>
      </c>
      <c r="J1689" s="24">
        <v>15</v>
      </c>
      <c r="K1689" s="24">
        <v>0</v>
      </c>
    </row>
    <row r="1690" spans="1:11" x14ac:dyDescent="0.3">
      <c r="A1690" s="24" t="s">
        <v>2159</v>
      </c>
      <c r="B1690" s="24">
        <v>186</v>
      </c>
      <c r="C1690" s="24" t="str">
        <f t="shared" si="26"/>
        <v>taina186</v>
      </c>
      <c r="D1690" s="24">
        <v>3083</v>
      </c>
      <c r="E1690" s="24">
        <v>2237</v>
      </c>
      <c r="F1690" s="24">
        <v>73488</v>
      </c>
      <c r="G1690" s="24">
        <v>0</v>
      </c>
      <c r="H1690" s="24">
        <v>0</v>
      </c>
      <c r="I1690" s="24">
        <v>200</v>
      </c>
      <c r="J1690" s="24">
        <v>15</v>
      </c>
      <c r="K1690" s="24">
        <v>0</v>
      </c>
    </row>
    <row r="1691" spans="1:11" x14ac:dyDescent="0.3">
      <c r="A1691" s="24" t="s">
        <v>2159</v>
      </c>
      <c r="B1691" s="24">
        <v>187</v>
      </c>
      <c r="C1691" s="24" t="str">
        <f t="shared" si="26"/>
        <v>taina187</v>
      </c>
      <c r="D1691" s="24">
        <v>3116</v>
      </c>
      <c r="E1691" s="24">
        <v>2261</v>
      </c>
      <c r="F1691" s="24">
        <v>74333</v>
      </c>
      <c r="G1691" s="24">
        <v>0</v>
      </c>
      <c r="H1691" s="24">
        <v>0</v>
      </c>
      <c r="I1691" s="24">
        <v>200</v>
      </c>
      <c r="J1691" s="24">
        <v>15</v>
      </c>
      <c r="K1691" s="24">
        <v>0</v>
      </c>
    </row>
    <row r="1692" spans="1:11" x14ac:dyDescent="0.3">
      <c r="A1692" s="24" t="s">
        <v>2159</v>
      </c>
      <c r="B1692" s="24">
        <v>188</v>
      </c>
      <c r="C1692" s="24" t="str">
        <f t="shared" si="26"/>
        <v>taina188</v>
      </c>
      <c r="D1692" s="24">
        <v>3149</v>
      </c>
      <c r="E1692" s="24">
        <v>2285</v>
      </c>
      <c r="F1692" s="24">
        <v>75188</v>
      </c>
      <c r="G1692" s="24">
        <v>0</v>
      </c>
      <c r="H1692" s="24">
        <v>0</v>
      </c>
      <c r="I1692" s="24">
        <v>200</v>
      </c>
      <c r="J1692" s="24">
        <v>15</v>
      </c>
      <c r="K1692" s="24">
        <v>0</v>
      </c>
    </row>
    <row r="1693" spans="1:11" x14ac:dyDescent="0.3">
      <c r="A1693" s="24" t="s">
        <v>2159</v>
      </c>
      <c r="B1693" s="24">
        <v>189</v>
      </c>
      <c r="C1693" s="24" t="str">
        <f t="shared" si="26"/>
        <v>taina189</v>
      </c>
      <c r="D1693" s="24">
        <v>3183</v>
      </c>
      <c r="E1693" s="24">
        <v>2310</v>
      </c>
      <c r="F1693" s="24">
        <v>76209</v>
      </c>
      <c r="G1693" s="24">
        <v>0</v>
      </c>
      <c r="H1693" s="24">
        <v>0</v>
      </c>
      <c r="I1693" s="24">
        <v>200</v>
      </c>
      <c r="J1693" s="24">
        <v>15</v>
      </c>
      <c r="K1693" s="24">
        <v>0</v>
      </c>
    </row>
    <row r="1694" spans="1:11" x14ac:dyDescent="0.3">
      <c r="A1694" s="24" t="s">
        <v>2159</v>
      </c>
      <c r="B1694" s="24">
        <v>190</v>
      </c>
      <c r="C1694" s="24" t="str">
        <f t="shared" si="26"/>
        <v>taina190</v>
      </c>
      <c r="D1694" s="24">
        <v>3216</v>
      </c>
      <c r="E1694" s="24">
        <v>2334</v>
      </c>
      <c r="F1694" s="24">
        <v>77084</v>
      </c>
      <c r="G1694" s="24">
        <v>0</v>
      </c>
      <c r="H1694" s="24">
        <v>0</v>
      </c>
      <c r="I1694" s="24">
        <v>200</v>
      </c>
      <c r="J1694" s="24">
        <v>15</v>
      </c>
      <c r="K1694" s="24">
        <v>0</v>
      </c>
    </row>
    <row r="1695" spans="1:11" x14ac:dyDescent="0.3">
      <c r="A1695" s="24" t="s">
        <v>2159</v>
      </c>
      <c r="B1695" s="24">
        <v>191</v>
      </c>
      <c r="C1695" s="24" t="str">
        <f t="shared" si="26"/>
        <v>taina191</v>
      </c>
      <c r="D1695" s="24">
        <v>3251</v>
      </c>
      <c r="E1695" s="24">
        <v>2359</v>
      </c>
      <c r="F1695" s="24">
        <v>77969</v>
      </c>
      <c r="G1695" s="24">
        <v>0</v>
      </c>
      <c r="H1695" s="24">
        <v>0</v>
      </c>
      <c r="I1695" s="24">
        <v>200</v>
      </c>
      <c r="J1695" s="24">
        <v>15</v>
      </c>
      <c r="K1695" s="24">
        <v>0</v>
      </c>
    </row>
    <row r="1696" spans="1:11" x14ac:dyDescent="0.3">
      <c r="A1696" s="24" t="s">
        <v>2159</v>
      </c>
      <c r="B1696" s="24">
        <v>192</v>
      </c>
      <c r="C1696" s="24" t="str">
        <f t="shared" si="26"/>
        <v>taina192</v>
      </c>
      <c r="D1696" s="24">
        <v>3285</v>
      </c>
      <c r="E1696" s="24">
        <v>2384</v>
      </c>
      <c r="F1696" s="24">
        <v>78864</v>
      </c>
      <c r="G1696" s="24">
        <v>0</v>
      </c>
      <c r="H1696" s="24">
        <v>0</v>
      </c>
      <c r="I1696" s="24">
        <v>200</v>
      </c>
      <c r="J1696" s="24">
        <v>15</v>
      </c>
      <c r="K1696" s="24">
        <v>0</v>
      </c>
    </row>
    <row r="1697" spans="1:11" x14ac:dyDescent="0.3">
      <c r="A1697" s="24" t="s">
        <v>2159</v>
      </c>
      <c r="B1697" s="24">
        <v>193</v>
      </c>
      <c r="C1697" s="24" t="str">
        <f t="shared" si="26"/>
        <v>taina193</v>
      </c>
      <c r="D1697" s="24">
        <v>3320</v>
      </c>
      <c r="E1697" s="24">
        <v>2410</v>
      </c>
      <c r="F1697" s="24">
        <v>80015</v>
      </c>
      <c r="G1697" s="24">
        <v>0</v>
      </c>
      <c r="H1697" s="24">
        <v>0</v>
      </c>
      <c r="I1697" s="24">
        <v>200</v>
      </c>
      <c r="J1697" s="24">
        <v>15</v>
      </c>
      <c r="K1697" s="24">
        <v>0</v>
      </c>
    </row>
    <row r="1698" spans="1:11" x14ac:dyDescent="0.3">
      <c r="A1698" s="24" t="s">
        <v>2159</v>
      </c>
      <c r="B1698" s="24">
        <v>194</v>
      </c>
      <c r="C1698" s="24" t="str">
        <f t="shared" si="26"/>
        <v>taina194</v>
      </c>
      <c r="D1698" s="24">
        <v>3355</v>
      </c>
      <c r="E1698" s="24">
        <v>2435</v>
      </c>
      <c r="F1698" s="24">
        <v>80932</v>
      </c>
      <c r="G1698" s="24">
        <v>0</v>
      </c>
      <c r="H1698" s="24">
        <v>0</v>
      </c>
      <c r="I1698" s="24">
        <v>200</v>
      </c>
      <c r="J1698" s="24">
        <v>15</v>
      </c>
      <c r="K1698" s="24">
        <v>0</v>
      </c>
    </row>
    <row r="1699" spans="1:11" x14ac:dyDescent="0.3">
      <c r="A1699" s="24" t="s">
        <v>2159</v>
      </c>
      <c r="B1699" s="24">
        <v>195</v>
      </c>
      <c r="C1699" s="24" t="str">
        <f t="shared" si="26"/>
        <v>taina195</v>
      </c>
      <c r="D1699" s="24">
        <v>3391</v>
      </c>
      <c r="E1699" s="24">
        <v>2461</v>
      </c>
      <c r="F1699" s="24">
        <v>81860</v>
      </c>
      <c r="G1699" s="24">
        <v>0</v>
      </c>
      <c r="H1699" s="24">
        <v>0</v>
      </c>
      <c r="I1699" s="24">
        <v>200</v>
      </c>
      <c r="J1699" s="24">
        <v>15</v>
      </c>
      <c r="K1699" s="24">
        <v>0</v>
      </c>
    </row>
    <row r="1700" spans="1:11" x14ac:dyDescent="0.3">
      <c r="A1700" s="24" t="s">
        <v>2159</v>
      </c>
      <c r="B1700" s="24">
        <v>196</v>
      </c>
      <c r="C1700" s="24" t="str">
        <f t="shared" si="26"/>
        <v>taina196</v>
      </c>
      <c r="D1700" s="24">
        <v>3427</v>
      </c>
      <c r="E1700" s="24">
        <v>2487</v>
      </c>
      <c r="F1700" s="24">
        <v>82797</v>
      </c>
      <c r="G1700" s="24">
        <v>0</v>
      </c>
      <c r="H1700" s="24">
        <v>0</v>
      </c>
      <c r="I1700" s="24">
        <v>200</v>
      </c>
      <c r="J1700" s="24">
        <v>15</v>
      </c>
      <c r="K1700" s="24">
        <v>0</v>
      </c>
    </row>
    <row r="1701" spans="1:11" x14ac:dyDescent="0.3">
      <c r="A1701" s="24" t="s">
        <v>2159</v>
      </c>
      <c r="B1701" s="24">
        <v>197</v>
      </c>
      <c r="C1701" s="24" t="str">
        <f t="shared" si="26"/>
        <v>taina197</v>
      </c>
      <c r="D1701" s="24">
        <v>3463</v>
      </c>
      <c r="E1701" s="24">
        <v>2514</v>
      </c>
      <c r="F1701" s="24">
        <v>84004</v>
      </c>
      <c r="G1701" s="24">
        <v>0</v>
      </c>
      <c r="H1701" s="24">
        <v>0</v>
      </c>
      <c r="I1701" s="24">
        <v>200</v>
      </c>
      <c r="J1701" s="24">
        <v>15</v>
      </c>
      <c r="K1701" s="24">
        <v>0</v>
      </c>
    </row>
    <row r="1702" spans="1:11" x14ac:dyDescent="0.3">
      <c r="A1702" s="24" t="s">
        <v>2159</v>
      </c>
      <c r="B1702" s="24">
        <v>198</v>
      </c>
      <c r="C1702" s="24" t="str">
        <f t="shared" si="26"/>
        <v>taina198</v>
      </c>
      <c r="D1702" s="24">
        <v>3500</v>
      </c>
      <c r="E1702" s="24">
        <v>2540</v>
      </c>
      <c r="F1702" s="24">
        <v>84966</v>
      </c>
      <c r="G1702" s="24">
        <v>0</v>
      </c>
      <c r="H1702" s="24">
        <v>0</v>
      </c>
      <c r="I1702" s="24">
        <v>200</v>
      </c>
      <c r="J1702" s="24">
        <v>15</v>
      </c>
      <c r="K1702" s="24">
        <v>0</v>
      </c>
    </row>
    <row r="1703" spans="1:11" x14ac:dyDescent="0.3">
      <c r="A1703" s="24" t="s">
        <v>2159</v>
      </c>
      <c r="B1703" s="24">
        <v>199</v>
      </c>
      <c r="C1703" s="24" t="str">
        <f t="shared" si="26"/>
        <v>taina199</v>
      </c>
      <c r="D1703" s="24">
        <v>3537</v>
      </c>
      <c r="E1703" s="24">
        <v>2567</v>
      </c>
      <c r="F1703" s="24">
        <v>85938</v>
      </c>
      <c r="G1703" s="24">
        <v>0</v>
      </c>
      <c r="H1703" s="24">
        <v>0</v>
      </c>
      <c r="I1703" s="24">
        <v>200</v>
      </c>
      <c r="J1703" s="24">
        <v>15</v>
      </c>
      <c r="K1703" s="24">
        <v>0</v>
      </c>
    </row>
    <row r="1704" spans="1:11" x14ac:dyDescent="0.3">
      <c r="A1704" s="24" t="s">
        <v>2159</v>
      </c>
      <c r="B1704" s="24">
        <v>200</v>
      </c>
      <c r="C1704" s="24" t="str">
        <f t="shared" si="26"/>
        <v>taina200</v>
      </c>
      <c r="D1704" s="24">
        <v>3574</v>
      </c>
      <c r="E1704" s="24">
        <v>2594</v>
      </c>
      <c r="F1704" s="24">
        <v>86920</v>
      </c>
      <c r="G1704" s="24">
        <v>0</v>
      </c>
      <c r="H1704" s="24">
        <v>0</v>
      </c>
      <c r="I1704" s="24">
        <v>200</v>
      </c>
      <c r="J1704" s="24">
        <v>15</v>
      </c>
      <c r="K1704" s="24">
        <v>0</v>
      </c>
    </row>
    <row r="1705" spans="1:11" x14ac:dyDescent="0.3">
      <c r="A1705" s="24" t="s">
        <v>2159</v>
      </c>
      <c r="B1705" s="24">
        <v>201</v>
      </c>
      <c r="C1705" s="24" t="str">
        <f t="shared" si="26"/>
        <v>taina201</v>
      </c>
      <c r="D1705" s="24">
        <v>3898</v>
      </c>
      <c r="E1705" s="24">
        <v>2829</v>
      </c>
      <c r="F1705" s="24">
        <v>96009</v>
      </c>
      <c r="G1705" s="24">
        <v>0</v>
      </c>
      <c r="H1705" s="24">
        <v>0</v>
      </c>
      <c r="I1705" s="24">
        <v>200</v>
      </c>
      <c r="J1705" s="24">
        <v>15</v>
      </c>
      <c r="K1705" s="24">
        <v>0</v>
      </c>
    </row>
    <row r="1706" spans="1:11" x14ac:dyDescent="0.3">
      <c r="A1706" s="24" t="s">
        <v>2159</v>
      </c>
      <c r="B1706" s="24">
        <v>202</v>
      </c>
      <c r="C1706" s="24" t="str">
        <f t="shared" si="26"/>
        <v>taina202</v>
      </c>
      <c r="D1706" s="24">
        <v>3939</v>
      </c>
      <c r="E1706" s="24">
        <v>2859</v>
      </c>
      <c r="F1706" s="24">
        <v>97206</v>
      </c>
      <c r="G1706" s="24">
        <v>0</v>
      </c>
      <c r="H1706" s="24">
        <v>0</v>
      </c>
      <c r="I1706" s="24">
        <v>200</v>
      </c>
      <c r="J1706" s="24">
        <v>15</v>
      </c>
      <c r="K1706" s="24">
        <v>0</v>
      </c>
    </row>
    <row r="1707" spans="1:11" x14ac:dyDescent="0.3">
      <c r="A1707" s="24" t="s">
        <v>2159</v>
      </c>
      <c r="B1707" s="24">
        <v>203</v>
      </c>
      <c r="C1707" s="24" t="str">
        <f t="shared" si="26"/>
        <v>taina203</v>
      </c>
      <c r="D1707" s="24">
        <v>3981</v>
      </c>
      <c r="E1707" s="24">
        <v>2889</v>
      </c>
      <c r="F1707" s="24">
        <v>98383</v>
      </c>
      <c r="G1707" s="24">
        <v>0</v>
      </c>
      <c r="H1707" s="24">
        <v>0</v>
      </c>
      <c r="I1707" s="24">
        <v>200</v>
      </c>
      <c r="J1707" s="24">
        <v>15</v>
      </c>
      <c r="K1707" s="24">
        <v>0</v>
      </c>
    </row>
    <row r="1708" spans="1:11" x14ac:dyDescent="0.3">
      <c r="A1708" s="24" t="s">
        <v>2159</v>
      </c>
      <c r="B1708" s="24">
        <v>204</v>
      </c>
      <c r="C1708" s="24" t="str">
        <f t="shared" si="26"/>
        <v>taina204</v>
      </c>
      <c r="D1708" s="24">
        <v>4023</v>
      </c>
      <c r="E1708" s="24">
        <v>2920</v>
      </c>
      <c r="F1708" s="24">
        <v>99574</v>
      </c>
      <c r="G1708" s="24">
        <v>0</v>
      </c>
      <c r="H1708" s="24">
        <v>0</v>
      </c>
      <c r="I1708" s="24">
        <v>200</v>
      </c>
      <c r="J1708" s="24">
        <v>15</v>
      </c>
      <c r="K1708" s="24">
        <v>0</v>
      </c>
    </row>
    <row r="1709" spans="1:11" x14ac:dyDescent="0.3">
      <c r="A1709" s="24" t="s">
        <v>2159</v>
      </c>
      <c r="B1709" s="24">
        <v>205</v>
      </c>
      <c r="C1709" s="24" t="str">
        <f t="shared" si="26"/>
        <v>taina205</v>
      </c>
      <c r="D1709" s="24">
        <v>4065</v>
      </c>
      <c r="E1709" s="24">
        <v>2951</v>
      </c>
      <c r="F1709" s="24">
        <v>101191</v>
      </c>
      <c r="G1709" s="24">
        <v>0</v>
      </c>
      <c r="H1709" s="24">
        <v>0</v>
      </c>
      <c r="I1709" s="24">
        <v>200</v>
      </c>
      <c r="J1709" s="24">
        <v>15</v>
      </c>
      <c r="K1709" s="24">
        <v>0</v>
      </c>
    </row>
    <row r="1710" spans="1:11" x14ac:dyDescent="0.3">
      <c r="A1710" s="24" t="s">
        <v>2159</v>
      </c>
      <c r="B1710" s="24">
        <v>206</v>
      </c>
      <c r="C1710" s="24" t="str">
        <f t="shared" si="26"/>
        <v>taina206</v>
      </c>
      <c r="D1710" s="24">
        <v>4108</v>
      </c>
      <c r="E1710" s="24">
        <v>2982</v>
      </c>
      <c r="F1710" s="24">
        <v>102519</v>
      </c>
      <c r="G1710" s="24">
        <v>0</v>
      </c>
      <c r="H1710" s="24">
        <v>0</v>
      </c>
      <c r="I1710" s="24">
        <v>200</v>
      </c>
      <c r="J1710" s="24">
        <v>15</v>
      </c>
      <c r="K1710" s="24">
        <v>0</v>
      </c>
    </row>
    <row r="1711" spans="1:11" x14ac:dyDescent="0.3">
      <c r="A1711" s="24" t="s">
        <v>2159</v>
      </c>
      <c r="B1711" s="24">
        <v>207</v>
      </c>
      <c r="C1711" s="24" t="str">
        <f t="shared" si="26"/>
        <v>taina207</v>
      </c>
      <c r="D1711" s="24">
        <v>4152</v>
      </c>
      <c r="E1711" s="24">
        <v>3013</v>
      </c>
      <c r="F1711" s="24">
        <v>103865</v>
      </c>
      <c r="G1711" s="24">
        <v>0</v>
      </c>
      <c r="H1711" s="24">
        <v>0</v>
      </c>
      <c r="I1711" s="24">
        <v>200</v>
      </c>
      <c r="J1711" s="24">
        <v>15</v>
      </c>
      <c r="K1711" s="24">
        <v>0</v>
      </c>
    </row>
    <row r="1712" spans="1:11" x14ac:dyDescent="0.3">
      <c r="A1712" s="24" t="s">
        <v>2159</v>
      </c>
      <c r="B1712" s="24">
        <v>208</v>
      </c>
      <c r="C1712" s="24" t="str">
        <f t="shared" si="26"/>
        <v>taina208</v>
      </c>
      <c r="D1712" s="24">
        <v>4195</v>
      </c>
      <c r="E1712" s="24">
        <v>3045</v>
      </c>
      <c r="F1712" s="24">
        <v>105192</v>
      </c>
      <c r="G1712" s="24">
        <v>0</v>
      </c>
      <c r="H1712" s="24">
        <v>0</v>
      </c>
      <c r="I1712" s="24">
        <v>200</v>
      </c>
      <c r="J1712" s="24">
        <v>15</v>
      </c>
      <c r="K1712" s="24">
        <v>0</v>
      </c>
    </row>
    <row r="1713" spans="1:11" x14ac:dyDescent="0.3">
      <c r="A1713" s="24" t="s">
        <v>2159</v>
      </c>
      <c r="B1713" s="24">
        <v>209</v>
      </c>
      <c r="C1713" s="24" t="str">
        <f t="shared" si="26"/>
        <v>taina209</v>
      </c>
      <c r="D1713" s="24">
        <v>4239</v>
      </c>
      <c r="E1713" s="24">
        <v>3077</v>
      </c>
      <c r="F1713" s="24">
        <v>106608</v>
      </c>
      <c r="G1713" s="24">
        <v>0</v>
      </c>
      <c r="H1713" s="24">
        <v>0</v>
      </c>
      <c r="I1713" s="24">
        <v>200</v>
      </c>
      <c r="J1713" s="24">
        <v>15</v>
      </c>
      <c r="K1713" s="24">
        <v>0</v>
      </c>
    </row>
    <row r="1714" spans="1:11" x14ac:dyDescent="0.3">
      <c r="A1714" s="24" t="s">
        <v>2159</v>
      </c>
      <c r="B1714" s="24">
        <v>210</v>
      </c>
      <c r="C1714" s="24" t="str">
        <f t="shared" si="26"/>
        <v>taina210</v>
      </c>
      <c r="D1714" s="24">
        <v>4284</v>
      </c>
      <c r="E1714" s="24">
        <v>3109</v>
      </c>
      <c r="F1714" s="24">
        <v>107969</v>
      </c>
      <c r="G1714" s="24">
        <v>0</v>
      </c>
      <c r="H1714" s="24">
        <v>0</v>
      </c>
      <c r="I1714" s="24">
        <v>200</v>
      </c>
      <c r="J1714" s="24">
        <v>15</v>
      </c>
      <c r="K1714" s="24">
        <v>0</v>
      </c>
    </row>
    <row r="1715" spans="1:11" x14ac:dyDescent="0.3">
      <c r="A1715" s="24" t="s">
        <v>2159</v>
      </c>
      <c r="B1715" s="24">
        <v>211</v>
      </c>
      <c r="C1715" s="24" t="str">
        <f t="shared" si="26"/>
        <v>taina211</v>
      </c>
      <c r="D1715" s="24">
        <v>4329</v>
      </c>
      <c r="E1715" s="24">
        <v>3142</v>
      </c>
      <c r="F1715" s="24">
        <v>109384</v>
      </c>
      <c r="G1715" s="24">
        <v>0</v>
      </c>
      <c r="H1715" s="24">
        <v>0</v>
      </c>
      <c r="I1715" s="24">
        <v>200</v>
      </c>
      <c r="J1715" s="24">
        <v>15</v>
      </c>
      <c r="K1715" s="24">
        <v>0</v>
      </c>
    </row>
    <row r="1716" spans="1:11" x14ac:dyDescent="0.3">
      <c r="A1716" s="24" t="s">
        <v>2159</v>
      </c>
      <c r="B1716" s="24">
        <v>212</v>
      </c>
      <c r="C1716" s="24" t="str">
        <f t="shared" si="26"/>
        <v>taina212</v>
      </c>
      <c r="D1716" s="24">
        <v>4374</v>
      </c>
      <c r="E1716" s="24">
        <v>3175</v>
      </c>
      <c r="F1716" s="24">
        <v>110817</v>
      </c>
      <c r="G1716" s="24">
        <v>0</v>
      </c>
      <c r="H1716" s="24">
        <v>0</v>
      </c>
      <c r="I1716" s="24">
        <v>200</v>
      </c>
      <c r="J1716" s="24">
        <v>15</v>
      </c>
      <c r="K1716" s="24">
        <v>0</v>
      </c>
    </row>
    <row r="1717" spans="1:11" x14ac:dyDescent="0.3">
      <c r="A1717" s="24" t="s">
        <v>2159</v>
      </c>
      <c r="B1717" s="24">
        <v>213</v>
      </c>
      <c r="C1717" s="24" t="str">
        <f t="shared" si="26"/>
        <v>taina213</v>
      </c>
      <c r="D1717" s="24">
        <v>4420</v>
      </c>
      <c r="E1717" s="24">
        <v>3208</v>
      </c>
      <c r="F1717" s="24">
        <v>112269</v>
      </c>
      <c r="G1717" s="24">
        <v>0</v>
      </c>
      <c r="H1717" s="24">
        <v>0</v>
      </c>
      <c r="I1717" s="24">
        <v>200</v>
      </c>
      <c r="J1717" s="24">
        <v>15</v>
      </c>
      <c r="K1717" s="24">
        <v>0</v>
      </c>
    </row>
    <row r="1718" spans="1:11" x14ac:dyDescent="0.3">
      <c r="A1718" s="24" t="s">
        <v>2159</v>
      </c>
      <c r="B1718" s="24">
        <v>214</v>
      </c>
      <c r="C1718" s="24" t="str">
        <f t="shared" si="26"/>
        <v>taina214</v>
      </c>
      <c r="D1718" s="24">
        <v>4467</v>
      </c>
      <c r="E1718" s="24">
        <v>3242</v>
      </c>
      <c r="F1718" s="24">
        <v>113739</v>
      </c>
      <c r="G1718" s="24">
        <v>0</v>
      </c>
      <c r="H1718" s="24">
        <v>0</v>
      </c>
      <c r="I1718" s="24">
        <v>200</v>
      </c>
      <c r="J1718" s="24">
        <v>15</v>
      </c>
      <c r="K1718" s="24">
        <v>0</v>
      </c>
    </row>
    <row r="1719" spans="1:11" x14ac:dyDescent="0.3">
      <c r="A1719" s="24" t="s">
        <v>2159</v>
      </c>
      <c r="B1719" s="24">
        <v>215</v>
      </c>
      <c r="C1719" s="24" t="str">
        <f t="shared" si="26"/>
        <v>taina215</v>
      </c>
      <c r="D1719" s="24">
        <v>4513</v>
      </c>
      <c r="E1719" s="24">
        <v>3276</v>
      </c>
      <c r="F1719" s="24">
        <v>115188</v>
      </c>
      <c r="G1719" s="24">
        <v>0</v>
      </c>
      <c r="H1719" s="24">
        <v>0</v>
      </c>
      <c r="I1719" s="24">
        <v>200</v>
      </c>
      <c r="J1719" s="24">
        <v>15</v>
      </c>
      <c r="K1719" s="24">
        <v>0</v>
      </c>
    </row>
    <row r="1720" spans="1:11" x14ac:dyDescent="0.3">
      <c r="A1720" s="24" t="s">
        <v>2159</v>
      </c>
      <c r="B1720" s="24">
        <v>216</v>
      </c>
      <c r="C1720" s="24" t="str">
        <f t="shared" si="26"/>
        <v>taina216</v>
      </c>
      <c r="D1720" s="24">
        <v>4561</v>
      </c>
      <c r="E1720" s="24">
        <v>3310</v>
      </c>
      <c r="F1720" s="24">
        <v>116695</v>
      </c>
      <c r="G1720" s="24">
        <v>0</v>
      </c>
      <c r="H1720" s="24">
        <v>0</v>
      </c>
      <c r="I1720" s="24">
        <v>200</v>
      </c>
      <c r="J1720" s="24">
        <v>15</v>
      </c>
      <c r="K1720" s="24">
        <v>0</v>
      </c>
    </row>
    <row r="1721" spans="1:11" x14ac:dyDescent="0.3">
      <c r="A1721" s="24" t="s">
        <v>2159</v>
      </c>
      <c r="B1721" s="24">
        <v>217</v>
      </c>
      <c r="C1721" s="24" t="str">
        <f t="shared" si="26"/>
        <v>taina217</v>
      </c>
      <c r="D1721" s="24">
        <v>4608</v>
      </c>
      <c r="E1721" s="24">
        <v>3345</v>
      </c>
      <c r="F1721" s="24">
        <v>118099</v>
      </c>
      <c r="G1721" s="24">
        <v>0</v>
      </c>
      <c r="H1721" s="24">
        <v>0</v>
      </c>
      <c r="I1721" s="24">
        <v>200</v>
      </c>
      <c r="J1721" s="24">
        <v>15</v>
      </c>
      <c r="K1721" s="24">
        <v>0</v>
      </c>
    </row>
    <row r="1722" spans="1:11" x14ac:dyDescent="0.3">
      <c r="A1722" s="24" t="s">
        <v>2159</v>
      </c>
      <c r="B1722" s="24">
        <v>218</v>
      </c>
      <c r="C1722" s="24" t="str">
        <f t="shared" si="26"/>
        <v>taina218</v>
      </c>
      <c r="D1722" s="24">
        <v>4657</v>
      </c>
      <c r="E1722" s="24">
        <v>3380</v>
      </c>
      <c r="F1722" s="24">
        <v>119561</v>
      </c>
      <c r="G1722" s="24">
        <v>0</v>
      </c>
      <c r="H1722" s="24">
        <v>0</v>
      </c>
      <c r="I1722" s="24">
        <v>200</v>
      </c>
      <c r="J1722" s="24">
        <v>15</v>
      </c>
      <c r="K1722" s="24">
        <v>0</v>
      </c>
    </row>
    <row r="1723" spans="1:11" x14ac:dyDescent="0.3">
      <c r="A1723" s="24" t="s">
        <v>2159</v>
      </c>
      <c r="B1723" s="24">
        <v>219</v>
      </c>
      <c r="C1723" s="24" t="str">
        <f t="shared" si="26"/>
        <v>taina219</v>
      </c>
      <c r="D1723" s="24">
        <v>4705</v>
      </c>
      <c r="E1723" s="24">
        <v>3415</v>
      </c>
      <c r="F1723" s="24">
        <v>120999</v>
      </c>
      <c r="G1723" s="24">
        <v>0</v>
      </c>
      <c r="H1723" s="24">
        <v>0</v>
      </c>
      <c r="I1723" s="24">
        <v>200</v>
      </c>
      <c r="J1723" s="24">
        <v>15</v>
      </c>
      <c r="K1723" s="24">
        <v>0</v>
      </c>
    </row>
    <row r="1724" spans="1:11" x14ac:dyDescent="0.3">
      <c r="A1724" s="24" t="s">
        <v>2159</v>
      </c>
      <c r="B1724" s="24">
        <v>220</v>
      </c>
      <c r="C1724" s="24" t="str">
        <f t="shared" si="26"/>
        <v>taina220</v>
      </c>
      <c r="D1724" s="24">
        <v>4755</v>
      </c>
      <c r="E1724" s="24">
        <v>3451</v>
      </c>
      <c r="F1724" s="24">
        <v>122453</v>
      </c>
      <c r="G1724" s="24">
        <v>0</v>
      </c>
      <c r="H1724" s="24">
        <v>0</v>
      </c>
      <c r="I1724" s="24">
        <v>200</v>
      </c>
      <c r="J1724" s="24">
        <v>15</v>
      </c>
      <c r="K1724" s="24">
        <v>0</v>
      </c>
    </row>
    <row r="1725" spans="1:11" x14ac:dyDescent="0.3">
      <c r="A1725" s="24" t="s">
        <v>2159</v>
      </c>
      <c r="B1725" s="24">
        <v>221</v>
      </c>
      <c r="C1725" s="24" t="str">
        <f t="shared" si="26"/>
        <v>taina221</v>
      </c>
      <c r="D1725" s="24">
        <v>5185</v>
      </c>
      <c r="E1725" s="24">
        <v>3763</v>
      </c>
      <c r="F1725" s="24">
        <v>134867</v>
      </c>
      <c r="G1725" s="24">
        <v>0</v>
      </c>
      <c r="H1725" s="24">
        <v>0</v>
      </c>
      <c r="I1725" s="24">
        <v>200</v>
      </c>
      <c r="J1725" s="24">
        <v>15</v>
      </c>
      <c r="K1725" s="24">
        <v>0</v>
      </c>
    </row>
    <row r="1726" spans="1:11" x14ac:dyDescent="0.3">
      <c r="A1726" s="24" t="s">
        <v>2159</v>
      </c>
      <c r="B1726" s="24">
        <v>222</v>
      </c>
      <c r="C1726" s="24" t="str">
        <f t="shared" si="26"/>
        <v>taina222</v>
      </c>
      <c r="D1726" s="24">
        <v>5239</v>
      </c>
      <c r="E1726" s="24">
        <v>3802</v>
      </c>
      <c r="F1726" s="24">
        <v>136617</v>
      </c>
      <c r="G1726" s="24">
        <v>0</v>
      </c>
      <c r="H1726" s="24">
        <v>0</v>
      </c>
      <c r="I1726" s="24">
        <v>200</v>
      </c>
      <c r="J1726" s="24">
        <v>15</v>
      </c>
      <c r="K1726" s="24">
        <v>0</v>
      </c>
    </row>
    <row r="1727" spans="1:11" x14ac:dyDescent="0.3">
      <c r="A1727" s="24" t="s">
        <v>2159</v>
      </c>
      <c r="B1727" s="24">
        <v>223</v>
      </c>
      <c r="C1727" s="24" t="str">
        <f t="shared" si="26"/>
        <v>taina223</v>
      </c>
      <c r="D1727" s="24">
        <v>5293</v>
      </c>
      <c r="E1727" s="24">
        <v>3842</v>
      </c>
      <c r="F1727" s="24">
        <v>138314</v>
      </c>
      <c r="G1727" s="24">
        <v>0</v>
      </c>
      <c r="H1727" s="24">
        <v>0</v>
      </c>
      <c r="I1727" s="24">
        <v>200</v>
      </c>
      <c r="J1727" s="24">
        <v>15</v>
      </c>
      <c r="K1727" s="24">
        <v>0</v>
      </c>
    </row>
    <row r="1728" spans="1:11" x14ac:dyDescent="0.3">
      <c r="A1728" s="24" t="s">
        <v>2159</v>
      </c>
      <c r="B1728" s="24">
        <v>224</v>
      </c>
      <c r="C1728" s="24" t="str">
        <f t="shared" si="26"/>
        <v>taina224</v>
      </c>
      <c r="D1728" s="24">
        <v>5349</v>
      </c>
      <c r="E1728" s="24">
        <v>3882</v>
      </c>
      <c r="F1728" s="24">
        <v>140108</v>
      </c>
      <c r="G1728" s="24">
        <v>0</v>
      </c>
      <c r="H1728" s="24">
        <v>0</v>
      </c>
      <c r="I1728" s="24">
        <v>200</v>
      </c>
      <c r="J1728" s="24">
        <v>15</v>
      </c>
      <c r="K1728" s="24">
        <v>0</v>
      </c>
    </row>
    <row r="1729" spans="1:11" x14ac:dyDescent="0.3">
      <c r="A1729" s="24" t="s">
        <v>2159</v>
      </c>
      <c r="B1729" s="24">
        <v>225</v>
      </c>
      <c r="C1729" s="24" t="str">
        <f t="shared" si="26"/>
        <v>taina225</v>
      </c>
      <c r="D1729" s="24">
        <v>5404</v>
      </c>
      <c r="E1729" s="24">
        <v>3922</v>
      </c>
      <c r="F1729" s="24">
        <v>141924</v>
      </c>
      <c r="G1729" s="24">
        <v>0</v>
      </c>
      <c r="H1729" s="24">
        <v>0</v>
      </c>
      <c r="I1729" s="24">
        <v>200</v>
      </c>
      <c r="J1729" s="24">
        <v>15</v>
      </c>
      <c r="K1729" s="24">
        <v>0</v>
      </c>
    </row>
    <row r="1730" spans="1:11" x14ac:dyDescent="0.3">
      <c r="A1730" s="24" t="s">
        <v>2159</v>
      </c>
      <c r="B1730" s="24">
        <v>226</v>
      </c>
      <c r="C1730" s="24" t="str">
        <f t="shared" si="26"/>
        <v>taina226</v>
      </c>
      <c r="D1730" s="24">
        <v>5460</v>
      </c>
      <c r="E1730" s="24">
        <v>3963</v>
      </c>
      <c r="F1730" s="24">
        <v>143684</v>
      </c>
      <c r="G1730" s="24">
        <v>0</v>
      </c>
      <c r="H1730" s="24">
        <v>0</v>
      </c>
      <c r="I1730" s="24">
        <v>200</v>
      </c>
      <c r="J1730" s="24">
        <v>15</v>
      </c>
      <c r="K1730" s="24">
        <v>0</v>
      </c>
    </row>
    <row r="1731" spans="1:11" x14ac:dyDescent="0.3">
      <c r="A1731" s="24" t="s">
        <v>2159</v>
      </c>
      <c r="B1731" s="24">
        <v>227</v>
      </c>
      <c r="C1731" s="24" t="str">
        <f t="shared" si="26"/>
        <v>taina227</v>
      </c>
      <c r="D1731" s="24">
        <v>5517</v>
      </c>
      <c r="E1731" s="24">
        <v>4004</v>
      </c>
      <c r="F1731" s="24">
        <v>145545</v>
      </c>
      <c r="G1731" s="24">
        <v>0</v>
      </c>
      <c r="H1731" s="24">
        <v>0</v>
      </c>
      <c r="I1731" s="24">
        <v>200</v>
      </c>
      <c r="J1731" s="24">
        <v>15</v>
      </c>
      <c r="K1731" s="24">
        <v>0</v>
      </c>
    </row>
    <row r="1732" spans="1:11" x14ac:dyDescent="0.3">
      <c r="A1732" s="24" t="s">
        <v>2159</v>
      </c>
      <c r="B1732" s="24">
        <v>228</v>
      </c>
      <c r="C1732" s="24" t="str">
        <f t="shared" si="26"/>
        <v>taina228</v>
      </c>
      <c r="D1732" s="24">
        <v>5575</v>
      </c>
      <c r="E1732" s="24">
        <v>4046</v>
      </c>
      <c r="F1732" s="24">
        <v>147348</v>
      </c>
      <c r="G1732" s="24">
        <v>0</v>
      </c>
      <c r="H1732" s="24">
        <v>0</v>
      </c>
      <c r="I1732" s="24">
        <v>200</v>
      </c>
      <c r="J1732" s="24">
        <v>15</v>
      </c>
      <c r="K1732" s="24">
        <v>0</v>
      </c>
    </row>
    <row r="1733" spans="1:11" x14ac:dyDescent="0.3">
      <c r="A1733" s="24" t="s">
        <v>2159</v>
      </c>
      <c r="B1733" s="24">
        <v>229</v>
      </c>
      <c r="C1733" s="24" t="str">
        <f t="shared" si="26"/>
        <v>taina229</v>
      </c>
      <c r="D1733" s="24">
        <v>5633</v>
      </c>
      <c r="E1733" s="24">
        <v>4088</v>
      </c>
      <c r="F1733" s="24">
        <v>149255</v>
      </c>
      <c r="G1733" s="24">
        <v>0</v>
      </c>
      <c r="H1733" s="24">
        <v>0</v>
      </c>
      <c r="I1733" s="24">
        <v>200</v>
      </c>
      <c r="J1733" s="24">
        <v>15</v>
      </c>
      <c r="K1733" s="24">
        <v>0</v>
      </c>
    </row>
    <row r="1734" spans="1:11" x14ac:dyDescent="0.3">
      <c r="A1734" s="24" t="s">
        <v>2159</v>
      </c>
      <c r="B1734" s="24">
        <v>230</v>
      </c>
      <c r="C1734" s="24" t="str">
        <f t="shared" ref="C1734:C1797" si="27">A1734&amp;B1734</f>
        <v>taina230</v>
      </c>
      <c r="D1734" s="24">
        <v>5691</v>
      </c>
      <c r="E1734" s="24">
        <v>4131</v>
      </c>
      <c r="F1734" s="24">
        <v>151103</v>
      </c>
      <c r="G1734" s="24">
        <v>0</v>
      </c>
      <c r="H1734" s="24">
        <v>0</v>
      </c>
      <c r="I1734" s="24">
        <v>200</v>
      </c>
      <c r="J1734" s="24">
        <v>15</v>
      </c>
      <c r="K1734" s="24">
        <v>0</v>
      </c>
    </row>
    <row r="1735" spans="1:11" x14ac:dyDescent="0.3">
      <c r="A1735" s="24" t="s">
        <v>2159</v>
      </c>
      <c r="B1735" s="24">
        <v>231</v>
      </c>
      <c r="C1735" s="24" t="str">
        <f t="shared" si="27"/>
        <v>taina231</v>
      </c>
      <c r="D1735" s="24">
        <v>5750</v>
      </c>
      <c r="E1735" s="24">
        <v>4173</v>
      </c>
      <c r="F1735" s="24">
        <v>153056</v>
      </c>
      <c r="G1735" s="24">
        <v>0</v>
      </c>
      <c r="H1735" s="24">
        <v>0</v>
      </c>
      <c r="I1735" s="24">
        <v>200</v>
      </c>
      <c r="J1735" s="24">
        <v>15</v>
      </c>
      <c r="K1735" s="24">
        <v>0</v>
      </c>
    </row>
    <row r="1736" spans="1:11" x14ac:dyDescent="0.3">
      <c r="A1736" s="24" t="s">
        <v>2159</v>
      </c>
      <c r="B1736" s="24">
        <v>232</v>
      </c>
      <c r="C1736" s="24" t="str">
        <f t="shared" si="27"/>
        <v>taina232</v>
      </c>
      <c r="D1736" s="24">
        <v>5810</v>
      </c>
      <c r="E1736" s="24">
        <v>4217</v>
      </c>
      <c r="F1736" s="24">
        <v>155033</v>
      </c>
      <c r="G1736" s="24">
        <v>0</v>
      </c>
      <c r="H1736" s="24">
        <v>0</v>
      </c>
      <c r="I1736" s="24">
        <v>200</v>
      </c>
      <c r="J1736" s="24">
        <v>15</v>
      </c>
      <c r="K1736" s="24">
        <v>0</v>
      </c>
    </row>
    <row r="1737" spans="1:11" x14ac:dyDescent="0.3">
      <c r="A1737" s="24" t="s">
        <v>2159</v>
      </c>
      <c r="B1737" s="24">
        <v>233</v>
      </c>
      <c r="C1737" s="24" t="str">
        <f t="shared" si="27"/>
        <v>taina233</v>
      </c>
      <c r="D1737" s="24">
        <v>5870</v>
      </c>
      <c r="E1737" s="24">
        <v>4260</v>
      </c>
      <c r="F1737" s="24">
        <v>156950</v>
      </c>
      <c r="G1737" s="24">
        <v>0</v>
      </c>
      <c r="H1737" s="24">
        <v>0</v>
      </c>
      <c r="I1737" s="24">
        <v>200</v>
      </c>
      <c r="J1737" s="24">
        <v>15</v>
      </c>
      <c r="K1737" s="24">
        <v>0</v>
      </c>
    </row>
    <row r="1738" spans="1:11" x14ac:dyDescent="0.3">
      <c r="A1738" s="24" t="s">
        <v>2159</v>
      </c>
      <c r="B1738" s="24">
        <v>234</v>
      </c>
      <c r="C1738" s="24" t="str">
        <f t="shared" si="27"/>
        <v>taina234</v>
      </c>
      <c r="D1738" s="24">
        <v>5931</v>
      </c>
      <c r="E1738" s="24">
        <v>4305</v>
      </c>
      <c r="F1738" s="24">
        <v>158975</v>
      </c>
      <c r="G1738" s="24">
        <v>0</v>
      </c>
      <c r="H1738" s="24">
        <v>0</v>
      </c>
      <c r="I1738" s="24">
        <v>200</v>
      </c>
      <c r="J1738" s="24">
        <v>15</v>
      </c>
      <c r="K1738" s="24">
        <v>0</v>
      </c>
    </row>
    <row r="1739" spans="1:11" x14ac:dyDescent="0.3">
      <c r="A1739" s="24" t="s">
        <v>2159</v>
      </c>
      <c r="B1739" s="24">
        <v>235</v>
      </c>
      <c r="C1739" s="24" t="str">
        <f t="shared" si="27"/>
        <v>taina235</v>
      </c>
      <c r="D1739" s="24">
        <v>5992</v>
      </c>
      <c r="E1739" s="24">
        <v>4349</v>
      </c>
      <c r="F1739" s="24">
        <v>160939</v>
      </c>
      <c r="G1739" s="24">
        <v>0</v>
      </c>
      <c r="H1739" s="24">
        <v>0</v>
      </c>
      <c r="I1739" s="24">
        <v>200</v>
      </c>
      <c r="J1739" s="24">
        <v>15</v>
      </c>
      <c r="K1739" s="24">
        <v>0</v>
      </c>
    </row>
    <row r="1740" spans="1:11" x14ac:dyDescent="0.3">
      <c r="A1740" s="24" t="s">
        <v>2159</v>
      </c>
      <c r="B1740" s="24">
        <v>236</v>
      </c>
      <c r="C1740" s="24" t="str">
        <f t="shared" si="27"/>
        <v>taina236</v>
      </c>
      <c r="D1740" s="24">
        <v>6054</v>
      </c>
      <c r="E1740" s="24">
        <v>4394</v>
      </c>
      <c r="F1740" s="24">
        <v>163014</v>
      </c>
      <c r="G1740" s="24">
        <v>0</v>
      </c>
      <c r="H1740" s="24">
        <v>0</v>
      </c>
      <c r="I1740" s="24">
        <v>200</v>
      </c>
      <c r="J1740" s="24">
        <v>15</v>
      </c>
      <c r="K1740" s="24">
        <v>0</v>
      </c>
    </row>
    <row r="1741" spans="1:11" x14ac:dyDescent="0.3">
      <c r="A1741" s="24" t="s">
        <v>2159</v>
      </c>
      <c r="B1741" s="24">
        <v>237</v>
      </c>
      <c r="C1741" s="24" t="str">
        <f t="shared" si="27"/>
        <v>taina237</v>
      </c>
      <c r="D1741" s="24">
        <v>6117</v>
      </c>
      <c r="E1741" s="24">
        <v>4440</v>
      </c>
      <c r="F1741" s="24">
        <v>165025</v>
      </c>
      <c r="G1741" s="24">
        <v>0</v>
      </c>
      <c r="H1741" s="24">
        <v>0</v>
      </c>
      <c r="I1741" s="24">
        <v>200</v>
      </c>
      <c r="J1741" s="24">
        <v>15</v>
      </c>
      <c r="K1741" s="24">
        <v>0</v>
      </c>
    </row>
    <row r="1742" spans="1:11" x14ac:dyDescent="0.3">
      <c r="A1742" s="24" t="s">
        <v>2159</v>
      </c>
      <c r="B1742" s="24">
        <v>238</v>
      </c>
      <c r="C1742" s="24" t="str">
        <f t="shared" si="27"/>
        <v>taina238</v>
      </c>
      <c r="D1742" s="24">
        <v>6180</v>
      </c>
      <c r="E1742" s="24">
        <v>4486</v>
      </c>
      <c r="F1742" s="24">
        <v>167151</v>
      </c>
      <c r="G1742" s="24">
        <v>0</v>
      </c>
      <c r="H1742" s="24">
        <v>0</v>
      </c>
      <c r="I1742" s="24">
        <v>200</v>
      </c>
      <c r="J1742" s="24">
        <v>15</v>
      </c>
      <c r="K1742" s="24">
        <v>0</v>
      </c>
    </row>
    <row r="1743" spans="1:11" x14ac:dyDescent="0.3">
      <c r="A1743" s="24" t="s">
        <v>2159</v>
      </c>
      <c r="B1743" s="24">
        <v>239</v>
      </c>
      <c r="C1743" s="24" t="str">
        <f t="shared" si="27"/>
        <v>taina239</v>
      </c>
      <c r="D1743" s="24">
        <v>6244</v>
      </c>
      <c r="E1743" s="24">
        <v>4532</v>
      </c>
      <c r="F1743" s="24">
        <v>169211</v>
      </c>
      <c r="G1743" s="24">
        <v>0</v>
      </c>
      <c r="H1743" s="24">
        <v>0</v>
      </c>
      <c r="I1743" s="24">
        <v>200</v>
      </c>
      <c r="J1743" s="24">
        <v>15</v>
      </c>
      <c r="K1743" s="24">
        <v>0</v>
      </c>
    </row>
    <row r="1744" spans="1:11" x14ac:dyDescent="0.3">
      <c r="A1744" s="24" t="s">
        <v>2159</v>
      </c>
      <c r="B1744" s="24">
        <v>240</v>
      </c>
      <c r="C1744" s="24" t="str">
        <f t="shared" si="27"/>
        <v>taina240</v>
      </c>
      <c r="D1744" s="24">
        <v>6309</v>
      </c>
      <c r="E1744" s="24">
        <v>4579</v>
      </c>
      <c r="F1744" s="24">
        <v>171389</v>
      </c>
      <c r="G1744" s="24">
        <v>0</v>
      </c>
      <c r="H1744" s="24">
        <v>0</v>
      </c>
      <c r="I1744" s="24">
        <v>200</v>
      </c>
      <c r="J1744" s="24">
        <v>15</v>
      </c>
      <c r="K1744" s="24">
        <v>0</v>
      </c>
    </row>
    <row r="1745" spans="1:11" x14ac:dyDescent="0.3">
      <c r="A1745" s="24" t="s">
        <v>2159</v>
      </c>
      <c r="B1745" s="24">
        <v>241</v>
      </c>
      <c r="C1745" s="24" t="str">
        <f t="shared" si="27"/>
        <v>taina241</v>
      </c>
      <c r="D1745" s="24">
        <v>6878</v>
      </c>
      <c r="E1745" s="24">
        <v>4992</v>
      </c>
      <c r="F1745" s="24">
        <v>189238</v>
      </c>
      <c r="G1745" s="24">
        <v>0</v>
      </c>
      <c r="H1745" s="24">
        <v>0</v>
      </c>
      <c r="I1745" s="24">
        <v>200</v>
      </c>
      <c r="J1745" s="24">
        <v>15</v>
      </c>
      <c r="K1745" s="24">
        <v>0</v>
      </c>
    </row>
    <row r="1746" spans="1:11" x14ac:dyDescent="0.3">
      <c r="A1746" s="24" t="s">
        <v>2159</v>
      </c>
      <c r="B1746" s="24">
        <v>242</v>
      </c>
      <c r="C1746" s="24" t="str">
        <f t="shared" si="27"/>
        <v>taina242</v>
      </c>
      <c r="D1746" s="24">
        <v>6949</v>
      </c>
      <c r="E1746" s="24">
        <v>5044</v>
      </c>
      <c r="F1746" s="24">
        <v>191668</v>
      </c>
      <c r="G1746" s="24">
        <v>0</v>
      </c>
      <c r="H1746" s="24">
        <v>0</v>
      </c>
      <c r="I1746" s="24">
        <v>200</v>
      </c>
      <c r="J1746" s="24">
        <v>15</v>
      </c>
      <c r="K1746" s="24">
        <v>0</v>
      </c>
    </row>
    <row r="1747" spans="1:11" x14ac:dyDescent="0.3">
      <c r="A1747" s="24" t="s">
        <v>2159</v>
      </c>
      <c r="B1747" s="24">
        <v>243</v>
      </c>
      <c r="C1747" s="24" t="str">
        <f t="shared" si="27"/>
        <v>taina243</v>
      </c>
      <c r="D1747" s="24">
        <v>7021</v>
      </c>
      <c r="E1747" s="24">
        <v>5096</v>
      </c>
      <c r="F1747" s="24">
        <v>194380</v>
      </c>
      <c r="G1747" s="24">
        <v>0</v>
      </c>
      <c r="H1747" s="24">
        <v>0</v>
      </c>
      <c r="I1747" s="24">
        <v>200</v>
      </c>
      <c r="J1747" s="24">
        <v>15</v>
      </c>
      <c r="K1747" s="24">
        <v>0</v>
      </c>
    </row>
    <row r="1748" spans="1:11" x14ac:dyDescent="0.3">
      <c r="A1748" s="24" t="s">
        <v>2159</v>
      </c>
      <c r="B1748" s="24">
        <v>244</v>
      </c>
      <c r="C1748" s="24" t="str">
        <f t="shared" si="27"/>
        <v>taina244</v>
      </c>
      <c r="D1748" s="24">
        <v>7093</v>
      </c>
      <c r="E1748" s="24">
        <v>5148</v>
      </c>
      <c r="F1748" s="24">
        <v>196873</v>
      </c>
      <c r="G1748" s="24">
        <v>0</v>
      </c>
      <c r="H1748" s="24">
        <v>0</v>
      </c>
      <c r="I1748" s="24">
        <v>200</v>
      </c>
      <c r="J1748" s="24">
        <v>15</v>
      </c>
      <c r="K1748" s="24">
        <v>0</v>
      </c>
    </row>
    <row r="1749" spans="1:11" x14ac:dyDescent="0.3">
      <c r="A1749" s="24" t="s">
        <v>2159</v>
      </c>
      <c r="B1749" s="24">
        <v>245</v>
      </c>
      <c r="C1749" s="24" t="str">
        <f t="shared" si="27"/>
        <v>taina245</v>
      </c>
      <c r="D1749" s="24">
        <v>7166</v>
      </c>
      <c r="E1749" s="24">
        <v>5201</v>
      </c>
      <c r="F1749" s="24">
        <v>199625</v>
      </c>
      <c r="G1749" s="24">
        <v>0</v>
      </c>
      <c r="H1749" s="24">
        <v>0</v>
      </c>
      <c r="I1749" s="24">
        <v>200</v>
      </c>
      <c r="J1749" s="24">
        <v>15</v>
      </c>
      <c r="K1749" s="24">
        <v>0</v>
      </c>
    </row>
    <row r="1750" spans="1:11" x14ac:dyDescent="0.3">
      <c r="A1750" s="24" t="s">
        <v>2159</v>
      </c>
      <c r="B1750" s="24">
        <v>246</v>
      </c>
      <c r="C1750" s="24" t="str">
        <f t="shared" si="27"/>
        <v>taina246</v>
      </c>
      <c r="D1750" s="24">
        <v>7240</v>
      </c>
      <c r="E1750" s="24">
        <v>5255</v>
      </c>
      <c r="F1750" s="24">
        <v>201858</v>
      </c>
      <c r="G1750" s="24">
        <v>0</v>
      </c>
      <c r="H1750" s="24">
        <v>0</v>
      </c>
      <c r="I1750" s="24">
        <v>200</v>
      </c>
      <c r="J1750" s="24">
        <v>15</v>
      </c>
      <c r="K1750" s="24">
        <v>0</v>
      </c>
    </row>
    <row r="1751" spans="1:11" x14ac:dyDescent="0.3">
      <c r="A1751" s="24" t="s">
        <v>2159</v>
      </c>
      <c r="B1751" s="24">
        <v>247</v>
      </c>
      <c r="C1751" s="24" t="str">
        <f t="shared" si="27"/>
        <v>taina247</v>
      </c>
      <c r="D1751" s="24">
        <v>7315</v>
      </c>
      <c r="E1751" s="24">
        <v>5309</v>
      </c>
      <c r="F1751" s="24">
        <v>204678</v>
      </c>
      <c r="G1751" s="24">
        <v>0</v>
      </c>
      <c r="H1751" s="24">
        <v>0</v>
      </c>
      <c r="I1751" s="24">
        <v>200</v>
      </c>
      <c r="J1751" s="24">
        <v>15</v>
      </c>
      <c r="K1751" s="24">
        <v>0</v>
      </c>
    </row>
    <row r="1752" spans="1:11" x14ac:dyDescent="0.3">
      <c r="A1752" s="24" t="s">
        <v>2159</v>
      </c>
      <c r="B1752" s="24">
        <v>248</v>
      </c>
      <c r="C1752" s="24" t="str">
        <f t="shared" si="27"/>
        <v>taina248</v>
      </c>
      <c r="D1752" s="24">
        <v>7390</v>
      </c>
      <c r="E1752" s="24">
        <v>5363</v>
      </c>
      <c r="F1752" s="24">
        <v>206965</v>
      </c>
      <c r="G1752" s="24">
        <v>0</v>
      </c>
      <c r="H1752" s="24">
        <v>0</v>
      </c>
      <c r="I1752" s="24">
        <v>200</v>
      </c>
      <c r="J1752" s="24">
        <v>15</v>
      </c>
      <c r="K1752" s="24">
        <v>0</v>
      </c>
    </row>
    <row r="1753" spans="1:11" x14ac:dyDescent="0.3">
      <c r="A1753" s="24" t="s">
        <v>2159</v>
      </c>
      <c r="B1753" s="24">
        <v>249</v>
      </c>
      <c r="C1753" s="24" t="str">
        <f t="shared" si="27"/>
        <v>taina249</v>
      </c>
      <c r="D1753" s="24">
        <v>7466</v>
      </c>
      <c r="E1753" s="24">
        <v>5419</v>
      </c>
      <c r="F1753" s="24">
        <v>209854</v>
      </c>
      <c r="G1753" s="24">
        <v>0</v>
      </c>
      <c r="H1753" s="24">
        <v>0</v>
      </c>
      <c r="I1753" s="24">
        <v>200</v>
      </c>
      <c r="J1753" s="24">
        <v>15</v>
      </c>
      <c r="K1753" s="24">
        <v>0</v>
      </c>
    </row>
    <row r="1754" spans="1:11" x14ac:dyDescent="0.3">
      <c r="A1754" s="24" t="s">
        <v>2159</v>
      </c>
      <c r="B1754" s="24">
        <v>250</v>
      </c>
      <c r="C1754" s="24" t="str">
        <f t="shared" si="27"/>
        <v>taina250</v>
      </c>
      <c r="D1754" s="24">
        <v>7542</v>
      </c>
      <c r="E1754" s="24">
        <v>5474</v>
      </c>
      <c r="F1754" s="24">
        <v>212197</v>
      </c>
      <c r="G1754" s="24">
        <v>0</v>
      </c>
      <c r="H1754" s="24">
        <v>0</v>
      </c>
      <c r="I1754" s="24">
        <v>200</v>
      </c>
      <c r="J1754" s="24">
        <v>15</v>
      </c>
      <c r="K1754" s="24">
        <v>0</v>
      </c>
    </row>
    <row r="1755" spans="1:11" x14ac:dyDescent="0.3">
      <c r="A1755" s="24" t="s">
        <v>2159</v>
      </c>
      <c r="B1755" s="24">
        <v>251</v>
      </c>
      <c r="C1755" s="24" t="str">
        <f t="shared" si="27"/>
        <v>taina251</v>
      </c>
      <c r="D1755" s="24">
        <v>7620</v>
      </c>
      <c r="E1755" s="24">
        <v>5530</v>
      </c>
      <c r="F1755" s="24">
        <v>215157</v>
      </c>
      <c r="G1755" s="24">
        <v>0</v>
      </c>
      <c r="H1755" s="24">
        <v>0</v>
      </c>
      <c r="I1755" s="24">
        <v>200</v>
      </c>
      <c r="J1755" s="24">
        <v>15</v>
      </c>
      <c r="K1755" s="24">
        <v>0</v>
      </c>
    </row>
    <row r="1756" spans="1:11" x14ac:dyDescent="0.3">
      <c r="A1756" s="24" t="s">
        <v>2159</v>
      </c>
      <c r="B1756" s="24">
        <v>252</v>
      </c>
      <c r="C1756" s="24" t="str">
        <f t="shared" si="27"/>
        <v>taina252</v>
      </c>
      <c r="D1756" s="24">
        <v>7698</v>
      </c>
      <c r="E1756" s="24">
        <v>5587</v>
      </c>
      <c r="F1756" s="24">
        <v>217557</v>
      </c>
      <c r="G1756" s="24">
        <v>0</v>
      </c>
      <c r="H1756" s="24">
        <v>0</v>
      </c>
      <c r="I1756" s="24">
        <v>200</v>
      </c>
      <c r="J1756" s="24">
        <v>15</v>
      </c>
      <c r="K1756" s="24">
        <v>0</v>
      </c>
    </row>
    <row r="1757" spans="1:11" x14ac:dyDescent="0.3">
      <c r="A1757" s="24" t="s">
        <v>2159</v>
      </c>
      <c r="B1757" s="24">
        <v>253</v>
      </c>
      <c r="C1757" s="24" t="str">
        <f t="shared" si="27"/>
        <v>taina253</v>
      </c>
      <c r="D1757" s="24">
        <v>7777</v>
      </c>
      <c r="E1757" s="24">
        <v>5644</v>
      </c>
      <c r="F1757" s="24">
        <v>220589</v>
      </c>
      <c r="G1757" s="24">
        <v>0</v>
      </c>
      <c r="H1757" s="24">
        <v>0</v>
      </c>
      <c r="I1757" s="24">
        <v>200</v>
      </c>
      <c r="J1757" s="24">
        <v>15</v>
      </c>
      <c r="K1757" s="24">
        <v>0</v>
      </c>
    </row>
    <row r="1758" spans="1:11" x14ac:dyDescent="0.3">
      <c r="A1758" s="24" t="s">
        <v>2159</v>
      </c>
      <c r="B1758" s="24">
        <v>254</v>
      </c>
      <c r="C1758" s="24" t="str">
        <f t="shared" si="27"/>
        <v>taina254</v>
      </c>
      <c r="D1758" s="24">
        <v>7857</v>
      </c>
      <c r="E1758" s="24">
        <v>5702</v>
      </c>
      <c r="F1758" s="24">
        <v>223047</v>
      </c>
      <c r="G1758" s="24">
        <v>0</v>
      </c>
      <c r="H1758" s="24">
        <v>0</v>
      </c>
      <c r="I1758" s="24">
        <v>200</v>
      </c>
      <c r="J1758" s="24">
        <v>15</v>
      </c>
      <c r="K1758" s="24">
        <v>0</v>
      </c>
    </row>
    <row r="1759" spans="1:11" x14ac:dyDescent="0.3">
      <c r="A1759" s="24" t="s">
        <v>2159</v>
      </c>
      <c r="B1759" s="24">
        <v>255</v>
      </c>
      <c r="C1759" s="24" t="str">
        <f t="shared" si="27"/>
        <v>taina255</v>
      </c>
      <c r="D1759" s="24">
        <v>7937</v>
      </c>
      <c r="E1759" s="24">
        <v>5761</v>
      </c>
      <c r="F1759" s="24">
        <v>225945</v>
      </c>
      <c r="G1759" s="24">
        <v>0</v>
      </c>
      <c r="H1759" s="24">
        <v>0</v>
      </c>
      <c r="I1759" s="24">
        <v>200</v>
      </c>
      <c r="J1759" s="24">
        <v>15</v>
      </c>
      <c r="K1759" s="24">
        <v>0</v>
      </c>
    </row>
    <row r="1760" spans="1:11" x14ac:dyDescent="0.3">
      <c r="A1760" s="24" t="s">
        <v>2159</v>
      </c>
      <c r="B1760" s="24">
        <v>256</v>
      </c>
      <c r="C1760" s="24" t="str">
        <f t="shared" si="27"/>
        <v>taina256</v>
      </c>
      <c r="D1760" s="24">
        <v>8018</v>
      </c>
      <c r="E1760" s="24">
        <v>5820</v>
      </c>
      <c r="F1760" s="24">
        <v>228460</v>
      </c>
      <c r="G1760" s="24">
        <v>0</v>
      </c>
      <c r="H1760" s="24">
        <v>0</v>
      </c>
      <c r="I1760" s="24">
        <v>200</v>
      </c>
      <c r="J1760" s="24">
        <v>15</v>
      </c>
      <c r="K1760" s="24">
        <v>0</v>
      </c>
    </row>
    <row r="1761" spans="1:11" x14ac:dyDescent="0.3">
      <c r="A1761" s="24" t="s">
        <v>2159</v>
      </c>
      <c r="B1761" s="24">
        <v>257</v>
      </c>
      <c r="C1761" s="24" t="str">
        <f t="shared" si="27"/>
        <v>taina257</v>
      </c>
      <c r="D1761" s="24">
        <v>8100</v>
      </c>
      <c r="E1761" s="24">
        <v>5879</v>
      </c>
      <c r="F1761" s="24">
        <v>231639</v>
      </c>
      <c r="G1761" s="24">
        <v>0</v>
      </c>
      <c r="H1761" s="24">
        <v>0</v>
      </c>
      <c r="I1761" s="24">
        <v>200</v>
      </c>
      <c r="J1761" s="24">
        <v>15</v>
      </c>
      <c r="K1761" s="24">
        <v>0</v>
      </c>
    </row>
    <row r="1762" spans="1:11" x14ac:dyDescent="0.3">
      <c r="A1762" s="24" t="s">
        <v>2159</v>
      </c>
      <c r="B1762" s="24">
        <v>258</v>
      </c>
      <c r="C1762" s="24" t="str">
        <f t="shared" si="27"/>
        <v>taina258</v>
      </c>
      <c r="D1762" s="24">
        <v>8183</v>
      </c>
      <c r="E1762" s="24">
        <v>5939</v>
      </c>
      <c r="F1762" s="24">
        <v>234215</v>
      </c>
      <c r="G1762" s="24">
        <v>0</v>
      </c>
      <c r="H1762" s="24">
        <v>0</v>
      </c>
      <c r="I1762" s="24">
        <v>200</v>
      </c>
      <c r="J1762" s="24">
        <v>15</v>
      </c>
      <c r="K1762" s="24">
        <v>0</v>
      </c>
    </row>
    <row r="1763" spans="1:11" x14ac:dyDescent="0.3">
      <c r="A1763" s="24" t="s">
        <v>2159</v>
      </c>
      <c r="B1763" s="24">
        <v>259</v>
      </c>
      <c r="C1763" s="24" t="str">
        <f t="shared" si="27"/>
        <v>taina259</v>
      </c>
      <c r="D1763" s="24">
        <v>8267</v>
      </c>
      <c r="E1763" s="24">
        <v>6000</v>
      </c>
      <c r="F1763" s="24">
        <v>237472</v>
      </c>
      <c r="G1763" s="24">
        <v>0</v>
      </c>
      <c r="H1763" s="24">
        <v>0</v>
      </c>
      <c r="I1763" s="24">
        <v>200</v>
      </c>
      <c r="J1763" s="24">
        <v>15</v>
      </c>
      <c r="K1763" s="24">
        <v>0</v>
      </c>
    </row>
    <row r="1764" spans="1:11" x14ac:dyDescent="0.3">
      <c r="A1764" s="24" t="s">
        <v>2159</v>
      </c>
      <c r="B1764" s="24">
        <v>260</v>
      </c>
      <c r="C1764" s="24" t="str">
        <f t="shared" si="27"/>
        <v>taina260</v>
      </c>
      <c r="D1764" s="24">
        <v>8351</v>
      </c>
      <c r="E1764" s="24">
        <v>6061</v>
      </c>
      <c r="F1764" s="24">
        <v>240110</v>
      </c>
      <c r="G1764" s="24">
        <v>0</v>
      </c>
      <c r="H1764" s="24">
        <v>0</v>
      </c>
      <c r="I1764" s="24">
        <v>200</v>
      </c>
      <c r="J1764" s="24">
        <v>15</v>
      </c>
      <c r="K1764" s="24">
        <v>0</v>
      </c>
    </row>
    <row r="1765" spans="1:11" x14ac:dyDescent="0.3">
      <c r="A1765" s="24" t="s">
        <v>2159</v>
      </c>
      <c r="B1765" s="24">
        <v>261</v>
      </c>
      <c r="C1765" s="24" t="str">
        <f t="shared" si="27"/>
        <v>taina261</v>
      </c>
      <c r="D1765" s="24">
        <v>9105</v>
      </c>
      <c r="E1765" s="24">
        <v>6608</v>
      </c>
      <c r="F1765" s="24">
        <v>265235</v>
      </c>
      <c r="G1765" s="24">
        <v>0</v>
      </c>
      <c r="H1765" s="24">
        <v>0</v>
      </c>
      <c r="I1765" s="24">
        <v>200</v>
      </c>
      <c r="J1765" s="24">
        <v>15</v>
      </c>
      <c r="K1765" s="24">
        <v>0</v>
      </c>
    </row>
    <row r="1766" spans="1:11" x14ac:dyDescent="0.3">
      <c r="A1766" s="24" t="s">
        <v>2159</v>
      </c>
      <c r="B1766" s="24">
        <v>262</v>
      </c>
      <c r="C1766" s="24" t="str">
        <f t="shared" si="27"/>
        <v>taina262</v>
      </c>
      <c r="D1766" s="24">
        <v>9197</v>
      </c>
      <c r="E1766" s="24">
        <v>6675</v>
      </c>
      <c r="F1766" s="24">
        <v>268179</v>
      </c>
      <c r="G1766" s="24">
        <v>0</v>
      </c>
      <c r="H1766" s="24">
        <v>0</v>
      </c>
      <c r="I1766" s="24">
        <v>200</v>
      </c>
      <c r="J1766" s="24">
        <v>15</v>
      </c>
      <c r="K1766" s="24">
        <v>0</v>
      </c>
    </row>
    <row r="1767" spans="1:11" x14ac:dyDescent="0.3">
      <c r="A1767" s="24" t="s">
        <v>2159</v>
      </c>
      <c r="B1767" s="24">
        <v>263</v>
      </c>
      <c r="C1767" s="24" t="str">
        <f t="shared" si="27"/>
        <v>taina263</v>
      </c>
      <c r="D1767" s="24">
        <v>9291</v>
      </c>
      <c r="E1767" s="24">
        <v>6743</v>
      </c>
      <c r="F1767" s="24">
        <v>272641</v>
      </c>
      <c r="G1767" s="24">
        <v>0</v>
      </c>
      <c r="H1767" s="24">
        <v>0</v>
      </c>
      <c r="I1767" s="24">
        <v>200</v>
      </c>
      <c r="J1767" s="24">
        <v>15</v>
      </c>
      <c r="K1767" s="24">
        <v>0</v>
      </c>
    </row>
    <row r="1768" spans="1:11" x14ac:dyDescent="0.3">
      <c r="A1768" s="24" t="s">
        <v>2159</v>
      </c>
      <c r="B1768" s="24">
        <v>264</v>
      </c>
      <c r="C1768" s="24" t="str">
        <f t="shared" si="27"/>
        <v>taina264</v>
      </c>
      <c r="D1768" s="24">
        <v>9386</v>
      </c>
      <c r="E1768" s="24">
        <v>6812</v>
      </c>
      <c r="F1768" s="24">
        <v>275663</v>
      </c>
      <c r="G1768" s="24">
        <v>0</v>
      </c>
      <c r="H1768" s="24">
        <v>0</v>
      </c>
      <c r="I1768" s="24">
        <v>200</v>
      </c>
      <c r="J1768" s="24">
        <v>15</v>
      </c>
      <c r="K1768" s="24">
        <v>0</v>
      </c>
    </row>
    <row r="1769" spans="1:11" x14ac:dyDescent="0.3">
      <c r="A1769" s="24" t="s">
        <v>2159</v>
      </c>
      <c r="B1769" s="24">
        <v>265</v>
      </c>
      <c r="C1769" s="24" t="str">
        <f t="shared" si="27"/>
        <v>taina265</v>
      </c>
      <c r="D1769" s="24">
        <v>9481</v>
      </c>
      <c r="E1769" s="24">
        <v>6882</v>
      </c>
      <c r="F1769" s="24">
        <v>279481</v>
      </c>
      <c r="G1769" s="24">
        <v>0</v>
      </c>
      <c r="H1769" s="24">
        <v>0</v>
      </c>
      <c r="I1769" s="24">
        <v>200</v>
      </c>
      <c r="J1769" s="24">
        <v>15</v>
      </c>
      <c r="K1769" s="24">
        <v>0</v>
      </c>
    </row>
    <row r="1770" spans="1:11" x14ac:dyDescent="0.3">
      <c r="A1770" s="24" t="s">
        <v>2159</v>
      </c>
      <c r="B1770" s="24">
        <v>266</v>
      </c>
      <c r="C1770" s="24" t="str">
        <f t="shared" si="27"/>
        <v>taina266</v>
      </c>
      <c r="D1770" s="24">
        <v>9578</v>
      </c>
      <c r="E1770" s="24">
        <v>6952</v>
      </c>
      <c r="F1770" s="24">
        <v>282576</v>
      </c>
      <c r="G1770" s="24">
        <v>0</v>
      </c>
      <c r="H1770" s="24">
        <v>0</v>
      </c>
      <c r="I1770" s="24">
        <v>200</v>
      </c>
      <c r="J1770" s="24">
        <v>15</v>
      </c>
      <c r="K1770" s="24">
        <v>0</v>
      </c>
    </row>
    <row r="1771" spans="1:11" x14ac:dyDescent="0.3">
      <c r="A1771" s="24" t="s">
        <v>2159</v>
      </c>
      <c r="B1771" s="24">
        <v>267</v>
      </c>
      <c r="C1771" s="24" t="str">
        <f t="shared" si="27"/>
        <v>taina267</v>
      </c>
      <c r="D1771" s="24">
        <v>9675</v>
      </c>
      <c r="E1771" s="24">
        <v>7022</v>
      </c>
      <c r="F1771" s="24">
        <v>286487</v>
      </c>
      <c r="G1771" s="24">
        <v>0</v>
      </c>
      <c r="H1771" s="24">
        <v>0</v>
      </c>
      <c r="I1771" s="24">
        <v>200</v>
      </c>
      <c r="J1771" s="24">
        <v>15</v>
      </c>
      <c r="K1771" s="24">
        <v>0</v>
      </c>
    </row>
    <row r="1772" spans="1:11" x14ac:dyDescent="0.3">
      <c r="A1772" s="24" t="s">
        <v>2159</v>
      </c>
      <c r="B1772" s="24">
        <v>268</v>
      </c>
      <c r="C1772" s="24" t="str">
        <f t="shared" si="27"/>
        <v>taina268</v>
      </c>
      <c r="D1772" s="24">
        <v>9774</v>
      </c>
      <c r="E1772" s="24">
        <v>7094</v>
      </c>
      <c r="F1772" s="24">
        <v>289657</v>
      </c>
      <c r="G1772" s="24">
        <v>0</v>
      </c>
      <c r="H1772" s="24">
        <v>0</v>
      </c>
      <c r="I1772" s="24">
        <v>200</v>
      </c>
      <c r="J1772" s="24">
        <v>15</v>
      </c>
      <c r="K1772" s="24">
        <v>0</v>
      </c>
    </row>
    <row r="1773" spans="1:11" x14ac:dyDescent="0.3">
      <c r="A1773" s="24" t="s">
        <v>2159</v>
      </c>
      <c r="B1773" s="24">
        <v>269</v>
      </c>
      <c r="C1773" s="24" t="str">
        <f t="shared" si="27"/>
        <v>taina269</v>
      </c>
      <c r="D1773" s="24">
        <v>9873</v>
      </c>
      <c r="E1773" s="24">
        <v>7166</v>
      </c>
      <c r="F1773" s="24">
        <v>293662</v>
      </c>
      <c r="G1773" s="24">
        <v>0</v>
      </c>
      <c r="H1773" s="24">
        <v>0</v>
      </c>
      <c r="I1773" s="24">
        <v>200</v>
      </c>
      <c r="J1773" s="24">
        <v>15</v>
      </c>
      <c r="K1773" s="24">
        <v>0</v>
      </c>
    </row>
    <row r="1774" spans="1:11" x14ac:dyDescent="0.3">
      <c r="A1774" s="24" t="s">
        <v>2159</v>
      </c>
      <c r="B1774" s="24">
        <v>270</v>
      </c>
      <c r="C1774" s="24" t="str">
        <f t="shared" si="27"/>
        <v>taina270</v>
      </c>
      <c r="D1774" s="24">
        <v>9973</v>
      </c>
      <c r="E1774" s="24">
        <v>7239</v>
      </c>
      <c r="F1774" s="24">
        <v>296907</v>
      </c>
      <c r="G1774" s="24">
        <v>0</v>
      </c>
      <c r="H1774" s="24">
        <v>0</v>
      </c>
      <c r="I1774" s="24">
        <v>200</v>
      </c>
      <c r="J1774" s="24">
        <v>15</v>
      </c>
      <c r="K1774" s="24">
        <v>0</v>
      </c>
    </row>
    <row r="1775" spans="1:11" x14ac:dyDescent="0.3">
      <c r="A1775" s="24" t="s">
        <v>2159</v>
      </c>
      <c r="B1775" s="24">
        <v>271</v>
      </c>
      <c r="C1775" s="24" t="str">
        <f t="shared" si="27"/>
        <v>taina271</v>
      </c>
      <c r="D1775" s="24">
        <v>10075</v>
      </c>
      <c r="E1775" s="24">
        <v>7312</v>
      </c>
      <c r="F1775" s="24">
        <v>300735</v>
      </c>
      <c r="G1775" s="24">
        <v>0</v>
      </c>
      <c r="H1775" s="24">
        <v>0</v>
      </c>
      <c r="I1775" s="24">
        <v>200</v>
      </c>
      <c r="J1775" s="24">
        <v>15</v>
      </c>
      <c r="K1775" s="24">
        <v>0</v>
      </c>
    </row>
    <row r="1776" spans="1:11" x14ac:dyDescent="0.3">
      <c r="A1776" s="24" t="s">
        <v>2159</v>
      </c>
      <c r="B1776" s="24">
        <v>272</v>
      </c>
      <c r="C1776" s="24" t="str">
        <f t="shared" si="27"/>
        <v>taina272</v>
      </c>
      <c r="D1776" s="24">
        <v>10177</v>
      </c>
      <c r="E1776" s="24">
        <v>7386</v>
      </c>
      <c r="F1776" s="24">
        <v>304055</v>
      </c>
      <c r="G1776" s="24">
        <v>0</v>
      </c>
      <c r="H1776" s="24">
        <v>0</v>
      </c>
      <c r="I1776" s="24">
        <v>200</v>
      </c>
      <c r="J1776" s="24">
        <v>15</v>
      </c>
      <c r="K1776" s="24">
        <v>0</v>
      </c>
    </row>
    <row r="1777" spans="1:11" x14ac:dyDescent="0.3">
      <c r="A1777" s="24" t="s">
        <v>2159</v>
      </c>
      <c r="B1777" s="24">
        <v>273</v>
      </c>
      <c r="C1777" s="24" t="str">
        <f t="shared" si="27"/>
        <v>taina273</v>
      </c>
      <c r="D1777" s="24">
        <v>10280</v>
      </c>
      <c r="E1777" s="24">
        <v>7461</v>
      </c>
      <c r="F1777" s="24">
        <v>308252</v>
      </c>
      <c r="G1777" s="24">
        <v>0</v>
      </c>
      <c r="H1777" s="24">
        <v>0</v>
      </c>
      <c r="I1777" s="24">
        <v>200</v>
      </c>
      <c r="J1777" s="24">
        <v>15</v>
      </c>
      <c r="K1777" s="24">
        <v>0</v>
      </c>
    </row>
    <row r="1778" spans="1:11" x14ac:dyDescent="0.3">
      <c r="A1778" s="24" t="s">
        <v>2159</v>
      </c>
      <c r="B1778" s="24">
        <v>274</v>
      </c>
      <c r="C1778" s="24" t="str">
        <f t="shared" si="27"/>
        <v>taina274</v>
      </c>
      <c r="D1778" s="24">
        <v>10384</v>
      </c>
      <c r="E1778" s="24">
        <v>7537</v>
      </c>
      <c r="F1778" s="24">
        <v>311651</v>
      </c>
      <c r="G1778" s="24">
        <v>0</v>
      </c>
      <c r="H1778" s="24">
        <v>0</v>
      </c>
      <c r="I1778" s="24">
        <v>200</v>
      </c>
      <c r="J1778" s="24">
        <v>15</v>
      </c>
      <c r="K1778" s="24">
        <v>0</v>
      </c>
    </row>
    <row r="1779" spans="1:11" x14ac:dyDescent="0.3">
      <c r="A1779" s="24" t="s">
        <v>2159</v>
      </c>
      <c r="B1779" s="24">
        <v>275</v>
      </c>
      <c r="C1779" s="24" t="str">
        <f t="shared" si="27"/>
        <v>taina275</v>
      </c>
      <c r="D1779" s="24">
        <v>10489</v>
      </c>
      <c r="E1779" s="24">
        <v>7613</v>
      </c>
      <c r="F1779" s="24">
        <v>315950</v>
      </c>
      <c r="G1779" s="24">
        <v>0</v>
      </c>
      <c r="H1779" s="24">
        <v>0</v>
      </c>
      <c r="I1779" s="24">
        <v>200</v>
      </c>
      <c r="J1779" s="24">
        <v>15</v>
      </c>
      <c r="K1779" s="24">
        <v>0</v>
      </c>
    </row>
    <row r="1780" spans="1:11" x14ac:dyDescent="0.3">
      <c r="A1780" s="24" t="s">
        <v>2159</v>
      </c>
      <c r="B1780" s="24">
        <v>276</v>
      </c>
      <c r="C1780" s="24" t="str">
        <f t="shared" si="27"/>
        <v>taina276</v>
      </c>
      <c r="D1780" s="24">
        <v>10596</v>
      </c>
      <c r="E1780" s="24">
        <v>7690</v>
      </c>
      <c r="F1780" s="24">
        <v>319430</v>
      </c>
      <c r="G1780" s="24">
        <v>0</v>
      </c>
      <c r="H1780" s="24">
        <v>0</v>
      </c>
      <c r="I1780" s="24">
        <v>200</v>
      </c>
      <c r="J1780" s="24">
        <v>15</v>
      </c>
      <c r="K1780" s="24">
        <v>0</v>
      </c>
    </row>
    <row r="1781" spans="1:11" x14ac:dyDescent="0.3">
      <c r="A1781" s="24" t="s">
        <v>2159</v>
      </c>
      <c r="B1781" s="24">
        <v>277</v>
      </c>
      <c r="C1781" s="24" t="str">
        <f t="shared" si="27"/>
        <v>taina277</v>
      </c>
      <c r="D1781" s="24">
        <v>10703</v>
      </c>
      <c r="E1781" s="24">
        <v>7768</v>
      </c>
      <c r="F1781" s="24">
        <v>323832</v>
      </c>
      <c r="G1781" s="24">
        <v>0</v>
      </c>
      <c r="H1781" s="24">
        <v>0</v>
      </c>
      <c r="I1781" s="24">
        <v>200</v>
      </c>
      <c r="J1781" s="24">
        <v>15</v>
      </c>
      <c r="K1781" s="24">
        <v>0</v>
      </c>
    </row>
    <row r="1782" spans="1:11" x14ac:dyDescent="0.3">
      <c r="A1782" s="24" t="s">
        <v>2159</v>
      </c>
      <c r="B1782" s="24">
        <v>278</v>
      </c>
      <c r="C1782" s="24" t="str">
        <f t="shared" si="27"/>
        <v>taina278</v>
      </c>
      <c r="D1782" s="24">
        <v>10811</v>
      </c>
      <c r="E1782" s="24">
        <v>7847</v>
      </c>
      <c r="F1782" s="24">
        <v>327395</v>
      </c>
      <c r="G1782" s="24">
        <v>0</v>
      </c>
      <c r="H1782" s="24">
        <v>0</v>
      </c>
      <c r="I1782" s="24">
        <v>200</v>
      </c>
      <c r="J1782" s="24">
        <v>15</v>
      </c>
      <c r="K1782" s="24">
        <v>0</v>
      </c>
    </row>
    <row r="1783" spans="1:11" x14ac:dyDescent="0.3">
      <c r="A1783" s="24" t="s">
        <v>2159</v>
      </c>
      <c r="B1783" s="24">
        <v>279</v>
      </c>
      <c r="C1783" s="24" t="str">
        <f t="shared" si="27"/>
        <v>taina279</v>
      </c>
      <c r="D1783" s="24">
        <v>10920</v>
      </c>
      <c r="E1783" s="24">
        <v>7926</v>
      </c>
      <c r="F1783" s="24">
        <v>331600</v>
      </c>
      <c r="G1783" s="24">
        <v>0</v>
      </c>
      <c r="H1783" s="24">
        <v>0</v>
      </c>
      <c r="I1783" s="24">
        <v>200</v>
      </c>
      <c r="J1783" s="24">
        <v>15</v>
      </c>
      <c r="K1783" s="24">
        <v>0</v>
      </c>
    </row>
    <row r="1784" spans="1:11" x14ac:dyDescent="0.3">
      <c r="A1784" s="24" t="s">
        <v>2159</v>
      </c>
      <c r="B1784" s="24">
        <v>280</v>
      </c>
      <c r="C1784" s="24" t="str">
        <f t="shared" si="27"/>
        <v>taina280</v>
      </c>
      <c r="D1784" s="24">
        <v>11031</v>
      </c>
      <c r="E1784" s="24">
        <v>8006</v>
      </c>
      <c r="F1784" s="24">
        <v>335245</v>
      </c>
      <c r="G1784" s="24">
        <v>0</v>
      </c>
      <c r="H1784" s="24">
        <v>0</v>
      </c>
      <c r="I1784" s="24">
        <v>200</v>
      </c>
      <c r="J1784" s="24">
        <v>15</v>
      </c>
      <c r="K1784" s="24">
        <v>0</v>
      </c>
    </row>
    <row r="1785" spans="1:11" x14ac:dyDescent="0.3">
      <c r="A1785" s="24" t="s">
        <v>2159</v>
      </c>
      <c r="B1785" s="24">
        <v>281</v>
      </c>
      <c r="C1785" s="24" t="str">
        <f t="shared" si="27"/>
        <v>taina281</v>
      </c>
      <c r="D1785" s="24">
        <v>12025</v>
      </c>
      <c r="E1785" s="24">
        <v>8727</v>
      </c>
      <c r="F1785" s="24">
        <v>370809</v>
      </c>
      <c r="G1785" s="24">
        <v>0</v>
      </c>
      <c r="H1785" s="24">
        <v>0</v>
      </c>
      <c r="I1785" s="24">
        <v>200</v>
      </c>
      <c r="J1785" s="24">
        <v>15</v>
      </c>
      <c r="K1785" s="24">
        <v>0</v>
      </c>
    </row>
    <row r="1786" spans="1:11" x14ac:dyDescent="0.3">
      <c r="A1786" s="24" t="s">
        <v>2159</v>
      </c>
      <c r="B1786" s="24">
        <v>282</v>
      </c>
      <c r="C1786" s="24" t="str">
        <f t="shared" si="27"/>
        <v>taina282</v>
      </c>
      <c r="D1786" s="24">
        <v>12146</v>
      </c>
      <c r="E1786" s="24">
        <v>8815</v>
      </c>
      <c r="F1786" s="24">
        <v>375109</v>
      </c>
      <c r="G1786" s="24">
        <v>0</v>
      </c>
      <c r="H1786" s="24">
        <v>0</v>
      </c>
      <c r="I1786" s="24">
        <v>200</v>
      </c>
      <c r="J1786" s="24">
        <v>15</v>
      </c>
      <c r="K1786" s="24">
        <v>0</v>
      </c>
    </row>
    <row r="1787" spans="1:11" x14ac:dyDescent="0.3">
      <c r="A1787" s="24" t="s">
        <v>2159</v>
      </c>
      <c r="B1787" s="24">
        <v>283</v>
      </c>
      <c r="C1787" s="24" t="str">
        <f t="shared" si="27"/>
        <v>taina283</v>
      </c>
      <c r="D1787" s="24">
        <v>12269</v>
      </c>
      <c r="E1787" s="24">
        <v>8904</v>
      </c>
      <c r="F1787" s="24">
        <v>380482</v>
      </c>
      <c r="G1787" s="24">
        <v>0</v>
      </c>
      <c r="H1787" s="24">
        <v>0</v>
      </c>
      <c r="I1787" s="24">
        <v>200</v>
      </c>
      <c r="J1787" s="24">
        <v>15</v>
      </c>
      <c r="K1787" s="24">
        <v>0</v>
      </c>
    </row>
    <row r="1788" spans="1:11" x14ac:dyDescent="0.3">
      <c r="A1788" s="24" t="s">
        <v>2159</v>
      </c>
      <c r="B1788" s="24">
        <v>284</v>
      </c>
      <c r="C1788" s="24" t="str">
        <f t="shared" si="27"/>
        <v>taina284</v>
      </c>
      <c r="D1788" s="24">
        <v>12392</v>
      </c>
      <c r="E1788" s="24">
        <v>8994</v>
      </c>
      <c r="F1788" s="24">
        <v>385005</v>
      </c>
      <c r="G1788" s="24">
        <v>0</v>
      </c>
      <c r="H1788" s="24">
        <v>0</v>
      </c>
      <c r="I1788" s="24">
        <v>200</v>
      </c>
      <c r="J1788" s="24">
        <v>15</v>
      </c>
      <c r="K1788" s="24">
        <v>0</v>
      </c>
    </row>
    <row r="1789" spans="1:11" x14ac:dyDescent="0.3">
      <c r="A1789" s="24" t="s">
        <v>2159</v>
      </c>
      <c r="B1789" s="24">
        <v>285</v>
      </c>
      <c r="C1789" s="24" t="str">
        <f t="shared" si="27"/>
        <v>taina285</v>
      </c>
      <c r="D1789" s="24">
        <v>12517</v>
      </c>
      <c r="E1789" s="24">
        <v>9085</v>
      </c>
      <c r="F1789" s="24">
        <v>390514</v>
      </c>
      <c r="G1789" s="24">
        <v>0</v>
      </c>
      <c r="H1789" s="24">
        <v>0</v>
      </c>
      <c r="I1789" s="24">
        <v>200</v>
      </c>
      <c r="J1789" s="24">
        <v>15</v>
      </c>
      <c r="K1789" s="24">
        <v>0</v>
      </c>
    </row>
    <row r="1790" spans="1:11" x14ac:dyDescent="0.3">
      <c r="A1790" s="24" t="s">
        <v>2159</v>
      </c>
      <c r="B1790" s="24">
        <v>286</v>
      </c>
      <c r="C1790" s="24" t="str">
        <f t="shared" si="27"/>
        <v>taina286</v>
      </c>
      <c r="D1790" s="24">
        <v>12643</v>
      </c>
      <c r="E1790" s="24">
        <v>9176</v>
      </c>
      <c r="F1790" s="24">
        <v>395151</v>
      </c>
      <c r="G1790" s="24">
        <v>0</v>
      </c>
      <c r="H1790" s="24">
        <v>0</v>
      </c>
      <c r="I1790" s="24">
        <v>200</v>
      </c>
      <c r="J1790" s="24">
        <v>15</v>
      </c>
      <c r="K1790" s="24">
        <v>0</v>
      </c>
    </row>
    <row r="1791" spans="1:11" x14ac:dyDescent="0.3">
      <c r="A1791" s="24" t="s">
        <v>2159</v>
      </c>
      <c r="B1791" s="24">
        <v>287</v>
      </c>
      <c r="C1791" s="24" t="str">
        <f t="shared" si="27"/>
        <v>taina287</v>
      </c>
      <c r="D1791" s="24">
        <v>12770</v>
      </c>
      <c r="E1791" s="24">
        <v>9269</v>
      </c>
      <c r="F1791" s="24">
        <v>400439</v>
      </c>
      <c r="G1791" s="24">
        <v>0</v>
      </c>
      <c r="H1791" s="24">
        <v>0</v>
      </c>
      <c r="I1791" s="24">
        <v>200</v>
      </c>
      <c r="J1791" s="24">
        <v>15</v>
      </c>
      <c r="K1791" s="24">
        <v>0</v>
      </c>
    </row>
    <row r="1792" spans="1:11" x14ac:dyDescent="0.3">
      <c r="A1792" s="24" t="s">
        <v>2159</v>
      </c>
      <c r="B1792" s="24">
        <v>288</v>
      </c>
      <c r="C1792" s="24" t="str">
        <f t="shared" si="27"/>
        <v>taina288</v>
      </c>
      <c r="D1792" s="24">
        <v>12899</v>
      </c>
      <c r="E1792" s="24">
        <v>9362</v>
      </c>
      <c r="F1792" s="24">
        <v>405067</v>
      </c>
      <c r="G1792" s="24">
        <v>0</v>
      </c>
      <c r="H1792" s="24">
        <v>0</v>
      </c>
      <c r="I1792" s="24">
        <v>200</v>
      </c>
      <c r="J1792" s="24">
        <v>15</v>
      </c>
      <c r="K1792" s="24">
        <v>0</v>
      </c>
    </row>
    <row r="1793" spans="1:11" x14ac:dyDescent="0.3">
      <c r="A1793" s="24" t="s">
        <v>2159</v>
      </c>
      <c r="B1793" s="24">
        <v>289</v>
      </c>
      <c r="C1793" s="24" t="str">
        <f t="shared" si="27"/>
        <v>taina289</v>
      </c>
      <c r="D1793" s="24">
        <v>13029</v>
      </c>
      <c r="E1793" s="24">
        <v>9456</v>
      </c>
      <c r="F1793" s="24">
        <v>409871</v>
      </c>
      <c r="G1793" s="24">
        <v>0</v>
      </c>
      <c r="H1793" s="24">
        <v>0</v>
      </c>
      <c r="I1793" s="24">
        <v>200</v>
      </c>
      <c r="J1793" s="24">
        <v>15</v>
      </c>
      <c r="K1793" s="24">
        <v>0</v>
      </c>
    </row>
    <row r="1794" spans="1:11" x14ac:dyDescent="0.3">
      <c r="A1794" s="24" t="s">
        <v>2159</v>
      </c>
      <c r="B1794" s="24">
        <v>290</v>
      </c>
      <c r="C1794" s="24" t="str">
        <f t="shared" si="27"/>
        <v>taina290</v>
      </c>
      <c r="D1794" s="24">
        <v>13160</v>
      </c>
      <c r="E1794" s="24">
        <v>9551</v>
      </c>
      <c r="F1794" s="24">
        <v>414603</v>
      </c>
      <c r="G1794" s="24">
        <v>0</v>
      </c>
      <c r="H1794" s="24">
        <v>0</v>
      </c>
      <c r="I1794" s="24">
        <v>200</v>
      </c>
      <c r="J1794" s="24">
        <v>15</v>
      </c>
      <c r="K1794" s="24">
        <v>0</v>
      </c>
    </row>
    <row r="1795" spans="1:11" x14ac:dyDescent="0.3">
      <c r="A1795" s="24" t="s">
        <v>2159</v>
      </c>
      <c r="B1795" s="24">
        <v>291</v>
      </c>
      <c r="C1795" s="24" t="str">
        <f t="shared" si="27"/>
        <v>taina291</v>
      </c>
      <c r="D1795" s="24">
        <v>13292</v>
      </c>
      <c r="E1795" s="24">
        <v>9647</v>
      </c>
      <c r="F1795" s="24">
        <v>419388</v>
      </c>
      <c r="G1795" s="24">
        <v>0</v>
      </c>
      <c r="H1795" s="24">
        <v>0</v>
      </c>
      <c r="I1795" s="24">
        <v>200</v>
      </c>
      <c r="J1795" s="24">
        <v>15</v>
      </c>
      <c r="K1795" s="24">
        <v>0</v>
      </c>
    </row>
    <row r="1796" spans="1:11" x14ac:dyDescent="0.3">
      <c r="A1796" s="24" t="s">
        <v>2159</v>
      </c>
      <c r="B1796" s="24">
        <v>292</v>
      </c>
      <c r="C1796" s="24" t="str">
        <f t="shared" si="27"/>
        <v>taina292</v>
      </c>
      <c r="D1796" s="24">
        <v>13425</v>
      </c>
      <c r="E1796" s="24">
        <v>9744</v>
      </c>
      <c r="F1796" s="24">
        <v>424355</v>
      </c>
      <c r="G1796" s="24">
        <v>0</v>
      </c>
      <c r="H1796" s="24">
        <v>0</v>
      </c>
      <c r="I1796" s="24">
        <v>200</v>
      </c>
      <c r="J1796" s="24">
        <v>15</v>
      </c>
      <c r="K1796" s="24">
        <v>0</v>
      </c>
    </row>
    <row r="1797" spans="1:11" x14ac:dyDescent="0.3">
      <c r="A1797" s="24" t="s">
        <v>2159</v>
      </c>
      <c r="B1797" s="24">
        <v>293</v>
      </c>
      <c r="C1797" s="24" t="str">
        <f t="shared" si="27"/>
        <v>taina293</v>
      </c>
      <c r="D1797" s="24">
        <v>13560</v>
      </c>
      <c r="E1797" s="24">
        <v>9842</v>
      </c>
      <c r="F1797" s="24">
        <v>429248</v>
      </c>
      <c r="G1797" s="24">
        <v>0</v>
      </c>
      <c r="H1797" s="24">
        <v>0</v>
      </c>
      <c r="I1797" s="24">
        <v>200</v>
      </c>
      <c r="J1797" s="24">
        <v>15</v>
      </c>
      <c r="K1797" s="24">
        <v>0</v>
      </c>
    </row>
    <row r="1798" spans="1:11" x14ac:dyDescent="0.3">
      <c r="A1798" s="24" t="s">
        <v>2159</v>
      </c>
      <c r="B1798" s="24">
        <v>294</v>
      </c>
      <c r="C1798" s="24" t="str">
        <f t="shared" ref="C1798:C1861" si="28">A1798&amp;B1798</f>
        <v>taina294</v>
      </c>
      <c r="D1798" s="24">
        <v>13696</v>
      </c>
      <c r="E1798" s="24">
        <v>9941</v>
      </c>
      <c r="F1798" s="24">
        <v>434195</v>
      </c>
      <c r="G1798" s="24">
        <v>0</v>
      </c>
      <c r="H1798" s="24">
        <v>0</v>
      </c>
      <c r="I1798" s="24">
        <v>200</v>
      </c>
      <c r="J1798" s="24">
        <v>15</v>
      </c>
      <c r="K1798" s="24">
        <v>0</v>
      </c>
    </row>
    <row r="1799" spans="1:11" x14ac:dyDescent="0.3">
      <c r="A1799" s="24" t="s">
        <v>2159</v>
      </c>
      <c r="B1799" s="24">
        <v>295</v>
      </c>
      <c r="C1799" s="24" t="str">
        <f t="shared" si="28"/>
        <v>taina295</v>
      </c>
      <c r="D1799" s="24">
        <v>13833</v>
      </c>
      <c r="E1799" s="24">
        <v>10040</v>
      </c>
      <c r="F1799" s="24">
        <v>439330</v>
      </c>
      <c r="G1799" s="24">
        <v>0</v>
      </c>
      <c r="H1799" s="24">
        <v>0</v>
      </c>
      <c r="I1799" s="24">
        <v>200</v>
      </c>
      <c r="J1799" s="24">
        <v>15</v>
      </c>
      <c r="K1799" s="24">
        <v>0</v>
      </c>
    </row>
    <row r="1800" spans="1:11" x14ac:dyDescent="0.3">
      <c r="A1800" s="24" t="s">
        <v>2159</v>
      </c>
      <c r="B1800" s="24">
        <v>296</v>
      </c>
      <c r="C1800" s="24" t="str">
        <f t="shared" si="28"/>
        <v>taina296</v>
      </c>
      <c r="D1800" s="24">
        <v>13972</v>
      </c>
      <c r="E1800" s="24">
        <v>10141</v>
      </c>
      <c r="F1800" s="24">
        <v>444388</v>
      </c>
      <c r="G1800" s="24">
        <v>0</v>
      </c>
      <c r="H1800" s="24">
        <v>0</v>
      </c>
      <c r="I1800" s="24">
        <v>200</v>
      </c>
      <c r="J1800" s="24">
        <v>15</v>
      </c>
      <c r="K1800" s="24">
        <v>0</v>
      </c>
    </row>
    <row r="1801" spans="1:11" x14ac:dyDescent="0.3">
      <c r="A1801" s="24" t="s">
        <v>2159</v>
      </c>
      <c r="B1801" s="24">
        <v>297</v>
      </c>
      <c r="C1801" s="24" t="str">
        <f t="shared" si="28"/>
        <v>taina297</v>
      </c>
      <c r="D1801" s="24">
        <v>14112</v>
      </c>
      <c r="E1801" s="24">
        <v>10242</v>
      </c>
      <c r="F1801" s="24">
        <v>449228</v>
      </c>
      <c r="G1801" s="24">
        <v>0</v>
      </c>
      <c r="H1801" s="24">
        <v>0</v>
      </c>
      <c r="I1801" s="24">
        <v>200</v>
      </c>
      <c r="J1801" s="24">
        <v>15</v>
      </c>
      <c r="K1801" s="24">
        <v>0</v>
      </c>
    </row>
    <row r="1802" spans="1:11" x14ac:dyDescent="0.3">
      <c r="A1802" s="24" t="s">
        <v>2159</v>
      </c>
      <c r="B1802" s="24">
        <v>298</v>
      </c>
      <c r="C1802" s="24" t="str">
        <f t="shared" si="28"/>
        <v>taina298</v>
      </c>
      <c r="D1802" s="24">
        <v>14253</v>
      </c>
      <c r="E1802" s="24">
        <v>10345</v>
      </c>
      <c r="F1802" s="24">
        <v>454118</v>
      </c>
      <c r="G1802" s="24">
        <v>0</v>
      </c>
      <c r="H1802" s="24">
        <v>0</v>
      </c>
      <c r="I1802" s="24">
        <v>200</v>
      </c>
      <c r="J1802" s="24">
        <v>15</v>
      </c>
      <c r="K1802" s="24">
        <v>0</v>
      </c>
    </row>
    <row r="1803" spans="1:11" x14ac:dyDescent="0.3">
      <c r="A1803" s="24" t="s">
        <v>2159</v>
      </c>
      <c r="B1803" s="24">
        <v>299</v>
      </c>
      <c r="C1803" s="24" t="str">
        <f t="shared" si="28"/>
        <v>taina299</v>
      </c>
      <c r="D1803" s="24">
        <v>14396</v>
      </c>
      <c r="E1803" s="24">
        <v>10448</v>
      </c>
      <c r="F1803" s="24">
        <v>459058</v>
      </c>
      <c r="G1803" s="24">
        <v>0</v>
      </c>
      <c r="H1803" s="24">
        <v>0</v>
      </c>
      <c r="I1803" s="24">
        <v>200</v>
      </c>
      <c r="J1803" s="24">
        <v>15</v>
      </c>
      <c r="K1803" s="24">
        <v>0</v>
      </c>
    </row>
    <row r="1804" spans="1:11" x14ac:dyDescent="0.3">
      <c r="A1804" s="24" t="s">
        <v>2159</v>
      </c>
      <c r="B1804" s="24">
        <v>300</v>
      </c>
      <c r="C1804" s="24" t="str">
        <f t="shared" si="28"/>
        <v>taina300</v>
      </c>
      <c r="D1804" s="24">
        <v>14540</v>
      </c>
      <c r="E1804" s="24">
        <v>10553</v>
      </c>
      <c r="F1804" s="24">
        <v>464049</v>
      </c>
      <c r="G1804" s="24">
        <v>0</v>
      </c>
      <c r="H1804" s="24">
        <v>0</v>
      </c>
      <c r="I1804" s="24">
        <v>200</v>
      </c>
      <c r="J1804" s="24">
        <v>15</v>
      </c>
      <c r="K1804" s="24">
        <v>0</v>
      </c>
    </row>
    <row r="1805" spans="1:11" x14ac:dyDescent="0.3">
      <c r="A1805" s="24" t="s">
        <v>2112</v>
      </c>
      <c r="B1805" s="24">
        <v>1</v>
      </c>
      <c r="C1805" s="24" t="str">
        <f t="shared" si="28"/>
        <v>diana1</v>
      </c>
      <c r="D1805" s="24">
        <v>114</v>
      </c>
      <c r="E1805" s="24">
        <v>84</v>
      </c>
      <c r="F1805" s="24">
        <v>1414</v>
      </c>
      <c r="G1805" s="24">
        <v>0</v>
      </c>
      <c r="H1805" s="24">
        <v>0</v>
      </c>
      <c r="I1805" s="24">
        <v>200</v>
      </c>
      <c r="J1805" s="24">
        <v>15</v>
      </c>
      <c r="K1805" s="24">
        <v>0</v>
      </c>
    </row>
    <row r="1806" spans="1:11" x14ac:dyDescent="0.3">
      <c r="A1806" s="24" t="s">
        <v>2112</v>
      </c>
      <c r="B1806" s="24">
        <v>2</v>
      </c>
      <c r="C1806" s="24" t="str">
        <f t="shared" si="28"/>
        <v>diana2</v>
      </c>
      <c r="D1806" s="24">
        <v>115</v>
      </c>
      <c r="E1806" s="24">
        <v>85</v>
      </c>
      <c r="F1806" s="24">
        <v>1432</v>
      </c>
      <c r="G1806" s="24">
        <v>0</v>
      </c>
      <c r="H1806" s="24">
        <v>0</v>
      </c>
      <c r="I1806" s="24">
        <v>200</v>
      </c>
      <c r="J1806" s="24">
        <v>15</v>
      </c>
      <c r="K1806" s="24">
        <v>0</v>
      </c>
    </row>
    <row r="1807" spans="1:11" x14ac:dyDescent="0.3">
      <c r="A1807" s="24" t="s">
        <v>2112</v>
      </c>
      <c r="B1807" s="24">
        <v>3</v>
      </c>
      <c r="C1807" s="24" t="str">
        <f t="shared" si="28"/>
        <v>diana3</v>
      </c>
      <c r="D1807" s="24">
        <v>117</v>
      </c>
      <c r="E1807" s="24">
        <v>86</v>
      </c>
      <c r="F1807" s="24">
        <v>1453</v>
      </c>
      <c r="G1807" s="24">
        <v>0</v>
      </c>
      <c r="H1807" s="24">
        <v>0</v>
      </c>
      <c r="I1807" s="24">
        <v>200</v>
      </c>
      <c r="J1807" s="24">
        <v>15</v>
      </c>
      <c r="K1807" s="24">
        <v>0</v>
      </c>
    </row>
    <row r="1808" spans="1:11" x14ac:dyDescent="0.3">
      <c r="A1808" s="24" t="s">
        <v>2112</v>
      </c>
      <c r="B1808" s="24">
        <v>4</v>
      </c>
      <c r="C1808" s="24" t="str">
        <f t="shared" si="28"/>
        <v>diana4</v>
      </c>
      <c r="D1808" s="24">
        <v>118</v>
      </c>
      <c r="E1808" s="24">
        <v>87</v>
      </c>
      <c r="F1808" s="24">
        <v>1478</v>
      </c>
      <c r="G1808" s="24">
        <v>0</v>
      </c>
      <c r="H1808" s="24">
        <v>0</v>
      </c>
      <c r="I1808" s="24">
        <v>200</v>
      </c>
      <c r="J1808" s="24">
        <v>15</v>
      </c>
      <c r="K1808" s="24">
        <v>0</v>
      </c>
    </row>
    <row r="1809" spans="1:11" x14ac:dyDescent="0.3">
      <c r="A1809" s="24" t="s">
        <v>2112</v>
      </c>
      <c r="B1809" s="24">
        <v>5</v>
      </c>
      <c r="C1809" s="24" t="str">
        <f t="shared" si="28"/>
        <v>diana5</v>
      </c>
      <c r="D1809" s="24">
        <v>120</v>
      </c>
      <c r="E1809" s="24">
        <v>88</v>
      </c>
      <c r="F1809" s="24">
        <v>1508</v>
      </c>
      <c r="G1809" s="24">
        <v>0</v>
      </c>
      <c r="H1809" s="24">
        <v>0</v>
      </c>
      <c r="I1809" s="24">
        <v>200</v>
      </c>
      <c r="J1809" s="24">
        <v>15</v>
      </c>
      <c r="K1809" s="24">
        <v>0</v>
      </c>
    </row>
    <row r="1810" spans="1:11" x14ac:dyDescent="0.3">
      <c r="A1810" s="24" t="s">
        <v>2112</v>
      </c>
      <c r="B1810" s="24">
        <v>6</v>
      </c>
      <c r="C1810" s="24" t="str">
        <f t="shared" si="28"/>
        <v>diana6</v>
      </c>
      <c r="D1810" s="24">
        <v>122</v>
      </c>
      <c r="E1810" s="24">
        <v>90</v>
      </c>
      <c r="F1810" s="24">
        <v>1541</v>
      </c>
      <c r="G1810" s="24">
        <v>0</v>
      </c>
      <c r="H1810" s="24">
        <v>0</v>
      </c>
      <c r="I1810" s="24">
        <v>200</v>
      </c>
      <c r="J1810" s="24">
        <v>15</v>
      </c>
      <c r="K1810" s="24">
        <v>0</v>
      </c>
    </row>
    <row r="1811" spans="1:11" x14ac:dyDescent="0.3">
      <c r="A1811" s="24" t="s">
        <v>2112</v>
      </c>
      <c r="B1811" s="24">
        <v>7</v>
      </c>
      <c r="C1811" s="24" t="str">
        <f t="shared" si="28"/>
        <v>diana7</v>
      </c>
      <c r="D1811" s="24">
        <v>123</v>
      </c>
      <c r="E1811" s="24">
        <v>91</v>
      </c>
      <c r="F1811" s="24">
        <v>1579</v>
      </c>
      <c r="G1811" s="24">
        <v>0</v>
      </c>
      <c r="H1811" s="24">
        <v>0</v>
      </c>
      <c r="I1811" s="24">
        <v>200</v>
      </c>
      <c r="J1811" s="24">
        <v>15</v>
      </c>
      <c r="K1811" s="24">
        <v>0</v>
      </c>
    </row>
    <row r="1812" spans="1:11" x14ac:dyDescent="0.3">
      <c r="A1812" s="24" t="s">
        <v>2112</v>
      </c>
      <c r="B1812" s="24">
        <v>8</v>
      </c>
      <c r="C1812" s="24" t="str">
        <f t="shared" si="28"/>
        <v>diana8</v>
      </c>
      <c r="D1812" s="24">
        <v>125</v>
      </c>
      <c r="E1812" s="24">
        <v>92</v>
      </c>
      <c r="F1812" s="24">
        <v>1622</v>
      </c>
      <c r="G1812" s="24">
        <v>0</v>
      </c>
      <c r="H1812" s="24">
        <v>0</v>
      </c>
      <c r="I1812" s="24">
        <v>200</v>
      </c>
      <c r="J1812" s="24">
        <v>15</v>
      </c>
      <c r="K1812" s="24">
        <v>0</v>
      </c>
    </row>
    <row r="1813" spans="1:11" x14ac:dyDescent="0.3">
      <c r="A1813" s="24" t="s">
        <v>2112</v>
      </c>
      <c r="B1813" s="24">
        <v>9</v>
      </c>
      <c r="C1813" s="24" t="str">
        <f t="shared" si="28"/>
        <v>diana9</v>
      </c>
      <c r="D1813" s="24">
        <v>127</v>
      </c>
      <c r="E1813" s="24">
        <v>93</v>
      </c>
      <c r="F1813" s="24">
        <v>1670</v>
      </c>
      <c r="G1813" s="24">
        <v>0</v>
      </c>
      <c r="H1813" s="24">
        <v>0</v>
      </c>
      <c r="I1813" s="24">
        <v>200</v>
      </c>
      <c r="J1813" s="24">
        <v>15</v>
      </c>
      <c r="K1813" s="24">
        <v>0</v>
      </c>
    </row>
    <row r="1814" spans="1:11" x14ac:dyDescent="0.3">
      <c r="A1814" s="24" t="s">
        <v>2112</v>
      </c>
      <c r="B1814" s="24">
        <v>10</v>
      </c>
      <c r="C1814" s="24" t="str">
        <f t="shared" si="28"/>
        <v>diana10</v>
      </c>
      <c r="D1814" s="24">
        <v>128</v>
      </c>
      <c r="E1814" s="24">
        <v>95</v>
      </c>
      <c r="F1814" s="24">
        <v>1723</v>
      </c>
      <c r="G1814" s="24">
        <v>0</v>
      </c>
      <c r="H1814" s="24">
        <v>0</v>
      </c>
      <c r="I1814" s="24">
        <v>200</v>
      </c>
      <c r="J1814" s="24">
        <v>15</v>
      </c>
      <c r="K1814" s="24">
        <v>0</v>
      </c>
    </row>
    <row r="1815" spans="1:11" x14ac:dyDescent="0.3">
      <c r="A1815" s="24" t="s">
        <v>2112</v>
      </c>
      <c r="B1815" s="24">
        <v>11</v>
      </c>
      <c r="C1815" s="24" t="str">
        <f t="shared" si="28"/>
        <v>diana11</v>
      </c>
      <c r="D1815" s="24">
        <v>140</v>
      </c>
      <c r="E1815" s="24">
        <v>103</v>
      </c>
      <c r="F1815" s="24">
        <v>1896</v>
      </c>
      <c r="G1815" s="24">
        <v>0</v>
      </c>
      <c r="H1815" s="24">
        <v>0</v>
      </c>
      <c r="I1815" s="24">
        <v>200</v>
      </c>
      <c r="J1815" s="24">
        <v>15</v>
      </c>
      <c r="K1815" s="24">
        <v>0</v>
      </c>
    </row>
    <row r="1816" spans="1:11" x14ac:dyDescent="0.3">
      <c r="A1816" s="24" t="s">
        <v>2112</v>
      </c>
      <c r="B1816" s="24">
        <v>12</v>
      </c>
      <c r="C1816" s="24" t="str">
        <f t="shared" si="28"/>
        <v>diana12</v>
      </c>
      <c r="D1816" s="24">
        <v>142</v>
      </c>
      <c r="E1816" s="24">
        <v>105</v>
      </c>
      <c r="F1816" s="24">
        <v>1964</v>
      </c>
      <c r="G1816" s="24">
        <v>0</v>
      </c>
      <c r="H1816" s="24">
        <v>0</v>
      </c>
      <c r="I1816" s="24">
        <v>200</v>
      </c>
      <c r="J1816" s="24">
        <v>15</v>
      </c>
      <c r="K1816" s="24">
        <v>0</v>
      </c>
    </row>
    <row r="1817" spans="1:11" x14ac:dyDescent="0.3">
      <c r="A1817" s="24" t="s">
        <v>2112</v>
      </c>
      <c r="B1817" s="24">
        <v>13</v>
      </c>
      <c r="C1817" s="24" t="str">
        <f t="shared" si="28"/>
        <v>diana13</v>
      </c>
      <c r="D1817" s="24">
        <v>144</v>
      </c>
      <c r="E1817" s="24">
        <v>106</v>
      </c>
      <c r="F1817" s="24">
        <v>2039</v>
      </c>
      <c r="G1817" s="24">
        <v>0</v>
      </c>
      <c r="H1817" s="24">
        <v>0</v>
      </c>
      <c r="I1817" s="24">
        <v>200</v>
      </c>
      <c r="J1817" s="24">
        <v>15</v>
      </c>
      <c r="K1817" s="24">
        <v>0</v>
      </c>
    </row>
    <row r="1818" spans="1:11" x14ac:dyDescent="0.3">
      <c r="A1818" s="24" t="s">
        <v>2112</v>
      </c>
      <c r="B1818" s="24">
        <v>14</v>
      </c>
      <c r="C1818" s="24" t="str">
        <f t="shared" si="28"/>
        <v>diana14</v>
      </c>
      <c r="D1818" s="24">
        <v>146</v>
      </c>
      <c r="E1818" s="24">
        <v>108</v>
      </c>
      <c r="F1818" s="24">
        <v>2119</v>
      </c>
      <c r="G1818" s="24">
        <v>0</v>
      </c>
      <c r="H1818" s="24">
        <v>0</v>
      </c>
      <c r="I1818" s="24">
        <v>200</v>
      </c>
      <c r="J1818" s="24">
        <v>15</v>
      </c>
      <c r="K1818" s="24">
        <v>0</v>
      </c>
    </row>
    <row r="1819" spans="1:11" x14ac:dyDescent="0.3">
      <c r="A1819" s="24" t="s">
        <v>2112</v>
      </c>
      <c r="B1819" s="24">
        <v>15</v>
      </c>
      <c r="C1819" s="24" t="str">
        <f t="shared" si="28"/>
        <v>diana15</v>
      </c>
      <c r="D1819" s="24">
        <v>148</v>
      </c>
      <c r="E1819" s="24">
        <v>109</v>
      </c>
      <c r="F1819" s="24">
        <v>2206</v>
      </c>
      <c r="G1819" s="24">
        <v>0</v>
      </c>
      <c r="H1819" s="24">
        <v>0</v>
      </c>
      <c r="I1819" s="24">
        <v>200</v>
      </c>
      <c r="J1819" s="24">
        <v>15</v>
      </c>
      <c r="K1819" s="24">
        <v>0</v>
      </c>
    </row>
    <row r="1820" spans="1:11" x14ac:dyDescent="0.3">
      <c r="A1820" s="24" t="s">
        <v>2112</v>
      </c>
      <c r="B1820" s="24">
        <v>16</v>
      </c>
      <c r="C1820" s="24" t="str">
        <f t="shared" si="28"/>
        <v>diana16</v>
      </c>
      <c r="D1820" s="24">
        <v>150</v>
      </c>
      <c r="E1820" s="24">
        <v>110</v>
      </c>
      <c r="F1820" s="24">
        <v>2300</v>
      </c>
      <c r="G1820" s="24">
        <v>0</v>
      </c>
      <c r="H1820" s="24">
        <v>0</v>
      </c>
      <c r="I1820" s="24">
        <v>200</v>
      </c>
      <c r="J1820" s="24">
        <v>15</v>
      </c>
      <c r="K1820" s="24">
        <v>0</v>
      </c>
    </row>
    <row r="1821" spans="1:11" x14ac:dyDescent="0.3">
      <c r="A1821" s="24" t="s">
        <v>2112</v>
      </c>
      <c r="B1821" s="24">
        <v>17</v>
      </c>
      <c r="C1821" s="24" t="str">
        <f t="shared" si="28"/>
        <v>diana17</v>
      </c>
      <c r="D1821" s="24">
        <v>152</v>
      </c>
      <c r="E1821" s="24">
        <v>112</v>
      </c>
      <c r="F1821" s="24">
        <v>2401</v>
      </c>
      <c r="G1821" s="24">
        <v>0</v>
      </c>
      <c r="H1821" s="24">
        <v>0</v>
      </c>
      <c r="I1821" s="24">
        <v>200</v>
      </c>
      <c r="J1821" s="24">
        <v>15</v>
      </c>
      <c r="K1821" s="24">
        <v>0</v>
      </c>
    </row>
    <row r="1822" spans="1:11" x14ac:dyDescent="0.3">
      <c r="A1822" s="24" t="s">
        <v>2112</v>
      </c>
      <c r="B1822" s="24">
        <v>18</v>
      </c>
      <c r="C1822" s="24" t="str">
        <f t="shared" si="28"/>
        <v>diana18</v>
      </c>
      <c r="D1822" s="24">
        <v>154</v>
      </c>
      <c r="E1822" s="24">
        <v>113</v>
      </c>
      <c r="F1822" s="24">
        <v>2509</v>
      </c>
      <c r="G1822" s="24">
        <v>0</v>
      </c>
      <c r="H1822" s="24">
        <v>0</v>
      </c>
      <c r="I1822" s="24">
        <v>200</v>
      </c>
      <c r="J1822" s="24">
        <v>15</v>
      </c>
      <c r="K1822" s="24">
        <v>0</v>
      </c>
    </row>
    <row r="1823" spans="1:11" x14ac:dyDescent="0.3">
      <c r="A1823" s="24" t="s">
        <v>2112</v>
      </c>
      <c r="B1823" s="24">
        <v>19</v>
      </c>
      <c r="C1823" s="24" t="str">
        <f t="shared" si="28"/>
        <v>diana19</v>
      </c>
      <c r="D1823" s="24">
        <v>156</v>
      </c>
      <c r="E1823" s="24">
        <v>115</v>
      </c>
      <c r="F1823" s="24">
        <v>2624</v>
      </c>
      <c r="G1823" s="24">
        <v>0</v>
      </c>
      <c r="H1823" s="24">
        <v>0</v>
      </c>
      <c r="I1823" s="24">
        <v>200</v>
      </c>
      <c r="J1823" s="24">
        <v>15</v>
      </c>
      <c r="K1823" s="24">
        <v>0</v>
      </c>
    </row>
    <row r="1824" spans="1:11" x14ac:dyDescent="0.3">
      <c r="A1824" s="24" t="s">
        <v>2112</v>
      </c>
      <c r="B1824" s="24">
        <v>20</v>
      </c>
      <c r="C1824" s="24" t="str">
        <f t="shared" si="28"/>
        <v>diana20</v>
      </c>
      <c r="D1824" s="24">
        <v>158</v>
      </c>
      <c r="E1824" s="24">
        <v>116</v>
      </c>
      <c r="F1824" s="24">
        <v>2746</v>
      </c>
      <c r="G1824" s="24">
        <v>0</v>
      </c>
      <c r="H1824" s="24">
        <v>0</v>
      </c>
      <c r="I1824" s="24">
        <v>200</v>
      </c>
      <c r="J1824" s="24">
        <v>15</v>
      </c>
      <c r="K1824" s="24">
        <v>0</v>
      </c>
    </row>
    <row r="1825" spans="1:11" x14ac:dyDescent="0.3">
      <c r="A1825" s="24" t="s">
        <v>2112</v>
      </c>
      <c r="B1825" s="24">
        <v>21</v>
      </c>
      <c r="C1825" s="24" t="str">
        <f t="shared" si="28"/>
        <v>diana21</v>
      </c>
      <c r="D1825" s="24">
        <v>173</v>
      </c>
      <c r="E1825" s="24">
        <v>127</v>
      </c>
      <c r="F1825" s="24">
        <v>3079</v>
      </c>
      <c r="G1825" s="24">
        <v>0</v>
      </c>
      <c r="H1825" s="24">
        <v>0</v>
      </c>
      <c r="I1825" s="24">
        <v>200</v>
      </c>
      <c r="J1825" s="24">
        <v>15</v>
      </c>
      <c r="K1825" s="24">
        <v>0</v>
      </c>
    </row>
    <row r="1826" spans="1:11" x14ac:dyDescent="0.3">
      <c r="A1826" s="24" t="s">
        <v>2112</v>
      </c>
      <c r="B1826" s="24">
        <v>22</v>
      </c>
      <c r="C1826" s="24" t="str">
        <f t="shared" si="28"/>
        <v>diana22</v>
      </c>
      <c r="D1826" s="24">
        <v>175</v>
      </c>
      <c r="E1826" s="24">
        <v>129</v>
      </c>
      <c r="F1826" s="24">
        <v>3229</v>
      </c>
      <c r="G1826" s="24">
        <v>0</v>
      </c>
      <c r="H1826" s="24">
        <v>0</v>
      </c>
      <c r="I1826" s="24">
        <v>200</v>
      </c>
      <c r="J1826" s="24">
        <v>15</v>
      </c>
      <c r="K1826" s="24">
        <v>0</v>
      </c>
    </row>
    <row r="1827" spans="1:11" x14ac:dyDescent="0.3">
      <c r="A1827" s="24" t="s">
        <v>2112</v>
      </c>
      <c r="B1827" s="24">
        <v>23</v>
      </c>
      <c r="C1827" s="24" t="str">
        <f t="shared" si="28"/>
        <v>diana23</v>
      </c>
      <c r="D1827" s="24">
        <v>177</v>
      </c>
      <c r="E1827" s="24">
        <v>130</v>
      </c>
      <c r="F1827" s="24">
        <v>3387</v>
      </c>
      <c r="G1827" s="24">
        <v>0</v>
      </c>
      <c r="H1827" s="24">
        <v>0</v>
      </c>
      <c r="I1827" s="24">
        <v>200</v>
      </c>
      <c r="J1827" s="24">
        <v>15</v>
      </c>
      <c r="K1827" s="24">
        <v>0</v>
      </c>
    </row>
    <row r="1828" spans="1:11" x14ac:dyDescent="0.3">
      <c r="A1828" s="24" t="s">
        <v>2112</v>
      </c>
      <c r="B1828" s="24">
        <v>24</v>
      </c>
      <c r="C1828" s="24" t="str">
        <f t="shared" si="28"/>
        <v>diana24</v>
      </c>
      <c r="D1828" s="24">
        <v>179</v>
      </c>
      <c r="E1828" s="24">
        <v>132</v>
      </c>
      <c r="F1828" s="24">
        <v>3555</v>
      </c>
      <c r="G1828" s="24">
        <v>0</v>
      </c>
      <c r="H1828" s="24">
        <v>0</v>
      </c>
      <c r="I1828" s="24">
        <v>200</v>
      </c>
      <c r="J1828" s="24">
        <v>15</v>
      </c>
      <c r="K1828" s="24">
        <v>0</v>
      </c>
    </row>
    <row r="1829" spans="1:11" x14ac:dyDescent="0.3">
      <c r="A1829" s="24" t="s">
        <v>2112</v>
      </c>
      <c r="B1829" s="24">
        <v>25</v>
      </c>
      <c r="C1829" s="24" t="str">
        <f t="shared" si="28"/>
        <v>diana25</v>
      </c>
      <c r="D1829" s="24">
        <v>182</v>
      </c>
      <c r="E1829" s="24">
        <v>134</v>
      </c>
      <c r="F1829" s="24">
        <v>3732</v>
      </c>
      <c r="G1829" s="24">
        <v>0</v>
      </c>
      <c r="H1829" s="24">
        <v>0</v>
      </c>
      <c r="I1829" s="24">
        <v>200</v>
      </c>
      <c r="J1829" s="24">
        <v>15</v>
      </c>
      <c r="K1829" s="24">
        <v>0</v>
      </c>
    </row>
    <row r="1830" spans="1:11" x14ac:dyDescent="0.3">
      <c r="A1830" s="24" t="s">
        <v>2112</v>
      </c>
      <c r="B1830" s="24">
        <v>26</v>
      </c>
      <c r="C1830" s="24" t="str">
        <f t="shared" si="28"/>
        <v>diana26</v>
      </c>
      <c r="D1830" s="24">
        <v>184</v>
      </c>
      <c r="E1830" s="24">
        <v>135</v>
      </c>
      <c r="F1830" s="24">
        <v>3777</v>
      </c>
      <c r="G1830" s="24">
        <v>0</v>
      </c>
      <c r="H1830" s="24">
        <v>0</v>
      </c>
      <c r="I1830" s="24">
        <v>200</v>
      </c>
      <c r="J1830" s="24">
        <v>15</v>
      </c>
      <c r="K1830" s="24">
        <v>0</v>
      </c>
    </row>
    <row r="1831" spans="1:11" x14ac:dyDescent="0.3">
      <c r="A1831" s="24" t="s">
        <v>2112</v>
      </c>
      <c r="B1831" s="24">
        <v>27</v>
      </c>
      <c r="C1831" s="24" t="str">
        <f t="shared" si="28"/>
        <v>diana27</v>
      </c>
      <c r="D1831" s="24">
        <v>186</v>
      </c>
      <c r="E1831" s="24">
        <v>137</v>
      </c>
      <c r="F1831" s="24">
        <v>3822</v>
      </c>
      <c r="G1831" s="24">
        <v>0</v>
      </c>
      <c r="H1831" s="24">
        <v>0</v>
      </c>
      <c r="I1831" s="24">
        <v>200</v>
      </c>
      <c r="J1831" s="24">
        <v>15</v>
      </c>
      <c r="K1831" s="24">
        <v>0</v>
      </c>
    </row>
    <row r="1832" spans="1:11" x14ac:dyDescent="0.3">
      <c r="A1832" s="24" t="s">
        <v>2112</v>
      </c>
      <c r="B1832" s="24">
        <v>28</v>
      </c>
      <c r="C1832" s="24" t="str">
        <f t="shared" si="28"/>
        <v>diana28</v>
      </c>
      <c r="D1832" s="24">
        <v>189</v>
      </c>
      <c r="E1832" s="24">
        <v>139</v>
      </c>
      <c r="F1832" s="24">
        <v>3867</v>
      </c>
      <c r="G1832" s="24">
        <v>0</v>
      </c>
      <c r="H1832" s="24">
        <v>0</v>
      </c>
      <c r="I1832" s="24">
        <v>200</v>
      </c>
      <c r="J1832" s="24">
        <v>15</v>
      </c>
      <c r="K1832" s="24">
        <v>0</v>
      </c>
    </row>
    <row r="1833" spans="1:11" x14ac:dyDescent="0.3">
      <c r="A1833" s="24" t="s">
        <v>2112</v>
      </c>
      <c r="B1833" s="24">
        <v>29</v>
      </c>
      <c r="C1833" s="24" t="str">
        <f t="shared" si="28"/>
        <v>diana29</v>
      </c>
      <c r="D1833" s="24">
        <v>191</v>
      </c>
      <c r="E1833" s="24">
        <v>141</v>
      </c>
      <c r="F1833" s="24">
        <v>3913</v>
      </c>
      <c r="G1833" s="24">
        <v>0</v>
      </c>
      <c r="H1833" s="24">
        <v>0</v>
      </c>
      <c r="I1833" s="24">
        <v>200</v>
      </c>
      <c r="J1833" s="24">
        <v>15</v>
      </c>
      <c r="K1833" s="24">
        <v>0</v>
      </c>
    </row>
    <row r="1834" spans="1:11" x14ac:dyDescent="0.3">
      <c r="A1834" s="24" t="s">
        <v>2112</v>
      </c>
      <c r="B1834" s="24">
        <v>30</v>
      </c>
      <c r="C1834" s="24" t="str">
        <f t="shared" si="28"/>
        <v>diana30</v>
      </c>
      <c r="D1834" s="24">
        <v>193</v>
      </c>
      <c r="E1834" s="24">
        <v>142</v>
      </c>
      <c r="F1834" s="24">
        <v>3960</v>
      </c>
      <c r="G1834" s="24">
        <v>0</v>
      </c>
      <c r="H1834" s="24">
        <v>0</v>
      </c>
      <c r="I1834" s="24">
        <v>200</v>
      </c>
      <c r="J1834" s="24">
        <v>15</v>
      </c>
      <c r="K1834" s="24">
        <v>0</v>
      </c>
    </row>
    <row r="1835" spans="1:11" x14ac:dyDescent="0.3">
      <c r="A1835" s="24" t="s">
        <v>2112</v>
      </c>
      <c r="B1835" s="24">
        <v>31</v>
      </c>
      <c r="C1835" s="24" t="str">
        <f t="shared" si="28"/>
        <v>diana31</v>
      </c>
      <c r="D1835" s="24">
        <v>211</v>
      </c>
      <c r="E1835" s="24">
        <v>156</v>
      </c>
      <c r="F1835" s="24">
        <v>4298</v>
      </c>
      <c r="G1835" s="24">
        <v>0</v>
      </c>
      <c r="H1835" s="24">
        <v>0</v>
      </c>
      <c r="I1835" s="24">
        <v>200</v>
      </c>
      <c r="J1835" s="24">
        <v>15</v>
      </c>
      <c r="K1835" s="24">
        <v>0</v>
      </c>
    </row>
    <row r="1836" spans="1:11" x14ac:dyDescent="0.3">
      <c r="A1836" s="24" t="s">
        <v>2112</v>
      </c>
      <c r="B1836" s="24">
        <v>32</v>
      </c>
      <c r="C1836" s="24" t="str">
        <f t="shared" si="28"/>
        <v>diana32</v>
      </c>
      <c r="D1836" s="24">
        <v>214</v>
      </c>
      <c r="E1836" s="24">
        <v>157</v>
      </c>
      <c r="F1836" s="24">
        <v>4349</v>
      </c>
      <c r="G1836" s="24">
        <v>0</v>
      </c>
      <c r="H1836" s="24">
        <v>0</v>
      </c>
      <c r="I1836" s="24">
        <v>200</v>
      </c>
      <c r="J1836" s="24">
        <v>15</v>
      </c>
      <c r="K1836" s="24">
        <v>0</v>
      </c>
    </row>
    <row r="1837" spans="1:11" x14ac:dyDescent="0.3">
      <c r="A1837" s="24" t="s">
        <v>2112</v>
      </c>
      <c r="B1837" s="24">
        <v>33</v>
      </c>
      <c r="C1837" s="24" t="str">
        <f t="shared" si="28"/>
        <v>diana33</v>
      </c>
      <c r="D1837" s="24">
        <v>217</v>
      </c>
      <c r="E1837" s="24">
        <v>159</v>
      </c>
      <c r="F1837" s="24">
        <v>4401</v>
      </c>
      <c r="G1837" s="24">
        <v>0</v>
      </c>
      <c r="H1837" s="24">
        <v>0</v>
      </c>
      <c r="I1837" s="24">
        <v>200</v>
      </c>
      <c r="J1837" s="24">
        <v>15</v>
      </c>
      <c r="K1837" s="24">
        <v>0</v>
      </c>
    </row>
    <row r="1838" spans="1:11" x14ac:dyDescent="0.3">
      <c r="A1838" s="24" t="s">
        <v>2112</v>
      </c>
      <c r="B1838" s="24">
        <v>34</v>
      </c>
      <c r="C1838" s="24" t="str">
        <f t="shared" si="28"/>
        <v>diana34</v>
      </c>
      <c r="D1838" s="24">
        <v>219</v>
      </c>
      <c r="E1838" s="24">
        <v>161</v>
      </c>
      <c r="F1838" s="24">
        <v>4454</v>
      </c>
      <c r="G1838" s="24">
        <v>0</v>
      </c>
      <c r="H1838" s="24">
        <v>0</v>
      </c>
      <c r="I1838" s="24">
        <v>200</v>
      </c>
      <c r="J1838" s="24">
        <v>15</v>
      </c>
      <c r="K1838" s="24">
        <v>0</v>
      </c>
    </row>
    <row r="1839" spans="1:11" x14ac:dyDescent="0.3">
      <c r="A1839" s="24" t="s">
        <v>2112</v>
      </c>
      <c r="B1839" s="24">
        <v>35</v>
      </c>
      <c r="C1839" s="24" t="str">
        <f t="shared" si="28"/>
        <v>diana35</v>
      </c>
      <c r="D1839" s="24">
        <v>222</v>
      </c>
      <c r="E1839" s="24">
        <v>163</v>
      </c>
      <c r="F1839" s="24">
        <v>4507</v>
      </c>
      <c r="G1839" s="24">
        <v>0</v>
      </c>
      <c r="H1839" s="24">
        <v>0</v>
      </c>
      <c r="I1839" s="24">
        <v>200</v>
      </c>
      <c r="J1839" s="24">
        <v>15</v>
      </c>
      <c r="K1839" s="24">
        <v>0</v>
      </c>
    </row>
    <row r="1840" spans="1:11" x14ac:dyDescent="0.3">
      <c r="A1840" s="24" t="s">
        <v>2112</v>
      </c>
      <c r="B1840" s="24">
        <v>36</v>
      </c>
      <c r="C1840" s="24" t="str">
        <f t="shared" si="28"/>
        <v>diana36</v>
      </c>
      <c r="D1840" s="24">
        <v>225</v>
      </c>
      <c r="E1840" s="24">
        <v>165</v>
      </c>
      <c r="F1840" s="24">
        <v>4560</v>
      </c>
      <c r="G1840" s="24">
        <v>0</v>
      </c>
      <c r="H1840" s="24">
        <v>0</v>
      </c>
      <c r="I1840" s="24">
        <v>200</v>
      </c>
      <c r="J1840" s="24">
        <v>15</v>
      </c>
      <c r="K1840" s="24">
        <v>0</v>
      </c>
    </row>
    <row r="1841" spans="1:11" x14ac:dyDescent="0.3">
      <c r="A1841" s="24" t="s">
        <v>2112</v>
      </c>
      <c r="B1841" s="24">
        <v>37</v>
      </c>
      <c r="C1841" s="24" t="str">
        <f t="shared" si="28"/>
        <v>diana37</v>
      </c>
      <c r="D1841" s="24">
        <v>228</v>
      </c>
      <c r="E1841" s="24">
        <v>168</v>
      </c>
      <c r="F1841" s="24">
        <v>4615</v>
      </c>
      <c r="G1841" s="24">
        <v>0</v>
      </c>
      <c r="H1841" s="24">
        <v>0</v>
      </c>
      <c r="I1841" s="24">
        <v>200</v>
      </c>
      <c r="J1841" s="24">
        <v>15</v>
      </c>
      <c r="K1841" s="24">
        <v>0</v>
      </c>
    </row>
    <row r="1842" spans="1:11" x14ac:dyDescent="0.3">
      <c r="A1842" s="24" t="s">
        <v>2112</v>
      </c>
      <c r="B1842" s="24">
        <v>38</v>
      </c>
      <c r="C1842" s="24" t="str">
        <f t="shared" si="28"/>
        <v>diana38</v>
      </c>
      <c r="D1842" s="24">
        <v>230</v>
      </c>
      <c r="E1842" s="24">
        <v>170</v>
      </c>
      <c r="F1842" s="24">
        <v>4670</v>
      </c>
      <c r="G1842" s="24">
        <v>0</v>
      </c>
      <c r="H1842" s="24">
        <v>0</v>
      </c>
      <c r="I1842" s="24">
        <v>200</v>
      </c>
      <c r="J1842" s="24">
        <v>15</v>
      </c>
      <c r="K1842" s="24">
        <v>0</v>
      </c>
    </row>
    <row r="1843" spans="1:11" x14ac:dyDescent="0.3">
      <c r="A1843" s="24" t="s">
        <v>2112</v>
      </c>
      <c r="B1843" s="24">
        <v>39</v>
      </c>
      <c r="C1843" s="24" t="str">
        <f t="shared" si="28"/>
        <v>diana39</v>
      </c>
      <c r="D1843" s="24">
        <v>233</v>
      </c>
      <c r="E1843" s="24">
        <v>172</v>
      </c>
      <c r="F1843" s="24">
        <v>4725</v>
      </c>
      <c r="G1843" s="24">
        <v>0</v>
      </c>
      <c r="H1843" s="24">
        <v>0</v>
      </c>
      <c r="I1843" s="24">
        <v>200</v>
      </c>
      <c r="J1843" s="24">
        <v>15</v>
      </c>
      <c r="K1843" s="24">
        <v>0</v>
      </c>
    </row>
    <row r="1844" spans="1:11" x14ac:dyDescent="0.3">
      <c r="A1844" s="24" t="s">
        <v>2112</v>
      </c>
      <c r="B1844" s="24">
        <v>40</v>
      </c>
      <c r="C1844" s="24" t="str">
        <f t="shared" si="28"/>
        <v>diana40</v>
      </c>
      <c r="D1844" s="24">
        <v>236</v>
      </c>
      <c r="E1844" s="24">
        <v>174</v>
      </c>
      <c r="F1844" s="24">
        <v>4782</v>
      </c>
      <c r="G1844" s="24">
        <v>0</v>
      </c>
      <c r="H1844" s="24">
        <v>0</v>
      </c>
      <c r="I1844" s="24">
        <v>200</v>
      </c>
      <c r="J1844" s="24">
        <v>15</v>
      </c>
      <c r="K1844" s="24">
        <v>0</v>
      </c>
    </row>
    <row r="1845" spans="1:11" x14ac:dyDescent="0.3">
      <c r="A1845" s="24" t="s">
        <v>2112</v>
      </c>
      <c r="B1845" s="24">
        <v>41</v>
      </c>
      <c r="C1845" s="24" t="str">
        <f t="shared" si="28"/>
        <v>diana41</v>
      </c>
      <c r="D1845" s="24">
        <v>258</v>
      </c>
      <c r="E1845" s="24">
        <v>190</v>
      </c>
      <c r="F1845" s="24">
        <v>5245</v>
      </c>
      <c r="G1845" s="24">
        <v>0</v>
      </c>
      <c r="H1845" s="24">
        <v>0</v>
      </c>
      <c r="I1845" s="24">
        <v>200</v>
      </c>
      <c r="J1845" s="24">
        <v>15</v>
      </c>
      <c r="K1845" s="24">
        <v>0</v>
      </c>
    </row>
    <row r="1846" spans="1:11" x14ac:dyDescent="0.3">
      <c r="A1846" s="24" t="s">
        <v>2112</v>
      </c>
      <c r="B1846" s="24">
        <v>42</v>
      </c>
      <c r="C1846" s="24" t="str">
        <f t="shared" si="28"/>
        <v>diana42</v>
      </c>
      <c r="D1846" s="24">
        <v>261</v>
      </c>
      <c r="E1846" s="24">
        <v>192</v>
      </c>
      <c r="F1846" s="24">
        <v>5308</v>
      </c>
      <c r="G1846" s="24">
        <v>0</v>
      </c>
      <c r="H1846" s="24">
        <v>0</v>
      </c>
      <c r="I1846" s="24">
        <v>200</v>
      </c>
      <c r="J1846" s="24">
        <v>15</v>
      </c>
      <c r="K1846" s="24">
        <v>0</v>
      </c>
    </row>
    <row r="1847" spans="1:11" x14ac:dyDescent="0.3">
      <c r="A1847" s="24" t="s">
        <v>2112</v>
      </c>
      <c r="B1847" s="24">
        <v>43</v>
      </c>
      <c r="C1847" s="24" t="str">
        <f t="shared" si="28"/>
        <v>diana43</v>
      </c>
      <c r="D1847" s="24">
        <v>264</v>
      </c>
      <c r="E1847" s="24">
        <v>195</v>
      </c>
      <c r="F1847" s="24">
        <v>5371</v>
      </c>
      <c r="G1847" s="24">
        <v>0</v>
      </c>
      <c r="H1847" s="24">
        <v>0</v>
      </c>
      <c r="I1847" s="24">
        <v>200</v>
      </c>
      <c r="J1847" s="24">
        <v>15</v>
      </c>
      <c r="K1847" s="24">
        <v>0</v>
      </c>
    </row>
    <row r="1848" spans="1:11" x14ac:dyDescent="0.3">
      <c r="A1848" s="24" t="s">
        <v>2112</v>
      </c>
      <c r="B1848" s="24">
        <v>44</v>
      </c>
      <c r="C1848" s="24" t="str">
        <f t="shared" si="28"/>
        <v>diana44</v>
      </c>
      <c r="D1848" s="24">
        <v>267</v>
      </c>
      <c r="E1848" s="24">
        <v>197</v>
      </c>
      <c r="F1848" s="24">
        <v>5442</v>
      </c>
      <c r="G1848" s="24">
        <v>0</v>
      </c>
      <c r="H1848" s="24">
        <v>0</v>
      </c>
      <c r="I1848" s="24">
        <v>200</v>
      </c>
      <c r="J1848" s="24">
        <v>15</v>
      </c>
      <c r="K1848" s="24">
        <v>0</v>
      </c>
    </row>
    <row r="1849" spans="1:11" x14ac:dyDescent="0.3">
      <c r="A1849" s="24" t="s">
        <v>2112</v>
      </c>
      <c r="B1849" s="24">
        <v>45</v>
      </c>
      <c r="C1849" s="24" t="str">
        <f t="shared" si="28"/>
        <v>diana45</v>
      </c>
      <c r="D1849" s="24">
        <v>271</v>
      </c>
      <c r="E1849" s="24">
        <v>199</v>
      </c>
      <c r="F1849" s="24">
        <v>5511</v>
      </c>
      <c r="G1849" s="24">
        <v>0</v>
      </c>
      <c r="H1849" s="24">
        <v>0</v>
      </c>
      <c r="I1849" s="24">
        <v>200</v>
      </c>
      <c r="J1849" s="24">
        <v>15</v>
      </c>
      <c r="K1849" s="24">
        <v>0</v>
      </c>
    </row>
    <row r="1850" spans="1:11" x14ac:dyDescent="0.3">
      <c r="A1850" s="24" t="s">
        <v>2112</v>
      </c>
      <c r="B1850" s="24">
        <v>46</v>
      </c>
      <c r="C1850" s="24" t="str">
        <f t="shared" si="28"/>
        <v>diana46</v>
      </c>
      <c r="D1850" s="24">
        <v>274</v>
      </c>
      <c r="E1850" s="24">
        <v>202</v>
      </c>
      <c r="F1850" s="24">
        <v>5577</v>
      </c>
      <c r="G1850" s="24">
        <v>0</v>
      </c>
      <c r="H1850" s="24">
        <v>0</v>
      </c>
      <c r="I1850" s="24">
        <v>200</v>
      </c>
      <c r="J1850" s="24">
        <v>15</v>
      </c>
      <c r="K1850" s="24">
        <v>0</v>
      </c>
    </row>
    <row r="1851" spans="1:11" x14ac:dyDescent="0.3">
      <c r="A1851" s="24" t="s">
        <v>2112</v>
      </c>
      <c r="B1851" s="24">
        <v>47</v>
      </c>
      <c r="C1851" s="24" t="str">
        <f t="shared" si="28"/>
        <v>diana47</v>
      </c>
      <c r="D1851" s="24">
        <v>277</v>
      </c>
      <c r="E1851" s="24">
        <v>204</v>
      </c>
      <c r="F1851" s="24">
        <v>5648</v>
      </c>
      <c r="G1851" s="24">
        <v>0</v>
      </c>
      <c r="H1851" s="24">
        <v>0</v>
      </c>
      <c r="I1851" s="24">
        <v>200</v>
      </c>
      <c r="J1851" s="24">
        <v>15</v>
      </c>
      <c r="K1851" s="24">
        <v>0</v>
      </c>
    </row>
    <row r="1852" spans="1:11" x14ac:dyDescent="0.3">
      <c r="A1852" s="24" t="s">
        <v>2112</v>
      </c>
      <c r="B1852" s="24">
        <v>48</v>
      </c>
      <c r="C1852" s="24" t="str">
        <f t="shared" si="28"/>
        <v>diana48</v>
      </c>
      <c r="D1852" s="24">
        <v>281</v>
      </c>
      <c r="E1852" s="24">
        <v>207</v>
      </c>
      <c r="F1852" s="24">
        <v>5722</v>
      </c>
      <c r="G1852" s="24">
        <v>0</v>
      </c>
      <c r="H1852" s="24">
        <v>0</v>
      </c>
      <c r="I1852" s="24">
        <v>200</v>
      </c>
      <c r="J1852" s="24">
        <v>15</v>
      </c>
      <c r="K1852" s="24">
        <v>0</v>
      </c>
    </row>
    <row r="1853" spans="1:11" x14ac:dyDescent="0.3">
      <c r="A1853" s="24" t="s">
        <v>2112</v>
      </c>
      <c r="B1853" s="24">
        <v>49</v>
      </c>
      <c r="C1853" s="24" t="str">
        <f t="shared" si="28"/>
        <v>diana49</v>
      </c>
      <c r="D1853" s="24">
        <v>284</v>
      </c>
      <c r="E1853" s="24">
        <v>209</v>
      </c>
      <c r="F1853" s="24">
        <v>5790</v>
      </c>
      <c r="G1853" s="24">
        <v>0</v>
      </c>
      <c r="H1853" s="24">
        <v>0</v>
      </c>
      <c r="I1853" s="24">
        <v>200</v>
      </c>
      <c r="J1853" s="24">
        <v>15</v>
      </c>
      <c r="K1853" s="24">
        <v>0</v>
      </c>
    </row>
    <row r="1854" spans="1:11" x14ac:dyDescent="0.3">
      <c r="A1854" s="24" t="s">
        <v>2112</v>
      </c>
      <c r="B1854" s="24">
        <v>50</v>
      </c>
      <c r="C1854" s="24" t="str">
        <f t="shared" si="28"/>
        <v>diana50</v>
      </c>
      <c r="D1854" s="24">
        <v>288</v>
      </c>
      <c r="E1854" s="24">
        <v>212</v>
      </c>
      <c r="F1854" s="24">
        <v>5866</v>
      </c>
      <c r="G1854" s="24">
        <v>0</v>
      </c>
      <c r="H1854" s="24">
        <v>0</v>
      </c>
      <c r="I1854" s="24">
        <v>200</v>
      </c>
      <c r="J1854" s="24">
        <v>15</v>
      </c>
      <c r="K1854" s="24">
        <v>0</v>
      </c>
    </row>
    <row r="1855" spans="1:11" x14ac:dyDescent="0.3">
      <c r="A1855" s="24" t="s">
        <v>2112</v>
      </c>
      <c r="B1855" s="24">
        <v>51</v>
      </c>
      <c r="C1855" s="24" t="str">
        <f t="shared" si="28"/>
        <v>diana51</v>
      </c>
      <c r="D1855" s="24">
        <v>314</v>
      </c>
      <c r="E1855" s="24">
        <v>231</v>
      </c>
      <c r="F1855" s="24">
        <v>6385</v>
      </c>
      <c r="G1855" s="24">
        <v>0</v>
      </c>
      <c r="H1855" s="24">
        <v>0</v>
      </c>
      <c r="I1855" s="24">
        <v>200</v>
      </c>
      <c r="J1855" s="24">
        <v>15</v>
      </c>
      <c r="K1855" s="24">
        <v>0</v>
      </c>
    </row>
    <row r="1856" spans="1:11" x14ac:dyDescent="0.3">
      <c r="A1856" s="24" t="s">
        <v>2112</v>
      </c>
      <c r="B1856" s="24">
        <v>52</v>
      </c>
      <c r="C1856" s="24" t="str">
        <f t="shared" si="28"/>
        <v>diana52</v>
      </c>
      <c r="D1856" s="24">
        <v>318</v>
      </c>
      <c r="E1856" s="24">
        <v>234</v>
      </c>
      <c r="F1856" s="24">
        <v>6461</v>
      </c>
      <c r="G1856" s="24">
        <v>0</v>
      </c>
      <c r="H1856" s="24">
        <v>0</v>
      </c>
      <c r="I1856" s="24">
        <v>200</v>
      </c>
      <c r="J1856" s="24">
        <v>15</v>
      </c>
      <c r="K1856" s="24">
        <v>0</v>
      </c>
    </row>
    <row r="1857" spans="1:11" x14ac:dyDescent="0.3">
      <c r="A1857" s="24" t="s">
        <v>2112</v>
      </c>
      <c r="B1857" s="24">
        <v>53</v>
      </c>
      <c r="C1857" s="24" t="str">
        <f t="shared" si="28"/>
        <v>diana53</v>
      </c>
      <c r="D1857" s="24">
        <v>322</v>
      </c>
      <c r="E1857" s="24">
        <v>237</v>
      </c>
      <c r="F1857" s="24">
        <v>6544</v>
      </c>
      <c r="G1857" s="24">
        <v>0</v>
      </c>
      <c r="H1857" s="24">
        <v>0</v>
      </c>
      <c r="I1857" s="24">
        <v>200</v>
      </c>
      <c r="J1857" s="24">
        <v>15</v>
      </c>
      <c r="K1857" s="24">
        <v>0</v>
      </c>
    </row>
    <row r="1858" spans="1:11" x14ac:dyDescent="0.3">
      <c r="A1858" s="24" t="s">
        <v>2112</v>
      </c>
      <c r="B1858" s="24">
        <v>54</v>
      </c>
      <c r="C1858" s="24" t="str">
        <f t="shared" si="28"/>
        <v>diana54</v>
      </c>
      <c r="D1858" s="24">
        <v>326</v>
      </c>
      <c r="E1858" s="24">
        <v>240</v>
      </c>
      <c r="F1858" s="24">
        <v>6630</v>
      </c>
      <c r="G1858" s="24">
        <v>0</v>
      </c>
      <c r="H1858" s="24">
        <v>0</v>
      </c>
      <c r="I1858" s="24">
        <v>200</v>
      </c>
      <c r="J1858" s="24">
        <v>15</v>
      </c>
      <c r="K1858" s="24">
        <v>0</v>
      </c>
    </row>
    <row r="1859" spans="1:11" x14ac:dyDescent="0.3">
      <c r="A1859" s="24" t="s">
        <v>2112</v>
      </c>
      <c r="B1859" s="24">
        <v>55</v>
      </c>
      <c r="C1859" s="24" t="str">
        <f t="shared" si="28"/>
        <v>diana55</v>
      </c>
      <c r="D1859" s="24">
        <v>330</v>
      </c>
      <c r="E1859" s="24">
        <v>243</v>
      </c>
      <c r="F1859" s="24">
        <v>6709</v>
      </c>
      <c r="G1859" s="24">
        <v>0</v>
      </c>
      <c r="H1859" s="24">
        <v>0</v>
      </c>
      <c r="I1859" s="24">
        <v>200</v>
      </c>
      <c r="J1859" s="24">
        <v>15</v>
      </c>
      <c r="K1859" s="24">
        <v>0</v>
      </c>
    </row>
    <row r="1860" spans="1:11" x14ac:dyDescent="0.3">
      <c r="A1860" s="24" t="s">
        <v>2112</v>
      </c>
      <c r="B1860" s="24">
        <v>56</v>
      </c>
      <c r="C1860" s="24" t="str">
        <f t="shared" si="28"/>
        <v>diana56</v>
      </c>
      <c r="D1860" s="24">
        <v>334</v>
      </c>
      <c r="E1860" s="24">
        <v>246</v>
      </c>
      <c r="F1860" s="24">
        <v>6797</v>
      </c>
      <c r="G1860" s="24">
        <v>0</v>
      </c>
      <c r="H1860" s="24">
        <v>0</v>
      </c>
      <c r="I1860" s="24">
        <v>200</v>
      </c>
      <c r="J1860" s="24">
        <v>15</v>
      </c>
      <c r="K1860" s="24">
        <v>0</v>
      </c>
    </row>
    <row r="1861" spans="1:11" x14ac:dyDescent="0.3">
      <c r="A1861" s="24" t="s">
        <v>2112</v>
      </c>
      <c r="B1861" s="24">
        <v>57</v>
      </c>
      <c r="C1861" s="24" t="str">
        <f t="shared" si="28"/>
        <v>diana57</v>
      </c>
      <c r="D1861" s="24">
        <v>338</v>
      </c>
      <c r="E1861" s="24">
        <v>249</v>
      </c>
      <c r="F1861" s="24">
        <v>6884</v>
      </c>
      <c r="G1861" s="24">
        <v>0</v>
      </c>
      <c r="H1861" s="24">
        <v>0</v>
      </c>
      <c r="I1861" s="24">
        <v>200</v>
      </c>
      <c r="J1861" s="24">
        <v>15</v>
      </c>
      <c r="K1861" s="24">
        <v>0</v>
      </c>
    </row>
    <row r="1862" spans="1:11" x14ac:dyDescent="0.3">
      <c r="A1862" s="24" t="s">
        <v>2112</v>
      </c>
      <c r="B1862" s="24">
        <v>58</v>
      </c>
      <c r="C1862" s="24" t="str">
        <f t="shared" ref="C1862:C1925" si="29">A1862&amp;B1862</f>
        <v>diana58</v>
      </c>
      <c r="D1862" s="24">
        <v>342</v>
      </c>
      <c r="E1862" s="24">
        <v>252</v>
      </c>
      <c r="F1862" s="24">
        <v>6966</v>
      </c>
      <c r="G1862" s="24">
        <v>0</v>
      </c>
      <c r="H1862" s="24">
        <v>0</v>
      </c>
      <c r="I1862" s="24">
        <v>200</v>
      </c>
      <c r="J1862" s="24">
        <v>15</v>
      </c>
      <c r="K1862" s="24">
        <v>0</v>
      </c>
    </row>
    <row r="1863" spans="1:11" x14ac:dyDescent="0.3">
      <c r="A1863" s="24" t="s">
        <v>2112</v>
      </c>
      <c r="B1863" s="24">
        <v>59</v>
      </c>
      <c r="C1863" s="24" t="str">
        <f t="shared" si="29"/>
        <v>diana59</v>
      </c>
      <c r="D1863" s="24">
        <v>346</v>
      </c>
      <c r="E1863" s="24">
        <v>255</v>
      </c>
      <c r="F1863" s="24">
        <v>7055</v>
      </c>
      <c r="G1863" s="24">
        <v>0</v>
      </c>
      <c r="H1863" s="24">
        <v>0</v>
      </c>
      <c r="I1863" s="24">
        <v>200</v>
      </c>
      <c r="J1863" s="24">
        <v>15</v>
      </c>
      <c r="K1863" s="24">
        <v>0</v>
      </c>
    </row>
    <row r="1864" spans="1:11" x14ac:dyDescent="0.3">
      <c r="A1864" s="24" t="s">
        <v>2112</v>
      </c>
      <c r="B1864" s="24">
        <v>60</v>
      </c>
      <c r="C1864" s="24" t="str">
        <f t="shared" si="29"/>
        <v>diana60</v>
      </c>
      <c r="D1864" s="24">
        <v>350</v>
      </c>
      <c r="E1864" s="24">
        <v>258</v>
      </c>
      <c r="F1864" s="24">
        <v>7148</v>
      </c>
      <c r="G1864" s="24">
        <v>0</v>
      </c>
      <c r="H1864" s="24">
        <v>0</v>
      </c>
      <c r="I1864" s="24">
        <v>200</v>
      </c>
      <c r="J1864" s="24">
        <v>15</v>
      </c>
      <c r="K1864" s="24">
        <v>0</v>
      </c>
    </row>
    <row r="1865" spans="1:11" x14ac:dyDescent="0.3">
      <c r="A1865" s="24" t="s">
        <v>2112</v>
      </c>
      <c r="B1865" s="24">
        <v>61</v>
      </c>
      <c r="C1865" s="24" t="str">
        <f t="shared" si="29"/>
        <v>diana61</v>
      </c>
      <c r="D1865" s="24">
        <v>382</v>
      </c>
      <c r="E1865" s="24">
        <v>281</v>
      </c>
      <c r="F1865" s="24">
        <v>7864</v>
      </c>
      <c r="G1865" s="24">
        <v>0</v>
      </c>
      <c r="H1865" s="24">
        <v>0</v>
      </c>
      <c r="I1865" s="24">
        <v>200</v>
      </c>
      <c r="J1865" s="24">
        <v>15</v>
      </c>
      <c r="K1865" s="24">
        <v>0</v>
      </c>
    </row>
    <row r="1866" spans="1:11" x14ac:dyDescent="0.3">
      <c r="A1866" s="24" t="s">
        <v>2112</v>
      </c>
      <c r="B1866" s="24">
        <v>62</v>
      </c>
      <c r="C1866" s="24" t="str">
        <f t="shared" si="29"/>
        <v>diana62</v>
      </c>
      <c r="D1866" s="24">
        <v>387</v>
      </c>
      <c r="E1866" s="24">
        <v>285</v>
      </c>
      <c r="F1866" s="24">
        <v>7968</v>
      </c>
      <c r="G1866" s="24">
        <v>0</v>
      </c>
      <c r="H1866" s="24">
        <v>0</v>
      </c>
      <c r="I1866" s="24">
        <v>200</v>
      </c>
      <c r="J1866" s="24">
        <v>15</v>
      </c>
      <c r="K1866" s="24">
        <v>0</v>
      </c>
    </row>
    <row r="1867" spans="1:11" x14ac:dyDescent="0.3">
      <c r="A1867" s="24" t="s">
        <v>2112</v>
      </c>
      <c r="B1867" s="24">
        <v>63</v>
      </c>
      <c r="C1867" s="24" t="str">
        <f t="shared" si="29"/>
        <v>diana63</v>
      </c>
      <c r="D1867" s="24">
        <v>391</v>
      </c>
      <c r="E1867" s="24">
        <v>288</v>
      </c>
      <c r="F1867" s="24">
        <v>8085</v>
      </c>
      <c r="G1867" s="24">
        <v>0</v>
      </c>
      <c r="H1867" s="24">
        <v>0</v>
      </c>
      <c r="I1867" s="24">
        <v>200</v>
      </c>
      <c r="J1867" s="24">
        <v>15</v>
      </c>
      <c r="K1867" s="24">
        <v>0</v>
      </c>
    </row>
    <row r="1868" spans="1:11" x14ac:dyDescent="0.3">
      <c r="A1868" s="24" t="s">
        <v>2112</v>
      </c>
      <c r="B1868" s="24">
        <v>64</v>
      </c>
      <c r="C1868" s="24" t="str">
        <f t="shared" si="29"/>
        <v>diana64</v>
      </c>
      <c r="D1868" s="24">
        <v>396</v>
      </c>
      <c r="E1868" s="24">
        <v>292</v>
      </c>
      <c r="F1868" s="24">
        <v>8182</v>
      </c>
      <c r="G1868" s="24">
        <v>0</v>
      </c>
      <c r="H1868" s="24">
        <v>0</v>
      </c>
      <c r="I1868" s="24">
        <v>200</v>
      </c>
      <c r="J1868" s="24">
        <v>15</v>
      </c>
      <c r="K1868" s="24">
        <v>0</v>
      </c>
    </row>
    <row r="1869" spans="1:11" x14ac:dyDescent="0.3">
      <c r="A1869" s="24" t="s">
        <v>2112</v>
      </c>
      <c r="B1869" s="24">
        <v>65</v>
      </c>
      <c r="C1869" s="24" t="str">
        <f t="shared" si="29"/>
        <v>diana65</v>
      </c>
      <c r="D1869" s="24">
        <v>401</v>
      </c>
      <c r="E1869" s="24">
        <v>295</v>
      </c>
      <c r="F1869" s="24">
        <v>8290</v>
      </c>
      <c r="G1869" s="24">
        <v>0</v>
      </c>
      <c r="H1869" s="24">
        <v>0</v>
      </c>
      <c r="I1869" s="24">
        <v>200</v>
      </c>
      <c r="J1869" s="24">
        <v>15</v>
      </c>
      <c r="K1869" s="24">
        <v>0</v>
      </c>
    </row>
    <row r="1870" spans="1:11" x14ac:dyDescent="0.3">
      <c r="A1870" s="24" t="s">
        <v>2112</v>
      </c>
      <c r="B1870" s="24">
        <v>66</v>
      </c>
      <c r="C1870" s="24" t="str">
        <f t="shared" si="29"/>
        <v>diana66</v>
      </c>
      <c r="D1870" s="24">
        <v>405</v>
      </c>
      <c r="E1870" s="24">
        <v>299</v>
      </c>
      <c r="F1870" s="24">
        <v>8399</v>
      </c>
      <c r="G1870" s="24">
        <v>0</v>
      </c>
      <c r="H1870" s="24">
        <v>0</v>
      </c>
      <c r="I1870" s="24">
        <v>200</v>
      </c>
      <c r="J1870" s="24">
        <v>15</v>
      </c>
      <c r="K1870" s="24">
        <v>0</v>
      </c>
    </row>
    <row r="1871" spans="1:11" x14ac:dyDescent="0.3">
      <c r="A1871" s="24" t="s">
        <v>2112</v>
      </c>
      <c r="B1871" s="24">
        <v>67</v>
      </c>
      <c r="C1871" s="24" t="str">
        <f t="shared" si="29"/>
        <v>diana67</v>
      </c>
      <c r="D1871" s="24">
        <v>410</v>
      </c>
      <c r="E1871" s="24">
        <v>302</v>
      </c>
      <c r="F1871" s="24">
        <v>8516</v>
      </c>
      <c r="G1871" s="24">
        <v>0</v>
      </c>
      <c r="H1871" s="24">
        <v>0</v>
      </c>
      <c r="I1871" s="24">
        <v>200</v>
      </c>
      <c r="J1871" s="24">
        <v>15</v>
      </c>
      <c r="K1871" s="24">
        <v>0</v>
      </c>
    </row>
    <row r="1872" spans="1:11" x14ac:dyDescent="0.3">
      <c r="A1872" s="24" t="s">
        <v>2112</v>
      </c>
      <c r="B1872" s="24">
        <v>68</v>
      </c>
      <c r="C1872" s="24" t="str">
        <f t="shared" si="29"/>
        <v>diana68</v>
      </c>
      <c r="D1872" s="24">
        <v>415</v>
      </c>
      <c r="E1872" s="24">
        <v>306</v>
      </c>
      <c r="F1872" s="24">
        <v>8618</v>
      </c>
      <c r="G1872" s="24">
        <v>0</v>
      </c>
      <c r="H1872" s="24">
        <v>0</v>
      </c>
      <c r="I1872" s="24">
        <v>200</v>
      </c>
      <c r="J1872" s="24">
        <v>15</v>
      </c>
      <c r="K1872" s="24">
        <v>0</v>
      </c>
    </row>
    <row r="1873" spans="1:11" x14ac:dyDescent="0.3">
      <c r="A1873" s="24" t="s">
        <v>2112</v>
      </c>
      <c r="B1873" s="24">
        <v>69</v>
      </c>
      <c r="C1873" s="24" t="str">
        <f t="shared" si="29"/>
        <v>diana69</v>
      </c>
      <c r="D1873" s="24">
        <v>420</v>
      </c>
      <c r="E1873" s="24">
        <v>309</v>
      </c>
      <c r="F1873" s="24">
        <v>8732</v>
      </c>
      <c r="G1873" s="24">
        <v>0</v>
      </c>
      <c r="H1873" s="24">
        <v>0</v>
      </c>
      <c r="I1873" s="24">
        <v>200</v>
      </c>
      <c r="J1873" s="24">
        <v>15</v>
      </c>
      <c r="K1873" s="24">
        <v>0</v>
      </c>
    </row>
    <row r="1874" spans="1:11" x14ac:dyDescent="0.3">
      <c r="A1874" s="24" t="s">
        <v>2112</v>
      </c>
      <c r="B1874" s="24">
        <v>70</v>
      </c>
      <c r="C1874" s="24" t="str">
        <f t="shared" si="29"/>
        <v>diana70</v>
      </c>
      <c r="D1874" s="24">
        <v>425</v>
      </c>
      <c r="E1874" s="24">
        <v>313</v>
      </c>
      <c r="F1874" s="24">
        <v>8836</v>
      </c>
      <c r="G1874" s="24">
        <v>0</v>
      </c>
      <c r="H1874" s="24">
        <v>0</v>
      </c>
      <c r="I1874" s="24">
        <v>200</v>
      </c>
      <c r="J1874" s="24">
        <v>15</v>
      </c>
      <c r="K1874" s="24">
        <v>0</v>
      </c>
    </row>
    <row r="1875" spans="1:11" x14ac:dyDescent="0.3">
      <c r="A1875" s="24" t="s">
        <v>2112</v>
      </c>
      <c r="B1875" s="24">
        <v>71</v>
      </c>
      <c r="C1875" s="24" t="str">
        <f t="shared" si="29"/>
        <v>diana71</v>
      </c>
      <c r="D1875" s="24">
        <v>464</v>
      </c>
      <c r="E1875" s="24">
        <v>342</v>
      </c>
      <c r="F1875" s="24">
        <v>9642</v>
      </c>
      <c r="G1875" s="24">
        <v>0</v>
      </c>
      <c r="H1875" s="24">
        <v>0</v>
      </c>
      <c r="I1875" s="24">
        <v>200</v>
      </c>
      <c r="J1875" s="24">
        <v>15</v>
      </c>
      <c r="K1875" s="24">
        <v>0</v>
      </c>
    </row>
    <row r="1876" spans="1:11" x14ac:dyDescent="0.3">
      <c r="A1876" s="24" t="s">
        <v>2112</v>
      </c>
      <c r="B1876" s="24">
        <v>72</v>
      </c>
      <c r="C1876" s="24" t="str">
        <f t="shared" si="29"/>
        <v>diana72</v>
      </c>
      <c r="D1876" s="24">
        <v>469</v>
      </c>
      <c r="E1876" s="24">
        <v>346</v>
      </c>
      <c r="F1876" s="24">
        <v>9758</v>
      </c>
      <c r="G1876" s="24">
        <v>0</v>
      </c>
      <c r="H1876" s="24">
        <v>0</v>
      </c>
      <c r="I1876" s="24">
        <v>200</v>
      </c>
      <c r="J1876" s="24">
        <v>15</v>
      </c>
      <c r="K1876" s="24">
        <v>0</v>
      </c>
    </row>
    <row r="1877" spans="1:11" x14ac:dyDescent="0.3">
      <c r="A1877" s="24" t="s">
        <v>2112</v>
      </c>
      <c r="B1877" s="24">
        <v>73</v>
      </c>
      <c r="C1877" s="24" t="str">
        <f t="shared" si="29"/>
        <v>diana73</v>
      </c>
      <c r="D1877" s="24">
        <v>475</v>
      </c>
      <c r="E1877" s="24">
        <v>350</v>
      </c>
      <c r="F1877" s="24">
        <v>9894</v>
      </c>
      <c r="G1877" s="24">
        <v>0</v>
      </c>
      <c r="H1877" s="24">
        <v>0</v>
      </c>
      <c r="I1877" s="24">
        <v>200</v>
      </c>
      <c r="J1877" s="24">
        <v>15</v>
      </c>
      <c r="K1877" s="24">
        <v>0</v>
      </c>
    </row>
    <row r="1878" spans="1:11" x14ac:dyDescent="0.3">
      <c r="A1878" s="24" t="s">
        <v>2112</v>
      </c>
      <c r="B1878" s="24">
        <v>74</v>
      </c>
      <c r="C1878" s="24" t="str">
        <f t="shared" si="29"/>
        <v>diana74</v>
      </c>
      <c r="D1878" s="24">
        <v>480</v>
      </c>
      <c r="E1878" s="24">
        <v>354</v>
      </c>
      <c r="F1878" s="24">
        <v>10012</v>
      </c>
      <c r="G1878" s="24">
        <v>0</v>
      </c>
      <c r="H1878" s="24">
        <v>0</v>
      </c>
      <c r="I1878" s="24">
        <v>200</v>
      </c>
      <c r="J1878" s="24">
        <v>15</v>
      </c>
      <c r="K1878" s="24">
        <v>0</v>
      </c>
    </row>
    <row r="1879" spans="1:11" x14ac:dyDescent="0.3">
      <c r="A1879" s="24" t="s">
        <v>2112</v>
      </c>
      <c r="B1879" s="24">
        <v>75</v>
      </c>
      <c r="C1879" s="24" t="str">
        <f t="shared" si="29"/>
        <v>diana75</v>
      </c>
      <c r="D1879" s="24">
        <v>486</v>
      </c>
      <c r="E1879" s="24">
        <v>358</v>
      </c>
      <c r="F1879" s="24">
        <v>10145</v>
      </c>
      <c r="G1879" s="24">
        <v>0</v>
      </c>
      <c r="H1879" s="24">
        <v>0</v>
      </c>
      <c r="I1879" s="24">
        <v>200</v>
      </c>
      <c r="J1879" s="24">
        <v>15</v>
      </c>
      <c r="K1879" s="24">
        <v>0</v>
      </c>
    </row>
    <row r="1880" spans="1:11" x14ac:dyDescent="0.3">
      <c r="A1880" s="24" t="s">
        <v>2112</v>
      </c>
      <c r="B1880" s="24">
        <v>76</v>
      </c>
      <c r="C1880" s="24" t="str">
        <f t="shared" si="29"/>
        <v>diana76</v>
      </c>
      <c r="D1880" s="24">
        <v>492</v>
      </c>
      <c r="E1880" s="24">
        <v>362</v>
      </c>
      <c r="F1880" s="24">
        <v>10266</v>
      </c>
      <c r="G1880" s="24">
        <v>0</v>
      </c>
      <c r="H1880" s="24">
        <v>0</v>
      </c>
      <c r="I1880" s="24">
        <v>200</v>
      </c>
      <c r="J1880" s="24">
        <v>15</v>
      </c>
      <c r="K1880" s="24">
        <v>0</v>
      </c>
    </row>
    <row r="1881" spans="1:11" x14ac:dyDescent="0.3">
      <c r="A1881" s="24" t="s">
        <v>2112</v>
      </c>
      <c r="B1881" s="24">
        <v>77</v>
      </c>
      <c r="C1881" s="24" t="str">
        <f t="shared" si="29"/>
        <v>diana77</v>
      </c>
      <c r="D1881" s="24">
        <v>498</v>
      </c>
      <c r="E1881" s="24">
        <v>366</v>
      </c>
      <c r="F1881" s="24">
        <v>10409</v>
      </c>
      <c r="G1881" s="24">
        <v>0</v>
      </c>
      <c r="H1881" s="24">
        <v>0</v>
      </c>
      <c r="I1881" s="24">
        <v>200</v>
      </c>
      <c r="J1881" s="24">
        <v>15</v>
      </c>
      <c r="K1881" s="24">
        <v>0</v>
      </c>
    </row>
    <row r="1882" spans="1:11" x14ac:dyDescent="0.3">
      <c r="A1882" s="24" t="s">
        <v>2112</v>
      </c>
      <c r="B1882" s="24">
        <v>78</v>
      </c>
      <c r="C1882" s="24" t="str">
        <f t="shared" si="29"/>
        <v>diana78</v>
      </c>
      <c r="D1882" s="24">
        <v>503</v>
      </c>
      <c r="E1882" s="24">
        <v>371</v>
      </c>
      <c r="F1882" s="24">
        <v>10533</v>
      </c>
      <c r="G1882" s="24">
        <v>0</v>
      </c>
      <c r="H1882" s="24">
        <v>0</v>
      </c>
      <c r="I1882" s="24">
        <v>200</v>
      </c>
      <c r="J1882" s="24">
        <v>15</v>
      </c>
      <c r="K1882" s="24">
        <v>0</v>
      </c>
    </row>
    <row r="1883" spans="1:11" x14ac:dyDescent="0.3">
      <c r="A1883" s="24" t="s">
        <v>2112</v>
      </c>
      <c r="B1883" s="24">
        <v>79</v>
      </c>
      <c r="C1883" s="24" t="str">
        <f t="shared" si="29"/>
        <v>diana79</v>
      </c>
      <c r="D1883" s="24">
        <v>509</v>
      </c>
      <c r="E1883" s="24">
        <v>375</v>
      </c>
      <c r="F1883" s="24">
        <v>10673</v>
      </c>
      <c r="G1883" s="24">
        <v>0</v>
      </c>
      <c r="H1883" s="24">
        <v>0</v>
      </c>
      <c r="I1883" s="24">
        <v>200</v>
      </c>
      <c r="J1883" s="24">
        <v>15</v>
      </c>
      <c r="K1883" s="24">
        <v>0</v>
      </c>
    </row>
    <row r="1884" spans="1:11" x14ac:dyDescent="0.3">
      <c r="A1884" s="24" t="s">
        <v>2112</v>
      </c>
      <c r="B1884" s="24">
        <v>80</v>
      </c>
      <c r="C1884" s="24" t="str">
        <f t="shared" si="29"/>
        <v>diana80</v>
      </c>
      <c r="D1884" s="24">
        <v>515</v>
      </c>
      <c r="E1884" s="24">
        <v>379</v>
      </c>
      <c r="F1884" s="24">
        <v>10800</v>
      </c>
      <c r="G1884" s="24">
        <v>0</v>
      </c>
      <c r="H1884" s="24">
        <v>0</v>
      </c>
      <c r="I1884" s="24">
        <v>200</v>
      </c>
      <c r="J1884" s="24">
        <v>15</v>
      </c>
      <c r="K1884" s="24">
        <v>0</v>
      </c>
    </row>
    <row r="1885" spans="1:11" x14ac:dyDescent="0.3">
      <c r="A1885" s="24" t="s">
        <v>2112</v>
      </c>
      <c r="B1885" s="24">
        <v>81</v>
      </c>
      <c r="C1885" s="24" t="str">
        <f t="shared" si="29"/>
        <v>diana81</v>
      </c>
      <c r="D1885" s="24">
        <v>562</v>
      </c>
      <c r="E1885" s="24">
        <v>414</v>
      </c>
      <c r="F1885" s="24">
        <v>11935</v>
      </c>
      <c r="G1885" s="24">
        <v>0</v>
      </c>
      <c r="H1885" s="24">
        <v>0</v>
      </c>
      <c r="I1885" s="24">
        <v>200</v>
      </c>
      <c r="J1885" s="24">
        <v>15</v>
      </c>
      <c r="K1885" s="24">
        <v>0</v>
      </c>
    </row>
    <row r="1886" spans="1:11" x14ac:dyDescent="0.3">
      <c r="A1886" s="24" t="s">
        <v>2112</v>
      </c>
      <c r="B1886" s="24">
        <v>82</v>
      </c>
      <c r="C1886" s="24" t="str">
        <f t="shared" si="29"/>
        <v>diana82</v>
      </c>
      <c r="D1886" s="24">
        <v>569</v>
      </c>
      <c r="E1886" s="24">
        <v>419</v>
      </c>
      <c r="F1886" s="24">
        <v>12078</v>
      </c>
      <c r="G1886" s="24">
        <v>0</v>
      </c>
      <c r="H1886" s="24">
        <v>0</v>
      </c>
      <c r="I1886" s="24">
        <v>200</v>
      </c>
      <c r="J1886" s="24">
        <v>15</v>
      </c>
      <c r="K1886" s="24">
        <v>0</v>
      </c>
    </row>
    <row r="1887" spans="1:11" x14ac:dyDescent="0.3">
      <c r="A1887" s="24" t="s">
        <v>2112</v>
      </c>
      <c r="B1887" s="24">
        <v>83</v>
      </c>
      <c r="C1887" s="24" t="str">
        <f t="shared" si="29"/>
        <v>diana83</v>
      </c>
      <c r="D1887" s="24">
        <v>576</v>
      </c>
      <c r="E1887" s="24">
        <v>424</v>
      </c>
      <c r="F1887" s="24">
        <v>12246</v>
      </c>
      <c r="G1887" s="24">
        <v>0</v>
      </c>
      <c r="H1887" s="24">
        <v>0</v>
      </c>
      <c r="I1887" s="24">
        <v>200</v>
      </c>
      <c r="J1887" s="24">
        <v>15</v>
      </c>
      <c r="K1887" s="24">
        <v>0</v>
      </c>
    </row>
    <row r="1888" spans="1:11" x14ac:dyDescent="0.3">
      <c r="A1888" s="24" t="s">
        <v>2112</v>
      </c>
      <c r="B1888" s="24">
        <v>84</v>
      </c>
      <c r="C1888" s="24" t="str">
        <f t="shared" si="29"/>
        <v>diana84</v>
      </c>
      <c r="D1888" s="24">
        <v>582</v>
      </c>
      <c r="E1888" s="24">
        <v>429</v>
      </c>
      <c r="F1888" s="24">
        <v>12392</v>
      </c>
      <c r="G1888" s="24">
        <v>0</v>
      </c>
      <c r="H1888" s="24">
        <v>0</v>
      </c>
      <c r="I1888" s="24">
        <v>200</v>
      </c>
      <c r="J1888" s="24">
        <v>15</v>
      </c>
      <c r="K1888" s="24">
        <v>0</v>
      </c>
    </row>
    <row r="1889" spans="1:11" x14ac:dyDescent="0.3">
      <c r="A1889" s="24" t="s">
        <v>2112</v>
      </c>
      <c r="B1889" s="24">
        <v>85</v>
      </c>
      <c r="C1889" s="24" t="str">
        <f t="shared" si="29"/>
        <v>diana85</v>
      </c>
      <c r="D1889" s="24">
        <v>589</v>
      </c>
      <c r="E1889" s="24">
        <v>434</v>
      </c>
      <c r="F1889" s="24">
        <v>12567</v>
      </c>
      <c r="G1889" s="24">
        <v>0</v>
      </c>
      <c r="H1889" s="24">
        <v>0</v>
      </c>
      <c r="I1889" s="24">
        <v>200</v>
      </c>
      <c r="J1889" s="24">
        <v>15</v>
      </c>
      <c r="K1889" s="24">
        <v>0</v>
      </c>
    </row>
    <row r="1890" spans="1:11" x14ac:dyDescent="0.3">
      <c r="A1890" s="24" t="s">
        <v>2112</v>
      </c>
      <c r="B1890" s="24">
        <v>86</v>
      </c>
      <c r="C1890" s="24" t="str">
        <f t="shared" si="29"/>
        <v>diana86</v>
      </c>
      <c r="D1890" s="24">
        <v>596</v>
      </c>
      <c r="E1890" s="24">
        <v>439</v>
      </c>
      <c r="F1890" s="24">
        <v>12717</v>
      </c>
      <c r="G1890" s="24">
        <v>0</v>
      </c>
      <c r="H1890" s="24">
        <v>0</v>
      </c>
      <c r="I1890" s="24">
        <v>200</v>
      </c>
      <c r="J1890" s="24">
        <v>15</v>
      </c>
      <c r="K1890" s="24">
        <v>0</v>
      </c>
    </row>
    <row r="1891" spans="1:11" x14ac:dyDescent="0.3">
      <c r="A1891" s="24" t="s">
        <v>2112</v>
      </c>
      <c r="B1891" s="24">
        <v>87</v>
      </c>
      <c r="C1891" s="24" t="str">
        <f t="shared" si="29"/>
        <v>diana87</v>
      </c>
      <c r="D1891" s="24">
        <v>603</v>
      </c>
      <c r="E1891" s="24">
        <v>444</v>
      </c>
      <c r="F1891" s="24">
        <v>12869</v>
      </c>
      <c r="G1891" s="24">
        <v>0</v>
      </c>
      <c r="H1891" s="24">
        <v>0</v>
      </c>
      <c r="I1891" s="24">
        <v>200</v>
      </c>
      <c r="J1891" s="24">
        <v>15</v>
      </c>
      <c r="K1891" s="24">
        <v>0</v>
      </c>
    </row>
    <row r="1892" spans="1:11" x14ac:dyDescent="0.3">
      <c r="A1892" s="24" t="s">
        <v>2112</v>
      </c>
      <c r="B1892" s="24">
        <v>88</v>
      </c>
      <c r="C1892" s="24" t="str">
        <f t="shared" si="29"/>
        <v>diana88</v>
      </c>
      <c r="D1892" s="24">
        <v>610</v>
      </c>
      <c r="E1892" s="24">
        <v>449</v>
      </c>
      <c r="F1892" s="24">
        <v>13022</v>
      </c>
      <c r="G1892" s="24">
        <v>0</v>
      </c>
      <c r="H1892" s="24">
        <v>0</v>
      </c>
      <c r="I1892" s="24">
        <v>200</v>
      </c>
      <c r="J1892" s="24">
        <v>15</v>
      </c>
      <c r="K1892" s="24">
        <v>0</v>
      </c>
    </row>
    <row r="1893" spans="1:11" x14ac:dyDescent="0.3">
      <c r="A1893" s="24" t="s">
        <v>2112</v>
      </c>
      <c r="B1893" s="24">
        <v>89</v>
      </c>
      <c r="C1893" s="24" t="str">
        <f t="shared" si="29"/>
        <v>diana89</v>
      </c>
      <c r="D1893" s="24">
        <v>617</v>
      </c>
      <c r="E1893" s="24">
        <v>454</v>
      </c>
      <c r="F1893" s="24">
        <v>13221</v>
      </c>
      <c r="G1893" s="24">
        <v>0</v>
      </c>
      <c r="H1893" s="24">
        <v>0</v>
      </c>
      <c r="I1893" s="24">
        <v>200</v>
      </c>
      <c r="J1893" s="24">
        <v>15</v>
      </c>
      <c r="K1893" s="24">
        <v>0</v>
      </c>
    </row>
    <row r="1894" spans="1:11" x14ac:dyDescent="0.3">
      <c r="A1894" s="24" t="s">
        <v>2112</v>
      </c>
      <c r="B1894" s="24">
        <v>90</v>
      </c>
      <c r="C1894" s="24" t="str">
        <f t="shared" si="29"/>
        <v>diana90</v>
      </c>
      <c r="D1894" s="24">
        <v>624</v>
      </c>
      <c r="E1894" s="24">
        <v>460</v>
      </c>
      <c r="F1894" s="24">
        <v>13379</v>
      </c>
      <c r="G1894" s="24">
        <v>0</v>
      </c>
      <c r="H1894" s="24">
        <v>0</v>
      </c>
      <c r="I1894" s="24">
        <v>200</v>
      </c>
      <c r="J1894" s="24">
        <v>15</v>
      </c>
      <c r="K1894" s="24">
        <v>0</v>
      </c>
    </row>
    <row r="1895" spans="1:11" x14ac:dyDescent="0.3">
      <c r="A1895" s="24" t="s">
        <v>2112</v>
      </c>
      <c r="B1895" s="24">
        <v>91</v>
      </c>
      <c r="C1895" s="24" t="str">
        <f t="shared" si="29"/>
        <v>diana91</v>
      </c>
      <c r="D1895" s="24">
        <v>681</v>
      </c>
      <c r="E1895" s="24">
        <v>502</v>
      </c>
      <c r="F1895" s="24">
        <v>14583</v>
      </c>
      <c r="G1895" s="24">
        <v>0</v>
      </c>
      <c r="H1895" s="24">
        <v>0</v>
      </c>
      <c r="I1895" s="24">
        <v>200</v>
      </c>
      <c r="J1895" s="24">
        <v>15</v>
      </c>
      <c r="K1895" s="24">
        <v>0</v>
      </c>
    </row>
    <row r="1896" spans="1:11" x14ac:dyDescent="0.3">
      <c r="A1896" s="24" t="s">
        <v>2112</v>
      </c>
      <c r="B1896" s="24">
        <v>92</v>
      </c>
      <c r="C1896" s="24" t="str">
        <f t="shared" si="29"/>
        <v>diana92</v>
      </c>
      <c r="D1896" s="24">
        <v>689</v>
      </c>
      <c r="E1896" s="24">
        <v>507</v>
      </c>
      <c r="F1896" s="24">
        <v>14757</v>
      </c>
      <c r="G1896" s="24">
        <v>0</v>
      </c>
      <c r="H1896" s="24">
        <v>0</v>
      </c>
      <c r="I1896" s="24">
        <v>200</v>
      </c>
      <c r="J1896" s="24">
        <v>15</v>
      </c>
      <c r="K1896" s="24">
        <v>0</v>
      </c>
    </row>
    <row r="1897" spans="1:11" x14ac:dyDescent="0.3">
      <c r="A1897" s="24" t="s">
        <v>2112</v>
      </c>
      <c r="B1897" s="24">
        <v>93</v>
      </c>
      <c r="C1897" s="24" t="str">
        <f t="shared" si="29"/>
        <v>diana93</v>
      </c>
      <c r="D1897" s="24">
        <v>697</v>
      </c>
      <c r="E1897" s="24">
        <v>513</v>
      </c>
      <c r="F1897" s="24">
        <v>14982</v>
      </c>
      <c r="G1897" s="24">
        <v>0</v>
      </c>
      <c r="H1897" s="24">
        <v>0</v>
      </c>
      <c r="I1897" s="24">
        <v>200</v>
      </c>
      <c r="J1897" s="24">
        <v>15</v>
      </c>
      <c r="K1897" s="24">
        <v>0</v>
      </c>
    </row>
    <row r="1898" spans="1:11" x14ac:dyDescent="0.3">
      <c r="A1898" s="24" t="s">
        <v>2112</v>
      </c>
      <c r="B1898" s="24">
        <v>94</v>
      </c>
      <c r="C1898" s="24" t="str">
        <f t="shared" si="29"/>
        <v>diana94</v>
      </c>
      <c r="D1898" s="24">
        <v>705</v>
      </c>
      <c r="E1898" s="24">
        <v>519</v>
      </c>
      <c r="F1898" s="24">
        <v>15161</v>
      </c>
      <c r="G1898" s="24">
        <v>0</v>
      </c>
      <c r="H1898" s="24">
        <v>0</v>
      </c>
      <c r="I1898" s="24">
        <v>200</v>
      </c>
      <c r="J1898" s="24">
        <v>15</v>
      </c>
      <c r="K1898" s="24">
        <v>0</v>
      </c>
    </row>
    <row r="1899" spans="1:11" x14ac:dyDescent="0.3">
      <c r="A1899" s="24" t="s">
        <v>2112</v>
      </c>
      <c r="B1899" s="24">
        <v>95</v>
      </c>
      <c r="C1899" s="24" t="str">
        <f t="shared" si="29"/>
        <v>diana95</v>
      </c>
      <c r="D1899" s="24">
        <v>713</v>
      </c>
      <c r="E1899" s="24">
        <v>525</v>
      </c>
      <c r="F1899" s="24">
        <v>15342</v>
      </c>
      <c r="G1899" s="24">
        <v>0</v>
      </c>
      <c r="H1899" s="24">
        <v>0</v>
      </c>
      <c r="I1899" s="24">
        <v>200</v>
      </c>
      <c r="J1899" s="24">
        <v>15</v>
      </c>
      <c r="K1899" s="24">
        <v>0</v>
      </c>
    </row>
    <row r="1900" spans="1:11" x14ac:dyDescent="0.3">
      <c r="A1900" s="24" t="s">
        <v>2112</v>
      </c>
      <c r="B1900" s="24">
        <v>96</v>
      </c>
      <c r="C1900" s="24" t="str">
        <f t="shared" si="29"/>
        <v>diana96</v>
      </c>
      <c r="D1900" s="24">
        <v>721</v>
      </c>
      <c r="E1900" s="24">
        <v>531</v>
      </c>
      <c r="F1900" s="24">
        <v>15524</v>
      </c>
      <c r="G1900" s="24">
        <v>0</v>
      </c>
      <c r="H1900" s="24">
        <v>0</v>
      </c>
      <c r="I1900" s="24">
        <v>200</v>
      </c>
      <c r="J1900" s="24">
        <v>15</v>
      </c>
      <c r="K1900" s="24">
        <v>0</v>
      </c>
    </row>
    <row r="1901" spans="1:11" x14ac:dyDescent="0.3">
      <c r="A1901" s="24" t="s">
        <v>2112</v>
      </c>
      <c r="B1901" s="24">
        <v>97</v>
      </c>
      <c r="C1901" s="24" t="str">
        <f t="shared" si="29"/>
        <v>diana97</v>
      </c>
      <c r="D1901" s="24">
        <v>729</v>
      </c>
      <c r="E1901" s="24">
        <v>537</v>
      </c>
      <c r="F1901" s="24">
        <v>15761</v>
      </c>
      <c r="G1901" s="24">
        <v>0</v>
      </c>
      <c r="H1901" s="24">
        <v>0</v>
      </c>
      <c r="I1901" s="24">
        <v>200</v>
      </c>
      <c r="J1901" s="24">
        <v>15</v>
      </c>
      <c r="K1901" s="24">
        <v>0</v>
      </c>
    </row>
    <row r="1902" spans="1:11" x14ac:dyDescent="0.3">
      <c r="A1902" s="24" t="s">
        <v>2112</v>
      </c>
      <c r="B1902" s="24">
        <v>98</v>
      </c>
      <c r="C1902" s="24" t="str">
        <f t="shared" si="29"/>
        <v>diana98</v>
      </c>
      <c r="D1902" s="24">
        <v>738</v>
      </c>
      <c r="E1902" s="24">
        <v>543</v>
      </c>
      <c r="F1902" s="24">
        <v>15949</v>
      </c>
      <c r="G1902" s="24">
        <v>0</v>
      </c>
      <c r="H1902" s="24">
        <v>0</v>
      </c>
      <c r="I1902" s="24">
        <v>200</v>
      </c>
      <c r="J1902" s="24">
        <v>15</v>
      </c>
      <c r="K1902" s="24">
        <v>0</v>
      </c>
    </row>
    <row r="1903" spans="1:11" x14ac:dyDescent="0.3">
      <c r="A1903" s="24" t="s">
        <v>2112</v>
      </c>
      <c r="B1903" s="24">
        <v>99</v>
      </c>
      <c r="C1903" s="24" t="str">
        <f t="shared" si="29"/>
        <v>diana99</v>
      </c>
      <c r="D1903" s="24">
        <v>746</v>
      </c>
      <c r="E1903" s="24">
        <v>550</v>
      </c>
      <c r="F1903" s="24">
        <v>16138</v>
      </c>
      <c r="G1903" s="24">
        <v>0</v>
      </c>
      <c r="H1903" s="24">
        <v>0</v>
      </c>
      <c r="I1903" s="24">
        <v>200</v>
      </c>
      <c r="J1903" s="24">
        <v>15</v>
      </c>
      <c r="K1903" s="24">
        <v>0</v>
      </c>
    </row>
    <row r="1904" spans="1:11" x14ac:dyDescent="0.3">
      <c r="A1904" s="24" t="s">
        <v>2112</v>
      </c>
      <c r="B1904" s="24">
        <v>100</v>
      </c>
      <c r="C1904" s="24" t="str">
        <f t="shared" si="29"/>
        <v>diana100</v>
      </c>
      <c r="D1904" s="24">
        <v>755</v>
      </c>
      <c r="E1904" s="24">
        <v>556</v>
      </c>
      <c r="F1904" s="24">
        <v>16330</v>
      </c>
      <c r="G1904" s="24">
        <v>0</v>
      </c>
      <c r="H1904" s="24">
        <v>0</v>
      </c>
      <c r="I1904" s="24">
        <v>200</v>
      </c>
      <c r="J1904" s="24">
        <v>15</v>
      </c>
      <c r="K1904" s="24">
        <v>0</v>
      </c>
    </row>
    <row r="1905" spans="1:11" x14ac:dyDescent="0.3">
      <c r="A1905" s="24" t="s">
        <v>2112</v>
      </c>
      <c r="B1905" s="24">
        <v>101</v>
      </c>
      <c r="C1905" s="24" t="str">
        <f t="shared" si="29"/>
        <v>diana101</v>
      </c>
      <c r="D1905" s="24">
        <v>824</v>
      </c>
      <c r="E1905" s="24">
        <v>607</v>
      </c>
      <c r="F1905" s="24">
        <v>18084</v>
      </c>
      <c r="G1905" s="24">
        <v>0</v>
      </c>
      <c r="H1905" s="24">
        <v>0</v>
      </c>
      <c r="I1905" s="24">
        <v>200</v>
      </c>
      <c r="J1905" s="24">
        <v>15</v>
      </c>
      <c r="K1905" s="24">
        <v>0</v>
      </c>
    </row>
    <row r="1906" spans="1:11" x14ac:dyDescent="0.3">
      <c r="A1906" s="24" t="s">
        <v>2112</v>
      </c>
      <c r="B1906" s="24">
        <v>102</v>
      </c>
      <c r="C1906" s="24" t="str">
        <f t="shared" si="29"/>
        <v>diana102</v>
      </c>
      <c r="D1906" s="24">
        <v>833</v>
      </c>
      <c r="E1906" s="24">
        <v>614</v>
      </c>
      <c r="F1906" s="24">
        <v>18299</v>
      </c>
      <c r="G1906" s="24">
        <v>0</v>
      </c>
      <c r="H1906" s="24">
        <v>0</v>
      </c>
      <c r="I1906" s="24">
        <v>200</v>
      </c>
      <c r="J1906" s="24">
        <v>15</v>
      </c>
      <c r="K1906" s="24">
        <v>0</v>
      </c>
    </row>
    <row r="1907" spans="1:11" x14ac:dyDescent="0.3">
      <c r="A1907" s="24" t="s">
        <v>2112</v>
      </c>
      <c r="B1907" s="24">
        <v>103</v>
      </c>
      <c r="C1907" s="24" t="str">
        <f t="shared" si="29"/>
        <v>diana103</v>
      </c>
      <c r="D1907" s="24">
        <v>843</v>
      </c>
      <c r="E1907" s="24">
        <v>621</v>
      </c>
      <c r="F1907" s="24">
        <v>18517</v>
      </c>
      <c r="G1907" s="24">
        <v>0</v>
      </c>
      <c r="H1907" s="24">
        <v>0</v>
      </c>
      <c r="I1907" s="24">
        <v>200</v>
      </c>
      <c r="J1907" s="24">
        <v>15</v>
      </c>
      <c r="K1907" s="24">
        <v>0</v>
      </c>
    </row>
    <row r="1908" spans="1:11" x14ac:dyDescent="0.3">
      <c r="A1908" s="24" t="s">
        <v>2112</v>
      </c>
      <c r="B1908" s="24">
        <v>104</v>
      </c>
      <c r="C1908" s="24" t="str">
        <f t="shared" si="29"/>
        <v>diana104</v>
      </c>
      <c r="D1908" s="24">
        <v>852</v>
      </c>
      <c r="E1908" s="24">
        <v>628</v>
      </c>
      <c r="F1908" s="24">
        <v>18737</v>
      </c>
      <c r="G1908" s="24">
        <v>0</v>
      </c>
      <c r="H1908" s="24">
        <v>0</v>
      </c>
      <c r="I1908" s="24">
        <v>200</v>
      </c>
      <c r="J1908" s="24">
        <v>15</v>
      </c>
      <c r="K1908" s="24">
        <v>0</v>
      </c>
    </row>
    <row r="1909" spans="1:11" x14ac:dyDescent="0.3">
      <c r="A1909" s="24" t="s">
        <v>2112</v>
      </c>
      <c r="B1909" s="24">
        <v>105</v>
      </c>
      <c r="C1909" s="24" t="str">
        <f t="shared" si="29"/>
        <v>diana105</v>
      </c>
      <c r="D1909" s="24">
        <v>862</v>
      </c>
      <c r="E1909" s="24">
        <v>635</v>
      </c>
      <c r="F1909" s="24">
        <v>19023</v>
      </c>
      <c r="G1909" s="24">
        <v>0</v>
      </c>
      <c r="H1909" s="24">
        <v>0</v>
      </c>
      <c r="I1909" s="24">
        <v>200</v>
      </c>
      <c r="J1909" s="24">
        <v>15</v>
      </c>
      <c r="K1909" s="24">
        <v>0</v>
      </c>
    </row>
    <row r="1910" spans="1:11" x14ac:dyDescent="0.3">
      <c r="A1910" s="24" t="s">
        <v>2112</v>
      </c>
      <c r="B1910" s="24">
        <v>106</v>
      </c>
      <c r="C1910" s="24" t="str">
        <f t="shared" si="29"/>
        <v>diana106</v>
      </c>
      <c r="D1910" s="24">
        <v>872</v>
      </c>
      <c r="E1910" s="24">
        <v>642</v>
      </c>
      <c r="F1910" s="24">
        <v>19249</v>
      </c>
      <c r="G1910" s="24">
        <v>0</v>
      </c>
      <c r="H1910" s="24">
        <v>0</v>
      </c>
      <c r="I1910" s="24">
        <v>200</v>
      </c>
      <c r="J1910" s="24">
        <v>15</v>
      </c>
      <c r="K1910" s="24">
        <v>0</v>
      </c>
    </row>
    <row r="1911" spans="1:11" x14ac:dyDescent="0.3">
      <c r="A1911" s="24" t="s">
        <v>2112</v>
      </c>
      <c r="B1911" s="24">
        <v>107</v>
      </c>
      <c r="C1911" s="24" t="str">
        <f t="shared" si="29"/>
        <v>diana107</v>
      </c>
      <c r="D1911" s="24">
        <v>881</v>
      </c>
      <c r="E1911" s="24">
        <v>649</v>
      </c>
      <c r="F1911" s="24">
        <v>19478</v>
      </c>
      <c r="G1911" s="24">
        <v>0</v>
      </c>
      <c r="H1911" s="24">
        <v>0</v>
      </c>
      <c r="I1911" s="24">
        <v>200</v>
      </c>
      <c r="J1911" s="24">
        <v>15</v>
      </c>
      <c r="K1911" s="24">
        <v>0</v>
      </c>
    </row>
    <row r="1912" spans="1:11" x14ac:dyDescent="0.3">
      <c r="A1912" s="24" t="s">
        <v>2112</v>
      </c>
      <c r="B1912" s="24">
        <v>108</v>
      </c>
      <c r="C1912" s="24" t="str">
        <f t="shared" si="29"/>
        <v>diana108</v>
      </c>
      <c r="D1912" s="24">
        <v>891</v>
      </c>
      <c r="E1912" s="24">
        <v>657</v>
      </c>
      <c r="F1912" s="24">
        <v>19709</v>
      </c>
      <c r="G1912" s="24">
        <v>0</v>
      </c>
      <c r="H1912" s="24">
        <v>0</v>
      </c>
      <c r="I1912" s="24">
        <v>200</v>
      </c>
      <c r="J1912" s="24">
        <v>15</v>
      </c>
      <c r="K1912" s="24">
        <v>0</v>
      </c>
    </row>
    <row r="1913" spans="1:11" x14ac:dyDescent="0.3">
      <c r="A1913" s="24" t="s">
        <v>2112</v>
      </c>
      <c r="B1913" s="24">
        <v>109</v>
      </c>
      <c r="C1913" s="24" t="str">
        <f t="shared" si="29"/>
        <v>diana109</v>
      </c>
      <c r="D1913" s="24">
        <v>902</v>
      </c>
      <c r="E1913" s="24">
        <v>664</v>
      </c>
      <c r="F1913" s="24">
        <v>20009</v>
      </c>
      <c r="G1913" s="24">
        <v>0</v>
      </c>
      <c r="H1913" s="24">
        <v>0</v>
      </c>
      <c r="I1913" s="24">
        <v>200</v>
      </c>
      <c r="J1913" s="24">
        <v>15</v>
      </c>
      <c r="K1913" s="24">
        <v>0</v>
      </c>
    </row>
    <row r="1914" spans="1:11" x14ac:dyDescent="0.3">
      <c r="A1914" s="24" t="s">
        <v>2112</v>
      </c>
      <c r="B1914" s="24">
        <v>110</v>
      </c>
      <c r="C1914" s="24" t="str">
        <f t="shared" si="29"/>
        <v>diana110</v>
      </c>
      <c r="D1914" s="24">
        <v>912</v>
      </c>
      <c r="E1914" s="24">
        <v>672</v>
      </c>
      <c r="F1914" s="24">
        <v>20247</v>
      </c>
      <c r="G1914" s="24">
        <v>0</v>
      </c>
      <c r="H1914" s="24">
        <v>0</v>
      </c>
      <c r="I1914" s="24">
        <v>200</v>
      </c>
      <c r="J1914" s="24">
        <v>15</v>
      </c>
      <c r="K1914" s="24">
        <v>0</v>
      </c>
    </row>
    <row r="1915" spans="1:11" x14ac:dyDescent="0.3">
      <c r="A1915" s="24" t="s">
        <v>2112</v>
      </c>
      <c r="B1915" s="24">
        <v>111</v>
      </c>
      <c r="C1915" s="24" t="str">
        <f t="shared" si="29"/>
        <v>diana111</v>
      </c>
      <c r="D1915" s="24">
        <v>922</v>
      </c>
      <c r="E1915" s="24">
        <v>679</v>
      </c>
      <c r="F1915" s="24">
        <v>20487</v>
      </c>
      <c r="G1915" s="24">
        <v>0</v>
      </c>
      <c r="H1915" s="24">
        <v>0</v>
      </c>
      <c r="I1915" s="24">
        <v>200</v>
      </c>
      <c r="J1915" s="24">
        <v>15</v>
      </c>
      <c r="K1915" s="24">
        <v>0</v>
      </c>
    </row>
    <row r="1916" spans="1:11" x14ac:dyDescent="0.3">
      <c r="A1916" s="24" t="s">
        <v>2112</v>
      </c>
      <c r="B1916" s="24">
        <v>112</v>
      </c>
      <c r="C1916" s="24" t="str">
        <f t="shared" si="29"/>
        <v>diana112</v>
      </c>
      <c r="D1916" s="24">
        <v>933</v>
      </c>
      <c r="E1916" s="24">
        <v>687</v>
      </c>
      <c r="F1916" s="24">
        <v>20730</v>
      </c>
      <c r="G1916" s="24">
        <v>0</v>
      </c>
      <c r="H1916" s="24">
        <v>0</v>
      </c>
      <c r="I1916" s="24">
        <v>200</v>
      </c>
      <c r="J1916" s="24">
        <v>15</v>
      </c>
      <c r="K1916" s="24">
        <v>0</v>
      </c>
    </row>
    <row r="1917" spans="1:11" x14ac:dyDescent="0.3">
      <c r="A1917" s="24" t="s">
        <v>2112</v>
      </c>
      <c r="B1917" s="24">
        <v>113</v>
      </c>
      <c r="C1917" s="24" t="str">
        <f t="shared" si="29"/>
        <v>diana113</v>
      </c>
      <c r="D1917" s="24">
        <v>943</v>
      </c>
      <c r="E1917" s="24">
        <v>695</v>
      </c>
      <c r="F1917" s="24">
        <v>21022</v>
      </c>
      <c r="G1917" s="24">
        <v>0</v>
      </c>
      <c r="H1917" s="24">
        <v>0</v>
      </c>
      <c r="I1917" s="24">
        <v>200</v>
      </c>
      <c r="J1917" s="24">
        <v>15</v>
      </c>
      <c r="K1917" s="24">
        <v>0</v>
      </c>
    </row>
    <row r="1918" spans="1:11" x14ac:dyDescent="0.3">
      <c r="A1918" s="24" t="s">
        <v>2112</v>
      </c>
      <c r="B1918" s="24">
        <v>114</v>
      </c>
      <c r="C1918" s="24" t="str">
        <f t="shared" si="29"/>
        <v>diana114</v>
      </c>
      <c r="D1918" s="24">
        <v>954</v>
      </c>
      <c r="E1918" s="24">
        <v>703</v>
      </c>
      <c r="F1918" s="24">
        <v>21271</v>
      </c>
      <c r="G1918" s="24">
        <v>0</v>
      </c>
      <c r="H1918" s="24">
        <v>0</v>
      </c>
      <c r="I1918" s="24">
        <v>200</v>
      </c>
      <c r="J1918" s="24">
        <v>15</v>
      </c>
      <c r="K1918" s="24">
        <v>0</v>
      </c>
    </row>
    <row r="1919" spans="1:11" x14ac:dyDescent="0.3">
      <c r="A1919" s="24" t="s">
        <v>2112</v>
      </c>
      <c r="B1919" s="24">
        <v>115</v>
      </c>
      <c r="C1919" s="24" t="str">
        <f t="shared" si="29"/>
        <v>diana115</v>
      </c>
      <c r="D1919" s="24">
        <v>964</v>
      </c>
      <c r="E1919" s="24">
        <v>711</v>
      </c>
      <c r="F1919" s="24">
        <v>21523</v>
      </c>
      <c r="G1919" s="24">
        <v>0</v>
      </c>
      <c r="H1919" s="24">
        <v>0</v>
      </c>
      <c r="I1919" s="24">
        <v>200</v>
      </c>
      <c r="J1919" s="24">
        <v>15</v>
      </c>
      <c r="K1919" s="24">
        <v>0</v>
      </c>
    </row>
    <row r="1920" spans="1:11" x14ac:dyDescent="0.3">
      <c r="A1920" s="24" t="s">
        <v>2112</v>
      </c>
      <c r="B1920" s="24">
        <v>116</v>
      </c>
      <c r="C1920" s="24" t="str">
        <f t="shared" si="29"/>
        <v>diana116</v>
      </c>
      <c r="D1920" s="24">
        <v>975</v>
      </c>
      <c r="E1920" s="24">
        <v>719</v>
      </c>
      <c r="F1920" s="24">
        <v>21777</v>
      </c>
      <c r="G1920" s="24">
        <v>0</v>
      </c>
      <c r="H1920" s="24">
        <v>0</v>
      </c>
      <c r="I1920" s="24">
        <v>200</v>
      </c>
      <c r="J1920" s="24">
        <v>15</v>
      </c>
      <c r="K1920" s="24">
        <v>0</v>
      </c>
    </row>
    <row r="1921" spans="1:11" x14ac:dyDescent="0.3">
      <c r="A1921" s="24" t="s">
        <v>2112</v>
      </c>
      <c r="B1921" s="24">
        <v>117</v>
      </c>
      <c r="C1921" s="24" t="str">
        <f t="shared" si="29"/>
        <v>diana117</v>
      </c>
      <c r="D1921" s="24">
        <v>986</v>
      </c>
      <c r="E1921" s="24">
        <v>727</v>
      </c>
      <c r="F1921" s="24">
        <v>22108</v>
      </c>
      <c r="G1921" s="24">
        <v>0</v>
      </c>
      <c r="H1921" s="24">
        <v>0</v>
      </c>
      <c r="I1921" s="24">
        <v>200</v>
      </c>
      <c r="J1921" s="24">
        <v>15</v>
      </c>
      <c r="K1921" s="24">
        <v>0</v>
      </c>
    </row>
    <row r="1922" spans="1:11" x14ac:dyDescent="0.3">
      <c r="A1922" s="24" t="s">
        <v>2112</v>
      </c>
      <c r="B1922" s="24">
        <v>118</v>
      </c>
      <c r="C1922" s="24" t="str">
        <f t="shared" si="29"/>
        <v>diana118</v>
      </c>
      <c r="D1922" s="24">
        <v>997</v>
      </c>
      <c r="E1922" s="24">
        <v>735</v>
      </c>
      <c r="F1922" s="24">
        <v>22370</v>
      </c>
      <c r="G1922" s="24">
        <v>0</v>
      </c>
      <c r="H1922" s="24">
        <v>0</v>
      </c>
      <c r="I1922" s="24">
        <v>200</v>
      </c>
      <c r="J1922" s="24">
        <v>15</v>
      </c>
      <c r="K1922" s="24">
        <v>0</v>
      </c>
    </row>
    <row r="1923" spans="1:11" x14ac:dyDescent="0.3">
      <c r="A1923" s="24" t="s">
        <v>2112</v>
      </c>
      <c r="B1923" s="24">
        <v>119</v>
      </c>
      <c r="C1923" s="24" t="str">
        <f t="shared" si="29"/>
        <v>diana119</v>
      </c>
      <c r="D1923" s="24">
        <v>1009</v>
      </c>
      <c r="E1923" s="24">
        <v>743</v>
      </c>
      <c r="F1923" s="24">
        <v>22634</v>
      </c>
      <c r="G1923" s="24">
        <v>0</v>
      </c>
      <c r="H1923" s="24">
        <v>0</v>
      </c>
      <c r="I1923" s="24">
        <v>200</v>
      </c>
      <c r="J1923" s="24">
        <v>15</v>
      </c>
      <c r="K1923" s="24">
        <v>0</v>
      </c>
    </row>
    <row r="1924" spans="1:11" x14ac:dyDescent="0.3">
      <c r="A1924" s="24" t="s">
        <v>2112</v>
      </c>
      <c r="B1924" s="24">
        <v>120</v>
      </c>
      <c r="C1924" s="24" t="str">
        <f t="shared" si="29"/>
        <v>diana120</v>
      </c>
      <c r="D1924" s="24">
        <v>1020</v>
      </c>
      <c r="E1924" s="24">
        <v>751</v>
      </c>
      <c r="F1924" s="24">
        <v>22902</v>
      </c>
      <c r="G1924" s="24">
        <v>0</v>
      </c>
      <c r="H1924" s="24">
        <v>0</v>
      </c>
      <c r="I1924" s="24">
        <v>200</v>
      </c>
      <c r="J1924" s="24">
        <v>15</v>
      </c>
      <c r="K1924" s="24">
        <v>0</v>
      </c>
    </row>
    <row r="1925" spans="1:11" x14ac:dyDescent="0.3">
      <c r="A1925" s="24" t="s">
        <v>2112</v>
      </c>
      <c r="B1925" s="24">
        <v>121</v>
      </c>
      <c r="C1925" s="24" t="str">
        <f t="shared" si="29"/>
        <v>diana121</v>
      </c>
      <c r="D1925" s="24">
        <v>1113</v>
      </c>
      <c r="E1925" s="24">
        <v>820</v>
      </c>
      <c r="F1925" s="24">
        <v>25303</v>
      </c>
      <c r="G1925" s="24">
        <v>0</v>
      </c>
      <c r="H1925" s="24">
        <v>0</v>
      </c>
      <c r="I1925" s="24">
        <v>200</v>
      </c>
      <c r="J1925" s="24">
        <v>15</v>
      </c>
      <c r="K1925" s="24">
        <v>0</v>
      </c>
    </row>
    <row r="1926" spans="1:11" x14ac:dyDescent="0.3">
      <c r="A1926" s="24" t="s">
        <v>2112</v>
      </c>
      <c r="B1926" s="24">
        <v>122</v>
      </c>
      <c r="C1926" s="24" t="str">
        <f t="shared" ref="C1926:C1989" si="30">A1926&amp;B1926</f>
        <v>diana122</v>
      </c>
      <c r="D1926" s="24">
        <v>1125</v>
      </c>
      <c r="E1926" s="24">
        <v>829</v>
      </c>
      <c r="F1926" s="24">
        <v>25602</v>
      </c>
      <c r="G1926" s="24">
        <v>0</v>
      </c>
      <c r="H1926" s="24">
        <v>0</v>
      </c>
      <c r="I1926" s="24">
        <v>200</v>
      </c>
      <c r="J1926" s="24">
        <v>15</v>
      </c>
      <c r="K1926" s="24">
        <v>0</v>
      </c>
    </row>
    <row r="1927" spans="1:11" x14ac:dyDescent="0.3">
      <c r="A1927" s="24" t="s">
        <v>2112</v>
      </c>
      <c r="B1927" s="24">
        <v>123</v>
      </c>
      <c r="C1927" s="24" t="str">
        <f t="shared" si="30"/>
        <v>diana123</v>
      </c>
      <c r="D1927" s="24">
        <v>1138</v>
      </c>
      <c r="E1927" s="24">
        <v>838</v>
      </c>
      <c r="F1927" s="24">
        <v>25904</v>
      </c>
      <c r="G1927" s="24">
        <v>0</v>
      </c>
      <c r="H1927" s="24">
        <v>0</v>
      </c>
      <c r="I1927" s="24">
        <v>200</v>
      </c>
      <c r="J1927" s="24">
        <v>15</v>
      </c>
      <c r="K1927" s="24">
        <v>0</v>
      </c>
    </row>
    <row r="1928" spans="1:11" x14ac:dyDescent="0.3">
      <c r="A1928" s="24" t="s">
        <v>2112</v>
      </c>
      <c r="B1928" s="24">
        <v>124</v>
      </c>
      <c r="C1928" s="24" t="str">
        <f t="shared" si="30"/>
        <v>diana124</v>
      </c>
      <c r="D1928" s="24">
        <v>1151</v>
      </c>
      <c r="E1928" s="24">
        <v>848</v>
      </c>
      <c r="F1928" s="24">
        <v>26239</v>
      </c>
      <c r="G1928" s="24">
        <v>0</v>
      </c>
      <c r="H1928" s="24">
        <v>0</v>
      </c>
      <c r="I1928" s="24">
        <v>200</v>
      </c>
      <c r="J1928" s="24">
        <v>15</v>
      </c>
      <c r="K1928" s="24">
        <v>0</v>
      </c>
    </row>
    <row r="1929" spans="1:11" x14ac:dyDescent="0.3">
      <c r="A1929" s="24" t="s">
        <v>2112</v>
      </c>
      <c r="B1929" s="24">
        <v>125</v>
      </c>
      <c r="C1929" s="24" t="str">
        <f t="shared" si="30"/>
        <v>diana125</v>
      </c>
      <c r="D1929" s="24">
        <v>1164</v>
      </c>
      <c r="E1929" s="24">
        <v>857</v>
      </c>
      <c r="F1929" s="24">
        <v>26657</v>
      </c>
      <c r="G1929" s="24">
        <v>0</v>
      </c>
      <c r="H1929" s="24">
        <v>0</v>
      </c>
      <c r="I1929" s="24">
        <v>200</v>
      </c>
      <c r="J1929" s="24">
        <v>15</v>
      </c>
      <c r="K1929" s="24">
        <v>0</v>
      </c>
    </row>
    <row r="1930" spans="1:11" x14ac:dyDescent="0.3">
      <c r="A1930" s="24" t="s">
        <v>2112</v>
      </c>
      <c r="B1930" s="24">
        <v>126</v>
      </c>
      <c r="C1930" s="24" t="str">
        <f t="shared" si="30"/>
        <v>diana126</v>
      </c>
      <c r="D1930" s="24">
        <v>1177</v>
      </c>
      <c r="E1930" s="24">
        <v>867</v>
      </c>
      <c r="F1930" s="24">
        <v>26971</v>
      </c>
      <c r="G1930" s="24">
        <v>0</v>
      </c>
      <c r="H1930" s="24">
        <v>0</v>
      </c>
      <c r="I1930" s="24">
        <v>200</v>
      </c>
      <c r="J1930" s="24">
        <v>15</v>
      </c>
      <c r="K1930" s="24">
        <v>0</v>
      </c>
    </row>
    <row r="1931" spans="1:11" x14ac:dyDescent="0.3">
      <c r="A1931" s="24" t="s">
        <v>2112</v>
      </c>
      <c r="B1931" s="24">
        <v>127</v>
      </c>
      <c r="C1931" s="24" t="str">
        <f t="shared" si="30"/>
        <v>diana127</v>
      </c>
      <c r="D1931" s="24">
        <v>1190</v>
      </c>
      <c r="E1931" s="24">
        <v>876</v>
      </c>
      <c r="F1931" s="24">
        <v>27309</v>
      </c>
      <c r="G1931" s="24">
        <v>0</v>
      </c>
      <c r="H1931" s="24">
        <v>0</v>
      </c>
      <c r="I1931" s="24">
        <v>200</v>
      </c>
      <c r="J1931" s="24">
        <v>15</v>
      </c>
      <c r="K1931" s="24">
        <v>0</v>
      </c>
    </row>
    <row r="1932" spans="1:11" x14ac:dyDescent="0.3">
      <c r="A1932" s="24" t="s">
        <v>2112</v>
      </c>
      <c r="B1932" s="24">
        <v>128</v>
      </c>
      <c r="C1932" s="24" t="str">
        <f t="shared" si="30"/>
        <v>diana128</v>
      </c>
      <c r="D1932" s="24">
        <v>1203</v>
      </c>
      <c r="E1932" s="24">
        <v>886</v>
      </c>
      <c r="F1932" s="24">
        <v>27662</v>
      </c>
      <c r="G1932" s="24">
        <v>0</v>
      </c>
      <c r="H1932" s="24">
        <v>0</v>
      </c>
      <c r="I1932" s="24">
        <v>200</v>
      </c>
      <c r="J1932" s="24">
        <v>15</v>
      </c>
      <c r="K1932" s="24">
        <v>0</v>
      </c>
    </row>
    <row r="1933" spans="1:11" x14ac:dyDescent="0.3">
      <c r="A1933" s="24" t="s">
        <v>2112</v>
      </c>
      <c r="B1933" s="24">
        <v>129</v>
      </c>
      <c r="C1933" s="24" t="str">
        <f t="shared" si="30"/>
        <v>diana129</v>
      </c>
      <c r="D1933" s="24">
        <v>1216</v>
      </c>
      <c r="E1933" s="24">
        <v>896</v>
      </c>
      <c r="F1933" s="24">
        <v>27987</v>
      </c>
      <c r="G1933" s="24">
        <v>0</v>
      </c>
      <c r="H1933" s="24">
        <v>0</v>
      </c>
      <c r="I1933" s="24">
        <v>200</v>
      </c>
      <c r="J1933" s="24">
        <v>15</v>
      </c>
      <c r="K1933" s="24">
        <v>0</v>
      </c>
    </row>
    <row r="1934" spans="1:11" x14ac:dyDescent="0.3">
      <c r="A1934" s="24" t="s">
        <v>2112</v>
      </c>
      <c r="B1934" s="24">
        <v>130</v>
      </c>
      <c r="C1934" s="24" t="str">
        <f t="shared" si="30"/>
        <v>diana130</v>
      </c>
      <c r="D1934" s="24">
        <v>1230</v>
      </c>
      <c r="E1934" s="24">
        <v>906</v>
      </c>
      <c r="F1934" s="24">
        <v>28349</v>
      </c>
      <c r="G1934" s="24">
        <v>0</v>
      </c>
      <c r="H1934" s="24">
        <v>0</v>
      </c>
      <c r="I1934" s="24">
        <v>200</v>
      </c>
      <c r="J1934" s="24">
        <v>15</v>
      </c>
      <c r="K1934" s="24">
        <v>0</v>
      </c>
    </row>
    <row r="1935" spans="1:11" x14ac:dyDescent="0.3">
      <c r="A1935" s="24" t="s">
        <v>2112</v>
      </c>
      <c r="B1935" s="24">
        <v>131</v>
      </c>
      <c r="C1935" s="24" t="str">
        <f t="shared" si="30"/>
        <v>diana131</v>
      </c>
      <c r="D1935" s="24">
        <v>1244</v>
      </c>
      <c r="E1935" s="24">
        <v>916</v>
      </c>
      <c r="F1935" s="24">
        <v>28703</v>
      </c>
      <c r="G1935" s="24">
        <v>0</v>
      </c>
      <c r="H1935" s="24">
        <v>0</v>
      </c>
      <c r="I1935" s="24">
        <v>200</v>
      </c>
      <c r="J1935" s="24">
        <v>15</v>
      </c>
      <c r="K1935" s="24">
        <v>0</v>
      </c>
    </row>
    <row r="1936" spans="1:11" x14ac:dyDescent="0.3">
      <c r="A1936" s="24" t="s">
        <v>2112</v>
      </c>
      <c r="B1936" s="24">
        <v>132</v>
      </c>
      <c r="C1936" s="24" t="str">
        <f t="shared" si="30"/>
        <v>diana132</v>
      </c>
      <c r="D1936" s="24">
        <v>1257</v>
      </c>
      <c r="E1936" s="24">
        <v>926</v>
      </c>
      <c r="F1936" s="24">
        <v>29041</v>
      </c>
      <c r="G1936" s="24">
        <v>0</v>
      </c>
      <c r="H1936" s="24">
        <v>0</v>
      </c>
      <c r="I1936" s="24">
        <v>200</v>
      </c>
      <c r="J1936" s="24">
        <v>15</v>
      </c>
      <c r="K1936" s="24">
        <v>0</v>
      </c>
    </row>
    <row r="1937" spans="1:11" x14ac:dyDescent="0.3">
      <c r="A1937" s="24" t="s">
        <v>2112</v>
      </c>
      <c r="B1937" s="24">
        <v>133</v>
      </c>
      <c r="C1937" s="24" t="str">
        <f t="shared" si="30"/>
        <v>diana133</v>
      </c>
      <c r="D1937" s="24">
        <v>1271</v>
      </c>
      <c r="E1937" s="24">
        <v>937</v>
      </c>
      <c r="F1937" s="24">
        <v>29404</v>
      </c>
      <c r="G1937" s="24">
        <v>0</v>
      </c>
      <c r="H1937" s="24">
        <v>0</v>
      </c>
      <c r="I1937" s="24">
        <v>200</v>
      </c>
      <c r="J1937" s="24">
        <v>15</v>
      </c>
      <c r="K1937" s="24">
        <v>0</v>
      </c>
    </row>
    <row r="1938" spans="1:11" x14ac:dyDescent="0.3">
      <c r="A1938" s="24" t="s">
        <v>2112</v>
      </c>
      <c r="B1938" s="24">
        <v>134</v>
      </c>
      <c r="C1938" s="24" t="str">
        <f t="shared" si="30"/>
        <v>diana134</v>
      </c>
      <c r="D1938" s="24">
        <v>1285</v>
      </c>
      <c r="E1938" s="24">
        <v>947</v>
      </c>
      <c r="F1938" s="24">
        <v>29783</v>
      </c>
      <c r="G1938" s="24">
        <v>0</v>
      </c>
      <c r="H1938" s="24">
        <v>0</v>
      </c>
      <c r="I1938" s="24">
        <v>200</v>
      </c>
      <c r="J1938" s="24">
        <v>15</v>
      </c>
      <c r="K1938" s="24">
        <v>0</v>
      </c>
    </row>
    <row r="1939" spans="1:11" x14ac:dyDescent="0.3">
      <c r="A1939" s="24" t="s">
        <v>2112</v>
      </c>
      <c r="B1939" s="24">
        <v>135</v>
      </c>
      <c r="C1939" s="24" t="str">
        <f t="shared" si="30"/>
        <v>diana135</v>
      </c>
      <c r="D1939" s="24">
        <v>1300</v>
      </c>
      <c r="E1939" s="24">
        <v>957</v>
      </c>
      <c r="F1939" s="24">
        <v>30133</v>
      </c>
      <c r="G1939" s="24">
        <v>0</v>
      </c>
      <c r="H1939" s="24">
        <v>0</v>
      </c>
      <c r="I1939" s="24">
        <v>200</v>
      </c>
      <c r="J1939" s="24">
        <v>15</v>
      </c>
      <c r="K1939" s="24">
        <v>0</v>
      </c>
    </row>
    <row r="1940" spans="1:11" x14ac:dyDescent="0.3">
      <c r="A1940" s="24" t="s">
        <v>2112</v>
      </c>
      <c r="B1940" s="24">
        <v>136</v>
      </c>
      <c r="C1940" s="24" t="str">
        <f t="shared" si="30"/>
        <v>diana136</v>
      </c>
      <c r="D1940" s="24">
        <v>1314</v>
      </c>
      <c r="E1940" s="24">
        <v>968</v>
      </c>
      <c r="F1940" s="24">
        <v>30521</v>
      </c>
      <c r="G1940" s="24">
        <v>0</v>
      </c>
      <c r="H1940" s="24">
        <v>0</v>
      </c>
      <c r="I1940" s="24">
        <v>200</v>
      </c>
      <c r="J1940" s="24">
        <v>15</v>
      </c>
      <c r="K1940" s="24">
        <v>0</v>
      </c>
    </row>
    <row r="1941" spans="1:11" x14ac:dyDescent="0.3">
      <c r="A1941" s="24" t="s">
        <v>2112</v>
      </c>
      <c r="B1941" s="24">
        <v>137</v>
      </c>
      <c r="C1941" s="24" t="str">
        <f t="shared" si="30"/>
        <v>diana137</v>
      </c>
      <c r="D1941" s="24">
        <v>1329</v>
      </c>
      <c r="E1941" s="24">
        <v>979</v>
      </c>
      <c r="F1941" s="24">
        <v>30902</v>
      </c>
      <c r="G1941" s="24">
        <v>0</v>
      </c>
      <c r="H1941" s="24">
        <v>0</v>
      </c>
      <c r="I1941" s="24">
        <v>200</v>
      </c>
      <c r="J1941" s="24">
        <v>15</v>
      </c>
      <c r="K1941" s="24">
        <v>0</v>
      </c>
    </row>
    <row r="1942" spans="1:11" x14ac:dyDescent="0.3">
      <c r="A1942" s="24" t="s">
        <v>2112</v>
      </c>
      <c r="B1942" s="24">
        <v>138</v>
      </c>
      <c r="C1942" s="24" t="str">
        <f t="shared" si="30"/>
        <v>diana138</v>
      </c>
      <c r="D1942" s="24">
        <v>1343</v>
      </c>
      <c r="E1942" s="24">
        <v>990</v>
      </c>
      <c r="F1942" s="24">
        <v>31265</v>
      </c>
      <c r="G1942" s="24">
        <v>0</v>
      </c>
      <c r="H1942" s="24">
        <v>0</v>
      </c>
      <c r="I1942" s="24">
        <v>200</v>
      </c>
      <c r="J1942" s="24">
        <v>15</v>
      </c>
      <c r="K1942" s="24">
        <v>0</v>
      </c>
    </row>
    <row r="1943" spans="1:11" x14ac:dyDescent="0.3">
      <c r="A1943" s="24" t="s">
        <v>2112</v>
      </c>
      <c r="B1943" s="24">
        <v>139</v>
      </c>
      <c r="C1943" s="24" t="str">
        <f t="shared" si="30"/>
        <v>diana139</v>
      </c>
      <c r="D1943" s="24">
        <v>1358</v>
      </c>
      <c r="E1943" s="24">
        <v>1001</v>
      </c>
      <c r="F1943" s="24">
        <v>31655</v>
      </c>
      <c r="G1943" s="24">
        <v>0</v>
      </c>
      <c r="H1943" s="24">
        <v>0</v>
      </c>
      <c r="I1943" s="24">
        <v>200</v>
      </c>
      <c r="J1943" s="24">
        <v>15</v>
      </c>
      <c r="K1943" s="24">
        <v>0</v>
      </c>
    </row>
    <row r="1944" spans="1:11" x14ac:dyDescent="0.3">
      <c r="A1944" s="24" t="s">
        <v>2112</v>
      </c>
      <c r="B1944" s="24">
        <v>140</v>
      </c>
      <c r="C1944" s="24" t="str">
        <f t="shared" si="30"/>
        <v>diana140</v>
      </c>
      <c r="D1944" s="24">
        <v>1373</v>
      </c>
      <c r="E1944" s="24">
        <v>1012</v>
      </c>
      <c r="F1944" s="24">
        <v>32062</v>
      </c>
      <c r="G1944" s="24">
        <v>0</v>
      </c>
      <c r="H1944" s="24">
        <v>0</v>
      </c>
      <c r="I1944" s="24">
        <v>200</v>
      </c>
      <c r="J1944" s="24">
        <v>15</v>
      </c>
      <c r="K1944" s="24">
        <v>0</v>
      </c>
    </row>
    <row r="1945" spans="1:11" x14ac:dyDescent="0.3">
      <c r="A1945" s="24" t="s">
        <v>2112</v>
      </c>
      <c r="B1945" s="24">
        <v>141</v>
      </c>
      <c r="C1945" s="24" t="str">
        <f t="shared" si="30"/>
        <v>diana141</v>
      </c>
      <c r="D1945" s="24">
        <v>1498</v>
      </c>
      <c r="E1945" s="24">
        <v>1104</v>
      </c>
      <c r="F1945" s="24">
        <v>35328</v>
      </c>
      <c r="G1945" s="24">
        <v>0</v>
      </c>
      <c r="H1945" s="24">
        <v>0</v>
      </c>
      <c r="I1945" s="24">
        <v>200</v>
      </c>
      <c r="J1945" s="24">
        <v>15</v>
      </c>
      <c r="K1945" s="24">
        <v>0</v>
      </c>
    </row>
    <row r="1946" spans="1:11" x14ac:dyDescent="0.3">
      <c r="A1946" s="24" t="s">
        <v>2112</v>
      </c>
      <c r="B1946" s="24">
        <v>142</v>
      </c>
      <c r="C1946" s="24" t="str">
        <f t="shared" si="30"/>
        <v>diana142</v>
      </c>
      <c r="D1946" s="24">
        <v>1515</v>
      </c>
      <c r="E1946" s="24">
        <v>1116</v>
      </c>
      <c r="F1946" s="24">
        <v>35781</v>
      </c>
      <c r="G1946" s="24">
        <v>0</v>
      </c>
      <c r="H1946" s="24">
        <v>0</v>
      </c>
      <c r="I1946" s="24">
        <v>200</v>
      </c>
      <c r="J1946" s="24">
        <v>15</v>
      </c>
      <c r="K1946" s="24">
        <v>0</v>
      </c>
    </row>
    <row r="1947" spans="1:11" x14ac:dyDescent="0.3">
      <c r="A1947" s="24" t="s">
        <v>2112</v>
      </c>
      <c r="B1947" s="24">
        <v>143</v>
      </c>
      <c r="C1947" s="24" t="str">
        <f t="shared" si="30"/>
        <v>diana143</v>
      </c>
      <c r="D1947" s="24">
        <v>1531</v>
      </c>
      <c r="E1947" s="24">
        <v>1128</v>
      </c>
      <c r="F1947" s="24">
        <v>36293</v>
      </c>
      <c r="G1947" s="24">
        <v>0</v>
      </c>
      <c r="H1947" s="24">
        <v>0</v>
      </c>
      <c r="I1947" s="24">
        <v>200</v>
      </c>
      <c r="J1947" s="24">
        <v>15</v>
      </c>
      <c r="K1947" s="24">
        <v>0</v>
      </c>
    </row>
    <row r="1948" spans="1:11" x14ac:dyDescent="0.3">
      <c r="A1948" s="24" t="s">
        <v>2112</v>
      </c>
      <c r="B1948" s="24">
        <v>144</v>
      </c>
      <c r="C1948" s="24" t="str">
        <f t="shared" si="30"/>
        <v>diana144</v>
      </c>
      <c r="D1948" s="24">
        <v>1548</v>
      </c>
      <c r="E1948" s="24">
        <v>1141</v>
      </c>
      <c r="F1948" s="24">
        <v>36718</v>
      </c>
      <c r="G1948" s="24">
        <v>0</v>
      </c>
      <c r="H1948" s="24">
        <v>0</v>
      </c>
      <c r="I1948" s="24">
        <v>200</v>
      </c>
      <c r="J1948" s="24">
        <v>15</v>
      </c>
      <c r="K1948" s="24">
        <v>0</v>
      </c>
    </row>
    <row r="1949" spans="1:11" x14ac:dyDescent="0.3">
      <c r="A1949" s="24" t="s">
        <v>2112</v>
      </c>
      <c r="B1949" s="24">
        <v>145</v>
      </c>
      <c r="C1949" s="24" t="str">
        <f t="shared" si="30"/>
        <v>diana145</v>
      </c>
      <c r="D1949" s="24">
        <v>1565</v>
      </c>
      <c r="E1949" s="24">
        <v>1153</v>
      </c>
      <c r="F1949" s="24">
        <v>37215</v>
      </c>
      <c r="G1949" s="24">
        <v>0</v>
      </c>
      <c r="H1949" s="24">
        <v>0</v>
      </c>
      <c r="I1949" s="24">
        <v>200</v>
      </c>
      <c r="J1949" s="24">
        <v>15</v>
      </c>
      <c r="K1949" s="24">
        <v>0</v>
      </c>
    </row>
    <row r="1950" spans="1:11" x14ac:dyDescent="0.3">
      <c r="A1950" s="24" t="s">
        <v>2112</v>
      </c>
      <c r="B1950" s="24">
        <v>146</v>
      </c>
      <c r="C1950" s="24" t="str">
        <f t="shared" si="30"/>
        <v>diana146</v>
      </c>
      <c r="D1950" s="24">
        <v>1582</v>
      </c>
      <c r="E1950" s="24">
        <v>1166</v>
      </c>
      <c r="F1950" s="24">
        <v>37692</v>
      </c>
      <c r="G1950" s="24">
        <v>0</v>
      </c>
      <c r="H1950" s="24">
        <v>0</v>
      </c>
      <c r="I1950" s="24">
        <v>200</v>
      </c>
      <c r="J1950" s="24">
        <v>15</v>
      </c>
      <c r="K1950" s="24">
        <v>0</v>
      </c>
    </row>
    <row r="1951" spans="1:11" x14ac:dyDescent="0.3">
      <c r="A1951" s="24" t="s">
        <v>2112</v>
      </c>
      <c r="B1951" s="24">
        <v>147</v>
      </c>
      <c r="C1951" s="24" t="str">
        <f t="shared" si="30"/>
        <v>diana147</v>
      </c>
      <c r="D1951" s="24">
        <v>1600</v>
      </c>
      <c r="E1951" s="24">
        <v>1179</v>
      </c>
      <c r="F1951" s="24">
        <v>38179</v>
      </c>
      <c r="G1951" s="24">
        <v>0</v>
      </c>
      <c r="H1951" s="24">
        <v>0</v>
      </c>
      <c r="I1951" s="24">
        <v>200</v>
      </c>
      <c r="J1951" s="24">
        <v>15</v>
      </c>
      <c r="K1951" s="24">
        <v>0</v>
      </c>
    </row>
    <row r="1952" spans="1:11" x14ac:dyDescent="0.3">
      <c r="A1952" s="24" t="s">
        <v>2112</v>
      </c>
      <c r="B1952" s="24">
        <v>148</v>
      </c>
      <c r="C1952" s="24" t="str">
        <f t="shared" si="30"/>
        <v>diana148</v>
      </c>
      <c r="D1952" s="24">
        <v>1617</v>
      </c>
      <c r="E1952" s="24">
        <v>1191</v>
      </c>
      <c r="F1952" s="24">
        <v>38626</v>
      </c>
      <c r="G1952" s="24">
        <v>0</v>
      </c>
      <c r="H1952" s="24">
        <v>0</v>
      </c>
      <c r="I1952" s="24">
        <v>200</v>
      </c>
      <c r="J1952" s="24">
        <v>15</v>
      </c>
      <c r="K1952" s="24">
        <v>0</v>
      </c>
    </row>
    <row r="1953" spans="1:11" x14ac:dyDescent="0.3">
      <c r="A1953" s="24" t="s">
        <v>2112</v>
      </c>
      <c r="B1953" s="24">
        <v>149</v>
      </c>
      <c r="C1953" s="24" t="str">
        <f t="shared" si="30"/>
        <v>diana149</v>
      </c>
      <c r="D1953" s="24">
        <v>1635</v>
      </c>
      <c r="E1953" s="24">
        <v>1205</v>
      </c>
      <c r="F1953" s="24">
        <v>39148</v>
      </c>
      <c r="G1953" s="24">
        <v>0</v>
      </c>
      <c r="H1953" s="24">
        <v>0</v>
      </c>
      <c r="I1953" s="24">
        <v>200</v>
      </c>
      <c r="J1953" s="24">
        <v>15</v>
      </c>
      <c r="K1953" s="24">
        <v>0</v>
      </c>
    </row>
    <row r="1954" spans="1:11" x14ac:dyDescent="0.3">
      <c r="A1954" s="24" t="s">
        <v>2112</v>
      </c>
      <c r="B1954" s="24">
        <v>150</v>
      </c>
      <c r="C1954" s="24" t="str">
        <f t="shared" si="30"/>
        <v>diana150</v>
      </c>
      <c r="D1954" s="24">
        <v>1653</v>
      </c>
      <c r="E1954" s="24">
        <v>1218</v>
      </c>
      <c r="F1954" s="24">
        <v>39605</v>
      </c>
      <c r="G1954" s="24">
        <v>0</v>
      </c>
      <c r="H1954" s="24">
        <v>0</v>
      </c>
      <c r="I1954" s="24">
        <v>200</v>
      </c>
      <c r="J1954" s="24">
        <v>15</v>
      </c>
      <c r="K1954" s="24">
        <v>0</v>
      </c>
    </row>
    <row r="1955" spans="1:11" x14ac:dyDescent="0.3">
      <c r="A1955" s="24" t="s">
        <v>2112</v>
      </c>
      <c r="B1955" s="24">
        <v>151</v>
      </c>
      <c r="C1955" s="24" t="str">
        <f t="shared" si="30"/>
        <v>diana151</v>
      </c>
      <c r="D1955" s="24">
        <v>1671</v>
      </c>
      <c r="E1955" s="24">
        <v>1231</v>
      </c>
      <c r="F1955" s="24">
        <v>40116</v>
      </c>
      <c r="G1955" s="24">
        <v>0</v>
      </c>
      <c r="H1955" s="24">
        <v>0</v>
      </c>
      <c r="I1955" s="24">
        <v>200</v>
      </c>
      <c r="J1955" s="24">
        <v>15</v>
      </c>
      <c r="K1955" s="24">
        <v>0</v>
      </c>
    </row>
    <row r="1956" spans="1:11" x14ac:dyDescent="0.3">
      <c r="A1956" s="24" t="s">
        <v>2112</v>
      </c>
      <c r="B1956" s="24">
        <v>152</v>
      </c>
      <c r="C1956" s="24" t="str">
        <f t="shared" si="30"/>
        <v>diana152</v>
      </c>
      <c r="D1956" s="24">
        <v>1689</v>
      </c>
      <c r="E1956" s="24">
        <v>1245</v>
      </c>
      <c r="F1956" s="24">
        <v>40585</v>
      </c>
      <c r="G1956" s="24">
        <v>0</v>
      </c>
      <c r="H1956" s="24">
        <v>0</v>
      </c>
      <c r="I1956" s="24">
        <v>200</v>
      </c>
      <c r="J1956" s="24">
        <v>15</v>
      </c>
      <c r="K1956" s="24">
        <v>0</v>
      </c>
    </row>
    <row r="1957" spans="1:11" x14ac:dyDescent="0.3">
      <c r="A1957" s="24" t="s">
        <v>2112</v>
      </c>
      <c r="B1957" s="24">
        <v>153</v>
      </c>
      <c r="C1957" s="24" t="str">
        <f t="shared" si="30"/>
        <v>diana153</v>
      </c>
      <c r="D1957" s="24">
        <v>1708</v>
      </c>
      <c r="E1957" s="24">
        <v>1258</v>
      </c>
      <c r="F1957" s="24">
        <v>41132</v>
      </c>
      <c r="G1957" s="24">
        <v>0</v>
      </c>
      <c r="H1957" s="24">
        <v>0</v>
      </c>
      <c r="I1957" s="24">
        <v>200</v>
      </c>
      <c r="J1957" s="24">
        <v>15</v>
      </c>
      <c r="K1957" s="24">
        <v>0</v>
      </c>
    </row>
    <row r="1958" spans="1:11" x14ac:dyDescent="0.3">
      <c r="A1958" s="24" t="s">
        <v>2112</v>
      </c>
      <c r="B1958" s="24">
        <v>154</v>
      </c>
      <c r="C1958" s="24" t="str">
        <f t="shared" si="30"/>
        <v>diana154</v>
      </c>
      <c r="D1958" s="24">
        <v>1726</v>
      </c>
      <c r="E1958" s="24">
        <v>1272</v>
      </c>
      <c r="F1958" s="24">
        <v>41612</v>
      </c>
      <c r="G1958" s="24">
        <v>0</v>
      </c>
      <c r="H1958" s="24">
        <v>0</v>
      </c>
      <c r="I1958" s="24">
        <v>200</v>
      </c>
      <c r="J1958" s="24">
        <v>15</v>
      </c>
      <c r="K1958" s="24">
        <v>0</v>
      </c>
    </row>
    <row r="1959" spans="1:11" x14ac:dyDescent="0.3">
      <c r="A1959" s="24" t="s">
        <v>2112</v>
      </c>
      <c r="B1959" s="24">
        <v>155</v>
      </c>
      <c r="C1959" s="24" t="str">
        <f t="shared" si="30"/>
        <v>diana155</v>
      </c>
      <c r="D1959" s="24">
        <v>1745</v>
      </c>
      <c r="E1959" s="24">
        <v>1286</v>
      </c>
      <c r="F1959" s="24">
        <v>42148</v>
      </c>
      <c r="G1959" s="24">
        <v>0</v>
      </c>
      <c r="H1959" s="24">
        <v>0</v>
      </c>
      <c r="I1959" s="24">
        <v>200</v>
      </c>
      <c r="J1959" s="24">
        <v>15</v>
      </c>
      <c r="K1959" s="24">
        <v>0</v>
      </c>
    </row>
    <row r="1960" spans="1:11" x14ac:dyDescent="0.3">
      <c r="A1960" s="24" t="s">
        <v>2112</v>
      </c>
      <c r="B1960" s="24">
        <v>156</v>
      </c>
      <c r="C1960" s="24" t="str">
        <f t="shared" si="30"/>
        <v>diana156</v>
      </c>
      <c r="D1960" s="24">
        <v>1764</v>
      </c>
      <c r="E1960" s="24">
        <v>1300</v>
      </c>
      <c r="F1960" s="24">
        <v>42639</v>
      </c>
      <c r="G1960" s="24">
        <v>0</v>
      </c>
      <c r="H1960" s="24">
        <v>0</v>
      </c>
      <c r="I1960" s="24">
        <v>200</v>
      </c>
      <c r="J1960" s="24">
        <v>15</v>
      </c>
      <c r="K1960" s="24">
        <v>0</v>
      </c>
    </row>
    <row r="1961" spans="1:11" x14ac:dyDescent="0.3">
      <c r="A1961" s="24" t="s">
        <v>2112</v>
      </c>
      <c r="B1961" s="24">
        <v>157</v>
      </c>
      <c r="C1961" s="24" t="str">
        <f t="shared" si="30"/>
        <v>diana157</v>
      </c>
      <c r="D1961" s="24">
        <v>1783</v>
      </c>
      <c r="E1961" s="24">
        <v>1314</v>
      </c>
      <c r="F1961" s="24">
        <v>43214</v>
      </c>
      <c r="G1961" s="24">
        <v>0</v>
      </c>
      <c r="H1961" s="24">
        <v>0</v>
      </c>
      <c r="I1961" s="24">
        <v>200</v>
      </c>
      <c r="J1961" s="24">
        <v>15</v>
      </c>
      <c r="K1961" s="24">
        <v>0</v>
      </c>
    </row>
    <row r="1962" spans="1:11" x14ac:dyDescent="0.3">
      <c r="A1962" s="24" t="s">
        <v>2112</v>
      </c>
      <c r="B1962" s="24">
        <v>158</v>
      </c>
      <c r="C1962" s="24" t="str">
        <f t="shared" si="30"/>
        <v>diana158</v>
      </c>
      <c r="D1962" s="24">
        <v>1803</v>
      </c>
      <c r="E1962" s="24">
        <v>1328</v>
      </c>
      <c r="F1962" s="24">
        <v>43717</v>
      </c>
      <c r="G1962" s="24">
        <v>0</v>
      </c>
      <c r="H1962" s="24">
        <v>0</v>
      </c>
      <c r="I1962" s="24">
        <v>200</v>
      </c>
      <c r="J1962" s="24">
        <v>15</v>
      </c>
      <c r="K1962" s="24">
        <v>0</v>
      </c>
    </row>
    <row r="1963" spans="1:11" x14ac:dyDescent="0.3">
      <c r="A1963" s="24" t="s">
        <v>2112</v>
      </c>
      <c r="B1963" s="24">
        <v>159</v>
      </c>
      <c r="C1963" s="24" t="str">
        <f t="shared" si="30"/>
        <v>diana159</v>
      </c>
      <c r="D1963" s="24">
        <v>1822</v>
      </c>
      <c r="E1963" s="24">
        <v>1343</v>
      </c>
      <c r="F1963" s="24">
        <v>44306</v>
      </c>
      <c r="G1963" s="24">
        <v>0</v>
      </c>
      <c r="H1963" s="24">
        <v>0</v>
      </c>
      <c r="I1963" s="24">
        <v>200</v>
      </c>
      <c r="J1963" s="24">
        <v>15</v>
      </c>
      <c r="K1963" s="24">
        <v>0</v>
      </c>
    </row>
    <row r="1964" spans="1:11" x14ac:dyDescent="0.3">
      <c r="A1964" s="24" t="s">
        <v>2112</v>
      </c>
      <c r="B1964" s="24">
        <v>160</v>
      </c>
      <c r="C1964" s="24" t="str">
        <f t="shared" si="30"/>
        <v>diana160</v>
      </c>
      <c r="D1964" s="24">
        <v>1842</v>
      </c>
      <c r="E1964" s="24">
        <v>1357</v>
      </c>
      <c r="F1964" s="24">
        <v>44821</v>
      </c>
      <c r="G1964" s="24">
        <v>0</v>
      </c>
      <c r="H1964" s="24">
        <v>0</v>
      </c>
      <c r="I1964" s="24">
        <v>200</v>
      </c>
      <c r="J1964" s="24">
        <v>15</v>
      </c>
      <c r="K1964" s="24">
        <v>0</v>
      </c>
    </row>
    <row r="1965" spans="1:11" x14ac:dyDescent="0.3">
      <c r="A1965" s="24" t="s">
        <v>2112</v>
      </c>
      <c r="B1965" s="24">
        <v>161</v>
      </c>
      <c r="C1965" s="24" t="str">
        <f t="shared" si="30"/>
        <v>diana161</v>
      </c>
      <c r="D1965" s="24">
        <v>2010</v>
      </c>
      <c r="E1965" s="24">
        <v>1481</v>
      </c>
      <c r="F1965" s="24">
        <v>49539</v>
      </c>
      <c r="G1965" s="24">
        <v>0</v>
      </c>
      <c r="H1965" s="24">
        <v>0</v>
      </c>
      <c r="I1965" s="24">
        <v>200</v>
      </c>
      <c r="J1965" s="24">
        <v>15</v>
      </c>
      <c r="K1965" s="24">
        <v>0</v>
      </c>
    </row>
    <row r="1966" spans="1:11" x14ac:dyDescent="0.3">
      <c r="A1966" s="24" t="s">
        <v>2112</v>
      </c>
      <c r="B1966" s="24">
        <v>162</v>
      </c>
      <c r="C1966" s="24" t="str">
        <f t="shared" si="30"/>
        <v>diana162</v>
      </c>
      <c r="D1966" s="24">
        <v>2031</v>
      </c>
      <c r="E1966" s="24">
        <v>1497</v>
      </c>
      <c r="F1966" s="24">
        <v>50115</v>
      </c>
      <c r="G1966" s="24">
        <v>0</v>
      </c>
      <c r="H1966" s="24">
        <v>0</v>
      </c>
      <c r="I1966" s="24">
        <v>200</v>
      </c>
      <c r="J1966" s="24">
        <v>15</v>
      </c>
      <c r="K1966" s="24">
        <v>0</v>
      </c>
    </row>
    <row r="1967" spans="1:11" x14ac:dyDescent="0.3">
      <c r="A1967" s="24" t="s">
        <v>2112</v>
      </c>
      <c r="B1967" s="24">
        <v>163</v>
      </c>
      <c r="C1967" s="24" t="str">
        <f t="shared" si="30"/>
        <v>diana163</v>
      </c>
      <c r="D1967" s="24">
        <v>2053</v>
      </c>
      <c r="E1967" s="24">
        <v>1513</v>
      </c>
      <c r="F1967" s="24">
        <v>50788</v>
      </c>
      <c r="G1967" s="24">
        <v>0</v>
      </c>
      <c r="H1967" s="24">
        <v>0</v>
      </c>
      <c r="I1967" s="24">
        <v>200</v>
      </c>
      <c r="J1967" s="24">
        <v>15</v>
      </c>
      <c r="K1967" s="24">
        <v>0</v>
      </c>
    </row>
    <row r="1968" spans="1:11" x14ac:dyDescent="0.3">
      <c r="A1968" s="24" t="s">
        <v>2112</v>
      </c>
      <c r="B1968" s="24">
        <v>164</v>
      </c>
      <c r="C1968" s="24" t="str">
        <f t="shared" si="30"/>
        <v>diana164</v>
      </c>
      <c r="D1968" s="24">
        <v>2076</v>
      </c>
      <c r="E1968" s="24">
        <v>1529</v>
      </c>
      <c r="F1968" s="24">
        <v>51378</v>
      </c>
      <c r="G1968" s="24">
        <v>0</v>
      </c>
      <c r="H1968" s="24">
        <v>0</v>
      </c>
      <c r="I1968" s="24">
        <v>200</v>
      </c>
      <c r="J1968" s="24">
        <v>15</v>
      </c>
      <c r="K1968" s="24">
        <v>0</v>
      </c>
    </row>
    <row r="1969" spans="1:11" x14ac:dyDescent="0.3">
      <c r="A1969" s="24" t="s">
        <v>2112</v>
      </c>
      <c r="B1969" s="24">
        <v>165</v>
      </c>
      <c r="C1969" s="24" t="str">
        <f t="shared" si="30"/>
        <v>diana165</v>
      </c>
      <c r="D1969" s="24">
        <v>2098</v>
      </c>
      <c r="E1969" s="24">
        <v>1546</v>
      </c>
      <c r="F1969" s="24">
        <v>52134</v>
      </c>
      <c r="G1969" s="24">
        <v>0</v>
      </c>
      <c r="H1969" s="24">
        <v>0</v>
      </c>
      <c r="I1969" s="24">
        <v>200</v>
      </c>
      <c r="J1969" s="24">
        <v>15</v>
      </c>
      <c r="K1969" s="24">
        <v>0</v>
      </c>
    </row>
    <row r="1970" spans="1:11" x14ac:dyDescent="0.3">
      <c r="A1970" s="24" t="s">
        <v>2112</v>
      </c>
      <c r="B1970" s="24">
        <v>166</v>
      </c>
      <c r="C1970" s="24" t="str">
        <f t="shared" si="30"/>
        <v>diana166</v>
      </c>
      <c r="D1970" s="24">
        <v>2121</v>
      </c>
      <c r="E1970" s="24">
        <v>1563</v>
      </c>
      <c r="F1970" s="24">
        <v>52739</v>
      </c>
      <c r="G1970" s="24">
        <v>0</v>
      </c>
      <c r="H1970" s="24">
        <v>0</v>
      </c>
      <c r="I1970" s="24">
        <v>200</v>
      </c>
      <c r="J1970" s="24">
        <v>15</v>
      </c>
      <c r="K1970" s="24">
        <v>0</v>
      </c>
    </row>
    <row r="1971" spans="1:11" x14ac:dyDescent="0.3">
      <c r="A1971" s="24" t="s">
        <v>2112</v>
      </c>
      <c r="B1971" s="24">
        <v>167</v>
      </c>
      <c r="C1971" s="24" t="str">
        <f t="shared" si="30"/>
        <v>diana167</v>
      </c>
      <c r="D1971" s="24">
        <v>2144</v>
      </c>
      <c r="E1971" s="24">
        <v>1580</v>
      </c>
      <c r="F1971" s="24">
        <v>53351</v>
      </c>
      <c r="G1971" s="24">
        <v>0</v>
      </c>
      <c r="H1971" s="24">
        <v>0</v>
      </c>
      <c r="I1971" s="24">
        <v>200</v>
      </c>
      <c r="J1971" s="24">
        <v>15</v>
      </c>
      <c r="K1971" s="24">
        <v>0</v>
      </c>
    </row>
    <row r="1972" spans="1:11" x14ac:dyDescent="0.3">
      <c r="A1972" s="24" t="s">
        <v>2112</v>
      </c>
      <c r="B1972" s="24">
        <v>168</v>
      </c>
      <c r="C1972" s="24" t="str">
        <f t="shared" si="30"/>
        <v>diana168</v>
      </c>
      <c r="D1972" s="24">
        <v>2167</v>
      </c>
      <c r="E1972" s="24">
        <v>1597</v>
      </c>
      <c r="F1972" s="24">
        <v>53970</v>
      </c>
      <c r="G1972" s="24">
        <v>0</v>
      </c>
      <c r="H1972" s="24">
        <v>0</v>
      </c>
      <c r="I1972" s="24">
        <v>200</v>
      </c>
      <c r="J1972" s="24">
        <v>15</v>
      </c>
      <c r="K1972" s="24">
        <v>0</v>
      </c>
    </row>
    <row r="1973" spans="1:11" x14ac:dyDescent="0.3">
      <c r="A1973" s="24" t="s">
        <v>2112</v>
      </c>
      <c r="B1973" s="24">
        <v>169</v>
      </c>
      <c r="C1973" s="24" t="str">
        <f t="shared" si="30"/>
        <v>diana169</v>
      </c>
      <c r="D1973" s="24">
        <v>2190</v>
      </c>
      <c r="E1973" s="24">
        <v>1614</v>
      </c>
      <c r="F1973" s="24">
        <v>54762</v>
      </c>
      <c r="G1973" s="24">
        <v>0</v>
      </c>
      <c r="H1973" s="24">
        <v>0</v>
      </c>
      <c r="I1973" s="24">
        <v>200</v>
      </c>
      <c r="J1973" s="24">
        <v>15</v>
      </c>
      <c r="K1973" s="24">
        <v>0</v>
      </c>
    </row>
    <row r="1974" spans="1:11" x14ac:dyDescent="0.3">
      <c r="A1974" s="24" t="s">
        <v>2112</v>
      </c>
      <c r="B1974" s="24">
        <v>170</v>
      </c>
      <c r="C1974" s="24" t="str">
        <f t="shared" si="30"/>
        <v>diana170</v>
      </c>
      <c r="D1974" s="24">
        <v>2214</v>
      </c>
      <c r="E1974" s="24">
        <v>1631</v>
      </c>
      <c r="F1974" s="24">
        <v>55397</v>
      </c>
      <c r="G1974" s="24">
        <v>0</v>
      </c>
      <c r="H1974" s="24">
        <v>0</v>
      </c>
      <c r="I1974" s="24">
        <v>200</v>
      </c>
      <c r="J1974" s="24">
        <v>15</v>
      </c>
      <c r="K1974" s="24">
        <v>0</v>
      </c>
    </row>
    <row r="1975" spans="1:11" x14ac:dyDescent="0.3">
      <c r="A1975" s="24" t="s">
        <v>2112</v>
      </c>
      <c r="B1975" s="24">
        <v>171</v>
      </c>
      <c r="C1975" s="24" t="str">
        <f t="shared" si="30"/>
        <v>diana171</v>
      </c>
      <c r="D1975" s="24">
        <v>2238</v>
      </c>
      <c r="E1975" s="24">
        <v>1649</v>
      </c>
      <c r="F1975" s="24">
        <v>56038</v>
      </c>
      <c r="G1975" s="24">
        <v>0</v>
      </c>
      <c r="H1975" s="24">
        <v>0</v>
      </c>
      <c r="I1975" s="24">
        <v>200</v>
      </c>
      <c r="J1975" s="24">
        <v>15</v>
      </c>
      <c r="K1975" s="24">
        <v>0</v>
      </c>
    </row>
    <row r="1976" spans="1:11" x14ac:dyDescent="0.3">
      <c r="A1976" s="24" t="s">
        <v>2112</v>
      </c>
      <c r="B1976" s="24">
        <v>172</v>
      </c>
      <c r="C1976" s="24" t="str">
        <f t="shared" si="30"/>
        <v>diana172</v>
      </c>
      <c r="D1976" s="24">
        <v>2262</v>
      </c>
      <c r="E1976" s="24">
        <v>1667</v>
      </c>
      <c r="F1976" s="24">
        <v>56687</v>
      </c>
      <c r="G1976" s="24">
        <v>0</v>
      </c>
      <c r="H1976" s="24">
        <v>0</v>
      </c>
      <c r="I1976" s="24">
        <v>200</v>
      </c>
      <c r="J1976" s="24">
        <v>15</v>
      </c>
      <c r="K1976" s="24">
        <v>0</v>
      </c>
    </row>
    <row r="1977" spans="1:11" x14ac:dyDescent="0.3">
      <c r="A1977" s="24" t="s">
        <v>2112</v>
      </c>
      <c r="B1977" s="24">
        <v>173</v>
      </c>
      <c r="C1977" s="24" t="str">
        <f t="shared" si="30"/>
        <v>diana173</v>
      </c>
      <c r="D1977" s="24">
        <v>2286</v>
      </c>
      <c r="E1977" s="24">
        <v>1685</v>
      </c>
      <c r="F1977" s="24">
        <v>57519</v>
      </c>
      <c r="G1977" s="24">
        <v>0</v>
      </c>
      <c r="H1977" s="24">
        <v>0</v>
      </c>
      <c r="I1977" s="24">
        <v>200</v>
      </c>
      <c r="J1977" s="24">
        <v>15</v>
      </c>
      <c r="K1977" s="24">
        <v>0</v>
      </c>
    </row>
    <row r="1978" spans="1:11" x14ac:dyDescent="0.3">
      <c r="A1978" s="24" t="s">
        <v>2112</v>
      </c>
      <c r="B1978" s="24">
        <v>174</v>
      </c>
      <c r="C1978" s="24" t="str">
        <f t="shared" si="30"/>
        <v>diana174</v>
      </c>
      <c r="D1978" s="24">
        <v>2311</v>
      </c>
      <c r="E1978" s="24">
        <v>1703</v>
      </c>
      <c r="F1978" s="24">
        <v>58184</v>
      </c>
      <c r="G1978" s="24">
        <v>0</v>
      </c>
      <c r="H1978" s="24">
        <v>0</v>
      </c>
      <c r="I1978" s="24">
        <v>200</v>
      </c>
      <c r="J1978" s="24">
        <v>15</v>
      </c>
      <c r="K1978" s="24">
        <v>0</v>
      </c>
    </row>
    <row r="1979" spans="1:11" x14ac:dyDescent="0.3">
      <c r="A1979" s="24" t="s">
        <v>2112</v>
      </c>
      <c r="B1979" s="24">
        <v>175</v>
      </c>
      <c r="C1979" s="24" t="str">
        <f t="shared" si="30"/>
        <v>diana175</v>
      </c>
      <c r="D1979" s="24">
        <v>2336</v>
      </c>
      <c r="E1979" s="24">
        <v>1721</v>
      </c>
      <c r="F1979" s="24">
        <v>58857</v>
      </c>
      <c r="G1979" s="24">
        <v>0</v>
      </c>
      <c r="H1979" s="24">
        <v>0</v>
      </c>
      <c r="I1979" s="24">
        <v>200</v>
      </c>
      <c r="J1979" s="24">
        <v>15</v>
      </c>
      <c r="K1979" s="24">
        <v>0</v>
      </c>
    </row>
    <row r="1980" spans="1:11" x14ac:dyDescent="0.3">
      <c r="A1980" s="24" t="s">
        <v>2112</v>
      </c>
      <c r="B1980" s="24">
        <v>176</v>
      </c>
      <c r="C1980" s="24" t="str">
        <f t="shared" si="30"/>
        <v>diana176</v>
      </c>
      <c r="D1980" s="24">
        <v>2361</v>
      </c>
      <c r="E1980" s="24">
        <v>1740</v>
      </c>
      <c r="F1980" s="24">
        <v>59537</v>
      </c>
      <c r="G1980" s="24">
        <v>0</v>
      </c>
      <c r="H1980" s="24">
        <v>0</v>
      </c>
      <c r="I1980" s="24">
        <v>200</v>
      </c>
      <c r="J1980" s="24">
        <v>15</v>
      </c>
      <c r="K1980" s="24">
        <v>0</v>
      </c>
    </row>
    <row r="1981" spans="1:11" x14ac:dyDescent="0.3">
      <c r="A1981" s="24" t="s">
        <v>2112</v>
      </c>
      <c r="B1981" s="24">
        <v>177</v>
      </c>
      <c r="C1981" s="24" t="str">
        <f t="shared" si="30"/>
        <v>diana177</v>
      </c>
      <c r="D1981" s="24">
        <v>2386</v>
      </c>
      <c r="E1981" s="24">
        <v>1758</v>
      </c>
      <c r="F1981" s="24">
        <v>60409</v>
      </c>
      <c r="G1981" s="24">
        <v>0</v>
      </c>
      <c r="H1981" s="24">
        <v>0</v>
      </c>
      <c r="I1981" s="24">
        <v>200</v>
      </c>
      <c r="J1981" s="24">
        <v>15</v>
      </c>
      <c r="K1981" s="24">
        <v>0</v>
      </c>
    </row>
    <row r="1982" spans="1:11" x14ac:dyDescent="0.3">
      <c r="A1982" s="24" t="s">
        <v>2112</v>
      </c>
      <c r="B1982" s="24">
        <v>178</v>
      </c>
      <c r="C1982" s="24" t="str">
        <f t="shared" si="30"/>
        <v>diana178</v>
      </c>
      <c r="D1982" s="24">
        <v>2412</v>
      </c>
      <c r="E1982" s="24">
        <v>1777</v>
      </c>
      <c r="F1982" s="24">
        <v>61107</v>
      </c>
      <c r="G1982" s="24">
        <v>0</v>
      </c>
      <c r="H1982" s="24">
        <v>0</v>
      </c>
      <c r="I1982" s="24">
        <v>200</v>
      </c>
      <c r="J1982" s="24">
        <v>15</v>
      </c>
      <c r="K1982" s="24">
        <v>0</v>
      </c>
    </row>
    <row r="1983" spans="1:11" x14ac:dyDescent="0.3">
      <c r="A1983" s="24" t="s">
        <v>2112</v>
      </c>
      <c r="B1983" s="24">
        <v>179</v>
      </c>
      <c r="C1983" s="24" t="str">
        <f t="shared" si="30"/>
        <v>diana179</v>
      </c>
      <c r="D1983" s="24">
        <v>2438</v>
      </c>
      <c r="E1983" s="24">
        <v>1796</v>
      </c>
      <c r="F1983" s="24">
        <v>61812</v>
      </c>
      <c r="G1983" s="24">
        <v>0</v>
      </c>
      <c r="H1983" s="24">
        <v>0</v>
      </c>
      <c r="I1983" s="24">
        <v>200</v>
      </c>
      <c r="J1983" s="24">
        <v>15</v>
      </c>
      <c r="K1983" s="24">
        <v>0</v>
      </c>
    </row>
    <row r="1984" spans="1:11" x14ac:dyDescent="0.3">
      <c r="A1984" s="24" t="s">
        <v>2112</v>
      </c>
      <c r="B1984" s="24">
        <v>180</v>
      </c>
      <c r="C1984" s="24" t="str">
        <f t="shared" si="30"/>
        <v>diana180</v>
      </c>
      <c r="D1984" s="24">
        <v>2464</v>
      </c>
      <c r="E1984" s="24">
        <v>1815</v>
      </c>
      <c r="F1984" s="24">
        <v>62525</v>
      </c>
      <c r="G1984" s="24">
        <v>0</v>
      </c>
      <c r="H1984" s="24">
        <v>0</v>
      </c>
      <c r="I1984" s="24">
        <v>200</v>
      </c>
      <c r="J1984" s="24">
        <v>15</v>
      </c>
      <c r="K1984" s="24">
        <v>0</v>
      </c>
    </row>
    <row r="1985" spans="1:11" x14ac:dyDescent="0.3">
      <c r="A1985" s="24" t="s">
        <v>2112</v>
      </c>
      <c r="B1985" s="24">
        <v>181</v>
      </c>
      <c r="C1985" s="24" t="str">
        <f t="shared" si="30"/>
        <v>diana181</v>
      </c>
      <c r="D1985" s="24">
        <v>2687</v>
      </c>
      <c r="E1985" s="24">
        <v>1980</v>
      </c>
      <c r="F1985" s="24">
        <v>69233</v>
      </c>
      <c r="G1985" s="24">
        <v>0</v>
      </c>
      <c r="H1985" s="24">
        <v>0</v>
      </c>
      <c r="I1985" s="24">
        <v>200</v>
      </c>
      <c r="J1985" s="24">
        <v>15</v>
      </c>
      <c r="K1985" s="24">
        <v>0</v>
      </c>
    </row>
    <row r="1986" spans="1:11" x14ac:dyDescent="0.3">
      <c r="A1986" s="24" t="s">
        <v>2112</v>
      </c>
      <c r="B1986" s="24">
        <v>182</v>
      </c>
      <c r="C1986" s="24" t="str">
        <f t="shared" si="30"/>
        <v>diana182</v>
      </c>
      <c r="D1986" s="24">
        <v>2716</v>
      </c>
      <c r="E1986" s="24">
        <v>2001</v>
      </c>
      <c r="F1986" s="24">
        <v>70031</v>
      </c>
      <c r="G1986" s="24">
        <v>0</v>
      </c>
      <c r="H1986" s="24">
        <v>0</v>
      </c>
      <c r="I1986" s="24">
        <v>200</v>
      </c>
      <c r="J1986" s="24">
        <v>15</v>
      </c>
      <c r="K1986" s="24">
        <v>0</v>
      </c>
    </row>
    <row r="1987" spans="1:11" x14ac:dyDescent="0.3">
      <c r="A1987" s="24" t="s">
        <v>2112</v>
      </c>
      <c r="B1987" s="24">
        <v>183</v>
      </c>
      <c r="C1987" s="24" t="str">
        <f t="shared" si="30"/>
        <v>diana183</v>
      </c>
      <c r="D1987" s="24">
        <v>2745</v>
      </c>
      <c r="E1987" s="24">
        <v>2023</v>
      </c>
      <c r="F1987" s="24">
        <v>70838</v>
      </c>
      <c r="G1987" s="24">
        <v>0</v>
      </c>
      <c r="H1987" s="24">
        <v>0</v>
      </c>
      <c r="I1987" s="24">
        <v>200</v>
      </c>
      <c r="J1987" s="24">
        <v>15</v>
      </c>
      <c r="K1987" s="24">
        <v>0</v>
      </c>
    </row>
    <row r="1988" spans="1:11" x14ac:dyDescent="0.3">
      <c r="A1988" s="24" t="s">
        <v>2112</v>
      </c>
      <c r="B1988" s="24">
        <v>184</v>
      </c>
      <c r="C1988" s="24" t="str">
        <f t="shared" si="30"/>
        <v>diana184</v>
      </c>
      <c r="D1988" s="24">
        <v>2775</v>
      </c>
      <c r="E1988" s="24">
        <v>2044</v>
      </c>
      <c r="F1988" s="24">
        <v>71654</v>
      </c>
      <c r="G1988" s="24">
        <v>0</v>
      </c>
      <c r="H1988" s="24">
        <v>0</v>
      </c>
      <c r="I1988" s="24">
        <v>200</v>
      </c>
      <c r="J1988" s="24">
        <v>15</v>
      </c>
      <c r="K1988" s="24">
        <v>0</v>
      </c>
    </row>
    <row r="1989" spans="1:11" x14ac:dyDescent="0.3">
      <c r="A1989" s="24" t="s">
        <v>2112</v>
      </c>
      <c r="B1989" s="24">
        <v>185</v>
      </c>
      <c r="C1989" s="24" t="str">
        <f t="shared" si="30"/>
        <v>diana185</v>
      </c>
      <c r="D1989" s="24">
        <v>2804</v>
      </c>
      <c r="E1989" s="24">
        <v>2066</v>
      </c>
      <c r="F1989" s="24">
        <v>72703</v>
      </c>
      <c r="G1989" s="24">
        <v>0</v>
      </c>
      <c r="H1989" s="24">
        <v>0</v>
      </c>
      <c r="I1989" s="24">
        <v>200</v>
      </c>
      <c r="J1989" s="24">
        <v>15</v>
      </c>
      <c r="K1989" s="24">
        <v>0</v>
      </c>
    </row>
    <row r="1990" spans="1:11" x14ac:dyDescent="0.3">
      <c r="A1990" s="24" t="s">
        <v>2112</v>
      </c>
      <c r="B1990" s="24">
        <v>186</v>
      </c>
      <c r="C1990" s="24" t="str">
        <f t="shared" ref="C1990:C2053" si="31">A1990&amp;B1990</f>
        <v>diana186</v>
      </c>
      <c r="D1990" s="24">
        <v>2834</v>
      </c>
      <c r="E1990" s="24">
        <v>2088</v>
      </c>
      <c r="F1990" s="24">
        <v>73540</v>
      </c>
      <c r="G1990" s="24">
        <v>0</v>
      </c>
      <c r="H1990" s="24">
        <v>0</v>
      </c>
      <c r="I1990" s="24">
        <v>200</v>
      </c>
      <c r="J1990" s="24">
        <v>15</v>
      </c>
      <c r="K1990" s="24">
        <v>0</v>
      </c>
    </row>
    <row r="1991" spans="1:11" x14ac:dyDescent="0.3">
      <c r="A1991" s="24" t="s">
        <v>2112</v>
      </c>
      <c r="B1991" s="24">
        <v>187</v>
      </c>
      <c r="C1991" s="24" t="str">
        <f t="shared" si="31"/>
        <v>diana187</v>
      </c>
      <c r="D1991" s="24">
        <v>2864</v>
      </c>
      <c r="E1991" s="24">
        <v>2111</v>
      </c>
      <c r="F1991" s="24">
        <v>74386</v>
      </c>
      <c r="G1991" s="24">
        <v>0</v>
      </c>
      <c r="H1991" s="24">
        <v>0</v>
      </c>
      <c r="I1991" s="24">
        <v>200</v>
      </c>
      <c r="J1991" s="24">
        <v>15</v>
      </c>
      <c r="K1991" s="24">
        <v>0</v>
      </c>
    </row>
    <row r="1992" spans="1:11" x14ac:dyDescent="0.3">
      <c r="A1992" s="24" t="s">
        <v>2112</v>
      </c>
      <c r="B1992" s="24">
        <v>188</v>
      </c>
      <c r="C1992" s="24" t="str">
        <f t="shared" si="31"/>
        <v>diana188</v>
      </c>
      <c r="D1992" s="24">
        <v>2895</v>
      </c>
      <c r="E1992" s="24">
        <v>2133</v>
      </c>
      <c r="F1992" s="24">
        <v>75241</v>
      </c>
      <c r="G1992" s="24">
        <v>0</v>
      </c>
      <c r="H1992" s="24">
        <v>0</v>
      </c>
      <c r="I1992" s="24">
        <v>200</v>
      </c>
      <c r="J1992" s="24">
        <v>15</v>
      </c>
      <c r="K1992" s="24">
        <v>0</v>
      </c>
    </row>
    <row r="1993" spans="1:11" x14ac:dyDescent="0.3">
      <c r="A1993" s="24" t="s">
        <v>2112</v>
      </c>
      <c r="B1993" s="24">
        <v>189</v>
      </c>
      <c r="C1993" s="24" t="str">
        <f t="shared" si="31"/>
        <v>diana189</v>
      </c>
      <c r="D1993" s="24">
        <v>2926</v>
      </c>
      <c r="E1993" s="24">
        <v>2156</v>
      </c>
      <c r="F1993" s="24">
        <v>76263</v>
      </c>
      <c r="G1993" s="24">
        <v>0</v>
      </c>
      <c r="H1993" s="24">
        <v>0</v>
      </c>
      <c r="I1993" s="24">
        <v>200</v>
      </c>
      <c r="J1993" s="24">
        <v>15</v>
      </c>
      <c r="K1993" s="24">
        <v>0</v>
      </c>
    </row>
    <row r="1994" spans="1:11" x14ac:dyDescent="0.3">
      <c r="A1994" s="24" t="s">
        <v>2112</v>
      </c>
      <c r="B1994" s="24">
        <v>190</v>
      </c>
      <c r="C1994" s="24" t="str">
        <f t="shared" si="31"/>
        <v>diana190</v>
      </c>
      <c r="D1994" s="24">
        <v>2957</v>
      </c>
      <c r="E1994" s="24">
        <v>2179</v>
      </c>
      <c r="F1994" s="24">
        <v>77139</v>
      </c>
      <c r="G1994" s="24">
        <v>0</v>
      </c>
      <c r="H1994" s="24">
        <v>0</v>
      </c>
      <c r="I1994" s="24">
        <v>200</v>
      </c>
      <c r="J1994" s="24">
        <v>15</v>
      </c>
      <c r="K1994" s="24">
        <v>0</v>
      </c>
    </row>
    <row r="1995" spans="1:11" x14ac:dyDescent="0.3">
      <c r="A1995" s="24" t="s">
        <v>2112</v>
      </c>
      <c r="B1995" s="24">
        <v>191</v>
      </c>
      <c r="C1995" s="24" t="str">
        <f t="shared" si="31"/>
        <v>diana191</v>
      </c>
      <c r="D1995" s="24">
        <v>2988</v>
      </c>
      <c r="E1995" s="24">
        <v>2202</v>
      </c>
      <c r="F1995" s="24">
        <v>78024</v>
      </c>
      <c r="G1995" s="24">
        <v>0</v>
      </c>
      <c r="H1995" s="24">
        <v>0</v>
      </c>
      <c r="I1995" s="24">
        <v>200</v>
      </c>
      <c r="J1995" s="24">
        <v>15</v>
      </c>
      <c r="K1995" s="24">
        <v>0</v>
      </c>
    </row>
    <row r="1996" spans="1:11" x14ac:dyDescent="0.3">
      <c r="A1996" s="24" t="s">
        <v>2112</v>
      </c>
      <c r="B1996" s="24">
        <v>192</v>
      </c>
      <c r="C1996" s="24" t="str">
        <f t="shared" si="31"/>
        <v>diana192</v>
      </c>
      <c r="D1996" s="24">
        <v>3020</v>
      </c>
      <c r="E1996" s="24">
        <v>2225</v>
      </c>
      <c r="F1996" s="24">
        <v>78919</v>
      </c>
      <c r="G1996" s="24">
        <v>0</v>
      </c>
      <c r="H1996" s="24">
        <v>0</v>
      </c>
      <c r="I1996" s="24">
        <v>200</v>
      </c>
      <c r="J1996" s="24">
        <v>15</v>
      </c>
      <c r="K1996" s="24">
        <v>0</v>
      </c>
    </row>
    <row r="1997" spans="1:11" x14ac:dyDescent="0.3">
      <c r="A1997" s="24" t="s">
        <v>2112</v>
      </c>
      <c r="B1997" s="24">
        <v>193</v>
      </c>
      <c r="C1997" s="24" t="str">
        <f t="shared" si="31"/>
        <v>diana193</v>
      </c>
      <c r="D1997" s="24">
        <v>3052</v>
      </c>
      <c r="E1997" s="24">
        <v>2249</v>
      </c>
      <c r="F1997" s="24">
        <v>80072</v>
      </c>
      <c r="G1997" s="24">
        <v>0</v>
      </c>
      <c r="H1997" s="24">
        <v>0</v>
      </c>
      <c r="I1997" s="24">
        <v>200</v>
      </c>
      <c r="J1997" s="24">
        <v>15</v>
      </c>
      <c r="K1997" s="24">
        <v>0</v>
      </c>
    </row>
    <row r="1998" spans="1:11" x14ac:dyDescent="0.3">
      <c r="A1998" s="24" t="s">
        <v>2112</v>
      </c>
      <c r="B1998" s="24">
        <v>194</v>
      </c>
      <c r="C1998" s="24" t="str">
        <f t="shared" si="31"/>
        <v>diana194</v>
      </c>
      <c r="D1998" s="24">
        <v>3085</v>
      </c>
      <c r="E1998" s="24">
        <v>2273</v>
      </c>
      <c r="F1998" s="24">
        <v>80990</v>
      </c>
      <c r="G1998" s="24">
        <v>0</v>
      </c>
      <c r="H1998" s="24">
        <v>0</v>
      </c>
      <c r="I1998" s="24">
        <v>200</v>
      </c>
      <c r="J1998" s="24">
        <v>15</v>
      </c>
      <c r="K1998" s="24">
        <v>0</v>
      </c>
    </row>
    <row r="1999" spans="1:11" x14ac:dyDescent="0.3">
      <c r="A1999" s="24" t="s">
        <v>2112</v>
      </c>
      <c r="B1999" s="24">
        <v>195</v>
      </c>
      <c r="C1999" s="24" t="str">
        <f t="shared" si="31"/>
        <v>diana195</v>
      </c>
      <c r="D1999" s="24">
        <v>3117</v>
      </c>
      <c r="E1999" s="24">
        <v>2297</v>
      </c>
      <c r="F1999" s="24">
        <v>81918</v>
      </c>
      <c r="G1999" s="24">
        <v>0</v>
      </c>
      <c r="H1999" s="24">
        <v>0</v>
      </c>
      <c r="I1999" s="24">
        <v>200</v>
      </c>
      <c r="J1999" s="24">
        <v>15</v>
      </c>
      <c r="K1999" s="24">
        <v>0</v>
      </c>
    </row>
    <row r="2000" spans="1:11" x14ac:dyDescent="0.3">
      <c r="A2000" s="24" t="s">
        <v>2112</v>
      </c>
      <c r="B2000" s="24">
        <v>196</v>
      </c>
      <c r="C2000" s="24" t="str">
        <f t="shared" si="31"/>
        <v>diana196</v>
      </c>
      <c r="D2000" s="24">
        <v>3151</v>
      </c>
      <c r="E2000" s="24">
        <v>2321</v>
      </c>
      <c r="F2000" s="24">
        <v>82856</v>
      </c>
      <c r="G2000" s="24">
        <v>0</v>
      </c>
      <c r="H2000" s="24">
        <v>0</v>
      </c>
      <c r="I2000" s="24">
        <v>200</v>
      </c>
      <c r="J2000" s="24">
        <v>15</v>
      </c>
      <c r="K2000" s="24">
        <v>0</v>
      </c>
    </row>
    <row r="2001" spans="1:11" x14ac:dyDescent="0.3">
      <c r="A2001" s="24" t="s">
        <v>2112</v>
      </c>
      <c r="B2001" s="24">
        <v>197</v>
      </c>
      <c r="C2001" s="24" t="str">
        <f t="shared" si="31"/>
        <v>diana197</v>
      </c>
      <c r="D2001" s="24">
        <v>3184</v>
      </c>
      <c r="E2001" s="24">
        <v>2346</v>
      </c>
      <c r="F2001" s="24">
        <v>84064</v>
      </c>
      <c r="G2001" s="24">
        <v>0</v>
      </c>
      <c r="H2001" s="24">
        <v>0</v>
      </c>
      <c r="I2001" s="24">
        <v>200</v>
      </c>
      <c r="J2001" s="24">
        <v>15</v>
      </c>
      <c r="K2001" s="24">
        <v>0</v>
      </c>
    </row>
    <row r="2002" spans="1:11" x14ac:dyDescent="0.3">
      <c r="A2002" s="24" t="s">
        <v>2112</v>
      </c>
      <c r="B2002" s="24">
        <v>198</v>
      </c>
      <c r="C2002" s="24" t="str">
        <f t="shared" si="31"/>
        <v>diana198</v>
      </c>
      <c r="D2002" s="24">
        <v>3218</v>
      </c>
      <c r="E2002" s="24">
        <v>2371</v>
      </c>
      <c r="F2002" s="24">
        <v>85026</v>
      </c>
      <c r="G2002" s="24">
        <v>0</v>
      </c>
      <c r="H2002" s="24">
        <v>0</v>
      </c>
      <c r="I2002" s="24">
        <v>200</v>
      </c>
      <c r="J2002" s="24">
        <v>15</v>
      </c>
      <c r="K2002" s="24">
        <v>0</v>
      </c>
    </row>
    <row r="2003" spans="1:11" x14ac:dyDescent="0.3">
      <c r="A2003" s="24" t="s">
        <v>2112</v>
      </c>
      <c r="B2003" s="24">
        <v>199</v>
      </c>
      <c r="C2003" s="24" t="str">
        <f t="shared" si="31"/>
        <v>diana199</v>
      </c>
      <c r="D2003" s="24">
        <v>3252</v>
      </c>
      <c r="E2003" s="24">
        <v>2396</v>
      </c>
      <c r="F2003" s="24">
        <v>85998</v>
      </c>
      <c r="G2003" s="24">
        <v>0</v>
      </c>
      <c r="H2003" s="24">
        <v>0</v>
      </c>
      <c r="I2003" s="24">
        <v>200</v>
      </c>
      <c r="J2003" s="24">
        <v>15</v>
      </c>
      <c r="K2003" s="24">
        <v>0</v>
      </c>
    </row>
    <row r="2004" spans="1:11" x14ac:dyDescent="0.3">
      <c r="A2004" s="24" t="s">
        <v>2112</v>
      </c>
      <c r="B2004" s="24">
        <v>200</v>
      </c>
      <c r="C2004" s="24" t="str">
        <f t="shared" si="31"/>
        <v>diana200</v>
      </c>
      <c r="D2004" s="24">
        <v>3286</v>
      </c>
      <c r="E2004" s="24">
        <v>2421</v>
      </c>
      <c r="F2004" s="24">
        <v>86981</v>
      </c>
      <c r="G2004" s="24">
        <v>0</v>
      </c>
      <c r="H2004" s="24">
        <v>0</v>
      </c>
      <c r="I2004" s="24">
        <v>200</v>
      </c>
      <c r="J2004" s="24">
        <v>15</v>
      </c>
      <c r="K2004" s="24">
        <v>0</v>
      </c>
    </row>
    <row r="2005" spans="1:11" x14ac:dyDescent="0.3">
      <c r="A2005" s="24" t="s">
        <v>2112</v>
      </c>
      <c r="B2005" s="24">
        <v>201</v>
      </c>
      <c r="C2005" s="24" t="str">
        <f t="shared" si="31"/>
        <v>diana201</v>
      </c>
      <c r="D2005" s="24">
        <v>3584</v>
      </c>
      <c r="E2005" s="24">
        <v>2641</v>
      </c>
      <c r="F2005" s="24">
        <v>96077</v>
      </c>
      <c r="G2005" s="24">
        <v>0</v>
      </c>
      <c r="H2005" s="24">
        <v>0</v>
      </c>
      <c r="I2005" s="24">
        <v>200</v>
      </c>
      <c r="J2005" s="24">
        <v>15</v>
      </c>
      <c r="K2005" s="24">
        <v>0</v>
      </c>
    </row>
    <row r="2006" spans="1:11" x14ac:dyDescent="0.3">
      <c r="A2006" s="24" t="s">
        <v>2112</v>
      </c>
      <c r="B2006" s="24">
        <v>202</v>
      </c>
      <c r="C2006" s="24" t="str">
        <f t="shared" si="31"/>
        <v>diana202</v>
      </c>
      <c r="D2006" s="24">
        <v>3622</v>
      </c>
      <c r="E2006" s="24">
        <v>2668</v>
      </c>
      <c r="F2006" s="24">
        <v>97274</v>
      </c>
      <c r="G2006" s="24">
        <v>0</v>
      </c>
      <c r="H2006" s="24">
        <v>0</v>
      </c>
      <c r="I2006" s="24">
        <v>200</v>
      </c>
      <c r="J2006" s="24">
        <v>15</v>
      </c>
      <c r="K2006" s="24">
        <v>0</v>
      </c>
    </row>
    <row r="2007" spans="1:11" x14ac:dyDescent="0.3">
      <c r="A2007" s="24" t="s">
        <v>2112</v>
      </c>
      <c r="B2007" s="24">
        <v>203</v>
      </c>
      <c r="C2007" s="24" t="str">
        <f t="shared" si="31"/>
        <v>diana203</v>
      </c>
      <c r="D2007" s="24">
        <v>3660</v>
      </c>
      <c r="E2007" s="24">
        <v>2697</v>
      </c>
      <c r="F2007" s="24">
        <v>98453</v>
      </c>
      <c r="G2007" s="24">
        <v>0</v>
      </c>
      <c r="H2007" s="24">
        <v>0</v>
      </c>
      <c r="I2007" s="24">
        <v>200</v>
      </c>
      <c r="J2007" s="24">
        <v>15</v>
      </c>
      <c r="K2007" s="24">
        <v>0</v>
      </c>
    </row>
    <row r="2008" spans="1:11" x14ac:dyDescent="0.3">
      <c r="A2008" s="24" t="s">
        <v>2112</v>
      </c>
      <c r="B2008" s="24">
        <v>204</v>
      </c>
      <c r="C2008" s="24" t="str">
        <f t="shared" si="31"/>
        <v>diana204</v>
      </c>
      <c r="D2008" s="24">
        <v>3699</v>
      </c>
      <c r="E2008" s="24">
        <v>2725</v>
      </c>
      <c r="F2008" s="24">
        <v>99645</v>
      </c>
      <c r="G2008" s="24">
        <v>0</v>
      </c>
      <c r="H2008" s="24">
        <v>0</v>
      </c>
      <c r="I2008" s="24">
        <v>200</v>
      </c>
      <c r="J2008" s="24">
        <v>15</v>
      </c>
      <c r="K2008" s="24">
        <v>0</v>
      </c>
    </row>
    <row r="2009" spans="1:11" x14ac:dyDescent="0.3">
      <c r="A2009" s="24" t="s">
        <v>2112</v>
      </c>
      <c r="B2009" s="24">
        <v>205</v>
      </c>
      <c r="C2009" s="24" t="str">
        <f t="shared" si="31"/>
        <v>diana205</v>
      </c>
      <c r="D2009" s="24">
        <v>3738</v>
      </c>
      <c r="E2009" s="24">
        <v>2754</v>
      </c>
      <c r="F2009" s="24">
        <v>101262</v>
      </c>
      <c r="G2009" s="24">
        <v>0</v>
      </c>
      <c r="H2009" s="24">
        <v>0</v>
      </c>
      <c r="I2009" s="24">
        <v>200</v>
      </c>
      <c r="J2009" s="24">
        <v>15</v>
      </c>
      <c r="K2009" s="24">
        <v>0</v>
      </c>
    </row>
    <row r="2010" spans="1:11" x14ac:dyDescent="0.3">
      <c r="A2010" s="24" t="s">
        <v>2112</v>
      </c>
      <c r="B2010" s="24">
        <v>206</v>
      </c>
      <c r="C2010" s="24" t="str">
        <f t="shared" si="31"/>
        <v>diana206</v>
      </c>
      <c r="D2010" s="24">
        <v>3777</v>
      </c>
      <c r="E2010" s="24">
        <v>2783</v>
      </c>
      <c r="F2010" s="24">
        <v>102592</v>
      </c>
      <c r="G2010" s="24">
        <v>0</v>
      </c>
      <c r="H2010" s="24">
        <v>0</v>
      </c>
      <c r="I2010" s="24">
        <v>200</v>
      </c>
      <c r="J2010" s="24">
        <v>15</v>
      </c>
      <c r="K2010" s="24">
        <v>0</v>
      </c>
    </row>
    <row r="2011" spans="1:11" x14ac:dyDescent="0.3">
      <c r="A2011" s="24" t="s">
        <v>2112</v>
      </c>
      <c r="B2011" s="24">
        <v>207</v>
      </c>
      <c r="C2011" s="24" t="str">
        <f t="shared" si="31"/>
        <v>diana207</v>
      </c>
      <c r="D2011" s="24">
        <v>3817</v>
      </c>
      <c r="E2011" s="24">
        <v>2812</v>
      </c>
      <c r="F2011" s="24">
        <v>103939</v>
      </c>
      <c r="G2011" s="24">
        <v>0</v>
      </c>
      <c r="H2011" s="24">
        <v>0</v>
      </c>
      <c r="I2011" s="24">
        <v>200</v>
      </c>
      <c r="J2011" s="24">
        <v>15</v>
      </c>
      <c r="K2011" s="24">
        <v>0</v>
      </c>
    </row>
    <row r="2012" spans="1:11" x14ac:dyDescent="0.3">
      <c r="A2012" s="24" t="s">
        <v>2112</v>
      </c>
      <c r="B2012" s="24">
        <v>208</v>
      </c>
      <c r="C2012" s="24" t="str">
        <f t="shared" si="31"/>
        <v>diana208</v>
      </c>
      <c r="D2012" s="24">
        <v>3857</v>
      </c>
      <c r="E2012" s="24">
        <v>2842</v>
      </c>
      <c r="F2012" s="24">
        <v>105266</v>
      </c>
      <c r="G2012" s="24">
        <v>0</v>
      </c>
      <c r="H2012" s="24">
        <v>0</v>
      </c>
      <c r="I2012" s="24">
        <v>200</v>
      </c>
      <c r="J2012" s="24">
        <v>15</v>
      </c>
      <c r="K2012" s="24">
        <v>0</v>
      </c>
    </row>
    <row r="2013" spans="1:11" x14ac:dyDescent="0.3">
      <c r="A2013" s="24" t="s">
        <v>2112</v>
      </c>
      <c r="B2013" s="24">
        <v>209</v>
      </c>
      <c r="C2013" s="24" t="str">
        <f t="shared" si="31"/>
        <v>diana209</v>
      </c>
      <c r="D2013" s="24">
        <v>3897</v>
      </c>
      <c r="E2013" s="24">
        <v>2872</v>
      </c>
      <c r="F2013" s="24">
        <v>106684</v>
      </c>
      <c r="G2013" s="24">
        <v>0</v>
      </c>
      <c r="H2013" s="24">
        <v>0</v>
      </c>
      <c r="I2013" s="24">
        <v>200</v>
      </c>
      <c r="J2013" s="24">
        <v>15</v>
      </c>
      <c r="K2013" s="24">
        <v>0</v>
      </c>
    </row>
    <row r="2014" spans="1:11" x14ac:dyDescent="0.3">
      <c r="A2014" s="24" t="s">
        <v>2112</v>
      </c>
      <c r="B2014" s="24">
        <v>210</v>
      </c>
      <c r="C2014" s="24" t="str">
        <f t="shared" si="31"/>
        <v>diana210</v>
      </c>
      <c r="D2014" s="24">
        <v>3938</v>
      </c>
      <c r="E2014" s="24">
        <v>2902</v>
      </c>
      <c r="F2014" s="24">
        <v>108045</v>
      </c>
      <c r="G2014" s="24">
        <v>0</v>
      </c>
      <c r="H2014" s="24">
        <v>0</v>
      </c>
      <c r="I2014" s="24">
        <v>200</v>
      </c>
      <c r="J2014" s="24">
        <v>15</v>
      </c>
      <c r="K2014" s="24">
        <v>0</v>
      </c>
    </row>
    <row r="2015" spans="1:11" x14ac:dyDescent="0.3">
      <c r="A2015" s="24" t="s">
        <v>2112</v>
      </c>
      <c r="B2015" s="24">
        <v>211</v>
      </c>
      <c r="C2015" s="24" t="str">
        <f t="shared" si="31"/>
        <v>diana211</v>
      </c>
      <c r="D2015" s="24">
        <v>3980</v>
      </c>
      <c r="E2015" s="24">
        <v>2932</v>
      </c>
      <c r="F2015" s="24">
        <v>109461</v>
      </c>
      <c r="G2015" s="24">
        <v>0</v>
      </c>
      <c r="H2015" s="24">
        <v>0</v>
      </c>
      <c r="I2015" s="24">
        <v>200</v>
      </c>
      <c r="J2015" s="24">
        <v>15</v>
      </c>
      <c r="K2015" s="24">
        <v>0</v>
      </c>
    </row>
    <row r="2016" spans="1:11" x14ac:dyDescent="0.3">
      <c r="A2016" s="24" t="s">
        <v>2112</v>
      </c>
      <c r="B2016" s="24">
        <v>212</v>
      </c>
      <c r="C2016" s="24" t="str">
        <f t="shared" si="31"/>
        <v>diana212</v>
      </c>
      <c r="D2016" s="24">
        <v>4022</v>
      </c>
      <c r="E2016" s="24">
        <v>2963</v>
      </c>
      <c r="F2016" s="24">
        <v>110896</v>
      </c>
      <c r="G2016" s="24">
        <v>0</v>
      </c>
      <c r="H2016" s="24">
        <v>0</v>
      </c>
      <c r="I2016" s="24">
        <v>200</v>
      </c>
      <c r="J2016" s="24">
        <v>15</v>
      </c>
      <c r="K2016" s="24">
        <v>0</v>
      </c>
    </row>
    <row r="2017" spans="1:11" x14ac:dyDescent="0.3">
      <c r="A2017" s="24" t="s">
        <v>2112</v>
      </c>
      <c r="B2017" s="24">
        <v>213</v>
      </c>
      <c r="C2017" s="24" t="str">
        <f t="shared" si="31"/>
        <v>diana213</v>
      </c>
      <c r="D2017" s="24">
        <v>4064</v>
      </c>
      <c r="E2017" s="24">
        <v>2994</v>
      </c>
      <c r="F2017" s="24">
        <v>112348</v>
      </c>
      <c r="G2017" s="24">
        <v>0</v>
      </c>
      <c r="H2017" s="24">
        <v>0</v>
      </c>
      <c r="I2017" s="24">
        <v>200</v>
      </c>
      <c r="J2017" s="24">
        <v>15</v>
      </c>
      <c r="K2017" s="24">
        <v>0</v>
      </c>
    </row>
    <row r="2018" spans="1:11" x14ac:dyDescent="0.3">
      <c r="A2018" s="24" t="s">
        <v>2112</v>
      </c>
      <c r="B2018" s="24">
        <v>214</v>
      </c>
      <c r="C2018" s="24" t="str">
        <f t="shared" si="31"/>
        <v>diana214</v>
      </c>
      <c r="D2018" s="24">
        <v>4106</v>
      </c>
      <c r="E2018" s="24">
        <v>3026</v>
      </c>
      <c r="F2018" s="24">
        <v>113819</v>
      </c>
      <c r="G2018" s="24">
        <v>0</v>
      </c>
      <c r="H2018" s="24">
        <v>0</v>
      </c>
      <c r="I2018" s="24">
        <v>200</v>
      </c>
      <c r="J2018" s="24">
        <v>15</v>
      </c>
      <c r="K2018" s="24">
        <v>0</v>
      </c>
    </row>
    <row r="2019" spans="1:11" x14ac:dyDescent="0.3">
      <c r="A2019" s="24" t="s">
        <v>2112</v>
      </c>
      <c r="B2019" s="24">
        <v>215</v>
      </c>
      <c r="C2019" s="24" t="str">
        <f t="shared" si="31"/>
        <v>diana215</v>
      </c>
      <c r="D2019" s="24">
        <v>4149</v>
      </c>
      <c r="E2019" s="24">
        <v>3057</v>
      </c>
      <c r="F2019" s="24">
        <v>115269</v>
      </c>
      <c r="G2019" s="24">
        <v>0</v>
      </c>
      <c r="H2019" s="24">
        <v>0</v>
      </c>
      <c r="I2019" s="24">
        <v>200</v>
      </c>
      <c r="J2019" s="24">
        <v>15</v>
      </c>
      <c r="K2019" s="24">
        <v>0</v>
      </c>
    </row>
    <row r="2020" spans="1:11" x14ac:dyDescent="0.3">
      <c r="A2020" s="24" t="s">
        <v>2112</v>
      </c>
      <c r="B2020" s="24">
        <v>216</v>
      </c>
      <c r="C2020" s="24" t="str">
        <f t="shared" si="31"/>
        <v>diana216</v>
      </c>
      <c r="D2020" s="24">
        <v>4193</v>
      </c>
      <c r="E2020" s="24">
        <v>3089</v>
      </c>
      <c r="F2020" s="24">
        <v>116777</v>
      </c>
      <c r="G2020" s="24">
        <v>0</v>
      </c>
      <c r="H2020" s="24">
        <v>0</v>
      </c>
      <c r="I2020" s="24">
        <v>200</v>
      </c>
      <c r="J2020" s="24">
        <v>15</v>
      </c>
      <c r="K2020" s="24">
        <v>0</v>
      </c>
    </row>
    <row r="2021" spans="1:11" x14ac:dyDescent="0.3">
      <c r="A2021" s="24" t="s">
        <v>2112</v>
      </c>
      <c r="B2021" s="24">
        <v>217</v>
      </c>
      <c r="C2021" s="24" t="str">
        <f t="shared" si="31"/>
        <v>diana217</v>
      </c>
      <c r="D2021" s="24">
        <v>4237</v>
      </c>
      <c r="E2021" s="24">
        <v>3122</v>
      </c>
      <c r="F2021" s="24">
        <v>118183</v>
      </c>
      <c r="G2021" s="24">
        <v>0</v>
      </c>
      <c r="H2021" s="24">
        <v>0</v>
      </c>
      <c r="I2021" s="24">
        <v>200</v>
      </c>
      <c r="J2021" s="24">
        <v>15</v>
      </c>
      <c r="K2021" s="24">
        <v>0</v>
      </c>
    </row>
    <row r="2022" spans="1:11" x14ac:dyDescent="0.3">
      <c r="A2022" s="24" t="s">
        <v>2112</v>
      </c>
      <c r="B2022" s="24">
        <v>218</v>
      </c>
      <c r="C2022" s="24" t="str">
        <f t="shared" si="31"/>
        <v>diana218</v>
      </c>
      <c r="D2022" s="24">
        <v>4281</v>
      </c>
      <c r="E2022" s="24">
        <v>3154</v>
      </c>
      <c r="F2022" s="24">
        <v>119645</v>
      </c>
      <c r="G2022" s="24">
        <v>0</v>
      </c>
      <c r="H2022" s="24">
        <v>0</v>
      </c>
      <c r="I2022" s="24">
        <v>200</v>
      </c>
      <c r="J2022" s="24">
        <v>15</v>
      </c>
      <c r="K2022" s="24">
        <v>0</v>
      </c>
    </row>
    <row r="2023" spans="1:11" x14ac:dyDescent="0.3">
      <c r="A2023" s="24" t="s">
        <v>2112</v>
      </c>
      <c r="B2023" s="24">
        <v>219</v>
      </c>
      <c r="C2023" s="24" t="str">
        <f t="shared" si="31"/>
        <v>diana219</v>
      </c>
      <c r="D2023" s="24">
        <v>4326</v>
      </c>
      <c r="E2023" s="24">
        <v>3187</v>
      </c>
      <c r="F2023" s="24">
        <v>121084</v>
      </c>
      <c r="G2023" s="24">
        <v>0</v>
      </c>
      <c r="H2023" s="24">
        <v>0</v>
      </c>
      <c r="I2023" s="24">
        <v>200</v>
      </c>
      <c r="J2023" s="24">
        <v>15</v>
      </c>
      <c r="K2023" s="24">
        <v>0</v>
      </c>
    </row>
    <row r="2024" spans="1:11" x14ac:dyDescent="0.3">
      <c r="A2024" s="24" t="s">
        <v>2112</v>
      </c>
      <c r="B2024" s="24">
        <v>220</v>
      </c>
      <c r="C2024" s="24" t="str">
        <f t="shared" si="31"/>
        <v>diana220</v>
      </c>
      <c r="D2024" s="24">
        <v>4371</v>
      </c>
      <c r="E2024" s="24">
        <v>3221</v>
      </c>
      <c r="F2024" s="24">
        <v>122540</v>
      </c>
      <c r="G2024" s="24">
        <v>0</v>
      </c>
      <c r="H2024" s="24">
        <v>0</v>
      </c>
      <c r="I2024" s="24">
        <v>200</v>
      </c>
      <c r="J2024" s="24">
        <v>15</v>
      </c>
      <c r="K2024" s="24">
        <v>0</v>
      </c>
    </row>
    <row r="2025" spans="1:11" x14ac:dyDescent="0.3">
      <c r="A2025" s="24" t="s">
        <v>2112</v>
      </c>
      <c r="B2025" s="24">
        <v>221</v>
      </c>
      <c r="C2025" s="24" t="str">
        <f t="shared" si="31"/>
        <v>diana221</v>
      </c>
      <c r="D2025" s="24">
        <v>4766</v>
      </c>
      <c r="E2025" s="24">
        <v>3512</v>
      </c>
      <c r="F2025" s="24">
        <v>134962</v>
      </c>
      <c r="G2025" s="24">
        <v>0</v>
      </c>
      <c r="H2025" s="24">
        <v>0</v>
      </c>
      <c r="I2025" s="24">
        <v>200</v>
      </c>
      <c r="J2025" s="24">
        <v>15</v>
      </c>
      <c r="K2025" s="24">
        <v>0</v>
      </c>
    </row>
    <row r="2026" spans="1:11" x14ac:dyDescent="0.3">
      <c r="A2026" s="24" t="s">
        <v>2112</v>
      </c>
      <c r="B2026" s="24">
        <v>222</v>
      </c>
      <c r="C2026" s="24" t="str">
        <f t="shared" si="31"/>
        <v>diana222</v>
      </c>
      <c r="D2026" s="24">
        <v>4816</v>
      </c>
      <c r="E2026" s="24">
        <v>3549</v>
      </c>
      <c r="F2026" s="24">
        <v>136714</v>
      </c>
      <c r="G2026" s="24">
        <v>0</v>
      </c>
      <c r="H2026" s="24">
        <v>0</v>
      </c>
      <c r="I2026" s="24">
        <v>200</v>
      </c>
      <c r="J2026" s="24">
        <v>15</v>
      </c>
      <c r="K2026" s="24">
        <v>0</v>
      </c>
    </row>
    <row r="2027" spans="1:11" x14ac:dyDescent="0.3">
      <c r="A2027" s="24" t="s">
        <v>2112</v>
      </c>
      <c r="B2027" s="24">
        <v>223</v>
      </c>
      <c r="C2027" s="24" t="str">
        <f t="shared" si="31"/>
        <v>diana223</v>
      </c>
      <c r="D2027" s="24">
        <v>4866</v>
      </c>
      <c r="E2027" s="24">
        <v>3586</v>
      </c>
      <c r="F2027" s="24">
        <v>138412</v>
      </c>
      <c r="G2027" s="24">
        <v>0</v>
      </c>
      <c r="H2027" s="24">
        <v>0</v>
      </c>
      <c r="I2027" s="24">
        <v>200</v>
      </c>
      <c r="J2027" s="24">
        <v>15</v>
      </c>
      <c r="K2027" s="24">
        <v>0</v>
      </c>
    </row>
    <row r="2028" spans="1:11" x14ac:dyDescent="0.3">
      <c r="A2028" s="24" t="s">
        <v>2112</v>
      </c>
      <c r="B2028" s="24">
        <v>224</v>
      </c>
      <c r="C2028" s="24" t="str">
        <f t="shared" si="31"/>
        <v>diana224</v>
      </c>
      <c r="D2028" s="24">
        <v>4917</v>
      </c>
      <c r="E2028" s="24">
        <v>3623</v>
      </c>
      <c r="F2028" s="24">
        <v>140207</v>
      </c>
      <c r="G2028" s="24">
        <v>0</v>
      </c>
      <c r="H2028" s="24">
        <v>0</v>
      </c>
      <c r="I2028" s="24">
        <v>200</v>
      </c>
      <c r="J2028" s="24">
        <v>15</v>
      </c>
      <c r="K2028" s="24">
        <v>0</v>
      </c>
    </row>
    <row r="2029" spans="1:11" x14ac:dyDescent="0.3">
      <c r="A2029" s="24" t="s">
        <v>2112</v>
      </c>
      <c r="B2029" s="24">
        <v>225</v>
      </c>
      <c r="C2029" s="24" t="str">
        <f t="shared" si="31"/>
        <v>diana225</v>
      </c>
      <c r="D2029" s="24">
        <v>4968</v>
      </c>
      <c r="E2029" s="24">
        <v>3661</v>
      </c>
      <c r="F2029" s="24">
        <v>142024</v>
      </c>
      <c r="G2029" s="24">
        <v>0</v>
      </c>
      <c r="H2029" s="24">
        <v>0</v>
      </c>
      <c r="I2029" s="24">
        <v>200</v>
      </c>
      <c r="J2029" s="24">
        <v>15</v>
      </c>
      <c r="K2029" s="24">
        <v>0</v>
      </c>
    </row>
    <row r="2030" spans="1:11" x14ac:dyDescent="0.3">
      <c r="A2030" s="24" t="s">
        <v>2112</v>
      </c>
      <c r="B2030" s="24">
        <v>226</v>
      </c>
      <c r="C2030" s="24" t="str">
        <f t="shared" si="31"/>
        <v>diana226</v>
      </c>
      <c r="D2030" s="24">
        <v>5020</v>
      </c>
      <c r="E2030" s="24">
        <v>3699</v>
      </c>
      <c r="F2030" s="24">
        <v>143786</v>
      </c>
      <c r="G2030" s="24">
        <v>0</v>
      </c>
      <c r="H2030" s="24">
        <v>0</v>
      </c>
      <c r="I2030" s="24">
        <v>200</v>
      </c>
      <c r="J2030" s="24">
        <v>15</v>
      </c>
      <c r="K2030" s="24">
        <v>0</v>
      </c>
    </row>
    <row r="2031" spans="1:11" x14ac:dyDescent="0.3">
      <c r="A2031" s="24" t="s">
        <v>2112</v>
      </c>
      <c r="B2031" s="24">
        <v>227</v>
      </c>
      <c r="C2031" s="24" t="str">
        <f t="shared" si="31"/>
        <v>diana227</v>
      </c>
      <c r="D2031" s="24">
        <v>5072</v>
      </c>
      <c r="E2031" s="24">
        <v>3737</v>
      </c>
      <c r="F2031" s="24">
        <v>145648</v>
      </c>
      <c r="G2031" s="24">
        <v>0</v>
      </c>
      <c r="H2031" s="24">
        <v>0</v>
      </c>
      <c r="I2031" s="24">
        <v>200</v>
      </c>
      <c r="J2031" s="24">
        <v>15</v>
      </c>
      <c r="K2031" s="24">
        <v>0</v>
      </c>
    </row>
    <row r="2032" spans="1:11" x14ac:dyDescent="0.3">
      <c r="A2032" s="24" t="s">
        <v>2112</v>
      </c>
      <c r="B2032" s="24">
        <v>228</v>
      </c>
      <c r="C2032" s="24" t="str">
        <f t="shared" si="31"/>
        <v>diana228</v>
      </c>
      <c r="D2032" s="24">
        <v>5125</v>
      </c>
      <c r="E2032" s="24">
        <v>3776</v>
      </c>
      <c r="F2032" s="24">
        <v>147453</v>
      </c>
      <c r="G2032" s="24">
        <v>0</v>
      </c>
      <c r="H2032" s="24">
        <v>0</v>
      </c>
      <c r="I2032" s="24">
        <v>200</v>
      </c>
      <c r="J2032" s="24">
        <v>15</v>
      </c>
      <c r="K2032" s="24">
        <v>0</v>
      </c>
    </row>
    <row r="2033" spans="1:11" x14ac:dyDescent="0.3">
      <c r="A2033" s="24" t="s">
        <v>2112</v>
      </c>
      <c r="B2033" s="24">
        <v>229</v>
      </c>
      <c r="C2033" s="24" t="str">
        <f t="shared" si="31"/>
        <v>diana229</v>
      </c>
      <c r="D2033" s="24">
        <v>5178</v>
      </c>
      <c r="E2033" s="24">
        <v>3815</v>
      </c>
      <c r="F2033" s="24">
        <v>149360</v>
      </c>
      <c r="G2033" s="24">
        <v>0</v>
      </c>
      <c r="H2033" s="24">
        <v>0</v>
      </c>
      <c r="I2033" s="24">
        <v>200</v>
      </c>
      <c r="J2033" s="24">
        <v>15</v>
      </c>
      <c r="K2033" s="24">
        <v>0</v>
      </c>
    </row>
    <row r="2034" spans="1:11" x14ac:dyDescent="0.3">
      <c r="A2034" s="24" t="s">
        <v>2112</v>
      </c>
      <c r="B2034" s="24">
        <v>230</v>
      </c>
      <c r="C2034" s="24" t="str">
        <f t="shared" si="31"/>
        <v>diana230</v>
      </c>
      <c r="D2034" s="24">
        <v>5232</v>
      </c>
      <c r="E2034" s="24">
        <v>3855</v>
      </c>
      <c r="F2034" s="24">
        <v>151209</v>
      </c>
      <c r="G2034" s="24">
        <v>0</v>
      </c>
      <c r="H2034" s="24">
        <v>0</v>
      </c>
      <c r="I2034" s="24">
        <v>200</v>
      </c>
      <c r="J2034" s="24">
        <v>15</v>
      </c>
      <c r="K2034" s="24">
        <v>0</v>
      </c>
    </row>
    <row r="2035" spans="1:11" x14ac:dyDescent="0.3">
      <c r="A2035" s="24" t="s">
        <v>2112</v>
      </c>
      <c r="B2035" s="24">
        <v>231</v>
      </c>
      <c r="C2035" s="24" t="str">
        <f t="shared" si="31"/>
        <v>diana231</v>
      </c>
      <c r="D2035" s="24">
        <v>5286</v>
      </c>
      <c r="E2035" s="24">
        <v>3895</v>
      </c>
      <c r="F2035" s="24">
        <v>153164</v>
      </c>
      <c r="G2035" s="24">
        <v>0</v>
      </c>
      <c r="H2035" s="24">
        <v>0</v>
      </c>
      <c r="I2035" s="24">
        <v>200</v>
      </c>
      <c r="J2035" s="24">
        <v>15</v>
      </c>
      <c r="K2035" s="24">
        <v>0</v>
      </c>
    </row>
    <row r="2036" spans="1:11" x14ac:dyDescent="0.3">
      <c r="A2036" s="24" t="s">
        <v>2112</v>
      </c>
      <c r="B2036" s="24">
        <v>232</v>
      </c>
      <c r="C2036" s="24" t="str">
        <f t="shared" si="31"/>
        <v>diana232</v>
      </c>
      <c r="D2036" s="24">
        <v>5341</v>
      </c>
      <c r="E2036" s="24">
        <v>3936</v>
      </c>
      <c r="F2036" s="24">
        <v>155143</v>
      </c>
      <c r="G2036" s="24">
        <v>0</v>
      </c>
      <c r="H2036" s="24">
        <v>0</v>
      </c>
      <c r="I2036" s="24">
        <v>200</v>
      </c>
      <c r="J2036" s="24">
        <v>15</v>
      </c>
      <c r="K2036" s="24">
        <v>0</v>
      </c>
    </row>
    <row r="2037" spans="1:11" x14ac:dyDescent="0.3">
      <c r="A2037" s="24" t="s">
        <v>2112</v>
      </c>
      <c r="B2037" s="24">
        <v>233</v>
      </c>
      <c r="C2037" s="24" t="str">
        <f t="shared" si="31"/>
        <v>diana233</v>
      </c>
      <c r="D2037" s="24">
        <v>5397</v>
      </c>
      <c r="E2037" s="24">
        <v>3976</v>
      </c>
      <c r="F2037" s="24">
        <v>157061</v>
      </c>
      <c r="G2037" s="24">
        <v>0</v>
      </c>
      <c r="H2037" s="24">
        <v>0</v>
      </c>
      <c r="I2037" s="24">
        <v>200</v>
      </c>
      <c r="J2037" s="24">
        <v>15</v>
      </c>
      <c r="K2037" s="24">
        <v>0</v>
      </c>
    </row>
    <row r="2038" spans="1:11" x14ac:dyDescent="0.3">
      <c r="A2038" s="24" t="s">
        <v>2112</v>
      </c>
      <c r="B2038" s="24">
        <v>234</v>
      </c>
      <c r="C2038" s="24" t="str">
        <f t="shared" si="31"/>
        <v>diana234</v>
      </c>
      <c r="D2038" s="24">
        <v>5453</v>
      </c>
      <c r="E2038" s="24">
        <v>4018</v>
      </c>
      <c r="F2038" s="24">
        <v>159088</v>
      </c>
      <c r="G2038" s="24">
        <v>0</v>
      </c>
      <c r="H2038" s="24">
        <v>0</v>
      </c>
      <c r="I2038" s="24">
        <v>200</v>
      </c>
      <c r="J2038" s="24">
        <v>15</v>
      </c>
      <c r="K2038" s="24">
        <v>0</v>
      </c>
    </row>
    <row r="2039" spans="1:11" x14ac:dyDescent="0.3">
      <c r="A2039" s="24" t="s">
        <v>2112</v>
      </c>
      <c r="B2039" s="24">
        <v>235</v>
      </c>
      <c r="C2039" s="24" t="str">
        <f t="shared" si="31"/>
        <v>diana235</v>
      </c>
      <c r="D2039" s="24">
        <v>5509</v>
      </c>
      <c r="E2039" s="24">
        <v>4059</v>
      </c>
      <c r="F2039" s="24">
        <v>161052</v>
      </c>
      <c r="G2039" s="24">
        <v>0</v>
      </c>
      <c r="H2039" s="24">
        <v>0</v>
      </c>
      <c r="I2039" s="24">
        <v>200</v>
      </c>
      <c r="J2039" s="24">
        <v>15</v>
      </c>
      <c r="K2039" s="24">
        <v>0</v>
      </c>
    </row>
    <row r="2040" spans="1:11" x14ac:dyDescent="0.3">
      <c r="A2040" s="24" t="s">
        <v>2112</v>
      </c>
      <c r="B2040" s="24">
        <v>236</v>
      </c>
      <c r="C2040" s="24" t="str">
        <f t="shared" si="31"/>
        <v>diana236</v>
      </c>
      <c r="D2040" s="24">
        <v>5566</v>
      </c>
      <c r="E2040" s="24">
        <v>4101</v>
      </c>
      <c r="F2040" s="24">
        <v>163129</v>
      </c>
      <c r="G2040" s="24">
        <v>0</v>
      </c>
      <c r="H2040" s="24">
        <v>0</v>
      </c>
      <c r="I2040" s="24">
        <v>200</v>
      </c>
      <c r="J2040" s="24">
        <v>15</v>
      </c>
      <c r="K2040" s="24">
        <v>0</v>
      </c>
    </row>
    <row r="2041" spans="1:11" x14ac:dyDescent="0.3">
      <c r="A2041" s="24" t="s">
        <v>2112</v>
      </c>
      <c r="B2041" s="24">
        <v>237</v>
      </c>
      <c r="C2041" s="24" t="str">
        <f t="shared" si="31"/>
        <v>diana237</v>
      </c>
      <c r="D2041" s="24">
        <v>5624</v>
      </c>
      <c r="E2041" s="24">
        <v>4144</v>
      </c>
      <c r="F2041" s="24">
        <v>165142</v>
      </c>
      <c r="G2041" s="24">
        <v>0</v>
      </c>
      <c r="H2041" s="24">
        <v>0</v>
      </c>
      <c r="I2041" s="24">
        <v>200</v>
      </c>
      <c r="J2041" s="24">
        <v>15</v>
      </c>
      <c r="K2041" s="24">
        <v>0</v>
      </c>
    </row>
    <row r="2042" spans="1:11" x14ac:dyDescent="0.3">
      <c r="A2042" s="24" t="s">
        <v>2112</v>
      </c>
      <c r="B2042" s="24">
        <v>238</v>
      </c>
      <c r="C2042" s="24" t="str">
        <f t="shared" si="31"/>
        <v>diana238</v>
      </c>
      <c r="D2042" s="24">
        <v>5682</v>
      </c>
      <c r="E2042" s="24">
        <v>4186</v>
      </c>
      <c r="F2042" s="24">
        <v>167269</v>
      </c>
      <c r="G2042" s="24">
        <v>0</v>
      </c>
      <c r="H2042" s="24">
        <v>0</v>
      </c>
      <c r="I2042" s="24">
        <v>200</v>
      </c>
      <c r="J2042" s="24">
        <v>15</v>
      </c>
      <c r="K2042" s="24">
        <v>0</v>
      </c>
    </row>
    <row r="2043" spans="1:11" x14ac:dyDescent="0.3">
      <c r="A2043" s="24" t="s">
        <v>2112</v>
      </c>
      <c r="B2043" s="24">
        <v>239</v>
      </c>
      <c r="C2043" s="24" t="str">
        <f t="shared" si="31"/>
        <v>diana239</v>
      </c>
      <c r="D2043" s="24">
        <v>5741</v>
      </c>
      <c r="E2043" s="24">
        <v>4230</v>
      </c>
      <c r="F2043" s="24">
        <v>169331</v>
      </c>
      <c r="G2043" s="24">
        <v>0</v>
      </c>
      <c r="H2043" s="24">
        <v>0</v>
      </c>
      <c r="I2043" s="24">
        <v>200</v>
      </c>
      <c r="J2043" s="24">
        <v>15</v>
      </c>
      <c r="K2043" s="24">
        <v>0</v>
      </c>
    </row>
    <row r="2044" spans="1:11" x14ac:dyDescent="0.3">
      <c r="A2044" s="24" t="s">
        <v>2112</v>
      </c>
      <c r="B2044" s="24">
        <v>240</v>
      </c>
      <c r="C2044" s="24" t="str">
        <f t="shared" si="31"/>
        <v>diana240</v>
      </c>
      <c r="D2044" s="24">
        <v>5800</v>
      </c>
      <c r="E2044" s="24">
        <v>4273</v>
      </c>
      <c r="F2044" s="24">
        <v>171510</v>
      </c>
      <c r="G2044" s="24">
        <v>0</v>
      </c>
      <c r="H2044" s="24">
        <v>0</v>
      </c>
      <c r="I2044" s="24">
        <v>200</v>
      </c>
      <c r="J2044" s="24">
        <v>15</v>
      </c>
      <c r="K2044" s="24">
        <v>0</v>
      </c>
    </row>
    <row r="2045" spans="1:11" x14ac:dyDescent="0.3">
      <c r="A2045" s="24" t="s">
        <v>2112</v>
      </c>
      <c r="B2045" s="24">
        <v>241</v>
      </c>
      <c r="C2045" s="24" t="str">
        <f t="shared" si="31"/>
        <v>diana241</v>
      </c>
      <c r="D2045" s="24">
        <v>6324</v>
      </c>
      <c r="E2045" s="24">
        <v>4659</v>
      </c>
      <c r="F2045" s="24">
        <v>189371</v>
      </c>
      <c r="G2045" s="24">
        <v>0</v>
      </c>
      <c r="H2045" s="24">
        <v>0</v>
      </c>
      <c r="I2045" s="24">
        <v>200</v>
      </c>
      <c r="J2045" s="24">
        <v>15</v>
      </c>
      <c r="K2045" s="24">
        <v>0</v>
      </c>
    </row>
    <row r="2046" spans="1:11" x14ac:dyDescent="0.3">
      <c r="A2046" s="24" t="s">
        <v>2112</v>
      </c>
      <c r="B2046" s="24">
        <v>242</v>
      </c>
      <c r="C2046" s="24" t="str">
        <f t="shared" si="31"/>
        <v>diana242</v>
      </c>
      <c r="D2046" s="24">
        <v>6389</v>
      </c>
      <c r="E2046" s="24">
        <v>4707</v>
      </c>
      <c r="F2046" s="24">
        <v>191803</v>
      </c>
      <c r="G2046" s="24">
        <v>0</v>
      </c>
      <c r="H2046" s="24">
        <v>0</v>
      </c>
      <c r="I2046" s="24">
        <v>200</v>
      </c>
      <c r="J2046" s="24">
        <v>15</v>
      </c>
      <c r="K2046" s="24">
        <v>0</v>
      </c>
    </row>
    <row r="2047" spans="1:11" x14ac:dyDescent="0.3">
      <c r="A2047" s="24" t="s">
        <v>2112</v>
      </c>
      <c r="B2047" s="24">
        <v>243</v>
      </c>
      <c r="C2047" s="24" t="str">
        <f t="shared" si="31"/>
        <v>diana243</v>
      </c>
      <c r="D2047" s="24">
        <v>6455</v>
      </c>
      <c r="E2047" s="24">
        <v>4756</v>
      </c>
      <c r="F2047" s="24">
        <v>194517</v>
      </c>
      <c r="G2047" s="24">
        <v>0</v>
      </c>
      <c r="H2047" s="24">
        <v>0</v>
      </c>
      <c r="I2047" s="24">
        <v>200</v>
      </c>
      <c r="J2047" s="24">
        <v>15</v>
      </c>
      <c r="K2047" s="24">
        <v>0</v>
      </c>
    </row>
    <row r="2048" spans="1:11" x14ac:dyDescent="0.3">
      <c r="A2048" s="24" t="s">
        <v>2112</v>
      </c>
      <c r="B2048" s="24">
        <v>244</v>
      </c>
      <c r="C2048" s="24" t="str">
        <f t="shared" si="31"/>
        <v>diana244</v>
      </c>
      <c r="D2048" s="24">
        <v>6521</v>
      </c>
      <c r="E2048" s="24">
        <v>4805</v>
      </c>
      <c r="F2048" s="24">
        <v>197012</v>
      </c>
      <c r="G2048" s="24">
        <v>0</v>
      </c>
      <c r="H2048" s="24">
        <v>0</v>
      </c>
      <c r="I2048" s="24">
        <v>200</v>
      </c>
      <c r="J2048" s="24">
        <v>15</v>
      </c>
      <c r="K2048" s="24">
        <v>0</v>
      </c>
    </row>
    <row r="2049" spans="1:11" x14ac:dyDescent="0.3">
      <c r="A2049" s="24" t="s">
        <v>2112</v>
      </c>
      <c r="B2049" s="24">
        <v>245</v>
      </c>
      <c r="C2049" s="24" t="str">
        <f t="shared" si="31"/>
        <v>diana245</v>
      </c>
      <c r="D2049" s="24">
        <v>6588</v>
      </c>
      <c r="E2049" s="24">
        <v>4855</v>
      </c>
      <c r="F2049" s="24">
        <v>199766</v>
      </c>
      <c r="G2049" s="24">
        <v>0</v>
      </c>
      <c r="H2049" s="24">
        <v>0</v>
      </c>
      <c r="I2049" s="24">
        <v>200</v>
      </c>
      <c r="J2049" s="24">
        <v>15</v>
      </c>
      <c r="K2049" s="24">
        <v>0</v>
      </c>
    </row>
    <row r="2050" spans="1:11" x14ac:dyDescent="0.3">
      <c r="A2050" s="24" t="s">
        <v>2112</v>
      </c>
      <c r="B2050" s="24">
        <v>246</v>
      </c>
      <c r="C2050" s="24" t="str">
        <f t="shared" si="31"/>
        <v>diana246</v>
      </c>
      <c r="D2050" s="24">
        <v>6656</v>
      </c>
      <c r="E2050" s="24">
        <v>4904</v>
      </c>
      <c r="F2050" s="24">
        <v>202001</v>
      </c>
      <c r="G2050" s="24">
        <v>0</v>
      </c>
      <c r="H2050" s="24">
        <v>0</v>
      </c>
      <c r="I2050" s="24">
        <v>200</v>
      </c>
      <c r="J2050" s="24">
        <v>15</v>
      </c>
      <c r="K2050" s="24">
        <v>0</v>
      </c>
    </row>
    <row r="2051" spans="1:11" x14ac:dyDescent="0.3">
      <c r="A2051" s="24" t="s">
        <v>2112</v>
      </c>
      <c r="B2051" s="24">
        <v>247</v>
      </c>
      <c r="C2051" s="24" t="str">
        <f t="shared" si="31"/>
        <v>diana247</v>
      </c>
      <c r="D2051" s="24">
        <v>6725</v>
      </c>
      <c r="E2051" s="24">
        <v>4955</v>
      </c>
      <c r="F2051" s="24">
        <v>204823</v>
      </c>
      <c r="G2051" s="24">
        <v>0</v>
      </c>
      <c r="H2051" s="24">
        <v>0</v>
      </c>
      <c r="I2051" s="24">
        <v>200</v>
      </c>
      <c r="J2051" s="24">
        <v>15</v>
      </c>
      <c r="K2051" s="24">
        <v>0</v>
      </c>
    </row>
    <row r="2052" spans="1:11" x14ac:dyDescent="0.3">
      <c r="A2052" s="24" t="s">
        <v>2112</v>
      </c>
      <c r="B2052" s="24">
        <v>248</v>
      </c>
      <c r="C2052" s="24" t="str">
        <f t="shared" si="31"/>
        <v>diana248</v>
      </c>
      <c r="D2052" s="24">
        <v>6794</v>
      </c>
      <c r="E2052" s="24">
        <v>5006</v>
      </c>
      <c r="F2052" s="24">
        <v>207112</v>
      </c>
      <c r="G2052" s="24">
        <v>0</v>
      </c>
      <c r="H2052" s="24">
        <v>0</v>
      </c>
      <c r="I2052" s="24">
        <v>200</v>
      </c>
      <c r="J2052" s="24">
        <v>15</v>
      </c>
      <c r="K2052" s="24">
        <v>0</v>
      </c>
    </row>
    <row r="2053" spans="1:11" x14ac:dyDescent="0.3">
      <c r="A2053" s="24" t="s">
        <v>2112</v>
      </c>
      <c r="B2053" s="24">
        <v>249</v>
      </c>
      <c r="C2053" s="24" t="str">
        <f t="shared" si="31"/>
        <v>diana249</v>
      </c>
      <c r="D2053" s="24">
        <v>6864</v>
      </c>
      <c r="E2053" s="24">
        <v>5057</v>
      </c>
      <c r="F2053" s="24">
        <v>210003</v>
      </c>
      <c r="G2053" s="24">
        <v>0</v>
      </c>
      <c r="H2053" s="24">
        <v>0</v>
      </c>
      <c r="I2053" s="24">
        <v>200</v>
      </c>
      <c r="J2053" s="24">
        <v>15</v>
      </c>
      <c r="K2053" s="24">
        <v>0</v>
      </c>
    </row>
    <row r="2054" spans="1:11" x14ac:dyDescent="0.3">
      <c r="A2054" s="24" t="s">
        <v>2112</v>
      </c>
      <c r="B2054" s="24">
        <v>250</v>
      </c>
      <c r="C2054" s="24" t="str">
        <f t="shared" ref="C2054:C2117" si="32">A2054&amp;B2054</f>
        <v>diana250</v>
      </c>
      <c r="D2054" s="24">
        <v>6934</v>
      </c>
      <c r="E2054" s="24">
        <v>5109</v>
      </c>
      <c r="F2054" s="24">
        <v>212347</v>
      </c>
      <c r="G2054" s="24">
        <v>0</v>
      </c>
      <c r="H2054" s="24">
        <v>0</v>
      </c>
      <c r="I2054" s="24">
        <v>200</v>
      </c>
      <c r="J2054" s="24">
        <v>15</v>
      </c>
      <c r="K2054" s="24">
        <v>0</v>
      </c>
    </row>
    <row r="2055" spans="1:11" x14ac:dyDescent="0.3">
      <c r="A2055" s="24" t="s">
        <v>2112</v>
      </c>
      <c r="B2055" s="24">
        <v>251</v>
      </c>
      <c r="C2055" s="24" t="str">
        <f t="shared" si="32"/>
        <v>diana251</v>
      </c>
      <c r="D2055" s="24">
        <v>7005</v>
      </c>
      <c r="E2055" s="24">
        <v>5162</v>
      </c>
      <c r="F2055" s="24">
        <v>215309</v>
      </c>
      <c r="G2055" s="24">
        <v>0</v>
      </c>
      <c r="H2055" s="24">
        <v>0</v>
      </c>
      <c r="I2055" s="24">
        <v>200</v>
      </c>
      <c r="J2055" s="24">
        <v>15</v>
      </c>
      <c r="K2055" s="24">
        <v>0</v>
      </c>
    </row>
    <row r="2056" spans="1:11" x14ac:dyDescent="0.3">
      <c r="A2056" s="24" t="s">
        <v>2112</v>
      </c>
      <c r="B2056" s="24">
        <v>252</v>
      </c>
      <c r="C2056" s="24" t="str">
        <f t="shared" si="32"/>
        <v>diana252</v>
      </c>
      <c r="D2056" s="24">
        <v>7077</v>
      </c>
      <c r="E2056" s="24">
        <v>5215</v>
      </c>
      <c r="F2056" s="24">
        <v>217710</v>
      </c>
      <c r="G2056" s="24">
        <v>0</v>
      </c>
      <c r="H2056" s="24">
        <v>0</v>
      </c>
      <c r="I2056" s="24">
        <v>200</v>
      </c>
      <c r="J2056" s="24">
        <v>15</v>
      </c>
      <c r="K2056" s="24">
        <v>0</v>
      </c>
    </row>
    <row r="2057" spans="1:11" x14ac:dyDescent="0.3">
      <c r="A2057" s="24" t="s">
        <v>2112</v>
      </c>
      <c r="B2057" s="24">
        <v>253</v>
      </c>
      <c r="C2057" s="24" t="str">
        <f t="shared" si="32"/>
        <v>diana253</v>
      </c>
      <c r="D2057" s="24">
        <v>7150</v>
      </c>
      <c r="E2057" s="24">
        <v>5268</v>
      </c>
      <c r="F2057" s="24">
        <v>220745</v>
      </c>
      <c r="G2057" s="24">
        <v>0</v>
      </c>
      <c r="H2057" s="24">
        <v>0</v>
      </c>
      <c r="I2057" s="24">
        <v>200</v>
      </c>
      <c r="J2057" s="24">
        <v>15</v>
      </c>
      <c r="K2057" s="24">
        <v>0</v>
      </c>
    </row>
    <row r="2058" spans="1:11" x14ac:dyDescent="0.3">
      <c r="A2058" s="24" t="s">
        <v>2112</v>
      </c>
      <c r="B2058" s="24">
        <v>254</v>
      </c>
      <c r="C2058" s="24" t="str">
        <f t="shared" si="32"/>
        <v>diana254</v>
      </c>
      <c r="D2058" s="24">
        <v>7223</v>
      </c>
      <c r="E2058" s="24">
        <v>5322</v>
      </c>
      <c r="F2058" s="24">
        <v>223204</v>
      </c>
      <c r="G2058" s="24">
        <v>0</v>
      </c>
      <c r="H2058" s="24">
        <v>0</v>
      </c>
      <c r="I2058" s="24">
        <v>200</v>
      </c>
      <c r="J2058" s="24">
        <v>15</v>
      </c>
      <c r="K2058" s="24">
        <v>0</v>
      </c>
    </row>
    <row r="2059" spans="1:11" x14ac:dyDescent="0.3">
      <c r="A2059" s="24" t="s">
        <v>2112</v>
      </c>
      <c r="B2059" s="24">
        <v>255</v>
      </c>
      <c r="C2059" s="24" t="str">
        <f t="shared" si="32"/>
        <v>diana255</v>
      </c>
      <c r="D2059" s="24">
        <v>7297</v>
      </c>
      <c r="E2059" s="24">
        <v>5377</v>
      </c>
      <c r="F2059" s="24">
        <v>226105</v>
      </c>
      <c r="G2059" s="24">
        <v>0</v>
      </c>
      <c r="H2059" s="24">
        <v>0</v>
      </c>
      <c r="I2059" s="24">
        <v>200</v>
      </c>
      <c r="J2059" s="24">
        <v>15</v>
      </c>
      <c r="K2059" s="24">
        <v>0</v>
      </c>
    </row>
    <row r="2060" spans="1:11" x14ac:dyDescent="0.3">
      <c r="A2060" s="24" t="s">
        <v>2112</v>
      </c>
      <c r="B2060" s="24">
        <v>256</v>
      </c>
      <c r="C2060" s="24" t="str">
        <f t="shared" si="32"/>
        <v>diana256</v>
      </c>
      <c r="D2060" s="24">
        <v>7372</v>
      </c>
      <c r="E2060" s="24">
        <v>5432</v>
      </c>
      <c r="F2060" s="24">
        <v>228622</v>
      </c>
      <c r="G2060" s="24">
        <v>0</v>
      </c>
      <c r="H2060" s="24">
        <v>0</v>
      </c>
      <c r="I2060" s="24">
        <v>200</v>
      </c>
      <c r="J2060" s="24">
        <v>15</v>
      </c>
      <c r="K2060" s="24">
        <v>0</v>
      </c>
    </row>
    <row r="2061" spans="1:11" x14ac:dyDescent="0.3">
      <c r="A2061" s="24" t="s">
        <v>2112</v>
      </c>
      <c r="B2061" s="24">
        <v>257</v>
      </c>
      <c r="C2061" s="24" t="str">
        <f t="shared" si="32"/>
        <v>diana257</v>
      </c>
      <c r="D2061" s="24">
        <v>7447</v>
      </c>
      <c r="E2061" s="24">
        <v>5487</v>
      </c>
      <c r="F2061" s="24">
        <v>231803</v>
      </c>
      <c r="G2061" s="24">
        <v>0</v>
      </c>
      <c r="H2061" s="24">
        <v>0</v>
      </c>
      <c r="I2061" s="24">
        <v>200</v>
      </c>
      <c r="J2061" s="24">
        <v>15</v>
      </c>
      <c r="K2061" s="24">
        <v>0</v>
      </c>
    </row>
    <row r="2062" spans="1:11" x14ac:dyDescent="0.3">
      <c r="A2062" s="24" t="s">
        <v>2112</v>
      </c>
      <c r="B2062" s="24">
        <v>258</v>
      </c>
      <c r="C2062" s="24" t="str">
        <f t="shared" si="32"/>
        <v>diana258</v>
      </c>
      <c r="D2062" s="24">
        <v>7523</v>
      </c>
      <c r="E2062" s="24">
        <v>5543</v>
      </c>
      <c r="F2062" s="24">
        <v>234381</v>
      </c>
      <c r="G2062" s="24">
        <v>0</v>
      </c>
      <c r="H2062" s="24">
        <v>0</v>
      </c>
      <c r="I2062" s="24">
        <v>200</v>
      </c>
      <c r="J2062" s="24">
        <v>15</v>
      </c>
      <c r="K2062" s="24">
        <v>0</v>
      </c>
    </row>
    <row r="2063" spans="1:11" x14ac:dyDescent="0.3">
      <c r="A2063" s="24" t="s">
        <v>2112</v>
      </c>
      <c r="B2063" s="24">
        <v>259</v>
      </c>
      <c r="C2063" s="24" t="str">
        <f t="shared" si="32"/>
        <v>diana259</v>
      </c>
      <c r="D2063" s="24">
        <v>7600</v>
      </c>
      <c r="E2063" s="24">
        <v>5600</v>
      </c>
      <c r="F2063" s="24">
        <v>237640</v>
      </c>
      <c r="G2063" s="24">
        <v>0</v>
      </c>
      <c r="H2063" s="24">
        <v>0</v>
      </c>
      <c r="I2063" s="24">
        <v>200</v>
      </c>
      <c r="J2063" s="24">
        <v>15</v>
      </c>
      <c r="K2063" s="24">
        <v>0</v>
      </c>
    </row>
    <row r="2064" spans="1:11" x14ac:dyDescent="0.3">
      <c r="A2064" s="24" t="s">
        <v>2112</v>
      </c>
      <c r="B2064" s="24">
        <v>260</v>
      </c>
      <c r="C2064" s="24" t="str">
        <f t="shared" si="32"/>
        <v>diana260</v>
      </c>
      <c r="D2064" s="24">
        <v>7678</v>
      </c>
      <c r="E2064" s="24">
        <v>5657</v>
      </c>
      <c r="F2064" s="24">
        <v>240280</v>
      </c>
      <c r="G2064" s="24">
        <v>0</v>
      </c>
      <c r="H2064" s="24">
        <v>0</v>
      </c>
      <c r="I2064" s="24">
        <v>200</v>
      </c>
      <c r="J2064" s="24">
        <v>15</v>
      </c>
      <c r="K2064" s="24">
        <v>0</v>
      </c>
    </row>
    <row r="2065" spans="1:11" x14ac:dyDescent="0.3">
      <c r="A2065" s="24" t="s">
        <v>2112</v>
      </c>
      <c r="B2065" s="24">
        <v>261</v>
      </c>
      <c r="C2065" s="24" t="str">
        <f t="shared" si="32"/>
        <v>diana261</v>
      </c>
      <c r="D2065" s="24">
        <v>8370</v>
      </c>
      <c r="E2065" s="24">
        <v>6167</v>
      </c>
      <c r="F2065" s="24">
        <v>265423</v>
      </c>
      <c r="G2065" s="24">
        <v>0</v>
      </c>
      <c r="H2065" s="24">
        <v>0</v>
      </c>
      <c r="I2065" s="24">
        <v>200</v>
      </c>
      <c r="J2065" s="24">
        <v>15</v>
      </c>
      <c r="K2065" s="24">
        <v>0</v>
      </c>
    </row>
    <row r="2066" spans="1:11" x14ac:dyDescent="0.3">
      <c r="A2066" s="24" t="s">
        <v>2112</v>
      </c>
      <c r="B2066" s="24">
        <v>262</v>
      </c>
      <c r="C2066" s="24" t="str">
        <f t="shared" si="32"/>
        <v>diana262</v>
      </c>
      <c r="D2066" s="24">
        <v>8456</v>
      </c>
      <c r="E2066" s="24">
        <v>6230</v>
      </c>
      <c r="F2066" s="24">
        <v>268368</v>
      </c>
      <c r="G2066" s="24">
        <v>0</v>
      </c>
      <c r="H2066" s="24">
        <v>0</v>
      </c>
      <c r="I2066" s="24">
        <v>200</v>
      </c>
      <c r="J2066" s="24">
        <v>15</v>
      </c>
      <c r="K2066" s="24">
        <v>0</v>
      </c>
    </row>
    <row r="2067" spans="1:11" x14ac:dyDescent="0.3">
      <c r="A2067" s="24" t="s">
        <v>2112</v>
      </c>
      <c r="B2067" s="24">
        <v>263</v>
      </c>
      <c r="C2067" s="24" t="str">
        <f t="shared" si="32"/>
        <v>diana263</v>
      </c>
      <c r="D2067" s="24">
        <v>8542</v>
      </c>
      <c r="E2067" s="24">
        <v>6294</v>
      </c>
      <c r="F2067" s="24">
        <v>272833</v>
      </c>
      <c r="G2067" s="24">
        <v>0</v>
      </c>
      <c r="H2067" s="24">
        <v>0</v>
      </c>
      <c r="I2067" s="24">
        <v>200</v>
      </c>
      <c r="J2067" s="24">
        <v>15</v>
      </c>
      <c r="K2067" s="24">
        <v>0</v>
      </c>
    </row>
    <row r="2068" spans="1:11" x14ac:dyDescent="0.3">
      <c r="A2068" s="24" t="s">
        <v>2112</v>
      </c>
      <c r="B2068" s="24">
        <v>264</v>
      </c>
      <c r="C2068" s="24" t="str">
        <f t="shared" si="32"/>
        <v>diana264</v>
      </c>
      <c r="D2068" s="24">
        <v>8629</v>
      </c>
      <c r="E2068" s="24">
        <v>6358</v>
      </c>
      <c r="F2068" s="24">
        <v>275858</v>
      </c>
      <c r="G2068" s="24">
        <v>0</v>
      </c>
      <c r="H2068" s="24">
        <v>0</v>
      </c>
      <c r="I2068" s="24">
        <v>200</v>
      </c>
      <c r="J2068" s="24">
        <v>15</v>
      </c>
      <c r="K2068" s="24">
        <v>0</v>
      </c>
    </row>
    <row r="2069" spans="1:11" x14ac:dyDescent="0.3">
      <c r="A2069" s="24" t="s">
        <v>2112</v>
      </c>
      <c r="B2069" s="24">
        <v>265</v>
      </c>
      <c r="C2069" s="24" t="str">
        <f t="shared" si="32"/>
        <v>diana265</v>
      </c>
      <c r="D2069" s="24">
        <v>8717</v>
      </c>
      <c r="E2069" s="24">
        <v>6423</v>
      </c>
      <c r="F2069" s="24">
        <v>279679</v>
      </c>
      <c r="G2069" s="24">
        <v>0</v>
      </c>
      <c r="H2069" s="24">
        <v>0</v>
      </c>
      <c r="I2069" s="24">
        <v>200</v>
      </c>
      <c r="J2069" s="24">
        <v>15</v>
      </c>
      <c r="K2069" s="24">
        <v>0</v>
      </c>
    </row>
    <row r="2070" spans="1:11" x14ac:dyDescent="0.3">
      <c r="A2070" s="24" t="s">
        <v>2112</v>
      </c>
      <c r="B2070" s="24">
        <v>266</v>
      </c>
      <c r="C2070" s="24" t="str">
        <f t="shared" si="32"/>
        <v>diana266</v>
      </c>
      <c r="D2070" s="24">
        <v>8805</v>
      </c>
      <c r="E2070" s="24">
        <v>6488</v>
      </c>
      <c r="F2070" s="24">
        <v>282776</v>
      </c>
      <c r="G2070" s="24">
        <v>0</v>
      </c>
      <c r="H2070" s="24">
        <v>0</v>
      </c>
      <c r="I2070" s="24">
        <v>200</v>
      </c>
      <c r="J2070" s="24">
        <v>15</v>
      </c>
      <c r="K2070" s="24">
        <v>0</v>
      </c>
    </row>
    <row r="2071" spans="1:11" x14ac:dyDescent="0.3">
      <c r="A2071" s="24" t="s">
        <v>2112</v>
      </c>
      <c r="B2071" s="24">
        <v>267</v>
      </c>
      <c r="C2071" s="24" t="str">
        <f t="shared" si="32"/>
        <v>diana267</v>
      </c>
      <c r="D2071" s="24">
        <v>8895</v>
      </c>
      <c r="E2071" s="24">
        <v>6554</v>
      </c>
      <c r="F2071" s="24">
        <v>286690</v>
      </c>
      <c r="G2071" s="24">
        <v>0</v>
      </c>
      <c r="H2071" s="24">
        <v>0</v>
      </c>
      <c r="I2071" s="24">
        <v>200</v>
      </c>
      <c r="J2071" s="24">
        <v>15</v>
      </c>
      <c r="K2071" s="24">
        <v>0</v>
      </c>
    </row>
    <row r="2072" spans="1:11" x14ac:dyDescent="0.3">
      <c r="A2072" s="24" t="s">
        <v>2112</v>
      </c>
      <c r="B2072" s="24">
        <v>268</v>
      </c>
      <c r="C2072" s="24" t="str">
        <f t="shared" si="32"/>
        <v>diana268</v>
      </c>
      <c r="D2072" s="24">
        <v>8986</v>
      </c>
      <c r="E2072" s="24">
        <v>6621</v>
      </c>
      <c r="F2072" s="24">
        <v>289862</v>
      </c>
      <c r="G2072" s="24">
        <v>0</v>
      </c>
      <c r="H2072" s="24">
        <v>0</v>
      </c>
      <c r="I2072" s="24">
        <v>200</v>
      </c>
      <c r="J2072" s="24">
        <v>15</v>
      </c>
      <c r="K2072" s="24">
        <v>0</v>
      </c>
    </row>
    <row r="2073" spans="1:11" x14ac:dyDescent="0.3">
      <c r="A2073" s="24" t="s">
        <v>2112</v>
      </c>
      <c r="B2073" s="24">
        <v>269</v>
      </c>
      <c r="C2073" s="24" t="str">
        <f t="shared" si="32"/>
        <v>diana269</v>
      </c>
      <c r="D2073" s="24">
        <v>9077</v>
      </c>
      <c r="E2073" s="24">
        <v>6688</v>
      </c>
      <c r="F2073" s="24">
        <v>293870</v>
      </c>
      <c r="G2073" s="24">
        <v>0</v>
      </c>
      <c r="H2073" s="24">
        <v>0</v>
      </c>
      <c r="I2073" s="24">
        <v>200</v>
      </c>
      <c r="J2073" s="24">
        <v>15</v>
      </c>
      <c r="K2073" s="24">
        <v>0</v>
      </c>
    </row>
    <row r="2074" spans="1:11" x14ac:dyDescent="0.3">
      <c r="A2074" s="24" t="s">
        <v>2112</v>
      </c>
      <c r="B2074" s="24">
        <v>270</v>
      </c>
      <c r="C2074" s="24" t="str">
        <f t="shared" si="32"/>
        <v>diana270</v>
      </c>
      <c r="D2074" s="24">
        <v>9169</v>
      </c>
      <c r="E2074" s="24">
        <v>6756</v>
      </c>
      <c r="F2074" s="24">
        <v>297117</v>
      </c>
      <c r="G2074" s="24">
        <v>0</v>
      </c>
      <c r="H2074" s="24">
        <v>0</v>
      </c>
      <c r="I2074" s="24">
        <v>200</v>
      </c>
      <c r="J2074" s="24">
        <v>15</v>
      </c>
      <c r="K2074" s="24">
        <v>0</v>
      </c>
    </row>
    <row r="2075" spans="1:11" x14ac:dyDescent="0.3">
      <c r="A2075" s="24" t="s">
        <v>2112</v>
      </c>
      <c r="B2075" s="24">
        <v>271</v>
      </c>
      <c r="C2075" s="24" t="str">
        <f t="shared" si="32"/>
        <v>diana271</v>
      </c>
      <c r="D2075" s="24">
        <v>9262</v>
      </c>
      <c r="E2075" s="24">
        <v>6825</v>
      </c>
      <c r="F2075" s="24">
        <v>300948</v>
      </c>
      <c r="G2075" s="24">
        <v>0</v>
      </c>
      <c r="H2075" s="24">
        <v>0</v>
      </c>
      <c r="I2075" s="24">
        <v>200</v>
      </c>
      <c r="J2075" s="24">
        <v>15</v>
      </c>
      <c r="K2075" s="24">
        <v>0</v>
      </c>
    </row>
    <row r="2076" spans="1:11" x14ac:dyDescent="0.3">
      <c r="A2076" s="24" t="s">
        <v>2112</v>
      </c>
      <c r="B2076" s="24">
        <v>272</v>
      </c>
      <c r="C2076" s="24" t="str">
        <f t="shared" si="32"/>
        <v>diana272</v>
      </c>
      <c r="D2076" s="24">
        <v>9356</v>
      </c>
      <c r="E2076" s="24">
        <v>6894</v>
      </c>
      <c r="F2076" s="24">
        <v>304270</v>
      </c>
      <c r="G2076" s="24">
        <v>0</v>
      </c>
      <c r="H2076" s="24">
        <v>0</v>
      </c>
      <c r="I2076" s="24">
        <v>200</v>
      </c>
      <c r="J2076" s="24">
        <v>15</v>
      </c>
      <c r="K2076" s="24">
        <v>0</v>
      </c>
    </row>
    <row r="2077" spans="1:11" x14ac:dyDescent="0.3">
      <c r="A2077" s="24" t="s">
        <v>2112</v>
      </c>
      <c r="B2077" s="24">
        <v>273</v>
      </c>
      <c r="C2077" s="24" t="str">
        <f t="shared" si="32"/>
        <v>diana273</v>
      </c>
      <c r="D2077" s="24">
        <v>9451</v>
      </c>
      <c r="E2077" s="24">
        <v>6964</v>
      </c>
      <c r="F2077" s="24">
        <v>308470</v>
      </c>
      <c r="G2077" s="24">
        <v>0</v>
      </c>
      <c r="H2077" s="24">
        <v>0</v>
      </c>
      <c r="I2077" s="24">
        <v>200</v>
      </c>
      <c r="J2077" s="24">
        <v>15</v>
      </c>
      <c r="K2077" s="24">
        <v>0</v>
      </c>
    </row>
    <row r="2078" spans="1:11" x14ac:dyDescent="0.3">
      <c r="A2078" s="24" t="s">
        <v>2112</v>
      </c>
      <c r="B2078" s="24">
        <v>274</v>
      </c>
      <c r="C2078" s="24" t="str">
        <f t="shared" si="32"/>
        <v>diana274</v>
      </c>
      <c r="D2078" s="24">
        <v>9547</v>
      </c>
      <c r="E2078" s="24">
        <v>7034</v>
      </c>
      <c r="F2078" s="24">
        <v>311872</v>
      </c>
      <c r="G2078" s="24">
        <v>0</v>
      </c>
      <c r="H2078" s="24">
        <v>0</v>
      </c>
      <c r="I2078" s="24">
        <v>200</v>
      </c>
      <c r="J2078" s="24">
        <v>15</v>
      </c>
      <c r="K2078" s="24">
        <v>0</v>
      </c>
    </row>
    <row r="2079" spans="1:11" x14ac:dyDescent="0.3">
      <c r="A2079" s="24" t="s">
        <v>2112</v>
      </c>
      <c r="B2079" s="24">
        <v>275</v>
      </c>
      <c r="C2079" s="24" t="str">
        <f t="shared" si="32"/>
        <v>diana275</v>
      </c>
      <c r="D2079" s="24">
        <v>9643</v>
      </c>
      <c r="E2079" s="24">
        <v>7106</v>
      </c>
      <c r="F2079" s="24">
        <v>316173</v>
      </c>
      <c r="G2079" s="24">
        <v>0</v>
      </c>
      <c r="H2079" s="24">
        <v>0</v>
      </c>
      <c r="I2079" s="24">
        <v>200</v>
      </c>
      <c r="J2079" s="24">
        <v>15</v>
      </c>
      <c r="K2079" s="24">
        <v>0</v>
      </c>
    </row>
    <row r="2080" spans="1:11" x14ac:dyDescent="0.3">
      <c r="A2080" s="24" t="s">
        <v>2112</v>
      </c>
      <c r="B2080" s="24">
        <v>276</v>
      </c>
      <c r="C2080" s="24" t="str">
        <f t="shared" si="32"/>
        <v>diana276</v>
      </c>
      <c r="D2080" s="24">
        <v>9741</v>
      </c>
      <c r="E2080" s="24">
        <v>7178</v>
      </c>
      <c r="F2080" s="24">
        <v>319656</v>
      </c>
      <c r="G2080" s="24">
        <v>0</v>
      </c>
      <c r="H2080" s="24">
        <v>0</v>
      </c>
      <c r="I2080" s="24">
        <v>200</v>
      </c>
      <c r="J2080" s="24">
        <v>15</v>
      </c>
      <c r="K2080" s="24">
        <v>0</v>
      </c>
    </row>
    <row r="2081" spans="1:11" x14ac:dyDescent="0.3">
      <c r="A2081" s="24" t="s">
        <v>2112</v>
      </c>
      <c r="B2081" s="24">
        <v>277</v>
      </c>
      <c r="C2081" s="24" t="str">
        <f t="shared" si="32"/>
        <v>diana277</v>
      </c>
      <c r="D2081" s="24">
        <v>9840</v>
      </c>
      <c r="E2081" s="24">
        <v>7250</v>
      </c>
      <c r="F2081" s="24">
        <v>324061</v>
      </c>
      <c r="G2081" s="24">
        <v>0</v>
      </c>
      <c r="H2081" s="24">
        <v>0</v>
      </c>
      <c r="I2081" s="24">
        <v>200</v>
      </c>
      <c r="J2081" s="24">
        <v>15</v>
      </c>
      <c r="K2081" s="24">
        <v>0</v>
      </c>
    </row>
    <row r="2082" spans="1:11" x14ac:dyDescent="0.3">
      <c r="A2082" s="24" t="s">
        <v>2112</v>
      </c>
      <c r="B2082" s="24">
        <v>278</v>
      </c>
      <c r="C2082" s="24" t="str">
        <f t="shared" si="32"/>
        <v>diana278</v>
      </c>
      <c r="D2082" s="24">
        <v>9939</v>
      </c>
      <c r="E2082" s="24">
        <v>7323</v>
      </c>
      <c r="F2082" s="24">
        <v>327627</v>
      </c>
      <c r="G2082" s="24">
        <v>0</v>
      </c>
      <c r="H2082" s="24">
        <v>0</v>
      </c>
      <c r="I2082" s="24">
        <v>200</v>
      </c>
      <c r="J2082" s="24">
        <v>15</v>
      </c>
      <c r="K2082" s="24">
        <v>0</v>
      </c>
    </row>
    <row r="2083" spans="1:11" x14ac:dyDescent="0.3">
      <c r="A2083" s="24" t="s">
        <v>2112</v>
      </c>
      <c r="B2083" s="24">
        <v>279</v>
      </c>
      <c r="C2083" s="24" t="str">
        <f t="shared" si="32"/>
        <v>diana279</v>
      </c>
      <c r="D2083" s="24">
        <v>10040</v>
      </c>
      <c r="E2083" s="24">
        <v>7398</v>
      </c>
      <c r="F2083" s="24">
        <v>331835</v>
      </c>
      <c r="G2083" s="24">
        <v>0</v>
      </c>
      <c r="H2083" s="24">
        <v>0</v>
      </c>
      <c r="I2083" s="24">
        <v>200</v>
      </c>
      <c r="J2083" s="24">
        <v>15</v>
      </c>
      <c r="K2083" s="24">
        <v>0</v>
      </c>
    </row>
    <row r="2084" spans="1:11" x14ac:dyDescent="0.3">
      <c r="A2084" s="24" t="s">
        <v>2112</v>
      </c>
      <c r="B2084" s="24">
        <v>280</v>
      </c>
      <c r="C2084" s="24" t="str">
        <f t="shared" si="32"/>
        <v>diana280</v>
      </c>
      <c r="D2084" s="24">
        <v>10141</v>
      </c>
      <c r="E2084" s="24">
        <v>7472</v>
      </c>
      <c r="F2084" s="24">
        <v>335482</v>
      </c>
      <c r="G2084" s="24">
        <v>0</v>
      </c>
      <c r="H2084" s="24">
        <v>0</v>
      </c>
      <c r="I2084" s="24">
        <v>200</v>
      </c>
      <c r="J2084" s="24">
        <v>15</v>
      </c>
      <c r="K2084" s="24">
        <v>0</v>
      </c>
    </row>
    <row r="2085" spans="1:11" x14ac:dyDescent="0.3">
      <c r="A2085" s="24" t="s">
        <v>2112</v>
      </c>
      <c r="B2085" s="24">
        <v>281</v>
      </c>
      <c r="C2085" s="24" t="str">
        <f t="shared" si="32"/>
        <v>diana281</v>
      </c>
      <c r="D2085" s="24">
        <v>11055</v>
      </c>
      <c r="E2085" s="24">
        <v>8146</v>
      </c>
      <c r="F2085" s="24">
        <v>371072</v>
      </c>
      <c r="G2085" s="24">
        <v>0</v>
      </c>
      <c r="H2085" s="24">
        <v>0</v>
      </c>
      <c r="I2085" s="24">
        <v>200</v>
      </c>
      <c r="J2085" s="24">
        <v>15</v>
      </c>
      <c r="K2085" s="24">
        <v>0</v>
      </c>
    </row>
    <row r="2086" spans="1:11" x14ac:dyDescent="0.3">
      <c r="A2086" s="24" t="s">
        <v>2112</v>
      </c>
      <c r="B2086" s="24">
        <v>282</v>
      </c>
      <c r="C2086" s="24" t="str">
        <f t="shared" si="32"/>
        <v>diana282</v>
      </c>
      <c r="D2086" s="24">
        <v>11166</v>
      </c>
      <c r="E2086" s="24">
        <v>8228</v>
      </c>
      <c r="F2086" s="24">
        <v>375374</v>
      </c>
      <c r="G2086" s="24">
        <v>0</v>
      </c>
      <c r="H2086" s="24">
        <v>0</v>
      </c>
      <c r="I2086" s="24">
        <v>200</v>
      </c>
      <c r="J2086" s="24">
        <v>15</v>
      </c>
      <c r="K2086" s="24">
        <v>0</v>
      </c>
    </row>
    <row r="2087" spans="1:11" x14ac:dyDescent="0.3">
      <c r="A2087" s="24" t="s">
        <v>2112</v>
      </c>
      <c r="B2087" s="24">
        <v>283</v>
      </c>
      <c r="C2087" s="24" t="str">
        <f t="shared" si="32"/>
        <v>diana283</v>
      </c>
      <c r="D2087" s="24">
        <v>11279</v>
      </c>
      <c r="E2087" s="24">
        <v>8311</v>
      </c>
      <c r="F2087" s="24">
        <v>380751</v>
      </c>
      <c r="G2087" s="24">
        <v>0</v>
      </c>
      <c r="H2087" s="24">
        <v>0</v>
      </c>
      <c r="I2087" s="24">
        <v>200</v>
      </c>
      <c r="J2087" s="24">
        <v>15</v>
      </c>
      <c r="K2087" s="24">
        <v>0</v>
      </c>
    </row>
    <row r="2088" spans="1:11" x14ac:dyDescent="0.3">
      <c r="A2088" s="24" t="s">
        <v>2112</v>
      </c>
      <c r="B2088" s="24">
        <v>284</v>
      </c>
      <c r="C2088" s="24" t="str">
        <f t="shared" si="32"/>
        <v>diana284</v>
      </c>
      <c r="D2088" s="24">
        <v>11393</v>
      </c>
      <c r="E2088" s="24">
        <v>8395</v>
      </c>
      <c r="F2088" s="24">
        <v>385278</v>
      </c>
      <c r="G2088" s="24">
        <v>0</v>
      </c>
      <c r="H2088" s="24">
        <v>0</v>
      </c>
      <c r="I2088" s="24">
        <v>200</v>
      </c>
      <c r="J2088" s="24">
        <v>15</v>
      </c>
      <c r="K2088" s="24">
        <v>0</v>
      </c>
    </row>
    <row r="2089" spans="1:11" x14ac:dyDescent="0.3">
      <c r="A2089" s="24" t="s">
        <v>2112</v>
      </c>
      <c r="B2089" s="24">
        <v>285</v>
      </c>
      <c r="C2089" s="24" t="str">
        <f t="shared" si="32"/>
        <v>diana285</v>
      </c>
      <c r="D2089" s="24">
        <v>11508</v>
      </c>
      <c r="E2089" s="24">
        <v>8479</v>
      </c>
      <c r="F2089" s="24">
        <v>390790</v>
      </c>
      <c r="G2089" s="24">
        <v>0</v>
      </c>
      <c r="H2089" s="24">
        <v>0</v>
      </c>
      <c r="I2089" s="24">
        <v>200</v>
      </c>
      <c r="J2089" s="24">
        <v>15</v>
      </c>
      <c r="K2089" s="24">
        <v>0</v>
      </c>
    </row>
    <row r="2090" spans="1:11" x14ac:dyDescent="0.3">
      <c r="A2090" s="24" t="s">
        <v>2112</v>
      </c>
      <c r="B2090" s="24">
        <v>286</v>
      </c>
      <c r="C2090" s="24" t="str">
        <f t="shared" si="32"/>
        <v>diana286</v>
      </c>
      <c r="D2090" s="24">
        <v>11624</v>
      </c>
      <c r="E2090" s="24">
        <v>8565</v>
      </c>
      <c r="F2090" s="24">
        <v>395431</v>
      </c>
      <c r="G2090" s="24">
        <v>0</v>
      </c>
      <c r="H2090" s="24">
        <v>0</v>
      </c>
      <c r="I2090" s="24">
        <v>200</v>
      </c>
      <c r="J2090" s="24">
        <v>15</v>
      </c>
      <c r="K2090" s="24">
        <v>0</v>
      </c>
    </row>
    <row r="2091" spans="1:11" x14ac:dyDescent="0.3">
      <c r="A2091" s="24" t="s">
        <v>2112</v>
      </c>
      <c r="B2091" s="24">
        <v>287</v>
      </c>
      <c r="C2091" s="24" t="str">
        <f t="shared" si="32"/>
        <v>diana287</v>
      </c>
      <c r="D2091" s="24">
        <v>11741</v>
      </c>
      <c r="E2091" s="24">
        <v>8651</v>
      </c>
      <c r="F2091" s="24">
        <v>400722</v>
      </c>
      <c r="G2091" s="24">
        <v>0</v>
      </c>
      <c r="H2091" s="24">
        <v>0</v>
      </c>
      <c r="I2091" s="24">
        <v>200</v>
      </c>
      <c r="J2091" s="24">
        <v>15</v>
      </c>
      <c r="K2091" s="24">
        <v>0</v>
      </c>
    </row>
    <row r="2092" spans="1:11" x14ac:dyDescent="0.3">
      <c r="A2092" s="24" t="s">
        <v>2112</v>
      </c>
      <c r="B2092" s="24">
        <v>288</v>
      </c>
      <c r="C2092" s="24" t="str">
        <f t="shared" si="32"/>
        <v>diana288</v>
      </c>
      <c r="D2092" s="24">
        <v>11859</v>
      </c>
      <c r="E2092" s="24">
        <v>8738</v>
      </c>
      <c r="F2092" s="24">
        <v>405354</v>
      </c>
      <c r="G2092" s="24">
        <v>0</v>
      </c>
      <c r="H2092" s="24">
        <v>0</v>
      </c>
      <c r="I2092" s="24">
        <v>200</v>
      </c>
      <c r="J2092" s="24">
        <v>15</v>
      </c>
      <c r="K2092" s="24">
        <v>0</v>
      </c>
    </row>
    <row r="2093" spans="1:11" x14ac:dyDescent="0.3">
      <c r="A2093" s="24" t="s">
        <v>2112</v>
      </c>
      <c r="B2093" s="24">
        <v>289</v>
      </c>
      <c r="C2093" s="24" t="str">
        <f t="shared" si="32"/>
        <v>diana289</v>
      </c>
      <c r="D2093" s="24">
        <v>11978</v>
      </c>
      <c r="E2093" s="24">
        <v>8826</v>
      </c>
      <c r="F2093" s="24">
        <v>410161</v>
      </c>
      <c r="G2093" s="24">
        <v>0</v>
      </c>
      <c r="H2093" s="24">
        <v>0</v>
      </c>
      <c r="I2093" s="24">
        <v>200</v>
      </c>
      <c r="J2093" s="24">
        <v>15</v>
      </c>
      <c r="K2093" s="24">
        <v>0</v>
      </c>
    </row>
    <row r="2094" spans="1:11" x14ac:dyDescent="0.3">
      <c r="A2094" s="24" t="s">
        <v>2112</v>
      </c>
      <c r="B2094" s="24">
        <v>290</v>
      </c>
      <c r="C2094" s="24" t="str">
        <f t="shared" si="32"/>
        <v>diana290</v>
      </c>
      <c r="D2094" s="24">
        <v>12098</v>
      </c>
      <c r="E2094" s="24">
        <v>8914</v>
      </c>
      <c r="F2094" s="24">
        <v>414897</v>
      </c>
      <c r="G2094" s="24">
        <v>0</v>
      </c>
      <c r="H2094" s="24">
        <v>0</v>
      </c>
      <c r="I2094" s="24">
        <v>200</v>
      </c>
      <c r="J2094" s="24">
        <v>15</v>
      </c>
      <c r="K2094" s="24">
        <v>0</v>
      </c>
    </row>
    <row r="2095" spans="1:11" x14ac:dyDescent="0.3">
      <c r="A2095" s="24" t="s">
        <v>2112</v>
      </c>
      <c r="B2095" s="24">
        <v>291</v>
      </c>
      <c r="C2095" s="24" t="str">
        <f t="shared" si="32"/>
        <v>diana291</v>
      </c>
      <c r="D2095" s="24">
        <v>12220</v>
      </c>
      <c r="E2095" s="24">
        <v>9004</v>
      </c>
      <c r="F2095" s="24">
        <v>419685</v>
      </c>
      <c r="G2095" s="24">
        <v>0</v>
      </c>
      <c r="H2095" s="24">
        <v>0</v>
      </c>
      <c r="I2095" s="24">
        <v>200</v>
      </c>
      <c r="J2095" s="24">
        <v>15</v>
      </c>
      <c r="K2095" s="24">
        <v>0</v>
      </c>
    </row>
    <row r="2096" spans="1:11" x14ac:dyDescent="0.3">
      <c r="A2096" s="24" t="s">
        <v>2112</v>
      </c>
      <c r="B2096" s="24">
        <v>292</v>
      </c>
      <c r="C2096" s="24" t="str">
        <f t="shared" si="32"/>
        <v>diana292</v>
      </c>
      <c r="D2096" s="24">
        <v>12343</v>
      </c>
      <c r="E2096" s="24">
        <v>9094</v>
      </c>
      <c r="F2096" s="24">
        <v>424655</v>
      </c>
      <c r="G2096" s="24">
        <v>0</v>
      </c>
      <c r="H2096" s="24">
        <v>0</v>
      </c>
      <c r="I2096" s="24">
        <v>200</v>
      </c>
      <c r="J2096" s="24">
        <v>15</v>
      </c>
      <c r="K2096" s="24">
        <v>0</v>
      </c>
    </row>
    <row r="2097" spans="1:11" x14ac:dyDescent="0.3">
      <c r="A2097" s="24" t="s">
        <v>2112</v>
      </c>
      <c r="B2097" s="24">
        <v>293</v>
      </c>
      <c r="C2097" s="24" t="str">
        <f t="shared" si="32"/>
        <v>diana293</v>
      </c>
      <c r="D2097" s="24">
        <v>12466</v>
      </c>
      <c r="E2097" s="24">
        <v>9186</v>
      </c>
      <c r="F2097" s="24">
        <v>429552</v>
      </c>
      <c r="G2097" s="24">
        <v>0</v>
      </c>
      <c r="H2097" s="24">
        <v>0</v>
      </c>
      <c r="I2097" s="24">
        <v>200</v>
      </c>
      <c r="J2097" s="24">
        <v>15</v>
      </c>
      <c r="K2097" s="24">
        <v>0</v>
      </c>
    </row>
    <row r="2098" spans="1:11" x14ac:dyDescent="0.3">
      <c r="A2098" s="24" t="s">
        <v>2112</v>
      </c>
      <c r="B2098" s="24">
        <v>294</v>
      </c>
      <c r="C2098" s="24" t="str">
        <f t="shared" si="32"/>
        <v>diana294</v>
      </c>
      <c r="D2098" s="24">
        <v>12591</v>
      </c>
      <c r="E2098" s="24">
        <v>9278</v>
      </c>
      <c r="F2098" s="24">
        <v>434502</v>
      </c>
      <c r="G2098" s="24">
        <v>0</v>
      </c>
      <c r="H2098" s="24">
        <v>0</v>
      </c>
      <c r="I2098" s="24">
        <v>200</v>
      </c>
      <c r="J2098" s="24">
        <v>15</v>
      </c>
      <c r="K2098" s="24">
        <v>0</v>
      </c>
    </row>
    <row r="2099" spans="1:11" x14ac:dyDescent="0.3">
      <c r="A2099" s="24" t="s">
        <v>2112</v>
      </c>
      <c r="B2099" s="24">
        <v>295</v>
      </c>
      <c r="C2099" s="24" t="str">
        <f t="shared" si="32"/>
        <v>diana295</v>
      </c>
      <c r="D2099" s="24">
        <v>12718</v>
      </c>
      <c r="E2099" s="24">
        <v>9371</v>
      </c>
      <c r="F2099" s="24">
        <v>439641</v>
      </c>
      <c r="G2099" s="24">
        <v>0</v>
      </c>
      <c r="H2099" s="24">
        <v>0</v>
      </c>
      <c r="I2099" s="24">
        <v>200</v>
      </c>
      <c r="J2099" s="24">
        <v>15</v>
      </c>
      <c r="K2099" s="24">
        <v>0</v>
      </c>
    </row>
    <row r="2100" spans="1:11" x14ac:dyDescent="0.3">
      <c r="A2100" s="24" t="s">
        <v>2112</v>
      </c>
      <c r="B2100" s="24">
        <v>296</v>
      </c>
      <c r="C2100" s="24" t="str">
        <f t="shared" si="32"/>
        <v>diana296</v>
      </c>
      <c r="D2100" s="24">
        <v>12845</v>
      </c>
      <c r="E2100" s="24">
        <v>9465</v>
      </c>
      <c r="F2100" s="24">
        <v>444703</v>
      </c>
      <c r="G2100" s="24">
        <v>0</v>
      </c>
      <c r="H2100" s="24">
        <v>0</v>
      </c>
      <c r="I2100" s="24">
        <v>200</v>
      </c>
      <c r="J2100" s="24">
        <v>15</v>
      </c>
      <c r="K2100" s="24">
        <v>0</v>
      </c>
    </row>
    <row r="2101" spans="1:11" x14ac:dyDescent="0.3">
      <c r="A2101" s="24" t="s">
        <v>2112</v>
      </c>
      <c r="B2101" s="24">
        <v>297</v>
      </c>
      <c r="C2101" s="24" t="str">
        <f t="shared" si="32"/>
        <v>diana297</v>
      </c>
      <c r="D2101" s="24">
        <v>12974</v>
      </c>
      <c r="E2101" s="24">
        <v>9560</v>
      </c>
      <c r="F2101" s="24">
        <v>449546</v>
      </c>
      <c r="G2101" s="24">
        <v>0</v>
      </c>
      <c r="H2101" s="24">
        <v>0</v>
      </c>
      <c r="I2101" s="24">
        <v>200</v>
      </c>
      <c r="J2101" s="24">
        <v>15</v>
      </c>
      <c r="K2101" s="24">
        <v>0</v>
      </c>
    </row>
    <row r="2102" spans="1:11" x14ac:dyDescent="0.3">
      <c r="A2102" s="24" t="s">
        <v>2112</v>
      </c>
      <c r="B2102" s="24">
        <v>298</v>
      </c>
      <c r="C2102" s="24" t="str">
        <f t="shared" si="32"/>
        <v>diana298</v>
      </c>
      <c r="D2102" s="24">
        <v>13104</v>
      </c>
      <c r="E2102" s="24">
        <v>9655</v>
      </c>
      <c r="F2102" s="24">
        <v>454439</v>
      </c>
      <c r="G2102" s="24">
        <v>0</v>
      </c>
      <c r="H2102" s="24">
        <v>0</v>
      </c>
      <c r="I2102" s="24">
        <v>200</v>
      </c>
      <c r="J2102" s="24">
        <v>15</v>
      </c>
      <c r="K2102" s="24">
        <v>0</v>
      </c>
    </row>
    <row r="2103" spans="1:11" x14ac:dyDescent="0.3">
      <c r="A2103" s="24" t="s">
        <v>2112</v>
      </c>
      <c r="B2103" s="24">
        <v>299</v>
      </c>
      <c r="C2103" s="24" t="str">
        <f t="shared" si="32"/>
        <v>diana299</v>
      </c>
      <c r="D2103" s="24">
        <v>13235</v>
      </c>
      <c r="E2103" s="24">
        <v>9752</v>
      </c>
      <c r="F2103" s="24">
        <v>459383</v>
      </c>
      <c r="G2103" s="24">
        <v>0</v>
      </c>
      <c r="H2103" s="24">
        <v>0</v>
      </c>
      <c r="I2103" s="24">
        <v>200</v>
      </c>
      <c r="J2103" s="24">
        <v>15</v>
      </c>
      <c r="K2103" s="24">
        <v>0</v>
      </c>
    </row>
    <row r="2104" spans="1:11" x14ac:dyDescent="0.3">
      <c r="A2104" s="24" t="s">
        <v>2112</v>
      </c>
      <c r="B2104" s="24">
        <v>300</v>
      </c>
      <c r="C2104" s="24" t="str">
        <f t="shared" si="32"/>
        <v>diana300</v>
      </c>
      <c r="D2104" s="24">
        <v>13367</v>
      </c>
      <c r="E2104" s="24">
        <v>9849</v>
      </c>
      <c r="F2104" s="24">
        <v>464377</v>
      </c>
      <c r="G2104" s="24">
        <v>0</v>
      </c>
      <c r="H2104" s="24">
        <v>0</v>
      </c>
      <c r="I2104" s="24">
        <v>200</v>
      </c>
      <c r="J2104" s="24">
        <v>15</v>
      </c>
      <c r="K2104" s="24">
        <v>0</v>
      </c>
    </row>
    <row r="2105" spans="1:11" x14ac:dyDescent="0.3">
      <c r="A2105" s="24" t="s">
        <v>2088</v>
      </c>
      <c r="B2105" s="24">
        <v>1</v>
      </c>
      <c r="C2105" s="24" t="str">
        <f t="shared" si="32"/>
        <v>ambrosia1</v>
      </c>
      <c r="D2105" s="24">
        <v>120</v>
      </c>
      <c r="E2105" s="24">
        <v>97</v>
      </c>
      <c r="F2105" s="24">
        <v>1529</v>
      </c>
      <c r="G2105" s="24">
        <v>0</v>
      </c>
      <c r="H2105" s="24">
        <v>0</v>
      </c>
      <c r="I2105" s="24">
        <v>200</v>
      </c>
      <c r="J2105" s="24">
        <v>15</v>
      </c>
      <c r="K2105" s="24">
        <v>0</v>
      </c>
    </row>
    <row r="2106" spans="1:11" x14ac:dyDescent="0.3">
      <c r="A2106" s="24" t="s">
        <v>2088</v>
      </c>
      <c r="B2106" s="24">
        <v>2</v>
      </c>
      <c r="C2106" s="24" t="str">
        <f t="shared" si="32"/>
        <v>ambrosia2</v>
      </c>
      <c r="D2106" s="24">
        <v>121</v>
      </c>
      <c r="E2106" s="24">
        <v>98</v>
      </c>
      <c r="F2106" s="24">
        <v>1548</v>
      </c>
      <c r="G2106" s="24">
        <v>0</v>
      </c>
      <c r="H2106" s="24">
        <v>0</v>
      </c>
      <c r="I2106" s="24">
        <v>200</v>
      </c>
      <c r="J2106" s="24">
        <v>15</v>
      </c>
      <c r="K2106" s="24">
        <v>0</v>
      </c>
    </row>
    <row r="2107" spans="1:11" x14ac:dyDescent="0.3">
      <c r="A2107" s="24" t="s">
        <v>2088</v>
      </c>
      <c r="B2107" s="24">
        <v>3</v>
      </c>
      <c r="C2107" s="24" t="str">
        <f t="shared" si="32"/>
        <v>ambrosia3</v>
      </c>
      <c r="D2107" s="24">
        <v>123</v>
      </c>
      <c r="E2107" s="24">
        <v>99</v>
      </c>
      <c r="F2107" s="24">
        <v>1571</v>
      </c>
      <c r="G2107" s="24">
        <v>0</v>
      </c>
      <c r="H2107" s="24">
        <v>0</v>
      </c>
      <c r="I2107" s="24">
        <v>200</v>
      </c>
      <c r="J2107" s="24">
        <v>15</v>
      </c>
      <c r="K2107" s="24">
        <v>0</v>
      </c>
    </row>
    <row r="2108" spans="1:11" x14ac:dyDescent="0.3">
      <c r="A2108" s="24" t="s">
        <v>2088</v>
      </c>
      <c r="B2108" s="24">
        <v>4</v>
      </c>
      <c r="C2108" s="24" t="str">
        <f t="shared" si="32"/>
        <v>ambrosia4</v>
      </c>
      <c r="D2108" s="24">
        <v>125</v>
      </c>
      <c r="E2108" s="24">
        <v>101</v>
      </c>
      <c r="F2108" s="24">
        <v>1599</v>
      </c>
      <c r="G2108" s="24">
        <v>0</v>
      </c>
      <c r="H2108" s="24">
        <v>0</v>
      </c>
      <c r="I2108" s="24">
        <v>200</v>
      </c>
      <c r="J2108" s="24">
        <v>15</v>
      </c>
      <c r="K2108" s="24">
        <v>0</v>
      </c>
    </row>
    <row r="2109" spans="1:11" x14ac:dyDescent="0.3">
      <c r="A2109" s="24" t="s">
        <v>2088</v>
      </c>
      <c r="B2109" s="24">
        <v>5</v>
      </c>
      <c r="C2109" s="24" t="str">
        <f t="shared" si="32"/>
        <v>ambrosia5</v>
      </c>
      <c r="D2109" s="24">
        <v>126</v>
      </c>
      <c r="E2109" s="24">
        <v>102</v>
      </c>
      <c r="F2109" s="24">
        <v>1630</v>
      </c>
      <c r="G2109" s="24">
        <v>0</v>
      </c>
      <c r="H2109" s="24">
        <v>0</v>
      </c>
      <c r="I2109" s="24">
        <v>200</v>
      </c>
      <c r="J2109" s="24">
        <v>15</v>
      </c>
      <c r="K2109" s="24">
        <v>0</v>
      </c>
    </row>
    <row r="2110" spans="1:11" x14ac:dyDescent="0.3">
      <c r="A2110" s="24" t="s">
        <v>2088</v>
      </c>
      <c r="B2110" s="24">
        <v>6</v>
      </c>
      <c r="C2110" s="24" t="str">
        <f t="shared" si="32"/>
        <v>ambrosia6</v>
      </c>
      <c r="D2110" s="24">
        <v>128</v>
      </c>
      <c r="E2110" s="24">
        <v>104</v>
      </c>
      <c r="F2110" s="24">
        <v>1667</v>
      </c>
      <c r="G2110" s="24">
        <v>0</v>
      </c>
      <c r="H2110" s="24">
        <v>0</v>
      </c>
      <c r="I2110" s="24">
        <v>200</v>
      </c>
      <c r="J2110" s="24">
        <v>15</v>
      </c>
      <c r="K2110" s="24">
        <v>0</v>
      </c>
    </row>
    <row r="2111" spans="1:11" x14ac:dyDescent="0.3">
      <c r="A2111" s="24" t="s">
        <v>2088</v>
      </c>
      <c r="B2111" s="24">
        <v>7</v>
      </c>
      <c r="C2111" s="24" t="str">
        <f t="shared" si="32"/>
        <v>ambrosia7</v>
      </c>
      <c r="D2111" s="24">
        <v>130</v>
      </c>
      <c r="E2111" s="24">
        <v>105</v>
      </c>
      <c r="F2111" s="24">
        <v>1708</v>
      </c>
      <c r="G2111" s="24">
        <v>0</v>
      </c>
      <c r="H2111" s="24">
        <v>0</v>
      </c>
      <c r="I2111" s="24">
        <v>200</v>
      </c>
      <c r="J2111" s="24">
        <v>15</v>
      </c>
      <c r="K2111" s="24">
        <v>0</v>
      </c>
    </row>
    <row r="2112" spans="1:11" x14ac:dyDescent="0.3">
      <c r="A2112" s="24" t="s">
        <v>2088</v>
      </c>
      <c r="B2112" s="24">
        <v>8</v>
      </c>
      <c r="C2112" s="24" t="str">
        <f t="shared" si="32"/>
        <v>ambrosia8</v>
      </c>
      <c r="D2112" s="24">
        <v>132</v>
      </c>
      <c r="E2112" s="24">
        <v>106</v>
      </c>
      <c r="F2112" s="24">
        <v>1754</v>
      </c>
      <c r="G2112" s="24">
        <v>0</v>
      </c>
      <c r="H2112" s="24">
        <v>0</v>
      </c>
      <c r="I2112" s="24">
        <v>200</v>
      </c>
      <c r="J2112" s="24">
        <v>15</v>
      </c>
      <c r="K2112" s="24">
        <v>0</v>
      </c>
    </row>
    <row r="2113" spans="1:11" x14ac:dyDescent="0.3">
      <c r="A2113" s="24" t="s">
        <v>2088</v>
      </c>
      <c r="B2113" s="24">
        <v>9</v>
      </c>
      <c r="C2113" s="24" t="str">
        <f t="shared" si="32"/>
        <v>ambrosia9</v>
      </c>
      <c r="D2113" s="24">
        <v>133</v>
      </c>
      <c r="E2113" s="24">
        <v>108</v>
      </c>
      <c r="F2113" s="24">
        <v>1806</v>
      </c>
      <c r="G2113" s="24">
        <v>0</v>
      </c>
      <c r="H2113" s="24">
        <v>0</v>
      </c>
      <c r="I2113" s="24">
        <v>200</v>
      </c>
      <c r="J2113" s="24">
        <v>15</v>
      </c>
      <c r="K2113" s="24">
        <v>0</v>
      </c>
    </row>
    <row r="2114" spans="1:11" x14ac:dyDescent="0.3">
      <c r="A2114" s="24" t="s">
        <v>2088</v>
      </c>
      <c r="B2114" s="24">
        <v>10</v>
      </c>
      <c r="C2114" s="24" t="str">
        <f t="shared" si="32"/>
        <v>ambrosia10</v>
      </c>
      <c r="D2114" s="24">
        <v>135</v>
      </c>
      <c r="E2114" s="24">
        <v>109</v>
      </c>
      <c r="F2114" s="24">
        <v>1863</v>
      </c>
      <c r="G2114" s="24">
        <v>0</v>
      </c>
      <c r="H2114" s="24">
        <v>0</v>
      </c>
      <c r="I2114" s="24">
        <v>200</v>
      </c>
      <c r="J2114" s="24">
        <v>15</v>
      </c>
      <c r="K2114" s="24">
        <v>0</v>
      </c>
    </row>
    <row r="2115" spans="1:11" x14ac:dyDescent="0.3">
      <c r="A2115" s="24" t="s">
        <v>2088</v>
      </c>
      <c r="B2115" s="24">
        <v>11</v>
      </c>
      <c r="C2115" s="24" t="str">
        <f t="shared" si="32"/>
        <v>ambrosia11</v>
      </c>
      <c r="D2115" s="24">
        <v>148</v>
      </c>
      <c r="E2115" s="24">
        <v>119</v>
      </c>
      <c r="F2115" s="24">
        <v>2050</v>
      </c>
      <c r="G2115" s="24">
        <v>0</v>
      </c>
      <c r="H2115" s="24">
        <v>0</v>
      </c>
      <c r="I2115" s="24">
        <v>200</v>
      </c>
      <c r="J2115" s="24">
        <v>15</v>
      </c>
      <c r="K2115" s="24">
        <v>0</v>
      </c>
    </row>
    <row r="2116" spans="1:11" x14ac:dyDescent="0.3">
      <c r="A2116" s="24" t="s">
        <v>2088</v>
      </c>
      <c r="B2116" s="24">
        <v>12</v>
      </c>
      <c r="C2116" s="24" t="str">
        <f t="shared" si="32"/>
        <v>ambrosia12</v>
      </c>
      <c r="D2116" s="24">
        <v>150</v>
      </c>
      <c r="E2116" s="24">
        <v>121</v>
      </c>
      <c r="F2116" s="24">
        <v>2124</v>
      </c>
      <c r="G2116" s="24">
        <v>0</v>
      </c>
      <c r="H2116" s="24">
        <v>0</v>
      </c>
      <c r="I2116" s="24">
        <v>200</v>
      </c>
      <c r="J2116" s="24">
        <v>15</v>
      </c>
      <c r="K2116" s="24">
        <v>0</v>
      </c>
    </row>
    <row r="2117" spans="1:11" x14ac:dyDescent="0.3">
      <c r="A2117" s="24" t="s">
        <v>2088</v>
      </c>
      <c r="B2117" s="24">
        <v>13</v>
      </c>
      <c r="C2117" s="24" t="str">
        <f t="shared" si="32"/>
        <v>ambrosia13</v>
      </c>
      <c r="D2117" s="24">
        <v>152</v>
      </c>
      <c r="E2117" s="24">
        <v>123</v>
      </c>
      <c r="F2117" s="24">
        <v>2204</v>
      </c>
      <c r="G2117" s="24">
        <v>0</v>
      </c>
      <c r="H2117" s="24">
        <v>0</v>
      </c>
      <c r="I2117" s="24">
        <v>200</v>
      </c>
      <c r="J2117" s="24">
        <v>15</v>
      </c>
      <c r="K2117" s="24">
        <v>0</v>
      </c>
    </row>
    <row r="2118" spans="1:11" x14ac:dyDescent="0.3">
      <c r="A2118" s="24" t="s">
        <v>2088</v>
      </c>
      <c r="B2118" s="24">
        <v>14</v>
      </c>
      <c r="C2118" s="24" t="str">
        <f t="shared" ref="C2118:C2181" si="33">A2118&amp;B2118</f>
        <v>ambrosia14</v>
      </c>
      <c r="D2118" s="24">
        <v>154</v>
      </c>
      <c r="E2118" s="24">
        <v>124</v>
      </c>
      <c r="F2118" s="24">
        <v>2292</v>
      </c>
      <c r="G2118" s="24">
        <v>0</v>
      </c>
      <c r="H2118" s="24">
        <v>0</v>
      </c>
      <c r="I2118" s="24">
        <v>200</v>
      </c>
      <c r="J2118" s="24">
        <v>15</v>
      </c>
      <c r="K2118" s="24">
        <v>0</v>
      </c>
    </row>
    <row r="2119" spans="1:11" x14ac:dyDescent="0.3">
      <c r="A2119" s="24" t="s">
        <v>2088</v>
      </c>
      <c r="B2119" s="24">
        <v>15</v>
      </c>
      <c r="C2119" s="24" t="str">
        <f t="shared" si="33"/>
        <v>ambrosia15</v>
      </c>
      <c r="D2119" s="24">
        <v>156</v>
      </c>
      <c r="E2119" s="24">
        <v>126</v>
      </c>
      <c r="F2119" s="24">
        <v>2386</v>
      </c>
      <c r="G2119" s="24">
        <v>0</v>
      </c>
      <c r="H2119" s="24">
        <v>0</v>
      </c>
      <c r="I2119" s="24">
        <v>200</v>
      </c>
      <c r="J2119" s="24">
        <v>15</v>
      </c>
      <c r="K2119" s="24">
        <v>0</v>
      </c>
    </row>
    <row r="2120" spans="1:11" x14ac:dyDescent="0.3">
      <c r="A2120" s="24" t="s">
        <v>2088</v>
      </c>
      <c r="B2120" s="24">
        <v>16</v>
      </c>
      <c r="C2120" s="24" t="str">
        <f t="shared" si="33"/>
        <v>ambrosia16</v>
      </c>
      <c r="D2120" s="24">
        <v>158</v>
      </c>
      <c r="E2120" s="24">
        <v>128</v>
      </c>
      <c r="F2120" s="24">
        <v>2487</v>
      </c>
      <c r="G2120" s="24">
        <v>0</v>
      </c>
      <c r="H2120" s="24">
        <v>0</v>
      </c>
      <c r="I2120" s="24">
        <v>200</v>
      </c>
      <c r="J2120" s="24">
        <v>15</v>
      </c>
      <c r="K2120" s="24">
        <v>0</v>
      </c>
    </row>
    <row r="2121" spans="1:11" x14ac:dyDescent="0.3">
      <c r="A2121" s="24" t="s">
        <v>2088</v>
      </c>
      <c r="B2121" s="24">
        <v>17</v>
      </c>
      <c r="C2121" s="24" t="str">
        <f t="shared" si="33"/>
        <v>ambrosia17</v>
      </c>
      <c r="D2121" s="24">
        <v>160</v>
      </c>
      <c r="E2121" s="24">
        <v>129</v>
      </c>
      <c r="F2121" s="24">
        <v>2596</v>
      </c>
      <c r="G2121" s="24">
        <v>0</v>
      </c>
      <c r="H2121" s="24">
        <v>0</v>
      </c>
      <c r="I2121" s="24">
        <v>200</v>
      </c>
      <c r="J2121" s="24">
        <v>15</v>
      </c>
      <c r="K2121" s="24">
        <v>0</v>
      </c>
    </row>
    <row r="2122" spans="1:11" x14ac:dyDescent="0.3">
      <c r="A2122" s="24" t="s">
        <v>2088</v>
      </c>
      <c r="B2122" s="24">
        <v>18</v>
      </c>
      <c r="C2122" s="24" t="str">
        <f t="shared" si="33"/>
        <v>ambrosia18</v>
      </c>
      <c r="D2122" s="24">
        <v>162</v>
      </c>
      <c r="E2122" s="24">
        <v>131</v>
      </c>
      <c r="F2122" s="24">
        <v>2713</v>
      </c>
      <c r="G2122" s="24">
        <v>0</v>
      </c>
      <c r="H2122" s="24">
        <v>0</v>
      </c>
      <c r="I2122" s="24">
        <v>200</v>
      </c>
      <c r="J2122" s="24">
        <v>15</v>
      </c>
      <c r="K2122" s="24">
        <v>0</v>
      </c>
    </row>
    <row r="2123" spans="1:11" x14ac:dyDescent="0.3">
      <c r="A2123" s="24" t="s">
        <v>2088</v>
      </c>
      <c r="B2123" s="24">
        <v>19</v>
      </c>
      <c r="C2123" s="24" t="str">
        <f t="shared" si="33"/>
        <v>ambrosia19</v>
      </c>
      <c r="D2123" s="24">
        <v>164</v>
      </c>
      <c r="E2123" s="24">
        <v>133</v>
      </c>
      <c r="F2123" s="24">
        <v>2837</v>
      </c>
      <c r="G2123" s="24">
        <v>0</v>
      </c>
      <c r="H2123" s="24">
        <v>0</v>
      </c>
      <c r="I2123" s="24">
        <v>200</v>
      </c>
      <c r="J2123" s="24">
        <v>15</v>
      </c>
      <c r="K2123" s="24">
        <v>0</v>
      </c>
    </row>
    <row r="2124" spans="1:11" x14ac:dyDescent="0.3">
      <c r="A2124" s="24" t="s">
        <v>2088</v>
      </c>
      <c r="B2124" s="24">
        <v>20</v>
      </c>
      <c r="C2124" s="24" t="str">
        <f t="shared" si="33"/>
        <v>ambrosia20</v>
      </c>
      <c r="D2124" s="24">
        <v>166</v>
      </c>
      <c r="E2124" s="24">
        <v>134</v>
      </c>
      <c r="F2124" s="24">
        <v>2970</v>
      </c>
      <c r="G2124" s="24">
        <v>0</v>
      </c>
      <c r="H2124" s="24">
        <v>0</v>
      </c>
      <c r="I2124" s="24">
        <v>200</v>
      </c>
      <c r="J2124" s="24">
        <v>15</v>
      </c>
      <c r="K2124" s="24">
        <v>0</v>
      </c>
    </row>
    <row r="2125" spans="1:11" x14ac:dyDescent="0.3">
      <c r="A2125" s="24" t="s">
        <v>2088</v>
      </c>
      <c r="B2125" s="24">
        <v>21</v>
      </c>
      <c r="C2125" s="24" t="str">
        <f t="shared" si="33"/>
        <v>ambrosia21</v>
      </c>
      <c r="D2125" s="24">
        <v>182</v>
      </c>
      <c r="E2125" s="24">
        <v>147</v>
      </c>
      <c r="F2125" s="24">
        <v>3329</v>
      </c>
      <c r="G2125" s="24">
        <v>0</v>
      </c>
      <c r="H2125" s="24">
        <v>0</v>
      </c>
      <c r="I2125" s="24">
        <v>200</v>
      </c>
      <c r="J2125" s="24">
        <v>15</v>
      </c>
      <c r="K2125" s="24">
        <v>0</v>
      </c>
    </row>
    <row r="2126" spans="1:11" x14ac:dyDescent="0.3">
      <c r="A2126" s="24" t="s">
        <v>2088</v>
      </c>
      <c r="B2126" s="24">
        <v>22</v>
      </c>
      <c r="C2126" s="24" t="str">
        <f t="shared" si="33"/>
        <v>ambrosia22</v>
      </c>
      <c r="D2126" s="24">
        <v>184</v>
      </c>
      <c r="E2126" s="24">
        <v>149</v>
      </c>
      <c r="F2126" s="24">
        <v>3491</v>
      </c>
      <c r="G2126" s="24">
        <v>0</v>
      </c>
      <c r="H2126" s="24">
        <v>0</v>
      </c>
      <c r="I2126" s="24">
        <v>200</v>
      </c>
      <c r="J2126" s="24">
        <v>15</v>
      </c>
      <c r="K2126" s="24">
        <v>0</v>
      </c>
    </row>
    <row r="2127" spans="1:11" x14ac:dyDescent="0.3">
      <c r="A2127" s="24" t="s">
        <v>2088</v>
      </c>
      <c r="B2127" s="24">
        <v>23</v>
      </c>
      <c r="C2127" s="24" t="str">
        <f t="shared" si="33"/>
        <v>ambrosia23</v>
      </c>
      <c r="D2127" s="24">
        <v>186</v>
      </c>
      <c r="E2127" s="24">
        <v>151</v>
      </c>
      <c r="F2127" s="24">
        <v>3663</v>
      </c>
      <c r="G2127" s="24">
        <v>0</v>
      </c>
      <c r="H2127" s="24">
        <v>0</v>
      </c>
      <c r="I2127" s="24">
        <v>200</v>
      </c>
      <c r="J2127" s="24">
        <v>15</v>
      </c>
      <c r="K2127" s="24">
        <v>0</v>
      </c>
    </row>
    <row r="2128" spans="1:11" x14ac:dyDescent="0.3">
      <c r="A2128" s="24" t="s">
        <v>2088</v>
      </c>
      <c r="B2128" s="24">
        <v>24</v>
      </c>
      <c r="C2128" s="24" t="str">
        <f t="shared" si="33"/>
        <v>ambrosia24</v>
      </c>
      <c r="D2128" s="24">
        <v>189</v>
      </c>
      <c r="E2128" s="24">
        <v>152</v>
      </c>
      <c r="F2128" s="24">
        <v>3844</v>
      </c>
      <c r="G2128" s="24">
        <v>0</v>
      </c>
      <c r="H2128" s="24">
        <v>0</v>
      </c>
      <c r="I2128" s="24">
        <v>200</v>
      </c>
      <c r="J2128" s="24">
        <v>15</v>
      </c>
      <c r="K2128" s="24">
        <v>0</v>
      </c>
    </row>
    <row r="2129" spans="1:11" x14ac:dyDescent="0.3">
      <c r="A2129" s="24" t="s">
        <v>2088</v>
      </c>
      <c r="B2129" s="24">
        <v>25</v>
      </c>
      <c r="C2129" s="24" t="str">
        <f t="shared" si="33"/>
        <v>ambrosia25</v>
      </c>
      <c r="D2129" s="24">
        <v>191</v>
      </c>
      <c r="E2129" s="24">
        <v>154</v>
      </c>
      <c r="F2129" s="24">
        <v>4036</v>
      </c>
      <c r="G2129" s="24">
        <v>0</v>
      </c>
      <c r="H2129" s="24">
        <v>0</v>
      </c>
      <c r="I2129" s="24">
        <v>200</v>
      </c>
      <c r="J2129" s="24">
        <v>15</v>
      </c>
      <c r="K2129" s="24">
        <v>0</v>
      </c>
    </row>
    <row r="2130" spans="1:11" x14ac:dyDescent="0.3">
      <c r="A2130" s="24" t="s">
        <v>2088</v>
      </c>
      <c r="B2130" s="24">
        <v>26</v>
      </c>
      <c r="C2130" s="24" t="str">
        <f t="shared" si="33"/>
        <v>ambrosia26</v>
      </c>
      <c r="D2130" s="24">
        <v>194</v>
      </c>
      <c r="E2130" s="24">
        <v>156</v>
      </c>
      <c r="F2130" s="24">
        <v>4084</v>
      </c>
      <c r="G2130" s="24">
        <v>0</v>
      </c>
      <c r="H2130" s="24">
        <v>0</v>
      </c>
      <c r="I2130" s="24">
        <v>200</v>
      </c>
      <c r="J2130" s="24">
        <v>15</v>
      </c>
      <c r="K2130" s="24">
        <v>0</v>
      </c>
    </row>
    <row r="2131" spans="1:11" x14ac:dyDescent="0.3">
      <c r="A2131" s="24" t="s">
        <v>2088</v>
      </c>
      <c r="B2131" s="24">
        <v>27</v>
      </c>
      <c r="C2131" s="24" t="str">
        <f t="shared" si="33"/>
        <v>ambrosia27</v>
      </c>
      <c r="D2131" s="24">
        <v>196</v>
      </c>
      <c r="E2131" s="24">
        <v>158</v>
      </c>
      <c r="F2131" s="24">
        <v>4132</v>
      </c>
      <c r="G2131" s="24">
        <v>0</v>
      </c>
      <c r="H2131" s="24">
        <v>0</v>
      </c>
      <c r="I2131" s="24">
        <v>200</v>
      </c>
      <c r="J2131" s="24">
        <v>15</v>
      </c>
      <c r="K2131" s="24">
        <v>0</v>
      </c>
    </row>
    <row r="2132" spans="1:11" x14ac:dyDescent="0.3">
      <c r="A2132" s="24" t="s">
        <v>2088</v>
      </c>
      <c r="B2132" s="24">
        <v>28</v>
      </c>
      <c r="C2132" s="24" t="str">
        <f t="shared" si="33"/>
        <v>ambrosia28</v>
      </c>
      <c r="D2132" s="24">
        <v>198</v>
      </c>
      <c r="E2132" s="24">
        <v>160</v>
      </c>
      <c r="F2132" s="24">
        <v>4182</v>
      </c>
      <c r="G2132" s="24">
        <v>0</v>
      </c>
      <c r="H2132" s="24">
        <v>0</v>
      </c>
      <c r="I2132" s="24">
        <v>200</v>
      </c>
      <c r="J2132" s="24">
        <v>15</v>
      </c>
      <c r="K2132" s="24">
        <v>0</v>
      </c>
    </row>
    <row r="2133" spans="1:11" x14ac:dyDescent="0.3">
      <c r="A2133" s="24" t="s">
        <v>2088</v>
      </c>
      <c r="B2133" s="24">
        <v>29</v>
      </c>
      <c r="C2133" s="24" t="str">
        <f t="shared" si="33"/>
        <v>ambrosia29</v>
      </c>
      <c r="D2133" s="24">
        <v>201</v>
      </c>
      <c r="E2133" s="24">
        <v>162</v>
      </c>
      <c r="F2133" s="24">
        <v>4231</v>
      </c>
      <c r="G2133" s="24">
        <v>0</v>
      </c>
      <c r="H2133" s="24">
        <v>0</v>
      </c>
      <c r="I2133" s="24">
        <v>200</v>
      </c>
      <c r="J2133" s="24">
        <v>15</v>
      </c>
      <c r="K2133" s="24">
        <v>0</v>
      </c>
    </row>
    <row r="2134" spans="1:11" x14ac:dyDescent="0.3">
      <c r="A2134" s="24" t="s">
        <v>2088</v>
      </c>
      <c r="B2134" s="24">
        <v>30</v>
      </c>
      <c r="C2134" s="24" t="str">
        <f t="shared" si="33"/>
        <v>ambrosia30</v>
      </c>
      <c r="D2134" s="24">
        <v>203</v>
      </c>
      <c r="E2134" s="24">
        <v>164</v>
      </c>
      <c r="F2134" s="24">
        <v>4282</v>
      </c>
      <c r="G2134" s="24">
        <v>0</v>
      </c>
      <c r="H2134" s="24">
        <v>0</v>
      </c>
      <c r="I2134" s="24">
        <v>200</v>
      </c>
      <c r="J2134" s="24">
        <v>15</v>
      </c>
      <c r="K2134" s="24">
        <v>0</v>
      </c>
    </row>
    <row r="2135" spans="1:11" x14ac:dyDescent="0.3">
      <c r="A2135" s="24" t="s">
        <v>2088</v>
      </c>
      <c r="B2135" s="24">
        <v>31</v>
      </c>
      <c r="C2135" s="24" t="str">
        <f t="shared" si="33"/>
        <v>ambrosia31</v>
      </c>
      <c r="D2135" s="24">
        <v>222</v>
      </c>
      <c r="E2135" s="24">
        <v>180</v>
      </c>
      <c r="F2135" s="24">
        <v>4647</v>
      </c>
      <c r="G2135" s="24">
        <v>0</v>
      </c>
      <c r="H2135" s="24">
        <v>0</v>
      </c>
      <c r="I2135" s="24">
        <v>200</v>
      </c>
      <c r="J2135" s="24">
        <v>15</v>
      </c>
      <c r="K2135" s="24">
        <v>0</v>
      </c>
    </row>
    <row r="2136" spans="1:11" x14ac:dyDescent="0.3">
      <c r="A2136" s="24" t="s">
        <v>2088</v>
      </c>
      <c r="B2136" s="24">
        <v>32</v>
      </c>
      <c r="C2136" s="24" t="str">
        <f t="shared" si="33"/>
        <v>ambrosia32</v>
      </c>
      <c r="D2136" s="24">
        <v>225</v>
      </c>
      <c r="E2136" s="24">
        <v>182</v>
      </c>
      <c r="F2136" s="24">
        <v>4703</v>
      </c>
      <c r="G2136" s="24">
        <v>0</v>
      </c>
      <c r="H2136" s="24">
        <v>0</v>
      </c>
      <c r="I2136" s="24">
        <v>200</v>
      </c>
      <c r="J2136" s="24">
        <v>15</v>
      </c>
      <c r="K2136" s="24">
        <v>0</v>
      </c>
    </row>
    <row r="2137" spans="1:11" x14ac:dyDescent="0.3">
      <c r="A2137" s="24" t="s">
        <v>2088</v>
      </c>
      <c r="B2137" s="24">
        <v>33</v>
      </c>
      <c r="C2137" s="24" t="str">
        <f t="shared" si="33"/>
        <v>ambrosia33</v>
      </c>
      <c r="D2137" s="24">
        <v>228</v>
      </c>
      <c r="E2137" s="24">
        <v>184</v>
      </c>
      <c r="F2137" s="24">
        <v>4759</v>
      </c>
      <c r="G2137" s="24">
        <v>0</v>
      </c>
      <c r="H2137" s="24">
        <v>0</v>
      </c>
      <c r="I2137" s="24">
        <v>200</v>
      </c>
      <c r="J2137" s="24">
        <v>15</v>
      </c>
      <c r="K2137" s="24">
        <v>0</v>
      </c>
    </row>
    <row r="2138" spans="1:11" x14ac:dyDescent="0.3">
      <c r="A2138" s="24" t="s">
        <v>2088</v>
      </c>
      <c r="B2138" s="24">
        <v>34</v>
      </c>
      <c r="C2138" s="24" t="str">
        <f t="shared" si="33"/>
        <v>ambrosia34</v>
      </c>
      <c r="D2138" s="24">
        <v>231</v>
      </c>
      <c r="E2138" s="24">
        <v>186</v>
      </c>
      <c r="F2138" s="24">
        <v>4816</v>
      </c>
      <c r="G2138" s="24">
        <v>0</v>
      </c>
      <c r="H2138" s="24">
        <v>0</v>
      </c>
      <c r="I2138" s="24">
        <v>200</v>
      </c>
      <c r="J2138" s="24">
        <v>15</v>
      </c>
      <c r="K2138" s="24">
        <v>0</v>
      </c>
    </row>
    <row r="2139" spans="1:11" x14ac:dyDescent="0.3">
      <c r="A2139" s="24" t="s">
        <v>2088</v>
      </c>
      <c r="B2139" s="24">
        <v>35</v>
      </c>
      <c r="C2139" s="24" t="str">
        <f t="shared" si="33"/>
        <v>ambrosia35</v>
      </c>
      <c r="D2139" s="24">
        <v>234</v>
      </c>
      <c r="E2139" s="24">
        <v>189</v>
      </c>
      <c r="F2139" s="24">
        <v>4873</v>
      </c>
      <c r="G2139" s="24">
        <v>0</v>
      </c>
      <c r="H2139" s="24">
        <v>0</v>
      </c>
      <c r="I2139" s="24">
        <v>200</v>
      </c>
      <c r="J2139" s="24">
        <v>15</v>
      </c>
      <c r="K2139" s="24">
        <v>0</v>
      </c>
    </row>
    <row r="2140" spans="1:11" x14ac:dyDescent="0.3">
      <c r="A2140" s="24" t="s">
        <v>2088</v>
      </c>
      <c r="B2140" s="24">
        <v>36</v>
      </c>
      <c r="C2140" s="24" t="str">
        <f t="shared" si="33"/>
        <v>ambrosia36</v>
      </c>
      <c r="D2140" s="24">
        <v>237</v>
      </c>
      <c r="E2140" s="24">
        <v>191</v>
      </c>
      <c r="F2140" s="24">
        <v>4931</v>
      </c>
      <c r="G2140" s="24">
        <v>0</v>
      </c>
      <c r="H2140" s="24">
        <v>0</v>
      </c>
      <c r="I2140" s="24">
        <v>200</v>
      </c>
      <c r="J2140" s="24">
        <v>15</v>
      </c>
      <c r="K2140" s="24">
        <v>0</v>
      </c>
    </row>
    <row r="2141" spans="1:11" x14ac:dyDescent="0.3">
      <c r="A2141" s="24" t="s">
        <v>2088</v>
      </c>
      <c r="B2141" s="24">
        <v>37</v>
      </c>
      <c r="C2141" s="24" t="str">
        <f t="shared" si="33"/>
        <v>ambrosia37</v>
      </c>
      <c r="D2141" s="24">
        <v>240</v>
      </c>
      <c r="E2141" s="24">
        <v>194</v>
      </c>
      <c r="F2141" s="24">
        <v>4990</v>
      </c>
      <c r="G2141" s="24">
        <v>0</v>
      </c>
      <c r="H2141" s="24">
        <v>0</v>
      </c>
      <c r="I2141" s="24">
        <v>200</v>
      </c>
      <c r="J2141" s="24">
        <v>15</v>
      </c>
      <c r="K2141" s="24">
        <v>0</v>
      </c>
    </row>
    <row r="2142" spans="1:11" x14ac:dyDescent="0.3">
      <c r="A2142" s="24" t="s">
        <v>2088</v>
      </c>
      <c r="B2142" s="24">
        <v>38</v>
      </c>
      <c r="C2142" s="24" t="str">
        <f t="shared" si="33"/>
        <v>ambrosia38</v>
      </c>
      <c r="D2142" s="24">
        <v>242</v>
      </c>
      <c r="E2142" s="24">
        <v>196</v>
      </c>
      <c r="F2142" s="24">
        <v>5050</v>
      </c>
      <c r="G2142" s="24">
        <v>0</v>
      </c>
      <c r="H2142" s="24">
        <v>0</v>
      </c>
      <c r="I2142" s="24">
        <v>200</v>
      </c>
      <c r="J2142" s="24">
        <v>15</v>
      </c>
      <c r="K2142" s="24">
        <v>0</v>
      </c>
    </row>
    <row r="2143" spans="1:11" x14ac:dyDescent="0.3">
      <c r="A2143" s="24" t="s">
        <v>2088</v>
      </c>
      <c r="B2143" s="24">
        <v>39</v>
      </c>
      <c r="C2143" s="24" t="str">
        <f t="shared" si="33"/>
        <v>ambrosia39</v>
      </c>
      <c r="D2143" s="24">
        <v>245</v>
      </c>
      <c r="E2143" s="24">
        <v>198</v>
      </c>
      <c r="F2143" s="24">
        <v>5110</v>
      </c>
      <c r="G2143" s="24">
        <v>0</v>
      </c>
      <c r="H2143" s="24">
        <v>0</v>
      </c>
      <c r="I2143" s="24">
        <v>200</v>
      </c>
      <c r="J2143" s="24">
        <v>15</v>
      </c>
      <c r="K2143" s="24">
        <v>0</v>
      </c>
    </row>
    <row r="2144" spans="1:11" x14ac:dyDescent="0.3">
      <c r="A2144" s="24" t="s">
        <v>2088</v>
      </c>
      <c r="B2144" s="24">
        <v>40</v>
      </c>
      <c r="C2144" s="24" t="str">
        <f t="shared" si="33"/>
        <v>ambrosia40</v>
      </c>
      <c r="D2144" s="24">
        <v>248</v>
      </c>
      <c r="E2144" s="24">
        <v>201</v>
      </c>
      <c r="F2144" s="24">
        <v>5170</v>
      </c>
      <c r="G2144" s="24">
        <v>0</v>
      </c>
      <c r="H2144" s="24">
        <v>0</v>
      </c>
      <c r="I2144" s="24">
        <v>200</v>
      </c>
      <c r="J2144" s="24">
        <v>15</v>
      </c>
      <c r="K2144" s="24">
        <v>0</v>
      </c>
    </row>
    <row r="2145" spans="1:11" x14ac:dyDescent="0.3">
      <c r="A2145" s="24" t="s">
        <v>2088</v>
      </c>
      <c r="B2145" s="24">
        <v>41</v>
      </c>
      <c r="C2145" s="24" t="str">
        <f t="shared" si="33"/>
        <v>ambrosia41</v>
      </c>
      <c r="D2145" s="24">
        <v>271</v>
      </c>
      <c r="E2145" s="24">
        <v>219</v>
      </c>
      <c r="F2145" s="24">
        <v>5672</v>
      </c>
      <c r="G2145" s="24">
        <v>0</v>
      </c>
      <c r="H2145" s="24">
        <v>0</v>
      </c>
      <c r="I2145" s="24">
        <v>200</v>
      </c>
      <c r="J2145" s="24">
        <v>15</v>
      </c>
      <c r="K2145" s="24">
        <v>0</v>
      </c>
    </row>
    <row r="2146" spans="1:11" x14ac:dyDescent="0.3">
      <c r="A2146" s="24" t="s">
        <v>2088</v>
      </c>
      <c r="B2146" s="24">
        <v>42</v>
      </c>
      <c r="C2146" s="24" t="str">
        <f t="shared" si="33"/>
        <v>ambrosia42</v>
      </c>
      <c r="D2146" s="24">
        <v>275</v>
      </c>
      <c r="E2146" s="24">
        <v>222</v>
      </c>
      <c r="F2146" s="24">
        <v>5740</v>
      </c>
      <c r="G2146" s="24">
        <v>0</v>
      </c>
      <c r="H2146" s="24">
        <v>0</v>
      </c>
      <c r="I2146" s="24">
        <v>200</v>
      </c>
      <c r="J2146" s="24">
        <v>15</v>
      </c>
      <c r="K2146" s="24">
        <v>0</v>
      </c>
    </row>
    <row r="2147" spans="1:11" x14ac:dyDescent="0.3">
      <c r="A2147" s="24" t="s">
        <v>2088</v>
      </c>
      <c r="B2147" s="24">
        <v>43</v>
      </c>
      <c r="C2147" s="24" t="str">
        <f t="shared" si="33"/>
        <v>ambrosia43</v>
      </c>
      <c r="D2147" s="24">
        <v>278</v>
      </c>
      <c r="E2147" s="24">
        <v>225</v>
      </c>
      <c r="F2147" s="24">
        <v>5808</v>
      </c>
      <c r="G2147" s="24">
        <v>0</v>
      </c>
      <c r="H2147" s="24">
        <v>0</v>
      </c>
      <c r="I2147" s="24">
        <v>200</v>
      </c>
      <c r="J2147" s="24">
        <v>15</v>
      </c>
      <c r="K2147" s="24">
        <v>0</v>
      </c>
    </row>
    <row r="2148" spans="1:11" x14ac:dyDescent="0.3">
      <c r="A2148" s="24" t="s">
        <v>2088</v>
      </c>
      <c r="B2148" s="24">
        <v>44</v>
      </c>
      <c r="C2148" s="24" t="str">
        <f t="shared" si="33"/>
        <v>ambrosia44</v>
      </c>
      <c r="D2148" s="24">
        <v>282</v>
      </c>
      <c r="E2148" s="24">
        <v>228</v>
      </c>
      <c r="F2148" s="24">
        <v>5885</v>
      </c>
      <c r="G2148" s="24">
        <v>0</v>
      </c>
      <c r="H2148" s="24">
        <v>0</v>
      </c>
      <c r="I2148" s="24">
        <v>200</v>
      </c>
      <c r="J2148" s="24">
        <v>15</v>
      </c>
      <c r="K2148" s="24">
        <v>0</v>
      </c>
    </row>
    <row r="2149" spans="1:11" x14ac:dyDescent="0.3">
      <c r="A2149" s="24" t="s">
        <v>2088</v>
      </c>
      <c r="B2149" s="24">
        <v>45</v>
      </c>
      <c r="C2149" s="24" t="str">
        <f t="shared" si="33"/>
        <v>ambrosia45</v>
      </c>
      <c r="D2149" s="24">
        <v>285</v>
      </c>
      <c r="E2149" s="24">
        <v>230</v>
      </c>
      <c r="F2149" s="24">
        <v>5959</v>
      </c>
      <c r="G2149" s="24">
        <v>0</v>
      </c>
      <c r="H2149" s="24">
        <v>0</v>
      </c>
      <c r="I2149" s="24">
        <v>200</v>
      </c>
      <c r="J2149" s="24">
        <v>15</v>
      </c>
      <c r="K2149" s="24">
        <v>0</v>
      </c>
    </row>
    <row r="2150" spans="1:11" x14ac:dyDescent="0.3">
      <c r="A2150" s="24" t="s">
        <v>2088</v>
      </c>
      <c r="B2150" s="24">
        <v>46</v>
      </c>
      <c r="C2150" s="24" t="str">
        <f t="shared" si="33"/>
        <v>ambrosia46</v>
      </c>
      <c r="D2150" s="24">
        <v>289</v>
      </c>
      <c r="E2150" s="24">
        <v>233</v>
      </c>
      <c r="F2150" s="24">
        <v>6031</v>
      </c>
      <c r="G2150" s="24">
        <v>0</v>
      </c>
      <c r="H2150" s="24">
        <v>0</v>
      </c>
      <c r="I2150" s="24">
        <v>200</v>
      </c>
      <c r="J2150" s="24">
        <v>15</v>
      </c>
      <c r="K2150" s="24">
        <v>0</v>
      </c>
    </row>
    <row r="2151" spans="1:11" x14ac:dyDescent="0.3">
      <c r="A2151" s="24" t="s">
        <v>2088</v>
      </c>
      <c r="B2151" s="24">
        <v>47</v>
      </c>
      <c r="C2151" s="24" t="str">
        <f t="shared" si="33"/>
        <v>ambrosia47</v>
      </c>
      <c r="D2151" s="24">
        <v>292</v>
      </c>
      <c r="E2151" s="24">
        <v>236</v>
      </c>
      <c r="F2151" s="24">
        <v>6107</v>
      </c>
      <c r="G2151" s="24">
        <v>0</v>
      </c>
      <c r="H2151" s="24">
        <v>0</v>
      </c>
      <c r="I2151" s="24">
        <v>200</v>
      </c>
      <c r="J2151" s="24">
        <v>15</v>
      </c>
      <c r="K2151" s="24">
        <v>0</v>
      </c>
    </row>
    <row r="2152" spans="1:11" x14ac:dyDescent="0.3">
      <c r="A2152" s="24" t="s">
        <v>2088</v>
      </c>
      <c r="B2152" s="24">
        <v>48</v>
      </c>
      <c r="C2152" s="24" t="str">
        <f t="shared" si="33"/>
        <v>ambrosia48</v>
      </c>
      <c r="D2152" s="24">
        <v>296</v>
      </c>
      <c r="E2152" s="24">
        <v>239</v>
      </c>
      <c r="F2152" s="24">
        <v>6187</v>
      </c>
      <c r="G2152" s="24">
        <v>0</v>
      </c>
      <c r="H2152" s="24">
        <v>0</v>
      </c>
      <c r="I2152" s="24">
        <v>200</v>
      </c>
      <c r="J2152" s="24">
        <v>15</v>
      </c>
      <c r="K2152" s="24">
        <v>0</v>
      </c>
    </row>
    <row r="2153" spans="1:11" x14ac:dyDescent="0.3">
      <c r="A2153" s="24" t="s">
        <v>2088</v>
      </c>
      <c r="B2153" s="24">
        <v>49</v>
      </c>
      <c r="C2153" s="24" t="str">
        <f t="shared" si="33"/>
        <v>ambrosia49</v>
      </c>
      <c r="D2153" s="24">
        <v>299</v>
      </c>
      <c r="E2153" s="24">
        <v>242</v>
      </c>
      <c r="F2153" s="24">
        <v>6261</v>
      </c>
      <c r="G2153" s="24">
        <v>0</v>
      </c>
      <c r="H2153" s="24">
        <v>0</v>
      </c>
      <c r="I2153" s="24">
        <v>200</v>
      </c>
      <c r="J2153" s="24">
        <v>15</v>
      </c>
      <c r="K2153" s="24">
        <v>0</v>
      </c>
    </row>
    <row r="2154" spans="1:11" x14ac:dyDescent="0.3">
      <c r="A2154" s="24" t="s">
        <v>2088</v>
      </c>
      <c r="B2154" s="24">
        <v>50</v>
      </c>
      <c r="C2154" s="24" t="str">
        <f t="shared" si="33"/>
        <v>ambrosia50</v>
      </c>
      <c r="D2154" s="24">
        <v>303</v>
      </c>
      <c r="E2154" s="24">
        <v>245</v>
      </c>
      <c r="F2154" s="24">
        <v>6343</v>
      </c>
      <c r="G2154" s="24">
        <v>0</v>
      </c>
      <c r="H2154" s="24">
        <v>0</v>
      </c>
      <c r="I2154" s="24">
        <v>200</v>
      </c>
      <c r="J2154" s="24">
        <v>15</v>
      </c>
      <c r="K2154" s="24">
        <v>0</v>
      </c>
    </row>
    <row r="2155" spans="1:11" x14ac:dyDescent="0.3">
      <c r="A2155" s="24" t="s">
        <v>2088</v>
      </c>
      <c r="B2155" s="24">
        <v>51</v>
      </c>
      <c r="C2155" s="24" t="str">
        <f t="shared" si="33"/>
        <v>ambrosia51</v>
      </c>
      <c r="D2155" s="24">
        <v>331</v>
      </c>
      <c r="E2155" s="24">
        <v>267</v>
      </c>
      <c r="F2155" s="24">
        <v>6904</v>
      </c>
      <c r="G2155" s="24">
        <v>0</v>
      </c>
      <c r="H2155" s="24">
        <v>0</v>
      </c>
      <c r="I2155" s="24">
        <v>200</v>
      </c>
      <c r="J2155" s="24">
        <v>15</v>
      </c>
      <c r="K2155" s="24">
        <v>0</v>
      </c>
    </row>
    <row r="2156" spans="1:11" x14ac:dyDescent="0.3">
      <c r="A2156" s="24" t="s">
        <v>2088</v>
      </c>
      <c r="B2156" s="24">
        <v>52</v>
      </c>
      <c r="C2156" s="24" t="str">
        <f t="shared" si="33"/>
        <v>ambrosia52</v>
      </c>
      <c r="D2156" s="24">
        <v>335</v>
      </c>
      <c r="E2156" s="24">
        <v>270</v>
      </c>
      <c r="F2156" s="24">
        <v>6987</v>
      </c>
      <c r="G2156" s="24">
        <v>0</v>
      </c>
      <c r="H2156" s="24">
        <v>0</v>
      </c>
      <c r="I2156" s="24">
        <v>200</v>
      </c>
      <c r="J2156" s="24">
        <v>15</v>
      </c>
      <c r="K2156" s="24">
        <v>0</v>
      </c>
    </row>
    <row r="2157" spans="1:11" x14ac:dyDescent="0.3">
      <c r="A2157" s="24" t="s">
        <v>2088</v>
      </c>
      <c r="B2157" s="24">
        <v>53</v>
      </c>
      <c r="C2157" s="24" t="str">
        <f t="shared" si="33"/>
        <v>ambrosia53</v>
      </c>
      <c r="D2157" s="24">
        <v>339</v>
      </c>
      <c r="E2157" s="24">
        <v>274</v>
      </c>
      <c r="F2157" s="24">
        <v>7076</v>
      </c>
      <c r="G2157" s="24">
        <v>0</v>
      </c>
      <c r="H2157" s="24">
        <v>0</v>
      </c>
      <c r="I2157" s="24">
        <v>200</v>
      </c>
      <c r="J2157" s="24">
        <v>15</v>
      </c>
      <c r="K2157" s="24">
        <v>0</v>
      </c>
    </row>
    <row r="2158" spans="1:11" x14ac:dyDescent="0.3">
      <c r="A2158" s="24" t="s">
        <v>2088</v>
      </c>
      <c r="B2158" s="24">
        <v>54</v>
      </c>
      <c r="C2158" s="24" t="str">
        <f t="shared" si="33"/>
        <v>ambrosia54</v>
      </c>
      <c r="D2158" s="24">
        <v>343</v>
      </c>
      <c r="E2158" s="24">
        <v>277</v>
      </c>
      <c r="F2158" s="24">
        <v>7169</v>
      </c>
      <c r="G2158" s="24">
        <v>0</v>
      </c>
      <c r="H2158" s="24">
        <v>0</v>
      </c>
      <c r="I2158" s="24">
        <v>200</v>
      </c>
      <c r="J2158" s="24">
        <v>15</v>
      </c>
      <c r="K2158" s="24">
        <v>0</v>
      </c>
    </row>
    <row r="2159" spans="1:11" x14ac:dyDescent="0.3">
      <c r="A2159" s="24" t="s">
        <v>2088</v>
      </c>
      <c r="B2159" s="24">
        <v>55</v>
      </c>
      <c r="C2159" s="24" t="str">
        <f t="shared" si="33"/>
        <v>ambrosia55</v>
      </c>
      <c r="D2159" s="24">
        <v>347</v>
      </c>
      <c r="E2159" s="24">
        <v>280</v>
      </c>
      <c r="F2159" s="24">
        <v>7255</v>
      </c>
      <c r="G2159" s="24">
        <v>0</v>
      </c>
      <c r="H2159" s="24">
        <v>0</v>
      </c>
      <c r="I2159" s="24">
        <v>200</v>
      </c>
      <c r="J2159" s="24">
        <v>15</v>
      </c>
      <c r="K2159" s="24">
        <v>0</v>
      </c>
    </row>
    <row r="2160" spans="1:11" x14ac:dyDescent="0.3">
      <c r="A2160" s="24" t="s">
        <v>2088</v>
      </c>
      <c r="B2160" s="24">
        <v>56</v>
      </c>
      <c r="C2160" s="24" t="str">
        <f t="shared" si="33"/>
        <v>ambrosia56</v>
      </c>
      <c r="D2160" s="24">
        <v>351</v>
      </c>
      <c r="E2160" s="24">
        <v>284</v>
      </c>
      <c r="F2160" s="24">
        <v>7350</v>
      </c>
      <c r="G2160" s="24">
        <v>0</v>
      </c>
      <c r="H2160" s="24">
        <v>0</v>
      </c>
      <c r="I2160" s="24">
        <v>200</v>
      </c>
      <c r="J2160" s="24">
        <v>15</v>
      </c>
      <c r="K2160" s="24">
        <v>0</v>
      </c>
    </row>
    <row r="2161" spans="1:11" x14ac:dyDescent="0.3">
      <c r="A2161" s="24" t="s">
        <v>2088</v>
      </c>
      <c r="B2161" s="24">
        <v>57</v>
      </c>
      <c r="C2161" s="24" t="str">
        <f t="shared" si="33"/>
        <v>ambrosia57</v>
      </c>
      <c r="D2161" s="24">
        <v>355</v>
      </c>
      <c r="E2161" s="24">
        <v>287</v>
      </c>
      <c r="F2161" s="24">
        <v>7444</v>
      </c>
      <c r="G2161" s="24">
        <v>0</v>
      </c>
      <c r="H2161" s="24">
        <v>0</v>
      </c>
      <c r="I2161" s="24">
        <v>200</v>
      </c>
      <c r="J2161" s="24">
        <v>15</v>
      </c>
      <c r="K2161" s="24">
        <v>0</v>
      </c>
    </row>
    <row r="2162" spans="1:11" x14ac:dyDescent="0.3">
      <c r="A2162" s="24" t="s">
        <v>2088</v>
      </c>
      <c r="B2162" s="24">
        <v>58</v>
      </c>
      <c r="C2162" s="24" t="str">
        <f t="shared" si="33"/>
        <v>ambrosia58</v>
      </c>
      <c r="D2162" s="24">
        <v>360</v>
      </c>
      <c r="E2162" s="24">
        <v>291</v>
      </c>
      <c r="F2162" s="24">
        <v>7533</v>
      </c>
      <c r="G2162" s="24">
        <v>0</v>
      </c>
      <c r="H2162" s="24">
        <v>0</v>
      </c>
      <c r="I2162" s="24">
        <v>200</v>
      </c>
      <c r="J2162" s="24">
        <v>15</v>
      </c>
      <c r="K2162" s="24">
        <v>0</v>
      </c>
    </row>
    <row r="2163" spans="1:11" x14ac:dyDescent="0.3">
      <c r="A2163" s="24" t="s">
        <v>2088</v>
      </c>
      <c r="B2163" s="24">
        <v>59</v>
      </c>
      <c r="C2163" s="24" t="str">
        <f t="shared" si="33"/>
        <v>ambrosia59</v>
      </c>
      <c r="D2163" s="24">
        <v>364</v>
      </c>
      <c r="E2163" s="24">
        <v>294</v>
      </c>
      <c r="F2163" s="24">
        <v>7629</v>
      </c>
      <c r="G2163" s="24">
        <v>0</v>
      </c>
      <c r="H2163" s="24">
        <v>0</v>
      </c>
      <c r="I2163" s="24">
        <v>200</v>
      </c>
      <c r="J2163" s="24">
        <v>15</v>
      </c>
      <c r="K2163" s="24">
        <v>0</v>
      </c>
    </row>
    <row r="2164" spans="1:11" x14ac:dyDescent="0.3">
      <c r="A2164" s="24" t="s">
        <v>2088</v>
      </c>
      <c r="B2164" s="24">
        <v>60</v>
      </c>
      <c r="C2164" s="24" t="str">
        <f t="shared" si="33"/>
        <v>ambrosia60</v>
      </c>
      <c r="D2164" s="24">
        <v>368</v>
      </c>
      <c r="E2164" s="24">
        <v>298</v>
      </c>
      <c r="F2164" s="24">
        <v>7729</v>
      </c>
      <c r="G2164" s="24">
        <v>0</v>
      </c>
      <c r="H2164" s="24">
        <v>0</v>
      </c>
      <c r="I2164" s="24">
        <v>200</v>
      </c>
      <c r="J2164" s="24">
        <v>15</v>
      </c>
      <c r="K2164" s="24">
        <v>0</v>
      </c>
    </row>
    <row r="2165" spans="1:11" x14ac:dyDescent="0.3">
      <c r="A2165" s="24" t="s">
        <v>2088</v>
      </c>
      <c r="B2165" s="24">
        <v>61</v>
      </c>
      <c r="C2165" s="24" t="str">
        <f t="shared" si="33"/>
        <v>ambrosia61</v>
      </c>
      <c r="D2165" s="24">
        <v>402</v>
      </c>
      <c r="E2165" s="24">
        <v>325</v>
      </c>
      <c r="F2165" s="24">
        <v>8504</v>
      </c>
      <c r="G2165" s="24">
        <v>0</v>
      </c>
      <c r="H2165" s="24">
        <v>0</v>
      </c>
      <c r="I2165" s="24">
        <v>200</v>
      </c>
      <c r="J2165" s="24">
        <v>15</v>
      </c>
      <c r="K2165" s="24">
        <v>0</v>
      </c>
    </row>
    <row r="2166" spans="1:11" x14ac:dyDescent="0.3">
      <c r="A2166" s="24" t="s">
        <v>2088</v>
      </c>
      <c r="B2166" s="24">
        <v>62</v>
      </c>
      <c r="C2166" s="24" t="str">
        <f t="shared" si="33"/>
        <v>ambrosia62</v>
      </c>
      <c r="D2166" s="24">
        <v>407</v>
      </c>
      <c r="E2166" s="24">
        <v>329</v>
      </c>
      <c r="F2166" s="24">
        <v>8616</v>
      </c>
      <c r="G2166" s="24">
        <v>0</v>
      </c>
      <c r="H2166" s="24">
        <v>0</v>
      </c>
      <c r="I2166" s="24">
        <v>200</v>
      </c>
      <c r="J2166" s="24">
        <v>15</v>
      </c>
      <c r="K2166" s="24">
        <v>0</v>
      </c>
    </row>
    <row r="2167" spans="1:11" x14ac:dyDescent="0.3">
      <c r="A2167" s="24" t="s">
        <v>2088</v>
      </c>
      <c r="B2167" s="24">
        <v>63</v>
      </c>
      <c r="C2167" s="24" t="str">
        <f t="shared" si="33"/>
        <v>ambrosia63</v>
      </c>
      <c r="D2167" s="24">
        <v>412</v>
      </c>
      <c r="E2167" s="24">
        <v>333</v>
      </c>
      <c r="F2167" s="24">
        <v>8742</v>
      </c>
      <c r="G2167" s="24">
        <v>0</v>
      </c>
      <c r="H2167" s="24">
        <v>0</v>
      </c>
      <c r="I2167" s="24">
        <v>200</v>
      </c>
      <c r="J2167" s="24">
        <v>15</v>
      </c>
      <c r="K2167" s="24">
        <v>0</v>
      </c>
    </row>
    <row r="2168" spans="1:11" x14ac:dyDescent="0.3">
      <c r="A2168" s="24" t="s">
        <v>2088</v>
      </c>
      <c r="B2168" s="24">
        <v>64</v>
      </c>
      <c r="C2168" s="24" t="str">
        <f t="shared" si="33"/>
        <v>ambrosia64</v>
      </c>
      <c r="D2168" s="24">
        <v>417</v>
      </c>
      <c r="E2168" s="24">
        <v>337</v>
      </c>
      <c r="F2168" s="24">
        <v>8847</v>
      </c>
      <c r="G2168" s="24">
        <v>0</v>
      </c>
      <c r="H2168" s="24">
        <v>0</v>
      </c>
      <c r="I2168" s="24">
        <v>200</v>
      </c>
      <c r="J2168" s="24">
        <v>15</v>
      </c>
      <c r="K2168" s="24">
        <v>0</v>
      </c>
    </row>
    <row r="2169" spans="1:11" x14ac:dyDescent="0.3">
      <c r="A2169" s="24" t="s">
        <v>2088</v>
      </c>
      <c r="B2169" s="24">
        <v>65</v>
      </c>
      <c r="C2169" s="24" t="str">
        <f t="shared" si="33"/>
        <v>ambrosia65</v>
      </c>
      <c r="D2169" s="24">
        <v>422</v>
      </c>
      <c r="E2169" s="24">
        <v>341</v>
      </c>
      <c r="F2169" s="24">
        <v>8964</v>
      </c>
      <c r="G2169" s="24">
        <v>0</v>
      </c>
      <c r="H2169" s="24">
        <v>0</v>
      </c>
      <c r="I2169" s="24">
        <v>200</v>
      </c>
      <c r="J2169" s="24">
        <v>15</v>
      </c>
      <c r="K2169" s="24">
        <v>0</v>
      </c>
    </row>
    <row r="2170" spans="1:11" x14ac:dyDescent="0.3">
      <c r="A2170" s="24" t="s">
        <v>2088</v>
      </c>
      <c r="B2170" s="24">
        <v>66</v>
      </c>
      <c r="C2170" s="24" t="str">
        <f t="shared" si="33"/>
        <v>ambrosia66</v>
      </c>
      <c r="D2170" s="24">
        <v>427</v>
      </c>
      <c r="E2170" s="24">
        <v>345</v>
      </c>
      <c r="F2170" s="24">
        <v>9082</v>
      </c>
      <c r="G2170" s="24">
        <v>0</v>
      </c>
      <c r="H2170" s="24">
        <v>0</v>
      </c>
      <c r="I2170" s="24">
        <v>200</v>
      </c>
      <c r="J2170" s="24">
        <v>15</v>
      </c>
      <c r="K2170" s="24">
        <v>0</v>
      </c>
    </row>
    <row r="2171" spans="1:11" x14ac:dyDescent="0.3">
      <c r="A2171" s="24" t="s">
        <v>2088</v>
      </c>
      <c r="B2171" s="24">
        <v>67</v>
      </c>
      <c r="C2171" s="24" t="str">
        <f t="shared" si="33"/>
        <v>ambrosia67</v>
      </c>
      <c r="D2171" s="24">
        <v>432</v>
      </c>
      <c r="E2171" s="24">
        <v>349</v>
      </c>
      <c r="F2171" s="24">
        <v>9209</v>
      </c>
      <c r="G2171" s="24">
        <v>0</v>
      </c>
      <c r="H2171" s="24">
        <v>0</v>
      </c>
      <c r="I2171" s="24">
        <v>200</v>
      </c>
      <c r="J2171" s="24">
        <v>15</v>
      </c>
      <c r="K2171" s="24">
        <v>0</v>
      </c>
    </row>
    <row r="2172" spans="1:11" x14ac:dyDescent="0.3">
      <c r="A2172" s="24" t="s">
        <v>2088</v>
      </c>
      <c r="B2172" s="24">
        <v>68</v>
      </c>
      <c r="C2172" s="24" t="str">
        <f t="shared" si="33"/>
        <v>ambrosia68</v>
      </c>
      <c r="D2172" s="24">
        <v>437</v>
      </c>
      <c r="E2172" s="24">
        <v>353</v>
      </c>
      <c r="F2172" s="24">
        <v>9319</v>
      </c>
      <c r="G2172" s="24">
        <v>0</v>
      </c>
      <c r="H2172" s="24">
        <v>0</v>
      </c>
      <c r="I2172" s="24">
        <v>200</v>
      </c>
      <c r="J2172" s="24">
        <v>15</v>
      </c>
      <c r="K2172" s="24">
        <v>0</v>
      </c>
    </row>
    <row r="2173" spans="1:11" x14ac:dyDescent="0.3">
      <c r="A2173" s="24" t="s">
        <v>2088</v>
      </c>
      <c r="B2173" s="24">
        <v>69</v>
      </c>
      <c r="C2173" s="24" t="str">
        <f t="shared" si="33"/>
        <v>ambrosia69</v>
      </c>
      <c r="D2173" s="24">
        <v>442</v>
      </c>
      <c r="E2173" s="24">
        <v>357</v>
      </c>
      <c r="F2173" s="24">
        <v>9442</v>
      </c>
      <c r="G2173" s="24">
        <v>0</v>
      </c>
      <c r="H2173" s="24">
        <v>0</v>
      </c>
      <c r="I2173" s="24">
        <v>200</v>
      </c>
      <c r="J2173" s="24">
        <v>15</v>
      </c>
      <c r="K2173" s="24">
        <v>0</v>
      </c>
    </row>
    <row r="2174" spans="1:11" x14ac:dyDescent="0.3">
      <c r="A2174" s="24" t="s">
        <v>2088</v>
      </c>
      <c r="B2174" s="24">
        <v>70</v>
      </c>
      <c r="C2174" s="24" t="str">
        <f t="shared" si="33"/>
        <v>ambrosia70</v>
      </c>
      <c r="D2174" s="24">
        <v>447</v>
      </c>
      <c r="E2174" s="24">
        <v>361</v>
      </c>
      <c r="F2174" s="24">
        <v>9555</v>
      </c>
      <c r="G2174" s="24">
        <v>0</v>
      </c>
      <c r="H2174" s="24">
        <v>0</v>
      </c>
      <c r="I2174" s="24">
        <v>200</v>
      </c>
      <c r="J2174" s="24">
        <v>15</v>
      </c>
      <c r="K2174" s="24">
        <v>0</v>
      </c>
    </row>
    <row r="2175" spans="1:11" x14ac:dyDescent="0.3">
      <c r="A2175" s="24" t="s">
        <v>2088</v>
      </c>
      <c r="B2175" s="24">
        <v>71</v>
      </c>
      <c r="C2175" s="24" t="str">
        <f t="shared" si="33"/>
        <v>ambrosia71</v>
      </c>
      <c r="D2175" s="24">
        <v>488</v>
      </c>
      <c r="E2175" s="24">
        <v>395</v>
      </c>
      <c r="F2175" s="24">
        <v>10426</v>
      </c>
      <c r="G2175" s="24">
        <v>0</v>
      </c>
      <c r="H2175" s="24">
        <v>0</v>
      </c>
      <c r="I2175" s="24">
        <v>200</v>
      </c>
      <c r="J2175" s="24">
        <v>15</v>
      </c>
      <c r="K2175" s="24">
        <v>0</v>
      </c>
    </row>
    <row r="2176" spans="1:11" x14ac:dyDescent="0.3">
      <c r="A2176" s="24" t="s">
        <v>2088</v>
      </c>
      <c r="B2176" s="24">
        <v>72</v>
      </c>
      <c r="C2176" s="24" t="str">
        <f t="shared" si="33"/>
        <v>ambrosia72</v>
      </c>
      <c r="D2176" s="24">
        <v>494</v>
      </c>
      <c r="E2176" s="24">
        <v>399</v>
      </c>
      <c r="F2176" s="24">
        <v>10551</v>
      </c>
      <c r="G2176" s="24">
        <v>0</v>
      </c>
      <c r="H2176" s="24">
        <v>0</v>
      </c>
      <c r="I2176" s="24">
        <v>200</v>
      </c>
      <c r="J2176" s="24">
        <v>15</v>
      </c>
      <c r="K2176" s="24">
        <v>0</v>
      </c>
    </row>
    <row r="2177" spans="1:11" x14ac:dyDescent="0.3">
      <c r="A2177" s="24" t="s">
        <v>2088</v>
      </c>
      <c r="B2177" s="24">
        <v>73</v>
      </c>
      <c r="C2177" s="24" t="str">
        <f t="shared" si="33"/>
        <v>ambrosia73</v>
      </c>
      <c r="D2177" s="24">
        <v>500</v>
      </c>
      <c r="E2177" s="24">
        <v>404</v>
      </c>
      <c r="F2177" s="24">
        <v>10698</v>
      </c>
      <c r="G2177" s="24">
        <v>0</v>
      </c>
      <c r="H2177" s="24">
        <v>0</v>
      </c>
      <c r="I2177" s="24">
        <v>200</v>
      </c>
      <c r="J2177" s="24">
        <v>15</v>
      </c>
      <c r="K2177" s="24">
        <v>0</v>
      </c>
    </row>
    <row r="2178" spans="1:11" x14ac:dyDescent="0.3">
      <c r="A2178" s="24" t="s">
        <v>2088</v>
      </c>
      <c r="B2178" s="24">
        <v>74</v>
      </c>
      <c r="C2178" s="24" t="str">
        <f t="shared" si="33"/>
        <v>ambrosia74</v>
      </c>
      <c r="D2178" s="24">
        <v>506</v>
      </c>
      <c r="E2178" s="24">
        <v>409</v>
      </c>
      <c r="F2178" s="24">
        <v>10826</v>
      </c>
      <c r="G2178" s="24">
        <v>0</v>
      </c>
      <c r="H2178" s="24">
        <v>0</v>
      </c>
      <c r="I2178" s="24">
        <v>200</v>
      </c>
      <c r="J2178" s="24">
        <v>15</v>
      </c>
      <c r="K2178" s="24">
        <v>0</v>
      </c>
    </row>
    <row r="2179" spans="1:11" x14ac:dyDescent="0.3">
      <c r="A2179" s="24" t="s">
        <v>2088</v>
      </c>
      <c r="B2179" s="24">
        <v>75</v>
      </c>
      <c r="C2179" s="24" t="str">
        <f t="shared" si="33"/>
        <v>ambrosia75</v>
      </c>
      <c r="D2179" s="24">
        <v>512</v>
      </c>
      <c r="E2179" s="24">
        <v>414</v>
      </c>
      <c r="F2179" s="24">
        <v>10970</v>
      </c>
      <c r="G2179" s="24">
        <v>0</v>
      </c>
      <c r="H2179" s="24">
        <v>0</v>
      </c>
      <c r="I2179" s="24">
        <v>200</v>
      </c>
      <c r="J2179" s="24">
        <v>15</v>
      </c>
      <c r="K2179" s="24">
        <v>0</v>
      </c>
    </row>
    <row r="2180" spans="1:11" x14ac:dyDescent="0.3">
      <c r="A2180" s="24" t="s">
        <v>2088</v>
      </c>
      <c r="B2180" s="24">
        <v>76</v>
      </c>
      <c r="C2180" s="24" t="str">
        <f t="shared" si="33"/>
        <v>ambrosia76</v>
      </c>
      <c r="D2180" s="24">
        <v>518</v>
      </c>
      <c r="E2180" s="24">
        <v>418</v>
      </c>
      <c r="F2180" s="24">
        <v>11101</v>
      </c>
      <c r="G2180" s="24">
        <v>0</v>
      </c>
      <c r="H2180" s="24">
        <v>0</v>
      </c>
      <c r="I2180" s="24">
        <v>200</v>
      </c>
      <c r="J2180" s="24">
        <v>15</v>
      </c>
      <c r="K2180" s="24">
        <v>0</v>
      </c>
    </row>
    <row r="2181" spans="1:11" x14ac:dyDescent="0.3">
      <c r="A2181" s="24" t="s">
        <v>2088</v>
      </c>
      <c r="B2181" s="24">
        <v>77</v>
      </c>
      <c r="C2181" s="24" t="str">
        <f t="shared" si="33"/>
        <v>ambrosia77</v>
      </c>
      <c r="D2181" s="24">
        <v>524</v>
      </c>
      <c r="E2181" s="24">
        <v>423</v>
      </c>
      <c r="F2181" s="24">
        <v>11255</v>
      </c>
      <c r="G2181" s="24">
        <v>0</v>
      </c>
      <c r="H2181" s="24">
        <v>0</v>
      </c>
      <c r="I2181" s="24">
        <v>200</v>
      </c>
      <c r="J2181" s="24">
        <v>15</v>
      </c>
      <c r="K2181" s="24">
        <v>0</v>
      </c>
    </row>
    <row r="2182" spans="1:11" x14ac:dyDescent="0.3">
      <c r="A2182" s="24" t="s">
        <v>2088</v>
      </c>
      <c r="B2182" s="24">
        <v>78</v>
      </c>
      <c r="C2182" s="24" t="str">
        <f t="shared" ref="C2182:C2245" si="34">A2182&amp;B2182</f>
        <v>ambrosia78</v>
      </c>
      <c r="D2182" s="24">
        <v>530</v>
      </c>
      <c r="E2182" s="24">
        <v>428</v>
      </c>
      <c r="F2182" s="24">
        <v>11390</v>
      </c>
      <c r="G2182" s="24">
        <v>0</v>
      </c>
      <c r="H2182" s="24">
        <v>0</v>
      </c>
      <c r="I2182" s="24">
        <v>200</v>
      </c>
      <c r="J2182" s="24">
        <v>15</v>
      </c>
      <c r="K2182" s="24">
        <v>0</v>
      </c>
    </row>
    <row r="2183" spans="1:11" x14ac:dyDescent="0.3">
      <c r="A2183" s="24" t="s">
        <v>2088</v>
      </c>
      <c r="B2183" s="24">
        <v>79</v>
      </c>
      <c r="C2183" s="24" t="str">
        <f t="shared" si="34"/>
        <v>ambrosia79</v>
      </c>
      <c r="D2183" s="24">
        <v>536</v>
      </c>
      <c r="E2183" s="24">
        <v>433</v>
      </c>
      <c r="F2183" s="24">
        <v>11541</v>
      </c>
      <c r="G2183" s="24">
        <v>0</v>
      </c>
      <c r="H2183" s="24">
        <v>0</v>
      </c>
      <c r="I2183" s="24">
        <v>200</v>
      </c>
      <c r="J2183" s="24">
        <v>15</v>
      </c>
      <c r="K2183" s="24">
        <v>0</v>
      </c>
    </row>
    <row r="2184" spans="1:11" x14ac:dyDescent="0.3">
      <c r="A2184" s="24" t="s">
        <v>2088</v>
      </c>
      <c r="B2184" s="24">
        <v>80</v>
      </c>
      <c r="C2184" s="24" t="str">
        <f t="shared" si="34"/>
        <v>ambrosia80</v>
      </c>
      <c r="D2184" s="24">
        <v>542</v>
      </c>
      <c r="E2184" s="24">
        <v>438</v>
      </c>
      <c r="F2184" s="24">
        <v>11678</v>
      </c>
      <c r="G2184" s="24">
        <v>0</v>
      </c>
      <c r="H2184" s="24">
        <v>0</v>
      </c>
      <c r="I2184" s="24">
        <v>200</v>
      </c>
      <c r="J2184" s="24">
        <v>15</v>
      </c>
      <c r="K2184" s="24">
        <v>0</v>
      </c>
    </row>
    <row r="2185" spans="1:11" x14ac:dyDescent="0.3">
      <c r="A2185" s="24" t="s">
        <v>2088</v>
      </c>
      <c r="B2185" s="24">
        <v>81</v>
      </c>
      <c r="C2185" s="24" t="str">
        <f t="shared" si="34"/>
        <v>ambrosia81</v>
      </c>
      <c r="D2185" s="24">
        <v>592</v>
      </c>
      <c r="E2185" s="24">
        <v>478</v>
      </c>
      <c r="F2185" s="24">
        <v>12906</v>
      </c>
      <c r="G2185" s="24">
        <v>0</v>
      </c>
      <c r="H2185" s="24">
        <v>0</v>
      </c>
      <c r="I2185" s="24">
        <v>200</v>
      </c>
      <c r="J2185" s="24">
        <v>15</v>
      </c>
      <c r="K2185" s="24">
        <v>0</v>
      </c>
    </row>
    <row r="2186" spans="1:11" x14ac:dyDescent="0.3">
      <c r="A2186" s="24" t="s">
        <v>2088</v>
      </c>
      <c r="B2186" s="24">
        <v>82</v>
      </c>
      <c r="C2186" s="24" t="str">
        <f t="shared" si="34"/>
        <v>ambrosia82</v>
      </c>
      <c r="D2186" s="24">
        <v>599</v>
      </c>
      <c r="E2186" s="24">
        <v>484</v>
      </c>
      <c r="F2186" s="24">
        <v>13060</v>
      </c>
      <c r="G2186" s="24">
        <v>0</v>
      </c>
      <c r="H2186" s="24">
        <v>0</v>
      </c>
      <c r="I2186" s="24">
        <v>200</v>
      </c>
      <c r="J2186" s="24">
        <v>15</v>
      </c>
      <c r="K2186" s="24">
        <v>0</v>
      </c>
    </row>
    <row r="2187" spans="1:11" x14ac:dyDescent="0.3">
      <c r="A2187" s="24" t="s">
        <v>2088</v>
      </c>
      <c r="B2187" s="24">
        <v>83</v>
      </c>
      <c r="C2187" s="24" t="str">
        <f t="shared" si="34"/>
        <v>ambrosia83</v>
      </c>
      <c r="D2187" s="24">
        <v>606</v>
      </c>
      <c r="E2187" s="24">
        <v>490</v>
      </c>
      <c r="F2187" s="24">
        <v>13242</v>
      </c>
      <c r="G2187" s="24">
        <v>0</v>
      </c>
      <c r="H2187" s="24">
        <v>0</v>
      </c>
      <c r="I2187" s="24">
        <v>200</v>
      </c>
      <c r="J2187" s="24">
        <v>15</v>
      </c>
      <c r="K2187" s="24">
        <v>0</v>
      </c>
    </row>
    <row r="2188" spans="1:11" x14ac:dyDescent="0.3">
      <c r="A2188" s="24" t="s">
        <v>2088</v>
      </c>
      <c r="B2188" s="24">
        <v>84</v>
      </c>
      <c r="C2188" s="24" t="str">
        <f t="shared" si="34"/>
        <v>ambrosia84</v>
      </c>
      <c r="D2188" s="24">
        <v>613</v>
      </c>
      <c r="E2188" s="24">
        <v>495</v>
      </c>
      <c r="F2188" s="24">
        <v>13400</v>
      </c>
      <c r="G2188" s="24">
        <v>0</v>
      </c>
      <c r="H2188" s="24">
        <v>0</v>
      </c>
      <c r="I2188" s="24">
        <v>200</v>
      </c>
      <c r="J2188" s="24">
        <v>15</v>
      </c>
      <c r="K2188" s="24">
        <v>0</v>
      </c>
    </row>
    <row r="2189" spans="1:11" x14ac:dyDescent="0.3">
      <c r="A2189" s="24" t="s">
        <v>2088</v>
      </c>
      <c r="B2189" s="24">
        <v>85</v>
      </c>
      <c r="C2189" s="24" t="str">
        <f t="shared" si="34"/>
        <v>ambrosia85</v>
      </c>
      <c r="D2189" s="24">
        <v>620</v>
      </c>
      <c r="E2189" s="24">
        <v>501</v>
      </c>
      <c r="F2189" s="24">
        <v>13589</v>
      </c>
      <c r="G2189" s="24">
        <v>0</v>
      </c>
      <c r="H2189" s="24">
        <v>0</v>
      </c>
      <c r="I2189" s="24">
        <v>200</v>
      </c>
      <c r="J2189" s="24">
        <v>15</v>
      </c>
      <c r="K2189" s="24">
        <v>0</v>
      </c>
    </row>
    <row r="2190" spans="1:11" x14ac:dyDescent="0.3">
      <c r="A2190" s="24" t="s">
        <v>2088</v>
      </c>
      <c r="B2190" s="24">
        <v>86</v>
      </c>
      <c r="C2190" s="24" t="str">
        <f t="shared" si="34"/>
        <v>ambrosia86</v>
      </c>
      <c r="D2190" s="24">
        <v>627</v>
      </c>
      <c r="E2190" s="24">
        <v>507</v>
      </c>
      <c r="F2190" s="24">
        <v>13752</v>
      </c>
      <c r="G2190" s="24">
        <v>0</v>
      </c>
      <c r="H2190" s="24">
        <v>0</v>
      </c>
      <c r="I2190" s="24">
        <v>200</v>
      </c>
      <c r="J2190" s="24">
        <v>15</v>
      </c>
      <c r="K2190" s="24">
        <v>0</v>
      </c>
    </row>
    <row r="2191" spans="1:11" x14ac:dyDescent="0.3">
      <c r="A2191" s="24" t="s">
        <v>2088</v>
      </c>
      <c r="B2191" s="24">
        <v>87</v>
      </c>
      <c r="C2191" s="24" t="str">
        <f t="shared" si="34"/>
        <v>ambrosia87</v>
      </c>
      <c r="D2191" s="24">
        <v>634</v>
      </c>
      <c r="E2191" s="24">
        <v>513</v>
      </c>
      <c r="F2191" s="24">
        <v>13916</v>
      </c>
      <c r="G2191" s="24">
        <v>0</v>
      </c>
      <c r="H2191" s="24">
        <v>0</v>
      </c>
      <c r="I2191" s="24">
        <v>200</v>
      </c>
      <c r="J2191" s="24">
        <v>15</v>
      </c>
      <c r="K2191" s="24">
        <v>0</v>
      </c>
    </row>
    <row r="2192" spans="1:11" x14ac:dyDescent="0.3">
      <c r="A2192" s="24" t="s">
        <v>2088</v>
      </c>
      <c r="B2192" s="24">
        <v>88</v>
      </c>
      <c r="C2192" s="24" t="str">
        <f t="shared" si="34"/>
        <v>ambrosia88</v>
      </c>
      <c r="D2192" s="24">
        <v>642</v>
      </c>
      <c r="E2192" s="24">
        <v>519</v>
      </c>
      <c r="F2192" s="24">
        <v>14082</v>
      </c>
      <c r="G2192" s="24">
        <v>0</v>
      </c>
      <c r="H2192" s="24">
        <v>0</v>
      </c>
      <c r="I2192" s="24">
        <v>200</v>
      </c>
      <c r="J2192" s="24">
        <v>15</v>
      </c>
      <c r="K2192" s="24">
        <v>0</v>
      </c>
    </row>
    <row r="2193" spans="1:11" x14ac:dyDescent="0.3">
      <c r="A2193" s="24" t="s">
        <v>2088</v>
      </c>
      <c r="B2193" s="24">
        <v>89</v>
      </c>
      <c r="C2193" s="24" t="str">
        <f t="shared" si="34"/>
        <v>ambrosia89</v>
      </c>
      <c r="D2193" s="24">
        <v>649</v>
      </c>
      <c r="E2193" s="24">
        <v>525</v>
      </c>
      <c r="F2193" s="24">
        <v>14296</v>
      </c>
      <c r="G2193" s="24">
        <v>0</v>
      </c>
      <c r="H2193" s="24">
        <v>0</v>
      </c>
      <c r="I2193" s="24">
        <v>200</v>
      </c>
      <c r="J2193" s="24">
        <v>15</v>
      </c>
      <c r="K2193" s="24">
        <v>0</v>
      </c>
    </row>
    <row r="2194" spans="1:11" x14ac:dyDescent="0.3">
      <c r="A2194" s="24" t="s">
        <v>2088</v>
      </c>
      <c r="B2194" s="24">
        <v>90</v>
      </c>
      <c r="C2194" s="24" t="str">
        <f t="shared" si="34"/>
        <v>ambrosia90</v>
      </c>
      <c r="D2194" s="24">
        <v>657</v>
      </c>
      <c r="E2194" s="24">
        <v>531</v>
      </c>
      <c r="F2194" s="24">
        <v>14467</v>
      </c>
      <c r="G2194" s="24">
        <v>0</v>
      </c>
      <c r="H2194" s="24">
        <v>0</v>
      </c>
      <c r="I2194" s="24">
        <v>200</v>
      </c>
      <c r="J2194" s="24">
        <v>15</v>
      </c>
      <c r="K2194" s="24">
        <v>0</v>
      </c>
    </row>
    <row r="2195" spans="1:11" x14ac:dyDescent="0.3">
      <c r="A2195" s="24" t="s">
        <v>2088</v>
      </c>
      <c r="B2195" s="24">
        <v>91</v>
      </c>
      <c r="C2195" s="24" t="str">
        <f t="shared" si="34"/>
        <v>ambrosia91</v>
      </c>
      <c r="D2195" s="24">
        <v>717</v>
      </c>
      <c r="E2195" s="24">
        <v>579</v>
      </c>
      <c r="F2195" s="24">
        <v>15769</v>
      </c>
      <c r="G2195" s="24">
        <v>0</v>
      </c>
      <c r="H2195" s="24">
        <v>0</v>
      </c>
      <c r="I2195" s="24">
        <v>200</v>
      </c>
      <c r="J2195" s="24">
        <v>15</v>
      </c>
      <c r="K2195" s="24">
        <v>0</v>
      </c>
    </row>
    <row r="2196" spans="1:11" x14ac:dyDescent="0.3">
      <c r="A2196" s="24" t="s">
        <v>2088</v>
      </c>
      <c r="B2196" s="24">
        <v>92</v>
      </c>
      <c r="C2196" s="24" t="str">
        <f t="shared" si="34"/>
        <v>ambrosia92</v>
      </c>
      <c r="D2196" s="24">
        <v>725</v>
      </c>
      <c r="E2196" s="24">
        <v>586</v>
      </c>
      <c r="F2196" s="24">
        <v>15958</v>
      </c>
      <c r="G2196" s="24">
        <v>0</v>
      </c>
      <c r="H2196" s="24">
        <v>0</v>
      </c>
      <c r="I2196" s="24">
        <v>200</v>
      </c>
      <c r="J2196" s="24">
        <v>15</v>
      </c>
      <c r="K2196" s="24">
        <v>0</v>
      </c>
    </row>
    <row r="2197" spans="1:11" x14ac:dyDescent="0.3">
      <c r="A2197" s="24" t="s">
        <v>2088</v>
      </c>
      <c r="B2197" s="24">
        <v>93</v>
      </c>
      <c r="C2197" s="24" t="str">
        <f t="shared" si="34"/>
        <v>ambrosia93</v>
      </c>
      <c r="D2197" s="24">
        <v>733</v>
      </c>
      <c r="E2197" s="24">
        <v>593</v>
      </c>
      <c r="F2197" s="24">
        <v>16201</v>
      </c>
      <c r="G2197" s="24">
        <v>0</v>
      </c>
      <c r="H2197" s="24">
        <v>0</v>
      </c>
      <c r="I2197" s="24">
        <v>200</v>
      </c>
      <c r="J2197" s="24">
        <v>15</v>
      </c>
      <c r="K2197" s="24">
        <v>0</v>
      </c>
    </row>
    <row r="2198" spans="1:11" x14ac:dyDescent="0.3">
      <c r="A2198" s="24" t="s">
        <v>2088</v>
      </c>
      <c r="B2198" s="24">
        <v>94</v>
      </c>
      <c r="C2198" s="24" t="str">
        <f t="shared" si="34"/>
        <v>ambrosia94</v>
      </c>
      <c r="D2198" s="24">
        <v>742</v>
      </c>
      <c r="E2198" s="24">
        <v>600</v>
      </c>
      <c r="F2198" s="24">
        <v>16394</v>
      </c>
      <c r="G2198" s="24">
        <v>0</v>
      </c>
      <c r="H2198" s="24">
        <v>0</v>
      </c>
      <c r="I2198" s="24">
        <v>200</v>
      </c>
      <c r="J2198" s="24">
        <v>15</v>
      </c>
      <c r="K2198" s="24">
        <v>0</v>
      </c>
    </row>
    <row r="2199" spans="1:11" x14ac:dyDescent="0.3">
      <c r="A2199" s="24" t="s">
        <v>2088</v>
      </c>
      <c r="B2199" s="24">
        <v>95</v>
      </c>
      <c r="C2199" s="24" t="str">
        <f t="shared" si="34"/>
        <v>ambrosia95</v>
      </c>
      <c r="D2199" s="24">
        <v>750</v>
      </c>
      <c r="E2199" s="24">
        <v>606</v>
      </c>
      <c r="F2199" s="24">
        <v>16590</v>
      </c>
      <c r="G2199" s="24">
        <v>0</v>
      </c>
      <c r="H2199" s="24">
        <v>0</v>
      </c>
      <c r="I2199" s="24">
        <v>200</v>
      </c>
      <c r="J2199" s="24">
        <v>15</v>
      </c>
      <c r="K2199" s="24">
        <v>0</v>
      </c>
    </row>
    <row r="2200" spans="1:11" x14ac:dyDescent="0.3">
      <c r="A2200" s="24" t="s">
        <v>2088</v>
      </c>
      <c r="B2200" s="24">
        <v>96</v>
      </c>
      <c r="C2200" s="24" t="str">
        <f t="shared" si="34"/>
        <v>ambrosia96</v>
      </c>
      <c r="D2200" s="24">
        <v>759</v>
      </c>
      <c r="E2200" s="24">
        <v>613</v>
      </c>
      <c r="F2200" s="24">
        <v>16787</v>
      </c>
      <c r="G2200" s="24">
        <v>0</v>
      </c>
      <c r="H2200" s="24">
        <v>0</v>
      </c>
      <c r="I2200" s="24">
        <v>200</v>
      </c>
      <c r="J2200" s="24">
        <v>15</v>
      </c>
      <c r="K2200" s="24">
        <v>0</v>
      </c>
    </row>
    <row r="2201" spans="1:11" x14ac:dyDescent="0.3">
      <c r="A2201" s="24" t="s">
        <v>2088</v>
      </c>
      <c r="B2201" s="24">
        <v>97</v>
      </c>
      <c r="C2201" s="24" t="str">
        <f t="shared" si="34"/>
        <v>ambrosia97</v>
      </c>
      <c r="D2201" s="24">
        <v>768</v>
      </c>
      <c r="E2201" s="24">
        <v>620</v>
      </c>
      <c r="F2201" s="24">
        <v>17043</v>
      </c>
      <c r="G2201" s="24">
        <v>0</v>
      </c>
      <c r="H2201" s="24">
        <v>0</v>
      </c>
      <c r="I2201" s="24">
        <v>200</v>
      </c>
      <c r="J2201" s="24">
        <v>15</v>
      </c>
      <c r="K2201" s="24">
        <v>0</v>
      </c>
    </row>
    <row r="2202" spans="1:11" x14ac:dyDescent="0.3">
      <c r="A2202" s="24" t="s">
        <v>2088</v>
      </c>
      <c r="B2202" s="24">
        <v>98</v>
      </c>
      <c r="C2202" s="24" t="str">
        <f t="shared" si="34"/>
        <v>ambrosia98</v>
      </c>
      <c r="D2202" s="24">
        <v>777</v>
      </c>
      <c r="E2202" s="24">
        <v>628</v>
      </c>
      <c r="F2202" s="24">
        <v>17246</v>
      </c>
      <c r="G2202" s="24">
        <v>0</v>
      </c>
      <c r="H2202" s="24">
        <v>0</v>
      </c>
      <c r="I2202" s="24">
        <v>200</v>
      </c>
      <c r="J2202" s="24">
        <v>15</v>
      </c>
      <c r="K2202" s="24">
        <v>0</v>
      </c>
    </row>
    <row r="2203" spans="1:11" x14ac:dyDescent="0.3">
      <c r="A2203" s="24" t="s">
        <v>2088</v>
      </c>
      <c r="B2203" s="24">
        <v>99</v>
      </c>
      <c r="C2203" s="24" t="str">
        <f t="shared" si="34"/>
        <v>ambrosia99</v>
      </c>
      <c r="D2203" s="24">
        <v>785</v>
      </c>
      <c r="E2203" s="24">
        <v>635</v>
      </c>
      <c r="F2203" s="24">
        <v>17451</v>
      </c>
      <c r="G2203" s="24">
        <v>0</v>
      </c>
      <c r="H2203" s="24">
        <v>0</v>
      </c>
      <c r="I2203" s="24">
        <v>200</v>
      </c>
      <c r="J2203" s="24">
        <v>15</v>
      </c>
      <c r="K2203" s="24">
        <v>0</v>
      </c>
    </row>
    <row r="2204" spans="1:11" x14ac:dyDescent="0.3">
      <c r="A2204" s="24" t="s">
        <v>2088</v>
      </c>
      <c r="B2204" s="24">
        <v>100</v>
      </c>
      <c r="C2204" s="24" t="str">
        <f t="shared" si="34"/>
        <v>ambrosia100</v>
      </c>
      <c r="D2204" s="24">
        <v>794</v>
      </c>
      <c r="E2204" s="24">
        <v>642</v>
      </c>
      <c r="F2204" s="24">
        <v>17659</v>
      </c>
      <c r="G2204" s="24">
        <v>0</v>
      </c>
      <c r="H2204" s="24">
        <v>0</v>
      </c>
      <c r="I2204" s="24">
        <v>200</v>
      </c>
      <c r="J2204" s="24">
        <v>15</v>
      </c>
      <c r="K2204" s="24">
        <v>0</v>
      </c>
    </row>
    <row r="2205" spans="1:11" x14ac:dyDescent="0.3">
      <c r="A2205" s="24" t="s">
        <v>2088</v>
      </c>
      <c r="B2205" s="24">
        <v>101</v>
      </c>
      <c r="C2205" s="24" t="str">
        <f t="shared" si="34"/>
        <v>ambrosia101</v>
      </c>
      <c r="D2205" s="24">
        <v>867</v>
      </c>
      <c r="E2205" s="24">
        <v>701</v>
      </c>
      <c r="F2205" s="24">
        <v>19555</v>
      </c>
      <c r="G2205" s="24">
        <v>0</v>
      </c>
      <c r="H2205" s="24">
        <v>0</v>
      </c>
      <c r="I2205" s="24">
        <v>200</v>
      </c>
      <c r="J2205" s="24">
        <v>15</v>
      </c>
      <c r="K2205" s="24">
        <v>0</v>
      </c>
    </row>
    <row r="2206" spans="1:11" x14ac:dyDescent="0.3">
      <c r="A2206" s="24" t="s">
        <v>2088</v>
      </c>
      <c r="B2206" s="24">
        <v>102</v>
      </c>
      <c r="C2206" s="24" t="str">
        <f t="shared" si="34"/>
        <v>ambrosia102</v>
      </c>
      <c r="D2206" s="24">
        <v>877</v>
      </c>
      <c r="E2206" s="24">
        <v>709</v>
      </c>
      <c r="F2206" s="24">
        <v>19787</v>
      </c>
      <c r="G2206" s="24">
        <v>0</v>
      </c>
      <c r="H2206" s="24">
        <v>0</v>
      </c>
      <c r="I2206" s="24">
        <v>200</v>
      </c>
      <c r="J2206" s="24">
        <v>15</v>
      </c>
      <c r="K2206" s="24">
        <v>0</v>
      </c>
    </row>
    <row r="2207" spans="1:11" x14ac:dyDescent="0.3">
      <c r="A2207" s="24" t="s">
        <v>2088</v>
      </c>
      <c r="B2207" s="24">
        <v>103</v>
      </c>
      <c r="C2207" s="24" t="str">
        <f t="shared" si="34"/>
        <v>ambrosia103</v>
      </c>
      <c r="D2207" s="24">
        <v>887</v>
      </c>
      <c r="E2207" s="24">
        <v>717</v>
      </c>
      <c r="F2207" s="24">
        <v>20023</v>
      </c>
      <c r="G2207" s="24">
        <v>0</v>
      </c>
      <c r="H2207" s="24">
        <v>0</v>
      </c>
      <c r="I2207" s="24">
        <v>200</v>
      </c>
      <c r="J2207" s="24">
        <v>15</v>
      </c>
      <c r="K2207" s="24">
        <v>0</v>
      </c>
    </row>
    <row r="2208" spans="1:11" x14ac:dyDescent="0.3">
      <c r="A2208" s="24" t="s">
        <v>2088</v>
      </c>
      <c r="B2208" s="24">
        <v>104</v>
      </c>
      <c r="C2208" s="24" t="str">
        <f t="shared" si="34"/>
        <v>ambrosia104</v>
      </c>
      <c r="D2208" s="24">
        <v>897</v>
      </c>
      <c r="E2208" s="24">
        <v>725</v>
      </c>
      <c r="F2208" s="24">
        <v>20261</v>
      </c>
      <c r="G2208" s="24">
        <v>0</v>
      </c>
      <c r="H2208" s="24">
        <v>0</v>
      </c>
      <c r="I2208" s="24">
        <v>200</v>
      </c>
      <c r="J2208" s="24">
        <v>15</v>
      </c>
      <c r="K2208" s="24">
        <v>0</v>
      </c>
    </row>
    <row r="2209" spans="1:11" x14ac:dyDescent="0.3">
      <c r="A2209" s="24" t="s">
        <v>2088</v>
      </c>
      <c r="B2209" s="24">
        <v>105</v>
      </c>
      <c r="C2209" s="24" t="str">
        <f t="shared" si="34"/>
        <v>ambrosia105</v>
      </c>
      <c r="D2209" s="24">
        <v>907</v>
      </c>
      <c r="E2209" s="24">
        <v>733</v>
      </c>
      <c r="F2209" s="24">
        <v>20570</v>
      </c>
      <c r="G2209" s="24">
        <v>0</v>
      </c>
      <c r="H2209" s="24">
        <v>0</v>
      </c>
      <c r="I2209" s="24">
        <v>200</v>
      </c>
      <c r="J2209" s="24">
        <v>15</v>
      </c>
      <c r="K2209" s="24">
        <v>0</v>
      </c>
    </row>
    <row r="2210" spans="1:11" x14ac:dyDescent="0.3">
      <c r="A2210" s="24" t="s">
        <v>2088</v>
      </c>
      <c r="B2210" s="24">
        <v>106</v>
      </c>
      <c r="C2210" s="24" t="str">
        <f t="shared" si="34"/>
        <v>ambrosia106</v>
      </c>
      <c r="D2210" s="24">
        <v>918</v>
      </c>
      <c r="E2210" s="24">
        <v>742</v>
      </c>
      <c r="F2210" s="24">
        <v>20815</v>
      </c>
      <c r="G2210" s="24">
        <v>0</v>
      </c>
      <c r="H2210" s="24">
        <v>0</v>
      </c>
      <c r="I2210" s="24">
        <v>200</v>
      </c>
      <c r="J2210" s="24">
        <v>15</v>
      </c>
      <c r="K2210" s="24">
        <v>0</v>
      </c>
    </row>
    <row r="2211" spans="1:11" x14ac:dyDescent="0.3">
      <c r="A2211" s="24" t="s">
        <v>2088</v>
      </c>
      <c r="B2211" s="24">
        <v>107</v>
      </c>
      <c r="C2211" s="24" t="str">
        <f t="shared" si="34"/>
        <v>ambrosia107</v>
      </c>
      <c r="D2211" s="24">
        <v>928</v>
      </c>
      <c r="E2211" s="24">
        <v>750</v>
      </c>
      <c r="F2211" s="24">
        <v>21062</v>
      </c>
      <c r="G2211" s="24">
        <v>0</v>
      </c>
      <c r="H2211" s="24">
        <v>0</v>
      </c>
      <c r="I2211" s="24">
        <v>200</v>
      </c>
      <c r="J2211" s="24">
        <v>15</v>
      </c>
      <c r="K2211" s="24">
        <v>0</v>
      </c>
    </row>
    <row r="2212" spans="1:11" x14ac:dyDescent="0.3">
      <c r="A2212" s="24" t="s">
        <v>2088</v>
      </c>
      <c r="B2212" s="24">
        <v>108</v>
      </c>
      <c r="C2212" s="24" t="str">
        <f t="shared" si="34"/>
        <v>ambrosia108</v>
      </c>
      <c r="D2212" s="24">
        <v>938</v>
      </c>
      <c r="E2212" s="24">
        <v>758</v>
      </c>
      <c r="F2212" s="24">
        <v>21312</v>
      </c>
      <c r="G2212" s="24">
        <v>0</v>
      </c>
      <c r="H2212" s="24">
        <v>0</v>
      </c>
      <c r="I2212" s="24">
        <v>200</v>
      </c>
      <c r="J2212" s="24">
        <v>15</v>
      </c>
      <c r="K2212" s="24">
        <v>0</v>
      </c>
    </row>
    <row r="2213" spans="1:11" x14ac:dyDescent="0.3">
      <c r="A2213" s="24" t="s">
        <v>2088</v>
      </c>
      <c r="B2213" s="24">
        <v>109</v>
      </c>
      <c r="C2213" s="24" t="str">
        <f t="shared" si="34"/>
        <v>ambrosia109</v>
      </c>
      <c r="D2213" s="24">
        <v>949</v>
      </c>
      <c r="E2213" s="24">
        <v>767</v>
      </c>
      <c r="F2213" s="24">
        <v>21637</v>
      </c>
      <c r="G2213" s="24">
        <v>0</v>
      </c>
      <c r="H2213" s="24">
        <v>0</v>
      </c>
      <c r="I2213" s="24">
        <v>200</v>
      </c>
      <c r="J2213" s="24">
        <v>15</v>
      </c>
      <c r="K2213" s="24">
        <v>0</v>
      </c>
    </row>
    <row r="2214" spans="1:11" x14ac:dyDescent="0.3">
      <c r="A2214" s="24" t="s">
        <v>2088</v>
      </c>
      <c r="B2214" s="24">
        <v>110</v>
      </c>
      <c r="C2214" s="24" t="str">
        <f t="shared" si="34"/>
        <v>ambrosia110</v>
      </c>
      <c r="D2214" s="24">
        <v>960</v>
      </c>
      <c r="E2214" s="24">
        <v>776</v>
      </c>
      <c r="F2214" s="24">
        <v>21893</v>
      </c>
      <c r="G2214" s="24">
        <v>0</v>
      </c>
      <c r="H2214" s="24">
        <v>0</v>
      </c>
      <c r="I2214" s="24">
        <v>200</v>
      </c>
      <c r="J2214" s="24">
        <v>15</v>
      </c>
      <c r="K2214" s="24">
        <v>0</v>
      </c>
    </row>
    <row r="2215" spans="1:11" x14ac:dyDescent="0.3">
      <c r="A2215" s="24" t="s">
        <v>2088</v>
      </c>
      <c r="B2215" s="24">
        <v>111</v>
      </c>
      <c r="C2215" s="24" t="str">
        <f t="shared" si="34"/>
        <v>ambrosia111</v>
      </c>
      <c r="D2215" s="24">
        <v>971</v>
      </c>
      <c r="E2215" s="24">
        <v>785</v>
      </c>
      <c r="F2215" s="24">
        <v>22153</v>
      </c>
      <c r="G2215" s="24">
        <v>0</v>
      </c>
      <c r="H2215" s="24">
        <v>0</v>
      </c>
      <c r="I2215" s="24">
        <v>200</v>
      </c>
      <c r="J2215" s="24">
        <v>15</v>
      </c>
      <c r="K2215" s="24">
        <v>0</v>
      </c>
    </row>
    <row r="2216" spans="1:11" x14ac:dyDescent="0.3">
      <c r="A2216" s="24" t="s">
        <v>2088</v>
      </c>
      <c r="B2216" s="24">
        <v>112</v>
      </c>
      <c r="C2216" s="24" t="str">
        <f t="shared" si="34"/>
        <v>ambrosia112</v>
      </c>
      <c r="D2216" s="24">
        <v>982</v>
      </c>
      <c r="E2216" s="24">
        <v>793</v>
      </c>
      <c r="F2216" s="24">
        <v>22415</v>
      </c>
      <c r="G2216" s="24">
        <v>0</v>
      </c>
      <c r="H2216" s="24">
        <v>0</v>
      </c>
      <c r="I2216" s="24">
        <v>200</v>
      </c>
      <c r="J2216" s="24">
        <v>15</v>
      </c>
      <c r="K2216" s="24">
        <v>0</v>
      </c>
    </row>
    <row r="2217" spans="1:11" x14ac:dyDescent="0.3">
      <c r="A2217" s="24" t="s">
        <v>2088</v>
      </c>
      <c r="B2217" s="24">
        <v>113</v>
      </c>
      <c r="C2217" s="24" t="str">
        <f t="shared" si="34"/>
        <v>ambrosia113</v>
      </c>
      <c r="D2217" s="24">
        <v>993</v>
      </c>
      <c r="E2217" s="24">
        <v>802</v>
      </c>
      <c r="F2217" s="24">
        <v>22732</v>
      </c>
      <c r="G2217" s="24">
        <v>0</v>
      </c>
      <c r="H2217" s="24">
        <v>0</v>
      </c>
      <c r="I2217" s="24">
        <v>200</v>
      </c>
      <c r="J2217" s="24">
        <v>15</v>
      </c>
      <c r="K2217" s="24">
        <v>0</v>
      </c>
    </row>
    <row r="2218" spans="1:11" x14ac:dyDescent="0.3">
      <c r="A2218" s="24" t="s">
        <v>2088</v>
      </c>
      <c r="B2218" s="24">
        <v>114</v>
      </c>
      <c r="C2218" s="24" t="str">
        <f t="shared" si="34"/>
        <v>ambrosia114</v>
      </c>
      <c r="D2218" s="24">
        <v>1004</v>
      </c>
      <c r="E2218" s="24">
        <v>811</v>
      </c>
      <c r="F2218" s="24">
        <v>23001</v>
      </c>
      <c r="G2218" s="24">
        <v>0</v>
      </c>
      <c r="H2218" s="24">
        <v>0</v>
      </c>
      <c r="I2218" s="24">
        <v>200</v>
      </c>
      <c r="J2218" s="24">
        <v>15</v>
      </c>
      <c r="K2218" s="24">
        <v>0</v>
      </c>
    </row>
    <row r="2219" spans="1:11" x14ac:dyDescent="0.3">
      <c r="A2219" s="24" t="s">
        <v>2088</v>
      </c>
      <c r="B2219" s="24">
        <v>115</v>
      </c>
      <c r="C2219" s="24" t="str">
        <f t="shared" si="34"/>
        <v>ambrosia115</v>
      </c>
      <c r="D2219" s="24">
        <v>1015</v>
      </c>
      <c r="E2219" s="24">
        <v>821</v>
      </c>
      <c r="F2219" s="24">
        <v>23273</v>
      </c>
      <c r="G2219" s="24">
        <v>0</v>
      </c>
      <c r="H2219" s="24">
        <v>0</v>
      </c>
      <c r="I2219" s="24">
        <v>200</v>
      </c>
      <c r="J2219" s="24">
        <v>15</v>
      </c>
      <c r="K2219" s="24">
        <v>0</v>
      </c>
    </row>
    <row r="2220" spans="1:11" x14ac:dyDescent="0.3">
      <c r="A2220" s="24" t="s">
        <v>2088</v>
      </c>
      <c r="B2220" s="24">
        <v>116</v>
      </c>
      <c r="C2220" s="24" t="str">
        <f t="shared" si="34"/>
        <v>ambrosia116</v>
      </c>
      <c r="D2220" s="24">
        <v>1027</v>
      </c>
      <c r="E2220" s="24">
        <v>830</v>
      </c>
      <c r="F2220" s="24">
        <v>23548</v>
      </c>
      <c r="G2220" s="24">
        <v>0</v>
      </c>
      <c r="H2220" s="24">
        <v>0</v>
      </c>
      <c r="I2220" s="24">
        <v>200</v>
      </c>
      <c r="J2220" s="24">
        <v>15</v>
      </c>
      <c r="K2220" s="24">
        <v>0</v>
      </c>
    </row>
    <row r="2221" spans="1:11" x14ac:dyDescent="0.3">
      <c r="A2221" s="24" t="s">
        <v>2088</v>
      </c>
      <c r="B2221" s="24">
        <v>117</v>
      </c>
      <c r="C2221" s="24" t="str">
        <f t="shared" si="34"/>
        <v>ambrosia117</v>
      </c>
      <c r="D2221" s="24">
        <v>1038</v>
      </c>
      <c r="E2221" s="24">
        <v>839</v>
      </c>
      <c r="F2221" s="24">
        <v>23907</v>
      </c>
      <c r="G2221" s="24">
        <v>0</v>
      </c>
      <c r="H2221" s="24">
        <v>0</v>
      </c>
      <c r="I2221" s="24">
        <v>200</v>
      </c>
      <c r="J2221" s="24">
        <v>15</v>
      </c>
      <c r="K2221" s="24">
        <v>0</v>
      </c>
    </row>
    <row r="2222" spans="1:11" x14ac:dyDescent="0.3">
      <c r="A2222" s="24" t="s">
        <v>2088</v>
      </c>
      <c r="B2222" s="24">
        <v>118</v>
      </c>
      <c r="C2222" s="24" t="str">
        <f t="shared" si="34"/>
        <v>ambrosia118</v>
      </c>
      <c r="D2222" s="24">
        <v>1050</v>
      </c>
      <c r="E2222" s="24">
        <v>849</v>
      </c>
      <c r="F2222" s="24">
        <v>24189</v>
      </c>
      <c r="G2222" s="24">
        <v>0</v>
      </c>
      <c r="H2222" s="24">
        <v>0</v>
      </c>
      <c r="I2222" s="24">
        <v>200</v>
      </c>
      <c r="J2222" s="24">
        <v>15</v>
      </c>
      <c r="K2222" s="24">
        <v>0</v>
      </c>
    </row>
    <row r="2223" spans="1:11" x14ac:dyDescent="0.3">
      <c r="A2223" s="24" t="s">
        <v>2088</v>
      </c>
      <c r="B2223" s="24">
        <v>119</v>
      </c>
      <c r="C2223" s="24" t="str">
        <f t="shared" si="34"/>
        <v>ambrosia119</v>
      </c>
      <c r="D2223" s="24">
        <v>1062</v>
      </c>
      <c r="E2223" s="24">
        <v>858</v>
      </c>
      <c r="F2223" s="24">
        <v>24475</v>
      </c>
      <c r="G2223" s="24">
        <v>0</v>
      </c>
      <c r="H2223" s="24">
        <v>0</v>
      </c>
      <c r="I2223" s="24">
        <v>200</v>
      </c>
      <c r="J2223" s="24">
        <v>15</v>
      </c>
      <c r="K2223" s="24">
        <v>0</v>
      </c>
    </row>
    <row r="2224" spans="1:11" x14ac:dyDescent="0.3">
      <c r="A2224" s="24" t="s">
        <v>2088</v>
      </c>
      <c r="B2224" s="24">
        <v>120</v>
      </c>
      <c r="C2224" s="24" t="str">
        <f t="shared" si="34"/>
        <v>ambrosia120</v>
      </c>
      <c r="D2224" s="24">
        <v>1074</v>
      </c>
      <c r="E2224" s="24">
        <v>868</v>
      </c>
      <c r="F2224" s="24">
        <v>24764</v>
      </c>
      <c r="G2224" s="24">
        <v>0</v>
      </c>
      <c r="H2224" s="24">
        <v>0</v>
      </c>
      <c r="I2224" s="24">
        <v>200</v>
      </c>
      <c r="J2224" s="24">
        <v>15</v>
      </c>
      <c r="K2224" s="24">
        <v>0</v>
      </c>
    </row>
    <row r="2225" spans="1:11" x14ac:dyDescent="0.3">
      <c r="A2225" s="24" t="s">
        <v>2088</v>
      </c>
      <c r="B2225" s="24">
        <v>121</v>
      </c>
      <c r="C2225" s="24" t="str">
        <f t="shared" si="34"/>
        <v>ambrosia121</v>
      </c>
      <c r="D2225" s="24">
        <v>1172</v>
      </c>
      <c r="E2225" s="24">
        <v>947</v>
      </c>
      <c r="F2225" s="24">
        <v>27361</v>
      </c>
      <c r="G2225" s="24">
        <v>0</v>
      </c>
      <c r="H2225" s="24">
        <v>0</v>
      </c>
      <c r="I2225" s="24">
        <v>200</v>
      </c>
      <c r="J2225" s="24">
        <v>15</v>
      </c>
      <c r="K2225" s="24">
        <v>0</v>
      </c>
    </row>
    <row r="2226" spans="1:11" x14ac:dyDescent="0.3">
      <c r="A2226" s="24" t="s">
        <v>2088</v>
      </c>
      <c r="B2226" s="24">
        <v>122</v>
      </c>
      <c r="C2226" s="24" t="str">
        <f t="shared" si="34"/>
        <v>ambrosia122</v>
      </c>
      <c r="D2226" s="24">
        <v>1185</v>
      </c>
      <c r="E2226" s="24">
        <v>957</v>
      </c>
      <c r="F2226" s="24">
        <v>27684</v>
      </c>
      <c r="G2226" s="24">
        <v>0</v>
      </c>
      <c r="H2226" s="24">
        <v>0</v>
      </c>
      <c r="I2226" s="24">
        <v>200</v>
      </c>
      <c r="J2226" s="24">
        <v>15</v>
      </c>
      <c r="K2226" s="24">
        <v>0</v>
      </c>
    </row>
    <row r="2227" spans="1:11" x14ac:dyDescent="0.3">
      <c r="A2227" s="24" t="s">
        <v>2088</v>
      </c>
      <c r="B2227" s="24">
        <v>123</v>
      </c>
      <c r="C2227" s="24" t="str">
        <f t="shared" si="34"/>
        <v>ambrosia123</v>
      </c>
      <c r="D2227" s="24">
        <v>1198</v>
      </c>
      <c r="E2227" s="24">
        <v>968</v>
      </c>
      <c r="F2227" s="24">
        <v>28011</v>
      </c>
      <c r="G2227" s="24">
        <v>0</v>
      </c>
      <c r="H2227" s="24">
        <v>0</v>
      </c>
      <c r="I2227" s="24">
        <v>200</v>
      </c>
      <c r="J2227" s="24">
        <v>15</v>
      </c>
      <c r="K2227" s="24">
        <v>0</v>
      </c>
    </row>
    <row r="2228" spans="1:11" x14ac:dyDescent="0.3">
      <c r="A2228" s="24" t="s">
        <v>2088</v>
      </c>
      <c r="B2228" s="24">
        <v>124</v>
      </c>
      <c r="C2228" s="24" t="str">
        <f t="shared" si="34"/>
        <v>ambrosia124</v>
      </c>
      <c r="D2228" s="24">
        <v>1211</v>
      </c>
      <c r="E2228" s="24">
        <v>979</v>
      </c>
      <c r="F2228" s="24">
        <v>28373</v>
      </c>
      <c r="G2228" s="24">
        <v>0</v>
      </c>
      <c r="H2228" s="24">
        <v>0</v>
      </c>
      <c r="I2228" s="24">
        <v>200</v>
      </c>
      <c r="J2228" s="24">
        <v>15</v>
      </c>
      <c r="K2228" s="24">
        <v>0</v>
      </c>
    </row>
    <row r="2229" spans="1:11" x14ac:dyDescent="0.3">
      <c r="A2229" s="24" t="s">
        <v>2088</v>
      </c>
      <c r="B2229" s="24">
        <v>125</v>
      </c>
      <c r="C2229" s="24" t="str">
        <f t="shared" si="34"/>
        <v>ambrosia125</v>
      </c>
      <c r="D2229" s="24">
        <v>1225</v>
      </c>
      <c r="E2229" s="24">
        <v>990</v>
      </c>
      <c r="F2229" s="24">
        <v>28825</v>
      </c>
      <c r="G2229" s="24">
        <v>0</v>
      </c>
      <c r="H2229" s="24">
        <v>0</v>
      </c>
      <c r="I2229" s="24">
        <v>200</v>
      </c>
      <c r="J2229" s="24">
        <v>15</v>
      </c>
      <c r="K2229" s="24">
        <v>0</v>
      </c>
    </row>
    <row r="2230" spans="1:11" x14ac:dyDescent="0.3">
      <c r="A2230" s="24" t="s">
        <v>2088</v>
      </c>
      <c r="B2230" s="24">
        <v>126</v>
      </c>
      <c r="C2230" s="24" t="str">
        <f t="shared" si="34"/>
        <v>ambrosia126</v>
      </c>
      <c r="D2230" s="24">
        <v>1238</v>
      </c>
      <c r="E2230" s="24">
        <v>1001</v>
      </c>
      <c r="F2230" s="24">
        <v>29165</v>
      </c>
      <c r="G2230" s="24">
        <v>0</v>
      </c>
      <c r="H2230" s="24">
        <v>0</v>
      </c>
      <c r="I2230" s="24">
        <v>200</v>
      </c>
      <c r="J2230" s="24">
        <v>15</v>
      </c>
      <c r="K2230" s="24">
        <v>0</v>
      </c>
    </row>
    <row r="2231" spans="1:11" x14ac:dyDescent="0.3">
      <c r="A2231" s="24" t="s">
        <v>2088</v>
      </c>
      <c r="B2231" s="24">
        <v>127</v>
      </c>
      <c r="C2231" s="24" t="str">
        <f t="shared" si="34"/>
        <v>ambrosia127</v>
      </c>
      <c r="D2231" s="24">
        <v>1252</v>
      </c>
      <c r="E2231" s="24">
        <v>1012</v>
      </c>
      <c r="F2231" s="24">
        <v>29530</v>
      </c>
      <c r="G2231" s="24">
        <v>0</v>
      </c>
      <c r="H2231" s="24">
        <v>0</v>
      </c>
      <c r="I2231" s="24">
        <v>200</v>
      </c>
      <c r="J2231" s="24">
        <v>15</v>
      </c>
      <c r="K2231" s="24">
        <v>0</v>
      </c>
    </row>
    <row r="2232" spans="1:11" x14ac:dyDescent="0.3">
      <c r="A2232" s="24" t="s">
        <v>2088</v>
      </c>
      <c r="B2232" s="24">
        <v>128</v>
      </c>
      <c r="C2232" s="24" t="str">
        <f t="shared" si="34"/>
        <v>ambrosia128</v>
      </c>
      <c r="D2232" s="24">
        <v>1266</v>
      </c>
      <c r="E2232" s="24">
        <v>1023</v>
      </c>
      <c r="F2232" s="24">
        <v>29911</v>
      </c>
      <c r="G2232" s="24">
        <v>0</v>
      </c>
      <c r="H2232" s="24">
        <v>0</v>
      </c>
      <c r="I2232" s="24">
        <v>200</v>
      </c>
      <c r="J2232" s="24">
        <v>15</v>
      </c>
      <c r="K2232" s="24">
        <v>0</v>
      </c>
    </row>
    <row r="2233" spans="1:11" x14ac:dyDescent="0.3">
      <c r="A2233" s="24" t="s">
        <v>2088</v>
      </c>
      <c r="B2233" s="24">
        <v>129</v>
      </c>
      <c r="C2233" s="24" t="str">
        <f t="shared" si="34"/>
        <v>ambrosia129</v>
      </c>
      <c r="D2233" s="24">
        <v>1280</v>
      </c>
      <c r="E2233" s="24">
        <v>1035</v>
      </c>
      <c r="F2233" s="24">
        <v>30264</v>
      </c>
      <c r="G2233" s="24">
        <v>0</v>
      </c>
      <c r="H2233" s="24">
        <v>0</v>
      </c>
      <c r="I2233" s="24">
        <v>200</v>
      </c>
      <c r="J2233" s="24">
        <v>15</v>
      </c>
      <c r="K2233" s="24">
        <v>0</v>
      </c>
    </row>
    <row r="2234" spans="1:11" x14ac:dyDescent="0.3">
      <c r="A2234" s="24" t="s">
        <v>2088</v>
      </c>
      <c r="B2234" s="24">
        <v>130</v>
      </c>
      <c r="C2234" s="24" t="str">
        <f t="shared" si="34"/>
        <v>ambrosia130</v>
      </c>
      <c r="D2234" s="24">
        <v>1295</v>
      </c>
      <c r="E2234" s="24">
        <v>1046</v>
      </c>
      <c r="F2234" s="24">
        <v>30654</v>
      </c>
      <c r="G2234" s="24">
        <v>0</v>
      </c>
      <c r="H2234" s="24">
        <v>0</v>
      </c>
      <c r="I2234" s="24">
        <v>200</v>
      </c>
      <c r="J2234" s="24">
        <v>15</v>
      </c>
      <c r="K2234" s="24">
        <v>0</v>
      </c>
    </row>
    <row r="2235" spans="1:11" x14ac:dyDescent="0.3">
      <c r="A2235" s="24" t="s">
        <v>2088</v>
      </c>
      <c r="B2235" s="24">
        <v>131</v>
      </c>
      <c r="C2235" s="24" t="str">
        <f t="shared" si="34"/>
        <v>ambrosia131</v>
      </c>
      <c r="D2235" s="24">
        <v>1309</v>
      </c>
      <c r="E2235" s="24">
        <v>1058</v>
      </c>
      <c r="F2235" s="24">
        <v>31038</v>
      </c>
      <c r="G2235" s="24">
        <v>0</v>
      </c>
      <c r="H2235" s="24">
        <v>0</v>
      </c>
      <c r="I2235" s="24">
        <v>200</v>
      </c>
      <c r="J2235" s="24">
        <v>15</v>
      </c>
      <c r="K2235" s="24">
        <v>0</v>
      </c>
    </row>
    <row r="2236" spans="1:11" x14ac:dyDescent="0.3">
      <c r="A2236" s="24" t="s">
        <v>2088</v>
      </c>
      <c r="B2236" s="24">
        <v>132</v>
      </c>
      <c r="C2236" s="24" t="str">
        <f t="shared" si="34"/>
        <v>ambrosia132</v>
      </c>
      <c r="D2236" s="24">
        <v>1324</v>
      </c>
      <c r="E2236" s="24">
        <v>1070</v>
      </c>
      <c r="F2236" s="24">
        <v>31403</v>
      </c>
      <c r="G2236" s="24">
        <v>0</v>
      </c>
      <c r="H2236" s="24">
        <v>0</v>
      </c>
      <c r="I2236" s="24">
        <v>200</v>
      </c>
      <c r="J2236" s="24">
        <v>15</v>
      </c>
      <c r="K2236" s="24">
        <v>0</v>
      </c>
    </row>
    <row r="2237" spans="1:11" x14ac:dyDescent="0.3">
      <c r="A2237" s="24" t="s">
        <v>2088</v>
      </c>
      <c r="B2237" s="24">
        <v>133</v>
      </c>
      <c r="C2237" s="24" t="str">
        <f t="shared" si="34"/>
        <v>ambrosia133</v>
      </c>
      <c r="D2237" s="24">
        <v>1338</v>
      </c>
      <c r="E2237" s="24">
        <v>1082</v>
      </c>
      <c r="F2237" s="24">
        <v>31796</v>
      </c>
      <c r="G2237" s="24">
        <v>0</v>
      </c>
      <c r="H2237" s="24">
        <v>0</v>
      </c>
      <c r="I2237" s="24">
        <v>200</v>
      </c>
      <c r="J2237" s="24">
        <v>15</v>
      </c>
      <c r="K2237" s="24">
        <v>0</v>
      </c>
    </row>
    <row r="2238" spans="1:11" x14ac:dyDescent="0.3">
      <c r="A2238" s="24" t="s">
        <v>2088</v>
      </c>
      <c r="B2238" s="24">
        <v>134</v>
      </c>
      <c r="C2238" s="24" t="str">
        <f t="shared" si="34"/>
        <v>ambrosia134</v>
      </c>
      <c r="D2238" s="24">
        <v>1353</v>
      </c>
      <c r="E2238" s="24">
        <v>1094</v>
      </c>
      <c r="F2238" s="24">
        <v>32205</v>
      </c>
      <c r="G2238" s="24">
        <v>0</v>
      </c>
      <c r="H2238" s="24">
        <v>0</v>
      </c>
      <c r="I2238" s="24">
        <v>200</v>
      </c>
      <c r="J2238" s="24">
        <v>15</v>
      </c>
      <c r="K2238" s="24">
        <v>0</v>
      </c>
    </row>
    <row r="2239" spans="1:11" x14ac:dyDescent="0.3">
      <c r="A2239" s="24" t="s">
        <v>2088</v>
      </c>
      <c r="B2239" s="24">
        <v>135</v>
      </c>
      <c r="C2239" s="24" t="str">
        <f t="shared" si="34"/>
        <v>ambrosia135</v>
      </c>
      <c r="D2239" s="24">
        <v>1368</v>
      </c>
      <c r="E2239" s="24">
        <v>1106</v>
      </c>
      <c r="F2239" s="24">
        <v>32584</v>
      </c>
      <c r="G2239" s="24">
        <v>0</v>
      </c>
      <c r="H2239" s="24">
        <v>0</v>
      </c>
      <c r="I2239" s="24">
        <v>200</v>
      </c>
      <c r="J2239" s="24">
        <v>15</v>
      </c>
      <c r="K2239" s="24">
        <v>0</v>
      </c>
    </row>
    <row r="2240" spans="1:11" x14ac:dyDescent="0.3">
      <c r="A2240" s="24" t="s">
        <v>2088</v>
      </c>
      <c r="B2240" s="24">
        <v>136</v>
      </c>
      <c r="C2240" s="24" t="str">
        <f t="shared" si="34"/>
        <v>ambrosia136</v>
      </c>
      <c r="D2240" s="24">
        <v>1383</v>
      </c>
      <c r="E2240" s="24">
        <v>1118</v>
      </c>
      <c r="F2240" s="24">
        <v>33003</v>
      </c>
      <c r="G2240" s="24">
        <v>0</v>
      </c>
      <c r="H2240" s="24">
        <v>0</v>
      </c>
      <c r="I2240" s="24">
        <v>200</v>
      </c>
      <c r="J2240" s="24">
        <v>15</v>
      </c>
      <c r="K2240" s="24">
        <v>0</v>
      </c>
    </row>
    <row r="2241" spans="1:11" x14ac:dyDescent="0.3">
      <c r="A2241" s="24" t="s">
        <v>2088</v>
      </c>
      <c r="B2241" s="24">
        <v>137</v>
      </c>
      <c r="C2241" s="24" t="str">
        <f t="shared" si="34"/>
        <v>ambrosia137</v>
      </c>
      <c r="D2241" s="24">
        <v>1398</v>
      </c>
      <c r="E2241" s="24">
        <v>1130</v>
      </c>
      <c r="F2241" s="24">
        <v>33415</v>
      </c>
      <c r="G2241" s="24">
        <v>0</v>
      </c>
      <c r="H2241" s="24">
        <v>0</v>
      </c>
      <c r="I2241" s="24">
        <v>200</v>
      </c>
      <c r="J2241" s="24">
        <v>15</v>
      </c>
      <c r="K2241" s="24">
        <v>0</v>
      </c>
    </row>
    <row r="2242" spans="1:11" x14ac:dyDescent="0.3">
      <c r="A2242" s="24" t="s">
        <v>2088</v>
      </c>
      <c r="B2242" s="24">
        <v>138</v>
      </c>
      <c r="C2242" s="24" t="str">
        <f t="shared" si="34"/>
        <v>ambrosia138</v>
      </c>
      <c r="D2242" s="24">
        <v>1414</v>
      </c>
      <c r="E2242" s="24">
        <v>1143</v>
      </c>
      <c r="F2242" s="24">
        <v>33807</v>
      </c>
      <c r="G2242" s="24">
        <v>0</v>
      </c>
      <c r="H2242" s="24">
        <v>0</v>
      </c>
      <c r="I2242" s="24">
        <v>200</v>
      </c>
      <c r="J2242" s="24">
        <v>15</v>
      </c>
      <c r="K2242" s="24">
        <v>0</v>
      </c>
    </row>
    <row r="2243" spans="1:11" x14ac:dyDescent="0.3">
      <c r="A2243" s="24" t="s">
        <v>2088</v>
      </c>
      <c r="B2243" s="24">
        <v>139</v>
      </c>
      <c r="C2243" s="24" t="str">
        <f t="shared" si="34"/>
        <v>ambrosia139</v>
      </c>
      <c r="D2243" s="24">
        <v>1430</v>
      </c>
      <c r="E2243" s="24">
        <v>1155</v>
      </c>
      <c r="F2243" s="24">
        <v>34229</v>
      </c>
      <c r="G2243" s="24">
        <v>0</v>
      </c>
      <c r="H2243" s="24">
        <v>0</v>
      </c>
      <c r="I2243" s="24">
        <v>200</v>
      </c>
      <c r="J2243" s="24">
        <v>15</v>
      </c>
      <c r="K2243" s="24">
        <v>0</v>
      </c>
    </row>
    <row r="2244" spans="1:11" x14ac:dyDescent="0.3">
      <c r="A2244" s="24" t="s">
        <v>2088</v>
      </c>
      <c r="B2244" s="24">
        <v>140</v>
      </c>
      <c r="C2244" s="24" t="str">
        <f t="shared" si="34"/>
        <v>ambrosia140</v>
      </c>
      <c r="D2244" s="24">
        <v>1445</v>
      </c>
      <c r="E2244" s="24">
        <v>1168</v>
      </c>
      <c r="F2244" s="24">
        <v>34669</v>
      </c>
      <c r="G2244" s="24">
        <v>0</v>
      </c>
      <c r="H2244" s="24">
        <v>0</v>
      </c>
      <c r="I2244" s="24">
        <v>200</v>
      </c>
      <c r="J2244" s="24">
        <v>15</v>
      </c>
      <c r="K2244" s="24">
        <v>0</v>
      </c>
    </row>
    <row r="2245" spans="1:11" x14ac:dyDescent="0.3">
      <c r="A2245" s="24" t="s">
        <v>2088</v>
      </c>
      <c r="B2245" s="24">
        <v>141</v>
      </c>
      <c r="C2245" s="24" t="str">
        <f t="shared" si="34"/>
        <v>ambrosia141</v>
      </c>
      <c r="D2245" s="24">
        <v>1577</v>
      </c>
      <c r="E2245" s="24">
        <v>1275</v>
      </c>
      <c r="F2245" s="24">
        <v>38201</v>
      </c>
      <c r="G2245" s="24">
        <v>0</v>
      </c>
      <c r="H2245" s="24">
        <v>0</v>
      </c>
      <c r="I2245" s="24">
        <v>200</v>
      </c>
      <c r="J2245" s="24">
        <v>15</v>
      </c>
      <c r="K2245" s="24">
        <v>0</v>
      </c>
    </row>
    <row r="2246" spans="1:11" x14ac:dyDescent="0.3">
      <c r="A2246" s="24" t="s">
        <v>2088</v>
      </c>
      <c r="B2246" s="24">
        <v>142</v>
      </c>
      <c r="C2246" s="24" t="str">
        <f t="shared" ref="C2246:C2309" si="35">A2246&amp;B2246</f>
        <v>ambrosia142</v>
      </c>
      <c r="D2246" s="24">
        <v>1594</v>
      </c>
      <c r="E2246" s="24">
        <v>1289</v>
      </c>
      <c r="F2246" s="24">
        <v>38692</v>
      </c>
      <c r="G2246" s="24">
        <v>0</v>
      </c>
      <c r="H2246" s="24">
        <v>0</v>
      </c>
      <c r="I2246" s="24">
        <v>200</v>
      </c>
      <c r="J2246" s="24">
        <v>15</v>
      </c>
      <c r="K2246" s="24">
        <v>0</v>
      </c>
    </row>
    <row r="2247" spans="1:11" x14ac:dyDescent="0.3">
      <c r="A2247" s="24" t="s">
        <v>2088</v>
      </c>
      <c r="B2247" s="24">
        <v>143</v>
      </c>
      <c r="C2247" s="24" t="str">
        <f t="shared" si="35"/>
        <v>ambrosia143</v>
      </c>
      <c r="D2247" s="24">
        <v>1612</v>
      </c>
      <c r="E2247" s="24">
        <v>1303</v>
      </c>
      <c r="F2247" s="24">
        <v>39245</v>
      </c>
      <c r="G2247" s="24">
        <v>0</v>
      </c>
      <c r="H2247" s="24">
        <v>0</v>
      </c>
      <c r="I2247" s="24">
        <v>200</v>
      </c>
      <c r="J2247" s="24">
        <v>15</v>
      </c>
      <c r="K2247" s="24">
        <v>0</v>
      </c>
    </row>
    <row r="2248" spans="1:11" x14ac:dyDescent="0.3">
      <c r="A2248" s="24" t="s">
        <v>2088</v>
      </c>
      <c r="B2248" s="24">
        <v>144</v>
      </c>
      <c r="C2248" s="24" t="str">
        <f t="shared" si="35"/>
        <v>ambrosia144</v>
      </c>
      <c r="D2248" s="24">
        <v>1630</v>
      </c>
      <c r="E2248" s="24">
        <v>1317</v>
      </c>
      <c r="F2248" s="24">
        <v>39704</v>
      </c>
      <c r="G2248" s="24">
        <v>0</v>
      </c>
      <c r="H2248" s="24">
        <v>0</v>
      </c>
      <c r="I2248" s="24">
        <v>200</v>
      </c>
      <c r="J2248" s="24">
        <v>15</v>
      </c>
      <c r="K2248" s="24">
        <v>0</v>
      </c>
    </row>
    <row r="2249" spans="1:11" x14ac:dyDescent="0.3">
      <c r="A2249" s="24" t="s">
        <v>2088</v>
      </c>
      <c r="B2249" s="24">
        <v>145</v>
      </c>
      <c r="C2249" s="24" t="str">
        <f t="shared" si="35"/>
        <v>ambrosia145</v>
      </c>
      <c r="D2249" s="24">
        <v>1648</v>
      </c>
      <c r="E2249" s="24">
        <v>1332</v>
      </c>
      <c r="F2249" s="24">
        <v>40242</v>
      </c>
      <c r="G2249" s="24">
        <v>0</v>
      </c>
      <c r="H2249" s="24">
        <v>0</v>
      </c>
      <c r="I2249" s="24">
        <v>200</v>
      </c>
      <c r="J2249" s="24">
        <v>15</v>
      </c>
      <c r="K2249" s="24">
        <v>0</v>
      </c>
    </row>
    <row r="2250" spans="1:11" x14ac:dyDescent="0.3">
      <c r="A2250" s="24" t="s">
        <v>2088</v>
      </c>
      <c r="B2250" s="24">
        <v>146</v>
      </c>
      <c r="C2250" s="24" t="str">
        <f t="shared" si="35"/>
        <v>ambrosia146</v>
      </c>
      <c r="D2250" s="24">
        <v>1666</v>
      </c>
      <c r="E2250" s="24">
        <v>1346</v>
      </c>
      <c r="F2250" s="24">
        <v>40758</v>
      </c>
      <c r="G2250" s="24">
        <v>0</v>
      </c>
      <c r="H2250" s="24">
        <v>0</v>
      </c>
      <c r="I2250" s="24">
        <v>200</v>
      </c>
      <c r="J2250" s="24">
        <v>15</v>
      </c>
      <c r="K2250" s="24">
        <v>0</v>
      </c>
    </row>
    <row r="2251" spans="1:11" x14ac:dyDescent="0.3">
      <c r="A2251" s="24" t="s">
        <v>2088</v>
      </c>
      <c r="B2251" s="24">
        <v>147</v>
      </c>
      <c r="C2251" s="24" t="str">
        <f t="shared" si="35"/>
        <v>ambrosia147</v>
      </c>
      <c r="D2251" s="24">
        <v>1684</v>
      </c>
      <c r="E2251" s="24">
        <v>1361</v>
      </c>
      <c r="F2251" s="24">
        <v>41284</v>
      </c>
      <c r="G2251" s="24">
        <v>0</v>
      </c>
      <c r="H2251" s="24">
        <v>0</v>
      </c>
      <c r="I2251" s="24">
        <v>200</v>
      </c>
      <c r="J2251" s="24">
        <v>15</v>
      </c>
      <c r="K2251" s="24">
        <v>0</v>
      </c>
    </row>
    <row r="2252" spans="1:11" x14ac:dyDescent="0.3">
      <c r="A2252" s="24" t="s">
        <v>2088</v>
      </c>
      <c r="B2252" s="24">
        <v>148</v>
      </c>
      <c r="C2252" s="24" t="str">
        <f t="shared" si="35"/>
        <v>ambrosia148</v>
      </c>
      <c r="D2252" s="24">
        <v>1702</v>
      </c>
      <c r="E2252" s="24">
        <v>1376</v>
      </c>
      <c r="F2252" s="24">
        <v>41767</v>
      </c>
      <c r="G2252" s="24">
        <v>0</v>
      </c>
      <c r="H2252" s="24">
        <v>0</v>
      </c>
      <c r="I2252" s="24">
        <v>200</v>
      </c>
      <c r="J2252" s="24">
        <v>15</v>
      </c>
      <c r="K2252" s="24">
        <v>0</v>
      </c>
    </row>
    <row r="2253" spans="1:11" x14ac:dyDescent="0.3">
      <c r="A2253" s="24" t="s">
        <v>2088</v>
      </c>
      <c r="B2253" s="24">
        <v>149</v>
      </c>
      <c r="C2253" s="24" t="str">
        <f t="shared" si="35"/>
        <v>ambrosia149</v>
      </c>
      <c r="D2253" s="24">
        <v>1721</v>
      </c>
      <c r="E2253" s="24">
        <v>1391</v>
      </c>
      <c r="F2253" s="24">
        <v>42332</v>
      </c>
      <c r="G2253" s="24">
        <v>0</v>
      </c>
      <c r="H2253" s="24">
        <v>0</v>
      </c>
      <c r="I2253" s="24">
        <v>200</v>
      </c>
      <c r="J2253" s="24">
        <v>15</v>
      </c>
      <c r="K2253" s="24">
        <v>0</v>
      </c>
    </row>
    <row r="2254" spans="1:11" x14ac:dyDescent="0.3">
      <c r="A2254" s="24" t="s">
        <v>2088</v>
      </c>
      <c r="B2254" s="24">
        <v>150</v>
      </c>
      <c r="C2254" s="24" t="str">
        <f t="shared" si="35"/>
        <v>ambrosia150</v>
      </c>
      <c r="D2254" s="24">
        <v>1740</v>
      </c>
      <c r="E2254" s="24">
        <v>1406</v>
      </c>
      <c r="F2254" s="24">
        <v>42827</v>
      </c>
      <c r="G2254" s="24">
        <v>0</v>
      </c>
      <c r="H2254" s="24">
        <v>0</v>
      </c>
      <c r="I2254" s="24">
        <v>200</v>
      </c>
      <c r="J2254" s="24">
        <v>15</v>
      </c>
      <c r="K2254" s="24">
        <v>0</v>
      </c>
    </row>
    <row r="2255" spans="1:11" x14ac:dyDescent="0.3">
      <c r="A2255" s="24" t="s">
        <v>2088</v>
      </c>
      <c r="B2255" s="24">
        <v>151</v>
      </c>
      <c r="C2255" s="24" t="str">
        <f t="shared" si="35"/>
        <v>ambrosia151</v>
      </c>
      <c r="D2255" s="24">
        <v>1759</v>
      </c>
      <c r="E2255" s="24">
        <v>1422</v>
      </c>
      <c r="F2255" s="24">
        <v>43379</v>
      </c>
      <c r="G2255" s="24">
        <v>0</v>
      </c>
      <c r="H2255" s="24">
        <v>0</v>
      </c>
      <c r="I2255" s="24">
        <v>200</v>
      </c>
      <c r="J2255" s="24">
        <v>15</v>
      </c>
      <c r="K2255" s="24">
        <v>0</v>
      </c>
    </row>
    <row r="2256" spans="1:11" x14ac:dyDescent="0.3">
      <c r="A2256" s="24" t="s">
        <v>2088</v>
      </c>
      <c r="B2256" s="24">
        <v>152</v>
      </c>
      <c r="C2256" s="24" t="str">
        <f t="shared" si="35"/>
        <v>ambrosia152</v>
      </c>
      <c r="D2256" s="24">
        <v>1778</v>
      </c>
      <c r="E2256" s="24">
        <v>1437</v>
      </c>
      <c r="F2256" s="24">
        <v>43885</v>
      </c>
      <c r="G2256" s="24">
        <v>0</v>
      </c>
      <c r="H2256" s="24">
        <v>0</v>
      </c>
      <c r="I2256" s="24">
        <v>200</v>
      </c>
      <c r="J2256" s="24">
        <v>15</v>
      </c>
      <c r="K2256" s="24">
        <v>0</v>
      </c>
    </row>
    <row r="2257" spans="1:11" x14ac:dyDescent="0.3">
      <c r="A2257" s="24" t="s">
        <v>2088</v>
      </c>
      <c r="B2257" s="24">
        <v>153</v>
      </c>
      <c r="C2257" s="24" t="str">
        <f t="shared" si="35"/>
        <v>ambrosia153</v>
      </c>
      <c r="D2257" s="24">
        <v>1798</v>
      </c>
      <c r="E2257" s="24">
        <v>1453</v>
      </c>
      <c r="F2257" s="24">
        <v>44478</v>
      </c>
      <c r="G2257" s="24">
        <v>0</v>
      </c>
      <c r="H2257" s="24">
        <v>0</v>
      </c>
      <c r="I2257" s="24">
        <v>200</v>
      </c>
      <c r="J2257" s="24">
        <v>15</v>
      </c>
      <c r="K2257" s="24">
        <v>0</v>
      </c>
    </row>
    <row r="2258" spans="1:11" x14ac:dyDescent="0.3">
      <c r="A2258" s="24" t="s">
        <v>2088</v>
      </c>
      <c r="B2258" s="24">
        <v>154</v>
      </c>
      <c r="C2258" s="24" t="str">
        <f t="shared" si="35"/>
        <v>ambrosia154</v>
      </c>
      <c r="D2258" s="24">
        <v>1817</v>
      </c>
      <c r="E2258" s="24">
        <v>1469</v>
      </c>
      <c r="F2258" s="24">
        <v>44996</v>
      </c>
      <c r="G2258" s="24">
        <v>0</v>
      </c>
      <c r="H2258" s="24">
        <v>0</v>
      </c>
      <c r="I2258" s="24">
        <v>200</v>
      </c>
      <c r="J2258" s="24">
        <v>15</v>
      </c>
      <c r="K2258" s="24">
        <v>0</v>
      </c>
    </row>
    <row r="2259" spans="1:11" x14ac:dyDescent="0.3">
      <c r="A2259" s="24" t="s">
        <v>2088</v>
      </c>
      <c r="B2259" s="24">
        <v>155</v>
      </c>
      <c r="C2259" s="24" t="str">
        <f t="shared" si="35"/>
        <v>ambrosia155</v>
      </c>
      <c r="D2259" s="24">
        <v>1837</v>
      </c>
      <c r="E2259" s="24">
        <v>1485</v>
      </c>
      <c r="F2259" s="24">
        <v>45576</v>
      </c>
      <c r="G2259" s="24">
        <v>0</v>
      </c>
      <c r="H2259" s="24">
        <v>0</v>
      </c>
      <c r="I2259" s="24">
        <v>200</v>
      </c>
      <c r="J2259" s="24">
        <v>15</v>
      </c>
      <c r="K2259" s="24">
        <v>0</v>
      </c>
    </row>
    <row r="2260" spans="1:11" x14ac:dyDescent="0.3">
      <c r="A2260" s="24" t="s">
        <v>2088</v>
      </c>
      <c r="B2260" s="24">
        <v>156</v>
      </c>
      <c r="C2260" s="24" t="str">
        <f t="shared" si="35"/>
        <v>ambrosia156</v>
      </c>
      <c r="D2260" s="24">
        <v>1857</v>
      </c>
      <c r="E2260" s="24">
        <v>1501</v>
      </c>
      <c r="F2260" s="24">
        <v>46107</v>
      </c>
      <c r="G2260" s="24">
        <v>0</v>
      </c>
      <c r="H2260" s="24">
        <v>0</v>
      </c>
      <c r="I2260" s="24">
        <v>200</v>
      </c>
      <c r="J2260" s="24">
        <v>15</v>
      </c>
      <c r="K2260" s="24">
        <v>0</v>
      </c>
    </row>
    <row r="2261" spans="1:11" x14ac:dyDescent="0.3">
      <c r="A2261" s="24" t="s">
        <v>2088</v>
      </c>
      <c r="B2261" s="24">
        <v>157</v>
      </c>
      <c r="C2261" s="24" t="str">
        <f t="shared" si="35"/>
        <v>ambrosia157</v>
      </c>
      <c r="D2261" s="24">
        <v>1877</v>
      </c>
      <c r="E2261" s="24">
        <v>1517</v>
      </c>
      <c r="F2261" s="24">
        <v>46728</v>
      </c>
      <c r="G2261" s="24">
        <v>0</v>
      </c>
      <c r="H2261" s="24">
        <v>0</v>
      </c>
      <c r="I2261" s="24">
        <v>200</v>
      </c>
      <c r="J2261" s="24">
        <v>15</v>
      </c>
      <c r="K2261" s="24">
        <v>0</v>
      </c>
    </row>
    <row r="2262" spans="1:11" x14ac:dyDescent="0.3">
      <c r="A2262" s="24" t="s">
        <v>2088</v>
      </c>
      <c r="B2262" s="24">
        <v>158</v>
      </c>
      <c r="C2262" s="24" t="str">
        <f t="shared" si="35"/>
        <v>ambrosia158</v>
      </c>
      <c r="D2262" s="24">
        <v>1898</v>
      </c>
      <c r="E2262" s="24">
        <v>1534</v>
      </c>
      <c r="F2262" s="24">
        <v>47272</v>
      </c>
      <c r="G2262" s="24">
        <v>0</v>
      </c>
      <c r="H2262" s="24">
        <v>0</v>
      </c>
      <c r="I2262" s="24">
        <v>200</v>
      </c>
      <c r="J2262" s="24">
        <v>15</v>
      </c>
      <c r="K2262" s="24">
        <v>0</v>
      </c>
    </row>
    <row r="2263" spans="1:11" x14ac:dyDescent="0.3">
      <c r="A2263" s="24" t="s">
        <v>2088</v>
      </c>
      <c r="B2263" s="24">
        <v>159</v>
      </c>
      <c r="C2263" s="24" t="str">
        <f t="shared" si="35"/>
        <v>ambrosia159</v>
      </c>
      <c r="D2263" s="24">
        <v>1918</v>
      </c>
      <c r="E2263" s="24">
        <v>1551</v>
      </c>
      <c r="F2263" s="24">
        <v>47909</v>
      </c>
      <c r="G2263" s="24">
        <v>0</v>
      </c>
      <c r="H2263" s="24">
        <v>0</v>
      </c>
      <c r="I2263" s="24">
        <v>200</v>
      </c>
      <c r="J2263" s="24">
        <v>15</v>
      </c>
      <c r="K2263" s="24">
        <v>0</v>
      </c>
    </row>
    <row r="2264" spans="1:11" x14ac:dyDescent="0.3">
      <c r="A2264" s="24" t="s">
        <v>2088</v>
      </c>
      <c r="B2264" s="24">
        <v>160</v>
      </c>
      <c r="C2264" s="24" t="str">
        <f t="shared" si="35"/>
        <v>ambrosia160</v>
      </c>
      <c r="D2264" s="24">
        <v>1939</v>
      </c>
      <c r="E2264" s="24">
        <v>1567</v>
      </c>
      <c r="F2264" s="24">
        <v>48466</v>
      </c>
      <c r="G2264" s="24">
        <v>0</v>
      </c>
      <c r="H2264" s="24">
        <v>0</v>
      </c>
      <c r="I2264" s="24">
        <v>200</v>
      </c>
      <c r="J2264" s="24">
        <v>15</v>
      </c>
      <c r="K2264" s="24">
        <v>0</v>
      </c>
    </row>
    <row r="2265" spans="1:11" x14ac:dyDescent="0.3">
      <c r="A2265" s="24" t="s">
        <v>2088</v>
      </c>
      <c r="B2265" s="24">
        <v>161</v>
      </c>
      <c r="C2265" s="24" t="str">
        <f t="shared" si="35"/>
        <v>ambrosia161</v>
      </c>
      <c r="D2265" s="24">
        <v>2115</v>
      </c>
      <c r="E2265" s="24">
        <v>1710</v>
      </c>
      <c r="F2265" s="24">
        <v>53568</v>
      </c>
      <c r="G2265" s="24">
        <v>0</v>
      </c>
      <c r="H2265" s="24">
        <v>0</v>
      </c>
      <c r="I2265" s="24">
        <v>200</v>
      </c>
      <c r="J2265" s="24">
        <v>15</v>
      </c>
      <c r="K2265" s="24">
        <v>0</v>
      </c>
    </row>
    <row r="2266" spans="1:11" x14ac:dyDescent="0.3">
      <c r="A2266" s="24" t="s">
        <v>2088</v>
      </c>
      <c r="B2266" s="24">
        <v>162</v>
      </c>
      <c r="C2266" s="24" t="str">
        <f t="shared" si="35"/>
        <v>ambrosia162</v>
      </c>
      <c r="D2266" s="24">
        <v>2138</v>
      </c>
      <c r="E2266" s="24">
        <v>1728</v>
      </c>
      <c r="F2266" s="24">
        <v>54191</v>
      </c>
      <c r="G2266" s="24">
        <v>0</v>
      </c>
      <c r="H2266" s="24">
        <v>0</v>
      </c>
      <c r="I2266" s="24">
        <v>200</v>
      </c>
      <c r="J2266" s="24">
        <v>15</v>
      </c>
      <c r="K2266" s="24">
        <v>0</v>
      </c>
    </row>
    <row r="2267" spans="1:11" x14ac:dyDescent="0.3">
      <c r="A2267" s="24" t="s">
        <v>2088</v>
      </c>
      <c r="B2267" s="24">
        <v>163</v>
      </c>
      <c r="C2267" s="24" t="str">
        <f t="shared" si="35"/>
        <v>ambrosia163</v>
      </c>
      <c r="D2267" s="24">
        <v>2162</v>
      </c>
      <c r="E2267" s="24">
        <v>1747</v>
      </c>
      <c r="F2267" s="24">
        <v>54919</v>
      </c>
      <c r="G2267" s="24">
        <v>0</v>
      </c>
      <c r="H2267" s="24">
        <v>0</v>
      </c>
      <c r="I2267" s="24">
        <v>200</v>
      </c>
      <c r="J2267" s="24">
        <v>15</v>
      </c>
      <c r="K2267" s="24">
        <v>0</v>
      </c>
    </row>
    <row r="2268" spans="1:11" x14ac:dyDescent="0.3">
      <c r="A2268" s="24" t="s">
        <v>2088</v>
      </c>
      <c r="B2268" s="24">
        <v>164</v>
      </c>
      <c r="C2268" s="24" t="str">
        <f t="shared" si="35"/>
        <v>ambrosia164</v>
      </c>
      <c r="D2268" s="24">
        <v>2185</v>
      </c>
      <c r="E2268" s="24">
        <v>1766</v>
      </c>
      <c r="F2268" s="24">
        <v>55557</v>
      </c>
      <c r="G2268" s="24">
        <v>0</v>
      </c>
      <c r="H2268" s="24">
        <v>0</v>
      </c>
      <c r="I2268" s="24">
        <v>200</v>
      </c>
      <c r="J2268" s="24">
        <v>15</v>
      </c>
      <c r="K2268" s="24">
        <v>0</v>
      </c>
    </row>
    <row r="2269" spans="1:11" x14ac:dyDescent="0.3">
      <c r="A2269" s="24" t="s">
        <v>2088</v>
      </c>
      <c r="B2269" s="24">
        <v>165</v>
      </c>
      <c r="C2269" s="24" t="str">
        <f t="shared" si="35"/>
        <v>ambrosia165</v>
      </c>
      <c r="D2269" s="24">
        <v>2209</v>
      </c>
      <c r="E2269" s="24">
        <v>1785</v>
      </c>
      <c r="F2269" s="24">
        <v>56374</v>
      </c>
      <c r="G2269" s="24">
        <v>0</v>
      </c>
      <c r="H2269" s="24">
        <v>0</v>
      </c>
      <c r="I2269" s="24">
        <v>200</v>
      </c>
      <c r="J2269" s="24">
        <v>15</v>
      </c>
      <c r="K2269" s="24">
        <v>0</v>
      </c>
    </row>
    <row r="2270" spans="1:11" x14ac:dyDescent="0.3">
      <c r="A2270" s="24" t="s">
        <v>2088</v>
      </c>
      <c r="B2270" s="24">
        <v>166</v>
      </c>
      <c r="C2270" s="24" t="str">
        <f t="shared" si="35"/>
        <v>ambrosia166</v>
      </c>
      <c r="D2270" s="24">
        <v>2233</v>
      </c>
      <c r="E2270" s="24">
        <v>1805</v>
      </c>
      <c r="F2270" s="24">
        <v>57028</v>
      </c>
      <c r="G2270" s="24">
        <v>0</v>
      </c>
      <c r="H2270" s="24">
        <v>0</v>
      </c>
      <c r="I2270" s="24">
        <v>200</v>
      </c>
      <c r="J2270" s="24">
        <v>15</v>
      </c>
      <c r="K2270" s="24">
        <v>0</v>
      </c>
    </row>
    <row r="2271" spans="1:11" x14ac:dyDescent="0.3">
      <c r="A2271" s="24" t="s">
        <v>2088</v>
      </c>
      <c r="B2271" s="24">
        <v>167</v>
      </c>
      <c r="C2271" s="24" t="str">
        <f t="shared" si="35"/>
        <v>ambrosia167</v>
      </c>
      <c r="D2271" s="24">
        <v>2257</v>
      </c>
      <c r="E2271" s="24">
        <v>1824</v>
      </c>
      <c r="F2271" s="24">
        <v>57690</v>
      </c>
      <c r="G2271" s="24">
        <v>0</v>
      </c>
      <c r="H2271" s="24">
        <v>0</v>
      </c>
      <c r="I2271" s="24">
        <v>200</v>
      </c>
      <c r="J2271" s="24">
        <v>15</v>
      </c>
      <c r="K2271" s="24">
        <v>0</v>
      </c>
    </row>
    <row r="2272" spans="1:11" x14ac:dyDescent="0.3">
      <c r="A2272" s="24" t="s">
        <v>2088</v>
      </c>
      <c r="B2272" s="24">
        <v>168</v>
      </c>
      <c r="C2272" s="24" t="str">
        <f t="shared" si="35"/>
        <v>ambrosia168</v>
      </c>
      <c r="D2272" s="24">
        <v>2281</v>
      </c>
      <c r="E2272" s="24">
        <v>1844</v>
      </c>
      <c r="F2272" s="24">
        <v>58359</v>
      </c>
      <c r="G2272" s="24">
        <v>0</v>
      </c>
      <c r="H2272" s="24">
        <v>0</v>
      </c>
      <c r="I2272" s="24">
        <v>200</v>
      </c>
      <c r="J2272" s="24">
        <v>15</v>
      </c>
      <c r="K2272" s="24">
        <v>0</v>
      </c>
    </row>
    <row r="2273" spans="1:11" x14ac:dyDescent="0.3">
      <c r="A2273" s="24" t="s">
        <v>2088</v>
      </c>
      <c r="B2273" s="24">
        <v>169</v>
      </c>
      <c r="C2273" s="24" t="str">
        <f t="shared" si="35"/>
        <v>ambrosia169</v>
      </c>
      <c r="D2273" s="24">
        <v>2306</v>
      </c>
      <c r="E2273" s="24">
        <v>1864</v>
      </c>
      <c r="F2273" s="24">
        <v>59216</v>
      </c>
      <c r="G2273" s="24">
        <v>0</v>
      </c>
      <c r="H2273" s="24">
        <v>0</v>
      </c>
      <c r="I2273" s="24">
        <v>200</v>
      </c>
      <c r="J2273" s="24">
        <v>15</v>
      </c>
      <c r="K2273" s="24">
        <v>0</v>
      </c>
    </row>
    <row r="2274" spans="1:11" x14ac:dyDescent="0.3">
      <c r="A2274" s="24" t="s">
        <v>2088</v>
      </c>
      <c r="B2274" s="24">
        <v>170</v>
      </c>
      <c r="C2274" s="24" t="str">
        <f t="shared" si="35"/>
        <v>ambrosia170</v>
      </c>
      <c r="D2274" s="24">
        <v>2331</v>
      </c>
      <c r="E2274" s="24">
        <v>1884</v>
      </c>
      <c r="F2274" s="24">
        <v>59902</v>
      </c>
      <c r="G2274" s="24">
        <v>0</v>
      </c>
      <c r="H2274" s="24">
        <v>0</v>
      </c>
      <c r="I2274" s="24">
        <v>200</v>
      </c>
      <c r="J2274" s="24">
        <v>15</v>
      </c>
      <c r="K2274" s="24">
        <v>0</v>
      </c>
    </row>
    <row r="2275" spans="1:11" x14ac:dyDescent="0.3">
      <c r="A2275" s="24" t="s">
        <v>2088</v>
      </c>
      <c r="B2275" s="24">
        <v>171</v>
      </c>
      <c r="C2275" s="24" t="str">
        <f t="shared" si="35"/>
        <v>ambrosia171</v>
      </c>
      <c r="D2275" s="24">
        <v>2356</v>
      </c>
      <c r="E2275" s="24">
        <v>1904</v>
      </c>
      <c r="F2275" s="24">
        <v>60596</v>
      </c>
      <c r="G2275" s="24">
        <v>0</v>
      </c>
      <c r="H2275" s="24">
        <v>0</v>
      </c>
      <c r="I2275" s="24">
        <v>200</v>
      </c>
      <c r="J2275" s="24">
        <v>15</v>
      </c>
      <c r="K2275" s="24">
        <v>0</v>
      </c>
    </row>
    <row r="2276" spans="1:11" x14ac:dyDescent="0.3">
      <c r="A2276" s="24" t="s">
        <v>2088</v>
      </c>
      <c r="B2276" s="24">
        <v>172</v>
      </c>
      <c r="C2276" s="24" t="str">
        <f t="shared" si="35"/>
        <v>ambrosia172</v>
      </c>
      <c r="D2276" s="24">
        <v>2381</v>
      </c>
      <c r="E2276" s="24">
        <v>1925</v>
      </c>
      <c r="F2276" s="24">
        <v>61298</v>
      </c>
      <c r="G2276" s="24">
        <v>0</v>
      </c>
      <c r="H2276" s="24">
        <v>0</v>
      </c>
      <c r="I2276" s="24">
        <v>200</v>
      </c>
      <c r="J2276" s="24">
        <v>15</v>
      </c>
      <c r="K2276" s="24">
        <v>0</v>
      </c>
    </row>
    <row r="2277" spans="1:11" x14ac:dyDescent="0.3">
      <c r="A2277" s="24" t="s">
        <v>2088</v>
      </c>
      <c r="B2277" s="24">
        <v>173</v>
      </c>
      <c r="C2277" s="24" t="str">
        <f t="shared" si="35"/>
        <v>ambrosia173</v>
      </c>
      <c r="D2277" s="24">
        <v>2407</v>
      </c>
      <c r="E2277" s="24">
        <v>1945</v>
      </c>
      <c r="F2277" s="24">
        <v>62197</v>
      </c>
      <c r="G2277" s="24">
        <v>0</v>
      </c>
      <c r="H2277" s="24">
        <v>0</v>
      </c>
      <c r="I2277" s="24">
        <v>200</v>
      </c>
      <c r="J2277" s="24">
        <v>15</v>
      </c>
      <c r="K2277" s="24">
        <v>0</v>
      </c>
    </row>
    <row r="2278" spans="1:11" x14ac:dyDescent="0.3">
      <c r="A2278" s="24" t="s">
        <v>2088</v>
      </c>
      <c r="B2278" s="24">
        <v>174</v>
      </c>
      <c r="C2278" s="24" t="str">
        <f t="shared" si="35"/>
        <v>ambrosia174</v>
      </c>
      <c r="D2278" s="24">
        <v>2433</v>
      </c>
      <c r="E2278" s="24">
        <v>1966</v>
      </c>
      <c r="F2278" s="24">
        <v>62916</v>
      </c>
      <c r="G2278" s="24">
        <v>0</v>
      </c>
      <c r="H2278" s="24">
        <v>0</v>
      </c>
      <c r="I2278" s="24">
        <v>200</v>
      </c>
      <c r="J2278" s="24">
        <v>15</v>
      </c>
      <c r="K2278" s="24">
        <v>0</v>
      </c>
    </row>
    <row r="2279" spans="1:11" x14ac:dyDescent="0.3">
      <c r="A2279" s="24" t="s">
        <v>2088</v>
      </c>
      <c r="B2279" s="24">
        <v>175</v>
      </c>
      <c r="C2279" s="24" t="str">
        <f t="shared" si="35"/>
        <v>ambrosia175</v>
      </c>
      <c r="D2279" s="24">
        <v>2459</v>
      </c>
      <c r="E2279" s="24">
        <v>1987</v>
      </c>
      <c r="F2279" s="24">
        <v>63644</v>
      </c>
      <c r="G2279" s="24">
        <v>0</v>
      </c>
      <c r="H2279" s="24">
        <v>0</v>
      </c>
      <c r="I2279" s="24">
        <v>200</v>
      </c>
      <c r="J2279" s="24">
        <v>15</v>
      </c>
      <c r="K2279" s="24">
        <v>0</v>
      </c>
    </row>
    <row r="2280" spans="1:11" x14ac:dyDescent="0.3">
      <c r="A2280" s="24" t="s">
        <v>2088</v>
      </c>
      <c r="B2280" s="24">
        <v>176</v>
      </c>
      <c r="C2280" s="24" t="str">
        <f t="shared" si="35"/>
        <v>ambrosia176</v>
      </c>
      <c r="D2280" s="24">
        <v>2485</v>
      </c>
      <c r="E2280" s="24">
        <v>2009</v>
      </c>
      <c r="F2280" s="24">
        <v>64379</v>
      </c>
      <c r="G2280" s="24">
        <v>0</v>
      </c>
      <c r="H2280" s="24">
        <v>0</v>
      </c>
      <c r="I2280" s="24">
        <v>200</v>
      </c>
      <c r="J2280" s="24">
        <v>15</v>
      </c>
      <c r="K2280" s="24">
        <v>0</v>
      </c>
    </row>
    <row r="2281" spans="1:11" x14ac:dyDescent="0.3">
      <c r="A2281" s="24" t="s">
        <v>2088</v>
      </c>
      <c r="B2281" s="24">
        <v>177</v>
      </c>
      <c r="C2281" s="24" t="str">
        <f t="shared" si="35"/>
        <v>ambrosia177</v>
      </c>
      <c r="D2281" s="24">
        <v>2512</v>
      </c>
      <c r="E2281" s="24">
        <v>2030</v>
      </c>
      <c r="F2281" s="24">
        <v>65322</v>
      </c>
      <c r="G2281" s="24">
        <v>0</v>
      </c>
      <c r="H2281" s="24">
        <v>0</v>
      </c>
      <c r="I2281" s="24">
        <v>200</v>
      </c>
      <c r="J2281" s="24">
        <v>15</v>
      </c>
      <c r="K2281" s="24">
        <v>0</v>
      </c>
    </row>
    <row r="2282" spans="1:11" x14ac:dyDescent="0.3">
      <c r="A2282" s="24" t="s">
        <v>2088</v>
      </c>
      <c r="B2282" s="24">
        <v>178</v>
      </c>
      <c r="C2282" s="24" t="str">
        <f t="shared" si="35"/>
        <v>ambrosia178</v>
      </c>
      <c r="D2282" s="24">
        <v>2539</v>
      </c>
      <c r="E2282" s="24">
        <v>2052</v>
      </c>
      <c r="F2282" s="24">
        <v>66077</v>
      </c>
      <c r="G2282" s="24">
        <v>0</v>
      </c>
      <c r="H2282" s="24">
        <v>0</v>
      </c>
      <c r="I2282" s="24">
        <v>200</v>
      </c>
      <c r="J2282" s="24">
        <v>15</v>
      </c>
      <c r="K2282" s="24">
        <v>0</v>
      </c>
    </row>
    <row r="2283" spans="1:11" x14ac:dyDescent="0.3">
      <c r="A2283" s="24" t="s">
        <v>2088</v>
      </c>
      <c r="B2283" s="24">
        <v>179</v>
      </c>
      <c r="C2283" s="24" t="str">
        <f t="shared" si="35"/>
        <v>ambrosia179</v>
      </c>
      <c r="D2283" s="24">
        <v>2566</v>
      </c>
      <c r="E2283" s="24">
        <v>2074</v>
      </c>
      <c r="F2283" s="24">
        <v>66839</v>
      </c>
      <c r="G2283" s="24">
        <v>0</v>
      </c>
      <c r="H2283" s="24">
        <v>0</v>
      </c>
      <c r="I2283" s="24">
        <v>200</v>
      </c>
      <c r="J2283" s="24">
        <v>15</v>
      </c>
      <c r="K2283" s="24">
        <v>0</v>
      </c>
    </row>
    <row r="2284" spans="1:11" x14ac:dyDescent="0.3">
      <c r="A2284" s="24" t="s">
        <v>2088</v>
      </c>
      <c r="B2284" s="24">
        <v>180</v>
      </c>
      <c r="C2284" s="24" t="str">
        <f t="shared" si="35"/>
        <v>ambrosia180</v>
      </c>
      <c r="D2284" s="24">
        <v>2594</v>
      </c>
      <c r="E2284" s="24">
        <v>2096</v>
      </c>
      <c r="F2284" s="24">
        <v>67610</v>
      </c>
      <c r="G2284" s="24">
        <v>0</v>
      </c>
      <c r="H2284" s="24">
        <v>0</v>
      </c>
      <c r="I2284" s="24">
        <v>200</v>
      </c>
      <c r="J2284" s="24">
        <v>15</v>
      </c>
      <c r="K2284" s="24">
        <v>0</v>
      </c>
    </row>
    <row r="2285" spans="1:11" x14ac:dyDescent="0.3">
      <c r="A2285" s="24" t="s">
        <v>2088</v>
      </c>
      <c r="B2285" s="24">
        <v>181</v>
      </c>
      <c r="C2285" s="24" t="str">
        <f t="shared" si="35"/>
        <v>ambrosia181</v>
      </c>
      <c r="D2285" s="24">
        <v>2829</v>
      </c>
      <c r="E2285" s="24">
        <v>2287</v>
      </c>
      <c r="F2285" s="24">
        <v>74864</v>
      </c>
      <c r="G2285" s="24">
        <v>0</v>
      </c>
      <c r="H2285" s="24">
        <v>0</v>
      </c>
      <c r="I2285" s="24">
        <v>200</v>
      </c>
      <c r="J2285" s="24">
        <v>15</v>
      </c>
      <c r="K2285" s="24">
        <v>0</v>
      </c>
    </row>
    <row r="2286" spans="1:11" x14ac:dyDescent="0.3">
      <c r="A2286" s="24" t="s">
        <v>2088</v>
      </c>
      <c r="B2286" s="24">
        <v>182</v>
      </c>
      <c r="C2286" s="24" t="str">
        <f t="shared" si="35"/>
        <v>ambrosia182</v>
      </c>
      <c r="D2286" s="24">
        <v>2859</v>
      </c>
      <c r="E2286" s="24">
        <v>2311</v>
      </c>
      <c r="F2286" s="24">
        <v>75727</v>
      </c>
      <c r="G2286" s="24">
        <v>0</v>
      </c>
      <c r="H2286" s="24">
        <v>0</v>
      </c>
      <c r="I2286" s="24">
        <v>200</v>
      </c>
      <c r="J2286" s="24">
        <v>15</v>
      </c>
      <c r="K2286" s="24">
        <v>0</v>
      </c>
    </row>
    <row r="2287" spans="1:11" x14ac:dyDescent="0.3">
      <c r="A2287" s="24" t="s">
        <v>2088</v>
      </c>
      <c r="B2287" s="24">
        <v>183</v>
      </c>
      <c r="C2287" s="24" t="str">
        <f t="shared" si="35"/>
        <v>ambrosia183</v>
      </c>
      <c r="D2287" s="24">
        <v>2890</v>
      </c>
      <c r="E2287" s="24">
        <v>2336</v>
      </c>
      <c r="F2287" s="24">
        <v>76600</v>
      </c>
      <c r="G2287" s="24">
        <v>0</v>
      </c>
      <c r="H2287" s="24">
        <v>0</v>
      </c>
      <c r="I2287" s="24">
        <v>200</v>
      </c>
      <c r="J2287" s="24">
        <v>15</v>
      </c>
      <c r="K2287" s="24">
        <v>0</v>
      </c>
    </row>
    <row r="2288" spans="1:11" x14ac:dyDescent="0.3">
      <c r="A2288" s="24" t="s">
        <v>2088</v>
      </c>
      <c r="B2288" s="24">
        <v>184</v>
      </c>
      <c r="C2288" s="24" t="str">
        <f t="shared" si="35"/>
        <v>ambrosia184</v>
      </c>
      <c r="D2288" s="24">
        <v>2921</v>
      </c>
      <c r="E2288" s="24">
        <v>2361</v>
      </c>
      <c r="F2288" s="24">
        <v>77482</v>
      </c>
      <c r="G2288" s="24">
        <v>0</v>
      </c>
      <c r="H2288" s="24">
        <v>0</v>
      </c>
      <c r="I2288" s="24">
        <v>200</v>
      </c>
      <c r="J2288" s="24">
        <v>15</v>
      </c>
      <c r="K2288" s="24">
        <v>0</v>
      </c>
    </row>
    <row r="2289" spans="1:11" x14ac:dyDescent="0.3">
      <c r="A2289" s="24" t="s">
        <v>2088</v>
      </c>
      <c r="B2289" s="24">
        <v>185</v>
      </c>
      <c r="C2289" s="24" t="str">
        <f t="shared" si="35"/>
        <v>ambrosia185</v>
      </c>
      <c r="D2289" s="24">
        <v>2952</v>
      </c>
      <c r="E2289" s="24">
        <v>2386</v>
      </c>
      <c r="F2289" s="24">
        <v>78616</v>
      </c>
      <c r="G2289" s="24">
        <v>0</v>
      </c>
      <c r="H2289" s="24">
        <v>0</v>
      </c>
      <c r="I2289" s="24">
        <v>200</v>
      </c>
      <c r="J2289" s="24">
        <v>15</v>
      </c>
      <c r="K2289" s="24">
        <v>0</v>
      </c>
    </row>
    <row r="2290" spans="1:11" x14ac:dyDescent="0.3">
      <c r="A2290" s="24" t="s">
        <v>2088</v>
      </c>
      <c r="B2290" s="24">
        <v>186</v>
      </c>
      <c r="C2290" s="24" t="str">
        <f t="shared" si="35"/>
        <v>ambrosia186</v>
      </c>
      <c r="D2290" s="24">
        <v>2983</v>
      </c>
      <c r="E2290" s="24">
        <v>2412</v>
      </c>
      <c r="F2290" s="24">
        <v>79521</v>
      </c>
      <c r="G2290" s="24">
        <v>0</v>
      </c>
      <c r="H2290" s="24">
        <v>0</v>
      </c>
      <c r="I2290" s="24">
        <v>200</v>
      </c>
      <c r="J2290" s="24">
        <v>15</v>
      </c>
      <c r="K2290" s="24">
        <v>0</v>
      </c>
    </row>
    <row r="2291" spans="1:11" x14ac:dyDescent="0.3">
      <c r="A2291" s="24" t="s">
        <v>2088</v>
      </c>
      <c r="B2291" s="24">
        <v>187</v>
      </c>
      <c r="C2291" s="24" t="str">
        <f t="shared" si="35"/>
        <v>ambrosia187</v>
      </c>
      <c r="D2291" s="24">
        <v>3015</v>
      </c>
      <c r="E2291" s="24">
        <v>2437</v>
      </c>
      <c r="F2291" s="24">
        <v>80436</v>
      </c>
      <c r="G2291" s="24">
        <v>0</v>
      </c>
      <c r="H2291" s="24">
        <v>0</v>
      </c>
      <c r="I2291" s="24">
        <v>200</v>
      </c>
      <c r="J2291" s="24">
        <v>15</v>
      </c>
      <c r="K2291" s="24">
        <v>0</v>
      </c>
    </row>
    <row r="2292" spans="1:11" x14ac:dyDescent="0.3">
      <c r="A2292" s="24" t="s">
        <v>2088</v>
      </c>
      <c r="B2292" s="24">
        <v>188</v>
      </c>
      <c r="C2292" s="24" t="str">
        <f t="shared" si="35"/>
        <v>ambrosia188</v>
      </c>
      <c r="D2292" s="24">
        <v>3047</v>
      </c>
      <c r="E2292" s="24">
        <v>2463</v>
      </c>
      <c r="F2292" s="24">
        <v>81360</v>
      </c>
      <c r="G2292" s="24">
        <v>0</v>
      </c>
      <c r="H2292" s="24">
        <v>0</v>
      </c>
      <c r="I2292" s="24">
        <v>200</v>
      </c>
      <c r="J2292" s="24">
        <v>15</v>
      </c>
      <c r="K2292" s="24">
        <v>0</v>
      </c>
    </row>
    <row r="2293" spans="1:11" x14ac:dyDescent="0.3">
      <c r="A2293" s="24" t="s">
        <v>2088</v>
      </c>
      <c r="B2293" s="24">
        <v>189</v>
      </c>
      <c r="C2293" s="24" t="str">
        <f t="shared" si="35"/>
        <v>ambrosia189</v>
      </c>
      <c r="D2293" s="24">
        <v>3080</v>
      </c>
      <c r="E2293" s="24">
        <v>2489</v>
      </c>
      <c r="F2293" s="24">
        <v>82465</v>
      </c>
      <c r="G2293" s="24">
        <v>0</v>
      </c>
      <c r="H2293" s="24">
        <v>0</v>
      </c>
      <c r="I2293" s="24">
        <v>200</v>
      </c>
      <c r="J2293" s="24">
        <v>15</v>
      </c>
      <c r="K2293" s="24">
        <v>0</v>
      </c>
    </row>
    <row r="2294" spans="1:11" x14ac:dyDescent="0.3">
      <c r="A2294" s="24" t="s">
        <v>2088</v>
      </c>
      <c r="B2294" s="24">
        <v>190</v>
      </c>
      <c r="C2294" s="24" t="str">
        <f t="shared" si="35"/>
        <v>ambrosia190</v>
      </c>
      <c r="D2294" s="24">
        <v>3113</v>
      </c>
      <c r="E2294" s="24">
        <v>2516</v>
      </c>
      <c r="F2294" s="24">
        <v>83412</v>
      </c>
      <c r="G2294" s="24">
        <v>0</v>
      </c>
      <c r="H2294" s="24">
        <v>0</v>
      </c>
      <c r="I2294" s="24">
        <v>200</v>
      </c>
      <c r="J2294" s="24">
        <v>15</v>
      </c>
      <c r="K2294" s="24">
        <v>0</v>
      </c>
    </row>
    <row r="2295" spans="1:11" x14ac:dyDescent="0.3">
      <c r="A2295" s="24" t="s">
        <v>2088</v>
      </c>
      <c r="B2295" s="24">
        <v>191</v>
      </c>
      <c r="C2295" s="24" t="str">
        <f t="shared" si="35"/>
        <v>ambrosia191</v>
      </c>
      <c r="D2295" s="24">
        <v>3146</v>
      </c>
      <c r="E2295" s="24">
        <v>2543</v>
      </c>
      <c r="F2295" s="24">
        <v>84370</v>
      </c>
      <c r="G2295" s="24">
        <v>0</v>
      </c>
      <c r="H2295" s="24">
        <v>0</v>
      </c>
      <c r="I2295" s="24">
        <v>200</v>
      </c>
      <c r="J2295" s="24">
        <v>15</v>
      </c>
      <c r="K2295" s="24">
        <v>0</v>
      </c>
    </row>
    <row r="2296" spans="1:11" x14ac:dyDescent="0.3">
      <c r="A2296" s="24" t="s">
        <v>2088</v>
      </c>
      <c r="B2296" s="24">
        <v>192</v>
      </c>
      <c r="C2296" s="24" t="str">
        <f t="shared" si="35"/>
        <v>ambrosia192</v>
      </c>
      <c r="D2296" s="24">
        <v>3179</v>
      </c>
      <c r="E2296" s="24">
        <v>2570</v>
      </c>
      <c r="F2296" s="24">
        <v>85338</v>
      </c>
      <c r="G2296" s="24">
        <v>0</v>
      </c>
      <c r="H2296" s="24">
        <v>0</v>
      </c>
      <c r="I2296" s="24">
        <v>200</v>
      </c>
      <c r="J2296" s="24">
        <v>15</v>
      </c>
      <c r="K2296" s="24">
        <v>0</v>
      </c>
    </row>
    <row r="2297" spans="1:11" x14ac:dyDescent="0.3">
      <c r="A2297" s="24" t="s">
        <v>2088</v>
      </c>
      <c r="B2297" s="24">
        <v>193</v>
      </c>
      <c r="C2297" s="24" t="str">
        <f t="shared" si="35"/>
        <v>ambrosia193</v>
      </c>
      <c r="D2297" s="24">
        <v>3213</v>
      </c>
      <c r="E2297" s="24">
        <v>2597</v>
      </c>
      <c r="F2297" s="24">
        <v>86584</v>
      </c>
      <c r="G2297" s="24">
        <v>0</v>
      </c>
      <c r="H2297" s="24">
        <v>0</v>
      </c>
      <c r="I2297" s="24">
        <v>200</v>
      </c>
      <c r="J2297" s="24">
        <v>15</v>
      </c>
      <c r="K2297" s="24">
        <v>0</v>
      </c>
    </row>
    <row r="2298" spans="1:11" x14ac:dyDescent="0.3">
      <c r="A2298" s="24" t="s">
        <v>2088</v>
      </c>
      <c r="B2298" s="24">
        <v>194</v>
      </c>
      <c r="C2298" s="24" t="str">
        <f t="shared" si="35"/>
        <v>ambrosia194</v>
      </c>
      <c r="D2298" s="24">
        <v>3247</v>
      </c>
      <c r="E2298" s="24">
        <v>2625</v>
      </c>
      <c r="F2298" s="24">
        <v>87577</v>
      </c>
      <c r="G2298" s="24">
        <v>0</v>
      </c>
      <c r="H2298" s="24">
        <v>0</v>
      </c>
      <c r="I2298" s="24">
        <v>200</v>
      </c>
      <c r="J2298" s="24">
        <v>15</v>
      </c>
      <c r="K2298" s="24">
        <v>0</v>
      </c>
    </row>
    <row r="2299" spans="1:11" x14ac:dyDescent="0.3">
      <c r="A2299" s="24" t="s">
        <v>2088</v>
      </c>
      <c r="B2299" s="24">
        <v>195</v>
      </c>
      <c r="C2299" s="24" t="str">
        <f t="shared" si="35"/>
        <v>ambrosia195</v>
      </c>
      <c r="D2299" s="24">
        <v>3282</v>
      </c>
      <c r="E2299" s="24">
        <v>2653</v>
      </c>
      <c r="F2299" s="24">
        <v>88580</v>
      </c>
      <c r="G2299" s="24">
        <v>0</v>
      </c>
      <c r="H2299" s="24">
        <v>0</v>
      </c>
      <c r="I2299" s="24">
        <v>200</v>
      </c>
      <c r="J2299" s="24">
        <v>15</v>
      </c>
      <c r="K2299" s="24">
        <v>0</v>
      </c>
    </row>
    <row r="2300" spans="1:11" x14ac:dyDescent="0.3">
      <c r="A2300" s="24" t="s">
        <v>2088</v>
      </c>
      <c r="B2300" s="24">
        <v>196</v>
      </c>
      <c r="C2300" s="24" t="str">
        <f t="shared" si="35"/>
        <v>ambrosia196</v>
      </c>
      <c r="D2300" s="24">
        <v>3316</v>
      </c>
      <c r="E2300" s="24">
        <v>2681</v>
      </c>
      <c r="F2300" s="24">
        <v>89595</v>
      </c>
      <c r="G2300" s="24">
        <v>0</v>
      </c>
      <c r="H2300" s="24">
        <v>0</v>
      </c>
      <c r="I2300" s="24">
        <v>200</v>
      </c>
      <c r="J2300" s="24">
        <v>15</v>
      </c>
      <c r="K2300" s="24">
        <v>0</v>
      </c>
    </row>
    <row r="2301" spans="1:11" x14ac:dyDescent="0.3">
      <c r="A2301" s="24" t="s">
        <v>2088</v>
      </c>
      <c r="B2301" s="24">
        <v>197</v>
      </c>
      <c r="C2301" s="24" t="str">
        <f t="shared" si="35"/>
        <v>ambrosia197</v>
      </c>
      <c r="D2301" s="24">
        <v>3352</v>
      </c>
      <c r="E2301" s="24">
        <v>2709</v>
      </c>
      <c r="F2301" s="24">
        <v>90901</v>
      </c>
      <c r="G2301" s="24">
        <v>0</v>
      </c>
      <c r="H2301" s="24">
        <v>0</v>
      </c>
      <c r="I2301" s="24">
        <v>200</v>
      </c>
      <c r="J2301" s="24">
        <v>15</v>
      </c>
      <c r="K2301" s="24">
        <v>0</v>
      </c>
    </row>
    <row r="2302" spans="1:11" x14ac:dyDescent="0.3">
      <c r="A2302" s="24" t="s">
        <v>2088</v>
      </c>
      <c r="B2302" s="24">
        <v>198</v>
      </c>
      <c r="C2302" s="24" t="str">
        <f t="shared" si="35"/>
        <v>ambrosia198</v>
      </c>
      <c r="D2302" s="24">
        <v>3387</v>
      </c>
      <c r="E2302" s="24">
        <v>2738</v>
      </c>
      <c r="F2302" s="24">
        <v>91941</v>
      </c>
      <c r="G2302" s="24">
        <v>0</v>
      </c>
      <c r="H2302" s="24">
        <v>0</v>
      </c>
      <c r="I2302" s="24">
        <v>200</v>
      </c>
      <c r="J2302" s="24">
        <v>15</v>
      </c>
      <c r="K2302" s="24">
        <v>0</v>
      </c>
    </row>
    <row r="2303" spans="1:11" x14ac:dyDescent="0.3">
      <c r="A2303" s="24" t="s">
        <v>2088</v>
      </c>
      <c r="B2303" s="24">
        <v>199</v>
      </c>
      <c r="C2303" s="24" t="str">
        <f t="shared" si="35"/>
        <v>ambrosia199</v>
      </c>
      <c r="D2303" s="24">
        <v>3423</v>
      </c>
      <c r="E2303" s="24">
        <v>2767</v>
      </c>
      <c r="F2303" s="24">
        <v>92993</v>
      </c>
      <c r="G2303" s="24">
        <v>0</v>
      </c>
      <c r="H2303" s="24">
        <v>0</v>
      </c>
      <c r="I2303" s="24">
        <v>200</v>
      </c>
      <c r="J2303" s="24">
        <v>15</v>
      </c>
      <c r="K2303" s="24">
        <v>0</v>
      </c>
    </row>
    <row r="2304" spans="1:11" x14ac:dyDescent="0.3">
      <c r="A2304" s="24" t="s">
        <v>2088</v>
      </c>
      <c r="B2304" s="24">
        <v>200</v>
      </c>
      <c r="C2304" s="24" t="str">
        <f t="shared" si="35"/>
        <v>ambrosia200</v>
      </c>
      <c r="D2304" s="24">
        <v>3459</v>
      </c>
      <c r="E2304" s="24">
        <v>2796</v>
      </c>
      <c r="F2304" s="24">
        <v>94056</v>
      </c>
      <c r="G2304" s="24">
        <v>0</v>
      </c>
      <c r="H2304" s="24">
        <v>0</v>
      </c>
      <c r="I2304" s="24">
        <v>200</v>
      </c>
      <c r="J2304" s="24">
        <v>15</v>
      </c>
      <c r="K2304" s="24">
        <v>0</v>
      </c>
    </row>
    <row r="2305" spans="1:11" x14ac:dyDescent="0.3">
      <c r="A2305" s="24" t="s">
        <v>2088</v>
      </c>
      <c r="B2305" s="24">
        <v>201</v>
      </c>
      <c r="C2305" s="24" t="str">
        <f t="shared" si="35"/>
        <v>ambrosia201</v>
      </c>
      <c r="D2305" s="24">
        <v>3772</v>
      </c>
      <c r="E2305" s="24">
        <v>3049</v>
      </c>
      <c r="F2305" s="24">
        <v>103891</v>
      </c>
      <c r="G2305" s="24">
        <v>0</v>
      </c>
      <c r="H2305" s="24">
        <v>0</v>
      </c>
      <c r="I2305" s="24">
        <v>200</v>
      </c>
      <c r="J2305" s="24">
        <v>15</v>
      </c>
      <c r="K2305" s="24">
        <v>0</v>
      </c>
    </row>
    <row r="2306" spans="1:11" x14ac:dyDescent="0.3">
      <c r="A2306" s="24" t="s">
        <v>2088</v>
      </c>
      <c r="B2306" s="24">
        <v>202</v>
      </c>
      <c r="C2306" s="24" t="str">
        <f t="shared" si="35"/>
        <v>ambrosia202</v>
      </c>
      <c r="D2306" s="24">
        <v>3812</v>
      </c>
      <c r="E2306" s="24">
        <v>3082</v>
      </c>
      <c r="F2306" s="24">
        <v>105186</v>
      </c>
      <c r="G2306" s="24">
        <v>0</v>
      </c>
      <c r="H2306" s="24">
        <v>0</v>
      </c>
      <c r="I2306" s="24">
        <v>200</v>
      </c>
      <c r="J2306" s="24">
        <v>15</v>
      </c>
      <c r="K2306" s="24">
        <v>0</v>
      </c>
    </row>
    <row r="2307" spans="1:11" x14ac:dyDescent="0.3">
      <c r="A2307" s="24" t="s">
        <v>2088</v>
      </c>
      <c r="B2307" s="24">
        <v>203</v>
      </c>
      <c r="C2307" s="24" t="str">
        <f t="shared" si="35"/>
        <v>ambrosia203</v>
      </c>
      <c r="D2307" s="24">
        <v>3853</v>
      </c>
      <c r="E2307" s="24">
        <v>3114</v>
      </c>
      <c r="F2307" s="24">
        <v>106460</v>
      </c>
      <c r="G2307" s="24">
        <v>0</v>
      </c>
      <c r="H2307" s="24">
        <v>0</v>
      </c>
      <c r="I2307" s="24">
        <v>200</v>
      </c>
      <c r="J2307" s="24">
        <v>15</v>
      </c>
      <c r="K2307" s="24">
        <v>0</v>
      </c>
    </row>
    <row r="2308" spans="1:11" x14ac:dyDescent="0.3">
      <c r="A2308" s="24" t="s">
        <v>2088</v>
      </c>
      <c r="B2308" s="24">
        <v>204</v>
      </c>
      <c r="C2308" s="24" t="str">
        <f t="shared" si="35"/>
        <v>ambrosia204</v>
      </c>
      <c r="D2308" s="24">
        <v>3893</v>
      </c>
      <c r="E2308" s="24">
        <v>3147</v>
      </c>
      <c r="F2308" s="24">
        <v>107749</v>
      </c>
      <c r="G2308" s="24">
        <v>0</v>
      </c>
      <c r="H2308" s="24">
        <v>0</v>
      </c>
      <c r="I2308" s="24">
        <v>200</v>
      </c>
      <c r="J2308" s="24">
        <v>15</v>
      </c>
      <c r="K2308" s="24">
        <v>0</v>
      </c>
    </row>
    <row r="2309" spans="1:11" x14ac:dyDescent="0.3">
      <c r="A2309" s="24" t="s">
        <v>2088</v>
      </c>
      <c r="B2309" s="24">
        <v>205</v>
      </c>
      <c r="C2309" s="24" t="str">
        <f t="shared" si="35"/>
        <v>ambrosia205</v>
      </c>
      <c r="D2309" s="24">
        <v>3934</v>
      </c>
      <c r="E2309" s="24">
        <v>3180</v>
      </c>
      <c r="F2309" s="24">
        <v>109498</v>
      </c>
      <c r="G2309" s="24">
        <v>0</v>
      </c>
      <c r="H2309" s="24">
        <v>0</v>
      </c>
      <c r="I2309" s="24">
        <v>200</v>
      </c>
      <c r="J2309" s="24">
        <v>15</v>
      </c>
      <c r="K2309" s="24">
        <v>0</v>
      </c>
    </row>
    <row r="2310" spans="1:11" x14ac:dyDescent="0.3">
      <c r="A2310" s="24" t="s">
        <v>2088</v>
      </c>
      <c r="B2310" s="24">
        <v>206</v>
      </c>
      <c r="C2310" s="24" t="str">
        <f t="shared" ref="C2310:C2373" si="36">A2310&amp;B2310</f>
        <v>ambrosia206</v>
      </c>
      <c r="D2310" s="24">
        <v>3976</v>
      </c>
      <c r="E2310" s="24">
        <v>3214</v>
      </c>
      <c r="F2310" s="24">
        <v>110936</v>
      </c>
      <c r="G2310" s="24">
        <v>0</v>
      </c>
      <c r="H2310" s="24">
        <v>0</v>
      </c>
      <c r="I2310" s="24">
        <v>200</v>
      </c>
      <c r="J2310" s="24">
        <v>15</v>
      </c>
      <c r="K2310" s="24">
        <v>0</v>
      </c>
    </row>
    <row r="2311" spans="1:11" x14ac:dyDescent="0.3">
      <c r="A2311" s="24" t="s">
        <v>2088</v>
      </c>
      <c r="B2311" s="24">
        <v>207</v>
      </c>
      <c r="C2311" s="24" t="str">
        <f t="shared" si="36"/>
        <v>ambrosia207</v>
      </c>
      <c r="D2311" s="24">
        <v>4018</v>
      </c>
      <c r="E2311" s="24">
        <v>3247</v>
      </c>
      <c r="F2311" s="24">
        <v>112392</v>
      </c>
      <c r="G2311" s="24">
        <v>0</v>
      </c>
      <c r="H2311" s="24">
        <v>0</v>
      </c>
      <c r="I2311" s="24">
        <v>200</v>
      </c>
      <c r="J2311" s="24">
        <v>15</v>
      </c>
      <c r="K2311" s="24">
        <v>0</v>
      </c>
    </row>
    <row r="2312" spans="1:11" x14ac:dyDescent="0.3">
      <c r="A2312" s="24" t="s">
        <v>2088</v>
      </c>
      <c r="B2312" s="24">
        <v>208</v>
      </c>
      <c r="C2312" s="24" t="str">
        <f t="shared" si="36"/>
        <v>ambrosia208</v>
      </c>
      <c r="D2312" s="24">
        <v>4060</v>
      </c>
      <c r="E2312" s="24">
        <v>3282</v>
      </c>
      <c r="F2312" s="24">
        <v>113828</v>
      </c>
      <c r="G2312" s="24">
        <v>0</v>
      </c>
      <c r="H2312" s="24">
        <v>0</v>
      </c>
      <c r="I2312" s="24">
        <v>200</v>
      </c>
      <c r="J2312" s="24">
        <v>15</v>
      </c>
      <c r="K2312" s="24">
        <v>0</v>
      </c>
    </row>
    <row r="2313" spans="1:11" x14ac:dyDescent="0.3">
      <c r="A2313" s="24" t="s">
        <v>2088</v>
      </c>
      <c r="B2313" s="24">
        <v>209</v>
      </c>
      <c r="C2313" s="24" t="str">
        <f t="shared" si="36"/>
        <v>ambrosia209</v>
      </c>
      <c r="D2313" s="24">
        <v>4103</v>
      </c>
      <c r="E2313" s="24">
        <v>3316</v>
      </c>
      <c r="F2313" s="24">
        <v>115360</v>
      </c>
      <c r="G2313" s="24">
        <v>0</v>
      </c>
      <c r="H2313" s="24">
        <v>0</v>
      </c>
      <c r="I2313" s="24">
        <v>200</v>
      </c>
      <c r="J2313" s="24">
        <v>15</v>
      </c>
      <c r="K2313" s="24">
        <v>0</v>
      </c>
    </row>
    <row r="2314" spans="1:11" x14ac:dyDescent="0.3">
      <c r="A2314" s="24" t="s">
        <v>2088</v>
      </c>
      <c r="B2314" s="24">
        <v>210</v>
      </c>
      <c r="C2314" s="24" t="str">
        <f t="shared" si="36"/>
        <v>ambrosia210</v>
      </c>
      <c r="D2314" s="24">
        <v>4146</v>
      </c>
      <c r="E2314" s="24">
        <v>3351</v>
      </c>
      <c r="F2314" s="24">
        <v>116833</v>
      </c>
      <c r="G2314" s="24">
        <v>0</v>
      </c>
      <c r="H2314" s="24">
        <v>0</v>
      </c>
      <c r="I2314" s="24">
        <v>200</v>
      </c>
      <c r="J2314" s="24">
        <v>15</v>
      </c>
      <c r="K2314" s="24">
        <v>0</v>
      </c>
    </row>
    <row r="2315" spans="1:11" x14ac:dyDescent="0.3">
      <c r="A2315" s="24" t="s">
        <v>2088</v>
      </c>
      <c r="B2315" s="24">
        <v>211</v>
      </c>
      <c r="C2315" s="24" t="str">
        <f t="shared" si="36"/>
        <v>ambrosia211</v>
      </c>
      <c r="D2315" s="24">
        <v>4189</v>
      </c>
      <c r="E2315" s="24">
        <v>3386</v>
      </c>
      <c r="F2315" s="24">
        <v>118364</v>
      </c>
      <c r="G2315" s="24">
        <v>0</v>
      </c>
      <c r="H2315" s="24">
        <v>0</v>
      </c>
      <c r="I2315" s="24">
        <v>200</v>
      </c>
      <c r="J2315" s="24">
        <v>15</v>
      </c>
      <c r="K2315" s="24">
        <v>0</v>
      </c>
    </row>
    <row r="2316" spans="1:11" x14ac:dyDescent="0.3">
      <c r="A2316" s="24" t="s">
        <v>2088</v>
      </c>
      <c r="B2316" s="24">
        <v>212</v>
      </c>
      <c r="C2316" s="24" t="str">
        <f t="shared" si="36"/>
        <v>ambrosia212</v>
      </c>
      <c r="D2316" s="24">
        <v>4233</v>
      </c>
      <c r="E2316" s="24">
        <v>3422</v>
      </c>
      <c r="F2316" s="24">
        <v>119915</v>
      </c>
      <c r="G2316" s="24">
        <v>0</v>
      </c>
      <c r="H2316" s="24">
        <v>0</v>
      </c>
      <c r="I2316" s="24">
        <v>200</v>
      </c>
      <c r="J2316" s="24">
        <v>15</v>
      </c>
      <c r="K2316" s="24">
        <v>0</v>
      </c>
    </row>
    <row r="2317" spans="1:11" x14ac:dyDescent="0.3">
      <c r="A2317" s="24" t="s">
        <v>2088</v>
      </c>
      <c r="B2317" s="24">
        <v>213</v>
      </c>
      <c r="C2317" s="24" t="str">
        <f t="shared" si="36"/>
        <v>ambrosia213</v>
      </c>
      <c r="D2317" s="24">
        <v>4278</v>
      </c>
      <c r="E2317" s="24">
        <v>3458</v>
      </c>
      <c r="F2317" s="24">
        <v>121485</v>
      </c>
      <c r="G2317" s="24">
        <v>0</v>
      </c>
      <c r="H2317" s="24">
        <v>0</v>
      </c>
      <c r="I2317" s="24">
        <v>200</v>
      </c>
      <c r="J2317" s="24">
        <v>15</v>
      </c>
      <c r="K2317" s="24">
        <v>0</v>
      </c>
    </row>
    <row r="2318" spans="1:11" x14ac:dyDescent="0.3">
      <c r="A2318" s="24" t="s">
        <v>2088</v>
      </c>
      <c r="B2318" s="24">
        <v>214</v>
      </c>
      <c r="C2318" s="24" t="str">
        <f t="shared" si="36"/>
        <v>ambrosia214</v>
      </c>
      <c r="D2318" s="24">
        <v>4323</v>
      </c>
      <c r="E2318" s="24">
        <v>3494</v>
      </c>
      <c r="F2318" s="24">
        <v>123076</v>
      </c>
      <c r="G2318" s="24">
        <v>0</v>
      </c>
      <c r="H2318" s="24">
        <v>0</v>
      </c>
      <c r="I2318" s="24">
        <v>200</v>
      </c>
      <c r="J2318" s="24">
        <v>15</v>
      </c>
      <c r="K2318" s="24">
        <v>0</v>
      </c>
    </row>
    <row r="2319" spans="1:11" x14ac:dyDescent="0.3">
      <c r="A2319" s="24" t="s">
        <v>2088</v>
      </c>
      <c r="B2319" s="24">
        <v>215</v>
      </c>
      <c r="C2319" s="24" t="str">
        <f t="shared" si="36"/>
        <v>ambrosia215</v>
      </c>
      <c r="D2319" s="24">
        <v>4368</v>
      </c>
      <c r="E2319" s="24">
        <v>3531</v>
      </c>
      <c r="F2319" s="24">
        <v>124644</v>
      </c>
      <c r="G2319" s="24">
        <v>0</v>
      </c>
      <c r="H2319" s="24">
        <v>0</v>
      </c>
      <c r="I2319" s="24">
        <v>200</v>
      </c>
      <c r="J2319" s="24">
        <v>15</v>
      </c>
      <c r="K2319" s="24">
        <v>0</v>
      </c>
    </row>
    <row r="2320" spans="1:11" x14ac:dyDescent="0.3">
      <c r="A2320" s="24" t="s">
        <v>2088</v>
      </c>
      <c r="B2320" s="24">
        <v>216</v>
      </c>
      <c r="C2320" s="24" t="str">
        <f t="shared" si="36"/>
        <v>ambrosia216</v>
      </c>
      <c r="D2320" s="24">
        <v>4414</v>
      </c>
      <c r="E2320" s="24">
        <v>3568</v>
      </c>
      <c r="F2320" s="24">
        <v>126275</v>
      </c>
      <c r="G2320" s="24">
        <v>0</v>
      </c>
      <c r="H2320" s="24">
        <v>0</v>
      </c>
      <c r="I2320" s="24">
        <v>200</v>
      </c>
      <c r="J2320" s="24">
        <v>15</v>
      </c>
      <c r="K2320" s="24">
        <v>0</v>
      </c>
    </row>
    <row r="2321" spans="1:11" x14ac:dyDescent="0.3">
      <c r="A2321" s="24" t="s">
        <v>2088</v>
      </c>
      <c r="B2321" s="24">
        <v>217</v>
      </c>
      <c r="C2321" s="24" t="str">
        <f t="shared" si="36"/>
        <v>ambrosia217</v>
      </c>
      <c r="D2321" s="24">
        <v>4460</v>
      </c>
      <c r="E2321" s="24">
        <v>3605</v>
      </c>
      <c r="F2321" s="24">
        <v>127794</v>
      </c>
      <c r="G2321" s="24">
        <v>0</v>
      </c>
      <c r="H2321" s="24">
        <v>0</v>
      </c>
      <c r="I2321" s="24">
        <v>200</v>
      </c>
      <c r="J2321" s="24">
        <v>15</v>
      </c>
      <c r="K2321" s="24">
        <v>0</v>
      </c>
    </row>
    <row r="2322" spans="1:11" x14ac:dyDescent="0.3">
      <c r="A2322" s="24" t="s">
        <v>2088</v>
      </c>
      <c r="B2322" s="24">
        <v>218</v>
      </c>
      <c r="C2322" s="24" t="str">
        <f t="shared" si="36"/>
        <v>ambrosia218</v>
      </c>
      <c r="D2322" s="24">
        <v>4506</v>
      </c>
      <c r="E2322" s="24">
        <v>3643</v>
      </c>
      <c r="F2322" s="24">
        <v>129376</v>
      </c>
      <c r="G2322" s="24">
        <v>0</v>
      </c>
      <c r="H2322" s="24">
        <v>0</v>
      </c>
      <c r="I2322" s="24">
        <v>200</v>
      </c>
      <c r="J2322" s="24">
        <v>15</v>
      </c>
      <c r="K2322" s="24">
        <v>0</v>
      </c>
    </row>
    <row r="2323" spans="1:11" x14ac:dyDescent="0.3">
      <c r="A2323" s="24" t="s">
        <v>2088</v>
      </c>
      <c r="B2323" s="24">
        <v>219</v>
      </c>
      <c r="C2323" s="24" t="str">
        <f t="shared" si="36"/>
        <v>ambrosia219</v>
      </c>
      <c r="D2323" s="24">
        <v>4554</v>
      </c>
      <c r="E2323" s="24">
        <v>3681</v>
      </c>
      <c r="F2323" s="24">
        <v>130932</v>
      </c>
      <c r="G2323" s="24">
        <v>0</v>
      </c>
      <c r="H2323" s="24">
        <v>0</v>
      </c>
      <c r="I2323" s="24">
        <v>200</v>
      </c>
      <c r="J2323" s="24">
        <v>15</v>
      </c>
      <c r="K2323" s="24">
        <v>0</v>
      </c>
    </row>
    <row r="2324" spans="1:11" x14ac:dyDescent="0.3">
      <c r="A2324" s="24" t="s">
        <v>2088</v>
      </c>
      <c r="B2324" s="24">
        <v>220</v>
      </c>
      <c r="C2324" s="24" t="str">
        <f t="shared" si="36"/>
        <v>ambrosia220</v>
      </c>
      <c r="D2324" s="24">
        <v>4601</v>
      </c>
      <c r="E2324" s="24">
        <v>3719</v>
      </c>
      <c r="F2324" s="24">
        <v>132506</v>
      </c>
      <c r="G2324" s="24">
        <v>0</v>
      </c>
      <c r="H2324" s="24">
        <v>0</v>
      </c>
      <c r="I2324" s="24">
        <v>200</v>
      </c>
      <c r="J2324" s="24">
        <v>15</v>
      </c>
      <c r="K2324" s="24">
        <v>0</v>
      </c>
    </row>
    <row r="2325" spans="1:11" x14ac:dyDescent="0.3">
      <c r="A2325" s="24" t="s">
        <v>2088</v>
      </c>
      <c r="B2325" s="24">
        <v>221</v>
      </c>
      <c r="C2325" s="24" t="str">
        <f t="shared" si="36"/>
        <v>ambrosia221</v>
      </c>
      <c r="D2325" s="24">
        <v>5017</v>
      </c>
      <c r="E2325" s="24">
        <v>4056</v>
      </c>
      <c r="F2325" s="24">
        <v>145938</v>
      </c>
      <c r="G2325" s="24">
        <v>0</v>
      </c>
      <c r="H2325" s="24">
        <v>0</v>
      </c>
      <c r="I2325" s="24">
        <v>200</v>
      </c>
      <c r="J2325" s="24">
        <v>15</v>
      </c>
      <c r="K2325" s="24">
        <v>0</v>
      </c>
    </row>
    <row r="2326" spans="1:11" x14ac:dyDescent="0.3">
      <c r="A2326" s="24" t="s">
        <v>2088</v>
      </c>
      <c r="B2326" s="24">
        <v>222</v>
      </c>
      <c r="C2326" s="24" t="str">
        <f t="shared" si="36"/>
        <v>ambrosia222</v>
      </c>
      <c r="D2326" s="24">
        <v>5070</v>
      </c>
      <c r="E2326" s="24">
        <v>4098</v>
      </c>
      <c r="F2326" s="24">
        <v>147833</v>
      </c>
      <c r="G2326" s="24">
        <v>0</v>
      </c>
      <c r="H2326" s="24">
        <v>0</v>
      </c>
      <c r="I2326" s="24">
        <v>200</v>
      </c>
      <c r="J2326" s="24">
        <v>15</v>
      </c>
      <c r="K2326" s="24">
        <v>0</v>
      </c>
    </row>
    <row r="2327" spans="1:11" x14ac:dyDescent="0.3">
      <c r="A2327" s="24" t="s">
        <v>2088</v>
      </c>
      <c r="B2327" s="24">
        <v>223</v>
      </c>
      <c r="C2327" s="24" t="str">
        <f t="shared" si="36"/>
        <v>ambrosia223</v>
      </c>
      <c r="D2327" s="24">
        <v>5123</v>
      </c>
      <c r="E2327" s="24">
        <v>4141</v>
      </c>
      <c r="F2327" s="24">
        <v>149669</v>
      </c>
      <c r="G2327" s="24">
        <v>0</v>
      </c>
      <c r="H2327" s="24">
        <v>0</v>
      </c>
      <c r="I2327" s="24">
        <v>200</v>
      </c>
      <c r="J2327" s="24">
        <v>15</v>
      </c>
      <c r="K2327" s="24">
        <v>0</v>
      </c>
    </row>
    <row r="2328" spans="1:11" x14ac:dyDescent="0.3">
      <c r="A2328" s="24" t="s">
        <v>2088</v>
      </c>
      <c r="B2328" s="24">
        <v>224</v>
      </c>
      <c r="C2328" s="24" t="str">
        <f t="shared" si="36"/>
        <v>ambrosia224</v>
      </c>
      <c r="D2328" s="24">
        <v>5176</v>
      </c>
      <c r="E2328" s="24">
        <v>4184</v>
      </c>
      <c r="F2328" s="24">
        <v>151610</v>
      </c>
      <c r="G2328" s="24">
        <v>0</v>
      </c>
      <c r="H2328" s="24">
        <v>0</v>
      </c>
      <c r="I2328" s="24">
        <v>200</v>
      </c>
      <c r="J2328" s="24">
        <v>15</v>
      </c>
      <c r="K2328" s="24">
        <v>0</v>
      </c>
    </row>
    <row r="2329" spans="1:11" x14ac:dyDescent="0.3">
      <c r="A2329" s="24" t="s">
        <v>2088</v>
      </c>
      <c r="B2329" s="24">
        <v>225</v>
      </c>
      <c r="C2329" s="24" t="str">
        <f t="shared" si="36"/>
        <v>ambrosia225</v>
      </c>
      <c r="D2329" s="24">
        <v>5230</v>
      </c>
      <c r="E2329" s="24">
        <v>4227</v>
      </c>
      <c r="F2329" s="24">
        <v>153575</v>
      </c>
      <c r="G2329" s="24">
        <v>0</v>
      </c>
      <c r="H2329" s="24">
        <v>0</v>
      </c>
      <c r="I2329" s="24">
        <v>200</v>
      </c>
      <c r="J2329" s="24">
        <v>15</v>
      </c>
      <c r="K2329" s="24">
        <v>0</v>
      </c>
    </row>
    <row r="2330" spans="1:11" x14ac:dyDescent="0.3">
      <c r="A2330" s="24" t="s">
        <v>2088</v>
      </c>
      <c r="B2330" s="24">
        <v>226</v>
      </c>
      <c r="C2330" s="24" t="str">
        <f t="shared" si="36"/>
        <v>ambrosia226</v>
      </c>
      <c r="D2330" s="24">
        <v>5284</v>
      </c>
      <c r="E2330" s="24">
        <v>4271</v>
      </c>
      <c r="F2330" s="24">
        <v>155480</v>
      </c>
      <c r="G2330" s="24">
        <v>0</v>
      </c>
      <c r="H2330" s="24">
        <v>0</v>
      </c>
      <c r="I2330" s="24">
        <v>200</v>
      </c>
      <c r="J2330" s="24">
        <v>15</v>
      </c>
      <c r="K2330" s="24">
        <v>0</v>
      </c>
    </row>
    <row r="2331" spans="1:11" x14ac:dyDescent="0.3">
      <c r="A2331" s="24" t="s">
        <v>2088</v>
      </c>
      <c r="B2331" s="24">
        <v>227</v>
      </c>
      <c r="C2331" s="24" t="str">
        <f t="shared" si="36"/>
        <v>ambrosia227</v>
      </c>
      <c r="D2331" s="24">
        <v>5339</v>
      </c>
      <c r="E2331" s="24">
        <v>4316</v>
      </c>
      <c r="F2331" s="24">
        <v>157493</v>
      </c>
      <c r="G2331" s="24">
        <v>0</v>
      </c>
      <c r="H2331" s="24">
        <v>0</v>
      </c>
      <c r="I2331" s="24">
        <v>200</v>
      </c>
      <c r="J2331" s="24">
        <v>15</v>
      </c>
      <c r="K2331" s="24">
        <v>0</v>
      </c>
    </row>
    <row r="2332" spans="1:11" x14ac:dyDescent="0.3">
      <c r="A2332" s="24" t="s">
        <v>2088</v>
      </c>
      <c r="B2332" s="24">
        <v>228</v>
      </c>
      <c r="C2332" s="24" t="str">
        <f t="shared" si="36"/>
        <v>ambrosia228</v>
      </c>
      <c r="D2332" s="24">
        <v>5395</v>
      </c>
      <c r="E2332" s="24">
        <v>4361</v>
      </c>
      <c r="F2332" s="24">
        <v>159445</v>
      </c>
      <c r="G2332" s="24">
        <v>0</v>
      </c>
      <c r="H2332" s="24">
        <v>0</v>
      </c>
      <c r="I2332" s="24">
        <v>200</v>
      </c>
      <c r="J2332" s="24">
        <v>15</v>
      </c>
      <c r="K2332" s="24">
        <v>0</v>
      </c>
    </row>
    <row r="2333" spans="1:11" x14ac:dyDescent="0.3">
      <c r="A2333" s="24" t="s">
        <v>2088</v>
      </c>
      <c r="B2333" s="24">
        <v>229</v>
      </c>
      <c r="C2333" s="24" t="str">
        <f t="shared" si="36"/>
        <v>ambrosia229</v>
      </c>
      <c r="D2333" s="24">
        <v>5451</v>
      </c>
      <c r="E2333" s="24">
        <v>4406</v>
      </c>
      <c r="F2333" s="24">
        <v>161508</v>
      </c>
      <c r="G2333" s="24">
        <v>0</v>
      </c>
      <c r="H2333" s="24">
        <v>0</v>
      </c>
      <c r="I2333" s="24">
        <v>200</v>
      </c>
      <c r="J2333" s="24">
        <v>15</v>
      </c>
      <c r="K2333" s="24">
        <v>0</v>
      </c>
    </row>
    <row r="2334" spans="1:11" x14ac:dyDescent="0.3">
      <c r="A2334" s="24" t="s">
        <v>2088</v>
      </c>
      <c r="B2334" s="24">
        <v>230</v>
      </c>
      <c r="C2334" s="24" t="str">
        <f t="shared" si="36"/>
        <v>ambrosia230</v>
      </c>
      <c r="D2334" s="24">
        <v>5508</v>
      </c>
      <c r="E2334" s="24">
        <v>4452</v>
      </c>
      <c r="F2334" s="24">
        <v>163507</v>
      </c>
      <c r="G2334" s="24">
        <v>0</v>
      </c>
      <c r="H2334" s="24">
        <v>0</v>
      </c>
      <c r="I2334" s="24">
        <v>200</v>
      </c>
      <c r="J2334" s="24">
        <v>15</v>
      </c>
      <c r="K2334" s="24">
        <v>0</v>
      </c>
    </row>
    <row r="2335" spans="1:11" x14ac:dyDescent="0.3">
      <c r="A2335" s="24" t="s">
        <v>2088</v>
      </c>
      <c r="B2335" s="24">
        <v>231</v>
      </c>
      <c r="C2335" s="24" t="str">
        <f t="shared" si="36"/>
        <v>ambrosia231</v>
      </c>
      <c r="D2335" s="24">
        <v>5565</v>
      </c>
      <c r="E2335" s="24">
        <v>4498</v>
      </c>
      <c r="F2335" s="24">
        <v>165621</v>
      </c>
      <c r="G2335" s="24">
        <v>0</v>
      </c>
      <c r="H2335" s="24">
        <v>0</v>
      </c>
      <c r="I2335" s="24">
        <v>200</v>
      </c>
      <c r="J2335" s="24">
        <v>15</v>
      </c>
      <c r="K2335" s="24">
        <v>0</v>
      </c>
    </row>
    <row r="2336" spans="1:11" x14ac:dyDescent="0.3">
      <c r="A2336" s="24" t="s">
        <v>2088</v>
      </c>
      <c r="B2336" s="24">
        <v>232</v>
      </c>
      <c r="C2336" s="24" t="str">
        <f t="shared" si="36"/>
        <v>ambrosia232</v>
      </c>
      <c r="D2336" s="24">
        <v>5622</v>
      </c>
      <c r="E2336" s="24">
        <v>4545</v>
      </c>
      <c r="F2336" s="24">
        <v>167761</v>
      </c>
      <c r="G2336" s="24">
        <v>0</v>
      </c>
      <c r="H2336" s="24">
        <v>0</v>
      </c>
      <c r="I2336" s="24">
        <v>200</v>
      </c>
      <c r="J2336" s="24">
        <v>15</v>
      </c>
      <c r="K2336" s="24">
        <v>0</v>
      </c>
    </row>
    <row r="2337" spans="1:11" x14ac:dyDescent="0.3">
      <c r="A2337" s="24" t="s">
        <v>2088</v>
      </c>
      <c r="B2337" s="24">
        <v>233</v>
      </c>
      <c r="C2337" s="24" t="str">
        <f t="shared" si="36"/>
        <v>ambrosia233</v>
      </c>
      <c r="D2337" s="24">
        <v>5681</v>
      </c>
      <c r="E2337" s="24">
        <v>4592</v>
      </c>
      <c r="F2337" s="24">
        <v>169834</v>
      </c>
      <c r="G2337" s="24">
        <v>0</v>
      </c>
      <c r="H2337" s="24">
        <v>0</v>
      </c>
      <c r="I2337" s="24">
        <v>200</v>
      </c>
      <c r="J2337" s="24">
        <v>15</v>
      </c>
      <c r="K2337" s="24">
        <v>0</v>
      </c>
    </row>
    <row r="2338" spans="1:11" x14ac:dyDescent="0.3">
      <c r="A2338" s="24" t="s">
        <v>2088</v>
      </c>
      <c r="B2338" s="24">
        <v>234</v>
      </c>
      <c r="C2338" s="24" t="str">
        <f t="shared" si="36"/>
        <v>ambrosia234</v>
      </c>
      <c r="D2338" s="24">
        <v>5740</v>
      </c>
      <c r="E2338" s="24">
        <v>4639</v>
      </c>
      <c r="F2338" s="24">
        <v>172026</v>
      </c>
      <c r="G2338" s="24">
        <v>0</v>
      </c>
      <c r="H2338" s="24">
        <v>0</v>
      </c>
      <c r="I2338" s="24">
        <v>200</v>
      </c>
      <c r="J2338" s="24">
        <v>15</v>
      </c>
      <c r="K2338" s="24">
        <v>0</v>
      </c>
    </row>
    <row r="2339" spans="1:11" x14ac:dyDescent="0.3">
      <c r="A2339" s="24" t="s">
        <v>2088</v>
      </c>
      <c r="B2339" s="24">
        <v>235</v>
      </c>
      <c r="C2339" s="24" t="str">
        <f t="shared" si="36"/>
        <v>ambrosia235</v>
      </c>
      <c r="D2339" s="24">
        <v>5799</v>
      </c>
      <c r="E2339" s="24">
        <v>4687</v>
      </c>
      <c r="F2339" s="24">
        <v>174151</v>
      </c>
      <c r="G2339" s="24">
        <v>0</v>
      </c>
      <c r="H2339" s="24">
        <v>0</v>
      </c>
      <c r="I2339" s="24">
        <v>200</v>
      </c>
      <c r="J2339" s="24">
        <v>15</v>
      </c>
      <c r="K2339" s="24">
        <v>0</v>
      </c>
    </row>
    <row r="2340" spans="1:11" x14ac:dyDescent="0.3">
      <c r="A2340" s="24" t="s">
        <v>2088</v>
      </c>
      <c r="B2340" s="24">
        <v>236</v>
      </c>
      <c r="C2340" s="24" t="str">
        <f t="shared" si="36"/>
        <v>ambrosia236</v>
      </c>
      <c r="D2340" s="24">
        <v>5859</v>
      </c>
      <c r="E2340" s="24">
        <v>4736</v>
      </c>
      <c r="F2340" s="24">
        <v>176397</v>
      </c>
      <c r="G2340" s="24">
        <v>0</v>
      </c>
      <c r="H2340" s="24">
        <v>0</v>
      </c>
      <c r="I2340" s="24">
        <v>200</v>
      </c>
      <c r="J2340" s="24">
        <v>15</v>
      </c>
      <c r="K2340" s="24">
        <v>0</v>
      </c>
    </row>
    <row r="2341" spans="1:11" x14ac:dyDescent="0.3">
      <c r="A2341" s="24" t="s">
        <v>2088</v>
      </c>
      <c r="B2341" s="24">
        <v>237</v>
      </c>
      <c r="C2341" s="24" t="str">
        <f t="shared" si="36"/>
        <v>ambrosia237</v>
      </c>
      <c r="D2341" s="24">
        <v>5920</v>
      </c>
      <c r="E2341" s="24">
        <v>4785</v>
      </c>
      <c r="F2341" s="24">
        <v>178573</v>
      </c>
      <c r="G2341" s="24">
        <v>0</v>
      </c>
      <c r="H2341" s="24">
        <v>0</v>
      </c>
      <c r="I2341" s="24">
        <v>200</v>
      </c>
      <c r="J2341" s="24">
        <v>15</v>
      </c>
      <c r="K2341" s="24">
        <v>0</v>
      </c>
    </row>
    <row r="2342" spans="1:11" x14ac:dyDescent="0.3">
      <c r="A2342" s="24" t="s">
        <v>2088</v>
      </c>
      <c r="B2342" s="24">
        <v>238</v>
      </c>
      <c r="C2342" s="24" t="str">
        <f t="shared" si="36"/>
        <v>ambrosia238</v>
      </c>
      <c r="D2342" s="24">
        <v>5981</v>
      </c>
      <c r="E2342" s="24">
        <v>4834</v>
      </c>
      <c r="F2342" s="24">
        <v>180873</v>
      </c>
      <c r="G2342" s="24">
        <v>0</v>
      </c>
      <c r="H2342" s="24">
        <v>0</v>
      </c>
      <c r="I2342" s="24">
        <v>200</v>
      </c>
      <c r="J2342" s="24">
        <v>15</v>
      </c>
      <c r="K2342" s="24">
        <v>0</v>
      </c>
    </row>
    <row r="2343" spans="1:11" x14ac:dyDescent="0.3">
      <c r="A2343" s="24" t="s">
        <v>2088</v>
      </c>
      <c r="B2343" s="24">
        <v>239</v>
      </c>
      <c r="C2343" s="24" t="str">
        <f t="shared" si="36"/>
        <v>ambrosia239</v>
      </c>
      <c r="D2343" s="24">
        <v>6043</v>
      </c>
      <c r="E2343" s="24">
        <v>4884</v>
      </c>
      <c r="F2343" s="24">
        <v>183103</v>
      </c>
      <c r="G2343" s="24">
        <v>0</v>
      </c>
      <c r="H2343" s="24">
        <v>0</v>
      </c>
      <c r="I2343" s="24">
        <v>200</v>
      </c>
      <c r="J2343" s="24">
        <v>15</v>
      </c>
      <c r="K2343" s="24">
        <v>0</v>
      </c>
    </row>
    <row r="2344" spans="1:11" x14ac:dyDescent="0.3">
      <c r="A2344" s="24" t="s">
        <v>2088</v>
      </c>
      <c r="B2344" s="24">
        <v>240</v>
      </c>
      <c r="C2344" s="24" t="str">
        <f t="shared" si="36"/>
        <v>ambrosia240</v>
      </c>
      <c r="D2344" s="24">
        <v>6105</v>
      </c>
      <c r="E2344" s="24">
        <v>4935</v>
      </c>
      <c r="F2344" s="24">
        <v>185459</v>
      </c>
      <c r="G2344" s="24">
        <v>0</v>
      </c>
      <c r="H2344" s="24">
        <v>0</v>
      </c>
      <c r="I2344" s="24">
        <v>200</v>
      </c>
      <c r="J2344" s="24">
        <v>15</v>
      </c>
      <c r="K2344" s="24">
        <v>0</v>
      </c>
    </row>
    <row r="2345" spans="1:11" x14ac:dyDescent="0.3">
      <c r="A2345" s="24" t="s">
        <v>2088</v>
      </c>
      <c r="B2345" s="24">
        <v>241</v>
      </c>
      <c r="C2345" s="24" t="str">
        <f t="shared" si="36"/>
        <v>ambrosia241</v>
      </c>
      <c r="D2345" s="24">
        <v>6657</v>
      </c>
      <c r="E2345" s="24">
        <v>5381</v>
      </c>
      <c r="F2345" s="24">
        <v>204773</v>
      </c>
      <c r="G2345" s="24">
        <v>0</v>
      </c>
      <c r="H2345" s="24">
        <v>0</v>
      </c>
      <c r="I2345" s="24">
        <v>200</v>
      </c>
      <c r="J2345" s="24">
        <v>15</v>
      </c>
      <c r="K2345" s="24">
        <v>0</v>
      </c>
    </row>
    <row r="2346" spans="1:11" x14ac:dyDescent="0.3">
      <c r="A2346" s="24" t="s">
        <v>2088</v>
      </c>
      <c r="B2346" s="24">
        <v>242</v>
      </c>
      <c r="C2346" s="24" t="str">
        <f t="shared" si="36"/>
        <v>ambrosia242</v>
      </c>
      <c r="D2346" s="24">
        <v>6725</v>
      </c>
      <c r="E2346" s="24">
        <v>5436</v>
      </c>
      <c r="F2346" s="24">
        <v>207403</v>
      </c>
      <c r="G2346" s="24">
        <v>0</v>
      </c>
      <c r="H2346" s="24">
        <v>0</v>
      </c>
      <c r="I2346" s="24">
        <v>200</v>
      </c>
      <c r="J2346" s="24">
        <v>15</v>
      </c>
      <c r="K2346" s="24">
        <v>0</v>
      </c>
    </row>
    <row r="2347" spans="1:11" x14ac:dyDescent="0.3">
      <c r="A2347" s="24" t="s">
        <v>2088</v>
      </c>
      <c r="B2347" s="24">
        <v>243</v>
      </c>
      <c r="C2347" s="24" t="str">
        <f t="shared" si="36"/>
        <v>ambrosia243</v>
      </c>
      <c r="D2347" s="24">
        <v>6795</v>
      </c>
      <c r="E2347" s="24">
        <v>5492</v>
      </c>
      <c r="F2347" s="24">
        <v>210337</v>
      </c>
      <c r="G2347" s="24">
        <v>0</v>
      </c>
      <c r="H2347" s="24">
        <v>0</v>
      </c>
      <c r="I2347" s="24">
        <v>200</v>
      </c>
      <c r="J2347" s="24">
        <v>15</v>
      </c>
      <c r="K2347" s="24">
        <v>0</v>
      </c>
    </row>
    <row r="2348" spans="1:11" x14ac:dyDescent="0.3">
      <c r="A2348" s="24" t="s">
        <v>2088</v>
      </c>
      <c r="B2348" s="24">
        <v>244</v>
      </c>
      <c r="C2348" s="24" t="str">
        <f t="shared" si="36"/>
        <v>ambrosia244</v>
      </c>
      <c r="D2348" s="24">
        <v>6865</v>
      </c>
      <c r="E2348" s="24">
        <v>5549</v>
      </c>
      <c r="F2348" s="24">
        <v>213035</v>
      </c>
      <c r="G2348" s="24">
        <v>0</v>
      </c>
      <c r="H2348" s="24">
        <v>0</v>
      </c>
      <c r="I2348" s="24">
        <v>200</v>
      </c>
      <c r="J2348" s="24">
        <v>15</v>
      </c>
      <c r="K2348" s="24">
        <v>0</v>
      </c>
    </row>
    <row r="2349" spans="1:11" x14ac:dyDescent="0.3">
      <c r="A2349" s="24" t="s">
        <v>2088</v>
      </c>
      <c r="B2349" s="24">
        <v>245</v>
      </c>
      <c r="C2349" s="24" t="str">
        <f t="shared" si="36"/>
        <v>ambrosia245</v>
      </c>
      <c r="D2349" s="24">
        <v>6935</v>
      </c>
      <c r="E2349" s="24">
        <v>5606</v>
      </c>
      <c r="F2349" s="24">
        <v>216013</v>
      </c>
      <c r="G2349" s="24">
        <v>0</v>
      </c>
      <c r="H2349" s="24">
        <v>0</v>
      </c>
      <c r="I2349" s="24">
        <v>200</v>
      </c>
      <c r="J2349" s="24">
        <v>15</v>
      </c>
      <c r="K2349" s="24">
        <v>0</v>
      </c>
    </row>
    <row r="2350" spans="1:11" x14ac:dyDescent="0.3">
      <c r="A2350" s="24" t="s">
        <v>2088</v>
      </c>
      <c r="B2350" s="24">
        <v>246</v>
      </c>
      <c r="C2350" s="24" t="str">
        <f t="shared" si="36"/>
        <v>ambrosia246</v>
      </c>
      <c r="D2350" s="24">
        <v>7007</v>
      </c>
      <c r="E2350" s="24">
        <v>5664</v>
      </c>
      <c r="F2350" s="24">
        <v>218430</v>
      </c>
      <c r="G2350" s="24">
        <v>0</v>
      </c>
      <c r="H2350" s="24">
        <v>0</v>
      </c>
      <c r="I2350" s="24">
        <v>200</v>
      </c>
      <c r="J2350" s="24">
        <v>15</v>
      </c>
      <c r="K2350" s="24">
        <v>0</v>
      </c>
    </row>
    <row r="2351" spans="1:11" x14ac:dyDescent="0.3">
      <c r="A2351" s="24" t="s">
        <v>2088</v>
      </c>
      <c r="B2351" s="24">
        <v>247</v>
      </c>
      <c r="C2351" s="24" t="str">
        <f t="shared" si="36"/>
        <v>ambrosia247</v>
      </c>
      <c r="D2351" s="24">
        <v>7079</v>
      </c>
      <c r="E2351" s="24">
        <v>5722</v>
      </c>
      <c r="F2351" s="24">
        <v>221481</v>
      </c>
      <c r="G2351" s="24">
        <v>0</v>
      </c>
      <c r="H2351" s="24">
        <v>0</v>
      </c>
      <c r="I2351" s="24">
        <v>200</v>
      </c>
      <c r="J2351" s="24">
        <v>15</v>
      </c>
      <c r="K2351" s="24">
        <v>0</v>
      </c>
    </row>
    <row r="2352" spans="1:11" x14ac:dyDescent="0.3">
      <c r="A2352" s="24" t="s">
        <v>2088</v>
      </c>
      <c r="B2352" s="24">
        <v>248</v>
      </c>
      <c r="C2352" s="24" t="str">
        <f t="shared" si="36"/>
        <v>ambrosia248</v>
      </c>
      <c r="D2352" s="24">
        <v>7151</v>
      </c>
      <c r="E2352" s="24">
        <v>5781</v>
      </c>
      <c r="F2352" s="24">
        <v>223956</v>
      </c>
      <c r="G2352" s="24">
        <v>0</v>
      </c>
      <c r="H2352" s="24">
        <v>0</v>
      </c>
      <c r="I2352" s="24">
        <v>200</v>
      </c>
      <c r="J2352" s="24">
        <v>15</v>
      </c>
      <c r="K2352" s="24">
        <v>0</v>
      </c>
    </row>
    <row r="2353" spans="1:11" x14ac:dyDescent="0.3">
      <c r="A2353" s="24" t="s">
        <v>2088</v>
      </c>
      <c r="B2353" s="24">
        <v>249</v>
      </c>
      <c r="C2353" s="24" t="str">
        <f t="shared" si="36"/>
        <v>ambrosia249</v>
      </c>
      <c r="D2353" s="24">
        <v>7225</v>
      </c>
      <c r="E2353" s="24">
        <v>5840</v>
      </c>
      <c r="F2353" s="24">
        <v>227082</v>
      </c>
      <c r="G2353" s="24">
        <v>0</v>
      </c>
      <c r="H2353" s="24">
        <v>0</v>
      </c>
      <c r="I2353" s="24">
        <v>200</v>
      </c>
      <c r="J2353" s="24">
        <v>15</v>
      </c>
      <c r="K2353" s="24">
        <v>0</v>
      </c>
    </row>
    <row r="2354" spans="1:11" x14ac:dyDescent="0.3">
      <c r="A2354" s="24" t="s">
        <v>2088</v>
      </c>
      <c r="B2354" s="24">
        <v>250</v>
      </c>
      <c r="C2354" s="24" t="str">
        <f t="shared" si="36"/>
        <v>ambrosia250</v>
      </c>
      <c r="D2354" s="24">
        <v>7299</v>
      </c>
      <c r="E2354" s="24">
        <v>5900</v>
      </c>
      <c r="F2354" s="24">
        <v>229617</v>
      </c>
      <c r="G2354" s="24">
        <v>0</v>
      </c>
      <c r="H2354" s="24">
        <v>0</v>
      </c>
      <c r="I2354" s="24">
        <v>200</v>
      </c>
      <c r="J2354" s="24">
        <v>15</v>
      </c>
      <c r="K2354" s="24">
        <v>0</v>
      </c>
    </row>
    <row r="2355" spans="1:11" x14ac:dyDescent="0.3">
      <c r="A2355" s="24" t="s">
        <v>2088</v>
      </c>
      <c r="B2355" s="24">
        <v>251</v>
      </c>
      <c r="C2355" s="24" t="str">
        <f t="shared" si="36"/>
        <v>ambrosia251</v>
      </c>
      <c r="D2355" s="24">
        <v>7374</v>
      </c>
      <c r="E2355" s="24">
        <v>5961</v>
      </c>
      <c r="F2355" s="24">
        <v>232820</v>
      </c>
      <c r="G2355" s="24">
        <v>0</v>
      </c>
      <c r="H2355" s="24">
        <v>0</v>
      </c>
      <c r="I2355" s="24">
        <v>200</v>
      </c>
      <c r="J2355" s="24">
        <v>15</v>
      </c>
      <c r="K2355" s="24">
        <v>0</v>
      </c>
    </row>
    <row r="2356" spans="1:11" x14ac:dyDescent="0.3">
      <c r="A2356" s="24" t="s">
        <v>2088</v>
      </c>
      <c r="B2356" s="24">
        <v>252</v>
      </c>
      <c r="C2356" s="24" t="str">
        <f t="shared" si="36"/>
        <v>ambrosia252</v>
      </c>
      <c r="D2356" s="24">
        <v>7450</v>
      </c>
      <c r="E2356" s="24">
        <v>6022</v>
      </c>
      <c r="F2356" s="24">
        <v>235417</v>
      </c>
      <c r="G2356" s="24">
        <v>0</v>
      </c>
      <c r="H2356" s="24">
        <v>0</v>
      </c>
      <c r="I2356" s="24">
        <v>200</v>
      </c>
      <c r="J2356" s="24">
        <v>15</v>
      </c>
      <c r="K2356" s="24">
        <v>0</v>
      </c>
    </row>
    <row r="2357" spans="1:11" x14ac:dyDescent="0.3">
      <c r="A2357" s="24" t="s">
        <v>2088</v>
      </c>
      <c r="B2357" s="24">
        <v>253</v>
      </c>
      <c r="C2357" s="24" t="str">
        <f t="shared" si="36"/>
        <v>ambrosia253</v>
      </c>
      <c r="D2357" s="24">
        <v>7526</v>
      </c>
      <c r="E2357" s="24">
        <v>6083</v>
      </c>
      <c r="F2357" s="24">
        <v>238698</v>
      </c>
      <c r="G2357" s="24">
        <v>0</v>
      </c>
      <c r="H2357" s="24">
        <v>0</v>
      </c>
      <c r="I2357" s="24">
        <v>200</v>
      </c>
      <c r="J2357" s="24">
        <v>15</v>
      </c>
      <c r="K2357" s="24">
        <v>0</v>
      </c>
    </row>
    <row r="2358" spans="1:11" x14ac:dyDescent="0.3">
      <c r="A2358" s="24" t="s">
        <v>2088</v>
      </c>
      <c r="B2358" s="24">
        <v>254</v>
      </c>
      <c r="C2358" s="24" t="str">
        <f t="shared" si="36"/>
        <v>ambrosia254</v>
      </c>
      <c r="D2358" s="24">
        <v>7603</v>
      </c>
      <c r="E2358" s="24">
        <v>6146</v>
      </c>
      <c r="F2358" s="24">
        <v>241358</v>
      </c>
      <c r="G2358" s="24">
        <v>0</v>
      </c>
      <c r="H2358" s="24">
        <v>0</v>
      </c>
      <c r="I2358" s="24">
        <v>200</v>
      </c>
      <c r="J2358" s="24">
        <v>15</v>
      </c>
      <c r="K2358" s="24">
        <v>0</v>
      </c>
    </row>
    <row r="2359" spans="1:11" x14ac:dyDescent="0.3">
      <c r="A2359" s="24" t="s">
        <v>2088</v>
      </c>
      <c r="B2359" s="24">
        <v>255</v>
      </c>
      <c r="C2359" s="24" t="str">
        <f t="shared" si="36"/>
        <v>ambrosia255</v>
      </c>
      <c r="D2359" s="24">
        <v>7681</v>
      </c>
      <c r="E2359" s="24">
        <v>6209</v>
      </c>
      <c r="F2359" s="24">
        <v>244494</v>
      </c>
      <c r="G2359" s="24">
        <v>0</v>
      </c>
      <c r="H2359" s="24">
        <v>0</v>
      </c>
      <c r="I2359" s="24">
        <v>200</v>
      </c>
      <c r="J2359" s="24">
        <v>15</v>
      </c>
      <c r="K2359" s="24">
        <v>0</v>
      </c>
    </row>
    <row r="2360" spans="1:11" x14ac:dyDescent="0.3">
      <c r="A2360" s="24" t="s">
        <v>2088</v>
      </c>
      <c r="B2360" s="24">
        <v>256</v>
      </c>
      <c r="C2360" s="24" t="str">
        <f t="shared" si="36"/>
        <v>ambrosia256</v>
      </c>
      <c r="D2360" s="24">
        <v>7760</v>
      </c>
      <c r="E2360" s="24">
        <v>6272</v>
      </c>
      <c r="F2360" s="24">
        <v>247216</v>
      </c>
      <c r="G2360" s="24">
        <v>0</v>
      </c>
      <c r="H2360" s="24">
        <v>0</v>
      </c>
      <c r="I2360" s="24">
        <v>200</v>
      </c>
      <c r="J2360" s="24">
        <v>15</v>
      </c>
      <c r="K2360" s="24">
        <v>0</v>
      </c>
    </row>
    <row r="2361" spans="1:11" x14ac:dyDescent="0.3">
      <c r="A2361" s="24" t="s">
        <v>2088</v>
      </c>
      <c r="B2361" s="24">
        <v>257</v>
      </c>
      <c r="C2361" s="24" t="str">
        <f t="shared" si="36"/>
        <v>ambrosia257</v>
      </c>
      <c r="D2361" s="24">
        <v>7839</v>
      </c>
      <c r="E2361" s="24">
        <v>6336</v>
      </c>
      <c r="F2361" s="24">
        <v>250656</v>
      </c>
      <c r="G2361" s="24">
        <v>0</v>
      </c>
      <c r="H2361" s="24">
        <v>0</v>
      </c>
      <c r="I2361" s="24">
        <v>200</v>
      </c>
      <c r="J2361" s="24">
        <v>15</v>
      </c>
      <c r="K2361" s="24">
        <v>0</v>
      </c>
    </row>
    <row r="2362" spans="1:11" x14ac:dyDescent="0.3">
      <c r="A2362" s="24" t="s">
        <v>2088</v>
      </c>
      <c r="B2362" s="24">
        <v>258</v>
      </c>
      <c r="C2362" s="24" t="str">
        <f t="shared" si="36"/>
        <v>ambrosia258</v>
      </c>
      <c r="D2362" s="24">
        <v>7919</v>
      </c>
      <c r="E2362" s="24">
        <v>6401</v>
      </c>
      <c r="F2362" s="24">
        <v>253443</v>
      </c>
      <c r="G2362" s="24">
        <v>0</v>
      </c>
      <c r="H2362" s="24">
        <v>0</v>
      </c>
      <c r="I2362" s="24">
        <v>200</v>
      </c>
      <c r="J2362" s="24">
        <v>15</v>
      </c>
      <c r="K2362" s="24">
        <v>0</v>
      </c>
    </row>
    <row r="2363" spans="1:11" x14ac:dyDescent="0.3">
      <c r="A2363" s="24" t="s">
        <v>2088</v>
      </c>
      <c r="B2363" s="24">
        <v>259</v>
      </c>
      <c r="C2363" s="24" t="str">
        <f t="shared" si="36"/>
        <v>ambrosia259</v>
      </c>
      <c r="D2363" s="24">
        <v>8000</v>
      </c>
      <c r="E2363" s="24">
        <v>6467</v>
      </c>
      <c r="F2363" s="24">
        <v>256967</v>
      </c>
      <c r="G2363" s="24">
        <v>0</v>
      </c>
      <c r="H2363" s="24">
        <v>0</v>
      </c>
      <c r="I2363" s="24">
        <v>200</v>
      </c>
      <c r="J2363" s="24">
        <v>15</v>
      </c>
      <c r="K2363" s="24">
        <v>0</v>
      </c>
    </row>
    <row r="2364" spans="1:11" x14ac:dyDescent="0.3">
      <c r="A2364" s="24" t="s">
        <v>2088</v>
      </c>
      <c r="B2364" s="24">
        <v>260</v>
      </c>
      <c r="C2364" s="24" t="str">
        <f t="shared" si="36"/>
        <v>ambrosia260</v>
      </c>
      <c r="D2364" s="24">
        <v>8082</v>
      </c>
      <c r="E2364" s="24">
        <v>6533</v>
      </c>
      <c r="F2364" s="24">
        <v>259822</v>
      </c>
      <c r="G2364" s="24">
        <v>0</v>
      </c>
      <c r="H2364" s="24">
        <v>0</v>
      </c>
      <c r="I2364" s="24">
        <v>200</v>
      </c>
      <c r="J2364" s="24">
        <v>15</v>
      </c>
      <c r="K2364" s="24">
        <v>0</v>
      </c>
    </row>
    <row r="2365" spans="1:11" x14ac:dyDescent="0.3">
      <c r="A2365" s="24" t="s">
        <v>2088</v>
      </c>
      <c r="B2365" s="24">
        <v>261</v>
      </c>
      <c r="C2365" s="24" t="str">
        <f t="shared" si="36"/>
        <v>ambrosia261</v>
      </c>
      <c r="D2365" s="24">
        <v>8811</v>
      </c>
      <c r="E2365" s="24">
        <v>7122</v>
      </c>
      <c r="F2365" s="24">
        <v>287010</v>
      </c>
      <c r="G2365" s="24">
        <v>0</v>
      </c>
      <c r="H2365" s="24">
        <v>0</v>
      </c>
      <c r="I2365" s="24">
        <v>200</v>
      </c>
      <c r="J2365" s="24">
        <v>15</v>
      </c>
      <c r="K2365" s="24">
        <v>0</v>
      </c>
    </row>
    <row r="2366" spans="1:11" x14ac:dyDescent="0.3">
      <c r="A2366" s="24" t="s">
        <v>2088</v>
      </c>
      <c r="B2366" s="24">
        <v>262</v>
      </c>
      <c r="C2366" s="24" t="str">
        <f t="shared" si="36"/>
        <v>ambrosia262</v>
      </c>
      <c r="D2366" s="24">
        <v>8901</v>
      </c>
      <c r="E2366" s="24">
        <v>7195</v>
      </c>
      <c r="F2366" s="24">
        <v>290195</v>
      </c>
      <c r="G2366" s="24">
        <v>0</v>
      </c>
      <c r="H2366" s="24">
        <v>0</v>
      </c>
      <c r="I2366" s="24">
        <v>200</v>
      </c>
      <c r="J2366" s="24">
        <v>15</v>
      </c>
      <c r="K2366" s="24">
        <v>0</v>
      </c>
    </row>
    <row r="2367" spans="1:11" x14ac:dyDescent="0.3">
      <c r="A2367" s="24" t="s">
        <v>2088</v>
      </c>
      <c r="B2367" s="24">
        <v>263</v>
      </c>
      <c r="C2367" s="24" t="str">
        <f t="shared" si="36"/>
        <v>ambrosia263</v>
      </c>
      <c r="D2367" s="24">
        <v>8991</v>
      </c>
      <c r="E2367" s="24">
        <v>7268</v>
      </c>
      <c r="F2367" s="24">
        <v>295023</v>
      </c>
      <c r="G2367" s="24">
        <v>0</v>
      </c>
      <c r="H2367" s="24">
        <v>0</v>
      </c>
      <c r="I2367" s="24">
        <v>200</v>
      </c>
      <c r="J2367" s="24">
        <v>15</v>
      </c>
      <c r="K2367" s="24">
        <v>0</v>
      </c>
    </row>
    <row r="2368" spans="1:11" x14ac:dyDescent="0.3">
      <c r="A2368" s="24" t="s">
        <v>2088</v>
      </c>
      <c r="B2368" s="24">
        <v>264</v>
      </c>
      <c r="C2368" s="24" t="str">
        <f t="shared" si="36"/>
        <v>ambrosia264</v>
      </c>
      <c r="D2368" s="24">
        <v>9083</v>
      </c>
      <c r="E2368" s="24">
        <v>7342</v>
      </c>
      <c r="F2368" s="24">
        <v>298294</v>
      </c>
      <c r="G2368" s="24">
        <v>0</v>
      </c>
      <c r="H2368" s="24">
        <v>0</v>
      </c>
      <c r="I2368" s="24">
        <v>200</v>
      </c>
      <c r="J2368" s="24">
        <v>15</v>
      </c>
      <c r="K2368" s="24">
        <v>0</v>
      </c>
    </row>
    <row r="2369" spans="1:11" x14ac:dyDescent="0.3">
      <c r="A2369" s="24" t="s">
        <v>2088</v>
      </c>
      <c r="B2369" s="24">
        <v>265</v>
      </c>
      <c r="C2369" s="24" t="str">
        <f t="shared" si="36"/>
        <v>ambrosia265</v>
      </c>
      <c r="D2369" s="24">
        <v>9176</v>
      </c>
      <c r="E2369" s="24">
        <v>7417</v>
      </c>
      <c r="F2369" s="24">
        <v>302425</v>
      </c>
      <c r="G2369" s="24">
        <v>0</v>
      </c>
      <c r="H2369" s="24">
        <v>0</v>
      </c>
      <c r="I2369" s="24">
        <v>200</v>
      </c>
      <c r="J2369" s="24">
        <v>15</v>
      </c>
      <c r="K2369" s="24">
        <v>0</v>
      </c>
    </row>
    <row r="2370" spans="1:11" x14ac:dyDescent="0.3">
      <c r="A2370" s="24" t="s">
        <v>2088</v>
      </c>
      <c r="B2370" s="24">
        <v>266</v>
      </c>
      <c r="C2370" s="24" t="str">
        <f t="shared" si="36"/>
        <v>ambrosia266</v>
      </c>
      <c r="D2370" s="24">
        <v>9269</v>
      </c>
      <c r="E2370" s="24">
        <v>7492</v>
      </c>
      <c r="F2370" s="24">
        <v>305775</v>
      </c>
      <c r="G2370" s="24">
        <v>0</v>
      </c>
      <c r="H2370" s="24">
        <v>0</v>
      </c>
      <c r="I2370" s="24">
        <v>200</v>
      </c>
      <c r="J2370" s="24">
        <v>15</v>
      </c>
      <c r="K2370" s="24">
        <v>0</v>
      </c>
    </row>
    <row r="2371" spans="1:11" x14ac:dyDescent="0.3">
      <c r="A2371" s="24" t="s">
        <v>2088</v>
      </c>
      <c r="B2371" s="24">
        <v>267</v>
      </c>
      <c r="C2371" s="24" t="str">
        <f t="shared" si="36"/>
        <v>ambrosia267</v>
      </c>
      <c r="D2371" s="24">
        <v>9363</v>
      </c>
      <c r="E2371" s="24">
        <v>7569</v>
      </c>
      <c r="F2371" s="24">
        <v>310007</v>
      </c>
      <c r="G2371" s="24">
        <v>0</v>
      </c>
      <c r="H2371" s="24">
        <v>0</v>
      </c>
      <c r="I2371" s="24">
        <v>200</v>
      </c>
      <c r="J2371" s="24">
        <v>15</v>
      </c>
      <c r="K2371" s="24">
        <v>0</v>
      </c>
    </row>
    <row r="2372" spans="1:11" x14ac:dyDescent="0.3">
      <c r="A2372" s="24" t="s">
        <v>2088</v>
      </c>
      <c r="B2372" s="24">
        <v>268</v>
      </c>
      <c r="C2372" s="24" t="str">
        <f t="shared" si="36"/>
        <v>ambrosia268</v>
      </c>
      <c r="D2372" s="24">
        <v>9458</v>
      </c>
      <c r="E2372" s="24">
        <v>7645</v>
      </c>
      <c r="F2372" s="24">
        <v>313436</v>
      </c>
      <c r="G2372" s="24">
        <v>0</v>
      </c>
      <c r="H2372" s="24">
        <v>0</v>
      </c>
      <c r="I2372" s="24">
        <v>200</v>
      </c>
      <c r="J2372" s="24">
        <v>15</v>
      </c>
      <c r="K2372" s="24">
        <v>0</v>
      </c>
    </row>
    <row r="2373" spans="1:11" x14ac:dyDescent="0.3">
      <c r="A2373" s="24" t="s">
        <v>2088</v>
      </c>
      <c r="B2373" s="24">
        <v>269</v>
      </c>
      <c r="C2373" s="24" t="str">
        <f t="shared" si="36"/>
        <v>ambrosia269</v>
      </c>
      <c r="D2373" s="24">
        <v>9555</v>
      </c>
      <c r="E2373" s="24">
        <v>7723</v>
      </c>
      <c r="F2373" s="24">
        <v>317770</v>
      </c>
      <c r="G2373" s="24">
        <v>0</v>
      </c>
      <c r="H2373" s="24">
        <v>0</v>
      </c>
      <c r="I2373" s="24">
        <v>200</v>
      </c>
      <c r="J2373" s="24">
        <v>15</v>
      </c>
      <c r="K2373" s="24">
        <v>0</v>
      </c>
    </row>
    <row r="2374" spans="1:11" x14ac:dyDescent="0.3">
      <c r="A2374" s="24" t="s">
        <v>2088</v>
      </c>
      <c r="B2374" s="24">
        <v>270</v>
      </c>
      <c r="C2374" s="24" t="str">
        <f t="shared" ref="C2374:C2437" si="37">A2374&amp;B2374</f>
        <v>ambrosia270</v>
      </c>
      <c r="D2374" s="24">
        <v>9652</v>
      </c>
      <c r="E2374" s="24">
        <v>7802</v>
      </c>
      <c r="F2374" s="24">
        <v>321282</v>
      </c>
      <c r="G2374" s="24">
        <v>0</v>
      </c>
      <c r="H2374" s="24">
        <v>0</v>
      </c>
      <c r="I2374" s="24">
        <v>200</v>
      </c>
      <c r="J2374" s="24">
        <v>15</v>
      </c>
      <c r="K2374" s="24">
        <v>0</v>
      </c>
    </row>
    <row r="2375" spans="1:11" x14ac:dyDescent="0.3">
      <c r="A2375" s="24" t="s">
        <v>2088</v>
      </c>
      <c r="B2375" s="24">
        <v>271</v>
      </c>
      <c r="C2375" s="24" t="str">
        <f t="shared" si="37"/>
        <v>ambrosia271</v>
      </c>
      <c r="D2375" s="24">
        <v>9750</v>
      </c>
      <c r="E2375" s="24">
        <v>7881</v>
      </c>
      <c r="F2375" s="24">
        <v>325424</v>
      </c>
      <c r="G2375" s="24">
        <v>0</v>
      </c>
      <c r="H2375" s="24">
        <v>0</v>
      </c>
      <c r="I2375" s="24">
        <v>200</v>
      </c>
      <c r="J2375" s="24">
        <v>15</v>
      </c>
      <c r="K2375" s="24">
        <v>0</v>
      </c>
    </row>
    <row r="2376" spans="1:11" x14ac:dyDescent="0.3">
      <c r="A2376" s="24" t="s">
        <v>2088</v>
      </c>
      <c r="B2376" s="24">
        <v>272</v>
      </c>
      <c r="C2376" s="24" t="str">
        <f t="shared" si="37"/>
        <v>ambrosia272</v>
      </c>
      <c r="D2376" s="24">
        <v>9849</v>
      </c>
      <c r="E2376" s="24">
        <v>7961</v>
      </c>
      <c r="F2376" s="24">
        <v>329016</v>
      </c>
      <c r="G2376" s="24">
        <v>0</v>
      </c>
      <c r="H2376" s="24">
        <v>0</v>
      </c>
      <c r="I2376" s="24">
        <v>200</v>
      </c>
      <c r="J2376" s="24">
        <v>15</v>
      </c>
      <c r="K2376" s="24">
        <v>0</v>
      </c>
    </row>
    <row r="2377" spans="1:11" x14ac:dyDescent="0.3">
      <c r="A2377" s="24" t="s">
        <v>2088</v>
      </c>
      <c r="B2377" s="24">
        <v>273</v>
      </c>
      <c r="C2377" s="24" t="str">
        <f t="shared" si="37"/>
        <v>ambrosia273</v>
      </c>
      <c r="D2377" s="24">
        <v>9948</v>
      </c>
      <c r="E2377" s="24">
        <v>8042</v>
      </c>
      <c r="F2377" s="24">
        <v>333558</v>
      </c>
      <c r="G2377" s="24">
        <v>0</v>
      </c>
      <c r="H2377" s="24">
        <v>0</v>
      </c>
      <c r="I2377" s="24">
        <v>200</v>
      </c>
      <c r="J2377" s="24">
        <v>15</v>
      </c>
      <c r="K2377" s="24">
        <v>0</v>
      </c>
    </row>
    <row r="2378" spans="1:11" x14ac:dyDescent="0.3">
      <c r="A2378" s="24" t="s">
        <v>2088</v>
      </c>
      <c r="B2378" s="24">
        <v>274</v>
      </c>
      <c r="C2378" s="24" t="str">
        <f t="shared" si="37"/>
        <v>ambrosia274</v>
      </c>
      <c r="D2378" s="24">
        <v>10049</v>
      </c>
      <c r="E2378" s="24">
        <v>8123</v>
      </c>
      <c r="F2378" s="24">
        <v>337236</v>
      </c>
      <c r="G2378" s="24">
        <v>0</v>
      </c>
      <c r="H2378" s="24">
        <v>0</v>
      </c>
      <c r="I2378" s="24">
        <v>200</v>
      </c>
      <c r="J2378" s="24">
        <v>15</v>
      </c>
      <c r="K2378" s="24">
        <v>0</v>
      </c>
    </row>
    <row r="2379" spans="1:11" x14ac:dyDescent="0.3">
      <c r="A2379" s="24" t="s">
        <v>2088</v>
      </c>
      <c r="B2379" s="24">
        <v>275</v>
      </c>
      <c r="C2379" s="24" t="str">
        <f t="shared" si="37"/>
        <v>ambrosia275</v>
      </c>
      <c r="D2379" s="24">
        <v>10151</v>
      </c>
      <c r="E2379" s="24">
        <v>8205</v>
      </c>
      <c r="F2379" s="24">
        <v>341888</v>
      </c>
      <c r="G2379" s="24">
        <v>0</v>
      </c>
      <c r="H2379" s="24">
        <v>0</v>
      </c>
      <c r="I2379" s="24">
        <v>200</v>
      </c>
      <c r="J2379" s="24">
        <v>15</v>
      </c>
      <c r="K2379" s="24">
        <v>0</v>
      </c>
    </row>
    <row r="2380" spans="1:11" x14ac:dyDescent="0.3">
      <c r="A2380" s="24" t="s">
        <v>2088</v>
      </c>
      <c r="B2380" s="24">
        <v>276</v>
      </c>
      <c r="C2380" s="24" t="str">
        <f t="shared" si="37"/>
        <v>ambrosia276</v>
      </c>
      <c r="D2380" s="24">
        <v>10254</v>
      </c>
      <c r="E2380" s="24">
        <v>8288</v>
      </c>
      <c r="F2380" s="24">
        <v>345654</v>
      </c>
      <c r="G2380" s="24">
        <v>0</v>
      </c>
      <c r="H2380" s="24">
        <v>0</v>
      </c>
      <c r="I2380" s="24">
        <v>200</v>
      </c>
      <c r="J2380" s="24">
        <v>15</v>
      </c>
      <c r="K2380" s="24">
        <v>0</v>
      </c>
    </row>
    <row r="2381" spans="1:11" x14ac:dyDescent="0.3">
      <c r="A2381" s="24" t="s">
        <v>2088</v>
      </c>
      <c r="B2381" s="24">
        <v>277</v>
      </c>
      <c r="C2381" s="24" t="str">
        <f t="shared" si="37"/>
        <v>ambrosia277</v>
      </c>
      <c r="D2381" s="24">
        <v>10358</v>
      </c>
      <c r="E2381" s="24">
        <v>8372</v>
      </c>
      <c r="F2381" s="24">
        <v>350417</v>
      </c>
      <c r="G2381" s="24">
        <v>0</v>
      </c>
      <c r="H2381" s="24">
        <v>0</v>
      </c>
      <c r="I2381" s="24">
        <v>200</v>
      </c>
      <c r="J2381" s="24">
        <v>15</v>
      </c>
      <c r="K2381" s="24">
        <v>0</v>
      </c>
    </row>
    <row r="2382" spans="1:11" x14ac:dyDescent="0.3">
      <c r="A2382" s="24" t="s">
        <v>2088</v>
      </c>
      <c r="B2382" s="24">
        <v>278</v>
      </c>
      <c r="C2382" s="24" t="str">
        <f t="shared" si="37"/>
        <v>ambrosia278</v>
      </c>
      <c r="D2382" s="24">
        <v>10462</v>
      </c>
      <c r="E2382" s="24">
        <v>8457</v>
      </c>
      <c r="F2382" s="24">
        <v>354273</v>
      </c>
      <c r="G2382" s="24">
        <v>0</v>
      </c>
      <c r="H2382" s="24">
        <v>0</v>
      </c>
      <c r="I2382" s="24">
        <v>200</v>
      </c>
      <c r="J2382" s="24">
        <v>15</v>
      </c>
      <c r="K2382" s="24">
        <v>0</v>
      </c>
    </row>
    <row r="2383" spans="1:11" x14ac:dyDescent="0.3">
      <c r="A2383" s="24" t="s">
        <v>2088</v>
      </c>
      <c r="B2383" s="24">
        <v>279</v>
      </c>
      <c r="C2383" s="24" t="str">
        <f t="shared" si="37"/>
        <v>ambrosia279</v>
      </c>
      <c r="D2383" s="24">
        <v>10568</v>
      </c>
      <c r="E2383" s="24">
        <v>8542</v>
      </c>
      <c r="F2383" s="24">
        <v>358823</v>
      </c>
      <c r="G2383" s="24">
        <v>0</v>
      </c>
      <c r="H2383" s="24">
        <v>0</v>
      </c>
      <c r="I2383" s="24">
        <v>200</v>
      </c>
      <c r="J2383" s="24">
        <v>15</v>
      </c>
      <c r="K2383" s="24">
        <v>0</v>
      </c>
    </row>
    <row r="2384" spans="1:11" x14ac:dyDescent="0.3">
      <c r="A2384" s="24" t="s">
        <v>2088</v>
      </c>
      <c r="B2384" s="24">
        <v>280</v>
      </c>
      <c r="C2384" s="24" t="str">
        <f t="shared" si="37"/>
        <v>ambrosia280</v>
      </c>
      <c r="D2384" s="24">
        <v>10675</v>
      </c>
      <c r="E2384" s="24">
        <v>8629</v>
      </c>
      <c r="F2384" s="24">
        <v>362767</v>
      </c>
      <c r="G2384" s="24">
        <v>0</v>
      </c>
      <c r="H2384" s="24">
        <v>0</v>
      </c>
      <c r="I2384" s="24">
        <v>200</v>
      </c>
      <c r="J2384" s="24">
        <v>15</v>
      </c>
      <c r="K2384" s="24">
        <v>0</v>
      </c>
    </row>
    <row r="2385" spans="1:11" x14ac:dyDescent="0.3">
      <c r="A2385" s="24" t="s">
        <v>2088</v>
      </c>
      <c r="B2385" s="24">
        <v>281</v>
      </c>
      <c r="C2385" s="24" t="str">
        <f t="shared" si="37"/>
        <v>ambrosia281</v>
      </c>
      <c r="D2385" s="24">
        <v>11637</v>
      </c>
      <c r="E2385" s="24">
        <v>9406</v>
      </c>
      <c r="F2385" s="24">
        <v>401251</v>
      </c>
      <c r="G2385" s="24">
        <v>0</v>
      </c>
      <c r="H2385" s="24">
        <v>0</v>
      </c>
      <c r="I2385" s="24">
        <v>200</v>
      </c>
      <c r="J2385" s="24">
        <v>15</v>
      </c>
      <c r="K2385" s="24">
        <v>0</v>
      </c>
    </row>
    <row r="2386" spans="1:11" x14ac:dyDescent="0.3">
      <c r="A2386" s="24" t="s">
        <v>2088</v>
      </c>
      <c r="B2386" s="24">
        <v>282</v>
      </c>
      <c r="C2386" s="24" t="str">
        <f t="shared" si="37"/>
        <v>ambrosia282</v>
      </c>
      <c r="D2386" s="24">
        <v>11754</v>
      </c>
      <c r="E2386" s="24">
        <v>9501</v>
      </c>
      <c r="F2386" s="24">
        <v>405903</v>
      </c>
      <c r="G2386" s="24">
        <v>0</v>
      </c>
      <c r="H2386" s="24">
        <v>0</v>
      </c>
      <c r="I2386" s="24">
        <v>200</v>
      </c>
      <c r="J2386" s="24">
        <v>15</v>
      </c>
      <c r="K2386" s="24">
        <v>0</v>
      </c>
    </row>
    <row r="2387" spans="1:11" x14ac:dyDescent="0.3">
      <c r="A2387" s="24" t="s">
        <v>2088</v>
      </c>
      <c r="B2387" s="24">
        <v>283</v>
      </c>
      <c r="C2387" s="24" t="str">
        <f t="shared" si="37"/>
        <v>ambrosia283</v>
      </c>
      <c r="D2387" s="24">
        <v>11873</v>
      </c>
      <c r="E2387" s="24">
        <v>9597</v>
      </c>
      <c r="F2387" s="24">
        <v>411718</v>
      </c>
      <c r="G2387" s="24">
        <v>0</v>
      </c>
      <c r="H2387" s="24">
        <v>0</v>
      </c>
      <c r="I2387" s="24">
        <v>200</v>
      </c>
      <c r="J2387" s="24">
        <v>15</v>
      </c>
      <c r="K2387" s="24">
        <v>0</v>
      </c>
    </row>
    <row r="2388" spans="1:11" x14ac:dyDescent="0.3">
      <c r="A2388" s="24" t="s">
        <v>2088</v>
      </c>
      <c r="B2388" s="24">
        <v>284</v>
      </c>
      <c r="C2388" s="24" t="str">
        <f t="shared" si="37"/>
        <v>ambrosia284</v>
      </c>
      <c r="D2388" s="24">
        <v>11992</v>
      </c>
      <c r="E2388" s="24">
        <v>9694</v>
      </c>
      <c r="F2388" s="24">
        <v>416612</v>
      </c>
      <c r="G2388" s="24">
        <v>0</v>
      </c>
      <c r="H2388" s="24">
        <v>0</v>
      </c>
      <c r="I2388" s="24">
        <v>200</v>
      </c>
      <c r="J2388" s="24">
        <v>15</v>
      </c>
      <c r="K2388" s="24">
        <v>0</v>
      </c>
    </row>
    <row r="2389" spans="1:11" x14ac:dyDescent="0.3">
      <c r="A2389" s="24" t="s">
        <v>2088</v>
      </c>
      <c r="B2389" s="24">
        <v>285</v>
      </c>
      <c r="C2389" s="24" t="str">
        <f t="shared" si="37"/>
        <v>ambrosia285</v>
      </c>
      <c r="D2389" s="24">
        <v>12113</v>
      </c>
      <c r="E2389" s="24">
        <v>9791</v>
      </c>
      <c r="F2389" s="24">
        <v>422573</v>
      </c>
      <c r="G2389" s="24">
        <v>0</v>
      </c>
      <c r="H2389" s="24">
        <v>0</v>
      </c>
      <c r="I2389" s="24">
        <v>200</v>
      </c>
      <c r="J2389" s="24">
        <v>15</v>
      </c>
      <c r="K2389" s="24">
        <v>0</v>
      </c>
    </row>
    <row r="2390" spans="1:11" x14ac:dyDescent="0.3">
      <c r="A2390" s="24" t="s">
        <v>2088</v>
      </c>
      <c r="B2390" s="24">
        <v>286</v>
      </c>
      <c r="C2390" s="24" t="str">
        <f t="shared" si="37"/>
        <v>ambrosia286</v>
      </c>
      <c r="D2390" s="24">
        <v>12235</v>
      </c>
      <c r="E2390" s="24">
        <v>9890</v>
      </c>
      <c r="F2390" s="24">
        <v>427591</v>
      </c>
      <c r="G2390" s="24">
        <v>0</v>
      </c>
      <c r="H2390" s="24">
        <v>0</v>
      </c>
      <c r="I2390" s="24">
        <v>200</v>
      </c>
      <c r="J2390" s="24">
        <v>15</v>
      </c>
      <c r="K2390" s="24">
        <v>0</v>
      </c>
    </row>
    <row r="2391" spans="1:11" x14ac:dyDescent="0.3">
      <c r="A2391" s="24" t="s">
        <v>2088</v>
      </c>
      <c r="B2391" s="24">
        <v>287</v>
      </c>
      <c r="C2391" s="24" t="str">
        <f t="shared" si="37"/>
        <v>ambrosia287</v>
      </c>
      <c r="D2391" s="24">
        <v>12358</v>
      </c>
      <c r="E2391" s="24">
        <v>9990</v>
      </c>
      <c r="F2391" s="24">
        <v>433313</v>
      </c>
      <c r="G2391" s="24">
        <v>0</v>
      </c>
      <c r="H2391" s="24">
        <v>0</v>
      </c>
      <c r="I2391" s="24">
        <v>200</v>
      </c>
      <c r="J2391" s="24">
        <v>15</v>
      </c>
      <c r="K2391" s="24">
        <v>0</v>
      </c>
    </row>
    <row r="2392" spans="1:11" x14ac:dyDescent="0.3">
      <c r="A2392" s="24" t="s">
        <v>2088</v>
      </c>
      <c r="B2392" s="24">
        <v>288</v>
      </c>
      <c r="C2392" s="24" t="str">
        <f t="shared" si="37"/>
        <v>ambrosia288</v>
      </c>
      <c r="D2392" s="24">
        <v>12483</v>
      </c>
      <c r="E2392" s="24">
        <v>10090</v>
      </c>
      <c r="F2392" s="24">
        <v>438321</v>
      </c>
      <c r="G2392" s="24">
        <v>0</v>
      </c>
      <c r="H2392" s="24">
        <v>0</v>
      </c>
      <c r="I2392" s="24">
        <v>200</v>
      </c>
      <c r="J2392" s="24">
        <v>15</v>
      </c>
      <c r="K2392" s="24">
        <v>0</v>
      </c>
    </row>
    <row r="2393" spans="1:11" x14ac:dyDescent="0.3">
      <c r="A2393" s="24" t="s">
        <v>2088</v>
      </c>
      <c r="B2393" s="24">
        <v>289</v>
      </c>
      <c r="C2393" s="24" t="str">
        <f t="shared" si="37"/>
        <v>ambrosia289</v>
      </c>
      <c r="D2393" s="24">
        <v>12608</v>
      </c>
      <c r="E2393" s="24">
        <v>10192</v>
      </c>
      <c r="F2393" s="24">
        <v>443519</v>
      </c>
      <c r="G2393" s="24">
        <v>0</v>
      </c>
      <c r="H2393" s="24">
        <v>0</v>
      </c>
      <c r="I2393" s="24">
        <v>200</v>
      </c>
      <c r="J2393" s="24">
        <v>15</v>
      </c>
      <c r="K2393" s="24">
        <v>0</v>
      </c>
    </row>
    <row r="2394" spans="1:11" x14ac:dyDescent="0.3">
      <c r="A2394" s="24" t="s">
        <v>2088</v>
      </c>
      <c r="B2394" s="24">
        <v>290</v>
      </c>
      <c r="C2394" s="24" t="str">
        <f t="shared" si="37"/>
        <v>ambrosia290</v>
      </c>
      <c r="D2394" s="24">
        <v>12735</v>
      </c>
      <c r="E2394" s="24">
        <v>10294</v>
      </c>
      <c r="F2394" s="24">
        <v>448640</v>
      </c>
      <c r="G2394" s="24">
        <v>0</v>
      </c>
      <c r="H2394" s="24">
        <v>0</v>
      </c>
      <c r="I2394" s="24">
        <v>200</v>
      </c>
      <c r="J2394" s="24">
        <v>15</v>
      </c>
      <c r="K2394" s="24">
        <v>0</v>
      </c>
    </row>
    <row r="2395" spans="1:11" x14ac:dyDescent="0.3">
      <c r="A2395" s="24" t="s">
        <v>2088</v>
      </c>
      <c r="B2395" s="24">
        <v>291</v>
      </c>
      <c r="C2395" s="24" t="str">
        <f t="shared" si="37"/>
        <v>ambrosia291</v>
      </c>
      <c r="D2395" s="24">
        <v>12863</v>
      </c>
      <c r="E2395" s="24">
        <v>10398</v>
      </c>
      <c r="F2395" s="24">
        <v>453818</v>
      </c>
      <c r="G2395" s="24">
        <v>0</v>
      </c>
      <c r="H2395" s="24">
        <v>0</v>
      </c>
      <c r="I2395" s="24">
        <v>200</v>
      </c>
      <c r="J2395" s="24">
        <v>15</v>
      </c>
      <c r="K2395" s="24">
        <v>0</v>
      </c>
    </row>
    <row r="2396" spans="1:11" x14ac:dyDescent="0.3">
      <c r="A2396" s="24" t="s">
        <v>2088</v>
      </c>
      <c r="B2396" s="24">
        <v>292</v>
      </c>
      <c r="C2396" s="24" t="str">
        <f t="shared" si="37"/>
        <v>ambrosia292</v>
      </c>
      <c r="D2396" s="24">
        <v>12992</v>
      </c>
      <c r="E2396" s="24">
        <v>10502</v>
      </c>
      <c r="F2396" s="24">
        <v>459193</v>
      </c>
      <c r="G2396" s="24">
        <v>0</v>
      </c>
      <c r="H2396" s="24">
        <v>0</v>
      </c>
      <c r="I2396" s="24">
        <v>200</v>
      </c>
      <c r="J2396" s="24">
        <v>15</v>
      </c>
      <c r="K2396" s="24">
        <v>0</v>
      </c>
    </row>
    <row r="2397" spans="1:11" x14ac:dyDescent="0.3">
      <c r="A2397" s="24" t="s">
        <v>2088</v>
      </c>
      <c r="B2397" s="24">
        <v>293</v>
      </c>
      <c r="C2397" s="24" t="str">
        <f t="shared" si="37"/>
        <v>ambrosia293</v>
      </c>
      <c r="D2397" s="24">
        <v>13123</v>
      </c>
      <c r="E2397" s="24">
        <v>10607</v>
      </c>
      <c r="F2397" s="24">
        <v>464487</v>
      </c>
      <c r="G2397" s="24">
        <v>0</v>
      </c>
      <c r="H2397" s="24">
        <v>0</v>
      </c>
      <c r="I2397" s="24">
        <v>200</v>
      </c>
      <c r="J2397" s="24">
        <v>15</v>
      </c>
      <c r="K2397" s="24">
        <v>0</v>
      </c>
    </row>
    <row r="2398" spans="1:11" x14ac:dyDescent="0.3">
      <c r="A2398" s="24" t="s">
        <v>2088</v>
      </c>
      <c r="B2398" s="24">
        <v>294</v>
      </c>
      <c r="C2398" s="24" t="str">
        <f t="shared" si="37"/>
        <v>ambrosia294</v>
      </c>
      <c r="D2398" s="24">
        <v>13254</v>
      </c>
      <c r="E2398" s="24">
        <v>10714</v>
      </c>
      <c r="F2398" s="24">
        <v>469840</v>
      </c>
      <c r="G2398" s="24">
        <v>0</v>
      </c>
      <c r="H2398" s="24">
        <v>0</v>
      </c>
      <c r="I2398" s="24">
        <v>200</v>
      </c>
      <c r="J2398" s="24">
        <v>15</v>
      </c>
      <c r="K2398" s="24">
        <v>0</v>
      </c>
    </row>
    <row r="2399" spans="1:11" x14ac:dyDescent="0.3">
      <c r="A2399" s="24" t="s">
        <v>2088</v>
      </c>
      <c r="B2399" s="24">
        <v>295</v>
      </c>
      <c r="C2399" s="24" t="str">
        <f t="shared" si="37"/>
        <v>ambrosia295</v>
      </c>
      <c r="D2399" s="24">
        <v>13387</v>
      </c>
      <c r="E2399" s="24">
        <v>10821</v>
      </c>
      <c r="F2399" s="24">
        <v>475397</v>
      </c>
      <c r="G2399" s="24">
        <v>0</v>
      </c>
      <c r="H2399" s="24">
        <v>0</v>
      </c>
      <c r="I2399" s="24">
        <v>200</v>
      </c>
      <c r="J2399" s="24">
        <v>15</v>
      </c>
      <c r="K2399" s="24">
        <v>0</v>
      </c>
    </row>
    <row r="2400" spans="1:11" x14ac:dyDescent="0.3">
      <c r="A2400" s="24" t="s">
        <v>2088</v>
      </c>
      <c r="B2400" s="24">
        <v>296</v>
      </c>
      <c r="C2400" s="24" t="str">
        <f t="shared" si="37"/>
        <v>ambrosia296</v>
      </c>
      <c r="D2400" s="24">
        <v>13521</v>
      </c>
      <c r="E2400" s="24">
        <v>10930</v>
      </c>
      <c r="F2400" s="24">
        <v>480871</v>
      </c>
      <c r="G2400" s="24">
        <v>0</v>
      </c>
      <c r="H2400" s="24">
        <v>0</v>
      </c>
      <c r="I2400" s="24">
        <v>200</v>
      </c>
      <c r="J2400" s="24">
        <v>15</v>
      </c>
      <c r="K2400" s="24">
        <v>0</v>
      </c>
    </row>
    <row r="2401" spans="1:11" x14ac:dyDescent="0.3">
      <c r="A2401" s="24" t="s">
        <v>2088</v>
      </c>
      <c r="B2401" s="24">
        <v>297</v>
      </c>
      <c r="C2401" s="24" t="str">
        <f t="shared" si="37"/>
        <v>ambrosia297</v>
      </c>
      <c r="D2401" s="24">
        <v>13657</v>
      </c>
      <c r="E2401" s="24">
        <v>11039</v>
      </c>
      <c r="F2401" s="24">
        <v>486107</v>
      </c>
      <c r="G2401" s="24">
        <v>0</v>
      </c>
      <c r="H2401" s="24">
        <v>0</v>
      </c>
      <c r="I2401" s="24">
        <v>200</v>
      </c>
      <c r="J2401" s="24">
        <v>15</v>
      </c>
      <c r="K2401" s="24">
        <v>0</v>
      </c>
    </row>
    <row r="2402" spans="1:11" x14ac:dyDescent="0.3">
      <c r="A2402" s="24" t="s">
        <v>2088</v>
      </c>
      <c r="B2402" s="24">
        <v>298</v>
      </c>
      <c r="C2402" s="24" t="str">
        <f t="shared" si="37"/>
        <v>ambrosia298</v>
      </c>
      <c r="D2402" s="24">
        <v>13793</v>
      </c>
      <c r="E2402" s="24">
        <v>11150</v>
      </c>
      <c r="F2402" s="24">
        <v>491398</v>
      </c>
      <c r="G2402" s="24">
        <v>0</v>
      </c>
      <c r="H2402" s="24">
        <v>0</v>
      </c>
      <c r="I2402" s="24">
        <v>200</v>
      </c>
      <c r="J2402" s="24">
        <v>15</v>
      </c>
      <c r="K2402" s="24">
        <v>0</v>
      </c>
    </row>
    <row r="2403" spans="1:11" x14ac:dyDescent="0.3">
      <c r="A2403" s="24" t="s">
        <v>2088</v>
      </c>
      <c r="B2403" s="24">
        <v>299</v>
      </c>
      <c r="C2403" s="24" t="str">
        <f t="shared" si="37"/>
        <v>ambrosia299</v>
      </c>
      <c r="D2403" s="24">
        <v>13931</v>
      </c>
      <c r="E2403" s="24">
        <v>11261</v>
      </c>
      <c r="F2403" s="24">
        <v>496744</v>
      </c>
      <c r="G2403" s="24">
        <v>0</v>
      </c>
      <c r="H2403" s="24">
        <v>0</v>
      </c>
      <c r="I2403" s="24">
        <v>200</v>
      </c>
      <c r="J2403" s="24">
        <v>15</v>
      </c>
      <c r="K2403" s="24">
        <v>0</v>
      </c>
    </row>
    <row r="2404" spans="1:11" x14ac:dyDescent="0.3">
      <c r="A2404" s="24" t="s">
        <v>2088</v>
      </c>
      <c r="B2404" s="24">
        <v>300</v>
      </c>
      <c r="C2404" s="24" t="str">
        <f t="shared" si="37"/>
        <v>ambrosia300</v>
      </c>
      <c r="D2404" s="24">
        <v>14071</v>
      </c>
      <c r="E2404" s="24">
        <v>11374</v>
      </c>
      <c r="F2404" s="24">
        <v>502145</v>
      </c>
      <c r="G2404" s="24">
        <v>0</v>
      </c>
      <c r="H2404" s="24">
        <v>0</v>
      </c>
      <c r="I2404" s="24">
        <v>200</v>
      </c>
      <c r="J2404" s="24">
        <v>15</v>
      </c>
      <c r="K2404" s="24">
        <v>0</v>
      </c>
    </row>
    <row r="2405" spans="1:11" x14ac:dyDescent="0.3">
      <c r="A2405" s="24" t="s">
        <v>2144</v>
      </c>
      <c r="B2405" s="24">
        <v>1</v>
      </c>
      <c r="C2405" s="24" t="str">
        <f t="shared" si="37"/>
        <v>itus1</v>
      </c>
      <c r="D2405" s="24">
        <v>128</v>
      </c>
      <c r="E2405" s="24">
        <v>95</v>
      </c>
      <c r="F2405" s="24">
        <v>1529</v>
      </c>
      <c r="G2405" s="24">
        <v>0</v>
      </c>
      <c r="H2405" s="24">
        <v>0</v>
      </c>
      <c r="I2405" s="24">
        <v>200</v>
      </c>
      <c r="J2405" s="24">
        <v>15</v>
      </c>
      <c r="K2405" s="24">
        <v>0</v>
      </c>
    </row>
    <row r="2406" spans="1:11" x14ac:dyDescent="0.3">
      <c r="A2406" s="24" t="s">
        <v>2144</v>
      </c>
      <c r="B2406" s="24">
        <v>2</v>
      </c>
      <c r="C2406" s="24" t="str">
        <f t="shared" si="37"/>
        <v>itus2</v>
      </c>
      <c r="D2406" s="24">
        <v>129</v>
      </c>
      <c r="E2406" s="24">
        <v>96</v>
      </c>
      <c r="F2406" s="24">
        <v>1548</v>
      </c>
      <c r="G2406" s="24">
        <v>0</v>
      </c>
      <c r="H2406" s="24">
        <v>0</v>
      </c>
      <c r="I2406" s="24">
        <v>200</v>
      </c>
      <c r="J2406" s="24">
        <v>15</v>
      </c>
      <c r="K2406" s="24">
        <v>0</v>
      </c>
    </row>
    <row r="2407" spans="1:11" x14ac:dyDescent="0.3">
      <c r="A2407" s="24" t="s">
        <v>2144</v>
      </c>
      <c r="B2407" s="24">
        <v>3</v>
      </c>
      <c r="C2407" s="24" t="str">
        <f t="shared" si="37"/>
        <v>itus3</v>
      </c>
      <c r="D2407" s="24">
        <v>131</v>
      </c>
      <c r="E2407" s="24">
        <v>97</v>
      </c>
      <c r="F2407" s="24">
        <v>1571</v>
      </c>
      <c r="G2407" s="24">
        <v>0</v>
      </c>
      <c r="H2407" s="24">
        <v>0</v>
      </c>
      <c r="I2407" s="24">
        <v>200</v>
      </c>
      <c r="J2407" s="24">
        <v>15</v>
      </c>
      <c r="K2407" s="24">
        <v>0</v>
      </c>
    </row>
    <row r="2408" spans="1:11" x14ac:dyDescent="0.3">
      <c r="A2408" s="24" t="s">
        <v>2144</v>
      </c>
      <c r="B2408" s="24">
        <v>4</v>
      </c>
      <c r="C2408" s="24" t="str">
        <f t="shared" si="37"/>
        <v>itus4</v>
      </c>
      <c r="D2408" s="24">
        <v>133</v>
      </c>
      <c r="E2408" s="24">
        <v>99</v>
      </c>
      <c r="F2408" s="24">
        <v>1599</v>
      </c>
      <c r="G2408" s="24">
        <v>0</v>
      </c>
      <c r="H2408" s="24">
        <v>0</v>
      </c>
      <c r="I2408" s="24">
        <v>200</v>
      </c>
      <c r="J2408" s="24">
        <v>15</v>
      </c>
      <c r="K2408" s="24">
        <v>0</v>
      </c>
    </row>
    <row r="2409" spans="1:11" x14ac:dyDescent="0.3">
      <c r="A2409" s="24" t="s">
        <v>2144</v>
      </c>
      <c r="B2409" s="24">
        <v>5</v>
      </c>
      <c r="C2409" s="24" t="str">
        <f t="shared" si="37"/>
        <v>itus5</v>
      </c>
      <c r="D2409" s="24">
        <v>135</v>
      </c>
      <c r="E2409" s="24">
        <v>100</v>
      </c>
      <c r="F2409" s="24">
        <v>1630</v>
      </c>
      <c r="G2409" s="24">
        <v>0</v>
      </c>
      <c r="H2409" s="24">
        <v>0</v>
      </c>
      <c r="I2409" s="24">
        <v>200</v>
      </c>
      <c r="J2409" s="24">
        <v>15</v>
      </c>
      <c r="K2409" s="24">
        <v>0</v>
      </c>
    </row>
    <row r="2410" spans="1:11" x14ac:dyDescent="0.3">
      <c r="A2410" s="24" t="s">
        <v>2144</v>
      </c>
      <c r="B2410" s="24">
        <v>6</v>
      </c>
      <c r="C2410" s="24" t="str">
        <f t="shared" si="37"/>
        <v>itus6</v>
      </c>
      <c r="D2410" s="24">
        <v>137</v>
      </c>
      <c r="E2410" s="24">
        <v>101</v>
      </c>
      <c r="F2410" s="24">
        <v>1667</v>
      </c>
      <c r="G2410" s="24">
        <v>0</v>
      </c>
      <c r="H2410" s="24">
        <v>0</v>
      </c>
      <c r="I2410" s="24">
        <v>200</v>
      </c>
      <c r="J2410" s="24">
        <v>15</v>
      </c>
      <c r="K2410" s="24">
        <v>0</v>
      </c>
    </row>
    <row r="2411" spans="1:11" x14ac:dyDescent="0.3">
      <c r="A2411" s="24" t="s">
        <v>2144</v>
      </c>
      <c r="B2411" s="24">
        <v>7</v>
      </c>
      <c r="C2411" s="24" t="str">
        <f t="shared" si="37"/>
        <v>itus7</v>
      </c>
      <c r="D2411" s="24">
        <v>139</v>
      </c>
      <c r="E2411" s="24">
        <v>103</v>
      </c>
      <c r="F2411" s="24">
        <v>1708</v>
      </c>
      <c r="G2411" s="24">
        <v>0</v>
      </c>
      <c r="H2411" s="24">
        <v>0</v>
      </c>
      <c r="I2411" s="24">
        <v>200</v>
      </c>
      <c r="J2411" s="24">
        <v>15</v>
      </c>
      <c r="K2411" s="24">
        <v>0</v>
      </c>
    </row>
    <row r="2412" spans="1:11" x14ac:dyDescent="0.3">
      <c r="A2412" s="24" t="s">
        <v>2144</v>
      </c>
      <c r="B2412" s="24">
        <v>8</v>
      </c>
      <c r="C2412" s="24" t="str">
        <f t="shared" si="37"/>
        <v>itus8</v>
      </c>
      <c r="D2412" s="24">
        <v>140</v>
      </c>
      <c r="E2412" s="24">
        <v>104</v>
      </c>
      <c r="F2412" s="24">
        <v>1754</v>
      </c>
      <c r="G2412" s="24">
        <v>0</v>
      </c>
      <c r="H2412" s="24">
        <v>0</v>
      </c>
      <c r="I2412" s="24">
        <v>200</v>
      </c>
      <c r="J2412" s="24">
        <v>15</v>
      </c>
      <c r="K2412" s="24">
        <v>0</v>
      </c>
    </row>
    <row r="2413" spans="1:11" x14ac:dyDescent="0.3">
      <c r="A2413" s="24" t="s">
        <v>2144</v>
      </c>
      <c r="B2413" s="24">
        <v>9</v>
      </c>
      <c r="C2413" s="24" t="str">
        <f t="shared" si="37"/>
        <v>itus9</v>
      </c>
      <c r="D2413" s="24">
        <v>142</v>
      </c>
      <c r="E2413" s="24">
        <v>106</v>
      </c>
      <c r="F2413" s="24">
        <v>1806</v>
      </c>
      <c r="G2413" s="24">
        <v>0</v>
      </c>
      <c r="H2413" s="24">
        <v>0</v>
      </c>
      <c r="I2413" s="24">
        <v>200</v>
      </c>
      <c r="J2413" s="24">
        <v>15</v>
      </c>
      <c r="K2413" s="24">
        <v>0</v>
      </c>
    </row>
    <row r="2414" spans="1:11" x14ac:dyDescent="0.3">
      <c r="A2414" s="24" t="s">
        <v>2144</v>
      </c>
      <c r="B2414" s="24">
        <v>10</v>
      </c>
      <c r="C2414" s="24" t="str">
        <f t="shared" si="37"/>
        <v>itus10</v>
      </c>
      <c r="D2414" s="24">
        <v>144</v>
      </c>
      <c r="E2414" s="24">
        <v>107</v>
      </c>
      <c r="F2414" s="24">
        <v>1863</v>
      </c>
      <c r="G2414" s="24">
        <v>0</v>
      </c>
      <c r="H2414" s="24">
        <v>0</v>
      </c>
      <c r="I2414" s="24">
        <v>200</v>
      </c>
      <c r="J2414" s="24">
        <v>15</v>
      </c>
      <c r="K2414" s="24">
        <v>0</v>
      </c>
    </row>
    <row r="2415" spans="1:11" x14ac:dyDescent="0.3">
      <c r="A2415" s="24" t="s">
        <v>2144</v>
      </c>
      <c r="B2415" s="24">
        <v>11</v>
      </c>
      <c r="C2415" s="24" t="str">
        <f t="shared" si="37"/>
        <v>itus11</v>
      </c>
      <c r="D2415" s="24">
        <v>158</v>
      </c>
      <c r="E2415" s="24">
        <v>117</v>
      </c>
      <c r="F2415" s="24">
        <v>2050</v>
      </c>
      <c r="G2415" s="24">
        <v>0</v>
      </c>
      <c r="H2415" s="24">
        <v>0</v>
      </c>
      <c r="I2415" s="24">
        <v>200</v>
      </c>
      <c r="J2415" s="24">
        <v>15</v>
      </c>
      <c r="K2415" s="24">
        <v>0</v>
      </c>
    </row>
    <row r="2416" spans="1:11" x14ac:dyDescent="0.3">
      <c r="A2416" s="24" t="s">
        <v>2144</v>
      </c>
      <c r="B2416" s="24">
        <v>12</v>
      </c>
      <c r="C2416" s="24" t="str">
        <f t="shared" si="37"/>
        <v>itus12</v>
      </c>
      <c r="D2416" s="24">
        <v>160</v>
      </c>
      <c r="E2416" s="24">
        <v>119</v>
      </c>
      <c r="F2416" s="24">
        <v>2124</v>
      </c>
      <c r="G2416" s="24">
        <v>0</v>
      </c>
      <c r="H2416" s="24">
        <v>0</v>
      </c>
      <c r="I2416" s="24">
        <v>200</v>
      </c>
      <c r="J2416" s="24">
        <v>15</v>
      </c>
      <c r="K2416" s="24">
        <v>0</v>
      </c>
    </row>
    <row r="2417" spans="1:11" x14ac:dyDescent="0.3">
      <c r="A2417" s="24" t="s">
        <v>2144</v>
      </c>
      <c r="B2417" s="24">
        <v>13</v>
      </c>
      <c r="C2417" s="24" t="str">
        <f t="shared" si="37"/>
        <v>itus13</v>
      </c>
      <c r="D2417" s="24">
        <v>162</v>
      </c>
      <c r="E2417" s="24">
        <v>120</v>
      </c>
      <c r="F2417" s="24">
        <v>2204</v>
      </c>
      <c r="G2417" s="24">
        <v>0</v>
      </c>
      <c r="H2417" s="24">
        <v>0</v>
      </c>
      <c r="I2417" s="24">
        <v>200</v>
      </c>
      <c r="J2417" s="24">
        <v>15</v>
      </c>
      <c r="K2417" s="24">
        <v>0</v>
      </c>
    </row>
    <row r="2418" spans="1:11" x14ac:dyDescent="0.3">
      <c r="A2418" s="24" t="s">
        <v>2144</v>
      </c>
      <c r="B2418" s="24">
        <v>14</v>
      </c>
      <c r="C2418" s="24" t="str">
        <f t="shared" si="37"/>
        <v>itus14</v>
      </c>
      <c r="D2418" s="24">
        <v>164</v>
      </c>
      <c r="E2418" s="24">
        <v>122</v>
      </c>
      <c r="F2418" s="24">
        <v>2292</v>
      </c>
      <c r="G2418" s="24">
        <v>0</v>
      </c>
      <c r="H2418" s="24">
        <v>0</v>
      </c>
      <c r="I2418" s="24">
        <v>200</v>
      </c>
      <c r="J2418" s="24">
        <v>15</v>
      </c>
      <c r="K2418" s="24">
        <v>0</v>
      </c>
    </row>
    <row r="2419" spans="1:11" x14ac:dyDescent="0.3">
      <c r="A2419" s="24" t="s">
        <v>2144</v>
      </c>
      <c r="B2419" s="24">
        <v>15</v>
      </c>
      <c r="C2419" s="24" t="str">
        <f t="shared" si="37"/>
        <v>itus15</v>
      </c>
      <c r="D2419" s="24">
        <v>166</v>
      </c>
      <c r="E2419" s="24">
        <v>123</v>
      </c>
      <c r="F2419" s="24">
        <v>2386</v>
      </c>
      <c r="G2419" s="24">
        <v>0</v>
      </c>
      <c r="H2419" s="24">
        <v>0</v>
      </c>
      <c r="I2419" s="24">
        <v>200</v>
      </c>
      <c r="J2419" s="24">
        <v>15</v>
      </c>
      <c r="K2419" s="24">
        <v>0</v>
      </c>
    </row>
    <row r="2420" spans="1:11" x14ac:dyDescent="0.3">
      <c r="A2420" s="24" t="s">
        <v>2144</v>
      </c>
      <c r="B2420" s="24">
        <v>16</v>
      </c>
      <c r="C2420" s="24" t="str">
        <f t="shared" si="37"/>
        <v>itus16</v>
      </c>
      <c r="D2420" s="24">
        <v>168</v>
      </c>
      <c r="E2420" s="24">
        <v>125</v>
      </c>
      <c r="F2420" s="24">
        <v>2487</v>
      </c>
      <c r="G2420" s="24">
        <v>0</v>
      </c>
      <c r="H2420" s="24">
        <v>0</v>
      </c>
      <c r="I2420" s="24">
        <v>200</v>
      </c>
      <c r="J2420" s="24">
        <v>15</v>
      </c>
      <c r="K2420" s="24">
        <v>0</v>
      </c>
    </row>
    <row r="2421" spans="1:11" x14ac:dyDescent="0.3">
      <c r="A2421" s="24" t="s">
        <v>2144</v>
      </c>
      <c r="B2421" s="24">
        <v>17</v>
      </c>
      <c r="C2421" s="24" t="str">
        <f t="shared" si="37"/>
        <v>itus17</v>
      </c>
      <c r="D2421" s="24">
        <v>171</v>
      </c>
      <c r="E2421" s="24">
        <v>126</v>
      </c>
      <c r="F2421" s="24">
        <v>2596</v>
      </c>
      <c r="G2421" s="24">
        <v>0</v>
      </c>
      <c r="H2421" s="24">
        <v>0</v>
      </c>
      <c r="I2421" s="24">
        <v>200</v>
      </c>
      <c r="J2421" s="24">
        <v>15</v>
      </c>
      <c r="K2421" s="24">
        <v>0</v>
      </c>
    </row>
    <row r="2422" spans="1:11" x14ac:dyDescent="0.3">
      <c r="A2422" s="24" t="s">
        <v>2144</v>
      </c>
      <c r="B2422" s="24">
        <v>18</v>
      </c>
      <c r="C2422" s="24" t="str">
        <f t="shared" si="37"/>
        <v>itus18</v>
      </c>
      <c r="D2422" s="24">
        <v>173</v>
      </c>
      <c r="E2422" s="24">
        <v>128</v>
      </c>
      <c r="F2422" s="24">
        <v>2713</v>
      </c>
      <c r="G2422" s="24">
        <v>0</v>
      </c>
      <c r="H2422" s="24">
        <v>0</v>
      </c>
      <c r="I2422" s="24">
        <v>200</v>
      </c>
      <c r="J2422" s="24">
        <v>15</v>
      </c>
      <c r="K2422" s="24">
        <v>0</v>
      </c>
    </row>
    <row r="2423" spans="1:11" x14ac:dyDescent="0.3">
      <c r="A2423" s="24" t="s">
        <v>2144</v>
      </c>
      <c r="B2423" s="24">
        <v>19</v>
      </c>
      <c r="C2423" s="24" t="str">
        <f t="shared" si="37"/>
        <v>itus19</v>
      </c>
      <c r="D2423" s="24">
        <v>175</v>
      </c>
      <c r="E2423" s="24">
        <v>130</v>
      </c>
      <c r="F2423" s="24">
        <v>2837</v>
      </c>
      <c r="G2423" s="24">
        <v>0</v>
      </c>
      <c r="H2423" s="24">
        <v>0</v>
      </c>
      <c r="I2423" s="24">
        <v>200</v>
      </c>
      <c r="J2423" s="24">
        <v>15</v>
      </c>
      <c r="K2423" s="24">
        <v>0</v>
      </c>
    </row>
    <row r="2424" spans="1:11" x14ac:dyDescent="0.3">
      <c r="A2424" s="24" t="s">
        <v>2144</v>
      </c>
      <c r="B2424" s="24">
        <v>20</v>
      </c>
      <c r="C2424" s="24" t="str">
        <f t="shared" si="37"/>
        <v>itus20</v>
      </c>
      <c r="D2424" s="24">
        <v>177</v>
      </c>
      <c r="E2424" s="24">
        <v>131</v>
      </c>
      <c r="F2424" s="24">
        <v>2970</v>
      </c>
      <c r="G2424" s="24">
        <v>0</v>
      </c>
      <c r="H2424" s="24">
        <v>0</v>
      </c>
      <c r="I2424" s="24">
        <v>200</v>
      </c>
      <c r="J2424" s="24">
        <v>15</v>
      </c>
      <c r="K2424" s="24">
        <v>0</v>
      </c>
    </row>
    <row r="2425" spans="1:11" x14ac:dyDescent="0.3">
      <c r="A2425" s="24" t="s">
        <v>2144</v>
      </c>
      <c r="B2425" s="24">
        <v>21</v>
      </c>
      <c r="C2425" s="24" t="str">
        <f t="shared" si="37"/>
        <v>itus21</v>
      </c>
      <c r="D2425" s="24">
        <v>194</v>
      </c>
      <c r="E2425" s="24">
        <v>144</v>
      </c>
      <c r="F2425" s="24">
        <v>3329</v>
      </c>
      <c r="G2425" s="24">
        <v>0</v>
      </c>
      <c r="H2425" s="24">
        <v>0</v>
      </c>
      <c r="I2425" s="24">
        <v>200</v>
      </c>
      <c r="J2425" s="24">
        <v>15</v>
      </c>
      <c r="K2425" s="24">
        <v>0</v>
      </c>
    </row>
    <row r="2426" spans="1:11" x14ac:dyDescent="0.3">
      <c r="A2426" s="24" t="s">
        <v>2144</v>
      </c>
      <c r="B2426" s="24">
        <v>22</v>
      </c>
      <c r="C2426" s="24" t="str">
        <f t="shared" si="37"/>
        <v>itus22</v>
      </c>
      <c r="D2426" s="24">
        <v>196</v>
      </c>
      <c r="E2426" s="24">
        <v>146</v>
      </c>
      <c r="F2426" s="24">
        <v>3491</v>
      </c>
      <c r="G2426" s="24">
        <v>0</v>
      </c>
      <c r="H2426" s="24">
        <v>0</v>
      </c>
      <c r="I2426" s="24">
        <v>200</v>
      </c>
      <c r="J2426" s="24">
        <v>15</v>
      </c>
      <c r="K2426" s="24">
        <v>0</v>
      </c>
    </row>
    <row r="2427" spans="1:11" x14ac:dyDescent="0.3">
      <c r="A2427" s="24" t="s">
        <v>2144</v>
      </c>
      <c r="B2427" s="24">
        <v>23</v>
      </c>
      <c r="C2427" s="24" t="str">
        <f t="shared" si="37"/>
        <v>itus23</v>
      </c>
      <c r="D2427" s="24">
        <v>199</v>
      </c>
      <c r="E2427" s="24">
        <v>147</v>
      </c>
      <c r="F2427" s="24">
        <v>3663</v>
      </c>
      <c r="G2427" s="24">
        <v>0</v>
      </c>
      <c r="H2427" s="24">
        <v>0</v>
      </c>
      <c r="I2427" s="24">
        <v>200</v>
      </c>
      <c r="J2427" s="24">
        <v>15</v>
      </c>
      <c r="K2427" s="24">
        <v>0</v>
      </c>
    </row>
    <row r="2428" spans="1:11" x14ac:dyDescent="0.3">
      <c r="A2428" s="24" t="s">
        <v>2144</v>
      </c>
      <c r="B2428" s="24">
        <v>24</v>
      </c>
      <c r="C2428" s="24" t="str">
        <f t="shared" si="37"/>
        <v>itus24</v>
      </c>
      <c r="D2428" s="24">
        <v>201</v>
      </c>
      <c r="E2428" s="24">
        <v>149</v>
      </c>
      <c r="F2428" s="24">
        <v>3844</v>
      </c>
      <c r="G2428" s="24">
        <v>0</v>
      </c>
      <c r="H2428" s="24">
        <v>0</v>
      </c>
      <c r="I2428" s="24">
        <v>200</v>
      </c>
      <c r="J2428" s="24">
        <v>15</v>
      </c>
      <c r="K2428" s="24">
        <v>0</v>
      </c>
    </row>
    <row r="2429" spans="1:11" x14ac:dyDescent="0.3">
      <c r="A2429" s="24" t="s">
        <v>2144</v>
      </c>
      <c r="B2429" s="24">
        <v>25</v>
      </c>
      <c r="C2429" s="24" t="str">
        <f t="shared" si="37"/>
        <v>itus25</v>
      </c>
      <c r="D2429" s="24">
        <v>204</v>
      </c>
      <c r="E2429" s="24">
        <v>151</v>
      </c>
      <c r="F2429" s="24">
        <v>4036</v>
      </c>
      <c r="G2429" s="24">
        <v>0</v>
      </c>
      <c r="H2429" s="24">
        <v>0</v>
      </c>
      <c r="I2429" s="24">
        <v>200</v>
      </c>
      <c r="J2429" s="24">
        <v>15</v>
      </c>
      <c r="K2429" s="24">
        <v>0</v>
      </c>
    </row>
    <row r="2430" spans="1:11" x14ac:dyDescent="0.3">
      <c r="A2430" s="24" t="s">
        <v>2144</v>
      </c>
      <c r="B2430" s="24">
        <v>26</v>
      </c>
      <c r="C2430" s="24" t="str">
        <f t="shared" si="37"/>
        <v>itus26</v>
      </c>
      <c r="D2430" s="24">
        <v>206</v>
      </c>
      <c r="E2430" s="24">
        <v>153</v>
      </c>
      <c r="F2430" s="24">
        <v>4084</v>
      </c>
      <c r="G2430" s="24">
        <v>0</v>
      </c>
      <c r="H2430" s="24">
        <v>0</v>
      </c>
      <c r="I2430" s="24">
        <v>200</v>
      </c>
      <c r="J2430" s="24">
        <v>15</v>
      </c>
      <c r="K2430" s="24">
        <v>0</v>
      </c>
    </row>
    <row r="2431" spans="1:11" x14ac:dyDescent="0.3">
      <c r="A2431" s="24" t="s">
        <v>2144</v>
      </c>
      <c r="B2431" s="24">
        <v>27</v>
      </c>
      <c r="C2431" s="24" t="str">
        <f t="shared" si="37"/>
        <v>itus27</v>
      </c>
      <c r="D2431" s="24">
        <v>209</v>
      </c>
      <c r="E2431" s="24">
        <v>155</v>
      </c>
      <c r="F2431" s="24">
        <v>4132</v>
      </c>
      <c r="G2431" s="24">
        <v>0</v>
      </c>
      <c r="H2431" s="24">
        <v>0</v>
      </c>
      <c r="I2431" s="24">
        <v>200</v>
      </c>
      <c r="J2431" s="24">
        <v>15</v>
      </c>
      <c r="K2431" s="24">
        <v>0</v>
      </c>
    </row>
    <row r="2432" spans="1:11" x14ac:dyDescent="0.3">
      <c r="A2432" s="24" t="s">
        <v>2144</v>
      </c>
      <c r="B2432" s="24">
        <v>28</v>
      </c>
      <c r="C2432" s="24" t="str">
        <f t="shared" si="37"/>
        <v>itus28</v>
      </c>
      <c r="D2432" s="24">
        <v>212</v>
      </c>
      <c r="E2432" s="24">
        <v>157</v>
      </c>
      <c r="F2432" s="24">
        <v>4182</v>
      </c>
      <c r="G2432" s="24">
        <v>0</v>
      </c>
      <c r="H2432" s="24">
        <v>0</v>
      </c>
      <c r="I2432" s="24">
        <v>200</v>
      </c>
      <c r="J2432" s="24">
        <v>15</v>
      </c>
      <c r="K2432" s="24">
        <v>0</v>
      </c>
    </row>
    <row r="2433" spans="1:11" x14ac:dyDescent="0.3">
      <c r="A2433" s="24" t="s">
        <v>2144</v>
      </c>
      <c r="B2433" s="24">
        <v>29</v>
      </c>
      <c r="C2433" s="24" t="str">
        <f t="shared" si="37"/>
        <v>itus29</v>
      </c>
      <c r="D2433" s="24">
        <v>214</v>
      </c>
      <c r="E2433" s="24">
        <v>159</v>
      </c>
      <c r="F2433" s="24">
        <v>4231</v>
      </c>
      <c r="G2433" s="24">
        <v>0</v>
      </c>
      <c r="H2433" s="24">
        <v>0</v>
      </c>
      <c r="I2433" s="24">
        <v>200</v>
      </c>
      <c r="J2433" s="24">
        <v>15</v>
      </c>
      <c r="K2433" s="24">
        <v>0</v>
      </c>
    </row>
    <row r="2434" spans="1:11" x14ac:dyDescent="0.3">
      <c r="A2434" s="24" t="s">
        <v>2144</v>
      </c>
      <c r="B2434" s="24">
        <v>30</v>
      </c>
      <c r="C2434" s="24" t="str">
        <f t="shared" si="37"/>
        <v>itus30</v>
      </c>
      <c r="D2434" s="24">
        <v>217</v>
      </c>
      <c r="E2434" s="24">
        <v>161</v>
      </c>
      <c r="F2434" s="24">
        <v>4282</v>
      </c>
      <c r="G2434" s="24">
        <v>0</v>
      </c>
      <c r="H2434" s="24">
        <v>0</v>
      </c>
      <c r="I2434" s="24">
        <v>200</v>
      </c>
      <c r="J2434" s="24">
        <v>15</v>
      </c>
      <c r="K2434" s="24">
        <v>0</v>
      </c>
    </row>
    <row r="2435" spans="1:11" x14ac:dyDescent="0.3">
      <c r="A2435" s="24" t="s">
        <v>2144</v>
      </c>
      <c r="B2435" s="24">
        <v>31</v>
      </c>
      <c r="C2435" s="24" t="str">
        <f t="shared" si="37"/>
        <v>itus31</v>
      </c>
      <c r="D2435" s="24">
        <v>237</v>
      </c>
      <c r="E2435" s="24">
        <v>176</v>
      </c>
      <c r="F2435" s="24">
        <v>4647</v>
      </c>
      <c r="G2435" s="24">
        <v>0</v>
      </c>
      <c r="H2435" s="24">
        <v>0</v>
      </c>
      <c r="I2435" s="24">
        <v>200</v>
      </c>
      <c r="J2435" s="24">
        <v>15</v>
      </c>
      <c r="K2435" s="24">
        <v>0</v>
      </c>
    </row>
    <row r="2436" spans="1:11" x14ac:dyDescent="0.3">
      <c r="A2436" s="24" t="s">
        <v>2144</v>
      </c>
      <c r="B2436" s="24">
        <v>32</v>
      </c>
      <c r="C2436" s="24" t="str">
        <f t="shared" si="37"/>
        <v>itus32</v>
      </c>
      <c r="D2436" s="24">
        <v>240</v>
      </c>
      <c r="E2436" s="24">
        <v>178</v>
      </c>
      <c r="F2436" s="24">
        <v>4703</v>
      </c>
      <c r="G2436" s="24">
        <v>0</v>
      </c>
      <c r="H2436" s="24">
        <v>0</v>
      </c>
      <c r="I2436" s="24">
        <v>200</v>
      </c>
      <c r="J2436" s="24">
        <v>15</v>
      </c>
      <c r="K2436" s="24">
        <v>0</v>
      </c>
    </row>
    <row r="2437" spans="1:11" x14ac:dyDescent="0.3">
      <c r="A2437" s="24" t="s">
        <v>2144</v>
      </c>
      <c r="B2437" s="24">
        <v>33</v>
      </c>
      <c r="C2437" s="24" t="str">
        <f t="shared" si="37"/>
        <v>itus33</v>
      </c>
      <c r="D2437" s="24">
        <v>243</v>
      </c>
      <c r="E2437" s="24">
        <v>180</v>
      </c>
      <c r="F2437" s="24">
        <v>4759</v>
      </c>
      <c r="G2437" s="24">
        <v>0</v>
      </c>
      <c r="H2437" s="24">
        <v>0</v>
      </c>
      <c r="I2437" s="24">
        <v>200</v>
      </c>
      <c r="J2437" s="24">
        <v>15</v>
      </c>
      <c r="K2437" s="24">
        <v>0</v>
      </c>
    </row>
    <row r="2438" spans="1:11" x14ac:dyDescent="0.3">
      <c r="A2438" s="24" t="s">
        <v>2144</v>
      </c>
      <c r="B2438" s="24">
        <v>34</v>
      </c>
      <c r="C2438" s="24" t="str">
        <f t="shared" ref="C2438:C2501" si="38">A2438&amp;B2438</f>
        <v>itus34</v>
      </c>
      <c r="D2438" s="24">
        <v>246</v>
      </c>
      <c r="E2438" s="24">
        <v>183</v>
      </c>
      <c r="F2438" s="24">
        <v>4816</v>
      </c>
      <c r="G2438" s="24">
        <v>0</v>
      </c>
      <c r="H2438" s="24">
        <v>0</v>
      </c>
      <c r="I2438" s="24">
        <v>200</v>
      </c>
      <c r="J2438" s="24">
        <v>15</v>
      </c>
      <c r="K2438" s="24">
        <v>0</v>
      </c>
    </row>
    <row r="2439" spans="1:11" x14ac:dyDescent="0.3">
      <c r="A2439" s="24" t="s">
        <v>2144</v>
      </c>
      <c r="B2439" s="24">
        <v>35</v>
      </c>
      <c r="C2439" s="24" t="str">
        <f t="shared" si="38"/>
        <v>itus35</v>
      </c>
      <c r="D2439" s="24">
        <v>249</v>
      </c>
      <c r="E2439" s="24">
        <v>185</v>
      </c>
      <c r="F2439" s="24">
        <v>4873</v>
      </c>
      <c r="G2439" s="24">
        <v>0</v>
      </c>
      <c r="H2439" s="24">
        <v>0</v>
      </c>
      <c r="I2439" s="24">
        <v>200</v>
      </c>
      <c r="J2439" s="24">
        <v>15</v>
      </c>
      <c r="K2439" s="24">
        <v>0</v>
      </c>
    </row>
    <row r="2440" spans="1:11" x14ac:dyDescent="0.3">
      <c r="A2440" s="24" t="s">
        <v>2144</v>
      </c>
      <c r="B2440" s="24">
        <v>36</v>
      </c>
      <c r="C2440" s="24" t="str">
        <f t="shared" si="38"/>
        <v>itus36</v>
      </c>
      <c r="D2440" s="24">
        <v>252</v>
      </c>
      <c r="E2440" s="24">
        <v>187</v>
      </c>
      <c r="F2440" s="24">
        <v>4931</v>
      </c>
      <c r="G2440" s="24">
        <v>0</v>
      </c>
      <c r="H2440" s="24">
        <v>0</v>
      </c>
      <c r="I2440" s="24">
        <v>200</v>
      </c>
      <c r="J2440" s="24">
        <v>15</v>
      </c>
      <c r="K2440" s="24">
        <v>0</v>
      </c>
    </row>
    <row r="2441" spans="1:11" x14ac:dyDescent="0.3">
      <c r="A2441" s="24" t="s">
        <v>2144</v>
      </c>
      <c r="B2441" s="24">
        <v>37</v>
      </c>
      <c r="C2441" s="24" t="str">
        <f t="shared" si="38"/>
        <v>itus37</v>
      </c>
      <c r="D2441" s="24">
        <v>256</v>
      </c>
      <c r="E2441" s="24">
        <v>190</v>
      </c>
      <c r="F2441" s="24">
        <v>4990</v>
      </c>
      <c r="G2441" s="24">
        <v>0</v>
      </c>
      <c r="H2441" s="24">
        <v>0</v>
      </c>
      <c r="I2441" s="24">
        <v>200</v>
      </c>
      <c r="J2441" s="24">
        <v>15</v>
      </c>
      <c r="K2441" s="24">
        <v>0</v>
      </c>
    </row>
    <row r="2442" spans="1:11" x14ac:dyDescent="0.3">
      <c r="A2442" s="24" t="s">
        <v>2144</v>
      </c>
      <c r="B2442" s="24">
        <v>38</v>
      </c>
      <c r="C2442" s="24" t="str">
        <f t="shared" si="38"/>
        <v>itus38</v>
      </c>
      <c r="D2442" s="24">
        <v>259</v>
      </c>
      <c r="E2442" s="24">
        <v>192</v>
      </c>
      <c r="F2442" s="24">
        <v>5050</v>
      </c>
      <c r="G2442" s="24">
        <v>0</v>
      </c>
      <c r="H2442" s="24">
        <v>0</v>
      </c>
      <c r="I2442" s="24">
        <v>200</v>
      </c>
      <c r="J2442" s="24">
        <v>15</v>
      </c>
      <c r="K2442" s="24">
        <v>0</v>
      </c>
    </row>
    <row r="2443" spans="1:11" x14ac:dyDescent="0.3">
      <c r="A2443" s="24" t="s">
        <v>2144</v>
      </c>
      <c r="B2443" s="24">
        <v>39</v>
      </c>
      <c r="C2443" s="24" t="str">
        <f t="shared" si="38"/>
        <v>itus39</v>
      </c>
      <c r="D2443" s="24">
        <v>262</v>
      </c>
      <c r="E2443" s="24">
        <v>194</v>
      </c>
      <c r="F2443" s="24">
        <v>5110</v>
      </c>
      <c r="G2443" s="24">
        <v>0</v>
      </c>
      <c r="H2443" s="24">
        <v>0</v>
      </c>
      <c r="I2443" s="24">
        <v>200</v>
      </c>
      <c r="J2443" s="24">
        <v>15</v>
      </c>
      <c r="K2443" s="24">
        <v>0</v>
      </c>
    </row>
    <row r="2444" spans="1:11" x14ac:dyDescent="0.3">
      <c r="A2444" s="24" t="s">
        <v>2144</v>
      </c>
      <c r="B2444" s="24">
        <v>40</v>
      </c>
      <c r="C2444" s="24" t="str">
        <f t="shared" si="38"/>
        <v>itus40</v>
      </c>
      <c r="D2444" s="24">
        <v>265</v>
      </c>
      <c r="E2444" s="24">
        <v>197</v>
      </c>
      <c r="F2444" s="24">
        <v>5170</v>
      </c>
      <c r="G2444" s="24">
        <v>0</v>
      </c>
      <c r="H2444" s="24">
        <v>0</v>
      </c>
      <c r="I2444" s="24">
        <v>200</v>
      </c>
      <c r="J2444" s="24">
        <v>15</v>
      </c>
      <c r="K2444" s="24">
        <v>0</v>
      </c>
    </row>
    <row r="2445" spans="1:11" x14ac:dyDescent="0.3">
      <c r="A2445" s="24" t="s">
        <v>2144</v>
      </c>
      <c r="B2445" s="24">
        <v>41</v>
      </c>
      <c r="C2445" s="24" t="str">
        <f t="shared" si="38"/>
        <v>itus41</v>
      </c>
      <c r="D2445" s="24">
        <v>290</v>
      </c>
      <c r="E2445" s="24">
        <v>215</v>
      </c>
      <c r="F2445" s="24">
        <v>5672</v>
      </c>
      <c r="G2445" s="24">
        <v>0</v>
      </c>
      <c r="H2445" s="24">
        <v>0</v>
      </c>
      <c r="I2445" s="24">
        <v>200</v>
      </c>
      <c r="J2445" s="24">
        <v>15</v>
      </c>
      <c r="K2445" s="24">
        <v>0</v>
      </c>
    </row>
    <row r="2446" spans="1:11" x14ac:dyDescent="0.3">
      <c r="A2446" s="24" t="s">
        <v>2144</v>
      </c>
      <c r="B2446" s="24">
        <v>42</v>
      </c>
      <c r="C2446" s="24" t="str">
        <f t="shared" si="38"/>
        <v>itus42</v>
      </c>
      <c r="D2446" s="24">
        <v>293</v>
      </c>
      <c r="E2446" s="24">
        <v>217</v>
      </c>
      <c r="F2446" s="24">
        <v>5740</v>
      </c>
      <c r="G2446" s="24">
        <v>0</v>
      </c>
      <c r="H2446" s="24">
        <v>0</v>
      </c>
      <c r="I2446" s="24">
        <v>200</v>
      </c>
      <c r="J2446" s="24">
        <v>15</v>
      </c>
      <c r="K2446" s="24">
        <v>0</v>
      </c>
    </row>
    <row r="2447" spans="1:11" x14ac:dyDescent="0.3">
      <c r="A2447" s="24" t="s">
        <v>2144</v>
      </c>
      <c r="B2447" s="24">
        <v>43</v>
      </c>
      <c r="C2447" s="24" t="str">
        <f t="shared" si="38"/>
        <v>itus43</v>
      </c>
      <c r="D2447" s="24">
        <v>297</v>
      </c>
      <c r="E2447" s="24">
        <v>220</v>
      </c>
      <c r="F2447" s="24">
        <v>5808</v>
      </c>
      <c r="G2447" s="24">
        <v>0</v>
      </c>
      <c r="H2447" s="24">
        <v>0</v>
      </c>
      <c r="I2447" s="24">
        <v>200</v>
      </c>
      <c r="J2447" s="24">
        <v>15</v>
      </c>
      <c r="K2447" s="24">
        <v>0</v>
      </c>
    </row>
    <row r="2448" spans="1:11" x14ac:dyDescent="0.3">
      <c r="A2448" s="24" t="s">
        <v>2144</v>
      </c>
      <c r="B2448" s="24">
        <v>44</v>
      </c>
      <c r="C2448" s="24" t="str">
        <f t="shared" si="38"/>
        <v>itus44</v>
      </c>
      <c r="D2448" s="24">
        <v>300</v>
      </c>
      <c r="E2448" s="24">
        <v>223</v>
      </c>
      <c r="F2448" s="24">
        <v>5885</v>
      </c>
      <c r="G2448" s="24">
        <v>0</v>
      </c>
      <c r="H2448" s="24">
        <v>0</v>
      </c>
      <c r="I2448" s="24">
        <v>200</v>
      </c>
      <c r="J2448" s="24">
        <v>15</v>
      </c>
      <c r="K2448" s="24">
        <v>0</v>
      </c>
    </row>
    <row r="2449" spans="1:11" x14ac:dyDescent="0.3">
      <c r="A2449" s="24" t="s">
        <v>2144</v>
      </c>
      <c r="B2449" s="24">
        <v>45</v>
      </c>
      <c r="C2449" s="24" t="str">
        <f t="shared" si="38"/>
        <v>itus45</v>
      </c>
      <c r="D2449" s="24">
        <v>304</v>
      </c>
      <c r="E2449" s="24">
        <v>226</v>
      </c>
      <c r="F2449" s="24">
        <v>5959</v>
      </c>
      <c r="G2449" s="24">
        <v>0</v>
      </c>
      <c r="H2449" s="24">
        <v>0</v>
      </c>
      <c r="I2449" s="24">
        <v>200</v>
      </c>
      <c r="J2449" s="24">
        <v>15</v>
      </c>
      <c r="K2449" s="24">
        <v>0</v>
      </c>
    </row>
    <row r="2450" spans="1:11" x14ac:dyDescent="0.3">
      <c r="A2450" s="24" t="s">
        <v>2144</v>
      </c>
      <c r="B2450" s="24">
        <v>46</v>
      </c>
      <c r="C2450" s="24" t="str">
        <f t="shared" si="38"/>
        <v>itus46</v>
      </c>
      <c r="D2450" s="24">
        <v>308</v>
      </c>
      <c r="E2450" s="24">
        <v>228</v>
      </c>
      <c r="F2450" s="24">
        <v>6031</v>
      </c>
      <c r="G2450" s="24">
        <v>0</v>
      </c>
      <c r="H2450" s="24">
        <v>0</v>
      </c>
      <c r="I2450" s="24">
        <v>200</v>
      </c>
      <c r="J2450" s="24">
        <v>15</v>
      </c>
      <c r="K2450" s="24">
        <v>0</v>
      </c>
    </row>
    <row r="2451" spans="1:11" x14ac:dyDescent="0.3">
      <c r="A2451" s="24" t="s">
        <v>2144</v>
      </c>
      <c r="B2451" s="24">
        <v>47</v>
      </c>
      <c r="C2451" s="24" t="str">
        <f t="shared" si="38"/>
        <v>itus47</v>
      </c>
      <c r="D2451" s="24">
        <v>312</v>
      </c>
      <c r="E2451" s="24">
        <v>231</v>
      </c>
      <c r="F2451" s="24">
        <v>6107</v>
      </c>
      <c r="G2451" s="24">
        <v>0</v>
      </c>
      <c r="H2451" s="24">
        <v>0</v>
      </c>
      <c r="I2451" s="24">
        <v>200</v>
      </c>
      <c r="J2451" s="24">
        <v>15</v>
      </c>
      <c r="K2451" s="24">
        <v>0</v>
      </c>
    </row>
    <row r="2452" spans="1:11" x14ac:dyDescent="0.3">
      <c r="A2452" s="24" t="s">
        <v>2144</v>
      </c>
      <c r="B2452" s="24">
        <v>48</v>
      </c>
      <c r="C2452" s="24" t="str">
        <f t="shared" si="38"/>
        <v>itus48</v>
      </c>
      <c r="D2452" s="24">
        <v>315</v>
      </c>
      <c r="E2452" s="24">
        <v>234</v>
      </c>
      <c r="F2452" s="24">
        <v>6187</v>
      </c>
      <c r="G2452" s="24">
        <v>0</v>
      </c>
      <c r="H2452" s="24">
        <v>0</v>
      </c>
      <c r="I2452" s="24">
        <v>200</v>
      </c>
      <c r="J2452" s="24">
        <v>15</v>
      </c>
      <c r="K2452" s="24">
        <v>0</v>
      </c>
    </row>
    <row r="2453" spans="1:11" x14ac:dyDescent="0.3">
      <c r="A2453" s="24" t="s">
        <v>2144</v>
      </c>
      <c r="B2453" s="24">
        <v>49</v>
      </c>
      <c r="C2453" s="24" t="str">
        <f t="shared" si="38"/>
        <v>itus49</v>
      </c>
      <c r="D2453" s="24">
        <v>319</v>
      </c>
      <c r="E2453" s="24">
        <v>237</v>
      </c>
      <c r="F2453" s="24">
        <v>6261</v>
      </c>
      <c r="G2453" s="24">
        <v>0</v>
      </c>
      <c r="H2453" s="24">
        <v>0</v>
      </c>
      <c r="I2453" s="24">
        <v>200</v>
      </c>
      <c r="J2453" s="24">
        <v>15</v>
      </c>
      <c r="K2453" s="24">
        <v>0</v>
      </c>
    </row>
    <row r="2454" spans="1:11" x14ac:dyDescent="0.3">
      <c r="A2454" s="24" t="s">
        <v>2144</v>
      </c>
      <c r="B2454" s="24">
        <v>50</v>
      </c>
      <c r="C2454" s="24" t="str">
        <f t="shared" si="38"/>
        <v>itus50</v>
      </c>
      <c r="D2454" s="24">
        <v>323</v>
      </c>
      <c r="E2454" s="24">
        <v>240</v>
      </c>
      <c r="F2454" s="24">
        <v>6343</v>
      </c>
      <c r="G2454" s="24">
        <v>0</v>
      </c>
      <c r="H2454" s="24">
        <v>0</v>
      </c>
      <c r="I2454" s="24">
        <v>200</v>
      </c>
      <c r="J2454" s="24">
        <v>15</v>
      </c>
      <c r="K2454" s="24">
        <v>0</v>
      </c>
    </row>
    <row r="2455" spans="1:11" x14ac:dyDescent="0.3">
      <c r="A2455" s="24" t="s">
        <v>2144</v>
      </c>
      <c r="B2455" s="24">
        <v>51</v>
      </c>
      <c r="C2455" s="24" t="str">
        <f t="shared" si="38"/>
        <v>itus51</v>
      </c>
      <c r="D2455" s="24">
        <v>353</v>
      </c>
      <c r="E2455" s="24">
        <v>262</v>
      </c>
      <c r="F2455" s="24">
        <v>6904</v>
      </c>
      <c r="G2455" s="24">
        <v>0</v>
      </c>
      <c r="H2455" s="24">
        <v>0</v>
      </c>
      <c r="I2455" s="24">
        <v>200</v>
      </c>
      <c r="J2455" s="24">
        <v>15</v>
      </c>
      <c r="K2455" s="24">
        <v>0</v>
      </c>
    </row>
    <row r="2456" spans="1:11" x14ac:dyDescent="0.3">
      <c r="A2456" s="24" t="s">
        <v>2144</v>
      </c>
      <c r="B2456" s="24">
        <v>52</v>
      </c>
      <c r="C2456" s="24" t="str">
        <f t="shared" si="38"/>
        <v>itus52</v>
      </c>
      <c r="D2456" s="24">
        <v>357</v>
      </c>
      <c r="E2456" s="24">
        <v>265</v>
      </c>
      <c r="F2456" s="24">
        <v>6987</v>
      </c>
      <c r="G2456" s="24">
        <v>0</v>
      </c>
      <c r="H2456" s="24">
        <v>0</v>
      </c>
      <c r="I2456" s="24">
        <v>200</v>
      </c>
      <c r="J2456" s="24">
        <v>15</v>
      </c>
      <c r="K2456" s="24">
        <v>0</v>
      </c>
    </row>
    <row r="2457" spans="1:11" x14ac:dyDescent="0.3">
      <c r="A2457" s="24" t="s">
        <v>2144</v>
      </c>
      <c r="B2457" s="24">
        <v>53</v>
      </c>
      <c r="C2457" s="24" t="str">
        <f t="shared" si="38"/>
        <v>itus53</v>
      </c>
      <c r="D2457" s="24">
        <v>361</v>
      </c>
      <c r="E2457" s="24">
        <v>268</v>
      </c>
      <c r="F2457" s="24">
        <v>7076</v>
      </c>
      <c r="G2457" s="24">
        <v>0</v>
      </c>
      <c r="H2457" s="24">
        <v>0</v>
      </c>
      <c r="I2457" s="24">
        <v>200</v>
      </c>
      <c r="J2457" s="24">
        <v>15</v>
      </c>
      <c r="K2457" s="24">
        <v>0</v>
      </c>
    </row>
    <row r="2458" spans="1:11" x14ac:dyDescent="0.3">
      <c r="A2458" s="24" t="s">
        <v>2144</v>
      </c>
      <c r="B2458" s="24">
        <v>54</v>
      </c>
      <c r="C2458" s="24" t="str">
        <f t="shared" si="38"/>
        <v>itus54</v>
      </c>
      <c r="D2458" s="24">
        <v>366</v>
      </c>
      <c r="E2458" s="24">
        <v>271</v>
      </c>
      <c r="F2458" s="24">
        <v>7169</v>
      </c>
      <c r="G2458" s="24">
        <v>0</v>
      </c>
      <c r="H2458" s="24">
        <v>0</v>
      </c>
      <c r="I2458" s="24">
        <v>200</v>
      </c>
      <c r="J2458" s="24">
        <v>15</v>
      </c>
      <c r="K2458" s="24">
        <v>0</v>
      </c>
    </row>
    <row r="2459" spans="1:11" x14ac:dyDescent="0.3">
      <c r="A2459" s="24" t="s">
        <v>2144</v>
      </c>
      <c r="B2459" s="24">
        <v>55</v>
      </c>
      <c r="C2459" s="24" t="str">
        <f t="shared" si="38"/>
        <v>itus55</v>
      </c>
      <c r="D2459" s="24">
        <v>370</v>
      </c>
      <c r="E2459" s="24">
        <v>275</v>
      </c>
      <c r="F2459" s="24">
        <v>7255</v>
      </c>
      <c r="G2459" s="24">
        <v>0</v>
      </c>
      <c r="H2459" s="24">
        <v>0</v>
      </c>
      <c r="I2459" s="24">
        <v>200</v>
      </c>
      <c r="J2459" s="24">
        <v>15</v>
      </c>
      <c r="K2459" s="24">
        <v>0</v>
      </c>
    </row>
    <row r="2460" spans="1:11" x14ac:dyDescent="0.3">
      <c r="A2460" s="24" t="s">
        <v>2144</v>
      </c>
      <c r="B2460" s="24">
        <v>56</v>
      </c>
      <c r="C2460" s="24" t="str">
        <f t="shared" si="38"/>
        <v>itus56</v>
      </c>
      <c r="D2460" s="24">
        <v>375</v>
      </c>
      <c r="E2460" s="24">
        <v>278</v>
      </c>
      <c r="F2460" s="24">
        <v>7350</v>
      </c>
      <c r="G2460" s="24">
        <v>0</v>
      </c>
      <c r="H2460" s="24">
        <v>0</v>
      </c>
      <c r="I2460" s="24">
        <v>200</v>
      </c>
      <c r="J2460" s="24">
        <v>15</v>
      </c>
      <c r="K2460" s="24">
        <v>0</v>
      </c>
    </row>
    <row r="2461" spans="1:11" x14ac:dyDescent="0.3">
      <c r="A2461" s="24" t="s">
        <v>2144</v>
      </c>
      <c r="B2461" s="24">
        <v>57</v>
      </c>
      <c r="C2461" s="24" t="str">
        <f t="shared" si="38"/>
        <v>itus57</v>
      </c>
      <c r="D2461" s="24">
        <v>379</v>
      </c>
      <c r="E2461" s="24">
        <v>281</v>
      </c>
      <c r="F2461" s="24">
        <v>7444</v>
      </c>
      <c r="G2461" s="24">
        <v>0</v>
      </c>
      <c r="H2461" s="24">
        <v>0</v>
      </c>
      <c r="I2461" s="24">
        <v>200</v>
      </c>
      <c r="J2461" s="24">
        <v>15</v>
      </c>
      <c r="K2461" s="24">
        <v>0</v>
      </c>
    </row>
    <row r="2462" spans="1:11" x14ac:dyDescent="0.3">
      <c r="A2462" s="24" t="s">
        <v>2144</v>
      </c>
      <c r="B2462" s="24">
        <v>58</v>
      </c>
      <c r="C2462" s="24" t="str">
        <f t="shared" si="38"/>
        <v>itus58</v>
      </c>
      <c r="D2462" s="24">
        <v>384</v>
      </c>
      <c r="E2462" s="24">
        <v>285</v>
      </c>
      <c r="F2462" s="24">
        <v>7533</v>
      </c>
      <c r="G2462" s="24">
        <v>0</v>
      </c>
      <c r="H2462" s="24">
        <v>0</v>
      </c>
      <c r="I2462" s="24">
        <v>200</v>
      </c>
      <c r="J2462" s="24">
        <v>15</v>
      </c>
      <c r="K2462" s="24">
        <v>0</v>
      </c>
    </row>
    <row r="2463" spans="1:11" x14ac:dyDescent="0.3">
      <c r="A2463" s="24" t="s">
        <v>2144</v>
      </c>
      <c r="B2463" s="24">
        <v>59</v>
      </c>
      <c r="C2463" s="24" t="str">
        <f t="shared" si="38"/>
        <v>itus59</v>
      </c>
      <c r="D2463" s="24">
        <v>388</v>
      </c>
      <c r="E2463" s="24">
        <v>288</v>
      </c>
      <c r="F2463" s="24">
        <v>7629</v>
      </c>
      <c r="G2463" s="24">
        <v>0</v>
      </c>
      <c r="H2463" s="24">
        <v>0</v>
      </c>
      <c r="I2463" s="24">
        <v>200</v>
      </c>
      <c r="J2463" s="24">
        <v>15</v>
      </c>
      <c r="K2463" s="24">
        <v>0</v>
      </c>
    </row>
    <row r="2464" spans="1:11" x14ac:dyDescent="0.3">
      <c r="A2464" s="24" t="s">
        <v>2144</v>
      </c>
      <c r="B2464" s="24">
        <v>60</v>
      </c>
      <c r="C2464" s="24" t="str">
        <f t="shared" si="38"/>
        <v>itus60</v>
      </c>
      <c r="D2464" s="24">
        <v>393</v>
      </c>
      <c r="E2464" s="24">
        <v>291</v>
      </c>
      <c r="F2464" s="24">
        <v>7729</v>
      </c>
      <c r="G2464" s="24">
        <v>0</v>
      </c>
      <c r="H2464" s="24">
        <v>0</v>
      </c>
      <c r="I2464" s="24">
        <v>200</v>
      </c>
      <c r="J2464" s="24">
        <v>15</v>
      </c>
      <c r="K2464" s="24">
        <v>0</v>
      </c>
    </row>
    <row r="2465" spans="1:11" x14ac:dyDescent="0.3">
      <c r="A2465" s="24" t="s">
        <v>2144</v>
      </c>
      <c r="B2465" s="24">
        <v>61</v>
      </c>
      <c r="C2465" s="24" t="str">
        <f t="shared" si="38"/>
        <v>itus61</v>
      </c>
      <c r="D2465" s="24">
        <v>429</v>
      </c>
      <c r="E2465" s="24">
        <v>318</v>
      </c>
      <c r="F2465" s="24">
        <v>8504</v>
      </c>
      <c r="G2465" s="24">
        <v>0</v>
      </c>
      <c r="H2465" s="24">
        <v>0</v>
      </c>
      <c r="I2465" s="24">
        <v>200</v>
      </c>
      <c r="J2465" s="24">
        <v>15</v>
      </c>
      <c r="K2465" s="24">
        <v>0</v>
      </c>
    </row>
    <row r="2466" spans="1:11" x14ac:dyDescent="0.3">
      <c r="A2466" s="24" t="s">
        <v>2144</v>
      </c>
      <c r="B2466" s="24">
        <v>62</v>
      </c>
      <c r="C2466" s="24" t="str">
        <f t="shared" si="38"/>
        <v>itus62</v>
      </c>
      <c r="D2466" s="24">
        <v>434</v>
      </c>
      <c r="E2466" s="24">
        <v>322</v>
      </c>
      <c r="F2466" s="24">
        <v>8616</v>
      </c>
      <c r="G2466" s="24">
        <v>0</v>
      </c>
      <c r="H2466" s="24">
        <v>0</v>
      </c>
      <c r="I2466" s="24">
        <v>200</v>
      </c>
      <c r="J2466" s="24">
        <v>15</v>
      </c>
      <c r="K2466" s="24">
        <v>0</v>
      </c>
    </row>
    <row r="2467" spans="1:11" x14ac:dyDescent="0.3">
      <c r="A2467" s="24" t="s">
        <v>2144</v>
      </c>
      <c r="B2467" s="24">
        <v>63</v>
      </c>
      <c r="C2467" s="24" t="str">
        <f t="shared" si="38"/>
        <v>itus63</v>
      </c>
      <c r="D2467" s="24">
        <v>439</v>
      </c>
      <c r="E2467" s="24">
        <v>326</v>
      </c>
      <c r="F2467" s="24">
        <v>8742</v>
      </c>
      <c r="G2467" s="24">
        <v>0</v>
      </c>
      <c r="H2467" s="24">
        <v>0</v>
      </c>
      <c r="I2467" s="24">
        <v>200</v>
      </c>
      <c r="J2467" s="24">
        <v>15</v>
      </c>
      <c r="K2467" s="24">
        <v>0</v>
      </c>
    </row>
    <row r="2468" spans="1:11" x14ac:dyDescent="0.3">
      <c r="A2468" s="24" t="s">
        <v>2144</v>
      </c>
      <c r="B2468" s="24">
        <v>64</v>
      </c>
      <c r="C2468" s="24" t="str">
        <f t="shared" si="38"/>
        <v>itus64</v>
      </c>
      <c r="D2468" s="24">
        <v>445</v>
      </c>
      <c r="E2468" s="24">
        <v>330</v>
      </c>
      <c r="F2468" s="24">
        <v>8847</v>
      </c>
      <c r="G2468" s="24">
        <v>0</v>
      </c>
      <c r="H2468" s="24">
        <v>0</v>
      </c>
      <c r="I2468" s="24">
        <v>200</v>
      </c>
      <c r="J2468" s="24">
        <v>15</v>
      </c>
      <c r="K2468" s="24">
        <v>0</v>
      </c>
    </row>
    <row r="2469" spans="1:11" x14ac:dyDescent="0.3">
      <c r="A2469" s="24" t="s">
        <v>2144</v>
      </c>
      <c r="B2469" s="24">
        <v>65</v>
      </c>
      <c r="C2469" s="24" t="str">
        <f t="shared" si="38"/>
        <v>itus65</v>
      </c>
      <c r="D2469" s="24">
        <v>450</v>
      </c>
      <c r="E2469" s="24">
        <v>334</v>
      </c>
      <c r="F2469" s="24">
        <v>8964</v>
      </c>
      <c r="G2469" s="24">
        <v>0</v>
      </c>
      <c r="H2469" s="24">
        <v>0</v>
      </c>
      <c r="I2469" s="24">
        <v>200</v>
      </c>
      <c r="J2469" s="24">
        <v>15</v>
      </c>
      <c r="K2469" s="24">
        <v>0</v>
      </c>
    </row>
    <row r="2470" spans="1:11" x14ac:dyDescent="0.3">
      <c r="A2470" s="24" t="s">
        <v>2144</v>
      </c>
      <c r="B2470" s="24">
        <v>66</v>
      </c>
      <c r="C2470" s="24" t="str">
        <f t="shared" si="38"/>
        <v>itus66</v>
      </c>
      <c r="D2470" s="24">
        <v>455</v>
      </c>
      <c r="E2470" s="24">
        <v>338</v>
      </c>
      <c r="F2470" s="24">
        <v>9082</v>
      </c>
      <c r="G2470" s="24">
        <v>0</v>
      </c>
      <c r="H2470" s="24">
        <v>0</v>
      </c>
      <c r="I2470" s="24">
        <v>200</v>
      </c>
      <c r="J2470" s="24">
        <v>15</v>
      </c>
      <c r="K2470" s="24">
        <v>0</v>
      </c>
    </row>
    <row r="2471" spans="1:11" x14ac:dyDescent="0.3">
      <c r="A2471" s="24" t="s">
        <v>2144</v>
      </c>
      <c r="B2471" s="24">
        <v>67</v>
      </c>
      <c r="C2471" s="24" t="str">
        <f t="shared" si="38"/>
        <v>itus67</v>
      </c>
      <c r="D2471" s="24">
        <v>461</v>
      </c>
      <c r="E2471" s="24">
        <v>342</v>
      </c>
      <c r="F2471" s="24">
        <v>9209</v>
      </c>
      <c r="G2471" s="24">
        <v>0</v>
      </c>
      <c r="H2471" s="24">
        <v>0</v>
      </c>
      <c r="I2471" s="24">
        <v>200</v>
      </c>
      <c r="J2471" s="24">
        <v>15</v>
      </c>
      <c r="K2471" s="24">
        <v>0</v>
      </c>
    </row>
    <row r="2472" spans="1:11" x14ac:dyDescent="0.3">
      <c r="A2472" s="24" t="s">
        <v>2144</v>
      </c>
      <c r="B2472" s="24">
        <v>68</v>
      </c>
      <c r="C2472" s="24" t="str">
        <f t="shared" si="38"/>
        <v>itus68</v>
      </c>
      <c r="D2472" s="24">
        <v>466</v>
      </c>
      <c r="E2472" s="24">
        <v>346</v>
      </c>
      <c r="F2472" s="24">
        <v>9319</v>
      </c>
      <c r="G2472" s="24">
        <v>0</v>
      </c>
      <c r="H2472" s="24">
        <v>0</v>
      </c>
      <c r="I2472" s="24">
        <v>200</v>
      </c>
      <c r="J2472" s="24">
        <v>15</v>
      </c>
      <c r="K2472" s="24">
        <v>0</v>
      </c>
    </row>
    <row r="2473" spans="1:11" x14ac:dyDescent="0.3">
      <c r="A2473" s="24" t="s">
        <v>2144</v>
      </c>
      <c r="B2473" s="24">
        <v>69</v>
      </c>
      <c r="C2473" s="24" t="str">
        <f t="shared" si="38"/>
        <v>itus69</v>
      </c>
      <c r="D2473" s="24">
        <v>471</v>
      </c>
      <c r="E2473" s="24">
        <v>350</v>
      </c>
      <c r="F2473" s="24">
        <v>9442</v>
      </c>
      <c r="G2473" s="24">
        <v>0</v>
      </c>
      <c r="H2473" s="24">
        <v>0</v>
      </c>
      <c r="I2473" s="24">
        <v>200</v>
      </c>
      <c r="J2473" s="24">
        <v>15</v>
      </c>
      <c r="K2473" s="24">
        <v>0</v>
      </c>
    </row>
    <row r="2474" spans="1:11" x14ac:dyDescent="0.3">
      <c r="A2474" s="24" t="s">
        <v>2144</v>
      </c>
      <c r="B2474" s="24">
        <v>70</v>
      </c>
      <c r="C2474" s="24" t="str">
        <f t="shared" si="38"/>
        <v>itus70</v>
      </c>
      <c r="D2474" s="24">
        <v>477</v>
      </c>
      <c r="E2474" s="24">
        <v>354</v>
      </c>
      <c r="F2474" s="24">
        <v>9555</v>
      </c>
      <c r="G2474" s="24">
        <v>0</v>
      </c>
      <c r="H2474" s="24">
        <v>0</v>
      </c>
      <c r="I2474" s="24">
        <v>200</v>
      </c>
      <c r="J2474" s="24">
        <v>15</v>
      </c>
      <c r="K2474" s="24">
        <v>0</v>
      </c>
    </row>
    <row r="2475" spans="1:11" x14ac:dyDescent="0.3">
      <c r="A2475" s="24" t="s">
        <v>2144</v>
      </c>
      <c r="B2475" s="24">
        <v>71</v>
      </c>
      <c r="C2475" s="24" t="str">
        <f t="shared" si="38"/>
        <v>itus71</v>
      </c>
      <c r="D2475" s="24">
        <v>521</v>
      </c>
      <c r="E2475" s="24">
        <v>386</v>
      </c>
      <c r="F2475" s="24">
        <v>10426</v>
      </c>
      <c r="G2475" s="24">
        <v>0</v>
      </c>
      <c r="H2475" s="24">
        <v>0</v>
      </c>
      <c r="I2475" s="24">
        <v>200</v>
      </c>
      <c r="J2475" s="24">
        <v>15</v>
      </c>
      <c r="K2475" s="24">
        <v>0</v>
      </c>
    </row>
    <row r="2476" spans="1:11" x14ac:dyDescent="0.3">
      <c r="A2476" s="24" t="s">
        <v>2144</v>
      </c>
      <c r="B2476" s="24">
        <v>72</v>
      </c>
      <c r="C2476" s="24" t="str">
        <f t="shared" si="38"/>
        <v>itus72</v>
      </c>
      <c r="D2476" s="24">
        <v>527</v>
      </c>
      <c r="E2476" s="24">
        <v>391</v>
      </c>
      <c r="F2476" s="24">
        <v>10551</v>
      </c>
      <c r="G2476" s="24">
        <v>0</v>
      </c>
      <c r="H2476" s="24">
        <v>0</v>
      </c>
      <c r="I2476" s="24">
        <v>200</v>
      </c>
      <c r="J2476" s="24">
        <v>15</v>
      </c>
      <c r="K2476" s="24">
        <v>0</v>
      </c>
    </row>
    <row r="2477" spans="1:11" x14ac:dyDescent="0.3">
      <c r="A2477" s="24" t="s">
        <v>2144</v>
      </c>
      <c r="B2477" s="24">
        <v>73</v>
      </c>
      <c r="C2477" s="24" t="str">
        <f t="shared" si="38"/>
        <v>itus73</v>
      </c>
      <c r="D2477" s="24">
        <v>533</v>
      </c>
      <c r="E2477" s="24">
        <v>396</v>
      </c>
      <c r="F2477" s="24">
        <v>10698</v>
      </c>
      <c r="G2477" s="24">
        <v>0</v>
      </c>
      <c r="H2477" s="24">
        <v>0</v>
      </c>
      <c r="I2477" s="24">
        <v>200</v>
      </c>
      <c r="J2477" s="24">
        <v>15</v>
      </c>
      <c r="K2477" s="24">
        <v>0</v>
      </c>
    </row>
    <row r="2478" spans="1:11" x14ac:dyDescent="0.3">
      <c r="A2478" s="24" t="s">
        <v>2144</v>
      </c>
      <c r="B2478" s="24">
        <v>74</v>
      </c>
      <c r="C2478" s="24" t="str">
        <f t="shared" si="38"/>
        <v>itus74</v>
      </c>
      <c r="D2478" s="24">
        <v>539</v>
      </c>
      <c r="E2478" s="24">
        <v>400</v>
      </c>
      <c r="F2478" s="24">
        <v>10826</v>
      </c>
      <c r="G2478" s="24">
        <v>0</v>
      </c>
      <c r="H2478" s="24">
        <v>0</v>
      </c>
      <c r="I2478" s="24">
        <v>200</v>
      </c>
      <c r="J2478" s="24">
        <v>15</v>
      </c>
      <c r="K2478" s="24">
        <v>0</v>
      </c>
    </row>
    <row r="2479" spans="1:11" x14ac:dyDescent="0.3">
      <c r="A2479" s="24" t="s">
        <v>2144</v>
      </c>
      <c r="B2479" s="24">
        <v>75</v>
      </c>
      <c r="C2479" s="24" t="str">
        <f t="shared" si="38"/>
        <v>itus75</v>
      </c>
      <c r="D2479" s="24">
        <v>546</v>
      </c>
      <c r="E2479" s="24">
        <v>405</v>
      </c>
      <c r="F2479" s="24">
        <v>10970</v>
      </c>
      <c r="G2479" s="24">
        <v>0</v>
      </c>
      <c r="H2479" s="24">
        <v>0</v>
      </c>
      <c r="I2479" s="24">
        <v>200</v>
      </c>
      <c r="J2479" s="24">
        <v>15</v>
      </c>
      <c r="K2479" s="24">
        <v>0</v>
      </c>
    </row>
    <row r="2480" spans="1:11" x14ac:dyDescent="0.3">
      <c r="A2480" s="24" t="s">
        <v>2144</v>
      </c>
      <c r="B2480" s="24">
        <v>76</v>
      </c>
      <c r="C2480" s="24" t="str">
        <f t="shared" si="38"/>
        <v>itus76</v>
      </c>
      <c r="D2480" s="24">
        <v>552</v>
      </c>
      <c r="E2480" s="24">
        <v>410</v>
      </c>
      <c r="F2480" s="24">
        <v>11101</v>
      </c>
      <c r="G2480" s="24">
        <v>0</v>
      </c>
      <c r="H2480" s="24">
        <v>0</v>
      </c>
      <c r="I2480" s="24">
        <v>200</v>
      </c>
      <c r="J2480" s="24">
        <v>15</v>
      </c>
      <c r="K2480" s="24">
        <v>0</v>
      </c>
    </row>
    <row r="2481" spans="1:11" x14ac:dyDescent="0.3">
      <c r="A2481" s="24" t="s">
        <v>2144</v>
      </c>
      <c r="B2481" s="24">
        <v>77</v>
      </c>
      <c r="C2481" s="24" t="str">
        <f t="shared" si="38"/>
        <v>itus77</v>
      </c>
      <c r="D2481" s="24">
        <v>559</v>
      </c>
      <c r="E2481" s="24">
        <v>415</v>
      </c>
      <c r="F2481" s="24">
        <v>11255</v>
      </c>
      <c r="G2481" s="24">
        <v>0</v>
      </c>
      <c r="H2481" s="24">
        <v>0</v>
      </c>
      <c r="I2481" s="24">
        <v>200</v>
      </c>
      <c r="J2481" s="24">
        <v>15</v>
      </c>
      <c r="K2481" s="24">
        <v>0</v>
      </c>
    </row>
    <row r="2482" spans="1:11" x14ac:dyDescent="0.3">
      <c r="A2482" s="24" t="s">
        <v>2144</v>
      </c>
      <c r="B2482" s="24">
        <v>78</v>
      </c>
      <c r="C2482" s="24" t="str">
        <f t="shared" si="38"/>
        <v>itus78</v>
      </c>
      <c r="D2482" s="24">
        <v>565</v>
      </c>
      <c r="E2482" s="24">
        <v>419</v>
      </c>
      <c r="F2482" s="24">
        <v>11390</v>
      </c>
      <c r="G2482" s="24">
        <v>0</v>
      </c>
      <c r="H2482" s="24">
        <v>0</v>
      </c>
      <c r="I2482" s="24">
        <v>200</v>
      </c>
      <c r="J2482" s="24">
        <v>15</v>
      </c>
      <c r="K2482" s="24">
        <v>0</v>
      </c>
    </row>
    <row r="2483" spans="1:11" x14ac:dyDescent="0.3">
      <c r="A2483" s="24" t="s">
        <v>2144</v>
      </c>
      <c r="B2483" s="24">
        <v>79</v>
      </c>
      <c r="C2483" s="24" t="str">
        <f t="shared" si="38"/>
        <v>itus79</v>
      </c>
      <c r="D2483" s="24">
        <v>572</v>
      </c>
      <c r="E2483" s="24">
        <v>424</v>
      </c>
      <c r="F2483" s="24">
        <v>11541</v>
      </c>
      <c r="G2483" s="24">
        <v>0</v>
      </c>
      <c r="H2483" s="24">
        <v>0</v>
      </c>
      <c r="I2483" s="24">
        <v>200</v>
      </c>
      <c r="J2483" s="24">
        <v>15</v>
      </c>
      <c r="K2483" s="24">
        <v>0</v>
      </c>
    </row>
    <row r="2484" spans="1:11" x14ac:dyDescent="0.3">
      <c r="A2484" s="24" t="s">
        <v>2144</v>
      </c>
      <c r="B2484" s="24">
        <v>80</v>
      </c>
      <c r="C2484" s="24" t="str">
        <f t="shared" si="38"/>
        <v>itus80</v>
      </c>
      <c r="D2484" s="24">
        <v>578</v>
      </c>
      <c r="E2484" s="24">
        <v>429</v>
      </c>
      <c r="F2484" s="24">
        <v>11678</v>
      </c>
      <c r="G2484" s="24">
        <v>0</v>
      </c>
      <c r="H2484" s="24">
        <v>0</v>
      </c>
      <c r="I2484" s="24">
        <v>200</v>
      </c>
      <c r="J2484" s="24">
        <v>15</v>
      </c>
      <c r="K2484" s="24">
        <v>0</v>
      </c>
    </row>
    <row r="2485" spans="1:11" x14ac:dyDescent="0.3">
      <c r="A2485" s="24" t="s">
        <v>2144</v>
      </c>
      <c r="B2485" s="24">
        <v>81</v>
      </c>
      <c r="C2485" s="24" t="str">
        <f t="shared" si="38"/>
        <v>itus81</v>
      </c>
      <c r="D2485" s="24">
        <v>632</v>
      </c>
      <c r="E2485" s="24">
        <v>469</v>
      </c>
      <c r="F2485" s="24">
        <v>12906</v>
      </c>
      <c r="G2485" s="24">
        <v>0</v>
      </c>
      <c r="H2485" s="24">
        <v>0</v>
      </c>
      <c r="I2485" s="24">
        <v>200</v>
      </c>
      <c r="J2485" s="24">
        <v>15</v>
      </c>
      <c r="K2485" s="24">
        <v>0</v>
      </c>
    </row>
    <row r="2486" spans="1:11" x14ac:dyDescent="0.3">
      <c r="A2486" s="24" t="s">
        <v>2144</v>
      </c>
      <c r="B2486" s="24">
        <v>82</v>
      </c>
      <c r="C2486" s="24" t="str">
        <f t="shared" si="38"/>
        <v>itus82</v>
      </c>
      <c r="D2486" s="24">
        <v>639</v>
      </c>
      <c r="E2486" s="24">
        <v>474</v>
      </c>
      <c r="F2486" s="24">
        <v>13060</v>
      </c>
      <c r="G2486" s="24">
        <v>0</v>
      </c>
      <c r="H2486" s="24">
        <v>0</v>
      </c>
      <c r="I2486" s="24">
        <v>200</v>
      </c>
      <c r="J2486" s="24">
        <v>15</v>
      </c>
      <c r="K2486" s="24">
        <v>0</v>
      </c>
    </row>
    <row r="2487" spans="1:11" x14ac:dyDescent="0.3">
      <c r="A2487" s="24" t="s">
        <v>2144</v>
      </c>
      <c r="B2487" s="24">
        <v>83</v>
      </c>
      <c r="C2487" s="24" t="str">
        <f t="shared" si="38"/>
        <v>itus83</v>
      </c>
      <c r="D2487" s="24">
        <v>646</v>
      </c>
      <c r="E2487" s="24">
        <v>480</v>
      </c>
      <c r="F2487" s="24">
        <v>13242</v>
      </c>
      <c r="G2487" s="24">
        <v>0</v>
      </c>
      <c r="H2487" s="24">
        <v>0</v>
      </c>
      <c r="I2487" s="24">
        <v>200</v>
      </c>
      <c r="J2487" s="24">
        <v>15</v>
      </c>
      <c r="K2487" s="24">
        <v>0</v>
      </c>
    </row>
    <row r="2488" spans="1:11" x14ac:dyDescent="0.3">
      <c r="A2488" s="24" t="s">
        <v>2144</v>
      </c>
      <c r="B2488" s="24">
        <v>84</v>
      </c>
      <c r="C2488" s="24" t="str">
        <f t="shared" si="38"/>
        <v>itus84</v>
      </c>
      <c r="D2488" s="24">
        <v>654</v>
      </c>
      <c r="E2488" s="24">
        <v>485</v>
      </c>
      <c r="F2488" s="24">
        <v>13400</v>
      </c>
      <c r="G2488" s="24">
        <v>0</v>
      </c>
      <c r="H2488" s="24">
        <v>0</v>
      </c>
      <c r="I2488" s="24">
        <v>200</v>
      </c>
      <c r="J2488" s="24">
        <v>15</v>
      </c>
      <c r="K2488" s="24">
        <v>0</v>
      </c>
    </row>
    <row r="2489" spans="1:11" x14ac:dyDescent="0.3">
      <c r="A2489" s="24" t="s">
        <v>2144</v>
      </c>
      <c r="B2489" s="24">
        <v>85</v>
      </c>
      <c r="C2489" s="24" t="str">
        <f t="shared" si="38"/>
        <v>itus85</v>
      </c>
      <c r="D2489" s="24">
        <v>661</v>
      </c>
      <c r="E2489" s="24">
        <v>491</v>
      </c>
      <c r="F2489" s="24">
        <v>13589</v>
      </c>
      <c r="G2489" s="24">
        <v>0</v>
      </c>
      <c r="H2489" s="24">
        <v>0</v>
      </c>
      <c r="I2489" s="24">
        <v>200</v>
      </c>
      <c r="J2489" s="24">
        <v>15</v>
      </c>
      <c r="K2489" s="24">
        <v>0</v>
      </c>
    </row>
    <row r="2490" spans="1:11" x14ac:dyDescent="0.3">
      <c r="A2490" s="24" t="s">
        <v>2144</v>
      </c>
      <c r="B2490" s="24">
        <v>86</v>
      </c>
      <c r="C2490" s="24" t="str">
        <f t="shared" si="38"/>
        <v>itus86</v>
      </c>
      <c r="D2490" s="24">
        <v>669</v>
      </c>
      <c r="E2490" s="24">
        <v>496</v>
      </c>
      <c r="F2490" s="24">
        <v>13752</v>
      </c>
      <c r="G2490" s="24">
        <v>0</v>
      </c>
      <c r="H2490" s="24">
        <v>0</v>
      </c>
      <c r="I2490" s="24">
        <v>200</v>
      </c>
      <c r="J2490" s="24">
        <v>15</v>
      </c>
      <c r="K2490" s="24">
        <v>0</v>
      </c>
    </row>
    <row r="2491" spans="1:11" x14ac:dyDescent="0.3">
      <c r="A2491" s="24" t="s">
        <v>2144</v>
      </c>
      <c r="B2491" s="24">
        <v>87</v>
      </c>
      <c r="C2491" s="24" t="str">
        <f t="shared" si="38"/>
        <v>itus87</v>
      </c>
      <c r="D2491" s="24">
        <v>677</v>
      </c>
      <c r="E2491" s="24">
        <v>502</v>
      </c>
      <c r="F2491" s="24">
        <v>13916</v>
      </c>
      <c r="G2491" s="24">
        <v>0</v>
      </c>
      <c r="H2491" s="24">
        <v>0</v>
      </c>
      <c r="I2491" s="24">
        <v>200</v>
      </c>
      <c r="J2491" s="24">
        <v>15</v>
      </c>
      <c r="K2491" s="24">
        <v>0</v>
      </c>
    </row>
    <row r="2492" spans="1:11" x14ac:dyDescent="0.3">
      <c r="A2492" s="24" t="s">
        <v>2144</v>
      </c>
      <c r="B2492" s="24">
        <v>88</v>
      </c>
      <c r="C2492" s="24" t="str">
        <f t="shared" si="38"/>
        <v>itus88</v>
      </c>
      <c r="D2492" s="24">
        <v>685</v>
      </c>
      <c r="E2492" s="24">
        <v>508</v>
      </c>
      <c r="F2492" s="24">
        <v>14082</v>
      </c>
      <c r="G2492" s="24">
        <v>0</v>
      </c>
      <c r="H2492" s="24">
        <v>0</v>
      </c>
      <c r="I2492" s="24">
        <v>200</v>
      </c>
      <c r="J2492" s="24">
        <v>15</v>
      </c>
      <c r="K2492" s="24">
        <v>0</v>
      </c>
    </row>
    <row r="2493" spans="1:11" x14ac:dyDescent="0.3">
      <c r="A2493" s="24" t="s">
        <v>2144</v>
      </c>
      <c r="B2493" s="24">
        <v>89</v>
      </c>
      <c r="C2493" s="24" t="str">
        <f t="shared" si="38"/>
        <v>itus89</v>
      </c>
      <c r="D2493" s="24">
        <v>693</v>
      </c>
      <c r="E2493" s="24">
        <v>514</v>
      </c>
      <c r="F2493" s="24">
        <v>14296</v>
      </c>
      <c r="G2493" s="24">
        <v>0</v>
      </c>
      <c r="H2493" s="24">
        <v>0</v>
      </c>
      <c r="I2493" s="24">
        <v>200</v>
      </c>
      <c r="J2493" s="24">
        <v>15</v>
      </c>
      <c r="K2493" s="24">
        <v>0</v>
      </c>
    </row>
    <row r="2494" spans="1:11" x14ac:dyDescent="0.3">
      <c r="A2494" s="24" t="s">
        <v>2144</v>
      </c>
      <c r="B2494" s="24">
        <v>90</v>
      </c>
      <c r="C2494" s="24" t="str">
        <f t="shared" si="38"/>
        <v>itus90</v>
      </c>
      <c r="D2494" s="24">
        <v>701</v>
      </c>
      <c r="E2494" s="24">
        <v>520</v>
      </c>
      <c r="F2494" s="24">
        <v>14467</v>
      </c>
      <c r="G2494" s="24">
        <v>0</v>
      </c>
      <c r="H2494" s="24">
        <v>0</v>
      </c>
      <c r="I2494" s="24">
        <v>200</v>
      </c>
      <c r="J2494" s="24">
        <v>15</v>
      </c>
      <c r="K2494" s="24">
        <v>0</v>
      </c>
    </row>
    <row r="2495" spans="1:11" x14ac:dyDescent="0.3">
      <c r="A2495" s="24" t="s">
        <v>2144</v>
      </c>
      <c r="B2495" s="24">
        <v>91</v>
      </c>
      <c r="C2495" s="24" t="str">
        <f t="shared" si="38"/>
        <v>itus91</v>
      </c>
      <c r="D2495" s="24">
        <v>765</v>
      </c>
      <c r="E2495" s="24">
        <v>567</v>
      </c>
      <c r="F2495" s="24">
        <v>15769</v>
      </c>
      <c r="G2495" s="24">
        <v>0</v>
      </c>
      <c r="H2495" s="24">
        <v>0</v>
      </c>
      <c r="I2495" s="24">
        <v>200</v>
      </c>
      <c r="J2495" s="24">
        <v>15</v>
      </c>
      <c r="K2495" s="24">
        <v>0</v>
      </c>
    </row>
    <row r="2496" spans="1:11" x14ac:dyDescent="0.3">
      <c r="A2496" s="24" t="s">
        <v>2144</v>
      </c>
      <c r="B2496" s="24">
        <v>92</v>
      </c>
      <c r="C2496" s="24" t="str">
        <f t="shared" si="38"/>
        <v>itus92</v>
      </c>
      <c r="D2496" s="24">
        <v>774</v>
      </c>
      <c r="E2496" s="24">
        <v>574</v>
      </c>
      <c r="F2496" s="24">
        <v>15958</v>
      </c>
      <c r="G2496" s="24">
        <v>0</v>
      </c>
      <c r="H2496" s="24">
        <v>0</v>
      </c>
      <c r="I2496" s="24">
        <v>200</v>
      </c>
      <c r="J2496" s="24">
        <v>15</v>
      </c>
      <c r="K2496" s="24">
        <v>0</v>
      </c>
    </row>
    <row r="2497" spans="1:11" x14ac:dyDescent="0.3">
      <c r="A2497" s="24" t="s">
        <v>2144</v>
      </c>
      <c r="B2497" s="24">
        <v>93</v>
      </c>
      <c r="C2497" s="24" t="str">
        <f t="shared" si="38"/>
        <v>itus93</v>
      </c>
      <c r="D2497" s="24">
        <v>782</v>
      </c>
      <c r="E2497" s="24">
        <v>581</v>
      </c>
      <c r="F2497" s="24">
        <v>16201</v>
      </c>
      <c r="G2497" s="24">
        <v>0</v>
      </c>
      <c r="H2497" s="24">
        <v>0</v>
      </c>
      <c r="I2497" s="24">
        <v>200</v>
      </c>
      <c r="J2497" s="24">
        <v>15</v>
      </c>
      <c r="K2497" s="24">
        <v>0</v>
      </c>
    </row>
    <row r="2498" spans="1:11" x14ac:dyDescent="0.3">
      <c r="A2498" s="24" t="s">
        <v>2144</v>
      </c>
      <c r="B2498" s="24">
        <v>94</v>
      </c>
      <c r="C2498" s="24" t="str">
        <f t="shared" si="38"/>
        <v>itus94</v>
      </c>
      <c r="D2498" s="24">
        <v>791</v>
      </c>
      <c r="E2498" s="24">
        <v>587</v>
      </c>
      <c r="F2498" s="24">
        <v>16394</v>
      </c>
      <c r="G2498" s="24">
        <v>0</v>
      </c>
      <c r="H2498" s="24">
        <v>0</v>
      </c>
      <c r="I2498" s="24">
        <v>200</v>
      </c>
      <c r="J2498" s="24">
        <v>15</v>
      </c>
      <c r="K2498" s="24">
        <v>0</v>
      </c>
    </row>
    <row r="2499" spans="1:11" x14ac:dyDescent="0.3">
      <c r="A2499" s="24" t="s">
        <v>2144</v>
      </c>
      <c r="B2499" s="24">
        <v>95</v>
      </c>
      <c r="C2499" s="24" t="str">
        <f t="shared" si="38"/>
        <v>itus95</v>
      </c>
      <c r="D2499" s="24">
        <v>800</v>
      </c>
      <c r="E2499" s="24">
        <v>594</v>
      </c>
      <c r="F2499" s="24">
        <v>16590</v>
      </c>
      <c r="G2499" s="24">
        <v>0</v>
      </c>
      <c r="H2499" s="24">
        <v>0</v>
      </c>
      <c r="I2499" s="24">
        <v>200</v>
      </c>
      <c r="J2499" s="24">
        <v>15</v>
      </c>
      <c r="K2499" s="24">
        <v>0</v>
      </c>
    </row>
    <row r="2500" spans="1:11" x14ac:dyDescent="0.3">
      <c r="A2500" s="24" t="s">
        <v>2144</v>
      </c>
      <c r="B2500" s="24">
        <v>96</v>
      </c>
      <c r="C2500" s="24" t="str">
        <f t="shared" si="38"/>
        <v>itus96</v>
      </c>
      <c r="D2500" s="24">
        <v>810</v>
      </c>
      <c r="E2500" s="24">
        <v>601</v>
      </c>
      <c r="F2500" s="24">
        <v>16787</v>
      </c>
      <c r="G2500" s="24">
        <v>0</v>
      </c>
      <c r="H2500" s="24">
        <v>0</v>
      </c>
      <c r="I2500" s="24">
        <v>200</v>
      </c>
      <c r="J2500" s="24">
        <v>15</v>
      </c>
      <c r="K2500" s="24">
        <v>0</v>
      </c>
    </row>
    <row r="2501" spans="1:11" x14ac:dyDescent="0.3">
      <c r="A2501" s="24" t="s">
        <v>2144</v>
      </c>
      <c r="B2501" s="24">
        <v>97</v>
      </c>
      <c r="C2501" s="24" t="str">
        <f t="shared" si="38"/>
        <v>itus97</v>
      </c>
      <c r="D2501" s="24">
        <v>819</v>
      </c>
      <c r="E2501" s="24">
        <v>608</v>
      </c>
      <c r="F2501" s="24">
        <v>17043</v>
      </c>
      <c r="G2501" s="24">
        <v>0</v>
      </c>
      <c r="H2501" s="24">
        <v>0</v>
      </c>
      <c r="I2501" s="24">
        <v>200</v>
      </c>
      <c r="J2501" s="24">
        <v>15</v>
      </c>
      <c r="K2501" s="24">
        <v>0</v>
      </c>
    </row>
    <row r="2502" spans="1:11" x14ac:dyDescent="0.3">
      <c r="A2502" s="24" t="s">
        <v>2144</v>
      </c>
      <c r="B2502" s="24">
        <v>98</v>
      </c>
      <c r="C2502" s="24" t="str">
        <f t="shared" ref="C2502:C2565" si="39">A2502&amp;B2502</f>
        <v>itus98</v>
      </c>
      <c r="D2502" s="24">
        <v>828</v>
      </c>
      <c r="E2502" s="24">
        <v>615</v>
      </c>
      <c r="F2502" s="24">
        <v>17246</v>
      </c>
      <c r="G2502" s="24">
        <v>0</v>
      </c>
      <c r="H2502" s="24">
        <v>0</v>
      </c>
      <c r="I2502" s="24">
        <v>200</v>
      </c>
      <c r="J2502" s="24">
        <v>15</v>
      </c>
      <c r="K2502" s="24">
        <v>0</v>
      </c>
    </row>
    <row r="2503" spans="1:11" x14ac:dyDescent="0.3">
      <c r="A2503" s="24" t="s">
        <v>2144</v>
      </c>
      <c r="B2503" s="24">
        <v>99</v>
      </c>
      <c r="C2503" s="24" t="str">
        <f t="shared" si="39"/>
        <v>itus99</v>
      </c>
      <c r="D2503" s="24">
        <v>838</v>
      </c>
      <c r="E2503" s="24">
        <v>622</v>
      </c>
      <c r="F2503" s="24">
        <v>17451</v>
      </c>
      <c r="G2503" s="24">
        <v>0</v>
      </c>
      <c r="H2503" s="24">
        <v>0</v>
      </c>
      <c r="I2503" s="24">
        <v>200</v>
      </c>
      <c r="J2503" s="24">
        <v>15</v>
      </c>
      <c r="K2503" s="24">
        <v>0</v>
      </c>
    </row>
    <row r="2504" spans="1:11" x14ac:dyDescent="0.3">
      <c r="A2504" s="24" t="s">
        <v>2144</v>
      </c>
      <c r="B2504" s="24">
        <v>100</v>
      </c>
      <c r="C2504" s="24" t="str">
        <f t="shared" si="39"/>
        <v>itus100</v>
      </c>
      <c r="D2504" s="24">
        <v>847</v>
      </c>
      <c r="E2504" s="24">
        <v>629</v>
      </c>
      <c r="F2504" s="24">
        <v>17659</v>
      </c>
      <c r="G2504" s="24">
        <v>0</v>
      </c>
      <c r="H2504" s="24">
        <v>0</v>
      </c>
      <c r="I2504" s="24">
        <v>200</v>
      </c>
      <c r="J2504" s="24">
        <v>15</v>
      </c>
      <c r="K2504" s="24">
        <v>0</v>
      </c>
    </row>
    <row r="2505" spans="1:11" x14ac:dyDescent="0.3">
      <c r="A2505" s="24" t="s">
        <v>2144</v>
      </c>
      <c r="B2505" s="24">
        <v>101</v>
      </c>
      <c r="C2505" s="24" t="str">
        <f t="shared" si="39"/>
        <v>itus101</v>
      </c>
      <c r="D2505" s="24">
        <v>925</v>
      </c>
      <c r="E2505" s="24">
        <v>686</v>
      </c>
      <c r="F2505" s="24">
        <v>19555</v>
      </c>
      <c r="G2505" s="24">
        <v>0</v>
      </c>
      <c r="H2505" s="24">
        <v>0</v>
      </c>
      <c r="I2505" s="24">
        <v>200</v>
      </c>
      <c r="J2505" s="24">
        <v>15</v>
      </c>
      <c r="K2505" s="24">
        <v>0</v>
      </c>
    </row>
    <row r="2506" spans="1:11" x14ac:dyDescent="0.3">
      <c r="A2506" s="24" t="s">
        <v>2144</v>
      </c>
      <c r="B2506" s="24">
        <v>102</v>
      </c>
      <c r="C2506" s="24" t="str">
        <f t="shared" si="39"/>
        <v>itus102</v>
      </c>
      <c r="D2506" s="24">
        <v>935</v>
      </c>
      <c r="E2506" s="24">
        <v>694</v>
      </c>
      <c r="F2506" s="24">
        <v>19787</v>
      </c>
      <c r="G2506" s="24">
        <v>0</v>
      </c>
      <c r="H2506" s="24">
        <v>0</v>
      </c>
      <c r="I2506" s="24">
        <v>200</v>
      </c>
      <c r="J2506" s="24">
        <v>15</v>
      </c>
      <c r="K2506" s="24">
        <v>0</v>
      </c>
    </row>
    <row r="2507" spans="1:11" x14ac:dyDescent="0.3">
      <c r="A2507" s="24" t="s">
        <v>2144</v>
      </c>
      <c r="B2507" s="24">
        <v>103</v>
      </c>
      <c r="C2507" s="24" t="str">
        <f t="shared" si="39"/>
        <v>itus103</v>
      </c>
      <c r="D2507" s="24">
        <v>946</v>
      </c>
      <c r="E2507" s="24">
        <v>702</v>
      </c>
      <c r="F2507" s="24">
        <v>20023</v>
      </c>
      <c r="G2507" s="24">
        <v>0</v>
      </c>
      <c r="H2507" s="24">
        <v>0</v>
      </c>
      <c r="I2507" s="24">
        <v>200</v>
      </c>
      <c r="J2507" s="24">
        <v>15</v>
      </c>
      <c r="K2507" s="24">
        <v>0</v>
      </c>
    </row>
    <row r="2508" spans="1:11" x14ac:dyDescent="0.3">
      <c r="A2508" s="24" t="s">
        <v>2144</v>
      </c>
      <c r="B2508" s="24">
        <v>104</v>
      </c>
      <c r="C2508" s="24" t="str">
        <f t="shared" si="39"/>
        <v>itus104</v>
      </c>
      <c r="D2508" s="24">
        <v>957</v>
      </c>
      <c r="E2508" s="24">
        <v>710</v>
      </c>
      <c r="F2508" s="24">
        <v>20261</v>
      </c>
      <c r="G2508" s="24">
        <v>0</v>
      </c>
      <c r="H2508" s="24">
        <v>0</v>
      </c>
      <c r="I2508" s="24">
        <v>200</v>
      </c>
      <c r="J2508" s="24">
        <v>15</v>
      </c>
      <c r="K2508" s="24">
        <v>0</v>
      </c>
    </row>
    <row r="2509" spans="1:11" x14ac:dyDescent="0.3">
      <c r="A2509" s="24" t="s">
        <v>2144</v>
      </c>
      <c r="B2509" s="24">
        <v>105</v>
      </c>
      <c r="C2509" s="24" t="str">
        <f t="shared" si="39"/>
        <v>itus105</v>
      </c>
      <c r="D2509" s="24">
        <v>968</v>
      </c>
      <c r="E2509" s="24">
        <v>718</v>
      </c>
      <c r="F2509" s="24">
        <v>20570</v>
      </c>
      <c r="G2509" s="24">
        <v>0</v>
      </c>
      <c r="H2509" s="24">
        <v>0</v>
      </c>
      <c r="I2509" s="24">
        <v>200</v>
      </c>
      <c r="J2509" s="24">
        <v>15</v>
      </c>
      <c r="K2509" s="24">
        <v>0</v>
      </c>
    </row>
    <row r="2510" spans="1:11" x14ac:dyDescent="0.3">
      <c r="A2510" s="24" t="s">
        <v>2144</v>
      </c>
      <c r="B2510" s="24">
        <v>106</v>
      </c>
      <c r="C2510" s="24" t="str">
        <f t="shared" si="39"/>
        <v>itus106</v>
      </c>
      <c r="D2510" s="24">
        <v>979</v>
      </c>
      <c r="E2510" s="24">
        <v>726</v>
      </c>
      <c r="F2510" s="24">
        <v>20815</v>
      </c>
      <c r="G2510" s="24">
        <v>0</v>
      </c>
      <c r="H2510" s="24">
        <v>0</v>
      </c>
      <c r="I2510" s="24">
        <v>200</v>
      </c>
      <c r="J2510" s="24">
        <v>15</v>
      </c>
      <c r="K2510" s="24">
        <v>0</v>
      </c>
    </row>
    <row r="2511" spans="1:11" x14ac:dyDescent="0.3">
      <c r="A2511" s="24" t="s">
        <v>2144</v>
      </c>
      <c r="B2511" s="24">
        <v>107</v>
      </c>
      <c r="C2511" s="24" t="str">
        <f t="shared" si="39"/>
        <v>itus107</v>
      </c>
      <c r="D2511" s="24">
        <v>990</v>
      </c>
      <c r="E2511" s="24">
        <v>734</v>
      </c>
      <c r="F2511" s="24">
        <v>21062</v>
      </c>
      <c r="G2511" s="24">
        <v>0</v>
      </c>
      <c r="H2511" s="24">
        <v>0</v>
      </c>
      <c r="I2511" s="24">
        <v>200</v>
      </c>
      <c r="J2511" s="24">
        <v>15</v>
      </c>
      <c r="K2511" s="24">
        <v>0</v>
      </c>
    </row>
    <row r="2512" spans="1:11" x14ac:dyDescent="0.3">
      <c r="A2512" s="24" t="s">
        <v>2144</v>
      </c>
      <c r="B2512" s="24">
        <v>108</v>
      </c>
      <c r="C2512" s="24" t="str">
        <f t="shared" si="39"/>
        <v>itus108</v>
      </c>
      <c r="D2512" s="24">
        <v>1001</v>
      </c>
      <c r="E2512" s="24">
        <v>743</v>
      </c>
      <c r="F2512" s="24">
        <v>21312</v>
      </c>
      <c r="G2512" s="24">
        <v>0</v>
      </c>
      <c r="H2512" s="24">
        <v>0</v>
      </c>
      <c r="I2512" s="24">
        <v>200</v>
      </c>
      <c r="J2512" s="24">
        <v>15</v>
      </c>
      <c r="K2512" s="24">
        <v>0</v>
      </c>
    </row>
    <row r="2513" spans="1:11" x14ac:dyDescent="0.3">
      <c r="A2513" s="24" t="s">
        <v>2144</v>
      </c>
      <c r="B2513" s="24">
        <v>109</v>
      </c>
      <c r="C2513" s="24" t="str">
        <f t="shared" si="39"/>
        <v>itus109</v>
      </c>
      <c r="D2513" s="24">
        <v>1012</v>
      </c>
      <c r="E2513" s="24">
        <v>751</v>
      </c>
      <c r="F2513" s="24">
        <v>21637</v>
      </c>
      <c r="G2513" s="24">
        <v>0</v>
      </c>
      <c r="H2513" s="24">
        <v>0</v>
      </c>
      <c r="I2513" s="24">
        <v>200</v>
      </c>
      <c r="J2513" s="24">
        <v>15</v>
      </c>
      <c r="K2513" s="24">
        <v>0</v>
      </c>
    </row>
    <row r="2514" spans="1:11" x14ac:dyDescent="0.3">
      <c r="A2514" s="24" t="s">
        <v>2144</v>
      </c>
      <c r="B2514" s="24">
        <v>110</v>
      </c>
      <c r="C2514" s="24" t="str">
        <f t="shared" si="39"/>
        <v>itus110</v>
      </c>
      <c r="D2514" s="24">
        <v>1024</v>
      </c>
      <c r="E2514" s="24">
        <v>760</v>
      </c>
      <c r="F2514" s="24">
        <v>21893</v>
      </c>
      <c r="G2514" s="24">
        <v>0</v>
      </c>
      <c r="H2514" s="24">
        <v>0</v>
      </c>
      <c r="I2514" s="24">
        <v>200</v>
      </c>
      <c r="J2514" s="24">
        <v>15</v>
      </c>
      <c r="K2514" s="24">
        <v>0</v>
      </c>
    </row>
    <row r="2515" spans="1:11" x14ac:dyDescent="0.3">
      <c r="A2515" s="24" t="s">
        <v>2144</v>
      </c>
      <c r="B2515" s="24">
        <v>111</v>
      </c>
      <c r="C2515" s="24" t="str">
        <f t="shared" si="39"/>
        <v>itus111</v>
      </c>
      <c r="D2515" s="24">
        <v>1035</v>
      </c>
      <c r="E2515" s="24">
        <v>768</v>
      </c>
      <c r="F2515" s="24">
        <v>22153</v>
      </c>
      <c r="G2515" s="24">
        <v>0</v>
      </c>
      <c r="H2515" s="24">
        <v>0</v>
      </c>
      <c r="I2515" s="24">
        <v>200</v>
      </c>
      <c r="J2515" s="24">
        <v>15</v>
      </c>
      <c r="K2515" s="24">
        <v>0</v>
      </c>
    </row>
    <row r="2516" spans="1:11" x14ac:dyDescent="0.3">
      <c r="A2516" s="24" t="s">
        <v>2144</v>
      </c>
      <c r="B2516" s="24">
        <v>112</v>
      </c>
      <c r="C2516" s="24" t="str">
        <f t="shared" si="39"/>
        <v>itus112</v>
      </c>
      <c r="D2516" s="24">
        <v>1047</v>
      </c>
      <c r="E2516" s="24">
        <v>777</v>
      </c>
      <c r="F2516" s="24">
        <v>22415</v>
      </c>
      <c r="G2516" s="24">
        <v>0</v>
      </c>
      <c r="H2516" s="24">
        <v>0</v>
      </c>
      <c r="I2516" s="24">
        <v>200</v>
      </c>
      <c r="J2516" s="24">
        <v>15</v>
      </c>
      <c r="K2516" s="24">
        <v>0</v>
      </c>
    </row>
    <row r="2517" spans="1:11" x14ac:dyDescent="0.3">
      <c r="A2517" s="24" t="s">
        <v>2144</v>
      </c>
      <c r="B2517" s="24">
        <v>113</v>
      </c>
      <c r="C2517" s="24" t="str">
        <f t="shared" si="39"/>
        <v>itus113</v>
      </c>
      <c r="D2517" s="24">
        <v>1059</v>
      </c>
      <c r="E2517" s="24">
        <v>786</v>
      </c>
      <c r="F2517" s="24">
        <v>22732</v>
      </c>
      <c r="G2517" s="24">
        <v>0</v>
      </c>
      <c r="H2517" s="24">
        <v>0</v>
      </c>
      <c r="I2517" s="24">
        <v>200</v>
      </c>
      <c r="J2517" s="24">
        <v>15</v>
      </c>
      <c r="K2517" s="24">
        <v>0</v>
      </c>
    </row>
    <row r="2518" spans="1:11" x14ac:dyDescent="0.3">
      <c r="A2518" s="24" t="s">
        <v>2144</v>
      </c>
      <c r="B2518" s="24">
        <v>114</v>
      </c>
      <c r="C2518" s="24" t="str">
        <f t="shared" si="39"/>
        <v>itus114</v>
      </c>
      <c r="D2518" s="24">
        <v>1071</v>
      </c>
      <c r="E2518" s="24">
        <v>795</v>
      </c>
      <c r="F2518" s="24">
        <v>23001</v>
      </c>
      <c r="G2518" s="24">
        <v>0</v>
      </c>
      <c r="H2518" s="24">
        <v>0</v>
      </c>
      <c r="I2518" s="24">
        <v>200</v>
      </c>
      <c r="J2518" s="24">
        <v>15</v>
      </c>
      <c r="K2518" s="24">
        <v>0</v>
      </c>
    </row>
    <row r="2519" spans="1:11" x14ac:dyDescent="0.3">
      <c r="A2519" s="24" t="s">
        <v>2144</v>
      </c>
      <c r="B2519" s="24">
        <v>115</v>
      </c>
      <c r="C2519" s="24" t="str">
        <f t="shared" si="39"/>
        <v>itus115</v>
      </c>
      <c r="D2519" s="24">
        <v>1083</v>
      </c>
      <c r="E2519" s="24">
        <v>804</v>
      </c>
      <c r="F2519" s="24">
        <v>23273</v>
      </c>
      <c r="G2519" s="24">
        <v>0</v>
      </c>
      <c r="H2519" s="24">
        <v>0</v>
      </c>
      <c r="I2519" s="24">
        <v>200</v>
      </c>
      <c r="J2519" s="24">
        <v>15</v>
      </c>
      <c r="K2519" s="24">
        <v>0</v>
      </c>
    </row>
    <row r="2520" spans="1:11" x14ac:dyDescent="0.3">
      <c r="A2520" s="24" t="s">
        <v>2144</v>
      </c>
      <c r="B2520" s="24">
        <v>116</v>
      </c>
      <c r="C2520" s="24" t="str">
        <f t="shared" si="39"/>
        <v>itus116</v>
      </c>
      <c r="D2520" s="24">
        <v>1095</v>
      </c>
      <c r="E2520" s="24">
        <v>813</v>
      </c>
      <c r="F2520" s="24">
        <v>23548</v>
      </c>
      <c r="G2520" s="24">
        <v>0</v>
      </c>
      <c r="H2520" s="24">
        <v>0</v>
      </c>
      <c r="I2520" s="24">
        <v>200</v>
      </c>
      <c r="J2520" s="24">
        <v>15</v>
      </c>
      <c r="K2520" s="24">
        <v>0</v>
      </c>
    </row>
    <row r="2521" spans="1:11" x14ac:dyDescent="0.3">
      <c r="A2521" s="24" t="s">
        <v>2144</v>
      </c>
      <c r="B2521" s="24">
        <v>117</v>
      </c>
      <c r="C2521" s="24" t="str">
        <f t="shared" si="39"/>
        <v>itus117</v>
      </c>
      <c r="D2521" s="24">
        <v>1107</v>
      </c>
      <c r="E2521" s="24">
        <v>822</v>
      </c>
      <c r="F2521" s="24">
        <v>23907</v>
      </c>
      <c r="G2521" s="24">
        <v>0</v>
      </c>
      <c r="H2521" s="24">
        <v>0</v>
      </c>
      <c r="I2521" s="24">
        <v>200</v>
      </c>
      <c r="J2521" s="24">
        <v>15</v>
      </c>
      <c r="K2521" s="24">
        <v>0</v>
      </c>
    </row>
    <row r="2522" spans="1:11" x14ac:dyDescent="0.3">
      <c r="A2522" s="24" t="s">
        <v>2144</v>
      </c>
      <c r="B2522" s="24">
        <v>118</v>
      </c>
      <c r="C2522" s="24" t="str">
        <f t="shared" si="39"/>
        <v>itus118</v>
      </c>
      <c r="D2522" s="24">
        <v>1120</v>
      </c>
      <c r="E2522" s="24">
        <v>831</v>
      </c>
      <c r="F2522" s="24">
        <v>24189</v>
      </c>
      <c r="G2522" s="24">
        <v>0</v>
      </c>
      <c r="H2522" s="24">
        <v>0</v>
      </c>
      <c r="I2522" s="24">
        <v>200</v>
      </c>
      <c r="J2522" s="24">
        <v>15</v>
      </c>
      <c r="K2522" s="24">
        <v>0</v>
      </c>
    </row>
    <row r="2523" spans="1:11" x14ac:dyDescent="0.3">
      <c r="A2523" s="24" t="s">
        <v>2144</v>
      </c>
      <c r="B2523" s="24">
        <v>119</v>
      </c>
      <c r="C2523" s="24" t="str">
        <f t="shared" si="39"/>
        <v>itus119</v>
      </c>
      <c r="D2523" s="24">
        <v>1132</v>
      </c>
      <c r="E2523" s="24">
        <v>840</v>
      </c>
      <c r="F2523" s="24">
        <v>24475</v>
      </c>
      <c r="G2523" s="24">
        <v>0</v>
      </c>
      <c r="H2523" s="24">
        <v>0</v>
      </c>
      <c r="I2523" s="24">
        <v>200</v>
      </c>
      <c r="J2523" s="24">
        <v>15</v>
      </c>
      <c r="K2523" s="24">
        <v>0</v>
      </c>
    </row>
    <row r="2524" spans="1:11" x14ac:dyDescent="0.3">
      <c r="A2524" s="24" t="s">
        <v>2144</v>
      </c>
      <c r="B2524" s="24">
        <v>120</v>
      </c>
      <c r="C2524" s="24" t="str">
        <f t="shared" si="39"/>
        <v>itus120</v>
      </c>
      <c r="D2524" s="24">
        <v>1145</v>
      </c>
      <c r="E2524" s="24">
        <v>850</v>
      </c>
      <c r="F2524" s="24">
        <v>24764</v>
      </c>
      <c r="G2524" s="24">
        <v>0</v>
      </c>
      <c r="H2524" s="24">
        <v>0</v>
      </c>
      <c r="I2524" s="24">
        <v>200</v>
      </c>
      <c r="J2524" s="24">
        <v>15</v>
      </c>
      <c r="K2524" s="24">
        <v>0</v>
      </c>
    </row>
    <row r="2525" spans="1:11" x14ac:dyDescent="0.3">
      <c r="A2525" s="24" t="s">
        <v>2144</v>
      </c>
      <c r="B2525" s="24">
        <v>121</v>
      </c>
      <c r="C2525" s="24" t="str">
        <f t="shared" si="39"/>
        <v>itus121</v>
      </c>
      <c r="D2525" s="24">
        <v>1250</v>
      </c>
      <c r="E2525" s="24">
        <v>927</v>
      </c>
      <c r="F2525" s="24">
        <v>27361</v>
      </c>
      <c r="G2525" s="24">
        <v>0</v>
      </c>
      <c r="H2525" s="24">
        <v>0</v>
      </c>
      <c r="I2525" s="24">
        <v>200</v>
      </c>
      <c r="J2525" s="24">
        <v>15</v>
      </c>
      <c r="K2525" s="24">
        <v>0</v>
      </c>
    </row>
    <row r="2526" spans="1:11" x14ac:dyDescent="0.3">
      <c r="A2526" s="24" t="s">
        <v>2144</v>
      </c>
      <c r="B2526" s="24">
        <v>122</v>
      </c>
      <c r="C2526" s="24" t="str">
        <f t="shared" si="39"/>
        <v>itus122</v>
      </c>
      <c r="D2526" s="24">
        <v>1264</v>
      </c>
      <c r="E2526" s="24">
        <v>938</v>
      </c>
      <c r="F2526" s="24">
        <v>27684</v>
      </c>
      <c r="G2526" s="24">
        <v>0</v>
      </c>
      <c r="H2526" s="24">
        <v>0</v>
      </c>
      <c r="I2526" s="24">
        <v>200</v>
      </c>
      <c r="J2526" s="24">
        <v>15</v>
      </c>
      <c r="K2526" s="24">
        <v>0</v>
      </c>
    </row>
    <row r="2527" spans="1:11" x14ac:dyDescent="0.3">
      <c r="A2527" s="24" t="s">
        <v>2144</v>
      </c>
      <c r="B2527" s="24">
        <v>123</v>
      </c>
      <c r="C2527" s="24" t="str">
        <f t="shared" si="39"/>
        <v>itus123</v>
      </c>
      <c r="D2527" s="24">
        <v>1278</v>
      </c>
      <c r="E2527" s="24">
        <v>948</v>
      </c>
      <c r="F2527" s="24">
        <v>28011</v>
      </c>
      <c r="G2527" s="24">
        <v>0</v>
      </c>
      <c r="H2527" s="24">
        <v>0</v>
      </c>
      <c r="I2527" s="24">
        <v>200</v>
      </c>
      <c r="J2527" s="24">
        <v>15</v>
      </c>
      <c r="K2527" s="24">
        <v>0</v>
      </c>
    </row>
    <row r="2528" spans="1:11" x14ac:dyDescent="0.3">
      <c r="A2528" s="24" t="s">
        <v>2144</v>
      </c>
      <c r="B2528" s="24">
        <v>124</v>
      </c>
      <c r="C2528" s="24" t="str">
        <f t="shared" si="39"/>
        <v>itus124</v>
      </c>
      <c r="D2528" s="24">
        <v>1292</v>
      </c>
      <c r="E2528" s="24">
        <v>959</v>
      </c>
      <c r="F2528" s="24">
        <v>28373</v>
      </c>
      <c r="G2528" s="24">
        <v>0</v>
      </c>
      <c r="H2528" s="24">
        <v>0</v>
      </c>
      <c r="I2528" s="24">
        <v>200</v>
      </c>
      <c r="J2528" s="24">
        <v>15</v>
      </c>
      <c r="K2528" s="24">
        <v>0</v>
      </c>
    </row>
    <row r="2529" spans="1:11" x14ac:dyDescent="0.3">
      <c r="A2529" s="24" t="s">
        <v>2144</v>
      </c>
      <c r="B2529" s="24">
        <v>125</v>
      </c>
      <c r="C2529" s="24" t="str">
        <f t="shared" si="39"/>
        <v>itus125</v>
      </c>
      <c r="D2529" s="24">
        <v>1307</v>
      </c>
      <c r="E2529" s="24">
        <v>970</v>
      </c>
      <c r="F2529" s="24">
        <v>28825</v>
      </c>
      <c r="G2529" s="24">
        <v>0</v>
      </c>
      <c r="H2529" s="24">
        <v>0</v>
      </c>
      <c r="I2529" s="24">
        <v>200</v>
      </c>
      <c r="J2529" s="24">
        <v>15</v>
      </c>
      <c r="K2529" s="24">
        <v>0</v>
      </c>
    </row>
    <row r="2530" spans="1:11" x14ac:dyDescent="0.3">
      <c r="A2530" s="24" t="s">
        <v>2144</v>
      </c>
      <c r="B2530" s="24">
        <v>126</v>
      </c>
      <c r="C2530" s="24" t="str">
        <f t="shared" si="39"/>
        <v>itus126</v>
      </c>
      <c r="D2530" s="24">
        <v>1321</v>
      </c>
      <c r="E2530" s="24">
        <v>980</v>
      </c>
      <c r="F2530" s="24">
        <v>29165</v>
      </c>
      <c r="G2530" s="24">
        <v>0</v>
      </c>
      <c r="H2530" s="24">
        <v>0</v>
      </c>
      <c r="I2530" s="24">
        <v>200</v>
      </c>
      <c r="J2530" s="24">
        <v>15</v>
      </c>
      <c r="K2530" s="24">
        <v>0</v>
      </c>
    </row>
    <row r="2531" spans="1:11" x14ac:dyDescent="0.3">
      <c r="A2531" s="24" t="s">
        <v>2144</v>
      </c>
      <c r="B2531" s="24">
        <v>127</v>
      </c>
      <c r="C2531" s="24" t="str">
        <f t="shared" si="39"/>
        <v>itus127</v>
      </c>
      <c r="D2531" s="24">
        <v>1336</v>
      </c>
      <c r="E2531" s="24">
        <v>991</v>
      </c>
      <c r="F2531" s="24">
        <v>29530</v>
      </c>
      <c r="G2531" s="24">
        <v>0</v>
      </c>
      <c r="H2531" s="24">
        <v>0</v>
      </c>
      <c r="I2531" s="24">
        <v>200</v>
      </c>
      <c r="J2531" s="24">
        <v>15</v>
      </c>
      <c r="K2531" s="24">
        <v>0</v>
      </c>
    </row>
    <row r="2532" spans="1:11" x14ac:dyDescent="0.3">
      <c r="A2532" s="24" t="s">
        <v>2144</v>
      </c>
      <c r="B2532" s="24">
        <v>128</v>
      </c>
      <c r="C2532" s="24" t="str">
        <f t="shared" si="39"/>
        <v>itus128</v>
      </c>
      <c r="D2532" s="24">
        <v>1351</v>
      </c>
      <c r="E2532" s="24">
        <v>1002</v>
      </c>
      <c r="F2532" s="24">
        <v>29911</v>
      </c>
      <c r="G2532" s="24">
        <v>0</v>
      </c>
      <c r="H2532" s="24">
        <v>0</v>
      </c>
      <c r="I2532" s="24">
        <v>200</v>
      </c>
      <c r="J2532" s="24">
        <v>15</v>
      </c>
      <c r="K2532" s="24">
        <v>0</v>
      </c>
    </row>
    <row r="2533" spans="1:11" x14ac:dyDescent="0.3">
      <c r="A2533" s="24" t="s">
        <v>2144</v>
      </c>
      <c r="B2533" s="24">
        <v>129</v>
      </c>
      <c r="C2533" s="24" t="str">
        <f t="shared" si="39"/>
        <v>itus129</v>
      </c>
      <c r="D2533" s="24">
        <v>1366</v>
      </c>
      <c r="E2533" s="24">
        <v>1014</v>
      </c>
      <c r="F2533" s="24">
        <v>30264</v>
      </c>
      <c r="G2533" s="24">
        <v>0</v>
      </c>
      <c r="H2533" s="24">
        <v>0</v>
      </c>
      <c r="I2533" s="24">
        <v>200</v>
      </c>
      <c r="J2533" s="24">
        <v>15</v>
      </c>
      <c r="K2533" s="24">
        <v>0</v>
      </c>
    </row>
    <row r="2534" spans="1:11" x14ac:dyDescent="0.3">
      <c r="A2534" s="24" t="s">
        <v>2144</v>
      </c>
      <c r="B2534" s="24">
        <v>130</v>
      </c>
      <c r="C2534" s="24" t="str">
        <f t="shared" si="39"/>
        <v>itus130</v>
      </c>
      <c r="D2534" s="24">
        <v>1381</v>
      </c>
      <c r="E2534" s="24">
        <v>1025</v>
      </c>
      <c r="F2534" s="24">
        <v>30654</v>
      </c>
      <c r="G2534" s="24">
        <v>0</v>
      </c>
      <c r="H2534" s="24">
        <v>0</v>
      </c>
      <c r="I2534" s="24">
        <v>200</v>
      </c>
      <c r="J2534" s="24">
        <v>15</v>
      </c>
      <c r="K2534" s="24">
        <v>0</v>
      </c>
    </row>
    <row r="2535" spans="1:11" x14ac:dyDescent="0.3">
      <c r="A2535" s="24" t="s">
        <v>2144</v>
      </c>
      <c r="B2535" s="24">
        <v>131</v>
      </c>
      <c r="C2535" s="24" t="str">
        <f t="shared" si="39"/>
        <v>itus131</v>
      </c>
      <c r="D2535" s="24">
        <v>1396</v>
      </c>
      <c r="E2535" s="24">
        <v>1036</v>
      </c>
      <c r="F2535" s="24">
        <v>31038</v>
      </c>
      <c r="G2535" s="24">
        <v>0</v>
      </c>
      <c r="H2535" s="24">
        <v>0</v>
      </c>
      <c r="I2535" s="24">
        <v>200</v>
      </c>
      <c r="J2535" s="24">
        <v>15</v>
      </c>
      <c r="K2535" s="24">
        <v>0</v>
      </c>
    </row>
    <row r="2536" spans="1:11" x14ac:dyDescent="0.3">
      <c r="A2536" s="24" t="s">
        <v>2144</v>
      </c>
      <c r="B2536" s="24">
        <v>132</v>
      </c>
      <c r="C2536" s="24" t="str">
        <f t="shared" si="39"/>
        <v>itus132</v>
      </c>
      <c r="D2536" s="24">
        <v>1412</v>
      </c>
      <c r="E2536" s="24">
        <v>1048</v>
      </c>
      <c r="F2536" s="24">
        <v>31403</v>
      </c>
      <c r="G2536" s="24">
        <v>0</v>
      </c>
      <c r="H2536" s="24">
        <v>0</v>
      </c>
      <c r="I2536" s="24">
        <v>200</v>
      </c>
      <c r="J2536" s="24">
        <v>15</v>
      </c>
      <c r="K2536" s="24">
        <v>0</v>
      </c>
    </row>
    <row r="2537" spans="1:11" x14ac:dyDescent="0.3">
      <c r="A2537" s="24" t="s">
        <v>2144</v>
      </c>
      <c r="B2537" s="24">
        <v>133</v>
      </c>
      <c r="C2537" s="24" t="str">
        <f t="shared" si="39"/>
        <v>itus133</v>
      </c>
      <c r="D2537" s="24">
        <v>1427</v>
      </c>
      <c r="E2537" s="24">
        <v>1059</v>
      </c>
      <c r="F2537" s="24">
        <v>31796</v>
      </c>
      <c r="G2537" s="24">
        <v>0</v>
      </c>
      <c r="H2537" s="24">
        <v>0</v>
      </c>
      <c r="I2537" s="24">
        <v>200</v>
      </c>
      <c r="J2537" s="24">
        <v>15</v>
      </c>
      <c r="K2537" s="24">
        <v>0</v>
      </c>
    </row>
    <row r="2538" spans="1:11" x14ac:dyDescent="0.3">
      <c r="A2538" s="24" t="s">
        <v>2144</v>
      </c>
      <c r="B2538" s="24">
        <v>134</v>
      </c>
      <c r="C2538" s="24" t="str">
        <f t="shared" si="39"/>
        <v>itus134</v>
      </c>
      <c r="D2538" s="24">
        <v>1443</v>
      </c>
      <c r="E2538" s="24">
        <v>1071</v>
      </c>
      <c r="F2538" s="24">
        <v>32205</v>
      </c>
      <c r="G2538" s="24">
        <v>0</v>
      </c>
      <c r="H2538" s="24">
        <v>0</v>
      </c>
      <c r="I2538" s="24">
        <v>200</v>
      </c>
      <c r="J2538" s="24">
        <v>15</v>
      </c>
      <c r="K2538" s="24">
        <v>0</v>
      </c>
    </row>
    <row r="2539" spans="1:11" x14ac:dyDescent="0.3">
      <c r="A2539" s="24" t="s">
        <v>2144</v>
      </c>
      <c r="B2539" s="24">
        <v>135</v>
      </c>
      <c r="C2539" s="24" t="str">
        <f t="shared" si="39"/>
        <v>itus135</v>
      </c>
      <c r="D2539" s="24">
        <v>1459</v>
      </c>
      <c r="E2539" s="24">
        <v>1083</v>
      </c>
      <c r="F2539" s="24">
        <v>32584</v>
      </c>
      <c r="G2539" s="24">
        <v>0</v>
      </c>
      <c r="H2539" s="24">
        <v>0</v>
      </c>
      <c r="I2539" s="24">
        <v>200</v>
      </c>
      <c r="J2539" s="24">
        <v>15</v>
      </c>
      <c r="K2539" s="24">
        <v>0</v>
      </c>
    </row>
    <row r="2540" spans="1:11" x14ac:dyDescent="0.3">
      <c r="A2540" s="24" t="s">
        <v>2144</v>
      </c>
      <c r="B2540" s="24">
        <v>136</v>
      </c>
      <c r="C2540" s="24" t="str">
        <f t="shared" si="39"/>
        <v>itus136</v>
      </c>
      <c r="D2540" s="24">
        <v>1475</v>
      </c>
      <c r="E2540" s="24">
        <v>1095</v>
      </c>
      <c r="F2540" s="24">
        <v>33003</v>
      </c>
      <c r="G2540" s="24">
        <v>0</v>
      </c>
      <c r="H2540" s="24">
        <v>0</v>
      </c>
      <c r="I2540" s="24">
        <v>200</v>
      </c>
      <c r="J2540" s="24">
        <v>15</v>
      </c>
      <c r="K2540" s="24">
        <v>0</v>
      </c>
    </row>
    <row r="2541" spans="1:11" x14ac:dyDescent="0.3">
      <c r="A2541" s="24" t="s">
        <v>2144</v>
      </c>
      <c r="B2541" s="24">
        <v>137</v>
      </c>
      <c r="C2541" s="24" t="str">
        <f t="shared" si="39"/>
        <v>itus137</v>
      </c>
      <c r="D2541" s="24">
        <v>1492</v>
      </c>
      <c r="E2541" s="24">
        <v>1107</v>
      </c>
      <c r="F2541" s="24">
        <v>33415</v>
      </c>
      <c r="G2541" s="24">
        <v>0</v>
      </c>
      <c r="H2541" s="24">
        <v>0</v>
      </c>
      <c r="I2541" s="24">
        <v>200</v>
      </c>
      <c r="J2541" s="24">
        <v>15</v>
      </c>
      <c r="K2541" s="24">
        <v>0</v>
      </c>
    </row>
    <row r="2542" spans="1:11" x14ac:dyDescent="0.3">
      <c r="A2542" s="24" t="s">
        <v>2144</v>
      </c>
      <c r="B2542" s="24">
        <v>138</v>
      </c>
      <c r="C2542" s="24" t="str">
        <f t="shared" si="39"/>
        <v>itus138</v>
      </c>
      <c r="D2542" s="24">
        <v>1508</v>
      </c>
      <c r="E2542" s="24">
        <v>1119</v>
      </c>
      <c r="F2542" s="24">
        <v>33807</v>
      </c>
      <c r="G2542" s="24">
        <v>0</v>
      </c>
      <c r="H2542" s="24">
        <v>0</v>
      </c>
      <c r="I2542" s="24">
        <v>200</v>
      </c>
      <c r="J2542" s="24">
        <v>15</v>
      </c>
      <c r="K2542" s="24">
        <v>0</v>
      </c>
    </row>
    <row r="2543" spans="1:11" x14ac:dyDescent="0.3">
      <c r="A2543" s="24" t="s">
        <v>2144</v>
      </c>
      <c r="B2543" s="24">
        <v>139</v>
      </c>
      <c r="C2543" s="24" t="str">
        <f t="shared" si="39"/>
        <v>itus139</v>
      </c>
      <c r="D2543" s="24">
        <v>1525</v>
      </c>
      <c r="E2543" s="24">
        <v>1132</v>
      </c>
      <c r="F2543" s="24">
        <v>34229</v>
      </c>
      <c r="G2543" s="24">
        <v>0</v>
      </c>
      <c r="H2543" s="24">
        <v>0</v>
      </c>
      <c r="I2543" s="24">
        <v>200</v>
      </c>
      <c r="J2543" s="24">
        <v>15</v>
      </c>
      <c r="K2543" s="24">
        <v>0</v>
      </c>
    </row>
    <row r="2544" spans="1:11" x14ac:dyDescent="0.3">
      <c r="A2544" s="24" t="s">
        <v>2144</v>
      </c>
      <c r="B2544" s="24">
        <v>140</v>
      </c>
      <c r="C2544" s="24" t="str">
        <f t="shared" si="39"/>
        <v>itus140</v>
      </c>
      <c r="D2544" s="24">
        <v>1542</v>
      </c>
      <c r="E2544" s="24">
        <v>1144</v>
      </c>
      <c r="F2544" s="24">
        <v>34669</v>
      </c>
      <c r="G2544" s="24">
        <v>0</v>
      </c>
      <c r="H2544" s="24">
        <v>0</v>
      </c>
      <c r="I2544" s="24">
        <v>200</v>
      </c>
      <c r="J2544" s="24">
        <v>15</v>
      </c>
      <c r="K2544" s="24">
        <v>0</v>
      </c>
    </row>
    <row r="2545" spans="1:11" x14ac:dyDescent="0.3">
      <c r="A2545" s="24" t="s">
        <v>2144</v>
      </c>
      <c r="B2545" s="24">
        <v>141</v>
      </c>
      <c r="C2545" s="24" t="str">
        <f t="shared" si="39"/>
        <v>itus141</v>
      </c>
      <c r="D2545" s="24">
        <v>1682</v>
      </c>
      <c r="E2545" s="24">
        <v>1248</v>
      </c>
      <c r="F2545" s="24">
        <v>38201</v>
      </c>
      <c r="G2545" s="24">
        <v>0</v>
      </c>
      <c r="H2545" s="24">
        <v>0</v>
      </c>
      <c r="I2545" s="24">
        <v>200</v>
      </c>
      <c r="J2545" s="24">
        <v>15</v>
      </c>
      <c r="K2545" s="24">
        <v>0</v>
      </c>
    </row>
    <row r="2546" spans="1:11" x14ac:dyDescent="0.3">
      <c r="A2546" s="24" t="s">
        <v>2144</v>
      </c>
      <c r="B2546" s="24">
        <v>142</v>
      </c>
      <c r="C2546" s="24" t="str">
        <f t="shared" si="39"/>
        <v>itus142</v>
      </c>
      <c r="D2546" s="24">
        <v>1701</v>
      </c>
      <c r="E2546" s="24">
        <v>1262</v>
      </c>
      <c r="F2546" s="24">
        <v>38692</v>
      </c>
      <c r="G2546" s="24">
        <v>0</v>
      </c>
      <c r="H2546" s="24">
        <v>0</v>
      </c>
      <c r="I2546" s="24">
        <v>200</v>
      </c>
      <c r="J2546" s="24">
        <v>15</v>
      </c>
      <c r="K2546" s="24">
        <v>0</v>
      </c>
    </row>
    <row r="2547" spans="1:11" x14ac:dyDescent="0.3">
      <c r="A2547" s="24" t="s">
        <v>2144</v>
      </c>
      <c r="B2547" s="24">
        <v>143</v>
      </c>
      <c r="C2547" s="24" t="str">
        <f t="shared" si="39"/>
        <v>itus143</v>
      </c>
      <c r="D2547" s="24">
        <v>1719</v>
      </c>
      <c r="E2547" s="24">
        <v>1276</v>
      </c>
      <c r="F2547" s="24">
        <v>39245</v>
      </c>
      <c r="G2547" s="24">
        <v>0</v>
      </c>
      <c r="H2547" s="24">
        <v>0</v>
      </c>
      <c r="I2547" s="24">
        <v>200</v>
      </c>
      <c r="J2547" s="24">
        <v>15</v>
      </c>
      <c r="K2547" s="24">
        <v>0</v>
      </c>
    </row>
    <row r="2548" spans="1:11" x14ac:dyDescent="0.3">
      <c r="A2548" s="24" t="s">
        <v>2144</v>
      </c>
      <c r="B2548" s="24">
        <v>144</v>
      </c>
      <c r="C2548" s="24" t="str">
        <f t="shared" si="39"/>
        <v>itus144</v>
      </c>
      <c r="D2548" s="24">
        <v>1738</v>
      </c>
      <c r="E2548" s="24">
        <v>1290</v>
      </c>
      <c r="F2548" s="24">
        <v>39704</v>
      </c>
      <c r="G2548" s="24">
        <v>0</v>
      </c>
      <c r="H2548" s="24">
        <v>0</v>
      </c>
      <c r="I2548" s="24">
        <v>200</v>
      </c>
      <c r="J2548" s="24">
        <v>15</v>
      </c>
      <c r="K2548" s="24">
        <v>0</v>
      </c>
    </row>
    <row r="2549" spans="1:11" x14ac:dyDescent="0.3">
      <c r="A2549" s="24" t="s">
        <v>2144</v>
      </c>
      <c r="B2549" s="24">
        <v>145</v>
      </c>
      <c r="C2549" s="24" t="str">
        <f t="shared" si="39"/>
        <v>itus145</v>
      </c>
      <c r="D2549" s="24">
        <v>1757</v>
      </c>
      <c r="E2549" s="24">
        <v>1304</v>
      </c>
      <c r="F2549" s="24">
        <v>40242</v>
      </c>
      <c r="G2549" s="24">
        <v>0</v>
      </c>
      <c r="H2549" s="24">
        <v>0</v>
      </c>
      <c r="I2549" s="24">
        <v>200</v>
      </c>
      <c r="J2549" s="24">
        <v>15</v>
      </c>
      <c r="K2549" s="24">
        <v>0</v>
      </c>
    </row>
    <row r="2550" spans="1:11" x14ac:dyDescent="0.3">
      <c r="A2550" s="24" t="s">
        <v>2144</v>
      </c>
      <c r="B2550" s="24">
        <v>146</v>
      </c>
      <c r="C2550" s="24" t="str">
        <f t="shared" si="39"/>
        <v>itus146</v>
      </c>
      <c r="D2550" s="24">
        <v>1777</v>
      </c>
      <c r="E2550" s="24">
        <v>1318</v>
      </c>
      <c r="F2550" s="24">
        <v>40758</v>
      </c>
      <c r="G2550" s="24">
        <v>0</v>
      </c>
      <c r="H2550" s="24">
        <v>0</v>
      </c>
      <c r="I2550" s="24">
        <v>200</v>
      </c>
      <c r="J2550" s="24">
        <v>15</v>
      </c>
      <c r="K2550" s="24">
        <v>0</v>
      </c>
    </row>
    <row r="2551" spans="1:11" x14ac:dyDescent="0.3">
      <c r="A2551" s="24" t="s">
        <v>2144</v>
      </c>
      <c r="B2551" s="24">
        <v>147</v>
      </c>
      <c r="C2551" s="24" t="str">
        <f t="shared" si="39"/>
        <v>itus147</v>
      </c>
      <c r="D2551" s="24">
        <v>1796</v>
      </c>
      <c r="E2551" s="24">
        <v>1333</v>
      </c>
      <c r="F2551" s="24">
        <v>41284</v>
      </c>
      <c r="G2551" s="24">
        <v>0</v>
      </c>
      <c r="H2551" s="24">
        <v>0</v>
      </c>
      <c r="I2551" s="24">
        <v>200</v>
      </c>
      <c r="J2551" s="24">
        <v>15</v>
      </c>
      <c r="K2551" s="24">
        <v>0</v>
      </c>
    </row>
    <row r="2552" spans="1:11" x14ac:dyDescent="0.3">
      <c r="A2552" s="24" t="s">
        <v>2144</v>
      </c>
      <c r="B2552" s="24">
        <v>148</v>
      </c>
      <c r="C2552" s="24" t="str">
        <f t="shared" si="39"/>
        <v>itus148</v>
      </c>
      <c r="D2552" s="24">
        <v>1816</v>
      </c>
      <c r="E2552" s="24">
        <v>1348</v>
      </c>
      <c r="F2552" s="24">
        <v>41767</v>
      </c>
      <c r="G2552" s="24">
        <v>0</v>
      </c>
      <c r="H2552" s="24">
        <v>0</v>
      </c>
      <c r="I2552" s="24">
        <v>200</v>
      </c>
      <c r="J2552" s="24">
        <v>15</v>
      </c>
      <c r="K2552" s="24">
        <v>0</v>
      </c>
    </row>
    <row r="2553" spans="1:11" x14ac:dyDescent="0.3">
      <c r="A2553" s="24" t="s">
        <v>2144</v>
      </c>
      <c r="B2553" s="24">
        <v>149</v>
      </c>
      <c r="C2553" s="24" t="str">
        <f t="shared" si="39"/>
        <v>itus149</v>
      </c>
      <c r="D2553" s="24">
        <v>1836</v>
      </c>
      <c r="E2553" s="24">
        <v>1362</v>
      </c>
      <c r="F2553" s="24">
        <v>42332</v>
      </c>
      <c r="G2553" s="24">
        <v>0</v>
      </c>
      <c r="H2553" s="24">
        <v>0</v>
      </c>
      <c r="I2553" s="24">
        <v>200</v>
      </c>
      <c r="J2553" s="24">
        <v>15</v>
      </c>
      <c r="K2553" s="24">
        <v>0</v>
      </c>
    </row>
    <row r="2554" spans="1:11" x14ac:dyDescent="0.3">
      <c r="A2554" s="24" t="s">
        <v>2144</v>
      </c>
      <c r="B2554" s="24">
        <v>150</v>
      </c>
      <c r="C2554" s="24" t="str">
        <f t="shared" si="39"/>
        <v>itus150</v>
      </c>
      <c r="D2554" s="24">
        <v>1856</v>
      </c>
      <c r="E2554" s="24">
        <v>1377</v>
      </c>
      <c r="F2554" s="24">
        <v>42827</v>
      </c>
      <c r="G2554" s="24">
        <v>0</v>
      </c>
      <c r="H2554" s="24">
        <v>0</v>
      </c>
      <c r="I2554" s="24">
        <v>200</v>
      </c>
      <c r="J2554" s="24">
        <v>15</v>
      </c>
      <c r="K2554" s="24">
        <v>0</v>
      </c>
    </row>
    <row r="2555" spans="1:11" x14ac:dyDescent="0.3">
      <c r="A2555" s="24" t="s">
        <v>2144</v>
      </c>
      <c r="B2555" s="24">
        <v>151</v>
      </c>
      <c r="C2555" s="24" t="str">
        <f t="shared" si="39"/>
        <v>itus151</v>
      </c>
      <c r="D2555" s="24">
        <v>1876</v>
      </c>
      <c r="E2555" s="24">
        <v>1392</v>
      </c>
      <c r="F2555" s="24">
        <v>43379</v>
      </c>
      <c r="G2555" s="24">
        <v>0</v>
      </c>
      <c r="H2555" s="24">
        <v>0</v>
      </c>
      <c r="I2555" s="24">
        <v>200</v>
      </c>
      <c r="J2555" s="24">
        <v>15</v>
      </c>
      <c r="K2555" s="24">
        <v>0</v>
      </c>
    </row>
    <row r="2556" spans="1:11" x14ac:dyDescent="0.3">
      <c r="A2556" s="24" t="s">
        <v>2144</v>
      </c>
      <c r="B2556" s="24">
        <v>152</v>
      </c>
      <c r="C2556" s="24" t="str">
        <f t="shared" si="39"/>
        <v>itus152</v>
      </c>
      <c r="D2556" s="24">
        <v>1897</v>
      </c>
      <c r="E2556" s="24">
        <v>1408</v>
      </c>
      <c r="F2556" s="24">
        <v>43885</v>
      </c>
      <c r="G2556" s="24">
        <v>0</v>
      </c>
      <c r="H2556" s="24">
        <v>0</v>
      </c>
      <c r="I2556" s="24">
        <v>200</v>
      </c>
      <c r="J2556" s="24">
        <v>15</v>
      </c>
      <c r="K2556" s="24">
        <v>0</v>
      </c>
    </row>
    <row r="2557" spans="1:11" x14ac:dyDescent="0.3">
      <c r="A2557" s="24" t="s">
        <v>2144</v>
      </c>
      <c r="B2557" s="24">
        <v>153</v>
      </c>
      <c r="C2557" s="24" t="str">
        <f t="shared" si="39"/>
        <v>itus153</v>
      </c>
      <c r="D2557" s="24">
        <v>1917</v>
      </c>
      <c r="E2557" s="24">
        <v>1423</v>
      </c>
      <c r="F2557" s="24">
        <v>44478</v>
      </c>
      <c r="G2557" s="24">
        <v>0</v>
      </c>
      <c r="H2557" s="24">
        <v>0</v>
      </c>
      <c r="I2557" s="24">
        <v>200</v>
      </c>
      <c r="J2557" s="24">
        <v>15</v>
      </c>
      <c r="K2557" s="24">
        <v>0</v>
      </c>
    </row>
    <row r="2558" spans="1:11" x14ac:dyDescent="0.3">
      <c r="A2558" s="24" t="s">
        <v>2144</v>
      </c>
      <c r="B2558" s="24">
        <v>154</v>
      </c>
      <c r="C2558" s="24" t="str">
        <f t="shared" si="39"/>
        <v>itus154</v>
      </c>
      <c r="D2558" s="24">
        <v>1938</v>
      </c>
      <c r="E2558" s="24">
        <v>1438</v>
      </c>
      <c r="F2558" s="24">
        <v>44996</v>
      </c>
      <c r="G2558" s="24">
        <v>0</v>
      </c>
      <c r="H2558" s="24">
        <v>0</v>
      </c>
      <c r="I2558" s="24">
        <v>200</v>
      </c>
      <c r="J2558" s="24">
        <v>15</v>
      </c>
      <c r="K2558" s="24">
        <v>0</v>
      </c>
    </row>
    <row r="2559" spans="1:11" x14ac:dyDescent="0.3">
      <c r="A2559" s="24" t="s">
        <v>2144</v>
      </c>
      <c r="B2559" s="24">
        <v>155</v>
      </c>
      <c r="C2559" s="24" t="str">
        <f t="shared" si="39"/>
        <v>itus155</v>
      </c>
      <c r="D2559" s="24">
        <v>1959</v>
      </c>
      <c r="E2559" s="24">
        <v>1454</v>
      </c>
      <c r="F2559" s="24">
        <v>45576</v>
      </c>
      <c r="G2559" s="24">
        <v>0</v>
      </c>
      <c r="H2559" s="24">
        <v>0</v>
      </c>
      <c r="I2559" s="24">
        <v>200</v>
      </c>
      <c r="J2559" s="24">
        <v>15</v>
      </c>
      <c r="K2559" s="24">
        <v>0</v>
      </c>
    </row>
    <row r="2560" spans="1:11" x14ac:dyDescent="0.3">
      <c r="A2560" s="24" t="s">
        <v>2144</v>
      </c>
      <c r="B2560" s="24">
        <v>156</v>
      </c>
      <c r="C2560" s="24" t="str">
        <f t="shared" si="39"/>
        <v>itus156</v>
      </c>
      <c r="D2560" s="24">
        <v>1981</v>
      </c>
      <c r="E2560" s="24">
        <v>1470</v>
      </c>
      <c r="F2560" s="24">
        <v>46107</v>
      </c>
      <c r="G2560" s="24">
        <v>0</v>
      </c>
      <c r="H2560" s="24">
        <v>0</v>
      </c>
      <c r="I2560" s="24">
        <v>200</v>
      </c>
      <c r="J2560" s="24">
        <v>15</v>
      </c>
      <c r="K2560" s="24">
        <v>0</v>
      </c>
    </row>
    <row r="2561" spans="1:11" x14ac:dyDescent="0.3">
      <c r="A2561" s="24" t="s">
        <v>2144</v>
      </c>
      <c r="B2561" s="24">
        <v>157</v>
      </c>
      <c r="C2561" s="24" t="str">
        <f t="shared" si="39"/>
        <v>itus157</v>
      </c>
      <c r="D2561" s="24">
        <v>2002</v>
      </c>
      <c r="E2561" s="24">
        <v>1486</v>
      </c>
      <c r="F2561" s="24">
        <v>46728</v>
      </c>
      <c r="G2561" s="24">
        <v>0</v>
      </c>
      <c r="H2561" s="24">
        <v>0</v>
      </c>
      <c r="I2561" s="24">
        <v>200</v>
      </c>
      <c r="J2561" s="24">
        <v>15</v>
      </c>
      <c r="K2561" s="24">
        <v>0</v>
      </c>
    </row>
    <row r="2562" spans="1:11" x14ac:dyDescent="0.3">
      <c r="A2562" s="24" t="s">
        <v>2144</v>
      </c>
      <c r="B2562" s="24">
        <v>158</v>
      </c>
      <c r="C2562" s="24" t="str">
        <f t="shared" si="39"/>
        <v>itus158</v>
      </c>
      <c r="D2562" s="24">
        <v>2024</v>
      </c>
      <c r="E2562" s="24">
        <v>1502</v>
      </c>
      <c r="F2562" s="24">
        <v>47272</v>
      </c>
      <c r="G2562" s="24">
        <v>0</v>
      </c>
      <c r="H2562" s="24">
        <v>0</v>
      </c>
      <c r="I2562" s="24">
        <v>200</v>
      </c>
      <c r="J2562" s="24">
        <v>15</v>
      </c>
      <c r="K2562" s="24">
        <v>0</v>
      </c>
    </row>
    <row r="2563" spans="1:11" x14ac:dyDescent="0.3">
      <c r="A2563" s="24" t="s">
        <v>2144</v>
      </c>
      <c r="B2563" s="24">
        <v>159</v>
      </c>
      <c r="C2563" s="24" t="str">
        <f t="shared" si="39"/>
        <v>itus159</v>
      </c>
      <c r="D2563" s="24">
        <v>2046</v>
      </c>
      <c r="E2563" s="24">
        <v>1519</v>
      </c>
      <c r="F2563" s="24">
        <v>47909</v>
      </c>
      <c r="G2563" s="24">
        <v>0</v>
      </c>
      <c r="H2563" s="24">
        <v>0</v>
      </c>
      <c r="I2563" s="24">
        <v>200</v>
      </c>
      <c r="J2563" s="24">
        <v>15</v>
      </c>
      <c r="K2563" s="24">
        <v>0</v>
      </c>
    </row>
    <row r="2564" spans="1:11" x14ac:dyDescent="0.3">
      <c r="A2564" s="24" t="s">
        <v>2144</v>
      </c>
      <c r="B2564" s="24">
        <v>160</v>
      </c>
      <c r="C2564" s="24" t="str">
        <f t="shared" si="39"/>
        <v>itus160</v>
      </c>
      <c r="D2564" s="24">
        <v>2068</v>
      </c>
      <c r="E2564" s="24">
        <v>1535</v>
      </c>
      <c r="F2564" s="24">
        <v>48466</v>
      </c>
      <c r="G2564" s="24">
        <v>0</v>
      </c>
      <c r="H2564" s="24">
        <v>0</v>
      </c>
      <c r="I2564" s="24">
        <v>200</v>
      </c>
      <c r="J2564" s="24">
        <v>15</v>
      </c>
      <c r="K2564" s="24">
        <v>0</v>
      </c>
    </row>
    <row r="2565" spans="1:11" x14ac:dyDescent="0.3">
      <c r="A2565" s="24" t="s">
        <v>2144</v>
      </c>
      <c r="B2565" s="24">
        <v>161</v>
      </c>
      <c r="C2565" s="24" t="str">
        <f t="shared" si="39"/>
        <v>itus161</v>
      </c>
      <c r="D2565" s="24">
        <v>2256</v>
      </c>
      <c r="E2565" s="24">
        <v>1675</v>
      </c>
      <c r="F2565" s="24">
        <v>53568</v>
      </c>
      <c r="G2565" s="24">
        <v>0</v>
      </c>
      <c r="H2565" s="24">
        <v>0</v>
      </c>
      <c r="I2565" s="24">
        <v>200</v>
      </c>
      <c r="J2565" s="24">
        <v>15</v>
      </c>
      <c r="K2565" s="24">
        <v>0</v>
      </c>
    </row>
    <row r="2566" spans="1:11" x14ac:dyDescent="0.3">
      <c r="A2566" s="24" t="s">
        <v>2144</v>
      </c>
      <c r="B2566" s="24">
        <v>162</v>
      </c>
      <c r="C2566" s="24" t="str">
        <f t="shared" ref="C2566:C2629" si="40">A2566&amp;B2566</f>
        <v>itus162</v>
      </c>
      <c r="D2566" s="24">
        <v>2281</v>
      </c>
      <c r="E2566" s="24">
        <v>1693</v>
      </c>
      <c r="F2566" s="24">
        <v>54191</v>
      </c>
      <c r="G2566" s="24">
        <v>0</v>
      </c>
      <c r="H2566" s="24">
        <v>0</v>
      </c>
      <c r="I2566" s="24">
        <v>200</v>
      </c>
      <c r="J2566" s="24">
        <v>15</v>
      </c>
      <c r="K2566" s="24">
        <v>0</v>
      </c>
    </row>
    <row r="2567" spans="1:11" x14ac:dyDescent="0.3">
      <c r="A2567" s="24" t="s">
        <v>2144</v>
      </c>
      <c r="B2567" s="24">
        <v>163</v>
      </c>
      <c r="C2567" s="24" t="str">
        <f t="shared" si="40"/>
        <v>itus163</v>
      </c>
      <c r="D2567" s="24">
        <v>2306</v>
      </c>
      <c r="E2567" s="24">
        <v>1711</v>
      </c>
      <c r="F2567" s="24">
        <v>54919</v>
      </c>
      <c r="G2567" s="24">
        <v>0</v>
      </c>
      <c r="H2567" s="24">
        <v>0</v>
      </c>
      <c r="I2567" s="24">
        <v>200</v>
      </c>
      <c r="J2567" s="24">
        <v>15</v>
      </c>
      <c r="K2567" s="24">
        <v>0</v>
      </c>
    </row>
    <row r="2568" spans="1:11" x14ac:dyDescent="0.3">
      <c r="A2568" s="24" t="s">
        <v>2144</v>
      </c>
      <c r="B2568" s="24">
        <v>164</v>
      </c>
      <c r="C2568" s="24" t="str">
        <f t="shared" si="40"/>
        <v>itus164</v>
      </c>
      <c r="D2568" s="24">
        <v>2331</v>
      </c>
      <c r="E2568" s="24">
        <v>1730</v>
      </c>
      <c r="F2568" s="24">
        <v>55557</v>
      </c>
      <c r="G2568" s="24">
        <v>0</v>
      </c>
      <c r="H2568" s="24">
        <v>0</v>
      </c>
      <c r="I2568" s="24">
        <v>200</v>
      </c>
      <c r="J2568" s="24">
        <v>15</v>
      </c>
      <c r="K2568" s="24">
        <v>0</v>
      </c>
    </row>
    <row r="2569" spans="1:11" x14ac:dyDescent="0.3">
      <c r="A2569" s="24" t="s">
        <v>2144</v>
      </c>
      <c r="B2569" s="24">
        <v>165</v>
      </c>
      <c r="C2569" s="24" t="str">
        <f t="shared" si="40"/>
        <v>itus165</v>
      </c>
      <c r="D2569" s="24">
        <v>2356</v>
      </c>
      <c r="E2569" s="24">
        <v>1748</v>
      </c>
      <c r="F2569" s="24">
        <v>56374</v>
      </c>
      <c r="G2569" s="24">
        <v>0</v>
      </c>
      <c r="H2569" s="24">
        <v>0</v>
      </c>
      <c r="I2569" s="24">
        <v>200</v>
      </c>
      <c r="J2569" s="24">
        <v>15</v>
      </c>
      <c r="K2569" s="24">
        <v>0</v>
      </c>
    </row>
    <row r="2570" spans="1:11" x14ac:dyDescent="0.3">
      <c r="A2570" s="24" t="s">
        <v>2144</v>
      </c>
      <c r="B2570" s="24">
        <v>166</v>
      </c>
      <c r="C2570" s="24" t="str">
        <f t="shared" si="40"/>
        <v>itus166</v>
      </c>
      <c r="D2570" s="24">
        <v>2381</v>
      </c>
      <c r="E2570" s="24">
        <v>1767</v>
      </c>
      <c r="F2570" s="24">
        <v>57028</v>
      </c>
      <c r="G2570" s="24">
        <v>0</v>
      </c>
      <c r="H2570" s="24">
        <v>0</v>
      </c>
      <c r="I2570" s="24">
        <v>200</v>
      </c>
      <c r="J2570" s="24">
        <v>15</v>
      </c>
      <c r="K2570" s="24">
        <v>0</v>
      </c>
    </row>
    <row r="2571" spans="1:11" x14ac:dyDescent="0.3">
      <c r="A2571" s="24" t="s">
        <v>2144</v>
      </c>
      <c r="B2571" s="24">
        <v>167</v>
      </c>
      <c r="C2571" s="24" t="str">
        <f t="shared" si="40"/>
        <v>itus167</v>
      </c>
      <c r="D2571" s="24">
        <v>2407</v>
      </c>
      <c r="E2571" s="24">
        <v>1786</v>
      </c>
      <c r="F2571" s="24">
        <v>57690</v>
      </c>
      <c r="G2571" s="24">
        <v>0</v>
      </c>
      <c r="H2571" s="24">
        <v>0</v>
      </c>
      <c r="I2571" s="24">
        <v>200</v>
      </c>
      <c r="J2571" s="24">
        <v>15</v>
      </c>
      <c r="K2571" s="24">
        <v>0</v>
      </c>
    </row>
    <row r="2572" spans="1:11" x14ac:dyDescent="0.3">
      <c r="A2572" s="24" t="s">
        <v>2144</v>
      </c>
      <c r="B2572" s="24">
        <v>168</v>
      </c>
      <c r="C2572" s="24" t="str">
        <f t="shared" si="40"/>
        <v>itus168</v>
      </c>
      <c r="D2572" s="24">
        <v>2433</v>
      </c>
      <c r="E2572" s="24">
        <v>1806</v>
      </c>
      <c r="F2572" s="24">
        <v>58359</v>
      </c>
      <c r="G2572" s="24">
        <v>0</v>
      </c>
      <c r="H2572" s="24">
        <v>0</v>
      </c>
      <c r="I2572" s="24">
        <v>200</v>
      </c>
      <c r="J2572" s="24">
        <v>15</v>
      </c>
      <c r="K2572" s="24">
        <v>0</v>
      </c>
    </row>
    <row r="2573" spans="1:11" x14ac:dyDescent="0.3">
      <c r="A2573" s="24" t="s">
        <v>2144</v>
      </c>
      <c r="B2573" s="24">
        <v>169</v>
      </c>
      <c r="C2573" s="24" t="str">
        <f t="shared" si="40"/>
        <v>itus169</v>
      </c>
      <c r="D2573" s="24">
        <v>2459</v>
      </c>
      <c r="E2573" s="24">
        <v>1825</v>
      </c>
      <c r="F2573" s="24">
        <v>59216</v>
      </c>
      <c r="G2573" s="24">
        <v>0</v>
      </c>
      <c r="H2573" s="24">
        <v>0</v>
      </c>
      <c r="I2573" s="24">
        <v>200</v>
      </c>
      <c r="J2573" s="24">
        <v>15</v>
      </c>
      <c r="K2573" s="24">
        <v>0</v>
      </c>
    </row>
    <row r="2574" spans="1:11" x14ac:dyDescent="0.3">
      <c r="A2574" s="24" t="s">
        <v>2144</v>
      </c>
      <c r="B2574" s="24">
        <v>170</v>
      </c>
      <c r="C2574" s="24" t="str">
        <f t="shared" si="40"/>
        <v>itus170</v>
      </c>
      <c r="D2574" s="24">
        <v>2486</v>
      </c>
      <c r="E2574" s="24">
        <v>1845</v>
      </c>
      <c r="F2574" s="24">
        <v>59902</v>
      </c>
      <c r="G2574" s="24">
        <v>0</v>
      </c>
      <c r="H2574" s="24">
        <v>0</v>
      </c>
      <c r="I2574" s="24">
        <v>200</v>
      </c>
      <c r="J2574" s="24">
        <v>15</v>
      </c>
      <c r="K2574" s="24">
        <v>0</v>
      </c>
    </row>
    <row r="2575" spans="1:11" x14ac:dyDescent="0.3">
      <c r="A2575" s="24" t="s">
        <v>2144</v>
      </c>
      <c r="B2575" s="24">
        <v>171</v>
      </c>
      <c r="C2575" s="24" t="str">
        <f t="shared" si="40"/>
        <v>itus171</v>
      </c>
      <c r="D2575" s="24">
        <v>2513</v>
      </c>
      <c r="E2575" s="24">
        <v>1865</v>
      </c>
      <c r="F2575" s="24">
        <v>60596</v>
      </c>
      <c r="G2575" s="24">
        <v>0</v>
      </c>
      <c r="H2575" s="24">
        <v>0</v>
      </c>
      <c r="I2575" s="24">
        <v>200</v>
      </c>
      <c r="J2575" s="24">
        <v>15</v>
      </c>
      <c r="K2575" s="24">
        <v>0</v>
      </c>
    </row>
    <row r="2576" spans="1:11" x14ac:dyDescent="0.3">
      <c r="A2576" s="24" t="s">
        <v>2144</v>
      </c>
      <c r="B2576" s="24">
        <v>172</v>
      </c>
      <c r="C2576" s="24" t="str">
        <f t="shared" si="40"/>
        <v>itus172</v>
      </c>
      <c r="D2576" s="24">
        <v>2540</v>
      </c>
      <c r="E2576" s="24">
        <v>1885</v>
      </c>
      <c r="F2576" s="24">
        <v>61298</v>
      </c>
      <c r="G2576" s="24">
        <v>0</v>
      </c>
      <c r="H2576" s="24">
        <v>0</v>
      </c>
      <c r="I2576" s="24">
        <v>200</v>
      </c>
      <c r="J2576" s="24">
        <v>15</v>
      </c>
      <c r="K2576" s="24">
        <v>0</v>
      </c>
    </row>
    <row r="2577" spans="1:11" x14ac:dyDescent="0.3">
      <c r="A2577" s="24" t="s">
        <v>2144</v>
      </c>
      <c r="B2577" s="24">
        <v>173</v>
      </c>
      <c r="C2577" s="24" t="str">
        <f t="shared" si="40"/>
        <v>itus173</v>
      </c>
      <c r="D2577" s="24">
        <v>2567</v>
      </c>
      <c r="E2577" s="24">
        <v>1905</v>
      </c>
      <c r="F2577" s="24">
        <v>62197</v>
      </c>
      <c r="G2577" s="24">
        <v>0</v>
      </c>
      <c r="H2577" s="24">
        <v>0</v>
      </c>
      <c r="I2577" s="24">
        <v>200</v>
      </c>
      <c r="J2577" s="24">
        <v>15</v>
      </c>
      <c r="K2577" s="24">
        <v>0</v>
      </c>
    </row>
    <row r="2578" spans="1:11" x14ac:dyDescent="0.3">
      <c r="A2578" s="24" t="s">
        <v>2144</v>
      </c>
      <c r="B2578" s="24">
        <v>174</v>
      </c>
      <c r="C2578" s="24" t="str">
        <f t="shared" si="40"/>
        <v>itus174</v>
      </c>
      <c r="D2578" s="24">
        <v>2595</v>
      </c>
      <c r="E2578" s="24">
        <v>1926</v>
      </c>
      <c r="F2578" s="24">
        <v>62916</v>
      </c>
      <c r="G2578" s="24">
        <v>0</v>
      </c>
      <c r="H2578" s="24">
        <v>0</v>
      </c>
      <c r="I2578" s="24">
        <v>200</v>
      </c>
      <c r="J2578" s="24">
        <v>15</v>
      </c>
      <c r="K2578" s="24">
        <v>0</v>
      </c>
    </row>
    <row r="2579" spans="1:11" x14ac:dyDescent="0.3">
      <c r="A2579" s="24" t="s">
        <v>2144</v>
      </c>
      <c r="B2579" s="24">
        <v>175</v>
      </c>
      <c r="C2579" s="24" t="str">
        <f t="shared" si="40"/>
        <v>itus175</v>
      </c>
      <c r="D2579" s="24">
        <v>2623</v>
      </c>
      <c r="E2579" s="24">
        <v>1946</v>
      </c>
      <c r="F2579" s="24">
        <v>63644</v>
      </c>
      <c r="G2579" s="24">
        <v>0</v>
      </c>
      <c r="H2579" s="24">
        <v>0</v>
      </c>
      <c r="I2579" s="24">
        <v>200</v>
      </c>
      <c r="J2579" s="24">
        <v>15</v>
      </c>
      <c r="K2579" s="24">
        <v>0</v>
      </c>
    </row>
    <row r="2580" spans="1:11" x14ac:dyDescent="0.3">
      <c r="A2580" s="24" t="s">
        <v>2144</v>
      </c>
      <c r="B2580" s="24">
        <v>176</v>
      </c>
      <c r="C2580" s="24" t="str">
        <f t="shared" si="40"/>
        <v>itus176</v>
      </c>
      <c r="D2580" s="24">
        <v>2651</v>
      </c>
      <c r="E2580" s="24">
        <v>1967</v>
      </c>
      <c r="F2580" s="24">
        <v>64379</v>
      </c>
      <c r="G2580" s="24">
        <v>0</v>
      </c>
      <c r="H2580" s="24">
        <v>0</v>
      </c>
      <c r="I2580" s="24">
        <v>200</v>
      </c>
      <c r="J2580" s="24">
        <v>15</v>
      </c>
      <c r="K2580" s="24">
        <v>0</v>
      </c>
    </row>
    <row r="2581" spans="1:11" x14ac:dyDescent="0.3">
      <c r="A2581" s="24" t="s">
        <v>2144</v>
      </c>
      <c r="B2581" s="24">
        <v>177</v>
      </c>
      <c r="C2581" s="24" t="str">
        <f t="shared" si="40"/>
        <v>itus177</v>
      </c>
      <c r="D2581" s="24">
        <v>2679</v>
      </c>
      <c r="E2581" s="24">
        <v>1989</v>
      </c>
      <c r="F2581" s="24">
        <v>65322</v>
      </c>
      <c r="G2581" s="24">
        <v>0</v>
      </c>
      <c r="H2581" s="24">
        <v>0</v>
      </c>
      <c r="I2581" s="24">
        <v>200</v>
      </c>
      <c r="J2581" s="24">
        <v>15</v>
      </c>
      <c r="K2581" s="24">
        <v>0</v>
      </c>
    </row>
    <row r="2582" spans="1:11" x14ac:dyDescent="0.3">
      <c r="A2582" s="24" t="s">
        <v>2144</v>
      </c>
      <c r="B2582" s="24">
        <v>178</v>
      </c>
      <c r="C2582" s="24" t="str">
        <f t="shared" si="40"/>
        <v>itus178</v>
      </c>
      <c r="D2582" s="24">
        <v>2708</v>
      </c>
      <c r="E2582" s="24">
        <v>2010</v>
      </c>
      <c r="F2582" s="24">
        <v>66077</v>
      </c>
      <c r="G2582" s="24">
        <v>0</v>
      </c>
      <c r="H2582" s="24">
        <v>0</v>
      </c>
      <c r="I2582" s="24">
        <v>200</v>
      </c>
      <c r="J2582" s="24">
        <v>15</v>
      </c>
      <c r="K2582" s="24">
        <v>0</v>
      </c>
    </row>
    <row r="2583" spans="1:11" x14ac:dyDescent="0.3">
      <c r="A2583" s="24" t="s">
        <v>2144</v>
      </c>
      <c r="B2583" s="24">
        <v>179</v>
      </c>
      <c r="C2583" s="24" t="str">
        <f t="shared" si="40"/>
        <v>itus179</v>
      </c>
      <c r="D2583" s="24">
        <v>2737</v>
      </c>
      <c r="E2583" s="24">
        <v>2031</v>
      </c>
      <c r="F2583" s="24">
        <v>66839</v>
      </c>
      <c r="G2583" s="24">
        <v>0</v>
      </c>
      <c r="H2583" s="24">
        <v>0</v>
      </c>
      <c r="I2583" s="24">
        <v>200</v>
      </c>
      <c r="J2583" s="24">
        <v>15</v>
      </c>
      <c r="K2583" s="24">
        <v>0</v>
      </c>
    </row>
    <row r="2584" spans="1:11" x14ac:dyDescent="0.3">
      <c r="A2584" s="24" t="s">
        <v>2144</v>
      </c>
      <c r="B2584" s="24">
        <v>180</v>
      </c>
      <c r="C2584" s="24" t="str">
        <f t="shared" si="40"/>
        <v>itus180</v>
      </c>
      <c r="D2584" s="24">
        <v>2767</v>
      </c>
      <c r="E2584" s="24">
        <v>2053</v>
      </c>
      <c r="F2584" s="24">
        <v>67610</v>
      </c>
      <c r="G2584" s="24">
        <v>0</v>
      </c>
      <c r="H2584" s="24">
        <v>0</v>
      </c>
      <c r="I2584" s="24">
        <v>200</v>
      </c>
      <c r="J2584" s="24">
        <v>15</v>
      </c>
      <c r="K2584" s="24">
        <v>0</v>
      </c>
    </row>
    <row r="2585" spans="1:11" x14ac:dyDescent="0.3">
      <c r="A2585" s="24" t="s">
        <v>2144</v>
      </c>
      <c r="B2585" s="24">
        <v>181</v>
      </c>
      <c r="C2585" s="24" t="str">
        <f t="shared" si="40"/>
        <v>itus181</v>
      </c>
      <c r="D2585" s="24">
        <v>3018</v>
      </c>
      <c r="E2585" s="24">
        <v>2239</v>
      </c>
      <c r="F2585" s="24">
        <v>74864</v>
      </c>
      <c r="G2585" s="24">
        <v>0</v>
      </c>
      <c r="H2585" s="24">
        <v>0</v>
      </c>
      <c r="I2585" s="24">
        <v>200</v>
      </c>
      <c r="J2585" s="24">
        <v>15</v>
      </c>
      <c r="K2585" s="24">
        <v>0</v>
      </c>
    </row>
    <row r="2586" spans="1:11" x14ac:dyDescent="0.3">
      <c r="A2586" s="24" t="s">
        <v>2144</v>
      </c>
      <c r="B2586" s="24">
        <v>182</v>
      </c>
      <c r="C2586" s="24" t="str">
        <f t="shared" si="40"/>
        <v>itus182</v>
      </c>
      <c r="D2586" s="24">
        <v>3050</v>
      </c>
      <c r="E2586" s="24">
        <v>2263</v>
      </c>
      <c r="F2586" s="24">
        <v>75727</v>
      </c>
      <c r="G2586" s="24">
        <v>0</v>
      </c>
      <c r="H2586" s="24">
        <v>0</v>
      </c>
      <c r="I2586" s="24">
        <v>200</v>
      </c>
      <c r="J2586" s="24">
        <v>15</v>
      </c>
      <c r="K2586" s="24">
        <v>0</v>
      </c>
    </row>
    <row r="2587" spans="1:11" x14ac:dyDescent="0.3">
      <c r="A2587" s="24" t="s">
        <v>2144</v>
      </c>
      <c r="B2587" s="24">
        <v>183</v>
      </c>
      <c r="C2587" s="24" t="str">
        <f t="shared" si="40"/>
        <v>itus183</v>
      </c>
      <c r="D2587" s="24">
        <v>3083</v>
      </c>
      <c r="E2587" s="24">
        <v>2288</v>
      </c>
      <c r="F2587" s="24">
        <v>76600</v>
      </c>
      <c r="G2587" s="24">
        <v>0</v>
      </c>
      <c r="H2587" s="24">
        <v>0</v>
      </c>
      <c r="I2587" s="24">
        <v>200</v>
      </c>
      <c r="J2587" s="24">
        <v>15</v>
      </c>
      <c r="K2587" s="24">
        <v>0</v>
      </c>
    </row>
    <row r="2588" spans="1:11" x14ac:dyDescent="0.3">
      <c r="A2588" s="24" t="s">
        <v>2144</v>
      </c>
      <c r="B2588" s="24">
        <v>184</v>
      </c>
      <c r="C2588" s="24" t="str">
        <f t="shared" si="40"/>
        <v>itus184</v>
      </c>
      <c r="D2588" s="24">
        <v>3115</v>
      </c>
      <c r="E2588" s="24">
        <v>2312</v>
      </c>
      <c r="F2588" s="24">
        <v>77482</v>
      </c>
      <c r="G2588" s="24">
        <v>0</v>
      </c>
      <c r="H2588" s="24">
        <v>0</v>
      </c>
      <c r="I2588" s="24">
        <v>200</v>
      </c>
      <c r="J2588" s="24">
        <v>15</v>
      </c>
      <c r="K2588" s="24">
        <v>0</v>
      </c>
    </row>
    <row r="2589" spans="1:11" x14ac:dyDescent="0.3">
      <c r="A2589" s="24" t="s">
        <v>2144</v>
      </c>
      <c r="B2589" s="24">
        <v>185</v>
      </c>
      <c r="C2589" s="24" t="str">
        <f t="shared" si="40"/>
        <v>itus185</v>
      </c>
      <c r="D2589" s="24">
        <v>3149</v>
      </c>
      <c r="E2589" s="24">
        <v>2337</v>
      </c>
      <c r="F2589" s="24">
        <v>78616</v>
      </c>
      <c r="G2589" s="24">
        <v>0</v>
      </c>
      <c r="H2589" s="24">
        <v>0</v>
      </c>
      <c r="I2589" s="24">
        <v>200</v>
      </c>
      <c r="J2589" s="24">
        <v>15</v>
      </c>
      <c r="K2589" s="24">
        <v>0</v>
      </c>
    </row>
    <row r="2590" spans="1:11" x14ac:dyDescent="0.3">
      <c r="A2590" s="24" t="s">
        <v>2144</v>
      </c>
      <c r="B2590" s="24">
        <v>186</v>
      </c>
      <c r="C2590" s="24" t="str">
        <f t="shared" si="40"/>
        <v>itus186</v>
      </c>
      <c r="D2590" s="24">
        <v>3182</v>
      </c>
      <c r="E2590" s="24">
        <v>2362</v>
      </c>
      <c r="F2590" s="24">
        <v>79521</v>
      </c>
      <c r="G2590" s="24">
        <v>0</v>
      </c>
      <c r="H2590" s="24">
        <v>0</v>
      </c>
      <c r="I2590" s="24">
        <v>200</v>
      </c>
      <c r="J2590" s="24">
        <v>15</v>
      </c>
      <c r="K2590" s="24">
        <v>0</v>
      </c>
    </row>
    <row r="2591" spans="1:11" x14ac:dyDescent="0.3">
      <c r="A2591" s="24" t="s">
        <v>2144</v>
      </c>
      <c r="B2591" s="24">
        <v>187</v>
      </c>
      <c r="C2591" s="24" t="str">
        <f t="shared" si="40"/>
        <v>itus187</v>
      </c>
      <c r="D2591" s="24">
        <v>3216</v>
      </c>
      <c r="E2591" s="24">
        <v>2387</v>
      </c>
      <c r="F2591" s="24">
        <v>80436</v>
      </c>
      <c r="G2591" s="24">
        <v>0</v>
      </c>
      <c r="H2591" s="24">
        <v>0</v>
      </c>
      <c r="I2591" s="24">
        <v>200</v>
      </c>
      <c r="J2591" s="24">
        <v>15</v>
      </c>
      <c r="K2591" s="24">
        <v>0</v>
      </c>
    </row>
    <row r="2592" spans="1:11" x14ac:dyDescent="0.3">
      <c r="A2592" s="24" t="s">
        <v>2144</v>
      </c>
      <c r="B2592" s="24">
        <v>188</v>
      </c>
      <c r="C2592" s="24" t="str">
        <f t="shared" si="40"/>
        <v>itus188</v>
      </c>
      <c r="D2592" s="24">
        <v>3251</v>
      </c>
      <c r="E2592" s="24">
        <v>2412</v>
      </c>
      <c r="F2592" s="24">
        <v>81360</v>
      </c>
      <c r="G2592" s="24">
        <v>0</v>
      </c>
      <c r="H2592" s="24">
        <v>0</v>
      </c>
      <c r="I2592" s="24">
        <v>200</v>
      </c>
      <c r="J2592" s="24">
        <v>15</v>
      </c>
      <c r="K2592" s="24">
        <v>0</v>
      </c>
    </row>
    <row r="2593" spans="1:11" x14ac:dyDescent="0.3">
      <c r="A2593" s="24" t="s">
        <v>2144</v>
      </c>
      <c r="B2593" s="24">
        <v>189</v>
      </c>
      <c r="C2593" s="24" t="str">
        <f t="shared" si="40"/>
        <v>itus189</v>
      </c>
      <c r="D2593" s="24">
        <v>3285</v>
      </c>
      <c r="E2593" s="24">
        <v>2438</v>
      </c>
      <c r="F2593" s="24">
        <v>82465</v>
      </c>
      <c r="G2593" s="24">
        <v>0</v>
      </c>
      <c r="H2593" s="24">
        <v>0</v>
      </c>
      <c r="I2593" s="24">
        <v>200</v>
      </c>
      <c r="J2593" s="24">
        <v>15</v>
      </c>
      <c r="K2593" s="24">
        <v>0</v>
      </c>
    </row>
    <row r="2594" spans="1:11" x14ac:dyDescent="0.3">
      <c r="A2594" s="24" t="s">
        <v>2144</v>
      </c>
      <c r="B2594" s="24">
        <v>190</v>
      </c>
      <c r="C2594" s="24" t="str">
        <f t="shared" si="40"/>
        <v>itus190</v>
      </c>
      <c r="D2594" s="24">
        <v>3320</v>
      </c>
      <c r="E2594" s="24">
        <v>2464</v>
      </c>
      <c r="F2594" s="24">
        <v>83412</v>
      </c>
      <c r="G2594" s="24">
        <v>0</v>
      </c>
      <c r="H2594" s="24">
        <v>0</v>
      </c>
      <c r="I2594" s="24">
        <v>200</v>
      </c>
      <c r="J2594" s="24">
        <v>15</v>
      </c>
      <c r="K2594" s="24">
        <v>0</v>
      </c>
    </row>
    <row r="2595" spans="1:11" x14ac:dyDescent="0.3">
      <c r="A2595" s="24" t="s">
        <v>2144</v>
      </c>
      <c r="B2595" s="24">
        <v>191</v>
      </c>
      <c r="C2595" s="24" t="str">
        <f t="shared" si="40"/>
        <v>itus191</v>
      </c>
      <c r="D2595" s="24">
        <v>3356</v>
      </c>
      <c r="E2595" s="24">
        <v>2490</v>
      </c>
      <c r="F2595" s="24">
        <v>84370</v>
      </c>
      <c r="G2595" s="24">
        <v>0</v>
      </c>
      <c r="H2595" s="24">
        <v>0</v>
      </c>
      <c r="I2595" s="24">
        <v>200</v>
      </c>
      <c r="J2595" s="24">
        <v>15</v>
      </c>
      <c r="K2595" s="24">
        <v>0</v>
      </c>
    </row>
    <row r="2596" spans="1:11" x14ac:dyDescent="0.3">
      <c r="A2596" s="24" t="s">
        <v>2144</v>
      </c>
      <c r="B2596" s="24">
        <v>192</v>
      </c>
      <c r="C2596" s="24" t="str">
        <f t="shared" si="40"/>
        <v>itus192</v>
      </c>
      <c r="D2596" s="24">
        <v>3391</v>
      </c>
      <c r="E2596" s="24">
        <v>2517</v>
      </c>
      <c r="F2596" s="24">
        <v>85338</v>
      </c>
      <c r="G2596" s="24">
        <v>0</v>
      </c>
      <c r="H2596" s="24">
        <v>0</v>
      </c>
      <c r="I2596" s="24">
        <v>200</v>
      </c>
      <c r="J2596" s="24">
        <v>15</v>
      </c>
      <c r="K2596" s="24">
        <v>0</v>
      </c>
    </row>
    <row r="2597" spans="1:11" x14ac:dyDescent="0.3">
      <c r="A2597" s="24" t="s">
        <v>2144</v>
      </c>
      <c r="B2597" s="24">
        <v>193</v>
      </c>
      <c r="C2597" s="24" t="str">
        <f t="shared" si="40"/>
        <v>itus193</v>
      </c>
      <c r="D2597" s="24">
        <v>3427</v>
      </c>
      <c r="E2597" s="24">
        <v>2544</v>
      </c>
      <c r="F2597" s="24">
        <v>86584</v>
      </c>
      <c r="G2597" s="24">
        <v>0</v>
      </c>
      <c r="H2597" s="24">
        <v>0</v>
      </c>
      <c r="I2597" s="24">
        <v>200</v>
      </c>
      <c r="J2597" s="24">
        <v>15</v>
      </c>
      <c r="K2597" s="24">
        <v>0</v>
      </c>
    </row>
    <row r="2598" spans="1:11" x14ac:dyDescent="0.3">
      <c r="A2598" s="24" t="s">
        <v>2144</v>
      </c>
      <c r="B2598" s="24">
        <v>194</v>
      </c>
      <c r="C2598" s="24" t="str">
        <f t="shared" si="40"/>
        <v>itus194</v>
      </c>
      <c r="D2598" s="24">
        <v>3464</v>
      </c>
      <c r="E2598" s="24">
        <v>2571</v>
      </c>
      <c r="F2598" s="24">
        <v>87577</v>
      </c>
      <c r="G2598" s="24">
        <v>0</v>
      </c>
      <c r="H2598" s="24">
        <v>0</v>
      </c>
      <c r="I2598" s="24">
        <v>200</v>
      </c>
      <c r="J2598" s="24">
        <v>15</v>
      </c>
      <c r="K2598" s="24">
        <v>0</v>
      </c>
    </row>
    <row r="2599" spans="1:11" x14ac:dyDescent="0.3">
      <c r="A2599" s="24" t="s">
        <v>2144</v>
      </c>
      <c r="B2599" s="24">
        <v>195</v>
      </c>
      <c r="C2599" s="24" t="str">
        <f t="shared" si="40"/>
        <v>itus195</v>
      </c>
      <c r="D2599" s="24">
        <v>3500</v>
      </c>
      <c r="E2599" s="24">
        <v>2598</v>
      </c>
      <c r="F2599" s="24">
        <v>88580</v>
      </c>
      <c r="G2599" s="24">
        <v>0</v>
      </c>
      <c r="H2599" s="24">
        <v>0</v>
      </c>
      <c r="I2599" s="24">
        <v>200</v>
      </c>
      <c r="J2599" s="24">
        <v>15</v>
      </c>
      <c r="K2599" s="24">
        <v>0</v>
      </c>
    </row>
    <row r="2600" spans="1:11" x14ac:dyDescent="0.3">
      <c r="A2600" s="24" t="s">
        <v>2144</v>
      </c>
      <c r="B2600" s="24">
        <v>196</v>
      </c>
      <c r="C2600" s="24" t="str">
        <f t="shared" si="40"/>
        <v>itus196</v>
      </c>
      <c r="D2600" s="24">
        <v>3538</v>
      </c>
      <c r="E2600" s="24">
        <v>2625</v>
      </c>
      <c r="F2600" s="24">
        <v>89595</v>
      </c>
      <c r="G2600" s="24">
        <v>0</v>
      </c>
      <c r="H2600" s="24">
        <v>0</v>
      </c>
      <c r="I2600" s="24">
        <v>200</v>
      </c>
      <c r="J2600" s="24">
        <v>15</v>
      </c>
      <c r="K2600" s="24">
        <v>0</v>
      </c>
    </row>
    <row r="2601" spans="1:11" x14ac:dyDescent="0.3">
      <c r="A2601" s="24" t="s">
        <v>2144</v>
      </c>
      <c r="B2601" s="24">
        <v>197</v>
      </c>
      <c r="C2601" s="24" t="str">
        <f t="shared" si="40"/>
        <v>itus197</v>
      </c>
      <c r="D2601" s="24">
        <v>3575</v>
      </c>
      <c r="E2601" s="24">
        <v>2653</v>
      </c>
      <c r="F2601" s="24">
        <v>90901</v>
      </c>
      <c r="G2601" s="24">
        <v>0</v>
      </c>
      <c r="H2601" s="24">
        <v>0</v>
      </c>
      <c r="I2601" s="24">
        <v>200</v>
      </c>
      <c r="J2601" s="24">
        <v>15</v>
      </c>
      <c r="K2601" s="24">
        <v>0</v>
      </c>
    </row>
    <row r="2602" spans="1:11" x14ac:dyDescent="0.3">
      <c r="A2602" s="24" t="s">
        <v>2144</v>
      </c>
      <c r="B2602" s="24">
        <v>198</v>
      </c>
      <c r="C2602" s="24" t="str">
        <f t="shared" si="40"/>
        <v>itus198</v>
      </c>
      <c r="D2602" s="24">
        <v>3613</v>
      </c>
      <c r="E2602" s="24">
        <v>2681</v>
      </c>
      <c r="F2602" s="24">
        <v>91941</v>
      </c>
      <c r="G2602" s="24">
        <v>0</v>
      </c>
      <c r="H2602" s="24">
        <v>0</v>
      </c>
      <c r="I2602" s="24">
        <v>200</v>
      </c>
      <c r="J2602" s="24">
        <v>15</v>
      </c>
      <c r="K2602" s="24">
        <v>0</v>
      </c>
    </row>
    <row r="2603" spans="1:11" x14ac:dyDescent="0.3">
      <c r="A2603" s="24" t="s">
        <v>2144</v>
      </c>
      <c r="B2603" s="24">
        <v>199</v>
      </c>
      <c r="C2603" s="24" t="str">
        <f t="shared" si="40"/>
        <v>itus199</v>
      </c>
      <c r="D2603" s="24">
        <v>3651</v>
      </c>
      <c r="E2603" s="24">
        <v>2710</v>
      </c>
      <c r="F2603" s="24">
        <v>92993</v>
      </c>
      <c r="G2603" s="24">
        <v>0</v>
      </c>
      <c r="H2603" s="24">
        <v>0</v>
      </c>
      <c r="I2603" s="24">
        <v>200</v>
      </c>
      <c r="J2603" s="24">
        <v>15</v>
      </c>
      <c r="K2603" s="24">
        <v>0</v>
      </c>
    </row>
    <row r="2604" spans="1:11" x14ac:dyDescent="0.3">
      <c r="A2604" s="24" t="s">
        <v>2144</v>
      </c>
      <c r="B2604" s="24">
        <v>200</v>
      </c>
      <c r="C2604" s="24" t="str">
        <f t="shared" si="40"/>
        <v>itus200</v>
      </c>
      <c r="D2604" s="24">
        <v>3690</v>
      </c>
      <c r="E2604" s="24">
        <v>2738</v>
      </c>
      <c r="F2604" s="24">
        <v>94056</v>
      </c>
      <c r="G2604" s="24">
        <v>0</v>
      </c>
      <c r="H2604" s="24">
        <v>0</v>
      </c>
      <c r="I2604" s="24">
        <v>200</v>
      </c>
      <c r="J2604" s="24">
        <v>15</v>
      </c>
      <c r="K2604" s="24">
        <v>0</v>
      </c>
    </row>
    <row r="2605" spans="1:11" x14ac:dyDescent="0.3">
      <c r="A2605" s="24" t="s">
        <v>2144</v>
      </c>
      <c r="B2605" s="24">
        <v>201</v>
      </c>
      <c r="C2605" s="24" t="str">
        <f t="shared" si="40"/>
        <v>itus201</v>
      </c>
      <c r="D2605" s="24">
        <v>4024</v>
      </c>
      <c r="E2605" s="24">
        <v>2986</v>
      </c>
      <c r="F2605" s="24">
        <v>103891</v>
      </c>
      <c r="G2605" s="24">
        <v>0</v>
      </c>
      <c r="H2605" s="24">
        <v>0</v>
      </c>
      <c r="I2605" s="24">
        <v>200</v>
      </c>
      <c r="J2605" s="24">
        <v>15</v>
      </c>
      <c r="K2605" s="24">
        <v>0</v>
      </c>
    </row>
    <row r="2606" spans="1:11" x14ac:dyDescent="0.3">
      <c r="A2606" s="24" t="s">
        <v>2144</v>
      </c>
      <c r="B2606" s="24">
        <v>202</v>
      </c>
      <c r="C2606" s="24" t="str">
        <f t="shared" si="40"/>
        <v>itus202</v>
      </c>
      <c r="D2606" s="24">
        <v>4066</v>
      </c>
      <c r="E2606" s="24">
        <v>3018</v>
      </c>
      <c r="F2606" s="24">
        <v>105186</v>
      </c>
      <c r="G2606" s="24">
        <v>0</v>
      </c>
      <c r="H2606" s="24">
        <v>0</v>
      </c>
      <c r="I2606" s="24">
        <v>200</v>
      </c>
      <c r="J2606" s="24">
        <v>15</v>
      </c>
      <c r="K2606" s="24">
        <v>0</v>
      </c>
    </row>
    <row r="2607" spans="1:11" x14ac:dyDescent="0.3">
      <c r="A2607" s="24" t="s">
        <v>2144</v>
      </c>
      <c r="B2607" s="24">
        <v>203</v>
      </c>
      <c r="C2607" s="24" t="str">
        <f t="shared" si="40"/>
        <v>itus203</v>
      </c>
      <c r="D2607" s="24">
        <v>4109</v>
      </c>
      <c r="E2607" s="24">
        <v>3050</v>
      </c>
      <c r="F2607" s="24">
        <v>106460</v>
      </c>
      <c r="G2607" s="24">
        <v>0</v>
      </c>
      <c r="H2607" s="24">
        <v>0</v>
      </c>
      <c r="I2607" s="24">
        <v>200</v>
      </c>
      <c r="J2607" s="24">
        <v>15</v>
      </c>
      <c r="K2607" s="24">
        <v>0</v>
      </c>
    </row>
    <row r="2608" spans="1:11" x14ac:dyDescent="0.3">
      <c r="A2608" s="24" t="s">
        <v>2144</v>
      </c>
      <c r="B2608" s="24">
        <v>204</v>
      </c>
      <c r="C2608" s="24" t="str">
        <f t="shared" si="40"/>
        <v>itus204</v>
      </c>
      <c r="D2608" s="24">
        <v>4153</v>
      </c>
      <c r="E2608" s="24">
        <v>3082</v>
      </c>
      <c r="F2608" s="24">
        <v>107749</v>
      </c>
      <c r="G2608" s="24">
        <v>0</v>
      </c>
      <c r="H2608" s="24">
        <v>0</v>
      </c>
      <c r="I2608" s="24">
        <v>200</v>
      </c>
      <c r="J2608" s="24">
        <v>15</v>
      </c>
      <c r="K2608" s="24">
        <v>0</v>
      </c>
    </row>
    <row r="2609" spans="1:11" x14ac:dyDescent="0.3">
      <c r="A2609" s="24" t="s">
        <v>2144</v>
      </c>
      <c r="B2609" s="24">
        <v>205</v>
      </c>
      <c r="C2609" s="24" t="str">
        <f t="shared" si="40"/>
        <v>itus205</v>
      </c>
      <c r="D2609" s="24">
        <v>4197</v>
      </c>
      <c r="E2609" s="24">
        <v>3115</v>
      </c>
      <c r="F2609" s="24">
        <v>109498</v>
      </c>
      <c r="G2609" s="24">
        <v>0</v>
      </c>
      <c r="H2609" s="24">
        <v>0</v>
      </c>
      <c r="I2609" s="24">
        <v>200</v>
      </c>
      <c r="J2609" s="24">
        <v>15</v>
      </c>
      <c r="K2609" s="24">
        <v>0</v>
      </c>
    </row>
    <row r="2610" spans="1:11" x14ac:dyDescent="0.3">
      <c r="A2610" s="24" t="s">
        <v>2144</v>
      </c>
      <c r="B2610" s="24">
        <v>206</v>
      </c>
      <c r="C2610" s="24" t="str">
        <f t="shared" si="40"/>
        <v>itus206</v>
      </c>
      <c r="D2610" s="24">
        <v>4241</v>
      </c>
      <c r="E2610" s="24">
        <v>3147</v>
      </c>
      <c r="F2610" s="24">
        <v>110936</v>
      </c>
      <c r="G2610" s="24">
        <v>0</v>
      </c>
      <c r="H2610" s="24">
        <v>0</v>
      </c>
      <c r="I2610" s="24">
        <v>200</v>
      </c>
      <c r="J2610" s="24">
        <v>15</v>
      </c>
      <c r="K2610" s="24">
        <v>0</v>
      </c>
    </row>
    <row r="2611" spans="1:11" x14ac:dyDescent="0.3">
      <c r="A2611" s="24" t="s">
        <v>2144</v>
      </c>
      <c r="B2611" s="24">
        <v>207</v>
      </c>
      <c r="C2611" s="24" t="str">
        <f t="shared" si="40"/>
        <v>itus207</v>
      </c>
      <c r="D2611" s="24">
        <v>4285</v>
      </c>
      <c r="E2611" s="24">
        <v>3180</v>
      </c>
      <c r="F2611" s="24">
        <v>112392</v>
      </c>
      <c r="G2611" s="24">
        <v>0</v>
      </c>
      <c r="H2611" s="24">
        <v>0</v>
      </c>
      <c r="I2611" s="24">
        <v>200</v>
      </c>
      <c r="J2611" s="24">
        <v>15</v>
      </c>
      <c r="K2611" s="24">
        <v>0</v>
      </c>
    </row>
    <row r="2612" spans="1:11" x14ac:dyDescent="0.3">
      <c r="A2612" s="24" t="s">
        <v>2144</v>
      </c>
      <c r="B2612" s="24">
        <v>208</v>
      </c>
      <c r="C2612" s="24" t="str">
        <f t="shared" si="40"/>
        <v>itus208</v>
      </c>
      <c r="D2612" s="24">
        <v>4331</v>
      </c>
      <c r="E2612" s="24">
        <v>3214</v>
      </c>
      <c r="F2612" s="24">
        <v>113828</v>
      </c>
      <c r="G2612" s="24">
        <v>0</v>
      </c>
      <c r="H2612" s="24">
        <v>0</v>
      </c>
      <c r="I2612" s="24">
        <v>200</v>
      </c>
      <c r="J2612" s="24">
        <v>15</v>
      </c>
      <c r="K2612" s="24">
        <v>0</v>
      </c>
    </row>
    <row r="2613" spans="1:11" x14ac:dyDescent="0.3">
      <c r="A2613" s="24" t="s">
        <v>2144</v>
      </c>
      <c r="B2613" s="24">
        <v>209</v>
      </c>
      <c r="C2613" s="24" t="str">
        <f t="shared" si="40"/>
        <v>itus209</v>
      </c>
      <c r="D2613" s="24">
        <v>4376</v>
      </c>
      <c r="E2613" s="24">
        <v>3248</v>
      </c>
      <c r="F2613" s="24">
        <v>115360</v>
      </c>
      <c r="G2613" s="24">
        <v>0</v>
      </c>
      <c r="H2613" s="24">
        <v>0</v>
      </c>
      <c r="I2613" s="24">
        <v>200</v>
      </c>
      <c r="J2613" s="24">
        <v>15</v>
      </c>
      <c r="K2613" s="24">
        <v>0</v>
      </c>
    </row>
    <row r="2614" spans="1:11" x14ac:dyDescent="0.3">
      <c r="A2614" s="24" t="s">
        <v>2144</v>
      </c>
      <c r="B2614" s="24">
        <v>210</v>
      </c>
      <c r="C2614" s="24" t="str">
        <f t="shared" si="40"/>
        <v>itus210</v>
      </c>
      <c r="D2614" s="24">
        <v>4422</v>
      </c>
      <c r="E2614" s="24">
        <v>3282</v>
      </c>
      <c r="F2614" s="24">
        <v>116833</v>
      </c>
      <c r="G2614" s="24">
        <v>0</v>
      </c>
      <c r="H2614" s="24">
        <v>0</v>
      </c>
      <c r="I2614" s="24">
        <v>200</v>
      </c>
      <c r="J2614" s="24">
        <v>15</v>
      </c>
      <c r="K2614" s="24">
        <v>0</v>
      </c>
    </row>
    <row r="2615" spans="1:11" x14ac:dyDescent="0.3">
      <c r="A2615" s="24" t="s">
        <v>2144</v>
      </c>
      <c r="B2615" s="24">
        <v>211</v>
      </c>
      <c r="C2615" s="24" t="str">
        <f t="shared" si="40"/>
        <v>itus211</v>
      </c>
      <c r="D2615" s="24">
        <v>4469</v>
      </c>
      <c r="E2615" s="24">
        <v>3316</v>
      </c>
      <c r="F2615" s="24">
        <v>118364</v>
      </c>
      <c r="G2615" s="24">
        <v>0</v>
      </c>
      <c r="H2615" s="24">
        <v>0</v>
      </c>
      <c r="I2615" s="24">
        <v>200</v>
      </c>
      <c r="J2615" s="24">
        <v>15</v>
      </c>
      <c r="K2615" s="24">
        <v>0</v>
      </c>
    </row>
    <row r="2616" spans="1:11" x14ac:dyDescent="0.3">
      <c r="A2616" s="24" t="s">
        <v>2144</v>
      </c>
      <c r="B2616" s="24">
        <v>212</v>
      </c>
      <c r="C2616" s="24" t="str">
        <f t="shared" si="40"/>
        <v>itus212</v>
      </c>
      <c r="D2616" s="24">
        <v>4516</v>
      </c>
      <c r="E2616" s="24">
        <v>3351</v>
      </c>
      <c r="F2616" s="24">
        <v>119915</v>
      </c>
      <c r="G2616" s="24">
        <v>0</v>
      </c>
      <c r="H2616" s="24">
        <v>0</v>
      </c>
      <c r="I2616" s="24">
        <v>200</v>
      </c>
      <c r="J2616" s="24">
        <v>15</v>
      </c>
      <c r="K2616" s="24">
        <v>0</v>
      </c>
    </row>
    <row r="2617" spans="1:11" x14ac:dyDescent="0.3">
      <c r="A2617" s="24" t="s">
        <v>2144</v>
      </c>
      <c r="B2617" s="24">
        <v>213</v>
      </c>
      <c r="C2617" s="24" t="str">
        <f t="shared" si="40"/>
        <v>itus213</v>
      </c>
      <c r="D2617" s="24">
        <v>4563</v>
      </c>
      <c r="E2617" s="24">
        <v>3386</v>
      </c>
      <c r="F2617" s="24">
        <v>121485</v>
      </c>
      <c r="G2617" s="24">
        <v>0</v>
      </c>
      <c r="H2617" s="24">
        <v>0</v>
      </c>
      <c r="I2617" s="24">
        <v>200</v>
      </c>
      <c r="J2617" s="24">
        <v>15</v>
      </c>
      <c r="K2617" s="24">
        <v>0</v>
      </c>
    </row>
    <row r="2618" spans="1:11" x14ac:dyDescent="0.3">
      <c r="A2618" s="24" t="s">
        <v>2144</v>
      </c>
      <c r="B2618" s="24">
        <v>214</v>
      </c>
      <c r="C2618" s="24" t="str">
        <f t="shared" si="40"/>
        <v>itus214</v>
      </c>
      <c r="D2618" s="24">
        <v>4611</v>
      </c>
      <c r="E2618" s="24">
        <v>3422</v>
      </c>
      <c r="F2618" s="24">
        <v>123076</v>
      </c>
      <c r="G2618" s="24">
        <v>0</v>
      </c>
      <c r="H2618" s="24">
        <v>0</v>
      </c>
      <c r="I2618" s="24">
        <v>200</v>
      </c>
      <c r="J2618" s="24">
        <v>15</v>
      </c>
      <c r="K2618" s="24">
        <v>0</v>
      </c>
    </row>
    <row r="2619" spans="1:11" x14ac:dyDescent="0.3">
      <c r="A2619" s="24" t="s">
        <v>2144</v>
      </c>
      <c r="B2619" s="24">
        <v>215</v>
      </c>
      <c r="C2619" s="24" t="str">
        <f t="shared" si="40"/>
        <v>itus215</v>
      </c>
      <c r="D2619" s="24">
        <v>4659</v>
      </c>
      <c r="E2619" s="24">
        <v>3458</v>
      </c>
      <c r="F2619" s="24">
        <v>124644</v>
      </c>
      <c r="G2619" s="24">
        <v>0</v>
      </c>
      <c r="H2619" s="24">
        <v>0</v>
      </c>
      <c r="I2619" s="24">
        <v>200</v>
      </c>
      <c r="J2619" s="24">
        <v>15</v>
      </c>
      <c r="K2619" s="24">
        <v>0</v>
      </c>
    </row>
    <row r="2620" spans="1:11" x14ac:dyDescent="0.3">
      <c r="A2620" s="24" t="s">
        <v>2144</v>
      </c>
      <c r="B2620" s="24">
        <v>216</v>
      </c>
      <c r="C2620" s="24" t="str">
        <f t="shared" si="40"/>
        <v>itus216</v>
      </c>
      <c r="D2620" s="24">
        <v>4708</v>
      </c>
      <c r="E2620" s="24">
        <v>3494</v>
      </c>
      <c r="F2620" s="24">
        <v>126275</v>
      </c>
      <c r="G2620" s="24">
        <v>0</v>
      </c>
      <c r="H2620" s="24">
        <v>0</v>
      </c>
      <c r="I2620" s="24">
        <v>200</v>
      </c>
      <c r="J2620" s="24">
        <v>15</v>
      </c>
      <c r="K2620" s="24">
        <v>0</v>
      </c>
    </row>
    <row r="2621" spans="1:11" x14ac:dyDescent="0.3">
      <c r="A2621" s="24" t="s">
        <v>2144</v>
      </c>
      <c r="B2621" s="24">
        <v>217</v>
      </c>
      <c r="C2621" s="24" t="str">
        <f t="shared" si="40"/>
        <v>itus217</v>
      </c>
      <c r="D2621" s="24">
        <v>4757</v>
      </c>
      <c r="E2621" s="24">
        <v>3531</v>
      </c>
      <c r="F2621" s="24">
        <v>127794</v>
      </c>
      <c r="G2621" s="24">
        <v>0</v>
      </c>
      <c r="H2621" s="24">
        <v>0</v>
      </c>
      <c r="I2621" s="24">
        <v>200</v>
      </c>
      <c r="J2621" s="24">
        <v>15</v>
      </c>
      <c r="K2621" s="24">
        <v>0</v>
      </c>
    </row>
    <row r="2622" spans="1:11" x14ac:dyDescent="0.3">
      <c r="A2622" s="24" t="s">
        <v>2144</v>
      </c>
      <c r="B2622" s="24">
        <v>218</v>
      </c>
      <c r="C2622" s="24" t="str">
        <f t="shared" si="40"/>
        <v>itus218</v>
      </c>
      <c r="D2622" s="24">
        <v>4807</v>
      </c>
      <c r="E2622" s="24">
        <v>3568</v>
      </c>
      <c r="F2622" s="24">
        <v>129376</v>
      </c>
      <c r="G2622" s="24">
        <v>0</v>
      </c>
      <c r="H2622" s="24">
        <v>0</v>
      </c>
      <c r="I2622" s="24">
        <v>200</v>
      </c>
      <c r="J2622" s="24">
        <v>15</v>
      </c>
      <c r="K2622" s="24">
        <v>0</v>
      </c>
    </row>
    <row r="2623" spans="1:11" x14ac:dyDescent="0.3">
      <c r="A2623" s="24" t="s">
        <v>2144</v>
      </c>
      <c r="B2623" s="24">
        <v>219</v>
      </c>
      <c r="C2623" s="24" t="str">
        <f t="shared" si="40"/>
        <v>itus219</v>
      </c>
      <c r="D2623" s="24">
        <v>4857</v>
      </c>
      <c r="E2623" s="24">
        <v>3605</v>
      </c>
      <c r="F2623" s="24">
        <v>130932</v>
      </c>
      <c r="G2623" s="24">
        <v>0</v>
      </c>
      <c r="H2623" s="24">
        <v>0</v>
      </c>
      <c r="I2623" s="24">
        <v>200</v>
      </c>
      <c r="J2623" s="24">
        <v>15</v>
      </c>
      <c r="K2623" s="24">
        <v>0</v>
      </c>
    </row>
    <row r="2624" spans="1:11" x14ac:dyDescent="0.3">
      <c r="A2624" s="24" t="s">
        <v>2144</v>
      </c>
      <c r="B2624" s="24">
        <v>220</v>
      </c>
      <c r="C2624" s="24" t="str">
        <f t="shared" si="40"/>
        <v>itus220</v>
      </c>
      <c r="D2624" s="24">
        <v>4908</v>
      </c>
      <c r="E2624" s="24">
        <v>3642</v>
      </c>
      <c r="F2624" s="24">
        <v>132506</v>
      </c>
      <c r="G2624" s="24">
        <v>0</v>
      </c>
      <c r="H2624" s="24">
        <v>0</v>
      </c>
      <c r="I2624" s="24">
        <v>200</v>
      </c>
      <c r="J2624" s="24">
        <v>15</v>
      </c>
      <c r="K2624" s="24">
        <v>0</v>
      </c>
    </row>
    <row r="2625" spans="1:11" x14ac:dyDescent="0.3">
      <c r="A2625" s="24" t="s">
        <v>2144</v>
      </c>
      <c r="B2625" s="24">
        <v>221</v>
      </c>
      <c r="C2625" s="24" t="str">
        <f t="shared" si="40"/>
        <v>itus221</v>
      </c>
      <c r="D2625" s="24">
        <v>5352</v>
      </c>
      <c r="E2625" s="24">
        <v>3972</v>
      </c>
      <c r="F2625" s="24">
        <v>145938</v>
      </c>
      <c r="G2625" s="24">
        <v>0</v>
      </c>
      <c r="H2625" s="24">
        <v>0</v>
      </c>
      <c r="I2625" s="24">
        <v>200</v>
      </c>
      <c r="J2625" s="24">
        <v>15</v>
      </c>
      <c r="K2625" s="24">
        <v>0</v>
      </c>
    </row>
    <row r="2626" spans="1:11" x14ac:dyDescent="0.3">
      <c r="A2626" s="24" t="s">
        <v>2144</v>
      </c>
      <c r="B2626" s="24">
        <v>222</v>
      </c>
      <c r="C2626" s="24" t="str">
        <f t="shared" si="40"/>
        <v>itus222</v>
      </c>
      <c r="D2626" s="24">
        <v>5408</v>
      </c>
      <c r="E2626" s="24">
        <v>4013</v>
      </c>
      <c r="F2626" s="24">
        <v>147833</v>
      </c>
      <c r="G2626" s="24">
        <v>0</v>
      </c>
      <c r="H2626" s="24">
        <v>0</v>
      </c>
      <c r="I2626" s="24">
        <v>200</v>
      </c>
      <c r="J2626" s="24">
        <v>15</v>
      </c>
      <c r="K2626" s="24">
        <v>0</v>
      </c>
    </row>
    <row r="2627" spans="1:11" x14ac:dyDescent="0.3">
      <c r="A2627" s="24" t="s">
        <v>2144</v>
      </c>
      <c r="B2627" s="24">
        <v>223</v>
      </c>
      <c r="C2627" s="24" t="str">
        <f t="shared" si="40"/>
        <v>itus223</v>
      </c>
      <c r="D2627" s="24">
        <v>5464</v>
      </c>
      <c r="E2627" s="24">
        <v>4055</v>
      </c>
      <c r="F2627" s="24">
        <v>149669</v>
      </c>
      <c r="G2627" s="24">
        <v>0</v>
      </c>
      <c r="H2627" s="24">
        <v>0</v>
      </c>
      <c r="I2627" s="24">
        <v>200</v>
      </c>
      <c r="J2627" s="24">
        <v>15</v>
      </c>
      <c r="K2627" s="24">
        <v>0</v>
      </c>
    </row>
    <row r="2628" spans="1:11" x14ac:dyDescent="0.3">
      <c r="A2628" s="24" t="s">
        <v>2144</v>
      </c>
      <c r="B2628" s="24">
        <v>224</v>
      </c>
      <c r="C2628" s="24" t="str">
        <f t="shared" si="40"/>
        <v>itus224</v>
      </c>
      <c r="D2628" s="24">
        <v>5521</v>
      </c>
      <c r="E2628" s="24">
        <v>4098</v>
      </c>
      <c r="F2628" s="24">
        <v>151610</v>
      </c>
      <c r="G2628" s="24">
        <v>0</v>
      </c>
      <c r="H2628" s="24">
        <v>0</v>
      </c>
      <c r="I2628" s="24">
        <v>200</v>
      </c>
      <c r="J2628" s="24">
        <v>15</v>
      </c>
      <c r="K2628" s="24">
        <v>0</v>
      </c>
    </row>
    <row r="2629" spans="1:11" x14ac:dyDescent="0.3">
      <c r="A2629" s="24" t="s">
        <v>2144</v>
      </c>
      <c r="B2629" s="24">
        <v>225</v>
      </c>
      <c r="C2629" s="24" t="str">
        <f t="shared" si="40"/>
        <v>itus225</v>
      </c>
      <c r="D2629" s="24">
        <v>5579</v>
      </c>
      <c r="E2629" s="24">
        <v>4140</v>
      </c>
      <c r="F2629" s="24">
        <v>153575</v>
      </c>
      <c r="G2629" s="24">
        <v>0</v>
      </c>
      <c r="H2629" s="24">
        <v>0</v>
      </c>
      <c r="I2629" s="24">
        <v>200</v>
      </c>
      <c r="J2629" s="24">
        <v>15</v>
      </c>
      <c r="K2629" s="24">
        <v>0</v>
      </c>
    </row>
    <row r="2630" spans="1:11" x14ac:dyDescent="0.3">
      <c r="A2630" s="24" t="s">
        <v>2144</v>
      </c>
      <c r="B2630" s="24">
        <v>226</v>
      </c>
      <c r="C2630" s="24" t="str">
        <f t="shared" ref="C2630:C2693" si="41">A2630&amp;B2630</f>
        <v>itus226</v>
      </c>
      <c r="D2630" s="24">
        <v>5637</v>
      </c>
      <c r="E2630" s="24">
        <v>4183</v>
      </c>
      <c r="F2630" s="24">
        <v>155480</v>
      </c>
      <c r="G2630" s="24">
        <v>0</v>
      </c>
      <c r="H2630" s="24">
        <v>0</v>
      </c>
      <c r="I2630" s="24">
        <v>200</v>
      </c>
      <c r="J2630" s="24">
        <v>15</v>
      </c>
      <c r="K2630" s="24">
        <v>0</v>
      </c>
    </row>
    <row r="2631" spans="1:11" x14ac:dyDescent="0.3">
      <c r="A2631" s="24" t="s">
        <v>2144</v>
      </c>
      <c r="B2631" s="24">
        <v>227</v>
      </c>
      <c r="C2631" s="24" t="str">
        <f t="shared" si="41"/>
        <v>itus227</v>
      </c>
      <c r="D2631" s="24">
        <v>5695</v>
      </c>
      <c r="E2631" s="24">
        <v>4227</v>
      </c>
      <c r="F2631" s="24">
        <v>157493</v>
      </c>
      <c r="G2631" s="24">
        <v>0</v>
      </c>
      <c r="H2631" s="24">
        <v>0</v>
      </c>
      <c r="I2631" s="24">
        <v>200</v>
      </c>
      <c r="J2631" s="24">
        <v>15</v>
      </c>
      <c r="K2631" s="24">
        <v>0</v>
      </c>
    </row>
    <row r="2632" spans="1:11" x14ac:dyDescent="0.3">
      <c r="A2632" s="24" t="s">
        <v>2144</v>
      </c>
      <c r="B2632" s="24">
        <v>228</v>
      </c>
      <c r="C2632" s="24" t="str">
        <f t="shared" si="41"/>
        <v>itus228</v>
      </c>
      <c r="D2632" s="24">
        <v>5755</v>
      </c>
      <c r="E2632" s="24">
        <v>4271</v>
      </c>
      <c r="F2632" s="24">
        <v>159445</v>
      </c>
      <c r="G2632" s="24">
        <v>0</v>
      </c>
      <c r="H2632" s="24">
        <v>0</v>
      </c>
      <c r="I2632" s="24">
        <v>200</v>
      </c>
      <c r="J2632" s="24">
        <v>15</v>
      </c>
      <c r="K2632" s="24">
        <v>0</v>
      </c>
    </row>
    <row r="2633" spans="1:11" x14ac:dyDescent="0.3">
      <c r="A2633" s="24" t="s">
        <v>2144</v>
      </c>
      <c r="B2633" s="24">
        <v>229</v>
      </c>
      <c r="C2633" s="24" t="str">
        <f t="shared" si="41"/>
        <v>itus229</v>
      </c>
      <c r="D2633" s="24">
        <v>5814</v>
      </c>
      <c r="E2633" s="24">
        <v>4315</v>
      </c>
      <c r="F2633" s="24">
        <v>161508</v>
      </c>
      <c r="G2633" s="24">
        <v>0</v>
      </c>
      <c r="H2633" s="24">
        <v>0</v>
      </c>
      <c r="I2633" s="24">
        <v>200</v>
      </c>
      <c r="J2633" s="24">
        <v>15</v>
      </c>
      <c r="K2633" s="24">
        <v>0</v>
      </c>
    </row>
    <row r="2634" spans="1:11" x14ac:dyDescent="0.3">
      <c r="A2634" s="24" t="s">
        <v>2144</v>
      </c>
      <c r="B2634" s="24">
        <v>230</v>
      </c>
      <c r="C2634" s="24" t="str">
        <f t="shared" si="41"/>
        <v>itus230</v>
      </c>
      <c r="D2634" s="24">
        <v>5875</v>
      </c>
      <c r="E2634" s="24">
        <v>4360</v>
      </c>
      <c r="F2634" s="24">
        <v>163507</v>
      </c>
      <c r="G2634" s="24">
        <v>0</v>
      </c>
      <c r="H2634" s="24">
        <v>0</v>
      </c>
      <c r="I2634" s="24">
        <v>200</v>
      </c>
      <c r="J2634" s="24">
        <v>15</v>
      </c>
      <c r="K2634" s="24">
        <v>0</v>
      </c>
    </row>
    <row r="2635" spans="1:11" x14ac:dyDescent="0.3">
      <c r="A2635" s="24" t="s">
        <v>2144</v>
      </c>
      <c r="B2635" s="24">
        <v>231</v>
      </c>
      <c r="C2635" s="24" t="str">
        <f t="shared" si="41"/>
        <v>itus231</v>
      </c>
      <c r="D2635" s="24">
        <v>5936</v>
      </c>
      <c r="E2635" s="24">
        <v>4405</v>
      </c>
      <c r="F2635" s="24">
        <v>165621</v>
      </c>
      <c r="G2635" s="24">
        <v>0</v>
      </c>
      <c r="H2635" s="24">
        <v>0</v>
      </c>
      <c r="I2635" s="24">
        <v>200</v>
      </c>
      <c r="J2635" s="24">
        <v>15</v>
      </c>
      <c r="K2635" s="24">
        <v>0</v>
      </c>
    </row>
    <row r="2636" spans="1:11" x14ac:dyDescent="0.3">
      <c r="A2636" s="24" t="s">
        <v>2144</v>
      </c>
      <c r="B2636" s="24">
        <v>232</v>
      </c>
      <c r="C2636" s="24" t="str">
        <f t="shared" si="41"/>
        <v>itus232</v>
      </c>
      <c r="D2636" s="24">
        <v>5997</v>
      </c>
      <c r="E2636" s="24">
        <v>4451</v>
      </c>
      <c r="F2636" s="24">
        <v>167761</v>
      </c>
      <c r="G2636" s="24">
        <v>0</v>
      </c>
      <c r="H2636" s="24">
        <v>0</v>
      </c>
      <c r="I2636" s="24">
        <v>200</v>
      </c>
      <c r="J2636" s="24">
        <v>15</v>
      </c>
      <c r="K2636" s="24">
        <v>0</v>
      </c>
    </row>
    <row r="2637" spans="1:11" x14ac:dyDescent="0.3">
      <c r="A2637" s="24" t="s">
        <v>2144</v>
      </c>
      <c r="B2637" s="24">
        <v>233</v>
      </c>
      <c r="C2637" s="24" t="str">
        <f t="shared" si="41"/>
        <v>itus233</v>
      </c>
      <c r="D2637" s="24">
        <v>6059</v>
      </c>
      <c r="E2637" s="24">
        <v>4497</v>
      </c>
      <c r="F2637" s="24">
        <v>169834</v>
      </c>
      <c r="G2637" s="24">
        <v>0</v>
      </c>
      <c r="H2637" s="24">
        <v>0</v>
      </c>
      <c r="I2637" s="24">
        <v>200</v>
      </c>
      <c r="J2637" s="24">
        <v>15</v>
      </c>
      <c r="K2637" s="24">
        <v>0</v>
      </c>
    </row>
    <row r="2638" spans="1:11" x14ac:dyDescent="0.3">
      <c r="A2638" s="24" t="s">
        <v>2144</v>
      </c>
      <c r="B2638" s="24">
        <v>234</v>
      </c>
      <c r="C2638" s="24" t="str">
        <f t="shared" si="41"/>
        <v>itus234</v>
      </c>
      <c r="D2638" s="24">
        <v>6122</v>
      </c>
      <c r="E2638" s="24">
        <v>4544</v>
      </c>
      <c r="F2638" s="24">
        <v>172026</v>
      </c>
      <c r="G2638" s="24">
        <v>0</v>
      </c>
      <c r="H2638" s="24">
        <v>0</v>
      </c>
      <c r="I2638" s="24">
        <v>200</v>
      </c>
      <c r="J2638" s="24">
        <v>15</v>
      </c>
      <c r="K2638" s="24">
        <v>0</v>
      </c>
    </row>
    <row r="2639" spans="1:11" x14ac:dyDescent="0.3">
      <c r="A2639" s="24" t="s">
        <v>2144</v>
      </c>
      <c r="B2639" s="24">
        <v>235</v>
      </c>
      <c r="C2639" s="24" t="str">
        <f t="shared" si="41"/>
        <v>itus235</v>
      </c>
      <c r="D2639" s="24">
        <v>6186</v>
      </c>
      <c r="E2639" s="24">
        <v>4591</v>
      </c>
      <c r="F2639" s="24">
        <v>174151</v>
      </c>
      <c r="G2639" s="24">
        <v>0</v>
      </c>
      <c r="H2639" s="24">
        <v>0</v>
      </c>
      <c r="I2639" s="24">
        <v>200</v>
      </c>
      <c r="J2639" s="24">
        <v>15</v>
      </c>
      <c r="K2639" s="24">
        <v>0</v>
      </c>
    </row>
    <row r="2640" spans="1:11" x14ac:dyDescent="0.3">
      <c r="A2640" s="24" t="s">
        <v>2144</v>
      </c>
      <c r="B2640" s="24">
        <v>236</v>
      </c>
      <c r="C2640" s="24" t="str">
        <f t="shared" si="41"/>
        <v>itus236</v>
      </c>
      <c r="D2640" s="24">
        <v>6250</v>
      </c>
      <c r="E2640" s="24">
        <v>4638</v>
      </c>
      <c r="F2640" s="24">
        <v>176397</v>
      </c>
      <c r="G2640" s="24">
        <v>0</v>
      </c>
      <c r="H2640" s="24">
        <v>0</v>
      </c>
      <c r="I2640" s="24">
        <v>200</v>
      </c>
      <c r="J2640" s="24">
        <v>15</v>
      </c>
      <c r="K2640" s="24">
        <v>0</v>
      </c>
    </row>
    <row r="2641" spans="1:11" x14ac:dyDescent="0.3">
      <c r="A2641" s="24" t="s">
        <v>2144</v>
      </c>
      <c r="B2641" s="24">
        <v>237</v>
      </c>
      <c r="C2641" s="24" t="str">
        <f t="shared" si="41"/>
        <v>itus237</v>
      </c>
      <c r="D2641" s="24">
        <v>6314</v>
      </c>
      <c r="E2641" s="24">
        <v>4686</v>
      </c>
      <c r="F2641" s="24">
        <v>178573</v>
      </c>
      <c r="G2641" s="24">
        <v>0</v>
      </c>
      <c r="H2641" s="24">
        <v>0</v>
      </c>
      <c r="I2641" s="24">
        <v>200</v>
      </c>
      <c r="J2641" s="24">
        <v>15</v>
      </c>
      <c r="K2641" s="24">
        <v>0</v>
      </c>
    </row>
    <row r="2642" spans="1:11" x14ac:dyDescent="0.3">
      <c r="A2642" s="24" t="s">
        <v>2144</v>
      </c>
      <c r="B2642" s="24">
        <v>238</v>
      </c>
      <c r="C2642" s="24" t="str">
        <f t="shared" si="41"/>
        <v>itus238</v>
      </c>
      <c r="D2642" s="24">
        <v>6380</v>
      </c>
      <c r="E2642" s="24">
        <v>4735</v>
      </c>
      <c r="F2642" s="24">
        <v>180873</v>
      </c>
      <c r="G2642" s="24">
        <v>0</v>
      </c>
      <c r="H2642" s="24">
        <v>0</v>
      </c>
      <c r="I2642" s="24">
        <v>200</v>
      </c>
      <c r="J2642" s="24">
        <v>15</v>
      </c>
      <c r="K2642" s="24">
        <v>0</v>
      </c>
    </row>
    <row r="2643" spans="1:11" x14ac:dyDescent="0.3">
      <c r="A2643" s="24" t="s">
        <v>2144</v>
      </c>
      <c r="B2643" s="24">
        <v>239</v>
      </c>
      <c r="C2643" s="24" t="str">
        <f t="shared" si="41"/>
        <v>itus239</v>
      </c>
      <c r="D2643" s="24">
        <v>6446</v>
      </c>
      <c r="E2643" s="24">
        <v>4784</v>
      </c>
      <c r="F2643" s="24">
        <v>183103</v>
      </c>
      <c r="G2643" s="24">
        <v>0</v>
      </c>
      <c r="H2643" s="24">
        <v>0</v>
      </c>
      <c r="I2643" s="24">
        <v>200</v>
      </c>
      <c r="J2643" s="24">
        <v>15</v>
      </c>
      <c r="K2643" s="24">
        <v>0</v>
      </c>
    </row>
    <row r="2644" spans="1:11" x14ac:dyDescent="0.3">
      <c r="A2644" s="24" t="s">
        <v>2144</v>
      </c>
      <c r="B2644" s="24">
        <v>240</v>
      </c>
      <c r="C2644" s="24" t="str">
        <f t="shared" si="41"/>
        <v>itus240</v>
      </c>
      <c r="D2644" s="24">
        <v>6512</v>
      </c>
      <c r="E2644" s="24">
        <v>4833</v>
      </c>
      <c r="F2644" s="24">
        <v>185459</v>
      </c>
      <c r="G2644" s="24">
        <v>0</v>
      </c>
      <c r="H2644" s="24">
        <v>0</v>
      </c>
      <c r="I2644" s="24">
        <v>200</v>
      </c>
      <c r="J2644" s="24">
        <v>15</v>
      </c>
      <c r="K2644" s="24">
        <v>0</v>
      </c>
    </row>
    <row r="2645" spans="1:11" x14ac:dyDescent="0.3">
      <c r="A2645" s="24" t="s">
        <v>2144</v>
      </c>
      <c r="B2645" s="24">
        <v>241</v>
      </c>
      <c r="C2645" s="24" t="str">
        <f t="shared" si="41"/>
        <v>itus241</v>
      </c>
      <c r="D2645" s="24">
        <v>7100</v>
      </c>
      <c r="E2645" s="24">
        <v>5270</v>
      </c>
      <c r="F2645" s="24">
        <v>204773</v>
      </c>
      <c r="G2645" s="24">
        <v>0</v>
      </c>
      <c r="H2645" s="24">
        <v>0</v>
      </c>
      <c r="I2645" s="24">
        <v>200</v>
      </c>
      <c r="J2645" s="24">
        <v>15</v>
      </c>
      <c r="K2645" s="24">
        <v>0</v>
      </c>
    </row>
    <row r="2646" spans="1:11" x14ac:dyDescent="0.3">
      <c r="A2646" s="24" t="s">
        <v>2144</v>
      </c>
      <c r="B2646" s="24">
        <v>242</v>
      </c>
      <c r="C2646" s="24" t="str">
        <f t="shared" si="41"/>
        <v>itus242</v>
      </c>
      <c r="D2646" s="24">
        <v>7174</v>
      </c>
      <c r="E2646" s="24">
        <v>5324</v>
      </c>
      <c r="F2646" s="24">
        <v>207403</v>
      </c>
      <c r="G2646" s="24">
        <v>0</v>
      </c>
      <c r="H2646" s="24">
        <v>0</v>
      </c>
      <c r="I2646" s="24">
        <v>200</v>
      </c>
      <c r="J2646" s="24">
        <v>15</v>
      </c>
      <c r="K2646" s="24">
        <v>0</v>
      </c>
    </row>
    <row r="2647" spans="1:11" x14ac:dyDescent="0.3">
      <c r="A2647" s="24" t="s">
        <v>2144</v>
      </c>
      <c r="B2647" s="24">
        <v>243</v>
      </c>
      <c r="C2647" s="24" t="str">
        <f t="shared" si="41"/>
        <v>itus243</v>
      </c>
      <c r="D2647" s="24">
        <v>7248</v>
      </c>
      <c r="E2647" s="24">
        <v>5379</v>
      </c>
      <c r="F2647" s="24">
        <v>210337</v>
      </c>
      <c r="G2647" s="24">
        <v>0</v>
      </c>
      <c r="H2647" s="24">
        <v>0</v>
      </c>
      <c r="I2647" s="24">
        <v>200</v>
      </c>
      <c r="J2647" s="24">
        <v>15</v>
      </c>
      <c r="K2647" s="24">
        <v>0</v>
      </c>
    </row>
    <row r="2648" spans="1:11" x14ac:dyDescent="0.3">
      <c r="A2648" s="24" t="s">
        <v>2144</v>
      </c>
      <c r="B2648" s="24">
        <v>244</v>
      </c>
      <c r="C2648" s="24" t="str">
        <f t="shared" si="41"/>
        <v>itus244</v>
      </c>
      <c r="D2648" s="24">
        <v>7322</v>
      </c>
      <c r="E2648" s="24">
        <v>5434</v>
      </c>
      <c r="F2648" s="24">
        <v>213035</v>
      </c>
      <c r="G2648" s="24">
        <v>0</v>
      </c>
      <c r="H2648" s="24">
        <v>0</v>
      </c>
      <c r="I2648" s="24">
        <v>200</v>
      </c>
      <c r="J2648" s="24">
        <v>15</v>
      </c>
      <c r="K2648" s="24">
        <v>0</v>
      </c>
    </row>
    <row r="2649" spans="1:11" x14ac:dyDescent="0.3">
      <c r="A2649" s="24" t="s">
        <v>2144</v>
      </c>
      <c r="B2649" s="24">
        <v>245</v>
      </c>
      <c r="C2649" s="24" t="str">
        <f t="shared" si="41"/>
        <v>itus245</v>
      </c>
      <c r="D2649" s="24">
        <v>7398</v>
      </c>
      <c r="E2649" s="24">
        <v>5490</v>
      </c>
      <c r="F2649" s="24">
        <v>216013</v>
      </c>
      <c r="G2649" s="24">
        <v>0</v>
      </c>
      <c r="H2649" s="24">
        <v>0</v>
      </c>
      <c r="I2649" s="24">
        <v>200</v>
      </c>
      <c r="J2649" s="24">
        <v>15</v>
      </c>
      <c r="K2649" s="24">
        <v>0</v>
      </c>
    </row>
    <row r="2650" spans="1:11" x14ac:dyDescent="0.3">
      <c r="A2650" s="24" t="s">
        <v>2144</v>
      </c>
      <c r="B2650" s="24">
        <v>246</v>
      </c>
      <c r="C2650" s="24" t="str">
        <f t="shared" si="41"/>
        <v>itus246</v>
      </c>
      <c r="D2650" s="24">
        <v>7474</v>
      </c>
      <c r="E2650" s="24">
        <v>5547</v>
      </c>
      <c r="F2650" s="24">
        <v>218430</v>
      </c>
      <c r="G2650" s="24">
        <v>0</v>
      </c>
      <c r="H2650" s="24">
        <v>0</v>
      </c>
      <c r="I2650" s="24">
        <v>200</v>
      </c>
      <c r="J2650" s="24">
        <v>15</v>
      </c>
      <c r="K2650" s="24">
        <v>0</v>
      </c>
    </row>
    <row r="2651" spans="1:11" x14ac:dyDescent="0.3">
      <c r="A2651" s="24" t="s">
        <v>2144</v>
      </c>
      <c r="B2651" s="24">
        <v>247</v>
      </c>
      <c r="C2651" s="24" t="str">
        <f t="shared" si="41"/>
        <v>itus247</v>
      </c>
      <c r="D2651" s="24">
        <v>7551</v>
      </c>
      <c r="E2651" s="24">
        <v>5604</v>
      </c>
      <c r="F2651" s="24">
        <v>221481</v>
      </c>
      <c r="G2651" s="24">
        <v>0</v>
      </c>
      <c r="H2651" s="24">
        <v>0</v>
      </c>
      <c r="I2651" s="24">
        <v>200</v>
      </c>
      <c r="J2651" s="24">
        <v>15</v>
      </c>
      <c r="K2651" s="24">
        <v>0</v>
      </c>
    </row>
    <row r="2652" spans="1:11" x14ac:dyDescent="0.3">
      <c r="A2652" s="24" t="s">
        <v>2144</v>
      </c>
      <c r="B2652" s="24">
        <v>248</v>
      </c>
      <c r="C2652" s="24" t="str">
        <f t="shared" si="41"/>
        <v>itus248</v>
      </c>
      <c r="D2652" s="24">
        <v>7628</v>
      </c>
      <c r="E2652" s="24">
        <v>5661</v>
      </c>
      <c r="F2652" s="24">
        <v>223956</v>
      </c>
      <c r="G2652" s="24">
        <v>0</v>
      </c>
      <c r="H2652" s="24">
        <v>0</v>
      </c>
      <c r="I2652" s="24">
        <v>200</v>
      </c>
      <c r="J2652" s="24">
        <v>15</v>
      </c>
      <c r="K2652" s="24">
        <v>0</v>
      </c>
    </row>
    <row r="2653" spans="1:11" x14ac:dyDescent="0.3">
      <c r="A2653" s="24" t="s">
        <v>2144</v>
      </c>
      <c r="B2653" s="24">
        <v>249</v>
      </c>
      <c r="C2653" s="24" t="str">
        <f t="shared" si="41"/>
        <v>itus249</v>
      </c>
      <c r="D2653" s="24">
        <v>7707</v>
      </c>
      <c r="E2653" s="24">
        <v>5720</v>
      </c>
      <c r="F2653" s="24">
        <v>227082</v>
      </c>
      <c r="G2653" s="24">
        <v>0</v>
      </c>
      <c r="H2653" s="24">
        <v>0</v>
      </c>
      <c r="I2653" s="24">
        <v>200</v>
      </c>
      <c r="J2653" s="24">
        <v>15</v>
      </c>
      <c r="K2653" s="24">
        <v>0</v>
      </c>
    </row>
    <row r="2654" spans="1:11" x14ac:dyDescent="0.3">
      <c r="A2654" s="24" t="s">
        <v>2144</v>
      </c>
      <c r="B2654" s="24">
        <v>250</v>
      </c>
      <c r="C2654" s="24" t="str">
        <f t="shared" si="41"/>
        <v>itus250</v>
      </c>
      <c r="D2654" s="24">
        <v>7786</v>
      </c>
      <c r="E2654" s="24">
        <v>5778</v>
      </c>
      <c r="F2654" s="24">
        <v>229617</v>
      </c>
      <c r="G2654" s="24">
        <v>0</v>
      </c>
      <c r="H2654" s="24">
        <v>0</v>
      </c>
      <c r="I2654" s="24">
        <v>200</v>
      </c>
      <c r="J2654" s="24">
        <v>15</v>
      </c>
      <c r="K2654" s="24">
        <v>0</v>
      </c>
    </row>
    <row r="2655" spans="1:11" x14ac:dyDescent="0.3">
      <c r="A2655" s="24" t="s">
        <v>2144</v>
      </c>
      <c r="B2655" s="24">
        <v>251</v>
      </c>
      <c r="C2655" s="24" t="str">
        <f t="shared" si="41"/>
        <v>itus251</v>
      </c>
      <c r="D2655" s="24">
        <v>7866</v>
      </c>
      <c r="E2655" s="24">
        <v>5838</v>
      </c>
      <c r="F2655" s="24">
        <v>232820</v>
      </c>
      <c r="G2655" s="24">
        <v>0</v>
      </c>
      <c r="H2655" s="24">
        <v>0</v>
      </c>
      <c r="I2655" s="24">
        <v>200</v>
      </c>
      <c r="J2655" s="24">
        <v>15</v>
      </c>
      <c r="K2655" s="24">
        <v>0</v>
      </c>
    </row>
    <row r="2656" spans="1:11" x14ac:dyDescent="0.3">
      <c r="A2656" s="24" t="s">
        <v>2144</v>
      </c>
      <c r="B2656" s="24">
        <v>252</v>
      </c>
      <c r="C2656" s="24" t="str">
        <f t="shared" si="41"/>
        <v>itus252</v>
      </c>
      <c r="D2656" s="24">
        <v>7946</v>
      </c>
      <c r="E2656" s="24">
        <v>5898</v>
      </c>
      <c r="F2656" s="24">
        <v>235417</v>
      </c>
      <c r="G2656" s="24">
        <v>0</v>
      </c>
      <c r="H2656" s="24">
        <v>0</v>
      </c>
      <c r="I2656" s="24">
        <v>200</v>
      </c>
      <c r="J2656" s="24">
        <v>15</v>
      </c>
      <c r="K2656" s="24">
        <v>0</v>
      </c>
    </row>
    <row r="2657" spans="1:11" x14ac:dyDescent="0.3">
      <c r="A2657" s="24" t="s">
        <v>2144</v>
      </c>
      <c r="B2657" s="24">
        <v>253</v>
      </c>
      <c r="C2657" s="24" t="str">
        <f t="shared" si="41"/>
        <v>itus253</v>
      </c>
      <c r="D2657" s="24">
        <v>8028</v>
      </c>
      <c r="E2657" s="24">
        <v>5958</v>
      </c>
      <c r="F2657" s="24">
        <v>238698</v>
      </c>
      <c r="G2657" s="24">
        <v>0</v>
      </c>
      <c r="H2657" s="24">
        <v>0</v>
      </c>
      <c r="I2657" s="24">
        <v>200</v>
      </c>
      <c r="J2657" s="24">
        <v>15</v>
      </c>
      <c r="K2657" s="24">
        <v>0</v>
      </c>
    </row>
    <row r="2658" spans="1:11" x14ac:dyDescent="0.3">
      <c r="A2658" s="24" t="s">
        <v>2144</v>
      </c>
      <c r="B2658" s="24">
        <v>254</v>
      </c>
      <c r="C2658" s="24" t="str">
        <f t="shared" si="41"/>
        <v>itus254</v>
      </c>
      <c r="D2658" s="24">
        <v>8110</v>
      </c>
      <c r="E2658" s="24">
        <v>6019</v>
      </c>
      <c r="F2658" s="24">
        <v>241358</v>
      </c>
      <c r="G2658" s="24">
        <v>0</v>
      </c>
      <c r="H2658" s="24">
        <v>0</v>
      </c>
      <c r="I2658" s="24">
        <v>200</v>
      </c>
      <c r="J2658" s="24">
        <v>15</v>
      </c>
      <c r="K2658" s="24">
        <v>0</v>
      </c>
    </row>
    <row r="2659" spans="1:11" x14ac:dyDescent="0.3">
      <c r="A2659" s="24" t="s">
        <v>2144</v>
      </c>
      <c r="B2659" s="24">
        <v>255</v>
      </c>
      <c r="C2659" s="24" t="str">
        <f t="shared" si="41"/>
        <v>itus255</v>
      </c>
      <c r="D2659" s="24">
        <v>8193</v>
      </c>
      <c r="E2659" s="24">
        <v>6081</v>
      </c>
      <c r="F2659" s="24">
        <v>244494</v>
      </c>
      <c r="G2659" s="24">
        <v>0</v>
      </c>
      <c r="H2659" s="24">
        <v>0</v>
      </c>
      <c r="I2659" s="24">
        <v>200</v>
      </c>
      <c r="J2659" s="24">
        <v>15</v>
      </c>
      <c r="K2659" s="24">
        <v>0</v>
      </c>
    </row>
    <row r="2660" spans="1:11" x14ac:dyDescent="0.3">
      <c r="A2660" s="24" t="s">
        <v>2144</v>
      </c>
      <c r="B2660" s="24">
        <v>256</v>
      </c>
      <c r="C2660" s="24" t="str">
        <f t="shared" si="41"/>
        <v>itus256</v>
      </c>
      <c r="D2660" s="24">
        <v>8277</v>
      </c>
      <c r="E2660" s="24">
        <v>6143</v>
      </c>
      <c r="F2660" s="24">
        <v>247216</v>
      </c>
      <c r="G2660" s="24">
        <v>0</v>
      </c>
      <c r="H2660" s="24">
        <v>0</v>
      </c>
      <c r="I2660" s="24">
        <v>200</v>
      </c>
      <c r="J2660" s="24">
        <v>15</v>
      </c>
      <c r="K2660" s="24">
        <v>0</v>
      </c>
    </row>
    <row r="2661" spans="1:11" x14ac:dyDescent="0.3">
      <c r="A2661" s="24" t="s">
        <v>2144</v>
      </c>
      <c r="B2661" s="24">
        <v>257</v>
      </c>
      <c r="C2661" s="24" t="str">
        <f t="shared" si="41"/>
        <v>itus257</v>
      </c>
      <c r="D2661" s="24">
        <v>8362</v>
      </c>
      <c r="E2661" s="24">
        <v>6206</v>
      </c>
      <c r="F2661" s="24">
        <v>250656</v>
      </c>
      <c r="G2661" s="24">
        <v>0</v>
      </c>
      <c r="H2661" s="24">
        <v>0</v>
      </c>
      <c r="I2661" s="24">
        <v>200</v>
      </c>
      <c r="J2661" s="24">
        <v>15</v>
      </c>
      <c r="K2661" s="24">
        <v>0</v>
      </c>
    </row>
    <row r="2662" spans="1:11" x14ac:dyDescent="0.3">
      <c r="A2662" s="24" t="s">
        <v>2144</v>
      </c>
      <c r="B2662" s="24">
        <v>258</v>
      </c>
      <c r="C2662" s="24" t="str">
        <f t="shared" si="41"/>
        <v>itus258</v>
      </c>
      <c r="D2662" s="24">
        <v>8447</v>
      </c>
      <c r="E2662" s="24">
        <v>6269</v>
      </c>
      <c r="F2662" s="24">
        <v>253443</v>
      </c>
      <c r="G2662" s="24">
        <v>0</v>
      </c>
      <c r="H2662" s="24">
        <v>0</v>
      </c>
      <c r="I2662" s="24">
        <v>200</v>
      </c>
      <c r="J2662" s="24">
        <v>15</v>
      </c>
      <c r="K2662" s="24">
        <v>0</v>
      </c>
    </row>
    <row r="2663" spans="1:11" x14ac:dyDescent="0.3">
      <c r="A2663" s="24" t="s">
        <v>2144</v>
      </c>
      <c r="B2663" s="24">
        <v>259</v>
      </c>
      <c r="C2663" s="24" t="str">
        <f t="shared" si="41"/>
        <v>itus259</v>
      </c>
      <c r="D2663" s="24">
        <v>8533</v>
      </c>
      <c r="E2663" s="24">
        <v>6333</v>
      </c>
      <c r="F2663" s="24">
        <v>256967</v>
      </c>
      <c r="G2663" s="24">
        <v>0</v>
      </c>
      <c r="H2663" s="24">
        <v>0</v>
      </c>
      <c r="I2663" s="24">
        <v>200</v>
      </c>
      <c r="J2663" s="24">
        <v>15</v>
      </c>
      <c r="K2663" s="24">
        <v>0</v>
      </c>
    </row>
    <row r="2664" spans="1:11" x14ac:dyDescent="0.3">
      <c r="A2664" s="24" t="s">
        <v>2144</v>
      </c>
      <c r="B2664" s="24">
        <v>260</v>
      </c>
      <c r="C2664" s="24" t="str">
        <f t="shared" si="41"/>
        <v>itus260</v>
      </c>
      <c r="D2664" s="24">
        <v>8621</v>
      </c>
      <c r="E2664" s="24">
        <v>6398</v>
      </c>
      <c r="F2664" s="24">
        <v>259822</v>
      </c>
      <c r="G2664" s="24">
        <v>0</v>
      </c>
      <c r="H2664" s="24">
        <v>0</v>
      </c>
      <c r="I2664" s="24">
        <v>200</v>
      </c>
      <c r="J2664" s="24">
        <v>15</v>
      </c>
      <c r="K2664" s="24">
        <v>0</v>
      </c>
    </row>
    <row r="2665" spans="1:11" x14ac:dyDescent="0.3">
      <c r="A2665" s="24" t="s">
        <v>2144</v>
      </c>
      <c r="B2665" s="24">
        <v>261</v>
      </c>
      <c r="C2665" s="24" t="str">
        <f t="shared" si="41"/>
        <v>itus261</v>
      </c>
      <c r="D2665" s="24">
        <v>9398</v>
      </c>
      <c r="E2665" s="24">
        <v>6975</v>
      </c>
      <c r="F2665" s="24">
        <v>287010</v>
      </c>
      <c r="G2665" s="24">
        <v>0</v>
      </c>
      <c r="H2665" s="24">
        <v>0</v>
      </c>
      <c r="I2665" s="24">
        <v>200</v>
      </c>
      <c r="J2665" s="24">
        <v>15</v>
      </c>
      <c r="K2665" s="24">
        <v>0</v>
      </c>
    </row>
    <row r="2666" spans="1:11" x14ac:dyDescent="0.3">
      <c r="A2666" s="24" t="s">
        <v>2144</v>
      </c>
      <c r="B2666" s="24">
        <v>262</v>
      </c>
      <c r="C2666" s="24" t="str">
        <f t="shared" si="41"/>
        <v>itus262</v>
      </c>
      <c r="D2666" s="24">
        <v>9494</v>
      </c>
      <c r="E2666" s="24">
        <v>7046</v>
      </c>
      <c r="F2666" s="24">
        <v>290195</v>
      </c>
      <c r="G2666" s="24">
        <v>0</v>
      </c>
      <c r="H2666" s="24">
        <v>0</v>
      </c>
      <c r="I2666" s="24">
        <v>200</v>
      </c>
      <c r="J2666" s="24">
        <v>15</v>
      </c>
      <c r="K2666" s="24">
        <v>0</v>
      </c>
    </row>
    <row r="2667" spans="1:11" x14ac:dyDescent="0.3">
      <c r="A2667" s="24" t="s">
        <v>2144</v>
      </c>
      <c r="B2667" s="24">
        <v>263</v>
      </c>
      <c r="C2667" s="24" t="str">
        <f t="shared" si="41"/>
        <v>itus263</v>
      </c>
      <c r="D2667" s="24">
        <v>9591</v>
      </c>
      <c r="E2667" s="24">
        <v>7118</v>
      </c>
      <c r="F2667" s="24">
        <v>295023</v>
      </c>
      <c r="G2667" s="24">
        <v>0</v>
      </c>
      <c r="H2667" s="24">
        <v>0</v>
      </c>
      <c r="I2667" s="24">
        <v>200</v>
      </c>
      <c r="J2667" s="24">
        <v>15</v>
      </c>
      <c r="K2667" s="24">
        <v>0</v>
      </c>
    </row>
    <row r="2668" spans="1:11" x14ac:dyDescent="0.3">
      <c r="A2668" s="24" t="s">
        <v>2144</v>
      </c>
      <c r="B2668" s="24">
        <v>264</v>
      </c>
      <c r="C2668" s="24" t="str">
        <f t="shared" si="41"/>
        <v>itus264</v>
      </c>
      <c r="D2668" s="24">
        <v>9689</v>
      </c>
      <c r="E2668" s="24">
        <v>7191</v>
      </c>
      <c r="F2668" s="24">
        <v>298294</v>
      </c>
      <c r="G2668" s="24">
        <v>0</v>
      </c>
      <c r="H2668" s="24">
        <v>0</v>
      </c>
      <c r="I2668" s="24">
        <v>200</v>
      </c>
      <c r="J2668" s="24">
        <v>15</v>
      </c>
      <c r="K2668" s="24">
        <v>0</v>
      </c>
    </row>
    <row r="2669" spans="1:11" x14ac:dyDescent="0.3">
      <c r="A2669" s="24" t="s">
        <v>2144</v>
      </c>
      <c r="B2669" s="24">
        <v>265</v>
      </c>
      <c r="C2669" s="24" t="str">
        <f t="shared" si="41"/>
        <v>itus265</v>
      </c>
      <c r="D2669" s="24">
        <v>9787</v>
      </c>
      <c r="E2669" s="24">
        <v>7264</v>
      </c>
      <c r="F2669" s="24">
        <v>302425</v>
      </c>
      <c r="G2669" s="24">
        <v>0</v>
      </c>
      <c r="H2669" s="24">
        <v>0</v>
      </c>
      <c r="I2669" s="24">
        <v>200</v>
      </c>
      <c r="J2669" s="24">
        <v>15</v>
      </c>
      <c r="K2669" s="24">
        <v>0</v>
      </c>
    </row>
    <row r="2670" spans="1:11" x14ac:dyDescent="0.3">
      <c r="A2670" s="24" t="s">
        <v>2144</v>
      </c>
      <c r="B2670" s="24">
        <v>266</v>
      </c>
      <c r="C2670" s="24" t="str">
        <f t="shared" si="41"/>
        <v>itus266</v>
      </c>
      <c r="D2670" s="24">
        <v>9887</v>
      </c>
      <c r="E2670" s="24">
        <v>7338</v>
      </c>
      <c r="F2670" s="24">
        <v>305775</v>
      </c>
      <c r="G2670" s="24">
        <v>0</v>
      </c>
      <c r="H2670" s="24">
        <v>0</v>
      </c>
      <c r="I2670" s="24">
        <v>200</v>
      </c>
      <c r="J2670" s="24">
        <v>15</v>
      </c>
      <c r="K2670" s="24">
        <v>0</v>
      </c>
    </row>
    <row r="2671" spans="1:11" x14ac:dyDescent="0.3">
      <c r="A2671" s="24" t="s">
        <v>2144</v>
      </c>
      <c r="B2671" s="24">
        <v>267</v>
      </c>
      <c r="C2671" s="24" t="str">
        <f t="shared" si="41"/>
        <v>itus267</v>
      </c>
      <c r="D2671" s="24">
        <v>9988</v>
      </c>
      <c r="E2671" s="24">
        <v>7412</v>
      </c>
      <c r="F2671" s="24">
        <v>310007</v>
      </c>
      <c r="G2671" s="24">
        <v>0</v>
      </c>
      <c r="H2671" s="24">
        <v>0</v>
      </c>
      <c r="I2671" s="24">
        <v>200</v>
      </c>
      <c r="J2671" s="24">
        <v>15</v>
      </c>
      <c r="K2671" s="24">
        <v>0</v>
      </c>
    </row>
    <row r="2672" spans="1:11" x14ac:dyDescent="0.3">
      <c r="A2672" s="24" t="s">
        <v>2144</v>
      </c>
      <c r="B2672" s="24">
        <v>268</v>
      </c>
      <c r="C2672" s="24" t="str">
        <f t="shared" si="41"/>
        <v>itus268</v>
      </c>
      <c r="D2672" s="24">
        <v>10089</v>
      </c>
      <c r="E2672" s="24">
        <v>7488</v>
      </c>
      <c r="F2672" s="24">
        <v>313436</v>
      </c>
      <c r="G2672" s="24">
        <v>0</v>
      </c>
      <c r="H2672" s="24">
        <v>0</v>
      </c>
      <c r="I2672" s="24">
        <v>200</v>
      </c>
      <c r="J2672" s="24">
        <v>15</v>
      </c>
      <c r="K2672" s="24">
        <v>0</v>
      </c>
    </row>
    <row r="2673" spans="1:11" x14ac:dyDescent="0.3">
      <c r="A2673" s="24" t="s">
        <v>2144</v>
      </c>
      <c r="B2673" s="24">
        <v>269</v>
      </c>
      <c r="C2673" s="24" t="str">
        <f t="shared" si="41"/>
        <v>itus269</v>
      </c>
      <c r="D2673" s="24">
        <v>10192</v>
      </c>
      <c r="E2673" s="24">
        <v>7564</v>
      </c>
      <c r="F2673" s="24">
        <v>317770</v>
      </c>
      <c r="G2673" s="24">
        <v>0</v>
      </c>
      <c r="H2673" s="24">
        <v>0</v>
      </c>
      <c r="I2673" s="24">
        <v>200</v>
      </c>
      <c r="J2673" s="24">
        <v>15</v>
      </c>
      <c r="K2673" s="24">
        <v>0</v>
      </c>
    </row>
    <row r="2674" spans="1:11" x14ac:dyDescent="0.3">
      <c r="A2674" s="24" t="s">
        <v>2144</v>
      </c>
      <c r="B2674" s="24">
        <v>270</v>
      </c>
      <c r="C2674" s="24" t="str">
        <f t="shared" si="41"/>
        <v>itus270</v>
      </c>
      <c r="D2674" s="24">
        <v>10295</v>
      </c>
      <c r="E2674" s="24">
        <v>7641</v>
      </c>
      <c r="F2674" s="24">
        <v>321282</v>
      </c>
      <c r="G2674" s="24">
        <v>0</v>
      </c>
      <c r="H2674" s="24">
        <v>0</v>
      </c>
      <c r="I2674" s="24">
        <v>200</v>
      </c>
      <c r="J2674" s="24">
        <v>15</v>
      </c>
      <c r="K2674" s="24">
        <v>0</v>
      </c>
    </row>
    <row r="2675" spans="1:11" x14ac:dyDescent="0.3">
      <c r="A2675" s="24" t="s">
        <v>2144</v>
      </c>
      <c r="B2675" s="24">
        <v>271</v>
      </c>
      <c r="C2675" s="24" t="str">
        <f t="shared" si="41"/>
        <v>itus271</v>
      </c>
      <c r="D2675" s="24">
        <v>10400</v>
      </c>
      <c r="E2675" s="24">
        <v>7718</v>
      </c>
      <c r="F2675" s="24">
        <v>325424</v>
      </c>
      <c r="G2675" s="24">
        <v>0</v>
      </c>
      <c r="H2675" s="24">
        <v>0</v>
      </c>
      <c r="I2675" s="24">
        <v>200</v>
      </c>
      <c r="J2675" s="24">
        <v>15</v>
      </c>
      <c r="K2675" s="24">
        <v>0</v>
      </c>
    </row>
    <row r="2676" spans="1:11" x14ac:dyDescent="0.3">
      <c r="A2676" s="24" t="s">
        <v>2144</v>
      </c>
      <c r="B2676" s="24">
        <v>272</v>
      </c>
      <c r="C2676" s="24" t="str">
        <f t="shared" si="41"/>
        <v>itus272</v>
      </c>
      <c r="D2676" s="24">
        <v>10505</v>
      </c>
      <c r="E2676" s="24">
        <v>7797</v>
      </c>
      <c r="F2676" s="24">
        <v>329016</v>
      </c>
      <c r="G2676" s="24">
        <v>0</v>
      </c>
      <c r="H2676" s="24">
        <v>0</v>
      </c>
      <c r="I2676" s="24">
        <v>200</v>
      </c>
      <c r="J2676" s="24">
        <v>15</v>
      </c>
      <c r="K2676" s="24">
        <v>0</v>
      </c>
    </row>
    <row r="2677" spans="1:11" x14ac:dyDescent="0.3">
      <c r="A2677" s="24" t="s">
        <v>2144</v>
      </c>
      <c r="B2677" s="24">
        <v>273</v>
      </c>
      <c r="C2677" s="24" t="str">
        <f t="shared" si="41"/>
        <v>itus273</v>
      </c>
      <c r="D2677" s="24">
        <v>10612</v>
      </c>
      <c r="E2677" s="24">
        <v>7876</v>
      </c>
      <c r="F2677" s="24">
        <v>333558</v>
      </c>
      <c r="G2677" s="24">
        <v>0</v>
      </c>
      <c r="H2677" s="24">
        <v>0</v>
      </c>
      <c r="I2677" s="24">
        <v>200</v>
      </c>
      <c r="J2677" s="24">
        <v>15</v>
      </c>
      <c r="K2677" s="24">
        <v>0</v>
      </c>
    </row>
    <row r="2678" spans="1:11" x14ac:dyDescent="0.3">
      <c r="A2678" s="24" t="s">
        <v>2144</v>
      </c>
      <c r="B2678" s="24">
        <v>274</v>
      </c>
      <c r="C2678" s="24" t="str">
        <f t="shared" si="41"/>
        <v>itus274</v>
      </c>
      <c r="D2678" s="24">
        <v>10719</v>
      </c>
      <c r="E2678" s="24">
        <v>7956</v>
      </c>
      <c r="F2678" s="24">
        <v>337236</v>
      </c>
      <c r="G2678" s="24">
        <v>0</v>
      </c>
      <c r="H2678" s="24">
        <v>0</v>
      </c>
      <c r="I2678" s="24">
        <v>200</v>
      </c>
      <c r="J2678" s="24">
        <v>15</v>
      </c>
      <c r="K2678" s="24">
        <v>0</v>
      </c>
    </row>
    <row r="2679" spans="1:11" x14ac:dyDescent="0.3">
      <c r="A2679" s="24" t="s">
        <v>2144</v>
      </c>
      <c r="B2679" s="24">
        <v>275</v>
      </c>
      <c r="C2679" s="24" t="str">
        <f t="shared" si="41"/>
        <v>itus275</v>
      </c>
      <c r="D2679" s="24">
        <v>10828</v>
      </c>
      <c r="E2679" s="24">
        <v>8036</v>
      </c>
      <c r="F2679" s="24">
        <v>341888</v>
      </c>
      <c r="G2679" s="24">
        <v>0</v>
      </c>
      <c r="H2679" s="24">
        <v>0</v>
      </c>
      <c r="I2679" s="24">
        <v>200</v>
      </c>
      <c r="J2679" s="24">
        <v>15</v>
      </c>
      <c r="K2679" s="24">
        <v>0</v>
      </c>
    </row>
    <row r="2680" spans="1:11" x14ac:dyDescent="0.3">
      <c r="A2680" s="24" t="s">
        <v>2144</v>
      </c>
      <c r="B2680" s="24">
        <v>276</v>
      </c>
      <c r="C2680" s="24" t="str">
        <f t="shared" si="41"/>
        <v>itus276</v>
      </c>
      <c r="D2680" s="24">
        <v>10937</v>
      </c>
      <c r="E2680" s="24">
        <v>8118</v>
      </c>
      <c r="F2680" s="24">
        <v>345654</v>
      </c>
      <c r="G2680" s="24">
        <v>0</v>
      </c>
      <c r="H2680" s="24">
        <v>0</v>
      </c>
      <c r="I2680" s="24">
        <v>200</v>
      </c>
      <c r="J2680" s="24">
        <v>15</v>
      </c>
      <c r="K2680" s="24">
        <v>0</v>
      </c>
    </row>
    <row r="2681" spans="1:11" x14ac:dyDescent="0.3">
      <c r="A2681" s="24" t="s">
        <v>2144</v>
      </c>
      <c r="B2681" s="24">
        <v>277</v>
      </c>
      <c r="C2681" s="24" t="str">
        <f t="shared" si="41"/>
        <v>itus277</v>
      </c>
      <c r="D2681" s="24">
        <v>11048</v>
      </c>
      <c r="E2681" s="24">
        <v>8200</v>
      </c>
      <c r="F2681" s="24">
        <v>350417</v>
      </c>
      <c r="G2681" s="24">
        <v>0</v>
      </c>
      <c r="H2681" s="24">
        <v>0</v>
      </c>
      <c r="I2681" s="24">
        <v>200</v>
      </c>
      <c r="J2681" s="24">
        <v>15</v>
      </c>
      <c r="K2681" s="24">
        <v>0</v>
      </c>
    </row>
    <row r="2682" spans="1:11" x14ac:dyDescent="0.3">
      <c r="A2682" s="24" t="s">
        <v>2144</v>
      </c>
      <c r="B2682" s="24">
        <v>278</v>
      </c>
      <c r="C2682" s="24" t="str">
        <f t="shared" si="41"/>
        <v>itus278</v>
      </c>
      <c r="D2682" s="24">
        <v>11160</v>
      </c>
      <c r="E2682" s="24">
        <v>8283</v>
      </c>
      <c r="F2682" s="24">
        <v>354273</v>
      </c>
      <c r="G2682" s="24">
        <v>0</v>
      </c>
      <c r="H2682" s="24">
        <v>0</v>
      </c>
      <c r="I2682" s="24">
        <v>200</v>
      </c>
      <c r="J2682" s="24">
        <v>15</v>
      </c>
      <c r="K2682" s="24">
        <v>0</v>
      </c>
    </row>
    <row r="2683" spans="1:11" x14ac:dyDescent="0.3">
      <c r="A2683" s="24" t="s">
        <v>2144</v>
      </c>
      <c r="B2683" s="24">
        <v>279</v>
      </c>
      <c r="C2683" s="24" t="str">
        <f t="shared" si="41"/>
        <v>itus279</v>
      </c>
      <c r="D2683" s="24">
        <v>11273</v>
      </c>
      <c r="E2683" s="24">
        <v>8366</v>
      </c>
      <c r="F2683" s="24">
        <v>358823</v>
      </c>
      <c r="G2683" s="24">
        <v>0</v>
      </c>
      <c r="H2683" s="24">
        <v>0</v>
      </c>
      <c r="I2683" s="24">
        <v>200</v>
      </c>
      <c r="J2683" s="24">
        <v>15</v>
      </c>
      <c r="K2683" s="24">
        <v>0</v>
      </c>
    </row>
    <row r="2684" spans="1:11" x14ac:dyDescent="0.3">
      <c r="A2684" s="24" t="s">
        <v>2144</v>
      </c>
      <c r="B2684" s="24">
        <v>280</v>
      </c>
      <c r="C2684" s="24" t="str">
        <f t="shared" si="41"/>
        <v>itus280</v>
      </c>
      <c r="D2684" s="24">
        <v>11387</v>
      </c>
      <c r="E2684" s="24">
        <v>8451</v>
      </c>
      <c r="F2684" s="24">
        <v>362767</v>
      </c>
      <c r="G2684" s="24">
        <v>0</v>
      </c>
      <c r="H2684" s="24">
        <v>0</v>
      </c>
      <c r="I2684" s="24">
        <v>200</v>
      </c>
      <c r="J2684" s="24">
        <v>15</v>
      </c>
      <c r="K2684" s="24">
        <v>0</v>
      </c>
    </row>
    <row r="2685" spans="1:11" x14ac:dyDescent="0.3">
      <c r="A2685" s="24" t="s">
        <v>2144</v>
      </c>
      <c r="B2685" s="24">
        <v>281</v>
      </c>
      <c r="C2685" s="24" t="str">
        <f t="shared" si="41"/>
        <v>itus281</v>
      </c>
      <c r="D2685" s="24">
        <v>12413</v>
      </c>
      <c r="E2685" s="24">
        <v>9212</v>
      </c>
      <c r="F2685" s="24">
        <v>401251</v>
      </c>
      <c r="G2685" s="24">
        <v>0</v>
      </c>
      <c r="H2685" s="24">
        <v>0</v>
      </c>
      <c r="I2685" s="24">
        <v>200</v>
      </c>
      <c r="J2685" s="24">
        <v>15</v>
      </c>
      <c r="K2685" s="24">
        <v>0</v>
      </c>
    </row>
    <row r="2686" spans="1:11" x14ac:dyDescent="0.3">
      <c r="A2686" s="24" t="s">
        <v>2144</v>
      </c>
      <c r="B2686" s="24">
        <v>282</v>
      </c>
      <c r="C2686" s="24" t="str">
        <f t="shared" si="41"/>
        <v>itus282</v>
      </c>
      <c r="D2686" s="24">
        <v>12538</v>
      </c>
      <c r="E2686" s="24">
        <v>9305</v>
      </c>
      <c r="F2686" s="24">
        <v>405903</v>
      </c>
      <c r="G2686" s="24">
        <v>0</v>
      </c>
      <c r="H2686" s="24">
        <v>0</v>
      </c>
      <c r="I2686" s="24">
        <v>200</v>
      </c>
      <c r="J2686" s="24">
        <v>15</v>
      </c>
      <c r="K2686" s="24">
        <v>0</v>
      </c>
    </row>
    <row r="2687" spans="1:11" x14ac:dyDescent="0.3">
      <c r="A2687" s="24" t="s">
        <v>2144</v>
      </c>
      <c r="B2687" s="24">
        <v>283</v>
      </c>
      <c r="C2687" s="24" t="str">
        <f t="shared" si="41"/>
        <v>itus283</v>
      </c>
      <c r="D2687" s="24">
        <v>12664</v>
      </c>
      <c r="E2687" s="24">
        <v>9399</v>
      </c>
      <c r="F2687" s="24">
        <v>411718</v>
      </c>
      <c r="G2687" s="24">
        <v>0</v>
      </c>
      <c r="H2687" s="24">
        <v>0</v>
      </c>
      <c r="I2687" s="24">
        <v>200</v>
      </c>
      <c r="J2687" s="24">
        <v>15</v>
      </c>
      <c r="K2687" s="24">
        <v>0</v>
      </c>
    </row>
    <row r="2688" spans="1:11" x14ac:dyDescent="0.3">
      <c r="A2688" s="24" t="s">
        <v>2144</v>
      </c>
      <c r="B2688" s="24">
        <v>284</v>
      </c>
      <c r="C2688" s="24" t="str">
        <f t="shared" si="41"/>
        <v>itus284</v>
      </c>
      <c r="D2688" s="24">
        <v>12792</v>
      </c>
      <c r="E2688" s="24">
        <v>9494</v>
      </c>
      <c r="F2688" s="24">
        <v>416612</v>
      </c>
      <c r="G2688" s="24">
        <v>0</v>
      </c>
      <c r="H2688" s="24">
        <v>0</v>
      </c>
      <c r="I2688" s="24">
        <v>200</v>
      </c>
      <c r="J2688" s="24">
        <v>15</v>
      </c>
      <c r="K2688" s="24">
        <v>0</v>
      </c>
    </row>
    <row r="2689" spans="1:11" x14ac:dyDescent="0.3">
      <c r="A2689" s="24" t="s">
        <v>2144</v>
      </c>
      <c r="B2689" s="24">
        <v>285</v>
      </c>
      <c r="C2689" s="24" t="str">
        <f t="shared" si="41"/>
        <v>itus285</v>
      </c>
      <c r="D2689" s="24">
        <v>12921</v>
      </c>
      <c r="E2689" s="24">
        <v>9590</v>
      </c>
      <c r="F2689" s="24">
        <v>422573</v>
      </c>
      <c r="G2689" s="24">
        <v>0</v>
      </c>
      <c r="H2689" s="24">
        <v>0</v>
      </c>
      <c r="I2689" s="24">
        <v>200</v>
      </c>
      <c r="J2689" s="24">
        <v>15</v>
      </c>
      <c r="K2689" s="24">
        <v>0</v>
      </c>
    </row>
    <row r="2690" spans="1:11" x14ac:dyDescent="0.3">
      <c r="A2690" s="24" t="s">
        <v>2144</v>
      </c>
      <c r="B2690" s="24">
        <v>286</v>
      </c>
      <c r="C2690" s="24" t="str">
        <f t="shared" si="41"/>
        <v>itus286</v>
      </c>
      <c r="D2690" s="24">
        <v>13051</v>
      </c>
      <c r="E2690" s="24">
        <v>9686</v>
      </c>
      <c r="F2690" s="24">
        <v>427591</v>
      </c>
      <c r="G2690" s="24">
        <v>0</v>
      </c>
      <c r="H2690" s="24">
        <v>0</v>
      </c>
      <c r="I2690" s="24">
        <v>200</v>
      </c>
      <c r="J2690" s="24">
        <v>15</v>
      </c>
      <c r="K2690" s="24">
        <v>0</v>
      </c>
    </row>
    <row r="2691" spans="1:11" x14ac:dyDescent="0.3">
      <c r="A2691" s="24" t="s">
        <v>2144</v>
      </c>
      <c r="B2691" s="24">
        <v>287</v>
      </c>
      <c r="C2691" s="24" t="str">
        <f t="shared" si="41"/>
        <v>itus287</v>
      </c>
      <c r="D2691" s="24">
        <v>13182</v>
      </c>
      <c r="E2691" s="24">
        <v>9784</v>
      </c>
      <c r="F2691" s="24">
        <v>433313</v>
      </c>
      <c r="G2691" s="24">
        <v>0</v>
      </c>
      <c r="H2691" s="24">
        <v>0</v>
      </c>
      <c r="I2691" s="24">
        <v>200</v>
      </c>
      <c r="J2691" s="24">
        <v>15</v>
      </c>
      <c r="K2691" s="24">
        <v>0</v>
      </c>
    </row>
    <row r="2692" spans="1:11" x14ac:dyDescent="0.3">
      <c r="A2692" s="24" t="s">
        <v>2144</v>
      </c>
      <c r="B2692" s="24">
        <v>288</v>
      </c>
      <c r="C2692" s="24" t="str">
        <f t="shared" si="41"/>
        <v>itus288</v>
      </c>
      <c r="D2692" s="24">
        <v>13315</v>
      </c>
      <c r="E2692" s="24">
        <v>9882</v>
      </c>
      <c r="F2692" s="24">
        <v>438321</v>
      </c>
      <c r="G2692" s="24">
        <v>0</v>
      </c>
      <c r="H2692" s="24">
        <v>0</v>
      </c>
      <c r="I2692" s="24">
        <v>200</v>
      </c>
      <c r="J2692" s="24">
        <v>15</v>
      </c>
      <c r="K2692" s="24">
        <v>0</v>
      </c>
    </row>
    <row r="2693" spans="1:11" x14ac:dyDescent="0.3">
      <c r="A2693" s="24" t="s">
        <v>2144</v>
      </c>
      <c r="B2693" s="24">
        <v>289</v>
      </c>
      <c r="C2693" s="24" t="str">
        <f t="shared" si="41"/>
        <v>itus289</v>
      </c>
      <c r="D2693" s="24">
        <v>13449</v>
      </c>
      <c r="E2693" s="24">
        <v>9982</v>
      </c>
      <c r="F2693" s="24">
        <v>443519</v>
      </c>
      <c r="G2693" s="24">
        <v>0</v>
      </c>
      <c r="H2693" s="24">
        <v>0</v>
      </c>
      <c r="I2693" s="24">
        <v>200</v>
      </c>
      <c r="J2693" s="24">
        <v>15</v>
      </c>
      <c r="K2693" s="24">
        <v>0</v>
      </c>
    </row>
    <row r="2694" spans="1:11" x14ac:dyDescent="0.3">
      <c r="A2694" s="24" t="s">
        <v>2144</v>
      </c>
      <c r="B2694" s="24">
        <v>290</v>
      </c>
      <c r="C2694" s="24" t="str">
        <f t="shared" ref="C2694:C2757" si="42">A2694&amp;B2694</f>
        <v>itus290</v>
      </c>
      <c r="D2694" s="24">
        <v>13584</v>
      </c>
      <c r="E2694" s="24">
        <v>10082</v>
      </c>
      <c r="F2694" s="24">
        <v>448640</v>
      </c>
      <c r="G2694" s="24">
        <v>0</v>
      </c>
      <c r="H2694" s="24">
        <v>0</v>
      </c>
      <c r="I2694" s="24">
        <v>200</v>
      </c>
      <c r="J2694" s="24">
        <v>15</v>
      </c>
      <c r="K2694" s="24">
        <v>0</v>
      </c>
    </row>
    <row r="2695" spans="1:11" x14ac:dyDescent="0.3">
      <c r="A2695" s="24" t="s">
        <v>2144</v>
      </c>
      <c r="B2695" s="24">
        <v>291</v>
      </c>
      <c r="C2695" s="24" t="str">
        <f t="shared" si="42"/>
        <v>itus291</v>
      </c>
      <c r="D2695" s="24">
        <v>13721</v>
      </c>
      <c r="E2695" s="24">
        <v>10183</v>
      </c>
      <c r="F2695" s="24">
        <v>453818</v>
      </c>
      <c r="G2695" s="24">
        <v>0</v>
      </c>
      <c r="H2695" s="24">
        <v>0</v>
      </c>
      <c r="I2695" s="24">
        <v>200</v>
      </c>
      <c r="J2695" s="24">
        <v>15</v>
      </c>
      <c r="K2695" s="24">
        <v>0</v>
      </c>
    </row>
    <row r="2696" spans="1:11" x14ac:dyDescent="0.3">
      <c r="A2696" s="24" t="s">
        <v>2144</v>
      </c>
      <c r="B2696" s="24">
        <v>292</v>
      </c>
      <c r="C2696" s="24" t="str">
        <f t="shared" si="42"/>
        <v>itus292</v>
      </c>
      <c r="D2696" s="24">
        <v>13858</v>
      </c>
      <c r="E2696" s="24">
        <v>10285</v>
      </c>
      <c r="F2696" s="24">
        <v>459193</v>
      </c>
      <c r="G2696" s="24">
        <v>0</v>
      </c>
      <c r="H2696" s="24">
        <v>0</v>
      </c>
      <c r="I2696" s="24">
        <v>200</v>
      </c>
      <c r="J2696" s="24">
        <v>15</v>
      </c>
      <c r="K2696" s="24">
        <v>0</v>
      </c>
    </row>
    <row r="2697" spans="1:11" x14ac:dyDescent="0.3">
      <c r="A2697" s="24" t="s">
        <v>2144</v>
      </c>
      <c r="B2697" s="24">
        <v>293</v>
      </c>
      <c r="C2697" s="24" t="str">
        <f t="shared" si="42"/>
        <v>itus293</v>
      </c>
      <c r="D2697" s="24">
        <v>13997</v>
      </c>
      <c r="E2697" s="24">
        <v>10389</v>
      </c>
      <c r="F2697" s="24">
        <v>464487</v>
      </c>
      <c r="G2697" s="24">
        <v>0</v>
      </c>
      <c r="H2697" s="24">
        <v>0</v>
      </c>
      <c r="I2697" s="24">
        <v>200</v>
      </c>
      <c r="J2697" s="24">
        <v>15</v>
      </c>
      <c r="K2697" s="24">
        <v>0</v>
      </c>
    </row>
    <row r="2698" spans="1:11" x14ac:dyDescent="0.3">
      <c r="A2698" s="24" t="s">
        <v>2144</v>
      </c>
      <c r="B2698" s="24">
        <v>294</v>
      </c>
      <c r="C2698" s="24" t="str">
        <f t="shared" si="42"/>
        <v>itus294</v>
      </c>
      <c r="D2698" s="24">
        <v>14138</v>
      </c>
      <c r="E2698" s="24">
        <v>10493</v>
      </c>
      <c r="F2698" s="24">
        <v>469840</v>
      </c>
      <c r="G2698" s="24">
        <v>0</v>
      </c>
      <c r="H2698" s="24">
        <v>0</v>
      </c>
      <c r="I2698" s="24">
        <v>200</v>
      </c>
      <c r="J2698" s="24">
        <v>15</v>
      </c>
      <c r="K2698" s="24">
        <v>0</v>
      </c>
    </row>
    <row r="2699" spans="1:11" x14ac:dyDescent="0.3">
      <c r="A2699" s="24" t="s">
        <v>2144</v>
      </c>
      <c r="B2699" s="24">
        <v>295</v>
      </c>
      <c r="C2699" s="24" t="str">
        <f t="shared" si="42"/>
        <v>itus295</v>
      </c>
      <c r="D2699" s="24">
        <v>14280</v>
      </c>
      <c r="E2699" s="24">
        <v>10598</v>
      </c>
      <c r="F2699" s="24">
        <v>475397</v>
      </c>
      <c r="G2699" s="24">
        <v>0</v>
      </c>
      <c r="H2699" s="24">
        <v>0</v>
      </c>
      <c r="I2699" s="24">
        <v>200</v>
      </c>
      <c r="J2699" s="24">
        <v>15</v>
      </c>
      <c r="K2699" s="24">
        <v>0</v>
      </c>
    </row>
    <row r="2700" spans="1:11" x14ac:dyDescent="0.3">
      <c r="A2700" s="24" t="s">
        <v>2144</v>
      </c>
      <c r="B2700" s="24">
        <v>296</v>
      </c>
      <c r="C2700" s="24" t="str">
        <f t="shared" si="42"/>
        <v>itus296</v>
      </c>
      <c r="D2700" s="24">
        <v>14423</v>
      </c>
      <c r="E2700" s="24">
        <v>10704</v>
      </c>
      <c r="F2700" s="24">
        <v>480871</v>
      </c>
      <c r="G2700" s="24">
        <v>0</v>
      </c>
      <c r="H2700" s="24">
        <v>0</v>
      </c>
      <c r="I2700" s="24">
        <v>200</v>
      </c>
      <c r="J2700" s="24">
        <v>15</v>
      </c>
      <c r="K2700" s="24">
        <v>0</v>
      </c>
    </row>
    <row r="2701" spans="1:11" x14ac:dyDescent="0.3">
      <c r="A2701" s="24" t="s">
        <v>2144</v>
      </c>
      <c r="B2701" s="24">
        <v>297</v>
      </c>
      <c r="C2701" s="24" t="str">
        <f t="shared" si="42"/>
        <v>itus297</v>
      </c>
      <c r="D2701" s="24">
        <v>14567</v>
      </c>
      <c r="E2701" s="24">
        <v>10811</v>
      </c>
      <c r="F2701" s="24">
        <v>486107</v>
      </c>
      <c r="G2701" s="24">
        <v>0</v>
      </c>
      <c r="H2701" s="24">
        <v>0</v>
      </c>
      <c r="I2701" s="24">
        <v>200</v>
      </c>
      <c r="J2701" s="24">
        <v>15</v>
      </c>
      <c r="K2701" s="24">
        <v>0</v>
      </c>
    </row>
    <row r="2702" spans="1:11" x14ac:dyDescent="0.3">
      <c r="A2702" s="24" t="s">
        <v>2144</v>
      </c>
      <c r="B2702" s="24">
        <v>298</v>
      </c>
      <c r="C2702" s="24" t="str">
        <f t="shared" si="42"/>
        <v>itus298</v>
      </c>
      <c r="D2702" s="24">
        <v>14713</v>
      </c>
      <c r="E2702" s="24">
        <v>10920</v>
      </c>
      <c r="F2702" s="24">
        <v>491398</v>
      </c>
      <c r="G2702" s="24">
        <v>0</v>
      </c>
      <c r="H2702" s="24">
        <v>0</v>
      </c>
      <c r="I2702" s="24">
        <v>200</v>
      </c>
      <c r="J2702" s="24">
        <v>15</v>
      </c>
      <c r="K2702" s="24">
        <v>0</v>
      </c>
    </row>
    <row r="2703" spans="1:11" x14ac:dyDescent="0.3">
      <c r="A2703" s="24" t="s">
        <v>2144</v>
      </c>
      <c r="B2703" s="24">
        <v>299</v>
      </c>
      <c r="C2703" s="24" t="str">
        <f t="shared" si="42"/>
        <v>itus299</v>
      </c>
      <c r="D2703" s="24">
        <v>14860</v>
      </c>
      <c r="E2703" s="24">
        <v>11029</v>
      </c>
      <c r="F2703" s="24">
        <v>496744</v>
      </c>
      <c r="G2703" s="24">
        <v>0</v>
      </c>
      <c r="H2703" s="24">
        <v>0</v>
      </c>
      <c r="I2703" s="24">
        <v>200</v>
      </c>
      <c r="J2703" s="24">
        <v>15</v>
      </c>
      <c r="K2703" s="24">
        <v>0</v>
      </c>
    </row>
    <row r="2704" spans="1:11" x14ac:dyDescent="0.3">
      <c r="A2704" s="24" t="s">
        <v>2144</v>
      </c>
      <c r="B2704" s="24">
        <v>300</v>
      </c>
      <c r="C2704" s="24" t="str">
        <f t="shared" si="42"/>
        <v>itus300</v>
      </c>
      <c r="D2704" s="24">
        <v>15009</v>
      </c>
      <c r="E2704" s="24">
        <v>11139</v>
      </c>
      <c r="F2704" s="24">
        <v>502145</v>
      </c>
      <c r="G2704" s="24">
        <v>0</v>
      </c>
      <c r="H2704" s="24">
        <v>0</v>
      </c>
      <c r="I2704" s="24">
        <v>200</v>
      </c>
      <c r="J2704" s="24">
        <v>15</v>
      </c>
      <c r="K2704" s="24">
        <v>0</v>
      </c>
    </row>
    <row r="2705" spans="1:11" x14ac:dyDescent="0.3">
      <c r="A2705" s="24" t="s">
        <v>2151</v>
      </c>
      <c r="B2705" s="24">
        <v>1</v>
      </c>
      <c r="C2705" s="24" t="str">
        <f t="shared" si="42"/>
        <v>lue1</v>
      </c>
      <c r="D2705" s="24">
        <v>103</v>
      </c>
      <c r="E2705" s="24">
        <v>64</v>
      </c>
      <c r="F2705" s="24">
        <v>1145</v>
      </c>
      <c r="G2705" s="24">
        <v>0</v>
      </c>
      <c r="H2705" s="24">
        <v>0</v>
      </c>
      <c r="I2705" s="24">
        <v>200</v>
      </c>
      <c r="J2705" s="24">
        <v>15</v>
      </c>
      <c r="K2705" s="24">
        <v>0</v>
      </c>
    </row>
    <row r="2706" spans="1:11" x14ac:dyDescent="0.3">
      <c r="A2706" s="24" t="s">
        <v>2151</v>
      </c>
      <c r="B2706" s="24">
        <v>2</v>
      </c>
      <c r="C2706" s="24" t="str">
        <f t="shared" si="42"/>
        <v>lue2</v>
      </c>
      <c r="D2706" s="24">
        <v>104</v>
      </c>
      <c r="E2706" s="24">
        <v>64</v>
      </c>
      <c r="F2706" s="24">
        <v>1159</v>
      </c>
      <c r="G2706" s="24">
        <v>0</v>
      </c>
      <c r="H2706" s="24">
        <v>0</v>
      </c>
      <c r="I2706" s="24">
        <v>200</v>
      </c>
      <c r="J2706" s="24">
        <v>15</v>
      </c>
      <c r="K2706" s="24">
        <v>0</v>
      </c>
    </row>
    <row r="2707" spans="1:11" x14ac:dyDescent="0.3">
      <c r="A2707" s="24" t="s">
        <v>2151</v>
      </c>
      <c r="B2707" s="24">
        <v>3</v>
      </c>
      <c r="C2707" s="24" t="str">
        <f t="shared" si="42"/>
        <v>lue3</v>
      </c>
      <c r="D2707" s="24">
        <v>106</v>
      </c>
      <c r="E2707" s="24">
        <v>65</v>
      </c>
      <c r="F2707" s="24">
        <v>1177</v>
      </c>
      <c r="G2707" s="24">
        <v>0</v>
      </c>
      <c r="H2707" s="24">
        <v>0</v>
      </c>
      <c r="I2707" s="24">
        <v>200</v>
      </c>
      <c r="J2707" s="24">
        <v>15</v>
      </c>
      <c r="K2707" s="24">
        <v>0</v>
      </c>
    </row>
    <row r="2708" spans="1:11" x14ac:dyDescent="0.3">
      <c r="A2708" s="24" t="s">
        <v>2151</v>
      </c>
      <c r="B2708" s="24">
        <v>4</v>
      </c>
      <c r="C2708" s="24" t="str">
        <f t="shared" si="42"/>
        <v>lue4</v>
      </c>
      <c r="D2708" s="24">
        <v>107</v>
      </c>
      <c r="E2708" s="24">
        <v>66</v>
      </c>
      <c r="F2708" s="24">
        <v>1197</v>
      </c>
      <c r="G2708" s="24">
        <v>0</v>
      </c>
      <c r="H2708" s="24">
        <v>0</v>
      </c>
      <c r="I2708" s="24">
        <v>200</v>
      </c>
      <c r="J2708" s="24">
        <v>15</v>
      </c>
      <c r="K2708" s="24">
        <v>0</v>
      </c>
    </row>
    <row r="2709" spans="1:11" x14ac:dyDescent="0.3">
      <c r="A2709" s="24" t="s">
        <v>2151</v>
      </c>
      <c r="B2709" s="24">
        <v>5</v>
      </c>
      <c r="C2709" s="24" t="str">
        <f t="shared" si="42"/>
        <v>lue5</v>
      </c>
      <c r="D2709" s="24">
        <v>108</v>
      </c>
      <c r="E2709" s="24">
        <v>67</v>
      </c>
      <c r="F2709" s="24">
        <v>1221</v>
      </c>
      <c r="G2709" s="24">
        <v>0</v>
      </c>
      <c r="H2709" s="24">
        <v>0</v>
      </c>
      <c r="I2709" s="24">
        <v>200</v>
      </c>
      <c r="J2709" s="24">
        <v>15</v>
      </c>
      <c r="K2709" s="24">
        <v>0</v>
      </c>
    </row>
    <row r="2710" spans="1:11" x14ac:dyDescent="0.3">
      <c r="A2710" s="24" t="s">
        <v>2151</v>
      </c>
      <c r="B2710" s="24">
        <v>6</v>
      </c>
      <c r="C2710" s="24" t="str">
        <f t="shared" si="42"/>
        <v>lue6</v>
      </c>
      <c r="D2710" s="24">
        <v>110</v>
      </c>
      <c r="E2710" s="24">
        <v>68</v>
      </c>
      <c r="F2710" s="24">
        <v>1248</v>
      </c>
      <c r="G2710" s="24">
        <v>0</v>
      </c>
      <c r="H2710" s="24">
        <v>0</v>
      </c>
      <c r="I2710" s="24">
        <v>200</v>
      </c>
      <c r="J2710" s="24">
        <v>15</v>
      </c>
      <c r="K2710" s="24">
        <v>0</v>
      </c>
    </row>
    <row r="2711" spans="1:11" x14ac:dyDescent="0.3">
      <c r="A2711" s="24" t="s">
        <v>2151</v>
      </c>
      <c r="B2711" s="24">
        <v>7</v>
      </c>
      <c r="C2711" s="24" t="str">
        <f t="shared" si="42"/>
        <v>lue7</v>
      </c>
      <c r="D2711" s="24">
        <v>111</v>
      </c>
      <c r="E2711" s="24">
        <v>69</v>
      </c>
      <c r="F2711" s="24">
        <v>1279</v>
      </c>
      <c r="G2711" s="24">
        <v>0</v>
      </c>
      <c r="H2711" s="24">
        <v>0</v>
      </c>
      <c r="I2711" s="24">
        <v>200</v>
      </c>
      <c r="J2711" s="24">
        <v>15</v>
      </c>
      <c r="K2711" s="24">
        <v>0</v>
      </c>
    </row>
    <row r="2712" spans="1:11" x14ac:dyDescent="0.3">
      <c r="A2712" s="24" t="s">
        <v>2151</v>
      </c>
      <c r="B2712" s="24">
        <v>8</v>
      </c>
      <c r="C2712" s="24" t="str">
        <f t="shared" si="42"/>
        <v>lue8</v>
      </c>
      <c r="D2712" s="24">
        <v>113</v>
      </c>
      <c r="E2712" s="24">
        <v>70</v>
      </c>
      <c r="F2712" s="24">
        <v>1314</v>
      </c>
      <c r="G2712" s="24">
        <v>0</v>
      </c>
      <c r="H2712" s="24">
        <v>0</v>
      </c>
      <c r="I2712" s="24">
        <v>200</v>
      </c>
      <c r="J2712" s="24">
        <v>15</v>
      </c>
      <c r="K2712" s="24">
        <v>0</v>
      </c>
    </row>
    <row r="2713" spans="1:11" x14ac:dyDescent="0.3">
      <c r="A2713" s="24" t="s">
        <v>2151</v>
      </c>
      <c r="B2713" s="24">
        <v>9</v>
      </c>
      <c r="C2713" s="24" t="str">
        <f t="shared" si="42"/>
        <v>lue9</v>
      </c>
      <c r="D2713" s="24">
        <v>114</v>
      </c>
      <c r="E2713" s="24">
        <v>71</v>
      </c>
      <c r="F2713" s="24">
        <v>1352</v>
      </c>
      <c r="G2713" s="24">
        <v>0</v>
      </c>
      <c r="H2713" s="24">
        <v>0</v>
      </c>
      <c r="I2713" s="24">
        <v>200</v>
      </c>
      <c r="J2713" s="24">
        <v>15</v>
      </c>
      <c r="K2713" s="24">
        <v>0</v>
      </c>
    </row>
    <row r="2714" spans="1:11" x14ac:dyDescent="0.3">
      <c r="A2714" s="24" t="s">
        <v>2151</v>
      </c>
      <c r="B2714" s="24">
        <v>10</v>
      </c>
      <c r="C2714" s="24" t="str">
        <f t="shared" si="42"/>
        <v>lue10</v>
      </c>
      <c r="D2714" s="24">
        <v>116</v>
      </c>
      <c r="E2714" s="24">
        <v>72</v>
      </c>
      <c r="F2714" s="24">
        <v>1395</v>
      </c>
      <c r="G2714" s="24">
        <v>0</v>
      </c>
      <c r="H2714" s="24">
        <v>0</v>
      </c>
      <c r="I2714" s="24">
        <v>200</v>
      </c>
      <c r="J2714" s="24">
        <v>15</v>
      </c>
      <c r="K2714" s="24">
        <v>0</v>
      </c>
    </row>
    <row r="2715" spans="1:11" x14ac:dyDescent="0.3">
      <c r="A2715" s="24" t="s">
        <v>2151</v>
      </c>
      <c r="B2715" s="24">
        <v>11</v>
      </c>
      <c r="C2715" s="24" t="str">
        <f t="shared" si="42"/>
        <v>lue11</v>
      </c>
      <c r="D2715" s="24">
        <v>127</v>
      </c>
      <c r="E2715" s="24">
        <v>79</v>
      </c>
      <c r="F2715" s="24">
        <v>1535</v>
      </c>
      <c r="G2715" s="24">
        <v>0</v>
      </c>
      <c r="H2715" s="24">
        <v>0</v>
      </c>
      <c r="I2715" s="24">
        <v>200</v>
      </c>
      <c r="J2715" s="24">
        <v>15</v>
      </c>
      <c r="K2715" s="24">
        <v>0</v>
      </c>
    </row>
    <row r="2716" spans="1:11" x14ac:dyDescent="0.3">
      <c r="A2716" s="24" t="s">
        <v>2151</v>
      </c>
      <c r="B2716" s="24">
        <v>12</v>
      </c>
      <c r="C2716" s="24" t="str">
        <f t="shared" si="42"/>
        <v>lue12</v>
      </c>
      <c r="D2716" s="24">
        <v>129</v>
      </c>
      <c r="E2716" s="24">
        <v>80</v>
      </c>
      <c r="F2716" s="24">
        <v>1590</v>
      </c>
      <c r="G2716" s="24">
        <v>0</v>
      </c>
      <c r="H2716" s="24">
        <v>0</v>
      </c>
      <c r="I2716" s="24">
        <v>200</v>
      </c>
      <c r="J2716" s="24">
        <v>15</v>
      </c>
      <c r="K2716" s="24">
        <v>0</v>
      </c>
    </row>
    <row r="2717" spans="1:11" x14ac:dyDescent="0.3">
      <c r="A2717" s="24" t="s">
        <v>2151</v>
      </c>
      <c r="B2717" s="24">
        <v>13</v>
      </c>
      <c r="C2717" s="24" t="str">
        <f t="shared" si="42"/>
        <v>lue13</v>
      </c>
      <c r="D2717" s="24">
        <v>130</v>
      </c>
      <c r="E2717" s="24">
        <v>81</v>
      </c>
      <c r="F2717" s="24">
        <v>1651</v>
      </c>
      <c r="G2717" s="24">
        <v>0</v>
      </c>
      <c r="H2717" s="24">
        <v>0</v>
      </c>
      <c r="I2717" s="24">
        <v>200</v>
      </c>
      <c r="J2717" s="24">
        <v>15</v>
      </c>
      <c r="K2717" s="24">
        <v>0</v>
      </c>
    </row>
    <row r="2718" spans="1:11" x14ac:dyDescent="0.3">
      <c r="A2718" s="24" t="s">
        <v>2151</v>
      </c>
      <c r="B2718" s="24">
        <v>14</v>
      </c>
      <c r="C2718" s="24" t="str">
        <f t="shared" si="42"/>
        <v>lue14</v>
      </c>
      <c r="D2718" s="24">
        <v>132</v>
      </c>
      <c r="E2718" s="24">
        <v>82</v>
      </c>
      <c r="F2718" s="24">
        <v>1716</v>
      </c>
      <c r="G2718" s="24">
        <v>0</v>
      </c>
      <c r="H2718" s="24">
        <v>0</v>
      </c>
      <c r="I2718" s="24">
        <v>200</v>
      </c>
      <c r="J2718" s="24">
        <v>15</v>
      </c>
      <c r="K2718" s="24">
        <v>0</v>
      </c>
    </row>
    <row r="2719" spans="1:11" x14ac:dyDescent="0.3">
      <c r="A2719" s="24" t="s">
        <v>2151</v>
      </c>
      <c r="B2719" s="24">
        <v>15</v>
      </c>
      <c r="C2719" s="24" t="str">
        <f t="shared" si="42"/>
        <v>lue15</v>
      </c>
      <c r="D2719" s="24">
        <v>134</v>
      </c>
      <c r="E2719" s="24">
        <v>83</v>
      </c>
      <c r="F2719" s="24">
        <v>1787</v>
      </c>
      <c r="G2719" s="24">
        <v>0</v>
      </c>
      <c r="H2719" s="24">
        <v>0</v>
      </c>
      <c r="I2719" s="24">
        <v>200</v>
      </c>
      <c r="J2719" s="24">
        <v>15</v>
      </c>
      <c r="K2719" s="24">
        <v>0</v>
      </c>
    </row>
    <row r="2720" spans="1:11" x14ac:dyDescent="0.3">
      <c r="A2720" s="24" t="s">
        <v>2151</v>
      </c>
      <c r="B2720" s="24">
        <v>16</v>
      </c>
      <c r="C2720" s="24" t="str">
        <f t="shared" si="42"/>
        <v>lue16</v>
      </c>
      <c r="D2720" s="24">
        <v>135</v>
      </c>
      <c r="E2720" s="24">
        <v>84</v>
      </c>
      <c r="F2720" s="24">
        <v>1862</v>
      </c>
      <c r="G2720" s="24">
        <v>0</v>
      </c>
      <c r="H2720" s="24">
        <v>0</v>
      </c>
      <c r="I2720" s="24">
        <v>200</v>
      </c>
      <c r="J2720" s="24">
        <v>15</v>
      </c>
      <c r="K2720" s="24">
        <v>0</v>
      </c>
    </row>
    <row r="2721" spans="1:11" x14ac:dyDescent="0.3">
      <c r="A2721" s="24" t="s">
        <v>2151</v>
      </c>
      <c r="B2721" s="24">
        <v>17</v>
      </c>
      <c r="C2721" s="24" t="str">
        <f t="shared" si="42"/>
        <v>lue17</v>
      </c>
      <c r="D2721" s="24">
        <v>137</v>
      </c>
      <c r="E2721" s="24">
        <v>85</v>
      </c>
      <c r="F2721" s="24">
        <v>1944</v>
      </c>
      <c r="G2721" s="24">
        <v>0</v>
      </c>
      <c r="H2721" s="24">
        <v>0</v>
      </c>
      <c r="I2721" s="24">
        <v>200</v>
      </c>
      <c r="J2721" s="24">
        <v>15</v>
      </c>
      <c r="K2721" s="24">
        <v>0</v>
      </c>
    </row>
    <row r="2722" spans="1:11" x14ac:dyDescent="0.3">
      <c r="A2722" s="24" t="s">
        <v>2151</v>
      </c>
      <c r="B2722" s="24">
        <v>18</v>
      </c>
      <c r="C2722" s="24" t="str">
        <f t="shared" si="42"/>
        <v>lue18</v>
      </c>
      <c r="D2722" s="24">
        <v>139</v>
      </c>
      <c r="E2722" s="24">
        <v>86</v>
      </c>
      <c r="F2722" s="24">
        <v>2031</v>
      </c>
      <c r="G2722" s="24">
        <v>0</v>
      </c>
      <c r="H2722" s="24">
        <v>0</v>
      </c>
      <c r="I2722" s="24">
        <v>200</v>
      </c>
      <c r="J2722" s="24">
        <v>15</v>
      </c>
      <c r="K2722" s="24">
        <v>0</v>
      </c>
    </row>
    <row r="2723" spans="1:11" x14ac:dyDescent="0.3">
      <c r="A2723" s="24" t="s">
        <v>2151</v>
      </c>
      <c r="B2723" s="24">
        <v>19</v>
      </c>
      <c r="C2723" s="24" t="str">
        <f t="shared" si="42"/>
        <v>lue19</v>
      </c>
      <c r="D2723" s="24">
        <v>141</v>
      </c>
      <c r="E2723" s="24">
        <v>87</v>
      </c>
      <c r="F2723" s="24">
        <v>2125</v>
      </c>
      <c r="G2723" s="24">
        <v>0</v>
      </c>
      <c r="H2723" s="24">
        <v>0</v>
      </c>
      <c r="I2723" s="24">
        <v>200</v>
      </c>
      <c r="J2723" s="24">
        <v>15</v>
      </c>
      <c r="K2723" s="24">
        <v>0</v>
      </c>
    </row>
    <row r="2724" spans="1:11" x14ac:dyDescent="0.3">
      <c r="A2724" s="24" t="s">
        <v>2151</v>
      </c>
      <c r="B2724" s="24">
        <v>20</v>
      </c>
      <c r="C2724" s="24" t="str">
        <f t="shared" si="42"/>
        <v>lue20</v>
      </c>
      <c r="D2724" s="24">
        <v>143</v>
      </c>
      <c r="E2724" s="24">
        <v>88</v>
      </c>
      <c r="F2724" s="24">
        <v>2224</v>
      </c>
      <c r="G2724" s="24">
        <v>0</v>
      </c>
      <c r="H2724" s="24">
        <v>0</v>
      </c>
      <c r="I2724" s="24">
        <v>200</v>
      </c>
      <c r="J2724" s="24">
        <v>15</v>
      </c>
      <c r="K2724" s="24">
        <v>0</v>
      </c>
    </row>
    <row r="2725" spans="1:11" x14ac:dyDescent="0.3">
      <c r="A2725" s="24" t="s">
        <v>2151</v>
      </c>
      <c r="B2725" s="24">
        <v>21</v>
      </c>
      <c r="C2725" s="24" t="str">
        <f t="shared" si="42"/>
        <v>lue21</v>
      </c>
      <c r="D2725" s="24">
        <v>156</v>
      </c>
      <c r="E2725" s="24">
        <v>97</v>
      </c>
      <c r="F2725" s="24">
        <v>2493</v>
      </c>
      <c r="G2725" s="24">
        <v>0</v>
      </c>
      <c r="H2725" s="24">
        <v>0</v>
      </c>
      <c r="I2725" s="24">
        <v>200</v>
      </c>
      <c r="J2725" s="24">
        <v>15</v>
      </c>
      <c r="K2725" s="24">
        <v>0</v>
      </c>
    </row>
    <row r="2726" spans="1:11" x14ac:dyDescent="0.3">
      <c r="A2726" s="24" t="s">
        <v>2151</v>
      </c>
      <c r="B2726" s="24">
        <v>22</v>
      </c>
      <c r="C2726" s="24" t="str">
        <f t="shared" si="42"/>
        <v>lue22</v>
      </c>
      <c r="D2726" s="24">
        <v>158</v>
      </c>
      <c r="E2726" s="24">
        <v>98</v>
      </c>
      <c r="F2726" s="24">
        <v>2614</v>
      </c>
      <c r="G2726" s="24">
        <v>0</v>
      </c>
      <c r="H2726" s="24">
        <v>0</v>
      </c>
      <c r="I2726" s="24">
        <v>200</v>
      </c>
      <c r="J2726" s="24">
        <v>15</v>
      </c>
      <c r="K2726" s="24">
        <v>0</v>
      </c>
    </row>
    <row r="2727" spans="1:11" x14ac:dyDescent="0.3">
      <c r="A2727" s="24" t="s">
        <v>2151</v>
      </c>
      <c r="B2727" s="24">
        <v>23</v>
      </c>
      <c r="C2727" s="24" t="str">
        <f t="shared" si="42"/>
        <v>lue23</v>
      </c>
      <c r="D2727" s="24">
        <v>160</v>
      </c>
      <c r="E2727" s="24">
        <v>99</v>
      </c>
      <c r="F2727" s="24">
        <v>2743</v>
      </c>
      <c r="G2727" s="24">
        <v>0</v>
      </c>
      <c r="H2727" s="24">
        <v>0</v>
      </c>
      <c r="I2727" s="24">
        <v>200</v>
      </c>
      <c r="J2727" s="24">
        <v>15</v>
      </c>
      <c r="K2727" s="24">
        <v>0</v>
      </c>
    </row>
    <row r="2728" spans="1:11" x14ac:dyDescent="0.3">
      <c r="A2728" s="24" t="s">
        <v>2151</v>
      </c>
      <c r="B2728" s="24">
        <v>24</v>
      </c>
      <c r="C2728" s="24" t="str">
        <f t="shared" si="42"/>
        <v>lue24</v>
      </c>
      <c r="D2728" s="24">
        <v>162</v>
      </c>
      <c r="E2728" s="24">
        <v>100</v>
      </c>
      <c r="F2728" s="24">
        <v>2878</v>
      </c>
      <c r="G2728" s="24">
        <v>0</v>
      </c>
      <c r="H2728" s="24">
        <v>0</v>
      </c>
      <c r="I2728" s="24">
        <v>200</v>
      </c>
      <c r="J2728" s="24">
        <v>15</v>
      </c>
      <c r="K2728" s="24">
        <v>0</v>
      </c>
    </row>
    <row r="2729" spans="1:11" x14ac:dyDescent="0.3">
      <c r="A2729" s="24" t="s">
        <v>2151</v>
      </c>
      <c r="B2729" s="24">
        <v>25</v>
      </c>
      <c r="C2729" s="24" t="str">
        <f t="shared" si="42"/>
        <v>lue25</v>
      </c>
      <c r="D2729" s="24">
        <v>164</v>
      </c>
      <c r="E2729" s="24">
        <v>102</v>
      </c>
      <c r="F2729" s="24">
        <v>3022</v>
      </c>
      <c r="G2729" s="24">
        <v>0</v>
      </c>
      <c r="H2729" s="24">
        <v>0</v>
      </c>
      <c r="I2729" s="24">
        <v>200</v>
      </c>
      <c r="J2729" s="24">
        <v>15</v>
      </c>
      <c r="K2729" s="24">
        <v>0</v>
      </c>
    </row>
    <row r="2730" spans="1:11" x14ac:dyDescent="0.3">
      <c r="A2730" s="24" t="s">
        <v>2151</v>
      </c>
      <c r="B2730" s="24">
        <v>26</v>
      </c>
      <c r="C2730" s="24" t="str">
        <f t="shared" si="42"/>
        <v>lue26</v>
      </c>
      <c r="D2730" s="24">
        <v>166</v>
      </c>
      <c r="E2730" s="24">
        <v>103</v>
      </c>
      <c r="F2730" s="24">
        <v>3058</v>
      </c>
      <c r="G2730" s="24">
        <v>0</v>
      </c>
      <c r="H2730" s="24">
        <v>0</v>
      </c>
      <c r="I2730" s="24">
        <v>200</v>
      </c>
      <c r="J2730" s="24">
        <v>15</v>
      </c>
      <c r="K2730" s="24">
        <v>0</v>
      </c>
    </row>
    <row r="2731" spans="1:11" x14ac:dyDescent="0.3">
      <c r="A2731" s="24" t="s">
        <v>2151</v>
      </c>
      <c r="B2731" s="24">
        <v>27</v>
      </c>
      <c r="C2731" s="24" t="str">
        <f t="shared" si="42"/>
        <v>lue27</v>
      </c>
      <c r="D2731" s="24">
        <v>168</v>
      </c>
      <c r="E2731" s="24">
        <v>104</v>
      </c>
      <c r="F2731" s="24">
        <v>3094</v>
      </c>
      <c r="G2731" s="24">
        <v>0</v>
      </c>
      <c r="H2731" s="24">
        <v>0</v>
      </c>
      <c r="I2731" s="24">
        <v>200</v>
      </c>
      <c r="J2731" s="24">
        <v>15</v>
      </c>
      <c r="K2731" s="24">
        <v>0</v>
      </c>
    </row>
    <row r="2732" spans="1:11" x14ac:dyDescent="0.3">
      <c r="A2732" s="24" t="s">
        <v>2151</v>
      </c>
      <c r="B2732" s="24">
        <v>28</v>
      </c>
      <c r="C2732" s="24" t="str">
        <f t="shared" si="42"/>
        <v>lue28</v>
      </c>
      <c r="D2732" s="24">
        <v>170</v>
      </c>
      <c r="E2732" s="24">
        <v>106</v>
      </c>
      <c r="F2732" s="24">
        <v>3131</v>
      </c>
      <c r="G2732" s="24">
        <v>0</v>
      </c>
      <c r="H2732" s="24">
        <v>0</v>
      </c>
      <c r="I2732" s="24">
        <v>200</v>
      </c>
      <c r="J2732" s="24">
        <v>15</v>
      </c>
      <c r="K2732" s="24">
        <v>0</v>
      </c>
    </row>
    <row r="2733" spans="1:11" x14ac:dyDescent="0.3">
      <c r="A2733" s="24" t="s">
        <v>2151</v>
      </c>
      <c r="B2733" s="24">
        <v>29</v>
      </c>
      <c r="C2733" s="24" t="str">
        <f t="shared" si="42"/>
        <v>lue29</v>
      </c>
      <c r="D2733" s="24">
        <v>172</v>
      </c>
      <c r="E2733" s="24">
        <v>107</v>
      </c>
      <c r="F2733" s="24">
        <v>3168</v>
      </c>
      <c r="G2733" s="24">
        <v>0</v>
      </c>
      <c r="H2733" s="24">
        <v>0</v>
      </c>
      <c r="I2733" s="24">
        <v>200</v>
      </c>
      <c r="J2733" s="24">
        <v>15</v>
      </c>
      <c r="K2733" s="24">
        <v>0</v>
      </c>
    </row>
    <row r="2734" spans="1:11" x14ac:dyDescent="0.3">
      <c r="A2734" s="24" t="s">
        <v>2151</v>
      </c>
      <c r="B2734" s="24">
        <v>30</v>
      </c>
      <c r="C2734" s="24" t="str">
        <f t="shared" si="42"/>
        <v>lue30</v>
      </c>
      <c r="D2734" s="24">
        <v>175</v>
      </c>
      <c r="E2734" s="24">
        <v>108</v>
      </c>
      <c r="F2734" s="24">
        <v>3206</v>
      </c>
      <c r="G2734" s="24">
        <v>0</v>
      </c>
      <c r="H2734" s="24">
        <v>0</v>
      </c>
      <c r="I2734" s="24">
        <v>200</v>
      </c>
      <c r="J2734" s="24">
        <v>15</v>
      </c>
      <c r="K2734" s="24">
        <v>0</v>
      </c>
    </row>
    <row r="2735" spans="1:11" x14ac:dyDescent="0.3">
      <c r="A2735" s="24" t="s">
        <v>2151</v>
      </c>
      <c r="B2735" s="24">
        <v>31</v>
      </c>
      <c r="C2735" s="24" t="str">
        <f t="shared" si="42"/>
        <v>lue31</v>
      </c>
      <c r="D2735" s="24">
        <v>191</v>
      </c>
      <c r="E2735" s="24">
        <v>118</v>
      </c>
      <c r="F2735" s="24">
        <v>3480</v>
      </c>
      <c r="G2735" s="24">
        <v>0</v>
      </c>
      <c r="H2735" s="24">
        <v>0</v>
      </c>
      <c r="I2735" s="24">
        <v>200</v>
      </c>
      <c r="J2735" s="24">
        <v>15</v>
      </c>
      <c r="K2735" s="24">
        <v>0</v>
      </c>
    </row>
    <row r="2736" spans="1:11" x14ac:dyDescent="0.3">
      <c r="A2736" s="24" t="s">
        <v>2151</v>
      </c>
      <c r="B2736" s="24">
        <v>32</v>
      </c>
      <c r="C2736" s="24" t="str">
        <f t="shared" si="42"/>
        <v>lue32</v>
      </c>
      <c r="D2736" s="24">
        <v>193</v>
      </c>
      <c r="E2736" s="24">
        <v>120</v>
      </c>
      <c r="F2736" s="24">
        <v>3522</v>
      </c>
      <c r="G2736" s="24">
        <v>0</v>
      </c>
      <c r="H2736" s="24">
        <v>0</v>
      </c>
      <c r="I2736" s="24">
        <v>200</v>
      </c>
      <c r="J2736" s="24">
        <v>15</v>
      </c>
      <c r="K2736" s="24">
        <v>0</v>
      </c>
    </row>
    <row r="2737" spans="1:11" x14ac:dyDescent="0.3">
      <c r="A2737" s="24" t="s">
        <v>2151</v>
      </c>
      <c r="B2737" s="24">
        <v>33</v>
      </c>
      <c r="C2737" s="24" t="str">
        <f t="shared" si="42"/>
        <v>lue33</v>
      </c>
      <c r="D2737" s="24">
        <v>196</v>
      </c>
      <c r="E2737" s="24">
        <v>121</v>
      </c>
      <c r="F2737" s="24">
        <v>3564</v>
      </c>
      <c r="G2737" s="24">
        <v>0</v>
      </c>
      <c r="H2737" s="24">
        <v>0</v>
      </c>
      <c r="I2737" s="24">
        <v>200</v>
      </c>
      <c r="J2737" s="24">
        <v>15</v>
      </c>
      <c r="K2737" s="24">
        <v>0</v>
      </c>
    </row>
    <row r="2738" spans="1:11" x14ac:dyDescent="0.3">
      <c r="A2738" s="24" t="s">
        <v>2151</v>
      </c>
      <c r="B2738" s="24">
        <v>34</v>
      </c>
      <c r="C2738" s="24" t="str">
        <f t="shared" si="42"/>
        <v>lue34</v>
      </c>
      <c r="D2738" s="24">
        <v>198</v>
      </c>
      <c r="E2738" s="24">
        <v>123</v>
      </c>
      <c r="F2738" s="24">
        <v>3606</v>
      </c>
      <c r="G2738" s="24">
        <v>0</v>
      </c>
      <c r="H2738" s="24">
        <v>0</v>
      </c>
      <c r="I2738" s="24">
        <v>200</v>
      </c>
      <c r="J2738" s="24">
        <v>15</v>
      </c>
      <c r="K2738" s="24">
        <v>0</v>
      </c>
    </row>
    <row r="2739" spans="1:11" x14ac:dyDescent="0.3">
      <c r="A2739" s="24" t="s">
        <v>2151</v>
      </c>
      <c r="B2739" s="24">
        <v>35</v>
      </c>
      <c r="C2739" s="24" t="str">
        <f t="shared" si="42"/>
        <v>lue35</v>
      </c>
      <c r="D2739" s="24">
        <v>200</v>
      </c>
      <c r="E2739" s="24">
        <v>124</v>
      </c>
      <c r="F2739" s="24">
        <v>3649</v>
      </c>
      <c r="G2739" s="24">
        <v>0</v>
      </c>
      <c r="H2739" s="24">
        <v>0</v>
      </c>
      <c r="I2739" s="24">
        <v>200</v>
      </c>
      <c r="J2739" s="24">
        <v>15</v>
      </c>
      <c r="K2739" s="24">
        <v>0</v>
      </c>
    </row>
    <row r="2740" spans="1:11" x14ac:dyDescent="0.3">
      <c r="A2740" s="24" t="s">
        <v>2151</v>
      </c>
      <c r="B2740" s="24">
        <v>36</v>
      </c>
      <c r="C2740" s="24" t="str">
        <f t="shared" si="42"/>
        <v>lue36</v>
      </c>
      <c r="D2740" s="24">
        <v>203</v>
      </c>
      <c r="E2740" s="24">
        <v>126</v>
      </c>
      <c r="F2740" s="24">
        <v>3693</v>
      </c>
      <c r="G2740" s="24">
        <v>0</v>
      </c>
      <c r="H2740" s="24">
        <v>0</v>
      </c>
      <c r="I2740" s="24">
        <v>200</v>
      </c>
      <c r="J2740" s="24">
        <v>15</v>
      </c>
      <c r="K2740" s="24">
        <v>0</v>
      </c>
    </row>
    <row r="2741" spans="1:11" x14ac:dyDescent="0.3">
      <c r="A2741" s="24" t="s">
        <v>2151</v>
      </c>
      <c r="B2741" s="24">
        <v>37</v>
      </c>
      <c r="C2741" s="24" t="str">
        <f t="shared" si="42"/>
        <v>lue37</v>
      </c>
      <c r="D2741" s="24">
        <v>206</v>
      </c>
      <c r="E2741" s="24">
        <v>128</v>
      </c>
      <c r="F2741" s="24">
        <v>3737</v>
      </c>
      <c r="G2741" s="24">
        <v>0</v>
      </c>
      <c r="H2741" s="24">
        <v>0</v>
      </c>
      <c r="I2741" s="24">
        <v>200</v>
      </c>
      <c r="J2741" s="24">
        <v>15</v>
      </c>
      <c r="K2741" s="24">
        <v>0</v>
      </c>
    </row>
    <row r="2742" spans="1:11" x14ac:dyDescent="0.3">
      <c r="A2742" s="24" t="s">
        <v>2151</v>
      </c>
      <c r="B2742" s="24">
        <v>38</v>
      </c>
      <c r="C2742" s="24" t="str">
        <f t="shared" si="42"/>
        <v>lue38</v>
      </c>
      <c r="D2742" s="24">
        <v>208</v>
      </c>
      <c r="E2742" s="24">
        <v>129</v>
      </c>
      <c r="F2742" s="24">
        <v>3781</v>
      </c>
      <c r="G2742" s="24">
        <v>0</v>
      </c>
      <c r="H2742" s="24">
        <v>0</v>
      </c>
      <c r="I2742" s="24">
        <v>200</v>
      </c>
      <c r="J2742" s="24">
        <v>15</v>
      </c>
      <c r="K2742" s="24">
        <v>0</v>
      </c>
    </row>
    <row r="2743" spans="1:11" x14ac:dyDescent="0.3">
      <c r="A2743" s="24" t="s">
        <v>2151</v>
      </c>
      <c r="B2743" s="24">
        <v>39</v>
      </c>
      <c r="C2743" s="24" t="str">
        <f t="shared" si="42"/>
        <v>lue39</v>
      </c>
      <c r="D2743" s="24">
        <v>211</v>
      </c>
      <c r="E2743" s="24">
        <v>131</v>
      </c>
      <c r="F2743" s="24">
        <v>3826</v>
      </c>
      <c r="G2743" s="24">
        <v>0</v>
      </c>
      <c r="H2743" s="24">
        <v>0</v>
      </c>
      <c r="I2743" s="24">
        <v>200</v>
      </c>
      <c r="J2743" s="24">
        <v>15</v>
      </c>
      <c r="K2743" s="24">
        <v>0</v>
      </c>
    </row>
    <row r="2744" spans="1:11" x14ac:dyDescent="0.3">
      <c r="A2744" s="24" t="s">
        <v>2151</v>
      </c>
      <c r="B2744" s="24">
        <v>40</v>
      </c>
      <c r="C2744" s="24" t="str">
        <f t="shared" si="42"/>
        <v>lue40</v>
      </c>
      <c r="D2744" s="24">
        <v>213</v>
      </c>
      <c r="E2744" s="24">
        <v>132</v>
      </c>
      <c r="F2744" s="24">
        <v>3872</v>
      </c>
      <c r="G2744" s="24">
        <v>0</v>
      </c>
      <c r="H2744" s="24">
        <v>0</v>
      </c>
      <c r="I2744" s="24">
        <v>200</v>
      </c>
      <c r="J2744" s="24">
        <v>15</v>
      </c>
      <c r="K2744" s="24">
        <v>0</v>
      </c>
    </row>
    <row r="2745" spans="1:11" x14ac:dyDescent="0.3">
      <c r="A2745" s="24" t="s">
        <v>2151</v>
      </c>
      <c r="B2745" s="24">
        <v>41</v>
      </c>
      <c r="C2745" s="24" t="str">
        <f t="shared" si="42"/>
        <v>lue41</v>
      </c>
      <c r="D2745" s="24">
        <v>233</v>
      </c>
      <c r="E2745" s="24">
        <v>145</v>
      </c>
      <c r="F2745" s="24">
        <v>4247</v>
      </c>
      <c r="G2745" s="24">
        <v>0</v>
      </c>
      <c r="H2745" s="24">
        <v>0</v>
      </c>
      <c r="I2745" s="24">
        <v>200</v>
      </c>
      <c r="J2745" s="24">
        <v>15</v>
      </c>
      <c r="K2745" s="24">
        <v>0</v>
      </c>
    </row>
    <row r="2746" spans="1:11" x14ac:dyDescent="0.3">
      <c r="A2746" s="24" t="s">
        <v>2151</v>
      </c>
      <c r="B2746" s="24">
        <v>42</v>
      </c>
      <c r="C2746" s="24" t="str">
        <f t="shared" si="42"/>
        <v>lue42</v>
      </c>
      <c r="D2746" s="24">
        <v>236</v>
      </c>
      <c r="E2746" s="24">
        <v>146</v>
      </c>
      <c r="F2746" s="24">
        <v>4298</v>
      </c>
      <c r="G2746" s="24">
        <v>0</v>
      </c>
      <c r="H2746" s="24">
        <v>0</v>
      </c>
      <c r="I2746" s="24">
        <v>200</v>
      </c>
      <c r="J2746" s="24">
        <v>15</v>
      </c>
      <c r="K2746" s="24">
        <v>0</v>
      </c>
    </row>
    <row r="2747" spans="1:11" x14ac:dyDescent="0.3">
      <c r="A2747" s="24" t="s">
        <v>2151</v>
      </c>
      <c r="B2747" s="24">
        <v>43</v>
      </c>
      <c r="C2747" s="24" t="str">
        <f t="shared" si="42"/>
        <v>lue43</v>
      </c>
      <c r="D2747" s="24">
        <v>239</v>
      </c>
      <c r="E2747" s="24">
        <v>148</v>
      </c>
      <c r="F2747" s="24">
        <v>4349</v>
      </c>
      <c r="G2747" s="24">
        <v>0</v>
      </c>
      <c r="H2747" s="24">
        <v>0</v>
      </c>
      <c r="I2747" s="24">
        <v>200</v>
      </c>
      <c r="J2747" s="24">
        <v>15</v>
      </c>
      <c r="K2747" s="24">
        <v>0</v>
      </c>
    </row>
    <row r="2748" spans="1:11" x14ac:dyDescent="0.3">
      <c r="A2748" s="24" t="s">
        <v>2151</v>
      </c>
      <c r="B2748" s="24">
        <v>44</v>
      </c>
      <c r="C2748" s="24" t="str">
        <f t="shared" si="42"/>
        <v>lue44</v>
      </c>
      <c r="D2748" s="24">
        <v>242</v>
      </c>
      <c r="E2748" s="24">
        <v>150</v>
      </c>
      <c r="F2748" s="24">
        <v>4407</v>
      </c>
      <c r="G2748" s="24">
        <v>0</v>
      </c>
      <c r="H2748" s="24">
        <v>0</v>
      </c>
      <c r="I2748" s="24">
        <v>200</v>
      </c>
      <c r="J2748" s="24">
        <v>15</v>
      </c>
      <c r="K2748" s="24">
        <v>0</v>
      </c>
    </row>
    <row r="2749" spans="1:11" x14ac:dyDescent="0.3">
      <c r="A2749" s="24" t="s">
        <v>2151</v>
      </c>
      <c r="B2749" s="24">
        <v>45</v>
      </c>
      <c r="C2749" s="24" t="str">
        <f t="shared" si="42"/>
        <v>lue45</v>
      </c>
      <c r="D2749" s="24">
        <v>245</v>
      </c>
      <c r="E2749" s="24">
        <v>152</v>
      </c>
      <c r="F2749" s="24">
        <v>4463</v>
      </c>
      <c r="G2749" s="24">
        <v>0</v>
      </c>
      <c r="H2749" s="24">
        <v>0</v>
      </c>
      <c r="I2749" s="24">
        <v>200</v>
      </c>
      <c r="J2749" s="24">
        <v>15</v>
      </c>
      <c r="K2749" s="24">
        <v>0</v>
      </c>
    </row>
    <row r="2750" spans="1:11" x14ac:dyDescent="0.3">
      <c r="A2750" s="24" t="s">
        <v>2151</v>
      </c>
      <c r="B2750" s="24">
        <v>46</v>
      </c>
      <c r="C2750" s="24" t="str">
        <f t="shared" si="42"/>
        <v>lue46</v>
      </c>
      <c r="D2750" s="24">
        <v>248</v>
      </c>
      <c r="E2750" s="24">
        <v>154</v>
      </c>
      <c r="F2750" s="24">
        <v>4516</v>
      </c>
      <c r="G2750" s="24">
        <v>0</v>
      </c>
      <c r="H2750" s="24">
        <v>0</v>
      </c>
      <c r="I2750" s="24">
        <v>200</v>
      </c>
      <c r="J2750" s="24">
        <v>15</v>
      </c>
      <c r="K2750" s="24">
        <v>0</v>
      </c>
    </row>
    <row r="2751" spans="1:11" x14ac:dyDescent="0.3">
      <c r="A2751" s="24" t="s">
        <v>2151</v>
      </c>
      <c r="B2751" s="24">
        <v>47</v>
      </c>
      <c r="C2751" s="24" t="str">
        <f t="shared" si="42"/>
        <v>lue47</v>
      </c>
      <c r="D2751" s="24">
        <v>251</v>
      </c>
      <c r="E2751" s="24">
        <v>156</v>
      </c>
      <c r="F2751" s="24">
        <v>4573</v>
      </c>
      <c r="G2751" s="24">
        <v>0</v>
      </c>
      <c r="H2751" s="24">
        <v>0</v>
      </c>
      <c r="I2751" s="24">
        <v>200</v>
      </c>
      <c r="J2751" s="24">
        <v>15</v>
      </c>
      <c r="K2751" s="24">
        <v>0</v>
      </c>
    </row>
    <row r="2752" spans="1:11" x14ac:dyDescent="0.3">
      <c r="A2752" s="24" t="s">
        <v>2151</v>
      </c>
      <c r="B2752" s="24">
        <v>48</v>
      </c>
      <c r="C2752" s="24" t="str">
        <f t="shared" si="42"/>
        <v>lue48</v>
      </c>
      <c r="D2752" s="24">
        <v>254</v>
      </c>
      <c r="E2752" s="24">
        <v>157</v>
      </c>
      <c r="F2752" s="24">
        <v>4633</v>
      </c>
      <c r="G2752" s="24">
        <v>0</v>
      </c>
      <c r="H2752" s="24">
        <v>0</v>
      </c>
      <c r="I2752" s="24">
        <v>200</v>
      </c>
      <c r="J2752" s="24">
        <v>15</v>
      </c>
      <c r="K2752" s="24">
        <v>0</v>
      </c>
    </row>
    <row r="2753" spans="1:11" x14ac:dyDescent="0.3">
      <c r="A2753" s="24" t="s">
        <v>2151</v>
      </c>
      <c r="B2753" s="24">
        <v>49</v>
      </c>
      <c r="C2753" s="24" t="str">
        <f t="shared" si="42"/>
        <v>lue49</v>
      </c>
      <c r="D2753" s="24">
        <v>257</v>
      </c>
      <c r="E2753" s="24">
        <v>159</v>
      </c>
      <c r="F2753" s="24">
        <v>4689</v>
      </c>
      <c r="G2753" s="24">
        <v>0</v>
      </c>
      <c r="H2753" s="24">
        <v>0</v>
      </c>
      <c r="I2753" s="24">
        <v>200</v>
      </c>
      <c r="J2753" s="24">
        <v>15</v>
      </c>
      <c r="K2753" s="24">
        <v>0</v>
      </c>
    </row>
    <row r="2754" spans="1:11" x14ac:dyDescent="0.3">
      <c r="A2754" s="24" t="s">
        <v>2151</v>
      </c>
      <c r="B2754" s="24">
        <v>50</v>
      </c>
      <c r="C2754" s="24" t="str">
        <f t="shared" si="42"/>
        <v>lue50</v>
      </c>
      <c r="D2754" s="24">
        <v>260</v>
      </c>
      <c r="E2754" s="24">
        <v>161</v>
      </c>
      <c r="F2754" s="24">
        <v>4750</v>
      </c>
      <c r="G2754" s="24">
        <v>0</v>
      </c>
      <c r="H2754" s="24">
        <v>0</v>
      </c>
      <c r="I2754" s="24">
        <v>200</v>
      </c>
      <c r="J2754" s="24">
        <v>15</v>
      </c>
      <c r="K2754" s="24">
        <v>0</v>
      </c>
    </row>
    <row r="2755" spans="1:11" x14ac:dyDescent="0.3">
      <c r="A2755" s="24" t="s">
        <v>2151</v>
      </c>
      <c r="B2755" s="24">
        <v>51</v>
      </c>
      <c r="C2755" s="24" t="str">
        <f t="shared" si="42"/>
        <v>lue51</v>
      </c>
      <c r="D2755" s="24">
        <v>284</v>
      </c>
      <c r="E2755" s="24">
        <v>176</v>
      </c>
      <c r="F2755" s="24">
        <v>5170</v>
      </c>
      <c r="G2755" s="24">
        <v>0</v>
      </c>
      <c r="H2755" s="24">
        <v>0</v>
      </c>
      <c r="I2755" s="24">
        <v>200</v>
      </c>
      <c r="J2755" s="24">
        <v>15</v>
      </c>
      <c r="K2755" s="24">
        <v>0</v>
      </c>
    </row>
    <row r="2756" spans="1:11" x14ac:dyDescent="0.3">
      <c r="A2756" s="24" t="s">
        <v>2151</v>
      </c>
      <c r="B2756" s="24">
        <v>52</v>
      </c>
      <c r="C2756" s="24" t="str">
        <f t="shared" si="42"/>
        <v>lue52</v>
      </c>
      <c r="D2756" s="24">
        <v>287</v>
      </c>
      <c r="E2756" s="24">
        <v>178</v>
      </c>
      <c r="F2756" s="24">
        <v>5232</v>
      </c>
      <c r="G2756" s="24">
        <v>0</v>
      </c>
      <c r="H2756" s="24">
        <v>0</v>
      </c>
      <c r="I2756" s="24">
        <v>200</v>
      </c>
      <c r="J2756" s="24">
        <v>15</v>
      </c>
      <c r="K2756" s="24">
        <v>0</v>
      </c>
    </row>
    <row r="2757" spans="1:11" x14ac:dyDescent="0.3">
      <c r="A2757" s="24" t="s">
        <v>2151</v>
      </c>
      <c r="B2757" s="24">
        <v>53</v>
      </c>
      <c r="C2757" s="24" t="str">
        <f t="shared" si="42"/>
        <v>lue53</v>
      </c>
      <c r="D2757" s="24">
        <v>291</v>
      </c>
      <c r="E2757" s="24">
        <v>180</v>
      </c>
      <c r="F2757" s="24">
        <v>5299</v>
      </c>
      <c r="G2757" s="24">
        <v>0</v>
      </c>
      <c r="H2757" s="24">
        <v>0</v>
      </c>
      <c r="I2757" s="24">
        <v>200</v>
      </c>
      <c r="J2757" s="24">
        <v>15</v>
      </c>
      <c r="K2757" s="24">
        <v>0</v>
      </c>
    </row>
    <row r="2758" spans="1:11" x14ac:dyDescent="0.3">
      <c r="A2758" s="24" t="s">
        <v>2151</v>
      </c>
      <c r="B2758" s="24">
        <v>54</v>
      </c>
      <c r="C2758" s="24" t="str">
        <f t="shared" ref="C2758:C2821" si="43">A2758&amp;B2758</f>
        <v>lue54</v>
      </c>
      <c r="D2758" s="24">
        <v>294</v>
      </c>
      <c r="E2758" s="24">
        <v>183</v>
      </c>
      <c r="F2758" s="24">
        <v>5369</v>
      </c>
      <c r="G2758" s="24">
        <v>0</v>
      </c>
      <c r="H2758" s="24">
        <v>0</v>
      </c>
      <c r="I2758" s="24">
        <v>200</v>
      </c>
      <c r="J2758" s="24">
        <v>15</v>
      </c>
      <c r="K2758" s="24">
        <v>0</v>
      </c>
    </row>
    <row r="2759" spans="1:11" x14ac:dyDescent="0.3">
      <c r="A2759" s="24" t="s">
        <v>2151</v>
      </c>
      <c r="B2759" s="24">
        <v>55</v>
      </c>
      <c r="C2759" s="24" t="str">
        <f t="shared" si="43"/>
        <v>lue55</v>
      </c>
      <c r="D2759" s="24">
        <v>298</v>
      </c>
      <c r="E2759" s="24">
        <v>185</v>
      </c>
      <c r="F2759" s="24">
        <v>5433</v>
      </c>
      <c r="G2759" s="24">
        <v>0</v>
      </c>
      <c r="H2759" s="24">
        <v>0</v>
      </c>
      <c r="I2759" s="24">
        <v>200</v>
      </c>
      <c r="J2759" s="24">
        <v>15</v>
      </c>
      <c r="K2759" s="24">
        <v>0</v>
      </c>
    </row>
    <row r="2760" spans="1:11" x14ac:dyDescent="0.3">
      <c r="A2760" s="24" t="s">
        <v>2151</v>
      </c>
      <c r="B2760" s="24">
        <v>56</v>
      </c>
      <c r="C2760" s="24" t="str">
        <f t="shared" si="43"/>
        <v>lue56</v>
      </c>
      <c r="D2760" s="24">
        <v>301</v>
      </c>
      <c r="E2760" s="24">
        <v>187</v>
      </c>
      <c r="F2760" s="24">
        <v>5504</v>
      </c>
      <c r="G2760" s="24">
        <v>0</v>
      </c>
      <c r="H2760" s="24">
        <v>0</v>
      </c>
      <c r="I2760" s="24">
        <v>200</v>
      </c>
      <c r="J2760" s="24">
        <v>15</v>
      </c>
      <c r="K2760" s="24">
        <v>0</v>
      </c>
    </row>
    <row r="2761" spans="1:11" x14ac:dyDescent="0.3">
      <c r="A2761" s="24" t="s">
        <v>2151</v>
      </c>
      <c r="B2761" s="24">
        <v>57</v>
      </c>
      <c r="C2761" s="24" t="str">
        <f t="shared" si="43"/>
        <v>lue57</v>
      </c>
      <c r="D2761" s="24">
        <v>305</v>
      </c>
      <c r="E2761" s="24">
        <v>189</v>
      </c>
      <c r="F2761" s="24">
        <v>5574</v>
      </c>
      <c r="G2761" s="24">
        <v>0</v>
      </c>
      <c r="H2761" s="24">
        <v>0</v>
      </c>
      <c r="I2761" s="24">
        <v>200</v>
      </c>
      <c r="J2761" s="24">
        <v>15</v>
      </c>
      <c r="K2761" s="24">
        <v>0</v>
      </c>
    </row>
    <row r="2762" spans="1:11" x14ac:dyDescent="0.3">
      <c r="A2762" s="24" t="s">
        <v>2151</v>
      </c>
      <c r="B2762" s="24">
        <v>58</v>
      </c>
      <c r="C2762" s="24" t="str">
        <f t="shared" si="43"/>
        <v>lue58</v>
      </c>
      <c r="D2762" s="24">
        <v>309</v>
      </c>
      <c r="E2762" s="24">
        <v>192</v>
      </c>
      <c r="F2762" s="24">
        <v>5641</v>
      </c>
      <c r="G2762" s="24">
        <v>0</v>
      </c>
      <c r="H2762" s="24">
        <v>0</v>
      </c>
      <c r="I2762" s="24">
        <v>200</v>
      </c>
      <c r="J2762" s="24">
        <v>15</v>
      </c>
      <c r="K2762" s="24">
        <v>0</v>
      </c>
    </row>
    <row r="2763" spans="1:11" x14ac:dyDescent="0.3">
      <c r="A2763" s="24" t="s">
        <v>2151</v>
      </c>
      <c r="B2763" s="24">
        <v>59</v>
      </c>
      <c r="C2763" s="24" t="str">
        <f t="shared" si="43"/>
        <v>lue59</v>
      </c>
      <c r="D2763" s="24">
        <v>312</v>
      </c>
      <c r="E2763" s="24">
        <v>194</v>
      </c>
      <c r="F2763" s="24">
        <v>5713</v>
      </c>
      <c r="G2763" s="24">
        <v>0</v>
      </c>
      <c r="H2763" s="24">
        <v>0</v>
      </c>
      <c r="I2763" s="24">
        <v>200</v>
      </c>
      <c r="J2763" s="24">
        <v>15</v>
      </c>
      <c r="K2763" s="24">
        <v>0</v>
      </c>
    </row>
    <row r="2764" spans="1:11" x14ac:dyDescent="0.3">
      <c r="A2764" s="24" t="s">
        <v>2151</v>
      </c>
      <c r="B2764" s="24">
        <v>60</v>
      </c>
      <c r="C2764" s="24" t="str">
        <f t="shared" si="43"/>
        <v>lue60</v>
      </c>
      <c r="D2764" s="24">
        <v>316</v>
      </c>
      <c r="E2764" s="24">
        <v>196</v>
      </c>
      <c r="F2764" s="24">
        <v>5788</v>
      </c>
      <c r="G2764" s="24">
        <v>0</v>
      </c>
      <c r="H2764" s="24">
        <v>0</v>
      </c>
      <c r="I2764" s="24">
        <v>200</v>
      </c>
      <c r="J2764" s="24">
        <v>15</v>
      </c>
      <c r="K2764" s="24">
        <v>0</v>
      </c>
    </row>
    <row r="2765" spans="1:11" x14ac:dyDescent="0.3">
      <c r="A2765" s="24" t="s">
        <v>2151</v>
      </c>
      <c r="B2765" s="24">
        <v>61</v>
      </c>
      <c r="C2765" s="24" t="str">
        <f t="shared" si="43"/>
        <v>lue61</v>
      </c>
      <c r="D2765" s="24">
        <v>345</v>
      </c>
      <c r="E2765" s="24">
        <v>214</v>
      </c>
      <c r="F2765" s="24">
        <v>6368</v>
      </c>
      <c r="G2765" s="24">
        <v>0</v>
      </c>
      <c r="H2765" s="24">
        <v>0</v>
      </c>
      <c r="I2765" s="24">
        <v>200</v>
      </c>
      <c r="J2765" s="24">
        <v>15</v>
      </c>
      <c r="K2765" s="24">
        <v>0</v>
      </c>
    </row>
    <row r="2766" spans="1:11" x14ac:dyDescent="0.3">
      <c r="A2766" s="24" t="s">
        <v>2151</v>
      </c>
      <c r="B2766" s="24">
        <v>62</v>
      </c>
      <c r="C2766" s="24" t="str">
        <f t="shared" si="43"/>
        <v>lue62</v>
      </c>
      <c r="D2766" s="24">
        <v>349</v>
      </c>
      <c r="E2766" s="24">
        <v>217</v>
      </c>
      <c r="F2766" s="24">
        <v>6452</v>
      </c>
      <c r="G2766" s="24">
        <v>0</v>
      </c>
      <c r="H2766" s="24">
        <v>0</v>
      </c>
      <c r="I2766" s="24">
        <v>200</v>
      </c>
      <c r="J2766" s="24">
        <v>15</v>
      </c>
      <c r="K2766" s="24">
        <v>0</v>
      </c>
    </row>
    <row r="2767" spans="1:11" x14ac:dyDescent="0.3">
      <c r="A2767" s="24" t="s">
        <v>2151</v>
      </c>
      <c r="B2767" s="24">
        <v>63</v>
      </c>
      <c r="C2767" s="24" t="str">
        <f t="shared" si="43"/>
        <v>lue63</v>
      </c>
      <c r="D2767" s="24">
        <v>353</v>
      </c>
      <c r="E2767" s="24">
        <v>219</v>
      </c>
      <c r="F2767" s="24">
        <v>6547</v>
      </c>
      <c r="G2767" s="24">
        <v>0</v>
      </c>
      <c r="H2767" s="24">
        <v>0</v>
      </c>
      <c r="I2767" s="24">
        <v>200</v>
      </c>
      <c r="J2767" s="24">
        <v>15</v>
      </c>
      <c r="K2767" s="24">
        <v>0</v>
      </c>
    </row>
    <row r="2768" spans="1:11" x14ac:dyDescent="0.3">
      <c r="A2768" s="24" t="s">
        <v>2151</v>
      </c>
      <c r="B2768" s="24">
        <v>64</v>
      </c>
      <c r="C2768" s="24" t="str">
        <f t="shared" si="43"/>
        <v>lue64</v>
      </c>
      <c r="D2768" s="24">
        <v>358</v>
      </c>
      <c r="E2768" s="24">
        <v>222</v>
      </c>
      <c r="F2768" s="24">
        <v>6625</v>
      </c>
      <c r="G2768" s="24">
        <v>0</v>
      </c>
      <c r="H2768" s="24">
        <v>0</v>
      </c>
      <c r="I2768" s="24">
        <v>200</v>
      </c>
      <c r="J2768" s="24">
        <v>15</v>
      </c>
      <c r="K2768" s="24">
        <v>0</v>
      </c>
    </row>
    <row r="2769" spans="1:11" x14ac:dyDescent="0.3">
      <c r="A2769" s="24" t="s">
        <v>2151</v>
      </c>
      <c r="B2769" s="24">
        <v>65</v>
      </c>
      <c r="C2769" s="24" t="str">
        <f t="shared" si="43"/>
        <v>lue65</v>
      </c>
      <c r="D2769" s="24">
        <v>362</v>
      </c>
      <c r="E2769" s="24">
        <v>225</v>
      </c>
      <c r="F2769" s="24">
        <v>6713</v>
      </c>
      <c r="G2769" s="24">
        <v>0</v>
      </c>
      <c r="H2769" s="24">
        <v>0</v>
      </c>
      <c r="I2769" s="24">
        <v>200</v>
      </c>
      <c r="J2769" s="24">
        <v>15</v>
      </c>
      <c r="K2769" s="24">
        <v>0</v>
      </c>
    </row>
    <row r="2770" spans="1:11" x14ac:dyDescent="0.3">
      <c r="A2770" s="24" t="s">
        <v>2151</v>
      </c>
      <c r="B2770" s="24">
        <v>66</v>
      </c>
      <c r="C2770" s="24" t="str">
        <f t="shared" si="43"/>
        <v>lue66</v>
      </c>
      <c r="D2770" s="24">
        <v>366</v>
      </c>
      <c r="E2770" s="24">
        <v>227</v>
      </c>
      <c r="F2770" s="24">
        <v>6801</v>
      </c>
      <c r="G2770" s="24">
        <v>0</v>
      </c>
      <c r="H2770" s="24">
        <v>0</v>
      </c>
      <c r="I2770" s="24">
        <v>200</v>
      </c>
      <c r="J2770" s="24">
        <v>15</v>
      </c>
      <c r="K2770" s="24">
        <v>0</v>
      </c>
    </row>
    <row r="2771" spans="1:11" x14ac:dyDescent="0.3">
      <c r="A2771" s="24" t="s">
        <v>2151</v>
      </c>
      <c r="B2771" s="24">
        <v>67</v>
      </c>
      <c r="C2771" s="24" t="str">
        <f t="shared" si="43"/>
        <v>lue67</v>
      </c>
      <c r="D2771" s="24">
        <v>370</v>
      </c>
      <c r="E2771" s="24">
        <v>230</v>
      </c>
      <c r="F2771" s="24">
        <v>6896</v>
      </c>
      <c r="G2771" s="24">
        <v>0</v>
      </c>
      <c r="H2771" s="24">
        <v>0</v>
      </c>
      <c r="I2771" s="24">
        <v>200</v>
      </c>
      <c r="J2771" s="24">
        <v>15</v>
      </c>
      <c r="K2771" s="24">
        <v>0</v>
      </c>
    </row>
    <row r="2772" spans="1:11" x14ac:dyDescent="0.3">
      <c r="A2772" s="24" t="s">
        <v>2151</v>
      </c>
      <c r="B2772" s="24">
        <v>68</v>
      </c>
      <c r="C2772" s="24" t="str">
        <f t="shared" si="43"/>
        <v>lue68</v>
      </c>
      <c r="D2772" s="24">
        <v>375</v>
      </c>
      <c r="E2772" s="24">
        <v>233</v>
      </c>
      <c r="F2772" s="24">
        <v>6978</v>
      </c>
      <c r="G2772" s="24">
        <v>0</v>
      </c>
      <c r="H2772" s="24">
        <v>0</v>
      </c>
      <c r="I2772" s="24">
        <v>200</v>
      </c>
      <c r="J2772" s="24">
        <v>15</v>
      </c>
      <c r="K2772" s="24">
        <v>0</v>
      </c>
    </row>
    <row r="2773" spans="1:11" x14ac:dyDescent="0.3">
      <c r="A2773" s="24" t="s">
        <v>2151</v>
      </c>
      <c r="B2773" s="24">
        <v>69</v>
      </c>
      <c r="C2773" s="24" t="str">
        <f t="shared" si="43"/>
        <v>lue69</v>
      </c>
      <c r="D2773" s="24">
        <v>379</v>
      </c>
      <c r="E2773" s="24">
        <v>235</v>
      </c>
      <c r="F2773" s="24">
        <v>7071</v>
      </c>
      <c r="G2773" s="24">
        <v>0</v>
      </c>
      <c r="H2773" s="24">
        <v>0</v>
      </c>
      <c r="I2773" s="24">
        <v>200</v>
      </c>
      <c r="J2773" s="24">
        <v>15</v>
      </c>
      <c r="K2773" s="24">
        <v>0</v>
      </c>
    </row>
    <row r="2774" spans="1:11" x14ac:dyDescent="0.3">
      <c r="A2774" s="24" t="s">
        <v>2151</v>
      </c>
      <c r="B2774" s="24">
        <v>70</v>
      </c>
      <c r="C2774" s="24" t="str">
        <f t="shared" si="43"/>
        <v>lue70</v>
      </c>
      <c r="D2774" s="24">
        <v>384</v>
      </c>
      <c r="E2774" s="24">
        <v>238</v>
      </c>
      <c r="F2774" s="24">
        <v>7155</v>
      </c>
      <c r="G2774" s="24">
        <v>0</v>
      </c>
      <c r="H2774" s="24">
        <v>0</v>
      </c>
      <c r="I2774" s="24">
        <v>200</v>
      </c>
      <c r="J2774" s="24">
        <v>15</v>
      </c>
      <c r="K2774" s="24">
        <v>0</v>
      </c>
    </row>
    <row r="2775" spans="1:11" x14ac:dyDescent="0.3">
      <c r="A2775" s="24" t="s">
        <v>2151</v>
      </c>
      <c r="B2775" s="24">
        <v>71</v>
      </c>
      <c r="C2775" s="24" t="str">
        <f t="shared" si="43"/>
        <v>lue71</v>
      </c>
      <c r="D2775" s="24">
        <v>419</v>
      </c>
      <c r="E2775" s="24">
        <v>260</v>
      </c>
      <c r="F2775" s="24">
        <v>7808</v>
      </c>
      <c r="G2775" s="24">
        <v>0</v>
      </c>
      <c r="H2775" s="24">
        <v>0</v>
      </c>
      <c r="I2775" s="24">
        <v>200</v>
      </c>
      <c r="J2775" s="24">
        <v>15</v>
      </c>
      <c r="K2775" s="24">
        <v>0</v>
      </c>
    </row>
    <row r="2776" spans="1:11" x14ac:dyDescent="0.3">
      <c r="A2776" s="24" t="s">
        <v>2151</v>
      </c>
      <c r="B2776" s="24">
        <v>72</v>
      </c>
      <c r="C2776" s="24" t="str">
        <f t="shared" si="43"/>
        <v>lue72</v>
      </c>
      <c r="D2776" s="24">
        <v>424</v>
      </c>
      <c r="E2776" s="24">
        <v>263</v>
      </c>
      <c r="F2776" s="24">
        <v>7901</v>
      </c>
      <c r="G2776" s="24">
        <v>0</v>
      </c>
      <c r="H2776" s="24">
        <v>0</v>
      </c>
      <c r="I2776" s="24">
        <v>200</v>
      </c>
      <c r="J2776" s="24">
        <v>15</v>
      </c>
      <c r="K2776" s="24">
        <v>0</v>
      </c>
    </row>
    <row r="2777" spans="1:11" x14ac:dyDescent="0.3">
      <c r="A2777" s="24" t="s">
        <v>2151</v>
      </c>
      <c r="B2777" s="24">
        <v>73</v>
      </c>
      <c r="C2777" s="24" t="str">
        <f t="shared" si="43"/>
        <v>lue73</v>
      </c>
      <c r="D2777" s="24">
        <v>429</v>
      </c>
      <c r="E2777" s="24">
        <v>266</v>
      </c>
      <c r="F2777" s="24">
        <v>8011</v>
      </c>
      <c r="G2777" s="24">
        <v>0</v>
      </c>
      <c r="H2777" s="24">
        <v>0</v>
      </c>
      <c r="I2777" s="24">
        <v>200</v>
      </c>
      <c r="J2777" s="24">
        <v>15</v>
      </c>
      <c r="K2777" s="24">
        <v>0</v>
      </c>
    </row>
    <row r="2778" spans="1:11" x14ac:dyDescent="0.3">
      <c r="A2778" s="24" t="s">
        <v>2151</v>
      </c>
      <c r="B2778" s="24">
        <v>74</v>
      </c>
      <c r="C2778" s="24" t="str">
        <f t="shared" si="43"/>
        <v>lue74</v>
      </c>
      <c r="D2778" s="24">
        <v>434</v>
      </c>
      <c r="E2778" s="24">
        <v>269</v>
      </c>
      <c r="F2778" s="24">
        <v>8107</v>
      </c>
      <c r="G2778" s="24">
        <v>0</v>
      </c>
      <c r="H2778" s="24">
        <v>0</v>
      </c>
      <c r="I2778" s="24">
        <v>200</v>
      </c>
      <c r="J2778" s="24">
        <v>15</v>
      </c>
      <c r="K2778" s="24">
        <v>0</v>
      </c>
    </row>
    <row r="2779" spans="1:11" x14ac:dyDescent="0.3">
      <c r="A2779" s="24" t="s">
        <v>2151</v>
      </c>
      <c r="B2779" s="24">
        <v>75</v>
      </c>
      <c r="C2779" s="24" t="str">
        <f t="shared" si="43"/>
        <v>lue75</v>
      </c>
      <c r="D2779" s="24">
        <v>439</v>
      </c>
      <c r="E2779" s="24">
        <v>273</v>
      </c>
      <c r="F2779" s="24">
        <v>8215</v>
      </c>
      <c r="G2779" s="24">
        <v>0</v>
      </c>
      <c r="H2779" s="24">
        <v>0</v>
      </c>
      <c r="I2779" s="24">
        <v>200</v>
      </c>
      <c r="J2779" s="24">
        <v>15</v>
      </c>
      <c r="K2779" s="24">
        <v>0</v>
      </c>
    </row>
    <row r="2780" spans="1:11" x14ac:dyDescent="0.3">
      <c r="A2780" s="24" t="s">
        <v>2151</v>
      </c>
      <c r="B2780" s="24">
        <v>76</v>
      </c>
      <c r="C2780" s="24" t="str">
        <f t="shared" si="43"/>
        <v>lue76</v>
      </c>
      <c r="D2780" s="24">
        <v>444</v>
      </c>
      <c r="E2780" s="24">
        <v>276</v>
      </c>
      <c r="F2780" s="24">
        <v>8313</v>
      </c>
      <c r="G2780" s="24">
        <v>0</v>
      </c>
      <c r="H2780" s="24">
        <v>0</v>
      </c>
      <c r="I2780" s="24">
        <v>200</v>
      </c>
      <c r="J2780" s="24">
        <v>15</v>
      </c>
      <c r="K2780" s="24">
        <v>0</v>
      </c>
    </row>
    <row r="2781" spans="1:11" x14ac:dyDescent="0.3">
      <c r="A2781" s="24" t="s">
        <v>2151</v>
      </c>
      <c r="B2781" s="24">
        <v>77</v>
      </c>
      <c r="C2781" s="24" t="str">
        <f t="shared" si="43"/>
        <v>lue77</v>
      </c>
      <c r="D2781" s="24">
        <v>449</v>
      </c>
      <c r="E2781" s="24">
        <v>279</v>
      </c>
      <c r="F2781" s="24">
        <v>8429</v>
      </c>
      <c r="G2781" s="24">
        <v>0</v>
      </c>
      <c r="H2781" s="24">
        <v>0</v>
      </c>
      <c r="I2781" s="24">
        <v>200</v>
      </c>
      <c r="J2781" s="24">
        <v>15</v>
      </c>
      <c r="K2781" s="24">
        <v>0</v>
      </c>
    </row>
    <row r="2782" spans="1:11" x14ac:dyDescent="0.3">
      <c r="A2782" s="24" t="s">
        <v>2151</v>
      </c>
      <c r="B2782" s="24">
        <v>78</v>
      </c>
      <c r="C2782" s="24" t="str">
        <f t="shared" si="43"/>
        <v>lue78</v>
      </c>
      <c r="D2782" s="24">
        <v>455</v>
      </c>
      <c r="E2782" s="24">
        <v>282</v>
      </c>
      <c r="F2782" s="24">
        <v>8529</v>
      </c>
      <c r="G2782" s="24">
        <v>0</v>
      </c>
      <c r="H2782" s="24">
        <v>0</v>
      </c>
      <c r="I2782" s="24">
        <v>200</v>
      </c>
      <c r="J2782" s="24">
        <v>15</v>
      </c>
      <c r="K2782" s="24">
        <v>0</v>
      </c>
    </row>
    <row r="2783" spans="1:11" x14ac:dyDescent="0.3">
      <c r="A2783" s="24" t="s">
        <v>2151</v>
      </c>
      <c r="B2783" s="24">
        <v>79</v>
      </c>
      <c r="C2783" s="24" t="str">
        <f t="shared" si="43"/>
        <v>lue79</v>
      </c>
      <c r="D2783" s="24">
        <v>460</v>
      </c>
      <c r="E2783" s="24">
        <v>286</v>
      </c>
      <c r="F2783" s="24">
        <v>8642</v>
      </c>
      <c r="G2783" s="24">
        <v>0</v>
      </c>
      <c r="H2783" s="24">
        <v>0</v>
      </c>
      <c r="I2783" s="24">
        <v>200</v>
      </c>
      <c r="J2783" s="24">
        <v>15</v>
      </c>
      <c r="K2783" s="24">
        <v>0</v>
      </c>
    </row>
    <row r="2784" spans="1:11" x14ac:dyDescent="0.3">
      <c r="A2784" s="24" t="s">
        <v>2151</v>
      </c>
      <c r="B2784" s="24">
        <v>80</v>
      </c>
      <c r="C2784" s="24" t="str">
        <f t="shared" si="43"/>
        <v>lue80</v>
      </c>
      <c r="D2784" s="24">
        <v>465</v>
      </c>
      <c r="E2784" s="24">
        <v>289</v>
      </c>
      <c r="F2784" s="24">
        <v>8745</v>
      </c>
      <c r="G2784" s="24">
        <v>0</v>
      </c>
      <c r="H2784" s="24">
        <v>0</v>
      </c>
      <c r="I2784" s="24">
        <v>200</v>
      </c>
      <c r="J2784" s="24">
        <v>15</v>
      </c>
      <c r="K2784" s="24">
        <v>0</v>
      </c>
    </row>
    <row r="2785" spans="1:11" x14ac:dyDescent="0.3">
      <c r="A2785" s="24" t="s">
        <v>2151</v>
      </c>
      <c r="B2785" s="24">
        <v>81</v>
      </c>
      <c r="C2785" s="24" t="str">
        <f t="shared" si="43"/>
        <v>lue81</v>
      </c>
      <c r="D2785" s="24">
        <v>508</v>
      </c>
      <c r="E2785" s="24">
        <v>316</v>
      </c>
      <c r="F2785" s="24">
        <v>9664</v>
      </c>
      <c r="G2785" s="24">
        <v>0</v>
      </c>
      <c r="H2785" s="24">
        <v>0</v>
      </c>
      <c r="I2785" s="24">
        <v>200</v>
      </c>
      <c r="J2785" s="24">
        <v>15</v>
      </c>
      <c r="K2785" s="24">
        <v>0</v>
      </c>
    </row>
    <row r="2786" spans="1:11" x14ac:dyDescent="0.3">
      <c r="A2786" s="24" t="s">
        <v>2151</v>
      </c>
      <c r="B2786" s="24">
        <v>82</v>
      </c>
      <c r="C2786" s="24" t="str">
        <f t="shared" si="43"/>
        <v>lue82</v>
      </c>
      <c r="D2786" s="24">
        <v>514</v>
      </c>
      <c r="E2786" s="24">
        <v>319</v>
      </c>
      <c r="F2786" s="24">
        <v>9780</v>
      </c>
      <c r="G2786" s="24">
        <v>0</v>
      </c>
      <c r="H2786" s="24">
        <v>0</v>
      </c>
      <c r="I2786" s="24">
        <v>200</v>
      </c>
      <c r="J2786" s="24">
        <v>15</v>
      </c>
      <c r="K2786" s="24">
        <v>0</v>
      </c>
    </row>
    <row r="2787" spans="1:11" x14ac:dyDescent="0.3">
      <c r="A2787" s="24" t="s">
        <v>2151</v>
      </c>
      <c r="B2787" s="24">
        <v>83</v>
      </c>
      <c r="C2787" s="24" t="str">
        <f t="shared" si="43"/>
        <v>lue83</v>
      </c>
      <c r="D2787" s="24">
        <v>520</v>
      </c>
      <c r="E2787" s="24">
        <v>323</v>
      </c>
      <c r="F2787" s="24">
        <v>9916</v>
      </c>
      <c r="G2787" s="24">
        <v>0</v>
      </c>
      <c r="H2787" s="24">
        <v>0</v>
      </c>
      <c r="I2787" s="24">
        <v>200</v>
      </c>
      <c r="J2787" s="24">
        <v>15</v>
      </c>
      <c r="K2787" s="24">
        <v>0</v>
      </c>
    </row>
    <row r="2788" spans="1:11" x14ac:dyDescent="0.3">
      <c r="A2788" s="24" t="s">
        <v>2151</v>
      </c>
      <c r="B2788" s="24">
        <v>84</v>
      </c>
      <c r="C2788" s="24" t="str">
        <f t="shared" si="43"/>
        <v>lue84</v>
      </c>
      <c r="D2788" s="24">
        <v>526</v>
      </c>
      <c r="E2788" s="24">
        <v>327</v>
      </c>
      <c r="F2788" s="24">
        <v>10034</v>
      </c>
      <c r="G2788" s="24">
        <v>0</v>
      </c>
      <c r="H2788" s="24">
        <v>0</v>
      </c>
      <c r="I2788" s="24">
        <v>200</v>
      </c>
      <c r="J2788" s="24">
        <v>15</v>
      </c>
      <c r="K2788" s="24">
        <v>0</v>
      </c>
    </row>
    <row r="2789" spans="1:11" x14ac:dyDescent="0.3">
      <c r="A2789" s="24" t="s">
        <v>2151</v>
      </c>
      <c r="B2789" s="24">
        <v>85</v>
      </c>
      <c r="C2789" s="24" t="str">
        <f t="shared" si="43"/>
        <v>lue85</v>
      </c>
      <c r="D2789" s="24">
        <v>532</v>
      </c>
      <c r="E2789" s="24">
        <v>330</v>
      </c>
      <c r="F2789" s="24">
        <v>10176</v>
      </c>
      <c r="G2789" s="24">
        <v>0</v>
      </c>
      <c r="H2789" s="24">
        <v>0</v>
      </c>
      <c r="I2789" s="24">
        <v>200</v>
      </c>
      <c r="J2789" s="24">
        <v>15</v>
      </c>
      <c r="K2789" s="24">
        <v>0</v>
      </c>
    </row>
    <row r="2790" spans="1:11" x14ac:dyDescent="0.3">
      <c r="A2790" s="24" t="s">
        <v>2151</v>
      </c>
      <c r="B2790" s="24">
        <v>86</v>
      </c>
      <c r="C2790" s="24" t="str">
        <f t="shared" si="43"/>
        <v>lue86</v>
      </c>
      <c r="D2790" s="24">
        <v>538</v>
      </c>
      <c r="E2790" s="24">
        <v>334</v>
      </c>
      <c r="F2790" s="24">
        <v>10298</v>
      </c>
      <c r="G2790" s="24">
        <v>0</v>
      </c>
      <c r="H2790" s="24">
        <v>0</v>
      </c>
      <c r="I2790" s="24">
        <v>200</v>
      </c>
      <c r="J2790" s="24">
        <v>15</v>
      </c>
      <c r="K2790" s="24">
        <v>0</v>
      </c>
    </row>
    <row r="2791" spans="1:11" x14ac:dyDescent="0.3">
      <c r="A2791" s="24" t="s">
        <v>2151</v>
      </c>
      <c r="B2791" s="24">
        <v>87</v>
      </c>
      <c r="C2791" s="24" t="str">
        <f t="shared" si="43"/>
        <v>lue87</v>
      </c>
      <c r="D2791" s="24">
        <v>545</v>
      </c>
      <c r="E2791" s="24">
        <v>338</v>
      </c>
      <c r="F2791" s="24">
        <v>10421</v>
      </c>
      <c r="G2791" s="24">
        <v>0</v>
      </c>
      <c r="H2791" s="24">
        <v>0</v>
      </c>
      <c r="I2791" s="24">
        <v>200</v>
      </c>
      <c r="J2791" s="24">
        <v>15</v>
      </c>
      <c r="K2791" s="24">
        <v>0</v>
      </c>
    </row>
    <row r="2792" spans="1:11" x14ac:dyDescent="0.3">
      <c r="A2792" s="24" t="s">
        <v>2151</v>
      </c>
      <c r="B2792" s="24">
        <v>88</v>
      </c>
      <c r="C2792" s="24" t="str">
        <f t="shared" si="43"/>
        <v>lue88</v>
      </c>
      <c r="D2792" s="24">
        <v>551</v>
      </c>
      <c r="E2792" s="24">
        <v>342</v>
      </c>
      <c r="F2792" s="24">
        <v>10545</v>
      </c>
      <c r="G2792" s="24">
        <v>0</v>
      </c>
      <c r="H2792" s="24">
        <v>0</v>
      </c>
      <c r="I2792" s="24">
        <v>200</v>
      </c>
      <c r="J2792" s="24">
        <v>15</v>
      </c>
      <c r="K2792" s="24">
        <v>0</v>
      </c>
    </row>
    <row r="2793" spans="1:11" x14ac:dyDescent="0.3">
      <c r="A2793" s="24" t="s">
        <v>2151</v>
      </c>
      <c r="B2793" s="24">
        <v>89</v>
      </c>
      <c r="C2793" s="24" t="str">
        <f t="shared" si="43"/>
        <v>lue89</v>
      </c>
      <c r="D2793" s="24">
        <v>557</v>
      </c>
      <c r="E2793" s="24">
        <v>346</v>
      </c>
      <c r="F2793" s="24">
        <v>10706</v>
      </c>
      <c r="G2793" s="24">
        <v>0</v>
      </c>
      <c r="H2793" s="24">
        <v>0</v>
      </c>
      <c r="I2793" s="24">
        <v>200</v>
      </c>
      <c r="J2793" s="24">
        <v>15</v>
      </c>
      <c r="K2793" s="24">
        <v>0</v>
      </c>
    </row>
    <row r="2794" spans="1:11" x14ac:dyDescent="0.3">
      <c r="A2794" s="24" t="s">
        <v>2151</v>
      </c>
      <c r="B2794" s="24">
        <v>90</v>
      </c>
      <c r="C2794" s="24" t="str">
        <f t="shared" si="43"/>
        <v>lue90</v>
      </c>
      <c r="D2794" s="24">
        <v>564</v>
      </c>
      <c r="E2794" s="24">
        <v>350</v>
      </c>
      <c r="F2794" s="24">
        <v>10833</v>
      </c>
      <c r="G2794" s="24">
        <v>0</v>
      </c>
      <c r="H2794" s="24">
        <v>0</v>
      </c>
      <c r="I2794" s="24">
        <v>200</v>
      </c>
      <c r="J2794" s="24">
        <v>15</v>
      </c>
      <c r="K2794" s="24">
        <v>0</v>
      </c>
    </row>
    <row r="2795" spans="1:11" x14ac:dyDescent="0.3">
      <c r="A2795" s="24" t="s">
        <v>2151</v>
      </c>
      <c r="B2795" s="24">
        <v>91</v>
      </c>
      <c r="C2795" s="24" t="str">
        <f t="shared" si="43"/>
        <v>lue91</v>
      </c>
      <c r="D2795" s="24">
        <v>615</v>
      </c>
      <c r="E2795" s="24">
        <v>382</v>
      </c>
      <c r="F2795" s="24">
        <v>11809</v>
      </c>
      <c r="G2795" s="24">
        <v>0</v>
      </c>
      <c r="H2795" s="24">
        <v>0</v>
      </c>
      <c r="I2795" s="24">
        <v>200</v>
      </c>
      <c r="J2795" s="24">
        <v>15</v>
      </c>
      <c r="K2795" s="24">
        <v>0</v>
      </c>
    </row>
    <row r="2796" spans="1:11" x14ac:dyDescent="0.3">
      <c r="A2796" s="24" t="s">
        <v>2151</v>
      </c>
      <c r="B2796" s="24">
        <v>92</v>
      </c>
      <c r="C2796" s="24" t="str">
        <f t="shared" si="43"/>
        <v>lue92</v>
      </c>
      <c r="D2796" s="24">
        <v>622</v>
      </c>
      <c r="E2796" s="24">
        <v>387</v>
      </c>
      <c r="F2796" s="24">
        <v>11950</v>
      </c>
      <c r="G2796" s="24">
        <v>0</v>
      </c>
      <c r="H2796" s="24">
        <v>0</v>
      </c>
      <c r="I2796" s="24">
        <v>200</v>
      </c>
      <c r="J2796" s="24">
        <v>15</v>
      </c>
      <c r="K2796" s="24">
        <v>0</v>
      </c>
    </row>
    <row r="2797" spans="1:11" x14ac:dyDescent="0.3">
      <c r="A2797" s="24" t="s">
        <v>2151</v>
      </c>
      <c r="B2797" s="24">
        <v>93</v>
      </c>
      <c r="C2797" s="24" t="str">
        <f t="shared" si="43"/>
        <v>lue93</v>
      </c>
      <c r="D2797" s="24">
        <v>629</v>
      </c>
      <c r="E2797" s="24">
        <v>391</v>
      </c>
      <c r="F2797" s="24">
        <v>12132</v>
      </c>
      <c r="G2797" s="24">
        <v>0</v>
      </c>
      <c r="H2797" s="24">
        <v>0</v>
      </c>
      <c r="I2797" s="24">
        <v>200</v>
      </c>
      <c r="J2797" s="24">
        <v>15</v>
      </c>
      <c r="K2797" s="24">
        <v>0</v>
      </c>
    </row>
    <row r="2798" spans="1:11" x14ac:dyDescent="0.3">
      <c r="A2798" s="24" t="s">
        <v>2151</v>
      </c>
      <c r="B2798" s="24">
        <v>94</v>
      </c>
      <c r="C2798" s="24" t="str">
        <f t="shared" si="43"/>
        <v>lue94</v>
      </c>
      <c r="D2798" s="24">
        <v>637</v>
      </c>
      <c r="E2798" s="24">
        <v>395</v>
      </c>
      <c r="F2798" s="24">
        <v>12277</v>
      </c>
      <c r="G2798" s="24">
        <v>0</v>
      </c>
      <c r="H2798" s="24">
        <v>0</v>
      </c>
      <c r="I2798" s="24">
        <v>200</v>
      </c>
      <c r="J2798" s="24">
        <v>15</v>
      </c>
      <c r="K2798" s="24">
        <v>0</v>
      </c>
    </row>
    <row r="2799" spans="1:11" x14ac:dyDescent="0.3">
      <c r="A2799" s="24" t="s">
        <v>2151</v>
      </c>
      <c r="B2799" s="24">
        <v>95</v>
      </c>
      <c r="C2799" s="24" t="str">
        <f t="shared" si="43"/>
        <v>lue95</v>
      </c>
      <c r="D2799" s="24">
        <v>644</v>
      </c>
      <c r="E2799" s="24">
        <v>400</v>
      </c>
      <c r="F2799" s="24">
        <v>12423</v>
      </c>
      <c r="G2799" s="24">
        <v>0</v>
      </c>
      <c r="H2799" s="24">
        <v>0</v>
      </c>
      <c r="I2799" s="24">
        <v>200</v>
      </c>
      <c r="J2799" s="24">
        <v>15</v>
      </c>
      <c r="K2799" s="24">
        <v>0</v>
      </c>
    </row>
    <row r="2800" spans="1:11" x14ac:dyDescent="0.3">
      <c r="A2800" s="24" t="s">
        <v>2151</v>
      </c>
      <c r="B2800" s="24">
        <v>96</v>
      </c>
      <c r="C2800" s="24" t="str">
        <f t="shared" si="43"/>
        <v>lue96</v>
      </c>
      <c r="D2800" s="24">
        <v>651</v>
      </c>
      <c r="E2800" s="24">
        <v>405</v>
      </c>
      <c r="F2800" s="24">
        <v>12571</v>
      </c>
      <c r="G2800" s="24">
        <v>0</v>
      </c>
      <c r="H2800" s="24">
        <v>0</v>
      </c>
      <c r="I2800" s="24">
        <v>200</v>
      </c>
      <c r="J2800" s="24">
        <v>15</v>
      </c>
      <c r="K2800" s="24">
        <v>0</v>
      </c>
    </row>
    <row r="2801" spans="1:11" x14ac:dyDescent="0.3">
      <c r="A2801" s="24" t="s">
        <v>2151</v>
      </c>
      <c r="B2801" s="24">
        <v>97</v>
      </c>
      <c r="C2801" s="24" t="str">
        <f t="shared" si="43"/>
        <v>lue97</v>
      </c>
      <c r="D2801" s="24">
        <v>659</v>
      </c>
      <c r="E2801" s="24">
        <v>409</v>
      </c>
      <c r="F2801" s="24">
        <v>12763</v>
      </c>
      <c r="G2801" s="24">
        <v>0</v>
      </c>
      <c r="H2801" s="24">
        <v>0</v>
      </c>
      <c r="I2801" s="24">
        <v>200</v>
      </c>
      <c r="J2801" s="24">
        <v>15</v>
      </c>
      <c r="K2801" s="24">
        <v>0</v>
      </c>
    </row>
    <row r="2802" spans="1:11" x14ac:dyDescent="0.3">
      <c r="A2802" s="24" t="s">
        <v>2151</v>
      </c>
      <c r="B2802" s="24">
        <v>98</v>
      </c>
      <c r="C2802" s="24" t="str">
        <f t="shared" si="43"/>
        <v>lue98</v>
      </c>
      <c r="D2802" s="24">
        <v>666</v>
      </c>
      <c r="E2802" s="24">
        <v>414</v>
      </c>
      <c r="F2802" s="24">
        <v>12915</v>
      </c>
      <c r="G2802" s="24">
        <v>0</v>
      </c>
      <c r="H2802" s="24">
        <v>0</v>
      </c>
      <c r="I2802" s="24">
        <v>200</v>
      </c>
      <c r="J2802" s="24">
        <v>15</v>
      </c>
      <c r="K2802" s="24">
        <v>0</v>
      </c>
    </row>
    <row r="2803" spans="1:11" x14ac:dyDescent="0.3">
      <c r="A2803" s="24" t="s">
        <v>2151</v>
      </c>
      <c r="B2803" s="24">
        <v>99</v>
      </c>
      <c r="C2803" s="24" t="str">
        <f t="shared" si="43"/>
        <v>lue99</v>
      </c>
      <c r="D2803" s="24">
        <v>674</v>
      </c>
      <c r="E2803" s="24">
        <v>419</v>
      </c>
      <c r="F2803" s="24">
        <v>13068</v>
      </c>
      <c r="G2803" s="24">
        <v>0</v>
      </c>
      <c r="H2803" s="24">
        <v>0</v>
      </c>
      <c r="I2803" s="24">
        <v>200</v>
      </c>
      <c r="J2803" s="24">
        <v>15</v>
      </c>
      <c r="K2803" s="24">
        <v>0</v>
      </c>
    </row>
    <row r="2804" spans="1:11" x14ac:dyDescent="0.3">
      <c r="A2804" s="24" t="s">
        <v>2151</v>
      </c>
      <c r="B2804" s="24">
        <v>100</v>
      </c>
      <c r="C2804" s="24" t="str">
        <f t="shared" si="43"/>
        <v>lue100</v>
      </c>
      <c r="D2804" s="24">
        <v>682</v>
      </c>
      <c r="E2804" s="24">
        <v>423</v>
      </c>
      <c r="F2804" s="24">
        <v>13224</v>
      </c>
      <c r="G2804" s="24">
        <v>0</v>
      </c>
      <c r="H2804" s="24">
        <v>0</v>
      </c>
      <c r="I2804" s="24">
        <v>200</v>
      </c>
      <c r="J2804" s="24">
        <v>15</v>
      </c>
      <c r="K2804" s="24">
        <v>0</v>
      </c>
    </row>
    <row r="2805" spans="1:11" x14ac:dyDescent="0.3">
      <c r="A2805" s="24" t="s">
        <v>2151</v>
      </c>
      <c r="B2805" s="24">
        <v>101</v>
      </c>
      <c r="C2805" s="24" t="str">
        <f t="shared" si="43"/>
        <v>lue101</v>
      </c>
      <c r="D2805" s="24">
        <v>744</v>
      </c>
      <c r="E2805" s="24">
        <v>462</v>
      </c>
      <c r="F2805" s="24">
        <v>14643</v>
      </c>
      <c r="G2805" s="24">
        <v>0</v>
      </c>
      <c r="H2805" s="24">
        <v>0</v>
      </c>
      <c r="I2805" s="24">
        <v>200</v>
      </c>
      <c r="J2805" s="24">
        <v>15</v>
      </c>
      <c r="K2805" s="24">
        <v>0</v>
      </c>
    </row>
    <row r="2806" spans="1:11" x14ac:dyDescent="0.3">
      <c r="A2806" s="24" t="s">
        <v>2151</v>
      </c>
      <c r="B2806" s="24">
        <v>102</v>
      </c>
      <c r="C2806" s="24" t="str">
        <f t="shared" si="43"/>
        <v>lue102</v>
      </c>
      <c r="D2806" s="24">
        <v>753</v>
      </c>
      <c r="E2806" s="24">
        <v>467</v>
      </c>
      <c r="F2806" s="24">
        <v>14818</v>
      </c>
      <c r="G2806" s="24">
        <v>0</v>
      </c>
      <c r="H2806" s="24">
        <v>0</v>
      </c>
      <c r="I2806" s="24">
        <v>200</v>
      </c>
      <c r="J2806" s="24">
        <v>15</v>
      </c>
      <c r="K2806" s="24">
        <v>0</v>
      </c>
    </row>
    <row r="2807" spans="1:11" x14ac:dyDescent="0.3">
      <c r="A2807" s="24" t="s">
        <v>2151</v>
      </c>
      <c r="B2807" s="24">
        <v>103</v>
      </c>
      <c r="C2807" s="24" t="str">
        <f t="shared" si="43"/>
        <v>lue103</v>
      </c>
      <c r="D2807" s="24">
        <v>761</v>
      </c>
      <c r="E2807" s="24">
        <v>473</v>
      </c>
      <c r="F2807" s="24">
        <v>14994</v>
      </c>
      <c r="G2807" s="24">
        <v>0</v>
      </c>
      <c r="H2807" s="24">
        <v>0</v>
      </c>
      <c r="I2807" s="24">
        <v>200</v>
      </c>
      <c r="J2807" s="24">
        <v>15</v>
      </c>
      <c r="K2807" s="24">
        <v>0</v>
      </c>
    </row>
    <row r="2808" spans="1:11" x14ac:dyDescent="0.3">
      <c r="A2808" s="24" t="s">
        <v>2151</v>
      </c>
      <c r="B2808" s="24">
        <v>104</v>
      </c>
      <c r="C2808" s="24" t="str">
        <f t="shared" si="43"/>
        <v>lue104</v>
      </c>
      <c r="D2808" s="24">
        <v>770</v>
      </c>
      <c r="E2808" s="24">
        <v>478</v>
      </c>
      <c r="F2808" s="24">
        <v>15172</v>
      </c>
      <c r="G2808" s="24">
        <v>0</v>
      </c>
      <c r="H2808" s="24">
        <v>0</v>
      </c>
      <c r="I2808" s="24">
        <v>200</v>
      </c>
      <c r="J2808" s="24">
        <v>15</v>
      </c>
      <c r="K2808" s="24">
        <v>0</v>
      </c>
    </row>
    <row r="2809" spans="1:11" x14ac:dyDescent="0.3">
      <c r="A2809" s="24" t="s">
        <v>2151</v>
      </c>
      <c r="B2809" s="24">
        <v>105</v>
      </c>
      <c r="C2809" s="24" t="str">
        <f t="shared" si="43"/>
        <v>lue105</v>
      </c>
      <c r="D2809" s="24">
        <v>779</v>
      </c>
      <c r="E2809" s="24">
        <v>484</v>
      </c>
      <c r="F2809" s="24">
        <v>15404</v>
      </c>
      <c r="G2809" s="24">
        <v>0</v>
      </c>
      <c r="H2809" s="24">
        <v>0</v>
      </c>
      <c r="I2809" s="24">
        <v>200</v>
      </c>
      <c r="J2809" s="24">
        <v>15</v>
      </c>
      <c r="K2809" s="24">
        <v>0</v>
      </c>
    </row>
    <row r="2810" spans="1:11" x14ac:dyDescent="0.3">
      <c r="A2810" s="24" t="s">
        <v>2151</v>
      </c>
      <c r="B2810" s="24">
        <v>106</v>
      </c>
      <c r="C2810" s="24" t="str">
        <f t="shared" si="43"/>
        <v>lue106</v>
      </c>
      <c r="D2810" s="24">
        <v>787</v>
      </c>
      <c r="E2810" s="24">
        <v>489</v>
      </c>
      <c r="F2810" s="24">
        <v>15587</v>
      </c>
      <c r="G2810" s="24">
        <v>0</v>
      </c>
      <c r="H2810" s="24">
        <v>0</v>
      </c>
      <c r="I2810" s="24">
        <v>200</v>
      </c>
      <c r="J2810" s="24">
        <v>15</v>
      </c>
      <c r="K2810" s="24">
        <v>0</v>
      </c>
    </row>
    <row r="2811" spans="1:11" x14ac:dyDescent="0.3">
      <c r="A2811" s="24" t="s">
        <v>2151</v>
      </c>
      <c r="B2811" s="24">
        <v>107</v>
      </c>
      <c r="C2811" s="24" t="str">
        <f t="shared" si="43"/>
        <v>lue107</v>
      </c>
      <c r="D2811" s="24">
        <v>796</v>
      </c>
      <c r="E2811" s="24">
        <v>495</v>
      </c>
      <c r="F2811" s="24">
        <v>15772</v>
      </c>
      <c r="G2811" s="24">
        <v>0</v>
      </c>
      <c r="H2811" s="24">
        <v>0</v>
      </c>
      <c r="I2811" s="24">
        <v>200</v>
      </c>
      <c r="J2811" s="24">
        <v>15</v>
      </c>
      <c r="K2811" s="24">
        <v>0</v>
      </c>
    </row>
    <row r="2812" spans="1:11" x14ac:dyDescent="0.3">
      <c r="A2812" s="24" t="s">
        <v>2151</v>
      </c>
      <c r="B2812" s="24">
        <v>108</v>
      </c>
      <c r="C2812" s="24" t="str">
        <f t="shared" si="43"/>
        <v>lue108</v>
      </c>
      <c r="D2812" s="24">
        <v>805</v>
      </c>
      <c r="E2812" s="24">
        <v>500</v>
      </c>
      <c r="F2812" s="24">
        <v>15959</v>
      </c>
      <c r="G2812" s="24">
        <v>0</v>
      </c>
      <c r="H2812" s="24">
        <v>0</v>
      </c>
      <c r="I2812" s="24">
        <v>200</v>
      </c>
      <c r="J2812" s="24">
        <v>15</v>
      </c>
      <c r="K2812" s="24">
        <v>0</v>
      </c>
    </row>
    <row r="2813" spans="1:11" x14ac:dyDescent="0.3">
      <c r="A2813" s="24" t="s">
        <v>2151</v>
      </c>
      <c r="B2813" s="24">
        <v>109</v>
      </c>
      <c r="C2813" s="24" t="str">
        <f t="shared" si="43"/>
        <v>lue109</v>
      </c>
      <c r="D2813" s="24">
        <v>815</v>
      </c>
      <c r="E2813" s="24">
        <v>506</v>
      </c>
      <c r="F2813" s="24">
        <v>16203</v>
      </c>
      <c r="G2813" s="24">
        <v>0</v>
      </c>
      <c r="H2813" s="24">
        <v>0</v>
      </c>
      <c r="I2813" s="24">
        <v>200</v>
      </c>
      <c r="J2813" s="24">
        <v>15</v>
      </c>
      <c r="K2813" s="24">
        <v>0</v>
      </c>
    </row>
    <row r="2814" spans="1:11" x14ac:dyDescent="0.3">
      <c r="A2814" s="24" t="s">
        <v>2151</v>
      </c>
      <c r="B2814" s="24">
        <v>110</v>
      </c>
      <c r="C2814" s="24" t="str">
        <f t="shared" si="43"/>
        <v>lue110</v>
      </c>
      <c r="D2814" s="24">
        <v>824</v>
      </c>
      <c r="E2814" s="24">
        <v>512</v>
      </c>
      <c r="F2814" s="24">
        <v>16395</v>
      </c>
      <c r="G2814" s="24">
        <v>0</v>
      </c>
      <c r="H2814" s="24">
        <v>0</v>
      </c>
      <c r="I2814" s="24">
        <v>200</v>
      </c>
      <c r="J2814" s="24">
        <v>15</v>
      </c>
      <c r="K2814" s="24">
        <v>0</v>
      </c>
    </row>
    <row r="2815" spans="1:11" x14ac:dyDescent="0.3">
      <c r="A2815" s="24" t="s">
        <v>2151</v>
      </c>
      <c r="B2815" s="24">
        <v>111</v>
      </c>
      <c r="C2815" s="24" t="str">
        <f t="shared" si="43"/>
        <v>lue111</v>
      </c>
      <c r="D2815" s="24">
        <v>833</v>
      </c>
      <c r="E2815" s="24">
        <v>517</v>
      </c>
      <c r="F2815" s="24">
        <v>16589</v>
      </c>
      <c r="G2815" s="24">
        <v>0</v>
      </c>
      <c r="H2815" s="24">
        <v>0</v>
      </c>
      <c r="I2815" s="24">
        <v>200</v>
      </c>
      <c r="J2815" s="24">
        <v>15</v>
      </c>
      <c r="K2815" s="24">
        <v>0</v>
      </c>
    </row>
    <row r="2816" spans="1:11" x14ac:dyDescent="0.3">
      <c r="A2816" s="24" t="s">
        <v>2151</v>
      </c>
      <c r="B2816" s="24">
        <v>112</v>
      </c>
      <c r="C2816" s="24" t="str">
        <f t="shared" si="43"/>
        <v>lue112</v>
      </c>
      <c r="D2816" s="24">
        <v>842</v>
      </c>
      <c r="E2816" s="24">
        <v>523</v>
      </c>
      <c r="F2816" s="24">
        <v>16786</v>
      </c>
      <c r="G2816" s="24">
        <v>0</v>
      </c>
      <c r="H2816" s="24">
        <v>0</v>
      </c>
      <c r="I2816" s="24">
        <v>200</v>
      </c>
      <c r="J2816" s="24">
        <v>15</v>
      </c>
      <c r="K2816" s="24">
        <v>0</v>
      </c>
    </row>
    <row r="2817" spans="1:11" x14ac:dyDescent="0.3">
      <c r="A2817" s="24" t="s">
        <v>2151</v>
      </c>
      <c r="B2817" s="24">
        <v>113</v>
      </c>
      <c r="C2817" s="24" t="str">
        <f t="shared" si="43"/>
        <v>lue113</v>
      </c>
      <c r="D2817" s="24">
        <v>852</v>
      </c>
      <c r="E2817" s="24">
        <v>529</v>
      </c>
      <c r="F2817" s="24">
        <v>17023</v>
      </c>
      <c r="G2817" s="24">
        <v>0</v>
      </c>
      <c r="H2817" s="24">
        <v>0</v>
      </c>
      <c r="I2817" s="24">
        <v>200</v>
      </c>
      <c r="J2817" s="24">
        <v>15</v>
      </c>
      <c r="K2817" s="24">
        <v>0</v>
      </c>
    </row>
    <row r="2818" spans="1:11" x14ac:dyDescent="0.3">
      <c r="A2818" s="24" t="s">
        <v>2151</v>
      </c>
      <c r="B2818" s="24">
        <v>114</v>
      </c>
      <c r="C2818" s="24" t="str">
        <f t="shared" si="43"/>
        <v>lue114</v>
      </c>
      <c r="D2818" s="24">
        <v>862</v>
      </c>
      <c r="E2818" s="24">
        <v>535</v>
      </c>
      <c r="F2818" s="24">
        <v>17224</v>
      </c>
      <c r="G2818" s="24">
        <v>0</v>
      </c>
      <c r="H2818" s="24">
        <v>0</v>
      </c>
      <c r="I2818" s="24">
        <v>200</v>
      </c>
      <c r="J2818" s="24">
        <v>15</v>
      </c>
      <c r="K2818" s="24">
        <v>0</v>
      </c>
    </row>
    <row r="2819" spans="1:11" x14ac:dyDescent="0.3">
      <c r="A2819" s="24" t="s">
        <v>2151</v>
      </c>
      <c r="B2819" s="24">
        <v>115</v>
      </c>
      <c r="C2819" s="24" t="str">
        <f t="shared" si="43"/>
        <v>lue115</v>
      </c>
      <c r="D2819" s="24">
        <v>871</v>
      </c>
      <c r="E2819" s="24">
        <v>541</v>
      </c>
      <c r="F2819" s="24">
        <v>17428</v>
      </c>
      <c r="G2819" s="24">
        <v>0</v>
      </c>
      <c r="H2819" s="24">
        <v>0</v>
      </c>
      <c r="I2819" s="24">
        <v>200</v>
      </c>
      <c r="J2819" s="24">
        <v>15</v>
      </c>
      <c r="K2819" s="24">
        <v>0</v>
      </c>
    </row>
    <row r="2820" spans="1:11" x14ac:dyDescent="0.3">
      <c r="A2820" s="24" t="s">
        <v>2151</v>
      </c>
      <c r="B2820" s="24">
        <v>116</v>
      </c>
      <c r="C2820" s="24" t="str">
        <f t="shared" si="43"/>
        <v>lue116</v>
      </c>
      <c r="D2820" s="24">
        <v>881</v>
      </c>
      <c r="E2820" s="24">
        <v>547</v>
      </c>
      <c r="F2820" s="24">
        <v>17634</v>
      </c>
      <c r="G2820" s="24">
        <v>0</v>
      </c>
      <c r="H2820" s="24">
        <v>0</v>
      </c>
      <c r="I2820" s="24">
        <v>200</v>
      </c>
      <c r="J2820" s="24">
        <v>15</v>
      </c>
      <c r="K2820" s="24">
        <v>0</v>
      </c>
    </row>
    <row r="2821" spans="1:11" x14ac:dyDescent="0.3">
      <c r="A2821" s="24" t="s">
        <v>2151</v>
      </c>
      <c r="B2821" s="24">
        <v>117</v>
      </c>
      <c r="C2821" s="24" t="str">
        <f t="shared" si="43"/>
        <v>lue117</v>
      </c>
      <c r="D2821" s="24">
        <v>891</v>
      </c>
      <c r="E2821" s="24">
        <v>553</v>
      </c>
      <c r="F2821" s="24">
        <v>17902</v>
      </c>
      <c r="G2821" s="24">
        <v>0</v>
      </c>
      <c r="H2821" s="24">
        <v>0</v>
      </c>
      <c r="I2821" s="24">
        <v>200</v>
      </c>
      <c r="J2821" s="24">
        <v>15</v>
      </c>
      <c r="K2821" s="24">
        <v>0</v>
      </c>
    </row>
    <row r="2822" spans="1:11" x14ac:dyDescent="0.3">
      <c r="A2822" s="24" t="s">
        <v>2151</v>
      </c>
      <c r="B2822" s="24">
        <v>118</v>
      </c>
      <c r="C2822" s="24" t="str">
        <f t="shared" ref="C2822:C2885" si="44">A2822&amp;B2822</f>
        <v>lue118</v>
      </c>
      <c r="D2822" s="24">
        <v>901</v>
      </c>
      <c r="E2822" s="24">
        <v>560</v>
      </c>
      <c r="F2822" s="24">
        <v>18114</v>
      </c>
      <c r="G2822" s="24">
        <v>0</v>
      </c>
      <c r="H2822" s="24">
        <v>0</v>
      </c>
      <c r="I2822" s="24">
        <v>200</v>
      </c>
      <c r="J2822" s="24">
        <v>15</v>
      </c>
      <c r="K2822" s="24">
        <v>0</v>
      </c>
    </row>
    <row r="2823" spans="1:11" x14ac:dyDescent="0.3">
      <c r="A2823" s="24" t="s">
        <v>2151</v>
      </c>
      <c r="B2823" s="24">
        <v>119</v>
      </c>
      <c r="C2823" s="24" t="str">
        <f t="shared" si="44"/>
        <v>lue119</v>
      </c>
      <c r="D2823" s="24">
        <v>911</v>
      </c>
      <c r="E2823" s="24">
        <v>566</v>
      </c>
      <c r="F2823" s="24">
        <v>18328</v>
      </c>
      <c r="G2823" s="24">
        <v>0</v>
      </c>
      <c r="H2823" s="24">
        <v>0</v>
      </c>
      <c r="I2823" s="24">
        <v>200</v>
      </c>
      <c r="J2823" s="24">
        <v>15</v>
      </c>
      <c r="K2823" s="24">
        <v>0</v>
      </c>
    </row>
    <row r="2824" spans="1:11" x14ac:dyDescent="0.3">
      <c r="A2824" s="24" t="s">
        <v>2151</v>
      </c>
      <c r="B2824" s="24">
        <v>120</v>
      </c>
      <c r="C2824" s="24" t="str">
        <f t="shared" si="44"/>
        <v>lue120</v>
      </c>
      <c r="D2824" s="24">
        <v>921</v>
      </c>
      <c r="E2824" s="24">
        <v>572</v>
      </c>
      <c r="F2824" s="24">
        <v>18545</v>
      </c>
      <c r="G2824" s="24">
        <v>0</v>
      </c>
      <c r="H2824" s="24">
        <v>0</v>
      </c>
      <c r="I2824" s="24">
        <v>200</v>
      </c>
      <c r="J2824" s="24">
        <v>15</v>
      </c>
      <c r="K2824" s="24">
        <v>0</v>
      </c>
    </row>
    <row r="2825" spans="1:11" x14ac:dyDescent="0.3">
      <c r="A2825" s="24" t="s">
        <v>2151</v>
      </c>
      <c r="B2825" s="24">
        <v>121</v>
      </c>
      <c r="C2825" s="24" t="str">
        <f t="shared" si="44"/>
        <v>lue121</v>
      </c>
      <c r="D2825" s="24">
        <v>1005</v>
      </c>
      <c r="E2825" s="24">
        <v>625</v>
      </c>
      <c r="F2825" s="24">
        <v>20489</v>
      </c>
      <c r="G2825" s="24">
        <v>0</v>
      </c>
      <c r="H2825" s="24">
        <v>0</v>
      </c>
      <c r="I2825" s="24">
        <v>200</v>
      </c>
      <c r="J2825" s="24">
        <v>15</v>
      </c>
      <c r="K2825" s="24">
        <v>0</v>
      </c>
    </row>
    <row r="2826" spans="1:11" x14ac:dyDescent="0.3">
      <c r="A2826" s="24" t="s">
        <v>2151</v>
      </c>
      <c r="B2826" s="24">
        <v>122</v>
      </c>
      <c r="C2826" s="24" t="str">
        <f t="shared" si="44"/>
        <v>lue122</v>
      </c>
      <c r="D2826" s="24">
        <v>1017</v>
      </c>
      <c r="E2826" s="24">
        <v>632</v>
      </c>
      <c r="F2826" s="24">
        <v>20731</v>
      </c>
      <c r="G2826" s="24">
        <v>0</v>
      </c>
      <c r="H2826" s="24">
        <v>0</v>
      </c>
      <c r="I2826" s="24">
        <v>200</v>
      </c>
      <c r="J2826" s="24">
        <v>15</v>
      </c>
      <c r="K2826" s="24">
        <v>0</v>
      </c>
    </row>
    <row r="2827" spans="1:11" x14ac:dyDescent="0.3">
      <c r="A2827" s="24" t="s">
        <v>2151</v>
      </c>
      <c r="B2827" s="24">
        <v>123</v>
      </c>
      <c r="C2827" s="24" t="str">
        <f t="shared" si="44"/>
        <v>lue123</v>
      </c>
      <c r="D2827" s="24">
        <v>1028</v>
      </c>
      <c r="E2827" s="24">
        <v>639</v>
      </c>
      <c r="F2827" s="24">
        <v>20976</v>
      </c>
      <c r="G2827" s="24">
        <v>0</v>
      </c>
      <c r="H2827" s="24">
        <v>0</v>
      </c>
      <c r="I2827" s="24">
        <v>200</v>
      </c>
      <c r="J2827" s="24">
        <v>15</v>
      </c>
      <c r="K2827" s="24">
        <v>0</v>
      </c>
    </row>
    <row r="2828" spans="1:11" x14ac:dyDescent="0.3">
      <c r="A2828" s="24" t="s">
        <v>2151</v>
      </c>
      <c r="B2828" s="24">
        <v>124</v>
      </c>
      <c r="C2828" s="24" t="str">
        <f t="shared" si="44"/>
        <v>lue124</v>
      </c>
      <c r="D2828" s="24">
        <v>1040</v>
      </c>
      <c r="E2828" s="24">
        <v>646</v>
      </c>
      <c r="F2828" s="24">
        <v>21247</v>
      </c>
      <c r="G2828" s="24">
        <v>0</v>
      </c>
      <c r="H2828" s="24">
        <v>0</v>
      </c>
      <c r="I2828" s="24">
        <v>200</v>
      </c>
      <c r="J2828" s="24">
        <v>15</v>
      </c>
      <c r="K2828" s="24">
        <v>0</v>
      </c>
    </row>
    <row r="2829" spans="1:11" x14ac:dyDescent="0.3">
      <c r="A2829" s="24" t="s">
        <v>2151</v>
      </c>
      <c r="B2829" s="24">
        <v>125</v>
      </c>
      <c r="C2829" s="24" t="str">
        <f t="shared" si="44"/>
        <v>lue125</v>
      </c>
      <c r="D2829" s="24">
        <v>1051</v>
      </c>
      <c r="E2829" s="24">
        <v>653</v>
      </c>
      <c r="F2829" s="24">
        <v>21585</v>
      </c>
      <c r="G2829" s="24">
        <v>0</v>
      </c>
      <c r="H2829" s="24">
        <v>0</v>
      </c>
      <c r="I2829" s="24">
        <v>200</v>
      </c>
      <c r="J2829" s="24">
        <v>15</v>
      </c>
      <c r="K2829" s="24">
        <v>0</v>
      </c>
    </row>
    <row r="2830" spans="1:11" x14ac:dyDescent="0.3">
      <c r="A2830" s="24" t="s">
        <v>2151</v>
      </c>
      <c r="B2830" s="24">
        <v>126</v>
      </c>
      <c r="C2830" s="24" t="str">
        <f t="shared" si="44"/>
        <v>lue126</v>
      </c>
      <c r="D2830" s="24">
        <v>1063</v>
      </c>
      <c r="E2830" s="24">
        <v>660</v>
      </c>
      <c r="F2830" s="24">
        <v>21840</v>
      </c>
      <c r="G2830" s="24">
        <v>0</v>
      </c>
      <c r="H2830" s="24">
        <v>0</v>
      </c>
      <c r="I2830" s="24">
        <v>200</v>
      </c>
      <c r="J2830" s="24">
        <v>15</v>
      </c>
      <c r="K2830" s="24">
        <v>0</v>
      </c>
    </row>
    <row r="2831" spans="1:11" x14ac:dyDescent="0.3">
      <c r="A2831" s="24" t="s">
        <v>2151</v>
      </c>
      <c r="B2831" s="24">
        <v>127</v>
      </c>
      <c r="C2831" s="24" t="str">
        <f t="shared" si="44"/>
        <v>lue127</v>
      </c>
      <c r="D2831" s="24">
        <v>1075</v>
      </c>
      <c r="E2831" s="24">
        <v>668</v>
      </c>
      <c r="F2831" s="24">
        <v>22114</v>
      </c>
      <c r="G2831" s="24">
        <v>0</v>
      </c>
      <c r="H2831" s="24">
        <v>0</v>
      </c>
      <c r="I2831" s="24">
        <v>200</v>
      </c>
      <c r="J2831" s="24">
        <v>15</v>
      </c>
      <c r="K2831" s="24">
        <v>0</v>
      </c>
    </row>
    <row r="2832" spans="1:11" x14ac:dyDescent="0.3">
      <c r="A2832" s="24" t="s">
        <v>2151</v>
      </c>
      <c r="B2832" s="24">
        <v>128</v>
      </c>
      <c r="C2832" s="24" t="str">
        <f t="shared" si="44"/>
        <v>lue128</v>
      </c>
      <c r="D2832" s="24">
        <v>1087</v>
      </c>
      <c r="E2832" s="24">
        <v>675</v>
      </c>
      <c r="F2832" s="24">
        <v>22399</v>
      </c>
      <c r="G2832" s="24">
        <v>0</v>
      </c>
      <c r="H2832" s="24">
        <v>0</v>
      </c>
      <c r="I2832" s="24">
        <v>200</v>
      </c>
      <c r="J2832" s="24">
        <v>15</v>
      </c>
      <c r="K2832" s="24">
        <v>0</v>
      </c>
    </row>
    <row r="2833" spans="1:11" x14ac:dyDescent="0.3">
      <c r="A2833" s="24" t="s">
        <v>2151</v>
      </c>
      <c r="B2833" s="24">
        <v>129</v>
      </c>
      <c r="C2833" s="24" t="str">
        <f t="shared" si="44"/>
        <v>lue129</v>
      </c>
      <c r="D2833" s="24">
        <v>1099</v>
      </c>
      <c r="E2833" s="24">
        <v>683</v>
      </c>
      <c r="F2833" s="24">
        <v>22663</v>
      </c>
      <c r="G2833" s="24">
        <v>0</v>
      </c>
      <c r="H2833" s="24">
        <v>0</v>
      </c>
      <c r="I2833" s="24">
        <v>200</v>
      </c>
      <c r="J2833" s="24">
        <v>15</v>
      </c>
      <c r="K2833" s="24">
        <v>0</v>
      </c>
    </row>
    <row r="2834" spans="1:11" x14ac:dyDescent="0.3">
      <c r="A2834" s="24" t="s">
        <v>2151</v>
      </c>
      <c r="B2834" s="24">
        <v>130</v>
      </c>
      <c r="C2834" s="24" t="str">
        <f t="shared" si="44"/>
        <v>lue130</v>
      </c>
      <c r="D2834" s="24">
        <v>1111</v>
      </c>
      <c r="E2834" s="24">
        <v>690</v>
      </c>
      <c r="F2834" s="24">
        <v>22955</v>
      </c>
      <c r="G2834" s="24">
        <v>0</v>
      </c>
      <c r="H2834" s="24">
        <v>0</v>
      </c>
      <c r="I2834" s="24">
        <v>200</v>
      </c>
      <c r="J2834" s="24">
        <v>15</v>
      </c>
      <c r="K2834" s="24">
        <v>0</v>
      </c>
    </row>
    <row r="2835" spans="1:11" x14ac:dyDescent="0.3">
      <c r="A2835" s="24" t="s">
        <v>2151</v>
      </c>
      <c r="B2835" s="24">
        <v>131</v>
      </c>
      <c r="C2835" s="24" t="str">
        <f t="shared" si="44"/>
        <v>lue131</v>
      </c>
      <c r="D2835" s="24">
        <v>1123</v>
      </c>
      <c r="E2835" s="24">
        <v>698</v>
      </c>
      <c r="F2835" s="24">
        <v>23243</v>
      </c>
      <c r="G2835" s="24">
        <v>0</v>
      </c>
      <c r="H2835" s="24">
        <v>0</v>
      </c>
      <c r="I2835" s="24">
        <v>200</v>
      </c>
      <c r="J2835" s="24">
        <v>15</v>
      </c>
      <c r="K2835" s="24">
        <v>0</v>
      </c>
    </row>
    <row r="2836" spans="1:11" x14ac:dyDescent="0.3">
      <c r="A2836" s="24" t="s">
        <v>2151</v>
      </c>
      <c r="B2836" s="24">
        <v>132</v>
      </c>
      <c r="C2836" s="24" t="str">
        <f t="shared" si="44"/>
        <v>lue132</v>
      </c>
      <c r="D2836" s="24">
        <v>1136</v>
      </c>
      <c r="E2836" s="24">
        <v>706</v>
      </c>
      <c r="F2836" s="24">
        <v>23516</v>
      </c>
      <c r="G2836" s="24">
        <v>0</v>
      </c>
      <c r="H2836" s="24">
        <v>0</v>
      </c>
      <c r="I2836" s="24">
        <v>200</v>
      </c>
      <c r="J2836" s="24">
        <v>15</v>
      </c>
      <c r="K2836" s="24">
        <v>0</v>
      </c>
    </row>
    <row r="2837" spans="1:11" x14ac:dyDescent="0.3">
      <c r="A2837" s="24" t="s">
        <v>2151</v>
      </c>
      <c r="B2837" s="24">
        <v>133</v>
      </c>
      <c r="C2837" s="24" t="str">
        <f t="shared" si="44"/>
        <v>lue133</v>
      </c>
      <c r="D2837" s="24">
        <v>1149</v>
      </c>
      <c r="E2837" s="24">
        <v>713</v>
      </c>
      <c r="F2837" s="24">
        <v>23810</v>
      </c>
      <c r="G2837" s="24">
        <v>0</v>
      </c>
      <c r="H2837" s="24">
        <v>0</v>
      </c>
      <c r="I2837" s="24">
        <v>200</v>
      </c>
      <c r="J2837" s="24">
        <v>15</v>
      </c>
      <c r="K2837" s="24">
        <v>0</v>
      </c>
    </row>
    <row r="2838" spans="1:11" x14ac:dyDescent="0.3">
      <c r="A2838" s="24" t="s">
        <v>2151</v>
      </c>
      <c r="B2838" s="24">
        <v>134</v>
      </c>
      <c r="C2838" s="24" t="str">
        <f t="shared" si="44"/>
        <v>lue134</v>
      </c>
      <c r="D2838" s="24">
        <v>1161</v>
      </c>
      <c r="E2838" s="24">
        <v>721</v>
      </c>
      <c r="F2838" s="24">
        <v>24117</v>
      </c>
      <c r="G2838" s="24">
        <v>0</v>
      </c>
      <c r="H2838" s="24">
        <v>0</v>
      </c>
      <c r="I2838" s="24">
        <v>200</v>
      </c>
      <c r="J2838" s="24">
        <v>15</v>
      </c>
      <c r="K2838" s="24">
        <v>0</v>
      </c>
    </row>
    <row r="2839" spans="1:11" x14ac:dyDescent="0.3">
      <c r="A2839" s="24" t="s">
        <v>2151</v>
      </c>
      <c r="B2839" s="24">
        <v>135</v>
      </c>
      <c r="C2839" s="24" t="str">
        <f t="shared" si="44"/>
        <v>lue135</v>
      </c>
      <c r="D2839" s="24">
        <v>1174</v>
      </c>
      <c r="E2839" s="24">
        <v>729</v>
      </c>
      <c r="F2839" s="24">
        <v>24400</v>
      </c>
      <c r="G2839" s="24">
        <v>0</v>
      </c>
      <c r="H2839" s="24">
        <v>0</v>
      </c>
      <c r="I2839" s="24">
        <v>200</v>
      </c>
      <c r="J2839" s="24">
        <v>15</v>
      </c>
      <c r="K2839" s="24">
        <v>0</v>
      </c>
    </row>
    <row r="2840" spans="1:11" x14ac:dyDescent="0.3">
      <c r="A2840" s="24" t="s">
        <v>2151</v>
      </c>
      <c r="B2840" s="24">
        <v>136</v>
      </c>
      <c r="C2840" s="24" t="str">
        <f t="shared" si="44"/>
        <v>lue136</v>
      </c>
      <c r="D2840" s="24">
        <v>1187</v>
      </c>
      <c r="E2840" s="24">
        <v>737</v>
      </c>
      <c r="F2840" s="24">
        <v>24714</v>
      </c>
      <c r="G2840" s="24">
        <v>0</v>
      </c>
      <c r="H2840" s="24">
        <v>0</v>
      </c>
      <c r="I2840" s="24">
        <v>200</v>
      </c>
      <c r="J2840" s="24">
        <v>15</v>
      </c>
      <c r="K2840" s="24">
        <v>0</v>
      </c>
    </row>
    <row r="2841" spans="1:11" x14ac:dyDescent="0.3">
      <c r="A2841" s="24" t="s">
        <v>2151</v>
      </c>
      <c r="B2841" s="24">
        <v>137</v>
      </c>
      <c r="C2841" s="24" t="str">
        <f t="shared" si="44"/>
        <v>lue137</v>
      </c>
      <c r="D2841" s="24">
        <v>1200</v>
      </c>
      <c r="E2841" s="24">
        <v>746</v>
      </c>
      <c r="F2841" s="24">
        <v>25023</v>
      </c>
      <c r="G2841" s="24">
        <v>0</v>
      </c>
      <c r="H2841" s="24">
        <v>0</v>
      </c>
      <c r="I2841" s="24">
        <v>200</v>
      </c>
      <c r="J2841" s="24">
        <v>15</v>
      </c>
      <c r="K2841" s="24">
        <v>0</v>
      </c>
    </row>
    <row r="2842" spans="1:11" x14ac:dyDescent="0.3">
      <c r="A2842" s="24" t="s">
        <v>2151</v>
      </c>
      <c r="B2842" s="24">
        <v>138</v>
      </c>
      <c r="C2842" s="24" t="str">
        <f t="shared" si="44"/>
        <v>lue138</v>
      </c>
      <c r="D2842" s="24">
        <v>1214</v>
      </c>
      <c r="E2842" s="24">
        <v>754</v>
      </c>
      <c r="F2842" s="24">
        <v>25317</v>
      </c>
      <c r="G2842" s="24">
        <v>0</v>
      </c>
      <c r="H2842" s="24">
        <v>0</v>
      </c>
      <c r="I2842" s="24">
        <v>200</v>
      </c>
      <c r="J2842" s="24">
        <v>15</v>
      </c>
      <c r="K2842" s="24">
        <v>0</v>
      </c>
    </row>
    <row r="2843" spans="1:11" x14ac:dyDescent="0.3">
      <c r="A2843" s="24" t="s">
        <v>2151</v>
      </c>
      <c r="B2843" s="24">
        <v>139</v>
      </c>
      <c r="C2843" s="24" t="str">
        <f t="shared" si="44"/>
        <v>lue139</v>
      </c>
      <c r="D2843" s="24">
        <v>1227</v>
      </c>
      <c r="E2843" s="24">
        <v>762</v>
      </c>
      <c r="F2843" s="24">
        <v>25633</v>
      </c>
      <c r="G2843" s="24">
        <v>0</v>
      </c>
      <c r="H2843" s="24">
        <v>0</v>
      </c>
      <c r="I2843" s="24">
        <v>200</v>
      </c>
      <c r="J2843" s="24">
        <v>15</v>
      </c>
      <c r="K2843" s="24">
        <v>0</v>
      </c>
    </row>
    <row r="2844" spans="1:11" x14ac:dyDescent="0.3">
      <c r="A2844" s="24" t="s">
        <v>2151</v>
      </c>
      <c r="B2844" s="24">
        <v>140</v>
      </c>
      <c r="C2844" s="24" t="str">
        <f t="shared" si="44"/>
        <v>lue140</v>
      </c>
      <c r="D2844" s="24">
        <v>1241</v>
      </c>
      <c r="E2844" s="24">
        <v>771</v>
      </c>
      <c r="F2844" s="24">
        <v>25962</v>
      </c>
      <c r="G2844" s="24">
        <v>0</v>
      </c>
      <c r="H2844" s="24">
        <v>0</v>
      </c>
      <c r="I2844" s="24">
        <v>200</v>
      </c>
      <c r="J2844" s="24">
        <v>15</v>
      </c>
      <c r="K2844" s="24">
        <v>0</v>
      </c>
    </row>
    <row r="2845" spans="1:11" x14ac:dyDescent="0.3">
      <c r="A2845" s="24" t="s">
        <v>2151</v>
      </c>
      <c r="B2845" s="24">
        <v>141</v>
      </c>
      <c r="C2845" s="24" t="str">
        <f t="shared" si="44"/>
        <v>lue141</v>
      </c>
      <c r="D2845" s="24">
        <v>1353</v>
      </c>
      <c r="E2845" s="24">
        <v>841</v>
      </c>
      <c r="F2845" s="24">
        <v>28607</v>
      </c>
      <c r="G2845" s="24">
        <v>0</v>
      </c>
      <c r="H2845" s="24">
        <v>0</v>
      </c>
      <c r="I2845" s="24">
        <v>200</v>
      </c>
      <c r="J2845" s="24">
        <v>15</v>
      </c>
      <c r="K2845" s="24">
        <v>0</v>
      </c>
    </row>
    <row r="2846" spans="1:11" x14ac:dyDescent="0.3">
      <c r="A2846" s="24" t="s">
        <v>2151</v>
      </c>
      <c r="B2846" s="24">
        <v>142</v>
      </c>
      <c r="C2846" s="24" t="str">
        <f t="shared" si="44"/>
        <v>lue142</v>
      </c>
      <c r="D2846" s="24">
        <v>1368</v>
      </c>
      <c r="E2846" s="24">
        <v>850</v>
      </c>
      <c r="F2846" s="24">
        <v>28974</v>
      </c>
      <c r="G2846" s="24">
        <v>0</v>
      </c>
      <c r="H2846" s="24">
        <v>0</v>
      </c>
      <c r="I2846" s="24">
        <v>200</v>
      </c>
      <c r="J2846" s="24">
        <v>15</v>
      </c>
      <c r="K2846" s="24">
        <v>0</v>
      </c>
    </row>
    <row r="2847" spans="1:11" x14ac:dyDescent="0.3">
      <c r="A2847" s="24" t="s">
        <v>2151</v>
      </c>
      <c r="B2847" s="24">
        <v>143</v>
      </c>
      <c r="C2847" s="24" t="str">
        <f t="shared" si="44"/>
        <v>lue143</v>
      </c>
      <c r="D2847" s="24">
        <v>1383</v>
      </c>
      <c r="E2847" s="24">
        <v>859</v>
      </c>
      <c r="F2847" s="24">
        <v>29388</v>
      </c>
      <c r="G2847" s="24">
        <v>0</v>
      </c>
      <c r="H2847" s="24">
        <v>0</v>
      </c>
      <c r="I2847" s="24">
        <v>200</v>
      </c>
      <c r="J2847" s="24">
        <v>15</v>
      </c>
      <c r="K2847" s="24">
        <v>0</v>
      </c>
    </row>
    <row r="2848" spans="1:11" x14ac:dyDescent="0.3">
      <c r="A2848" s="24" t="s">
        <v>2151</v>
      </c>
      <c r="B2848" s="24">
        <v>144</v>
      </c>
      <c r="C2848" s="24" t="str">
        <f t="shared" si="44"/>
        <v>lue144</v>
      </c>
      <c r="D2848" s="24">
        <v>1399</v>
      </c>
      <c r="E2848" s="24">
        <v>869</v>
      </c>
      <c r="F2848" s="24">
        <v>29733</v>
      </c>
      <c r="G2848" s="24">
        <v>0</v>
      </c>
      <c r="H2848" s="24">
        <v>0</v>
      </c>
      <c r="I2848" s="24">
        <v>200</v>
      </c>
      <c r="J2848" s="24">
        <v>15</v>
      </c>
      <c r="K2848" s="24">
        <v>0</v>
      </c>
    </row>
    <row r="2849" spans="1:11" x14ac:dyDescent="0.3">
      <c r="A2849" s="24" t="s">
        <v>2151</v>
      </c>
      <c r="B2849" s="24">
        <v>145</v>
      </c>
      <c r="C2849" s="24" t="str">
        <f t="shared" si="44"/>
        <v>lue145</v>
      </c>
      <c r="D2849" s="24">
        <v>1414</v>
      </c>
      <c r="E2849" s="24">
        <v>878</v>
      </c>
      <c r="F2849" s="24">
        <v>30135</v>
      </c>
      <c r="G2849" s="24">
        <v>0</v>
      </c>
      <c r="H2849" s="24">
        <v>0</v>
      </c>
      <c r="I2849" s="24">
        <v>200</v>
      </c>
      <c r="J2849" s="24">
        <v>15</v>
      </c>
      <c r="K2849" s="24">
        <v>0</v>
      </c>
    </row>
    <row r="2850" spans="1:11" x14ac:dyDescent="0.3">
      <c r="A2850" s="24" t="s">
        <v>2151</v>
      </c>
      <c r="B2850" s="24">
        <v>146</v>
      </c>
      <c r="C2850" s="24" t="str">
        <f t="shared" si="44"/>
        <v>lue146</v>
      </c>
      <c r="D2850" s="24">
        <v>1430</v>
      </c>
      <c r="E2850" s="24">
        <v>888</v>
      </c>
      <c r="F2850" s="24">
        <v>30522</v>
      </c>
      <c r="G2850" s="24">
        <v>0</v>
      </c>
      <c r="H2850" s="24">
        <v>0</v>
      </c>
      <c r="I2850" s="24">
        <v>200</v>
      </c>
      <c r="J2850" s="24">
        <v>15</v>
      </c>
      <c r="K2850" s="24">
        <v>0</v>
      </c>
    </row>
    <row r="2851" spans="1:11" x14ac:dyDescent="0.3">
      <c r="A2851" s="24" t="s">
        <v>2151</v>
      </c>
      <c r="B2851" s="24">
        <v>147</v>
      </c>
      <c r="C2851" s="24" t="str">
        <f t="shared" si="44"/>
        <v>lue147</v>
      </c>
      <c r="D2851" s="24">
        <v>1445</v>
      </c>
      <c r="E2851" s="24">
        <v>898</v>
      </c>
      <c r="F2851" s="24">
        <v>30916</v>
      </c>
      <c r="G2851" s="24">
        <v>0</v>
      </c>
      <c r="H2851" s="24">
        <v>0</v>
      </c>
      <c r="I2851" s="24">
        <v>200</v>
      </c>
      <c r="J2851" s="24">
        <v>15</v>
      </c>
      <c r="K2851" s="24">
        <v>0</v>
      </c>
    </row>
    <row r="2852" spans="1:11" x14ac:dyDescent="0.3">
      <c r="A2852" s="24" t="s">
        <v>2151</v>
      </c>
      <c r="B2852" s="24">
        <v>148</v>
      </c>
      <c r="C2852" s="24" t="str">
        <f t="shared" si="44"/>
        <v>lue148</v>
      </c>
      <c r="D2852" s="24">
        <v>1461</v>
      </c>
      <c r="E2852" s="24">
        <v>908</v>
      </c>
      <c r="F2852" s="24">
        <v>31278</v>
      </c>
      <c r="G2852" s="24">
        <v>0</v>
      </c>
      <c r="H2852" s="24">
        <v>0</v>
      </c>
      <c r="I2852" s="24">
        <v>200</v>
      </c>
      <c r="J2852" s="24">
        <v>15</v>
      </c>
      <c r="K2852" s="24">
        <v>0</v>
      </c>
    </row>
    <row r="2853" spans="1:11" x14ac:dyDescent="0.3">
      <c r="A2853" s="24" t="s">
        <v>2151</v>
      </c>
      <c r="B2853" s="24">
        <v>149</v>
      </c>
      <c r="C2853" s="24" t="str">
        <f t="shared" si="44"/>
        <v>lue149</v>
      </c>
      <c r="D2853" s="24">
        <v>1477</v>
      </c>
      <c r="E2853" s="24">
        <v>918</v>
      </c>
      <c r="F2853" s="24">
        <v>31700</v>
      </c>
      <c r="G2853" s="24">
        <v>0</v>
      </c>
      <c r="H2853" s="24">
        <v>0</v>
      </c>
      <c r="I2853" s="24">
        <v>200</v>
      </c>
      <c r="J2853" s="24">
        <v>15</v>
      </c>
      <c r="K2853" s="24">
        <v>0</v>
      </c>
    </row>
    <row r="2854" spans="1:11" x14ac:dyDescent="0.3">
      <c r="A2854" s="24" t="s">
        <v>2151</v>
      </c>
      <c r="B2854" s="24">
        <v>150</v>
      </c>
      <c r="C2854" s="24" t="str">
        <f t="shared" si="44"/>
        <v>lue150</v>
      </c>
      <c r="D2854" s="24">
        <v>1493</v>
      </c>
      <c r="E2854" s="24">
        <v>928</v>
      </c>
      <c r="F2854" s="24">
        <v>32071</v>
      </c>
      <c r="G2854" s="24">
        <v>0</v>
      </c>
      <c r="H2854" s="24">
        <v>0</v>
      </c>
      <c r="I2854" s="24">
        <v>200</v>
      </c>
      <c r="J2854" s="24">
        <v>15</v>
      </c>
      <c r="K2854" s="24">
        <v>0</v>
      </c>
    </row>
    <row r="2855" spans="1:11" x14ac:dyDescent="0.3">
      <c r="A2855" s="24" t="s">
        <v>2151</v>
      </c>
      <c r="B2855" s="24">
        <v>151</v>
      </c>
      <c r="C2855" s="24" t="str">
        <f t="shared" si="44"/>
        <v>lue151</v>
      </c>
      <c r="D2855" s="24">
        <v>1510</v>
      </c>
      <c r="E2855" s="24">
        <v>938</v>
      </c>
      <c r="F2855" s="24">
        <v>32484</v>
      </c>
      <c r="G2855" s="24">
        <v>0</v>
      </c>
      <c r="H2855" s="24">
        <v>0</v>
      </c>
      <c r="I2855" s="24">
        <v>200</v>
      </c>
      <c r="J2855" s="24">
        <v>15</v>
      </c>
      <c r="K2855" s="24">
        <v>0</v>
      </c>
    </row>
    <row r="2856" spans="1:11" x14ac:dyDescent="0.3">
      <c r="A2856" s="24" t="s">
        <v>2151</v>
      </c>
      <c r="B2856" s="24">
        <v>152</v>
      </c>
      <c r="C2856" s="24" t="str">
        <f t="shared" si="44"/>
        <v>lue152</v>
      </c>
      <c r="D2856" s="24">
        <v>1526</v>
      </c>
      <c r="E2856" s="24">
        <v>948</v>
      </c>
      <c r="F2856" s="24">
        <v>32864</v>
      </c>
      <c r="G2856" s="24">
        <v>0</v>
      </c>
      <c r="H2856" s="24">
        <v>0</v>
      </c>
      <c r="I2856" s="24">
        <v>200</v>
      </c>
      <c r="J2856" s="24">
        <v>15</v>
      </c>
      <c r="K2856" s="24">
        <v>0</v>
      </c>
    </row>
    <row r="2857" spans="1:11" x14ac:dyDescent="0.3">
      <c r="A2857" s="24" t="s">
        <v>2151</v>
      </c>
      <c r="B2857" s="24">
        <v>153</v>
      </c>
      <c r="C2857" s="24" t="str">
        <f t="shared" si="44"/>
        <v>lue153</v>
      </c>
      <c r="D2857" s="24">
        <v>1543</v>
      </c>
      <c r="E2857" s="24">
        <v>958</v>
      </c>
      <c r="F2857" s="24">
        <v>33307</v>
      </c>
      <c r="G2857" s="24">
        <v>0</v>
      </c>
      <c r="H2857" s="24">
        <v>0</v>
      </c>
      <c r="I2857" s="24">
        <v>200</v>
      </c>
      <c r="J2857" s="24">
        <v>15</v>
      </c>
      <c r="K2857" s="24">
        <v>0</v>
      </c>
    </row>
    <row r="2858" spans="1:11" x14ac:dyDescent="0.3">
      <c r="A2858" s="24" t="s">
        <v>2151</v>
      </c>
      <c r="B2858" s="24">
        <v>154</v>
      </c>
      <c r="C2858" s="24" t="str">
        <f t="shared" si="44"/>
        <v>lue154</v>
      </c>
      <c r="D2858" s="24">
        <v>1560</v>
      </c>
      <c r="E2858" s="24">
        <v>969</v>
      </c>
      <c r="F2858" s="24">
        <v>33696</v>
      </c>
      <c r="G2858" s="24">
        <v>0</v>
      </c>
      <c r="H2858" s="24">
        <v>0</v>
      </c>
      <c r="I2858" s="24">
        <v>200</v>
      </c>
      <c r="J2858" s="24">
        <v>15</v>
      </c>
      <c r="K2858" s="24">
        <v>0</v>
      </c>
    </row>
    <row r="2859" spans="1:11" x14ac:dyDescent="0.3">
      <c r="A2859" s="24" t="s">
        <v>2151</v>
      </c>
      <c r="B2859" s="24">
        <v>155</v>
      </c>
      <c r="C2859" s="24" t="str">
        <f t="shared" si="44"/>
        <v>lue155</v>
      </c>
      <c r="D2859" s="24">
        <v>1577</v>
      </c>
      <c r="E2859" s="24">
        <v>979</v>
      </c>
      <c r="F2859" s="24">
        <v>34130</v>
      </c>
      <c r="G2859" s="24">
        <v>0</v>
      </c>
      <c r="H2859" s="24">
        <v>0</v>
      </c>
      <c r="I2859" s="24">
        <v>200</v>
      </c>
      <c r="J2859" s="24">
        <v>15</v>
      </c>
      <c r="K2859" s="24">
        <v>0</v>
      </c>
    </row>
    <row r="2860" spans="1:11" x14ac:dyDescent="0.3">
      <c r="A2860" s="24" t="s">
        <v>2151</v>
      </c>
      <c r="B2860" s="24">
        <v>156</v>
      </c>
      <c r="C2860" s="24" t="str">
        <f t="shared" si="44"/>
        <v>lue156</v>
      </c>
      <c r="D2860" s="24">
        <v>1594</v>
      </c>
      <c r="E2860" s="24">
        <v>990</v>
      </c>
      <c r="F2860" s="24">
        <v>34527</v>
      </c>
      <c r="G2860" s="24">
        <v>0</v>
      </c>
      <c r="H2860" s="24">
        <v>0</v>
      </c>
      <c r="I2860" s="24">
        <v>200</v>
      </c>
      <c r="J2860" s="24">
        <v>15</v>
      </c>
      <c r="K2860" s="24">
        <v>0</v>
      </c>
    </row>
    <row r="2861" spans="1:11" x14ac:dyDescent="0.3">
      <c r="A2861" s="24" t="s">
        <v>2151</v>
      </c>
      <c r="B2861" s="24">
        <v>157</v>
      </c>
      <c r="C2861" s="24" t="str">
        <f t="shared" si="44"/>
        <v>lue157</v>
      </c>
      <c r="D2861" s="24">
        <v>1611</v>
      </c>
      <c r="E2861" s="24">
        <v>1001</v>
      </c>
      <c r="F2861" s="24">
        <v>34993</v>
      </c>
      <c r="G2861" s="24">
        <v>0</v>
      </c>
      <c r="H2861" s="24">
        <v>0</v>
      </c>
      <c r="I2861" s="24">
        <v>200</v>
      </c>
      <c r="J2861" s="24">
        <v>15</v>
      </c>
      <c r="K2861" s="24">
        <v>0</v>
      </c>
    </row>
    <row r="2862" spans="1:11" x14ac:dyDescent="0.3">
      <c r="A2862" s="24" t="s">
        <v>2151</v>
      </c>
      <c r="B2862" s="24">
        <v>158</v>
      </c>
      <c r="C2862" s="24" t="str">
        <f t="shared" si="44"/>
        <v>lue158</v>
      </c>
      <c r="D2862" s="24">
        <v>1629</v>
      </c>
      <c r="E2862" s="24">
        <v>1012</v>
      </c>
      <c r="F2862" s="24">
        <v>35400</v>
      </c>
      <c r="G2862" s="24">
        <v>0</v>
      </c>
      <c r="H2862" s="24">
        <v>0</v>
      </c>
      <c r="I2862" s="24">
        <v>200</v>
      </c>
      <c r="J2862" s="24">
        <v>15</v>
      </c>
      <c r="K2862" s="24">
        <v>0</v>
      </c>
    </row>
    <row r="2863" spans="1:11" x14ac:dyDescent="0.3">
      <c r="A2863" s="24" t="s">
        <v>2151</v>
      </c>
      <c r="B2863" s="24">
        <v>159</v>
      </c>
      <c r="C2863" s="24" t="str">
        <f t="shared" si="44"/>
        <v>lue159</v>
      </c>
      <c r="D2863" s="24">
        <v>1646</v>
      </c>
      <c r="E2863" s="24">
        <v>1023</v>
      </c>
      <c r="F2863" s="24">
        <v>35877</v>
      </c>
      <c r="G2863" s="24">
        <v>0</v>
      </c>
      <c r="H2863" s="24">
        <v>0</v>
      </c>
      <c r="I2863" s="24">
        <v>200</v>
      </c>
      <c r="J2863" s="24">
        <v>15</v>
      </c>
      <c r="K2863" s="24">
        <v>0</v>
      </c>
    </row>
    <row r="2864" spans="1:11" x14ac:dyDescent="0.3">
      <c r="A2864" s="24" t="s">
        <v>2151</v>
      </c>
      <c r="B2864" s="24">
        <v>160</v>
      </c>
      <c r="C2864" s="24" t="str">
        <f t="shared" si="44"/>
        <v>lue160</v>
      </c>
      <c r="D2864" s="24">
        <v>1664</v>
      </c>
      <c r="E2864" s="24">
        <v>1034</v>
      </c>
      <c r="F2864" s="24">
        <v>36294</v>
      </c>
      <c r="G2864" s="24">
        <v>0</v>
      </c>
      <c r="H2864" s="24">
        <v>0</v>
      </c>
      <c r="I2864" s="24">
        <v>200</v>
      </c>
      <c r="J2864" s="24">
        <v>15</v>
      </c>
      <c r="K2864" s="24">
        <v>0</v>
      </c>
    </row>
    <row r="2865" spans="1:11" x14ac:dyDescent="0.3">
      <c r="A2865" s="24" t="s">
        <v>2151</v>
      </c>
      <c r="B2865" s="24">
        <v>161</v>
      </c>
      <c r="C2865" s="24" t="str">
        <f t="shared" si="44"/>
        <v>lue161</v>
      </c>
      <c r="D2865" s="24">
        <v>1816</v>
      </c>
      <c r="E2865" s="24">
        <v>1128</v>
      </c>
      <c r="F2865" s="24">
        <v>40114</v>
      </c>
      <c r="G2865" s="24">
        <v>0</v>
      </c>
      <c r="H2865" s="24">
        <v>0</v>
      </c>
      <c r="I2865" s="24">
        <v>200</v>
      </c>
      <c r="J2865" s="24">
        <v>15</v>
      </c>
      <c r="K2865" s="24">
        <v>0</v>
      </c>
    </row>
    <row r="2866" spans="1:11" x14ac:dyDescent="0.3">
      <c r="A2866" s="24" t="s">
        <v>2151</v>
      </c>
      <c r="B2866" s="24">
        <v>162</v>
      </c>
      <c r="C2866" s="24" t="str">
        <f t="shared" si="44"/>
        <v>lue162</v>
      </c>
      <c r="D2866" s="24">
        <v>1835</v>
      </c>
      <c r="E2866" s="24">
        <v>1140</v>
      </c>
      <c r="F2866" s="24">
        <v>40581</v>
      </c>
      <c r="G2866" s="24">
        <v>0</v>
      </c>
      <c r="H2866" s="24">
        <v>0</v>
      </c>
      <c r="I2866" s="24">
        <v>200</v>
      </c>
      <c r="J2866" s="24">
        <v>15</v>
      </c>
      <c r="K2866" s="24">
        <v>0</v>
      </c>
    </row>
    <row r="2867" spans="1:11" x14ac:dyDescent="0.3">
      <c r="A2867" s="24" t="s">
        <v>2151</v>
      </c>
      <c r="B2867" s="24">
        <v>163</v>
      </c>
      <c r="C2867" s="24" t="str">
        <f t="shared" si="44"/>
        <v>lue163</v>
      </c>
      <c r="D2867" s="24">
        <v>1855</v>
      </c>
      <c r="E2867" s="24">
        <v>1153</v>
      </c>
      <c r="F2867" s="24">
        <v>41126</v>
      </c>
      <c r="G2867" s="24">
        <v>0</v>
      </c>
      <c r="H2867" s="24">
        <v>0</v>
      </c>
      <c r="I2867" s="24">
        <v>200</v>
      </c>
      <c r="J2867" s="24">
        <v>15</v>
      </c>
      <c r="K2867" s="24">
        <v>0</v>
      </c>
    </row>
    <row r="2868" spans="1:11" x14ac:dyDescent="0.3">
      <c r="A2868" s="24" t="s">
        <v>2151</v>
      </c>
      <c r="B2868" s="24">
        <v>164</v>
      </c>
      <c r="C2868" s="24" t="str">
        <f t="shared" si="44"/>
        <v>lue164</v>
      </c>
      <c r="D2868" s="24">
        <v>1875</v>
      </c>
      <c r="E2868" s="24">
        <v>1165</v>
      </c>
      <c r="F2868" s="24">
        <v>41604</v>
      </c>
      <c r="G2868" s="24">
        <v>0</v>
      </c>
      <c r="H2868" s="24">
        <v>0</v>
      </c>
      <c r="I2868" s="24">
        <v>200</v>
      </c>
      <c r="J2868" s="24">
        <v>15</v>
      </c>
      <c r="K2868" s="24">
        <v>0</v>
      </c>
    </row>
    <row r="2869" spans="1:11" x14ac:dyDescent="0.3">
      <c r="A2869" s="24" t="s">
        <v>2151</v>
      </c>
      <c r="B2869" s="24">
        <v>165</v>
      </c>
      <c r="C2869" s="24" t="str">
        <f t="shared" si="44"/>
        <v>lue165</v>
      </c>
      <c r="D2869" s="24">
        <v>1896</v>
      </c>
      <c r="E2869" s="24">
        <v>1178</v>
      </c>
      <c r="F2869" s="24">
        <v>42216</v>
      </c>
      <c r="G2869" s="24">
        <v>0</v>
      </c>
      <c r="H2869" s="24">
        <v>0</v>
      </c>
      <c r="I2869" s="24">
        <v>200</v>
      </c>
      <c r="J2869" s="24">
        <v>15</v>
      </c>
      <c r="K2869" s="24">
        <v>0</v>
      </c>
    </row>
    <row r="2870" spans="1:11" x14ac:dyDescent="0.3">
      <c r="A2870" s="24" t="s">
        <v>2151</v>
      </c>
      <c r="B2870" s="24">
        <v>166</v>
      </c>
      <c r="C2870" s="24" t="str">
        <f t="shared" si="44"/>
        <v>lue166</v>
      </c>
      <c r="D2870" s="24">
        <v>1916</v>
      </c>
      <c r="E2870" s="24">
        <v>1190</v>
      </c>
      <c r="F2870" s="24">
        <v>42706</v>
      </c>
      <c r="G2870" s="24">
        <v>0</v>
      </c>
      <c r="H2870" s="24">
        <v>0</v>
      </c>
      <c r="I2870" s="24">
        <v>200</v>
      </c>
      <c r="J2870" s="24">
        <v>15</v>
      </c>
      <c r="K2870" s="24">
        <v>0</v>
      </c>
    </row>
    <row r="2871" spans="1:11" x14ac:dyDescent="0.3">
      <c r="A2871" s="24" t="s">
        <v>2151</v>
      </c>
      <c r="B2871" s="24">
        <v>167</v>
      </c>
      <c r="C2871" s="24" t="str">
        <f t="shared" si="44"/>
        <v>lue167</v>
      </c>
      <c r="D2871" s="24">
        <v>1937</v>
      </c>
      <c r="E2871" s="24">
        <v>1203</v>
      </c>
      <c r="F2871" s="24">
        <v>43201</v>
      </c>
      <c r="G2871" s="24">
        <v>0</v>
      </c>
      <c r="H2871" s="24">
        <v>0</v>
      </c>
      <c r="I2871" s="24">
        <v>200</v>
      </c>
      <c r="J2871" s="24">
        <v>15</v>
      </c>
      <c r="K2871" s="24">
        <v>0</v>
      </c>
    </row>
    <row r="2872" spans="1:11" x14ac:dyDescent="0.3">
      <c r="A2872" s="24" t="s">
        <v>2151</v>
      </c>
      <c r="B2872" s="24">
        <v>168</v>
      </c>
      <c r="C2872" s="24" t="str">
        <f t="shared" si="44"/>
        <v>lue168</v>
      </c>
      <c r="D2872" s="24">
        <v>1958</v>
      </c>
      <c r="E2872" s="24">
        <v>1216</v>
      </c>
      <c r="F2872" s="24">
        <v>43702</v>
      </c>
      <c r="G2872" s="24">
        <v>0</v>
      </c>
      <c r="H2872" s="24">
        <v>0</v>
      </c>
      <c r="I2872" s="24">
        <v>200</v>
      </c>
      <c r="J2872" s="24">
        <v>15</v>
      </c>
      <c r="K2872" s="24">
        <v>0</v>
      </c>
    </row>
    <row r="2873" spans="1:11" x14ac:dyDescent="0.3">
      <c r="A2873" s="24" t="s">
        <v>2151</v>
      </c>
      <c r="B2873" s="24">
        <v>169</v>
      </c>
      <c r="C2873" s="24" t="str">
        <f t="shared" si="44"/>
        <v>lue169</v>
      </c>
      <c r="D2873" s="24">
        <v>1979</v>
      </c>
      <c r="E2873" s="24">
        <v>1229</v>
      </c>
      <c r="F2873" s="24">
        <v>44344</v>
      </c>
      <c r="G2873" s="24">
        <v>0</v>
      </c>
      <c r="H2873" s="24">
        <v>0</v>
      </c>
      <c r="I2873" s="24">
        <v>200</v>
      </c>
      <c r="J2873" s="24">
        <v>15</v>
      </c>
      <c r="K2873" s="24">
        <v>0</v>
      </c>
    </row>
    <row r="2874" spans="1:11" x14ac:dyDescent="0.3">
      <c r="A2874" s="24" t="s">
        <v>2151</v>
      </c>
      <c r="B2874" s="24">
        <v>170</v>
      </c>
      <c r="C2874" s="24" t="str">
        <f t="shared" si="44"/>
        <v>lue170</v>
      </c>
      <c r="D2874" s="24">
        <v>2000</v>
      </c>
      <c r="E2874" s="24">
        <v>1243</v>
      </c>
      <c r="F2874" s="24">
        <v>44858</v>
      </c>
      <c r="G2874" s="24">
        <v>0</v>
      </c>
      <c r="H2874" s="24">
        <v>0</v>
      </c>
      <c r="I2874" s="24">
        <v>200</v>
      </c>
      <c r="J2874" s="24">
        <v>15</v>
      </c>
      <c r="K2874" s="24">
        <v>0</v>
      </c>
    </row>
    <row r="2875" spans="1:11" x14ac:dyDescent="0.3">
      <c r="A2875" s="24" t="s">
        <v>2151</v>
      </c>
      <c r="B2875" s="24">
        <v>171</v>
      </c>
      <c r="C2875" s="24" t="str">
        <f t="shared" si="44"/>
        <v>lue171</v>
      </c>
      <c r="D2875" s="24">
        <v>2022</v>
      </c>
      <c r="E2875" s="24">
        <v>1256</v>
      </c>
      <c r="F2875" s="24">
        <v>45378</v>
      </c>
      <c r="G2875" s="24">
        <v>0</v>
      </c>
      <c r="H2875" s="24">
        <v>0</v>
      </c>
      <c r="I2875" s="24">
        <v>200</v>
      </c>
      <c r="J2875" s="24">
        <v>15</v>
      </c>
      <c r="K2875" s="24">
        <v>0</v>
      </c>
    </row>
    <row r="2876" spans="1:11" x14ac:dyDescent="0.3">
      <c r="A2876" s="24" t="s">
        <v>2151</v>
      </c>
      <c r="B2876" s="24">
        <v>172</v>
      </c>
      <c r="C2876" s="24" t="str">
        <f t="shared" si="44"/>
        <v>lue172</v>
      </c>
      <c r="D2876" s="24">
        <v>2044</v>
      </c>
      <c r="E2876" s="24">
        <v>1270</v>
      </c>
      <c r="F2876" s="24">
        <v>45903</v>
      </c>
      <c r="G2876" s="24">
        <v>0</v>
      </c>
      <c r="H2876" s="24">
        <v>0</v>
      </c>
      <c r="I2876" s="24">
        <v>200</v>
      </c>
      <c r="J2876" s="24">
        <v>15</v>
      </c>
      <c r="K2876" s="24">
        <v>0</v>
      </c>
    </row>
    <row r="2877" spans="1:11" x14ac:dyDescent="0.3">
      <c r="A2877" s="24" t="s">
        <v>2151</v>
      </c>
      <c r="B2877" s="24">
        <v>173</v>
      </c>
      <c r="C2877" s="24" t="str">
        <f t="shared" si="44"/>
        <v>lue173</v>
      </c>
      <c r="D2877" s="24">
        <v>2066</v>
      </c>
      <c r="E2877" s="24">
        <v>1283</v>
      </c>
      <c r="F2877" s="24">
        <v>46576</v>
      </c>
      <c r="G2877" s="24">
        <v>0</v>
      </c>
      <c r="H2877" s="24">
        <v>0</v>
      </c>
      <c r="I2877" s="24">
        <v>200</v>
      </c>
      <c r="J2877" s="24">
        <v>15</v>
      </c>
      <c r="K2877" s="24">
        <v>0</v>
      </c>
    </row>
    <row r="2878" spans="1:11" x14ac:dyDescent="0.3">
      <c r="A2878" s="24" t="s">
        <v>2151</v>
      </c>
      <c r="B2878" s="24">
        <v>174</v>
      </c>
      <c r="C2878" s="24" t="str">
        <f t="shared" si="44"/>
        <v>lue174</v>
      </c>
      <c r="D2878" s="24">
        <v>2088</v>
      </c>
      <c r="E2878" s="24">
        <v>1297</v>
      </c>
      <c r="F2878" s="24">
        <v>47115</v>
      </c>
      <c r="G2878" s="24">
        <v>0</v>
      </c>
      <c r="H2878" s="24">
        <v>0</v>
      </c>
      <c r="I2878" s="24">
        <v>200</v>
      </c>
      <c r="J2878" s="24">
        <v>15</v>
      </c>
      <c r="K2878" s="24">
        <v>0</v>
      </c>
    </row>
    <row r="2879" spans="1:11" x14ac:dyDescent="0.3">
      <c r="A2879" s="24" t="s">
        <v>2151</v>
      </c>
      <c r="B2879" s="24">
        <v>175</v>
      </c>
      <c r="C2879" s="24" t="str">
        <f t="shared" si="44"/>
        <v>lue175</v>
      </c>
      <c r="D2879" s="24">
        <v>2110</v>
      </c>
      <c r="E2879" s="24">
        <v>1311</v>
      </c>
      <c r="F2879" s="24">
        <v>47660</v>
      </c>
      <c r="G2879" s="24">
        <v>0</v>
      </c>
      <c r="H2879" s="24">
        <v>0</v>
      </c>
      <c r="I2879" s="24">
        <v>200</v>
      </c>
      <c r="J2879" s="24">
        <v>15</v>
      </c>
      <c r="K2879" s="24">
        <v>0</v>
      </c>
    </row>
    <row r="2880" spans="1:11" x14ac:dyDescent="0.3">
      <c r="A2880" s="24" t="s">
        <v>2151</v>
      </c>
      <c r="B2880" s="24">
        <v>176</v>
      </c>
      <c r="C2880" s="24" t="str">
        <f t="shared" si="44"/>
        <v>lue176</v>
      </c>
      <c r="D2880" s="24">
        <v>2133</v>
      </c>
      <c r="E2880" s="24">
        <v>1325</v>
      </c>
      <c r="F2880" s="24">
        <v>48210</v>
      </c>
      <c r="G2880" s="24">
        <v>0</v>
      </c>
      <c r="H2880" s="24">
        <v>0</v>
      </c>
      <c r="I2880" s="24">
        <v>200</v>
      </c>
      <c r="J2880" s="24">
        <v>15</v>
      </c>
      <c r="K2880" s="24">
        <v>0</v>
      </c>
    </row>
    <row r="2881" spans="1:11" x14ac:dyDescent="0.3">
      <c r="A2881" s="24" t="s">
        <v>2151</v>
      </c>
      <c r="B2881" s="24">
        <v>177</v>
      </c>
      <c r="C2881" s="24" t="str">
        <f t="shared" si="44"/>
        <v>lue177</v>
      </c>
      <c r="D2881" s="24">
        <v>2156</v>
      </c>
      <c r="E2881" s="24">
        <v>1339</v>
      </c>
      <c r="F2881" s="24">
        <v>48917</v>
      </c>
      <c r="G2881" s="24">
        <v>0</v>
      </c>
      <c r="H2881" s="24">
        <v>0</v>
      </c>
      <c r="I2881" s="24">
        <v>200</v>
      </c>
      <c r="J2881" s="24">
        <v>15</v>
      </c>
      <c r="K2881" s="24">
        <v>0</v>
      </c>
    </row>
    <row r="2882" spans="1:11" x14ac:dyDescent="0.3">
      <c r="A2882" s="24" t="s">
        <v>2151</v>
      </c>
      <c r="B2882" s="24">
        <v>178</v>
      </c>
      <c r="C2882" s="24" t="str">
        <f t="shared" si="44"/>
        <v>lue178</v>
      </c>
      <c r="D2882" s="24">
        <v>2179</v>
      </c>
      <c r="E2882" s="24">
        <v>1354</v>
      </c>
      <c r="F2882" s="24">
        <v>49482</v>
      </c>
      <c r="G2882" s="24">
        <v>0</v>
      </c>
      <c r="H2882" s="24">
        <v>0</v>
      </c>
      <c r="I2882" s="24">
        <v>200</v>
      </c>
      <c r="J2882" s="24">
        <v>15</v>
      </c>
      <c r="K2882" s="24">
        <v>0</v>
      </c>
    </row>
    <row r="2883" spans="1:11" x14ac:dyDescent="0.3">
      <c r="A2883" s="24" t="s">
        <v>2151</v>
      </c>
      <c r="B2883" s="24">
        <v>179</v>
      </c>
      <c r="C2883" s="24" t="str">
        <f t="shared" si="44"/>
        <v>lue179</v>
      </c>
      <c r="D2883" s="24">
        <v>2203</v>
      </c>
      <c r="E2883" s="24">
        <v>1368</v>
      </c>
      <c r="F2883" s="24">
        <v>50053</v>
      </c>
      <c r="G2883" s="24">
        <v>0</v>
      </c>
      <c r="H2883" s="24">
        <v>0</v>
      </c>
      <c r="I2883" s="24">
        <v>200</v>
      </c>
      <c r="J2883" s="24">
        <v>15</v>
      </c>
      <c r="K2883" s="24">
        <v>0</v>
      </c>
    </row>
    <row r="2884" spans="1:11" x14ac:dyDescent="0.3">
      <c r="A2884" s="24" t="s">
        <v>2151</v>
      </c>
      <c r="B2884" s="24">
        <v>180</v>
      </c>
      <c r="C2884" s="24" t="str">
        <f t="shared" si="44"/>
        <v>lue180</v>
      </c>
      <c r="D2884" s="24">
        <v>2226</v>
      </c>
      <c r="E2884" s="24">
        <v>1383</v>
      </c>
      <c r="F2884" s="24">
        <v>50630</v>
      </c>
      <c r="G2884" s="24">
        <v>0</v>
      </c>
      <c r="H2884" s="24">
        <v>0</v>
      </c>
      <c r="I2884" s="24">
        <v>200</v>
      </c>
      <c r="J2884" s="24">
        <v>15</v>
      </c>
      <c r="K2884" s="24">
        <v>0</v>
      </c>
    </row>
    <row r="2885" spans="1:11" x14ac:dyDescent="0.3">
      <c r="A2885" s="24" t="s">
        <v>2151</v>
      </c>
      <c r="B2885" s="24">
        <v>181</v>
      </c>
      <c r="C2885" s="24" t="str">
        <f t="shared" si="44"/>
        <v>lue181</v>
      </c>
      <c r="D2885" s="24">
        <v>2428</v>
      </c>
      <c r="E2885" s="24">
        <v>1509</v>
      </c>
      <c r="F2885" s="24">
        <v>56062</v>
      </c>
      <c r="G2885" s="24">
        <v>0</v>
      </c>
      <c r="H2885" s="24">
        <v>0</v>
      </c>
      <c r="I2885" s="24">
        <v>200</v>
      </c>
      <c r="J2885" s="24">
        <v>15</v>
      </c>
      <c r="K2885" s="24">
        <v>0</v>
      </c>
    </row>
    <row r="2886" spans="1:11" x14ac:dyDescent="0.3">
      <c r="A2886" s="24" t="s">
        <v>2151</v>
      </c>
      <c r="B2886" s="24">
        <v>182</v>
      </c>
      <c r="C2886" s="24" t="str">
        <f t="shared" ref="C2886:C2949" si="45">A2886&amp;B2886</f>
        <v>lue182</v>
      </c>
      <c r="D2886" s="24">
        <v>2454</v>
      </c>
      <c r="E2886" s="24">
        <v>1525</v>
      </c>
      <c r="F2886" s="24">
        <v>56709</v>
      </c>
      <c r="G2886" s="24">
        <v>0</v>
      </c>
      <c r="H2886" s="24">
        <v>0</v>
      </c>
      <c r="I2886" s="24">
        <v>200</v>
      </c>
      <c r="J2886" s="24">
        <v>15</v>
      </c>
      <c r="K2886" s="24">
        <v>0</v>
      </c>
    </row>
    <row r="2887" spans="1:11" x14ac:dyDescent="0.3">
      <c r="A2887" s="24" t="s">
        <v>2151</v>
      </c>
      <c r="B2887" s="24">
        <v>183</v>
      </c>
      <c r="C2887" s="24" t="str">
        <f t="shared" si="45"/>
        <v>lue183</v>
      </c>
      <c r="D2887" s="24">
        <v>2480</v>
      </c>
      <c r="E2887" s="24">
        <v>1541</v>
      </c>
      <c r="F2887" s="24">
        <v>57362</v>
      </c>
      <c r="G2887" s="24">
        <v>0</v>
      </c>
      <c r="H2887" s="24">
        <v>0</v>
      </c>
      <c r="I2887" s="24">
        <v>200</v>
      </c>
      <c r="J2887" s="24">
        <v>15</v>
      </c>
      <c r="K2887" s="24">
        <v>0</v>
      </c>
    </row>
    <row r="2888" spans="1:11" x14ac:dyDescent="0.3">
      <c r="A2888" s="24" t="s">
        <v>2151</v>
      </c>
      <c r="B2888" s="24">
        <v>184</v>
      </c>
      <c r="C2888" s="24" t="str">
        <f t="shared" si="45"/>
        <v>lue184</v>
      </c>
      <c r="D2888" s="24">
        <v>2507</v>
      </c>
      <c r="E2888" s="24">
        <v>1557</v>
      </c>
      <c r="F2888" s="24">
        <v>58023</v>
      </c>
      <c r="G2888" s="24">
        <v>0</v>
      </c>
      <c r="H2888" s="24">
        <v>0</v>
      </c>
      <c r="I2888" s="24">
        <v>200</v>
      </c>
      <c r="J2888" s="24">
        <v>15</v>
      </c>
      <c r="K2888" s="24">
        <v>0</v>
      </c>
    </row>
    <row r="2889" spans="1:11" x14ac:dyDescent="0.3">
      <c r="A2889" s="24" t="s">
        <v>2151</v>
      </c>
      <c r="B2889" s="24">
        <v>185</v>
      </c>
      <c r="C2889" s="24" t="str">
        <f t="shared" si="45"/>
        <v>lue185</v>
      </c>
      <c r="D2889" s="24">
        <v>2534</v>
      </c>
      <c r="E2889" s="24">
        <v>1574</v>
      </c>
      <c r="F2889" s="24">
        <v>58872</v>
      </c>
      <c r="G2889" s="24">
        <v>0</v>
      </c>
      <c r="H2889" s="24">
        <v>0</v>
      </c>
      <c r="I2889" s="24">
        <v>200</v>
      </c>
      <c r="J2889" s="24">
        <v>15</v>
      </c>
      <c r="K2889" s="24">
        <v>0</v>
      </c>
    </row>
    <row r="2890" spans="1:11" x14ac:dyDescent="0.3">
      <c r="A2890" s="24" t="s">
        <v>2151</v>
      </c>
      <c r="B2890" s="24">
        <v>186</v>
      </c>
      <c r="C2890" s="24" t="str">
        <f t="shared" si="45"/>
        <v>lue186</v>
      </c>
      <c r="D2890" s="24">
        <v>2561</v>
      </c>
      <c r="E2890" s="24">
        <v>1591</v>
      </c>
      <c r="F2890" s="24">
        <v>59550</v>
      </c>
      <c r="G2890" s="24">
        <v>0</v>
      </c>
      <c r="H2890" s="24">
        <v>0</v>
      </c>
      <c r="I2890" s="24">
        <v>200</v>
      </c>
      <c r="J2890" s="24">
        <v>15</v>
      </c>
      <c r="K2890" s="24">
        <v>0</v>
      </c>
    </row>
    <row r="2891" spans="1:11" x14ac:dyDescent="0.3">
      <c r="A2891" s="24" t="s">
        <v>2151</v>
      </c>
      <c r="B2891" s="24">
        <v>187</v>
      </c>
      <c r="C2891" s="24" t="str">
        <f t="shared" si="45"/>
        <v>lue187</v>
      </c>
      <c r="D2891" s="24">
        <v>2588</v>
      </c>
      <c r="E2891" s="24">
        <v>1608</v>
      </c>
      <c r="F2891" s="24">
        <v>60235</v>
      </c>
      <c r="G2891" s="24">
        <v>0</v>
      </c>
      <c r="H2891" s="24">
        <v>0</v>
      </c>
      <c r="I2891" s="24">
        <v>200</v>
      </c>
      <c r="J2891" s="24">
        <v>15</v>
      </c>
      <c r="K2891" s="24">
        <v>0</v>
      </c>
    </row>
    <row r="2892" spans="1:11" x14ac:dyDescent="0.3">
      <c r="A2892" s="24" t="s">
        <v>2151</v>
      </c>
      <c r="B2892" s="24">
        <v>188</v>
      </c>
      <c r="C2892" s="24" t="str">
        <f t="shared" si="45"/>
        <v>lue188</v>
      </c>
      <c r="D2892" s="24">
        <v>2616</v>
      </c>
      <c r="E2892" s="24">
        <v>1625</v>
      </c>
      <c r="F2892" s="24">
        <v>60927</v>
      </c>
      <c r="G2892" s="24">
        <v>0</v>
      </c>
      <c r="H2892" s="24">
        <v>0</v>
      </c>
      <c r="I2892" s="24">
        <v>200</v>
      </c>
      <c r="J2892" s="24">
        <v>15</v>
      </c>
      <c r="K2892" s="24">
        <v>0</v>
      </c>
    </row>
    <row r="2893" spans="1:11" x14ac:dyDescent="0.3">
      <c r="A2893" s="24" t="s">
        <v>2151</v>
      </c>
      <c r="B2893" s="24">
        <v>189</v>
      </c>
      <c r="C2893" s="24" t="str">
        <f t="shared" si="45"/>
        <v>lue189</v>
      </c>
      <c r="D2893" s="24">
        <v>2643</v>
      </c>
      <c r="E2893" s="24">
        <v>1642</v>
      </c>
      <c r="F2893" s="24">
        <v>61754</v>
      </c>
      <c r="G2893" s="24">
        <v>0</v>
      </c>
      <c r="H2893" s="24">
        <v>0</v>
      </c>
      <c r="I2893" s="24">
        <v>200</v>
      </c>
      <c r="J2893" s="24">
        <v>15</v>
      </c>
      <c r="K2893" s="24">
        <v>0</v>
      </c>
    </row>
    <row r="2894" spans="1:11" x14ac:dyDescent="0.3">
      <c r="A2894" s="24" t="s">
        <v>2151</v>
      </c>
      <c r="B2894" s="24">
        <v>190</v>
      </c>
      <c r="C2894" s="24" t="str">
        <f t="shared" si="45"/>
        <v>lue190</v>
      </c>
      <c r="D2894" s="24">
        <v>2672</v>
      </c>
      <c r="E2894" s="24">
        <v>1660</v>
      </c>
      <c r="F2894" s="24">
        <v>62464</v>
      </c>
      <c r="G2894" s="24">
        <v>0</v>
      </c>
      <c r="H2894" s="24">
        <v>0</v>
      </c>
      <c r="I2894" s="24">
        <v>200</v>
      </c>
      <c r="J2894" s="24">
        <v>15</v>
      </c>
      <c r="K2894" s="24">
        <v>0</v>
      </c>
    </row>
    <row r="2895" spans="1:11" x14ac:dyDescent="0.3">
      <c r="A2895" s="24" t="s">
        <v>2151</v>
      </c>
      <c r="B2895" s="24">
        <v>191</v>
      </c>
      <c r="C2895" s="24" t="str">
        <f t="shared" si="45"/>
        <v>lue191</v>
      </c>
      <c r="D2895" s="24">
        <v>2700</v>
      </c>
      <c r="E2895" s="24">
        <v>1678</v>
      </c>
      <c r="F2895" s="24">
        <v>63181</v>
      </c>
      <c r="G2895" s="24">
        <v>0</v>
      </c>
      <c r="H2895" s="24">
        <v>0</v>
      </c>
      <c r="I2895" s="24">
        <v>200</v>
      </c>
      <c r="J2895" s="24">
        <v>15</v>
      </c>
      <c r="K2895" s="24">
        <v>0</v>
      </c>
    </row>
    <row r="2896" spans="1:11" x14ac:dyDescent="0.3">
      <c r="A2896" s="24" t="s">
        <v>2151</v>
      </c>
      <c r="B2896" s="24">
        <v>192</v>
      </c>
      <c r="C2896" s="24" t="str">
        <f t="shared" si="45"/>
        <v>lue192</v>
      </c>
      <c r="D2896" s="24">
        <v>2729</v>
      </c>
      <c r="E2896" s="24">
        <v>1695</v>
      </c>
      <c r="F2896" s="24">
        <v>63906</v>
      </c>
      <c r="G2896" s="24">
        <v>0</v>
      </c>
      <c r="H2896" s="24">
        <v>0</v>
      </c>
      <c r="I2896" s="24">
        <v>200</v>
      </c>
      <c r="J2896" s="24">
        <v>15</v>
      </c>
      <c r="K2896" s="24">
        <v>0</v>
      </c>
    </row>
    <row r="2897" spans="1:11" x14ac:dyDescent="0.3">
      <c r="A2897" s="24" t="s">
        <v>2151</v>
      </c>
      <c r="B2897" s="24">
        <v>193</v>
      </c>
      <c r="C2897" s="24" t="str">
        <f t="shared" si="45"/>
        <v>lue193</v>
      </c>
      <c r="D2897" s="24">
        <v>2758</v>
      </c>
      <c r="E2897" s="24">
        <v>1713</v>
      </c>
      <c r="F2897" s="24">
        <v>64839</v>
      </c>
      <c r="G2897" s="24">
        <v>0</v>
      </c>
      <c r="H2897" s="24">
        <v>0</v>
      </c>
      <c r="I2897" s="24">
        <v>200</v>
      </c>
      <c r="J2897" s="24">
        <v>15</v>
      </c>
      <c r="K2897" s="24">
        <v>0</v>
      </c>
    </row>
    <row r="2898" spans="1:11" x14ac:dyDescent="0.3">
      <c r="A2898" s="24" t="s">
        <v>2151</v>
      </c>
      <c r="B2898" s="24">
        <v>194</v>
      </c>
      <c r="C2898" s="24" t="str">
        <f t="shared" si="45"/>
        <v>lue194</v>
      </c>
      <c r="D2898" s="24">
        <v>2787</v>
      </c>
      <c r="E2898" s="24">
        <v>1732</v>
      </c>
      <c r="F2898" s="24">
        <v>65582</v>
      </c>
      <c r="G2898" s="24">
        <v>0</v>
      </c>
      <c r="H2898" s="24">
        <v>0</v>
      </c>
      <c r="I2898" s="24">
        <v>200</v>
      </c>
      <c r="J2898" s="24">
        <v>15</v>
      </c>
      <c r="K2898" s="24">
        <v>0</v>
      </c>
    </row>
    <row r="2899" spans="1:11" x14ac:dyDescent="0.3">
      <c r="A2899" s="24" t="s">
        <v>2151</v>
      </c>
      <c r="B2899" s="24">
        <v>195</v>
      </c>
      <c r="C2899" s="24" t="str">
        <f t="shared" si="45"/>
        <v>lue195</v>
      </c>
      <c r="D2899" s="24">
        <v>2817</v>
      </c>
      <c r="E2899" s="24">
        <v>1750</v>
      </c>
      <c r="F2899" s="24">
        <v>66334</v>
      </c>
      <c r="G2899" s="24">
        <v>0</v>
      </c>
      <c r="H2899" s="24">
        <v>0</v>
      </c>
      <c r="I2899" s="24">
        <v>200</v>
      </c>
      <c r="J2899" s="24">
        <v>15</v>
      </c>
      <c r="K2899" s="24">
        <v>0</v>
      </c>
    </row>
    <row r="2900" spans="1:11" x14ac:dyDescent="0.3">
      <c r="A2900" s="24" t="s">
        <v>2151</v>
      </c>
      <c r="B2900" s="24">
        <v>196</v>
      </c>
      <c r="C2900" s="24" t="str">
        <f t="shared" si="45"/>
        <v>lue196</v>
      </c>
      <c r="D2900" s="24">
        <v>2847</v>
      </c>
      <c r="E2900" s="24">
        <v>1769</v>
      </c>
      <c r="F2900" s="24">
        <v>67093</v>
      </c>
      <c r="G2900" s="24">
        <v>0</v>
      </c>
      <c r="H2900" s="24">
        <v>0</v>
      </c>
      <c r="I2900" s="24">
        <v>200</v>
      </c>
      <c r="J2900" s="24">
        <v>15</v>
      </c>
      <c r="K2900" s="24">
        <v>0</v>
      </c>
    </row>
    <row r="2901" spans="1:11" x14ac:dyDescent="0.3">
      <c r="A2901" s="24" t="s">
        <v>2151</v>
      </c>
      <c r="B2901" s="24">
        <v>197</v>
      </c>
      <c r="C2901" s="24" t="str">
        <f t="shared" si="45"/>
        <v>lue197</v>
      </c>
      <c r="D2901" s="24">
        <v>2877</v>
      </c>
      <c r="E2901" s="24">
        <v>1787</v>
      </c>
      <c r="F2901" s="24">
        <v>68071</v>
      </c>
      <c r="G2901" s="24">
        <v>0</v>
      </c>
      <c r="H2901" s="24">
        <v>0</v>
      </c>
      <c r="I2901" s="24">
        <v>200</v>
      </c>
      <c r="J2901" s="24">
        <v>15</v>
      </c>
      <c r="K2901" s="24">
        <v>0</v>
      </c>
    </row>
    <row r="2902" spans="1:11" x14ac:dyDescent="0.3">
      <c r="A2902" s="24" t="s">
        <v>2151</v>
      </c>
      <c r="B2902" s="24">
        <v>198</v>
      </c>
      <c r="C2902" s="24" t="str">
        <f t="shared" si="45"/>
        <v>lue198</v>
      </c>
      <c r="D2902" s="24">
        <v>2907</v>
      </c>
      <c r="E2902" s="24">
        <v>1806</v>
      </c>
      <c r="F2902" s="24">
        <v>68850</v>
      </c>
      <c r="G2902" s="24">
        <v>0</v>
      </c>
      <c r="H2902" s="24">
        <v>0</v>
      </c>
      <c r="I2902" s="24">
        <v>200</v>
      </c>
      <c r="J2902" s="24">
        <v>15</v>
      </c>
      <c r="K2902" s="24">
        <v>0</v>
      </c>
    </row>
    <row r="2903" spans="1:11" x14ac:dyDescent="0.3">
      <c r="A2903" s="24" t="s">
        <v>2151</v>
      </c>
      <c r="B2903" s="24">
        <v>199</v>
      </c>
      <c r="C2903" s="24" t="str">
        <f t="shared" si="45"/>
        <v>lue199</v>
      </c>
      <c r="D2903" s="24">
        <v>2938</v>
      </c>
      <c r="E2903" s="24">
        <v>1825</v>
      </c>
      <c r="F2903" s="24">
        <v>69638</v>
      </c>
      <c r="G2903" s="24">
        <v>0</v>
      </c>
      <c r="H2903" s="24">
        <v>0</v>
      </c>
      <c r="I2903" s="24">
        <v>200</v>
      </c>
      <c r="J2903" s="24">
        <v>15</v>
      </c>
      <c r="K2903" s="24">
        <v>0</v>
      </c>
    </row>
    <row r="2904" spans="1:11" x14ac:dyDescent="0.3">
      <c r="A2904" s="24" t="s">
        <v>2151</v>
      </c>
      <c r="B2904" s="24">
        <v>200</v>
      </c>
      <c r="C2904" s="24" t="str">
        <f t="shared" si="45"/>
        <v>lue200</v>
      </c>
      <c r="D2904" s="24">
        <v>2969</v>
      </c>
      <c r="E2904" s="24">
        <v>1845</v>
      </c>
      <c r="F2904" s="24">
        <v>70434</v>
      </c>
      <c r="G2904" s="24">
        <v>0</v>
      </c>
      <c r="H2904" s="24">
        <v>0</v>
      </c>
      <c r="I2904" s="24">
        <v>200</v>
      </c>
      <c r="J2904" s="24">
        <v>15</v>
      </c>
      <c r="K2904" s="24">
        <v>0</v>
      </c>
    </row>
    <row r="2905" spans="1:11" x14ac:dyDescent="0.3">
      <c r="A2905" s="24" t="s">
        <v>2151</v>
      </c>
      <c r="B2905" s="24">
        <v>201</v>
      </c>
      <c r="C2905" s="24" t="str">
        <f t="shared" si="45"/>
        <v>lue201</v>
      </c>
      <c r="D2905" s="24">
        <v>3238</v>
      </c>
      <c r="E2905" s="24">
        <v>2012</v>
      </c>
      <c r="F2905" s="24">
        <v>77799</v>
      </c>
      <c r="G2905" s="24">
        <v>0</v>
      </c>
      <c r="H2905" s="24">
        <v>0</v>
      </c>
      <c r="I2905" s="24">
        <v>200</v>
      </c>
      <c r="J2905" s="24">
        <v>15</v>
      </c>
      <c r="K2905" s="24">
        <v>0</v>
      </c>
    </row>
    <row r="2906" spans="1:11" x14ac:dyDescent="0.3">
      <c r="A2906" s="24" t="s">
        <v>2151</v>
      </c>
      <c r="B2906" s="24">
        <v>202</v>
      </c>
      <c r="C2906" s="24" t="str">
        <f t="shared" si="45"/>
        <v>lue202</v>
      </c>
      <c r="D2906" s="24">
        <v>3272</v>
      </c>
      <c r="E2906" s="24">
        <v>2033</v>
      </c>
      <c r="F2906" s="24">
        <v>78769</v>
      </c>
      <c r="G2906" s="24">
        <v>0</v>
      </c>
      <c r="H2906" s="24">
        <v>0</v>
      </c>
      <c r="I2906" s="24">
        <v>200</v>
      </c>
      <c r="J2906" s="24">
        <v>15</v>
      </c>
      <c r="K2906" s="24">
        <v>0</v>
      </c>
    </row>
    <row r="2907" spans="1:11" x14ac:dyDescent="0.3">
      <c r="A2907" s="24" t="s">
        <v>2151</v>
      </c>
      <c r="B2907" s="24">
        <v>203</v>
      </c>
      <c r="C2907" s="24" t="str">
        <f t="shared" si="45"/>
        <v>lue203</v>
      </c>
      <c r="D2907" s="24">
        <v>3307</v>
      </c>
      <c r="E2907" s="24">
        <v>2054</v>
      </c>
      <c r="F2907" s="24">
        <v>79723</v>
      </c>
      <c r="G2907" s="24">
        <v>0</v>
      </c>
      <c r="H2907" s="24">
        <v>0</v>
      </c>
      <c r="I2907" s="24">
        <v>200</v>
      </c>
      <c r="J2907" s="24">
        <v>15</v>
      </c>
      <c r="K2907" s="24">
        <v>0</v>
      </c>
    </row>
    <row r="2908" spans="1:11" x14ac:dyDescent="0.3">
      <c r="A2908" s="24" t="s">
        <v>2151</v>
      </c>
      <c r="B2908" s="24">
        <v>204</v>
      </c>
      <c r="C2908" s="24" t="str">
        <f t="shared" si="45"/>
        <v>lue204</v>
      </c>
      <c r="D2908" s="24">
        <v>3342</v>
      </c>
      <c r="E2908" s="24">
        <v>2076</v>
      </c>
      <c r="F2908" s="24">
        <v>80688</v>
      </c>
      <c r="G2908" s="24">
        <v>0</v>
      </c>
      <c r="H2908" s="24">
        <v>0</v>
      </c>
      <c r="I2908" s="24">
        <v>200</v>
      </c>
      <c r="J2908" s="24">
        <v>15</v>
      </c>
      <c r="K2908" s="24">
        <v>0</v>
      </c>
    </row>
    <row r="2909" spans="1:11" x14ac:dyDescent="0.3">
      <c r="A2909" s="24" t="s">
        <v>2151</v>
      </c>
      <c r="B2909" s="24">
        <v>205</v>
      </c>
      <c r="C2909" s="24" t="str">
        <f t="shared" si="45"/>
        <v>lue205</v>
      </c>
      <c r="D2909" s="24">
        <v>3377</v>
      </c>
      <c r="E2909" s="24">
        <v>2098</v>
      </c>
      <c r="F2909" s="24">
        <v>81998</v>
      </c>
      <c r="G2909" s="24">
        <v>0</v>
      </c>
      <c r="H2909" s="24">
        <v>0</v>
      </c>
      <c r="I2909" s="24">
        <v>200</v>
      </c>
      <c r="J2909" s="24">
        <v>15</v>
      </c>
      <c r="K2909" s="24">
        <v>0</v>
      </c>
    </row>
    <row r="2910" spans="1:11" x14ac:dyDescent="0.3">
      <c r="A2910" s="24" t="s">
        <v>2151</v>
      </c>
      <c r="B2910" s="24">
        <v>206</v>
      </c>
      <c r="C2910" s="24" t="str">
        <f t="shared" si="45"/>
        <v>lue206</v>
      </c>
      <c r="D2910" s="24">
        <v>3412</v>
      </c>
      <c r="E2910" s="24">
        <v>2120</v>
      </c>
      <c r="F2910" s="24">
        <v>83075</v>
      </c>
      <c r="G2910" s="24">
        <v>0</v>
      </c>
      <c r="H2910" s="24">
        <v>0</v>
      </c>
      <c r="I2910" s="24">
        <v>200</v>
      </c>
      <c r="J2910" s="24">
        <v>15</v>
      </c>
      <c r="K2910" s="24">
        <v>0</v>
      </c>
    </row>
    <row r="2911" spans="1:11" x14ac:dyDescent="0.3">
      <c r="A2911" s="24" t="s">
        <v>2151</v>
      </c>
      <c r="B2911" s="24">
        <v>207</v>
      </c>
      <c r="C2911" s="24" t="str">
        <f t="shared" si="45"/>
        <v>lue207</v>
      </c>
      <c r="D2911" s="24">
        <v>3448</v>
      </c>
      <c r="E2911" s="24">
        <v>2142</v>
      </c>
      <c r="F2911" s="24">
        <v>84165</v>
      </c>
      <c r="G2911" s="24">
        <v>0</v>
      </c>
      <c r="H2911" s="24">
        <v>0</v>
      </c>
      <c r="I2911" s="24">
        <v>200</v>
      </c>
      <c r="J2911" s="24">
        <v>15</v>
      </c>
      <c r="K2911" s="24">
        <v>0</v>
      </c>
    </row>
    <row r="2912" spans="1:11" x14ac:dyDescent="0.3">
      <c r="A2912" s="24" t="s">
        <v>2151</v>
      </c>
      <c r="B2912" s="24">
        <v>208</v>
      </c>
      <c r="C2912" s="24" t="str">
        <f t="shared" si="45"/>
        <v>lue208</v>
      </c>
      <c r="D2912" s="24">
        <v>3485</v>
      </c>
      <c r="E2912" s="24">
        <v>2165</v>
      </c>
      <c r="F2912" s="24">
        <v>85240</v>
      </c>
      <c r="G2912" s="24">
        <v>0</v>
      </c>
      <c r="H2912" s="24">
        <v>0</v>
      </c>
      <c r="I2912" s="24">
        <v>200</v>
      </c>
      <c r="J2912" s="24">
        <v>15</v>
      </c>
      <c r="K2912" s="24">
        <v>0</v>
      </c>
    </row>
    <row r="2913" spans="1:11" x14ac:dyDescent="0.3">
      <c r="A2913" s="24" t="s">
        <v>2151</v>
      </c>
      <c r="B2913" s="24">
        <v>209</v>
      </c>
      <c r="C2913" s="24" t="str">
        <f t="shared" si="45"/>
        <v>lue209</v>
      </c>
      <c r="D2913" s="24">
        <v>3521</v>
      </c>
      <c r="E2913" s="24">
        <v>2188</v>
      </c>
      <c r="F2913" s="24">
        <v>86388</v>
      </c>
      <c r="G2913" s="24">
        <v>0</v>
      </c>
      <c r="H2913" s="24">
        <v>0</v>
      </c>
      <c r="I2913" s="24">
        <v>200</v>
      </c>
      <c r="J2913" s="24">
        <v>15</v>
      </c>
      <c r="K2913" s="24">
        <v>0</v>
      </c>
    </row>
    <row r="2914" spans="1:11" x14ac:dyDescent="0.3">
      <c r="A2914" s="24" t="s">
        <v>2151</v>
      </c>
      <c r="B2914" s="24">
        <v>210</v>
      </c>
      <c r="C2914" s="24" t="str">
        <f t="shared" si="45"/>
        <v>lue210</v>
      </c>
      <c r="D2914" s="24">
        <v>3558</v>
      </c>
      <c r="E2914" s="24">
        <v>2211</v>
      </c>
      <c r="F2914" s="24">
        <v>87491</v>
      </c>
      <c r="G2914" s="24">
        <v>0</v>
      </c>
      <c r="H2914" s="24">
        <v>0</v>
      </c>
      <c r="I2914" s="24">
        <v>200</v>
      </c>
      <c r="J2914" s="24">
        <v>15</v>
      </c>
      <c r="K2914" s="24">
        <v>0</v>
      </c>
    </row>
    <row r="2915" spans="1:11" x14ac:dyDescent="0.3">
      <c r="A2915" s="24" t="s">
        <v>2151</v>
      </c>
      <c r="B2915" s="24">
        <v>211</v>
      </c>
      <c r="C2915" s="24" t="str">
        <f t="shared" si="45"/>
        <v>lue211</v>
      </c>
      <c r="D2915" s="24">
        <v>3596</v>
      </c>
      <c r="E2915" s="24">
        <v>2234</v>
      </c>
      <c r="F2915" s="24">
        <v>88637</v>
      </c>
      <c r="G2915" s="24">
        <v>0</v>
      </c>
      <c r="H2915" s="24">
        <v>0</v>
      </c>
      <c r="I2915" s="24">
        <v>200</v>
      </c>
      <c r="J2915" s="24">
        <v>15</v>
      </c>
      <c r="K2915" s="24">
        <v>0</v>
      </c>
    </row>
    <row r="2916" spans="1:11" x14ac:dyDescent="0.3">
      <c r="A2916" s="24" t="s">
        <v>2151</v>
      </c>
      <c r="B2916" s="24">
        <v>212</v>
      </c>
      <c r="C2916" s="24" t="str">
        <f t="shared" si="45"/>
        <v>lue212</v>
      </c>
      <c r="D2916" s="24">
        <v>3633</v>
      </c>
      <c r="E2916" s="24">
        <v>2258</v>
      </c>
      <c r="F2916" s="24">
        <v>89799</v>
      </c>
      <c r="G2916" s="24">
        <v>0</v>
      </c>
      <c r="H2916" s="24">
        <v>0</v>
      </c>
      <c r="I2916" s="24">
        <v>200</v>
      </c>
      <c r="J2916" s="24">
        <v>15</v>
      </c>
      <c r="K2916" s="24">
        <v>0</v>
      </c>
    </row>
    <row r="2917" spans="1:11" x14ac:dyDescent="0.3">
      <c r="A2917" s="24" t="s">
        <v>2151</v>
      </c>
      <c r="B2917" s="24">
        <v>213</v>
      </c>
      <c r="C2917" s="24" t="str">
        <f t="shared" si="45"/>
        <v>lue213</v>
      </c>
      <c r="D2917" s="24">
        <v>3672</v>
      </c>
      <c r="E2917" s="24">
        <v>2281</v>
      </c>
      <c r="F2917" s="24">
        <v>90975</v>
      </c>
      <c r="G2917" s="24">
        <v>0</v>
      </c>
      <c r="H2917" s="24">
        <v>0</v>
      </c>
      <c r="I2917" s="24">
        <v>200</v>
      </c>
      <c r="J2917" s="24">
        <v>15</v>
      </c>
      <c r="K2917" s="24">
        <v>0</v>
      </c>
    </row>
    <row r="2918" spans="1:11" x14ac:dyDescent="0.3">
      <c r="A2918" s="24" t="s">
        <v>2151</v>
      </c>
      <c r="B2918" s="24">
        <v>214</v>
      </c>
      <c r="C2918" s="24" t="str">
        <f t="shared" si="45"/>
        <v>lue214</v>
      </c>
      <c r="D2918" s="24">
        <v>3710</v>
      </c>
      <c r="E2918" s="24">
        <v>2305</v>
      </c>
      <c r="F2918" s="24">
        <v>92166</v>
      </c>
      <c r="G2918" s="24">
        <v>0</v>
      </c>
      <c r="H2918" s="24">
        <v>0</v>
      </c>
      <c r="I2918" s="24">
        <v>200</v>
      </c>
      <c r="J2918" s="24">
        <v>15</v>
      </c>
      <c r="K2918" s="24">
        <v>0</v>
      </c>
    </row>
    <row r="2919" spans="1:11" x14ac:dyDescent="0.3">
      <c r="A2919" s="24" t="s">
        <v>2151</v>
      </c>
      <c r="B2919" s="24">
        <v>215</v>
      </c>
      <c r="C2919" s="24" t="str">
        <f t="shared" si="45"/>
        <v>lue215</v>
      </c>
      <c r="D2919" s="24">
        <v>3749</v>
      </c>
      <c r="E2919" s="24">
        <v>2329</v>
      </c>
      <c r="F2919" s="24">
        <v>93340</v>
      </c>
      <c r="G2919" s="24">
        <v>0</v>
      </c>
      <c r="H2919" s="24">
        <v>0</v>
      </c>
      <c r="I2919" s="24">
        <v>200</v>
      </c>
      <c r="J2919" s="24">
        <v>15</v>
      </c>
      <c r="K2919" s="24">
        <v>0</v>
      </c>
    </row>
    <row r="2920" spans="1:11" x14ac:dyDescent="0.3">
      <c r="A2920" s="24" t="s">
        <v>2151</v>
      </c>
      <c r="B2920" s="24">
        <v>216</v>
      </c>
      <c r="C2920" s="24" t="str">
        <f t="shared" si="45"/>
        <v>lue216</v>
      </c>
      <c r="D2920" s="24">
        <v>3788</v>
      </c>
      <c r="E2920" s="24">
        <v>2354</v>
      </c>
      <c r="F2920" s="24">
        <v>94561</v>
      </c>
      <c r="G2920" s="24">
        <v>0</v>
      </c>
      <c r="H2920" s="24">
        <v>0</v>
      </c>
      <c r="I2920" s="24">
        <v>200</v>
      </c>
      <c r="J2920" s="24">
        <v>15</v>
      </c>
      <c r="K2920" s="24">
        <v>0</v>
      </c>
    </row>
    <row r="2921" spans="1:11" x14ac:dyDescent="0.3">
      <c r="A2921" s="24" t="s">
        <v>2151</v>
      </c>
      <c r="B2921" s="24">
        <v>217</v>
      </c>
      <c r="C2921" s="24" t="str">
        <f t="shared" si="45"/>
        <v>lue217</v>
      </c>
      <c r="D2921" s="24">
        <v>3828</v>
      </c>
      <c r="E2921" s="24">
        <v>2378</v>
      </c>
      <c r="F2921" s="24">
        <v>95699</v>
      </c>
      <c r="G2921" s="24">
        <v>0</v>
      </c>
      <c r="H2921" s="24">
        <v>0</v>
      </c>
      <c r="I2921" s="24">
        <v>200</v>
      </c>
      <c r="J2921" s="24">
        <v>15</v>
      </c>
      <c r="K2921" s="24">
        <v>0</v>
      </c>
    </row>
    <row r="2922" spans="1:11" x14ac:dyDescent="0.3">
      <c r="A2922" s="24" t="s">
        <v>2151</v>
      </c>
      <c r="B2922" s="24">
        <v>218</v>
      </c>
      <c r="C2922" s="24" t="str">
        <f t="shared" si="45"/>
        <v>lue218</v>
      </c>
      <c r="D2922" s="24">
        <v>3868</v>
      </c>
      <c r="E2922" s="24">
        <v>2403</v>
      </c>
      <c r="F2922" s="24">
        <v>96884</v>
      </c>
      <c r="G2922" s="24">
        <v>0</v>
      </c>
      <c r="H2922" s="24">
        <v>0</v>
      </c>
      <c r="I2922" s="24">
        <v>200</v>
      </c>
      <c r="J2922" s="24">
        <v>15</v>
      </c>
      <c r="K2922" s="24">
        <v>0</v>
      </c>
    </row>
    <row r="2923" spans="1:11" x14ac:dyDescent="0.3">
      <c r="A2923" s="24" t="s">
        <v>2151</v>
      </c>
      <c r="B2923" s="24">
        <v>219</v>
      </c>
      <c r="C2923" s="24" t="str">
        <f t="shared" si="45"/>
        <v>lue219</v>
      </c>
      <c r="D2923" s="24">
        <v>3908</v>
      </c>
      <c r="E2923" s="24">
        <v>2428</v>
      </c>
      <c r="F2923" s="24">
        <v>98049</v>
      </c>
      <c r="G2923" s="24">
        <v>0</v>
      </c>
      <c r="H2923" s="24">
        <v>0</v>
      </c>
      <c r="I2923" s="24">
        <v>200</v>
      </c>
      <c r="J2923" s="24">
        <v>15</v>
      </c>
      <c r="K2923" s="24">
        <v>0</v>
      </c>
    </row>
    <row r="2924" spans="1:11" x14ac:dyDescent="0.3">
      <c r="A2924" s="24" t="s">
        <v>2151</v>
      </c>
      <c r="B2924" s="24">
        <v>220</v>
      </c>
      <c r="C2924" s="24" t="str">
        <f t="shared" si="45"/>
        <v>lue220</v>
      </c>
      <c r="D2924" s="24">
        <v>3949</v>
      </c>
      <c r="E2924" s="24">
        <v>2454</v>
      </c>
      <c r="F2924" s="24">
        <v>99228</v>
      </c>
      <c r="G2924" s="24">
        <v>0</v>
      </c>
      <c r="H2924" s="24">
        <v>0</v>
      </c>
      <c r="I2924" s="24">
        <v>200</v>
      </c>
      <c r="J2924" s="24">
        <v>15</v>
      </c>
      <c r="K2924" s="24">
        <v>0</v>
      </c>
    </row>
    <row r="2925" spans="1:11" x14ac:dyDescent="0.3">
      <c r="A2925" s="24" t="s">
        <v>2151</v>
      </c>
      <c r="B2925" s="24">
        <v>221</v>
      </c>
      <c r="C2925" s="24" t="str">
        <f t="shared" si="45"/>
        <v>lue221</v>
      </c>
      <c r="D2925" s="24">
        <v>4306</v>
      </c>
      <c r="E2925" s="24">
        <v>2676</v>
      </c>
      <c r="F2925" s="24">
        <v>109287</v>
      </c>
      <c r="G2925" s="24">
        <v>0</v>
      </c>
      <c r="H2925" s="24">
        <v>0</v>
      </c>
      <c r="I2925" s="24">
        <v>200</v>
      </c>
      <c r="J2925" s="24">
        <v>15</v>
      </c>
      <c r="K2925" s="24">
        <v>0</v>
      </c>
    </row>
    <row r="2926" spans="1:11" x14ac:dyDescent="0.3">
      <c r="A2926" s="24" t="s">
        <v>2151</v>
      </c>
      <c r="B2926" s="24">
        <v>222</v>
      </c>
      <c r="C2926" s="24" t="str">
        <f t="shared" si="45"/>
        <v>lue222</v>
      </c>
      <c r="D2926" s="24">
        <v>4351</v>
      </c>
      <c r="E2926" s="24">
        <v>2704</v>
      </c>
      <c r="F2926" s="24">
        <v>110705</v>
      </c>
      <c r="G2926" s="24">
        <v>0</v>
      </c>
      <c r="H2926" s="24">
        <v>0</v>
      </c>
      <c r="I2926" s="24">
        <v>200</v>
      </c>
      <c r="J2926" s="24">
        <v>15</v>
      </c>
      <c r="K2926" s="24">
        <v>0</v>
      </c>
    </row>
    <row r="2927" spans="1:11" x14ac:dyDescent="0.3">
      <c r="A2927" s="24" t="s">
        <v>2151</v>
      </c>
      <c r="B2927" s="24">
        <v>223</v>
      </c>
      <c r="C2927" s="24" t="str">
        <f t="shared" si="45"/>
        <v>lue223</v>
      </c>
      <c r="D2927" s="24">
        <v>4397</v>
      </c>
      <c r="E2927" s="24">
        <v>2732</v>
      </c>
      <c r="F2927" s="24">
        <v>112080</v>
      </c>
      <c r="G2927" s="24">
        <v>0</v>
      </c>
      <c r="H2927" s="24">
        <v>0</v>
      </c>
      <c r="I2927" s="24">
        <v>200</v>
      </c>
      <c r="J2927" s="24">
        <v>15</v>
      </c>
      <c r="K2927" s="24">
        <v>0</v>
      </c>
    </row>
    <row r="2928" spans="1:11" x14ac:dyDescent="0.3">
      <c r="A2928" s="24" t="s">
        <v>2151</v>
      </c>
      <c r="B2928" s="24">
        <v>224</v>
      </c>
      <c r="C2928" s="24" t="str">
        <f t="shared" si="45"/>
        <v>lue224</v>
      </c>
      <c r="D2928" s="24">
        <v>4443</v>
      </c>
      <c r="E2928" s="24">
        <v>2760</v>
      </c>
      <c r="F2928" s="24">
        <v>113534</v>
      </c>
      <c r="G2928" s="24">
        <v>0</v>
      </c>
      <c r="H2928" s="24">
        <v>0</v>
      </c>
      <c r="I2928" s="24">
        <v>200</v>
      </c>
      <c r="J2928" s="24">
        <v>15</v>
      </c>
      <c r="K2928" s="24">
        <v>0</v>
      </c>
    </row>
    <row r="2929" spans="1:11" x14ac:dyDescent="0.3">
      <c r="A2929" s="24" t="s">
        <v>2151</v>
      </c>
      <c r="B2929" s="24">
        <v>225</v>
      </c>
      <c r="C2929" s="24" t="str">
        <f t="shared" si="45"/>
        <v>lue225</v>
      </c>
      <c r="D2929" s="24">
        <v>4489</v>
      </c>
      <c r="E2929" s="24">
        <v>2789</v>
      </c>
      <c r="F2929" s="24">
        <v>115005</v>
      </c>
      <c r="G2929" s="24">
        <v>0</v>
      </c>
      <c r="H2929" s="24">
        <v>0</v>
      </c>
      <c r="I2929" s="24">
        <v>200</v>
      </c>
      <c r="J2929" s="24">
        <v>15</v>
      </c>
      <c r="K2929" s="24">
        <v>0</v>
      </c>
    </row>
    <row r="2930" spans="1:11" x14ac:dyDescent="0.3">
      <c r="A2930" s="24" t="s">
        <v>2151</v>
      </c>
      <c r="B2930" s="24">
        <v>226</v>
      </c>
      <c r="C2930" s="24" t="str">
        <f t="shared" si="45"/>
        <v>lue226</v>
      </c>
      <c r="D2930" s="24">
        <v>4536</v>
      </c>
      <c r="E2930" s="24">
        <v>2818</v>
      </c>
      <c r="F2930" s="24">
        <v>116432</v>
      </c>
      <c r="G2930" s="24">
        <v>0</v>
      </c>
      <c r="H2930" s="24">
        <v>0</v>
      </c>
      <c r="I2930" s="24">
        <v>200</v>
      </c>
      <c r="J2930" s="24">
        <v>15</v>
      </c>
      <c r="K2930" s="24">
        <v>0</v>
      </c>
    </row>
    <row r="2931" spans="1:11" x14ac:dyDescent="0.3">
      <c r="A2931" s="24" t="s">
        <v>2151</v>
      </c>
      <c r="B2931" s="24">
        <v>227</v>
      </c>
      <c r="C2931" s="24" t="str">
        <f t="shared" si="45"/>
        <v>lue227</v>
      </c>
      <c r="D2931" s="24">
        <v>4583</v>
      </c>
      <c r="E2931" s="24">
        <v>2847</v>
      </c>
      <c r="F2931" s="24">
        <v>117940</v>
      </c>
      <c r="G2931" s="24">
        <v>0</v>
      </c>
      <c r="H2931" s="24">
        <v>0</v>
      </c>
      <c r="I2931" s="24">
        <v>200</v>
      </c>
      <c r="J2931" s="24">
        <v>15</v>
      </c>
      <c r="K2931" s="24">
        <v>0</v>
      </c>
    </row>
    <row r="2932" spans="1:11" x14ac:dyDescent="0.3">
      <c r="A2932" s="24" t="s">
        <v>2151</v>
      </c>
      <c r="B2932" s="24">
        <v>228</v>
      </c>
      <c r="C2932" s="24" t="str">
        <f t="shared" si="45"/>
        <v>lue228</v>
      </c>
      <c r="D2932" s="24">
        <v>4630</v>
      </c>
      <c r="E2932" s="24">
        <v>2877</v>
      </c>
      <c r="F2932" s="24">
        <v>119401</v>
      </c>
      <c r="G2932" s="24">
        <v>0</v>
      </c>
      <c r="H2932" s="24">
        <v>0</v>
      </c>
      <c r="I2932" s="24">
        <v>200</v>
      </c>
      <c r="J2932" s="24">
        <v>15</v>
      </c>
      <c r="K2932" s="24">
        <v>0</v>
      </c>
    </row>
    <row r="2933" spans="1:11" x14ac:dyDescent="0.3">
      <c r="A2933" s="24" t="s">
        <v>2151</v>
      </c>
      <c r="B2933" s="24">
        <v>229</v>
      </c>
      <c r="C2933" s="24" t="str">
        <f t="shared" si="45"/>
        <v>lue229</v>
      </c>
      <c r="D2933" s="24">
        <v>4679</v>
      </c>
      <c r="E2933" s="24">
        <v>2907</v>
      </c>
      <c r="F2933" s="24">
        <v>120946</v>
      </c>
      <c r="G2933" s="24">
        <v>0</v>
      </c>
      <c r="H2933" s="24">
        <v>0</v>
      </c>
      <c r="I2933" s="24">
        <v>200</v>
      </c>
      <c r="J2933" s="24">
        <v>15</v>
      </c>
      <c r="K2933" s="24">
        <v>0</v>
      </c>
    </row>
    <row r="2934" spans="1:11" x14ac:dyDescent="0.3">
      <c r="A2934" s="24" t="s">
        <v>2151</v>
      </c>
      <c r="B2934" s="24">
        <v>230</v>
      </c>
      <c r="C2934" s="24" t="str">
        <f t="shared" si="45"/>
        <v>lue230</v>
      </c>
      <c r="D2934" s="24">
        <v>4727</v>
      </c>
      <c r="E2934" s="24">
        <v>2937</v>
      </c>
      <c r="F2934" s="24">
        <v>122443</v>
      </c>
      <c r="G2934" s="24">
        <v>0</v>
      </c>
      <c r="H2934" s="24">
        <v>0</v>
      </c>
      <c r="I2934" s="24">
        <v>200</v>
      </c>
      <c r="J2934" s="24">
        <v>15</v>
      </c>
      <c r="K2934" s="24">
        <v>0</v>
      </c>
    </row>
    <row r="2935" spans="1:11" x14ac:dyDescent="0.3">
      <c r="A2935" s="24" t="s">
        <v>2151</v>
      </c>
      <c r="B2935" s="24">
        <v>231</v>
      </c>
      <c r="C2935" s="24" t="str">
        <f t="shared" si="45"/>
        <v>lue231</v>
      </c>
      <c r="D2935" s="24">
        <v>4776</v>
      </c>
      <c r="E2935" s="24">
        <v>2968</v>
      </c>
      <c r="F2935" s="24">
        <v>124026</v>
      </c>
      <c r="G2935" s="24">
        <v>0</v>
      </c>
      <c r="H2935" s="24">
        <v>0</v>
      </c>
      <c r="I2935" s="24">
        <v>200</v>
      </c>
      <c r="J2935" s="24">
        <v>15</v>
      </c>
      <c r="K2935" s="24">
        <v>0</v>
      </c>
    </row>
    <row r="2936" spans="1:11" x14ac:dyDescent="0.3">
      <c r="A2936" s="24" t="s">
        <v>2151</v>
      </c>
      <c r="B2936" s="24">
        <v>232</v>
      </c>
      <c r="C2936" s="24" t="str">
        <f t="shared" si="45"/>
        <v>lue232</v>
      </c>
      <c r="D2936" s="24">
        <v>4826</v>
      </c>
      <c r="E2936" s="24">
        <v>2998</v>
      </c>
      <c r="F2936" s="24">
        <v>125628</v>
      </c>
      <c r="G2936" s="24">
        <v>0</v>
      </c>
      <c r="H2936" s="24">
        <v>0</v>
      </c>
      <c r="I2936" s="24">
        <v>200</v>
      </c>
      <c r="J2936" s="24">
        <v>15</v>
      </c>
      <c r="K2936" s="24">
        <v>0</v>
      </c>
    </row>
    <row r="2937" spans="1:11" x14ac:dyDescent="0.3">
      <c r="A2937" s="24" t="s">
        <v>2151</v>
      </c>
      <c r="B2937" s="24">
        <v>233</v>
      </c>
      <c r="C2937" s="24" t="str">
        <f t="shared" si="45"/>
        <v>lue233</v>
      </c>
      <c r="D2937" s="24">
        <v>4876</v>
      </c>
      <c r="E2937" s="24">
        <v>3029</v>
      </c>
      <c r="F2937" s="24">
        <v>127181</v>
      </c>
      <c r="G2937" s="24">
        <v>0</v>
      </c>
      <c r="H2937" s="24">
        <v>0</v>
      </c>
      <c r="I2937" s="24">
        <v>200</v>
      </c>
      <c r="J2937" s="24">
        <v>15</v>
      </c>
      <c r="K2937" s="24">
        <v>0</v>
      </c>
    </row>
    <row r="2938" spans="1:11" x14ac:dyDescent="0.3">
      <c r="A2938" s="24" t="s">
        <v>2151</v>
      </c>
      <c r="B2938" s="24">
        <v>234</v>
      </c>
      <c r="C2938" s="24" t="str">
        <f t="shared" si="45"/>
        <v>lue234</v>
      </c>
      <c r="D2938" s="24">
        <v>4926</v>
      </c>
      <c r="E2938" s="24">
        <v>3061</v>
      </c>
      <c r="F2938" s="24">
        <v>128823</v>
      </c>
      <c r="G2938" s="24">
        <v>0</v>
      </c>
      <c r="H2938" s="24">
        <v>0</v>
      </c>
      <c r="I2938" s="24">
        <v>200</v>
      </c>
      <c r="J2938" s="24">
        <v>15</v>
      </c>
      <c r="K2938" s="24">
        <v>0</v>
      </c>
    </row>
    <row r="2939" spans="1:11" x14ac:dyDescent="0.3">
      <c r="A2939" s="24" t="s">
        <v>2151</v>
      </c>
      <c r="B2939" s="24">
        <v>235</v>
      </c>
      <c r="C2939" s="24" t="str">
        <f t="shared" si="45"/>
        <v>lue235</v>
      </c>
      <c r="D2939" s="24">
        <v>4977</v>
      </c>
      <c r="E2939" s="24">
        <v>3093</v>
      </c>
      <c r="F2939" s="24">
        <v>130414</v>
      </c>
      <c r="G2939" s="24">
        <v>0</v>
      </c>
      <c r="H2939" s="24">
        <v>0</v>
      </c>
      <c r="I2939" s="24">
        <v>200</v>
      </c>
      <c r="J2939" s="24">
        <v>15</v>
      </c>
      <c r="K2939" s="24">
        <v>0</v>
      </c>
    </row>
    <row r="2940" spans="1:11" x14ac:dyDescent="0.3">
      <c r="A2940" s="24" t="s">
        <v>2151</v>
      </c>
      <c r="B2940" s="24">
        <v>236</v>
      </c>
      <c r="C2940" s="24" t="str">
        <f t="shared" si="45"/>
        <v>lue236</v>
      </c>
      <c r="D2940" s="24">
        <v>5029</v>
      </c>
      <c r="E2940" s="24">
        <v>3125</v>
      </c>
      <c r="F2940" s="24">
        <v>132095</v>
      </c>
      <c r="G2940" s="24">
        <v>0</v>
      </c>
      <c r="H2940" s="24">
        <v>0</v>
      </c>
      <c r="I2940" s="24">
        <v>200</v>
      </c>
      <c r="J2940" s="24">
        <v>15</v>
      </c>
      <c r="K2940" s="24">
        <v>0</v>
      </c>
    </row>
    <row r="2941" spans="1:11" x14ac:dyDescent="0.3">
      <c r="A2941" s="24" t="s">
        <v>2151</v>
      </c>
      <c r="B2941" s="24">
        <v>237</v>
      </c>
      <c r="C2941" s="24" t="str">
        <f t="shared" si="45"/>
        <v>lue237</v>
      </c>
      <c r="D2941" s="24">
        <v>5081</v>
      </c>
      <c r="E2941" s="24">
        <v>3157</v>
      </c>
      <c r="F2941" s="24">
        <v>133725</v>
      </c>
      <c r="G2941" s="24">
        <v>0</v>
      </c>
      <c r="H2941" s="24">
        <v>0</v>
      </c>
      <c r="I2941" s="24">
        <v>200</v>
      </c>
      <c r="J2941" s="24">
        <v>15</v>
      </c>
      <c r="K2941" s="24">
        <v>0</v>
      </c>
    </row>
    <row r="2942" spans="1:11" x14ac:dyDescent="0.3">
      <c r="A2942" s="24" t="s">
        <v>2151</v>
      </c>
      <c r="B2942" s="24">
        <v>238</v>
      </c>
      <c r="C2942" s="24" t="str">
        <f t="shared" si="45"/>
        <v>lue238</v>
      </c>
      <c r="D2942" s="24">
        <v>5134</v>
      </c>
      <c r="E2942" s="24">
        <v>3190</v>
      </c>
      <c r="F2942" s="24">
        <v>135448</v>
      </c>
      <c r="G2942" s="24">
        <v>0</v>
      </c>
      <c r="H2942" s="24">
        <v>0</v>
      </c>
      <c r="I2942" s="24">
        <v>200</v>
      </c>
      <c r="J2942" s="24">
        <v>15</v>
      </c>
      <c r="K2942" s="24">
        <v>0</v>
      </c>
    </row>
    <row r="2943" spans="1:11" x14ac:dyDescent="0.3">
      <c r="A2943" s="24" t="s">
        <v>2151</v>
      </c>
      <c r="B2943" s="24">
        <v>239</v>
      </c>
      <c r="C2943" s="24" t="str">
        <f t="shared" si="45"/>
        <v>lue239</v>
      </c>
      <c r="D2943" s="24">
        <v>5187</v>
      </c>
      <c r="E2943" s="24">
        <v>3223</v>
      </c>
      <c r="F2943" s="24">
        <v>137117</v>
      </c>
      <c r="G2943" s="24">
        <v>0</v>
      </c>
      <c r="H2943" s="24">
        <v>0</v>
      </c>
      <c r="I2943" s="24">
        <v>200</v>
      </c>
      <c r="J2943" s="24">
        <v>15</v>
      </c>
      <c r="K2943" s="24">
        <v>0</v>
      </c>
    </row>
    <row r="2944" spans="1:11" x14ac:dyDescent="0.3">
      <c r="A2944" s="24" t="s">
        <v>2151</v>
      </c>
      <c r="B2944" s="24">
        <v>240</v>
      </c>
      <c r="C2944" s="24" t="str">
        <f t="shared" si="45"/>
        <v>lue240</v>
      </c>
      <c r="D2944" s="24">
        <v>5240</v>
      </c>
      <c r="E2944" s="24">
        <v>3256</v>
      </c>
      <c r="F2944" s="24">
        <v>138882</v>
      </c>
      <c r="G2944" s="24">
        <v>0</v>
      </c>
      <c r="H2944" s="24">
        <v>0</v>
      </c>
      <c r="I2944" s="24">
        <v>200</v>
      </c>
      <c r="J2944" s="24">
        <v>15</v>
      </c>
      <c r="K2944" s="24">
        <v>0</v>
      </c>
    </row>
    <row r="2945" spans="1:11" x14ac:dyDescent="0.3">
      <c r="A2945" s="24" t="s">
        <v>2151</v>
      </c>
      <c r="B2945" s="24">
        <v>241</v>
      </c>
      <c r="C2945" s="24" t="str">
        <f t="shared" si="45"/>
        <v>lue241</v>
      </c>
      <c r="D2945" s="24">
        <v>5713</v>
      </c>
      <c r="E2945" s="24">
        <v>3550</v>
      </c>
      <c r="F2945" s="24">
        <v>153345</v>
      </c>
      <c r="G2945" s="24">
        <v>0</v>
      </c>
      <c r="H2945" s="24">
        <v>0</v>
      </c>
      <c r="I2945" s="24">
        <v>200</v>
      </c>
      <c r="J2945" s="24">
        <v>15</v>
      </c>
      <c r="K2945" s="24">
        <v>0</v>
      </c>
    </row>
    <row r="2946" spans="1:11" x14ac:dyDescent="0.3">
      <c r="A2946" s="24" t="s">
        <v>2151</v>
      </c>
      <c r="B2946" s="24">
        <v>242</v>
      </c>
      <c r="C2946" s="24" t="str">
        <f t="shared" si="45"/>
        <v>lue242</v>
      </c>
      <c r="D2946" s="24">
        <v>5772</v>
      </c>
      <c r="E2946" s="24">
        <v>3587</v>
      </c>
      <c r="F2946" s="24">
        <v>155314</v>
      </c>
      <c r="G2946" s="24">
        <v>0</v>
      </c>
      <c r="H2946" s="24">
        <v>0</v>
      </c>
      <c r="I2946" s="24">
        <v>200</v>
      </c>
      <c r="J2946" s="24">
        <v>15</v>
      </c>
      <c r="K2946" s="24">
        <v>0</v>
      </c>
    </row>
    <row r="2947" spans="1:11" x14ac:dyDescent="0.3">
      <c r="A2947" s="24" t="s">
        <v>2151</v>
      </c>
      <c r="B2947" s="24">
        <v>243</v>
      </c>
      <c r="C2947" s="24" t="str">
        <f t="shared" si="45"/>
        <v>lue243</v>
      </c>
      <c r="D2947" s="24">
        <v>5832</v>
      </c>
      <c r="E2947" s="24">
        <v>3624</v>
      </c>
      <c r="F2947" s="24">
        <v>157512</v>
      </c>
      <c r="G2947" s="24">
        <v>0</v>
      </c>
      <c r="H2947" s="24">
        <v>0</v>
      </c>
      <c r="I2947" s="24">
        <v>200</v>
      </c>
      <c r="J2947" s="24">
        <v>15</v>
      </c>
      <c r="K2947" s="24">
        <v>0</v>
      </c>
    </row>
    <row r="2948" spans="1:11" x14ac:dyDescent="0.3">
      <c r="A2948" s="24" t="s">
        <v>2151</v>
      </c>
      <c r="B2948" s="24">
        <v>244</v>
      </c>
      <c r="C2948" s="24" t="str">
        <f t="shared" si="45"/>
        <v>lue244</v>
      </c>
      <c r="D2948" s="24">
        <v>5892</v>
      </c>
      <c r="E2948" s="24">
        <v>3661</v>
      </c>
      <c r="F2948" s="24">
        <v>159532</v>
      </c>
      <c r="G2948" s="24">
        <v>0</v>
      </c>
      <c r="H2948" s="24">
        <v>0</v>
      </c>
      <c r="I2948" s="24">
        <v>200</v>
      </c>
      <c r="J2948" s="24">
        <v>15</v>
      </c>
      <c r="K2948" s="24">
        <v>0</v>
      </c>
    </row>
    <row r="2949" spans="1:11" x14ac:dyDescent="0.3">
      <c r="A2949" s="24" t="s">
        <v>2151</v>
      </c>
      <c r="B2949" s="24">
        <v>245</v>
      </c>
      <c r="C2949" s="24" t="str">
        <f t="shared" si="45"/>
        <v>lue245</v>
      </c>
      <c r="D2949" s="24">
        <v>5953</v>
      </c>
      <c r="E2949" s="24">
        <v>3699</v>
      </c>
      <c r="F2949" s="24">
        <v>161762</v>
      </c>
      <c r="G2949" s="24">
        <v>0</v>
      </c>
      <c r="H2949" s="24">
        <v>0</v>
      </c>
      <c r="I2949" s="24">
        <v>200</v>
      </c>
      <c r="J2949" s="24">
        <v>15</v>
      </c>
      <c r="K2949" s="24">
        <v>0</v>
      </c>
    </row>
    <row r="2950" spans="1:11" x14ac:dyDescent="0.3">
      <c r="A2950" s="24" t="s">
        <v>2151</v>
      </c>
      <c r="B2950" s="24">
        <v>246</v>
      </c>
      <c r="C2950" s="24" t="str">
        <f t="shared" ref="C2950:C3013" si="46">A2950&amp;B2950</f>
        <v>lue246</v>
      </c>
      <c r="D2950" s="24">
        <v>6014</v>
      </c>
      <c r="E2950" s="24">
        <v>3737</v>
      </c>
      <c r="F2950" s="24">
        <v>163572</v>
      </c>
      <c r="G2950" s="24">
        <v>0</v>
      </c>
      <c r="H2950" s="24">
        <v>0</v>
      </c>
      <c r="I2950" s="24">
        <v>200</v>
      </c>
      <c r="J2950" s="24">
        <v>15</v>
      </c>
      <c r="K2950" s="24">
        <v>0</v>
      </c>
    </row>
    <row r="2951" spans="1:11" x14ac:dyDescent="0.3">
      <c r="A2951" s="24" t="s">
        <v>2151</v>
      </c>
      <c r="B2951" s="24">
        <v>247</v>
      </c>
      <c r="C2951" s="24" t="str">
        <f t="shared" si="46"/>
        <v>lue247</v>
      </c>
      <c r="D2951" s="24">
        <v>6076</v>
      </c>
      <c r="E2951" s="24">
        <v>3775</v>
      </c>
      <c r="F2951" s="24">
        <v>165857</v>
      </c>
      <c r="G2951" s="24">
        <v>0</v>
      </c>
      <c r="H2951" s="24">
        <v>0</v>
      </c>
      <c r="I2951" s="24">
        <v>200</v>
      </c>
      <c r="J2951" s="24">
        <v>15</v>
      </c>
      <c r="K2951" s="24">
        <v>0</v>
      </c>
    </row>
    <row r="2952" spans="1:11" x14ac:dyDescent="0.3">
      <c r="A2952" s="24" t="s">
        <v>2151</v>
      </c>
      <c r="B2952" s="24">
        <v>248</v>
      </c>
      <c r="C2952" s="24" t="str">
        <f t="shared" si="46"/>
        <v>lue248</v>
      </c>
      <c r="D2952" s="24">
        <v>6138</v>
      </c>
      <c r="E2952" s="24">
        <v>3814</v>
      </c>
      <c r="F2952" s="24">
        <v>167711</v>
      </c>
      <c r="G2952" s="24">
        <v>0</v>
      </c>
      <c r="H2952" s="24">
        <v>0</v>
      </c>
      <c r="I2952" s="24">
        <v>200</v>
      </c>
      <c r="J2952" s="24">
        <v>15</v>
      </c>
      <c r="K2952" s="24">
        <v>0</v>
      </c>
    </row>
    <row r="2953" spans="1:11" x14ac:dyDescent="0.3">
      <c r="A2953" s="24" t="s">
        <v>2151</v>
      </c>
      <c r="B2953" s="24">
        <v>249</v>
      </c>
      <c r="C2953" s="24" t="str">
        <f t="shared" si="46"/>
        <v>lue249</v>
      </c>
      <c r="D2953" s="24">
        <v>6201</v>
      </c>
      <c r="E2953" s="24">
        <v>3853</v>
      </c>
      <c r="F2953" s="24">
        <v>170051</v>
      </c>
      <c r="G2953" s="24">
        <v>0</v>
      </c>
      <c r="H2953" s="24">
        <v>0</v>
      </c>
      <c r="I2953" s="24">
        <v>200</v>
      </c>
      <c r="J2953" s="24">
        <v>15</v>
      </c>
      <c r="K2953" s="24">
        <v>0</v>
      </c>
    </row>
    <row r="2954" spans="1:11" x14ac:dyDescent="0.3">
      <c r="A2954" s="24" t="s">
        <v>2151</v>
      </c>
      <c r="B2954" s="24">
        <v>250</v>
      </c>
      <c r="C2954" s="24" t="str">
        <f t="shared" si="46"/>
        <v>lue250</v>
      </c>
      <c r="D2954" s="24">
        <v>6265</v>
      </c>
      <c r="E2954" s="24">
        <v>3893</v>
      </c>
      <c r="F2954" s="24">
        <v>171950</v>
      </c>
      <c r="G2954" s="24">
        <v>0</v>
      </c>
      <c r="H2954" s="24">
        <v>0</v>
      </c>
      <c r="I2954" s="24">
        <v>200</v>
      </c>
      <c r="J2954" s="24">
        <v>15</v>
      </c>
      <c r="K2954" s="24">
        <v>0</v>
      </c>
    </row>
    <row r="2955" spans="1:11" x14ac:dyDescent="0.3">
      <c r="A2955" s="24" t="s">
        <v>2151</v>
      </c>
      <c r="B2955" s="24">
        <v>251</v>
      </c>
      <c r="C2955" s="24" t="str">
        <f t="shared" si="46"/>
        <v>lue251</v>
      </c>
      <c r="D2955" s="24">
        <v>6329</v>
      </c>
      <c r="E2955" s="24">
        <v>3933</v>
      </c>
      <c r="F2955" s="24">
        <v>174348</v>
      </c>
      <c r="G2955" s="24">
        <v>0</v>
      </c>
      <c r="H2955" s="24">
        <v>0</v>
      </c>
      <c r="I2955" s="24">
        <v>200</v>
      </c>
      <c r="J2955" s="24">
        <v>15</v>
      </c>
      <c r="K2955" s="24">
        <v>0</v>
      </c>
    </row>
    <row r="2956" spans="1:11" x14ac:dyDescent="0.3">
      <c r="A2956" s="24" t="s">
        <v>2151</v>
      </c>
      <c r="B2956" s="24">
        <v>252</v>
      </c>
      <c r="C2956" s="24" t="str">
        <f t="shared" si="46"/>
        <v>lue252</v>
      </c>
      <c r="D2956" s="24">
        <v>6394</v>
      </c>
      <c r="E2956" s="24">
        <v>3973</v>
      </c>
      <c r="F2956" s="24">
        <v>176293</v>
      </c>
      <c r="G2956" s="24">
        <v>0</v>
      </c>
      <c r="H2956" s="24">
        <v>0</v>
      </c>
      <c r="I2956" s="24">
        <v>200</v>
      </c>
      <c r="J2956" s="24">
        <v>15</v>
      </c>
      <c r="K2956" s="24">
        <v>0</v>
      </c>
    </row>
    <row r="2957" spans="1:11" x14ac:dyDescent="0.3">
      <c r="A2957" s="24" t="s">
        <v>2151</v>
      </c>
      <c r="B2957" s="24">
        <v>253</v>
      </c>
      <c r="C2957" s="24" t="str">
        <f t="shared" si="46"/>
        <v>lue253</v>
      </c>
      <c r="D2957" s="24">
        <v>6460</v>
      </c>
      <c r="E2957" s="24">
        <v>4014</v>
      </c>
      <c r="F2957" s="24">
        <v>178750</v>
      </c>
      <c r="G2957" s="24">
        <v>0</v>
      </c>
      <c r="H2957" s="24">
        <v>0</v>
      </c>
      <c r="I2957" s="24">
        <v>200</v>
      </c>
      <c r="J2957" s="24">
        <v>15</v>
      </c>
      <c r="K2957" s="24">
        <v>0</v>
      </c>
    </row>
    <row r="2958" spans="1:11" x14ac:dyDescent="0.3">
      <c r="A2958" s="24" t="s">
        <v>2151</v>
      </c>
      <c r="B2958" s="24">
        <v>254</v>
      </c>
      <c r="C2958" s="24" t="str">
        <f t="shared" si="46"/>
        <v>lue254</v>
      </c>
      <c r="D2958" s="24">
        <v>6526</v>
      </c>
      <c r="E2958" s="24">
        <v>4055</v>
      </c>
      <c r="F2958" s="24">
        <v>180742</v>
      </c>
      <c r="G2958" s="24">
        <v>0</v>
      </c>
      <c r="H2958" s="24">
        <v>0</v>
      </c>
      <c r="I2958" s="24">
        <v>200</v>
      </c>
      <c r="J2958" s="24">
        <v>15</v>
      </c>
      <c r="K2958" s="24">
        <v>0</v>
      </c>
    </row>
    <row r="2959" spans="1:11" x14ac:dyDescent="0.3">
      <c r="A2959" s="24" t="s">
        <v>2151</v>
      </c>
      <c r="B2959" s="24">
        <v>255</v>
      </c>
      <c r="C2959" s="24" t="str">
        <f t="shared" si="46"/>
        <v>lue255</v>
      </c>
      <c r="D2959" s="24">
        <v>6593</v>
      </c>
      <c r="E2959" s="24">
        <v>4096</v>
      </c>
      <c r="F2959" s="24">
        <v>183091</v>
      </c>
      <c r="G2959" s="24">
        <v>0</v>
      </c>
      <c r="H2959" s="24">
        <v>0</v>
      </c>
      <c r="I2959" s="24">
        <v>200</v>
      </c>
      <c r="J2959" s="24">
        <v>15</v>
      </c>
      <c r="K2959" s="24">
        <v>0</v>
      </c>
    </row>
    <row r="2960" spans="1:11" x14ac:dyDescent="0.3">
      <c r="A2960" s="24" t="s">
        <v>2151</v>
      </c>
      <c r="B2960" s="24">
        <v>256</v>
      </c>
      <c r="C2960" s="24" t="str">
        <f t="shared" si="46"/>
        <v>lue256</v>
      </c>
      <c r="D2960" s="24">
        <v>6660</v>
      </c>
      <c r="E2960" s="24">
        <v>4138</v>
      </c>
      <c r="F2960" s="24">
        <v>185129</v>
      </c>
      <c r="G2960" s="24">
        <v>0</v>
      </c>
      <c r="H2960" s="24">
        <v>0</v>
      </c>
      <c r="I2960" s="24">
        <v>200</v>
      </c>
      <c r="J2960" s="24">
        <v>15</v>
      </c>
      <c r="K2960" s="24">
        <v>0</v>
      </c>
    </row>
    <row r="2961" spans="1:11" x14ac:dyDescent="0.3">
      <c r="A2961" s="24" t="s">
        <v>2151</v>
      </c>
      <c r="B2961" s="24">
        <v>257</v>
      </c>
      <c r="C2961" s="24" t="str">
        <f t="shared" si="46"/>
        <v>lue257</v>
      </c>
      <c r="D2961" s="24">
        <v>6728</v>
      </c>
      <c r="E2961" s="24">
        <v>4181</v>
      </c>
      <c r="F2961" s="24">
        <v>187705</v>
      </c>
      <c r="G2961" s="24">
        <v>0</v>
      </c>
      <c r="H2961" s="24">
        <v>0</v>
      </c>
      <c r="I2961" s="24">
        <v>200</v>
      </c>
      <c r="J2961" s="24">
        <v>15</v>
      </c>
      <c r="K2961" s="24">
        <v>0</v>
      </c>
    </row>
    <row r="2962" spans="1:11" x14ac:dyDescent="0.3">
      <c r="A2962" s="24" t="s">
        <v>2151</v>
      </c>
      <c r="B2962" s="24">
        <v>258</v>
      </c>
      <c r="C2962" s="24" t="str">
        <f t="shared" si="46"/>
        <v>lue258</v>
      </c>
      <c r="D2962" s="24">
        <v>6797</v>
      </c>
      <c r="E2962" s="24">
        <v>4223</v>
      </c>
      <c r="F2962" s="24">
        <v>189792</v>
      </c>
      <c r="G2962" s="24">
        <v>0</v>
      </c>
      <c r="H2962" s="24">
        <v>0</v>
      </c>
      <c r="I2962" s="24">
        <v>200</v>
      </c>
      <c r="J2962" s="24">
        <v>15</v>
      </c>
      <c r="K2962" s="24">
        <v>0</v>
      </c>
    </row>
    <row r="2963" spans="1:11" x14ac:dyDescent="0.3">
      <c r="A2963" s="24" t="s">
        <v>2151</v>
      </c>
      <c r="B2963" s="24">
        <v>259</v>
      </c>
      <c r="C2963" s="24" t="str">
        <f t="shared" si="46"/>
        <v>lue259</v>
      </c>
      <c r="D2963" s="24">
        <v>6867</v>
      </c>
      <c r="E2963" s="24">
        <v>4266</v>
      </c>
      <c r="F2963" s="24">
        <v>192431</v>
      </c>
      <c r="G2963" s="24">
        <v>0</v>
      </c>
      <c r="H2963" s="24">
        <v>0</v>
      </c>
      <c r="I2963" s="24">
        <v>200</v>
      </c>
      <c r="J2963" s="24">
        <v>15</v>
      </c>
      <c r="K2963" s="24">
        <v>0</v>
      </c>
    </row>
    <row r="2964" spans="1:11" x14ac:dyDescent="0.3">
      <c r="A2964" s="24" t="s">
        <v>2151</v>
      </c>
      <c r="B2964" s="24">
        <v>260</v>
      </c>
      <c r="C2964" s="24" t="str">
        <f t="shared" si="46"/>
        <v>lue260</v>
      </c>
      <c r="D2964" s="24">
        <v>6937</v>
      </c>
      <c r="E2964" s="24">
        <v>4310</v>
      </c>
      <c r="F2964" s="24">
        <v>194569</v>
      </c>
      <c r="G2964" s="24">
        <v>0</v>
      </c>
      <c r="H2964" s="24">
        <v>0</v>
      </c>
      <c r="I2964" s="24">
        <v>200</v>
      </c>
      <c r="J2964" s="24">
        <v>15</v>
      </c>
      <c r="K2964" s="24">
        <v>0</v>
      </c>
    </row>
    <row r="2965" spans="1:11" x14ac:dyDescent="0.3">
      <c r="A2965" s="24" t="s">
        <v>2151</v>
      </c>
      <c r="B2965" s="24">
        <v>261</v>
      </c>
      <c r="C2965" s="24" t="str">
        <f t="shared" si="46"/>
        <v>lue261</v>
      </c>
      <c r="D2965" s="24">
        <v>7563</v>
      </c>
      <c r="E2965" s="24">
        <v>4699</v>
      </c>
      <c r="F2965" s="24">
        <v>214929</v>
      </c>
      <c r="G2965" s="24">
        <v>0</v>
      </c>
      <c r="H2965" s="24">
        <v>0</v>
      </c>
      <c r="I2965" s="24">
        <v>200</v>
      </c>
      <c r="J2965" s="24">
        <v>15</v>
      </c>
      <c r="K2965" s="24">
        <v>0</v>
      </c>
    </row>
    <row r="2966" spans="1:11" x14ac:dyDescent="0.3">
      <c r="A2966" s="24" t="s">
        <v>2151</v>
      </c>
      <c r="B2966" s="24">
        <v>262</v>
      </c>
      <c r="C2966" s="24" t="str">
        <f t="shared" si="46"/>
        <v>lue262</v>
      </c>
      <c r="D2966" s="24">
        <v>7640</v>
      </c>
      <c r="E2966" s="24">
        <v>4747</v>
      </c>
      <c r="F2966" s="24">
        <v>217314</v>
      </c>
      <c r="G2966" s="24">
        <v>0</v>
      </c>
      <c r="H2966" s="24">
        <v>0</v>
      </c>
      <c r="I2966" s="24">
        <v>200</v>
      </c>
      <c r="J2966" s="24">
        <v>15</v>
      </c>
      <c r="K2966" s="24">
        <v>0</v>
      </c>
    </row>
    <row r="2967" spans="1:11" x14ac:dyDescent="0.3">
      <c r="A2967" s="24" t="s">
        <v>2151</v>
      </c>
      <c r="B2967" s="24">
        <v>263</v>
      </c>
      <c r="C2967" s="24" t="str">
        <f t="shared" si="46"/>
        <v>lue263</v>
      </c>
      <c r="D2967" s="24">
        <v>7718</v>
      </c>
      <c r="E2967" s="24">
        <v>4795</v>
      </c>
      <c r="F2967" s="24">
        <v>220929</v>
      </c>
      <c r="G2967" s="24">
        <v>0</v>
      </c>
      <c r="H2967" s="24">
        <v>0</v>
      </c>
      <c r="I2967" s="24">
        <v>200</v>
      </c>
      <c r="J2967" s="24">
        <v>15</v>
      </c>
      <c r="K2967" s="24">
        <v>0</v>
      </c>
    </row>
    <row r="2968" spans="1:11" x14ac:dyDescent="0.3">
      <c r="A2968" s="24" t="s">
        <v>2151</v>
      </c>
      <c r="B2968" s="24">
        <v>264</v>
      </c>
      <c r="C2968" s="24" t="str">
        <f t="shared" si="46"/>
        <v>lue264</v>
      </c>
      <c r="D2968" s="24">
        <v>7796</v>
      </c>
      <c r="E2968" s="24">
        <v>4844</v>
      </c>
      <c r="F2968" s="24">
        <v>223379</v>
      </c>
      <c r="G2968" s="24">
        <v>0</v>
      </c>
      <c r="H2968" s="24">
        <v>0</v>
      </c>
      <c r="I2968" s="24">
        <v>200</v>
      </c>
      <c r="J2968" s="24">
        <v>15</v>
      </c>
      <c r="K2968" s="24">
        <v>0</v>
      </c>
    </row>
    <row r="2969" spans="1:11" x14ac:dyDescent="0.3">
      <c r="A2969" s="24" t="s">
        <v>2151</v>
      </c>
      <c r="B2969" s="24">
        <v>265</v>
      </c>
      <c r="C2969" s="24" t="str">
        <f t="shared" si="46"/>
        <v>lue265</v>
      </c>
      <c r="D2969" s="24">
        <v>7876</v>
      </c>
      <c r="E2969" s="24">
        <v>4893</v>
      </c>
      <c r="F2969" s="24">
        <v>226473</v>
      </c>
      <c r="G2969" s="24">
        <v>0</v>
      </c>
      <c r="H2969" s="24">
        <v>0</v>
      </c>
      <c r="I2969" s="24">
        <v>200</v>
      </c>
      <c r="J2969" s="24">
        <v>15</v>
      </c>
      <c r="K2969" s="24">
        <v>0</v>
      </c>
    </row>
    <row r="2970" spans="1:11" x14ac:dyDescent="0.3">
      <c r="A2970" s="24" t="s">
        <v>2151</v>
      </c>
      <c r="B2970" s="24">
        <v>266</v>
      </c>
      <c r="C2970" s="24" t="str">
        <f t="shared" si="46"/>
        <v>lue266</v>
      </c>
      <c r="D2970" s="24">
        <v>7956</v>
      </c>
      <c r="E2970" s="24">
        <v>4943</v>
      </c>
      <c r="F2970" s="24">
        <v>228981</v>
      </c>
      <c r="G2970" s="24">
        <v>0</v>
      </c>
      <c r="H2970" s="24">
        <v>0</v>
      </c>
      <c r="I2970" s="24">
        <v>200</v>
      </c>
      <c r="J2970" s="24">
        <v>15</v>
      </c>
      <c r="K2970" s="24">
        <v>0</v>
      </c>
    </row>
    <row r="2971" spans="1:11" x14ac:dyDescent="0.3">
      <c r="A2971" s="24" t="s">
        <v>2151</v>
      </c>
      <c r="B2971" s="24">
        <v>267</v>
      </c>
      <c r="C2971" s="24" t="str">
        <f t="shared" si="46"/>
        <v>lue267</v>
      </c>
      <c r="D2971" s="24">
        <v>8037</v>
      </c>
      <c r="E2971" s="24">
        <v>4994</v>
      </c>
      <c r="F2971" s="24">
        <v>232150</v>
      </c>
      <c r="G2971" s="24">
        <v>0</v>
      </c>
      <c r="H2971" s="24">
        <v>0</v>
      </c>
      <c r="I2971" s="24">
        <v>200</v>
      </c>
      <c r="J2971" s="24">
        <v>15</v>
      </c>
      <c r="K2971" s="24">
        <v>0</v>
      </c>
    </row>
    <row r="2972" spans="1:11" x14ac:dyDescent="0.3">
      <c r="A2972" s="24" t="s">
        <v>2151</v>
      </c>
      <c r="B2972" s="24">
        <v>268</v>
      </c>
      <c r="C2972" s="24" t="str">
        <f t="shared" si="46"/>
        <v>lue268</v>
      </c>
      <c r="D2972" s="24">
        <v>8118</v>
      </c>
      <c r="E2972" s="24">
        <v>5044</v>
      </c>
      <c r="F2972" s="24">
        <v>234718</v>
      </c>
      <c r="G2972" s="24">
        <v>0</v>
      </c>
      <c r="H2972" s="24">
        <v>0</v>
      </c>
      <c r="I2972" s="24">
        <v>200</v>
      </c>
      <c r="J2972" s="24">
        <v>15</v>
      </c>
      <c r="K2972" s="24">
        <v>0</v>
      </c>
    </row>
    <row r="2973" spans="1:11" x14ac:dyDescent="0.3">
      <c r="A2973" s="24" t="s">
        <v>2151</v>
      </c>
      <c r="B2973" s="24">
        <v>269</v>
      </c>
      <c r="C2973" s="24" t="str">
        <f t="shared" si="46"/>
        <v>lue269</v>
      </c>
      <c r="D2973" s="24">
        <v>8201</v>
      </c>
      <c r="E2973" s="24">
        <v>5096</v>
      </c>
      <c r="F2973" s="24">
        <v>237964</v>
      </c>
      <c r="G2973" s="24">
        <v>0</v>
      </c>
      <c r="H2973" s="24">
        <v>0</v>
      </c>
      <c r="I2973" s="24">
        <v>200</v>
      </c>
      <c r="J2973" s="24">
        <v>15</v>
      </c>
      <c r="K2973" s="24">
        <v>0</v>
      </c>
    </row>
    <row r="2974" spans="1:11" x14ac:dyDescent="0.3">
      <c r="A2974" s="24" t="s">
        <v>2151</v>
      </c>
      <c r="B2974" s="24">
        <v>270</v>
      </c>
      <c r="C2974" s="24" t="str">
        <f t="shared" si="46"/>
        <v>lue270</v>
      </c>
      <c r="D2974" s="24">
        <v>8284</v>
      </c>
      <c r="E2974" s="24">
        <v>5147</v>
      </c>
      <c r="F2974" s="24">
        <v>240594</v>
      </c>
      <c r="G2974" s="24">
        <v>0</v>
      </c>
      <c r="H2974" s="24">
        <v>0</v>
      </c>
      <c r="I2974" s="24">
        <v>200</v>
      </c>
      <c r="J2974" s="24">
        <v>15</v>
      </c>
      <c r="K2974" s="24">
        <v>0</v>
      </c>
    </row>
    <row r="2975" spans="1:11" x14ac:dyDescent="0.3">
      <c r="A2975" s="24" t="s">
        <v>2151</v>
      </c>
      <c r="B2975" s="24">
        <v>271</v>
      </c>
      <c r="C2975" s="24" t="str">
        <f t="shared" si="46"/>
        <v>lue271</v>
      </c>
      <c r="D2975" s="24">
        <v>8368</v>
      </c>
      <c r="E2975" s="24">
        <v>5200</v>
      </c>
      <c r="F2975" s="24">
        <v>243695</v>
      </c>
      <c r="G2975" s="24">
        <v>0</v>
      </c>
      <c r="H2975" s="24">
        <v>0</v>
      </c>
      <c r="I2975" s="24">
        <v>200</v>
      </c>
      <c r="J2975" s="24">
        <v>15</v>
      </c>
      <c r="K2975" s="24">
        <v>0</v>
      </c>
    </row>
    <row r="2976" spans="1:11" x14ac:dyDescent="0.3">
      <c r="A2976" s="24" t="s">
        <v>2151</v>
      </c>
      <c r="B2976" s="24">
        <v>272</v>
      </c>
      <c r="C2976" s="24" t="str">
        <f t="shared" si="46"/>
        <v>lue272</v>
      </c>
      <c r="D2976" s="24">
        <v>8453</v>
      </c>
      <c r="E2976" s="24">
        <v>5252</v>
      </c>
      <c r="F2976" s="24">
        <v>246385</v>
      </c>
      <c r="G2976" s="24">
        <v>0</v>
      </c>
      <c r="H2976" s="24">
        <v>0</v>
      </c>
      <c r="I2976" s="24">
        <v>200</v>
      </c>
      <c r="J2976" s="24">
        <v>15</v>
      </c>
      <c r="K2976" s="24">
        <v>0</v>
      </c>
    </row>
    <row r="2977" spans="1:11" x14ac:dyDescent="0.3">
      <c r="A2977" s="24" t="s">
        <v>2151</v>
      </c>
      <c r="B2977" s="24">
        <v>273</v>
      </c>
      <c r="C2977" s="24" t="str">
        <f t="shared" si="46"/>
        <v>lue273</v>
      </c>
      <c r="D2977" s="24">
        <v>8539</v>
      </c>
      <c r="E2977" s="24">
        <v>5306</v>
      </c>
      <c r="F2977" s="24">
        <v>249787</v>
      </c>
      <c r="G2977" s="24">
        <v>0</v>
      </c>
      <c r="H2977" s="24">
        <v>0</v>
      </c>
      <c r="I2977" s="24">
        <v>200</v>
      </c>
      <c r="J2977" s="24">
        <v>15</v>
      </c>
      <c r="K2977" s="24">
        <v>0</v>
      </c>
    </row>
    <row r="2978" spans="1:11" x14ac:dyDescent="0.3">
      <c r="A2978" s="24" t="s">
        <v>2151</v>
      </c>
      <c r="B2978" s="24">
        <v>274</v>
      </c>
      <c r="C2978" s="24" t="str">
        <f t="shared" si="46"/>
        <v>lue274</v>
      </c>
      <c r="D2978" s="24">
        <v>8626</v>
      </c>
      <c r="E2978" s="24">
        <v>5359</v>
      </c>
      <c r="F2978" s="24">
        <v>252541</v>
      </c>
      <c r="G2978" s="24">
        <v>0</v>
      </c>
      <c r="H2978" s="24">
        <v>0</v>
      </c>
      <c r="I2978" s="24">
        <v>200</v>
      </c>
      <c r="J2978" s="24">
        <v>15</v>
      </c>
      <c r="K2978" s="24">
        <v>0</v>
      </c>
    </row>
    <row r="2979" spans="1:11" x14ac:dyDescent="0.3">
      <c r="A2979" s="24" t="s">
        <v>2151</v>
      </c>
      <c r="B2979" s="24">
        <v>275</v>
      </c>
      <c r="C2979" s="24" t="str">
        <f t="shared" si="46"/>
        <v>lue275</v>
      </c>
      <c r="D2979" s="24">
        <v>8713</v>
      </c>
      <c r="E2979" s="24">
        <v>5414</v>
      </c>
      <c r="F2979" s="24">
        <v>256024</v>
      </c>
      <c r="G2979" s="24">
        <v>0</v>
      </c>
      <c r="H2979" s="24">
        <v>0</v>
      </c>
      <c r="I2979" s="24">
        <v>200</v>
      </c>
      <c r="J2979" s="24">
        <v>15</v>
      </c>
      <c r="K2979" s="24">
        <v>0</v>
      </c>
    </row>
    <row r="2980" spans="1:11" x14ac:dyDescent="0.3">
      <c r="A2980" s="24" t="s">
        <v>2151</v>
      </c>
      <c r="B2980" s="24">
        <v>276</v>
      </c>
      <c r="C2980" s="24" t="str">
        <f t="shared" si="46"/>
        <v>lue276</v>
      </c>
      <c r="D2980" s="24">
        <v>8801</v>
      </c>
      <c r="E2980" s="24">
        <v>5468</v>
      </c>
      <c r="F2980" s="24">
        <v>258845</v>
      </c>
      <c r="G2980" s="24">
        <v>0</v>
      </c>
      <c r="H2980" s="24">
        <v>0</v>
      </c>
      <c r="I2980" s="24">
        <v>200</v>
      </c>
      <c r="J2980" s="24">
        <v>15</v>
      </c>
      <c r="K2980" s="24">
        <v>0</v>
      </c>
    </row>
    <row r="2981" spans="1:11" x14ac:dyDescent="0.3">
      <c r="A2981" s="24" t="s">
        <v>2151</v>
      </c>
      <c r="B2981" s="24">
        <v>277</v>
      </c>
      <c r="C2981" s="24" t="str">
        <f t="shared" si="46"/>
        <v>lue277</v>
      </c>
      <c r="D2981" s="24">
        <v>8890</v>
      </c>
      <c r="E2981" s="24">
        <v>5524</v>
      </c>
      <c r="F2981" s="24">
        <v>262411</v>
      </c>
      <c r="G2981" s="24">
        <v>0</v>
      </c>
      <c r="H2981" s="24">
        <v>0</v>
      </c>
      <c r="I2981" s="24">
        <v>200</v>
      </c>
      <c r="J2981" s="24">
        <v>15</v>
      </c>
      <c r="K2981" s="24">
        <v>0</v>
      </c>
    </row>
    <row r="2982" spans="1:11" x14ac:dyDescent="0.3">
      <c r="A2982" s="24" t="s">
        <v>2151</v>
      </c>
      <c r="B2982" s="24">
        <v>278</v>
      </c>
      <c r="C2982" s="24" t="str">
        <f t="shared" si="46"/>
        <v>lue278</v>
      </c>
      <c r="D2982" s="24">
        <v>8980</v>
      </c>
      <c r="E2982" s="24">
        <v>5580</v>
      </c>
      <c r="F2982" s="24">
        <v>265299</v>
      </c>
      <c r="G2982" s="24">
        <v>0</v>
      </c>
      <c r="H2982" s="24">
        <v>0</v>
      </c>
      <c r="I2982" s="24">
        <v>200</v>
      </c>
      <c r="J2982" s="24">
        <v>15</v>
      </c>
      <c r="K2982" s="24">
        <v>0</v>
      </c>
    </row>
    <row r="2983" spans="1:11" x14ac:dyDescent="0.3">
      <c r="A2983" s="24" t="s">
        <v>2151</v>
      </c>
      <c r="B2983" s="24">
        <v>279</v>
      </c>
      <c r="C2983" s="24" t="str">
        <f t="shared" si="46"/>
        <v>lue279</v>
      </c>
      <c r="D2983" s="24">
        <v>9071</v>
      </c>
      <c r="E2983" s="24">
        <v>5636</v>
      </c>
      <c r="F2983" s="24">
        <v>268706</v>
      </c>
      <c r="G2983" s="24">
        <v>0</v>
      </c>
      <c r="H2983" s="24">
        <v>0</v>
      </c>
      <c r="I2983" s="24">
        <v>200</v>
      </c>
      <c r="J2983" s="24">
        <v>15</v>
      </c>
      <c r="K2983" s="24">
        <v>0</v>
      </c>
    </row>
    <row r="2984" spans="1:11" x14ac:dyDescent="0.3">
      <c r="A2984" s="24" t="s">
        <v>2151</v>
      </c>
      <c r="B2984" s="24">
        <v>280</v>
      </c>
      <c r="C2984" s="24" t="str">
        <f t="shared" si="46"/>
        <v>lue280</v>
      </c>
      <c r="D2984" s="24">
        <v>9163</v>
      </c>
      <c r="E2984" s="24">
        <v>5693</v>
      </c>
      <c r="F2984" s="24">
        <v>271660</v>
      </c>
      <c r="G2984" s="24">
        <v>0</v>
      </c>
      <c r="H2984" s="24">
        <v>0</v>
      </c>
      <c r="I2984" s="24">
        <v>200</v>
      </c>
      <c r="J2984" s="24">
        <v>15</v>
      </c>
      <c r="K2984" s="24">
        <v>0</v>
      </c>
    </row>
    <row r="2985" spans="1:11" x14ac:dyDescent="0.3">
      <c r="A2985" s="24" t="s">
        <v>2151</v>
      </c>
      <c r="B2985" s="24">
        <v>281</v>
      </c>
      <c r="C2985" s="24" t="str">
        <f t="shared" si="46"/>
        <v>lue281</v>
      </c>
      <c r="D2985" s="24">
        <v>9988</v>
      </c>
      <c r="E2985" s="24">
        <v>6206</v>
      </c>
      <c r="F2985" s="24">
        <v>300479</v>
      </c>
      <c r="G2985" s="24">
        <v>0</v>
      </c>
      <c r="H2985" s="24">
        <v>0</v>
      </c>
      <c r="I2985" s="24">
        <v>200</v>
      </c>
      <c r="J2985" s="24">
        <v>15</v>
      </c>
      <c r="K2985" s="24">
        <v>0</v>
      </c>
    </row>
    <row r="2986" spans="1:11" x14ac:dyDescent="0.3">
      <c r="A2986" s="24" t="s">
        <v>2151</v>
      </c>
      <c r="B2986" s="24">
        <v>282</v>
      </c>
      <c r="C2986" s="24" t="str">
        <f t="shared" si="46"/>
        <v>lue282</v>
      </c>
      <c r="D2986" s="24">
        <v>10089</v>
      </c>
      <c r="E2986" s="24">
        <v>6269</v>
      </c>
      <c r="F2986" s="24">
        <v>303963</v>
      </c>
      <c r="G2986" s="24">
        <v>0</v>
      </c>
      <c r="H2986" s="24">
        <v>0</v>
      </c>
      <c r="I2986" s="24">
        <v>200</v>
      </c>
      <c r="J2986" s="24">
        <v>15</v>
      </c>
      <c r="K2986" s="24">
        <v>0</v>
      </c>
    </row>
    <row r="2987" spans="1:11" x14ac:dyDescent="0.3">
      <c r="A2987" s="24" t="s">
        <v>2151</v>
      </c>
      <c r="B2987" s="24">
        <v>283</v>
      </c>
      <c r="C2987" s="24" t="str">
        <f t="shared" si="46"/>
        <v>lue283</v>
      </c>
      <c r="D2987" s="24">
        <v>10191</v>
      </c>
      <c r="E2987" s="24">
        <v>6332</v>
      </c>
      <c r="F2987" s="24">
        <v>308317</v>
      </c>
      <c r="G2987" s="24">
        <v>0</v>
      </c>
      <c r="H2987" s="24">
        <v>0</v>
      </c>
      <c r="I2987" s="24">
        <v>200</v>
      </c>
      <c r="J2987" s="24">
        <v>15</v>
      </c>
      <c r="K2987" s="24">
        <v>0</v>
      </c>
    </row>
    <row r="2988" spans="1:11" x14ac:dyDescent="0.3">
      <c r="A2988" s="24" t="s">
        <v>2151</v>
      </c>
      <c r="B2988" s="24">
        <v>284</v>
      </c>
      <c r="C2988" s="24" t="str">
        <f t="shared" si="46"/>
        <v>lue284</v>
      </c>
      <c r="D2988" s="24">
        <v>10293</v>
      </c>
      <c r="E2988" s="24">
        <v>6396</v>
      </c>
      <c r="F2988" s="24">
        <v>311982</v>
      </c>
      <c r="G2988" s="24">
        <v>0</v>
      </c>
      <c r="H2988" s="24">
        <v>0</v>
      </c>
      <c r="I2988" s="24">
        <v>200</v>
      </c>
      <c r="J2988" s="24">
        <v>15</v>
      </c>
      <c r="K2988" s="24">
        <v>0</v>
      </c>
    </row>
    <row r="2989" spans="1:11" x14ac:dyDescent="0.3">
      <c r="A2989" s="24" t="s">
        <v>2151</v>
      </c>
      <c r="B2989" s="24">
        <v>285</v>
      </c>
      <c r="C2989" s="24" t="str">
        <f t="shared" si="46"/>
        <v>lue285</v>
      </c>
      <c r="D2989" s="24">
        <v>10397</v>
      </c>
      <c r="E2989" s="24">
        <v>6460</v>
      </c>
      <c r="F2989" s="24">
        <v>316446</v>
      </c>
      <c r="G2989" s="24">
        <v>0</v>
      </c>
      <c r="H2989" s="24">
        <v>0</v>
      </c>
      <c r="I2989" s="24">
        <v>200</v>
      </c>
      <c r="J2989" s="24">
        <v>15</v>
      </c>
      <c r="K2989" s="24">
        <v>0</v>
      </c>
    </row>
    <row r="2990" spans="1:11" x14ac:dyDescent="0.3">
      <c r="A2990" s="24" t="s">
        <v>2151</v>
      </c>
      <c r="B2990" s="24">
        <v>286</v>
      </c>
      <c r="C2990" s="24" t="str">
        <f t="shared" si="46"/>
        <v>lue286</v>
      </c>
      <c r="D2990" s="24">
        <v>10502</v>
      </c>
      <c r="E2990" s="24">
        <v>6525</v>
      </c>
      <c r="F2990" s="24">
        <v>320204</v>
      </c>
      <c r="G2990" s="24">
        <v>0</v>
      </c>
      <c r="H2990" s="24">
        <v>0</v>
      </c>
      <c r="I2990" s="24">
        <v>200</v>
      </c>
      <c r="J2990" s="24">
        <v>15</v>
      </c>
      <c r="K2990" s="24">
        <v>0</v>
      </c>
    </row>
    <row r="2991" spans="1:11" x14ac:dyDescent="0.3">
      <c r="A2991" s="24" t="s">
        <v>2151</v>
      </c>
      <c r="B2991" s="24">
        <v>287</v>
      </c>
      <c r="C2991" s="24" t="str">
        <f t="shared" si="46"/>
        <v>lue287</v>
      </c>
      <c r="D2991" s="24">
        <v>10608</v>
      </c>
      <c r="E2991" s="24">
        <v>6591</v>
      </c>
      <c r="F2991" s="24">
        <v>324489</v>
      </c>
      <c r="G2991" s="24">
        <v>0</v>
      </c>
      <c r="H2991" s="24">
        <v>0</v>
      </c>
      <c r="I2991" s="24">
        <v>200</v>
      </c>
      <c r="J2991" s="24">
        <v>15</v>
      </c>
      <c r="K2991" s="24">
        <v>0</v>
      </c>
    </row>
    <row r="2992" spans="1:11" x14ac:dyDescent="0.3">
      <c r="A2992" s="24" t="s">
        <v>2151</v>
      </c>
      <c r="B2992" s="24">
        <v>288</v>
      </c>
      <c r="C2992" s="24" t="str">
        <f t="shared" si="46"/>
        <v>lue288</v>
      </c>
      <c r="D2992" s="24">
        <v>10714</v>
      </c>
      <c r="E2992" s="24">
        <v>6657</v>
      </c>
      <c r="F2992" s="24">
        <v>328239</v>
      </c>
      <c r="G2992" s="24">
        <v>0</v>
      </c>
      <c r="H2992" s="24">
        <v>0</v>
      </c>
      <c r="I2992" s="24">
        <v>200</v>
      </c>
      <c r="J2992" s="24">
        <v>15</v>
      </c>
      <c r="K2992" s="24">
        <v>0</v>
      </c>
    </row>
    <row r="2993" spans="1:11" x14ac:dyDescent="0.3">
      <c r="A2993" s="24" t="s">
        <v>2151</v>
      </c>
      <c r="B2993" s="24">
        <v>289</v>
      </c>
      <c r="C2993" s="24" t="str">
        <f t="shared" si="46"/>
        <v>lue289</v>
      </c>
      <c r="D2993" s="24">
        <v>10822</v>
      </c>
      <c r="E2993" s="24">
        <v>6724</v>
      </c>
      <c r="F2993" s="24">
        <v>332131</v>
      </c>
      <c r="G2993" s="24">
        <v>0</v>
      </c>
      <c r="H2993" s="24">
        <v>0</v>
      </c>
      <c r="I2993" s="24">
        <v>200</v>
      </c>
      <c r="J2993" s="24">
        <v>15</v>
      </c>
      <c r="K2993" s="24">
        <v>0</v>
      </c>
    </row>
    <row r="2994" spans="1:11" x14ac:dyDescent="0.3">
      <c r="A2994" s="24" t="s">
        <v>2151</v>
      </c>
      <c r="B2994" s="24">
        <v>290</v>
      </c>
      <c r="C2994" s="24" t="str">
        <f t="shared" si="46"/>
        <v>lue290</v>
      </c>
      <c r="D2994" s="24">
        <v>10931</v>
      </c>
      <c r="E2994" s="24">
        <v>6792</v>
      </c>
      <c r="F2994" s="24">
        <v>335966</v>
      </c>
      <c r="G2994" s="24">
        <v>0</v>
      </c>
      <c r="H2994" s="24">
        <v>0</v>
      </c>
      <c r="I2994" s="24">
        <v>200</v>
      </c>
      <c r="J2994" s="24">
        <v>15</v>
      </c>
      <c r="K2994" s="24">
        <v>0</v>
      </c>
    </row>
    <row r="2995" spans="1:11" x14ac:dyDescent="0.3">
      <c r="A2995" s="24" t="s">
        <v>2151</v>
      </c>
      <c r="B2995" s="24">
        <v>291</v>
      </c>
      <c r="C2995" s="24" t="str">
        <f t="shared" si="46"/>
        <v>lue291</v>
      </c>
      <c r="D2995" s="24">
        <v>11041</v>
      </c>
      <c r="E2995" s="24">
        <v>6860</v>
      </c>
      <c r="F2995" s="24">
        <v>339844</v>
      </c>
      <c r="G2995" s="24">
        <v>0</v>
      </c>
      <c r="H2995" s="24">
        <v>0</v>
      </c>
      <c r="I2995" s="24">
        <v>200</v>
      </c>
      <c r="J2995" s="24">
        <v>15</v>
      </c>
      <c r="K2995" s="24">
        <v>0</v>
      </c>
    </row>
    <row r="2996" spans="1:11" x14ac:dyDescent="0.3">
      <c r="A2996" s="24" t="s">
        <v>2151</v>
      </c>
      <c r="B2996" s="24">
        <v>292</v>
      </c>
      <c r="C2996" s="24" t="str">
        <f t="shared" si="46"/>
        <v>lue292</v>
      </c>
      <c r="D2996" s="24">
        <v>11152</v>
      </c>
      <c r="E2996" s="24">
        <v>6929</v>
      </c>
      <c r="F2996" s="24">
        <v>343869</v>
      </c>
      <c r="G2996" s="24">
        <v>0</v>
      </c>
      <c r="H2996" s="24">
        <v>0</v>
      </c>
      <c r="I2996" s="24">
        <v>200</v>
      </c>
      <c r="J2996" s="24">
        <v>15</v>
      </c>
      <c r="K2996" s="24">
        <v>0</v>
      </c>
    </row>
    <row r="2997" spans="1:11" x14ac:dyDescent="0.3">
      <c r="A2997" s="24" t="s">
        <v>2151</v>
      </c>
      <c r="B2997" s="24">
        <v>293</v>
      </c>
      <c r="C2997" s="24" t="str">
        <f t="shared" si="46"/>
        <v>lue293</v>
      </c>
      <c r="D2997" s="24">
        <v>11263</v>
      </c>
      <c r="E2997" s="24">
        <v>6998</v>
      </c>
      <c r="F2997" s="24">
        <v>347834</v>
      </c>
      <c r="G2997" s="24">
        <v>0</v>
      </c>
      <c r="H2997" s="24">
        <v>0</v>
      </c>
      <c r="I2997" s="24">
        <v>200</v>
      </c>
      <c r="J2997" s="24">
        <v>15</v>
      </c>
      <c r="K2997" s="24">
        <v>0</v>
      </c>
    </row>
    <row r="2998" spans="1:11" x14ac:dyDescent="0.3">
      <c r="A2998" s="24" t="s">
        <v>2151</v>
      </c>
      <c r="B2998" s="24">
        <v>294</v>
      </c>
      <c r="C2998" s="24" t="str">
        <f t="shared" si="46"/>
        <v>lue294</v>
      </c>
      <c r="D2998" s="24">
        <v>11376</v>
      </c>
      <c r="E2998" s="24">
        <v>7069</v>
      </c>
      <c r="F2998" s="24">
        <v>351842</v>
      </c>
      <c r="G2998" s="24">
        <v>0</v>
      </c>
      <c r="H2998" s="24">
        <v>0</v>
      </c>
      <c r="I2998" s="24">
        <v>200</v>
      </c>
      <c r="J2998" s="24">
        <v>15</v>
      </c>
      <c r="K2998" s="24">
        <v>0</v>
      </c>
    </row>
    <row r="2999" spans="1:11" x14ac:dyDescent="0.3">
      <c r="A2999" s="24" t="s">
        <v>2151</v>
      </c>
      <c r="B2999" s="24">
        <v>295</v>
      </c>
      <c r="C2999" s="24" t="str">
        <f t="shared" si="46"/>
        <v>lue295</v>
      </c>
      <c r="D2999" s="24">
        <v>11491</v>
      </c>
      <c r="E2999" s="24">
        <v>7140</v>
      </c>
      <c r="F2999" s="24">
        <v>356004</v>
      </c>
      <c r="G2999" s="24">
        <v>0</v>
      </c>
      <c r="H2999" s="24">
        <v>0</v>
      </c>
      <c r="I2999" s="24">
        <v>200</v>
      </c>
      <c r="J2999" s="24">
        <v>15</v>
      </c>
      <c r="K2999" s="24">
        <v>0</v>
      </c>
    </row>
    <row r="3000" spans="1:11" x14ac:dyDescent="0.3">
      <c r="A3000" s="24" t="s">
        <v>2151</v>
      </c>
      <c r="B3000" s="24">
        <v>296</v>
      </c>
      <c r="C3000" s="24" t="str">
        <f t="shared" si="46"/>
        <v>lue296</v>
      </c>
      <c r="D3000" s="24">
        <v>11606</v>
      </c>
      <c r="E3000" s="24">
        <v>7211</v>
      </c>
      <c r="F3000" s="24">
        <v>360102</v>
      </c>
      <c r="G3000" s="24">
        <v>0</v>
      </c>
      <c r="H3000" s="24">
        <v>0</v>
      </c>
      <c r="I3000" s="24">
        <v>200</v>
      </c>
      <c r="J3000" s="24">
        <v>15</v>
      </c>
      <c r="K3000" s="24">
        <v>0</v>
      </c>
    </row>
    <row r="3001" spans="1:11" x14ac:dyDescent="0.3">
      <c r="A3001" s="24" t="s">
        <v>2151</v>
      </c>
      <c r="B3001" s="24">
        <v>297</v>
      </c>
      <c r="C3001" s="24" t="str">
        <f t="shared" si="46"/>
        <v>lue297</v>
      </c>
      <c r="D3001" s="24">
        <v>11722</v>
      </c>
      <c r="E3001" s="24">
        <v>7283</v>
      </c>
      <c r="F3001" s="24">
        <v>364024</v>
      </c>
      <c r="G3001" s="24">
        <v>0</v>
      </c>
      <c r="H3001" s="24">
        <v>0</v>
      </c>
      <c r="I3001" s="24">
        <v>200</v>
      </c>
      <c r="J3001" s="24">
        <v>15</v>
      </c>
      <c r="K3001" s="24">
        <v>0</v>
      </c>
    </row>
    <row r="3002" spans="1:11" x14ac:dyDescent="0.3">
      <c r="A3002" s="24" t="s">
        <v>2151</v>
      </c>
      <c r="B3002" s="24">
        <v>298</v>
      </c>
      <c r="C3002" s="24" t="str">
        <f t="shared" si="46"/>
        <v>lue298</v>
      </c>
      <c r="D3002" s="24">
        <v>11839</v>
      </c>
      <c r="E3002" s="24">
        <v>7356</v>
      </c>
      <c r="F3002" s="24">
        <v>367986</v>
      </c>
      <c r="G3002" s="24">
        <v>0</v>
      </c>
      <c r="H3002" s="24">
        <v>0</v>
      </c>
      <c r="I3002" s="24">
        <v>200</v>
      </c>
      <c r="J3002" s="24">
        <v>15</v>
      </c>
      <c r="K3002" s="24">
        <v>0</v>
      </c>
    </row>
    <row r="3003" spans="1:11" x14ac:dyDescent="0.3">
      <c r="A3003" s="24" t="s">
        <v>2151</v>
      </c>
      <c r="B3003" s="24">
        <v>299</v>
      </c>
      <c r="C3003" s="24" t="str">
        <f t="shared" si="46"/>
        <v>lue299</v>
      </c>
      <c r="D3003" s="24">
        <v>11958</v>
      </c>
      <c r="E3003" s="24">
        <v>7430</v>
      </c>
      <c r="F3003" s="24">
        <v>371989</v>
      </c>
      <c r="G3003" s="24">
        <v>0</v>
      </c>
      <c r="H3003" s="24">
        <v>0</v>
      </c>
      <c r="I3003" s="24">
        <v>200</v>
      </c>
      <c r="J3003" s="24">
        <v>15</v>
      </c>
      <c r="K3003" s="24">
        <v>0</v>
      </c>
    </row>
    <row r="3004" spans="1:11" x14ac:dyDescent="0.3">
      <c r="A3004" s="24" t="s">
        <v>2151</v>
      </c>
      <c r="B3004" s="24">
        <v>300</v>
      </c>
      <c r="C3004" s="24" t="str">
        <f t="shared" si="46"/>
        <v>lue300</v>
      </c>
      <c r="D3004" s="24">
        <v>12077</v>
      </c>
      <c r="E3004" s="24">
        <v>7504</v>
      </c>
      <c r="F3004" s="24">
        <v>376034</v>
      </c>
      <c r="G3004" s="24">
        <v>0</v>
      </c>
      <c r="H3004" s="24">
        <v>0</v>
      </c>
      <c r="I3004" s="24">
        <v>200</v>
      </c>
      <c r="J3004" s="24">
        <v>15</v>
      </c>
      <c r="K3004" s="24">
        <v>0</v>
      </c>
    </row>
    <row r="3005" spans="1:11" x14ac:dyDescent="0.3">
      <c r="A3005" s="281" t="s">
        <v>2893</v>
      </c>
      <c r="B3005" s="281">
        <v>1</v>
      </c>
      <c r="C3005" s="24" t="str">
        <f t="shared" si="46"/>
        <v>serapulsar1</v>
      </c>
      <c r="D3005" s="281">
        <v>170</v>
      </c>
      <c r="E3005" s="281">
        <v>71</v>
      </c>
      <c r="F3005" s="281">
        <v>1358</v>
      </c>
      <c r="G3005" s="24">
        <v>50</v>
      </c>
      <c r="H3005" s="24">
        <v>0</v>
      </c>
      <c r="I3005" s="24">
        <v>0</v>
      </c>
      <c r="J3005" s="282">
        <v>10</v>
      </c>
      <c r="K3005" s="282">
        <v>30</v>
      </c>
    </row>
    <row r="3006" spans="1:11" x14ac:dyDescent="0.3">
      <c r="A3006" s="281" t="s">
        <v>2893</v>
      </c>
      <c r="B3006" s="281">
        <v>2</v>
      </c>
      <c r="C3006" s="24" t="str">
        <f t="shared" si="46"/>
        <v>serapulsar2</v>
      </c>
      <c r="D3006" s="281">
        <v>172</v>
      </c>
      <c r="E3006" s="281">
        <v>72</v>
      </c>
      <c r="F3006" s="281">
        <v>1375</v>
      </c>
      <c r="G3006" s="24">
        <v>50</v>
      </c>
      <c r="H3006" s="24">
        <v>0</v>
      </c>
      <c r="I3006" s="24">
        <v>0</v>
      </c>
      <c r="J3006" s="282">
        <v>10</v>
      </c>
      <c r="K3006" s="282">
        <v>30</v>
      </c>
    </row>
    <row r="3007" spans="1:11" x14ac:dyDescent="0.3">
      <c r="A3007" s="281" t="s">
        <v>2893</v>
      </c>
      <c r="B3007" s="281">
        <v>3</v>
      </c>
      <c r="C3007" s="24" t="str">
        <f t="shared" si="46"/>
        <v>serapulsar3</v>
      </c>
      <c r="D3007" s="281">
        <v>174</v>
      </c>
      <c r="E3007" s="281">
        <v>73</v>
      </c>
      <c r="F3007" s="281">
        <v>1395</v>
      </c>
      <c r="G3007" s="24">
        <v>50</v>
      </c>
      <c r="H3007" s="24">
        <v>0</v>
      </c>
      <c r="I3007" s="24">
        <v>0</v>
      </c>
      <c r="J3007" s="282">
        <v>10</v>
      </c>
      <c r="K3007" s="282">
        <v>30</v>
      </c>
    </row>
    <row r="3008" spans="1:11" x14ac:dyDescent="0.3">
      <c r="A3008" s="281" t="s">
        <v>2893</v>
      </c>
      <c r="B3008" s="281">
        <v>4</v>
      </c>
      <c r="C3008" s="24" t="str">
        <f t="shared" si="46"/>
        <v>serapulsar4</v>
      </c>
      <c r="D3008" s="281">
        <v>177</v>
      </c>
      <c r="E3008" s="281">
        <v>74</v>
      </c>
      <c r="F3008" s="281">
        <v>1420</v>
      </c>
      <c r="G3008" s="24">
        <v>50</v>
      </c>
      <c r="H3008" s="24">
        <v>0</v>
      </c>
      <c r="I3008" s="24">
        <v>0</v>
      </c>
      <c r="J3008" s="282">
        <v>10</v>
      </c>
      <c r="K3008" s="282">
        <v>30</v>
      </c>
    </row>
    <row r="3009" spans="1:11" x14ac:dyDescent="0.3">
      <c r="A3009" s="281" t="s">
        <v>2893</v>
      </c>
      <c r="B3009" s="281">
        <v>5</v>
      </c>
      <c r="C3009" s="24" t="str">
        <f t="shared" si="46"/>
        <v>serapulsar5</v>
      </c>
      <c r="D3009" s="281">
        <v>179</v>
      </c>
      <c r="E3009" s="281">
        <v>75</v>
      </c>
      <c r="F3009" s="281">
        <v>1448</v>
      </c>
      <c r="G3009" s="24">
        <v>50</v>
      </c>
      <c r="H3009" s="24">
        <v>0</v>
      </c>
      <c r="I3009" s="24">
        <v>0</v>
      </c>
      <c r="J3009" s="282">
        <v>10</v>
      </c>
      <c r="K3009" s="282">
        <v>30</v>
      </c>
    </row>
    <row r="3010" spans="1:11" x14ac:dyDescent="0.3">
      <c r="A3010" s="281" t="s">
        <v>2893</v>
      </c>
      <c r="B3010" s="281">
        <v>6</v>
      </c>
      <c r="C3010" s="24" t="str">
        <f t="shared" si="46"/>
        <v>serapulsar6</v>
      </c>
      <c r="D3010" s="281">
        <v>182</v>
      </c>
      <c r="E3010" s="281">
        <v>76</v>
      </c>
      <c r="F3010" s="281">
        <v>1480</v>
      </c>
      <c r="G3010" s="24">
        <v>50</v>
      </c>
      <c r="H3010" s="24">
        <v>0</v>
      </c>
      <c r="I3010" s="24">
        <v>0</v>
      </c>
      <c r="J3010" s="282">
        <v>10</v>
      </c>
      <c r="K3010" s="282">
        <v>30</v>
      </c>
    </row>
    <row r="3011" spans="1:11" x14ac:dyDescent="0.3">
      <c r="A3011" s="281" t="s">
        <v>2893</v>
      </c>
      <c r="B3011" s="281">
        <v>7</v>
      </c>
      <c r="C3011" s="24" t="str">
        <f t="shared" si="46"/>
        <v>serapulsar7</v>
      </c>
      <c r="D3011" s="281">
        <v>184</v>
      </c>
      <c r="E3011" s="281">
        <v>77</v>
      </c>
      <c r="F3011" s="281">
        <v>1517</v>
      </c>
      <c r="G3011" s="24">
        <v>50</v>
      </c>
      <c r="H3011" s="24">
        <v>0</v>
      </c>
      <c r="I3011" s="24">
        <v>0</v>
      </c>
      <c r="J3011" s="282">
        <v>10</v>
      </c>
      <c r="K3011" s="282">
        <v>30</v>
      </c>
    </row>
    <row r="3012" spans="1:11" x14ac:dyDescent="0.3">
      <c r="A3012" s="281" t="s">
        <v>2893</v>
      </c>
      <c r="B3012" s="281">
        <v>8</v>
      </c>
      <c r="C3012" s="24" t="str">
        <f t="shared" si="46"/>
        <v>serapulsar8</v>
      </c>
      <c r="D3012" s="281">
        <v>187</v>
      </c>
      <c r="E3012" s="281">
        <v>78</v>
      </c>
      <c r="F3012" s="281">
        <v>1558</v>
      </c>
      <c r="G3012" s="24">
        <v>50</v>
      </c>
      <c r="H3012" s="24">
        <v>0</v>
      </c>
      <c r="I3012" s="24">
        <v>0</v>
      </c>
      <c r="J3012" s="282">
        <v>10</v>
      </c>
      <c r="K3012" s="282">
        <v>30</v>
      </c>
    </row>
    <row r="3013" spans="1:11" x14ac:dyDescent="0.3">
      <c r="A3013" s="281" t="s">
        <v>2893</v>
      </c>
      <c r="B3013" s="281">
        <v>9</v>
      </c>
      <c r="C3013" s="24" t="str">
        <f t="shared" si="46"/>
        <v>serapulsar9</v>
      </c>
      <c r="D3013" s="281">
        <v>189</v>
      </c>
      <c r="E3013" s="281">
        <v>79</v>
      </c>
      <c r="F3013" s="281">
        <v>1604</v>
      </c>
      <c r="G3013" s="24">
        <v>50</v>
      </c>
      <c r="H3013" s="24">
        <v>0</v>
      </c>
      <c r="I3013" s="24">
        <v>0</v>
      </c>
      <c r="J3013" s="282">
        <v>10</v>
      </c>
      <c r="K3013" s="282">
        <v>30</v>
      </c>
    </row>
    <row r="3014" spans="1:11" x14ac:dyDescent="0.3">
      <c r="A3014" s="281" t="s">
        <v>2893</v>
      </c>
      <c r="B3014" s="281">
        <v>10</v>
      </c>
      <c r="C3014" s="24" t="str">
        <f t="shared" ref="C3014:C3077" si="47">A3014&amp;B3014</f>
        <v>serapulsar10</v>
      </c>
      <c r="D3014" s="281">
        <v>192</v>
      </c>
      <c r="E3014" s="281">
        <v>80</v>
      </c>
      <c r="F3014" s="281">
        <v>1654</v>
      </c>
      <c r="G3014" s="24">
        <v>50</v>
      </c>
      <c r="H3014" s="24">
        <v>0</v>
      </c>
      <c r="I3014" s="24">
        <v>0</v>
      </c>
      <c r="J3014" s="282">
        <v>10</v>
      </c>
      <c r="K3014" s="282">
        <v>30</v>
      </c>
    </row>
    <row r="3015" spans="1:11" x14ac:dyDescent="0.3">
      <c r="A3015" s="281" t="s">
        <v>2893</v>
      </c>
      <c r="B3015" s="281">
        <v>11</v>
      </c>
      <c r="C3015" s="24" t="str">
        <f t="shared" si="47"/>
        <v>serapulsar11</v>
      </c>
      <c r="D3015" s="281">
        <v>210</v>
      </c>
      <c r="E3015" s="281">
        <v>87</v>
      </c>
      <c r="F3015" s="281">
        <v>1821</v>
      </c>
      <c r="G3015" s="24">
        <v>50</v>
      </c>
      <c r="H3015" s="24">
        <v>0</v>
      </c>
      <c r="I3015" s="24">
        <v>0</v>
      </c>
      <c r="J3015" s="282">
        <v>10</v>
      </c>
      <c r="K3015" s="282">
        <v>30</v>
      </c>
    </row>
    <row r="3016" spans="1:11" x14ac:dyDescent="0.3">
      <c r="A3016" s="281" t="s">
        <v>2893</v>
      </c>
      <c r="B3016" s="281">
        <v>12</v>
      </c>
      <c r="C3016" s="24" t="str">
        <f t="shared" si="47"/>
        <v>serapulsar12</v>
      </c>
      <c r="D3016" s="281">
        <v>212</v>
      </c>
      <c r="E3016" s="281">
        <v>88</v>
      </c>
      <c r="F3016" s="281">
        <v>1886</v>
      </c>
      <c r="G3016" s="24">
        <v>50</v>
      </c>
      <c r="H3016" s="24">
        <v>0</v>
      </c>
      <c r="I3016" s="24">
        <v>0</v>
      </c>
      <c r="J3016" s="282">
        <v>10</v>
      </c>
      <c r="K3016" s="282">
        <v>30</v>
      </c>
    </row>
    <row r="3017" spans="1:11" x14ac:dyDescent="0.3">
      <c r="A3017" s="281" t="s">
        <v>2893</v>
      </c>
      <c r="B3017" s="281">
        <v>13</v>
      </c>
      <c r="C3017" s="24" t="str">
        <f t="shared" si="47"/>
        <v>serapulsar13</v>
      </c>
      <c r="D3017" s="281">
        <v>215</v>
      </c>
      <c r="E3017" s="281">
        <v>90</v>
      </c>
      <c r="F3017" s="281">
        <v>1958</v>
      </c>
      <c r="G3017" s="24">
        <v>50</v>
      </c>
      <c r="H3017" s="24">
        <v>0</v>
      </c>
      <c r="I3017" s="24">
        <v>0</v>
      </c>
      <c r="J3017" s="282">
        <v>10</v>
      </c>
      <c r="K3017" s="282">
        <v>30</v>
      </c>
    </row>
    <row r="3018" spans="1:11" x14ac:dyDescent="0.3">
      <c r="A3018" s="281" t="s">
        <v>2893</v>
      </c>
      <c r="B3018" s="281">
        <v>14</v>
      </c>
      <c r="C3018" s="24" t="str">
        <f t="shared" si="47"/>
        <v>serapulsar14</v>
      </c>
      <c r="D3018" s="281">
        <v>218</v>
      </c>
      <c r="E3018" s="281">
        <v>91</v>
      </c>
      <c r="F3018" s="281">
        <v>2035</v>
      </c>
      <c r="G3018" s="24">
        <v>50</v>
      </c>
      <c r="H3018" s="24">
        <v>0</v>
      </c>
      <c r="I3018" s="24">
        <v>0</v>
      </c>
      <c r="J3018" s="282">
        <v>10</v>
      </c>
      <c r="K3018" s="282">
        <v>30</v>
      </c>
    </row>
    <row r="3019" spans="1:11" x14ac:dyDescent="0.3">
      <c r="A3019" s="281" t="s">
        <v>2893</v>
      </c>
      <c r="B3019" s="281">
        <v>15</v>
      </c>
      <c r="C3019" s="24" t="str">
        <f t="shared" si="47"/>
        <v>serapulsar15</v>
      </c>
      <c r="D3019" s="281">
        <v>221</v>
      </c>
      <c r="E3019" s="281">
        <v>92</v>
      </c>
      <c r="F3019" s="281">
        <v>2119</v>
      </c>
      <c r="G3019" s="24">
        <v>50</v>
      </c>
      <c r="H3019" s="24">
        <v>0</v>
      </c>
      <c r="I3019" s="24">
        <v>0</v>
      </c>
      <c r="J3019" s="282">
        <v>10</v>
      </c>
      <c r="K3019" s="282">
        <v>30</v>
      </c>
    </row>
    <row r="3020" spans="1:11" x14ac:dyDescent="0.3">
      <c r="A3020" s="281" t="s">
        <v>2893</v>
      </c>
      <c r="B3020" s="281">
        <v>16</v>
      </c>
      <c r="C3020" s="24" t="str">
        <f t="shared" si="47"/>
        <v>serapulsar16</v>
      </c>
      <c r="D3020" s="281">
        <v>224</v>
      </c>
      <c r="E3020" s="281">
        <v>93</v>
      </c>
      <c r="F3020" s="281">
        <v>2209</v>
      </c>
      <c r="G3020" s="24">
        <v>50</v>
      </c>
      <c r="H3020" s="24">
        <v>0</v>
      </c>
      <c r="I3020" s="24">
        <v>0</v>
      </c>
      <c r="J3020" s="282">
        <v>10</v>
      </c>
      <c r="K3020" s="282">
        <v>30</v>
      </c>
    </row>
    <row r="3021" spans="1:11" x14ac:dyDescent="0.3">
      <c r="A3021" s="281" t="s">
        <v>2893</v>
      </c>
      <c r="B3021" s="281">
        <v>17</v>
      </c>
      <c r="C3021" s="24" t="str">
        <f t="shared" si="47"/>
        <v>serapulsar17</v>
      </c>
      <c r="D3021" s="281">
        <v>227</v>
      </c>
      <c r="E3021" s="281">
        <v>94</v>
      </c>
      <c r="F3021" s="281">
        <v>2306</v>
      </c>
      <c r="G3021" s="24">
        <v>50</v>
      </c>
      <c r="H3021" s="24">
        <v>0</v>
      </c>
      <c r="I3021" s="24">
        <v>0</v>
      </c>
      <c r="J3021" s="282">
        <v>10</v>
      </c>
      <c r="K3021" s="282">
        <v>30</v>
      </c>
    </row>
    <row r="3022" spans="1:11" x14ac:dyDescent="0.3">
      <c r="A3022" s="281" t="s">
        <v>2893</v>
      </c>
      <c r="B3022" s="281">
        <v>18</v>
      </c>
      <c r="C3022" s="24" t="str">
        <f t="shared" si="47"/>
        <v>serapulsar18</v>
      </c>
      <c r="D3022" s="281">
        <v>230</v>
      </c>
      <c r="E3022" s="281">
        <v>96</v>
      </c>
      <c r="F3022" s="281">
        <v>2409</v>
      </c>
      <c r="G3022" s="24">
        <v>50</v>
      </c>
      <c r="H3022" s="24">
        <v>0</v>
      </c>
      <c r="I3022" s="24">
        <v>0</v>
      </c>
      <c r="J3022" s="282">
        <v>10</v>
      </c>
      <c r="K3022" s="282">
        <v>30</v>
      </c>
    </row>
    <row r="3023" spans="1:11" x14ac:dyDescent="0.3">
      <c r="A3023" s="281" t="s">
        <v>2893</v>
      </c>
      <c r="B3023" s="281">
        <v>19</v>
      </c>
      <c r="C3023" s="24" t="str">
        <f t="shared" si="47"/>
        <v>serapulsar19</v>
      </c>
      <c r="D3023" s="281">
        <v>233</v>
      </c>
      <c r="E3023" s="281">
        <v>97</v>
      </c>
      <c r="F3023" s="281">
        <v>2520</v>
      </c>
      <c r="G3023" s="24">
        <v>50</v>
      </c>
      <c r="H3023" s="24">
        <v>0</v>
      </c>
      <c r="I3023" s="24">
        <v>0</v>
      </c>
      <c r="J3023" s="282">
        <v>10</v>
      </c>
      <c r="K3023" s="282">
        <v>30</v>
      </c>
    </row>
    <row r="3024" spans="1:11" x14ac:dyDescent="0.3">
      <c r="A3024" s="281" t="s">
        <v>2893</v>
      </c>
      <c r="B3024" s="281">
        <v>20</v>
      </c>
      <c r="C3024" s="24" t="str">
        <f t="shared" si="47"/>
        <v>serapulsar20</v>
      </c>
      <c r="D3024" s="281">
        <v>236</v>
      </c>
      <c r="E3024" s="281">
        <v>98</v>
      </c>
      <c r="F3024" s="281">
        <v>2638</v>
      </c>
      <c r="G3024" s="24">
        <v>50</v>
      </c>
      <c r="H3024" s="24">
        <v>0</v>
      </c>
      <c r="I3024" s="24">
        <v>0</v>
      </c>
      <c r="J3024" s="282">
        <v>10</v>
      </c>
      <c r="K3024" s="282">
        <v>30</v>
      </c>
    </row>
    <row r="3025" spans="1:11" x14ac:dyDescent="0.3">
      <c r="A3025" s="281" t="s">
        <v>2893</v>
      </c>
      <c r="B3025" s="281">
        <v>21</v>
      </c>
      <c r="C3025" s="24" t="str">
        <f t="shared" si="47"/>
        <v>serapulsar21</v>
      </c>
      <c r="D3025" s="281">
        <v>258</v>
      </c>
      <c r="E3025" s="281">
        <v>107</v>
      </c>
      <c r="F3025" s="281">
        <v>2957</v>
      </c>
      <c r="G3025" s="24">
        <v>50</v>
      </c>
      <c r="H3025" s="24">
        <v>0</v>
      </c>
      <c r="I3025" s="24">
        <v>0</v>
      </c>
      <c r="J3025" s="282">
        <v>10</v>
      </c>
      <c r="K3025" s="282">
        <v>30</v>
      </c>
    </row>
    <row r="3026" spans="1:11" x14ac:dyDescent="0.3">
      <c r="A3026" s="281" t="s">
        <v>2893</v>
      </c>
      <c r="B3026" s="281">
        <v>22</v>
      </c>
      <c r="C3026" s="24" t="str">
        <f t="shared" si="47"/>
        <v>serapulsar22</v>
      </c>
      <c r="D3026" s="281">
        <v>261</v>
      </c>
      <c r="E3026" s="281">
        <v>109</v>
      </c>
      <c r="F3026" s="281">
        <v>3101</v>
      </c>
      <c r="G3026" s="24">
        <v>50</v>
      </c>
      <c r="H3026" s="24">
        <v>0</v>
      </c>
      <c r="I3026" s="24">
        <v>0</v>
      </c>
      <c r="J3026" s="282">
        <v>10</v>
      </c>
      <c r="K3026" s="282">
        <v>30</v>
      </c>
    </row>
    <row r="3027" spans="1:11" x14ac:dyDescent="0.3">
      <c r="A3027" s="281" t="s">
        <v>2893</v>
      </c>
      <c r="B3027" s="281">
        <v>23</v>
      </c>
      <c r="C3027" s="24" t="str">
        <f t="shared" si="47"/>
        <v>serapulsar23</v>
      </c>
      <c r="D3027" s="281">
        <v>264</v>
      </c>
      <c r="E3027" s="281">
        <v>110</v>
      </c>
      <c r="F3027" s="281">
        <v>3253</v>
      </c>
      <c r="G3027" s="24">
        <v>50</v>
      </c>
      <c r="H3027" s="24">
        <v>0</v>
      </c>
      <c r="I3027" s="24">
        <v>0</v>
      </c>
      <c r="J3027" s="282">
        <v>10</v>
      </c>
      <c r="K3027" s="282">
        <v>30</v>
      </c>
    </row>
    <row r="3028" spans="1:11" x14ac:dyDescent="0.3">
      <c r="A3028" s="281" t="s">
        <v>2893</v>
      </c>
      <c r="B3028" s="281">
        <v>24</v>
      </c>
      <c r="C3028" s="24" t="str">
        <f t="shared" si="47"/>
        <v>serapulsar24</v>
      </c>
      <c r="D3028" s="281">
        <v>268</v>
      </c>
      <c r="E3028" s="281">
        <v>111</v>
      </c>
      <c r="F3028" s="281">
        <v>3414</v>
      </c>
      <c r="G3028" s="24">
        <v>50</v>
      </c>
      <c r="H3028" s="24">
        <v>0</v>
      </c>
      <c r="I3028" s="24">
        <v>0</v>
      </c>
      <c r="J3028" s="282">
        <v>10</v>
      </c>
      <c r="K3028" s="282">
        <v>30</v>
      </c>
    </row>
    <row r="3029" spans="1:11" x14ac:dyDescent="0.3">
      <c r="A3029" s="281" t="s">
        <v>2893</v>
      </c>
      <c r="B3029" s="281">
        <v>25</v>
      </c>
      <c r="C3029" s="24" t="str">
        <f t="shared" si="47"/>
        <v>serapulsar25</v>
      </c>
      <c r="D3029" s="281">
        <v>271</v>
      </c>
      <c r="E3029" s="281">
        <v>113</v>
      </c>
      <c r="F3029" s="281">
        <v>3584</v>
      </c>
      <c r="G3029" s="24">
        <v>50</v>
      </c>
      <c r="H3029" s="24">
        <v>0</v>
      </c>
      <c r="I3029" s="24">
        <v>0</v>
      </c>
      <c r="J3029" s="282">
        <v>10</v>
      </c>
      <c r="K3029" s="282">
        <v>30</v>
      </c>
    </row>
    <row r="3030" spans="1:11" x14ac:dyDescent="0.3">
      <c r="A3030" s="281" t="s">
        <v>2893</v>
      </c>
      <c r="B3030" s="281">
        <v>26</v>
      </c>
      <c r="C3030" s="24" t="str">
        <f t="shared" si="47"/>
        <v>serapulsar26</v>
      </c>
      <c r="D3030" s="281">
        <v>274</v>
      </c>
      <c r="E3030" s="281">
        <v>114</v>
      </c>
      <c r="F3030" s="281">
        <v>3627</v>
      </c>
      <c r="G3030" s="24">
        <v>50</v>
      </c>
      <c r="H3030" s="24">
        <v>0</v>
      </c>
      <c r="I3030" s="24">
        <v>0</v>
      </c>
      <c r="J3030" s="282">
        <v>10</v>
      </c>
      <c r="K3030" s="282">
        <v>30</v>
      </c>
    </row>
    <row r="3031" spans="1:11" x14ac:dyDescent="0.3">
      <c r="A3031" s="281" t="s">
        <v>2893</v>
      </c>
      <c r="B3031" s="281">
        <v>27</v>
      </c>
      <c r="C3031" s="24" t="str">
        <f t="shared" si="47"/>
        <v>serapulsar27</v>
      </c>
      <c r="D3031" s="281">
        <v>278</v>
      </c>
      <c r="E3031" s="281">
        <v>116</v>
      </c>
      <c r="F3031" s="281">
        <v>3670</v>
      </c>
      <c r="G3031" s="24">
        <v>50</v>
      </c>
      <c r="H3031" s="24">
        <v>0</v>
      </c>
      <c r="I3031" s="24">
        <v>0</v>
      </c>
      <c r="J3031" s="282">
        <v>10</v>
      </c>
      <c r="K3031" s="282">
        <v>30</v>
      </c>
    </row>
    <row r="3032" spans="1:11" x14ac:dyDescent="0.3">
      <c r="A3032" s="281" t="s">
        <v>2893</v>
      </c>
      <c r="B3032" s="281">
        <v>28</v>
      </c>
      <c r="C3032" s="24" t="str">
        <f t="shared" si="47"/>
        <v>serapulsar28</v>
      </c>
      <c r="D3032" s="281">
        <v>281</v>
      </c>
      <c r="E3032" s="281">
        <v>117</v>
      </c>
      <c r="F3032" s="281">
        <v>3714</v>
      </c>
      <c r="G3032" s="24">
        <v>50</v>
      </c>
      <c r="H3032" s="24">
        <v>0</v>
      </c>
      <c r="I3032" s="24">
        <v>0</v>
      </c>
      <c r="J3032" s="282">
        <v>10</v>
      </c>
      <c r="K3032" s="282">
        <v>30</v>
      </c>
    </row>
    <row r="3033" spans="1:11" x14ac:dyDescent="0.3">
      <c r="A3033" s="281" t="s">
        <v>2893</v>
      </c>
      <c r="B3033" s="281">
        <v>29</v>
      </c>
      <c r="C3033" s="24" t="str">
        <f t="shared" si="47"/>
        <v>serapulsar29</v>
      </c>
      <c r="D3033" s="281">
        <v>285</v>
      </c>
      <c r="E3033" s="281">
        <v>119</v>
      </c>
      <c r="F3033" s="281">
        <v>3758</v>
      </c>
      <c r="G3033" s="24">
        <v>50</v>
      </c>
      <c r="H3033" s="24">
        <v>0</v>
      </c>
      <c r="I3033" s="24">
        <v>0</v>
      </c>
      <c r="J3033" s="282">
        <v>10</v>
      </c>
      <c r="K3033" s="282">
        <v>30</v>
      </c>
    </row>
    <row r="3034" spans="1:11" x14ac:dyDescent="0.3">
      <c r="A3034" s="281" t="s">
        <v>2893</v>
      </c>
      <c r="B3034" s="281">
        <v>30</v>
      </c>
      <c r="C3034" s="24" t="str">
        <f t="shared" si="47"/>
        <v>serapulsar30</v>
      </c>
      <c r="D3034" s="281">
        <v>288</v>
      </c>
      <c r="E3034" s="281">
        <v>120</v>
      </c>
      <c r="F3034" s="281">
        <v>3803</v>
      </c>
      <c r="G3034" s="24">
        <v>50</v>
      </c>
      <c r="H3034" s="24">
        <v>0</v>
      </c>
      <c r="I3034" s="24">
        <v>0</v>
      </c>
      <c r="J3034" s="282">
        <v>10</v>
      </c>
      <c r="K3034" s="282">
        <v>30</v>
      </c>
    </row>
    <row r="3035" spans="1:11" x14ac:dyDescent="0.3">
      <c r="A3035" s="281" t="s">
        <v>2893</v>
      </c>
      <c r="B3035" s="281">
        <v>31</v>
      </c>
      <c r="C3035" s="24" t="str">
        <f t="shared" si="47"/>
        <v>serapulsar31</v>
      </c>
      <c r="D3035" s="281">
        <v>315</v>
      </c>
      <c r="E3035" s="281">
        <v>131</v>
      </c>
      <c r="F3035" s="281">
        <v>4128</v>
      </c>
      <c r="G3035" s="24">
        <v>50</v>
      </c>
      <c r="H3035" s="24">
        <v>0</v>
      </c>
      <c r="I3035" s="24">
        <v>0</v>
      </c>
      <c r="J3035" s="282">
        <v>10</v>
      </c>
      <c r="K3035" s="282">
        <v>30</v>
      </c>
    </row>
    <row r="3036" spans="1:11" x14ac:dyDescent="0.3">
      <c r="A3036" s="281" t="s">
        <v>2893</v>
      </c>
      <c r="B3036" s="281">
        <v>32</v>
      </c>
      <c r="C3036" s="24" t="str">
        <f t="shared" si="47"/>
        <v>serapulsar32</v>
      </c>
      <c r="D3036" s="281">
        <v>319</v>
      </c>
      <c r="E3036" s="281">
        <v>133</v>
      </c>
      <c r="F3036" s="281">
        <v>4177</v>
      </c>
      <c r="G3036" s="24">
        <v>50</v>
      </c>
      <c r="H3036" s="24">
        <v>0</v>
      </c>
      <c r="I3036" s="24">
        <v>0</v>
      </c>
      <c r="J3036" s="282">
        <v>10</v>
      </c>
      <c r="K3036" s="282">
        <v>30</v>
      </c>
    </row>
    <row r="3037" spans="1:11" x14ac:dyDescent="0.3">
      <c r="A3037" s="281" t="s">
        <v>2893</v>
      </c>
      <c r="B3037" s="281">
        <v>33</v>
      </c>
      <c r="C3037" s="24" t="str">
        <f t="shared" si="47"/>
        <v>serapulsar33</v>
      </c>
      <c r="D3037" s="281">
        <v>323</v>
      </c>
      <c r="E3037" s="281">
        <v>135</v>
      </c>
      <c r="F3037" s="281">
        <v>4227</v>
      </c>
      <c r="G3037" s="24">
        <v>50</v>
      </c>
      <c r="H3037" s="24">
        <v>0</v>
      </c>
      <c r="I3037" s="24">
        <v>0</v>
      </c>
      <c r="J3037" s="282">
        <v>10</v>
      </c>
      <c r="K3037" s="282">
        <v>30</v>
      </c>
    </row>
    <row r="3038" spans="1:11" x14ac:dyDescent="0.3">
      <c r="A3038" s="281" t="s">
        <v>2893</v>
      </c>
      <c r="B3038" s="281">
        <v>34</v>
      </c>
      <c r="C3038" s="24" t="str">
        <f t="shared" si="47"/>
        <v>serapulsar34</v>
      </c>
      <c r="D3038" s="281">
        <v>327</v>
      </c>
      <c r="E3038" s="281">
        <v>136</v>
      </c>
      <c r="F3038" s="281">
        <v>4277</v>
      </c>
      <c r="G3038" s="24">
        <v>50</v>
      </c>
      <c r="H3038" s="24">
        <v>0</v>
      </c>
      <c r="I3038" s="24">
        <v>0</v>
      </c>
      <c r="J3038" s="282">
        <v>10</v>
      </c>
      <c r="K3038" s="282">
        <v>30</v>
      </c>
    </row>
    <row r="3039" spans="1:11" x14ac:dyDescent="0.3">
      <c r="A3039" s="281" t="s">
        <v>2893</v>
      </c>
      <c r="B3039" s="281">
        <v>35</v>
      </c>
      <c r="C3039" s="24" t="str">
        <f t="shared" si="47"/>
        <v>serapulsar35</v>
      </c>
      <c r="D3039" s="281">
        <v>331</v>
      </c>
      <c r="E3039" s="281">
        <v>138</v>
      </c>
      <c r="F3039" s="281">
        <v>4328</v>
      </c>
      <c r="G3039" s="24">
        <v>50</v>
      </c>
      <c r="H3039" s="24">
        <v>0</v>
      </c>
      <c r="I3039" s="24">
        <v>0</v>
      </c>
      <c r="J3039" s="282">
        <v>10</v>
      </c>
      <c r="K3039" s="282">
        <v>30</v>
      </c>
    </row>
    <row r="3040" spans="1:11" x14ac:dyDescent="0.3">
      <c r="A3040" s="281" t="s">
        <v>2893</v>
      </c>
      <c r="B3040" s="281">
        <v>36</v>
      </c>
      <c r="C3040" s="24" t="str">
        <f t="shared" si="47"/>
        <v>serapulsar36</v>
      </c>
      <c r="D3040" s="281">
        <v>335</v>
      </c>
      <c r="E3040" s="281">
        <v>140</v>
      </c>
      <c r="F3040" s="281">
        <v>4380</v>
      </c>
      <c r="G3040" s="24">
        <v>50</v>
      </c>
      <c r="H3040" s="24">
        <v>0</v>
      </c>
      <c r="I3040" s="24">
        <v>0</v>
      </c>
      <c r="J3040" s="282">
        <v>10</v>
      </c>
      <c r="K3040" s="282">
        <v>30</v>
      </c>
    </row>
    <row r="3041" spans="1:11" x14ac:dyDescent="0.3">
      <c r="A3041" s="281" t="s">
        <v>2893</v>
      </c>
      <c r="B3041" s="281">
        <v>37</v>
      </c>
      <c r="C3041" s="24" t="str">
        <f t="shared" si="47"/>
        <v>serapulsar37</v>
      </c>
      <c r="D3041" s="281">
        <v>340</v>
      </c>
      <c r="E3041" s="281">
        <v>142</v>
      </c>
      <c r="F3041" s="281">
        <v>4432</v>
      </c>
      <c r="G3041" s="24">
        <v>50</v>
      </c>
      <c r="H3041" s="24">
        <v>0</v>
      </c>
      <c r="I3041" s="24">
        <v>0</v>
      </c>
      <c r="J3041" s="282">
        <v>10</v>
      </c>
      <c r="K3041" s="282">
        <v>30</v>
      </c>
    </row>
    <row r="3042" spans="1:11" x14ac:dyDescent="0.3">
      <c r="A3042" s="281" t="s">
        <v>2893</v>
      </c>
      <c r="B3042" s="281">
        <v>38</v>
      </c>
      <c r="C3042" s="24" t="str">
        <f t="shared" si="47"/>
        <v>serapulsar38</v>
      </c>
      <c r="D3042" s="281">
        <v>344</v>
      </c>
      <c r="E3042" s="281">
        <v>143</v>
      </c>
      <c r="F3042" s="281">
        <v>4485</v>
      </c>
      <c r="G3042" s="24">
        <v>50</v>
      </c>
      <c r="H3042" s="24">
        <v>0</v>
      </c>
      <c r="I3042" s="24">
        <v>0</v>
      </c>
      <c r="J3042" s="282">
        <v>10</v>
      </c>
      <c r="K3042" s="282">
        <v>30</v>
      </c>
    </row>
    <row r="3043" spans="1:11" x14ac:dyDescent="0.3">
      <c r="A3043" s="281" t="s">
        <v>2893</v>
      </c>
      <c r="B3043" s="281">
        <v>39</v>
      </c>
      <c r="C3043" s="24" t="str">
        <f t="shared" si="47"/>
        <v>serapulsar39</v>
      </c>
      <c r="D3043" s="281">
        <v>348</v>
      </c>
      <c r="E3043" s="281">
        <v>145</v>
      </c>
      <c r="F3043" s="281">
        <v>4538</v>
      </c>
      <c r="G3043" s="24">
        <v>50</v>
      </c>
      <c r="H3043" s="24">
        <v>0</v>
      </c>
      <c r="I3043" s="24">
        <v>0</v>
      </c>
      <c r="J3043" s="282">
        <v>10</v>
      </c>
      <c r="K3043" s="282">
        <v>30</v>
      </c>
    </row>
    <row r="3044" spans="1:11" x14ac:dyDescent="0.3">
      <c r="A3044" s="281" t="s">
        <v>2893</v>
      </c>
      <c r="B3044" s="281">
        <v>40</v>
      </c>
      <c r="C3044" s="24" t="str">
        <f t="shared" si="47"/>
        <v>serapulsar40</v>
      </c>
      <c r="D3044" s="281">
        <v>352</v>
      </c>
      <c r="E3044" s="281">
        <v>147</v>
      </c>
      <c r="F3044" s="281">
        <v>4592</v>
      </c>
      <c r="G3044" s="24">
        <v>50</v>
      </c>
      <c r="H3044" s="24">
        <v>0</v>
      </c>
      <c r="I3044" s="24">
        <v>0</v>
      </c>
      <c r="J3044" s="282">
        <v>10</v>
      </c>
      <c r="K3044" s="282">
        <v>30</v>
      </c>
    </row>
    <row r="3045" spans="1:11" x14ac:dyDescent="0.3">
      <c r="A3045" s="281" t="s">
        <v>2893</v>
      </c>
      <c r="B3045" s="281">
        <v>41</v>
      </c>
      <c r="C3045" s="24" t="str">
        <f t="shared" si="47"/>
        <v>serapulsar41</v>
      </c>
      <c r="D3045" s="281">
        <v>385</v>
      </c>
      <c r="E3045" s="281">
        <v>160</v>
      </c>
      <c r="F3045" s="281">
        <v>5037</v>
      </c>
      <c r="G3045" s="24">
        <v>50</v>
      </c>
      <c r="H3045" s="24">
        <v>0</v>
      </c>
      <c r="I3045" s="24">
        <v>0</v>
      </c>
      <c r="J3045" s="282">
        <v>10</v>
      </c>
      <c r="K3045" s="282">
        <v>30</v>
      </c>
    </row>
    <row r="3046" spans="1:11" x14ac:dyDescent="0.3">
      <c r="A3046" s="281" t="s">
        <v>2893</v>
      </c>
      <c r="B3046" s="281">
        <v>42</v>
      </c>
      <c r="C3046" s="24" t="str">
        <f t="shared" si="47"/>
        <v>serapulsar42</v>
      </c>
      <c r="D3046" s="281">
        <v>390</v>
      </c>
      <c r="E3046" s="281">
        <v>162</v>
      </c>
      <c r="F3046" s="281">
        <v>5098</v>
      </c>
      <c r="G3046" s="24">
        <v>50</v>
      </c>
      <c r="H3046" s="24">
        <v>0</v>
      </c>
      <c r="I3046" s="24">
        <v>0</v>
      </c>
      <c r="J3046" s="282">
        <v>10</v>
      </c>
      <c r="K3046" s="282">
        <v>30</v>
      </c>
    </row>
    <row r="3047" spans="1:11" x14ac:dyDescent="0.3">
      <c r="A3047" s="281" t="s">
        <v>2893</v>
      </c>
      <c r="B3047" s="281">
        <v>43</v>
      </c>
      <c r="C3047" s="24" t="str">
        <f t="shared" si="47"/>
        <v>serapulsar43</v>
      </c>
      <c r="D3047" s="281">
        <v>394</v>
      </c>
      <c r="E3047" s="281">
        <v>164</v>
      </c>
      <c r="F3047" s="281">
        <v>5159</v>
      </c>
      <c r="G3047" s="24">
        <v>50</v>
      </c>
      <c r="H3047" s="24">
        <v>0</v>
      </c>
      <c r="I3047" s="24">
        <v>0</v>
      </c>
      <c r="J3047" s="282">
        <v>10</v>
      </c>
      <c r="K3047" s="282">
        <v>30</v>
      </c>
    </row>
    <row r="3048" spans="1:11" x14ac:dyDescent="0.3">
      <c r="A3048" s="281" t="s">
        <v>2893</v>
      </c>
      <c r="B3048" s="281">
        <v>44</v>
      </c>
      <c r="C3048" s="24" t="str">
        <f t="shared" si="47"/>
        <v>serapulsar44</v>
      </c>
      <c r="D3048" s="281">
        <v>399</v>
      </c>
      <c r="E3048" s="281">
        <v>166</v>
      </c>
      <c r="F3048" s="281">
        <v>5226</v>
      </c>
      <c r="G3048" s="24">
        <v>50</v>
      </c>
      <c r="H3048" s="24">
        <v>0</v>
      </c>
      <c r="I3048" s="24">
        <v>0</v>
      </c>
      <c r="J3048" s="282">
        <v>10</v>
      </c>
      <c r="K3048" s="282">
        <v>30</v>
      </c>
    </row>
    <row r="3049" spans="1:11" x14ac:dyDescent="0.3">
      <c r="A3049" s="281" t="s">
        <v>2893</v>
      </c>
      <c r="B3049" s="281">
        <v>45</v>
      </c>
      <c r="C3049" s="24" t="str">
        <f t="shared" si="47"/>
        <v>serapulsar45</v>
      </c>
      <c r="D3049" s="281">
        <v>404</v>
      </c>
      <c r="E3049" s="281">
        <v>168</v>
      </c>
      <c r="F3049" s="281">
        <v>5293</v>
      </c>
      <c r="G3049" s="24">
        <v>50</v>
      </c>
      <c r="H3049" s="24">
        <v>0</v>
      </c>
      <c r="I3049" s="24">
        <v>0</v>
      </c>
      <c r="J3049" s="282">
        <v>10</v>
      </c>
      <c r="K3049" s="282">
        <v>30</v>
      </c>
    </row>
    <row r="3050" spans="1:11" x14ac:dyDescent="0.3">
      <c r="A3050" s="281" t="s">
        <v>2893</v>
      </c>
      <c r="B3050" s="281">
        <v>46</v>
      </c>
      <c r="C3050" s="24" t="str">
        <f t="shared" si="47"/>
        <v>serapulsar46</v>
      </c>
      <c r="D3050" s="281">
        <v>409</v>
      </c>
      <c r="E3050" s="281">
        <v>170</v>
      </c>
      <c r="F3050" s="281">
        <v>5356</v>
      </c>
      <c r="G3050" s="24">
        <v>50</v>
      </c>
      <c r="H3050" s="24">
        <v>0</v>
      </c>
      <c r="I3050" s="24">
        <v>0</v>
      </c>
      <c r="J3050" s="282">
        <v>10</v>
      </c>
      <c r="K3050" s="282">
        <v>30</v>
      </c>
    </row>
    <row r="3051" spans="1:11" x14ac:dyDescent="0.3">
      <c r="A3051" s="281" t="s">
        <v>2893</v>
      </c>
      <c r="B3051" s="281">
        <v>47</v>
      </c>
      <c r="C3051" s="24" t="str">
        <f t="shared" si="47"/>
        <v>serapulsar47</v>
      </c>
      <c r="D3051" s="281">
        <v>414</v>
      </c>
      <c r="E3051" s="281">
        <v>173</v>
      </c>
      <c r="F3051" s="281">
        <v>5424</v>
      </c>
      <c r="G3051" s="24">
        <v>50</v>
      </c>
      <c r="H3051" s="24">
        <v>0</v>
      </c>
      <c r="I3051" s="24">
        <v>0</v>
      </c>
      <c r="J3051" s="282">
        <v>10</v>
      </c>
      <c r="K3051" s="282">
        <v>30</v>
      </c>
    </row>
    <row r="3052" spans="1:11" x14ac:dyDescent="0.3">
      <c r="A3052" s="281" t="s">
        <v>2893</v>
      </c>
      <c r="B3052" s="281">
        <v>48</v>
      </c>
      <c r="C3052" s="24" t="str">
        <f t="shared" si="47"/>
        <v>serapulsar48</v>
      </c>
      <c r="D3052" s="281">
        <v>419</v>
      </c>
      <c r="E3052" s="281">
        <v>175</v>
      </c>
      <c r="F3052" s="281">
        <v>5495</v>
      </c>
      <c r="G3052" s="24">
        <v>50</v>
      </c>
      <c r="H3052" s="24">
        <v>0</v>
      </c>
      <c r="I3052" s="24">
        <v>0</v>
      </c>
      <c r="J3052" s="282">
        <v>10</v>
      </c>
      <c r="K3052" s="282">
        <v>30</v>
      </c>
    </row>
    <row r="3053" spans="1:11" x14ac:dyDescent="0.3">
      <c r="A3053" s="281" t="s">
        <v>2893</v>
      </c>
      <c r="B3053" s="281">
        <v>49</v>
      </c>
      <c r="C3053" s="24" t="str">
        <f t="shared" si="47"/>
        <v>serapulsar49</v>
      </c>
      <c r="D3053" s="281">
        <v>424</v>
      </c>
      <c r="E3053" s="281">
        <v>177</v>
      </c>
      <c r="F3053" s="281">
        <v>5561</v>
      </c>
      <c r="G3053" s="24">
        <v>50</v>
      </c>
      <c r="H3053" s="24">
        <v>0</v>
      </c>
      <c r="I3053" s="24">
        <v>0</v>
      </c>
      <c r="J3053" s="282">
        <v>10</v>
      </c>
      <c r="K3053" s="282">
        <v>30</v>
      </c>
    </row>
    <row r="3054" spans="1:11" x14ac:dyDescent="0.3">
      <c r="A3054" s="281" t="s">
        <v>2893</v>
      </c>
      <c r="B3054" s="281">
        <v>50</v>
      </c>
      <c r="C3054" s="24" t="str">
        <f t="shared" si="47"/>
        <v>serapulsar50</v>
      </c>
      <c r="D3054" s="281">
        <v>429</v>
      </c>
      <c r="E3054" s="281">
        <v>179</v>
      </c>
      <c r="F3054" s="281">
        <v>5634</v>
      </c>
      <c r="G3054" s="24">
        <v>50</v>
      </c>
      <c r="H3054" s="24">
        <v>0</v>
      </c>
      <c r="I3054" s="24">
        <v>0</v>
      </c>
      <c r="J3054" s="282">
        <v>10</v>
      </c>
      <c r="K3054" s="282">
        <v>30</v>
      </c>
    </row>
    <row r="3055" spans="1:11" x14ac:dyDescent="0.3">
      <c r="A3055" s="281" t="s">
        <v>2893</v>
      </c>
      <c r="B3055" s="281">
        <v>51</v>
      </c>
      <c r="C3055" s="24" t="str">
        <f t="shared" si="47"/>
        <v>serapulsar51</v>
      </c>
      <c r="D3055" s="281">
        <v>469</v>
      </c>
      <c r="E3055" s="281">
        <v>195</v>
      </c>
      <c r="F3055" s="281">
        <v>6132</v>
      </c>
      <c r="G3055" s="24">
        <v>50</v>
      </c>
      <c r="H3055" s="24">
        <v>0</v>
      </c>
      <c r="I3055" s="24">
        <v>0</v>
      </c>
      <c r="J3055" s="282">
        <v>10</v>
      </c>
      <c r="K3055" s="282">
        <v>30</v>
      </c>
    </row>
    <row r="3056" spans="1:11" x14ac:dyDescent="0.3">
      <c r="A3056" s="281" t="s">
        <v>2893</v>
      </c>
      <c r="B3056" s="281">
        <v>52</v>
      </c>
      <c r="C3056" s="24" t="str">
        <f t="shared" si="47"/>
        <v>serapulsar52</v>
      </c>
      <c r="D3056" s="281">
        <v>474</v>
      </c>
      <c r="E3056" s="281">
        <v>198</v>
      </c>
      <c r="F3056" s="281">
        <v>6206</v>
      </c>
      <c r="G3056" s="24">
        <v>50</v>
      </c>
      <c r="H3056" s="24">
        <v>0</v>
      </c>
      <c r="I3056" s="24">
        <v>0</v>
      </c>
      <c r="J3056" s="282">
        <v>10</v>
      </c>
      <c r="K3056" s="282">
        <v>30</v>
      </c>
    </row>
    <row r="3057" spans="1:11" x14ac:dyDescent="0.3">
      <c r="A3057" s="281" t="s">
        <v>2893</v>
      </c>
      <c r="B3057" s="281">
        <v>53</v>
      </c>
      <c r="C3057" s="24" t="str">
        <f t="shared" si="47"/>
        <v>serapulsar53</v>
      </c>
      <c r="D3057" s="281">
        <v>480</v>
      </c>
      <c r="E3057" s="281">
        <v>200</v>
      </c>
      <c r="F3057" s="281">
        <v>6285</v>
      </c>
      <c r="G3057" s="24">
        <v>50</v>
      </c>
      <c r="H3057" s="24">
        <v>0</v>
      </c>
      <c r="I3057" s="24">
        <v>0</v>
      </c>
      <c r="J3057" s="282">
        <v>10</v>
      </c>
      <c r="K3057" s="282">
        <v>30</v>
      </c>
    </row>
    <row r="3058" spans="1:11" x14ac:dyDescent="0.3">
      <c r="A3058" s="281" t="s">
        <v>2893</v>
      </c>
      <c r="B3058" s="281">
        <v>54</v>
      </c>
      <c r="C3058" s="24" t="str">
        <f t="shared" si="47"/>
        <v>serapulsar54</v>
      </c>
      <c r="D3058" s="281">
        <v>486</v>
      </c>
      <c r="E3058" s="281">
        <v>203</v>
      </c>
      <c r="F3058" s="281">
        <v>6367</v>
      </c>
      <c r="G3058" s="24">
        <v>50</v>
      </c>
      <c r="H3058" s="24">
        <v>0</v>
      </c>
      <c r="I3058" s="24">
        <v>0</v>
      </c>
      <c r="J3058" s="282">
        <v>10</v>
      </c>
      <c r="K3058" s="282">
        <v>30</v>
      </c>
    </row>
    <row r="3059" spans="1:11" x14ac:dyDescent="0.3">
      <c r="A3059" s="281" t="s">
        <v>2893</v>
      </c>
      <c r="B3059" s="281">
        <v>55</v>
      </c>
      <c r="C3059" s="24" t="str">
        <f t="shared" si="47"/>
        <v>serapulsar55</v>
      </c>
      <c r="D3059" s="281">
        <v>492</v>
      </c>
      <c r="E3059" s="281">
        <v>205</v>
      </c>
      <c r="F3059" s="281">
        <v>6443</v>
      </c>
      <c r="G3059" s="24">
        <v>50</v>
      </c>
      <c r="H3059" s="24">
        <v>0</v>
      </c>
      <c r="I3059" s="24">
        <v>0</v>
      </c>
      <c r="J3059" s="282">
        <v>10</v>
      </c>
      <c r="K3059" s="282">
        <v>30</v>
      </c>
    </row>
    <row r="3060" spans="1:11" x14ac:dyDescent="0.3">
      <c r="A3060" s="281" t="s">
        <v>2893</v>
      </c>
      <c r="B3060" s="281">
        <v>56</v>
      </c>
      <c r="C3060" s="24" t="str">
        <f t="shared" si="47"/>
        <v>serapulsar56</v>
      </c>
      <c r="D3060" s="281">
        <v>498</v>
      </c>
      <c r="E3060" s="281">
        <v>208</v>
      </c>
      <c r="F3060" s="281">
        <v>6528</v>
      </c>
      <c r="G3060" s="24">
        <v>50</v>
      </c>
      <c r="H3060" s="24">
        <v>0</v>
      </c>
      <c r="I3060" s="24">
        <v>0</v>
      </c>
      <c r="J3060" s="282">
        <v>10</v>
      </c>
      <c r="K3060" s="282">
        <v>30</v>
      </c>
    </row>
    <row r="3061" spans="1:11" x14ac:dyDescent="0.3">
      <c r="A3061" s="281" t="s">
        <v>2893</v>
      </c>
      <c r="B3061" s="281">
        <v>57</v>
      </c>
      <c r="C3061" s="24" t="str">
        <f t="shared" si="47"/>
        <v>serapulsar57</v>
      </c>
      <c r="D3061" s="281">
        <v>504</v>
      </c>
      <c r="E3061" s="281">
        <v>210</v>
      </c>
      <c r="F3061" s="281">
        <v>6611</v>
      </c>
      <c r="G3061" s="24">
        <v>50</v>
      </c>
      <c r="H3061" s="24">
        <v>0</v>
      </c>
      <c r="I3061" s="24">
        <v>0</v>
      </c>
      <c r="J3061" s="282">
        <v>10</v>
      </c>
      <c r="K3061" s="282">
        <v>30</v>
      </c>
    </row>
    <row r="3062" spans="1:11" x14ac:dyDescent="0.3">
      <c r="A3062" s="281" t="s">
        <v>2893</v>
      </c>
      <c r="B3062" s="281">
        <v>58</v>
      </c>
      <c r="C3062" s="24" t="str">
        <f t="shared" si="47"/>
        <v>serapulsar58</v>
      </c>
      <c r="D3062" s="281">
        <v>510</v>
      </c>
      <c r="E3062" s="281">
        <v>213</v>
      </c>
      <c r="F3062" s="281">
        <v>6690</v>
      </c>
      <c r="G3062" s="24">
        <v>50</v>
      </c>
      <c r="H3062" s="24">
        <v>0</v>
      </c>
      <c r="I3062" s="24">
        <v>0</v>
      </c>
      <c r="J3062" s="282">
        <v>10</v>
      </c>
      <c r="K3062" s="282">
        <v>30</v>
      </c>
    </row>
    <row r="3063" spans="1:11" x14ac:dyDescent="0.3">
      <c r="A3063" s="281" t="s">
        <v>2893</v>
      </c>
      <c r="B3063" s="281">
        <v>59</v>
      </c>
      <c r="C3063" s="24" t="str">
        <f t="shared" si="47"/>
        <v>serapulsar59</v>
      </c>
      <c r="D3063" s="281">
        <v>516</v>
      </c>
      <c r="E3063" s="281">
        <v>215</v>
      </c>
      <c r="F3063" s="281">
        <v>6776</v>
      </c>
      <c r="G3063" s="24">
        <v>50</v>
      </c>
      <c r="H3063" s="24">
        <v>0</v>
      </c>
      <c r="I3063" s="24">
        <v>0</v>
      </c>
      <c r="J3063" s="282">
        <v>10</v>
      </c>
      <c r="K3063" s="282">
        <v>30</v>
      </c>
    </row>
    <row r="3064" spans="1:11" x14ac:dyDescent="0.3">
      <c r="A3064" s="281" t="s">
        <v>2893</v>
      </c>
      <c r="B3064" s="281">
        <v>60</v>
      </c>
      <c r="C3064" s="24" t="str">
        <f t="shared" si="47"/>
        <v>serapulsar60</v>
      </c>
      <c r="D3064" s="281">
        <v>522</v>
      </c>
      <c r="E3064" s="281">
        <v>218</v>
      </c>
      <c r="F3064" s="281">
        <v>6864</v>
      </c>
      <c r="G3064" s="24">
        <v>50</v>
      </c>
      <c r="H3064" s="24">
        <v>0</v>
      </c>
      <c r="I3064" s="24">
        <v>0</v>
      </c>
      <c r="J3064" s="282">
        <v>10</v>
      </c>
      <c r="K3064" s="282">
        <v>30</v>
      </c>
    </row>
    <row r="3065" spans="1:11" x14ac:dyDescent="0.3">
      <c r="A3065" s="281" t="s">
        <v>2893</v>
      </c>
      <c r="B3065" s="281">
        <v>61</v>
      </c>
      <c r="C3065" s="24" t="str">
        <f t="shared" si="47"/>
        <v>serapulsar61</v>
      </c>
      <c r="D3065" s="281">
        <v>570</v>
      </c>
      <c r="E3065" s="281">
        <v>238</v>
      </c>
      <c r="F3065" s="281">
        <v>7553</v>
      </c>
      <c r="G3065" s="24">
        <v>50</v>
      </c>
      <c r="H3065" s="24">
        <v>0</v>
      </c>
      <c r="I3065" s="24">
        <v>0</v>
      </c>
      <c r="J3065" s="282">
        <v>10</v>
      </c>
      <c r="K3065" s="282">
        <v>30</v>
      </c>
    </row>
    <row r="3066" spans="1:11" x14ac:dyDescent="0.3">
      <c r="A3066" s="281" t="s">
        <v>2893</v>
      </c>
      <c r="B3066" s="281">
        <v>62</v>
      </c>
      <c r="C3066" s="24" t="str">
        <f t="shared" si="47"/>
        <v>serapulsar62</v>
      </c>
      <c r="D3066" s="281">
        <v>577</v>
      </c>
      <c r="E3066" s="281">
        <v>241</v>
      </c>
      <c r="F3066" s="281">
        <v>7652</v>
      </c>
      <c r="G3066" s="24">
        <v>50</v>
      </c>
      <c r="H3066" s="24">
        <v>0</v>
      </c>
      <c r="I3066" s="24">
        <v>0</v>
      </c>
      <c r="J3066" s="282">
        <v>10</v>
      </c>
      <c r="K3066" s="282">
        <v>30</v>
      </c>
    </row>
    <row r="3067" spans="1:11" x14ac:dyDescent="0.3">
      <c r="A3067" s="281" t="s">
        <v>2893</v>
      </c>
      <c r="B3067" s="281">
        <v>63</v>
      </c>
      <c r="C3067" s="24" t="str">
        <f t="shared" si="47"/>
        <v>serapulsar63</v>
      </c>
      <c r="D3067" s="281">
        <v>584</v>
      </c>
      <c r="E3067" s="281">
        <v>243</v>
      </c>
      <c r="F3067" s="281">
        <v>7765</v>
      </c>
      <c r="G3067" s="24">
        <v>50</v>
      </c>
      <c r="H3067" s="24">
        <v>0</v>
      </c>
      <c r="I3067" s="24">
        <v>0</v>
      </c>
      <c r="J3067" s="282">
        <v>10</v>
      </c>
      <c r="K3067" s="282">
        <v>30</v>
      </c>
    </row>
    <row r="3068" spans="1:11" x14ac:dyDescent="0.3">
      <c r="A3068" s="281" t="s">
        <v>2893</v>
      </c>
      <c r="B3068" s="281">
        <v>64</v>
      </c>
      <c r="C3068" s="24" t="str">
        <f t="shared" si="47"/>
        <v>serapulsar64</v>
      </c>
      <c r="D3068" s="281">
        <v>591</v>
      </c>
      <c r="E3068" s="281">
        <v>246</v>
      </c>
      <c r="F3068" s="281">
        <v>7858</v>
      </c>
      <c r="G3068" s="24">
        <v>50</v>
      </c>
      <c r="H3068" s="24">
        <v>0</v>
      </c>
      <c r="I3068" s="24">
        <v>0</v>
      </c>
      <c r="J3068" s="282">
        <v>10</v>
      </c>
      <c r="K3068" s="282">
        <v>30</v>
      </c>
    </row>
    <row r="3069" spans="1:11" x14ac:dyDescent="0.3">
      <c r="A3069" s="281" t="s">
        <v>2893</v>
      </c>
      <c r="B3069" s="281">
        <v>65</v>
      </c>
      <c r="C3069" s="24" t="str">
        <f t="shared" si="47"/>
        <v>serapulsar65</v>
      </c>
      <c r="D3069" s="281">
        <v>598</v>
      </c>
      <c r="E3069" s="281">
        <v>249</v>
      </c>
      <c r="F3069" s="281">
        <v>7962</v>
      </c>
      <c r="G3069" s="24">
        <v>50</v>
      </c>
      <c r="H3069" s="24">
        <v>0</v>
      </c>
      <c r="I3069" s="24">
        <v>0</v>
      </c>
      <c r="J3069" s="282">
        <v>10</v>
      </c>
      <c r="K3069" s="282">
        <v>30</v>
      </c>
    </row>
    <row r="3070" spans="1:11" x14ac:dyDescent="0.3">
      <c r="A3070" s="281" t="s">
        <v>2893</v>
      </c>
      <c r="B3070" s="281">
        <v>66</v>
      </c>
      <c r="C3070" s="24" t="str">
        <f t="shared" si="47"/>
        <v>serapulsar66</v>
      </c>
      <c r="D3070" s="281">
        <v>605</v>
      </c>
      <c r="E3070" s="281">
        <v>252</v>
      </c>
      <c r="F3070" s="281">
        <v>8067</v>
      </c>
      <c r="G3070" s="24">
        <v>50</v>
      </c>
      <c r="H3070" s="24">
        <v>0</v>
      </c>
      <c r="I3070" s="24">
        <v>0</v>
      </c>
      <c r="J3070" s="282">
        <v>10</v>
      </c>
      <c r="K3070" s="282">
        <v>30</v>
      </c>
    </row>
    <row r="3071" spans="1:11" x14ac:dyDescent="0.3">
      <c r="A3071" s="281" t="s">
        <v>2893</v>
      </c>
      <c r="B3071" s="281">
        <v>67</v>
      </c>
      <c r="C3071" s="24" t="str">
        <f t="shared" si="47"/>
        <v>serapulsar67</v>
      </c>
      <c r="D3071" s="281">
        <v>612</v>
      </c>
      <c r="E3071" s="281">
        <v>255</v>
      </c>
      <c r="F3071" s="281">
        <v>8179</v>
      </c>
      <c r="G3071" s="24">
        <v>50</v>
      </c>
      <c r="H3071" s="24">
        <v>0</v>
      </c>
      <c r="I3071" s="24">
        <v>0</v>
      </c>
      <c r="J3071" s="282">
        <v>10</v>
      </c>
      <c r="K3071" s="282">
        <v>30</v>
      </c>
    </row>
    <row r="3072" spans="1:11" x14ac:dyDescent="0.3">
      <c r="A3072" s="281" t="s">
        <v>2893</v>
      </c>
      <c r="B3072" s="281">
        <v>68</v>
      </c>
      <c r="C3072" s="24" t="str">
        <f t="shared" si="47"/>
        <v>serapulsar68</v>
      </c>
      <c r="D3072" s="281">
        <v>619</v>
      </c>
      <c r="E3072" s="281">
        <v>258</v>
      </c>
      <c r="F3072" s="281">
        <v>8277</v>
      </c>
      <c r="G3072" s="24">
        <v>50</v>
      </c>
      <c r="H3072" s="24">
        <v>0</v>
      </c>
      <c r="I3072" s="24">
        <v>0</v>
      </c>
      <c r="J3072" s="282">
        <v>10</v>
      </c>
      <c r="K3072" s="282">
        <v>30</v>
      </c>
    </row>
    <row r="3073" spans="1:11" x14ac:dyDescent="0.3">
      <c r="A3073" s="281" t="s">
        <v>2893</v>
      </c>
      <c r="B3073" s="281">
        <v>69</v>
      </c>
      <c r="C3073" s="24" t="str">
        <f t="shared" si="47"/>
        <v>serapulsar69</v>
      </c>
      <c r="D3073" s="281">
        <v>626</v>
      </c>
      <c r="E3073" s="281">
        <v>261</v>
      </c>
      <c r="F3073" s="281">
        <v>8386</v>
      </c>
      <c r="G3073" s="24">
        <v>50</v>
      </c>
      <c r="H3073" s="24">
        <v>0</v>
      </c>
      <c r="I3073" s="24">
        <v>0</v>
      </c>
      <c r="J3073" s="282">
        <v>10</v>
      </c>
      <c r="K3073" s="282">
        <v>30</v>
      </c>
    </row>
    <row r="3074" spans="1:11" x14ac:dyDescent="0.3">
      <c r="A3074" s="281" t="s">
        <v>2893</v>
      </c>
      <c r="B3074" s="281">
        <v>70</v>
      </c>
      <c r="C3074" s="24" t="str">
        <f t="shared" si="47"/>
        <v>serapulsar70</v>
      </c>
      <c r="D3074" s="281">
        <v>634</v>
      </c>
      <c r="E3074" s="281">
        <v>264</v>
      </c>
      <c r="F3074" s="281">
        <v>8486</v>
      </c>
      <c r="G3074" s="24">
        <v>50</v>
      </c>
      <c r="H3074" s="24">
        <v>0</v>
      </c>
      <c r="I3074" s="24">
        <v>0</v>
      </c>
      <c r="J3074" s="282">
        <v>10</v>
      </c>
      <c r="K3074" s="282">
        <v>30</v>
      </c>
    </row>
    <row r="3075" spans="1:11" x14ac:dyDescent="0.3">
      <c r="A3075" s="281" t="s">
        <v>2893</v>
      </c>
      <c r="B3075" s="281">
        <v>71</v>
      </c>
      <c r="C3075" s="24" t="str">
        <f t="shared" si="47"/>
        <v>serapulsar71</v>
      </c>
      <c r="D3075" s="281">
        <v>692</v>
      </c>
      <c r="E3075" s="281">
        <v>289</v>
      </c>
      <c r="F3075" s="281">
        <v>9260</v>
      </c>
      <c r="G3075" s="24">
        <v>50</v>
      </c>
      <c r="H3075" s="24">
        <v>0</v>
      </c>
      <c r="I3075" s="24">
        <v>0</v>
      </c>
      <c r="J3075" s="282">
        <v>10</v>
      </c>
      <c r="K3075" s="282">
        <v>30</v>
      </c>
    </row>
    <row r="3076" spans="1:11" x14ac:dyDescent="0.3">
      <c r="A3076" s="281" t="s">
        <v>2893</v>
      </c>
      <c r="B3076" s="281">
        <v>72</v>
      </c>
      <c r="C3076" s="24" t="str">
        <f t="shared" si="47"/>
        <v>serapulsar72</v>
      </c>
      <c r="D3076" s="281">
        <v>700</v>
      </c>
      <c r="E3076" s="281">
        <v>292</v>
      </c>
      <c r="F3076" s="281">
        <v>9371</v>
      </c>
      <c r="G3076" s="24">
        <v>50</v>
      </c>
      <c r="H3076" s="24">
        <v>0</v>
      </c>
      <c r="I3076" s="24">
        <v>0</v>
      </c>
      <c r="J3076" s="282">
        <v>10</v>
      </c>
      <c r="K3076" s="282">
        <v>30</v>
      </c>
    </row>
    <row r="3077" spans="1:11" x14ac:dyDescent="0.3">
      <c r="A3077" s="281" t="s">
        <v>2893</v>
      </c>
      <c r="B3077" s="281">
        <v>73</v>
      </c>
      <c r="C3077" s="24" t="str">
        <f t="shared" si="47"/>
        <v>serapulsar73</v>
      </c>
      <c r="D3077" s="281">
        <v>708</v>
      </c>
      <c r="E3077" s="281">
        <v>296</v>
      </c>
      <c r="F3077" s="281">
        <v>9502</v>
      </c>
      <c r="G3077" s="24">
        <v>50</v>
      </c>
      <c r="H3077" s="24">
        <v>0</v>
      </c>
      <c r="I3077" s="24">
        <v>0</v>
      </c>
      <c r="J3077" s="282">
        <v>10</v>
      </c>
      <c r="K3077" s="282">
        <v>30</v>
      </c>
    </row>
    <row r="3078" spans="1:11" x14ac:dyDescent="0.3">
      <c r="A3078" s="281" t="s">
        <v>2893</v>
      </c>
      <c r="B3078" s="281">
        <v>74</v>
      </c>
      <c r="C3078" s="24" t="str">
        <f t="shared" ref="C3078:C3141" si="48">A3078&amp;B3078</f>
        <v>serapulsar74</v>
      </c>
      <c r="D3078" s="281">
        <v>717</v>
      </c>
      <c r="E3078" s="281">
        <v>299</v>
      </c>
      <c r="F3078" s="281">
        <v>9615</v>
      </c>
      <c r="G3078" s="24">
        <v>50</v>
      </c>
      <c r="H3078" s="24">
        <v>0</v>
      </c>
      <c r="I3078" s="24">
        <v>0</v>
      </c>
      <c r="J3078" s="282">
        <v>10</v>
      </c>
      <c r="K3078" s="282">
        <v>30</v>
      </c>
    </row>
    <row r="3079" spans="1:11" x14ac:dyDescent="0.3">
      <c r="A3079" s="281" t="s">
        <v>2893</v>
      </c>
      <c r="B3079" s="281">
        <v>75</v>
      </c>
      <c r="C3079" s="24" t="str">
        <f t="shared" si="48"/>
        <v>serapulsar75</v>
      </c>
      <c r="D3079" s="281">
        <v>725</v>
      </c>
      <c r="E3079" s="281">
        <v>303</v>
      </c>
      <c r="F3079" s="281">
        <v>9743</v>
      </c>
      <c r="G3079" s="24">
        <v>50</v>
      </c>
      <c r="H3079" s="24">
        <v>0</v>
      </c>
      <c r="I3079" s="24">
        <v>0</v>
      </c>
      <c r="J3079" s="282">
        <v>10</v>
      </c>
      <c r="K3079" s="282">
        <v>30</v>
      </c>
    </row>
    <row r="3080" spans="1:11" x14ac:dyDescent="0.3">
      <c r="A3080" s="281" t="s">
        <v>2893</v>
      </c>
      <c r="B3080" s="281">
        <v>76</v>
      </c>
      <c r="C3080" s="24" t="str">
        <f t="shared" si="48"/>
        <v>serapulsar76</v>
      </c>
      <c r="D3080" s="281">
        <v>734</v>
      </c>
      <c r="E3080" s="281">
        <v>306</v>
      </c>
      <c r="F3080" s="281">
        <v>9859</v>
      </c>
      <c r="G3080" s="24">
        <v>50</v>
      </c>
      <c r="H3080" s="24">
        <v>0</v>
      </c>
      <c r="I3080" s="24">
        <v>0</v>
      </c>
      <c r="J3080" s="282">
        <v>10</v>
      </c>
      <c r="K3080" s="282">
        <v>30</v>
      </c>
    </row>
    <row r="3081" spans="1:11" x14ac:dyDescent="0.3">
      <c r="A3081" s="281" t="s">
        <v>2893</v>
      </c>
      <c r="B3081" s="281">
        <v>77</v>
      </c>
      <c r="C3081" s="24" t="str">
        <f t="shared" si="48"/>
        <v>serapulsar77</v>
      </c>
      <c r="D3081" s="281">
        <v>742</v>
      </c>
      <c r="E3081" s="281">
        <v>310</v>
      </c>
      <c r="F3081" s="281">
        <v>9997</v>
      </c>
      <c r="G3081" s="24">
        <v>50</v>
      </c>
      <c r="H3081" s="24">
        <v>0</v>
      </c>
      <c r="I3081" s="24">
        <v>0</v>
      </c>
      <c r="J3081" s="282">
        <v>10</v>
      </c>
      <c r="K3081" s="282">
        <v>30</v>
      </c>
    </row>
    <row r="3082" spans="1:11" x14ac:dyDescent="0.3">
      <c r="A3082" s="281" t="s">
        <v>2893</v>
      </c>
      <c r="B3082" s="281">
        <v>78</v>
      </c>
      <c r="C3082" s="24" t="str">
        <f t="shared" si="48"/>
        <v>serapulsar78</v>
      </c>
      <c r="D3082" s="281">
        <v>751</v>
      </c>
      <c r="E3082" s="281">
        <v>313</v>
      </c>
      <c r="F3082" s="281">
        <v>10116</v>
      </c>
      <c r="G3082" s="24">
        <v>50</v>
      </c>
      <c r="H3082" s="24">
        <v>0</v>
      </c>
      <c r="I3082" s="24">
        <v>0</v>
      </c>
      <c r="J3082" s="282">
        <v>10</v>
      </c>
      <c r="K3082" s="282">
        <v>30</v>
      </c>
    </row>
    <row r="3083" spans="1:11" x14ac:dyDescent="0.3">
      <c r="A3083" s="281" t="s">
        <v>2893</v>
      </c>
      <c r="B3083" s="281">
        <v>79</v>
      </c>
      <c r="C3083" s="24" t="str">
        <f t="shared" si="48"/>
        <v>serapulsar79</v>
      </c>
      <c r="D3083" s="281">
        <v>760</v>
      </c>
      <c r="E3083" s="281">
        <v>317</v>
      </c>
      <c r="F3083" s="281">
        <v>10250</v>
      </c>
      <c r="G3083" s="24">
        <v>50</v>
      </c>
      <c r="H3083" s="24">
        <v>0</v>
      </c>
      <c r="I3083" s="24">
        <v>0</v>
      </c>
      <c r="J3083" s="282">
        <v>10</v>
      </c>
      <c r="K3083" s="282">
        <v>30</v>
      </c>
    </row>
    <row r="3084" spans="1:11" x14ac:dyDescent="0.3">
      <c r="A3084" s="281" t="s">
        <v>2893</v>
      </c>
      <c r="B3084" s="281">
        <v>80</v>
      </c>
      <c r="C3084" s="24" t="str">
        <f t="shared" si="48"/>
        <v>serapulsar80</v>
      </c>
      <c r="D3084" s="281">
        <v>768</v>
      </c>
      <c r="E3084" s="281">
        <v>321</v>
      </c>
      <c r="F3084" s="281">
        <v>10372</v>
      </c>
      <c r="G3084" s="24">
        <v>50</v>
      </c>
      <c r="H3084" s="24">
        <v>0</v>
      </c>
      <c r="I3084" s="24">
        <v>0</v>
      </c>
      <c r="J3084" s="282">
        <v>10</v>
      </c>
      <c r="K3084" s="282">
        <v>30</v>
      </c>
    </row>
    <row r="3085" spans="1:11" x14ac:dyDescent="0.3">
      <c r="A3085" s="281" t="s">
        <v>2893</v>
      </c>
      <c r="B3085" s="281">
        <v>81</v>
      </c>
      <c r="C3085" s="24" t="str">
        <f t="shared" si="48"/>
        <v>serapulsar81</v>
      </c>
      <c r="D3085" s="281">
        <v>839</v>
      </c>
      <c r="E3085" s="281">
        <v>350</v>
      </c>
      <c r="F3085" s="281">
        <v>11462</v>
      </c>
      <c r="G3085" s="24">
        <v>50</v>
      </c>
      <c r="H3085" s="24">
        <v>0</v>
      </c>
      <c r="I3085" s="24">
        <v>0</v>
      </c>
      <c r="J3085" s="282">
        <v>10</v>
      </c>
      <c r="K3085" s="282">
        <v>30</v>
      </c>
    </row>
    <row r="3086" spans="1:11" x14ac:dyDescent="0.3">
      <c r="A3086" s="281" t="s">
        <v>2893</v>
      </c>
      <c r="B3086" s="281">
        <v>82</v>
      </c>
      <c r="C3086" s="24" t="str">
        <f t="shared" si="48"/>
        <v>serapulsar82</v>
      </c>
      <c r="D3086" s="281">
        <v>849</v>
      </c>
      <c r="E3086" s="281">
        <v>354</v>
      </c>
      <c r="F3086" s="281">
        <v>11599</v>
      </c>
      <c r="G3086" s="24">
        <v>50</v>
      </c>
      <c r="H3086" s="24">
        <v>0</v>
      </c>
      <c r="I3086" s="24">
        <v>0</v>
      </c>
      <c r="J3086" s="282">
        <v>10</v>
      </c>
      <c r="K3086" s="282">
        <v>30</v>
      </c>
    </row>
    <row r="3087" spans="1:11" x14ac:dyDescent="0.3">
      <c r="A3087" s="281" t="s">
        <v>2893</v>
      </c>
      <c r="B3087" s="281">
        <v>83</v>
      </c>
      <c r="C3087" s="24" t="str">
        <f t="shared" si="48"/>
        <v>serapulsar83</v>
      </c>
      <c r="D3087" s="281">
        <v>859</v>
      </c>
      <c r="E3087" s="281">
        <v>358</v>
      </c>
      <c r="F3087" s="281">
        <v>11761</v>
      </c>
      <c r="G3087" s="24">
        <v>50</v>
      </c>
      <c r="H3087" s="24">
        <v>0</v>
      </c>
      <c r="I3087" s="24">
        <v>0</v>
      </c>
      <c r="J3087" s="282">
        <v>10</v>
      </c>
      <c r="K3087" s="282">
        <v>30</v>
      </c>
    </row>
    <row r="3088" spans="1:11" x14ac:dyDescent="0.3">
      <c r="A3088" s="281" t="s">
        <v>2893</v>
      </c>
      <c r="B3088" s="281">
        <v>84</v>
      </c>
      <c r="C3088" s="24" t="str">
        <f t="shared" si="48"/>
        <v>serapulsar84</v>
      </c>
      <c r="D3088" s="281">
        <v>869</v>
      </c>
      <c r="E3088" s="281">
        <v>362</v>
      </c>
      <c r="F3088" s="281">
        <v>11901</v>
      </c>
      <c r="G3088" s="24">
        <v>50</v>
      </c>
      <c r="H3088" s="24">
        <v>0</v>
      </c>
      <c r="I3088" s="24">
        <v>0</v>
      </c>
      <c r="J3088" s="282">
        <v>10</v>
      </c>
      <c r="K3088" s="282">
        <v>30</v>
      </c>
    </row>
    <row r="3089" spans="1:11" x14ac:dyDescent="0.3">
      <c r="A3089" s="281" t="s">
        <v>2893</v>
      </c>
      <c r="B3089" s="281">
        <v>85</v>
      </c>
      <c r="C3089" s="24" t="str">
        <f t="shared" si="48"/>
        <v>serapulsar85</v>
      </c>
      <c r="D3089" s="281">
        <v>879</v>
      </c>
      <c r="E3089" s="281">
        <v>367</v>
      </c>
      <c r="F3089" s="281">
        <v>12069</v>
      </c>
      <c r="G3089" s="24">
        <v>50</v>
      </c>
      <c r="H3089" s="24">
        <v>0</v>
      </c>
      <c r="I3089" s="24">
        <v>0</v>
      </c>
      <c r="J3089" s="282">
        <v>10</v>
      </c>
      <c r="K3089" s="282">
        <v>30</v>
      </c>
    </row>
    <row r="3090" spans="1:11" x14ac:dyDescent="0.3">
      <c r="A3090" s="281" t="s">
        <v>2893</v>
      </c>
      <c r="B3090" s="281">
        <v>86</v>
      </c>
      <c r="C3090" s="24" t="str">
        <f t="shared" si="48"/>
        <v>serapulsar86</v>
      </c>
      <c r="D3090" s="281">
        <v>889</v>
      </c>
      <c r="E3090" s="281">
        <v>371</v>
      </c>
      <c r="F3090" s="281">
        <v>12214</v>
      </c>
      <c r="G3090" s="24">
        <v>50</v>
      </c>
      <c r="H3090" s="24">
        <v>0</v>
      </c>
      <c r="I3090" s="24">
        <v>0</v>
      </c>
      <c r="J3090" s="282">
        <v>10</v>
      </c>
      <c r="K3090" s="282">
        <v>30</v>
      </c>
    </row>
    <row r="3091" spans="1:11" x14ac:dyDescent="0.3">
      <c r="A3091" s="281" t="s">
        <v>2893</v>
      </c>
      <c r="B3091" s="281">
        <v>87</v>
      </c>
      <c r="C3091" s="24" t="str">
        <f t="shared" si="48"/>
        <v>serapulsar87</v>
      </c>
      <c r="D3091" s="281">
        <v>899</v>
      </c>
      <c r="E3091" s="281">
        <v>375</v>
      </c>
      <c r="F3091" s="281">
        <v>12359</v>
      </c>
      <c r="G3091" s="24">
        <v>50</v>
      </c>
      <c r="H3091" s="24">
        <v>0</v>
      </c>
      <c r="I3091" s="24">
        <v>0</v>
      </c>
      <c r="J3091" s="282">
        <v>10</v>
      </c>
      <c r="K3091" s="282">
        <v>30</v>
      </c>
    </row>
    <row r="3092" spans="1:11" x14ac:dyDescent="0.3">
      <c r="A3092" s="281" t="s">
        <v>2893</v>
      </c>
      <c r="B3092" s="281">
        <v>88</v>
      </c>
      <c r="C3092" s="24" t="str">
        <f t="shared" si="48"/>
        <v>serapulsar88</v>
      </c>
      <c r="D3092" s="281">
        <v>909</v>
      </c>
      <c r="E3092" s="281">
        <v>380</v>
      </c>
      <c r="F3092" s="281">
        <v>12507</v>
      </c>
      <c r="G3092" s="24">
        <v>50</v>
      </c>
      <c r="H3092" s="24">
        <v>0</v>
      </c>
      <c r="I3092" s="24">
        <v>0</v>
      </c>
      <c r="J3092" s="282">
        <v>10</v>
      </c>
      <c r="K3092" s="282">
        <v>30</v>
      </c>
    </row>
    <row r="3093" spans="1:11" x14ac:dyDescent="0.3">
      <c r="A3093" s="281" t="s">
        <v>2893</v>
      </c>
      <c r="B3093" s="281">
        <v>89</v>
      </c>
      <c r="C3093" s="24" t="str">
        <f t="shared" si="48"/>
        <v>serapulsar89</v>
      </c>
      <c r="D3093" s="281">
        <v>920</v>
      </c>
      <c r="E3093" s="281">
        <v>384</v>
      </c>
      <c r="F3093" s="281">
        <v>12697</v>
      </c>
      <c r="G3093" s="24">
        <v>50</v>
      </c>
      <c r="H3093" s="24">
        <v>0</v>
      </c>
      <c r="I3093" s="24">
        <v>0</v>
      </c>
      <c r="J3093" s="282">
        <v>10</v>
      </c>
      <c r="K3093" s="282">
        <v>30</v>
      </c>
    </row>
    <row r="3094" spans="1:11" x14ac:dyDescent="0.3">
      <c r="A3094" s="281" t="s">
        <v>2893</v>
      </c>
      <c r="B3094" s="281">
        <v>90</v>
      </c>
      <c r="C3094" s="24" t="str">
        <f t="shared" si="48"/>
        <v>serapulsar90</v>
      </c>
      <c r="D3094" s="281">
        <v>931</v>
      </c>
      <c r="E3094" s="281">
        <v>388</v>
      </c>
      <c r="F3094" s="281">
        <v>12849</v>
      </c>
      <c r="G3094" s="24">
        <v>50</v>
      </c>
      <c r="H3094" s="24">
        <v>0</v>
      </c>
      <c r="I3094" s="24">
        <v>0</v>
      </c>
      <c r="J3094" s="282">
        <v>10</v>
      </c>
      <c r="K3094" s="282">
        <v>30</v>
      </c>
    </row>
    <row r="3095" spans="1:11" x14ac:dyDescent="0.3">
      <c r="A3095" s="281" t="s">
        <v>2893</v>
      </c>
      <c r="B3095" s="281">
        <v>91</v>
      </c>
      <c r="C3095" s="24" t="str">
        <f t="shared" si="48"/>
        <v>serapulsar91</v>
      </c>
      <c r="D3095" s="281">
        <v>1016</v>
      </c>
      <c r="E3095" s="281">
        <v>424</v>
      </c>
      <c r="F3095" s="281">
        <v>14006</v>
      </c>
      <c r="G3095" s="24">
        <v>50</v>
      </c>
      <c r="H3095" s="24">
        <v>0</v>
      </c>
      <c r="I3095" s="24">
        <v>0</v>
      </c>
      <c r="J3095" s="282">
        <v>10</v>
      </c>
      <c r="K3095" s="282">
        <v>30</v>
      </c>
    </row>
    <row r="3096" spans="1:11" x14ac:dyDescent="0.3">
      <c r="A3096" s="281" t="s">
        <v>2893</v>
      </c>
      <c r="B3096" s="281">
        <v>92</v>
      </c>
      <c r="C3096" s="24" t="str">
        <f t="shared" si="48"/>
        <v>serapulsar92</v>
      </c>
      <c r="D3096" s="281">
        <v>1027</v>
      </c>
      <c r="E3096" s="281">
        <v>429</v>
      </c>
      <c r="F3096" s="281">
        <v>14173</v>
      </c>
      <c r="G3096" s="24">
        <v>50</v>
      </c>
      <c r="H3096" s="24">
        <v>0</v>
      </c>
      <c r="I3096" s="24">
        <v>0</v>
      </c>
      <c r="J3096" s="282">
        <v>10</v>
      </c>
      <c r="K3096" s="282">
        <v>30</v>
      </c>
    </row>
    <row r="3097" spans="1:11" x14ac:dyDescent="0.3">
      <c r="A3097" s="281" t="s">
        <v>2893</v>
      </c>
      <c r="B3097" s="281">
        <v>93</v>
      </c>
      <c r="C3097" s="24" t="str">
        <f t="shared" si="48"/>
        <v>serapulsar93</v>
      </c>
      <c r="D3097" s="281">
        <v>1039</v>
      </c>
      <c r="E3097" s="281">
        <v>434</v>
      </c>
      <c r="F3097" s="281">
        <v>14389</v>
      </c>
      <c r="G3097" s="24">
        <v>50</v>
      </c>
      <c r="H3097" s="24">
        <v>0</v>
      </c>
      <c r="I3097" s="24">
        <v>0</v>
      </c>
      <c r="J3097" s="282">
        <v>10</v>
      </c>
      <c r="K3097" s="282">
        <v>30</v>
      </c>
    </row>
    <row r="3098" spans="1:11" x14ac:dyDescent="0.3">
      <c r="A3098" s="281" t="s">
        <v>2893</v>
      </c>
      <c r="B3098" s="281">
        <v>94</v>
      </c>
      <c r="C3098" s="24" t="str">
        <f t="shared" si="48"/>
        <v>serapulsar94</v>
      </c>
      <c r="D3098" s="281">
        <v>1051</v>
      </c>
      <c r="E3098" s="281">
        <v>439</v>
      </c>
      <c r="F3098" s="281">
        <v>14561</v>
      </c>
      <c r="G3098" s="24">
        <v>50</v>
      </c>
      <c r="H3098" s="24">
        <v>0</v>
      </c>
      <c r="I3098" s="24">
        <v>0</v>
      </c>
      <c r="J3098" s="282">
        <v>10</v>
      </c>
      <c r="K3098" s="282">
        <v>30</v>
      </c>
    </row>
    <row r="3099" spans="1:11" x14ac:dyDescent="0.3">
      <c r="A3099" s="281" t="s">
        <v>2893</v>
      </c>
      <c r="B3099" s="281">
        <v>95</v>
      </c>
      <c r="C3099" s="24" t="str">
        <f t="shared" si="48"/>
        <v>serapulsar95</v>
      </c>
      <c r="D3099" s="281">
        <v>1063</v>
      </c>
      <c r="E3099" s="281">
        <v>444</v>
      </c>
      <c r="F3099" s="281">
        <v>14734</v>
      </c>
      <c r="G3099" s="24">
        <v>50</v>
      </c>
      <c r="H3099" s="24">
        <v>0</v>
      </c>
      <c r="I3099" s="24">
        <v>0</v>
      </c>
      <c r="J3099" s="282">
        <v>10</v>
      </c>
      <c r="K3099" s="282">
        <v>30</v>
      </c>
    </row>
    <row r="3100" spans="1:11" x14ac:dyDescent="0.3">
      <c r="A3100" s="281" t="s">
        <v>2893</v>
      </c>
      <c r="B3100" s="281">
        <v>96</v>
      </c>
      <c r="C3100" s="24" t="str">
        <f t="shared" si="48"/>
        <v>serapulsar96</v>
      </c>
      <c r="D3100" s="281">
        <v>1076</v>
      </c>
      <c r="E3100" s="281">
        <v>449</v>
      </c>
      <c r="F3100" s="281">
        <v>14910</v>
      </c>
      <c r="G3100" s="24">
        <v>50</v>
      </c>
      <c r="H3100" s="24">
        <v>0</v>
      </c>
      <c r="I3100" s="24">
        <v>0</v>
      </c>
      <c r="J3100" s="282">
        <v>10</v>
      </c>
      <c r="K3100" s="282">
        <v>30</v>
      </c>
    </row>
    <row r="3101" spans="1:11" x14ac:dyDescent="0.3">
      <c r="A3101" s="281" t="s">
        <v>2893</v>
      </c>
      <c r="B3101" s="281">
        <v>97</v>
      </c>
      <c r="C3101" s="24" t="str">
        <f t="shared" si="48"/>
        <v>serapulsar97</v>
      </c>
      <c r="D3101" s="281">
        <v>1088</v>
      </c>
      <c r="E3101" s="281">
        <v>454</v>
      </c>
      <c r="F3101" s="281">
        <v>15137</v>
      </c>
      <c r="G3101" s="24">
        <v>50</v>
      </c>
      <c r="H3101" s="24">
        <v>0</v>
      </c>
      <c r="I3101" s="24">
        <v>0</v>
      </c>
      <c r="J3101" s="282">
        <v>10</v>
      </c>
      <c r="K3101" s="282">
        <v>30</v>
      </c>
    </row>
    <row r="3102" spans="1:11" x14ac:dyDescent="0.3">
      <c r="A3102" s="281" t="s">
        <v>2893</v>
      </c>
      <c r="B3102" s="281">
        <v>98</v>
      </c>
      <c r="C3102" s="24" t="str">
        <f t="shared" si="48"/>
        <v>serapulsar98</v>
      </c>
      <c r="D3102" s="281">
        <v>1100</v>
      </c>
      <c r="E3102" s="281">
        <v>459</v>
      </c>
      <c r="F3102" s="281">
        <v>15317</v>
      </c>
      <c r="G3102" s="24">
        <v>50</v>
      </c>
      <c r="H3102" s="24">
        <v>0</v>
      </c>
      <c r="I3102" s="24">
        <v>0</v>
      </c>
      <c r="J3102" s="282">
        <v>10</v>
      </c>
      <c r="K3102" s="282">
        <v>30</v>
      </c>
    </row>
    <row r="3103" spans="1:11" x14ac:dyDescent="0.3">
      <c r="A3103" s="281" t="s">
        <v>2893</v>
      </c>
      <c r="B3103" s="281">
        <v>99</v>
      </c>
      <c r="C3103" s="24" t="str">
        <f t="shared" si="48"/>
        <v>serapulsar99</v>
      </c>
      <c r="D3103" s="281">
        <v>1113</v>
      </c>
      <c r="E3103" s="281">
        <v>464</v>
      </c>
      <c r="F3103" s="281">
        <v>15499</v>
      </c>
      <c r="G3103" s="24">
        <v>50</v>
      </c>
      <c r="H3103" s="24">
        <v>0</v>
      </c>
      <c r="I3103" s="24">
        <v>0</v>
      </c>
      <c r="J3103" s="282">
        <v>10</v>
      </c>
      <c r="K3103" s="282">
        <v>30</v>
      </c>
    </row>
    <row r="3104" spans="1:11" x14ac:dyDescent="0.3">
      <c r="A3104" s="281" t="s">
        <v>2893</v>
      </c>
      <c r="B3104" s="281">
        <v>100</v>
      </c>
      <c r="C3104" s="24" t="str">
        <f t="shared" si="48"/>
        <v>serapulsar100</v>
      </c>
      <c r="D3104" s="281">
        <v>1126</v>
      </c>
      <c r="E3104" s="281">
        <v>470</v>
      </c>
      <c r="F3104" s="281">
        <v>15684</v>
      </c>
      <c r="G3104" s="24">
        <v>50</v>
      </c>
      <c r="H3104" s="24">
        <v>0</v>
      </c>
      <c r="I3104" s="24">
        <v>0</v>
      </c>
      <c r="J3104" s="282">
        <v>10</v>
      </c>
      <c r="K3104" s="282">
        <v>30</v>
      </c>
    </row>
    <row r="3105" spans="1:11" x14ac:dyDescent="0.3">
      <c r="A3105" s="281" t="s">
        <v>2893</v>
      </c>
      <c r="B3105" s="281">
        <v>101</v>
      </c>
      <c r="C3105" s="24" t="str">
        <f t="shared" si="48"/>
        <v>serapulsar101</v>
      </c>
      <c r="D3105" s="281">
        <v>1228</v>
      </c>
      <c r="E3105" s="281">
        <v>513</v>
      </c>
      <c r="F3105" s="281">
        <v>17368</v>
      </c>
      <c r="G3105" s="24">
        <v>50</v>
      </c>
      <c r="H3105" s="24">
        <v>0</v>
      </c>
      <c r="I3105" s="24">
        <v>0</v>
      </c>
      <c r="J3105" s="282">
        <v>10</v>
      </c>
      <c r="K3105" s="282">
        <v>30</v>
      </c>
    </row>
    <row r="3106" spans="1:11" x14ac:dyDescent="0.3">
      <c r="A3106" s="281" t="s">
        <v>2893</v>
      </c>
      <c r="B3106" s="281">
        <v>102</v>
      </c>
      <c r="C3106" s="24" t="str">
        <f t="shared" si="48"/>
        <v>serapulsar102</v>
      </c>
      <c r="D3106" s="281">
        <v>1243</v>
      </c>
      <c r="E3106" s="281">
        <v>519</v>
      </c>
      <c r="F3106" s="281">
        <v>17574</v>
      </c>
      <c r="G3106" s="24">
        <v>50</v>
      </c>
      <c r="H3106" s="24">
        <v>0</v>
      </c>
      <c r="I3106" s="24">
        <v>0</v>
      </c>
      <c r="J3106" s="282">
        <v>10</v>
      </c>
      <c r="K3106" s="282">
        <v>30</v>
      </c>
    </row>
    <row r="3107" spans="1:11" x14ac:dyDescent="0.3">
      <c r="A3107" s="281" t="s">
        <v>2893</v>
      </c>
      <c r="B3107" s="281">
        <v>103</v>
      </c>
      <c r="C3107" s="24" t="str">
        <f t="shared" si="48"/>
        <v>serapulsar103</v>
      </c>
      <c r="D3107" s="281">
        <v>1257</v>
      </c>
      <c r="E3107" s="281">
        <v>525</v>
      </c>
      <c r="F3107" s="281">
        <v>17783</v>
      </c>
      <c r="G3107" s="24">
        <v>50</v>
      </c>
      <c r="H3107" s="24">
        <v>0</v>
      </c>
      <c r="I3107" s="24">
        <v>0</v>
      </c>
      <c r="J3107" s="282">
        <v>10</v>
      </c>
      <c r="K3107" s="282">
        <v>30</v>
      </c>
    </row>
    <row r="3108" spans="1:11" x14ac:dyDescent="0.3">
      <c r="A3108" s="281" t="s">
        <v>2893</v>
      </c>
      <c r="B3108" s="281">
        <v>104</v>
      </c>
      <c r="C3108" s="24" t="str">
        <f t="shared" si="48"/>
        <v>serapulsar104</v>
      </c>
      <c r="D3108" s="281">
        <v>1271</v>
      </c>
      <c r="E3108" s="281">
        <v>531</v>
      </c>
      <c r="F3108" s="281">
        <v>17995</v>
      </c>
      <c r="G3108" s="24">
        <v>50</v>
      </c>
      <c r="H3108" s="24">
        <v>0</v>
      </c>
      <c r="I3108" s="24">
        <v>0</v>
      </c>
      <c r="J3108" s="282">
        <v>10</v>
      </c>
      <c r="K3108" s="282">
        <v>30</v>
      </c>
    </row>
    <row r="3109" spans="1:11" x14ac:dyDescent="0.3">
      <c r="A3109" s="281" t="s">
        <v>2893</v>
      </c>
      <c r="B3109" s="281">
        <v>105</v>
      </c>
      <c r="C3109" s="24" t="str">
        <f t="shared" si="48"/>
        <v>serapulsar105</v>
      </c>
      <c r="D3109" s="281">
        <v>1285</v>
      </c>
      <c r="E3109" s="281">
        <v>537</v>
      </c>
      <c r="F3109" s="281">
        <v>18270</v>
      </c>
      <c r="G3109" s="24">
        <v>50</v>
      </c>
      <c r="H3109" s="24">
        <v>0</v>
      </c>
      <c r="I3109" s="24">
        <v>0</v>
      </c>
      <c r="J3109" s="282">
        <v>10</v>
      </c>
      <c r="K3109" s="282">
        <v>30</v>
      </c>
    </row>
    <row r="3110" spans="1:11" x14ac:dyDescent="0.3">
      <c r="A3110" s="281" t="s">
        <v>2893</v>
      </c>
      <c r="B3110" s="281">
        <v>106</v>
      </c>
      <c r="C3110" s="24" t="str">
        <f t="shared" si="48"/>
        <v>serapulsar106</v>
      </c>
      <c r="D3110" s="281">
        <v>1300</v>
      </c>
      <c r="E3110" s="281">
        <v>543</v>
      </c>
      <c r="F3110" s="281">
        <v>18487</v>
      </c>
      <c r="G3110" s="24">
        <v>50</v>
      </c>
      <c r="H3110" s="24">
        <v>0</v>
      </c>
      <c r="I3110" s="24">
        <v>0</v>
      </c>
      <c r="J3110" s="282">
        <v>10</v>
      </c>
      <c r="K3110" s="282">
        <v>30</v>
      </c>
    </row>
    <row r="3111" spans="1:11" x14ac:dyDescent="0.3">
      <c r="A3111" s="281" t="s">
        <v>2893</v>
      </c>
      <c r="B3111" s="281">
        <v>107</v>
      </c>
      <c r="C3111" s="24" t="str">
        <f t="shared" si="48"/>
        <v>serapulsar107</v>
      </c>
      <c r="D3111" s="281">
        <v>1315</v>
      </c>
      <c r="E3111" s="281">
        <v>549</v>
      </c>
      <c r="F3111" s="281">
        <v>18706</v>
      </c>
      <c r="G3111" s="24">
        <v>50</v>
      </c>
      <c r="H3111" s="24">
        <v>0</v>
      </c>
      <c r="I3111" s="24">
        <v>0</v>
      </c>
      <c r="J3111" s="282">
        <v>10</v>
      </c>
      <c r="K3111" s="282">
        <v>30</v>
      </c>
    </row>
    <row r="3112" spans="1:11" x14ac:dyDescent="0.3">
      <c r="A3112" s="281" t="s">
        <v>2893</v>
      </c>
      <c r="B3112" s="281">
        <v>108</v>
      </c>
      <c r="C3112" s="24" t="str">
        <f t="shared" si="48"/>
        <v>serapulsar108</v>
      </c>
      <c r="D3112" s="281">
        <v>1330</v>
      </c>
      <c r="E3112" s="281">
        <v>555</v>
      </c>
      <c r="F3112" s="281">
        <v>18928</v>
      </c>
      <c r="G3112" s="24">
        <v>50</v>
      </c>
      <c r="H3112" s="24">
        <v>0</v>
      </c>
      <c r="I3112" s="24">
        <v>0</v>
      </c>
      <c r="J3112" s="282">
        <v>10</v>
      </c>
      <c r="K3112" s="282">
        <v>30</v>
      </c>
    </row>
    <row r="3113" spans="1:11" x14ac:dyDescent="0.3">
      <c r="A3113" s="281" t="s">
        <v>2893</v>
      </c>
      <c r="B3113" s="281">
        <v>109</v>
      </c>
      <c r="C3113" s="24" t="str">
        <f t="shared" si="48"/>
        <v>serapulsar109</v>
      </c>
      <c r="D3113" s="281">
        <v>1345</v>
      </c>
      <c r="E3113" s="281">
        <v>561</v>
      </c>
      <c r="F3113" s="281">
        <v>19217</v>
      </c>
      <c r="G3113" s="24">
        <v>50</v>
      </c>
      <c r="H3113" s="24">
        <v>0</v>
      </c>
      <c r="I3113" s="24">
        <v>0</v>
      </c>
      <c r="J3113" s="282">
        <v>10</v>
      </c>
      <c r="K3113" s="282">
        <v>30</v>
      </c>
    </row>
    <row r="3114" spans="1:11" x14ac:dyDescent="0.3">
      <c r="A3114" s="281" t="s">
        <v>2893</v>
      </c>
      <c r="B3114" s="281">
        <v>110</v>
      </c>
      <c r="C3114" s="24" t="str">
        <f t="shared" si="48"/>
        <v>serapulsar110</v>
      </c>
      <c r="D3114" s="281">
        <v>1360</v>
      </c>
      <c r="E3114" s="281">
        <v>568</v>
      </c>
      <c r="F3114" s="281">
        <v>19445</v>
      </c>
      <c r="G3114" s="24">
        <v>50</v>
      </c>
      <c r="H3114" s="24">
        <v>0</v>
      </c>
      <c r="I3114" s="24">
        <v>0</v>
      </c>
      <c r="J3114" s="282">
        <v>10</v>
      </c>
      <c r="K3114" s="282">
        <v>30</v>
      </c>
    </row>
    <row r="3115" spans="1:11" x14ac:dyDescent="0.3">
      <c r="A3115" s="281" t="s">
        <v>2893</v>
      </c>
      <c r="B3115" s="281">
        <v>111</v>
      </c>
      <c r="C3115" s="24" t="str">
        <f t="shared" si="48"/>
        <v>serapulsar111</v>
      </c>
      <c r="D3115" s="281">
        <v>1375</v>
      </c>
      <c r="E3115" s="281">
        <v>574</v>
      </c>
      <c r="F3115" s="281">
        <v>19675</v>
      </c>
      <c r="G3115" s="24">
        <v>50</v>
      </c>
      <c r="H3115" s="24">
        <v>0</v>
      </c>
      <c r="I3115" s="24">
        <v>0</v>
      </c>
      <c r="J3115" s="282">
        <v>10</v>
      </c>
      <c r="K3115" s="282">
        <v>30</v>
      </c>
    </row>
    <row r="3116" spans="1:11" x14ac:dyDescent="0.3">
      <c r="A3116" s="281" t="s">
        <v>2893</v>
      </c>
      <c r="B3116" s="281">
        <v>112</v>
      </c>
      <c r="C3116" s="24" t="str">
        <f t="shared" si="48"/>
        <v>serapulsar112</v>
      </c>
      <c r="D3116" s="281">
        <v>1391</v>
      </c>
      <c r="E3116" s="281">
        <v>581</v>
      </c>
      <c r="F3116" s="281">
        <v>19909</v>
      </c>
      <c r="G3116" s="24">
        <v>50</v>
      </c>
      <c r="H3116" s="24">
        <v>0</v>
      </c>
      <c r="I3116" s="24">
        <v>0</v>
      </c>
      <c r="J3116" s="282">
        <v>10</v>
      </c>
      <c r="K3116" s="282">
        <v>30</v>
      </c>
    </row>
    <row r="3117" spans="1:11" x14ac:dyDescent="0.3">
      <c r="A3117" s="281" t="s">
        <v>2893</v>
      </c>
      <c r="B3117" s="281">
        <v>113</v>
      </c>
      <c r="C3117" s="24" t="str">
        <f t="shared" si="48"/>
        <v>serapulsar113</v>
      </c>
      <c r="D3117" s="281">
        <v>1407</v>
      </c>
      <c r="E3117" s="281">
        <v>587</v>
      </c>
      <c r="F3117" s="281">
        <v>20189</v>
      </c>
      <c r="G3117" s="24">
        <v>50</v>
      </c>
      <c r="H3117" s="24">
        <v>0</v>
      </c>
      <c r="I3117" s="24">
        <v>0</v>
      </c>
      <c r="J3117" s="282">
        <v>10</v>
      </c>
      <c r="K3117" s="282">
        <v>30</v>
      </c>
    </row>
    <row r="3118" spans="1:11" x14ac:dyDescent="0.3">
      <c r="A3118" s="281" t="s">
        <v>2893</v>
      </c>
      <c r="B3118" s="281">
        <v>114</v>
      </c>
      <c r="C3118" s="24" t="str">
        <f t="shared" si="48"/>
        <v>serapulsar114</v>
      </c>
      <c r="D3118" s="281">
        <v>1422</v>
      </c>
      <c r="E3118" s="281">
        <v>594</v>
      </c>
      <c r="F3118" s="281">
        <v>20428</v>
      </c>
      <c r="G3118" s="24">
        <v>50</v>
      </c>
      <c r="H3118" s="24">
        <v>0</v>
      </c>
      <c r="I3118" s="24">
        <v>0</v>
      </c>
      <c r="J3118" s="282">
        <v>10</v>
      </c>
      <c r="K3118" s="282">
        <v>30</v>
      </c>
    </row>
    <row r="3119" spans="1:11" x14ac:dyDescent="0.3">
      <c r="A3119" s="281" t="s">
        <v>2893</v>
      </c>
      <c r="B3119" s="281">
        <v>115</v>
      </c>
      <c r="C3119" s="24" t="str">
        <f t="shared" si="48"/>
        <v>serapulsar115</v>
      </c>
      <c r="D3119" s="281">
        <v>1438</v>
      </c>
      <c r="E3119" s="281">
        <v>600</v>
      </c>
      <c r="F3119" s="281">
        <v>20670</v>
      </c>
      <c r="G3119" s="24">
        <v>50</v>
      </c>
      <c r="H3119" s="24">
        <v>0</v>
      </c>
      <c r="I3119" s="24">
        <v>0</v>
      </c>
      <c r="J3119" s="282">
        <v>10</v>
      </c>
      <c r="K3119" s="282">
        <v>30</v>
      </c>
    </row>
    <row r="3120" spans="1:11" x14ac:dyDescent="0.3">
      <c r="A3120" s="281" t="s">
        <v>2893</v>
      </c>
      <c r="B3120" s="281">
        <v>116</v>
      </c>
      <c r="C3120" s="24" t="str">
        <f t="shared" si="48"/>
        <v>serapulsar116</v>
      </c>
      <c r="D3120" s="281">
        <v>1455</v>
      </c>
      <c r="E3120" s="281">
        <v>607</v>
      </c>
      <c r="F3120" s="281">
        <v>20915</v>
      </c>
      <c r="G3120" s="24">
        <v>50</v>
      </c>
      <c r="H3120" s="24">
        <v>0</v>
      </c>
      <c r="I3120" s="24">
        <v>0</v>
      </c>
      <c r="J3120" s="282">
        <v>10</v>
      </c>
      <c r="K3120" s="282">
        <v>30</v>
      </c>
    </row>
    <row r="3121" spans="1:11" x14ac:dyDescent="0.3">
      <c r="A3121" s="281" t="s">
        <v>2893</v>
      </c>
      <c r="B3121" s="281">
        <v>117</v>
      </c>
      <c r="C3121" s="24" t="str">
        <f t="shared" si="48"/>
        <v>serapulsar117</v>
      </c>
      <c r="D3121" s="281">
        <v>1471</v>
      </c>
      <c r="E3121" s="281">
        <v>614</v>
      </c>
      <c r="F3121" s="281">
        <v>21233</v>
      </c>
      <c r="G3121" s="24">
        <v>50</v>
      </c>
      <c r="H3121" s="24">
        <v>0</v>
      </c>
      <c r="I3121" s="24">
        <v>0</v>
      </c>
      <c r="J3121" s="282">
        <v>10</v>
      </c>
      <c r="K3121" s="282">
        <v>30</v>
      </c>
    </row>
    <row r="3122" spans="1:11" x14ac:dyDescent="0.3">
      <c r="A3122" s="281" t="s">
        <v>2893</v>
      </c>
      <c r="B3122" s="281">
        <v>118</v>
      </c>
      <c r="C3122" s="24" t="str">
        <f t="shared" si="48"/>
        <v>serapulsar118</v>
      </c>
      <c r="D3122" s="281">
        <v>1488</v>
      </c>
      <c r="E3122" s="281">
        <v>621</v>
      </c>
      <c r="F3122" s="281">
        <v>21484</v>
      </c>
      <c r="G3122" s="24">
        <v>50</v>
      </c>
      <c r="H3122" s="24">
        <v>0</v>
      </c>
      <c r="I3122" s="24">
        <v>0</v>
      </c>
      <c r="J3122" s="282">
        <v>10</v>
      </c>
      <c r="K3122" s="282">
        <v>30</v>
      </c>
    </row>
    <row r="3123" spans="1:11" x14ac:dyDescent="0.3">
      <c r="A3123" s="281" t="s">
        <v>2893</v>
      </c>
      <c r="B3123" s="281">
        <v>119</v>
      </c>
      <c r="C3123" s="24" t="str">
        <f t="shared" si="48"/>
        <v>serapulsar119</v>
      </c>
      <c r="D3123" s="281">
        <v>1504</v>
      </c>
      <c r="E3123" s="281">
        <v>628</v>
      </c>
      <c r="F3123" s="281">
        <v>21738</v>
      </c>
      <c r="G3123" s="24">
        <v>50</v>
      </c>
      <c r="H3123" s="24">
        <v>0</v>
      </c>
      <c r="I3123" s="24">
        <v>0</v>
      </c>
      <c r="J3123" s="282">
        <v>10</v>
      </c>
      <c r="K3123" s="282">
        <v>30</v>
      </c>
    </row>
    <row r="3124" spans="1:11" x14ac:dyDescent="0.3">
      <c r="A3124" s="281" t="s">
        <v>2893</v>
      </c>
      <c r="B3124" s="281">
        <v>120</v>
      </c>
      <c r="C3124" s="24" t="str">
        <f t="shared" si="48"/>
        <v>serapulsar120</v>
      </c>
      <c r="D3124" s="281">
        <v>1521</v>
      </c>
      <c r="E3124" s="281">
        <v>635</v>
      </c>
      <c r="F3124" s="281">
        <v>21995</v>
      </c>
      <c r="G3124" s="24">
        <v>50</v>
      </c>
      <c r="H3124" s="24">
        <v>0</v>
      </c>
      <c r="I3124" s="24">
        <v>0</v>
      </c>
      <c r="J3124" s="282">
        <v>10</v>
      </c>
      <c r="K3124" s="282">
        <v>30</v>
      </c>
    </row>
    <row r="3125" spans="1:11" x14ac:dyDescent="0.3">
      <c r="A3125" s="281" t="s">
        <v>2893</v>
      </c>
      <c r="B3125" s="281">
        <v>121</v>
      </c>
      <c r="C3125" s="24" t="str">
        <f t="shared" si="48"/>
        <v>serapulsar121</v>
      </c>
      <c r="D3125" s="281">
        <v>1660</v>
      </c>
      <c r="E3125" s="281">
        <v>693</v>
      </c>
      <c r="F3125" s="281">
        <v>24301</v>
      </c>
      <c r="G3125" s="24">
        <v>50</v>
      </c>
      <c r="H3125" s="24">
        <v>0</v>
      </c>
      <c r="I3125" s="24">
        <v>0</v>
      </c>
      <c r="J3125" s="282">
        <v>10</v>
      </c>
      <c r="K3125" s="282">
        <v>30</v>
      </c>
    </row>
    <row r="3126" spans="1:11" x14ac:dyDescent="0.3">
      <c r="A3126" s="281" t="s">
        <v>2893</v>
      </c>
      <c r="B3126" s="281">
        <v>122</v>
      </c>
      <c r="C3126" s="24" t="str">
        <f t="shared" si="48"/>
        <v>serapulsar122</v>
      </c>
      <c r="D3126" s="281">
        <v>1678</v>
      </c>
      <c r="E3126" s="281">
        <v>701</v>
      </c>
      <c r="F3126" s="281">
        <v>24588</v>
      </c>
      <c r="G3126" s="24">
        <v>50</v>
      </c>
      <c r="H3126" s="24">
        <v>0</v>
      </c>
      <c r="I3126" s="24">
        <v>0</v>
      </c>
      <c r="J3126" s="282">
        <v>10</v>
      </c>
      <c r="K3126" s="282">
        <v>30</v>
      </c>
    </row>
    <row r="3127" spans="1:11" x14ac:dyDescent="0.3">
      <c r="A3127" s="281" t="s">
        <v>2893</v>
      </c>
      <c r="B3127" s="281">
        <v>123</v>
      </c>
      <c r="C3127" s="24" t="str">
        <f t="shared" si="48"/>
        <v>serapulsar123</v>
      </c>
      <c r="D3127" s="281">
        <v>1697</v>
      </c>
      <c r="E3127" s="281">
        <v>709</v>
      </c>
      <c r="F3127" s="281">
        <v>24878</v>
      </c>
      <c r="G3127" s="24">
        <v>50</v>
      </c>
      <c r="H3127" s="24">
        <v>0</v>
      </c>
      <c r="I3127" s="24">
        <v>0</v>
      </c>
      <c r="J3127" s="282">
        <v>10</v>
      </c>
      <c r="K3127" s="282">
        <v>30</v>
      </c>
    </row>
    <row r="3128" spans="1:11" x14ac:dyDescent="0.3">
      <c r="A3128" s="281" t="s">
        <v>2893</v>
      </c>
      <c r="B3128" s="281">
        <v>124</v>
      </c>
      <c r="C3128" s="24" t="str">
        <f t="shared" si="48"/>
        <v>serapulsar124</v>
      </c>
      <c r="D3128" s="281">
        <v>1716</v>
      </c>
      <c r="E3128" s="281">
        <v>716</v>
      </c>
      <c r="F3128" s="281">
        <v>25200</v>
      </c>
      <c r="G3128" s="24">
        <v>50</v>
      </c>
      <c r="H3128" s="24">
        <v>0</v>
      </c>
      <c r="I3128" s="24">
        <v>0</v>
      </c>
      <c r="J3128" s="282">
        <v>10</v>
      </c>
      <c r="K3128" s="282">
        <v>30</v>
      </c>
    </row>
    <row r="3129" spans="1:11" x14ac:dyDescent="0.3">
      <c r="A3129" s="281" t="s">
        <v>2893</v>
      </c>
      <c r="B3129" s="281">
        <v>125</v>
      </c>
      <c r="C3129" s="24" t="str">
        <f t="shared" si="48"/>
        <v>serapulsar125</v>
      </c>
      <c r="D3129" s="281">
        <v>1735</v>
      </c>
      <c r="E3129" s="281">
        <v>724</v>
      </c>
      <c r="F3129" s="281">
        <v>25601</v>
      </c>
      <c r="G3129" s="24">
        <v>50</v>
      </c>
      <c r="H3129" s="24">
        <v>0</v>
      </c>
      <c r="I3129" s="24">
        <v>0</v>
      </c>
      <c r="J3129" s="282">
        <v>10</v>
      </c>
      <c r="K3129" s="282">
        <v>30</v>
      </c>
    </row>
    <row r="3130" spans="1:11" x14ac:dyDescent="0.3">
      <c r="A3130" s="281" t="s">
        <v>2893</v>
      </c>
      <c r="B3130" s="281">
        <v>126</v>
      </c>
      <c r="C3130" s="24" t="str">
        <f t="shared" si="48"/>
        <v>serapulsar126</v>
      </c>
      <c r="D3130" s="281">
        <v>1755</v>
      </c>
      <c r="E3130" s="281">
        <v>733</v>
      </c>
      <c r="F3130" s="281">
        <v>25903</v>
      </c>
      <c r="G3130" s="24">
        <v>50</v>
      </c>
      <c r="H3130" s="24">
        <v>0</v>
      </c>
      <c r="I3130" s="24">
        <v>0</v>
      </c>
      <c r="J3130" s="282">
        <v>10</v>
      </c>
      <c r="K3130" s="282">
        <v>30</v>
      </c>
    </row>
    <row r="3131" spans="1:11" x14ac:dyDescent="0.3">
      <c r="A3131" s="281" t="s">
        <v>2893</v>
      </c>
      <c r="B3131" s="281">
        <v>127</v>
      </c>
      <c r="C3131" s="24" t="str">
        <f t="shared" si="48"/>
        <v>serapulsar127</v>
      </c>
      <c r="D3131" s="281">
        <v>1774</v>
      </c>
      <c r="E3131" s="281">
        <v>741</v>
      </c>
      <c r="F3131" s="281">
        <v>26228</v>
      </c>
      <c r="G3131" s="24">
        <v>50</v>
      </c>
      <c r="H3131" s="24">
        <v>0</v>
      </c>
      <c r="I3131" s="24">
        <v>0</v>
      </c>
      <c r="J3131" s="282">
        <v>10</v>
      </c>
      <c r="K3131" s="282">
        <v>30</v>
      </c>
    </row>
    <row r="3132" spans="1:11" x14ac:dyDescent="0.3">
      <c r="A3132" s="281" t="s">
        <v>2893</v>
      </c>
      <c r="B3132" s="281">
        <v>128</v>
      </c>
      <c r="C3132" s="24" t="str">
        <f t="shared" si="48"/>
        <v>serapulsar128</v>
      </c>
      <c r="D3132" s="281">
        <v>1794</v>
      </c>
      <c r="E3132" s="281">
        <v>749</v>
      </c>
      <c r="F3132" s="281">
        <v>26566</v>
      </c>
      <c r="G3132" s="24">
        <v>50</v>
      </c>
      <c r="H3132" s="24">
        <v>0</v>
      </c>
      <c r="I3132" s="24">
        <v>0</v>
      </c>
      <c r="J3132" s="282">
        <v>10</v>
      </c>
      <c r="K3132" s="282">
        <v>30</v>
      </c>
    </row>
    <row r="3133" spans="1:11" x14ac:dyDescent="0.3">
      <c r="A3133" s="281" t="s">
        <v>2893</v>
      </c>
      <c r="B3133" s="281">
        <v>129</v>
      </c>
      <c r="C3133" s="24" t="str">
        <f t="shared" si="48"/>
        <v>serapulsar129</v>
      </c>
      <c r="D3133" s="281">
        <v>1814</v>
      </c>
      <c r="E3133" s="281">
        <v>757</v>
      </c>
      <c r="F3133" s="281">
        <v>26879</v>
      </c>
      <c r="G3133" s="24">
        <v>50</v>
      </c>
      <c r="H3133" s="24">
        <v>0</v>
      </c>
      <c r="I3133" s="24">
        <v>0</v>
      </c>
      <c r="J3133" s="282">
        <v>10</v>
      </c>
      <c r="K3133" s="282">
        <v>30</v>
      </c>
    </row>
    <row r="3134" spans="1:11" x14ac:dyDescent="0.3">
      <c r="A3134" s="281" t="s">
        <v>2893</v>
      </c>
      <c r="B3134" s="281">
        <v>130</v>
      </c>
      <c r="C3134" s="24" t="str">
        <f t="shared" si="48"/>
        <v>serapulsar130</v>
      </c>
      <c r="D3134" s="281">
        <v>1834</v>
      </c>
      <c r="E3134" s="281">
        <v>766</v>
      </c>
      <c r="F3134" s="281">
        <v>27226</v>
      </c>
      <c r="G3134" s="24">
        <v>50</v>
      </c>
      <c r="H3134" s="24">
        <v>0</v>
      </c>
      <c r="I3134" s="24">
        <v>0</v>
      </c>
      <c r="J3134" s="282">
        <v>10</v>
      </c>
      <c r="K3134" s="282">
        <v>30</v>
      </c>
    </row>
    <row r="3135" spans="1:11" x14ac:dyDescent="0.3">
      <c r="A3135" s="281" t="s">
        <v>2893</v>
      </c>
      <c r="B3135" s="281">
        <v>131</v>
      </c>
      <c r="C3135" s="24" t="str">
        <f t="shared" si="48"/>
        <v>serapulsar131</v>
      </c>
      <c r="D3135" s="281">
        <v>1855</v>
      </c>
      <c r="E3135" s="281">
        <v>774</v>
      </c>
      <c r="F3135" s="281">
        <v>27567</v>
      </c>
      <c r="G3135" s="24">
        <v>50</v>
      </c>
      <c r="H3135" s="24">
        <v>0</v>
      </c>
      <c r="I3135" s="24">
        <v>0</v>
      </c>
      <c r="J3135" s="282">
        <v>10</v>
      </c>
      <c r="K3135" s="282">
        <v>30</v>
      </c>
    </row>
    <row r="3136" spans="1:11" x14ac:dyDescent="0.3">
      <c r="A3136" s="281" t="s">
        <v>2893</v>
      </c>
      <c r="B3136" s="281">
        <v>132</v>
      </c>
      <c r="C3136" s="24" t="str">
        <f t="shared" si="48"/>
        <v>serapulsar132</v>
      </c>
      <c r="D3136" s="281">
        <v>1875</v>
      </c>
      <c r="E3136" s="281">
        <v>783</v>
      </c>
      <c r="F3136" s="281">
        <v>27891</v>
      </c>
      <c r="G3136" s="24">
        <v>50</v>
      </c>
      <c r="H3136" s="24">
        <v>0</v>
      </c>
      <c r="I3136" s="24">
        <v>0</v>
      </c>
      <c r="J3136" s="282">
        <v>10</v>
      </c>
      <c r="K3136" s="282">
        <v>30</v>
      </c>
    </row>
    <row r="3137" spans="1:11" x14ac:dyDescent="0.3">
      <c r="A3137" s="281" t="s">
        <v>2893</v>
      </c>
      <c r="B3137" s="281">
        <v>133</v>
      </c>
      <c r="C3137" s="24" t="str">
        <f t="shared" si="48"/>
        <v>serapulsar133</v>
      </c>
      <c r="D3137" s="281">
        <v>1896</v>
      </c>
      <c r="E3137" s="281">
        <v>792</v>
      </c>
      <c r="F3137" s="281">
        <v>28240</v>
      </c>
      <c r="G3137" s="24">
        <v>50</v>
      </c>
      <c r="H3137" s="24">
        <v>0</v>
      </c>
      <c r="I3137" s="24">
        <v>0</v>
      </c>
      <c r="J3137" s="282">
        <v>10</v>
      </c>
      <c r="K3137" s="282">
        <v>30</v>
      </c>
    </row>
    <row r="3138" spans="1:11" x14ac:dyDescent="0.3">
      <c r="A3138" s="281" t="s">
        <v>2893</v>
      </c>
      <c r="B3138" s="281">
        <v>134</v>
      </c>
      <c r="C3138" s="24" t="str">
        <f t="shared" si="48"/>
        <v>serapulsar134</v>
      </c>
      <c r="D3138" s="281">
        <v>1917</v>
      </c>
      <c r="E3138" s="281">
        <v>800</v>
      </c>
      <c r="F3138" s="281">
        <v>28604</v>
      </c>
      <c r="G3138" s="24">
        <v>50</v>
      </c>
      <c r="H3138" s="24">
        <v>0</v>
      </c>
      <c r="I3138" s="24">
        <v>0</v>
      </c>
      <c r="J3138" s="282">
        <v>10</v>
      </c>
      <c r="K3138" s="282">
        <v>30</v>
      </c>
    </row>
    <row r="3139" spans="1:11" x14ac:dyDescent="0.3">
      <c r="A3139" s="281" t="s">
        <v>2893</v>
      </c>
      <c r="B3139" s="281">
        <v>135</v>
      </c>
      <c r="C3139" s="24" t="str">
        <f t="shared" si="48"/>
        <v>serapulsar135</v>
      </c>
      <c r="D3139" s="281">
        <v>1938</v>
      </c>
      <c r="E3139" s="281">
        <v>809</v>
      </c>
      <c r="F3139" s="281">
        <v>28940</v>
      </c>
      <c r="G3139" s="24">
        <v>50</v>
      </c>
      <c r="H3139" s="24">
        <v>0</v>
      </c>
      <c r="I3139" s="24">
        <v>0</v>
      </c>
      <c r="J3139" s="282">
        <v>10</v>
      </c>
      <c r="K3139" s="282">
        <v>30</v>
      </c>
    </row>
    <row r="3140" spans="1:11" x14ac:dyDescent="0.3">
      <c r="A3140" s="281" t="s">
        <v>2893</v>
      </c>
      <c r="B3140" s="281">
        <v>136</v>
      </c>
      <c r="C3140" s="24" t="str">
        <f t="shared" si="48"/>
        <v>serapulsar136</v>
      </c>
      <c r="D3140" s="281">
        <v>1960</v>
      </c>
      <c r="E3140" s="281">
        <v>818</v>
      </c>
      <c r="F3140" s="281">
        <v>29312</v>
      </c>
      <c r="G3140" s="24">
        <v>50</v>
      </c>
      <c r="H3140" s="24">
        <v>0</v>
      </c>
      <c r="I3140" s="24">
        <v>0</v>
      </c>
      <c r="J3140" s="282">
        <v>10</v>
      </c>
      <c r="K3140" s="282">
        <v>30</v>
      </c>
    </row>
    <row r="3141" spans="1:11" x14ac:dyDescent="0.3">
      <c r="A3141" s="281" t="s">
        <v>2893</v>
      </c>
      <c r="B3141" s="281">
        <v>137</v>
      </c>
      <c r="C3141" s="24" t="str">
        <f t="shared" si="48"/>
        <v>serapulsar137</v>
      </c>
      <c r="D3141" s="281">
        <v>1981</v>
      </c>
      <c r="E3141" s="281">
        <v>827</v>
      </c>
      <c r="F3141" s="281">
        <v>29678</v>
      </c>
      <c r="G3141" s="24">
        <v>50</v>
      </c>
      <c r="H3141" s="24">
        <v>0</v>
      </c>
      <c r="I3141" s="24">
        <v>0</v>
      </c>
      <c r="J3141" s="282">
        <v>10</v>
      </c>
      <c r="K3141" s="282">
        <v>30</v>
      </c>
    </row>
    <row r="3142" spans="1:11" x14ac:dyDescent="0.3">
      <c r="A3142" s="281" t="s">
        <v>2893</v>
      </c>
      <c r="B3142" s="281">
        <v>138</v>
      </c>
      <c r="C3142" s="24" t="str">
        <f t="shared" ref="C3142:C3205" si="49">A3142&amp;B3142</f>
        <v>serapulsar138</v>
      </c>
      <c r="D3142" s="281">
        <v>2003</v>
      </c>
      <c r="E3142" s="281">
        <v>836</v>
      </c>
      <c r="F3142" s="281">
        <v>30026</v>
      </c>
      <c r="G3142" s="24">
        <v>50</v>
      </c>
      <c r="H3142" s="24">
        <v>0</v>
      </c>
      <c r="I3142" s="24">
        <v>0</v>
      </c>
      <c r="J3142" s="282">
        <v>10</v>
      </c>
      <c r="K3142" s="282">
        <v>30</v>
      </c>
    </row>
    <row r="3143" spans="1:11" x14ac:dyDescent="0.3">
      <c r="A3143" s="281" t="s">
        <v>2893</v>
      </c>
      <c r="B3143" s="281">
        <v>139</v>
      </c>
      <c r="C3143" s="24" t="str">
        <f t="shared" si="49"/>
        <v>serapulsar139</v>
      </c>
      <c r="D3143" s="281">
        <v>2025</v>
      </c>
      <c r="E3143" s="281">
        <v>846</v>
      </c>
      <c r="F3143" s="281">
        <v>30401</v>
      </c>
      <c r="G3143" s="24">
        <v>50</v>
      </c>
      <c r="H3143" s="24">
        <v>0</v>
      </c>
      <c r="I3143" s="24">
        <v>0</v>
      </c>
      <c r="J3143" s="282">
        <v>10</v>
      </c>
      <c r="K3143" s="282">
        <v>30</v>
      </c>
    </row>
    <row r="3144" spans="1:11" x14ac:dyDescent="0.3">
      <c r="A3144" s="281" t="s">
        <v>2893</v>
      </c>
      <c r="B3144" s="281">
        <v>140</v>
      </c>
      <c r="C3144" s="24" t="str">
        <f t="shared" si="49"/>
        <v>serapulsar140</v>
      </c>
      <c r="D3144" s="281">
        <v>2048</v>
      </c>
      <c r="E3144" s="281">
        <v>855</v>
      </c>
      <c r="F3144" s="281">
        <v>30792</v>
      </c>
      <c r="G3144" s="24">
        <v>50</v>
      </c>
      <c r="H3144" s="24">
        <v>0</v>
      </c>
      <c r="I3144" s="24">
        <v>0</v>
      </c>
      <c r="J3144" s="282">
        <v>10</v>
      </c>
      <c r="K3144" s="282">
        <v>30</v>
      </c>
    </row>
    <row r="3145" spans="1:11" x14ac:dyDescent="0.3">
      <c r="A3145" s="281" t="s">
        <v>2893</v>
      </c>
      <c r="B3145" s="281">
        <v>141</v>
      </c>
      <c r="C3145" s="24" t="str">
        <f t="shared" si="49"/>
        <v>serapulsar141</v>
      </c>
      <c r="D3145" s="281">
        <v>2234</v>
      </c>
      <c r="E3145" s="281">
        <v>933</v>
      </c>
      <c r="F3145" s="281">
        <v>33929</v>
      </c>
      <c r="G3145" s="24">
        <v>50</v>
      </c>
      <c r="H3145" s="24">
        <v>0</v>
      </c>
      <c r="I3145" s="24">
        <v>0</v>
      </c>
      <c r="J3145" s="282">
        <v>10</v>
      </c>
      <c r="K3145" s="282">
        <v>30</v>
      </c>
    </row>
    <row r="3146" spans="1:11" x14ac:dyDescent="0.3">
      <c r="A3146" s="281" t="s">
        <v>2893</v>
      </c>
      <c r="B3146" s="281">
        <v>142</v>
      </c>
      <c r="C3146" s="24" t="str">
        <f t="shared" si="49"/>
        <v>serapulsar142</v>
      </c>
      <c r="D3146" s="281">
        <v>2259</v>
      </c>
      <c r="E3146" s="281">
        <v>943</v>
      </c>
      <c r="F3146" s="281">
        <v>34364</v>
      </c>
      <c r="G3146" s="24">
        <v>50</v>
      </c>
      <c r="H3146" s="24">
        <v>0</v>
      </c>
      <c r="I3146" s="24">
        <v>0</v>
      </c>
      <c r="J3146" s="282">
        <v>10</v>
      </c>
      <c r="K3146" s="282">
        <v>30</v>
      </c>
    </row>
    <row r="3147" spans="1:11" x14ac:dyDescent="0.3">
      <c r="A3147" s="281" t="s">
        <v>2893</v>
      </c>
      <c r="B3147" s="281">
        <v>143</v>
      </c>
      <c r="C3147" s="24" t="str">
        <f t="shared" si="49"/>
        <v>serapulsar143</v>
      </c>
      <c r="D3147" s="281">
        <v>2284</v>
      </c>
      <c r="E3147" s="281">
        <v>953</v>
      </c>
      <c r="F3147" s="281">
        <v>34856</v>
      </c>
      <c r="G3147" s="24">
        <v>50</v>
      </c>
      <c r="H3147" s="24">
        <v>0</v>
      </c>
      <c r="I3147" s="24">
        <v>0</v>
      </c>
      <c r="J3147" s="282">
        <v>10</v>
      </c>
      <c r="K3147" s="282">
        <v>30</v>
      </c>
    </row>
    <row r="3148" spans="1:11" x14ac:dyDescent="0.3">
      <c r="A3148" s="281" t="s">
        <v>2893</v>
      </c>
      <c r="B3148" s="281">
        <v>144</v>
      </c>
      <c r="C3148" s="24" t="str">
        <f t="shared" si="49"/>
        <v>serapulsar144</v>
      </c>
      <c r="D3148" s="281">
        <v>2309</v>
      </c>
      <c r="E3148" s="281">
        <v>964</v>
      </c>
      <c r="F3148" s="281">
        <v>35264</v>
      </c>
      <c r="G3148" s="24">
        <v>50</v>
      </c>
      <c r="H3148" s="24">
        <v>0</v>
      </c>
      <c r="I3148" s="24">
        <v>0</v>
      </c>
      <c r="J3148" s="282">
        <v>10</v>
      </c>
      <c r="K3148" s="282">
        <v>30</v>
      </c>
    </row>
    <row r="3149" spans="1:11" x14ac:dyDescent="0.3">
      <c r="A3149" s="281" t="s">
        <v>2893</v>
      </c>
      <c r="B3149" s="281">
        <v>145</v>
      </c>
      <c r="C3149" s="24" t="str">
        <f t="shared" si="49"/>
        <v>serapulsar145</v>
      </c>
      <c r="D3149" s="281">
        <v>2334</v>
      </c>
      <c r="E3149" s="281">
        <v>975</v>
      </c>
      <c r="F3149" s="281">
        <v>35742</v>
      </c>
      <c r="G3149" s="24">
        <v>50</v>
      </c>
      <c r="H3149" s="24">
        <v>0</v>
      </c>
      <c r="I3149" s="24">
        <v>0</v>
      </c>
      <c r="J3149" s="282">
        <v>10</v>
      </c>
      <c r="K3149" s="282">
        <v>30</v>
      </c>
    </row>
    <row r="3150" spans="1:11" x14ac:dyDescent="0.3">
      <c r="A3150" s="281" t="s">
        <v>2893</v>
      </c>
      <c r="B3150" s="281">
        <v>146</v>
      </c>
      <c r="C3150" s="24" t="str">
        <f t="shared" si="49"/>
        <v>serapulsar146</v>
      </c>
      <c r="D3150" s="281">
        <v>2360</v>
      </c>
      <c r="E3150" s="281">
        <v>985</v>
      </c>
      <c r="F3150" s="281">
        <v>36200</v>
      </c>
      <c r="G3150" s="24">
        <v>50</v>
      </c>
      <c r="H3150" s="24">
        <v>0</v>
      </c>
      <c r="I3150" s="24">
        <v>0</v>
      </c>
      <c r="J3150" s="282">
        <v>10</v>
      </c>
      <c r="K3150" s="282">
        <v>30</v>
      </c>
    </row>
    <row r="3151" spans="1:11" x14ac:dyDescent="0.3">
      <c r="A3151" s="281" t="s">
        <v>2893</v>
      </c>
      <c r="B3151" s="281">
        <v>147</v>
      </c>
      <c r="C3151" s="24" t="str">
        <f t="shared" si="49"/>
        <v>serapulsar147</v>
      </c>
      <c r="D3151" s="281">
        <v>2386</v>
      </c>
      <c r="E3151" s="281">
        <v>996</v>
      </c>
      <c r="F3151" s="281">
        <v>36667</v>
      </c>
      <c r="G3151" s="24">
        <v>50</v>
      </c>
      <c r="H3151" s="24">
        <v>0</v>
      </c>
      <c r="I3151" s="24">
        <v>0</v>
      </c>
      <c r="J3151" s="282">
        <v>10</v>
      </c>
      <c r="K3151" s="282">
        <v>30</v>
      </c>
    </row>
    <row r="3152" spans="1:11" x14ac:dyDescent="0.3">
      <c r="A3152" s="281" t="s">
        <v>2893</v>
      </c>
      <c r="B3152" s="281">
        <v>148</v>
      </c>
      <c r="C3152" s="24" t="str">
        <f t="shared" si="49"/>
        <v>serapulsar148</v>
      </c>
      <c r="D3152" s="281">
        <v>2412</v>
      </c>
      <c r="E3152" s="281">
        <v>1007</v>
      </c>
      <c r="F3152" s="281">
        <v>37096</v>
      </c>
      <c r="G3152" s="24">
        <v>50</v>
      </c>
      <c r="H3152" s="24">
        <v>0</v>
      </c>
      <c r="I3152" s="24">
        <v>0</v>
      </c>
      <c r="J3152" s="282">
        <v>10</v>
      </c>
      <c r="K3152" s="282">
        <v>30</v>
      </c>
    </row>
    <row r="3153" spans="1:11" x14ac:dyDescent="0.3">
      <c r="A3153" s="281" t="s">
        <v>2893</v>
      </c>
      <c r="B3153" s="281">
        <v>149</v>
      </c>
      <c r="C3153" s="24" t="str">
        <f t="shared" si="49"/>
        <v>serapulsar149</v>
      </c>
      <c r="D3153" s="281">
        <v>2438</v>
      </c>
      <c r="E3153" s="281">
        <v>1018</v>
      </c>
      <c r="F3153" s="281">
        <v>37598</v>
      </c>
      <c r="G3153" s="24">
        <v>50</v>
      </c>
      <c r="H3153" s="24">
        <v>0</v>
      </c>
      <c r="I3153" s="24">
        <v>0</v>
      </c>
      <c r="J3153" s="282">
        <v>10</v>
      </c>
      <c r="K3153" s="282">
        <v>30</v>
      </c>
    </row>
    <row r="3154" spans="1:11" x14ac:dyDescent="0.3">
      <c r="A3154" s="281" t="s">
        <v>2893</v>
      </c>
      <c r="B3154" s="281">
        <v>150</v>
      </c>
      <c r="C3154" s="24" t="str">
        <f t="shared" si="49"/>
        <v>serapulsar150</v>
      </c>
      <c r="D3154" s="281">
        <v>2465</v>
      </c>
      <c r="E3154" s="281">
        <v>1029</v>
      </c>
      <c r="F3154" s="281">
        <v>38037</v>
      </c>
      <c r="G3154" s="24">
        <v>50</v>
      </c>
      <c r="H3154" s="24">
        <v>0</v>
      </c>
      <c r="I3154" s="24">
        <v>0</v>
      </c>
      <c r="J3154" s="282">
        <v>10</v>
      </c>
      <c r="K3154" s="282">
        <v>30</v>
      </c>
    </row>
    <row r="3155" spans="1:11" x14ac:dyDescent="0.3">
      <c r="A3155" s="281" t="s">
        <v>2893</v>
      </c>
      <c r="B3155" s="281">
        <v>151</v>
      </c>
      <c r="C3155" s="24" t="str">
        <f t="shared" si="49"/>
        <v>serapulsar151</v>
      </c>
      <c r="D3155" s="281">
        <v>2492</v>
      </c>
      <c r="E3155" s="281">
        <v>1040</v>
      </c>
      <c r="F3155" s="281">
        <v>38527</v>
      </c>
      <c r="G3155" s="24">
        <v>50</v>
      </c>
      <c r="H3155" s="24">
        <v>0</v>
      </c>
      <c r="I3155" s="24">
        <v>0</v>
      </c>
      <c r="J3155" s="282">
        <v>10</v>
      </c>
      <c r="K3155" s="282">
        <v>30</v>
      </c>
    </row>
    <row r="3156" spans="1:11" x14ac:dyDescent="0.3">
      <c r="A3156" s="281" t="s">
        <v>2893</v>
      </c>
      <c r="B3156" s="281">
        <v>152</v>
      </c>
      <c r="C3156" s="24" t="str">
        <f t="shared" si="49"/>
        <v>serapulsar152</v>
      </c>
      <c r="D3156" s="281">
        <v>2519</v>
      </c>
      <c r="E3156" s="281">
        <v>1052</v>
      </c>
      <c r="F3156" s="281">
        <v>38977</v>
      </c>
      <c r="G3156" s="24">
        <v>50</v>
      </c>
      <c r="H3156" s="24">
        <v>0</v>
      </c>
      <c r="I3156" s="24">
        <v>0</v>
      </c>
      <c r="J3156" s="282">
        <v>10</v>
      </c>
      <c r="K3156" s="282">
        <v>30</v>
      </c>
    </row>
    <row r="3157" spans="1:11" x14ac:dyDescent="0.3">
      <c r="A3157" s="281" t="s">
        <v>2893</v>
      </c>
      <c r="B3157" s="281">
        <v>153</v>
      </c>
      <c r="C3157" s="24" t="str">
        <f t="shared" si="49"/>
        <v>serapulsar153</v>
      </c>
      <c r="D3157" s="281">
        <v>2547</v>
      </c>
      <c r="E3157" s="281">
        <v>1063</v>
      </c>
      <c r="F3157" s="281">
        <v>39503</v>
      </c>
      <c r="G3157" s="24">
        <v>50</v>
      </c>
      <c r="H3157" s="24">
        <v>0</v>
      </c>
      <c r="I3157" s="24">
        <v>0</v>
      </c>
      <c r="J3157" s="282">
        <v>10</v>
      </c>
      <c r="K3157" s="282">
        <v>30</v>
      </c>
    </row>
    <row r="3158" spans="1:11" x14ac:dyDescent="0.3">
      <c r="A3158" s="281" t="s">
        <v>2893</v>
      </c>
      <c r="B3158" s="281">
        <v>154</v>
      </c>
      <c r="C3158" s="24" t="str">
        <f t="shared" si="49"/>
        <v>serapulsar154</v>
      </c>
      <c r="D3158" s="281">
        <v>2575</v>
      </c>
      <c r="E3158" s="281">
        <v>1075</v>
      </c>
      <c r="F3158" s="281">
        <v>39964</v>
      </c>
      <c r="G3158" s="24">
        <v>50</v>
      </c>
      <c r="H3158" s="24">
        <v>0</v>
      </c>
      <c r="I3158" s="24">
        <v>0</v>
      </c>
      <c r="J3158" s="282">
        <v>10</v>
      </c>
      <c r="K3158" s="282">
        <v>30</v>
      </c>
    </row>
    <row r="3159" spans="1:11" x14ac:dyDescent="0.3">
      <c r="A3159" s="281" t="s">
        <v>2893</v>
      </c>
      <c r="B3159" s="281">
        <v>155</v>
      </c>
      <c r="C3159" s="24" t="str">
        <f t="shared" si="49"/>
        <v>serapulsar155</v>
      </c>
      <c r="D3159" s="281">
        <v>2603</v>
      </c>
      <c r="E3159" s="281">
        <v>1087</v>
      </c>
      <c r="F3159" s="281">
        <v>40479</v>
      </c>
      <c r="G3159" s="24">
        <v>50</v>
      </c>
      <c r="H3159" s="24">
        <v>0</v>
      </c>
      <c r="I3159" s="24">
        <v>0</v>
      </c>
      <c r="J3159" s="282">
        <v>10</v>
      </c>
      <c r="K3159" s="282">
        <v>30</v>
      </c>
    </row>
    <row r="3160" spans="1:11" x14ac:dyDescent="0.3">
      <c r="A3160" s="281" t="s">
        <v>2893</v>
      </c>
      <c r="B3160" s="281">
        <v>156</v>
      </c>
      <c r="C3160" s="24" t="str">
        <f t="shared" si="49"/>
        <v>serapulsar156</v>
      </c>
      <c r="D3160" s="281">
        <v>2631</v>
      </c>
      <c r="E3160" s="281">
        <v>1099</v>
      </c>
      <c r="F3160" s="281">
        <v>40950</v>
      </c>
      <c r="G3160" s="24">
        <v>50</v>
      </c>
      <c r="H3160" s="24">
        <v>0</v>
      </c>
      <c r="I3160" s="24">
        <v>0</v>
      </c>
      <c r="J3160" s="282">
        <v>10</v>
      </c>
      <c r="K3160" s="282">
        <v>30</v>
      </c>
    </row>
    <row r="3161" spans="1:11" x14ac:dyDescent="0.3">
      <c r="A3161" s="281" t="s">
        <v>2893</v>
      </c>
      <c r="B3161" s="281">
        <v>157</v>
      </c>
      <c r="C3161" s="24" t="str">
        <f t="shared" si="49"/>
        <v>serapulsar157</v>
      </c>
      <c r="D3161" s="281">
        <v>2660</v>
      </c>
      <c r="E3161" s="281">
        <v>1110</v>
      </c>
      <c r="F3161" s="281">
        <v>41502</v>
      </c>
      <c r="G3161" s="24">
        <v>50</v>
      </c>
      <c r="H3161" s="24">
        <v>0</v>
      </c>
      <c r="I3161" s="24">
        <v>0</v>
      </c>
      <c r="J3161" s="282">
        <v>10</v>
      </c>
      <c r="K3161" s="282">
        <v>30</v>
      </c>
    </row>
    <row r="3162" spans="1:11" x14ac:dyDescent="0.3">
      <c r="A3162" s="281" t="s">
        <v>2893</v>
      </c>
      <c r="B3162" s="281">
        <v>158</v>
      </c>
      <c r="C3162" s="24" t="str">
        <f t="shared" si="49"/>
        <v>serapulsar158</v>
      </c>
      <c r="D3162" s="281">
        <v>2689</v>
      </c>
      <c r="E3162" s="281">
        <v>1123</v>
      </c>
      <c r="F3162" s="281">
        <v>41985</v>
      </c>
      <c r="G3162" s="24">
        <v>50</v>
      </c>
      <c r="H3162" s="24">
        <v>0</v>
      </c>
      <c r="I3162" s="24">
        <v>0</v>
      </c>
      <c r="J3162" s="282">
        <v>10</v>
      </c>
      <c r="K3162" s="282">
        <v>30</v>
      </c>
    </row>
    <row r="3163" spans="1:11" x14ac:dyDescent="0.3">
      <c r="A3163" s="281" t="s">
        <v>2893</v>
      </c>
      <c r="B3163" s="281">
        <v>159</v>
      </c>
      <c r="C3163" s="24" t="str">
        <f t="shared" si="49"/>
        <v>serapulsar159</v>
      </c>
      <c r="D3163" s="281">
        <v>2718</v>
      </c>
      <c r="E3163" s="281">
        <v>1135</v>
      </c>
      <c r="F3163" s="281">
        <v>42551</v>
      </c>
      <c r="G3163" s="24">
        <v>50</v>
      </c>
      <c r="H3163" s="24">
        <v>0</v>
      </c>
      <c r="I3163" s="24">
        <v>0</v>
      </c>
      <c r="J3163" s="282">
        <v>10</v>
      </c>
      <c r="K3163" s="282">
        <v>30</v>
      </c>
    </row>
    <row r="3164" spans="1:11" x14ac:dyDescent="0.3">
      <c r="A3164" s="281" t="s">
        <v>2893</v>
      </c>
      <c r="B3164" s="281">
        <v>160</v>
      </c>
      <c r="C3164" s="24" t="str">
        <f t="shared" si="49"/>
        <v>serapulsar160</v>
      </c>
      <c r="D3164" s="281">
        <v>2747</v>
      </c>
      <c r="E3164" s="281">
        <v>1147</v>
      </c>
      <c r="F3164" s="281">
        <v>43046</v>
      </c>
      <c r="G3164" s="24">
        <v>50</v>
      </c>
      <c r="H3164" s="24">
        <v>0</v>
      </c>
      <c r="I3164" s="24">
        <v>0</v>
      </c>
      <c r="J3164" s="282">
        <v>10</v>
      </c>
      <c r="K3164" s="282">
        <v>30</v>
      </c>
    </row>
    <row r="3165" spans="1:11" x14ac:dyDescent="0.3">
      <c r="A3165" s="281" t="s">
        <v>2893</v>
      </c>
      <c r="B3165" s="281">
        <v>161</v>
      </c>
      <c r="C3165" s="24" t="str">
        <f t="shared" si="49"/>
        <v>serapulsar161</v>
      </c>
      <c r="D3165" s="281">
        <v>2997</v>
      </c>
      <c r="E3165" s="281">
        <v>1251</v>
      </c>
      <c r="F3165" s="281">
        <v>47577</v>
      </c>
      <c r="G3165" s="24">
        <v>50</v>
      </c>
      <c r="H3165" s="24">
        <v>0</v>
      </c>
      <c r="I3165" s="24">
        <v>0</v>
      </c>
      <c r="J3165" s="282">
        <v>10</v>
      </c>
      <c r="K3165" s="282">
        <v>30</v>
      </c>
    </row>
    <row r="3166" spans="1:11" x14ac:dyDescent="0.3">
      <c r="A3166" s="281" t="s">
        <v>2893</v>
      </c>
      <c r="B3166" s="281">
        <v>162</v>
      </c>
      <c r="C3166" s="24" t="str">
        <f t="shared" si="49"/>
        <v>serapulsar162</v>
      </c>
      <c r="D3166" s="281">
        <v>3030</v>
      </c>
      <c r="E3166" s="281">
        <v>1265</v>
      </c>
      <c r="F3166" s="281">
        <v>48130</v>
      </c>
      <c r="G3166" s="24">
        <v>50</v>
      </c>
      <c r="H3166" s="24">
        <v>0</v>
      </c>
      <c r="I3166" s="24">
        <v>0</v>
      </c>
      <c r="J3166" s="282">
        <v>10</v>
      </c>
      <c r="K3166" s="282">
        <v>30</v>
      </c>
    </row>
    <row r="3167" spans="1:11" x14ac:dyDescent="0.3">
      <c r="A3167" s="281" t="s">
        <v>2893</v>
      </c>
      <c r="B3167" s="281">
        <v>163</v>
      </c>
      <c r="C3167" s="24" t="str">
        <f t="shared" si="49"/>
        <v>serapulsar163</v>
      </c>
      <c r="D3167" s="281">
        <v>3062</v>
      </c>
      <c r="E3167" s="281">
        <v>1279</v>
      </c>
      <c r="F3167" s="281">
        <v>48777</v>
      </c>
      <c r="G3167" s="24">
        <v>50</v>
      </c>
      <c r="H3167" s="24">
        <v>0</v>
      </c>
      <c r="I3167" s="24">
        <v>0</v>
      </c>
      <c r="J3167" s="282">
        <v>10</v>
      </c>
      <c r="K3167" s="282">
        <v>30</v>
      </c>
    </row>
    <row r="3168" spans="1:11" x14ac:dyDescent="0.3">
      <c r="A3168" s="281" t="s">
        <v>2893</v>
      </c>
      <c r="B3168" s="281">
        <v>164</v>
      </c>
      <c r="C3168" s="24" t="str">
        <f t="shared" si="49"/>
        <v>serapulsar164</v>
      </c>
      <c r="D3168" s="281">
        <v>3096</v>
      </c>
      <c r="E3168" s="281">
        <v>1293</v>
      </c>
      <c r="F3168" s="281">
        <v>49343</v>
      </c>
      <c r="G3168" s="24">
        <v>50</v>
      </c>
      <c r="H3168" s="24">
        <v>0</v>
      </c>
      <c r="I3168" s="24">
        <v>0</v>
      </c>
      <c r="J3168" s="282">
        <v>10</v>
      </c>
      <c r="K3168" s="282">
        <v>30</v>
      </c>
    </row>
    <row r="3169" spans="1:11" x14ac:dyDescent="0.3">
      <c r="A3169" s="281" t="s">
        <v>2893</v>
      </c>
      <c r="B3169" s="281">
        <v>165</v>
      </c>
      <c r="C3169" s="24" t="str">
        <f t="shared" si="49"/>
        <v>serapulsar165</v>
      </c>
      <c r="D3169" s="281">
        <v>3129</v>
      </c>
      <c r="E3169" s="281">
        <v>1307</v>
      </c>
      <c r="F3169" s="281">
        <v>50069</v>
      </c>
      <c r="G3169" s="24">
        <v>50</v>
      </c>
      <c r="H3169" s="24">
        <v>0</v>
      </c>
      <c r="I3169" s="24">
        <v>0</v>
      </c>
      <c r="J3169" s="282">
        <v>10</v>
      </c>
      <c r="K3169" s="282">
        <v>30</v>
      </c>
    </row>
    <row r="3170" spans="1:11" x14ac:dyDescent="0.3">
      <c r="A3170" s="281" t="s">
        <v>2893</v>
      </c>
      <c r="B3170" s="281">
        <v>166</v>
      </c>
      <c r="C3170" s="24" t="str">
        <f t="shared" si="49"/>
        <v>serapulsar166</v>
      </c>
      <c r="D3170" s="281">
        <v>3163</v>
      </c>
      <c r="E3170" s="281">
        <v>1321</v>
      </c>
      <c r="F3170" s="281">
        <v>50650</v>
      </c>
      <c r="G3170" s="24">
        <v>50</v>
      </c>
      <c r="H3170" s="24">
        <v>0</v>
      </c>
      <c r="I3170" s="24">
        <v>0</v>
      </c>
      <c r="J3170" s="282">
        <v>10</v>
      </c>
      <c r="K3170" s="282">
        <v>30</v>
      </c>
    </row>
    <row r="3171" spans="1:11" x14ac:dyDescent="0.3">
      <c r="A3171" s="281" t="s">
        <v>2893</v>
      </c>
      <c r="B3171" s="281">
        <v>167</v>
      </c>
      <c r="C3171" s="24" t="str">
        <f t="shared" si="49"/>
        <v>serapulsar167</v>
      </c>
      <c r="D3171" s="281">
        <v>3197</v>
      </c>
      <c r="E3171" s="281">
        <v>1335</v>
      </c>
      <c r="F3171" s="281">
        <v>51238</v>
      </c>
      <c r="G3171" s="24">
        <v>50</v>
      </c>
      <c r="H3171" s="24">
        <v>0</v>
      </c>
      <c r="I3171" s="24">
        <v>0</v>
      </c>
      <c r="J3171" s="282">
        <v>10</v>
      </c>
      <c r="K3171" s="282">
        <v>30</v>
      </c>
    </row>
    <row r="3172" spans="1:11" x14ac:dyDescent="0.3">
      <c r="A3172" s="281" t="s">
        <v>2893</v>
      </c>
      <c r="B3172" s="281">
        <v>168</v>
      </c>
      <c r="C3172" s="24" t="str">
        <f t="shared" si="49"/>
        <v>serapulsar168</v>
      </c>
      <c r="D3172" s="281">
        <v>3232</v>
      </c>
      <c r="E3172" s="281">
        <v>1349</v>
      </c>
      <c r="F3172" s="281">
        <v>51832</v>
      </c>
      <c r="G3172" s="24">
        <v>50</v>
      </c>
      <c r="H3172" s="24">
        <v>0</v>
      </c>
      <c r="I3172" s="24">
        <v>0</v>
      </c>
      <c r="J3172" s="282">
        <v>10</v>
      </c>
      <c r="K3172" s="282">
        <v>30</v>
      </c>
    </row>
    <row r="3173" spans="1:11" x14ac:dyDescent="0.3">
      <c r="A3173" s="281" t="s">
        <v>2893</v>
      </c>
      <c r="B3173" s="281">
        <v>169</v>
      </c>
      <c r="C3173" s="24" t="str">
        <f t="shared" si="49"/>
        <v>serapulsar169</v>
      </c>
      <c r="D3173" s="281">
        <v>3267</v>
      </c>
      <c r="E3173" s="281">
        <v>1364</v>
      </c>
      <c r="F3173" s="281">
        <v>52594</v>
      </c>
      <c r="G3173" s="24">
        <v>50</v>
      </c>
      <c r="H3173" s="24">
        <v>0</v>
      </c>
      <c r="I3173" s="24">
        <v>0</v>
      </c>
      <c r="J3173" s="282">
        <v>10</v>
      </c>
      <c r="K3173" s="282">
        <v>30</v>
      </c>
    </row>
    <row r="3174" spans="1:11" x14ac:dyDescent="0.3">
      <c r="A3174" s="281" t="s">
        <v>2893</v>
      </c>
      <c r="B3174" s="281">
        <v>170</v>
      </c>
      <c r="C3174" s="24" t="str">
        <f t="shared" si="49"/>
        <v>serapulsar170</v>
      </c>
      <c r="D3174" s="281">
        <v>3302</v>
      </c>
      <c r="E3174" s="281">
        <v>1379</v>
      </c>
      <c r="F3174" s="281">
        <v>53203</v>
      </c>
      <c r="G3174" s="24">
        <v>50</v>
      </c>
      <c r="H3174" s="24">
        <v>0</v>
      </c>
      <c r="I3174" s="24">
        <v>0</v>
      </c>
      <c r="J3174" s="282">
        <v>10</v>
      </c>
      <c r="K3174" s="282">
        <v>30</v>
      </c>
    </row>
    <row r="3175" spans="1:11" x14ac:dyDescent="0.3">
      <c r="A3175" s="281" t="s">
        <v>2893</v>
      </c>
      <c r="B3175" s="281">
        <v>171</v>
      </c>
      <c r="C3175" s="24" t="str">
        <f t="shared" si="49"/>
        <v>serapulsar171</v>
      </c>
      <c r="D3175" s="281">
        <v>3338</v>
      </c>
      <c r="E3175" s="281">
        <v>1394</v>
      </c>
      <c r="F3175" s="281">
        <v>53819</v>
      </c>
      <c r="G3175" s="24">
        <v>50</v>
      </c>
      <c r="H3175" s="24">
        <v>0</v>
      </c>
      <c r="I3175" s="24">
        <v>0</v>
      </c>
      <c r="J3175" s="282">
        <v>10</v>
      </c>
      <c r="K3175" s="282">
        <v>30</v>
      </c>
    </row>
    <row r="3176" spans="1:11" x14ac:dyDescent="0.3">
      <c r="A3176" s="281" t="s">
        <v>2893</v>
      </c>
      <c r="B3176" s="281">
        <v>172</v>
      </c>
      <c r="C3176" s="24" t="str">
        <f t="shared" si="49"/>
        <v>serapulsar172</v>
      </c>
      <c r="D3176" s="281">
        <v>3373</v>
      </c>
      <c r="E3176" s="281">
        <v>1409</v>
      </c>
      <c r="F3176" s="281">
        <v>54442</v>
      </c>
      <c r="G3176" s="24">
        <v>50</v>
      </c>
      <c r="H3176" s="24">
        <v>0</v>
      </c>
      <c r="I3176" s="24">
        <v>0</v>
      </c>
      <c r="J3176" s="282">
        <v>10</v>
      </c>
      <c r="K3176" s="282">
        <v>30</v>
      </c>
    </row>
    <row r="3177" spans="1:11" x14ac:dyDescent="0.3">
      <c r="A3177" s="281" t="s">
        <v>2893</v>
      </c>
      <c r="B3177" s="281">
        <v>173</v>
      </c>
      <c r="C3177" s="24" t="str">
        <f t="shared" si="49"/>
        <v>serapulsar173</v>
      </c>
      <c r="D3177" s="281">
        <v>3410</v>
      </c>
      <c r="E3177" s="281">
        <v>1424</v>
      </c>
      <c r="F3177" s="281">
        <v>55241</v>
      </c>
      <c r="G3177" s="24">
        <v>50</v>
      </c>
      <c r="H3177" s="24">
        <v>0</v>
      </c>
      <c r="I3177" s="24">
        <v>0</v>
      </c>
      <c r="J3177" s="282">
        <v>10</v>
      </c>
      <c r="K3177" s="282">
        <v>30</v>
      </c>
    </row>
    <row r="3178" spans="1:11" x14ac:dyDescent="0.3">
      <c r="A3178" s="281" t="s">
        <v>2893</v>
      </c>
      <c r="B3178" s="281">
        <v>174</v>
      </c>
      <c r="C3178" s="24" t="str">
        <f t="shared" si="49"/>
        <v>serapulsar174</v>
      </c>
      <c r="D3178" s="281">
        <v>3446</v>
      </c>
      <c r="E3178" s="281">
        <v>1439</v>
      </c>
      <c r="F3178" s="281">
        <v>55880</v>
      </c>
      <c r="G3178" s="24">
        <v>50</v>
      </c>
      <c r="H3178" s="24">
        <v>0</v>
      </c>
      <c r="I3178" s="24">
        <v>0</v>
      </c>
      <c r="J3178" s="282">
        <v>10</v>
      </c>
      <c r="K3178" s="282">
        <v>30</v>
      </c>
    </row>
    <row r="3179" spans="1:11" x14ac:dyDescent="0.3">
      <c r="A3179" s="281" t="s">
        <v>2893</v>
      </c>
      <c r="B3179" s="281">
        <v>175</v>
      </c>
      <c r="C3179" s="24" t="str">
        <f t="shared" si="49"/>
        <v>serapulsar175</v>
      </c>
      <c r="D3179" s="281">
        <v>3484</v>
      </c>
      <c r="E3179" s="281">
        <v>1455</v>
      </c>
      <c r="F3179" s="281">
        <v>56526</v>
      </c>
      <c r="G3179" s="24">
        <v>50</v>
      </c>
      <c r="H3179" s="24">
        <v>0</v>
      </c>
      <c r="I3179" s="24">
        <v>0</v>
      </c>
      <c r="J3179" s="282">
        <v>10</v>
      </c>
      <c r="K3179" s="282">
        <v>30</v>
      </c>
    </row>
    <row r="3180" spans="1:11" x14ac:dyDescent="0.3">
      <c r="A3180" s="281" t="s">
        <v>2893</v>
      </c>
      <c r="B3180" s="281">
        <v>176</v>
      </c>
      <c r="C3180" s="24" t="str">
        <f t="shared" si="49"/>
        <v>serapulsar176</v>
      </c>
      <c r="D3180" s="281">
        <v>3521</v>
      </c>
      <c r="E3180" s="281">
        <v>1470</v>
      </c>
      <c r="F3180" s="281">
        <v>57179</v>
      </c>
      <c r="G3180" s="24">
        <v>50</v>
      </c>
      <c r="H3180" s="24">
        <v>0</v>
      </c>
      <c r="I3180" s="24">
        <v>0</v>
      </c>
      <c r="J3180" s="282">
        <v>10</v>
      </c>
      <c r="K3180" s="282">
        <v>30</v>
      </c>
    </row>
    <row r="3181" spans="1:11" x14ac:dyDescent="0.3">
      <c r="A3181" s="281" t="s">
        <v>2893</v>
      </c>
      <c r="B3181" s="281">
        <v>177</v>
      </c>
      <c r="C3181" s="24" t="str">
        <f t="shared" si="49"/>
        <v>serapulsar177</v>
      </c>
      <c r="D3181" s="281">
        <v>3559</v>
      </c>
      <c r="E3181" s="281">
        <v>1486</v>
      </c>
      <c r="F3181" s="281">
        <v>58017</v>
      </c>
      <c r="G3181" s="24">
        <v>50</v>
      </c>
      <c r="H3181" s="24">
        <v>0</v>
      </c>
      <c r="I3181" s="24">
        <v>0</v>
      </c>
      <c r="J3181" s="282">
        <v>10</v>
      </c>
      <c r="K3181" s="282">
        <v>30</v>
      </c>
    </row>
    <row r="3182" spans="1:11" x14ac:dyDescent="0.3">
      <c r="A3182" s="281" t="s">
        <v>2893</v>
      </c>
      <c r="B3182" s="281">
        <v>178</v>
      </c>
      <c r="C3182" s="24" t="str">
        <f t="shared" si="49"/>
        <v>serapulsar178</v>
      </c>
      <c r="D3182" s="281">
        <v>3597</v>
      </c>
      <c r="E3182" s="281">
        <v>1502</v>
      </c>
      <c r="F3182" s="281">
        <v>58687</v>
      </c>
      <c r="G3182" s="24">
        <v>50</v>
      </c>
      <c r="H3182" s="24">
        <v>0</v>
      </c>
      <c r="I3182" s="24">
        <v>0</v>
      </c>
      <c r="J3182" s="282">
        <v>10</v>
      </c>
      <c r="K3182" s="282">
        <v>30</v>
      </c>
    </row>
    <row r="3183" spans="1:11" x14ac:dyDescent="0.3">
      <c r="A3183" s="281" t="s">
        <v>2893</v>
      </c>
      <c r="B3183" s="281">
        <v>179</v>
      </c>
      <c r="C3183" s="24" t="str">
        <f t="shared" si="49"/>
        <v>serapulsar179</v>
      </c>
      <c r="D3183" s="281">
        <v>3636</v>
      </c>
      <c r="E3183" s="281">
        <v>1518</v>
      </c>
      <c r="F3183" s="281">
        <v>59364</v>
      </c>
      <c r="G3183" s="24">
        <v>50</v>
      </c>
      <c r="H3183" s="24">
        <v>0</v>
      </c>
      <c r="I3183" s="24">
        <v>0</v>
      </c>
      <c r="J3183" s="282">
        <v>10</v>
      </c>
      <c r="K3183" s="282">
        <v>30</v>
      </c>
    </row>
    <row r="3184" spans="1:11" x14ac:dyDescent="0.3">
      <c r="A3184" s="281" t="s">
        <v>2893</v>
      </c>
      <c r="B3184" s="281">
        <v>180</v>
      </c>
      <c r="C3184" s="24" t="str">
        <f t="shared" si="49"/>
        <v>serapulsar180</v>
      </c>
      <c r="D3184" s="281">
        <v>3675</v>
      </c>
      <c r="E3184" s="281">
        <v>1534</v>
      </c>
      <c r="F3184" s="281">
        <v>60049</v>
      </c>
      <c r="G3184" s="24">
        <v>50</v>
      </c>
      <c r="H3184" s="24">
        <v>0</v>
      </c>
      <c r="I3184" s="24">
        <v>0</v>
      </c>
      <c r="J3184" s="282">
        <v>10</v>
      </c>
      <c r="K3184" s="282">
        <v>30</v>
      </c>
    </row>
    <row r="3185" spans="1:11" x14ac:dyDescent="0.3">
      <c r="A3185" s="281" t="s">
        <v>2893</v>
      </c>
      <c r="B3185" s="281">
        <v>181</v>
      </c>
      <c r="C3185" s="24" t="str">
        <f t="shared" si="49"/>
        <v>serapulsar181</v>
      </c>
      <c r="D3185" s="281">
        <v>4008</v>
      </c>
      <c r="E3185" s="281">
        <v>1674</v>
      </c>
      <c r="F3185" s="281">
        <v>66491</v>
      </c>
      <c r="G3185" s="24">
        <v>50</v>
      </c>
      <c r="H3185" s="24">
        <v>0</v>
      </c>
      <c r="I3185" s="24">
        <v>0</v>
      </c>
      <c r="J3185" s="282">
        <v>10</v>
      </c>
      <c r="K3185" s="282">
        <v>30</v>
      </c>
    </row>
    <row r="3186" spans="1:11" x14ac:dyDescent="0.3">
      <c r="A3186" s="281" t="s">
        <v>2893</v>
      </c>
      <c r="B3186" s="281">
        <v>182</v>
      </c>
      <c r="C3186" s="24" t="str">
        <f t="shared" si="49"/>
        <v>serapulsar182</v>
      </c>
      <c r="D3186" s="281">
        <v>4051</v>
      </c>
      <c r="E3186" s="281">
        <v>1692</v>
      </c>
      <c r="F3186" s="281">
        <v>67258</v>
      </c>
      <c r="G3186" s="24">
        <v>50</v>
      </c>
      <c r="H3186" s="24">
        <v>0</v>
      </c>
      <c r="I3186" s="24">
        <v>0</v>
      </c>
      <c r="J3186" s="282">
        <v>10</v>
      </c>
      <c r="K3186" s="282">
        <v>30</v>
      </c>
    </row>
    <row r="3187" spans="1:11" x14ac:dyDescent="0.3">
      <c r="A3187" s="281" t="s">
        <v>2893</v>
      </c>
      <c r="B3187" s="281">
        <v>183</v>
      </c>
      <c r="C3187" s="24" t="str">
        <f t="shared" si="49"/>
        <v>serapulsar183</v>
      </c>
      <c r="D3187" s="281">
        <v>4094</v>
      </c>
      <c r="E3187" s="281">
        <v>1710</v>
      </c>
      <c r="F3187" s="281">
        <v>68033</v>
      </c>
      <c r="G3187" s="24">
        <v>50</v>
      </c>
      <c r="H3187" s="24">
        <v>0</v>
      </c>
      <c r="I3187" s="24">
        <v>0</v>
      </c>
      <c r="J3187" s="282">
        <v>10</v>
      </c>
      <c r="K3187" s="282">
        <v>30</v>
      </c>
    </row>
    <row r="3188" spans="1:11" x14ac:dyDescent="0.3">
      <c r="A3188" s="281" t="s">
        <v>2893</v>
      </c>
      <c r="B3188" s="281">
        <v>184</v>
      </c>
      <c r="C3188" s="24" t="str">
        <f t="shared" si="49"/>
        <v>serapulsar184</v>
      </c>
      <c r="D3188" s="281">
        <v>4138</v>
      </c>
      <c r="E3188" s="281">
        <v>1728</v>
      </c>
      <c r="F3188" s="281">
        <v>68817</v>
      </c>
      <c r="G3188" s="24">
        <v>50</v>
      </c>
      <c r="H3188" s="24">
        <v>0</v>
      </c>
      <c r="I3188" s="24">
        <v>0</v>
      </c>
      <c r="J3188" s="282">
        <v>10</v>
      </c>
      <c r="K3188" s="282">
        <v>30</v>
      </c>
    </row>
    <row r="3189" spans="1:11" x14ac:dyDescent="0.3">
      <c r="A3189" s="281" t="s">
        <v>2893</v>
      </c>
      <c r="B3189" s="281">
        <v>185</v>
      </c>
      <c r="C3189" s="24" t="str">
        <f t="shared" si="49"/>
        <v>serapulsar185</v>
      </c>
      <c r="D3189" s="281">
        <v>4182</v>
      </c>
      <c r="E3189" s="281">
        <v>1746</v>
      </c>
      <c r="F3189" s="281">
        <v>69824</v>
      </c>
      <c r="G3189" s="24">
        <v>50</v>
      </c>
      <c r="H3189" s="24">
        <v>0</v>
      </c>
      <c r="I3189" s="24">
        <v>0</v>
      </c>
      <c r="J3189" s="282">
        <v>10</v>
      </c>
      <c r="K3189" s="282">
        <v>30</v>
      </c>
    </row>
    <row r="3190" spans="1:11" x14ac:dyDescent="0.3">
      <c r="A3190" s="281" t="s">
        <v>2893</v>
      </c>
      <c r="B3190" s="281">
        <v>186</v>
      </c>
      <c r="C3190" s="24" t="str">
        <f t="shared" si="49"/>
        <v>serapulsar186</v>
      </c>
      <c r="D3190" s="281">
        <v>4227</v>
      </c>
      <c r="E3190" s="281">
        <v>1765</v>
      </c>
      <c r="F3190" s="281">
        <v>70628</v>
      </c>
      <c r="G3190" s="24">
        <v>50</v>
      </c>
      <c r="H3190" s="24">
        <v>0</v>
      </c>
      <c r="I3190" s="24">
        <v>0</v>
      </c>
      <c r="J3190" s="282">
        <v>10</v>
      </c>
      <c r="K3190" s="282">
        <v>30</v>
      </c>
    </row>
    <row r="3191" spans="1:11" x14ac:dyDescent="0.3">
      <c r="A3191" s="281" t="s">
        <v>2893</v>
      </c>
      <c r="B3191" s="281">
        <v>187</v>
      </c>
      <c r="C3191" s="24" t="str">
        <f t="shared" si="49"/>
        <v>serapulsar187</v>
      </c>
      <c r="D3191" s="281">
        <v>4272</v>
      </c>
      <c r="E3191" s="281">
        <v>1784</v>
      </c>
      <c r="F3191" s="281">
        <v>71440</v>
      </c>
      <c r="G3191" s="24">
        <v>50</v>
      </c>
      <c r="H3191" s="24">
        <v>0</v>
      </c>
      <c r="I3191" s="24">
        <v>0</v>
      </c>
      <c r="J3191" s="282">
        <v>10</v>
      </c>
      <c r="K3191" s="282">
        <v>30</v>
      </c>
    </row>
    <row r="3192" spans="1:11" x14ac:dyDescent="0.3">
      <c r="A3192" s="281" t="s">
        <v>2893</v>
      </c>
      <c r="B3192" s="281">
        <v>188</v>
      </c>
      <c r="C3192" s="24" t="str">
        <f t="shared" si="49"/>
        <v>serapulsar188</v>
      </c>
      <c r="D3192" s="281">
        <v>4317</v>
      </c>
      <c r="E3192" s="281">
        <v>1803</v>
      </c>
      <c r="F3192" s="281">
        <v>72261</v>
      </c>
      <c r="G3192" s="24">
        <v>50</v>
      </c>
      <c r="H3192" s="24">
        <v>0</v>
      </c>
      <c r="I3192" s="24">
        <v>0</v>
      </c>
      <c r="J3192" s="282">
        <v>10</v>
      </c>
      <c r="K3192" s="282">
        <v>30</v>
      </c>
    </row>
    <row r="3193" spans="1:11" x14ac:dyDescent="0.3">
      <c r="A3193" s="281" t="s">
        <v>2893</v>
      </c>
      <c r="B3193" s="281">
        <v>189</v>
      </c>
      <c r="C3193" s="24" t="str">
        <f t="shared" si="49"/>
        <v>serapulsar189</v>
      </c>
      <c r="D3193" s="281">
        <v>4363</v>
      </c>
      <c r="E3193" s="281">
        <v>1822</v>
      </c>
      <c r="F3193" s="281">
        <v>73242</v>
      </c>
      <c r="G3193" s="24">
        <v>50</v>
      </c>
      <c r="H3193" s="24">
        <v>0</v>
      </c>
      <c r="I3193" s="24">
        <v>0</v>
      </c>
      <c r="J3193" s="282">
        <v>10</v>
      </c>
      <c r="K3193" s="282">
        <v>30</v>
      </c>
    </row>
    <row r="3194" spans="1:11" x14ac:dyDescent="0.3">
      <c r="A3194" s="281" t="s">
        <v>2893</v>
      </c>
      <c r="B3194" s="281">
        <v>190</v>
      </c>
      <c r="C3194" s="24" t="str">
        <f t="shared" si="49"/>
        <v>serapulsar190</v>
      </c>
      <c r="D3194" s="281">
        <v>4410</v>
      </c>
      <c r="E3194" s="281">
        <v>1841</v>
      </c>
      <c r="F3194" s="281">
        <v>74084</v>
      </c>
      <c r="G3194" s="24">
        <v>50</v>
      </c>
      <c r="H3194" s="24">
        <v>0</v>
      </c>
      <c r="I3194" s="24">
        <v>0</v>
      </c>
      <c r="J3194" s="282">
        <v>10</v>
      </c>
      <c r="K3194" s="282">
        <v>30</v>
      </c>
    </row>
    <row r="3195" spans="1:11" x14ac:dyDescent="0.3">
      <c r="A3195" s="281" t="s">
        <v>2893</v>
      </c>
      <c r="B3195" s="281">
        <v>191</v>
      </c>
      <c r="C3195" s="24" t="str">
        <f t="shared" si="49"/>
        <v>serapulsar191</v>
      </c>
      <c r="D3195" s="281">
        <v>4457</v>
      </c>
      <c r="E3195" s="281">
        <v>1861</v>
      </c>
      <c r="F3195" s="281">
        <v>74934</v>
      </c>
      <c r="G3195" s="24">
        <v>50</v>
      </c>
      <c r="H3195" s="24">
        <v>0</v>
      </c>
      <c r="I3195" s="24">
        <v>0</v>
      </c>
      <c r="J3195" s="282">
        <v>10</v>
      </c>
      <c r="K3195" s="282">
        <v>30</v>
      </c>
    </row>
    <row r="3196" spans="1:11" x14ac:dyDescent="0.3">
      <c r="A3196" s="281" t="s">
        <v>2893</v>
      </c>
      <c r="B3196" s="281">
        <v>192</v>
      </c>
      <c r="C3196" s="24" t="str">
        <f t="shared" si="49"/>
        <v>serapulsar192</v>
      </c>
      <c r="D3196" s="281">
        <v>4504</v>
      </c>
      <c r="E3196" s="281">
        <v>1881</v>
      </c>
      <c r="F3196" s="281">
        <v>75794</v>
      </c>
      <c r="G3196" s="24">
        <v>50</v>
      </c>
      <c r="H3196" s="24">
        <v>0</v>
      </c>
      <c r="I3196" s="24">
        <v>0</v>
      </c>
      <c r="J3196" s="282">
        <v>10</v>
      </c>
      <c r="K3196" s="282">
        <v>30</v>
      </c>
    </row>
    <row r="3197" spans="1:11" x14ac:dyDescent="0.3">
      <c r="A3197" s="281" t="s">
        <v>2893</v>
      </c>
      <c r="B3197" s="281">
        <v>193</v>
      </c>
      <c r="C3197" s="24" t="str">
        <f t="shared" si="49"/>
        <v>serapulsar193</v>
      </c>
      <c r="D3197" s="281">
        <v>4552</v>
      </c>
      <c r="E3197" s="281">
        <v>1901</v>
      </c>
      <c r="F3197" s="281">
        <v>76900</v>
      </c>
      <c r="G3197" s="24">
        <v>50</v>
      </c>
      <c r="H3197" s="24">
        <v>0</v>
      </c>
      <c r="I3197" s="24">
        <v>0</v>
      </c>
      <c r="J3197" s="282">
        <v>10</v>
      </c>
      <c r="K3197" s="282">
        <v>30</v>
      </c>
    </row>
    <row r="3198" spans="1:11" x14ac:dyDescent="0.3">
      <c r="A3198" s="281" t="s">
        <v>2893</v>
      </c>
      <c r="B3198" s="281">
        <v>194</v>
      </c>
      <c r="C3198" s="24" t="str">
        <f t="shared" si="49"/>
        <v>serapulsar194</v>
      </c>
      <c r="D3198" s="281">
        <v>4600</v>
      </c>
      <c r="E3198" s="281">
        <v>1921</v>
      </c>
      <c r="F3198" s="281">
        <v>77782</v>
      </c>
      <c r="G3198" s="24">
        <v>50</v>
      </c>
      <c r="H3198" s="24">
        <v>0</v>
      </c>
      <c r="I3198" s="24">
        <v>0</v>
      </c>
      <c r="J3198" s="282">
        <v>10</v>
      </c>
      <c r="K3198" s="282">
        <v>30</v>
      </c>
    </row>
    <row r="3199" spans="1:11" x14ac:dyDescent="0.3">
      <c r="A3199" s="281" t="s">
        <v>2893</v>
      </c>
      <c r="B3199" s="281">
        <v>195</v>
      </c>
      <c r="C3199" s="24" t="str">
        <f t="shared" si="49"/>
        <v>serapulsar195</v>
      </c>
      <c r="D3199" s="281">
        <v>4649</v>
      </c>
      <c r="E3199" s="281">
        <v>1941</v>
      </c>
      <c r="F3199" s="281">
        <v>78673</v>
      </c>
      <c r="G3199" s="24">
        <v>50</v>
      </c>
      <c r="H3199" s="24">
        <v>0</v>
      </c>
      <c r="I3199" s="24">
        <v>0</v>
      </c>
      <c r="J3199" s="282">
        <v>10</v>
      </c>
      <c r="K3199" s="282">
        <v>30</v>
      </c>
    </row>
    <row r="3200" spans="1:11" x14ac:dyDescent="0.3">
      <c r="A3200" s="281" t="s">
        <v>2893</v>
      </c>
      <c r="B3200" s="281">
        <v>196</v>
      </c>
      <c r="C3200" s="24" t="str">
        <f t="shared" si="49"/>
        <v>serapulsar196</v>
      </c>
      <c r="D3200" s="281">
        <v>4698</v>
      </c>
      <c r="E3200" s="281">
        <v>1962</v>
      </c>
      <c r="F3200" s="281">
        <v>79575</v>
      </c>
      <c r="G3200" s="24">
        <v>50</v>
      </c>
      <c r="H3200" s="24">
        <v>0</v>
      </c>
      <c r="I3200" s="24">
        <v>0</v>
      </c>
      <c r="J3200" s="282">
        <v>10</v>
      </c>
      <c r="K3200" s="282">
        <v>30</v>
      </c>
    </row>
    <row r="3201" spans="1:11" x14ac:dyDescent="0.3">
      <c r="A3201" s="281" t="s">
        <v>2893</v>
      </c>
      <c r="B3201" s="281">
        <v>197</v>
      </c>
      <c r="C3201" s="24" t="str">
        <f t="shared" si="49"/>
        <v>serapulsar197</v>
      </c>
      <c r="D3201" s="281">
        <v>4748</v>
      </c>
      <c r="E3201" s="281">
        <v>1983</v>
      </c>
      <c r="F3201" s="281">
        <v>80735</v>
      </c>
      <c r="G3201" s="24">
        <v>50</v>
      </c>
      <c r="H3201" s="24">
        <v>0</v>
      </c>
      <c r="I3201" s="24">
        <v>0</v>
      </c>
      <c r="J3201" s="282">
        <v>10</v>
      </c>
      <c r="K3201" s="282">
        <v>30</v>
      </c>
    </row>
    <row r="3202" spans="1:11" x14ac:dyDescent="0.3">
      <c r="A3202" s="281" t="s">
        <v>2893</v>
      </c>
      <c r="B3202" s="281">
        <v>198</v>
      </c>
      <c r="C3202" s="24" t="str">
        <f t="shared" si="49"/>
        <v>serapulsar198</v>
      </c>
      <c r="D3202" s="281">
        <v>4799</v>
      </c>
      <c r="E3202" s="281">
        <v>2004</v>
      </c>
      <c r="F3202" s="281">
        <v>81658</v>
      </c>
      <c r="G3202" s="24">
        <v>50</v>
      </c>
      <c r="H3202" s="24">
        <v>0</v>
      </c>
      <c r="I3202" s="24">
        <v>0</v>
      </c>
      <c r="J3202" s="282">
        <v>10</v>
      </c>
      <c r="K3202" s="282">
        <v>30</v>
      </c>
    </row>
    <row r="3203" spans="1:11" x14ac:dyDescent="0.3">
      <c r="A3203" s="281" t="s">
        <v>2893</v>
      </c>
      <c r="B3203" s="281">
        <v>199</v>
      </c>
      <c r="C3203" s="24" t="str">
        <f t="shared" si="49"/>
        <v>serapulsar199</v>
      </c>
      <c r="D3203" s="281">
        <v>4849</v>
      </c>
      <c r="E3203" s="281">
        <v>2025</v>
      </c>
      <c r="F3203" s="281">
        <v>82592</v>
      </c>
      <c r="G3203" s="24">
        <v>50</v>
      </c>
      <c r="H3203" s="24">
        <v>0</v>
      </c>
      <c r="I3203" s="24">
        <v>0</v>
      </c>
      <c r="J3203" s="282">
        <v>10</v>
      </c>
      <c r="K3203" s="282">
        <v>30</v>
      </c>
    </row>
    <row r="3204" spans="1:11" x14ac:dyDescent="0.3">
      <c r="A3204" s="281" t="s">
        <v>2893</v>
      </c>
      <c r="B3204" s="281">
        <v>200</v>
      </c>
      <c r="C3204" s="24" t="str">
        <f t="shared" si="49"/>
        <v>serapulsar200</v>
      </c>
      <c r="D3204" s="281">
        <v>4901</v>
      </c>
      <c r="E3204" s="281">
        <v>2046</v>
      </c>
      <c r="F3204" s="281">
        <v>83537</v>
      </c>
      <c r="G3204" s="24">
        <v>50</v>
      </c>
      <c r="H3204" s="24">
        <v>0</v>
      </c>
      <c r="I3204" s="24">
        <v>0</v>
      </c>
      <c r="J3204" s="282">
        <v>10</v>
      </c>
      <c r="K3204" s="282">
        <v>30</v>
      </c>
    </row>
    <row r="3205" spans="1:11" x14ac:dyDescent="0.3">
      <c r="A3205" s="281" t="s">
        <v>2893</v>
      </c>
      <c r="B3205" s="281">
        <v>201</v>
      </c>
      <c r="C3205" s="24" t="str">
        <f t="shared" si="49"/>
        <v>serapulsar201</v>
      </c>
      <c r="D3205" s="281">
        <v>5345</v>
      </c>
      <c r="E3205" s="281">
        <v>2232</v>
      </c>
      <c r="F3205" s="281">
        <v>92272</v>
      </c>
      <c r="G3205" s="24">
        <v>50</v>
      </c>
      <c r="H3205" s="24">
        <v>0</v>
      </c>
      <c r="I3205" s="24">
        <v>0</v>
      </c>
      <c r="J3205" s="282">
        <v>10</v>
      </c>
      <c r="K3205" s="282">
        <v>30</v>
      </c>
    </row>
    <row r="3206" spans="1:11" x14ac:dyDescent="0.3">
      <c r="A3206" s="281" t="s">
        <v>2893</v>
      </c>
      <c r="B3206" s="281">
        <v>202</v>
      </c>
      <c r="C3206" s="24" t="str">
        <f t="shared" ref="C3206:C3269" si="50">A3206&amp;B3206</f>
        <v>serapulsar202</v>
      </c>
      <c r="D3206" s="281">
        <v>5401</v>
      </c>
      <c r="E3206" s="281">
        <v>2255</v>
      </c>
      <c r="F3206" s="281">
        <v>93422</v>
      </c>
      <c r="G3206" s="24">
        <v>50</v>
      </c>
      <c r="H3206" s="24">
        <v>0</v>
      </c>
      <c r="I3206" s="24">
        <v>0</v>
      </c>
      <c r="J3206" s="282">
        <v>10</v>
      </c>
      <c r="K3206" s="282">
        <v>30</v>
      </c>
    </row>
    <row r="3207" spans="1:11" x14ac:dyDescent="0.3">
      <c r="A3207" s="281" t="s">
        <v>2893</v>
      </c>
      <c r="B3207" s="281">
        <v>203</v>
      </c>
      <c r="C3207" s="24" t="str">
        <f t="shared" si="50"/>
        <v>serapulsar203</v>
      </c>
      <c r="D3207" s="281">
        <v>5458</v>
      </c>
      <c r="E3207" s="281">
        <v>2279</v>
      </c>
      <c r="F3207" s="281">
        <v>94553</v>
      </c>
      <c r="G3207" s="24">
        <v>50</v>
      </c>
      <c r="H3207" s="24">
        <v>0</v>
      </c>
      <c r="I3207" s="24">
        <v>0</v>
      </c>
      <c r="J3207" s="282">
        <v>10</v>
      </c>
      <c r="K3207" s="282">
        <v>30</v>
      </c>
    </row>
    <row r="3208" spans="1:11" x14ac:dyDescent="0.3">
      <c r="A3208" s="281" t="s">
        <v>2893</v>
      </c>
      <c r="B3208" s="281">
        <v>204</v>
      </c>
      <c r="C3208" s="24" t="str">
        <f t="shared" si="50"/>
        <v>serapulsar204</v>
      </c>
      <c r="D3208" s="281">
        <v>5516</v>
      </c>
      <c r="E3208" s="281">
        <v>2303</v>
      </c>
      <c r="F3208" s="281">
        <v>95698</v>
      </c>
      <c r="G3208" s="24">
        <v>50</v>
      </c>
      <c r="H3208" s="24">
        <v>0</v>
      </c>
      <c r="I3208" s="24">
        <v>0</v>
      </c>
      <c r="J3208" s="282">
        <v>10</v>
      </c>
      <c r="K3208" s="282">
        <v>30</v>
      </c>
    </row>
    <row r="3209" spans="1:11" x14ac:dyDescent="0.3">
      <c r="A3209" s="281" t="s">
        <v>2893</v>
      </c>
      <c r="B3209" s="281">
        <v>205</v>
      </c>
      <c r="C3209" s="24" t="str">
        <f t="shared" si="50"/>
        <v>serapulsar205</v>
      </c>
      <c r="D3209" s="281">
        <v>5574</v>
      </c>
      <c r="E3209" s="281">
        <v>2328</v>
      </c>
      <c r="F3209" s="281">
        <v>97252</v>
      </c>
      <c r="G3209" s="24">
        <v>50</v>
      </c>
      <c r="H3209" s="24">
        <v>0</v>
      </c>
      <c r="I3209" s="24">
        <v>0</v>
      </c>
      <c r="J3209" s="282">
        <v>10</v>
      </c>
      <c r="K3209" s="282">
        <v>30</v>
      </c>
    </row>
    <row r="3210" spans="1:11" x14ac:dyDescent="0.3">
      <c r="A3210" s="281" t="s">
        <v>2893</v>
      </c>
      <c r="B3210" s="281">
        <v>206</v>
      </c>
      <c r="C3210" s="24" t="str">
        <f t="shared" si="50"/>
        <v>serapulsar206</v>
      </c>
      <c r="D3210" s="281">
        <v>5632</v>
      </c>
      <c r="E3210" s="281">
        <v>2352</v>
      </c>
      <c r="F3210" s="281">
        <v>98529</v>
      </c>
      <c r="G3210" s="24">
        <v>50</v>
      </c>
      <c r="H3210" s="24">
        <v>0</v>
      </c>
      <c r="I3210" s="24">
        <v>0</v>
      </c>
      <c r="J3210" s="282">
        <v>10</v>
      </c>
      <c r="K3210" s="282">
        <v>30</v>
      </c>
    </row>
    <row r="3211" spans="1:11" x14ac:dyDescent="0.3">
      <c r="A3211" s="281" t="s">
        <v>2893</v>
      </c>
      <c r="B3211" s="281">
        <v>207</v>
      </c>
      <c r="C3211" s="24" t="str">
        <f t="shared" si="50"/>
        <v>serapulsar207</v>
      </c>
      <c r="D3211" s="281">
        <v>5692</v>
      </c>
      <c r="E3211" s="281">
        <v>2377</v>
      </c>
      <c r="F3211" s="281">
        <v>99822</v>
      </c>
      <c r="G3211" s="24">
        <v>50</v>
      </c>
      <c r="H3211" s="24">
        <v>0</v>
      </c>
      <c r="I3211" s="24">
        <v>0</v>
      </c>
      <c r="J3211" s="282">
        <v>10</v>
      </c>
      <c r="K3211" s="282">
        <v>30</v>
      </c>
    </row>
    <row r="3212" spans="1:11" x14ac:dyDescent="0.3">
      <c r="A3212" s="281" t="s">
        <v>2893</v>
      </c>
      <c r="B3212" s="281">
        <v>208</v>
      </c>
      <c r="C3212" s="24" t="str">
        <f t="shared" si="50"/>
        <v>serapulsar208</v>
      </c>
      <c r="D3212" s="281">
        <v>5752</v>
      </c>
      <c r="E3212" s="281">
        <v>2402</v>
      </c>
      <c r="F3212" s="281">
        <v>101097</v>
      </c>
      <c r="G3212" s="24">
        <v>50</v>
      </c>
      <c r="H3212" s="24">
        <v>0</v>
      </c>
      <c r="I3212" s="24">
        <v>0</v>
      </c>
      <c r="J3212" s="282">
        <v>10</v>
      </c>
      <c r="K3212" s="282">
        <v>30</v>
      </c>
    </row>
    <row r="3213" spans="1:11" x14ac:dyDescent="0.3">
      <c r="A3213" s="281" t="s">
        <v>2893</v>
      </c>
      <c r="B3213" s="281">
        <v>209</v>
      </c>
      <c r="C3213" s="24" t="str">
        <f t="shared" si="50"/>
        <v>serapulsar209</v>
      </c>
      <c r="D3213" s="281">
        <v>5812</v>
      </c>
      <c r="E3213" s="281">
        <v>2427</v>
      </c>
      <c r="F3213" s="281">
        <v>102458</v>
      </c>
      <c r="G3213" s="24">
        <v>50</v>
      </c>
      <c r="H3213" s="24">
        <v>0</v>
      </c>
      <c r="I3213" s="24">
        <v>0</v>
      </c>
      <c r="J3213" s="282">
        <v>10</v>
      </c>
      <c r="K3213" s="282">
        <v>30</v>
      </c>
    </row>
    <row r="3214" spans="1:11" x14ac:dyDescent="0.3">
      <c r="A3214" s="281" t="s">
        <v>2893</v>
      </c>
      <c r="B3214" s="281">
        <v>210</v>
      </c>
      <c r="C3214" s="24" t="str">
        <f t="shared" si="50"/>
        <v>serapulsar210</v>
      </c>
      <c r="D3214" s="281">
        <v>5873</v>
      </c>
      <c r="E3214" s="281">
        <v>2453</v>
      </c>
      <c r="F3214" s="281">
        <v>103766</v>
      </c>
      <c r="G3214" s="24">
        <v>50</v>
      </c>
      <c r="H3214" s="24">
        <v>0</v>
      </c>
      <c r="I3214" s="24">
        <v>0</v>
      </c>
      <c r="J3214" s="282">
        <v>10</v>
      </c>
      <c r="K3214" s="282">
        <v>30</v>
      </c>
    </row>
    <row r="3215" spans="1:11" x14ac:dyDescent="0.3">
      <c r="A3215" s="281" t="s">
        <v>2893</v>
      </c>
      <c r="B3215" s="281">
        <v>211</v>
      </c>
      <c r="C3215" s="24" t="str">
        <f t="shared" si="50"/>
        <v>serapulsar211</v>
      </c>
      <c r="D3215" s="281">
        <v>5935</v>
      </c>
      <c r="E3215" s="281">
        <v>2478</v>
      </c>
      <c r="F3215" s="281">
        <v>105126</v>
      </c>
      <c r="G3215" s="24">
        <v>50</v>
      </c>
      <c r="H3215" s="24">
        <v>0</v>
      </c>
      <c r="I3215" s="24">
        <v>0</v>
      </c>
      <c r="J3215" s="282">
        <v>10</v>
      </c>
      <c r="K3215" s="282">
        <v>30</v>
      </c>
    </row>
    <row r="3216" spans="1:11" x14ac:dyDescent="0.3">
      <c r="A3216" s="281" t="s">
        <v>2893</v>
      </c>
      <c r="B3216" s="281">
        <v>212</v>
      </c>
      <c r="C3216" s="24" t="str">
        <f t="shared" si="50"/>
        <v>serapulsar212</v>
      </c>
      <c r="D3216" s="281">
        <v>5997</v>
      </c>
      <c r="E3216" s="281">
        <v>2504</v>
      </c>
      <c r="F3216" s="281">
        <v>106504</v>
      </c>
      <c r="G3216" s="24">
        <v>50</v>
      </c>
      <c r="H3216" s="24">
        <v>0</v>
      </c>
      <c r="I3216" s="24">
        <v>0</v>
      </c>
      <c r="J3216" s="282">
        <v>10</v>
      </c>
      <c r="K3216" s="282">
        <v>30</v>
      </c>
    </row>
    <row r="3217" spans="1:11" x14ac:dyDescent="0.3">
      <c r="A3217" s="281" t="s">
        <v>2893</v>
      </c>
      <c r="B3217" s="281">
        <v>213</v>
      </c>
      <c r="C3217" s="24" t="str">
        <f t="shared" si="50"/>
        <v>serapulsar213</v>
      </c>
      <c r="D3217" s="281">
        <v>6060</v>
      </c>
      <c r="E3217" s="281">
        <v>2531</v>
      </c>
      <c r="F3217" s="281">
        <v>107899</v>
      </c>
      <c r="G3217" s="24">
        <v>50</v>
      </c>
      <c r="H3217" s="24">
        <v>0</v>
      </c>
      <c r="I3217" s="24">
        <v>0</v>
      </c>
      <c r="J3217" s="282">
        <v>10</v>
      </c>
      <c r="K3217" s="282">
        <v>30</v>
      </c>
    </row>
    <row r="3218" spans="1:11" x14ac:dyDescent="0.3">
      <c r="A3218" s="281" t="s">
        <v>2893</v>
      </c>
      <c r="B3218" s="281">
        <v>214</v>
      </c>
      <c r="C3218" s="24" t="str">
        <f t="shared" si="50"/>
        <v>serapulsar214</v>
      </c>
      <c r="D3218" s="281">
        <v>6124</v>
      </c>
      <c r="E3218" s="281">
        <v>2557</v>
      </c>
      <c r="F3218" s="281">
        <v>109311</v>
      </c>
      <c r="G3218" s="24">
        <v>50</v>
      </c>
      <c r="H3218" s="24">
        <v>0</v>
      </c>
      <c r="I3218" s="24">
        <v>0</v>
      </c>
      <c r="J3218" s="282">
        <v>10</v>
      </c>
      <c r="K3218" s="282">
        <v>30</v>
      </c>
    </row>
    <row r="3219" spans="1:11" x14ac:dyDescent="0.3">
      <c r="A3219" s="281" t="s">
        <v>2893</v>
      </c>
      <c r="B3219" s="281">
        <v>215</v>
      </c>
      <c r="C3219" s="24" t="str">
        <f t="shared" si="50"/>
        <v>serapulsar215</v>
      </c>
      <c r="D3219" s="281">
        <v>6188</v>
      </c>
      <c r="E3219" s="281">
        <v>2584</v>
      </c>
      <c r="F3219" s="281">
        <v>110704</v>
      </c>
      <c r="G3219" s="24">
        <v>50</v>
      </c>
      <c r="H3219" s="24">
        <v>0</v>
      </c>
      <c r="I3219" s="24">
        <v>0</v>
      </c>
      <c r="J3219" s="282">
        <v>10</v>
      </c>
      <c r="K3219" s="282">
        <v>30</v>
      </c>
    </row>
    <row r="3220" spans="1:11" x14ac:dyDescent="0.3">
      <c r="A3220" s="281" t="s">
        <v>2893</v>
      </c>
      <c r="B3220" s="281">
        <v>216</v>
      </c>
      <c r="C3220" s="24" t="str">
        <f t="shared" si="50"/>
        <v>serapulsar216</v>
      </c>
      <c r="D3220" s="281">
        <v>6253</v>
      </c>
      <c r="E3220" s="281">
        <v>2611</v>
      </c>
      <c r="F3220" s="281">
        <v>112152</v>
      </c>
      <c r="G3220" s="24">
        <v>50</v>
      </c>
      <c r="H3220" s="24">
        <v>0</v>
      </c>
      <c r="I3220" s="24">
        <v>0</v>
      </c>
      <c r="J3220" s="282">
        <v>10</v>
      </c>
      <c r="K3220" s="282">
        <v>30</v>
      </c>
    </row>
    <row r="3221" spans="1:11" x14ac:dyDescent="0.3">
      <c r="A3221" s="281" t="s">
        <v>2893</v>
      </c>
      <c r="B3221" s="281">
        <v>217</v>
      </c>
      <c r="C3221" s="24" t="str">
        <f t="shared" si="50"/>
        <v>serapulsar217</v>
      </c>
      <c r="D3221" s="281">
        <v>6318</v>
      </c>
      <c r="E3221" s="281">
        <v>2639</v>
      </c>
      <c r="F3221" s="281">
        <v>113502</v>
      </c>
      <c r="G3221" s="24">
        <v>50</v>
      </c>
      <c r="H3221" s="24">
        <v>0</v>
      </c>
      <c r="I3221" s="24">
        <v>0</v>
      </c>
      <c r="J3221" s="282">
        <v>10</v>
      </c>
      <c r="K3221" s="282">
        <v>30</v>
      </c>
    </row>
    <row r="3222" spans="1:11" x14ac:dyDescent="0.3">
      <c r="A3222" s="281" t="s">
        <v>2893</v>
      </c>
      <c r="B3222" s="281">
        <v>218</v>
      </c>
      <c r="C3222" s="24" t="str">
        <f t="shared" si="50"/>
        <v>serapulsar218</v>
      </c>
      <c r="D3222" s="281">
        <v>6384</v>
      </c>
      <c r="E3222" s="281">
        <v>2666</v>
      </c>
      <c r="F3222" s="281">
        <v>114907</v>
      </c>
      <c r="G3222" s="24">
        <v>50</v>
      </c>
      <c r="H3222" s="24">
        <v>0</v>
      </c>
      <c r="I3222" s="24">
        <v>0</v>
      </c>
      <c r="J3222" s="282">
        <v>10</v>
      </c>
      <c r="K3222" s="282">
        <v>30</v>
      </c>
    </row>
    <row r="3223" spans="1:11" x14ac:dyDescent="0.3">
      <c r="A3223" s="281" t="s">
        <v>2893</v>
      </c>
      <c r="B3223" s="281">
        <v>219</v>
      </c>
      <c r="C3223" s="24" t="str">
        <f t="shared" si="50"/>
        <v>serapulsar219</v>
      </c>
      <c r="D3223" s="281">
        <v>6451</v>
      </c>
      <c r="E3223" s="281">
        <v>2694</v>
      </c>
      <c r="F3223" s="281">
        <v>116289</v>
      </c>
      <c r="G3223" s="24">
        <v>50</v>
      </c>
      <c r="H3223" s="24">
        <v>0</v>
      </c>
      <c r="I3223" s="24">
        <v>0</v>
      </c>
      <c r="J3223" s="282">
        <v>10</v>
      </c>
      <c r="K3223" s="282">
        <v>30</v>
      </c>
    </row>
    <row r="3224" spans="1:11" x14ac:dyDescent="0.3">
      <c r="A3224" s="281" t="s">
        <v>2893</v>
      </c>
      <c r="B3224" s="281">
        <v>220</v>
      </c>
      <c r="C3224" s="24" t="str">
        <f t="shared" si="50"/>
        <v>serapulsar220</v>
      </c>
      <c r="D3224" s="281">
        <v>6518</v>
      </c>
      <c r="E3224" s="281">
        <v>2722</v>
      </c>
      <c r="F3224" s="281">
        <v>117687</v>
      </c>
      <c r="G3224" s="24">
        <v>50</v>
      </c>
      <c r="H3224" s="24">
        <v>0</v>
      </c>
      <c r="I3224" s="24">
        <v>0</v>
      </c>
      <c r="J3224" s="282">
        <v>10</v>
      </c>
      <c r="K3224" s="282">
        <v>30</v>
      </c>
    </row>
    <row r="3225" spans="1:11" x14ac:dyDescent="0.3">
      <c r="A3225" s="281" t="s">
        <v>2893</v>
      </c>
      <c r="B3225" s="281">
        <v>221</v>
      </c>
      <c r="C3225" s="24" t="str">
        <f t="shared" si="50"/>
        <v>serapulsar221</v>
      </c>
      <c r="D3225" s="281">
        <v>7108</v>
      </c>
      <c r="E3225" s="281">
        <v>2968</v>
      </c>
      <c r="F3225" s="281">
        <v>129617</v>
      </c>
      <c r="G3225" s="24">
        <v>50</v>
      </c>
      <c r="H3225" s="24">
        <v>0</v>
      </c>
      <c r="I3225" s="24">
        <v>0</v>
      </c>
      <c r="J3225" s="282">
        <v>10</v>
      </c>
      <c r="K3225" s="282">
        <v>30</v>
      </c>
    </row>
    <row r="3226" spans="1:11" x14ac:dyDescent="0.3">
      <c r="A3226" s="281" t="s">
        <v>2893</v>
      </c>
      <c r="B3226" s="281">
        <v>222</v>
      </c>
      <c r="C3226" s="24" t="str">
        <f t="shared" si="50"/>
        <v>serapulsar222</v>
      </c>
      <c r="D3226" s="281">
        <v>7182</v>
      </c>
      <c r="E3226" s="281">
        <v>2999</v>
      </c>
      <c r="F3226" s="281">
        <v>131299</v>
      </c>
      <c r="G3226" s="24">
        <v>50</v>
      </c>
      <c r="H3226" s="24">
        <v>0</v>
      </c>
      <c r="I3226" s="24">
        <v>0</v>
      </c>
      <c r="J3226" s="282">
        <v>10</v>
      </c>
      <c r="K3226" s="282">
        <v>30</v>
      </c>
    </row>
    <row r="3227" spans="1:11" x14ac:dyDescent="0.3">
      <c r="A3227" s="281" t="s">
        <v>2893</v>
      </c>
      <c r="B3227" s="281">
        <v>223</v>
      </c>
      <c r="C3227" s="24" t="str">
        <f t="shared" si="50"/>
        <v>serapulsar223</v>
      </c>
      <c r="D3227" s="281">
        <v>7257</v>
      </c>
      <c r="E3227" s="281">
        <v>3031</v>
      </c>
      <c r="F3227" s="281">
        <v>132930</v>
      </c>
      <c r="G3227" s="24">
        <v>50</v>
      </c>
      <c r="H3227" s="24">
        <v>0</v>
      </c>
      <c r="I3227" s="24">
        <v>0</v>
      </c>
      <c r="J3227" s="282">
        <v>10</v>
      </c>
      <c r="K3227" s="282">
        <v>30</v>
      </c>
    </row>
    <row r="3228" spans="1:11" x14ac:dyDescent="0.3">
      <c r="A3228" s="281" t="s">
        <v>2893</v>
      </c>
      <c r="B3228" s="281">
        <v>224</v>
      </c>
      <c r="C3228" s="24" t="str">
        <f t="shared" si="50"/>
        <v>serapulsar224</v>
      </c>
      <c r="D3228" s="281">
        <v>7333</v>
      </c>
      <c r="E3228" s="281">
        <v>3062</v>
      </c>
      <c r="F3228" s="281">
        <v>134654</v>
      </c>
      <c r="G3228" s="24">
        <v>50</v>
      </c>
      <c r="H3228" s="24">
        <v>0</v>
      </c>
      <c r="I3228" s="24">
        <v>0</v>
      </c>
      <c r="J3228" s="282">
        <v>10</v>
      </c>
      <c r="K3228" s="282">
        <v>30</v>
      </c>
    </row>
    <row r="3229" spans="1:11" x14ac:dyDescent="0.3">
      <c r="A3229" s="281" t="s">
        <v>2893</v>
      </c>
      <c r="B3229" s="281">
        <v>225</v>
      </c>
      <c r="C3229" s="24" t="str">
        <f t="shared" si="50"/>
        <v>serapulsar225</v>
      </c>
      <c r="D3229" s="281">
        <v>7409</v>
      </c>
      <c r="E3229" s="281">
        <v>3094</v>
      </c>
      <c r="F3229" s="281">
        <v>136400</v>
      </c>
      <c r="G3229" s="24">
        <v>50</v>
      </c>
      <c r="H3229" s="24">
        <v>0</v>
      </c>
      <c r="I3229" s="24">
        <v>0</v>
      </c>
      <c r="J3229" s="282">
        <v>10</v>
      </c>
      <c r="K3229" s="282">
        <v>30</v>
      </c>
    </row>
    <row r="3230" spans="1:11" x14ac:dyDescent="0.3">
      <c r="A3230" s="281" t="s">
        <v>2893</v>
      </c>
      <c r="B3230" s="281">
        <v>226</v>
      </c>
      <c r="C3230" s="24" t="str">
        <f t="shared" si="50"/>
        <v>serapulsar226</v>
      </c>
      <c r="D3230" s="281">
        <v>7486</v>
      </c>
      <c r="E3230" s="281">
        <v>3126</v>
      </c>
      <c r="F3230" s="281">
        <v>138091</v>
      </c>
      <c r="G3230" s="24">
        <v>50</v>
      </c>
      <c r="H3230" s="24">
        <v>0</v>
      </c>
      <c r="I3230" s="24">
        <v>0</v>
      </c>
      <c r="J3230" s="282">
        <v>10</v>
      </c>
      <c r="K3230" s="282">
        <v>30</v>
      </c>
    </row>
    <row r="3231" spans="1:11" x14ac:dyDescent="0.3">
      <c r="A3231" s="281" t="s">
        <v>2893</v>
      </c>
      <c r="B3231" s="281">
        <v>227</v>
      </c>
      <c r="C3231" s="24" t="str">
        <f t="shared" si="50"/>
        <v>serapulsar227</v>
      </c>
      <c r="D3231" s="281">
        <v>7564</v>
      </c>
      <c r="E3231" s="281">
        <v>3159</v>
      </c>
      <c r="F3231" s="281">
        <v>139880</v>
      </c>
      <c r="G3231" s="24">
        <v>50</v>
      </c>
      <c r="H3231" s="24">
        <v>0</v>
      </c>
      <c r="I3231" s="24">
        <v>0</v>
      </c>
      <c r="J3231" s="282">
        <v>10</v>
      </c>
      <c r="K3231" s="282">
        <v>30</v>
      </c>
    </row>
    <row r="3232" spans="1:11" x14ac:dyDescent="0.3">
      <c r="A3232" s="281" t="s">
        <v>2893</v>
      </c>
      <c r="B3232" s="281">
        <v>228</v>
      </c>
      <c r="C3232" s="24" t="str">
        <f t="shared" si="50"/>
        <v>serapulsar228</v>
      </c>
      <c r="D3232" s="281">
        <v>7643</v>
      </c>
      <c r="E3232" s="281">
        <v>3192</v>
      </c>
      <c r="F3232" s="281">
        <v>141613</v>
      </c>
      <c r="G3232" s="24">
        <v>50</v>
      </c>
      <c r="H3232" s="24">
        <v>0</v>
      </c>
      <c r="I3232" s="24">
        <v>0</v>
      </c>
      <c r="J3232" s="282">
        <v>10</v>
      </c>
      <c r="K3232" s="282">
        <v>30</v>
      </c>
    </row>
    <row r="3233" spans="1:11" x14ac:dyDescent="0.3">
      <c r="A3233" s="281" t="s">
        <v>2893</v>
      </c>
      <c r="B3233" s="281">
        <v>229</v>
      </c>
      <c r="C3233" s="24" t="str">
        <f t="shared" si="50"/>
        <v>serapulsar229</v>
      </c>
      <c r="D3233" s="281">
        <v>7722</v>
      </c>
      <c r="E3233" s="281">
        <v>3225</v>
      </c>
      <c r="F3233" s="281">
        <v>143445</v>
      </c>
      <c r="G3233" s="24">
        <v>50</v>
      </c>
      <c r="H3233" s="24">
        <v>0</v>
      </c>
      <c r="I3233" s="24">
        <v>0</v>
      </c>
      <c r="J3233" s="282">
        <v>10</v>
      </c>
      <c r="K3233" s="282">
        <v>30</v>
      </c>
    </row>
    <row r="3234" spans="1:11" x14ac:dyDescent="0.3">
      <c r="A3234" s="281" t="s">
        <v>2893</v>
      </c>
      <c r="B3234" s="281">
        <v>230</v>
      </c>
      <c r="C3234" s="24" t="str">
        <f t="shared" si="50"/>
        <v>serapulsar230</v>
      </c>
      <c r="D3234" s="281">
        <v>7803</v>
      </c>
      <c r="E3234" s="281">
        <v>3258</v>
      </c>
      <c r="F3234" s="281">
        <v>145221</v>
      </c>
      <c r="G3234" s="24">
        <v>50</v>
      </c>
      <c r="H3234" s="24">
        <v>0</v>
      </c>
      <c r="I3234" s="24">
        <v>0</v>
      </c>
      <c r="J3234" s="282">
        <v>10</v>
      </c>
      <c r="K3234" s="282">
        <v>30</v>
      </c>
    </row>
    <row r="3235" spans="1:11" x14ac:dyDescent="0.3">
      <c r="A3235" s="281" t="s">
        <v>2893</v>
      </c>
      <c r="B3235" s="281">
        <v>231</v>
      </c>
      <c r="C3235" s="24" t="str">
        <f t="shared" si="50"/>
        <v>serapulsar231</v>
      </c>
      <c r="D3235" s="281">
        <v>7884</v>
      </c>
      <c r="E3235" s="281">
        <v>3292</v>
      </c>
      <c r="F3235" s="281">
        <v>147098</v>
      </c>
      <c r="G3235" s="24">
        <v>50</v>
      </c>
      <c r="H3235" s="24">
        <v>0</v>
      </c>
      <c r="I3235" s="24">
        <v>0</v>
      </c>
      <c r="J3235" s="282">
        <v>10</v>
      </c>
      <c r="K3235" s="282">
        <v>30</v>
      </c>
    </row>
    <row r="3236" spans="1:11" x14ac:dyDescent="0.3">
      <c r="A3236" s="281" t="s">
        <v>2893</v>
      </c>
      <c r="B3236" s="281">
        <v>232</v>
      </c>
      <c r="C3236" s="24" t="str">
        <f t="shared" si="50"/>
        <v>serapulsar232</v>
      </c>
      <c r="D3236" s="281">
        <v>7965</v>
      </c>
      <c r="E3236" s="281">
        <v>3326</v>
      </c>
      <c r="F3236" s="281">
        <v>148999</v>
      </c>
      <c r="G3236" s="24">
        <v>50</v>
      </c>
      <c r="H3236" s="24">
        <v>0</v>
      </c>
      <c r="I3236" s="24">
        <v>0</v>
      </c>
      <c r="J3236" s="282">
        <v>10</v>
      </c>
      <c r="K3236" s="282">
        <v>30</v>
      </c>
    </row>
    <row r="3237" spans="1:11" x14ac:dyDescent="0.3">
      <c r="A3237" s="281" t="s">
        <v>2893</v>
      </c>
      <c r="B3237" s="281">
        <v>233</v>
      </c>
      <c r="C3237" s="24" t="str">
        <f t="shared" si="50"/>
        <v>serapulsar233</v>
      </c>
      <c r="D3237" s="281">
        <v>8048</v>
      </c>
      <c r="E3237" s="281">
        <v>3361</v>
      </c>
      <c r="F3237" s="281">
        <v>150840</v>
      </c>
      <c r="G3237" s="24">
        <v>50</v>
      </c>
      <c r="H3237" s="24">
        <v>0</v>
      </c>
      <c r="I3237" s="24">
        <v>0</v>
      </c>
      <c r="J3237" s="282">
        <v>10</v>
      </c>
      <c r="K3237" s="282">
        <v>30</v>
      </c>
    </row>
    <row r="3238" spans="1:11" x14ac:dyDescent="0.3">
      <c r="A3238" s="281" t="s">
        <v>2893</v>
      </c>
      <c r="B3238" s="281">
        <v>234</v>
      </c>
      <c r="C3238" s="24" t="str">
        <f t="shared" si="50"/>
        <v>serapulsar234</v>
      </c>
      <c r="D3238" s="281">
        <v>8131</v>
      </c>
      <c r="E3238" s="281">
        <v>3396</v>
      </c>
      <c r="F3238" s="281">
        <v>152787</v>
      </c>
      <c r="G3238" s="24">
        <v>50</v>
      </c>
      <c r="H3238" s="24">
        <v>0</v>
      </c>
      <c r="I3238" s="24">
        <v>0</v>
      </c>
      <c r="J3238" s="282">
        <v>10</v>
      </c>
      <c r="K3238" s="282">
        <v>30</v>
      </c>
    </row>
    <row r="3239" spans="1:11" x14ac:dyDescent="0.3">
      <c r="A3239" s="281" t="s">
        <v>2893</v>
      </c>
      <c r="B3239" s="281">
        <v>235</v>
      </c>
      <c r="C3239" s="24" t="str">
        <f t="shared" si="50"/>
        <v>serapulsar235</v>
      </c>
      <c r="D3239" s="281">
        <v>8216</v>
      </c>
      <c r="E3239" s="281">
        <v>3431</v>
      </c>
      <c r="F3239" s="281">
        <v>154674</v>
      </c>
      <c r="G3239" s="24">
        <v>50</v>
      </c>
      <c r="H3239" s="24">
        <v>0</v>
      </c>
      <c r="I3239" s="24">
        <v>0</v>
      </c>
      <c r="J3239" s="282">
        <v>10</v>
      </c>
      <c r="K3239" s="282">
        <v>30</v>
      </c>
    </row>
    <row r="3240" spans="1:11" x14ac:dyDescent="0.3">
      <c r="A3240" s="281" t="s">
        <v>2893</v>
      </c>
      <c r="B3240" s="281">
        <v>236</v>
      </c>
      <c r="C3240" s="24" t="str">
        <f t="shared" si="50"/>
        <v>serapulsar236</v>
      </c>
      <c r="D3240" s="281">
        <v>8301</v>
      </c>
      <c r="E3240" s="281">
        <v>3466</v>
      </c>
      <c r="F3240" s="281">
        <v>156669</v>
      </c>
      <c r="G3240" s="24">
        <v>50</v>
      </c>
      <c r="H3240" s="24">
        <v>0</v>
      </c>
      <c r="I3240" s="24">
        <v>0</v>
      </c>
      <c r="J3240" s="282">
        <v>10</v>
      </c>
      <c r="K3240" s="282">
        <v>30</v>
      </c>
    </row>
    <row r="3241" spans="1:11" x14ac:dyDescent="0.3">
      <c r="A3241" s="281" t="s">
        <v>2893</v>
      </c>
      <c r="B3241" s="281">
        <v>237</v>
      </c>
      <c r="C3241" s="24" t="str">
        <f t="shared" si="50"/>
        <v>serapulsar237</v>
      </c>
      <c r="D3241" s="281">
        <v>8386</v>
      </c>
      <c r="E3241" s="281">
        <v>3502</v>
      </c>
      <c r="F3241" s="281">
        <v>158602</v>
      </c>
      <c r="G3241" s="24">
        <v>50</v>
      </c>
      <c r="H3241" s="24">
        <v>0</v>
      </c>
      <c r="I3241" s="24">
        <v>0</v>
      </c>
      <c r="J3241" s="282">
        <v>10</v>
      </c>
      <c r="K3241" s="282">
        <v>30</v>
      </c>
    </row>
    <row r="3242" spans="1:11" x14ac:dyDescent="0.3">
      <c r="A3242" s="281" t="s">
        <v>2893</v>
      </c>
      <c r="B3242" s="281">
        <v>238</v>
      </c>
      <c r="C3242" s="24" t="str">
        <f t="shared" si="50"/>
        <v>serapulsar238</v>
      </c>
      <c r="D3242" s="281">
        <v>8473</v>
      </c>
      <c r="E3242" s="281">
        <v>3538</v>
      </c>
      <c r="F3242" s="281">
        <v>160645</v>
      </c>
      <c r="G3242" s="24">
        <v>50</v>
      </c>
      <c r="H3242" s="24">
        <v>0</v>
      </c>
      <c r="I3242" s="24">
        <v>0</v>
      </c>
      <c r="J3242" s="282">
        <v>10</v>
      </c>
      <c r="K3242" s="282">
        <v>30</v>
      </c>
    </row>
    <row r="3243" spans="1:11" x14ac:dyDescent="0.3">
      <c r="A3243" s="281" t="s">
        <v>2893</v>
      </c>
      <c r="B3243" s="281">
        <v>239</v>
      </c>
      <c r="C3243" s="24" t="str">
        <f t="shared" si="50"/>
        <v>serapulsar239</v>
      </c>
      <c r="D3243" s="281">
        <v>8561</v>
      </c>
      <c r="E3243" s="281">
        <v>3575</v>
      </c>
      <c r="F3243" s="281">
        <v>162625</v>
      </c>
      <c r="G3243" s="24">
        <v>50</v>
      </c>
      <c r="H3243" s="24">
        <v>0</v>
      </c>
      <c r="I3243" s="24">
        <v>0</v>
      </c>
      <c r="J3243" s="282">
        <v>10</v>
      </c>
      <c r="K3243" s="282">
        <v>30</v>
      </c>
    </row>
    <row r="3244" spans="1:11" x14ac:dyDescent="0.3">
      <c r="A3244" s="281" t="s">
        <v>2893</v>
      </c>
      <c r="B3244" s="281">
        <v>240</v>
      </c>
      <c r="C3244" s="24" t="str">
        <f t="shared" si="50"/>
        <v>serapulsar240</v>
      </c>
      <c r="D3244" s="281">
        <v>8649</v>
      </c>
      <c r="E3244" s="281">
        <v>3612</v>
      </c>
      <c r="F3244" s="281">
        <v>164718</v>
      </c>
      <c r="G3244" s="24">
        <v>50</v>
      </c>
      <c r="H3244" s="24">
        <v>0</v>
      </c>
      <c r="I3244" s="24">
        <v>0</v>
      </c>
      <c r="J3244" s="282">
        <v>10</v>
      </c>
      <c r="K3244" s="282">
        <v>30</v>
      </c>
    </row>
    <row r="3245" spans="1:11" x14ac:dyDescent="0.3">
      <c r="A3245" s="281" t="s">
        <v>2893</v>
      </c>
      <c r="B3245" s="281">
        <v>241</v>
      </c>
      <c r="C3245" s="24" t="str">
        <f t="shared" si="50"/>
        <v>serapulsar241</v>
      </c>
      <c r="D3245" s="281">
        <v>9430</v>
      </c>
      <c r="E3245" s="281">
        <v>3938</v>
      </c>
      <c r="F3245" s="281">
        <v>181872</v>
      </c>
      <c r="G3245" s="24">
        <v>50</v>
      </c>
      <c r="H3245" s="24">
        <v>0</v>
      </c>
      <c r="I3245" s="24">
        <v>0</v>
      </c>
      <c r="J3245" s="282">
        <v>10</v>
      </c>
      <c r="K3245" s="282">
        <v>30</v>
      </c>
    </row>
    <row r="3246" spans="1:11" x14ac:dyDescent="0.3">
      <c r="A3246" s="281" t="s">
        <v>2893</v>
      </c>
      <c r="B3246" s="281">
        <v>242</v>
      </c>
      <c r="C3246" s="24" t="str">
        <f t="shared" si="50"/>
        <v>serapulsar242</v>
      </c>
      <c r="D3246" s="281">
        <v>9528</v>
      </c>
      <c r="E3246" s="281">
        <v>3979</v>
      </c>
      <c r="F3246" s="281">
        <v>184207</v>
      </c>
      <c r="G3246" s="24">
        <v>50</v>
      </c>
      <c r="H3246" s="24">
        <v>0</v>
      </c>
      <c r="I3246" s="24">
        <v>0</v>
      </c>
      <c r="J3246" s="282">
        <v>10</v>
      </c>
      <c r="K3246" s="282">
        <v>30</v>
      </c>
    </row>
    <row r="3247" spans="1:11" x14ac:dyDescent="0.3">
      <c r="A3247" s="281" t="s">
        <v>2893</v>
      </c>
      <c r="B3247" s="281">
        <v>243</v>
      </c>
      <c r="C3247" s="24" t="str">
        <f t="shared" si="50"/>
        <v>serapulsar243</v>
      </c>
      <c r="D3247" s="281">
        <v>9626</v>
      </c>
      <c r="E3247" s="281">
        <v>4020</v>
      </c>
      <c r="F3247" s="281">
        <v>186814</v>
      </c>
      <c r="G3247" s="24">
        <v>50</v>
      </c>
      <c r="H3247" s="24">
        <v>0</v>
      </c>
      <c r="I3247" s="24">
        <v>0</v>
      </c>
      <c r="J3247" s="282">
        <v>10</v>
      </c>
      <c r="K3247" s="282">
        <v>30</v>
      </c>
    </row>
    <row r="3248" spans="1:11" x14ac:dyDescent="0.3">
      <c r="A3248" s="281" t="s">
        <v>2893</v>
      </c>
      <c r="B3248" s="281">
        <v>244</v>
      </c>
      <c r="C3248" s="24" t="str">
        <f t="shared" si="50"/>
        <v>serapulsar244</v>
      </c>
      <c r="D3248" s="281">
        <v>9725</v>
      </c>
      <c r="E3248" s="281">
        <v>4061</v>
      </c>
      <c r="F3248" s="281">
        <v>189210</v>
      </c>
      <c r="G3248" s="24">
        <v>50</v>
      </c>
      <c r="H3248" s="24">
        <v>0</v>
      </c>
      <c r="I3248" s="24">
        <v>0</v>
      </c>
      <c r="J3248" s="282">
        <v>10</v>
      </c>
      <c r="K3248" s="282">
        <v>30</v>
      </c>
    </row>
    <row r="3249" spans="1:11" x14ac:dyDescent="0.3">
      <c r="A3249" s="281" t="s">
        <v>2893</v>
      </c>
      <c r="B3249" s="281">
        <v>245</v>
      </c>
      <c r="C3249" s="24" t="str">
        <f t="shared" si="50"/>
        <v>serapulsar245</v>
      </c>
      <c r="D3249" s="281">
        <v>9825</v>
      </c>
      <c r="E3249" s="281">
        <v>4103</v>
      </c>
      <c r="F3249" s="281">
        <v>191855</v>
      </c>
      <c r="G3249" s="24">
        <v>50</v>
      </c>
      <c r="H3249" s="24">
        <v>0</v>
      </c>
      <c r="I3249" s="24">
        <v>0</v>
      </c>
      <c r="J3249" s="282">
        <v>10</v>
      </c>
      <c r="K3249" s="282">
        <v>30</v>
      </c>
    </row>
    <row r="3250" spans="1:11" x14ac:dyDescent="0.3">
      <c r="A3250" s="281" t="s">
        <v>2893</v>
      </c>
      <c r="B3250" s="281">
        <v>246</v>
      </c>
      <c r="C3250" s="24" t="str">
        <f t="shared" si="50"/>
        <v>serapulsar246</v>
      </c>
      <c r="D3250" s="281">
        <v>9926</v>
      </c>
      <c r="E3250" s="281">
        <v>4145</v>
      </c>
      <c r="F3250" s="281">
        <v>194001</v>
      </c>
      <c r="G3250" s="24">
        <v>50</v>
      </c>
      <c r="H3250" s="24">
        <v>0</v>
      </c>
      <c r="I3250" s="24">
        <v>0</v>
      </c>
      <c r="J3250" s="282">
        <v>10</v>
      </c>
      <c r="K3250" s="282">
        <v>30</v>
      </c>
    </row>
    <row r="3251" spans="1:11" x14ac:dyDescent="0.3">
      <c r="A3251" s="281" t="s">
        <v>2893</v>
      </c>
      <c r="B3251" s="281">
        <v>247</v>
      </c>
      <c r="C3251" s="24" t="str">
        <f t="shared" si="50"/>
        <v>serapulsar247</v>
      </c>
      <c r="D3251" s="281">
        <v>10028</v>
      </c>
      <c r="E3251" s="281">
        <v>4188</v>
      </c>
      <c r="F3251" s="281">
        <v>196711</v>
      </c>
      <c r="G3251" s="24">
        <v>50</v>
      </c>
      <c r="H3251" s="24">
        <v>0</v>
      </c>
      <c r="I3251" s="24">
        <v>0</v>
      </c>
      <c r="J3251" s="282">
        <v>10</v>
      </c>
      <c r="K3251" s="282">
        <v>30</v>
      </c>
    </row>
    <row r="3252" spans="1:11" x14ac:dyDescent="0.3">
      <c r="A3252" s="281" t="s">
        <v>2893</v>
      </c>
      <c r="B3252" s="281">
        <v>248</v>
      </c>
      <c r="C3252" s="24" t="str">
        <f t="shared" si="50"/>
        <v>serapulsar248</v>
      </c>
      <c r="D3252" s="281">
        <v>10131</v>
      </c>
      <c r="E3252" s="281">
        <v>4231</v>
      </c>
      <c r="F3252" s="281">
        <v>198909</v>
      </c>
      <c r="G3252" s="24">
        <v>50</v>
      </c>
      <c r="H3252" s="24">
        <v>0</v>
      </c>
      <c r="I3252" s="24">
        <v>0</v>
      </c>
      <c r="J3252" s="282">
        <v>10</v>
      </c>
      <c r="K3252" s="282">
        <v>30</v>
      </c>
    </row>
    <row r="3253" spans="1:11" x14ac:dyDescent="0.3">
      <c r="A3253" s="281" t="s">
        <v>2893</v>
      </c>
      <c r="B3253" s="281">
        <v>249</v>
      </c>
      <c r="C3253" s="24" t="str">
        <f t="shared" si="50"/>
        <v>serapulsar249</v>
      </c>
      <c r="D3253" s="281">
        <v>10236</v>
      </c>
      <c r="E3253" s="281">
        <v>4275</v>
      </c>
      <c r="F3253" s="281">
        <v>201686</v>
      </c>
      <c r="G3253" s="24">
        <v>50</v>
      </c>
      <c r="H3253" s="24">
        <v>0</v>
      </c>
      <c r="I3253" s="24">
        <v>0</v>
      </c>
      <c r="J3253" s="282">
        <v>10</v>
      </c>
      <c r="K3253" s="282">
        <v>30</v>
      </c>
    </row>
    <row r="3254" spans="1:11" x14ac:dyDescent="0.3">
      <c r="A3254" s="281" t="s">
        <v>2893</v>
      </c>
      <c r="B3254" s="281">
        <v>250</v>
      </c>
      <c r="C3254" s="24" t="str">
        <f t="shared" si="50"/>
        <v>serapulsar250</v>
      </c>
      <c r="D3254" s="281">
        <v>10341</v>
      </c>
      <c r="E3254" s="281">
        <v>4318</v>
      </c>
      <c r="F3254" s="281">
        <v>203937</v>
      </c>
      <c r="G3254" s="24">
        <v>50</v>
      </c>
      <c r="H3254" s="24">
        <v>0</v>
      </c>
      <c r="I3254" s="24">
        <v>0</v>
      </c>
      <c r="J3254" s="282">
        <v>10</v>
      </c>
      <c r="K3254" s="282">
        <v>30</v>
      </c>
    </row>
    <row r="3255" spans="1:11" x14ac:dyDescent="0.3">
      <c r="A3255" s="281" t="s">
        <v>2893</v>
      </c>
      <c r="B3255" s="281">
        <v>251</v>
      </c>
      <c r="C3255" s="24" t="str">
        <f t="shared" si="50"/>
        <v>serapulsar251</v>
      </c>
      <c r="D3255" s="281">
        <v>10447</v>
      </c>
      <c r="E3255" s="281">
        <v>4363</v>
      </c>
      <c r="F3255" s="281">
        <v>206782</v>
      </c>
      <c r="G3255" s="24">
        <v>50</v>
      </c>
      <c r="H3255" s="24">
        <v>0</v>
      </c>
      <c r="I3255" s="24">
        <v>0</v>
      </c>
      <c r="J3255" s="282">
        <v>10</v>
      </c>
      <c r="K3255" s="282">
        <v>30</v>
      </c>
    </row>
    <row r="3256" spans="1:11" x14ac:dyDescent="0.3">
      <c r="A3256" s="281" t="s">
        <v>2893</v>
      </c>
      <c r="B3256" s="281">
        <v>252</v>
      </c>
      <c r="C3256" s="24" t="str">
        <f t="shared" si="50"/>
        <v>serapulsar252</v>
      </c>
      <c r="D3256" s="281">
        <v>10554</v>
      </c>
      <c r="E3256" s="281">
        <v>4408</v>
      </c>
      <c r="F3256" s="281">
        <v>209088</v>
      </c>
      <c r="G3256" s="24">
        <v>50</v>
      </c>
      <c r="H3256" s="24">
        <v>0</v>
      </c>
      <c r="I3256" s="24">
        <v>0</v>
      </c>
      <c r="J3256" s="282">
        <v>10</v>
      </c>
      <c r="K3256" s="282">
        <v>30</v>
      </c>
    </row>
    <row r="3257" spans="1:11" x14ac:dyDescent="0.3">
      <c r="A3257" s="281" t="s">
        <v>2893</v>
      </c>
      <c r="B3257" s="281">
        <v>253</v>
      </c>
      <c r="C3257" s="24" t="str">
        <f t="shared" si="50"/>
        <v>serapulsar253</v>
      </c>
      <c r="D3257" s="281">
        <v>10662</v>
      </c>
      <c r="E3257" s="281">
        <v>4453</v>
      </c>
      <c r="F3257" s="281">
        <v>212002</v>
      </c>
      <c r="G3257" s="24">
        <v>50</v>
      </c>
      <c r="H3257" s="24">
        <v>0</v>
      </c>
      <c r="I3257" s="24">
        <v>0</v>
      </c>
      <c r="J3257" s="282">
        <v>10</v>
      </c>
      <c r="K3257" s="282">
        <v>30</v>
      </c>
    </row>
    <row r="3258" spans="1:11" x14ac:dyDescent="0.3">
      <c r="A3258" s="281" t="s">
        <v>2893</v>
      </c>
      <c r="B3258" s="281">
        <v>254</v>
      </c>
      <c r="C3258" s="24" t="str">
        <f t="shared" si="50"/>
        <v>serapulsar254</v>
      </c>
      <c r="D3258" s="281">
        <v>10771</v>
      </c>
      <c r="E3258" s="281">
        <v>4498</v>
      </c>
      <c r="F3258" s="281">
        <v>214365</v>
      </c>
      <c r="G3258" s="24">
        <v>50</v>
      </c>
      <c r="H3258" s="24">
        <v>0</v>
      </c>
      <c r="I3258" s="24">
        <v>0</v>
      </c>
      <c r="J3258" s="282">
        <v>10</v>
      </c>
      <c r="K3258" s="282">
        <v>30</v>
      </c>
    </row>
    <row r="3259" spans="1:11" x14ac:dyDescent="0.3">
      <c r="A3259" s="281" t="s">
        <v>2893</v>
      </c>
      <c r="B3259" s="281">
        <v>255</v>
      </c>
      <c r="C3259" s="24" t="str">
        <f t="shared" si="50"/>
        <v>serapulsar255</v>
      </c>
      <c r="D3259" s="281">
        <v>10882</v>
      </c>
      <c r="E3259" s="281">
        <v>4544</v>
      </c>
      <c r="F3259" s="281">
        <v>217150</v>
      </c>
      <c r="G3259" s="24">
        <v>50</v>
      </c>
      <c r="H3259" s="24">
        <v>0</v>
      </c>
      <c r="I3259" s="24">
        <v>0</v>
      </c>
      <c r="J3259" s="282">
        <v>10</v>
      </c>
      <c r="K3259" s="282">
        <v>30</v>
      </c>
    </row>
    <row r="3260" spans="1:11" x14ac:dyDescent="0.3">
      <c r="A3260" s="281" t="s">
        <v>2893</v>
      </c>
      <c r="B3260" s="281">
        <v>256</v>
      </c>
      <c r="C3260" s="24" t="str">
        <f t="shared" si="50"/>
        <v>serapulsar256</v>
      </c>
      <c r="D3260" s="281">
        <v>10993</v>
      </c>
      <c r="E3260" s="281">
        <v>4591</v>
      </c>
      <c r="F3260" s="281">
        <v>219567</v>
      </c>
      <c r="G3260" s="24">
        <v>50</v>
      </c>
      <c r="H3260" s="24">
        <v>0</v>
      </c>
      <c r="I3260" s="24">
        <v>0</v>
      </c>
      <c r="J3260" s="282">
        <v>10</v>
      </c>
      <c r="K3260" s="282">
        <v>30</v>
      </c>
    </row>
    <row r="3261" spans="1:11" x14ac:dyDescent="0.3">
      <c r="A3261" s="281" t="s">
        <v>2893</v>
      </c>
      <c r="B3261" s="281">
        <v>257</v>
      </c>
      <c r="C3261" s="24" t="str">
        <f t="shared" si="50"/>
        <v>serapulsar257</v>
      </c>
      <c r="D3261" s="281">
        <v>11105</v>
      </c>
      <c r="E3261" s="281">
        <v>4638</v>
      </c>
      <c r="F3261" s="281">
        <v>222623</v>
      </c>
      <c r="G3261" s="24">
        <v>50</v>
      </c>
      <c r="H3261" s="24">
        <v>0</v>
      </c>
      <c r="I3261" s="24">
        <v>0</v>
      </c>
      <c r="J3261" s="282">
        <v>10</v>
      </c>
      <c r="K3261" s="282">
        <v>30</v>
      </c>
    </row>
    <row r="3262" spans="1:11" x14ac:dyDescent="0.3">
      <c r="A3262" s="281" t="s">
        <v>2893</v>
      </c>
      <c r="B3262" s="281">
        <v>258</v>
      </c>
      <c r="C3262" s="24" t="str">
        <f t="shared" si="50"/>
        <v>serapulsar258</v>
      </c>
      <c r="D3262" s="281">
        <v>11219</v>
      </c>
      <c r="E3262" s="281">
        <v>4685</v>
      </c>
      <c r="F3262" s="281">
        <v>225098</v>
      </c>
      <c r="G3262" s="24">
        <v>50</v>
      </c>
      <c r="H3262" s="24">
        <v>0</v>
      </c>
      <c r="I3262" s="24">
        <v>0</v>
      </c>
      <c r="J3262" s="282">
        <v>10</v>
      </c>
      <c r="K3262" s="282">
        <v>30</v>
      </c>
    </row>
    <row r="3263" spans="1:11" x14ac:dyDescent="0.3">
      <c r="A3263" s="281" t="s">
        <v>2893</v>
      </c>
      <c r="B3263" s="281">
        <v>259</v>
      </c>
      <c r="C3263" s="24" t="str">
        <f t="shared" si="50"/>
        <v>serapulsar259</v>
      </c>
      <c r="D3263" s="281">
        <v>11334</v>
      </c>
      <c r="E3263" s="281">
        <v>4733</v>
      </c>
      <c r="F3263" s="281">
        <v>228229</v>
      </c>
      <c r="G3263" s="24">
        <v>50</v>
      </c>
      <c r="H3263" s="24">
        <v>0</v>
      </c>
      <c r="I3263" s="24">
        <v>0</v>
      </c>
      <c r="J3263" s="282">
        <v>10</v>
      </c>
      <c r="K3263" s="282">
        <v>30</v>
      </c>
    </row>
    <row r="3264" spans="1:11" x14ac:dyDescent="0.3">
      <c r="A3264" s="281" t="s">
        <v>2893</v>
      </c>
      <c r="B3264" s="281">
        <v>260</v>
      </c>
      <c r="C3264" s="24" t="str">
        <f t="shared" si="50"/>
        <v>serapulsar260</v>
      </c>
      <c r="D3264" s="281">
        <v>11449</v>
      </c>
      <c r="E3264" s="281">
        <v>4781</v>
      </c>
      <c r="F3264" s="281">
        <v>230764</v>
      </c>
      <c r="G3264" s="24">
        <v>50</v>
      </c>
      <c r="H3264" s="24">
        <v>0</v>
      </c>
      <c r="I3264" s="24">
        <v>0</v>
      </c>
      <c r="J3264" s="282">
        <v>10</v>
      </c>
      <c r="K3264" s="282">
        <v>30</v>
      </c>
    </row>
    <row r="3265" spans="1:11" x14ac:dyDescent="0.3">
      <c r="A3265" s="281" t="s">
        <v>2893</v>
      </c>
      <c r="B3265" s="281">
        <v>261</v>
      </c>
      <c r="C3265" s="24" t="str">
        <f t="shared" si="50"/>
        <v>serapulsar261</v>
      </c>
      <c r="D3265" s="281">
        <v>12482</v>
      </c>
      <c r="E3265" s="281">
        <v>5213</v>
      </c>
      <c r="F3265" s="281">
        <v>254911</v>
      </c>
      <c r="G3265" s="24">
        <v>50</v>
      </c>
      <c r="H3265" s="24">
        <v>0</v>
      </c>
      <c r="I3265" s="24">
        <v>0</v>
      </c>
      <c r="J3265" s="282">
        <v>10</v>
      </c>
      <c r="K3265" s="282">
        <v>30</v>
      </c>
    </row>
    <row r="3266" spans="1:11" x14ac:dyDescent="0.3">
      <c r="A3266" s="281" t="s">
        <v>2893</v>
      </c>
      <c r="B3266" s="281">
        <v>262</v>
      </c>
      <c r="C3266" s="24" t="str">
        <f t="shared" si="50"/>
        <v>serapulsar262</v>
      </c>
      <c r="D3266" s="281">
        <v>12610</v>
      </c>
      <c r="E3266" s="281">
        <v>5266</v>
      </c>
      <c r="F3266" s="281">
        <v>257740</v>
      </c>
      <c r="G3266" s="24">
        <v>50</v>
      </c>
      <c r="H3266" s="24">
        <v>0</v>
      </c>
      <c r="I3266" s="24">
        <v>0</v>
      </c>
      <c r="J3266" s="282">
        <v>10</v>
      </c>
      <c r="K3266" s="282">
        <v>30</v>
      </c>
    </row>
    <row r="3267" spans="1:11" x14ac:dyDescent="0.3">
      <c r="A3267" s="281" t="s">
        <v>2893</v>
      </c>
      <c r="B3267" s="281">
        <v>263</v>
      </c>
      <c r="C3267" s="24" t="str">
        <f t="shared" si="50"/>
        <v>serapulsar263</v>
      </c>
      <c r="D3267" s="281">
        <v>12738</v>
      </c>
      <c r="E3267" s="281">
        <v>5320</v>
      </c>
      <c r="F3267" s="281">
        <v>262028</v>
      </c>
      <c r="G3267" s="24">
        <v>50</v>
      </c>
      <c r="H3267" s="24">
        <v>0</v>
      </c>
      <c r="I3267" s="24">
        <v>0</v>
      </c>
      <c r="J3267" s="282">
        <v>10</v>
      </c>
      <c r="K3267" s="282">
        <v>30</v>
      </c>
    </row>
    <row r="3268" spans="1:11" x14ac:dyDescent="0.3">
      <c r="A3268" s="281" t="s">
        <v>2893</v>
      </c>
      <c r="B3268" s="281">
        <v>264</v>
      </c>
      <c r="C3268" s="24" t="str">
        <f t="shared" si="50"/>
        <v>serapulsar264</v>
      </c>
      <c r="D3268" s="281">
        <v>12868</v>
      </c>
      <c r="E3268" s="281">
        <v>5374</v>
      </c>
      <c r="F3268" s="281">
        <v>264933</v>
      </c>
      <c r="G3268" s="24">
        <v>50</v>
      </c>
      <c r="H3268" s="24">
        <v>0</v>
      </c>
      <c r="I3268" s="24">
        <v>0</v>
      </c>
      <c r="J3268" s="282">
        <v>10</v>
      </c>
      <c r="K3268" s="282">
        <v>30</v>
      </c>
    </row>
    <row r="3269" spans="1:11" x14ac:dyDescent="0.3">
      <c r="A3269" s="281" t="s">
        <v>2893</v>
      </c>
      <c r="B3269" s="281">
        <v>265</v>
      </c>
      <c r="C3269" s="24" t="str">
        <f t="shared" si="50"/>
        <v>serapulsar265</v>
      </c>
      <c r="D3269" s="281">
        <v>12999</v>
      </c>
      <c r="E3269" s="281">
        <v>5429</v>
      </c>
      <c r="F3269" s="281">
        <v>268603</v>
      </c>
      <c r="G3269" s="24">
        <v>50</v>
      </c>
      <c r="H3269" s="24">
        <v>0</v>
      </c>
      <c r="I3269" s="24">
        <v>0</v>
      </c>
      <c r="J3269" s="282">
        <v>10</v>
      </c>
      <c r="K3269" s="282">
        <v>30</v>
      </c>
    </row>
    <row r="3270" spans="1:11" x14ac:dyDescent="0.3">
      <c r="A3270" s="281" t="s">
        <v>2893</v>
      </c>
      <c r="B3270" s="281">
        <v>266</v>
      </c>
      <c r="C3270" s="24" t="str">
        <f t="shared" ref="C3270:C3333" si="51">A3270&amp;B3270</f>
        <v>serapulsar266</v>
      </c>
      <c r="D3270" s="281">
        <v>13131</v>
      </c>
      <c r="E3270" s="281">
        <v>5484</v>
      </c>
      <c r="F3270" s="281">
        <v>271577</v>
      </c>
      <c r="G3270" s="24">
        <v>50</v>
      </c>
      <c r="H3270" s="24">
        <v>0</v>
      </c>
      <c r="I3270" s="24">
        <v>0</v>
      </c>
      <c r="J3270" s="282">
        <v>10</v>
      </c>
      <c r="K3270" s="282">
        <v>30</v>
      </c>
    </row>
    <row r="3271" spans="1:11" x14ac:dyDescent="0.3">
      <c r="A3271" s="281" t="s">
        <v>2893</v>
      </c>
      <c r="B3271" s="281">
        <v>267</v>
      </c>
      <c r="C3271" s="24" t="str">
        <f t="shared" si="51"/>
        <v>serapulsar267</v>
      </c>
      <c r="D3271" s="281">
        <v>13265</v>
      </c>
      <c r="E3271" s="281">
        <v>5540</v>
      </c>
      <c r="F3271" s="281">
        <v>275336</v>
      </c>
      <c r="G3271" s="24">
        <v>50</v>
      </c>
      <c r="H3271" s="24">
        <v>0</v>
      </c>
      <c r="I3271" s="24">
        <v>0</v>
      </c>
      <c r="J3271" s="282">
        <v>10</v>
      </c>
      <c r="K3271" s="282">
        <v>30</v>
      </c>
    </row>
    <row r="3272" spans="1:11" x14ac:dyDescent="0.3">
      <c r="A3272" s="281" t="s">
        <v>2893</v>
      </c>
      <c r="B3272" s="281">
        <v>268</v>
      </c>
      <c r="C3272" s="24" t="str">
        <f t="shared" si="51"/>
        <v>serapulsar268</v>
      </c>
      <c r="D3272" s="281">
        <v>13400</v>
      </c>
      <c r="E3272" s="281">
        <v>5596</v>
      </c>
      <c r="F3272" s="281">
        <v>278382</v>
      </c>
      <c r="G3272" s="24">
        <v>50</v>
      </c>
      <c r="H3272" s="24">
        <v>0</v>
      </c>
      <c r="I3272" s="24">
        <v>0</v>
      </c>
      <c r="J3272" s="282">
        <v>10</v>
      </c>
      <c r="K3272" s="282">
        <v>30</v>
      </c>
    </row>
    <row r="3273" spans="1:11" x14ac:dyDescent="0.3">
      <c r="A3273" s="281" t="s">
        <v>2893</v>
      </c>
      <c r="B3273" s="281">
        <v>269</v>
      </c>
      <c r="C3273" s="24" t="str">
        <f t="shared" si="51"/>
        <v>serapulsar269</v>
      </c>
      <c r="D3273" s="281">
        <v>13536</v>
      </c>
      <c r="E3273" s="281">
        <v>5653</v>
      </c>
      <c r="F3273" s="281">
        <v>282232</v>
      </c>
      <c r="G3273" s="24">
        <v>50</v>
      </c>
      <c r="H3273" s="24">
        <v>0</v>
      </c>
      <c r="I3273" s="24">
        <v>0</v>
      </c>
      <c r="J3273" s="282">
        <v>10</v>
      </c>
      <c r="K3273" s="282">
        <v>30</v>
      </c>
    </row>
    <row r="3274" spans="1:11" x14ac:dyDescent="0.3">
      <c r="A3274" s="281" t="s">
        <v>2893</v>
      </c>
      <c r="B3274" s="281">
        <v>270</v>
      </c>
      <c r="C3274" s="24" t="str">
        <f t="shared" si="51"/>
        <v>serapulsar270</v>
      </c>
      <c r="D3274" s="281">
        <v>13673</v>
      </c>
      <c r="E3274" s="281">
        <v>5710</v>
      </c>
      <c r="F3274" s="281">
        <v>285350</v>
      </c>
      <c r="G3274" s="24">
        <v>50</v>
      </c>
      <c r="H3274" s="24">
        <v>0</v>
      </c>
      <c r="I3274" s="24">
        <v>0</v>
      </c>
      <c r="J3274" s="282">
        <v>10</v>
      </c>
      <c r="K3274" s="282">
        <v>30</v>
      </c>
    </row>
    <row r="3275" spans="1:11" x14ac:dyDescent="0.3">
      <c r="A3275" s="281" t="s">
        <v>2893</v>
      </c>
      <c r="B3275" s="281">
        <v>271</v>
      </c>
      <c r="C3275" s="24" t="str">
        <f t="shared" si="51"/>
        <v>serapulsar271</v>
      </c>
      <c r="D3275" s="281">
        <v>13812</v>
      </c>
      <c r="E3275" s="281">
        <v>5768</v>
      </c>
      <c r="F3275" s="281">
        <v>289029</v>
      </c>
      <c r="G3275" s="24">
        <v>50</v>
      </c>
      <c r="H3275" s="24">
        <v>0</v>
      </c>
      <c r="I3275" s="24">
        <v>0</v>
      </c>
      <c r="J3275" s="282">
        <v>10</v>
      </c>
      <c r="K3275" s="282">
        <v>30</v>
      </c>
    </row>
    <row r="3276" spans="1:11" x14ac:dyDescent="0.3">
      <c r="A3276" s="281" t="s">
        <v>2893</v>
      </c>
      <c r="B3276" s="281">
        <v>272</v>
      </c>
      <c r="C3276" s="24" t="str">
        <f t="shared" si="51"/>
        <v>serapulsar272</v>
      </c>
      <c r="D3276" s="281">
        <v>13952</v>
      </c>
      <c r="E3276" s="281">
        <v>5827</v>
      </c>
      <c r="F3276" s="281">
        <v>292220</v>
      </c>
      <c r="G3276" s="24">
        <v>50</v>
      </c>
      <c r="H3276" s="24">
        <v>0</v>
      </c>
      <c r="I3276" s="24">
        <v>0</v>
      </c>
      <c r="J3276" s="282">
        <v>10</v>
      </c>
      <c r="K3276" s="282">
        <v>30</v>
      </c>
    </row>
    <row r="3277" spans="1:11" x14ac:dyDescent="0.3">
      <c r="A3277" s="281" t="s">
        <v>2893</v>
      </c>
      <c r="B3277" s="281">
        <v>273</v>
      </c>
      <c r="C3277" s="24" t="str">
        <f t="shared" si="51"/>
        <v>serapulsar273</v>
      </c>
      <c r="D3277" s="281">
        <v>14094</v>
      </c>
      <c r="E3277" s="281">
        <v>5886</v>
      </c>
      <c r="F3277" s="281">
        <v>296254</v>
      </c>
      <c r="G3277" s="24">
        <v>50</v>
      </c>
      <c r="H3277" s="24">
        <v>0</v>
      </c>
      <c r="I3277" s="24">
        <v>0</v>
      </c>
      <c r="J3277" s="282">
        <v>10</v>
      </c>
      <c r="K3277" s="282">
        <v>30</v>
      </c>
    </row>
    <row r="3278" spans="1:11" x14ac:dyDescent="0.3">
      <c r="A3278" s="281" t="s">
        <v>2893</v>
      </c>
      <c r="B3278" s="281">
        <v>274</v>
      </c>
      <c r="C3278" s="24" t="str">
        <f t="shared" si="51"/>
        <v>serapulsar274</v>
      </c>
      <c r="D3278" s="281">
        <v>14237</v>
      </c>
      <c r="E3278" s="281">
        <v>5946</v>
      </c>
      <c r="F3278" s="281">
        <v>299521</v>
      </c>
      <c r="G3278" s="24">
        <v>50</v>
      </c>
      <c r="H3278" s="24">
        <v>0</v>
      </c>
      <c r="I3278" s="24">
        <v>0</v>
      </c>
      <c r="J3278" s="282">
        <v>10</v>
      </c>
      <c r="K3278" s="282">
        <v>30</v>
      </c>
    </row>
    <row r="3279" spans="1:11" x14ac:dyDescent="0.3">
      <c r="A3279" s="281" t="s">
        <v>2893</v>
      </c>
      <c r="B3279" s="281">
        <v>275</v>
      </c>
      <c r="C3279" s="24" t="str">
        <f t="shared" si="51"/>
        <v>serapulsar275</v>
      </c>
      <c r="D3279" s="281">
        <v>14381</v>
      </c>
      <c r="E3279" s="281">
        <v>6006</v>
      </c>
      <c r="F3279" s="281">
        <v>303652</v>
      </c>
      <c r="G3279" s="24">
        <v>50</v>
      </c>
      <c r="H3279" s="24">
        <v>0</v>
      </c>
      <c r="I3279" s="24">
        <v>0</v>
      </c>
      <c r="J3279" s="282">
        <v>10</v>
      </c>
      <c r="K3279" s="282">
        <v>30</v>
      </c>
    </row>
    <row r="3280" spans="1:11" x14ac:dyDescent="0.3">
      <c r="A3280" s="281" t="s">
        <v>2893</v>
      </c>
      <c r="B3280" s="281">
        <v>276</v>
      </c>
      <c r="C3280" s="24" t="str">
        <f t="shared" si="51"/>
        <v>serapulsar276</v>
      </c>
      <c r="D3280" s="281">
        <v>14526</v>
      </c>
      <c r="E3280" s="281">
        <v>6067</v>
      </c>
      <c r="F3280" s="281">
        <v>306996</v>
      </c>
      <c r="G3280" s="24">
        <v>50</v>
      </c>
      <c r="H3280" s="24">
        <v>0</v>
      </c>
      <c r="I3280" s="24">
        <v>0</v>
      </c>
      <c r="J3280" s="282">
        <v>10</v>
      </c>
      <c r="K3280" s="282">
        <v>30</v>
      </c>
    </row>
    <row r="3281" spans="1:11" x14ac:dyDescent="0.3">
      <c r="A3281" s="281" t="s">
        <v>2893</v>
      </c>
      <c r="B3281" s="281">
        <v>277</v>
      </c>
      <c r="C3281" s="24" t="str">
        <f t="shared" si="51"/>
        <v>serapulsar277</v>
      </c>
      <c r="D3281" s="281">
        <v>14673</v>
      </c>
      <c r="E3281" s="281">
        <v>6128</v>
      </c>
      <c r="F3281" s="281">
        <v>311227</v>
      </c>
      <c r="G3281" s="24">
        <v>50</v>
      </c>
      <c r="H3281" s="24">
        <v>0</v>
      </c>
      <c r="I3281" s="24">
        <v>0</v>
      </c>
      <c r="J3281" s="282">
        <v>10</v>
      </c>
      <c r="K3281" s="282">
        <v>30</v>
      </c>
    </row>
    <row r="3282" spans="1:11" x14ac:dyDescent="0.3">
      <c r="A3282" s="281" t="s">
        <v>2893</v>
      </c>
      <c r="B3282" s="281">
        <v>278</v>
      </c>
      <c r="C3282" s="24" t="str">
        <f t="shared" si="51"/>
        <v>serapulsar278</v>
      </c>
      <c r="D3282" s="281">
        <v>14822</v>
      </c>
      <c r="E3282" s="281">
        <v>6190</v>
      </c>
      <c r="F3282" s="281">
        <v>314651</v>
      </c>
      <c r="G3282" s="24">
        <v>50</v>
      </c>
      <c r="H3282" s="24">
        <v>0</v>
      </c>
      <c r="I3282" s="24">
        <v>0</v>
      </c>
      <c r="J3282" s="282">
        <v>10</v>
      </c>
      <c r="K3282" s="282">
        <v>30</v>
      </c>
    </row>
    <row r="3283" spans="1:11" x14ac:dyDescent="0.3">
      <c r="A3283" s="281" t="s">
        <v>2893</v>
      </c>
      <c r="B3283" s="281">
        <v>279</v>
      </c>
      <c r="C3283" s="24" t="str">
        <f t="shared" si="51"/>
        <v>serapulsar279</v>
      </c>
      <c r="D3283" s="281">
        <v>14972</v>
      </c>
      <c r="E3283" s="281">
        <v>6253</v>
      </c>
      <c r="F3283" s="281">
        <v>318693</v>
      </c>
      <c r="G3283" s="24">
        <v>50</v>
      </c>
      <c r="H3283" s="24">
        <v>0</v>
      </c>
      <c r="I3283" s="24">
        <v>0</v>
      </c>
      <c r="J3283" s="282">
        <v>10</v>
      </c>
      <c r="K3283" s="282">
        <v>30</v>
      </c>
    </row>
    <row r="3284" spans="1:11" x14ac:dyDescent="0.3">
      <c r="A3284" s="281" t="s">
        <v>2893</v>
      </c>
      <c r="B3284" s="281">
        <v>280</v>
      </c>
      <c r="C3284" s="24" t="str">
        <f t="shared" si="51"/>
        <v>serapulsar280</v>
      </c>
      <c r="D3284" s="281">
        <v>15123</v>
      </c>
      <c r="E3284" s="281">
        <v>6316</v>
      </c>
      <c r="F3284" s="281">
        <v>322196</v>
      </c>
      <c r="G3284" s="24">
        <v>50</v>
      </c>
      <c r="H3284" s="24">
        <v>0</v>
      </c>
      <c r="I3284" s="24">
        <v>0</v>
      </c>
      <c r="J3284" s="282">
        <v>10</v>
      </c>
      <c r="K3284" s="282">
        <v>30</v>
      </c>
    </row>
    <row r="3285" spans="1:11" x14ac:dyDescent="0.3">
      <c r="A3285" s="281" t="s">
        <v>2893</v>
      </c>
      <c r="B3285" s="281">
        <v>281</v>
      </c>
      <c r="C3285" s="24" t="str">
        <f t="shared" si="51"/>
        <v>serapulsar281</v>
      </c>
      <c r="D3285" s="281">
        <v>16486</v>
      </c>
      <c r="E3285" s="281">
        <v>6885</v>
      </c>
      <c r="F3285" s="281">
        <v>356376</v>
      </c>
      <c r="G3285" s="24">
        <v>50</v>
      </c>
      <c r="H3285" s="24">
        <v>0</v>
      </c>
      <c r="I3285" s="24">
        <v>0</v>
      </c>
      <c r="J3285" s="282">
        <v>10</v>
      </c>
      <c r="K3285" s="282">
        <v>30</v>
      </c>
    </row>
    <row r="3286" spans="1:11" x14ac:dyDescent="0.3">
      <c r="A3286" s="281" t="s">
        <v>2893</v>
      </c>
      <c r="B3286" s="281">
        <v>282</v>
      </c>
      <c r="C3286" s="24" t="str">
        <f t="shared" si="51"/>
        <v>serapulsar282</v>
      </c>
      <c r="D3286" s="281">
        <v>16652</v>
      </c>
      <c r="E3286" s="281">
        <v>6954</v>
      </c>
      <c r="F3286" s="281">
        <v>360508</v>
      </c>
      <c r="G3286" s="24">
        <v>50</v>
      </c>
      <c r="H3286" s="24">
        <v>0</v>
      </c>
      <c r="I3286" s="24">
        <v>0</v>
      </c>
      <c r="J3286" s="282">
        <v>10</v>
      </c>
      <c r="K3286" s="282">
        <v>30</v>
      </c>
    </row>
    <row r="3287" spans="1:11" x14ac:dyDescent="0.3">
      <c r="A3287" s="281" t="s">
        <v>2893</v>
      </c>
      <c r="B3287" s="281">
        <v>283</v>
      </c>
      <c r="C3287" s="24" t="str">
        <f t="shared" si="51"/>
        <v>serapulsar283</v>
      </c>
      <c r="D3287" s="281">
        <v>16820</v>
      </c>
      <c r="E3287" s="281">
        <v>7024</v>
      </c>
      <c r="F3287" s="281">
        <v>365672</v>
      </c>
      <c r="G3287" s="24">
        <v>50</v>
      </c>
      <c r="H3287" s="24">
        <v>0</v>
      </c>
      <c r="I3287" s="24">
        <v>0</v>
      </c>
      <c r="J3287" s="282">
        <v>10</v>
      </c>
      <c r="K3287" s="282">
        <v>30</v>
      </c>
    </row>
    <row r="3288" spans="1:11" x14ac:dyDescent="0.3">
      <c r="A3288" s="281" t="s">
        <v>2893</v>
      </c>
      <c r="B3288" s="281">
        <v>284</v>
      </c>
      <c r="C3288" s="24" t="str">
        <f t="shared" si="51"/>
        <v>serapulsar284</v>
      </c>
      <c r="D3288" s="281">
        <v>16990</v>
      </c>
      <c r="E3288" s="281">
        <v>7095</v>
      </c>
      <c r="F3288" s="281">
        <v>370019</v>
      </c>
      <c r="G3288" s="24">
        <v>50</v>
      </c>
      <c r="H3288" s="24">
        <v>0</v>
      </c>
      <c r="I3288" s="24">
        <v>0</v>
      </c>
      <c r="J3288" s="282">
        <v>10</v>
      </c>
      <c r="K3288" s="282">
        <v>30</v>
      </c>
    </row>
    <row r="3289" spans="1:11" x14ac:dyDescent="0.3">
      <c r="A3289" s="281" t="s">
        <v>2893</v>
      </c>
      <c r="B3289" s="281">
        <v>285</v>
      </c>
      <c r="C3289" s="24" t="str">
        <f t="shared" si="51"/>
        <v>serapulsar285</v>
      </c>
      <c r="D3289" s="281">
        <v>17161</v>
      </c>
      <c r="E3289" s="281">
        <v>7167</v>
      </c>
      <c r="F3289" s="281">
        <v>375313</v>
      </c>
      <c r="G3289" s="24">
        <v>50</v>
      </c>
      <c r="H3289" s="24">
        <v>0</v>
      </c>
      <c r="I3289" s="24">
        <v>0</v>
      </c>
      <c r="J3289" s="282">
        <v>10</v>
      </c>
      <c r="K3289" s="282">
        <v>30</v>
      </c>
    </row>
    <row r="3290" spans="1:11" x14ac:dyDescent="0.3">
      <c r="A3290" s="281" t="s">
        <v>2893</v>
      </c>
      <c r="B3290" s="281">
        <v>286</v>
      </c>
      <c r="C3290" s="24" t="str">
        <f t="shared" si="51"/>
        <v>serapulsar286</v>
      </c>
      <c r="D3290" s="281">
        <v>17334</v>
      </c>
      <c r="E3290" s="281">
        <v>7239</v>
      </c>
      <c r="F3290" s="281">
        <v>379770</v>
      </c>
      <c r="G3290" s="24">
        <v>50</v>
      </c>
      <c r="H3290" s="24">
        <v>0</v>
      </c>
      <c r="I3290" s="24">
        <v>0</v>
      </c>
      <c r="J3290" s="282">
        <v>10</v>
      </c>
      <c r="K3290" s="282">
        <v>30</v>
      </c>
    </row>
    <row r="3291" spans="1:11" x14ac:dyDescent="0.3">
      <c r="A3291" s="281" t="s">
        <v>2893</v>
      </c>
      <c r="B3291" s="281">
        <v>287</v>
      </c>
      <c r="C3291" s="24" t="str">
        <f t="shared" si="51"/>
        <v>serapulsar287</v>
      </c>
      <c r="D3291" s="281">
        <v>17508</v>
      </c>
      <c r="E3291" s="281">
        <v>7312</v>
      </c>
      <c r="F3291" s="281">
        <v>384852</v>
      </c>
      <c r="G3291" s="24">
        <v>50</v>
      </c>
      <c r="H3291" s="24">
        <v>0</v>
      </c>
      <c r="I3291" s="24">
        <v>0</v>
      </c>
      <c r="J3291" s="282">
        <v>10</v>
      </c>
      <c r="K3291" s="282">
        <v>30</v>
      </c>
    </row>
    <row r="3292" spans="1:11" x14ac:dyDescent="0.3">
      <c r="A3292" s="281" t="s">
        <v>2893</v>
      </c>
      <c r="B3292" s="281">
        <v>288</v>
      </c>
      <c r="C3292" s="24" t="str">
        <f t="shared" si="51"/>
        <v>serapulsar288</v>
      </c>
      <c r="D3292" s="281">
        <v>17684</v>
      </c>
      <c r="E3292" s="281">
        <v>7385</v>
      </c>
      <c r="F3292" s="281">
        <v>389300</v>
      </c>
      <c r="G3292" s="24">
        <v>50</v>
      </c>
      <c r="H3292" s="24">
        <v>0</v>
      </c>
      <c r="I3292" s="24">
        <v>0</v>
      </c>
      <c r="J3292" s="282">
        <v>10</v>
      </c>
      <c r="K3292" s="282">
        <v>30</v>
      </c>
    </row>
    <row r="3293" spans="1:11" x14ac:dyDescent="0.3">
      <c r="A3293" s="281" t="s">
        <v>2893</v>
      </c>
      <c r="B3293" s="281">
        <v>289</v>
      </c>
      <c r="C3293" s="24" t="str">
        <f t="shared" si="51"/>
        <v>serapulsar289</v>
      </c>
      <c r="D3293" s="281">
        <v>17862</v>
      </c>
      <c r="E3293" s="281">
        <v>7460</v>
      </c>
      <c r="F3293" s="281">
        <v>393917</v>
      </c>
      <c r="G3293" s="24">
        <v>50</v>
      </c>
      <c r="H3293" s="24">
        <v>0</v>
      </c>
      <c r="I3293" s="24">
        <v>0</v>
      </c>
      <c r="J3293" s="282">
        <v>10</v>
      </c>
      <c r="K3293" s="282">
        <v>30</v>
      </c>
    </row>
    <row r="3294" spans="1:11" x14ac:dyDescent="0.3">
      <c r="A3294" s="281" t="s">
        <v>2893</v>
      </c>
      <c r="B3294" s="281">
        <v>290</v>
      </c>
      <c r="C3294" s="24" t="str">
        <f t="shared" si="51"/>
        <v>serapulsar290</v>
      </c>
      <c r="D3294" s="281">
        <v>18042</v>
      </c>
      <c r="E3294" s="281">
        <v>7535</v>
      </c>
      <c r="F3294" s="281">
        <v>398465</v>
      </c>
      <c r="G3294" s="24">
        <v>50</v>
      </c>
      <c r="H3294" s="24">
        <v>0</v>
      </c>
      <c r="I3294" s="24">
        <v>0</v>
      </c>
      <c r="J3294" s="282">
        <v>10</v>
      </c>
      <c r="K3294" s="282">
        <v>30</v>
      </c>
    </row>
    <row r="3295" spans="1:11" x14ac:dyDescent="0.3">
      <c r="A3295" s="281" t="s">
        <v>2893</v>
      </c>
      <c r="B3295" s="281">
        <v>291</v>
      </c>
      <c r="C3295" s="24" t="str">
        <f t="shared" si="51"/>
        <v>serapulsar291</v>
      </c>
      <c r="D3295" s="281">
        <v>18223</v>
      </c>
      <c r="E3295" s="281">
        <v>7610</v>
      </c>
      <c r="F3295" s="281">
        <v>403064</v>
      </c>
      <c r="G3295" s="24">
        <v>50</v>
      </c>
      <c r="H3295" s="24">
        <v>0</v>
      </c>
      <c r="I3295" s="24">
        <v>0</v>
      </c>
      <c r="J3295" s="282">
        <v>10</v>
      </c>
      <c r="K3295" s="282">
        <v>30</v>
      </c>
    </row>
    <row r="3296" spans="1:11" x14ac:dyDescent="0.3">
      <c r="A3296" s="281" t="s">
        <v>2893</v>
      </c>
      <c r="B3296" s="281">
        <v>292</v>
      </c>
      <c r="C3296" s="24" t="str">
        <f t="shared" si="51"/>
        <v>serapulsar292</v>
      </c>
      <c r="D3296" s="281">
        <v>18406</v>
      </c>
      <c r="E3296" s="281">
        <v>7687</v>
      </c>
      <c r="F3296" s="281">
        <v>407837</v>
      </c>
      <c r="G3296" s="24">
        <v>50</v>
      </c>
      <c r="H3296" s="24">
        <v>0</v>
      </c>
      <c r="I3296" s="24">
        <v>0</v>
      </c>
      <c r="J3296" s="282">
        <v>10</v>
      </c>
      <c r="K3296" s="282">
        <v>30</v>
      </c>
    </row>
    <row r="3297" spans="1:11" x14ac:dyDescent="0.3">
      <c r="A3297" s="281" t="s">
        <v>2893</v>
      </c>
      <c r="B3297" s="281">
        <v>293</v>
      </c>
      <c r="C3297" s="24" t="str">
        <f t="shared" si="51"/>
        <v>serapulsar293</v>
      </c>
      <c r="D3297" s="281">
        <v>18591</v>
      </c>
      <c r="E3297" s="281">
        <v>7764</v>
      </c>
      <c r="F3297" s="281">
        <v>412540</v>
      </c>
      <c r="G3297" s="24">
        <v>50</v>
      </c>
      <c r="H3297" s="24">
        <v>0</v>
      </c>
      <c r="I3297" s="24">
        <v>0</v>
      </c>
      <c r="J3297" s="282">
        <v>10</v>
      </c>
      <c r="K3297" s="282">
        <v>30</v>
      </c>
    </row>
    <row r="3298" spans="1:11" x14ac:dyDescent="0.3">
      <c r="A3298" s="281" t="s">
        <v>2893</v>
      </c>
      <c r="B3298" s="281">
        <v>294</v>
      </c>
      <c r="C3298" s="24" t="str">
        <f t="shared" si="51"/>
        <v>serapulsar294</v>
      </c>
      <c r="D3298" s="281">
        <v>18777</v>
      </c>
      <c r="E3298" s="281">
        <v>7842</v>
      </c>
      <c r="F3298" s="281">
        <v>417294</v>
      </c>
      <c r="G3298" s="24">
        <v>50</v>
      </c>
      <c r="H3298" s="24">
        <v>0</v>
      </c>
      <c r="I3298" s="24">
        <v>0</v>
      </c>
      <c r="J3298" s="282">
        <v>10</v>
      </c>
      <c r="K3298" s="282">
        <v>30</v>
      </c>
    </row>
    <row r="3299" spans="1:11" x14ac:dyDescent="0.3">
      <c r="A3299" s="281" t="s">
        <v>2893</v>
      </c>
      <c r="B3299" s="281">
        <v>295</v>
      </c>
      <c r="C3299" s="24" t="str">
        <f t="shared" si="51"/>
        <v>serapulsar295</v>
      </c>
      <c r="D3299" s="281">
        <v>18965</v>
      </c>
      <c r="E3299" s="281">
        <v>7920</v>
      </c>
      <c r="F3299" s="281">
        <v>422230</v>
      </c>
      <c r="G3299" s="24">
        <v>50</v>
      </c>
      <c r="H3299" s="24">
        <v>0</v>
      </c>
      <c r="I3299" s="24">
        <v>0</v>
      </c>
      <c r="J3299" s="282">
        <v>10</v>
      </c>
      <c r="K3299" s="282">
        <v>30</v>
      </c>
    </row>
    <row r="3300" spans="1:11" x14ac:dyDescent="0.3">
      <c r="A3300" s="281" t="s">
        <v>2893</v>
      </c>
      <c r="B3300" s="281">
        <v>296</v>
      </c>
      <c r="C3300" s="24" t="str">
        <f t="shared" si="51"/>
        <v>serapulsar296</v>
      </c>
      <c r="D3300" s="281">
        <v>19155</v>
      </c>
      <c r="E3300" s="281">
        <v>8000</v>
      </c>
      <c r="F3300" s="281">
        <v>427091</v>
      </c>
      <c r="G3300" s="24">
        <v>50</v>
      </c>
      <c r="H3300" s="24">
        <v>0</v>
      </c>
      <c r="I3300" s="24">
        <v>0</v>
      </c>
      <c r="J3300" s="282">
        <v>10</v>
      </c>
      <c r="K3300" s="282">
        <v>30</v>
      </c>
    </row>
    <row r="3301" spans="1:11" x14ac:dyDescent="0.3">
      <c r="A3301" s="281" t="s">
        <v>2893</v>
      </c>
      <c r="B3301" s="281">
        <v>297</v>
      </c>
      <c r="C3301" s="24" t="str">
        <f t="shared" si="51"/>
        <v>serapulsar297</v>
      </c>
      <c r="D3301" s="281">
        <v>19347</v>
      </c>
      <c r="E3301" s="281">
        <v>8080</v>
      </c>
      <c r="F3301" s="281">
        <v>431742</v>
      </c>
      <c r="G3301" s="24">
        <v>50</v>
      </c>
      <c r="H3301" s="24">
        <v>0</v>
      </c>
      <c r="I3301" s="24">
        <v>0</v>
      </c>
      <c r="J3301" s="282">
        <v>10</v>
      </c>
      <c r="K3301" s="282">
        <v>30</v>
      </c>
    </row>
    <row r="3302" spans="1:11" x14ac:dyDescent="0.3">
      <c r="A3302" s="281" t="s">
        <v>2893</v>
      </c>
      <c r="B3302" s="281">
        <v>298</v>
      </c>
      <c r="C3302" s="24" t="str">
        <f t="shared" si="51"/>
        <v>serapulsar298</v>
      </c>
      <c r="D3302" s="281">
        <v>19541</v>
      </c>
      <c r="E3302" s="281">
        <v>8161</v>
      </c>
      <c r="F3302" s="281">
        <v>436441</v>
      </c>
      <c r="G3302" s="24">
        <v>50</v>
      </c>
      <c r="H3302" s="24">
        <v>0</v>
      </c>
      <c r="I3302" s="24">
        <v>0</v>
      </c>
      <c r="J3302" s="282">
        <v>10</v>
      </c>
      <c r="K3302" s="282">
        <v>30</v>
      </c>
    </row>
    <row r="3303" spans="1:11" x14ac:dyDescent="0.3">
      <c r="A3303" s="281" t="s">
        <v>2893</v>
      </c>
      <c r="B3303" s="281">
        <v>299</v>
      </c>
      <c r="C3303" s="24" t="str">
        <f t="shared" si="51"/>
        <v>serapulsar299</v>
      </c>
      <c r="D3303" s="281">
        <v>19736</v>
      </c>
      <c r="E3303" s="281">
        <v>8243</v>
      </c>
      <c r="F3303" s="281">
        <v>441189</v>
      </c>
      <c r="G3303" s="24">
        <v>50</v>
      </c>
      <c r="H3303" s="24">
        <v>0</v>
      </c>
      <c r="I3303" s="24">
        <v>0</v>
      </c>
      <c r="J3303" s="282">
        <v>10</v>
      </c>
      <c r="K3303" s="282">
        <v>30</v>
      </c>
    </row>
    <row r="3304" spans="1:11" x14ac:dyDescent="0.3">
      <c r="A3304" s="281" t="s">
        <v>2893</v>
      </c>
      <c r="B3304" s="281">
        <v>300</v>
      </c>
      <c r="C3304" s="24" t="str">
        <f t="shared" si="51"/>
        <v>serapulsar300</v>
      </c>
      <c r="D3304" s="281">
        <v>19934</v>
      </c>
      <c r="E3304" s="281">
        <v>8325</v>
      </c>
      <c r="F3304" s="281">
        <v>445986</v>
      </c>
      <c r="G3304" s="24">
        <v>50</v>
      </c>
      <c r="H3304" s="24">
        <v>0</v>
      </c>
      <c r="I3304" s="24">
        <v>0</v>
      </c>
      <c r="J3304" s="282">
        <v>10</v>
      </c>
      <c r="K3304" s="282">
        <v>30</v>
      </c>
    </row>
    <row r="3305" spans="1:11" x14ac:dyDescent="0.3">
      <c r="A3305" s="283" t="s">
        <v>2142</v>
      </c>
      <c r="B3305" s="283">
        <v>1</v>
      </c>
      <c r="C3305" s="24" t="str">
        <f t="shared" si="51"/>
        <v>iras1</v>
      </c>
      <c r="D3305" s="283">
        <v>155</v>
      </c>
      <c r="E3305" s="283">
        <v>83</v>
      </c>
      <c r="F3305" s="283">
        <v>1345</v>
      </c>
      <c r="G3305" s="24">
        <v>50</v>
      </c>
      <c r="H3305" s="24">
        <v>0</v>
      </c>
      <c r="I3305" s="24">
        <v>0</v>
      </c>
      <c r="J3305" s="282">
        <v>10</v>
      </c>
      <c r="K3305" s="282">
        <v>30</v>
      </c>
    </row>
    <row r="3306" spans="1:11" x14ac:dyDescent="0.3">
      <c r="A3306" s="283" t="s">
        <v>2142</v>
      </c>
      <c r="B3306" s="283">
        <v>2</v>
      </c>
      <c r="C3306" s="24" t="str">
        <f t="shared" si="51"/>
        <v>iras2</v>
      </c>
      <c r="D3306" s="283">
        <v>157</v>
      </c>
      <c r="E3306" s="283">
        <v>84</v>
      </c>
      <c r="F3306" s="283">
        <v>1362</v>
      </c>
      <c r="G3306" s="24">
        <v>50</v>
      </c>
      <c r="H3306" s="24">
        <v>0</v>
      </c>
      <c r="I3306" s="24">
        <v>0</v>
      </c>
      <c r="J3306" s="282">
        <v>10</v>
      </c>
      <c r="K3306" s="282">
        <v>30</v>
      </c>
    </row>
    <row r="3307" spans="1:11" x14ac:dyDescent="0.3">
      <c r="A3307" s="283" t="s">
        <v>2142</v>
      </c>
      <c r="B3307" s="283">
        <v>3</v>
      </c>
      <c r="C3307" s="24" t="str">
        <f t="shared" si="51"/>
        <v>iras3</v>
      </c>
      <c r="D3307" s="283">
        <v>159</v>
      </c>
      <c r="E3307" s="283">
        <v>85</v>
      </c>
      <c r="F3307" s="283">
        <v>1382</v>
      </c>
      <c r="G3307" s="24">
        <v>50</v>
      </c>
      <c r="H3307" s="24">
        <v>0</v>
      </c>
      <c r="I3307" s="24">
        <v>0</v>
      </c>
      <c r="J3307" s="282">
        <v>10</v>
      </c>
      <c r="K3307" s="282">
        <v>30</v>
      </c>
    </row>
    <row r="3308" spans="1:11" x14ac:dyDescent="0.3">
      <c r="A3308" s="283" t="s">
        <v>2142</v>
      </c>
      <c r="B3308" s="283">
        <v>4</v>
      </c>
      <c r="C3308" s="24" t="str">
        <f t="shared" si="51"/>
        <v>iras4</v>
      </c>
      <c r="D3308" s="283">
        <v>161</v>
      </c>
      <c r="E3308" s="283">
        <v>86</v>
      </c>
      <c r="F3308" s="283">
        <v>1406</v>
      </c>
      <c r="G3308" s="24">
        <v>50</v>
      </c>
      <c r="H3308" s="24">
        <v>0</v>
      </c>
      <c r="I3308" s="24">
        <v>0</v>
      </c>
      <c r="J3308" s="282">
        <v>10</v>
      </c>
      <c r="K3308" s="282">
        <v>30</v>
      </c>
    </row>
    <row r="3309" spans="1:11" x14ac:dyDescent="0.3">
      <c r="A3309" s="283" t="s">
        <v>2142</v>
      </c>
      <c r="B3309" s="283">
        <v>5</v>
      </c>
      <c r="C3309" s="24" t="str">
        <f t="shared" si="51"/>
        <v>iras5</v>
      </c>
      <c r="D3309" s="283">
        <v>163</v>
      </c>
      <c r="E3309" s="283">
        <v>87</v>
      </c>
      <c r="F3309" s="283">
        <v>1434</v>
      </c>
      <c r="G3309" s="24">
        <v>50</v>
      </c>
      <c r="H3309" s="24">
        <v>0</v>
      </c>
      <c r="I3309" s="24">
        <v>0</v>
      </c>
      <c r="J3309" s="282">
        <v>10</v>
      </c>
      <c r="K3309" s="282">
        <v>30</v>
      </c>
    </row>
    <row r="3310" spans="1:11" x14ac:dyDescent="0.3">
      <c r="A3310" s="283" t="s">
        <v>2142</v>
      </c>
      <c r="B3310" s="283">
        <v>6</v>
      </c>
      <c r="C3310" s="24" t="str">
        <f t="shared" si="51"/>
        <v>iras6</v>
      </c>
      <c r="D3310" s="283">
        <v>166</v>
      </c>
      <c r="E3310" s="283">
        <v>89</v>
      </c>
      <c r="F3310" s="283">
        <v>1466</v>
      </c>
      <c r="G3310" s="24">
        <v>50</v>
      </c>
      <c r="H3310" s="24">
        <v>0</v>
      </c>
      <c r="I3310" s="24">
        <v>0</v>
      </c>
      <c r="J3310" s="282">
        <v>10</v>
      </c>
      <c r="K3310" s="282">
        <v>30</v>
      </c>
    </row>
    <row r="3311" spans="1:11" x14ac:dyDescent="0.3">
      <c r="A3311" s="283" t="s">
        <v>2142</v>
      </c>
      <c r="B3311" s="283">
        <v>7</v>
      </c>
      <c r="C3311" s="24" t="str">
        <f t="shared" si="51"/>
        <v>iras7</v>
      </c>
      <c r="D3311" s="283">
        <v>168</v>
      </c>
      <c r="E3311" s="283">
        <v>90</v>
      </c>
      <c r="F3311" s="283">
        <v>1502</v>
      </c>
      <c r="G3311" s="24">
        <v>50</v>
      </c>
      <c r="H3311" s="24">
        <v>0</v>
      </c>
      <c r="I3311" s="24">
        <v>0</v>
      </c>
      <c r="J3311" s="282">
        <v>10</v>
      </c>
      <c r="K3311" s="282">
        <v>30</v>
      </c>
    </row>
    <row r="3312" spans="1:11" x14ac:dyDescent="0.3">
      <c r="A3312" s="283" t="s">
        <v>2142</v>
      </c>
      <c r="B3312" s="283">
        <v>8</v>
      </c>
      <c r="C3312" s="24" t="str">
        <f t="shared" si="51"/>
        <v>iras8</v>
      </c>
      <c r="D3312" s="283">
        <v>170</v>
      </c>
      <c r="E3312" s="283">
        <v>91</v>
      </c>
      <c r="F3312" s="283">
        <v>1543</v>
      </c>
      <c r="G3312" s="24">
        <v>50</v>
      </c>
      <c r="H3312" s="24">
        <v>0</v>
      </c>
      <c r="I3312" s="24">
        <v>0</v>
      </c>
      <c r="J3312" s="282">
        <v>10</v>
      </c>
      <c r="K3312" s="282">
        <v>30</v>
      </c>
    </row>
    <row r="3313" spans="1:11" x14ac:dyDescent="0.3">
      <c r="A3313" s="283" t="s">
        <v>2142</v>
      </c>
      <c r="B3313" s="283">
        <v>9</v>
      </c>
      <c r="C3313" s="24" t="str">
        <f t="shared" si="51"/>
        <v>iras9</v>
      </c>
      <c r="D3313" s="283">
        <v>173</v>
      </c>
      <c r="E3313" s="283">
        <v>92</v>
      </c>
      <c r="F3313" s="283">
        <v>1588</v>
      </c>
      <c r="G3313" s="24">
        <v>50</v>
      </c>
      <c r="H3313" s="24">
        <v>0</v>
      </c>
      <c r="I3313" s="24">
        <v>0</v>
      </c>
      <c r="J3313" s="282">
        <v>10</v>
      </c>
      <c r="K3313" s="282">
        <v>30</v>
      </c>
    </row>
    <row r="3314" spans="1:11" x14ac:dyDescent="0.3">
      <c r="A3314" s="283" t="s">
        <v>2142</v>
      </c>
      <c r="B3314" s="283">
        <v>10</v>
      </c>
      <c r="C3314" s="24" t="str">
        <f t="shared" si="51"/>
        <v>iras10</v>
      </c>
      <c r="D3314" s="283">
        <v>175</v>
      </c>
      <c r="E3314" s="283">
        <v>93</v>
      </c>
      <c r="F3314" s="283">
        <v>1639</v>
      </c>
      <c r="G3314" s="24">
        <v>50</v>
      </c>
      <c r="H3314" s="24">
        <v>0</v>
      </c>
      <c r="I3314" s="24">
        <v>0</v>
      </c>
      <c r="J3314" s="282">
        <v>10</v>
      </c>
      <c r="K3314" s="282">
        <v>30</v>
      </c>
    </row>
    <row r="3315" spans="1:11" x14ac:dyDescent="0.3">
      <c r="A3315" s="283" t="s">
        <v>2142</v>
      </c>
      <c r="B3315" s="283">
        <v>11</v>
      </c>
      <c r="C3315" s="24" t="str">
        <f t="shared" si="51"/>
        <v>iras11</v>
      </c>
      <c r="D3315" s="283">
        <v>191</v>
      </c>
      <c r="E3315" s="283">
        <v>102</v>
      </c>
      <c r="F3315" s="283">
        <v>1803</v>
      </c>
      <c r="G3315" s="24">
        <v>50</v>
      </c>
      <c r="H3315" s="24">
        <v>0</v>
      </c>
      <c r="I3315" s="24">
        <v>0</v>
      </c>
      <c r="J3315" s="282">
        <v>10</v>
      </c>
      <c r="K3315" s="282">
        <v>30</v>
      </c>
    </row>
    <row r="3316" spans="1:11" x14ac:dyDescent="0.3">
      <c r="A3316" s="283" t="s">
        <v>2142</v>
      </c>
      <c r="B3316" s="283">
        <v>12</v>
      </c>
      <c r="C3316" s="24" t="str">
        <f t="shared" si="51"/>
        <v>iras12</v>
      </c>
      <c r="D3316" s="283">
        <v>194</v>
      </c>
      <c r="E3316" s="283">
        <v>103</v>
      </c>
      <c r="F3316" s="283">
        <v>1868</v>
      </c>
      <c r="G3316" s="24">
        <v>50</v>
      </c>
      <c r="H3316" s="24">
        <v>0</v>
      </c>
      <c r="I3316" s="24">
        <v>0</v>
      </c>
      <c r="J3316" s="282">
        <v>10</v>
      </c>
      <c r="K3316" s="282">
        <v>30</v>
      </c>
    </row>
    <row r="3317" spans="1:11" x14ac:dyDescent="0.3">
      <c r="A3317" s="283" t="s">
        <v>2142</v>
      </c>
      <c r="B3317" s="283">
        <v>13</v>
      </c>
      <c r="C3317" s="24" t="str">
        <f t="shared" si="51"/>
        <v>iras13</v>
      </c>
      <c r="D3317" s="283">
        <v>196</v>
      </c>
      <c r="E3317" s="283">
        <v>105</v>
      </c>
      <c r="F3317" s="283">
        <v>1939</v>
      </c>
      <c r="G3317" s="24">
        <v>50</v>
      </c>
      <c r="H3317" s="24">
        <v>0</v>
      </c>
      <c r="I3317" s="24">
        <v>0</v>
      </c>
      <c r="J3317" s="282">
        <v>10</v>
      </c>
      <c r="K3317" s="282">
        <v>30</v>
      </c>
    </row>
    <row r="3318" spans="1:11" x14ac:dyDescent="0.3">
      <c r="A3318" s="283" t="s">
        <v>2142</v>
      </c>
      <c r="B3318" s="283">
        <v>14</v>
      </c>
      <c r="C3318" s="24" t="str">
        <f t="shared" si="51"/>
        <v>iras14</v>
      </c>
      <c r="D3318" s="283">
        <v>199</v>
      </c>
      <c r="E3318" s="283">
        <v>106</v>
      </c>
      <c r="F3318" s="283">
        <v>2016</v>
      </c>
      <c r="G3318" s="24">
        <v>50</v>
      </c>
      <c r="H3318" s="24">
        <v>0</v>
      </c>
      <c r="I3318" s="24">
        <v>0</v>
      </c>
      <c r="J3318" s="282">
        <v>10</v>
      </c>
      <c r="K3318" s="282">
        <v>30</v>
      </c>
    </row>
    <row r="3319" spans="1:11" x14ac:dyDescent="0.3">
      <c r="A3319" s="283" t="s">
        <v>2142</v>
      </c>
      <c r="B3319" s="283">
        <v>15</v>
      </c>
      <c r="C3319" s="24" t="str">
        <f t="shared" si="51"/>
        <v>iras15</v>
      </c>
      <c r="D3319" s="283">
        <v>201</v>
      </c>
      <c r="E3319" s="283">
        <v>108</v>
      </c>
      <c r="F3319" s="283">
        <v>2099</v>
      </c>
      <c r="G3319" s="24">
        <v>50</v>
      </c>
      <c r="H3319" s="24">
        <v>0</v>
      </c>
      <c r="I3319" s="24">
        <v>0</v>
      </c>
      <c r="J3319" s="282">
        <v>10</v>
      </c>
      <c r="K3319" s="282">
        <v>30</v>
      </c>
    </row>
    <row r="3320" spans="1:11" x14ac:dyDescent="0.3">
      <c r="A3320" s="283" t="s">
        <v>2142</v>
      </c>
      <c r="B3320" s="283">
        <v>16</v>
      </c>
      <c r="C3320" s="24" t="str">
        <f t="shared" si="51"/>
        <v>iras16</v>
      </c>
      <c r="D3320" s="283">
        <v>204</v>
      </c>
      <c r="E3320" s="283">
        <v>109</v>
      </c>
      <c r="F3320" s="283">
        <v>2188</v>
      </c>
      <c r="G3320" s="24">
        <v>50</v>
      </c>
      <c r="H3320" s="24">
        <v>0</v>
      </c>
      <c r="I3320" s="24">
        <v>0</v>
      </c>
      <c r="J3320" s="282">
        <v>10</v>
      </c>
      <c r="K3320" s="282">
        <v>30</v>
      </c>
    </row>
    <row r="3321" spans="1:11" x14ac:dyDescent="0.3">
      <c r="A3321" s="283" t="s">
        <v>2142</v>
      </c>
      <c r="B3321" s="283">
        <v>17</v>
      </c>
      <c r="C3321" s="24" t="str">
        <f t="shared" si="51"/>
        <v>iras17</v>
      </c>
      <c r="D3321" s="283">
        <v>207</v>
      </c>
      <c r="E3321" s="283">
        <v>110</v>
      </c>
      <c r="F3321" s="283">
        <v>2284</v>
      </c>
      <c r="G3321" s="24">
        <v>50</v>
      </c>
      <c r="H3321" s="24">
        <v>0</v>
      </c>
      <c r="I3321" s="24">
        <v>0</v>
      </c>
      <c r="J3321" s="282">
        <v>10</v>
      </c>
      <c r="K3321" s="282">
        <v>30</v>
      </c>
    </row>
    <row r="3322" spans="1:11" x14ac:dyDescent="0.3">
      <c r="A3322" s="283" t="s">
        <v>2142</v>
      </c>
      <c r="B3322" s="283">
        <v>18</v>
      </c>
      <c r="C3322" s="24" t="str">
        <f t="shared" si="51"/>
        <v>iras18</v>
      </c>
      <c r="D3322" s="283">
        <v>209</v>
      </c>
      <c r="E3322" s="283">
        <v>112</v>
      </c>
      <c r="F3322" s="283">
        <v>2386</v>
      </c>
      <c r="G3322" s="24">
        <v>50</v>
      </c>
      <c r="H3322" s="24">
        <v>0</v>
      </c>
      <c r="I3322" s="24">
        <v>0</v>
      </c>
      <c r="J3322" s="282">
        <v>10</v>
      </c>
      <c r="K3322" s="282">
        <v>30</v>
      </c>
    </row>
    <row r="3323" spans="1:11" x14ac:dyDescent="0.3">
      <c r="A3323" s="283" t="s">
        <v>2142</v>
      </c>
      <c r="B3323" s="283">
        <v>19</v>
      </c>
      <c r="C3323" s="24" t="str">
        <f t="shared" si="51"/>
        <v>iras19</v>
      </c>
      <c r="D3323" s="283">
        <v>212</v>
      </c>
      <c r="E3323" s="283">
        <v>113</v>
      </c>
      <c r="F3323" s="283">
        <v>2496</v>
      </c>
      <c r="G3323" s="24">
        <v>50</v>
      </c>
      <c r="H3323" s="24">
        <v>0</v>
      </c>
      <c r="I3323" s="24">
        <v>0</v>
      </c>
      <c r="J3323" s="282">
        <v>10</v>
      </c>
      <c r="K3323" s="282">
        <v>30</v>
      </c>
    </row>
    <row r="3324" spans="1:11" x14ac:dyDescent="0.3">
      <c r="A3324" s="283" t="s">
        <v>2142</v>
      </c>
      <c r="B3324" s="283">
        <v>20</v>
      </c>
      <c r="C3324" s="24" t="str">
        <f t="shared" si="51"/>
        <v>iras20</v>
      </c>
      <c r="D3324" s="283">
        <v>215</v>
      </c>
      <c r="E3324" s="283">
        <v>115</v>
      </c>
      <c r="F3324" s="283">
        <v>2612</v>
      </c>
      <c r="G3324" s="24">
        <v>50</v>
      </c>
      <c r="H3324" s="24">
        <v>0</v>
      </c>
      <c r="I3324" s="24">
        <v>0</v>
      </c>
      <c r="J3324" s="282">
        <v>10</v>
      </c>
      <c r="K3324" s="282">
        <v>30</v>
      </c>
    </row>
    <row r="3325" spans="1:11" x14ac:dyDescent="0.3">
      <c r="A3325" s="283" t="s">
        <v>2142</v>
      </c>
      <c r="B3325" s="283">
        <v>21</v>
      </c>
      <c r="C3325" s="24" t="str">
        <f t="shared" si="51"/>
        <v>iras21</v>
      </c>
      <c r="D3325" s="283">
        <v>235</v>
      </c>
      <c r="E3325" s="283">
        <v>125</v>
      </c>
      <c r="F3325" s="283">
        <v>2929</v>
      </c>
      <c r="G3325" s="24">
        <v>50</v>
      </c>
      <c r="H3325" s="24">
        <v>0</v>
      </c>
      <c r="I3325" s="24">
        <v>0</v>
      </c>
      <c r="J3325" s="282">
        <v>10</v>
      </c>
      <c r="K3325" s="282">
        <v>30</v>
      </c>
    </row>
    <row r="3326" spans="1:11" x14ac:dyDescent="0.3">
      <c r="A3326" s="283" t="s">
        <v>2142</v>
      </c>
      <c r="B3326" s="283">
        <v>22</v>
      </c>
      <c r="C3326" s="24" t="str">
        <f t="shared" si="51"/>
        <v>iras22</v>
      </c>
      <c r="D3326" s="283">
        <v>238</v>
      </c>
      <c r="E3326" s="283">
        <v>127</v>
      </c>
      <c r="F3326" s="283">
        <v>3071</v>
      </c>
      <c r="G3326" s="24">
        <v>50</v>
      </c>
      <c r="H3326" s="24">
        <v>0</v>
      </c>
      <c r="I3326" s="24">
        <v>0</v>
      </c>
      <c r="J3326" s="282">
        <v>10</v>
      </c>
      <c r="K3326" s="282">
        <v>30</v>
      </c>
    </row>
    <row r="3327" spans="1:11" x14ac:dyDescent="0.3">
      <c r="A3327" s="283" t="s">
        <v>2142</v>
      </c>
      <c r="B3327" s="283">
        <v>23</v>
      </c>
      <c r="C3327" s="24" t="str">
        <f t="shared" si="51"/>
        <v>iras23</v>
      </c>
      <c r="D3327" s="283">
        <v>241</v>
      </c>
      <c r="E3327" s="283">
        <v>129</v>
      </c>
      <c r="F3327" s="283">
        <v>3222</v>
      </c>
      <c r="G3327" s="24">
        <v>50</v>
      </c>
      <c r="H3327" s="24">
        <v>0</v>
      </c>
      <c r="I3327" s="24">
        <v>0</v>
      </c>
      <c r="J3327" s="282">
        <v>10</v>
      </c>
      <c r="K3327" s="282">
        <v>30</v>
      </c>
    </row>
    <row r="3328" spans="1:11" x14ac:dyDescent="0.3">
      <c r="A3328" s="283" t="s">
        <v>2142</v>
      </c>
      <c r="B3328" s="283">
        <v>24</v>
      </c>
      <c r="C3328" s="24" t="str">
        <f t="shared" si="51"/>
        <v>iras24</v>
      </c>
      <c r="D3328" s="283">
        <v>244</v>
      </c>
      <c r="E3328" s="283">
        <v>130</v>
      </c>
      <c r="F3328" s="283">
        <v>3381</v>
      </c>
      <c r="G3328" s="24">
        <v>50</v>
      </c>
      <c r="H3328" s="24">
        <v>0</v>
      </c>
      <c r="I3328" s="24">
        <v>0</v>
      </c>
      <c r="J3328" s="282">
        <v>10</v>
      </c>
      <c r="K3328" s="282">
        <v>30</v>
      </c>
    </row>
    <row r="3329" spans="1:11" x14ac:dyDescent="0.3">
      <c r="A3329" s="283" t="s">
        <v>2142</v>
      </c>
      <c r="B3329" s="283">
        <v>25</v>
      </c>
      <c r="C3329" s="24" t="str">
        <f t="shared" si="51"/>
        <v>iras25</v>
      </c>
      <c r="D3329" s="283">
        <v>247</v>
      </c>
      <c r="E3329" s="283">
        <v>132</v>
      </c>
      <c r="F3329" s="283">
        <v>3550</v>
      </c>
      <c r="G3329" s="24">
        <v>50</v>
      </c>
      <c r="H3329" s="24">
        <v>0</v>
      </c>
      <c r="I3329" s="24">
        <v>0</v>
      </c>
      <c r="J3329" s="282">
        <v>10</v>
      </c>
      <c r="K3329" s="282">
        <v>30</v>
      </c>
    </row>
    <row r="3330" spans="1:11" x14ac:dyDescent="0.3">
      <c r="A3330" s="283" t="s">
        <v>2142</v>
      </c>
      <c r="B3330" s="283">
        <v>26</v>
      </c>
      <c r="C3330" s="24" t="str">
        <f t="shared" si="51"/>
        <v>iras26</v>
      </c>
      <c r="D3330" s="283">
        <v>250</v>
      </c>
      <c r="E3330" s="283">
        <v>134</v>
      </c>
      <c r="F3330" s="283">
        <v>3592</v>
      </c>
      <c r="G3330" s="24">
        <v>50</v>
      </c>
      <c r="H3330" s="24">
        <v>0</v>
      </c>
      <c r="I3330" s="24">
        <v>0</v>
      </c>
      <c r="J3330" s="282">
        <v>10</v>
      </c>
      <c r="K3330" s="282">
        <v>30</v>
      </c>
    </row>
    <row r="3331" spans="1:11" x14ac:dyDescent="0.3">
      <c r="A3331" s="283" t="s">
        <v>2142</v>
      </c>
      <c r="B3331" s="283">
        <v>27</v>
      </c>
      <c r="C3331" s="24" t="str">
        <f t="shared" si="51"/>
        <v>iras27</v>
      </c>
      <c r="D3331" s="283">
        <v>253</v>
      </c>
      <c r="E3331" s="283">
        <v>135</v>
      </c>
      <c r="F3331" s="283">
        <v>3635</v>
      </c>
      <c r="G3331" s="24">
        <v>50</v>
      </c>
      <c r="H3331" s="24">
        <v>0</v>
      </c>
      <c r="I3331" s="24">
        <v>0</v>
      </c>
      <c r="J3331" s="282">
        <v>10</v>
      </c>
      <c r="K3331" s="282">
        <v>30</v>
      </c>
    </row>
    <row r="3332" spans="1:11" x14ac:dyDescent="0.3">
      <c r="A3332" s="283" t="s">
        <v>2142</v>
      </c>
      <c r="B3332" s="283">
        <v>28</v>
      </c>
      <c r="C3332" s="24" t="str">
        <f t="shared" si="51"/>
        <v>iras28</v>
      </c>
      <c r="D3332" s="283">
        <v>256</v>
      </c>
      <c r="E3332" s="283">
        <v>137</v>
      </c>
      <c r="F3332" s="283">
        <v>3678</v>
      </c>
      <c r="G3332" s="24">
        <v>50</v>
      </c>
      <c r="H3332" s="24">
        <v>0</v>
      </c>
      <c r="I3332" s="24">
        <v>0</v>
      </c>
      <c r="J3332" s="282">
        <v>10</v>
      </c>
      <c r="K3332" s="282">
        <v>30</v>
      </c>
    </row>
    <row r="3333" spans="1:11" x14ac:dyDescent="0.3">
      <c r="A3333" s="283" t="s">
        <v>2142</v>
      </c>
      <c r="B3333" s="283">
        <v>29</v>
      </c>
      <c r="C3333" s="24" t="str">
        <f t="shared" si="51"/>
        <v>iras29</v>
      </c>
      <c r="D3333" s="283">
        <v>260</v>
      </c>
      <c r="E3333" s="283">
        <v>139</v>
      </c>
      <c r="F3333" s="283">
        <v>3722</v>
      </c>
      <c r="G3333" s="24">
        <v>50</v>
      </c>
      <c r="H3333" s="24">
        <v>0</v>
      </c>
      <c r="I3333" s="24">
        <v>0</v>
      </c>
      <c r="J3333" s="282">
        <v>10</v>
      </c>
      <c r="K3333" s="282">
        <v>30</v>
      </c>
    </row>
    <row r="3334" spans="1:11" x14ac:dyDescent="0.3">
      <c r="A3334" s="283" t="s">
        <v>2142</v>
      </c>
      <c r="B3334" s="283">
        <v>30</v>
      </c>
      <c r="C3334" s="24" t="str">
        <f t="shared" ref="C3334:C3397" si="52">A3334&amp;B3334</f>
        <v>iras30</v>
      </c>
      <c r="D3334" s="283">
        <v>263</v>
      </c>
      <c r="E3334" s="283">
        <v>141</v>
      </c>
      <c r="F3334" s="283">
        <v>3766</v>
      </c>
      <c r="G3334" s="24">
        <v>50</v>
      </c>
      <c r="H3334" s="24">
        <v>0</v>
      </c>
      <c r="I3334" s="24">
        <v>0</v>
      </c>
      <c r="J3334" s="282">
        <v>10</v>
      </c>
      <c r="K3334" s="282">
        <v>30</v>
      </c>
    </row>
    <row r="3335" spans="1:11" x14ac:dyDescent="0.3">
      <c r="A3335" s="283" t="s">
        <v>2142</v>
      </c>
      <c r="B3335" s="283">
        <v>31</v>
      </c>
      <c r="C3335" s="24" t="str">
        <f t="shared" si="52"/>
        <v>iras31</v>
      </c>
      <c r="D3335" s="283">
        <v>287</v>
      </c>
      <c r="E3335" s="283">
        <v>154</v>
      </c>
      <c r="F3335" s="283">
        <v>4088</v>
      </c>
      <c r="G3335" s="24">
        <v>50</v>
      </c>
      <c r="H3335" s="24">
        <v>0</v>
      </c>
      <c r="I3335" s="24">
        <v>0</v>
      </c>
      <c r="J3335" s="282">
        <v>10</v>
      </c>
      <c r="K3335" s="282">
        <v>30</v>
      </c>
    </row>
    <row r="3336" spans="1:11" x14ac:dyDescent="0.3">
      <c r="A3336" s="283" t="s">
        <v>2142</v>
      </c>
      <c r="B3336" s="283">
        <v>32</v>
      </c>
      <c r="C3336" s="24" t="str">
        <f t="shared" si="52"/>
        <v>iras32</v>
      </c>
      <c r="D3336" s="283">
        <v>291</v>
      </c>
      <c r="E3336" s="283">
        <v>156</v>
      </c>
      <c r="F3336" s="283">
        <v>4137</v>
      </c>
      <c r="G3336" s="24">
        <v>50</v>
      </c>
      <c r="H3336" s="24">
        <v>0</v>
      </c>
      <c r="I3336" s="24">
        <v>0</v>
      </c>
      <c r="J3336" s="282">
        <v>10</v>
      </c>
      <c r="K3336" s="282">
        <v>30</v>
      </c>
    </row>
    <row r="3337" spans="1:11" x14ac:dyDescent="0.3">
      <c r="A3337" s="283" t="s">
        <v>2142</v>
      </c>
      <c r="B3337" s="283">
        <v>33</v>
      </c>
      <c r="C3337" s="24" t="str">
        <f t="shared" si="52"/>
        <v>iras33</v>
      </c>
      <c r="D3337" s="283">
        <v>295</v>
      </c>
      <c r="E3337" s="283">
        <v>158</v>
      </c>
      <c r="F3337" s="283">
        <v>4186</v>
      </c>
      <c r="G3337" s="24">
        <v>50</v>
      </c>
      <c r="H3337" s="24">
        <v>0</v>
      </c>
      <c r="I3337" s="24">
        <v>0</v>
      </c>
      <c r="J3337" s="282">
        <v>10</v>
      </c>
      <c r="K3337" s="282">
        <v>30</v>
      </c>
    </row>
    <row r="3338" spans="1:11" x14ac:dyDescent="0.3">
      <c r="A3338" s="283" t="s">
        <v>2142</v>
      </c>
      <c r="B3338" s="283">
        <v>34</v>
      </c>
      <c r="C3338" s="24" t="str">
        <f t="shared" si="52"/>
        <v>iras34</v>
      </c>
      <c r="D3338" s="283">
        <v>298</v>
      </c>
      <c r="E3338" s="283">
        <v>159</v>
      </c>
      <c r="F3338" s="283">
        <v>4236</v>
      </c>
      <c r="G3338" s="24">
        <v>50</v>
      </c>
      <c r="H3338" s="24">
        <v>0</v>
      </c>
      <c r="I3338" s="24">
        <v>0</v>
      </c>
      <c r="J3338" s="282">
        <v>10</v>
      </c>
      <c r="K3338" s="282">
        <v>30</v>
      </c>
    </row>
    <row r="3339" spans="1:11" x14ac:dyDescent="0.3">
      <c r="A3339" s="283" t="s">
        <v>2142</v>
      </c>
      <c r="B3339" s="283">
        <v>35</v>
      </c>
      <c r="C3339" s="24" t="str">
        <f t="shared" si="52"/>
        <v>iras35</v>
      </c>
      <c r="D3339" s="283">
        <v>302</v>
      </c>
      <c r="E3339" s="283">
        <v>161</v>
      </c>
      <c r="F3339" s="283">
        <v>4287</v>
      </c>
      <c r="G3339" s="24">
        <v>50</v>
      </c>
      <c r="H3339" s="24">
        <v>0</v>
      </c>
      <c r="I3339" s="24">
        <v>0</v>
      </c>
      <c r="J3339" s="282">
        <v>10</v>
      </c>
      <c r="K3339" s="282">
        <v>30</v>
      </c>
    </row>
    <row r="3340" spans="1:11" x14ac:dyDescent="0.3">
      <c r="A3340" s="283" t="s">
        <v>2142</v>
      </c>
      <c r="B3340" s="283">
        <v>36</v>
      </c>
      <c r="C3340" s="24" t="str">
        <f t="shared" si="52"/>
        <v>iras36</v>
      </c>
      <c r="D3340" s="283">
        <v>306</v>
      </c>
      <c r="E3340" s="283">
        <v>163</v>
      </c>
      <c r="F3340" s="283">
        <v>4338</v>
      </c>
      <c r="G3340" s="24">
        <v>50</v>
      </c>
      <c r="H3340" s="24">
        <v>0</v>
      </c>
      <c r="I3340" s="24">
        <v>0</v>
      </c>
      <c r="J3340" s="282">
        <v>10</v>
      </c>
      <c r="K3340" s="282">
        <v>30</v>
      </c>
    </row>
    <row r="3341" spans="1:11" x14ac:dyDescent="0.3">
      <c r="A3341" s="283" t="s">
        <v>2142</v>
      </c>
      <c r="B3341" s="283">
        <v>37</v>
      </c>
      <c r="C3341" s="24" t="str">
        <f t="shared" si="52"/>
        <v>iras37</v>
      </c>
      <c r="D3341" s="283">
        <v>310</v>
      </c>
      <c r="E3341" s="283">
        <v>166</v>
      </c>
      <c r="F3341" s="283">
        <v>4390</v>
      </c>
      <c r="G3341" s="24">
        <v>50</v>
      </c>
      <c r="H3341" s="24">
        <v>0</v>
      </c>
      <c r="I3341" s="24">
        <v>0</v>
      </c>
      <c r="J3341" s="282">
        <v>10</v>
      </c>
      <c r="K3341" s="282">
        <v>30</v>
      </c>
    </row>
    <row r="3342" spans="1:11" x14ac:dyDescent="0.3">
      <c r="A3342" s="283" t="s">
        <v>2142</v>
      </c>
      <c r="B3342" s="283">
        <v>38</v>
      </c>
      <c r="C3342" s="24" t="str">
        <f t="shared" si="52"/>
        <v>iras38</v>
      </c>
      <c r="D3342" s="283">
        <v>313</v>
      </c>
      <c r="E3342" s="283">
        <v>168</v>
      </c>
      <c r="F3342" s="283">
        <v>4442</v>
      </c>
      <c r="G3342" s="24">
        <v>50</v>
      </c>
      <c r="H3342" s="24">
        <v>0</v>
      </c>
      <c r="I3342" s="24">
        <v>0</v>
      </c>
      <c r="J3342" s="282">
        <v>10</v>
      </c>
      <c r="K3342" s="282">
        <v>30</v>
      </c>
    </row>
    <row r="3343" spans="1:11" x14ac:dyDescent="0.3">
      <c r="A3343" s="283" t="s">
        <v>2142</v>
      </c>
      <c r="B3343" s="283">
        <v>39</v>
      </c>
      <c r="C3343" s="24" t="str">
        <f t="shared" si="52"/>
        <v>iras39</v>
      </c>
      <c r="D3343" s="283">
        <v>317</v>
      </c>
      <c r="E3343" s="283">
        <v>170</v>
      </c>
      <c r="F3343" s="283">
        <v>4495</v>
      </c>
      <c r="G3343" s="24">
        <v>50</v>
      </c>
      <c r="H3343" s="24">
        <v>0</v>
      </c>
      <c r="I3343" s="24">
        <v>0</v>
      </c>
      <c r="J3343" s="282">
        <v>10</v>
      </c>
      <c r="K3343" s="282">
        <v>30</v>
      </c>
    </row>
    <row r="3344" spans="1:11" x14ac:dyDescent="0.3">
      <c r="A3344" s="283" t="s">
        <v>2142</v>
      </c>
      <c r="B3344" s="283">
        <v>40</v>
      </c>
      <c r="C3344" s="24" t="str">
        <f t="shared" si="52"/>
        <v>iras40</v>
      </c>
      <c r="D3344" s="283">
        <v>321</v>
      </c>
      <c r="E3344" s="283">
        <v>172</v>
      </c>
      <c r="F3344" s="283">
        <v>4548</v>
      </c>
      <c r="G3344" s="24">
        <v>50</v>
      </c>
      <c r="H3344" s="24">
        <v>0</v>
      </c>
      <c r="I3344" s="24">
        <v>0</v>
      </c>
      <c r="J3344" s="282">
        <v>10</v>
      </c>
      <c r="K3344" s="282">
        <v>30</v>
      </c>
    </row>
    <row r="3345" spans="1:11" x14ac:dyDescent="0.3">
      <c r="A3345" s="283" t="s">
        <v>2142</v>
      </c>
      <c r="B3345" s="283">
        <v>41</v>
      </c>
      <c r="C3345" s="24" t="str">
        <f t="shared" si="52"/>
        <v>iras41</v>
      </c>
      <c r="D3345" s="283">
        <v>351</v>
      </c>
      <c r="E3345" s="283">
        <v>188</v>
      </c>
      <c r="F3345" s="283">
        <v>4989</v>
      </c>
      <c r="G3345" s="24">
        <v>50</v>
      </c>
      <c r="H3345" s="24">
        <v>0</v>
      </c>
      <c r="I3345" s="24">
        <v>0</v>
      </c>
      <c r="J3345" s="282">
        <v>10</v>
      </c>
      <c r="K3345" s="282">
        <v>30</v>
      </c>
    </row>
    <row r="3346" spans="1:11" x14ac:dyDescent="0.3">
      <c r="A3346" s="283" t="s">
        <v>2142</v>
      </c>
      <c r="B3346" s="283">
        <v>42</v>
      </c>
      <c r="C3346" s="24" t="str">
        <f t="shared" si="52"/>
        <v>iras42</v>
      </c>
      <c r="D3346" s="283">
        <v>355</v>
      </c>
      <c r="E3346" s="283">
        <v>190</v>
      </c>
      <c r="F3346" s="283">
        <v>5049</v>
      </c>
      <c r="G3346" s="24">
        <v>50</v>
      </c>
      <c r="H3346" s="24">
        <v>0</v>
      </c>
      <c r="I3346" s="24">
        <v>0</v>
      </c>
      <c r="J3346" s="282">
        <v>10</v>
      </c>
      <c r="K3346" s="282">
        <v>30</v>
      </c>
    </row>
    <row r="3347" spans="1:11" x14ac:dyDescent="0.3">
      <c r="A3347" s="283" t="s">
        <v>2142</v>
      </c>
      <c r="B3347" s="283">
        <v>43</v>
      </c>
      <c r="C3347" s="24" t="str">
        <f t="shared" si="52"/>
        <v>iras43</v>
      </c>
      <c r="D3347" s="283">
        <v>359</v>
      </c>
      <c r="E3347" s="283">
        <v>192</v>
      </c>
      <c r="F3347" s="283">
        <v>5109</v>
      </c>
      <c r="G3347" s="24">
        <v>50</v>
      </c>
      <c r="H3347" s="24">
        <v>0</v>
      </c>
      <c r="I3347" s="24">
        <v>0</v>
      </c>
      <c r="J3347" s="282">
        <v>10</v>
      </c>
      <c r="K3347" s="282">
        <v>30</v>
      </c>
    </row>
    <row r="3348" spans="1:11" x14ac:dyDescent="0.3">
      <c r="A3348" s="283" t="s">
        <v>2142</v>
      </c>
      <c r="B3348" s="283">
        <v>44</v>
      </c>
      <c r="C3348" s="24" t="str">
        <f t="shared" si="52"/>
        <v>iras44</v>
      </c>
      <c r="D3348" s="283">
        <v>364</v>
      </c>
      <c r="E3348" s="283">
        <v>195</v>
      </c>
      <c r="F3348" s="283">
        <v>5176</v>
      </c>
      <c r="G3348" s="24">
        <v>50</v>
      </c>
      <c r="H3348" s="24">
        <v>0</v>
      </c>
      <c r="I3348" s="24">
        <v>0</v>
      </c>
      <c r="J3348" s="282">
        <v>10</v>
      </c>
      <c r="K3348" s="282">
        <v>30</v>
      </c>
    </row>
    <row r="3349" spans="1:11" x14ac:dyDescent="0.3">
      <c r="A3349" s="283" t="s">
        <v>2142</v>
      </c>
      <c r="B3349" s="283">
        <v>45</v>
      </c>
      <c r="C3349" s="24" t="str">
        <f t="shared" si="52"/>
        <v>iras45</v>
      </c>
      <c r="D3349" s="283">
        <v>368</v>
      </c>
      <c r="E3349" s="283">
        <v>197</v>
      </c>
      <c r="F3349" s="283">
        <v>5242</v>
      </c>
      <c r="G3349" s="24">
        <v>50</v>
      </c>
      <c r="H3349" s="24">
        <v>0</v>
      </c>
      <c r="I3349" s="24">
        <v>0</v>
      </c>
      <c r="J3349" s="282">
        <v>10</v>
      </c>
      <c r="K3349" s="282">
        <v>30</v>
      </c>
    </row>
    <row r="3350" spans="1:11" x14ac:dyDescent="0.3">
      <c r="A3350" s="283" t="s">
        <v>2142</v>
      </c>
      <c r="B3350" s="283">
        <v>46</v>
      </c>
      <c r="C3350" s="24" t="str">
        <f t="shared" si="52"/>
        <v>iras46</v>
      </c>
      <c r="D3350" s="283">
        <v>373</v>
      </c>
      <c r="E3350" s="283">
        <v>199</v>
      </c>
      <c r="F3350" s="283">
        <v>5305</v>
      </c>
      <c r="G3350" s="24">
        <v>50</v>
      </c>
      <c r="H3350" s="24">
        <v>0</v>
      </c>
      <c r="I3350" s="24">
        <v>0</v>
      </c>
      <c r="J3350" s="282">
        <v>10</v>
      </c>
      <c r="K3350" s="282">
        <v>30</v>
      </c>
    </row>
    <row r="3351" spans="1:11" x14ac:dyDescent="0.3">
      <c r="A3351" s="283" t="s">
        <v>2142</v>
      </c>
      <c r="B3351" s="283">
        <v>47</v>
      </c>
      <c r="C3351" s="24" t="str">
        <f t="shared" si="52"/>
        <v>iras47</v>
      </c>
      <c r="D3351" s="283">
        <v>377</v>
      </c>
      <c r="E3351" s="283">
        <v>202</v>
      </c>
      <c r="F3351" s="283">
        <v>5372</v>
      </c>
      <c r="G3351" s="24">
        <v>50</v>
      </c>
      <c r="H3351" s="24">
        <v>0</v>
      </c>
      <c r="I3351" s="24">
        <v>0</v>
      </c>
      <c r="J3351" s="282">
        <v>10</v>
      </c>
      <c r="K3351" s="282">
        <v>30</v>
      </c>
    </row>
    <row r="3352" spans="1:11" x14ac:dyDescent="0.3">
      <c r="A3352" s="283" t="s">
        <v>2142</v>
      </c>
      <c r="B3352" s="283">
        <v>48</v>
      </c>
      <c r="C3352" s="24" t="str">
        <f t="shared" si="52"/>
        <v>iras48</v>
      </c>
      <c r="D3352" s="283">
        <v>382</v>
      </c>
      <c r="E3352" s="283">
        <v>204</v>
      </c>
      <c r="F3352" s="283">
        <v>5443</v>
      </c>
      <c r="G3352" s="24">
        <v>50</v>
      </c>
      <c r="H3352" s="24">
        <v>0</v>
      </c>
      <c r="I3352" s="24">
        <v>0</v>
      </c>
      <c r="J3352" s="282">
        <v>10</v>
      </c>
      <c r="K3352" s="282">
        <v>30</v>
      </c>
    </row>
    <row r="3353" spans="1:11" x14ac:dyDescent="0.3">
      <c r="A3353" s="283" t="s">
        <v>2142</v>
      </c>
      <c r="B3353" s="283">
        <v>49</v>
      </c>
      <c r="C3353" s="24" t="str">
        <f t="shared" si="52"/>
        <v>iras49</v>
      </c>
      <c r="D3353" s="283">
        <v>387</v>
      </c>
      <c r="E3353" s="283">
        <v>207</v>
      </c>
      <c r="F3353" s="283">
        <v>5508</v>
      </c>
      <c r="G3353" s="24">
        <v>50</v>
      </c>
      <c r="H3353" s="24">
        <v>0</v>
      </c>
      <c r="I3353" s="24">
        <v>0</v>
      </c>
      <c r="J3353" s="282">
        <v>10</v>
      </c>
      <c r="K3353" s="282">
        <v>30</v>
      </c>
    </row>
    <row r="3354" spans="1:11" x14ac:dyDescent="0.3">
      <c r="A3354" s="283" t="s">
        <v>2142</v>
      </c>
      <c r="B3354" s="283">
        <v>50</v>
      </c>
      <c r="C3354" s="24" t="str">
        <f t="shared" si="52"/>
        <v>iras50</v>
      </c>
      <c r="D3354" s="283">
        <v>391</v>
      </c>
      <c r="E3354" s="283">
        <v>209</v>
      </c>
      <c r="F3354" s="283">
        <v>5580</v>
      </c>
      <c r="G3354" s="24">
        <v>50</v>
      </c>
      <c r="H3354" s="24">
        <v>0</v>
      </c>
      <c r="I3354" s="24">
        <v>0</v>
      </c>
      <c r="J3354" s="282">
        <v>10</v>
      </c>
      <c r="K3354" s="282">
        <v>30</v>
      </c>
    </row>
    <row r="3355" spans="1:11" x14ac:dyDescent="0.3">
      <c r="A3355" s="283" t="s">
        <v>2142</v>
      </c>
      <c r="B3355" s="283">
        <v>51</v>
      </c>
      <c r="C3355" s="24" t="str">
        <f t="shared" si="52"/>
        <v>iras51</v>
      </c>
      <c r="D3355" s="283">
        <v>427</v>
      </c>
      <c r="E3355" s="283">
        <v>229</v>
      </c>
      <c r="F3355" s="283">
        <v>6073</v>
      </c>
      <c r="G3355" s="24">
        <v>50</v>
      </c>
      <c r="H3355" s="24">
        <v>0</v>
      </c>
      <c r="I3355" s="24">
        <v>0</v>
      </c>
      <c r="J3355" s="282">
        <v>10</v>
      </c>
      <c r="K3355" s="282">
        <v>30</v>
      </c>
    </row>
    <row r="3356" spans="1:11" x14ac:dyDescent="0.3">
      <c r="A3356" s="283" t="s">
        <v>2142</v>
      </c>
      <c r="B3356" s="283">
        <v>52</v>
      </c>
      <c r="C3356" s="24" t="str">
        <f t="shared" si="52"/>
        <v>iras52</v>
      </c>
      <c r="D3356" s="283">
        <v>432</v>
      </c>
      <c r="E3356" s="283">
        <v>231</v>
      </c>
      <c r="F3356" s="283">
        <v>6146</v>
      </c>
      <c r="G3356" s="24">
        <v>50</v>
      </c>
      <c r="H3356" s="24">
        <v>0</v>
      </c>
      <c r="I3356" s="24">
        <v>0</v>
      </c>
      <c r="J3356" s="282">
        <v>10</v>
      </c>
      <c r="K3356" s="282">
        <v>30</v>
      </c>
    </row>
    <row r="3357" spans="1:11" x14ac:dyDescent="0.3">
      <c r="A3357" s="283" t="s">
        <v>2142</v>
      </c>
      <c r="B3357" s="283">
        <v>53</v>
      </c>
      <c r="C3357" s="24" t="str">
        <f t="shared" si="52"/>
        <v>iras53</v>
      </c>
      <c r="D3357" s="283">
        <v>438</v>
      </c>
      <c r="E3357" s="283">
        <v>234</v>
      </c>
      <c r="F3357" s="283">
        <v>6225</v>
      </c>
      <c r="G3357" s="24">
        <v>50</v>
      </c>
      <c r="H3357" s="24">
        <v>0</v>
      </c>
      <c r="I3357" s="24">
        <v>0</v>
      </c>
      <c r="J3357" s="282">
        <v>10</v>
      </c>
      <c r="K3357" s="282">
        <v>30</v>
      </c>
    </row>
    <row r="3358" spans="1:11" x14ac:dyDescent="0.3">
      <c r="A3358" s="283" t="s">
        <v>2142</v>
      </c>
      <c r="B3358" s="283">
        <v>54</v>
      </c>
      <c r="C3358" s="24" t="str">
        <f t="shared" si="52"/>
        <v>iras54</v>
      </c>
      <c r="D3358" s="283">
        <v>443</v>
      </c>
      <c r="E3358" s="283">
        <v>237</v>
      </c>
      <c r="F3358" s="283">
        <v>6306</v>
      </c>
      <c r="G3358" s="24">
        <v>50</v>
      </c>
      <c r="H3358" s="24">
        <v>0</v>
      </c>
      <c r="I3358" s="24">
        <v>0</v>
      </c>
      <c r="J3358" s="282">
        <v>10</v>
      </c>
      <c r="K3358" s="282">
        <v>30</v>
      </c>
    </row>
    <row r="3359" spans="1:11" x14ac:dyDescent="0.3">
      <c r="A3359" s="283" t="s">
        <v>2142</v>
      </c>
      <c r="B3359" s="283">
        <v>55</v>
      </c>
      <c r="C3359" s="24" t="str">
        <f t="shared" si="52"/>
        <v>iras55</v>
      </c>
      <c r="D3359" s="283">
        <v>448</v>
      </c>
      <c r="E3359" s="283">
        <v>240</v>
      </c>
      <c r="F3359" s="283">
        <v>6382</v>
      </c>
      <c r="G3359" s="24">
        <v>50</v>
      </c>
      <c r="H3359" s="24">
        <v>0</v>
      </c>
      <c r="I3359" s="24">
        <v>0</v>
      </c>
      <c r="J3359" s="282">
        <v>10</v>
      </c>
      <c r="K3359" s="282">
        <v>30</v>
      </c>
    </row>
    <row r="3360" spans="1:11" x14ac:dyDescent="0.3">
      <c r="A3360" s="283" t="s">
        <v>2142</v>
      </c>
      <c r="B3360" s="283">
        <v>56</v>
      </c>
      <c r="C3360" s="24" t="str">
        <f t="shared" si="52"/>
        <v>iras56</v>
      </c>
      <c r="D3360" s="283">
        <v>454</v>
      </c>
      <c r="E3360" s="283">
        <v>243</v>
      </c>
      <c r="F3360" s="283">
        <v>6466</v>
      </c>
      <c r="G3360" s="24">
        <v>50</v>
      </c>
      <c r="H3360" s="24">
        <v>0</v>
      </c>
      <c r="I3360" s="24">
        <v>0</v>
      </c>
      <c r="J3360" s="282">
        <v>10</v>
      </c>
      <c r="K3360" s="282">
        <v>30</v>
      </c>
    </row>
    <row r="3361" spans="1:11" x14ac:dyDescent="0.3">
      <c r="A3361" s="283" t="s">
        <v>2142</v>
      </c>
      <c r="B3361" s="283">
        <v>57</v>
      </c>
      <c r="C3361" s="24" t="str">
        <f t="shared" si="52"/>
        <v>iras57</v>
      </c>
      <c r="D3361" s="283">
        <v>459</v>
      </c>
      <c r="E3361" s="283">
        <v>246</v>
      </c>
      <c r="F3361" s="283">
        <v>6548</v>
      </c>
      <c r="G3361" s="24">
        <v>50</v>
      </c>
      <c r="H3361" s="24">
        <v>0</v>
      </c>
      <c r="I3361" s="24">
        <v>0</v>
      </c>
      <c r="J3361" s="282">
        <v>10</v>
      </c>
      <c r="K3361" s="282">
        <v>30</v>
      </c>
    </row>
    <row r="3362" spans="1:11" x14ac:dyDescent="0.3">
      <c r="A3362" s="283" t="s">
        <v>2142</v>
      </c>
      <c r="B3362" s="283">
        <v>58</v>
      </c>
      <c r="C3362" s="24" t="str">
        <f t="shared" si="52"/>
        <v>iras58</v>
      </c>
      <c r="D3362" s="283">
        <v>465</v>
      </c>
      <c r="E3362" s="283">
        <v>249</v>
      </c>
      <c r="F3362" s="283">
        <v>6626</v>
      </c>
      <c r="G3362" s="24">
        <v>50</v>
      </c>
      <c r="H3362" s="24">
        <v>0</v>
      </c>
      <c r="I3362" s="24">
        <v>0</v>
      </c>
      <c r="J3362" s="282">
        <v>10</v>
      </c>
      <c r="K3362" s="282">
        <v>30</v>
      </c>
    </row>
    <row r="3363" spans="1:11" x14ac:dyDescent="0.3">
      <c r="A3363" s="283" t="s">
        <v>2142</v>
      </c>
      <c r="B3363" s="283">
        <v>59</v>
      </c>
      <c r="C3363" s="24" t="str">
        <f t="shared" si="52"/>
        <v>iras59</v>
      </c>
      <c r="D3363" s="283">
        <v>470</v>
      </c>
      <c r="E3363" s="283">
        <v>252</v>
      </c>
      <c r="F3363" s="283">
        <v>6711</v>
      </c>
      <c r="G3363" s="24">
        <v>50</v>
      </c>
      <c r="H3363" s="24">
        <v>0</v>
      </c>
      <c r="I3363" s="24">
        <v>0</v>
      </c>
      <c r="J3363" s="282">
        <v>10</v>
      </c>
      <c r="K3363" s="282">
        <v>30</v>
      </c>
    </row>
    <row r="3364" spans="1:11" x14ac:dyDescent="0.3">
      <c r="A3364" s="283" t="s">
        <v>2142</v>
      </c>
      <c r="B3364" s="283">
        <v>60</v>
      </c>
      <c r="C3364" s="24" t="str">
        <f t="shared" si="52"/>
        <v>iras60</v>
      </c>
      <c r="D3364" s="283">
        <v>476</v>
      </c>
      <c r="E3364" s="283">
        <v>255</v>
      </c>
      <c r="F3364" s="283">
        <v>6799</v>
      </c>
      <c r="G3364" s="24">
        <v>50</v>
      </c>
      <c r="H3364" s="24">
        <v>0</v>
      </c>
      <c r="I3364" s="24">
        <v>0</v>
      </c>
      <c r="J3364" s="282">
        <v>10</v>
      </c>
      <c r="K3364" s="282">
        <v>30</v>
      </c>
    </row>
    <row r="3365" spans="1:11" x14ac:dyDescent="0.3">
      <c r="A3365" s="283" t="s">
        <v>2142</v>
      </c>
      <c r="B3365" s="283">
        <v>61</v>
      </c>
      <c r="C3365" s="24" t="str">
        <f t="shared" si="52"/>
        <v>iras61</v>
      </c>
      <c r="D3365" s="283">
        <v>520</v>
      </c>
      <c r="E3365" s="283">
        <v>278</v>
      </c>
      <c r="F3365" s="283">
        <v>7480</v>
      </c>
      <c r="G3365" s="24">
        <v>50</v>
      </c>
      <c r="H3365" s="24">
        <v>0</v>
      </c>
      <c r="I3365" s="24">
        <v>0</v>
      </c>
      <c r="J3365" s="282">
        <v>10</v>
      </c>
      <c r="K3365" s="282">
        <v>30</v>
      </c>
    </row>
    <row r="3366" spans="1:11" x14ac:dyDescent="0.3">
      <c r="A3366" s="283" t="s">
        <v>2142</v>
      </c>
      <c r="B3366" s="283">
        <v>62</v>
      </c>
      <c r="C3366" s="24" t="str">
        <f t="shared" si="52"/>
        <v>iras62</v>
      </c>
      <c r="D3366" s="283">
        <v>526</v>
      </c>
      <c r="E3366" s="283">
        <v>281</v>
      </c>
      <c r="F3366" s="283">
        <v>7579</v>
      </c>
      <c r="G3366" s="24">
        <v>50</v>
      </c>
      <c r="H3366" s="24">
        <v>0</v>
      </c>
      <c r="I3366" s="24">
        <v>0</v>
      </c>
      <c r="J3366" s="282">
        <v>10</v>
      </c>
      <c r="K3366" s="282">
        <v>30</v>
      </c>
    </row>
    <row r="3367" spans="1:11" x14ac:dyDescent="0.3">
      <c r="A3367" s="283" t="s">
        <v>2142</v>
      </c>
      <c r="B3367" s="283">
        <v>63</v>
      </c>
      <c r="C3367" s="24" t="str">
        <f t="shared" si="52"/>
        <v>iras63</v>
      </c>
      <c r="D3367" s="283">
        <v>532</v>
      </c>
      <c r="E3367" s="283">
        <v>285</v>
      </c>
      <c r="F3367" s="283">
        <v>7690</v>
      </c>
      <c r="G3367" s="24">
        <v>50</v>
      </c>
      <c r="H3367" s="24">
        <v>0</v>
      </c>
      <c r="I3367" s="24">
        <v>0</v>
      </c>
      <c r="J3367" s="282">
        <v>10</v>
      </c>
      <c r="K3367" s="282">
        <v>30</v>
      </c>
    </row>
    <row r="3368" spans="1:11" x14ac:dyDescent="0.3">
      <c r="A3368" s="283" t="s">
        <v>2142</v>
      </c>
      <c r="B3368" s="283">
        <v>64</v>
      </c>
      <c r="C3368" s="24" t="str">
        <f t="shared" si="52"/>
        <v>iras64</v>
      </c>
      <c r="D3368" s="283">
        <v>538</v>
      </c>
      <c r="E3368" s="283">
        <v>288</v>
      </c>
      <c r="F3368" s="283">
        <v>7782</v>
      </c>
      <c r="G3368" s="24">
        <v>50</v>
      </c>
      <c r="H3368" s="24">
        <v>0</v>
      </c>
      <c r="I3368" s="24">
        <v>0</v>
      </c>
      <c r="J3368" s="282">
        <v>10</v>
      </c>
      <c r="K3368" s="282">
        <v>30</v>
      </c>
    </row>
    <row r="3369" spans="1:11" x14ac:dyDescent="0.3">
      <c r="A3369" s="283" t="s">
        <v>2142</v>
      </c>
      <c r="B3369" s="283">
        <v>65</v>
      </c>
      <c r="C3369" s="24" t="str">
        <f t="shared" si="52"/>
        <v>iras65</v>
      </c>
      <c r="D3369" s="283">
        <v>545</v>
      </c>
      <c r="E3369" s="283">
        <v>291</v>
      </c>
      <c r="F3369" s="283">
        <v>7886</v>
      </c>
      <c r="G3369" s="24">
        <v>50</v>
      </c>
      <c r="H3369" s="24">
        <v>0</v>
      </c>
      <c r="I3369" s="24">
        <v>0</v>
      </c>
      <c r="J3369" s="282">
        <v>10</v>
      </c>
      <c r="K3369" s="282">
        <v>30</v>
      </c>
    </row>
    <row r="3370" spans="1:11" x14ac:dyDescent="0.3">
      <c r="A3370" s="283" t="s">
        <v>2142</v>
      </c>
      <c r="B3370" s="283">
        <v>66</v>
      </c>
      <c r="C3370" s="24" t="str">
        <f t="shared" si="52"/>
        <v>iras66</v>
      </c>
      <c r="D3370" s="283">
        <v>551</v>
      </c>
      <c r="E3370" s="283">
        <v>295</v>
      </c>
      <c r="F3370" s="283">
        <v>7989</v>
      </c>
      <c r="G3370" s="24">
        <v>50</v>
      </c>
      <c r="H3370" s="24">
        <v>0</v>
      </c>
      <c r="I3370" s="24">
        <v>0</v>
      </c>
      <c r="J3370" s="282">
        <v>10</v>
      </c>
      <c r="K3370" s="282">
        <v>30</v>
      </c>
    </row>
    <row r="3371" spans="1:11" x14ac:dyDescent="0.3">
      <c r="A3371" s="283" t="s">
        <v>2142</v>
      </c>
      <c r="B3371" s="283">
        <v>67</v>
      </c>
      <c r="C3371" s="24" t="str">
        <f t="shared" si="52"/>
        <v>iras67</v>
      </c>
      <c r="D3371" s="283">
        <v>558</v>
      </c>
      <c r="E3371" s="283">
        <v>298</v>
      </c>
      <c r="F3371" s="283">
        <v>8100</v>
      </c>
      <c r="G3371" s="24">
        <v>50</v>
      </c>
      <c r="H3371" s="24">
        <v>0</v>
      </c>
      <c r="I3371" s="24">
        <v>0</v>
      </c>
      <c r="J3371" s="282">
        <v>10</v>
      </c>
      <c r="K3371" s="282">
        <v>30</v>
      </c>
    </row>
    <row r="3372" spans="1:11" x14ac:dyDescent="0.3">
      <c r="A3372" s="283" t="s">
        <v>2142</v>
      </c>
      <c r="B3372" s="283">
        <v>68</v>
      </c>
      <c r="C3372" s="24" t="str">
        <f t="shared" si="52"/>
        <v>iras68</v>
      </c>
      <c r="D3372" s="283">
        <v>564</v>
      </c>
      <c r="E3372" s="283">
        <v>302</v>
      </c>
      <c r="F3372" s="283">
        <v>8197</v>
      </c>
      <c r="G3372" s="24">
        <v>50</v>
      </c>
      <c r="H3372" s="24">
        <v>0</v>
      </c>
      <c r="I3372" s="24">
        <v>0</v>
      </c>
      <c r="J3372" s="282">
        <v>10</v>
      </c>
      <c r="K3372" s="282">
        <v>30</v>
      </c>
    </row>
    <row r="3373" spans="1:11" x14ac:dyDescent="0.3">
      <c r="A3373" s="283" t="s">
        <v>2142</v>
      </c>
      <c r="B3373" s="283">
        <v>69</v>
      </c>
      <c r="C3373" s="24" t="str">
        <f t="shared" si="52"/>
        <v>iras69</v>
      </c>
      <c r="D3373" s="283">
        <v>571</v>
      </c>
      <c r="E3373" s="283">
        <v>306</v>
      </c>
      <c r="F3373" s="283">
        <v>8306</v>
      </c>
      <c r="G3373" s="24">
        <v>50</v>
      </c>
      <c r="H3373" s="24">
        <v>0</v>
      </c>
      <c r="I3373" s="24">
        <v>0</v>
      </c>
      <c r="J3373" s="282">
        <v>10</v>
      </c>
      <c r="K3373" s="282">
        <v>30</v>
      </c>
    </row>
    <row r="3374" spans="1:11" x14ac:dyDescent="0.3">
      <c r="A3374" s="283" t="s">
        <v>2142</v>
      </c>
      <c r="B3374" s="283">
        <v>70</v>
      </c>
      <c r="C3374" s="24" t="str">
        <f t="shared" si="52"/>
        <v>iras70</v>
      </c>
      <c r="D3374" s="283">
        <v>578</v>
      </c>
      <c r="E3374" s="283">
        <v>309</v>
      </c>
      <c r="F3374" s="283">
        <v>8405</v>
      </c>
      <c r="G3374" s="24">
        <v>50</v>
      </c>
      <c r="H3374" s="24">
        <v>0</v>
      </c>
      <c r="I3374" s="24">
        <v>0</v>
      </c>
      <c r="J3374" s="282">
        <v>10</v>
      </c>
      <c r="K3374" s="282">
        <v>30</v>
      </c>
    </row>
    <row r="3375" spans="1:11" x14ac:dyDescent="0.3">
      <c r="A3375" s="283" t="s">
        <v>2142</v>
      </c>
      <c r="B3375" s="283">
        <v>71</v>
      </c>
      <c r="C3375" s="24" t="str">
        <f t="shared" si="52"/>
        <v>iras71</v>
      </c>
      <c r="D3375" s="283">
        <v>631</v>
      </c>
      <c r="E3375" s="283">
        <v>338</v>
      </c>
      <c r="F3375" s="283">
        <v>9172</v>
      </c>
      <c r="G3375" s="24">
        <v>50</v>
      </c>
      <c r="H3375" s="24">
        <v>0</v>
      </c>
      <c r="I3375" s="24">
        <v>0</v>
      </c>
      <c r="J3375" s="282">
        <v>10</v>
      </c>
      <c r="K3375" s="282">
        <v>30</v>
      </c>
    </row>
    <row r="3376" spans="1:11" x14ac:dyDescent="0.3">
      <c r="A3376" s="283" t="s">
        <v>2142</v>
      </c>
      <c r="B3376" s="283">
        <v>72</v>
      </c>
      <c r="C3376" s="24" t="str">
        <f t="shared" si="52"/>
        <v>iras72</v>
      </c>
      <c r="D3376" s="283">
        <v>638</v>
      </c>
      <c r="E3376" s="283">
        <v>342</v>
      </c>
      <c r="F3376" s="283">
        <v>9281</v>
      </c>
      <c r="G3376" s="24">
        <v>50</v>
      </c>
      <c r="H3376" s="24">
        <v>0</v>
      </c>
      <c r="I3376" s="24">
        <v>0</v>
      </c>
      <c r="J3376" s="282">
        <v>10</v>
      </c>
      <c r="K3376" s="282">
        <v>30</v>
      </c>
    </row>
    <row r="3377" spans="1:11" x14ac:dyDescent="0.3">
      <c r="A3377" s="283" t="s">
        <v>2142</v>
      </c>
      <c r="B3377" s="283">
        <v>73</v>
      </c>
      <c r="C3377" s="24" t="str">
        <f t="shared" si="52"/>
        <v>iras73</v>
      </c>
      <c r="D3377" s="283">
        <v>646</v>
      </c>
      <c r="E3377" s="283">
        <v>346</v>
      </c>
      <c r="F3377" s="283">
        <v>9411</v>
      </c>
      <c r="G3377" s="24">
        <v>50</v>
      </c>
      <c r="H3377" s="24">
        <v>0</v>
      </c>
      <c r="I3377" s="24">
        <v>0</v>
      </c>
      <c r="J3377" s="282">
        <v>10</v>
      </c>
      <c r="K3377" s="282">
        <v>30</v>
      </c>
    </row>
    <row r="3378" spans="1:11" x14ac:dyDescent="0.3">
      <c r="A3378" s="283" t="s">
        <v>2142</v>
      </c>
      <c r="B3378" s="283">
        <v>74</v>
      </c>
      <c r="C3378" s="24" t="str">
        <f t="shared" si="52"/>
        <v>iras74</v>
      </c>
      <c r="D3378" s="283">
        <v>653</v>
      </c>
      <c r="E3378" s="283">
        <v>350</v>
      </c>
      <c r="F3378" s="283">
        <v>9523</v>
      </c>
      <c r="G3378" s="24">
        <v>50</v>
      </c>
      <c r="H3378" s="24">
        <v>0</v>
      </c>
      <c r="I3378" s="24">
        <v>0</v>
      </c>
      <c r="J3378" s="282">
        <v>10</v>
      </c>
      <c r="K3378" s="282">
        <v>30</v>
      </c>
    </row>
    <row r="3379" spans="1:11" x14ac:dyDescent="0.3">
      <c r="A3379" s="283" t="s">
        <v>2142</v>
      </c>
      <c r="B3379" s="283">
        <v>75</v>
      </c>
      <c r="C3379" s="24" t="str">
        <f t="shared" si="52"/>
        <v>iras75</v>
      </c>
      <c r="D3379" s="283">
        <v>661</v>
      </c>
      <c r="E3379" s="283">
        <v>354</v>
      </c>
      <c r="F3379" s="283">
        <v>9650</v>
      </c>
      <c r="G3379" s="24">
        <v>50</v>
      </c>
      <c r="H3379" s="24">
        <v>0</v>
      </c>
      <c r="I3379" s="24">
        <v>0</v>
      </c>
      <c r="J3379" s="282">
        <v>10</v>
      </c>
      <c r="K3379" s="282">
        <v>30</v>
      </c>
    </row>
    <row r="3380" spans="1:11" x14ac:dyDescent="0.3">
      <c r="A3380" s="283" t="s">
        <v>2142</v>
      </c>
      <c r="B3380" s="283">
        <v>76</v>
      </c>
      <c r="C3380" s="24" t="str">
        <f t="shared" si="52"/>
        <v>iras76</v>
      </c>
      <c r="D3380" s="283">
        <v>669</v>
      </c>
      <c r="E3380" s="283">
        <v>358</v>
      </c>
      <c r="F3380" s="283">
        <v>9765</v>
      </c>
      <c r="G3380" s="24">
        <v>50</v>
      </c>
      <c r="H3380" s="24">
        <v>0</v>
      </c>
      <c r="I3380" s="24">
        <v>0</v>
      </c>
      <c r="J3380" s="282">
        <v>10</v>
      </c>
      <c r="K3380" s="282">
        <v>30</v>
      </c>
    </row>
    <row r="3381" spans="1:11" x14ac:dyDescent="0.3">
      <c r="A3381" s="283" t="s">
        <v>2142</v>
      </c>
      <c r="B3381" s="283">
        <v>77</v>
      </c>
      <c r="C3381" s="24" t="str">
        <f t="shared" si="52"/>
        <v>iras77</v>
      </c>
      <c r="D3381" s="283">
        <v>677</v>
      </c>
      <c r="E3381" s="283">
        <v>362</v>
      </c>
      <c r="F3381" s="283">
        <v>9901</v>
      </c>
      <c r="G3381" s="24">
        <v>50</v>
      </c>
      <c r="H3381" s="24">
        <v>0</v>
      </c>
      <c r="I3381" s="24">
        <v>0</v>
      </c>
      <c r="J3381" s="282">
        <v>10</v>
      </c>
      <c r="K3381" s="282">
        <v>30</v>
      </c>
    </row>
    <row r="3382" spans="1:11" x14ac:dyDescent="0.3">
      <c r="A3382" s="283" t="s">
        <v>2142</v>
      </c>
      <c r="B3382" s="283">
        <v>78</v>
      </c>
      <c r="C3382" s="24" t="str">
        <f t="shared" si="52"/>
        <v>iras78</v>
      </c>
      <c r="D3382" s="283">
        <v>685</v>
      </c>
      <c r="E3382" s="283">
        <v>366</v>
      </c>
      <c r="F3382" s="283">
        <v>10019</v>
      </c>
      <c r="G3382" s="24">
        <v>50</v>
      </c>
      <c r="H3382" s="24">
        <v>0</v>
      </c>
      <c r="I3382" s="24">
        <v>0</v>
      </c>
      <c r="J3382" s="282">
        <v>10</v>
      </c>
      <c r="K3382" s="282">
        <v>30</v>
      </c>
    </row>
    <row r="3383" spans="1:11" x14ac:dyDescent="0.3">
      <c r="A3383" s="283" t="s">
        <v>2142</v>
      </c>
      <c r="B3383" s="283">
        <v>79</v>
      </c>
      <c r="C3383" s="24" t="str">
        <f t="shared" si="52"/>
        <v>iras79</v>
      </c>
      <c r="D3383" s="283">
        <v>693</v>
      </c>
      <c r="E3383" s="283">
        <v>371</v>
      </c>
      <c r="F3383" s="283">
        <v>10152</v>
      </c>
      <c r="G3383" s="24">
        <v>50</v>
      </c>
      <c r="H3383" s="24">
        <v>0</v>
      </c>
      <c r="I3383" s="24">
        <v>0</v>
      </c>
      <c r="J3383" s="282">
        <v>10</v>
      </c>
      <c r="K3383" s="282">
        <v>30</v>
      </c>
    </row>
    <row r="3384" spans="1:11" x14ac:dyDescent="0.3">
      <c r="A3384" s="283" t="s">
        <v>2142</v>
      </c>
      <c r="B3384" s="283">
        <v>80</v>
      </c>
      <c r="C3384" s="24" t="str">
        <f t="shared" si="52"/>
        <v>iras80</v>
      </c>
      <c r="D3384" s="283">
        <v>701</v>
      </c>
      <c r="E3384" s="283">
        <v>375</v>
      </c>
      <c r="F3384" s="283">
        <v>10273</v>
      </c>
      <c r="G3384" s="24">
        <v>50</v>
      </c>
      <c r="H3384" s="24">
        <v>0</v>
      </c>
      <c r="I3384" s="24">
        <v>0</v>
      </c>
      <c r="J3384" s="282">
        <v>10</v>
      </c>
      <c r="K3384" s="282">
        <v>30</v>
      </c>
    </row>
    <row r="3385" spans="1:11" x14ac:dyDescent="0.3">
      <c r="A3385" s="283" t="s">
        <v>2142</v>
      </c>
      <c r="B3385" s="283">
        <v>81</v>
      </c>
      <c r="C3385" s="24" t="str">
        <f t="shared" si="52"/>
        <v>iras81</v>
      </c>
      <c r="D3385" s="283">
        <v>765</v>
      </c>
      <c r="E3385" s="283">
        <v>409</v>
      </c>
      <c r="F3385" s="283">
        <v>11353</v>
      </c>
      <c r="G3385" s="24">
        <v>50</v>
      </c>
      <c r="H3385" s="24">
        <v>0</v>
      </c>
      <c r="I3385" s="24">
        <v>0</v>
      </c>
      <c r="J3385" s="282">
        <v>10</v>
      </c>
      <c r="K3385" s="282">
        <v>30</v>
      </c>
    </row>
    <row r="3386" spans="1:11" x14ac:dyDescent="0.3">
      <c r="A3386" s="283" t="s">
        <v>2142</v>
      </c>
      <c r="B3386" s="283">
        <v>82</v>
      </c>
      <c r="C3386" s="24" t="str">
        <f t="shared" si="52"/>
        <v>iras82</v>
      </c>
      <c r="D3386" s="283">
        <v>774</v>
      </c>
      <c r="E3386" s="283">
        <v>414</v>
      </c>
      <c r="F3386" s="283">
        <v>11488</v>
      </c>
      <c r="G3386" s="24">
        <v>50</v>
      </c>
      <c r="H3386" s="24">
        <v>0</v>
      </c>
      <c r="I3386" s="24">
        <v>0</v>
      </c>
      <c r="J3386" s="282">
        <v>10</v>
      </c>
      <c r="K3386" s="282">
        <v>30</v>
      </c>
    </row>
    <row r="3387" spans="1:11" x14ac:dyDescent="0.3">
      <c r="A3387" s="283" t="s">
        <v>2142</v>
      </c>
      <c r="B3387" s="283">
        <v>83</v>
      </c>
      <c r="C3387" s="24" t="str">
        <f t="shared" si="52"/>
        <v>iras83</v>
      </c>
      <c r="D3387" s="283">
        <v>783</v>
      </c>
      <c r="E3387" s="283">
        <v>419</v>
      </c>
      <c r="F3387" s="283">
        <v>11648</v>
      </c>
      <c r="G3387" s="24">
        <v>50</v>
      </c>
      <c r="H3387" s="24">
        <v>0</v>
      </c>
      <c r="I3387" s="24">
        <v>0</v>
      </c>
      <c r="J3387" s="282">
        <v>10</v>
      </c>
      <c r="K3387" s="282">
        <v>30</v>
      </c>
    </row>
    <row r="3388" spans="1:11" x14ac:dyDescent="0.3">
      <c r="A3388" s="283" t="s">
        <v>2142</v>
      </c>
      <c r="B3388" s="283">
        <v>84</v>
      </c>
      <c r="C3388" s="24" t="str">
        <f t="shared" si="52"/>
        <v>iras84</v>
      </c>
      <c r="D3388" s="283">
        <v>792</v>
      </c>
      <c r="E3388" s="283">
        <v>424</v>
      </c>
      <c r="F3388" s="283">
        <v>11787</v>
      </c>
      <c r="G3388" s="24">
        <v>50</v>
      </c>
      <c r="H3388" s="24">
        <v>0</v>
      </c>
      <c r="I3388" s="24">
        <v>0</v>
      </c>
      <c r="J3388" s="282">
        <v>10</v>
      </c>
      <c r="K3388" s="282">
        <v>30</v>
      </c>
    </row>
    <row r="3389" spans="1:11" x14ac:dyDescent="0.3">
      <c r="A3389" s="283" t="s">
        <v>2142</v>
      </c>
      <c r="B3389" s="283">
        <v>85</v>
      </c>
      <c r="C3389" s="24" t="str">
        <f t="shared" si="52"/>
        <v>iras85</v>
      </c>
      <c r="D3389" s="283">
        <v>801</v>
      </c>
      <c r="E3389" s="283">
        <v>429</v>
      </c>
      <c r="F3389" s="283">
        <v>11954</v>
      </c>
      <c r="G3389" s="24">
        <v>50</v>
      </c>
      <c r="H3389" s="24">
        <v>0</v>
      </c>
      <c r="I3389" s="24">
        <v>0</v>
      </c>
      <c r="J3389" s="282">
        <v>10</v>
      </c>
      <c r="K3389" s="282">
        <v>30</v>
      </c>
    </row>
    <row r="3390" spans="1:11" x14ac:dyDescent="0.3">
      <c r="A3390" s="283" t="s">
        <v>2142</v>
      </c>
      <c r="B3390" s="283">
        <v>86</v>
      </c>
      <c r="C3390" s="24" t="str">
        <f t="shared" si="52"/>
        <v>iras86</v>
      </c>
      <c r="D3390" s="283">
        <v>810</v>
      </c>
      <c r="E3390" s="283">
        <v>434</v>
      </c>
      <c r="F3390" s="283">
        <v>12097</v>
      </c>
      <c r="G3390" s="24">
        <v>50</v>
      </c>
      <c r="H3390" s="24">
        <v>0</v>
      </c>
      <c r="I3390" s="24">
        <v>0</v>
      </c>
      <c r="J3390" s="282">
        <v>10</v>
      </c>
      <c r="K3390" s="282">
        <v>30</v>
      </c>
    </row>
    <row r="3391" spans="1:11" x14ac:dyDescent="0.3">
      <c r="A3391" s="283" t="s">
        <v>2142</v>
      </c>
      <c r="B3391" s="283">
        <v>87</v>
      </c>
      <c r="C3391" s="24" t="str">
        <f t="shared" si="52"/>
        <v>iras87</v>
      </c>
      <c r="D3391" s="283">
        <v>820</v>
      </c>
      <c r="E3391" s="283">
        <v>439</v>
      </c>
      <c r="F3391" s="283">
        <v>12241</v>
      </c>
      <c r="G3391" s="24">
        <v>50</v>
      </c>
      <c r="H3391" s="24">
        <v>0</v>
      </c>
      <c r="I3391" s="24">
        <v>0</v>
      </c>
      <c r="J3391" s="282">
        <v>10</v>
      </c>
      <c r="K3391" s="282">
        <v>30</v>
      </c>
    </row>
    <row r="3392" spans="1:11" x14ac:dyDescent="0.3">
      <c r="A3392" s="283" t="s">
        <v>2142</v>
      </c>
      <c r="B3392" s="283">
        <v>88</v>
      </c>
      <c r="C3392" s="24" t="str">
        <f t="shared" si="52"/>
        <v>iras88</v>
      </c>
      <c r="D3392" s="283">
        <v>829</v>
      </c>
      <c r="E3392" s="283">
        <v>444</v>
      </c>
      <c r="F3392" s="283">
        <v>12387</v>
      </c>
      <c r="G3392" s="24">
        <v>50</v>
      </c>
      <c r="H3392" s="24">
        <v>0</v>
      </c>
      <c r="I3392" s="24">
        <v>0</v>
      </c>
      <c r="J3392" s="282">
        <v>10</v>
      </c>
      <c r="K3392" s="282">
        <v>30</v>
      </c>
    </row>
    <row r="3393" spans="1:11" x14ac:dyDescent="0.3">
      <c r="A3393" s="283" t="s">
        <v>2142</v>
      </c>
      <c r="B3393" s="283">
        <v>89</v>
      </c>
      <c r="C3393" s="24" t="str">
        <f t="shared" si="52"/>
        <v>iras89</v>
      </c>
      <c r="D3393" s="283">
        <v>839</v>
      </c>
      <c r="E3393" s="283">
        <v>449</v>
      </c>
      <c r="F3393" s="283">
        <v>12576</v>
      </c>
      <c r="G3393" s="24">
        <v>50</v>
      </c>
      <c r="H3393" s="24">
        <v>0</v>
      </c>
      <c r="I3393" s="24">
        <v>0</v>
      </c>
      <c r="J3393" s="282">
        <v>10</v>
      </c>
      <c r="K3393" s="282">
        <v>30</v>
      </c>
    </row>
    <row r="3394" spans="1:11" x14ac:dyDescent="0.3">
      <c r="A3394" s="283" t="s">
        <v>2142</v>
      </c>
      <c r="B3394" s="283">
        <v>90</v>
      </c>
      <c r="C3394" s="24" t="str">
        <f t="shared" si="52"/>
        <v>iras90</v>
      </c>
      <c r="D3394" s="283">
        <v>848</v>
      </c>
      <c r="E3394" s="283">
        <v>454</v>
      </c>
      <c r="F3394" s="283">
        <v>12726</v>
      </c>
      <c r="G3394" s="24">
        <v>50</v>
      </c>
      <c r="H3394" s="24">
        <v>0</v>
      </c>
      <c r="I3394" s="24">
        <v>0</v>
      </c>
      <c r="J3394" s="282">
        <v>10</v>
      </c>
      <c r="K3394" s="282">
        <v>30</v>
      </c>
    </row>
    <row r="3395" spans="1:11" x14ac:dyDescent="0.3">
      <c r="A3395" s="283" t="s">
        <v>2142</v>
      </c>
      <c r="B3395" s="283">
        <v>91</v>
      </c>
      <c r="C3395" s="24" t="str">
        <f t="shared" si="52"/>
        <v>iras91</v>
      </c>
      <c r="D3395" s="283">
        <v>926</v>
      </c>
      <c r="E3395" s="283">
        <v>496</v>
      </c>
      <c r="F3395" s="283">
        <v>13872</v>
      </c>
      <c r="G3395" s="24">
        <v>50</v>
      </c>
      <c r="H3395" s="24">
        <v>0</v>
      </c>
      <c r="I3395" s="24">
        <v>0</v>
      </c>
      <c r="J3395" s="282">
        <v>10</v>
      </c>
      <c r="K3395" s="282">
        <v>30</v>
      </c>
    </row>
    <row r="3396" spans="1:11" x14ac:dyDescent="0.3">
      <c r="A3396" s="283" t="s">
        <v>2142</v>
      </c>
      <c r="B3396" s="283">
        <v>92</v>
      </c>
      <c r="C3396" s="24" t="str">
        <f t="shared" si="52"/>
        <v>iras92</v>
      </c>
      <c r="D3396" s="283">
        <v>937</v>
      </c>
      <c r="E3396" s="283">
        <v>501</v>
      </c>
      <c r="F3396" s="283">
        <v>14037</v>
      </c>
      <c r="G3396" s="24">
        <v>50</v>
      </c>
      <c r="H3396" s="24">
        <v>0</v>
      </c>
      <c r="I3396" s="24">
        <v>0</v>
      </c>
      <c r="J3396" s="282">
        <v>10</v>
      </c>
      <c r="K3396" s="282">
        <v>30</v>
      </c>
    </row>
    <row r="3397" spans="1:11" x14ac:dyDescent="0.3">
      <c r="A3397" s="283" t="s">
        <v>2142</v>
      </c>
      <c r="B3397" s="283">
        <v>93</v>
      </c>
      <c r="C3397" s="24" t="str">
        <f t="shared" si="52"/>
        <v>iras93</v>
      </c>
      <c r="D3397" s="283">
        <v>948</v>
      </c>
      <c r="E3397" s="283">
        <v>507</v>
      </c>
      <c r="F3397" s="283">
        <v>14251</v>
      </c>
      <c r="G3397" s="24">
        <v>50</v>
      </c>
      <c r="H3397" s="24">
        <v>0</v>
      </c>
      <c r="I3397" s="24">
        <v>0</v>
      </c>
      <c r="J3397" s="282">
        <v>10</v>
      </c>
      <c r="K3397" s="282">
        <v>30</v>
      </c>
    </row>
    <row r="3398" spans="1:11" x14ac:dyDescent="0.3">
      <c r="A3398" s="283" t="s">
        <v>2142</v>
      </c>
      <c r="B3398" s="283">
        <v>94</v>
      </c>
      <c r="C3398" s="24" t="str">
        <f t="shared" ref="C3398:C3461" si="53">A3398&amp;B3398</f>
        <v>iras94</v>
      </c>
      <c r="D3398" s="283">
        <v>958</v>
      </c>
      <c r="E3398" s="283">
        <v>513</v>
      </c>
      <c r="F3398" s="283">
        <v>14421</v>
      </c>
      <c r="G3398" s="24">
        <v>50</v>
      </c>
      <c r="H3398" s="24">
        <v>0</v>
      </c>
      <c r="I3398" s="24">
        <v>0</v>
      </c>
      <c r="J3398" s="282">
        <v>10</v>
      </c>
      <c r="K3398" s="282">
        <v>30</v>
      </c>
    </row>
    <row r="3399" spans="1:11" x14ac:dyDescent="0.3">
      <c r="A3399" s="283" t="s">
        <v>2142</v>
      </c>
      <c r="B3399" s="283">
        <v>95</v>
      </c>
      <c r="C3399" s="24" t="str">
        <f t="shared" si="53"/>
        <v>iras95</v>
      </c>
      <c r="D3399" s="283">
        <v>969</v>
      </c>
      <c r="E3399" s="283">
        <v>519</v>
      </c>
      <c r="F3399" s="283">
        <v>14593</v>
      </c>
      <c r="G3399" s="24">
        <v>50</v>
      </c>
      <c r="H3399" s="24">
        <v>0</v>
      </c>
      <c r="I3399" s="24">
        <v>0</v>
      </c>
      <c r="J3399" s="282">
        <v>10</v>
      </c>
      <c r="K3399" s="282">
        <v>30</v>
      </c>
    </row>
    <row r="3400" spans="1:11" x14ac:dyDescent="0.3">
      <c r="A3400" s="283" t="s">
        <v>2142</v>
      </c>
      <c r="B3400" s="283">
        <v>96</v>
      </c>
      <c r="C3400" s="24" t="str">
        <f t="shared" si="53"/>
        <v>iras96</v>
      </c>
      <c r="D3400" s="283">
        <v>981</v>
      </c>
      <c r="E3400" s="283">
        <v>525</v>
      </c>
      <c r="F3400" s="283">
        <v>14767</v>
      </c>
      <c r="G3400" s="24">
        <v>50</v>
      </c>
      <c r="H3400" s="24">
        <v>0</v>
      </c>
      <c r="I3400" s="24">
        <v>0</v>
      </c>
      <c r="J3400" s="282">
        <v>10</v>
      </c>
      <c r="K3400" s="282">
        <v>30</v>
      </c>
    </row>
    <row r="3401" spans="1:11" x14ac:dyDescent="0.3">
      <c r="A3401" s="283" t="s">
        <v>2142</v>
      </c>
      <c r="B3401" s="283">
        <v>97</v>
      </c>
      <c r="C3401" s="24" t="str">
        <f t="shared" si="53"/>
        <v>iras97</v>
      </c>
      <c r="D3401" s="283">
        <v>992</v>
      </c>
      <c r="E3401" s="283">
        <v>531</v>
      </c>
      <c r="F3401" s="283">
        <v>14992</v>
      </c>
      <c r="G3401" s="24">
        <v>50</v>
      </c>
      <c r="H3401" s="24">
        <v>0</v>
      </c>
      <c r="I3401" s="24">
        <v>0</v>
      </c>
      <c r="J3401" s="282">
        <v>10</v>
      </c>
      <c r="K3401" s="282">
        <v>30</v>
      </c>
    </row>
    <row r="3402" spans="1:11" x14ac:dyDescent="0.3">
      <c r="A3402" s="283" t="s">
        <v>2142</v>
      </c>
      <c r="B3402" s="283">
        <v>98</v>
      </c>
      <c r="C3402" s="24" t="str">
        <f t="shared" si="53"/>
        <v>iras98</v>
      </c>
      <c r="D3402" s="283">
        <v>1003</v>
      </c>
      <c r="E3402" s="283">
        <v>537</v>
      </c>
      <c r="F3402" s="283">
        <v>15170</v>
      </c>
      <c r="G3402" s="24">
        <v>50</v>
      </c>
      <c r="H3402" s="24">
        <v>0</v>
      </c>
      <c r="I3402" s="24">
        <v>0</v>
      </c>
      <c r="J3402" s="282">
        <v>10</v>
      </c>
      <c r="K3402" s="282">
        <v>30</v>
      </c>
    </row>
    <row r="3403" spans="1:11" x14ac:dyDescent="0.3">
      <c r="A3403" s="283" t="s">
        <v>2142</v>
      </c>
      <c r="B3403" s="283">
        <v>99</v>
      </c>
      <c r="C3403" s="24" t="str">
        <f t="shared" si="53"/>
        <v>iras99</v>
      </c>
      <c r="D3403" s="283">
        <v>1015</v>
      </c>
      <c r="E3403" s="283">
        <v>543</v>
      </c>
      <c r="F3403" s="283">
        <v>15351</v>
      </c>
      <c r="G3403" s="24">
        <v>50</v>
      </c>
      <c r="H3403" s="24">
        <v>0</v>
      </c>
      <c r="I3403" s="24">
        <v>0</v>
      </c>
      <c r="J3403" s="282">
        <v>10</v>
      </c>
      <c r="K3403" s="282">
        <v>30</v>
      </c>
    </row>
    <row r="3404" spans="1:11" x14ac:dyDescent="0.3">
      <c r="A3404" s="283" t="s">
        <v>2142</v>
      </c>
      <c r="B3404" s="283">
        <v>100</v>
      </c>
      <c r="C3404" s="24" t="str">
        <f t="shared" si="53"/>
        <v>iras100</v>
      </c>
      <c r="D3404" s="283">
        <v>1026</v>
      </c>
      <c r="E3404" s="283">
        <v>549</v>
      </c>
      <c r="F3404" s="283">
        <v>15534</v>
      </c>
      <c r="G3404" s="24">
        <v>50</v>
      </c>
      <c r="H3404" s="24">
        <v>0</v>
      </c>
      <c r="I3404" s="24">
        <v>0</v>
      </c>
      <c r="J3404" s="282">
        <v>10</v>
      </c>
      <c r="K3404" s="282">
        <v>30</v>
      </c>
    </row>
    <row r="3405" spans="1:11" x14ac:dyDescent="0.3">
      <c r="A3405" s="283" t="s">
        <v>2142</v>
      </c>
      <c r="B3405" s="283">
        <v>101</v>
      </c>
      <c r="C3405" s="24" t="str">
        <f t="shared" si="53"/>
        <v>iras101</v>
      </c>
      <c r="D3405" s="283">
        <v>1120</v>
      </c>
      <c r="E3405" s="283">
        <v>600</v>
      </c>
      <c r="F3405" s="283">
        <v>17201</v>
      </c>
      <c r="G3405" s="24">
        <v>50</v>
      </c>
      <c r="H3405" s="24">
        <v>0</v>
      </c>
      <c r="I3405" s="24">
        <v>0</v>
      </c>
      <c r="J3405" s="282">
        <v>10</v>
      </c>
      <c r="K3405" s="282">
        <v>30</v>
      </c>
    </row>
    <row r="3406" spans="1:11" x14ac:dyDescent="0.3">
      <c r="A3406" s="283" t="s">
        <v>2142</v>
      </c>
      <c r="B3406" s="283">
        <v>102</v>
      </c>
      <c r="C3406" s="24" t="str">
        <f t="shared" si="53"/>
        <v>iras102</v>
      </c>
      <c r="D3406" s="283">
        <v>1133</v>
      </c>
      <c r="E3406" s="283">
        <v>606</v>
      </c>
      <c r="F3406" s="283">
        <v>17406</v>
      </c>
      <c r="G3406" s="24">
        <v>50</v>
      </c>
      <c r="H3406" s="24">
        <v>0</v>
      </c>
      <c r="I3406" s="24">
        <v>0</v>
      </c>
      <c r="J3406" s="282">
        <v>10</v>
      </c>
      <c r="K3406" s="282">
        <v>30</v>
      </c>
    </row>
    <row r="3407" spans="1:11" x14ac:dyDescent="0.3">
      <c r="A3407" s="283" t="s">
        <v>2142</v>
      </c>
      <c r="B3407" s="283">
        <v>103</v>
      </c>
      <c r="C3407" s="24" t="str">
        <f t="shared" si="53"/>
        <v>iras103</v>
      </c>
      <c r="D3407" s="283">
        <v>1146</v>
      </c>
      <c r="E3407" s="283">
        <v>613</v>
      </c>
      <c r="F3407" s="283">
        <v>17613</v>
      </c>
      <c r="G3407" s="24">
        <v>50</v>
      </c>
      <c r="H3407" s="24">
        <v>0</v>
      </c>
      <c r="I3407" s="24">
        <v>0</v>
      </c>
      <c r="J3407" s="282">
        <v>10</v>
      </c>
      <c r="K3407" s="282">
        <v>30</v>
      </c>
    </row>
    <row r="3408" spans="1:11" x14ac:dyDescent="0.3">
      <c r="A3408" s="283" t="s">
        <v>2142</v>
      </c>
      <c r="B3408" s="283">
        <v>104</v>
      </c>
      <c r="C3408" s="24" t="str">
        <f t="shared" si="53"/>
        <v>iras104</v>
      </c>
      <c r="D3408" s="283">
        <v>1159</v>
      </c>
      <c r="E3408" s="283">
        <v>620</v>
      </c>
      <c r="F3408" s="283">
        <v>17823</v>
      </c>
      <c r="G3408" s="24">
        <v>50</v>
      </c>
      <c r="H3408" s="24">
        <v>0</v>
      </c>
      <c r="I3408" s="24">
        <v>0</v>
      </c>
      <c r="J3408" s="282">
        <v>10</v>
      </c>
      <c r="K3408" s="282">
        <v>30</v>
      </c>
    </row>
    <row r="3409" spans="1:11" x14ac:dyDescent="0.3">
      <c r="A3409" s="283" t="s">
        <v>2142</v>
      </c>
      <c r="B3409" s="283">
        <v>105</v>
      </c>
      <c r="C3409" s="24" t="str">
        <f t="shared" si="53"/>
        <v>iras105</v>
      </c>
      <c r="D3409" s="283">
        <v>1172</v>
      </c>
      <c r="E3409" s="283">
        <v>627</v>
      </c>
      <c r="F3409" s="283">
        <v>18095</v>
      </c>
      <c r="G3409" s="24">
        <v>50</v>
      </c>
      <c r="H3409" s="24">
        <v>0</v>
      </c>
      <c r="I3409" s="24">
        <v>0</v>
      </c>
      <c r="J3409" s="282">
        <v>10</v>
      </c>
      <c r="K3409" s="282">
        <v>30</v>
      </c>
    </row>
    <row r="3410" spans="1:11" x14ac:dyDescent="0.3">
      <c r="A3410" s="283" t="s">
        <v>2142</v>
      </c>
      <c r="B3410" s="283">
        <v>106</v>
      </c>
      <c r="C3410" s="24" t="str">
        <f t="shared" si="53"/>
        <v>iras106</v>
      </c>
      <c r="D3410" s="283">
        <v>1185</v>
      </c>
      <c r="E3410" s="283">
        <v>634</v>
      </c>
      <c r="F3410" s="283">
        <v>18310</v>
      </c>
      <c r="G3410" s="24">
        <v>50</v>
      </c>
      <c r="H3410" s="24">
        <v>0</v>
      </c>
      <c r="I3410" s="24">
        <v>0</v>
      </c>
      <c r="J3410" s="282">
        <v>10</v>
      </c>
      <c r="K3410" s="282">
        <v>30</v>
      </c>
    </row>
    <row r="3411" spans="1:11" x14ac:dyDescent="0.3">
      <c r="A3411" s="283" t="s">
        <v>2142</v>
      </c>
      <c r="B3411" s="283">
        <v>107</v>
      </c>
      <c r="C3411" s="24" t="str">
        <f t="shared" si="53"/>
        <v>iras107</v>
      </c>
      <c r="D3411" s="283">
        <v>1199</v>
      </c>
      <c r="E3411" s="283">
        <v>642</v>
      </c>
      <c r="F3411" s="283">
        <v>18527</v>
      </c>
      <c r="G3411" s="24">
        <v>50</v>
      </c>
      <c r="H3411" s="24">
        <v>0</v>
      </c>
      <c r="I3411" s="24">
        <v>0</v>
      </c>
      <c r="J3411" s="282">
        <v>10</v>
      </c>
      <c r="K3411" s="282">
        <v>30</v>
      </c>
    </row>
    <row r="3412" spans="1:11" x14ac:dyDescent="0.3">
      <c r="A3412" s="283" t="s">
        <v>2142</v>
      </c>
      <c r="B3412" s="283">
        <v>108</v>
      </c>
      <c r="C3412" s="24" t="str">
        <f t="shared" si="53"/>
        <v>iras108</v>
      </c>
      <c r="D3412" s="283">
        <v>1212</v>
      </c>
      <c r="E3412" s="283">
        <v>649</v>
      </c>
      <c r="F3412" s="283">
        <v>18747</v>
      </c>
      <c r="G3412" s="24">
        <v>50</v>
      </c>
      <c r="H3412" s="24">
        <v>0</v>
      </c>
      <c r="I3412" s="24">
        <v>0</v>
      </c>
      <c r="J3412" s="282">
        <v>10</v>
      </c>
      <c r="K3412" s="282">
        <v>30</v>
      </c>
    </row>
    <row r="3413" spans="1:11" x14ac:dyDescent="0.3">
      <c r="A3413" s="283" t="s">
        <v>2142</v>
      </c>
      <c r="B3413" s="283">
        <v>109</v>
      </c>
      <c r="C3413" s="24" t="str">
        <f t="shared" si="53"/>
        <v>iras109</v>
      </c>
      <c r="D3413" s="283">
        <v>1226</v>
      </c>
      <c r="E3413" s="283">
        <v>656</v>
      </c>
      <c r="F3413" s="283">
        <v>19033</v>
      </c>
      <c r="G3413" s="24">
        <v>50</v>
      </c>
      <c r="H3413" s="24">
        <v>0</v>
      </c>
      <c r="I3413" s="24">
        <v>0</v>
      </c>
      <c r="J3413" s="282">
        <v>10</v>
      </c>
      <c r="K3413" s="282">
        <v>30</v>
      </c>
    </row>
    <row r="3414" spans="1:11" x14ac:dyDescent="0.3">
      <c r="A3414" s="283" t="s">
        <v>2142</v>
      </c>
      <c r="B3414" s="283">
        <v>110</v>
      </c>
      <c r="C3414" s="24" t="str">
        <f t="shared" si="53"/>
        <v>iras110</v>
      </c>
      <c r="D3414" s="283">
        <v>1240</v>
      </c>
      <c r="E3414" s="283">
        <v>664</v>
      </c>
      <c r="F3414" s="283">
        <v>19259</v>
      </c>
      <c r="G3414" s="24">
        <v>50</v>
      </c>
      <c r="H3414" s="24">
        <v>0</v>
      </c>
      <c r="I3414" s="24">
        <v>0</v>
      </c>
      <c r="J3414" s="282">
        <v>10</v>
      </c>
      <c r="K3414" s="282">
        <v>30</v>
      </c>
    </row>
    <row r="3415" spans="1:11" x14ac:dyDescent="0.3">
      <c r="A3415" s="283" t="s">
        <v>2142</v>
      </c>
      <c r="B3415" s="283">
        <v>111</v>
      </c>
      <c r="C3415" s="24" t="str">
        <f t="shared" si="53"/>
        <v>iras111</v>
      </c>
      <c r="D3415" s="283">
        <v>1254</v>
      </c>
      <c r="E3415" s="283">
        <v>671</v>
      </c>
      <c r="F3415" s="283">
        <v>19487</v>
      </c>
      <c r="G3415" s="24">
        <v>50</v>
      </c>
      <c r="H3415" s="24">
        <v>0</v>
      </c>
      <c r="I3415" s="24">
        <v>0</v>
      </c>
      <c r="J3415" s="282">
        <v>10</v>
      </c>
      <c r="K3415" s="282">
        <v>30</v>
      </c>
    </row>
    <row r="3416" spans="1:11" x14ac:dyDescent="0.3">
      <c r="A3416" s="283" t="s">
        <v>2142</v>
      </c>
      <c r="B3416" s="283">
        <v>112</v>
      </c>
      <c r="C3416" s="24" t="str">
        <f t="shared" si="53"/>
        <v>iras112</v>
      </c>
      <c r="D3416" s="283">
        <v>1268</v>
      </c>
      <c r="E3416" s="283">
        <v>679</v>
      </c>
      <c r="F3416" s="283">
        <v>19718</v>
      </c>
      <c r="G3416" s="24">
        <v>50</v>
      </c>
      <c r="H3416" s="24">
        <v>0</v>
      </c>
      <c r="I3416" s="24">
        <v>0</v>
      </c>
      <c r="J3416" s="282">
        <v>10</v>
      </c>
      <c r="K3416" s="282">
        <v>30</v>
      </c>
    </row>
    <row r="3417" spans="1:11" x14ac:dyDescent="0.3">
      <c r="A3417" s="283" t="s">
        <v>2142</v>
      </c>
      <c r="B3417" s="283">
        <v>113</v>
      </c>
      <c r="C3417" s="24" t="str">
        <f t="shared" si="53"/>
        <v>iras113</v>
      </c>
      <c r="D3417" s="283">
        <v>1282</v>
      </c>
      <c r="E3417" s="283">
        <v>686</v>
      </c>
      <c r="F3417" s="283">
        <v>19996</v>
      </c>
      <c r="G3417" s="24">
        <v>50</v>
      </c>
      <c r="H3417" s="24">
        <v>0</v>
      </c>
      <c r="I3417" s="24">
        <v>0</v>
      </c>
      <c r="J3417" s="282">
        <v>10</v>
      </c>
      <c r="K3417" s="282">
        <v>30</v>
      </c>
    </row>
    <row r="3418" spans="1:11" x14ac:dyDescent="0.3">
      <c r="A3418" s="283" t="s">
        <v>2142</v>
      </c>
      <c r="B3418" s="283">
        <v>114</v>
      </c>
      <c r="C3418" s="24" t="str">
        <f t="shared" si="53"/>
        <v>iras114</v>
      </c>
      <c r="D3418" s="283">
        <v>1297</v>
      </c>
      <c r="E3418" s="283">
        <v>694</v>
      </c>
      <c r="F3418" s="283">
        <v>20233</v>
      </c>
      <c r="G3418" s="24">
        <v>50</v>
      </c>
      <c r="H3418" s="24">
        <v>0</v>
      </c>
      <c r="I3418" s="24">
        <v>0</v>
      </c>
      <c r="J3418" s="282">
        <v>10</v>
      </c>
      <c r="K3418" s="282">
        <v>30</v>
      </c>
    </row>
    <row r="3419" spans="1:11" x14ac:dyDescent="0.3">
      <c r="A3419" s="283" t="s">
        <v>2142</v>
      </c>
      <c r="B3419" s="283">
        <v>115</v>
      </c>
      <c r="C3419" s="24" t="str">
        <f t="shared" si="53"/>
        <v>iras115</v>
      </c>
      <c r="D3419" s="283">
        <v>1311</v>
      </c>
      <c r="E3419" s="283">
        <v>702</v>
      </c>
      <c r="F3419" s="283">
        <v>20472</v>
      </c>
      <c r="G3419" s="24">
        <v>50</v>
      </c>
      <c r="H3419" s="24">
        <v>0</v>
      </c>
      <c r="I3419" s="24">
        <v>0</v>
      </c>
      <c r="J3419" s="282">
        <v>10</v>
      </c>
      <c r="K3419" s="282">
        <v>30</v>
      </c>
    </row>
    <row r="3420" spans="1:11" x14ac:dyDescent="0.3">
      <c r="A3420" s="283" t="s">
        <v>2142</v>
      </c>
      <c r="B3420" s="283">
        <v>116</v>
      </c>
      <c r="C3420" s="24" t="str">
        <f t="shared" si="53"/>
        <v>iras116</v>
      </c>
      <c r="D3420" s="283">
        <v>1326</v>
      </c>
      <c r="E3420" s="283">
        <v>710</v>
      </c>
      <c r="F3420" s="283">
        <v>20715</v>
      </c>
      <c r="G3420" s="24">
        <v>50</v>
      </c>
      <c r="H3420" s="24">
        <v>0</v>
      </c>
      <c r="I3420" s="24">
        <v>0</v>
      </c>
      <c r="J3420" s="282">
        <v>10</v>
      </c>
      <c r="K3420" s="282">
        <v>30</v>
      </c>
    </row>
    <row r="3421" spans="1:11" x14ac:dyDescent="0.3">
      <c r="A3421" s="283" t="s">
        <v>2142</v>
      </c>
      <c r="B3421" s="283">
        <v>117</v>
      </c>
      <c r="C3421" s="24" t="str">
        <f t="shared" si="53"/>
        <v>iras117</v>
      </c>
      <c r="D3421" s="283">
        <v>1341</v>
      </c>
      <c r="E3421" s="283">
        <v>718</v>
      </c>
      <c r="F3421" s="283">
        <v>21030</v>
      </c>
      <c r="G3421" s="24">
        <v>50</v>
      </c>
      <c r="H3421" s="24">
        <v>0</v>
      </c>
      <c r="I3421" s="24">
        <v>0</v>
      </c>
      <c r="J3421" s="282">
        <v>10</v>
      </c>
      <c r="K3421" s="282">
        <v>30</v>
      </c>
    </row>
    <row r="3422" spans="1:11" x14ac:dyDescent="0.3">
      <c r="A3422" s="283" t="s">
        <v>2142</v>
      </c>
      <c r="B3422" s="283">
        <v>118</v>
      </c>
      <c r="C3422" s="24" t="str">
        <f t="shared" si="53"/>
        <v>iras118</v>
      </c>
      <c r="D3422" s="283">
        <v>1356</v>
      </c>
      <c r="E3422" s="283">
        <v>726</v>
      </c>
      <c r="F3422" s="283">
        <v>21278</v>
      </c>
      <c r="G3422" s="24">
        <v>50</v>
      </c>
      <c r="H3422" s="24">
        <v>0</v>
      </c>
      <c r="I3422" s="24">
        <v>0</v>
      </c>
      <c r="J3422" s="282">
        <v>10</v>
      </c>
      <c r="K3422" s="282">
        <v>30</v>
      </c>
    </row>
    <row r="3423" spans="1:11" x14ac:dyDescent="0.3">
      <c r="A3423" s="283" t="s">
        <v>2142</v>
      </c>
      <c r="B3423" s="283">
        <v>119</v>
      </c>
      <c r="C3423" s="24" t="str">
        <f t="shared" si="53"/>
        <v>iras119</v>
      </c>
      <c r="D3423" s="283">
        <v>1371</v>
      </c>
      <c r="E3423" s="283">
        <v>734</v>
      </c>
      <c r="F3423" s="283">
        <v>21530</v>
      </c>
      <c r="G3423" s="24">
        <v>50</v>
      </c>
      <c r="H3423" s="24">
        <v>0</v>
      </c>
      <c r="I3423" s="24">
        <v>0</v>
      </c>
      <c r="J3423" s="282">
        <v>10</v>
      </c>
      <c r="K3423" s="282">
        <v>30</v>
      </c>
    </row>
    <row r="3424" spans="1:11" x14ac:dyDescent="0.3">
      <c r="A3424" s="283" t="s">
        <v>2142</v>
      </c>
      <c r="B3424" s="283">
        <v>120</v>
      </c>
      <c r="C3424" s="24" t="str">
        <f t="shared" si="53"/>
        <v>iras120</v>
      </c>
      <c r="D3424" s="283">
        <v>1387</v>
      </c>
      <c r="E3424" s="283">
        <v>742</v>
      </c>
      <c r="F3424" s="283">
        <v>21784</v>
      </c>
      <c r="G3424" s="24">
        <v>50</v>
      </c>
      <c r="H3424" s="24">
        <v>0</v>
      </c>
      <c r="I3424" s="24">
        <v>0</v>
      </c>
      <c r="J3424" s="282">
        <v>10</v>
      </c>
      <c r="K3424" s="282">
        <v>30</v>
      </c>
    </row>
    <row r="3425" spans="1:11" x14ac:dyDescent="0.3">
      <c r="A3425" s="283" t="s">
        <v>2142</v>
      </c>
      <c r="B3425" s="283">
        <v>121</v>
      </c>
      <c r="C3425" s="24" t="str">
        <f t="shared" si="53"/>
        <v>iras121</v>
      </c>
      <c r="D3425" s="283">
        <v>1513</v>
      </c>
      <c r="E3425" s="283">
        <v>810</v>
      </c>
      <c r="F3425" s="283">
        <v>24068</v>
      </c>
      <c r="G3425" s="24">
        <v>50</v>
      </c>
      <c r="H3425" s="24">
        <v>0</v>
      </c>
      <c r="I3425" s="24">
        <v>0</v>
      </c>
      <c r="J3425" s="282">
        <v>10</v>
      </c>
      <c r="K3425" s="282">
        <v>30</v>
      </c>
    </row>
    <row r="3426" spans="1:11" x14ac:dyDescent="0.3">
      <c r="A3426" s="283" t="s">
        <v>2142</v>
      </c>
      <c r="B3426" s="283">
        <v>122</v>
      </c>
      <c r="C3426" s="24" t="str">
        <f t="shared" si="53"/>
        <v>iras122</v>
      </c>
      <c r="D3426" s="283">
        <v>1530</v>
      </c>
      <c r="E3426" s="283">
        <v>819</v>
      </c>
      <c r="F3426" s="283">
        <v>24353</v>
      </c>
      <c r="G3426" s="24">
        <v>50</v>
      </c>
      <c r="H3426" s="24">
        <v>0</v>
      </c>
      <c r="I3426" s="24">
        <v>0</v>
      </c>
      <c r="J3426" s="282">
        <v>10</v>
      </c>
      <c r="K3426" s="282">
        <v>30</v>
      </c>
    </row>
    <row r="3427" spans="1:11" x14ac:dyDescent="0.3">
      <c r="A3427" s="283" t="s">
        <v>2142</v>
      </c>
      <c r="B3427" s="283">
        <v>123</v>
      </c>
      <c r="C3427" s="24" t="str">
        <f t="shared" si="53"/>
        <v>iras123</v>
      </c>
      <c r="D3427" s="283">
        <v>1547</v>
      </c>
      <c r="E3427" s="283">
        <v>828</v>
      </c>
      <c r="F3427" s="283">
        <v>24640</v>
      </c>
      <c r="G3427" s="24">
        <v>50</v>
      </c>
      <c r="H3427" s="24">
        <v>0</v>
      </c>
      <c r="I3427" s="24">
        <v>0</v>
      </c>
      <c r="J3427" s="282">
        <v>10</v>
      </c>
      <c r="K3427" s="282">
        <v>30</v>
      </c>
    </row>
    <row r="3428" spans="1:11" x14ac:dyDescent="0.3">
      <c r="A3428" s="283" t="s">
        <v>2142</v>
      </c>
      <c r="B3428" s="283">
        <v>124</v>
      </c>
      <c r="C3428" s="24" t="str">
        <f t="shared" si="53"/>
        <v>iras124</v>
      </c>
      <c r="D3428" s="283">
        <v>1565</v>
      </c>
      <c r="E3428" s="283">
        <v>838</v>
      </c>
      <c r="F3428" s="283">
        <v>24959</v>
      </c>
      <c r="G3428" s="24">
        <v>50</v>
      </c>
      <c r="H3428" s="24">
        <v>0</v>
      </c>
      <c r="I3428" s="24">
        <v>0</v>
      </c>
      <c r="J3428" s="282">
        <v>10</v>
      </c>
      <c r="K3428" s="282">
        <v>30</v>
      </c>
    </row>
    <row r="3429" spans="1:11" x14ac:dyDescent="0.3">
      <c r="A3429" s="283" t="s">
        <v>2142</v>
      </c>
      <c r="B3429" s="283">
        <v>125</v>
      </c>
      <c r="C3429" s="24" t="str">
        <f t="shared" si="53"/>
        <v>iras125</v>
      </c>
      <c r="D3429" s="283">
        <v>1582</v>
      </c>
      <c r="E3429" s="283">
        <v>847</v>
      </c>
      <c r="F3429" s="283">
        <v>25356</v>
      </c>
      <c r="G3429" s="24">
        <v>50</v>
      </c>
      <c r="H3429" s="24">
        <v>0</v>
      </c>
      <c r="I3429" s="24">
        <v>0</v>
      </c>
      <c r="J3429" s="282">
        <v>10</v>
      </c>
      <c r="K3429" s="282">
        <v>30</v>
      </c>
    </row>
    <row r="3430" spans="1:11" x14ac:dyDescent="0.3">
      <c r="A3430" s="283" t="s">
        <v>2142</v>
      </c>
      <c r="B3430" s="283">
        <v>126</v>
      </c>
      <c r="C3430" s="24" t="str">
        <f t="shared" si="53"/>
        <v>iras126</v>
      </c>
      <c r="D3430" s="283">
        <v>1600</v>
      </c>
      <c r="E3430" s="283">
        <v>856</v>
      </c>
      <c r="F3430" s="283">
        <v>25655</v>
      </c>
      <c r="G3430" s="24">
        <v>50</v>
      </c>
      <c r="H3430" s="24">
        <v>0</v>
      </c>
      <c r="I3430" s="24">
        <v>0</v>
      </c>
      <c r="J3430" s="282">
        <v>10</v>
      </c>
      <c r="K3430" s="282">
        <v>30</v>
      </c>
    </row>
    <row r="3431" spans="1:11" x14ac:dyDescent="0.3">
      <c r="A3431" s="283" t="s">
        <v>2142</v>
      </c>
      <c r="B3431" s="283">
        <v>127</v>
      </c>
      <c r="C3431" s="24" t="str">
        <f t="shared" si="53"/>
        <v>iras127</v>
      </c>
      <c r="D3431" s="283">
        <v>1618</v>
      </c>
      <c r="E3431" s="283">
        <v>866</v>
      </c>
      <c r="F3431" s="283">
        <v>25977</v>
      </c>
      <c r="G3431" s="24">
        <v>50</v>
      </c>
      <c r="H3431" s="24">
        <v>0</v>
      </c>
      <c r="I3431" s="24">
        <v>0</v>
      </c>
      <c r="J3431" s="282">
        <v>10</v>
      </c>
      <c r="K3431" s="282">
        <v>30</v>
      </c>
    </row>
    <row r="3432" spans="1:11" x14ac:dyDescent="0.3">
      <c r="A3432" s="283" t="s">
        <v>2142</v>
      </c>
      <c r="B3432" s="283">
        <v>128</v>
      </c>
      <c r="C3432" s="24" t="str">
        <f t="shared" si="53"/>
        <v>iras128</v>
      </c>
      <c r="D3432" s="283">
        <v>1636</v>
      </c>
      <c r="E3432" s="283">
        <v>876</v>
      </c>
      <c r="F3432" s="283">
        <v>26312</v>
      </c>
      <c r="G3432" s="24">
        <v>50</v>
      </c>
      <c r="H3432" s="24">
        <v>0</v>
      </c>
      <c r="I3432" s="24">
        <v>0</v>
      </c>
      <c r="J3432" s="282">
        <v>10</v>
      </c>
      <c r="K3432" s="282">
        <v>30</v>
      </c>
    </row>
    <row r="3433" spans="1:11" x14ac:dyDescent="0.3">
      <c r="A3433" s="283" t="s">
        <v>2142</v>
      </c>
      <c r="B3433" s="283">
        <v>129</v>
      </c>
      <c r="C3433" s="24" t="str">
        <f t="shared" si="53"/>
        <v>iras129</v>
      </c>
      <c r="D3433" s="283">
        <v>1654</v>
      </c>
      <c r="E3433" s="283">
        <v>885</v>
      </c>
      <c r="F3433" s="283">
        <v>26622</v>
      </c>
      <c r="G3433" s="24">
        <v>50</v>
      </c>
      <c r="H3433" s="24">
        <v>0</v>
      </c>
      <c r="I3433" s="24">
        <v>0</v>
      </c>
      <c r="J3433" s="282">
        <v>10</v>
      </c>
      <c r="K3433" s="282">
        <v>30</v>
      </c>
    </row>
    <row r="3434" spans="1:11" x14ac:dyDescent="0.3">
      <c r="A3434" s="283" t="s">
        <v>2142</v>
      </c>
      <c r="B3434" s="283">
        <v>130</v>
      </c>
      <c r="C3434" s="24" t="str">
        <f t="shared" si="53"/>
        <v>iras130</v>
      </c>
      <c r="D3434" s="283">
        <v>1672</v>
      </c>
      <c r="E3434" s="283">
        <v>895</v>
      </c>
      <c r="F3434" s="283">
        <v>26965</v>
      </c>
      <c r="G3434" s="24">
        <v>50</v>
      </c>
      <c r="H3434" s="24">
        <v>0</v>
      </c>
      <c r="I3434" s="24">
        <v>0</v>
      </c>
      <c r="J3434" s="282">
        <v>10</v>
      </c>
      <c r="K3434" s="282">
        <v>30</v>
      </c>
    </row>
    <row r="3435" spans="1:11" x14ac:dyDescent="0.3">
      <c r="A3435" s="283" t="s">
        <v>2142</v>
      </c>
      <c r="B3435" s="283">
        <v>131</v>
      </c>
      <c r="C3435" s="24" t="str">
        <f t="shared" si="53"/>
        <v>iras131</v>
      </c>
      <c r="D3435" s="283">
        <v>1691</v>
      </c>
      <c r="E3435" s="283">
        <v>905</v>
      </c>
      <c r="F3435" s="283">
        <v>27303</v>
      </c>
      <c r="G3435" s="24">
        <v>50</v>
      </c>
      <c r="H3435" s="24">
        <v>0</v>
      </c>
      <c r="I3435" s="24">
        <v>0</v>
      </c>
      <c r="J3435" s="282">
        <v>10</v>
      </c>
      <c r="K3435" s="282">
        <v>30</v>
      </c>
    </row>
    <row r="3436" spans="1:11" x14ac:dyDescent="0.3">
      <c r="A3436" s="283" t="s">
        <v>2142</v>
      </c>
      <c r="B3436" s="283">
        <v>132</v>
      </c>
      <c r="C3436" s="24" t="str">
        <f t="shared" si="53"/>
        <v>iras132</v>
      </c>
      <c r="D3436" s="283">
        <v>1710</v>
      </c>
      <c r="E3436" s="283">
        <v>915</v>
      </c>
      <c r="F3436" s="283">
        <v>27624</v>
      </c>
      <c r="G3436" s="24">
        <v>50</v>
      </c>
      <c r="H3436" s="24">
        <v>0</v>
      </c>
      <c r="I3436" s="24">
        <v>0</v>
      </c>
      <c r="J3436" s="282">
        <v>10</v>
      </c>
      <c r="K3436" s="282">
        <v>30</v>
      </c>
    </row>
    <row r="3437" spans="1:11" x14ac:dyDescent="0.3">
      <c r="A3437" s="283" t="s">
        <v>2142</v>
      </c>
      <c r="B3437" s="283">
        <v>133</v>
      </c>
      <c r="C3437" s="24" t="str">
        <f t="shared" si="53"/>
        <v>iras133</v>
      </c>
      <c r="D3437" s="283">
        <v>1729</v>
      </c>
      <c r="E3437" s="283">
        <v>925</v>
      </c>
      <c r="F3437" s="283">
        <v>27970</v>
      </c>
      <c r="G3437" s="24">
        <v>50</v>
      </c>
      <c r="H3437" s="24">
        <v>0</v>
      </c>
      <c r="I3437" s="24">
        <v>0</v>
      </c>
      <c r="J3437" s="282">
        <v>10</v>
      </c>
      <c r="K3437" s="282">
        <v>30</v>
      </c>
    </row>
    <row r="3438" spans="1:11" x14ac:dyDescent="0.3">
      <c r="A3438" s="283" t="s">
        <v>2142</v>
      </c>
      <c r="B3438" s="283">
        <v>134</v>
      </c>
      <c r="C3438" s="24" t="str">
        <f t="shared" si="53"/>
        <v>iras134</v>
      </c>
      <c r="D3438" s="283">
        <v>1748</v>
      </c>
      <c r="E3438" s="283">
        <v>936</v>
      </c>
      <c r="F3438" s="283">
        <v>28330</v>
      </c>
      <c r="G3438" s="24">
        <v>50</v>
      </c>
      <c r="H3438" s="24">
        <v>0</v>
      </c>
      <c r="I3438" s="24">
        <v>0</v>
      </c>
      <c r="J3438" s="282">
        <v>10</v>
      </c>
      <c r="K3438" s="282">
        <v>30</v>
      </c>
    </row>
    <row r="3439" spans="1:11" x14ac:dyDescent="0.3">
      <c r="A3439" s="283" t="s">
        <v>2142</v>
      </c>
      <c r="B3439" s="283">
        <v>135</v>
      </c>
      <c r="C3439" s="24" t="str">
        <f t="shared" si="53"/>
        <v>iras135</v>
      </c>
      <c r="D3439" s="283">
        <v>1767</v>
      </c>
      <c r="E3439" s="283">
        <v>946</v>
      </c>
      <c r="F3439" s="283">
        <v>28663</v>
      </c>
      <c r="G3439" s="24">
        <v>50</v>
      </c>
      <c r="H3439" s="24">
        <v>0</v>
      </c>
      <c r="I3439" s="24">
        <v>0</v>
      </c>
      <c r="J3439" s="282">
        <v>10</v>
      </c>
      <c r="K3439" s="282">
        <v>30</v>
      </c>
    </row>
    <row r="3440" spans="1:11" x14ac:dyDescent="0.3">
      <c r="A3440" s="283" t="s">
        <v>2142</v>
      </c>
      <c r="B3440" s="283">
        <v>136</v>
      </c>
      <c r="C3440" s="24" t="str">
        <f t="shared" si="53"/>
        <v>iras136</v>
      </c>
      <c r="D3440" s="283">
        <v>1787</v>
      </c>
      <c r="E3440" s="283">
        <v>957</v>
      </c>
      <c r="F3440" s="283">
        <v>29032</v>
      </c>
      <c r="G3440" s="24">
        <v>50</v>
      </c>
      <c r="H3440" s="24">
        <v>0</v>
      </c>
      <c r="I3440" s="24">
        <v>0</v>
      </c>
      <c r="J3440" s="282">
        <v>10</v>
      </c>
      <c r="K3440" s="282">
        <v>30</v>
      </c>
    </row>
    <row r="3441" spans="1:11" x14ac:dyDescent="0.3">
      <c r="A3441" s="283" t="s">
        <v>2142</v>
      </c>
      <c r="B3441" s="283">
        <v>137</v>
      </c>
      <c r="C3441" s="24" t="str">
        <f t="shared" si="53"/>
        <v>iras137</v>
      </c>
      <c r="D3441" s="283">
        <v>1807</v>
      </c>
      <c r="E3441" s="283">
        <v>967</v>
      </c>
      <c r="F3441" s="283">
        <v>29394</v>
      </c>
      <c r="G3441" s="24">
        <v>50</v>
      </c>
      <c r="H3441" s="24">
        <v>0</v>
      </c>
      <c r="I3441" s="24">
        <v>0</v>
      </c>
      <c r="J3441" s="282">
        <v>10</v>
      </c>
      <c r="K3441" s="282">
        <v>30</v>
      </c>
    </row>
    <row r="3442" spans="1:11" x14ac:dyDescent="0.3">
      <c r="A3442" s="283" t="s">
        <v>2142</v>
      </c>
      <c r="B3442" s="283">
        <v>138</v>
      </c>
      <c r="C3442" s="24" t="str">
        <f t="shared" si="53"/>
        <v>iras138</v>
      </c>
      <c r="D3442" s="283">
        <v>1826</v>
      </c>
      <c r="E3442" s="283">
        <v>978</v>
      </c>
      <c r="F3442" s="283">
        <v>29739</v>
      </c>
      <c r="G3442" s="24">
        <v>50</v>
      </c>
      <c r="H3442" s="24">
        <v>0</v>
      </c>
      <c r="I3442" s="24">
        <v>0</v>
      </c>
      <c r="J3442" s="282">
        <v>10</v>
      </c>
      <c r="K3442" s="282">
        <v>30</v>
      </c>
    </row>
    <row r="3443" spans="1:11" x14ac:dyDescent="0.3">
      <c r="A3443" s="283" t="s">
        <v>2142</v>
      </c>
      <c r="B3443" s="283">
        <v>139</v>
      </c>
      <c r="C3443" s="24" t="str">
        <f t="shared" si="53"/>
        <v>iras139</v>
      </c>
      <c r="D3443" s="283">
        <v>1847</v>
      </c>
      <c r="E3443" s="283">
        <v>989</v>
      </c>
      <c r="F3443" s="283">
        <v>30110</v>
      </c>
      <c r="G3443" s="24">
        <v>50</v>
      </c>
      <c r="H3443" s="24">
        <v>0</v>
      </c>
      <c r="I3443" s="24">
        <v>0</v>
      </c>
      <c r="J3443" s="282">
        <v>10</v>
      </c>
      <c r="K3443" s="282">
        <v>30</v>
      </c>
    </row>
    <row r="3444" spans="1:11" x14ac:dyDescent="0.3">
      <c r="A3444" s="283" t="s">
        <v>2142</v>
      </c>
      <c r="B3444" s="283">
        <v>140</v>
      </c>
      <c r="C3444" s="24" t="str">
        <f t="shared" si="53"/>
        <v>iras140</v>
      </c>
      <c r="D3444" s="283">
        <v>1867</v>
      </c>
      <c r="E3444" s="283">
        <v>1000</v>
      </c>
      <c r="F3444" s="283">
        <v>30497</v>
      </c>
      <c r="G3444" s="24">
        <v>50</v>
      </c>
      <c r="H3444" s="24">
        <v>0</v>
      </c>
      <c r="I3444" s="24">
        <v>0</v>
      </c>
      <c r="J3444" s="282">
        <v>10</v>
      </c>
      <c r="K3444" s="282">
        <v>30</v>
      </c>
    </row>
    <row r="3445" spans="1:11" x14ac:dyDescent="0.3">
      <c r="A3445" s="283" t="s">
        <v>2142</v>
      </c>
      <c r="B3445" s="283">
        <v>141</v>
      </c>
      <c r="C3445" s="24" t="str">
        <f t="shared" si="53"/>
        <v>iras141</v>
      </c>
      <c r="D3445" s="283">
        <v>2037</v>
      </c>
      <c r="E3445" s="283">
        <v>1091</v>
      </c>
      <c r="F3445" s="283">
        <v>33604</v>
      </c>
      <c r="G3445" s="24">
        <v>50</v>
      </c>
      <c r="H3445" s="24">
        <v>0</v>
      </c>
      <c r="I3445" s="24">
        <v>0</v>
      </c>
      <c r="J3445" s="282">
        <v>10</v>
      </c>
      <c r="K3445" s="282">
        <v>30</v>
      </c>
    </row>
    <row r="3446" spans="1:11" x14ac:dyDescent="0.3">
      <c r="A3446" s="283" t="s">
        <v>2142</v>
      </c>
      <c r="B3446" s="283">
        <v>142</v>
      </c>
      <c r="C3446" s="24" t="str">
        <f t="shared" si="53"/>
        <v>iras142</v>
      </c>
      <c r="D3446" s="283">
        <v>2059</v>
      </c>
      <c r="E3446" s="283">
        <v>1103</v>
      </c>
      <c r="F3446" s="283">
        <v>34035</v>
      </c>
      <c r="G3446" s="24">
        <v>50</v>
      </c>
      <c r="H3446" s="24">
        <v>0</v>
      </c>
      <c r="I3446" s="24">
        <v>0</v>
      </c>
      <c r="J3446" s="282">
        <v>10</v>
      </c>
      <c r="K3446" s="282">
        <v>30</v>
      </c>
    </row>
    <row r="3447" spans="1:11" x14ac:dyDescent="0.3">
      <c r="A3447" s="283" t="s">
        <v>2142</v>
      </c>
      <c r="B3447" s="283">
        <v>143</v>
      </c>
      <c r="C3447" s="24" t="str">
        <f t="shared" si="53"/>
        <v>iras143</v>
      </c>
      <c r="D3447" s="283">
        <v>2082</v>
      </c>
      <c r="E3447" s="283">
        <v>1115</v>
      </c>
      <c r="F3447" s="283">
        <v>34522</v>
      </c>
      <c r="G3447" s="24">
        <v>50</v>
      </c>
      <c r="H3447" s="24">
        <v>0</v>
      </c>
      <c r="I3447" s="24">
        <v>0</v>
      </c>
      <c r="J3447" s="282">
        <v>10</v>
      </c>
      <c r="K3447" s="282">
        <v>30</v>
      </c>
    </row>
    <row r="3448" spans="1:11" x14ac:dyDescent="0.3">
      <c r="A3448" s="283" t="s">
        <v>2142</v>
      </c>
      <c r="B3448" s="283">
        <v>144</v>
      </c>
      <c r="C3448" s="24" t="str">
        <f t="shared" si="53"/>
        <v>iras144</v>
      </c>
      <c r="D3448" s="283">
        <v>2105</v>
      </c>
      <c r="E3448" s="283">
        <v>1127</v>
      </c>
      <c r="F3448" s="283">
        <v>34926</v>
      </c>
      <c r="G3448" s="24">
        <v>50</v>
      </c>
      <c r="H3448" s="24">
        <v>0</v>
      </c>
      <c r="I3448" s="24">
        <v>0</v>
      </c>
      <c r="J3448" s="282">
        <v>10</v>
      </c>
      <c r="K3448" s="282">
        <v>30</v>
      </c>
    </row>
    <row r="3449" spans="1:11" x14ac:dyDescent="0.3">
      <c r="A3449" s="283" t="s">
        <v>2142</v>
      </c>
      <c r="B3449" s="283">
        <v>145</v>
      </c>
      <c r="C3449" s="24" t="str">
        <f t="shared" si="53"/>
        <v>iras145</v>
      </c>
      <c r="D3449" s="283">
        <v>2128</v>
      </c>
      <c r="E3449" s="283">
        <v>1139</v>
      </c>
      <c r="F3449" s="283">
        <v>35399</v>
      </c>
      <c r="G3449" s="24">
        <v>50</v>
      </c>
      <c r="H3449" s="24">
        <v>0</v>
      </c>
      <c r="I3449" s="24">
        <v>0</v>
      </c>
      <c r="J3449" s="282">
        <v>10</v>
      </c>
      <c r="K3449" s="282">
        <v>30</v>
      </c>
    </row>
    <row r="3450" spans="1:11" x14ac:dyDescent="0.3">
      <c r="A3450" s="283" t="s">
        <v>2142</v>
      </c>
      <c r="B3450" s="283">
        <v>146</v>
      </c>
      <c r="C3450" s="24" t="str">
        <f t="shared" si="53"/>
        <v>iras146</v>
      </c>
      <c r="D3450" s="283">
        <v>2152</v>
      </c>
      <c r="E3450" s="283">
        <v>1152</v>
      </c>
      <c r="F3450" s="283">
        <v>35853</v>
      </c>
      <c r="G3450" s="24">
        <v>50</v>
      </c>
      <c r="H3450" s="24">
        <v>0</v>
      </c>
      <c r="I3450" s="24">
        <v>0</v>
      </c>
      <c r="J3450" s="282">
        <v>10</v>
      </c>
      <c r="K3450" s="282">
        <v>30</v>
      </c>
    </row>
    <row r="3451" spans="1:11" x14ac:dyDescent="0.3">
      <c r="A3451" s="283" t="s">
        <v>2142</v>
      </c>
      <c r="B3451" s="283">
        <v>147</v>
      </c>
      <c r="C3451" s="24" t="str">
        <f t="shared" si="53"/>
        <v>iras147</v>
      </c>
      <c r="D3451" s="283">
        <v>2175</v>
      </c>
      <c r="E3451" s="283">
        <v>1165</v>
      </c>
      <c r="F3451" s="283">
        <v>36316</v>
      </c>
      <c r="G3451" s="24">
        <v>50</v>
      </c>
      <c r="H3451" s="24">
        <v>0</v>
      </c>
      <c r="I3451" s="24">
        <v>0</v>
      </c>
      <c r="J3451" s="282">
        <v>10</v>
      </c>
      <c r="K3451" s="282">
        <v>30</v>
      </c>
    </row>
    <row r="3452" spans="1:11" x14ac:dyDescent="0.3">
      <c r="A3452" s="283" t="s">
        <v>2142</v>
      </c>
      <c r="B3452" s="283">
        <v>148</v>
      </c>
      <c r="C3452" s="24" t="str">
        <f t="shared" si="53"/>
        <v>iras148</v>
      </c>
      <c r="D3452" s="283">
        <v>2199</v>
      </c>
      <c r="E3452" s="283">
        <v>1177</v>
      </c>
      <c r="F3452" s="283">
        <v>36741</v>
      </c>
      <c r="G3452" s="24">
        <v>50</v>
      </c>
      <c r="H3452" s="24">
        <v>0</v>
      </c>
      <c r="I3452" s="24">
        <v>0</v>
      </c>
      <c r="J3452" s="282">
        <v>10</v>
      </c>
      <c r="K3452" s="282">
        <v>30</v>
      </c>
    </row>
    <row r="3453" spans="1:11" x14ac:dyDescent="0.3">
      <c r="A3453" s="283" t="s">
        <v>2142</v>
      </c>
      <c r="B3453" s="283">
        <v>149</v>
      </c>
      <c r="C3453" s="24" t="str">
        <f t="shared" si="53"/>
        <v>iras149</v>
      </c>
      <c r="D3453" s="283">
        <v>2223</v>
      </c>
      <c r="E3453" s="283">
        <v>1190</v>
      </c>
      <c r="F3453" s="283">
        <v>37238</v>
      </c>
      <c r="G3453" s="24">
        <v>50</v>
      </c>
      <c r="H3453" s="24">
        <v>0</v>
      </c>
      <c r="I3453" s="24">
        <v>0</v>
      </c>
      <c r="J3453" s="282">
        <v>10</v>
      </c>
      <c r="K3453" s="282">
        <v>30</v>
      </c>
    </row>
    <row r="3454" spans="1:11" x14ac:dyDescent="0.3">
      <c r="A3454" s="283" t="s">
        <v>2142</v>
      </c>
      <c r="B3454" s="283">
        <v>150</v>
      </c>
      <c r="C3454" s="24" t="str">
        <f t="shared" si="53"/>
        <v>iras150</v>
      </c>
      <c r="D3454" s="283">
        <v>2247</v>
      </c>
      <c r="E3454" s="283">
        <v>1203</v>
      </c>
      <c r="F3454" s="283">
        <v>37673</v>
      </c>
      <c r="G3454" s="24">
        <v>50</v>
      </c>
      <c r="H3454" s="24">
        <v>0</v>
      </c>
      <c r="I3454" s="24">
        <v>0</v>
      </c>
      <c r="J3454" s="282">
        <v>10</v>
      </c>
      <c r="K3454" s="282">
        <v>30</v>
      </c>
    </row>
    <row r="3455" spans="1:11" x14ac:dyDescent="0.3">
      <c r="A3455" s="283" t="s">
        <v>2142</v>
      </c>
      <c r="B3455" s="283">
        <v>151</v>
      </c>
      <c r="C3455" s="24" t="str">
        <f t="shared" si="53"/>
        <v>iras151</v>
      </c>
      <c r="D3455" s="283">
        <v>2272</v>
      </c>
      <c r="E3455" s="283">
        <v>1216</v>
      </c>
      <c r="F3455" s="283">
        <v>38159</v>
      </c>
      <c r="G3455" s="24">
        <v>50</v>
      </c>
      <c r="H3455" s="24">
        <v>0</v>
      </c>
      <c r="I3455" s="24">
        <v>0</v>
      </c>
      <c r="J3455" s="282">
        <v>10</v>
      </c>
      <c r="K3455" s="282">
        <v>30</v>
      </c>
    </row>
    <row r="3456" spans="1:11" x14ac:dyDescent="0.3">
      <c r="A3456" s="283" t="s">
        <v>2142</v>
      </c>
      <c r="B3456" s="283">
        <v>152</v>
      </c>
      <c r="C3456" s="24" t="str">
        <f t="shared" si="53"/>
        <v>iras152</v>
      </c>
      <c r="D3456" s="283">
        <v>2297</v>
      </c>
      <c r="E3456" s="283">
        <v>1230</v>
      </c>
      <c r="F3456" s="283">
        <v>38604</v>
      </c>
      <c r="G3456" s="24">
        <v>50</v>
      </c>
      <c r="H3456" s="24">
        <v>0</v>
      </c>
      <c r="I3456" s="24">
        <v>0</v>
      </c>
      <c r="J3456" s="282">
        <v>10</v>
      </c>
      <c r="K3456" s="282">
        <v>30</v>
      </c>
    </row>
    <row r="3457" spans="1:11" x14ac:dyDescent="0.3">
      <c r="A3457" s="283" t="s">
        <v>2142</v>
      </c>
      <c r="B3457" s="283">
        <v>153</v>
      </c>
      <c r="C3457" s="24" t="str">
        <f t="shared" si="53"/>
        <v>iras153</v>
      </c>
      <c r="D3457" s="283">
        <v>2322</v>
      </c>
      <c r="E3457" s="283">
        <v>1243</v>
      </c>
      <c r="F3457" s="283">
        <v>39125</v>
      </c>
      <c r="G3457" s="24">
        <v>50</v>
      </c>
      <c r="H3457" s="24">
        <v>0</v>
      </c>
      <c r="I3457" s="24">
        <v>0</v>
      </c>
      <c r="J3457" s="282">
        <v>10</v>
      </c>
      <c r="K3457" s="282">
        <v>30</v>
      </c>
    </row>
    <row r="3458" spans="1:11" x14ac:dyDescent="0.3">
      <c r="A3458" s="283" t="s">
        <v>2142</v>
      </c>
      <c r="B3458" s="283">
        <v>154</v>
      </c>
      <c r="C3458" s="24" t="str">
        <f t="shared" si="53"/>
        <v>iras154</v>
      </c>
      <c r="D3458" s="283">
        <v>2347</v>
      </c>
      <c r="E3458" s="283">
        <v>1257</v>
      </c>
      <c r="F3458" s="283">
        <v>39581</v>
      </c>
      <c r="G3458" s="24">
        <v>50</v>
      </c>
      <c r="H3458" s="24">
        <v>0</v>
      </c>
      <c r="I3458" s="24">
        <v>0</v>
      </c>
      <c r="J3458" s="282">
        <v>10</v>
      </c>
      <c r="K3458" s="282">
        <v>30</v>
      </c>
    </row>
    <row r="3459" spans="1:11" x14ac:dyDescent="0.3">
      <c r="A3459" s="283" t="s">
        <v>2142</v>
      </c>
      <c r="B3459" s="283">
        <v>155</v>
      </c>
      <c r="C3459" s="24" t="str">
        <f t="shared" si="53"/>
        <v>iras155</v>
      </c>
      <c r="D3459" s="283">
        <v>2373</v>
      </c>
      <c r="E3459" s="283">
        <v>1270</v>
      </c>
      <c r="F3459" s="283">
        <v>40091</v>
      </c>
      <c r="G3459" s="24">
        <v>50</v>
      </c>
      <c r="H3459" s="24">
        <v>0</v>
      </c>
      <c r="I3459" s="24">
        <v>0</v>
      </c>
      <c r="J3459" s="282">
        <v>10</v>
      </c>
      <c r="K3459" s="282">
        <v>30</v>
      </c>
    </row>
    <row r="3460" spans="1:11" x14ac:dyDescent="0.3">
      <c r="A3460" s="283" t="s">
        <v>2142</v>
      </c>
      <c r="B3460" s="283">
        <v>156</v>
      </c>
      <c r="C3460" s="24" t="str">
        <f t="shared" si="53"/>
        <v>iras156</v>
      </c>
      <c r="D3460" s="283">
        <v>2399</v>
      </c>
      <c r="E3460" s="283">
        <v>1284</v>
      </c>
      <c r="F3460" s="283">
        <v>40558</v>
      </c>
      <c r="G3460" s="24">
        <v>50</v>
      </c>
      <c r="H3460" s="24">
        <v>0</v>
      </c>
      <c r="I3460" s="24">
        <v>0</v>
      </c>
      <c r="J3460" s="282">
        <v>10</v>
      </c>
      <c r="K3460" s="282">
        <v>30</v>
      </c>
    </row>
    <row r="3461" spans="1:11" x14ac:dyDescent="0.3">
      <c r="A3461" s="283" t="s">
        <v>2142</v>
      </c>
      <c r="B3461" s="283">
        <v>157</v>
      </c>
      <c r="C3461" s="24" t="str">
        <f t="shared" si="53"/>
        <v>iras157</v>
      </c>
      <c r="D3461" s="283">
        <v>2425</v>
      </c>
      <c r="E3461" s="283">
        <v>1298</v>
      </c>
      <c r="F3461" s="283">
        <v>41105</v>
      </c>
      <c r="G3461" s="24">
        <v>50</v>
      </c>
      <c r="H3461" s="24">
        <v>0</v>
      </c>
      <c r="I3461" s="24">
        <v>0</v>
      </c>
      <c r="J3461" s="282">
        <v>10</v>
      </c>
      <c r="K3461" s="282">
        <v>30</v>
      </c>
    </row>
    <row r="3462" spans="1:11" x14ac:dyDescent="0.3">
      <c r="A3462" s="283" t="s">
        <v>2142</v>
      </c>
      <c r="B3462" s="283">
        <v>158</v>
      </c>
      <c r="C3462" s="24" t="str">
        <f t="shared" ref="C3462:C3525" si="54">A3462&amp;B3462</f>
        <v>iras158</v>
      </c>
      <c r="D3462" s="283">
        <v>2451</v>
      </c>
      <c r="E3462" s="283">
        <v>1312</v>
      </c>
      <c r="F3462" s="283">
        <v>41584</v>
      </c>
      <c r="G3462" s="24">
        <v>50</v>
      </c>
      <c r="H3462" s="24">
        <v>0</v>
      </c>
      <c r="I3462" s="24">
        <v>0</v>
      </c>
      <c r="J3462" s="282">
        <v>10</v>
      </c>
      <c r="K3462" s="282">
        <v>30</v>
      </c>
    </row>
    <row r="3463" spans="1:11" x14ac:dyDescent="0.3">
      <c r="A3463" s="283" t="s">
        <v>2142</v>
      </c>
      <c r="B3463" s="283">
        <v>159</v>
      </c>
      <c r="C3463" s="24" t="str">
        <f t="shared" si="54"/>
        <v>iras159</v>
      </c>
      <c r="D3463" s="283">
        <v>2478</v>
      </c>
      <c r="E3463" s="283">
        <v>1327</v>
      </c>
      <c r="F3463" s="283">
        <v>42143</v>
      </c>
      <c r="G3463" s="24">
        <v>50</v>
      </c>
      <c r="H3463" s="24">
        <v>0</v>
      </c>
      <c r="I3463" s="24">
        <v>0</v>
      </c>
      <c r="J3463" s="282">
        <v>10</v>
      </c>
      <c r="K3463" s="282">
        <v>30</v>
      </c>
    </row>
    <row r="3464" spans="1:11" x14ac:dyDescent="0.3">
      <c r="A3464" s="283" t="s">
        <v>2142</v>
      </c>
      <c r="B3464" s="283">
        <v>160</v>
      </c>
      <c r="C3464" s="24" t="str">
        <f t="shared" si="54"/>
        <v>iras160</v>
      </c>
      <c r="D3464" s="283">
        <v>2505</v>
      </c>
      <c r="E3464" s="283">
        <v>1341</v>
      </c>
      <c r="F3464" s="283">
        <v>42634</v>
      </c>
      <c r="G3464" s="24">
        <v>50</v>
      </c>
      <c r="H3464" s="24">
        <v>0</v>
      </c>
      <c r="I3464" s="24">
        <v>0</v>
      </c>
      <c r="J3464" s="282">
        <v>10</v>
      </c>
      <c r="K3464" s="282">
        <v>30</v>
      </c>
    </row>
    <row r="3465" spans="1:11" x14ac:dyDescent="0.3">
      <c r="A3465" s="283" t="s">
        <v>2142</v>
      </c>
      <c r="B3465" s="283">
        <v>161</v>
      </c>
      <c r="C3465" s="24" t="str">
        <f t="shared" si="54"/>
        <v>iras161</v>
      </c>
      <c r="D3465" s="283">
        <v>2733</v>
      </c>
      <c r="E3465" s="283">
        <v>1463</v>
      </c>
      <c r="F3465" s="283">
        <v>47121</v>
      </c>
      <c r="G3465" s="24">
        <v>50</v>
      </c>
      <c r="H3465" s="24">
        <v>0</v>
      </c>
      <c r="I3465" s="24">
        <v>0</v>
      </c>
      <c r="J3465" s="282">
        <v>10</v>
      </c>
      <c r="K3465" s="282">
        <v>30</v>
      </c>
    </row>
    <row r="3466" spans="1:11" x14ac:dyDescent="0.3">
      <c r="A3466" s="283" t="s">
        <v>2142</v>
      </c>
      <c r="B3466" s="283">
        <v>162</v>
      </c>
      <c r="C3466" s="24" t="str">
        <f t="shared" si="54"/>
        <v>iras162</v>
      </c>
      <c r="D3466" s="283">
        <v>2762</v>
      </c>
      <c r="E3466" s="283">
        <v>1479</v>
      </c>
      <c r="F3466" s="283">
        <v>47669</v>
      </c>
      <c r="G3466" s="24">
        <v>50</v>
      </c>
      <c r="H3466" s="24">
        <v>0</v>
      </c>
      <c r="I3466" s="24">
        <v>0</v>
      </c>
      <c r="J3466" s="282">
        <v>10</v>
      </c>
      <c r="K3466" s="282">
        <v>30</v>
      </c>
    </row>
    <row r="3467" spans="1:11" x14ac:dyDescent="0.3">
      <c r="A3467" s="283" t="s">
        <v>2142</v>
      </c>
      <c r="B3467" s="283">
        <v>163</v>
      </c>
      <c r="C3467" s="24" t="str">
        <f t="shared" si="54"/>
        <v>iras163</v>
      </c>
      <c r="D3467" s="283">
        <v>2792</v>
      </c>
      <c r="E3467" s="283">
        <v>1495</v>
      </c>
      <c r="F3467" s="283">
        <v>48310</v>
      </c>
      <c r="G3467" s="24">
        <v>50</v>
      </c>
      <c r="H3467" s="24">
        <v>0</v>
      </c>
      <c r="I3467" s="24">
        <v>0</v>
      </c>
      <c r="J3467" s="282">
        <v>10</v>
      </c>
      <c r="K3467" s="282">
        <v>30</v>
      </c>
    </row>
    <row r="3468" spans="1:11" x14ac:dyDescent="0.3">
      <c r="A3468" s="283" t="s">
        <v>2142</v>
      </c>
      <c r="B3468" s="283">
        <v>164</v>
      </c>
      <c r="C3468" s="24" t="str">
        <f t="shared" si="54"/>
        <v>iras164</v>
      </c>
      <c r="D3468" s="283">
        <v>2822</v>
      </c>
      <c r="E3468" s="283">
        <v>1511</v>
      </c>
      <c r="F3468" s="283">
        <v>48871</v>
      </c>
      <c r="G3468" s="24">
        <v>50</v>
      </c>
      <c r="H3468" s="24">
        <v>0</v>
      </c>
      <c r="I3468" s="24">
        <v>0</v>
      </c>
      <c r="J3468" s="282">
        <v>10</v>
      </c>
      <c r="K3468" s="282">
        <v>30</v>
      </c>
    </row>
    <row r="3469" spans="1:11" x14ac:dyDescent="0.3">
      <c r="A3469" s="283" t="s">
        <v>2142</v>
      </c>
      <c r="B3469" s="283">
        <v>165</v>
      </c>
      <c r="C3469" s="24" t="str">
        <f t="shared" si="54"/>
        <v>iras165</v>
      </c>
      <c r="D3469" s="283">
        <v>2853</v>
      </c>
      <c r="E3469" s="283">
        <v>1527</v>
      </c>
      <c r="F3469" s="283">
        <v>49590</v>
      </c>
      <c r="G3469" s="24">
        <v>50</v>
      </c>
      <c r="H3469" s="24">
        <v>0</v>
      </c>
      <c r="I3469" s="24">
        <v>0</v>
      </c>
      <c r="J3469" s="282">
        <v>10</v>
      </c>
      <c r="K3469" s="282">
        <v>30</v>
      </c>
    </row>
    <row r="3470" spans="1:11" x14ac:dyDescent="0.3">
      <c r="A3470" s="283" t="s">
        <v>2142</v>
      </c>
      <c r="B3470" s="283">
        <v>166</v>
      </c>
      <c r="C3470" s="24" t="str">
        <f t="shared" si="54"/>
        <v>iras166</v>
      </c>
      <c r="D3470" s="283">
        <v>2884</v>
      </c>
      <c r="E3470" s="283">
        <v>1544</v>
      </c>
      <c r="F3470" s="283">
        <v>50165</v>
      </c>
      <c r="G3470" s="24">
        <v>50</v>
      </c>
      <c r="H3470" s="24">
        <v>0</v>
      </c>
      <c r="I3470" s="24">
        <v>0</v>
      </c>
      <c r="J3470" s="282">
        <v>10</v>
      </c>
      <c r="K3470" s="282">
        <v>30</v>
      </c>
    </row>
    <row r="3471" spans="1:11" x14ac:dyDescent="0.3">
      <c r="A3471" s="283" t="s">
        <v>2142</v>
      </c>
      <c r="B3471" s="283">
        <v>167</v>
      </c>
      <c r="C3471" s="24" t="str">
        <f t="shared" si="54"/>
        <v>iras167</v>
      </c>
      <c r="D3471" s="283">
        <v>2915</v>
      </c>
      <c r="E3471" s="283">
        <v>1561</v>
      </c>
      <c r="F3471" s="283">
        <v>50747</v>
      </c>
      <c r="G3471" s="24">
        <v>50</v>
      </c>
      <c r="H3471" s="24">
        <v>0</v>
      </c>
      <c r="I3471" s="24">
        <v>0</v>
      </c>
      <c r="J3471" s="282">
        <v>10</v>
      </c>
      <c r="K3471" s="282">
        <v>30</v>
      </c>
    </row>
    <row r="3472" spans="1:11" x14ac:dyDescent="0.3">
      <c r="A3472" s="283" t="s">
        <v>2142</v>
      </c>
      <c r="B3472" s="283">
        <v>168</v>
      </c>
      <c r="C3472" s="24" t="str">
        <f t="shared" si="54"/>
        <v>iras168</v>
      </c>
      <c r="D3472" s="283">
        <v>2947</v>
      </c>
      <c r="E3472" s="283">
        <v>1578</v>
      </c>
      <c r="F3472" s="283">
        <v>51336</v>
      </c>
      <c r="G3472" s="24">
        <v>50</v>
      </c>
      <c r="H3472" s="24">
        <v>0</v>
      </c>
      <c r="I3472" s="24">
        <v>0</v>
      </c>
      <c r="J3472" s="282">
        <v>10</v>
      </c>
      <c r="K3472" s="282">
        <v>30</v>
      </c>
    </row>
    <row r="3473" spans="1:11" x14ac:dyDescent="0.3">
      <c r="A3473" s="283" t="s">
        <v>2142</v>
      </c>
      <c r="B3473" s="283">
        <v>169</v>
      </c>
      <c r="C3473" s="24" t="str">
        <f t="shared" si="54"/>
        <v>iras169</v>
      </c>
      <c r="D3473" s="283">
        <v>2978</v>
      </c>
      <c r="E3473" s="283">
        <v>1595</v>
      </c>
      <c r="F3473" s="283">
        <v>52090</v>
      </c>
      <c r="G3473" s="24">
        <v>50</v>
      </c>
      <c r="H3473" s="24">
        <v>0</v>
      </c>
      <c r="I3473" s="24">
        <v>0</v>
      </c>
      <c r="J3473" s="282">
        <v>10</v>
      </c>
      <c r="K3473" s="282">
        <v>30</v>
      </c>
    </row>
    <row r="3474" spans="1:11" x14ac:dyDescent="0.3">
      <c r="A3474" s="283" t="s">
        <v>2142</v>
      </c>
      <c r="B3474" s="283">
        <v>170</v>
      </c>
      <c r="C3474" s="24" t="str">
        <f t="shared" si="54"/>
        <v>iras170</v>
      </c>
      <c r="D3474" s="283">
        <v>3011</v>
      </c>
      <c r="E3474" s="283">
        <v>1612</v>
      </c>
      <c r="F3474" s="283">
        <v>52694</v>
      </c>
      <c r="G3474" s="24">
        <v>50</v>
      </c>
      <c r="H3474" s="24">
        <v>0</v>
      </c>
      <c r="I3474" s="24">
        <v>0</v>
      </c>
      <c r="J3474" s="282">
        <v>10</v>
      </c>
      <c r="K3474" s="282">
        <v>30</v>
      </c>
    </row>
    <row r="3475" spans="1:11" x14ac:dyDescent="0.3">
      <c r="A3475" s="283" t="s">
        <v>2142</v>
      </c>
      <c r="B3475" s="283">
        <v>171</v>
      </c>
      <c r="C3475" s="24" t="str">
        <f t="shared" si="54"/>
        <v>iras171</v>
      </c>
      <c r="D3475" s="283">
        <v>3043</v>
      </c>
      <c r="E3475" s="283">
        <v>1629</v>
      </c>
      <c r="F3475" s="283">
        <v>53304</v>
      </c>
      <c r="G3475" s="24">
        <v>50</v>
      </c>
      <c r="H3475" s="24">
        <v>0</v>
      </c>
      <c r="I3475" s="24">
        <v>0</v>
      </c>
      <c r="J3475" s="282">
        <v>10</v>
      </c>
      <c r="K3475" s="282">
        <v>30</v>
      </c>
    </row>
    <row r="3476" spans="1:11" x14ac:dyDescent="0.3">
      <c r="A3476" s="283" t="s">
        <v>2142</v>
      </c>
      <c r="B3476" s="283">
        <v>172</v>
      </c>
      <c r="C3476" s="24" t="str">
        <f t="shared" si="54"/>
        <v>iras172</v>
      </c>
      <c r="D3476" s="283">
        <v>3076</v>
      </c>
      <c r="E3476" s="283">
        <v>1647</v>
      </c>
      <c r="F3476" s="283">
        <v>53921</v>
      </c>
      <c r="G3476" s="24">
        <v>50</v>
      </c>
      <c r="H3476" s="24">
        <v>0</v>
      </c>
      <c r="I3476" s="24">
        <v>0</v>
      </c>
      <c r="J3476" s="282">
        <v>10</v>
      </c>
      <c r="K3476" s="282">
        <v>30</v>
      </c>
    </row>
    <row r="3477" spans="1:11" x14ac:dyDescent="0.3">
      <c r="A3477" s="283" t="s">
        <v>2142</v>
      </c>
      <c r="B3477" s="283">
        <v>173</v>
      </c>
      <c r="C3477" s="24" t="str">
        <f t="shared" si="54"/>
        <v>iras173</v>
      </c>
      <c r="D3477" s="283">
        <v>3109</v>
      </c>
      <c r="E3477" s="283">
        <v>1665</v>
      </c>
      <c r="F3477" s="283">
        <v>54712</v>
      </c>
      <c r="G3477" s="24">
        <v>50</v>
      </c>
      <c r="H3477" s="24">
        <v>0</v>
      </c>
      <c r="I3477" s="24">
        <v>0</v>
      </c>
      <c r="J3477" s="282">
        <v>10</v>
      </c>
      <c r="K3477" s="282">
        <v>30</v>
      </c>
    </row>
    <row r="3478" spans="1:11" x14ac:dyDescent="0.3">
      <c r="A3478" s="283" t="s">
        <v>2142</v>
      </c>
      <c r="B3478" s="283">
        <v>174</v>
      </c>
      <c r="C3478" s="24" t="str">
        <f t="shared" si="54"/>
        <v>iras174</v>
      </c>
      <c r="D3478" s="283">
        <v>3142</v>
      </c>
      <c r="E3478" s="283">
        <v>1682</v>
      </c>
      <c r="F3478" s="283">
        <v>55345</v>
      </c>
      <c r="G3478" s="24">
        <v>50</v>
      </c>
      <c r="H3478" s="24">
        <v>0</v>
      </c>
      <c r="I3478" s="24">
        <v>0</v>
      </c>
      <c r="J3478" s="282">
        <v>10</v>
      </c>
      <c r="K3478" s="282">
        <v>30</v>
      </c>
    </row>
    <row r="3479" spans="1:11" x14ac:dyDescent="0.3">
      <c r="A3479" s="283" t="s">
        <v>2142</v>
      </c>
      <c r="B3479" s="283">
        <v>175</v>
      </c>
      <c r="C3479" s="24" t="str">
        <f t="shared" si="54"/>
        <v>iras175</v>
      </c>
      <c r="D3479" s="283">
        <v>3176</v>
      </c>
      <c r="E3479" s="283">
        <v>1701</v>
      </c>
      <c r="F3479" s="283">
        <v>55985</v>
      </c>
      <c r="G3479" s="24">
        <v>50</v>
      </c>
      <c r="H3479" s="24">
        <v>0</v>
      </c>
      <c r="I3479" s="24">
        <v>0</v>
      </c>
      <c r="J3479" s="282">
        <v>10</v>
      </c>
      <c r="K3479" s="282">
        <v>30</v>
      </c>
    </row>
    <row r="3480" spans="1:11" x14ac:dyDescent="0.3">
      <c r="A3480" s="283" t="s">
        <v>2142</v>
      </c>
      <c r="B3480" s="283">
        <v>176</v>
      </c>
      <c r="C3480" s="24" t="str">
        <f t="shared" si="54"/>
        <v>iras176</v>
      </c>
      <c r="D3480" s="283">
        <v>3210</v>
      </c>
      <c r="E3480" s="283">
        <v>1719</v>
      </c>
      <c r="F3480" s="283">
        <v>56632</v>
      </c>
      <c r="G3480" s="24">
        <v>50</v>
      </c>
      <c r="H3480" s="24">
        <v>0</v>
      </c>
      <c r="I3480" s="24">
        <v>0</v>
      </c>
      <c r="J3480" s="282">
        <v>10</v>
      </c>
      <c r="K3480" s="282">
        <v>30</v>
      </c>
    </row>
    <row r="3481" spans="1:11" x14ac:dyDescent="0.3">
      <c r="A3481" s="283" t="s">
        <v>2142</v>
      </c>
      <c r="B3481" s="283">
        <v>177</v>
      </c>
      <c r="C3481" s="24" t="str">
        <f t="shared" si="54"/>
        <v>iras177</v>
      </c>
      <c r="D3481" s="283">
        <v>3245</v>
      </c>
      <c r="E3481" s="283">
        <v>1737</v>
      </c>
      <c r="F3481" s="283">
        <v>57461</v>
      </c>
      <c r="G3481" s="24">
        <v>50</v>
      </c>
      <c r="H3481" s="24">
        <v>0</v>
      </c>
      <c r="I3481" s="24">
        <v>0</v>
      </c>
      <c r="J3481" s="282">
        <v>10</v>
      </c>
      <c r="K3481" s="282">
        <v>30</v>
      </c>
    </row>
    <row r="3482" spans="1:11" x14ac:dyDescent="0.3">
      <c r="A3482" s="283" t="s">
        <v>2142</v>
      </c>
      <c r="B3482" s="283">
        <v>178</v>
      </c>
      <c r="C3482" s="24" t="str">
        <f t="shared" si="54"/>
        <v>iras178</v>
      </c>
      <c r="D3482" s="283">
        <v>3280</v>
      </c>
      <c r="E3482" s="283">
        <v>1756</v>
      </c>
      <c r="F3482" s="283">
        <v>58125</v>
      </c>
      <c r="G3482" s="24">
        <v>50</v>
      </c>
      <c r="H3482" s="24">
        <v>0</v>
      </c>
      <c r="I3482" s="24">
        <v>0</v>
      </c>
      <c r="J3482" s="282">
        <v>10</v>
      </c>
      <c r="K3482" s="282">
        <v>30</v>
      </c>
    </row>
    <row r="3483" spans="1:11" x14ac:dyDescent="0.3">
      <c r="A3483" s="283" t="s">
        <v>2142</v>
      </c>
      <c r="B3483" s="283">
        <v>179</v>
      </c>
      <c r="C3483" s="24" t="str">
        <f t="shared" si="54"/>
        <v>iras179</v>
      </c>
      <c r="D3483" s="283">
        <v>3315</v>
      </c>
      <c r="E3483" s="283">
        <v>1775</v>
      </c>
      <c r="F3483" s="283">
        <v>58796</v>
      </c>
      <c r="G3483" s="24">
        <v>50</v>
      </c>
      <c r="H3483" s="24">
        <v>0</v>
      </c>
      <c r="I3483" s="24">
        <v>0</v>
      </c>
      <c r="J3483" s="282">
        <v>10</v>
      </c>
      <c r="K3483" s="282">
        <v>30</v>
      </c>
    </row>
    <row r="3484" spans="1:11" x14ac:dyDescent="0.3">
      <c r="A3484" s="283" t="s">
        <v>2142</v>
      </c>
      <c r="B3484" s="283">
        <v>180</v>
      </c>
      <c r="C3484" s="24" t="str">
        <f t="shared" si="54"/>
        <v>iras180</v>
      </c>
      <c r="D3484" s="283">
        <v>3350</v>
      </c>
      <c r="E3484" s="283">
        <v>1794</v>
      </c>
      <c r="F3484" s="283">
        <v>59474</v>
      </c>
      <c r="G3484" s="24">
        <v>50</v>
      </c>
      <c r="H3484" s="24">
        <v>0</v>
      </c>
      <c r="I3484" s="24">
        <v>0</v>
      </c>
      <c r="J3484" s="282">
        <v>10</v>
      </c>
      <c r="K3484" s="282">
        <v>30</v>
      </c>
    </row>
    <row r="3485" spans="1:11" x14ac:dyDescent="0.3">
      <c r="A3485" s="283" t="s">
        <v>2142</v>
      </c>
      <c r="B3485" s="283">
        <v>181</v>
      </c>
      <c r="C3485" s="24" t="str">
        <f t="shared" si="54"/>
        <v>iras181</v>
      </c>
      <c r="D3485" s="283">
        <v>3654</v>
      </c>
      <c r="E3485" s="283">
        <v>1957</v>
      </c>
      <c r="F3485" s="283">
        <v>65855</v>
      </c>
      <c r="G3485" s="24">
        <v>50</v>
      </c>
      <c r="H3485" s="24">
        <v>0</v>
      </c>
      <c r="I3485" s="24">
        <v>0</v>
      </c>
      <c r="J3485" s="282">
        <v>10</v>
      </c>
      <c r="K3485" s="282">
        <v>30</v>
      </c>
    </row>
    <row r="3486" spans="1:11" x14ac:dyDescent="0.3">
      <c r="A3486" s="283" t="s">
        <v>2142</v>
      </c>
      <c r="B3486" s="283">
        <v>182</v>
      </c>
      <c r="C3486" s="24" t="str">
        <f t="shared" si="54"/>
        <v>iras182</v>
      </c>
      <c r="D3486" s="283">
        <v>3693</v>
      </c>
      <c r="E3486" s="283">
        <v>1977</v>
      </c>
      <c r="F3486" s="283">
        <v>66614</v>
      </c>
      <c r="G3486" s="24">
        <v>50</v>
      </c>
      <c r="H3486" s="24">
        <v>0</v>
      </c>
      <c r="I3486" s="24">
        <v>0</v>
      </c>
      <c r="J3486" s="282">
        <v>10</v>
      </c>
      <c r="K3486" s="282">
        <v>30</v>
      </c>
    </row>
    <row r="3487" spans="1:11" x14ac:dyDescent="0.3">
      <c r="A3487" s="283" t="s">
        <v>2142</v>
      </c>
      <c r="B3487" s="283">
        <v>183</v>
      </c>
      <c r="C3487" s="24" t="str">
        <f t="shared" si="54"/>
        <v>iras183</v>
      </c>
      <c r="D3487" s="283">
        <v>3733</v>
      </c>
      <c r="E3487" s="283">
        <v>1999</v>
      </c>
      <c r="F3487" s="283">
        <v>67382</v>
      </c>
      <c r="G3487" s="24">
        <v>50</v>
      </c>
      <c r="H3487" s="24">
        <v>0</v>
      </c>
      <c r="I3487" s="24">
        <v>0</v>
      </c>
      <c r="J3487" s="282">
        <v>10</v>
      </c>
      <c r="K3487" s="282">
        <v>30</v>
      </c>
    </row>
    <row r="3488" spans="1:11" x14ac:dyDescent="0.3">
      <c r="A3488" s="283" t="s">
        <v>2142</v>
      </c>
      <c r="B3488" s="283">
        <v>184</v>
      </c>
      <c r="C3488" s="24" t="str">
        <f t="shared" si="54"/>
        <v>iras184</v>
      </c>
      <c r="D3488" s="283">
        <v>3773</v>
      </c>
      <c r="E3488" s="283">
        <v>2020</v>
      </c>
      <c r="F3488" s="283">
        <v>68158</v>
      </c>
      <c r="G3488" s="24">
        <v>50</v>
      </c>
      <c r="H3488" s="24">
        <v>0</v>
      </c>
      <c r="I3488" s="24">
        <v>0</v>
      </c>
      <c r="J3488" s="282">
        <v>10</v>
      </c>
      <c r="K3488" s="282">
        <v>30</v>
      </c>
    </row>
    <row r="3489" spans="1:11" x14ac:dyDescent="0.3">
      <c r="A3489" s="283" t="s">
        <v>2142</v>
      </c>
      <c r="B3489" s="283">
        <v>185</v>
      </c>
      <c r="C3489" s="24" t="str">
        <f t="shared" si="54"/>
        <v>iras185</v>
      </c>
      <c r="D3489" s="283">
        <v>3813</v>
      </c>
      <c r="E3489" s="283">
        <v>2042</v>
      </c>
      <c r="F3489" s="283">
        <v>69156</v>
      </c>
      <c r="G3489" s="24">
        <v>50</v>
      </c>
      <c r="H3489" s="24">
        <v>0</v>
      </c>
      <c r="I3489" s="24">
        <v>0</v>
      </c>
      <c r="J3489" s="282">
        <v>10</v>
      </c>
      <c r="K3489" s="282">
        <v>30</v>
      </c>
    </row>
    <row r="3490" spans="1:11" x14ac:dyDescent="0.3">
      <c r="A3490" s="283" t="s">
        <v>2142</v>
      </c>
      <c r="B3490" s="283">
        <v>186</v>
      </c>
      <c r="C3490" s="24" t="str">
        <f t="shared" si="54"/>
        <v>iras186</v>
      </c>
      <c r="D3490" s="283">
        <v>3854</v>
      </c>
      <c r="E3490" s="283">
        <v>2063</v>
      </c>
      <c r="F3490" s="283">
        <v>69951</v>
      </c>
      <c r="G3490" s="24">
        <v>50</v>
      </c>
      <c r="H3490" s="24">
        <v>0</v>
      </c>
      <c r="I3490" s="24">
        <v>0</v>
      </c>
      <c r="J3490" s="282">
        <v>10</v>
      </c>
      <c r="K3490" s="282">
        <v>30</v>
      </c>
    </row>
    <row r="3491" spans="1:11" x14ac:dyDescent="0.3">
      <c r="A3491" s="283" t="s">
        <v>2142</v>
      </c>
      <c r="B3491" s="283">
        <v>187</v>
      </c>
      <c r="C3491" s="24" t="str">
        <f t="shared" si="54"/>
        <v>iras187</v>
      </c>
      <c r="D3491" s="283">
        <v>3895</v>
      </c>
      <c r="E3491" s="283">
        <v>2085</v>
      </c>
      <c r="F3491" s="283">
        <v>70756</v>
      </c>
      <c r="G3491" s="24">
        <v>50</v>
      </c>
      <c r="H3491" s="24">
        <v>0</v>
      </c>
      <c r="I3491" s="24">
        <v>0</v>
      </c>
      <c r="J3491" s="282">
        <v>10</v>
      </c>
      <c r="K3491" s="282">
        <v>30</v>
      </c>
    </row>
    <row r="3492" spans="1:11" x14ac:dyDescent="0.3">
      <c r="A3492" s="283" t="s">
        <v>2142</v>
      </c>
      <c r="B3492" s="283">
        <v>188</v>
      </c>
      <c r="C3492" s="24" t="str">
        <f t="shared" si="54"/>
        <v>iras188</v>
      </c>
      <c r="D3492" s="283">
        <v>3936</v>
      </c>
      <c r="E3492" s="283">
        <v>2108</v>
      </c>
      <c r="F3492" s="283">
        <v>71570</v>
      </c>
      <c r="G3492" s="24">
        <v>50</v>
      </c>
      <c r="H3492" s="24">
        <v>0</v>
      </c>
      <c r="I3492" s="24">
        <v>0</v>
      </c>
      <c r="J3492" s="282">
        <v>10</v>
      </c>
      <c r="K3492" s="282">
        <v>30</v>
      </c>
    </row>
    <row r="3493" spans="1:11" x14ac:dyDescent="0.3">
      <c r="A3493" s="283" t="s">
        <v>2142</v>
      </c>
      <c r="B3493" s="283">
        <v>189</v>
      </c>
      <c r="C3493" s="24" t="str">
        <f t="shared" si="54"/>
        <v>iras189</v>
      </c>
      <c r="D3493" s="283">
        <v>3978</v>
      </c>
      <c r="E3493" s="283">
        <v>2130</v>
      </c>
      <c r="F3493" s="283">
        <v>72541</v>
      </c>
      <c r="G3493" s="24">
        <v>50</v>
      </c>
      <c r="H3493" s="24">
        <v>0</v>
      </c>
      <c r="I3493" s="24">
        <v>0</v>
      </c>
      <c r="J3493" s="282">
        <v>10</v>
      </c>
      <c r="K3493" s="282">
        <v>30</v>
      </c>
    </row>
    <row r="3494" spans="1:11" x14ac:dyDescent="0.3">
      <c r="A3494" s="283" t="s">
        <v>2142</v>
      </c>
      <c r="B3494" s="283">
        <v>190</v>
      </c>
      <c r="C3494" s="24" t="str">
        <f t="shared" si="54"/>
        <v>iras190</v>
      </c>
      <c r="D3494" s="283">
        <v>4021</v>
      </c>
      <c r="E3494" s="283">
        <v>2153</v>
      </c>
      <c r="F3494" s="283">
        <v>73374</v>
      </c>
      <c r="G3494" s="24">
        <v>50</v>
      </c>
      <c r="H3494" s="24">
        <v>0</v>
      </c>
      <c r="I3494" s="24">
        <v>0</v>
      </c>
      <c r="J3494" s="282">
        <v>10</v>
      </c>
      <c r="K3494" s="282">
        <v>30</v>
      </c>
    </row>
    <row r="3495" spans="1:11" x14ac:dyDescent="0.3">
      <c r="A3495" s="283" t="s">
        <v>2142</v>
      </c>
      <c r="B3495" s="283">
        <v>191</v>
      </c>
      <c r="C3495" s="24" t="str">
        <f t="shared" si="54"/>
        <v>iras191</v>
      </c>
      <c r="D3495" s="283">
        <v>4063</v>
      </c>
      <c r="E3495" s="283">
        <v>2176</v>
      </c>
      <c r="F3495" s="283">
        <v>74217</v>
      </c>
      <c r="G3495" s="24">
        <v>50</v>
      </c>
      <c r="H3495" s="24">
        <v>0</v>
      </c>
      <c r="I3495" s="24">
        <v>0</v>
      </c>
      <c r="J3495" s="282">
        <v>10</v>
      </c>
      <c r="K3495" s="282">
        <v>30</v>
      </c>
    </row>
    <row r="3496" spans="1:11" x14ac:dyDescent="0.3">
      <c r="A3496" s="283" t="s">
        <v>2142</v>
      </c>
      <c r="B3496" s="283">
        <v>192</v>
      </c>
      <c r="C3496" s="24" t="str">
        <f t="shared" si="54"/>
        <v>iras192</v>
      </c>
      <c r="D3496" s="283">
        <v>4107</v>
      </c>
      <c r="E3496" s="283">
        <v>2199</v>
      </c>
      <c r="F3496" s="283">
        <v>75068</v>
      </c>
      <c r="G3496" s="24">
        <v>50</v>
      </c>
      <c r="H3496" s="24">
        <v>0</v>
      </c>
      <c r="I3496" s="24">
        <v>0</v>
      </c>
      <c r="J3496" s="282">
        <v>10</v>
      </c>
      <c r="K3496" s="282">
        <v>30</v>
      </c>
    </row>
    <row r="3497" spans="1:11" x14ac:dyDescent="0.3">
      <c r="A3497" s="283" t="s">
        <v>2142</v>
      </c>
      <c r="B3497" s="283">
        <v>193</v>
      </c>
      <c r="C3497" s="24" t="str">
        <f t="shared" si="54"/>
        <v>iras193</v>
      </c>
      <c r="D3497" s="283">
        <v>4150</v>
      </c>
      <c r="E3497" s="283">
        <v>2222</v>
      </c>
      <c r="F3497" s="283">
        <v>76164</v>
      </c>
      <c r="G3497" s="24">
        <v>50</v>
      </c>
      <c r="H3497" s="24">
        <v>0</v>
      </c>
      <c r="I3497" s="24">
        <v>0</v>
      </c>
      <c r="J3497" s="282">
        <v>10</v>
      </c>
      <c r="K3497" s="282">
        <v>30</v>
      </c>
    </row>
    <row r="3498" spans="1:11" x14ac:dyDescent="0.3">
      <c r="A3498" s="283" t="s">
        <v>2142</v>
      </c>
      <c r="B3498" s="283">
        <v>194</v>
      </c>
      <c r="C3498" s="24" t="str">
        <f t="shared" si="54"/>
        <v>iras194</v>
      </c>
      <c r="D3498" s="283">
        <v>4194</v>
      </c>
      <c r="E3498" s="283">
        <v>2246</v>
      </c>
      <c r="F3498" s="283">
        <v>77038</v>
      </c>
      <c r="G3498" s="24">
        <v>50</v>
      </c>
      <c r="H3498" s="24">
        <v>0</v>
      </c>
      <c r="I3498" s="24">
        <v>0</v>
      </c>
      <c r="J3498" s="282">
        <v>10</v>
      </c>
      <c r="K3498" s="282">
        <v>30</v>
      </c>
    </row>
    <row r="3499" spans="1:11" x14ac:dyDescent="0.3">
      <c r="A3499" s="283" t="s">
        <v>2142</v>
      </c>
      <c r="B3499" s="283">
        <v>195</v>
      </c>
      <c r="C3499" s="24" t="str">
        <f t="shared" si="54"/>
        <v>iras195</v>
      </c>
      <c r="D3499" s="283">
        <v>4239</v>
      </c>
      <c r="E3499" s="283">
        <v>2270</v>
      </c>
      <c r="F3499" s="283">
        <v>77920</v>
      </c>
      <c r="G3499" s="24">
        <v>50</v>
      </c>
      <c r="H3499" s="24">
        <v>0</v>
      </c>
      <c r="I3499" s="24">
        <v>0</v>
      </c>
      <c r="J3499" s="282">
        <v>10</v>
      </c>
      <c r="K3499" s="282">
        <v>30</v>
      </c>
    </row>
    <row r="3500" spans="1:11" x14ac:dyDescent="0.3">
      <c r="A3500" s="283" t="s">
        <v>2142</v>
      </c>
      <c r="B3500" s="283">
        <v>196</v>
      </c>
      <c r="C3500" s="24" t="str">
        <f t="shared" si="54"/>
        <v>iras196</v>
      </c>
      <c r="D3500" s="283">
        <v>4284</v>
      </c>
      <c r="E3500" s="283">
        <v>2294</v>
      </c>
      <c r="F3500" s="283">
        <v>78813</v>
      </c>
      <c r="G3500" s="24">
        <v>50</v>
      </c>
      <c r="H3500" s="24">
        <v>0</v>
      </c>
      <c r="I3500" s="24">
        <v>0</v>
      </c>
      <c r="J3500" s="282">
        <v>10</v>
      </c>
      <c r="K3500" s="282">
        <v>30</v>
      </c>
    </row>
    <row r="3501" spans="1:11" x14ac:dyDescent="0.3">
      <c r="A3501" s="283" t="s">
        <v>2142</v>
      </c>
      <c r="B3501" s="283">
        <v>197</v>
      </c>
      <c r="C3501" s="24" t="str">
        <f t="shared" si="54"/>
        <v>iras197</v>
      </c>
      <c r="D3501" s="283">
        <v>4329</v>
      </c>
      <c r="E3501" s="283">
        <v>2318</v>
      </c>
      <c r="F3501" s="283">
        <v>79962</v>
      </c>
      <c r="G3501" s="24">
        <v>50</v>
      </c>
      <c r="H3501" s="24">
        <v>0</v>
      </c>
      <c r="I3501" s="24">
        <v>0</v>
      </c>
      <c r="J3501" s="282">
        <v>10</v>
      </c>
      <c r="K3501" s="282">
        <v>30</v>
      </c>
    </row>
    <row r="3502" spans="1:11" x14ac:dyDescent="0.3">
      <c r="A3502" s="283" t="s">
        <v>2142</v>
      </c>
      <c r="B3502" s="283">
        <v>198</v>
      </c>
      <c r="C3502" s="24" t="str">
        <f t="shared" si="54"/>
        <v>iras198</v>
      </c>
      <c r="D3502" s="283">
        <v>4375</v>
      </c>
      <c r="E3502" s="283">
        <v>2343</v>
      </c>
      <c r="F3502" s="283">
        <v>80877</v>
      </c>
      <c r="G3502" s="24">
        <v>50</v>
      </c>
      <c r="H3502" s="24">
        <v>0</v>
      </c>
      <c r="I3502" s="24">
        <v>0</v>
      </c>
      <c r="J3502" s="282">
        <v>10</v>
      </c>
      <c r="K3502" s="282">
        <v>30</v>
      </c>
    </row>
    <row r="3503" spans="1:11" x14ac:dyDescent="0.3">
      <c r="A3503" s="283" t="s">
        <v>2142</v>
      </c>
      <c r="B3503" s="283">
        <v>199</v>
      </c>
      <c r="C3503" s="24" t="str">
        <f t="shared" si="54"/>
        <v>iras199</v>
      </c>
      <c r="D3503" s="283">
        <v>4421</v>
      </c>
      <c r="E3503" s="283">
        <v>2367</v>
      </c>
      <c r="F3503" s="283">
        <v>81802</v>
      </c>
      <c r="G3503" s="24">
        <v>50</v>
      </c>
      <c r="H3503" s="24">
        <v>0</v>
      </c>
      <c r="I3503" s="24">
        <v>0</v>
      </c>
      <c r="J3503" s="282">
        <v>10</v>
      </c>
      <c r="K3503" s="282">
        <v>30</v>
      </c>
    </row>
    <row r="3504" spans="1:11" x14ac:dyDescent="0.3">
      <c r="A3504" s="283" t="s">
        <v>2142</v>
      </c>
      <c r="B3504" s="283">
        <v>200</v>
      </c>
      <c r="C3504" s="24" t="str">
        <f t="shared" si="54"/>
        <v>iras200</v>
      </c>
      <c r="D3504" s="283">
        <v>4468</v>
      </c>
      <c r="E3504" s="283">
        <v>2392</v>
      </c>
      <c r="F3504" s="283">
        <v>82737</v>
      </c>
      <c r="G3504" s="24">
        <v>50</v>
      </c>
      <c r="H3504" s="24">
        <v>0</v>
      </c>
      <c r="I3504" s="24">
        <v>0</v>
      </c>
      <c r="J3504" s="282">
        <v>10</v>
      </c>
      <c r="K3504" s="282">
        <v>30</v>
      </c>
    </row>
    <row r="3505" spans="1:11" x14ac:dyDescent="0.3">
      <c r="A3505" s="283" t="s">
        <v>2142</v>
      </c>
      <c r="B3505" s="283">
        <v>201</v>
      </c>
      <c r="C3505" s="24" t="str">
        <f t="shared" si="54"/>
        <v>iras201</v>
      </c>
      <c r="D3505" s="283">
        <v>4873</v>
      </c>
      <c r="E3505" s="283">
        <v>2609</v>
      </c>
      <c r="F3505" s="283">
        <v>91388</v>
      </c>
      <c r="G3505" s="24">
        <v>50</v>
      </c>
      <c r="H3505" s="24">
        <v>0</v>
      </c>
      <c r="I3505" s="24">
        <v>0</v>
      </c>
      <c r="J3505" s="282">
        <v>10</v>
      </c>
      <c r="K3505" s="282">
        <v>30</v>
      </c>
    </row>
    <row r="3506" spans="1:11" x14ac:dyDescent="0.3">
      <c r="A3506" s="283" t="s">
        <v>2142</v>
      </c>
      <c r="B3506" s="283">
        <v>202</v>
      </c>
      <c r="C3506" s="24" t="str">
        <f t="shared" si="54"/>
        <v>iras202</v>
      </c>
      <c r="D3506" s="283">
        <v>4924</v>
      </c>
      <c r="E3506" s="283">
        <v>2637</v>
      </c>
      <c r="F3506" s="283">
        <v>92528</v>
      </c>
      <c r="G3506" s="24">
        <v>50</v>
      </c>
      <c r="H3506" s="24">
        <v>0</v>
      </c>
      <c r="I3506" s="24">
        <v>0</v>
      </c>
      <c r="J3506" s="282">
        <v>10</v>
      </c>
      <c r="K3506" s="282">
        <v>30</v>
      </c>
    </row>
    <row r="3507" spans="1:11" x14ac:dyDescent="0.3">
      <c r="A3507" s="283" t="s">
        <v>2142</v>
      </c>
      <c r="B3507" s="283">
        <v>203</v>
      </c>
      <c r="C3507" s="24" t="str">
        <f t="shared" si="54"/>
        <v>iras203</v>
      </c>
      <c r="D3507" s="283">
        <v>4976</v>
      </c>
      <c r="E3507" s="283">
        <v>2665</v>
      </c>
      <c r="F3507" s="283">
        <v>93648</v>
      </c>
      <c r="G3507" s="24">
        <v>50</v>
      </c>
      <c r="H3507" s="24">
        <v>0</v>
      </c>
      <c r="I3507" s="24">
        <v>0</v>
      </c>
      <c r="J3507" s="282">
        <v>10</v>
      </c>
      <c r="K3507" s="282">
        <v>30</v>
      </c>
    </row>
    <row r="3508" spans="1:11" x14ac:dyDescent="0.3">
      <c r="A3508" s="283" t="s">
        <v>2142</v>
      </c>
      <c r="B3508" s="283">
        <v>204</v>
      </c>
      <c r="C3508" s="24" t="str">
        <f t="shared" si="54"/>
        <v>iras204</v>
      </c>
      <c r="D3508" s="283">
        <v>5029</v>
      </c>
      <c r="E3508" s="283">
        <v>2693</v>
      </c>
      <c r="F3508" s="283">
        <v>94782</v>
      </c>
      <c r="G3508" s="24">
        <v>50</v>
      </c>
      <c r="H3508" s="24">
        <v>0</v>
      </c>
      <c r="I3508" s="24">
        <v>0</v>
      </c>
      <c r="J3508" s="282">
        <v>10</v>
      </c>
      <c r="K3508" s="282">
        <v>30</v>
      </c>
    </row>
    <row r="3509" spans="1:11" x14ac:dyDescent="0.3">
      <c r="A3509" s="283" t="s">
        <v>2142</v>
      </c>
      <c r="B3509" s="283">
        <v>205</v>
      </c>
      <c r="C3509" s="24" t="str">
        <f t="shared" si="54"/>
        <v>iras205</v>
      </c>
      <c r="D3509" s="283">
        <v>5082</v>
      </c>
      <c r="E3509" s="283">
        <v>2721</v>
      </c>
      <c r="F3509" s="283">
        <v>96321</v>
      </c>
      <c r="G3509" s="24">
        <v>50</v>
      </c>
      <c r="H3509" s="24">
        <v>0</v>
      </c>
      <c r="I3509" s="24">
        <v>0</v>
      </c>
      <c r="J3509" s="282">
        <v>10</v>
      </c>
      <c r="K3509" s="282">
        <v>30</v>
      </c>
    </row>
    <row r="3510" spans="1:11" x14ac:dyDescent="0.3">
      <c r="A3510" s="283" t="s">
        <v>2142</v>
      </c>
      <c r="B3510" s="283">
        <v>206</v>
      </c>
      <c r="C3510" s="24" t="str">
        <f t="shared" si="54"/>
        <v>iras206</v>
      </c>
      <c r="D3510" s="283">
        <v>5135</v>
      </c>
      <c r="E3510" s="283">
        <v>2750</v>
      </c>
      <c r="F3510" s="283">
        <v>97586</v>
      </c>
      <c r="G3510" s="24">
        <v>50</v>
      </c>
      <c r="H3510" s="24">
        <v>0</v>
      </c>
      <c r="I3510" s="24">
        <v>0</v>
      </c>
      <c r="J3510" s="282">
        <v>10</v>
      </c>
      <c r="K3510" s="282">
        <v>30</v>
      </c>
    </row>
    <row r="3511" spans="1:11" x14ac:dyDescent="0.3">
      <c r="A3511" s="283" t="s">
        <v>2142</v>
      </c>
      <c r="B3511" s="283">
        <v>207</v>
      </c>
      <c r="C3511" s="24" t="str">
        <f t="shared" si="54"/>
        <v>iras207</v>
      </c>
      <c r="D3511" s="283">
        <v>5190</v>
      </c>
      <c r="E3511" s="283">
        <v>2779</v>
      </c>
      <c r="F3511" s="283">
        <v>98867</v>
      </c>
      <c r="G3511" s="24">
        <v>50</v>
      </c>
      <c r="H3511" s="24">
        <v>0</v>
      </c>
      <c r="I3511" s="24">
        <v>0</v>
      </c>
      <c r="J3511" s="282">
        <v>10</v>
      </c>
      <c r="K3511" s="282">
        <v>30</v>
      </c>
    </row>
    <row r="3512" spans="1:11" x14ac:dyDescent="0.3">
      <c r="A3512" s="283" t="s">
        <v>2142</v>
      </c>
      <c r="B3512" s="283">
        <v>208</v>
      </c>
      <c r="C3512" s="24" t="str">
        <f t="shared" si="54"/>
        <v>iras208</v>
      </c>
      <c r="D3512" s="283">
        <v>5244</v>
      </c>
      <c r="E3512" s="283">
        <v>2808</v>
      </c>
      <c r="F3512" s="283">
        <v>100130</v>
      </c>
      <c r="G3512" s="24">
        <v>50</v>
      </c>
      <c r="H3512" s="24">
        <v>0</v>
      </c>
      <c r="I3512" s="24">
        <v>0</v>
      </c>
      <c r="J3512" s="282">
        <v>10</v>
      </c>
      <c r="K3512" s="282">
        <v>30</v>
      </c>
    </row>
    <row r="3513" spans="1:11" x14ac:dyDescent="0.3">
      <c r="A3513" s="283" t="s">
        <v>2142</v>
      </c>
      <c r="B3513" s="283">
        <v>209</v>
      </c>
      <c r="C3513" s="24" t="str">
        <f t="shared" si="54"/>
        <v>iras209</v>
      </c>
      <c r="D3513" s="283">
        <v>5299</v>
      </c>
      <c r="E3513" s="283">
        <v>2837</v>
      </c>
      <c r="F3513" s="283">
        <v>101478</v>
      </c>
      <c r="G3513" s="24">
        <v>50</v>
      </c>
      <c r="H3513" s="24">
        <v>0</v>
      </c>
      <c r="I3513" s="24">
        <v>0</v>
      </c>
      <c r="J3513" s="282">
        <v>10</v>
      </c>
      <c r="K3513" s="282">
        <v>30</v>
      </c>
    </row>
    <row r="3514" spans="1:11" x14ac:dyDescent="0.3">
      <c r="A3514" s="283" t="s">
        <v>2142</v>
      </c>
      <c r="B3514" s="283">
        <v>210</v>
      </c>
      <c r="C3514" s="24" t="str">
        <f t="shared" si="54"/>
        <v>iras210</v>
      </c>
      <c r="D3514" s="283">
        <v>5355</v>
      </c>
      <c r="E3514" s="283">
        <v>2867</v>
      </c>
      <c r="F3514" s="283">
        <v>102773</v>
      </c>
      <c r="G3514" s="24">
        <v>50</v>
      </c>
      <c r="H3514" s="24">
        <v>0</v>
      </c>
      <c r="I3514" s="24">
        <v>0</v>
      </c>
      <c r="J3514" s="282">
        <v>10</v>
      </c>
      <c r="K3514" s="282">
        <v>30</v>
      </c>
    </row>
    <row r="3515" spans="1:11" x14ac:dyDescent="0.3">
      <c r="A3515" s="283" t="s">
        <v>2142</v>
      </c>
      <c r="B3515" s="283">
        <v>211</v>
      </c>
      <c r="C3515" s="24" t="str">
        <f t="shared" si="54"/>
        <v>iras211</v>
      </c>
      <c r="D3515" s="283">
        <v>5411</v>
      </c>
      <c r="E3515" s="283">
        <v>2897</v>
      </c>
      <c r="F3515" s="283">
        <v>104120</v>
      </c>
      <c r="G3515" s="24">
        <v>50</v>
      </c>
      <c r="H3515" s="24">
        <v>0</v>
      </c>
      <c r="I3515" s="24">
        <v>0</v>
      </c>
      <c r="J3515" s="282">
        <v>10</v>
      </c>
      <c r="K3515" s="282">
        <v>30</v>
      </c>
    </row>
    <row r="3516" spans="1:11" x14ac:dyDescent="0.3">
      <c r="A3516" s="283" t="s">
        <v>2142</v>
      </c>
      <c r="B3516" s="283">
        <v>212</v>
      </c>
      <c r="C3516" s="24" t="str">
        <f t="shared" si="54"/>
        <v>iras212</v>
      </c>
      <c r="D3516" s="283">
        <v>5468</v>
      </c>
      <c r="E3516" s="283">
        <v>2928</v>
      </c>
      <c r="F3516" s="283">
        <v>105484</v>
      </c>
      <c r="G3516" s="24">
        <v>50</v>
      </c>
      <c r="H3516" s="24">
        <v>0</v>
      </c>
      <c r="I3516" s="24">
        <v>0</v>
      </c>
      <c r="J3516" s="282">
        <v>10</v>
      </c>
      <c r="K3516" s="282">
        <v>30</v>
      </c>
    </row>
    <row r="3517" spans="1:11" x14ac:dyDescent="0.3">
      <c r="A3517" s="283" t="s">
        <v>2142</v>
      </c>
      <c r="B3517" s="283">
        <v>213</v>
      </c>
      <c r="C3517" s="24" t="str">
        <f t="shared" si="54"/>
        <v>iras213</v>
      </c>
      <c r="D3517" s="283">
        <v>5525</v>
      </c>
      <c r="E3517" s="283">
        <v>2959</v>
      </c>
      <c r="F3517" s="283">
        <v>106866</v>
      </c>
      <c r="G3517" s="24">
        <v>50</v>
      </c>
      <c r="H3517" s="24">
        <v>0</v>
      </c>
      <c r="I3517" s="24">
        <v>0</v>
      </c>
      <c r="J3517" s="282">
        <v>10</v>
      </c>
      <c r="K3517" s="282">
        <v>30</v>
      </c>
    </row>
    <row r="3518" spans="1:11" x14ac:dyDescent="0.3">
      <c r="A3518" s="283" t="s">
        <v>2142</v>
      </c>
      <c r="B3518" s="283">
        <v>214</v>
      </c>
      <c r="C3518" s="24" t="str">
        <f t="shared" si="54"/>
        <v>iras214</v>
      </c>
      <c r="D3518" s="283">
        <v>5583</v>
      </c>
      <c r="E3518" s="283">
        <v>2990</v>
      </c>
      <c r="F3518" s="283">
        <v>108265</v>
      </c>
      <c r="G3518" s="24">
        <v>50</v>
      </c>
      <c r="H3518" s="24">
        <v>0</v>
      </c>
      <c r="I3518" s="24">
        <v>0</v>
      </c>
      <c r="J3518" s="282">
        <v>10</v>
      </c>
      <c r="K3518" s="282">
        <v>30</v>
      </c>
    </row>
    <row r="3519" spans="1:11" x14ac:dyDescent="0.3">
      <c r="A3519" s="283" t="s">
        <v>2142</v>
      </c>
      <c r="B3519" s="283">
        <v>215</v>
      </c>
      <c r="C3519" s="24" t="str">
        <f t="shared" si="54"/>
        <v>iras215</v>
      </c>
      <c r="D3519" s="283">
        <v>5642</v>
      </c>
      <c r="E3519" s="283">
        <v>3021</v>
      </c>
      <c r="F3519" s="283">
        <v>109644</v>
      </c>
      <c r="G3519" s="24">
        <v>50</v>
      </c>
      <c r="H3519" s="24">
        <v>0</v>
      </c>
      <c r="I3519" s="24">
        <v>0</v>
      </c>
      <c r="J3519" s="282">
        <v>10</v>
      </c>
      <c r="K3519" s="282">
        <v>30</v>
      </c>
    </row>
    <row r="3520" spans="1:11" x14ac:dyDescent="0.3">
      <c r="A3520" s="283" t="s">
        <v>2142</v>
      </c>
      <c r="B3520" s="283">
        <v>216</v>
      </c>
      <c r="C3520" s="24" t="str">
        <f t="shared" si="54"/>
        <v>iras216</v>
      </c>
      <c r="D3520" s="283">
        <v>5701</v>
      </c>
      <c r="E3520" s="283">
        <v>3053</v>
      </c>
      <c r="F3520" s="283">
        <v>111079</v>
      </c>
      <c r="G3520" s="24">
        <v>50</v>
      </c>
      <c r="H3520" s="24">
        <v>0</v>
      </c>
      <c r="I3520" s="24">
        <v>0</v>
      </c>
      <c r="J3520" s="282">
        <v>10</v>
      </c>
      <c r="K3520" s="282">
        <v>30</v>
      </c>
    </row>
    <row r="3521" spans="1:11" x14ac:dyDescent="0.3">
      <c r="A3521" s="283" t="s">
        <v>2142</v>
      </c>
      <c r="B3521" s="283">
        <v>217</v>
      </c>
      <c r="C3521" s="24" t="str">
        <f t="shared" si="54"/>
        <v>iras217</v>
      </c>
      <c r="D3521" s="283">
        <v>5761</v>
      </c>
      <c r="E3521" s="283">
        <v>3085</v>
      </c>
      <c r="F3521" s="283">
        <v>112416</v>
      </c>
      <c r="G3521" s="24">
        <v>50</v>
      </c>
      <c r="H3521" s="24">
        <v>0</v>
      </c>
      <c r="I3521" s="24">
        <v>0</v>
      </c>
      <c r="J3521" s="282">
        <v>10</v>
      </c>
      <c r="K3521" s="282">
        <v>30</v>
      </c>
    </row>
    <row r="3522" spans="1:11" x14ac:dyDescent="0.3">
      <c r="A3522" s="283" t="s">
        <v>2142</v>
      </c>
      <c r="B3522" s="283">
        <v>218</v>
      </c>
      <c r="C3522" s="24" t="str">
        <f t="shared" si="54"/>
        <v>iras218</v>
      </c>
      <c r="D3522" s="283">
        <v>5821</v>
      </c>
      <c r="E3522" s="283">
        <v>3117</v>
      </c>
      <c r="F3522" s="283">
        <v>113807</v>
      </c>
      <c r="G3522" s="24">
        <v>50</v>
      </c>
      <c r="H3522" s="24">
        <v>0</v>
      </c>
      <c r="I3522" s="24">
        <v>0</v>
      </c>
      <c r="J3522" s="282">
        <v>10</v>
      </c>
      <c r="K3522" s="282">
        <v>30</v>
      </c>
    </row>
    <row r="3523" spans="1:11" x14ac:dyDescent="0.3">
      <c r="A3523" s="283" t="s">
        <v>2142</v>
      </c>
      <c r="B3523" s="283">
        <v>219</v>
      </c>
      <c r="C3523" s="24" t="str">
        <f t="shared" si="54"/>
        <v>iras219</v>
      </c>
      <c r="D3523" s="283">
        <v>5882</v>
      </c>
      <c r="E3523" s="283">
        <v>3149</v>
      </c>
      <c r="F3523" s="283">
        <v>115175</v>
      </c>
      <c r="G3523" s="24">
        <v>50</v>
      </c>
      <c r="H3523" s="24">
        <v>0</v>
      </c>
      <c r="I3523" s="24">
        <v>0</v>
      </c>
      <c r="J3523" s="282">
        <v>10</v>
      </c>
      <c r="K3523" s="282">
        <v>30</v>
      </c>
    </row>
    <row r="3524" spans="1:11" x14ac:dyDescent="0.3">
      <c r="A3524" s="283" t="s">
        <v>2142</v>
      </c>
      <c r="B3524" s="283">
        <v>220</v>
      </c>
      <c r="C3524" s="24" t="str">
        <f t="shared" si="54"/>
        <v>iras220</v>
      </c>
      <c r="D3524" s="283">
        <v>5943</v>
      </c>
      <c r="E3524" s="283">
        <v>3182</v>
      </c>
      <c r="F3524" s="283">
        <v>116560</v>
      </c>
      <c r="G3524" s="24">
        <v>50</v>
      </c>
      <c r="H3524" s="24">
        <v>0</v>
      </c>
      <c r="I3524" s="24">
        <v>0</v>
      </c>
      <c r="J3524" s="282">
        <v>10</v>
      </c>
      <c r="K3524" s="282">
        <v>30</v>
      </c>
    </row>
    <row r="3525" spans="1:11" x14ac:dyDescent="0.3">
      <c r="A3525" s="283" t="s">
        <v>2142</v>
      </c>
      <c r="B3525" s="283">
        <v>221</v>
      </c>
      <c r="C3525" s="24" t="str">
        <f t="shared" si="54"/>
        <v>iras221</v>
      </c>
      <c r="D3525" s="283">
        <v>6481</v>
      </c>
      <c r="E3525" s="283">
        <v>3470</v>
      </c>
      <c r="F3525" s="283">
        <v>128376</v>
      </c>
      <c r="G3525" s="24">
        <v>50</v>
      </c>
      <c r="H3525" s="24">
        <v>0</v>
      </c>
      <c r="I3525" s="24">
        <v>0</v>
      </c>
      <c r="J3525" s="282">
        <v>10</v>
      </c>
      <c r="K3525" s="282">
        <v>30</v>
      </c>
    </row>
    <row r="3526" spans="1:11" x14ac:dyDescent="0.3">
      <c r="A3526" s="283" t="s">
        <v>2142</v>
      </c>
      <c r="B3526" s="283">
        <v>222</v>
      </c>
      <c r="C3526" s="24" t="str">
        <f t="shared" ref="C3526:C3589" si="55">A3526&amp;B3526</f>
        <v>iras222</v>
      </c>
      <c r="D3526" s="283">
        <v>6548</v>
      </c>
      <c r="E3526" s="283">
        <v>3506</v>
      </c>
      <c r="F3526" s="283">
        <v>130042</v>
      </c>
      <c r="G3526" s="24">
        <v>50</v>
      </c>
      <c r="H3526" s="24">
        <v>0</v>
      </c>
      <c r="I3526" s="24">
        <v>0</v>
      </c>
      <c r="J3526" s="282">
        <v>10</v>
      </c>
      <c r="K3526" s="282">
        <v>30</v>
      </c>
    </row>
    <row r="3527" spans="1:11" x14ac:dyDescent="0.3">
      <c r="A3527" s="283" t="s">
        <v>2142</v>
      </c>
      <c r="B3527" s="283">
        <v>223</v>
      </c>
      <c r="C3527" s="24" t="str">
        <f t="shared" si="55"/>
        <v>iras223</v>
      </c>
      <c r="D3527" s="283">
        <v>6617</v>
      </c>
      <c r="E3527" s="283">
        <v>3543</v>
      </c>
      <c r="F3527" s="283">
        <v>131658</v>
      </c>
      <c r="G3527" s="24">
        <v>50</v>
      </c>
      <c r="H3527" s="24">
        <v>0</v>
      </c>
      <c r="I3527" s="24">
        <v>0</v>
      </c>
      <c r="J3527" s="282">
        <v>10</v>
      </c>
      <c r="K3527" s="282">
        <v>30</v>
      </c>
    </row>
    <row r="3528" spans="1:11" x14ac:dyDescent="0.3">
      <c r="A3528" s="283" t="s">
        <v>2142</v>
      </c>
      <c r="B3528" s="283">
        <v>224</v>
      </c>
      <c r="C3528" s="24" t="str">
        <f t="shared" si="55"/>
        <v>iras224</v>
      </c>
      <c r="D3528" s="283">
        <v>6686</v>
      </c>
      <c r="E3528" s="283">
        <v>3580</v>
      </c>
      <c r="F3528" s="283">
        <v>133365</v>
      </c>
      <c r="G3528" s="24">
        <v>50</v>
      </c>
      <c r="H3528" s="24">
        <v>0</v>
      </c>
      <c r="I3528" s="24">
        <v>0</v>
      </c>
      <c r="J3528" s="282">
        <v>10</v>
      </c>
      <c r="K3528" s="282">
        <v>30</v>
      </c>
    </row>
    <row r="3529" spans="1:11" x14ac:dyDescent="0.3">
      <c r="A3529" s="283" t="s">
        <v>2142</v>
      </c>
      <c r="B3529" s="283">
        <v>225</v>
      </c>
      <c r="C3529" s="24" t="str">
        <f t="shared" si="55"/>
        <v>iras225</v>
      </c>
      <c r="D3529" s="283">
        <v>6755</v>
      </c>
      <c r="E3529" s="283">
        <v>3617</v>
      </c>
      <c r="F3529" s="283">
        <v>135094</v>
      </c>
      <c r="G3529" s="24">
        <v>50</v>
      </c>
      <c r="H3529" s="24">
        <v>0</v>
      </c>
      <c r="I3529" s="24">
        <v>0</v>
      </c>
      <c r="J3529" s="282">
        <v>10</v>
      </c>
      <c r="K3529" s="282">
        <v>30</v>
      </c>
    </row>
    <row r="3530" spans="1:11" x14ac:dyDescent="0.3">
      <c r="A3530" s="283" t="s">
        <v>2142</v>
      </c>
      <c r="B3530" s="283">
        <v>226</v>
      </c>
      <c r="C3530" s="24" t="str">
        <f t="shared" si="55"/>
        <v>iras226</v>
      </c>
      <c r="D3530" s="283">
        <v>6826</v>
      </c>
      <c r="E3530" s="283">
        <v>3655</v>
      </c>
      <c r="F3530" s="283">
        <v>136769</v>
      </c>
      <c r="G3530" s="24">
        <v>50</v>
      </c>
      <c r="H3530" s="24">
        <v>0</v>
      </c>
      <c r="I3530" s="24">
        <v>0</v>
      </c>
      <c r="J3530" s="282">
        <v>10</v>
      </c>
      <c r="K3530" s="282">
        <v>30</v>
      </c>
    </row>
    <row r="3531" spans="1:11" x14ac:dyDescent="0.3">
      <c r="A3531" s="283" t="s">
        <v>2142</v>
      </c>
      <c r="B3531" s="283">
        <v>227</v>
      </c>
      <c r="C3531" s="24" t="str">
        <f t="shared" si="55"/>
        <v>iras227</v>
      </c>
      <c r="D3531" s="283">
        <v>6897</v>
      </c>
      <c r="E3531" s="283">
        <v>3693</v>
      </c>
      <c r="F3531" s="283">
        <v>138541</v>
      </c>
      <c r="G3531" s="24">
        <v>50</v>
      </c>
      <c r="H3531" s="24">
        <v>0</v>
      </c>
      <c r="I3531" s="24">
        <v>0</v>
      </c>
      <c r="J3531" s="282">
        <v>10</v>
      </c>
      <c r="K3531" s="282">
        <v>30</v>
      </c>
    </row>
    <row r="3532" spans="1:11" x14ac:dyDescent="0.3">
      <c r="A3532" s="283" t="s">
        <v>2142</v>
      </c>
      <c r="B3532" s="283">
        <v>228</v>
      </c>
      <c r="C3532" s="24" t="str">
        <f t="shared" si="55"/>
        <v>iras228</v>
      </c>
      <c r="D3532" s="283">
        <v>6968</v>
      </c>
      <c r="E3532" s="283">
        <v>3731</v>
      </c>
      <c r="F3532" s="283">
        <v>140257</v>
      </c>
      <c r="G3532" s="24">
        <v>50</v>
      </c>
      <c r="H3532" s="24">
        <v>0</v>
      </c>
      <c r="I3532" s="24">
        <v>0</v>
      </c>
      <c r="J3532" s="282">
        <v>10</v>
      </c>
      <c r="K3532" s="282">
        <v>30</v>
      </c>
    </row>
    <row r="3533" spans="1:11" x14ac:dyDescent="0.3">
      <c r="A3533" s="283" t="s">
        <v>2142</v>
      </c>
      <c r="B3533" s="283">
        <v>229</v>
      </c>
      <c r="C3533" s="24" t="str">
        <f t="shared" si="55"/>
        <v>iras229</v>
      </c>
      <c r="D3533" s="283">
        <v>7041</v>
      </c>
      <c r="E3533" s="283">
        <v>3770</v>
      </c>
      <c r="F3533" s="283">
        <v>142072</v>
      </c>
      <c r="G3533" s="24">
        <v>50</v>
      </c>
      <c r="H3533" s="24">
        <v>0</v>
      </c>
      <c r="I3533" s="24">
        <v>0</v>
      </c>
      <c r="J3533" s="282">
        <v>10</v>
      </c>
      <c r="K3533" s="282">
        <v>30</v>
      </c>
    </row>
    <row r="3534" spans="1:11" x14ac:dyDescent="0.3">
      <c r="A3534" s="283" t="s">
        <v>2142</v>
      </c>
      <c r="B3534" s="283">
        <v>230</v>
      </c>
      <c r="C3534" s="24" t="str">
        <f t="shared" si="55"/>
        <v>iras230</v>
      </c>
      <c r="D3534" s="283">
        <v>7114</v>
      </c>
      <c r="E3534" s="283">
        <v>3809</v>
      </c>
      <c r="F3534" s="283">
        <v>143831</v>
      </c>
      <c r="G3534" s="24">
        <v>50</v>
      </c>
      <c r="H3534" s="24">
        <v>0</v>
      </c>
      <c r="I3534" s="24">
        <v>0</v>
      </c>
      <c r="J3534" s="282">
        <v>10</v>
      </c>
      <c r="K3534" s="282">
        <v>30</v>
      </c>
    </row>
    <row r="3535" spans="1:11" x14ac:dyDescent="0.3">
      <c r="A3535" s="283" t="s">
        <v>2142</v>
      </c>
      <c r="B3535" s="283">
        <v>231</v>
      </c>
      <c r="C3535" s="24" t="str">
        <f t="shared" si="55"/>
        <v>iras231</v>
      </c>
      <c r="D3535" s="283">
        <v>7188</v>
      </c>
      <c r="E3535" s="283">
        <v>3849</v>
      </c>
      <c r="F3535" s="283">
        <v>145690</v>
      </c>
      <c r="G3535" s="24">
        <v>50</v>
      </c>
      <c r="H3535" s="24">
        <v>0</v>
      </c>
      <c r="I3535" s="24">
        <v>0</v>
      </c>
      <c r="J3535" s="282">
        <v>10</v>
      </c>
      <c r="K3535" s="282">
        <v>30</v>
      </c>
    </row>
    <row r="3536" spans="1:11" x14ac:dyDescent="0.3">
      <c r="A3536" s="283" t="s">
        <v>2142</v>
      </c>
      <c r="B3536" s="283">
        <v>232</v>
      </c>
      <c r="C3536" s="24" t="str">
        <f t="shared" si="55"/>
        <v>iras232</v>
      </c>
      <c r="D3536" s="283">
        <v>7262</v>
      </c>
      <c r="E3536" s="283">
        <v>3889</v>
      </c>
      <c r="F3536" s="283">
        <v>147572</v>
      </c>
      <c r="G3536" s="24">
        <v>50</v>
      </c>
      <c r="H3536" s="24">
        <v>0</v>
      </c>
      <c r="I3536" s="24">
        <v>0</v>
      </c>
      <c r="J3536" s="282">
        <v>10</v>
      </c>
      <c r="K3536" s="282">
        <v>30</v>
      </c>
    </row>
    <row r="3537" spans="1:11" x14ac:dyDescent="0.3">
      <c r="A3537" s="283" t="s">
        <v>2142</v>
      </c>
      <c r="B3537" s="283">
        <v>233</v>
      </c>
      <c r="C3537" s="24" t="str">
        <f t="shared" si="55"/>
        <v>iras233</v>
      </c>
      <c r="D3537" s="283">
        <v>7338</v>
      </c>
      <c r="E3537" s="283">
        <v>3929</v>
      </c>
      <c r="F3537" s="283">
        <v>149396</v>
      </c>
      <c r="G3537" s="24">
        <v>50</v>
      </c>
      <c r="H3537" s="24">
        <v>0</v>
      </c>
      <c r="I3537" s="24">
        <v>0</v>
      </c>
      <c r="J3537" s="282">
        <v>10</v>
      </c>
      <c r="K3537" s="282">
        <v>30</v>
      </c>
    </row>
    <row r="3538" spans="1:11" x14ac:dyDescent="0.3">
      <c r="A3538" s="283" t="s">
        <v>2142</v>
      </c>
      <c r="B3538" s="283">
        <v>234</v>
      </c>
      <c r="C3538" s="24" t="str">
        <f t="shared" si="55"/>
        <v>iras234</v>
      </c>
      <c r="D3538" s="283">
        <v>7414</v>
      </c>
      <c r="E3538" s="283">
        <v>3970</v>
      </c>
      <c r="F3538" s="283">
        <v>151325</v>
      </c>
      <c r="G3538" s="24">
        <v>50</v>
      </c>
      <c r="H3538" s="24">
        <v>0</v>
      </c>
      <c r="I3538" s="24">
        <v>0</v>
      </c>
      <c r="J3538" s="282">
        <v>10</v>
      </c>
      <c r="K3538" s="282">
        <v>30</v>
      </c>
    </row>
    <row r="3539" spans="1:11" x14ac:dyDescent="0.3">
      <c r="A3539" s="283" t="s">
        <v>2142</v>
      </c>
      <c r="B3539" s="283">
        <v>235</v>
      </c>
      <c r="C3539" s="24" t="str">
        <f t="shared" si="55"/>
        <v>iras235</v>
      </c>
      <c r="D3539" s="283">
        <v>7491</v>
      </c>
      <c r="E3539" s="283">
        <v>4011</v>
      </c>
      <c r="F3539" s="283">
        <v>153193</v>
      </c>
      <c r="G3539" s="24">
        <v>50</v>
      </c>
      <c r="H3539" s="24">
        <v>0</v>
      </c>
      <c r="I3539" s="24">
        <v>0</v>
      </c>
      <c r="J3539" s="282">
        <v>10</v>
      </c>
      <c r="K3539" s="282">
        <v>30</v>
      </c>
    </row>
    <row r="3540" spans="1:11" x14ac:dyDescent="0.3">
      <c r="A3540" s="283" t="s">
        <v>2142</v>
      </c>
      <c r="B3540" s="283">
        <v>236</v>
      </c>
      <c r="C3540" s="24" t="str">
        <f t="shared" si="55"/>
        <v>iras236</v>
      </c>
      <c r="D3540" s="283">
        <v>7568</v>
      </c>
      <c r="E3540" s="283">
        <v>4052</v>
      </c>
      <c r="F3540" s="283">
        <v>155169</v>
      </c>
      <c r="G3540" s="24">
        <v>50</v>
      </c>
      <c r="H3540" s="24">
        <v>0</v>
      </c>
      <c r="I3540" s="24">
        <v>0</v>
      </c>
      <c r="J3540" s="282">
        <v>10</v>
      </c>
      <c r="K3540" s="282">
        <v>30</v>
      </c>
    </row>
    <row r="3541" spans="1:11" x14ac:dyDescent="0.3">
      <c r="A3541" s="283" t="s">
        <v>2142</v>
      </c>
      <c r="B3541" s="283">
        <v>237</v>
      </c>
      <c r="C3541" s="24" t="str">
        <f t="shared" si="55"/>
        <v>iras237</v>
      </c>
      <c r="D3541" s="283">
        <v>7646</v>
      </c>
      <c r="E3541" s="283">
        <v>4094</v>
      </c>
      <c r="F3541" s="283">
        <v>157083</v>
      </c>
      <c r="G3541" s="24">
        <v>50</v>
      </c>
      <c r="H3541" s="24">
        <v>0</v>
      </c>
      <c r="I3541" s="24">
        <v>0</v>
      </c>
      <c r="J3541" s="282">
        <v>10</v>
      </c>
      <c r="K3541" s="282">
        <v>30</v>
      </c>
    </row>
    <row r="3542" spans="1:11" x14ac:dyDescent="0.3">
      <c r="A3542" s="283" t="s">
        <v>2142</v>
      </c>
      <c r="B3542" s="283">
        <v>238</v>
      </c>
      <c r="C3542" s="24" t="str">
        <f t="shared" si="55"/>
        <v>iras238</v>
      </c>
      <c r="D3542" s="283">
        <v>7725</v>
      </c>
      <c r="E3542" s="283">
        <v>4137</v>
      </c>
      <c r="F3542" s="283">
        <v>159107</v>
      </c>
      <c r="G3542" s="24">
        <v>50</v>
      </c>
      <c r="H3542" s="24">
        <v>0</v>
      </c>
      <c r="I3542" s="24">
        <v>0</v>
      </c>
      <c r="J3542" s="282">
        <v>10</v>
      </c>
      <c r="K3542" s="282">
        <v>30</v>
      </c>
    </row>
    <row r="3543" spans="1:11" x14ac:dyDescent="0.3">
      <c r="A3543" s="283" t="s">
        <v>2142</v>
      </c>
      <c r="B3543" s="283">
        <v>239</v>
      </c>
      <c r="C3543" s="24" t="str">
        <f t="shared" si="55"/>
        <v>iras239</v>
      </c>
      <c r="D3543" s="283">
        <v>7805</v>
      </c>
      <c r="E3543" s="283">
        <v>4179</v>
      </c>
      <c r="F3543" s="283">
        <v>161068</v>
      </c>
      <c r="G3543" s="24">
        <v>50</v>
      </c>
      <c r="H3543" s="24">
        <v>0</v>
      </c>
      <c r="I3543" s="24">
        <v>0</v>
      </c>
      <c r="J3543" s="282">
        <v>10</v>
      </c>
      <c r="K3543" s="282">
        <v>30</v>
      </c>
    </row>
    <row r="3544" spans="1:11" x14ac:dyDescent="0.3">
      <c r="A3544" s="283" t="s">
        <v>2142</v>
      </c>
      <c r="B3544" s="283">
        <v>240</v>
      </c>
      <c r="C3544" s="24" t="str">
        <f t="shared" si="55"/>
        <v>iras240</v>
      </c>
      <c r="D3544" s="283">
        <v>7886</v>
      </c>
      <c r="E3544" s="283">
        <v>4223</v>
      </c>
      <c r="F3544" s="283">
        <v>163141</v>
      </c>
      <c r="G3544" s="24">
        <v>50</v>
      </c>
      <c r="H3544" s="24">
        <v>0</v>
      </c>
      <c r="I3544" s="24">
        <v>0</v>
      </c>
      <c r="J3544" s="282">
        <v>10</v>
      </c>
      <c r="K3544" s="282">
        <v>30</v>
      </c>
    </row>
    <row r="3545" spans="1:11" x14ac:dyDescent="0.3">
      <c r="A3545" s="283" t="s">
        <v>2142</v>
      </c>
      <c r="B3545" s="283">
        <v>241</v>
      </c>
      <c r="C3545" s="24" t="str">
        <f t="shared" si="55"/>
        <v>iras241</v>
      </c>
      <c r="D3545" s="283">
        <v>8598</v>
      </c>
      <c r="E3545" s="283">
        <v>4604</v>
      </c>
      <c r="F3545" s="283">
        <v>180131</v>
      </c>
      <c r="G3545" s="24">
        <v>50</v>
      </c>
      <c r="H3545" s="24">
        <v>0</v>
      </c>
      <c r="I3545" s="24">
        <v>0</v>
      </c>
      <c r="J3545" s="282">
        <v>10</v>
      </c>
      <c r="K3545" s="282">
        <v>30</v>
      </c>
    </row>
    <row r="3546" spans="1:11" x14ac:dyDescent="0.3">
      <c r="A3546" s="283" t="s">
        <v>2142</v>
      </c>
      <c r="B3546" s="283">
        <v>242</v>
      </c>
      <c r="C3546" s="24" t="str">
        <f t="shared" si="55"/>
        <v>iras242</v>
      </c>
      <c r="D3546" s="283">
        <v>8687</v>
      </c>
      <c r="E3546" s="283">
        <v>4651</v>
      </c>
      <c r="F3546" s="283">
        <v>182444</v>
      </c>
      <c r="G3546" s="24">
        <v>50</v>
      </c>
      <c r="H3546" s="24">
        <v>0</v>
      </c>
      <c r="I3546" s="24">
        <v>0</v>
      </c>
      <c r="J3546" s="282">
        <v>10</v>
      </c>
      <c r="K3546" s="282">
        <v>30</v>
      </c>
    </row>
    <row r="3547" spans="1:11" x14ac:dyDescent="0.3">
      <c r="A3547" s="283" t="s">
        <v>2142</v>
      </c>
      <c r="B3547" s="283">
        <v>243</v>
      </c>
      <c r="C3547" s="24" t="str">
        <f t="shared" si="55"/>
        <v>iras243</v>
      </c>
      <c r="D3547" s="283">
        <v>8776</v>
      </c>
      <c r="E3547" s="283">
        <v>4699</v>
      </c>
      <c r="F3547" s="283">
        <v>185025</v>
      </c>
      <c r="G3547" s="24">
        <v>50</v>
      </c>
      <c r="H3547" s="24">
        <v>0</v>
      </c>
      <c r="I3547" s="24">
        <v>0</v>
      </c>
      <c r="J3547" s="282">
        <v>10</v>
      </c>
      <c r="K3547" s="282">
        <v>30</v>
      </c>
    </row>
    <row r="3548" spans="1:11" x14ac:dyDescent="0.3">
      <c r="A3548" s="283" t="s">
        <v>2142</v>
      </c>
      <c r="B3548" s="283">
        <v>244</v>
      </c>
      <c r="C3548" s="24" t="str">
        <f t="shared" si="55"/>
        <v>iras244</v>
      </c>
      <c r="D3548" s="283">
        <v>8867</v>
      </c>
      <c r="E3548" s="283">
        <v>4748</v>
      </c>
      <c r="F3548" s="283">
        <v>187398</v>
      </c>
      <c r="G3548" s="24">
        <v>50</v>
      </c>
      <c r="H3548" s="24">
        <v>0</v>
      </c>
      <c r="I3548" s="24">
        <v>0</v>
      </c>
      <c r="J3548" s="282">
        <v>10</v>
      </c>
      <c r="K3548" s="282">
        <v>30</v>
      </c>
    </row>
    <row r="3549" spans="1:11" x14ac:dyDescent="0.3">
      <c r="A3549" s="283" t="s">
        <v>2142</v>
      </c>
      <c r="B3549" s="283">
        <v>245</v>
      </c>
      <c r="C3549" s="24" t="str">
        <f t="shared" si="55"/>
        <v>iras245</v>
      </c>
      <c r="D3549" s="283">
        <v>8958</v>
      </c>
      <c r="E3549" s="283">
        <v>4797</v>
      </c>
      <c r="F3549" s="283">
        <v>190018</v>
      </c>
      <c r="G3549" s="24">
        <v>50</v>
      </c>
      <c r="H3549" s="24">
        <v>0</v>
      </c>
      <c r="I3549" s="24">
        <v>0</v>
      </c>
      <c r="J3549" s="282">
        <v>10</v>
      </c>
      <c r="K3549" s="282">
        <v>30</v>
      </c>
    </row>
    <row r="3550" spans="1:11" x14ac:dyDescent="0.3">
      <c r="A3550" s="283" t="s">
        <v>2142</v>
      </c>
      <c r="B3550" s="283">
        <v>246</v>
      </c>
      <c r="C3550" s="24" t="str">
        <f t="shared" si="55"/>
        <v>iras246</v>
      </c>
      <c r="D3550" s="283">
        <v>9050</v>
      </c>
      <c r="E3550" s="283">
        <v>4846</v>
      </c>
      <c r="F3550" s="283">
        <v>192144</v>
      </c>
      <c r="G3550" s="24">
        <v>50</v>
      </c>
      <c r="H3550" s="24">
        <v>0</v>
      </c>
      <c r="I3550" s="24">
        <v>0</v>
      </c>
      <c r="J3550" s="282">
        <v>10</v>
      </c>
      <c r="K3550" s="282">
        <v>30</v>
      </c>
    </row>
    <row r="3551" spans="1:11" x14ac:dyDescent="0.3">
      <c r="A3551" s="283" t="s">
        <v>2142</v>
      </c>
      <c r="B3551" s="283">
        <v>247</v>
      </c>
      <c r="C3551" s="24" t="str">
        <f t="shared" si="55"/>
        <v>iras247</v>
      </c>
      <c r="D3551" s="283">
        <v>9143</v>
      </c>
      <c r="E3551" s="283">
        <v>4896</v>
      </c>
      <c r="F3551" s="283">
        <v>194828</v>
      </c>
      <c r="G3551" s="24">
        <v>50</v>
      </c>
      <c r="H3551" s="24">
        <v>0</v>
      </c>
      <c r="I3551" s="24">
        <v>0</v>
      </c>
      <c r="J3551" s="282">
        <v>10</v>
      </c>
      <c r="K3551" s="282">
        <v>30</v>
      </c>
    </row>
    <row r="3552" spans="1:11" x14ac:dyDescent="0.3">
      <c r="A3552" s="283" t="s">
        <v>2142</v>
      </c>
      <c r="B3552" s="283">
        <v>248</v>
      </c>
      <c r="C3552" s="24" t="str">
        <f t="shared" si="55"/>
        <v>iras248</v>
      </c>
      <c r="D3552" s="283">
        <v>9237</v>
      </c>
      <c r="E3552" s="283">
        <v>4946</v>
      </c>
      <c r="F3552" s="283">
        <v>197005</v>
      </c>
      <c r="G3552" s="24">
        <v>50</v>
      </c>
      <c r="H3552" s="24">
        <v>0</v>
      </c>
      <c r="I3552" s="24">
        <v>0</v>
      </c>
      <c r="J3552" s="282">
        <v>10</v>
      </c>
      <c r="K3552" s="282">
        <v>30</v>
      </c>
    </row>
    <row r="3553" spans="1:11" x14ac:dyDescent="0.3">
      <c r="A3553" s="283" t="s">
        <v>2142</v>
      </c>
      <c r="B3553" s="283">
        <v>249</v>
      </c>
      <c r="C3553" s="24" t="str">
        <f t="shared" si="55"/>
        <v>iras249</v>
      </c>
      <c r="D3553" s="283">
        <v>9332</v>
      </c>
      <c r="E3553" s="283">
        <v>4997</v>
      </c>
      <c r="F3553" s="283">
        <v>199755</v>
      </c>
      <c r="G3553" s="24">
        <v>50</v>
      </c>
      <c r="H3553" s="24">
        <v>0</v>
      </c>
      <c r="I3553" s="24">
        <v>0</v>
      </c>
      <c r="J3553" s="282">
        <v>10</v>
      </c>
      <c r="K3553" s="282">
        <v>30</v>
      </c>
    </row>
    <row r="3554" spans="1:11" x14ac:dyDescent="0.3">
      <c r="A3554" s="283" t="s">
        <v>2142</v>
      </c>
      <c r="B3554" s="283">
        <v>250</v>
      </c>
      <c r="C3554" s="24" t="str">
        <f t="shared" si="55"/>
        <v>iras250</v>
      </c>
      <c r="D3554" s="283">
        <v>9428</v>
      </c>
      <c r="E3554" s="283">
        <v>5048</v>
      </c>
      <c r="F3554" s="283">
        <v>201985</v>
      </c>
      <c r="G3554" s="24">
        <v>50</v>
      </c>
      <c r="H3554" s="24">
        <v>0</v>
      </c>
      <c r="I3554" s="24">
        <v>0</v>
      </c>
      <c r="J3554" s="282">
        <v>10</v>
      </c>
      <c r="K3554" s="282">
        <v>30</v>
      </c>
    </row>
    <row r="3555" spans="1:11" x14ac:dyDescent="0.3">
      <c r="A3555" s="283" t="s">
        <v>2142</v>
      </c>
      <c r="B3555" s="283">
        <v>251</v>
      </c>
      <c r="C3555" s="24" t="str">
        <f t="shared" si="55"/>
        <v>iras251</v>
      </c>
      <c r="D3555" s="283">
        <v>9525</v>
      </c>
      <c r="E3555" s="283">
        <v>5100</v>
      </c>
      <c r="F3555" s="283">
        <v>204802</v>
      </c>
      <c r="G3555" s="24">
        <v>50</v>
      </c>
      <c r="H3555" s="24">
        <v>0</v>
      </c>
      <c r="I3555" s="24">
        <v>0</v>
      </c>
      <c r="J3555" s="282">
        <v>10</v>
      </c>
      <c r="K3555" s="282">
        <v>30</v>
      </c>
    </row>
    <row r="3556" spans="1:11" x14ac:dyDescent="0.3">
      <c r="A3556" s="283" t="s">
        <v>2142</v>
      </c>
      <c r="B3556" s="283">
        <v>252</v>
      </c>
      <c r="C3556" s="24" t="str">
        <f t="shared" si="55"/>
        <v>iras252</v>
      </c>
      <c r="D3556" s="283">
        <v>9623</v>
      </c>
      <c r="E3556" s="283">
        <v>5153</v>
      </c>
      <c r="F3556" s="283">
        <v>207087</v>
      </c>
      <c r="G3556" s="24">
        <v>50</v>
      </c>
      <c r="H3556" s="24">
        <v>0</v>
      </c>
      <c r="I3556" s="24">
        <v>0</v>
      </c>
      <c r="J3556" s="282">
        <v>10</v>
      </c>
      <c r="K3556" s="282">
        <v>30</v>
      </c>
    </row>
    <row r="3557" spans="1:11" x14ac:dyDescent="0.3">
      <c r="A3557" s="283" t="s">
        <v>2142</v>
      </c>
      <c r="B3557" s="283">
        <v>253</v>
      </c>
      <c r="C3557" s="24" t="str">
        <f t="shared" si="55"/>
        <v>iras253</v>
      </c>
      <c r="D3557" s="283">
        <v>9721</v>
      </c>
      <c r="E3557" s="283">
        <v>5205</v>
      </c>
      <c r="F3557" s="283">
        <v>209973</v>
      </c>
      <c r="G3557" s="24">
        <v>50</v>
      </c>
      <c r="H3557" s="24">
        <v>0</v>
      </c>
      <c r="I3557" s="24">
        <v>0</v>
      </c>
      <c r="J3557" s="282">
        <v>10</v>
      </c>
      <c r="K3557" s="282">
        <v>30</v>
      </c>
    </row>
    <row r="3558" spans="1:11" x14ac:dyDescent="0.3">
      <c r="A3558" s="283" t="s">
        <v>2142</v>
      </c>
      <c r="B3558" s="283">
        <v>254</v>
      </c>
      <c r="C3558" s="24" t="str">
        <f t="shared" si="55"/>
        <v>iras254</v>
      </c>
      <c r="D3558" s="283">
        <v>9821</v>
      </c>
      <c r="E3558" s="283">
        <v>5259</v>
      </c>
      <c r="F3558" s="283">
        <v>212313</v>
      </c>
      <c r="G3558" s="24">
        <v>50</v>
      </c>
      <c r="H3558" s="24">
        <v>0</v>
      </c>
      <c r="I3558" s="24">
        <v>0</v>
      </c>
      <c r="J3558" s="282">
        <v>10</v>
      </c>
      <c r="K3558" s="282">
        <v>30</v>
      </c>
    </row>
    <row r="3559" spans="1:11" x14ac:dyDescent="0.3">
      <c r="A3559" s="283" t="s">
        <v>2142</v>
      </c>
      <c r="B3559" s="283">
        <v>255</v>
      </c>
      <c r="C3559" s="24" t="str">
        <f t="shared" si="55"/>
        <v>iras255</v>
      </c>
      <c r="D3559" s="283">
        <v>9921</v>
      </c>
      <c r="E3559" s="283">
        <v>5313</v>
      </c>
      <c r="F3559" s="283">
        <v>215072</v>
      </c>
      <c r="G3559" s="24">
        <v>50</v>
      </c>
      <c r="H3559" s="24">
        <v>0</v>
      </c>
      <c r="I3559" s="24">
        <v>0</v>
      </c>
      <c r="J3559" s="282">
        <v>10</v>
      </c>
      <c r="K3559" s="282">
        <v>30</v>
      </c>
    </row>
    <row r="3560" spans="1:11" x14ac:dyDescent="0.3">
      <c r="A3560" s="283" t="s">
        <v>2142</v>
      </c>
      <c r="B3560" s="283">
        <v>256</v>
      </c>
      <c r="C3560" s="24" t="str">
        <f t="shared" si="55"/>
        <v>iras256</v>
      </c>
      <c r="D3560" s="283">
        <v>10023</v>
      </c>
      <c r="E3560" s="283">
        <v>5367</v>
      </c>
      <c r="F3560" s="283">
        <v>217466</v>
      </c>
      <c r="G3560" s="24">
        <v>50</v>
      </c>
      <c r="H3560" s="24">
        <v>0</v>
      </c>
      <c r="I3560" s="24">
        <v>0</v>
      </c>
      <c r="J3560" s="282">
        <v>10</v>
      </c>
      <c r="K3560" s="282">
        <v>30</v>
      </c>
    </row>
    <row r="3561" spans="1:11" x14ac:dyDescent="0.3">
      <c r="A3561" s="283" t="s">
        <v>2142</v>
      </c>
      <c r="B3561" s="283">
        <v>257</v>
      </c>
      <c r="C3561" s="24" t="str">
        <f t="shared" si="55"/>
        <v>iras257</v>
      </c>
      <c r="D3561" s="283">
        <v>10125</v>
      </c>
      <c r="E3561" s="283">
        <v>5422</v>
      </c>
      <c r="F3561" s="283">
        <v>220492</v>
      </c>
      <c r="G3561" s="24">
        <v>50</v>
      </c>
      <c r="H3561" s="24">
        <v>0</v>
      </c>
      <c r="I3561" s="24">
        <v>0</v>
      </c>
      <c r="J3561" s="282">
        <v>10</v>
      </c>
      <c r="K3561" s="282">
        <v>30</v>
      </c>
    </row>
    <row r="3562" spans="1:11" x14ac:dyDescent="0.3">
      <c r="A3562" s="283" t="s">
        <v>2142</v>
      </c>
      <c r="B3562" s="283">
        <v>258</v>
      </c>
      <c r="C3562" s="24" t="str">
        <f t="shared" si="55"/>
        <v>iras258</v>
      </c>
      <c r="D3562" s="283">
        <v>10229</v>
      </c>
      <c r="E3562" s="283">
        <v>5477</v>
      </c>
      <c r="F3562" s="283">
        <v>222944</v>
      </c>
      <c r="G3562" s="24">
        <v>50</v>
      </c>
      <c r="H3562" s="24">
        <v>0</v>
      </c>
      <c r="I3562" s="24">
        <v>0</v>
      </c>
      <c r="J3562" s="282">
        <v>10</v>
      </c>
      <c r="K3562" s="282">
        <v>30</v>
      </c>
    </row>
    <row r="3563" spans="1:11" x14ac:dyDescent="0.3">
      <c r="A3563" s="283" t="s">
        <v>2142</v>
      </c>
      <c r="B3563" s="283">
        <v>259</v>
      </c>
      <c r="C3563" s="24" t="str">
        <f t="shared" si="55"/>
        <v>iras259</v>
      </c>
      <c r="D3563" s="283">
        <v>10334</v>
      </c>
      <c r="E3563" s="283">
        <v>5533</v>
      </c>
      <c r="F3563" s="283">
        <v>226044</v>
      </c>
      <c r="G3563" s="24">
        <v>50</v>
      </c>
      <c r="H3563" s="24">
        <v>0</v>
      </c>
      <c r="I3563" s="24">
        <v>0</v>
      </c>
      <c r="J3563" s="282">
        <v>10</v>
      </c>
      <c r="K3563" s="282">
        <v>30</v>
      </c>
    </row>
    <row r="3564" spans="1:11" x14ac:dyDescent="0.3">
      <c r="A3564" s="283" t="s">
        <v>2142</v>
      </c>
      <c r="B3564" s="283">
        <v>260</v>
      </c>
      <c r="C3564" s="24" t="str">
        <f t="shared" si="55"/>
        <v>iras260</v>
      </c>
      <c r="D3564" s="283">
        <v>10439</v>
      </c>
      <c r="E3564" s="283">
        <v>5590</v>
      </c>
      <c r="F3564" s="283">
        <v>228555</v>
      </c>
      <c r="G3564" s="24">
        <v>50</v>
      </c>
      <c r="H3564" s="24">
        <v>0</v>
      </c>
      <c r="I3564" s="24">
        <v>0</v>
      </c>
      <c r="J3564" s="282">
        <v>10</v>
      </c>
      <c r="K3564" s="282">
        <v>30</v>
      </c>
    </row>
    <row r="3565" spans="1:11" x14ac:dyDescent="0.3">
      <c r="A3565" s="283" t="s">
        <v>2142</v>
      </c>
      <c r="B3565" s="283">
        <v>261</v>
      </c>
      <c r="C3565" s="24" t="str">
        <f t="shared" si="55"/>
        <v>iras261</v>
      </c>
      <c r="D3565" s="283">
        <v>11381</v>
      </c>
      <c r="E3565" s="283">
        <v>6094</v>
      </c>
      <c r="F3565" s="283">
        <v>252471</v>
      </c>
      <c r="G3565" s="24">
        <v>50</v>
      </c>
      <c r="H3565" s="24">
        <v>0</v>
      </c>
      <c r="I3565" s="24">
        <v>0</v>
      </c>
      <c r="J3565" s="282">
        <v>10</v>
      </c>
      <c r="K3565" s="282">
        <v>30</v>
      </c>
    </row>
    <row r="3566" spans="1:11" x14ac:dyDescent="0.3">
      <c r="A3566" s="283" t="s">
        <v>2142</v>
      </c>
      <c r="B3566" s="283">
        <v>262</v>
      </c>
      <c r="C3566" s="24" t="str">
        <f t="shared" si="55"/>
        <v>iras262</v>
      </c>
      <c r="D3566" s="283">
        <v>11497</v>
      </c>
      <c r="E3566" s="283">
        <v>6156</v>
      </c>
      <c r="F3566" s="283">
        <v>255273</v>
      </c>
      <c r="G3566" s="24">
        <v>50</v>
      </c>
      <c r="H3566" s="24">
        <v>0</v>
      </c>
      <c r="I3566" s="24">
        <v>0</v>
      </c>
      <c r="J3566" s="282">
        <v>10</v>
      </c>
      <c r="K3566" s="282">
        <v>30</v>
      </c>
    </row>
    <row r="3567" spans="1:11" x14ac:dyDescent="0.3">
      <c r="A3567" s="283" t="s">
        <v>2142</v>
      </c>
      <c r="B3567" s="283">
        <v>263</v>
      </c>
      <c r="C3567" s="24" t="str">
        <f t="shared" si="55"/>
        <v>iras263</v>
      </c>
      <c r="D3567" s="283">
        <v>11614</v>
      </c>
      <c r="E3567" s="283">
        <v>6219</v>
      </c>
      <c r="F3567" s="283">
        <v>259520</v>
      </c>
      <c r="G3567" s="24">
        <v>50</v>
      </c>
      <c r="H3567" s="24">
        <v>0</v>
      </c>
      <c r="I3567" s="24">
        <v>0</v>
      </c>
      <c r="J3567" s="282">
        <v>10</v>
      </c>
      <c r="K3567" s="282">
        <v>30</v>
      </c>
    </row>
    <row r="3568" spans="1:11" x14ac:dyDescent="0.3">
      <c r="A3568" s="283" t="s">
        <v>2142</v>
      </c>
      <c r="B3568" s="283">
        <v>264</v>
      </c>
      <c r="C3568" s="24" t="str">
        <f t="shared" si="55"/>
        <v>iras264</v>
      </c>
      <c r="D3568" s="283">
        <v>11732</v>
      </c>
      <c r="E3568" s="283">
        <v>6282</v>
      </c>
      <c r="F3568" s="283">
        <v>262397</v>
      </c>
      <c r="G3568" s="24">
        <v>50</v>
      </c>
      <c r="H3568" s="24">
        <v>0</v>
      </c>
      <c r="I3568" s="24">
        <v>0</v>
      </c>
      <c r="J3568" s="282">
        <v>10</v>
      </c>
      <c r="K3568" s="282">
        <v>30</v>
      </c>
    </row>
    <row r="3569" spans="1:11" x14ac:dyDescent="0.3">
      <c r="A3569" s="283" t="s">
        <v>2142</v>
      </c>
      <c r="B3569" s="283">
        <v>265</v>
      </c>
      <c r="C3569" s="24" t="str">
        <f t="shared" si="55"/>
        <v>iras265</v>
      </c>
      <c r="D3569" s="283">
        <v>11852</v>
      </c>
      <c r="E3569" s="283">
        <v>6346</v>
      </c>
      <c r="F3569" s="283">
        <v>266031</v>
      </c>
      <c r="G3569" s="24">
        <v>50</v>
      </c>
      <c r="H3569" s="24">
        <v>0</v>
      </c>
      <c r="I3569" s="24">
        <v>0</v>
      </c>
      <c r="J3569" s="282">
        <v>10</v>
      </c>
      <c r="K3569" s="282">
        <v>30</v>
      </c>
    </row>
    <row r="3570" spans="1:11" x14ac:dyDescent="0.3">
      <c r="A3570" s="283" t="s">
        <v>2142</v>
      </c>
      <c r="B3570" s="283">
        <v>266</v>
      </c>
      <c r="C3570" s="24" t="str">
        <f t="shared" si="55"/>
        <v>iras266</v>
      </c>
      <c r="D3570" s="283">
        <v>11973</v>
      </c>
      <c r="E3570" s="283">
        <v>6411</v>
      </c>
      <c r="F3570" s="283">
        <v>268978</v>
      </c>
      <c r="G3570" s="24">
        <v>50</v>
      </c>
      <c r="H3570" s="24">
        <v>0</v>
      </c>
      <c r="I3570" s="24">
        <v>0</v>
      </c>
      <c r="J3570" s="282">
        <v>10</v>
      </c>
      <c r="K3570" s="282">
        <v>30</v>
      </c>
    </row>
    <row r="3571" spans="1:11" x14ac:dyDescent="0.3">
      <c r="A3571" s="283" t="s">
        <v>2142</v>
      </c>
      <c r="B3571" s="283">
        <v>267</v>
      </c>
      <c r="C3571" s="24" t="str">
        <f t="shared" si="55"/>
        <v>iras267</v>
      </c>
      <c r="D3571" s="283">
        <v>12094</v>
      </c>
      <c r="E3571" s="283">
        <v>6476</v>
      </c>
      <c r="F3571" s="283">
        <v>272700</v>
      </c>
      <c r="G3571" s="24">
        <v>50</v>
      </c>
      <c r="H3571" s="24">
        <v>0</v>
      </c>
      <c r="I3571" s="24">
        <v>0</v>
      </c>
      <c r="J3571" s="282">
        <v>10</v>
      </c>
      <c r="K3571" s="282">
        <v>30</v>
      </c>
    </row>
    <row r="3572" spans="1:11" x14ac:dyDescent="0.3">
      <c r="A3572" s="283" t="s">
        <v>2142</v>
      </c>
      <c r="B3572" s="283">
        <v>268</v>
      </c>
      <c r="C3572" s="24" t="str">
        <f t="shared" si="55"/>
        <v>iras268</v>
      </c>
      <c r="D3572" s="283">
        <v>12217</v>
      </c>
      <c r="E3572" s="283">
        <v>6542</v>
      </c>
      <c r="F3572" s="283">
        <v>275717</v>
      </c>
      <c r="G3572" s="24">
        <v>50</v>
      </c>
      <c r="H3572" s="24">
        <v>0</v>
      </c>
      <c r="I3572" s="24">
        <v>0</v>
      </c>
      <c r="J3572" s="282">
        <v>10</v>
      </c>
      <c r="K3572" s="282">
        <v>30</v>
      </c>
    </row>
    <row r="3573" spans="1:11" x14ac:dyDescent="0.3">
      <c r="A3573" s="283" t="s">
        <v>2142</v>
      </c>
      <c r="B3573" s="283">
        <v>269</v>
      </c>
      <c r="C3573" s="24" t="str">
        <f t="shared" si="55"/>
        <v>iras269</v>
      </c>
      <c r="D3573" s="283">
        <v>12341</v>
      </c>
      <c r="E3573" s="283">
        <v>6608</v>
      </c>
      <c r="F3573" s="283">
        <v>279530</v>
      </c>
      <c r="G3573" s="24">
        <v>50</v>
      </c>
      <c r="H3573" s="24">
        <v>0</v>
      </c>
      <c r="I3573" s="24">
        <v>0</v>
      </c>
      <c r="J3573" s="282">
        <v>10</v>
      </c>
      <c r="K3573" s="282">
        <v>30</v>
      </c>
    </row>
    <row r="3574" spans="1:11" x14ac:dyDescent="0.3">
      <c r="A3574" s="283" t="s">
        <v>2142</v>
      </c>
      <c r="B3574" s="283">
        <v>270</v>
      </c>
      <c r="C3574" s="24" t="str">
        <f t="shared" si="55"/>
        <v>iras270</v>
      </c>
      <c r="D3574" s="283">
        <v>12467</v>
      </c>
      <c r="E3574" s="283">
        <v>6676</v>
      </c>
      <c r="F3574" s="283">
        <v>282619</v>
      </c>
      <c r="G3574" s="24">
        <v>50</v>
      </c>
      <c r="H3574" s="24">
        <v>0</v>
      </c>
      <c r="I3574" s="24">
        <v>0</v>
      </c>
      <c r="J3574" s="282">
        <v>10</v>
      </c>
      <c r="K3574" s="282">
        <v>30</v>
      </c>
    </row>
    <row r="3575" spans="1:11" x14ac:dyDescent="0.3">
      <c r="A3575" s="283" t="s">
        <v>2142</v>
      </c>
      <c r="B3575" s="283">
        <v>271</v>
      </c>
      <c r="C3575" s="24" t="str">
        <f t="shared" si="55"/>
        <v>iras271</v>
      </c>
      <c r="D3575" s="283">
        <v>12593</v>
      </c>
      <c r="E3575" s="283">
        <v>6743</v>
      </c>
      <c r="F3575" s="283">
        <v>286262</v>
      </c>
      <c r="G3575" s="24">
        <v>50</v>
      </c>
      <c r="H3575" s="24">
        <v>0</v>
      </c>
      <c r="I3575" s="24">
        <v>0</v>
      </c>
      <c r="J3575" s="282">
        <v>10</v>
      </c>
      <c r="K3575" s="282">
        <v>30</v>
      </c>
    </row>
    <row r="3576" spans="1:11" x14ac:dyDescent="0.3">
      <c r="A3576" s="283" t="s">
        <v>2142</v>
      </c>
      <c r="B3576" s="283">
        <v>272</v>
      </c>
      <c r="C3576" s="24" t="str">
        <f t="shared" si="55"/>
        <v>iras272</v>
      </c>
      <c r="D3576" s="283">
        <v>12721</v>
      </c>
      <c r="E3576" s="283">
        <v>6812</v>
      </c>
      <c r="F3576" s="283">
        <v>289422</v>
      </c>
      <c r="G3576" s="24">
        <v>50</v>
      </c>
      <c r="H3576" s="24">
        <v>0</v>
      </c>
      <c r="I3576" s="24">
        <v>0</v>
      </c>
      <c r="J3576" s="282">
        <v>10</v>
      </c>
      <c r="K3576" s="282">
        <v>30</v>
      </c>
    </row>
    <row r="3577" spans="1:11" x14ac:dyDescent="0.3">
      <c r="A3577" s="283" t="s">
        <v>2142</v>
      </c>
      <c r="B3577" s="283">
        <v>273</v>
      </c>
      <c r="C3577" s="24" t="str">
        <f t="shared" si="55"/>
        <v>iras273</v>
      </c>
      <c r="D3577" s="283">
        <v>12850</v>
      </c>
      <c r="E3577" s="283">
        <v>6881</v>
      </c>
      <c r="F3577" s="283">
        <v>293418</v>
      </c>
      <c r="G3577" s="24">
        <v>50</v>
      </c>
      <c r="H3577" s="24">
        <v>0</v>
      </c>
      <c r="I3577" s="24">
        <v>0</v>
      </c>
      <c r="J3577" s="282">
        <v>10</v>
      </c>
      <c r="K3577" s="282">
        <v>30</v>
      </c>
    </row>
    <row r="3578" spans="1:11" x14ac:dyDescent="0.3">
      <c r="A3578" s="283" t="s">
        <v>2142</v>
      </c>
      <c r="B3578" s="283">
        <v>274</v>
      </c>
      <c r="C3578" s="24" t="str">
        <f t="shared" si="55"/>
        <v>iras274</v>
      </c>
      <c r="D3578" s="283">
        <v>12980</v>
      </c>
      <c r="E3578" s="283">
        <v>6951</v>
      </c>
      <c r="F3578" s="283">
        <v>296653</v>
      </c>
      <c r="G3578" s="24">
        <v>50</v>
      </c>
      <c r="H3578" s="24">
        <v>0</v>
      </c>
      <c r="I3578" s="24">
        <v>0</v>
      </c>
      <c r="J3578" s="282">
        <v>10</v>
      </c>
      <c r="K3578" s="282">
        <v>30</v>
      </c>
    </row>
    <row r="3579" spans="1:11" x14ac:dyDescent="0.3">
      <c r="A3579" s="283" t="s">
        <v>2142</v>
      </c>
      <c r="B3579" s="283">
        <v>275</v>
      </c>
      <c r="C3579" s="24" t="str">
        <f t="shared" si="55"/>
        <v>iras275</v>
      </c>
      <c r="D3579" s="283">
        <v>13112</v>
      </c>
      <c r="E3579" s="283">
        <v>7021</v>
      </c>
      <c r="F3579" s="283">
        <v>300745</v>
      </c>
      <c r="G3579" s="24">
        <v>50</v>
      </c>
      <c r="H3579" s="24">
        <v>0</v>
      </c>
      <c r="I3579" s="24">
        <v>0</v>
      </c>
      <c r="J3579" s="282">
        <v>10</v>
      </c>
      <c r="K3579" s="282">
        <v>30</v>
      </c>
    </row>
    <row r="3580" spans="1:11" x14ac:dyDescent="0.3">
      <c r="A3580" s="283" t="s">
        <v>2142</v>
      </c>
      <c r="B3580" s="283">
        <v>276</v>
      </c>
      <c r="C3580" s="24" t="str">
        <f t="shared" si="55"/>
        <v>iras276</v>
      </c>
      <c r="D3580" s="283">
        <v>13245</v>
      </c>
      <c r="E3580" s="283">
        <v>7092</v>
      </c>
      <c r="F3580" s="283">
        <v>304058</v>
      </c>
      <c r="G3580" s="24">
        <v>50</v>
      </c>
      <c r="H3580" s="24">
        <v>0</v>
      </c>
      <c r="I3580" s="24">
        <v>0</v>
      </c>
      <c r="J3580" s="282">
        <v>10</v>
      </c>
      <c r="K3580" s="282">
        <v>30</v>
      </c>
    </row>
    <row r="3581" spans="1:11" x14ac:dyDescent="0.3">
      <c r="A3581" s="283" t="s">
        <v>2142</v>
      </c>
      <c r="B3581" s="283">
        <v>277</v>
      </c>
      <c r="C3581" s="24" t="str">
        <f t="shared" si="55"/>
        <v>iras277</v>
      </c>
      <c r="D3581" s="283">
        <v>13379</v>
      </c>
      <c r="E3581" s="283">
        <v>7164</v>
      </c>
      <c r="F3581" s="283">
        <v>308247</v>
      </c>
      <c r="G3581" s="24">
        <v>50</v>
      </c>
      <c r="H3581" s="24">
        <v>0</v>
      </c>
      <c r="I3581" s="24">
        <v>0</v>
      </c>
      <c r="J3581" s="282">
        <v>10</v>
      </c>
      <c r="K3581" s="282">
        <v>30</v>
      </c>
    </row>
    <row r="3582" spans="1:11" x14ac:dyDescent="0.3">
      <c r="A3582" s="283" t="s">
        <v>2142</v>
      </c>
      <c r="B3582" s="283">
        <v>278</v>
      </c>
      <c r="C3582" s="24" t="str">
        <f t="shared" si="55"/>
        <v>iras278</v>
      </c>
      <c r="D3582" s="283">
        <v>13514</v>
      </c>
      <c r="E3582" s="283">
        <v>7236</v>
      </c>
      <c r="F3582" s="283">
        <v>311639</v>
      </c>
      <c r="G3582" s="24">
        <v>50</v>
      </c>
      <c r="H3582" s="24">
        <v>0</v>
      </c>
      <c r="I3582" s="24">
        <v>0</v>
      </c>
      <c r="J3582" s="282">
        <v>10</v>
      </c>
      <c r="K3582" s="282">
        <v>30</v>
      </c>
    </row>
    <row r="3583" spans="1:11" x14ac:dyDescent="0.3">
      <c r="A3583" s="283" t="s">
        <v>2142</v>
      </c>
      <c r="B3583" s="283">
        <v>279</v>
      </c>
      <c r="C3583" s="24" t="str">
        <f t="shared" si="55"/>
        <v>iras279</v>
      </c>
      <c r="D3583" s="283">
        <v>13651</v>
      </c>
      <c r="E3583" s="283">
        <v>7309</v>
      </c>
      <c r="F3583" s="283">
        <v>315642</v>
      </c>
      <c r="G3583" s="24">
        <v>50</v>
      </c>
      <c r="H3583" s="24">
        <v>0</v>
      </c>
      <c r="I3583" s="24">
        <v>0</v>
      </c>
      <c r="J3583" s="282">
        <v>10</v>
      </c>
      <c r="K3583" s="282">
        <v>30</v>
      </c>
    </row>
    <row r="3584" spans="1:11" x14ac:dyDescent="0.3">
      <c r="A3584" s="283" t="s">
        <v>2142</v>
      </c>
      <c r="B3584" s="283">
        <v>280</v>
      </c>
      <c r="C3584" s="24" t="str">
        <f t="shared" si="55"/>
        <v>iras280</v>
      </c>
      <c r="D3584" s="283">
        <v>13789</v>
      </c>
      <c r="E3584" s="283">
        <v>7383</v>
      </c>
      <c r="F3584" s="283">
        <v>319111</v>
      </c>
      <c r="G3584" s="24">
        <v>50</v>
      </c>
      <c r="H3584" s="24">
        <v>0</v>
      </c>
      <c r="I3584" s="24">
        <v>0</v>
      </c>
      <c r="J3584" s="282">
        <v>10</v>
      </c>
      <c r="K3584" s="282">
        <v>30</v>
      </c>
    </row>
    <row r="3585" spans="1:11" x14ac:dyDescent="0.3">
      <c r="A3585" s="283" t="s">
        <v>2142</v>
      </c>
      <c r="B3585" s="283">
        <v>281</v>
      </c>
      <c r="C3585" s="24" t="str">
        <f t="shared" si="55"/>
        <v>iras281</v>
      </c>
      <c r="D3585" s="283">
        <v>15031</v>
      </c>
      <c r="E3585" s="283">
        <v>8049</v>
      </c>
      <c r="F3585" s="283">
        <v>352964</v>
      </c>
      <c r="G3585" s="24">
        <v>50</v>
      </c>
      <c r="H3585" s="24">
        <v>0</v>
      </c>
      <c r="I3585" s="24">
        <v>0</v>
      </c>
      <c r="J3585" s="282">
        <v>10</v>
      </c>
      <c r="K3585" s="282">
        <v>30</v>
      </c>
    </row>
    <row r="3586" spans="1:11" x14ac:dyDescent="0.3">
      <c r="A3586" s="283" t="s">
        <v>2142</v>
      </c>
      <c r="B3586" s="283">
        <v>282</v>
      </c>
      <c r="C3586" s="24" t="str">
        <f t="shared" si="55"/>
        <v>iras282</v>
      </c>
      <c r="D3586" s="283">
        <v>15183</v>
      </c>
      <c r="E3586" s="283">
        <v>8130</v>
      </c>
      <c r="F3586" s="283">
        <v>357057</v>
      </c>
      <c r="G3586" s="24">
        <v>50</v>
      </c>
      <c r="H3586" s="24">
        <v>0</v>
      </c>
      <c r="I3586" s="24">
        <v>0</v>
      </c>
      <c r="J3586" s="282">
        <v>10</v>
      </c>
      <c r="K3586" s="282">
        <v>30</v>
      </c>
    </row>
    <row r="3587" spans="1:11" x14ac:dyDescent="0.3">
      <c r="A3587" s="283" t="s">
        <v>2142</v>
      </c>
      <c r="B3587" s="283">
        <v>283</v>
      </c>
      <c r="C3587" s="24" t="str">
        <f t="shared" si="55"/>
        <v>iras283</v>
      </c>
      <c r="D3587" s="283">
        <v>15336</v>
      </c>
      <c r="E3587" s="283">
        <v>8212</v>
      </c>
      <c r="F3587" s="283">
        <v>362171</v>
      </c>
      <c r="G3587" s="24">
        <v>50</v>
      </c>
      <c r="H3587" s="24">
        <v>0</v>
      </c>
      <c r="I3587" s="24">
        <v>0</v>
      </c>
      <c r="J3587" s="282">
        <v>10</v>
      </c>
      <c r="K3587" s="282">
        <v>30</v>
      </c>
    </row>
    <row r="3588" spans="1:11" x14ac:dyDescent="0.3">
      <c r="A3588" s="283" t="s">
        <v>2142</v>
      </c>
      <c r="B3588" s="283">
        <v>284</v>
      </c>
      <c r="C3588" s="24" t="str">
        <f t="shared" si="55"/>
        <v>iras284</v>
      </c>
      <c r="D3588" s="283">
        <v>15490</v>
      </c>
      <c r="E3588" s="283">
        <v>8295</v>
      </c>
      <c r="F3588" s="283">
        <v>366477</v>
      </c>
      <c r="G3588" s="24">
        <v>50</v>
      </c>
      <c r="H3588" s="24">
        <v>0</v>
      </c>
      <c r="I3588" s="24">
        <v>0</v>
      </c>
      <c r="J3588" s="282">
        <v>10</v>
      </c>
      <c r="K3588" s="282">
        <v>30</v>
      </c>
    </row>
    <row r="3589" spans="1:11" x14ac:dyDescent="0.3">
      <c r="A3589" s="283" t="s">
        <v>2142</v>
      </c>
      <c r="B3589" s="283">
        <v>285</v>
      </c>
      <c r="C3589" s="24" t="str">
        <f t="shared" si="55"/>
        <v>iras285</v>
      </c>
      <c r="D3589" s="283">
        <v>15646</v>
      </c>
      <c r="E3589" s="283">
        <v>8378</v>
      </c>
      <c r="F3589" s="283">
        <v>371720</v>
      </c>
      <c r="G3589" s="24">
        <v>50</v>
      </c>
      <c r="H3589" s="24">
        <v>0</v>
      </c>
      <c r="I3589" s="24">
        <v>0</v>
      </c>
      <c r="J3589" s="282">
        <v>10</v>
      </c>
      <c r="K3589" s="282">
        <v>30</v>
      </c>
    </row>
    <row r="3590" spans="1:11" x14ac:dyDescent="0.3">
      <c r="A3590" s="283" t="s">
        <v>2142</v>
      </c>
      <c r="B3590" s="283">
        <v>286</v>
      </c>
      <c r="C3590" s="24" t="str">
        <f t="shared" ref="C3590:C3653" si="56">A3590&amp;B3590</f>
        <v>iras286</v>
      </c>
      <c r="D3590" s="283">
        <v>15804</v>
      </c>
      <c r="E3590" s="283">
        <v>8463</v>
      </c>
      <c r="F3590" s="283">
        <v>376135</v>
      </c>
      <c r="G3590" s="24">
        <v>50</v>
      </c>
      <c r="H3590" s="24">
        <v>0</v>
      </c>
      <c r="I3590" s="24">
        <v>0</v>
      </c>
      <c r="J3590" s="282">
        <v>10</v>
      </c>
      <c r="K3590" s="282">
        <v>30</v>
      </c>
    </row>
    <row r="3591" spans="1:11" x14ac:dyDescent="0.3">
      <c r="A3591" s="283" t="s">
        <v>2142</v>
      </c>
      <c r="B3591" s="283">
        <v>287</v>
      </c>
      <c r="C3591" s="24" t="str">
        <f t="shared" si="56"/>
        <v>iras287</v>
      </c>
      <c r="D3591" s="283">
        <v>15963</v>
      </c>
      <c r="E3591" s="283">
        <v>8548</v>
      </c>
      <c r="F3591" s="283">
        <v>381168</v>
      </c>
      <c r="G3591" s="24">
        <v>50</v>
      </c>
      <c r="H3591" s="24">
        <v>0</v>
      </c>
      <c r="I3591" s="24">
        <v>0</v>
      </c>
      <c r="J3591" s="282">
        <v>10</v>
      </c>
      <c r="K3591" s="282">
        <v>30</v>
      </c>
    </row>
    <row r="3592" spans="1:11" x14ac:dyDescent="0.3">
      <c r="A3592" s="283" t="s">
        <v>2142</v>
      </c>
      <c r="B3592" s="283">
        <v>288</v>
      </c>
      <c r="C3592" s="24" t="str">
        <f t="shared" si="56"/>
        <v>iras288</v>
      </c>
      <c r="D3592" s="283">
        <v>16124</v>
      </c>
      <c r="E3592" s="283">
        <v>8634</v>
      </c>
      <c r="F3592" s="283">
        <v>385573</v>
      </c>
      <c r="G3592" s="24">
        <v>50</v>
      </c>
      <c r="H3592" s="24">
        <v>0</v>
      </c>
      <c r="I3592" s="24">
        <v>0</v>
      </c>
      <c r="J3592" s="282">
        <v>10</v>
      </c>
      <c r="K3592" s="282">
        <v>30</v>
      </c>
    </row>
    <row r="3593" spans="1:11" x14ac:dyDescent="0.3">
      <c r="A3593" s="283" t="s">
        <v>2142</v>
      </c>
      <c r="B3593" s="283">
        <v>289</v>
      </c>
      <c r="C3593" s="24" t="str">
        <f t="shared" si="56"/>
        <v>iras289</v>
      </c>
      <c r="D3593" s="283">
        <v>16286</v>
      </c>
      <c r="E3593" s="283">
        <v>8721</v>
      </c>
      <c r="F3593" s="283">
        <v>390146</v>
      </c>
      <c r="G3593" s="24">
        <v>50</v>
      </c>
      <c r="H3593" s="24">
        <v>0</v>
      </c>
      <c r="I3593" s="24">
        <v>0</v>
      </c>
      <c r="J3593" s="282">
        <v>10</v>
      </c>
      <c r="K3593" s="282">
        <v>30</v>
      </c>
    </row>
    <row r="3594" spans="1:11" x14ac:dyDescent="0.3">
      <c r="A3594" s="283" t="s">
        <v>2142</v>
      </c>
      <c r="B3594" s="283">
        <v>290</v>
      </c>
      <c r="C3594" s="24" t="str">
        <f t="shared" si="56"/>
        <v>iras290</v>
      </c>
      <c r="D3594" s="283">
        <v>16450</v>
      </c>
      <c r="E3594" s="283">
        <v>8808</v>
      </c>
      <c r="F3594" s="283">
        <v>394651</v>
      </c>
      <c r="G3594" s="24">
        <v>50</v>
      </c>
      <c r="H3594" s="24">
        <v>0</v>
      </c>
      <c r="I3594" s="24">
        <v>0</v>
      </c>
      <c r="J3594" s="282">
        <v>10</v>
      </c>
      <c r="K3594" s="282">
        <v>30</v>
      </c>
    </row>
    <row r="3595" spans="1:11" x14ac:dyDescent="0.3">
      <c r="A3595" s="283" t="s">
        <v>2142</v>
      </c>
      <c r="B3595" s="283">
        <v>291</v>
      </c>
      <c r="C3595" s="24" t="str">
        <f t="shared" si="56"/>
        <v>iras291</v>
      </c>
      <c r="D3595" s="283">
        <v>16615</v>
      </c>
      <c r="E3595" s="283">
        <v>8897</v>
      </c>
      <c r="F3595" s="283">
        <v>399205</v>
      </c>
      <c r="G3595" s="24">
        <v>50</v>
      </c>
      <c r="H3595" s="24">
        <v>0</v>
      </c>
      <c r="I3595" s="24">
        <v>0</v>
      </c>
      <c r="J3595" s="282">
        <v>10</v>
      </c>
      <c r="K3595" s="282">
        <v>30</v>
      </c>
    </row>
    <row r="3596" spans="1:11" x14ac:dyDescent="0.3">
      <c r="A3596" s="283" t="s">
        <v>2142</v>
      </c>
      <c r="B3596" s="283">
        <v>292</v>
      </c>
      <c r="C3596" s="24" t="str">
        <f t="shared" si="56"/>
        <v>iras292</v>
      </c>
      <c r="D3596" s="283">
        <v>16782</v>
      </c>
      <c r="E3596" s="283">
        <v>8986</v>
      </c>
      <c r="F3596" s="283">
        <v>403933</v>
      </c>
      <c r="G3596" s="24">
        <v>50</v>
      </c>
      <c r="H3596" s="24">
        <v>0</v>
      </c>
      <c r="I3596" s="24">
        <v>0</v>
      </c>
      <c r="J3596" s="282">
        <v>10</v>
      </c>
      <c r="K3596" s="282">
        <v>30</v>
      </c>
    </row>
    <row r="3597" spans="1:11" x14ac:dyDescent="0.3">
      <c r="A3597" s="283" t="s">
        <v>2142</v>
      </c>
      <c r="B3597" s="283">
        <v>293</v>
      </c>
      <c r="C3597" s="24" t="str">
        <f t="shared" si="56"/>
        <v>iras293</v>
      </c>
      <c r="D3597" s="283">
        <v>16950</v>
      </c>
      <c r="E3597" s="283">
        <v>9076</v>
      </c>
      <c r="F3597" s="283">
        <v>408591</v>
      </c>
      <c r="G3597" s="24">
        <v>50</v>
      </c>
      <c r="H3597" s="24">
        <v>0</v>
      </c>
      <c r="I3597" s="24">
        <v>0</v>
      </c>
      <c r="J3597" s="282">
        <v>10</v>
      </c>
      <c r="K3597" s="282">
        <v>30</v>
      </c>
    </row>
    <row r="3598" spans="1:11" x14ac:dyDescent="0.3">
      <c r="A3598" s="283" t="s">
        <v>2142</v>
      </c>
      <c r="B3598" s="283">
        <v>294</v>
      </c>
      <c r="C3598" s="24" t="str">
        <f t="shared" si="56"/>
        <v>iras294</v>
      </c>
      <c r="D3598" s="283">
        <v>17120</v>
      </c>
      <c r="E3598" s="283">
        <v>9167</v>
      </c>
      <c r="F3598" s="283">
        <v>413299</v>
      </c>
      <c r="G3598" s="24">
        <v>50</v>
      </c>
      <c r="H3598" s="24">
        <v>0</v>
      </c>
      <c r="I3598" s="24">
        <v>0</v>
      </c>
      <c r="J3598" s="282">
        <v>10</v>
      </c>
      <c r="K3598" s="282">
        <v>30</v>
      </c>
    </row>
    <row r="3599" spans="1:11" x14ac:dyDescent="0.3">
      <c r="A3599" s="283" t="s">
        <v>2142</v>
      </c>
      <c r="B3599" s="283">
        <v>295</v>
      </c>
      <c r="C3599" s="24" t="str">
        <f t="shared" si="56"/>
        <v>iras295</v>
      </c>
      <c r="D3599" s="283">
        <v>17292</v>
      </c>
      <c r="E3599" s="283">
        <v>9259</v>
      </c>
      <c r="F3599" s="283">
        <v>418188</v>
      </c>
      <c r="G3599" s="24">
        <v>50</v>
      </c>
      <c r="H3599" s="24">
        <v>0</v>
      </c>
      <c r="I3599" s="24">
        <v>0</v>
      </c>
      <c r="J3599" s="282">
        <v>10</v>
      </c>
      <c r="K3599" s="282">
        <v>30</v>
      </c>
    </row>
    <row r="3600" spans="1:11" x14ac:dyDescent="0.3">
      <c r="A3600" s="283" t="s">
        <v>2142</v>
      </c>
      <c r="B3600" s="283">
        <v>296</v>
      </c>
      <c r="C3600" s="24" t="str">
        <f t="shared" si="56"/>
        <v>iras296</v>
      </c>
      <c r="D3600" s="283">
        <v>17465</v>
      </c>
      <c r="E3600" s="283">
        <v>9352</v>
      </c>
      <c r="F3600" s="283">
        <v>423002</v>
      </c>
      <c r="G3600" s="24">
        <v>50</v>
      </c>
      <c r="H3600" s="24">
        <v>0</v>
      </c>
      <c r="I3600" s="24">
        <v>0</v>
      </c>
      <c r="J3600" s="282">
        <v>10</v>
      </c>
      <c r="K3600" s="282">
        <v>30</v>
      </c>
    </row>
    <row r="3601" spans="1:11" x14ac:dyDescent="0.3">
      <c r="A3601" s="283" t="s">
        <v>2142</v>
      </c>
      <c r="B3601" s="283">
        <v>297</v>
      </c>
      <c r="C3601" s="24" t="str">
        <f t="shared" si="56"/>
        <v>iras297</v>
      </c>
      <c r="D3601" s="283">
        <v>17640</v>
      </c>
      <c r="E3601" s="283">
        <v>9446</v>
      </c>
      <c r="F3601" s="283">
        <v>427609</v>
      </c>
      <c r="G3601" s="24">
        <v>50</v>
      </c>
      <c r="H3601" s="24">
        <v>0</v>
      </c>
      <c r="I3601" s="24">
        <v>0</v>
      </c>
      <c r="J3601" s="282">
        <v>10</v>
      </c>
      <c r="K3601" s="282">
        <v>30</v>
      </c>
    </row>
    <row r="3602" spans="1:11" x14ac:dyDescent="0.3">
      <c r="A3602" s="283" t="s">
        <v>2142</v>
      </c>
      <c r="B3602" s="283">
        <v>298</v>
      </c>
      <c r="C3602" s="24" t="str">
        <f t="shared" si="56"/>
        <v>iras298</v>
      </c>
      <c r="D3602" s="283">
        <v>17817</v>
      </c>
      <c r="E3602" s="283">
        <v>9540</v>
      </c>
      <c r="F3602" s="283">
        <v>432263</v>
      </c>
      <c r="G3602" s="24">
        <v>50</v>
      </c>
      <c r="H3602" s="24">
        <v>0</v>
      </c>
      <c r="I3602" s="24">
        <v>0</v>
      </c>
      <c r="J3602" s="282">
        <v>10</v>
      </c>
      <c r="K3602" s="282">
        <v>30</v>
      </c>
    </row>
    <row r="3603" spans="1:11" x14ac:dyDescent="0.3">
      <c r="A3603" s="283" t="s">
        <v>2142</v>
      </c>
      <c r="B3603" s="283">
        <v>299</v>
      </c>
      <c r="C3603" s="24" t="str">
        <f t="shared" si="56"/>
        <v>iras299</v>
      </c>
      <c r="D3603" s="283">
        <v>17995</v>
      </c>
      <c r="E3603" s="283">
        <v>9636</v>
      </c>
      <c r="F3603" s="283">
        <v>436966</v>
      </c>
      <c r="G3603" s="24">
        <v>50</v>
      </c>
      <c r="H3603" s="24">
        <v>0</v>
      </c>
      <c r="I3603" s="24">
        <v>0</v>
      </c>
      <c r="J3603" s="282">
        <v>10</v>
      </c>
      <c r="K3603" s="282">
        <v>30</v>
      </c>
    </row>
    <row r="3604" spans="1:11" x14ac:dyDescent="0.3">
      <c r="A3604" s="283" t="s">
        <v>2142</v>
      </c>
      <c r="B3604" s="283">
        <v>300</v>
      </c>
      <c r="C3604" s="24" t="str">
        <f t="shared" si="56"/>
        <v>iras300</v>
      </c>
      <c r="D3604" s="283">
        <v>18175</v>
      </c>
      <c r="E3604" s="283">
        <v>9732</v>
      </c>
      <c r="F3604" s="283">
        <v>441717</v>
      </c>
      <c r="G3604" s="24">
        <v>50</v>
      </c>
      <c r="H3604" s="24">
        <v>0</v>
      </c>
      <c r="I3604" s="24">
        <v>0</v>
      </c>
      <c r="J3604" s="282">
        <v>10</v>
      </c>
      <c r="K3604" s="282">
        <v>30</v>
      </c>
    </row>
    <row r="3605" spans="1:11" x14ac:dyDescent="0.3">
      <c r="A3605" s="281" t="s">
        <v>2894</v>
      </c>
      <c r="B3605" s="281">
        <v>1</v>
      </c>
      <c r="C3605" s="24" t="str">
        <f t="shared" si="56"/>
        <v>sia1</v>
      </c>
      <c r="D3605" s="281">
        <v>186</v>
      </c>
      <c r="E3605" s="281">
        <v>71</v>
      </c>
      <c r="F3605" s="281">
        <v>1293</v>
      </c>
      <c r="G3605" s="24">
        <v>50</v>
      </c>
      <c r="H3605" s="24">
        <v>0</v>
      </c>
      <c r="I3605" s="24">
        <v>0</v>
      </c>
      <c r="J3605" s="282">
        <v>10</v>
      </c>
      <c r="K3605" s="282">
        <v>30</v>
      </c>
    </row>
    <row r="3606" spans="1:11" x14ac:dyDescent="0.3">
      <c r="A3606" s="281" t="s">
        <v>2894</v>
      </c>
      <c r="B3606" s="281">
        <v>2</v>
      </c>
      <c r="C3606" s="24" t="str">
        <f t="shared" si="56"/>
        <v>sia2</v>
      </c>
      <c r="D3606" s="281">
        <v>188</v>
      </c>
      <c r="E3606" s="281">
        <v>72</v>
      </c>
      <c r="F3606" s="281">
        <v>1309</v>
      </c>
      <c r="G3606" s="24">
        <v>50</v>
      </c>
      <c r="H3606" s="24">
        <v>0</v>
      </c>
      <c r="I3606" s="24">
        <v>0</v>
      </c>
      <c r="J3606" s="282">
        <v>10</v>
      </c>
      <c r="K3606" s="282">
        <v>30</v>
      </c>
    </row>
    <row r="3607" spans="1:11" x14ac:dyDescent="0.3">
      <c r="A3607" s="281" t="s">
        <v>2894</v>
      </c>
      <c r="B3607" s="281">
        <v>3</v>
      </c>
      <c r="C3607" s="24" t="str">
        <f t="shared" si="56"/>
        <v>sia3</v>
      </c>
      <c r="D3607" s="281">
        <v>191</v>
      </c>
      <c r="E3607" s="281">
        <v>73</v>
      </c>
      <c r="F3607" s="281">
        <v>1329</v>
      </c>
      <c r="G3607" s="24">
        <v>50</v>
      </c>
      <c r="H3607" s="24">
        <v>0</v>
      </c>
      <c r="I3607" s="24">
        <v>0</v>
      </c>
      <c r="J3607" s="282">
        <v>10</v>
      </c>
      <c r="K3607" s="282">
        <v>30</v>
      </c>
    </row>
    <row r="3608" spans="1:11" x14ac:dyDescent="0.3">
      <c r="A3608" s="281" t="s">
        <v>2894</v>
      </c>
      <c r="B3608" s="281">
        <v>4</v>
      </c>
      <c r="C3608" s="24" t="str">
        <f t="shared" si="56"/>
        <v>sia4</v>
      </c>
      <c r="D3608" s="281">
        <v>194</v>
      </c>
      <c r="E3608" s="281">
        <v>74</v>
      </c>
      <c r="F3608" s="281">
        <v>1352</v>
      </c>
      <c r="G3608" s="24">
        <v>50</v>
      </c>
      <c r="H3608" s="24">
        <v>0</v>
      </c>
      <c r="I3608" s="24">
        <v>0</v>
      </c>
      <c r="J3608" s="282">
        <v>10</v>
      </c>
      <c r="K3608" s="282">
        <v>30</v>
      </c>
    </row>
    <row r="3609" spans="1:11" x14ac:dyDescent="0.3">
      <c r="A3609" s="281" t="s">
        <v>2894</v>
      </c>
      <c r="B3609" s="281">
        <v>5</v>
      </c>
      <c r="C3609" s="24" t="str">
        <f t="shared" si="56"/>
        <v>sia5</v>
      </c>
      <c r="D3609" s="281">
        <v>196</v>
      </c>
      <c r="E3609" s="281">
        <v>75</v>
      </c>
      <c r="F3609" s="281">
        <v>1379</v>
      </c>
      <c r="G3609" s="24">
        <v>50</v>
      </c>
      <c r="H3609" s="24">
        <v>0</v>
      </c>
      <c r="I3609" s="24">
        <v>0</v>
      </c>
      <c r="J3609" s="282">
        <v>10</v>
      </c>
      <c r="K3609" s="282">
        <v>30</v>
      </c>
    </row>
    <row r="3610" spans="1:11" x14ac:dyDescent="0.3">
      <c r="A3610" s="281" t="s">
        <v>2894</v>
      </c>
      <c r="B3610" s="281">
        <v>6</v>
      </c>
      <c r="C3610" s="24" t="str">
        <f t="shared" si="56"/>
        <v>sia6</v>
      </c>
      <c r="D3610" s="281">
        <v>199</v>
      </c>
      <c r="E3610" s="281">
        <v>76</v>
      </c>
      <c r="F3610" s="281">
        <v>1409</v>
      </c>
      <c r="G3610" s="24">
        <v>50</v>
      </c>
      <c r="H3610" s="24">
        <v>0</v>
      </c>
      <c r="I3610" s="24">
        <v>0</v>
      </c>
      <c r="J3610" s="282">
        <v>10</v>
      </c>
      <c r="K3610" s="282">
        <v>30</v>
      </c>
    </row>
    <row r="3611" spans="1:11" x14ac:dyDescent="0.3">
      <c r="A3611" s="281" t="s">
        <v>2894</v>
      </c>
      <c r="B3611" s="281">
        <v>7</v>
      </c>
      <c r="C3611" s="24" t="str">
        <f t="shared" si="56"/>
        <v>sia7</v>
      </c>
      <c r="D3611" s="281">
        <v>202</v>
      </c>
      <c r="E3611" s="281">
        <v>77</v>
      </c>
      <c r="F3611" s="281">
        <v>1444</v>
      </c>
      <c r="G3611" s="24">
        <v>50</v>
      </c>
      <c r="H3611" s="24">
        <v>0</v>
      </c>
      <c r="I3611" s="24">
        <v>0</v>
      </c>
      <c r="J3611" s="282">
        <v>10</v>
      </c>
      <c r="K3611" s="282">
        <v>30</v>
      </c>
    </row>
    <row r="3612" spans="1:11" x14ac:dyDescent="0.3">
      <c r="A3612" s="281" t="s">
        <v>2894</v>
      </c>
      <c r="B3612" s="281">
        <v>8</v>
      </c>
      <c r="C3612" s="24" t="str">
        <f t="shared" si="56"/>
        <v>sia8</v>
      </c>
      <c r="D3612" s="281">
        <v>204</v>
      </c>
      <c r="E3612" s="281">
        <v>78</v>
      </c>
      <c r="F3612" s="281">
        <v>1483</v>
      </c>
      <c r="G3612" s="24">
        <v>50</v>
      </c>
      <c r="H3612" s="24">
        <v>0</v>
      </c>
      <c r="I3612" s="24">
        <v>0</v>
      </c>
      <c r="J3612" s="282">
        <v>10</v>
      </c>
      <c r="K3612" s="282">
        <v>30</v>
      </c>
    </row>
    <row r="3613" spans="1:11" x14ac:dyDescent="0.3">
      <c r="A3613" s="281" t="s">
        <v>2894</v>
      </c>
      <c r="B3613" s="281">
        <v>9</v>
      </c>
      <c r="C3613" s="24" t="str">
        <f t="shared" si="56"/>
        <v>sia9</v>
      </c>
      <c r="D3613" s="281">
        <v>207</v>
      </c>
      <c r="E3613" s="281">
        <v>79</v>
      </c>
      <c r="F3613" s="281">
        <v>1527</v>
      </c>
      <c r="G3613" s="24">
        <v>50</v>
      </c>
      <c r="H3613" s="24">
        <v>0</v>
      </c>
      <c r="I3613" s="24">
        <v>0</v>
      </c>
      <c r="J3613" s="282">
        <v>10</v>
      </c>
      <c r="K3613" s="282">
        <v>30</v>
      </c>
    </row>
    <row r="3614" spans="1:11" x14ac:dyDescent="0.3">
      <c r="A3614" s="281" t="s">
        <v>2894</v>
      </c>
      <c r="B3614" s="281">
        <v>10</v>
      </c>
      <c r="C3614" s="24" t="str">
        <f t="shared" si="56"/>
        <v>sia10</v>
      </c>
      <c r="D3614" s="281">
        <v>210</v>
      </c>
      <c r="E3614" s="281">
        <v>80</v>
      </c>
      <c r="F3614" s="281">
        <v>1575</v>
      </c>
      <c r="G3614" s="24">
        <v>50</v>
      </c>
      <c r="H3614" s="24">
        <v>0</v>
      </c>
      <c r="I3614" s="24">
        <v>0</v>
      </c>
      <c r="J3614" s="282">
        <v>10</v>
      </c>
      <c r="K3614" s="282">
        <v>30</v>
      </c>
    </row>
    <row r="3615" spans="1:11" x14ac:dyDescent="0.3">
      <c r="A3615" s="281" t="s">
        <v>2894</v>
      </c>
      <c r="B3615" s="281">
        <v>11</v>
      </c>
      <c r="C3615" s="24" t="str">
        <f t="shared" si="56"/>
        <v>sia11</v>
      </c>
      <c r="D3615" s="281">
        <v>229</v>
      </c>
      <c r="E3615" s="281">
        <v>87</v>
      </c>
      <c r="F3615" s="281">
        <v>1734</v>
      </c>
      <c r="G3615" s="24">
        <v>50</v>
      </c>
      <c r="H3615" s="24">
        <v>0</v>
      </c>
      <c r="I3615" s="24">
        <v>0</v>
      </c>
      <c r="J3615" s="282">
        <v>10</v>
      </c>
      <c r="K3615" s="282">
        <v>30</v>
      </c>
    </row>
    <row r="3616" spans="1:11" x14ac:dyDescent="0.3">
      <c r="A3616" s="281" t="s">
        <v>2894</v>
      </c>
      <c r="B3616" s="281">
        <v>12</v>
      </c>
      <c r="C3616" s="24" t="str">
        <f t="shared" si="56"/>
        <v>sia12</v>
      </c>
      <c r="D3616" s="281">
        <v>233</v>
      </c>
      <c r="E3616" s="281">
        <v>88</v>
      </c>
      <c r="F3616" s="281">
        <v>1796</v>
      </c>
      <c r="G3616" s="24">
        <v>50</v>
      </c>
      <c r="H3616" s="24">
        <v>0</v>
      </c>
      <c r="I3616" s="24">
        <v>0</v>
      </c>
      <c r="J3616" s="282">
        <v>10</v>
      </c>
      <c r="K3616" s="282">
        <v>30</v>
      </c>
    </row>
    <row r="3617" spans="1:11" x14ac:dyDescent="0.3">
      <c r="A3617" s="281" t="s">
        <v>2894</v>
      </c>
      <c r="B3617" s="281">
        <v>13</v>
      </c>
      <c r="C3617" s="24" t="str">
        <f t="shared" si="56"/>
        <v>sia13</v>
      </c>
      <c r="D3617" s="281">
        <v>236</v>
      </c>
      <c r="E3617" s="281">
        <v>90</v>
      </c>
      <c r="F3617" s="281">
        <v>1864</v>
      </c>
      <c r="G3617" s="24">
        <v>50</v>
      </c>
      <c r="H3617" s="24">
        <v>0</v>
      </c>
      <c r="I3617" s="24">
        <v>0</v>
      </c>
      <c r="J3617" s="282">
        <v>10</v>
      </c>
      <c r="K3617" s="282">
        <v>30</v>
      </c>
    </row>
    <row r="3618" spans="1:11" x14ac:dyDescent="0.3">
      <c r="A3618" s="281" t="s">
        <v>2894</v>
      </c>
      <c r="B3618" s="281">
        <v>14</v>
      </c>
      <c r="C3618" s="24" t="str">
        <f t="shared" si="56"/>
        <v>sia14</v>
      </c>
      <c r="D3618" s="281">
        <v>239</v>
      </c>
      <c r="E3618" s="281">
        <v>91</v>
      </c>
      <c r="F3618" s="281">
        <v>1938</v>
      </c>
      <c r="G3618" s="24">
        <v>50</v>
      </c>
      <c r="H3618" s="24">
        <v>0</v>
      </c>
      <c r="I3618" s="24">
        <v>0</v>
      </c>
      <c r="J3618" s="282">
        <v>10</v>
      </c>
      <c r="K3618" s="282">
        <v>30</v>
      </c>
    </row>
    <row r="3619" spans="1:11" x14ac:dyDescent="0.3">
      <c r="A3619" s="281" t="s">
        <v>2894</v>
      </c>
      <c r="B3619" s="281">
        <v>15</v>
      </c>
      <c r="C3619" s="24" t="str">
        <f t="shared" si="56"/>
        <v>sia15</v>
      </c>
      <c r="D3619" s="281">
        <v>242</v>
      </c>
      <c r="E3619" s="281">
        <v>92</v>
      </c>
      <c r="F3619" s="281">
        <v>2018</v>
      </c>
      <c r="G3619" s="24">
        <v>50</v>
      </c>
      <c r="H3619" s="24">
        <v>0</v>
      </c>
      <c r="I3619" s="24">
        <v>0</v>
      </c>
      <c r="J3619" s="282">
        <v>10</v>
      </c>
      <c r="K3619" s="282">
        <v>30</v>
      </c>
    </row>
    <row r="3620" spans="1:11" x14ac:dyDescent="0.3">
      <c r="A3620" s="281" t="s">
        <v>2894</v>
      </c>
      <c r="B3620" s="281">
        <v>16</v>
      </c>
      <c r="C3620" s="24" t="str">
        <f t="shared" si="56"/>
        <v>sia16</v>
      </c>
      <c r="D3620" s="281">
        <v>245</v>
      </c>
      <c r="E3620" s="281">
        <v>93</v>
      </c>
      <c r="F3620" s="281">
        <v>2103</v>
      </c>
      <c r="G3620" s="24">
        <v>50</v>
      </c>
      <c r="H3620" s="24">
        <v>0</v>
      </c>
      <c r="I3620" s="24">
        <v>0</v>
      </c>
      <c r="J3620" s="282">
        <v>10</v>
      </c>
      <c r="K3620" s="282">
        <v>30</v>
      </c>
    </row>
    <row r="3621" spans="1:11" x14ac:dyDescent="0.3">
      <c r="A3621" s="281" t="s">
        <v>2894</v>
      </c>
      <c r="B3621" s="281">
        <v>17</v>
      </c>
      <c r="C3621" s="24" t="str">
        <f t="shared" si="56"/>
        <v>sia17</v>
      </c>
      <c r="D3621" s="281">
        <v>248</v>
      </c>
      <c r="E3621" s="281">
        <v>94</v>
      </c>
      <c r="F3621" s="281">
        <v>2195</v>
      </c>
      <c r="G3621" s="24">
        <v>50</v>
      </c>
      <c r="H3621" s="24">
        <v>0</v>
      </c>
      <c r="I3621" s="24">
        <v>0</v>
      </c>
      <c r="J3621" s="282">
        <v>10</v>
      </c>
      <c r="K3621" s="282">
        <v>30</v>
      </c>
    </row>
    <row r="3622" spans="1:11" x14ac:dyDescent="0.3">
      <c r="A3622" s="281" t="s">
        <v>2894</v>
      </c>
      <c r="B3622" s="281">
        <v>18</v>
      </c>
      <c r="C3622" s="24" t="str">
        <f t="shared" si="56"/>
        <v>sia18</v>
      </c>
      <c r="D3622" s="281">
        <v>251</v>
      </c>
      <c r="E3622" s="281">
        <v>96</v>
      </c>
      <c r="F3622" s="281">
        <v>2294</v>
      </c>
      <c r="G3622" s="24">
        <v>50</v>
      </c>
      <c r="H3622" s="24">
        <v>0</v>
      </c>
      <c r="I3622" s="24">
        <v>0</v>
      </c>
      <c r="J3622" s="282">
        <v>10</v>
      </c>
      <c r="K3622" s="282">
        <v>30</v>
      </c>
    </row>
    <row r="3623" spans="1:11" x14ac:dyDescent="0.3">
      <c r="A3623" s="281" t="s">
        <v>2894</v>
      </c>
      <c r="B3623" s="281">
        <v>19</v>
      </c>
      <c r="C3623" s="24" t="str">
        <f t="shared" si="56"/>
        <v>sia19</v>
      </c>
      <c r="D3623" s="281">
        <v>255</v>
      </c>
      <c r="E3623" s="281">
        <v>97</v>
      </c>
      <c r="F3623" s="281">
        <v>2399</v>
      </c>
      <c r="G3623" s="24">
        <v>50</v>
      </c>
      <c r="H3623" s="24">
        <v>0</v>
      </c>
      <c r="I3623" s="24">
        <v>0</v>
      </c>
      <c r="J3623" s="282">
        <v>10</v>
      </c>
      <c r="K3623" s="282">
        <v>30</v>
      </c>
    </row>
    <row r="3624" spans="1:11" x14ac:dyDescent="0.3">
      <c r="A3624" s="281" t="s">
        <v>2894</v>
      </c>
      <c r="B3624" s="281">
        <v>20</v>
      </c>
      <c r="C3624" s="24" t="str">
        <f t="shared" si="56"/>
        <v>sia20</v>
      </c>
      <c r="D3624" s="281">
        <v>258</v>
      </c>
      <c r="E3624" s="281">
        <v>98</v>
      </c>
      <c r="F3624" s="281">
        <v>2511</v>
      </c>
      <c r="G3624" s="24">
        <v>50</v>
      </c>
      <c r="H3624" s="24">
        <v>0</v>
      </c>
      <c r="I3624" s="24">
        <v>0</v>
      </c>
      <c r="J3624" s="282">
        <v>10</v>
      </c>
      <c r="K3624" s="282">
        <v>30</v>
      </c>
    </row>
    <row r="3625" spans="1:11" x14ac:dyDescent="0.3">
      <c r="A3625" s="281" t="s">
        <v>2894</v>
      </c>
      <c r="B3625" s="281">
        <v>21</v>
      </c>
      <c r="C3625" s="24" t="str">
        <f t="shared" si="56"/>
        <v>sia21</v>
      </c>
      <c r="D3625" s="281">
        <v>282</v>
      </c>
      <c r="E3625" s="281">
        <v>107</v>
      </c>
      <c r="F3625" s="281">
        <v>2815</v>
      </c>
      <c r="G3625" s="24">
        <v>50</v>
      </c>
      <c r="H3625" s="24">
        <v>0</v>
      </c>
      <c r="I3625" s="24">
        <v>0</v>
      </c>
      <c r="J3625" s="282">
        <v>10</v>
      </c>
      <c r="K3625" s="282">
        <v>30</v>
      </c>
    </row>
    <row r="3626" spans="1:11" x14ac:dyDescent="0.3">
      <c r="A3626" s="281" t="s">
        <v>2894</v>
      </c>
      <c r="B3626" s="281">
        <v>22</v>
      </c>
      <c r="C3626" s="24" t="str">
        <f t="shared" si="56"/>
        <v>sia22</v>
      </c>
      <c r="D3626" s="281">
        <v>285</v>
      </c>
      <c r="E3626" s="281">
        <v>109</v>
      </c>
      <c r="F3626" s="281">
        <v>2952</v>
      </c>
      <c r="G3626" s="24">
        <v>50</v>
      </c>
      <c r="H3626" s="24">
        <v>0</v>
      </c>
      <c r="I3626" s="24">
        <v>0</v>
      </c>
      <c r="J3626" s="282">
        <v>10</v>
      </c>
      <c r="K3626" s="282">
        <v>30</v>
      </c>
    </row>
    <row r="3627" spans="1:11" x14ac:dyDescent="0.3">
      <c r="A3627" s="281" t="s">
        <v>2894</v>
      </c>
      <c r="B3627" s="281">
        <v>23</v>
      </c>
      <c r="C3627" s="24" t="str">
        <f t="shared" si="56"/>
        <v>sia23</v>
      </c>
      <c r="D3627" s="281">
        <v>289</v>
      </c>
      <c r="E3627" s="281">
        <v>110</v>
      </c>
      <c r="F3627" s="281">
        <v>3097</v>
      </c>
      <c r="G3627" s="24">
        <v>50</v>
      </c>
      <c r="H3627" s="24">
        <v>0</v>
      </c>
      <c r="I3627" s="24">
        <v>0</v>
      </c>
      <c r="J3627" s="282">
        <v>10</v>
      </c>
      <c r="K3627" s="282">
        <v>30</v>
      </c>
    </row>
    <row r="3628" spans="1:11" x14ac:dyDescent="0.3">
      <c r="A3628" s="281" t="s">
        <v>2894</v>
      </c>
      <c r="B3628" s="281">
        <v>24</v>
      </c>
      <c r="C3628" s="24" t="str">
        <f t="shared" si="56"/>
        <v>sia24</v>
      </c>
      <c r="D3628" s="281">
        <v>293</v>
      </c>
      <c r="E3628" s="281">
        <v>111</v>
      </c>
      <c r="F3628" s="281">
        <v>3251</v>
      </c>
      <c r="G3628" s="24">
        <v>50</v>
      </c>
      <c r="H3628" s="24">
        <v>0</v>
      </c>
      <c r="I3628" s="24">
        <v>0</v>
      </c>
      <c r="J3628" s="282">
        <v>10</v>
      </c>
      <c r="K3628" s="282">
        <v>30</v>
      </c>
    </row>
    <row r="3629" spans="1:11" x14ac:dyDescent="0.3">
      <c r="A3629" s="281" t="s">
        <v>2894</v>
      </c>
      <c r="B3629" s="281">
        <v>25</v>
      </c>
      <c r="C3629" s="24" t="str">
        <f t="shared" si="56"/>
        <v>sia25</v>
      </c>
      <c r="D3629" s="281">
        <v>297</v>
      </c>
      <c r="E3629" s="281">
        <v>113</v>
      </c>
      <c r="F3629" s="281">
        <v>3413</v>
      </c>
      <c r="G3629" s="24">
        <v>50</v>
      </c>
      <c r="H3629" s="24">
        <v>0</v>
      </c>
      <c r="I3629" s="24">
        <v>0</v>
      </c>
      <c r="J3629" s="282">
        <v>10</v>
      </c>
      <c r="K3629" s="282">
        <v>30</v>
      </c>
    </row>
    <row r="3630" spans="1:11" x14ac:dyDescent="0.3">
      <c r="A3630" s="281" t="s">
        <v>2894</v>
      </c>
      <c r="B3630" s="281">
        <v>26</v>
      </c>
      <c r="C3630" s="24" t="str">
        <f t="shared" si="56"/>
        <v>sia26</v>
      </c>
      <c r="D3630" s="281">
        <v>300</v>
      </c>
      <c r="E3630" s="281">
        <v>114</v>
      </c>
      <c r="F3630" s="281">
        <v>3453</v>
      </c>
      <c r="G3630" s="24">
        <v>50</v>
      </c>
      <c r="H3630" s="24">
        <v>0</v>
      </c>
      <c r="I3630" s="24">
        <v>0</v>
      </c>
      <c r="J3630" s="282">
        <v>10</v>
      </c>
      <c r="K3630" s="282">
        <v>30</v>
      </c>
    </row>
    <row r="3631" spans="1:11" x14ac:dyDescent="0.3">
      <c r="A3631" s="281" t="s">
        <v>2894</v>
      </c>
      <c r="B3631" s="281">
        <v>27</v>
      </c>
      <c r="C3631" s="24" t="str">
        <f t="shared" si="56"/>
        <v>sia27</v>
      </c>
      <c r="D3631" s="281">
        <v>304</v>
      </c>
      <c r="E3631" s="281">
        <v>116</v>
      </c>
      <c r="F3631" s="281">
        <v>3495</v>
      </c>
      <c r="G3631" s="24">
        <v>50</v>
      </c>
      <c r="H3631" s="24">
        <v>0</v>
      </c>
      <c r="I3631" s="24">
        <v>0</v>
      </c>
      <c r="J3631" s="282">
        <v>10</v>
      </c>
      <c r="K3631" s="282">
        <v>30</v>
      </c>
    </row>
    <row r="3632" spans="1:11" x14ac:dyDescent="0.3">
      <c r="A3632" s="281" t="s">
        <v>2894</v>
      </c>
      <c r="B3632" s="281">
        <v>28</v>
      </c>
      <c r="C3632" s="24" t="str">
        <f t="shared" si="56"/>
        <v>sia28</v>
      </c>
      <c r="D3632" s="281">
        <v>308</v>
      </c>
      <c r="E3632" s="281">
        <v>117</v>
      </c>
      <c r="F3632" s="281">
        <v>3536</v>
      </c>
      <c r="G3632" s="24">
        <v>50</v>
      </c>
      <c r="H3632" s="24">
        <v>0</v>
      </c>
      <c r="I3632" s="24">
        <v>0</v>
      </c>
      <c r="J3632" s="282">
        <v>10</v>
      </c>
      <c r="K3632" s="282">
        <v>30</v>
      </c>
    </row>
    <row r="3633" spans="1:11" x14ac:dyDescent="0.3">
      <c r="A3633" s="281" t="s">
        <v>2894</v>
      </c>
      <c r="B3633" s="281">
        <v>29</v>
      </c>
      <c r="C3633" s="24" t="str">
        <f t="shared" si="56"/>
        <v>sia29</v>
      </c>
      <c r="D3633" s="281">
        <v>312</v>
      </c>
      <c r="E3633" s="281">
        <v>119</v>
      </c>
      <c r="F3633" s="281">
        <v>3578</v>
      </c>
      <c r="G3633" s="24">
        <v>50</v>
      </c>
      <c r="H3633" s="24">
        <v>0</v>
      </c>
      <c r="I3633" s="24">
        <v>0</v>
      </c>
      <c r="J3633" s="282">
        <v>10</v>
      </c>
      <c r="K3633" s="282">
        <v>30</v>
      </c>
    </row>
    <row r="3634" spans="1:11" x14ac:dyDescent="0.3">
      <c r="A3634" s="281" t="s">
        <v>2894</v>
      </c>
      <c r="B3634" s="281">
        <v>30</v>
      </c>
      <c r="C3634" s="24" t="str">
        <f t="shared" si="56"/>
        <v>sia30</v>
      </c>
      <c r="D3634" s="281">
        <v>316</v>
      </c>
      <c r="E3634" s="281">
        <v>120</v>
      </c>
      <c r="F3634" s="281">
        <v>3621</v>
      </c>
      <c r="G3634" s="24">
        <v>50</v>
      </c>
      <c r="H3634" s="24">
        <v>0</v>
      </c>
      <c r="I3634" s="24">
        <v>0</v>
      </c>
      <c r="J3634" s="282">
        <v>10</v>
      </c>
      <c r="K3634" s="282">
        <v>30</v>
      </c>
    </row>
    <row r="3635" spans="1:11" x14ac:dyDescent="0.3">
      <c r="A3635" s="281" t="s">
        <v>2894</v>
      </c>
      <c r="B3635" s="281">
        <v>31</v>
      </c>
      <c r="C3635" s="24" t="str">
        <f t="shared" si="56"/>
        <v>sia31</v>
      </c>
      <c r="D3635" s="281">
        <v>345</v>
      </c>
      <c r="E3635" s="281">
        <v>131</v>
      </c>
      <c r="F3635" s="281">
        <v>3930</v>
      </c>
      <c r="G3635" s="24">
        <v>50</v>
      </c>
      <c r="H3635" s="24">
        <v>0</v>
      </c>
      <c r="I3635" s="24">
        <v>0</v>
      </c>
      <c r="J3635" s="282">
        <v>10</v>
      </c>
      <c r="K3635" s="282">
        <v>30</v>
      </c>
    </row>
    <row r="3636" spans="1:11" x14ac:dyDescent="0.3">
      <c r="A3636" s="281" t="s">
        <v>2894</v>
      </c>
      <c r="B3636" s="281">
        <v>32</v>
      </c>
      <c r="C3636" s="24" t="str">
        <f t="shared" si="56"/>
        <v>sia32</v>
      </c>
      <c r="D3636" s="281">
        <v>349</v>
      </c>
      <c r="E3636" s="281">
        <v>133</v>
      </c>
      <c r="F3636" s="281">
        <v>3977</v>
      </c>
      <c r="G3636" s="24">
        <v>50</v>
      </c>
      <c r="H3636" s="24">
        <v>0</v>
      </c>
      <c r="I3636" s="24">
        <v>0</v>
      </c>
      <c r="J3636" s="282">
        <v>10</v>
      </c>
      <c r="K3636" s="282">
        <v>30</v>
      </c>
    </row>
    <row r="3637" spans="1:11" x14ac:dyDescent="0.3">
      <c r="A3637" s="281" t="s">
        <v>2894</v>
      </c>
      <c r="B3637" s="281">
        <v>33</v>
      </c>
      <c r="C3637" s="24" t="str">
        <f t="shared" si="56"/>
        <v>sia33</v>
      </c>
      <c r="D3637" s="281">
        <v>354</v>
      </c>
      <c r="E3637" s="281">
        <v>135</v>
      </c>
      <c r="F3637" s="281">
        <v>4024</v>
      </c>
      <c r="G3637" s="24">
        <v>50</v>
      </c>
      <c r="H3637" s="24">
        <v>0</v>
      </c>
      <c r="I3637" s="24">
        <v>0</v>
      </c>
      <c r="J3637" s="282">
        <v>10</v>
      </c>
      <c r="K3637" s="282">
        <v>30</v>
      </c>
    </row>
    <row r="3638" spans="1:11" x14ac:dyDescent="0.3">
      <c r="A3638" s="281" t="s">
        <v>2894</v>
      </c>
      <c r="B3638" s="281">
        <v>34</v>
      </c>
      <c r="C3638" s="24" t="str">
        <f t="shared" si="56"/>
        <v>sia34</v>
      </c>
      <c r="D3638" s="281">
        <v>358</v>
      </c>
      <c r="E3638" s="281">
        <v>136</v>
      </c>
      <c r="F3638" s="281">
        <v>4072</v>
      </c>
      <c r="G3638" s="24">
        <v>50</v>
      </c>
      <c r="H3638" s="24">
        <v>0</v>
      </c>
      <c r="I3638" s="24">
        <v>0</v>
      </c>
      <c r="J3638" s="282">
        <v>10</v>
      </c>
      <c r="K3638" s="282">
        <v>30</v>
      </c>
    </row>
    <row r="3639" spans="1:11" x14ac:dyDescent="0.3">
      <c r="A3639" s="281" t="s">
        <v>2894</v>
      </c>
      <c r="B3639" s="281">
        <v>35</v>
      </c>
      <c r="C3639" s="24" t="str">
        <f t="shared" si="56"/>
        <v>sia35</v>
      </c>
      <c r="D3639" s="281">
        <v>362</v>
      </c>
      <c r="E3639" s="281">
        <v>138</v>
      </c>
      <c r="F3639" s="281">
        <v>4121</v>
      </c>
      <c r="G3639" s="24">
        <v>50</v>
      </c>
      <c r="H3639" s="24">
        <v>0</v>
      </c>
      <c r="I3639" s="24">
        <v>0</v>
      </c>
      <c r="J3639" s="282">
        <v>10</v>
      </c>
      <c r="K3639" s="282">
        <v>30</v>
      </c>
    </row>
    <row r="3640" spans="1:11" x14ac:dyDescent="0.3">
      <c r="A3640" s="281" t="s">
        <v>2894</v>
      </c>
      <c r="B3640" s="281">
        <v>36</v>
      </c>
      <c r="C3640" s="24" t="str">
        <f t="shared" si="56"/>
        <v>sia36</v>
      </c>
      <c r="D3640" s="281">
        <v>367</v>
      </c>
      <c r="E3640" s="281">
        <v>140</v>
      </c>
      <c r="F3640" s="281">
        <v>4170</v>
      </c>
      <c r="G3640" s="24">
        <v>50</v>
      </c>
      <c r="H3640" s="24">
        <v>0</v>
      </c>
      <c r="I3640" s="24">
        <v>0</v>
      </c>
      <c r="J3640" s="282">
        <v>10</v>
      </c>
      <c r="K3640" s="282">
        <v>30</v>
      </c>
    </row>
    <row r="3641" spans="1:11" x14ac:dyDescent="0.3">
      <c r="A3641" s="281" t="s">
        <v>2894</v>
      </c>
      <c r="B3641" s="281">
        <v>37</v>
      </c>
      <c r="C3641" s="24" t="str">
        <f t="shared" si="56"/>
        <v>sia37</v>
      </c>
      <c r="D3641" s="281">
        <v>372</v>
      </c>
      <c r="E3641" s="281">
        <v>142</v>
      </c>
      <c r="F3641" s="281">
        <v>4220</v>
      </c>
      <c r="G3641" s="24">
        <v>50</v>
      </c>
      <c r="H3641" s="24">
        <v>0</v>
      </c>
      <c r="I3641" s="24">
        <v>0</v>
      </c>
      <c r="J3641" s="282">
        <v>10</v>
      </c>
      <c r="K3641" s="282">
        <v>30</v>
      </c>
    </row>
    <row r="3642" spans="1:11" x14ac:dyDescent="0.3">
      <c r="A3642" s="281" t="s">
        <v>2894</v>
      </c>
      <c r="B3642" s="281">
        <v>38</v>
      </c>
      <c r="C3642" s="24" t="str">
        <f t="shared" si="56"/>
        <v>sia38</v>
      </c>
      <c r="D3642" s="281">
        <v>376</v>
      </c>
      <c r="E3642" s="281">
        <v>143</v>
      </c>
      <c r="F3642" s="281">
        <v>4270</v>
      </c>
      <c r="G3642" s="24">
        <v>50</v>
      </c>
      <c r="H3642" s="24">
        <v>0</v>
      </c>
      <c r="I3642" s="24">
        <v>0</v>
      </c>
      <c r="J3642" s="282">
        <v>10</v>
      </c>
      <c r="K3642" s="282">
        <v>30</v>
      </c>
    </row>
    <row r="3643" spans="1:11" x14ac:dyDescent="0.3">
      <c r="A3643" s="281" t="s">
        <v>2894</v>
      </c>
      <c r="B3643" s="281">
        <v>39</v>
      </c>
      <c r="C3643" s="24" t="str">
        <f t="shared" si="56"/>
        <v>sia39</v>
      </c>
      <c r="D3643" s="281">
        <v>381</v>
      </c>
      <c r="E3643" s="281">
        <v>145</v>
      </c>
      <c r="F3643" s="281">
        <v>4321</v>
      </c>
      <c r="G3643" s="24">
        <v>50</v>
      </c>
      <c r="H3643" s="24">
        <v>0</v>
      </c>
      <c r="I3643" s="24">
        <v>0</v>
      </c>
      <c r="J3643" s="282">
        <v>10</v>
      </c>
      <c r="K3643" s="282">
        <v>30</v>
      </c>
    </row>
    <row r="3644" spans="1:11" x14ac:dyDescent="0.3">
      <c r="A3644" s="281" t="s">
        <v>2894</v>
      </c>
      <c r="B3644" s="281">
        <v>40</v>
      </c>
      <c r="C3644" s="24" t="str">
        <f t="shared" si="56"/>
        <v>sia40</v>
      </c>
      <c r="D3644" s="281">
        <v>385</v>
      </c>
      <c r="E3644" s="281">
        <v>147</v>
      </c>
      <c r="F3644" s="281">
        <v>4372</v>
      </c>
      <c r="G3644" s="24">
        <v>50</v>
      </c>
      <c r="H3644" s="24">
        <v>0</v>
      </c>
      <c r="I3644" s="24">
        <v>0</v>
      </c>
      <c r="J3644" s="282">
        <v>10</v>
      </c>
      <c r="K3644" s="282">
        <v>30</v>
      </c>
    </row>
    <row r="3645" spans="1:11" x14ac:dyDescent="0.3">
      <c r="A3645" s="281" t="s">
        <v>2894</v>
      </c>
      <c r="B3645" s="281">
        <v>41</v>
      </c>
      <c r="C3645" s="24" t="str">
        <f t="shared" si="56"/>
        <v>sia41</v>
      </c>
      <c r="D3645" s="281">
        <v>421</v>
      </c>
      <c r="E3645" s="281">
        <v>160</v>
      </c>
      <c r="F3645" s="281">
        <v>4796</v>
      </c>
      <c r="G3645" s="24">
        <v>50</v>
      </c>
      <c r="H3645" s="24">
        <v>0</v>
      </c>
      <c r="I3645" s="24">
        <v>0</v>
      </c>
      <c r="J3645" s="282">
        <v>10</v>
      </c>
      <c r="K3645" s="282">
        <v>30</v>
      </c>
    </row>
    <row r="3646" spans="1:11" x14ac:dyDescent="0.3">
      <c r="A3646" s="281" t="s">
        <v>2894</v>
      </c>
      <c r="B3646" s="281">
        <v>42</v>
      </c>
      <c r="C3646" s="24" t="str">
        <f t="shared" si="56"/>
        <v>sia42</v>
      </c>
      <c r="D3646" s="281">
        <v>426</v>
      </c>
      <c r="E3646" s="281">
        <v>162</v>
      </c>
      <c r="F3646" s="281">
        <v>4854</v>
      </c>
      <c r="G3646" s="24">
        <v>50</v>
      </c>
      <c r="H3646" s="24">
        <v>0</v>
      </c>
      <c r="I3646" s="24">
        <v>0</v>
      </c>
      <c r="J3646" s="282">
        <v>10</v>
      </c>
      <c r="K3646" s="282">
        <v>30</v>
      </c>
    </row>
    <row r="3647" spans="1:11" x14ac:dyDescent="0.3">
      <c r="A3647" s="281" t="s">
        <v>2894</v>
      </c>
      <c r="B3647" s="281">
        <v>43</v>
      </c>
      <c r="C3647" s="24" t="str">
        <f t="shared" si="56"/>
        <v>sia43</v>
      </c>
      <c r="D3647" s="281">
        <v>431</v>
      </c>
      <c r="E3647" s="281">
        <v>164</v>
      </c>
      <c r="F3647" s="281">
        <v>4912</v>
      </c>
      <c r="G3647" s="24">
        <v>50</v>
      </c>
      <c r="H3647" s="24">
        <v>0</v>
      </c>
      <c r="I3647" s="24">
        <v>0</v>
      </c>
      <c r="J3647" s="282">
        <v>10</v>
      </c>
      <c r="K3647" s="282">
        <v>30</v>
      </c>
    </row>
    <row r="3648" spans="1:11" x14ac:dyDescent="0.3">
      <c r="A3648" s="281" t="s">
        <v>2894</v>
      </c>
      <c r="B3648" s="281">
        <v>44</v>
      </c>
      <c r="C3648" s="24" t="str">
        <f t="shared" si="56"/>
        <v>sia44</v>
      </c>
      <c r="D3648" s="281">
        <v>437</v>
      </c>
      <c r="E3648" s="281">
        <v>166</v>
      </c>
      <c r="F3648" s="281">
        <v>4976</v>
      </c>
      <c r="G3648" s="24">
        <v>50</v>
      </c>
      <c r="H3648" s="24">
        <v>0</v>
      </c>
      <c r="I3648" s="24">
        <v>0</v>
      </c>
      <c r="J3648" s="282">
        <v>10</v>
      </c>
      <c r="K3648" s="282">
        <v>30</v>
      </c>
    </row>
    <row r="3649" spans="1:11" x14ac:dyDescent="0.3">
      <c r="A3649" s="281" t="s">
        <v>2894</v>
      </c>
      <c r="B3649" s="281">
        <v>45</v>
      </c>
      <c r="C3649" s="24" t="str">
        <f t="shared" si="56"/>
        <v>sia45</v>
      </c>
      <c r="D3649" s="281">
        <v>442</v>
      </c>
      <c r="E3649" s="281">
        <v>168</v>
      </c>
      <c r="F3649" s="281">
        <v>5040</v>
      </c>
      <c r="G3649" s="24">
        <v>50</v>
      </c>
      <c r="H3649" s="24">
        <v>0</v>
      </c>
      <c r="I3649" s="24">
        <v>0</v>
      </c>
      <c r="J3649" s="282">
        <v>10</v>
      </c>
      <c r="K3649" s="282">
        <v>30</v>
      </c>
    </row>
    <row r="3650" spans="1:11" x14ac:dyDescent="0.3">
      <c r="A3650" s="281" t="s">
        <v>2894</v>
      </c>
      <c r="B3650" s="281">
        <v>46</v>
      </c>
      <c r="C3650" s="24" t="str">
        <f t="shared" si="56"/>
        <v>sia46</v>
      </c>
      <c r="D3650" s="281">
        <v>447</v>
      </c>
      <c r="E3650" s="281">
        <v>170</v>
      </c>
      <c r="F3650" s="281">
        <v>5100</v>
      </c>
      <c r="G3650" s="24">
        <v>50</v>
      </c>
      <c r="H3650" s="24">
        <v>0</v>
      </c>
      <c r="I3650" s="24">
        <v>0</v>
      </c>
      <c r="J3650" s="282">
        <v>10</v>
      </c>
      <c r="K3650" s="282">
        <v>30</v>
      </c>
    </row>
    <row r="3651" spans="1:11" x14ac:dyDescent="0.3">
      <c r="A3651" s="281" t="s">
        <v>2894</v>
      </c>
      <c r="B3651" s="281">
        <v>47</v>
      </c>
      <c r="C3651" s="24" t="str">
        <f t="shared" si="56"/>
        <v>sia47</v>
      </c>
      <c r="D3651" s="281">
        <v>453</v>
      </c>
      <c r="E3651" s="281">
        <v>173</v>
      </c>
      <c r="F3651" s="281">
        <v>5165</v>
      </c>
      <c r="G3651" s="24">
        <v>50</v>
      </c>
      <c r="H3651" s="24">
        <v>0</v>
      </c>
      <c r="I3651" s="24">
        <v>0</v>
      </c>
      <c r="J3651" s="282">
        <v>10</v>
      </c>
      <c r="K3651" s="282">
        <v>30</v>
      </c>
    </row>
    <row r="3652" spans="1:11" x14ac:dyDescent="0.3">
      <c r="A3652" s="281" t="s">
        <v>2894</v>
      </c>
      <c r="B3652" s="281">
        <v>48</v>
      </c>
      <c r="C3652" s="24" t="str">
        <f t="shared" si="56"/>
        <v>sia48</v>
      </c>
      <c r="D3652" s="281">
        <v>458</v>
      </c>
      <c r="E3652" s="281">
        <v>175</v>
      </c>
      <c r="F3652" s="281">
        <v>5232</v>
      </c>
      <c r="G3652" s="24">
        <v>50</v>
      </c>
      <c r="H3652" s="24">
        <v>0</v>
      </c>
      <c r="I3652" s="24">
        <v>0</v>
      </c>
      <c r="J3652" s="282">
        <v>10</v>
      </c>
      <c r="K3652" s="282">
        <v>30</v>
      </c>
    </row>
    <row r="3653" spans="1:11" x14ac:dyDescent="0.3">
      <c r="A3653" s="281" t="s">
        <v>2894</v>
      </c>
      <c r="B3653" s="281">
        <v>49</v>
      </c>
      <c r="C3653" s="24" t="str">
        <f t="shared" si="56"/>
        <v>sia49</v>
      </c>
      <c r="D3653" s="281">
        <v>464</v>
      </c>
      <c r="E3653" s="281">
        <v>177</v>
      </c>
      <c r="F3653" s="281">
        <v>5295</v>
      </c>
      <c r="G3653" s="24">
        <v>50</v>
      </c>
      <c r="H3653" s="24">
        <v>0</v>
      </c>
      <c r="I3653" s="24">
        <v>0</v>
      </c>
      <c r="J3653" s="282">
        <v>10</v>
      </c>
      <c r="K3653" s="282">
        <v>30</v>
      </c>
    </row>
    <row r="3654" spans="1:11" x14ac:dyDescent="0.3">
      <c r="A3654" s="281" t="s">
        <v>2894</v>
      </c>
      <c r="B3654" s="281">
        <v>50</v>
      </c>
      <c r="C3654" s="24" t="str">
        <f t="shared" ref="C3654:C3717" si="57">A3654&amp;B3654</f>
        <v>sia50</v>
      </c>
      <c r="D3654" s="281">
        <v>470</v>
      </c>
      <c r="E3654" s="281">
        <v>179</v>
      </c>
      <c r="F3654" s="281">
        <v>5364</v>
      </c>
      <c r="G3654" s="24">
        <v>50</v>
      </c>
      <c r="H3654" s="24">
        <v>0</v>
      </c>
      <c r="I3654" s="24">
        <v>0</v>
      </c>
      <c r="J3654" s="282">
        <v>10</v>
      </c>
      <c r="K3654" s="282">
        <v>30</v>
      </c>
    </row>
    <row r="3655" spans="1:11" x14ac:dyDescent="0.3">
      <c r="A3655" s="281" t="s">
        <v>2894</v>
      </c>
      <c r="B3655" s="281">
        <v>51</v>
      </c>
      <c r="C3655" s="24" t="str">
        <f t="shared" si="57"/>
        <v>sia51</v>
      </c>
      <c r="D3655" s="281">
        <v>513</v>
      </c>
      <c r="E3655" s="281">
        <v>195</v>
      </c>
      <c r="F3655" s="281">
        <v>5839</v>
      </c>
      <c r="G3655" s="24">
        <v>50</v>
      </c>
      <c r="H3655" s="24">
        <v>0</v>
      </c>
      <c r="I3655" s="24">
        <v>0</v>
      </c>
      <c r="J3655" s="282">
        <v>10</v>
      </c>
      <c r="K3655" s="282">
        <v>30</v>
      </c>
    </row>
    <row r="3656" spans="1:11" x14ac:dyDescent="0.3">
      <c r="A3656" s="281" t="s">
        <v>2894</v>
      </c>
      <c r="B3656" s="281">
        <v>52</v>
      </c>
      <c r="C3656" s="24" t="str">
        <f t="shared" si="57"/>
        <v>sia52</v>
      </c>
      <c r="D3656" s="281">
        <v>519</v>
      </c>
      <c r="E3656" s="281">
        <v>198</v>
      </c>
      <c r="F3656" s="281">
        <v>5908</v>
      </c>
      <c r="G3656" s="24">
        <v>50</v>
      </c>
      <c r="H3656" s="24">
        <v>0</v>
      </c>
      <c r="I3656" s="24">
        <v>0</v>
      </c>
      <c r="J3656" s="282">
        <v>10</v>
      </c>
      <c r="K3656" s="282">
        <v>30</v>
      </c>
    </row>
    <row r="3657" spans="1:11" x14ac:dyDescent="0.3">
      <c r="A3657" s="281" t="s">
        <v>2894</v>
      </c>
      <c r="B3657" s="281">
        <v>53</v>
      </c>
      <c r="C3657" s="24" t="str">
        <f t="shared" si="57"/>
        <v>sia53</v>
      </c>
      <c r="D3657" s="281">
        <v>525</v>
      </c>
      <c r="E3657" s="281">
        <v>200</v>
      </c>
      <c r="F3657" s="281">
        <v>5984</v>
      </c>
      <c r="G3657" s="24">
        <v>50</v>
      </c>
      <c r="H3657" s="24">
        <v>0</v>
      </c>
      <c r="I3657" s="24">
        <v>0</v>
      </c>
      <c r="J3657" s="282">
        <v>10</v>
      </c>
      <c r="K3657" s="282">
        <v>30</v>
      </c>
    </row>
    <row r="3658" spans="1:11" x14ac:dyDescent="0.3">
      <c r="A3658" s="281" t="s">
        <v>2894</v>
      </c>
      <c r="B3658" s="281">
        <v>54</v>
      </c>
      <c r="C3658" s="24" t="str">
        <f t="shared" si="57"/>
        <v>sia54</v>
      </c>
      <c r="D3658" s="281">
        <v>532</v>
      </c>
      <c r="E3658" s="281">
        <v>203</v>
      </c>
      <c r="F3658" s="281">
        <v>6063</v>
      </c>
      <c r="G3658" s="24">
        <v>50</v>
      </c>
      <c r="H3658" s="24">
        <v>0</v>
      </c>
      <c r="I3658" s="24">
        <v>0</v>
      </c>
      <c r="J3658" s="282">
        <v>10</v>
      </c>
      <c r="K3658" s="282">
        <v>30</v>
      </c>
    </row>
    <row r="3659" spans="1:11" x14ac:dyDescent="0.3">
      <c r="A3659" s="281" t="s">
        <v>2894</v>
      </c>
      <c r="B3659" s="281">
        <v>55</v>
      </c>
      <c r="C3659" s="24" t="str">
        <f t="shared" si="57"/>
        <v>sia55</v>
      </c>
      <c r="D3659" s="281">
        <v>538</v>
      </c>
      <c r="E3659" s="281">
        <v>205</v>
      </c>
      <c r="F3659" s="281">
        <v>6135</v>
      </c>
      <c r="G3659" s="24">
        <v>50</v>
      </c>
      <c r="H3659" s="24">
        <v>0</v>
      </c>
      <c r="I3659" s="24">
        <v>0</v>
      </c>
      <c r="J3659" s="282">
        <v>10</v>
      </c>
      <c r="K3659" s="282">
        <v>30</v>
      </c>
    </row>
    <row r="3660" spans="1:11" x14ac:dyDescent="0.3">
      <c r="A3660" s="281" t="s">
        <v>2894</v>
      </c>
      <c r="B3660" s="281">
        <v>56</v>
      </c>
      <c r="C3660" s="24" t="str">
        <f t="shared" si="57"/>
        <v>sia56</v>
      </c>
      <c r="D3660" s="281">
        <v>545</v>
      </c>
      <c r="E3660" s="281">
        <v>208</v>
      </c>
      <c r="F3660" s="281">
        <v>6216</v>
      </c>
      <c r="G3660" s="24">
        <v>50</v>
      </c>
      <c r="H3660" s="24">
        <v>0</v>
      </c>
      <c r="I3660" s="24">
        <v>0</v>
      </c>
      <c r="J3660" s="282">
        <v>10</v>
      </c>
      <c r="K3660" s="282">
        <v>30</v>
      </c>
    </row>
    <row r="3661" spans="1:11" x14ac:dyDescent="0.3">
      <c r="A3661" s="281" t="s">
        <v>2894</v>
      </c>
      <c r="B3661" s="281">
        <v>57</v>
      </c>
      <c r="C3661" s="24" t="str">
        <f t="shared" si="57"/>
        <v>sia57</v>
      </c>
      <c r="D3661" s="281">
        <v>551</v>
      </c>
      <c r="E3661" s="281">
        <v>210</v>
      </c>
      <c r="F3661" s="281">
        <v>6295</v>
      </c>
      <c r="G3661" s="24">
        <v>50</v>
      </c>
      <c r="H3661" s="24">
        <v>0</v>
      </c>
      <c r="I3661" s="24">
        <v>0</v>
      </c>
      <c r="J3661" s="282">
        <v>10</v>
      </c>
      <c r="K3661" s="282">
        <v>30</v>
      </c>
    </row>
    <row r="3662" spans="1:11" x14ac:dyDescent="0.3">
      <c r="A3662" s="281" t="s">
        <v>2894</v>
      </c>
      <c r="B3662" s="281">
        <v>58</v>
      </c>
      <c r="C3662" s="24" t="str">
        <f t="shared" si="57"/>
        <v>sia58</v>
      </c>
      <c r="D3662" s="281">
        <v>558</v>
      </c>
      <c r="E3662" s="281">
        <v>213</v>
      </c>
      <c r="F3662" s="281">
        <v>6370</v>
      </c>
      <c r="G3662" s="24">
        <v>50</v>
      </c>
      <c r="H3662" s="24">
        <v>0</v>
      </c>
      <c r="I3662" s="24">
        <v>0</v>
      </c>
      <c r="J3662" s="282">
        <v>10</v>
      </c>
      <c r="K3662" s="282">
        <v>30</v>
      </c>
    </row>
    <row r="3663" spans="1:11" x14ac:dyDescent="0.3">
      <c r="A3663" s="281" t="s">
        <v>2894</v>
      </c>
      <c r="B3663" s="281">
        <v>59</v>
      </c>
      <c r="C3663" s="24" t="str">
        <f t="shared" si="57"/>
        <v>sia59</v>
      </c>
      <c r="D3663" s="281">
        <v>564</v>
      </c>
      <c r="E3663" s="281">
        <v>215</v>
      </c>
      <c r="F3663" s="281">
        <v>6451</v>
      </c>
      <c r="G3663" s="24">
        <v>50</v>
      </c>
      <c r="H3663" s="24">
        <v>0</v>
      </c>
      <c r="I3663" s="24">
        <v>0</v>
      </c>
      <c r="J3663" s="282">
        <v>10</v>
      </c>
      <c r="K3663" s="282">
        <v>30</v>
      </c>
    </row>
    <row r="3664" spans="1:11" x14ac:dyDescent="0.3">
      <c r="A3664" s="281" t="s">
        <v>2894</v>
      </c>
      <c r="B3664" s="281">
        <v>60</v>
      </c>
      <c r="C3664" s="24" t="str">
        <f t="shared" si="57"/>
        <v>sia60</v>
      </c>
      <c r="D3664" s="281">
        <v>571</v>
      </c>
      <c r="E3664" s="281">
        <v>218</v>
      </c>
      <c r="F3664" s="281">
        <v>6536</v>
      </c>
      <c r="G3664" s="24">
        <v>50</v>
      </c>
      <c r="H3664" s="24">
        <v>0</v>
      </c>
      <c r="I3664" s="24">
        <v>0</v>
      </c>
      <c r="J3664" s="282">
        <v>10</v>
      </c>
      <c r="K3664" s="282">
        <v>30</v>
      </c>
    </row>
    <row r="3665" spans="1:11" x14ac:dyDescent="0.3">
      <c r="A3665" s="281" t="s">
        <v>2894</v>
      </c>
      <c r="B3665" s="281">
        <v>61</v>
      </c>
      <c r="C3665" s="24" t="str">
        <f t="shared" si="57"/>
        <v>sia61</v>
      </c>
      <c r="D3665" s="281">
        <v>624</v>
      </c>
      <c r="E3665" s="281">
        <v>238</v>
      </c>
      <c r="F3665" s="281">
        <v>7191</v>
      </c>
      <c r="G3665" s="24">
        <v>50</v>
      </c>
      <c r="H3665" s="24">
        <v>0</v>
      </c>
      <c r="I3665" s="24">
        <v>0</v>
      </c>
      <c r="J3665" s="282">
        <v>10</v>
      </c>
      <c r="K3665" s="282">
        <v>30</v>
      </c>
    </row>
    <row r="3666" spans="1:11" x14ac:dyDescent="0.3">
      <c r="A3666" s="281" t="s">
        <v>2894</v>
      </c>
      <c r="B3666" s="281">
        <v>62</v>
      </c>
      <c r="C3666" s="24" t="str">
        <f t="shared" si="57"/>
        <v>sia62</v>
      </c>
      <c r="D3666" s="281">
        <v>631</v>
      </c>
      <c r="E3666" s="281">
        <v>241</v>
      </c>
      <c r="F3666" s="281">
        <v>7286</v>
      </c>
      <c r="G3666" s="24">
        <v>50</v>
      </c>
      <c r="H3666" s="24">
        <v>0</v>
      </c>
      <c r="I3666" s="24">
        <v>0</v>
      </c>
      <c r="J3666" s="282">
        <v>10</v>
      </c>
      <c r="K3666" s="282">
        <v>30</v>
      </c>
    </row>
    <row r="3667" spans="1:11" x14ac:dyDescent="0.3">
      <c r="A3667" s="281" t="s">
        <v>2894</v>
      </c>
      <c r="B3667" s="281">
        <v>63</v>
      </c>
      <c r="C3667" s="24" t="str">
        <f t="shared" si="57"/>
        <v>sia63</v>
      </c>
      <c r="D3667" s="281">
        <v>639</v>
      </c>
      <c r="E3667" s="281">
        <v>243</v>
      </c>
      <c r="F3667" s="281">
        <v>7393</v>
      </c>
      <c r="G3667" s="24">
        <v>50</v>
      </c>
      <c r="H3667" s="24">
        <v>0</v>
      </c>
      <c r="I3667" s="24">
        <v>0</v>
      </c>
      <c r="J3667" s="282">
        <v>10</v>
      </c>
      <c r="K3667" s="282">
        <v>30</v>
      </c>
    </row>
    <row r="3668" spans="1:11" x14ac:dyDescent="0.3">
      <c r="A3668" s="281" t="s">
        <v>2894</v>
      </c>
      <c r="B3668" s="281">
        <v>64</v>
      </c>
      <c r="C3668" s="24" t="str">
        <f t="shared" si="57"/>
        <v>sia64</v>
      </c>
      <c r="D3668" s="281">
        <v>646</v>
      </c>
      <c r="E3668" s="281">
        <v>246</v>
      </c>
      <c r="F3668" s="281">
        <v>7481</v>
      </c>
      <c r="G3668" s="24">
        <v>50</v>
      </c>
      <c r="H3668" s="24">
        <v>0</v>
      </c>
      <c r="I3668" s="24">
        <v>0</v>
      </c>
      <c r="J3668" s="282">
        <v>10</v>
      </c>
      <c r="K3668" s="282">
        <v>30</v>
      </c>
    </row>
    <row r="3669" spans="1:11" x14ac:dyDescent="0.3">
      <c r="A3669" s="281" t="s">
        <v>2894</v>
      </c>
      <c r="B3669" s="281">
        <v>65</v>
      </c>
      <c r="C3669" s="24" t="str">
        <f t="shared" si="57"/>
        <v>sia65</v>
      </c>
      <c r="D3669" s="281">
        <v>654</v>
      </c>
      <c r="E3669" s="281">
        <v>249</v>
      </c>
      <c r="F3669" s="281">
        <v>7581</v>
      </c>
      <c r="G3669" s="24">
        <v>50</v>
      </c>
      <c r="H3669" s="24">
        <v>0</v>
      </c>
      <c r="I3669" s="24">
        <v>0</v>
      </c>
      <c r="J3669" s="282">
        <v>10</v>
      </c>
      <c r="K3669" s="282">
        <v>30</v>
      </c>
    </row>
    <row r="3670" spans="1:11" x14ac:dyDescent="0.3">
      <c r="A3670" s="281" t="s">
        <v>2894</v>
      </c>
      <c r="B3670" s="281">
        <v>66</v>
      </c>
      <c r="C3670" s="24" t="str">
        <f t="shared" si="57"/>
        <v>sia66</v>
      </c>
      <c r="D3670" s="281">
        <v>662</v>
      </c>
      <c r="E3670" s="281">
        <v>252</v>
      </c>
      <c r="F3670" s="281">
        <v>7680</v>
      </c>
      <c r="G3670" s="24">
        <v>50</v>
      </c>
      <c r="H3670" s="24">
        <v>0</v>
      </c>
      <c r="I3670" s="24">
        <v>0</v>
      </c>
      <c r="J3670" s="282">
        <v>10</v>
      </c>
      <c r="K3670" s="282">
        <v>30</v>
      </c>
    </row>
    <row r="3671" spans="1:11" x14ac:dyDescent="0.3">
      <c r="A3671" s="281" t="s">
        <v>2894</v>
      </c>
      <c r="B3671" s="281">
        <v>67</v>
      </c>
      <c r="C3671" s="24" t="str">
        <f t="shared" si="57"/>
        <v>sia67</v>
      </c>
      <c r="D3671" s="281">
        <v>669</v>
      </c>
      <c r="E3671" s="281">
        <v>255</v>
      </c>
      <c r="F3671" s="281">
        <v>7787</v>
      </c>
      <c r="G3671" s="24">
        <v>50</v>
      </c>
      <c r="H3671" s="24">
        <v>0</v>
      </c>
      <c r="I3671" s="24">
        <v>0</v>
      </c>
      <c r="J3671" s="282">
        <v>10</v>
      </c>
      <c r="K3671" s="282">
        <v>30</v>
      </c>
    </row>
    <row r="3672" spans="1:11" x14ac:dyDescent="0.3">
      <c r="A3672" s="281" t="s">
        <v>2894</v>
      </c>
      <c r="B3672" s="281">
        <v>68</v>
      </c>
      <c r="C3672" s="24" t="str">
        <f t="shared" si="57"/>
        <v>sia68</v>
      </c>
      <c r="D3672" s="281">
        <v>677</v>
      </c>
      <c r="E3672" s="281">
        <v>258</v>
      </c>
      <c r="F3672" s="281">
        <v>7880</v>
      </c>
      <c r="G3672" s="24">
        <v>50</v>
      </c>
      <c r="H3672" s="24">
        <v>0</v>
      </c>
      <c r="I3672" s="24">
        <v>0</v>
      </c>
      <c r="J3672" s="282">
        <v>10</v>
      </c>
      <c r="K3672" s="282">
        <v>30</v>
      </c>
    </row>
    <row r="3673" spans="1:11" x14ac:dyDescent="0.3">
      <c r="A3673" s="281" t="s">
        <v>2894</v>
      </c>
      <c r="B3673" s="281">
        <v>69</v>
      </c>
      <c r="C3673" s="24" t="str">
        <f t="shared" si="57"/>
        <v>sia69</v>
      </c>
      <c r="D3673" s="281">
        <v>685</v>
      </c>
      <c r="E3673" s="281">
        <v>261</v>
      </c>
      <c r="F3673" s="281">
        <v>7985</v>
      </c>
      <c r="G3673" s="24">
        <v>50</v>
      </c>
      <c r="H3673" s="24">
        <v>0</v>
      </c>
      <c r="I3673" s="24">
        <v>0</v>
      </c>
      <c r="J3673" s="282">
        <v>10</v>
      </c>
      <c r="K3673" s="282">
        <v>30</v>
      </c>
    </row>
    <row r="3674" spans="1:11" x14ac:dyDescent="0.3">
      <c r="A3674" s="281" t="s">
        <v>2894</v>
      </c>
      <c r="B3674" s="281">
        <v>70</v>
      </c>
      <c r="C3674" s="24" t="str">
        <f t="shared" si="57"/>
        <v>sia70</v>
      </c>
      <c r="D3674" s="281">
        <v>693</v>
      </c>
      <c r="E3674" s="281">
        <v>264</v>
      </c>
      <c r="F3674" s="281">
        <v>8080</v>
      </c>
      <c r="G3674" s="24">
        <v>50</v>
      </c>
      <c r="H3674" s="24">
        <v>0</v>
      </c>
      <c r="I3674" s="24">
        <v>0</v>
      </c>
      <c r="J3674" s="282">
        <v>10</v>
      </c>
      <c r="K3674" s="282">
        <v>30</v>
      </c>
    </row>
    <row r="3675" spans="1:11" x14ac:dyDescent="0.3">
      <c r="A3675" s="281" t="s">
        <v>2894</v>
      </c>
      <c r="B3675" s="281">
        <v>71</v>
      </c>
      <c r="C3675" s="24" t="str">
        <f t="shared" si="57"/>
        <v>sia71</v>
      </c>
      <c r="D3675" s="281">
        <v>757</v>
      </c>
      <c r="E3675" s="281">
        <v>289</v>
      </c>
      <c r="F3675" s="281">
        <v>8817</v>
      </c>
      <c r="G3675" s="24">
        <v>50</v>
      </c>
      <c r="H3675" s="24">
        <v>0</v>
      </c>
      <c r="I3675" s="24">
        <v>0</v>
      </c>
      <c r="J3675" s="282">
        <v>10</v>
      </c>
      <c r="K3675" s="282">
        <v>30</v>
      </c>
    </row>
    <row r="3676" spans="1:11" x14ac:dyDescent="0.3">
      <c r="A3676" s="281" t="s">
        <v>2894</v>
      </c>
      <c r="B3676" s="281">
        <v>72</v>
      </c>
      <c r="C3676" s="24" t="str">
        <f t="shared" si="57"/>
        <v>sia72</v>
      </c>
      <c r="D3676" s="281">
        <v>766</v>
      </c>
      <c r="E3676" s="281">
        <v>292</v>
      </c>
      <c r="F3676" s="281">
        <v>8923</v>
      </c>
      <c r="G3676" s="24">
        <v>50</v>
      </c>
      <c r="H3676" s="24">
        <v>0</v>
      </c>
      <c r="I3676" s="24">
        <v>0</v>
      </c>
      <c r="J3676" s="282">
        <v>10</v>
      </c>
      <c r="K3676" s="282">
        <v>30</v>
      </c>
    </row>
    <row r="3677" spans="1:11" x14ac:dyDescent="0.3">
      <c r="A3677" s="281" t="s">
        <v>2894</v>
      </c>
      <c r="B3677" s="281">
        <v>73</v>
      </c>
      <c r="C3677" s="24" t="str">
        <f t="shared" si="57"/>
        <v>sia73</v>
      </c>
      <c r="D3677" s="281">
        <v>775</v>
      </c>
      <c r="E3677" s="281">
        <v>296</v>
      </c>
      <c r="F3677" s="281">
        <v>9047</v>
      </c>
      <c r="G3677" s="24">
        <v>50</v>
      </c>
      <c r="H3677" s="24">
        <v>0</v>
      </c>
      <c r="I3677" s="24">
        <v>0</v>
      </c>
      <c r="J3677" s="282">
        <v>10</v>
      </c>
      <c r="K3677" s="282">
        <v>30</v>
      </c>
    </row>
    <row r="3678" spans="1:11" x14ac:dyDescent="0.3">
      <c r="A3678" s="281" t="s">
        <v>2894</v>
      </c>
      <c r="B3678" s="281">
        <v>74</v>
      </c>
      <c r="C3678" s="24" t="str">
        <f t="shared" si="57"/>
        <v>sia74</v>
      </c>
      <c r="D3678" s="281">
        <v>784</v>
      </c>
      <c r="E3678" s="281">
        <v>299</v>
      </c>
      <c r="F3678" s="281">
        <v>9155</v>
      </c>
      <c r="G3678" s="24">
        <v>50</v>
      </c>
      <c r="H3678" s="24">
        <v>0</v>
      </c>
      <c r="I3678" s="24">
        <v>0</v>
      </c>
      <c r="J3678" s="282">
        <v>10</v>
      </c>
      <c r="K3678" s="282">
        <v>30</v>
      </c>
    </row>
    <row r="3679" spans="1:11" x14ac:dyDescent="0.3">
      <c r="A3679" s="281" t="s">
        <v>2894</v>
      </c>
      <c r="B3679" s="281">
        <v>75</v>
      </c>
      <c r="C3679" s="24" t="str">
        <f t="shared" si="57"/>
        <v>sia75</v>
      </c>
      <c r="D3679" s="281">
        <v>793</v>
      </c>
      <c r="E3679" s="281">
        <v>303</v>
      </c>
      <c r="F3679" s="281">
        <v>9277</v>
      </c>
      <c r="G3679" s="24">
        <v>50</v>
      </c>
      <c r="H3679" s="24">
        <v>0</v>
      </c>
      <c r="I3679" s="24">
        <v>0</v>
      </c>
      <c r="J3679" s="282">
        <v>10</v>
      </c>
      <c r="K3679" s="282">
        <v>30</v>
      </c>
    </row>
    <row r="3680" spans="1:11" x14ac:dyDescent="0.3">
      <c r="A3680" s="281" t="s">
        <v>2894</v>
      </c>
      <c r="B3680" s="281">
        <v>76</v>
      </c>
      <c r="C3680" s="24" t="str">
        <f t="shared" si="57"/>
        <v>sia76</v>
      </c>
      <c r="D3680" s="281">
        <v>803</v>
      </c>
      <c r="E3680" s="281">
        <v>306</v>
      </c>
      <c r="F3680" s="281">
        <v>9387</v>
      </c>
      <c r="G3680" s="24">
        <v>50</v>
      </c>
      <c r="H3680" s="24">
        <v>0</v>
      </c>
      <c r="I3680" s="24">
        <v>0</v>
      </c>
      <c r="J3680" s="282">
        <v>10</v>
      </c>
      <c r="K3680" s="282">
        <v>30</v>
      </c>
    </row>
    <row r="3681" spans="1:11" x14ac:dyDescent="0.3">
      <c r="A3681" s="281" t="s">
        <v>2894</v>
      </c>
      <c r="B3681" s="281">
        <v>77</v>
      </c>
      <c r="C3681" s="24" t="str">
        <f t="shared" si="57"/>
        <v>sia77</v>
      </c>
      <c r="D3681" s="281">
        <v>812</v>
      </c>
      <c r="E3681" s="281">
        <v>310</v>
      </c>
      <c r="F3681" s="281">
        <v>9518</v>
      </c>
      <c r="G3681" s="24">
        <v>50</v>
      </c>
      <c r="H3681" s="24">
        <v>0</v>
      </c>
      <c r="I3681" s="24">
        <v>0</v>
      </c>
      <c r="J3681" s="282">
        <v>10</v>
      </c>
      <c r="K3681" s="282">
        <v>30</v>
      </c>
    </row>
    <row r="3682" spans="1:11" x14ac:dyDescent="0.3">
      <c r="A3682" s="281" t="s">
        <v>2894</v>
      </c>
      <c r="B3682" s="281">
        <v>78</v>
      </c>
      <c r="C3682" s="24" t="str">
        <f t="shared" si="57"/>
        <v>sia78</v>
      </c>
      <c r="D3682" s="281">
        <v>822</v>
      </c>
      <c r="E3682" s="281">
        <v>313</v>
      </c>
      <c r="F3682" s="281">
        <v>9632</v>
      </c>
      <c r="G3682" s="24">
        <v>50</v>
      </c>
      <c r="H3682" s="24">
        <v>0</v>
      </c>
      <c r="I3682" s="24">
        <v>0</v>
      </c>
      <c r="J3682" s="282">
        <v>10</v>
      </c>
      <c r="K3682" s="282">
        <v>30</v>
      </c>
    </row>
    <row r="3683" spans="1:11" x14ac:dyDescent="0.3">
      <c r="A3683" s="281" t="s">
        <v>2894</v>
      </c>
      <c r="B3683" s="281">
        <v>79</v>
      </c>
      <c r="C3683" s="24" t="str">
        <f t="shared" si="57"/>
        <v>sia79</v>
      </c>
      <c r="D3683" s="281">
        <v>831</v>
      </c>
      <c r="E3683" s="281">
        <v>317</v>
      </c>
      <c r="F3683" s="281">
        <v>9759</v>
      </c>
      <c r="G3683" s="24">
        <v>50</v>
      </c>
      <c r="H3683" s="24">
        <v>0</v>
      </c>
      <c r="I3683" s="24">
        <v>0</v>
      </c>
      <c r="J3683" s="282">
        <v>10</v>
      </c>
      <c r="K3683" s="282">
        <v>30</v>
      </c>
    </row>
    <row r="3684" spans="1:11" x14ac:dyDescent="0.3">
      <c r="A3684" s="281" t="s">
        <v>2894</v>
      </c>
      <c r="B3684" s="281">
        <v>80</v>
      </c>
      <c r="C3684" s="24" t="str">
        <f t="shared" si="57"/>
        <v>sia80</v>
      </c>
      <c r="D3684" s="281">
        <v>841</v>
      </c>
      <c r="E3684" s="281">
        <v>321</v>
      </c>
      <c r="F3684" s="281">
        <v>9876</v>
      </c>
      <c r="G3684" s="24">
        <v>50</v>
      </c>
      <c r="H3684" s="24">
        <v>0</v>
      </c>
      <c r="I3684" s="24">
        <v>0</v>
      </c>
      <c r="J3684" s="282">
        <v>10</v>
      </c>
      <c r="K3684" s="282">
        <v>30</v>
      </c>
    </row>
    <row r="3685" spans="1:11" x14ac:dyDescent="0.3">
      <c r="A3685" s="281" t="s">
        <v>2894</v>
      </c>
      <c r="B3685" s="281">
        <v>81</v>
      </c>
      <c r="C3685" s="24" t="str">
        <f t="shared" si="57"/>
        <v>sia81</v>
      </c>
      <c r="D3685" s="281">
        <v>918</v>
      </c>
      <c r="E3685" s="281">
        <v>350</v>
      </c>
      <c r="F3685" s="281">
        <v>10914</v>
      </c>
      <c r="G3685" s="24">
        <v>50</v>
      </c>
      <c r="H3685" s="24">
        <v>0</v>
      </c>
      <c r="I3685" s="24">
        <v>0</v>
      </c>
      <c r="J3685" s="282">
        <v>10</v>
      </c>
      <c r="K3685" s="282">
        <v>30</v>
      </c>
    </row>
    <row r="3686" spans="1:11" x14ac:dyDescent="0.3">
      <c r="A3686" s="281" t="s">
        <v>2894</v>
      </c>
      <c r="B3686" s="281">
        <v>82</v>
      </c>
      <c r="C3686" s="24" t="str">
        <f t="shared" si="57"/>
        <v>sia82</v>
      </c>
      <c r="D3686" s="281">
        <v>929</v>
      </c>
      <c r="E3686" s="281">
        <v>354</v>
      </c>
      <c r="F3686" s="281">
        <v>11044</v>
      </c>
      <c r="G3686" s="24">
        <v>50</v>
      </c>
      <c r="H3686" s="24">
        <v>0</v>
      </c>
      <c r="I3686" s="24">
        <v>0</v>
      </c>
      <c r="J3686" s="282">
        <v>10</v>
      </c>
      <c r="K3686" s="282">
        <v>30</v>
      </c>
    </row>
    <row r="3687" spans="1:11" x14ac:dyDescent="0.3">
      <c r="A3687" s="281" t="s">
        <v>2894</v>
      </c>
      <c r="B3687" s="281">
        <v>83</v>
      </c>
      <c r="C3687" s="24" t="str">
        <f t="shared" si="57"/>
        <v>sia83</v>
      </c>
      <c r="D3687" s="281">
        <v>939</v>
      </c>
      <c r="E3687" s="281">
        <v>358</v>
      </c>
      <c r="F3687" s="281">
        <v>11198</v>
      </c>
      <c r="G3687" s="24">
        <v>50</v>
      </c>
      <c r="H3687" s="24">
        <v>0</v>
      </c>
      <c r="I3687" s="24">
        <v>0</v>
      </c>
      <c r="J3687" s="282">
        <v>10</v>
      </c>
      <c r="K3687" s="282">
        <v>30</v>
      </c>
    </row>
    <row r="3688" spans="1:11" x14ac:dyDescent="0.3">
      <c r="A3688" s="281" t="s">
        <v>2894</v>
      </c>
      <c r="B3688" s="281">
        <v>84</v>
      </c>
      <c r="C3688" s="24" t="str">
        <f t="shared" si="57"/>
        <v>sia84</v>
      </c>
      <c r="D3688" s="281">
        <v>950</v>
      </c>
      <c r="E3688" s="281">
        <v>362</v>
      </c>
      <c r="F3688" s="281">
        <v>11331</v>
      </c>
      <c r="G3688" s="24">
        <v>50</v>
      </c>
      <c r="H3688" s="24">
        <v>0</v>
      </c>
      <c r="I3688" s="24">
        <v>0</v>
      </c>
      <c r="J3688" s="282">
        <v>10</v>
      </c>
      <c r="K3688" s="282">
        <v>30</v>
      </c>
    </row>
    <row r="3689" spans="1:11" x14ac:dyDescent="0.3">
      <c r="A3689" s="281" t="s">
        <v>2894</v>
      </c>
      <c r="B3689" s="281">
        <v>85</v>
      </c>
      <c r="C3689" s="24" t="str">
        <f t="shared" si="57"/>
        <v>sia85</v>
      </c>
      <c r="D3689" s="281">
        <v>961</v>
      </c>
      <c r="E3689" s="281">
        <v>367</v>
      </c>
      <c r="F3689" s="281">
        <v>11492</v>
      </c>
      <c r="G3689" s="24">
        <v>50</v>
      </c>
      <c r="H3689" s="24">
        <v>0</v>
      </c>
      <c r="I3689" s="24">
        <v>0</v>
      </c>
      <c r="J3689" s="282">
        <v>10</v>
      </c>
      <c r="K3689" s="282">
        <v>30</v>
      </c>
    </row>
    <row r="3690" spans="1:11" x14ac:dyDescent="0.3">
      <c r="A3690" s="281" t="s">
        <v>2894</v>
      </c>
      <c r="B3690" s="281">
        <v>86</v>
      </c>
      <c r="C3690" s="24" t="str">
        <f t="shared" si="57"/>
        <v>sia86</v>
      </c>
      <c r="D3690" s="281">
        <v>972</v>
      </c>
      <c r="E3690" s="281">
        <v>371</v>
      </c>
      <c r="F3690" s="281">
        <v>11629</v>
      </c>
      <c r="G3690" s="24">
        <v>50</v>
      </c>
      <c r="H3690" s="24">
        <v>0</v>
      </c>
      <c r="I3690" s="24">
        <v>0</v>
      </c>
      <c r="J3690" s="282">
        <v>10</v>
      </c>
      <c r="K3690" s="282">
        <v>30</v>
      </c>
    </row>
    <row r="3691" spans="1:11" x14ac:dyDescent="0.3">
      <c r="A3691" s="281" t="s">
        <v>2894</v>
      </c>
      <c r="B3691" s="281">
        <v>87</v>
      </c>
      <c r="C3691" s="24" t="str">
        <f t="shared" si="57"/>
        <v>sia87</v>
      </c>
      <c r="D3691" s="281">
        <v>984</v>
      </c>
      <c r="E3691" s="281">
        <v>375</v>
      </c>
      <c r="F3691" s="281">
        <v>11768</v>
      </c>
      <c r="G3691" s="24">
        <v>50</v>
      </c>
      <c r="H3691" s="24">
        <v>0</v>
      </c>
      <c r="I3691" s="24">
        <v>0</v>
      </c>
      <c r="J3691" s="282">
        <v>10</v>
      </c>
      <c r="K3691" s="282">
        <v>30</v>
      </c>
    </row>
    <row r="3692" spans="1:11" x14ac:dyDescent="0.3">
      <c r="A3692" s="281" t="s">
        <v>2894</v>
      </c>
      <c r="B3692" s="281">
        <v>88</v>
      </c>
      <c r="C3692" s="24" t="str">
        <f t="shared" si="57"/>
        <v>sia88</v>
      </c>
      <c r="D3692" s="281">
        <v>995</v>
      </c>
      <c r="E3692" s="281">
        <v>380</v>
      </c>
      <c r="F3692" s="281">
        <v>11908</v>
      </c>
      <c r="G3692" s="24">
        <v>50</v>
      </c>
      <c r="H3692" s="24">
        <v>0</v>
      </c>
      <c r="I3692" s="24">
        <v>0</v>
      </c>
      <c r="J3692" s="282">
        <v>10</v>
      </c>
      <c r="K3692" s="282">
        <v>30</v>
      </c>
    </row>
    <row r="3693" spans="1:11" x14ac:dyDescent="0.3">
      <c r="A3693" s="281" t="s">
        <v>2894</v>
      </c>
      <c r="B3693" s="281">
        <v>89</v>
      </c>
      <c r="C3693" s="24" t="str">
        <f t="shared" si="57"/>
        <v>sia89</v>
      </c>
      <c r="D3693" s="281">
        <v>1007</v>
      </c>
      <c r="E3693" s="281">
        <v>384</v>
      </c>
      <c r="F3693" s="281">
        <v>12090</v>
      </c>
      <c r="G3693" s="24">
        <v>50</v>
      </c>
      <c r="H3693" s="24">
        <v>0</v>
      </c>
      <c r="I3693" s="24">
        <v>0</v>
      </c>
      <c r="J3693" s="282">
        <v>10</v>
      </c>
      <c r="K3693" s="282">
        <v>30</v>
      </c>
    </row>
    <row r="3694" spans="1:11" x14ac:dyDescent="0.3">
      <c r="A3694" s="281" t="s">
        <v>2894</v>
      </c>
      <c r="B3694" s="281">
        <v>90</v>
      </c>
      <c r="C3694" s="24" t="str">
        <f t="shared" si="57"/>
        <v>sia90</v>
      </c>
      <c r="D3694" s="281">
        <v>1018</v>
      </c>
      <c r="E3694" s="281">
        <v>388</v>
      </c>
      <c r="F3694" s="281">
        <v>12234</v>
      </c>
      <c r="G3694" s="24">
        <v>50</v>
      </c>
      <c r="H3694" s="24">
        <v>0</v>
      </c>
      <c r="I3694" s="24">
        <v>0</v>
      </c>
      <c r="J3694" s="282">
        <v>10</v>
      </c>
      <c r="K3694" s="282">
        <v>30</v>
      </c>
    </row>
    <row r="3695" spans="1:11" x14ac:dyDescent="0.3">
      <c r="A3695" s="281" t="s">
        <v>2894</v>
      </c>
      <c r="B3695" s="281">
        <v>91</v>
      </c>
      <c r="C3695" s="24" t="str">
        <f t="shared" si="57"/>
        <v>sia91</v>
      </c>
      <c r="D3695" s="281">
        <v>1111</v>
      </c>
      <c r="E3695" s="281">
        <v>424</v>
      </c>
      <c r="F3695" s="281">
        <v>13335</v>
      </c>
      <c r="G3695" s="24">
        <v>50</v>
      </c>
      <c r="H3695" s="24">
        <v>0</v>
      </c>
      <c r="I3695" s="24">
        <v>0</v>
      </c>
      <c r="J3695" s="282">
        <v>10</v>
      </c>
      <c r="K3695" s="282">
        <v>30</v>
      </c>
    </row>
    <row r="3696" spans="1:11" x14ac:dyDescent="0.3">
      <c r="A3696" s="281" t="s">
        <v>2894</v>
      </c>
      <c r="B3696" s="281">
        <v>92</v>
      </c>
      <c r="C3696" s="24" t="str">
        <f t="shared" si="57"/>
        <v>sia92</v>
      </c>
      <c r="D3696" s="281">
        <v>1124</v>
      </c>
      <c r="E3696" s="281">
        <v>429</v>
      </c>
      <c r="F3696" s="281">
        <v>13494</v>
      </c>
      <c r="G3696" s="24">
        <v>50</v>
      </c>
      <c r="H3696" s="24">
        <v>0</v>
      </c>
      <c r="I3696" s="24">
        <v>0</v>
      </c>
      <c r="J3696" s="282">
        <v>10</v>
      </c>
      <c r="K3696" s="282">
        <v>30</v>
      </c>
    </row>
    <row r="3697" spans="1:11" x14ac:dyDescent="0.3">
      <c r="A3697" s="281" t="s">
        <v>2894</v>
      </c>
      <c r="B3697" s="281">
        <v>93</v>
      </c>
      <c r="C3697" s="24" t="str">
        <f t="shared" si="57"/>
        <v>sia93</v>
      </c>
      <c r="D3697" s="281">
        <v>1137</v>
      </c>
      <c r="E3697" s="281">
        <v>434</v>
      </c>
      <c r="F3697" s="281">
        <v>13700</v>
      </c>
      <c r="G3697" s="24">
        <v>50</v>
      </c>
      <c r="H3697" s="24">
        <v>0</v>
      </c>
      <c r="I3697" s="24">
        <v>0</v>
      </c>
      <c r="J3697" s="282">
        <v>10</v>
      </c>
      <c r="K3697" s="282">
        <v>30</v>
      </c>
    </row>
    <row r="3698" spans="1:11" x14ac:dyDescent="0.3">
      <c r="A3698" s="281" t="s">
        <v>2894</v>
      </c>
      <c r="B3698" s="281">
        <v>94</v>
      </c>
      <c r="C3698" s="24" t="str">
        <f t="shared" si="57"/>
        <v>sia94</v>
      </c>
      <c r="D3698" s="281">
        <v>1150</v>
      </c>
      <c r="E3698" s="281">
        <v>439</v>
      </c>
      <c r="F3698" s="281">
        <v>13864</v>
      </c>
      <c r="G3698" s="24">
        <v>50</v>
      </c>
      <c r="H3698" s="24">
        <v>0</v>
      </c>
      <c r="I3698" s="24">
        <v>0</v>
      </c>
      <c r="J3698" s="282">
        <v>10</v>
      </c>
      <c r="K3698" s="282">
        <v>30</v>
      </c>
    </row>
    <row r="3699" spans="1:11" x14ac:dyDescent="0.3">
      <c r="A3699" s="281" t="s">
        <v>2894</v>
      </c>
      <c r="B3699" s="281">
        <v>95</v>
      </c>
      <c r="C3699" s="24" t="str">
        <f t="shared" si="57"/>
        <v>sia95</v>
      </c>
      <c r="D3699" s="281">
        <v>1163</v>
      </c>
      <c r="E3699" s="281">
        <v>444</v>
      </c>
      <c r="F3699" s="281">
        <v>14029</v>
      </c>
      <c r="G3699" s="24">
        <v>50</v>
      </c>
      <c r="H3699" s="24">
        <v>0</v>
      </c>
      <c r="I3699" s="24">
        <v>0</v>
      </c>
      <c r="J3699" s="282">
        <v>10</v>
      </c>
      <c r="K3699" s="282">
        <v>30</v>
      </c>
    </row>
    <row r="3700" spans="1:11" x14ac:dyDescent="0.3">
      <c r="A3700" s="281" t="s">
        <v>2894</v>
      </c>
      <c r="B3700" s="281">
        <v>96</v>
      </c>
      <c r="C3700" s="24" t="str">
        <f t="shared" si="57"/>
        <v>sia96</v>
      </c>
      <c r="D3700" s="281">
        <v>1177</v>
      </c>
      <c r="E3700" s="281">
        <v>449</v>
      </c>
      <c r="F3700" s="281">
        <v>14196</v>
      </c>
      <c r="G3700" s="24">
        <v>50</v>
      </c>
      <c r="H3700" s="24">
        <v>0</v>
      </c>
      <c r="I3700" s="24">
        <v>0</v>
      </c>
      <c r="J3700" s="282">
        <v>10</v>
      </c>
      <c r="K3700" s="282">
        <v>30</v>
      </c>
    </row>
    <row r="3701" spans="1:11" x14ac:dyDescent="0.3">
      <c r="A3701" s="281" t="s">
        <v>2894</v>
      </c>
      <c r="B3701" s="281">
        <v>97</v>
      </c>
      <c r="C3701" s="24" t="str">
        <f t="shared" si="57"/>
        <v>sia97</v>
      </c>
      <c r="D3701" s="281">
        <v>1190</v>
      </c>
      <c r="E3701" s="281">
        <v>454</v>
      </c>
      <c r="F3701" s="281">
        <v>14412</v>
      </c>
      <c r="G3701" s="24">
        <v>50</v>
      </c>
      <c r="H3701" s="24">
        <v>0</v>
      </c>
      <c r="I3701" s="24">
        <v>0</v>
      </c>
      <c r="J3701" s="282">
        <v>10</v>
      </c>
      <c r="K3701" s="282">
        <v>30</v>
      </c>
    </row>
    <row r="3702" spans="1:11" x14ac:dyDescent="0.3">
      <c r="A3702" s="281" t="s">
        <v>2894</v>
      </c>
      <c r="B3702" s="281">
        <v>98</v>
      </c>
      <c r="C3702" s="24" t="str">
        <f t="shared" si="57"/>
        <v>sia98</v>
      </c>
      <c r="D3702" s="281">
        <v>1204</v>
      </c>
      <c r="E3702" s="281">
        <v>459</v>
      </c>
      <c r="F3702" s="281">
        <v>14584</v>
      </c>
      <c r="G3702" s="24">
        <v>50</v>
      </c>
      <c r="H3702" s="24">
        <v>0</v>
      </c>
      <c r="I3702" s="24">
        <v>0</v>
      </c>
      <c r="J3702" s="282">
        <v>10</v>
      </c>
      <c r="K3702" s="282">
        <v>30</v>
      </c>
    </row>
    <row r="3703" spans="1:11" x14ac:dyDescent="0.3">
      <c r="A3703" s="281" t="s">
        <v>2894</v>
      </c>
      <c r="B3703" s="281">
        <v>99</v>
      </c>
      <c r="C3703" s="24" t="str">
        <f t="shared" si="57"/>
        <v>sia99</v>
      </c>
      <c r="D3703" s="281">
        <v>1218</v>
      </c>
      <c r="E3703" s="281">
        <v>464</v>
      </c>
      <c r="F3703" s="281">
        <v>14757</v>
      </c>
      <c r="G3703" s="24">
        <v>50</v>
      </c>
      <c r="H3703" s="24">
        <v>0</v>
      </c>
      <c r="I3703" s="24">
        <v>0</v>
      </c>
      <c r="J3703" s="282">
        <v>10</v>
      </c>
      <c r="K3703" s="282">
        <v>30</v>
      </c>
    </row>
    <row r="3704" spans="1:11" x14ac:dyDescent="0.3">
      <c r="A3704" s="281" t="s">
        <v>2894</v>
      </c>
      <c r="B3704" s="281">
        <v>100</v>
      </c>
      <c r="C3704" s="24" t="str">
        <f t="shared" si="57"/>
        <v>sia100</v>
      </c>
      <c r="D3704" s="281">
        <v>1232</v>
      </c>
      <c r="E3704" s="281">
        <v>470</v>
      </c>
      <c r="F3704" s="281">
        <v>14933</v>
      </c>
      <c r="G3704" s="24">
        <v>50</v>
      </c>
      <c r="H3704" s="24">
        <v>0</v>
      </c>
      <c r="I3704" s="24">
        <v>0</v>
      </c>
      <c r="J3704" s="282">
        <v>10</v>
      </c>
      <c r="K3704" s="282">
        <v>30</v>
      </c>
    </row>
    <row r="3705" spans="1:11" x14ac:dyDescent="0.3">
      <c r="A3705" s="281" t="s">
        <v>2894</v>
      </c>
      <c r="B3705" s="281">
        <v>101</v>
      </c>
      <c r="C3705" s="24" t="str">
        <f t="shared" si="57"/>
        <v>sia101</v>
      </c>
      <c r="D3705" s="281">
        <v>1344</v>
      </c>
      <c r="E3705" s="281">
        <v>513</v>
      </c>
      <c r="F3705" s="281">
        <v>16536</v>
      </c>
      <c r="G3705" s="24">
        <v>50</v>
      </c>
      <c r="H3705" s="24">
        <v>0</v>
      </c>
      <c r="I3705" s="24">
        <v>0</v>
      </c>
      <c r="J3705" s="282">
        <v>10</v>
      </c>
      <c r="K3705" s="282">
        <v>30</v>
      </c>
    </row>
    <row r="3706" spans="1:11" x14ac:dyDescent="0.3">
      <c r="A3706" s="281" t="s">
        <v>2894</v>
      </c>
      <c r="B3706" s="281">
        <v>102</v>
      </c>
      <c r="C3706" s="24" t="str">
        <f t="shared" si="57"/>
        <v>sia102</v>
      </c>
      <c r="D3706" s="281">
        <v>1359</v>
      </c>
      <c r="E3706" s="281">
        <v>519</v>
      </c>
      <c r="F3706" s="281">
        <v>16733</v>
      </c>
      <c r="G3706" s="24">
        <v>50</v>
      </c>
      <c r="H3706" s="24">
        <v>0</v>
      </c>
      <c r="I3706" s="24">
        <v>0</v>
      </c>
      <c r="J3706" s="282">
        <v>10</v>
      </c>
      <c r="K3706" s="282">
        <v>30</v>
      </c>
    </row>
    <row r="3707" spans="1:11" x14ac:dyDescent="0.3">
      <c r="A3707" s="281" t="s">
        <v>2894</v>
      </c>
      <c r="B3707" s="281">
        <v>103</v>
      </c>
      <c r="C3707" s="24" t="str">
        <f t="shared" si="57"/>
        <v>sia103</v>
      </c>
      <c r="D3707" s="281">
        <v>1375</v>
      </c>
      <c r="E3707" s="281">
        <v>525</v>
      </c>
      <c r="F3707" s="281">
        <v>16932</v>
      </c>
      <c r="G3707" s="24">
        <v>50</v>
      </c>
      <c r="H3707" s="24">
        <v>0</v>
      </c>
      <c r="I3707" s="24">
        <v>0</v>
      </c>
      <c r="J3707" s="282">
        <v>10</v>
      </c>
      <c r="K3707" s="282">
        <v>30</v>
      </c>
    </row>
    <row r="3708" spans="1:11" x14ac:dyDescent="0.3">
      <c r="A3708" s="281" t="s">
        <v>2894</v>
      </c>
      <c r="B3708" s="281">
        <v>104</v>
      </c>
      <c r="C3708" s="24" t="str">
        <f t="shared" si="57"/>
        <v>sia104</v>
      </c>
      <c r="D3708" s="281">
        <v>1391</v>
      </c>
      <c r="E3708" s="281">
        <v>531</v>
      </c>
      <c r="F3708" s="281">
        <v>17134</v>
      </c>
      <c r="G3708" s="24">
        <v>50</v>
      </c>
      <c r="H3708" s="24">
        <v>0</v>
      </c>
      <c r="I3708" s="24">
        <v>0</v>
      </c>
      <c r="J3708" s="282">
        <v>10</v>
      </c>
      <c r="K3708" s="282">
        <v>30</v>
      </c>
    </row>
    <row r="3709" spans="1:11" x14ac:dyDescent="0.3">
      <c r="A3709" s="281" t="s">
        <v>2894</v>
      </c>
      <c r="B3709" s="281">
        <v>105</v>
      </c>
      <c r="C3709" s="24" t="str">
        <f t="shared" si="57"/>
        <v>sia105</v>
      </c>
      <c r="D3709" s="281">
        <v>1406</v>
      </c>
      <c r="E3709" s="281">
        <v>537</v>
      </c>
      <c r="F3709" s="281">
        <v>17395</v>
      </c>
      <c r="G3709" s="24">
        <v>50</v>
      </c>
      <c r="H3709" s="24">
        <v>0</v>
      </c>
      <c r="I3709" s="24">
        <v>0</v>
      </c>
      <c r="J3709" s="282">
        <v>10</v>
      </c>
      <c r="K3709" s="282">
        <v>30</v>
      </c>
    </row>
    <row r="3710" spans="1:11" x14ac:dyDescent="0.3">
      <c r="A3710" s="281" t="s">
        <v>2894</v>
      </c>
      <c r="B3710" s="281">
        <v>106</v>
      </c>
      <c r="C3710" s="24" t="str">
        <f t="shared" si="57"/>
        <v>sia106</v>
      </c>
      <c r="D3710" s="281">
        <v>1422</v>
      </c>
      <c r="E3710" s="281">
        <v>543</v>
      </c>
      <c r="F3710" s="281">
        <v>17602</v>
      </c>
      <c r="G3710" s="24">
        <v>50</v>
      </c>
      <c r="H3710" s="24">
        <v>0</v>
      </c>
      <c r="I3710" s="24">
        <v>0</v>
      </c>
      <c r="J3710" s="282">
        <v>10</v>
      </c>
      <c r="K3710" s="282">
        <v>30</v>
      </c>
    </row>
    <row r="3711" spans="1:11" x14ac:dyDescent="0.3">
      <c r="A3711" s="281" t="s">
        <v>2894</v>
      </c>
      <c r="B3711" s="281">
        <v>107</v>
      </c>
      <c r="C3711" s="24" t="str">
        <f t="shared" si="57"/>
        <v>sia107</v>
      </c>
      <c r="D3711" s="281">
        <v>1439</v>
      </c>
      <c r="E3711" s="281">
        <v>549</v>
      </c>
      <c r="F3711" s="281">
        <v>17811</v>
      </c>
      <c r="G3711" s="24">
        <v>50</v>
      </c>
      <c r="H3711" s="24">
        <v>0</v>
      </c>
      <c r="I3711" s="24">
        <v>0</v>
      </c>
      <c r="J3711" s="282">
        <v>10</v>
      </c>
      <c r="K3711" s="282">
        <v>30</v>
      </c>
    </row>
    <row r="3712" spans="1:11" x14ac:dyDescent="0.3">
      <c r="A3712" s="281" t="s">
        <v>2894</v>
      </c>
      <c r="B3712" s="281">
        <v>108</v>
      </c>
      <c r="C3712" s="24" t="str">
        <f t="shared" si="57"/>
        <v>sia108</v>
      </c>
      <c r="D3712" s="281">
        <v>1455</v>
      </c>
      <c r="E3712" s="281">
        <v>555</v>
      </c>
      <c r="F3712" s="281">
        <v>18022</v>
      </c>
      <c r="G3712" s="24">
        <v>50</v>
      </c>
      <c r="H3712" s="24">
        <v>0</v>
      </c>
      <c r="I3712" s="24">
        <v>0</v>
      </c>
      <c r="J3712" s="282">
        <v>10</v>
      </c>
      <c r="K3712" s="282">
        <v>30</v>
      </c>
    </row>
    <row r="3713" spans="1:11" x14ac:dyDescent="0.3">
      <c r="A3713" s="281" t="s">
        <v>2894</v>
      </c>
      <c r="B3713" s="281">
        <v>109</v>
      </c>
      <c r="C3713" s="24" t="str">
        <f t="shared" si="57"/>
        <v>sia109</v>
      </c>
      <c r="D3713" s="281">
        <v>1471</v>
      </c>
      <c r="E3713" s="281">
        <v>561</v>
      </c>
      <c r="F3713" s="281">
        <v>18297</v>
      </c>
      <c r="G3713" s="24">
        <v>50</v>
      </c>
      <c r="H3713" s="24">
        <v>0</v>
      </c>
      <c r="I3713" s="24">
        <v>0</v>
      </c>
      <c r="J3713" s="282">
        <v>10</v>
      </c>
      <c r="K3713" s="282">
        <v>30</v>
      </c>
    </row>
    <row r="3714" spans="1:11" x14ac:dyDescent="0.3">
      <c r="A3714" s="281" t="s">
        <v>2894</v>
      </c>
      <c r="B3714" s="281">
        <v>110</v>
      </c>
      <c r="C3714" s="24" t="str">
        <f t="shared" si="57"/>
        <v>sia110</v>
      </c>
      <c r="D3714" s="281">
        <v>1488</v>
      </c>
      <c r="E3714" s="281">
        <v>568</v>
      </c>
      <c r="F3714" s="281">
        <v>18514</v>
      </c>
      <c r="G3714" s="24">
        <v>50</v>
      </c>
      <c r="H3714" s="24">
        <v>0</v>
      </c>
      <c r="I3714" s="24">
        <v>0</v>
      </c>
      <c r="J3714" s="282">
        <v>10</v>
      </c>
      <c r="K3714" s="282">
        <v>30</v>
      </c>
    </row>
    <row r="3715" spans="1:11" x14ac:dyDescent="0.3">
      <c r="A3715" s="281" t="s">
        <v>2894</v>
      </c>
      <c r="B3715" s="281">
        <v>111</v>
      </c>
      <c r="C3715" s="24" t="str">
        <f t="shared" si="57"/>
        <v>sia111</v>
      </c>
      <c r="D3715" s="281">
        <v>1505</v>
      </c>
      <c r="E3715" s="281">
        <v>574</v>
      </c>
      <c r="F3715" s="281">
        <v>18734</v>
      </c>
      <c r="G3715" s="24">
        <v>50</v>
      </c>
      <c r="H3715" s="24">
        <v>0</v>
      </c>
      <c r="I3715" s="24">
        <v>0</v>
      </c>
      <c r="J3715" s="282">
        <v>10</v>
      </c>
      <c r="K3715" s="282">
        <v>30</v>
      </c>
    </row>
    <row r="3716" spans="1:11" x14ac:dyDescent="0.3">
      <c r="A3716" s="281" t="s">
        <v>2894</v>
      </c>
      <c r="B3716" s="281">
        <v>112</v>
      </c>
      <c r="C3716" s="24" t="str">
        <f t="shared" si="57"/>
        <v>sia112</v>
      </c>
      <c r="D3716" s="281">
        <v>1522</v>
      </c>
      <c r="E3716" s="281">
        <v>581</v>
      </c>
      <c r="F3716" s="281">
        <v>18956</v>
      </c>
      <c r="G3716" s="24">
        <v>50</v>
      </c>
      <c r="H3716" s="24">
        <v>0</v>
      </c>
      <c r="I3716" s="24">
        <v>0</v>
      </c>
      <c r="J3716" s="282">
        <v>10</v>
      </c>
      <c r="K3716" s="282">
        <v>30</v>
      </c>
    </row>
    <row r="3717" spans="1:11" x14ac:dyDescent="0.3">
      <c r="A3717" s="281" t="s">
        <v>2894</v>
      </c>
      <c r="B3717" s="281">
        <v>113</v>
      </c>
      <c r="C3717" s="24" t="str">
        <f t="shared" si="57"/>
        <v>sia113</v>
      </c>
      <c r="D3717" s="281">
        <v>1539</v>
      </c>
      <c r="E3717" s="281">
        <v>587</v>
      </c>
      <c r="F3717" s="281">
        <v>19223</v>
      </c>
      <c r="G3717" s="24">
        <v>50</v>
      </c>
      <c r="H3717" s="24">
        <v>0</v>
      </c>
      <c r="I3717" s="24">
        <v>0</v>
      </c>
      <c r="J3717" s="282">
        <v>10</v>
      </c>
      <c r="K3717" s="282">
        <v>30</v>
      </c>
    </row>
    <row r="3718" spans="1:11" x14ac:dyDescent="0.3">
      <c r="A3718" s="281" t="s">
        <v>2894</v>
      </c>
      <c r="B3718" s="281">
        <v>114</v>
      </c>
      <c r="C3718" s="24" t="str">
        <f t="shared" ref="C3718:C3781" si="58">A3718&amp;B3718</f>
        <v>sia114</v>
      </c>
      <c r="D3718" s="281">
        <v>1556</v>
      </c>
      <c r="E3718" s="281">
        <v>594</v>
      </c>
      <c r="F3718" s="281">
        <v>19451</v>
      </c>
      <c r="G3718" s="24">
        <v>50</v>
      </c>
      <c r="H3718" s="24">
        <v>0</v>
      </c>
      <c r="I3718" s="24">
        <v>0</v>
      </c>
      <c r="J3718" s="282">
        <v>10</v>
      </c>
      <c r="K3718" s="282">
        <v>30</v>
      </c>
    </row>
    <row r="3719" spans="1:11" x14ac:dyDescent="0.3">
      <c r="A3719" s="281" t="s">
        <v>2894</v>
      </c>
      <c r="B3719" s="281">
        <v>115</v>
      </c>
      <c r="C3719" s="24" t="str">
        <f t="shared" si="58"/>
        <v>sia115</v>
      </c>
      <c r="D3719" s="281">
        <v>1574</v>
      </c>
      <c r="E3719" s="281">
        <v>600</v>
      </c>
      <c r="F3719" s="281">
        <v>19681</v>
      </c>
      <c r="G3719" s="24">
        <v>50</v>
      </c>
      <c r="H3719" s="24">
        <v>0</v>
      </c>
      <c r="I3719" s="24">
        <v>0</v>
      </c>
      <c r="J3719" s="282">
        <v>10</v>
      </c>
      <c r="K3719" s="282">
        <v>30</v>
      </c>
    </row>
    <row r="3720" spans="1:11" x14ac:dyDescent="0.3">
      <c r="A3720" s="281" t="s">
        <v>2894</v>
      </c>
      <c r="B3720" s="281">
        <v>116</v>
      </c>
      <c r="C3720" s="24" t="str">
        <f t="shared" si="58"/>
        <v>sia116</v>
      </c>
      <c r="D3720" s="281">
        <v>1592</v>
      </c>
      <c r="E3720" s="281">
        <v>607</v>
      </c>
      <c r="F3720" s="281">
        <v>19914</v>
      </c>
      <c r="G3720" s="24">
        <v>50</v>
      </c>
      <c r="H3720" s="24">
        <v>0</v>
      </c>
      <c r="I3720" s="24">
        <v>0</v>
      </c>
      <c r="J3720" s="282">
        <v>10</v>
      </c>
      <c r="K3720" s="282">
        <v>30</v>
      </c>
    </row>
    <row r="3721" spans="1:11" x14ac:dyDescent="0.3">
      <c r="A3721" s="281" t="s">
        <v>2894</v>
      </c>
      <c r="B3721" s="281">
        <v>117</v>
      </c>
      <c r="C3721" s="24" t="str">
        <f t="shared" si="58"/>
        <v>sia117</v>
      </c>
      <c r="D3721" s="281">
        <v>1609</v>
      </c>
      <c r="E3721" s="281">
        <v>614</v>
      </c>
      <c r="F3721" s="281">
        <v>20216</v>
      </c>
      <c r="G3721" s="24">
        <v>50</v>
      </c>
      <c r="H3721" s="24">
        <v>0</v>
      </c>
      <c r="I3721" s="24">
        <v>0</v>
      </c>
      <c r="J3721" s="282">
        <v>10</v>
      </c>
      <c r="K3721" s="282">
        <v>30</v>
      </c>
    </row>
    <row r="3722" spans="1:11" x14ac:dyDescent="0.3">
      <c r="A3722" s="281" t="s">
        <v>2894</v>
      </c>
      <c r="B3722" s="281">
        <v>118</v>
      </c>
      <c r="C3722" s="24" t="str">
        <f t="shared" si="58"/>
        <v>sia118</v>
      </c>
      <c r="D3722" s="281">
        <v>1628</v>
      </c>
      <c r="E3722" s="281">
        <v>621</v>
      </c>
      <c r="F3722" s="281">
        <v>20456</v>
      </c>
      <c r="G3722" s="24">
        <v>50</v>
      </c>
      <c r="H3722" s="24">
        <v>0</v>
      </c>
      <c r="I3722" s="24">
        <v>0</v>
      </c>
      <c r="J3722" s="282">
        <v>10</v>
      </c>
      <c r="K3722" s="282">
        <v>30</v>
      </c>
    </row>
    <row r="3723" spans="1:11" x14ac:dyDescent="0.3">
      <c r="A3723" s="281" t="s">
        <v>2894</v>
      </c>
      <c r="B3723" s="281">
        <v>119</v>
      </c>
      <c r="C3723" s="24" t="str">
        <f t="shared" si="58"/>
        <v>sia119</v>
      </c>
      <c r="D3723" s="281">
        <v>1646</v>
      </c>
      <c r="E3723" s="281">
        <v>628</v>
      </c>
      <c r="F3723" s="281">
        <v>20697</v>
      </c>
      <c r="G3723" s="24">
        <v>50</v>
      </c>
      <c r="H3723" s="24">
        <v>0</v>
      </c>
      <c r="I3723" s="24">
        <v>0</v>
      </c>
      <c r="J3723" s="282">
        <v>10</v>
      </c>
      <c r="K3723" s="282">
        <v>30</v>
      </c>
    </row>
    <row r="3724" spans="1:11" x14ac:dyDescent="0.3">
      <c r="A3724" s="281" t="s">
        <v>2894</v>
      </c>
      <c r="B3724" s="281">
        <v>120</v>
      </c>
      <c r="C3724" s="24" t="str">
        <f t="shared" si="58"/>
        <v>sia120</v>
      </c>
      <c r="D3724" s="281">
        <v>1664</v>
      </c>
      <c r="E3724" s="281">
        <v>635</v>
      </c>
      <c r="F3724" s="281">
        <v>20942</v>
      </c>
      <c r="G3724" s="24">
        <v>50</v>
      </c>
      <c r="H3724" s="24">
        <v>0</v>
      </c>
      <c r="I3724" s="24">
        <v>0</v>
      </c>
      <c r="J3724" s="282">
        <v>10</v>
      </c>
      <c r="K3724" s="282">
        <v>30</v>
      </c>
    </row>
    <row r="3725" spans="1:11" x14ac:dyDescent="0.3">
      <c r="A3725" s="281" t="s">
        <v>2894</v>
      </c>
      <c r="B3725" s="281">
        <v>121</v>
      </c>
      <c r="C3725" s="24" t="str">
        <f t="shared" si="58"/>
        <v>sia121</v>
      </c>
      <c r="D3725" s="281">
        <v>1816</v>
      </c>
      <c r="E3725" s="281">
        <v>693</v>
      </c>
      <c r="F3725" s="281">
        <v>23138</v>
      </c>
      <c r="G3725" s="24">
        <v>50</v>
      </c>
      <c r="H3725" s="24">
        <v>0</v>
      </c>
      <c r="I3725" s="24">
        <v>0</v>
      </c>
      <c r="J3725" s="282">
        <v>10</v>
      </c>
      <c r="K3725" s="282">
        <v>30</v>
      </c>
    </row>
    <row r="3726" spans="1:11" x14ac:dyDescent="0.3">
      <c r="A3726" s="281" t="s">
        <v>2894</v>
      </c>
      <c r="B3726" s="281">
        <v>122</v>
      </c>
      <c r="C3726" s="24" t="str">
        <f t="shared" si="58"/>
        <v>sia122</v>
      </c>
      <c r="D3726" s="281">
        <v>1836</v>
      </c>
      <c r="E3726" s="281">
        <v>701</v>
      </c>
      <c r="F3726" s="281">
        <v>23411</v>
      </c>
      <c r="G3726" s="24">
        <v>50</v>
      </c>
      <c r="H3726" s="24">
        <v>0</v>
      </c>
      <c r="I3726" s="24">
        <v>0</v>
      </c>
      <c r="J3726" s="282">
        <v>10</v>
      </c>
      <c r="K3726" s="282">
        <v>30</v>
      </c>
    </row>
    <row r="3727" spans="1:11" x14ac:dyDescent="0.3">
      <c r="A3727" s="281" t="s">
        <v>2894</v>
      </c>
      <c r="B3727" s="281">
        <v>123</v>
      </c>
      <c r="C3727" s="24" t="str">
        <f t="shared" si="58"/>
        <v>sia123</v>
      </c>
      <c r="D3727" s="281">
        <v>1857</v>
      </c>
      <c r="E3727" s="281">
        <v>709</v>
      </c>
      <c r="F3727" s="281">
        <v>23688</v>
      </c>
      <c r="G3727" s="24">
        <v>50</v>
      </c>
      <c r="H3727" s="24">
        <v>0</v>
      </c>
      <c r="I3727" s="24">
        <v>0</v>
      </c>
      <c r="J3727" s="282">
        <v>10</v>
      </c>
      <c r="K3727" s="282">
        <v>30</v>
      </c>
    </row>
    <row r="3728" spans="1:11" x14ac:dyDescent="0.3">
      <c r="A3728" s="281" t="s">
        <v>2894</v>
      </c>
      <c r="B3728" s="281">
        <v>124</v>
      </c>
      <c r="C3728" s="24" t="str">
        <f t="shared" si="58"/>
        <v>sia124</v>
      </c>
      <c r="D3728" s="281">
        <v>1878</v>
      </c>
      <c r="E3728" s="281">
        <v>716</v>
      </c>
      <c r="F3728" s="281">
        <v>23994</v>
      </c>
      <c r="G3728" s="24">
        <v>50</v>
      </c>
      <c r="H3728" s="24">
        <v>0</v>
      </c>
      <c r="I3728" s="24">
        <v>0</v>
      </c>
      <c r="J3728" s="282">
        <v>10</v>
      </c>
      <c r="K3728" s="282">
        <v>30</v>
      </c>
    </row>
    <row r="3729" spans="1:11" x14ac:dyDescent="0.3">
      <c r="A3729" s="281" t="s">
        <v>2894</v>
      </c>
      <c r="B3729" s="281">
        <v>125</v>
      </c>
      <c r="C3729" s="24" t="str">
        <f t="shared" si="58"/>
        <v>sia125</v>
      </c>
      <c r="D3729" s="281">
        <v>1899</v>
      </c>
      <c r="E3729" s="281">
        <v>724</v>
      </c>
      <c r="F3729" s="281">
        <v>24375</v>
      </c>
      <c r="G3729" s="24">
        <v>50</v>
      </c>
      <c r="H3729" s="24">
        <v>0</v>
      </c>
      <c r="I3729" s="24">
        <v>0</v>
      </c>
      <c r="J3729" s="282">
        <v>10</v>
      </c>
      <c r="K3729" s="282">
        <v>30</v>
      </c>
    </row>
    <row r="3730" spans="1:11" x14ac:dyDescent="0.3">
      <c r="A3730" s="281" t="s">
        <v>2894</v>
      </c>
      <c r="B3730" s="281">
        <v>126</v>
      </c>
      <c r="C3730" s="24" t="str">
        <f t="shared" si="58"/>
        <v>sia126</v>
      </c>
      <c r="D3730" s="281">
        <v>1920</v>
      </c>
      <c r="E3730" s="281">
        <v>733</v>
      </c>
      <c r="F3730" s="281">
        <v>24663</v>
      </c>
      <c r="G3730" s="24">
        <v>50</v>
      </c>
      <c r="H3730" s="24">
        <v>0</v>
      </c>
      <c r="I3730" s="24">
        <v>0</v>
      </c>
      <c r="J3730" s="282">
        <v>10</v>
      </c>
      <c r="K3730" s="282">
        <v>30</v>
      </c>
    </row>
    <row r="3731" spans="1:11" x14ac:dyDescent="0.3">
      <c r="A3731" s="281" t="s">
        <v>2894</v>
      </c>
      <c r="B3731" s="281">
        <v>127</v>
      </c>
      <c r="C3731" s="24" t="str">
        <f t="shared" si="58"/>
        <v>sia127</v>
      </c>
      <c r="D3731" s="281">
        <v>1941</v>
      </c>
      <c r="E3731" s="281">
        <v>741</v>
      </c>
      <c r="F3731" s="281">
        <v>24972</v>
      </c>
      <c r="G3731" s="24">
        <v>50</v>
      </c>
      <c r="H3731" s="24">
        <v>0</v>
      </c>
      <c r="I3731" s="24">
        <v>0</v>
      </c>
      <c r="J3731" s="282">
        <v>10</v>
      </c>
      <c r="K3731" s="282">
        <v>30</v>
      </c>
    </row>
    <row r="3732" spans="1:11" x14ac:dyDescent="0.3">
      <c r="A3732" s="281" t="s">
        <v>2894</v>
      </c>
      <c r="B3732" s="281">
        <v>128</v>
      </c>
      <c r="C3732" s="24" t="str">
        <f t="shared" si="58"/>
        <v>sia128</v>
      </c>
      <c r="D3732" s="281">
        <v>1963</v>
      </c>
      <c r="E3732" s="281">
        <v>749</v>
      </c>
      <c r="F3732" s="281">
        <v>25294</v>
      </c>
      <c r="G3732" s="24">
        <v>50</v>
      </c>
      <c r="H3732" s="24">
        <v>0</v>
      </c>
      <c r="I3732" s="24">
        <v>0</v>
      </c>
      <c r="J3732" s="282">
        <v>10</v>
      </c>
      <c r="K3732" s="282">
        <v>30</v>
      </c>
    </row>
    <row r="3733" spans="1:11" x14ac:dyDescent="0.3">
      <c r="A3733" s="281" t="s">
        <v>2894</v>
      </c>
      <c r="B3733" s="281">
        <v>129</v>
      </c>
      <c r="C3733" s="24" t="str">
        <f t="shared" si="58"/>
        <v>sia129</v>
      </c>
      <c r="D3733" s="281">
        <v>1985</v>
      </c>
      <c r="E3733" s="281">
        <v>757</v>
      </c>
      <c r="F3733" s="281">
        <v>25592</v>
      </c>
      <c r="G3733" s="24">
        <v>50</v>
      </c>
      <c r="H3733" s="24">
        <v>0</v>
      </c>
      <c r="I3733" s="24">
        <v>0</v>
      </c>
      <c r="J3733" s="282">
        <v>10</v>
      </c>
      <c r="K3733" s="282">
        <v>30</v>
      </c>
    </row>
    <row r="3734" spans="1:11" x14ac:dyDescent="0.3">
      <c r="A3734" s="281" t="s">
        <v>2894</v>
      </c>
      <c r="B3734" s="281">
        <v>130</v>
      </c>
      <c r="C3734" s="24" t="str">
        <f t="shared" si="58"/>
        <v>sia130</v>
      </c>
      <c r="D3734" s="281">
        <v>2007</v>
      </c>
      <c r="E3734" s="281">
        <v>766</v>
      </c>
      <c r="F3734" s="281">
        <v>25923</v>
      </c>
      <c r="G3734" s="24">
        <v>50</v>
      </c>
      <c r="H3734" s="24">
        <v>0</v>
      </c>
      <c r="I3734" s="24">
        <v>0</v>
      </c>
      <c r="J3734" s="282">
        <v>10</v>
      </c>
      <c r="K3734" s="282">
        <v>30</v>
      </c>
    </row>
    <row r="3735" spans="1:11" x14ac:dyDescent="0.3">
      <c r="A3735" s="281" t="s">
        <v>2894</v>
      </c>
      <c r="B3735" s="281">
        <v>131</v>
      </c>
      <c r="C3735" s="24" t="str">
        <f t="shared" si="58"/>
        <v>sia131</v>
      </c>
      <c r="D3735" s="281">
        <v>2029</v>
      </c>
      <c r="E3735" s="281">
        <v>774</v>
      </c>
      <c r="F3735" s="281">
        <v>26247</v>
      </c>
      <c r="G3735" s="24">
        <v>50</v>
      </c>
      <c r="H3735" s="24">
        <v>0</v>
      </c>
      <c r="I3735" s="24">
        <v>0</v>
      </c>
      <c r="J3735" s="282">
        <v>10</v>
      </c>
      <c r="K3735" s="282">
        <v>30</v>
      </c>
    </row>
    <row r="3736" spans="1:11" x14ac:dyDescent="0.3">
      <c r="A3736" s="281" t="s">
        <v>2894</v>
      </c>
      <c r="B3736" s="281">
        <v>132</v>
      </c>
      <c r="C3736" s="24" t="str">
        <f t="shared" si="58"/>
        <v>sia132</v>
      </c>
      <c r="D3736" s="281">
        <v>2052</v>
      </c>
      <c r="E3736" s="281">
        <v>783</v>
      </c>
      <c r="F3736" s="281">
        <v>26556</v>
      </c>
      <c r="G3736" s="24">
        <v>50</v>
      </c>
      <c r="H3736" s="24">
        <v>0</v>
      </c>
      <c r="I3736" s="24">
        <v>0</v>
      </c>
      <c r="J3736" s="282">
        <v>10</v>
      </c>
      <c r="K3736" s="282">
        <v>30</v>
      </c>
    </row>
    <row r="3737" spans="1:11" x14ac:dyDescent="0.3">
      <c r="A3737" s="281" t="s">
        <v>2894</v>
      </c>
      <c r="B3737" s="281">
        <v>133</v>
      </c>
      <c r="C3737" s="24" t="str">
        <f t="shared" si="58"/>
        <v>sia133</v>
      </c>
      <c r="D3737" s="281">
        <v>2075</v>
      </c>
      <c r="E3737" s="281">
        <v>792</v>
      </c>
      <c r="F3737" s="281">
        <v>26888</v>
      </c>
      <c r="G3737" s="24">
        <v>50</v>
      </c>
      <c r="H3737" s="24">
        <v>0</v>
      </c>
      <c r="I3737" s="24">
        <v>0</v>
      </c>
      <c r="J3737" s="282">
        <v>10</v>
      </c>
      <c r="K3737" s="282">
        <v>30</v>
      </c>
    </row>
    <row r="3738" spans="1:11" x14ac:dyDescent="0.3">
      <c r="A3738" s="281" t="s">
        <v>2894</v>
      </c>
      <c r="B3738" s="281">
        <v>134</v>
      </c>
      <c r="C3738" s="24" t="str">
        <f t="shared" si="58"/>
        <v>sia134</v>
      </c>
      <c r="D3738" s="281">
        <v>2098</v>
      </c>
      <c r="E3738" s="281">
        <v>800</v>
      </c>
      <c r="F3738" s="281">
        <v>27234</v>
      </c>
      <c r="G3738" s="24">
        <v>50</v>
      </c>
      <c r="H3738" s="24">
        <v>0</v>
      </c>
      <c r="I3738" s="24">
        <v>0</v>
      </c>
      <c r="J3738" s="282">
        <v>10</v>
      </c>
      <c r="K3738" s="282">
        <v>30</v>
      </c>
    </row>
    <row r="3739" spans="1:11" x14ac:dyDescent="0.3">
      <c r="A3739" s="281" t="s">
        <v>2894</v>
      </c>
      <c r="B3739" s="281">
        <v>135</v>
      </c>
      <c r="C3739" s="24" t="str">
        <f t="shared" si="58"/>
        <v>sia135</v>
      </c>
      <c r="D3739" s="281">
        <v>2121</v>
      </c>
      <c r="E3739" s="281">
        <v>809</v>
      </c>
      <c r="F3739" s="281">
        <v>27554</v>
      </c>
      <c r="G3739" s="24">
        <v>50</v>
      </c>
      <c r="H3739" s="24">
        <v>0</v>
      </c>
      <c r="I3739" s="24">
        <v>0</v>
      </c>
      <c r="J3739" s="282">
        <v>10</v>
      </c>
      <c r="K3739" s="282">
        <v>30</v>
      </c>
    </row>
    <row r="3740" spans="1:11" x14ac:dyDescent="0.3">
      <c r="A3740" s="281" t="s">
        <v>2894</v>
      </c>
      <c r="B3740" s="281">
        <v>136</v>
      </c>
      <c r="C3740" s="24" t="str">
        <f t="shared" si="58"/>
        <v>sia136</v>
      </c>
      <c r="D3740" s="281">
        <v>2144</v>
      </c>
      <c r="E3740" s="281">
        <v>818</v>
      </c>
      <c r="F3740" s="281">
        <v>27909</v>
      </c>
      <c r="G3740" s="24">
        <v>50</v>
      </c>
      <c r="H3740" s="24">
        <v>0</v>
      </c>
      <c r="I3740" s="24">
        <v>0</v>
      </c>
      <c r="J3740" s="282">
        <v>10</v>
      </c>
      <c r="K3740" s="282">
        <v>30</v>
      </c>
    </row>
    <row r="3741" spans="1:11" x14ac:dyDescent="0.3">
      <c r="A3741" s="281" t="s">
        <v>2894</v>
      </c>
      <c r="B3741" s="281">
        <v>137</v>
      </c>
      <c r="C3741" s="24" t="str">
        <f t="shared" si="58"/>
        <v>sia137</v>
      </c>
      <c r="D3741" s="281">
        <v>2168</v>
      </c>
      <c r="E3741" s="281">
        <v>827</v>
      </c>
      <c r="F3741" s="281">
        <v>28258</v>
      </c>
      <c r="G3741" s="24">
        <v>50</v>
      </c>
      <c r="H3741" s="24">
        <v>0</v>
      </c>
      <c r="I3741" s="24">
        <v>0</v>
      </c>
      <c r="J3741" s="282">
        <v>10</v>
      </c>
      <c r="K3741" s="282">
        <v>30</v>
      </c>
    </row>
    <row r="3742" spans="1:11" x14ac:dyDescent="0.3">
      <c r="A3742" s="281" t="s">
        <v>2894</v>
      </c>
      <c r="B3742" s="281">
        <v>138</v>
      </c>
      <c r="C3742" s="24" t="str">
        <f t="shared" si="58"/>
        <v>sia138</v>
      </c>
      <c r="D3742" s="281">
        <v>2192</v>
      </c>
      <c r="E3742" s="281">
        <v>836</v>
      </c>
      <c r="F3742" s="281">
        <v>28589</v>
      </c>
      <c r="G3742" s="24">
        <v>50</v>
      </c>
      <c r="H3742" s="24">
        <v>0</v>
      </c>
      <c r="I3742" s="24">
        <v>0</v>
      </c>
      <c r="J3742" s="282">
        <v>10</v>
      </c>
      <c r="K3742" s="282">
        <v>30</v>
      </c>
    </row>
    <row r="3743" spans="1:11" x14ac:dyDescent="0.3">
      <c r="A3743" s="281" t="s">
        <v>2894</v>
      </c>
      <c r="B3743" s="281">
        <v>139</v>
      </c>
      <c r="C3743" s="24" t="str">
        <f t="shared" si="58"/>
        <v>sia139</v>
      </c>
      <c r="D3743" s="281">
        <v>2216</v>
      </c>
      <c r="E3743" s="281">
        <v>846</v>
      </c>
      <c r="F3743" s="281">
        <v>28946</v>
      </c>
      <c r="G3743" s="24">
        <v>50</v>
      </c>
      <c r="H3743" s="24">
        <v>0</v>
      </c>
      <c r="I3743" s="24">
        <v>0</v>
      </c>
      <c r="J3743" s="282">
        <v>10</v>
      </c>
      <c r="K3743" s="282">
        <v>30</v>
      </c>
    </row>
    <row r="3744" spans="1:11" x14ac:dyDescent="0.3">
      <c r="A3744" s="281" t="s">
        <v>2894</v>
      </c>
      <c r="B3744" s="281">
        <v>140</v>
      </c>
      <c r="C3744" s="24" t="str">
        <f t="shared" si="58"/>
        <v>sia140</v>
      </c>
      <c r="D3744" s="281">
        <v>2241</v>
      </c>
      <c r="E3744" s="281">
        <v>855</v>
      </c>
      <c r="F3744" s="281">
        <v>29318</v>
      </c>
      <c r="G3744" s="24">
        <v>50</v>
      </c>
      <c r="H3744" s="24">
        <v>0</v>
      </c>
      <c r="I3744" s="24">
        <v>0</v>
      </c>
      <c r="J3744" s="282">
        <v>10</v>
      </c>
      <c r="K3744" s="282">
        <v>30</v>
      </c>
    </row>
    <row r="3745" spans="1:11" x14ac:dyDescent="0.3">
      <c r="A3745" s="281" t="s">
        <v>2894</v>
      </c>
      <c r="B3745" s="281">
        <v>141</v>
      </c>
      <c r="C3745" s="24" t="str">
        <f t="shared" si="58"/>
        <v>sia141</v>
      </c>
      <c r="D3745" s="281">
        <v>2445</v>
      </c>
      <c r="E3745" s="281">
        <v>933</v>
      </c>
      <c r="F3745" s="281">
        <v>32305</v>
      </c>
      <c r="G3745" s="24">
        <v>50</v>
      </c>
      <c r="H3745" s="24">
        <v>0</v>
      </c>
      <c r="I3745" s="24">
        <v>0</v>
      </c>
      <c r="J3745" s="282">
        <v>10</v>
      </c>
      <c r="K3745" s="282">
        <v>30</v>
      </c>
    </row>
    <row r="3746" spans="1:11" x14ac:dyDescent="0.3">
      <c r="A3746" s="281" t="s">
        <v>2894</v>
      </c>
      <c r="B3746" s="281">
        <v>142</v>
      </c>
      <c r="C3746" s="24" t="str">
        <f t="shared" si="58"/>
        <v>sia142</v>
      </c>
      <c r="D3746" s="281">
        <v>2471</v>
      </c>
      <c r="E3746" s="281">
        <v>943</v>
      </c>
      <c r="F3746" s="281">
        <v>32719</v>
      </c>
      <c r="G3746" s="24">
        <v>50</v>
      </c>
      <c r="H3746" s="24">
        <v>0</v>
      </c>
      <c r="I3746" s="24">
        <v>0</v>
      </c>
      <c r="J3746" s="282">
        <v>10</v>
      </c>
      <c r="K3746" s="282">
        <v>30</v>
      </c>
    </row>
    <row r="3747" spans="1:11" x14ac:dyDescent="0.3">
      <c r="A3747" s="281" t="s">
        <v>2894</v>
      </c>
      <c r="B3747" s="281">
        <v>143</v>
      </c>
      <c r="C3747" s="24" t="str">
        <f t="shared" si="58"/>
        <v>sia143</v>
      </c>
      <c r="D3747" s="281">
        <v>2499</v>
      </c>
      <c r="E3747" s="281">
        <v>953</v>
      </c>
      <c r="F3747" s="281">
        <v>33187</v>
      </c>
      <c r="G3747" s="24">
        <v>50</v>
      </c>
      <c r="H3747" s="24">
        <v>0</v>
      </c>
      <c r="I3747" s="24">
        <v>0</v>
      </c>
      <c r="J3747" s="282">
        <v>10</v>
      </c>
      <c r="K3747" s="282">
        <v>30</v>
      </c>
    </row>
    <row r="3748" spans="1:11" x14ac:dyDescent="0.3">
      <c r="A3748" s="281" t="s">
        <v>2894</v>
      </c>
      <c r="B3748" s="281">
        <v>144</v>
      </c>
      <c r="C3748" s="24" t="str">
        <f t="shared" si="58"/>
        <v>sia144</v>
      </c>
      <c r="D3748" s="281">
        <v>2526</v>
      </c>
      <c r="E3748" s="281">
        <v>964</v>
      </c>
      <c r="F3748" s="281">
        <v>33576</v>
      </c>
      <c r="G3748" s="24">
        <v>50</v>
      </c>
      <c r="H3748" s="24">
        <v>0</v>
      </c>
      <c r="I3748" s="24">
        <v>0</v>
      </c>
      <c r="J3748" s="282">
        <v>10</v>
      </c>
      <c r="K3748" s="282">
        <v>30</v>
      </c>
    </row>
    <row r="3749" spans="1:11" x14ac:dyDescent="0.3">
      <c r="A3749" s="281" t="s">
        <v>2894</v>
      </c>
      <c r="B3749" s="281">
        <v>145</v>
      </c>
      <c r="C3749" s="24" t="str">
        <f t="shared" si="58"/>
        <v>sia145</v>
      </c>
      <c r="D3749" s="281">
        <v>2554</v>
      </c>
      <c r="E3749" s="281">
        <v>975</v>
      </c>
      <c r="F3749" s="281">
        <v>34031</v>
      </c>
      <c r="G3749" s="24">
        <v>50</v>
      </c>
      <c r="H3749" s="24">
        <v>0</v>
      </c>
      <c r="I3749" s="24">
        <v>0</v>
      </c>
      <c r="J3749" s="282">
        <v>10</v>
      </c>
      <c r="K3749" s="282">
        <v>30</v>
      </c>
    </row>
    <row r="3750" spans="1:11" x14ac:dyDescent="0.3">
      <c r="A3750" s="281" t="s">
        <v>2894</v>
      </c>
      <c r="B3750" s="281">
        <v>146</v>
      </c>
      <c r="C3750" s="24" t="str">
        <f t="shared" si="58"/>
        <v>sia146</v>
      </c>
      <c r="D3750" s="281">
        <v>2582</v>
      </c>
      <c r="E3750" s="281">
        <v>985</v>
      </c>
      <c r="F3750" s="281">
        <v>34467</v>
      </c>
      <c r="G3750" s="24">
        <v>50</v>
      </c>
      <c r="H3750" s="24">
        <v>0</v>
      </c>
      <c r="I3750" s="24">
        <v>0</v>
      </c>
      <c r="J3750" s="282">
        <v>10</v>
      </c>
      <c r="K3750" s="282">
        <v>30</v>
      </c>
    </row>
    <row r="3751" spans="1:11" x14ac:dyDescent="0.3">
      <c r="A3751" s="281" t="s">
        <v>2894</v>
      </c>
      <c r="B3751" s="281">
        <v>147</v>
      </c>
      <c r="C3751" s="24" t="str">
        <f t="shared" si="58"/>
        <v>sia147</v>
      </c>
      <c r="D3751" s="281">
        <v>2610</v>
      </c>
      <c r="E3751" s="281">
        <v>996</v>
      </c>
      <c r="F3751" s="281">
        <v>34912</v>
      </c>
      <c r="G3751" s="24">
        <v>50</v>
      </c>
      <c r="H3751" s="24">
        <v>0</v>
      </c>
      <c r="I3751" s="24">
        <v>0</v>
      </c>
      <c r="J3751" s="282">
        <v>10</v>
      </c>
      <c r="K3751" s="282">
        <v>30</v>
      </c>
    </row>
    <row r="3752" spans="1:11" x14ac:dyDescent="0.3">
      <c r="A3752" s="281" t="s">
        <v>2894</v>
      </c>
      <c r="B3752" s="281">
        <v>148</v>
      </c>
      <c r="C3752" s="24" t="str">
        <f t="shared" si="58"/>
        <v>sia148</v>
      </c>
      <c r="D3752" s="281">
        <v>2639</v>
      </c>
      <c r="E3752" s="281">
        <v>1007</v>
      </c>
      <c r="F3752" s="281">
        <v>35320</v>
      </c>
      <c r="G3752" s="24">
        <v>50</v>
      </c>
      <c r="H3752" s="24">
        <v>0</v>
      </c>
      <c r="I3752" s="24">
        <v>0</v>
      </c>
      <c r="J3752" s="282">
        <v>10</v>
      </c>
      <c r="K3752" s="282">
        <v>30</v>
      </c>
    </row>
    <row r="3753" spans="1:11" x14ac:dyDescent="0.3">
      <c r="A3753" s="281" t="s">
        <v>2894</v>
      </c>
      <c r="B3753" s="281">
        <v>149</v>
      </c>
      <c r="C3753" s="24" t="str">
        <f t="shared" si="58"/>
        <v>sia149</v>
      </c>
      <c r="D3753" s="281">
        <v>2668</v>
      </c>
      <c r="E3753" s="281">
        <v>1018</v>
      </c>
      <c r="F3753" s="281">
        <v>35798</v>
      </c>
      <c r="G3753" s="24">
        <v>50</v>
      </c>
      <c r="H3753" s="24">
        <v>0</v>
      </c>
      <c r="I3753" s="24">
        <v>0</v>
      </c>
      <c r="J3753" s="282">
        <v>10</v>
      </c>
      <c r="K3753" s="282">
        <v>30</v>
      </c>
    </row>
    <row r="3754" spans="1:11" x14ac:dyDescent="0.3">
      <c r="A3754" s="281" t="s">
        <v>2894</v>
      </c>
      <c r="B3754" s="281">
        <v>150</v>
      </c>
      <c r="C3754" s="24" t="str">
        <f t="shared" si="58"/>
        <v>sia150</v>
      </c>
      <c r="D3754" s="281">
        <v>2697</v>
      </c>
      <c r="E3754" s="281">
        <v>1029</v>
      </c>
      <c r="F3754" s="281">
        <v>36216</v>
      </c>
      <c r="G3754" s="24">
        <v>50</v>
      </c>
      <c r="H3754" s="24">
        <v>0</v>
      </c>
      <c r="I3754" s="24">
        <v>0</v>
      </c>
      <c r="J3754" s="282">
        <v>10</v>
      </c>
      <c r="K3754" s="282">
        <v>30</v>
      </c>
    </row>
    <row r="3755" spans="1:11" x14ac:dyDescent="0.3">
      <c r="A3755" s="281" t="s">
        <v>2894</v>
      </c>
      <c r="B3755" s="281">
        <v>151</v>
      </c>
      <c r="C3755" s="24" t="str">
        <f t="shared" si="58"/>
        <v>sia151</v>
      </c>
      <c r="D3755" s="281">
        <v>2727</v>
      </c>
      <c r="E3755" s="281">
        <v>1040</v>
      </c>
      <c r="F3755" s="281">
        <v>36683</v>
      </c>
      <c r="G3755" s="24">
        <v>50</v>
      </c>
      <c r="H3755" s="24">
        <v>0</v>
      </c>
      <c r="I3755" s="24">
        <v>0</v>
      </c>
      <c r="J3755" s="282">
        <v>10</v>
      </c>
      <c r="K3755" s="282">
        <v>30</v>
      </c>
    </row>
    <row r="3756" spans="1:11" x14ac:dyDescent="0.3">
      <c r="A3756" s="281" t="s">
        <v>2894</v>
      </c>
      <c r="B3756" s="281">
        <v>152</v>
      </c>
      <c r="C3756" s="24" t="str">
        <f t="shared" si="58"/>
        <v>sia152</v>
      </c>
      <c r="D3756" s="281">
        <v>2756</v>
      </c>
      <c r="E3756" s="281">
        <v>1052</v>
      </c>
      <c r="F3756" s="281">
        <v>37112</v>
      </c>
      <c r="G3756" s="24">
        <v>50</v>
      </c>
      <c r="H3756" s="24">
        <v>0</v>
      </c>
      <c r="I3756" s="24">
        <v>0</v>
      </c>
      <c r="J3756" s="282">
        <v>10</v>
      </c>
      <c r="K3756" s="282">
        <v>30</v>
      </c>
    </row>
    <row r="3757" spans="1:11" x14ac:dyDescent="0.3">
      <c r="A3757" s="281" t="s">
        <v>2894</v>
      </c>
      <c r="B3757" s="281">
        <v>153</v>
      </c>
      <c r="C3757" s="24" t="str">
        <f t="shared" si="58"/>
        <v>sia153</v>
      </c>
      <c r="D3757" s="281">
        <v>2786</v>
      </c>
      <c r="E3757" s="281">
        <v>1063</v>
      </c>
      <c r="F3757" s="281">
        <v>37612</v>
      </c>
      <c r="G3757" s="24">
        <v>50</v>
      </c>
      <c r="H3757" s="24">
        <v>0</v>
      </c>
      <c r="I3757" s="24">
        <v>0</v>
      </c>
      <c r="J3757" s="282">
        <v>10</v>
      </c>
      <c r="K3757" s="282">
        <v>30</v>
      </c>
    </row>
    <row r="3758" spans="1:11" x14ac:dyDescent="0.3">
      <c r="A3758" s="281" t="s">
        <v>2894</v>
      </c>
      <c r="B3758" s="281">
        <v>154</v>
      </c>
      <c r="C3758" s="24" t="str">
        <f t="shared" si="58"/>
        <v>sia154</v>
      </c>
      <c r="D3758" s="281">
        <v>2817</v>
      </c>
      <c r="E3758" s="281">
        <v>1075</v>
      </c>
      <c r="F3758" s="281">
        <v>38051</v>
      </c>
      <c r="G3758" s="24">
        <v>50</v>
      </c>
      <c r="H3758" s="24">
        <v>0</v>
      </c>
      <c r="I3758" s="24">
        <v>0</v>
      </c>
      <c r="J3758" s="282">
        <v>10</v>
      </c>
      <c r="K3758" s="282">
        <v>30</v>
      </c>
    </row>
    <row r="3759" spans="1:11" x14ac:dyDescent="0.3">
      <c r="A3759" s="281" t="s">
        <v>2894</v>
      </c>
      <c r="B3759" s="281">
        <v>155</v>
      </c>
      <c r="C3759" s="24" t="str">
        <f t="shared" si="58"/>
        <v>sia155</v>
      </c>
      <c r="D3759" s="281">
        <v>2848</v>
      </c>
      <c r="E3759" s="281">
        <v>1087</v>
      </c>
      <c r="F3759" s="281">
        <v>38541</v>
      </c>
      <c r="G3759" s="24">
        <v>50</v>
      </c>
      <c r="H3759" s="24">
        <v>0</v>
      </c>
      <c r="I3759" s="24">
        <v>0</v>
      </c>
      <c r="J3759" s="282">
        <v>10</v>
      </c>
      <c r="K3759" s="282">
        <v>30</v>
      </c>
    </row>
    <row r="3760" spans="1:11" x14ac:dyDescent="0.3">
      <c r="A3760" s="281" t="s">
        <v>2894</v>
      </c>
      <c r="B3760" s="281">
        <v>156</v>
      </c>
      <c r="C3760" s="24" t="str">
        <f t="shared" si="58"/>
        <v>sia156</v>
      </c>
      <c r="D3760" s="281">
        <v>2879</v>
      </c>
      <c r="E3760" s="281">
        <v>1099</v>
      </c>
      <c r="F3760" s="281">
        <v>38990</v>
      </c>
      <c r="G3760" s="24">
        <v>50</v>
      </c>
      <c r="H3760" s="24">
        <v>0</v>
      </c>
      <c r="I3760" s="24">
        <v>0</v>
      </c>
      <c r="J3760" s="282">
        <v>10</v>
      </c>
      <c r="K3760" s="282">
        <v>30</v>
      </c>
    </row>
    <row r="3761" spans="1:11" x14ac:dyDescent="0.3">
      <c r="A3761" s="281" t="s">
        <v>2894</v>
      </c>
      <c r="B3761" s="281">
        <v>157</v>
      </c>
      <c r="C3761" s="24" t="str">
        <f t="shared" si="58"/>
        <v>sia157</v>
      </c>
      <c r="D3761" s="281">
        <v>2910</v>
      </c>
      <c r="E3761" s="281">
        <v>1110</v>
      </c>
      <c r="F3761" s="281">
        <v>39516</v>
      </c>
      <c r="G3761" s="24">
        <v>50</v>
      </c>
      <c r="H3761" s="24">
        <v>0</v>
      </c>
      <c r="I3761" s="24">
        <v>0</v>
      </c>
      <c r="J3761" s="282">
        <v>10</v>
      </c>
      <c r="K3761" s="282">
        <v>30</v>
      </c>
    </row>
    <row r="3762" spans="1:11" x14ac:dyDescent="0.3">
      <c r="A3762" s="281" t="s">
        <v>2894</v>
      </c>
      <c r="B3762" s="281">
        <v>158</v>
      </c>
      <c r="C3762" s="24" t="str">
        <f t="shared" si="58"/>
        <v>sia158</v>
      </c>
      <c r="D3762" s="281">
        <v>2942</v>
      </c>
      <c r="E3762" s="281">
        <v>1123</v>
      </c>
      <c r="F3762" s="281">
        <v>39976</v>
      </c>
      <c r="G3762" s="24">
        <v>50</v>
      </c>
      <c r="H3762" s="24">
        <v>0</v>
      </c>
      <c r="I3762" s="24">
        <v>0</v>
      </c>
      <c r="J3762" s="282">
        <v>10</v>
      </c>
      <c r="K3762" s="282">
        <v>30</v>
      </c>
    </row>
    <row r="3763" spans="1:11" x14ac:dyDescent="0.3">
      <c r="A3763" s="281" t="s">
        <v>2894</v>
      </c>
      <c r="B3763" s="281">
        <v>159</v>
      </c>
      <c r="C3763" s="24" t="str">
        <f t="shared" si="58"/>
        <v>sia159</v>
      </c>
      <c r="D3763" s="281">
        <v>2974</v>
      </c>
      <c r="E3763" s="281">
        <v>1135</v>
      </c>
      <c r="F3763" s="281">
        <v>40514</v>
      </c>
      <c r="G3763" s="24">
        <v>50</v>
      </c>
      <c r="H3763" s="24">
        <v>0</v>
      </c>
      <c r="I3763" s="24">
        <v>0</v>
      </c>
      <c r="J3763" s="282">
        <v>10</v>
      </c>
      <c r="K3763" s="282">
        <v>30</v>
      </c>
    </row>
    <row r="3764" spans="1:11" x14ac:dyDescent="0.3">
      <c r="A3764" s="281" t="s">
        <v>2894</v>
      </c>
      <c r="B3764" s="281">
        <v>160</v>
      </c>
      <c r="C3764" s="24" t="str">
        <f t="shared" si="58"/>
        <v>sia160</v>
      </c>
      <c r="D3764" s="281">
        <v>3006</v>
      </c>
      <c r="E3764" s="281">
        <v>1147</v>
      </c>
      <c r="F3764" s="281">
        <v>40985</v>
      </c>
      <c r="G3764" s="24">
        <v>50</v>
      </c>
      <c r="H3764" s="24">
        <v>0</v>
      </c>
      <c r="I3764" s="24">
        <v>0</v>
      </c>
      <c r="J3764" s="282">
        <v>10</v>
      </c>
      <c r="K3764" s="282">
        <v>30</v>
      </c>
    </row>
    <row r="3765" spans="1:11" x14ac:dyDescent="0.3">
      <c r="A3765" s="281" t="s">
        <v>2894</v>
      </c>
      <c r="B3765" s="281">
        <v>161</v>
      </c>
      <c r="C3765" s="24" t="str">
        <f t="shared" si="58"/>
        <v>sia161</v>
      </c>
      <c r="D3765" s="281">
        <v>3279</v>
      </c>
      <c r="E3765" s="281">
        <v>1251</v>
      </c>
      <c r="F3765" s="281">
        <v>45300</v>
      </c>
      <c r="G3765" s="24">
        <v>50</v>
      </c>
      <c r="H3765" s="24">
        <v>0</v>
      </c>
      <c r="I3765" s="24">
        <v>0</v>
      </c>
      <c r="J3765" s="282">
        <v>10</v>
      </c>
      <c r="K3765" s="282">
        <v>30</v>
      </c>
    </row>
    <row r="3766" spans="1:11" x14ac:dyDescent="0.3">
      <c r="A3766" s="281" t="s">
        <v>2894</v>
      </c>
      <c r="B3766" s="281">
        <v>162</v>
      </c>
      <c r="C3766" s="24" t="str">
        <f t="shared" si="58"/>
        <v>sia162</v>
      </c>
      <c r="D3766" s="281">
        <v>3315</v>
      </c>
      <c r="E3766" s="281">
        <v>1265</v>
      </c>
      <c r="F3766" s="281">
        <v>45826</v>
      </c>
      <c r="G3766" s="24">
        <v>50</v>
      </c>
      <c r="H3766" s="24">
        <v>0</v>
      </c>
      <c r="I3766" s="24">
        <v>0</v>
      </c>
      <c r="J3766" s="282">
        <v>10</v>
      </c>
      <c r="K3766" s="282">
        <v>30</v>
      </c>
    </row>
    <row r="3767" spans="1:11" x14ac:dyDescent="0.3">
      <c r="A3767" s="281" t="s">
        <v>2894</v>
      </c>
      <c r="B3767" s="281">
        <v>163</v>
      </c>
      <c r="C3767" s="24" t="str">
        <f t="shared" si="58"/>
        <v>sia163</v>
      </c>
      <c r="D3767" s="281">
        <v>3351</v>
      </c>
      <c r="E3767" s="281">
        <v>1279</v>
      </c>
      <c r="F3767" s="281">
        <v>46442</v>
      </c>
      <c r="G3767" s="24">
        <v>50</v>
      </c>
      <c r="H3767" s="24">
        <v>0</v>
      </c>
      <c r="I3767" s="24">
        <v>0</v>
      </c>
      <c r="J3767" s="282">
        <v>10</v>
      </c>
      <c r="K3767" s="282">
        <v>30</v>
      </c>
    </row>
    <row r="3768" spans="1:11" x14ac:dyDescent="0.3">
      <c r="A3768" s="281" t="s">
        <v>2894</v>
      </c>
      <c r="B3768" s="281">
        <v>164</v>
      </c>
      <c r="C3768" s="24" t="str">
        <f t="shared" si="58"/>
        <v>sia164</v>
      </c>
      <c r="D3768" s="281">
        <v>3387</v>
      </c>
      <c r="E3768" s="281">
        <v>1293</v>
      </c>
      <c r="F3768" s="281">
        <v>46981</v>
      </c>
      <c r="G3768" s="24">
        <v>50</v>
      </c>
      <c r="H3768" s="24">
        <v>0</v>
      </c>
      <c r="I3768" s="24">
        <v>0</v>
      </c>
      <c r="J3768" s="282">
        <v>10</v>
      </c>
      <c r="K3768" s="282">
        <v>30</v>
      </c>
    </row>
    <row r="3769" spans="1:11" x14ac:dyDescent="0.3">
      <c r="A3769" s="281" t="s">
        <v>2894</v>
      </c>
      <c r="B3769" s="281">
        <v>165</v>
      </c>
      <c r="C3769" s="24" t="str">
        <f t="shared" si="58"/>
        <v>sia165</v>
      </c>
      <c r="D3769" s="281">
        <v>3424</v>
      </c>
      <c r="E3769" s="281">
        <v>1307</v>
      </c>
      <c r="F3769" s="281">
        <v>47672</v>
      </c>
      <c r="G3769" s="24">
        <v>50</v>
      </c>
      <c r="H3769" s="24">
        <v>0</v>
      </c>
      <c r="I3769" s="24">
        <v>0</v>
      </c>
      <c r="J3769" s="282">
        <v>10</v>
      </c>
      <c r="K3769" s="282">
        <v>30</v>
      </c>
    </row>
    <row r="3770" spans="1:11" x14ac:dyDescent="0.3">
      <c r="A3770" s="281" t="s">
        <v>2894</v>
      </c>
      <c r="B3770" s="281">
        <v>166</v>
      </c>
      <c r="C3770" s="24" t="str">
        <f t="shared" si="58"/>
        <v>sia166</v>
      </c>
      <c r="D3770" s="281">
        <v>3461</v>
      </c>
      <c r="E3770" s="281">
        <v>1321</v>
      </c>
      <c r="F3770" s="281">
        <v>48226</v>
      </c>
      <c r="G3770" s="24">
        <v>50</v>
      </c>
      <c r="H3770" s="24">
        <v>0</v>
      </c>
      <c r="I3770" s="24">
        <v>0</v>
      </c>
      <c r="J3770" s="282">
        <v>10</v>
      </c>
      <c r="K3770" s="282">
        <v>30</v>
      </c>
    </row>
    <row r="3771" spans="1:11" x14ac:dyDescent="0.3">
      <c r="A3771" s="281" t="s">
        <v>2894</v>
      </c>
      <c r="B3771" s="281">
        <v>167</v>
      </c>
      <c r="C3771" s="24" t="str">
        <f t="shared" si="58"/>
        <v>sia167</v>
      </c>
      <c r="D3771" s="281">
        <v>3498</v>
      </c>
      <c r="E3771" s="281">
        <v>1335</v>
      </c>
      <c r="F3771" s="281">
        <v>48785</v>
      </c>
      <c r="G3771" s="24">
        <v>50</v>
      </c>
      <c r="H3771" s="24">
        <v>0</v>
      </c>
      <c r="I3771" s="24">
        <v>0</v>
      </c>
      <c r="J3771" s="282">
        <v>10</v>
      </c>
      <c r="K3771" s="282">
        <v>30</v>
      </c>
    </row>
    <row r="3772" spans="1:11" x14ac:dyDescent="0.3">
      <c r="A3772" s="281" t="s">
        <v>2894</v>
      </c>
      <c r="B3772" s="281">
        <v>168</v>
      </c>
      <c r="C3772" s="24" t="str">
        <f t="shared" si="58"/>
        <v>sia168</v>
      </c>
      <c r="D3772" s="281">
        <v>3536</v>
      </c>
      <c r="E3772" s="281">
        <v>1349</v>
      </c>
      <c r="F3772" s="281">
        <v>49351</v>
      </c>
      <c r="G3772" s="24">
        <v>50</v>
      </c>
      <c r="H3772" s="24">
        <v>0</v>
      </c>
      <c r="I3772" s="24">
        <v>0</v>
      </c>
      <c r="J3772" s="282">
        <v>10</v>
      </c>
      <c r="K3772" s="282">
        <v>30</v>
      </c>
    </row>
    <row r="3773" spans="1:11" x14ac:dyDescent="0.3">
      <c r="A3773" s="281" t="s">
        <v>2894</v>
      </c>
      <c r="B3773" s="281">
        <v>169</v>
      </c>
      <c r="C3773" s="24" t="str">
        <f t="shared" si="58"/>
        <v>sia169</v>
      </c>
      <c r="D3773" s="281">
        <v>3574</v>
      </c>
      <c r="E3773" s="281">
        <v>1364</v>
      </c>
      <c r="F3773" s="281">
        <v>50076</v>
      </c>
      <c r="G3773" s="24">
        <v>50</v>
      </c>
      <c r="H3773" s="24">
        <v>0</v>
      </c>
      <c r="I3773" s="24">
        <v>0</v>
      </c>
      <c r="J3773" s="282">
        <v>10</v>
      </c>
      <c r="K3773" s="282">
        <v>30</v>
      </c>
    </row>
    <row r="3774" spans="1:11" x14ac:dyDescent="0.3">
      <c r="A3774" s="281" t="s">
        <v>2894</v>
      </c>
      <c r="B3774" s="281">
        <v>170</v>
      </c>
      <c r="C3774" s="24" t="str">
        <f t="shared" si="58"/>
        <v>sia170</v>
      </c>
      <c r="D3774" s="281">
        <v>3613</v>
      </c>
      <c r="E3774" s="281">
        <v>1379</v>
      </c>
      <c r="F3774" s="281">
        <v>50656</v>
      </c>
      <c r="G3774" s="24">
        <v>50</v>
      </c>
      <c r="H3774" s="24">
        <v>0</v>
      </c>
      <c r="I3774" s="24">
        <v>0</v>
      </c>
      <c r="J3774" s="282">
        <v>10</v>
      </c>
      <c r="K3774" s="282">
        <v>30</v>
      </c>
    </row>
    <row r="3775" spans="1:11" x14ac:dyDescent="0.3">
      <c r="A3775" s="281" t="s">
        <v>2894</v>
      </c>
      <c r="B3775" s="281">
        <v>171</v>
      </c>
      <c r="C3775" s="24" t="str">
        <f t="shared" si="58"/>
        <v>sia171</v>
      </c>
      <c r="D3775" s="281">
        <v>3652</v>
      </c>
      <c r="E3775" s="281">
        <v>1394</v>
      </c>
      <c r="F3775" s="281">
        <v>51243</v>
      </c>
      <c r="G3775" s="24">
        <v>50</v>
      </c>
      <c r="H3775" s="24">
        <v>0</v>
      </c>
      <c r="I3775" s="24">
        <v>0</v>
      </c>
      <c r="J3775" s="282">
        <v>10</v>
      </c>
      <c r="K3775" s="282">
        <v>30</v>
      </c>
    </row>
    <row r="3776" spans="1:11" x14ac:dyDescent="0.3">
      <c r="A3776" s="281" t="s">
        <v>2894</v>
      </c>
      <c r="B3776" s="281">
        <v>172</v>
      </c>
      <c r="C3776" s="24" t="str">
        <f t="shared" si="58"/>
        <v>sia172</v>
      </c>
      <c r="D3776" s="281">
        <v>3691</v>
      </c>
      <c r="E3776" s="281">
        <v>1409</v>
      </c>
      <c r="F3776" s="281">
        <v>51836</v>
      </c>
      <c r="G3776" s="24">
        <v>50</v>
      </c>
      <c r="H3776" s="24">
        <v>0</v>
      </c>
      <c r="I3776" s="24">
        <v>0</v>
      </c>
      <c r="J3776" s="282">
        <v>10</v>
      </c>
      <c r="K3776" s="282">
        <v>30</v>
      </c>
    </row>
    <row r="3777" spans="1:11" x14ac:dyDescent="0.3">
      <c r="A3777" s="281" t="s">
        <v>2894</v>
      </c>
      <c r="B3777" s="281">
        <v>173</v>
      </c>
      <c r="C3777" s="24" t="str">
        <f t="shared" si="58"/>
        <v>sia173</v>
      </c>
      <c r="D3777" s="281">
        <v>3731</v>
      </c>
      <c r="E3777" s="281">
        <v>1424</v>
      </c>
      <c r="F3777" s="281">
        <v>52597</v>
      </c>
      <c r="G3777" s="24">
        <v>50</v>
      </c>
      <c r="H3777" s="24">
        <v>0</v>
      </c>
      <c r="I3777" s="24">
        <v>0</v>
      </c>
      <c r="J3777" s="282">
        <v>10</v>
      </c>
      <c r="K3777" s="282">
        <v>30</v>
      </c>
    </row>
    <row r="3778" spans="1:11" x14ac:dyDescent="0.3">
      <c r="A3778" s="281" t="s">
        <v>2894</v>
      </c>
      <c r="B3778" s="281">
        <v>174</v>
      </c>
      <c r="C3778" s="24" t="str">
        <f t="shared" si="58"/>
        <v>sia174</v>
      </c>
      <c r="D3778" s="281">
        <v>3771</v>
      </c>
      <c r="E3778" s="281">
        <v>1439</v>
      </c>
      <c r="F3778" s="281">
        <v>53205</v>
      </c>
      <c r="G3778" s="24">
        <v>50</v>
      </c>
      <c r="H3778" s="24">
        <v>0</v>
      </c>
      <c r="I3778" s="24">
        <v>0</v>
      </c>
      <c r="J3778" s="282">
        <v>10</v>
      </c>
      <c r="K3778" s="282">
        <v>30</v>
      </c>
    </row>
    <row r="3779" spans="1:11" x14ac:dyDescent="0.3">
      <c r="A3779" s="281" t="s">
        <v>2894</v>
      </c>
      <c r="B3779" s="281">
        <v>175</v>
      </c>
      <c r="C3779" s="24" t="str">
        <f t="shared" si="58"/>
        <v>sia175</v>
      </c>
      <c r="D3779" s="281">
        <v>3811</v>
      </c>
      <c r="E3779" s="281">
        <v>1455</v>
      </c>
      <c r="F3779" s="281">
        <v>53820</v>
      </c>
      <c r="G3779" s="24">
        <v>50</v>
      </c>
      <c r="H3779" s="24">
        <v>0</v>
      </c>
      <c r="I3779" s="24">
        <v>0</v>
      </c>
      <c r="J3779" s="282">
        <v>10</v>
      </c>
      <c r="K3779" s="282">
        <v>30</v>
      </c>
    </row>
    <row r="3780" spans="1:11" x14ac:dyDescent="0.3">
      <c r="A3780" s="281" t="s">
        <v>2894</v>
      </c>
      <c r="B3780" s="281">
        <v>176</v>
      </c>
      <c r="C3780" s="24" t="str">
        <f t="shared" si="58"/>
        <v>sia176</v>
      </c>
      <c r="D3780" s="281">
        <v>3852</v>
      </c>
      <c r="E3780" s="281">
        <v>1470</v>
      </c>
      <c r="F3780" s="281">
        <v>54442</v>
      </c>
      <c r="G3780" s="24">
        <v>50</v>
      </c>
      <c r="H3780" s="24">
        <v>0</v>
      </c>
      <c r="I3780" s="24">
        <v>0</v>
      </c>
      <c r="J3780" s="282">
        <v>10</v>
      </c>
      <c r="K3780" s="282">
        <v>30</v>
      </c>
    </row>
    <row r="3781" spans="1:11" x14ac:dyDescent="0.3">
      <c r="A3781" s="281" t="s">
        <v>2894</v>
      </c>
      <c r="B3781" s="281">
        <v>177</v>
      </c>
      <c r="C3781" s="24" t="str">
        <f t="shared" si="58"/>
        <v>sia177</v>
      </c>
      <c r="D3781" s="281">
        <v>3894</v>
      </c>
      <c r="E3781" s="281">
        <v>1486</v>
      </c>
      <c r="F3781" s="281">
        <v>55240</v>
      </c>
      <c r="G3781" s="24">
        <v>50</v>
      </c>
      <c r="H3781" s="24">
        <v>0</v>
      </c>
      <c r="I3781" s="24">
        <v>0</v>
      </c>
      <c r="J3781" s="282">
        <v>10</v>
      </c>
      <c r="K3781" s="282">
        <v>30</v>
      </c>
    </row>
    <row r="3782" spans="1:11" x14ac:dyDescent="0.3">
      <c r="A3782" s="281" t="s">
        <v>2894</v>
      </c>
      <c r="B3782" s="281">
        <v>178</v>
      </c>
      <c r="C3782" s="24" t="str">
        <f t="shared" ref="C3782:C3845" si="59">A3782&amp;B3782</f>
        <v>sia178</v>
      </c>
      <c r="D3782" s="281">
        <v>3936</v>
      </c>
      <c r="E3782" s="281">
        <v>1502</v>
      </c>
      <c r="F3782" s="281">
        <v>55878</v>
      </c>
      <c r="G3782" s="24">
        <v>50</v>
      </c>
      <c r="H3782" s="24">
        <v>0</v>
      </c>
      <c r="I3782" s="24">
        <v>0</v>
      </c>
      <c r="J3782" s="282">
        <v>10</v>
      </c>
      <c r="K3782" s="282">
        <v>30</v>
      </c>
    </row>
    <row r="3783" spans="1:11" x14ac:dyDescent="0.3">
      <c r="A3783" s="281" t="s">
        <v>2894</v>
      </c>
      <c r="B3783" s="281">
        <v>179</v>
      </c>
      <c r="C3783" s="24" t="str">
        <f t="shared" si="59"/>
        <v>sia179</v>
      </c>
      <c r="D3783" s="281">
        <v>3978</v>
      </c>
      <c r="E3783" s="281">
        <v>1518</v>
      </c>
      <c r="F3783" s="281">
        <v>56522</v>
      </c>
      <c r="G3783" s="24">
        <v>50</v>
      </c>
      <c r="H3783" s="24">
        <v>0</v>
      </c>
      <c r="I3783" s="24">
        <v>0</v>
      </c>
      <c r="J3783" s="282">
        <v>10</v>
      </c>
      <c r="K3783" s="282">
        <v>30</v>
      </c>
    </row>
    <row r="3784" spans="1:11" x14ac:dyDescent="0.3">
      <c r="A3784" s="281" t="s">
        <v>2894</v>
      </c>
      <c r="B3784" s="281">
        <v>180</v>
      </c>
      <c r="C3784" s="24" t="str">
        <f t="shared" si="59"/>
        <v>sia180</v>
      </c>
      <c r="D3784" s="281">
        <v>4020</v>
      </c>
      <c r="E3784" s="281">
        <v>1534</v>
      </c>
      <c r="F3784" s="281">
        <v>57174</v>
      </c>
      <c r="G3784" s="24">
        <v>50</v>
      </c>
      <c r="H3784" s="24">
        <v>0</v>
      </c>
      <c r="I3784" s="24">
        <v>0</v>
      </c>
      <c r="J3784" s="282">
        <v>10</v>
      </c>
      <c r="K3784" s="282">
        <v>30</v>
      </c>
    </row>
    <row r="3785" spans="1:11" x14ac:dyDescent="0.3">
      <c r="A3785" s="281" t="s">
        <v>2894</v>
      </c>
      <c r="B3785" s="281">
        <v>181</v>
      </c>
      <c r="C3785" s="24" t="str">
        <f t="shared" si="59"/>
        <v>sia181</v>
      </c>
      <c r="D3785" s="281">
        <v>4385</v>
      </c>
      <c r="E3785" s="281">
        <v>1674</v>
      </c>
      <c r="F3785" s="281">
        <v>63309</v>
      </c>
      <c r="G3785" s="24">
        <v>50</v>
      </c>
      <c r="H3785" s="24">
        <v>0</v>
      </c>
      <c r="I3785" s="24">
        <v>0</v>
      </c>
      <c r="J3785" s="282">
        <v>10</v>
      </c>
      <c r="K3785" s="282">
        <v>30</v>
      </c>
    </row>
    <row r="3786" spans="1:11" x14ac:dyDescent="0.3">
      <c r="A3786" s="281" t="s">
        <v>2894</v>
      </c>
      <c r="B3786" s="281">
        <v>182</v>
      </c>
      <c r="C3786" s="24" t="str">
        <f t="shared" si="59"/>
        <v>sia182</v>
      </c>
      <c r="D3786" s="281">
        <v>4432</v>
      </c>
      <c r="E3786" s="281">
        <v>1692</v>
      </c>
      <c r="F3786" s="281">
        <v>64039</v>
      </c>
      <c r="G3786" s="24">
        <v>50</v>
      </c>
      <c r="H3786" s="24">
        <v>0</v>
      </c>
      <c r="I3786" s="24">
        <v>0</v>
      </c>
      <c r="J3786" s="282">
        <v>10</v>
      </c>
      <c r="K3786" s="282">
        <v>30</v>
      </c>
    </row>
    <row r="3787" spans="1:11" x14ac:dyDescent="0.3">
      <c r="A3787" s="281" t="s">
        <v>2894</v>
      </c>
      <c r="B3787" s="281">
        <v>183</v>
      </c>
      <c r="C3787" s="24" t="str">
        <f t="shared" si="59"/>
        <v>sia183</v>
      </c>
      <c r="D3787" s="281">
        <v>4480</v>
      </c>
      <c r="E3787" s="281">
        <v>1710</v>
      </c>
      <c r="F3787" s="281">
        <v>64777</v>
      </c>
      <c r="G3787" s="24">
        <v>50</v>
      </c>
      <c r="H3787" s="24">
        <v>0</v>
      </c>
      <c r="I3787" s="24">
        <v>0</v>
      </c>
      <c r="J3787" s="282">
        <v>10</v>
      </c>
      <c r="K3787" s="282">
        <v>30</v>
      </c>
    </row>
    <row r="3788" spans="1:11" x14ac:dyDescent="0.3">
      <c r="A3788" s="281" t="s">
        <v>2894</v>
      </c>
      <c r="B3788" s="281">
        <v>184</v>
      </c>
      <c r="C3788" s="24" t="str">
        <f t="shared" si="59"/>
        <v>sia184</v>
      </c>
      <c r="D3788" s="281">
        <v>4527</v>
      </c>
      <c r="E3788" s="281">
        <v>1728</v>
      </c>
      <c r="F3788" s="281">
        <v>65523</v>
      </c>
      <c r="G3788" s="24">
        <v>50</v>
      </c>
      <c r="H3788" s="24">
        <v>0</v>
      </c>
      <c r="I3788" s="24">
        <v>0</v>
      </c>
      <c r="J3788" s="282">
        <v>10</v>
      </c>
      <c r="K3788" s="282">
        <v>30</v>
      </c>
    </row>
    <row r="3789" spans="1:11" x14ac:dyDescent="0.3">
      <c r="A3789" s="281" t="s">
        <v>2894</v>
      </c>
      <c r="B3789" s="281">
        <v>185</v>
      </c>
      <c r="C3789" s="24" t="str">
        <f t="shared" si="59"/>
        <v>sia185</v>
      </c>
      <c r="D3789" s="281">
        <v>4576</v>
      </c>
      <c r="E3789" s="281">
        <v>1746</v>
      </c>
      <c r="F3789" s="281">
        <v>66482</v>
      </c>
      <c r="G3789" s="24">
        <v>50</v>
      </c>
      <c r="H3789" s="24">
        <v>0</v>
      </c>
      <c r="I3789" s="24">
        <v>0</v>
      </c>
      <c r="J3789" s="282">
        <v>10</v>
      </c>
      <c r="K3789" s="282">
        <v>30</v>
      </c>
    </row>
    <row r="3790" spans="1:11" x14ac:dyDescent="0.3">
      <c r="A3790" s="281" t="s">
        <v>2894</v>
      </c>
      <c r="B3790" s="281">
        <v>186</v>
      </c>
      <c r="C3790" s="24" t="str">
        <f t="shared" si="59"/>
        <v>sia186</v>
      </c>
      <c r="D3790" s="281">
        <v>4625</v>
      </c>
      <c r="E3790" s="281">
        <v>1765</v>
      </c>
      <c r="F3790" s="281">
        <v>67247</v>
      </c>
      <c r="G3790" s="24">
        <v>50</v>
      </c>
      <c r="H3790" s="24">
        <v>0</v>
      </c>
      <c r="I3790" s="24">
        <v>0</v>
      </c>
      <c r="J3790" s="282">
        <v>10</v>
      </c>
      <c r="K3790" s="282">
        <v>30</v>
      </c>
    </row>
    <row r="3791" spans="1:11" x14ac:dyDescent="0.3">
      <c r="A3791" s="281" t="s">
        <v>2894</v>
      </c>
      <c r="B3791" s="281">
        <v>187</v>
      </c>
      <c r="C3791" s="24" t="str">
        <f t="shared" si="59"/>
        <v>sia187</v>
      </c>
      <c r="D3791" s="281">
        <v>4674</v>
      </c>
      <c r="E3791" s="281">
        <v>1784</v>
      </c>
      <c r="F3791" s="281">
        <v>68020</v>
      </c>
      <c r="G3791" s="24">
        <v>50</v>
      </c>
      <c r="H3791" s="24">
        <v>0</v>
      </c>
      <c r="I3791" s="24">
        <v>0</v>
      </c>
      <c r="J3791" s="282">
        <v>10</v>
      </c>
      <c r="K3791" s="282">
        <v>30</v>
      </c>
    </row>
    <row r="3792" spans="1:11" x14ac:dyDescent="0.3">
      <c r="A3792" s="281" t="s">
        <v>2894</v>
      </c>
      <c r="B3792" s="281">
        <v>188</v>
      </c>
      <c r="C3792" s="24" t="str">
        <f t="shared" si="59"/>
        <v>sia188</v>
      </c>
      <c r="D3792" s="281">
        <v>4724</v>
      </c>
      <c r="E3792" s="281">
        <v>1803</v>
      </c>
      <c r="F3792" s="281">
        <v>68802</v>
      </c>
      <c r="G3792" s="24">
        <v>50</v>
      </c>
      <c r="H3792" s="24">
        <v>0</v>
      </c>
      <c r="I3792" s="24">
        <v>0</v>
      </c>
      <c r="J3792" s="282">
        <v>10</v>
      </c>
      <c r="K3792" s="282">
        <v>30</v>
      </c>
    </row>
    <row r="3793" spans="1:11" x14ac:dyDescent="0.3">
      <c r="A3793" s="281" t="s">
        <v>2894</v>
      </c>
      <c r="B3793" s="281">
        <v>189</v>
      </c>
      <c r="C3793" s="24" t="str">
        <f t="shared" si="59"/>
        <v>sia189</v>
      </c>
      <c r="D3793" s="281">
        <v>4774</v>
      </c>
      <c r="E3793" s="281">
        <v>1822</v>
      </c>
      <c r="F3793" s="281">
        <v>69737</v>
      </c>
      <c r="G3793" s="24">
        <v>50</v>
      </c>
      <c r="H3793" s="24">
        <v>0</v>
      </c>
      <c r="I3793" s="24">
        <v>0</v>
      </c>
      <c r="J3793" s="282">
        <v>10</v>
      </c>
      <c r="K3793" s="282">
        <v>30</v>
      </c>
    </row>
    <row r="3794" spans="1:11" x14ac:dyDescent="0.3">
      <c r="A3794" s="281" t="s">
        <v>2894</v>
      </c>
      <c r="B3794" s="281">
        <v>190</v>
      </c>
      <c r="C3794" s="24" t="str">
        <f t="shared" si="59"/>
        <v>sia190</v>
      </c>
      <c r="D3794" s="281">
        <v>4825</v>
      </c>
      <c r="E3794" s="281">
        <v>1841</v>
      </c>
      <c r="F3794" s="281">
        <v>70538</v>
      </c>
      <c r="G3794" s="24">
        <v>50</v>
      </c>
      <c r="H3794" s="24">
        <v>0</v>
      </c>
      <c r="I3794" s="24">
        <v>0</v>
      </c>
      <c r="J3794" s="282">
        <v>10</v>
      </c>
      <c r="K3794" s="282">
        <v>30</v>
      </c>
    </row>
    <row r="3795" spans="1:11" x14ac:dyDescent="0.3">
      <c r="A3795" s="281" t="s">
        <v>2894</v>
      </c>
      <c r="B3795" s="281">
        <v>191</v>
      </c>
      <c r="C3795" s="24" t="str">
        <f t="shared" si="59"/>
        <v>sia191</v>
      </c>
      <c r="D3795" s="281">
        <v>4876</v>
      </c>
      <c r="E3795" s="281">
        <v>1861</v>
      </c>
      <c r="F3795" s="281">
        <v>71347</v>
      </c>
      <c r="G3795" s="24">
        <v>50</v>
      </c>
      <c r="H3795" s="24">
        <v>0</v>
      </c>
      <c r="I3795" s="24">
        <v>0</v>
      </c>
      <c r="J3795" s="282">
        <v>10</v>
      </c>
      <c r="K3795" s="282">
        <v>30</v>
      </c>
    </row>
    <row r="3796" spans="1:11" x14ac:dyDescent="0.3">
      <c r="A3796" s="281" t="s">
        <v>2894</v>
      </c>
      <c r="B3796" s="281">
        <v>192</v>
      </c>
      <c r="C3796" s="24" t="str">
        <f t="shared" si="59"/>
        <v>sia192</v>
      </c>
      <c r="D3796" s="281">
        <v>4928</v>
      </c>
      <c r="E3796" s="281">
        <v>1881</v>
      </c>
      <c r="F3796" s="281">
        <v>72166</v>
      </c>
      <c r="G3796" s="24">
        <v>50</v>
      </c>
      <c r="H3796" s="24">
        <v>0</v>
      </c>
      <c r="I3796" s="24">
        <v>0</v>
      </c>
      <c r="J3796" s="282">
        <v>10</v>
      </c>
      <c r="K3796" s="282">
        <v>30</v>
      </c>
    </row>
    <row r="3797" spans="1:11" x14ac:dyDescent="0.3">
      <c r="A3797" s="281" t="s">
        <v>2894</v>
      </c>
      <c r="B3797" s="281">
        <v>193</v>
      </c>
      <c r="C3797" s="24" t="str">
        <f t="shared" si="59"/>
        <v>sia193</v>
      </c>
      <c r="D3797" s="281">
        <v>4980</v>
      </c>
      <c r="E3797" s="281">
        <v>1901</v>
      </c>
      <c r="F3797" s="281">
        <v>73220</v>
      </c>
      <c r="G3797" s="24">
        <v>50</v>
      </c>
      <c r="H3797" s="24">
        <v>0</v>
      </c>
      <c r="I3797" s="24">
        <v>0</v>
      </c>
      <c r="J3797" s="282">
        <v>10</v>
      </c>
      <c r="K3797" s="282">
        <v>30</v>
      </c>
    </row>
    <row r="3798" spans="1:11" x14ac:dyDescent="0.3">
      <c r="A3798" s="281" t="s">
        <v>2894</v>
      </c>
      <c r="B3798" s="281">
        <v>194</v>
      </c>
      <c r="C3798" s="24" t="str">
        <f t="shared" si="59"/>
        <v>sia194</v>
      </c>
      <c r="D3798" s="281">
        <v>5033</v>
      </c>
      <c r="E3798" s="281">
        <v>1921</v>
      </c>
      <c r="F3798" s="281">
        <v>74059</v>
      </c>
      <c r="G3798" s="24">
        <v>50</v>
      </c>
      <c r="H3798" s="24">
        <v>0</v>
      </c>
      <c r="I3798" s="24">
        <v>0</v>
      </c>
      <c r="J3798" s="282">
        <v>10</v>
      </c>
      <c r="K3798" s="282">
        <v>30</v>
      </c>
    </row>
    <row r="3799" spans="1:11" x14ac:dyDescent="0.3">
      <c r="A3799" s="281" t="s">
        <v>2894</v>
      </c>
      <c r="B3799" s="281">
        <v>195</v>
      </c>
      <c r="C3799" s="24" t="str">
        <f t="shared" si="59"/>
        <v>sia195</v>
      </c>
      <c r="D3799" s="281">
        <v>5087</v>
      </c>
      <c r="E3799" s="281">
        <v>1941</v>
      </c>
      <c r="F3799" s="281">
        <v>74908</v>
      </c>
      <c r="G3799" s="24">
        <v>50</v>
      </c>
      <c r="H3799" s="24">
        <v>0</v>
      </c>
      <c r="I3799" s="24">
        <v>0</v>
      </c>
      <c r="J3799" s="282">
        <v>10</v>
      </c>
      <c r="K3799" s="282">
        <v>30</v>
      </c>
    </row>
    <row r="3800" spans="1:11" x14ac:dyDescent="0.3">
      <c r="A3800" s="281" t="s">
        <v>2894</v>
      </c>
      <c r="B3800" s="281">
        <v>196</v>
      </c>
      <c r="C3800" s="24" t="str">
        <f t="shared" si="59"/>
        <v>sia196</v>
      </c>
      <c r="D3800" s="281">
        <v>5141</v>
      </c>
      <c r="E3800" s="281">
        <v>1962</v>
      </c>
      <c r="F3800" s="281">
        <v>75766</v>
      </c>
      <c r="G3800" s="24">
        <v>50</v>
      </c>
      <c r="H3800" s="24">
        <v>0</v>
      </c>
      <c r="I3800" s="24">
        <v>0</v>
      </c>
      <c r="J3800" s="282">
        <v>10</v>
      </c>
      <c r="K3800" s="282">
        <v>30</v>
      </c>
    </row>
    <row r="3801" spans="1:11" x14ac:dyDescent="0.3">
      <c r="A3801" s="281" t="s">
        <v>2894</v>
      </c>
      <c r="B3801" s="281">
        <v>197</v>
      </c>
      <c r="C3801" s="24" t="str">
        <f t="shared" si="59"/>
        <v>sia197</v>
      </c>
      <c r="D3801" s="281">
        <v>5195</v>
      </c>
      <c r="E3801" s="281">
        <v>1983</v>
      </c>
      <c r="F3801" s="281">
        <v>76870</v>
      </c>
      <c r="G3801" s="24">
        <v>50</v>
      </c>
      <c r="H3801" s="24">
        <v>0</v>
      </c>
      <c r="I3801" s="24">
        <v>0</v>
      </c>
      <c r="J3801" s="282">
        <v>10</v>
      </c>
      <c r="K3801" s="282">
        <v>30</v>
      </c>
    </row>
    <row r="3802" spans="1:11" x14ac:dyDescent="0.3">
      <c r="A3802" s="281" t="s">
        <v>2894</v>
      </c>
      <c r="B3802" s="281">
        <v>198</v>
      </c>
      <c r="C3802" s="24" t="str">
        <f t="shared" si="59"/>
        <v>sia198</v>
      </c>
      <c r="D3802" s="281">
        <v>5250</v>
      </c>
      <c r="E3802" s="281">
        <v>2004</v>
      </c>
      <c r="F3802" s="281">
        <v>77750</v>
      </c>
      <c r="G3802" s="24">
        <v>50</v>
      </c>
      <c r="H3802" s="24">
        <v>0</v>
      </c>
      <c r="I3802" s="24">
        <v>0</v>
      </c>
      <c r="J3802" s="282">
        <v>10</v>
      </c>
      <c r="K3802" s="282">
        <v>30</v>
      </c>
    </row>
    <row r="3803" spans="1:11" x14ac:dyDescent="0.3">
      <c r="A3803" s="281" t="s">
        <v>2894</v>
      </c>
      <c r="B3803" s="281">
        <v>199</v>
      </c>
      <c r="C3803" s="24" t="str">
        <f t="shared" si="59"/>
        <v>sia199</v>
      </c>
      <c r="D3803" s="281">
        <v>5306</v>
      </c>
      <c r="E3803" s="281">
        <v>2025</v>
      </c>
      <c r="F3803" s="281">
        <v>78639</v>
      </c>
      <c r="G3803" s="24">
        <v>50</v>
      </c>
      <c r="H3803" s="24">
        <v>0</v>
      </c>
      <c r="I3803" s="24">
        <v>0</v>
      </c>
      <c r="J3803" s="282">
        <v>10</v>
      </c>
      <c r="K3803" s="282">
        <v>30</v>
      </c>
    </row>
    <row r="3804" spans="1:11" x14ac:dyDescent="0.3">
      <c r="A3804" s="281" t="s">
        <v>2894</v>
      </c>
      <c r="B3804" s="281">
        <v>200</v>
      </c>
      <c r="C3804" s="24" t="str">
        <f t="shared" si="59"/>
        <v>sia200</v>
      </c>
      <c r="D3804" s="281">
        <v>5362</v>
      </c>
      <c r="E3804" s="281">
        <v>2046</v>
      </c>
      <c r="F3804" s="281">
        <v>79538</v>
      </c>
      <c r="G3804" s="24">
        <v>50</v>
      </c>
      <c r="H3804" s="24">
        <v>0</v>
      </c>
      <c r="I3804" s="24">
        <v>0</v>
      </c>
      <c r="J3804" s="282">
        <v>10</v>
      </c>
      <c r="K3804" s="282">
        <v>30</v>
      </c>
    </row>
    <row r="3805" spans="1:11" x14ac:dyDescent="0.3">
      <c r="A3805" s="281" t="s">
        <v>2894</v>
      </c>
      <c r="B3805" s="281">
        <v>201</v>
      </c>
      <c r="C3805" s="24" t="str">
        <f t="shared" si="59"/>
        <v>sia201</v>
      </c>
      <c r="D3805" s="281">
        <v>5848</v>
      </c>
      <c r="E3805" s="281">
        <v>2232</v>
      </c>
      <c r="F3805" s="281">
        <v>87855</v>
      </c>
      <c r="G3805" s="24">
        <v>50</v>
      </c>
      <c r="H3805" s="24">
        <v>0</v>
      </c>
      <c r="I3805" s="24">
        <v>0</v>
      </c>
      <c r="J3805" s="282">
        <v>10</v>
      </c>
      <c r="K3805" s="282">
        <v>30</v>
      </c>
    </row>
    <row r="3806" spans="1:11" x14ac:dyDescent="0.3">
      <c r="A3806" s="281" t="s">
        <v>2894</v>
      </c>
      <c r="B3806" s="281">
        <v>202</v>
      </c>
      <c r="C3806" s="24" t="str">
        <f t="shared" si="59"/>
        <v>sia202</v>
      </c>
      <c r="D3806" s="281">
        <v>5909</v>
      </c>
      <c r="E3806" s="281">
        <v>2255</v>
      </c>
      <c r="F3806" s="281">
        <v>88950</v>
      </c>
      <c r="G3806" s="24">
        <v>50</v>
      </c>
      <c r="H3806" s="24">
        <v>0</v>
      </c>
      <c r="I3806" s="24">
        <v>0</v>
      </c>
      <c r="J3806" s="282">
        <v>10</v>
      </c>
      <c r="K3806" s="282">
        <v>30</v>
      </c>
    </row>
    <row r="3807" spans="1:11" x14ac:dyDescent="0.3">
      <c r="A3807" s="281" t="s">
        <v>2894</v>
      </c>
      <c r="B3807" s="281">
        <v>203</v>
      </c>
      <c r="C3807" s="24" t="str">
        <f t="shared" si="59"/>
        <v>sia203</v>
      </c>
      <c r="D3807" s="281">
        <v>5972</v>
      </c>
      <c r="E3807" s="281">
        <v>2279</v>
      </c>
      <c r="F3807" s="281">
        <v>90028</v>
      </c>
      <c r="G3807" s="24">
        <v>50</v>
      </c>
      <c r="H3807" s="24">
        <v>0</v>
      </c>
      <c r="I3807" s="24">
        <v>0</v>
      </c>
      <c r="J3807" s="282">
        <v>10</v>
      </c>
      <c r="K3807" s="282">
        <v>30</v>
      </c>
    </row>
    <row r="3808" spans="1:11" x14ac:dyDescent="0.3">
      <c r="A3808" s="281" t="s">
        <v>2894</v>
      </c>
      <c r="B3808" s="281">
        <v>204</v>
      </c>
      <c r="C3808" s="24" t="str">
        <f t="shared" si="59"/>
        <v>sia204</v>
      </c>
      <c r="D3808" s="281">
        <v>6035</v>
      </c>
      <c r="E3808" s="281">
        <v>2303</v>
      </c>
      <c r="F3808" s="281">
        <v>91118</v>
      </c>
      <c r="G3808" s="24">
        <v>50</v>
      </c>
      <c r="H3808" s="24">
        <v>0</v>
      </c>
      <c r="I3808" s="24">
        <v>0</v>
      </c>
      <c r="J3808" s="282">
        <v>10</v>
      </c>
      <c r="K3808" s="282">
        <v>30</v>
      </c>
    </row>
    <row r="3809" spans="1:11" x14ac:dyDescent="0.3">
      <c r="A3809" s="281" t="s">
        <v>2894</v>
      </c>
      <c r="B3809" s="281">
        <v>205</v>
      </c>
      <c r="C3809" s="24" t="str">
        <f t="shared" si="59"/>
        <v>sia205</v>
      </c>
      <c r="D3809" s="281">
        <v>6098</v>
      </c>
      <c r="E3809" s="281">
        <v>2328</v>
      </c>
      <c r="F3809" s="281">
        <v>92597</v>
      </c>
      <c r="G3809" s="24">
        <v>50</v>
      </c>
      <c r="H3809" s="24">
        <v>0</v>
      </c>
      <c r="I3809" s="24">
        <v>0</v>
      </c>
      <c r="J3809" s="282">
        <v>10</v>
      </c>
      <c r="K3809" s="282">
        <v>30</v>
      </c>
    </row>
    <row r="3810" spans="1:11" x14ac:dyDescent="0.3">
      <c r="A3810" s="281" t="s">
        <v>2894</v>
      </c>
      <c r="B3810" s="281">
        <v>206</v>
      </c>
      <c r="C3810" s="24" t="str">
        <f t="shared" si="59"/>
        <v>sia206</v>
      </c>
      <c r="D3810" s="281">
        <v>6163</v>
      </c>
      <c r="E3810" s="281">
        <v>2352</v>
      </c>
      <c r="F3810" s="281">
        <v>93813</v>
      </c>
      <c r="G3810" s="24">
        <v>50</v>
      </c>
      <c r="H3810" s="24">
        <v>0</v>
      </c>
      <c r="I3810" s="24">
        <v>0</v>
      </c>
      <c r="J3810" s="282">
        <v>10</v>
      </c>
      <c r="K3810" s="282">
        <v>30</v>
      </c>
    </row>
    <row r="3811" spans="1:11" x14ac:dyDescent="0.3">
      <c r="A3811" s="281" t="s">
        <v>2894</v>
      </c>
      <c r="B3811" s="281">
        <v>207</v>
      </c>
      <c r="C3811" s="24" t="str">
        <f t="shared" si="59"/>
        <v>sia207</v>
      </c>
      <c r="D3811" s="281">
        <v>6228</v>
      </c>
      <c r="E3811" s="281">
        <v>2377</v>
      </c>
      <c r="F3811" s="281">
        <v>95044</v>
      </c>
      <c r="G3811" s="24">
        <v>50</v>
      </c>
      <c r="H3811" s="24">
        <v>0</v>
      </c>
      <c r="I3811" s="24">
        <v>0</v>
      </c>
      <c r="J3811" s="282">
        <v>10</v>
      </c>
      <c r="K3811" s="282">
        <v>30</v>
      </c>
    </row>
    <row r="3812" spans="1:11" x14ac:dyDescent="0.3">
      <c r="A3812" s="281" t="s">
        <v>2894</v>
      </c>
      <c r="B3812" s="281">
        <v>208</v>
      </c>
      <c r="C3812" s="24" t="str">
        <f t="shared" si="59"/>
        <v>sia208</v>
      </c>
      <c r="D3812" s="281">
        <v>6293</v>
      </c>
      <c r="E3812" s="281">
        <v>2402</v>
      </c>
      <c r="F3812" s="281">
        <v>96258</v>
      </c>
      <c r="G3812" s="24">
        <v>50</v>
      </c>
      <c r="H3812" s="24">
        <v>0</v>
      </c>
      <c r="I3812" s="24">
        <v>0</v>
      </c>
      <c r="J3812" s="282">
        <v>10</v>
      </c>
      <c r="K3812" s="282">
        <v>30</v>
      </c>
    </row>
    <row r="3813" spans="1:11" x14ac:dyDescent="0.3">
      <c r="A3813" s="281" t="s">
        <v>2894</v>
      </c>
      <c r="B3813" s="281">
        <v>209</v>
      </c>
      <c r="C3813" s="24" t="str">
        <f t="shared" si="59"/>
        <v>sia209</v>
      </c>
      <c r="D3813" s="281">
        <v>6359</v>
      </c>
      <c r="E3813" s="281">
        <v>2427</v>
      </c>
      <c r="F3813" s="281">
        <v>97554</v>
      </c>
      <c r="G3813" s="24">
        <v>50</v>
      </c>
      <c r="H3813" s="24">
        <v>0</v>
      </c>
      <c r="I3813" s="24">
        <v>0</v>
      </c>
      <c r="J3813" s="282">
        <v>10</v>
      </c>
      <c r="K3813" s="282">
        <v>30</v>
      </c>
    </row>
    <row r="3814" spans="1:11" x14ac:dyDescent="0.3">
      <c r="A3814" s="281" t="s">
        <v>2894</v>
      </c>
      <c r="B3814" s="281">
        <v>210</v>
      </c>
      <c r="C3814" s="24" t="str">
        <f t="shared" si="59"/>
        <v>sia210</v>
      </c>
      <c r="D3814" s="281">
        <v>6426</v>
      </c>
      <c r="E3814" s="281">
        <v>2453</v>
      </c>
      <c r="F3814" s="281">
        <v>98800</v>
      </c>
      <c r="G3814" s="24">
        <v>50</v>
      </c>
      <c r="H3814" s="24">
        <v>0</v>
      </c>
      <c r="I3814" s="24">
        <v>0</v>
      </c>
      <c r="J3814" s="282">
        <v>10</v>
      </c>
      <c r="K3814" s="282">
        <v>30</v>
      </c>
    </row>
    <row r="3815" spans="1:11" x14ac:dyDescent="0.3">
      <c r="A3815" s="281" t="s">
        <v>2894</v>
      </c>
      <c r="B3815" s="281">
        <v>211</v>
      </c>
      <c r="C3815" s="24" t="str">
        <f t="shared" si="59"/>
        <v>sia211</v>
      </c>
      <c r="D3815" s="281">
        <v>6494</v>
      </c>
      <c r="E3815" s="281">
        <v>2478</v>
      </c>
      <c r="F3815" s="281">
        <v>100094</v>
      </c>
      <c r="G3815" s="24">
        <v>50</v>
      </c>
      <c r="H3815" s="24">
        <v>0</v>
      </c>
      <c r="I3815" s="24">
        <v>0</v>
      </c>
      <c r="J3815" s="282">
        <v>10</v>
      </c>
      <c r="K3815" s="282">
        <v>30</v>
      </c>
    </row>
    <row r="3816" spans="1:11" x14ac:dyDescent="0.3">
      <c r="A3816" s="281" t="s">
        <v>2894</v>
      </c>
      <c r="B3816" s="281">
        <v>212</v>
      </c>
      <c r="C3816" s="24" t="str">
        <f t="shared" si="59"/>
        <v>sia212</v>
      </c>
      <c r="D3816" s="281">
        <v>6562</v>
      </c>
      <c r="E3816" s="281">
        <v>2504</v>
      </c>
      <c r="F3816" s="281">
        <v>101406</v>
      </c>
      <c r="G3816" s="24">
        <v>50</v>
      </c>
      <c r="H3816" s="24">
        <v>0</v>
      </c>
      <c r="I3816" s="24">
        <v>0</v>
      </c>
      <c r="J3816" s="282">
        <v>10</v>
      </c>
      <c r="K3816" s="282">
        <v>30</v>
      </c>
    </row>
    <row r="3817" spans="1:11" x14ac:dyDescent="0.3">
      <c r="A3817" s="281" t="s">
        <v>2894</v>
      </c>
      <c r="B3817" s="281">
        <v>213</v>
      </c>
      <c r="C3817" s="24" t="str">
        <f t="shared" si="59"/>
        <v>sia213</v>
      </c>
      <c r="D3817" s="281">
        <v>6631</v>
      </c>
      <c r="E3817" s="281">
        <v>2531</v>
      </c>
      <c r="F3817" s="281">
        <v>102734</v>
      </c>
      <c r="G3817" s="24">
        <v>50</v>
      </c>
      <c r="H3817" s="24">
        <v>0</v>
      </c>
      <c r="I3817" s="24">
        <v>0</v>
      </c>
      <c r="J3817" s="282">
        <v>10</v>
      </c>
      <c r="K3817" s="282">
        <v>30</v>
      </c>
    </row>
    <row r="3818" spans="1:11" x14ac:dyDescent="0.3">
      <c r="A3818" s="281" t="s">
        <v>2894</v>
      </c>
      <c r="B3818" s="281">
        <v>214</v>
      </c>
      <c r="C3818" s="24" t="str">
        <f t="shared" si="59"/>
        <v>sia214</v>
      </c>
      <c r="D3818" s="281">
        <v>6700</v>
      </c>
      <c r="E3818" s="281">
        <v>2557</v>
      </c>
      <c r="F3818" s="281">
        <v>104079</v>
      </c>
      <c r="G3818" s="24">
        <v>50</v>
      </c>
      <c r="H3818" s="24">
        <v>0</v>
      </c>
      <c r="I3818" s="24">
        <v>0</v>
      </c>
      <c r="J3818" s="282">
        <v>10</v>
      </c>
      <c r="K3818" s="282">
        <v>30</v>
      </c>
    </row>
    <row r="3819" spans="1:11" x14ac:dyDescent="0.3">
      <c r="A3819" s="281" t="s">
        <v>2894</v>
      </c>
      <c r="B3819" s="281">
        <v>215</v>
      </c>
      <c r="C3819" s="24" t="str">
        <f t="shared" si="59"/>
        <v>sia215</v>
      </c>
      <c r="D3819" s="281">
        <v>6770</v>
      </c>
      <c r="E3819" s="281">
        <v>2584</v>
      </c>
      <c r="F3819" s="281">
        <v>105405</v>
      </c>
      <c r="G3819" s="24">
        <v>50</v>
      </c>
      <c r="H3819" s="24">
        <v>0</v>
      </c>
      <c r="I3819" s="24">
        <v>0</v>
      </c>
      <c r="J3819" s="282">
        <v>10</v>
      </c>
      <c r="K3819" s="282">
        <v>30</v>
      </c>
    </row>
    <row r="3820" spans="1:11" x14ac:dyDescent="0.3">
      <c r="A3820" s="281" t="s">
        <v>2894</v>
      </c>
      <c r="B3820" s="281">
        <v>216</v>
      </c>
      <c r="C3820" s="24" t="str">
        <f t="shared" si="59"/>
        <v>sia216</v>
      </c>
      <c r="D3820" s="281">
        <v>6841</v>
      </c>
      <c r="E3820" s="281">
        <v>2611</v>
      </c>
      <c r="F3820" s="281">
        <v>106784</v>
      </c>
      <c r="G3820" s="24">
        <v>50</v>
      </c>
      <c r="H3820" s="24">
        <v>0</v>
      </c>
      <c r="I3820" s="24">
        <v>0</v>
      </c>
      <c r="J3820" s="282">
        <v>10</v>
      </c>
      <c r="K3820" s="282">
        <v>30</v>
      </c>
    </row>
    <row r="3821" spans="1:11" x14ac:dyDescent="0.3">
      <c r="A3821" s="281" t="s">
        <v>2894</v>
      </c>
      <c r="B3821" s="281">
        <v>217</v>
      </c>
      <c r="C3821" s="24" t="str">
        <f t="shared" si="59"/>
        <v>sia217</v>
      </c>
      <c r="D3821" s="281">
        <v>6913</v>
      </c>
      <c r="E3821" s="281">
        <v>2639</v>
      </c>
      <c r="F3821" s="281">
        <v>108069</v>
      </c>
      <c r="G3821" s="24">
        <v>50</v>
      </c>
      <c r="H3821" s="24">
        <v>0</v>
      </c>
      <c r="I3821" s="24">
        <v>0</v>
      </c>
      <c r="J3821" s="282">
        <v>10</v>
      </c>
      <c r="K3821" s="282">
        <v>30</v>
      </c>
    </row>
    <row r="3822" spans="1:11" x14ac:dyDescent="0.3">
      <c r="A3822" s="281" t="s">
        <v>2894</v>
      </c>
      <c r="B3822" s="281">
        <v>218</v>
      </c>
      <c r="C3822" s="24" t="str">
        <f t="shared" si="59"/>
        <v>sia218</v>
      </c>
      <c r="D3822" s="281">
        <v>6985</v>
      </c>
      <c r="E3822" s="281">
        <v>2666</v>
      </c>
      <c r="F3822" s="281">
        <v>109407</v>
      </c>
      <c r="G3822" s="24">
        <v>50</v>
      </c>
      <c r="H3822" s="24">
        <v>0</v>
      </c>
      <c r="I3822" s="24">
        <v>0</v>
      </c>
      <c r="J3822" s="282">
        <v>10</v>
      </c>
      <c r="K3822" s="282">
        <v>30</v>
      </c>
    </row>
    <row r="3823" spans="1:11" x14ac:dyDescent="0.3">
      <c r="A3823" s="281" t="s">
        <v>2894</v>
      </c>
      <c r="B3823" s="281">
        <v>219</v>
      </c>
      <c r="C3823" s="24" t="str">
        <f t="shared" si="59"/>
        <v>sia219</v>
      </c>
      <c r="D3823" s="281">
        <v>7058</v>
      </c>
      <c r="E3823" s="281">
        <v>2694</v>
      </c>
      <c r="F3823" s="281">
        <v>110723</v>
      </c>
      <c r="G3823" s="24">
        <v>50</v>
      </c>
      <c r="H3823" s="24">
        <v>0</v>
      </c>
      <c r="I3823" s="24">
        <v>0</v>
      </c>
      <c r="J3823" s="282">
        <v>10</v>
      </c>
      <c r="K3823" s="282">
        <v>30</v>
      </c>
    </row>
    <row r="3824" spans="1:11" x14ac:dyDescent="0.3">
      <c r="A3824" s="281" t="s">
        <v>2894</v>
      </c>
      <c r="B3824" s="281">
        <v>220</v>
      </c>
      <c r="C3824" s="24" t="str">
        <f t="shared" si="59"/>
        <v>sia220</v>
      </c>
      <c r="D3824" s="281">
        <v>7132</v>
      </c>
      <c r="E3824" s="281">
        <v>2722</v>
      </c>
      <c r="F3824" s="281">
        <v>112054</v>
      </c>
      <c r="G3824" s="24">
        <v>50</v>
      </c>
      <c r="H3824" s="24">
        <v>0</v>
      </c>
      <c r="I3824" s="24">
        <v>0</v>
      </c>
      <c r="J3824" s="282">
        <v>10</v>
      </c>
      <c r="K3824" s="282">
        <v>30</v>
      </c>
    </row>
    <row r="3825" spans="1:11" x14ac:dyDescent="0.3">
      <c r="A3825" s="281" t="s">
        <v>2894</v>
      </c>
      <c r="B3825" s="281">
        <v>221</v>
      </c>
      <c r="C3825" s="24" t="str">
        <f t="shared" si="59"/>
        <v>sia221</v>
      </c>
      <c r="D3825" s="281">
        <v>7777</v>
      </c>
      <c r="E3825" s="281">
        <v>2968</v>
      </c>
      <c r="F3825" s="281">
        <v>123413</v>
      </c>
      <c r="G3825" s="24">
        <v>50</v>
      </c>
      <c r="H3825" s="24">
        <v>0</v>
      </c>
      <c r="I3825" s="24">
        <v>0</v>
      </c>
      <c r="J3825" s="282">
        <v>10</v>
      </c>
      <c r="K3825" s="282">
        <v>30</v>
      </c>
    </row>
    <row r="3826" spans="1:11" x14ac:dyDescent="0.3">
      <c r="A3826" s="281" t="s">
        <v>2894</v>
      </c>
      <c r="B3826" s="281">
        <v>222</v>
      </c>
      <c r="C3826" s="24" t="str">
        <f t="shared" si="59"/>
        <v>sia222</v>
      </c>
      <c r="D3826" s="281">
        <v>7858</v>
      </c>
      <c r="E3826" s="281">
        <v>2999</v>
      </c>
      <c r="F3826" s="281">
        <v>125015</v>
      </c>
      <c r="G3826" s="24">
        <v>50</v>
      </c>
      <c r="H3826" s="24">
        <v>0</v>
      </c>
      <c r="I3826" s="24">
        <v>0</v>
      </c>
      <c r="J3826" s="282">
        <v>10</v>
      </c>
      <c r="K3826" s="282">
        <v>30</v>
      </c>
    </row>
    <row r="3827" spans="1:11" x14ac:dyDescent="0.3">
      <c r="A3827" s="281" t="s">
        <v>2894</v>
      </c>
      <c r="B3827" s="281">
        <v>223</v>
      </c>
      <c r="C3827" s="24" t="str">
        <f t="shared" si="59"/>
        <v>sia223</v>
      </c>
      <c r="D3827" s="281">
        <v>7940</v>
      </c>
      <c r="E3827" s="281">
        <v>3031</v>
      </c>
      <c r="F3827" s="281">
        <v>126568</v>
      </c>
      <c r="G3827" s="24">
        <v>50</v>
      </c>
      <c r="H3827" s="24">
        <v>0</v>
      </c>
      <c r="I3827" s="24">
        <v>0</v>
      </c>
      <c r="J3827" s="282">
        <v>10</v>
      </c>
      <c r="K3827" s="282">
        <v>30</v>
      </c>
    </row>
    <row r="3828" spans="1:11" x14ac:dyDescent="0.3">
      <c r="A3828" s="281" t="s">
        <v>2894</v>
      </c>
      <c r="B3828" s="281">
        <v>224</v>
      </c>
      <c r="C3828" s="24" t="str">
        <f t="shared" si="59"/>
        <v>sia224</v>
      </c>
      <c r="D3828" s="281">
        <v>8023</v>
      </c>
      <c r="E3828" s="281">
        <v>3062</v>
      </c>
      <c r="F3828" s="281">
        <v>128209</v>
      </c>
      <c r="G3828" s="24">
        <v>50</v>
      </c>
      <c r="H3828" s="24">
        <v>0</v>
      </c>
      <c r="I3828" s="24">
        <v>0</v>
      </c>
      <c r="J3828" s="282">
        <v>10</v>
      </c>
      <c r="K3828" s="282">
        <v>30</v>
      </c>
    </row>
    <row r="3829" spans="1:11" x14ac:dyDescent="0.3">
      <c r="A3829" s="281" t="s">
        <v>2894</v>
      </c>
      <c r="B3829" s="281">
        <v>225</v>
      </c>
      <c r="C3829" s="24" t="str">
        <f t="shared" si="59"/>
        <v>sia225</v>
      </c>
      <c r="D3829" s="281">
        <v>8107</v>
      </c>
      <c r="E3829" s="281">
        <v>3094</v>
      </c>
      <c r="F3829" s="281">
        <v>129871</v>
      </c>
      <c r="G3829" s="24">
        <v>50</v>
      </c>
      <c r="H3829" s="24">
        <v>0</v>
      </c>
      <c r="I3829" s="24">
        <v>0</v>
      </c>
      <c r="J3829" s="282">
        <v>10</v>
      </c>
      <c r="K3829" s="282">
        <v>30</v>
      </c>
    </row>
    <row r="3830" spans="1:11" x14ac:dyDescent="0.3">
      <c r="A3830" s="281" t="s">
        <v>2894</v>
      </c>
      <c r="B3830" s="281">
        <v>226</v>
      </c>
      <c r="C3830" s="24" t="str">
        <f t="shared" si="59"/>
        <v>sia226</v>
      </c>
      <c r="D3830" s="281">
        <v>8191</v>
      </c>
      <c r="E3830" s="281">
        <v>3126</v>
      </c>
      <c r="F3830" s="281">
        <v>131482</v>
      </c>
      <c r="G3830" s="24">
        <v>50</v>
      </c>
      <c r="H3830" s="24">
        <v>0</v>
      </c>
      <c r="I3830" s="24">
        <v>0</v>
      </c>
      <c r="J3830" s="282">
        <v>10</v>
      </c>
      <c r="K3830" s="282">
        <v>30</v>
      </c>
    </row>
    <row r="3831" spans="1:11" x14ac:dyDescent="0.3">
      <c r="A3831" s="281" t="s">
        <v>2894</v>
      </c>
      <c r="B3831" s="281">
        <v>227</v>
      </c>
      <c r="C3831" s="24" t="str">
        <f t="shared" si="59"/>
        <v>sia227</v>
      </c>
      <c r="D3831" s="281">
        <v>8276</v>
      </c>
      <c r="E3831" s="281">
        <v>3159</v>
      </c>
      <c r="F3831" s="281">
        <v>133184</v>
      </c>
      <c r="G3831" s="24">
        <v>50</v>
      </c>
      <c r="H3831" s="24">
        <v>0</v>
      </c>
      <c r="I3831" s="24">
        <v>0</v>
      </c>
      <c r="J3831" s="282">
        <v>10</v>
      </c>
      <c r="K3831" s="282">
        <v>30</v>
      </c>
    </row>
    <row r="3832" spans="1:11" x14ac:dyDescent="0.3">
      <c r="A3832" s="281" t="s">
        <v>2894</v>
      </c>
      <c r="B3832" s="281">
        <v>228</v>
      </c>
      <c r="C3832" s="24" t="str">
        <f t="shared" si="59"/>
        <v>sia228</v>
      </c>
      <c r="D3832" s="281">
        <v>8362</v>
      </c>
      <c r="E3832" s="281">
        <v>3192</v>
      </c>
      <c r="F3832" s="281">
        <v>134835</v>
      </c>
      <c r="G3832" s="24">
        <v>50</v>
      </c>
      <c r="H3832" s="24">
        <v>0</v>
      </c>
      <c r="I3832" s="24">
        <v>0</v>
      </c>
      <c r="J3832" s="282">
        <v>10</v>
      </c>
      <c r="K3832" s="282">
        <v>30</v>
      </c>
    </row>
    <row r="3833" spans="1:11" x14ac:dyDescent="0.3">
      <c r="A3833" s="281" t="s">
        <v>2894</v>
      </c>
      <c r="B3833" s="281">
        <v>229</v>
      </c>
      <c r="C3833" s="24" t="str">
        <f t="shared" si="59"/>
        <v>sia229</v>
      </c>
      <c r="D3833" s="281">
        <v>8449</v>
      </c>
      <c r="E3833" s="281">
        <v>3225</v>
      </c>
      <c r="F3833" s="281">
        <v>136579</v>
      </c>
      <c r="G3833" s="24">
        <v>50</v>
      </c>
      <c r="H3833" s="24">
        <v>0</v>
      </c>
      <c r="I3833" s="24">
        <v>0</v>
      </c>
      <c r="J3833" s="282">
        <v>10</v>
      </c>
      <c r="K3833" s="282">
        <v>30</v>
      </c>
    </row>
    <row r="3834" spans="1:11" x14ac:dyDescent="0.3">
      <c r="A3834" s="281" t="s">
        <v>2894</v>
      </c>
      <c r="B3834" s="281">
        <v>230</v>
      </c>
      <c r="C3834" s="24" t="str">
        <f t="shared" si="59"/>
        <v>sia230</v>
      </c>
      <c r="D3834" s="281">
        <v>8537</v>
      </c>
      <c r="E3834" s="281">
        <v>3258</v>
      </c>
      <c r="F3834" s="281">
        <v>138270</v>
      </c>
      <c r="G3834" s="24">
        <v>50</v>
      </c>
      <c r="H3834" s="24">
        <v>0</v>
      </c>
      <c r="I3834" s="24">
        <v>0</v>
      </c>
      <c r="J3834" s="282">
        <v>10</v>
      </c>
      <c r="K3834" s="282">
        <v>30</v>
      </c>
    </row>
    <row r="3835" spans="1:11" x14ac:dyDescent="0.3">
      <c r="A3835" s="281" t="s">
        <v>2894</v>
      </c>
      <c r="B3835" s="281">
        <v>231</v>
      </c>
      <c r="C3835" s="24" t="str">
        <f t="shared" si="59"/>
        <v>sia231</v>
      </c>
      <c r="D3835" s="281">
        <v>8626</v>
      </c>
      <c r="E3835" s="281">
        <v>3292</v>
      </c>
      <c r="F3835" s="281">
        <v>140057</v>
      </c>
      <c r="G3835" s="24">
        <v>50</v>
      </c>
      <c r="H3835" s="24">
        <v>0</v>
      </c>
      <c r="I3835" s="24">
        <v>0</v>
      </c>
      <c r="J3835" s="282">
        <v>10</v>
      </c>
      <c r="K3835" s="282">
        <v>30</v>
      </c>
    </row>
    <row r="3836" spans="1:11" x14ac:dyDescent="0.3">
      <c r="A3836" s="281" t="s">
        <v>2894</v>
      </c>
      <c r="B3836" s="281">
        <v>232</v>
      </c>
      <c r="C3836" s="24" t="str">
        <f t="shared" si="59"/>
        <v>sia232</v>
      </c>
      <c r="D3836" s="281">
        <v>8715</v>
      </c>
      <c r="E3836" s="281">
        <v>3326</v>
      </c>
      <c r="F3836" s="281">
        <v>141867</v>
      </c>
      <c r="G3836" s="24">
        <v>50</v>
      </c>
      <c r="H3836" s="24">
        <v>0</v>
      </c>
      <c r="I3836" s="24">
        <v>0</v>
      </c>
      <c r="J3836" s="282">
        <v>10</v>
      </c>
      <c r="K3836" s="282">
        <v>30</v>
      </c>
    </row>
    <row r="3837" spans="1:11" x14ac:dyDescent="0.3">
      <c r="A3837" s="281" t="s">
        <v>2894</v>
      </c>
      <c r="B3837" s="281">
        <v>233</v>
      </c>
      <c r="C3837" s="24" t="str">
        <f t="shared" si="59"/>
        <v>sia233</v>
      </c>
      <c r="D3837" s="281">
        <v>8805</v>
      </c>
      <c r="E3837" s="281">
        <v>3361</v>
      </c>
      <c r="F3837" s="281">
        <v>143620</v>
      </c>
      <c r="G3837" s="24">
        <v>50</v>
      </c>
      <c r="H3837" s="24">
        <v>0</v>
      </c>
      <c r="I3837" s="24">
        <v>0</v>
      </c>
      <c r="J3837" s="282">
        <v>10</v>
      </c>
      <c r="K3837" s="282">
        <v>30</v>
      </c>
    </row>
    <row r="3838" spans="1:11" x14ac:dyDescent="0.3">
      <c r="A3838" s="281" t="s">
        <v>2894</v>
      </c>
      <c r="B3838" s="281">
        <v>234</v>
      </c>
      <c r="C3838" s="24" t="str">
        <f t="shared" si="59"/>
        <v>sia234</v>
      </c>
      <c r="D3838" s="281">
        <v>8897</v>
      </c>
      <c r="E3838" s="281">
        <v>3396</v>
      </c>
      <c r="F3838" s="281">
        <v>145474</v>
      </c>
      <c r="G3838" s="24">
        <v>50</v>
      </c>
      <c r="H3838" s="24">
        <v>0</v>
      </c>
      <c r="I3838" s="24">
        <v>0</v>
      </c>
      <c r="J3838" s="282">
        <v>10</v>
      </c>
      <c r="K3838" s="282">
        <v>30</v>
      </c>
    </row>
    <row r="3839" spans="1:11" x14ac:dyDescent="0.3">
      <c r="A3839" s="281" t="s">
        <v>2894</v>
      </c>
      <c r="B3839" s="281">
        <v>235</v>
      </c>
      <c r="C3839" s="24" t="str">
        <f t="shared" si="59"/>
        <v>sia235</v>
      </c>
      <c r="D3839" s="281">
        <v>8989</v>
      </c>
      <c r="E3839" s="281">
        <v>3431</v>
      </c>
      <c r="F3839" s="281">
        <v>147271</v>
      </c>
      <c r="G3839" s="24">
        <v>50</v>
      </c>
      <c r="H3839" s="24">
        <v>0</v>
      </c>
      <c r="I3839" s="24">
        <v>0</v>
      </c>
      <c r="J3839" s="282">
        <v>10</v>
      </c>
      <c r="K3839" s="282">
        <v>30</v>
      </c>
    </row>
    <row r="3840" spans="1:11" x14ac:dyDescent="0.3">
      <c r="A3840" s="281" t="s">
        <v>2894</v>
      </c>
      <c r="B3840" s="281">
        <v>236</v>
      </c>
      <c r="C3840" s="24" t="str">
        <f t="shared" si="59"/>
        <v>sia236</v>
      </c>
      <c r="D3840" s="281">
        <v>9082</v>
      </c>
      <c r="E3840" s="281">
        <v>3466</v>
      </c>
      <c r="F3840" s="281">
        <v>149170</v>
      </c>
      <c r="G3840" s="24">
        <v>50</v>
      </c>
      <c r="H3840" s="24">
        <v>0</v>
      </c>
      <c r="I3840" s="24">
        <v>0</v>
      </c>
      <c r="J3840" s="282">
        <v>10</v>
      </c>
      <c r="K3840" s="282">
        <v>30</v>
      </c>
    </row>
    <row r="3841" spans="1:11" x14ac:dyDescent="0.3">
      <c r="A3841" s="281" t="s">
        <v>2894</v>
      </c>
      <c r="B3841" s="281">
        <v>237</v>
      </c>
      <c r="C3841" s="24" t="str">
        <f t="shared" si="59"/>
        <v>sia237</v>
      </c>
      <c r="D3841" s="281">
        <v>9176</v>
      </c>
      <c r="E3841" s="281">
        <v>3502</v>
      </c>
      <c r="F3841" s="281">
        <v>151010</v>
      </c>
      <c r="G3841" s="24">
        <v>50</v>
      </c>
      <c r="H3841" s="24">
        <v>0</v>
      </c>
      <c r="I3841" s="24">
        <v>0</v>
      </c>
      <c r="J3841" s="282">
        <v>10</v>
      </c>
      <c r="K3841" s="282">
        <v>30</v>
      </c>
    </row>
    <row r="3842" spans="1:11" x14ac:dyDescent="0.3">
      <c r="A3842" s="281" t="s">
        <v>2894</v>
      </c>
      <c r="B3842" s="281">
        <v>238</v>
      </c>
      <c r="C3842" s="24" t="str">
        <f t="shared" si="59"/>
        <v>sia238</v>
      </c>
      <c r="D3842" s="281">
        <v>9271</v>
      </c>
      <c r="E3842" s="281">
        <v>3538</v>
      </c>
      <c r="F3842" s="281">
        <v>152955</v>
      </c>
      <c r="G3842" s="24">
        <v>50</v>
      </c>
      <c r="H3842" s="24">
        <v>0</v>
      </c>
      <c r="I3842" s="24">
        <v>0</v>
      </c>
      <c r="J3842" s="282">
        <v>10</v>
      </c>
      <c r="K3842" s="282">
        <v>30</v>
      </c>
    </row>
    <row r="3843" spans="1:11" x14ac:dyDescent="0.3">
      <c r="A3843" s="281" t="s">
        <v>2894</v>
      </c>
      <c r="B3843" s="281">
        <v>239</v>
      </c>
      <c r="C3843" s="24" t="str">
        <f t="shared" si="59"/>
        <v>sia239</v>
      </c>
      <c r="D3843" s="281">
        <v>9366</v>
      </c>
      <c r="E3843" s="281">
        <v>3575</v>
      </c>
      <c r="F3843" s="281">
        <v>154841</v>
      </c>
      <c r="G3843" s="24">
        <v>50</v>
      </c>
      <c r="H3843" s="24">
        <v>0</v>
      </c>
      <c r="I3843" s="24">
        <v>0</v>
      </c>
      <c r="J3843" s="282">
        <v>10</v>
      </c>
      <c r="K3843" s="282">
        <v>30</v>
      </c>
    </row>
    <row r="3844" spans="1:11" x14ac:dyDescent="0.3">
      <c r="A3844" s="281" t="s">
        <v>2894</v>
      </c>
      <c r="B3844" s="281">
        <v>240</v>
      </c>
      <c r="C3844" s="24" t="str">
        <f t="shared" si="59"/>
        <v>sia240</v>
      </c>
      <c r="D3844" s="281">
        <v>9463</v>
      </c>
      <c r="E3844" s="281">
        <v>3612</v>
      </c>
      <c r="F3844" s="281">
        <v>156833</v>
      </c>
      <c r="G3844" s="24">
        <v>50</v>
      </c>
      <c r="H3844" s="24">
        <v>0</v>
      </c>
      <c r="I3844" s="24">
        <v>0</v>
      </c>
      <c r="J3844" s="282">
        <v>10</v>
      </c>
      <c r="K3844" s="282">
        <v>30</v>
      </c>
    </row>
    <row r="3845" spans="1:11" x14ac:dyDescent="0.3">
      <c r="A3845" s="281" t="s">
        <v>2894</v>
      </c>
      <c r="B3845" s="281">
        <v>241</v>
      </c>
      <c r="C3845" s="24" t="str">
        <f t="shared" si="59"/>
        <v>sia241</v>
      </c>
      <c r="D3845" s="281">
        <v>10318</v>
      </c>
      <c r="E3845" s="281">
        <v>3938</v>
      </c>
      <c r="F3845" s="281">
        <v>173166</v>
      </c>
      <c r="G3845" s="24">
        <v>50</v>
      </c>
      <c r="H3845" s="24">
        <v>0</v>
      </c>
      <c r="I3845" s="24">
        <v>0</v>
      </c>
      <c r="J3845" s="282">
        <v>10</v>
      </c>
      <c r="K3845" s="282">
        <v>30</v>
      </c>
    </row>
    <row r="3846" spans="1:11" x14ac:dyDescent="0.3">
      <c r="A3846" s="281" t="s">
        <v>2894</v>
      </c>
      <c r="B3846" s="281">
        <v>242</v>
      </c>
      <c r="C3846" s="24" t="str">
        <f t="shared" ref="C3846:C3909" si="60">A3846&amp;B3846</f>
        <v>sia242</v>
      </c>
      <c r="D3846" s="281">
        <v>10424</v>
      </c>
      <c r="E3846" s="281">
        <v>3979</v>
      </c>
      <c r="F3846" s="281">
        <v>175390</v>
      </c>
      <c r="G3846" s="24">
        <v>50</v>
      </c>
      <c r="H3846" s="24">
        <v>0</v>
      </c>
      <c r="I3846" s="24">
        <v>0</v>
      </c>
      <c r="J3846" s="282">
        <v>10</v>
      </c>
      <c r="K3846" s="282">
        <v>30</v>
      </c>
    </row>
    <row r="3847" spans="1:11" x14ac:dyDescent="0.3">
      <c r="A3847" s="281" t="s">
        <v>2894</v>
      </c>
      <c r="B3847" s="281">
        <v>243</v>
      </c>
      <c r="C3847" s="24" t="str">
        <f t="shared" si="60"/>
        <v>sia243</v>
      </c>
      <c r="D3847" s="281">
        <v>10532</v>
      </c>
      <c r="E3847" s="281">
        <v>4020</v>
      </c>
      <c r="F3847" s="281">
        <v>177872</v>
      </c>
      <c r="G3847" s="24">
        <v>50</v>
      </c>
      <c r="H3847" s="24">
        <v>0</v>
      </c>
      <c r="I3847" s="24">
        <v>0</v>
      </c>
      <c r="J3847" s="282">
        <v>10</v>
      </c>
      <c r="K3847" s="282">
        <v>30</v>
      </c>
    </row>
    <row r="3848" spans="1:11" x14ac:dyDescent="0.3">
      <c r="A3848" s="281" t="s">
        <v>2894</v>
      </c>
      <c r="B3848" s="281">
        <v>244</v>
      </c>
      <c r="C3848" s="24" t="str">
        <f t="shared" si="60"/>
        <v>sia244</v>
      </c>
      <c r="D3848" s="281">
        <v>10640</v>
      </c>
      <c r="E3848" s="281">
        <v>4061</v>
      </c>
      <c r="F3848" s="281">
        <v>180153</v>
      </c>
      <c r="G3848" s="24">
        <v>50</v>
      </c>
      <c r="H3848" s="24">
        <v>0</v>
      </c>
      <c r="I3848" s="24">
        <v>0</v>
      </c>
      <c r="J3848" s="282">
        <v>10</v>
      </c>
      <c r="K3848" s="282">
        <v>30</v>
      </c>
    </row>
    <row r="3849" spans="1:11" x14ac:dyDescent="0.3">
      <c r="A3849" s="281" t="s">
        <v>2894</v>
      </c>
      <c r="B3849" s="281">
        <v>245</v>
      </c>
      <c r="C3849" s="24" t="str">
        <f t="shared" si="60"/>
        <v>sia245</v>
      </c>
      <c r="D3849" s="281">
        <v>10750</v>
      </c>
      <c r="E3849" s="281">
        <v>4103</v>
      </c>
      <c r="F3849" s="281">
        <v>182671</v>
      </c>
      <c r="G3849" s="24">
        <v>50</v>
      </c>
      <c r="H3849" s="24">
        <v>0</v>
      </c>
      <c r="I3849" s="24">
        <v>0</v>
      </c>
      <c r="J3849" s="282">
        <v>10</v>
      </c>
      <c r="K3849" s="282">
        <v>30</v>
      </c>
    </row>
    <row r="3850" spans="1:11" x14ac:dyDescent="0.3">
      <c r="A3850" s="281" t="s">
        <v>2894</v>
      </c>
      <c r="B3850" s="281">
        <v>246</v>
      </c>
      <c r="C3850" s="24" t="str">
        <f t="shared" si="60"/>
        <v>sia246</v>
      </c>
      <c r="D3850" s="281">
        <v>10861</v>
      </c>
      <c r="E3850" s="281">
        <v>4145</v>
      </c>
      <c r="F3850" s="281">
        <v>184715</v>
      </c>
      <c r="G3850" s="24">
        <v>50</v>
      </c>
      <c r="H3850" s="24">
        <v>0</v>
      </c>
      <c r="I3850" s="24">
        <v>0</v>
      </c>
      <c r="J3850" s="282">
        <v>10</v>
      </c>
      <c r="K3850" s="282">
        <v>30</v>
      </c>
    </row>
    <row r="3851" spans="1:11" x14ac:dyDescent="0.3">
      <c r="A3851" s="281" t="s">
        <v>2894</v>
      </c>
      <c r="B3851" s="281">
        <v>247</v>
      </c>
      <c r="C3851" s="24" t="str">
        <f t="shared" si="60"/>
        <v>sia247</v>
      </c>
      <c r="D3851" s="281">
        <v>10972</v>
      </c>
      <c r="E3851" s="281">
        <v>4188</v>
      </c>
      <c r="F3851" s="281">
        <v>187295</v>
      </c>
      <c r="G3851" s="24">
        <v>50</v>
      </c>
      <c r="H3851" s="24">
        <v>0</v>
      </c>
      <c r="I3851" s="24">
        <v>0</v>
      </c>
      <c r="J3851" s="282">
        <v>10</v>
      </c>
      <c r="K3851" s="282">
        <v>30</v>
      </c>
    </row>
    <row r="3852" spans="1:11" x14ac:dyDescent="0.3">
      <c r="A3852" s="281" t="s">
        <v>2894</v>
      </c>
      <c r="B3852" s="281">
        <v>248</v>
      </c>
      <c r="C3852" s="24" t="str">
        <f t="shared" si="60"/>
        <v>sia248</v>
      </c>
      <c r="D3852" s="281">
        <v>11085</v>
      </c>
      <c r="E3852" s="281">
        <v>4231</v>
      </c>
      <c r="F3852" s="281">
        <v>189388</v>
      </c>
      <c r="G3852" s="24">
        <v>50</v>
      </c>
      <c r="H3852" s="24">
        <v>0</v>
      </c>
      <c r="I3852" s="24">
        <v>0</v>
      </c>
      <c r="J3852" s="282">
        <v>10</v>
      </c>
      <c r="K3852" s="282">
        <v>30</v>
      </c>
    </row>
    <row r="3853" spans="1:11" x14ac:dyDescent="0.3">
      <c r="A3853" s="281" t="s">
        <v>2894</v>
      </c>
      <c r="B3853" s="281">
        <v>249</v>
      </c>
      <c r="C3853" s="24" t="str">
        <f t="shared" si="60"/>
        <v>sia249</v>
      </c>
      <c r="D3853" s="281">
        <v>11199</v>
      </c>
      <c r="E3853" s="281">
        <v>4275</v>
      </c>
      <c r="F3853" s="281">
        <v>192032</v>
      </c>
      <c r="G3853" s="24">
        <v>50</v>
      </c>
      <c r="H3853" s="24">
        <v>0</v>
      </c>
      <c r="I3853" s="24">
        <v>0</v>
      </c>
      <c r="J3853" s="282">
        <v>10</v>
      </c>
      <c r="K3853" s="282">
        <v>30</v>
      </c>
    </row>
    <row r="3854" spans="1:11" x14ac:dyDescent="0.3">
      <c r="A3854" s="281" t="s">
        <v>2894</v>
      </c>
      <c r="B3854" s="281">
        <v>250</v>
      </c>
      <c r="C3854" s="24" t="str">
        <f t="shared" si="60"/>
        <v>sia250</v>
      </c>
      <c r="D3854" s="281">
        <v>11314</v>
      </c>
      <c r="E3854" s="281">
        <v>4318</v>
      </c>
      <c r="F3854" s="281">
        <v>194176</v>
      </c>
      <c r="G3854" s="24">
        <v>50</v>
      </c>
      <c r="H3854" s="24">
        <v>0</v>
      </c>
      <c r="I3854" s="24">
        <v>0</v>
      </c>
      <c r="J3854" s="282">
        <v>10</v>
      </c>
      <c r="K3854" s="282">
        <v>30</v>
      </c>
    </row>
    <row r="3855" spans="1:11" x14ac:dyDescent="0.3">
      <c r="A3855" s="281" t="s">
        <v>2894</v>
      </c>
      <c r="B3855" s="281">
        <v>251</v>
      </c>
      <c r="C3855" s="24" t="str">
        <f t="shared" si="60"/>
        <v>sia251</v>
      </c>
      <c r="D3855" s="281">
        <v>11430</v>
      </c>
      <c r="E3855" s="281">
        <v>4363</v>
      </c>
      <c r="F3855" s="281">
        <v>196884</v>
      </c>
      <c r="G3855" s="24">
        <v>50</v>
      </c>
      <c r="H3855" s="24">
        <v>0</v>
      </c>
      <c r="I3855" s="24">
        <v>0</v>
      </c>
      <c r="J3855" s="282">
        <v>10</v>
      </c>
      <c r="K3855" s="282">
        <v>30</v>
      </c>
    </row>
    <row r="3856" spans="1:11" x14ac:dyDescent="0.3">
      <c r="A3856" s="281" t="s">
        <v>2894</v>
      </c>
      <c r="B3856" s="281">
        <v>252</v>
      </c>
      <c r="C3856" s="24" t="str">
        <f t="shared" si="60"/>
        <v>sia252</v>
      </c>
      <c r="D3856" s="281">
        <v>11547</v>
      </c>
      <c r="E3856" s="281">
        <v>4408</v>
      </c>
      <c r="F3856" s="281">
        <v>199080</v>
      </c>
      <c r="G3856" s="24">
        <v>50</v>
      </c>
      <c r="H3856" s="24">
        <v>0</v>
      </c>
      <c r="I3856" s="24">
        <v>0</v>
      </c>
      <c r="J3856" s="282">
        <v>10</v>
      </c>
      <c r="K3856" s="282">
        <v>30</v>
      </c>
    </row>
    <row r="3857" spans="1:11" x14ac:dyDescent="0.3">
      <c r="A3857" s="281" t="s">
        <v>2894</v>
      </c>
      <c r="B3857" s="281">
        <v>253</v>
      </c>
      <c r="C3857" s="24" t="str">
        <f t="shared" si="60"/>
        <v>sia253</v>
      </c>
      <c r="D3857" s="281">
        <v>11666</v>
      </c>
      <c r="E3857" s="281">
        <v>4453</v>
      </c>
      <c r="F3857" s="281">
        <v>201855</v>
      </c>
      <c r="G3857" s="24">
        <v>50</v>
      </c>
      <c r="H3857" s="24">
        <v>0</v>
      </c>
      <c r="I3857" s="24">
        <v>0</v>
      </c>
      <c r="J3857" s="282">
        <v>10</v>
      </c>
      <c r="K3857" s="282">
        <v>30</v>
      </c>
    </row>
    <row r="3858" spans="1:11" x14ac:dyDescent="0.3">
      <c r="A3858" s="281" t="s">
        <v>2894</v>
      </c>
      <c r="B3858" s="281">
        <v>254</v>
      </c>
      <c r="C3858" s="24" t="str">
        <f t="shared" si="60"/>
        <v>sia254</v>
      </c>
      <c r="D3858" s="281">
        <v>11785</v>
      </c>
      <c r="E3858" s="281">
        <v>4498</v>
      </c>
      <c r="F3858" s="281">
        <v>204104</v>
      </c>
      <c r="G3858" s="24">
        <v>50</v>
      </c>
      <c r="H3858" s="24">
        <v>0</v>
      </c>
      <c r="I3858" s="24">
        <v>0</v>
      </c>
      <c r="J3858" s="282">
        <v>10</v>
      </c>
      <c r="K3858" s="282">
        <v>30</v>
      </c>
    </row>
    <row r="3859" spans="1:11" x14ac:dyDescent="0.3">
      <c r="A3859" s="281" t="s">
        <v>2894</v>
      </c>
      <c r="B3859" s="281">
        <v>255</v>
      </c>
      <c r="C3859" s="24" t="str">
        <f t="shared" si="60"/>
        <v>sia255</v>
      </c>
      <c r="D3859" s="281">
        <v>11906</v>
      </c>
      <c r="E3859" s="281">
        <v>4544</v>
      </c>
      <c r="F3859" s="281">
        <v>206757</v>
      </c>
      <c r="G3859" s="24">
        <v>50</v>
      </c>
      <c r="H3859" s="24">
        <v>0</v>
      </c>
      <c r="I3859" s="24">
        <v>0</v>
      </c>
      <c r="J3859" s="282">
        <v>10</v>
      </c>
      <c r="K3859" s="282">
        <v>30</v>
      </c>
    </row>
    <row r="3860" spans="1:11" x14ac:dyDescent="0.3">
      <c r="A3860" s="281" t="s">
        <v>2894</v>
      </c>
      <c r="B3860" s="281">
        <v>256</v>
      </c>
      <c r="C3860" s="24" t="str">
        <f t="shared" si="60"/>
        <v>sia256</v>
      </c>
      <c r="D3860" s="281">
        <v>12028</v>
      </c>
      <c r="E3860" s="281">
        <v>4591</v>
      </c>
      <c r="F3860" s="281">
        <v>209058</v>
      </c>
      <c r="G3860" s="24">
        <v>50</v>
      </c>
      <c r="H3860" s="24">
        <v>0</v>
      </c>
      <c r="I3860" s="24">
        <v>0</v>
      </c>
      <c r="J3860" s="282">
        <v>10</v>
      </c>
      <c r="K3860" s="282">
        <v>30</v>
      </c>
    </row>
    <row r="3861" spans="1:11" x14ac:dyDescent="0.3">
      <c r="A3861" s="281" t="s">
        <v>2894</v>
      </c>
      <c r="B3861" s="281">
        <v>257</v>
      </c>
      <c r="C3861" s="24" t="str">
        <f t="shared" si="60"/>
        <v>sia257</v>
      </c>
      <c r="D3861" s="281">
        <v>12151</v>
      </c>
      <c r="E3861" s="281">
        <v>4638</v>
      </c>
      <c r="F3861" s="281">
        <v>211967</v>
      </c>
      <c r="G3861" s="24">
        <v>50</v>
      </c>
      <c r="H3861" s="24">
        <v>0</v>
      </c>
      <c r="I3861" s="24">
        <v>0</v>
      </c>
      <c r="J3861" s="282">
        <v>10</v>
      </c>
      <c r="K3861" s="282">
        <v>30</v>
      </c>
    </row>
    <row r="3862" spans="1:11" x14ac:dyDescent="0.3">
      <c r="A3862" s="281" t="s">
        <v>2894</v>
      </c>
      <c r="B3862" s="281">
        <v>258</v>
      </c>
      <c r="C3862" s="24" t="str">
        <f t="shared" si="60"/>
        <v>sia258</v>
      </c>
      <c r="D3862" s="281">
        <v>12275</v>
      </c>
      <c r="E3862" s="281">
        <v>4685</v>
      </c>
      <c r="F3862" s="281">
        <v>214324</v>
      </c>
      <c r="G3862" s="24">
        <v>50</v>
      </c>
      <c r="H3862" s="24">
        <v>0</v>
      </c>
      <c r="I3862" s="24">
        <v>0</v>
      </c>
      <c r="J3862" s="282">
        <v>10</v>
      </c>
      <c r="K3862" s="282">
        <v>30</v>
      </c>
    </row>
    <row r="3863" spans="1:11" x14ac:dyDescent="0.3">
      <c r="A3863" s="281" t="s">
        <v>2894</v>
      </c>
      <c r="B3863" s="281">
        <v>259</v>
      </c>
      <c r="C3863" s="24" t="str">
        <f t="shared" si="60"/>
        <v>sia259</v>
      </c>
      <c r="D3863" s="281">
        <v>12400</v>
      </c>
      <c r="E3863" s="281">
        <v>4733</v>
      </c>
      <c r="F3863" s="281">
        <v>217304</v>
      </c>
      <c r="G3863" s="24">
        <v>50</v>
      </c>
      <c r="H3863" s="24">
        <v>0</v>
      </c>
      <c r="I3863" s="24">
        <v>0</v>
      </c>
      <c r="J3863" s="282">
        <v>10</v>
      </c>
      <c r="K3863" s="282">
        <v>30</v>
      </c>
    </row>
    <row r="3864" spans="1:11" x14ac:dyDescent="0.3">
      <c r="A3864" s="281" t="s">
        <v>2894</v>
      </c>
      <c r="B3864" s="281">
        <v>260</v>
      </c>
      <c r="C3864" s="24" t="str">
        <f t="shared" si="60"/>
        <v>sia260</v>
      </c>
      <c r="D3864" s="281">
        <v>12527</v>
      </c>
      <c r="E3864" s="281">
        <v>4781</v>
      </c>
      <c r="F3864" s="281">
        <v>219718</v>
      </c>
      <c r="G3864" s="24">
        <v>50</v>
      </c>
      <c r="H3864" s="24">
        <v>0</v>
      </c>
      <c r="I3864" s="24">
        <v>0</v>
      </c>
      <c r="J3864" s="282">
        <v>10</v>
      </c>
      <c r="K3864" s="282">
        <v>30</v>
      </c>
    </row>
    <row r="3865" spans="1:11" x14ac:dyDescent="0.3">
      <c r="A3865" s="281" t="s">
        <v>2894</v>
      </c>
      <c r="B3865" s="281">
        <v>261</v>
      </c>
      <c r="C3865" s="24" t="str">
        <f t="shared" si="60"/>
        <v>sia261</v>
      </c>
      <c r="D3865" s="281">
        <v>13657</v>
      </c>
      <c r="E3865" s="281">
        <v>5213</v>
      </c>
      <c r="F3865" s="281">
        <v>242710</v>
      </c>
      <c r="G3865" s="24">
        <v>50</v>
      </c>
      <c r="H3865" s="24">
        <v>0</v>
      </c>
      <c r="I3865" s="24">
        <v>0</v>
      </c>
      <c r="J3865" s="282">
        <v>10</v>
      </c>
      <c r="K3865" s="282">
        <v>30</v>
      </c>
    </row>
    <row r="3866" spans="1:11" x14ac:dyDescent="0.3">
      <c r="A3866" s="281" t="s">
        <v>2894</v>
      </c>
      <c r="B3866" s="281">
        <v>262</v>
      </c>
      <c r="C3866" s="24" t="str">
        <f t="shared" si="60"/>
        <v>sia262</v>
      </c>
      <c r="D3866" s="281">
        <v>13796</v>
      </c>
      <c r="E3866" s="281">
        <v>5266</v>
      </c>
      <c r="F3866" s="281">
        <v>245403</v>
      </c>
      <c r="G3866" s="24">
        <v>50</v>
      </c>
      <c r="H3866" s="24">
        <v>0</v>
      </c>
      <c r="I3866" s="24">
        <v>0</v>
      </c>
      <c r="J3866" s="282">
        <v>10</v>
      </c>
      <c r="K3866" s="282">
        <v>30</v>
      </c>
    </row>
    <row r="3867" spans="1:11" x14ac:dyDescent="0.3">
      <c r="A3867" s="281" t="s">
        <v>2894</v>
      </c>
      <c r="B3867" s="281">
        <v>263</v>
      </c>
      <c r="C3867" s="24" t="str">
        <f t="shared" si="60"/>
        <v>sia263</v>
      </c>
      <c r="D3867" s="281">
        <v>13937</v>
      </c>
      <c r="E3867" s="281">
        <v>5320</v>
      </c>
      <c r="F3867" s="281">
        <v>249486</v>
      </c>
      <c r="G3867" s="24">
        <v>50</v>
      </c>
      <c r="H3867" s="24">
        <v>0</v>
      </c>
      <c r="I3867" s="24">
        <v>0</v>
      </c>
      <c r="J3867" s="282">
        <v>10</v>
      </c>
      <c r="K3867" s="282">
        <v>30</v>
      </c>
    </row>
    <row r="3868" spans="1:11" x14ac:dyDescent="0.3">
      <c r="A3868" s="281" t="s">
        <v>2894</v>
      </c>
      <c r="B3868" s="281">
        <v>264</v>
      </c>
      <c r="C3868" s="24" t="str">
        <f t="shared" si="60"/>
        <v>sia264</v>
      </c>
      <c r="D3868" s="281">
        <v>14079</v>
      </c>
      <c r="E3868" s="281">
        <v>5374</v>
      </c>
      <c r="F3868" s="281">
        <v>252252</v>
      </c>
      <c r="G3868" s="24">
        <v>50</v>
      </c>
      <c r="H3868" s="24">
        <v>0</v>
      </c>
      <c r="I3868" s="24">
        <v>0</v>
      </c>
      <c r="J3868" s="282">
        <v>10</v>
      </c>
      <c r="K3868" s="282">
        <v>30</v>
      </c>
    </row>
    <row r="3869" spans="1:11" x14ac:dyDescent="0.3">
      <c r="A3869" s="281" t="s">
        <v>2894</v>
      </c>
      <c r="B3869" s="281">
        <v>265</v>
      </c>
      <c r="C3869" s="24" t="str">
        <f t="shared" si="60"/>
        <v>sia265</v>
      </c>
      <c r="D3869" s="281">
        <v>14222</v>
      </c>
      <c r="E3869" s="281">
        <v>5429</v>
      </c>
      <c r="F3869" s="281">
        <v>255746</v>
      </c>
      <c r="G3869" s="24">
        <v>50</v>
      </c>
      <c r="H3869" s="24">
        <v>0</v>
      </c>
      <c r="I3869" s="24">
        <v>0</v>
      </c>
      <c r="J3869" s="282">
        <v>10</v>
      </c>
      <c r="K3869" s="282">
        <v>30</v>
      </c>
    </row>
    <row r="3870" spans="1:11" x14ac:dyDescent="0.3">
      <c r="A3870" s="281" t="s">
        <v>2894</v>
      </c>
      <c r="B3870" s="281">
        <v>266</v>
      </c>
      <c r="C3870" s="24" t="str">
        <f t="shared" si="60"/>
        <v>sia266</v>
      </c>
      <c r="D3870" s="281">
        <v>14367</v>
      </c>
      <c r="E3870" s="281">
        <v>5484</v>
      </c>
      <c r="F3870" s="281">
        <v>258578</v>
      </c>
      <c r="G3870" s="24">
        <v>50</v>
      </c>
      <c r="H3870" s="24">
        <v>0</v>
      </c>
      <c r="I3870" s="24">
        <v>0</v>
      </c>
      <c r="J3870" s="282">
        <v>10</v>
      </c>
      <c r="K3870" s="282">
        <v>30</v>
      </c>
    </row>
    <row r="3871" spans="1:11" x14ac:dyDescent="0.3">
      <c r="A3871" s="281" t="s">
        <v>2894</v>
      </c>
      <c r="B3871" s="281">
        <v>267</v>
      </c>
      <c r="C3871" s="24" t="str">
        <f t="shared" si="60"/>
        <v>sia267</v>
      </c>
      <c r="D3871" s="281">
        <v>14513</v>
      </c>
      <c r="E3871" s="281">
        <v>5540</v>
      </c>
      <c r="F3871" s="281">
        <v>262157</v>
      </c>
      <c r="G3871" s="24">
        <v>50</v>
      </c>
      <c r="H3871" s="24">
        <v>0</v>
      </c>
      <c r="I3871" s="24">
        <v>0</v>
      </c>
      <c r="J3871" s="282">
        <v>10</v>
      </c>
      <c r="K3871" s="282">
        <v>30</v>
      </c>
    </row>
    <row r="3872" spans="1:11" x14ac:dyDescent="0.3">
      <c r="A3872" s="281" t="s">
        <v>2894</v>
      </c>
      <c r="B3872" s="281">
        <v>268</v>
      </c>
      <c r="C3872" s="24" t="str">
        <f t="shared" si="60"/>
        <v>sia268</v>
      </c>
      <c r="D3872" s="281">
        <v>14661</v>
      </c>
      <c r="E3872" s="281">
        <v>5596</v>
      </c>
      <c r="F3872" s="281">
        <v>265057</v>
      </c>
      <c r="G3872" s="24">
        <v>50</v>
      </c>
      <c r="H3872" s="24">
        <v>0</v>
      </c>
      <c r="I3872" s="24">
        <v>0</v>
      </c>
      <c r="J3872" s="282">
        <v>10</v>
      </c>
      <c r="K3872" s="282">
        <v>30</v>
      </c>
    </row>
    <row r="3873" spans="1:11" x14ac:dyDescent="0.3">
      <c r="A3873" s="281" t="s">
        <v>2894</v>
      </c>
      <c r="B3873" s="281">
        <v>269</v>
      </c>
      <c r="C3873" s="24" t="str">
        <f t="shared" si="60"/>
        <v>sia269</v>
      </c>
      <c r="D3873" s="281">
        <v>14810</v>
      </c>
      <c r="E3873" s="281">
        <v>5653</v>
      </c>
      <c r="F3873" s="281">
        <v>268723</v>
      </c>
      <c r="G3873" s="24">
        <v>50</v>
      </c>
      <c r="H3873" s="24">
        <v>0</v>
      </c>
      <c r="I3873" s="24">
        <v>0</v>
      </c>
      <c r="J3873" s="282">
        <v>10</v>
      </c>
      <c r="K3873" s="282">
        <v>30</v>
      </c>
    </row>
    <row r="3874" spans="1:11" x14ac:dyDescent="0.3">
      <c r="A3874" s="281" t="s">
        <v>2894</v>
      </c>
      <c r="B3874" s="281">
        <v>270</v>
      </c>
      <c r="C3874" s="24" t="str">
        <f t="shared" si="60"/>
        <v>sia270</v>
      </c>
      <c r="D3874" s="281">
        <v>14960</v>
      </c>
      <c r="E3874" s="281">
        <v>5710</v>
      </c>
      <c r="F3874" s="281">
        <v>271692</v>
      </c>
      <c r="G3874" s="24">
        <v>50</v>
      </c>
      <c r="H3874" s="24">
        <v>0</v>
      </c>
      <c r="I3874" s="24">
        <v>0</v>
      </c>
      <c r="J3874" s="282">
        <v>10</v>
      </c>
      <c r="K3874" s="282">
        <v>30</v>
      </c>
    </row>
    <row r="3875" spans="1:11" x14ac:dyDescent="0.3">
      <c r="A3875" s="281" t="s">
        <v>2894</v>
      </c>
      <c r="B3875" s="281">
        <v>271</v>
      </c>
      <c r="C3875" s="24" t="str">
        <f t="shared" si="60"/>
        <v>sia271</v>
      </c>
      <c r="D3875" s="281">
        <v>15112</v>
      </c>
      <c r="E3875" s="281">
        <v>5768</v>
      </c>
      <c r="F3875" s="281">
        <v>275195</v>
      </c>
      <c r="G3875" s="24">
        <v>50</v>
      </c>
      <c r="H3875" s="24">
        <v>0</v>
      </c>
      <c r="I3875" s="24">
        <v>0</v>
      </c>
      <c r="J3875" s="282">
        <v>10</v>
      </c>
      <c r="K3875" s="282">
        <v>30</v>
      </c>
    </row>
    <row r="3876" spans="1:11" x14ac:dyDescent="0.3">
      <c r="A3876" s="281" t="s">
        <v>2894</v>
      </c>
      <c r="B3876" s="281">
        <v>272</v>
      </c>
      <c r="C3876" s="24" t="str">
        <f t="shared" si="60"/>
        <v>sia272</v>
      </c>
      <c r="D3876" s="281">
        <v>15266</v>
      </c>
      <c r="E3876" s="281">
        <v>5827</v>
      </c>
      <c r="F3876" s="281">
        <v>278233</v>
      </c>
      <c r="G3876" s="24">
        <v>50</v>
      </c>
      <c r="H3876" s="24">
        <v>0</v>
      </c>
      <c r="I3876" s="24">
        <v>0</v>
      </c>
      <c r="J3876" s="282">
        <v>10</v>
      </c>
      <c r="K3876" s="282">
        <v>30</v>
      </c>
    </row>
    <row r="3877" spans="1:11" x14ac:dyDescent="0.3">
      <c r="A3877" s="281" t="s">
        <v>2894</v>
      </c>
      <c r="B3877" s="281">
        <v>273</v>
      </c>
      <c r="C3877" s="24" t="str">
        <f t="shared" si="60"/>
        <v>sia273</v>
      </c>
      <c r="D3877" s="281">
        <v>15420</v>
      </c>
      <c r="E3877" s="281">
        <v>5886</v>
      </c>
      <c r="F3877" s="281">
        <v>282074</v>
      </c>
      <c r="G3877" s="24">
        <v>50</v>
      </c>
      <c r="H3877" s="24">
        <v>0</v>
      </c>
      <c r="I3877" s="24">
        <v>0</v>
      </c>
      <c r="J3877" s="282">
        <v>10</v>
      </c>
      <c r="K3877" s="282">
        <v>30</v>
      </c>
    </row>
    <row r="3878" spans="1:11" x14ac:dyDescent="0.3">
      <c r="A3878" s="281" t="s">
        <v>2894</v>
      </c>
      <c r="B3878" s="281">
        <v>274</v>
      </c>
      <c r="C3878" s="24" t="str">
        <f t="shared" si="60"/>
        <v>sia274</v>
      </c>
      <c r="D3878" s="281">
        <v>15577</v>
      </c>
      <c r="E3878" s="281">
        <v>5946</v>
      </c>
      <c r="F3878" s="281">
        <v>285184</v>
      </c>
      <c r="G3878" s="24">
        <v>50</v>
      </c>
      <c r="H3878" s="24">
        <v>0</v>
      </c>
      <c r="I3878" s="24">
        <v>0</v>
      </c>
      <c r="J3878" s="282">
        <v>10</v>
      </c>
      <c r="K3878" s="282">
        <v>30</v>
      </c>
    </row>
    <row r="3879" spans="1:11" x14ac:dyDescent="0.3">
      <c r="A3879" s="281" t="s">
        <v>2894</v>
      </c>
      <c r="B3879" s="281">
        <v>275</v>
      </c>
      <c r="C3879" s="24" t="str">
        <f t="shared" si="60"/>
        <v>sia275</v>
      </c>
      <c r="D3879" s="281">
        <v>15734</v>
      </c>
      <c r="E3879" s="281">
        <v>6006</v>
      </c>
      <c r="F3879" s="281">
        <v>289117</v>
      </c>
      <c r="G3879" s="24">
        <v>50</v>
      </c>
      <c r="H3879" s="24">
        <v>0</v>
      </c>
      <c r="I3879" s="24">
        <v>0</v>
      </c>
      <c r="J3879" s="282">
        <v>10</v>
      </c>
      <c r="K3879" s="282">
        <v>30</v>
      </c>
    </row>
    <row r="3880" spans="1:11" x14ac:dyDescent="0.3">
      <c r="A3880" s="281" t="s">
        <v>2894</v>
      </c>
      <c r="B3880" s="281">
        <v>276</v>
      </c>
      <c r="C3880" s="24" t="str">
        <f t="shared" si="60"/>
        <v>sia276</v>
      </c>
      <c r="D3880" s="281">
        <v>15894</v>
      </c>
      <c r="E3880" s="281">
        <v>6067</v>
      </c>
      <c r="F3880" s="281">
        <v>292302</v>
      </c>
      <c r="G3880" s="24">
        <v>50</v>
      </c>
      <c r="H3880" s="24">
        <v>0</v>
      </c>
      <c r="I3880" s="24">
        <v>0</v>
      </c>
      <c r="J3880" s="282">
        <v>10</v>
      </c>
      <c r="K3880" s="282">
        <v>30</v>
      </c>
    </row>
    <row r="3881" spans="1:11" x14ac:dyDescent="0.3">
      <c r="A3881" s="281" t="s">
        <v>2894</v>
      </c>
      <c r="B3881" s="281">
        <v>277</v>
      </c>
      <c r="C3881" s="24" t="str">
        <f t="shared" si="60"/>
        <v>sia277</v>
      </c>
      <c r="D3881" s="281">
        <v>16055</v>
      </c>
      <c r="E3881" s="281">
        <v>6128</v>
      </c>
      <c r="F3881" s="281">
        <v>296330</v>
      </c>
      <c r="G3881" s="24">
        <v>50</v>
      </c>
      <c r="H3881" s="24">
        <v>0</v>
      </c>
      <c r="I3881" s="24">
        <v>0</v>
      </c>
      <c r="J3881" s="282">
        <v>10</v>
      </c>
      <c r="K3881" s="282">
        <v>30</v>
      </c>
    </row>
    <row r="3882" spans="1:11" x14ac:dyDescent="0.3">
      <c r="A3882" s="281" t="s">
        <v>2894</v>
      </c>
      <c r="B3882" s="281">
        <v>278</v>
      </c>
      <c r="C3882" s="24" t="str">
        <f t="shared" si="60"/>
        <v>sia278</v>
      </c>
      <c r="D3882" s="281">
        <v>16217</v>
      </c>
      <c r="E3882" s="281">
        <v>6190</v>
      </c>
      <c r="F3882" s="281">
        <v>299591</v>
      </c>
      <c r="G3882" s="24">
        <v>50</v>
      </c>
      <c r="H3882" s="24">
        <v>0</v>
      </c>
      <c r="I3882" s="24">
        <v>0</v>
      </c>
      <c r="J3882" s="282">
        <v>10</v>
      </c>
      <c r="K3882" s="282">
        <v>30</v>
      </c>
    </row>
    <row r="3883" spans="1:11" x14ac:dyDescent="0.3">
      <c r="A3883" s="281" t="s">
        <v>2894</v>
      </c>
      <c r="B3883" s="281">
        <v>279</v>
      </c>
      <c r="C3883" s="24" t="str">
        <f t="shared" si="60"/>
        <v>sia279</v>
      </c>
      <c r="D3883" s="281">
        <v>16381</v>
      </c>
      <c r="E3883" s="281">
        <v>6253</v>
      </c>
      <c r="F3883" s="281">
        <v>303439</v>
      </c>
      <c r="G3883" s="24">
        <v>50</v>
      </c>
      <c r="H3883" s="24">
        <v>0</v>
      </c>
      <c r="I3883" s="24">
        <v>0</v>
      </c>
      <c r="J3883" s="282">
        <v>10</v>
      </c>
      <c r="K3883" s="282">
        <v>30</v>
      </c>
    </row>
    <row r="3884" spans="1:11" x14ac:dyDescent="0.3">
      <c r="A3884" s="281" t="s">
        <v>2894</v>
      </c>
      <c r="B3884" s="281">
        <v>280</v>
      </c>
      <c r="C3884" s="24" t="str">
        <f t="shared" si="60"/>
        <v>sia280</v>
      </c>
      <c r="D3884" s="281">
        <v>16546</v>
      </c>
      <c r="E3884" s="281">
        <v>6316</v>
      </c>
      <c r="F3884" s="281">
        <v>306774</v>
      </c>
      <c r="G3884" s="24">
        <v>50</v>
      </c>
      <c r="H3884" s="24">
        <v>0</v>
      </c>
      <c r="I3884" s="24">
        <v>0</v>
      </c>
      <c r="J3884" s="282">
        <v>10</v>
      </c>
      <c r="K3884" s="282">
        <v>30</v>
      </c>
    </row>
    <row r="3885" spans="1:11" x14ac:dyDescent="0.3">
      <c r="A3885" s="281" t="s">
        <v>2894</v>
      </c>
      <c r="B3885" s="281">
        <v>281</v>
      </c>
      <c r="C3885" s="24" t="str">
        <f t="shared" si="60"/>
        <v>sia281</v>
      </c>
      <c r="D3885" s="281">
        <v>18037</v>
      </c>
      <c r="E3885" s="281">
        <v>6885</v>
      </c>
      <c r="F3885" s="281">
        <v>339318</v>
      </c>
      <c r="G3885" s="24">
        <v>50</v>
      </c>
      <c r="H3885" s="24">
        <v>0</v>
      </c>
      <c r="I3885" s="24">
        <v>0</v>
      </c>
      <c r="J3885" s="282">
        <v>10</v>
      </c>
      <c r="K3885" s="282">
        <v>30</v>
      </c>
    </row>
    <row r="3886" spans="1:11" x14ac:dyDescent="0.3">
      <c r="A3886" s="281" t="s">
        <v>2894</v>
      </c>
      <c r="B3886" s="281">
        <v>282</v>
      </c>
      <c r="C3886" s="24" t="str">
        <f t="shared" si="60"/>
        <v>sia282</v>
      </c>
      <c r="D3886" s="281">
        <v>18219</v>
      </c>
      <c r="E3886" s="281">
        <v>6954</v>
      </c>
      <c r="F3886" s="281">
        <v>343252</v>
      </c>
      <c r="G3886" s="24">
        <v>50</v>
      </c>
      <c r="H3886" s="24">
        <v>0</v>
      </c>
      <c r="I3886" s="24">
        <v>0</v>
      </c>
      <c r="J3886" s="282">
        <v>10</v>
      </c>
      <c r="K3886" s="282">
        <v>30</v>
      </c>
    </row>
    <row r="3887" spans="1:11" x14ac:dyDescent="0.3">
      <c r="A3887" s="281" t="s">
        <v>2894</v>
      </c>
      <c r="B3887" s="281">
        <v>283</v>
      </c>
      <c r="C3887" s="24" t="str">
        <f t="shared" si="60"/>
        <v>sia283</v>
      </c>
      <c r="D3887" s="281">
        <v>18403</v>
      </c>
      <c r="E3887" s="281">
        <v>7024</v>
      </c>
      <c r="F3887" s="281">
        <v>348169</v>
      </c>
      <c r="G3887" s="24">
        <v>50</v>
      </c>
      <c r="H3887" s="24">
        <v>0</v>
      </c>
      <c r="I3887" s="24">
        <v>0</v>
      </c>
      <c r="J3887" s="282">
        <v>10</v>
      </c>
      <c r="K3887" s="282">
        <v>30</v>
      </c>
    </row>
    <row r="3888" spans="1:11" x14ac:dyDescent="0.3">
      <c r="A3888" s="281" t="s">
        <v>2894</v>
      </c>
      <c r="B3888" s="281">
        <v>284</v>
      </c>
      <c r="C3888" s="24" t="str">
        <f t="shared" si="60"/>
        <v>sia284</v>
      </c>
      <c r="D3888" s="281">
        <v>18589</v>
      </c>
      <c r="E3888" s="281">
        <v>7095</v>
      </c>
      <c r="F3888" s="281">
        <v>352308</v>
      </c>
      <c r="G3888" s="24">
        <v>50</v>
      </c>
      <c r="H3888" s="24">
        <v>0</v>
      </c>
      <c r="I3888" s="24">
        <v>0</v>
      </c>
      <c r="J3888" s="282">
        <v>10</v>
      </c>
      <c r="K3888" s="282">
        <v>30</v>
      </c>
    </row>
    <row r="3889" spans="1:11" x14ac:dyDescent="0.3">
      <c r="A3889" s="281" t="s">
        <v>2894</v>
      </c>
      <c r="B3889" s="281">
        <v>285</v>
      </c>
      <c r="C3889" s="24" t="str">
        <f t="shared" si="60"/>
        <v>sia285</v>
      </c>
      <c r="D3889" s="281">
        <v>18776</v>
      </c>
      <c r="E3889" s="281">
        <v>7167</v>
      </c>
      <c r="F3889" s="281">
        <v>357349</v>
      </c>
      <c r="G3889" s="24">
        <v>50</v>
      </c>
      <c r="H3889" s="24">
        <v>0</v>
      </c>
      <c r="I3889" s="24">
        <v>0</v>
      </c>
      <c r="J3889" s="282">
        <v>10</v>
      </c>
      <c r="K3889" s="282">
        <v>30</v>
      </c>
    </row>
    <row r="3890" spans="1:11" x14ac:dyDescent="0.3">
      <c r="A3890" s="281" t="s">
        <v>2894</v>
      </c>
      <c r="B3890" s="281">
        <v>286</v>
      </c>
      <c r="C3890" s="24" t="str">
        <f t="shared" si="60"/>
        <v>sia286</v>
      </c>
      <c r="D3890" s="281">
        <v>18965</v>
      </c>
      <c r="E3890" s="281">
        <v>7239</v>
      </c>
      <c r="F3890" s="281">
        <v>361593</v>
      </c>
      <c r="G3890" s="24">
        <v>50</v>
      </c>
      <c r="H3890" s="24">
        <v>0</v>
      </c>
      <c r="I3890" s="24">
        <v>0</v>
      </c>
      <c r="J3890" s="282">
        <v>10</v>
      </c>
      <c r="K3890" s="282">
        <v>30</v>
      </c>
    </row>
    <row r="3891" spans="1:11" x14ac:dyDescent="0.3">
      <c r="A3891" s="281" t="s">
        <v>2894</v>
      </c>
      <c r="B3891" s="281">
        <v>287</v>
      </c>
      <c r="C3891" s="24" t="str">
        <f t="shared" si="60"/>
        <v>sia287</v>
      </c>
      <c r="D3891" s="281">
        <v>19156</v>
      </c>
      <c r="E3891" s="281">
        <v>7312</v>
      </c>
      <c r="F3891" s="281">
        <v>366431</v>
      </c>
      <c r="G3891" s="24">
        <v>50</v>
      </c>
      <c r="H3891" s="24">
        <v>0</v>
      </c>
      <c r="I3891" s="24">
        <v>0</v>
      </c>
      <c r="J3891" s="282">
        <v>10</v>
      </c>
      <c r="K3891" s="282">
        <v>30</v>
      </c>
    </row>
    <row r="3892" spans="1:11" x14ac:dyDescent="0.3">
      <c r="A3892" s="281" t="s">
        <v>2894</v>
      </c>
      <c r="B3892" s="281">
        <v>288</v>
      </c>
      <c r="C3892" s="24" t="str">
        <f t="shared" si="60"/>
        <v>sia288</v>
      </c>
      <c r="D3892" s="281">
        <v>19349</v>
      </c>
      <c r="E3892" s="281">
        <v>7385</v>
      </c>
      <c r="F3892" s="281">
        <v>370666</v>
      </c>
      <c r="G3892" s="24">
        <v>50</v>
      </c>
      <c r="H3892" s="24">
        <v>0</v>
      </c>
      <c r="I3892" s="24">
        <v>0</v>
      </c>
      <c r="J3892" s="282">
        <v>10</v>
      </c>
      <c r="K3892" s="282">
        <v>30</v>
      </c>
    </row>
    <row r="3893" spans="1:11" x14ac:dyDescent="0.3">
      <c r="A3893" s="281" t="s">
        <v>2894</v>
      </c>
      <c r="B3893" s="281">
        <v>289</v>
      </c>
      <c r="C3893" s="24" t="str">
        <f t="shared" si="60"/>
        <v>sia289</v>
      </c>
      <c r="D3893" s="281">
        <v>19543</v>
      </c>
      <c r="E3893" s="281">
        <v>7460</v>
      </c>
      <c r="F3893" s="281">
        <v>375062</v>
      </c>
      <c r="G3893" s="24">
        <v>50</v>
      </c>
      <c r="H3893" s="24">
        <v>0</v>
      </c>
      <c r="I3893" s="24">
        <v>0</v>
      </c>
      <c r="J3893" s="282">
        <v>10</v>
      </c>
      <c r="K3893" s="282">
        <v>30</v>
      </c>
    </row>
    <row r="3894" spans="1:11" x14ac:dyDescent="0.3">
      <c r="A3894" s="281" t="s">
        <v>2894</v>
      </c>
      <c r="B3894" s="281">
        <v>290</v>
      </c>
      <c r="C3894" s="24" t="str">
        <f t="shared" si="60"/>
        <v>sia290</v>
      </c>
      <c r="D3894" s="281">
        <v>19740</v>
      </c>
      <c r="E3894" s="281">
        <v>7535</v>
      </c>
      <c r="F3894" s="281">
        <v>379393</v>
      </c>
      <c r="G3894" s="24">
        <v>50</v>
      </c>
      <c r="H3894" s="24">
        <v>0</v>
      </c>
      <c r="I3894" s="24">
        <v>0</v>
      </c>
      <c r="J3894" s="282">
        <v>10</v>
      </c>
      <c r="K3894" s="282">
        <v>30</v>
      </c>
    </row>
    <row r="3895" spans="1:11" x14ac:dyDescent="0.3">
      <c r="A3895" s="281" t="s">
        <v>2894</v>
      </c>
      <c r="B3895" s="281">
        <v>291</v>
      </c>
      <c r="C3895" s="24" t="str">
        <f t="shared" si="60"/>
        <v>sia291</v>
      </c>
      <c r="D3895" s="281">
        <v>19938</v>
      </c>
      <c r="E3895" s="281">
        <v>7610</v>
      </c>
      <c r="F3895" s="281">
        <v>383771</v>
      </c>
      <c r="G3895" s="24">
        <v>50</v>
      </c>
      <c r="H3895" s="24">
        <v>0</v>
      </c>
      <c r="I3895" s="24">
        <v>0</v>
      </c>
      <c r="J3895" s="282">
        <v>10</v>
      </c>
      <c r="K3895" s="282">
        <v>30</v>
      </c>
    </row>
    <row r="3896" spans="1:11" x14ac:dyDescent="0.3">
      <c r="A3896" s="281" t="s">
        <v>2894</v>
      </c>
      <c r="B3896" s="281">
        <v>292</v>
      </c>
      <c r="C3896" s="24" t="str">
        <f t="shared" si="60"/>
        <v>sia292</v>
      </c>
      <c r="D3896" s="281">
        <v>20138</v>
      </c>
      <c r="E3896" s="281">
        <v>7687</v>
      </c>
      <c r="F3896" s="281">
        <v>388316</v>
      </c>
      <c r="G3896" s="24">
        <v>50</v>
      </c>
      <c r="H3896" s="24">
        <v>0</v>
      </c>
      <c r="I3896" s="24">
        <v>0</v>
      </c>
      <c r="J3896" s="282">
        <v>10</v>
      </c>
      <c r="K3896" s="282">
        <v>30</v>
      </c>
    </row>
    <row r="3897" spans="1:11" x14ac:dyDescent="0.3">
      <c r="A3897" s="281" t="s">
        <v>2894</v>
      </c>
      <c r="B3897" s="281">
        <v>293</v>
      </c>
      <c r="C3897" s="24" t="str">
        <f t="shared" si="60"/>
        <v>sia293</v>
      </c>
      <c r="D3897" s="281">
        <v>20340</v>
      </c>
      <c r="E3897" s="281">
        <v>7764</v>
      </c>
      <c r="F3897" s="281">
        <v>392794</v>
      </c>
      <c r="G3897" s="24">
        <v>50</v>
      </c>
      <c r="H3897" s="24">
        <v>0</v>
      </c>
      <c r="I3897" s="24">
        <v>0</v>
      </c>
      <c r="J3897" s="282">
        <v>10</v>
      </c>
      <c r="K3897" s="282">
        <v>30</v>
      </c>
    </row>
    <row r="3898" spans="1:11" x14ac:dyDescent="0.3">
      <c r="A3898" s="281" t="s">
        <v>2894</v>
      </c>
      <c r="B3898" s="281">
        <v>294</v>
      </c>
      <c r="C3898" s="24" t="str">
        <f t="shared" si="60"/>
        <v>sia294</v>
      </c>
      <c r="D3898" s="281">
        <v>20544</v>
      </c>
      <c r="E3898" s="281">
        <v>7842</v>
      </c>
      <c r="F3898" s="281">
        <v>397321</v>
      </c>
      <c r="G3898" s="24">
        <v>50</v>
      </c>
      <c r="H3898" s="24">
        <v>0</v>
      </c>
      <c r="I3898" s="24">
        <v>0</v>
      </c>
      <c r="J3898" s="282">
        <v>10</v>
      </c>
      <c r="K3898" s="282">
        <v>30</v>
      </c>
    </row>
    <row r="3899" spans="1:11" x14ac:dyDescent="0.3">
      <c r="A3899" s="281" t="s">
        <v>2894</v>
      </c>
      <c r="B3899" s="281">
        <v>295</v>
      </c>
      <c r="C3899" s="24" t="str">
        <f t="shared" si="60"/>
        <v>sia295</v>
      </c>
      <c r="D3899" s="281">
        <v>20750</v>
      </c>
      <c r="E3899" s="281">
        <v>7920</v>
      </c>
      <c r="F3899" s="281">
        <v>402020</v>
      </c>
      <c r="G3899" s="24">
        <v>50</v>
      </c>
      <c r="H3899" s="24">
        <v>0</v>
      </c>
      <c r="I3899" s="24">
        <v>0</v>
      </c>
      <c r="J3899" s="282">
        <v>10</v>
      </c>
      <c r="K3899" s="282">
        <v>30</v>
      </c>
    </row>
    <row r="3900" spans="1:11" x14ac:dyDescent="0.3">
      <c r="A3900" s="281" t="s">
        <v>2894</v>
      </c>
      <c r="B3900" s="281">
        <v>296</v>
      </c>
      <c r="C3900" s="24" t="str">
        <f t="shared" si="60"/>
        <v>sia296</v>
      </c>
      <c r="D3900" s="281">
        <v>20958</v>
      </c>
      <c r="E3900" s="281">
        <v>8000</v>
      </c>
      <c r="F3900" s="281">
        <v>406648</v>
      </c>
      <c r="G3900" s="24">
        <v>50</v>
      </c>
      <c r="H3900" s="24">
        <v>0</v>
      </c>
      <c r="I3900" s="24">
        <v>0</v>
      </c>
      <c r="J3900" s="282">
        <v>10</v>
      </c>
      <c r="K3900" s="282">
        <v>30</v>
      </c>
    </row>
    <row r="3901" spans="1:11" x14ac:dyDescent="0.3">
      <c r="A3901" s="281" t="s">
        <v>2894</v>
      </c>
      <c r="B3901" s="281">
        <v>297</v>
      </c>
      <c r="C3901" s="24" t="str">
        <f t="shared" si="60"/>
        <v>sia297</v>
      </c>
      <c r="D3901" s="281">
        <v>21168</v>
      </c>
      <c r="E3901" s="281">
        <v>8080</v>
      </c>
      <c r="F3901" s="281">
        <v>411077</v>
      </c>
      <c r="G3901" s="24">
        <v>50</v>
      </c>
      <c r="H3901" s="24">
        <v>0</v>
      </c>
      <c r="I3901" s="24">
        <v>0</v>
      </c>
      <c r="J3901" s="282">
        <v>10</v>
      </c>
      <c r="K3901" s="282">
        <v>30</v>
      </c>
    </row>
    <row r="3902" spans="1:11" x14ac:dyDescent="0.3">
      <c r="A3902" s="281" t="s">
        <v>2894</v>
      </c>
      <c r="B3902" s="281">
        <v>298</v>
      </c>
      <c r="C3902" s="24" t="str">
        <f t="shared" si="60"/>
        <v>sia298</v>
      </c>
      <c r="D3902" s="281">
        <v>21380</v>
      </c>
      <c r="E3902" s="281">
        <v>8161</v>
      </c>
      <c r="F3902" s="281">
        <v>415551</v>
      </c>
      <c r="G3902" s="24">
        <v>50</v>
      </c>
      <c r="H3902" s="24">
        <v>0</v>
      </c>
      <c r="I3902" s="24">
        <v>0</v>
      </c>
      <c r="J3902" s="282">
        <v>10</v>
      </c>
      <c r="K3902" s="282">
        <v>30</v>
      </c>
    </row>
    <row r="3903" spans="1:11" x14ac:dyDescent="0.3">
      <c r="A3903" s="281" t="s">
        <v>2894</v>
      </c>
      <c r="B3903" s="281">
        <v>299</v>
      </c>
      <c r="C3903" s="24" t="str">
        <f t="shared" si="60"/>
        <v>sia299</v>
      </c>
      <c r="D3903" s="281">
        <v>21594</v>
      </c>
      <c r="E3903" s="281">
        <v>8243</v>
      </c>
      <c r="F3903" s="281">
        <v>420072</v>
      </c>
      <c r="G3903" s="24">
        <v>50</v>
      </c>
      <c r="H3903" s="24">
        <v>0</v>
      </c>
      <c r="I3903" s="24">
        <v>0</v>
      </c>
      <c r="J3903" s="282">
        <v>10</v>
      </c>
      <c r="K3903" s="282">
        <v>30</v>
      </c>
    </row>
    <row r="3904" spans="1:11" x14ac:dyDescent="0.3">
      <c r="A3904" s="281" t="s">
        <v>2894</v>
      </c>
      <c r="B3904" s="281">
        <v>300</v>
      </c>
      <c r="C3904" s="24" t="str">
        <f t="shared" si="60"/>
        <v>sia300</v>
      </c>
      <c r="D3904" s="281">
        <v>21810</v>
      </c>
      <c r="E3904" s="281">
        <v>8325</v>
      </c>
      <c r="F3904" s="281">
        <v>424639</v>
      </c>
      <c r="G3904" s="24">
        <v>50</v>
      </c>
      <c r="H3904" s="24">
        <v>0</v>
      </c>
      <c r="I3904" s="24">
        <v>0</v>
      </c>
      <c r="J3904" s="282">
        <v>10</v>
      </c>
      <c r="K3904" s="282">
        <v>30</v>
      </c>
    </row>
    <row r="3905" spans="1:11" x14ac:dyDescent="0.3">
      <c r="A3905" s="283" t="s">
        <v>2145</v>
      </c>
      <c r="B3905" s="283">
        <v>1</v>
      </c>
      <c r="C3905" s="24" t="str">
        <f t="shared" si="60"/>
        <v>kaito.aile1</v>
      </c>
      <c r="D3905" s="283">
        <v>186</v>
      </c>
      <c r="E3905" s="283">
        <v>65</v>
      </c>
      <c r="F3905" s="283">
        <v>1358</v>
      </c>
      <c r="G3905" s="24">
        <v>50</v>
      </c>
      <c r="H3905" s="24">
        <v>0</v>
      </c>
      <c r="I3905" s="24">
        <v>0</v>
      </c>
      <c r="J3905" s="282">
        <v>10</v>
      </c>
      <c r="K3905" s="282">
        <v>30</v>
      </c>
    </row>
    <row r="3906" spans="1:11" x14ac:dyDescent="0.3">
      <c r="A3906" s="283" t="s">
        <v>2145</v>
      </c>
      <c r="B3906" s="283">
        <v>2</v>
      </c>
      <c r="C3906" s="24" t="str">
        <f t="shared" si="60"/>
        <v>kaito.aile2</v>
      </c>
      <c r="D3906" s="283">
        <v>188</v>
      </c>
      <c r="E3906" s="283">
        <v>65</v>
      </c>
      <c r="F3906" s="283">
        <v>1375</v>
      </c>
      <c r="G3906" s="24">
        <v>50</v>
      </c>
      <c r="H3906" s="24">
        <v>0</v>
      </c>
      <c r="I3906" s="24">
        <v>0</v>
      </c>
      <c r="J3906" s="282">
        <v>10</v>
      </c>
      <c r="K3906" s="282">
        <v>30</v>
      </c>
    </row>
    <row r="3907" spans="1:11" x14ac:dyDescent="0.3">
      <c r="A3907" s="283" t="s">
        <v>2145</v>
      </c>
      <c r="B3907" s="283">
        <v>3</v>
      </c>
      <c r="C3907" s="24" t="str">
        <f t="shared" si="60"/>
        <v>kaito.aile3</v>
      </c>
      <c r="D3907" s="283">
        <v>191</v>
      </c>
      <c r="E3907" s="283">
        <v>66</v>
      </c>
      <c r="F3907" s="283">
        <v>1395</v>
      </c>
      <c r="G3907" s="24">
        <v>50</v>
      </c>
      <c r="H3907" s="24">
        <v>0</v>
      </c>
      <c r="I3907" s="24">
        <v>0</v>
      </c>
      <c r="J3907" s="282">
        <v>10</v>
      </c>
      <c r="K3907" s="282">
        <v>30</v>
      </c>
    </row>
    <row r="3908" spans="1:11" x14ac:dyDescent="0.3">
      <c r="A3908" s="283" t="s">
        <v>2145</v>
      </c>
      <c r="B3908" s="283">
        <v>4</v>
      </c>
      <c r="C3908" s="24" t="str">
        <f t="shared" si="60"/>
        <v>kaito.aile4</v>
      </c>
      <c r="D3908" s="283">
        <v>194</v>
      </c>
      <c r="E3908" s="283">
        <v>67</v>
      </c>
      <c r="F3908" s="283">
        <v>1420</v>
      </c>
      <c r="G3908" s="24">
        <v>50</v>
      </c>
      <c r="H3908" s="24">
        <v>0</v>
      </c>
      <c r="I3908" s="24">
        <v>0</v>
      </c>
      <c r="J3908" s="282">
        <v>10</v>
      </c>
      <c r="K3908" s="282">
        <v>30</v>
      </c>
    </row>
    <row r="3909" spans="1:11" x14ac:dyDescent="0.3">
      <c r="A3909" s="283" t="s">
        <v>2145</v>
      </c>
      <c r="B3909" s="283">
        <v>5</v>
      </c>
      <c r="C3909" s="24" t="str">
        <f t="shared" si="60"/>
        <v>kaito.aile5</v>
      </c>
      <c r="D3909" s="283">
        <v>196</v>
      </c>
      <c r="E3909" s="283">
        <v>68</v>
      </c>
      <c r="F3909" s="283">
        <v>1448</v>
      </c>
      <c r="G3909" s="24">
        <v>50</v>
      </c>
      <c r="H3909" s="24">
        <v>0</v>
      </c>
      <c r="I3909" s="24">
        <v>0</v>
      </c>
      <c r="J3909" s="282">
        <v>10</v>
      </c>
      <c r="K3909" s="282">
        <v>30</v>
      </c>
    </row>
    <row r="3910" spans="1:11" x14ac:dyDescent="0.3">
      <c r="A3910" s="283" t="s">
        <v>2145</v>
      </c>
      <c r="B3910" s="283">
        <v>6</v>
      </c>
      <c r="C3910" s="24" t="str">
        <f t="shared" ref="C3910:C3973" si="61">A3910&amp;B3910</f>
        <v>kaito.aile6</v>
      </c>
      <c r="D3910" s="283">
        <v>199</v>
      </c>
      <c r="E3910" s="283">
        <v>69</v>
      </c>
      <c r="F3910" s="283">
        <v>1480</v>
      </c>
      <c r="G3910" s="24">
        <v>50</v>
      </c>
      <c r="H3910" s="24">
        <v>0</v>
      </c>
      <c r="I3910" s="24">
        <v>0</v>
      </c>
      <c r="J3910" s="282">
        <v>10</v>
      </c>
      <c r="K3910" s="282">
        <v>30</v>
      </c>
    </row>
    <row r="3911" spans="1:11" x14ac:dyDescent="0.3">
      <c r="A3911" s="283" t="s">
        <v>2145</v>
      </c>
      <c r="B3911" s="283">
        <v>7</v>
      </c>
      <c r="C3911" s="24" t="str">
        <f t="shared" si="61"/>
        <v>kaito.aile7</v>
      </c>
      <c r="D3911" s="283">
        <v>202</v>
      </c>
      <c r="E3911" s="283">
        <v>70</v>
      </c>
      <c r="F3911" s="283">
        <v>1517</v>
      </c>
      <c r="G3911" s="24">
        <v>50</v>
      </c>
      <c r="H3911" s="24">
        <v>0</v>
      </c>
      <c r="I3911" s="24">
        <v>0</v>
      </c>
      <c r="J3911" s="282">
        <v>10</v>
      </c>
      <c r="K3911" s="282">
        <v>30</v>
      </c>
    </row>
    <row r="3912" spans="1:11" x14ac:dyDescent="0.3">
      <c r="A3912" s="283" t="s">
        <v>2145</v>
      </c>
      <c r="B3912" s="283">
        <v>8</v>
      </c>
      <c r="C3912" s="24" t="str">
        <f t="shared" si="61"/>
        <v>kaito.aile8</v>
      </c>
      <c r="D3912" s="283">
        <v>204</v>
      </c>
      <c r="E3912" s="283">
        <v>71</v>
      </c>
      <c r="F3912" s="283">
        <v>1558</v>
      </c>
      <c r="G3912" s="24">
        <v>50</v>
      </c>
      <c r="H3912" s="24">
        <v>0</v>
      </c>
      <c r="I3912" s="24">
        <v>0</v>
      </c>
      <c r="J3912" s="282">
        <v>10</v>
      </c>
      <c r="K3912" s="282">
        <v>30</v>
      </c>
    </row>
    <row r="3913" spans="1:11" x14ac:dyDescent="0.3">
      <c r="A3913" s="283" t="s">
        <v>2145</v>
      </c>
      <c r="B3913" s="283">
        <v>9</v>
      </c>
      <c r="C3913" s="24" t="str">
        <f t="shared" si="61"/>
        <v>kaito.aile9</v>
      </c>
      <c r="D3913" s="283">
        <v>207</v>
      </c>
      <c r="E3913" s="283">
        <v>72</v>
      </c>
      <c r="F3913" s="283">
        <v>1604</v>
      </c>
      <c r="G3913" s="24">
        <v>50</v>
      </c>
      <c r="H3913" s="24">
        <v>0</v>
      </c>
      <c r="I3913" s="24">
        <v>0</v>
      </c>
      <c r="J3913" s="282">
        <v>10</v>
      </c>
      <c r="K3913" s="282">
        <v>30</v>
      </c>
    </row>
    <row r="3914" spans="1:11" x14ac:dyDescent="0.3">
      <c r="A3914" s="283" t="s">
        <v>2145</v>
      </c>
      <c r="B3914" s="283">
        <v>10</v>
      </c>
      <c r="C3914" s="24" t="str">
        <f t="shared" si="61"/>
        <v>kaito.aile10</v>
      </c>
      <c r="D3914" s="283">
        <v>210</v>
      </c>
      <c r="E3914" s="283">
        <v>73</v>
      </c>
      <c r="F3914" s="283">
        <v>1654</v>
      </c>
      <c r="G3914" s="24">
        <v>50</v>
      </c>
      <c r="H3914" s="24">
        <v>0</v>
      </c>
      <c r="I3914" s="24">
        <v>0</v>
      </c>
      <c r="J3914" s="282">
        <v>10</v>
      </c>
      <c r="K3914" s="282">
        <v>30</v>
      </c>
    </row>
    <row r="3915" spans="1:11" x14ac:dyDescent="0.3">
      <c r="A3915" s="283" t="s">
        <v>2145</v>
      </c>
      <c r="B3915" s="283">
        <v>11</v>
      </c>
      <c r="C3915" s="24" t="str">
        <f t="shared" si="61"/>
        <v>kaito.aile11</v>
      </c>
      <c r="D3915" s="283">
        <v>229</v>
      </c>
      <c r="E3915" s="283">
        <v>80</v>
      </c>
      <c r="F3915" s="283">
        <v>1821</v>
      </c>
      <c r="G3915" s="24">
        <v>50</v>
      </c>
      <c r="H3915" s="24">
        <v>0</v>
      </c>
      <c r="I3915" s="24">
        <v>0</v>
      </c>
      <c r="J3915" s="282">
        <v>10</v>
      </c>
      <c r="K3915" s="282">
        <v>30</v>
      </c>
    </row>
    <row r="3916" spans="1:11" x14ac:dyDescent="0.3">
      <c r="A3916" s="283" t="s">
        <v>2145</v>
      </c>
      <c r="B3916" s="283">
        <v>12</v>
      </c>
      <c r="C3916" s="24" t="str">
        <f t="shared" si="61"/>
        <v>kaito.aile12</v>
      </c>
      <c r="D3916" s="283">
        <v>233</v>
      </c>
      <c r="E3916" s="283">
        <v>81</v>
      </c>
      <c r="F3916" s="283">
        <v>1886</v>
      </c>
      <c r="G3916" s="24">
        <v>50</v>
      </c>
      <c r="H3916" s="24">
        <v>0</v>
      </c>
      <c r="I3916" s="24">
        <v>0</v>
      </c>
      <c r="J3916" s="282">
        <v>10</v>
      </c>
      <c r="K3916" s="282">
        <v>30</v>
      </c>
    </row>
    <row r="3917" spans="1:11" x14ac:dyDescent="0.3">
      <c r="A3917" s="283" t="s">
        <v>2145</v>
      </c>
      <c r="B3917" s="283">
        <v>13</v>
      </c>
      <c r="C3917" s="24" t="str">
        <f t="shared" si="61"/>
        <v>kaito.aile13</v>
      </c>
      <c r="D3917" s="283">
        <v>236</v>
      </c>
      <c r="E3917" s="283">
        <v>82</v>
      </c>
      <c r="F3917" s="283">
        <v>1958</v>
      </c>
      <c r="G3917" s="24">
        <v>50</v>
      </c>
      <c r="H3917" s="24">
        <v>0</v>
      </c>
      <c r="I3917" s="24">
        <v>0</v>
      </c>
      <c r="J3917" s="282">
        <v>10</v>
      </c>
      <c r="K3917" s="282">
        <v>30</v>
      </c>
    </row>
    <row r="3918" spans="1:11" x14ac:dyDescent="0.3">
      <c r="A3918" s="283" t="s">
        <v>2145</v>
      </c>
      <c r="B3918" s="283">
        <v>14</v>
      </c>
      <c r="C3918" s="24" t="str">
        <f t="shared" si="61"/>
        <v>kaito.aile14</v>
      </c>
      <c r="D3918" s="283">
        <v>239</v>
      </c>
      <c r="E3918" s="283">
        <v>83</v>
      </c>
      <c r="F3918" s="283">
        <v>2035</v>
      </c>
      <c r="G3918" s="24">
        <v>50</v>
      </c>
      <c r="H3918" s="24">
        <v>0</v>
      </c>
      <c r="I3918" s="24">
        <v>0</v>
      </c>
      <c r="J3918" s="282">
        <v>10</v>
      </c>
      <c r="K3918" s="282">
        <v>30</v>
      </c>
    </row>
    <row r="3919" spans="1:11" x14ac:dyDescent="0.3">
      <c r="A3919" s="283" t="s">
        <v>2145</v>
      </c>
      <c r="B3919" s="283">
        <v>15</v>
      </c>
      <c r="C3919" s="24" t="str">
        <f t="shared" si="61"/>
        <v>kaito.aile15</v>
      </c>
      <c r="D3919" s="283">
        <v>242</v>
      </c>
      <c r="E3919" s="283">
        <v>84</v>
      </c>
      <c r="F3919" s="283">
        <v>2119</v>
      </c>
      <c r="G3919" s="24">
        <v>50</v>
      </c>
      <c r="H3919" s="24">
        <v>0</v>
      </c>
      <c r="I3919" s="24">
        <v>0</v>
      </c>
      <c r="J3919" s="282">
        <v>10</v>
      </c>
      <c r="K3919" s="282">
        <v>30</v>
      </c>
    </row>
    <row r="3920" spans="1:11" x14ac:dyDescent="0.3">
      <c r="A3920" s="283" t="s">
        <v>2145</v>
      </c>
      <c r="B3920" s="283">
        <v>16</v>
      </c>
      <c r="C3920" s="24" t="str">
        <f t="shared" si="61"/>
        <v>kaito.aile16</v>
      </c>
      <c r="D3920" s="283">
        <v>245</v>
      </c>
      <c r="E3920" s="283">
        <v>85</v>
      </c>
      <c r="F3920" s="283">
        <v>2209</v>
      </c>
      <c r="G3920" s="24">
        <v>50</v>
      </c>
      <c r="H3920" s="24">
        <v>0</v>
      </c>
      <c r="I3920" s="24">
        <v>0</v>
      </c>
      <c r="J3920" s="282">
        <v>10</v>
      </c>
      <c r="K3920" s="282">
        <v>30</v>
      </c>
    </row>
    <row r="3921" spans="1:11" x14ac:dyDescent="0.3">
      <c r="A3921" s="283" t="s">
        <v>2145</v>
      </c>
      <c r="B3921" s="283">
        <v>17</v>
      </c>
      <c r="C3921" s="24" t="str">
        <f t="shared" si="61"/>
        <v>kaito.aile17</v>
      </c>
      <c r="D3921" s="283">
        <v>248</v>
      </c>
      <c r="E3921" s="283">
        <v>86</v>
      </c>
      <c r="F3921" s="283">
        <v>2306</v>
      </c>
      <c r="G3921" s="24">
        <v>50</v>
      </c>
      <c r="H3921" s="24">
        <v>0</v>
      </c>
      <c r="I3921" s="24">
        <v>0</v>
      </c>
      <c r="J3921" s="282">
        <v>10</v>
      </c>
      <c r="K3921" s="282">
        <v>30</v>
      </c>
    </row>
    <row r="3922" spans="1:11" x14ac:dyDescent="0.3">
      <c r="A3922" s="283" t="s">
        <v>2145</v>
      </c>
      <c r="B3922" s="283">
        <v>18</v>
      </c>
      <c r="C3922" s="24" t="str">
        <f t="shared" si="61"/>
        <v>kaito.aile18</v>
      </c>
      <c r="D3922" s="283">
        <v>251</v>
      </c>
      <c r="E3922" s="283">
        <v>88</v>
      </c>
      <c r="F3922" s="283">
        <v>2409</v>
      </c>
      <c r="G3922" s="24">
        <v>50</v>
      </c>
      <c r="H3922" s="24">
        <v>0</v>
      </c>
      <c r="I3922" s="24">
        <v>0</v>
      </c>
      <c r="J3922" s="282">
        <v>10</v>
      </c>
      <c r="K3922" s="282">
        <v>30</v>
      </c>
    </row>
    <row r="3923" spans="1:11" x14ac:dyDescent="0.3">
      <c r="A3923" s="283" t="s">
        <v>2145</v>
      </c>
      <c r="B3923" s="283">
        <v>19</v>
      </c>
      <c r="C3923" s="24" t="str">
        <f t="shared" si="61"/>
        <v>kaito.aile19</v>
      </c>
      <c r="D3923" s="283">
        <v>255</v>
      </c>
      <c r="E3923" s="283">
        <v>89</v>
      </c>
      <c r="F3923" s="283">
        <v>2520</v>
      </c>
      <c r="G3923" s="24">
        <v>50</v>
      </c>
      <c r="H3923" s="24">
        <v>0</v>
      </c>
      <c r="I3923" s="24">
        <v>0</v>
      </c>
      <c r="J3923" s="282">
        <v>10</v>
      </c>
      <c r="K3923" s="282">
        <v>30</v>
      </c>
    </row>
    <row r="3924" spans="1:11" x14ac:dyDescent="0.3">
      <c r="A3924" s="283" t="s">
        <v>2145</v>
      </c>
      <c r="B3924" s="283">
        <v>20</v>
      </c>
      <c r="C3924" s="24" t="str">
        <f t="shared" si="61"/>
        <v>kaito.aile20</v>
      </c>
      <c r="D3924" s="283">
        <v>258</v>
      </c>
      <c r="E3924" s="283">
        <v>90</v>
      </c>
      <c r="F3924" s="283">
        <v>2638</v>
      </c>
      <c r="G3924" s="24">
        <v>50</v>
      </c>
      <c r="H3924" s="24">
        <v>0</v>
      </c>
      <c r="I3924" s="24">
        <v>0</v>
      </c>
      <c r="J3924" s="282">
        <v>10</v>
      </c>
      <c r="K3924" s="282">
        <v>30</v>
      </c>
    </row>
    <row r="3925" spans="1:11" x14ac:dyDescent="0.3">
      <c r="A3925" s="283" t="s">
        <v>2145</v>
      </c>
      <c r="B3925" s="283">
        <v>21</v>
      </c>
      <c r="C3925" s="24" t="str">
        <f t="shared" si="61"/>
        <v>kaito.aile21</v>
      </c>
      <c r="D3925" s="283">
        <v>282</v>
      </c>
      <c r="E3925" s="283">
        <v>98</v>
      </c>
      <c r="F3925" s="283">
        <v>2957</v>
      </c>
      <c r="G3925" s="24">
        <v>50</v>
      </c>
      <c r="H3925" s="24">
        <v>0</v>
      </c>
      <c r="I3925" s="24">
        <v>0</v>
      </c>
      <c r="J3925" s="282">
        <v>10</v>
      </c>
      <c r="K3925" s="282">
        <v>30</v>
      </c>
    </row>
    <row r="3926" spans="1:11" x14ac:dyDescent="0.3">
      <c r="A3926" s="283" t="s">
        <v>2145</v>
      </c>
      <c r="B3926" s="283">
        <v>22</v>
      </c>
      <c r="C3926" s="24" t="str">
        <f t="shared" si="61"/>
        <v>kaito.aile22</v>
      </c>
      <c r="D3926" s="283">
        <v>285</v>
      </c>
      <c r="E3926" s="283">
        <v>99</v>
      </c>
      <c r="F3926" s="283">
        <v>3101</v>
      </c>
      <c r="G3926" s="24">
        <v>50</v>
      </c>
      <c r="H3926" s="24">
        <v>0</v>
      </c>
      <c r="I3926" s="24">
        <v>0</v>
      </c>
      <c r="J3926" s="282">
        <v>10</v>
      </c>
      <c r="K3926" s="282">
        <v>30</v>
      </c>
    </row>
    <row r="3927" spans="1:11" x14ac:dyDescent="0.3">
      <c r="A3927" s="283" t="s">
        <v>2145</v>
      </c>
      <c r="B3927" s="283">
        <v>23</v>
      </c>
      <c r="C3927" s="24" t="str">
        <f t="shared" si="61"/>
        <v>kaito.aile23</v>
      </c>
      <c r="D3927" s="283">
        <v>289</v>
      </c>
      <c r="E3927" s="283">
        <v>101</v>
      </c>
      <c r="F3927" s="283">
        <v>3253</v>
      </c>
      <c r="G3927" s="24">
        <v>50</v>
      </c>
      <c r="H3927" s="24">
        <v>0</v>
      </c>
      <c r="I3927" s="24">
        <v>0</v>
      </c>
      <c r="J3927" s="282">
        <v>10</v>
      </c>
      <c r="K3927" s="282">
        <v>30</v>
      </c>
    </row>
    <row r="3928" spans="1:11" x14ac:dyDescent="0.3">
      <c r="A3928" s="283" t="s">
        <v>2145</v>
      </c>
      <c r="B3928" s="283">
        <v>24</v>
      </c>
      <c r="C3928" s="24" t="str">
        <f t="shared" si="61"/>
        <v>kaito.aile24</v>
      </c>
      <c r="D3928" s="283">
        <v>293</v>
      </c>
      <c r="E3928" s="283">
        <v>102</v>
      </c>
      <c r="F3928" s="283">
        <v>3414</v>
      </c>
      <c r="G3928" s="24">
        <v>50</v>
      </c>
      <c r="H3928" s="24">
        <v>0</v>
      </c>
      <c r="I3928" s="24">
        <v>0</v>
      </c>
      <c r="J3928" s="282">
        <v>10</v>
      </c>
      <c r="K3928" s="282">
        <v>30</v>
      </c>
    </row>
    <row r="3929" spans="1:11" x14ac:dyDescent="0.3">
      <c r="A3929" s="283" t="s">
        <v>2145</v>
      </c>
      <c r="B3929" s="283">
        <v>25</v>
      </c>
      <c r="C3929" s="24" t="str">
        <f t="shared" si="61"/>
        <v>kaito.aile25</v>
      </c>
      <c r="D3929" s="283">
        <v>297</v>
      </c>
      <c r="E3929" s="283">
        <v>103</v>
      </c>
      <c r="F3929" s="283">
        <v>3584</v>
      </c>
      <c r="G3929" s="24">
        <v>50</v>
      </c>
      <c r="H3929" s="24">
        <v>0</v>
      </c>
      <c r="I3929" s="24">
        <v>0</v>
      </c>
      <c r="J3929" s="282">
        <v>10</v>
      </c>
      <c r="K3929" s="282">
        <v>30</v>
      </c>
    </row>
    <row r="3930" spans="1:11" x14ac:dyDescent="0.3">
      <c r="A3930" s="283" t="s">
        <v>2145</v>
      </c>
      <c r="B3930" s="283">
        <v>26</v>
      </c>
      <c r="C3930" s="24" t="str">
        <f t="shared" si="61"/>
        <v>kaito.aile26</v>
      </c>
      <c r="D3930" s="283">
        <v>300</v>
      </c>
      <c r="E3930" s="283">
        <v>105</v>
      </c>
      <c r="F3930" s="283">
        <v>3627</v>
      </c>
      <c r="G3930" s="24">
        <v>50</v>
      </c>
      <c r="H3930" s="24">
        <v>0</v>
      </c>
      <c r="I3930" s="24">
        <v>0</v>
      </c>
      <c r="J3930" s="282">
        <v>10</v>
      </c>
      <c r="K3930" s="282">
        <v>30</v>
      </c>
    </row>
    <row r="3931" spans="1:11" x14ac:dyDescent="0.3">
      <c r="A3931" s="283" t="s">
        <v>2145</v>
      </c>
      <c r="B3931" s="283">
        <v>27</v>
      </c>
      <c r="C3931" s="24" t="str">
        <f t="shared" si="61"/>
        <v>kaito.aile27</v>
      </c>
      <c r="D3931" s="283">
        <v>304</v>
      </c>
      <c r="E3931" s="283">
        <v>106</v>
      </c>
      <c r="F3931" s="283">
        <v>3670</v>
      </c>
      <c r="G3931" s="24">
        <v>50</v>
      </c>
      <c r="H3931" s="24">
        <v>0</v>
      </c>
      <c r="I3931" s="24">
        <v>0</v>
      </c>
      <c r="J3931" s="282">
        <v>10</v>
      </c>
      <c r="K3931" s="282">
        <v>30</v>
      </c>
    </row>
    <row r="3932" spans="1:11" x14ac:dyDescent="0.3">
      <c r="A3932" s="283" t="s">
        <v>2145</v>
      </c>
      <c r="B3932" s="283">
        <v>28</v>
      </c>
      <c r="C3932" s="24" t="str">
        <f t="shared" si="61"/>
        <v>kaito.aile28</v>
      </c>
      <c r="D3932" s="283">
        <v>308</v>
      </c>
      <c r="E3932" s="283">
        <v>107</v>
      </c>
      <c r="F3932" s="283">
        <v>3714</v>
      </c>
      <c r="G3932" s="24">
        <v>50</v>
      </c>
      <c r="H3932" s="24">
        <v>0</v>
      </c>
      <c r="I3932" s="24">
        <v>0</v>
      </c>
      <c r="J3932" s="282">
        <v>10</v>
      </c>
      <c r="K3932" s="282">
        <v>30</v>
      </c>
    </row>
    <row r="3933" spans="1:11" x14ac:dyDescent="0.3">
      <c r="A3933" s="283" t="s">
        <v>2145</v>
      </c>
      <c r="B3933" s="283">
        <v>29</v>
      </c>
      <c r="C3933" s="24" t="str">
        <f t="shared" si="61"/>
        <v>kaito.aile29</v>
      </c>
      <c r="D3933" s="283">
        <v>312</v>
      </c>
      <c r="E3933" s="283">
        <v>109</v>
      </c>
      <c r="F3933" s="283">
        <v>3758</v>
      </c>
      <c r="G3933" s="24">
        <v>50</v>
      </c>
      <c r="H3933" s="24">
        <v>0</v>
      </c>
      <c r="I3933" s="24">
        <v>0</v>
      </c>
      <c r="J3933" s="282">
        <v>10</v>
      </c>
      <c r="K3933" s="282">
        <v>30</v>
      </c>
    </row>
    <row r="3934" spans="1:11" x14ac:dyDescent="0.3">
      <c r="A3934" s="283" t="s">
        <v>2145</v>
      </c>
      <c r="B3934" s="283">
        <v>30</v>
      </c>
      <c r="C3934" s="24" t="str">
        <f t="shared" si="61"/>
        <v>kaito.aile30</v>
      </c>
      <c r="D3934" s="283">
        <v>316</v>
      </c>
      <c r="E3934" s="283">
        <v>110</v>
      </c>
      <c r="F3934" s="283">
        <v>3803</v>
      </c>
      <c r="G3934" s="24">
        <v>50</v>
      </c>
      <c r="H3934" s="24">
        <v>0</v>
      </c>
      <c r="I3934" s="24">
        <v>0</v>
      </c>
      <c r="J3934" s="282">
        <v>10</v>
      </c>
      <c r="K3934" s="282">
        <v>30</v>
      </c>
    </row>
    <row r="3935" spans="1:11" x14ac:dyDescent="0.3">
      <c r="A3935" s="283" t="s">
        <v>2145</v>
      </c>
      <c r="B3935" s="283">
        <v>31</v>
      </c>
      <c r="C3935" s="24" t="str">
        <f t="shared" si="61"/>
        <v>kaito.aile31</v>
      </c>
      <c r="D3935" s="283">
        <v>345</v>
      </c>
      <c r="E3935" s="283">
        <v>120</v>
      </c>
      <c r="F3935" s="283">
        <v>4128</v>
      </c>
      <c r="G3935" s="24">
        <v>50</v>
      </c>
      <c r="H3935" s="24">
        <v>0</v>
      </c>
      <c r="I3935" s="24">
        <v>0</v>
      </c>
      <c r="J3935" s="282">
        <v>10</v>
      </c>
      <c r="K3935" s="282">
        <v>30</v>
      </c>
    </row>
    <row r="3936" spans="1:11" x14ac:dyDescent="0.3">
      <c r="A3936" s="283" t="s">
        <v>2145</v>
      </c>
      <c r="B3936" s="283">
        <v>32</v>
      </c>
      <c r="C3936" s="24" t="str">
        <f t="shared" si="61"/>
        <v>kaito.aile32</v>
      </c>
      <c r="D3936" s="283">
        <v>349</v>
      </c>
      <c r="E3936" s="283">
        <v>122</v>
      </c>
      <c r="F3936" s="283">
        <v>4177</v>
      </c>
      <c r="G3936" s="24">
        <v>50</v>
      </c>
      <c r="H3936" s="24">
        <v>0</v>
      </c>
      <c r="I3936" s="24">
        <v>0</v>
      </c>
      <c r="J3936" s="282">
        <v>10</v>
      </c>
      <c r="K3936" s="282">
        <v>30</v>
      </c>
    </row>
    <row r="3937" spans="1:11" x14ac:dyDescent="0.3">
      <c r="A3937" s="283" t="s">
        <v>2145</v>
      </c>
      <c r="B3937" s="283">
        <v>33</v>
      </c>
      <c r="C3937" s="24" t="str">
        <f t="shared" si="61"/>
        <v>kaito.aile33</v>
      </c>
      <c r="D3937" s="283">
        <v>354</v>
      </c>
      <c r="E3937" s="283">
        <v>123</v>
      </c>
      <c r="F3937" s="283">
        <v>4227</v>
      </c>
      <c r="G3937" s="24">
        <v>50</v>
      </c>
      <c r="H3937" s="24">
        <v>0</v>
      </c>
      <c r="I3937" s="24">
        <v>0</v>
      </c>
      <c r="J3937" s="282">
        <v>10</v>
      </c>
      <c r="K3937" s="282">
        <v>30</v>
      </c>
    </row>
    <row r="3938" spans="1:11" x14ac:dyDescent="0.3">
      <c r="A3938" s="283" t="s">
        <v>2145</v>
      </c>
      <c r="B3938" s="283">
        <v>34</v>
      </c>
      <c r="C3938" s="24" t="str">
        <f t="shared" si="61"/>
        <v>kaito.aile34</v>
      </c>
      <c r="D3938" s="283">
        <v>358</v>
      </c>
      <c r="E3938" s="283">
        <v>125</v>
      </c>
      <c r="F3938" s="283">
        <v>4277</v>
      </c>
      <c r="G3938" s="24">
        <v>50</v>
      </c>
      <c r="H3938" s="24">
        <v>0</v>
      </c>
      <c r="I3938" s="24">
        <v>0</v>
      </c>
      <c r="J3938" s="282">
        <v>10</v>
      </c>
      <c r="K3938" s="282">
        <v>30</v>
      </c>
    </row>
    <row r="3939" spans="1:11" x14ac:dyDescent="0.3">
      <c r="A3939" s="283" t="s">
        <v>2145</v>
      </c>
      <c r="B3939" s="283">
        <v>35</v>
      </c>
      <c r="C3939" s="24" t="str">
        <f t="shared" si="61"/>
        <v>kaito.aile35</v>
      </c>
      <c r="D3939" s="283">
        <v>362</v>
      </c>
      <c r="E3939" s="283">
        <v>126</v>
      </c>
      <c r="F3939" s="283">
        <v>4328</v>
      </c>
      <c r="G3939" s="24">
        <v>50</v>
      </c>
      <c r="H3939" s="24">
        <v>0</v>
      </c>
      <c r="I3939" s="24">
        <v>0</v>
      </c>
      <c r="J3939" s="282">
        <v>10</v>
      </c>
      <c r="K3939" s="282">
        <v>30</v>
      </c>
    </row>
    <row r="3940" spans="1:11" x14ac:dyDescent="0.3">
      <c r="A3940" s="283" t="s">
        <v>2145</v>
      </c>
      <c r="B3940" s="283">
        <v>36</v>
      </c>
      <c r="C3940" s="24" t="str">
        <f t="shared" si="61"/>
        <v>kaito.aile36</v>
      </c>
      <c r="D3940" s="283">
        <v>367</v>
      </c>
      <c r="E3940" s="283">
        <v>128</v>
      </c>
      <c r="F3940" s="283">
        <v>4380</v>
      </c>
      <c r="G3940" s="24">
        <v>50</v>
      </c>
      <c r="H3940" s="24">
        <v>0</v>
      </c>
      <c r="I3940" s="24">
        <v>0</v>
      </c>
      <c r="J3940" s="282">
        <v>10</v>
      </c>
      <c r="K3940" s="282">
        <v>30</v>
      </c>
    </row>
    <row r="3941" spans="1:11" x14ac:dyDescent="0.3">
      <c r="A3941" s="283" t="s">
        <v>2145</v>
      </c>
      <c r="B3941" s="283">
        <v>37</v>
      </c>
      <c r="C3941" s="24" t="str">
        <f t="shared" si="61"/>
        <v>kaito.aile37</v>
      </c>
      <c r="D3941" s="283">
        <v>372</v>
      </c>
      <c r="E3941" s="283">
        <v>130</v>
      </c>
      <c r="F3941" s="283">
        <v>4432</v>
      </c>
      <c r="G3941" s="24">
        <v>50</v>
      </c>
      <c r="H3941" s="24">
        <v>0</v>
      </c>
      <c r="I3941" s="24">
        <v>0</v>
      </c>
      <c r="J3941" s="282">
        <v>10</v>
      </c>
      <c r="K3941" s="282">
        <v>30</v>
      </c>
    </row>
    <row r="3942" spans="1:11" x14ac:dyDescent="0.3">
      <c r="A3942" s="283" t="s">
        <v>2145</v>
      </c>
      <c r="B3942" s="283">
        <v>38</v>
      </c>
      <c r="C3942" s="24" t="str">
        <f t="shared" si="61"/>
        <v>kaito.aile38</v>
      </c>
      <c r="D3942" s="283">
        <v>376</v>
      </c>
      <c r="E3942" s="283">
        <v>131</v>
      </c>
      <c r="F3942" s="283">
        <v>4485</v>
      </c>
      <c r="G3942" s="24">
        <v>50</v>
      </c>
      <c r="H3942" s="24">
        <v>0</v>
      </c>
      <c r="I3942" s="24">
        <v>0</v>
      </c>
      <c r="J3942" s="282">
        <v>10</v>
      </c>
      <c r="K3942" s="282">
        <v>30</v>
      </c>
    </row>
    <row r="3943" spans="1:11" x14ac:dyDescent="0.3">
      <c r="A3943" s="283" t="s">
        <v>2145</v>
      </c>
      <c r="B3943" s="283">
        <v>39</v>
      </c>
      <c r="C3943" s="24" t="str">
        <f t="shared" si="61"/>
        <v>kaito.aile39</v>
      </c>
      <c r="D3943" s="283">
        <v>381</v>
      </c>
      <c r="E3943" s="283">
        <v>133</v>
      </c>
      <c r="F3943" s="283">
        <v>4538</v>
      </c>
      <c r="G3943" s="24">
        <v>50</v>
      </c>
      <c r="H3943" s="24">
        <v>0</v>
      </c>
      <c r="I3943" s="24">
        <v>0</v>
      </c>
      <c r="J3943" s="282">
        <v>10</v>
      </c>
      <c r="K3943" s="282">
        <v>30</v>
      </c>
    </row>
    <row r="3944" spans="1:11" x14ac:dyDescent="0.3">
      <c r="A3944" s="283" t="s">
        <v>2145</v>
      </c>
      <c r="B3944" s="283">
        <v>40</v>
      </c>
      <c r="C3944" s="24" t="str">
        <f t="shared" si="61"/>
        <v>kaito.aile40</v>
      </c>
      <c r="D3944" s="283">
        <v>385</v>
      </c>
      <c r="E3944" s="283">
        <v>134</v>
      </c>
      <c r="F3944" s="283">
        <v>4592</v>
      </c>
      <c r="G3944" s="24">
        <v>50</v>
      </c>
      <c r="H3944" s="24">
        <v>0</v>
      </c>
      <c r="I3944" s="24">
        <v>0</v>
      </c>
      <c r="J3944" s="282">
        <v>10</v>
      </c>
      <c r="K3944" s="282">
        <v>30</v>
      </c>
    </row>
    <row r="3945" spans="1:11" x14ac:dyDescent="0.3">
      <c r="A3945" s="283" t="s">
        <v>2145</v>
      </c>
      <c r="B3945" s="283">
        <v>41</v>
      </c>
      <c r="C3945" s="24" t="str">
        <f t="shared" si="61"/>
        <v>kaito.aile41</v>
      </c>
      <c r="D3945" s="283">
        <v>421</v>
      </c>
      <c r="E3945" s="283">
        <v>147</v>
      </c>
      <c r="F3945" s="283">
        <v>5037</v>
      </c>
      <c r="G3945" s="24">
        <v>50</v>
      </c>
      <c r="H3945" s="24">
        <v>0</v>
      </c>
      <c r="I3945" s="24">
        <v>0</v>
      </c>
      <c r="J3945" s="282">
        <v>10</v>
      </c>
      <c r="K3945" s="282">
        <v>30</v>
      </c>
    </row>
    <row r="3946" spans="1:11" x14ac:dyDescent="0.3">
      <c r="A3946" s="283" t="s">
        <v>2145</v>
      </c>
      <c r="B3946" s="283">
        <v>42</v>
      </c>
      <c r="C3946" s="24" t="str">
        <f t="shared" si="61"/>
        <v>kaito.aile42</v>
      </c>
      <c r="D3946" s="283">
        <v>426</v>
      </c>
      <c r="E3946" s="283">
        <v>149</v>
      </c>
      <c r="F3946" s="283">
        <v>5098</v>
      </c>
      <c r="G3946" s="24">
        <v>50</v>
      </c>
      <c r="H3946" s="24">
        <v>0</v>
      </c>
      <c r="I3946" s="24">
        <v>0</v>
      </c>
      <c r="J3946" s="282">
        <v>10</v>
      </c>
      <c r="K3946" s="282">
        <v>30</v>
      </c>
    </row>
    <row r="3947" spans="1:11" x14ac:dyDescent="0.3">
      <c r="A3947" s="283" t="s">
        <v>2145</v>
      </c>
      <c r="B3947" s="283">
        <v>43</v>
      </c>
      <c r="C3947" s="24" t="str">
        <f t="shared" si="61"/>
        <v>kaito.aile43</v>
      </c>
      <c r="D3947" s="283">
        <v>431</v>
      </c>
      <c r="E3947" s="283">
        <v>150</v>
      </c>
      <c r="F3947" s="283">
        <v>5159</v>
      </c>
      <c r="G3947" s="24">
        <v>50</v>
      </c>
      <c r="H3947" s="24">
        <v>0</v>
      </c>
      <c r="I3947" s="24">
        <v>0</v>
      </c>
      <c r="J3947" s="282">
        <v>10</v>
      </c>
      <c r="K3947" s="282">
        <v>30</v>
      </c>
    </row>
    <row r="3948" spans="1:11" x14ac:dyDescent="0.3">
      <c r="A3948" s="283" t="s">
        <v>2145</v>
      </c>
      <c r="B3948" s="283">
        <v>44</v>
      </c>
      <c r="C3948" s="24" t="str">
        <f t="shared" si="61"/>
        <v>kaito.aile44</v>
      </c>
      <c r="D3948" s="283">
        <v>437</v>
      </c>
      <c r="E3948" s="283">
        <v>152</v>
      </c>
      <c r="F3948" s="283">
        <v>5226</v>
      </c>
      <c r="G3948" s="24">
        <v>50</v>
      </c>
      <c r="H3948" s="24">
        <v>0</v>
      </c>
      <c r="I3948" s="24">
        <v>0</v>
      </c>
      <c r="J3948" s="282">
        <v>10</v>
      </c>
      <c r="K3948" s="282">
        <v>30</v>
      </c>
    </row>
    <row r="3949" spans="1:11" x14ac:dyDescent="0.3">
      <c r="A3949" s="283" t="s">
        <v>2145</v>
      </c>
      <c r="B3949" s="283">
        <v>45</v>
      </c>
      <c r="C3949" s="24" t="str">
        <f t="shared" si="61"/>
        <v>kaito.aile45</v>
      </c>
      <c r="D3949" s="283">
        <v>442</v>
      </c>
      <c r="E3949" s="283">
        <v>154</v>
      </c>
      <c r="F3949" s="283">
        <v>5293</v>
      </c>
      <c r="G3949" s="24">
        <v>50</v>
      </c>
      <c r="H3949" s="24">
        <v>0</v>
      </c>
      <c r="I3949" s="24">
        <v>0</v>
      </c>
      <c r="J3949" s="282">
        <v>10</v>
      </c>
      <c r="K3949" s="282">
        <v>30</v>
      </c>
    </row>
    <row r="3950" spans="1:11" x14ac:dyDescent="0.3">
      <c r="A3950" s="283" t="s">
        <v>2145</v>
      </c>
      <c r="B3950" s="283">
        <v>46</v>
      </c>
      <c r="C3950" s="24" t="str">
        <f t="shared" si="61"/>
        <v>kaito.aile46</v>
      </c>
      <c r="D3950" s="283">
        <v>447</v>
      </c>
      <c r="E3950" s="283">
        <v>156</v>
      </c>
      <c r="F3950" s="283">
        <v>5356</v>
      </c>
      <c r="G3950" s="24">
        <v>50</v>
      </c>
      <c r="H3950" s="24">
        <v>0</v>
      </c>
      <c r="I3950" s="24">
        <v>0</v>
      </c>
      <c r="J3950" s="282">
        <v>10</v>
      </c>
      <c r="K3950" s="282">
        <v>30</v>
      </c>
    </row>
    <row r="3951" spans="1:11" x14ac:dyDescent="0.3">
      <c r="A3951" s="283" t="s">
        <v>2145</v>
      </c>
      <c r="B3951" s="283">
        <v>47</v>
      </c>
      <c r="C3951" s="24" t="str">
        <f t="shared" si="61"/>
        <v>kaito.aile47</v>
      </c>
      <c r="D3951" s="283">
        <v>453</v>
      </c>
      <c r="E3951" s="283">
        <v>158</v>
      </c>
      <c r="F3951" s="283">
        <v>5424</v>
      </c>
      <c r="G3951" s="24">
        <v>50</v>
      </c>
      <c r="H3951" s="24">
        <v>0</v>
      </c>
      <c r="I3951" s="24">
        <v>0</v>
      </c>
      <c r="J3951" s="282">
        <v>10</v>
      </c>
      <c r="K3951" s="282">
        <v>30</v>
      </c>
    </row>
    <row r="3952" spans="1:11" x14ac:dyDescent="0.3">
      <c r="A3952" s="283" t="s">
        <v>2145</v>
      </c>
      <c r="B3952" s="283">
        <v>48</v>
      </c>
      <c r="C3952" s="24" t="str">
        <f t="shared" si="61"/>
        <v>kaito.aile48</v>
      </c>
      <c r="D3952" s="283">
        <v>458</v>
      </c>
      <c r="E3952" s="283">
        <v>160</v>
      </c>
      <c r="F3952" s="283">
        <v>5495</v>
      </c>
      <c r="G3952" s="24">
        <v>50</v>
      </c>
      <c r="H3952" s="24">
        <v>0</v>
      </c>
      <c r="I3952" s="24">
        <v>0</v>
      </c>
      <c r="J3952" s="282">
        <v>10</v>
      </c>
      <c r="K3952" s="282">
        <v>30</v>
      </c>
    </row>
    <row r="3953" spans="1:11" x14ac:dyDescent="0.3">
      <c r="A3953" s="283" t="s">
        <v>2145</v>
      </c>
      <c r="B3953" s="283">
        <v>49</v>
      </c>
      <c r="C3953" s="24" t="str">
        <f t="shared" si="61"/>
        <v>kaito.aile49</v>
      </c>
      <c r="D3953" s="283">
        <v>464</v>
      </c>
      <c r="E3953" s="283">
        <v>162</v>
      </c>
      <c r="F3953" s="283">
        <v>5561</v>
      </c>
      <c r="G3953" s="24">
        <v>50</v>
      </c>
      <c r="H3953" s="24">
        <v>0</v>
      </c>
      <c r="I3953" s="24">
        <v>0</v>
      </c>
      <c r="J3953" s="282">
        <v>10</v>
      </c>
      <c r="K3953" s="282">
        <v>30</v>
      </c>
    </row>
    <row r="3954" spans="1:11" x14ac:dyDescent="0.3">
      <c r="A3954" s="283" t="s">
        <v>2145</v>
      </c>
      <c r="B3954" s="283">
        <v>50</v>
      </c>
      <c r="C3954" s="24" t="str">
        <f t="shared" si="61"/>
        <v>kaito.aile50</v>
      </c>
      <c r="D3954" s="283">
        <v>470</v>
      </c>
      <c r="E3954" s="283">
        <v>164</v>
      </c>
      <c r="F3954" s="283">
        <v>5634</v>
      </c>
      <c r="G3954" s="24">
        <v>50</v>
      </c>
      <c r="H3954" s="24">
        <v>0</v>
      </c>
      <c r="I3954" s="24">
        <v>0</v>
      </c>
      <c r="J3954" s="282">
        <v>10</v>
      </c>
      <c r="K3954" s="282">
        <v>30</v>
      </c>
    </row>
    <row r="3955" spans="1:11" x14ac:dyDescent="0.3">
      <c r="A3955" s="283" t="s">
        <v>2145</v>
      </c>
      <c r="B3955" s="283">
        <v>51</v>
      </c>
      <c r="C3955" s="24" t="str">
        <f t="shared" si="61"/>
        <v>kaito.aile51</v>
      </c>
      <c r="D3955" s="283">
        <v>513</v>
      </c>
      <c r="E3955" s="283">
        <v>179</v>
      </c>
      <c r="F3955" s="283">
        <v>6132</v>
      </c>
      <c r="G3955" s="24">
        <v>50</v>
      </c>
      <c r="H3955" s="24">
        <v>0</v>
      </c>
      <c r="I3955" s="24">
        <v>0</v>
      </c>
      <c r="J3955" s="282">
        <v>10</v>
      </c>
      <c r="K3955" s="282">
        <v>30</v>
      </c>
    </row>
    <row r="3956" spans="1:11" x14ac:dyDescent="0.3">
      <c r="A3956" s="283" t="s">
        <v>2145</v>
      </c>
      <c r="B3956" s="283">
        <v>52</v>
      </c>
      <c r="C3956" s="24" t="str">
        <f t="shared" si="61"/>
        <v>kaito.aile52</v>
      </c>
      <c r="D3956" s="283">
        <v>519</v>
      </c>
      <c r="E3956" s="283">
        <v>181</v>
      </c>
      <c r="F3956" s="283">
        <v>6206</v>
      </c>
      <c r="G3956" s="24">
        <v>50</v>
      </c>
      <c r="H3956" s="24">
        <v>0</v>
      </c>
      <c r="I3956" s="24">
        <v>0</v>
      </c>
      <c r="J3956" s="282">
        <v>10</v>
      </c>
      <c r="K3956" s="282">
        <v>30</v>
      </c>
    </row>
    <row r="3957" spans="1:11" x14ac:dyDescent="0.3">
      <c r="A3957" s="283" t="s">
        <v>2145</v>
      </c>
      <c r="B3957" s="283">
        <v>53</v>
      </c>
      <c r="C3957" s="24" t="str">
        <f t="shared" si="61"/>
        <v>kaito.aile53</v>
      </c>
      <c r="D3957" s="283">
        <v>525</v>
      </c>
      <c r="E3957" s="283">
        <v>183</v>
      </c>
      <c r="F3957" s="283">
        <v>6285</v>
      </c>
      <c r="G3957" s="24">
        <v>50</v>
      </c>
      <c r="H3957" s="24">
        <v>0</v>
      </c>
      <c r="I3957" s="24">
        <v>0</v>
      </c>
      <c r="J3957" s="282">
        <v>10</v>
      </c>
      <c r="K3957" s="282">
        <v>30</v>
      </c>
    </row>
    <row r="3958" spans="1:11" x14ac:dyDescent="0.3">
      <c r="A3958" s="283" t="s">
        <v>2145</v>
      </c>
      <c r="B3958" s="283">
        <v>54</v>
      </c>
      <c r="C3958" s="24" t="str">
        <f t="shared" si="61"/>
        <v>kaito.aile54</v>
      </c>
      <c r="D3958" s="283">
        <v>532</v>
      </c>
      <c r="E3958" s="283">
        <v>185</v>
      </c>
      <c r="F3958" s="283">
        <v>6367</v>
      </c>
      <c r="G3958" s="24">
        <v>50</v>
      </c>
      <c r="H3958" s="24">
        <v>0</v>
      </c>
      <c r="I3958" s="24">
        <v>0</v>
      </c>
      <c r="J3958" s="282">
        <v>10</v>
      </c>
      <c r="K3958" s="282">
        <v>30</v>
      </c>
    </row>
    <row r="3959" spans="1:11" x14ac:dyDescent="0.3">
      <c r="A3959" s="283" t="s">
        <v>2145</v>
      </c>
      <c r="B3959" s="283">
        <v>55</v>
      </c>
      <c r="C3959" s="24" t="str">
        <f t="shared" si="61"/>
        <v>kaito.aile55</v>
      </c>
      <c r="D3959" s="283">
        <v>538</v>
      </c>
      <c r="E3959" s="283">
        <v>188</v>
      </c>
      <c r="F3959" s="283">
        <v>6443</v>
      </c>
      <c r="G3959" s="24">
        <v>50</v>
      </c>
      <c r="H3959" s="24">
        <v>0</v>
      </c>
      <c r="I3959" s="24">
        <v>0</v>
      </c>
      <c r="J3959" s="282">
        <v>10</v>
      </c>
      <c r="K3959" s="282">
        <v>30</v>
      </c>
    </row>
    <row r="3960" spans="1:11" x14ac:dyDescent="0.3">
      <c r="A3960" s="283" t="s">
        <v>2145</v>
      </c>
      <c r="B3960" s="283">
        <v>56</v>
      </c>
      <c r="C3960" s="24" t="str">
        <f t="shared" si="61"/>
        <v>kaito.aile56</v>
      </c>
      <c r="D3960" s="283">
        <v>545</v>
      </c>
      <c r="E3960" s="283">
        <v>190</v>
      </c>
      <c r="F3960" s="283">
        <v>6528</v>
      </c>
      <c r="G3960" s="24">
        <v>50</v>
      </c>
      <c r="H3960" s="24">
        <v>0</v>
      </c>
      <c r="I3960" s="24">
        <v>0</v>
      </c>
      <c r="J3960" s="282">
        <v>10</v>
      </c>
      <c r="K3960" s="282">
        <v>30</v>
      </c>
    </row>
    <row r="3961" spans="1:11" x14ac:dyDescent="0.3">
      <c r="A3961" s="283" t="s">
        <v>2145</v>
      </c>
      <c r="B3961" s="283">
        <v>57</v>
      </c>
      <c r="C3961" s="24" t="str">
        <f t="shared" si="61"/>
        <v>kaito.aile57</v>
      </c>
      <c r="D3961" s="283">
        <v>551</v>
      </c>
      <c r="E3961" s="283">
        <v>192</v>
      </c>
      <c r="F3961" s="283">
        <v>6611</v>
      </c>
      <c r="G3961" s="24">
        <v>50</v>
      </c>
      <c r="H3961" s="24">
        <v>0</v>
      </c>
      <c r="I3961" s="24">
        <v>0</v>
      </c>
      <c r="J3961" s="282">
        <v>10</v>
      </c>
      <c r="K3961" s="282">
        <v>30</v>
      </c>
    </row>
    <row r="3962" spans="1:11" x14ac:dyDescent="0.3">
      <c r="A3962" s="283" t="s">
        <v>2145</v>
      </c>
      <c r="B3962" s="283">
        <v>58</v>
      </c>
      <c r="C3962" s="24" t="str">
        <f t="shared" si="61"/>
        <v>kaito.aile58</v>
      </c>
      <c r="D3962" s="283">
        <v>558</v>
      </c>
      <c r="E3962" s="283">
        <v>195</v>
      </c>
      <c r="F3962" s="283">
        <v>6690</v>
      </c>
      <c r="G3962" s="24">
        <v>50</v>
      </c>
      <c r="H3962" s="24">
        <v>0</v>
      </c>
      <c r="I3962" s="24">
        <v>0</v>
      </c>
      <c r="J3962" s="282">
        <v>10</v>
      </c>
      <c r="K3962" s="282">
        <v>30</v>
      </c>
    </row>
    <row r="3963" spans="1:11" x14ac:dyDescent="0.3">
      <c r="A3963" s="283" t="s">
        <v>2145</v>
      </c>
      <c r="B3963" s="283">
        <v>59</v>
      </c>
      <c r="C3963" s="24" t="str">
        <f t="shared" si="61"/>
        <v>kaito.aile59</v>
      </c>
      <c r="D3963" s="283">
        <v>564</v>
      </c>
      <c r="E3963" s="283">
        <v>197</v>
      </c>
      <c r="F3963" s="283">
        <v>6776</v>
      </c>
      <c r="G3963" s="24">
        <v>50</v>
      </c>
      <c r="H3963" s="24">
        <v>0</v>
      </c>
      <c r="I3963" s="24">
        <v>0</v>
      </c>
      <c r="J3963" s="282">
        <v>10</v>
      </c>
      <c r="K3963" s="282">
        <v>30</v>
      </c>
    </row>
    <row r="3964" spans="1:11" x14ac:dyDescent="0.3">
      <c r="A3964" s="283" t="s">
        <v>2145</v>
      </c>
      <c r="B3964" s="283">
        <v>60</v>
      </c>
      <c r="C3964" s="24" t="str">
        <f t="shared" si="61"/>
        <v>kaito.aile60</v>
      </c>
      <c r="D3964" s="283">
        <v>571</v>
      </c>
      <c r="E3964" s="283">
        <v>199</v>
      </c>
      <c r="F3964" s="283">
        <v>6864</v>
      </c>
      <c r="G3964" s="24">
        <v>50</v>
      </c>
      <c r="H3964" s="24">
        <v>0</v>
      </c>
      <c r="I3964" s="24">
        <v>0</v>
      </c>
      <c r="J3964" s="282">
        <v>10</v>
      </c>
      <c r="K3964" s="282">
        <v>30</v>
      </c>
    </row>
    <row r="3965" spans="1:11" x14ac:dyDescent="0.3">
      <c r="A3965" s="283" t="s">
        <v>2145</v>
      </c>
      <c r="B3965" s="283">
        <v>61</v>
      </c>
      <c r="C3965" s="24" t="str">
        <f t="shared" si="61"/>
        <v>kaito.aile61</v>
      </c>
      <c r="D3965" s="283">
        <v>624</v>
      </c>
      <c r="E3965" s="283">
        <v>218</v>
      </c>
      <c r="F3965" s="283">
        <v>7553</v>
      </c>
      <c r="G3965" s="24">
        <v>50</v>
      </c>
      <c r="H3965" s="24">
        <v>0</v>
      </c>
      <c r="I3965" s="24">
        <v>0</v>
      </c>
      <c r="J3965" s="282">
        <v>10</v>
      </c>
      <c r="K3965" s="282">
        <v>30</v>
      </c>
    </row>
    <row r="3966" spans="1:11" x14ac:dyDescent="0.3">
      <c r="A3966" s="283" t="s">
        <v>2145</v>
      </c>
      <c r="B3966" s="283">
        <v>62</v>
      </c>
      <c r="C3966" s="24" t="str">
        <f t="shared" si="61"/>
        <v>kaito.aile62</v>
      </c>
      <c r="D3966" s="283">
        <v>631</v>
      </c>
      <c r="E3966" s="283">
        <v>220</v>
      </c>
      <c r="F3966" s="283">
        <v>7652</v>
      </c>
      <c r="G3966" s="24">
        <v>50</v>
      </c>
      <c r="H3966" s="24">
        <v>0</v>
      </c>
      <c r="I3966" s="24">
        <v>0</v>
      </c>
      <c r="J3966" s="282">
        <v>10</v>
      </c>
      <c r="K3966" s="282">
        <v>30</v>
      </c>
    </row>
    <row r="3967" spans="1:11" x14ac:dyDescent="0.3">
      <c r="A3967" s="283" t="s">
        <v>2145</v>
      </c>
      <c r="B3967" s="283">
        <v>63</v>
      </c>
      <c r="C3967" s="24" t="str">
        <f t="shared" si="61"/>
        <v>kaito.aile63</v>
      </c>
      <c r="D3967" s="283">
        <v>639</v>
      </c>
      <c r="E3967" s="283">
        <v>223</v>
      </c>
      <c r="F3967" s="283">
        <v>7765</v>
      </c>
      <c r="G3967" s="24">
        <v>50</v>
      </c>
      <c r="H3967" s="24">
        <v>0</v>
      </c>
      <c r="I3967" s="24">
        <v>0</v>
      </c>
      <c r="J3967" s="282">
        <v>10</v>
      </c>
      <c r="K3967" s="282">
        <v>30</v>
      </c>
    </row>
    <row r="3968" spans="1:11" x14ac:dyDescent="0.3">
      <c r="A3968" s="283" t="s">
        <v>2145</v>
      </c>
      <c r="B3968" s="283">
        <v>64</v>
      </c>
      <c r="C3968" s="24" t="str">
        <f t="shared" si="61"/>
        <v>kaito.aile64</v>
      </c>
      <c r="D3968" s="283">
        <v>646</v>
      </c>
      <c r="E3968" s="283">
        <v>225</v>
      </c>
      <c r="F3968" s="283">
        <v>7858</v>
      </c>
      <c r="G3968" s="24">
        <v>50</v>
      </c>
      <c r="H3968" s="24">
        <v>0</v>
      </c>
      <c r="I3968" s="24">
        <v>0</v>
      </c>
      <c r="J3968" s="282">
        <v>10</v>
      </c>
      <c r="K3968" s="282">
        <v>30</v>
      </c>
    </row>
    <row r="3969" spans="1:11" x14ac:dyDescent="0.3">
      <c r="A3969" s="283" t="s">
        <v>2145</v>
      </c>
      <c r="B3969" s="283">
        <v>65</v>
      </c>
      <c r="C3969" s="24" t="str">
        <f t="shared" si="61"/>
        <v>kaito.aile65</v>
      </c>
      <c r="D3969" s="283">
        <v>654</v>
      </c>
      <c r="E3969" s="283">
        <v>228</v>
      </c>
      <c r="F3969" s="283">
        <v>7962</v>
      </c>
      <c r="G3969" s="24">
        <v>50</v>
      </c>
      <c r="H3969" s="24">
        <v>0</v>
      </c>
      <c r="I3969" s="24">
        <v>0</v>
      </c>
      <c r="J3969" s="282">
        <v>10</v>
      </c>
      <c r="K3969" s="282">
        <v>30</v>
      </c>
    </row>
    <row r="3970" spans="1:11" x14ac:dyDescent="0.3">
      <c r="A3970" s="283" t="s">
        <v>2145</v>
      </c>
      <c r="B3970" s="283">
        <v>66</v>
      </c>
      <c r="C3970" s="24" t="str">
        <f t="shared" si="61"/>
        <v>kaito.aile66</v>
      </c>
      <c r="D3970" s="283">
        <v>662</v>
      </c>
      <c r="E3970" s="283">
        <v>231</v>
      </c>
      <c r="F3970" s="283">
        <v>8067</v>
      </c>
      <c r="G3970" s="24">
        <v>50</v>
      </c>
      <c r="H3970" s="24">
        <v>0</v>
      </c>
      <c r="I3970" s="24">
        <v>0</v>
      </c>
      <c r="J3970" s="282">
        <v>10</v>
      </c>
      <c r="K3970" s="282">
        <v>30</v>
      </c>
    </row>
    <row r="3971" spans="1:11" x14ac:dyDescent="0.3">
      <c r="A3971" s="283" t="s">
        <v>2145</v>
      </c>
      <c r="B3971" s="283">
        <v>67</v>
      </c>
      <c r="C3971" s="24" t="str">
        <f t="shared" si="61"/>
        <v>kaito.aile67</v>
      </c>
      <c r="D3971" s="283">
        <v>669</v>
      </c>
      <c r="E3971" s="283">
        <v>234</v>
      </c>
      <c r="F3971" s="283">
        <v>8179</v>
      </c>
      <c r="G3971" s="24">
        <v>50</v>
      </c>
      <c r="H3971" s="24">
        <v>0</v>
      </c>
      <c r="I3971" s="24">
        <v>0</v>
      </c>
      <c r="J3971" s="282">
        <v>10</v>
      </c>
      <c r="K3971" s="282">
        <v>30</v>
      </c>
    </row>
    <row r="3972" spans="1:11" x14ac:dyDescent="0.3">
      <c r="A3972" s="283" t="s">
        <v>2145</v>
      </c>
      <c r="B3972" s="283">
        <v>68</v>
      </c>
      <c r="C3972" s="24" t="str">
        <f t="shared" si="61"/>
        <v>kaito.aile68</v>
      </c>
      <c r="D3972" s="283">
        <v>677</v>
      </c>
      <c r="E3972" s="283">
        <v>236</v>
      </c>
      <c r="F3972" s="283">
        <v>8277</v>
      </c>
      <c r="G3972" s="24">
        <v>50</v>
      </c>
      <c r="H3972" s="24">
        <v>0</v>
      </c>
      <c r="I3972" s="24">
        <v>0</v>
      </c>
      <c r="J3972" s="282">
        <v>10</v>
      </c>
      <c r="K3972" s="282">
        <v>30</v>
      </c>
    </row>
    <row r="3973" spans="1:11" x14ac:dyDescent="0.3">
      <c r="A3973" s="283" t="s">
        <v>2145</v>
      </c>
      <c r="B3973" s="283">
        <v>69</v>
      </c>
      <c r="C3973" s="24" t="str">
        <f t="shared" si="61"/>
        <v>kaito.aile69</v>
      </c>
      <c r="D3973" s="283">
        <v>685</v>
      </c>
      <c r="E3973" s="283">
        <v>239</v>
      </c>
      <c r="F3973" s="283">
        <v>8386</v>
      </c>
      <c r="G3973" s="24">
        <v>50</v>
      </c>
      <c r="H3973" s="24">
        <v>0</v>
      </c>
      <c r="I3973" s="24">
        <v>0</v>
      </c>
      <c r="J3973" s="282">
        <v>10</v>
      </c>
      <c r="K3973" s="282">
        <v>30</v>
      </c>
    </row>
    <row r="3974" spans="1:11" x14ac:dyDescent="0.3">
      <c r="A3974" s="283" t="s">
        <v>2145</v>
      </c>
      <c r="B3974" s="283">
        <v>70</v>
      </c>
      <c r="C3974" s="24" t="str">
        <f t="shared" ref="C3974:C4037" si="62">A3974&amp;B3974</f>
        <v>kaito.aile70</v>
      </c>
      <c r="D3974" s="283">
        <v>693</v>
      </c>
      <c r="E3974" s="283">
        <v>242</v>
      </c>
      <c r="F3974" s="283">
        <v>8486</v>
      </c>
      <c r="G3974" s="24">
        <v>50</v>
      </c>
      <c r="H3974" s="24">
        <v>0</v>
      </c>
      <c r="I3974" s="24">
        <v>0</v>
      </c>
      <c r="J3974" s="282">
        <v>10</v>
      </c>
      <c r="K3974" s="282">
        <v>30</v>
      </c>
    </row>
    <row r="3975" spans="1:11" x14ac:dyDescent="0.3">
      <c r="A3975" s="283" t="s">
        <v>2145</v>
      </c>
      <c r="B3975" s="283">
        <v>71</v>
      </c>
      <c r="C3975" s="24" t="str">
        <f t="shared" si="62"/>
        <v>kaito.aile71</v>
      </c>
      <c r="D3975" s="283">
        <v>757</v>
      </c>
      <c r="E3975" s="283">
        <v>264</v>
      </c>
      <c r="F3975" s="283">
        <v>9260</v>
      </c>
      <c r="G3975" s="24">
        <v>50</v>
      </c>
      <c r="H3975" s="24">
        <v>0</v>
      </c>
      <c r="I3975" s="24">
        <v>0</v>
      </c>
      <c r="J3975" s="282">
        <v>10</v>
      </c>
      <c r="K3975" s="282">
        <v>30</v>
      </c>
    </row>
    <row r="3976" spans="1:11" x14ac:dyDescent="0.3">
      <c r="A3976" s="283" t="s">
        <v>2145</v>
      </c>
      <c r="B3976" s="283">
        <v>72</v>
      </c>
      <c r="C3976" s="24" t="str">
        <f t="shared" si="62"/>
        <v>kaito.aile72</v>
      </c>
      <c r="D3976" s="283">
        <v>766</v>
      </c>
      <c r="E3976" s="283">
        <v>267</v>
      </c>
      <c r="F3976" s="283">
        <v>9371</v>
      </c>
      <c r="G3976" s="24">
        <v>50</v>
      </c>
      <c r="H3976" s="24">
        <v>0</v>
      </c>
      <c r="I3976" s="24">
        <v>0</v>
      </c>
      <c r="J3976" s="282">
        <v>10</v>
      </c>
      <c r="K3976" s="282">
        <v>30</v>
      </c>
    </row>
    <row r="3977" spans="1:11" x14ac:dyDescent="0.3">
      <c r="A3977" s="283" t="s">
        <v>2145</v>
      </c>
      <c r="B3977" s="283">
        <v>73</v>
      </c>
      <c r="C3977" s="24" t="str">
        <f t="shared" si="62"/>
        <v>kaito.aile73</v>
      </c>
      <c r="D3977" s="283">
        <v>775</v>
      </c>
      <c r="E3977" s="283">
        <v>271</v>
      </c>
      <c r="F3977" s="283">
        <v>9502</v>
      </c>
      <c r="G3977" s="24">
        <v>50</v>
      </c>
      <c r="H3977" s="24">
        <v>0</v>
      </c>
      <c r="I3977" s="24">
        <v>0</v>
      </c>
      <c r="J3977" s="282">
        <v>10</v>
      </c>
      <c r="K3977" s="282">
        <v>30</v>
      </c>
    </row>
    <row r="3978" spans="1:11" x14ac:dyDescent="0.3">
      <c r="A3978" s="283" t="s">
        <v>2145</v>
      </c>
      <c r="B3978" s="283">
        <v>74</v>
      </c>
      <c r="C3978" s="24" t="str">
        <f t="shared" si="62"/>
        <v>kaito.aile74</v>
      </c>
      <c r="D3978" s="283">
        <v>784</v>
      </c>
      <c r="E3978" s="283">
        <v>274</v>
      </c>
      <c r="F3978" s="283">
        <v>9615</v>
      </c>
      <c r="G3978" s="24">
        <v>50</v>
      </c>
      <c r="H3978" s="24">
        <v>0</v>
      </c>
      <c r="I3978" s="24">
        <v>0</v>
      </c>
      <c r="J3978" s="282">
        <v>10</v>
      </c>
      <c r="K3978" s="282">
        <v>30</v>
      </c>
    </row>
    <row r="3979" spans="1:11" x14ac:dyDescent="0.3">
      <c r="A3979" s="283" t="s">
        <v>2145</v>
      </c>
      <c r="B3979" s="283">
        <v>75</v>
      </c>
      <c r="C3979" s="24" t="str">
        <f t="shared" si="62"/>
        <v>kaito.aile75</v>
      </c>
      <c r="D3979" s="283">
        <v>793</v>
      </c>
      <c r="E3979" s="283">
        <v>277</v>
      </c>
      <c r="F3979" s="283">
        <v>9743</v>
      </c>
      <c r="G3979" s="24">
        <v>50</v>
      </c>
      <c r="H3979" s="24">
        <v>0</v>
      </c>
      <c r="I3979" s="24">
        <v>0</v>
      </c>
      <c r="J3979" s="282">
        <v>10</v>
      </c>
      <c r="K3979" s="282">
        <v>30</v>
      </c>
    </row>
    <row r="3980" spans="1:11" x14ac:dyDescent="0.3">
      <c r="A3980" s="283" t="s">
        <v>2145</v>
      </c>
      <c r="B3980" s="283">
        <v>76</v>
      </c>
      <c r="C3980" s="24" t="str">
        <f t="shared" si="62"/>
        <v>kaito.aile76</v>
      </c>
      <c r="D3980" s="283">
        <v>803</v>
      </c>
      <c r="E3980" s="283">
        <v>280</v>
      </c>
      <c r="F3980" s="283">
        <v>9859</v>
      </c>
      <c r="G3980" s="24">
        <v>50</v>
      </c>
      <c r="H3980" s="24">
        <v>0</v>
      </c>
      <c r="I3980" s="24">
        <v>0</v>
      </c>
      <c r="J3980" s="282">
        <v>10</v>
      </c>
      <c r="K3980" s="282">
        <v>30</v>
      </c>
    </row>
    <row r="3981" spans="1:11" x14ac:dyDescent="0.3">
      <c r="A3981" s="283" t="s">
        <v>2145</v>
      </c>
      <c r="B3981" s="283">
        <v>77</v>
      </c>
      <c r="C3981" s="24" t="str">
        <f t="shared" si="62"/>
        <v>kaito.aile77</v>
      </c>
      <c r="D3981" s="283">
        <v>812</v>
      </c>
      <c r="E3981" s="283">
        <v>283</v>
      </c>
      <c r="F3981" s="283">
        <v>9997</v>
      </c>
      <c r="G3981" s="24">
        <v>50</v>
      </c>
      <c r="H3981" s="24">
        <v>0</v>
      </c>
      <c r="I3981" s="24">
        <v>0</v>
      </c>
      <c r="J3981" s="282">
        <v>10</v>
      </c>
      <c r="K3981" s="282">
        <v>30</v>
      </c>
    </row>
    <row r="3982" spans="1:11" x14ac:dyDescent="0.3">
      <c r="A3982" s="283" t="s">
        <v>2145</v>
      </c>
      <c r="B3982" s="283">
        <v>78</v>
      </c>
      <c r="C3982" s="24" t="str">
        <f t="shared" si="62"/>
        <v>kaito.aile78</v>
      </c>
      <c r="D3982" s="283">
        <v>822</v>
      </c>
      <c r="E3982" s="283">
        <v>287</v>
      </c>
      <c r="F3982" s="283">
        <v>10116</v>
      </c>
      <c r="G3982" s="24">
        <v>50</v>
      </c>
      <c r="H3982" s="24">
        <v>0</v>
      </c>
      <c r="I3982" s="24">
        <v>0</v>
      </c>
      <c r="J3982" s="282">
        <v>10</v>
      </c>
      <c r="K3982" s="282">
        <v>30</v>
      </c>
    </row>
    <row r="3983" spans="1:11" x14ac:dyDescent="0.3">
      <c r="A3983" s="283" t="s">
        <v>2145</v>
      </c>
      <c r="B3983" s="283">
        <v>79</v>
      </c>
      <c r="C3983" s="24" t="str">
        <f t="shared" si="62"/>
        <v>kaito.aile79</v>
      </c>
      <c r="D3983" s="283">
        <v>831</v>
      </c>
      <c r="E3983" s="283">
        <v>290</v>
      </c>
      <c r="F3983" s="283">
        <v>10250</v>
      </c>
      <c r="G3983" s="24">
        <v>50</v>
      </c>
      <c r="H3983" s="24">
        <v>0</v>
      </c>
      <c r="I3983" s="24">
        <v>0</v>
      </c>
      <c r="J3983" s="282">
        <v>10</v>
      </c>
      <c r="K3983" s="282">
        <v>30</v>
      </c>
    </row>
    <row r="3984" spans="1:11" x14ac:dyDescent="0.3">
      <c r="A3984" s="283" t="s">
        <v>2145</v>
      </c>
      <c r="B3984" s="283">
        <v>80</v>
      </c>
      <c r="C3984" s="24" t="str">
        <f t="shared" si="62"/>
        <v>kaito.aile80</v>
      </c>
      <c r="D3984" s="283">
        <v>841</v>
      </c>
      <c r="E3984" s="283">
        <v>294</v>
      </c>
      <c r="F3984" s="283">
        <v>10372</v>
      </c>
      <c r="G3984" s="24">
        <v>50</v>
      </c>
      <c r="H3984" s="24">
        <v>0</v>
      </c>
      <c r="I3984" s="24">
        <v>0</v>
      </c>
      <c r="J3984" s="282">
        <v>10</v>
      </c>
      <c r="K3984" s="282">
        <v>30</v>
      </c>
    </row>
    <row r="3985" spans="1:11" x14ac:dyDescent="0.3">
      <c r="A3985" s="283" t="s">
        <v>2145</v>
      </c>
      <c r="B3985" s="283">
        <v>81</v>
      </c>
      <c r="C3985" s="24" t="str">
        <f t="shared" si="62"/>
        <v>kaito.aile81</v>
      </c>
      <c r="D3985" s="283">
        <v>918</v>
      </c>
      <c r="E3985" s="283">
        <v>320</v>
      </c>
      <c r="F3985" s="283">
        <v>11462</v>
      </c>
      <c r="G3985" s="24">
        <v>50</v>
      </c>
      <c r="H3985" s="24">
        <v>0</v>
      </c>
      <c r="I3985" s="24">
        <v>0</v>
      </c>
      <c r="J3985" s="282">
        <v>10</v>
      </c>
      <c r="K3985" s="282">
        <v>30</v>
      </c>
    </row>
    <row r="3986" spans="1:11" x14ac:dyDescent="0.3">
      <c r="A3986" s="283" t="s">
        <v>2145</v>
      </c>
      <c r="B3986" s="283">
        <v>82</v>
      </c>
      <c r="C3986" s="24" t="str">
        <f t="shared" si="62"/>
        <v>kaito.aile82</v>
      </c>
      <c r="D3986" s="283">
        <v>929</v>
      </c>
      <c r="E3986" s="283">
        <v>324</v>
      </c>
      <c r="F3986" s="283">
        <v>11599</v>
      </c>
      <c r="G3986" s="24">
        <v>50</v>
      </c>
      <c r="H3986" s="24">
        <v>0</v>
      </c>
      <c r="I3986" s="24">
        <v>0</v>
      </c>
      <c r="J3986" s="282">
        <v>10</v>
      </c>
      <c r="K3986" s="282">
        <v>30</v>
      </c>
    </row>
    <row r="3987" spans="1:11" x14ac:dyDescent="0.3">
      <c r="A3987" s="283" t="s">
        <v>2145</v>
      </c>
      <c r="B3987" s="283">
        <v>83</v>
      </c>
      <c r="C3987" s="24" t="str">
        <f t="shared" si="62"/>
        <v>kaito.aile83</v>
      </c>
      <c r="D3987" s="283">
        <v>939</v>
      </c>
      <c r="E3987" s="283">
        <v>328</v>
      </c>
      <c r="F3987" s="283">
        <v>11761</v>
      </c>
      <c r="G3987" s="24">
        <v>50</v>
      </c>
      <c r="H3987" s="24">
        <v>0</v>
      </c>
      <c r="I3987" s="24">
        <v>0</v>
      </c>
      <c r="J3987" s="282">
        <v>10</v>
      </c>
      <c r="K3987" s="282">
        <v>30</v>
      </c>
    </row>
    <row r="3988" spans="1:11" x14ac:dyDescent="0.3">
      <c r="A3988" s="283" t="s">
        <v>2145</v>
      </c>
      <c r="B3988" s="283">
        <v>84</v>
      </c>
      <c r="C3988" s="24" t="str">
        <f t="shared" si="62"/>
        <v>kaito.aile84</v>
      </c>
      <c r="D3988" s="283">
        <v>950</v>
      </c>
      <c r="E3988" s="283">
        <v>332</v>
      </c>
      <c r="F3988" s="283">
        <v>11901</v>
      </c>
      <c r="G3988" s="24">
        <v>50</v>
      </c>
      <c r="H3988" s="24">
        <v>0</v>
      </c>
      <c r="I3988" s="24">
        <v>0</v>
      </c>
      <c r="J3988" s="282">
        <v>10</v>
      </c>
      <c r="K3988" s="282">
        <v>30</v>
      </c>
    </row>
    <row r="3989" spans="1:11" x14ac:dyDescent="0.3">
      <c r="A3989" s="283" t="s">
        <v>2145</v>
      </c>
      <c r="B3989" s="283">
        <v>85</v>
      </c>
      <c r="C3989" s="24" t="str">
        <f t="shared" si="62"/>
        <v>kaito.aile85</v>
      </c>
      <c r="D3989" s="283">
        <v>961</v>
      </c>
      <c r="E3989" s="283">
        <v>336</v>
      </c>
      <c r="F3989" s="283">
        <v>12069</v>
      </c>
      <c r="G3989" s="24">
        <v>50</v>
      </c>
      <c r="H3989" s="24">
        <v>0</v>
      </c>
      <c r="I3989" s="24">
        <v>0</v>
      </c>
      <c r="J3989" s="282">
        <v>10</v>
      </c>
      <c r="K3989" s="282">
        <v>30</v>
      </c>
    </row>
    <row r="3990" spans="1:11" x14ac:dyDescent="0.3">
      <c r="A3990" s="283" t="s">
        <v>2145</v>
      </c>
      <c r="B3990" s="283">
        <v>86</v>
      </c>
      <c r="C3990" s="24" t="str">
        <f t="shared" si="62"/>
        <v>kaito.aile86</v>
      </c>
      <c r="D3990" s="283">
        <v>972</v>
      </c>
      <c r="E3990" s="283">
        <v>340</v>
      </c>
      <c r="F3990" s="283">
        <v>12214</v>
      </c>
      <c r="G3990" s="24">
        <v>50</v>
      </c>
      <c r="H3990" s="24">
        <v>0</v>
      </c>
      <c r="I3990" s="24">
        <v>0</v>
      </c>
      <c r="J3990" s="282">
        <v>10</v>
      </c>
      <c r="K3990" s="282">
        <v>30</v>
      </c>
    </row>
    <row r="3991" spans="1:11" x14ac:dyDescent="0.3">
      <c r="A3991" s="283" t="s">
        <v>2145</v>
      </c>
      <c r="B3991" s="283">
        <v>87</v>
      </c>
      <c r="C3991" s="24" t="str">
        <f t="shared" si="62"/>
        <v>kaito.aile87</v>
      </c>
      <c r="D3991" s="283">
        <v>984</v>
      </c>
      <c r="E3991" s="283">
        <v>343</v>
      </c>
      <c r="F3991" s="283">
        <v>12359</v>
      </c>
      <c r="G3991" s="24">
        <v>50</v>
      </c>
      <c r="H3991" s="24">
        <v>0</v>
      </c>
      <c r="I3991" s="24">
        <v>0</v>
      </c>
      <c r="J3991" s="282">
        <v>10</v>
      </c>
      <c r="K3991" s="282">
        <v>30</v>
      </c>
    </row>
    <row r="3992" spans="1:11" x14ac:dyDescent="0.3">
      <c r="A3992" s="283" t="s">
        <v>2145</v>
      </c>
      <c r="B3992" s="283">
        <v>88</v>
      </c>
      <c r="C3992" s="24" t="str">
        <f t="shared" si="62"/>
        <v>kaito.aile88</v>
      </c>
      <c r="D3992" s="283">
        <v>995</v>
      </c>
      <c r="E3992" s="283">
        <v>347</v>
      </c>
      <c r="F3992" s="283">
        <v>12507</v>
      </c>
      <c r="G3992" s="24">
        <v>50</v>
      </c>
      <c r="H3992" s="24">
        <v>0</v>
      </c>
      <c r="I3992" s="24">
        <v>0</v>
      </c>
      <c r="J3992" s="282">
        <v>10</v>
      </c>
      <c r="K3992" s="282">
        <v>30</v>
      </c>
    </row>
    <row r="3993" spans="1:11" x14ac:dyDescent="0.3">
      <c r="A3993" s="283" t="s">
        <v>2145</v>
      </c>
      <c r="B3993" s="283">
        <v>89</v>
      </c>
      <c r="C3993" s="24" t="str">
        <f t="shared" si="62"/>
        <v>kaito.aile89</v>
      </c>
      <c r="D3993" s="283">
        <v>1007</v>
      </c>
      <c r="E3993" s="283">
        <v>351</v>
      </c>
      <c r="F3993" s="283">
        <v>12697</v>
      </c>
      <c r="G3993" s="24">
        <v>50</v>
      </c>
      <c r="H3993" s="24">
        <v>0</v>
      </c>
      <c r="I3993" s="24">
        <v>0</v>
      </c>
      <c r="J3993" s="282">
        <v>10</v>
      </c>
      <c r="K3993" s="282">
        <v>30</v>
      </c>
    </row>
    <row r="3994" spans="1:11" x14ac:dyDescent="0.3">
      <c r="A3994" s="283" t="s">
        <v>2145</v>
      </c>
      <c r="B3994" s="283">
        <v>90</v>
      </c>
      <c r="C3994" s="24" t="str">
        <f t="shared" si="62"/>
        <v>kaito.aile90</v>
      </c>
      <c r="D3994" s="283">
        <v>1018</v>
      </c>
      <c r="E3994" s="283">
        <v>355</v>
      </c>
      <c r="F3994" s="283">
        <v>12849</v>
      </c>
      <c r="G3994" s="24">
        <v>50</v>
      </c>
      <c r="H3994" s="24">
        <v>0</v>
      </c>
      <c r="I3994" s="24">
        <v>0</v>
      </c>
      <c r="J3994" s="282">
        <v>10</v>
      </c>
      <c r="K3994" s="282">
        <v>30</v>
      </c>
    </row>
    <row r="3995" spans="1:11" x14ac:dyDescent="0.3">
      <c r="A3995" s="283" t="s">
        <v>2145</v>
      </c>
      <c r="B3995" s="283">
        <v>91</v>
      </c>
      <c r="C3995" s="24" t="str">
        <f t="shared" si="62"/>
        <v>kaito.aile91</v>
      </c>
      <c r="D3995" s="283">
        <v>1111</v>
      </c>
      <c r="E3995" s="283">
        <v>388</v>
      </c>
      <c r="F3995" s="283">
        <v>14006</v>
      </c>
      <c r="G3995" s="24">
        <v>50</v>
      </c>
      <c r="H3995" s="24">
        <v>0</v>
      </c>
      <c r="I3995" s="24">
        <v>0</v>
      </c>
      <c r="J3995" s="282">
        <v>10</v>
      </c>
      <c r="K3995" s="282">
        <v>30</v>
      </c>
    </row>
    <row r="3996" spans="1:11" x14ac:dyDescent="0.3">
      <c r="A3996" s="283" t="s">
        <v>2145</v>
      </c>
      <c r="B3996" s="283">
        <v>92</v>
      </c>
      <c r="C3996" s="24" t="str">
        <f t="shared" si="62"/>
        <v>kaito.aile92</v>
      </c>
      <c r="D3996" s="283">
        <v>1124</v>
      </c>
      <c r="E3996" s="283">
        <v>393</v>
      </c>
      <c r="F3996" s="283">
        <v>14173</v>
      </c>
      <c r="G3996" s="24">
        <v>50</v>
      </c>
      <c r="H3996" s="24">
        <v>0</v>
      </c>
      <c r="I3996" s="24">
        <v>0</v>
      </c>
      <c r="J3996" s="282">
        <v>10</v>
      </c>
      <c r="K3996" s="282">
        <v>30</v>
      </c>
    </row>
    <row r="3997" spans="1:11" x14ac:dyDescent="0.3">
      <c r="A3997" s="283" t="s">
        <v>2145</v>
      </c>
      <c r="B3997" s="283">
        <v>93</v>
      </c>
      <c r="C3997" s="24" t="str">
        <f t="shared" si="62"/>
        <v>kaito.aile93</v>
      </c>
      <c r="D3997" s="283">
        <v>1137</v>
      </c>
      <c r="E3997" s="283">
        <v>397</v>
      </c>
      <c r="F3997" s="283">
        <v>14389</v>
      </c>
      <c r="G3997" s="24">
        <v>50</v>
      </c>
      <c r="H3997" s="24">
        <v>0</v>
      </c>
      <c r="I3997" s="24">
        <v>0</v>
      </c>
      <c r="J3997" s="282">
        <v>10</v>
      </c>
      <c r="K3997" s="282">
        <v>30</v>
      </c>
    </row>
    <row r="3998" spans="1:11" x14ac:dyDescent="0.3">
      <c r="A3998" s="283" t="s">
        <v>2145</v>
      </c>
      <c r="B3998" s="283">
        <v>94</v>
      </c>
      <c r="C3998" s="24" t="str">
        <f t="shared" si="62"/>
        <v>kaito.aile94</v>
      </c>
      <c r="D3998" s="283">
        <v>1150</v>
      </c>
      <c r="E3998" s="283">
        <v>402</v>
      </c>
      <c r="F3998" s="283">
        <v>14561</v>
      </c>
      <c r="G3998" s="24">
        <v>50</v>
      </c>
      <c r="H3998" s="24">
        <v>0</v>
      </c>
      <c r="I3998" s="24">
        <v>0</v>
      </c>
      <c r="J3998" s="282">
        <v>10</v>
      </c>
      <c r="K3998" s="282">
        <v>30</v>
      </c>
    </row>
    <row r="3999" spans="1:11" x14ac:dyDescent="0.3">
      <c r="A3999" s="283" t="s">
        <v>2145</v>
      </c>
      <c r="B3999" s="283">
        <v>95</v>
      </c>
      <c r="C3999" s="24" t="str">
        <f t="shared" si="62"/>
        <v>kaito.aile95</v>
      </c>
      <c r="D3999" s="283">
        <v>1163</v>
      </c>
      <c r="E3999" s="283">
        <v>406</v>
      </c>
      <c r="F3999" s="283">
        <v>14734</v>
      </c>
      <c r="G3999" s="24">
        <v>50</v>
      </c>
      <c r="H3999" s="24">
        <v>0</v>
      </c>
      <c r="I3999" s="24">
        <v>0</v>
      </c>
      <c r="J3999" s="282">
        <v>10</v>
      </c>
      <c r="K3999" s="282">
        <v>30</v>
      </c>
    </row>
    <row r="4000" spans="1:11" x14ac:dyDescent="0.3">
      <c r="A4000" s="283" t="s">
        <v>2145</v>
      </c>
      <c r="B4000" s="283">
        <v>96</v>
      </c>
      <c r="C4000" s="24" t="str">
        <f t="shared" si="62"/>
        <v>kaito.aile96</v>
      </c>
      <c r="D4000" s="283">
        <v>1177</v>
      </c>
      <c r="E4000" s="283">
        <v>411</v>
      </c>
      <c r="F4000" s="283">
        <v>14910</v>
      </c>
      <c r="G4000" s="24">
        <v>50</v>
      </c>
      <c r="H4000" s="24">
        <v>0</v>
      </c>
      <c r="I4000" s="24">
        <v>0</v>
      </c>
      <c r="J4000" s="282">
        <v>10</v>
      </c>
      <c r="K4000" s="282">
        <v>30</v>
      </c>
    </row>
    <row r="4001" spans="1:11" x14ac:dyDescent="0.3">
      <c r="A4001" s="283" t="s">
        <v>2145</v>
      </c>
      <c r="B4001" s="283">
        <v>97</v>
      </c>
      <c r="C4001" s="24" t="str">
        <f t="shared" si="62"/>
        <v>kaito.aile97</v>
      </c>
      <c r="D4001" s="283">
        <v>1190</v>
      </c>
      <c r="E4001" s="283">
        <v>416</v>
      </c>
      <c r="F4001" s="283">
        <v>15137</v>
      </c>
      <c r="G4001" s="24">
        <v>50</v>
      </c>
      <c r="H4001" s="24">
        <v>0</v>
      </c>
      <c r="I4001" s="24">
        <v>0</v>
      </c>
      <c r="J4001" s="282">
        <v>10</v>
      </c>
      <c r="K4001" s="282">
        <v>30</v>
      </c>
    </row>
    <row r="4002" spans="1:11" x14ac:dyDescent="0.3">
      <c r="A4002" s="283" t="s">
        <v>2145</v>
      </c>
      <c r="B4002" s="283">
        <v>98</v>
      </c>
      <c r="C4002" s="24" t="str">
        <f t="shared" si="62"/>
        <v>kaito.aile98</v>
      </c>
      <c r="D4002" s="283">
        <v>1204</v>
      </c>
      <c r="E4002" s="283">
        <v>420</v>
      </c>
      <c r="F4002" s="283">
        <v>15317</v>
      </c>
      <c r="G4002" s="24">
        <v>50</v>
      </c>
      <c r="H4002" s="24">
        <v>0</v>
      </c>
      <c r="I4002" s="24">
        <v>0</v>
      </c>
      <c r="J4002" s="282">
        <v>10</v>
      </c>
      <c r="K4002" s="282">
        <v>30</v>
      </c>
    </row>
    <row r="4003" spans="1:11" x14ac:dyDescent="0.3">
      <c r="A4003" s="283" t="s">
        <v>2145</v>
      </c>
      <c r="B4003" s="283">
        <v>99</v>
      </c>
      <c r="C4003" s="24" t="str">
        <f t="shared" si="62"/>
        <v>kaito.aile99</v>
      </c>
      <c r="D4003" s="283">
        <v>1218</v>
      </c>
      <c r="E4003" s="283">
        <v>425</v>
      </c>
      <c r="F4003" s="283">
        <v>15499</v>
      </c>
      <c r="G4003" s="24">
        <v>50</v>
      </c>
      <c r="H4003" s="24">
        <v>0</v>
      </c>
      <c r="I4003" s="24">
        <v>0</v>
      </c>
      <c r="J4003" s="282">
        <v>10</v>
      </c>
      <c r="K4003" s="282">
        <v>30</v>
      </c>
    </row>
    <row r="4004" spans="1:11" x14ac:dyDescent="0.3">
      <c r="A4004" s="283" t="s">
        <v>2145</v>
      </c>
      <c r="B4004" s="283">
        <v>100</v>
      </c>
      <c r="C4004" s="24" t="str">
        <f t="shared" si="62"/>
        <v>kaito.aile100</v>
      </c>
      <c r="D4004" s="283">
        <v>1232</v>
      </c>
      <c r="E4004" s="283">
        <v>430</v>
      </c>
      <c r="F4004" s="283">
        <v>15684</v>
      </c>
      <c r="G4004" s="24">
        <v>50</v>
      </c>
      <c r="H4004" s="24">
        <v>0</v>
      </c>
      <c r="I4004" s="24">
        <v>0</v>
      </c>
      <c r="J4004" s="282">
        <v>10</v>
      </c>
      <c r="K4004" s="282">
        <v>30</v>
      </c>
    </row>
    <row r="4005" spans="1:11" x14ac:dyDescent="0.3">
      <c r="A4005" s="283" t="s">
        <v>2145</v>
      </c>
      <c r="B4005" s="283">
        <v>101</v>
      </c>
      <c r="C4005" s="24" t="str">
        <f t="shared" si="62"/>
        <v>kaito.aile101</v>
      </c>
      <c r="D4005" s="283">
        <v>1344</v>
      </c>
      <c r="E4005" s="283">
        <v>469</v>
      </c>
      <c r="F4005" s="283">
        <v>17368</v>
      </c>
      <c r="G4005" s="24">
        <v>50</v>
      </c>
      <c r="H4005" s="24">
        <v>0</v>
      </c>
      <c r="I4005" s="24">
        <v>0</v>
      </c>
      <c r="J4005" s="282">
        <v>10</v>
      </c>
      <c r="K4005" s="282">
        <v>30</v>
      </c>
    </row>
    <row r="4006" spans="1:11" x14ac:dyDescent="0.3">
      <c r="A4006" s="283" t="s">
        <v>2145</v>
      </c>
      <c r="B4006" s="283">
        <v>102</v>
      </c>
      <c r="C4006" s="24" t="str">
        <f t="shared" si="62"/>
        <v>kaito.aile102</v>
      </c>
      <c r="D4006" s="283">
        <v>1359</v>
      </c>
      <c r="E4006" s="283">
        <v>475</v>
      </c>
      <c r="F4006" s="283">
        <v>17574</v>
      </c>
      <c r="G4006" s="24">
        <v>50</v>
      </c>
      <c r="H4006" s="24">
        <v>0</v>
      </c>
      <c r="I4006" s="24">
        <v>0</v>
      </c>
      <c r="J4006" s="282">
        <v>10</v>
      </c>
      <c r="K4006" s="282">
        <v>30</v>
      </c>
    </row>
    <row r="4007" spans="1:11" x14ac:dyDescent="0.3">
      <c r="A4007" s="283" t="s">
        <v>2145</v>
      </c>
      <c r="B4007" s="283">
        <v>103</v>
      </c>
      <c r="C4007" s="24" t="str">
        <f t="shared" si="62"/>
        <v>kaito.aile103</v>
      </c>
      <c r="D4007" s="283">
        <v>1375</v>
      </c>
      <c r="E4007" s="283">
        <v>480</v>
      </c>
      <c r="F4007" s="283">
        <v>17783</v>
      </c>
      <c r="G4007" s="24">
        <v>50</v>
      </c>
      <c r="H4007" s="24">
        <v>0</v>
      </c>
      <c r="I4007" s="24">
        <v>0</v>
      </c>
      <c r="J4007" s="282">
        <v>10</v>
      </c>
      <c r="K4007" s="282">
        <v>30</v>
      </c>
    </row>
    <row r="4008" spans="1:11" x14ac:dyDescent="0.3">
      <c r="A4008" s="283" t="s">
        <v>2145</v>
      </c>
      <c r="B4008" s="283">
        <v>104</v>
      </c>
      <c r="C4008" s="24" t="str">
        <f t="shared" si="62"/>
        <v>kaito.aile104</v>
      </c>
      <c r="D4008" s="283">
        <v>1391</v>
      </c>
      <c r="E4008" s="283">
        <v>486</v>
      </c>
      <c r="F4008" s="283">
        <v>17995</v>
      </c>
      <c r="G4008" s="24">
        <v>50</v>
      </c>
      <c r="H4008" s="24">
        <v>0</v>
      </c>
      <c r="I4008" s="24">
        <v>0</v>
      </c>
      <c r="J4008" s="282">
        <v>10</v>
      </c>
      <c r="K4008" s="282">
        <v>30</v>
      </c>
    </row>
    <row r="4009" spans="1:11" x14ac:dyDescent="0.3">
      <c r="A4009" s="283" t="s">
        <v>2145</v>
      </c>
      <c r="B4009" s="283">
        <v>105</v>
      </c>
      <c r="C4009" s="24" t="str">
        <f t="shared" si="62"/>
        <v>kaito.aile105</v>
      </c>
      <c r="D4009" s="283">
        <v>1406</v>
      </c>
      <c r="E4009" s="283">
        <v>491</v>
      </c>
      <c r="F4009" s="283">
        <v>18270</v>
      </c>
      <c r="G4009" s="24">
        <v>50</v>
      </c>
      <c r="H4009" s="24">
        <v>0</v>
      </c>
      <c r="I4009" s="24">
        <v>0</v>
      </c>
      <c r="J4009" s="282">
        <v>10</v>
      </c>
      <c r="K4009" s="282">
        <v>30</v>
      </c>
    </row>
    <row r="4010" spans="1:11" x14ac:dyDescent="0.3">
      <c r="A4010" s="283" t="s">
        <v>2145</v>
      </c>
      <c r="B4010" s="283">
        <v>106</v>
      </c>
      <c r="C4010" s="24" t="str">
        <f t="shared" si="62"/>
        <v>kaito.aile106</v>
      </c>
      <c r="D4010" s="283">
        <v>1422</v>
      </c>
      <c r="E4010" s="283">
        <v>497</v>
      </c>
      <c r="F4010" s="283">
        <v>18487</v>
      </c>
      <c r="G4010" s="24">
        <v>50</v>
      </c>
      <c r="H4010" s="24">
        <v>0</v>
      </c>
      <c r="I4010" s="24">
        <v>0</v>
      </c>
      <c r="J4010" s="282">
        <v>10</v>
      </c>
      <c r="K4010" s="282">
        <v>30</v>
      </c>
    </row>
    <row r="4011" spans="1:11" x14ac:dyDescent="0.3">
      <c r="A4011" s="283" t="s">
        <v>2145</v>
      </c>
      <c r="B4011" s="283">
        <v>107</v>
      </c>
      <c r="C4011" s="24" t="str">
        <f t="shared" si="62"/>
        <v>kaito.aile107</v>
      </c>
      <c r="D4011" s="283">
        <v>1439</v>
      </c>
      <c r="E4011" s="283">
        <v>502</v>
      </c>
      <c r="F4011" s="283">
        <v>18706</v>
      </c>
      <c r="G4011" s="24">
        <v>50</v>
      </c>
      <c r="H4011" s="24">
        <v>0</v>
      </c>
      <c r="I4011" s="24">
        <v>0</v>
      </c>
      <c r="J4011" s="282">
        <v>10</v>
      </c>
      <c r="K4011" s="282">
        <v>30</v>
      </c>
    </row>
    <row r="4012" spans="1:11" x14ac:dyDescent="0.3">
      <c r="A4012" s="283" t="s">
        <v>2145</v>
      </c>
      <c r="B4012" s="283">
        <v>108</v>
      </c>
      <c r="C4012" s="24" t="str">
        <f t="shared" si="62"/>
        <v>kaito.aile108</v>
      </c>
      <c r="D4012" s="283">
        <v>1455</v>
      </c>
      <c r="E4012" s="283">
        <v>508</v>
      </c>
      <c r="F4012" s="283">
        <v>18928</v>
      </c>
      <c r="G4012" s="24">
        <v>50</v>
      </c>
      <c r="H4012" s="24">
        <v>0</v>
      </c>
      <c r="I4012" s="24">
        <v>0</v>
      </c>
      <c r="J4012" s="282">
        <v>10</v>
      </c>
      <c r="K4012" s="282">
        <v>30</v>
      </c>
    </row>
    <row r="4013" spans="1:11" x14ac:dyDescent="0.3">
      <c r="A4013" s="283" t="s">
        <v>2145</v>
      </c>
      <c r="B4013" s="283">
        <v>109</v>
      </c>
      <c r="C4013" s="24" t="str">
        <f t="shared" si="62"/>
        <v>kaito.aile109</v>
      </c>
      <c r="D4013" s="283">
        <v>1471</v>
      </c>
      <c r="E4013" s="283">
        <v>514</v>
      </c>
      <c r="F4013" s="283">
        <v>19217</v>
      </c>
      <c r="G4013" s="24">
        <v>50</v>
      </c>
      <c r="H4013" s="24">
        <v>0</v>
      </c>
      <c r="I4013" s="24">
        <v>0</v>
      </c>
      <c r="J4013" s="282">
        <v>10</v>
      </c>
      <c r="K4013" s="282">
        <v>30</v>
      </c>
    </row>
    <row r="4014" spans="1:11" x14ac:dyDescent="0.3">
      <c r="A4014" s="283" t="s">
        <v>2145</v>
      </c>
      <c r="B4014" s="283">
        <v>110</v>
      </c>
      <c r="C4014" s="24" t="str">
        <f t="shared" si="62"/>
        <v>kaito.aile110</v>
      </c>
      <c r="D4014" s="283">
        <v>1488</v>
      </c>
      <c r="E4014" s="283">
        <v>520</v>
      </c>
      <c r="F4014" s="283">
        <v>19445</v>
      </c>
      <c r="G4014" s="24">
        <v>50</v>
      </c>
      <c r="H4014" s="24">
        <v>0</v>
      </c>
      <c r="I4014" s="24">
        <v>0</v>
      </c>
      <c r="J4014" s="282">
        <v>10</v>
      </c>
      <c r="K4014" s="282">
        <v>30</v>
      </c>
    </row>
    <row r="4015" spans="1:11" x14ac:dyDescent="0.3">
      <c r="A4015" s="283" t="s">
        <v>2145</v>
      </c>
      <c r="B4015" s="283">
        <v>111</v>
      </c>
      <c r="C4015" s="24" t="str">
        <f t="shared" si="62"/>
        <v>kaito.aile111</v>
      </c>
      <c r="D4015" s="283">
        <v>1505</v>
      </c>
      <c r="E4015" s="283">
        <v>526</v>
      </c>
      <c r="F4015" s="283">
        <v>19675</v>
      </c>
      <c r="G4015" s="24">
        <v>50</v>
      </c>
      <c r="H4015" s="24">
        <v>0</v>
      </c>
      <c r="I4015" s="24">
        <v>0</v>
      </c>
      <c r="J4015" s="282">
        <v>10</v>
      </c>
      <c r="K4015" s="282">
        <v>30</v>
      </c>
    </row>
    <row r="4016" spans="1:11" x14ac:dyDescent="0.3">
      <c r="A4016" s="283" t="s">
        <v>2145</v>
      </c>
      <c r="B4016" s="283">
        <v>112</v>
      </c>
      <c r="C4016" s="24" t="str">
        <f t="shared" si="62"/>
        <v>kaito.aile112</v>
      </c>
      <c r="D4016" s="283">
        <v>1522</v>
      </c>
      <c r="E4016" s="283">
        <v>531</v>
      </c>
      <c r="F4016" s="283">
        <v>19909</v>
      </c>
      <c r="G4016" s="24">
        <v>50</v>
      </c>
      <c r="H4016" s="24">
        <v>0</v>
      </c>
      <c r="I4016" s="24">
        <v>0</v>
      </c>
      <c r="J4016" s="282">
        <v>10</v>
      </c>
      <c r="K4016" s="282">
        <v>30</v>
      </c>
    </row>
    <row r="4017" spans="1:11" x14ac:dyDescent="0.3">
      <c r="A4017" s="283" t="s">
        <v>2145</v>
      </c>
      <c r="B4017" s="283">
        <v>113</v>
      </c>
      <c r="C4017" s="24" t="str">
        <f t="shared" si="62"/>
        <v>kaito.aile113</v>
      </c>
      <c r="D4017" s="283">
        <v>1539</v>
      </c>
      <c r="E4017" s="283">
        <v>537</v>
      </c>
      <c r="F4017" s="283">
        <v>20189</v>
      </c>
      <c r="G4017" s="24">
        <v>50</v>
      </c>
      <c r="H4017" s="24">
        <v>0</v>
      </c>
      <c r="I4017" s="24">
        <v>0</v>
      </c>
      <c r="J4017" s="282">
        <v>10</v>
      </c>
      <c r="K4017" s="282">
        <v>30</v>
      </c>
    </row>
    <row r="4018" spans="1:11" x14ac:dyDescent="0.3">
      <c r="A4018" s="283" t="s">
        <v>2145</v>
      </c>
      <c r="B4018" s="283">
        <v>114</v>
      </c>
      <c r="C4018" s="24" t="str">
        <f t="shared" si="62"/>
        <v>kaito.aile114</v>
      </c>
      <c r="D4018" s="283">
        <v>1556</v>
      </c>
      <c r="E4018" s="283">
        <v>544</v>
      </c>
      <c r="F4018" s="283">
        <v>20428</v>
      </c>
      <c r="G4018" s="24">
        <v>50</v>
      </c>
      <c r="H4018" s="24">
        <v>0</v>
      </c>
      <c r="I4018" s="24">
        <v>0</v>
      </c>
      <c r="J4018" s="282">
        <v>10</v>
      </c>
      <c r="K4018" s="282">
        <v>30</v>
      </c>
    </row>
    <row r="4019" spans="1:11" x14ac:dyDescent="0.3">
      <c r="A4019" s="283" t="s">
        <v>2145</v>
      </c>
      <c r="B4019" s="283">
        <v>115</v>
      </c>
      <c r="C4019" s="24" t="str">
        <f t="shared" si="62"/>
        <v>kaito.aile115</v>
      </c>
      <c r="D4019" s="283">
        <v>1574</v>
      </c>
      <c r="E4019" s="283">
        <v>550</v>
      </c>
      <c r="F4019" s="283">
        <v>20670</v>
      </c>
      <c r="G4019" s="24">
        <v>50</v>
      </c>
      <c r="H4019" s="24">
        <v>0</v>
      </c>
      <c r="I4019" s="24">
        <v>0</v>
      </c>
      <c r="J4019" s="282">
        <v>10</v>
      </c>
      <c r="K4019" s="282">
        <v>30</v>
      </c>
    </row>
    <row r="4020" spans="1:11" x14ac:dyDescent="0.3">
      <c r="A4020" s="283" t="s">
        <v>2145</v>
      </c>
      <c r="B4020" s="283">
        <v>116</v>
      </c>
      <c r="C4020" s="24" t="str">
        <f t="shared" si="62"/>
        <v>kaito.aile116</v>
      </c>
      <c r="D4020" s="283">
        <v>1592</v>
      </c>
      <c r="E4020" s="283">
        <v>556</v>
      </c>
      <c r="F4020" s="283">
        <v>20915</v>
      </c>
      <c r="G4020" s="24">
        <v>50</v>
      </c>
      <c r="H4020" s="24">
        <v>0</v>
      </c>
      <c r="I4020" s="24">
        <v>0</v>
      </c>
      <c r="J4020" s="282">
        <v>10</v>
      </c>
      <c r="K4020" s="282">
        <v>30</v>
      </c>
    </row>
    <row r="4021" spans="1:11" x14ac:dyDescent="0.3">
      <c r="A4021" s="283" t="s">
        <v>2145</v>
      </c>
      <c r="B4021" s="283">
        <v>117</v>
      </c>
      <c r="C4021" s="24" t="str">
        <f t="shared" si="62"/>
        <v>kaito.aile117</v>
      </c>
      <c r="D4021" s="283">
        <v>1609</v>
      </c>
      <c r="E4021" s="283">
        <v>562</v>
      </c>
      <c r="F4021" s="283">
        <v>21233</v>
      </c>
      <c r="G4021" s="24">
        <v>50</v>
      </c>
      <c r="H4021" s="24">
        <v>0</v>
      </c>
      <c r="I4021" s="24">
        <v>0</v>
      </c>
      <c r="J4021" s="282">
        <v>10</v>
      </c>
      <c r="K4021" s="282">
        <v>30</v>
      </c>
    </row>
    <row r="4022" spans="1:11" x14ac:dyDescent="0.3">
      <c r="A4022" s="283" t="s">
        <v>2145</v>
      </c>
      <c r="B4022" s="283">
        <v>118</v>
      </c>
      <c r="C4022" s="24" t="str">
        <f t="shared" si="62"/>
        <v>kaito.aile118</v>
      </c>
      <c r="D4022" s="283">
        <v>1628</v>
      </c>
      <c r="E4022" s="283">
        <v>568</v>
      </c>
      <c r="F4022" s="283">
        <v>21484</v>
      </c>
      <c r="G4022" s="24">
        <v>50</v>
      </c>
      <c r="H4022" s="24">
        <v>0</v>
      </c>
      <c r="I4022" s="24">
        <v>0</v>
      </c>
      <c r="J4022" s="282">
        <v>10</v>
      </c>
      <c r="K4022" s="282">
        <v>30</v>
      </c>
    </row>
    <row r="4023" spans="1:11" x14ac:dyDescent="0.3">
      <c r="A4023" s="283" t="s">
        <v>2145</v>
      </c>
      <c r="B4023" s="283">
        <v>119</v>
      </c>
      <c r="C4023" s="24" t="str">
        <f t="shared" si="62"/>
        <v>kaito.aile119</v>
      </c>
      <c r="D4023" s="283">
        <v>1646</v>
      </c>
      <c r="E4023" s="283">
        <v>575</v>
      </c>
      <c r="F4023" s="283">
        <v>21738</v>
      </c>
      <c r="G4023" s="24">
        <v>50</v>
      </c>
      <c r="H4023" s="24">
        <v>0</v>
      </c>
      <c r="I4023" s="24">
        <v>0</v>
      </c>
      <c r="J4023" s="282">
        <v>10</v>
      </c>
      <c r="K4023" s="282">
        <v>30</v>
      </c>
    </row>
    <row r="4024" spans="1:11" x14ac:dyDescent="0.3">
      <c r="A4024" s="283" t="s">
        <v>2145</v>
      </c>
      <c r="B4024" s="283">
        <v>120</v>
      </c>
      <c r="C4024" s="24" t="str">
        <f t="shared" si="62"/>
        <v>kaito.aile120</v>
      </c>
      <c r="D4024" s="283">
        <v>1664</v>
      </c>
      <c r="E4024" s="283">
        <v>581</v>
      </c>
      <c r="F4024" s="283">
        <v>21995</v>
      </c>
      <c r="G4024" s="24">
        <v>50</v>
      </c>
      <c r="H4024" s="24">
        <v>0</v>
      </c>
      <c r="I4024" s="24">
        <v>0</v>
      </c>
      <c r="J4024" s="282">
        <v>10</v>
      </c>
      <c r="K4024" s="282">
        <v>30</v>
      </c>
    </row>
    <row r="4025" spans="1:11" x14ac:dyDescent="0.3">
      <c r="A4025" s="283" t="s">
        <v>2145</v>
      </c>
      <c r="B4025" s="283">
        <v>121</v>
      </c>
      <c r="C4025" s="24" t="str">
        <f t="shared" si="62"/>
        <v>kaito.aile121</v>
      </c>
      <c r="D4025" s="283">
        <v>1816</v>
      </c>
      <c r="E4025" s="283">
        <v>634</v>
      </c>
      <c r="F4025" s="283">
        <v>24301</v>
      </c>
      <c r="G4025" s="24">
        <v>50</v>
      </c>
      <c r="H4025" s="24">
        <v>0</v>
      </c>
      <c r="I4025" s="24">
        <v>0</v>
      </c>
      <c r="J4025" s="282">
        <v>10</v>
      </c>
      <c r="K4025" s="282">
        <v>30</v>
      </c>
    </row>
    <row r="4026" spans="1:11" x14ac:dyDescent="0.3">
      <c r="A4026" s="283" t="s">
        <v>2145</v>
      </c>
      <c r="B4026" s="283">
        <v>122</v>
      </c>
      <c r="C4026" s="24" t="str">
        <f t="shared" si="62"/>
        <v>kaito.aile122</v>
      </c>
      <c r="D4026" s="283">
        <v>1836</v>
      </c>
      <c r="E4026" s="283">
        <v>641</v>
      </c>
      <c r="F4026" s="283">
        <v>24588</v>
      </c>
      <c r="G4026" s="24">
        <v>50</v>
      </c>
      <c r="H4026" s="24">
        <v>0</v>
      </c>
      <c r="I4026" s="24">
        <v>0</v>
      </c>
      <c r="J4026" s="282">
        <v>10</v>
      </c>
      <c r="K4026" s="282">
        <v>30</v>
      </c>
    </row>
    <row r="4027" spans="1:11" x14ac:dyDescent="0.3">
      <c r="A4027" s="283" t="s">
        <v>2145</v>
      </c>
      <c r="B4027" s="283">
        <v>123</v>
      </c>
      <c r="C4027" s="24" t="str">
        <f t="shared" si="62"/>
        <v>kaito.aile123</v>
      </c>
      <c r="D4027" s="283">
        <v>1857</v>
      </c>
      <c r="E4027" s="283">
        <v>649</v>
      </c>
      <c r="F4027" s="283">
        <v>24878</v>
      </c>
      <c r="G4027" s="24">
        <v>50</v>
      </c>
      <c r="H4027" s="24">
        <v>0</v>
      </c>
      <c r="I4027" s="24">
        <v>0</v>
      </c>
      <c r="J4027" s="282">
        <v>10</v>
      </c>
      <c r="K4027" s="282">
        <v>30</v>
      </c>
    </row>
    <row r="4028" spans="1:11" x14ac:dyDescent="0.3">
      <c r="A4028" s="283" t="s">
        <v>2145</v>
      </c>
      <c r="B4028" s="283">
        <v>124</v>
      </c>
      <c r="C4028" s="24" t="str">
        <f t="shared" si="62"/>
        <v>kaito.aile124</v>
      </c>
      <c r="D4028" s="283">
        <v>1878</v>
      </c>
      <c r="E4028" s="283">
        <v>656</v>
      </c>
      <c r="F4028" s="283">
        <v>25200</v>
      </c>
      <c r="G4028" s="24">
        <v>50</v>
      </c>
      <c r="H4028" s="24">
        <v>0</v>
      </c>
      <c r="I4028" s="24">
        <v>0</v>
      </c>
      <c r="J4028" s="282">
        <v>10</v>
      </c>
      <c r="K4028" s="282">
        <v>30</v>
      </c>
    </row>
    <row r="4029" spans="1:11" x14ac:dyDescent="0.3">
      <c r="A4029" s="283" t="s">
        <v>2145</v>
      </c>
      <c r="B4029" s="283">
        <v>125</v>
      </c>
      <c r="C4029" s="24" t="str">
        <f t="shared" si="62"/>
        <v>kaito.aile125</v>
      </c>
      <c r="D4029" s="283">
        <v>1899</v>
      </c>
      <c r="E4029" s="283">
        <v>663</v>
      </c>
      <c r="F4029" s="283">
        <v>25601</v>
      </c>
      <c r="G4029" s="24">
        <v>50</v>
      </c>
      <c r="H4029" s="24">
        <v>0</v>
      </c>
      <c r="I4029" s="24">
        <v>0</v>
      </c>
      <c r="J4029" s="282">
        <v>10</v>
      </c>
      <c r="K4029" s="282">
        <v>30</v>
      </c>
    </row>
    <row r="4030" spans="1:11" x14ac:dyDescent="0.3">
      <c r="A4030" s="283" t="s">
        <v>2145</v>
      </c>
      <c r="B4030" s="283">
        <v>126</v>
      </c>
      <c r="C4030" s="24" t="str">
        <f t="shared" si="62"/>
        <v>kaito.aile126</v>
      </c>
      <c r="D4030" s="283">
        <v>1920</v>
      </c>
      <c r="E4030" s="283">
        <v>671</v>
      </c>
      <c r="F4030" s="283">
        <v>25903</v>
      </c>
      <c r="G4030" s="24">
        <v>50</v>
      </c>
      <c r="H4030" s="24">
        <v>0</v>
      </c>
      <c r="I4030" s="24">
        <v>0</v>
      </c>
      <c r="J4030" s="282">
        <v>10</v>
      </c>
      <c r="K4030" s="282">
        <v>30</v>
      </c>
    </row>
    <row r="4031" spans="1:11" x14ac:dyDescent="0.3">
      <c r="A4031" s="283" t="s">
        <v>2145</v>
      </c>
      <c r="B4031" s="283">
        <v>127</v>
      </c>
      <c r="C4031" s="24" t="str">
        <f t="shared" si="62"/>
        <v>kaito.aile127</v>
      </c>
      <c r="D4031" s="283">
        <v>1941</v>
      </c>
      <c r="E4031" s="283">
        <v>678</v>
      </c>
      <c r="F4031" s="283">
        <v>26228</v>
      </c>
      <c r="G4031" s="24">
        <v>50</v>
      </c>
      <c r="H4031" s="24">
        <v>0</v>
      </c>
      <c r="I4031" s="24">
        <v>0</v>
      </c>
      <c r="J4031" s="282">
        <v>10</v>
      </c>
      <c r="K4031" s="282">
        <v>30</v>
      </c>
    </row>
    <row r="4032" spans="1:11" x14ac:dyDescent="0.3">
      <c r="A4032" s="283" t="s">
        <v>2145</v>
      </c>
      <c r="B4032" s="283">
        <v>128</v>
      </c>
      <c r="C4032" s="24" t="str">
        <f t="shared" si="62"/>
        <v>kaito.aile128</v>
      </c>
      <c r="D4032" s="283">
        <v>1963</v>
      </c>
      <c r="E4032" s="283">
        <v>686</v>
      </c>
      <c r="F4032" s="283">
        <v>26566</v>
      </c>
      <c r="G4032" s="24">
        <v>50</v>
      </c>
      <c r="H4032" s="24">
        <v>0</v>
      </c>
      <c r="I4032" s="24">
        <v>0</v>
      </c>
      <c r="J4032" s="282">
        <v>10</v>
      </c>
      <c r="K4032" s="282">
        <v>30</v>
      </c>
    </row>
    <row r="4033" spans="1:11" x14ac:dyDescent="0.3">
      <c r="A4033" s="283" t="s">
        <v>2145</v>
      </c>
      <c r="B4033" s="283">
        <v>129</v>
      </c>
      <c r="C4033" s="24" t="str">
        <f t="shared" si="62"/>
        <v>kaito.aile129</v>
      </c>
      <c r="D4033" s="283">
        <v>1985</v>
      </c>
      <c r="E4033" s="283">
        <v>693</v>
      </c>
      <c r="F4033" s="283">
        <v>26879</v>
      </c>
      <c r="G4033" s="24">
        <v>50</v>
      </c>
      <c r="H4033" s="24">
        <v>0</v>
      </c>
      <c r="I4033" s="24">
        <v>0</v>
      </c>
      <c r="J4033" s="282">
        <v>10</v>
      </c>
      <c r="K4033" s="282">
        <v>30</v>
      </c>
    </row>
    <row r="4034" spans="1:11" x14ac:dyDescent="0.3">
      <c r="A4034" s="283" t="s">
        <v>2145</v>
      </c>
      <c r="B4034" s="283">
        <v>130</v>
      </c>
      <c r="C4034" s="24" t="str">
        <f t="shared" si="62"/>
        <v>kaito.aile130</v>
      </c>
      <c r="D4034" s="283">
        <v>2007</v>
      </c>
      <c r="E4034" s="283">
        <v>701</v>
      </c>
      <c r="F4034" s="283">
        <v>27226</v>
      </c>
      <c r="G4034" s="24">
        <v>50</v>
      </c>
      <c r="H4034" s="24">
        <v>0</v>
      </c>
      <c r="I4034" s="24">
        <v>0</v>
      </c>
      <c r="J4034" s="282">
        <v>10</v>
      </c>
      <c r="K4034" s="282">
        <v>30</v>
      </c>
    </row>
    <row r="4035" spans="1:11" x14ac:dyDescent="0.3">
      <c r="A4035" s="283" t="s">
        <v>2145</v>
      </c>
      <c r="B4035" s="283">
        <v>131</v>
      </c>
      <c r="C4035" s="24" t="str">
        <f t="shared" si="62"/>
        <v>kaito.aile131</v>
      </c>
      <c r="D4035" s="283">
        <v>2029</v>
      </c>
      <c r="E4035" s="283">
        <v>709</v>
      </c>
      <c r="F4035" s="283">
        <v>27567</v>
      </c>
      <c r="G4035" s="24">
        <v>50</v>
      </c>
      <c r="H4035" s="24">
        <v>0</v>
      </c>
      <c r="I4035" s="24">
        <v>0</v>
      </c>
      <c r="J4035" s="282">
        <v>10</v>
      </c>
      <c r="K4035" s="282">
        <v>30</v>
      </c>
    </row>
    <row r="4036" spans="1:11" x14ac:dyDescent="0.3">
      <c r="A4036" s="283" t="s">
        <v>2145</v>
      </c>
      <c r="B4036" s="283">
        <v>132</v>
      </c>
      <c r="C4036" s="24" t="str">
        <f t="shared" si="62"/>
        <v>kaito.aile132</v>
      </c>
      <c r="D4036" s="283">
        <v>2052</v>
      </c>
      <c r="E4036" s="283">
        <v>717</v>
      </c>
      <c r="F4036" s="283">
        <v>27891</v>
      </c>
      <c r="G4036" s="24">
        <v>50</v>
      </c>
      <c r="H4036" s="24">
        <v>0</v>
      </c>
      <c r="I4036" s="24">
        <v>0</v>
      </c>
      <c r="J4036" s="282">
        <v>10</v>
      </c>
      <c r="K4036" s="282">
        <v>30</v>
      </c>
    </row>
    <row r="4037" spans="1:11" x14ac:dyDescent="0.3">
      <c r="A4037" s="283" t="s">
        <v>2145</v>
      </c>
      <c r="B4037" s="283">
        <v>133</v>
      </c>
      <c r="C4037" s="24" t="str">
        <f t="shared" si="62"/>
        <v>kaito.aile133</v>
      </c>
      <c r="D4037" s="283">
        <v>2075</v>
      </c>
      <c r="E4037" s="283">
        <v>725</v>
      </c>
      <c r="F4037" s="283">
        <v>28240</v>
      </c>
      <c r="G4037" s="24">
        <v>50</v>
      </c>
      <c r="H4037" s="24">
        <v>0</v>
      </c>
      <c r="I4037" s="24">
        <v>0</v>
      </c>
      <c r="J4037" s="282">
        <v>10</v>
      </c>
      <c r="K4037" s="282">
        <v>30</v>
      </c>
    </row>
    <row r="4038" spans="1:11" x14ac:dyDescent="0.3">
      <c r="A4038" s="283" t="s">
        <v>2145</v>
      </c>
      <c r="B4038" s="283">
        <v>134</v>
      </c>
      <c r="C4038" s="24" t="str">
        <f t="shared" ref="C4038:C4101" si="63">A4038&amp;B4038</f>
        <v>kaito.aile134</v>
      </c>
      <c r="D4038" s="283">
        <v>2098</v>
      </c>
      <c r="E4038" s="283">
        <v>733</v>
      </c>
      <c r="F4038" s="283">
        <v>28604</v>
      </c>
      <c r="G4038" s="24">
        <v>50</v>
      </c>
      <c r="H4038" s="24">
        <v>0</v>
      </c>
      <c r="I4038" s="24">
        <v>0</v>
      </c>
      <c r="J4038" s="282">
        <v>10</v>
      </c>
      <c r="K4038" s="282">
        <v>30</v>
      </c>
    </row>
    <row r="4039" spans="1:11" x14ac:dyDescent="0.3">
      <c r="A4039" s="283" t="s">
        <v>2145</v>
      </c>
      <c r="B4039" s="283">
        <v>135</v>
      </c>
      <c r="C4039" s="24" t="str">
        <f t="shared" si="63"/>
        <v>kaito.aile135</v>
      </c>
      <c r="D4039" s="283">
        <v>2121</v>
      </c>
      <c r="E4039" s="283">
        <v>741</v>
      </c>
      <c r="F4039" s="283">
        <v>28940</v>
      </c>
      <c r="G4039" s="24">
        <v>50</v>
      </c>
      <c r="H4039" s="24">
        <v>0</v>
      </c>
      <c r="I4039" s="24">
        <v>0</v>
      </c>
      <c r="J4039" s="282">
        <v>10</v>
      </c>
      <c r="K4039" s="282">
        <v>30</v>
      </c>
    </row>
    <row r="4040" spans="1:11" x14ac:dyDescent="0.3">
      <c r="A4040" s="283" t="s">
        <v>2145</v>
      </c>
      <c r="B4040" s="283">
        <v>136</v>
      </c>
      <c r="C4040" s="24" t="str">
        <f t="shared" si="63"/>
        <v>kaito.aile136</v>
      </c>
      <c r="D4040" s="283">
        <v>2144</v>
      </c>
      <c r="E4040" s="283">
        <v>749</v>
      </c>
      <c r="F4040" s="283">
        <v>29312</v>
      </c>
      <c r="G4040" s="24">
        <v>50</v>
      </c>
      <c r="H4040" s="24">
        <v>0</v>
      </c>
      <c r="I4040" s="24">
        <v>0</v>
      </c>
      <c r="J4040" s="282">
        <v>10</v>
      </c>
      <c r="K4040" s="282">
        <v>30</v>
      </c>
    </row>
    <row r="4041" spans="1:11" x14ac:dyDescent="0.3">
      <c r="A4041" s="283" t="s">
        <v>2145</v>
      </c>
      <c r="B4041" s="283">
        <v>137</v>
      </c>
      <c r="C4041" s="24" t="str">
        <f t="shared" si="63"/>
        <v>kaito.aile137</v>
      </c>
      <c r="D4041" s="283">
        <v>2168</v>
      </c>
      <c r="E4041" s="283">
        <v>757</v>
      </c>
      <c r="F4041" s="283">
        <v>29678</v>
      </c>
      <c r="G4041" s="24">
        <v>50</v>
      </c>
      <c r="H4041" s="24">
        <v>0</v>
      </c>
      <c r="I4041" s="24">
        <v>0</v>
      </c>
      <c r="J4041" s="282">
        <v>10</v>
      </c>
      <c r="K4041" s="282">
        <v>30</v>
      </c>
    </row>
    <row r="4042" spans="1:11" x14ac:dyDescent="0.3">
      <c r="A4042" s="283" t="s">
        <v>2145</v>
      </c>
      <c r="B4042" s="283">
        <v>138</v>
      </c>
      <c r="C4042" s="24" t="str">
        <f t="shared" si="63"/>
        <v>kaito.aile138</v>
      </c>
      <c r="D4042" s="283">
        <v>2192</v>
      </c>
      <c r="E4042" s="283">
        <v>766</v>
      </c>
      <c r="F4042" s="283">
        <v>30026</v>
      </c>
      <c r="G4042" s="24">
        <v>50</v>
      </c>
      <c r="H4042" s="24">
        <v>0</v>
      </c>
      <c r="I4042" s="24">
        <v>0</v>
      </c>
      <c r="J4042" s="282">
        <v>10</v>
      </c>
      <c r="K4042" s="282">
        <v>30</v>
      </c>
    </row>
    <row r="4043" spans="1:11" x14ac:dyDescent="0.3">
      <c r="A4043" s="283" t="s">
        <v>2145</v>
      </c>
      <c r="B4043" s="283">
        <v>139</v>
      </c>
      <c r="C4043" s="24" t="str">
        <f t="shared" si="63"/>
        <v>kaito.aile139</v>
      </c>
      <c r="D4043" s="283">
        <v>2216</v>
      </c>
      <c r="E4043" s="283">
        <v>774</v>
      </c>
      <c r="F4043" s="283">
        <v>30401</v>
      </c>
      <c r="G4043" s="24">
        <v>50</v>
      </c>
      <c r="H4043" s="24">
        <v>0</v>
      </c>
      <c r="I4043" s="24">
        <v>0</v>
      </c>
      <c r="J4043" s="282">
        <v>10</v>
      </c>
      <c r="K4043" s="282">
        <v>30</v>
      </c>
    </row>
    <row r="4044" spans="1:11" x14ac:dyDescent="0.3">
      <c r="A4044" s="283" t="s">
        <v>2145</v>
      </c>
      <c r="B4044" s="283">
        <v>140</v>
      </c>
      <c r="C4044" s="24" t="str">
        <f t="shared" si="63"/>
        <v>kaito.aile140</v>
      </c>
      <c r="D4044" s="283">
        <v>2241</v>
      </c>
      <c r="E4044" s="283">
        <v>783</v>
      </c>
      <c r="F4044" s="283">
        <v>30792</v>
      </c>
      <c r="G4044" s="24">
        <v>50</v>
      </c>
      <c r="H4044" s="24">
        <v>0</v>
      </c>
      <c r="I4044" s="24">
        <v>0</v>
      </c>
      <c r="J4044" s="282">
        <v>10</v>
      </c>
      <c r="K4044" s="282">
        <v>30</v>
      </c>
    </row>
    <row r="4045" spans="1:11" x14ac:dyDescent="0.3">
      <c r="A4045" s="283" t="s">
        <v>2145</v>
      </c>
      <c r="B4045" s="283">
        <v>141</v>
      </c>
      <c r="C4045" s="24" t="str">
        <f t="shared" si="63"/>
        <v>kaito.aile141</v>
      </c>
      <c r="D4045" s="283">
        <v>2445</v>
      </c>
      <c r="E4045" s="283">
        <v>854</v>
      </c>
      <c r="F4045" s="283">
        <v>33929</v>
      </c>
      <c r="G4045" s="24">
        <v>50</v>
      </c>
      <c r="H4045" s="24">
        <v>0</v>
      </c>
      <c r="I4045" s="24">
        <v>0</v>
      </c>
      <c r="J4045" s="282">
        <v>10</v>
      </c>
      <c r="K4045" s="282">
        <v>30</v>
      </c>
    </row>
    <row r="4046" spans="1:11" x14ac:dyDescent="0.3">
      <c r="A4046" s="283" t="s">
        <v>2145</v>
      </c>
      <c r="B4046" s="283">
        <v>142</v>
      </c>
      <c r="C4046" s="24" t="str">
        <f t="shared" si="63"/>
        <v>kaito.aile142</v>
      </c>
      <c r="D4046" s="283">
        <v>2471</v>
      </c>
      <c r="E4046" s="283">
        <v>863</v>
      </c>
      <c r="F4046" s="283">
        <v>34364</v>
      </c>
      <c r="G4046" s="24">
        <v>50</v>
      </c>
      <c r="H4046" s="24">
        <v>0</v>
      </c>
      <c r="I4046" s="24">
        <v>0</v>
      </c>
      <c r="J4046" s="282">
        <v>10</v>
      </c>
      <c r="K4046" s="282">
        <v>30</v>
      </c>
    </row>
    <row r="4047" spans="1:11" x14ac:dyDescent="0.3">
      <c r="A4047" s="283" t="s">
        <v>2145</v>
      </c>
      <c r="B4047" s="283">
        <v>143</v>
      </c>
      <c r="C4047" s="24" t="str">
        <f t="shared" si="63"/>
        <v>kaito.aile143</v>
      </c>
      <c r="D4047" s="283">
        <v>2499</v>
      </c>
      <c r="E4047" s="283">
        <v>873</v>
      </c>
      <c r="F4047" s="283">
        <v>34856</v>
      </c>
      <c r="G4047" s="24">
        <v>50</v>
      </c>
      <c r="H4047" s="24">
        <v>0</v>
      </c>
      <c r="I4047" s="24">
        <v>0</v>
      </c>
      <c r="J4047" s="282">
        <v>10</v>
      </c>
      <c r="K4047" s="282">
        <v>30</v>
      </c>
    </row>
    <row r="4048" spans="1:11" x14ac:dyDescent="0.3">
      <c r="A4048" s="283" t="s">
        <v>2145</v>
      </c>
      <c r="B4048" s="283">
        <v>144</v>
      </c>
      <c r="C4048" s="24" t="str">
        <f t="shared" si="63"/>
        <v>kaito.aile144</v>
      </c>
      <c r="D4048" s="283">
        <v>2526</v>
      </c>
      <c r="E4048" s="283">
        <v>882</v>
      </c>
      <c r="F4048" s="283">
        <v>35264</v>
      </c>
      <c r="G4048" s="24">
        <v>50</v>
      </c>
      <c r="H4048" s="24">
        <v>0</v>
      </c>
      <c r="I4048" s="24">
        <v>0</v>
      </c>
      <c r="J4048" s="282">
        <v>10</v>
      </c>
      <c r="K4048" s="282">
        <v>30</v>
      </c>
    </row>
    <row r="4049" spans="1:11" x14ac:dyDescent="0.3">
      <c r="A4049" s="283" t="s">
        <v>2145</v>
      </c>
      <c r="B4049" s="283">
        <v>145</v>
      </c>
      <c r="C4049" s="24" t="str">
        <f t="shared" si="63"/>
        <v>kaito.aile145</v>
      </c>
      <c r="D4049" s="283">
        <v>2554</v>
      </c>
      <c r="E4049" s="283">
        <v>892</v>
      </c>
      <c r="F4049" s="283">
        <v>35742</v>
      </c>
      <c r="G4049" s="24">
        <v>50</v>
      </c>
      <c r="H4049" s="24">
        <v>0</v>
      </c>
      <c r="I4049" s="24">
        <v>0</v>
      </c>
      <c r="J4049" s="282">
        <v>10</v>
      </c>
      <c r="K4049" s="282">
        <v>30</v>
      </c>
    </row>
    <row r="4050" spans="1:11" x14ac:dyDescent="0.3">
      <c r="A4050" s="283" t="s">
        <v>2145</v>
      </c>
      <c r="B4050" s="283">
        <v>146</v>
      </c>
      <c r="C4050" s="24" t="str">
        <f t="shared" si="63"/>
        <v>kaito.aile146</v>
      </c>
      <c r="D4050" s="283">
        <v>2582</v>
      </c>
      <c r="E4050" s="283">
        <v>902</v>
      </c>
      <c r="F4050" s="283">
        <v>36200</v>
      </c>
      <c r="G4050" s="24">
        <v>50</v>
      </c>
      <c r="H4050" s="24">
        <v>0</v>
      </c>
      <c r="I4050" s="24">
        <v>0</v>
      </c>
      <c r="J4050" s="282">
        <v>10</v>
      </c>
      <c r="K4050" s="282">
        <v>30</v>
      </c>
    </row>
    <row r="4051" spans="1:11" x14ac:dyDescent="0.3">
      <c r="A4051" s="283" t="s">
        <v>2145</v>
      </c>
      <c r="B4051" s="283">
        <v>147</v>
      </c>
      <c r="C4051" s="24" t="str">
        <f t="shared" si="63"/>
        <v>kaito.aile147</v>
      </c>
      <c r="D4051" s="283">
        <v>2610</v>
      </c>
      <c r="E4051" s="283">
        <v>912</v>
      </c>
      <c r="F4051" s="283">
        <v>36667</v>
      </c>
      <c r="G4051" s="24">
        <v>50</v>
      </c>
      <c r="H4051" s="24">
        <v>0</v>
      </c>
      <c r="I4051" s="24">
        <v>0</v>
      </c>
      <c r="J4051" s="282">
        <v>10</v>
      </c>
      <c r="K4051" s="282">
        <v>30</v>
      </c>
    </row>
    <row r="4052" spans="1:11" x14ac:dyDescent="0.3">
      <c r="A4052" s="283" t="s">
        <v>2145</v>
      </c>
      <c r="B4052" s="283">
        <v>148</v>
      </c>
      <c r="C4052" s="24" t="str">
        <f t="shared" si="63"/>
        <v>kaito.aile148</v>
      </c>
      <c r="D4052" s="283">
        <v>2639</v>
      </c>
      <c r="E4052" s="283">
        <v>922</v>
      </c>
      <c r="F4052" s="283">
        <v>37096</v>
      </c>
      <c r="G4052" s="24">
        <v>50</v>
      </c>
      <c r="H4052" s="24">
        <v>0</v>
      </c>
      <c r="I4052" s="24">
        <v>0</v>
      </c>
      <c r="J4052" s="282">
        <v>10</v>
      </c>
      <c r="K4052" s="282">
        <v>30</v>
      </c>
    </row>
    <row r="4053" spans="1:11" x14ac:dyDescent="0.3">
      <c r="A4053" s="283" t="s">
        <v>2145</v>
      </c>
      <c r="B4053" s="283">
        <v>149</v>
      </c>
      <c r="C4053" s="24" t="str">
        <f t="shared" si="63"/>
        <v>kaito.aile149</v>
      </c>
      <c r="D4053" s="283">
        <v>2668</v>
      </c>
      <c r="E4053" s="283">
        <v>932</v>
      </c>
      <c r="F4053" s="283">
        <v>37598</v>
      </c>
      <c r="G4053" s="24">
        <v>50</v>
      </c>
      <c r="H4053" s="24">
        <v>0</v>
      </c>
      <c r="I4053" s="24">
        <v>0</v>
      </c>
      <c r="J4053" s="282">
        <v>10</v>
      </c>
      <c r="K4053" s="282">
        <v>30</v>
      </c>
    </row>
    <row r="4054" spans="1:11" x14ac:dyDescent="0.3">
      <c r="A4054" s="283" t="s">
        <v>2145</v>
      </c>
      <c r="B4054" s="283">
        <v>150</v>
      </c>
      <c r="C4054" s="24" t="str">
        <f t="shared" si="63"/>
        <v>kaito.aile150</v>
      </c>
      <c r="D4054" s="283">
        <v>2697</v>
      </c>
      <c r="E4054" s="283">
        <v>942</v>
      </c>
      <c r="F4054" s="283">
        <v>38037</v>
      </c>
      <c r="G4054" s="24">
        <v>50</v>
      </c>
      <c r="H4054" s="24">
        <v>0</v>
      </c>
      <c r="I4054" s="24">
        <v>0</v>
      </c>
      <c r="J4054" s="282">
        <v>10</v>
      </c>
      <c r="K4054" s="282">
        <v>30</v>
      </c>
    </row>
    <row r="4055" spans="1:11" x14ac:dyDescent="0.3">
      <c r="A4055" s="283" t="s">
        <v>2145</v>
      </c>
      <c r="B4055" s="283">
        <v>151</v>
      </c>
      <c r="C4055" s="24" t="str">
        <f t="shared" si="63"/>
        <v>kaito.aile151</v>
      </c>
      <c r="D4055" s="283">
        <v>2727</v>
      </c>
      <c r="E4055" s="283">
        <v>952</v>
      </c>
      <c r="F4055" s="283">
        <v>38527</v>
      </c>
      <c r="G4055" s="24">
        <v>50</v>
      </c>
      <c r="H4055" s="24">
        <v>0</v>
      </c>
      <c r="I4055" s="24">
        <v>0</v>
      </c>
      <c r="J4055" s="282">
        <v>10</v>
      </c>
      <c r="K4055" s="282">
        <v>30</v>
      </c>
    </row>
    <row r="4056" spans="1:11" x14ac:dyDescent="0.3">
      <c r="A4056" s="283" t="s">
        <v>2145</v>
      </c>
      <c r="B4056" s="283">
        <v>152</v>
      </c>
      <c r="C4056" s="24" t="str">
        <f t="shared" si="63"/>
        <v>kaito.aile152</v>
      </c>
      <c r="D4056" s="283">
        <v>2756</v>
      </c>
      <c r="E4056" s="283">
        <v>963</v>
      </c>
      <c r="F4056" s="283">
        <v>38977</v>
      </c>
      <c r="G4056" s="24">
        <v>50</v>
      </c>
      <c r="H4056" s="24">
        <v>0</v>
      </c>
      <c r="I4056" s="24">
        <v>0</v>
      </c>
      <c r="J4056" s="282">
        <v>10</v>
      </c>
      <c r="K4056" s="282">
        <v>30</v>
      </c>
    </row>
    <row r="4057" spans="1:11" x14ac:dyDescent="0.3">
      <c r="A4057" s="283" t="s">
        <v>2145</v>
      </c>
      <c r="B4057" s="283">
        <v>153</v>
      </c>
      <c r="C4057" s="24" t="str">
        <f t="shared" si="63"/>
        <v>kaito.aile153</v>
      </c>
      <c r="D4057" s="283">
        <v>2786</v>
      </c>
      <c r="E4057" s="283">
        <v>973</v>
      </c>
      <c r="F4057" s="283">
        <v>39503</v>
      </c>
      <c r="G4057" s="24">
        <v>50</v>
      </c>
      <c r="H4057" s="24">
        <v>0</v>
      </c>
      <c r="I4057" s="24">
        <v>0</v>
      </c>
      <c r="J4057" s="282">
        <v>10</v>
      </c>
      <c r="K4057" s="282">
        <v>30</v>
      </c>
    </row>
    <row r="4058" spans="1:11" x14ac:dyDescent="0.3">
      <c r="A4058" s="283" t="s">
        <v>2145</v>
      </c>
      <c r="B4058" s="283">
        <v>154</v>
      </c>
      <c r="C4058" s="24" t="str">
        <f t="shared" si="63"/>
        <v>kaito.aile154</v>
      </c>
      <c r="D4058" s="283">
        <v>2817</v>
      </c>
      <c r="E4058" s="283">
        <v>984</v>
      </c>
      <c r="F4058" s="283">
        <v>39964</v>
      </c>
      <c r="G4058" s="24">
        <v>50</v>
      </c>
      <c r="H4058" s="24">
        <v>0</v>
      </c>
      <c r="I4058" s="24">
        <v>0</v>
      </c>
      <c r="J4058" s="282">
        <v>10</v>
      </c>
      <c r="K4058" s="282">
        <v>30</v>
      </c>
    </row>
    <row r="4059" spans="1:11" x14ac:dyDescent="0.3">
      <c r="A4059" s="283" t="s">
        <v>2145</v>
      </c>
      <c r="B4059" s="283">
        <v>155</v>
      </c>
      <c r="C4059" s="24" t="str">
        <f t="shared" si="63"/>
        <v>kaito.aile155</v>
      </c>
      <c r="D4059" s="283">
        <v>2848</v>
      </c>
      <c r="E4059" s="283">
        <v>995</v>
      </c>
      <c r="F4059" s="283">
        <v>40479</v>
      </c>
      <c r="G4059" s="24">
        <v>50</v>
      </c>
      <c r="H4059" s="24">
        <v>0</v>
      </c>
      <c r="I4059" s="24">
        <v>0</v>
      </c>
      <c r="J4059" s="282">
        <v>10</v>
      </c>
      <c r="K4059" s="282">
        <v>30</v>
      </c>
    </row>
    <row r="4060" spans="1:11" x14ac:dyDescent="0.3">
      <c r="A4060" s="283" t="s">
        <v>2145</v>
      </c>
      <c r="B4060" s="283">
        <v>156</v>
      </c>
      <c r="C4060" s="24" t="str">
        <f t="shared" si="63"/>
        <v>kaito.aile156</v>
      </c>
      <c r="D4060" s="283">
        <v>2879</v>
      </c>
      <c r="E4060" s="283">
        <v>1006</v>
      </c>
      <c r="F4060" s="283">
        <v>40950</v>
      </c>
      <c r="G4060" s="24">
        <v>50</v>
      </c>
      <c r="H4060" s="24">
        <v>0</v>
      </c>
      <c r="I4060" s="24">
        <v>0</v>
      </c>
      <c r="J4060" s="282">
        <v>10</v>
      </c>
      <c r="K4060" s="282">
        <v>30</v>
      </c>
    </row>
    <row r="4061" spans="1:11" x14ac:dyDescent="0.3">
      <c r="A4061" s="283" t="s">
        <v>2145</v>
      </c>
      <c r="B4061" s="283">
        <v>157</v>
      </c>
      <c r="C4061" s="24" t="str">
        <f t="shared" si="63"/>
        <v>kaito.aile157</v>
      </c>
      <c r="D4061" s="283">
        <v>2910</v>
      </c>
      <c r="E4061" s="283">
        <v>1017</v>
      </c>
      <c r="F4061" s="283">
        <v>41502</v>
      </c>
      <c r="G4061" s="24">
        <v>50</v>
      </c>
      <c r="H4061" s="24">
        <v>0</v>
      </c>
      <c r="I4061" s="24">
        <v>0</v>
      </c>
      <c r="J4061" s="282">
        <v>10</v>
      </c>
      <c r="K4061" s="282">
        <v>30</v>
      </c>
    </row>
    <row r="4062" spans="1:11" x14ac:dyDescent="0.3">
      <c r="A4062" s="283" t="s">
        <v>2145</v>
      </c>
      <c r="B4062" s="283">
        <v>158</v>
      </c>
      <c r="C4062" s="24" t="str">
        <f t="shared" si="63"/>
        <v>kaito.aile158</v>
      </c>
      <c r="D4062" s="283">
        <v>2942</v>
      </c>
      <c r="E4062" s="283">
        <v>1028</v>
      </c>
      <c r="F4062" s="283">
        <v>41985</v>
      </c>
      <c r="G4062" s="24">
        <v>50</v>
      </c>
      <c r="H4062" s="24">
        <v>0</v>
      </c>
      <c r="I4062" s="24">
        <v>0</v>
      </c>
      <c r="J4062" s="282">
        <v>10</v>
      </c>
      <c r="K4062" s="282">
        <v>30</v>
      </c>
    </row>
    <row r="4063" spans="1:11" x14ac:dyDescent="0.3">
      <c r="A4063" s="283" t="s">
        <v>2145</v>
      </c>
      <c r="B4063" s="283">
        <v>159</v>
      </c>
      <c r="C4063" s="24" t="str">
        <f t="shared" si="63"/>
        <v>kaito.aile159</v>
      </c>
      <c r="D4063" s="283">
        <v>2974</v>
      </c>
      <c r="E4063" s="283">
        <v>1039</v>
      </c>
      <c r="F4063" s="283">
        <v>42551</v>
      </c>
      <c r="G4063" s="24">
        <v>50</v>
      </c>
      <c r="H4063" s="24">
        <v>0</v>
      </c>
      <c r="I4063" s="24">
        <v>0</v>
      </c>
      <c r="J4063" s="282">
        <v>10</v>
      </c>
      <c r="K4063" s="282">
        <v>30</v>
      </c>
    </row>
    <row r="4064" spans="1:11" x14ac:dyDescent="0.3">
      <c r="A4064" s="283" t="s">
        <v>2145</v>
      </c>
      <c r="B4064" s="283">
        <v>160</v>
      </c>
      <c r="C4064" s="24" t="str">
        <f t="shared" si="63"/>
        <v>kaito.aile160</v>
      </c>
      <c r="D4064" s="283">
        <v>3006</v>
      </c>
      <c r="E4064" s="283">
        <v>1050</v>
      </c>
      <c r="F4064" s="283">
        <v>43046</v>
      </c>
      <c r="G4064" s="24">
        <v>50</v>
      </c>
      <c r="H4064" s="24">
        <v>0</v>
      </c>
      <c r="I4064" s="24">
        <v>0</v>
      </c>
      <c r="J4064" s="282">
        <v>10</v>
      </c>
      <c r="K4064" s="282">
        <v>30</v>
      </c>
    </row>
    <row r="4065" spans="1:11" x14ac:dyDescent="0.3">
      <c r="A4065" s="283" t="s">
        <v>2145</v>
      </c>
      <c r="B4065" s="283">
        <v>161</v>
      </c>
      <c r="C4065" s="24" t="str">
        <f t="shared" si="63"/>
        <v>kaito.aile161</v>
      </c>
      <c r="D4065" s="283">
        <v>3279</v>
      </c>
      <c r="E4065" s="283">
        <v>1146</v>
      </c>
      <c r="F4065" s="283">
        <v>47577</v>
      </c>
      <c r="G4065" s="24">
        <v>50</v>
      </c>
      <c r="H4065" s="24">
        <v>0</v>
      </c>
      <c r="I4065" s="24">
        <v>0</v>
      </c>
      <c r="J4065" s="282">
        <v>10</v>
      </c>
      <c r="K4065" s="282">
        <v>30</v>
      </c>
    </row>
    <row r="4066" spans="1:11" x14ac:dyDescent="0.3">
      <c r="A4066" s="283" t="s">
        <v>2145</v>
      </c>
      <c r="B4066" s="283">
        <v>162</v>
      </c>
      <c r="C4066" s="24" t="str">
        <f t="shared" si="63"/>
        <v>kaito.aile162</v>
      </c>
      <c r="D4066" s="283">
        <v>3315</v>
      </c>
      <c r="E4066" s="283">
        <v>1158</v>
      </c>
      <c r="F4066" s="283">
        <v>48130</v>
      </c>
      <c r="G4066" s="24">
        <v>50</v>
      </c>
      <c r="H4066" s="24">
        <v>0</v>
      </c>
      <c r="I4066" s="24">
        <v>0</v>
      </c>
      <c r="J4066" s="282">
        <v>10</v>
      </c>
      <c r="K4066" s="282">
        <v>30</v>
      </c>
    </row>
    <row r="4067" spans="1:11" x14ac:dyDescent="0.3">
      <c r="A4067" s="283" t="s">
        <v>2145</v>
      </c>
      <c r="B4067" s="283">
        <v>163</v>
      </c>
      <c r="C4067" s="24" t="str">
        <f t="shared" si="63"/>
        <v>kaito.aile163</v>
      </c>
      <c r="D4067" s="283">
        <v>3351</v>
      </c>
      <c r="E4067" s="283">
        <v>1171</v>
      </c>
      <c r="F4067" s="283">
        <v>48777</v>
      </c>
      <c r="G4067" s="24">
        <v>50</v>
      </c>
      <c r="H4067" s="24">
        <v>0</v>
      </c>
      <c r="I4067" s="24">
        <v>0</v>
      </c>
      <c r="J4067" s="282">
        <v>10</v>
      </c>
      <c r="K4067" s="282">
        <v>30</v>
      </c>
    </row>
    <row r="4068" spans="1:11" x14ac:dyDescent="0.3">
      <c r="A4068" s="283" t="s">
        <v>2145</v>
      </c>
      <c r="B4068" s="283">
        <v>164</v>
      </c>
      <c r="C4068" s="24" t="str">
        <f t="shared" si="63"/>
        <v>kaito.aile164</v>
      </c>
      <c r="D4068" s="283">
        <v>3387</v>
      </c>
      <c r="E4068" s="283">
        <v>1183</v>
      </c>
      <c r="F4068" s="283">
        <v>49343</v>
      </c>
      <c r="G4068" s="24">
        <v>50</v>
      </c>
      <c r="H4068" s="24">
        <v>0</v>
      </c>
      <c r="I4068" s="24">
        <v>0</v>
      </c>
      <c r="J4068" s="282">
        <v>10</v>
      </c>
      <c r="K4068" s="282">
        <v>30</v>
      </c>
    </row>
    <row r="4069" spans="1:11" x14ac:dyDescent="0.3">
      <c r="A4069" s="283" t="s">
        <v>2145</v>
      </c>
      <c r="B4069" s="283">
        <v>165</v>
      </c>
      <c r="C4069" s="24" t="str">
        <f t="shared" si="63"/>
        <v>kaito.aile165</v>
      </c>
      <c r="D4069" s="283">
        <v>3424</v>
      </c>
      <c r="E4069" s="283">
        <v>1196</v>
      </c>
      <c r="F4069" s="283">
        <v>50069</v>
      </c>
      <c r="G4069" s="24">
        <v>50</v>
      </c>
      <c r="H4069" s="24">
        <v>0</v>
      </c>
      <c r="I4069" s="24">
        <v>0</v>
      </c>
      <c r="J4069" s="282">
        <v>10</v>
      </c>
      <c r="K4069" s="282">
        <v>30</v>
      </c>
    </row>
    <row r="4070" spans="1:11" x14ac:dyDescent="0.3">
      <c r="A4070" s="283" t="s">
        <v>2145</v>
      </c>
      <c r="B4070" s="283">
        <v>166</v>
      </c>
      <c r="C4070" s="24" t="str">
        <f t="shared" si="63"/>
        <v>kaito.aile166</v>
      </c>
      <c r="D4070" s="283">
        <v>3461</v>
      </c>
      <c r="E4070" s="283">
        <v>1209</v>
      </c>
      <c r="F4070" s="283">
        <v>50650</v>
      </c>
      <c r="G4070" s="24">
        <v>50</v>
      </c>
      <c r="H4070" s="24">
        <v>0</v>
      </c>
      <c r="I4070" s="24">
        <v>0</v>
      </c>
      <c r="J4070" s="282">
        <v>10</v>
      </c>
      <c r="K4070" s="282">
        <v>30</v>
      </c>
    </row>
    <row r="4071" spans="1:11" x14ac:dyDescent="0.3">
      <c r="A4071" s="283" t="s">
        <v>2145</v>
      </c>
      <c r="B4071" s="283">
        <v>167</v>
      </c>
      <c r="C4071" s="24" t="str">
        <f t="shared" si="63"/>
        <v>kaito.aile167</v>
      </c>
      <c r="D4071" s="283">
        <v>3498</v>
      </c>
      <c r="E4071" s="283">
        <v>1222</v>
      </c>
      <c r="F4071" s="283">
        <v>51238</v>
      </c>
      <c r="G4071" s="24">
        <v>50</v>
      </c>
      <c r="H4071" s="24">
        <v>0</v>
      </c>
      <c r="I4071" s="24">
        <v>0</v>
      </c>
      <c r="J4071" s="282">
        <v>10</v>
      </c>
      <c r="K4071" s="282">
        <v>30</v>
      </c>
    </row>
    <row r="4072" spans="1:11" x14ac:dyDescent="0.3">
      <c r="A4072" s="283" t="s">
        <v>2145</v>
      </c>
      <c r="B4072" s="283">
        <v>168</v>
      </c>
      <c r="C4072" s="24" t="str">
        <f t="shared" si="63"/>
        <v>kaito.aile168</v>
      </c>
      <c r="D4072" s="283">
        <v>3536</v>
      </c>
      <c r="E4072" s="283">
        <v>1235</v>
      </c>
      <c r="F4072" s="283">
        <v>51832</v>
      </c>
      <c r="G4072" s="24">
        <v>50</v>
      </c>
      <c r="H4072" s="24">
        <v>0</v>
      </c>
      <c r="I4072" s="24">
        <v>0</v>
      </c>
      <c r="J4072" s="282">
        <v>10</v>
      </c>
      <c r="K4072" s="282">
        <v>30</v>
      </c>
    </row>
    <row r="4073" spans="1:11" x14ac:dyDescent="0.3">
      <c r="A4073" s="283" t="s">
        <v>2145</v>
      </c>
      <c r="B4073" s="283">
        <v>169</v>
      </c>
      <c r="C4073" s="24" t="str">
        <f t="shared" si="63"/>
        <v>kaito.aile169</v>
      </c>
      <c r="D4073" s="283">
        <v>3574</v>
      </c>
      <c r="E4073" s="283">
        <v>1249</v>
      </c>
      <c r="F4073" s="283">
        <v>52594</v>
      </c>
      <c r="G4073" s="24">
        <v>50</v>
      </c>
      <c r="H4073" s="24">
        <v>0</v>
      </c>
      <c r="I4073" s="24">
        <v>0</v>
      </c>
      <c r="J4073" s="282">
        <v>10</v>
      </c>
      <c r="K4073" s="282">
        <v>30</v>
      </c>
    </row>
    <row r="4074" spans="1:11" x14ac:dyDescent="0.3">
      <c r="A4074" s="283" t="s">
        <v>2145</v>
      </c>
      <c r="B4074" s="283">
        <v>170</v>
      </c>
      <c r="C4074" s="24" t="str">
        <f t="shared" si="63"/>
        <v>kaito.aile170</v>
      </c>
      <c r="D4074" s="283">
        <v>3613</v>
      </c>
      <c r="E4074" s="283">
        <v>1262</v>
      </c>
      <c r="F4074" s="283">
        <v>53203</v>
      </c>
      <c r="G4074" s="24">
        <v>50</v>
      </c>
      <c r="H4074" s="24">
        <v>0</v>
      </c>
      <c r="I4074" s="24">
        <v>0</v>
      </c>
      <c r="J4074" s="282">
        <v>10</v>
      </c>
      <c r="K4074" s="282">
        <v>30</v>
      </c>
    </row>
    <row r="4075" spans="1:11" x14ac:dyDescent="0.3">
      <c r="A4075" s="283" t="s">
        <v>2145</v>
      </c>
      <c r="B4075" s="283">
        <v>171</v>
      </c>
      <c r="C4075" s="24" t="str">
        <f t="shared" si="63"/>
        <v>kaito.aile171</v>
      </c>
      <c r="D4075" s="283">
        <v>3652</v>
      </c>
      <c r="E4075" s="283">
        <v>1276</v>
      </c>
      <c r="F4075" s="283">
        <v>53819</v>
      </c>
      <c r="G4075" s="24">
        <v>50</v>
      </c>
      <c r="H4075" s="24">
        <v>0</v>
      </c>
      <c r="I4075" s="24">
        <v>0</v>
      </c>
      <c r="J4075" s="282">
        <v>10</v>
      </c>
      <c r="K4075" s="282">
        <v>30</v>
      </c>
    </row>
    <row r="4076" spans="1:11" x14ac:dyDescent="0.3">
      <c r="A4076" s="283" t="s">
        <v>2145</v>
      </c>
      <c r="B4076" s="283">
        <v>172</v>
      </c>
      <c r="C4076" s="24" t="str">
        <f t="shared" si="63"/>
        <v>kaito.aile172</v>
      </c>
      <c r="D4076" s="283">
        <v>3691</v>
      </c>
      <c r="E4076" s="283">
        <v>1290</v>
      </c>
      <c r="F4076" s="283">
        <v>54442</v>
      </c>
      <c r="G4076" s="24">
        <v>50</v>
      </c>
      <c r="H4076" s="24">
        <v>0</v>
      </c>
      <c r="I4076" s="24">
        <v>0</v>
      </c>
      <c r="J4076" s="282">
        <v>10</v>
      </c>
      <c r="K4076" s="282">
        <v>30</v>
      </c>
    </row>
    <row r="4077" spans="1:11" x14ac:dyDescent="0.3">
      <c r="A4077" s="283" t="s">
        <v>2145</v>
      </c>
      <c r="B4077" s="283">
        <v>173</v>
      </c>
      <c r="C4077" s="24" t="str">
        <f t="shared" si="63"/>
        <v>kaito.aile173</v>
      </c>
      <c r="D4077" s="283">
        <v>3731</v>
      </c>
      <c r="E4077" s="283">
        <v>1303</v>
      </c>
      <c r="F4077" s="283">
        <v>55241</v>
      </c>
      <c r="G4077" s="24">
        <v>50</v>
      </c>
      <c r="H4077" s="24">
        <v>0</v>
      </c>
      <c r="I4077" s="24">
        <v>0</v>
      </c>
      <c r="J4077" s="282">
        <v>10</v>
      </c>
      <c r="K4077" s="282">
        <v>30</v>
      </c>
    </row>
    <row r="4078" spans="1:11" x14ac:dyDescent="0.3">
      <c r="A4078" s="283" t="s">
        <v>2145</v>
      </c>
      <c r="B4078" s="283">
        <v>174</v>
      </c>
      <c r="C4078" s="24" t="str">
        <f t="shared" si="63"/>
        <v>kaito.aile174</v>
      </c>
      <c r="D4078" s="283">
        <v>3771</v>
      </c>
      <c r="E4078" s="283">
        <v>1317</v>
      </c>
      <c r="F4078" s="283">
        <v>55880</v>
      </c>
      <c r="G4078" s="24">
        <v>50</v>
      </c>
      <c r="H4078" s="24">
        <v>0</v>
      </c>
      <c r="I4078" s="24">
        <v>0</v>
      </c>
      <c r="J4078" s="282">
        <v>10</v>
      </c>
      <c r="K4078" s="282">
        <v>30</v>
      </c>
    </row>
    <row r="4079" spans="1:11" x14ac:dyDescent="0.3">
      <c r="A4079" s="283" t="s">
        <v>2145</v>
      </c>
      <c r="B4079" s="283">
        <v>175</v>
      </c>
      <c r="C4079" s="24" t="str">
        <f t="shared" si="63"/>
        <v>kaito.aile175</v>
      </c>
      <c r="D4079" s="283">
        <v>3811</v>
      </c>
      <c r="E4079" s="283">
        <v>1332</v>
      </c>
      <c r="F4079" s="283">
        <v>56526</v>
      </c>
      <c r="G4079" s="24">
        <v>50</v>
      </c>
      <c r="H4079" s="24">
        <v>0</v>
      </c>
      <c r="I4079" s="24">
        <v>0</v>
      </c>
      <c r="J4079" s="282">
        <v>10</v>
      </c>
      <c r="K4079" s="282">
        <v>30</v>
      </c>
    </row>
    <row r="4080" spans="1:11" x14ac:dyDescent="0.3">
      <c r="A4080" s="283" t="s">
        <v>2145</v>
      </c>
      <c r="B4080" s="283">
        <v>176</v>
      </c>
      <c r="C4080" s="24" t="str">
        <f t="shared" si="63"/>
        <v>kaito.aile176</v>
      </c>
      <c r="D4080" s="283">
        <v>3852</v>
      </c>
      <c r="E4080" s="283">
        <v>1346</v>
      </c>
      <c r="F4080" s="283">
        <v>57179</v>
      </c>
      <c r="G4080" s="24">
        <v>50</v>
      </c>
      <c r="H4080" s="24">
        <v>0</v>
      </c>
      <c r="I4080" s="24">
        <v>0</v>
      </c>
      <c r="J4080" s="282">
        <v>10</v>
      </c>
      <c r="K4080" s="282">
        <v>30</v>
      </c>
    </row>
    <row r="4081" spans="1:11" x14ac:dyDescent="0.3">
      <c r="A4081" s="283" t="s">
        <v>2145</v>
      </c>
      <c r="B4081" s="283">
        <v>177</v>
      </c>
      <c r="C4081" s="24" t="str">
        <f t="shared" si="63"/>
        <v>kaito.aile177</v>
      </c>
      <c r="D4081" s="283">
        <v>3894</v>
      </c>
      <c r="E4081" s="283">
        <v>1360</v>
      </c>
      <c r="F4081" s="283">
        <v>58017</v>
      </c>
      <c r="G4081" s="24">
        <v>50</v>
      </c>
      <c r="H4081" s="24">
        <v>0</v>
      </c>
      <c r="I4081" s="24">
        <v>0</v>
      </c>
      <c r="J4081" s="282">
        <v>10</v>
      </c>
      <c r="K4081" s="282">
        <v>30</v>
      </c>
    </row>
    <row r="4082" spans="1:11" x14ac:dyDescent="0.3">
      <c r="A4082" s="283" t="s">
        <v>2145</v>
      </c>
      <c r="B4082" s="283">
        <v>178</v>
      </c>
      <c r="C4082" s="24" t="str">
        <f t="shared" si="63"/>
        <v>kaito.aile178</v>
      </c>
      <c r="D4082" s="283">
        <v>3936</v>
      </c>
      <c r="E4082" s="283">
        <v>1375</v>
      </c>
      <c r="F4082" s="283">
        <v>58687</v>
      </c>
      <c r="G4082" s="24">
        <v>50</v>
      </c>
      <c r="H4082" s="24">
        <v>0</v>
      </c>
      <c r="I4082" s="24">
        <v>0</v>
      </c>
      <c r="J4082" s="282">
        <v>10</v>
      </c>
      <c r="K4082" s="282">
        <v>30</v>
      </c>
    </row>
    <row r="4083" spans="1:11" x14ac:dyDescent="0.3">
      <c r="A4083" s="283" t="s">
        <v>2145</v>
      </c>
      <c r="B4083" s="283">
        <v>179</v>
      </c>
      <c r="C4083" s="24" t="str">
        <f t="shared" si="63"/>
        <v>kaito.aile179</v>
      </c>
      <c r="D4083" s="283">
        <v>3978</v>
      </c>
      <c r="E4083" s="283">
        <v>1390</v>
      </c>
      <c r="F4083" s="283">
        <v>59364</v>
      </c>
      <c r="G4083" s="24">
        <v>50</v>
      </c>
      <c r="H4083" s="24">
        <v>0</v>
      </c>
      <c r="I4083" s="24">
        <v>0</v>
      </c>
      <c r="J4083" s="282">
        <v>10</v>
      </c>
      <c r="K4083" s="282">
        <v>30</v>
      </c>
    </row>
    <row r="4084" spans="1:11" x14ac:dyDescent="0.3">
      <c r="A4084" s="283" t="s">
        <v>2145</v>
      </c>
      <c r="B4084" s="283">
        <v>180</v>
      </c>
      <c r="C4084" s="24" t="str">
        <f t="shared" si="63"/>
        <v>kaito.aile180</v>
      </c>
      <c r="D4084" s="283">
        <v>4020</v>
      </c>
      <c r="E4084" s="283">
        <v>1405</v>
      </c>
      <c r="F4084" s="283">
        <v>60049</v>
      </c>
      <c r="G4084" s="24">
        <v>50</v>
      </c>
      <c r="H4084" s="24">
        <v>0</v>
      </c>
      <c r="I4084" s="24">
        <v>0</v>
      </c>
      <c r="J4084" s="282">
        <v>10</v>
      </c>
      <c r="K4084" s="282">
        <v>30</v>
      </c>
    </row>
    <row r="4085" spans="1:11" x14ac:dyDescent="0.3">
      <c r="A4085" s="283" t="s">
        <v>2145</v>
      </c>
      <c r="B4085" s="283">
        <v>181</v>
      </c>
      <c r="C4085" s="24" t="str">
        <f t="shared" si="63"/>
        <v>kaito.aile181</v>
      </c>
      <c r="D4085" s="283">
        <v>4385</v>
      </c>
      <c r="E4085" s="283">
        <v>1532</v>
      </c>
      <c r="F4085" s="283">
        <v>66491</v>
      </c>
      <c r="G4085" s="24">
        <v>50</v>
      </c>
      <c r="H4085" s="24">
        <v>0</v>
      </c>
      <c r="I4085" s="24">
        <v>0</v>
      </c>
      <c r="J4085" s="282">
        <v>10</v>
      </c>
      <c r="K4085" s="282">
        <v>30</v>
      </c>
    </row>
    <row r="4086" spans="1:11" x14ac:dyDescent="0.3">
      <c r="A4086" s="283" t="s">
        <v>2145</v>
      </c>
      <c r="B4086" s="283">
        <v>182</v>
      </c>
      <c r="C4086" s="24" t="str">
        <f t="shared" si="63"/>
        <v>kaito.aile182</v>
      </c>
      <c r="D4086" s="283">
        <v>4432</v>
      </c>
      <c r="E4086" s="283">
        <v>1549</v>
      </c>
      <c r="F4086" s="283">
        <v>67258</v>
      </c>
      <c r="G4086" s="24">
        <v>50</v>
      </c>
      <c r="H4086" s="24">
        <v>0</v>
      </c>
      <c r="I4086" s="24">
        <v>0</v>
      </c>
      <c r="J4086" s="282">
        <v>10</v>
      </c>
      <c r="K4086" s="282">
        <v>30</v>
      </c>
    </row>
    <row r="4087" spans="1:11" x14ac:dyDescent="0.3">
      <c r="A4087" s="283" t="s">
        <v>2145</v>
      </c>
      <c r="B4087" s="283">
        <v>183</v>
      </c>
      <c r="C4087" s="24" t="str">
        <f t="shared" si="63"/>
        <v>kaito.aile183</v>
      </c>
      <c r="D4087" s="283">
        <v>4480</v>
      </c>
      <c r="E4087" s="283">
        <v>1565</v>
      </c>
      <c r="F4087" s="283">
        <v>68033</v>
      </c>
      <c r="G4087" s="24">
        <v>50</v>
      </c>
      <c r="H4087" s="24">
        <v>0</v>
      </c>
      <c r="I4087" s="24">
        <v>0</v>
      </c>
      <c r="J4087" s="282">
        <v>10</v>
      </c>
      <c r="K4087" s="282">
        <v>30</v>
      </c>
    </row>
    <row r="4088" spans="1:11" x14ac:dyDescent="0.3">
      <c r="A4088" s="283" t="s">
        <v>2145</v>
      </c>
      <c r="B4088" s="283">
        <v>184</v>
      </c>
      <c r="C4088" s="24" t="str">
        <f t="shared" si="63"/>
        <v>kaito.aile184</v>
      </c>
      <c r="D4088" s="283">
        <v>4527</v>
      </c>
      <c r="E4088" s="283">
        <v>1582</v>
      </c>
      <c r="F4088" s="283">
        <v>68817</v>
      </c>
      <c r="G4088" s="24">
        <v>50</v>
      </c>
      <c r="H4088" s="24">
        <v>0</v>
      </c>
      <c r="I4088" s="24">
        <v>0</v>
      </c>
      <c r="J4088" s="282">
        <v>10</v>
      </c>
      <c r="K4088" s="282">
        <v>30</v>
      </c>
    </row>
    <row r="4089" spans="1:11" x14ac:dyDescent="0.3">
      <c r="A4089" s="283" t="s">
        <v>2145</v>
      </c>
      <c r="B4089" s="283">
        <v>185</v>
      </c>
      <c r="C4089" s="24" t="str">
        <f t="shared" si="63"/>
        <v>kaito.aile185</v>
      </c>
      <c r="D4089" s="283">
        <v>4576</v>
      </c>
      <c r="E4089" s="283">
        <v>1599</v>
      </c>
      <c r="F4089" s="283">
        <v>69824</v>
      </c>
      <c r="G4089" s="24">
        <v>50</v>
      </c>
      <c r="H4089" s="24">
        <v>0</v>
      </c>
      <c r="I4089" s="24">
        <v>0</v>
      </c>
      <c r="J4089" s="282">
        <v>10</v>
      </c>
      <c r="K4089" s="282">
        <v>30</v>
      </c>
    </row>
    <row r="4090" spans="1:11" x14ac:dyDescent="0.3">
      <c r="A4090" s="283" t="s">
        <v>2145</v>
      </c>
      <c r="B4090" s="283">
        <v>186</v>
      </c>
      <c r="C4090" s="24" t="str">
        <f t="shared" si="63"/>
        <v>kaito.aile186</v>
      </c>
      <c r="D4090" s="283">
        <v>4625</v>
      </c>
      <c r="E4090" s="283">
        <v>1616</v>
      </c>
      <c r="F4090" s="283">
        <v>70628</v>
      </c>
      <c r="G4090" s="24">
        <v>50</v>
      </c>
      <c r="H4090" s="24">
        <v>0</v>
      </c>
      <c r="I4090" s="24">
        <v>0</v>
      </c>
      <c r="J4090" s="282">
        <v>10</v>
      </c>
      <c r="K4090" s="282">
        <v>30</v>
      </c>
    </row>
    <row r="4091" spans="1:11" x14ac:dyDescent="0.3">
      <c r="A4091" s="283" t="s">
        <v>2145</v>
      </c>
      <c r="B4091" s="283">
        <v>187</v>
      </c>
      <c r="C4091" s="24" t="str">
        <f t="shared" si="63"/>
        <v>kaito.aile187</v>
      </c>
      <c r="D4091" s="283">
        <v>4674</v>
      </c>
      <c r="E4091" s="283">
        <v>1633</v>
      </c>
      <c r="F4091" s="283">
        <v>71440</v>
      </c>
      <c r="G4091" s="24">
        <v>50</v>
      </c>
      <c r="H4091" s="24">
        <v>0</v>
      </c>
      <c r="I4091" s="24">
        <v>0</v>
      </c>
      <c r="J4091" s="282">
        <v>10</v>
      </c>
      <c r="K4091" s="282">
        <v>30</v>
      </c>
    </row>
    <row r="4092" spans="1:11" x14ac:dyDescent="0.3">
      <c r="A4092" s="283" t="s">
        <v>2145</v>
      </c>
      <c r="B4092" s="283">
        <v>188</v>
      </c>
      <c r="C4092" s="24" t="str">
        <f t="shared" si="63"/>
        <v>kaito.aile188</v>
      </c>
      <c r="D4092" s="283">
        <v>4724</v>
      </c>
      <c r="E4092" s="283">
        <v>1650</v>
      </c>
      <c r="F4092" s="283">
        <v>72261</v>
      </c>
      <c r="G4092" s="24">
        <v>50</v>
      </c>
      <c r="H4092" s="24">
        <v>0</v>
      </c>
      <c r="I4092" s="24">
        <v>0</v>
      </c>
      <c r="J4092" s="282">
        <v>10</v>
      </c>
      <c r="K4092" s="282">
        <v>30</v>
      </c>
    </row>
    <row r="4093" spans="1:11" x14ac:dyDescent="0.3">
      <c r="A4093" s="283" t="s">
        <v>2145</v>
      </c>
      <c r="B4093" s="283">
        <v>189</v>
      </c>
      <c r="C4093" s="24" t="str">
        <f t="shared" si="63"/>
        <v>kaito.aile189</v>
      </c>
      <c r="D4093" s="283">
        <v>4774</v>
      </c>
      <c r="E4093" s="283">
        <v>1668</v>
      </c>
      <c r="F4093" s="283">
        <v>73242</v>
      </c>
      <c r="G4093" s="24">
        <v>50</v>
      </c>
      <c r="H4093" s="24">
        <v>0</v>
      </c>
      <c r="I4093" s="24">
        <v>0</v>
      </c>
      <c r="J4093" s="282">
        <v>10</v>
      </c>
      <c r="K4093" s="282">
        <v>30</v>
      </c>
    </row>
    <row r="4094" spans="1:11" x14ac:dyDescent="0.3">
      <c r="A4094" s="283" t="s">
        <v>2145</v>
      </c>
      <c r="B4094" s="283">
        <v>190</v>
      </c>
      <c r="C4094" s="24" t="str">
        <f t="shared" si="63"/>
        <v>kaito.aile190</v>
      </c>
      <c r="D4094" s="283">
        <v>4825</v>
      </c>
      <c r="E4094" s="283">
        <v>1686</v>
      </c>
      <c r="F4094" s="283">
        <v>74084</v>
      </c>
      <c r="G4094" s="24">
        <v>50</v>
      </c>
      <c r="H4094" s="24">
        <v>0</v>
      </c>
      <c r="I4094" s="24">
        <v>0</v>
      </c>
      <c r="J4094" s="282">
        <v>10</v>
      </c>
      <c r="K4094" s="282">
        <v>30</v>
      </c>
    </row>
    <row r="4095" spans="1:11" x14ac:dyDescent="0.3">
      <c r="A4095" s="283" t="s">
        <v>2145</v>
      </c>
      <c r="B4095" s="283">
        <v>191</v>
      </c>
      <c r="C4095" s="24" t="str">
        <f t="shared" si="63"/>
        <v>kaito.aile191</v>
      </c>
      <c r="D4095" s="283">
        <v>4876</v>
      </c>
      <c r="E4095" s="283">
        <v>1704</v>
      </c>
      <c r="F4095" s="283">
        <v>74934</v>
      </c>
      <c r="G4095" s="24">
        <v>50</v>
      </c>
      <c r="H4095" s="24">
        <v>0</v>
      </c>
      <c r="I4095" s="24">
        <v>0</v>
      </c>
      <c r="J4095" s="282">
        <v>10</v>
      </c>
      <c r="K4095" s="282">
        <v>30</v>
      </c>
    </row>
    <row r="4096" spans="1:11" x14ac:dyDescent="0.3">
      <c r="A4096" s="283" t="s">
        <v>2145</v>
      </c>
      <c r="B4096" s="283">
        <v>192</v>
      </c>
      <c r="C4096" s="24" t="str">
        <f t="shared" si="63"/>
        <v>kaito.aile192</v>
      </c>
      <c r="D4096" s="283">
        <v>4928</v>
      </c>
      <c r="E4096" s="283">
        <v>1722</v>
      </c>
      <c r="F4096" s="283">
        <v>75794</v>
      </c>
      <c r="G4096" s="24">
        <v>50</v>
      </c>
      <c r="H4096" s="24">
        <v>0</v>
      </c>
      <c r="I4096" s="24">
        <v>0</v>
      </c>
      <c r="J4096" s="282">
        <v>10</v>
      </c>
      <c r="K4096" s="282">
        <v>30</v>
      </c>
    </row>
    <row r="4097" spans="1:11" x14ac:dyDescent="0.3">
      <c r="A4097" s="283" t="s">
        <v>2145</v>
      </c>
      <c r="B4097" s="283">
        <v>193</v>
      </c>
      <c r="C4097" s="24" t="str">
        <f t="shared" si="63"/>
        <v>kaito.aile193</v>
      </c>
      <c r="D4097" s="283">
        <v>4980</v>
      </c>
      <c r="E4097" s="283">
        <v>1740</v>
      </c>
      <c r="F4097" s="283">
        <v>76900</v>
      </c>
      <c r="G4097" s="24">
        <v>50</v>
      </c>
      <c r="H4097" s="24">
        <v>0</v>
      </c>
      <c r="I4097" s="24">
        <v>0</v>
      </c>
      <c r="J4097" s="282">
        <v>10</v>
      </c>
      <c r="K4097" s="282">
        <v>30</v>
      </c>
    </row>
    <row r="4098" spans="1:11" x14ac:dyDescent="0.3">
      <c r="A4098" s="283" t="s">
        <v>2145</v>
      </c>
      <c r="B4098" s="283">
        <v>194</v>
      </c>
      <c r="C4098" s="24" t="str">
        <f t="shared" si="63"/>
        <v>kaito.aile194</v>
      </c>
      <c r="D4098" s="283">
        <v>5033</v>
      </c>
      <c r="E4098" s="283">
        <v>1759</v>
      </c>
      <c r="F4098" s="283">
        <v>77782</v>
      </c>
      <c r="G4098" s="24">
        <v>50</v>
      </c>
      <c r="H4098" s="24">
        <v>0</v>
      </c>
      <c r="I4098" s="24">
        <v>0</v>
      </c>
      <c r="J4098" s="282">
        <v>10</v>
      </c>
      <c r="K4098" s="282">
        <v>30</v>
      </c>
    </row>
    <row r="4099" spans="1:11" x14ac:dyDescent="0.3">
      <c r="A4099" s="283" t="s">
        <v>2145</v>
      </c>
      <c r="B4099" s="283">
        <v>195</v>
      </c>
      <c r="C4099" s="24" t="str">
        <f t="shared" si="63"/>
        <v>kaito.aile195</v>
      </c>
      <c r="D4099" s="283">
        <v>5087</v>
      </c>
      <c r="E4099" s="283">
        <v>1777</v>
      </c>
      <c r="F4099" s="283">
        <v>78673</v>
      </c>
      <c r="G4099" s="24">
        <v>50</v>
      </c>
      <c r="H4099" s="24">
        <v>0</v>
      </c>
      <c r="I4099" s="24">
        <v>0</v>
      </c>
      <c r="J4099" s="282">
        <v>10</v>
      </c>
      <c r="K4099" s="282">
        <v>30</v>
      </c>
    </row>
    <row r="4100" spans="1:11" x14ac:dyDescent="0.3">
      <c r="A4100" s="283" t="s">
        <v>2145</v>
      </c>
      <c r="B4100" s="283">
        <v>196</v>
      </c>
      <c r="C4100" s="24" t="str">
        <f t="shared" si="63"/>
        <v>kaito.aile196</v>
      </c>
      <c r="D4100" s="283">
        <v>5141</v>
      </c>
      <c r="E4100" s="283">
        <v>1796</v>
      </c>
      <c r="F4100" s="283">
        <v>79575</v>
      </c>
      <c r="G4100" s="24">
        <v>50</v>
      </c>
      <c r="H4100" s="24">
        <v>0</v>
      </c>
      <c r="I4100" s="24">
        <v>0</v>
      </c>
      <c r="J4100" s="282">
        <v>10</v>
      </c>
      <c r="K4100" s="282">
        <v>30</v>
      </c>
    </row>
    <row r="4101" spans="1:11" x14ac:dyDescent="0.3">
      <c r="A4101" s="283" t="s">
        <v>2145</v>
      </c>
      <c r="B4101" s="283">
        <v>197</v>
      </c>
      <c r="C4101" s="24" t="str">
        <f t="shared" si="63"/>
        <v>kaito.aile197</v>
      </c>
      <c r="D4101" s="283">
        <v>5195</v>
      </c>
      <c r="E4101" s="283">
        <v>1815</v>
      </c>
      <c r="F4101" s="283">
        <v>80735</v>
      </c>
      <c r="G4101" s="24">
        <v>50</v>
      </c>
      <c r="H4101" s="24">
        <v>0</v>
      </c>
      <c r="I4101" s="24">
        <v>0</v>
      </c>
      <c r="J4101" s="282">
        <v>10</v>
      </c>
      <c r="K4101" s="282">
        <v>30</v>
      </c>
    </row>
    <row r="4102" spans="1:11" x14ac:dyDescent="0.3">
      <c r="A4102" s="283" t="s">
        <v>2145</v>
      </c>
      <c r="B4102" s="283">
        <v>198</v>
      </c>
      <c r="C4102" s="24" t="str">
        <f t="shared" ref="C4102:C4165" si="64">A4102&amp;B4102</f>
        <v>kaito.aile198</v>
      </c>
      <c r="D4102" s="283">
        <v>5250</v>
      </c>
      <c r="E4102" s="283">
        <v>1834</v>
      </c>
      <c r="F4102" s="283">
        <v>81658</v>
      </c>
      <c r="G4102" s="24">
        <v>50</v>
      </c>
      <c r="H4102" s="24">
        <v>0</v>
      </c>
      <c r="I4102" s="24">
        <v>0</v>
      </c>
      <c r="J4102" s="282">
        <v>10</v>
      </c>
      <c r="K4102" s="282">
        <v>30</v>
      </c>
    </row>
    <row r="4103" spans="1:11" x14ac:dyDescent="0.3">
      <c r="A4103" s="283" t="s">
        <v>2145</v>
      </c>
      <c r="B4103" s="283">
        <v>199</v>
      </c>
      <c r="C4103" s="24" t="str">
        <f t="shared" si="64"/>
        <v>kaito.aile199</v>
      </c>
      <c r="D4103" s="283">
        <v>5306</v>
      </c>
      <c r="E4103" s="283">
        <v>1854</v>
      </c>
      <c r="F4103" s="283">
        <v>82592</v>
      </c>
      <c r="G4103" s="24">
        <v>50</v>
      </c>
      <c r="H4103" s="24">
        <v>0</v>
      </c>
      <c r="I4103" s="24">
        <v>0</v>
      </c>
      <c r="J4103" s="282">
        <v>10</v>
      </c>
      <c r="K4103" s="282">
        <v>30</v>
      </c>
    </row>
    <row r="4104" spans="1:11" x14ac:dyDescent="0.3">
      <c r="A4104" s="283" t="s">
        <v>2145</v>
      </c>
      <c r="B4104" s="283">
        <v>200</v>
      </c>
      <c r="C4104" s="24" t="str">
        <f t="shared" si="64"/>
        <v>kaito.aile200</v>
      </c>
      <c r="D4104" s="283">
        <v>5362</v>
      </c>
      <c r="E4104" s="283">
        <v>1873</v>
      </c>
      <c r="F4104" s="283">
        <v>83537</v>
      </c>
      <c r="G4104" s="24">
        <v>50</v>
      </c>
      <c r="H4104" s="24">
        <v>0</v>
      </c>
      <c r="I4104" s="24">
        <v>0</v>
      </c>
      <c r="J4104" s="282">
        <v>10</v>
      </c>
      <c r="K4104" s="282">
        <v>30</v>
      </c>
    </row>
    <row r="4105" spans="1:11" x14ac:dyDescent="0.3">
      <c r="A4105" s="283" t="s">
        <v>2145</v>
      </c>
      <c r="B4105" s="283">
        <v>201</v>
      </c>
      <c r="C4105" s="24" t="str">
        <f t="shared" si="64"/>
        <v>kaito.aile201</v>
      </c>
      <c r="D4105" s="283">
        <v>5848</v>
      </c>
      <c r="E4105" s="283">
        <v>2043</v>
      </c>
      <c r="F4105" s="283">
        <v>92272</v>
      </c>
      <c r="G4105" s="24">
        <v>50</v>
      </c>
      <c r="H4105" s="24">
        <v>0</v>
      </c>
      <c r="I4105" s="24">
        <v>0</v>
      </c>
      <c r="J4105" s="282">
        <v>10</v>
      </c>
      <c r="K4105" s="282">
        <v>30</v>
      </c>
    </row>
    <row r="4106" spans="1:11" x14ac:dyDescent="0.3">
      <c r="A4106" s="283" t="s">
        <v>2145</v>
      </c>
      <c r="B4106" s="283">
        <v>202</v>
      </c>
      <c r="C4106" s="24" t="str">
        <f t="shared" si="64"/>
        <v>kaito.aile202</v>
      </c>
      <c r="D4106" s="283">
        <v>5909</v>
      </c>
      <c r="E4106" s="283">
        <v>2065</v>
      </c>
      <c r="F4106" s="283">
        <v>93422</v>
      </c>
      <c r="G4106" s="24">
        <v>50</v>
      </c>
      <c r="H4106" s="24">
        <v>0</v>
      </c>
      <c r="I4106" s="24">
        <v>0</v>
      </c>
      <c r="J4106" s="282">
        <v>10</v>
      </c>
      <c r="K4106" s="282">
        <v>30</v>
      </c>
    </row>
    <row r="4107" spans="1:11" x14ac:dyDescent="0.3">
      <c r="A4107" s="283" t="s">
        <v>2145</v>
      </c>
      <c r="B4107" s="283">
        <v>203</v>
      </c>
      <c r="C4107" s="24" t="str">
        <f t="shared" si="64"/>
        <v>kaito.aile203</v>
      </c>
      <c r="D4107" s="283">
        <v>5972</v>
      </c>
      <c r="E4107" s="283">
        <v>2087</v>
      </c>
      <c r="F4107" s="283">
        <v>94553</v>
      </c>
      <c r="G4107" s="24">
        <v>50</v>
      </c>
      <c r="H4107" s="24">
        <v>0</v>
      </c>
      <c r="I4107" s="24">
        <v>0</v>
      </c>
      <c r="J4107" s="282">
        <v>10</v>
      </c>
      <c r="K4107" s="282">
        <v>30</v>
      </c>
    </row>
    <row r="4108" spans="1:11" x14ac:dyDescent="0.3">
      <c r="A4108" s="283" t="s">
        <v>2145</v>
      </c>
      <c r="B4108" s="283">
        <v>204</v>
      </c>
      <c r="C4108" s="24" t="str">
        <f t="shared" si="64"/>
        <v>kaito.aile204</v>
      </c>
      <c r="D4108" s="283">
        <v>6035</v>
      </c>
      <c r="E4108" s="283">
        <v>2109</v>
      </c>
      <c r="F4108" s="283">
        <v>95698</v>
      </c>
      <c r="G4108" s="24">
        <v>50</v>
      </c>
      <c r="H4108" s="24">
        <v>0</v>
      </c>
      <c r="I4108" s="24">
        <v>0</v>
      </c>
      <c r="J4108" s="282">
        <v>10</v>
      </c>
      <c r="K4108" s="282">
        <v>30</v>
      </c>
    </row>
    <row r="4109" spans="1:11" x14ac:dyDescent="0.3">
      <c r="A4109" s="283" t="s">
        <v>2145</v>
      </c>
      <c r="B4109" s="283">
        <v>205</v>
      </c>
      <c r="C4109" s="24" t="str">
        <f t="shared" si="64"/>
        <v>kaito.aile205</v>
      </c>
      <c r="D4109" s="283">
        <v>6098</v>
      </c>
      <c r="E4109" s="283">
        <v>2131</v>
      </c>
      <c r="F4109" s="283">
        <v>97252</v>
      </c>
      <c r="G4109" s="24">
        <v>50</v>
      </c>
      <c r="H4109" s="24">
        <v>0</v>
      </c>
      <c r="I4109" s="24">
        <v>0</v>
      </c>
      <c r="J4109" s="282">
        <v>10</v>
      </c>
      <c r="K4109" s="282">
        <v>30</v>
      </c>
    </row>
    <row r="4110" spans="1:11" x14ac:dyDescent="0.3">
      <c r="A4110" s="283" t="s">
        <v>2145</v>
      </c>
      <c r="B4110" s="283">
        <v>206</v>
      </c>
      <c r="C4110" s="24" t="str">
        <f t="shared" si="64"/>
        <v>kaito.aile206</v>
      </c>
      <c r="D4110" s="283">
        <v>6163</v>
      </c>
      <c r="E4110" s="283">
        <v>2153</v>
      </c>
      <c r="F4110" s="283">
        <v>98529</v>
      </c>
      <c r="G4110" s="24">
        <v>50</v>
      </c>
      <c r="H4110" s="24">
        <v>0</v>
      </c>
      <c r="I4110" s="24">
        <v>0</v>
      </c>
      <c r="J4110" s="282">
        <v>10</v>
      </c>
      <c r="K4110" s="282">
        <v>30</v>
      </c>
    </row>
    <row r="4111" spans="1:11" x14ac:dyDescent="0.3">
      <c r="A4111" s="283" t="s">
        <v>2145</v>
      </c>
      <c r="B4111" s="283">
        <v>207</v>
      </c>
      <c r="C4111" s="24" t="str">
        <f t="shared" si="64"/>
        <v>kaito.aile207</v>
      </c>
      <c r="D4111" s="283">
        <v>6228</v>
      </c>
      <c r="E4111" s="283">
        <v>2176</v>
      </c>
      <c r="F4111" s="283">
        <v>99822</v>
      </c>
      <c r="G4111" s="24">
        <v>50</v>
      </c>
      <c r="H4111" s="24">
        <v>0</v>
      </c>
      <c r="I4111" s="24">
        <v>0</v>
      </c>
      <c r="J4111" s="282">
        <v>10</v>
      </c>
      <c r="K4111" s="282">
        <v>30</v>
      </c>
    </row>
    <row r="4112" spans="1:11" x14ac:dyDescent="0.3">
      <c r="A4112" s="283" t="s">
        <v>2145</v>
      </c>
      <c r="B4112" s="283">
        <v>208</v>
      </c>
      <c r="C4112" s="24" t="str">
        <f t="shared" si="64"/>
        <v>kaito.aile208</v>
      </c>
      <c r="D4112" s="283">
        <v>6293</v>
      </c>
      <c r="E4112" s="283">
        <v>2199</v>
      </c>
      <c r="F4112" s="283">
        <v>101097</v>
      </c>
      <c r="G4112" s="24">
        <v>50</v>
      </c>
      <c r="H4112" s="24">
        <v>0</v>
      </c>
      <c r="I4112" s="24">
        <v>0</v>
      </c>
      <c r="J4112" s="282">
        <v>10</v>
      </c>
      <c r="K4112" s="282">
        <v>30</v>
      </c>
    </row>
    <row r="4113" spans="1:11" x14ac:dyDescent="0.3">
      <c r="A4113" s="283" t="s">
        <v>2145</v>
      </c>
      <c r="B4113" s="283">
        <v>209</v>
      </c>
      <c r="C4113" s="24" t="str">
        <f t="shared" si="64"/>
        <v>kaito.aile209</v>
      </c>
      <c r="D4113" s="283">
        <v>6359</v>
      </c>
      <c r="E4113" s="283">
        <v>2222</v>
      </c>
      <c r="F4113" s="283">
        <v>102458</v>
      </c>
      <c r="G4113" s="24">
        <v>50</v>
      </c>
      <c r="H4113" s="24">
        <v>0</v>
      </c>
      <c r="I4113" s="24">
        <v>0</v>
      </c>
      <c r="J4113" s="282">
        <v>10</v>
      </c>
      <c r="K4113" s="282">
        <v>30</v>
      </c>
    </row>
    <row r="4114" spans="1:11" x14ac:dyDescent="0.3">
      <c r="A4114" s="283" t="s">
        <v>2145</v>
      </c>
      <c r="B4114" s="283">
        <v>210</v>
      </c>
      <c r="C4114" s="24" t="str">
        <f t="shared" si="64"/>
        <v>kaito.aile210</v>
      </c>
      <c r="D4114" s="283">
        <v>6426</v>
      </c>
      <c r="E4114" s="283">
        <v>2245</v>
      </c>
      <c r="F4114" s="283">
        <v>103766</v>
      </c>
      <c r="G4114" s="24">
        <v>50</v>
      </c>
      <c r="H4114" s="24">
        <v>0</v>
      </c>
      <c r="I4114" s="24">
        <v>0</v>
      </c>
      <c r="J4114" s="282">
        <v>10</v>
      </c>
      <c r="K4114" s="282">
        <v>30</v>
      </c>
    </row>
    <row r="4115" spans="1:11" x14ac:dyDescent="0.3">
      <c r="A4115" s="283" t="s">
        <v>2145</v>
      </c>
      <c r="B4115" s="283">
        <v>211</v>
      </c>
      <c r="C4115" s="24" t="str">
        <f t="shared" si="64"/>
        <v>kaito.aile211</v>
      </c>
      <c r="D4115" s="283">
        <v>6494</v>
      </c>
      <c r="E4115" s="283">
        <v>2269</v>
      </c>
      <c r="F4115" s="283">
        <v>105126</v>
      </c>
      <c r="G4115" s="24">
        <v>50</v>
      </c>
      <c r="H4115" s="24">
        <v>0</v>
      </c>
      <c r="I4115" s="24">
        <v>0</v>
      </c>
      <c r="J4115" s="282">
        <v>10</v>
      </c>
      <c r="K4115" s="282">
        <v>30</v>
      </c>
    </row>
    <row r="4116" spans="1:11" x14ac:dyDescent="0.3">
      <c r="A4116" s="283" t="s">
        <v>2145</v>
      </c>
      <c r="B4116" s="283">
        <v>212</v>
      </c>
      <c r="C4116" s="24" t="str">
        <f t="shared" si="64"/>
        <v>kaito.aile212</v>
      </c>
      <c r="D4116" s="283">
        <v>6562</v>
      </c>
      <c r="E4116" s="283">
        <v>2293</v>
      </c>
      <c r="F4116" s="283">
        <v>106504</v>
      </c>
      <c r="G4116" s="24">
        <v>50</v>
      </c>
      <c r="H4116" s="24">
        <v>0</v>
      </c>
      <c r="I4116" s="24">
        <v>0</v>
      </c>
      <c r="J4116" s="282">
        <v>10</v>
      </c>
      <c r="K4116" s="282">
        <v>30</v>
      </c>
    </row>
    <row r="4117" spans="1:11" x14ac:dyDescent="0.3">
      <c r="A4117" s="283" t="s">
        <v>2145</v>
      </c>
      <c r="B4117" s="283">
        <v>213</v>
      </c>
      <c r="C4117" s="24" t="str">
        <f t="shared" si="64"/>
        <v>kaito.aile213</v>
      </c>
      <c r="D4117" s="283">
        <v>6631</v>
      </c>
      <c r="E4117" s="283">
        <v>2317</v>
      </c>
      <c r="F4117" s="283">
        <v>107899</v>
      </c>
      <c r="G4117" s="24">
        <v>50</v>
      </c>
      <c r="H4117" s="24">
        <v>0</v>
      </c>
      <c r="I4117" s="24">
        <v>0</v>
      </c>
      <c r="J4117" s="282">
        <v>10</v>
      </c>
      <c r="K4117" s="282">
        <v>30</v>
      </c>
    </row>
    <row r="4118" spans="1:11" x14ac:dyDescent="0.3">
      <c r="A4118" s="283" t="s">
        <v>2145</v>
      </c>
      <c r="B4118" s="283">
        <v>214</v>
      </c>
      <c r="C4118" s="24" t="str">
        <f t="shared" si="64"/>
        <v>kaito.aile214</v>
      </c>
      <c r="D4118" s="283">
        <v>6700</v>
      </c>
      <c r="E4118" s="283">
        <v>2341</v>
      </c>
      <c r="F4118" s="283">
        <v>109311</v>
      </c>
      <c r="G4118" s="24">
        <v>50</v>
      </c>
      <c r="H4118" s="24">
        <v>0</v>
      </c>
      <c r="I4118" s="24">
        <v>0</v>
      </c>
      <c r="J4118" s="282">
        <v>10</v>
      </c>
      <c r="K4118" s="282">
        <v>30</v>
      </c>
    </row>
    <row r="4119" spans="1:11" x14ac:dyDescent="0.3">
      <c r="A4119" s="283" t="s">
        <v>2145</v>
      </c>
      <c r="B4119" s="283">
        <v>215</v>
      </c>
      <c r="C4119" s="24" t="str">
        <f t="shared" si="64"/>
        <v>kaito.aile215</v>
      </c>
      <c r="D4119" s="283">
        <v>6770</v>
      </c>
      <c r="E4119" s="283">
        <v>2366</v>
      </c>
      <c r="F4119" s="283">
        <v>110704</v>
      </c>
      <c r="G4119" s="24">
        <v>50</v>
      </c>
      <c r="H4119" s="24">
        <v>0</v>
      </c>
      <c r="I4119" s="24">
        <v>0</v>
      </c>
      <c r="J4119" s="282">
        <v>10</v>
      </c>
      <c r="K4119" s="282">
        <v>30</v>
      </c>
    </row>
    <row r="4120" spans="1:11" x14ac:dyDescent="0.3">
      <c r="A4120" s="283" t="s">
        <v>2145</v>
      </c>
      <c r="B4120" s="283">
        <v>216</v>
      </c>
      <c r="C4120" s="24" t="str">
        <f t="shared" si="64"/>
        <v>kaito.aile216</v>
      </c>
      <c r="D4120" s="283">
        <v>6841</v>
      </c>
      <c r="E4120" s="283">
        <v>2390</v>
      </c>
      <c r="F4120" s="283">
        <v>112152</v>
      </c>
      <c r="G4120" s="24">
        <v>50</v>
      </c>
      <c r="H4120" s="24">
        <v>0</v>
      </c>
      <c r="I4120" s="24">
        <v>0</v>
      </c>
      <c r="J4120" s="282">
        <v>10</v>
      </c>
      <c r="K4120" s="282">
        <v>30</v>
      </c>
    </row>
    <row r="4121" spans="1:11" x14ac:dyDescent="0.3">
      <c r="A4121" s="283" t="s">
        <v>2145</v>
      </c>
      <c r="B4121" s="283">
        <v>217</v>
      </c>
      <c r="C4121" s="24" t="str">
        <f t="shared" si="64"/>
        <v>kaito.aile217</v>
      </c>
      <c r="D4121" s="283">
        <v>6913</v>
      </c>
      <c r="E4121" s="283">
        <v>2415</v>
      </c>
      <c r="F4121" s="283">
        <v>113502</v>
      </c>
      <c r="G4121" s="24">
        <v>50</v>
      </c>
      <c r="H4121" s="24">
        <v>0</v>
      </c>
      <c r="I4121" s="24">
        <v>0</v>
      </c>
      <c r="J4121" s="282">
        <v>10</v>
      </c>
      <c r="K4121" s="282">
        <v>30</v>
      </c>
    </row>
    <row r="4122" spans="1:11" x14ac:dyDescent="0.3">
      <c r="A4122" s="283" t="s">
        <v>2145</v>
      </c>
      <c r="B4122" s="283">
        <v>218</v>
      </c>
      <c r="C4122" s="24" t="str">
        <f t="shared" si="64"/>
        <v>kaito.aile218</v>
      </c>
      <c r="D4122" s="283">
        <v>6985</v>
      </c>
      <c r="E4122" s="283">
        <v>2441</v>
      </c>
      <c r="F4122" s="283">
        <v>114907</v>
      </c>
      <c r="G4122" s="24">
        <v>50</v>
      </c>
      <c r="H4122" s="24">
        <v>0</v>
      </c>
      <c r="I4122" s="24">
        <v>0</v>
      </c>
      <c r="J4122" s="282">
        <v>10</v>
      </c>
      <c r="K4122" s="282">
        <v>30</v>
      </c>
    </row>
    <row r="4123" spans="1:11" x14ac:dyDescent="0.3">
      <c r="A4123" s="283" t="s">
        <v>2145</v>
      </c>
      <c r="B4123" s="283">
        <v>219</v>
      </c>
      <c r="C4123" s="24" t="str">
        <f t="shared" si="64"/>
        <v>kaito.aile219</v>
      </c>
      <c r="D4123" s="283">
        <v>7058</v>
      </c>
      <c r="E4123" s="283">
        <v>2466</v>
      </c>
      <c r="F4123" s="283">
        <v>116289</v>
      </c>
      <c r="G4123" s="24">
        <v>50</v>
      </c>
      <c r="H4123" s="24">
        <v>0</v>
      </c>
      <c r="I4123" s="24">
        <v>0</v>
      </c>
      <c r="J4123" s="282">
        <v>10</v>
      </c>
      <c r="K4123" s="282">
        <v>30</v>
      </c>
    </row>
    <row r="4124" spans="1:11" x14ac:dyDescent="0.3">
      <c r="A4124" s="283" t="s">
        <v>2145</v>
      </c>
      <c r="B4124" s="283">
        <v>220</v>
      </c>
      <c r="C4124" s="24" t="str">
        <f t="shared" si="64"/>
        <v>kaito.aile220</v>
      </c>
      <c r="D4124" s="283">
        <v>7132</v>
      </c>
      <c r="E4124" s="283">
        <v>2492</v>
      </c>
      <c r="F4124" s="283">
        <v>117687</v>
      </c>
      <c r="G4124" s="24">
        <v>50</v>
      </c>
      <c r="H4124" s="24">
        <v>0</v>
      </c>
      <c r="I4124" s="24">
        <v>0</v>
      </c>
      <c r="J4124" s="282">
        <v>10</v>
      </c>
      <c r="K4124" s="282">
        <v>30</v>
      </c>
    </row>
    <row r="4125" spans="1:11" x14ac:dyDescent="0.3">
      <c r="A4125" s="283" t="s">
        <v>2145</v>
      </c>
      <c r="B4125" s="283">
        <v>221</v>
      </c>
      <c r="C4125" s="24" t="str">
        <f t="shared" si="64"/>
        <v>kaito.aile221</v>
      </c>
      <c r="D4125" s="283">
        <v>7777</v>
      </c>
      <c r="E4125" s="283">
        <v>2717</v>
      </c>
      <c r="F4125" s="283">
        <v>129617</v>
      </c>
      <c r="G4125" s="24">
        <v>50</v>
      </c>
      <c r="H4125" s="24">
        <v>0</v>
      </c>
      <c r="I4125" s="24">
        <v>0</v>
      </c>
      <c r="J4125" s="282">
        <v>10</v>
      </c>
      <c r="K4125" s="282">
        <v>30</v>
      </c>
    </row>
    <row r="4126" spans="1:11" x14ac:dyDescent="0.3">
      <c r="A4126" s="283" t="s">
        <v>2145</v>
      </c>
      <c r="B4126" s="283">
        <v>222</v>
      </c>
      <c r="C4126" s="24" t="str">
        <f t="shared" si="64"/>
        <v>kaito.aile222</v>
      </c>
      <c r="D4126" s="283">
        <v>7858</v>
      </c>
      <c r="E4126" s="283">
        <v>2746</v>
      </c>
      <c r="F4126" s="283">
        <v>131299</v>
      </c>
      <c r="G4126" s="24">
        <v>50</v>
      </c>
      <c r="H4126" s="24">
        <v>0</v>
      </c>
      <c r="I4126" s="24">
        <v>0</v>
      </c>
      <c r="J4126" s="282">
        <v>10</v>
      </c>
      <c r="K4126" s="282">
        <v>30</v>
      </c>
    </row>
    <row r="4127" spans="1:11" x14ac:dyDescent="0.3">
      <c r="A4127" s="283" t="s">
        <v>2145</v>
      </c>
      <c r="B4127" s="283">
        <v>223</v>
      </c>
      <c r="C4127" s="24" t="str">
        <f t="shared" si="64"/>
        <v>kaito.aile223</v>
      </c>
      <c r="D4127" s="283">
        <v>7940</v>
      </c>
      <c r="E4127" s="283">
        <v>2774</v>
      </c>
      <c r="F4127" s="283">
        <v>132930</v>
      </c>
      <c r="G4127" s="24">
        <v>50</v>
      </c>
      <c r="H4127" s="24">
        <v>0</v>
      </c>
      <c r="I4127" s="24">
        <v>0</v>
      </c>
      <c r="J4127" s="282">
        <v>10</v>
      </c>
      <c r="K4127" s="282">
        <v>30</v>
      </c>
    </row>
    <row r="4128" spans="1:11" x14ac:dyDescent="0.3">
      <c r="A4128" s="283" t="s">
        <v>2145</v>
      </c>
      <c r="B4128" s="283">
        <v>224</v>
      </c>
      <c r="C4128" s="24" t="str">
        <f t="shared" si="64"/>
        <v>kaito.aile224</v>
      </c>
      <c r="D4128" s="283">
        <v>8023</v>
      </c>
      <c r="E4128" s="283">
        <v>2803</v>
      </c>
      <c r="F4128" s="283">
        <v>134654</v>
      </c>
      <c r="G4128" s="24">
        <v>50</v>
      </c>
      <c r="H4128" s="24">
        <v>0</v>
      </c>
      <c r="I4128" s="24">
        <v>0</v>
      </c>
      <c r="J4128" s="282">
        <v>10</v>
      </c>
      <c r="K4128" s="282">
        <v>30</v>
      </c>
    </row>
    <row r="4129" spans="1:11" x14ac:dyDescent="0.3">
      <c r="A4129" s="283" t="s">
        <v>2145</v>
      </c>
      <c r="B4129" s="283">
        <v>225</v>
      </c>
      <c r="C4129" s="24" t="str">
        <f t="shared" si="64"/>
        <v>kaito.aile225</v>
      </c>
      <c r="D4129" s="283">
        <v>8107</v>
      </c>
      <c r="E4129" s="283">
        <v>2833</v>
      </c>
      <c r="F4129" s="283">
        <v>136400</v>
      </c>
      <c r="G4129" s="24">
        <v>50</v>
      </c>
      <c r="H4129" s="24">
        <v>0</v>
      </c>
      <c r="I4129" s="24">
        <v>0</v>
      </c>
      <c r="J4129" s="282">
        <v>10</v>
      </c>
      <c r="K4129" s="282">
        <v>30</v>
      </c>
    </row>
    <row r="4130" spans="1:11" x14ac:dyDescent="0.3">
      <c r="A4130" s="283" t="s">
        <v>2145</v>
      </c>
      <c r="B4130" s="283">
        <v>226</v>
      </c>
      <c r="C4130" s="24" t="str">
        <f t="shared" si="64"/>
        <v>kaito.aile226</v>
      </c>
      <c r="D4130" s="283">
        <v>8191</v>
      </c>
      <c r="E4130" s="283">
        <v>2862</v>
      </c>
      <c r="F4130" s="283">
        <v>138091</v>
      </c>
      <c r="G4130" s="24">
        <v>50</v>
      </c>
      <c r="H4130" s="24">
        <v>0</v>
      </c>
      <c r="I4130" s="24">
        <v>0</v>
      </c>
      <c r="J4130" s="282">
        <v>10</v>
      </c>
      <c r="K4130" s="282">
        <v>30</v>
      </c>
    </row>
    <row r="4131" spans="1:11" x14ac:dyDescent="0.3">
      <c r="A4131" s="283" t="s">
        <v>2145</v>
      </c>
      <c r="B4131" s="283">
        <v>227</v>
      </c>
      <c r="C4131" s="24" t="str">
        <f t="shared" si="64"/>
        <v>kaito.aile227</v>
      </c>
      <c r="D4131" s="283">
        <v>8276</v>
      </c>
      <c r="E4131" s="283">
        <v>2892</v>
      </c>
      <c r="F4131" s="283">
        <v>139880</v>
      </c>
      <c r="G4131" s="24">
        <v>50</v>
      </c>
      <c r="H4131" s="24">
        <v>0</v>
      </c>
      <c r="I4131" s="24">
        <v>0</v>
      </c>
      <c r="J4131" s="282">
        <v>10</v>
      </c>
      <c r="K4131" s="282">
        <v>30</v>
      </c>
    </row>
    <row r="4132" spans="1:11" x14ac:dyDescent="0.3">
      <c r="A4132" s="283" t="s">
        <v>2145</v>
      </c>
      <c r="B4132" s="283">
        <v>228</v>
      </c>
      <c r="C4132" s="24" t="str">
        <f t="shared" si="64"/>
        <v>kaito.aile228</v>
      </c>
      <c r="D4132" s="283">
        <v>8362</v>
      </c>
      <c r="E4132" s="283">
        <v>2922</v>
      </c>
      <c r="F4132" s="283">
        <v>141613</v>
      </c>
      <c r="G4132" s="24">
        <v>50</v>
      </c>
      <c r="H4132" s="24">
        <v>0</v>
      </c>
      <c r="I4132" s="24">
        <v>0</v>
      </c>
      <c r="J4132" s="282">
        <v>10</v>
      </c>
      <c r="K4132" s="282">
        <v>30</v>
      </c>
    </row>
    <row r="4133" spans="1:11" x14ac:dyDescent="0.3">
      <c r="A4133" s="283" t="s">
        <v>2145</v>
      </c>
      <c r="B4133" s="283">
        <v>229</v>
      </c>
      <c r="C4133" s="24" t="str">
        <f t="shared" si="64"/>
        <v>kaito.aile229</v>
      </c>
      <c r="D4133" s="283">
        <v>8449</v>
      </c>
      <c r="E4133" s="283">
        <v>2952</v>
      </c>
      <c r="F4133" s="283">
        <v>143445</v>
      </c>
      <c r="G4133" s="24">
        <v>50</v>
      </c>
      <c r="H4133" s="24">
        <v>0</v>
      </c>
      <c r="I4133" s="24">
        <v>0</v>
      </c>
      <c r="J4133" s="282">
        <v>10</v>
      </c>
      <c r="K4133" s="282">
        <v>30</v>
      </c>
    </row>
    <row r="4134" spans="1:11" x14ac:dyDescent="0.3">
      <c r="A4134" s="283" t="s">
        <v>2145</v>
      </c>
      <c r="B4134" s="283">
        <v>230</v>
      </c>
      <c r="C4134" s="24" t="str">
        <f t="shared" si="64"/>
        <v>kaito.aile230</v>
      </c>
      <c r="D4134" s="283">
        <v>8537</v>
      </c>
      <c r="E4134" s="283">
        <v>2983</v>
      </c>
      <c r="F4134" s="283">
        <v>145221</v>
      </c>
      <c r="G4134" s="24">
        <v>50</v>
      </c>
      <c r="H4134" s="24">
        <v>0</v>
      </c>
      <c r="I4134" s="24">
        <v>0</v>
      </c>
      <c r="J4134" s="282">
        <v>10</v>
      </c>
      <c r="K4134" s="282">
        <v>30</v>
      </c>
    </row>
    <row r="4135" spans="1:11" x14ac:dyDescent="0.3">
      <c r="A4135" s="283" t="s">
        <v>2145</v>
      </c>
      <c r="B4135" s="283">
        <v>231</v>
      </c>
      <c r="C4135" s="24" t="str">
        <f t="shared" si="64"/>
        <v>kaito.aile231</v>
      </c>
      <c r="D4135" s="283">
        <v>8626</v>
      </c>
      <c r="E4135" s="283">
        <v>3014</v>
      </c>
      <c r="F4135" s="283">
        <v>147098</v>
      </c>
      <c r="G4135" s="24">
        <v>50</v>
      </c>
      <c r="H4135" s="24">
        <v>0</v>
      </c>
      <c r="I4135" s="24">
        <v>0</v>
      </c>
      <c r="J4135" s="282">
        <v>10</v>
      </c>
      <c r="K4135" s="282">
        <v>30</v>
      </c>
    </row>
    <row r="4136" spans="1:11" x14ac:dyDescent="0.3">
      <c r="A4136" s="283" t="s">
        <v>2145</v>
      </c>
      <c r="B4136" s="283">
        <v>232</v>
      </c>
      <c r="C4136" s="24" t="str">
        <f t="shared" si="64"/>
        <v>kaito.aile232</v>
      </c>
      <c r="D4136" s="283">
        <v>8715</v>
      </c>
      <c r="E4136" s="283">
        <v>3045</v>
      </c>
      <c r="F4136" s="283">
        <v>148999</v>
      </c>
      <c r="G4136" s="24">
        <v>50</v>
      </c>
      <c r="H4136" s="24">
        <v>0</v>
      </c>
      <c r="I4136" s="24">
        <v>0</v>
      </c>
      <c r="J4136" s="282">
        <v>10</v>
      </c>
      <c r="K4136" s="282">
        <v>30</v>
      </c>
    </row>
    <row r="4137" spans="1:11" x14ac:dyDescent="0.3">
      <c r="A4137" s="283" t="s">
        <v>2145</v>
      </c>
      <c r="B4137" s="283">
        <v>233</v>
      </c>
      <c r="C4137" s="24" t="str">
        <f t="shared" si="64"/>
        <v>kaito.aile233</v>
      </c>
      <c r="D4137" s="283">
        <v>8805</v>
      </c>
      <c r="E4137" s="283">
        <v>3077</v>
      </c>
      <c r="F4137" s="283">
        <v>150840</v>
      </c>
      <c r="G4137" s="24">
        <v>50</v>
      </c>
      <c r="H4137" s="24">
        <v>0</v>
      </c>
      <c r="I4137" s="24">
        <v>0</v>
      </c>
      <c r="J4137" s="282">
        <v>10</v>
      </c>
      <c r="K4137" s="282">
        <v>30</v>
      </c>
    </row>
    <row r="4138" spans="1:11" x14ac:dyDescent="0.3">
      <c r="A4138" s="283" t="s">
        <v>2145</v>
      </c>
      <c r="B4138" s="283">
        <v>234</v>
      </c>
      <c r="C4138" s="24" t="str">
        <f t="shared" si="64"/>
        <v>kaito.aile234</v>
      </c>
      <c r="D4138" s="283">
        <v>8897</v>
      </c>
      <c r="E4138" s="283">
        <v>3109</v>
      </c>
      <c r="F4138" s="283">
        <v>152787</v>
      </c>
      <c r="G4138" s="24">
        <v>50</v>
      </c>
      <c r="H4138" s="24">
        <v>0</v>
      </c>
      <c r="I4138" s="24">
        <v>0</v>
      </c>
      <c r="J4138" s="282">
        <v>10</v>
      </c>
      <c r="K4138" s="282">
        <v>30</v>
      </c>
    </row>
    <row r="4139" spans="1:11" x14ac:dyDescent="0.3">
      <c r="A4139" s="283" t="s">
        <v>2145</v>
      </c>
      <c r="B4139" s="283">
        <v>235</v>
      </c>
      <c r="C4139" s="24" t="str">
        <f t="shared" si="64"/>
        <v>kaito.aile235</v>
      </c>
      <c r="D4139" s="283">
        <v>8989</v>
      </c>
      <c r="E4139" s="283">
        <v>3141</v>
      </c>
      <c r="F4139" s="283">
        <v>154674</v>
      </c>
      <c r="G4139" s="24">
        <v>50</v>
      </c>
      <c r="H4139" s="24">
        <v>0</v>
      </c>
      <c r="I4139" s="24">
        <v>0</v>
      </c>
      <c r="J4139" s="282">
        <v>10</v>
      </c>
      <c r="K4139" s="282">
        <v>30</v>
      </c>
    </row>
    <row r="4140" spans="1:11" x14ac:dyDescent="0.3">
      <c r="A4140" s="283" t="s">
        <v>2145</v>
      </c>
      <c r="B4140" s="283">
        <v>236</v>
      </c>
      <c r="C4140" s="24" t="str">
        <f t="shared" si="64"/>
        <v>kaito.aile236</v>
      </c>
      <c r="D4140" s="283">
        <v>9082</v>
      </c>
      <c r="E4140" s="283">
        <v>3173</v>
      </c>
      <c r="F4140" s="283">
        <v>156669</v>
      </c>
      <c r="G4140" s="24">
        <v>50</v>
      </c>
      <c r="H4140" s="24">
        <v>0</v>
      </c>
      <c r="I4140" s="24">
        <v>0</v>
      </c>
      <c r="J4140" s="282">
        <v>10</v>
      </c>
      <c r="K4140" s="282">
        <v>30</v>
      </c>
    </row>
    <row r="4141" spans="1:11" x14ac:dyDescent="0.3">
      <c r="A4141" s="283" t="s">
        <v>2145</v>
      </c>
      <c r="B4141" s="283">
        <v>237</v>
      </c>
      <c r="C4141" s="24" t="str">
        <f t="shared" si="64"/>
        <v>kaito.aile237</v>
      </c>
      <c r="D4141" s="283">
        <v>9176</v>
      </c>
      <c r="E4141" s="283">
        <v>3206</v>
      </c>
      <c r="F4141" s="283">
        <v>158602</v>
      </c>
      <c r="G4141" s="24">
        <v>50</v>
      </c>
      <c r="H4141" s="24">
        <v>0</v>
      </c>
      <c r="I4141" s="24">
        <v>0</v>
      </c>
      <c r="J4141" s="282">
        <v>10</v>
      </c>
      <c r="K4141" s="282">
        <v>30</v>
      </c>
    </row>
    <row r="4142" spans="1:11" x14ac:dyDescent="0.3">
      <c r="A4142" s="283" t="s">
        <v>2145</v>
      </c>
      <c r="B4142" s="283">
        <v>238</v>
      </c>
      <c r="C4142" s="24" t="str">
        <f t="shared" si="64"/>
        <v>kaito.aile238</v>
      </c>
      <c r="D4142" s="283">
        <v>9271</v>
      </c>
      <c r="E4142" s="283">
        <v>3239</v>
      </c>
      <c r="F4142" s="283">
        <v>160645</v>
      </c>
      <c r="G4142" s="24">
        <v>50</v>
      </c>
      <c r="H4142" s="24">
        <v>0</v>
      </c>
      <c r="I4142" s="24">
        <v>0</v>
      </c>
      <c r="J4142" s="282">
        <v>10</v>
      </c>
      <c r="K4142" s="282">
        <v>30</v>
      </c>
    </row>
    <row r="4143" spans="1:11" x14ac:dyDescent="0.3">
      <c r="A4143" s="283" t="s">
        <v>2145</v>
      </c>
      <c r="B4143" s="283">
        <v>239</v>
      </c>
      <c r="C4143" s="24" t="str">
        <f t="shared" si="64"/>
        <v>kaito.aile239</v>
      </c>
      <c r="D4143" s="283">
        <v>9366</v>
      </c>
      <c r="E4143" s="283">
        <v>3273</v>
      </c>
      <c r="F4143" s="283">
        <v>162625</v>
      </c>
      <c r="G4143" s="24">
        <v>50</v>
      </c>
      <c r="H4143" s="24">
        <v>0</v>
      </c>
      <c r="I4143" s="24">
        <v>0</v>
      </c>
      <c r="J4143" s="282">
        <v>10</v>
      </c>
      <c r="K4143" s="282">
        <v>30</v>
      </c>
    </row>
    <row r="4144" spans="1:11" x14ac:dyDescent="0.3">
      <c r="A4144" s="283" t="s">
        <v>2145</v>
      </c>
      <c r="B4144" s="283">
        <v>240</v>
      </c>
      <c r="C4144" s="24" t="str">
        <f t="shared" si="64"/>
        <v>kaito.aile240</v>
      </c>
      <c r="D4144" s="283">
        <v>9463</v>
      </c>
      <c r="E4144" s="283">
        <v>3307</v>
      </c>
      <c r="F4144" s="283">
        <v>164718</v>
      </c>
      <c r="G4144" s="24">
        <v>50</v>
      </c>
      <c r="H4144" s="24">
        <v>0</v>
      </c>
      <c r="I4144" s="24">
        <v>0</v>
      </c>
      <c r="J4144" s="282">
        <v>10</v>
      </c>
      <c r="K4144" s="282">
        <v>30</v>
      </c>
    </row>
    <row r="4145" spans="1:11" x14ac:dyDescent="0.3">
      <c r="A4145" s="283" t="s">
        <v>2145</v>
      </c>
      <c r="B4145" s="283">
        <v>241</v>
      </c>
      <c r="C4145" s="24" t="str">
        <f t="shared" si="64"/>
        <v>kaito.aile241</v>
      </c>
      <c r="D4145" s="283">
        <v>10318</v>
      </c>
      <c r="E4145" s="283">
        <v>3605</v>
      </c>
      <c r="F4145" s="283">
        <v>181872</v>
      </c>
      <c r="G4145" s="24">
        <v>50</v>
      </c>
      <c r="H4145" s="24">
        <v>0</v>
      </c>
      <c r="I4145" s="24">
        <v>0</v>
      </c>
      <c r="J4145" s="282">
        <v>10</v>
      </c>
      <c r="K4145" s="282">
        <v>30</v>
      </c>
    </row>
    <row r="4146" spans="1:11" x14ac:dyDescent="0.3">
      <c r="A4146" s="283" t="s">
        <v>2145</v>
      </c>
      <c r="B4146" s="283">
        <v>242</v>
      </c>
      <c r="C4146" s="24" t="str">
        <f t="shared" si="64"/>
        <v>kaito.aile242</v>
      </c>
      <c r="D4146" s="283">
        <v>10424</v>
      </c>
      <c r="E4146" s="283">
        <v>3643</v>
      </c>
      <c r="F4146" s="283">
        <v>184207</v>
      </c>
      <c r="G4146" s="24">
        <v>50</v>
      </c>
      <c r="H4146" s="24">
        <v>0</v>
      </c>
      <c r="I4146" s="24">
        <v>0</v>
      </c>
      <c r="J4146" s="282">
        <v>10</v>
      </c>
      <c r="K4146" s="282">
        <v>30</v>
      </c>
    </row>
    <row r="4147" spans="1:11" x14ac:dyDescent="0.3">
      <c r="A4147" s="283" t="s">
        <v>2145</v>
      </c>
      <c r="B4147" s="283">
        <v>243</v>
      </c>
      <c r="C4147" s="24" t="str">
        <f t="shared" si="64"/>
        <v>kaito.aile243</v>
      </c>
      <c r="D4147" s="283">
        <v>10532</v>
      </c>
      <c r="E4147" s="283">
        <v>3680</v>
      </c>
      <c r="F4147" s="283">
        <v>186814</v>
      </c>
      <c r="G4147" s="24">
        <v>50</v>
      </c>
      <c r="H4147" s="24">
        <v>0</v>
      </c>
      <c r="I4147" s="24">
        <v>0</v>
      </c>
      <c r="J4147" s="282">
        <v>10</v>
      </c>
      <c r="K4147" s="282">
        <v>30</v>
      </c>
    </row>
    <row r="4148" spans="1:11" x14ac:dyDescent="0.3">
      <c r="A4148" s="283" t="s">
        <v>2145</v>
      </c>
      <c r="B4148" s="283">
        <v>244</v>
      </c>
      <c r="C4148" s="24" t="str">
        <f t="shared" si="64"/>
        <v>kaito.aile244</v>
      </c>
      <c r="D4148" s="283">
        <v>10640</v>
      </c>
      <c r="E4148" s="283">
        <v>3718</v>
      </c>
      <c r="F4148" s="283">
        <v>189210</v>
      </c>
      <c r="G4148" s="24">
        <v>50</v>
      </c>
      <c r="H4148" s="24">
        <v>0</v>
      </c>
      <c r="I4148" s="24">
        <v>0</v>
      </c>
      <c r="J4148" s="282">
        <v>10</v>
      </c>
      <c r="K4148" s="282">
        <v>30</v>
      </c>
    </row>
    <row r="4149" spans="1:11" x14ac:dyDescent="0.3">
      <c r="A4149" s="283" t="s">
        <v>2145</v>
      </c>
      <c r="B4149" s="283">
        <v>245</v>
      </c>
      <c r="C4149" s="24" t="str">
        <f t="shared" si="64"/>
        <v>kaito.aile245</v>
      </c>
      <c r="D4149" s="283">
        <v>10750</v>
      </c>
      <c r="E4149" s="283">
        <v>3756</v>
      </c>
      <c r="F4149" s="283">
        <v>191855</v>
      </c>
      <c r="G4149" s="24">
        <v>50</v>
      </c>
      <c r="H4149" s="24">
        <v>0</v>
      </c>
      <c r="I4149" s="24">
        <v>0</v>
      </c>
      <c r="J4149" s="282">
        <v>10</v>
      </c>
      <c r="K4149" s="282">
        <v>30</v>
      </c>
    </row>
    <row r="4150" spans="1:11" x14ac:dyDescent="0.3">
      <c r="A4150" s="283" t="s">
        <v>2145</v>
      </c>
      <c r="B4150" s="283">
        <v>246</v>
      </c>
      <c r="C4150" s="24" t="str">
        <f t="shared" si="64"/>
        <v>kaito.aile246</v>
      </c>
      <c r="D4150" s="283">
        <v>10861</v>
      </c>
      <c r="E4150" s="283">
        <v>3795</v>
      </c>
      <c r="F4150" s="283">
        <v>194001</v>
      </c>
      <c r="G4150" s="24">
        <v>50</v>
      </c>
      <c r="H4150" s="24">
        <v>0</v>
      </c>
      <c r="I4150" s="24">
        <v>0</v>
      </c>
      <c r="J4150" s="282">
        <v>10</v>
      </c>
      <c r="K4150" s="282">
        <v>30</v>
      </c>
    </row>
    <row r="4151" spans="1:11" x14ac:dyDescent="0.3">
      <c r="A4151" s="283" t="s">
        <v>2145</v>
      </c>
      <c r="B4151" s="283">
        <v>247</v>
      </c>
      <c r="C4151" s="24" t="str">
        <f t="shared" si="64"/>
        <v>kaito.aile247</v>
      </c>
      <c r="D4151" s="283">
        <v>10972</v>
      </c>
      <c r="E4151" s="283">
        <v>3834</v>
      </c>
      <c r="F4151" s="283">
        <v>196711</v>
      </c>
      <c r="G4151" s="24">
        <v>50</v>
      </c>
      <c r="H4151" s="24">
        <v>0</v>
      </c>
      <c r="I4151" s="24">
        <v>0</v>
      </c>
      <c r="J4151" s="282">
        <v>10</v>
      </c>
      <c r="K4151" s="282">
        <v>30</v>
      </c>
    </row>
    <row r="4152" spans="1:11" x14ac:dyDescent="0.3">
      <c r="A4152" s="283" t="s">
        <v>2145</v>
      </c>
      <c r="B4152" s="283">
        <v>248</v>
      </c>
      <c r="C4152" s="24" t="str">
        <f t="shared" si="64"/>
        <v>kaito.aile248</v>
      </c>
      <c r="D4152" s="283">
        <v>11085</v>
      </c>
      <c r="E4152" s="283">
        <v>3873</v>
      </c>
      <c r="F4152" s="283">
        <v>198909</v>
      </c>
      <c r="G4152" s="24">
        <v>50</v>
      </c>
      <c r="H4152" s="24">
        <v>0</v>
      </c>
      <c r="I4152" s="24">
        <v>0</v>
      </c>
      <c r="J4152" s="282">
        <v>10</v>
      </c>
      <c r="K4152" s="282">
        <v>30</v>
      </c>
    </row>
    <row r="4153" spans="1:11" x14ac:dyDescent="0.3">
      <c r="A4153" s="283" t="s">
        <v>2145</v>
      </c>
      <c r="B4153" s="283">
        <v>249</v>
      </c>
      <c r="C4153" s="24" t="str">
        <f t="shared" si="64"/>
        <v>kaito.aile249</v>
      </c>
      <c r="D4153" s="283">
        <v>11199</v>
      </c>
      <c r="E4153" s="283">
        <v>3913</v>
      </c>
      <c r="F4153" s="283">
        <v>201686</v>
      </c>
      <c r="G4153" s="24">
        <v>50</v>
      </c>
      <c r="H4153" s="24">
        <v>0</v>
      </c>
      <c r="I4153" s="24">
        <v>0</v>
      </c>
      <c r="J4153" s="282">
        <v>10</v>
      </c>
      <c r="K4153" s="282">
        <v>30</v>
      </c>
    </row>
    <row r="4154" spans="1:11" x14ac:dyDescent="0.3">
      <c r="A4154" s="283" t="s">
        <v>2145</v>
      </c>
      <c r="B4154" s="283">
        <v>250</v>
      </c>
      <c r="C4154" s="24" t="str">
        <f t="shared" si="64"/>
        <v>kaito.aile250</v>
      </c>
      <c r="D4154" s="283">
        <v>11314</v>
      </c>
      <c r="E4154" s="283">
        <v>3953</v>
      </c>
      <c r="F4154" s="283">
        <v>203937</v>
      </c>
      <c r="G4154" s="24">
        <v>50</v>
      </c>
      <c r="H4154" s="24">
        <v>0</v>
      </c>
      <c r="I4154" s="24">
        <v>0</v>
      </c>
      <c r="J4154" s="282">
        <v>10</v>
      </c>
      <c r="K4154" s="282">
        <v>30</v>
      </c>
    </row>
    <row r="4155" spans="1:11" x14ac:dyDescent="0.3">
      <c r="A4155" s="283" t="s">
        <v>2145</v>
      </c>
      <c r="B4155" s="283">
        <v>251</v>
      </c>
      <c r="C4155" s="24" t="str">
        <f t="shared" si="64"/>
        <v>kaito.aile251</v>
      </c>
      <c r="D4155" s="283">
        <v>11430</v>
      </c>
      <c r="E4155" s="283">
        <v>3994</v>
      </c>
      <c r="F4155" s="283">
        <v>206782</v>
      </c>
      <c r="G4155" s="24">
        <v>50</v>
      </c>
      <c r="H4155" s="24">
        <v>0</v>
      </c>
      <c r="I4155" s="24">
        <v>0</v>
      </c>
      <c r="J4155" s="282">
        <v>10</v>
      </c>
      <c r="K4155" s="282">
        <v>30</v>
      </c>
    </row>
    <row r="4156" spans="1:11" x14ac:dyDescent="0.3">
      <c r="A4156" s="283" t="s">
        <v>2145</v>
      </c>
      <c r="B4156" s="283">
        <v>252</v>
      </c>
      <c r="C4156" s="24" t="str">
        <f t="shared" si="64"/>
        <v>kaito.aile252</v>
      </c>
      <c r="D4156" s="283">
        <v>11547</v>
      </c>
      <c r="E4156" s="283">
        <v>4035</v>
      </c>
      <c r="F4156" s="283">
        <v>209088</v>
      </c>
      <c r="G4156" s="24">
        <v>50</v>
      </c>
      <c r="H4156" s="24">
        <v>0</v>
      </c>
      <c r="I4156" s="24">
        <v>0</v>
      </c>
      <c r="J4156" s="282">
        <v>10</v>
      </c>
      <c r="K4156" s="282">
        <v>30</v>
      </c>
    </row>
    <row r="4157" spans="1:11" x14ac:dyDescent="0.3">
      <c r="A4157" s="283" t="s">
        <v>2145</v>
      </c>
      <c r="B4157" s="283">
        <v>253</v>
      </c>
      <c r="C4157" s="24" t="str">
        <f t="shared" si="64"/>
        <v>kaito.aile253</v>
      </c>
      <c r="D4157" s="283">
        <v>11666</v>
      </c>
      <c r="E4157" s="283">
        <v>4076</v>
      </c>
      <c r="F4157" s="283">
        <v>212002</v>
      </c>
      <c r="G4157" s="24">
        <v>50</v>
      </c>
      <c r="H4157" s="24">
        <v>0</v>
      </c>
      <c r="I4157" s="24">
        <v>0</v>
      </c>
      <c r="J4157" s="282">
        <v>10</v>
      </c>
      <c r="K4157" s="282">
        <v>30</v>
      </c>
    </row>
    <row r="4158" spans="1:11" x14ac:dyDescent="0.3">
      <c r="A4158" s="283" t="s">
        <v>2145</v>
      </c>
      <c r="B4158" s="283">
        <v>254</v>
      </c>
      <c r="C4158" s="24" t="str">
        <f t="shared" si="64"/>
        <v>kaito.aile254</v>
      </c>
      <c r="D4158" s="283">
        <v>11785</v>
      </c>
      <c r="E4158" s="283">
        <v>4118</v>
      </c>
      <c r="F4158" s="283">
        <v>214365</v>
      </c>
      <c r="G4158" s="24">
        <v>50</v>
      </c>
      <c r="H4158" s="24">
        <v>0</v>
      </c>
      <c r="I4158" s="24">
        <v>0</v>
      </c>
      <c r="J4158" s="282">
        <v>10</v>
      </c>
      <c r="K4158" s="282">
        <v>30</v>
      </c>
    </row>
    <row r="4159" spans="1:11" x14ac:dyDescent="0.3">
      <c r="A4159" s="283" t="s">
        <v>2145</v>
      </c>
      <c r="B4159" s="283">
        <v>255</v>
      </c>
      <c r="C4159" s="24" t="str">
        <f t="shared" si="64"/>
        <v>kaito.aile255</v>
      </c>
      <c r="D4159" s="283">
        <v>11906</v>
      </c>
      <c r="E4159" s="283">
        <v>4160</v>
      </c>
      <c r="F4159" s="283">
        <v>217150</v>
      </c>
      <c r="G4159" s="24">
        <v>50</v>
      </c>
      <c r="H4159" s="24">
        <v>0</v>
      </c>
      <c r="I4159" s="24">
        <v>0</v>
      </c>
      <c r="J4159" s="282">
        <v>10</v>
      </c>
      <c r="K4159" s="282">
        <v>30</v>
      </c>
    </row>
    <row r="4160" spans="1:11" x14ac:dyDescent="0.3">
      <c r="A4160" s="283" t="s">
        <v>2145</v>
      </c>
      <c r="B4160" s="283">
        <v>256</v>
      </c>
      <c r="C4160" s="24" t="str">
        <f t="shared" si="64"/>
        <v>kaito.aile256</v>
      </c>
      <c r="D4160" s="283">
        <v>12028</v>
      </c>
      <c r="E4160" s="283">
        <v>4203</v>
      </c>
      <c r="F4160" s="283">
        <v>219567</v>
      </c>
      <c r="G4160" s="24">
        <v>50</v>
      </c>
      <c r="H4160" s="24">
        <v>0</v>
      </c>
      <c r="I4160" s="24">
        <v>0</v>
      </c>
      <c r="J4160" s="282">
        <v>10</v>
      </c>
      <c r="K4160" s="282">
        <v>30</v>
      </c>
    </row>
    <row r="4161" spans="1:11" x14ac:dyDescent="0.3">
      <c r="A4161" s="283" t="s">
        <v>2145</v>
      </c>
      <c r="B4161" s="283">
        <v>257</v>
      </c>
      <c r="C4161" s="24" t="str">
        <f t="shared" si="64"/>
        <v>kaito.aile257</v>
      </c>
      <c r="D4161" s="283">
        <v>12151</v>
      </c>
      <c r="E4161" s="283">
        <v>4246</v>
      </c>
      <c r="F4161" s="283">
        <v>222623</v>
      </c>
      <c r="G4161" s="24">
        <v>50</v>
      </c>
      <c r="H4161" s="24">
        <v>0</v>
      </c>
      <c r="I4161" s="24">
        <v>0</v>
      </c>
      <c r="J4161" s="282">
        <v>10</v>
      </c>
      <c r="K4161" s="282">
        <v>30</v>
      </c>
    </row>
    <row r="4162" spans="1:11" x14ac:dyDescent="0.3">
      <c r="A4162" s="283" t="s">
        <v>2145</v>
      </c>
      <c r="B4162" s="283">
        <v>258</v>
      </c>
      <c r="C4162" s="24" t="str">
        <f t="shared" si="64"/>
        <v>kaito.aile258</v>
      </c>
      <c r="D4162" s="283">
        <v>12275</v>
      </c>
      <c r="E4162" s="283">
        <v>4289</v>
      </c>
      <c r="F4162" s="283">
        <v>225098</v>
      </c>
      <c r="G4162" s="24">
        <v>50</v>
      </c>
      <c r="H4162" s="24">
        <v>0</v>
      </c>
      <c r="I4162" s="24">
        <v>0</v>
      </c>
      <c r="J4162" s="282">
        <v>10</v>
      </c>
      <c r="K4162" s="282">
        <v>30</v>
      </c>
    </row>
    <row r="4163" spans="1:11" x14ac:dyDescent="0.3">
      <c r="A4163" s="283" t="s">
        <v>2145</v>
      </c>
      <c r="B4163" s="283">
        <v>259</v>
      </c>
      <c r="C4163" s="24" t="str">
        <f t="shared" si="64"/>
        <v>kaito.aile259</v>
      </c>
      <c r="D4163" s="283">
        <v>12400</v>
      </c>
      <c r="E4163" s="283">
        <v>4333</v>
      </c>
      <c r="F4163" s="283">
        <v>228229</v>
      </c>
      <c r="G4163" s="24">
        <v>50</v>
      </c>
      <c r="H4163" s="24">
        <v>0</v>
      </c>
      <c r="I4163" s="24">
        <v>0</v>
      </c>
      <c r="J4163" s="282">
        <v>10</v>
      </c>
      <c r="K4163" s="282">
        <v>30</v>
      </c>
    </row>
    <row r="4164" spans="1:11" x14ac:dyDescent="0.3">
      <c r="A4164" s="283" t="s">
        <v>2145</v>
      </c>
      <c r="B4164" s="283">
        <v>260</v>
      </c>
      <c r="C4164" s="24" t="str">
        <f t="shared" si="64"/>
        <v>kaito.aile260</v>
      </c>
      <c r="D4164" s="283">
        <v>12527</v>
      </c>
      <c r="E4164" s="283">
        <v>4377</v>
      </c>
      <c r="F4164" s="283">
        <v>230764</v>
      </c>
      <c r="G4164" s="24">
        <v>50</v>
      </c>
      <c r="H4164" s="24">
        <v>0</v>
      </c>
      <c r="I4164" s="24">
        <v>0</v>
      </c>
      <c r="J4164" s="282">
        <v>10</v>
      </c>
      <c r="K4164" s="282">
        <v>30</v>
      </c>
    </row>
    <row r="4165" spans="1:11" x14ac:dyDescent="0.3">
      <c r="A4165" s="283" t="s">
        <v>2145</v>
      </c>
      <c r="B4165" s="283">
        <v>261</v>
      </c>
      <c r="C4165" s="24" t="str">
        <f t="shared" si="64"/>
        <v>kaito.aile261</v>
      </c>
      <c r="D4165" s="283">
        <v>13657</v>
      </c>
      <c r="E4165" s="283">
        <v>4772</v>
      </c>
      <c r="F4165" s="283">
        <v>254911</v>
      </c>
      <c r="G4165" s="24">
        <v>50</v>
      </c>
      <c r="H4165" s="24">
        <v>0</v>
      </c>
      <c r="I4165" s="24">
        <v>0</v>
      </c>
      <c r="J4165" s="282">
        <v>10</v>
      </c>
      <c r="K4165" s="282">
        <v>30</v>
      </c>
    </row>
    <row r="4166" spans="1:11" x14ac:dyDescent="0.3">
      <c r="A4166" s="283" t="s">
        <v>2145</v>
      </c>
      <c r="B4166" s="283">
        <v>262</v>
      </c>
      <c r="C4166" s="24" t="str">
        <f t="shared" ref="C4166:C4229" si="65">A4166&amp;B4166</f>
        <v>kaito.aile262</v>
      </c>
      <c r="D4166" s="283">
        <v>13796</v>
      </c>
      <c r="E4166" s="283">
        <v>4821</v>
      </c>
      <c r="F4166" s="283">
        <v>257740</v>
      </c>
      <c r="G4166" s="24">
        <v>50</v>
      </c>
      <c r="H4166" s="24">
        <v>0</v>
      </c>
      <c r="I4166" s="24">
        <v>0</v>
      </c>
      <c r="J4166" s="282">
        <v>10</v>
      </c>
      <c r="K4166" s="282">
        <v>30</v>
      </c>
    </row>
    <row r="4167" spans="1:11" x14ac:dyDescent="0.3">
      <c r="A4167" s="283" t="s">
        <v>2145</v>
      </c>
      <c r="B4167" s="283">
        <v>263</v>
      </c>
      <c r="C4167" s="24" t="str">
        <f t="shared" si="65"/>
        <v>kaito.aile263</v>
      </c>
      <c r="D4167" s="283">
        <v>13937</v>
      </c>
      <c r="E4167" s="283">
        <v>4870</v>
      </c>
      <c r="F4167" s="283">
        <v>262028</v>
      </c>
      <c r="G4167" s="24">
        <v>50</v>
      </c>
      <c r="H4167" s="24">
        <v>0</v>
      </c>
      <c r="I4167" s="24">
        <v>0</v>
      </c>
      <c r="J4167" s="282">
        <v>10</v>
      </c>
      <c r="K4167" s="282">
        <v>30</v>
      </c>
    </row>
    <row r="4168" spans="1:11" x14ac:dyDescent="0.3">
      <c r="A4168" s="283" t="s">
        <v>2145</v>
      </c>
      <c r="B4168" s="283">
        <v>264</v>
      </c>
      <c r="C4168" s="24" t="str">
        <f t="shared" si="65"/>
        <v>kaito.aile264</v>
      </c>
      <c r="D4168" s="283">
        <v>14079</v>
      </c>
      <c r="E4168" s="283">
        <v>4920</v>
      </c>
      <c r="F4168" s="283">
        <v>264933</v>
      </c>
      <c r="G4168" s="24">
        <v>50</v>
      </c>
      <c r="H4168" s="24">
        <v>0</v>
      </c>
      <c r="I4168" s="24">
        <v>0</v>
      </c>
      <c r="J4168" s="282">
        <v>10</v>
      </c>
      <c r="K4168" s="282">
        <v>30</v>
      </c>
    </row>
    <row r="4169" spans="1:11" x14ac:dyDescent="0.3">
      <c r="A4169" s="283" t="s">
        <v>2145</v>
      </c>
      <c r="B4169" s="283">
        <v>265</v>
      </c>
      <c r="C4169" s="24" t="str">
        <f t="shared" si="65"/>
        <v>kaito.aile265</v>
      </c>
      <c r="D4169" s="283">
        <v>14222</v>
      </c>
      <c r="E4169" s="283">
        <v>4970</v>
      </c>
      <c r="F4169" s="283">
        <v>268603</v>
      </c>
      <c r="G4169" s="24">
        <v>50</v>
      </c>
      <c r="H4169" s="24">
        <v>0</v>
      </c>
      <c r="I4169" s="24">
        <v>0</v>
      </c>
      <c r="J4169" s="282">
        <v>10</v>
      </c>
      <c r="K4169" s="282">
        <v>30</v>
      </c>
    </row>
    <row r="4170" spans="1:11" x14ac:dyDescent="0.3">
      <c r="A4170" s="283" t="s">
        <v>2145</v>
      </c>
      <c r="B4170" s="283">
        <v>266</v>
      </c>
      <c r="C4170" s="24" t="str">
        <f t="shared" si="65"/>
        <v>kaito.aile266</v>
      </c>
      <c r="D4170" s="283">
        <v>14367</v>
      </c>
      <c r="E4170" s="283">
        <v>5020</v>
      </c>
      <c r="F4170" s="283">
        <v>271577</v>
      </c>
      <c r="G4170" s="24">
        <v>50</v>
      </c>
      <c r="H4170" s="24">
        <v>0</v>
      </c>
      <c r="I4170" s="24">
        <v>0</v>
      </c>
      <c r="J4170" s="282">
        <v>10</v>
      </c>
      <c r="K4170" s="282">
        <v>30</v>
      </c>
    </row>
    <row r="4171" spans="1:11" x14ac:dyDescent="0.3">
      <c r="A4171" s="283" t="s">
        <v>2145</v>
      </c>
      <c r="B4171" s="283">
        <v>267</v>
      </c>
      <c r="C4171" s="24" t="str">
        <f t="shared" si="65"/>
        <v>kaito.aile267</v>
      </c>
      <c r="D4171" s="283">
        <v>14513</v>
      </c>
      <c r="E4171" s="283">
        <v>5072</v>
      </c>
      <c r="F4171" s="283">
        <v>275336</v>
      </c>
      <c r="G4171" s="24">
        <v>50</v>
      </c>
      <c r="H4171" s="24">
        <v>0</v>
      </c>
      <c r="I4171" s="24">
        <v>0</v>
      </c>
      <c r="J4171" s="282">
        <v>10</v>
      </c>
      <c r="K4171" s="282">
        <v>30</v>
      </c>
    </row>
    <row r="4172" spans="1:11" x14ac:dyDescent="0.3">
      <c r="A4172" s="283" t="s">
        <v>2145</v>
      </c>
      <c r="B4172" s="283">
        <v>268</v>
      </c>
      <c r="C4172" s="24" t="str">
        <f t="shared" si="65"/>
        <v>kaito.aile268</v>
      </c>
      <c r="D4172" s="283">
        <v>14661</v>
      </c>
      <c r="E4172" s="283">
        <v>5123</v>
      </c>
      <c r="F4172" s="283">
        <v>278382</v>
      </c>
      <c r="G4172" s="24">
        <v>50</v>
      </c>
      <c r="H4172" s="24">
        <v>0</v>
      </c>
      <c r="I4172" s="24">
        <v>0</v>
      </c>
      <c r="J4172" s="282">
        <v>10</v>
      </c>
      <c r="K4172" s="282">
        <v>30</v>
      </c>
    </row>
    <row r="4173" spans="1:11" x14ac:dyDescent="0.3">
      <c r="A4173" s="283" t="s">
        <v>2145</v>
      </c>
      <c r="B4173" s="283">
        <v>269</v>
      </c>
      <c r="C4173" s="24" t="str">
        <f t="shared" si="65"/>
        <v>kaito.aile269</v>
      </c>
      <c r="D4173" s="283">
        <v>14810</v>
      </c>
      <c r="E4173" s="283">
        <v>5175</v>
      </c>
      <c r="F4173" s="283">
        <v>282232</v>
      </c>
      <c r="G4173" s="24">
        <v>50</v>
      </c>
      <c r="H4173" s="24">
        <v>0</v>
      </c>
      <c r="I4173" s="24">
        <v>0</v>
      </c>
      <c r="J4173" s="282">
        <v>10</v>
      </c>
      <c r="K4173" s="282">
        <v>30</v>
      </c>
    </row>
    <row r="4174" spans="1:11" x14ac:dyDescent="0.3">
      <c r="A4174" s="283" t="s">
        <v>2145</v>
      </c>
      <c r="B4174" s="283">
        <v>270</v>
      </c>
      <c r="C4174" s="24" t="str">
        <f t="shared" si="65"/>
        <v>kaito.aile270</v>
      </c>
      <c r="D4174" s="283">
        <v>14960</v>
      </c>
      <c r="E4174" s="283">
        <v>5228</v>
      </c>
      <c r="F4174" s="283">
        <v>285350</v>
      </c>
      <c r="G4174" s="24">
        <v>50</v>
      </c>
      <c r="H4174" s="24">
        <v>0</v>
      </c>
      <c r="I4174" s="24">
        <v>0</v>
      </c>
      <c r="J4174" s="282">
        <v>10</v>
      </c>
      <c r="K4174" s="282">
        <v>30</v>
      </c>
    </row>
    <row r="4175" spans="1:11" x14ac:dyDescent="0.3">
      <c r="A4175" s="283" t="s">
        <v>2145</v>
      </c>
      <c r="B4175" s="283">
        <v>271</v>
      </c>
      <c r="C4175" s="24" t="str">
        <f t="shared" si="65"/>
        <v>kaito.aile271</v>
      </c>
      <c r="D4175" s="283">
        <v>15112</v>
      </c>
      <c r="E4175" s="283">
        <v>5281</v>
      </c>
      <c r="F4175" s="283">
        <v>289029</v>
      </c>
      <c r="G4175" s="24">
        <v>50</v>
      </c>
      <c r="H4175" s="24">
        <v>0</v>
      </c>
      <c r="I4175" s="24">
        <v>0</v>
      </c>
      <c r="J4175" s="282">
        <v>10</v>
      </c>
      <c r="K4175" s="282">
        <v>30</v>
      </c>
    </row>
    <row r="4176" spans="1:11" x14ac:dyDescent="0.3">
      <c r="A4176" s="283" t="s">
        <v>2145</v>
      </c>
      <c r="B4176" s="283">
        <v>272</v>
      </c>
      <c r="C4176" s="24" t="str">
        <f t="shared" si="65"/>
        <v>kaito.aile272</v>
      </c>
      <c r="D4176" s="283">
        <v>15266</v>
      </c>
      <c r="E4176" s="283">
        <v>5334</v>
      </c>
      <c r="F4176" s="283">
        <v>292220</v>
      </c>
      <c r="G4176" s="24">
        <v>50</v>
      </c>
      <c r="H4176" s="24">
        <v>0</v>
      </c>
      <c r="I4176" s="24">
        <v>0</v>
      </c>
      <c r="J4176" s="282">
        <v>10</v>
      </c>
      <c r="K4176" s="282">
        <v>30</v>
      </c>
    </row>
    <row r="4177" spans="1:11" x14ac:dyDescent="0.3">
      <c r="A4177" s="283" t="s">
        <v>2145</v>
      </c>
      <c r="B4177" s="283">
        <v>273</v>
      </c>
      <c r="C4177" s="24" t="str">
        <f t="shared" si="65"/>
        <v>kaito.aile273</v>
      </c>
      <c r="D4177" s="283">
        <v>15420</v>
      </c>
      <c r="E4177" s="283">
        <v>5388</v>
      </c>
      <c r="F4177" s="283">
        <v>296254</v>
      </c>
      <c r="G4177" s="24">
        <v>50</v>
      </c>
      <c r="H4177" s="24">
        <v>0</v>
      </c>
      <c r="I4177" s="24">
        <v>0</v>
      </c>
      <c r="J4177" s="282">
        <v>10</v>
      </c>
      <c r="K4177" s="282">
        <v>30</v>
      </c>
    </row>
    <row r="4178" spans="1:11" x14ac:dyDescent="0.3">
      <c r="A4178" s="283" t="s">
        <v>2145</v>
      </c>
      <c r="B4178" s="283">
        <v>274</v>
      </c>
      <c r="C4178" s="24" t="str">
        <f t="shared" si="65"/>
        <v>kaito.aile274</v>
      </c>
      <c r="D4178" s="283">
        <v>15577</v>
      </c>
      <c r="E4178" s="283">
        <v>5443</v>
      </c>
      <c r="F4178" s="283">
        <v>299521</v>
      </c>
      <c r="G4178" s="24">
        <v>50</v>
      </c>
      <c r="H4178" s="24">
        <v>0</v>
      </c>
      <c r="I4178" s="24">
        <v>0</v>
      </c>
      <c r="J4178" s="282">
        <v>10</v>
      </c>
      <c r="K4178" s="282">
        <v>30</v>
      </c>
    </row>
    <row r="4179" spans="1:11" x14ac:dyDescent="0.3">
      <c r="A4179" s="283" t="s">
        <v>2145</v>
      </c>
      <c r="B4179" s="283">
        <v>275</v>
      </c>
      <c r="C4179" s="24" t="str">
        <f t="shared" si="65"/>
        <v>kaito.aile275</v>
      </c>
      <c r="D4179" s="283">
        <v>15734</v>
      </c>
      <c r="E4179" s="283">
        <v>5498</v>
      </c>
      <c r="F4179" s="283">
        <v>303652</v>
      </c>
      <c r="G4179" s="24">
        <v>50</v>
      </c>
      <c r="H4179" s="24">
        <v>0</v>
      </c>
      <c r="I4179" s="24">
        <v>0</v>
      </c>
      <c r="J4179" s="282">
        <v>10</v>
      </c>
      <c r="K4179" s="282">
        <v>30</v>
      </c>
    </row>
    <row r="4180" spans="1:11" x14ac:dyDescent="0.3">
      <c r="A4180" s="283" t="s">
        <v>2145</v>
      </c>
      <c r="B4180" s="283">
        <v>276</v>
      </c>
      <c r="C4180" s="24" t="str">
        <f t="shared" si="65"/>
        <v>kaito.aile276</v>
      </c>
      <c r="D4180" s="283">
        <v>15894</v>
      </c>
      <c r="E4180" s="283">
        <v>5554</v>
      </c>
      <c r="F4180" s="283">
        <v>306996</v>
      </c>
      <c r="G4180" s="24">
        <v>50</v>
      </c>
      <c r="H4180" s="24">
        <v>0</v>
      </c>
      <c r="I4180" s="24">
        <v>0</v>
      </c>
      <c r="J4180" s="282">
        <v>10</v>
      </c>
      <c r="K4180" s="282">
        <v>30</v>
      </c>
    </row>
    <row r="4181" spans="1:11" x14ac:dyDescent="0.3">
      <c r="A4181" s="283" t="s">
        <v>2145</v>
      </c>
      <c r="B4181" s="283">
        <v>277</v>
      </c>
      <c r="C4181" s="24" t="str">
        <f t="shared" si="65"/>
        <v>kaito.aile277</v>
      </c>
      <c r="D4181" s="283">
        <v>16055</v>
      </c>
      <c r="E4181" s="283">
        <v>5610</v>
      </c>
      <c r="F4181" s="283">
        <v>311227</v>
      </c>
      <c r="G4181" s="24">
        <v>50</v>
      </c>
      <c r="H4181" s="24">
        <v>0</v>
      </c>
      <c r="I4181" s="24">
        <v>0</v>
      </c>
      <c r="J4181" s="282">
        <v>10</v>
      </c>
      <c r="K4181" s="282">
        <v>30</v>
      </c>
    </row>
    <row r="4182" spans="1:11" x14ac:dyDescent="0.3">
      <c r="A4182" s="283" t="s">
        <v>2145</v>
      </c>
      <c r="B4182" s="283">
        <v>278</v>
      </c>
      <c r="C4182" s="24" t="str">
        <f t="shared" si="65"/>
        <v>kaito.aile278</v>
      </c>
      <c r="D4182" s="283">
        <v>16217</v>
      </c>
      <c r="E4182" s="283">
        <v>5667</v>
      </c>
      <c r="F4182" s="283">
        <v>314651</v>
      </c>
      <c r="G4182" s="24">
        <v>50</v>
      </c>
      <c r="H4182" s="24">
        <v>0</v>
      </c>
      <c r="I4182" s="24">
        <v>0</v>
      </c>
      <c r="J4182" s="282">
        <v>10</v>
      </c>
      <c r="K4182" s="282">
        <v>30</v>
      </c>
    </row>
    <row r="4183" spans="1:11" x14ac:dyDescent="0.3">
      <c r="A4183" s="283" t="s">
        <v>2145</v>
      </c>
      <c r="B4183" s="283">
        <v>279</v>
      </c>
      <c r="C4183" s="24" t="str">
        <f t="shared" si="65"/>
        <v>kaito.aile279</v>
      </c>
      <c r="D4183" s="283">
        <v>16381</v>
      </c>
      <c r="E4183" s="283">
        <v>5724</v>
      </c>
      <c r="F4183" s="283">
        <v>318693</v>
      </c>
      <c r="G4183" s="24">
        <v>50</v>
      </c>
      <c r="H4183" s="24">
        <v>0</v>
      </c>
      <c r="I4183" s="24">
        <v>0</v>
      </c>
      <c r="J4183" s="282">
        <v>10</v>
      </c>
      <c r="K4183" s="282">
        <v>30</v>
      </c>
    </row>
    <row r="4184" spans="1:11" x14ac:dyDescent="0.3">
      <c r="A4184" s="283" t="s">
        <v>2145</v>
      </c>
      <c r="B4184" s="283">
        <v>280</v>
      </c>
      <c r="C4184" s="24" t="str">
        <f t="shared" si="65"/>
        <v>kaito.aile280</v>
      </c>
      <c r="D4184" s="283">
        <v>16546</v>
      </c>
      <c r="E4184" s="283">
        <v>5782</v>
      </c>
      <c r="F4184" s="283">
        <v>322196</v>
      </c>
      <c r="G4184" s="24">
        <v>50</v>
      </c>
      <c r="H4184" s="24">
        <v>0</v>
      </c>
      <c r="I4184" s="24">
        <v>0</v>
      </c>
      <c r="J4184" s="282">
        <v>10</v>
      </c>
      <c r="K4184" s="282">
        <v>30</v>
      </c>
    </row>
    <row r="4185" spans="1:11" x14ac:dyDescent="0.3">
      <c r="A4185" s="283" t="s">
        <v>2145</v>
      </c>
      <c r="B4185" s="283">
        <v>281</v>
      </c>
      <c r="C4185" s="24" t="str">
        <f t="shared" si="65"/>
        <v>kaito.aile281</v>
      </c>
      <c r="D4185" s="283">
        <v>18037</v>
      </c>
      <c r="E4185" s="283">
        <v>6303</v>
      </c>
      <c r="F4185" s="283">
        <v>356376</v>
      </c>
      <c r="G4185" s="24">
        <v>50</v>
      </c>
      <c r="H4185" s="24">
        <v>0</v>
      </c>
      <c r="I4185" s="24">
        <v>0</v>
      </c>
      <c r="J4185" s="282">
        <v>10</v>
      </c>
      <c r="K4185" s="282">
        <v>30</v>
      </c>
    </row>
    <row r="4186" spans="1:11" x14ac:dyDescent="0.3">
      <c r="A4186" s="283" t="s">
        <v>2145</v>
      </c>
      <c r="B4186" s="283">
        <v>282</v>
      </c>
      <c r="C4186" s="24" t="str">
        <f t="shared" si="65"/>
        <v>kaito.aile282</v>
      </c>
      <c r="D4186" s="283">
        <v>18219</v>
      </c>
      <c r="E4186" s="283">
        <v>6367</v>
      </c>
      <c r="F4186" s="283">
        <v>360508</v>
      </c>
      <c r="G4186" s="24">
        <v>50</v>
      </c>
      <c r="H4186" s="24">
        <v>0</v>
      </c>
      <c r="I4186" s="24">
        <v>0</v>
      </c>
      <c r="J4186" s="282">
        <v>10</v>
      </c>
      <c r="K4186" s="282">
        <v>30</v>
      </c>
    </row>
    <row r="4187" spans="1:11" x14ac:dyDescent="0.3">
      <c r="A4187" s="283" t="s">
        <v>2145</v>
      </c>
      <c r="B4187" s="283">
        <v>283</v>
      </c>
      <c r="C4187" s="24" t="str">
        <f t="shared" si="65"/>
        <v>kaito.aile283</v>
      </c>
      <c r="D4187" s="283">
        <v>18403</v>
      </c>
      <c r="E4187" s="283">
        <v>6431</v>
      </c>
      <c r="F4187" s="283">
        <v>365672</v>
      </c>
      <c r="G4187" s="24">
        <v>50</v>
      </c>
      <c r="H4187" s="24">
        <v>0</v>
      </c>
      <c r="I4187" s="24">
        <v>0</v>
      </c>
      <c r="J4187" s="282">
        <v>10</v>
      </c>
      <c r="K4187" s="282">
        <v>30</v>
      </c>
    </row>
    <row r="4188" spans="1:11" x14ac:dyDescent="0.3">
      <c r="A4188" s="283" t="s">
        <v>2145</v>
      </c>
      <c r="B4188" s="283">
        <v>284</v>
      </c>
      <c r="C4188" s="24" t="str">
        <f t="shared" si="65"/>
        <v>kaito.aile284</v>
      </c>
      <c r="D4188" s="283">
        <v>18589</v>
      </c>
      <c r="E4188" s="283">
        <v>6496</v>
      </c>
      <c r="F4188" s="283">
        <v>370019</v>
      </c>
      <c r="G4188" s="24">
        <v>50</v>
      </c>
      <c r="H4188" s="24">
        <v>0</v>
      </c>
      <c r="I4188" s="24">
        <v>0</v>
      </c>
      <c r="J4188" s="282">
        <v>10</v>
      </c>
      <c r="K4188" s="282">
        <v>30</v>
      </c>
    </row>
    <row r="4189" spans="1:11" x14ac:dyDescent="0.3">
      <c r="A4189" s="283" t="s">
        <v>2145</v>
      </c>
      <c r="B4189" s="283">
        <v>285</v>
      </c>
      <c r="C4189" s="24" t="str">
        <f t="shared" si="65"/>
        <v>kaito.aile285</v>
      </c>
      <c r="D4189" s="283">
        <v>18776</v>
      </c>
      <c r="E4189" s="283">
        <v>6561</v>
      </c>
      <c r="F4189" s="283">
        <v>375313</v>
      </c>
      <c r="G4189" s="24">
        <v>50</v>
      </c>
      <c r="H4189" s="24">
        <v>0</v>
      </c>
      <c r="I4189" s="24">
        <v>0</v>
      </c>
      <c r="J4189" s="282">
        <v>10</v>
      </c>
      <c r="K4189" s="282">
        <v>30</v>
      </c>
    </row>
    <row r="4190" spans="1:11" x14ac:dyDescent="0.3">
      <c r="A4190" s="283" t="s">
        <v>2145</v>
      </c>
      <c r="B4190" s="283">
        <v>286</v>
      </c>
      <c r="C4190" s="24" t="str">
        <f t="shared" si="65"/>
        <v>kaito.aile286</v>
      </c>
      <c r="D4190" s="283">
        <v>18965</v>
      </c>
      <c r="E4190" s="283">
        <v>6627</v>
      </c>
      <c r="F4190" s="283">
        <v>379770</v>
      </c>
      <c r="G4190" s="24">
        <v>50</v>
      </c>
      <c r="H4190" s="24">
        <v>0</v>
      </c>
      <c r="I4190" s="24">
        <v>0</v>
      </c>
      <c r="J4190" s="282">
        <v>10</v>
      </c>
      <c r="K4190" s="282">
        <v>30</v>
      </c>
    </row>
    <row r="4191" spans="1:11" x14ac:dyDescent="0.3">
      <c r="A4191" s="283" t="s">
        <v>2145</v>
      </c>
      <c r="B4191" s="283">
        <v>287</v>
      </c>
      <c r="C4191" s="24" t="str">
        <f t="shared" si="65"/>
        <v>kaito.aile287</v>
      </c>
      <c r="D4191" s="283">
        <v>19156</v>
      </c>
      <c r="E4191" s="283">
        <v>6694</v>
      </c>
      <c r="F4191" s="283">
        <v>384852</v>
      </c>
      <c r="G4191" s="24">
        <v>50</v>
      </c>
      <c r="H4191" s="24">
        <v>0</v>
      </c>
      <c r="I4191" s="24">
        <v>0</v>
      </c>
      <c r="J4191" s="282">
        <v>10</v>
      </c>
      <c r="K4191" s="282">
        <v>30</v>
      </c>
    </row>
    <row r="4192" spans="1:11" x14ac:dyDescent="0.3">
      <c r="A4192" s="283" t="s">
        <v>2145</v>
      </c>
      <c r="B4192" s="283">
        <v>288</v>
      </c>
      <c r="C4192" s="24" t="str">
        <f t="shared" si="65"/>
        <v>kaito.aile288</v>
      </c>
      <c r="D4192" s="283">
        <v>19349</v>
      </c>
      <c r="E4192" s="283">
        <v>6761</v>
      </c>
      <c r="F4192" s="283">
        <v>389300</v>
      </c>
      <c r="G4192" s="24">
        <v>50</v>
      </c>
      <c r="H4192" s="24">
        <v>0</v>
      </c>
      <c r="I4192" s="24">
        <v>0</v>
      </c>
      <c r="J4192" s="282">
        <v>10</v>
      </c>
      <c r="K4192" s="282">
        <v>30</v>
      </c>
    </row>
    <row r="4193" spans="1:11" x14ac:dyDescent="0.3">
      <c r="A4193" s="283" t="s">
        <v>2145</v>
      </c>
      <c r="B4193" s="283">
        <v>289</v>
      </c>
      <c r="C4193" s="24" t="str">
        <f t="shared" si="65"/>
        <v>kaito.aile289</v>
      </c>
      <c r="D4193" s="283">
        <v>19543</v>
      </c>
      <c r="E4193" s="283">
        <v>6829</v>
      </c>
      <c r="F4193" s="283">
        <v>393917</v>
      </c>
      <c r="G4193" s="24">
        <v>50</v>
      </c>
      <c r="H4193" s="24">
        <v>0</v>
      </c>
      <c r="I4193" s="24">
        <v>0</v>
      </c>
      <c r="J4193" s="282">
        <v>10</v>
      </c>
      <c r="K4193" s="282">
        <v>30</v>
      </c>
    </row>
    <row r="4194" spans="1:11" x14ac:dyDescent="0.3">
      <c r="A4194" s="283" t="s">
        <v>2145</v>
      </c>
      <c r="B4194" s="283">
        <v>290</v>
      </c>
      <c r="C4194" s="24" t="str">
        <f t="shared" si="65"/>
        <v>kaito.aile290</v>
      </c>
      <c r="D4194" s="283">
        <v>19740</v>
      </c>
      <c r="E4194" s="283">
        <v>6898</v>
      </c>
      <c r="F4194" s="283">
        <v>398465</v>
      </c>
      <c r="G4194" s="24">
        <v>50</v>
      </c>
      <c r="H4194" s="24">
        <v>0</v>
      </c>
      <c r="I4194" s="24">
        <v>0</v>
      </c>
      <c r="J4194" s="282">
        <v>10</v>
      </c>
      <c r="K4194" s="282">
        <v>30</v>
      </c>
    </row>
    <row r="4195" spans="1:11" x14ac:dyDescent="0.3">
      <c r="A4195" s="283" t="s">
        <v>2145</v>
      </c>
      <c r="B4195" s="283">
        <v>291</v>
      </c>
      <c r="C4195" s="24" t="str">
        <f t="shared" si="65"/>
        <v>kaito.aile291</v>
      </c>
      <c r="D4195" s="283">
        <v>19938</v>
      </c>
      <c r="E4195" s="283">
        <v>6967</v>
      </c>
      <c r="F4195" s="283">
        <v>403064</v>
      </c>
      <c r="G4195" s="24">
        <v>50</v>
      </c>
      <c r="H4195" s="24">
        <v>0</v>
      </c>
      <c r="I4195" s="24">
        <v>0</v>
      </c>
      <c r="J4195" s="282">
        <v>10</v>
      </c>
      <c r="K4195" s="282">
        <v>30</v>
      </c>
    </row>
    <row r="4196" spans="1:11" x14ac:dyDescent="0.3">
      <c r="A4196" s="283" t="s">
        <v>2145</v>
      </c>
      <c r="B4196" s="283">
        <v>292</v>
      </c>
      <c r="C4196" s="24" t="str">
        <f t="shared" si="65"/>
        <v>kaito.aile292</v>
      </c>
      <c r="D4196" s="283">
        <v>20138</v>
      </c>
      <c r="E4196" s="283">
        <v>7037</v>
      </c>
      <c r="F4196" s="283">
        <v>407837</v>
      </c>
      <c r="G4196" s="24">
        <v>50</v>
      </c>
      <c r="H4196" s="24">
        <v>0</v>
      </c>
      <c r="I4196" s="24">
        <v>0</v>
      </c>
      <c r="J4196" s="282">
        <v>10</v>
      </c>
      <c r="K4196" s="282">
        <v>30</v>
      </c>
    </row>
    <row r="4197" spans="1:11" x14ac:dyDescent="0.3">
      <c r="A4197" s="283" t="s">
        <v>2145</v>
      </c>
      <c r="B4197" s="283">
        <v>293</v>
      </c>
      <c r="C4197" s="24" t="str">
        <f t="shared" si="65"/>
        <v>kaito.aile293</v>
      </c>
      <c r="D4197" s="283">
        <v>20340</v>
      </c>
      <c r="E4197" s="283">
        <v>7108</v>
      </c>
      <c r="F4197" s="283">
        <v>412540</v>
      </c>
      <c r="G4197" s="24">
        <v>50</v>
      </c>
      <c r="H4197" s="24">
        <v>0</v>
      </c>
      <c r="I4197" s="24">
        <v>0</v>
      </c>
      <c r="J4197" s="282">
        <v>10</v>
      </c>
      <c r="K4197" s="282">
        <v>30</v>
      </c>
    </row>
    <row r="4198" spans="1:11" x14ac:dyDescent="0.3">
      <c r="A4198" s="283" t="s">
        <v>2145</v>
      </c>
      <c r="B4198" s="283">
        <v>294</v>
      </c>
      <c r="C4198" s="24" t="str">
        <f t="shared" si="65"/>
        <v>kaito.aile294</v>
      </c>
      <c r="D4198" s="283">
        <v>20544</v>
      </c>
      <c r="E4198" s="283">
        <v>7179</v>
      </c>
      <c r="F4198" s="283">
        <v>417294</v>
      </c>
      <c r="G4198" s="24">
        <v>50</v>
      </c>
      <c r="H4198" s="24">
        <v>0</v>
      </c>
      <c r="I4198" s="24">
        <v>0</v>
      </c>
      <c r="J4198" s="282">
        <v>10</v>
      </c>
      <c r="K4198" s="282">
        <v>30</v>
      </c>
    </row>
    <row r="4199" spans="1:11" x14ac:dyDescent="0.3">
      <c r="A4199" s="283" t="s">
        <v>2145</v>
      </c>
      <c r="B4199" s="283">
        <v>295</v>
      </c>
      <c r="C4199" s="24" t="str">
        <f t="shared" si="65"/>
        <v>kaito.aile295</v>
      </c>
      <c r="D4199" s="283">
        <v>20750</v>
      </c>
      <c r="E4199" s="283">
        <v>7251</v>
      </c>
      <c r="F4199" s="283">
        <v>422230</v>
      </c>
      <c r="G4199" s="24">
        <v>50</v>
      </c>
      <c r="H4199" s="24">
        <v>0</v>
      </c>
      <c r="I4199" s="24">
        <v>0</v>
      </c>
      <c r="J4199" s="282">
        <v>10</v>
      </c>
      <c r="K4199" s="282">
        <v>30</v>
      </c>
    </row>
    <row r="4200" spans="1:11" x14ac:dyDescent="0.3">
      <c r="A4200" s="283" t="s">
        <v>2145</v>
      </c>
      <c r="B4200" s="283">
        <v>296</v>
      </c>
      <c r="C4200" s="24" t="str">
        <f t="shared" si="65"/>
        <v>kaito.aile296</v>
      </c>
      <c r="D4200" s="283">
        <v>20958</v>
      </c>
      <c r="E4200" s="283">
        <v>7324</v>
      </c>
      <c r="F4200" s="283">
        <v>427091</v>
      </c>
      <c r="G4200" s="24">
        <v>50</v>
      </c>
      <c r="H4200" s="24">
        <v>0</v>
      </c>
      <c r="I4200" s="24">
        <v>0</v>
      </c>
      <c r="J4200" s="282">
        <v>10</v>
      </c>
      <c r="K4200" s="282">
        <v>30</v>
      </c>
    </row>
    <row r="4201" spans="1:11" x14ac:dyDescent="0.3">
      <c r="A4201" s="283" t="s">
        <v>2145</v>
      </c>
      <c r="B4201" s="283">
        <v>297</v>
      </c>
      <c r="C4201" s="24" t="str">
        <f t="shared" si="65"/>
        <v>kaito.aile297</v>
      </c>
      <c r="D4201" s="283">
        <v>21168</v>
      </c>
      <c r="E4201" s="283">
        <v>7397</v>
      </c>
      <c r="F4201" s="283">
        <v>431742</v>
      </c>
      <c r="G4201" s="24">
        <v>50</v>
      </c>
      <c r="H4201" s="24">
        <v>0</v>
      </c>
      <c r="I4201" s="24">
        <v>0</v>
      </c>
      <c r="J4201" s="282">
        <v>10</v>
      </c>
      <c r="K4201" s="282">
        <v>30</v>
      </c>
    </row>
    <row r="4202" spans="1:11" x14ac:dyDescent="0.3">
      <c r="A4202" s="283" t="s">
        <v>2145</v>
      </c>
      <c r="B4202" s="283">
        <v>298</v>
      </c>
      <c r="C4202" s="24" t="str">
        <f t="shared" si="65"/>
        <v>kaito.aile298</v>
      </c>
      <c r="D4202" s="283">
        <v>21380</v>
      </c>
      <c r="E4202" s="283">
        <v>7471</v>
      </c>
      <c r="F4202" s="283">
        <v>436441</v>
      </c>
      <c r="G4202" s="24">
        <v>50</v>
      </c>
      <c r="H4202" s="24">
        <v>0</v>
      </c>
      <c r="I4202" s="24">
        <v>0</v>
      </c>
      <c r="J4202" s="282">
        <v>10</v>
      </c>
      <c r="K4202" s="282">
        <v>30</v>
      </c>
    </row>
    <row r="4203" spans="1:11" x14ac:dyDescent="0.3">
      <c r="A4203" s="283" t="s">
        <v>2145</v>
      </c>
      <c r="B4203" s="283">
        <v>299</v>
      </c>
      <c r="C4203" s="24" t="str">
        <f t="shared" si="65"/>
        <v>kaito.aile299</v>
      </c>
      <c r="D4203" s="283">
        <v>21594</v>
      </c>
      <c r="E4203" s="283">
        <v>7546</v>
      </c>
      <c r="F4203" s="283">
        <v>441189</v>
      </c>
      <c r="G4203" s="24">
        <v>50</v>
      </c>
      <c r="H4203" s="24">
        <v>0</v>
      </c>
      <c r="I4203" s="24">
        <v>0</v>
      </c>
      <c r="J4203" s="282">
        <v>10</v>
      </c>
      <c r="K4203" s="282">
        <v>30</v>
      </c>
    </row>
    <row r="4204" spans="1:11" x14ac:dyDescent="0.3">
      <c r="A4204" s="283" t="s">
        <v>2145</v>
      </c>
      <c r="B4204" s="283">
        <v>300</v>
      </c>
      <c r="C4204" s="24" t="str">
        <f t="shared" si="65"/>
        <v>kaito.aile300</v>
      </c>
      <c r="D4204" s="283">
        <v>21810</v>
      </c>
      <c r="E4204" s="283">
        <v>7621</v>
      </c>
      <c r="F4204" s="283">
        <v>445986</v>
      </c>
      <c r="G4204" s="24">
        <v>50</v>
      </c>
      <c r="H4204" s="24">
        <v>0</v>
      </c>
      <c r="I4204" s="24">
        <v>0</v>
      </c>
      <c r="J4204" s="282">
        <v>10</v>
      </c>
      <c r="K4204" s="282">
        <v>30</v>
      </c>
    </row>
    <row r="4205" spans="1:11" x14ac:dyDescent="0.3">
      <c r="A4205" s="281" t="s">
        <v>2143</v>
      </c>
      <c r="B4205" s="281">
        <v>1</v>
      </c>
      <c r="C4205" s="24" t="str">
        <f t="shared" si="65"/>
        <v>isabella1</v>
      </c>
      <c r="D4205" s="281">
        <v>168</v>
      </c>
      <c r="E4205" s="281">
        <v>72</v>
      </c>
      <c r="F4205" s="281">
        <v>1293</v>
      </c>
      <c r="G4205" s="24">
        <v>50</v>
      </c>
      <c r="H4205" s="24">
        <v>0</v>
      </c>
      <c r="I4205" s="24">
        <v>0</v>
      </c>
      <c r="J4205" s="282">
        <v>10</v>
      </c>
      <c r="K4205" s="282">
        <v>30</v>
      </c>
    </row>
    <row r="4206" spans="1:11" x14ac:dyDescent="0.3">
      <c r="A4206" s="281" t="s">
        <v>2143</v>
      </c>
      <c r="B4206" s="281">
        <v>2</v>
      </c>
      <c r="C4206" s="24" t="str">
        <f t="shared" si="65"/>
        <v>isabella2</v>
      </c>
      <c r="D4206" s="281">
        <v>170</v>
      </c>
      <c r="E4206" s="281">
        <v>73</v>
      </c>
      <c r="F4206" s="281">
        <v>1309</v>
      </c>
      <c r="G4206" s="24">
        <v>50</v>
      </c>
      <c r="H4206" s="24">
        <v>0</v>
      </c>
      <c r="I4206" s="24">
        <v>0</v>
      </c>
      <c r="J4206" s="282">
        <v>10</v>
      </c>
      <c r="K4206" s="282">
        <v>30</v>
      </c>
    </row>
    <row r="4207" spans="1:11" x14ac:dyDescent="0.3">
      <c r="A4207" s="281" t="s">
        <v>2143</v>
      </c>
      <c r="B4207" s="281">
        <v>3</v>
      </c>
      <c r="C4207" s="24" t="str">
        <f t="shared" si="65"/>
        <v>isabella3</v>
      </c>
      <c r="D4207" s="281">
        <v>172</v>
      </c>
      <c r="E4207" s="281">
        <v>74</v>
      </c>
      <c r="F4207" s="281">
        <v>1329</v>
      </c>
      <c r="G4207" s="24">
        <v>50</v>
      </c>
      <c r="H4207" s="24">
        <v>0</v>
      </c>
      <c r="I4207" s="24">
        <v>0</v>
      </c>
      <c r="J4207" s="282">
        <v>10</v>
      </c>
      <c r="K4207" s="282">
        <v>30</v>
      </c>
    </row>
    <row r="4208" spans="1:11" x14ac:dyDescent="0.3">
      <c r="A4208" s="281" t="s">
        <v>2143</v>
      </c>
      <c r="B4208" s="281">
        <v>4</v>
      </c>
      <c r="C4208" s="24" t="str">
        <f t="shared" si="65"/>
        <v>isabella4</v>
      </c>
      <c r="D4208" s="281">
        <v>175</v>
      </c>
      <c r="E4208" s="281">
        <v>75</v>
      </c>
      <c r="F4208" s="281">
        <v>1352</v>
      </c>
      <c r="G4208" s="24">
        <v>50</v>
      </c>
      <c r="H4208" s="24">
        <v>0</v>
      </c>
      <c r="I4208" s="24">
        <v>0</v>
      </c>
      <c r="J4208" s="282">
        <v>10</v>
      </c>
      <c r="K4208" s="282">
        <v>30</v>
      </c>
    </row>
    <row r="4209" spans="1:11" x14ac:dyDescent="0.3">
      <c r="A4209" s="281" t="s">
        <v>2143</v>
      </c>
      <c r="B4209" s="281">
        <v>5</v>
      </c>
      <c r="C4209" s="24" t="str">
        <f t="shared" si="65"/>
        <v>isabella5</v>
      </c>
      <c r="D4209" s="281">
        <v>177</v>
      </c>
      <c r="E4209" s="281">
        <v>76</v>
      </c>
      <c r="F4209" s="281">
        <v>1379</v>
      </c>
      <c r="G4209" s="24">
        <v>50</v>
      </c>
      <c r="H4209" s="24">
        <v>0</v>
      </c>
      <c r="I4209" s="24">
        <v>0</v>
      </c>
      <c r="J4209" s="282">
        <v>10</v>
      </c>
      <c r="K4209" s="282">
        <v>30</v>
      </c>
    </row>
    <row r="4210" spans="1:11" x14ac:dyDescent="0.3">
      <c r="A4210" s="281" t="s">
        <v>2143</v>
      </c>
      <c r="B4210" s="281">
        <v>6</v>
      </c>
      <c r="C4210" s="24" t="str">
        <f t="shared" si="65"/>
        <v>isabella6</v>
      </c>
      <c r="D4210" s="281">
        <v>180</v>
      </c>
      <c r="E4210" s="281">
        <v>77</v>
      </c>
      <c r="F4210" s="281">
        <v>1409</v>
      </c>
      <c r="G4210" s="24">
        <v>50</v>
      </c>
      <c r="H4210" s="24">
        <v>0</v>
      </c>
      <c r="I4210" s="24">
        <v>0</v>
      </c>
      <c r="J4210" s="282">
        <v>10</v>
      </c>
      <c r="K4210" s="282">
        <v>30</v>
      </c>
    </row>
    <row r="4211" spans="1:11" x14ac:dyDescent="0.3">
      <c r="A4211" s="281" t="s">
        <v>2143</v>
      </c>
      <c r="B4211" s="281">
        <v>7</v>
      </c>
      <c r="C4211" s="24" t="str">
        <f t="shared" si="65"/>
        <v>isabella7</v>
      </c>
      <c r="D4211" s="281">
        <v>182</v>
      </c>
      <c r="E4211" s="281">
        <v>78</v>
      </c>
      <c r="F4211" s="281">
        <v>1444</v>
      </c>
      <c r="G4211" s="24">
        <v>50</v>
      </c>
      <c r="H4211" s="24">
        <v>0</v>
      </c>
      <c r="I4211" s="24">
        <v>0</v>
      </c>
      <c r="J4211" s="282">
        <v>10</v>
      </c>
      <c r="K4211" s="282">
        <v>30</v>
      </c>
    </row>
    <row r="4212" spans="1:11" x14ac:dyDescent="0.3">
      <c r="A4212" s="281" t="s">
        <v>2143</v>
      </c>
      <c r="B4212" s="281">
        <v>8</v>
      </c>
      <c r="C4212" s="24" t="str">
        <f t="shared" si="65"/>
        <v>isabella8</v>
      </c>
      <c r="D4212" s="281">
        <v>185</v>
      </c>
      <c r="E4212" s="281">
        <v>79</v>
      </c>
      <c r="F4212" s="281">
        <v>1483</v>
      </c>
      <c r="G4212" s="24">
        <v>50</v>
      </c>
      <c r="H4212" s="24">
        <v>0</v>
      </c>
      <c r="I4212" s="24">
        <v>0</v>
      </c>
      <c r="J4212" s="282">
        <v>10</v>
      </c>
      <c r="K4212" s="282">
        <v>30</v>
      </c>
    </row>
    <row r="4213" spans="1:11" x14ac:dyDescent="0.3">
      <c r="A4213" s="281" t="s">
        <v>2143</v>
      </c>
      <c r="B4213" s="281">
        <v>9</v>
      </c>
      <c r="C4213" s="24" t="str">
        <f t="shared" si="65"/>
        <v>isabella9</v>
      </c>
      <c r="D4213" s="281">
        <v>187</v>
      </c>
      <c r="E4213" s="281">
        <v>80</v>
      </c>
      <c r="F4213" s="281">
        <v>1527</v>
      </c>
      <c r="G4213" s="24">
        <v>50</v>
      </c>
      <c r="H4213" s="24">
        <v>0</v>
      </c>
      <c r="I4213" s="24">
        <v>0</v>
      </c>
      <c r="J4213" s="282">
        <v>10</v>
      </c>
      <c r="K4213" s="282">
        <v>30</v>
      </c>
    </row>
    <row r="4214" spans="1:11" x14ac:dyDescent="0.3">
      <c r="A4214" s="281" t="s">
        <v>2143</v>
      </c>
      <c r="B4214" s="281">
        <v>10</v>
      </c>
      <c r="C4214" s="24" t="str">
        <f t="shared" si="65"/>
        <v>isabella10</v>
      </c>
      <c r="D4214" s="281">
        <v>190</v>
      </c>
      <c r="E4214" s="281">
        <v>81</v>
      </c>
      <c r="F4214" s="281">
        <v>1575</v>
      </c>
      <c r="G4214" s="24">
        <v>50</v>
      </c>
      <c r="H4214" s="24">
        <v>0</v>
      </c>
      <c r="I4214" s="24">
        <v>0</v>
      </c>
      <c r="J4214" s="282">
        <v>10</v>
      </c>
      <c r="K4214" s="282">
        <v>30</v>
      </c>
    </row>
    <row r="4215" spans="1:11" x14ac:dyDescent="0.3">
      <c r="A4215" s="281" t="s">
        <v>2143</v>
      </c>
      <c r="B4215" s="281">
        <v>11</v>
      </c>
      <c r="C4215" s="24" t="str">
        <f t="shared" si="65"/>
        <v>isabella11</v>
      </c>
      <c r="D4215" s="281">
        <v>207</v>
      </c>
      <c r="E4215" s="281">
        <v>89</v>
      </c>
      <c r="F4215" s="281">
        <v>1734</v>
      </c>
      <c r="G4215" s="24">
        <v>50</v>
      </c>
      <c r="H4215" s="24">
        <v>0</v>
      </c>
      <c r="I4215" s="24">
        <v>0</v>
      </c>
      <c r="J4215" s="282">
        <v>10</v>
      </c>
      <c r="K4215" s="282">
        <v>30</v>
      </c>
    </row>
    <row r="4216" spans="1:11" x14ac:dyDescent="0.3">
      <c r="A4216" s="281" t="s">
        <v>2143</v>
      </c>
      <c r="B4216" s="281">
        <v>12</v>
      </c>
      <c r="C4216" s="24" t="str">
        <f t="shared" si="65"/>
        <v>isabella12</v>
      </c>
      <c r="D4216" s="281">
        <v>210</v>
      </c>
      <c r="E4216" s="281">
        <v>90</v>
      </c>
      <c r="F4216" s="281">
        <v>1796</v>
      </c>
      <c r="G4216" s="24">
        <v>50</v>
      </c>
      <c r="H4216" s="24">
        <v>0</v>
      </c>
      <c r="I4216" s="24">
        <v>0</v>
      </c>
      <c r="J4216" s="282">
        <v>10</v>
      </c>
      <c r="K4216" s="282">
        <v>30</v>
      </c>
    </row>
    <row r="4217" spans="1:11" x14ac:dyDescent="0.3">
      <c r="A4217" s="281" t="s">
        <v>2143</v>
      </c>
      <c r="B4217" s="281">
        <v>13</v>
      </c>
      <c r="C4217" s="24" t="str">
        <f t="shared" si="65"/>
        <v>isabella13</v>
      </c>
      <c r="D4217" s="281">
        <v>213</v>
      </c>
      <c r="E4217" s="281">
        <v>91</v>
      </c>
      <c r="F4217" s="281">
        <v>1864</v>
      </c>
      <c r="G4217" s="24">
        <v>50</v>
      </c>
      <c r="H4217" s="24">
        <v>0</v>
      </c>
      <c r="I4217" s="24">
        <v>0</v>
      </c>
      <c r="J4217" s="282">
        <v>10</v>
      </c>
      <c r="K4217" s="282">
        <v>30</v>
      </c>
    </row>
    <row r="4218" spans="1:11" x14ac:dyDescent="0.3">
      <c r="A4218" s="281" t="s">
        <v>2143</v>
      </c>
      <c r="B4218" s="281">
        <v>14</v>
      </c>
      <c r="C4218" s="24" t="str">
        <f t="shared" si="65"/>
        <v>isabella14</v>
      </c>
      <c r="D4218" s="281">
        <v>216</v>
      </c>
      <c r="E4218" s="281">
        <v>92</v>
      </c>
      <c r="F4218" s="281">
        <v>1938</v>
      </c>
      <c r="G4218" s="24">
        <v>50</v>
      </c>
      <c r="H4218" s="24">
        <v>0</v>
      </c>
      <c r="I4218" s="24">
        <v>0</v>
      </c>
      <c r="J4218" s="282">
        <v>10</v>
      </c>
      <c r="K4218" s="282">
        <v>30</v>
      </c>
    </row>
    <row r="4219" spans="1:11" x14ac:dyDescent="0.3">
      <c r="A4219" s="281" t="s">
        <v>2143</v>
      </c>
      <c r="B4219" s="281">
        <v>15</v>
      </c>
      <c r="C4219" s="24" t="str">
        <f t="shared" si="65"/>
        <v>isabella15</v>
      </c>
      <c r="D4219" s="281">
        <v>218</v>
      </c>
      <c r="E4219" s="281">
        <v>93</v>
      </c>
      <c r="F4219" s="281">
        <v>2018</v>
      </c>
      <c r="G4219" s="24">
        <v>50</v>
      </c>
      <c r="H4219" s="24">
        <v>0</v>
      </c>
      <c r="I4219" s="24">
        <v>0</v>
      </c>
      <c r="J4219" s="282">
        <v>10</v>
      </c>
      <c r="K4219" s="282">
        <v>30</v>
      </c>
    </row>
    <row r="4220" spans="1:11" x14ac:dyDescent="0.3">
      <c r="A4220" s="281" t="s">
        <v>2143</v>
      </c>
      <c r="B4220" s="281">
        <v>16</v>
      </c>
      <c r="C4220" s="24" t="str">
        <f t="shared" si="65"/>
        <v>isabella16</v>
      </c>
      <c r="D4220" s="281">
        <v>221</v>
      </c>
      <c r="E4220" s="281">
        <v>95</v>
      </c>
      <c r="F4220" s="281">
        <v>2103</v>
      </c>
      <c r="G4220" s="24">
        <v>50</v>
      </c>
      <c r="H4220" s="24">
        <v>0</v>
      </c>
      <c r="I4220" s="24">
        <v>0</v>
      </c>
      <c r="J4220" s="282">
        <v>10</v>
      </c>
      <c r="K4220" s="282">
        <v>30</v>
      </c>
    </row>
    <row r="4221" spans="1:11" x14ac:dyDescent="0.3">
      <c r="A4221" s="281" t="s">
        <v>2143</v>
      </c>
      <c r="B4221" s="281">
        <v>17</v>
      </c>
      <c r="C4221" s="24" t="str">
        <f t="shared" si="65"/>
        <v>isabella17</v>
      </c>
      <c r="D4221" s="281">
        <v>224</v>
      </c>
      <c r="E4221" s="281">
        <v>96</v>
      </c>
      <c r="F4221" s="281">
        <v>2195</v>
      </c>
      <c r="G4221" s="24">
        <v>50</v>
      </c>
      <c r="H4221" s="24">
        <v>0</v>
      </c>
      <c r="I4221" s="24">
        <v>0</v>
      </c>
      <c r="J4221" s="282">
        <v>10</v>
      </c>
      <c r="K4221" s="282">
        <v>30</v>
      </c>
    </row>
    <row r="4222" spans="1:11" x14ac:dyDescent="0.3">
      <c r="A4222" s="281" t="s">
        <v>2143</v>
      </c>
      <c r="B4222" s="281">
        <v>18</v>
      </c>
      <c r="C4222" s="24" t="str">
        <f t="shared" si="65"/>
        <v>isabella18</v>
      </c>
      <c r="D4222" s="281">
        <v>227</v>
      </c>
      <c r="E4222" s="281">
        <v>97</v>
      </c>
      <c r="F4222" s="281">
        <v>2294</v>
      </c>
      <c r="G4222" s="24">
        <v>50</v>
      </c>
      <c r="H4222" s="24">
        <v>0</v>
      </c>
      <c r="I4222" s="24">
        <v>0</v>
      </c>
      <c r="J4222" s="282">
        <v>10</v>
      </c>
      <c r="K4222" s="282">
        <v>30</v>
      </c>
    </row>
    <row r="4223" spans="1:11" x14ac:dyDescent="0.3">
      <c r="A4223" s="281" t="s">
        <v>2143</v>
      </c>
      <c r="B4223" s="281">
        <v>19</v>
      </c>
      <c r="C4223" s="24" t="str">
        <f t="shared" si="65"/>
        <v>isabella19</v>
      </c>
      <c r="D4223" s="281">
        <v>230</v>
      </c>
      <c r="E4223" s="281">
        <v>98</v>
      </c>
      <c r="F4223" s="281">
        <v>2399</v>
      </c>
      <c r="G4223" s="24">
        <v>50</v>
      </c>
      <c r="H4223" s="24">
        <v>0</v>
      </c>
      <c r="I4223" s="24">
        <v>0</v>
      </c>
      <c r="J4223" s="282">
        <v>10</v>
      </c>
      <c r="K4223" s="282">
        <v>30</v>
      </c>
    </row>
    <row r="4224" spans="1:11" x14ac:dyDescent="0.3">
      <c r="A4224" s="281" t="s">
        <v>2143</v>
      </c>
      <c r="B4224" s="281">
        <v>20</v>
      </c>
      <c r="C4224" s="24" t="str">
        <f t="shared" si="65"/>
        <v>isabella20</v>
      </c>
      <c r="D4224" s="281">
        <v>233</v>
      </c>
      <c r="E4224" s="281">
        <v>100</v>
      </c>
      <c r="F4224" s="281">
        <v>2511</v>
      </c>
      <c r="G4224" s="24">
        <v>50</v>
      </c>
      <c r="H4224" s="24">
        <v>0</v>
      </c>
      <c r="I4224" s="24">
        <v>0</v>
      </c>
      <c r="J4224" s="282">
        <v>10</v>
      </c>
      <c r="K4224" s="282">
        <v>30</v>
      </c>
    </row>
    <row r="4225" spans="1:11" x14ac:dyDescent="0.3">
      <c r="A4225" s="281" t="s">
        <v>2143</v>
      </c>
      <c r="B4225" s="281">
        <v>21</v>
      </c>
      <c r="C4225" s="24" t="str">
        <f t="shared" si="65"/>
        <v>isabella21</v>
      </c>
      <c r="D4225" s="281">
        <v>255</v>
      </c>
      <c r="E4225" s="281">
        <v>109</v>
      </c>
      <c r="F4225" s="281">
        <v>2815</v>
      </c>
      <c r="G4225" s="24">
        <v>50</v>
      </c>
      <c r="H4225" s="24">
        <v>0</v>
      </c>
      <c r="I4225" s="24">
        <v>0</v>
      </c>
      <c r="J4225" s="282">
        <v>10</v>
      </c>
      <c r="K4225" s="282">
        <v>30</v>
      </c>
    </row>
    <row r="4226" spans="1:11" x14ac:dyDescent="0.3">
      <c r="A4226" s="281" t="s">
        <v>2143</v>
      </c>
      <c r="B4226" s="281">
        <v>22</v>
      </c>
      <c r="C4226" s="24" t="str">
        <f t="shared" si="65"/>
        <v>isabella22</v>
      </c>
      <c r="D4226" s="281">
        <v>258</v>
      </c>
      <c r="E4226" s="281">
        <v>110</v>
      </c>
      <c r="F4226" s="281">
        <v>2952</v>
      </c>
      <c r="G4226" s="24">
        <v>50</v>
      </c>
      <c r="H4226" s="24">
        <v>0</v>
      </c>
      <c r="I4226" s="24">
        <v>0</v>
      </c>
      <c r="J4226" s="282">
        <v>10</v>
      </c>
      <c r="K4226" s="282">
        <v>30</v>
      </c>
    </row>
    <row r="4227" spans="1:11" x14ac:dyDescent="0.3">
      <c r="A4227" s="281" t="s">
        <v>2143</v>
      </c>
      <c r="B4227" s="281">
        <v>23</v>
      </c>
      <c r="C4227" s="24" t="str">
        <f t="shared" si="65"/>
        <v>isabella23</v>
      </c>
      <c r="D4227" s="281">
        <v>261</v>
      </c>
      <c r="E4227" s="281">
        <v>112</v>
      </c>
      <c r="F4227" s="281">
        <v>3097</v>
      </c>
      <c r="G4227" s="24">
        <v>50</v>
      </c>
      <c r="H4227" s="24">
        <v>0</v>
      </c>
      <c r="I4227" s="24">
        <v>0</v>
      </c>
      <c r="J4227" s="282">
        <v>10</v>
      </c>
      <c r="K4227" s="282">
        <v>30</v>
      </c>
    </row>
    <row r="4228" spans="1:11" x14ac:dyDescent="0.3">
      <c r="A4228" s="281" t="s">
        <v>2143</v>
      </c>
      <c r="B4228" s="281">
        <v>24</v>
      </c>
      <c r="C4228" s="24" t="str">
        <f t="shared" si="65"/>
        <v>isabella24</v>
      </c>
      <c r="D4228" s="281">
        <v>264</v>
      </c>
      <c r="E4228" s="281">
        <v>113</v>
      </c>
      <c r="F4228" s="281">
        <v>3251</v>
      </c>
      <c r="G4228" s="24">
        <v>50</v>
      </c>
      <c r="H4228" s="24">
        <v>0</v>
      </c>
      <c r="I4228" s="24">
        <v>0</v>
      </c>
      <c r="J4228" s="282">
        <v>10</v>
      </c>
      <c r="K4228" s="282">
        <v>30</v>
      </c>
    </row>
    <row r="4229" spans="1:11" x14ac:dyDescent="0.3">
      <c r="A4229" s="281" t="s">
        <v>2143</v>
      </c>
      <c r="B4229" s="281">
        <v>25</v>
      </c>
      <c r="C4229" s="24" t="str">
        <f t="shared" si="65"/>
        <v>isabella25</v>
      </c>
      <c r="D4229" s="281">
        <v>268</v>
      </c>
      <c r="E4229" s="281">
        <v>114</v>
      </c>
      <c r="F4229" s="281">
        <v>3413</v>
      </c>
      <c r="G4229" s="24">
        <v>50</v>
      </c>
      <c r="H4229" s="24">
        <v>0</v>
      </c>
      <c r="I4229" s="24">
        <v>0</v>
      </c>
      <c r="J4229" s="282">
        <v>10</v>
      </c>
      <c r="K4229" s="282">
        <v>30</v>
      </c>
    </row>
    <row r="4230" spans="1:11" x14ac:dyDescent="0.3">
      <c r="A4230" s="281" t="s">
        <v>2143</v>
      </c>
      <c r="B4230" s="281">
        <v>26</v>
      </c>
      <c r="C4230" s="24" t="str">
        <f t="shared" ref="C4230:C4293" si="66">A4230&amp;B4230</f>
        <v>isabella26</v>
      </c>
      <c r="D4230" s="281">
        <v>271</v>
      </c>
      <c r="E4230" s="281">
        <v>116</v>
      </c>
      <c r="F4230" s="281">
        <v>3453</v>
      </c>
      <c r="G4230" s="24">
        <v>50</v>
      </c>
      <c r="H4230" s="24">
        <v>0</v>
      </c>
      <c r="I4230" s="24">
        <v>0</v>
      </c>
      <c r="J4230" s="282">
        <v>10</v>
      </c>
      <c r="K4230" s="282">
        <v>30</v>
      </c>
    </row>
    <row r="4231" spans="1:11" x14ac:dyDescent="0.3">
      <c r="A4231" s="281" t="s">
        <v>2143</v>
      </c>
      <c r="B4231" s="281">
        <v>27</v>
      </c>
      <c r="C4231" s="24" t="str">
        <f t="shared" si="66"/>
        <v>isabella27</v>
      </c>
      <c r="D4231" s="281">
        <v>275</v>
      </c>
      <c r="E4231" s="281">
        <v>117</v>
      </c>
      <c r="F4231" s="281">
        <v>3495</v>
      </c>
      <c r="G4231" s="24">
        <v>50</v>
      </c>
      <c r="H4231" s="24">
        <v>0</v>
      </c>
      <c r="I4231" s="24">
        <v>0</v>
      </c>
      <c r="J4231" s="282">
        <v>10</v>
      </c>
      <c r="K4231" s="282">
        <v>30</v>
      </c>
    </row>
    <row r="4232" spans="1:11" x14ac:dyDescent="0.3">
      <c r="A4232" s="281" t="s">
        <v>2143</v>
      </c>
      <c r="B4232" s="281">
        <v>28</v>
      </c>
      <c r="C4232" s="24" t="str">
        <f t="shared" si="66"/>
        <v>isabella28</v>
      </c>
      <c r="D4232" s="281">
        <v>278</v>
      </c>
      <c r="E4232" s="281">
        <v>119</v>
      </c>
      <c r="F4232" s="281">
        <v>3536</v>
      </c>
      <c r="G4232" s="24">
        <v>50</v>
      </c>
      <c r="H4232" s="24">
        <v>0</v>
      </c>
      <c r="I4232" s="24">
        <v>0</v>
      </c>
      <c r="J4232" s="282">
        <v>10</v>
      </c>
      <c r="K4232" s="282">
        <v>30</v>
      </c>
    </row>
    <row r="4233" spans="1:11" x14ac:dyDescent="0.3">
      <c r="A4233" s="281" t="s">
        <v>2143</v>
      </c>
      <c r="B4233" s="281">
        <v>29</v>
      </c>
      <c r="C4233" s="24" t="str">
        <f t="shared" si="66"/>
        <v>isabella29</v>
      </c>
      <c r="D4233" s="281">
        <v>282</v>
      </c>
      <c r="E4233" s="281">
        <v>120</v>
      </c>
      <c r="F4233" s="281">
        <v>3578</v>
      </c>
      <c r="G4233" s="24">
        <v>50</v>
      </c>
      <c r="H4233" s="24">
        <v>0</v>
      </c>
      <c r="I4233" s="24">
        <v>0</v>
      </c>
      <c r="J4233" s="282">
        <v>10</v>
      </c>
      <c r="K4233" s="282">
        <v>30</v>
      </c>
    </row>
    <row r="4234" spans="1:11" x14ac:dyDescent="0.3">
      <c r="A4234" s="281" t="s">
        <v>2143</v>
      </c>
      <c r="B4234" s="281">
        <v>30</v>
      </c>
      <c r="C4234" s="24" t="str">
        <f t="shared" si="66"/>
        <v>isabella30</v>
      </c>
      <c r="D4234" s="281">
        <v>285</v>
      </c>
      <c r="E4234" s="281">
        <v>122</v>
      </c>
      <c r="F4234" s="281">
        <v>3621</v>
      </c>
      <c r="G4234" s="24">
        <v>50</v>
      </c>
      <c r="H4234" s="24">
        <v>0</v>
      </c>
      <c r="I4234" s="24">
        <v>0</v>
      </c>
      <c r="J4234" s="282">
        <v>10</v>
      </c>
      <c r="K4234" s="282">
        <v>30</v>
      </c>
    </row>
    <row r="4235" spans="1:11" x14ac:dyDescent="0.3">
      <c r="A4235" s="281" t="s">
        <v>2143</v>
      </c>
      <c r="B4235" s="281">
        <v>31</v>
      </c>
      <c r="C4235" s="24" t="str">
        <f t="shared" si="66"/>
        <v>isabella31</v>
      </c>
      <c r="D4235" s="281">
        <v>312</v>
      </c>
      <c r="E4235" s="281">
        <v>133</v>
      </c>
      <c r="F4235" s="281">
        <v>3930</v>
      </c>
      <c r="G4235" s="24">
        <v>50</v>
      </c>
      <c r="H4235" s="24">
        <v>0</v>
      </c>
      <c r="I4235" s="24">
        <v>0</v>
      </c>
      <c r="J4235" s="282">
        <v>10</v>
      </c>
      <c r="K4235" s="282">
        <v>30</v>
      </c>
    </row>
    <row r="4236" spans="1:11" x14ac:dyDescent="0.3">
      <c r="A4236" s="281" t="s">
        <v>2143</v>
      </c>
      <c r="B4236" s="281">
        <v>32</v>
      </c>
      <c r="C4236" s="24" t="str">
        <f t="shared" si="66"/>
        <v>isabella32</v>
      </c>
      <c r="D4236" s="281">
        <v>315</v>
      </c>
      <c r="E4236" s="281">
        <v>135</v>
      </c>
      <c r="F4236" s="281">
        <v>3977</v>
      </c>
      <c r="G4236" s="24">
        <v>50</v>
      </c>
      <c r="H4236" s="24">
        <v>0</v>
      </c>
      <c r="I4236" s="24">
        <v>0</v>
      </c>
      <c r="J4236" s="282">
        <v>10</v>
      </c>
      <c r="K4236" s="282">
        <v>30</v>
      </c>
    </row>
    <row r="4237" spans="1:11" x14ac:dyDescent="0.3">
      <c r="A4237" s="281" t="s">
        <v>2143</v>
      </c>
      <c r="B4237" s="281">
        <v>33</v>
      </c>
      <c r="C4237" s="24" t="str">
        <f t="shared" si="66"/>
        <v>isabella33</v>
      </c>
      <c r="D4237" s="281">
        <v>319</v>
      </c>
      <c r="E4237" s="281">
        <v>137</v>
      </c>
      <c r="F4237" s="281">
        <v>4024</v>
      </c>
      <c r="G4237" s="24">
        <v>50</v>
      </c>
      <c r="H4237" s="24">
        <v>0</v>
      </c>
      <c r="I4237" s="24">
        <v>0</v>
      </c>
      <c r="J4237" s="282">
        <v>10</v>
      </c>
      <c r="K4237" s="282">
        <v>30</v>
      </c>
    </row>
    <row r="4238" spans="1:11" x14ac:dyDescent="0.3">
      <c r="A4238" s="281" t="s">
        <v>2143</v>
      </c>
      <c r="B4238" s="281">
        <v>34</v>
      </c>
      <c r="C4238" s="24" t="str">
        <f t="shared" si="66"/>
        <v>isabella34</v>
      </c>
      <c r="D4238" s="281">
        <v>323</v>
      </c>
      <c r="E4238" s="281">
        <v>138</v>
      </c>
      <c r="F4238" s="281">
        <v>4072</v>
      </c>
      <c r="G4238" s="24">
        <v>50</v>
      </c>
      <c r="H4238" s="24">
        <v>0</v>
      </c>
      <c r="I4238" s="24">
        <v>0</v>
      </c>
      <c r="J4238" s="282">
        <v>10</v>
      </c>
      <c r="K4238" s="282">
        <v>30</v>
      </c>
    </row>
    <row r="4239" spans="1:11" x14ac:dyDescent="0.3">
      <c r="A4239" s="281" t="s">
        <v>2143</v>
      </c>
      <c r="B4239" s="281">
        <v>35</v>
      </c>
      <c r="C4239" s="24" t="str">
        <f t="shared" si="66"/>
        <v>isabella35</v>
      </c>
      <c r="D4239" s="281">
        <v>327</v>
      </c>
      <c r="E4239" s="281">
        <v>140</v>
      </c>
      <c r="F4239" s="281">
        <v>4121</v>
      </c>
      <c r="G4239" s="24">
        <v>50</v>
      </c>
      <c r="H4239" s="24">
        <v>0</v>
      </c>
      <c r="I4239" s="24">
        <v>0</v>
      </c>
      <c r="J4239" s="282">
        <v>10</v>
      </c>
      <c r="K4239" s="282">
        <v>30</v>
      </c>
    </row>
    <row r="4240" spans="1:11" x14ac:dyDescent="0.3">
      <c r="A4240" s="281" t="s">
        <v>2143</v>
      </c>
      <c r="B4240" s="281">
        <v>36</v>
      </c>
      <c r="C4240" s="24" t="str">
        <f t="shared" si="66"/>
        <v>isabella36</v>
      </c>
      <c r="D4240" s="281">
        <v>331</v>
      </c>
      <c r="E4240" s="281">
        <v>142</v>
      </c>
      <c r="F4240" s="281">
        <v>4170</v>
      </c>
      <c r="G4240" s="24">
        <v>50</v>
      </c>
      <c r="H4240" s="24">
        <v>0</v>
      </c>
      <c r="I4240" s="24">
        <v>0</v>
      </c>
      <c r="J4240" s="282">
        <v>10</v>
      </c>
      <c r="K4240" s="282">
        <v>30</v>
      </c>
    </row>
    <row r="4241" spans="1:11" x14ac:dyDescent="0.3">
      <c r="A4241" s="281" t="s">
        <v>2143</v>
      </c>
      <c r="B4241" s="281">
        <v>37</v>
      </c>
      <c r="C4241" s="24" t="str">
        <f t="shared" si="66"/>
        <v>isabella37</v>
      </c>
      <c r="D4241" s="281">
        <v>336</v>
      </c>
      <c r="E4241" s="281">
        <v>144</v>
      </c>
      <c r="F4241" s="281">
        <v>4220</v>
      </c>
      <c r="G4241" s="24">
        <v>50</v>
      </c>
      <c r="H4241" s="24">
        <v>0</v>
      </c>
      <c r="I4241" s="24">
        <v>0</v>
      </c>
      <c r="J4241" s="282">
        <v>10</v>
      </c>
      <c r="K4241" s="282">
        <v>30</v>
      </c>
    </row>
    <row r="4242" spans="1:11" x14ac:dyDescent="0.3">
      <c r="A4242" s="281" t="s">
        <v>2143</v>
      </c>
      <c r="B4242" s="281">
        <v>38</v>
      </c>
      <c r="C4242" s="24" t="str">
        <f t="shared" si="66"/>
        <v>isabella38</v>
      </c>
      <c r="D4242" s="281">
        <v>340</v>
      </c>
      <c r="E4242" s="281">
        <v>145</v>
      </c>
      <c r="F4242" s="281">
        <v>4270</v>
      </c>
      <c r="G4242" s="24">
        <v>50</v>
      </c>
      <c r="H4242" s="24">
        <v>0</v>
      </c>
      <c r="I4242" s="24">
        <v>0</v>
      </c>
      <c r="J4242" s="282">
        <v>10</v>
      </c>
      <c r="K4242" s="282">
        <v>30</v>
      </c>
    </row>
    <row r="4243" spans="1:11" x14ac:dyDescent="0.3">
      <c r="A4243" s="281" t="s">
        <v>2143</v>
      </c>
      <c r="B4243" s="281">
        <v>39</v>
      </c>
      <c r="C4243" s="24" t="str">
        <f t="shared" si="66"/>
        <v>isabella39</v>
      </c>
      <c r="D4243" s="281">
        <v>344</v>
      </c>
      <c r="E4243" s="281">
        <v>147</v>
      </c>
      <c r="F4243" s="281">
        <v>4321</v>
      </c>
      <c r="G4243" s="24">
        <v>50</v>
      </c>
      <c r="H4243" s="24">
        <v>0</v>
      </c>
      <c r="I4243" s="24">
        <v>0</v>
      </c>
      <c r="J4243" s="282">
        <v>10</v>
      </c>
      <c r="K4243" s="282">
        <v>30</v>
      </c>
    </row>
    <row r="4244" spans="1:11" x14ac:dyDescent="0.3">
      <c r="A4244" s="281" t="s">
        <v>2143</v>
      </c>
      <c r="B4244" s="281">
        <v>40</v>
      </c>
      <c r="C4244" s="24" t="str">
        <f t="shared" si="66"/>
        <v>isabella40</v>
      </c>
      <c r="D4244" s="281">
        <v>348</v>
      </c>
      <c r="E4244" s="281">
        <v>149</v>
      </c>
      <c r="F4244" s="281">
        <v>4372</v>
      </c>
      <c r="G4244" s="24">
        <v>50</v>
      </c>
      <c r="H4244" s="24">
        <v>0</v>
      </c>
      <c r="I4244" s="24">
        <v>0</v>
      </c>
      <c r="J4244" s="282">
        <v>10</v>
      </c>
      <c r="K4244" s="282">
        <v>30</v>
      </c>
    </row>
    <row r="4245" spans="1:11" x14ac:dyDescent="0.3">
      <c r="A4245" s="281" t="s">
        <v>2143</v>
      </c>
      <c r="B4245" s="281">
        <v>41</v>
      </c>
      <c r="C4245" s="24" t="str">
        <f t="shared" si="66"/>
        <v>isabella41</v>
      </c>
      <c r="D4245" s="281">
        <v>380</v>
      </c>
      <c r="E4245" s="281">
        <v>163</v>
      </c>
      <c r="F4245" s="281">
        <v>4796</v>
      </c>
      <c r="G4245" s="24">
        <v>50</v>
      </c>
      <c r="H4245" s="24">
        <v>0</v>
      </c>
      <c r="I4245" s="24">
        <v>0</v>
      </c>
      <c r="J4245" s="282">
        <v>10</v>
      </c>
      <c r="K4245" s="282">
        <v>30</v>
      </c>
    </row>
    <row r="4246" spans="1:11" x14ac:dyDescent="0.3">
      <c r="A4246" s="281" t="s">
        <v>2143</v>
      </c>
      <c r="B4246" s="281">
        <v>42</v>
      </c>
      <c r="C4246" s="24" t="str">
        <f t="shared" si="66"/>
        <v>isabella42</v>
      </c>
      <c r="D4246" s="281">
        <v>385</v>
      </c>
      <c r="E4246" s="281">
        <v>165</v>
      </c>
      <c r="F4246" s="281">
        <v>4854</v>
      </c>
      <c r="G4246" s="24">
        <v>50</v>
      </c>
      <c r="H4246" s="24">
        <v>0</v>
      </c>
      <c r="I4246" s="24">
        <v>0</v>
      </c>
      <c r="J4246" s="282">
        <v>10</v>
      </c>
      <c r="K4246" s="282">
        <v>30</v>
      </c>
    </row>
    <row r="4247" spans="1:11" x14ac:dyDescent="0.3">
      <c r="A4247" s="281" t="s">
        <v>2143</v>
      </c>
      <c r="B4247" s="281">
        <v>43</v>
      </c>
      <c r="C4247" s="24" t="str">
        <f t="shared" si="66"/>
        <v>isabella43</v>
      </c>
      <c r="D4247" s="281">
        <v>390</v>
      </c>
      <c r="E4247" s="281">
        <v>167</v>
      </c>
      <c r="F4247" s="281">
        <v>4912</v>
      </c>
      <c r="G4247" s="24">
        <v>50</v>
      </c>
      <c r="H4247" s="24">
        <v>0</v>
      </c>
      <c r="I4247" s="24">
        <v>0</v>
      </c>
      <c r="J4247" s="282">
        <v>10</v>
      </c>
      <c r="K4247" s="282">
        <v>30</v>
      </c>
    </row>
    <row r="4248" spans="1:11" x14ac:dyDescent="0.3">
      <c r="A4248" s="281" t="s">
        <v>2143</v>
      </c>
      <c r="B4248" s="281">
        <v>44</v>
      </c>
      <c r="C4248" s="24" t="str">
        <f t="shared" si="66"/>
        <v>isabella44</v>
      </c>
      <c r="D4248" s="281">
        <v>394</v>
      </c>
      <c r="E4248" s="281">
        <v>169</v>
      </c>
      <c r="F4248" s="281">
        <v>4976</v>
      </c>
      <c r="G4248" s="24">
        <v>50</v>
      </c>
      <c r="H4248" s="24">
        <v>0</v>
      </c>
      <c r="I4248" s="24">
        <v>0</v>
      </c>
      <c r="J4248" s="282">
        <v>10</v>
      </c>
      <c r="K4248" s="282">
        <v>30</v>
      </c>
    </row>
    <row r="4249" spans="1:11" x14ac:dyDescent="0.3">
      <c r="A4249" s="281" t="s">
        <v>2143</v>
      </c>
      <c r="B4249" s="281">
        <v>45</v>
      </c>
      <c r="C4249" s="24" t="str">
        <f t="shared" si="66"/>
        <v>isabella45</v>
      </c>
      <c r="D4249" s="281">
        <v>399</v>
      </c>
      <c r="E4249" s="281">
        <v>171</v>
      </c>
      <c r="F4249" s="281">
        <v>5040</v>
      </c>
      <c r="G4249" s="24">
        <v>50</v>
      </c>
      <c r="H4249" s="24">
        <v>0</v>
      </c>
      <c r="I4249" s="24">
        <v>0</v>
      </c>
      <c r="J4249" s="282">
        <v>10</v>
      </c>
      <c r="K4249" s="282">
        <v>30</v>
      </c>
    </row>
    <row r="4250" spans="1:11" x14ac:dyDescent="0.3">
      <c r="A4250" s="281" t="s">
        <v>2143</v>
      </c>
      <c r="B4250" s="281">
        <v>46</v>
      </c>
      <c r="C4250" s="24" t="str">
        <f t="shared" si="66"/>
        <v>isabella46</v>
      </c>
      <c r="D4250" s="281">
        <v>404</v>
      </c>
      <c r="E4250" s="281">
        <v>173</v>
      </c>
      <c r="F4250" s="281">
        <v>5100</v>
      </c>
      <c r="G4250" s="24">
        <v>50</v>
      </c>
      <c r="H4250" s="24">
        <v>0</v>
      </c>
      <c r="I4250" s="24">
        <v>0</v>
      </c>
      <c r="J4250" s="282">
        <v>10</v>
      </c>
      <c r="K4250" s="282">
        <v>30</v>
      </c>
    </row>
    <row r="4251" spans="1:11" x14ac:dyDescent="0.3">
      <c r="A4251" s="281" t="s">
        <v>2143</v>
      </c>
      <c r="B4251" s="281">
        <v>47</v>
      </c>
      <c r="C4251" s="24" t="str">
        <f t="shared" si="66"/>
        <v>isabella47</v>
      </c>
      <c r="D4251" s="281">
        <v>409</v>
      </c>
      <c r="E4251" s="281">
        <v>175</v>
      </c>
      <c r="F4251" s="281">
        <v>5165</v>
      </c>
      <c r="G4251" s="24">
        <v>50</v>
      </c>
      <c r="H4251" s="24">
        <v>0</v>
      </c>
      <c r="I4251" s="24">
        <v>0</v>
      </c>
      <c r="J4251" s="282">
        <v>10</v>
      </c>
      <c r="K4251" s="282">
        <v>30</v>
      </c>
    </row>
    <row r="4252" spans="1:11" x14ac:dyDescent="0.3">
      <c r="A4252" s="281" t="s">
        <v>2143</v>
      </c>
      <c r="B4252" s="281">
        <v>48</v>
      </c>
      <c r="C4252" s="24" t="str">
        <f t="shared" si="66"/>
        <v>isabella48</v>
      </c>
      <c r="D4252" s="281">
        <v>414</v>
      </c>
      <c r="E4252" s="281">
        <v>177</v>
      </c>
      <c r="F4252" s="281">
        <v>5232</v>
      </c>
      <c r="G4252" s="24">
        <v>50</v>
      </c>
      <c r="H4252" s="24">
        <v>0</v>
      </c>
      <c r="I4252" s="24">
        <v>0</v>
      </c>
      <c r="J4252" s="282">
        <v>10</v>
      </c>
      <c r="K4252" s="282">
        <v>30</v>
      </c>
    </row>
    <row r="4253" spans="1:11" x14ac:dyDescent="0.3">
      <c r="A4253" s="281" t="s">
        <v>2143</v>
      </c>
      <c r="B4253" s="281">
        <v>49</v>
      </c>
      <c r="C4253" s="24" t="str">
        <f t="shared" si="66"/>
        <v>isabella49</v>
      </c>
      <c r="D4253" s="281">
        <v>419</v>
      </c>
      <c r="E4253" s="281">
        <v>179</v>
      </c>
      <c r="F4253" s="281">
        <v>5295</v>
      </c>
      <c r="G4253" s="24">
        <v>50</v>
      </c>
      <c r="H4253" s="24">
        <v>0</v>
      </c>
      <c r="I4253" s="24">
        <v>0</v>
      </c>
      <c r="J4253" s="282">
        <v>10</v>
      </c>
      <c r="K4253" s="282">
        <v>30</v>
      </c>
    </row>
    <row r="4254" spans="1:11" x14ac:dyDescent="0.3">
      <c r="A4254" s="281" t="s">
        <v>2143</v>
      </c>
      <c r="B4254" s="281">
        <v>50</v>
      </c>
      <c r="C4254" s="24" t="str">
        <f t="shared" si="66"/>
        <v>isabella50</v>
      </c>
      <c r="D4254" s="281">
        <v>424</v>
      </c>
      <c r="E4254" s="281">
        <v>181</v>
      </c>
      <c r="F4254" s="281">
        <v>5364</v>
      </c>
      <c r="G4254" s="24">
        <v>50</v>
      </c>
      <c r="H4254" s="24">
        <v>0</v>
      </c>
      <c r="I4254" s="24">
        <v>0</v>
      </c>
      <c r="J4254" s="282">
        <v>10</v>
      </c>
      <c r="K4254" s="282">
        <v>30</v>
      </c>
    </row>
    <row r="4255" spans="1:11" x14ac:dyDescent="0.3">
      <c r="A4255" s="281" t="s">
        <v>2143</v>
      </c>
      <c r="B4255" s="281">
        <v>51</v>
      </c>
      <c r="C4255" s="24" t="str">
        <f t="shared" si="66"/>
        <v>isabella51</v>
      </c>
      <c r="D4255" s="281">
        <v>463</v>
      </c>
      <c r="E4255" s="281">
        <v>198</v>
      </c>
      <c r="F4255" s="281">
        <v>5839</v>
      </c>
      <c r="G4255" s="24">
        <v>50</v>
      </c>
      <c r="H4255" s="24">
        <v>0</v>
      </c>
      <c r="I4255" s="24">
        <v>0</v>
      </c>
      <c r="J4255" s="282">
        <v>10</v>
      </c>
      <c r="K4255" s="282">
        <v>30</v>
      </c>
    </row>
    <row r="4256" spans="1:11" x14ac:dyDescent="0.3">
      <c r="A4256" s="281" t="s">
        <v>2143</v>
      </c>
      <c r="B4256" s="281">
        <v>52</v>
      </c>
      <c r="C4256" s="24" t="str">
        <f t="shared" si="66"/>
        <v>isabella52</v>
      </c>
      <c r="D4256" s="281">
        <v>469</v>
      </c>
      <c r="E4256" s="281">
        <v>201</v>
      </c>
      <c r="F4256" s="281">
        <v>5908</v>
      </c>
      <c r="G4256" s="24">
        <v>50</v>
      </c>
      <c r="H4256" s="24">
        <v>0</v>
      </c>
      <c r="I4256" s="24">
        <v>0</v>
      </c>
      <c r="J4256" s="282">
        <v>10</v>
      </c>
      <c r="K4256" s="282">
        <v>30</v>
      </c>
    </row>
    <row r="4257" spans="1:11" x14ac:dyDescent="0.3">
      <c r="A4257" s="281" t="s">
        <v>2143</v>
      </c>
      <c r="B4257" s="281">
        <v>53</v>
      </c>
      <c r="C4257" s="24" t="str">
        <f t="shared" si="66"/>
        <v>isabella53</v>
      </c>
      <c r="D4257" s="281">
        <v>474</v>
      </c>
      <c r="E4257" s="281">
        <v>203</v>
      </c>
      <c r="F4257" s="281">
        <v>5984</v>
      </c>
      <c r="G4257" s="24">
        <v>50</v>
      </c>
      <c r="H4257" s="24">
        <v>0</v>
      </c>
      <c r="I4257" s="24">
        <v>0</v>
      </c>
      <c r="J4257" s="282">
        <v>10</v>
      </c>
      <c r="K4257" s="282">
        <v>30</v>
      </c>
    </row>
    <row r="4258" spans="1:11" x14ac:dyDescent="0.3">
      <c r="A4258" s="281" t="s">
        <v>2143</v>
      </c>
      <c r="B4258" s="281">
        <v>54</v>
      </c>
      <c r="C4258" s="24" t="str">
        <f t="shared" si="66"/>
        <v>isabella54</v>
      </c>
      <c r="D4258" s="281">
        <v>480</v>
      </c>
      <c r="E4258" s="281">
        <v>206</v>
      </c>
      <c r="F4258" s="281">
        <v>6063</v>
      </c>
      <c r="G4258" s="24">
        <v>50</v>
      </c>
      <c r="H4258" s="24">
        <v>0</v>
      </c>
      <c r="I4258" s="24">
        <v>0</v>
      </c>
      <c r="J4258" s="282">
        <v>10</v>
      </c>
      <c r="K4258" s="282">
        <v>30</v>
      </c>
    </row>
    <row r="4259" spans="1:11" x14ac:dyDescent="0.3">
      <c r="A4259" s="281" t="s">
        <v>2143</v>
      </c>
      <c r="B4259" s="281">
        <v>55</v>
      </c>
      <c r="C4259" s="24" t="str">
        <f t="shared" si="66"/>
        <v>isabella55</v>
      </c>
      <c r="D4259" s="281">
        <v>486</v>
      </c>
      <c r="E4259" s="281">
        <v>208</v>
      </c>
      <c r="F4259" s="281">
        <v>6135</v>
      </c>
      <c r="G4259" s="24">
        <v>50</v>
      </c>
      <c r="H4259" s="24">
        <v>0</v>
      </c>
      <c r="I4259" s="24">
        <v>0</v>
      </c>
      <c r="J4259" s="282">
        <v>10</v>
      </c>
      <c r="K4259" s="282">
        <v>30</v>
      </c>
    </row>
    <row r="4260" spans="1:11" x14ac:dyDescent="0.3">
      <c r="A4260" s="281" t="s">
        <v>2143</v>
      </c>
      <c r="B4260" s="281">
        <v>56</v>
      </c>
      <c r="C4260" s="24" t="str">
        <f t="shared" si="66"/>
        <v>isabella56</v>
      </c>
      <c r="D4260" s="281">
        <v>492</v>
      </c>
      <c r="E4260" s="281">
        <v>210</v>
      </c>
      <c r="F4260" s="281">
        <v>6216</v>
      </c>
      <c r="G4260" s="24">
        <v>50</v>
      </c>
      <c r="H4260" s="24">
        <v>0</v>
      </c>
      <c r="I4260" s="24">
        <v>0</v>
      </c>
      <c r="J4260" s="282">
        <v>10</v>
      </c>
      <c r="K4260" s="282">
        <v>30</v>
      </c>
    </row>
    <row r="4261" spans="1:11" x14ac:dyDescent="0.3">
      <c r="A4261" s="281" t="s">
        <v>2143</v>
      </c>
      <c r="B4261" s="281">
        <v>57</v>
      </c>
      <c r="C4261" s="24" t="str">
        <f t="shared" si="66"/>
        <v>isabella57</v>
      </c>
      <c r="D4261" s="281">
        <v>498</v>
      </c>
      <c r="E4261" s="281">
        <v>213</v>
      </c>
      <c r="F4261" s="281">
        <v>6295</v>
      </c>
      <c r="G4261" s="24">
        <v>50</v>
      </c>
      <c r="H4261" s="24">
        <v>0</v>
      </c>
      <c r="I4261" s="24">
        <v>0</v>
      </c>
      <c r="J4261" s="282">
        <v>10</v>
      </c>
      <c r="K4261" s="282">
        <v>30</v>
      </c>
    </row>
    <row r="4262" spans="1:11" x14ac:dyDescent="0.3">
      <c r="A4262" s="281" t="s">
        <v>2143</v>
      </c>
      <c r="B4262" s="281">
        <v>58</v>
      </c>
      <c r="C4262" s="24" t="str">
        <f t="shared" si="66"/>
        <v>isabella58</v>
      </c>
      <c r="D4262" s="281">
        <v>504</v>
      </c>
      <c r="E4262" s="281">
        <v>216</v>
      </c>
      <c r="F4262" s="281">
        <v>6370</v>
      </c>
      <c r="G4262" s="24">
        <v>50</v>
      </c>
      <c r="H4262" s="24">
        <v>0</v>
      </c>
      <c r="I4262" s="24">
        <v>0</v>
      </c>
      <c r="J4262" s="282">
        <v>10</v>
      </c>
      <c r="K4262" s="282">
        <v>30</v>
      </c>
    </row>
    <row r="4263" spans="1:11" x14ac:dyDescent="0.3">
      <c r="A4263" s="281" t="s">
        <v>2143</v>
      </c>
      <c r="B4263" s="281">
        <v>59</v>
      </c>
      <c r="C4263" s="24" t="str">
        <f t="shared" si="66"/>
        <v>isabella59</v>
      </c>
      <c r="D4263" s="281">
        <v>510</v>
      </c>
      <c r="E4263" s="281">
        <v>218</v>
      </c>
      <c r="F4263" s="281">
        <v>6451</v>
      </c>
      <c r="G4263" s="24">
        <v>50</v>
      </c>
      <c r="H4263" s="24">
        <v>0</v>
      </c>
      <c r="I4263" s="24">
        <v>0</v>
      </c>
      <c r="J4263" s="282">
        <v>10</v>
      </c>
      <c r="K4263" s="282">
        <v>30</v>
      </c>
    </row>
    <row r="4264" spans="1:11" x14ac:dyDescent="0.3">
      <c r="A4264" s="281" t="s">
        <v>2143</v>
      </c>
      <c r="B4264" s="281">
        <v>60</v>
      </c>
      <c r="C4264" s="24" t="str">
        <f t="shared" si="66"/>
        <v>isabella60</v>
      </c>
      <c r="D4264" s="281">
        <v>516</v>
      </c>
      <c r="E4264" s="281">
        <v>221</v>
      </c>
      <c r="F4264" s="281">
        <v>6536</v>
      </c>
      <c r="G4264" s="24">
        <v>50</v>
      </c>
      <c r="H4264" s="24">
        <v>0</v>
      </c>
      <c r="I4264" s="24">
        <v>0</v>
      </c>
      <c r="J4264" s="282">
        <v>10</v>
      </c>
      <c r="K4264" s="282">
        <v>30</v>
      </c>
    </row>
    <row r="4265" spans="1:11" x14ac:dyDescent="0.3">
      <c r="A4265" s="281" t="s">
        <v>2143</v>
      </c>
      <c r="B4265" s="281">
        <v>61</v>
      </c>
      <c r="C4265" s="24" t="str">
        <f t="shared" si="66"/>
        <v>isabella61</v>
      </c>
      <c r="D4265" s="281">
        <v>563</v>
      </c>
      <c r="E4265" s="281">
        <v>241</v>
      </c>
      <c r="F4265" s="281">
        <v>7191</v>
      </c>
      <c r="G4265" s="24">
        <v>50</v>
      </c>
      <c r="H4265" s="24">
        <v>0</v>
      </c>
      <c r="I4265" s="24">
        <v>0</v>
      </c>
      <c r="J4265" s="282">
        <v>10</v>
      </c>
      <c r="K4265" s="282">
        <v>30</v>
      </c>
    </row>
    <row r="4266" spans="1:11" x14ac:dyDescent="0.3">
      <c r="A4266" s="281" t="s">
        <v>2143</v>
      </c>
      <c r="B4266" s="281">
        <v>62</v>
      </c>
      <c r="C4266" s="24" t="str">
        <f t="shared" si="66"/>
        <v>isabella62</v>
      </c>
      <c r="D4266" s="281">
        <v>570</v>
      </c>
      <c r="E4266" s="281">
        <v>244</v>
      </c>
      <c r="F4266" s="281">
        <v>7286</v>
      </c>
      <c r="G4266" s="24">
        <v>50</v>
      </c>
      <c r="H4266" s="24">
        <v>0</v>
      </c>
      <c r="I4266" s="24">
        <v>0</v>
      </c>
      <c r="J4266" s="282">
        <v>10</v>
      </c>
      <c r="K4266" s="282">
        <v>30</v>
      </c>
    </row>
    <row r="4267" spans="1:11" x14ac:dyDescent="0.3">
      <c r="A4267" s="281" t="s">
        <v>2143</v>
      </c>
      <c r="B4267" s="281">
        <v>63</v>
      </c>
      <c r="C4267" s="24" t="str">
        <f t="shared" si="66"/>
        <v>isabella63</v>
      </c>
      <c r="D4267" s="281">
        <v>577</v>
      </c>
      <c r="E4267" s="281">
        <v>247</v>
      </c>
      <c r="F4267" s="281">
        <v>7393</v>
      </c>
      <c r="G4267" s="24">
        <v>50</v>
      </c>
      <c r="H4267" s="24">
        <v>0</v>
      </c>
      <c r="I4267" s="24">
        <v>0</v>
      </c>
      <c r="J4267" s="282">
        <v>10</v>
      </c>
      <c r="K4267" s="282">
        <v>30</v>
      </c>
    </row>
    <row r="4268" spans="1:11" x14ac:dyDescent="0.3">
      <c r="A4268" s="281" t="s">
        <v>2143</v>
      </c>
      <c r="B4268" s="281">
        <v>64</v>
      </c>
      <c r="C4268" s="24" t="str">
        <f t="shared" si="66"/>
        <v>isabella64</v>
      </c>
      <c r="D4268" s="281">
        <v>584</v>
      </c>
      <c r="E4268" s="281">
        <v>250</v>
      </c>
      <c r="F4268" s="281">
        <v>7481</v>
      </c>
      <c r="G4268" s="24">
        <v>50</v>
      </c>
      <c r="H4268" s="24">
        <v>0</v>
      </c>
      <c r="I4268" s="24">
        <v>0</v>
      </c>
      <c r="J4268" s="282">
        <v>10</v>
      </c>
      <c r="K4268" s="282">
        <v>30</v>
      </c>
    </row>
    <row r="4269" spans="1:11" x14ac:dyDescent="0.3">
      <c r="A4269" s="281" t="s">
        <v>2143</v>
      </c>
      <c r="B4269" s="281">
        <v>65</v>
      </c>
      <c r="C4269" s="24" t="str">
        <f t="shared" si="66"/>
        <v>isabella65</v>
      </c>
      <c r="D4269" s="281">
        <v>591</v>
      </c>
      <c r="E4269" s="281">
        <v>253</v>
      </c>
      <c r="F4269" s="281">
        <v>7581</v>
      </c>
      <c r="G4269" s="24">
        <v>50</v>
      </c>
      <c r="H4269" s="24">
        <v>0</v>
      </c>
      <c r="I4269" s="24">
        <v>0</v>
      </c>
      <c r="J4269" s="282">
        <v>10</v>
      </c>
      <c r="K4269" s="282">
        <v>30</v>
      </c>
    </row>
    <row r="4270" spans="1:11" x14ac:dyDescent="0.3">
      <c r="A4270" s="281" t="s">
        <v>2143</v>
      </c>
      <c r="B4270" s="281">
        <v>66</v>
      </c>
      <c r="C4270" s="24" t="str">
        <f t="shared" si="66"/>
        <v>isabella66</v>
      </c>
      <c r="D4270" s="281">
        <v>598</v>
      </c>
      <c r="E4270" s="281">
        <v>256</v>
      </c>
      <c r="F4270" s="281">
        <v>7680</v>
      </c>
      <c r="G4270" s="24">
        <v>50</v>
      </c>
      <c r="H4270" s="24">
        <v>0</v>
      </c>
      <c r="I4270" s="24">
        <v>0</v>
      </c>
      <c r="J4270" s="282">
        <v>10</v>
      </c>
      <c r="K4270" s="282">
        <v>30</v>
      </c>
    </row>
    <row r="4271" spans="1:11" x14ac:dyDescent="0.3">
      <c r="A4271" s="281" t="s">
        <v>2143</v>
      </c>
      <c r="B4271" s="281">
        <v>67</v>
      </c>
      <c r="C4271" s="24" t="str">
        <f t="shared" si="66"/>
        <v>isabella67</v>
      </c>
      <c r="D4271" s="281">
        <v>605</v>
      </c>
      <c r="E4271" s="281">
        <v>259</v>
      </c>
      <c r="F4271" s="281">
        <v>7787</v>
      </c>
      <c r="G4271" s="24">
        <v>50</v>
      </c>
      <c r="H4271" s="24">
        <v>0</v>
      </c>
      <c r="I4271" s="24">
        <v>0</v>
      </c>
      <c r="J4271" s="282">
        <v>10</v>
      </c>
      <c r="K4271" s="282">
        <v>30</v>
      </c>
    </row>
    <row r="4272" spans="1:11" x14ac:dyDescent="0.3">
      <c r="A4272" s="281" t="s">
        <v>2143</v>
      </c>
      <c r="B4272" s="281">
        <v>68</v>
      </c>
      <c r="C4272" s="24" t="str">
        <f t="shared" si="66"/>
        <v>isabella68</v>
      </c>
      <c r="D4272" s="281">
        <v>612</v>
      </c>
      <c r="E4272" s="281">
        <v>262</v>
      </c>
      <c r="F4272" s="281">
        <v>7880</v>
      </c>
      <c r="G4272" s="24">
        <v>50</v>
      </c>
      <c r="H4272" s="24">
        <v>0</v>
      </c>
      <c r="I4272" s="24">
        <v>0</v>
      </c>
      <c r="J4272" s="282">
        <v>10</v>
      </c>
      <c r="K4272" s="282">
        <v>30</v>
      </c>
    </row>
    <row r="4273" spans="1:11" x14ac:dyDescent="0.3">
      <c r="A4273" s="281" t="s">
        <v>2143</v>
      </c>
      <c r="B4273" s="281">
        <v>69</v>
      </c>
      <c r="C4273" s="24" t="str">
        <f t="shared" si="66"/>
        <v>isabella69</v>
      </c>
      <c r="D4273" s="281">
        <v>619</v>
      </c>
      <c r="E4273" s="281">
        <v>265</v>
      </c>
      <c r="F4273" s="281">
        <v>7985</v>
      </c>
      <c r="G4273" s="24">
        <v>50</v>
      </c>
      <c r="H4273" s="24">
        <v>0</v>
      </c>
      <c r="I4273" s="24">
        <v>0</v>
      </c>
      <c r="J4273" s="282">
        <v>10</v>
      </c>
      <c r="K4273" s="282">
        <v>30</v>
      </c>
    </row>
    <row r="4274" spans="1:11" x14ac:dyDescent="0.3">
      <c r="A4274" s="281" t="s">
        <v>2143</v>
      </c>
      <c r="B4274" s="281">
        <v>70</v>
      </c>
      <c r="C4274" s="24" t="str">
        <f t="shared" si="66"/>
        <v>isabella70</v>
      </c>
      <c r="D4274" s="281">
        <v>626</v>
      </c>
      <c r="E4274" s="281">
        <v>268</v>
      </c>
      <c r="F4274" s="281">
        <v>8080</v>
      </c>
      <c r="G4274" s="24">
        <v>50</v>
      </c>
      <c r="H4274" s="24">
        <v>0</v>
      </c>
      <c r="I4274" s="24">
        <v>0</v>
      </c>
      <c r="J4274" s="282">
        <v>10</v>
      </c>
      <c r="K4274" s="282">
        <v>30</v>
      </c>
    </row>
    <row r="4275" spans="1:11" x14ac:dyDescent="0.3">
      <c r="A4275" s="281" t="s">
        <v>2143</v>
      </c>
      <c r="B4275" s="281">
        <v>71</v>
      </c>
      <c r="C4275" s="24" t="str">
        <f t="shared" si="66"/>
        <v>isabella71</v>
      </c>
      <c r="D4275" s="281">
        <v>684</v>
      </c>
      <c r="E4275" s="281">
        <v>293</v>
      </c>
      <c r="F4275" s="281">
        <v>8817</v>
      </c>
      <c r="G4275" s="24">
        <v>50</v>
      </c>
      <c r="H4275" s="24">
        <v>0</v>
      </c>
      <c r="I4275" s="24">
        <v>0</v>
      </c>
      <c r="J4275" s="282">
        <v>10</v>
      </c>
      <c r="K4275" s="282">
        <v>30</v>
      </c>
    </row>
    <row r="4276" spans="1:11" x14ac:dyDescent="0.3">
      <c r="A4276" s="281" t="s">
        <v>2143</v>
      </c>
      <c r="B4276" s="281">
        <v>72</v>
      </c>
      <c r="C4276" s="24" t="str">
        <f t="shared" si="66"/>
        <v>isabella72</v>
      </c>
      <c r="D4276" s="281">
        <v>692</v>
      </c>
      <c r="E4276" s="281">
        <v>296</v>
      </c>
      <c r="F4276" s="281">
        <v>8923</v>
      </c>
      <c r="G4276" s="24">
        <v>50</v>
      </c>
      <c r="H4276" s="24">
        <v>0</v>
      </c>
      <c r="I4276" s="24">
        <v>0</v>
      </c>
      <c r="J4276" s="282">
        <v>10</v>
      </c>
      <c r="K4276" s="282">
        <v>30</v>
      </c>
    </row>
    <row r="4277" spans="1:11" x14ac:dyDescent="0.3">
      <c r="A4277" s="281" t="s">
        <v>2143</v>
      </c>
      <c r="B4277" s="281">
        <v>73</v>
      </c>
      <c r="C4277" s="24" t="str">
        <f t="shared" si="66"/>
        <v>isabella73</v>
      </c>
      <c r="D4277" s="281">
        <v>700</v>
      </c>
      <c r="E4277" s="281">
        <v>300</v>
      </c>
      <c r="F4277" s="281">
        <v>9047</v>
      </c>
      <c r="G4277" s="24">
        <v>50</v>
      </c>
      <c r="H4277" s="24">
        <v>0</v>
      </c>
      <c r="I4277" s="24">
        <v>0</v>
      </c>
      <c r="J4277" s="282">
        <v>10</v>
      </c>
      <c r="K4277" s="282">
        <v>30</v>
      </c>
    </row>
    <row r="4278" spans="1:11" x14ac:dyDescent="0.3">
      <c r="A4278" s="281" t="s">
        <v>2143</v>
      </c>
      <c r="B4278" s="281">
        <v>74</v>
      </c>
      <c r="C4278" s="24" t="str">
        <f t="shared" si="66"/>
        <v>isabella74</v>
      </c>
      <c r="D4278" s="281">
        <v>708</v>
      </c>
      <c r="E4278" s="281">
        <v>303</v>
      </c>
      <c r="F4278" s="281">
        <v>9155</v>
      </c>
      <c r="G4278" s="24">
        <v>50</v>
      </c>
      <c r="H4278" s="24">
        <v>0</v>
      </c>
      <c r="I4278" s="24">
        <v>0</v>
      </c>
      <c r="J4278" s="282">
        <v>10</v>
      </c>
      <c r="K4278" s="282">
        <v>30</v>
      </c>
    </row>
    <row r="4279" spans="1:11" x14ac:dyDescent="0.3">
      <c r="A4279" s="281" t="s">
        <v>2143</v>
      </c>
      <c r="B4279" s="281">
        <v>75</v>
      </c>
      <c r="C4279" s="24" t="str">
        <f t="shared" si="66"/>
        <v>isabella75</v>
      </c>
      <c r="D4279" s="281">
        <v>717</v>
      </c>
      <c r="E4279" s="281">
        <v>307</v>
      </c>
      <c r="F4279" s="281">
        <v>9277</v>
      </c>
      <c r="G4279" s="24">
        <v>50</v>
      </c>
      <c r="H4279" s="24">
        <v>0</v>
      </c>
      <c r="I4279" s="24">
        <v>0</v>
      </c>
      <c r="J4279" s="282">
        <v>10</v>
      </c>
      <c r="K4279" s="282">
        <v>30</v>
      </c>
    </row>
    <row r="4280" spans="1:11" x14ac:dyDescent="0.3">
      <c r="A4280" s="281" t="s">
        <v>2143</v>
      </c>
      <c r="B4280" s="281">
        <v>76</v>
      </c>
      <c r="C4280" s="24" t="str">
        <f t="shared" si="66"/>
        <v>isabella76</v>
      </c>
      <c r="D4280" s="281">
        <v>725</v>
      </c>
      <c r="E4280" s="281">
        <v>310</v>
      </c>
      <c r="F4280" s="281">
        <v>9387</v>
      </c>
      <c r="G4280" s="24">
        <v>50</v>
      </c>
      <c r="H4280" s="24">
        <v>0</v>
      </c>
      <c r="I4280" s="24">
        <v>0</v>
      </c>
      <c r="J4280" s="282">
        <v>10</v>
      </c>
      <c r="K4280" s="282">
        <v>30</v>
      </c>
    </row>
    <row r="4281" spans="1:11" x14ac:dyDescent="0.3">
      <c r="A4281" s="281" t="s">
        <v>2143</v>
      </c>
      <c r="B4281" s="281">
        <v>77</v>
      </c>
      <c r="C4281" s="24" t="str">
        <f t="shared" si="66"/>
        <v>isabella77</v>
      </c>
      <c r="D4281" s="281">
        <v>733</v>
      </c>
      <c r="E4281" s="281">
        <v>314</v>
      </c>
      <c r="F4281" s="281">
        <v>9518</v>
      </c>
      <c r="G4281" s="24">
        <v>50</v>
      </c>
      <c r="H4281" s="24">
        <v>0</v>
      </c>
      <c r="I4281" s="24">
        <v>0</v>
      </c>
      <c r="J4281" s="282">
        <v>10</v>
      </c>
      <c r="K4281" s="282">
        <v>30</v>
      </c>
    </row>
    <row r="4282" spans="1:11" x14ac:dyDescent="0.3">
      <c r="A4282" s="281" t="s">
        <v>2143</v>
      </c>
      <c r="B4282" s="281">
        <v>78</v>
      </c>
      <c r="C4282" s="24" t="str">
        <f t="shared" si="66"/>
        <v>isabella78</v>
      </c>
      <c r="D4282" s="281">
        <v>742</v>
      </c>
      <c r="E4282" s="281">
        <v>318</v>
      </c>
      <c r="F4282" s="281">
        <v>9632</v>
      </c>
      <c r="G4282" s="24">
        <v>50</v>
      </c>
      <c r="H4282" s="24">
        <v>0</v>
      </c>
      <c r="I4282" s="24">
        <v>0</v>
      </c>
      <c r="J4282" s="282">
        <v>10</v>
      </c>
      <c r="K4282" s="282">
        <v>30</v>
      </c>
    </row>
    <row r="4283" spans="1:11" x14ac:dyDescent="0.3">
      <c r="A4283" s="281" t="s">
        <v>2143</v>
      </c>
      <c r="B4283" s="281">
        <v>79</v>
      </c>
      <c r="C4283" s="24" t="str">
        <f t="shared" si="66"/>
        <v>isabella79</v>
      </c>
      <c r="D4283" s="281">
        <v>751</v>
      </c>
      <c r="E4283" s="281">
        <v>321</v>
      </c>
      <c r="F4283" s="281">
        <v>9759</v>
      </c>
      <c r="G4283" s="24">
        <v>50</v>
      </c>
      <c r="H4283" s="24">
        <v>0</v>
      </c>
      <c r="I4283" s="24">
        <v>0</v>
      </c>
      <c r="J4283" s="282">
        <v>10</v>
      </c>
      <c r="K4283" s="282">
        <v>30</v>
      </c>
    </row>
    <row r="4284" spans="1:11" x14ac:dyDescent="0.3">
      <c r="A4284" s="281" t="s">
        <v>2143</v>
      </c>
      <c r="B4284" s="281">
        <v>80</v>
      </c>
      <c r="C4284" s="24" t="str">
        <f t="shared" si="66"/>
        <v>isabella80</v>
      </c>
      <c r="D4284" s="281">
        <v>759</v>
      </c>
      <c r="E4284" s="281">
        <v>325</v>
      </c>
      <c r="F4284" s="281">
        <v>9876</v>
      </c>
      <c r="G4284" s="24">
        <v>50</v>
      </c>
      <c r="H4284" s="24">
        <v>0</v>
      </c>
      <c r="I4284" s="24">
        <v>0</v>
      </c>
      <c r="J4284" s="282">
        <v>10</v>
      </c>
      <c r="K4284" s="282">
        <v>30</v>
      </c>
    </row>
    <row r="4285" spans="1:11" x14ac:dyDescent="0.3">
      <c r="A4285" s="281" t="s">
        <v>2143</v>
      </c>
      <c r="B4285" s="281">
        <v>81</v>
      </c>
      <c r="C4285" s="24" t="str">
        <f t="shared" si="66"/>
        <v>isabella81</v>
      </c>
      <c r="D4285" s="281">
        <v>829</v>
      </c>
      <c r="E4285" s="281">
        <v>355</v>
      </c>
      <c r="F4285" s="281">
        <v>10914</v>
      </c>
      <c r="G4285" s="24">
        <v>50</v>
      </c>
      <c r="H4285" s="24">
        <v>0</v>
      </c>
      <c r="I4285" s="24">
        <v>0</v>
      </c>
      <c r="J4285" s="282">
        <v>10</v>
      </c>
      <c r="K4285" s="282">
        <v>30</v>
      </c>
    </row>
    <row r="4286" spans="1:11" x14ac:dyDescent="0.3">
      <c r="A4286" s="281" t="s">
        <v>2143</v>
      </c>
      <c r="B4286" s="281">
        <v>82</v>
      </c>
      <c r="C4286" s="24" t="str">
        <f t="shared" si="66"/>
        <v>isabella82</v>
      </c>
      <c r="D4286" s="281">
        <v>839</v>
      </c>
      <c r="E4286" s="281">
        <v>359</v>
      </c>
      <c r="F4286" s="281">
        <v>11044</v>
      </c>
      <c r="G4286" s="24">
        <v>50</v>
      </c>
      <c r="H4286" s="24">
        <v>0</v>
      </c>
      <c r="I4286" s="24">
        <v>0</v>
      </c>
      <c r="J4286" s="282">
        <v>10</v>
      </c>
      <c r="K4286" s="282">
        <v>30</v>
      </c>
    </row>
    <row r="4287" spans="1:11" x14ac:dyDescent="0.3">
      <c r="A4287" s="281" t="s">
        <v>2143</v>
      </c>
      <c r="B4287" s="281">
        <v>83</v>
      </c>
      <c r="C4287" s="24" t="str">
        <f t="shared" si="66"/>
        <v>isabella83</v>
      </c>
      <c r="D4287" s="281">
        <v>848</v>
      </c>
      <c r="E4287" s="281">
        <v>363</v>
      </c>
      <c r="F4287" s="281">
        <v>11198</v>
      </c>
      <c r="G4287" s="24">
        <v>50</v>
      </c>
      <c r="H4287" s="24">
        <v>0</v>
      </c>
      <c r="I4287" s="24">
        <v>0</v>
      </c>
      <c r="J4287" s="282">
        <v>10</v>
      </c>
      <c r="K4287" s="282">
        <v>30</v>
      </c>
    </row>
    <row r="4288" spans="1:11" x14ac:dyDescent="0.3">
      <c r="A4288" s="281" t="s">
        <v>2143</v>
      </c>
      <c r="B4288" s="281">
        <v>84</v>
      </c>
      <c r="C4288" s="24" t="str">
        <f t="shared" si="66"/>
        <v>isabella84</v>
      </c>
      <c r="D4288" s="281">
        <v>858</v>
      </c>
      <c r="E4288" s="281">
        <v>368</v>
      </c>
      <c r="F4288" s="281">
        <v>11331</v>
      </c>
      <c r="G4288" s="24">
        <v>50</v>
      </c>
      <c r="H4288" s="24">
        <v>0</v>
      </c>
      <c r="I4288" s="24">
        <v>0</v>
      </c>
      <c r="J4288" s="282">
        <v>10</v>
      </c>
      <c r="K4288" s="282">
        <v>30</v>
      </c>
    </row>
    <row r="4289" spans="1:11" x14ac:dyDescent="0.3">
      <c r="A4289" s="281" t="s">
        <v>2143</v>
      </c>
      <c r="B4289" s="281">
        <v>85</v>
      </c>
      <c r="C4289" s="24" t="str">
        <f t="shared" si="66"/>
        <v>isabella85</v>
      </c>
      <c r="D4289" s="281">
        <v>868</v>
      </c>
      <c r="E4289" s="281">
        <v>372</v>
      </c>
      <c r="F4289" s="281">
        <v>11492</v>
      </c>
      <c r="G4289" s="24">
        <v>50</v>
      </c>
      <c r="H4289" s="24">
        <v>0</v>
      </c>
      <c r="I4289" s="24">
        <v>0</v>
      </c>
      <c r="J4289" s="282">
        <v>10</v>
      </c>
      <c r="K4289" s="282">
        <v>30</v>
      </c>
    </row>
    <row r="4290" spans="1:11" x14ac:dyDescent="0.3">
      <c r="A4290" s="281" t="s">
        <v>2143</v>
      </c>
      <c r="B4290" s="281">
        <v>86</v>
      </c>
      <c r="C4290" s="24" t="str">
        <f t="shared" si="66"/>
        <v>isabella86</v>
      </c>
      <c r="D4290" s="281">
        <v>878</v>
      </c>
      <c r="E4290" s="281">
        <v>376</v>
      </c>
      <c r="F4290" s="281">
        <v>11629</v>
      </c>
      <c r="G4290" s="24">
        <v>50</v>
      </c>
      <c r="H4290" s="24">
        <v>0</v>
      </c>
      <c r="I4290" s="24">
        <v>0</v>
      </c>
      <c r="J4290" s="282">
        <v>10</v>
      </c>
      <c r="K4290" s="282">
        <v>30</v>
      </c>
    </row>
    <row r="4291" spans="1:11" x14ac:dyDescent="0.3">
      <c r="A4291" s="281" t="s">
        <v>2143</v>
      </c>
      <c r="B4291" s="281">
        <v>87</v>
      </c>
      <c r="C4291" s="24" t="str">
        <f t="shared" si="66"/>
        <v>isabella87</v>
      </c>
      <c r="D4291" s="281">
        <v>888</v>
      </c>
      <c r="E4291" s="281">
        <v>380</v>
      </c>
      <c r="F4291" s="281">
        <v>11768</v>
      </c>
      <c r="G4291" s="24">
        <v>50</v>
      </c>
      <c r="H4291" s="24">
        <v>0</v>
      </c>
      <c r="I4291" s="24">
        <v>0</v>
      </c>
      <c r="J4291" s="282">
        <v>10</v>
      </c>
      <c r="K4291" s="282">
        <v>30</v>
      </c>
    </row>
    <row r="4292" spans="1:11" x14ac:dyDescent="0.3">
      <c r="A4292" s="281" t="s">
        <v>2143</v>
      </c>
      <c r="B4292" s="281">
        <v>88</v>
      </c>
      <c r="C4292" s="24" t="str">
        <f t="shared" si="66"/>
        <v>isabella88</v>
      </c>
      <c r="D4292" s="281">
        <v>899</v>
      </c>
      <c r="E4292" s="281">
        <v>385</v>
      </c>
      <c r="F4292" s="281">
        <v>11908</v>
      </c>
      <c r="G4292" s="24">
        <v>50</v>
      </c>
      <c r="H4292" s="24">
        <v>0</v>
      </c>
      <c r="I4292" s="24">
        <v>0</v>
      </c>
      <c r="J4292" s="282">
        <v>10</v>
      </c>
      <c r="K4292" s="282">
        <v>30</v>
      </c>
    </row>
    <row r="4293" spans="1:11" x14ac:dyDescent="0.3">
      <c r="A4293" s="281" t="s">
        <v>2143</v>
      </c>
      <c r="B4293" s="281">
        <v>89</v>
      </c>
      <c r="C4293" s="24" t="str">
        <f t="shared" si="66"/>
        <v>isabella89</v>
      </c>
      <c r="D4293" s="281">
        <v>909</v>
      </c>
      <c r="E4293" s="281">
        <v>389</v>
      </c>
      <c r="F4293" s="281">
        <v>12090</v>
      </c>
      <c r="G4293" s="24">
        <v>50</v>
      </c>
      <c r="H4293" s="24">
        <v>0</v>
      </c>
      <c r="I4293" s="24">
        <v>0</v>
      </c>
      <c r="J4293" s="282">
        <v>10</v>
      </c>
      <c r="K4293" s="282">
        <v>30</v>
      </c>
    </row>
    <row r="4294" spans="1:11" x14ac:dyDescent="0.3">
      <c r="A4294" s="281" t="s">
        <v>2143</v>
      </c>
      <c r="B4294" s="281">
        <v>90</v>
      </c>
      <c r="C4294" s="24" t="str">
        <f t="shared" ref="C4294:C4357" si="67">A4294&amp;B4294</f>
        <v>isabella90</v>
      </c>
      <c r="D4294" s="281">
        <v>920</v>
      </c>
      <c r="E4294" s="281">
        <v>394</v>
      </c>
      <c r="F4294" s="281">
        <v>12234</v>
      </c>
      <c r="G4294" s="24">
        <v>50</v>
      </c>
      <c r="H4294" s="24">
        <v>0</v>
      </c>
      <c r="I4294" s="24">
        <v>0</v>
      </c>
      <c r="J4294" s="282">
        <v>10</v>
      </c>
      <c r="K4294" s="282">
        <v>30</v>
      </c>
    </row>
    <row r="4295" spans="1:11" x14ac:dyDescent="0.3">
      <c r="A4295" s="281" t="s">
        <v>2143</v>
      </c>
      <c r="B4295" s="281">
        <v>91</v>
      </c>
      <c r="C4295" s="24" t="str">
        <f t="shared" si="67"/>
        <v>isabella91</v>
      </c>
      <c r="D4295" s="281">
        <v>1004</v>
      </c>
      <c r="E4295" s="281">
        <v>430</v>
      </c>
      <c r="F4295" s="281">
        <v>13335</v>
      </c>
      <c r="G4295" s="24">
        <v>50</v>
      </c>
      <c r="H4295" s="24">
        <v>0</v>
      </c>
      <c r="I4295" s="24">
        <v>0</v>
      </c>
      <c r="J4295" s="282">
        <v>10</v>
      </c>
      <c r="K4295" s="282">
        <v>30</v>
      </c>
    </row>
    <row r="4296" spans="1:11" x14ac:dyDescent="0.3">
      <c r="A4296" s="281" t="s">
        <v>2143</v>
      </c>
      <c r="B4296" s="281">
        <v>92</v>
      </c>
      <c r="C4296" s="24" t="str">
        <f t="shared" si="67"/>
        <v>isabella92</v>
      </c>
      <c r="D4296" s="281">
        <v>1015</v>
      </c>
      <c r="E4296" s="281">
        <v>435</v>
      </c>
      <c r="F4296" s="281">
        <v>13494</v>
      </c>
      <c r="G4296" s="24">
        <v>50</v>
      </c>
      <c r="H4296" s="24">
        <v>0</v>
      </c>
      <c r="I4296" s="24">
        <v>0</v>
      </c>
      <c r="J4296" s="282">
        <v>10</v>
      </c>
      <c r="K4296" s="282">
        <v>30</v>
      </c>
    </row>
    <row r="4297" spans="1:11" x14ac:dyDescent="0.3">
      <c r="A4297" s="281" t="s">
        <v>2143</v>
      </c>
      <c r="B4297" s="281">
        <v>93</v>
      </c>
      <c r="C4297" s="24" t="str">
        <f t="shared" si="67"/>
        <v>isabella93</v>
      </c>
      <c r="D4297" s="281">
        <v>1027</v>
      </c>
      <c r="E4297" s="281">
        <v>440</v>
      </c>
      <c r="F4297" s="281">
        <v>13700</v>
      </c>
      <c r="G4297" s="24">
        <v>50</v>
      </c>
      <c r="H4297" s="24">
        <v>0</v>
      </c>
      <c r="I4297" s="24">
        <v>0</v>
      </c>
      <c r="J4297" s="282">
        <v>10</v>
      </c>
      <c r="K4297" s="282">
        <v>30</v>
      </c>
    </row>
    <row r="4298" spans="1:11" x14ac:dyDescent="0.3">
      <c r="A4298" s="281" t="s">
        <v>2143</v>
      </c>
      <c r="B4298" s="281">
        <v>94</v>
      </c>
      <c r="C4298" s="24" t="str">
        <f t="shared" si="67"/>
        <v>isabella94</v>
      </c>
      <c r="D4298" s="281">
        <v>1039</v>
      </c>
      <c r="E4298" s="281">
        <v>445</v>
      </c>
      <c r="F4298" s="281">
        <v>13864</v>
      </c>
      <c r="G4298" s="24">
        <v>50</v>
      </c>
      <c r="H4298" s="24">
        <v>0</v>
      </c>
      <c r="I4298" s="24">
        <v>0</v>
      </c>
      <c r="J4298" s="282">
        <v>10</v>
      </c>
      <c r="K4298" s="282">
        <v>30</v>
      </c>
    </row>
    <row r="4299" spans="1:11" x14ac:dyDescent="0.3">
      <c r="A4299" s="281" t="s">
        <v>2143</v>
      </c>
      <c r="B4299" s="281">
        <v>95</v>
      </c>
      <c r="C4299" s="24" t="str">
        <f t="shared" si="67"/>
        <v>isabella95</v>
      </c>
      <c r="D4299" s="281">
        <v>1051</v>
      </c>
      <c r="E4299" s="281">
        <v>450</v>
      </c>
      <c r="F4299" s="281">
        <v>14029</v>
      </c>
      <c r="G4299" s="24">
        <v>50</v>
      </c>
      <c r="H4299" s="24">
        <v>0</v>
      </c>
      <c r="I4299" s="24">
        <v>0</v>
      </c>
      <c r="J4299" s="282">
        <v>10</v>
      </c>
      <c r="K4299" s="282">
        <v>30</v>
      </c>
    </row>
    <row r="4300" spans="1:11" x14ac:dyDescent="0.3">
      <c r="A4300" s="281" t="s">
        <v>2143</v>
      </c>
      <c r="B4300" s="281">
        <v>96</v>
      </c>
      <c r="C4300" s="24" t="str">
        <f t="shared" si="67"/>
        <v>isabella96</v>
      </c>
      <c r="D4300" s="281">
        <v>1063</v>
      </c>
      <c r="E4300" s="281">
        <v>455</v>
      </c>
      <c r="F4300" s="281">
        <v>14196</v>
      </c>
      <c r="G4300" s="24">
        <v>50</v>
      </c>
      <c r="H4300" s="24">
        <v>0</v>
      </c>
      <c r="I4300" s="24">
        <v>0</v>
      </c>
      <c r="J4300" s="282">
        <v>10</v>
      </c>
      <c r="K4300" s="282">
        <v>30</v>
      </c>
    </row>
    <row r="4301" spans="1:11" x14ac:dyDescent="0.3">
      <c r="A4301" s="281" t="s">
        <v>2143</v>
      </c>
      <c r="B4301" s="281">
        <v>97</v>
      </c>
      <c r="C4301" s="24" t="str">
        <f t="shared" si="67"/>
        <v>isabella97</v>
      </c>
      <c r="D4301" s="281">
        <v>1075</v>
      </c>
      <c r="E4301" s="281">
        <v>460</v>
      </c>
      <c r="F4301" s="281">
        <v>14412</v>
      </c>
      <c r="G4301" s="24">
        <v>50</v>
      </c>
      <c r="H4301" s="24">
        <v>0</v>
      </c>
      <c r="I4301" s="24">
        <v>0</v>
      </c>
      <c r="J4301" s="282">
        <v>10</v>
      </c>
      <c r="K4301" s="282">
        <v>30</v>
      </c>
    </row>
    <row r="4302" spans="1:11" x14ac:dyDescent="0.3">
      <c r="A4302" s="281" t="s">
        <v>2143</v>
      </c>
      <c r="B4302" s="281">
        <v>98</v>
      </c>
      <c r="C4302" s="24" t="str">
        <f t="shared" si="67"/>
        <v>isabella98</v>
      </c>
      <c r="D4302" s="281">
        <v>1087</v>
      </c>
      <c r="E4302" s="281">
        <v>466</v>
      </c>
      <c r="F4302" s="281">
        <v>14584</v>
      </c>
      <c r="G4302" s="24">
        <v>50</v>
      </c>
      <c r="H4302" s="24">
        <v>0</v>
      </c>
      <c r="I4302" s="24">
        <v>0</v>
      </c>
      <c r="J4302" s="282">
        <v>10</v>
      </c>
      <c r="K4302" s="282">
        <v>30</v>
      </c>
    </row>
    <row r="4303" spans="1:11" x14ac:dyDescent="0.3">
      <c r="A4303" s="281" t="s">
        <v>2143</v>
      </c>
      <c r="B4303" s="281">
        <v>99</v>
      </c>
      <c r="C4303" s="24" t="str">
        <f t="shared" si="67"/>
        <v>isabella99</v>
      </c>
      <c r="D4303" s="281">
        <v>1100</v>
      </c>
      <c r="E4303" s="281">
        <v>471</v>
      </c>
      <c r="F4303" s="281">
        <v>14757</v>
      </c>
      <c r="G4303" s="24">
        <v>50</v>
      </c>
      <c r="H4303" s="24">
        <v>0</v>
      </c>
      <c r="I4303" s="24">
        <v>0</v>
      </c>
      <c r="J4303" s="282">
        <v>10</v>
      </c>
      <c r="K4303" s="282">
        <v>30</v>
      </c>
    </row>
    <row r="4304" spans="1:11" x14ac:dyDescent="0.3">
      <c r="A4304" s="281" t="s">
        <v>2143</v>
      </c>
      <c r="B4304" s="281">
        <v>100</v>
      </c>
      <c r="C4304" s="24" t="str">
        <f t="shared" si="67"/>
        <v>isabella100</v>
      </c>
      <c r="D4304" s="281">
        <v>1112</v>
      </c>
      <c r="E4304" s="281">
        <v>476</v>
      </c>
      <c r="F4304" s="281">
        <v>14933</v>
      </c>
      <c r="G4304" s="24">
        <v>50</v>
      </c>
      <c r="H4304" s="24">
        <v>0</v>
      </c>
      <c r="I4304" s="24">
        <v>0</v>
      </c>
      <c r="J4304" s="282">
        <v>10</v>
      </c>
      <c r="K4304" s="282">
        <v>30</v>
      </c>
    </row>
    <row r="4305" spans="1:11" x14ac:dyDescent="0.3">
      <c r="A4305" s="281" t="s">
        <v>2143</v>
      </c>
      <c r="B4305" s="281">
        <v>101</v>
      </c>
      <c r="C4305" s="24" t="str">
        <f t="shared" si="67"/>
        <v>isabella101</v>
      </c>
      <c r="D4305" s="281">
        <v>1214</v>
      </c>
      <c r="E4305" s="281">
        <v>520</v>
      </c>
      <c r="F4305" s="281">
        <v>16536</v>
      </c>
      <c r="G4305" s="24">
        <v>50</v>
      </c>
      <c r="H4305" s="24">
        <v>0</v>
      </c>
      <c r="I4305" s="24">
        <v>0</v>
      </c>
      <c r="J4305" s="282">
        <v>10</v>
      </c>
      <c r="K4305" s="282">
        <v>30</v>
      </c>
    </row>
    <row r="4306" spans="1:11" x14ac:dyDescent="0.3">
      <c r="A4306" s="281" t="s">
        <v>2143</v>
      </c>
      <c r="B4306" s="281">
        <v>102</v>
      </c>
      <c r="C4306" s="24" t="str">
        <f t="shared" si="67"/>
        <v>isabella102</v>
      </c>
      <c r="D4306" s="281">
        <v>1228</v>
      </c>
      <c r="E4306" s="281">
        <v>526</v>
      </c>
      <c r="F4306" s="281">
        <v>16733</v>
      </c>
      <c r="G4306" s="24">
        <v>50</v>
      </c>
      <c r="H4306" s="24">
        <v>0</v>
      </c>
      <c r="I4306" s="24">
        <v>0</v>
      </c>
      <c r="J4306" s="282">
        <v>10</v>
      </c>
      <c r="K4306" s="282">
        <v>30</v>
      </c>
    </row>
    <row r="4307" spans="1:11" x14ac:dyDescent="0.3">
      <c r="A4307" s="281" t="s">
        <v>2143</v>
      </c>
      <c r="B4307" s="281">
        <v>103</v>
      </c>
      <c r="C4307" s="24" t="str">
        <f t="shared" si="67"/>
        <v>isabella103</v>
      </c>
      <c r="D4307" s="281">
        <v>1242</v>
      </c>
      <c r="E4307" s="281">
        <v>532</v>
      </c>
      <c r="F4307" s="281">
        <v>16932</v>
      </c>
      <c r="G4307" s="24">
        <v>50</v>
      </c>
      <c r="H4307" s="24">
        <v>0</v>
      </c>
      <c r="I4307" s="24">
        <v>0</v>
      </c>
      <c r="J4307" s="282">
        <v>10</v>
      </c>
      <c r="K4307" s="282">
        <v>30</v>
      </c>
    </row>
    <row r="4308" spans="1:11" x14ac:dyDescent="0.3">
      <c r="A4308" s="281" t="s">
        <v>2143</v>
      </c>
      <c r="B4308" s="281">
        <v>104</v>
      </c>
      <c r="C4308" s="24" t="str">
        <f t="shared" si="67"/>
        <v>isabella104</v>
      </c>
      <c r="D4308" s="281">
        <v>1256</v>
      </c>
      <c r="E4308" s="281">
        <v>538</v>
      </c>
      <c r="F4308" s="281">
        <v>17134</v>
      </c>
      <c r="G4308" s="24">
        <v>50</v>
      </c>
      <c r="H4308" s="24">
        <v>0</v>
      </c>
      <c r="I4308" s="24">
        <v>0</v>
      </c>
      <c r="J4308" s="282">
        <v>10</v>
      </c>
      <c r="K4308" s="282">
        <v>30</v>
      </c>
    </row>
    <row r="4309" spans="1:11" x14ac:dyDescent="0.3">
      <c r="A4309" s="281" t="s">
        <v>2143</v>
      </c>
      <c r="B4309" s="281">
        <v>105</v>
      </c>
      <c r="C4309" s="24" t="str">
        <f t="shared" si="67"/>
        <v>isabella105</v>
      </c>
      <c r="D4309" s="281">
        <v>1270</v>
      </c>
      <c r="E4309" s="281">
        <v>544</v>
      </c>
      <c r="F4309" s="281">
        <v>17395</v>
      </c>
      <c r="G4309" s="24">
        <v>50</v>
      </c>
      <c r="H4309" s="24">
        <v>0</v>
      </c>
      <c r="I4309" s="24">
        <v>0</v>
      </c>
      <c r="J4309" s="282">
        <v>10</v>
      </c>
      <c r="K4309" s="282">
        <v>30</v>
      </c>
    </row>
    <row r="4310" spans="1:11" x14ac:dyDescent="0.3">
      <c r="A4310" s="281" t="s">
        <v>2143</v>
      </c>
      <c r="B4310" s="281">
        <v>106</v>
      </c>
      <c r="C4310" s="24" t="str">
        <f t="shared" si="67"/>
        <v>isabella106</v>
      </c>
      <c r="D4310" s="281">
        <v>1285</v>
      </c>
      <c r="E4310" s="281">
        <v>550</v>
      </c>
      <c r="F4310" s="281">
        <v>17602</v>
      </c>
      <c r="G4310" s="24">
        <v>50</v>
      </c>
      <c r="H4310" s="24">
        <v>0</v>
      </c>
      <c r="I4310" s="24">
        <v>0</v>
      </c>
      <c r="J4310" s="282">
        <v>10</v>
      </c>
      <c r="K4310" s="282">
        <v>30</v>
      </c>
    </row>
    <row r="4311" spans="1:11" x14ac:dyDescent="0.3">
      <c r="A4311" s="281" t="s">
        <v>2143</v>
      </c>
      <c r="B4311" s="281">
        <v>107</v>
      </c>
      <c r="C4311" s="24" t="str">
        <f t="shared" si="67"/>
        <v>isabella107</v>
      </c>
      <c r="D4311" s="281">
        <v>1299</v>
      </c>
      <c r="E4311" s="281">
        <v>557</v>
      </c>
      <c r="F4311" s="281">
        <v>17811</v>
      </c>
      <c r="G4311" s="24">
        <v>50</v>
      </c>
      <c r="H4311" s="24">
        <v>0</v>
      </c>
      <c r="I4311" s="24">
        <v>0</v>
      </c>
      <c r="J4311" s="282">
        <v>10</v>
      </c>
      <c r="K4311" s="282">
        <v>30</v>
      </c>
    </row>
    <row r="4312" spans="1:11" x14ac:dyDescent="0.3">
      <c r="A4312" s="281" t="s">
        <v>2143</v>
      </c>
      <c r="B4312" s="281">
        <v>108</v>
      </c>
      <c r="C4312" s="24" t="str">
        <f t="shared" si="67"/>
        <v>isabella108</v>
      </c>
      <c r="D4312" s="281">
        <v>1314</v>
      </c>
      <c r="E4312" s="281">
        <v>563</v>
      </c>
      <c r="F4312" s="281">
        <v>18022</v>
      </c>
      <c r="G4312" s="24">
        <v>50</v>
      </c>
      <c r="H4312" s="24">
        <v>0</v>
      </c>
      <c r="I4312" s="24">
        <v>0</v>
      </c>
      <c r="J4312" s="282">
        <v>10</v>
      </c>
      <c r="K4312" s="282">
        <v>30</v>
      </c>
    </row>
    <row r="4313" spans="1:11" x14ac:dyDescent="0.3">
      <c r="A4313" s="281" t="s">
        <v>2143</v>
      </c>
      <c r="B4313" s="281">
        <v>109</v>
      </c>
      <c r="C4313" s="24" t="str">
        <f t="shared" si="67"/>
        <v>isabella109</v>
      </c>
      <c r="D4313" s="281">
        <v>1329</v>
      </c>
      <c r="E4313" s="281">
        <v>569</v>
      </c>
      <c r="F4313" s="281">
        <v>18297</v>
      </c>
      <c r="G4313" s="24">
        <v>50</v>
      </c>
      <c r="H4313" s="24">
        <v>0</v>
      </c>
      <c r="I4313" s="24">
        <v>0</v>
      </c>
      <c r="J4313" s="282">
        <v>10</v>
      </c>
      <c r="K4313" s="282">
        <v>30</v>
      </c>
    </row>
    <row r="4314" spans="1:11" x14ac:dyDescent="0.3">
      <c r="A4314" s="281" t="s">
        <v>2143</v>
      </c>
      <c r="B4314" s="281">
        <v>110</v>
      </c>
      <c r="C4314" s="24" t="str">
        <f t="shared" si="67"/>
        <v>isabella110</v>
      </c>
      <c r="D4314" s="281">
        <v>1344</v>
      </c>
      <c r="E4314" s="281">
        <v>576</v>
      </c>
      <c r="F4314" s="281">
        <v>18514</v>
      </c>
      <c r="G4314" s="24">
        <v>50</v>
      </c>
      <c r="H4314" s="24">
        <v>0</v>
      </c>
      <c r="I4314" s="24">
        <v>0</v>
      </c>
      <c r="J4314" s="282">
        <v>10</v>
      </c>
      <c r="K4314" s="282">
        <v>30</v>
      </c>
    </row>
    <row r="4315" spans="1:11" x14ac:dyDescent="0.3">
      <c r="A4315" s="281" t="s">
        <v>2143</v>
      </c>
      <c r="B4315" s="281">
        <v>111</v>
      </c>
      <c r="C4315" s="24" t="str">
        <f t="shared" si="67"/>
        <v>isabella111</v>
      </c>
      <c r="D4315" s="281">
        <v>1359</v>
      </c>
      <c r="E4315" s="281">
        <v>582</v>
      </c>
      <c r="F4315" s="281">
        <v>18734</v>
      </c>
      <c r="G4315" s="24">
        <v>50</v>
      </c>
      <c r="H4315" s="24">
        <v>0</v>
      </c>
      <c r="I4315" s="24">
        <v>0</v>
      </c>
      <c r="J4315" s="282">
        <v>10</v>
      </c>
      <c r="K4315" s="282">
        <v>30</v>
      </c>
    </row>
    <row r="4316" spans="1:11" x14ac:dyDescent="0.3">
      <c r="A4316" s="281" t="s">
        <v>2143</v>
      </c>
      <c r="B4316" s="281">
        <v>112</v>
      </c>
      <c r="C4316" s="24" t="str">
        <f t="shared" si="67"/>
        <v>isabella112</v>
      </c>
      <c r="D4316" s="281">
        <v>1374</v>
      </c>
      <c r="E4316" s="281">
        <v>589</v>
      </c>
      <c r="F4316" s="281">
        <v>18956</v>
      </c>
      <c r="G4316" s="24">
        <v>50</v>
      </c>
      <c r="H4316" s="24">
        <v>0</v>
      </c>
      <c r="I4316" s="24">
        <v>0</v>
      </c>
      <c r="J4316" s="282">
        <v>10</v>
      </c>
      <c r="K4316" s="282">
        <v>30</v>
      </c>
    </row>
    <row r="4317" spans="1:11" x14ac:dyDescent="0.3">
      <c r="A4317" s="281" t="s">
        <v>2143</v>
      </c>
      <c r="B4317" s="281">
        <v>113</v>
      </c>
      <c r="C4317" s="24" t="str">
        <f t="shared" si="67"/>
        <v>isabella113</v>
      </c>
      <c r="D4317" s="281">
        <v>1390</v>
      </c>
      <c r="E4317" s="281">
        <v>595</v>
      </c>
      <c r="F4317" s="281">
        <v>19223</v>
      </c>
      <c r="G4317" s="24">
        <v>50</v>
      </c>
      <c r="H4317" s="24">
        <v>0</v>
      </c>
      <c r="I4317" s="24">
        <v>0</v>
      </c>
      <c r="J4317" s="282">
        <v>10</v>
      </c>
      <c r="K4317" s="282">
        <v>30</v>
      </c>
    </row>
    <row r="4318" spans="1:11" x14ac:dyDescent="0.3">
      <c r="A4318" s="281" t="s">
        <v>2143</v>
      </c>
      <c r="B4318" s="281">
        <v>114</v>
      </c>
      <c r="C4318" s="24" t="str">
        <f t="shared" si="67"/>
        <v>isabella114</v>
      </c>
      <c r="D4318" s="281">
        <v>1406</v>
      </c>
      <c r="E4318" s="281">
        <v>602</v>
      </c>
      <c r="F4318" s="281">
        <v>19451</v>
      </c>
      <c r="G4318" s="24">
        <v>50</v>
      </c>
      <c r="H4318" s="24">
        <v>0</v>
      </c>
      <c r="I4318" s="24">
        <v>0</v>
      </c>
      <c r="J4318" s="282">
        <v>10</v>
      </c>
      <c r="K4318" s="282">
        <v>30</v>
      </c>
    </row>
    <row r="4319" spans="1:11" x14ac:dyDescent="0.3">
      <c r="A4319" s="281" t="s">
        <v>2143</v>
      </c>
      <c r="B4319" s="281">
        <v>115</v>
      </c>
      <c r="C4319" s="24" t="str">
        <f t="shared" si="67"/>
        <v>isabella115</v>
      </c>
      <c r="D4319" s="281">
        <v>1422</v>
      </c>
      <c r="E4319" s="281">
        <v>609</v>
      </c>
      <c r="F4319" s="281">
        <v>19681</v>
      </c>
      <c r="G4319" s="24">
        <v>50</v>
      </c>
      <c r="H4319" s="24">
        <v>0</v>
      </c>
      <c r="I4319" s="24">
        <v>0</v>
      </c>
      <c r="J4319" s="282">
        <v>10</v>
      </c>
      <c r="K4319" s="282">
        <v>30</v>
      </c>
    </row>
    <row r="4320" spans="1:11" x14ac:dyDescent="0.3">
      <c r="A4320" s="281" t="s">
        <v>2143</v>
      </c>
      <c r="B4320" s="281">
        <v>116</v>
      </c>
      <c r="C4320" s="24" t="str">
        <f t="shared" si="67"/>
        <v>isabella116</v>
      </c>
      <c r="D4320" s="281">
        <v>1438</v>
      </c>
      <c r="E4320" s="281">
        <v>616</v>
      </c>
      <c r="F4320" s="281">
        <v>19914</v>
      </c>
      <c r="G4320" s="24">
        <v>50</v>
      </c>
      <c r="H4320" s="24">
        <v>0</v>
      </c>
      <c r="I4320" s="24">
        <v>0</v>
      </c>
      <c r="J4320" s="282">
        <v>10</v>
      </c>
      <c r="K4320" s="282">
        <v>30</v>
      </c>
    </row>
    <row r="4321" spans="1:11" x14ac:dyDescent="0.3">
      <c r="A4321" s="281" t="s">
        <v>2143</v>
      </c>
      <c r="B4321" s="281">
        <v>117</v>
      </c>
      <c r="C4321" s="24" t="str">
        <f t="shared" si="67"/>
        <v>isabella117</v>
      </c>
      <c r="D4321" s="281">
        <v>1454</v>
      </c>
      <c r="E4321" s="281">
        <v>623</v>
      </c>
      <c r="F4321" s="281">
        <v>20216</v>
      </c>
      <c r="G4321" s="24">
        <v>50</v>
      </c>
      <c r="H4321" s="24">
        <v>0</v>
      </c>
      <c r="I4321" s="24">
        <v>0</v>
      </c>
      <c r="J4321" s="282">
        <v>10</v>
      </c>
      <c r="K4321" s="282">
        <v>30</v>
      </c>
    </row>
    <row r="4322" spans="1:11" x14ac:dyDescent="0.3">
      <c r="A4322" s="281" t="s">
        <v>2143</v>
      </c>
      <c r="B4322" s="281">
        <v>118</v>
      </c>
      <c r="C4322" s="24" t="str">
        <f t="shared" si="67"/>
        <v>isabella118</v>
      </c>
      <c r="D4322" s="281">
        <v>1470</v>
      </c>
      <c r="E4322" s="281">
        <v>630</v>
      </c>
      <c r="F4322" s="281">
        <v>20456</v>
      </c>
      <c r="G4322" s="24">
        <v>50</v>
      </c>
      <c r="H4322" s="24">
        <v>0</v>
      </c>
      <c r="I4322" s="24">
        <v>0</v>
      </c>
      <c r="J4322" s="282">
        <v>10</v>
      </c>
      <c r="K4322" s="282">
        <v>30</v>
      </c>
    </row>
    <row r="4323" spans="1:11" x14ac:dyDescent="0.3">
      <c r="A4323" s="281" t="s">
        <v>2143</v>
      </c>
      <c r="B4323" s="281">
        <v>119</v>
      </c>
      <c r="C4323" s="24" t="str">
        <f t="shared" si="67"/>
        <v>isabella119</v>
      </c>
      <c r="D4323" s="281">
        <v>1487</v>
      </c>
      <c r="E4323" s="281">
        <v>637</v>
      </c>
      <c r="F4323" s="281">
        <v>20697</v>
      </c>
      <c r="G4323" s="24">
        <v>50</v>
      </c>
      <c r="H4323" s="24">
        <v>0</v>
      </c>
      <c r="I4323" s="24">
        <v>0</v>
      </c>
      <c r="J4323" s="282">
        <v>10</v>
      </c>
      <c r="K4323" s="282">
        <v>30</v>
      </c>
    </row>
    <row r="4324" spans="1:11" x14ac:dyDescent="0.3">
      <c r="A4324" s="281" t="s">
        <v>2143</v>
      </c>
      <c r="B4324" s="281">
        <v>120</v>
      </c>
      <c r="C4324" s="24" t="str">
        <f t="shared" si="67"/>
        <v>isabella120</v>
      </c>
      <c r="D4324" s="281">
        <v>1503</v>
      </c>
      <c r="E4324" s="281">
        <v>644</v>
      </c>
      <c r="F4324" s="281">
        <v>20942</v>
      </c>
      <c r="G4324" s="24">
        <v>50</v>
      </c>
      <c r="H4324" s="24">
        <v>0</v>
      </c>
      <c r="I4324" s="24">
        <v>0</v>
      </c>
      <c r="J4324" s="282">
        <v>10</v>
      </c>
      <c r="K4324" s="282">
        <v>30</v>
      </c>
    </row>
    <row r="4325" spans="1:11" x14ac:dyDescent="0.3">
      <c r="A4325" s="281" t="s">
        <v>2143</v>
      </c>
      <c r="B4325" s="281">
        <v>121</v>
      </c>
      <c r="C4325" s="24" t="str">
        <f t="shared" si="67"/>
        <v>isabella121</v>
      </c>
      <c r="D4325" s="281">
        <v>1640</v>
      </c>
      <c r="E4325" s="281">
        <v>703</v>
      </c>
      <c r="F4325" s="281">
        <v>23138</v>
      </c>
      <c r="G4325" s="24">
        <v>50</v>
      </c>
      <c r="H4325" s="24">
        <v>0</v>
      </c>
      <c r="I4325" s="24">
        <v>0</v>
      </c>
      <c r="J4325" s="282">
        <v>10</v>
      </c>
      <c r="K4325" s="282">
        <v>30</v>
      </c>
    </row>
    <row r="4326" spans="1:11" x14ac:dyDescent="0.3">
      <c r="A4326" s="281" t="s">
        <v>2143</v>
      </c>
      <c r="B4326" s="281">
        <v>122</v>
      </c>
      <c r="C4326" s="24" t="str">
        <f t="shared" si="67"/>
        <v>isabella122</v>
      </c>
      <c r="D4326" s="281">
        <v>1659</v>
      </c>
      <c r="E4326" s="281">
        <v>711</v>
      </c>
      <c r="F4326" s="281">
        <v>23411</v>
      </c>
      <c r="G4326" s="24">
        <v>50</v>
      </c>
      <c r="H4326" s="24">
        <v>0</v>
      </c>
      <c r="I4326" s="24">
        <v>0</v>
      </c>
      <c r="J4326" s="282">
        <v>10</v>
      </c>
      <c r="K4326" s="282">
        <v>30</v>
      </c>
    </row>
    <row r="4327" spans="1:11" x14ac:dyDescent="0.3">
      <c r="A4327" s="281" t="s">
        <v>2143</v>
      </c>
      <c r="B4327" s="281">
        <v>123</v>
      </c>
      <c r="C4327" s="24" t="str">
        <f t="shared" si="67"/>
        <v>isabella123</v>
      </c>
      <c r="D4327" s="281">
        <v>1677</v>
      </c>
      <c r="E4327" s="281">
        <v>719</v>
      </c>
      <c r="F4327" s="281">
        <v>23688</v>
      </c>
      <c r="G4327" s="24">
        <v>50</v>
      </c>
      <c r="H4327" s="24">
        <v>0</v>
      </c>
      <c r="I4327" s="24">
        <v>0</v>
      </c>
      <c r="J4327" s="282">
        <v>10</v>
      </c>
      <c r="K4327" s="282">
        <v>30</v>
      </c>
    </row>
    <row r="4328" spans="1:11" x14ac:dyDescent="0.3">
      <c r="A4328" s="281" t="s">
        <v>2143</v>
      </c>
      <c r="B4328" s="281">
        <v>124</v>
      </c>
      <c r="C4328" s="24" t="str">
        <f t="shared" si="67"/>
        <v>isabella124</v>
      </c>
      <c r="D4328" s="281">
        <v>1696</v>
      </c>
      <c r="E4328" s="281">
        <v>727</v>
      </c>
      <c r="F4328" s="281">
        <v>23994</v>
      </c>
      <c r="G4328" s="24">
        <v>50</v>
      </c>
      <c r="H4328" s="24">
        <v>0</v>
      </c>
      <c r="I4328" s="24">
        <v>0</v>
      </c>
      <c r="J4328" s="282">
        <v>10</v>
      </c>
      <c r="K4328" s="282">
        <v>30</v>
      </c>
    </row>
    <row r="4329" spans="1:11" x14ac:dyDescent="0.3">
      <c r="A4329" s="281" t="s">
        <v>2143</v>
      </c>
      <c r="B4329" s="281">
        <v>125</v>
      </c>
      <c r="C4329" s="24" t="str">
        <f t="shared" si="67"/>
        <v>isabella125</v>
      </c>
      <c r="D4329" s="281">
        <v>1715</v>
      </c>
      <c r="E4329" s="281">
        <v>735</v>
      </c>
      <c r="F4329" s="281">
        <v>24375</v>
      </c>
      <c r="G4329" s="24">
        <v>50</v>
      </c>
      <c r="H4329" s="24">
        <v>0</v>
      </c>
      <c r="I4329" s="24">
        <v>0</v>
      </c>
      <c r="J4329" s="282">
        <v>10</v>
      </c>
      <c r="K4329" s="282">
        <v>30</v>
      </c>
    </row>
    <row r="4330" spans="1:11" x14ac:dyDescent="0.3">
      <c r="A4330" s="281" t="s">
        <v>2143</v>
      </c>
      <c r="B4330" s="281">
        <v>126</v>
      </c>
      <c r="C4330" s="24" t="str">
        <f t="shared" si="67"/>
        <v>isabella126</v>
      </c>
      <c r="D4330" s="281">
        <v>1734</v>
      </c>
      <c r="E4330" s="281">
        <v>743</v>
      </c>
      <c r="F4330" s="281">
        <v>24663</v>
      </c>
      <c r="G4330" s="24">
        <v>50</v>
      </c>
      <c r="H4330" s="24">
        <v>0</v>
      </c>
      <c r="I4330" s="24">
        <v>0</v>
      </c>
      <c r="J4330" s="282">
        <v>10</v>
      </c>
      <c r="K4330" s="282">
        <v>30</v>
      </c>
    </row>
    <row r="4331" spans="1:11" x14ac:dyDescent="0.3">
      <c r="A4331" s="281" t="s">
        <v>2143</v>
      </c>
      <c r="B4331" s="281">
        <v>127</v>
      </c>
      <c r="C4331" s="24" t="str">
        <f t="shared" si="67"/>
        <v>isabella127</v>
      </c>
      <c r="D4331" s="281">
        <v>1753</v>
      </c>
      <c r="E4331" s="281">
        <v>751</v>
      </c>
      <c r="F4331" s="281">
        <v>24972</v>
      </c>
      <c r="G4331" s="24">
        <v>50</v>
      </c>
      <c r="H4331" s="24">
        <v>0</v>
      </c>
      <c r="I4331" s="24">
        <v>0</v>
      </c>
      <c r="J4331" s="282">
        <v>10</v>
      </c>
      <c r="K4331" s="282">
        <v>30</v>
      </c>
    </row>
    <row r="4332" spans="1:11" x14ac:dyDescent="0.3">
      <c r="A4332" s="281" t="s">
        <v>2143</v>
      </c>
      <c r="B4332" s="281">
        <v>128</v>
      </c>
      <c r="C4332" s="24" t="str">
        <f t="shared" si="67"/>
        <v>isabella128</v>
      </c>
      <c r="D4332" s="281">
        <v>1773</v>
      </c>
      <c r="E4332" s="281">
        <v>760</v>
      </c>
      <c r="F4332" s="281">
        <v>25294</v>
      </c>
      <c r="G4332" s="24">
        <v>50</v>
      </c>
      <c r="H4332" s="24">
        <v>0</v>
      </c>
      <c r="I4332" s="24">
        <v>0</v>
      </c>
      <c r="J4332" s="282">
        <v>10</v>
      </c>
      <c r="K4332" s="282">
        <v>30</v>
      </c>
    </row>
    <row r="4333" spans="1:11" x14ac:dyDescent="0.3">
      <c r="A4333" s="281" t="s">
        <v>2143</v>
      </c>
      <c r="B4333" s="281">
        <v>129</v>
      </c>
      <c r="C4333" s="24" t="str">
        <f t="shared" si="67"/>
        <v>isabella129</v>
      </c>
      <c r="D4333" s="281">
        <v>1793</v>
      </c>
      <c r="E4333" s="281">
        <v>768</v>
      </c>
      <c r="F4333" s="281">
        <v>25592</v>
      </c>
      <c r="G4333" s="24">
        <v>50</v>
      </c>
      <c r="H4333" s="24">
        <v>0</v>
      </c>
      <c r="I4333" s="24">
        <v>0</v>
      </c>
      <c r="J4333" s="282">
        <v>10</v>
      </c>
      <c r="K4333" s="282">
        <v>30</v>
      </c>
    </row>
    <row r="4334" spans="1:11" x14ac:dyDescent="0.3">
      <c r="A4334" s="281" t="s">
        <v>2143</v>
      </c>
      <c r="B4334" s="281">
        <v>130</v>
      </c>
      <c r="C4334" s="24" t="str">
        <f t="shared" si="67"/>
        <v>isabella130</v>
      </c>
      <c r="D4334" s="281">
        <v>1813</v>
      </c>
      <c r="E4334" s="281">
        <v>777</v>
      </c>
      <c r="F4334" s="281">
        <v>25923</v>
      </c>
      <c r="G4334" s="24">
        <v>50</v>
      </c>
      <c r="H4334" s="24">
        <v>0</v>
      </c>
      <c r="I4334" s="24">
        <v>0</v>
      </c>
      <c r="J4334" s="282">
        <v>10</v>
      </c>
      <c r="K4334" s="282">
        <v>30</v>
      </c>
    </row>
    <row r="4335" spans="1:11" x14ac:dyDescent="0.3">
      <c r="A4335" s="281" t="s">
        <v>2143</v>
      </c>
      <c r="B4335" s="281">
        <v>131</v>
      </c>
      <c r="C4335" s="24" t="str">
        <f t="shared" si="67"/>
        <v>isabella131</v>
      </c>
      <c r="D4335" s="281">
        <v>1833</v>
      </c>
      <c r="E4335" s="281">
        <v>785</v>
      </c>
      <c r="F4335" s="281">
        <v>26247</v>
      </c>
      <c r="G4335" s="24">
        <v>50</v>
      </c>
      <c r="H4335" s="24">
        <v>0</v>
      </c>
      <c r="I4335" s="24">
        <v>0</v>
      </c>
      <c r="J4335" s="282">
        <v>10</v>
      </c>
      <c r="K4335" s="282">
        <v>30</v>
      </c>
    </row>
    <row r="4336" spans="1:11" x14ac:dyDescent="0.3">
      <c r="A4336" s="281" t="s">
        <v>2143</v>
      </c>
      <c r="B4336" s="281">
        <v>132</v>
      </c>
      <c r="C4336" s="24" t="str">
        <f t="shared" si="67"/>
        <v>isabella132</v>
      </c>
      <c r="D4336" s="281">
        <v>1853</v>
      </c>
      <c r="E4336" s="281">
        <v>794</v>
      </c>
      <c r="F4336" s="281">
        <v>26556</v>
      </c>
      <c r="G4336" s="24">
        <v>50</v>
      </c>
      <c r="H4336" s="24">
        <v>0</v>
      </c>
      <c r="I4336" s="24">
        <v>0</v>
      </c>
      <c r="J4336" s="282">
        <v>10</v>
      </c>
      <c r="K4336" s="282">
        <v>30</v>
      </c>
    </row>
    <row r="4337" spans="1:11" x14ac:dyDescent="0.3">
      <c r="A4337" s="281" t="s">
        <v>2143</v>
      </c>
      <c r="B4337" s="281">
        <v>133</v>
      </c>
      <c r="C4337" s="24" t="str">
        <f t="shared" si="67"/>
        <v>isabella133</v>
      </c>
      <c r="D4337" s="281">
        <v>1874</v>
      </c>
      <c r="E4337" s="281">
        <v>803</v>
      </c>
      <c r="F4337" s="281">
        <v>26888</v>
      </c>
      <c r="G4337" s="24">
        <v>50</v>
      </c>
      <c r="H4337" s="24">
        <v>0</v>
      </c>
      <c r="I4337" s="24">
        <v>0</v>
      </c>
      <c r="J4337" s="282">
        <v>10</v>
      </c>
      <c r="K4337" s="282">
        <v>30</v>
      </c>
    </row>
    <row r="4338" spans="1:11" x14ac:dyDescent="0.3">
      <c r="A4338" s="281" t="s">
        <v>2143</v>
      </c>
      <c r="B4338" s="281">
        <v>134</v>
      </c>
      <c r="C4338" s="24" t="str">
        <f t="shared" si="67"/>
        <v>isabella134</v>
      </c>
      <c r="D4338" s="281">
        <v>1894</v>
      </c>
      <c r="E4338" s="281">
        <v>812</v>
      </c>
      <c r="F4338" s="281">
        <v>27234</v>
      </c>
      <c r="G4338" s="24">
        <v>50</v>
      </c>
      <c r="H4338" s="24">
        <v>0</v>
      </c>
      <c r="I4338" s="24">
        <v>0</v>
      </c>
      <c r="J4338" s="282">
        <v>10</v>
      </c>
      <c r="K4338" s="282">
        <v>30</v>
      </c>
    </row>
    <row r="4339" spans="1:11" x14ac:dyDescent="0.3">
      <c r="A4339" s="281" t="s">
        <v>2143</v>
      </c>
      <c r="B4339" s="281">
        <v>135</v>
      </c>
      <c r="C4339" s="24" t="str">
        <f t="shared" si="67"/>
        <v>isabella135</v>
      </c>
      <c r="D4339" s="281">
        <v>1915</v>
      </c>
      <c r="E4339" s="281">
        <v>821</v>
      </c>
      <c r="F4339" s="281">
        <v>27554</v>
      </c>
      <c r="G4339" s="24">
        <v>50</v>
      </c>
      <c r="H4339" s="24">
        <v>0</v>
      </c>
      <c r="I4339" s="24">
        <v>0</v>
      </c>
      <c r="J4339" s="282">
        <v>10</v>
      </c>
      <c r="K4339" s="282">
        <v>30</v>
      </c>
    </row>
    <row r="4340" spans="1:11" x14ac:dyDescent="0.3">
      <c r="A4340" s="281" t="s">
        <v>2143</v>
      </c>
      <c r="B4340" s="281">
        <v>136</v>
      </c>
      <c r="C4340" s="24" t="str">
        <f t="shared" si="67"/>
        <v>isabella136</v>
      </c>
      <c r="D4340" s="281">
        <v>1937</v>
      </c>
      <c r="E4340" s="281">
        <v>830</v>
      </c>
      <c r="F4340" s="281">
        <v>27909</v>
      </c>
      <c r="G4340" s="24">
        <v>50</v>
      </c>
      <c r="H4340" s="24">
        <v>0</v>
      </c>
      <c r="I4340" s="24">
        <v>0</v>
      </c>
      <c r="J4340" s="282">
        <v>10</v>
      </c>
      <c r="K4340" s="282">
        <v>30</v>
      </c>
    </row>
    <row r="4341" spans="1:11" x14ac:dyDescent="0.3">
      <c r="A4341" s="281" t="s">
        <v>2143</v>
      </c>
      <c r="B4341" s="281">
        <v>137</v>
      </c>
      <c r="C4341" s="24" t="str">
        <f t="shared" si="67"/>
        <v>isabella137</v>
      </c>
      <c r="D4341" s="281">
        <v>1958</v>
      </c>
      <c r="E4341" s="281">
        <v>839</v>
      </c>
      <c r="F4341" s="281">
        <v>28258</v>
      </c>
      <c r="G4341" s="24">
        <v>50</v>
      </c>
      <c r="H4341" s="24">
        <v>0</v>
      </c>
      <c r="I4341" s="24">
        <v>0</v>
      </c>
      <c r="J4341" s="282">
        <v>10</v>
      </c>
      <c r="K4341" s="282">
        <v>30</v>
      </c>
    </row>
    <row r="4342" spans="1:11" x14ac:dyDescent="0.3">
      <c r="A4342" s="281" t="s">
        <v>2143</v>
      </c>
      <c r="B4342" s="281">
        <v>138</v>
      </c>
      <c r="C4342" s="24" t="str">
        <f t="shared" si="67"/>
        <v>isabella138</v>
      </c>
      <c r="D4342" s="281">
        <v>1980</v>
      </c>
      <c r="E4342" s="281">
        <v>848</v>
      </c>
      <c r="F4342" s="281">
        <v>28589</v>
      </c>
      <c r="G4342" s="24">
        <v>50</v>
      </c>
      <c r="H4342" s="24">
        <v>0</v>
      </c>
      <c r="I4342" s="24">
        <v>0</v>
      </c>
      <c r="J4342" s="282">
        <v>10</v>
      </c>
      <c r="K4342" s="282">
        <v>30</v>
      </c>
    </row>
    <row r="4343" spans="1:11" x14ac:dyDescent="0.3">
      <c r="A4343" s="281" t="s">
        <v>2143</v>
      </c>
      <c r="B4343" s="281">
        <v>139</v>
      </c>
      <c r="C4343" s="24" t="str">
        <f t="shared" si="67"/>
        <v>isabella139</v>
      </c>
      <c r="D4343" s="281">
        <v>2002</v>
      </c>
      <c r="E4343" s="281">
        <v>858</v>
      </c>
      <c r="F4343" s="281">
        <v>28946</v>
      </c>
      <c r="G4343" s="24">
        <v>50</v>
      </c>
      <c r="H4343" s="24">
        <v>0</v>
      </c>
      <c r="I4343" s="24">
        <v>0</v>
      </c>
      <c r="J4343" s="282">
        <v>10</v>
      </c>
      <c r="K4343" s="282">
        <v>30</v>
      </c>
    </row>
    <row r="4344" spans="1:11" x14ac:dyDescent="0.3">
      <c r="A4344" s="281" t="s">
        <v>2143</v>
      </c>
      <c r="B4344" s="281">
        <v>140</v>
      </c>
      <c r="C4344" s="24" t="str">
        <f t="shared" si="67"/>
        <v>isabella140</v>
      </c>
      <c r="D4344" s="281">
        <v>2024</v>
      </c>
      <c r="E4344" s="281">
        <v>867</v>
      </c>
      <c r="F4344" s="281">
        <v>29318</v>
      </c>
      <c r="G4344" s="24">
        <v>50</v>
      </c>
      <c r="H4344" s="24">
        <v>0</v>
      </c>
      <c r="I4344" s="24">
        <v>0</v>
      </c>
      <c r="J4344" s="282">
        <v>10</v>
      </c>
      <c r="K4344" s="282">
        <v>30</v>
      </c>
    </row>
    <row r="4345" spans="1:11" x14ac:dyDescent="0.3">
      <c r="A4345" s="281" t="s">
        <v>2143</v>
      </c>
      <c r="B4345" s="281">
        <v>141</v>
      </c>
      <c r="C4345" s="24" t="str">
        <f t="shared" si="67"/>
        <v>isabella141</v>
      </c>
      <c r="D4345" s="281">
        <v>2208</v>
      </c>
      <c r="E4345" s="281">
        <v>946</v>
      </c>
      <c r="F4345" s="281">
        <v>32305</v>
      </c>
      <c r="G4345" s="24">
        <v>50</v>
      </c>
      <c r="H4345" s="24">
        <v>0</v>
      </c>
      <c r="I4345" s="24">
        <v>0</v>
      </c>
      <c r="J4345" s="282">
        <v>10</v>
      </c>
      <c r="K4345" s="282">
        <v>30</v>
      </c>
    </row>
    <row r="4346" spans="1:11" x14ac:dyDescent="0.3">
      <c r="A4346" s="281" t="s">
        <v>2143</v>
      </c>
      <c r="B4346" s="281">
        <v>142</v>
      </c>
      <c r="C4346" s="24" t="str">
        <f t="shared" si="67"/>
        <v>isabella142</v>
      </c>
      <c r="D4346" s="281">
        <v>2232</v>
      </c>
      <c r="E4346" s="281">
        <v>956</v>
      </c>
      <c r="F4346" s="281">
        <v>32719</v>
      </c>
      <c r="G4346" s="24">
        <v>50</v>
      </c>
      <c r="H4346" s="24">
        <v>0</v>
      </c>
      <c r="I4346" s="24">
        <v>0</v>
      </c>
      <c r="J4346" s="282">
        <v>10</v>
      </c>
      <c r="K4346" s="282">
        <v>30</v>
      </c>
    </row>
    <row r="4347" spans="1:11" x14ac:dyDescent="0.3">
      <c r="A4347" s="281" t="s">
        <v>2143</v>
      </c>
      <c r="B4347" s="281">
        <v>143</v>
      </c>
      <c r="C4347" s="24" t="str">
        <f t="shared" si="67"/>
        <v>isabella143</v>
      </c>
      <c r="D4347" s="281">
        <v>2257</v>
      </c>
      <c r="E4347" s="281">
        <v>967</v>
      </c>
      <c r="F4347" s="281">
        <v>33187</v>
      </c>
      <c r="G4347" s="24">
        <v>50</v>
      </c>
      <c r="H4347" s="24">
        <v>0</v>
      </c>
      <c r="I4347" s="24">
        <v>0</v>
      </c>
      <c r="J4347" s="282">
        <v>10</v>
      </c>
      <c r="K4347" s="282">
        <v>30</v>
      </c>
    </row>
    <row r="4348" spans="1:11" x14ac:dyDescent="0.3">
      <c r="A4348" s="281" t="s">
        <v>2143</v>
      </c>
      <c r="B4348" s="281">
        <v>144</v>
      </c>
      <c r="C4348" s="24" t="str">
        <f t="shared" si="67"/>
        <v>isabella144</v>
      </c>
      <c r="D4348" s="281">
        <v>2282</v>
      </c>
      <c r="E4348" s="281">
        <v>978</v>
      </c>
      <c r="F4348" s="281">
        <v>33576</v>
      </c>
      <c r="G4348" s="24">
        <v>50</v>
      </c>
      <c r="H4348" s="24">
        <v>0</v>
      </c>
      <c r="I4348" s="24">
        <v>0</v>
      </c>
      <c r="J4348" s="282">
        <v>10</v>
      </c>
      <c r="K4348" s="282">
        <v>30</v>
      </c>
    </row>
    <row r="4349" spans="1:11" x14ac:dyDescent="0.3">
      <c r="A4349" s="281" t="s">
        <v>2143</v>
      </c>
      <c r="B4349" s="281">
        <v>145</v>
      </c>
      <c r="C4349" s="24" t="str">
        <f t="shared" si="67"/>
        <v>isabella145</v>
      </c>
      <c r="D4349" s="281">
        <v>2307</v>
      </c>
      <c r="E4349" s="281">
        <v>988</v>
      </c>
      <c r="F4349" s="281">
        <v>34031</v>
      </c>
      <c r="G4349" s="24">
        <v>50</v>
      </c>
      <c r="H4349" s="24">
        <v>0</v>
      </c>
      <c r="I4349" s="24">
        <v>0</v>
      </c>
      <c r="J4349" s="282">
        <v>10</v>
      </c>
      <c r="K4349" s="282">
        <v>30</v>
      </c>
    </row>
    <row r="4350" spans="1:11" x14ac:dyDescent="0.3">
      <c r="A4350" s="281" t="s">
        <v>2143</v>
      </c>
      <c r="B4350" s="281">
        <v>146</v>
      </c>
      <c r="C4350" s="24" t="str">
        <f t="shared" si="67"/>
        <v>isabella146</v>
      </c>
      <c r="D4350" s="281">
        <v>2332</v>
      </c>
      <c r="E4350" s="281">
        <v>999</v>
      </c>
      <c r="F4350" s="281">
        <v>34467</v>
      </c>
      <c r="G4350" s="24">
        <v>50</v>
      </c>
      <c r="H4350" s="24">
        <v>0</v>
      </c>
      <c r="I4350" s="24">
        <v>0</v>
      </c>
      <c r="J4350" s="282">
        <v>10</v>
      </c>
      <c r="K4350" s="282">
        <v>30</v>
      </c>
    </row>
    <row r="4351" spans="1:11" x14ac:dyDescent="0.3">
      <c r="A4351" s="281" t="s">
        <v>2143</v>
      </c>
      <c r="B4351" s="281">
        <v>147</v>
      </c>
      <c r="C4351" s="24" t="str">
        <f t="shared" si="67"/>
        <v>isabella147</v>
      </c>
      <c r="D4351" s="281">
        <v>2358</v>
      </c>
      <c r="E4351" s="281">
        <v>1010</v>
      </c>
      <c r="F4351" s="281">
        <v>34912</v>
      </c>
      <c r="G4351" s="24">
        <v>50</v>
      </c>
      <c r="H4351" s="24">
        <v>0</v>
      </c>
      <c r="I4351" s="24">
        <v>0</v>
      </c>
      <c r="J4351" s="282">
        <v>10</v>
      </c>
      <c r="K4351" s="282">
        <v>30</v>
      </c>
    </row>
    <row r="4352" spans="1:11" x14ac:dyDescent="0.3">
      <c r="A4352" s="281" t="s">
        <v>2143</v>
      </c>
      <c r="B4352" s="281">
        <v>148</v>
      </c>
      <c r="C4352" s="24" t="str">
        <f t="shared" si="67"/>
        <v>isabella148</v>
      </c>
      <c r="D4352" s="281">
        <v>2383</v>
      </c>
      <c r="E4352" s="281">
        <v>1021</v>
      </c>
      <c r="F4352" s="281">
        <v>35320</v>
      </c>
      <c r="G4352" s="24">
        <v>50</v>
      </c>
      <c r="H4352" s="24">
        <v>0</v>
      </c>
      <c r="I4352" s="24">
        <v>0</v>
      </c>
      <c r="J4352" s="282">
        <v>10</v>
      </c>
      <c r="K4352" s="282">
        <v>30</v>
      </c>
    </row>
    <row r="4353" spans="1:11" x14ac:dyDescent="0.3">
      <c r="A4353" s="281" t="s">
        <v>2143</v>
      </c>
      <c r="B4353" s="281">
        <v>149</v>
      </c>
      <c r="C4353" s="24" t="str">
        <f t="shared" si="67"/>
        <v>isabella149</v>
      </c>
      <c r="D4353" s="281">
        <v>2410</v>
      </c>
      <c r="E4353" s="281">
        <v>1032</v>
      </c>
      <c r="F4353" s="281">
        <v>35798</v>
      </c>
      <c r="G4353" s="24">
        <v>50</v>
      </c>
      <c r="H4353" s="24">
        <v>0</v>
      </c>
      <c r="I4353" s="24">
        <v>0</v>
      </c>
      <c r="J4353" s="282">
        <v>10</v>
      </c>
      <c r="K4353" s="282">
        <v>30</v>
      </c>
    </row>
    <row r="4354" spans="1:11" x14ac:dyDescent="0.3">
      <c r="A4354" s="281" t="s">
        <v>2143</v>
      </c>
      <c r="B4354" s="281">
        <v>150</v>
      </c>
      <c r="C4354" s="24" t="str">
        <f t="shared" si="67"/>
        <v>isabella150</v>
      </c>
      <c r="D4354" s="281">
        <v>2436</v>
      </c>
      <c r="E4354" s="281">
        <v>1044</v>
      </c>
      <c r="F4354" s="281">
        <v>36216</v>
      </c>
      <c r="G4354" s="24">
        <v>50</v>
      </c>
      <c r="H4354" s="24">
        <v>0</v>
      </c>
      <c r="I4354" s="24">
        <v>0</v>
      </c>
      <c r="J4354" s="282">
        <v>10</v>
      </c>
      <c r="K4354" s="282">
        <v>30</v>
      </c>
    </row>
    <row r="4355" spans="1:11" x14ac:dyDescent="0.3">
      <c r="A4355" s="281" t="s">
        <v>2143</v>
      </c>
      <c r="B4355" s="281">
        <v>151</v>
      </c>
      <c r="C4355" s="24" t="str">
        <f t="shared" si="67"/>
        <v>isabella151</v>
      </c>
      <c r="D4355" s="281">
        <v>2463</v>
      </c>
      <c r="E4355" s="281">
        <v>1055</v>
      </c>
      <c r="F4355" s="281">
        <v>36683</v>
      </c>
      <c r="G4355" s="24">
        <v>50</v>
      </c>
      <c r="H4355" s="24">
        <v>0</v>
      </c>
      <c r="I4355" s="24">
        <v>0</v>
      </c>
      <c r="J4355" s="282">
        <v>10</v>
      </c>
      <c r="K4355" s="282">
        <v>30</v>
      </c>
    </row>
    <row r="4356" spans="1:11" x14ac:dyDescent="0.3">
      <c r="A4356" s="281" t="s">
        <v>2143</v>
      </c>
      <c r="B4356" s="281">
        <v>152</v>
      </c>
      <c r="C4356" s="24" t="str">
        <f t="shared" si="67"/>
        <v>isabella152</v>
      </c>
      <c r="D4356" s="281">
        <v>2490</v>
      </c>
      <c r="E4356" s="281">
        <v>1067</v>
      </c>
      <c r="F4356" s="281">
        <v>37112</v>
      </c>
      <c r="G4356" s="24">
        <v>50</v>
      </c>
      <c r="H4356" s="24">
        <v>0</v>
      </c>
      <c r="I4356" s="24">
        <v>0</v>
      </c>
      <c r="J4356" s="282">
        <v>10</v>
      </c>
      <c r="K4356" s="282">
        <v>30</v>
      </c>
    </row>
    <row r="4357" spans="1:11" x14ac:dyDescent="0.3">
      <c r="A4357" s="281" t="s">
        <v>2143</v>
      </c>
      <c r="B4357" s="281">
        <v>153</v>
      </c>
      <c r="C4357" s="24" t="str">
        <f t="shared" si="67"/>
        <v>isabella153</v>
      </c>
      <c r="D4357" s="281">
        <v>2517</v>
      </c>
      <c r="E4357" s="281">
        <v>1078</v>
      </c>
      <c r="F4357" s="281">
        <v>37612</v>
      </c>
      <c r="G4357" s="24">
        <v>50</v>
      </c>
      <c r="H4357" s="24">
        <v>0</v>
      </c>
      <c r="I4357" s="24">
        <v>0</v>
      </c>
      <c r="J4357" s="282">
        <v>10</v>
      </c>
      <c r="K4357" s="282">
        <v>30</v>
      </c>
    </row>
    <row r="4358" spans="1:11" x14ac:dyDescent="0.3">
      <c r="A4358" s="281" t="s">
        <v>2143</v>
      </c>
      <c r="B4358" s="281">
        <v>154</v>
      </c>
      <c r="C4358" s="24" t="str">
        <f t="shared" ref="C4358:C4421" si="68">A4358&amp;B4358</f>
        <v>isabella154</v>
      </c>
      <c r="D4358" s="281">
        <v>2544</v>
      </c>
      <c r="E4358" s="281">
        <v>1090</v>
      </c>
      <c r="F4358" s="281">
        <v>38051</v>
      </c>
      <c r="G4358" s="24">
        <v>50</v>
      </c>
      <c r="H4358" s="24">
        <v>0</v>
      </c>
      <c r="I4358" s="24">
        <v>0</v>
      </c>
      <c r="J4358" s="282">
        <v>10</v>
      </c>
      <c r="K4358" s="282">
        <v>30</v>
      </c>
    </row>
    <row r="4359" spans="1:11" x14ac:dyDescent="0.3">
      <c r="A4359" s="281" t="s">
        <v>2143</v>
      </c>
      <c r="B4359" s="281">
        <v>155</v>
      </c>
      <c r="C4359" s="24" t="str">
        <f t="shared" si="68"/>
        <v>isabella155</v>
      </c>
      <c r="D4359" s="281">
        <v>2572</v>
      </c>
      <c r="E4359" s="281">
        <v>1102</v>
      </c>
      <c r="F4359" s="281">
        <v>38541</v>
      </c>
      <c r="G4359" s="24">
        <v>50</v>
      </c>
      <c r="H4359" s="24">
        <v>0</v>
      </c>
      <c r="I4359" s="24">
        <v>0</v>
      </c>
      <c r="J4359" s="282">
        <v>10</v>
      </c>
      <c r="K4359" s="282">
        <v>30</v>
      </c>
    </row>
    <row r="4360" spans="1:11" x14ac:dyDescent="0.3">
      <c r="A4360" s="281" t="s">
        <v>2143</v>
      </c>
      <c r="B4360" s="281">
        <v>156</v>
      </c>
      <c r="C4360" s="24" t="str">
        <f t="shared" si="68"/>
        <v>isabella156</v>
      </c>
      <c r="D4360" s="281">
        <v>2600</v>
      </c>
      <c r="E4360" s="281">
        <v>1114</v>
      </c>
      <c r="F4360" s="281">
        <v>38990</v>
      </c>
      <c r="G4360" s="24">
        <v>50</v>
      </c>
      <c r="H4360" s="24">
        <v>0</v>
      </c>
      <c r="I4360" s="24">
        <v>0</v>
      </c>
      <c r="J4360" s="282">
        <v>10</v>
      </c>
      <c r="K4360" s="282">
        <v>30</v>
      </c>
    </row>
    <row r="4361" spans="1:11" x14ac:dyDescent="0.3">
      <c r="A4361" s="281" t="s">
        <v>2143</v>
      </c>
      <c r="B4361" s="281">
        <v>157</v>
      </c>
      <c r="C4361" s="24" t="str">
        <f t="shared" si="68"/>
        <v>isabella157</v>
      </c>
      <c r="D4361" s="281">
        <v>2628</v>
      </c>
      <c r="E4361" s="281">
        <v>1126</v>
      </c>
      <c r="F4361" s="281">
        <v>39516</v>
      </c>
      <c r="G4361" s="24">
        <v>50</v>
      </c>
      <c r="H4361" s="24">
        <v>0</v>
      </c>
      <c r="I4361" s="24">
        <v>0</v>
      </c>
      <c r="J4361" s="282">
        <v>10</v>
      </c>
      <c r="K4361" s="282">
        <v>30</v>
      </c>
    </row>
    <row r="4362" spans="1:11" x14ac:dyDescent="0.3">
      <c r="A4362" s="281" t="s">
        <v>2143</v>
      </c>
      <c r="B4362" s="281">
        <v>158</v>
      </c>
      <c r="C4362" s="24" t="str">
        <f t="shared" si="68"/>
        <v>isabella158</v>
      </c>
      <c r="D4362" s="281">
        <v>2657</v>
      </c>
      <c r="E4362" s="281">
        <v>1138</v>
      </c>
      <c r="F4362" s="281">
        <v>39976</v>
      </c>
      <c r="G4362" s="24">
        <v>50</v>
      </c>
      <c r="H4362" s="24">
        <v>0</v>
      </c>
      <c r="I4362" s="24">
        <v>0</v>
      </c>
      <c r="J4362" s="282">
        <v>10</v>
      </c>
      <c r="K4362" s="282">
        <v>30</v>
      </c>
    </row>
    <row r="4363" spans="1:11" x14ac:dyDescent="0.3">
      <c r="A4363" s="281" t="s">
        <v>2143</v>
      </c>
      <c r="B4363" s="281">
        <v>159</v>
      </c>
      <c r="C4363" s="24" t="str">
        <f t="shared" si="68"/>
        <v>isabella159</v>
      </c>
      <c r="D4363" s="281">
        <v>2686</v>
      </c>
      <c r="E4363" s="281">
        <v>1151</v>
      </c>
      <c r="F4363" s="281">
        <v>40514</v>
      </c>
      <c r="G4363" s="24">
        <v>50</v>
      </c>
      <c r="H4363" s="24">
        <v>0</v>
      </c>
      <c r="I4363" s="24">
        <v>0</v>
      </c>
      <c r="J4363" s="282">
        <v>10</v>
      </c>
      <c r="K4363" s="282">
        <v>30</v>
      </c>
    </row>
    <row r="4364" spans="1:11" x14ac:dyDescent="0.3">
      <c r="A4364" s="281" t="s">
        <v>2143</v>
      </c>
      <c r="B4364" s="281">
        <v>160</v>
      </c>
      <c r="C4364" s="24" t="str">
        <f t="shared" si="68"/>
        <v>isabella160</v>
      </c>
      <c r="D4364" s="281">
        <v>2715</v>
      </c>
      <c r="E4364" s="281">
        <v>1163</v>
      </c>
      <c r="F4364" s="281">
        <v>40985</v>
      </c>
      <c r="G4364" s="24">
        <v>50</v>
      </c>
      <c r="H4364" s="24">
        <v>0</v>
      </c>
      <c r="I4364" s="24">
        <v>0</v>
      </c>
      <c r="J4364" s="282">
        <v>10</v>
      </c>
      <c r="K4364" s="282">
        <v>30</v>
      </c>
    </row>
    <row r="4365" spans="1:11" x14ac:dyDescent="0.3">
      <c r="A4365" s="281" t="s">
        <v>2143</v>
      </c>
      <c r="B4365" s="281">
        <v>161</v>
      </c>
      <c r="C4365" s="24" t="str">
        <f t="shared" si="68"/>
        <v>isabella161</v>
      </c>
      <c r="D4365" s="281">
        <v>2962</v>
      </c>
      <c r="E4365" s="281">
        <v>1269</v>
      </c>
      <c r="F4365" s="281">
        <v>45300</v>
      </c>
      <c r="G4365" s="24">
        <v>50</v>
      </c>
      <c r="H4365" s="24">
        <v>0</v>
      </c>
      <c r="I4365" s="24">
        <v>0</v>
      </c>
      <c r="J4365" s="282">
        <v>10</v>
      </c>
      <c r="K4365" s="282">
        <v>30</v>
      </c>
    </row>
    <row r="4366" spans="1:11" x14ac:dyDescent="0.3">
      <c r="A4366" s="281" t="s">
        <v>2143</v>
      </c>
      <c r="B4366" s="281">
        <v>162</v>
      </c>
      <c r="C4366" s="24" t="str">
        <f t="shared" si="68"/>
        <v>isabella162</v>
      </c>
      <c r="D4366" s="281">
        <v>2994</v>
      </c>
      <c r="E4366" s="281">
        <v>1283</v>
      </c>
      <c r="F4366" s="281">
        <v>45826</v>
      </c>
      <c r="G4366" s="24">
        <v>50</v>
      </c>
      <c r="H4366" s="24">
        <v>0</v>
      </c>
      <c r="I4366" s="24">
        <v>0</v>
      </c>
      <c r="J4366" s="282">
        <v>10</v>
      </c>
      <c r="K4366" s="282">
        <v>30</v>
      </c>
    </row>
    <row r="4367" spans="1:11" x14ac:dyDescent="0.3">
      <c r="A4367" s="281" t="s">
        <v>2143</v>
      </c>
      <c r="B4367" s="281">
        <v>163</v>
      </c>
      <c r="C4367" s="24" t="str">
        <f t="shared" si="68"/>
        <v>isabella163</v>
      </c>
      <c r="D4367" s="281">
        <v>3026</v>
      </c>
      <c r="E4367" s="281">
        <v>1297</v>
      </c>
      <c r="F4367" s="281">
        <v>46442</v>
      </c>
      <c r="G4367" s="24">
        <v>50</v>
      </c>
      <c r="H4367" s="24">
        <v>0</v>
      </c>
      <c r="I4367" s="24">
        <v>0</v>
      </c>
      <c r="J4367" s="282">
        <v>10</v>
      </c>
      <c r="K4367" s="282">
        <v>30</v>
      </c>
    </row>
    <row r="4368" spans="1:11" x14ac:dyDescent="0.3">
      <c r="A4368" s="281" t="s">
        <v>2143</v>
      </c>
      <c r="B4368" s="281">
        <v>164</v>
      </c>
      <c r="C4368" s="24" t="str">
        <f t="shared" si="68"/>
        <v>isabella164</v>
      </c>
      <c r="D4368" s="281">
        <v>3059</v>
      </c>
      <c r="E4368" s="281">
        <v>1311</v>
      </c>
      <c r="F4368" s="281">
        <v>46981</v>
      </c>
      <c r="G4368" s="24">
        <v>50</v>
      </c>
      <c r="H4368" s="24">
        <v>0</v>
      </c>
      <c r="I4368" s="24">
        <v>0</v>
      </c>
      <c r="J4368" s="282">
        <v>10</v>
      </c>
      <c r="K4368" s="282">
        <v>30</v>
      </c>
    </row>
    <row r="4369" spans="1:11" x14ac:dyDescent="0.3">
      <c r="A4369" s="281" t="s">
        <v>2143</v>
      </c>
      <c r="B4369" s="281">
        <v>165</v>
      </c>
      <c r="C4369" s="24" t="str">
        <f t="shared" si="68"/>
        <v>isabella165</v>
      </c>
      <c r="D4369" s="281">
        <v>3092</v>
      </c>
      <c r="E4369" s="281">
        <v>1325</v>
      </c>
      <c r="F4369" s="281">
        <v>47672</v>
      </c>
      <c r="G4369" s="24">
        <v>50</v>
      </c>
      <c r="H4369" s="24">
        <v>0</v>
      </c>
      <c r="I4369" s="24">
        <v>0</v>
      </c>
      <c r="J4369" s="282">
        <v>10</v>
      </c>
      <c r="K4369" s="282">
        <v>30</v>
      </c>
    </row>
    <row r="4370" spans="1:11" x14ac:dyDescent="0.3">
      <c r="A4370" s="281" t="s">
        <v>2143</v>
      </c>
      <c r="B4370" s="281">
        <v>166</v>
      </c>
      <c r="C4370" s="24" t="str">
        <f t="shared" si="68"/>
        <v>isabella166</v>
      </c>
      <c r="D4370" s="281">
        <v>3126</v>
      </c>
      <c r="E4370" s="281">
        <v>1339</v>
      </c>
      <c r="F4370" s="281">
        <v>48226</v>
      </c>
      <c r="G4370" s="24">
        <v>50</v>
      </c>
      <c r="H4370" s="24">
        <v>0</v>
      </c>
      <c r="I4370" s="24">
        <v>0</v>
      </c>
      <c r="J4370" s="282">
        <v>10</v>
      </c>
      <c r="K4370" s="282">
        <v>30</v>
      </c>
    </row>
    <row r="4371" spans="1:11" x14ac:dyDescent="0.3">
      <c r="A4371" s="281" t="s">
        <v>2143</v>
      </c>
      <c r="B4371" s="281">
        <v>167</v>
      </c>
      <c r="C4371" s="24" t="str">
        <f t="shared" si="68"/>
        <v>isabella167</v>
      </c>
      <c r="D4371" s="281">
        <v>3160</v>
      </c>
      <c r="E4371" s="281">
        <v>1354</v>
      </c>
      <c r="F4371" s="281">
        <v>48785</v>
      </c>
      <c r="G4371" s="24">
        <v>50</v>
      </c>
      <c r="H4371" s="24">
        <v>0</v>
      </c>
      <c r="I4371" s="24">
        <v>0</v>
      </c>
      <c r="J4371" s="282">
        <v>10</v>
      </c>
      <c r="K4371" s="282">
        <v>30</v>
      </c>
    </row>
    <row r="4372" spans="1:11" x14ac:dyDescent="0.3">
      <c r="A4372" s="281" t="s">
        <v>2143</v>
      </c>
      <c r="B4372" s="281">
        <v>168</v>
      </c>
      <c r="C4372" s="24" t="str">
        <f t="shared" si="68"/>
        <v>isabella168</v>
      </c>
      <c r="D4372" s="281">
        <v>3194</v>
      </c>
      <c r="E4372" s="281">
        <v>1368</v>
      </c>
      <c r="F4372" s="281">
        <v>49351</v>
      </c>
      <c r="G4372" s="24">
        <v>50</v>
      </c>
      <c r="H4372" s="24">
        <v>0</v>
      </c>
      <c r="I4372" s="24">
        <v>0</v>
      </c>
      <c r="J4372" s="282">
        <v>10</v>
      </c>
      <c r="K4372" s="282">
        <v>30</v>
      </c>
    </row>
    <row r="4373" spans="1:11" x14ac:dyDescent="0.3">
      <c r="A4373" s="281" t="s">
        <v>2143</v>
      </c>
      <c r="B4373" s="281">
        <v>169</v>
      </c>
      <c r="C4373" s="24" t="str">
        <f t="shared" si="68"/>
        <v>isabella169</v>
      </c>
      <c r="D4373" s="281">
        <v>3228</v>
      </c>
      <c r="E4373" s="281">
        <v>1383</v>
      </c>
      <c r="F4373" s="281">
        <v>50076</v>
      </c>
      <c r="G4373" s="24">
        <v>50</v>
      </c>
      <c r="H4373" s="24">
        <v>0</v>
      </c>
      <c r="I4373" s="24">
        <v>0</v>
      </c>
      <c r="J4373" s="282">
        <v>10</v>
      </c>
      <c r="K4373" s="282">
        <v>30</v>
      </c>
    </row>
    <row r="4374" spans="1:11" x14ac:dyDescent="0.3">
      <c r="A4374" s="281" t="s">
        <v>2143</v>
      </c>
      <c r="B4374" s="281">
        <v>170</v>
      </c>
      <c r="C4374" s="24" t="str">
        <f t="shared" si="68"/>
        <v>isabella170</v>
      </c>
      <c r="D4374" s="281">
        <v>3263</v>
      </c>
      <c r="E4374" s="281">
        <v>1398</v>
      </c>
      <c r="F4374" s="281">
        <v>50656</v>
      </c>
      <c r="G4374" s="24">
        <v>50</v>
      </c>
      <c r="H4374" s="24">
        <v>0</v>
      </c>
      <c r="I4374" s="24">
        <v>0</v>
      </c>
      <c r="J4374" s="282">
        <v>10</v>
      </c>
      <c r="K4374" s="282">
        <v>30</v>
      </c>
    </row>
    <row r="4375" spans="1:11" x14ac:dyDescent="0.3">
      <c r="A4375" s="281" t="s">
        <v>2143</v>
      </c>
      <c r="B4375" s="281">
        <v>171</v>
      </c>
      <c r="C4375" s="24" t="str">
        <f t="shared" si="68"/>
        <v>isabella171</v>
      </c>
      <c r="D4375" s="281">
        <v>3298</v>
      </c>
      <c r="E4375" s="281">
        <v>1413</v>
      </c>
      <c r="F4375" s="281">
        <v>51243</v>
      </c>
      <c r="G4375" s="24">
        <v>50</v>
      </c>
      <c r="H4375" s="24">
        <v>0</v>
      </c>
      <c r="I4375" s="24">
        <v>0</v>
      </c>
      <c r="J4375" s="282">
        <v>10</v>
      </c>
      <c r="K4375" s="282">
        <v>30</v>
      </c>
    </row>
    <row r="4376" spans="1:11" x14ac:dyDescent="0.3">
      <c r="A4376" s="281" t="s">
        <v>2143</v>
      </c>
      <c r="B4376" s="281">
        <v>172</v>
      </c>
      <c r="C4376" s="24" t="str">
        <f t="shared" si="68"/>
        <v>isabella172</v>
      </c>
      <c r="D4376" s="281">
        <v>3334</v>
      </c>
      <c r="E4376" s="281">
        <v>1428</v>
      </c>
      <c r="F4376" s="281">
        <v>51836</v>
      </c>
      <c r="G4376" s="24">
        <v>50</v>
      </c>
      <c r="H4376" s="24">
        <v>0</v>
      </c>
      <c r="I4376" s="24">
        <v>0</v>
      </c>
      <c r="J4376" s="282">
        <v>10</v>
      </c>
      <c r="K4376" s="282">
        <v>30</v>
      </c>
    </row>
    <row r="4377" spans="1:11" x14ac:dyDescent="0.3">
      <c r="A4377" s="281" t="s">
        <v>2143</v>
      </c>
      <c r="B4377" s="281">
        <v>173</v>
      </c>
      <c r="C4377" s="24" t="str">
        <f t="shared" si="68"/>
        <v>isabella173</v>
      </c>
      <c r="D4377" s="281">
        <v>3370</v>
      </c>
      <c r="E4377" s="281">
        <v>1444</v>
      </c>
      <c r="F4377" s="281">
        <v>52597</v>
      </c>
      <c r="G4377" s="24">
        <v>50</v>
      </c>
      <c r="H4377" s="24">
        <v>0</v>
      </c>
      <c r="I4377" s="24">
        <v>0</v>
      </c>
      <c r="J4377" s="282">
        <v>10</v>
      </c>
      <c r="K4377" s="282">
        <v>30</v>
      </c>
    </row>
    <row r="4378" spans="1:11" x14ac:dyDescent="0.3">
      <c r="A4378" s="281" t="s">
        <v>2143</v>
      </c>
      <c r="B4378" s="281">
        <v>174</v>
      </c>
      <c r="C4378" s="24" t="str">
        <f t="shared" si="68"/>
        <v>isabella174</v>
      </c>
      <c r="D4378" s="281">
        <v>3406</v>
      </c>
      <c r="E4378" s="281">
        <v>1459</v>
      </c>
      <c r="F4378" s="281">
        <v>53205</v>
      </c>
      <c r="G4378" s="24">
        <v>50</v>
      </c>
      <c r="H4378" s="24">
        <v>0</v>
      </c>
      <c r="I4378" s="24">
        <v>0</v>
      </c>
      <c r="J4378" s="282">
        <v>10</v>
      </c>
      <c r="K4378" s="282">
        <v>30</v>
      </c>
    </row>
    <row r="4379" spans="1:11" x14ac:dyDescent="0.3">
      <c r="A4379" s="281" t="s">
        <v>2143</v>
      </c>
      <c r="B4379" s="281">
        <v>175</v>
      </c>
      <c r="C4379" s="24" t="str">
        <f t="shared" si="68"/>
        <v>isabella175</v>
      </c>
      <c r="D4379" s="281">
        <v>3443</v>
      </c>
      <c r="E4379" s="281">
        <v>1475</v>
      </c>
      <c r="F4379" s="281">
        <v>53820</v>
      </c>
      <c r="G4379" s="24">
        <v>50</v>
      </c>
      <c r="H4379" s="24">
        <v>0</v>
      </c>
      <c r="I4379" s="24">
        <v>0</v>
      </c>
      <c r="J4379" s="282">
        <v>10</v>
      </c>
      <c r="K4379" s="282">
        <v>30</v>
      </c>
    </row>
    <row r="4380" spans="1:11" x14ac:dyDescent="0.3">
      <c r="A4380" s="281" t="s">
        <v>2143</v>
      </c>
      <c r="B4380" s="281">
        <v>176</v>
      </c>
      <c r="C4380" s="24" t="str">
        <f t="shared" si="68"/>
        <v>isabella176</v>
      </c>
      <c r="D4380" s="281">
        <v>3480</v>
      </c>
      <c r="E4380" s="281">
        <v>1491</v>
      </c>
      <c r="F4380" s="281">
        <v>54442</v>
      </c>
      <c r="G4380" s="24">
        <v>50</v>
      </c>
      <c r="H4380" s="24">
        <v>0</v>
      </c>
      <c r="I4380" s="24">
        <v>0</v>
      </c>
      <c r="J4380" s="282">
        <v>10</v>
      </c>
      <c r="K4380" s="282">
        <v>30</v>
      </c>
    </row>
    <row r="4381" spans="1:11" x14ac:dyDescent="0.3">
      <c r="A4381" s="281" t="s">
        <v>2143</v>
      </c>
      <c r="B4381" s="281">
        <v>177</v>
      </c>
      <c r="C4381" s="24" t="str">
        <f t="shared" si="68"/>
        <v>isabella177</v>
      </c>
      <c r="D4381" s="281">
        <v>3517</v>
      </c>
      <c r="E4381" s="281">
        <v>1507</v>
      </c>
      <c r="F4381" s="281">
        <v>55240</v>
      </c>
      <c r="G4381" s="24">
        <v>50</v>
      </c>
      <c r="H4381" s="24">
        <v>0</v>
      </c>
      <c r="I4381" s="24">
        <v>0</v>
      </c>
      <c r="J4381" s="282">
        <v>10</v>
      </c>
      <c r="K4381" s="282">
        <v>30</v>
      </c>
    </row>
    <row r="4382" spans="1:11" x14ac:dyDescent="0.3">
      <c r="A4382" s="281" t="s">
        <v>2143</v>
      </c>
      <c r="B4382" s="281">
        <v>178</v>
      </c>
      <c r="C4382" s="24" t="str">
        <f t="shared" si="68"/>
        <v>isabella178</v>
      </c>
      <c r="D4382" s="281">
        <v>3555</v>
      </c>
      <c r="E4382" s="281">
        <v>1523</v>
      </c>
      <c r="F4382" s="281">
        <v>55878</v>
      </c>
      <c r="G4382" s="24">
        <v>50</v>
      </c>
      <c r="H4382" s="24">
        <v>0</v>
      </c>
      <c r="I4382" s="24">
        <v>0</v>
      </c>
      <c r="J4382" s="282">
        <v>10</v>
      </c>
      <c r="K4382" s="282">
        <v>30</v>
      </c>
    </row>
    <row r="4383" spans="1:11" x14ac:dyDescent="0.3">
      <c r="A4383" s="281" t="s">
        <v>2143</v>
      </c>
      <c r="B4383" s="281">
        <v>179</v>
      </c>
      <c r="C4383" s="24" t="str">
        <f t="shared" si="68"/>
        <v>isabella179</v>
      </c>
      <c r="D4383" s="281">
        <v>3593</v>
      </c>
      <c r="E4383" s="281">
        <v>1539</v>
      </c>
      <c r="F4383" s="281">
        <v>56522</v>
      </c>
      <c r="G4383" s="24">
        <v>50</v>
      </c>
      <c r="H4383" s="24">
        <v>0</v>
      </c>
      <c r="I4383" s="24">
        <v>0</v>
      </c>
      <c r="J4383" s="282">
        <v>10</v>
      </c>
      <c r="K4383" s="282">
        <v>30</v>
      </c>
    </row>
    <row r="4384" spans="1:11" x14ac:dyDescent="0.3">
      <c r="A4384" s="281" t="s">
        <v>2143</v>
      </c>
      <c r="B4384" s="281">
        <v>180</v>
      </c>
      <c r="C4384" s="24" t="str">
        <f t="shared" si="68"/>
        <v>isabella180</v>
      </c>
      <c r="D4384" s="281">
        <v>3631</v>
      </c>
      <c r="E4384" s="281">
        <v>1556</v>
      </c>
      <c r="F4384" s="281">
        <v>57174</v>
      </c>
      <c r="G4384" s="24">
        <v>50</v>
      </c>
      <c r="H4384" s="24">
        <v>0</v>
      </c>
      <c r="I4384" s="24">
        <v>0</v>
      </c>
      <c r="J4384" s="282">
        <v>10</v>
      </c>
      <c r="K4384" s="282">
        <v>30</v>
      </c>
    </row>
    <row r="4385" spans="1:11" x14ac:dyDescent="0.3">
      <c r="A4385" s="281" t="s">
        <v>2143</v>
      </c>
      <c r="B4385" s="281">
        <v>181</v>
      </c>
      <c r="C4385" s="24" t="str">
        <f t="shared" si="68"/>
        <v>isabella181</v>
      </c>
      <c r="D4385" s="281">
        <v>3961</v>
      </c>
      <c r="E4385" s="281">
        <v>1697</v>
      </c>
      <c r="F4385" s="281">
        <v>63309</v>
      </c>
      <c r="G4385" s="24">
        <v>50</v>
      </c>
      <c r="H4385" s="24">
        <v>0</v>
      </c>
      <c r="I4385" s="24">
        <v>0</v>
      </c>
      <c r="J4385" s="282">
        <v>10</v>
      </c>
      <c r="K4385" s="282">
        <v>30</v>
      </c>
    </row>
    <row r="4386" spans="1:11" x14ac:dyDescent="0.3">
      <c r="A4386" s="281" t="s">
        <v>2143</v>
      </c>
      <c r="B4386" s="281">
        <v>182</v>
      </c>
      <c r="C4386" s="24" t="str">
        <f t="shared" si="68"/>
        <v>isabella182</v>
      </c>
      <c r="D4386" s="281">
        <v>4003</v>
      </c>
      <c r="E4386" s="281">
        <v>1715</v>
      </c>
      <c r="F4386" s="281">
        <v>64039</v>
      </c>
      <c r="G4386" s="24">
        <v>50</v>
      </c>
      <c r="H4386" s="24">
        <v>0</v>
      </c>
      <c r="I4386" s="24">
        <v>0</v>
      </c>
      <c r="J4386" s="282">
        <v>10</v>
      </c>
      <c r="K4386" s="282">
        <v>30</v>
      </c>
    </row>
    <row r="4387" spans="1:11" x14ac:dyDescent="0.3">
      <c r="A4387" s="281" t="s">
        <v>2143</v>
      </c>
      <c r="B4387" s="281">
        <v>183</v>
      </c>
      <c r="C4387" s="24" t="str">
        <f t="shared" si="68"/>
        <v>isabella183</v>
      </c>
      <c r="D4387" s="281">
        <v>4046</v>
      </c>
      <c r="E4387" s="281">
        <v>1734</v>
      </c>
      <c r="F4387" s="281">
        <v>64777</v>
      </c>
      <c r="G4387" s="24">
        <v>50</v>
      </c>
      <c r="H4387" s="24">
        <v>0</v>
      </c>
      <c r="I4387" s="24">
        <v>0</v>
      </c>
      <c r="J4387" s="282">
        <v>10</v>
      </c>
      <c r="K4387" s="282">
        <v>30</v>
      </c>
    </row>
    <row r="4388" spans="1:11" x14ac:dyDescent="0.3">
      <c r="A4388" s="281" t="s">
        <v>2143</v>
      </c>
      <c r="B4388" s="281">
        <v>184</v>
      </c>
      <c r="C4388" s="24" t="str">
        <f t="shared" si="68"/>
        <v>isabella184</v>
      </c>
      <c r="D4388" s="281">
        <v>4089</v>
      </c>
      <c r="E4388" s="281">
        <v>1752</v>
      </c>
      <c r="F4388" s="281">
        <v>65523</v>
      </c>
      <c r="G4388" s="24">
        <v>50</v>
      </c>
      <c r="H4388" s="24">
        <v>0</v>
      </c>
      <c r="I4388" s="24">
        <v>0</v>
      </c>
      <c r="J4388" s="282">
        <v>10</v>
      </c>
      <c r="K4388" s="282">
        <v>30</v>
      </c>
    </row>
    <row r="4389" spans="1:11" x14ac:dyDescent="0.3">
      <c r="A4389" s="281" t="s">
        <v>2143</v>
      </c>
      <c r="B4389" s="281">
        <v>185</v>
      </c>
      <c r="C4389" s="24" t="str">
        <f t="shared" si="68"/>
        <v>isabella185</v>
      </c>
      <c r="D4389" s="281">
        <v>4133</v>
      </c>
      <c r="E4389" s="281">
        <v>1771</v>
      </c>
      <c r="F4389" s="281">
        <v>66482</v>
      </c>
      <c r="G4389" s="24">
        <v>50</v>
      </c>
      <c r="H4389" s="24">
        <v>0</v>
      </c>
      <c r="I4389" s="24">
        <v>0</v>
      </c>
      <c r="J4389" s="282">
        <v>10</v>
      </c>
      <c r="K4389" s="282">
        <v>30</v>
      </c>
    </row>
    <row r="4390" spans="1:11" x14ac:dyDescent="0.3">
      <c r="A4390" s="281" t="s">
        <v>2143</v>
      </c>
      <c r="B4390" s="281">
        <v>186</v>
      </c>
      <c r="C4390" s="24" t="str">
        <f t="shared" si="68"/>
        <v>isabella186</v>
      </c>
      <c r="D4390" s="281">
        <v>4177</v>
      </c>
      <c r="E4390" s="281">
        <v>1790</v>
      </c>
      <c r="F4390" s="281">
        <v>67247</v>
      </c>
      <c r="G4390" s="24">
        <v>50</v>
      </c>
      <c r="H4390" s="24">
        <v>0</v>
      </c>
      <c r="I4390" s="24">
        <v>0</v>
      </c>
      <c r="J4390" s="282">
        <v>10</v>
      </c>
      <c r="K4390" s="282">
        <v>30</v>
      </c>
    </row>
    <row r="4391" spans="1:11" x14ac:dyDescent="0.3">
      <c r="A4391" s="281" t="s">
        <v>2143</v>
      </c>
      <c r="B4391" s="281">
        <v>187</v>
      </c>
      <c r="C4391" s="24" t="str">
        <f t="shared" si="68"/>
        <v>isabella187</v>
      </c>
      <c r="D4391" s="281">
        <v>4222</v>
      </c>
      <c r="E4391" s="281">
        <v>1809</v>
      </c>
      <c r="F4391" s="281">
        <v>68020</v>
      </c>
      <c r="G4391" s="24">
        <v>50</v>
      </c>
      <c r="H4391" s="24">
        <v>0</v>
      </c>
      <c r="I4391" s="24">
        <v>0</v>
      </c>
      <c r="J4391" s="282">
        <v>10</v>
      </c>
      <c r="K4391" s="282">
        <v>30</v>
      </c>
    </row>
    <row r="4392" spans="1:11" x14ac:dyDescent="0.3">
      <c r="A4392" s="281" t="s">
        <v>2143</v>
      </c>
      <c r="B4392" s="281">
        <v>188</v>
      </c>
      <c r="C4392" s="24" t="str">
        <f t="shared" si="68"/>
        <v>isabella188</v>
      </c>
      <c r="D4392" s="281">
        <v>4267</v>
      </c>
      <c r="E4392" s="281">
        <v>1828</v>
      </c>
      <c r="F4392" s="281">
        <v>68802</v>
      </c>
      <c r="G4392" s="24">
        <v>50</v>
      </c>
      <c r="H4392" s="24">
        <v>0</v>
      </c>
      <c r="I4392" s="24">
        <v>0</v>
      </c>
      <c r="J4392" s="282">
        <v>10</v>
      </c>
      <c r="K4392" s="282">
        <v>30</v>
      </c>
    </row>
    <row r="4393" spans="1:11" x14ac:dyDescent="0.3">
      <c r="A4393" s="281" t="s">
        <v>2143</v>
      </c>
      <c r="B4393" s="281">
        <v>189</v>
      </c>
      <c r="C4393" s="24" t="str">
        <f t="shared" si="68"/>
        <v>isabella189</v>
      </c>
      <c r="D4393" s="281">
        <v>4312</v>
      </c>
      <c r="E4393" s="281">
        <v>1848</v>
      </c>
      <c r="F4393" s="281">
        <v>69737</v>
      </c>
      <c r="G4393" s="24">
        <v>50</v>
      </c>
      <c r="H4393" s="24">
        <v>0</v>
      </c>
      <c r="I4393" s="24">
        <v>0</v>
      </c>
      <c r="J4393" s="282">
        <v>10</v>
      </c>
      <c r="K4393" s="282">
        <v>30</v>
      </c>
    </row>
    <row r="4394" spans="1:11" x14ac:dyDescent="0.3">
      <c r="A4394" s="281" t="s">
        <v>2143</v>
      </c>
      <c r="B4394" s="281">
        <v>190</v>
      </c>
      <c r="C4394" s="24" t="str">
        <f t="shared" si="68"/>
        <v>isabella190</v>
      </c>
      <c r="D4394" s="281">
        <v>4358</v>
      </c>
      <c r="E4394" s="281">
        <v>1867</v>
      </c>
      <c r="F4394" s="281">
        <v>70538</v>
      </c>
      <c r="G4394" s="24">
        <v>50</v>
      </c>
      <c r="H4394" s="24">
        <v>0</v>
      </c>
      <c r="I4394" s="24">
        <v>0</v>
      </c>
      <c r="J4394" s="282">
        <v>10</v>
      </c>
      <c r="K4394" s="282">
        <v>30</v>
      </c>
    </row>
    <row r="4395" spans="1:11" x14ac:dyDescent="0.3">
      <c r="A4395" s="281" t="s">
        <v>2143</v>
      </c>
      <c r="B4395" s="281">
        <v>191</v>
      </c>
      <c r="C4395" s="24" t="str">
        <f t="shared" si="68"/>
        <v>isabella191</v>
      </c>
      <c r="D4395" s="281">
        <v>4404</v>
      </c>
      <c r="E4395" s="281">
        <v>1887</v>
      </c>
      <c r="F4395" s="281">
        <v>71347</v>
      </c>
      <c r="G4395" s="24">
        <v>50</v>
      </c>
      <c r="H4395" s="24">
        <v>0</v>
      </c>
      <c r="I4395" s="24">
        <v>0</v>
      </c>
      <c r="J4395" s="282">
        <v>10</v>
      </c>
      <c r="K4395" s="282">
        <v>30</v>
      </c>
    </row>
    <row r="4396" spans="1:11" x14ac:dyDescent="0.3">
      <c r="A4396" s="281" t="s">
        <v>2143</v>
      </c>
      <c r="B4396" s="281">
        <v>192</v>
      </c>
      <c r="C4396" s="24" t="str">
        <f t="shared" si="68"/>
        <v>isabella192</v>
      </c>
      <c r="D4396" s="281">
        <v>4451</v>
      </c>
      <c r="E4396" s="281">
        <v>1907</v>
      </c>
      <c r="F4396" s="281">
        <v>72166</v>
      </c>
      <c r="G4396" s="24">
        <v>50</v>
      </c>
      <c r="H4396" s="24">
        <v>0</v>
      </c>
      <c r="I4396" s="24">
        <v>0</v>
      </c>
      <c r="J4396" s="282">
        <v>10</v>
      </c>
      <c r="K4396" s="282">
        <v>30</v>
      </c>
    </row>
    <row r="4397" spans="1:11" x14ac:dyDescent="0.3">
      <c r="A4397" s="281" t="s">
        <v>2143</v>
      </c>
      <c r="B4397" s="281">
        <v>193</v>
      </c>
      <c r="C4397" s="24" t="str">
        <f t="shared" si="68"/>
        <v>isabella193</v>
      </c>
      <c r="D4397" s="281">
        <v>4498</v>
      </c>
      <c r="E4397" s="281">
        <v>1928</v>
      </c>
      <c r="F4397" s="281">
        <v>73220</v>
      </c>
      <c r="G4397" s="24">
        <v>50</v>
      </c>
      <c r="H4397" s="24">
        <v>0</v>
      </c>
      <c r="I4397" s="24">
        <v>0</v>
      </c>
      <c r="J4397" s="282">
        <v>10</v>
      </c>
      <c r="K4397" s="282">
        <v>30</v>
      </c>
    </row>
    <row r="4398" spans="1:11" x14ac:dyDescent="0.3">
      <c r="A4398" s="281" t="s">
        <v>2143</v>
      </c>
      <c r="B4398" s="281">
        <v>194</v>
      </c>
      <c r="C4398" s="24" t="str">
        <f t="shared" si="68"/>
        <v>isabella194</v>
      </c>
      <c r="D4398" s="281">
        <v>4546</v>
      </c>
      <c r="E4398" s="281">
        <v>1948</v>
      </c>
      <c r="F4398" s="281">
        <v>74059</v>
      </c>
      <c r="G4398" s="24">
        <v>50</v>
      </c>
      <c r="H4398" s="24">
        <v>0</v>
      </c>
      <c r="I4398" s="24">
        <v>0</v>
      </c>
      <c r="J4398" s="282">
        <v>10</v>
      </c>
      <c r="K4398" s="282">
        <v>30</v>
      </c>
    </row>
    <row r="4399" spans="1:11" x14ac:dyDescent="0.3">
      <c r="A4399" s="281" t="s">
        <v>2143</v>
      </c>
      <c r="B4399" s="281">
        <v>195</v>
      </c>
      <c r="C4399" s="24" t="str">
        <f t="shared" si="68"/>
        <v>isabella195</v>
      </c>
      <c r="D4399" s="281">
        <v>4594</v>
      </c>
      <c r="E4399" s="281">
        <v>1969</v>
      </c>
      <c r="F4399" s="281">
        <v>74908</v>
      </c>
      <c r="G4399" s="24">
        <v>50</v>
      </c>
      <c r="H4399" s="24">
        <v>0</v>
      </c>
      <c r="I4399" s="24">
        <v>0</v>
      </c>
      <c r="J4399" s="282">
        <v>10</v>
      </c>
      <c r="K4399" s="282">
        <v>30</v>
      </c>
    </row>
    <row r="4400" spans="1:11" x14ac:dyDescent="0.3">
      <c r="A4400" s="281" t="s">
        <v>2143</v>
      </c>
      <c r="B4400" s="281">
        <v>196</v>
      </c>
      <c r="C4400" s="24" t="str">
        <f t="shared" si="68"/>
        <v>isabella196</v>
      </c>
      <c r="D4400" s="281">
        <v>4643</v>
      </c>
      <c r="E4400" s="281">
        <v>1990</v>
      </c>
      <c r="F4400" s="281">
        <v>75766</v>
      </c>
      <c r="G4400" s="24">
        <v>50</v>
      </c>
      <c r="H4400" s="24">
        <v>0</v>
      </c>
      <c r="I4400" s="24">
        <v>0</v>
      </c>
      <c r="J4400" s="282">
        <v>10</v>
      </c>
      <c r="K4400" s="282">
        <v>30</v>
      </c>
    </row>
    <row r="4401" spans="1:11" x14ac:dyDescent="0.3">
      <c r="A4401" s="281" t="s">
        <v>2143</v>
      </c>
      <c r="B4401" s="281">
        <v>197</v>
      </c>
      <c r="C4401" s="24" t="str">
        <f t="shared" si="68"/>
        <v>isabella197</v>
      </c>
      <c r="D4401" s="281">
        <v>4692</v>
      </c>
      <c r="E4401" s="281">
        <v>2011</v>
      </c>
      <c r="F4401" s="281">
        <v>76870</v>
      </c>
      <c r="G4401" s="24">
        <v>50</v>
      </c>
      <c r="H4401" s="24">
        <v>0</v>
      </c>
      <c r="I4401" s="24">
        <v>0</v>
      </c>
      <c r="J4401" s="282">
        <v>10</v>
      </c>
      <c r="K4401" s="282">
        <v>30</v>
      </c>
    </row>
    <row r="4402" spans="1:11" x14ac:dyDescent="0.3">
      <c r="A4402" s="281" t="s">
        <v>2143</v>
      </c>
      <c r="B4402" s="281">
        <v>198</v>
      </c>
      <c r="C4402" s="24" t="str">
        <f t="shared" si="68"/>
        <v>isabella198</v>
      </c>
      <c r="D4402" s="281">
        <v>4742</v>
      </c>
      <c r="E4402" s="281">
        <v>2032</v>
      </c>
      <c r="F4402" s="281">
        <v>77750</v>
      </c>
      <c r="G4402" s="24">
        <v>50</v>
      </c>
      <c r="H4402" s="24">
        <v>0</v>
      </c>
      <c r="I4402" s="24">
        <v>0</v>
      </c>
      <c r="J4402" s="282">
        <v>10</v>
      </c>
      <c r="K4402" s="282">
        <v>30</v>
      </c>
    </row>
    <row r="4403" spans="1:11" x14ac:dyDescent="0.3">
      <c r="A4403" s="281" t="s">
        <v>2143</v>
      </c>
      <c r="B4403" s="281">
        <v>199</v>
      </c>
      <c r="C4403" s="24" t="str">
        <f t="shared" si="68"/>
        <v>isabella199</v>
      </c>
      <c r="D4403" s="281">
        <v>4792</v>
      </c>
      <c r="E4403" s="281">
        <v>2054</v>
      </c>
      <c r="F4403" s="281">
        <v>78639</v>
      </c>
      <c r="G4403" s="24">
        <v>50</v>
      </c>
      <c r="H4403" s="24">
        <v>0</v>
      </c>
      <c r="I4403" s="24">
        <v>0</v>
      </c>
      <c r="J4403" s="282">
        <v>10</v>
      </c>
      <c r="K4403" s="282">
        <v>30</v>
      </c>
    </row>
    <row r="4404" spans="1:11" x14ac:dyDescent="0.3">
      <c r="A4404" s="281" t="s">
        <v>2143</v>
      </c>
      <c r="B4404" s="281">
        <v>200</v>
      </c>
      <c r="C4404" s="24" t="str">
        <f t="shared" si="68"/>
        <v>isabella200</v>
      </c>
      <c r="D4404" s="281">
        <v>4843</v>
      </c>
      <c r="E4404" s="281">
        <v>2075</v>
      </c>
      <c r="F4404" s="281">
        <v>79538</v>
      </c>
      <c r="G4404" s="24">
        <v>50</v>
      </c>
      <c r="H4404" s="24">
        <v>0</v>
      </c>
      <c r="I4404" s="24">
        <v>0</v>
      </c>
      <c r="J4404" s="282">
        <v>10</v>
      </c>
      <c r="K4404" s="282">
        <v>30</v>
      </c>
    </row>
    <row r="4405" spans="1:11" x14ac:dyDescent="0.3">
      <c r="A4405" s="281" t="s">
        <v>2143</v>
      </c>
      <c r="B4405" s="281">
        <v>201</v>
      </c>
      <c r="C4405" s="24" t="str">
        <f t="shared" si="68"/>
        <v>isabella201</v>
      </c>
      <c r="D4405" s="281">
        <v>5282</v>
      </c>
      <c r="E4405" s="281">
        <v>2263</v>
      </c>
      <c r="F4405" s="281">
        <v>87855</v>
      </c>
      <c r="G4405" s="24">
        <v>50</v>
      </c>
      <c r="H4405" s="24">
        <v>0</v>
      </c>
      <c r="I4405" s="24">
        <v>0</v>
      </c>
      <c r="J4405" s="282">
        <v>10</v>
      </c>
      <c r="K4405" s="282">
        <v>30</v>
      </c>
    </row>
    <row r="4406" spans="1:11" x14ac:dyDescent="0.3">
      <c r="A4406" s="281" t="s">
        <v>2143</v>
      </c>
      <c r="B4406" s="281">
        <v>202</v>
      </c>
      <c r="C4406" s="24" t="str">
        <f t="shared" si="68"/>
        <v>isabella202</v>
      </c>
      <c r="D4406" s="281">
        <v>5337</v>
      </c>
      <c r="E4406" s="281">
        <v>2287</v>
      </c>
      <c r="F4406" s="281">
        <v>88950</v>
      </c>
      <c r="G4406" s="24">
        <v>50</v>
      </c>
      <c r="H4406" s="24">
        <v>0</v>
      </c>
      <c r="I4406" s="24">
        <v>0</v>
      </c>
      <c r="J4406" s="282">
        <v>10</v>
      </c>
      <c r="K4406" s="282">
        <v>30</v>
      </c>
    </row>
    <row r="4407" spans="1:11" x14ac:dyDescent="0.3">
      <c r="A4407" s="281" t="s">
        <v>2143</v>
      </c>
      <c r="B4407" s="281">
        <v>203</v>
      </c>
      <c r="C4407" s="24" t="str">
        <f t="shared" si="68"/>
        <v>isabella203</v>
      </c>
      <c r="D4407" s="281">
        <v>5394</v>
      </c>
      <c r="E4407" s="281">
        <v>2311</v>
      </c>
      <c r="F4407" s="281">
        <v>90028</v>
      </c>
      <c r="G4407" s="24">
        <v>50</v>
      </c>
      <c r="H4407" s="24">
        <v>0</v>
      </c>
      <c r="I4407" s="24">
        <v>0</v>
      </c>
      <c r="J4407" s="282">
        <v>10</v>
      </c>
      <c r="K4407" s="282">
        <v>30</v>
      </c>
    </row>
    <row r="4408" spans="1:11" x14ac:dyDescent="0.3">
      <c r="A4408" s="281" t="s">
        <v>2143</v>
      </c>
      <c r="B4408" s="281">
        <v>204</v>
      </c>
      <c r="C4408" s="24" t="str">
        <f t="shared" si="68"/>
        <v>isabella204</v>
      </c>
      <c r="D4408" s="281">
        <v>5451</v>
      </c>
      <c r="E4408" s="281">
        <v>2336</v>
      </c>
      <c r="F4408" s="281">
        <v>91118</v>
      </c>
      <c r="G4408" s="24">
        <v>50</v>
      </c>
      <c r="H4408" s="24">
        <v>0</v>
      </c>
      <c r="I4408" s="24">
        <v>0</v>
      </c>
      <c r="J4408" s="282">
        <v>10</v>
      </c>
      <c r="K4408" s="282">
        <v>30</v>
      </c>
    </row>
    <row r="4409" spans="1:11" x14ac:dyDescent="0.3">
      <c r="A4409" s="281" t="s">
        <v>2143</v>
      </c>
      <c r="B4409" s="281">
        <v>205</v>
      </c>
      <c r="C4409" s="24" t="str">
        <f t="shared" si="68"/>
        <v>isabella205</v>
      </c>
      <c r="D4409" s="281">
        <v>5508</v>
      </c>
      <c r="E4409" s="281">
        <v>2360</v>
      </c>
      <c r="F4409" s="281">
        <v>92597</v>
      </c>
      <c r="G4409" s="24">
        <v>50</v>
      </c>
      <c r="H4409" s="24">
        <v>0</v>
      </c>
      <c r="I4409" s="24">
        <v>0</v>
      </c>
      <c r="J4409" s="282">
        <v>10</v>
      </c>
      <c r="K4409" s="282">
        <v>30</v>
      </c>
    </row>
    <row r="4410" spans="1:11" x14ac:dyDescent="0.3">
      <c r="A4410" s="281" t="s">
        <v>2143</v>
      </c>
      <c r="B4410" s="281">
        <v>206</v>
      </c>
      <c r="C4410" s="24" t="str">
        <f t="shared" si="68"/>
        <v>isabella206</v>
      </c>
      <c r="D4410" s="281">
        <v>5566</v>
      </c>
      <c r="E4410" s="281">
        <v>2385</v>
      </c>
      <c r="F4410" s="281">
        <v>93813</v>
      </c>
      <c r="G4410" s="24">
        <v>50</v>
      </c>
      <c r="H4410" s="24">
        <v>0</v>
      </c>
      <c r="I4410" s="24">
        <v>0</v>
      </c>
      <c r="J4410" s="282">
        <v>10</v>
      </c>
      <c r="K4410" s="282">
        <v>30</v>
      </c>
    </row>
    <row r="4411" spans="1:11" x14ac:dyDescent="0.3">
      <c r="A4411" s="281" t="s">
        <v>2143</v>
      </c>
      <c r="B4411" s="281">
        <v>207</v>
      </c>
      <c r="C4411" s="24" t="str">
        <f t="shared" si="68"/>
        <v>isabella207</v>
      </c>
      <c r="D4411" s="281">
        <v>5625</v>
      </c>
      <c r="E4411" s="281">
        <v>2410</v>
      </c>
      <c r="F4411" s="281">
        <v>95044</v>
      </c>
      <c r="G4411" s="24">
        <v>50</v>
      </c>
      <c r="H4411" s="24">
        <v>0</v>
      </c>
      <c r="I4411" s="24">
        <v>0</v>
      </c>
      <c r="J4411" s="282">
        <v>10</v>
      </c>
      <c r="K4411" s="282">
        <v>30</v>
      </c>
    </row>
    <row r="4412" spans="1:11" x14ac:dyDescent="0.3">
      <c r="A4412" s="281" t="s">
        <v>2143</v>
      </c>
      <c r="B4412" s="281">
        <v>208</v>
      </c>
      <c r="C4412" s="24" t="str">
        <f t="shared" si="68"/>
        <v>isabella208</v>
      </c>
      <c r="D4412" s="281">
        <v>5684</v>
      </c>
      <c r="E4412" s="281">
        <v>2436</v>
      </c>
      <c r="F4412" s="281">
        <v>96258</v>
      </c>
      <c r="G4412" s="24">
        <v>50</v>
      </c>
      <c r="H4412" s="24">
        <v>0</v>
      </c>
      <c r="I4412" s="24">
        <v>0</v>
      </c>
      <c r="J4412" s="282">
        <v>10</v>
      </c>
      <c r="K4412" s="282">
        <v>30</v>
      </c>
    </row>
    <row r="4413" spans="1:11" x14ac:dyDescent="0.3">
      <c r="A4413" s="281" t="s">
        <v>2143</v>
      </c>
      <c r="B4413" s="281">
        <v>209</v>
      </c>
      <c r="C4413" s="24" t="str">
        <f t="shared" si="68"/>
        <v>isabella209</v>
      </c>
      <c r="D4413" s="281">
        <v>5744</v>
      </c>
      <c r="E4413" s="281">
        <v>2461</v>
      </c>
      <c r="F4413" s="281">
        <v>97554</v>
      </c>
      <c r="G4413" s="24">
        <v>50</v>
      </c>
      <c r="H4413" s="24">
        <v>0</v>
      </c>
      <c r="I4413" s="24">
        <v>0</v>
      </c>
      <c r="J4413" s="282">
        <v>10</v>
      </c>
      <c r="K4413" s="282">
        <v>30</v>
      </c>
    </row>
    <row r="4414" spans="1:11" x14ac:dyDescent="0.3">
      <c r="A4414" s="281" t="s">
        <v>2143</v>
      </c>
      <c r="B4414" s="281">
        <v>210</v>
      </c>
      <c r="C4414" s="24" t="str">
        <f t="shared" si="68"/>
        <v>isabella210</v>
      </c>
      <c r="D4414" s="281">
        <v>5804</v>
      </c>
      <c r="E4414" s="281">
        <v>2487</v>
      </c>
      <c r="F4414" s="281">
        <v>98800</v>
      </c>
      <c r="G4414" s="24">
        <v>50</v>
      </c>
      <c r="H4414" s="24">
        <v>0</v>
      </c>
      <c r="I4414" s="24">
        <v>0</v>
      </c>
      <c r="J4414" s="282">
        <v>10</v>
      </c>
      <c r="K4414" s="282">
        <v>30</v>
      </c>
    </row>
    <row r="4415" spans="1:11" x14ac:dyDescent="0.3">
      <c r="A4415" s="281" t="s">
        <v>2143</v>
      </c>
      <c r="B4415" s="281">
        <v>211</v>
      </c>
      <c r="C4415" s="24" t="str">
        <f t="shared" si="68"/>
        <v>isabella211</v>
      </c>
      <c r="D4415" s="281">
        <v>5865</v>
      </c>
      <c r="E4415" s="281">
        <v>2513</v>
      </c>
      <c r="F4415" s="281">
        <v>100094</v>
      </c>
      <c r="G4415" s="24">
        <v>50</v>
      </c>
      <c r="H4415" s="24">
        <v>0</v>
      </c>
      <c r="I4415" s="24">
        <v>0</v>
      </c>
      <c r="J4415" s="282">
        <v>10</v>
      </c>
      <c r="K4415" s="282">
        <v>30</v>
      </c>
    </row>
    <row r="4416" spans="1:11" x14ac:dyDescent="0.3">
      <c r="A4416" s="281" t="s">
        <v>2143</v>
      </c>
      <c r="B4416" s="281">
        <v>212</v>
      </c>
      <c r="C4416" s="24" t="str">
        <f t="shared" si="68"/>
        <v>isabella212</v>
      </c>
      <c r="D4416" s="281">
        <v>5927</v>
      </c>
      <c r="E4416" s="281">
        <v>2540</v>
      </c>
      <c r="F4416" s="281">
        <v>101406</v>
      </c>
      <c r="G4416" s="24">
        <v>50</v>
      </c>
      <c r="H4416" s="24">
        <v>0</v>
      </c>
      <c r="I4416" s="24">
        <v>0</v>
      </c>
      <c r="J4416" s="282">
        <v>10</v>
      </c>
      <c r="K4416" s="282">
        <v>30</v>
      </c>
    </row>
    <row r="4417" spans="1:11" x14ac:dyDescent="0.3">
      <c r="A4417" s="281" t="s">
        <v>2143</v>
      </c>
      <c r="B4417" s="281">
        <v>213</v>
      </c>
      <c r="C4417" s="24" t="str">
        <f t="shared" si="68"/>
        <v>isabella213</v>
      </c>
      <c r="D4417" s="281">
        <v>5989</v>
      </c>
      <c r="E4417" s="281">
        <v>2566</v>
      </c>
      <c r="F4417" s="281">
        <v>102734</v>
      </c>
      <c r="G4417" s="24">
        <v>50</v>
      </c>
      <c r="H4417" s="24">
        <v>0</v>
      </c>
      <c r="I4417" s="24">
        <v>0</v>
      </c>
      <c r="J4417" s="282">
        <v>10</v>
      </c>
      <c r="K4417" s="282">
        <v>30</v>
      </c>
    </row>
    <row r="4418" spans="1:11" x14ac:dyDescent="0.3">
      <c r="A4418" s="281" t="s">
        <v>2143</v>
      </c>
      <c r="B4418" s="281">
        <v>214</v>
      </c>
      <c r="C4418" s="24" t="str">
        <f t="shared" si="68"/>
        <v>isabella214</v>
      </c>
      <c r="D4418" s="281">
        <v>6052</v>
      </c>
      <c r="E4418" s="281">
        <v>2593</v>
      </c>
      <c r="F4418" s="281">
        <v>104079</v>
      </c>
      <c r="G4418" s="24">
        <v>50</v>
      </c>
      <c r="H4418" s="24">
        <v>0</v>
      </c>
      <c r="I4418" s="24">
        <v>0</v>
      </c>
      <c r="J4418" s="282">
        <v>10</v>
      </c>
      <c r="K4418" s="282">
        <v>30</v>
      </c>
    </row>
    <row r="4419" spans="1:11" x14ac:dyDescent="0.3">
      <c r="A4419" s="281" t="s">
        <v>2143</v>
      </c>
      <c r="B4419" s="281">
        <v>215</v>
      </c>
      <c r="C4419" s="24" t="str">
        <f t="shared" si="68"/>
        <v>isabella215</v>
      </c>
      <c r="D4419" s="281">
        <v>6115</v>
      </c>
      <c r="E4419" s="281">
        <v>2621</v>
      </c>
      <c r="F4419" s="281">
        <v>105405</v>
      </c>
      <c r="G4419" s="24">
        <v>50</v>
      </c>
      <c r="H4419" s="24">
        <v>0</v>
      </c>
      <c r="I4419" s="24">
        <v>0</v>
      </c>
      <c r="J4419" s="282">
        <v>10</v>
      </c>
      <c r="K4419" s="282">
        <v>30</v>
      </c>
    </row>
    <row r="4420" spans="1:11" x14ac:dyDescent="0.3">
      <c r="A4420" s="281" t="s">
        <v>2143</v>
      </c>
      <c r="B4420" s="281">
        <v>216</v>
      </c>
      <c r="C4420" s="24" t="str">
        <f t="shared" si="68"/>
        <v>isabella216</v>
      </c>
      <c r="D4420" s="281">
        <v>6179</v>
      </c>
      <c r="E4420" s="281">
        <v>2648</v>
      </c>
      <c r="F4420" s="281">
        <v>106784</v>
      </c>
      <c r="G4420" s="24">
        <v>50</v>
      </c>
      <c r="H4420" s="24">
        <v>0</v>
      </c>
      <c r="I4420" s="24">
        <v>0</v>
      </c>
      <c r="J4420" s="282">
        <v>10</v>
      </c>
      <c r="K4420" s="282">
        <v>30</v>
      </c>
    </row>
    <row r="4421" spans="1:11" x14ac:dyDescent="0.3">
      <c r="A4421" s="281" t="s">
        <v>2143</v>
      </c>
      <c r="B4421" s="281">
        <v>217</v>
      </c>
      <c r="C4421" s="24" t="str">
        <f t="shared" si="68"/>
        <v>isabella217</v>
      </c>
      <c r="D4421" s="281">
        <v>6244</v>
      </c>
      <c r="E4421" s="281">
        <v>2676</v>
      </c>
      <c r="F4421" s="281">
        <v>108069</v>
      </c>
      <c r="G4421" s="24">
        <v>50</v>
      </c>
      <c r="H4421" s="24">
        <v>0</v>
      </c>
      <c r="I4421" s="24">
        <v>0</v>
      </c>
      <c r="J4421" s="282">
        <v>10</v>
      </c>
      <c r="K4421" s="282">
        <v>30</v>
      </c>
    </row>
    <row r="4422" spans="1:11" x14ac:dyDescent="0.3">
      <c r="A4422" s="281" t="s">
        <v>2143</v>
      </c>
      <c r="B4422" s="281">
        <v>218</v>
      </c>
      <c r="C4422" s="24" t="str">
        <f t="shared" ref="C4422:C4485" si="69">A4422&amp;B4422</f>
        <v>isabella218</v>
      </c>
      <c r="D4422" s="281">
        <v>6309</v>
      </c>
      <c r="E4422" s="281">
        <v>2704</v>
      </c>
      <c r="F4422" s="281">
        <v>109407</v>
      </c>
      <c r="G4422" s="24">
        <v>50</v>
      </c>
      <c r="H4422" s="24">
        <v>0</v>
      </c>
      <c r="I4422" s="24">
        <v>0</v>
      </c>
      <c r="J4422" s="282">
        <v>10</v>
      </c>
      <c r="K4422" s="282">
        <v>30</v>
      </c>
    </row>
    <row r="4423" spans="1:11" x14ac:dyDescent="0.3">
      <c r="A4423" s="281" t="s">
        <v>2143</v>
      </c>
      <c r="B4423" s="281">
        <v>219</v>
      </c>
      <c r="C4423" s="24" t="str">
        <f t="shared" si="69"/>
        <v>isabella219</v>
      </c>
      <c r="D4423" s="281">
        <v>6375</v>
      </c>
      <c r="E4423" s="281">
        <v>2732</v>
      </c>
      <c r="F4423" s="281">
        <v>110723</v>
      </c>
      <c r="G4423" s="24">
        <v>50</v>
      </c>
      <c r="H4423" s="24">
        <v>0</v>
      </c>
      <c r="I4423" s="24">
        <v>0</v>
      </c>
      <c r="J4423" s="282">
        <v>10</v>
      </c>
      <c r="K4423" s="282">
        <v>30</v>
      </c>
    </row>
    <row r="4424" spans="1:11" x14ac:dyDescent="0.3">
      <c r="A4424" s="281" t="s">
        <v>2143</v>
      </c>
      <c r="B4424" s="281">
        <v>220</v>
      </c>
      <c r="C4424" s="24" t="str">
        <f t="shared" si="69"/>
        <v>isabella220</v>
      </c>
      <c r="D4424" s="281">
        <v>6442</v>
      </c>
      <c r="E4424" s="281">
        <v>2760</v>
      </c>
      <c r="F4424" s="281">
        <v>112054</v>
      </c>
      <c r="G4424" s="24">
        <v>50</v>
      </c>
      <c r="H4424" s="24">
        <v>0</v>
      </c>
      <c r="I4424" s="24">
        <v>0</v>
      </c>
      <c r="J4424" s="282">
        <v>10</v>
      </c>
      <c r="K4424" s="282">
        <v>30</v>
      </c>
    </row>
    <row r="4425" spans="1:11" x14ac:dyDescent="0.3">
      <c r="A4425" s="281" t="s">
        <v>2143</v>
      </c>
      <c r="B4425" s="281">
        <v>221</v>
      </c>
      <c r="C4425" s="24" t="str">
        <f t="shared" si="69"/>
        <v>isabella221</v>
      </c>
      <c r="D4425" s="281">
        <v>7024</v>
      </c>
      <c r="E4425" s="281">
        <v>3010</v>
      </c>
      <c r="F4425" s="281">
        <v>123413</v>
      </c>
      <c r="G4425" s="24">
        <v>50</v>
      </c>
      <c r="H4425" s="24">
        <v>0</v>
      </c>
      <c r="I4425" s="24">
        <v>0</v>
      </c>
      <c r="J4425" s="282">
        <v>10</v>
      </c>
      <c r="K4425" s="282">
        <v>30</v>
      </c>
    </row>
    <row r="4426" spans="1:11" x14ac:dyDescent="0.3">
      <c r="A4426" s="281" t="s">
        <v>2143</v>
      </c>
      <c r="B4426" s="281">
        <v>222</v>
      </c>
      <c r="C4426" s="24" t="str">
        <f t="shared" si="69"/>
        <v>isabella222</v>
      </c>
      <c r="D4426" s="281">
        <v>7098</v>
      </c>
      <c r="E4426" s="281">
        <v>3042</v>
      </c>
      <c r="F4426" s="281">
        <v>125015</v>
      </c>
      <c r="G4426" s="24">
        <v>50</v>
      </c>
      <c r="H4426" s="24">
        <v>0</v>
      </c>
      <c r="I4426" s="24">
        <v>0</v>
      </c>
      <c r="J4426" s="282">
        <v>10</v>
      </c>
      <c r="K4426" s="282">
        <v>30</v>
      </c>
    </row>
    <row r="4427" spans="1:11" x14ac:dyDescent="0.3">
      <c r="A4427" s="281" t="s">
        <v>2143</v>
      </c>
      <c r="B4427" s="281">
        <v>223</v>
      </c>
      <c r="C4427" s="24" t="str">
        <f t="shared" si="69"/>
        <v>isabella223</v>
      </c>
      <c r="D4427" s="281">
        <v>7172</v>
      </c>
      <c r="E4427" s="281">
        <v>3073</v>
      </c>
      <c r="F4427" s="281">
        <v>126568</v>
      </c>
      <c r="G4427" s="24">
        <v>50</v>
      </c>
      <c r="H4427" s="24">
        <v>0</v>
      </c>
      <c r="I4427" s="24">
        <v>0</v>
      </c>
      <c r="J4427" s="282">
        <v>10</v>
      </c>
      <c r="K4427" s="282">
        <v>30</v>
      </c>
    </row>
    <row r="4428" spans="1:11" x14ac:dyDescent="0.3">
      <c r="A4428" s="281" t="s">
        <v>2143</v>
      </c>
      <c r="B4428" s="281">
        <v>224</v>
      </c>
      <c r="C4428" s="24" t="str">
        <f t="shared" si="69"/>
        <v>isabella224</v>
      </c>
      <c r="D4428" s="281">
        <v>7247</v>
      </c>
      <c r="E4428" s="281">
        <v>3105</v>
      </c>
      <c r="F4428" s="281">
        <v>128209</v>
      </c>
      <c r="G4428" s="24">
        <v>50</v>
      </c>
      <c r="H4428" s="24">
        <v>0</v>
      </c>
      <c r="I4428" s="24">
        <v>0</v>
      </c>
      <c r="J4428" s="282">
        <v>10</v>
      </c>
      <c r="K4428" s="282">
        <v>30</v>
      </c>
    </row>
    <row r="4429" spans="1:11" x14ac:dyDescent="0.3">
      <c r="A4429" s="281" t="s">
        <v>2143</v>
      </c>
      <c r="B4429" s="281">
        <v>225</v>
      </c>
      <c r="C4429" s="24" t="str">
        <f t="shared" si="69"/>
        <v>isabella225</v>
      </c>
      <c r="D4429" s="281">
        <v>7322</v>
      </c>
      <c r="E4429" s="281">
        <v>3138</v>
      </c>
      <c r="F4429" s="281">
        <v>129871</v>
      </c>
      <c r="G4429" s="24">
        <v>50</v>
      </c>
      <c r="H4429" s="24">
        <v>0</v>
      </c>
      <c r="I4429" s="24">
        <v>0</v>
      </c>
      <c r="J4429" s="282">
        <v>10</v>
      </c>
      <c r="K4429" s="282">
        <v>30</v>
      </c>
    </row>
    <row r="4430" spans="1:11" x14ac:dyDescent="0.3">
      <c r="A4430" s="281" t="s">
        <v>2143</v>
      </c>
      <c r="B4430" s="281">
        <v>226</v>
      </c>
      <c r="C4430" s="24" t="str">
        <f t="shared" si="69"/>
        <v>isabella226</v>
      </c>
      <c r="D4430" s="281">
        <v>7398</v>
      </c>
      <c r="E4430" s="281">
        <v>3170</v>
      </c>
      <c r="F4430" s="281">
        <v>131482</v>
      </c>
      <c r="G4430" s="24">
        <v>50</v>
      </c>
      <c r="H4430" s="24">
        <v>0</v>
      </c>
      <c r="I4430" s="24">
        <v>0</v>
      </c>
      <c r="J4430" s="282">
        <v>10</v>
      </c>
      <c r="K4430" s="282">
        <v>30</v>
      </c>
    </row>
    <row r="4431" spans="1:11" x14ac:dyDescent="0.3">
      <c r="A4431" s="281" t="s">
        <v>2143</v>
      </c>
      <c r="B4431" s="281">
        <v>227</v>
      </c>
      <c r="C4431" s="24" t="str">
        <f t="shared" si="69"/>
        <v>isabella227</v>
      </c>
      <c r="D4431" s="281">
        <v>7475</v>
      </c>
      <c r="E4431" s="281">
        <v>3203</v>
      </c>
      <c r="F4431" s="281">
        <v>133184</v>
      </c>
      <c r="G4431" s="24">
        <v>50</v>
      </c>
      <c r="H4431" s="24">
        <v>0</v>
      </c>
      <c r="I4431" s="24">
        <v>0</v>
      </c>
      <c r="J4431" s="282">
        <v>10</v>
      </c>
      <c r="K4431" s="282">
        <v>30</v>
      </c>
    </row>
    <row r="4432" spans="1:11" x14ac:dyDescent="0.3">
      <c r="A4432" s="281" t="s">
        <v>2143</v>
      </c>
      <c r="B4432" s="281">
        <v>228</v>
      </c>
      <c r="C4432" s="24" t="str">
        <f t="shared" si="69"/>
        <v>isabella228</v>
      </c>
      <c r="D4432" s="281">
        <v>7553</v>
      </c>
      <c r="E4432" s="281">
        <v>3237</v>
      </c>
      <c r="F4432" s="281">
        <v>134835</v>
      </c>
      <c r="G4432" s="24">
        <v>50</v>
      </c>
      <c r="H4432" s="24">
        <v>0</v>
      </c>
      <c r="I4432" s="24">
        <v>0</v>
      </c>
      <c r="J4432" s="282">
        <v>10</v>
      </c>
      <c r="K4432" s="282">
        <v>30</v>
      </c>
    </row>
    <row r="4433" spans="1:11" x14ac:dyDescent="0.3">
      <c r="A4433" s="281" t="s">
        <v>2143</v>
      </c>
      <c r="B4433" s="281">
        <v>229</v>
      </c>
      <c r="C4433" s="24" t="str">
        <f t="shared" si="69"/>
        <v>isabella229</v>
      </c>
      <c r="D4433" s="281">
        <v>7631</v>
      </c>
      <c r="E4433" s="281">
        <v>3270</v>
      </c>
      <c r="F4433" s="281">
        <v>136579</v>
      </c>
      <c r="G4433" s="24">
        <v>50</v>
      </c>
      <c r="H4433" s="24">
        <v>0</v>
      </c>
      <c r="I4433" s="24">
        <v>0</v>
      </c>
      <c r="J4433" s="282">
        <v>10</v>
      </c>
      <c r="K4433" s="282">
        <v>30</v>
      </c>
    </row>
    <row r="4434" spans="1:11" x14ac:dyDescent="0.3">
      <c r="A4434" s="281" t="s">
        <v>2143</v>
      </c>
      <c r="B4434" s="281">
        <v>230</v>
      </c>
      <c r="C4434" s="24" t="str">
        <f t="shared" si="69"/>
        <v>isabella230</v>
      </c>
      <c r="D4434" s="281">
        <v>7711</v>
      </c>
      <c r="E4434" s="281">
        <v>3304</v>
      </c>
      <c r="F4434" s="281">
        <v>138270</v>
      </c>
      <c r="G4434" s="24">
        <v>50</v>
      </c>
      <c r="H4434" s="24">
        <v>0</v>
      </c>
      <c r="I4434" s="24">
        <v>0</v>
      </c>
      <c r="J4434" s="282">
        <v>10</v>
      </c>
      <c r="K4434" s="282">
        <v>30</v>
      </c>
    </row>
    <row r="4435" spans="1:11" x14ac:dyDescent="0.3">
      <c r="A4435" s="281" t="s">
        <v>2143</v>
      </c>
      <c r="B4435" s="281">
        <v>231</v>
      </c>
      <c r="C4435" s="24" t="str">
        <f t="shared" si="69"/>
        <v>isabella231</v>
      </c>
      <c r="D4435" s="281">
        <v>7791</v>
      </c>
      <c r="E4435" s="281">
        <v>3339</v>
      </c>
      <c r="F4435" s="281">
        <v>140057</v>
      </c>
      <c r="G4435" s="24">
        <v>50</v>
      </c>
      <c r="H4435" s="24">
        <v>0</v>
      </c>
      <c r="I4435" s="24">
        <v>0</v>
      </c>
      <c r="J4435" s="282">
        <v>10</v>
      </c>
      <c r="K4435" s="282">
        <v>30</v>
      </c>
    </row>
    <row r="4436" spans="1:11" x14ac:dyDescent="0.3">
      <c r="A4436" s="281" t="s">
        <v>2143</v>
      </c>
      <c r="B4436" s="281">
        <v>232</v>
      </c>
      <c r="C4436" s="24" t="str">
        <f t="shared" si="69"/>
        <v>isabella232</v>
      </c>
      <c r="D4436" s="281">
        <v>7872</v>
      </c>
      <c r="E4436" s="281">
        <v>3373</v>
      </c>
      <c r="F4436" s="281">
        <v>141867</v>
      </c>
      <c r="G4436" s="24">
        <v>50</v>
      </c>
      <c r="H4436" s="24">
        <v>0</v>
      </c>
      <c r="I4436" s="24">
        <v>0</v>
      </c>
      <c r="J4436" s="282">
        <v>10</v>
      </c>
      <c r="K4436" s="282">
        <v>30</v>
      </c>
    </row>
    <row r="4437" spans="1:11" x14ac:dyDescent="0.3">
      <c r="A4437" s="281" t="s">
        <v>2143</v>
      </c>
      <c r="B4437" s="281">
        <v>233</v>
      </c>
      <c r="C4437" s="24" t="str">
        <f t="shared" si="69"/>
        <v>isabella233</v>
      </c>
      <c r="D4437" s="281">
        <v>7953</v>
      </c>
      <c r="E4437" s="281">
        <v>3408</v>
      </c>
      <c r="F4437" s="281">
        <v>143620</v>
      </c>
      <c r="G4437" s="24">
        <v>50</v>
      </c>
      <c r="H4437" s="24">
        <v>0</v>
      </c>
      <c r="I4437" s="24">
        <v>0</v>
      </c>
      <c r="J4437" s="282">
        <v>10</v>
      </c>
      <c r="K4437" s="282">
        <v>30</v>
      </c>
    </row>
    <row r="4438" spans="1:11" x14ac:dyDescent="0.3">
      <c r="A4438" s="281" t="s">
        <v>2143</v>
      </c>
      <c r="B4438" s="281">
        <v>234</v>
      </c>
      <c r="C4438" s="24" t="str">
        <f t="shared" si="69"/>
        <v>isabella234</v>
      </c>
      <c r="D4438" s="281">
        <v>8036</v>
      </c>
      <c r="E4438" s="281">
        <v>3444</v>
      </c>
      <c r="F4438" s="281">
        <v>145474</v>
      </c>
      <c r="G4438" s="24">
        <v>50</v>
      </c>
      <c r="H4438" s="24">
        <v>0</v>
      </c>
      <c r="I4438" s="24">
        <v>0</v>
      </c>
      <c r="J4438" s="282">
        <v>10</v>
      </c>
      <c r="K4438" s="282">
        <v>30</v>
      </c>
    </row>
    <row r="4439" spans="1:11" x14ac:dyDescent="0.3">
      <c r="A4439" s="281" t="s">
        <v>2143</v>
      </c>
      <c r="B4439" s="281">
        <v>235</v>
      </c>
      <c r="C4439" s="24" t="str">
        <f t="shared" si="69"/>
        <v>isabella235</v>
      </c>
      <c r="D4439" s="281">
        <v>8119</v>
      </c>
      <c r="E4439" s="281">
        <v>3479</v>
      </c>
      <c r="F4439" s="281">
        <v>147271</v>
      </c>
      <c r="G4439" s="24">
        <v>50</v>
      </c>
      <c r="H4439" s="24">
        <v>0</v>
      </c>
      <c r="I4439" s="24">
        <v>0</v>
      </c>
      <c r="J4439" s="282">
        <v>10</v>
      </c>
      <c r="K4439" s="282">
        <v>30</v>
      </c>
    </row>
    <row r="4440" spans="1:11" x14ac:dyDescent="0.3">
      <c r="A4440" s="281" t="s">
        <v>2143</v>
      </c>
      <c r="B4440" s="281">
        <v>236</v>
      </c>
      <c r="C4440" s="24" t="str">
        <f t="shared" si="69"/>
        <v>isabella236</v>
      </c>
      <c r="D4440" s="281">
        <v>8203</v>
      </c>
      <c r="E4440" s="281">
        <v>3515</v>
      </c>
      <c r="F4440" s="281">
        <v>149170</v>
      </c>
      <c r="G4440" s="24">
        <v>50</v>
      </c>
      <c r="H4440" s="24">
        <v>0</v>
      </c>
      <c r="I4440" s="24">
        <v>0</v>
      </c>
      <c r="J4440" s="282">
        <v>10</v>
      </c>
      <c r="K4440" s="282">
        <v>30</v>
      </c>
    </row>
    <row r="4441" spans="1:11" x14ac:dyDescent="0.3">
      <c r="A4441" s="281" t="s">
        <v>2143</v>
      </c>
      <c r="B4441" s="281">
        <v>237</v>
      </c>
      <c r="C4441" s="24" t="str">
        <f t="shared" si="69"/>
        <v>isabella237</v>
      </c>
      <c r="D4441" s="281">
        <v>8288</v>
      </c>
      <c r="E4441" s="281">
        <v>3552</v>
      </c>
      <c r="F4441" s="281">
        <v>151010</v>
      </c>
      <c r="G4441" s="24">
        <v>50</v>
      </c>
      <c r="H4441" s="24">
        <v>0</v>
      </c>
      <c r="I4441" s="24">
        <v>0</v>
      </c>
      <c r="J4441" s="282">
        <v>10</v>
      </c>
      <c r="K4441" s="282">
        <v>30</v>
      </c>
    </row>
    <row r="4442" spans="1:11" x14ac:dyDescent="0.3">
      <c r="A4442" s="281" t="s">
        <v>2143</v>
      </c>
      <c r="B4442" s="281">
        <v>238</v>
      </c>
      <c r="C4442" s="24" t="str">
        <f t="shared" si="69"/>
        <v>isabella238</v>
      </c>
      <c r="D4442" s="281">
        <v>8373</v>
      </c>
      <c r="E4442" s="281">
        <v>3588</v>
      </c>
      <c r="F4442" s="281">
        <v>152955</v>
      </c>
      <c r="G4442" s="24">
        <v>50</v>
      </c>
      <c r="H4442" s="24">
        <v>0</v>
      </c>
      <c r="I4442" s="24">
        <v>0</v>
      </c>
      <c r="J4442" s="282">
        <v>10</v>
      </c>
      <c r="K4442" s="282">
        <v>30</v>
      </c>
    </row>
    <row r="4443" spans="1:11" x14ac:dyDescent="0.3">
      <c r="A4443" s="281" t="s">
        <v>2143</v>
      </c>
      <c r="B4443" s="281">
        <v>239</v>
      </c>
      <c r="C4443" s="24" t="str">
        <f t="shared" si="69"/>
        <v>isabella239</v>
      </c>
      <c r="D4443" s="281">
        <v>8460</v>
      </c>
      <c r="E4443" s="281">
        <v>3625</v>
      </c>
      <c r="F4443" s="281">
        <v>154841</v>
      </c>
      <c r="G4443" s="24">
        <v>50</v>
      </c>
      <c r="H4443" s="24">
        <v>0</v>
      </c>
      <c r="I4443" s="24">
        <v>0</v>
      </c>
      <c r="J4443" s="282">
        <v>10</v>
      </c>
      <c r="K4443" s="282">
        <v>30</v>
      </c>
    </row>
    <row r="4444" spans="1:11" x14ac:dyDescent="0.3">
      <c r="A4444" s="281" t="s">
        <v>2143</v>
      </c>
      <c r="B4444" s="281">
        <v>240</v>
      </c>
      <c r="C4444" s="24" t="str">
        <f t="shared" si="69"/>
        <v>isabella240</v>
      </c>
      <c r="D4444" s="281">
        <v>8547</v>
      </c>
      <c r="E4444" s="281">
        <v>3663</v>
      </c>
      <c r="F4444" s="281">
        <v>156833</v>
      </c>
      <c r="G4444" s="24">
        <v>50</v>
      </c>
      <c r="H4444" s="24">
        <v>0</v>
      </c>
      <c r="I4444" s="24">
        <v>0</v>
      </c>
      <c r="J4444" s="282">
        <v>10</v>
      </c>
      <c r="K4444" s="282">
        <v>30</v>
      </c>
    </row>
    <row r="4445" spans="1:11" x14ac:dyDescent="0.3">
      <c r="A4445" s="281" t="s">
        <v>2143</v>
      </c>
      <c r="B4445" s="281">
        <v>241</v>
      </c>
      <c r="C4445" s="24" t="str">
        <f t="shared" si="69"/>
        <v>isabella241</v>
      </c>
      <c r="D4445" s="281">
        <v>9319</v>
      </c>
      <c r="E4445" s="281">
        <v>3994</v>
      </c>
      <c r="F4445" s="281">
        <v>173166</v>
      </c>
      <c r="G4445" s="24">
        <v>50</v>
      </c>
      <c r="H4445" s="24">
        <v>0</v>
      </c>
      <c r="I4445" s="24">
        <v>0</v>
      </c>
      <c r="J4445" s="282">
        <v>10</v>
      </c>
      <c r="K4445" s="282">
        <v>30</v>
      </c>
    </row>
    <row r="4446" spans="1:11" x14ac:dyDescent="0.3">
      <c r="A4446" s="281" t="s">
        <v>2143</v>
      </c>
      <c r="B4446" s="281">
        <v>242</v>
      </c>
      <c r="C4446" s="24" t="str">
        <f t="shared" si="69"/>
        <v>isabella242</v>
      </c>
      <c r="D4446" s="281">
        <v>9415</v>
      </c>
      <c r="E4446" s="281">
        <v>4035</v>
      </c>
      <c r="F4446" s="281">
        <v>175390</v>
      </c>
      <c r="G4446" s="24">
        <v>50</v>
      </c>
      <c r="H4446" s="24">
        <v>0</v>
      </c>
      <c r="I4446" s="24">
        <v>0</v>
      </c>
      <c r="J4446" s="282">
        <v>10</v>
      </c>
      <c r="K4446" s="282">
        <v>30</v>
      </c>
    </row>
    <row r="4447" spans="1:11" x14ac:dyDescent="0.3">
      <c r="A4447" s="281" t="s">
        <v>2143</v>
      </c>
      <c r="B4447" s="281">
        <v>243</v>
      </c>
      <c r="C4447" s="24" t="str">
        <f t="shared" si="69"/>
        <v>isabella243</v>
      </c>
      <c r="D4447" s="281">
        <v>9513</v>
      </c>
      <c r="E4447" s="281">
        <v>4077</v>
      </c>
      <c r="F4447" s="281">
        <v>177872</v>
      </c>
      <c r="G4447" s="24">
        <v>50</v>
      </c>
      <c r="H4447" s="24">
        <v>0</v>
      </c>
      <c r="I4447" s="24">
        <v>0</v>
      </c>
      <c r="J4447" s="282">
        <v>10</v>
      </c>
      <c r="K4447" s="282">
        <v>30</v>
      </c>
    </row>
    <row r="4448" spans="1:11" x14ac:dyDescent="0.3">
      <c r="A4448" s="281" t="s">
        <v>2143</v>
      </c>
      <c r="B4448" s="281">
        <v>244</v>
      </c>
      <c r="C4448" s="24" t="str">
        <f t="shared" si="69"/>
        <v>isabella244</v>
      </c>
      <c r="D4448" s="281">
        <v>9611</v>
      </c>
      <c r="E4448" s="281">
        <v>4119</v>
      </c>
      <c r="F4448" s="281">
        <v>180153</v>
      </c>
      <c r="G4448" s="24">
        <v>50</v>
      </c>
      <c r="H4448" s="24">
        <v>0</v>
      </c>
      <c r="I4448" s="24">
        <v>0</v>
      </c>
      <c r="J4448" s="282">
        <v>10</v>
      </c>
      <c r="K4448" s="282">
        <v>30</v>
      </c>
    </row>
    <row r="4449" spans="1:11" x14ac:dyDescent="0.3">
      <c r="A4449" s="281" t="s">
        <v>2143</v>
      </c>
      <c r="B4449" s="281">
        <v>245</v>
      </c>
      <c r="C4449" s="24" t="str">
        <f t="shared" si="69"/>
        <v>isabella245</v>
      </c>
      <c r="D4449" s="281">
        <v>9710</v>
      </c>
      <c r="E4449" s="281">
        <v>4161</v>
      </c>
      <c r="F4449" s="281">
        <v>182671</v>
      </c>
      <c r="G4449" s="24">
        <v>50</v>
      </c>
      <c r="H4449" s="24">
        <v>0</v>
      </c>
      <c r="I4449" s="24">
        <v>0</v>
      </c>
      <c r="J4449" s="282">
        <v>10</v>
      </c>
      <c r="K4449" s="282">
        <v>30</v>
      </c>
    </row>
    <row r="4450" spans="1:11" x14ac:dyDescent="0.3">
      <c r="A4450" s="281" t="s">
        <v>2143</v>
      </c>
      <c r="B4450" s="281">
        <v>246</v>
      </c>
      <c r="C4450" s="24" t="str">
        <f t="shared" si="69"/>
        <v>isabella246</v>
      </c>
      <c r="D4450" s="281">
        <v>9809</v>
      </c>
      <c r="E4450" s="281">
        <v>4204</v>
      </c>
      <c r="F4450" s="281">
        <v>184715</v>
      </c>
      <c r="G4450" s="24">
        <v>50</v>
      </c>
      <c r="H4450" s="24">
        <v>0</v>
      </c>
      <c r="I4450" s="24">
        <v>0</v>
      </c>
      <c r="J4450" s="282">
        <v>10</v>
      </c>
      <c r="K4450" s="282">
        <v>30</v>
      </c>
    </row>
    <row r="4451" spans="1:11" x14ac:dyDescent="0.3">
      <c r="A4451" s="281" t="s">
        <v>2143</v>
      </c>
      <c r="B4451" s="281">
        <v>247</v>
      </c>
      <c r="C4451" s="24" t="str">
        <f t="shared" si="69"/>
        <v>isabella247</v>
      </c>
      <c r="D4451" s="281">
        <v>9910</v>
      </c>
      <c r="E4451" s="281">
        <v>4247</v>
      </c>
      <c r="F4451" s="281">
        <v>187295</v>
      </c>
      <c r="G4451" s="24">
        <v>50</v>
      </c>
      <c r="H4451" s="24">
        <v>0</v>
      </c>
      <c r="I4451" s="24">
        <v>0</v>
      </c>
      <c r="J4451" s="282">
        <v>10</v>
      </c>
      <c r="K4451" s="282">
        <v>30</v>
      </c>
    </row>
    <row r="4452" spans="1:11" x14ac:dyDescent="0.3">
      <c r="A4452" s="281" t="s">
        <v>2143</v>
      </c>
      <c r="B4452" s="281">
        <v>248</v>
      </c>
      <c r="C4452" s="24" t="str">
        <f t="shared" si="69"/>
        <v>isabella248</v>
      </c>
      <c r="D4452" s="281">
        <v>10012</v>
      </c>
      <c r="E4452" s="281">
        <v>4291</v>
      </c>
      <c r="F4452" s="281">
        <v>189388</v>
      </c>
      <c r="G4452" s="24">
        <v>50</v>
      </c>
      <c r="H4452" s="24">
        <v>0</v>
      </c>
      <c r="I4452" s="24">
        <v>0</v>
      </c>
      <c r="J4452" s="282">
        <v>10</v>
      </c>
      <c r="K4452" s="282">
        <v>30</v>
      </c>
    </row>
    <row r="4453" spans="1:11" x14ac:dyDescent="0.3">
      <c r="A4453" s="281" t="s">
        <v>2143</v>
      </c>
      <c r="B4453" s="281">
        <v>249</v>
      </c>
      <c r="C4453" s="24" t="str">
        <f t="shared" si="69"/>
        <v>isabella249</v>
      </c>
      <c r="D4453" s="281">
        <v>10115</v>
      </c>
      <c r="E4453" s="281">
        <v>4335</v>
      </c>
      <c r="F4453" s="281">
        <v>192032</v>
      </c>
      <c r="G4453" s="24">
        <v>50</v>
      </c>
      <c r="H4453" s="24">
        <v>0</v>
      </c>
      <c r="I4453" s="24">
        <v>0</v>
      </c>
      <c r="J4453" s="282">
        <v>10</v>
      </c>
      <c r="K4453" s="282">
        <v>30</v>
      </c>
    </row>
    <row r="4454" spans="1:11" x14ac:dyDescent="0.3">
      <c r="A4454" s="281" t="s">
        <v>2143</v>
      </c>
      <c r="B4454" s="281">
        <v>250</v>
      </c>
      <c r="C4454" s="24" t="str">
        <f t="shared" si="69"/>
        <v>isabella250</v>
      </c>
      <c r="D4454" s="281">
        <v>10219</v>
      </c>
      <c r="E4454" s="281">
        <v>4379</v>
      </c>
      <c r="F4454" s="281">
        <v>194176</v>
      </c>
      <c r="G4454" s="24">
        <v>50</v>
      </c>
      <c r="H4454" s="24">
        <v>0</v>
      </c>
      <c r="I4454" s="24">
        <v>0</v>
      </c>
      <c r="J4454" s="282">
        <v>10</v>
      </c>
      <c r="K4454" s="282">
        <v>30</v>
      </c>
    </row>
    <row r="4455" spans="1:11" x14ac:dyDescent="0.3">
      <c r="A4455" s="281" t="s">
        <v>2143</v>
      </c>
      <c r="B4455" s="281">
        <v>251</v>
      </c>
      <c r="C4455" s="24" t="str">
        <f t="shared" si="69"/>
        <v>isabella251</v>
      </c>
      <c r="D4455" s="281">
        <v>10324</v>
      </c>
      <c r="E4455" s="281">
        <v>4424</v>
      </c>
      <c r="F4455" s="281">
        <v>196884</v>
      </c>
      <c r="G4455" s="24">
        <v>50</v>
      </c>
      <c r="H4455" s="24">
        <v>0</v>
      </c>
      <c r="I4455" s="24">
        <v>0</v>
      </c>
      <c r="J4455" s="282">
        <v>10</v>
      </c>
      <c r="K4455" s="282">
        <v>30</v>
      </c>
    </row>
    <row r="4456" spans="1:11" x14ac:dyDescent="0.3">
      <c r="A4456" s="281" t="s">
        <v>2143</v>
      </c>
      <c r="B4456" s="281">
        <v>252</v>
      </c>
      <c r="C4456" s="24" t="str">
        <f t="shared" si="69"/>
        <v>isabella252</v>
      </c>
      <c r="D4456" s="281">
        <v>10430</v>
      </c>
      <c r="E4456" s="281">
        <v>4470</v>
      </c>
      <c r="F4456" s="281">
        <v>199080</v>
      </c>
      <c r="G4456" s="24">
        <v>50</v>
      </c>
      <c r="H4456" s="24">
        <v>0</v>
      </c>
      <c r="I4456" s="24">
        <v>0</v>
      </c>
      <c r="J4456" s="282">
        <v>10</v>
      </c>
      <c r="K4456" s="282">
        <v>30</v>
      </c>
    </row>
    <row r="4457" spans="1:11" x14ac:dyDescent="0.3">
      <c r="A4457" s="281" t="s">
        <v>2143</v>
      </c>
      <c r="B4457" s="281">
        <v>253</v>
      </c>
      <c r="C4457" s="24" t="str">
        <f t="shared" si="69"/>
        <v>isabella253</v>
      </c>
      <c r="D4457" s="281">
        <v>10537</v>
      </c>
      <c r="E4457" s="281">
        <v>4515</v>
      </c>
      <c r="F4457" s="281">
        <v>201855</v>
      </c>
      <c r="G4457" s="24">
        <v>50</v>
      </c>
      <c r="H4457" s="24">
        <v>0</v>
      </c>
      <c r="I4457" s="24">
        <v>0</v>
      </c>
      <c r="J4457" s="282">
        <v>10</v>
      </c>
      <c r="K4457" s="282">
        <v>30</v>
      </c>
    </row>
    <row r="4458" spans="1:11" x14ac:dyDescent="0.3">
      <c r="A4458" s="281" t="s">
        <v>2143</v>
      </c>
      <c r="B4458" s="281">
        <v>254</v>
      </c>
      <c r="C4458" s="24" t="str">
        <f t="shared" si="69"/>
        <v>isabella254</v>
      </c>
      <c r="D4458" s="281">
        <v>10645</v>
      </c>
      <c r="E4458" s="281">
        <v>4562</v>
      </c>
      <c r="F4458" s="281">
        <v>204104</v>
      </c>
      <c r="G4458" s="24">
        <v>50</v>
      </c>
      <c r="H4458" s="24">
        <v>0</v>
      </c>
      <c r="I4458" s="24">
        <v>0</v>
      </c>
      <c r="J4458" s="282">
        <v>10</v>
      </c>
      <c r="K4458" s="282">
        <v>30</v>
      </c>
    </row>
    <row r="4459" spans="1:11" x14ac:dyDescent="0.3">
      <c r="A4459" s="281" t="s">
        <v>2143</v>
      </c>
      <c r="B4459" s="281">
        <v>255</v>
      </c>
      <c r="C4459" s="24" t="str">
        <f t="shared" si="69"/>
        <v>isabella255</v>
      </c>
      <c r="D4459" s="281">
        <v>10754</v>
      </c>
      <c r="E4459" s="281">
        <v>4608</v>
      </c>
      <c r="F4459" s="281">
        <v>206757</v>
      </c>
      <c r="G4459" s="24">
        <v>50</v>
      </c>
      <c r="H4459" s="24">
        <v>0</v>
      </c>
      <c r="I4459" s="24">
        <v>0</v>
      </c>
      <c r="J4459" s="282">
        <v>10</v>
      </c>
      <c r="K4459" s="282">
        <v>30</v>
      </c>
    </row>
    <row r="4460" spans="1:11" x14ac:dyDescent="0.3">
      <c r="A4460" s="281" t="s">
        <v>2143</v>
      </c>
      <c r="B4460" s="281">
        <v>256</v>
      </c>
      <c r="C4460" s="24" t="str">
        <f t="shared" si="69"/>
        <v>isabella256</v>
      </c>
      <c r="D4460" s="281">
        <v>10864</v>
      </c>
      <c r="E4460" s="281">
        <v>4656</v>
      </c>
      <c r="F4460" s="281">
        <v>209058</v>
      </c>
      <c r="G4460" s="24">
        <v>50</v>
      </c>
      <c r="H4460" s="24">
        <v>0</v>
      </c>
      <c r="I4460" s="24">
        <v>0</v>
      </c>
      <c r="J4460" s="282">
        <v>10</v>
      </c>
      <c r="K4460" s="282">
        <v>30</v>
      </c>
    </row>
    <row r="4461" spans="1:11" x14ac:dyDescent="0.3">
      <c r="A4461" s="281" t="s">
        <v>2143</v>
      </c>
      <c r="B4461" s="281">
        <v>257</v>
      </c>
      <c r="C4461" s="24" t="str">
        <f t="shared" si="69"/>
        <v>isabella257</v>
      </c>
      <c r="D4461" s="281">
        <v>10975</v>
      </c>
      <c r="E4461" s="281">
        <v>4703</v>
      </c>
      <c r="F4461" s="281">
        <v>211967</v>
      </c>
      <c r="G4461" s="24">
        <v>50</v>
      </c>
      <c r="H4461" s="24">
        <v>0</v>
      </c>
      <c r="I4461" s="24">
        <v>0</v>
      </c>
      <c r="J4461" s="282">
        <v>10</v>
      </c>
      <c r="K4461" s="282">
        <v>30</v>
      </c>
    </row>
    <row r="4462" spans="1:11" x14ac:dyDescent="0.3">
      <c r="A4462" s="281" t="s">
        <v>2143</v>
      </c>
      <c r="B4462" s="281">
        <v>258</v>
      </c>
      <c r="C4462" s="24" t="str">
        <f t="shared" si="69"/>
        <v>isabella258</v>
      </c>
      <c r="D4462" s="281">
        <v>11087</v>
      </c>
      <c r="E4462" s="281">
        <v>4751</v>
      </c>
      <c r="F4462" s="281">
        <v>214324</v>
      </c>
      <c r="G4462" s="24">
        <v>50</v>
      </c>
      <c r="H4462" s="24">
        <v>0</v>
      </c>
      <c r="I4462" s="24">
        <v>0</v>
      </c>
      <c r="J4462" s="282">
        <v>10</v>
      </c>
      <c r="K4462" s="282">
        <v>30</v>
      </c>
    </row>
    <row r="4463" spans="1:11" x14ac:dyDescent="0.3">
      <c r="A4463" s="281" t="s">
        <v>2143</v>
      </c>
      <c r="B4463" s="281">
        <v>259</v>
      </c>
      <c r="C4463" s="24" t="str">
        <f t="shared" si="69"/>
        <v>isabella259</v>
      </c>
      <c r="D4463" s="281">
        <v>11200</v>
      </c>
      <c r="E4463" s="281">
        <v>4800</v>
      </c>
      <c r="F4463" s="281">
        <v>217304</v>
      </c>
      <c r="G4463" s="24">
        <v>50</v>
      </c>
      <c r="H4463" s="24">
        <v>0</v>
      </c>
      <c r="I4463" s="24">
        <v>0</v>
      </c>
      <c r="J4463" s="282">
        <v>10</v>
      </c>
      <c r="K4463" s="282">
        <v>30</v>
      </c>
    </row>
    <row r="4464" spans="1:11" x14ac:dyDescent="0.3">
      <c r="A4464" s="281" t="s">
        <v>2143</v>
      </c>
      <c r="B4464" s="281">
        <v>260</v>
      </c>
      <c r="C4464" s="24" t="str">
        <f t="shared" si="69"/>
        <v>isabella260</v>
      </c>
      <c r="D4464" s="281">
        <v>11315</v>
      </c>
      <c r="E4464" s="281">
        <v>4849</v>
      </c>
      <c r="F4464" s="281">
        <v>219718</v>
      </c>
      <c r="G4464" s="24">
        <v>50</v>
      </c>
      <c r="H4464" s="24">
        <v>0</v>
      </c>
      <c r="I4464" s="24">
        <v>0</v>
      </c>
      <c r="J4464" s="282">
        <v>10</v>
      </c>
      <c r="K4464" s="282">
        <v>30</v>
      </c>
    </row>
    <row r="4465" spans="1:11" x14ac:dyDescent="0.3">
      <c r="A4465" s="281" t="s">
        <v>2143</v>
      </c>
      <c r="B4465" s="281">
        <v>261</v>
      </c>
      <c r="C4465" s="24" t="str">
        <f t="shared" si="69"/>
        <v>isabella261</v>
      </c>
      <c r="D4465" s="281">
        <v>12335</v>
      </c>
      <c r="E4465" s="281">
        <v>5286</v>
      </c>
      <c r="F4465" s="281">
        <v>242710</v>
      </c>
      <c r="G4465" s="24">
        <v>50</v>
      </c>
      <c r="H4465" s="24">
        <v>0</v>
      </c>
      <c r="I4465" s="24">
        <v>0</v>
      </c>
      <c r="J4465" s="282">
        <v>10</v>
      </c>
      <c r="K4465" s="282">
        <v>30</v>
      </c>
    </row>
    <row r="4466" spans="1:11" x14ac:dyDescent="0.3">
      <c r="A4466" s="281" t="s">
        <v>2143</v>
      </c>
      <c r="B4466" s="281">
        <v>262</v>
      </c>
      <c r="C4466" s="24" t="str">
        <f t="shared" si="69"/>
        <v>isabella262</v>
      </c>
      <c r="D4466" s="281">
        <v>12461</v>
      </c>
      <c r="E4466" s="281">
        <v>5340</v>
      </c>
      <c r="F4466" s="281">
        <v>245403</v>
      </c>
      <c r="G4466" s="24">
        <v>50</v>
      </c>
      <c r="H4466" s="24">
        <v>0</v>
      </c>
      <c r="I4466" s="24">
        <v>0</v>
      </c>
      <c r="J4466" s="282">
        <v>10</v>
      </c>
      <c r="K4466" s="282">
        <v>30</v>
      </c>
    </row>
    <row r="4467" spans="1:11" x14ac:dyDescent="0.3">
      <c r="A4467" s="281" t="s">
        <v>2143</v>
      </c>
      <c r="B4467" s="281">
        <v>263</v>
      </c>
      <c r="C4467" s="24" t="str">
        <f t="shared" si="69"/>
        <v>isabella263</v>
      </c>
      <c r="D4467" s="281">
        <v>12588</v>
      </c>
      <c r="E4467" s="281">
        <v>5395</v>
      </c>
      <c r="F4467" s="281">
        <v>249486</v>
      </c>
      <c r="G4467" s="24">
        <v>50</v>
      </c>
      <c r="H4467" s="24">
        <v>0</v>
      </c>
      <c r="I4467" s="24">
        <v>0</v>
      </c>
      <c r="J4467" s="282">
        <v>10</v>
      </c>
      <c r="K4467" s="282">
        <v>30</v>
      </c>
    </row>
    <row r="4468" spans="1:11" x14ac:dyDescent="0.3">
      <c r="A4468" s="281" t="s">
        <v>2143</v>
      </c>
      <c r="B4468" s="281">
        <v>264</v>
      </c>
      <c r="C4468" s="24" t="str">
        <f t="shared" si="69"/>
        <v>isabella264</v>
      </c>
      <c r="D4468" s="281">
        <v>12716</v>
      </c>
      <c r="E4468" s="281">
        <v>5450</v>
      </c>
      <c r="F4468" s="281">
        <v>252252</v>
      </c>
      <c r="G4468" s="24">
        <v>50</v>
      </c>
      <c r="H4468" s="24">
        <v>0</v>
      </c>
      <c r="I4468" s="24">
        <v>0</v>
      </c>
      <c r="J4468" s="282">
        <v>10</v>
      </c>
      <c r="K4468" s="282">
        <v>30</v>
      </c>
    </row>
    <row r="4469" spans="1:11" x14ac:dyDescent="0.3">
      <c r="A4469" s="281" t="s">
        <v>2143</v>
      </c>
      <c r="B4469" s="281">
        <v>265</v>
      </c>
      <c r="C4469" s="24" t="str">
        <f t="shared" si="69"/>
        <v>isabella265</v>
      </c>
      <c r="D4469" s="281">
        <v>12846</v>
      </c>
      <c r="E4469" s="281">
        <v>5505</v>
      </c>
      <c r="F4469" s="281">
        <v>255746</v>
      </c>
      <c r="G4469" s="24">
        <v>50</v>
      </c>
      <c r="H4469" s="24">
        <v>0</v>
      </c>
      <c r="I4469" s="24">
        <v>0</v>
      </c>
      <c r="J4469" s="282">
        <v>10</v>
      </c>
      <c r="K4469" s="282">
        <v>30</v>
      </c>
    </row>
    <row r="4470" spans="1:11" x14ac:dyDescent="0.3">
      <c r="A4470" s="281" t="s">
        <v>2143</v>
      </c>
      <c r="B4470" s="281">
        <v>266</v>
      </c>
      <c r="C4470" s="24" t="str">
        <f t="shared" si="69"/>
        <v>isabella266</v>
      </c>
      <c r="D4470" s="281">
        <v>12977</v>
      </c>
      <c r="E4470" s="281">
        <v>5561</v>
      </c>
      <c r="F4470" s="281">
        <v>258578</v>
      </c>
      <c r="G4470" s="24">
        <v>50</v>
      </c>
      <c r="H4470" s="24">
        <v>0</v>
      </c>
      <c r="I4470" s="24">
        <v>0</v>
      </c>
      <c r="J4470" s="282">
        <v>10</v>
      </c>
      <c r="K4470" s="282">
        <v>30</v>
      </c>
    </row>
    <row r="4471" spans="1:11" x14ac:dyDescent="0.3">
      <c r="A4471" s="281" t="s">
        <v>2143</v>
      </c>
      <c r="B4471" s="281">
        <v>267</v>
      </c>
      <c r="C4471" s="24" t="str">
        <f t="shared" si="69"/>
        <v>isabella267</v>
      </c>
      <c r="D4471" s="281">
        <v>13109</v>
      </c>
      <c r="E4471" s="281">
        <v>5618</v>
      </c>
      <c r="F4471" s="281">
        <v>262157</v>
      </c>
      <c r="G4471" s="24">
        <v>50</v>
      </c>
      <c r="H4471" s="24">
        <v>0</v>
      </c>
      <c r="I4471" s="24">
        <v>0</v>
      </c>
      <c r="J4471" s="282">
        <v>10</v>
      </c>
      <c r="K4471" s="282">
        <v>30</v>
      </c>
    </row>
    <row r="4472" spans="1:11" x14ac:dyDescent="0.3">
      <c r="A4472" s="281" t="s">
        <v>2143</v>
      </c>
      <c r="B4472" s="281">
        <v>268</v>
      </c>
      <c r="C4472" s="24" t="str">
        <f t="shared" si="69"/>
        <v>isabella268</v>
      </c>
      <c r="D4472" s="281">
        <v>13242</v>
      </c>
      <c r="E4472" s="281">
        <v>5675</v>
      </c>
      <c r="F4472" s="281">
        <v>265057</v>
      </c>
      <c r="G4472" s="24">
        <v>50</v>
      </c>
      <c r="H4472" s="24">
        <v>0</v>
      </c>
      <c r="I4472" s="24">
        <v>0</v>
      </c>
      <c r="J4472" s="282">
        <v>10</v>
      </c>
      <c r="K4472" s="282">
        <v>30</v>
      </c>
    </row>
    <row r="4473" spans="1:11" x14ac:dyDescent="0.3">
      <c r="A4473" s="281" t="s">
        <v>2143</v>
      </c>
      <c r="B4473" s="281">
        <v>269</v>
      </c>
      <c r="C4473" s="24" t="str">
        <f t="shared" si="69"/>
        <v>isabella269</v>
      </c>
      <c r="D4473" s="281">
        <v>13377</v>
      </c>
      <c r="E4473" s="281">
        <v>5733</v>
      </c>
      <c r="F4473" s="281">
        <v>268723</v>
      </c>
      <c r="G4473" s="24">
        <v>50</v>
      </c>
      <c r="H4473" s="24">
        <v>0</v>
      </c>
      <c r="I4473" s="24">
        <v>0</v>
      </c>
      <c r="J4473" s="282">
        <v>10</v>
      </c>
      <c r="K4473" s="282">
        <v>30</v>
      </c>
    </row>
    <row r="4474" spans="1:11" x14ac:dyDescent="0.3">
      <c r="A4474" s="281" t="s">
        <v>2143</v>
      </c>
      <c r="B4474" s="281">
        <v>270</v>
      </c>
      <c r="C4474" s="24" t="str">
        <f t="shared" si="69"/>
        <v>isabella270</v>
      </c>
      <c r="D4474" s="281">
        <v>13512</v>
      </c>
      <c r="E4474" s="281">
        <v>5791</v>
      </c>
      <c r="F4474" s="281">
        <v>271692</v>
      </c>
      <c r="G4474" s="24">
        <v>50</v>
      </c>
      <c r="H4474" s="24">
        <v>0</v>
      </c>
      <c r="I4474" s="24">
        <v>0</v>
      </c>
      <c r="J4474" s="282">
        <v>10</v>
      </c>
      <c r="K4474" s="282">
        <v>30</v>
      </c>
    </row>
    <row r="4475" spans="1:11" x14ac:dyDescent="0.3">
      <c r="A4475" s="281" t="s">
        <v>2143</v>
      </c>
      <c r="B4475" s="281">
        <v>271</v>
      </c>
      <c r="C4475" s="24" t="str">
        <f t="shared" si="69"/>
        <v>isabella271</v>
      </c>
      <c r="D4475" s="281">
        <v>13650</v>
      </c>
      <c r="E4475" s="281">
        <v>5850</v>
      </c>
      <c r="F4475" s="281">
        <v>275195</v>
      </c>
      <c r="G4475" s="24">
        <v>50</v>
      </c>
      <c r="H4475" s="24">
        <v>0</v>
      </c>
      <c r="I4475" s="24">
        <v>0</v>
      </c>
      <c r="J4475" s="282">
        <v>10</v>
      </c>
      <c r="K4475" s="282">
        <v>30</v>
      </c>
    </row>
    <row r="4476" spans="1:11" x14ac:dyDescent="0.3">
      <c r="A4476" s="281" t="s">
        <v>2143</v>
      </c>
      <c r="B4476" s="281">
        <v>272</v>
      </c>
      <c r="C4476" s="24" t="str">
        <f t="shared" si="69"/>
        <v>isabella272</v>
      </c>
      <c r="D4476" s="281">
        <v>13788</v>
      </c>
      <c r="E4476" s="281">
        <v>5909</v>
      </c>
      <c r="F4476" s="281">
        <v>278233</v>
      </c>
      <c r="G4476" s="24">
        <v>50</v>
      </c>
      <c r="H4476" s="24">
        <v>0</v>
      </c>
      <c r="I4476" s="24">
        <v>0</v>
      </c>
      <c r="J4476" s="282">
        <v>10</v>
      </c>
      <c r="K4476" s="282">
        <v>30</v>
      </c>
    </row>
    <row r="4477" spans="1:11" x14ac:dyDescent="0.3">
      <c r="A4477" s="281" t="s">
        <v>2143</v>
      </c>
      <c r="B4477" s="281">
        <v>273</v>
      </c>
      <c r="C4477" s="24" t="str">
        <f t="shared" si="69"/>
        <v>isabella273</v>
      </c>
      <c r="D4477" s="281">
        <v>13928</v>
      </c>
      <c r="E4477" s="281">
        <v>5969</v>
      </c>
      <c r="F4477" s="281">
        <v>282074</v>
      </c>
      <c r="G4477" s="24">
        <v>50</v>
      </c>
      <c r="H4477" s="24">
        <v>0</v>
      </c>
      <c r="I4477" s="24">
        <v>0</v>
      </c>
      <c r="J4477" s="282">
        <v>10</v>
      </c>
      <c r="K4477" s="282">
        <v>30</v>
      </c>
    </row>
    <row r="4478" spans="1:11" x14ac:dyDescent="0.3">
      <c r="A4478" s="281" t="s">
        <v>2143</v>
      </c>
      <c r="B4478" s="281">
        <v>274</v>
      </c>
      <c r="C4478" s="24" t="str">
        <f t="shared" si="69"/>
        <v>isabella274</v>
      </c>
      <c r="D4478" s="281">
        <v>14069</v>
      </c>
      <c r="E4478" s="281">
        <v>6029</v>
      </c>
      <c r="F4478" s="281">
        <v>285184</v>
      </c>
      <c r="G4478" s="24">
        <v>50</v>
      </c>
      <c r="H4478" s="24">
        <v>0</v>
      </c>
      <c r="I4478" s="24">
        <v>0</v>
      </c>
      <c r="J4478" s="282">
        <v>10</v>
      </c>
      <c r="K4478" s="282">
        <v>30</v>
      </c>
    </row>
    <row r="4479" spans="1:11" x14ac:dyDescent="0.3">
      <c r="A4479" s="281" t="s">
        <v>2143</v>
      </c>
      <c r="B4479" s="281">
        <v>275</v>
      </c>
      <c r="C4479" s="24" t="str">
        <f t="shared" si="69"/>
        <v>isabella275</v>
      </c>
      <c r="D4479" s="281">
        <v>14212</v>
      </c>
      <c r="E4479" s="281">
        <v>6090</v>
      </c>
      <c r="F4479" s="281">
        <v>289117</v>
      </c>
      <c r="G4479" s="24">
        <v>50</v>
      </c>
      <c r="H4479" s="24">
        <v>0</v>
      </c>
      <c r="I4479" s="24">
        <v>0</v>
      </c>
      <c r="J4479" s="282">
        <v>10</v>
      </c>
      <c r="K4479" s="282">
        <v>30</v>
      </c>
    </row>
    <row r="4480" spans="1:11" x14ac:dyDescent="0.3">
      <c r="A4480" s="281" t="s">
        <v>2143</v>
      </c>
      <c r="B4480" s="281">
        <v>276</v>
      </c>
      <c r="C4480" s="24" t="str">
        <f t="shared" si="69"/>
        <v>isabella276</v>
      </c>
      <c r="D4480" s="281">
        <v>14356</v>
      </c>
      <c r="E4480" s="281">
        <v>6152</v>
      </c>
      <c r="F4480" s="281">
        <v>292302</v>
      </c>
      <c r="G4480" s="24">
        <v>50</v>
      </c>
      <c r="H4480" s="24">
        <v>0</v>
      </c>
      <c r="I4480" s="24">
        <v>0</v>
      </c>
      <c r="J4480" s="282">
        <v>10</v>
      </c>
      <c r="K4480" s="282">
        <v>30</v>
      </c>
    </row>
    <row r="4481" spans="1:11" x14ac:dyDescent="0.3">
      <c r="A4481" s="281" t="s">
        <v>2143</v>
      </c>
      <c r="B4481" s="281">
        <v>277</v>
      </c>
      <c r="C4481" s="24" t="str">
        <f t="shared" si="69"/>
        <v>isabella277</v>
      </c>
      <c r="D4481" s="281">
        <v>14501</v>
      </c>
      <c r="E4481" s="281">
        <v>6214</v>
      </c>
      <c r="F4481" s="281">
        <v>296330</v>
      </c>
      <c r="G4481" s="24">
        <v>50</v>
      </c>
      <c r="H4481" s="24">
        <v>0</v>
      </c>
      <c r="I4481" s="24">
        <v>0</v>
      </c>
      <c r="J4481" s="282">
        <v>10</v>
      </c>
      <c r="K4481" s="282">
        <v>30</v>
      </c>
    </row>
    <row r="4482" spans="1:11" x14ac:dyDescent="0.3">
      <c r="A4482" s="281" t="s">
        <v>2143</v>
      </c>
      <c r="B4482" s="281">
        <v>278</v>
      </c>
      <c r="C4482" s="24" t="str">
        <f t="shared" si="69"/>
        <v>isabella278</v>
      </c>
      <c r="D4482" s="281">
        <v>14647</v>
      </c>
      <c r="E4482" s="281">
        <v>6277</v>
      </c>
      <c r="F4482" s="281">
        <v>299591</v>
      </c>
      <c r="G4482" s="24">
        <v>50</v>
      </c>
      <c r="H4482" s="24">
        <v>0</v>
      </c>
      <c r="I4482" s="24">
        <v>0</v>
      </c>
      <c r="J4482" s="282">
        <v>10</v>
      </c>
      <c r="K4482" s="282">
        <v>30</v>
      </c>
    </row>
    <row r="4483" spans="1:11" x14ac:dyDescent="0.3">
      <c r="A4483" s="281" t="s">
        <v>2143</v>
      </c>
      <c r="B4483" s="281">
        <v>279</v>
      </c>
      <c r="C4483" s="24" t="str">
        <f t="shared" si="69"/>
        <v>isabella279</v>
      </c>
      <c r="D4483" s="281">
        <v>14796</v>
      </c>
      <c r="E4483" s="281">
        <v>6341</v>
      </c>
      <c r="F4483" s="281">
        <v>303439</v>
      </c>
      <c r="G4483" s="24">
        <v>50</v>
      </c>
      <c r="H4483" s="24">
        <v>0</v>
      </c>
      <c r="I4483" s="24">
        <v>0</v>
      </c>
      <c r="J4483" s="282">
        <v>10</v>
      </c>
      <c r="K4483" s="282">
        <v>30</v>
      </c>
    </row>
    <row r="4484" spans="1:11" x14ac:dyDescent="0.3">
      <c r="A4484" s="281" t="s">
        <v>2143</v>
      </c>
      <c r="B4484" s="281">
        <v>280</v>
      </c>
      <c r="C4484" s="24" t="str">
        <f t="shared" si="69"/>
        <v>isabella280</v>
      </c>
      <c r="D4484" s="281">
        <v>14945</v>
      </c>
      <c r="E4484" s="281">
        <v>6405</v>
      </c>
      <c r="F4484" s="281">
        <v>306774</v>
      </c>
      <c r="G4484" s="24">
        <v>50</v>
      </c>
      <c r="H4484" s="24">
        <v>0</v>
      </c>
      <c r="I4484" s="24">
        <v>0</v>
      </c>
      <c r="J4484" s="282">
        <v>10</v>
      </c>
      <c r="K4484" s="282">
        <v>30</v>
      </c>
    </row>
    <row r="4485" spans="1:11" x14ac:dyDescent="0.3">
      <c r="A4485" s="281" t="s">
        <v>2143</v>
      </c>
      <c r="B4485" s="281">
        <v>281</v>
      </c>
      <c r="C4485" s="24" t="str">
        <f t="shared" si="69"/>
        <v>isabella281</v>
      </c>
      <c r="D4485" s="281">
        <v>16292</v>
      </c>
      <c r="E4485" s="281">
        <v>6982</v>
      </c>
      <c r="F4485" s="281">
        <v>339318</v>
      </c>
      <c r="G4485" s="24">
        <v>50</v>
      </c>
      <c r="H4485" s="24">
        <v>0</v>
      </c>
      <c r="I4485" s="24">
        <v>0</v>
      </c>
      <c r="J4485" s="282">
        <v>10</v>
      </c>
      <c r="K4485" s="282">
        <v>30</v>
      </c>
    </row>
    <row r="4486" spans="1:11" x14ac:dyDescent="0.3">
      <c r="A4486" s="281" t="s">
        <v>2143</v>
      </c>
      <c r="B4486" s="281">
        <v>282</v>
      </c>
      <c r="C4486" s="24" t="str">
        <f t="shared" ref="C4486:C4549" si="70">A4486&amp;B4486</f>
        <v>isabella282</v>
      </c>
      <c r="D4486" s="281">
        <v>16456</v>
      </c>
      <c r="E4486" s="281">
        <v>7052</v>
      </c>
      <c r="F4486" s="281">
        <v>343252</v>
      </c>
      <c r="G4486" s="24">
        <v>50</v>
      </c>
      <c r="H4486" s="24">
        <v>0</v>
      </c>
      <c r="I4486" s="24">
        <v>0</v>
      </c>
      <c r="J4486" s="282">
        <v>10</v>
      </c>
      <c r="K4486" s="282">
        <v>30</v>
      </c>
    </row>
    <row r="4487" spans="1:11" x14ac:dyDescent="0.3">
      <c r="A4487" s="281" t="s">
        <v>2143</v>
      </c>
      <c r="B4487" s="281">
        <v>283</v>
      </c>
      <c r="C4487" s="24" t="str">
        <f t="shared" si="70"/>
        <v>isabella283</v>
      </c>
      <c r="D4487" s="281">
        <v>16622</v>
      </c>
      <c r="E4487" s="281">
        <v>7123</v>
      </c>
      <c r="F4487" s="281">
        <v>348169</v>
      </c>
      <c r="G4487" s="24">
        <v>50</v>
      </c>
      <c r="H4487" s="24">
        <v>0</v>
      </c>
      <c r="I4487" s="24">
        <v>0</v>
      </c>
      <c r="J4487" s="282">
        <v>10</v>
      </c>
      <c r="K4487" s="282">
        <v>30</v>
      </c>
    </row>
    <row r="4488" spans="1:11" x14ac:dyDescent="0.3">
      <c r="A4488" s="281" t="s">
        <v>2143</v>
      </c>
      <c r="B4488" s="281">
        <v>284</v>
      </c>
      <c r="C4488" s="24" t="str">
        <f t="shared" si="70"/>
        <v>isabella284</v>
      </c>
      <c r="D4488" s="281">
        <v>16790</v>
      </c>
      <c r="E4488" s="281">
        <v>7195</v>
      </c>
      <c r="F4488" s="281">
        <v>352308</v>
      </c>
      <c r="G4488" s="24">
        <v>50</v>
      </c>
      <c r="H4488" s="24">
        <v>0</v>
      </c>
      <c r="I4488" s="24">
        <v>0</v>
      </c>
      <c r="J4488" s="282">
        <v>10</v>
      </c>
      <c r="K4488" s="282">
        <v>30</v>
      </c>
    </row>
    <row r="4489" spans="1:11" x14ac:dyDescent="0.3">
      <c r="A4489" s="281" t="s">
        <v>2143</v>
      </c>
      <c r="B4489" s="281">
        <v>285</v>
      </c>
      <c r="C4489" s="24" t="str">
        <f t="shared" si="70"/>
        <v>isabella285</v>
      </c>
      <c r="D4489" s="281">
        <v>16959</v>
      </c>
      <c r="E4489" s="281">
        <v>7268</v>
      </c>
      <c r="F4489" s="281">
        <v>357349</v>
      </c>
      <c r="G4489" s="24">
        <v>50</v>
      </c>
      <c r="H4489" s="24">
        <v>0</v>
      </c>
      <c r="I4489" s="24">
        <v>0</v>
      </c>
      <c r="J4489" s="282">
        <v>10</v>
      </c>
      <c r="K4489" s="282">
        <v>30</v>
      </c>
    </row>
    <row r="4490" spans="1:11" x14ac:dyDescent="0.3">
      <c r="A4490" s="281" t="s">
        <v>2143</v>
      </c>
      <c r="B4490" s="281">
        <v>286</v>
      </c>
      <c r="C4490" s="24" t="str">
        <f t="shared" si="70"/>
        <v>isabella286</v>
      </c>
      <c r="D4490" s="281">
        <v>17130</v>
      </c>
      <c r="E4490" s="281">
        <v>7341</v>
      </c>
      <c r="F4490" s="281">
        <v>361593</v>
      </c>
      <c r="G4490" s="24">
        <v>50</v>
      </c>
      <c r="H4490" s="24">
        <v>0</v>
      </c>
      <c r="I4490" s="24">
        <v>0</v>
      </c>
      <c r="J4490" s="282">
        <v>10</v>
      </c>
      <c r="K4490" s="282">
        <v>30</v>
      </c>
    </row>
    <row r="4491" spans="1:11" x14ac:dyDescent="0.3">
      <c r="A4491" s="281" t="s">
        <v>2143</v>
      </c>
      <c r="B4491" s="281">
        <v>287</v>
      </c>
      <c r="C4491" s="24" t="str">
        <f t="shared" si="70"/>
        <v>isabella287</v>
      </c>
      <c r="D4491" s="281">
        <v>17302</v>
      </c>
      <c r="E4491" s="281">
        <v>7415</v>
      </c>
      <c r="F4491" s="281">
        <v>366431</v>
      </c>
      <c r="G4491" s="24">
        <v>50</v>
      </c>
      <c r="H4491" s="24">
        <v>0</v>
      </c>
      <c r="I4491" s="24">
        <v>0</v>
      </c>
      <c r="J4491" s="282">
        <v>10</v>
      </c>
      <c r="K4491" s="282">
        <v>30</v>
      </c>
    </row>
    <row r="4492" spans="1:11" x14ac:dyDescent="0.3">
      <c r="A4492" s="281" t="s">
        <v>2143</v>
      </c>
      <c r="B4492" s="281">
        <v>288</v>
      </c>
      <c r="C4492" s="24" t="str">
        <f t="shared" si="70"/>
        <v>isabella288</v>
      </c>
      <c r="D4492" s="281">
        <v>17476</v>
      </c>
      <c r="E4492" s="281">
        <v>7489</v>
      </c>
      <c r="F4492" s="281">
        <v>370666</v>
      </c>
      <c r="G4492" s="24">
        <v>50</v>
      </c>
      <c r="H4492" s="24">
        <v>0</v>
      </c>
      <c r="I4492" s="24">
        <v>0</v>
      </c>
      <c r="J4492" s="282">
        <v>10</v>
      </c>
      <c r="K4492" s="282">
        <v>30</v>
      </c>
    </row>
    <row r="4493" spans="1:11" x14ac:dyDescent="0.3">
      <c r="A4493" s="281" t="s">
        <v>2143</v>
      </c>
      <c r="B4493" s="281">
        <v>289</v>
      </c>
      <c r="C4493" s="24" t="str">
        <f t="shared" si="70"/>
        <v>isabella289</v>
      </c>
      <c r="D4493" s="281">
        <v>17652</v>
      </c>
      <c r="E4493" s="281">
        <v>7565</v>
      </c>
      <c r="F4493" s="281">
        <v>375062</v>
      </c>
      <c r="G4493" s="24">
        <v>50</v>
      </c>
      <c r="H4493" s="24">
        <v>0</v>
      </c>
      <c r="I4493" s="24">
        <v>0</v>
      </c>
      <c r="J4493" s="282">
        <v>10</v>
      </c>
      <c r="K4493" s="282">
        <v>30</v>
      </c>
    </row>
    <row r="4494" spans="1:11" x14ac:dyDescent="0.3">
      <c r="A4494" s="281" t="s">
        <v>2143</v>
      </c>
      <c r="B4494" s="281">
        <v>290</v>
      </c>
      <c r="C4494" s="24" t="str">
        <f t="shared" si="70"/>
        <v>isabella290</v>
      </c>
      <c r="D4494" s="281">
        <v>17829</v>
      </c>
      <c r="E4494" s="281">
        <v>7641</v>
      </c>
      <c r="F4494" s="281">
        <v>379393</v>
      </c>
      <c r="G4494" s="24">
        <v>50</v>
      </c>
      <c r="H4494" s="24">
        <v>0</v>
      </c>
      <c r="I4494" s="24">
        <v>0</v>
      </c>
      <c r="J4494" s="282">
        <v>10</v>
      </c>
      <c r="K4494" s="282">
        <v>30</v>
      </c>
    </row>
    <row r="4495" spans="1:11" x14ac:dyDescent="0.3">
      <c r="A4495" s="281" t="s">
        <v>2143</v>
      </c>
      <c r="B4495" s="281">
        <v>291</v>
      </c>
      <c r="C4495" s="24" t="str">
        <f t="shared" si="70"/>
        <v>isabella291</v>
      </c>
      <c r="D4495" s="281">
        <v>18008</v>
      </c>
      <c r="E4495" s="281">
        <v>7718</v>
      </c>
      <c r="F4495" s="281">
        <v>383771</v>
      </c>
      <c r="G4495" s="24">
        <v>50</v>
      </c>
      <c r="H4495" s="24">
        <v>0</v>
      </c>
      <c r="I4495" s="24">
        <v>0</v>
      </c>
      <c r="J4495" s="282">
        <v>10</v>
      </c>
      <c r="K4495" s="282">
        <v>30</v>
      </c>
    </row>
    <row r="4496" spans="1:11" x14ac:dyDescent="0.3">
      <c r="A4496" s="281" t="s">
        <v>2143</v>
      </c>
      <c r="B4496" s="281">
        <v>292</v>
      </c>
      <c r="C4496" s="24" t="str">
        <f t="shared" si="70"/>
        <v>isabella292</v>
      </c>
      <c r="D4496" s="281">
        <v>18189</v>
      </c>
      <c r="E4496" s="281">
        <v>7795</v>
      </c>
      <c r="F4496" s="281">
        <v>388316</v>
      </c>
      <c r="G4496" s="24">
        <v>50</v>
      </c>
      <c r="H4496" s="24">
        <v>0</v>
      </c>
      <c r="I4496" s="24">
        <v>0</v>
      </c>
      <c r="J4496" s="282">
        <v>10</v>
      </c>
      <c r="K4496" s="282">
        <v>30</v>
      </c>
    </row>
    <row r="4497" spans="1:11" x14ac:dyDescent="0.3">
      <c r="A4497" s="281" t="s">
        <v>2143</v>
      </c>
      <c r="B4497" s="281">
        <v>293</v>
      </c>
      <c r="C4497" s="24" t="str">
        <f t="shared" si="70"/>
        <v>isabella293</v>
      </c>
      <c r="D4497" s="281">
        <v>18372</v>
      </c>
      <c r="E4497" s="281">
        <v>7873</v>
      </c>
      <c r="F4497" s="281">
        <v>392794</v>
      </c>
      <c r="G4497" s="24">
        <v>50</v>
      </c>
      <c r="H4497" s="24">
        <v>0</v>
      </c>
      <c r="I4497" s="24">
        <v>0</v>
      </c>
      <c r="J4497" s="282">
        <v>10</v>
      </c>
      <c r="K4497" s="282">
        <v>30</v>
      </c>
    </row>
    <row r="4498" spans="1:11" x14ac:dyDescent="0.3">
      <c r="A4498" s="281" t="s">
        <v>2143</v>
      </c>
      <c r="B4498" s="281">
        <v>294</v>
      </c>
      <c r="C4498" s="24" t="str">
        <f t="shared" si="70"/>
        <v>isabella294</v>
      </c>
      <c r="D4498" s="281">
        <v>18556</v>
      </c>
      <c r="E4498" s="281">
        <v>7952</v>
      </c>
      <c r="F4498" s="281">
        <v>397321</v>
      </c>
      <c r="G4498" s="24">
        <v>50</v>
      </c>
      <c r="H4498" s="24">
        <v>0</v>
      </c>
      <c r="I4498" s="24">
        <v>0</v>
      </c>
      <c r="J4498" s="282">
        <v>10</v>
      </c>
      <c r="K4498" s="282">
        <v>30</v>
      </c>
    </row>
    <row r="4499" spans="1:11" x14ac:dyDescent="0.3">
      <c r="A4499" s="281" t="s">
        <v>2143</v>
      </c>
      <c r="B4499" s="281">
        <v>295</v>
      </c>
      <c r="C4499" s="24" t="str">
        <f t="shared" si="70"/>
        <v>isabella295</v>
      </c>
      <c r="D4499" s="281">
        <v>18742</v>
      </c>
      <c r="E4499" s="281">
        <v>8032</v>
      </c>
      <c r="F4499" s="281">
        <v>402020</v>
      </c>
      <c r="G4499" s="24">
        <v>50</v>
      </c>
      <c r="H4499" s="24">
        <v>0</v>
      </c>
      <c r="I4499" s="24">
        <v>0</v>
      </c>
      <c r="J4499" s="282">
        <v>10</v>
      </c>
      <c r="K4499" s="282">
        <v>30</v>
      </c>
    </row>
    <row r="4500" spans="1:11" x14ac:dyDescent="0.3">
      <c r="A4500" s="281" t="s">
        <v>2143</v>
      </c>
      <c r="B4500" s="281">
        <v>296</v>
      </c>
      <c r="C4500" s="24" t="str">
        <f t="shared" si="70"/>
        <v>isabella296</v>
      </c>
      <c r="D4500" s="281">
        <v>18930</v>
      </c>
      <c r="E4500" s="281">
        <v>8113</v>
      </c>
      <c r="F4500" s="281">
        <v>406648</v>
      </c>
      <c r="G4500" s="24">
        <v>50</v>
      </c>
      <c r="H4500" s="24">
        <v>0</v>
      </c>
      <c r="I4500" s="24">
        <v>0</v>
      </c>
      <c r="J4500" s="282">
        <v>10</v>
      </c>
      <c r="K4500" s="282">
        <v>30</v>
      </c>
    </row>
    <row r="4501" spans="1:11" x14ac:dyDescent="0.3">
      <c r="A4501" s="281" t="s">
        <v>2143</v>
      </c>
      <c r="B4501" s="281">
        <v>297</v>
      </c>
      <c r="C4501" s="24" t="str">
        <f t="shared" si="70"/>
        <v>isabella297</v>
      </c>
      <c r="D4501" s="281">
        <v>19120</v>
      </c>
      <c r="E4501" s="281">
        <v>8194</v>
      </c>
      <c r="F4501" s="281">
        <v>411077</v>
      </c>
      <c r="G4501" s="24">
        <v>50</v>
      </c>
      <c r="H4501" s="24">
        <v>0</v>
      </c>
      <c r="I4501" s="24">
        <v>0</v>
      </c>
      <c r="J4501" s="282">
        <v>10</v>
      </c>
      <c r="K4501" s="282">
        <v>30</v>
      </c>
    </row>
    <row r="4502" spans="1:11" x14ac:dyDescent="0.3">
      <c r="A4502" s="281" t="s">
        <v>2143</v>
      </c>
      <c r="B4502" s="281">
        <v>298</v>
      </c>
      <c r="C4502" s="24" t="str">
        <f t="shared" si="70"/>
        <v>isabella298</v>
      </c>
      <c r="D4502" s="281">
        <v>19311</v>
      </c>
      <c r="E4502" s="281">
        <v>8276</v>
      </c>
      <c r="F4502" s="281">
        <v>415551</v>
      </c>
      <c r="G4502" s="24">
        <v>50</v>
      </c>
      <c r="H4502" s="24">
        <v>0</v>
      </c>
      <c r="I4502" s="24">
        <v>0</v>
      </c>
      <c r="J4502" s="282">
        <v>10</v>
      </c>
      <c r="K4502" s="282">
        <v>30</v>
      </c>
    </row>
    <row r="4503" spans="1:11" x14ac:dyDescent="0.3">
      <c r="A4503" s="281" t="s">
        <v>2143</v>
      </c>
      <c r="B4503" s="281">
        <v>299</v>
      </c>
      <c r="C4503" s="24" t="str">
        <f t="shared" si="70"/>
        <v>isabella299</v>
      </c>
      <c r="D4503" s="281">
        <v>19504</v>
      </c>
      <c r="E4503" s="281">
        <v>8359</v>
      </c>
      <c r="F4503" s="281">
        <v>420072</v>
      </c>
      <c r="G4503" s="24">
        <v>50</v>
      </c>
      <c r="H4503" s="24">
        <v>0</v>
      </c>
      <c r="I4503" s="24">
        <v>0</v>
      </c>
      <c r="J4503" s="282">
        <v>10</v>
      </c>
      <c r="K4503" s="282">
        <v>30</v>
      </c>
    </row>
    <row r="4504" spans="1:11" x14ac:dyDescent="0.3">
      <c r="A4504" s="281" t="s">
        <v>2143</v>
      </c>
      <c r="B4504" s="281">
        <v>300</v>
      </c>
      <c r="C4504" s="24" t="str">
        <f t="shared" si="70"/>
        <v>isabella300</v>
      </c>
      <c r="D4504" s="281">
        <v>19699</v>
      </c>
      <c r="E4504" s="281">
        <v>8442</v>
      </c>
      <c r="F4504" s="281">
        <v>424639</v>
      </c>
      <c r="G4504" s="24">
        <v>50</v>
      </c>
      <c r="H4504" s="24">
        <v>0</v>
      </c>
      <c r="I4504" s="24">
        <v>0</v>
      </c>
      <c r="J4504" s="282">
        <v>10</v>
      </c>
      <c r="K4504" s="282">
        <v>30</v>
      </c>
    </row>
    <row r="4505" spans="1:11" x14ac:dyDescent="0.3">
      <c r="A4505" s="283" t="s">
        <v>2095</v>
      </c>
      <c r="B4505" s="283">
        <v>1</v>
      </c>
      <c r="C4505" s="24" t="str">
        <f t="shared" si="70"/>
        <v>balencia1</v>
      </c>
      <c r="D4505" s="283">
        <v>158</v>
      </c>
      <c r="E4505" s="283">
        <v>84</v>
      </c>
      <c r="F4505" s="283">
        <v>1306</v>
      </c>
      <c r="G4505" s="24">
        <v>50</v>
      </c>
      <c r="H4505" s="24">
        <v>0</v>
      </c>
      <c r="I4505" s="24">
        <v>0</v>
      </c>
      <c r="J4505" s="282">
        <v>10</v>
      </c>
      <c r="K4505" s="282">
        <v>30</v>
      </c>
    </row>
    <row r="4506" spans="1:11" x14ac:dyDescent="0.3">
      <c r="A4506" s="283" t="s">
        <v>2095</v>
      </c>
      <c r="B4506" s="283">
        <v>2</v>
      </c>
      <c r="C4506" s="24" t="str">
        <f t="shared" si="70"/>
        <v>balencia2</v>
      </c>
      <c r="D4506" s="283">
        <v>160</v>
      </c>
      <c r="E4506" s="283">
        <v>85</v>
      </c>
      <c r="F4506" s="283">
        <v>1322</v>
      </c>
      <c r="G4506" s="24">
        <v>50</v>
      </c>
      <c r="H4506" s="24">
        <v>0</v>
      </c>
      <c r="I4506" s="24">
        <v>0</v>
      </c>
      <c r="J4506" s="282">
        <v>10</v>
      </c>
      <c r="K4506" s="282">
        <v>30</v>
      </c>
    </row>
    <row r="4507" spans="1:11" x14ac:dyDescent="0.3">
      <c r="A4507" s="283" t="s">
        <v>2095</v>
      </c>
      <c r="B4507" s="283">
        <v>3</v>
      </c>
      <c r="C4507" s="24" t="str">
        <f t="shared" si="70"/>
        <v>balencia3</v>
      </c>
      <c r="D4507" s="283">
        <v>162</v>
      </c>
      <c r="E4507" s="283">
        <v>86</v>
      </c>
      <c r="F4507" s="283">
        <v>1342</v>
      </c>
      <c r="G4507" s="24">
        <v>50</v>
      </c>
      <c r="H4507" s="24">
        <v>0</v>
      </c>
      <c r="I4507" s="24">
        <v>0</v>
      </c>
      <c r="J4507" s="282">
        <v>10</v>
      </c>
      <c r="K4507" s="282">
        <v>30</v>
      </c>
    </row>
    <row r="4508" spans="1:11" x14ac:dyDescent="0.3">
      <c r="A4508" s="283" t="s">
        <v>2095</v>
      </c>
      <c r="B4508" s="283">
        <v>4</v>
      </c>
      <c r="C4508" s="24" t="str">
        <f t="shared" si="70"/>
        <v>balencia4</v>
      </c>
      <c r="D4508" s="283">
        <v>164</v>
      </c>
      <c r="E4508" s="283">
        <v>87</v>
      </c>
      <c r="F4508" s="283">
        <v>1365</v>
      </c>
      <c r="G4508" s="24">
        <v>50</v>
      </c>
      <c r="H4508" s="24">
        <v>0</v>
      </c>
      <c r="I4508" s="24">
        <v>0</v>
      </c>
      <c r="J4508" s="282">
        <v>10</v>
      </c>
      <c r="K4508" s="282">
        <v>30</v>
      </c>
    </row>
    <row r="4509" spans="1:11" x14ac:dyDescent="0.3">
      <c r="A4509" s="283" t="s">
        <v>2095</v>
      </c>
      <c r="B4509" s="283">
        <v>5</v>
      </c>
      <c r="C4509" s="24" t="str">
        <f t="shared" si="70"/>
        <v>balencia5</v>
      </c>
      <c r="D4509" s="283">
        <v>167</v>
      </c>
      <c r="E4509" s="283">
        <v>88</v>
      </c>
      <c r="F4509" s="283">
        <v>1392</v>
      </c>
      <c r="G4509" s="24">
        <v>50</v>
      </c>
      <c r="H4509" s="24">
        <v>0</v>
      </c>
      <c r="I4509" s="24">
        <v>0</v>
      </c>
      <c r="J4509" s="282">
        <v>10</v>
      </c>
      <c r="K4509" s="282">
        <v>30</v>
      </c>
    </row>
    <row r="4510" spans="1:11" x14ac:dyDescent="0.3">
      <c r="A4510" s="283" t="s">
        <v>2095</v>
      </c>
      <c r="B4510" s="283">
        <v>6</v>
      </c>
      <c r="C4510" s="24" t="str">
        <f t="shared" si="70"/>
        <v>balencia6</v>
      </c>
      <c r="D4510" s="283">
        <v>169</v>
      </c>
      <c r="E4510" s="283">
        <v>90</v>
      </c>
      <c r="F4510" s="283">
        <v>1424</v>
      </c>
      <c r="G4510" s="24">
        <v>50</v>
      </c>
      <c r="H4510" s="24">
        <v>0</v>
      </c>
      <c r="I4510" s="24">
        <v>0</v>
      </c>
      <c r="J4510" s="282">
        <v>10</v>
      </c>
      <c r="K4510" s="282">
        <v>30</v>
      </c>
    </row>
    <row r="4511" spans="1:11" x14ac:dyDescent="0.3">
      <c r="A4511" s="283" t="s">
        <v>2095</v>
      </c>
      <c r="B4511" s="283">
        <v>7</v>
      </c>
      <c r="C4511" s="24" t="str">
        <f t="shared" si="70"/>
        <v>balencia7</v>
      </c>
      <c r="D4511" s="283">
        <v>171</v>
      </c>
      <c r="E4511" s="283">
        <v>91</v>
      </c>
      <c r="F4511" s="283">
        <v>1459</v>
      </c>
      <c r="G4511" s="24">
        <v>50</v>
      </c>
      <c r="H4511" s="24">
        <v>0</v>
      </c>
      <c r="I4511" s="24">
        <v>0</v>
      </c>
      <c r="J4511" s="282">
        <v>10</v>
      </c>
      <c r="K4511" s="282">
        <v>30</v>
      </c>
    </row>
    <row r="4512" spans="1:11" x14ac:dyDescent="0.3">
      <c r="A4512" s="283" t="s">
        <v>2095</v>
      </c>
      <c r="B4512" s="283">
        <v>8</v>
      </c>
      <c r="C4512" s="24" t="str">
        <f t="shared" si="70"/>
        <v>balencia8</v>
      </c>
      <c r="D4512" s="283">
        <v>174</v>
      </c>
      <c r="E4512" s="283">
        <v>92</v>
      </c>
      <c r="F4512" s="283">
        <v>1498</v>
      </c>
      <c r="G4512" s="24">
        <v>50</v>
      </c>
      <c r="H4512" s="24">
        <v>0</v>
      </c>
      <c r="I4512" s="24">
        <v>0</v>
      </c>
      <c r="J4512" s="282">
        <v>10</v>
      </c>
      <c r="K4512" s="282">
        <v>30</v>
      </c>
    </row>
    <row r="4513" spans="1:11" x14ac:dyDescent="0.3">
      <c r="A4513" s="283" t="s">
        <v>2095</v>
      </c>
      <c r="B4513" s="283">
        <v>9</v>
      </c>
      <c r="C4513" s="24" t="str">
        <f t="shared" si="70"/>
        <v>balencia9</v>
      </c>
      <c r="D4513" s="283">
        <v>176</v>
      </c>
      <c r="E4513" s="283">
        <v>93</v>
      </c>
      <c r="F4513" s="283">
        <v>1542</v>
      </c>
      <c r="G4513" s="24">
        <v>50</v>
      </c>
      <c r="H4513" s="24">
        <v>0</v>
      </c>
      <c r="I4513" s="24">
        <v>0</v>
      </c>
      <c r="J4513" s="282">
        <v>10</v>
      </c>
      <c r="K4513" s="282">
        <v>30</v>
      </c>
    </row>
    <row r="4514" spans="1:11" x14ac:dyDescent="0.3">
      <c r="A4514" s="283" t="s">
        <v>2095</v>
      </c>
      <c r="B4514" s="283">
        <v>10</v>
      </c>
      <c r="C4514" s="24" t="str">
        <f t="shared" si="70"/>
        <v>balencia10</v>
      </c>
      <c r="D4514" s="283">
        <v>178</v>
      </c>
      <c r="E4514" s="283">
        <v>95</v>
      </c>
      <c r="F4514" s="283">
        <v>1591</v>
      </c>
      <c r="G4514" s="24">
        <v>50</v>
      </c>
      <c r="H4514" s="24">
        <v>0</v>
      </c>
      <c r="I4514" s="24">
        <v>0</v>
      </c>
      <c r="J4514" s="282">
        <v>10</v>
      </c>
      <c r="K4514" s="282">
        <v>30</v>
      </c>
    </row>
    <row r="4515" spans="1:11" x14ac:dyDescent="0.3">
      <c r="A4515" s="283" t="s">
        <v>2095</v>
      </c>
      <c r="B4515" s="283">
        <v>11</v>
      </c>
      <c r="C4515" s="24" t="str">
        <f t="shared" si="70"/>
        <v>balencia11</v>
      </c>
      <c r="D4515" s="283">
        <v>195</v>
      </c>
      <c r="E4515" s="283">
        <v>103</v>
      </c>
      <c r="F4515" s="283">
        <v>1751</v>
      </c>
      <c r="G4515" s="24">
        <v>50</v>
      </c>
      <c r="H4515" s="24">
        <v>0</v>
      </c>
      <c r="I4515" s="24">
        <v>0</v>
      </c>
      <c r="J4515" s="282">
        <v>10</v>
      </c>
      <c r="K4515" s="282">
        <v>30</v>
      </c>
    </row>
    <row r="4516" spans="1:11" x14ac:dyDescent="0.3">
      <c r="A4516" s="283" t="s">
        <v>2095</v>
      </c>
      <c r="B4516" s="283">
        <v>12</v>
      </c>
      <c r="C4516" s="24" t="str">
        <f t="shared" si="70"/>
        <v>balencia12</v>
      </c>
      <c r="D4516" s="283">
        <v>197</v>
      </c>
      <c r="E4516" s="283">
        <v>105</v>
      </c>
      <c r="F4516" s="283">
        <v>1814</v>
      </c>
      <c r="G4516" s="24">
        <v>50</v>
      </c>
      <c r="H4516" s="24">
        <v>0</v>
      </c>
      <c r="I4516" s="24">
        <v>0</v>
      </c>
      <c r="J4516" s="282">
        <v>10</v>
      </c>
      <c r="K4516" s="282">
        <v>30</v>
      </c>
    </row>
    <row r="4517" spans="1:11" x14ac:dyDescent="0.3">
      <c r="A4517" s="283" t="s">
        <v>2095</v>
      </c>
      <c r="B4517" s="283">
        <v>13</v>
      </c>
      <c r="C4517" s="24" t="str">
        <f t="shared" si="70"/>
        <v>balencia13</v>
      </c>
      <c r="D4517" s="283">
        <v>200</v>
      </c>
      <c r="E4517" s="283">
        <v>106</v>
      </c>
      <c r="F4517" s="283">
        <v>1883</v>
      </c>
      <c r="G4517" s="24">
        <v>50</v>
      </c>
      <c r="H4517" s="24">
        <v>0</v>
      </c>
      <c r="I4517" s="24">
        <v>0</v>
      </c>
      <c r="J4517" s="282">
        <v>10</v>
      </c>
      <c r="K4517" s="282">
        <v>30</v>
      </c>
    </row>
    <row r="4518" spans="1:11" x14ac:dyDescent="0.3">
      <c r="A4518" s="283" t="s">
        <v>2095</v>
      </c>
      <c r="B4518" s="283">
        <v>14</v>
      </c>
      <c r="C4518" s="24" t="str">
        <f t="shared" si="70"/>
        <v>balencia14</v>
      </c>
      <c r="D4518" s="283">
        <v>203</v>
      </c>
      <c r="E4518" s="283">
        <v>108</v>
      </c>
      <c r="F4518" s="283">
        <v>1957</v>
      </c>
      <c r="G4518" s="24">
        <v>50</v>
      </c>
      <c r="H4518" s="24">
        <v>0</v>
      </c>
      <c r="I4518" s="24">
        <v>0</v>
      </c>
      <c r="J4518" s="282">
        <v>10</v>
      </c>
      <c r="K4518" s="282">
        <v>30</v>
      </c>
    </row>
    <row r="4519" spans="1:11" x14ac:dyDescent="0.3">
      <c r="A4519" s="283" t="s">
        <v>2095</v>
      </c>
      <c r="B4519" s="283">
        <v>15</v>
      </c>
      <c r="C4519" s="24" t="str">
        <f t="shared" si="70"/>
        <v>balencia15</v>
      </c>
      <c r="D4519" s="283">
        <v>205</v>
      </c>
      <c r="E4519" s="283">
        <v>109</v>
      </c>
      <c r="F4519" s="283">
        <v>2038</v>
      </c>
      <c r="G4519" s="24">
        <v>50</v>
      </c>
      <c r="H4519" s="24">
        <v>0</v>
      </c>
      <c r="I4519" s="24">
        <v>0</v>
      </c>
      <c r="J4519" s="282">
        <v>10</v>
      </c>
      <c r="K4519" s="282">
        <v>30</v>
      </c>
    </row>
    <row r="4520" spans="1:11" x14ac:dyDescent="0.3">
      <c r="A4520" s="283" t="s">
        <v>2095</v>
      </c>
      <c r="B4520" s="283">
        <v>16</v>
      </c>
      <c r="C4520" s="24" t="str">
        <f t="shared" si="70"/>
        <v>balencia16</v>
      </c>
      <c r="D4520" s="283">
        <v>208</v>
      </c>
      <c r="E4520" s="283">
        <v>110</v>
      </c>
      <c r="F4520" s="283">
        <v>2124</v>
      </c>
      <c r="G4520" s="24">
        <v>50</v>
      </c>
      <c r="H4520" s="24">
        <v>0</v>
      </c>
      <c r="I4520" s="24">
        <v>0</v>
      </c>
      <c r="J4520" s="282">
        <v>10</v>
      </c>
      <c r="K4520" s="282">
        <v>30</v>
      </c>
    </row>
    <row r="4521" spans="1:11" x14ac:dyDescent="0.3">
      <c r="A4521" s="283" t="s">
        <v>2095</v>
      </c>
      <c r="B4521" s="283">
        <v>17</v>
      </c>
      <c r="C4521" s="24" t="str">
        <f t="shared" si="70"/>
        <v>balencia17</v>
      </c>
      <c r="D4521" s="283">
        <v>211</v>
      </c>
      <c r="E4521" s="283">
        <v>112</v>
      </c>
      <c r="F4521" s="283">
        <v>2217</v>
      </c>
      <c r="G4521" s="24">
        <v>50</v>
      </c>
      <c r="H4521" s="24">
        <v>0</v>
      </c>
      <c r="I4521" s="24">
        <v>0</v>
      </c>
      <c r="J4521" s="282">
        <v>10</v>
      </c>
      <c r="K4521" s="282">
        <v>30</v>
      </c>
    </row>
    <row r="4522" spans="1:11" x14ac:dyDescent="0.3">
      <c r="A4522" s="283" t="s">
        <v>2095</v>
      </c>
      <c r="B4522" s="283">
        <v>18</v>
      </c>
      <c r="C4522" s="24" t="str">
        <f t="shared" si="70"/>
        <v>balencia18</v>
      </c>
      <c r="D4522" s="283">
        <v>213</v>
      </c>
      <c r="E4522" s="283">
        <v>113</v>
      </c>
      <c r="F4522" s="283">
        <v>2317</v>
      </c>
      <c r="G4522" s="24">
        <v>50</v>
      </c>
      <c r="H4522" s="24">
        <v>0</v>
      </c>
      <c r="I4522" s="24">
        <v>0</v>
      </c>
      <c r="J4522" s="282">
        <v>10</v>
      </c>
      <c r="K4522" s="282">
        <v>30</v>
      </c>
    </row>
    <row r="4523" spans="1:11" x14ac:dyDescent="0.3">
      <c r="A4523" s="283" t="s">
        <v>2095</v>
      </c>
      <c r="B4523" s="283">
        <v>19</v>
      </c>
      <c r="C4523" s="24" t="str">
        <f t="shared" si="70"/>
        <v>balencia19</v>
      </c>
      <c r="D4523" s="283">
        <v>216</v>
      </c>
      <c r="E4523" s="283">
        <v>115</v>
      </c>
      <c r="F4523" s="283">
        <v>2423</v>
      </c>
      <c r="G4523" s="24">
        <v>50</v>
      </c>
      <c r="H4523" s="24">
        <v>0</v>
      </c>
      <c r="I4523" s="24">
        <v>0</v>
      </c>
      <c r="J4523" s="282">
        <v>10</v>
      </c>
      <c r="K4523" s="282">
        <v>30</v>
      </c>
    </row>
    <row r="4524" spans="1:11" x14ac:dyDescent="0.3">
      <c r="A4524" s="283" t="s">
        <v>2095</v>
      </c>
      <c r="B4524" s="283">
        <v>20</v>
      </c>
      <c r="C4524" s="24" t="str">
        <f t="shared" si="70"/>
        <v>balencia20</v>
      </c>
      <c r="D4524" s="283">
        <v>219</v>
      </c>
      <c r="E4524" s="283">
        <v>116</v>
      </c>
      <c r="F4524" s="283">
        <v>2537</v>
      </c>
      <c r="G4524" s="24">
        <v>50</v>
      </c>
      <c r="H4524" s="24">
        <v>0</v>
      </c>
      <c r="I4524" s="24">
        <v>0</v>
      </c>
      <c r="J4524" s="282">
        <v>10</v>
      </c>
      <c r="K4524" s="282">
        <v>30</v>
      </c>
    </row>
    <row r="4525" spans="1:11" x14ac:dyDescent="0.3">
      <c r="A4525" s="283" t="s">
        <v>2095</v>
      </c>
      <c r="B4525" s="283">
        <v>21</v>
      </c>
      <c r="C4525" s="24" t="str">
        <f t="shared" si="70"/>
        <v>balencia21</v>
      </c>
      <c r="D4525" s="283">
        <v>239</v>
      </c>
      <c r="E4525" s="283">
        <v>127</v>
      </c>
      <c r="F4525" s="283">
        <v>2844</v>
      </c>
      <c r="G4525" s="24">
        <v>50</v>
      </c>
      <c r="H4525" s="24">
        <v>0</v>
      </c>
      <c r="I4525" s="24">
        <v>0</v>
      </c>
      <c r="J4525" s="282">
        <v>10</v>
      </c>
      <c r="K4525" s="282">
        <v>30</v>
      </c>
    </row>
    <row r="4526" spans="1:11" x14ac:dyDescent="0.3">
      <c r="A4526" s="283" t="s">
        <v>2095</v>
      </c>
      <c r="B4526" s="283">
        <v>22</v>
      </c>
      <c r="C4526" s="24" t="str">
        <f t="shared" si="70"/>
        <v>balencia22</v>
      </c>
      <c r="D4526" s="283">
        <v>242</v>
      </c>
      <c r="E4526" s="283">
        <v>129</v>
      </c>
      <c r="F4526" s="283">
        <v>2982</v>
      </c>
      <c r="G4526" s="24">
        <v>50</v>
      </c>
      <c r="H4526" s="24">
        <v>0</v>
      </c>
      <c r="I4526" s="24">
        <v>0</v>
      </c>
      <c r="J4526" s="282">
        <v>10</v>
      </c>
      <c r="K4526" s="282">
        <v>30</v>
      </c>
    </row>
    <row r="4527" spans="1:11" x14ac:dyDescent="0.3">
      <c r="A4527" s="283" t="s">
        <v>2095</v>
      </c>
      <c r="B4527" s="283">
        <v>23</v>
      </c>
      <c r="C4527" s="24" t="str">
        <f t="shared" si="70"/>
        <v>balencia23</v>
      </c>
      <c r="D4527" s="283">
        <v>246</v>
      </c>
      <c r="E4527" s="283">
        <v>130</v>
      </c>
      <c r="F4527" s="283">
        <v>3128</v>
      </c>
      <c r="G4527" s="24">
        <v>50</v>
      </c>
      <c r="H4527" s="24">
        <v>0</v>
      </c>
      <c r="I4527" s="24">
        <v>0</v>
      </c>
      <c r="J4527" s="282">
        <v>10</v>
      </c>
      <c r="K4527" s="282">
        <v>30</v>
      </c>
    </row>
    <row r="4528" spans="1:11" x14ac:dyDescent="0.3">
      <c r="A4528" s="283" t="s">
        <v>2095</v>
      </c>
      <c r="B4528" s="283">
        <v>24</v>
      </c>
      <c r="C4528" s="24" t="str">
        <f t="shared" si="70"/>
        <v>balencia24</v>
      </c>
      <c r="D4528" s="283">
        <v>249</v>
      </c>
      <c r="E4528" s="283">
        <v>132</v>
      </c>
      <c r="F4528" s="283">
        <v>3283</v>
      </c>
      <c r="G4528" s="24">
        <v>50</v>
      </c>
      <c r="H4528" s="24">
        <v>0</v>
      </c>
      <c r="I4528" s="24">
        <v>0</v>
      </c>
      <c r="J4528" s="282">
        <v>10</v>
      </c>
      <c r="K4528" s="282">
        <v>30</v>
      </c>
    </row>
    <row r="4529" spans="1:11" x14ac:dyDescent="0.3">
      <c r="A4529" s="283" t="s">
        <v>2095</v>
      </c>
      <c r="B4529" s="283">
        <v>25</v>
      </c>
      <c r="C4529" s="24" t="str">
        <f t="shared" si="70"/>
        <v>balencia25</v>
      </c>
      <c r="D4529" s="283">
        <v>252</v>
      </c>
      <c r="E4529" s="283">
        <v>134</v>
      </c>
      <c r="F4529" s="283">
        <v>3447</v>
      </c>
      <c r="G4529" s="24">
        <v>50</v>
      </c>
      <c r="H4529" s="24">
        <v>0</v>
      </c>
      <c r="I4529" s="24">
        <v>0</v>
      </c>
      <c r="J4529" s="282">
        <v>10</v>
      </c>
      <c r="K4529" s="282">
        <v>30</v>
      </c>
    </row>
    <row r="4530" spans="1:11" x14ac:dyDescent="0.3">
      <c r="A4530" s="283" t="s">
        <v>2095</v>
      </c>
      <c r="B4530" s="283">
        <v>26</v>
      </c>
      <c r="C4530" s="24" t="str">
        <f t="shared" si="70"/>
        <v>balencia26</v>
      </c>
      <c r="D4530" s="283">
        <v>255</v>
      </c>
      <c r="E4530" s="283">
        <v>135</v>
      </c>
      <c r="F4530" s="283">
        <v>3488</v>
      </c>
      <c r="G4530" s="24">
        <v>50</v>
      </c>
      <c r="H4530" s="24">
        <v>0</v>
      </c>
      <c r="I4530" s="24">
        <v>0</v>
      </c>
      <c r="J4530" s="282">
        <v>10</v>
      </c>
      <c r="K4530" s="282">
        <v>30</v>
      </c>
    </row>
    <row r="4531" spans="1:11" x14ac:dyDescent="0.3">
      <c r="A4531" s="283" t="s">
        <v>2095</v>
      </c>
      <c r="B4531" s="283">
        <v>27</v>
      </c>
      <c r="C4531" s="24" t="str">
        <f t="shared" si="70"/>
        <v>balencia27</v>
      </c>
      <c r="D4531" s="283">
        <v>258</v>
      </c>
      <c r="E4531" s="283">
        <v>137</v>
      </c>
      <c r="F4531" s="283">
        <v>3530</v>
      </c>
      <c r="G4531" s="24">
        <v>50</v>
      </c>
      <c r="H4531" s="24">
        <v>0</v>
      </c>
      <c r="I4531" s="24">
        <v>0</v>
      </c>
      <c r="J4531" s="282">
        <v>10</v>
      </c>
      <c r="K4531" s="282">
        <v>30</v>
      </c>
    </row>
    <row r="4532" spans="1:11" x14ac:dyDescent="0.3">
      <c r="A4532" s="283" t="s">
        <v>2095</v>
      </c>
      <c r="B4532" s="283">
        <v>28</v>
      </c>
      <c r="C4532" s="24" t="str">
        <f t="shared" si="70"/>
        <v>balencia28</v>
      </c>
      <c r="D4532" s="283">
        <v>261</v>
      </c>
      <c r="E4532" s="283">
        <v>139</v>
      </c>
      <c r="F4532" s="283">
        <v>3572</v>
      </c>
      <c r="G4532" s="24">
        <v>50</v>
      </c>
      <c r="H4532" s="24">
        <v>0</v>
      </c>
      <c r="I4532" s="24">
        <v>0</v>
      </c>
      <c r="J4532" s="282">
        <v>10</v>
      </c>
      <c r="K4532" s="282">
        <v>30</v>
      </c>
    </row>
    <row r="4533" spans="1:11" x14ac:dyDescent="0.3">
      <c r="A4533" s="283" t="s">
        <v>2095</v>
      </c>
      <c r="B4533" s="283">
        <v>29</v>
      </c>
      <c r="C4533" s="24" t="str">
        <f t="shared" si="70"/>
        <v>balencia29</v>
      </c>
      <c r="D4533" s="283">
        <v>265</v>
      </c>
      <c r="E4533" s="283">
        <v>141</v>
      </c>
      <c r="F4533" s="283">
        <v>3614</v>
      </c>
      <c r="G4533" s="24">
        <v>50</v>
      </c>
      <c r="H4533" s="24">
        <v>0</v>
      </c>
      <c r="I4533" s="24">
        <v>0</v>
      </c>
      <c r="J4533" s="282">
        <v>10</v>
      </c>
      <c r="K4533" s="282">
        <v>30</v>
      </c>
    </row>
    <row r="4534" spans="1:11" x14ac:dyDescent="0.3">
      <c r="A4534" s="283" t="s">
        <v>2095</v>
      </c>
      <c r="B4534" s="283">
        <v>30</v>
      </c>
      <c r="C4534" s="24" t="str">
        <f t="shared" si="70"/>
        <v>balencia30</v>
      </c>
      <c r="D4534" s="283">
        <v>268</v>
      </c>
      <c r="E4534" s="283">
        <v>142</v>
      </c>
      <c r="F4534" s="283">
        <v>3657</v>
      </c>
      <c r="G4534" s="24">
        <v>50</v>
      </c>
      <c r="H4534" s="24">
        <v>0</v>
      </c>
      <c r="I4534" s="24">
        <v>0</v>
      </c>
      <c r="J4534" s="282">
        <v>10</v>
      </c>
      <c r="K4534" s="282">
        <v>30</v>
      </c>
    </row>
    <row r="4535" spans="1:11" x14ac:dyDescent="0.3">
      <c r="A4535" s="283" t="s">
        <v>2095</v>
      </c>
      <c r="B4535" s="283">
        <v>31</v>
      </c>
      <c r="C4535" s="24" t="str">
        <f t="shared" si="70"/>
        <v>balencia31</v>
      </c>
      <c r="D4535" s="283">
        <v>293</v>
      </c>
      <c r="E4535" s="283">
        <v>156</v>
      </c>
      <c r="F4535" s="283">
        <v>3969</v>
      </c>
      <c r="G4535" s="24">
        <v>50</v>
      </c>
      <c r="H4535" s="24">
        <v>0</v>
      </c>
      <c r="I4535" s="24">
        <v>0</v>
      </c>
      <c r="J4535" s="282">
        <v>10</v>
      </c>
      <c r="K4535" s="282">
        <v>30</v>
      </c>
    </row>
    <row r="4536" spans="1:11" x14ac:dyDescent="0.3">
      <c r="A4536" s="283" t="s">
        <v>2095</v>
      </c>
      <c r="B4536" s="283">
        <v>32</v>
      </c>
      <c r="C4536" s="24" t="str">
        <f t="shared" si="70"/>
        <v>balencia32</v>
      </c>
      <c r="D4536" s="283">
        <v>297</v>
      </c>
      <c r="E4536" s="283">
        <v>157</v>
      </c>
      <c r="F4536" s="283">
        <v>4017</v>
      </c>
      <c r="G4536" s="24">
        <v>50</v>
      </c>
      <c r="H4536" s="24">
        <v>0</v>
      </c>
      <c r="I4536" s="24">
        <v>0</v>
      </c>
      <c r="J4536" s="282">
        <v>10</v>
      </c>
      <c r="K4536" s="282">
        <v>30</v>
      </c>
    </row>
    <row r="4537" spans="1:11" x14ac:dyDescent="0.3">
      <c r="A4537" s="283" t="s">
        <v>2095</v>
      </c>
      <c r="B4537" s="283">
        <v>33</v>
      </c>
      <c r="C4537" s="24" t="str">
        <f t="shared" si="70"/>
        <v>balencia33</v>
      </c>
      <c r="D4537" s="283">
        <v>300</v>
      </c>
      <c r="E4537" s="283">
        <v>159</v>
      </c>
      <c r="F4537" s="283">
        <v>4065</v>
      </c>
      <c r="G4537" s="24">
        <v>50</v>
      </c>
      <c r="H4537" s="24">
        <v>0</v>
      </c>
      <c r="I4537" s="24">
        <v>0</v>
      </c>
      <c r="J4537" s="282">
        <v>10</v>
      </c>
      <c r="K4537" s="282">
        <v>30</v>
      </c>
    </row>
    <row r="4538" spans="1:11" x14ac:dyDescent="0.3">
      <c r="A4538" s="283" t="s">
        <v>2095</v>
      </c>
      <c r="B4538" s="283">
        <v>34</v>
      </c>
      <c r="C4538" s="24" t="str">
        <f t="shared" si="70"/>
        <v>balencia34</v>
      </c>
      <c r="D4538" s="283">
        <v>304</v>
      </c>
      <c r="E4538" s="283">
        <v>161</v>
      </c>
      <c r="F4538" s="283">
        <v>4113</v>
      </c>
      <c r="G4538" s="24">
        <v>50</v>
      </c>
      <c r="H4538" s="24">
        <v>0</v>
      </c>
      <c r="I4538" s="24">
        <v>0</v>
      </c>
      <c r="J4538" s="282">
        <v>10</v>
      </c>
      <c r="K4538" s="282">
        <v>30</v>
      </c>
    </row>
    <row r="4539" spans="1:11" x14ac:dyDescent="0.3">
      <c r="A4539" s="283" t="s">
        <v>2095</v>
      </c>
      <c r="B4539" s="283">
        <v>35</v>
      </c>
      <c r="C4539" s="24" t="str">
        <f t="shared" si="70"/>
        <v>balencia35</v>
      </c>
      <c r="D4539" s="283">
        <v>308</v>
      </c>
      <c r="E4539" s="283">
        <v>163</v>
      </c>
      <c r="F4539" s="283">
        <v>4162</v>
      </c>
      <c r="G4539" s="24">
        <v>50</v>
      </c>
      <c r="H4539" s="24">
        <v>0</v>
      </c>
      <c r="I4539" s="24">
        <v>0</v>
      </c>
      <c r="J4539" s="282">
        <v>10</v>
      </c>
      <c r="K4539" s="282">
        <v>30</v>
      </c>
    </row>
    <row r="4540" spans="1:11" x14ac:dyDescent="0.3">
      <c r="A4540" s="283" t="s">
        <v>2095</v>
      </c>
      <c r="B4540" s="283">
        <v>36</v>
      </c>
      <c r="C4540" s="24" t="str">
        <f t="shared" si="70"/>
        <v>balencia36</v>
      </c>
      <c r="D4540" s="283">
        <v>312</v>
      </c>
      <c r="E4540" s="283">
        <v>165</v>
      </c>
      <c r="F4540" s="283">
        <v>4212</v>
      </c>
      <c r="G4540" s="24">
        <v>50</v>
      </c>
      <c r="H4540" s="24">
        <v>0</v>
      </c>
      <c r="I4540" s="24">
        <v>0</v>
      </c>
      <c r="J4540" s="282">
        <v>10</v>
      </c>
      <c r="K4540" s="282">
        <v>30</v>
      </c>
    </row>
    <row r="4541" spans="1:11" x14ac:dyDescent="0.3">
      <c r="A4541" s="283" t="s">
        <v>2095</v>
      </c>
      <c r="B4541" s="283">
        <v>37</v>
      </c>
      <c r="C4541" s="24" t="str">
        <f t="shared" si="70"/>
        <v>balencia37</v>
      </c>
      <c r="D4541" s="283">
        <v>316</v>
      </c>
      <c r="E4541" s="283">
        <v>168</v>
      </c>
      <c r="F4541" s="283">
        <v>4262</v>
      </c>
      <c r="G4541" s="24">
        <v>50</v>
      </c>
      <c r="H4541" s="24">
        <v>0</v>
      </c>
      <c r="I4541" s="24">
        <v>0</v>
      </c>
      <c r="J4541" s="282">
        <v>10</v>
      </c>
      <c r="K4541" s="282">
        <v>30</v>
      </c>
    </row>
    <row r="4542" spans="1:11" x14ac:dyDescent="0.3">
      <c r="A4542" s="283" t="s">
        <v>2095</v>
      </c>
      <c r="B4542" s="283">
        <v>38</v>
      </c>
      <c r="C4542" s="24" t="str">
        <f t="shared" si="70"/>
        <v>balencia38</v>
      </c>
      <c r="D4542" s="283">
        <v>319</v>
      </c>
      <c r="E4542" s="283">
        <v>170</v>
      </c>
      <c r="F4542" s="283">
        <v>4313</v>
      </c>
      <c r="G4542" s="24">
        <v>50</v>
      </c>
      <c r="H4542" s="24">
        <v>0</v>
      </c>
      <c r="I4542" s="24">
        <v>0</v>
      </c>
      <c r="J4542" s="282">
        <v>10</v>
      </c>
      <c r="K4542" s="282">
        <v>30</v>
      </c>
    </row>
    <row r="4543" spans="1:11" x14ac:dyDescent="0.3">
      <c r="A4543" s="283" t="s">
        <v>2095</v>
      </c>
      <c r="B4543" s="283">
        <v>39</v>
      </c>
      <c r="C4543" s="24" t="str">
        <f t="shared" si="70"/>
        <v>balencia39</v>
      </c>
      <c r="D4543" s="283">
        <v>323</v>
      </c>
      <c r="E4543" s="283">
        <v>172</v>
      </c>
      <c r="F4543" s="283">
        <v>4364</v>
      </c>
      <c r="G4543" s="24">
        <v>50</v>
      </c>
      <c r="H4543" s="24">
        <v>0</v>
      </c>
      <c r="I4543" s="24">
        <v>0</v>
      </c>
      <c r="J4543" s="282">
        <v>10</v>
      </c>
      <c r="K4543" s="282">
        <v>30</v>
      </c>
    </row>
    <row r="4544" spans="1:11" x14ac:dyDescent="0.3">
      <c r="A4544" s="283" t="s">
        <v>2095</v>
      </c>
      <c r="B4544" s="283">
        <v>40</v>
      </c>
      <c r="C4544" s="24" t="str">
        <f t="shared" si="70"/>
        <v>balencia40</v>
      </c>
      <c r="D4544" s="283">
        <v>327</v>
      </c>
      <c r="E4544" s="283">
        <v>174</v>
      </c>
      <c r="F4544" s="283">
        <v>4416</v>
      </c>
      <c r="G4544" s="24">
        <v>50</v>
      </c>
      <c r="H4544" s="24">
        <v>0</v>
      </c>
      <c r="I4544" s="24">
        <v>0</v>
      </c>
      <c r="J4544" s="282">
        <v>10</v>
      </c>
      <c r="K4544" s="282">
        <v>30</v>
      </c>
    </row>
    <row r="4545" spans="1:11" x14ac:dyDescent="0.3">
      <c r="A4545" s="283" t="s">
        <v>2095</v>
      </c>
      <c r="B4545" s="283">
        <v>41</v>
      </c>
      <c r="C4545" s="24" t="str">
        <f t="shared" si="70"/>
        <v>balencia41</v>
      </c>
      <c r="D4545" s="283">
        <v>358</v>
      </c>
      <c r="E4545" s="283">
        <v>190</v>
      </c>
      <c r="F4545" s="283">
        <v>4845</v>
      </c>
      <c r="G4545" s="24">
        <v>50</v>
      </c>
      <c r="H4545" s="24">
        <v>0</v>
      </c>
      <c r="I4545" s="24">
        <v>0</v>
      </c>
      <c r="J4545" s="282">
        <v>10</v>
      </c>
      <c r="K4545" s="282">
        <v>30</v>
      </c>
    </row>
    <row r="4546" spans="1:11" x14ac:dyDescent="0.3">
      <c r="A4546" s="283" t="s">
        <v>2095</v>
      </c>
      <c r="B4546" s="283">
        <v>42</v>
      </c>
      <c r="C4546" s="24" t="str">
        <f t="shared" si="70"/>
        <v>balencia42</v>
      </c>
      <c r="D4546" s="283">
        <v>362</v>
      </c>
      <c r="E4546" s="283">
        <v>192</v>
      </c>
      <c r="F4546" s="283">
        <v>4902</v>
      </c>
      <c r="G4546" s="24">
        <v>50</v>
      </c>
      <c r="H4546" s="24">
        <v>0</v>
      </c>
      <c r="I4546" s="24">
        <v>0</v>
      </c>
      <c r="J4546" s="282">
        <v>10</v>
      </c>
      <c r="K4546" s="282">
        <v>30</v>
      </c>
    </row>
    <row r="4547" spans="1:11" x14ac:dyDescent="0.3">
      <c r="A4547" s="283" t="s">
        <v>2095</v>
      </c>
      <c r="B4547" s="283">
        <v>43</v>
      </c>
      <c r="C4547" s="24" t="str">
        <f t="shared" si="70"/>
        <v>balencia43</v>
      </c>
      <c r="D4547" s="283">
        <v>366</v>
      </c>
      <c r="E4547" s="283">
        <v>195</v>
      </c>
      <c r="F4547" s="283">
        <v>4961</v>
      </c>
      <c r="G4547" s="24">
        <v>50</v>
      </c>
      <c r="H4547" s="24">
        <v>0</v>
      </c>
      <c r="I4547" s="24">
        <v>0</v>
      </c>
      <c r="J4547" s="282">
        <v>10</v>
      </c>
      <c r="K4547" s="282">
        <v>30</v>
      </c>
    </row>
    <row r="4548" spans="1:11" x14ac:dyDescent="0.3">
      <c r="A4548" s="283" t="s">
        <v>2095</v>
      </c>
      <c r="B4548" s="283">
        <v>44</v>
      </c>
      <c r="C4548" s="24" t="str">
        <f t="shared" si="70"/>
        <v>balencia44</v>
      </c>
      <c r="D4548" s="283">
        <v>371</v>
      </c>
      <c r="E4548" s="283">
        <v>197</v>
      </c>
      <c r="F4548" s="283">
        <v>5026</v>
      </c>
      <c r="G4548" s="24">
        <v>50</v>
      </c>
      <c r="H4548" s="24">
        <v>0</v>
      </c>
      <c r="I4548" s="24">
        <v>0</v>
      </c>
      <c r="J4548" s="282">
        <v>10</v>
      </c>
      <c r="K4548" s="282">
        <v>30</v>
      </c>
    </row>
    <row r="4549" spans="1:11" x14ac:dyDescent="0.3">
      <c r="A4549" s="283" t="s">
        <v>2095</v>
      </c>
      <c r="B4549" s="283">
        <v>45</v>
      </c>
      <c r="C4549" s="24" t="str">
        <f t="shared" si="70"/>
        <v>balencia45</v>
      </c>
      <c r="D4549" s="283">
        <v>375</v>
      </c>
      <c r="E4549" s="283">
        <v>199</v>
      </c>
      <c r="F4549" s="283">
        <v>5090</v>
      </c>
      <c r="G4549" s="24">
        <v>50</v>
      </c>
      <c r="H4549" s="24">
        <v>0</v>
      </c>
      <c r="I4549" s="24">
        <v>0</v>
      </c>
      <c r="J4549" s="282">
        <v>10</v>
      </c>
      <c r="K4549" s="282">
        <v>30</v>
      </c>
    </row>
    <row r="4550" spans="1:11" x14ac:dyDescent="0.3">
      <c r="A4550" s="283" t="s">
        <v>2095</v>
      </c>
      <c r="B4550" s="283">
        <v>46</v>
      </c>
      <c r="C4550" s="24" t="str">
        <f t="shared" ref="C4550:C4613" si="71">A4550&amp;B4550</f>
        <v>balencia46</v>
      </c>
      <c r="D4550" s="283">
        <v>380</v>
      </c>
      <c r="E4550" s="283">
        <v>202</v>
      </c>
      <c r="F4550" s="283">
        <v>5151</v>
      </c>
      <c r="G4550" s="24">
        <v>50</v>
      </c>
      <c r="H4550" s="24">
        <v>0</v>
      </c>
      <c r="I4550" s="24">
        <v>0</v>
      </c>
      <c r="J4550" s="282">
        <v>10</v>
      </c>
      <c r="K4550" s="282">
        <v>30</v>
      </c>
    </row>
    <row r="4551" spans="1:11" x14ac:dyDescent="0.3">
      <c r="A4551" s="283" t="s">
        <v>2095</v>
      </c>
      <c r="B4551" s="283">
        <v>47</v>
      </c>
      <c r="C4551" s="24" t="str">
        <f t="shared" si="71"/>
        <v>balencia47</v>
      </c>
      <c r="D4551" s="283">
        <v>385</v>
      </c>
      <c r="E4551" s="283">
        <v>204</v>
      </c>
      <c r="F4551" s="283">
        <v>5217</v>
      </c>
      <c r="G4551" s="24">
        <v>50</v>
      </c>
      <c r="H4551" s="24">
        <v>0</v>
      </c>
      <c r="I4551" s="24">
        <v>0</v>
      </c>
      <c r="J4551" s="282">
        <v>10</v>
      </c>
      <c r="K4551" s="282">
        <v>30</v>
      </c>
    </row>
    <row r="4552" spans="1:11" x14ac:dyDescent="0.3">
      <c r="A4552" s="283" t="s">
        <v>2095</v>
      </c>
      <c r="B4552" s="283">
        <v>48</v>
      </c>
      <c r="C4552" s="24" t="str">
        <f t="shared" si="71"/>
        <v>balencia48</v>
      </c>
      <c r="D4552" s="283">
        <v>389</v>
      </c>
      <c r="E4552" s="283">
        <v>207</v>
      </c>
      <c r="F4552" s="283">
        <v>5285</v>
      </c>
      <c r="G4552" s="24">
        <v>50</v>
      </c>
      <c r="H4552" s="24">
        <v>0</v>
      </c>
      <c r="I4552" s="24">
        <v>0</v>
      </c>
      <c r="J4552" s="282">
        <v>10</v>
      </c>
      <c r="K4552" s="282">
        <v>30</v>
      </c>
    </row>
    <row r="4553" spans="1:11" x14ac:dyDescent="0.3">
      <c r="A4553" s="283" t="s">
        <v>2095</v>
      </c>
      <c r="B4553" s="283">
        <v>49</v>
      </c>
      <c r="C4553" s="24" t="str">
        <f t="shared" si="71"/>
        <v>balencia49</v>
      </c>
      <c r="D4553" s="283">
        <v>394</v>
      </c>
      <c r="E4553" s="283">
        <v>209</v>
      </c>
      <c r="F4553" s="283">
        <v>5348</v>
      </c>
      <c r="G4553" s="24">
        <v>50</v>
      </c>
      <c r="H4553" s="24">
        <v>0</v>
      </c>
      <c r="I4553" s="24">
        <v>0</v>
      </c>
      <c r="J4553" s="282">
        <v>10</v>
      </c>
      <c r="K4553" s="282">
        <v>30</v>
      </c>
    </row>
    <row r="4554" spans="1:11" x14ac:dyDescent="0.3">
      <c r="A4554" s="283" t="s">
        <v>2095</v>
      </c>
      <c r="B4554" s="283">
        <v>50</v>
      </c>
      <c r="C4554" s="24" t="str">
        <f t="shared" si="71"/>
        <v>balencia50</v>
      </c>
      <c r="D4554" s="283">
        <v>399</v>
      </c>
      <c r="E4554" s="283">
        <v>212</v>
      </c>
      <c r="F4554" s="283">
        <v>5418</v>
      </c>
      <c r="G4554" s="24">
        <v>50</v>
      </c>
      <c r="H4554" s="24">
        <v>0</v>
      </c>
      <c r="I4554" s="24">
        <v>0</v>
      </c>
      <c r="J4554" s="282">
        <v>10</v>
      </c>
      <c r="K4554" s="282">
        <v>30</v>
      </c>
    </row>
    <row r="4555" spans="1:11" x14ac:dyDescent="0.3">
      <c r="A4555" s="283" t="s">
        <v>2095</v>
      </c>
      <c r="B4555" s="283">
        <v>51</v>
      </c>
      <c r="C4555" s="24" t="str">
        <f t="shared" si="71"/>
        <v>balencia51</v>
      </c>
      <c r="D4555" s="283">
        <v>436</v>
      </c>
      <c r="E4555" s="283">
        <v>231</v>
      </c>
      <c r="F4555" s="283">
        <v>5897</v>
      </c>
      <c r="G4555" s="24">
        <v>50</v>
      </c>
      <c r="H4555" s="24">
        <v>0</v>
      </c>
      <c r="I4555" s="24">
        <v>0</v>
      </c>
      <c r="J4555" s="282">
        <v>10</v>
      </c>
      <c r="K4555" s="282">
        <v>30</v>
      </c>
    </row>
    <row r="4556" spans="1:11" x14ac:dyDescent="0.3">
      <c r="A4556" s="283" t="s">
        <v>2095</v>
      </c>
      <c r="B4556" s="283">
        <v>52</v>
      </c>
      <c r="C4556" s="24" t="str">
        <f t="shared" si="71"/>
        <v>balencia52</v>
      </c>
      <c r="D4556" s="283">
        <v>441</v>
      </c>
      <c r="E4556" s="283">
        <v>234</v>
      </c>
      <c r="F4556" s="283">
        <v>5968</v>
      </c>
      <c r="G4556" s="24">
        <v>50</v>
      </c>
      <c r="H4556" s="24">
        <v>0</v>
      </c>
      <c r="I4556" s="24">
        <v>0</v>
      </c>
      <c r="J4556" s="282">
        <v>10</v>
      </c>
      <c r="K4556" s="282">
        <v>30</v>
      </c>
    </row>
    <row r="4557" spans="1:11" x14ac:dyDescent="0.3">
      <c r="A4557" s="283" t="s">
        <v>2095</v>
      </c>
      <c r="B4557" s="283">
        <v>53</v>
      </c>
      <c r="C4557" s="24" t="str">
        <f t="shared" si="71"/>
        <v>balencia53</v>
      </c>
      <c r="D4557" s="283">
        <v>446</v>
      </c>
      <c r="E4557" s="283">
        <v>237</v>
      </c>
      <c r="F4557" s="283">
        <v>6044</v>
      </c>
      <c r="G4557" s="24">
        <v>50</v>
      </c>
      <c r="H4557" s="24">
        <v>0</v>
      </c>
      <c r="I4557" s="24">
        <v>0</v>
      </c>
      <c r="J4557" s="282">
        <v>10</v>
      </c>
      <c r="K4557" s="282">
        <v>30</v>
      </c>
    </row>
    <row r="4558" spans="1:11" x14ac:dyDescent="0.3">
      <c r="A4558" s="283" t="s">
        <v>2095</v>
      </c>
      <c r="B4558" s="283">
        <v>54</v>
      </c>
      <c r="C4558" s="24" t="str">
        <f t="shared" si="71"/>
        <v>balencia54</v>
      </c>
      <c r="D4558" s="283">
        <v>452</v>
      </c>
      <c r="E4558" s="283">
        <v>240</v>
      </c>
      <c r="F4558" s="283">
        <v>6123</v>
      </c>
      <c r="G4558" s="24">
        <v>50</v>
      </c>
      <c r="H4558" s="24">
        <v>0</v>
      </c>
      <c r="I4558" s="24">
        <v>0</v>
      </c>
      <c r="J4558" s="282">
        <v>10</v>
      </c>
      <c r="K4558" s="282">
        <v>30</v>
      </c>
    </row>
    <row r="4559" spans="1:11" x14ac:dyDescent="0.3">
      <c r="A4559" s="283" t="s">
        <v>2095</v>
      </c>
      <c r="B4559" s="283">
        <v>55</v>
      </c>
      <c r="C4559" s="24" t="str">
        <f t="shared" si="71"/>
        <v>balencia55</v>
      </c>
      <c r="D4559" s="283">
        <v>457</v>
      </c>
      <c r="E4559" s="283">
        <v>243</v>
      </c>
      <c r="F4559" s="283">
        <v>6197</v>
      </c>
      <c r="G4559" s="24">
        <v>50</v>
      </c>
      <c r="H4559" s="24">
        <v>0</v>
      </c>
      <c r="I4559" s="24">
        <v>0</v>
      </c>
      <c r="J4559" s="282">
        <v>10</v>
      </c>
      <c r="K4559" s="282">
        <v>30</v>
      </c>
    </row>
    <row r="4560" spans="1:11" x14ac:dyDescent="0.3">
      <c r="A4560" s="283" t="s">
        <v>2095</v>
      </c>
      <c r="B4560" s="283">
        <v>56</v>
      </c>
      <c r="C4560" s="24" t="str">
        <f t="shared" si="71"/>
        <v>balencia56</v>
      </c>
      <c r="D4560" s="283">
        <v>462</v>
      </c>
      <c r="E4560" s="283">
        <v>246</v>
      </c>
      <c r="F4560" s="283">
        <v>6278</v>
      </c>
      <c r="G4560" s="24">
        <v>50</v>
      </c>
      <c r="H4560" s="24">
        <v>0</v>
      </c>
      <c r="I4560" s="24">
        <v>0</v>
      </c>
      <c r="J4560" s="282">
        <v>10</v>
      </c>
      <c r="K4560" s="282">
        <v>30</v>
      </c>
    </row>
    <row r="4561" spans="1:11" x14ac:dyDescent="0.3">
      <c r="A4561" s="283" t="s">
        <v>2095</v>
      </c>
      <c r="B4561" s="283">
        <v>57</v>
      </c>
      <c r="C4561" s="24" t="str">
        <f t="shared" si="71"/>
        <v>balencia57</v>
      </c>
      <c r="D4561" s="283">
        <v>468</v>
      </c>
      <c r="E4561" s="283">
        <v>249</v>
      </c>
      <c r="F4561" s="283">
        <v>6358</v>
      </c>
      <c r="G4561" s="24">
        <v>50</v>
      </c>
      <c r="H4561" s="24">
        <v>0</v>
      </c>
      <c r="I4561" s="24">
        <v>0</v>
      </c>
      <c r="J4561" s="282">
        <v>10</v>
      </c>
      <c r="K4561" s="282">
        <v>30</v>
      </c>
    </row>
    <row r="4562" spans="1:11" x14ac:dyDescent="0.3">
      <c r="A4562" s="283" t="s">
        <v>2095</v>
      </c>
      <c r="B4562" s="283">
        <v>58</v>
      </c>
      <c r="C4562" s="24" t="str">
        <f t="shared" si="71"/>
        <v>balencia58</v>
      </c>
      <c r="D4562" s="283">
        <v>474</v>
      </c>
      <c r="E4562" s="283">
        <v>252</v>
      </c>
      <c r="F4562" s="283">
        <v>6434</v>
      </c>
      <c r="G4562" s="24">
        <v>50</v>
      </c>
      <c r="H4562" s="24">
        <v>0</v>
      </c>
      <c r="I4562" s="24">
        <v>0</v>
      </c>
      <c r="J4562" s="282">
        <v>10</v>
      </c>
      <c r="K4562" s="282">
        <v>30</v>
      </c>
    </row>
    <row r="4563" spans="1:11" x14ac:dyDescent="0.3">
      <c r="A4563" s="283" t="s">
        <v>2095</v>
      </c>
      <c r="B4563" s="283">
        <v>59</v>
      </c>
      <c r="C4563" s="24" t="str">
        <f t="shared" si="71"/>
        <v>balencia59</v>
      </c>
      <c r="D4563" s="283">
        <v>479</v>
      </c>
      <c r="E4563" s="283">
        <v>255</v>
      </c>
      <c r="F4563" s="283">
        <v>6516</v>
      </c>
      <c r="G4563" s="24">
        <v>50</v>
      </c>
      <c r="H4563" s="24">
        <v>0</v>
      </c>
      <c r="I4563" s="24">
        <v>0</v>
      </c>
      <c r="J4563" s="282">
        <v>10</v>
      </c>
      <c r="K4563" s="282">
        <v>30</v>
      </c>
    </row>
    <row r="4564" spans="1:11" x14ac:dyDescent="0.3">
      <c r="A4564" s="283" t="s">
        <v>2095</v>
      </c>
      <c r="B4564" s="283">
        <v>60</v>
      </c>
      <c r="C4564" s="24" t="str">
        <f t="shared" si="71"/>
        <v>balencia60</v>
      </c>
      <c r="D4564" s="283">
        <v>485</v>
      </c>
      <c r="E4564" s="283">
        <v>258</v>
      </c>
      <c r="F4564" s="283">
        <v>6602</v>
      </c>
      <c r="G4564" s="24">
        <v>50</v>
      </c>
      <c r="H4564" s="24">
        <v>0</v>
      </c>
      <c r="I4564" s="24">
        <v>0</v>
      </c>
      <c r="J4564" s="282">
        <v>10</v>
      </c>
      <c r="K4564" s="282">
        <v>30</v>
      </c>
    </row>
    <row r="4565" spans="1:11" x14ac:dyDescent="0.3">
      <c r="A4565" s="283" t="s">
        <v>2095</v>
      </c>
      <c r="B4565" s="283">
        <v>61</v>
      </c>
      <c r="C4565" s="24" t="str">
        <f t="shared" si="71"/>
        <v>balencia61</v>
      </c>
      <c r="D4565" s="283">
        <v>530</v>
      </c>
      <c r="E4565" s="283">
        <v>281</v>
      </c>
      <c r="F4565" s="283">
        <v>7263</v>
      </c>
      <c r="G4565" s="24">
        <v>50</v>
      </c>
      <c r="H4565" s="24">
        <v>0</v>
      </c>
      <c r="I4565" s="24">
        <v>0</v>
      </c>
      <c r="J4565" s="282">
        <v>10</v>
      </c>
      <c r="K4565" s="282">
        <v>30</v>
      </c>
    </row>
    <row r="4566" spans="1:11" x14ac:dyDescent="0.3">
      <c r="A4566" s="283" t="s">
        <v>2095</v>
      </c>
      <c r="B4566" s="283">
        <v>62</v>
      </c>
      <c r="C4566" s="24" t="str">
        <f t="shared" si="71"/>
        <v>balencia62</v>
      </c>
      <c r="D4566" s="283">
        <v>536</v>
      </c>
      <c r="E4566" s="283">
        <v>285</v>
      </c>
      <c r="F4566" s="283">
        <v>7359</v>
      </c>
      <c r="G4566" s="24">
        <v>50</v>
      </c>
      <c r="H4566" s="24">
        <v>0</v>
      </c>
      <c r="I4566" s="24">
        <v>0</v>
      </c>
      <c r="J4566" s="282">
        <v>10</v>
      </c>
      <c r="K4566" s="282">
        <v>30</v>
      </c>
    </row>
    <row r="4567" spans="1:11" x14ac:dyDescent="0.3">
      <c r="A4567" s="283" t="s">
        <v>2095</v>
      </c>
      <c r="B4567" s="283">
        <v>63</v>
      </c>
      <c r="C4567" s="24" t="str">
        <f t="shared" si="71"/>
        <v>balencia63</v>
      </c>
      <c r="D4567" s="283">
        <v>542</v>
      </c>
      <c r="E4567" s="283">
        <v>288</v>
      </c>
      <c r="F4567" s="283">
        <v>7467</v>
      </c>
      <c r="G4567" s="24">
        <v>50</v>
      </c>
      <c r="H4567" s="24">
        <v>0</v>
      </c>
      <c r="I4567" s="24">
        <v>0</v>
      </c>
      <c r="J4567" s="282">
        <v>10</v>
      </c>
      <c r="K4567" s="282">
        <v>30</v>
      </c>
    </row>
    <row r="4568" spans="1:11" x14ac:dyDescent="0.3">
      <c r="A4568" s="283" t="s">
        <v>2095</v>
      </c>
      <c r="B4568" s="283">
        <v>64</v>
      </c>
      <c r="C4568" s="24" t="str">
        <f t="shared" si="71"/>
        <v>balencia64</v>
      </c>
      <c r="D4568" s="283">
        <v>549</v>
      </c>
      <c r="E4568" s="283">
        <v>292</v>
      </c>
      <c r="F4568" s="283">
        <v>7557</v>
      </c>
      <c r="G4568" s="24">
        <v>50</v>
      </c>
      <c r="H4568" s="24">
        <v>0</v>
      </c>
      <c r="I4568" s="24">
        <v>0</v>
      </c>
      <c r="J4568" s="282">
        <v>10</v>
      </c>
      <c r="K4568" s="282">
        <v>30</v>
      </c>
    </row>
    <row r="4569" spans="1:11" x14ac:dyDescent="0.3">
      <c r="A4569" s="283" t="s">
        <v>2095</v>
      </c>
      <c r="B4569" s="283">
        <v>65</v>
      </c>
      <c r="C4569" s="24" t="str">
        <f t="shared" si="71"/>
        <v>balencia65</v>
      </c>
      <c r="D4569" s="283">
        <v>555</v>
      </c>
      <c r="E4569" s="283">
        <v>295</v>
      </c>
      <c r="F4569" s="283">
        <v>7657</v>
      </c>
      <c r="G4569" s="24">
        <v>50</v>
      </c>
      <c r="H4569" s="24">
        <v>0</v>
      </c>
      <c r="I4569" s="24">
        <v>0</v>
      </c>
      <c r="J4569" s="282">
        <v>10</v>
      </c>
      <c r="K4569" s="282">
        <v>30</v>
      </c>
    </row>
    <row r="4570" spans="1:11" x14ac:dyDescent="0.3">
      <c r="A4570" s="283" t="s">
        <v>2095</v>
      </c>
      <c r="B4570" s="283">
        <v>66</v>
      </c>
      <c r="C4570" s="24" t="str">
        <f t="shared" si="71"/>
        <v>balencia66</v>
      </c>
      <c r="D4570" s="283">
        <v>562</v>
      </c>
      <c r="E4570" s="283">
        <v>299</v>
      </c>
      <c r="F4570" s="283">
        <v>7758</v>
      </c>
      <c r="G4570" s="24">
        <v>50</v>
      </c>
      <c r="H4570" s="24">
        <v>0</v>
      </c>
      <c r="I4570" s="24">
        <v>0</v>
      </c>
      <c r="J4570" s="282">
        <v>10</v>
      </c>
      <c r="K4570" s="282">
        <v>30</v>
      </c>
    </row>
    <row r="4571" spans="1:11" x14ac:dyDescent="0.3">
      <c r="A4571" s="283" t="s">
        <v>2095</v>
      </c>
      <c r="B4571" s="283">
        <v>67</v>
      </c>
      <c r="C4571" s="24" t="str">
        <f t="shared" si="71"/>
        <v>balencia67</v>
      </c>
      <c r="D4571" s="283">
        <v>569</v>
      </c>
      <c r="E4571" s="283">
        <v>302</v>
      </c>
      <c r="F4571" s="283">
        <v>7866</v>
      </c>
      <c r="G4571" s="24">
        <v>50</v>
      </c>
      <c r="H4571" s="24">
        <v>0</v>
      </c>
      <c r="I4571" s="24">
        <v>0</v>
      </c>
      <c r="J4571" s="282">
        <v>10</v>
      </c>
      <c r="K4571" s="282">
        <v>30</v>
      </c>
    </row>
    <row r="4572" spans="1:11" x14ac:dyDescent="0.3">
      <c r="A4572" s="283" t="s">
        <v>2095</v>
      </c>
      <c r="B4572" s="283">
        <v>68</v>
      </c>
      <c r="C4572" s="24" t="str">
        <f t="shared" si="71"/>
        <v>balencia68</v>
      </c>
      <c r="D4572" s="283">
        <v>575</v>
      </c>
      <c r="E4572" s="283">
        <v>306</v>
      </c>
      <c r="F4572" s="283">
        <v>7960</v>
      </c>
      <c r="G4572" s="24">
        <v>50</v>
      </c>
      <c r="H4572" s="24">
        <v>0</v>
      </c>
      <c r="I4572" s="24">
        <v>0</v>
      </c>
      <c r="J4572" s="282">
        <v>10</v>
      </c>
      <c r="K4572" s="282">
        <v>30</v>
      </c>
    </row>
    <row r="4573" spans="1:11" x14ac:dyDescent="0.3">
      <c r="A4573" s="283" t="s">
        <v>2095</v>
      </c>
      <c r="B4573" s="283">
        <v>69</v>
      </c>
      <c r="C4573" s="24" t="str">
        <f t="shared" si="71"/>
        <v>balencia69</v>
      </c>
      <c r="D4573" s="283">
        <v>582</v>
      </c>
      <c r="E4573" s="283">
        <v>309</v>
      </c>
      <c r="F4573" s="283">
        <v>8065</v>
      </c>
      <c r="G4573" s="24">
        <v>50</v>
      </c>
      <c r="H4573" s="24">
        <v>0</v>
      </c>
      <c r="I4573" s="24">
        <v>0</v>
      </c>
      <c r="J4573" s="282">
        <v>10</v>
      </c>
      <c r="K4573" s="282">
        <v>30</v>
      </c>
    </row>
    <row r="4574" spans="1:11" x14ac:dyDescent="0.3">
      <c r="A4574" s="283" t="s">
        <v>2095</v>
      </c>
      <c r="B4574" s="283">
        <v>70</v>
      </c>
      <c r="C4574" s="24" t="str">
        <f t="shared" si="71"/>
        <v>balencia70</v>
      </c>
      <c r="D4574" s="283">
        <v>589</v>
      </c>
      <c r="E4574" s="283">
        <v>313</v>
      </c>
      <c r="F4574" s="283">
        <v>8161</v>
      </c>
      <c r="G4574" s="24">
        <v>50</v>
      </c>
      <c r="H4574" s="24">
        <v>0</v>
      </c>
      <c r="I4574" s="24">
        <v>0</v>
      </c>
      <c r="J4574" s="282">
        <v>10</v>
      </c>
      <c r="K4574" s="282">
        <v>30</v>
      </c>
    </row>
    <row r="4575" spans="1:11" x14ac:dyDescent="0.3">
      <c r="A4575" s="283" t="s">
        <v>2095</v>
      </c>
      <c r="B4575" s="283">
        <v>71</v>
      </c>
      <c r="C4575" s="24" t="str">
        <f t="shared" si="71"/>
        <v>balencia71</v>
      </c>
      <c r="D4575" s="283">
        <v>643</v>
      </c>
      <c r="E4575" s="283">
        <v>342</v>
      </c>
      <c r="F4575" s="283">
        <v>8906</v>
      </c>
      <c r="G4575" s="24">
        <v>50</v>
      </c>
      <c r="H4575" s="24">
        <v>0</v>
      </c>
      <c r="I4575" s="24">
        <v>0</v>
      </c>
      <c r="J4575" s="282">
        <v>10</v>
      </c>
      <c r="K4575" s="282">
        <v>30</v>
      </c>
    </row>
    <row r="4576" spans="1:11" x14ac:dyDescent="0.3">
      <c r="A4576" s="283" t="s">
        <v>2095</v>
      </c>
      <c r="B4576" s="283">
        <v>72</v>
      </c>
      <c r="C4576" s="24" t="str">
        <f t="shared" si="71"/>
        <v>balencia72</v>
      </c>
      <c r="D4576" s="283">
        <v>651</v>
      </c>
      <c r="E4576" s="283">
        <v>346</v>
      </c>
      <c r="F4576" s="283">
        <v>9012</v>
      </c>
      <c r="G4576" s="24">
        <v>50</v>
      </c>
      <c r="H4576" s="24">
        <v>0</v>
      </c>
      <c r="I4576" s="24">
        <v>0</v>
      </c>
      <c r="J4576" s="282">
        <v>10</v>
      </c>
      <c r="K4576" s="282">
        <v>30</v>
      </c>
    </row>
    <row r="4577" spans="1:11" x14ac:dyDescent="0.3">
      <c r="A4577" s="283" t="s">
        <v>2095</v>
      </c>
      <c r="B4577" s="283">
        <v>73</v>
      </c>
      <c r="C4577" s="24" t="str">
        <f t="shared" si="71"/>
        <v>balencia73</v>
      </c>
      <c r="D4577" s="283">
        <v>658</v>
      </c>
      <c r="E4577" s="283">
        <v>350</v>
      </c>
      <c r="F4577" s="283">
        <v>9138</v>
      </c>
      <c r="G4577" s="24">
        <v>50</v>
      </c>
      <c r="H4577" s="24">
        <v>0</v>
      </c>
      <c r="I4577" s="24">
        <v>0</v>
      </c>
      <c r="J4577" s="282">
        <v>10</v>
      </c>
      <c r="K4577" s="282">
        <v>30</v>
      </c>
    </row>
    <row r="4578" spans="1:11" x14ac:dyDescent="0.3">
      <c r="A4578" s="283" t="s">
        <v>2095</v>
      </c>
      <c r="B4578" s="283">
        <v>74</v>
      </c>
      <c r="C4578" s="24" t="str">
        <f t="shared" si="71"/>
        <v>balencia74</v>
      </c>
      <c r="D4578" s="283">
        <v>666</v>
      </c>
      <c r="E4578" s="283">
        <v>354</v>
      </c>
      <c r="F4578" s="283">
        <v>9247</v>
      </c>
      <c r="G4578" s="24">
        <v>50</v>
      </c>
      <c r="H4578" s="24">
        <v>0</v>
      </c>
      <c r="I4578" s="24">
        <v>0</v>
      </c>
      <c r="J4578" s="282">
        <v>10</v>
      </c>
      <c r="K4578" s="282">
        <v>30</v>
      </c>
    </row>
    <row r="4579" spans="1:11" x14ac:dyDescent="0.3">
      <c r="A4579" s="283" t="s">
        <v>2095</v>
      </c>
      <c r="B4579" s="283">
        <v>75</v>
      </c>
      <c r="C4579" s="24" t="str">
        <f t="shared" si="71"/>
        <v>balencia75</v>
      </c>
      <c r="D4579" s="283">
        <v>674</v>
      </c>
      <c r="E4579" s="283">
        <v>358</v>
      </c>
      <c r="F4579" s="283">
        <v>9370</v>
      </c>
      <c r="G4579" s="24">
        <v>50</v>
      </c>
      <c r="H4579" s="24">
        <v>0</v>
      </c>
      <c r="I4579" s="24">
        <v>0</v>
      </c>
      <c r="J4579" s="282">
        <v>10</v>
      </c>
      <c r="K4579" s="282">
        <v>30</v>
      </c>
    </row>
    <row r="4580" spans="1:11" x14ac:dyDescent="0.3">
      <c r="A4580" s="283" t="s">
        <v>2095</v>
      </c>
      <c r="B4580" s="283">
        <v>76</v>
      </c>
      <c r="C4580" s="24" t="str">
        <f t="shared" si="71"/>
        <v>balencia76</v>
      </c>
      <c r="D4580" s="283">
        <v>682</v>
      </c>
      <c r="E4580" s="283">
        <v>362</v>
      </c>
      <c r="F4580" s="283">
        <v>9482</v>
      </c>
      <c r="G4580" s="24">
        <v>50</v>
      </c>
      <c r="H4580" s="24">
        <v>0</v>
      </c>
      <c r="I4580" s="24">
        <v>0</v>
      </c>
      <c r="J4580" s="282">
        <v>10</v>
      </c>
      <c r="K4580" s="282">
        <v>30</v>
      </c>
    </row>
    <row r="4581" spans="1:11" x14ac:dyDescent="0.3">
      <c r="A4581" s="283" t="s">
        <v>2095</v>
      </c>
      <c r="B4581" s="283">
        <v>77</v>
      </c>
      <c r="C4581" s="24" t="str">
        <f t="shared" si="71"/>
        <v>balencia77</v>
      </c>
      <c r="D4581" s="283">
        <v>690</v>
      </c>
      <c r="E4581" s="283">
        <v>366</v>
      </c>
      <c r="F4581" s="283">
        <v>9614</v>
      </c>
      <c r="G4581" s="24">
        <v>50</v>
      </c>
      <c r="H4581" s="24">
        <v>0</v>
      </c>
      <c r="I4581" s="24">
        <v>0</v>
      </c>
      <c r="J4581" s="282">
        <v>10</v>
      </c>
      <c r="K4581" s="282">
        <v>30</v>
      </c>
    </row>
    <row r="4582" spans="1:11" x14ac:dyDescent="0.3">
      <c r="A4582" s="283" t="s">
        <v>2095</v>
      </c>
      <c r="B4582" s="283">
        <v>78</v>
      </c>
      <c r="C4582" s="24" t="str">
        <f t="shared" si="71"/>
        <v>balencia78</v>
      </c>
      <c r="D4582" s="283">
        <v>698</v>
      </c>
      <c r="E4582" s="283">
        <v>371</v>
      </c>
      <c r="F4582" s="283">
        <v>9729</v>
      </c>
      <c r="G4582" s="24">
        <v>50</v>
      </c>
      <c r="H4582" s="24">
        <v>0</v>
      </c>
      <c r="I4582" s="24">
        <v>0</v>
      </c>
      <c r="J4582" s="282">
        <v>10</v>
      </c>
      <c r="K4582" s="282">
        <v>30</v>
      </c>
    </row>
    <row r="4583" spans="1:11" x14ac:dyDescent="0.3">
      <c r="A4583" s="283" t="s">
        <v>2095</v>
      </c>
      <c r="B4583" s="283">
        <v>79</v>
      </c>
      <c r="C4583" s="24" t="str">
        <f t="shared" si="71"/>
        <v>balencia79</v>
      </c>
      <c r="D4583" s="283">
        <v>706</v>
      </c>
      <c r="E4583" s="283">
        <v>375</v>
      </c>
      <c r="F4583" s="283">
        <v>9858</v>
      </c>
      <c r="G4583" s="24">
        <v>50</v>
      </c>
      <c r="H4583" s="24">
        <v>0</v>
      </c>
      <c r="I4583" s="24">
        <v>0</v>
      </c>
      <c r="J4583" s="282">
        <v>10</v>
      </c>
      <c r="K4583" s="282">
        <v>30</v>
      </c>
    </row>
    <row r="4584" spans="1:11" x14ac:dyDescent="0.3">
      <c r="A4584" s="283" t="s">
        <v>2095</v>
      </c>
      <c r="B4584" s="283">
        <v>80</v>
      </c>
      <c r="C4584" s="24" t="str">
        <f t="shared" si="71"/>
        <v>balencia80</v>
      </c>
      <c r="D4584" s="283">
        <v>714</v>
      </c>
      <c r="E4584" s="283">
        <v>379</v>
      </c>
      <c r="F4584" s="283">
        <v>9975</v>
      </c>
      <c r="G4584" s="24">
        <v>50</v>
      </c>
      <c r="H4584" s="24">
        <v>0</v>
      </c>
      <c r="I4584" s="24">
        <v>0</v>
      </c>
      <c r="J4584" s="282">
        <v>10</v>
      </c>
      <c r="K4584" s="282">
        <v>30</v>
      </c>
    </row>
    <row r="4585" spans="1:11" x14ac:dyDescent="0.3">
      <c r="A4585" s="283" t="s">
        <v>2095</v>
      </c>
      <c r="B4585" s="283">
        <v>81</v>
      </c>
      <c r="C4585" s="24" t="str">
        <f t="shared" si="71"/>
        <v>balencia81</v>
      </c>
      <c r="D4585" s="283">
        <v>780</v>
      </c>
      <c r="E4585" s="283">
        <v>414</v>
      </c>
      <c r="F4585" s="283">
        <v>11023</v>
      </c>
      <c r="G4585" s="24">
        <v>50</v>
      </c>
      <c r="H4585" s="24">
        <v>0</v>
      </c>
      <c r="I4585" s="24">
        <v>0</v>
      </c>
      <c r="J4585" s="282">
        <v>10</v>
      </c>
      <c r="K4585" s="282">
        <v>30</v>
      </c>
    </row>
    <row r="4586" spans="1:11" x14ac:dyDescent="0.3">
      <c r="A4586" s="283" t="s">
        <v>2095</v>
      </c>
      <c r="B4586" s="283">
        <v>82</v>
      </c>
      <c r="C4586" s="24" t="str">
        <f t="shared" si="71"/>
        <v>balencia82</v>
      </c>
      <c r="D4586" s="283">
        <v>789</v>
      </c>
      <c r="E4586" s="283">
        <v>419</v>
      </c>
      <c r="F4586" s="283">
        <v>11155</v>
      </c>
      <c r="G4586" s="24">
        <v>50</v>
      </c>
      <c r="H4586" s="24">
        <v>0</v>
      </c>
      <c r="I4586" s="24">
        <v>0</v>
      </c>
      <c r="J4586" s="282">
        <v>10</v>
      </c>
      <c r="K4586" s="282">
        <v>30</v>
      </c>
    </row>
    <row r="4587" spans="1:11" x14ac:dyDescent="0.3">
      <c r="A4587" s="283" t="s">
        <v>2095</v>
      </c>
      <c r="B4587" s="283">
        <v>83</v>
      </c>
      <c r="C4587" s="24" t="str">
        <f t="shared" si="71"/>
        <v>balencia83</v>
      </c>
      <c r="D4587" s="283">
        <v>798</v>
      </c>
      <c r="E4587" s="283">
        <v>424</v>
      </c>
      <c r="F4587" s="283">
        <v>11310</v>
      </c>
      <c r="G4587" s="24">
        <v>50</v>
      </c>
      <c r="H4587" s="24">
        <v>0</v>
      </c>
      <c r="I4587" s="24">
        <v>0</v>
      </c>
      <c r="J4587" s="282">
        <v>10</v>
      </c>
      <c r="K4587" s="282">
        <v>30</v>
      </c>
    </row>
    <row r="4588" spans="1:11" x14ac:dyDescent="0.3">
      <c r="A4588" s="283" t="s">
        <v>2095</v>
      </c>
      <c r="B4588" s="283">
        <v>84</v>
      </c>
      <c r="C4588" s="24" t="str">
        <f t="shared" si="71"/>
        <v>balencia84</v>
      </c>
      <c r="D4588" s="283">
        <v>807</v>
      </c>
      <c r="E4588" s="283">
        <v>429</v>
      </c>
      <c r="F4588" s="283">
        <v>11445</v>
      </c>
      <c r="G4588" s="24">
        <v>50</v>
      </c>
      <c r="H4588" s="24">
        <v>0</v>
      </c>
      <c r="I4588" s="24">
        <v>0</v>
      </c>
      <c r="J4588" s="282">
        <v>10</v>
      </c>
      <c r="K4588" s="282">
        <v>30</v>
      </c>
    </row>
    <row r="4589" spans="1:11" x14ac:dyDescent="0.3">
      <c r="A4589" s="283" t="s">
        <v>2095</v>
      </c>
      <c r="B4589" s="283">
        <v>85</v>
      </c>
      <c r="C4589" s="24" t="str">
        <f t="shared" si="71"/>
        <v>balencia85</v>
      </c>
      <c r="D4589" s="283">
        <v>817</v>
      </c>
      <c r="E4589" s="283">
        <v>434</v>
      </c>
      <c r="F4589" s="283">
        <v>11607</v>
      </c>
      <c r="G4589" s="24">
        <v>50</v>
      </c>
      <c r="H4589" s="24">
        <v>0</v>
      </c>
      <c r="I4589" s="24">
        <v>0</v>
      </c>
      <c r="J4589" s="282">
        <v>10</v>
      </c>
      <c r="K4589" s="282">
        <v>30</v>
      </c>
    </row>
    <row r="4590" spans="1:11" x14ac:dyDescent="0.3">
      <c r="A4590" s="283" t="s">
        <v>2095</v>
      </c>
      <c r="B4590" s="283">
        <v>86</v>
      </c>
      <c r="C4590" s="24" t="str">
        <f t="shared" si="71"/>
        <v>balencia86</v>
      </c>
      <c r="D4590" s="283">
        <v>826</v>
      </c>
      <c r="E4590" s="283">
        <v>439</v>
      </c>
      <c r="F4590" s="283">
        <v>11746</v>
      </c>
      <c r="G4590" s="24">
        <v>50</v>
      </c>
      <c r="H4590" s="24">
        <v>0</v>
      </c>
      <c r="I4590" s="24">
        <v>0</v>
      </c>
      <c r="J4590" s="282">
        <v>10</v>
      </c>
      <c r="K4590" s="282">
        <v>30</v>
      </c>
    </row>
    <row r="4591" spans="1:11" x14ac:dyDescent="0.3">
      <c r="A4591" s="283" t="s">
        <v>2095</v>
      </c>
      <c r="B4591" s="283">
        <v>87</v>
      </c>
      <c r="C4591" s="24" t="str">
        <f t="shared" si="71"/>
        <v>balencia87</v>
      </c>
      <c r="D4591" s="283">
        <v>836</v>
      </c>
      <c r="E4591" s="283">
        <v>444</v>
      </c>
      <c r="F4591" s="283">
        <v>11886</v>
      </c>
      <c r="G4591" s="24">
        <v>50</v>
      </c>
      <c r="H4591" s="24">
        <v>0</v>
      </c>
      <c r="I4591" s="24">
        <v>0</v>
      </c>
      <c r="J4591" s="282">
        <v>10</v>
      </c>
      <c r="K4591" s="282">
        <v>30</v>
      </c>
    </row>
    <row r="4592" spans="1:11" x14ac:dyDescent="0.3">
      <c r="A4592" s="283" t="s">
        <v>2095</v>
      </c>
      <c r="B4592" s="283">
        <v>88</v>
      </c>
      <c r="C4592" s="24" t="str">
        <f t="shared" si="71"/>
        <v>balencia88</v>
      </c>
      <c r="D4592" s="283">
        <v>845</v>
      </c>
      <c r="E4592" s="283">
        <v>449</v>
      </c>
      <c r="F4592" s="283">
        <v>12028</v>
      </c>
      <c r="G4592" s="24">
        <v>50</v>
      </c>
      <c r="H4592" s="24">
        <v>0</v>
      </c>
      <c r="I4592" s="24">
        <v>0</v>
      </c>
      <c r="J4592" s="282">
        <v>10</v>
      </c>
      <c r="K4592" s="282">
        <v>30</v>
      </c>
    </row>
    <row r="4593" spans="1:11" x14ac:dyDescent="0.3">
      <c r="A4593" s="283" t="s">
        <v>2095</v>
      </c>
      <c r="B4593" s="283">
        <v>89</v>
      </c>
      <c r="C4593" s="24" t="str">
        <f t="shared" si="71"/>
        <v>balencia89</v>
      </c>
      <c r="D4593" s="283">
        <v>855</v>
      </c>
      <c r="E4593" s="283">
        <v>454</v>
      </c>
      <c r="F4593" s="283">
        <v>12211</v>
      </c>
      <c r="G4593" s="24">
        <v>50</v>
      </c>
      <c r="H4593" s="24">
        <v>0</v>
      </c>
      <c r="I4593" s="24">
        <v>0</v>
      </c>
      <c r="J4593" s="282">
        <v>10</v>
      </c>
      <c r="K4593" s="282">
        <v>30</v>
      </c>
    </row>
    <row r="4594" spans="1:11" x14ac:dyDescent="0.3">
      <c r="A4594" s="283" t="s">
        <v>2095</v>
      </c>
      <c r="B4594" s="283">
        <v>90</v>
      </c>
      <c r="C4594" s="24" t="str">
        <f t="shared" si="71"/>
        <v>balencia90</v>
      </c>
      <c r="D4594" s="283">
        <v>865</v>
      </c>
      <c r="E4594" s="283">
        <v>460</v>
      </c>
      <c r="F4594" s="283">
        <v>12357</v>
      </c>
      <c r="G4594" s="24">
        <v>50</v>
      </c>
      <c r="H4594" s="24">
        <v>0</v>
      </c>
      <c r="I4594" s="24">
        <v>0</v>
      </c>
      <c r="J4594" s="282">
        <v>10</v>
      </c>
      <c r="K4594" s="282">
        <v>30</v>
      </c>
    </row>
    <row r="4595" spans="1:11" x14ac:dyDescent="0.3">
      <c r="A4595" s="283" t="s">
        <v>2095</v>
      </c>
      <c r="B4595" s="283">
        <v>91</v>
      </c>
      <c r="C4595" s="24" t="str">
        <f t="shared" si="71"/>
        <v>balencia91</v>
      </c>
      <c r="D4595" s="283">
        <v>944</v>
      </c>
      <c r="E4595" s="283">
        <v>502</v>
      </c>
      <c r="F4595" s="283">
        <v>13469</v>
      </c>
      <c r="G4595" s="24">
        <v>50</v>
      </c>
      <c r="H4595" s="24">
        <v>0</v>
      </c>
      <c r="I4595" s="24">
        <v>0</v>
      </c>
      <c r="J4595" s="282">
        <v>10</v>
      </c>
      <c r="K4595" s="282">
        <v>30</v>
      </c>
    </row>
    <row r="4596" spans="1:11" x14ac:dyDescent="0.3">
      <c r="A4596" s="283" t="s">
        <v>2095</v>
      </c>
      <c r="B4596" s="283">
        <v>92</v>
      </c>
      <c r="C4596" s="24" t="str">
        <f t="shared" si="71"/>
        <v>balencia92</v>
      </c>
      <c r="D4596" s="283">
        <v>955</v>
      </c>
      <c r="E4596" s="283">
        <v>507</v>
      </c>
      <c r="F4596" s="283">
        <v>13630</v>
      </c>
      <c r="G4596" s="24">
        <v>50</v>
      </c>
      <c r="H4596" s="24">
        <v>0</v>
      </c>
      <c r="I4596" s="24">
        <v>0</v>
      </c>
      <c r="J4596" s="282">
        <v>10</v>
      </c>
      <c r="K4596" s="282">
        <v>30</v>
      </c>
    </row>
    <row r="4597" spans="1:11" x14ac:dyDescent="0.3">
      <c r="A4597" s="283" t="s">
        <v>2095</v>
      </c>
      <c r="B4597" s="283">
        <v>93</v>
      </c>
      <c r="C4597" s="24" t="str">
        <f t="shared" si="71"/>
        <v>balencia93</v>
      </c>
      <c r="D4597" s="283">
        <v>966</v>
      </c>
      <c r="E4597" s="283">
        <v>513</v>
      </c>
      <c r="F4597" s="283">
        <v>13838</v>
      </c>
      <c r="G4597" s="24">
        <v>50</v>
      </c>
      <c r="H4597" s="24">
        <v>0</v>
      </c>
      <c r="I4597" s="24">
        <v>0</v>
      </c>
      <c r="J4597" s="282">
        <v>10</v>
      </c>
      <c r="K4597" s="282">
        <v>30</v>
      </c>
    </row>
    <row r="4598" spans="1:11" x14ac:dyDescent="0.3">
      <c r="A4598" s="283" t="s">
        <v>2095</v>
      </c>
      <c r="B4598" s="283">
        <v>94</v>
      </c>
      <c r="C4598" s="24" t="str">
        <f t="shared" si="71"/>
        <v>balencia94</v>
      </c>
      <c r="D4598" s="283">
        <v>977</v>
      </c>
      <c r="E4598" s="283">
        <v>519</v>
      </c>
      <c r="F4598" s="283">
        <v>14003</v>
      </c>
      <c r="G4598" s="24">
        <v>50</v>
      </c>
      <c r="H4598" s="24">
        <v>0</v>
      </c>
      <c r="I4598" s="24">
        <v>0</v>
      </c>
      <c r="J4598" s="282">
        <v>10</v>
      </c>
      <c r="K4598" s="282">
        <v>30</v>
      </c>
    </row>
    <row r="4599" spans="1:11" x14ac:dyDescent="0.3">
      <c r="A4599" s="283" t="s">
        <v>2095</v>
      </c>
      <c r="B4599" s="283">
        <v>95</v>
      </c>
      <c r="C4599" s="24" t="str">
        <f t="shared" si="71"/>
        <v>balencia95</v>
      </c>
      <c r="D4599" s="283">
        <v>988</v>
      </c>
      <c r="E4599" s="283">
        <v>525</v>
      </c>
      <c r="F4599" s="283">
        <v>14170</v>
      </c>
      <c r="G4599" s="24">
        <v>50</v>
      </c>
      <c r="H4599" s="24">
        <v>0</v>
      </c>
      <c r="I4599" s="24">
        <v>0</v>
      </c>
      <c r="J4599" s="282">
        <v>10</v>
      </c>
      <c r="K4599" s="282">
        <v>30</v>
      </c>
    </row>
    <row r="4600" spans="1:11" x14ac:dyDescent="0.3">
      <c r="A4600" s="283" t="s">
        <v>2095</v>
      </c>
      <c r="B4600" s="283">
        <v>96</v>
      </c>
      <c r="C4600" s="24" t="str">
        <f t="shared" si="71"/>
        <v>balencia96</v>
      </c>
      <c r="D4600" s="283">
        <v>1000</v>
      </c>
      <c r="E4600" s="283">
        <v>531</v>
      </c>
      <c r="F4600" s="283">
        <v>14339</v>
      </c>
      <c r="G4600" s="24">
        <v>50</v>
      </c>
      <c r="H4600" s="24">
        <v>0</v>
      </c>
      <c r="I4600" s="24">
        <v>0</v>
      </c>
      <c r="J4600" s="282">
        <v>10</v>
      </c>
      <c r="K4600" s="282">
        <v>30</v>
      </c>
    </row>
    <row r="4601" spans="1:11" x14ac:dyDescent="0.3">
      <c r="A4601" s="283" t="s">
        <v>2095</v>
      </c>
      <c r="B4601" s="283">
        <v>97</v>
      </c>
      <c r="C4601" s="24" t="str">
        <f t="shared" si="71"/>
        <v>balencia97</v>
      </c>
      <c r="D4601" s="283">
        <v>1011</v>
      </c>
      <c r="E4601" s="283">
        <v>537</v>
      </c>
      <c r="F4601" s="283">
        <v>14557</v>
      </c>
      <c r="G4601" s="24">
        <v>50</v>
      </c>
      <c r="H4601" s="24">
        <v>0</v>
      </c>
      <c r="I4601" s="24">
        <v>0</v>
      </c>
      <c r="J4601" s="282">
        <v>10</v>
      </c>
      <c r="K4601" s="282">
        <v>30</v>
      </c>
    </row>
    <row r="4602" spans="1:11" x14ac:dyDescent="0.3">
      <c r="A4602" s="283" t="s">
        <v>2095</v>
      </c>
      <c r="B4602" s="283">
        <v>98</v>
      </c>
      <c r="C4602" s="24" t="str">
        <f t="shared" si="71"/>
        <v>balencia98</v>
      </c>
      <c r="D4602" s="283">
        <v>1023</v>
      </c>
      <c r="E4602" s="283">
        <v>543</v>
      </c>
      <c r="F4602" s="283">
        <v>14731</v>
      </c>
      <c r="G4602" s="24">
        <v>50</v>
      </c>
      <c r="H4602" s="24">
        <v>0</v>
      </c>
      <c r="I4602" s="24">
        <v>0</v>
      </c>
      <c r="J4602" s="282">
        <v>10</v>
      </c>
      <c r="K4602" s="282">
        <v>30</v>
      </c>
    </row>
    <row r="4603" spans="1:11" x14ac:dyDescent="0.3">
      <c r="A4603" s="283" t="s">
        <v>2095</v>
      </c>
      <c r="B4603" s="283">
        <v>99</v>
      </c>
      <c r="C4603" s="24" t="str">
        <f t="shared" si="71"/>
        <v>balencia99</v>
      </c>
      <c r="D4603" s="283">
        <v>1034</v>
      </c>
      <c r="E4603" s="283">
        <v>550</v>
      </c>
      <c r="F4603" s="283">
        <v>14906</v>
      </c>
      <c r="G4603" s="24">
        <v>50</v>
      </c>
      <c r="H4603" s="24">
        <v>0</v>
      </c>
      <c r="I4603" s="24">
        <v>0</v>
      </c>
      <c r="J4603" s="282">
        <v>10</v>
      </c>
      <c r="K4603" s="282">
        <v>30</v>
      </c>
    </row>
    <row r="4604" spans="1:11" x14ac:dyDescent="0.3">
      <c r="A4604" s="283" t="s">
        <v>2095</v>
      </c>
      <c r="B4604" s="283">
        <v>100</v>
      </c>
      <c r="C4604" s="24" t="str">
        <f t="shared" si="71"/>
        <v>balencia100</v>
      </c>
      <c r="D4604" s="283">
        <v>1046</v>
      </c>
      <c r="E4604" s="283">
        <v>556</v>
      </c>
      <c r="F4604" s="283">
        <v>15083</v>
      </c>
      <c r="G4604" s="24">
        <v>50</v>
      </c>
      <c r="H4604" s="24">
        <v>0</v>
      </c>
      <c r="I4604" s="24">
        <v>0</v>
      </c>
      <c r="J4604" s="282">
        <v>10</v>
      </c>
      <c r="K4604" s="282">
        <v>30</v>
      </c>
    </row>
    <row r="4605" spans="1:11" x14ac:dyDescent="0.3">
      <c r="A4605" s="283" t="s">
        <v>2095</v>
      </c>
      <c r="B4605" s="283">
        <v>101</v>
      </c>
      <c r="C4605" s="24" t="str">
        <f t="shared" si="71"/>
        <v>balencia101</v>
      </c>
      <c r="D4605" s="283">
        <v>1142</v>
      </c>
      <c r="E4605" s="283">
        <v>607</v>
      </c>
      <c r="F4605" s="283">
        <v>16703</v>
      </c>
      <c r="G4605" s="24">
        <v>50</v>
      </c>
      <c r="H4605" s="24">
        <v>0</v>
      </c>
      <c r="I4605" s="24">
        <v>0</v>
      </c>
      <c r="J4605" s="282">
        <v>10</v>
      </c>
      <c r="K4605" s="282">
        <v>30</v>
      </c>
    </row>
    <row r="4606" spans="1:11" x14ac:dyDescent="0.3">
      <c r="A4606" s="283" t="s">
        <v>2095</v>
      </c>
      <c r="B4606" s="283">
        <v>102</v>
      </c>
      <c r="C4606" s="24" t="str">
        <f t="shared" si="71"/>
        <v>balencia102</v>
      </c>
      <c r="D4606" s="283">
        <v>1155</v>
      </c>
      <c r="E4606" s="283">
        <v>614</v>
      </c>
      <c r="F4606" s="283">
        <v>16901</v>
      </c>
      <c r="G4606" s="24">
        <v>50</v>
      </c>
      <c r="H4606" s="24">
        <v>0</v>
      </c>
      <c r="I4606" s="24">
        <v>0</v>
      </c>
      <c r="J4606" s="282">
        <v>10</v>
      </c>
      <c r="K4606" s="282">
        <v>30</v>
      </c>
    </row>
    <row r="4607" spans="1:11" x14ac:dyDescent="0.3">
      <c r="A4607" s="283" t="s">
        <v>2095</v>
      </c>
      <c r="B4607" s="283">
        <v>103</v>
      </c>
      <c r="C4607" s="24" t="str">
        <f t="shared" si="71"/>
        <v>balencia103</v>
      </c>
      <c r="D4607" s="283">
        <v>1168</v>
      </c>
      <c r="E4607" s="283">
        <v>621</v>
      </c>
      <c r="F4607" s="283">
        <v>17102</v>
      </c>
      <c r="G4607" s="24">
        <v>50</v>
      </c>
      <c r="H4607" s="24">
        <v>0</v>
      </c>
      <c r="I4607" s="24">
        <v>0</v>
      </c>
      <c r="J4607" s="282">
        <v>10</v>
      </c>
      <c r="K4607" s="282">
        <v>30</v>
      </c>
    </row>
    <row r="4608" spans="1:11" x14ac:dyDescent="0.3">
      <c r="A4608" s="283" t="s">
        <v>2095</v>
      </c>
      <c r="B4608" s="283">
        <v>104</v>
      </c>
      <c r="C4608" s="24" t="str">
        <f t="shared" si="71"/>
        <v>balencia104</v>
      </c>
      <c r="D4608" s="283">
        <v>1181</v>
      </c>
      <c r="E4608" s="283">
        <v>628</v>
      </c>
      <c r="F4608" s="283">
        <v>17306</v>
      </c>
      <c r="G4608" s="24">
        <v>50</v>
      </c>
      <c r="H4608" s="24">
        <v>0</v>
      </c>
      <c r="I4608" s="24">
        <v>0</v>
      </c>
      <c r="J4608" s="282">
        <v>10</v>
      </c>
      <c r="K4608" s="282">
        <v>30</v>
      </c>
    </row>
    <row r="4609" spans="1:11" x14ac:dyDescent="0.3">
      <c r="A4609" s="283" t="s">
        <v>2095</v>
      </c>
      <c r="B4609" s="283">
        <v>105</v>
      </c>
      <c r="C4609" s="24" t="str">
        <f t="shared" si="71"/>
        <v>balencia105</v>
      </c>
      <c r="D4609" s="283">
        <v>1195</v>
      </c>
      <c r="E4609" s="283">
        <v>635</v>
      </c>
      <c r="F4609" s="283">
        <v>17570</v>
      </c>
      <c r="G4609" s="24">
        <v>50</v>
      </c>
      <c r="H4609" s="24">
        <v>0</v>
      </c>
      <c r="I4609" s="24">
        <v>0</v>
      </c>
      <c r="J4609" s="282">
        <v>10</v>
      </c>
      <c r="K4609" s="282">
        <v>30</v>
      </c>
    </row>
    <row r="4610" spans="1:11" x14ac:dyDescent="0.3">
      <c r="A4610" s="283" t="s">
        <v>2095</v>
      </c>
      <c r="B4610" s="283">
        <v>106</v>
      </c>
      <c r="C4610" s="24" t="str">
        <f t="shared" si="71"/>
        <v>balencia106</v>
      </c>
      <c r="D4610" s="283">
        <v>1208</v>
      </c>
      <c r="E4610" s="283">
        <v>642</v>
      </c>
      <c r="F4610" s="283">
        <v>17779</v>
      </c>
      <c r="G4610" s="24">
        <v>50</v>
      </c>
      <c r="H4610" s="24">
        <v>0</v>
      </c>
      <c r="I4610" s="24">
        <v>0</v>
      </c>
      <c r="J4610" s="282">
        <v>10</v>
      </c>
      <c r="K4610" s="282">
        <v>30</v>
      </c>
    </row>
    <row r="4611" spans="1:11" x14ac:dyDescent="0.3">
      <c r="A4611" s="283" t="s">
        <v>2095</v>
      </c>
      <c r="B4611" s="283">
        <v>107</v>
      </c>
      <c r="C4611" s="24" t="str">
        <f t="shared" si="71"/>
        <v>balencia107</v>
      </c>
      <c r="D4611" s="283">
        <v>1222</v>
      </c>
      <c r="E4611" s="283">
        <v>649</v>
      </c>
      <c r="F4611" s="283">
        <v>17990</v>
      </c>
      <c r="G4611" s="24">
        <v>50</v>
      </c>
      <c r="H4611" s="24">
        <v>0</v>
      </c>
      <c r="I4611" s="24">
        <v>0</v>
      </c>
      <c r="J4611" s="282">
        <v>10</v>
      </c>
      <c r="K4611" s="282">
        <v>30</v>
      </c>
    </row>
    <row r="4612" spans="1:11" x14ac:dyDescent="0.3">
      <c r="A4612" s="283" t="s">
        <v>2095</v>
      </c>
      <c r="B4612" s="283">
        <v>108</v>
      </c>
      <c r="C4612" s="24" t="str">
        <f t="shared" si="71"/>
        <v>balencia108</v>
      </c>
      <c r="D4612" s="283">
        <v>1236</v>
      </c>
      <c r="E4612" s="283">
        <v>657</v>
      </c>
      <c r="F4612" s="283">
        <v>18203</v>
      </c>
      <c r="G4612" s="24">
        <v>50</v>
      </c>
      <c r="H4612" s="24">
        <v>0</v>
      </c>
      <c r="I4612" s="24">
        <v>0</v>
      </c>
      <c r="J4612" s="282">
        <v>10</v>
      </c>
      <c r="K4612" s="282">
        <v>30</v>
      </c>
    </row>
    <row r="4613" spans="1:11" x14ac:dyDescent="0.3">
      <c r="A4613" s="283" t="s">
        <v>2095</v>
      </c>
      <c r="B4613" s="283">
        <v>109</v>
      </c>
      <c r="C4613" s="24" t="str">
        <f t="shared" si="71"/>
        <v>balencia109</v>
      </c>
      <c r="D4613" s="283">
        <v>1250</v>
      </c>
      <c r="E4613" s="283">
        <v>664</v>
      </c>
      <c r="F4613" s="283">
        <v>18481</v>
      </c>
      <c r="G4613" s="24">
        <v>50</v>
      </c>
      <c r="H4613" s="24">
        <v>0</v>
      </c>
      <c r="I4613" s="24">
        <v>0</v>
      </c>
      <c r="J4613" s="282">
        <v>10</v>
      </c>
      <c r="K4613" s="282">
        <v>30</v>
      </c>
    </row>
    <row r="4614" spans="1:11" x14ac:dyDescent="0.3">
      <c r="A4614" s="283" t="s">
        <v>2095</v>
      </c>
      <c r="B4614" s="283">
        <v>110</v>
      </c>
      <c r="C4614" s="24" t="str">
        <f t="shared" ref="C4614:C4677" si="72">A4614&amp;B4614</f>
        <v>balencia110</v>
      </c>
      <c r="D4614" s="283">
        <v>1264</v>
      </c>
      <c r="E4614" s="283">
        <v>672</v>
      </c>
      <c r="F4614" s="283">
        <v>18700</v>
      </c>
      <c r="G4614" s="24">
        <v>50</v>
      </c>
      <c r="H4614" s="24">
        <v>0</v>
      </c>
      <c r="I4614" s="24">
        <v>0</v>
      </c>
      <c r="J4614" s="282">
        <v>10</v>
      </c>
      <c r="K4614" s="282">
        <v>30</v>
      </c>
    </row>
    <row r="4615" spans="1:11" x14ac:dyDescent="0.3">
      <c r="A4615" s="283" t="s">
        <v>2095</v>
      </c>
      <c r="B4615" s="283">
        <v>111</v>
      </c>
      <c r="C4615" s="24" t="str">
        <f t="shared" si="72"/>
        <v>balencia111</v>
      </c>
      <c r="D4615" s="283">
        <v>1278</v>
      </c>
      <c r="E4615" s="283">
        <v>679</v>
      </c>
      <c r="F4615" s="283">
        <v>18922</v>
      </c>
      <c r="G4615" s="24">
        <v>50</v>
      </c>
      <c r="H4615" s="24">
        <v>0</v>
      </c>
      <c r="I4615" s="24">
        <v>0</v>
      </c>
      <c r="J4615" s="282">
        <v>10</v>
      </c>
      <c r="K4615" s="282">
        <v>30</v>
      </c>
    </row>
    <row r="4616" spans="1:11" x14ac:dyDescent="0.3">
      <c r="A4616" s="283" t="s">
        <v>2095</v>
      </c>
      <c r="B4616" s="283">
        <v>112</v>
      </c>
      <c r="C4616" s="24" t="str">
        <f t="shared" si="72"/>
        <v>balencia112</v>
      </c>
      <c r="D4616" s="283">
        <v>1293</v>
      </c>
      <c r="E4616" s="283">
        <v>687</v>
      </c>
      <c r="F4616" s="283">
        <v>19146</v>
      </c>
      <c r="G4616" s="24">
        <v>50</v>
      </c>
      <c r="H4616" s="24">
        <v>0</v>
      </c>
      <c r="I4616" s="24">
        <v>0</v>
      </c>
      <c r="J4616" s="282">
        <v>10</v>
      </c>
      <c r="K4616" s="282">
        <v>30</v>
      </c>
    </row>
    <row r="4617" spans="1:11" x14ac:dyDescent="0.3">
      <c r="A4617" s="283" t="s">
        <v>2095</v>
      </c>
      <c r="B4617" s="283">
        <v>113</v>
      </c>
      <c r="C4617" s="24" t="str">
        <f t="shared" si="72"/>
        <v>balencia113</v>
      </c>
      <c r="D4617" s="283">
        <v>1307</v>
      </c>
      <c r="E4617" s="283">
        <v>695</v>
      </c>
      <c r="F4617" s="283">
        <v>19416</v>
      </c>
      <c r="G4617" s="24">
        <v>50</v>
      </c>
      <c r="H4617" s="24">
        <v>0</v>
      </c>
      <c r="I4617" s="24">
        <v>0</v>
      </c>
      <c r="J4617" s="282">
        <v>10</v>
      </c>
      <c r="K4617" s="282">
        <v>30</v>
      </c>
    </row>
    <row r="4618" spans="1:11" x14ac:dyDescent="0.3">
      <c r="A4618" s="283" t="s">
        <v>2095</v>
      </c>
      <c r="B4618" s="283">
        <v>114</v>
      </c>
      <c r="C4618" s="24" t="str">
        <f t="shared" si="72"/>
        <v>balencia114</v>
      </c>
      <c r="D4618" s="283">
        <v>1322</v>
      </c>
      <c r="E4618" s="283">
        <v>703</v>
      </c>
      <c r="F4618" s="283">
        <v>19646</v>
      </c>
      <c r="G4618" s="24">
        <v>50</v>
      </c>
      <c r="H4618" s="24">
        <v>0</v>
      </c>
      <c r="I4618" s="24">
        <v>0</v>
      </c>
      <c r="J4618" s="282">
        <v>10</v>
      </c>
      <c r="K4618" s="282">
        <v>30</v>
      </c>
    </row>
    <row r="4619" spans="1:11" x14ac:dyDescent="0.3">
      <c r="A4619" s="283" t="s">
        <v>2095</v>
      </c>
      <c r="B4619" s="283">
        <v>115</v>
      </c>
      <c r="C4619" s="24" t="str">
        <f t="shared" si="72"/>
        <v>balencia115</v>
      </c>
      <c r="D4619" s="283">
        <v>1337</v>
      </c>
      <c r="E4619" s="283">
        <v>711</v>
      </c>
      <c r="F4619" s="283">
        <v>19879</v>
      </c>
      <c r="G4619" s="24">
        <v>50</v>
      </c>
      <c r="H4619" s="24">
        <v>0</v>
      </c>
      <c r="I4619" s="24">
        <v>0</v>
      </c>
      <c r="J4619" s="282">
        <v>10</v>
      </c>
      <c r="K4619" s="282">
        <v>30</v>
      </c>
    </row>
    <row r="4620" spans="1:11" x14ac:dyDescent="0.3">
      <c r="A4620" s="283" t="s">
        <v>2095</v>
      </c>
      <c r="B4620" s="283">
        <v>116</v>
      </c>
      <c r="C4620" s="24" t="str">
        <f t="shared" si="72"/>
        <v>balencia116</v>
      </c>
      <c r="D4620" s="283">
        <v>1352</v>
      </c>
      <c r="E4620" s="283">
        <v>719</v>
      </c>
      <c r="F4620" s="283">
        <v>20114</v>
      </c>
      <c r="G4620" s="24">
        <v>50</v>
      </c>
      <c r="H4620" s="24">
        <v>0</v>
      </c>
      <c r="I4620" s="24">
        <v>0</v>
      </c>
      <c r="J4620" s="282">
        <v>10</v>
      </c>
      <c r="K4620" s="282">
        <v>30</v>
      </c>
    </row>
    <row r="4621" spans="1:11" x14ac:dyDescent="0.3">
      <c r="A4621" s="283" t="s">
        <v>2095</v>
      </c>
      <c r="B4621" s="283">
        <v>117</v>
      </c>
      <c r="C4621" s="24" t="str">
        <f t="shared" si="72"/>
        <v>balencia117</v>
      </c>
      <c r="D4621" s="283">
        <v>1367</v>
      </c>
      <c r="E4621" s="283">
        <v>727</v>
      </c>
      <c r="F4621" s="283">
        <v>20420</v>
      </c>
      <c r="G4621" s="24">
        <v>50</v>
      </c>
      <c r="H4621" s="24">
        <v>0</v>
      </c>
      <c r="I4621" s="24">
        <v>0</v>
      </c>
      <c r="J4621" s="282">
        <v>10</v>
      </c>
      <c r="K4621" s="282">
        <v>30</v>
      </c>
    </row>
    <row r="4622" spans="1:11" x14ac:dyDescent="0.3">
      <c r="A4622" s="283" t="s">
        <v>2095</v>
      </c>
      <c r="B4622" s="283">
        <v>118</v>
      </c>
      <c r="C4622" s="24" t="str">
        <f t="shared" si="72"/>
        <v>balencia118</v>
      </c>
      <c r="D4622" s="283">
        <v>1382</v>
      </c>
      <c r="E4622" s="283">
        <v>735</v>
      </c>
      <c r="F4622" s="283">
        <v>20661</v>
      </c>
      <c r="G4622" s="24">
        <v>50</v>
      </c>
      <c r="H4622" s="24">
        <v>0</v>
      </c>
      <c r="I4622" s="24">
        <v>0</v>
      </c>
      <c r="J4622" s="282">
        <v>10</v>
      </c>
      <c r="K4622" s="282">
        <v>30</v>
      </c>
    </row>
    <row r="4623" spans="1:11" x14ac:dyDescent="0.3">
      <c r="A4623" s="283" t="s">
        <v>2095</v>
      </c>
      <c r="B4623" s="283">
        <v>119</v>
      </c>
      <c r="C4623" s="24" t="str">
        <f t="shared" si="72"/>
        <v>balencia119</v>
      </c>
      <c r="D4623" s="283">
        <v>1398</v>
      </c>
      <c r="E4623" s="283">
        <v>743</v>
      </c>
      <c r="F4623" s="283">
        <v>20905</v>
      </c>
      <c r="G4623" s="24">
        <v>50</v>
      </c>
      <c r="H4623" s="24">
        <v>0</v>
      </c>
      <c r="I4623" s="24">
        <v>0</v>
      </c>
      <c r="J4623" s="282">
        <v>10</v>
      </c>
      <c r="K4623" s="282">
        <v>30</v>
      </c>
    </row>
    <row r="4624" spans="1:11" x14ac:dyDescent="0.3">
      <c r="A4624" s="283" t="s">
        <v>2095</v>
      </c>
      <c r="B4624" s="283">
        <v>120</v>
      </c>
      <c r="C4624" s="24" t="str">
        <f t="shared" si="72"/>
        <v>balencia120</v>
      </c>
      <c r="D4624" s="283">
        <v>1414</v>
      </c>
      <c r="E4624" s="283">
        <v>751</v>
      </c>
      <c r="F4624" s="283">
        <v>21152</v>
      </c>
      <c r="G4624" s="24">
        <v>50</v>
      </c>
      <c r="H4624" s="24">
        <v>0</v>
      </c>
      <c r="I4624" s="24">
        <v>0</v>
      </c>
      <c r="J4624" s="282">
        <v>10</v>
      </c>
      <c r="K4624" s="282">
        <v>30</v>
      </c>
    </row>
    <row r="4625" spans="1:11" x14ac:dyDescent="0.3">
      <c r="A4625" s="283" t="s">
        <v>2095</v>
      </c>
      <c r="B4625" s="283">
        <v>121</v>
      </c>
      <c r="C4625" s="24" t="str">
        <f t="shared" si="72"/>
        <v>balencia121</v>
      </c>
      <c r="D4625" s="283">
        <v>1543</v>
      </c>
      <c r="E4625" s="283">
        <v>820</v>
      </c>
      <c r="F4625" s="283">
        <v>23370</v>
      </c>
      <c r="G4625" s="24">
        <v>50</v>
      </c>
      <c r="H4625" s="24">
        <v>0</v>
      </c>
      <c r="I4625" s="24">
        <v>0</v>
      </c>
      <c r="J4625" s="282">
        <v>10</v>
      </c>
      <c r="K4625" s="282">
        <v>30</v>
      </c>
    </row>
    <row r="4626" spans="1:11" x14ac:dyDescent="0.3">
      <c r="A4626" s="283" t="s">
        <v>2095</v>
      </c>
      <c r="B4626" s="283">
        <v>122</v>
      </c>
      <c r="C4626" s="24" t="str">
        <f t="shared" si="72"/>
        <v>balencia122</v>
      </c>
      <c r="D4626" s="283">
        <v>1560</v>
      </c>
      <c r="E4626" s="283">
        <v>829</v>
      </c>
      <c r="F4626" s="283">
        <v>23646</v>
      </c>
      <c r="G4626" s="24">
        <v>50</v>
      </c>
      <c r="H4626" s="24">
        <v>0</v>
      </c>
      <c r="I4626" s="24">
        <v>0</v>
      </c>
      <c r="J4626" s="282">
        <v>10</v>
      </c>
      <c r="K4626" s="282">
        <v>30</v>
      </c>
    </row>
    <row r="4627" spans="1:11" x14ac:dyDescent="0.3">
      <c r="A4627" s="283" t="s">
        <v>2095</v>
      </c>
      <c r="B4627" s="283">
        <v>123</v>
      </c>
      <c r="C4627" s="24" t="str">
        <f t="shared" si="72"/>
        <v>balencia123</v>
      </c>
      <c r="D4627" s="283">
        <v>1577</v>
      </c>
      <c r="E4627" s="283">
        <v>838</v>
      </c>
      <c r="F4627" s="283">
        <v>23926</v>
      </c>
      <c r="G4627" s="24">
        <v>50</v>
      </c>
      <c r="H4627" s="24">
        <v>0</v>
      </c>
      <c r="I4627" s="24">
        <v>0</v>
      </c>
      <c r="J4627" s="282">
        <v>10</v>
      </c>
      <c r="K4627" s="282">
        <v>30</v>
      </c>
    </row>
    <row r="4628" spans="1:11" x14ac:dyDescent="0.3">
      <c r="A4628" s="283" t="s">
        <v>2095</v>
      </c>
      <c r="B4628" s="283">
        <v>124</v>
      </c>
      <c r="C4628" s="24" t="str">
        <f t="shared" si="72"/>
        <v>balencia124</v>
      </c>
      <c r="D4628" s="283">
        <v>1595</v>
      </c>
      <c r="E4628" s="283">
        <v>848</v>
      </c>
      <c r="F4628" s="283">
        <v>24235</v>
      </c>
      <c r="G4628" s="24">
        <v>50</v>
      </c>
      <c r="H4628" s="24">
        <v>0</v>
      </c>
      <c r="I4628" s="24">
        <v>0</v>
      </c>
      <c r="J4628" s="282">
        <v>10</v>
      </c>
      <c r="K4628" s="282">
        <v>30</v>
      </c>
    </row>
    <row r="4629" spans="1:11" x14ac:dyDescent="0.3">
      <c r="A4629" s="283" t="s">
        <v>2095</v>
      </c>
      <c r="B4629" s="283">
        <v>125</v>
      </c>
      <c r="C4629" s="24" t="str">
        <f t="shared" si="72"/>
        <v>balencia125</v>
      </c>
      <c r="D4629" s="283">
        <v>1613</v>
      </c>
      <c r="E4629" s="283">
        <v>857</v>
      </c>
      <c r="F4629" s="283">
        <v>24620</v>
      </c>
      <c r="G4629" s="24">
        <v>50</v>
      </c>
      <c r="H4629" s="24">
        <v>0</v>
      </c>
      <c r="I4629" s="24">
        <v>0</v>
      </c>
      <c r="J4629" s="282">
        <v>10</v>
      </c>
      <c r="K4629" s="282">
        <v>30</v>
      </c>
    </row>
    <row r="4630" spans="1:11" x14ac:dyDescent="0.3">
      <c r="A4630" s="283" t="s">
        <v>2095</v>
      </c>
      <c r="B4630" s="283">
        <v>126</v>
      </c>
      <c r="C4630" s="24" t="str">
        <f t="shared" si="72"/>
        <v>balencia126</v>
      </c>
      <c r="D4630" s="283">
        <v>1631</v>
      </c>
      <c r="E4630" s="283">
        <v>867</v>
      </c>
      <c r="F4630" s="283">
        <v>24911</v>
      </c>
      <c r="G4630" s="24">
        <v>50</v>
      </c>
      <c r="H4630" s="24">
        <v>0</v>
      </c>
      <c r="I4630" s="24">
        <v>0</v>
      </c>
      <c r="J4630" s="282">
        <v>10</v>
      </c>
      <c r="K4630" s="282">
        <v>30</v>
      </c>
    </row>
    <row r="4631" spans="1:11" x14ac:dyDescent="0.3">
      <c r="A4631" s="283" t="s">
        <v>2095</v>
      </c>
      <c r="B4631" s="283">
        <v>127</v>
      </c>
      <c r="C4631" s="24" t="str">
        <f t="shared" si="72"/>
        <v>balencia127</v>
      </c>
      <c r="D4631" s="283">
        <v>1649</v>
      </c>
      <c r="E4631" s="283">
        <v>876</v>
      </c>
      <c r="F4631" s="283">
        <v>25223</v>
      </c>
      <c r="G4631" s="24">
        <v>50</v>
      </c>
      <c r="H4631" s="24">
        <v>0</v>
      </c>
      <c r="I4631" s="24">
        <v>0</v>
      </c>
      <c r="J4631" s="282">
        <v>10</v>
      </c>
      <c r="K4631" s="282">
        <v>30</v>
      </c>
    </row>
    <row r="4632" spans="1:11" x14ac:dyDescent="0.3">
      <c r="A4632" s="283" t="s">
        <v>2095</v>
      </c>
      <c r="B4632" s="283">
        <v>128</v>
      </c>
      <c r="C4632" s="24" t="str">
        <f t="shared" si="72"/>
        <v>balencia128</v>
      </c>
      <c r="D4632" s="283">
        <v>1667</v>
      </c>
      <c r="E4632" s="283">
        <v>886</v>
      </c>
      <c r="F4632" s="283">
        <v>25549</v>
      </c>
      <c r="G4632" s="24">
        <v>50</v>
      </c>
      <c r="H4632" s="24">
        <v>0</v>
      </c>
      <c r="I4632" s="24">
        <v>0</v>
      </c>
      <c r="J4632" s="282">
        <v>10</v>
      </c>
      <c r="K4632" s="282">
        <v>30</v>
      </c>
    </row>
    <row r="4633" spans="1:11" x14ac:dyDescent="0.3">
      <c r="A4633" s="283" t="s">
        <v>2095</v>
      </c>
      <c r="B4633" s="283">
        <v>129</v>
      </c>
      <c r="C4633" s="24" t="str">
        <f t="shared" si="72"/>
        <v>balencia129</v>
      </c>
      <c r="D4633" s="283">
        <v>1686</v>
      </c>
      <c r="E4633" s="283">
        <v>896</v>
      </c>
      <c r="F4633" s="283">
        <v>25850</v>
      </c>
      <c r="G4633" s="24">
        <v>50</v>
      </c>
      <c r="H4633" s="24">
        <v>0</v>
      </c>
      <c r="I4633" s="24">
        <v>0</v>
      </c>
      <c r="J4633" s="282">
        <v>10</v>
      </c>
      <c r="K4633" s="282">
        <v>30</v>
      </c>
    </row>
    <row r="4634" spans="1:11" x14ac:dyDescent="0.3">
      <c r="A4634" s="283" t="s">
        <v>2095</v>
      </c>
      <c r="B4634" s="283">
        <v>130</v>
      </c>
      <c r="C4634" s="24" t="str">
        <f t="shared" si="72"/>
        <v>balencia130</v>
      </c>
      <c r="D4634" s="283">
        <v>1705</v>
      </c>
      <c r="E4634" s="283">
        <v>906</v>
      </c>
      <c r="F4634" s="283">
        <v>26183</v>
      </c>
      <c r="G4634" s="24">
        <v>50</v>
      </c>
      <c r="H4634" s="24">
        <v>0</v>
      </c>
      <c r="I4634" s="24">
        <v>0</v>
      </c>
      <c r="J4634" s="282">
        <v>10</v>
      </c>
      <c r="K4634" s="282">
        <v>30</v>
      </c>
    </row>
    <row r="4635" spans="1:11" x14ac:dyDescent="0.3">
      <c r="A4635" s="283" t="s">
        <v>2095</v>
      </c>
      <c r="B4635" s="283">
        <v>131</v>
      </c>
      <c r="C4635" s="24" t="str">
        <f t="shared" si="72"/>
        <v>balencia131</v>
      </c>
      <c r="D4635" s="283">
        <v>1724</v>
      </c>
      <c r="E4635" s="283">
        <v>916</v>
      </c>
      <c r="F4635" s="283">
        <v>26511</v>
      </c>
      <c r="G4635" s="24">
        <v>50</v>
      </c>
      <c r="H4635" s="24">
        <v>0</v>
      </c>
      <c r="I4635" s="24">
        <v>0</v>
      </c>
      <c r="J4635" s="282">
        <v>10</v>
      </c>
      <c r="K4635" s="282">
        <v>30</v>
      </c>
    </row>
    <row r="4636" spans="1:11" x14ac:dyDescent="0.3">
      <c r="A4636" s="283" t="s">
        <v>2095</v>
      </c>
      <c r="B4636" s="283">
        <v>132</v>
      </c>
      <c r="C4636" s="24" t="str">
        <f t="shared" si="72"/>
        <v>balencia132</v>
      </c>
      <c r="D4636" s="283">
        <v>1743</v>
      </c>
      <c r="E4636" s="283">
        <v>926</v>
      </c>
      <c r="F4636" s="283">
        <v>26823</v>
      </c>
      <c r="G4636" s="24">
        <v>50</v>
      </c>
      <c r="H4636" s="24">
        <v>0</v>
      </c>
      <c r="I4636" s="24">
        <v>0</v>
      </c>
      <c r="J4636" s="282">
        <v>10</v>
      </c>
      <c r="K4636" s="282">
        <v>30</v>
      </c>
    </row>
    <row r="4637" spans="1:11" x14ac:dyDescent="0.3">
      <c r="A4637" s="283" t="s">
        <v>2095</v>
      </c>
      <c r="B4637" s="283">
        <v>133</v>
      </c>
      <c r="C4637" s="24" t="str">
        <f t="shared" si="72"/>
        <v>balencia133</v>
      </c>
      <c r="D4637" s="283">
        <v>1762</v>
      </c>
      <c r="E4637" s="283">
        <v>937</v>
      </c>
      <c r="F4637" s="283">
        <v>27158</v>
      </c>
      <c r="G4637" s="24">
        <v>50</v>
      </c>
      <c r="H4637" s="24">
        <v>0</v>
      </c>
      <c r="I4637" s="24">
        <v>0</v>
      </c>
      <c r="J4637" s="282">
        <v>10</v>
      </c>
      <c r="K4637" s="282">
        <v>30</v>
      </c>
    </row>
    <row r="4638" spans="1:11" x14ac:dyDescent="0.3">
      <c r="A4638" s="283" t="s">
        <v>2095</v>
      </c>
      <c r="B4638" s="283">
        <v>134</v>
      </c>
      <c r="C4638" s="24" t="str">
        <f t="shared" si="72"/>
        <v>balencia134</v>
      </c>
      <c r="D4638" s="283">
        <v>1782</v>
      </c>
      <c r="E4638" s="283">
        <v>947</v>
      </c>
      <c r="F4638" s="283">
        <v>27508</v>
      </c>
      <c r="G4638" s="24">
        <v>50</v>
      </c>
      <c r="H4638" s="24">
        <v>0</v>
      </c>
      <c r="I4638" s="24">
        <v>0</v>
      </c>
      <c r="J4638" s="282">
        <v>10</v>
      </c>
      <c r="K4638" s="282">
        <v>30</v>
      </c>
    </row>
    <row r="4639" spans="1:11" x14ac:dyDescent="0.3">
      <c r="A4639" s="283" t="s">
        <v>2095</v>
      </c>
      <c r="B4639" s="283">
        <v>135</v>
      </c>
      <c r="C4639" s="24" t="str">
        <f t="shared" si="72"/>
        <v>balencia135</v>
      </c>
      <c r="D4639" s="283">
        <v>1801</v>
      </c>
      <c r="E4639" s="283">
        <v>957</v>
      </c>
      <c r="F4639" s="283">
        <v>27831</v>
      </c>
      <c r="G4639" s="24">
        <v>50</v>
      </c>
      <c r="H4639" s="24">
        <v>0</v>
      </c>
      <c r="I4639" s="24">
        <v>0</v>
      </c>
      <c r="J4639" s="282">
        <v>10</v>
      </c>
      <c r="K4639" s="282">
        <v>30</v>
      </c>
    </row>
    <row r="4640" spans="1:11" x14ac:dyDescent="0.3">
      <c r="A4640" s="283" t="s">
        <v>2095</v>
      </c>
      <c r="B4640" s="283">
        <v>136</v>
      </c>
      <c r="C4640" s="24" t="str">
        <f t="shared" si="72"/>
        <v>balencia136</v>
      </c>
      <c r="D4640" s="283">
        <v>1821</v>
      </c>
      <c r="E4640" s="283">
        <v>968</v>
      </c>
      <c r="F4640" s="283">
        <v>28190</v>
      </c>
      <c r="G4640" s="24">
        <v>50</v>
      </c>
      <c r="H4640" s="24">
        <v>0</v>
      </c>
      <c r="I4640" s="24">
        <v>0</v>
      </c>
      <c r="J4640" s="282">
        <v>10</v>
      </c>
      <c r="K4640" s="282">
        <v>30</v>
      </c>
    </row>
    <row r="4641" spans="1:11" x14ac:dyDescent="0.3">
      <c r="A4641" s="283" t="s">
        <v>2095</v>
      </c>
      <c r="B4641" s="283">
        <v>137</v>
      </c>
      <c r="C4641" s="24" t="str">
        <f t="shared" si="72"/>
        <v>balencia137</v>
      </c>
      <c r="D4641" s="283">
        <v>1841</v>
      </c>
      <c r="E4641" s="283">
        <v>979</v>
      </c>
      <c r="F4641" s="283">
        <v>28542</v>
      </c>
      <c r="G4641" s="24">
        <v>50</v>
      </c>
      <c r="H4641" s="24">
        <v>0</v>
      </c>
      <c r="I4641" s="24">
        <v>0</v>
      </c>
      <c r="J4641" s="282">
        <v>10</v>
      </c>
      <c r="K4641" s="282">
        <v>30</v>
      </c>
    </row>
    <row r="4642" spans="1:11" x14ac:dyDescent="0.3">
      <c r="A4642" s="283" t="s">
        <v>2095</v>
      </c>
      <c r="B4642" s="283">
        <v>138</v>
      </c>
      <c r="C4642" s="24" t="str">
        <f t="shared" si="72"/>
        <v>balencia138</v>
      </c>
      <c r="D4642" s="283">
        <v>1862</v>
      </c>
      <c r="E4642" s="283">
        <v>990</v>
      </c>
      <c r="F4642" s="283">
        <v>28877</v>
      </c>
      <c r="G4642" s="24">
        <v>50</v>
      </c>
      <c r="H4642" s="24">
        <v>0</v>
      </c>
      <c r="I4642" s="24">
        <v>0</v>
      </c>
      <c r="J4642" s="282">
        <v>10</v>
      </c>
      <c r="K4642" s="282">
        <v>30</v>
      </c>
    </row>
    <row r="4643" spans="1:11" x14ac:dyDescent="0.3">
      <c r="A4643" s="283" t="s">
        <v>2095</v>
      </c>
      <c r="B4643" s="283">
        <v>139</v>
      </c>
      <c r="C4643" s="24" t="str">
        <f t="shared" si="72"/>
        <v>balencia139</v>
      </c>
      <c r="D4643" s="283">
        <v>1882</v>
      </c>
      <c r="E4643" s="283">
        <v>1001</v>
      </c>
      <c r="F4643" s="283">
        <v>29237</v>
      </c>
      <c r="G4643" s="24">
        <v>50</v>
      </c>
      <c r="H4643" s="24">
        <v>0</v>
      </c>
      <c r="I4643" s="24">
        <v>0</v>
      </c>
      <c r="J4643" s="282">
        <v>10</v>
      </c>
      <c r="K4643" s="282">
        <v>30</v>
      </c>
    </row>
    <row r="4644" spans="1:11" x14ac:dyDescent="0.3">
      <c r="A4644" s="283" t="s">
        <v>2095</v>
      </c>
      <c r="B4644" s="283">
        <v>140</v>
      </c>
      <c r="C4644" s="24" t="str">
        <f t="shared" si="72"/>
        <v>balencia140</v>
      </c>
      <c r="D4644" s="283">
        <v>1903</v>
      </c>
      <c r="E4644" s="283">
        <v>1012</v>
      </c>
      <c r="F4644" s="283">
        <v>29613</v>
      </c>
      <c r="G4644" s="24">
        <v>50</v>
      </c>
      <c r="H4644" s="24">
        <v>0</v>
      </c>
      <c r="I4644" s="24">
        <v>0</v>
      </c>
      <c r="J4644" s="282">
        <v>10</v>
      </c>
      <c r="K4644" s="282">
        <v>30</v>
      </c>
    </row>
    <row r="4645" spans="1:11" x14ac:dyDescent="0.3">
      <c r="A4645" s="283" t="s">
        <v>2095</v>
      </c>
      <c r="B4645" s="283">
        <v>141</v>
      </c>
      <c r="C4645" s="24" t="str">
        <f t="shared" si="72"/>
        <v>balencia141</v>
      </c>
      <c r="D4645" s="283">
        <v>2076</v>
      </c>
      <c r="E4645" s="283">
        <v>1104</v>
      </c>
      <c r="F4645" s="283">
        <v>32629</v>
      </c>
      <c r="G4645" s="24">
        <v>50</v>
      </c>
      <c r="H4645" s="24">
        <v>0</v>
      </c>
      <c r="I4645" s="24">
        <v>0</v>
      </c>
      <c r="J4645" s="282">
        <v>10</v>
      </c>
      <c r="K4645" s="282">
        <v>30</v>
      </c>
    </row>
    <row r="4646" spans="1:11" x14ac:dyDescent="0.3">
      <c r="A4646" s="283" t="s">
        <v>2095</v>
      </c>
      <c r="B4646" s="283">
        <v>142</v>
      </c>
      <c r="C4646" s="24" t="str">
        <f t="shared" si="72"/>
        <v>balencia142</v>
      </c>
      <c r="D4646" s="283">
        <v>2099</v>
      </c>
      <c r="E4646" s="283">
        <v>1116</v>
      </c>
      <c r="F4646" s="283">
        <v>33048</v>
      </c>
      <c r="G4646" s="24">
        <v>50</v>
      </c>
      <c r="H4646" s="24">
        <v>0</v>
      </c>
      <c r="I4646" s="24">
        <v>0</v>
      </c>
      <c r="J4646" s="282">
        <v>10</v>
      </c>
      <c r="K4646" s="282">
        <v>30</v>
      </c>
    </row>
    <row r="4647" spans="1:11" x14ac:dyDescent="0.3">
      <c r="A4647" s="283" t="s">
        <v>2095</v>
      </c>
      <c r="B4647" s="283">
        <v>143</v>
      </c>
      <c r="C4647" s="24" t="str">
        <f t="shared" si="72"/>
        <v>balencia143</v>
      </c>
      <c r="D4647" s="283">
        <v>2122</v>
      </c>
      <c r="E4647" s="283">
        <v>1128</v>
      </c>
      <c r="F4647" s="283">
        <v>33521</v>
      </c>
      <c r="G4647" s="24">
        <v>50</v>
      </c>
      <c r="H4647" s="24">
        <v>0</v>
      </c>
      <c r="I4647" s="24">
        <v>0</v>
      </c>
      <c r="J4647" s="282">
        <v>10</v>
      </c>
      <c r="K4647" s="282">
        <v>30</v>
      </c>
    </row>
    <row r="4648" spans="1:11" x14ac:dyDescent="0.3">
      <c r="A4648" s="283" t="s">
        <v>2095</v>
      </c>
      <c r="B4648" s="283">
        <v>144</v>
      </c>
      <c r="C4648" s="24" t="str">
        <f t="shared" si="72"/>
        <v>balencia144</v>
      </c>
      <c r="D4648" s="283">
        <v>2146</v>
      </c>
      <c r="E4648" s="283">
        <v>1141</v>
      </c>
      <c r="F4648" s="283">
        <v>33914</v>
      </c>
      <c r="G4648" s="24">
        <v>50</v>
      </c>
      <c r="H4648" s="24">
        <v>0</v>
      </c>
      <c r="I4648" s="24">
        <v>0</v>
      </c>
      <c r="J4648" s="282">
        <v>10</v>
      </c>
      <c r="K4648" s="282">
        <v>30</v>
      </c>
    </row>
    <row r="4649" spans="1:11" x14ac:dyDescent="0.3">
      <c r="A4649" s="283" t="s">
        <v>2095</v>
      </c>
      <c r="B4649" s="283">
        <v>145</v>
      </c>
      <c r="C4649" s="24" t="str">
        <f t="shared" si="72"/>
        <v>balencia145</v>
      </c>
      <c r="D4649" s="283">
        <v>2169</v>
      </c>
      <c r="E4649" s="283">
        <v>1153</v>
      </c>
      <c r="F4649" s="283">
        <v>34373</v>
      </c>
      <c r="G4649" s="24">
        <v>50</v>
      </c>
      <c r="H4649" s="24">
        <v>0</v>
      </c>
      <c r="I4649" s="24">
        <v>0</v>
      </c>
      <c r="J4649" s="282">
        <v>10</v>
      </c>
      <c r="K4649" s="282">
        <v>30</v>
      </c>
    </row>
    <row r="4650" spans="1:11" x14ac:dyDescent="0.3">
      <c r="A4650" s="283" t="s">
        <v>2095</v>
      </c>
      <c r="B4650" s="283">
        <v>146</v>
      </c>
      <c r="C4650" s="24" t="str">
        <f t="shared" si="72"/>
        <v>balencia146</v>
      </c>
      <c r="D4650" s="283">
        <v>2193</v>
      </c>
      <c r="E4650" s="283">
        <v>1166</v>
      </c>
      <c r="F4650" s="283">
        <v>34813</v>
      </c>
      <c r="G4650" s="24">
        <v>50</v>
      </c>
      <c r="H4650" s="24">
        <v>0</v>
      </c>
      <c r="I4650" s="24">
        <v>0</v>
      </c>
      <c r="J4650" s="282">
        <v>10</v>
      </c>
      <c r="K4650" s="282">
        <v>30</v>
      </c>
    </row>
    <row r="4651" spans="1:11" x14ac:dyDescent="0.3">
      <c r="A4651" s="283" t="s">
        <v>2095</v>
      </c>
      <c r="B4651" s="283">
        <v>147</v>
      </c>
      <c r="C4651" s="24" t="str">
        <f t="shared" si="72"/>
        <v>balencia147</v>
      </c>
      <c r="D4651" s="283">
        <v>2217</v>
      </c>
      <c r="E4651" s="283">
        <v>1179</v>
      </c>
      <c r="F4651" s="283">
        <v>35263</v>
      </c>
      <c r="G4651" s="24">
        <v>50</v>
      </c>
      <c r="H4651" s="24">
        <v>0</v>
      </c>
      <c r="I4651" s="24">
        <v>0</v>
      </c>
      <c r="J4651" s="282">
        <v>10</v>
      </c>
      <c r="K4651" s="282">
        <v>30</v>
      </c>
    </row>
    <row r="4652" spans="1:11" x14ac:dyDescent="0.3">
      <c r="A4652" s="283" t="s">
        <v>2095</v>
      </c>
      <c r="B4652" s="283">
        <v>148</v>
      </c>
      <c r="C4652" s="24" t="str">
        <f t="shared" si="72"/>
        <v>balencia148</v>
      </c>
      <c r="D4652" s="283">
        <v>2242</v>
      </c>
      <c r="E4652" s="283">
        <v>1191</v>
      </c>
      <c r="F4652" s="283">
        <v>35676</v>
      </c>
      <c r="G4652" s="24">
        <v>50</v>
      </c>
      <c r="H4652" s="24">
        <v>0</v>
      </c>
      <c r="I4652" s="24">
        <v>0</v>
      </c>
      <c r="J4652" s="282">
        <v>10</v>
      </c>
      <c r="K4652" s="282">
        <v>30</v>
      </c>
    </row>
    <row r="4653" spans="1:11" x14ac:dyDescent="0.3">
      <c r="A4653" s="283" t="s">
        <v>2095</v>
      </c>
      <c r="B4653" s="283">
        <v>149</v>
      </c>
      <c r="C4653" s="24" t="str">
        <f t="shared" si="72"/>
        <v>balencia149</v>
      </c>
      <c r="D4653" s="283">
        <v>2266</v>
      </c>
      <c r="E4653" s="283">
        <v>1205</v>
      </c>
      <c r="F4653" s="283">
        <v>36158</v>
      </c>
      <c r="G4653" s="24">
        <v>50</v>
      </c>
      <c r="H4653" s="24">
        <v>0</v>
      </c>
      <c r="I4653" s="24">
        <v>0</v>
      </c>
      <c r="J4653" s="282">
        <v>10</v>
      </c>
      <c r="K4653" s="282">
        <v>30</v>
      </c>
    </row>
    <row r="4654" spans="1:11" x14ac:dyDescent="0.3">
      <c r="A4654" s="283" t="s">
        <v>2095</v>
      </c>
      <c r="B4654" s="283">
        <v>150</v>
      </c>
      <c r="C4654" s="24" t="str">
        <f t="shared" si="72"/>
        <v>balencia150</v>
      </c>
      <c r="D4654" s="283">
        <v>2291</v>
      </c>
      <c r="E4654" s="283">
        <v>1218</v>
      </c>
      <c r="F4654" s="283">
        <v>36580</v>
      </c>
      <c r="G4654" s="24">
        <v>50</v>
      </c>
      <c r="H4654" s="24">
        <v>0</v>
      </c>
      <c r="I4654" s="24">
        <v>0</v>
      </c>
      <c r="J4654" s="282">
        <v>10</v>
      </c>
      <c r="K4654" s="282">
        <v>30</v>
      </c>
    </row>
    <row r="4655" spans="1:11" x14ac:dyDescent="0.3">
      <c r="A4655" s="283" t="s">
        <v>2095</v>
      </c>
      <c r="B4655" s="283">
        <v>151</v>
      </c>
      <c r="C4655" s="24" t="str">
        <f t="shared" si="72"/>
        <v>balencia151</v>
      </c>
      <c r="D4655" s="283">
        <v>2316</v>
      </c>
      <c r="E4655" s="283">
        <v>1231</v>
      </c>
      <c r="F4655" s="283">
        <v>37052</v>
      </c>
      <c r="G4655" s="24">
        <v>50</v>
      </c>
      <c r="H4655" s="24">
        <v>0</v>
      </c>
      <c r="I4655" s="24">
        <v>0</v>
      </c>
      <c r="J4655" s="282">
        <v>10</v>
      </c>
      <c r="K4655" s="282">
        <v>30</v>
      </c>
    </row>
    <row r="4656" spans="1:11" x14ac:dyDescent="0.3">
      <c r="A4656" s="283" t="s">
        <v>2095</v>
      </c>
      <c r="B4656" s="283">
        <v>152</v>
      </c>
      <c r="C4656" s="24" t="str">
        <f t="shared" si="72"/>
        <v>balencia152</v>
      </c>
      <c r="D4656" s="283">
        <v>2341</v>
      </c>
      <c r="E4656" s="283">
        <v>1245</v>
      </c>
      <c r="F4656" s="283">
        <v>37485</v>
      </c>
      <c r="G4656" s="24">
        <v>50</v>
      </c>
      <c r="H4656" s="24">
        <v>0</v>
      </c>
      <c r="I4656" s="24">
        <v>0</v>
      </c>
      <c r="J4656" s="282">
        <v>10</v>
      </c>
      <c r="K4656" s="282">
        <v>30</v>
      </c>
    </row>
    <row r="4657" spans="1:11" x14ac:dyDescent="0.3">
      <c r="A4657" s="283" t="s">
        <v>2095</v>
      </c>
      <c r="B4657" s="283">
        <v>153</v>
      </c>
      <c r="C4657" s="24" t="str">
        <f t="shared" si="72"/>
        <v>balencia153</v>
      </c>
      <c r="D4657" s="283">
        <v>2367</v>
      </c>
      <c r="E4657" s="283">
        <v>1258</v>
      </c>
      <c r="F4657" s="283">
        <v>37991</v>
      </c>
      <c r="G4657" s="24">
        <v>50</v>
      </c>
      <c r="H4657" s="24">
        <v>0</v>
      </c>
      <c r="I4657" s="24">
        <v>0</v>
      </c>
      <c r="J4657" s="282">
        <v>10</v>
      </c>
      <c r="K4657" s="282">
        <v>30</v>
      </c>
    </row>
    <row r="4658" spans="1:11" x14ac:dyDescent="0.3">
      <c r="A4658" s="283" t="s">
        <v>2095</v>
      </c>
      <c r="B4658" s="283">
        <v>154</v>
      </c>
      <c r="C4658" s="24" t="str">
        <f t="shared" si="72"/>
        <v>balencia154</v>
      </c>
      <c r="D4658" s="283">
        <v>2393</v>
      </c>
      <c r="E4658" s="283">
        <v>1272</v>
      </c>
      <c r="F4658" s="283">
        <v>38434</v>
      </c>
      <c r="G4658" s="24">
        <v>50</v>
      </c>
      <c r="H4658" s="24">
        <v>0</v>
      </c>
      <c r="I4658" s="24">
        <v>0</v>
      </c>
      <c r="J4658" s="282">
        <v>10</v>
      </c>
      <c r="K4658" s="282">
        <v>30</v>
      </c>
    </row>
    <row r="4659" spans="1:11" x14ac:dyDescent="0.3">
      <c r="A4659" s="283" t="s">
        <v>2095</v>
      </c>
      <c r="B4659" s="283">
        <v>155</v>
      </c>
      <c r="C4659" s="24" t="str">
        <f t="shared" si="72"/>
        <v>balencia155</v>
      </c>
      <c r="D4659" s="283">
        <v>2419</v>
      </c>
      <c r="E4659" s="283">
        <v>1286</v>
      </c>
      <c r="F4659" s="283">
        <v>38929</v>
      </c>
      <c r="G4659" s="24">
        <v>50</v>
      </c>
      <c r="H4659" s="24">
        <v>0</v>
      </c>
      <c r="I4659" s="24">
        <v>0</v>
      </c>
      <c r="J4659" s="282">
        <v>10</v>
      </c>
      <c r="K4659" s="282">
        <v>30</v>
      </c>
    </row>
    <row r="4660" spans="1:11" x14ac:dyDescent="0.3">
      <c r="A4660" s="283" t="s">
        <v>2095</v>
      </c>
      <c r="B4660" s="283">
        <v>156</v>
      </c>
      <c r="C4660" s="24" t="str">
        <f t="shared" si="72"/>
        <v>balencia156</v>
      </c>
      <c r="D4660" s="283">
        <v>2445</v>
      </c>
      <c r="E4660" s="283">
        <v>1300</v>
      </c>
      <c r="F4660" s="283">
        <v>39382</v>
      </c>
      <c r="G4660" s="24">
        <v>50</v>
      </c>
      <c r="H4660" s="24">
        <v>0</v>
      </c>
      <c r="I4660" s="24">
        <v>0</v>
      </c>
      <c r="J4660" s="282">
        <v>10</v>
      </c>
      <c r="K4660" s="282">
        <v>30</v>
      </c>
    </row>
    <row r="4661" spans="1:11" x14ac:dyDescent="0.3">
      <c r="A4661" s="283" t="s">
        <v>2095</v>
      </c>
      <c r="B4661" s="283">
        <v>157</v>
      </c>
      <c r="C4661" s="24" t="str">
        <f t="shared" si="72"/>
        <v>balencia157</v>
      </c>
      <c r="D4661" s="283">
        <v>2472</v>
      </c>
      <c r="E4661" s="283">
        <v>1314</v>
      </c>
      <c r="F4661" s="283">
        <v>39913</v>
      </c>
      <c r="G4661" s="24">
        <v>50</v>
      </c>
      <c r="H4661" s="24">
        <v>0</v>
      </c>
      <c r="I4661" s="24">
        <v>0</v>
      </c>
      <c r="J4661" s="282">
        <v>10</v>
      </c>
      <c r="K4661" s="282">
        <v>30</v>
      </c>
    </row>
    <row r="4662" spans="1:11" x14ac:dyDescent="0.3">
      <c r="A4662" s="283" t="s">
        <v>2095</v>
      </c>
      <c r="B4662" s="283">
        <v>158</v>
      </c>
      <c r="C4662" s="24" t="str">
        <f t="shared" si="72"/>
        <v>balencia158</v>
      </c>
      <c r="D4662" s="283">
        <v>2499</v>
      </c>
      <c r="E4662" s="283">
        <v>1328</v>
      </c>
      <c r="F4662" s="283">
        <v>40378</v>
      </c>
      <c r="G4662" s="24">
        <v>50</v>
      </c>
      <c r="H4662" s="24">
        <v>0</v>
      </c>
      <c r="I4662" s="24">
        <v>0</v>
      </c>
      <c r="J4662" s="282">
        <v>10</v>
      </c>
      <c r="K4662" s="282">
        <v>30</v>
      </c>
    </row>
    <row r="4663" spans="1:11" x14ac:dyDescent="0.3">
      <c r="A4663" s="283" t="s">
        <v>2095</v>
      </c>
      <c r="B4663" s="283">
        <v>159</v>
      </c>
      <c r="C4663" s="24" t="str">
        <f t="shared" si="72"/>
        <v>balencia159</v>
      </c>
      <c r="D4663" s="283">
        <v>2526</v>
      </c>
      <c r="E4663" s="283">
        <v>1343</v>
      </c>
      <c r="F4663" s="283">
        <v>40921</v>
      </c>
      <c r="G4663" s="24">
        <v>50</v>
      </c>
      <c r="H4663" s="24">
        <v>0</v>
      </c>
      <c r="I4663" s="24">
        <v>0</v>
      </c>
      <c r="J4663" s="282">
        <v>10</v>
      </c>
      <c r="K4663" s="282">
        <v>30</v>
      </c>
    </row>
    <row r="4664" spans="1:11" x14ac:dyDescent="0.3">
      <c r="A4664" s="283" t="s">
        <v>2095</v>
      </c>
      <c r="B4664" s="283">
        <v>160</v>
      </c>
      <c r="C4664" s="24" t="str">
        <f t="shared" si="72"/>
        <v>balencia160</v>
      </c>
      <c r="D4664" s="283">
        <v>2553</v>
      </c>
      <c r="E4664" s="283">
        <v>1357</v>
      </c>
      <c r="F4664" s="283">
        <v>41397</v>
      </c>
      <c r="G4664" s="24">
        <v>50</v>
      </c>
      <c r="H4664" s="24">
        <v>0</v>
      </c>
      <c r="I4664" s="24">
        <v>0</v>
      </c>
      <c r="J4664" s="282">
        <v>10</v>
      </c>
      <c r="K4664" s="282">
        <v>30</v>
      </c>
    </row>
    <row r="4665" spans="1:11" x14ac:dyDescent="0.3">
      <c r="A4665" s="283" t="s">
        <v>2095</v>
      </c>
      <c r="B4665" s="283">
        <v>161</v>
      </c>
      <c r="C4665" s="24" t="str">
        <f t="shared" si="72"/>
        <v>balencia161</v>
      </c>
      <c r="D4665" s="283">
        <v>2785</v>
      </c>
      <c r="E4665" s="283">
        <v>1481</v>
      </c>
      <c r="F4665" s="283">
        <v>45755</v>
      </c>
      <c r="G4665" s="24">
        <v>50</v>
      </c>
      <c r="H4665" s="24">
        <v>0</v>
      </c>
      <c r="I4665" s="24">
        <v>0</v>
      </c>
      <c r="J4665" s="282">
        <v>10</v>
      </c>
      <c r="K4665" s="282">
        <v>30</v>
      </c>
    </row>
    <row r="4666" spans="1:11" x14ac:dyDescent="0.3">
      <c r="A4666" s="283" t="s">
        <v>2095</v>
      </c>
      <c r="B4666" s="283">
        <v>162</v>
      </c>
      <c r="C4666" s="24" t="str">
        <f t="shared" si="72"/>
        <v>balencia162</v>
      </c>
      <c r="D4666" s="283">
        <v>2816</v>
      </c>
      <c r="E4666" s="283">
        <v>1497</v>
      </c>
      <c r="F4666" s="283">
        <v>46287</v>
      </c>
      <c r="G4666" s="24">
        <v>50</v>
      </c>
      <c r="H4666" s="24">
        <v>0</v>
      </c>
      <c r="I4666" s="24">
        <v>0</v>
      </c>
      <c r="J4666" s="282">
        <v>10</v>
      </c>
      <c r="K4666" s="282">
        <v>30</v>
      </c>
    </row>
    <row r="4667" spans="1:11" x14ac:dyDescent="0.3">
      <c r="A4667" s="283" t="s">
        <v>2095</v>
      </c>
      <c r="B4667" s="283">
        <v>163</v>
      </c>
      <c r="C4667" s="24" t="str">
        <f t="shared" si="72"/>
        <v>balencia163</v>
      </c>
      <c r="D4667" s="283">
        <v>2846</v>
      </c>
      <c r="E4667" s="283">
        <v>1513</v>
      </c>
      <c r="F4667" s="283">
        <v>46909</v>
      </c>
      <c r="G4667" s="24">
        <v>50</v>
      </c>
      <c r="H4667" s="24">
        <v>0</v>
      </c>
      <c r="I4667" s="24">
        <v>0</v>
      </c>
      <c r="J4667" s="282">
        <v>10</v>
      </c>
      <c r="K4667" s="282">
        <v>30</v>
      </c>
    </row>
    <row r="4668" spans="1:11" x14ac:dyDescent="0.3">
      <c r="A4668" s="283" t="s">
        <v>2095</v>
      </c>
      <c r="B4668" s="283">
        <v>164</v>
      </c>
      <c r="C4668" s="24" t="str">
        <f t="shared" si="72"/>
        <v>balencia164</v>
      </c>
      <c r="D4668" s="283">
        <v>2877</v>
      </c>
      <c r="E4668" s="283">
        <v>1529</v>
      </c>
      <c r="F4668" s="283">
        <v>47454</v>
      </c>
      <c r="G4668" s="24">
        <v>50</v>
      </c>
      <c r="H4668" s="24">
        <v>0</v>
      </c>
      <c r="I4668" s="24">
        <v>0</v>
      </c>
      <c r="J4668" s="282">
        <v>10</v>
      </c>
      <c r="K4668" s="282">
        <v>30</v>
      </c>
    </row>
    <row r="4669" spans="1:11" x14ac:dyDescent="0.3">
      <c r="A4669" s="283" t="s">
        <v>2095</v>
      </c>
      <c r="B4669" s="283">
        <v>165</v>
      </c>
      <c r="C4669" s="24" t="str">
        <f t="shared" si="72"/>
        <v>balencia165</v>
      </c>
      <c r="D4669" s="283">
        <v>2908</v>
      </c>
      <c r="E4669" s="283">
        <v>1546</v>
      </c>
      <c r="F4669" s="283">
        <v>48152</v>
      </c>
      <c r="G4669" s="24">
        <v>50</v>
      </c>
      <c r="H4669" s="24">
        <v>0</v>
      </c>
      <c r="I4669" s="24">
        <v>0</v>
      </c>
      <c r="J4669" s="282">
        <v>10</v>
      </c>
      <c r="K4669" s="282">
        <v>30</v>
      </c>
    </row>
    <row r="4670" spans="1:11" x14ac:dyDescent="0.3">
      <c r="A4670" s="283" t="s">
        <v>2095</v>
      </c>
      <c r="B4670" s="283">
        <v>166</v>
      </c>
      <c r="C4670" s="24" t="str">
        <f t="shared" si="72"/>
        <v>balencia166</v>
      </c>
      <c r="D4670" s="283">
        <v>2940</v>
      </c>
      <c r="E4670" s="283">
        <v>1563</v>
      </c>
      <c r="F4670" s="283">
        <v>48711</v>
      </c>
      <c r="G4670" s="24">
        <v>50</v>
      </c>
      <c r="H4670" s="24">
        <v>0</v>
      </c>
      <c r="I4670" s="24">
        <v>0</v>
      </c>
      <c r="J4670" s="282">
        <v>10</v>
      </c>
      <c r="K4670" s="282">
        <v>30</v>
      </c>
    </row>
    <row r="4671" spans="1:11" x14ac:dyDescent="0.3">
      <c r="A4671" s="283" t="s">
        <v>2095</v>
      </c>
      <c r="B4671" s="283">
        <v>167</v>
      </c>
      <c r="C4671" s="24" t="str">
        <f t="shared" si="72"/>
        <v>balencia167</v>
      </c>
      <c r="D4671" s="283">
        <v>2971</v>
      </c>
      <c r="E4671" s="283">
        <v>1580</v>
      </c>
      <c r="F4671" s="283">
        <v>49276</v>
      </c>
      <c r="G4671" s="24">
        <v>50</v>
      </c>
      <c r="H4671" s="24">
        <v>0</v>
      </c>
      <c r="I4671" s="24">
        <v>0</v>
      </c>
      <c r="J4671" s="282">
        <v>10</v>
      </c>
      <c r="K4671" s="282">
        <v>30</v>
      </c>
    </row>
    <row r="4672" spans="1:11" x14ac:dyDescent="0.3">
      <c r="A4672" s="283" t="s">
        <v>2095</v>
      </c>
      <c r="B4672" s="283">
        <v>168</v>
      </c>
      <c r="C4672" s="24" t="str">
        <f t="shared" si="72"/>
        <v>balencia168</v>
      </c>
      <c r="D4672" s="283">
        <v>3004</v>
      </c>
      <c r="E4672" s="283">
        <v>1597</v>
      </c>
      <c r="F4672" s="283">
        <v>49847</v>
      </c>
      <c r="G4672" s="24">
        <v>50</v>
      </c>
      <c r="H4672" s="24">
        <v>0</v>
      </c>
      <c r="I4672" s="24">
        <v>0</v>
      </c>
      <c r="J4672" s="282">
        <v>10</v>
      </c>
      <c r="K4672" s="282">
        <v>30</v>
      </c>
    </row>
    <row r="4673" spans="1:11" x14ac:dyDescent="0.3">
      <c r="A4673" s="283" t="s">
        <v>2095</v>
      </c>
      <c r="B4673" s="283">
        <v>169</v>
      </c>
      <c r="C4673" s="24" t="str">
        <f t="shared" si="72"/>
        <v>balencia169</v>
      </c>
      <c r="D4673" s="283">
        <v>3036</v>
      </c>
      <c r="E4673" s="283">
        <v>1614</v>
      </c>
      <c r="F4673" s="283">
        <v>50580</v>
      </c>
      <c r="G4673" s="24">
        <v>50</v>
      </c>
      <c r="H4673" s="24">
        <v>0</v>
      </c>
      <c r="I4673" s="24">
        <v>0</v>
      </c>
      <c r="J4673" s="282">
        <v>10</v>
      </c>
      <c r="K4673" s="282">
        <v>30</v>
      </c>
    </row>
    <row r="4674" spans="1:11" x14ac:dyDescent="0.3">
      <c r="A4674" s="283" t="s">
        <v>2095</v>
      </c>
      <c r="B4674" s="283">
        <v>170</v>
      </c>
      <c r="C4674" s="24" t="str">
        <f t="shared" si="72"/>
        <v>balencia170</v>
      </c>
      <c r="D4674" s="283">
        <v>3069</v>
      </c>
      <c r="E4674" s="283">
        <v>1631</v>
      </c>
      <c r="F4674" s="283">
        <v>51166</v>
      </c>
      <c r="G4674" s="24">
        <v>50</v>
      </c>
      <c r="H4674" s="24">
        <v>0</v>
      </c>
      <c r="I4674" s="24">
        <v>0</v>
      </c>
      <c r="J4674" s="282">
        <v>10</v>
      </c>
      <c r="K4674" s="282">
        <v>30</v>
      </c>
    </row>
    <row r="4675" spans="1:11" x14ac:dyDescent="0.3">
      <c r="A4675" s="283" t="s">
        <v>2095</v>
      </c>
      <c r="B4675" s="283">
        <v>171</v>
      </c>
      <c r="C4675" s="24" t="str">
        <f t="shared" si="72"/>
        <v>balencia171</v>
      </c>
      <c r="D4675" s="283">
        <v>3102</v>
      </c>
      <c r="E4675" s="283">
        <v>1649</v>
      </c>
      <c r="F4675" s="283">
        <v>51758</v>
      </c>
      <c r="G4675" s="24">
        <v>50</v>
      </c>
      <c r="H4675" s="24">
        <v>0</v>
      </c>
      <c r="I4675" s="24">
        <v>0</v>
      </c>
      <c r="J4675" s="282">
        <v>10</v>
      </c>
      <c r="K4675" s="282">
        <v>30</v>
      </c>
    </row>
    <row r="4676" spans="1:11" x14ac:dyDescent="0.3">
      <c r="A4676" s="283" t="s">
        <v>2095</v>
      </c>
      <c r="B4676" s="283">
        <v>172</v>
      </c>
      <c r="C4676" s="24" t="str">
        <f t="shared" si="72"/>
        <v>balencia172</v>
      </c>
      <c r="D4676" s="283">
        <v>3135</v>
      </c>
      <c r="E4676" s="283">
        <v>1667</v>
      </c>
      <c r="F4676" s="283">
        <v>52357</v>
      </c>
      <c r="G4676" s="24">
        <v>50</v>
      </c>
      <c r="H4676" s="24">
        <v>0</v>
      </c>
      <c r="I4676" s="24">
        <v>0</v>
      </c>
      <c r="J4676" s="282">
        <v>10</v>
      </c>
      <c r="K4676" s="282">
        <v>30</v>
      </c>
    </row>
    <row r="4677" spans="1:11" x14ac:dyDescent="0.3">
      <c r="A4677" s="283" t="s">
        <v>2095</v>
      </c>
      <c r="B4677" s="283">
        <v>173</v>
      </c>
      <c r="C4677" s="24" t="str">
        <f t="shared" si="72"/>
        <v>balencia173</v>
      </c>
      <c r="D4677" s="283">
        <v>3169</v>
      </c>
      <c r="E4677" s="283">
        <v>1685</v>
      </c>
      <c r="F4677" s="283">
        <v>53126</v>
      </c>
      <c r="G4677" s="24">
        <v>50</v>
      </c>
      <c r="H4677" s="24">
        <v>0</v>
      </c>
      <c r="I4677" s="24">
        <v>0</v>
      </c>
      <c r="J4677" s="282">
        <v>10</v>
      </c>
      <c r="K4677" s="282">
        <v>30</v>
      </c>
    </row>
    <row r="4678" spans="1:11" x14ac:dyDescent="0.3">
      <c r="A4678" s="283" t="s">
        <v>2095</v>
      </c>
      <c r="B4678" s="283">
        <v>174</v>
      </c>
      <c r="C4678" s="24" t="str">
        <f t="shared" ref="C4678:C4741" si="73">A4678&amp;B4678</f>
        <v>balencia174</v>
      </c>
      <c r="D4678" s="283">
        <v>3203</v>
      </c>
      <c r="E4678" s="283">
        <v>1703</v>
      </c>
      <c r="F4678" s="283">
        <v>53740</v>
      </c>
      <c r="G4678" s="24">
        <v>50</v>
      </c>
      <c r="H4678" s="24">
        <v>0</v>
      </c>
      <c r="I4678" s="24">
        <v>0</v>
      </c>
      <c r="J4678" s="282">
        <v>10</v>
      </c>
      <c r="K4678" s="282">
        <v>30</v>
      </c>
    </row>
    <row r="4679" spans="1:11" x14ac:dyDescent="0.3">
      <c r="A4679" s="283" t="s">
        <v>2095</v>
      </c>
      <c r="B4679" s="283">
        <v>175</v>
      </c>
      <c r="C4679" s="24" t="str">
        <f t="shared" si="73"/>
        <v>balencia175</v>
      </c>
      <c r="D4679" s="283">
        <v>3238</v>
      </c>
      <c r="E4679" s="283">
        <v>1721</v>
      </c>
      <c r="F4679" s="283">
        <v>54361</v>
      </c>
      <c r="G4679" s="24">
        <v>50</v>
      </c>
      <c r="H4679" s="24">
        <v>0</v>
      </c>
      <c r="I4679" s="24">
        <v>0</v>
      </c>
      <c r="J4679" s="282">
        <v>10</v>
      </c>
      <c r="K4679" s="282">
        <v>30</v>
      </c>
    </row>
    <row r="4680" spans="1:11" x14ac:dyDescent="0.3">
      <c r="A4680" s="283" t="s">
        <v>2095</v>
      </c>
      <c r="B4680" s="283">
        <v>176</v>
      </c>
      <c r="C4680" s="24" t="str">
        <f t="shared" si="73"/>
        <v>balencia176</v>
      </c>
      <c r="D4680" s="283">
        <v>3272</v>
      </c>
      <c r="E4680" s="283">
        <v>1740</v>
      </c>
      <c r="F4680" s="283">
        <v>54989</v>
      </c>
      <c r="G4680" s="24">
        <v>50</v>
      </c>
      <c r="H4680" s="24">
        <v>0</v>
      </c>
      <c r="I4680" s="24">
        <v>0</v>
      </c>
      <c r="J4680" s="282">
        <v>10</v>
      </c>
      <c r="K4680" s="282">
        <v>30</v>
      </c>
    </row>
    <row r="4681" spans="1:11" x14ac:dyDescent="0.3">
      <c r="A4681" s="283" t="s">
        <v>2095</v>
      </c>
      <c r="B4681" s="283">
        <v>177</v>
      </c>
      <c r="C4681" s="24" t="str">
        <f t="shared" si="73"/>
        <v>balencia177</v>
      </c>
      <c r="D4681" s="283">
        <v>3308</v>
      </c>
      <c r="E4681" s="283">
        <v>1758</v>
      </c>
      <c r="F4681" s="283">
        <v>55795</v>
      </c>
      <c r="G4681" s="24">
        <v>50</v>
      </c>
      <c r="H4681" s="24">
        <v>0</v>
      </c>
      <c r="I4681" s="24">
        <v>0</v>
      </c>
      <c r="J4681" s="282">
        <v>10</v>
      </c>
      <c r="K4681" s="282">
        <v>30</v>
      </c>
    </row>
    <row r="4682" spans="1:11" x14ac:dyDescent="0.3">
      <c r="A4682" s="283" t="s">
        <v>2095</v>
      </c>
      <c r="B4682" s="283">
        <v>178</v>
      </c>
      <c r="C4682" s="24" t="str">
        <f t="shared" si="73"/>
        <v>balencia178</v>
      </c>
      <c r="D4682" s="283">
        <v>3343</v>
      </c>
      <c r="E4682" s="283">
        <v>1777</v>
      </c>
      <c r="F4682" s="283">
        <v>56439</v>
      </c>
      <c r="G4682" s="24">
        <v>50</v>
      </c>
      <c r="H4682" s="24">
        <v>0</v>
      </c>
      <c r="I4682" s="24">
        <v>0</v>
      </c>
      <c r="J4682" s="282">
        <v>10</v>
      </c>
      <c r="K4682" s="282">
        <v>30</v>
      </c>
    </row>
    <row r="4683" spans="1:11" x14ac:dyDescent="0.3">
      <c r="A4683" s="283" t="s">
        <v>2095</v>
      </c>
      <c r="B4683" s="283">
        <v>179</v>
      </c>
      <c r="C4683" s="24" t="str">
        <f t="shared" si="73"/>
        <v>balencia179</v>
      </c>
      <c r="D4683" s="283">
        <v>3379</v>
      </c>
      <c r="E4683" s="283">
        <v>1796</v>
      </c>
      <c r="F4683" s="283">
        <v>57091</v>
      </c>
      <c r="G4683" s="24">
        <v>50</v>
      </c>
      <c r="H4683" s="24">
        <v>0</v>
      </c>
      <c r="I4683" s="24">
        <v>0</v>
      </c>
      <c r="J4683" s="282">
        <v>10</v>
      </c>
      <c r="K4683" s="282">
        <v>30</v>
      </c>
    </row>
    <row r="4684" spans="1:11" x14ac:dyDescent="0.3">
      <c r="A4684" s="283" t="s">
        <v>2095</v>
      </c>
      <c r="B4684" s="283">
        <v>180</v>
      </c>
      <c r="C4684" s="24" t="str">
        <f t="shared" si="73"/>
        <v>balencia180</v>
      </c>
      <c r="D4684" s="283">
        <v>3415</v>
      </c>
      <c r="E4684" s="283">
        <v>1815</v>
      </c>
      <c r="F4684" s="283">
        <v>57749</v>
      </c>
      <c r="G4684" s="24">
        <v>50</v>
      </c>
      <c r="H4684" s="24">
        <v>0</v>
      </c>
      <c r="I4684" s="24">
        <v>0</v>
      </c>
      <c r="J4684" s="282">
        <v>10</v>
      </c>
      <c r="K4684" s="282">
        <v>30</v>
      </c>
    </row>
    <row r="4685" spans="1:11" x14ac:dyDescent="0.3">
      <c r="A4685" s="283" t="s">
        <v>2095</v>
      </c>
      <c r="B4685" s="283">
        <v>181</v>
      </c>
      <c r="C4685" s="24" t="str">
        <f t="shared" si="73"/>
        <v>balencia181</v>
      </c>
      <c r="D4685" s="283">
        <v>3725</v>
      </c>
      <c r="E4685" s="283">
        <v>1980</v>
      </c>
      <c r="F4685" s="283">
        <v>63945</v>
      </c>
      <c r="G4685" s="24">
        <v>50</v>
      </c>
      <c r="H4685" s="24">
        <v>0</v>
      </c>
      <c r="I4685" s="24">
        <v>0</v>
      </c>
      <c r="J4685" s="282">
        <v>10</v>
      </c>
      <c r="K4685" s="282">
        <v>30</v>
      </c>
    </row>
    <row r="4686" spans="1:11" x14ac:dyDescent="0.3">
      <c r="A4686" s="283" t="s">
        <v>2095</v>
      </c>
      <c r="B4686" s="283">
        <v>182</v>
      </c>
      <c r="C4686" s="24" t="str">
        <f t="shared" si="73"/>
        <v>balencia182</v>
      </c>
      <c r="D4686" s="283">
        <v>3765</v>
      </c>
      <c r="E4686" s="283">
        <v>2001</v>
      </c>
      <c r="F4686" s="283">
        <v>64682</v>
      </c>
      <c r="G4686" s="24">
        <v>50</v>
      </c>
      <c r="H4686" s="24">
        <v>0</v>
      </c>
      <c r="I4686" s="24">
        <v>0</v>
      </c>
      <c r="J4686" s="282">
        <v>10</v>
      </c>
      <c r="K4686" s="282">
        <v>30</v>
      </c>
    </row>
    <row r="4687" spans="1:11" x14ac:dyDescent="0.3">
      <c r="A4687" s="283" t="s">
        <v>2095</v>
      </c>
      <c r="B4687" s="283">
        <v>183</v>
      </c>
      <c r="C4687" s="24" t="str">
        <f t="shared" si="73"/>
        <v>balencia183</v>
      </c>
      <c r="D4687" s="283">
        <v>3805</v>
      </c>
      <c r="E4687" s="283">
        <v>2023</v>
      </c>
      <c r="F4687" s="283">
        <v>65428</v>
      </c>
      <c r="G4687" s="24">
        <v>50</v>
      </c>
      <c r="H4687" s="24">
        <v>0</v>
      </c>
      <c r="I4687" s="24">
        <v>0</v>
      </c>
      <c r="J4687" s="282">
        <v>10</v>
      </c>
      <c r="K4687" s="282">
        <v>30</v>
      </c>
    </row>
    <row r="4688" spans="1:11" x14ac:dyDescent="0.3">
      <c r="A4688" s="283" t="s">
        <v>2095</v>
      </c>
      <c r="B4688" s="283">
        <v>184</v>
      </c>
      <c r="C4688" s="24" t="str">
        <f t="shared" si="73"/>
        <v>balencia184</v>
      </c>
      <c r="D4688" s="283">
        <v>3846</v>
      </c>
      <c r="E4688" s="283">
        <v>2044</v>
      </c>
      <c r="F4688" s="283">
        <v>66181</v>
      </c>
      <c r="G4688" s="24">
        <v>50</v>
      </c>
      <c r="H4688" s="24">
        <v>0</v>
      </c>
      <c r="I4688" s="24">
        <v>0</v>
      </c>
      <c r="J4688" s="282">
        <v>10</v>
      </c>
      <c r="K4688" s="282">
        <v>30</v>
      </c>
    </row>
    <row r="4689" spans="1:11" x14ac:dyDescent="0.3">
      <c r="A4689" s="283" t="s">
        <v>2095</v>
      </c>
      <c r="B4689" s="283">
        <v>185</v>
      </c>
      <c r="C4689" s="24" t="str">
        <f t="shared" si="73"/>
        <v>balencia185</v>
      </c>
      <c r="D4689" s="283">
        <v>3887</v>
      </c>
      <c r="E4689" s="283">
        <v>2066</v>
      </c>
      <c r="F4689" s="283">
        <v>67150</v>
      </c>
      <c r="G4689" s="24">
        <v>50</v>
      </c>
      <c r="H4689" s="24">
        <v>0</v>
      </c>
      <c r="I4689" s="24">
        <v>0</v>
      </c>
      <c r="J4689" s="282">
        <v>10</v>
      </c>
      <c r="K4689" s="282">
        <v>30</v>
      </c>
    </row>
    <row r="4690" spans="1:11" x14ac:dyDescent="0.3">
      <c r="A4690" s="283" t="s">
        <v>2095</v>
      </c>
      <c r="B4690" s="283">
        <v>186</v>
      </c>
      <c r="C4690" s="24" t="str">
        <f t="shared" si="73"/>
        <v>balencia186</v>
      </c>
      <c r="D4690" s="283">
        <v>3928</v>
      </c>
      <c r="E4690" s="283">
        <v>2088</v>
      </c>
      <c r="F4690" s="283">
        <v>67923</v>
      </c>
      <c r="G4690" s="24">
        <v>50</v>
      </c>
      <c r="H4690" s="24">
        <v>0</v>
      </c>
      <c r="I4690" s="24">
        <v>0</v>
      </c>
      <c r="J4690" s="282">
        <v>10</v>
      </c>
      <c r="K4690" s="282">
        <v>30</v>
      </c>
    </row>
    <row r="4691" spans="1:11" x14ac:dyDescent="0.3">
      <c r="A4691" s="283" t="s">
        <v>2095</v>
      </c>
      <c r="B4691" s="283">
        <v>187</v>
      </c>
      <c r="C4691" s="24" t="str">
        <f t="shared" si="73"/>
        <v>balencia187</v>
      </c>
      <c r="D4691" s="283">
        <v>3970</v>
      </c>
      <c r="E4691" s="283">
        <v>2111</v>
      </c>
      <c r="F4691" s="283">
        <v>68704</v>
      </c>
      <c r="G4691" s="24">
        <v>50</v>
      </c>
      <c r="H4691" s="24">
        <v>0</v>
      </c>
      <c r="I4691" s="24">
        <v>0</v>
      </c>
      <c r="J4691" s="282">
        <v>10</v>
      </c>
      <c r="K4691" s="282">
        <v>30</v>
      </c>
    </row>
    <row r="4692" spans="1:11" x14ac:dyDescent="0.3">
      <c r="A4692" s="283" t="s">
        <v>2095</v>
      </c>
      <c r="B4692" s="283">
        <v>188</v>
      </c>
      <c r="C4692" s="24" t="str">
        <f t="shared" si="73"/>
        <v>balencia188</v>
      </c>
      <c r="D4692" s="283">
        <v>4013</v>
      </c>
      <c r="E4692" s="283">
        <v>2133</v>
      </c>
      <c r="F4692" s="283">
        <v>69494</v>
      </c>
      <c r="G4692" s="24">
        <v>50</v>
      </c>
      <c r="H4692" s="24">
        <v>0</v>
      </c>
      <c r="I4692" s="24">
        <v>0</v>
      </c>
      <c r="J4692" s="282">
        <v>10</v>
      </c>
      <c r="K4692" s="282">
        <v>30</v>
      </c>
    </row>
    <row r="4693" spans="1:11" x14ac:dyDescent="0.3">
      <c r="A4693" s="283" t="s">
        <v>2095</v>
      </c>
      <c r="B4693" s="283">
        <v>189</v>
      </c>
      <c r="C4693" s="24" t="str">
        <f t="shared" si="73"/>
        <v>balencia189</v>
      </c>
      <c r="D4693" s="283">
        <v>4055</v>
      </c>
      <c r="E4693" s="283">
        <v>2156</v>
      </c>
      <c r="F4693" s="283">
        <v>70438</v>
      </c>
      <c r="G4693" s="24">
        <v>50</v>
      </c>
      <c r="H4693" s="24">
        <v>0</v>
      </c>
      <c r="I4693" s="24">
        <v>0</v>
      </c>
      <c r="J4693" s="282">
        <v>10</v>
      </c>
      <c r="K4693" s="282">
        <v>30</v>
      </c>
    </row>
    <row r="4694" spans="1:11" x14ac:dyDescent="0.3">
      <c r="A4694" s="283" t="s">
        <v>2095</v>
      </c>
      <c r="B4694" s="283">
        <v>190</v>
      </c>
      <c r="C4694" s="24" t="str">
        <f t="shared" si="73"/>
        <v>balencia190</v>
      </c>
      <c r="D4694" s="283">
        <v>4098</v>
      </c>
      <c r="E4694" s="283">
        <v>2179</v>
      </c>
      <c r="F4694" s="283">
        <v>71247</v>
      </c>
      <c r="G4694" s="24">
        <v>50</v>
      </c>
      <c r="H4694" s="24">
        <v>0</v>
      </c>
      <c r="I4694" s="24">
        <v>0</v>
      </c>
      <c r="J4694" s="282">
        <v>10</v>
      </c>
      <c r="K4694" s="282">
        <v>30</v>
      </c>
    </row>
    <row r="4695" spans="1:11" x14ac:dyDescent="0.3">
      <c r="A4695" s="283" t="s">
        <v>2095</v>
      </c>
      <c r="B4695" s="283">
        <v>191</v>
      </c>
      <c r="C4695" s="24" t="str">
        <f t="shared" si="73"/>
        <v>balencia191</v>
      </c>
      <c r="D4695" s="283">
        <v>4142</v>
      </c>
      <c r="E4695" s="283">
        <v>2202</v>
      </c>
      <c r="F4695" s="283">
        <v>72065</v>
      </c>
      <c r="G4695" s="24">
        <v>50</v>
      </c>
      <c r="H4695" s="24">
        <v>0</v>
      </c>
      <c r="I4695" s="24">
        <v>0</v>
      </c>
      <c r="J4695" s="282">
        <v>10</v>
      </c>
      <c r="K4695" s="282">
        <v>30</v>
      </c>
    </row>
    <row r="4696" spans="1:11" x14ac:dyDescent="0.3">
      <c r="A4696" s="283" t="s">
        <v>2095</v>
      </c>
      <c r="B4696" s="283">
        <v>192</v>
      </c>
      <c r="C4696" s="24" t="str">
        <f t="shared" si="73"/>
        <v>balencia192</v>
      </c>
      <c r="D4696" s="283">
        <v>4186</v>
      </c>
      <c r="E4696" s="283">
        <v>2225</v>
      </c>
      <c r="F4696" s="283">
        <v>72892</v>
      </c>
      <c r="G4696" s="24">
        <v>50</v>
      </c>
      <c r="H4696" s="24">
        <v>0</v>
      </c>
      <c r="I4696" s="24">
        <v>0</v>
      </c>
      <c r="J4696" s="282">
        <v>10</v>
      </c>
      <c r="K4696" s="282">
        <v>30</v>
      </c>
    </row>
    <row r="4697" spans="1:11" x14ac:dyDescent="0.3">
      <c r="A4697" s="283" t="s">
        <v>2095</v>
      </c>
      <c r="B4697" s="283">
        <v>193</v>
      </c>
      <c r="C4697" s="24" t="str">
        <f t="shared" si="73"/>
        <v>balencia193</v>
      </c>
      <c r="D4697" s="283">
        <v>4231</v>
      </c>
      <c r="E4697" s="283">
        <v>2249</v>
      </c>
      <c r="F4697" s="283">
        <v>73956</v>
      </c>
      <c r="G4697" s="24">
        <v>50</v>
      </c>
      <c r="H4697" s="24">
        <v>0</v>
      </c>
      <c r="I4697" s="24">
        <v>0</v>
      </c>
      <c r="J4697" s="282">
        <v>10</v>
      </c>
      <c r="K4697" s="282">
        <v>30</v>
      </c>
    </row>
    <row r="4698" spans="1:11" x14ac:dyDescent="0.3">
      <c r="A4698" s="283" t="s">
        <v>2095</v>
      </c>
      <c r="B4698" s="283">
        <v>194</v>
      </c>
      <c r="C4698" s="24" t="str">
        <f t="shared" si="73"/>
        <v>balencia194</v>
      </c>
      <c r="D4698" s="283">
        <v>4276</v>
      </c>
      <c r="E4698" s="283">
        <v>2273</v>
      </c>
      <c r="F4698" s="283">
        <v>74804</v>
      </c>
      <c r="G4698" s="24">
        <v>50</v>
      </c>
      <c r="H4698" s="24">
        <v>0</v>
      </c>
      <c r="I4698" s="24">
        <v>0</v>
      </c>
      <c r="J4698" s="282">
        <v>10</v>
      </c>
      <c r="K4698" s="282">
        <v>30</v>
      </c>
    </row>
    <row r="4699" spans="1:11" x14ac:dyDescent="0.3">
      <c r="A4699" s="283" t="s">
        <v>2095</v>
      </c>
      <c r="B4699" s="283">
        <v>195</v>
      </c>
      <c r="C4699" s="24" t="str">
        <f t="shared" si="73"/>
        <v>balencia195</v>
      </c>
      <c r="D4699" s="283">
        <v>4321</v>
      </c>
      <c r="E4699" s="283">
        <v>2297</v>
      </c>
      <c r="F4699" s="283">
        <v>75661</v>
      </c>
      <c r="G4699" s="24">
        <v>50</v>
      </c>
      <c r="H4699" s="24">
        <v>0</v>
      </c>
      <c r="I4699" s="24">
        <v>0</v>
      </c>
      <c r="J4699" s="282">
        <v>10</v>
      </c>
      <c r="K4699" s="282">
        <v>30</v>
      </c>
    </row>
    <row r="4700" spans="1:11" x14ac:dyDescent="0.3">
      <c r="A4700" s="283" t="s">
        <v>2095</v>
      </c>
      <c r="B4700" s="283">
        <v>196</v>
      </c>
      <c r="C4700" s="24" t="str">
        <f t="shared" si="73"/>
        <v>balencia196</v>
      </c>
      <c r="D4700" s="283">
        <v>4367</v>
      </c>
      <c r="E4700" s="283">
        <v>2321</v>
      </c>
      <c r="F4700" s="283">
        <v>76527</v>
      </c>
      <c r="G4700" s="24">
        <v>50</v>
      </c>
      <c r="H4700" s="24">
        <v>0</v>
      </c>
      <c r="I4700" s="24">
        <v>0</v>
      </c>
      <c r="J4700" s="282">
        <v>10</v>
      </c>
      <c r="K4700" s="282">
        <v>30</v>
      </c>
    </row>
    <row r="4701" spans="1:11" x14ac:dyDescent="0.3">
      <c r="A4701" s="283" t="s">
        <v>2095</v>
      </c>
      <c r="B4701" s="283">
        <v>197</v>
      </c>
      <c r="C4701" s="24" t="str">
        <f t="shared" si="73"/>
        <v>balencia197</v>
      </c>
      <c r="D4701" s="283">
        <v>4413</v>
      </c>
      <c r="E4701" s="283">
        <v>2346</v>
      </c>
      <c r="F4701" s="283">
        <v>77643</v>
      </c>
      <c r="G4701" s="24">
        <v>50</v>
      </c>
      <c r="H4701" s="24">
        <v>0</v>
      </c>
      <c r="I4701" s="24">
        <v>0</v>
      </c>
      <c r="J4701" s="282">
        <v>10</v>
      </c>
      <c r="K4701" s="282">
        <v>30</v>
      </c>
    </row>
    <row r="4702" spans="1:11" x14ac:dyDescent="0.3">
      <c r="A4702" s="283" t="s">
        <v>2095</v>
      </c>
      <c r="B4702" s="283">
        <v>198</v>
      </c>
      <c r="C4702" s="24" t="str">
        <f t="shared" si="73"/>
        <v>balencia198</v>
      </c>
      <c r="D4702" s="283">
        <v>4460</v>
      </c>
      <c r="E4702" s="283">
        <v>2371</v>
      </c>
      <c r="F4702" s="283">
        <v>78532</v>
      </c>
      <c r="G4702" s="24">
        <v>50</v>
      </c>
      <c r="H4702" s="24">
        <v>0</v>
      </c>
      <c r="I4702" s="24">
        <v>0</v>
      </c>
      <c r="J4702" s="282">
        <v>10</v>
      </c>
      <c r="K4702" s="282">
        <v>30</v>
      </c>
    </row>
    <row r="4703" spans="1:11" x14ac:dyDescent="0.3">
      <c r="A4703" s="283" t="s">
        <v>2095</v>
      </c>
      <c r="B4703" s="283">
        <v>199</v>
      </c>
      <c r="C4703" s="24" t="str">
        <f t="shared" si="73"/>
        <v>balencia199</v>
      </c>
      <c r="D4703" s="283">
        <v>4507</v>
      </c>
      <c r="E4703" s="283">
        <v>2396</v>
      </c>
      <c r="F4703" s="283">
        <v>79430</v>
      </c>
      <c r="G4703" s="24">
        <v>50</v>
      </c>
      <c r="H4703" s="24">
        <v>0</v>
      </c>
      <c r="I4703" s="24">
        <v>0</v>
      </c>
      <c r="J4703" s="282">
        <v>10</v>
      </c>
      <c r="K4703" s="282">
        <v>30</v>
      </c>
    </row>
    <row r="4704" spans="1:11" x14ac:dyDescent="0.3">
      <c r="A4704" s="283" t="s">
        <v>2095</v>
      </c>
      <c r="B4704" s="283">
        <v>200</v>
      </c>
      <c r="C4704" s="24" t="str">
        <f t="shared" si="73"/>
        <v>balencia200</v>
      </c>
      <c r="D4704" s="283">
        <v>4555</v>
      </c>
      <c r="E4704" s="283">
        <v>2421</v>
      </c>
      <c r="F4704" s="283">
        <v>80338</v>
      </c>
      <c r="G4704" s="24">
        <v>50</v>
      </c>
      <c r="H4704" s="24">
        <v>0</v>
      </c>
      <c r="I4704" s="24">
        <v>0</v>
      </c>
      <c r="J4704" s="282">
        <v>10</v>
      </c>
      <c r="K4704" s="282">
        <v>30</v>
      </c>
    </row>
    <row r="4705" spans="1:11" x14ac:dyDescent="0.3">
      <c r="A4705" s="283" t="s">
        <v>2095</v>
      </c>
      <c r="B4705" s="283">
        <v>201</v>
      </c>
      <c r="C4705" s="24" t="str">
        <f t="shared" si="73"/>
        <v>balencia201</v>
      </c>
      <c r="D4705" s="283">
        <v>4967</v>
      </c>
      <c r="E4705" s="283">
        <v>2641</v>
      </c>
      <c r="F4705" s="283">
        <v>88739</v>
      </c>
      <c r="G4705" s="24">
        <v>50</v>
      </c>
      <c r="H4705" s="24">
        <v>0</v>
      </c>
      <c r="I4705" s="24">
        <v>0</v>
      </c>
      <c r="J4705" s="282">
        <v>10</v>
      </c>
      <c r="K4705" s="282">
        <v>30</v>
      </c>
    </row>
    <row r="4706" spans="1:11" x14ac:dyDescent="0.3">
      <c r="A4706" s="283" t="s">
        <v>2095</v>
      </c>
      <c r="B4706" s="283">
        <v>202</v>
      </c>
      <c r="C4706" s="24" t="str">
        <f t="shared" si="73"/>
        <v>balencia202</v>
      </c>
      <c r="D4706" s="283">
        <v>5020</v>
      </c>
      <c r="E4706" s="283">
        <v>2668</v>
      </c>
      <c r="F4706" s="283">
        <v>89845</v>
      </c>
      <c r="G4706" s="24">
        <v>50</v>
      </c>
      <c r="H4706" s="24">
        <v>0</v>
      </c>
      <c r="I4706" s="24">
        <v>0</v>
      </c>
      <c r="J4706" s="282">
        <v>10</v>
      </c>
      <c r="K4706" s="282">
        <v>30</v>
      </c>
    </row>
    <row r="4707" spans="1:11" x14ac:dyDescent="0.3">
      <c r="A4707" s="283" t="s">
        <v>2095</v>
      </c>
      <c r="B4707" s="283">
        <v>203</v>
      </c>
      <c r="C4707" s="24" t="str">
        <f t="shared" si="73"/>
        <v>balencia203</v>
      </c>
      <c r="D4707" s="283">
        <v>5073</v>
      </c>
      <c r="E4707" s="283">
        <v>2697</v>
      </c>
      <c r="F4707" s="283">
        <v>90933</v>
      </c>
      <c r="G4707" s="24">
        <v>50</v>
      </c>
      <c r="H4707" s="24">
        <v>0</v>
      </c>
      <c r="I4707" s="24">
        <v>0</v>
      </c>
      <c r="J4707" s="282">
        <v>10</v>
      </c>
      <c r="K4707" s="282">
        <v>30</v>
      </c>
    </row>
    <row r="4708" spans="1:11" x14ac:dyDescent="0.3">
      <c r="A4708" s="283" t="s">
        <v>2095</v>
      </c>
      <c r="B4708" s="283">
        <v>204</v>
      </c>
      <c r="C4708" s="24" t="str">
        <f t="shared" si="73"/>
        <v>balencia204</v>
      </c>
      <c r="D4708" s="283">
        <v>5126</v>
      </c>
      <c r="E4708" s="283">
        <v>2725</v>
      </c>
      <c r="F4708" s="283">
        <v>92034</v>
      </c>
      <c r="G4708" s="24">
        <v>50</v>
      </c>
      <c r="H4708" s="24">
        <v>0</v>
      </c>
      <c r="I4708" s="24">
        <v>0</v>
      </c>
      <c r="J4708" s="282">
        <v>10</v>
      </c>
      <c r="K4708" s="282">
        <v>30</v>
      </c>
    </row>
    <row r="4709" spans="1:11" x14ac:dyDescent="0.3">
      <c r="A4709" s="283" t="s">
        <v>2095</v>
      </c>
      <c r="B4709" s="283">
        <v>205</v>
      </c>
      <c r="C4709" s="24" t="str">
        <f t="shared" si="73"/>
        <v>balencia205</v>
      </c>
      <c r="D4709" s="283">
        <v>5180</v>
      </c>
      <c r="E4709" s="283">
        <v>2754</v>
      </c>
      <c r="F4709" s="283">
        <v>93528</v>
      </c>
      <c r="G4709" s="24">
        <v>50</v>
      </c>
      <c r="H4709" s="24">
        <v>0</v>
      </c>
      <c r="I4709" s="24">
        <v>0</v>
      </c>
      <c r="J4709" s="282">
        <v>10</v>
      </c>
      <c r="K4709" s="282">
        <v>30</v>
      </c>
    </row>
    <row r="4710" spans="1:11" x14ac:dyDescent="0.3">
      <c r="A4710" s="283" t="s">
        <v>2095</v>
      </c>
      <c r="B4710" s="283">
        <v>206</v>
      </c>
      <c r="C4710" s="24" t="str">
        <f t="shared" si="73"/>
        <v>balencia206</v>
      </c>
      <c r="D4710" s="283">
        <v>5235</v>
      </c>
      <c r="E4710" s="283">
        <v>2783</v>
      </c>
      <c r="F4710" s="283">
        <v>94756</v>
      </c>
      <c r="G4710" s="24">
        <v>50</v>
      </c>
      <c r="H4710" s="24">
        <v>0</v>
      </c>
      <c r="I4710" s="24">
        <v>0</v>
      </c>
      <c r="J4710" s="282">
        <v>10</v>
      </c>
      <c r="K4710" s="282">
        <v>30</v>
      </c>
    </row>
    <row r="4711" spans="1:11" x14ac:dyDescent="0.3">
      <c r="A4711" s="283" t="s">
        <v>2095</v>
      </c>
      <c r="B4711" s="283">
        <v>207</v>
      </c>
      <c r="C4711" s="24" t="str">
        <f t="shared" si="73"/>
        <v>balencia207</v>
      </c>
      <c r="D4711" s="283">
        <v>5290</v>
      </c>
      <c r="E4711" s="283">
        <v>2812</v>
      </c>
      <c r="F4711" s="283">
        <v>96000</v>
      </c>
      <c r="G4711" s="24">
        <v>50</v>
      </c>
      <c r="H4711" s="24">
        <v>0</v>
      </c>
      <c r="I4711" s="24">
        <v>0</v>
      </c>
      <c r="J4711" s="282">
        <v>10</v>
      </c>
      <c r="K4711" s="282">
        <v>30</v>
      </c>
    </row>
    <row r="4712" spans="1:11" x14ac:dyDescent="0.3">
      <c r="A4712" s="283" t="s">
        <v>2095</v>
      </c>
      <c r="B4712" s="283">
        <v>208</v>
      </c>
      <c r="C4712" s="24" t="str">
        <f t="shared" si="73"/>
        <v>balencia208</v>
      </c>
      <c r="D4712" s="283">
        <v>5346</v>
      </c>
      <c r="E4712" s="283">
        <v>2842</v>
      </c>
      <c r="F4712" s="283">
        <v>97226</v>
      </c>
      <c r="G4712" s="24">
        <v>50</v>
      </c>
      <c r="H4712" s="24">
        <v>0</v>
      </c>
      <c r="I4712" s="24">
        <v>0</v>
      </c>
      <c r="J4712" s="282">
        <v>10</v>
      </c>
      <c r="K4712" s="282">
        <v>30</v>
      </c>
    </row>
    <row r="4713" spans="1:11" x14ac:dyDescent="0.3">
      <c r="A4713" s="283" t="s">
        <v>2095</v>
      </c>
      <c r="B4713" s="283">
        <v>209</v>
      </c>
      <c r="C4713" s="24" t="str">
        <f t="shared" si="73"/>
        <v>balencia209</v>
      </c>
      <c r="D4713" s="283">
        <v>5402</v>
      </c>
      <c r="E4713" s="283">
        <v>2872</v>
      </c>
      <c r="F4713" s="283">
        <v>98535</v>
      </c>
      <c r="G4713" s="24">
        <v>50</v>
      </c>
      <c r="H4713" s="24">
        <v>0</v>
      </c>
      <c r="I4713" s="24">
        <v>0</v>
      </c>
      <c r="J4713" s="282">
        <v>10</v>
      </c>
      <c r="K4713" s="282">
        <v>30</v>
      </c>
    </row>
    <row r="4714" spans="1:11" x14ac:dyDescent="0.3">
      <c r="A4714" s="283" t="s">
        <v>2095</v>
      </c>
      <c r="B4714" s="283">
        <v>210</v>
      </c>
      <c r="C4714" s="24" t="str">
        <f t="shared" si="73"/>
        <v>balencia210</v>
      </c>
      <c r="D4714" s="283">
        <v>5459</v>
      </c>
      <c r="E4714" s="283">
        <v>2902</v>
      </c>
      <c r="F4714" s="283">
        <v>99793</v>
      </c>
      <c r="G4714" s="24">
        <v>50</v>
      </c>
      <c r="H4714" s="24">
        <v>0</v>
      </c>
      <c r="I4714" s="24">
        <v>0</v>
      </c>
      <c r="J4714" s="282">
        <v>10</v>
      </c>
      <c r="K4714" s="282">
        <v>30</v>
      </c>
    </row>
    <row r="4715" spans="1:11" x14ac:dyDescent="0.3">
      <c r="A4715" s="283" t="s">
        <v>2095</v>
      </c>
      <c r="B4715" s="283">
        <v>211</v>
      </c>
      <c r="C4715" s="24" t="str">
        <f t="shared" si="73"/>
        <v>balencia211</v>
      </c>
      <c r="D4715" s="283">
        <v>5516</v>
      </c>
      <c r="E4715" s="283">
        <v>2932</v>
      </c>
      <c r="F4715" s="283">
        <v>101101</v>
      </c>
      <c r="G4715" s="24">
        <v>50</v>
      </c>
      <c r="H4715" s="24">
        <v>0</v>
      </c>
      <c r="I4715" s="24">
        <v>0</v>
      </c>
      <c r="J4715" s="282">
        <v>10</v>
      </c>
      <c r="K4715" s="282">
        <v>30</v>
      </c>
    </row>
    <row r="4716" spans="1:11" x14ac:dyDescent="0.3">
      <c r="A4716" s="283" t="s">
        <v>2095</v>
      </c>
      <c r="B4716" s="283">
        <v>212</v>
      </c>
      <c r="C4716" s="24" t="str">
        <f t="shared" si="73"/>
        <v>balencia212</v>
      </c>
      <c r="D4716" s="283">
        <v>5574</v>
      </c>
      <c r="E4716" s="283">
        <v>2963</v>
      </c>
      <c r="F4716" s="283">
        <v>102426</v>
      </c>
      <c r="G4716" s="24">
        <v>50</v>
      </c>
      <c r="H4716" s="24">
        <v>0</v>
      </c>
      <c r="I4716" s="24">
        <v>0</v>
      </c>
      <c r="J4716" s="282">
        <v>10</v>
      </c>
      <c r="K4716" s="282">
        <v>30</v>
      </c>
    </row>
    <row r="4717" spans="1:11" x14ac:dyDescent="0.3">
      <c r="A4717" s="283" t="s">
        <v>2095</v>
      </c>
      <c r="B4717" s="283">
        <v>213</v>
      </c>
      <c r="C4717" s="24" t="str">
        <f t="shared" si="73"/>
        <v>balencia213</v>
      </c>
      <c r="D4717" s="283">
        <v>5632</v>
      </c>
      <c r="E4717" s="283">
        <v>2994</v>
      </c>
      <c r="F4717" s="283">
        <v>103767</v>
      </c>
      <c r="G4717" s="24">
        <v>50</v>
      </c>
      <c r="H4717" s="24">
        <v>0</v>
      </c>
      <c r="I4717" s="24">
        <v>0</v>
      </c>
      <c r="J4717" s="282">
        <v>10</v>
      </c>
      <c r="K4717" s="282">
        <v>30</v>
      </c>
    </row>
    <row r="4718" spans="1:11" x14ac:dyDescent="0.3">
      <c r="A4718" s="283" t="s">
        <v>2095</v>
      </c>
      <c r="B4718" s="283">
        <v>214</v>
      </c>
      <c r="C4718" s="24" t="str">
        <f t="shared" si="73"/>
        <v>balencia214</v>
      </c>
      <c r="D4718" s="283">
        <v>5692</v>
      </c>
      <c r="E4718" s="283">
        <v>3026</v>
      </c>
      <c r="F4718" s="283">
        <v>105126</v>
      </c>
      <c r="G4718" s="24">
        <v>50</v>
      </c>
      <c r="H4718" s="24">
        <v>0</v>
      </c>
      <c r="I4718" s="24">
        <v>0</v>
      </c>
      <c r="J4718" s="282">
        <v>10</v>
      </c>
      <c r="K4718" s="282">
        <v>30</v>
      </c>
    </row>
    <row r="4719" spans="1:11" x14ac:dyDescent="0.3">
      <c r="A4719" s="283" t="s">
        <v>2095</v>
      </c>
      <c r="B4719" s="283">
        <v>215</v>
      </c>
      <c r="C4719" s="24" t="str">
        <f t="shared" si="73"/>
        <v>balencia215</v>
      </c>
      <c r="D4719" s="283">
        <v>5751</v>
      </c>
      <c r="E4719" s="283">
        <v>3057</v>
      </c>
      <c r="F4719" s="283">
        <v>106465</v>
      </c>
      <c r="G4719" s="24">
        <v>50</v>
      </c>
      <c r="H4719" s="24">
        <v>0</v>
      </c>
      <c r="I4719" s="24">
        <v>0</v>
      </c>
      <c r="J4719" s="282">
        <v>10</v>
      </c>
      <c r="K4719" s="282">
        <v>30</v>
      </c>
    </row>
    <row r="4720" spans="1:11" x14ac:dyDescent="0.3">
      <c r="A4720" s="283" t="s">
        <v>2095</v>
      </c>
      <c r="B4720" s="283">
        <v>216</v>
      </c>
      <c r="C4720" s="24" t="str">
        <f t="shared" si="73"/>
        <v>balencia216</v>
      </c>
      <c r="D4720" s="283">
        <v>5811</v>
      </c>
      <c r="E4720" s="283">
        <v>3089</v>
      </c>
      <c r="F4720" s="283">
        <v>107858</v>
      </c>
      <c r="G4720" s="24">
        <v>50</v>
      </c>
      <c r="H4720" s="24">
        <v>0</v>
      </c>
      <c r="I4720" s="24">
        <v>0</v>
      </c>
      <c r="J4720" s="282">
        <v>10</v>
      </c>
      <c r="K4720" s="282">
        <v>30</v>
      </c>
    </row>
    <row r="4721" spans="1:11" x14ac:dyDescent="0.3">
      <c r="A4721" s="283" t="s">
        <v>2095</v>
      </c>
      <c r="B4721" s="283">
        <v>217</v>
      </c>
      <c r="C4721" s="24" t="str">
        <f t="shared" si="73"/>
        <v>balencia217</v>
      </c>
      <c r="D4721" s="283">
        <v>5872</v>
      </c>
      <c r="E4721" s="283">
        <v>3122</v>
      </c>
      <c r="F4721" s="283">
        <v>109156</v>
      </c>
      <c r="G4721" s="24">
        <v>50</v>
      </c>
      <c r="H4721" s="24">
        <v>0</v>
      </c>
      <c r="I4721" s="24">
        <v>0</v>
      </c>
      <c r="J4721" s="282">
        <v>10</v>
      </c>
      <c r="K4721" s="282">
        <v>30</v>
      </c>
    </row>
    <row r="4722" spans="1:11" x14ac:dyDescent="0.3">
      <c r="A4722" s="283" t="s">
        <v>2095</v>
      </c>
      <c r="B4722" s="283">
        <v>218</v>
      </c>
      <c r="C4722" s="24" t="str">
        <f t="shared" si="73"/>
        <v>balencia218</v>
      </c>
      <c r="D4722" s="283">
        <v>5934</v>
      </c>
      <c r="E4722" s="283">
        <v>3154</v>
      </c>
      <c r="F4722" s="283">
        <v>110507</v>
      </c>
      <c r="G4722" s="24">
        <v>50</v>
      </c>
      <c r="H4722" s="24">
        <v>0</v>
      </c>
      <c r="I4722" s="24">
        <v>0</v>
      </c>
      <c r="J4722" s="282">
        <v>10</v>
      </c>
      <c r="K4722" s="282">
        <v>30</v>
      </c>
    </row>
    <row r="4723" spans="1:11" x14ac:dyDescent="0.3">
      <c r="A4723" s="283" t="s">
        <v>2095</v>
      </c>
      <c r="B4723" s="283">
        <v>219</v>
      </c>
      <c r="C4723" s="24" t="str">
        <f t="shared" si="73"/>
        <v>balencia219</v>
      </c>
      <c r="D4723" s="283">
        <v>5996</v>
      </c>
      <c r="E4723" s="283">
        <v>3187</v>
      </c>
      <c r="F4723" s="283">
        <v>111836</v>
      </c>
      <c r="G4723" s="24">
        <v>50</v>
      </c>
      <c r="H4723" s="24">
        <v>0</v>
      </c>
      <c r="I4723" s="24">
        <v>0</v>
      </c>
      <c r="J4723" s="282">
        <v>10</v>
      </c>
      <c r="K4723" s="282">
        <v>30</v>
      </c>
    </row>
    <row r="4724" spans="1:11" x14ac:dyDescent="0.3">
      <c r="A4724" s="283" t="s">
        <v>2095</v>
      </c>
      <c r="B4724" s="283">
        <v>220</v>
      </c>
      <c r="C4724" s="24" t="str">
        <f t="shared" si="73"/>
        <v>balencia220</v>
      </c>
      <c r="D4724" s="283">
        <v>6058</v>
      </c>
      <c r="E4724" s="283">
        <v>3221</v>
      </c>
      <c r="F4724" s="283">
        <v>113180</v>
      </c>
      <c r="G4724" s="24">
        <v>50</v>
      </c>
      <c r="H4724" s="24">
        <v>0</v>
      </c>
      <c r="I4724" s="24">
        <v>0</v>
      </c>
      <c r="J4724" s="282">
        <v>10</v>
      </c>
      <c r="K4724" s="282">
        <v>30</v>
      </c>
    </row>
    <row r="4725" spans="1:11" x14ac:dyDescent="0.3">
      <c r="A4725" s="283" t="s">
        <v>2095</v>
      </c>
      <c r="B4725" s="283">
        <v>221</v>
      </c>
      <c r="C4725" s="24" t="str">
        <f t="shared" si="73"/>
        <v>balencia221</v>
      </c>
      <c r="D4725" s="283">
        <v>6606</v>
      </c>
      <c r="E4725" s="283">
        <v>3512</v>
      </c>
      <c r="F4725" s="283">
        <v>124654</v>
      </c>
      <c r="G4725" s="24">
        <v>50</v>
      </c>
      <c r="H4725" s="24">
        <v>0</v>
      </c>
      <c r="I4725" s="24">
        <v>0</v>
      </c>
      <c r="J4725" s="282">
        <v>10</v>
      </c>
      <c r="K4725" s="282">
        <v>30</v>
      </c>
    </row>
    <row r="4726" spans="1:11" x14ac:dyDescent="0.3">
      <c r="A4726" s="283" t="s">
        <v>2095</v>
      </c>
      <c r="B4726" s="283">
        <v>222</v>
      </c>
      <c r="C4726" s="24" t="str">
        <f t="shared" si="73"/>
        <v>balencia222</v>
      </c>
      <c r="D4726" s="283">
        <v>6675</v>
      </c>
      <c r="E4726" s="283">
        <v>3549</v>
      </c>
      <c r="F4726" s="283">
        <v>126272</v>
      </c>
      <c r="G4726" s="24">
        <v>50</v>
      </c>
      <c r="H4726" s="24">
        <v>0</v>
      </c>
      <c r="I4726" s="24">
        <v>0</v>
      </c>
      <c r="J4726" s="282">
        <v>10</v>
      </c>
      <c r="K4726" s="282">
        <v>30</v>
      </c>
    </row>
    <row r="4727" spans="1:11" x14ac:dyDescent="0.3">
      <c r="A4727" s="283" t="s">
        <v>2095</v>
      </c>
      <c r="B4727" s="283">
        <v>223</v>
      </c>
      <c r="C4727" s="24" t="str">
        <f t="shared" si="73"/>
        <v>balencia223</v>
      </c>
      <c r="D4727" s="283">
        <v>6745</v>
      </c>
      <c r="E4727" s="283">
        <v>3586</v>
      </c>
      <c r="F4727" s="283">
        <v>127840</v>
      </c>
      <c r="G4727" s="24">
        <v>50</v>
      </c>
      <c r="H4727" s="24">
        <v>0</v>
      </c>
      <c r="I4727" s="24">
        <v>0</v>
      </c>
      <c r="J4727" s="282">
        <v>10</v>
      </c>
      <c r="K4727" s="282">
        <v>30</v>
      </c>
    </row>
    <row r="4728" spans="1:11" x14ac:dyDescent="0.3">
      <c r="A4728" s="283" t="s">
        <v>2095</v>
      </c>
      <c r="B4728" s="283">
        <v>224</v>
      </c>
      <c r="C4728" s="24" t="str">
        <f t="shared" si="73"/>
        <v>balencia224</v>
      </c>
      <c r="D4728" s="283">
        <v>6815</v>
      </c>
      <c r="E4728" s="283">
        <v>3623</v>
      </c>
      <c r="F4728" s="283">
        <v>129498</v>
      </c>
      <c r="G4728" s="24">
        <v>50</v>
      </c>
      <c r="H4728" s="24">
        <v>0</v>
      </c>
      <c r="I4728" s="24">
        <v>0</v>
      </c>
      <c r="J4728" s="282">
        <v>10</v>
      </c>
      <c r="K4728" s="282">
        <v>30</v>
      </c>
    </row>
    <row r="4729" spans="1:11" x14ac:dyDescent="0.3">
      <c r="A4729" s="283" t="s">
        <v>2095</v>
      </c>
      <c r="B4729" s="283">
        <v>225</v>
      </c>
      <c r="C4729" s="24" t="str">
        <f t="shared" si="73"/>
        <v>balencia225</v>
      </c>
      <c r="D4729" s="283">
        <v>6886</v>
      </c>
      <c r="E4729" s="283">
        <v>3661</v>
      </c>
      <c r="F4729" s="283">
        <v>131177</v>
      </c>
      <c r="G4729" s="24">
        <v>50</v>
      </c>
      <c r="H4729" s="24">
        <v>0</v>
      </c>
      <c r="I4729" s="24">
        <v>0</v>
      </c>
      <c r="J4729" s="282">
        <v>10</v>
      </c>
      <c r="K4729" s="282">
        <v>30</v>
      </c>
    </row>
    <row r="4730" spans="1:11" x14ac:dyDescent="0.3">
      <c r="A4730" s="283" t="s">
        <v>2095</v>
      </c>
      <c r="B4730" s="283">
        <v>226</v>
      </c>
      <c r="C4730" s="24" t="str">
        <f t="shared" si="73"/>
        <v>balencia226</v>
      </c>
      <c r="D4730" s="283">
        <v>6958</v>
      </c>
      <c r="E4730" s="283">
        <v>3699</v>
      </c>
      <c r="F4730" s="283">
        <v>132804</v>
      </c>
      <c r="G4730" s="24">
        <v>50</v>
      </c>
      <c r="H4730" s="24">
        <v>0</v>
      </c>
      <c r="I4730" s="24">
        <v>0</v>
      </c>
      <c r="J4730" s="282">
        <v>10</v>
      </c>
      <c r="K4730" s="282">
        <v>30</v>
      </c>
    </row>
    <row r="4731" spans="1:11" x14ac:dyDescent="0.3">
      <c r="A4731" s="283" t="s">
        <v>2095</v>
      </c>
      <c r="B4731" s="283">
        <v>227</v>
      </c>
      <c r="C4731" s="24" t="str">
        <f t="shared" si="73"/>
        <v>balencia227</v>
      </c>
      <c r="D4731" s="283">
        <v>7030</v>
      </c>
      <c r="E4731" s="283">
        <v>3737</v>
      </c>
      <c r="F4731" s="283">
        <v>134523</v>
      </c>
      <c r="G4731" s="24">
        <v>50</v>
      </c>
      <c r="H4731" s="24">
        <v>0</v>
      </c>
      <c r="I4731" s="24">
        <v>0</v>
      </c>
      <c r="J4731" s="282">
        <v>10</v>
      </c>
      <c r="K4731" s="282">
        <v>30</v>
      </c>
    </row>
    <row r="4732" spans="1:11" x14ac:dyDescent="0.3">
      <c r="A4732" s="283" t="s">
        <v>2095</v>
      </c>
      <c r="B4732" s="283">
        <v>228</v>
      </c>
      <c r="C4732" s="24" t="str">
        <f t="shared" si="73"/>
        <v>balencia228</v>
      </c>
      <c r="D4732" s="283">
        <v>7103</v>
      </c>
      <c r="E4732" s="283">
        <v>3776</v>
      </c>
      <c r="F4732" s="283">
        <v>136190</v>
      </c>
      <c r="G4732" s="24">
        <v>50</v>
      </c>
      <c r="H4732" s="24">
        <v>0</v>
      </c>
      <c r="I4732" s="24">
        <v>0</v>
      </c>
      <c r="J4732" s="282">
        <v>10</v>
      </c>
      <c r="K4732" s="282">
        <v>30</v>
      </c>
    </row>
    <row r="4733" spans="1:11" x14ac:dyDescent="0.3">
      <c r="A4733" s="283" t="s">
        <v>2095</v>
      </c>
      <c r="B4733" s="283">
        <v>229</v>
      </c>
      <c r="C4733" s="24" t="str">
        <f t="shared" si="73"/>
        <v>balencia229</v>
      </c>
      <c r="D4733" s="283">
        <v>7177</v>
      </c>
      <c r="E4733" s="283">
        <v>3815</v>
      </c>
      <c r="F4733" s="283">
        <v>137952</v>
      </c>
      <c r="G4733" s="24">
        <v>50</v>
      </c>
      <c r="H4733" s="24">
        <v>0</v>
      </c>
      <c r="I4733" s="24">
        <v>0</v>
      </c>
      <c r="J4733" s="282">
        <v>10</v>
      </c>
      <c r="K4733" s="282">
        <v>30</v>
      </c>
    </row>
    <row r="4734" spans="1:11" x14ac:dyDescent="0.3">
      <c r="A4734" s="283" t="s">
        <v>2095</v>
      </c>
      <c r="B4734" s="283">
        <v>230</v>
      </c>
      <c r="C4734" s="24" t="str">
        <f t="shared" si="73"/>
        <v>balencia230</v>
      </c>
      <c r="D4734" s="283">
        <v>7252</v>
      </c>
      <c r="E4734" s="283">
        <v>3855</v>
      </c>
      <c r="F4734" s="283">
        <v>139660</v>
      </c>
      <c r="G4734" s="24">
        <v>50</v>
      </c>
      <c r="H4734" s="24">
        <v>0</v>
      </c>
      <c r="I4734" s="24">
        <v>0</v>
      </c>
      <c r="J4734" s="282">
        <v>10</v>
      </c>
      <c r="K4734" s="282">
        <v>30</v>
      </c>
    </row>
    <row r="4735" spans="1:11" x14ac:dyDescent="0.3">
      <c r="A4735" s="283" t="s">
        <v>2095</v>
      </c>
      <c r="B4735" s="283">
        <v>231</v>
      </c>
      <c r="C4735" s="24" t="str">
        <f t="shared" si="73"/>
        <v>balencia231</v>
      </c>
      <c r="D4735" s="283">
        <v>7327</v>
      </c>
      <c r="E4735" s="283">
        <v>3895</v>
      </c>
      <c r="F4735" s="283">
        <v>141465</v>
      </c>
      <c r="G4735" s="24">
        <v>50</v>
      </c>
      <c r="H4735" s="24">
        <v>0</v>
      </c>
      <c r="I4735" s="24">
        <v>0</v>
      </c>
      <c r="J4735" s="282">
        <v>10</v>
      </c>
      <c r="K4735" s="282">
        <v>30</v>
      </c>
    </row>
    <row r="4736" spans="1:11" x14ac:dyDescent="0.3">
      <c r="A4736" s="283" t="s">
        <v>2095</v>
      </c>
      <c r="B4736" s="283">
        <v>232</v>
      </c>
      <c r="C4736" s="24" t="str">
        <f t="shared" si="73"/>
        <v>balencia232</v>
      </c>
      <c r="D4736" s="283">
        <v>7403</v>
      </c>
      <c r="E4736" s="283">
        <v>3936</v>
      </c>
      <c r="F4736" s="283">
        <v>143293</v>
      </c>
      <c r="G4736" s="24">
        <v>50</v>
      </c>
      <c r="H4736" s="24">
        <v>0</v>
      </c>
      <c r="I4736" s="24">
        <v>0</v>
      </c>
      <c r="J4736" s="282">
        <v>10</v>
      </c>
      <c r="K4736" s="282">
        <v>30</v>
      </c>
    </row>
    <row r="4737" spans="1:11" x14ac:dyDescent="0.3">
      <c r="A4737" s="283" t="s">
        <v>2095</v>
      </c>
      <c r="B4737" s="283">
        <v>233</v>
      </c>
      <c r="C4737" s="24" t="str">
        <f t="shared" si="73"/>
        <v>balencia233</v>
      </c>
      <c r="D4737" s="283">
        <v>7480</v>
      </c>
      <c r="E4737" s="283">
        <v>3976</v>
      </c>
      <c r="F4737" s="283">
        <v>145064</v>
      </c>
      <c r="G4737" s="24">
        <v>50</v>
      </c>
      <c r="H4737" s="24">
        <v>0</v>
      </c>
      <c r="I4737" s="24">
        <v>0</v>
      </c>
      <c r="J4737" s="282">
        <v>10</v>
      </c>
      <c r="K4737" s="282">
        <v>30</v>
      </c>
    </row>
    <row r="4738" spans="1:11" x14ac:dyDescent="0.3">
      <c r="A4738" s="283" t="s">
        <v>2095</v>
      </c>
      <c r="B4738" s="283">
        <v>234</v>
      </c>
      <c r="C4738" s="24" t="str">
        <f t="shared" si="73"/>
        <v>balencia234</v>
      </c>
      <c r="D4738" s="283">
        <v>7557</v>
      </c>
      <c r="E4738" s="283">
        <v>4018</v>
      </c>
      <c r="F4738" s="283">
        <v>146937</v>
      </c>
      <c r="G4738" s="24">
        <v>50</v>
      </c>
      <c r="H4738" s="24">
        <v>0</v>
      </c>
      <c r="I4738" s="24">
        <v>0</v>
      </c>
      <c r="J4738" s="282">
        <v>10</v>
      </c>
      <c r="K4738" s="282">
        <v>30</v>
      </c>
    </row>
    <row r="4739" spans="1:11" x14ac:dyDescent="0.3">
      <c r="A4739" s="283" t="s">
        <v>2095</v>
      </c>
      <c r="B4739" s="283">
        <v>235</v>
      </c>
      <c r="C4739" s="24" t="str">
        <f t="shared" si="73"/>
        <v>balencia235</v>
      </c>
      <c r="D4739" s="283">
        <v>7636</v>
      </c>
      <c r="E4739" s="283">
        <v>4059</v>
      </c>
      <c r="F4739" s="283">
        <v>148751</v>
      </c>
      <c r="G4739" s="24">
        <v>50</v>
      </c>
      <c r="H4739" s="24">
        <v>0</v>
      </c>
      <c r="I4739" s="24">
        <v>0</v>
      </c>
      <c r="J4739" s="282">
        <v>10</v>
      </c>
      <c r="K4739" s="282">
        <v>30</v>
      </c>
    </row>
    <row r="4740" spans="1:11" x14ac:dyDescent="0.3">
      <c r="A4740" s="283" t="s">
        <v>2095</v>
      </c>
      <c r="B4740" s="283">
        <v>236</v>
      </c>
      <c r="C4740" s="24" t="str">
        <f t="shared" si="73"/>
        <v>balencia236</v>
      </c>
      <c r="D4740" s="283">
        <v>7715</v>
      </c>
      <c r="E4740" s="283">
        <v>4101</v>
      </c>
      <c r="F4740" s="283">
        <v>150670</v>
      </c>
      <c r="G4740" s="24">
        <v>50</v>
      </c>
      <c r="H4740" s="24">
        <v>0</v>
      </c>
      <c r="I4740" s="24">
        <v>0</v>
      </c>
      <c r="J4740" s="282">
        <v>10</v>
      </c>
      <c r="K4740" s="282">
        <v>30</v>
      </c>
    </row>
    <row r="4741" spans="1:11" x14ac:dyDescent="0.3">
      <c r="A4741" s="283" t="s">
        <v>2095</v>
      </c>
      <c r="B4741" s="283">
        <v>237</v>
      </c>
      <c r="C4741" s="24" t="str">
        <f t="shared" si="73"/>
        <v>balencia237</v>
      </c>
      <c r="D4741" s="283">
        <v>7794</v>
      </c>
      <c r="E4741" s="283">
        <v>4144</v>
      </c>
      <c r="F4741" s="283">
        <v>152528</v>
      </c>
      <c r="G4741" s="24">
        <v>50</v>
      </c>
      <c r="H4741" s="24">
        <v>0</v>
      </c>
      <c r="I4741" s="24">
        <v>0</v>
      </c>
      <c r="J4741" s="282">
        <v>10</v>
      </c>
      <c r="K4741" s="282">
        <v>30</v>
      </c>
    </row>
    <row r="4742" spans="1:11" x14ac:dyDescent="0.3">
      <c r="A4742" s="283" t="s">
        <v>2095</v>
      </c>
      <c r="B4742" s="283">
        <v>238</v>
      </c>
      <c r="C4742" s="24" t="str">
        <f t="shared" ref="C4742:C4805" si="74">A4742&amp;B4742</f>
        <v>balencia238</v>
      </c>
      <c r="D4742" s="283">
        <v>7875</v>
      </c>
      <c r="E4742" s="283">
        <v>4186</v>
      </c>
      <c r="F4742" s="283">
        <v>154493</v>
      </c>
      <c r="G4742" s="24">
        <v>50</v>
      </c>
      <c r="H4742" s="24">
        <v>0</v>
      </c>
      <c r="I4742" s="24">
        <v>0</v>
      </c>
      <c r="J4742" s="282">
        <v>10</v>
      </c>
      <c r="K4742" s="282">
        <v>30</v>
      </c>
    </row>
    <row r="4743" spans="1:11" x14ac:dyDescent="0.3">
      <c r="A4743" s="283" t="s">
        <v>2095</v>
      </c>
      <c r="B4743" s="283">
        <v>239</v>
      </c>
      <c r="C4743" s="24" t="str">
        <f t="shared" si="74"/>
        <v>balencia239</v>
      </c>
      <c r="D4743" s="283">
        <v>7956</v>
      </c>
      <c r="E4743" s="283">
        <v>4230</v>
      </c>
      <c r="F4743" s="283">
        <v>156398</v>
      </c>
      <c r="G4743" s="24">
        <v>50</v>
      </c>
      <c r="H4743" s="24">
        <v>0</v>
      </c>
      <c r="I4743" s="24">
        <v>0</v>
      </c>
      <c r="J4743" s="282">
        <v>10</v>
      </c>
      <c r="K4743" s="282">
        <v>30</v>
      </c>
    </row>
    <row r="4744" spans="1:11" x14ac:dyDescent="0.3">
      <c r="A4744" s="283" t="s">
        <v>2095</v>
      </c>
      <c r="B4744" s="283">
        <v>240</v>
      </c>
      <c r="C4744" s="24" t="str">
        <f t="shared" si="74"/>
        <v>balencia240</v>
      </c>
      <c r="D4744" s="283">
        <v>8039</v>
      </c>
      <c r="E4744" s="283">
        <v>4273</v>
      </c>
      <c r="F4744" s="283">
        <v>158410</v>
      </c>
      <c r="G4744" s="24">
        <v>50</v>
      </c>
      <c r="H4744" s="24">
        <v>0</v>
      </c>
      <c r="I4744" s="24">
        <v>0</v>
      </c>
      <c r="J4744" s="282">
        <v>10</v>
      </c>
      <c r="K4744" s="282">
        <v>30</v>
      </c>
    </row>
    <row r="4745" spans="1:11" x14ac:dyDescent="0.3">
      <c r="A4745" s="283" t="s">
        <v>2095</v>
      </c>
      <c r="B4745" s="283">
        <v>241</v>
      </c>
      <c r="C4745" s="24" t="str">
        <f t="shared" si="74"/>
        <v>balencia241</v>
      </c>
      <c r="D4745" s="283">
        <v>8765</v>
      </c>
      <c r="E4745" s="283">
        <v>4659</v>
      </c>
      <c r="F4745" s="283">
        <v>174907</v>
      </c>
      <c r="G4745" s="24">
        <v>50</v>
      </c>
      <c r="H4745" s="24">
        <v>0</v>
      </c>
      <c r="I4745" s="24">
        <v>0</v>
      </c>
      <c r="J4745" s="282">
        <v>10</v>
      </c>
      <c r="K4745" s="282">
        <v>30</v>
      </c>
    </row>
    <row r="4746" spans="1:11" x14ac:dyDescent="0.3">
      <c r="A4746" s="283" t="s">
        <v>2095</v>
      </c>
      <c r="B4746" s="283">
        <v>242</v>
      </c>
      <c r="C4746" s="24" t="str">
        <f t="shared" si="74"/>
        <v>balencia242</v>
      </c>
      <c r="D4746" s="283">
        <v>8855</v>
      </c>
      <c r="E4746" s="283">
        <v>4707</v>
      </c>
      <c r="F4746" s="283">
        <v>177153</v>
      </c>
      <c r="G4746" s="24">
        <v>50</v>
      </c>
      <c r="H4746" s="24">
        <v>0</v>
      </c>
      <c r="I4746" s="24">
        <v>0</v>
      </c>
      <c r="J4746" s="282">
        <v>10</v>
      </c>
      <c r="K4746" s="282">
        <v>30</v>
      </c>
    </row>
    <row r="4747" spans="1:11" x14ac:dyDescent="0.3">
      <c r="A4747" s="283" t="s">
        <v>2095</v>
      </c>
      <c r="B4747" s="283">
        <v>243</v>
      </c>
      <c r="C4747" s="24" t="str">
        <f t="shared" si="74"/>
        <v>balencia243</v>
      </c>
      <c r="D4747" s="283">
        <v>8946</v>
      </c>
      <c r="E4747" s="283">
        <v>4756</v>
      </c>
      <c r="F4747" s="283">
        <v>179660</v>
      </c>
      <c r="G4747" s="24">
        <v>50</v>
      </c>
      <c r="H4747" s="24">
        <v>0</v>
      </c>
      <c r="I4747" s="24">
        <v>0</v>
      </c>
      <c r="J4747" s="282">
        <v>10</v>
      </c>
      <c r="K4747" s="282">
        <v>30</v>
      </c>
    </row>
    <row r="4748" spans="1:11" x14ac:dyDescent="0.3">
      <c r="A4748" s="283" t="s">
        <v>2095</v>
      </c>
      <c r="B4748" s="283">
        <v>244</v>
      </c>
      <c r="C4748" s="24" t="str">
        <f t="shared" si="74"/>
        <v>balencia244</v>
      </c>
      <c r="D4748" s="283">
        <v>9038</v>
      </c>
      <c r="E4748" s="283">
        <v>4805</v>
      </c>
      <c r="F4748" s="283">
        <v>181965</v>
      </c>
      <c r="G4748" s="24">
        <v>50</v>
      </c>
      <c r="H4748" s="24">
        <v>0</v>
      </c>
      <c r="I4748" s="24">
        <v>0</v>
      </c>
      <c r="J4748" s="282">
        <v>10</v>
      </c>
      <c r="K4748" s="282">
        <v>30</v>
      </c>
    </row>
    <row r="4749" spans="1:11" x14ac:dyDescent="0.3">
      <c r="A4749" s="283" t="s">
        <v>2095</v>
      </c>
      <c r="B4749" s="283">
        <v>245</v>
      </c>
      <c r="C4749" s="24" t="str">
        <f t="shared" si="74"/>
        <v>balencia245</v>
      </c>
      <c r="D4749" s="283">
        <v>9132</v>
      </c>
      <c r="E4749" s="283">
        <v>4855</v>
      </c>
      <c r="F4749" s="283">
        <v>184508</v>
      </c>
      <c r="G4749" s="24">
        <v>50</v>
      </c>
      <c r="H4749" s="24">
        <v>0</v>
      </c>
      <c r="I4749" s="24">
        <v>0</v>
      </c>
      <c r="J4749" s="282">
        <v>10</v>
      </c>
      <c r="K4749" s="282">
        <v>30</v>
      </c>
    </row>
    <row r="4750" spans="1:11" x14ac:dyDescent="0.3">
      <c r="A4750" s="283" t="s">
        <v>2095</v>
      </c>
      <c r="B4750" s="283">
        <v>246</v>
      </c>
      <c r="C4750" s="24" t="str">
        <f t="shared" si="74"/>
        <v>balencia246</v>
      </c>
      <c r="D4750" s="283">
        <v>9226</v>
      </c>
      <c r="E4750" s="283">
        <v>4904</v>
      </c>
      <c r="F4750" s="283">
        <v>186572</v>
      </c>
      <c r="G4750" s="24">
        <v>50</v>
      </c>
      <c r="H4750" s="24">
        <v>0</v>
      </c>
      <c r="I4750" s="24">
        <v>0</v>
      </c>
      <c r="J4750" s="282">
        <v>10</v>
      </c>
      <c r="K4750" s="282">
        <v>30</v>
      </c>
    </row>
    <row r="4751" spans="1:11" x14ac:dyDescent="0.3">
      <c r="A4751" s="283" t="s">
        <v>2095</v>
      </c>
      <c r="B4751" s="283">
        <v>247</v>
      </c>
      <c r="C4751" s="24" t="str">
        <f t="shared" si="74"/>
        <v>balencia247</v>
      </c>
      <c r="D4751" s="283">
        <v>9320</v>
      </c>
      <c r="E4751" s="283">
        <v>4955</v>
      </c>
      <c r="F4751" s="283">
        <v>189178</v>
      </c>
      <c r="G4751" s="24">
        <v>50</v>
      </c>
      <c r="H4751" s="24">
        <v>0</v>
      </c>
      <c r="I4751" s="24">
        <v>0</v>
      </c>
      <c r="J4751" s="282">
        <v>10</v>
      </c>
      <c r="K4751" s="282">
        <v>30</v>
      </c>
    </row>
    <row r="4752" spans="1:11" x14ac:dyDescent="0.3">
      <c r="A4752" s="283" t="s">
        <v>2095</v>
      </c>
      <c r="B4752" s="283">
        <v>248</v>
      </c>
      <c r="C4752" s="24" t="str">
        <f t="shared" si="74"/>
        <v>balencia248</v>
      </c>
      <c r="D4752" s="283">
        <v>9416</v>
      </c>
      <c r="E4752" s="283">
        <v>5006</v>
      </c>
      <c r="F4752" s="283">
        <v>191293</v>
      </c>
      <c r="G4752" s="24">
        <v>50</v>
      </c>
      <c r="H4752" s="24">
        <v>0</v>
      </c>
      <c r="I4752" s="24">
        <v>0</v>
      </c>
      <c r="J4752" s="282">
        <v>10</v>
      </c>
      <c r="K4752" s="282">
        <v>30</v>
      </c>
    </row>
    <row r="4753" spans="1:11" x14ac:dyDescent="0.3">
      <c r="A4753" s="283" t="s">
        <v>2095</v>
      </c>
      <c r="B4753" s="283">
        <v>249</v>
      </c>
      <c r="C4753" s="24" t="str">
        <f t="shared" si="74"/>
        <v>balencia249</v>
      </c>
      <c r="D4753" s="283">
        <v>9513</v>
      </c>
      <c r="E4753" s="283">
        <v>5057</v>
      </c>
      <c r="F4753" s="283">
        <v>193963</v>
      </c>
      <c r="G4753" s="24">
        <v>50</v>
      </c>
      <c r="H4753" s="24">
        <v>0</v>
      </c>
      <c r="I4753" s="24">
        <v>0</v>
      </c>
      <c r="J4753" s="282">
        <v>10</v>
      </c>
      <c r="K4753" s="282">
        <v>30</v>
      </c>
    </row>
    <row r="4754" spans="1:11" x14ac:dyDescent="0.3">
      <c r="A4754" s="283" t="s">
        <v>2095</v>
      </c>
      <c r="B4754" s="283">
        <v>250</v>
      </c>
      <c r="C4754" s="24" t="str">
        <f t="shared" si="74"/>
        <v>balencia250</v>
      </c>
      <c r="D4754" s="283">
        <v>9611</v>
      </c>
      <c r="E4754" s="283">
        <v>5109</v>
      </c>
      <c r="F4754" s="283">
        <v>196128</v>
      </c>
      <c r="G4754" s="24">
        <v>50</v>
      </c>
      <c r="H4754" s="24">
        <v>0</v>
      </c>
      <c r="I4754" s="24">
        <v>0</v>
      </c>
      <c r="J4754" s="282">
        <v>10</v>
      </c>
      <c r="K4754" s="282">
        <v>30</v>
      </c>
    </row>
    <row r="4755" spans="1:11" x14ac:dyDescent="0.3">
      <c r="A4755" s="283" t="s">
        <v>2095</v>
      </c>
      <c r="B4755" s="283">
        <v>251</v>
      </c>
      <c r="C4755" s="24" t="str">
        <f t="shared" si="74"/>
        <v>balencia251</v>
      </c>
      <c r="D4755" s="283">
        <v>9709</v>
      </c>
      <c r="E4755" s="283">
        <v>5162</v>
      </c>
      <c r="F4755" s="283">
        <v>198864</v>
      </c>
      <c r="G4755" s="24">
        <v>50</v>
      </c>
      <c r="H4755" s="24">
        <v>0</v>
      </c>
      <c r="I4755" s="24">
        <v>0</v>
      </c>
      <c r="J4755" s="282">
        <v>10</v>
      </c>
      <c r="K4755" s="282">
        <v>30</v>
      </c>
    </row>
    <row r="4756" spans="1:11" x14ac:dyDescent="0.3">
      <c r="A4756" s="283" t="s">
        <v>2095</v>
      </c>
      <c r="B4756" s="283">
        <v>252</v>
      </c>
      <c r="C4756" s="24" t="str">
        <f t="shared" si="74"/>
        <v>balencia252</v>
      </c>
      <c r="D4756" s="283">
        <v>9809</v>
      </c>
      <c r="E4756" s="283">
        <v>5215</v>
      </c>
      <c r="F4756" s="283">
        <v>201082</v>
      </c>
      <c r="G4756" s="24">
        <v>50</v>
      </c>
      <c r="H4756" s="24">
        <v>0</v>
      </c>
      <c r="I4756" s="24">
        <v>0</v>
      </c>
      <c r="J4756" s="282">
        <v>10</v>
      </c>
      <c r="K4756" s="282">
        <v>30</v>
      </c>
    </row>
    <row r="4757" spans="1:11" x14ac:dyDescent="0.3">
      <c r="A4757" s="283" t="s">
        <v>2095</v>
      </c>
      <c r="B4757" s="283">
        <v>253</v>
      </c>
      <c r="C4757" s="24" t="str">
        <f t="shared" si="74"/>
        <v>balencia253</v>
      </c>
      <c r="D4757" s="283">
        <v>9909</v>
      </c>
      <c r="E4757" s="283">
        <v>5268</v>
      </c>
      <c r="F4757" s="283">
        <v>203885</v>
      </c>
      <c r="G4757" s="24">
        <v>50</v>
      </c>
      <c r="H4757" s="24">
        <v>0</v>
      </c>
      <c r="I4757" s="24">
        <v>0</v>
      </c>
      <c r="J4757" s="282">
        <v>10</v>
      </c>
      <c r="K4757" s="282">
        <v>30</v>
      </c>
    </row>
    <row r="4758" spans="1:11" x14ac:dyDescent="0.3">
      <c r="A4758" s="283" t="s">
        <v>2095</v>
      </c>
      <c r="B4758" s="283">
        <v>254</v>
      </c>
      <c r="C4758" s="24" t="str">
        <f t="shared" si="74"/>
        <v>balencia254</v>
      </c>
      <c r="D4758" s="283">
        <v>10011</v>
      </c>
      <c r="E4758" s="283">
        <v>5322</v>
      </c>
      <c r="F4758" s="283">
        <v>206156</v>
      </c>
      <c r="G4758" s="24">
        <v>50</v>
      </c>
      <c r="H4758" s="24">
        <v>0</v>
      </c>
      <c r="I4758" s="24">
        <v>0</v>
      </c>
      <c r="J4758" s="282">
        <v>10</v>
      </c>
      <c r="K4758" s="282">
        <v>30</v>
      </c>
    </row>
    <row r="4759" spans="1:11" x14ac:dyDescent="0.3">
      <c r="A4759" s="283" t="s">
        <v>2095</v>
      </c>
      <c r="B4759" s="283">
        <v>255</v>
      </c>
      <c r="C4759" s="24" t="str">
        <f t="shared" si="74"/>
        <v>balencia255</v>
      </c>
      <c r="D4759" s="283">
        <v>10113</v>
      </c>
      <c r="E4759" s="283">
        <v>5377</v>
      </c>
      <c r="F4759" s="283">
        <v>208835</v>
      </c>
      <c r="G4759" s="24">
        <v>50</v>
      </c>
      <c r="H4759" s="24">
        <v>0</v>
      </c>
      <c r="I4759" s="24">
        <v>0</v>
      </c>
      <c r="J4759" s="282">
        <v>10</v>
      </c>
      <c r="K4759" s="282">
        <v>30</v>
      </c>
    </row>
    <row r="4760" spans="1:11" x14ac:dyDescent="0.3">
      <c r="A4760" s="283" t="s">
        <v>2095</v>
      </c>
      <c r="B4760" s="283">
        <v>256</v>
      </c>
      <c r="C4760" s="24" t="str">
        <f t="shared" si="74"/>
        <v>balencia256</v>
      </c>
      <c r="D4760" s="283">
        <v>10217</v>
      </c>
      <c r="E4760" s="283">
        <v>5432</v>
      </c>
      <c r="F4760" s="283">
        <v>211160</v>
      </c>
      <c r="G4760" s="24">
        <v>50</v>
      </c>
      <c r="H4760" s="24">
        <v>0</v>
      </c>
      <c r="I4760" s="24">
        <v>0</v>
      </c>
      <c r="J4760" s="282">
        <v>10</v>
      </c>
      <c r="K4760" s="282">
        <v>30</v>
      </c>
    </row>
    <row r="4761" spans="1:11" x14ac:dyDescent="0.3">
      <c r="A4761" s="283" t="s">
        <v>2095</v>
      </c>
      <c r="B4761" s="283">
        <v>257</v>
      </c>
      <c r="C4761" s="24" t="str">
        <f t="shared" si="74"/>
        <v>balencia257</v>
      </c>
      <c r="D4761" s="283">
        <v>10321</v>
      </c>
      <c r="E4761" s="283">
        <v>5487</v>
      </c>
      <c r="F4761" s="283">
        <v>214098</v>
      </c>
      <c r="G4761" s="24">
        <v>50</v>
      </c>
      <c r="H4761" s="24">
        <v>0</v>
      </c>
      <c r="I4761" s="24">
        <v>0</v>
      </c>
      <c r="J4761" s="282">
        <v>10</v>
      </c>
      <c r="K4761" s="282">
        <v>30</v>
      </c>
    </row>
    <row r="4762" spans="1:11" x14ac:dyDescent="0.3">
      <c r="A4762" s="283" t="s">
        <v>2095</v>
      </c>
      <c r="B4762" s="283">
        <v>258</v>
      </c>
      <c r="C4762" s="24" t="str">
        <f t="shared" si="74"/>
        <v>balencia258</v>
      </c>
      <c r="D4762" s="283">
        <v>10427</v>
      </c>
      <c r="E4762" s="283">
        <v>5543</v>
      </c>
      <c r="F4762" s="283">
        <v>216479</v>
      </c>
      <c r="G4762" s="24">
        <v>50</v>
      </c>
      <c r="H4762" s="24">
        <v>0</v>
      </c>
      <c r="I4762" s="24">
        <v>0</v>
      </c>
      <c r="J4762" s="282">
        <v>10</v>
      </c>
      <c r="K4762" s="282">
        <v>30</v>
      </c>
    </row>
    <row r="4763" spans="1:11" x14ac:dyDescent="0.3">
      <c r="A4763" s="283" t="s">
        <v>2095</v>
      </c>
      <c r="B4763" s="283">
        <v>259</v>
      </c>
      <c r="C4763" s="24" t="str">
        <f t="shared" si="74"/>
        <v>balencia259</v>
      </c>
      <c r="D4763" s="283">
        <v>10534</v>
      </c>
      <c r="E4763" s="283">
        <v>5600</v>
      </c>
      <c r="F4763" s="283">
        <v>219489</v>
      </c>
      <c r="G4763" s="24">
        <v>50</v>
      </c>
      <c r="H4763" s="24">
        <v>0</v>
      </c>
      <c r="I4763" s="24">
        <v>0</v>
      </c>
      <c r="J4763" s="282">
        <v>10</v>
      </c>
      <c r="K4763" s="282">
        <v>30</v>
      </c>
    </row>
    <row r="4764" spans="1:11" x14ac:dyDescent="0.3">
      <c r="A4764" s="283" t="s">
        <v>2095</v>
      </c>
      <c r="B4764" s="283">
        <v>260</v>
      </c>
      <c r="C4764" s="24" t="str">
        <f t="shared" si="74"/>
        <v>balencia260</v>
      </c>
      <c r="D4764" s="283">
        <v>10641</v>
      </c>
      <c r="E4764" s="283">
        <v>5657</v>
      </c>
      <c r="F4764" s="283">
        <v>221927</v>
      </c>
      <c r="G4764" s="24">
        <v>50</v>
      </c>
      <c r="H4764" s="24">
        <v>0</v>
      </c>
      <c r="I4764" s="24">
        <v>0</v>
      </c>
      <c r="J4764" s="282">
        <v>10</v>
      </c>
      <c r="K4764" s="282">
        <v>30</v>
      </c>
    </row>
    <row r="4765" spans="1:11" x14ac:dyDescent="0.3">
      <c r="A4765" s="283" t="s">
        <v>2095</v>
      </c>
      <c r="B4765" s="283">
        <v>261</v>
      </c>
      <c r="C4765" s="24" t="str">
        <f t="shared" si="74"/>
        <v>balencia261</v>
      </c>
      <c r="D4765" s="283">
        <v>11601</v>
      </c>
      <c r="E4765" s="283">
        <v>6167</v>
      </c>
      <c r="F4765" s="283">
        <v>245150</v>
      </c>
      <c r="G4765" s="24">
        <v>50</v>
      </c>
      <c r="H4765" s="24">
        <v>0</v>
      </c>
      <c r="I4765" s="24">
        <v>0</v>
      </c>
      <c r="J4765" s="282">
        <v>10</v>
      </c>
      <c r="K4765" s="282">
        <v>30</v>
      </c>
    </row>
    <row r="4766" spans="1:11" x14ac:dyDescent="0.3">
      <c r="A4766" s="283" t="s">
        <v>2095</v>
      </c>
      <c r="B4766" s="283">
        <v>262</v>
      </c>
      <c r="C4766" s="24" t="str">
        <f t="shared" si="74"/>
        <v>balencia262</v>
      </c>
      <c r="D4766" s="283">
        <v>11719</v>
      </c>
      <c r="E4766" s="283">
        <v>6230</v>
      </c>
      <c r="F4766" s="283">
        <v>247871</v>
      </c>
      <c r="G4766" s="24">
        <v>50</v>
      </c>
      <c r="H4766" s="24">
        <v>0</v>
      </c>
      <c r="I4766" s="24">
        <v>0</v>
      </c>
      <c r="J4766" s="282">
        <v>10</v>
      </c>
      <c r="K4766" s="282">
        <v>30</v>
      </c>
    </row>
    <row r="4767" spans="1:11" x14ac:dyDescent="0.3">
      <c r="A4767" s="283" t="s">
        <v>2095</v>
      </c>
      <c r="B4767" s="283">
        <v>263</v>
      </c>
      <c r="C4767" s="24" t="str">
        <f t="shared" si="74"/>
        <v>balencia263</v>
      </c>
      <c r="D4767" s="283">
        <v>11839</v>
      </c>
      <c r="E4767" s="283">
        <v>6294</v>
      </c>
      <c r="F4767" s="283">
        <v>251995</v>
      </c>
      <c r="G4767" s="24">
        <v>50</v>
      </c>
      <c r="H4767" s="24">
        <v>0</v>
      </c>
      <c r="I4767" s="24">
        <v>0</v>
      </c>
      <c r="J4767" s="282">
        <v>10</v>
      </c>
      <c r="K4767" s="282">
        <v>30</v>
      </c>
    </row>
    <row r="4768" spans="1:11" x14ac:dyDescent="0.3">
      <c r="A4768" s="283" t="s">
        <v>2095</v>
      </c>
      <c r="B4768" s="283">
        <v>264</v>
      </c>
      <c r="C4768" s="24" t="str">
        <f t="shared" si="74"/>
        <v>balencia264</v>
      </c>
      <c r="D4768" s="283">
        <v>11960</v>
      </c>
      <c r="E4768" s="283">
        <v>6358</v>
      </c>
      <c r="F4768" s="283">
        <v>254788</v>
      </c>
      <c r="G4768" s="24">
        <v>50</v>
      </c>
      <c r="H4768" s="24">
        <v>0</v>
      </c>
      <c r="I4768" s="24">
        <v>0</v>
      </c>
      <c r="J4768" s="282">
        <v>10</v>
      </c>
      <c r="K4768" s="282">
        <v>30</v>
      </c>
    </row>
    <row r="4769" spans="1:11" x14ac:dyDescent="0.3">
      <c r="A4769" s="283" t="s">
        <v>2095</v>
      </c>
      <c r="B4769" s="283">
        <v>265</v>
      </c>
      <c r="C4769" s="24" t="str">
        <f t="shared" si="74"/>
        <v>balencia265</v>
      </c>
      <c r="D4769" s="283">
        <v>12081</v>
      </c>
      <c r="E4769" s="283">
        <v>6423</v>
      </c>
      <c r="F4769" s="283">
        <v>258318</v>
      </c>
      <c r="G4769" s="24">
        <v>50</v>
      </c>
      <c r="H4769" s="24">
        <v>0</v>
      </c>
      <c r="I4769" s="24">
        <v>0</v>
      </c>
      <c r="J4769" s="282">
        <v>10</v>
      </c>
      <c r="K4769" s="282">
        <v>30</v>
      </c>
    </row>
    <row r="4770" spans="1:11" x14ac:dyDescent="0.3">
      <c r="A4770" s="283" t="s">
        <v>2095</v>
      </c>
      <c r="B4770" s="283">
        <v>266</v>
      </c>
      <c r="C4770" s="24" t="str">
        <f t="shared" si="74"/>
        <v>balencia266</v>
      </c>
      <c r="D4770" s="283">
        <v>12204</v>
      </c>
      <c r="E4770" s="283">
        <v>6488</v>
      </c>
      <c r="F4770" s="283">
        <v>261178</v>
      </c>
      <c r="G4770" s="24">
        <v>50</v>
      </c>
      <c r="H4770" s="24">
        <v>0</v>
      </c>
      <c r="I4770" s="24">
        <v>0</v>
      </c>
      <c r="J4770" s="282">
        <v>10</v>
      </c>
      <c r="K4770" s="282">
        <v>30</v>
      </c>
    </row>
    <row r="4771" spans="1:11" x14ac:dyDescent="0.3">
      <c r="A4771" s="283" t="s">
        <v>2095</v>
      </c>
      <c r="B4771" s="283">
        <v>267</v>
      </c>
      <c r="C4771" s="24" t="str">
        <f t="shared" si="74"/>
        <v>balencia267</v>
      </c>
      <c r="D4771" s="283">
        <v>12328</v>
      </c>
      <c r="E4771" s="283">
        <v>6554</v>
      </c>
      <c r="F4771" s="283">
        <v>264793</v>
      </c>
      <c r="G4771" s="24">
        <v>50</v>
      </c>
      <c r="H4771" s="24">
        <v>0</v>
      </c>
      <c r="I4771" s="24">
        <v>0</v>
      </c>
      <c r="J4771" s="282">
        <v>10</v>
      </c>
      <c r="K4771" s="282">
        <v>30</v>
      </c>
    </row>
    <row r="4772" spans="1:11" x14ac:dyDescent="0.3">
      <c r="A4772" s="283" t="s">
        <v>2095</v>
      </c>
      <c r="B4772" s="283">
        <v>268</v>
      </c>
      <c r="C4772" s="24" t="str">
        <f t="shared" si="74"/>
        <v>balencia268</v>
      </c>
      <c r="D4772" s="283">
        <v>12454</v>
      </c>
      <c r="E4772" s="283">
        <v>6621</v>
      </c>
      <c r="F4772" s="283">
        <v>267722</v>
      </c>
      <c r="G4772" s="24">
        <v>50</v>
      </c>
      <c r="H4772" s="24">
        <v>0</v>
      </c>
      <c r="I4772" s="24">
        <v>0</v>
      </c>
      <c r="J4772" s="282">
        <v>10</v>
      </c>
      <c r="K4772" s="282">
        <v>30</v>
      </c>
    </row>
    <row r="4773" spans="1:11" x14ac:dyDescent="0.3">
      <c r="A4773" s="283" t="s">
        <v>2095</v>
      </c>
      <c r="B4773" s="283">
        <v>269</v>
      </c>
      <c r="C4773" s="24" t="str">
        <f t="shared" si="74"/>
        <v>balencia269</v>
      </c>
      <c r="D4773" s="283">
        <v>12580</v>
      </c>
      <c r="E4773" s="283">
        <v>6688</v>
      </c>
      <c r="F4773" s="283">
        <v>271424</v>
      </c>
      <c r="G4773" s="24">
        <v>50</v>
      </c>
      <c r="H4773" s="24">
        <v>0</v>
      </c>
      <c r="I4773" s="24">
        <v>0</v>
      </c>
      <c r="J4773" s="282">
        <v>10</v>
      </c>
      <c r="K4773" s="282">
        <v>30</v>
      </c>
    </row>
    <row r="4774" spans="1:11" x14ac:dyDescent="0.3">
      <c r="A4774" s="283" t="s">
        <v>2095</v>
      </c>
      <c r="B4774" s="283">
        <v>270</v>
      </c>
      <c r="C4774" s="24" t="str">
        <f t="shared" si="74"/>
        <v>balencia270</v>
      </c>
      <c r="D4774" s="283">
        <v>12708</v>
      </c>
      <c r="E4774" s="283">
        <v>6756</v>
      </c>
      <c r="F4774" s="283">
        <v>274424</v>
      </c>
      <c r="G4774" s="24">
        <v>50</v>
      </c>
      <c r="H4774" s="24">
        <v>0</v>
      </c>
      <c r="I4774" s="24">
        <v>0</v>
      </c>
      <c r="J4774" s="282">
        <v>10</v>
      </c>
      <c r="K4774" s="282">
        <v>30</v>
      </c>
    </row>
    <row r="4775" spans="1:11" x14ac:dyDescent="0.3">
      <c r="A4775" s="283" t="s">
        <v>2095</v>
      </c>
      <c r="B4775" s="283">
        <v>271</v>
      </c>
      <c r="C4775" s="24" t="str">
        <f t="shared" si="74"/>
        <v>balencia271</v>
      </c>
      <c r="D4775" s="283">
        <v>12837</v>
      </c>
      <c r="E4775" s="283">
        <v>6825</v>
      </c>
      <c r="F4775" s="283">
        <v>277962</v>
      </c>
      <c r="G4775" s="24">
        <v>50</v>
      </c>
      <c r="H4775" s="24">
        <v>0</v>
      </c>
      <c r="I4775" s="24">
        <v>0</v>
      </c>
      <c r="J4775" s="282">
        <v>10</v>
      </c>
      <c r="K4775" s="282">
        <v>30</v>
      </c>
    </row>
    <row r="4776" spans="1:11" x14ac:dyDescent="0.3">
      <c r="A4776" s="283" t="s">
        <v>2095</v>
      </c>
      <c r="B4776" s="283">
        <v>272</v>
      </c>
      <c r="C4776" s="24" t="str">
        <f t="shared" si="74"/>
        <v>balencia272</v>
      </c>
      <c r="D4776" s="283">
        <v>12967</v>
      </c>
      <c r="E4776" s="283">
        <v>6894</v>
      </c>
      <c r="F4776" s="283">
        <v>281030</v>
      </c>
      <c r="G4776" s="24">
        <v>50</v>
      </c>
      <c r="H4776" s="24">
        <v>0</v>
      </c>
      <c r="I4776" s="24">
        <v>0</v>
      </c>
      <c r="J4776" s="282">
        <v>10</v>
      </c>
      <c r="K4776" s="282">
        <v>30</v>
      </c>
    </row>
    <row r="4777" spans="1:11" x14ac:dyDescent="0.3">
      <c r="A4777" s="283" t="s">
        <v>2095</v>
      </c>
      <c r="B4777" s="283">
        <v>273</v>
      </c>
      <c r="C4777" s="24" t="str">
        <f t="shared" si="74"/>
        <v>balencia273</v>
      </c>
      <c r="D4777" s="283">
        <v>13099</v>
      </c>
      <c r="E4777" s="283">
        <v>6964</v>
      </c>
      <c r="F4777" s="283">
        <v>284910</v>
      </c>
      <c r="G4777" s="24">
        <v>50</v>
      </c>
      <c r="H4777" s="24">
        <v>0</v>
      </c>
      <c r="I4777" s="24">
        <v>0</v>
      </c>
      <c r="J4777" s="282">
        <v>10</v>
      </c>
      <c r="K4777" s="282">
        <v>30</v>
      </c>
    </row>
    <row r="4778" spans="1:11" x14ac:dyDescent="0.3">
      <c r="A4778" s="283" t="s">
        <v>2095</v>
      </c>
      <c r="B4778" s="283">
        <v>274</v>
      </c>
      <c r="C4778" s="24" t="str">
        <f t="shared" si="74"/>
        <v>balencia274</v>
      </c>
      <c r="D4778" s="283">
        <v>13232</v>
      </c>
      <c r="E4778" s="283">
        <v>7034</v>
      </c>
      <c r="F4778" s="283">
        <v>288051</v>
      </c>
      <c r="G4778" s="24">
        <v>50</v>
      </c>
      <c r="H4778" s="24">
        <v>0</v>
      </c>
      <c r="I4778" s="24">
        <v>0</v>
      </c>
      <c r="J4778" s="282">
        <v>10</v>
      </c>
      <c r="K4778" s="282">
        <v>30</v>
      </c>
    </row>
    <row r="4779" spans="1:11" x14ac:dyDescent="0.3">
      <c r="A4779" s="283" t="s">
        <v>2095</v>
      </c>
      <c r="B4779" s="283">
        <v>275</v>
      </c>
      <c r="C4779" s="24" t="str">
        <f t="shared" si="74"/>
        <v>balencia275</v>
      </c>
      <c r="D4779" s="283">
        <v>13366</v>
      </c>
      <c r="E4779" s="283">
        <v>7106</v>
      </c>
      <c r="F4779" s="283">
        <v>292024</v>
      </c>
      <c r="G4779" s="24">
        <v>50</v>
      </c>
      <c r="H4779" s="24">
        <v>0</v>
      </c>
      <c r="I4779" s="24">
        <v>0</v>
      </c>
      <c r="J4779" s="282">
        <v>10</v>
      </c>
      <c r="K4779" s="282">
        <v>30</v>
      </c>
    </row>
    <row r="4780" spans="1:11" x14ac:dyDescent="0.3">
      <c r="A4780" s="283" t="s">
        <v>2095</v>
      </c>
      <c r="B4780" s="283">
        <v>276</v>
      </c>
      <c r="C4780" s="24" t="str">
        <f t="shared" si="74"/>
        <v>balencia276</v>
      </c>
      <c r="D4780" s="283">
        <v>13501</v>
      </c>
      <c r="E4780" s="283">
        <v>7178</v>
      </c>
      <c r="F4780" s="283">
        <v>295241</v>
      </c>
      <c r="G4780" s="24">
        <v>50</v>
      </c>
      <c r="H4780" s="24">
        <v>0</v>
      </c>
      <c r="I4780" s="24">
        <v>0</v>
      </c>
      <c r="J4780" s="282">
        <v>10</v>
      </c>
      <c r="K4780" s="282">
        <v>30</v>
      </c>
    </row>
    <row r="4781" spans="1:11" x14ac:dyDescent="0.3">
      <c r="A4781" s="283" t="s">
        <v>2095</v>
      </c>
      <c r="B4781" s="283">
        <v>277</v>
      </c>
      <c r="C4781" s="24" t="str">
        <f t="shared" si="74"/>
        <v>balencia277</v>
      </c>
      <c r="D4781" s="283">
        <v>13638</v>
      </c>
      <c r="E4781" s="283">
        <v>7250</v>
      </c>
      <c r="F4781" s="283">
        <v>299309</v>
      </c>
      <c r="G4781" s="24">
        <v>50</v>
      </c>
      <c r="H4781" s="24">
        <v>0</v>
      </c>
      <c r="I4781" s="24">
        <v>0</v>
      </c>
      <c r="J4781" s="282">
        <v>10</v>
      </c>
      <c r="K4781" s="282">
        <v>30</v>
      </c>
    </row>
    <row r="4782" spans="1:11" x14ac:dyDescent="0.3">
      <c r="A4782" s="283" t="s">
        <v>2095</v>
      </c>
      <c r="B4782" s="283">
        <v>278</v>
      </c>
      <c r="C4782" s="24" t="str">
        <f t="shared" si="74"/>
        <v>balencia278</v>
      </c>
      <c r="D4782" s="283">
        <v>13776</v>
      </c>
      <c r="E4782" s="283">
        <v>7323</v>
      </c>
      <c r="F4782" s="283">
        <v>302603</v>
      </c>
      <c r="G4782" s="24">
        <v>50</v>
      </c>
      <c r="H4782" s="24">
        <v>0</v>
      </c>
      <c r="I4782" s="24">
        <v>0</v>
      </c>
      <c r="J4782" s="282">
        <v>10</v>
      </c>
      <c r="K4782" s="282">
        <v>30</v>
      </c>
    </row>
    <row r="4783" spans="1:11" x14ac:dyDescent="0.3">
      <c r="A4783" s="283" t="s">
        <v>2095</v>
      </c>
      <c r="B4783" s="283">
        <v>279</v>
      </c>
      <c r="C4783" s="24" t="str">
        <f t="shared" si="74"/>
        <v>balencia279</v>
      </c>
      <c r="D4783" s="283">
        <v>13915</v>
      </c>
      <c r="E4783" s="283">
        <v>7398</v>
      </c>
      <c r="F4783" s="283">
        <v>306489</v>
      </c>
      <c r="G4783" s="24">
        <v>50</v>
      </c>
      <c r="H4783" s="24">
        <v>0</v>
      </c>
      <c r="I4783" s="24">
        <v>0</v>
      </c>
      <c r="J4783" s="282">
        <v>10</v>
      </c>
      <c r="K4783" s="282">
        <v>30</v>
      </c>
    </row>
    <row r="4784" spans="1:11" x14ac:dyDescent="0.3">
      <c r="A4784" s="283" t="s">
        <v>2095</v>
      </c>
      <c r="B4784" s="283">
        <v>280</v>
      </c>
      <c r="C4784" s="24" t="str">
        <f t="shared" si="74"/>
        <v>balencia280</v>
      </c>
      <c r="D4784" s="283">
        <v>14055</v>
      </c>
      <c r="E4784" s="283">
        <v>7472</v>
      </c>
      <c r="F4784" s="283">
        <v>309858</v>
      </c>
      <c r="G4784" s="24">
        <v>50</v>
      </c>
      <c r="H4784" s="24">
        <v>0</v>
      </c>
      <c r="I4784" s="24">
        <v>0</v>
      </c>
      <c r="J4784" s="282">
        <v>10</v>
      </c>
      <c r="K4784" s="282">
        <v>30</v>
      </c>
    </row>
    <row r="4785" spans="1:11" x14ac:dyDescent="0.3">
      <c r="A4785" s="283" t="s">
        <v>2095</v>
      </c>
      <c r="B4785" s="283">
        <v>281</v>
      </c>
      <c r="C4785" s="24" t="str">
        <f t="shared" si="74"/>
        <v>balencia281</v>
      </c>
      <c r="D4785" s="283">
        <v>15322</v>
      </c>
      <c r="E4785" s="283">
        <v>8146</v>
      </c>
      <c r="F4785" s="283">
        <v>342730</v>
      </c>
      <c r="G4785" s="24">
        <v>50</v>
      </c>
      <c r="H4785" s="24">
        <v>0</v>
      </c>
      <c r="I4785" s="24">
        <v>0</v>
      </c>
      <c r="J4785" s="282">
        <v>10</v>
      </c>
      <c r="K4785" s="282">
        <v>30</v>
      </c>
    </row>
    <row r="4786" spans="1:11" x14ac:dyDescent="0.3">
      <c r="A4786" s="283" t="s">
        <v>2095</v>
      </c>
      <c r="B4786" s="283">
        <v>282</v>
      </c>
      <c r="C4786" s="24" t="str">
        <f t="shared" si="74"/>
        <v>balencia282</v>
      </c>
      <c r="D4786" s="283">
        <v>15476</v>
      </c>
      <c r="E4786" s="283">
        <v>8228</v>
      </c>
      <c r="F4786" s="283">
        <v>346703</v>
      </c>
      <c r="G4786" s="24">
        <v>50</v>
      </c>
      <c r="H4786" s="24">
        <v>0</v>
      </c>
      <c r="I4786" s="24">
        <v>0</v>
      </c>
      <c r="J4786" s="282">
        <v>10</v>
      </c>
      <c r="K4786" s="282">
        <v>30</v>
      </c>
    </row>
    <row r="4787" spans="1:11" x14ac:dyDescent="0.3">
      <c r="A4787" s="283" t="s">
        <v>2095</v>
      </c>
      <c r="B4787" s="283">
        <v>283</v>
      </c>
      <c r="C4787" s="24" t="str">
        <f t="shared" si="74"/>
        <v>balencia283</v>
      </c>
      <c r="D4787" s="283">
        <v>15633</v>
      </c>
      <c r="E4787" s="283">
        <v>8311</v>
      </c>
      <c r="F4787" s="283">
        <v>351670</v>
      </c>
      <c r="G4787" s="24">
        <v>50</v>
      </c>
      <c r="H4787" s="24">
        <v>0</v>
      </c>
      <c r="I4787" s="24">
        <v>0</v>
      </c>
      <c r="J4787" s="282">
        <v>10</v>
      </c>
      <c r="K4787" s="282">
        <v>30</v>
      </c>
    </row>
    <row r="4788" spans="1:11" x14ac:dyDescent="0.3">
      <c r="A4788" s="283" t="s">
        <v>2095</v>
      </c>
      <c r="B4788" s="283">
        <v>284</v>
      </c>
      <c r="C4788" s="24" t="str">
        <f t="shared" si="74"/>
        <v>balencia284</v>
      </c>
      <c r="D4788" s="283">
        <v>15790</v>
      </c>
      <c r="E4788" s="283">
        <v>8395</v>
      </c>
      <c r="F4788" s="283">
        <v>355851</v>
      </c>
      <c r="G4788" s="24">
        <v>50</v>
      </c>
      <c r="H4788" s="24">
        <v>0</v>
      </c>
      <c r="I4788" s="24">
        <v>0</v>
      </c>
      <c r="J4788" s="282">
        <v>10</v>
      </c>
      <c r="K4788" s="282">
        <v>30</v>
      </c>
    </row>
    <row r="4789" spans="1:11" x14ac:dyDescent="0.3">
      <c r="A4789" s="283" t="s">
        <v>2095</v>
      </c>
      <c r="B4789" s="283">
        <v>285</v>
      </c>
      <c r="C4789" s="24" t="str">
        <f t="shared" si="74"/>
        <v>balencia285</v>
      </c>
      <c r="D4789" s="283">
        <v>15949</v>
      </c>
      <c r="E4789" s="283">
        <v>8479</v>
      </c>
      <c r="F4789" s="283">
        <v>360942</v>
      </c>
      <c r="G4789" s="24">
        <v>50</v>
      </c>
      <c r="H4789" s="24">
        <v>0</v>
      </c>
      <c r="I4789" s="24">
        <v>0</v>
      </c>
      <c r="J4789" s="282">
        <v>10</v>
      </c>
      <c r="K4789" s="282">
        <v>30</v>
      </c>
    </row>
    <row r="4790" spans="1:11" x14ac:dyDescent="0.3">
      <c r="A4790" s="283" t="s">
        <v>2095</v>
      </c>
      <c r="B4790" s="283">
        <v>286</v>
      </c>
      <c r="C4790" s="24" t="str">
        <f t="shared" si="74"/>
        <v>balencia286</v>
      </c>
      <c r="D4790" s="283">
        <v>16110</v>
      </c>
      <c r="E4790" s="283">
        <v>8565</v>
      </c>
      <c r="F4790" s="283">
        <v>365228</v>
      </c>
      <c r="G4790" s="24">
        <v>50</v>
      </c>
      <c r="H4790" s="24">
        <v>0</v>
      </c>
      <c r="I4790" s="24">
        <v>0</v>
      </c>
      <c r="J4790" s="282">
        <v>10</v>
      </c>
      <c r="K4790" s="282">
        <v>30</v>
      </c>
    </row>
    <row r="4791" spans="1:11" x14ac:dyDescent="0.3">
      <c r="A4791" s="283" t="s">
        <v>2095</v>
      </c>
      <c r="B4791" s="283">
        <v>287</v>
      </c>
      <c r="C4791" s="24" t="str">
        <f t="shared" si="74"/>
        <v>balencia287</v>
      </c>
      <c r="D4791" s="283">
        <v>16272</v>
      </c>
      <c r="E4791" s="283">
        <v>8651</v>
      </c>
      <c r="F4791" s="283">
        <v>370115</v>
      </c>
      <c r="G4791" s="24">
        <v>50</v>
      </c>
      <c r="H4791" s="24">
        <v>0</v>
      </c>
      <c r="I4791" s="24">
        <v>0</v>
      </c>
      <c r="J4791" s="282">
        <v>10</v>
      </c>
      <c r="K4791" s="282">
        <v>30</v>
      </c>
    </row>
    <row r="4792" spans="1:11" x14ac:dyDescent="0.3">
      <c r="A4792" s="283" t="s">
        <v>2095</v>
      </c>
      <c r="B4792" s="283">
        <v>288</v>
      </c>
      <c r="C4792" s="24" t="str">
        <f t="shared" si="74"/>
        <v>balencia288</v>
      </c>
      <c r="D4792" s="283">
        <v>16436</v>
      </c>
      <c r="E4792" s="283">
        <v>8738</v>
      </c>
      <c r="F4792" s="283">
        <v>374393</v>
      </c>
      <c r="G4792" s="24">
        <v>50</v>
      </c>
      <c r="H4792" s="24">
        <v>0</v>
      </c>
      <c r="I4792" s="24">
        <v>0</v>
      </c>
      <c r="J4792" s="282">
        <v>10</v>
      </c>
      <c r="K4792" s="282">
        <v>30</v>
      </c>
    </row>
    <row r="4793" spans="1:11" x14ac:dyDescent="0.3">
      <c r="A4793" s="283" t="s">
        <v>2095</v>
      </c>
      <c r="B4793" s="283">
        <v>289</v>
      </c>
      <c r="C4793" s="24" t="str">
        <f t="shared" si="74"/>
        <v>balencia289</v>
      </c>
      <c r="D4793" s="283">
        <v>16601</v>
      </c>
      <c r="E4793" s="283">
        <v>8826</v>
      </c>
      <c r="F4793" s="283">
        <v>378833</v>
      </c>
      <c r="G4793" s="24">
        <v>50</v>
      </c>
      <c r="H4793" s="24">
        <v>0</v>
      </c>
      <c r="I4793" s="24">
        <v>0</v>
      </c>
      <c r="J4793" s="282">
        <v>10</v>
      </c>
      <c r="K4793" s="282">
        <v>30</v>
      </c>
    </row>
    <row r="4794" spans="1:11" x14ac:dyDescent="0.3">
      <c r="A4794" s="283" t="s">
        <v>2095</v>
      </c>
      <c r="B4794" s="283">
        <v>290</v>
      </c>
      <c r="C4794" s="24" t="str">
        <f t="shared" si="74"/>
        <v>balencia290</v>
      </c>
      <c r="D4794" s="283">
        <v>16768</v>
      </c>
      <c r="E4794" s="283">
        <v>8914</v>
      </c>
      <c r="F4794" s="283">
        <v>383207</v>
      </c>
      <c r="G4794" s="24">
        <v>50</v>
      </c>
      <c r="H4794" s="24">
        <v>0</v>
      </c>
      <c r="I4794" s="24">
        <v>0</v>
      </c>
      <c r="J4794" s="282">
        <v>10</v>
      </c>
      <c r="K4794" s="282">
        <v>30</v>
      </c>
    </row>
    <row r="4795" spans="1:11" x14ac:dyDescent="0.3">
      <c r="A4795" s="283" t="s">
        <v>2095</v>
      </c>
      <c r="B4795" s="283">
        <v>291</v>
      </c>
      <c r="C4795" s="24" t="str">
        <f t="shared" si="74"/>
        <v>balencia291</v>
      </c>
      <c r="D4795" s="283">
        <v>16936</v>
      </c>
      <c r="E4795" s="283">
        <v>9004</v>
      </c>
      <c r="F4795" s="283">
        <v>387630</v>
      </c>
      <c r="G4795" s="24">
        <v>50</v>
      </c>
      <c r="H4795" s="24">
        <v>0</v>
      </c>
      <c r="I4795" s="24">
        <v>0</v>
      </c>
      <c r="J4795" s="282">
        <v>10</v>
      </c>
      <c r="K4795" s="282">
        <v>30</v>
      </c>
    </row>
    <row r="4796" spans="1:11" x14ac:dyDescent="0.3">
      <c r="A4796" s="283" t="s">
        <v>2095</v>
      </c>
      <c r="B4796" s="283">
        <v>292</v>
      </c>
      <c r="C4796" s="24" t="str">
        <f t="shared" si="74"/>
        <v>balencia292</v>
      </c>
      <c r="D4796" s="283">
        <v>17107</v>
      </c>
      <c r="E4796" s="283">
        <v>9094</v>
      </c>
      <c r="F4796" s="283">
        <v>392221</v>
      </c>
      <c r="G4796" s="24">
        <v>50</v>
      </c>
      <c r="H4796" s="24">
        <v>0</v>
      </c>
      <c r="I4796" s="24">
        <v>0</v>
      </c>
      <c r="J4796" s="282">
        <v>10</v>
      </c>
      <c r="K4796" s="282">
        <v>30</v>
      </c>
    </row>
    <row r="4797" spans="1:11" x14ac:dyDescent="0.3">
      <c r="A4797" s="283" t="s">
        <v>2095</v>
      </c>
      <c r="B4797" s="283">
        <v>293</v>
      </c>
      <c r="C4797" s="24" t="str">
        <f t="shared" si="74"/>
        <v>balencia293</v>
      </c>
      <c r="D4797" s="283">
        <v>17278</v>
      </c>
      <c r="E4797" s="283">
        <v>9186</v>
      </c>
      <c r="F4797" s="283">
        <v>396743</v>
      </c>
      <c r="G4797" s="24">
        <v>50</v>
      </c>
      <c r="H4797" s="24">
        <v>0</v>
      </c>
      <c r="I4797" s="24">
        <v>0</v>
      </c>
      <c r="J4797" s="282">
        <v>10</v>
      </c>
      <c r="K4797" s="282">
        <v>30</v>
      </c>
    </row>
    <row r="4798" spans="1:11" x14ac:dyDescent="0.3">
      <c r="A4798" s="283" t="s">
        <v>2095</v>
      </c>
      <c r="B4798" s="283">
        <v>294</v>
      </c>
      <c r="C4798" s="24" t="str">
        <f t="shared" si="74"/>
        <v>balencia294</v>
      </c>
      <c r="D4798" s="283">
        <v>17452</v>
      </c>
      <c r="E4798" s="283">
        <v>9278</v>
      </c>
      <c r="F4798" s="283">
        <v>401315</v>
      </c>
      <c r="G4798" s="24">
        <v>50</v>
      </c>
      <c r="H4798" s="24">
        <v>0</v>
      </c>
      <c r="I4798" s="24">
        <v>0</v>
      </c>
      <c r="J4798" s="282">
        <v>10</v>
      </c>
      <c r="K4798" s="282">
        <v>30</v>
      </c>
    </row>
    <row r="4799" spans="1:11" x14ac:dyDescent="0.3">
      <c r="A4799" s="283" t="s">
        <v>2095</v>
      </c>
      <c r="B4799" s="283">
        <v>295</v>
      </c>
      <c r="C4799" s="24" t="str">
        <f t="shared" si="74"/>
        <v>balencia295</v>
      </c>
      <c r="D4799" s="283">
        <v>17626</v>
      </c>
      <c r="E4799" s="283">
        <v>9371</v>
      </c>
      <c r="F4799" s="283">
        <v>406062</v>
      </c>
      <c r="G4799" s="24">
        <v>50</v>
      </c>
      <c r="H4799" s="24">
        <v>0</v>
      </c>
      <c r="I4799" s="24">
        <v>0</v>
      </c>
      <c r="J4799" s="282">
        <v>10</v>
      </c>
      <c r="K4799" s="282">
        <v>30</v>
      </c>
    </row>
    <row r="4800" spans="1:11" x14ac:dyDescent="0.3">
      <c r="A4800" s="283" t="s">
        <v>2095</v>
      </c>
      <c r="B4800" s="283">
        <v>296</v>
      </c>
      <c r="C4800" s="24" t="str">
        <f t="shared" si="74"/>
        <v>balencia296</v>
      </c>
      <c r="D4800" s="283">
        <v>17803</v>
      </c>
      <c r="E4800" s="283">
        <v>9465</v>
      </c>
      <c r="F4800" s="283">
        <v>410737</v>
      </c>
      <c r="G4800" s="24">
        <v>50</v>
      </c>
      <c r="H4800" s="24">
        <v>0</v>
      </c>
      <c r="I4800" s="24">
        <v>0</v>
      </c>
      <c r="J4800" s="282">
        <v>10</v>
      </c>
      <c r="K4800" s="282">
        <v>30</v>
      </c>
    </row>
    <row r="4801" spans="1:11" x14ac:dyDescent="0.3">
      <c r="A4801" s="283" t="s">
        <v>2095</v>
      </c>
      <c r="B4801" s="283">
        <v>297</v>
      </c>
      <c r="C4801" s="24" t="str">
        <f t="shared" si="74"/>
        <v>balencia297</v>
      </c>
      <c r="D4801" s="283">
        <v>17981</v>
      </c>
      <c r="E4801" s="283">
        <v>9560</v>
      </c>
      <c r="F4801" s="283">
        <v>415210</v>
      </c>
      <c r="G4801" s="24">
        <v>50</v>
      </c>
      <c r="H4801" s="24">
        <v>0</v>
      </c>
      <c r="I4801" s="24">
        <v>0</v>
      </c>
      <c r="J4801" s="282">
        <v>10</v>
      </c>
      <c r="K4801" s="282">
        <v>30</v>
      </c>
    </row>
    <row r="4802" spans="1:11" x14ac:dyDescent="0.3">
      <c r="A4802" s="283" t="s">
        <v>2095</v>
      </c>
      <c r="B4802" s="283">
        <v>298</v>
      </c>
      <c r="C4802" s="24" t="str">
        <f t="shared" si="74"/>
        <v>balencia298</v>
      </c>
      <c r="D4802" s="283">
        <v>18161</v>
      </c>
      <c r="E4802" s="283">
        <v>9655</v>
      </c>
      <c r="F4802" s="283">
        <v>419729</v>
      </c>
      <c r="G4802" s="24">
        <v>50</v>
      </c>
      <c r="H4802" s="24">
        <v>0</v>
      </c>
      <c r="I4802" s="24">
        <v>0</v>
      </c>
      <c r="J4802" s="282">
        <v>10</v>
      </c>
      <c r="K4802" s="282">
        <v>30</v>
      </c>
    </row>
    <row r="4803" spans="1:11" x14ac:dyDescent="0.3">
      <c r="A4803" s="283" t="s">
        <v>2095</v>
      </c>
      <c r="B4803" s="283">
        <v>299</v>
      </c>
      <c r="C4803" s="24" t="str">
        <f t="shared" si="74"/>
        <v>balencia299</v>
      </c>
      <c r="D4803" s="283">
        <v>18343</v>
      </c>
      <c r="E4803" s="283">
        <v>9752</v>
      </c>
      <c r="F4803" s="283">
        <v>424295</v>
      </c>
      <c r="G4803" s="24">
        <v>50</v>
      </c>
      <c r="H4803" s="24">
        <v>0</v>
      </c>
      <c r="I4803" s="24">
        <v>0</v>
      </c>
      <c r="J4803" s="282">
        <v>10</v>
      </c>
      <c r="K4803" s="282">
        <v>30</v>
      </c>
    </row>
    <row r="4804" spans="1:11" x14ac:dyDescent="0.3">
      <c r="A4804" s="283" t="s">
        <v>2095</v>
      </c>
      <c r="B4804" s="283">
        <v>300</v>
      </c>
      <c r="C4804" s="24" t="str">
        <f t="shared" si="74"/>
        <v>balencia300</v>
      </c>
      <c r="D4804" s="283">
        <v>18527</v>
      </c>
      <c r="E4804" s="283">
        <v>9849</v>
      </c>
      <c r="F4804" s="283">
        <v>428908</v>
      </c>
      <c r="G4804" s="24">
        <v>50</v>
      </c>
      <c r="H4804" s="24">
        <v>0</v>
      </c>
      <c r="I4804" s="24">
        <v>0</v>
      </c>
      <c r="J4804" s="282">
        <v>10</v>
      </c>
      <c r="K4804" s="282">
        <v>30</v>
      </c>
    </row>
    <row r="4805" spans="1:11" x14ac:dyDescent="0.3">
      <c r="A4805" s="281" t="s">
        <v>2104</v>
      </c>
      <c r="B4805" s="281">
        <v>1</v>
      </c>
      <c r="C4805" s="24" t="str">
        <f t="shared" si="74"/>
        <v>belita1</v>
      </c>
      <c r="D4805" s="281">
        <v>167</v>
      </c>
      <c r="E4805" s="281">
        <v>69</v>
      </c>
      <c r="F4805" s="281">
        <v>1345</v>
      </c>
      <c r="G4805" s="24">
        <v>50</v>
      </c>
      <c r="H4805" s="24">
        <v>0</v>
      </c>
      <c r="I4805" s="24">
        <v>0</v>
      </c>
      <c r="J4805" s="282">
        <v>10</v>
      </c>
      <c r="K4805" s="282">
        <v>30</v>
      </c>
    </row>
    <row r="4806" spans="1:11" x14ac:dyDescent="0.3">
      <c r="A4806" s="281" t="s">
        <v>2104</v>
      </c>
      <c r="B4806" s="281">
        <v>2</v>
      </c>
      <c r="C4806" s="24" t="str">
        <f t="shared" ref="C4806:C4869" si="75">A4806&amp;B4806</f>
        <v>belita2</v>
      </c>
      <c r="D4806" s="281">
        <v>169</v>
      </c>
      <c r="E4806" s="281">
        <v>70</v>
      </c>
      <c r="F4806" s="281">
        <v>1362</v>
      </c>
      <c r="G4806" s="24">
        <v>50</v>
      </c>
      <c r="H4806" s="24">
        <v>0</v>
      </c>
      <c r="I4806" s="24">
        <v>0</v>
      </c>
      <c r="J4806" s="282">
        <v>10</v>
      </c>
      <c r="K4806" s="282">
        <v>30</v>
      </c>
    </row>
    <row r="4807" spans="1:11" x14ac:dyDescent="0.3">
      <c r="A4807" s="281" t="s">
        <v>2104</v>
      </c>
      <c r="B4807" s="281">
        <v>3</v>
      </c>
      <c r="C4807" s="24" t="str">
        <f t="shared" si="75"/>
        <v>belita3</v>
      </c>
      <c r="D4807" s="281">
        <v>171</v>
      </c>
      <c r="E4807" s="281">
        <v>71</v>
      </c>
      <c r="F4807" s="281">
        <v>1382</v>
      </c>
      <c r="G4807" s="24">
        <v>50</v>
      </c>
      <c r="H4807" s="24">
        <v>0</v>
      </c>
      <c r="I4807" s="24">
        <v>0</v>
      </c>
      <c r="J4807" s="282">
        <v>10</v>
      </c>
      <c r="K4807" s="282">
        <v>30</v>
      </c>
    </row>
    <row r="4808" spans="1:11" x14ac:dyDescent="0.3">
      <c r="A4808" s="281" t="s">
        <v>2104</v>
      </c>
      <c r="B4808" s="281">
        <v>4</v>
      </c>
      <c r="C4808" s="24" t="str">
        <f t="shared" si="75"/>
        <v>belita4</v>
      </c>
      <c r="D4808" s="281">
        <v>174</v>
      </c>
      <c r="E4808" s="281">
        <v>72</v>
      </c>
      <c r="F4808" s="281">
        <v>1406</v>
      </c>
      <c r="G4808" s="24">
        <v>50</v>
      </c>
      <c r="H4808" s="24">
        <v>0</v>
      </c>
      <c r="I4808" s="24">
        <v>0</v>
      </c>
      <c r="J4808" s="282">
        <v>10</v>
      </c>
      <c r="K4808" s="282">
        <v>30</v>
      </c>
    </row>
    <row r="4809" spans="1:11" x14ac:dyDescent="0.3">
      <c r="A4809" s="281" t="s">
        <v>2104</v>
      </c>
      <c r="B4809" s="281">
        <v>5</v>
      </c>
      <c r="C4809" s="24" t="str">
        <f t="shared" si="75"/>
        <v>belita5</v>
      </c>
      <c r="D4809" s="281">
        <v>176</v>
      </c>
      <c r="E4809" s="281">
        <v>72</v>
      </c>
      <c r="F4809" s="281">
        <v>1434</v>
      </c>
      <c r="G4809" s="24">
        <v>50</v>
      </c>
      <c r="H4809" s="24">
        <v>0</v>
      </c>
      <c r="I4809" s="24">
        <v>0</v>
      </c>
      <c r="J4809" s="282">
        <v>10</v>
      </c>
      <c r="K4809" s="282">
        <v>30</v>
      </c>
    </row>
    <row r="4810" spans="1:11" x14ac:dyDescent="0.3">
      <c r="A4810" s="281" t="s">
        <v>2104</v>
      </c>
      <c r="B4810" s="281">
        <v>6</v>
      </c>
      <c r="C4810" s="24" t="str">
        <f t="shared" si="75"/>
        <v>belita6</v>
      </c>
      <c r="D4810" s="281">
        <v>179</v>
      </c>
      <c r="E4810" s="281">
        <v>73</v>
      </c>
      <c r="F4810" s="281">
        <v>1466</v>
      </c>
      <c r="G4810" s="24">
        <v>50</v>
      </c>
      <c r="H4810" s="24">
        <v>0</v>
      </c>
      <c r="I4810" s="24">
        <v>0</v>
      </c>
      <c r="J4810" s="282">
        <v>10</v>
      </c>
      <c r="K4810" s="282">
        <v>30</v>
      </c>
    </row>
    <row r="4811" spans="1:11" x14ac:dyDescent="0.3">
      <c r="A4811" s="281" t="s">
        <v>2104</v>
      </c>
      <c r="B4811" s="281">
        <v>7</v>
      </c>
      <c r="C4811" s="24" t="str">
        <f t="shared" si="75"/>
        <v>belita7</v>
      </c>
      <c r="D4811" s="281">
        <v>181</v>
      </c>
      <c r="E4811" s="281">
        <v>74</v>
      </c>
      <c r="F4811" s="281">
        <v>1502</v>
      </c>
      <c r="G4811" s="24">
        <v>50</v>
      </c>
      <c r="H4811" s="24">
        <v>0</v>
      </c>
      <c r="I4811" s="24">
        <v>0</v>
      </c>
      <c r="J4811" s="282">
        <v>10</v>
      </c>
      <c r="K4811" s="282">
        <v>30</v>
      </c>
    </row>
    <row r="4812" spans="1:11" x14ac:dyDescent="0.3">
      <c r="A4812" s="281" t="s">
        <v>2104</v>
      </c>
      <c r="B4812" s="281">
        <v>8</v>
      </c>
      <c r="C4812" s="24" t="str">
        <f t="shared" si="75"/>
        <v>belita8</v>
      </c>
      <c r="D4812" s="281">
        <v>183</v>
      </c>
      <c r="E4812" s="281">
        <v>76</v>
      </c>
      <c r="F4812" s="281">
        <v>1543</v>
      </c>
      <c r="G4812" s="24">
        <v>50</v>
      </c>
      <c r="H4812" s="24">
        <v>0</v>
      </c>
      <c r="I4812" s="24">
        <v>0</v>
      </c>
      <c r="J4812" s="282">
        <v>10</v>
      </c>
      <c r="K4812" s="282">
        <v>30</v>
      </c>
    </row>
    <row r="4813" spans="1:11" x14ac:dyDescent="0.3">
      <c r="A4813" s="281" t="s">
        <v>2104</v>
      </c>
      <c r="B4813" s="281">
        <v>9</v>
      </c>
      <c r="C4813" s="24" t="str">
        <f t="shared" si="75"/>
        <v>belita9</v>
      </c>
      <c r="D4813" s="281">
        <v>186</v>
      </c>
      <c r="E4813" s="281">
        <v>77</v>
      </c>
      <c r="F4813" s="281">
        <v>1588</v>
      </c>
      <c r="G4813" s="24">
        <v>50</v>
      </c>
      <c r="H4813" s="24">
        <v>0</v>
      </c>
      <c r="I4813" s="24">
        <v>0</v>
      </c>
      <c r="J4813" s="282">
        <v>10</v>
      </c>
      <c r="K4813" s="282">
        <v>30</v>
      </c>
    </row>
    <row r="4814" spans="1:11" x14ac:dyDescent="0.3">
      <c r="A4814" s="281" t="s">
        <v>2104</v>
      </c>
      <c r="B4814" s="281">
        <v>10</v>
      </c>
      <c r="C4814" s="24" t="str">
        <f t="shared" si="75"/>
        <v>belita10</v>
      </c>
      <c r="D4814" s="281">
        <v>188</v>
      </c>
      <c r="E4814" s="281">
        <v>78</v>
      </c>
      <c r="F4814" s="281">
        <v>1639</v>
      </c>
      <c r="G4814" s="24">
        <v>50</v>
      </c>
      <c r="H4814" s="24">
        <v>0</v>
      </c>
      <c r="I4814" s="24">
        <v>0</v>
      </c>
      <c r="J4814" s="282">
        <v>10</v>
      </c>
      <c r="K4814" s="282">
        <v>30</v>
      </c>
    </row>
    <row r="4815" spans="1:11" x14ac:dyDescent="0.3">
      <c r="A4815" s="281" t="s">
        <v>2104</v>
      </c>
      <c r="B4815" s="281">
        <v>11</v>
      </c>
      <c r="C4815" s="24" t="str">
        <f t="shared" si="75"/>
        <v>belita11</v>
      </c>
      <c r="D4815" s="281">
        <v>206</v>
      </c>
      <c r="E4815" s="281">
        <v>85</v>
      </c>
      <c r="F4815" s="281">
        <v>1803</v>
      </c>
      <c r="G4815" s="24">
        <v>50</v>
      </c>
      <c r="H4815" s="24">
        <v>0</v>
      </c>
      <c r="I4815" s="24">
        <v>0</v>
      </c>
      <c r="J4815" s="282">
        <v>10</v>
      </c>
      <c r="K4815" s="282">
        <v>30</v>
      </c>
    </row>
    <row r="4816" spans="1:11" x14ac:dyDescent="0.3">
      <c r="A4816" s="281" t="s">
        <v>2104</v>
      </c>
      <c r="B4816" s="281">
        <v>12</v>
      </c>
      <c r="C4816" s="24" t="str">
        <f t="shared" si="75"/>
        <v>belita12</v>
      </c>
      <c r="D4816" s="281">
        <v>209</v>
      </c>
      <c r="E4816" s="281">
        <v>86</v>
      </c>
      <c r="F4816" s="281">
        <v>1868</v>
      </c>
      <c r="G4816" s="24">
        <v>50</v>
      </c>
      <c r="H4816" s="24">
        <v>0</v>
      </c>
      <c r="I4816" s="24">
        <v>0</v>
      </c>
      <c r="J4816" s="282">
        <v>10</v>
      </c>
      <c r="K4816" s="282">
        <v>30</v>
      </c>
    </row>
    <row r="4817" spans="1:11" x14ac:dyDescent="0.3">
      <c r="A4817" s="281" t="s">
        <v>2104</v>
      </c>
      <c r="B4817" s="281">
        <v>13</v>
      </c>
      <c r="C4817" s="24" t="str">
        <f t="shared" si="75"/>
        <v>belita13</v>
      </c>
      <c r="D4817" s="281">
        <v>211</v>
      </c>
      <c r="E4817" s="281">
        <v>87</v>
      </c>
      <c r="F4817" s="281">
        <v>1939</v>
      </c>
      <c r="G4817" s="24">
        <v>50</v>
      </c>
      <c r="H4817" s="24">
        <v>0</v>
      </c>
      <c r="I4817" s="24">
        <v>0</v>
      </c>
      <c r="J4817" s="282">
        <v>10</v>
      </c>
      <c r="K4817" s="282">
        <v>30</v>
      </c>
    </row>
    <row r="4818" spans="1:11" x14ac:dyDescent="0.3">
      <c r="A4818" s="281" t="s">
        <v>2104</v>
      </c>
      <c r="B4818" s="281">
        <v>14</v>
      </c>
      <c r="C4818" s="24" t="str">
        <f t="shared" si="75"/>
        <v>belita14</v>
      </c>
      <c r="D4818" s="281">
        <v>214</v>
      </c>
      <c r="E4818" s="281">
        <v>88</v>
      </c>
      <c r="F4818" s="281">
        <v>2016</v>
      </c>
      <c r="G4818" s="24">
        <v>50</v>
      </c>
      <c r="H4818" s="24">
        <v>0</v>
      </c>
      <c r="I4818" s="24">
        <v>0</v>
      </c>
      <c r="J4818" s="282">
        <v>10</v>
      </c>
      <c r="K4818" s="282">
        <v>30</v>
      </c>
    </row>
    <row r="4819" spans="1:11" x14ac:dyDescent="0.3">
      <c r="A4819" s="281" t="s">
        <v>2104</v>
      </c>
      <c r="B4819" s="281">
        <v>15</v>
      </c>
      <c r="C4819" s="24" t="str">
        <f t="shared" si="75"/>
        <v>belita15</v>
      </c>
      <c r="D4819" s="281">
        <v>217</v>
      </c>
      <c r="E4819" s="281">
        <v>89</v>
      </c>
      <c r="F4819" s="281">
        <v>2099</v>
      </c>
      <c r="G4819" s="24">
        <v>50</v>
      </c>
      <c r="H4819" s="24">
        <v>0</v>
      </c>
      <c r="I4819" s="24">
        <v>0</v>
      </c>
      <c r="J4819" s="282">
        <v>10</v>
      </c>
      <c r="K4819" s="282">
        <v>30</v>
      </c>
    </row>
    <row r="4820" spans="1:11" x14ac:dyDescent="0.3">
      <c r="A4820" s="281" t="s">
        <v>2104</v>
      </c>
      <c r="B4820" s="281">
        <v>16</v>
      </c>
      <c r="C4820" s="24" t="str">
        <f t="shared" si="75"/>
        <v>belita16</v>
      </c>
      <c r="D4820" s="281">
        <v>220</v>
      </c>
      <c r="E4820" s="281">
        <v>91</v>
      </c>
      <c r="F4820" s="281">
        <v>2188</v>
      </c>
      <c r="G4820" s="24">
        <v>50</v>
      </c>
      <c r="H4820" s="24">
        <v>0</v>
      </c>
      <c r="I4820" s="24">
        <v>0</v>
      </c>
      <c r="J4820" s="282">
        <v>10</v>
      </c>
      <c r="K4820" s="282">
        <v>30</v>
      </c>
    </row>
    <row r="4821" spans="1:11" x14ac:dyDescent="0.3">
      <c r="A4821" s="281" t="s">
        <v>2104</v>
      </c>
      <c r="B4821" s="281">
        <v>17</v>
      </c>
      <c r="C4821" s="24" t="str">
        <f t="shared" si="75"/>
        <v>belita17</v>
      </c>
      <c r="D4821" s="281">
        <v>223</v>
      </c>
      <c r="E4821" s="281">
        <v>92</v>
      </c>
      <c r="F4821" s="281">
        <v>2284</v>
      </c>
      <c r="G4821" s="24">
        <v>50</v>
      </c>
      <c r="H4821" s="24">
        <v>0</v>
      </c>
      <c r="I4821" s="24">
        <v>0</v>
      </c>
      <c r="J4821" s="282">
        <v>10</v>
      </c>
      <c r="K4821" s="282">
        <v>30</v>
      </c>
    </row>
    <row r="4822" spans="1:11" x14ac:dyDescent="0.3">
      <c r="A4822" s="281" t="s">
        <v>2104</v>
      </c>
      <c r="B4822" s="281">
        <v>18</v>
      </c>
      <c r="C4822" s="24" t="str">
        <f t="shared" si="75"/>
        <v>belita18</v>
      </c>
      <c r="D4822" s="281">
        <v>226</v>
      </c>
      <c r="E4822" s="281">
        <v>93</v>
      </c>
      <c r="F4822" s="281">
        <v>2386</v>
      </c>
      <c r="G4822" s="24">
        <v>50</v>
      </c>
      <c r="H4822" s="24">
        <v>0</v>
      </c>
      <c r="I4822" s="24">
        <v>0</v>
      </c>
      <c r="J4822" s="282">
        <v>10</v>
      </c>
      <c r="K4822" s="282">
        <v>30</v>
      </c>
    </row>
    <row r="4823" spans="1:11" x14ac:dyDescent="0.3">
      <c r="A4823" s="281" t="s">
        <v>2104</v>
      </c>
      <c r="B4823" s="281">
        <v>19</v>
      </c>
      <c r="C4823" s="24" t="str">
        <f t="shared" si="75"/>
        <v>belita19</v>
      </c>
      <c r="D4823" s="281">
        <v>229</v>
      </c>
      <c r="E4823" s="281">
        <v>94</v>
      </c>
      <c r="F4823" s="281">
        <v>2496</v>
      </c>
      <c r="G4823" s="24">
        <v>50</v>
      </c>
      <c r="H4823" s="24">
        <v>0</v>
      </c>
      <c r="I4823" s="24">
        <v>0</v>
      </c>
      <c r="J4823" s="282">
        <v>10</v>
      </c>
      <c r="K4823" s="282">
        <v>30</v>
      </c>
    </row>
    <row r="4824" spans="1:11" x14ac:dyDescent="0.3">
      <c r="A4824" s="281" t="s">
        <v>2104</v>
      </c>
      <c r="B4824" s="281">
        <v>20</v>
      </c>
      <c r="C4824" s="24" t="str">
        <f t="shared" si="75"/>
        <v>belita20</v>
      </c>
      <c r="D4824" s="281">
        <v>231</v>
      </c>
      <c r="E4824" s="281">
        <v>95</v>
      </c>
      <c r="F4824" s="281">
        <v>2612</v>
      </c>
      <c r="G4824" s="24">
        <v>50</v>
      </c>
      <c r="H4824" s="24">
        <v>0</v>
      </c>
      <c r="I4824" s="24">
        <v>0</v>
      </c>
      <c r="J4824" s="282">
        <v>10</v>
      </c>
      <c r="K4824" s="282">
        <v>30</v>
      </c>
    </row>
    <row r="4825" spans="1:11" x14ac:dyDescent="0.3">
      <c r="A4825" s="281" t="s">
        <v>2104</v>
      </c>
      <c r="B4825" s="281">
        <v>21</v>
      </c>
      <c r="C4825" s="24" t="str">
        <f t="shared" si="75"/>
        <v>belita21</v>
      </c>
      <c r="D4825" s="281">
        <v>253</v>
      </c>
      <c r="E4825" s="281">
        <v>104</v>
      </c>
      <c r="F4825" s="281">
        <v>2929</v>
      </c>
      <c r="G4825" s="24">
        <v>50</v>
      </c>
      <c r="H4825" s="24">
        <v>0</v>
      </c>
      <c r="I4825" s="24">
        <v>0</v>
      </c>
      <c r="J4825" s="282">
        <v>10</v>
      </c>
      <c r="K4825" s="282">
        <v>30</v>
      </c>
    </row>
    <row r="4826" spans="1:11" x14ac:dyDescent="0.3">
      <c r="A4826" s="281" t="s">
        <v>2104</v>
      </c>
      <c r="B4826" s="281">
        <v>22</v>
      </c>
      <c r="C4826" s="24" t="str">
        <f t="shared" si="75"/>
        <v>belita22</v>
      </c>
      <c r="D4826" s="281">
        <v>256</v>
      </c>
      <c r="E4826" s="281">
        <v>106</v>
      </c>
      <c r="F4826" s="281">
        <v>3071</v>
      </c>
      <c r="G4826" s="24">
        <v>50</v>
      </c>
      <c r="H4826" s="24">
        <v>0</v>
      </c>
      <c r="I4826" s="24">
        <v>0</v>
      </c>
      <c r="J4826" s="282">
        <v>10</v>
      </c>
      <c r="K4826" s="282">
        <v>30</v>
      </c>
    </row>
    <row r="4827" spans="1:11" x14ac:dyDescent="0.3">
      <c r="A4827" s="281" t="s">
        <v>2104</v>
      </c>
      <c r="B4827" s="281">
        <v>23</v>
      </c>
      <c r="C4827" s="24" t="str">
        <f t="shared" si="75"/>
        <v>belita23</v>
      </c>
      <c r="D4827" s="281">
        <v>260</v>
      </c>
      <c r="E4827" s="281">
        <v>107</v>
      </c>
      <c r="F4827" s="281">
        <v>3222</v>
      </c>
      <c r="G4827" s="24">
        <v>50</v>
      </c>
      <c r="H4827" s="24">
        <v>0</v>
      </c>
      <c r="I4827" s="24">
        <v>0</v>
      </c>
      <c r="J4827" s="282">
        <v>10</v>
      </c>
      <c r="K4827" s="282">
        <v>30</v>
      </c>
    </row>
    <row r="4828" spans="1:11" x14ac:dyDescent="0.3">
      <c r="A4828" s="281" t="s">
        <v>2104</v>
      </c>
      <c r="B4828" s="281">
        <v>24</v>
      </c>
      <c r="C4828" s="24" t="str">
        <f t="shared" si="75"/>
        <v>belita24</v>
      </c>
      <c r="D4828" s="281">
        <v>263</v>
      </c>
      <c r="E4828" s="281">
        <v>108</v>
      </c>
      <c r="F4828" s="281">
        <v>3381</v>
      </c>
      <c r="G4828" s="24">
        <v>50</v>
      </c>
      <c r="H4828" s="24">
        <v>0</v>
      </c>
      <c r="I4828" s="24">
        <v>0</v>
      </c>
      <c r="J4828" s="282">
        <v>10</v>
      </c>
      <c r="K4828" s="282">
        <v>30</v>
      </c>
    </row>
    <row r="4829" spans="1:11" x14ac:dyDescent="0.3">
      <c r="A4829" s="281" t="s">
        <v>2104</v>
      </c>
      <c r="B4829" s="281">
        <v>25</v>
      </c>
      <c r="C4829" s="24" t="str">
        <f t="shared" si="75"/>
        <v>belita25</v>
      </c>
      <c r="D4829" s="281">
        <v>266</v>
      </c>
      <c r="E4829" s="281">
        <v>110</v>
      </c>
      <c r="F4829" s="281">
        <v>3550</v>
      </c>
      <c r="G4829" s="24">
        <v>50</v>
      </c>
      <c r="H4829" s="24">
        <v>0</v>
      </c>
      <c r="I4829" s="24">
        <v>0</v>
      </c>
      <c r="J4829" s="282">
        <v>10</v>
      </c>
      <c r="K4829" s="282">
        <v>30</v>
      </c>
    </row>
    <row r="4830" spans="1:11" x14ac:dyDescent="0.3">
      <c r="A4830" s="281" t="s">
        <v>2104</v>
      </c>
      <c r="B4830" s="281">
        <v>26</v>
      </c>
      <c r="C4830" s="24" t="str">
        <f t="shared" si="75"/>
        <v>belita26</v>
      </c>
      <c r="D4830" s="281">
        <v>270</v>
      </c>
      <c r="E4830" s="281">
        <v>111</v>
      </c>
      <c r="F4830" s="281">
        <v>3592</v>
      </c>
      <c r="G4830" s="24">
        <v>50</v>
      </c>
      <c r="H4830" s="24">
        <v>0</v>
      </c>
      <c r="I4830" s="24">
        <v>0</v>
      </c>
      <c r="J4830" s="282">
        <v>10</v>
      </c>
      <c r="K4830" s="282">
        <v>30</v>
      </c>
    </row>
    <row r="4831" spans="1:11" x14ac:dyDescent="0.3">
      <c r="A4831" s="281" t="s">
        <v>2104</v>
      </c>
      <c r="B4831" s="281">
        <v>27</v>
      </c>
      <c r="C4831" s="24" t="str">
        <f t="shared" si="75"/>
        <v>belita27</v>
      </c>
      <c r="D4831" s="281">
        <v>273</v>
      </c>
      <c r="E4831" s="281">
        <v>112</v>
      </c>
      <c r="F4831" s="281">
        <v>3635</v>
      </c>
      <c r="G4831" s="24">
        <v>50</v>
      </c>
      <c r="H4831" s="24">
        <v>0</v>
      </c>
      <c r="I4831" s="24">
        <v>0</v>
      </c>
      <c r="J4831" s="282">
        <v>10</v>
      </c>
      <c r="K4831" s="282">
        <v>30</v>
      </c>
    </row>
    <row r="4832" spans="1:11" x14ac:dyDescent="0.3">
      <c r="A4832" s="281" t="s">
        <v>2104</v>
      </c>
      <c r="B4832" s="281">
        <v>28</v>
      </c>
      <c r="C4832" s="24" t="str">
        <f t="shared" si="75"/>
        <v>belita28</v>
      </c>
      <c r="D4832" s="281">
        <v>276</v>
      </c>
      <c r="E4832" s="281">
        <v>114</v>
      </c>
      <c r="F4832" s="281">
        <v>3678</v>
      </c>
      <c r="G4832" s="24">
        <v>50</v>
      </c>
      <c r="H4832" s="24">
        <v>0</v>
      </c>
      <c r="I4832" s="24">
        <v>0</v>
      </c>
      <c r="J4832" s="282">
        <v>10</v>
      </c>
      <c r="K4832" s="282">
        <v>30</v>
      </c>
    </row>
    <row r="4833" spans="1:11" x14ac:dyDescent="0.3">
      <c r="A4833" s="281" t="s">
        <v>2104</v>
      </c>
      <c r="B4833" s="281">
        <v>29</v>
      </c>
      <c r="C4833" s="24" t="str">
        <f t="shared" si="75"/>
        <v>belita29</v>
      </c>
      <c r="D4833" s="281">
        <v>280</v>
      </c>
      <c r="E4833" s="281">
        <v>115</v>
      </c>
      <c r="F4833" s="281">
        <v>3722</v>
      </c>
      <c r="G4833" s="24">
        <v>50</v>
      </c>
      <c r="H4833" s="24">
        <v>0</v>
      </c>
      <c r="I4833" s="24">
        <v>0</v>
      </c>
      <c r="J4833" s="282">
        <v>10</v>
      </c>
      <c r="K4833" s="282">
        <v>30</v>
      </c>
    </row>
    <row r="4834" spans="1:11" x14ac:dyDescent="0.3">
      <c r="A4834" s="281" t="s">
        <v>2104</v>
      </c>
      <c r="B4834" s="281">
        <v>30</v>
      </c>
      <c r="C4834" s="24" t="str">
        <f t="shared" si="75"/>
        <v>belita30</v>
      </c>
      <c r="D4834" s="281">
        <v>283</v>
      </c>
      <c r="E4834" s="281">
        <v>117</v>
      </c>
      <c r="F4834" s="281">
        <v>3766</v>
      </c>
      <c r="G4834" s="24">
        <v>50</v>
      </c>
      <c r="H4834" s="24">
        <v>0</v>
      </c>
      <c r="I4834" s="24">
        <v>0</v>
      </c>
      <c r="J4834" s="282">
        <v>10</v>
      </c>
      <c r="K4834" s="282">
        <v>30</v>
      </c>
    </row>
    <row r="4835" spans="1:11" x14ac:dyDescent="0.3">
      <c r="A4835" s="281" t="s">
        <v>2104</v>
      </c>
      <c r="B4835" s="281">
        <v>31</v>
      </c>
      <c r="C4835" s="24" t="str">
        <f t="shared" si="75"/>
        <v>belita31</v>
      </c>
      <c r="D4835" s="281">
        <v>310</v>
      </c>
      <c r="E4835" s="281">
        <v>128</v>
      </c>
      <c r="F4835" s="281">
        <v>4088</v>
      </c>
      <c r="G4835" s="24">
        <v>50</v>
      </c>
      <c r="H4835" s="24">
        <v>0</v>
      </c>
      <c r="I4835" s="24">
        <v>0</v>
      </c>
      <c r="J4835" s="282">
        <v>10</v>
      </c>
      <c r="K4835" s="282">
        <v>30</v>
      </c>
    </row>
    <row r="4836" spans="1:11" x14ac:dyDescent="0.3">
      <c r="A4836" s="281" t="s">
        <v>2104</v>
      </c>
      <c r="B4836" s="281">
        <v>32</v>
      </c>
      <c r="C4836" s="24" t="str">
        <f t="shared" si="75"/>
        <v>belita32</v>
      </c>
      <c r="D4836" s="281">
        <v>314</v>
      </c>
      <c r="E4836" s="281">
        <v>129</v>
      </c>
      <c r="F4836" s="281">
        <v>4137</v>
      </c>
      <c r="G4836" s="24">
        <v>50</v>
      </c>
      <c r="H4836" s="24">
        <v>0</v>
      </c>
      <c r="I4836" s="24">
        <v>0</v>
      </c>
      <c r="J4836" s="282">
        <v>10</v>
      </c>
      <c r="K4836" s="282">
        <v>30</v>
      </c>
    </row>
    <row r="4837" spans="1:11" x14ac:dyDescent="0.3">
      <c r="A4837" s="281" t="s">
        <v>2104</v>
      </c>
      <c r="B4837" s="281">
        <v>33</v>
      </c>
      <c r="C4837" s="24" t="str">
        <f t="shared" si="75"/>
        <v>belita33</v>
      </c>
      <c r="D4837" s="281">
        <v>317</v>
      </c>
      <c r="E4837" s="281">
        <v>131</v>
      </c>
      <c r="F4837" s="281">
        <v>4186</v>
      </c>
      <c r="G4837" s="24">
        <v>50</v>
      </c>
      <c r="H4837" s="24">
        <v>0</v>
      </c>
      <c r="I4837" s="24">
        <v>0</v>
      </c>
      <c r="J4837" s="282">
        <v>10</v>
      </c>
      <c r="K4837" s="282">
        <v>30</v>
      </c>
    </row>
    <row r="4838" spans="1:11" x14ac:dyDescent="0.3">
      <c r="A4838" s="281" t="s">
        <v>2104</v>
      </c>
      <c r="B4838" s="281">
        <v>34</v>
      </c>
      <c r="C4838" s="24" t="str">
        <f t="shared" si="75"/>
        <v>belita34</v>
      </c>
      <c r="D4838" s="281">
        <v>321</v>
      </c>
      <c r="E4838" s="281">
        <v>132</v>
      </c>
      <c r="F4838" s="281">
        <v>4236</v>
      </c>
      <c r="G4838" s="24">
        <v>50</v>
      </c>
      <c r="H4838" s="24">
        <v>0</v>
      </c>
      <c r="I4838" s="24">
        <v>0</v>
      </c>
      <c r="J4838" s="282">
        <v>10</v>
      </c>
      <c r="K4838" s="282">
        <v>30</v>
      </c>
    </row>
    <row r="4839" spans="1:11" x14ac:dyDescent="0.3">
      <c r="A4839" s="281" t="s">
        <v>2104</v>
      </c>
      <c r="B4839" s="281">
        <v>35</v>
      </c>
      <c r="C4839" s="24" t="str">
        <f t="shared" si="75"/>
        <v>belita35</v>
      </c>
      <c r="D4839" s="281">
        <v>325</v>
      </c>
      <c r="E4839" s="281">
        <v>134</v>
      </c>
      <c r="F4839" s="281">
        <v>4287</v>
      </c>
      <c r="G4839" s="24">
        <v>50</v>
      </c>
      <c r="H4839" s="24">
        <v>0</v>
      </c>
      <c r="I4839" s="24">
        <v>0</v>
      </c>
      <c r="J4839" s="282">
        <v>10</v>
      </c>
      <c r="K4839" s="282">
        <v>30</v>
      </c>
    </row>
    <row r="4840" spans="1:11" x14ac:dyDescent="0.3">
      <c r="A4840" s="281" t="s">
        <v>2104</v>
      </c>
      <c r="B4840" s="281">
        <v>36</v>
      </c>
      <c r="C4840" s="24" t="str">
        <f t="shared" si="75"/>
        <v>belita36</v>
      </c>
      <c r="D4840" s="281">
        <v>329</v>
      </c>
      <c r="E4840" s="281">
        <v>136</v>
      </c>
      <c r="F4840" s="281">
        <v>4338</v>
      </c>
      <c r="G4840" s="24">
        <v>50</v>
      </c>
      <c r="H4840" s="24">
        <v>0</v>
      </c>
      <c r="I4840" s="24">
        <v>0</v>
      </c>
      <c r="J4840" s="282">
        <v>10</v>
      </c>
      <c r="K4840" s="282">
        <v>30</v>
      </c>
    </row>
    <row r="4841" spans="1:11" x14ac:dyDescent="0.3">
      <c r="A4841" s="281" t="s">
        <v>2104</v>
      </c>
      <c r="B4841" s="281">
        <v>37</v>
      </c>
      <c r="C4841" s="24" t="str">
        <f t="shared" si="75"/>
        <v>belita37</v>
      </c>
      <c r="D4841" s="281">
        <v>334</v>
      </c>
      <c r="E4841" s="281">
        <v>138</v>
      </c>
      <c r="F4841" s="281">
        <v>4390</v>
      </c>
      <c r="G4841" s="24">
        <v>50</v>
      </c>
      <c r="H4841" s="24">
        <v>0</v>
      </c>
      <c r="I4841" s="24">
        <v>0</v>
      </c>
      <c r="J4841" s="282">
        <v>10</v>
      </c>
      <c r="K4841" s="282">
        <v>30</v>
      </c>
    </row>
    <row r="4842" spans="1:11" x14ac:dyDescent="0.3">
      <c r="A4842" s="281" t="s">
        <v>2104</v>
      </c>
      <c r="B4842" s="281">
        <v>38</v>
      </c>
      <c r="C4842" s="24" t="str">
        <f t="shared" si="75"/>
        <v>belita38</v>
      </c>
      <c r="D4842" s="281">
        <v>338</v>
      </c>
      <c r="E4842" s="281">
        <v>139</v>
      </c>
      <c r="F4842" s="281">
        <v>4442</v>
      </c>
      <c r="G4842" s="24">
        <v>50</v>
      </c>
      <c r="H4842" s="24">
        <v>0</v>
      </c>
      <c r="I4842" s="24">
        <v>0</v>
      </c>
      <c r="J4842" s="282">
        <v>10</v>
      </c>
      <c r="K4842" s="282">
        <v>30</v>
      </c>
    </row>
    <row r="4843" spans="1:11" x14ac:dyDescent="0.3">
      <c r="A4843" s="281" t="s">
        <v>2104</v>
      </c>
      <c r="B4843" s="281">
        <v>39</v>
      </c>
      <c r="C4843" s="24" t="str">
        <f t="shared" si="75"/>
        <v>belita39</v>
      </c>
      <c r="D4843" s="281">
        <v>342</v>
      </c>
      <c r="E4843" s="281">
        <v>141</v>
      </c>
      <c r="F4843" s="281">
        <v>4495</v>
      </c>
      <c r="G4843" s="24">
        <v>50</v>
      </c>
      <c r="H4843" s="24">
        <v>0</v>
      </c>
      <c r="I4843" s="24">
        <v>0</v>
      </c>
      <c r="J4843" s="282">
        <v>10</v>
      </c>
      <c r="K4843" s="282">
        <v>30</v>
      </c>
    </row>
    <row r="4844" spans="1:11" x14ac:dyDescent="0.3">
      <c r="A4844" s="281" t="s">
        <v>2104</v>
      </c>
      <c r="B4844" s="281">
        <v>40</v>
      </c>
      <c r="C4844" s="24" t="str">
        <f t="shared" si="75"/>
        <v>belita40</v>
      </c>
      <c r="D4844" s="281">
        <v>346</v>
      </c>
      <c r="E4844" s="281">
        <v>143</v>
      </c>
      <c r="F4844" s="281">
        <v>4548</v>
      </c>
      <c r="G4844" s="24">
        <v>50</v>
      </c>
      <c r="H4844" s="24">
        <v>0</v>
      </c>
      <c r="I4844" s="24">
        <v>0</v>
      </c>
      <c r="J4844" s="282">
        <v>10</v>
      </c>
      <c r="K4844" s="282">
        <v>30</v>
      </c>
    </row>
    <row r="4845" spans="1:11" x14ac:dyDescent="0.3">
      <c r="A4845" s="281" t="s">
        <v>2104</v>
      </c>
      <c r="B4845" s="281">
        <v>41</v>
      </c>
      <c r="C4845" s="24" t="str">
        <f t="shared" si="75"/>
        <v>belita41</v>
      </c>
      <c r="D4845" s="281">
        <v>378</v>
      </c>
      <c r="E4845" s="281">
        <v>156</v>
      </c>
      <c r="F4845" s="281">
        <v>4989</v>
      </c>
      <c r="G4845" s="24">
        <v>50</v>
      </c>
      <c r="H4845" s="24">
        <v>0</v>
      </c>
      <c r="I4845" s="24">
        <v>0</v>
      </c>
      <c r="J4845" s="282">
        <v>10</v>
      </c>
      <c r="K4845" s="282">
        <v>30</v>
      </c>
    </row>
    <row r="4846" spans="1:11" x14ac:dyDescent="0.3">
      <c r="A4846" s="281" t="s">
        <v>2104</v>
      </c>
      <c r="B4846" s="281">
        <v>42</v>
      </c>
      <c r="C4846" s="24" t="str">
        <f t="shared" si="75"/>
        <v>belita42</v>
      </c>
      <c r="D4846" s="281">
        <v>383</v>
      </c>
      <c r="E4846" s="281">
        <v>158</v>
      </c>
      <c r="F4846" s="281">
        <v>5049</v>
      </c>
      <c r="G4846" s="24">
        <v>50</v>
      </c>
      <c r="H4846" s="24">
        <v>0</v>
      </c>
      <c r="I4846" s="24">
        <v>0</v>
      </c>
      <c r="J4846" s="282">
        <v>10</v>
      </c>
      <c r="K4846" s="282">
        <v>30</v>
      </c>
    </row>
    <row r="4847" spans="1:11" x14ac:dyDescent="0.3">
      <c r="A4847" s="281" t="s">
        <v>2104</v>
      </c>
      <c r="B4847" s="281">
        <v>43</v>
      </c>
      <c r="C4847" s="24" t="str">
        <f t="shared" si="75"/>
        <v>belita43</v>
      </c>
      <c r="D4847" s="281">
        <v>387</v>
      </c>
      <c r="E4847" s="281">
        <v>160</v>
      </c>
      <c r="F4847" s="281">
        <v>5109</v>
      </c>
      <c r="G4847" s="24">
        <v>50</v>
      </c>
      <c r="H4847" s="24">
        <v>0</v>
      </c>
      <c r="I4847" s="24">
        <v>0</v>
      </c>
      <c r="J4847" s="282">
        <v>10</v>
      </c>
      <c r="K4847" s="282">
        <v>30</v>
      </c>
    </row>
    <row r="4848" spans="1:11" x14ac:dyDescent="0.3">
      <c r="A4848" s="281" t="s">
        <v>2104</v>
      </c>
      <c r="B4848" s="281">
        <v>44</v>
      </c>
      <c r="C4848" s="24" t="str">
        <f t="shared" si="75"/>
        <v>belita44</v>
      </c>
      <c r="D4848" s="281">
        <v>392</v>
      </c>
      <c r="E4848" s="281">
        <v>162</v>
      </c>
      <c r="F4848" s="281">
        <v>5176</v>
      </c>
      <c r="G4848" s="24">
        <v>50</v>
      </c>
      <c r="H4848" s="24">
        <v>0</v>
      </c>
      <c r="I4848" s="24">
        <v>0</v>
      </c>
      <c r="J4848" s="282">
        <v>10</v>
      </c>
      <c r="K4848" s="282">
        <v>30</v>
      </c>
    </row>
    <row r="4849" spans="1:11" x14ac:dyDescent="0.3">
      <c r="A4849" s="281" t="s">
        <v>2104</v>
      </c>
      <c r="B4849" s="281">
        <v>45</v>
      </c>
      <c r="C4849" s="24" t="str">
        <f t="shared" si="75"/>
        <v>belita45</v>
      </c>
      <c r="D4849" s="281">
        <v>397</v>
      </c>
      <c r="E4849" s="281">
        <v>164</v>
      </c>
      <c r="F4849" s="281">
        <v>5242</v>
      </c>
      <c r="G4849" s="24">
        <v>50</v>
      </c>
      <c r="H4849" s="24">
        <v>0</v>
      </c>
      <c r="I4849" s="24">
        <v>0</v>
      </c>
      <c r="J4849" s="282">
        <v>10</v>
      </c>
      <c r="K4849" s="282">
        <v>30</v>
      </c>
    </row>
    <row r="4850" spans="1:11" x14ac:dyDescent="0.3">
      <c r="A4850" s="281" t="s">
        <v>2104</v>
      </c>
      <c r="B4850" s="281">
        <v>46</v>
      </c>
      <c r="C4850" s="24" t="str">
        <f t="shared" si="75"/>
        <v>belita46</v>
      </c>
      <c r="D4850" s="281">
        <v>402</v>
      </c>
      <c r="E4850" s="281">
        <v>166</v>
      </c>
      <c r="F4850" s="281">
        <v>5305</v>
      </c>
      <c r="G4850" s="24">
        <v>50</v>
      </c>
      <c r="H4850" s="24">
        <v>0</v>
      </c>
      <c r="I4850" s="24">
        <v>0</v>
      </c>
      <c r="J4850" s="282">
        <v>10</v>
      </c>
      <c r="K4850" s="282">
        <v>30</v>
      </c>
    </row>
    <row r="4851" spans="1:11" x14ac:dyDescent="0.3">
      <c r="A4851" s="281" t="s">
        <v>2104</v>
      </c>
      <c r="B4851" s="281">
        <v>47</v>
      </c>
      <c r="C4851" s="24" t="str">
        <f t="shared" si="75"/>
        <v>belita47</v>
      </c>
      <c r="D4851" s="281">
        <v>407</v>
      </c>
      <c r="E4851" s="281">
        <v>168</v>
      </c>
      <c r="F4851" s="281">
        <v>5372</v>
      </c>
      <c r="G4851" s="24">
        <v>50</v>
      </c>
      <c r="H4851" s="24">
        <v>0</v>
      </c>
      <c r="I4851" s="24">
        <v>0</v>
      </c>
      <c r="J4851" s="282">
        <v>10</v>
      </c>
      <c r="K4851" s="282">
        <v>30</v>
      </c>
    </row>
    <row r="4852" spans="1:11" x14ac:dyDescent="0.3">
      <c r="A4852" s="281" t="s">
        <v>2104</v>
      </c>
      <c r="B4852" s="281">
        <v>48</v>
      </c>
      <c r="C4852" s="24" t="str">
        <f t="shared" si="75"/>
        <v>belita48</v>
      </c>
      <c r="D4852" s="281">
        <v>412</v>
      </c>
      <c r="E4852" s="281">
        <v>170</v>
      </c>
      <c r="F4852" s="281">
        <v>5443</v>
      </c>
      <c r="G4852" s="24">
        <v>50</v>
      </c>
      <c r="H4852" s="24">
        <v>0</v>
      </c>
      <c r="I4852" s="24">
        <v>0</v>
      </c>
      <c r="J4852" s="282">
        <v>10</v>
      </c>
      <c r="K4852" s="282">
        <v>30</v>
      </c>
    </row>
    <row r="4853" spans="1:11" x14ac:dyDescent="0.3">
      <c r="A4853" s="281" t="s">
        <v>2104</v>
      </c>
      <c r="B4853" s="281">
        <v>49</v>
      </c>
      <c r="C4853" s="24" t="str">
        <f t="shared" si="75"/>
        <v>belita49</v>
      </c>
      <c r="D4853" s="281">
        <v>417</v>
      </c>
      <c r="E4853" s="281">
        <v>172</v>
      </c>
      <c r="F4853" s="281">
        <v>5508</v>
      </c>
      <c r="G4853" s="24">
        <v>50</v>
      </c>
      <c r="H4853" s="24">
        <v>0</v>
      </c>
      <c r="I4853" s="24">
        <v>0</v>
      </c>
      <c r="J4853" s="282">
        <v>10</v>
      </c>
      <c r="K4853" s="282">
        <v>30</v>
      </c>
    </row>
    <row r="4854" spans="1:11" x14ac:dyDescent="0.3">
      <c r="A4854" s="281" t="s">
        <v>2104</v>
      </c>
      <c r="B4854" s="281">
        <v>50</v>
      </c>
      <c r="C4854" s="24" t="str">
        <f t="shared" si="75"/>
        <v>belita50</v>
      </c>
      <c r="D4854" s="281">
        <v>422</v>
      </c>
      <c r="E4854" s="281">
        <v>174</v>
      </c>
      <c r="F4854" s="281">
        <v>5580</v>
      </c>
      <c r="G4854" s="24">
        <v>50</v>
      </c>
      <c r="H4854" s="24">
        <v>0</v>
      </c>
      <c r="I4854" s="24">
        <v>0</v>
      </c>
      <c r="J4854" s="282">
        <v>10</v>
      </c>
      <c r="K4854" s="282">
        <v>30</v>
      </c>
    </row>
    <row r="4855" spans="1:11" x14ac:dyDescent="0.3">
      <c r="A4855" s="281" t="s">
        <v>2104</v>
      </c>
      <c r="B4855" s="281">
        <v>51</v>
      </c>
      <c r="C4855" s="24" t="str">
        <f t="shared" si="75"/>
        <v>belita51</v>
      </c>
      <c r="D4855" s="281">
        <v>460</v>
      </c>
      <c r="E4855" s="281">
        <v>190</v>
      </c>
      <c r="F4855" s="281">
        <v>6073</v>
      </c>
      <c r="G4855" s="24">
        <v>50</v>
      </c>
      <c r="H4855" s="24">
        <v>0</v>
      </c>
      <c r="I4855" s="24">
        <v>0</v>
      </c>
      <c r="J4855" s="282">
        <v>10</v>
      </c>
      <c r="K4855" s="282">
        <v>30</v>
      </c>
    </row>
    <row r="4856" spans="1:11" x14ac:dyDescent="0.3">
      <c r="A4856" s="281" t="s">
        <v>2104</v>
      </c>
      <c r="B4856" s="281">
        <v>52</v>
      </c>
      <c r="C4856" s="24" t="str">
        <f t="shared" si="75"/>
        <v>belita52</v>
      </c>
      <c r="D4856" s="281">
        <v>466</v>
      </c>
      <c r="E4856" s="281">
        <v>192</v>
      </c>
      <c r="F4856" s="281">
        <v>6146</v>
      </c>
      <c r="G4856" s="24">
        <v>50</v>
      </c>
      <c r="H4856" s="24">
        <v>0</v>
      </c>
      <c r="I4856" s="24">
        <v>0</v>
      </c>
      <c r="J4856" s="282">
        <v>10</v>
      </c>
      <c r="K4856" s="282">
        <v>30</v>
      </c>
    </row>
    <row r="4857" spans="1:11" x14ac:dyDescent="0.3">
      <c r="A4857" s="281" t="s">
        <v>2104</v>
      </c>
      <c r="B4857" s="281">
        <v>53</v>
      </c>
      <c r="C4857" s="24" t="str">
        <f t="shared" si="75"/>
        <v>belita53</v>
      </c>
      <c r="D4857" s="281">
        <v>472</v>
      </c>
      <c r="E4857" s="281">
        <v>195</v>
      </c>
      <c r="F4857" s="281">
        <v>6225</v>
      </c>
      <c r="G4857" s="24">
        <v>50</v>
      </c>
      <c r="H4857" s="24">
        <v>0</v>
      </c>
      <c r="I4857" s="24">
        <v>0</v>
      </c>
      <c r="J4857" s="282">
        <v>10</v>
      </c>
      <c r="K4857" s="282">
        <v>30</v>
      </c>
    </row>
    <row r="4858" spans="1:11" x14ac:dyDescent="0.3">
      <c r="A4858" s="281" t="s">
        <v>2104</v>
      </c>
      <c r="B4858" s="281">
        <v>54</v>
      </c>
      <c r="C4858" s="24" t="str">
        <f t="shared" si="75"/>
        <v>belita54</v>
      </c>
      <c r="D4858" s="281">
        <v>477</v>
      </c>
      <c r="E4858" s="281">
        <v>197</v>
      </c>
      <c r="F4858" s="281">
        <v>6306</v>
      </c>
      <c r="G4858" s="24">
        <v>50</v>
      </c>
      <c r="H4858" s="24">
        <v>0</v>
      </c>
      <c r="I4858" s="24">
        <v>0</v>
      </c>
      <c r="J4858" s="282">
        <v>10</v>
      </c>
      <c r="K4858" s="282">
        <v>30</v>
      </c>
    </row>
    <row r="4859" spans="1:11" x14ac:dyDescent="0.3">
      <c r="A4859" s="281" t="s">
        <v>2104</v>
      </c>
      <c r="B4859" s="281">
        <v>55</v>
      </c>
      <c r="C4859" s="24" t="str">
        <f t="shared" si="75"/>
        <v>belita55</v>
      </c>
      <c r="D4859" s="281">
        <v>483</v>
      </c>
      <c r="E4859" s="281">
        <v>199</v>
      </c>
      <c r="F4859" s="281">
        <v>6382</v>
      </c>
      <c r="G4859" s="24">
        <v>50</v>
      </c>
      <c r="H4859" s="24">
        <v>0</v>
      </c>
      <c r="I4859" s="24">
        <v>0</v>
      </c>
      <c r="J4859" s="282">
        <v>10</v>
      </c>
      <c r="K4859" s="282">
        <v>30</v>
      </c>
    </row>
    <row r="4860" spans="1:11" x14ac:dyDescent="0.3">
      <c r="A4860" s="281" t="s">
        <v>2104</v>
      </c>
      <c r="B4860" s="281">
        <v>56</v>
      </c>
      <c r="C4860" s="24" t="str">
        <f t="shared" si="75"/>
        <v>belita56</v>
      </c>
      <c r="D4860" s="281">
        <v>489</v>
      </c>
      <c r="E4860" s="281">
        <v>202</v>
      </c>
      <c r="F4860" s="281">
        <v>6466</v>
      </c>
      <c r="G4860" s="24">
        <v>50</v>
      </c>
      <c r="H4860" s="24">
        <v>0</v>
      </c>
      <c r="I4860" s="24">
        <v>0</v>
      </c>
      <c r="J4860" s="282">
        <v>10</v>
      </c>
      <c r="K4860" s="282">
        <v>30</v>
      </c>
    </row>
    <row r="4861" spans="1:11" x14ac:dyDescent="0.3">
      <c r="A4861" s="281" t="s">
        <v>2104</v>
      </c>
      <c r="B4861" s="281">
        <v>57</v>
      </c>
      <c r="C4861" s="24" t="str">
        <f t="shared" si="75"/>
        <v>belita57</v>
      </c>
      <c r="D4861" s="281">
        <v>495</v>
      </c>
      <c r="E4861" s="281">
        <v>204</v>
      </c>
      <c r="F4861" s="281">
        <v>6548</v>
      </c>
      <c r="G4861" s="24">
        <v>50</v>
      </c>
      <c r="H4861" s="24">
        <v>0</v>
      </c>
      <c r="I4861" s="24">
        <v>0</v>
      </c>
      <c r="J4861" s="282">
        <v>10</v>
      </c>
      <c r="K4861" s="282">
        <v>30</v>
      </c>
    </row>
    <row r="4862" spans="1:11" x14ac:dyDescent="0.3">
      <c r="A4862" s="281" t="s">
        <v>2104</v>
      </c>
      <c r="B4862" s="281">
        <v>58</v>
      </c>
      <c r="C4862" s="24" t="str">
        <f t="shared" si="75"/>
        <v>belita58</v>
      </c>
      <c r="D4862" s="281">
        <v>501</v>
      </c>
      <c r="E4862" s="281">
        <v>207</v>
      </c>
      <c r="F4862" s="281">
        <v>6626</v>
      </c>
      <c r="G4862" s="24">
        <v>50</v>
      </c>
      <c r="H4862" s="24">
        <v>0</v>
      </c>
      <c r="I4862" s="24">
        <v>0</v>
      </c>
      <c r="J4862" s="282">
        <v>10</v>
      </c>
      <c r="K4862" s="282">
        <v>30</v>
      </c>
    </row>
    <row r="4863" spans="1:11" x14ac:dyDescent="0.3">
      <c r="A4863" s="281" t="s">
        <v>2104</v>
      </c>
      <c r="B4863" s="281">
        <v>59</v>
      </c>
      <c r="C4863" s="24" t="str">
        <f t="shared" si="75"/>
        <v>belita59</v>
      </c>
      <c r="D4863" s="281">
        <v>507</v>
      </c>
      <c r="E4863" s="281">
        <v>209</v>
      </c>
      <c r="F4863" s="281">
        <v>6711</v>
      </c>
      <c r="G4863" s="24">
        <v>50</v>
      </c>
      <c r="H4863" s="24">
        <v>0</v>
      </c>
      <c r="I4863" s="24">
        <v>0</v>
      </c>
      <c r="J4863" s="282">
        <v>10</v>
      </c>
      <c r="K4863" s="282">
        <v>30</v>
      </c>
    </row>
    <row r="4864" spans="1:11" x14ac:dyDescent="0.3">
      <c r="A4864" s="281" t="s">
        <v>2104</v>
      </c>
      <c r="B4864" s="281">
        <v>60</v>
      </c>
      <c r="C4864" s="24" t="str">
        <f t="shared" si="75"/>
        <v>belita60</v>
      </c>
      <c r="D4864" s="281">
        <v>513</v>
      </c>
      <c r="E4864" s="281">
        <v>212</v>
      </c>
      <c r="F4864" s="281">
        <v>6799</v>
      </c>
      <c r="G4864" s="24">
        <v>50</v>
      </c>
      <c r="H4864" s="24">
        <v>0</v>
      </c>
      <c r="I4864" s="24">
        <v>0</v>
      </c>
      <c r="J4864" s="282">
        <v>10</v>
      </c>
      <c r="K4864" s="282">
        <v>30</v>
      </c>
    </row>
    <row r="4865" spans="1:11" x14ac:dyDescent="0.3">
      <c r="A4865" s="281" t="s">
        <v>2104</v>
      </c>
      <c r="B4865" s="281">
        <v>61</v>
      </c>
      <c r="C4865" s="24" t="str">
        <f t="shared" si="75"/>
        <v>belita61</v>
      </c>
      <c r="D4865" s="281">
        <v>560</v>
      </c>
      <c r="E4865" s="281">
        <v>231</v>
      </c>
      <c r="F4865" s="281">
        <v>7480</v>
      </c>
      <c r="G4865" s="24">
        <v>50</v>
      </c>
      <c r="H4865" s="24">
        <v>0</v>
      </c>
      <c r="I4865" s="24">
        <v>0</v>
      </c>
      <c r="J4865" s="282">
        <v>10</v>
      </c>
      <c r="K4865" s="282">
        <v>30</v>
      </c>
    </row>
    <row r="4866" spans="1:11" x14ac:dyDescent="0.3">
      <c r="A4866" s="281" t="s">
        <v>2104</v>
      </c>
      <c r="B4866" s="281">
        <v>62</v>
      </c>
      <c r="C4866" s="24" t="str">
        <f t="shared" si="75"/>
        <v>belita62</v>
      </c>
      <c r="D4866" s="281">
        <v>567</v>
      </c>
      <c r="E4866" s="281">
        <v>234</v>
      </c>
      <c r="F4866" s="281">
        <v>7579</v>
      </c>
      <c r="G4866" s="24">
        <v>50</v>
      </c>
      <c r="H4866" s="24">
        <v>0</v>
      </c>
      <c r="I4866" s="24">
        <v>0</v>
      </c>
      <c r="J4866" s="282">
        <v>10</v>
      </c>
      <c r="K4866" s="282">
        <v>30</v>
      </c>
    </row>
    <row r="4867" spans="1:11" x14ac:dyDescent="0.3">
      <c r="A4867" s="281" t="s">
        <v>2104</v>
      </c>
      <c r="B4867" s="281">
        <v>63</v>
      </c>
      <c r="C4867" s="24" t="str">
        <f t="shared" si="75"/>
        <v>belita63</v>
      </c>
      <c r="D4867" s="281">
        <v>573</v>
      </c>
      <c r="E4867" s="281">
        <v>237</v>
      </c>
      <c r="F4867" s="281">
        <v>7690</v>
      </c>
      <c r="G4867" s="24">
        <v>50</v>
      </c>
      <c r="H4867" s="24">
        <v>0</v>
      </c>
      <c r="I4867" s="24">
        <v>0</v>
      </c>
      <c r="J4867" s="282">
        <v>10</v>
      </c>
      <c r="K4867" s="282">
        <v>30</v>
      </c>
    </row>
    <row r="4868" spans="1:11" x14ac:dyDescent="0.3">
      <c r="A4868" s="281" t="s">
        <v>2104</v>
      </c>
      <c r="B4868" s="281">
        <v>64</v>
      </c>
      <c r="C4868" s="24" t="str">
        <f t="shared" si="75"/>
        <v>belita64</v>
      </c>
      <c r="D4868" s="281">
        <v>580</v>
      </c>
      <c r="E4868" s="281">
        <v>239</v>
      </c>
      <c r="F4868" s="281">
        <v>7782</v>
      </c>
      <c r="G4868" s="24">
        <v>50</v>
      </c>
      <c r="H4868" s="24">
        <v>0</v>
      </c>
      <c r="I4868" s="24">
        <v>0</v>
      </c>
      <c r="J4868" s="282">
        <v>10</v>
      </c>
      <c r="K4868" s="282">
        <v>30</v>
      </c>
    </row>
    <row r="4869" spans="1:11" x14ac:dyDescent="0.3">
      <c r="A4869" s="281" t="s">
        <v>2104</v>
      </c>
      <c r="B4869" s="281">
        <v>65</v>
      </c>
      <c r="C4869" s="24" t="str">
        <f t="shared" si="75"/>
        <v>belita65</v>
      </c>
      <c r="D4869" s="281">
        <v>587</v>
      </c>
      <c r="E4869" s="281">
        <v>242</v>
      </c>
      <c r="F4869" s="281">
        <v>7886</v>
      </c>
      <c r="G4869" s="24">
        <v>50</v>
      </c>
      <c r="H4869" s="24">
        <v>0</v>
      </c>
      <c r="I4869" s="24">
        <v>0</v>
      </c>
      <c r="J4869" s="282">
        <v>10</v>
      </c>
      <c r="K4869" s="282">
        <v>30</v>
      </c>
    </row>
    <row r="4870" spans="1:11" x14ac:dyDescent="0.3">
      <c r="A4870" s="281" t="s">
        <v>2104</v>
      </c>
      <c r="B4870" s="281">
        <v>66</v>
      </c>
      <c r="C4870" s="24" t="str">
        <f t="shared" ref="C4870:C4933" si="76">A4870&amp;B4870</f>
        <v>belita66</v>
      </c>
      <c r="D4870" s="281">
        <v>594</v>
      </c>
      <c r="E4870" s="281">
        <v>245</v>
      </c>
      <c r="F4870" s="281">
        <v>7989</v>
      </c>
      <c r="G4870" s="24">
        <v>50</v>
      </c>
      <c r="H4870" s="24">
        <v>0</v>
      </c>
      <c r="I4870" s="24">
        <v>0</v>
      </c>
      <c r="J4870" s="282">
        <v>10</v>
      </c>
      <c r="K4870" s="282">
        <v>30</v>
      </c>
    </row>
    <row r="4871" spans="1:11" x14ac:dyDescent="0.3">
      <c r="A4871" s="281" t="s">
        <v>2104</v>
      </c>
      <c r="B4871" s="281">
        <v>67</v>
      </c>
      <c r="C4871" s="24" t="str">
        <f t="shared" si="76"/>
        <v>belita67</v>
      </c>
      <c r="D4871" s="281">
        <v>601</v>
      </c>
      <c r="E4871" s="281">
        <v>248</v>
      </c>
      <c r="F4871" s="281">
        <v>8100</v>
      </c>
      <c r="G4871" s="24">
        <v>50</v>
      </c>
      <c r="H4871" s="24">
        <v>0</v>
      </c>
      <c r="I4871" s="24">
        <v>0</v>
      </c>
      <c r="J4871" s="282">
        <v>10</v>
      </c>
      <c r="K4871" s="282">
        <v>30</v>
      </c>
    </row>
    <row r="4872" spans="1:11" x14ac:dyDescent="0.3">
      <c r="A4872" s="281" t="s">
        <v>2104</v>
      </c>
      <c r="B4872" s="281">
        <v>68</v>
      </c>
      <c r="C4872" s="24" t="str">
        <f t="shared" si="76"/>
        <v>belita68</v>
      </c>
      <c r="D4872" s="281">
        <v>608</v>
      </c>
      <c r="E4872" s="281">
        <v>251</v>
      </c>
      <c r="F4872" s="281">
        <v>8197</v>
      </c>
      <c r="G4872" s="24">
        <v>50</v>
      </c>
      <c r="H4872" s="24">
        <v>0</v>
      </c>
      <c r="I4872" s="24">
        <v>0</v>
      </c>
      <c r="J4872" s="282">
        <v>10</v>
      </c>
      <c r="K4872" s="282">
        <v>30</v>
      </c>
    </row>
    <row r="4873" spans="1:11" x14ac:dyDescent="0.3">
      <c r="A4873" s="281" t="s">
        <v>2104</v>
      </c>
      <c r="B4873" s="281">
        <v>69</v>
      </c>
      <c r="C4873" s="24" t="str">
        <f t="shared" si="76"/>
        <v>belita69</v>
      </c>
      <c r="D4873" s="281">
        <v>615</v>
      </c>
      <c r="E4873" s="281">
        <v>254</v>
      </c>
      <c r="F4873" s="281">
        <v>8306</v>
      </c>
      <c r="G4873" s="24">
        <v>50</v>
      </c>
      <c r="H4873" s="24">
        <v>0</v>
      </c>
      <c r="I4873" s="24">
        <v>0</v>
      </c>
      <c r="J4873" s="282">
        <v>10</v>
      </c>
      <c r="K4873" s="282">
        <v>30</v>
      </c>
    </row>
    <row r="4874" spans="1:11" x14ac:dyDescent="0.3">
      <c r="A4874" s="281" t="s">
        <v>2104</v>
      </c>
      <c r="B4874" s="281">
        <v>70</v>
      </c>
      <c r="C4874" s="24" t="str">
        <f t="shared" si="76"/>
        <v>belita70</v>
      </c>
      <c r="D4874" s="281">
        <v>623</v>
      </c>
      <c r="E4874" s="281">
        <v>257</v>
      </c>
      <c r="F4874" s="281">
        <v>8405</v>
      </c>
      <c r="G4874" s="24">
        <v>50</v>
      </c>
      <c r="H4874" s="24">
        <v>0</v>
      </c>
      <c r="I4874" s="24">
        <v>0</v>
      </c>
      <c r="J4874" s="282">
        <v>10</v>
      </c>
      <c r="K4874" s="282">
        <v>30</v>
      </c>
    </row>
    <row r="4875" spans="1:11" x14ac:dyDescent="0.3">
      <c r="A4875" s="281" t="s">
        <v>2104</v>
      </c>
      <c r="B4875" s="281">
        <v>71</v>
      </c>
      <c r="C4875" s="24" t="str">
        <f t="shared" si="76"/>
        <v>belita71</v>
      </c>
      <c r="D4875" s="281">
        <v>680</v>
      </c>
      <c r="E4875" s="281">
        <v>281</v>
      </c>
      <c r="F4875" s="281">
        <v>9172</v>
      </c>
      <c r="G4875" s="24">
        <v>50</v>
      </c>
      <c r="H4875" s="24">
        <v>0</v>
      </c>
      <c r="I4875" s="24">
        <v>0</v>
      </c>
      <c r="J4875" s="282">
        <v>10</v>
      </c>
      <c r="K4875" s="282">
        <v>30</v>
      </c>
    </row>
    <row r="4876" spans="1:11" x14ac:dyDescent="0.3">
      <c r="A4876" s="281" t="s">
        <v>2104</v>
      </c>
      <c r="B4876" s="281">
        <v>72</v>
      </c>
      <c r="C4876" s="24" t="str">
        <f t="shared" si="76"/>
        <v>belita72</v>
      </c>
      <c r="D4876" s="281">
        <v>688</v>
      </c>
      <c r="E4876" s="281">
        <v>284</v>
      </c>
      <c r="F4876" s="281">
        <v>9281</v>
      </c>
      <c r="G4876" s="24">
        <v>50</v>
      </c>
      <c r="H4876" s="24">
        <v>0</v>
      </c>
      <c r="I4876" s="24">
        <v>0</v>
      </c>
      <c r="J4876" s="282">
        <v>10</v>
      </c>
      <c r="K4876" s="282">
        <v>30</v>
      </c>
    </row>
    <row r="4877" spans="1:11" x14ac:dyDescent="0.3">
      <c r="A4877" s="281" t="s">
        <v>2104</v>
      </c>
      <c r="B4877" s="281">
        <v>73</v>
      </c>
      <c r="C4877" s="24" t="str">
        <f t="shared" si="76"/>
        <v>belita73</v>
      </c>
      <c r="D4877" s="281">
        <v>696</v>
      </c>
      <c r="E4877" s="281">
        <v>287</v>
      </c>
      <c r="F4877" s="281">
        <v>9411</v>
      </c>
      <c r="G4877" s="24">
        <v>50</v>
      </c>
      <c r="H4877" s="24">
        <v>0</v>
      </c>
      <c r="I4877" s="24">
        <v>0</v>
      </c>
      <c r="J4877" s="282">
        <v>10</v>
      </c>
      <c r="K4877" s="282">
        <v>30</v>
      </c>
    </row>
    <row r="4878" spans="1:11" x14ac:dyDescent="0.3">
      <c r="A4878" s="281" t="s">
        <v>2104</v>
      </c>
      <c r="B4878" s="281">
        <v>74</v>
      </c>
      <c r="C4878" s="24" t="str">
        <f t="shared" si="76"/>
        <v>belita74</v>
      </c>
      <c r="D4878" s="281">
        <v>704</v>
      </c>
      <c r="E4878" s="281">
        <v>291</v>
      </c>
      <c r="F4878" s="281">
        <v>9523</v>
      </c>
      <c r="G4878" s="24">
        <v>50</v>
      </c>
      <c r="H4878" s="24">
        <v>0</v>
      </c>
      <c r="I4878" s="24">
        <v>0</v>
      </c>
      <c r="J4878" s="282">
        <v>10</v>
      </c>
      <c r="K4878" s="282">
        <v>30</v>
      </c>
    </row>
    <row r="4879" spans="1:11" x14ac:dyDescent="0.3">
      <c r="A4879" s="281" t="s">
        <v>2104</v>
      </c>
      <c r="B4879" s="281">
        <v>75</v>
      </c>
      <c r="C4879" s="24" t="str">
        <f t="shared" si="76"/>
        <v>belita75</v>
      </c>
      <c r="D4879" s="281">
        <v>712</v>
      </c>
      <c r="E4879" s="281">
        <v>294</v>
      </c>
      <c r="F4879" s="281">
        <v>9650</v>
      </c>
      <c r="G4879" s="24">
        <v>50</v>
      </c>
      <c r="H4879" s="24">
        <v>0</v>
      </c>
      <c r="I4879" s="24">
        <v>0</v>
      </c>
      <c r="J4879" s="282">
        <v>10</v>
      </c>
      <c r="K4879" s="282">
        <v>30</v>
      </c>
    </row>
    <row r="4880" spans="1:11" x14ac:dyDescent="0.3">
      <c r="A4880" s="281" t="s">
        <v>2104</v>
      </c>
      <c r="B4880" s="281">
        <v>76</v>
      </c>
      <c r="C4880" s="24" t="str">
        <f t="shared" si="76"/>
        <v>belita76</v>
      </c>
      <c r="D4880" s="281">
        <v>721</v>
      </c>
      <c r="E4880" s="281">
        <v>297</v>
      </c>
      <c r="F4880" s="281">
        <v>9765</v>
      </c>
      <c r="G4880" s="24">
        <v>50</v>
      </c>
      <c r="H4880" s="24">
        <v>0</v>
      </c>
      <c r="I4880" s="24">
        <v>0</v>
      </c>
      <c r="J4880" s="282">
        <v>10</v>
      </c>
      <c r="K4880" s="282">
        <v>30</v>
      </c>
    </row>
    <row r="4881" spans="1:11" x14ac:dyDescent="0.3">
      <c r="A4881" s="281" t="s">
        <v>2104</v>
      </c>
      <c r="B4881" s="281">
        <v>77</v>
      </c>
      <c r="C4881" s="24" t="str">
        <f t="shared" si="76"/>
        <v>belita77</v>
      </c>
      <c r="D4881" s="281">
        <v>729</v>
      </c>
      <c r="E4881" s="281">
        <v>301</v>
      </c>
      <c r="F4881" s="281">
        <v>9901</v>
      </c>
      <c r="G4881" s="24">
        <v>50</v>
      </c>
      <c r="H4881" s="24">
        <v>0</v>
      </c>
      <c r="I4881" s="24">
        <v>0</v>
      </c>
      <c r="J4881" s="282">
        <v>10</v>
      </c>
      <c r="K4881" s="282">
        <v>30</v>
      </c>
    </row>
    <row r="4882" spans="1:11" x14ac:dyDescent="0.3">
      <c r="A4882" s="281" t="s">
        <v>2104</v>
      </c>
      <c r="B4882" s="281">
        <v>78</v>
      </c>
      <c r="C4882" s="24" t="str">
        <f t="shared" si="76"/>
        <v>belita78</v>
      </c>
      <c r="D4882" s="281">
        <v>738</v>
      </c>
      <c r="E4882" s="281">
        <v>304</v>
      </c>
      <c r="F4882" s="281">
        <v>10019</v>
      </c>
      <c r="G4882" s="24">
        <v>50</v>
      </c>
      <c r="H4882" s="24">
        <v>0</v>
      </c>
      <c r="I4882" s="24">
        <v>0</v>
      </c>
      <c r="J4882" s="282">
        <v>10</v>
      </c>
      <c r="K4882" s="282">
        <v>30</v>
      </c>
    </row>
    <row r="4883" spans="1:11" x14ac:dyDescent="0.3">
      <c r="A4883" s="281" t="s">
        <v>2104</v>
      </c>
      <c r="B4883" s="281">
        <v>79</v>
      </c>
      <c r="C4883" s="24" t="str">
        <f t="shared" si="76"/>
        <v>belita79</v>
      </c>
      <c r="D4883" s="281">
        <v>746</v>
      </c>
      <c r="E4883" s="281">
        <v>308</v>
      </c>
      <c r="F4883" s="281">
        <v>10152</v>
      </c>
      <c r="G4883" s="24">
        <v>50</v>
      </c>
      <c r="H4883" s="24">
        <v>0</v>
      </c>
      <c r="I4883" s="24">
        <v>0</v>
      </c>
      <c r="J4883" s="282">
        <v>10</v>
      </c>
      <c r="K4883" s="282">
        <v>30</v>
      </c>
    </row>
    <row r="4884" spans="1:11" x14ac:dyDescent="0.3">
      <c r="A4884" s="281" t="s">
        <v>2104</v>
      </c>
      <c r="B4884" s="281">
        <v>80</v>
      </c>
      <c r="C4884" s="24" t="str">
        <f t="shared" si="76"/>
        <v>belita80</v>
      </c>
      <c r="D4884" s="281">
        <v>755</v>
      </c>
      <c r="E4884" s="281">
        <v>312</v>
      </c>
      <c r="F4884" s="281">
        <v>10273</v>
      </c>
      <c r="G4884" s="24">
        <v>50</v>
      </c>
      <c r="H4884" s="24">
        <v>0</v>
      </c>
      <c r="I4884" s="24">
        <v>0</v>
      </c>
      <c r="J4884" s="282">
        <v>10</v>
      </c>
      <c r="K4884" s="282">
        <v>30</v>
      </c>
    </row>
    <row r="4885" spans="1:11" x14ac:dyDescent="0.3">
      <c r="A4885" s="281" t="s">
        <v>2104</v>
      </c>
      <c r="B4885" s="281">
        <v>81</v>
      </c>
      <c r="C4885" s="24" t="str">
        <f t="shared" si="76"/>
        <v>belita81</v>
      </c>
      <c r="D4885" s="281">
        <v>824</v>
      </c>
      <c r="E4885" s="281">
        <v>340</v>
      </c>
      <c r="F4885" s="281">
        <v>11353</v>
      </c>
      <c r="G4885" s="24">
        <v>50</v>
      </c>
      <c r="H4885" s="24">
        <v>0</v>
      </c>
      <c r="I4885" s="24">
        <v>0</v>
      </c>
      <c r="J4885" s="282">
        <v>10</v>
      </c>
      <c r="K4885" s="282">
        <v>30</v>
      </c>
    </row>
    <row r="4886" spans="1:11" x14ac:dyDescent="0.3">
      <c r="A4886" s="281" t="s">
        <v>2104</v>
      </c>
      <c r="B4886" s="281">
        <v>82</v>
      </c>
      <c r="C4886" s="24" t="str">
        <f t="shared" si="76"/>
        <v>belita82</v>
      </c>
      <c r="D4886" s="281">
        <v>834</v>
      </c>
      <c r="E4886" s="281">
        <v>344</v>
      </c>
      <c r="F4886" s="281">
        <v>11488</v>
      </c>
      <c r="G4886" s="24">
        <v>50</v>
      </c>
      <c r="H4886" s="24">
        <v>0</v>
      </c>
      <c r="I4886" s="24">
        <v>0</v>
      </c>
      <c r="J4886" s="282">
        <v>10</v>
      </c>
      <c r="K4886" s="282">
        <v>30</v>
      </c>
    </row>
    <row r="4887" spans="1:11" x14ac:dyDescent="0.3">
      <c r="A4887" s="281" t="s">
        <v>2104</v>
      </c>
      <c r="B4887" s="281">
        <v>83</v>
      </c>
      <c r="C4887" s="24" t="str">
        <f t="shared" si="76"/>
        <v>belita83</v>
      </c>
      <c r="D4887" s="281">
        <v>843</v>
      </c>
      <c r="E4887" s="281">
        <v>348</v>
      </c>
      <c r="F4887" s="281">
        <v>11648</v>
      </c>
      <c r="G4887" s="24">
        <v>50</v>
      </c>
      <c r="H4887" s="24">
        <v>0</v>
      </c>
      <c r="I4887" s="24">
        <v>0</v>
      </c>
      <c r="J4887" s="282">
        <v>10</v>
      </c>
      <c r="K4887" s="282">
        <v>30</v>
      </c>
    </row>
    <row r="4888" spans="1:11" x14ac:dyDescent="0.3">
      <c r="A4888" s="281" t="s">
        <v>2104</v>
      </c>
      <c r="B4888" s="281">
        <v>84</v>
      </c>
      <c r="C4888" s="24" t="str">
        <f t="shared" si="76"/>
        <v>belita84</v>
      </c>
      <c r="D4888" s="281">
        <v>853</v>
      </c>
      <c r="E4888" s="281">
        <v>352</v>
      </c>
      <c r="F4888" s="281">
        <v>11787</v>
      </c>
      <c r="G4888" s="24">
        <v>50</v>
      </c>
      <c r="H4888" s="24">
        <v>0</v>
      </c>
      <c r="I4888" s="24">
        <v>0</v>
      </c>
      <c r="J4888" s="282">
        <v>10</v>
      </c>
      <c r="K4888" s="282">
        <v>30</v>
      </c>
    </row>
    <row r="4889" spans="1:11" x14ac:dyDescent="0.3">
      <c r="A4889" s="281" t="s">
        <v>2104</v>
      </c>
      <c r="B4889" s="281">
        <v>85</v>
      </c>
      <c r="C4889" s="24" t="str">
        <f t="shared" si="76"/>
        <v>belita85</v>
      </c>
      <c r="D4889" s="281">
        <v>863</v>
      </c>
      <c r="E4889" s="281">
        <v>356</v>
      </c>
      <c r="F4889" s="281">
        <v>11954</v>
      </c>
      <c r="G4889" s="24">
        <v>50</v>
      </c>
      <c r="H4889" s="24">
        <v>0</v>
      </c>
      <c r="I4889" s="24">
        <v>0</v>
      </c>
      <c r="J4889" s="282">
        <v>10</v>
      </c>
      <c r="K4889" s="282">
        <v>30</v>
      </c>
    </row>
    <row r="4890" spans="1:11" x14ac:dyDescent="0.3">
      <c r="A4890" s="281" t="s">
        <v>2104</v>
      </c>
      <c r="B4890" s="281">
        <v>86</v>
      </c>
      <c r="C4890" s="24" t="str">
        <f t="shared" si="76"/>
        <v>belita86</v>
      </c>
      <c r="D4890" s="281">
        <v>873</v>
      </c>
      <c r="E4890" s="281">
        <v>360</v>
      </c>
      <c r="F4890" s="281">
        <v>12097</v>
      </c>
      <c r="G4890" s="24">
        <v>50</v>
      </c>
      <c r="H4890" s="24">
        <v>0</v>
      </c>
      <c r="I4890" s="24">
        <v>0</v>
      </c>
      <c r="J4890" s="282">
        <v>10</v>
      </c>
      <c r="K4890" s="282">
        <v>30</v>
      </c>
    </row>
    <row r="4891" spans="1:11" x14ac:dyDescent="0.3">
      <c r="A4891" s="281" t="s">
        <v>2104</v>
      </c>
      <c r="B4891" s="281">
        <v>87</v>
      </c>
      <c r="C4891" s="24" t="str">
        <f t="shared" si="76"/>
        <v>belita87</v>
      </c>
      <c r="D4891" s="281">
        <v>883</v>
      </c>
      <c r="E4891" s="281">
        <v>365</v>
      </c>
      <c r="F4891" s="281">
        <v>12241</v>
      </c>
      <c r="G4891" s="24">
        <v>50</v>
      </c>
      <c r="H4891" s="24">
        <v>0</v>
      </c>
      <c r="I4891" s="24">
        <v>0</v>
      </c>
      <c r="J4891" s="282">
        <v>10</v>
      </c>
      <c r="K4891" s="282">
        <v>30</v>
      </c>
    </row>
    <row r="4892" spans="1:11" x14ac:dyDescent="0.3">
      <c r="A4892" s="281" t="s">
        <v>2104</v>
      </c>
      <c r="B4892" s="281">
        <v>88</v>
      </c>
      <c r="C4892" s="24" t="str">
        <f t="shared" si="76"/>
        <v>belita88</v>
      </c>
      <c r="D4892" s="281">
        <v>893</v>
      </c>
      <c r="E4892" s="281">
        <v>369</v>
      </c>
      <c r="F4892" s="281">
        <v>12387</v>
      </c>
      <c r="G4892" s="24">
        <v>50</v>
      </c>
      <c r="H4892" s="24">
        <v>0</v>
      </c>
      <c r="I4892" s="24">
        <v>0</v>
      </c>
      <c r="J4892" s="282">
        <v>10</v>
      </c>
      <c r="K4892" s="282">
        <v>30</v>
      </c>
    </row>
    <row r="4893" spans="1:11" x14ac:dyDescent="0.3">
      <c r="A4893" s="281" t="s">
        <v>2104</v>
      </c>
      <c r="B4893" s="281">
        <v>89</v>
      </c>
      <c r="C4893" s="24" t="str">
        <f t="shared" si="76"/>
        <v>belita89</v>
      </c>
      <c r="D4893" s="281">
        <v>904</v>
      </c>
      <c r="E4893" s="281">
        <v>373</v>
      </c>
      <c r="F4893" s="281">
        <v>12576</v>
      </c>
      <c r="G4893" s="24">
        <v>50</v>
      </c>
      <c r="H4893" s="24">
        <v>0</v>
      </c>
      <c r="I4893" s="24">
        <v>0</v>
      </c>
      <c r="J4893" s="282">
        <v>10</v>
      </c>
      <c r="K4893" s="282">
        <v>30</v>
      </c>
    </row>
    <row r="4894" spans="1:11" x14ac:dyDescent="0.3">
      <c r="A4894" s="281" t="s">
        <v>2104</v>
      </c>
      <c r="B4894" s="281">
        <v>90</v>
      </c>
      <c r="C4894" s="24" t="str">
        <f t="shared" si="76"/>
        <v>belita90</v>
      </c>
      <c r="D4894" s="281">
        <v>914</v>
      </c>
      <c r="E4894" s="281">
        <v>377</v>
      </c>
      <c r="F4894" s="281">
        <v>12726</v>
      </c>
      <c r="G4894" s="24">
        <v>50</v>
      </c>
      <c r="H4894" s="24">
        <v>0</v>
      </c>
      <c r="I4894" s="24">
        <v>0</v>
      </c>
      <c r="J4894" s="282">
        <v>10</v>
      </c>
      <c r="K4894" s="282">
        <v>30</v>
      </c>
    </row>
    <row r="4895" spans="1:11" x14ac:dyDescent="0.3">
      <c r="A4895" s="281" t="s">
        <v>2104</v>
      </c>
      <c r="B4895" s="281">
        <v>91</v>
      </c>
      <c r="C4895" s="24" t="str">
        <f t="shared" si="76"/>
        <v>belita91</v>
      </c>
      <c r="D4895" s="281">
        <v>998</v>
      </c>
      <c r="E4895" s="281">
        <v>412</v>
      </c>
      <c r="F4895" s="281">
        <v>13872</v>
      </c>
      <c r="G4895" s="24">
        <v>50</v>
      </c>
      <c r="H4895" s="24">
        <v>0</v>
      </c>
      <c r="I4895" s="24">
        <v>0</v>
      </c>
      <c r="J4895" s="282">
        <v>10</v>
      </c>
      <c r="K4895" s="282">
        <v>30</v>
      </c>
    </row>
    <row r="4896" spans="1:11" x14ac:dyDescent="0.3">
      <c r="A4896" s="281" t="s">
        <v>2104</v>
      </c>
      <c r="B4896" s="281">
        <v>92</v>
      </c>
      <c r="C4896" s="24" t="str">
        <f t="shared" si="76"/>
        <v>belita92</v>
      </c>
      <c r="D4896" s="281">
        <v>1009</v>
      </c>
      <c r="E4896" s="281">
        <v>417</v>
      </c>
      <c r="F4896" s="281">
        <v>14037</v>
      </c>
      <c r="G4896" s="24">
        <v>50</v>
      </c>
      <c r="H4896" s="24">
        <v>0</v>
      </c>
      <c r="I4896" s="24">
        <v>0</v>
      </c>
      <c r="J4896" s="282">
        <v>10</v>
      </c>
      <c r="K4896" s="282">
        <v>30</v>
      </c>
    </row>
    <row r="4897" spans="1:11" x14ac:dyDescent="0.3">
      <c r="A4897" s="281" t="s">
        <v>2104</v>
      </c>
      <c r="B4897" s="281">
        <v>93</v>
      </c>
      <c r="C4897" s="24" t="str">
        <f t="shared" si="76"/>
        <v>belita93</v>
      </c>
      <c r="D4897" s="281">
        <v>1021</v>
      </c>
      <c r="E4897" s="281">
        <v>422</v>
      </c>
      <c r="F4897" s="281">
        <v>14251</v>
      </c>
      <c r="G4897" s="24">
        <v>50</v>
      </c>
      <c r="H4897" s="24">
        <v>0</v>
      </c>
      <c r="I4897" s="24">
        <v>0</v>
      </c>
      <c r="J4897" s="282">
        <v>10</v>
      </c>
      <c r="K4897" s="282">
        <v>30</v>
      </c>
    </row>
    <row r="4898" spans="1:11" x14ac:dyDescent="0.3">
      <c r="A4898" s="281" t="s">
        <v>2104</v>
      </c>
      <c r="B4898" s="281">
        <v>94</v>
      </c>
      <c r="C4898" s="24" t="str">
        <f t="shared" si="76"/>
        <v>belita94</v>
      </c>
      <c r="D4898" s="281">
        <v>1033</v>
      </c>
      <c r="E4898" s="281">
        <v>426</v>
      </c>
      <c r="F4898" s="281">
        <v>14421</v>
      </c>
      <c r="G4898" s="24">
        <v>50</v>
      </c>
      <c r="H4898" s="24">
        <v>0</v>
      </c>
      <c r="I4898" s="24">
        <v>0</v>
      </c>
      <c r="J4898" s="282">
        <v>10</v>
      </c>
      <c r="K4898" s="282">
        <v>30</v>
      </c>
    </row>
    <row r="4899" spans="1:11" x14ac:dyDescent="0.3">
      <c r="A4899" s="281" t="s">
        <v>2104</v>
      </c>
      <c r="B4899" s="281">
        <v>95</v>
      </c>
      <c r="C4899" s="24" t="str">
        <f t="shared" si="76"/>
        <v>belita95</v>
      </c>
      <c r="D4899" s="281">
        <v>1045</v>
      </c>
      <c r="E4899" s="281">
        <v>431</v>
      </c>
      <c r="F4899" s="281">
        <v>14593</v>
      </c>
      <c r="G4899" s="24">
        <v>50</v>
      </c>
      <c r="H4899" s="24">
        <v>0</v>
      </c>
      <c r="I4899" s="24">
        <v>0</v>
      </c>
      <c r="J4899" s="282">
        <v>10</v>
      </c>
      <c r="K4899" s="282">
        <v>30</v>
      </c>
    </row>
    <row r="4900" spans="1:11" x14ac:dyDescent="0.3">
      <c r="A4900" s="281" t="s">
        <v>2104</v>
      </c>
      <c r="B4900" s="281">
        <v>96</v>
      </c>
      <c r="C4900" s="24" t="str">
        <f t="shared" si="76"/>
        <v>belita96</v>
      </c>
      <c r="D4900" s="281">
        <v>1057</v>
      </c>
      <c r="E4900" s="281">
        <v>436</v>
      </c>
      <c r="F4900" s="281">
        <v>14767</v>
      </c>
      <c r="G4900" s="24">
        <v>50</v>
      </c>
      <c r="H4900" s="24">
        <v>0</v>
      </c>
      <c r="I4900" s="24">
        <v>0</v>
      </c>
      <c r="J4900" s="282">
        <v>10</v>
      </c>
      <c r="K4900" s="282">
        <v>30</v>
      </c>
    </row>
    <row r="4901" spans="1:11" x14ac:dyDescent="0.3">
      <c r="A4901" s="281" t="s">
        <v>2104</v>
      </c>
      <c r="B4901" s="281">
        <v>97</v>
      </c>
      <c r="C4901" s="24" t="str">
        <f t="shared" si="76"/>
        <v>belita97</v>
      </c>
      <c r="D4901" s="281">
        <v>1069</v>
      </c>
      <c r="E4901" s="281">
        <v>441</v>
      </c>
      <c r="F4901" s="281">
        <v>14992</v>
      </c>
      <c r="G4901" s="24">
        <v>50</v>
      </c>
      <c r="H4901" s="24">
        <v>0</v>
      </c>
      <c r="I4901" s="24">
        <v>0</v>
      </c>
      <c r="J4901" s="282">
        <v>10</v>
      </c>
      <c r="K4901" s="282">
        <v>30</v>
      </c>
    </row>
    <row r="4902" spans="1:11" x14ac:dyDescent="0.3">
      <c r="A4902" s="281" t="s">
        <v>2104</v>
      </c>
      <c r="B4902" s="281">
        <v>98</v>
      </c>
      <c r="C4902" s="24" t="str">
        <f t="shared" si="76"/>
        <v>belita98</v>
      </c>
      <c r="D4902" s="281">
        <v>1081</v>
      </c>
      <c r="E4902" s="281">
        <v>446</v>
      </c>
      <c r="F4902" s="281">
        <v>15170</v>
      </c>
      <c r="G4902" s="24">
        <v>50</v>
      </c>
      <c r="H4902" s="24">
        <v>0</v>
      </c>
      <c r="I4902" s="24">
        <v>0</v>
      </c>
      <c r="J4902" s="282">
        <v>10</v>
      </c>
      <c r="K4902" s="282">
        <v>30</v>
      </c>
    </row>
    <row r="4903" spans="1:11" x14ac:dyDescent="0.3">
      <c r="A4903" s="281" t="s">
        <v>2104</v>
      </c>
      <c r="B4903" s="281">
        <v>99</v>
      </c>
      <c r="C4903" s="24" t="str">
        <f t="shared" si="76"/>
        <v>belita99</v>
      </c>
      <c r="D4903" s="281">
        <v>1093</v>
      </c>
      <c r="E4903" s="281">
        <v>451</v>
      </c>
      <c r="F4903" s="281">
        <v>15351</v>
      </c>
      <c r="G4903" s="24">
        <v>50</v>
      </c>
      <c r="H4903" s="24">
        <v>0</v>
      </c>
      <c r="I4903" s="24">
        <v>0</v>
      </c>
      <c r="J4903" s="282">
        <v>10</v>
      </c>
      <c r="K4903" s="282">
        <v>30</v>
      </c>
    </row>
    <row r="4904" spans="1:11" x14ac:dyDescent="0.3">
      <c r="A4904" s="281" t="s">
        <v>2104</v>
      </c>
      <c r="B4904" s="281">
        <v>100</v>
      </c>
      <c r="C4904" s="24" t="str">
        <f t="shared" si="76"/>
        <v>belita100</v>
      </c>
      <c r="D4904" s="281">
        <v>1106</v>
      </c>
      <c r="E4904" s="281">
        <v>457</v>
      </c>
      <c r="F4904" s="281">
        <v>15534</v>
      </c>
      <c r="G4904" s="24">
        <v>50</v>
      </c>
      <c r="H4904" s="24">
        <v>0</v>
      </c>
      <c r="I4904" s="24">
        <v>0</v>
      </c>
      <c r="J4904" s="282">
        <v>10</v>
      </c>
      <c r="K4904" s="282">
        <v>30</v>
      </c>
    </row>
    <row r="4905" spans="1:11" x14ac:dyDescent="0.3">
      <c r="A4905" s="281" t="s">
        <v>2104</v>
      </c>
      <c r="B4905" s="281">
        <v>101</v>
      </c>
      <c r="C4905" s="24" t="str">
        <f t="shared" si="76"/>
        <v>belita101</v>
      </c>
      <c r="D4905" s="281">
        <v>1207</v>
      </c>
      <c r="E4905" s="281">
        <v>498</v>
      </c>
      <c r="F4905" s="281">
        <v>17201</v>
      </c>
      <c r="G4905" s="24">
        <v>50</v>
      </c>
      <c r="H4905" s="24">
        <v>0</v>
      </c>
      <c r="I4905" s="24">
        <v>0</v>
      </c>
      <c r="J4905" s="282">
        <v>10</v>
      </c>
      <c r="K4905" s="282">
        <v>30</v>
      </c>
    </row>
    <row r="4906" spans="1:11" x14ac:dyDescent="0.3">
      <c r="A4906" s="281" t="s">
        <v>2104</v>
      </c>
      <c r="B4906" s="281">
        <v>102</v>
      </c>
      <c r="C4906" s="24" t="str">
        <f t="shared" si="76"/>
        <v>belita102</v>
      </c>
      <c r="D4906" s="281">
        <v>1221</v>
      </c>
      <c r="E4906" s="281">
        <v>504</v>
      </c>
      <c r="F4906" s="281">
        <v>17406</v>
      </c>
      <c r="G4906" s="24">
        <v>50</v>
      </c>
      <c r="H4906" s="24">
        <v>0</v>
      </c>
      <c r="I4906" s="24">
        <v>0</v>
      </c>
      <c r="J4906" s="282">
        <v>10</v>
      </c>
      <c r="K4906" s="282">
        <v>30</v>
      </c>
    </row>
    <row r="4907" spans="1:11" x14ac:dyDescent="0.3">
      <c r="A4907" s="281" t="s">
        <v>2104</v>
      </c>
      <c r="B4907" s="281">
        <v>103</v>
      </c>
      <c r="C4907" s="24" t="str">
        <f t="shared" si="76"/>
        <v>belita103</v>
      </c>
      <c r="D4907" s="281">
        <v>1234</v>
      </c>
      <c r="E4907" s="281">
        <v>510</v>
      </c>
      <c r="F4907" s="281">
        <v>17613</v>
      </c>
      <c r="G4907" s="24">
        <v>50</v>
      </c>
      <c r="H4907" s="24">
        <v>0</v>
      </c>
      <c r="I4907" s="24">
        <v>0</v>
      </c>
      <c r="J4907" s="282">
        <v>10</v>
      </c>
      <c r="K4907" s="282">
        <v>30</v>
      </c>
    </row>
    <row r="4908" spans="1:11" x14ac:dyDescent="0.3">
      <c r="A4908" s="281" t="s">
        <v>2104</v>
      </c>
      <c r="B4908" s="281">
        <v>104</v>
      </c>
      <c r="C4908" s="24" t="str">
        <f t="shared" si="76"/>
        <v>belita104</v>
      </c>
      <c r="D4908" s="281">
        <v>1249</v>
      </c>
      <c r="E4908" s="281">
        <v>516</v>
      </c>
      <c r="F4908" s="281">
        <v>17823</v>
      </c>
      <c r="G4908" s="24">
        <v>50</v>
      </c>
      <c r="H4908" s="24">
        <v>0</v>
      </c>
      <c r="I4908" s="24">
        <v>0</v>
      </c>
      <c r="J4908" s="282">
        <v>10</v>
      </c>
      <c r="K4908" s="282">
        <v>30</v>
      </c>
    </row>
    <row r="4909" spans="1:11" x14ac:dyDescent="0.3">
      <c r="A4909" s="281" t="s">
        <v>2104</v>
      </c>
      <c r="B4909" s="281">
        <v>105</v>
      </c>
      <c r="C4909" s="24" t="str">
        <f t="shared" si="76"/>
        <v>belita105</v>
      </c>
      <c r="D4909" s="281">
        <v>1263</v>
      </c>
      <c r="E4909" s="281">
        <v>521</v>
      </c>
      <c r="F4909" s="281">
        <v>18095</v>
      </c>
      <c r="G4909" s="24">
        <v>50</v>
      </c>
      <c r="H4909" s="24">
        <v>0</v>
      </c>
      <c r="I4909" s="24">
        <v>0</v>
      </c>
      <c r="J4909" s="282">
        <v>10</v>
      </c>
      <c r="K4909" s="282">
        <v>30</v>
      </c>
    </row>
    <row r="4910" spans="1:11" x14ac:dyDescent="0.3">
      <c r="A4910" s="281" t="s">
        <v>2104</v>
      </c>
      <c r="B4910" s="281">
        <v>106</v>
      </c>
      <c r="C4910" s="24" t="str">
        <f t="shared" si="76"/>
        <v>belita106</v>
      </c>
      <c r="D4910" s="281">
        <v>1277</v>
      </c>
      <c r="E4910" s="281">
        <v>527</v>
      </c>
      <c r="F4910" s="281">
        <v>18310</v>
      </c>
      <c r="G4910" s="24">
        <v>50</v>
      </c>
      <c r="H4910" s="24">
        <v>0</v>
      </c>
      <c r="I4910" s="24">
        <v>0</v>
      </c>
      <c r="J4910" s="282">
        <v>10</v>
      </c>
      <c r="K4910" s="282">
        <v>30</v>
      </c>
    </row>
    <row r="4911" spans="1:11" x14ac:dyDescent="0.3">
      <c r="A4911" s="281" t="s">
        <v>2104</v>
      </c>
      <c r="B4911" s="281">
        <v>107</v>
      </c>
      <c r="C4911" s="24" t="str">
        <f t="shared" si="76"/>
        <v>belita107</v>
      </c>
      <c r="D4911" s="281">
        <v>1292</v>
      </c>
      <c r="E4911" s="281">
        <v>533</v>
      </c>
      <c r="F4911" s="281">
        <v>18527</v>
      </c>
      <c r="G4911" s="24">
        <v>50</v>
      </c>
      <c r="H4911" s="24">
        <v>0</v>
      </c>
      <c r="I4911" s="24">
        <v>0</v>
      </c>
      <c r="J4911" s="282">
        <v>10</v>
      </c>
      <c r="K4911" s="282">
        <v>30</v>
      </c>
    </row>
    <row r="4912" spans="1:11" x14ac:dyDescent="0.3">
      <c r="A4912" s="281" t="s">
        <v>2104</v>
      </c>
      <c r="B4912" s="281">
        <v>108</v>
      </c>
      <c r="C4912" s="24" t="str">
        <f t="shared" si="76"/>
        <v>belita108</v>
      </c>
      <c r="D4912" s="281">
        <v>1306</v>
      </c>
      <c r="E4912" s="281">
        <v>539</v>
      </c>
      <c r="F4912" s="281">
        <v>18747</v>
      </c>
      <c r="G4912" s="24">
        <v>50</v>
      </c>
      <c r="H4912" s="24">
        <v>0</v>
      </c>
      <c r="I4912" s="24">
        <v>0</v>
      </c>
      <c r="J4912" s="282">
        <v>10</v>
      </c>
      <c r="K4912" s="282">
        <v>30</v>
      </c>
    </row>
    <row r="4913" spans="1:11" x14ac:dyDescent="0.3">
      <c r="A4913" s="281" t="s">
        <v>2104</v>
      </c>
      <c r="B4913" s="281">
        <v>109</v>
      </c>
      <c r="C4913" s="24" t="str">
        <f t="shared" si="76"/>
        <v>belita109</v>
      </c>
      <c r="D4913" s="281">
        <v>1321</v>
      </c>
      <c r="E4913" s="281">
        <v>546</v>
      </c>
      <c r="F4913" s="281">
        <v>19033</v>
      </c>
      <c r="G4913" s="24">
        <v>50</v>
      </c>
      <c r="H4913" s="24">
        <v>0</v>
      </c>
      <c r="I4913" s="24">
        <v>0</v>
      </c>
      <c r="J4913" s="282">
        <v>10</v>
      </c>
      <c r="K4913" s="282">
        <v>30</v>
      </c>
    </row>
    <row r="4914" spans="1:11" x14ac:dyDescent="0.3">
      <c r="A4914" s="281" t="s">
        <v>2104</v>
      </c>
      <c r="B4914" s="281">
        <v>110</v>
      </c>
      <c r="C4914" s="24" t="str">
        <f t="shared" si="76"/>
        <v>belita110</v>
      </c>
      <c r="D4914" s="281">
        <v>1336</v>
      </c>
      <c r="E4914" s="281">
        <v>552</v>
      </c>
      <c r="F4914" s="281">
        <v>19259</v>
      </c>
      <c r="G4914" s="24">
        <v>50</v>
      </c>
      <c r="H4914" s="24">
        <v>0</v>
      </c>
      <c r="I4914" s="24">
        <v>0</v>
      </c>
      <c r="J4914" s="282">
        <v>10</v>
      </c>
      <c r="K4914" s="282">
        <v>30</v>
      </c>
    </row>
    <row r="4915" spans="1:11" x14ac:dyDescent="0.3">
      <c r="A4915" s="281" t="s">
        <v>2104</v>
      </c>
      <c r="B4915" s="281">
        <v>111</v>
      </c>
      <c r="C4915" s="24" t="str">
        <f t="shared" si="76"/>
        <v>belita111</v>
      </c>
      <c r="D4915" s="281">
        <v>1351</v>
      </c>
      <c r="E4915" s="281">
        <v>558</v>
      </c>
      <c r="F4915" s="281">
        <v>19487</v>
      </c>
      <c r="G4915" s="24">
        <v>50</v>
      </c>
      <c r="H4915" s="24">
        <v>0</v>
      </c>
      <c r="I4915" s="24">
        <v>0</v>
      </c>
      <c r="J4915" s="282">
        <v>10</v>
      </c>
      <c r="K4915" s="282">
        <v>30</v>
      </c>
    </row>
    <row r="4916" spans="1:11" x14ac:dyDescent="0.3">
      <c r="A4916" s="281" t="s">
        <v>2104</v>
      </c>
      <c r="B4916" s="281">
        <v>112</v>
      </c>
      <c r="C4916" s="24" t="str">
        <f t="shared" si="76"/>
        <v>belita112</v>
      </c>
      <c r="D4916" s="281">
        <v>1366</v>
      </c>
      <c r="E4916" s="281">
        <v>564</v>
      </c>
      <c r="F4916" s="281">
        <v>19718</v>
      </c>
      <c r="G4916" s="24">
        <v>50</v>
      </c>
      <c r="H4916" s="24">
        <v>0</v>
      </c>
      <c r="I4916" s="24">
        <v>0</v>
      </c>
      <c r="J4916" s="282">
        <v>10</v>
      </c>
      <c r="K4916" s="282">
        <v>30</v>
      </c>
    </row>
    <row r="4917" spans="1:11" x14ac:dyDescent="0.3">
      <c r="A4917" s="281" t="s">
        <v>2104</v>
      </c>
      <c r="B4917" s="281">
        <v>113</v>
      </c>
      <c r="C4917" s="24" t="str">
        <f t="shared" si="76"/>
        <v>belita113</v>
      </c>
      <c r="D4917" s="281">
        <v>1382</v>
      </c>
      <c r="E4917" s="281">
        <v>571</v>
      </c>
      <c r="F4917" s="281">
        <v>19996</v>
      </c>
      <c r="G4917" s="24">
        <v>50</v>
      </c>
      <c r="H4917" s="24">
        <v>0</v>
      </c>
      <c r="I4917" s="24">
        <v>0</v>
      </c>
      <c r="J4917" s="282">
        <v>10</v>
      </c>
      <c r="K4917" s="282">
        <v>30</v>
      </c>
    </row>
    <row r="4918" spans="1:11" x14ac:dyDescent="0.3">
      <c r="A4918" s="281" t="s">
        <v>2104</v>
      </c>
      <c r="B4918" s="281">
        <v>114</v>
      </c>
      <c r="C4918" s="24" t="str">
        <f t="shared" si="76"/>
        <v>belita114</v>
      </c>
      <c r="D4918" s="281">
        <v>1397</v>
      </c>
      <c r="E4918" s="281">
        <v>577</v>
      </c>
      <c r="F4918" s="281">
        <v>20233</v>
      </c>
      <c r="G4918" s="24">
        <v>50</v>
      </c>
      <c r="H4918" s="24">
        <v>0</v>
      </c>
      <c r="I4918" s="24">
        <v>0</v>
      </c>
      <c r="J4918" s="282">
        <v>10</v>
      </c>
      <c r="K4918" s="282">
        <v>30</v>
      </c>
    </row>
    <row r="4919" spans="1:11" x14ac:dyDescent="0.3">
      <c r="A4919" s="281" t="s">
        <v>2104</v>
      </c>
      <c r="B4919" s="281">
        <v>115</v>
      </c>
      <c r="C4919" s="24" t="str">
        <f t="shared" si="76"/>
        <v>belita115</v>
      </c>
      <c r="D4919" s="281">
        <v>1413</v>
      </c>
      <c r="E4919" s="281">
        <v>584</v>
      </c>
      <c r="F4919" s="281">
        <v>20472</v>
      </c>
      <c r="G4919" s="24">
        <v>50</v>
      </c>
      <c r="H4919" s="24">
        <v>0</v>
      </c>
      <c r="I4919" s="24">
        <v>0</v>
      </c>
      <c r="J4919" s="282">
        <v>10</v>
      </c>
      <c r="K4919" s="282">
        <v>30</v>
      </c>
    </row>
    <row r="4920" spans="1:11" x14ac:dyDescent="0.3">
      <c r="A4920" s="281" t="s">
        <v>2104</v>
      </c>
      <c r="B4920" s="281">
        <v>116</v>
      </c>
      <c r="C4920" s="24" t="str">
        <f t="shared" si="76"/>
        <v>belita116</v>
      </c>
      <c r="D4920" s="281">
        <v>1429</v>
      </c>
      <c r="E4920" s="281">
        <v>590</v>
      </c>
      <c r="F4920" s="281">
        <v>20715</v>
      </c>
      <c r="G4920" s="24">
        <v>50</v>
      </c>
      <c r="H4920" s="24">
        <v>0</v>
      </c>
      <c r="I4920" s="24">
        <v>0</v>
      </c>
      <c r="J4920" s="282">
        <v>10</v>
      </c>
      <c r="K4920" s="282">
        <v>30</v>
      </c>
    </row>
    <row r="4921" spans="1:11" x14ac:dyDescent="0.3">
      <c r="A4921" s="281" t="s">
        <v>2104</v>
      </c>
      <c r="B4921" s="281">
        <v>117</v>
      </c>
      <c r="C4921" s="24" t="str">
        <f t="shared" si="76"/>
        <v>belita117</v>
      </c>
      <c r="D4921" s="281">
        <v>1445</v>
      </c>
      <c r="E4921" s="281">
        <v>597</v>
      </c>
      <c r="F4921" s="281">
        <v>21030</v>
      </c>
      <c r="G4921" s="24">
        <v>50</v>
      </c>
      <c r="H4921" s="24">
        <v>0</v>
      </c>
      <c r="I4921" s="24">
        <v>0</v>
      </c>
      <c r="J4921" s="282">
        <v>10</v>
      </c>
      <c r="K4921" s="282">
        <v>30</v>
      </c>
    </row>
    <row r="4922" spans="1:11" x14ac:dyDescent="0.3">
      <c r="A4922" s="281" t="s">
        <v>2104</v>
      </c>
      <c r="B4922" s="281">
        <v>118</v>
      </c>
      <c r="C4922" s="24" t="str">
        <f t="shared" si="76"/>
        <v>belita118</v>
      </c>
      <c r="D4922" s="281">
        <v>1461</v>
      </c>
      <c r="E4922" s="281">
        <v>603</v>
      </c>
      <c r="F4922" s="281">
        <v>21278</v>
      </c>
      <c r="G4922" s="24">
        <v>50</v>
      </c>
      <c r="H4922" s="24">
        <v>0</v>
      </c>
      <c r="I4922" s="24">
        <v>0</v>
      </c>
      <c r="J4922" s="282">
        <v>10</v>
      </c>
      <c r="K4922" s="282">
        <v>30</v>
      </c>
    </row>
    <row r="4923" spans="1:11" x14ac:dyDescent="0.3">
      <c r="A4923" s="281" t="s">
        <v>2104</v>
      </c>
      <c r="B4923" s="281">
        <v>119</v>
      </c>
      <c r="C4923" s="24" t="str">
        <f t="shared" si="76"/>
        <v>belita119</v>
      </c>
      <c r="D4923" s="281">
        <v>1478</v>
      </c>
      <c r="E4923" s="281">
        <v>610</v>
      </c>
      <c r="F4923" s="281">
        <v>21530</v>
      </c>
      <c r="G4923" s="24">
        <v>50</v>
      </c>
      <c r="H4923" s="24">
        <v>0</v>
      </c>
      <c r="I4923" s="24">
        <v>0</v>
      </c>
      <c r="J4923" s="282">
        <v>10</v>
      </c>
      <c r="K4923" s="282">
        <v>30</v>
      </c>
    </row>
    <row r="4924" spans="1:11" x14ac:dyDescent="0.3">
      <c r="A4924" s="281" t="s">
        <v>2104</v>
      </c>
      <c r="B4924" s="281">
        <v>120</v>
      </c>
      <c r="C4924" s="24" t="str">
        <f t="shared" si="76"/>
        <v>belita120</v>
      </c>
      <c r="D4924" s="281">
        <v>1494</v>
      </c>
      <c r="E4924" s="281">
        <v>617</v>
      </c>
      <c r="F4924" s="281">
        <v>21784</v>
      </c>
      <c r="G4924" s="24">
        <v>50</v>
      </c>
      <c r="H4924" s="24">
        <v>0</v>
      </c>
      <c r="I4924" s="24">
        <v>0</v>
      </c>
      <c r="J4924" s="282">
        <v>10</v>
      </c>
      <c r="K4924" s="282">
        <v>30</v>
      </c>
    </row>
    <row r="4925" spans="1:11" x14ac:dyDescent="0.3">
      <c r="A4925" s="281" t="s">
        <v>2104</v>
      </c>
      <c r="B4925" s="281">
        <v>121</v>
      </c>
      <c r="C4925" s="24" t="str">
        <f t="shared" si="76"/>
        <v>belita121</v>
      </c>
      <c r="D4925" s="281">
        <v>1631</v>
      </c>
      <c r="E4925" s="281">
        <v>673</v>
      </c>
      <c r="F4925" s="281">
        <v>24068</v>
      </c>
      <c r="G4925" s="24">
        <v>50</v>
      </c>
      <c r="H4925" s="24">
        <v>0</v>
      </c>
      <c r="I4925" s="24">
        <v>0</v>
      </c>
      <c r="J4925" s="282">
        <v>10</v>
      </c>
      <c r="K4925" s="282">
        <v>30</v>
      </c>
    </row>
    <row r="4926" spans="1:11" x14ac:dyDescent="0.3">
      <c r="A4926" s="281" t="s">
        <v>2104</v>
      </c>
      <c r="B4926" s="281">
        <v>122</v>
      </c>
      <c r="C4926" s="24" t="str">
        <f t="shared" si="76"/>
        <v>belita122</v>
      </c>
      <c r="D4926" s="281">
        <v>1649</v>
      </c>
      <c r="E4926" s="281">
        <v>681</v>
      </c>
      <c r="F4926" s="281">
        <v>24353</v>
      </c>
      <c r="G4926" s="24">
        <v>50</v>
      </c>
      <c r="H4926" s="24">
        <v>0</v>
      </c>
      <c r="I4926" s="24">
        <v>0</v>
      </c>
      <c r="J4926" s="282">
        <v>10</v>
      </c>
      <c r="K4926" s="282">
        <v>30</v>
      </c>
    </row>
    <row r="4927" spans="1:11" x14ac:dyDescent="0.3">
      <c r="A4927" s="281" t="s">
        <v>2104</v>
      </c>
      <c r="B4927" s="281">
        <v>123</v>
      </c>
      <c r="C4927" s="24" t="str">
        <f t="shared" si="76"/>
        <v>belita123</v>
      </c>
      <c r="D4927" s="281">
        <v>1667</v>
      </c>
      <c r="E4927" s="281">
        <v>689</v>
      </c>
      <c r="F4927" s="281">
        <v>24640</v>
      </c>
      <c r="G4927" s="24">
        <v>50</v>
      </c>
      <c r="H4927" s="24">
        <v>0</v>
      </c>
      <c r="I4927" s="24">
        <v>0</v>
      </c>
      <c r="J4927" s="282">
        <v>10</v>
      </c>
      <c r="K4927" s="282">
        <v>30</v>
      </c>
    </row>
    <row r="4928" spans="1:11" x14ac:dyDescent="0.3">
      <c r="A4928" s="281" t="s">
        <v>2104</v>
      </c>
      <c r="B4928" s="281">
        <v>124</v>
      </c>
      <c r="C4928" s="24" t="str">
        <f t="shared" si="76"/>
        <v>belita124</v>
      </c>
      <c r="D4928" s="281">
        <v>1686</v>
      </c>
      <c r="E4928" s="281">
        <v>696</v>
      </c>
      <c r="F4928" s="281">
        <v>24959</v>
      </c>
      <c r="G4928" s="24">
        <v>50</v>
      </c>
      <c r="H4928" s="24">
        <v>0</v>
      </c>
      <c r="I4928" s="24">
        <v>0</v>
      </c>
      <c r="J4928" s="282">
        <v>10</v>
      </c>
      <c r="K4928" s="282">
        <v>30</v>
      </c>
    </row>
    <row r="4929" spans="1:11" x14ac:dyDescent="0.3">
      <c r="A4929" s="281" t="s">
        <v>2104</v>
      </c>
      <c r="B4929" s="281">
        <v>125</v>
      </c>
      <c r="C4929" s="24" t="str">
        <f t="shared" si="76"/>
        <v>belita125</v>
      </c>
      <c r="D4929" s="281">
        <v>1705</v>
      </c>
      <c r="E4929" s="281">
        <v>704</v>
      </c>
      <c r="F4929" s="281">
        <v>25356</v>
      </c>
      <c r="G4929" s="24">
        <v>50</v>
      </c>
      <c r="H4929" s="24">
        <v>0</v>
      </c>
      <c r="I4929" s="24">
        <v>0</v>
      </c>
      <c r="J4929" s="282">
        <v>10</v>
      </c>
      <c r="K4929" s="282">
        <v>30</v>
      </c>
    </row>
    <row r="4930" spans="1:11" x14ac:dyDescent="0.3">
      <c r="A4930" s="281" t="s">
        <v>2104</v>
      </c>
      <c r="B4930" s="281">
        <v>126</v>
      </c>
      <c r="C4930" s="24" t="str">
        <f t="shared" si="76"/>
        <v>belita126</v>
      </c>
      <c r="D4930" s="281">
        <v>1724</v>
      </c>
      <c r="E4930" s="281">
        <v>712</v>
      </c>
      <c r="F4930" s="281">
        <v>25655</v>
      </c>
      <c r="G4930" s="24">
        <v>50</v>
      </c>
      <c r="H4930" s="24">
        <v>0</v>
      </c>
      <c r="I4930" s="24">
        <v>0</v>
      </c>
      <c r="J4930" s="282">
        <v>10</v>
      </c>
      <c r="K4930" s="282">
        <v>30</v>
      </c>
    </row>
    <row r="4931" spans="1:11" x14ac:dyDescent="0.3">
      <c r="A4931" s="281" t="s">
        <v>2104</v>
      </c>
      <c r="B4931" s="281">
        <v>127</v>
      </c>
      <c r="C4931" s="24" t="str">
        <f t="shared" si="76"/>
        <v>belita127</v>
      </c>
      <c r="D4931" s="281">
        <v>1743</v>
      </c>
      <c r="E4931" s="281">
        <v>720</v>
      </c>
      <c r="F4931" s="281">
        <v>25977</v>
      </c>
      <c r="G4931" s="24">
        <v>50</v>
      </c>
      <c r="H4931" s="24">
        <v>0</v>
      </c>
      <c r="I4931" s="24">
        <v>0</v>
      </c>
      <c r="J4931" s="282">
        <v>10</v>
      </c>
      <c r="K4931" s="282">
        <v>30</v>
      </c>
    </row>
    <row r="4932" spans="1:11" x14ac:dyDescent="0.3">
      <c r="A4932" s="281" t="s">
        <v>2104</v>
      </c>
      <c r="B4932" s="281">
        <v>128</v>
      </c>
      <c r="C4932" s="24" t="str">
        <f t="shared" si="76"/>
        <v>belita128</v>
      </c>
      <c r="D4932" s="281">
        <v>1762</v>
      </c>
      <c r="E4932" s="281">
        <v>728</v>
      </c>
      <c r="F4932" s="281">
        <v>26312</v>
      </c>
      <c r="G4932" s="24">
        <v>50</v>
      </c>
      <c r="H4932" s="24">
        <v>0</v>
      </c>
      <c r="I4932" s="24">
        <v>0</v>
      </c>
      <c r="J4932" s="282">
        <v>10</v>
      </c>
      <c r="K4932" s="282">
        <v>30</v>
      </c>
    </row>
    <row r="4933" spans="1:11" x14ac:dyDescent="0.3">
      <c r="A4933" s="281" t="s">
        <v>2104</v>
      </c>
      <c r="B4933" s="281">
        <v>129</v>
      </c>
      <c r="C4933" s="24" t="str">
        <f t="shared" si="76"/>
        <v>belita129</v>
      </c>
      <c r="D4933" s="281">
        <v>1782</v>
      </c>
      <c r="E4933" s="281">
        <v>736</v>
      </c>
      <c r="F4933" s="281">
        <v>26622</v>
      </c>
      <c r="G4933" s="24">
        <v>50</v>
      </c>
      <c r="H4933" s="24">
        <v>0</v>
      </c>
      <c r="I4933" s="24">
        <v>0</v>
      </c>
      <c r="J4933" s="282">
        <v>10</v>
      </c>
      <c r="K4933" s="282">
        <v>30</v>
      </c>
    </row>
    <row r="4934" spans="1:11" x14ac:dyDescent="0.3">
      <c r="A4934" s="281" t="s">
        <v>2104</v>
      </c>
      <c r="B4934" s="281">
        <v>130</v>
      </c>
      <c r="C4934" s="24" t="str">
        <f t="shared" ref="C4934:C4997" si="77">A4934&amp;B4934</f>
        <v>belita130</v>
      </c>
      <c r="D4934" s="281">
        <v>1802</v>
      </c>
      <c r="E4934" s="281">
        <v>744</v>
      </c>
      <c r="F4934" s="281">
        <v>26965</v>
      </c>
      <c r="G4934" s="24">
        <v>50</v>
      </c>
      <c r="H4934" s="24">
        <v>0</v>
      </c>
      <c r="I4934" s="24">
        <v>0</v>
      </c>
      <c r="J4934" s="282">
        <v>10</v>
      </c>
      <c r="K4934" s="282">
        <v>30</v>
      </c>
    </row>
    <row r="4935" spans="1:11" x14ac:dyDescent="0.3">
      <c r="A4935" s="281" t="s">
        <v>2104</v>
      </c>
      <c r="B4935" s="281">
        <v>131</v>
      </c>
      <c r="C4935" s="24" t="str">
        <f t="shared" si="77"/>
        <v>belita131</v>
      </c>
      <c r="D4935" s="281">
        <v>1822</v>
      </c>
      <c r="E4935" s="281">
        <v>752</v>
      </c>
      <c r="F4935" s="281">
        <v>27303</v>
      </c>
      <c r="G4935" s="24">
        <v>50</v>
      </c>
      <c r="H4935" s="24">
        <v>0</v>
      </c>
      <c r="I4935" s="24">
        <v>0</v>
      </c>
      <c r="J4935" s="282">
        <v>10</v>
      </c>
      <c r="K4935" s="282">
        <v>30</v>
      </c>
    </row>
    <row r="4936" spans="1:11" x14ac:dyDescent="0.3">
      <c r="A4936" s="281" t="s">
        <v>2104</v>
      </c>
      <c r="B4936" s="281">
        <v>132</v>
      </c>
      <c r="C4936" s="24" t="str">
        <f t="shared" si="77"/>
        <v>belita132</v>
      </c>
      <c r="D4936" s="281">
        <v>1842</v>
      </c>
      <c r="E4936" s="281">
        <v>761</v>
      </c>
      <c r="F4936" s="281">
        <v>27624</v>
      </c>
      <c r="G4936" s="24">
        <v>50</v>
      </c>
      <c r="H4936" s="24">
        <v>0</v>
      </c>
      <c r="I4936" s="24">
        <v>0</v>
      </c>
      <c r="J4936" s="282">
        <v>10</v>
      </c>
      <c r="K4936" s="282">
        <v>30</v>
      </c>
    </row>
    <row r="4937" spans="1:11" x14ac:dyDescent="0.3">
      <c r="A4937" s="281" t="s">
        <v>2104</v>
      </c>
      <c r="B4937" s="281">
        <v>133</v>
      </c>
      <c r="C4937" s="24" t="str">
        <f t="shared" si="77"/>
        <v>belita133</v>
      </c>
      <c r="D4937" s="281">
        <v>1863</v>
      </c>
      <c r="E4937" s="281">
        <v>769</v>
      </c>
      <c r="F4937" s="281">
        <v>27970</v>
      </c>
      <c r="G4937" s="24">
        <v>50</v>
      </c>
      <c r="H4937" s="24">
        <v>0</v>
      </c>
      <c r="I4937" s="24">
        <v>0</v>
      </c>
      <c r="J4937" s="282">
        <v>10</v>
      </c>
      <c r="K4937" s="282">
        <v>30</v>
      </c>
    </row>
    <row r="4938" spans="1:11" x14ac:dyDescent="0.3">
      <c r="A4938" s="281" t="s">
        <v>2104</v>
      </c>
      <c r="B4938" s="281">
        <v>134</v>
      </c>
      <c r="C4938" s="24" t="str">
        <f t="shared" si="77"/>
        <v>belita134</v>
      </c>
      <c r="D4938" s="281">
        <v>1883</v>
      </c>
      <c r="E4938" s="281">
        <v>778</v>
      </c>
      <c r="F4938" s="281">
        <v>28330</v>
      </c>
      <c r="G4938" s="24">
        <v>50</v>
      </c>
      <c r="H4938" s="24">
        <v>0</v>
      </c>
      <c r="I4938" s="24">
        <v>0</v>
      </c>
      <c r="J4938" s="282">
        <v>10</v>
      </c>
      <c r="K4938" s="282">
        <v>30</v>
      </c>
    </row>
    <row r="4939" spans="1:11" x14ac:dyDescent="0.3">
      <c r="A4939" s="281" t="s">
        <v>2104</v>
      </c>
      <c r="B4939" s="281">
        <v>135</v>
      </c>
      <c r="C4939" s="24" t="str">
        <f t="shared" si="77"/>
        <v>belita135</v>
      </c>
      <c r="D4939" s="281">
        <v>1904</v>
      </c>
      <c r="E4939" s="281">
        <v>786</v>
      </c>
      <c r="F4939" s="281">
        <v>28663</v>
      </c>
      <c r="G4939" s="24">
        <v>50</v>
      </c>
      <c r="H4939" s="24">
        <v>0</v>
      </c>
      <c r="I4939" s="24">
        <v>0</v>
      </c>
      <c r="J4939" s="282">
        <v>10</v>
      </c>
      <c r="K4939" s="282">
        <v>30</v>
      </c>
    </row>
    <row r="4940" spans="1:11" x14ac:dyDescent="0.3">
      <c r="A4940" s="281" t="s">
        <v>2104</v>
      </c>
      <c r="B4940" s="281">
        <v>136</v>
      </c>
      <c r="C4940" s="24" t="str">
        <f t="shared" si="77"/>
        <v>belita136</v>
      </c>
      <c r="D4940" s="281">
        <v>1925</v>
      </c>
      <c r="E4940" s="281">
        <v>795</v>
      </c>
      <c r="F4940" s="281">
        <v>29032</v>
      </c>
      <c r="G4940" s="24">
        <v>50</v>
      </c>
      <c r="H4940" s="24">
        <v>0</v>
      </c>
      <c r="I4940" s="24">
        <v>0</v>
      </c>
      <c r="J4940" s="282">
        <v>10</v>
      </c>
      <c r="K4940" s="282">
        <v>30</v>
      </c>
    </row>
    <row r="4941" spans="1:11" x14ac:dyDescent="0.3">
      <c r="A4941" s="281" t="s">
        <v>2104</v>
      </c>
      <c r="B4941" s="281">
        <v>137</v>
      </c>
      <c r="C4941" s="24" t="str">
        <f t="shared" si="77"/>
        <v>belita137</v>
      </c>
      <c r="D4941" s="281">
        <v>1946</v>
      </c>
      <c r="E4941" s="281">
        <v>804</v>
      </c>
      <c r="F4941" s="281">
        <v>29394</v>
      </c>
      <c r="G4941" s="24">
        <v>50</v>
      </c>
      <c r="H4941" s="24">
        <v>0</v>
      </c>
      <c r="I4941" s="24">
        <v>0</v>
      </c>
      <c r="J4941" s="282">
        <v>10</v>
      </c>
      <c r="K4941" s="282">
        <v>30</v>
      </c>
    </row>
    <row r="4942" spans="1:11" x14ac:dyDescent="0.3">
      <c r="A4942" s="281" t="s">
        <v>2104</v>
      </c>
      <c r="B4942" s="281">
        <v>138</v>
      </c>
      <c r="C4942" s="24" t="str">
        <f t="shared" si="77"/>
        <v>belita138</v>
      </c>
      <c r="D4942" s="281">
        <v>1968</v>
      </c>
      <c r="E4942" s="281">
        <v>813</v>
      </c>
      <c r="F4942" s="281">
        <v>29739</v>
      </c>
      <c r="G4942" s="24">
        <v>50</v>
      </c>
      <c r="H4942" s="24">
        <v>0</v>
      </c>
      <c r="I4942" s="24">
        <v>0</v>
      </c>
      <c r="J4942" s="282">
        <v>10</v>
      </c>
      <c r="K4942" s="282">
        <v>30</v>
      </c>
    </row>
    <row r="4943" spans="1:11" x14ac:dyDescent="0.3">
      <c r="A4943" s="281" t="s">
        <v>2104</v>
      </c>
      <c r="B4943" s="281">
        <v>139</v>
      </c>
      <c r="C4943" s="24" t="str">
        <f t="shared" si="77"/>
        <v>belita139</v>
      </c>
      <c r="D4943" s="281">
        <v>1990</v>
      </c>
      <c r="E4943" s="281">
        <v>822</v>
      </c>
      <c r="F4943" s="281">
        <v>30110</v>
      </c>
      <c r="G4943" s="24">
        <v>50</v>
      </c>
      <c r="H4943" s="24">
        <v>0</v>
      </c>
      <c r="I4943" s="24">
        <v>0</v>
      </c>
      <c r="J4943" s="282">
        <v>10</v>
      </c>
      <c r="K4943" s="282">
        <v>30</v>
      </c>
    </row>
    <row r="4944" spans="1:11" x14ac:dyDescent="0.3">
      <c r="A4944" s="281" t="s">
        <v>2104</v>
      </c>
      <c r="B4944" s="281">
        <v>140</v>
      </c>
      <c r="C4944" s="24" t="str">
        <f t="shared" si="77"/>
        <v>belita140</v>
      </c>
      <c r="D4944" s="281">
        <v>2012</v>
      </c>
      <c r="E4944" s="281">
        <v>831</v>
      </c>
      <c r="F4944" s="281">
        <v>30497</v>
      </c>
      <c r="G4944" s="24">
        <v>50</v>
      </c>
      <c r="H4944" s="24">
        <v>0</v>
      </c>
      <c r="I4944" s="24">
        <v>0</v>
      </c>
      <c r="J4944" s="282">
        <v>10</v>
      </c>
      <c r="K4944" s="282">
        <v>30</v>
      </c>
    </row>
    <row r="4945" spans="1:11" x14ac:dyDescent="0.3">
      <c r="A4945" s="281" t="s">
        <v>2104</v>
      </c>
      <c r="B4945" s="281">
        <v>141</v>
      </c>
      <c r="C4945" s="24" t="str">
        <f t="shared" si="77"/>
        <v>belita141</v>
      </c>
      <c r="D4945" s="281">
        <v>2195</v>
      </c>
      <c r="E4945" s="281">
        <v>907</v>
      </c>
      <c r="F4945" s="281">
        <v>33604</v>
      </c>
      <c r="G4945" s="24">
        <v>50</v>
      </c>
      <c r="H4945" s="24">
        <v>0</v>
      </c>
      <c r="I4945" s="24">
        <v>0</v>
      </c>
      <c r="J4945" s="282">
        <v>10</v>
      </c>
      <c r="K4945" s="282">
        <v>30</v>
      </c>
    </row>
    <row r="4946" spans="1:11" x14ac:dyDescent="0.3">
      <c r="A4946" s="281" t="s">
        <v>2104</v>
      </c>
      <c r="B4946" s="281">
        <v>142</v>
      </c>
      <c r="C4946" s="24" t="str">
        <f t="shared" si="77"/>
        <v>belita142</v>
      </c>
      <c r="D4946" s="281">
        <v>2219</v>
      </c>
      <c r="E4946" s="281">
        <v>917</v>
      </c>
      <c r="F4946" s="281">
        <v>34035</v>
      </c>
      <c r="G4946" s="24">
        <v>50</v>
      </c>
      <c r="H4946" s="24">
        <v>0</v>
      </c>
      <c r="I4946" s="24">
        <v>0</v>
      </c>
      <c r="J4946" s="282">
        <v>10</v>
      </c>
      <c r="K4946" s="282">
        <v>30</v>
      </c>
    </row>
    <row r="4947" spans="1:11" x14ac:dyDescent="0.3">
      <c r="A4947" s="281" t="s">
        <v>2104</v>
      </c>
      <c r="B4947" s="281">
        <v>143</v>
      </c>
      <c r="C4947" s="24" t="str">
        <f t="shared" si="77"/>
        <v>belita143</v>
      </c>
      <c r="D4947" s="281">
        <v>2243</v>
      </c>
      <c r="E4947" s="281">
        <v>927</v>
      </c>
      <c r="F4947" s="281">
        <v>34522</v>
      </c>
      <c r="G4947" s="24">
        <v>50</v>
      </c>
      <c r="H4947" s="24">
        <v>0</v>
      </c>
      <c r="I4947" s="24">
        <v>0</v>
      </c>
      <c r="J4947" s="282">
        <v>10</v>
      </c>
      <c r="K4947" s="282">
        <v>30</v>
      </c>
    </row>
    <row r="4948" spans="1:11" x14ac:dyDescent="0.3">
      <c r="A4948" s="281" t="s">
        <v>2104</v>
      </c>
      <c r="B4948" s="281">
        <v>144</v>
      </c>
      <c r="C4948" s="24" t="str">
        <f t="shared" si="77"/>
        <v>belita144</v>
      </c>
      <c r="D4948" s="281">
        <v>2268</v>
      </c>
      <c r="E4948" s="281">
        <v>937</v>
      </c>
      <c r="F4948" s="281">
        <v>34926</v>
      </c>
      <c r="G4948" s="24">
        <v>50</v>
      </c>
      <c r="H4948" s="24">
        <v>0</v>
      </c>
      <c r="I4948" s="24">
        <v>0</v>
      </c>
      <c r="J4948" s="282">
        <v>10</v>
      </c>
      <c r="K4948" s="282">
        <v>30</v>
      </c>
    </row>
    <row r="4949" spans="1:11" x14ac:dyDescent="0.3">
      <c r="A4949" s="281" t="s">
        <v>2104</v>
      </c>
      <c r="B4949" s="281">
        <v>145</v>
      </c>
      <c r="C4949" s="24" t="str">
        <f t="shared" si="77"/>
        <v>belita145</v>
      </c>
      <c r="D4949" s="281">
        <v>2293</v>
      </c>
      <c r="E4949" s="281">
        <v>947</v>
      </c>
      <c r="F4949" s="281">
        <v>35399</v>
      </c>
      <c r="G4949" s="24">
        <v>50</v>
      </c>
      <c r="H4949" s="24">
        <v>0</v>
      </c>
      <c r="I4949" s="24">
        <v>0</v>
      </c>
      <c r="J4949" s="282">
        <v>10</v>
      </c>
      <c r="K4949" s="282">
        <v>30</v>
      </c>
    </row>
    <row r="4950" spans="1:11" x14ac:dyDescent="0.3">
      <c r="A4950" s="281" t="s">
        <v>2104</v>
      </c>
      <c r="B4950" s="281">
        <v>146</v>
      </c>
      <c r="C4950" s="24" t="str">
        <f t="shared" si="77"/>
        <v>belita146</v>
      </c>
      <c r="D4950" s="281">
        <v>2318</v>
      </c>
      <c r="E4950" s="281">
        <v>958</v>
      </c>
      <c r="F4950" s="281">
        <v>35853</v>
      </c>
      <c r="G4950" s="24">
        <v>50</v>
      </c>
      <c r="H4950" s="24">
        <v>0</v>
      </c>
      <c r="I4950" s="24">
        <v>0</v>
      </c>
      <c r="J4950" s="282">
        <v>10</v>
      </c>
      <c r="K4950" s="282">
        <v>30</v>
      </c>
    </row>
    <row r="4951" spans="1:11" x14ac:dyDescent="0.3">
      <c r="A4951" s="281" t="s">
        <v>2104</v>
      </c>
      <c r="B4951" s="281">
        <v>147</v>
      </c>
      <c r="C4951" s="24" t="str">
        <f t="shared" si="77"/>
        <v>belita147</v>
      </c>
      <c r="D4951" s="281">
        <v>2344</v>
      </c>
      <c r="E4951" s="281">
        <v>968</v>
      </c>
      <c r="F4951" s="281">
        <v>36316</v>
      </c>
      <c r="G4951" s="24">
        <v>50</v>
      </c>
      <c r="H4951" s="24">
        <v>0</v>
      </c>
      <c r="I4951" s="24">
        <v>0</v>
      </c>
      <c r="J4951" s="282">
        <v>10</v>
      </c>
      <c r="K4951" s="282">
        <v>30</v>
      </c>
    </row>
    <row r="4952" spans="1:11" x14ac:dyDescent="0.3">
      <c r="A4952" s="281" t="s">
        <v>2104</v>
      </c>
      <c r="B4952" s="281">
        <v>148</v>
      </c>
      <c r="C4952" s="24" t="str">
        <f t="shared" si="77"/>
        <v>belita148</v>
      </c>
      <c r="D4952" s="281">
        <v>2369</v>
      </c>
      <c r="E4952" s="281">
        <v>979</v>
      </c>
      <c r="F4952" s="281">
        <v>36741</v>
      </c>
      <c r="G4952" s="24">
        <v>50</v>
      </c>
      <c r="H4952" s="24">
        <v>0</v>
      </c>
      <c r="I4952" s="24">
        <v>0</v>
      </c>
      <c r="J4952" s="282">
        <v>10</v>
      </c>
      <c r="K4952" s="282">
        <v>30</v>
      </c>
    </row>
    <row r="4953" spans="1:11" x14ac:dyDescent="0.3">
      <c r="A4953" s="281" t="s">
        <v>2104</v>
      </c>
      <c r="B4953" s="281">
        <v>149</v>
      </c>
      <c r="C4953" s="24" t="str">
        <f t="shared" si="77"/>
        <v>belita149</v>
      </c>
      <c r="D4953" s="281">
        <v>2395</v>
      </c>
      <c r="E4953" s="281">
        <v>989</v>
      </c>
      <c r="F4953" s="281">
        <v>37238</v>
      </c>
      <c r="G4953" s="24">
        <v>50</v>
      </c>
      <c r="H4953" s="24">
        <v>0</v>
      </c>
      <c r="I4953" s="24">
        <v>0</v>
      </c>
      <c r="J4953" s="282">
        <v>10</v>
      </c>
      <c r="K4953" s="282">
        <v>30</v>
      </c>
    </row>
    <row r="4954" spans="1:11" x14ac:dyDescent="0.3">
      <c r="A4954" s="281" t="s">
        <v>2104</v>
      </c>
      <c r="B4954" s="281">
        <v>150</v>
      </c>
      <c r="C4954" s="24" t="str">
        <f t="shared" si="77"/>
        <v>belita150</v>
      </c>
      <c r="D4954" s="281">
        <v>2421</v>
      </c>
      <c r="E4954" s="281">
        <v>1000</v>
      </c>
      <c r="F4954" s="281">
        <v>37673</v>
      </c>
      <c r="G4954" s="24">
        <v>50</v>
      </c>
      <c r="H4954" s="24">
        <v>0</v>
      </c>
      <c r="I4954" s="24">
        <v>0</v>
      </c>
      <c r="J4954" s="282">
        <v>10</v>
      </c>
      <c r="K4954" s="282">
        <v>30</v>
      </c>
    </row>
    <row r="4955" spans="1:11" x14ac:dyDescent="0.3">
      <c r="A4955" s="281" t="s">
        <v>2104</v>
      </c>
      <c r="B4955" s="281">
        <v>151</v>
      </c>
      <c r="C4955" s="24" t="str">
        <f t="shared" si="77"/>
        <v>belita151</v>
      </c>
      <c r="D4955" s="281">
        <v>2448</v>
      </c>
      <c r="E4955" s="281">
        <v>1011</v>
      </c>
      <c r="F4955" s="281">
        <v>38159</v>
      </c>
      <c r="G4955" s="24">
        <v>50</v>
      </c>
      <c r="H4955" s="24">
        <v>0</v>
      </c>
      <c r="I4955" s="24">
        <v>0</v>
      </c>
      <c r="J4955" s="282">
        <v>10</v>
      </c>
      <c r="K4955" s="282">
        <v>30</v>
      </c>
    </row>
    <row r="4956" spans="1:11" x14ac:dyDescent="0.3">
      <c r="A4956" s="281" t="s">
        <v>2104</v>
      </c>
      <c r="B4956" s="281">
        <v>152</v>
      </c>
      <c r="C4956" s="24" t="str">
        <f t="shared" si="77"/>
        <v>belita152</v>
      </c>
      <c r="D4956" s="281">
        <v>2475</v>
      </c>
      <c r="E4956" s="281">
        <v>1022</v>
      </c>
      <c r="F4956" s="281">
        <v>38604</v>
      </c>
      <c r="G4956" s="24">
        <v>50</v>
      </c>
      <c r="H4956" s="24">
        <v>0</v>
      </c>
      <c r="I4956" s="24">
        <v>0</v>
      </c>
      <c r="J4956" s="282">
        <v>10</v>
      </c>
      <c r="K4956" s="282">
        <v>30</v>
      </c>
    </row>
    <row r="4957" spans="1:11" x14ac:dyDescent="0.3">
      <c r="A4957" s="281" t="s">
        <v>2104</v>
      </c>
      <c r="B4957" s="281">
        <v>153</v>
      </c>
      <c r="C4957" s="24" t="str">
        <f t="shared" si="77"/>
        <v>belita153</v>
      </c>
      <c r="D4957" s="281">
        <v>2502</v>
      </c>
      <c r="E4957" s="281">
        <v>1033</v>
      </c>
      <c r="F4957" s="281">
        <v>39125</v>
      </c>
      <c r="G4957" s="24">
        <v>50</v>
      </c>
      <c r="H4957" s="24">
        <v>0</v>
      </c>
      <c r="I4957" s="24">
        <v>0</v>
      </c>
      <c r="J4957" s="282">
        <v>10</v>
      </c>
      <c r="K4957" s="282">
        <v>30</v>
      </c>
    </row>
    <row r="4958" spans="1:11" x14ac:dyDescent="0.3">
      <c r="A4958" s="281" t="s">
        <v>2104</v>
      </c>
      <c r="B4958" s="281">
        <v>154</v>
      </c>
      <c r="C4958" s="24" t="str">
        <f t="shared" si="77"/>
        <v>belita154</v>
      </c>
      <c r="D4958" s="281">
        <v>2529</v>
      </c>
      <c r="E4958" s="281">
        <v>1045</v>
      </c>
      <c r="F4958" s="281">
        <v>39581</v>
      </c>
      <c r="G4958" s="24">
        <v>50</v>
      </c>
      <c r="H4958" s="24">
        <v>0</v>
      </c>
      <c r="I4958" s="24">
        <v>0</v>
      </c>
      <c r="J4958" s="282">
        <v>10</v>
      </c>
      <c r="K4958" s="282">
        <v>30</v>
      </c>
    </row>
    <row r="4959" spans="1:11" x14ac:dyDescent="0.3">
      <c r="A4959" s="281" t="s">
        <v>2104</v>
      </c>
      <c r="B4959" s="281">
        <v>155</v>
      </c>
      <c r="C4959" s="24" t="str">
        <f t="shared" si="77"/>
        <v>belita155</v>
      </c>
      <c r="D4959" s="281">
        <v>2557</v>
      </c>
      <c r="E4959" s="281">
        <v>1056</v>
      </c>
      <c r="F4959" s="281">
        <v>40091</v>
      </c>
      <c r="G4959" s="24">
        <v>50</v>
      </c>
      <c r="H4959" s="24">
        <v>0</v>
      </c>
      <c r="I4959" s="24">
        <v>0</v>
      </c>
      <c r="J4959" s="282">
        <v>10</v>
      </c>
      <c r="K4959" s="282">
        <v>30</v>
      </c>
    </row>
    <row r="4960" spans="1:11" x14ac:dyDescent="0.3">
      <c r="A4960" s="281" t="s">
        <v>2104</v>
      </c>
      <c r="B4960" s="281">
        <v>156</v>
      </c>
      <c r="C4960" s="24" t="str">
        <f t="shared" si="77"/>
        <v>belita156</v>
      </c>
      <c r="D4960" s="281">
        <v>2585</v>
      </c>
      <c r="E4960" s="281">
        <v>1068</v>
      </c>
      <c r="F4960" s="281">
        <v>40558</v>
      </c>
      <c r="G4960" s="24">
        <v>50</v>
      </c>
      <c r="H4960" s="24">
        <v>0</v>
      </c>
      <c r="I4960" s="24">
        <v>0</v>
      </c>
      <c r="J4960" s="282">
        <v>10</v>
      </c>
      <c r="K4960" s="282">
        <v>30</v>
      </c>
    </row>
    <row r="4961" spans="1:11" x14ac:dyDescent="0.3">
      <c r="A4961" s="281" t="s">
        <v>2104</v>
      </c>
      <c r="B4961" s="281">
        <v>157</v>
      </c>
      <c r="C4961" s="24" t="str">
        <f t="shared" si="77"/>
        <v>belita157</v>
      </c>
      <c r="D4961" s="281">
        <v>2613</v>
      </c>
      <c r="E4961" s="281">
        <v>1079</v>
      </c>
      <c r="F4961" s="281">
        <v>41105</v>
      </c>
      <c r="G4961" s="24">
        <v>50</v>
      </c>
      <c r="H4961" s="24">
        <v>0</v>
      </c>
      <c r="I4961" s="24">
        <v>0</v>
      </c>
      <c r="J4961" s="282">
        <v>10</v>
      </c>
      <c r="K4961" s="282">
        <v>30</v>
      </c>
    </row>
    <row r="4962" spans="1:11" x14ac:dyDescent="0.3">
      <c r="A4962" s="281" t="s">
        <v>2104</v>
      </c>
      <c r="B4962" s="281">
        <v>158</v>
      </c>
      <c r="C4962" s="24" t="str">
        <f t="shared" si="77"/>
        <v>belita158</v>
      </c>
      <c r="D4962" s="281">
        <v>2641</v>
      </c>
      <c r="E4962" s="281">
        <v>1091</v>
      </c>
      <c r="F4962" s="281">
        <v>41584</v>
      </c>
      <c r="G4962" s="24">
        <v>50</v>
      </c>
      <c r="H4962" s="24">
        <v>0</v>
      </c>
      <c r="I4962" s="24">
        <v>0</v>
      </c>
      <c r="J4962" s="282">
        <v>10</v>
      </c>
      <c r="K4962" s="282">
        <v>30</v>
      </c>
    </row>
    <row r="4963" spans="1:11" x14ac:dyDescent="0.3">
      <c r="A4963" s="281" t="s">
        <v>2104</v>
      </c>
      <c r="B4963" s="281">
        <v>159</v>
      </c>
      <c r="C4963" s="24" t="str">
        <f t="shared" si="77"/>
        <v>belita159</v>
      </c>
      <c r="D4963" s="281">
        <v>2670</v>
      </c>
      <c r="E4963" s="281">
        <v>1103</v>
      </c>
      <c r="F4963" s="281">
        <v>42143</v>
      </c>
      <c r="G4963" s="24">
        <v>50</v>
      </c>
      <c r="H4963" s="24">
        <v>0</v>
      </c>
      <c r="I4963" s="24">
        <v>0</v>
      </c>
      <c r="J4963" s="282">
        <v>10</v>
      </c>
      <c r="K4963" s="282">
        <v>30</v>
      </c>
    </row>
    <row r="4964" spans="1:11" x14ac:dyDescent="0.3">
      <c r="A4964" s="281" t="s">
        <v>2104</v>
      </c>
      <c r="B4964" s="281">
        <v>160</v>
      </c>
      <c r="C4964" s="24" t="str">
        <f t="shared" si="77"/>
        <v>belita160</v>
      </c>
      <c r="D4964" s="281">
        <v>2699</v>
      </c>
      <c r="E4964" s="281">
        <v>1115</v>
      </c>
      <c r="F4964" s="281">
        <v>42634</v>
      </c>
      <c r="G4964" s="24">
        <v>50</v>
      </c>
      <c r="H4964" s="24">
        <v>0</v>
      </c>
      <c r="I4964" s="24">
        <v>0</v>
      </c>
      <c r="J4964" s="282">
        <v>10</v>
      </c>
      <c r="K4964" s="282">
        <v>30</v>
      </c>
    </row>
    <row r="4965" spans="1:11" x14ac:dyDescent="0.3">
      <c r="A4965" s="281" t="s">
        <v>2104</v>
      </c>
      <c r="B4965" s="281">
        <v>161</v>
      </c>
      <c r="C4965" s="24" t="str">
        <f t="shared" si="77"/>
        <v>belita161</v>
      </c>
      <c r="D4965" s="281">
        <v>2944</v>
      </c>
      <c r="E4965" s="281">
        <v>1216</v>
      </c>
      <c r="F4965" s="281">
        <v>47121</v>
      </c>
      <c r="G4965" s="24">
        <v>50</v>
      </c>
      <c r="H4965" s="24">
        <v>0</v>
      </c>
      <c r="I4965" s="24">
        <v>0</v>
      </c>
      <c r="J4965" s="282">
        <v>10</v>
      </c>
      <c r="K4965" s="282">
        <v>30</v>
      </c>
    </row>
    <row r="4966" spans="1:11" x14ac:dyDescent="0.3">
      <c r="A4966" s="281" t="s">
        <v>2104</v>
      </c>
      <c r="B4966" s="281">
        <v>162</v>
      </c>
      <c r="C4966" s="24" t="str">
        <f t="shared" si="77"/>
        <v>belita162</v>
      </c>
      <c r="D4966" s="281">
        <v>2976</v>
      </c>
      <c r="E4966" s="281">
        <v>1229</v>
      </c>
      <c r="F4966" s="281">
        <v>47669</v>
      </c>
      <c r="G4966" s="24">
        <v>50</v>
      </c>
      <c r="H4966" s="24">
        <v>0</v>
      </c>
      <c r="I4966" s="24">
        <v>0</v>
      </c>
      <c r="J4966" s="282">
        <v>10</v>
      </c>
      <c r="K4966" s="282">
        <v>30</v>
      </c>
    </row>
    <row r="4967" spans="1:11" x14ac:dyDescent="0.3">
      <c r="A4967" s="281" t="s">
        <v>2104</v>
      </c>
      <c r="B4967" s="281">
        <v>163</v>
      </c>
      <c r="C4967" s="24" t="str">
        <f t="shared" si="77"/>
        <v>belita163</v>
      </c>
      <c r="D4967" s="281">
        <v>3008</v>
      </c>
      <c r="E4967" s="281">
        <v>1243</v>
      </c>
      <c r="F4967" s="281">
        <v>48310</v>
      </c>
      <c r="G4967" s="24">
        <v>50</v>
      </c>
      <c r="H4967" s="24">
        <v>0</v>
      </c>
      <c r="I4967" s="24">
        <v>0</v>
      </c>
      <c r="J4967" s="282">
        <v>10</v>
      </c>
      <c r="K4967" s="282">
        <v>30</v>
      </c>
    </row>
    <row r="4968" spans="1:11" x14ac:dyDescent="0.3">
      <c r="A4968" s="281" t="s">
        <v>2104</v>
      </c>
      <c r="B4968" s="281">
        <v>164</v>
      </c>
      <c r="C4968" s="24" t="str">
        <f t="shared" si="77"/>
        <v>belita164</v>
      </c>
      <c r="D4968" s="281">
        <v>3041</v>
      </c>
      <c r="E4968" s="281">
        <v>1256</v>
      </c>
      <c r="F4968" s="281">
        <v>48871</v>
      </c>
      <c r="G4968" s="24">
        <v>50</v>
      </c>
      <c r="H4968" s="24">
        <v>0</v>
      </c>
      <c r="I4968" s="24">
        <v>0</v>
      </c>
      <c r="J4968" s="282">
        <v>10</v>
      </c>
      <c r="K4968" s="282">
        <v>30</v>
      </c>
    </row>
    <row r="4969" spans="1:11" x14ac:dyDescent="0.3">
      <c r="A4969" s="281" t="s">
        <v>2104</v>
      </c>
      <c r="B4969" s="281">
        <v>165</v>
      </c>
      <c r="C4969" s="24" t="str">
        <f t="shared" si="77"/>
        <v>belita165</v>
      </c>
      <c r="D4969" s="281">
        <v>3074</v>
      </c>
      <c r="E4969" s="281">
        <v>1270</v>
      </c>
      <c r="F4969" s="281">
        <v>49590</v>
      </c>
      <c r="G4969" s="24">
        <v>50</v>
      </c>
      <c r="H4969" s="24">
        <v>0</v>
      </c>
      <c r="I4969" s="24">
        <v>0</v>
      </c>
      <c r="J4969" s="282">
        <v>10</v>
      </c>
      <c r="K4969" s="282">
        <v>30</v>
      </c>
    </row>
    <row r="4970" spans="1:11" x14ac:dyDescent="0.3">
      <c r="A4970" s="281" t="s">
        <v>2104</v>
      </c>
      <c r="B4970" s="281">
        <v>166</v>
      </c>
      <c r="C4970" s="24" t="str">
        <f t="shared" si="77"/>
        <v>belita166</v>
      </c>
      <c r="D4970" s="281">
        <v>3107</v>
      </c>
      <c r="E4970" s="281">
        <v>1284</v>
      </c>
      <c r="F4970" s="281">
        <v>50165</v>
      </c>
      <c r="G4970" s="24">
        <v>50</v>
      </c>
      <c r="H4970" s="24">
        <v>0</v>
      </c>
      <c r="I4970" s="24">
        <v>0</v>
      </c>
      <c r="J4970" s="282">
        <v>10</v>
      </c>
      <c r="K4970" s="282">
        <v>30</v>
      </c>
    </row>
    <row r="4971" spans="1:11" x14ac:dyDescent="0.3">
      <c r="A4971" s="281" t="s">
        <v>2104</v>
      </c>
      <c r="B4971" s="281">
        <v>167</v>
      </c>
      <c r="C4971" s="24" t="str">
        <f t="shared" si="77"/>
        <v>belita167</v>
      </c>
      <c r="D4971" s="281">
        <v>3141</v>
      </c>
      <c r="E4971" s="281">
        <v>1297</v>
      </c>
      <c r="F4971" s="281">
        <v>50747</v>
      </c>
      <c r="G4971" s="24">
        <v>50</v>
      </c>
      <c r="H4971" s="24">
        <v>0</v>
      </c>
      <c r="I4971" s="24">
        <v>0</v>
      </c>
      <c r="J4971" s="282">
        <v>10</v>
      </c>
      <c r="K4971" s="282">
        <v>30</v>
      </c>
    </row>
    <row r="4972" spans="1:11" x14ac:dyDescent="0.3">
      <c r="A4972" s="281" t="s">
        <v>2104</v>
      </c>
      <c r="B4972" s="281">
        <v>168</v>
      </c>
      <c r="C4972" s="24" t="str">
        <f t="shared" si="77"/>
        <v>belita168</v>
      </c>
      <c r="D4972" s="281">
        <v>3175</v>
      </c>
      <c r="E4972" s="281">
        <v>1311</v>
      </c>
      <c r="F4972" s="281">
        <v>51336</v>
      </c>
      <c r="G4972" s="24">
        <v>50</v>
      </c>
      <c r="H4972" s="24">
        <v>0</v>
      </c>
      <c r="I4972" s="24">
        <v>0</v>
      </c>
      <c r="J4972" s="282">
        <v>10</v>
      </c>
      <c r="K4972" s="282">
        <v>30</v>
      </c>
    </row>
    <row r="4973" spans="1:11" x14ac:dyDescent="0.3">
      <c r="A4973" s="281" t="s">
        <v>2104</v>
      </c>
      <c r="B4973" s="281">
        <v>169</v>
      </c>
      <c r="C4973" s="24" t="str">
        <f t="shared" si="77"/>
        <v>belita169</v>
      </c>
      <c r="D4973" s="281">
        <v>3209</v>
      </c>
      <c r="E4973" s="281">
        <v>1326</v>
      </c>
      <c r="F4973" s="281">
        <v>52090</v>
      </c>
      <c r="G4973" s="24">
        <v>50</v>
      </c>
      <c r="H4973" s="24">
        <v>0</v>
      </c>
      <c r="I4973" s="24">
        <v>0</v>
      </c>
      <c r="J4973" s="282">
        <v>10</v>
      </c>
      <c r="K4973" s="282">
        <v>30</v>
      </c>
    </row>
    <row r="4974" spans="1:11" x14ac:dyDescent="0.3">
      <c r="A4974" s="281" t="s">
        <v>2104</v>
      </c>
      <c r="B4974" s="281">
        <v>170</v>
      </c>
      <c r="C4974" s="24" t="str">
        <f t="shared" si="77"/>
        <v>belita170</v>
      </c>
      <c r="D4974" s="281">
        <v>3244</v>
      </c>
      <c r="E4974" s="281">
        <v>1340</v>
      </c>
      <c r="F4974" s="281">
        <v>52694</v>
      </c>
      <c r="G4974" s="24">
        <v>50</v>
      </c>
      <c r="H4974" s="24">
        <v>0</v>
      </c>
      <c r="I4974" s="24">
        <v>0</v>
      </c>
      <c r="J4974" s="282">
        <v>10</v>
      </c>
      <c r="K4974" s="282">
        <v>30</v>
      </c>
    </row>
    <row r="4975" spans="1:11" x14ac:dyDescent="0.3">
      <c r="A4975" s="281" t="s">
        <v>2104</v>
      </c>
      <c r="B4975" s="281">
        <v>171</v>
      </c>
      <c r="C4975" s="24" t="str">
        <f t="shared" si="77"/>
        <v>belita171</v>
      </c>
      <c r="D4975" s="281">
        <v>3279</v>
      </c>
      <c r="E4975" s="281">
        <v>1354</v>
      </c>
      <c r="F4975" s="281">
        <v>53304</v>
      </c>
      <c r="G4975" s="24">
        <v>50</v>
      </c>
      <c r="H4975" s="24">
        <v>0</v>
      </c>
      <c r="I4975" s="24">
        <v>0</v>
      </c>
      <c r="J4975" s="282">
        <v>10</v>
      </c>
      <c r="K4975" s="282">
        <v>30</v>
      </c>
    </row>
    <row r="4976" spans="1:11" x14ac:dyDescent="0.3">
      <c r="A4976" s="281" t="s">
        <v>2104</v>
      </c>
      <c r="B4976" s="281">
        <v>172</v>
      </c>
      <c r="C4976" s="24" t="str">
        <f t="shared" si="77"/>
        <v>belita172</v>
      </c>
      <c r="D4976" s="281">
        <v>3314</v>
      </c>
      <c r="E4976" s="281">
        <v>1369</v>
      </c>
      <c r="F4976" s="281">
        <v>53921</v>
      </c>
      <c r="G4976" s="24">
        <v>50</v>
      </c>
      <c r="H4976" s="24">
        <v>0</v>
      </c>
      <c r="I4976" s="24">
        <v>0</v>
      </c>
      <c r="J4976" s="282">
        <v>10</v>
      </c>
      <c r="K4976" s="282">
        <v>30</v>
      </c>
    </row>
    <row r="4977" spans="1:11" x14ac:dyDescent="0.3">
      <c r="A4977" s="281" t="s">
        <v>2104</v>
      </c>
      <c r="B4977" s="281">
        <v>173</v>
      </c>
      <c r="C4977" s="24" t="str">
        <f t="shared" si="77"/>
        <v>belita173</v>
      </c>
      <c r="D4977" s="281">
        <v>3350</v>
      </c>
      <c r="E4977" s="281">
        <v>1384</v>
      </c>
      <c r="F4977" s="281">
        <v>54712</v>
      </c>
      <c r="G4977" s="24">
        <v>50</v>
      </c>
      <c r="H4977" s="24">
        <v>0</v>
      </c>
      <c r="I4977" s="24">
        <v>0</v>
      </c>
      <c r="J4977" s="282">
        <v>10</v>
      </c>
      <c r="K4977" s="282">
        <v>30</v>
      </c>
    </row>
    <row r="4978" spans="1:11" x14ac:dyDescent="0.3">
      <c r="A4978" s="281" t="s">
        <v>2104</v>
      </c>
      <c r="B4978" s="281">
        <v>174</v>
      </c>
      <c r="C4978" s="24" t="str">
        <f t="shared" si="77"/>
        <v>belita174</v>
      </c>
      <c r="D4978" s="281">
        <v>3386</v>
      </c>
      <c r="E4978" s="281">
        <v>1399</v>
      </c>
      <c r="F4978" s="281">
        <v>55345</v>
      </c>
      <c r="G4978" s="24">
        <v>50</v>
      </c>
      <c r="H4978" s="24">
        <v>0</v>
      </c>
      <c r="I4978" s="24">
        <v>0</v>
      </c>
      <c r="J4978" s="282">
        <v>10</v>
      </c>
      <c r="K4978" s="282">
        <v>30</v>
      </c>
    </row>
    <row r="4979" spans="1:11" x14ac:dyDescent="0.3">
      <c r="A4979" s="281" t="s">
        <v>2104</v>
      </c>
      <c r="B4979" s="281">
        <v>175</v>
      </c>
      <c r="C4979" s="24" t="str">
        <f t="shared" si="77"/>
        <v>belita175</v>
      </c>
      <c r="D4979" s="281">
        <v>3422</v>
      </c>
      <c r="E4979" s="281">
        <v>1414</v>
      </c>
      <c r="F4979" s="281">
        <v>55985</v>
      </c>
      <c r="G4979" s="24">
        <v>50</v>
      </c>
      <c r="H4979" s="24">
        <v>0</v>
      </c>
      <c r="I4979" s="24">
        <v>0</v>
      </c>
      <c r="J4979" s="282">
        <v>10</v>
      </c>
      <c r="K4979" s="282">
        <v>30</v>
      </c>
    </row>
    <row r="4980" spans="1:11" x14ac:dyDescent="0.3">
      <c r="A4980" s="281" t="s">
        <v>2104</v>
      </c>
      <c r="B4980" s="281">
        <v>176</v>
      </c>
      <c r="C4980" s="24" t="str">
        <f t="shared" si="77"/>
        <v>belita176</v>
      </c>
      <c r="D4980" s="281">
        <v>3459</v>
      </c>
      <c r="E4980" s="281">
        <v>1429</v>
      </c>
      <c r="F4980" s="281">
        <v>56632</v>
      </c>
      <c r="G4980" s="24">
        <v>50</v>
      </c>
      <c r="H4980" s="24">
        <v>0</v>
      </c>
      <c r="I4980" s="24">
        <v>0</v>
      </c>
      <c r="J4980" s="282">
        <v>10</v>
      </c>
      <c r="K4980" s="282">
        <v>30</v>
      </c>
    </row>
    <row r="4981" spans="1:11" x14ac:dyDescent="0.3">
      <c r="A4981" s="281" t="s">
        <v>2104</v>
      </c>
      <c r="B4981" s="281">
        <v>177</v>
      </c>
      <c r="C4981" s="24" t="str">
        <f t="shared" si="77"/>
        <v>belita177</v>
      </c>
      <c r="D4981" s="281">
        <v>3496</v>
      </c>
      <c r="E4981" s="281">
        <v>1444</v>
      </c>
      <c r="F4981" s="281">
        <v>57461</v>
      </c>
      <c r="G4981" s="24">
        <v>50</v>
      </c>
      <c r="H4981" s="24">
        <v>0</v>
      </c>
      <c r="I4981" s="24">
        <v>0</v>
      </c>
      <c r="J4981" s="282">
        <v>10</v>
      </c>
      <c r="K4981" s="282">
        <v>30</v>
      </c>
    </row>
    <row r="4982" spans="1:11" x14ac:dyDescent="0.3">
      <c r="A4982" s="281" t="s">
        <v>2104</v>
      </c>
      <c r="B4982" s="281">
        <v>178</v>
      </c>
      <c r="C4982" s="24" t="str">
        <f t="shared" si="77"/>
        <v>belita178</v>
      </c>
      <c r="D4982" s="281">
        <v>3534</v>
      </c>
      <c r="E4982" s="281">
        <v>1460</v>
      </c>
      <c r="F4982" s="281">
        <v>58125</v>
      </c>
      <c r="G4982" s="24">
        <v>50</v>
      </c>
      <c r="H4982" s="24">
        <v>0</v>
      </c>
      <c r="I4982" s="24">
        <v>0</v>
      </c>
      <c r="J4982" s="282">
        <v>10</v>
      </c>
      <c r="K4982" s="282">
        <v>30</v>
      </c>
    </row>
    <row r="4983" spans="1:11" x14ac:dyDescent="0.3">
      <c r="A4983" s="281" t="s">
        <v>2104</v>
      </c>
      <c r="B4983" s="281">
        <v>179</v>
      </c>
      <c r="C4983" s="24" t="str">
        <f t="shared" si="77"/>
        <v>belita179</v>
      </c>
      <c r="D4983" s="281">
        <v>3571</v>
      </c>
      <c r="E4983" s="281">
        <v>1475</v>
      </c>
      <c r="F4983" s="281">
        <v>58796</v>
      </c>
      <c r="G4983" s="24">
        <v>50</v>
      </c>
      <c r="H4983" s="24">
        <v>0</v>
      </c>
      <c r="I4983" s="24">
        <v>0</v>
      </c>
      <c r="J4983" s="282">
        <v>10</v>
      </c>
      <c r="K4983" s="282">
        <v>30</v>
      </c>
    </row>
    <row r="4984" spans="1:11" x14ac:dyDescent="0.3">
      <c r="A4984" s="281" t="s">
        <v>2104</v>
      </c>
      <c r="B4984" s="281">
        <v>180</v>
      </c>
      <c r="C4984" s="24" t="str">
        <f t="shared" si="77"/>
        <v>belita180</v>
      </c>
      <c r="D4984" s="281">
        <v>3610</v>
      </c>
      <c r="E4984" s="281">
        <v>1491</v>
      </c>
      <c r="F4984" s="281">
        <v>59474</v>
      </c>
      <c r="G4984" s="24">
        <v>50</v>
      </c>
      <c r="H4984" s="24">
        <v>0</v>
      </c>
      <c r="I4984" s="24">
        <v>0</v>
      </c>
      <c r="J4984" s="282">
        <v>10</v>
      </c>
      <c r="K4984" s="282">
        <v>30</v>
      </c>
    </row>
    <row r="4985" spans="1:11" x14ac:dyDescent="0.3">
      <c r="A4985" s="281" t="s">
        <v>2104</v>
      </c>
      <c r="B4985" s="281">
        <v>181</v>
      </c>
      <c r="C4985" s="24" t="str">
        <f t="shared" si="77"/>
        <v>belita181</v>
      </c>
      <c r="D4985" s="281">
        <v>3937</v>
      </c>
      <c r="E4985" s="281">
        <v>1626</v>
      </c>
      <c r="F4985" s="281">
        <v>65855</v>
      </c>
      <c r="G4985" s="24">
        <v>50</v>
      </c>
      <c r="H4985" s="24">
        <v>0</v>
      </c>
      <c r="I4985" s="24">
        <v>0</v>
      </c>
      <c r="J4985" s="282">
        <v>10</v>
      </c>
      <c r="K4985" s="282">
        <v>30</v>
      </c>
    </row>
    <row r="4986" spans="1:11" x14ac:dyDescent="0.3">
      <c r="A4986" s="281" t="s">
        <v>2104</v>
      </c>
      <c r="B4986" s="281">
        <v>182</v>
      </c>
      <c r="C4986" s="24" t="str">
        <f t="shared" si="77"/>
        <v>belita182</v>
      </c>
      <c r="D4986" s="281">
        <v>3979</v>
      </c>
      <c r="E4986" s="281">
        <v>1644</v>
      </c>
      <c r="F4986" s="281">
        <v>66614</v>
      </c>
      <c r="G4986" s="24">
        <v>50</v>
      </c>
      <c r="H4986" s="24">
        <v>0</v>
      </c>
      <c r="I4986" s="24">
        <v>0</v>
      </c>
      <c r="J4986" s="282">
        <v>10</v>
      </c>
      <c r="K4986" s="282">
        <v>30</v>
      </c>
    </row>
    <row r="4987" spans="1:11" x14ac:dyDescent="0.3">
      <c r="A4987" s="281" t="s">
        <v>2104</v>
      </c>
      <c r="B4987" s="281">
        <v>183</v>
      </c>
      <c r="C4987" s="24" t="str">
        <f t="shared" si="77"/>
        <v>belita183</v>
      </c>
      <c r="D4987" s="281">
        <v>4022</v>
      </c>
      <c r="E4987" s="281">
        <v>1661</v>
      </c>
      <c r="F4987" s="281">
        <v>67382</v>
      </c>
      <c r="G4987" s="24">
        <v>50</v>
      </c>
      <c r="H4987" s="24">
        <v>0</v>
      </c>
      <c r="I4987" s="24">
        <v>0</v>
      </c>
      <c r="J4987" s="282">
        <v>10</v>
      </c>
      <c r="K4987" s="282">
        <v>30</v>
      </c>
    </row>
    <row r="4988" spans="1:11" x14ac:dyDescent="0.3">
      <c r="A4988" s="281" t="s">
        <v>2104</v>
      </c>
      <c r="B4988" s="281">
        <v>184</v>
      </c>
      <c r="C4988" s="24" t="str">
        <f t="shared" si="77"/>
        <v>belita184</v>
      </c>
      <c r="D4988" s="281">
        <v>4065</v>
      </c>
      <c r="E4988" s="281">
        <v>1679</v>
      </c>
      <c r="F4988" s="281">
        <v>68158</v>
      </c>
      <c r="G4988" s="24">
        <v>50</v>
      </c>
      <c r="H4988" s="24">
        <v>0</v>
      </c>
      <c r="I4988" s="24">
        <v>0</v>
      </c>
      <c r="J4988" s="282">
        <v>10</v>
      </c>
      <c r="K4988" s="282">
        <v>30</v>
      </c>
    </row>
    <row r="4989" spans="1:11" x14ac:dyDescent="0.3">
      <c r="A4989" s="281" t="s">
        <v>2104</v>
      </c>
      <c r="B4989" s="281">
        <v>185</v>
      </c>
      <c r="C4989" s="24" t="str">
        <f t="shared" si="77"/>
        <v>belita185</v>
      </c>
      <c r="D4989" s="281">
        <v>4108</v>
      </c>
      <c r="E4989" s="281">
        <v>1697</v>
      </c>
      <c r="F4989" s="281">
        <v>69156</v>
      </c>
      <c r="G4989" s="24">
        <v>50</v>
      </c>
      <c r="H4989" s="24">
        <v>0</v>
      </c>
      <c r="I4989" s="24">
        <v>0</v>
      </c>
      <c r="J4989" s="282">
        <v>10</v>
      </c>
      <c r="K4989" s="282">
        <v>30</v>
      </c>
    </row>
    <row r="4990" spans="1:11" x14ac:dyDescent="0.3">
      <c r="A4990" s="281" t="s">
        <v>2104</v>
      </c>
      <c r="B4990" s="281">
        <v>186</v>
      </c>
      <c r="C4990" s="24" t="str">
        <f t="shared" si="77"/>
        <v>belita186</v>
      </c>
      <c r="D4990" s="281">
        <v>4152</v>
      </c>
      <c r="E4990" s="281">
        <v>1715</v>
      </c>
      <c r="F4990" s="281">
        <v>69951</v>
      </c>
      <c r="G4990" s="24">
        <v>50</v>
      </c>
      <c r="H4990" s="24">
        <v>0</v>
      </c>
      <c r="I4990" s="24">
        <v>0</v>
      </c>
      <c r="J4990" s="282">
        <v>10</v>
      </c>
      <c r="K4990" s="282">
        <v>30</v>
      </c>
    </row>
    <row r="4991" spans="1:11" x14ac:dyDescent="0.3">
      <c r="A4991" s="281" t="s">
        <v>2104</v>
      </c>
      <c r="B4991" s="281">
        <v>187</v>
      </c>
      <c r="C4991" s="24" t="str">
        <f t="shared" si="77"/>
        <v>belita187</v>
      </c>
      <c r="D4991" s="281">
        <v>4196</v>
      </c>
      <c r="E4991" s="281">
        <v>1734</v>
      </c>
      <c r="F4991" s="281">
        <v>70756</v>
      </c>
      <c r="G4991" s="24">
        <v>50</v>
      </c>
      <c r="H4991" s="24">
        <v>0</v>
      </c>
      <c r="I4991" s="24">
        <v>0</v>
      </c>
      <c r="J4991" s="282">
        <v>10</v>
      </c>
      <c r="K4991" s="282">
        <v>30</v>
      </c>
    </row>
    <row r="4992" spans="1:11" x14ac:dyDescent="0.3">
      <c r="A4992" s="281" t="s">
        <v>2104</v>
      </c>
      <c r="B4992" s="281">
        <v>188</v>
      </c>
      <c r="C4992" s="24" t="str">
        <f t="shared" si="77"/>
        <v>belita188</v>
      </c>
      <c r="D4992" s="281">
        <v>4241</v>
      </c>
      <c r="E4992" s="281">
        <v>1752</v>
      </c>
      <c r="F4992" s="281">
        <v>71570</v>
      </c>
      <c r="G4992" s="24">
        <v>50</v>
      </c>
      <c r="H4992" s="24">
        <v>0</v>
      </c>
      <c r="I4992" s="24">
        <v>0</v>
      </c>
      <c r="J4992" s="282">
        <v>10</v>
      </c>
      <c r="K4992" s="282">
        <v>30</v>
      </c>
    </row>
    <row r="4993" spans="1:11" x14ac:dyDescent="0.3">
      <c r="A4993" s="281" t="s">
        <v>2104</v>
      </c>
      <c r="B4993" s="281">
        <v>189</v>
      </c>
      <c r="C4993" s="24" t="str">
        <f t="shared" si="77"/>
        <v>belita189</v>
      </c>
      <c r="D4993" s="281">
        <v>4286</v>
      </c>
      <c r="E4993" s="281">
        <v>1771</v>
      </c>
      <c r="F4993" s="281">
        <v>72541</v>
      </c>
      <c r="G4993" s="24">
        <v>50</v>
      </c>
      <c r="H4993" s="24">
        <v>0</v>
      </c>
      <c r="I4993" s="24">
        <v>0</v>
      </c>
      <c r="J4993" s="282">
        <v>10</v>
      </c>
      <c r="K4993" s="282">
        <v>30</v>
      </c>
    </row>
    <row r="4994" spans="1:11" x14ac:dyDescent="0.3">
      <c r="A4994" s="281" t="s">
        <v>2104</v>
      </c>
      <c r="B4994" s="281">
        <v>190</v>
      </c>
      <c r="C4994" s="24" t="str">
        <f t="shared" si="77"/>
        <v>belita190</v>
      </c>
      <c r="D4994" s="281">
        <v>4332</v>
      </c>
      <c r="E4994" s="281">
        <v>1790</v>
      </c>
      <c r="F4994" s="281">
        <v>73374</v>
      </c>
      <c r="G4994" s="24">
        <v>50</v>
      </c>
      <c r="H4994" s="24">
        <v>0</v>
      </c>
      <c r="I4994" s="24">
        <v>0</v>
      </c>
      <c r="J4994" s="282">
        <v>10</v>
      </c>
      <c r="K4994" s="282">
        <v>30</v>
      </c>
    </row>
    <row r="4995" spans="1:11" x14ac:dyDescent="0.3">
      <c r="A4995" s="281" t="s">
        <v>2104</v>
      </c>
      <c r="B4995" s="281">
        <v>191</v>
      </c>
      <c r="C4995" s="24" t="str">
        <f t="shared" si="77"/>
        <v>belita191</v>
      </c>
      <c r="D4995" s="281">
        <v>4378</v>
      </c>
      <c r="E4995" s="281">
        <v>1809</v>
      </c>
      <c r="F4995" s="281">
        <v>74217</v>
      </c>
      <c r="G4995" s="24">
        <v>50</v>
      </c>
      <c r="H4995" s="24">
        <v>0</v>
      </c>
      <c r="I4995" s="24">
        <v>0</v>
      </c>
      <c r="J4995" s="282">
        <v>10</v>
      </c>
      <c r="K4995" s="282">
        <v>30</v>
      </c>
    </row>
    <row r="4996" spans="1:11" x14ac:dyDescent="0.3">
      <c r="A4996" s="281" t="s">
        <v>2104</v>
      </c>
      <c r="B4996" s="281">
        <v>192</v>
      </c>
      <c r="C4996" s="24" t="str">
        <f t="shared" si="77"/>
        <v>belita192</v>
      </c>
      <c r="D4996" s="281">
        <v>4425</v>
      </c>
      <c r="E4996" s="281">
        <v>1828</v>
      </c>
      <c r="F4996" s="281">
        <v>75068</v>
      </c>
      <c r="G4996" s="24">
        <v>50</v>
      </c>
      <c r="H4996" s="24">
        <v>0</v>
      </c>
      <c r="I4996" s="24">
        <v>0</v>
      </c>
      <c r="J4996" s="282">
        <v>10</v>
      </c>
      <c r="K4996" s="282">
        <v>30</v>
      </c>
    </row>
    <row r="4997" spans="1:11" x14ac:dyDescent="0.3">
      <c r="A4997" s="281" t="s">
        <v>2104</v>
      </c>
      <c r="B4997" s="281">
        <v>193</v>
      </c>
      <c r="C4997" s="24" t="str">
        <f t="shared" si="77"/>
        <v>belita193</v>
      </c>
      <c r="D4997" s="281">
        <v>4472</v>
      </c>
      <c r="E4997" s="281">
        <v>1847</v>
      </c>
      <c r="F4997" s="281">
        <v>76164</v>
      </c>
      <c r="G4997" s="24">
        <v>50</v>
      </c>
      <c r="H4997" s="24">
        <v>0</v>
      </c>
      <c r="I4997" s="24">
        <v>0</v>
      </c>
      <c r="J4997" s="282">
        <v>10</v>
      </c>
      <c r="K4997" s="282">
        <v>30</v>
      </c>
    </row>
    <row r="4998" spans="1:11" x14ac:dyDescent="0.3">
      <c r="A4998" s="281" t="s">
        <v>2104</v>
      </c>
      <c r="B4998" s="281">
        <v>194</v>
      </c>
      <c r="C4998" s="24" t="str">
        <f t="shared" ref="C4998:C5061" si="78">A4998&amp;B4998</f>
        <v>belita194</v>
      </c>
      <c r="D4998" s="281">
        <v>4519</v>
      </c>
      <c r="E4998" s="281">
        <v>1867</v>
      </c>
      <c r="F4998" s="281">
        <v>77038</v>
      </c>
      <c r="G4998" s="24">
        <v>50</v>
      </c>
      <c r="H4998" s="24">
        <v>0</v>
      </c>
      <c r="I4998" s="24">
        <v>0</v>
      </c>
      <c r="J4998" s="282">
        <v>10</v>
      </c>
      <c r="K4998" s="282">
        <v>30</v>
      </c>
    </row>
    <row r="4999" spans="1:11" x14ac:dyDescent="0.3">
      <c r="A4999" s="281" t="s">
        <v>2104</v>
      </c>
      <c r="B4999" s="281">
        <v>195</v>
      </c>
      <c r="C4999" s="24" t="str">
        <f t="shared" si="78"/>
        <v>belita195</v>
      </c>
      <c r="D4999" s="281">
        <v>4567</v>
      </c>
      <c r="E4999" s="281">
        <v>1887</v>
      </c>
      <c r="F4999" s="281">
        <v>77920</v>
      </c>
      <c r="G4999" s="24">
        <v>50</v>
      </c>
      <c r="H4999" s="24">
        <v>0</v>
      </c>
      <c r="I4999" s="24">
        <v>0</v>
      </c>
      <c r="J4999" s="282">
        <v>10</v>
      </c>
      <c r="K4999" s="282">
        <v>30</v>
      </c>
    </row>
    <row r="5000" spans="1:11" x14ac:dyDescent="0.3">
      <c r="A5000" s="281" t="s">
        <v>2104</v>
      </c>
      <c r="B5000" s="281">
        <v>196</v>
      </c>
      <c r="C5000" s="24" t="str">
        <f t="shared" si="78"/>
        <v>belita196</v>
      </c>
      <c r="D5000" s="281">
        <v>4616</v>
      </c>
      <c r="E5000" s="281">
        <v>1907</v>
      </c>
      <c r="F5000" s="281">
        <v>78813</v>
      </c>
      <c r="G5000" s="24">
        <v>50</v>
      </c>
      <c r="H5000" s="24">
        <v>0</v>
      </c>
      <c r="I5000" s="24">
        <v>0</v>
      </c>
      <c r="J5000" s="282">
        <v>10</v>
      </c>
      <c r="K5000" s="282">
        <v>30</v>
      </c>
    </row>
    <row r="5001" spans="1:11" x14ac:dyDescent="0.3">
      <c r="A5001" s="281" t="s">
        <v>2104</v>
      </c>
      <c r="B5001" s="281">
        <v>197</v>
      </c>
      <c r="C5001" s="24" t="str">
        <f t="shared" si="78"/>
        <v>belita197</v>
      </c>
      <c r="D5001" s="281">
        <v>4664</v>
      </c>
      <c r="E5001" s="281">
        <v>1927</v>
      </c>
      <c r="F5001" s="281">
        <v>79962</v>
      </c>
      <c r="G5001" s="24">
        <v>50</v>
      </c>
      <c r="H5001" s="24">
        <v>0</v>
      </c>
      <c r="I5001" s="24">
        <v>0</v>
      </c>
      <c r="J5001" s="282">
        <v>10</v>
      </c>
      <c r="K5001" s="282">
        <v>30</v>
      </c>
    </row>
    <row r="5002" spans="1:11" x14ac:dyDescent="0.3">
      <c r="A5002" s="281" t="s">
        <v>2104</v>
      </c>
      <c r="B5002" s="281">
        <v>198</v>
      </c>
      <c r="C5002" s="24" t="str">
        <f t="shared" si="78"/>
        <v>belita198</v>
      </c>
      <c r="D5002" s="281">
        <v>4714</v>
      </c>
      <c r="E5002" s="281">
        <v>1947</v>
      </c>
      <c r="F5002" s="281">
        <v>80877</v>
      </c>
      <c r="G5002" s="24">
        <v>50</v>
      </c>
      <c r="H5002" s="24">
        <v>0</v>
      </c>
      <c r="I5002" s="24">
        <v>0</v>
      </c>
      <c r="J5002" s="282">
        <v>10</v>
      </c>
      <c r="K5002" s="282">
        <v>30</v>
      </c>
    </row>
    <row r="5003" spans="1:11" x14ac:dyDescent="0.3">
      <c r="A5003" s="281" t="s">
        <v>2104</v>
      </c>
      <c r="B5003" s="281">
        <v>199</v>
      </c>
      <c r="C5003" s="24" t="str">
        <f t="shared" si="78"/>
        <v>belita199</v>
      </c>
      <c r="D5003" s="281">
        <v>4764</v>
      </c>
      <c r="E5003" s="281">
        <v>1968</v>
      </c>
      <c r="F5003" s="281">
        <v>81802</v>
      </c>
      <c r="G5003" s="24">
        <v>50</v>
      </c>
      <c r="H5003" s="24">
        <v>0</v>
      </c>
      <c r="I5003" s="24">
        <v>0</v>
      </c>
      <c r="J5003" s="282">
        <v>10</v>
      </c>
      <c r="K5003" s="282">
        <v>30</v>
      </c>
    </row>
    <row r="5004" spans="1:11" x14ac:dyDescent="0.3">
      <c r="A5004" s="281" t="s">
        <v>2104</v>
      </c>
      <c r="B5004" s="281">
        <v>200</v>
      </c>
      <c r="C5004" s="24" t="str">
        <f t="shared" si="78"/>
        <v>belita200</v>
      </c>
      <c r="D5004" s="281">
        <v>4814</v>
      </c>
      <c r="E5004" s="281">
        <v>1989</v>
      </c>
      <c r="F5004" s="281">
        <v>82737</v>
      </c>
      <c r="G5004" s="24">
        <v>50</v>
      </c>
      <c r="H5004" s="24">
        <v>0</v>
      </c>
      <c r="I5004" s="24">
        <v>0</v>
      </c>
      <c r="J5004" s="282">
        <v>10</v>
      </c>
      <c r="K5004" s="282">
        <v>30</v>
      </c>
    </row>
    <row r="5005" spans="1:11" x14ac:dyDescent="0.3">
      <c r="A5005" s="281" t="s">
        <v>2104</v>
      </c>
      <c r="B5005" s="281">
        <v>201</v>
      </c>
      <c r="C5005" s="24" t="str">
        <f t="shared" si="78"/>
        <v>belita201</v>
      </c>
      <c r="D5005" s="281">
        <v>5250</v>
      </c>
      <c r="E5005" s="281">
        <v>2169</v>
      </c>
      <c r="F5005" s="281">
        <v>91388</v>
      </c>
      <c r="G5005" s="24">
        <v>50</v>
      </c>
      <c r="H5005" s="24">
        <v>0</v>
      </c>
      <c r="I5005" s="24">
        <v>0</v>
      </c>
      <c r="J5005" s="282">
        <v>10</v>
      </c>
      <c r="K5005" s="282">
        <v>30</v>
      </c>
    </row>
    <row r="5006" spans="1:11" x14ac:dyDescent="0.3">
      <c r="A5006" s="281" t="s">
        <v>2104</v>
      </c>
      <c r="B5006" s="281">
        <v>202</v>
      </c>
      <c r="C5006" s="24" t="str">
        <f t="shared" si="78"/>
        <v>belita202</v>
      </c>
      <c r="D5006" s="281">
        <v>5306</v>
      </c>
      <c r="E5006" s="281">
        <v>2192</v>
      </c>
      <c r="F5006" s="281">
        <v>92528</v>
      </c>
      <c r="G5006" s="24">
        <v>50</v>
      </c>
      <c r="H5006" s="24">
        <v>0</v>
      </c>
      <c r="I5006" s="24">
        <v>0</v>
      </c>
      <c r="J5006" s="282">
        <v>10</v>
      </c>
      <c r="K5006" s="282">
        <v>30</v>
      </c>
    </row>
    <row r="5007" spans="1:11" x14ac:dyDescent="0.3">
      <c r="A5007" s="281" t="s">
        <v>2104</v>
      </c>
      <c r="B5007" s="281">
        <v>203</v>
      </c>
      <c r="C5007" s="24" t="str">
        <f t="shared" si="78"/>
        <v>belita203</v>
      </c>
      <c r="D5007" s="281">
        <v>5362</v>
      </c>
      <c r="E5007" s="281">
        <v>2215</v>
      </c>
      <c r="F5007" s="281">
        <v>93648</v>
      </c>
      <c r="G5007" s="24">
        <v>50</v>
      </c>
      <c r="H5007" s="24">
        <v>0</v>
      </c>
      <c r="I5007" s="24">
        <v>0</v>
      </c>
      <c r="J5007" s="282">
        <v>10</v>
      </c>
      <c r="K5007" s="282">
        <v>30</v>
      </c>
    </row>
    <row r="5008" spans="1:11" x14ac:dyDescent="0.3">
      <c r="A5008" s="281" t="s">
        <v>2104</v>
      </c>
      <c r="B5008" s="281">
        <v>204</v>
      </c>
      <c r="C5008" s="24" t="str">
        <f t="shared" si="78"/>
        <v>belita204</v>
      </c>
      <c r="D5008" s="281">
        <v>5418</v>
      </c>
      <c r="E5008" s="281">
        <v>2238</v>
      </c>
      <c r="F5008" s="281">
        <v>94782</v>
      </c>
      <c r="G5008" s="24">
        <v>50</v>
      </c>
      <c r="H5008" s="24">
        <v>0</v>
      </c>
      <c r="I5008" s="24">
        <v>0</v>
      </c>
      <c r="J5008" s="282">
        <v>10</v>
      </c>
      <c r="K5008" s="282">
        <v>30</v>
      </c>
    </row>
    <row r="5009" spans="1:11" x14ac:dyDescent="0.3">
      <c r="A5009" s="281" t="s">
        <v>2104</v>
      </c>
      <c r="B5009" s="281">
        <v>205</v>
      </c>
      <c r="C5009" s="24" t="str">
        <f t="shared" si="78"/>
        <v>belita205</v>
      </c>
      <c r="D5009" s="281">
        <v>5475</v>
      </c>
      <c r="E5009" s="281">
        <v>2262</v>
      </c>
      <c r="F5009" s="281">
        <v>96321</v>
      </c>
      <c r="G5009" s="24">
        <v>50</v>
      </c>
      <c r="H5009" s="24">
        <v>0</v>
      </c>
      <c r="I5009" s="24">
        <v>0</v>
      </c>
      <c r="J5009" s="282">
        <v>10</v>
      </c>
      <c r="K5009" s="282">
        <v>30</v>
      </c>
    </row>
    <row r="5010" spans="1:11" x14ac:dyDescent="0.3">
      <c r="A5010" s="281" t="s">
        <v>2104</v>
      </c>
      <c r="B5010" s="281">
        <v>206</v>
      </c>
      <c r="C5010" s="24" t="str">
        <f t="shared" si="78"/>
        <v>belita206</v>
      </c>
      <c r="D5010" s="281">
        <v>5533</v>
      </c>
      <c r="E5010" s="281">
        <v>2286</v>
      </c>
      <c r="F5010" s="281">
        <v>97586</v>
      </c>
      <c r="G5010" s="24">
        <v>50</v>
      </c>
      <c r="H5010" s="24">
        <v>0</v>
      </c>
      <c r="I5010" s="24">
        <v>0</v>
      </c>
      <c r="J5010" s="282">
        <v>10</v>
      </c>
      <c r="K5010" s="282">
        <v>30</v>
      </c>
    </row>
    <row r="5011" spans="1:11" x14ac:dyDescent="0.3">
      <c r="A5011" s="281" t="s">
        <v>2104</v>
      </c>
      <c r="B5011" s="281">
        <v>207</v>
      </c>
      <c r="C5011" s="24" t="str">
        <f t="shared" si="78"/>
        <v>belita207</v>
      </c>
      <c r="D5011" s="281">
        <v>5591</v>
      </c>
      <c r="E5011" s="281">
        <v>2310</v>
      </c>
      <c r="F5011" s="281">
        <v>98867</v>
      </c>
      <c r="G5011" s="24">
        <v>50</v>
      </c>
      <c r="H5011" s="24">
        <v>0</v>
      </c>
      <c r="I5011" s="24">
        <v>0</v>
      </c>
      <c r="J5011" s="282">
        <v>10</v>
      </c>
      <c r="K5011" s="282">
        <v>30</v>
      </c>
    </row>
    <row r="5012" spans="1:11" x14ac:dyDescent="0.3">
      <c r="A5012" s="281" t="s">
        <v>2104</v>
      </c>
      <c r="B5012" s="281">
        <v>208</v>
      </c>
      <c r="C5012" s="24" t="str">
        <f t="shared" si="78"/>
        <v>belita208</v>
      </c>
      <c r="D5012" s="281">
        <v>5650</v>
      </c>
      <c r="E5012" s="281">
        <v>2334</v>
      </c>
      <c r="F5012" s="281">
        <v>100130</v>
      </c>
      <c r="G5012" s="24">
        <v>50</v>
      </c>
      <c r="H5012" s="24">
        <v>0</v>
      </c>
      <c r="I5012" s="24">
        <v>0</v>
      </c>
      <c r="J5012" s="282">
        <v>10</v>
      </c>
      <c r="K5012" s="282">
        <v>30</v>
      </c>
    </row>
    <row r="5013" spans="1:11" x14ac:dyDescent="0.3">
      <c r="A5013" s="281" t="s">
        <v>2104</v>
      </c>
      <c r="B5013" s="281">
        <v>209</v>
      </c>
      <c r="C5013" s="24" t="str">
        <f t="shared" si="78"/>
        <v>belita209</v>
      </c>
      <c r="D5013" s="281">
        <v>5710</v>
      </c>
      <c r="E5013" s="281">
        <v>2359</v>
      </c>
      <c r="F5013" s="281">
        <v>101478</v>
      </c>
      <c r="G5013" s="24">
        <v>50</v>
      </c>
      <c r="H5013" s="24">
        <v>0</v>
      </c>
      <c r="I5013" s="24">
        <v>0</v>
      </c>
      <c r="J5013" s="282">
        <v>10</v>
      </c>
      <c r="K5013" s="282">
        <v>30</v>
      </c>
    </row>
    <row r="5014" spans="1:11" x14ac:dyDescent="0.3">
      <c r="A5014" s="281" t="s">
        <v>2104</v>
      </c>
      <c r="B5014" s="281">
        <v>210</v>
      </c>
      <c r="C5014" s="24" t="str">
        <f t="shared" si="78"/>
        <v>belita210</v>
      </c>
      <c r="D5014" s="281">
        <v>5770</v>
      </c>
      <c r="E5014" s="281">
        <v>2384</v>
      </c>
      <c r="F5014" s="281">
        <v>102773</v>
      </c>
      <c r="G5014" s="24">
        <v>50</v>
      </c>
      <c r="H5014" s="24">
        <v>0</v>
      </c>
      <c r="I5014" s="24">
        <v>0</v>
      </c>
      <c r="J5014" s="282">
        <v>10</v>
      </c>
      <c r="K5014" s="282">
        <v>30</v>
      </c>
    </row>
    <row r="5015" spans="1:11" x14ac:dyDescent="0.3">
      <c r="A5015" s="281" t="s">
        <v>2104</v>
      </c>
      <c r="B5015" s="281">
        <v>211</v>
      </c>
      <c r="C5015" s="24" t="str">
        <f t="shared" si="78"/>
        <v>belita211</v>
      </c>
      <c r="D5015" s="281">
        <v>5830</v>
      </c>
      <c r="E5015" s="281">
        <v>2409</v>
      </c>
      <c r="F5015" s="281">
        <v>104120</v>
      </c>
      <c r="G5015" s="24">
        <v>50</v>
      </c>
      <c r="H5015" s="24">
        <v>0</v>
      </c>
      <c r="I5015" s="24">
        <v>0</v>
      </c>
      <c r="J5015" s="282">
        <v>10</v>
      </c>
      <c r="K5015" s="282">
        <v>30</v>
      </c>
    </row>
    <row r="5016" spans="1:11" x14ac:dyDescent="0.3">
      <c r="A5016" s="281" t="s">
        <v>2104</v>
      </c>
      <c r="B5016" s="281">
        <v>212</v>
      </c>
      <c r="C5016" s="24" t="str">
        <f t="shared" si="78"/>
        <v>belita212</v>
      </c>
      <c r="D5016" s="281">
        <v>5891</v>
      </c>
      <c r="E5016" s="281">
        <v>2434</v>
      </c>
      <c r="F5016" s="281">
        <v>105484</v>
      </c>
      <c r="G5016" s="24">
        <v>50</v>
      </c>
      <c r="H5016" s="24">
        <v>0</v>
      </c>
      <c r="I5016" s="24">
        <v>0</v>
      </c>
      <c r="J5016" s="282">
        <v>10</v>
      </c>
      <c r="K5016" s="282">
        <v>30</v>
      </c>
    </row>
    <row r="5017" spans="1:11" x14ac:dyDescent="0.3">
      <c r="A5017" s="281" t="s">
        <v>2104</v>
      </c>
      <c r="B5017" s="281">
        <v>213</v>
      </c>
      <c r="C5017" s="24" t="str">
        <f t="shared" si="78"/>
        <v>belita213</v>
      </c>
      <c r="D5017" s="281">
        <v>5953</v>
      </c>
      <c r="E5017" s="281">
        <v>2459</v>
      </c>
      <c r="F5017" s="281">
        <v>106866</v>
      </c>
      <c r="G5017" s="24">
        <v>50</v>
      </c>
      <c r="H5017" s="24">
        <v>0</v>
      </c>
      <c r="I5017" s="24">
        <v>0</v>
      </c>
      <c r="J5017" s="282">
        <v>10</v>
      </c>
      <c r="K5017" s="282">
        <v>30</v>
      </c>
    </row>
    <row r="5018" spans="1:11" x14ac:dyDescent="0.3">
      <c r="A5018" s="281" t="s">
        <v>2104</v>
      </c>
      <c r="B5018" s="281">
        <v>214</v>
      </c>
      <c r="C5018" s="24" t="str">
        <f t="shared" si="78"/>
        <v>belita214</v>
      </c>
      <c r="D5018" s="281">
        <v>6016</v>
      </c>
      <c r="E5018" s="281">
        <v>2485</v>
      </c>
      <c r="F5018" s="281">
        <v>108265</v>
      </c>
      <c r="G5018" s="24">
        <v>50</v>
      </c>
      <c r="H5018" s="24">
        <v>0</v>
      </c>
      <c r="I5018" s="24">
        <v>0</v>
      </c>
      <c r="J5018" s="282">
        <v>10</v>
      </c>
      <c r="K5018" s="282">
        <v>30</v>
      </c>
    </row>
    <row r="5019" spans="1:11" x14ac:dyDescent="0.3">
      <c r="A5019" s="281" t="s">
        <v>2104</v>
      </c>
      <c r="B5019" s="281">
        <v>215</v>
      </c>
      <c r="C5019" s="24" t="str">
        <f t="shared" si="78"/>
        <v>belita215</v>
      </c>
      <c r="D5019" s="281">
        <v>6079</v>
      </c>
      <c r="E5019" s="281">
        <v>2511</v>
      </c>
      <c r="F5019" s="281">
        <v>109644</v>
      </c>
      <c r="G5019" s="24">
        <v>50</v>
      </c>
      <c r="H5019" s="24">
        <v>0</v>
      </c>
      <c r="I5019" s="24">
        <v>0</v>
      </c>
      <c r="J5019" s="282">
        <v>10</v>
      </c>
      <c r="K5019" s="282">
        <v>30</v>
      </c>
    </row>
    <row r="5020" spans="1:11" x14ac:dyDescent="0.3">
      <c r="A5020" s="281" t="s">
        <v>2104</v>
      </c>
      <c r="B5020" s="281">
        <v>216</v>
      </c>
      <c r="C5020" s="24" t="str">
        <f t="shared" si="78"/>
        <v>belita216</v>
      </c>
      <c r="D5020" s="281">
        <v>6142</v>
      </c>
      <c r="E5020" s="281">
        <v>2538</v>
      </c>
      <c r="F5020" s="281">
        <v>111079</v>
      </c>
      <c r="G5020" s="24">
        <v>50</v>
      </c>
      <c r="H5020" s="24">
        <v>0</v>
      </c>
      <c r="I5020" s="24">
        <v>0</v>
      </c>
      <c r="J5020" s="282">
        <v>10</v>
      </c>
      <c r="K5020" s="282">
        <v>30</v>
      </c>
    </row>
    <row r="5021" spans="1:11" x14ac:dyDescent="0.3">
      <c r="A5021" s="281" t="s">
        <v>2104</v>
      </c>
      <c r="B5021" s="281">
        <v>217</v>
      </c>
      <c r="C5021" s="24" t="str">
        <f t="shared" si="78"/>
        <v>belita217</v>
      </c>
      <c r="D5021" s="281">
        <v>6207</v>
      </c>
      <c r="E5021" s="281">
        <v>2564</v>
      </c>
      <c r="F5021" s="281">
        <v>112416</v>
      </c>
      <c r="G5021" s="24">
        <v>50</v>
      </c>
      <c r="H5021" s="24">
        <v>0</v>
      </c>
      <c r="I5021" s="24">
        <v>0</v>
      </c>
      <c r="J5021" s="282">
        <v>10</v>
      </c>
      <c r="K5021" s="282">
        <v>30</v>
      </c>
    </row>
    <row r="5022" spans="1:11" x14ac:dyDescent="0.3">
      <c r="A5022" s="281" t="s">
        <v>2104</v>
      </c>
      <c r="B5022" s="281">
        <v>218</v>
      </c>
      <c r="C5022" s="24" t="str">
        <f t="shared" si="78"/>
        <v>belita218</v>
      </c>
      <c r="D5022" s="281">
        <v>6272</v>
      </c>
      <c r="E5022" s="281">
        <v>2591</v>
      </c>
      <c r="F5022" s="281">
        <v>113807</v>
      </c>
      <c r="G5022" s="24">
        <v>50</v>
      </c>
      <c r="H5022" s="24">
        <v>0</v>
      </c>
      <c r="I5022" s="24">
        <v>0</v>
      </c>
      <c r="J5022" s="282">
        <v>10</v>
      </c>
      <c r="K5022" s="282">
        <v>30</v>
      </c>
    </row>
    <row r="5023" spans="1:11" x14ac:dyDescent="0.3">
      <c r="A5023" s="281" t="s">
        <v>2104</v>
      </c>
      <c r="B5023" s="281">
        <v>219</v>
      </c>
      <c r="C5023" s="24" t="str">
        <f t="shared" si="78"/>
        <v>belita219</v>
      </c>
      <c r="D5023" s="281">
        <v>6337</v>
      </c>
      <c r="E5023" s="281">
        <v>2618</v>
      </c>
      <c r="F5023" s="281">
        <v>115175</v>
      </c>
      <c r="G5023" s="24">
        <v>50</v>
      </c>
      <c r="H5023" s="24">
        <v>0</v>
      </c>
      <c r="I5023" s="24">
        <v>0</v>
      </c>
      <c r="J5023" s="282">
        <v>10</v>
      </c>
      <c r="K5023" s="282">
        <v>30</v>
      </c>
    </row>
    <row r="5024" spans="1:11" x14ac:dyDescent="0.3">
      <c r="A5024" s="281" t="s">
        <v>2104</v>
      </c>
      <c r="B5024" s="281">
        <v>220</v>
      </c>
      <c r="C5024" s="24" t="str">
        <f t="shared" si="78"/>
        <v>belita220</v>
      </c>
      <c r="D5024" s="281">
        <v>6403</v>
      </c>
      <c r="E5024" s="281">
        <v>2645</v>
      </c>
      <c r="F5024" s="281">
        <v>116560</v>
      </c>
      <c r="G5024" s="24">
        <v>50</v>
      </c>
      <c r="H5024" s="24">
        <v>0</v>
      </c>
      <c r="I5024" s="24">
        <v>0</v>
      </c>
      <c r="J5024" s="282">
        <v>10</v>
      </c>
      <c r="K5024" s="282">
        <v>30</v>
      </c>
    </row>
    <row r="5025" spans="1:11" x14ac:dyDescent="0.3">
      <c r="A5025" s="281" t="s">
        <v>2104</v>
      </c>
      <c r="B5025" s="281">
        <v>221</v>
      </c>
      <c r="C5025" s="24" t="str">
        <f t="shared" si="78"/>
        <v>belita221</v>
      </c>
      <c r="D5025" s="281">
        <v>6983</v>
      </c>
      <c r="E5025" s="281">
        <v>2885</v>
      </c>
      <c r="F5025" s="281">
        <v>128376</v>
      </c>
      <c r="G5025" s="24">
        <v>50</v>
      </c>
      <c r="H5025" s="24">
        <v>0</v>
      </c>
      <c r="I5025" s="24">
        <v>0</v>
      </c>
      <c r="J5025" s="282">
        <v>10</v>
      </c>
      <c r="K5025" s="282">
        <v>30</v>
      </c>
    </row>
    <row r="5026" spans="1:11" x14ac:dyDescent="0.3">
      <c r="A5026" s="281" t="s">
        <v>2104</v>
      </c>
      <c r="B5026" s="281">
        <v>222</v>
      </c>
      <c r="C5026" s="24" t="str">
        <f t="shared" si="78"/>
        <v>belita222</v>
      </c>
      <c r="D5026" s="281">
        <v>7056</v>
      </c>
      <c r="E5026" s="281">
        <v>2915</v>
      </c>
      <c r="F5026" s="281">
        <v>130042</v>
      </c>
      <c r="G5026" s="24">
        <v>50</v>
      </c>
      <c r="H5026" s="24">
        <v>0</v>
      </c>
      <c r="I5026" s="24">
        <v>0</v>
      </c>
      <c r="J5026" s="282">
        <v>10</v>
      </c>
      <c r="K5026" s="282">
        <v>30</v>
      </c>
    </row>
    <row r="5027" spans="1:11" x14ac:dyDescent="0.3">
      <c r="A5027" s="281" t="s">
        <v>2104</v>
      </c>
      <c r="B5027" s="281">
        <v>223</v>
      </c>
      <c r="C5027" s="24" t="str">
        <f t="shared" si="78"/>
        <v>belita223</v>
      </c>
      <c r="D5027" s="281">
        <v>7129</v>
      </c>
      <c r="E5027" s="281">
        <v>2945</v>
      </c>
      <c r="F5027" s="281">
        <v>131658</v>
      </c>
      <c r="G5027" s="24">
        <v>50</v>
      </c>
      <c r="H5027" s="24">
        <v>0</v>
      </c>
      <c r="I5027" s="24">
        <v>0</v>
      </c>
      <c r="J5027" s="282">
        <v>10</v>
      </c>
      <c r="K5027" s="282">
        <v>30</v>
      </c>
    </row>
    <row r="5028" spans="1:11" x14ac:dyDescent="0.3">
      <c r="A5028" s="281" t="s">
        <v>2104</v>
      </c>
      <c r="B5028" s="281">
        <v>224</v>
      </c>
      <c r="C5028" s="24" t="str">
        <f t="shared" si="78"/>
        <v>belita224</v>
      </c>
      <c r="D5028" s="281">
        <v>7203</v>
      </c>
      <c r="E5028" s="281">
        <v>2976</v>
      </c>
      <c r="F5028" s="281">
        <v>133365</v>
      </c>
      <c r="G5028" s="24">
        <v>50</v>
      </c>
      <c r="H5028" s="24">
        <v>0</v>
      </c>
      <c r="I5028" s="24">
        <v>0</v>
      </c>
      <c r="J5028" s="282">
        <v>10</v>
      </c>
      <c r="K5028" s="282">
        <v>30</v>
      </c>
    </row>
    <row r="5029" spans="1:11" x14ac:dyDescent="0.3">
      <c r="A5029" s="281" t="s">
        <v>2104</v>
      </c>
      <c r="B5029" s="281">
        <v>225</v>
      </c>
      <c r="C5029" s="24" t="str">
        <f t="shared" si="78"/>
        <v>belita225</v>
      </c>
      <c r="D5029" s="281">
        <v>7278</v>
      </c>
      <c r="E5029" s="281">
        <v>3007</v>
      </c>
      <c r="F5029" s="281">
        <v>135094</v>
      </c>
      <c r="G5029" s="24">
        <v>50</v>
      </c>
      <c r="H5029" s="24">
        <v>0</v>
      </c>
      <c r="I5029" s="24">
        <v>0</v>
      </c>
      <c r="J5029" s="282">
        <v>10</v>
      </c>
      <c r="K5029" s="282">
        <v>30</v>
      </c>
    </row>
    <row r="5030" spans="1:11" x14ac:dyDescent="0.3">
      <c r="A5030" s="281" t="s">
        <v>2104</v>
      </c>
      <c r="B5030" s="281">
        <v>226</v>
      </c>
      <c r="C5030" s="24" t="str">
        <f t="shared" si="78"/>
        <v>belita226</v>
      </c>
      <c r="D5030" s="281">
        <v>7354</v>
      </c>
      <c r="E5030" s="281">
        <v>3038</v>
      </c>
      <c r="F5030" s="281">
        <v>136769</v>
      </c>
      <c r="G5030" s="24">
        <v>50</v>
      </c>
      <c r="H5030" s="24">
        <v>0</v>
      </c>
      <c r="I5030" s="24">
        <v>0</v>
      </c>
      <c r="J5030" s="282">
        <v>10</v>
      </c>
      <c r="K5030" s="282">
        <v>30</v>
      </c>
    </row>
    <row r="5031" spans="1:11" x14ac:dyDescent="0.3">
      <c r="A5031" s="281" t="s">
        <v>2104</v>
      </c>
      <c r="B5031" s="281">
        <v>227</v>
      </c>
      <c r="C5031" s="24" t="str">
        <f t="shared" si="78"/>
        <v>belita227</v>
      </c>
      <c r="D5031" s="281">
        <v>7431</v>
      </c>
      <c r="E5031" s="281">
        <v>3070</v>
      </c>
      <c r="F5031" s="281">
        <v>138541</v>
      </c>
      <c r="G5031" s="24">
        <v>50</v>
      </c>
      <c r="H5031" s="24">
        <v>0</v>
      </c>
      <c r="I5031" s="24">
        <v>0</v>
      </c>
      <c r="J5031" s="282">
        <v>10</v>
      </c>
      <c r="K5031" s="282">
        <v>30</v>
      </c>
    </row>
    <row r="5032" spans="1:11" x14ac:dyDescent="0.3">
      <c r="A5032" s="281" t="s">
        <v>2104</v>
      </c>
      <c r="B5032" s="281">
        <v>228</v>
      </c>
      <c r="C5032" s="24" t="str">
        <f t="shared" si="78"/>
        <v>belita228</v>
      </c>
      <c r="D5032" s="281">
        <v>7508</v>
      </c>
      <c r="E5032" s="281">
        <v>3102</v>
      </c>
      <c r="F5032" s="281">
        <v>140257</v>
      </c>
      <c r="G5032" s="24">
        <v>50</v>
      </c>
      <c r="H5032" s="24">
        <v>0</v>
      </c>
      <c r="I5032" s="24">
        <v>0</v>
      </c>
      <c r="J5032" s="282">
        <v>10</v>
      </c>
      <c r="K5032" s="282">
        <v>30</v>
      </c>
    </row>
    <row r="5033" spans="1:11" x14ac:dyDescent="0.3">
      <c r="A5033" s="281" t="s">
        <v>2104</v>
      </c>
      <c r="B5033" s="281">
        <v>229</v>
      </c>
      <c r="C5033" s="24" t="str">
        <f t="shared" si="78"/>
        <v>belita229</v>
      </c>
      <c r="D5033" s="281">
        <v>7586</v>
      </c>
      <c r="E5033" s="281">
        <v>3134</v>
      </c>
      <c r="F5033" s="281">
        <v>142072</v>
      </c>
      <c r="G5033" s="24">
        <v>50</v>
      </c>
      <c r="H5033" s="24">
        <v>0</v>
      </c>
      <c r="I5033" s="24">
        <v>0</v>
      </c>
      <c r="J5033" s="282">
        <v>10</v>
      </c>
      <c r="K5033" s="282">
        <v>30</v>
      </c>
    </row>
    <row r="5034" spans="1:11" x14ac:dyDescent="0.3">
      <c r="A5034" s="281" t="s">
        <v>2104</v>
      </c>
      <c r="B5034" s="281">
        <v>230</v>
      </c>
      <c r="C5034" s="24" t="str">
        <f t="shared" si="78"/>
        <v>belita230</v>
      </c>
      <c r="D5034" s="281">
        <v>7665</v>
      </c>
      <c r="E5034" s="281">
        <v>3167</v>
      </c>
      <c r="F5034" s="281">
        <v>143831</v>
      </c>
      <c r="G5034" s="24">
        <v>50</v>
      </c>
      <c r="H5034" s="24">
        <v>0</v>
      </c>
      <c r="I5034" s="24">
        <v>0</v>
      </c>
      <c r="J5034" s="282">
        <v>10</v>
      </c>
      <c r="K5034" s="282">
        <v>30</v>
      </c>
    </row>
    <row r="5035" spans="1:11" x14ac:dyDescent="0.3">
      <c r="A5035" s="281" t="s">
        <v>2104</v>
      </c>
      <c r="B5035" s="281">
        <v>231</v>
      </c>
      <c r="C5035" s="24" t="str">
        <f t="shared" si="78"/>
        <v>belita231</v>
      </c>
      <c r="D5035" s="281">
        <v>7744</v>
      </c>
      <c r="E5035" s="281">
        <v>3199</v>
      </c>
      <c r="F5035" s="281">
        <v>145690</v>
      </c>
      <c r="G5035" s="24">
        <v>50</v>
      </c>
      <c r="H5035" s="24">
        <v>0</v>
      </c>
      <c r="I5035" s="24">
        <v>0</v>
      </c>
      <c r="J5035" s="282">
        <v>10</v>
      </c>
      <c r="K5035" s="282">
        <v>30</v>
      </c>
    </row>
    <row r="5036" spans="1:11" x14ac:dyDescent="0.3">
      <c r="A5036" s="281" t="s">
        <v>2104</v>
      </c>
      <c r="B5036" s="281">
        <v>232</v>
      </c>
      <c r="C5036" s="24" t="str">
        <f t="shared" si="78"/>
        <v>belita232</v>
      </c>
      <c r="D5036" s="281">
        <v>7825</v>
      </c>
      <c r="E5036" s="281">
        <v>3233</v>
      </c>
      <c r="F5036" s="281">
        <v>147572</v>
      </c>
      <c r="G5036" s="24">
        <v>50</v>
      </c>
      <c r="H5036" s="24">
        <v>0</v>
      </c>
      <c r="I5036" s="24">
        <v>0</v>
      </c>
      <c r="J5036" s="282">
        <v>10</v>
      </c>
      <c r="K5036" s="282">
        <v>30</v>
      </c>
    </row>
    <row r="5037" spans="1:11" x14ac:dyDescent="0.3">
      <c r="A5037" s="281" t="s">
        <v>2104</v>
      </c>
      <c r="B5037" s="281">
        <v>233</v>
      </c>
      <c r="C5037" s="24" t="str">
        <f t="shared" si="78"/>
        <v>belita233</v>
      </c>
      <c r="D5037" s="281">
        <v>7906</v>
      </c>
      <c r="E5037" s="281">
        <v>3266</v>
      </c>
      <c r="F5037" s="281">
        <v>149396</v>
      </c>
      <c r="G5037" s="24">
        <v>50</v>
      </c>
      <c r="H5037" s="24">
        <v>0</v>
      </c>
      <c r="I5037" s="24">
        <v>0</v>
      </c>
      <c r="J5037" s="282">
        <v>10</v>
      </c>
      <c r="K5037" s="282">
        <v>30</v>
      </c>
    </row>
    <row r="5038" spans="1:11" x14ac:dyDescent="0.3">
      <c r="A5038" s="281" t="s">
        <v>2104</v>
      </c>
      <c r="B5038" s="281">
        <v>234</v>
      </c>
      <c r="C5038" s="24" t="str">
        <f t="shared" si="78"/>
        <v>belita234</v>
      </c>
      <c r="D5038" s="281">
        <v>7988</v>
      </c>
      <c r="E5038" s="281">
        <v>3300</v>
      </c>
      <c r="F5038" s="281">
        <v>151325</v>
      </c>
      <c r="G5038" s="24">
        <v>50</v>
      </c>
      <c r="H5038" s="24">
        <v>0</v>
      </c>
      <c r="I5038" s="24">
        <v>0</v>
      </c>
      <c r="J5038" s="282">
        <v>10</v>
      </c>
      <c r="K5038" s="282">
        <v>30</v>
      </c>
    </row>
    <row r="5039" spans="1:11" x14ac:dyDescent="0.3">
      <c r="A5039" s="281" t="s">
        <v>2104</v>
      </c>
      <c r="B5039" s="281">
        <v>235</v>
      </c>
      <c r="C5039" s="24" t="str">
        <f t="shared" si="78"/>
        <v>belita235</v>
      </c>
      <c r="D5039" s="281">
        <v>8071</v>
      </c>
      <c r="E5039" s="281">
        <v>3334</v>
      </c>
      <c r="F5039" s="281">
        <v>153193</v>
      </c>
      <c r="G5039" s="24">
        <v>50</v>
      </c>
      <c r="H5039" s="24">
        <v>0</v>
      </c>
      <c r="I5039" s="24">
        <v>0</v>
      </c>
      <c r="J5039" s="282">
        <v>10</v>
      </c>
      <c r="K5039" s="282">
        <v>30</v>
      </c>
    </row>
    <row r="5040" spans="1:11" x14ac:dyDescent="0.3">
      <c r="A5040" s="281" t="s">
        <v>2104</v>
      </c>
      <c r="B5040" s="281">
        <v>236</v>
      </c>
      <c r="C5040" s="24" t="str">
        <f t="shared" si="78"/>
        <v>belita236</v>
      </c>
      <c r="D5040" s="281">
        <v>8154</v>
      </c>
      <c r="E5040" s="281">
        <v>3369</v>
      </c>
      <c r="F5040" s="281">
        <v>155169</v>
      </c>
      <c r="G5040" s="24">
        <v>50</v>
      </c>
      <c r="H5040" s="24">
        <v>0</v>
      </c>
      <c r="I5040" s="24">
        <v>0</v>
      </c>
      <c r="J5040" s="282">
        <v>10</v>
      </c>
      <c r="K5040" s="282">
        <v>30</v>
      </c>
    </row>
    <row r="5041" spans="1:11" x14ac:dyDescent="0.3">
      <c r="A5041" s="281" t="s">
        <v>2104</v>
      </c>
      <c r="B5041" s="281">
        <v>237</v>
      </c>
      <c r="C5041" s="24" t="str">
        <f t="shared" si="78"/>
        <v>belita237</v>
      </c>
      <c r="D5041" s="281">
        <v>8238</v>
      </c>
      <c r="E5041" s="281">
        <v>3404</v>
      </c>
      <c r="F5041" s="281">
        <v>157083</v>
      </c>
      <c r="G5041" s="24">
        <v>50</v>
      </c>
      <c r="H5041" s="24">
        <v>0</v>
      </c>
      <c r="I5041" s="24">
        <v>0</v>
      </c>
      <c r="J5041" s="282">
        <v>10</v>
      </c>
      <c r="K5041" s="282">
        <v>30</v>
      </c>
    </row>
    <row r="5042" spans="1:11" x14ac:dyDescent="0.3">
      <c r="A5042" s="281" t="s">
        <v>2104</v>
      </c>
      <c r="B5042" s="281">
        <v>238</v>
      </c>
      <c r="C5042" s="24" t="str">
        <f t="shared" si="78"/>
        <v>belita238</v>
      </c>
      <c r="D5042" s="281">
        <v>8324</v>
      </c>
      <c r="E5042" s="281">
        <v>3439</v>
      </c>
      <c r="F5042" s="281">
        <v>159107</v>
      </c>
      <c r="G5042" s="24">
        <v>50</v>
      </c>
      <c r="H5042" s="24">
        <v>0</v>
      </c>
      <c r="I5042" s="24">
        <v>0</v>
      </c>
      <c r="J5042" s="282">
        <v>10</v>
      </c>
      <c r="K5042" s="282">
        <v>30</v>
      </c>
    </row>
    <row r="5043" spans="1:11" x14ac:dyDescent="0.3">
      <c r="A5043" s="281" t="s">
        <v>2104</v>
      </c>
      <c r="B5043" s="281">
        <v>239</v>
      </c>
      <c r="C5043" s="24" t="str">
        <f t="shared" si="78"/>
        <v>belita239</v>
      </c>
      <c r="D5043" s="281">
        <v>8410</v>
      </c>
      <c r="E5043" s="281">
        <v>3474</v>
      </c>
      <c r="F5043" s="281">
        <v>161068</v>
      </c>
      <c r="G5043" s="24">
        <v>50</v>
      </c>
      <c r="H5043" s="24">
        <v>0</v>
      </c>
      <c r="I5043" s="24">
        <v>0</v>
      </c>
      <c r="J5043" s="282">
        <v>10</v>
      </c>
      <c r="K5043" s="282">
        <v>30</v>
      </c>
    </row>
    <row r="5044" spans="1:11" x14ac:dyDescent="0.3">
      <c r="A5044" s="281" t="s">
        <v>2104</v>
      </c>
      <c r="B5044" s="281">
        <v>240</v>
      </c>
      <c r="C5044" s="24" t="str">
        <f t="shared" si="78"/>
        <v>belita240</v>
      </c>
      <c r="D5044" s="281">
        <v>8496</v>
      </c>
      <c r="E5044" s="281">
        <v>3510</v>
      </c>
      <c r="F5044" s="281">
        <v>163141</v>
      </c>
      <c r="G5044" s="24">
        <v>50</v>
      </c>
      <c r="H5044" s="24">
        <v>0</v>
      </c>
      <c r="I5044" s="24">
        <v>0</v>
      </c>
      <c r="J5044" s="282">
        <v>10</v>
      </c>
      <c r="K5044" s="282">
        <v>30</v>
      </c>
    </row>
    <row r="5045" spans="1:11" x14ac:dyDescent="0.3">
      <c r="A5045" s="281" t="s">
        <v>2104</v>
      </c>
      <c r="B5045" s="281">
        <v>241</v>
      </c>
      <c r="C5045" s="24" t="str">
        <f t="shared" si="78"/>
        <v>belita241</v>
      </c>
      <c r="D5045" s="281">
        <v>9264</v>
      </c>
      <c r="E5045" s="281">
        <v>3827</v>
      </c>
      <c r="F5045" s="281">
        <v>180131</v>
      </c>
      <c r="G5045" s="24">
        <v>50</v>
      </c>
      <c r="H5045" s="24">
        <v>0</v>
      </c>
      <c r="I5045" s="24">
        <v>0</v>
      </c>
      <c r="J5045" s="282">
        <v>10</v>
      </c>
      <c r="K5045" s="282">
        <v>30</v>
      </c>
    </row>
    <row r="5046" spans="1:11" x14ac:dyDescent="0.3">
      <c r="A5046" s="281" t="s">
        <v>2104</v>
      </c>
      <c r="B5046" s="281">
        <v>242</v>
      </c>
      <c r="C5046" s="24" t="str">
        <f t="shared" si="78"/>
        <v>belita242</v>
      </c>
      <c r="D5046" s="281">
        <v>9359</v>
      </c>
      <c r="E5046" s="281">
        <v>3867</v>
      </c>
      <c r="F5046" s="281">
        <v>182444</v>
      </c>
      <c r="G5046" s="24">
        <v>50</v>
      </c>
      <c r="H5046" s="24">
        <v>0</v>
      </c>
      <c r="I5046" s="24">
        <v>0</v>
      </c>
      <c r="J5046" s="282">
        <v>10</v>
      </c>
      <c r="K5046" s="282">
        <v>30</v>
      </c>
    </row>
    <row r="5047" spans="1:11" x14ac:dyDescent="0.3">
      <c r="A5047" s="281" t="s">
        <v>2104</v>
      </c>
      <c r="B5047" s="281">
        <v>243</v>
      </c>
      <c r="C5047" s="24" t="str">
        <f t="shared" si="78"/>
        <v>belita243</v>
      </c>
      <c r="D5047" s="281">
        <v>9456</v>
      </c>
      <c r="E5047" s="281">
        <v>3907</v>
      </c>
      <c r="F5047" s="281">
        <v>185025</v>
      </c>
      <c r="G5047" s="24">
        <v>50</v>
      </c>
      <c r="H5047" s="24">
        <v>0</v>
      </c>
      <c r="I5047" s="24">
        <v>0</v>
      </c>
      <c r="J5047" s="282">
        <v>10</v>
      </c>
      <c r="K5047" s="282">
        <v>30</v>
      </c>
    </row>
    <row r="5048" spans="1:11" x14ac:dyDescent="0.3">
      <c r="A5048" s="281" t="s">
        <v>2104</v>
      </c>
      <c r="B5048" s="281">
        <v>244</v>
      </c>
      <c r="C5048" s="24" t="str">
        <f t="shared" si="78"/>
        <v>belita244</v>
      </c>
      <c r="D5048" s="281">
        <v>9553</v>
      </c>
      <c r="E5048" s="281">
        <v>3947</v>
      </c>
      <c r="F5048" s="281">
        <v>187398</v>
      </c>
      <c r="G5048" s="24">
        <v>50</v>
      </c>
      <c r="H5048" s="24">
        <v>0</v>
      </c>
      <c r="I5048" s="24">
        <v>0</v>
      </c>
      <c r="J5048" s="282">
        <v>10</v>
      </c>
      <c r="K5048" s="282">
        <v>30</v>
      </c>
    </row>
    <row r="5049" spans="1:11" x14ac:dyDescent="0.3">
      <c r="A5049" s="281" t="s">
        <v>2104</v>
      </c>
      <c r="B5049" s="281">
        <v>245</v>
      </c>
      <c r="C5049" s="24" t="str">
        <f t="shared" si="78"/>
        <v>belita245</v>
      </c>
      <c r="D5049" s="281">
        <v>9652</v>
      </c>
      <c r="E5049" s="281">
        <v>3988</v>
      </c>
      <c r="F5049" s="281">
        <v>190018</v>
      </c>
      <c r="G5049" s="24">
        <v>50</v>
      </c>
      <c r="H5049" s="24">
        <v>0</v>
      </c>
      <c r="I5049" s="24">
        <v>0</v>
      </c>
      <c r="J5049" s="282">
        <v>10</v>
      </c>
      <c r="K5049" s="282">
        <v>30</v>
      </c>
    </row>
    <row r="5050" spans="1:11" x14ac:dyDescent="0.3">
      <c r="A5050" s="281" t="s">
        <v>2104</v>
      </c>
      <c r="B5050" s="281">
        <v>246</v>
      </c>
      <c r="C5050" s="24" t="str">
        <f t="shared" si="78"/>
        <v>belita246</v>
      </c>
      <c r="D5050" s="281">
        <v>9751</v>
      </c>
      <c r="E5050" s="281">
        <v>4029</v>
      </c>
      <c r="F5050" s="281">
        <v>192144</v>
      </c>
      <c r="G5050" s="24">
        <v>50</v>
      </c>
      <c r="H5050" s="24">
        <v>0</v>
      </c>
      <c r="I5050" s="24">
        <v>0</v>
      </c>
      <c r="J5050" s="282">
        <v>10</v>
      </c>
      <c r="K5050" s="282">
        <v>30</v>
      </c>
    </row>
    <row r="5051" spans="1:11" x14ac:dyDescent="0.3">
      <c r="A5051" s="281" t="s">
        <v>2104</v>
      </c>
      <c r="B5051" s="281">
        <v>247</v>
      </c>
      <c r="C5051" s="24" t="str">
        <f t="shared" si="78"/>
        <v>belita247</v>
      </c>
      <c r="D5051" s="281">
        <v>9851</v>
      </c>
      <c r="E5051" s="281">
        <v>4070</v>
      </c>
      <c r="F5051" s="281">
        <v>194828</v>
      </c>
      <c r="G5051" s="24">
        <v>50</v>
      </c>
      <c r="H5051" s="24">
        <v>0</v>
      </c>
      <c r="I5051" s="24">
        <v>0</v>
      </c>
      <c r="J5051" s="282">
        <v>10</v>
      </c>
      <c r="K5051" s="282">
        <v>30</v>
      </c>
    </row>
    <row r="5052" spans="1:11" x14ac:dyDescent="0.3">
      <c r="A5052" s="281" t="s">
        <v>2104</v>
      </c>
      <c r="B5052" s="281">
        <v>248</v>
      </c>
      <c r="C5052" s="24" t="str">
        <f t="shared" si="78"/>
        <v>belita248</v>
      </c>
      <c r="D5052" s="281">
        <v>9953</v>
      </c>
      <c r="E5052" s="281">
        <v>4112</v>
      </c>
      <c r="F5052" s="281">
        <v>197005</v>
      </c>
      <c r="G5052" s="24">
        <v>50</v>
      </c>
      <c r="H5052" s="24">
        <v>0</v>
      </c>
      <c r="I5052" s="24">
        <v>0</v>
      </c>
      <c r="J5052" s="282">
        <v>10</v>
      </c>
      <c r="K5052" s="282">
        <v>30</v>
      </c>
    </row>
    <row r="5053" spans="1:11" x14ac:dyDescent="0.3">
      <c r="A5053" s="281" t="s">
        <v>2104</v>
      </c>
      <c r="B5053" s="281">
        <v>249</v>
      </c>
      <c r="C5053" s="24" t="str">
        <f t="shared" si="78"/>
        <v>belita249</v>
      </c>
      <c r="D5053" s="281">
        <v>10055</v>
      </c>
      <c r="E5053" s="281">
        <v>4154</v>
      </c>
      <c r="F5053" s="281">
        <v>199755</v>
      </c>
      <c r="G5053" s="24">
        <v>50</v>
      </c>
      <c r="H5053" s="24">
        <v>0</v>
      </c>
      <c r="I5053" s="24">
        <v>0</v>
      </c>
      <c r="J5053" s="282">
        <v>10</v>
      </c>
      <c r="K5053" s="282">
        <v>30</v>
      </c>
    </row>
    <row r="5054" spans="1:11" x14ac:dyDescent="0.3">
      <c r="A5054" s="281" t="s">
        <v>2104</v>
      </c>
      <c r="B5054" s="281">
        <v>250</v>
      </c>
      <c r="C5054" s="24" t="str">
        <f t="shared" si="78"/>
        <v>belita250</v>
      </c>
      <c r="D5054" s="281">
        <v>10158</v>
      </c>
      <c r="E5054" s="281">
        <v>4197</v>
      </c>
      <c r="F5054" s="281">
        <v>201985</v>
      </c>
      <c r="G5054" s="24">
        <v>50</v>
      </c>
      <c r="H5054" s="24">
        <v>0</v>
      </c>
      <c r="I5054" s="24">
        <v>0</v>
      </c>
      <c r="J5054" s="282">
        <v>10</v>
      </c>
      <c r="K5054" s="282">
        <v>30</v>
      </c>
    </row>
    <row r="5055" spans="1:11" x14ac:dyDescent="0.3">
      <c r="A5055" s="281" t="s">
        <v>2104</v>
      </c>
      <c r="B5055" s="281">
        <v>251</v>
      </c>
      <c r="C5055" s="24" t="str">
        <f t="shared" si="78"/>
        <v>belita251</v>
      </c>
      <c r="D5055" s="281">
        <v>10262</v>
      </c>
      <c r="E5055" s="281">
        <v>4240</v>
      </c>
      <c r="F5055" s="281">
        <v>204802</v>
      </c>
      <c r="G5055" s="24">
        <v>50</v>
      </c>
      <c r="H5055" s="24">
        <v>0</v>
      </c>
      <c r="I5055" s="24">
        <v>0</v>
      </c>
      <c r="J5055" s="282">
        <v>10</v>
      </c>
      <c r="K5055" s="282">
        <v>30</v>
      </c>
    </row>
    <row r="5056" spans="1:11" x14ac:dyDescent="0.3">
      <c r="A5056" s="281" t="s">
        <v>2104</v>
      </c>
      <c r="B5056" s="281">
        <v>252</v>
      </c>
      <c r="C5056" s="24" t="str">
        <f t="shared" si="78"/>
        <v>belita252</v>
      </c>
      <c r="D5056" s="281">
        <v>10368</v>
      </c>
      <c r="E5056" s="281">
        <v>4283</v>
      </c>
      <c r="F5056" s="281">
        <v>207087</v>
      </c>
      <c r="G5056" s="24">
        <v>50</v>
      </c>
      <c r="H5056" s="24">
        <v>0</v>
      </c>
      <c r="I5056" s="24">
        <v>0</v>
      </c>
      <c r="J5056" s="282">
        <v>10</v>
      </c>
      <c r="K5056" s="282">
        <v>30</v>
      </c>
    </row>
    <row r="5057" spans="1:11" x14ac:dyDescent="0.3">
      <c r="A5057" s="281" t="s">
        <v>2104</v>
      </c>
      <c r="B5057" s="281">
        <v>253</v>
      </c>
      <c r="C5057" s="24" t="str">
        <f t="shared" si="78"/>
        <v>belita253</v>
      </c>
      <c r="D5057" s="281">
        <v>10474</v>
      </c>
      <c r="E5057" s="281">
        <v>4327</v>
      </c>
      <c r="F5057" s="281">
        <v>209973</v>
      </c>
      <c r="G5057" s="24">
        <v>50</v>
      </c>
      <c r="H5057" s="24">
        <v>0</v>
      </c>
      <c r="I5057" s="24">
        <v>0</v>
      </c>
      <c r="J5057" s="282">
        <v>10</v>
      </c>
      <c r="K5057" s="282">
        <v>30</v>
      </c>
    </row>
    <row r="5058" spans="1:11" x14ac:dyDescent="0.3">
      <c r="A5058" s="281" t="s">
        <v>2104</v>
      </c>
      <c r="B5058" s="281">
        <v>254</v>
      </c>
      <c r="C5058" s="24" t="str">
        <f t="shared" si="78"/>
        <v>belita254</v>
      </c>
      <c r="D5058" s="281">
        <v>10581</v>
      </c>
      <c r="E5058" s="281">
        <v>4372</v>
      </c>
      <c r="F5058" s="281">
        <v>212313</v>
      </c>
      <c r="G5058" s="24">
        <v>50</v>
      </c>
      <c r="H5058" s="24">
        <v>0</v>
      </c>
      <c r="I5058" s="24">
        <v>0</v>
      </c>
      <c r="J5058" s="282">
        <v>10</v>
      </c>
      <c r="K5058" s="282">
        <v>30</v>
      </c>
    </row>
    <row r="5059" spans="1:11" x14ac:dyDescent="0.3">
      <c r="A5059" s="281" t="s">
        <v>2104</v>
      </c>
      <c r="B5059" s="281">
        <v>255</v>
      </c>
      <c r="C5059" s="24" t="str">
        <f t="shared" si="78"/>
        <v>belita255</v>
      </c>
      <c r="D5059" s="281">
        <v>10690</v>
      </c>
      <c r="E5059" s="281">
        <v>4416</v>
      </c>
      <c r="F5059" s="281">
        <v>215072</v>
      </c>
      <c r="G5059" s="24">
        <v>50</v>
      </c>
      <c r="H5059" s="24">
        <v>0</v>
      </c>
      <c r="I5059" s="24">
        <v>0</v>
      </c>
      <c r="J5059" s="282">
        <v>10</v>
      </c>
      <c r="K5059" s="282">
        <v>30</v>
      </c>
    </row>
    <row r="5060" spans="1:11" x14ac:dyDescent="0.3">
      <c r="A5060" s="281" t="s">
        <v>2104</v>
      </c>
      <c r="B5060" s="281">
        <v>256</v>
      </c>
      <c r="C5060" s="24" t="str">
        <f t="shared" si="78"/>
        <v>belita256</v>
      </c>
      <c r="D5060" s="281">
        <v>10799</v>
      </c>
      <c r="E5060" s="281">
        <v>4462</v>
      </c>
      <c r="F5060" s="281">
        <v>217466</v>
      </c>
      <c r="G5060" s="24">
        <v>50</v>
      </c>
      <c r="H5060" s="24">
        <v>0</v>
      </c>
      <c r="I5060" s="24">
        <v>0</v>
      </c>
      <c r="J5060" s="282">
        <v>10</v>
      </c>
      <c r="K5060" s="282">
        <v>30</v>
      </c>
    </row>
    <row r="5061" spans="1:11" x14ac:dyDescent="0.3">
      <c r="A5061" s="281" t="s">
        <v>2104</v>
      </c>
      <c r="B5061" s="281">
        <v>257</v>
      </c>
      <c r="C5061" s="24" t="str">
        <f t="shared" si="78"/>
        <v>belita257</v>
      </c>
      <c r="D5061" s="281">
        <v>10909</v>
      </c>
      <c r="E5061" s="281">
        <v>4507</v>
      </c>
      <c r="F5061" s="281">
        <v>220492</v>
      </c>
      <c r="G5061" s="24">
        <v>50</v>
      </c>
      <c r="H5061" s="24">
        <v>0</v>
      </c>
      <c r="I5061" s="24">
        <v>0</v>
      </c>
      <c r="J5061" s="282">
        <v>10</v>
      </c>
      <c r="K5061" s="282">
        <v>30</v>
      </c>
    </row>
    <row r="5062" spans="1:11" x14ac:dyDescent="0.3">
      <c r="A5062" s="281" t="s">
        <v>2104</v>
      </c>
      <c r="B5062" s="281">
        <v>258</v>
      </c>
      <c r="C5062" s="24" t="str">
        <f t="shared" ref="C5062:C5125" si="79">A5062&amp;B5062</f>
        <v>belita258</v>
      </c>
      <c r="D5062" s="281">
        <v>11021</v>
      </c>
      <c r="E5062" s="281">
        <v>4553</v>
      </c>
      <c r="F5062" s="281">
        <v>222944</v>
      </c>
      <c r="G5062" s="24">
        <v>50</v>
      </c>
      <c r="H5062" s="24">
        <v>0</v>
      </c>
      <c r="I5062" s="24">
        <v>0</v>
      </c>
      <c r="J5062" s="282">
        <v>10</v>
      </c>
      <c r="K5062" s="282">
        <v>30</v>
      </c>
    </row>
    <row r="5063" spans="1:11" x14ac:dyDescent="0.3">
      <c r="A5063" s="281" t="s">
        <v>2104</v>
      </c>
      <c r="B5063" s="281">
        <v>259</v>
      </c>
      <c r="C5063" s="24" t="str">
        <f t="shared" si="79"/>
        <v>belita259</v>
      </c>
      <c r="D5063" s="281">
        <v>11134</v>
      </c>
      <c r="E5063" s="281">
        <v>4600</v>
      </c>
      <c r="F5063" s="281">
        <v>226044</v>
      </c>
      <c r="G5063" s="24">
        <v>50</v>
      </c>
      <c r="H5063" s="24">
        <v>0</v>
      </c>
      <c r="I5063" s="24">
        <v>0</v>
      </c>
      <c r="J5063" s="282">
        <v>10</v>
      </c>
      <c r="K5063" s="282">
        <v>30</v>
      </c>
    </row>
    <row r="5064" spans="1:11" x14ac:dyDescent="0.3">
      <c r="A5064" s="281" t="s">
        <v>2104</v>
      </c>
      <c r="B5064" s="281">
        <v>260</v>
      </c>
      <c r="C5064" s="24" t="str">
        <f t="shared" si="79"/>
        <v>belita260</v>
      </c>
      <c r="D5064" s="281">
        <v>11247</v>
      </c>
      <c r="E5064" s="281">
        <v>4647</v>
      </c>
      <c r="F5064" s="281">
        <v>228555</v>
      </c>
      <c r="G5064" s="24">
        <v>50</v>
      </c>
      <c r="H5064" s="24">
        <v>0</v>
      </c>
      <c r="I5064" s="24">
        <v>0</v>
      </c>
      <c r="J5064" s="282">
        <v>10</v>
      </c>
      <c r="K5064" s="282">
        <v>30</v>
      </c>
    </row>
    <row r="5065" spans="1:11" x14ac:dyDescent="0.3">
      <c r="A5065" s="281" t="s">
        <v>2104</v>
      </c>
      <c r="B5065" s="281">
        <v>261</v>
      </c>
      <c r="C5065" s="24" t="str">
        <f t="shared" si="79"/>
        <v>belita261</v>
      </c>
      <c r="D5065" s="281">
        <v>12262</v>
      </c>
      <c r="E5065" s="281">
        <v>5066</v>
      </c>
      <c r="F5065" s="281">
        <v>252471</v>
      </c>
      <c r="G5065" s="24">
        <v>50</v>
      </c>
      <c r="H5065" s="24">
        <v>0</v>
      </c>
      <c r="I5065" s="24">
        <v>0</v>
      </c>
      <c r="J5065" s="282">
        <v>10</v>
      </c>
      <c r="K5065" s="282">
        <v>30</v>
      </c>
    </row>
    <row r="5066" spans="1:11" x14ac:dyDescent="0.3">
      <c r="A5066" s="281" t="s">
        <v>2104</v>
      </c>
      <c r="B5066" s="281">
        <v>262</v>
      </c>
      <c r="C5066" s="24" t="str">
        <f t="shared" si="79"/>
        <v>belita262</v>
      </c>
      <c r="D5066" s="281">
        <v>12387</v>
      </c>
      <c r="E5066" s="281">
        <v>5118</v>
      </c>
      <c r="F5066" s="281">
        <v>255273</v>
      </c>
      <c r="G5066" s="24">
        <v>50</v>
      </c>
      <c r="H5066" s="24">
        <v>0</v>
      </c>
      <c r="I5066" s="24">
        <v>0</v>
      </c>
      <c r="J5066" s="282">
        <v>10</v>
      </c>
      <c r="K5066" s="282">
        <v>30</v>
      </c>
    </row>
    <row r="5067" spans="1:11" x14ac:dyDescent="0.3">
      <c r="A5067" s="281" t="s">
        <v>2104</v>
      </c>
      <c r="B5067" s="281">
        <v>263</v>
      </c>
      <c r="C5067" s="24" t="str">
        <f t="shared" si="79"/>
        <v>belita263</v>
      </c>
      <c r="D5067" s="281">
        <v>12513</v>
      </c>
      <c r="E5067" s="281">
        <v>5170</v>
      </c>
      <c r="F5067" s="281">
        <v>259520</v>
      </c>
      <c r="G5067" s="24">
        <v>50</v>
      </c>
      <c r="H5067" s="24">
        <v>0</v>
      </c>
      <c r="I5067" s="24">
        <v>0</v>
      </c>
      <c r="J5067" s="282">
        <v>10</v>
      </c>
      <c r="K5067" s="282">
        <v>30</v>
      </c>
    </row>
    <row r="5068" spans="1:11" x14ac:dyDescent="0.3">
      <c r="A5068" s="281" t="s">
        <v>2104</v>
      </c>
      <c r="B5068" s="281">
        <v>264</v>
      </c>
      <c r="C5068" s="24" t="str">
        <f t="shared" si="79"/>
        <v>belita264</v>
      </c>
      <c r="D5068" s="281">
        <v>12641</v>
      </c>
      <c r="E5068" s="281">
        <v>5223</v>
      </c>
      <c r="F5068" s="281">
        <v>262397</v>
      </c>
      <c r="G5068" s="24">
        <v>50</v>
      </c>
      <c r="H5068" s="24">
        <v>0</v>
      </c>
      <c r="I5068" s="24">
        <v>0</v>
      </c>
      <c r="J5068" s="282">
        <v>10</v>
      </c>
      <c r="K5068" s="282">
        <v>30</v>
      </c>
    </row>
    <row r="5069" spans="1:11" x14ac:dyDescent="0.3">
      <c r="A5069" s="281" t="s">
        <v>2104</v>
      </c>
      <c r="B5069" s="281">
        <v>265</v>
      </c>
      <c r="C5069" s="24" t="str">
        <f t="shared" si="79"/>
        <v>belita265</v>
      </c>
      <c r="D5069" s="281">
        <v>12770</v>
      </c>
      <c r="E5069" s="281">
        <v>5276</v>
      </c>
      <c r="F5069" s="281">
        <v>266031</v>
      </c>
      <c r="G5069" s="24">
        <v>50</v>
      </c>
      <c r="H5069" s="24">
        <v>0</v>
      </c>
      <c r="I5069" s="24">
        <v>0</v>
      </c>
      <c r="J5069" s="282">
        <v>10</v>
      </c>
      <c r="K5069" s="282">
        <v>30</v>
      </c>
    </row>
    <row r="5070" spans="1:11" x14ac:dyDescent="0.3">
      <c r="A5070" s="281" t="s">
        <v>2104</v>
      </c>
      <c r="B5070" s="281">
        <v>266</v>
      </c>
      <c r="C5070" s="24" t="str">
        <f t="shared" si="79"/>
        <v>belita266</v>
      </c>
      <c r="D5070" s="281">
        <v>12899</v>
      </c>
      <c r="E5070" s="281">
        <v>5329</v>
      </c>
      <c r="F5070" s="281">
        <v>268978</v>
      </c>
      <c r="G5070" s="24">
        <v>50</v>
      </c>
      <c r="H5070" s="24">
        <v>0</v>
      </c>
      <c r="I5070" s="24">
        <v>0</v>
      </c>
      <c r="J5070" s="282">
        <v>10</v>
      </c>
      <c r="K5070" s="282">
        <v>30</v>
      </c>
    </row>
    <row r="5071" spans="1:11" x14ac:dyDescent="0.3">
      <c r="A5071" s="281" t="s">
        <v>2104</v>
      </c>
      <c r="B5071" s="281">
        <v>267</v>
      </c>
      <c r="C5071" s="24" t="str">
        <f t="shared" si="79"/>
        <v>belita267</v>
      </c>
      <c r="D5071" s="281">
        <v>13031</v>
      </c>
      <c r="E5071" s="281">
        <v>5384</v>
      </c>
      <c r="F5071" s="281">
        <v>272700</v>
      </c>
      <c r="G5071" s="24">
        <v>50</v>
      </c>
      <c r="H5071" s="24">
        <v>0</v>
      </c>
      <c r="I5071" s="24">
        <v>0</v>
      </c>
      <c r="J5071" s="282">
        <v>10</v>
      </c>
      <c r="K5071" s="282">
        <v>30</v>
      </c>
    </row>
    <row r="5072" spans="1:11" x14ac:dyDescent="0.3">
      <c r="A5072" s="281" t="s">
        <v>2104</v>
      </c>
      <c r="B5072" s="281">
        <v>268</v>
      </c>
      <c r="C5072" s="24" t="str">
        <f t="shared" si="79"/>
        <v>belita268</v>
      </c>
      <c r="D5072" s="281">
        <v>13163</v>
      </c>
      <c r="E5072" s="281">
        <v>5438</v>
      </c>
      <c r="F5072" s="281">
        <v>275717</v>
      </c>
      <c r="G5072" s="24">
        <v>50</v>
      </c>
      <c r="H5072" s="24">
        <v>0</v>
      </c>
      <c r="I5072" s="24">
        <v>0</v>
      </c>
      <c r="J5072" s="282">
        <v>10</v>
      </c>
      <c r="K5072" s="282">
        <v>30</v>
      </c>
    </row>
    <row r="5073" spans="1:11" x14ac:dyDescent="0.3">
      <c r="A5073" s="281" t="s">
        <v>2104</v>
      </c>
      <c r="B5073" s="281">
        <v>269</v>
      </c>
      <c r="C5073" s="24" t="str">
        <f t="shared" si="79"/>
        <v>belita269</v>
      </c>
      <c r="D5073" s="281">
        <v>13297</v>
      </c>
      <c r="E5073" s="281">
        <v>5494</v>
      </c>
      <c r="F5073" s="281">
        <v>279530</v>
      </c>
      <c r="G5073" s="24">
        <v>50</v>
      </c>
      <c r="H5073" s="24">
        <v>0</v>
      </c>
      <c r="I5073" s="24">
        <v>0</v>
      </c>
      <c r="J5073" s="282">
        <v>10</v>
      </c>
      <c r="K5073" s="282">
        <v>30</v>
      </c>
    </row>
    <row r="5074" spans="1:11" x14ac:dyDescent="0.3">
      <c r="A5074" s="281" t="s">
        <v>2104</v>
      </c>
      <c r="B5074" s="281">
        <v>270</v>
      </c>
      <c r="C5074" s="24" t="str">
        <f t="shared" si="79"/>
        <v>belita270</v>
      </c>
      <c r="D5074" s="281">
        <v>13432</v>
      </c>
      <c r="E5074" s="281">
        <v>5549</v>
      </c>
      <c r="F5074" s="281">
        <v>282619</v>
      </c>
      <c r="G5074" s="24">
        <v>50</v>
      </c>
      <c r="H5074" s="24">
        <v>0</v>
      </c>
      <c r="I5074" s="24">
        <v>0</v>
      </c>
      <c r="J5074" s="282">
        <v>10</v>
      </c>
      <c r="K5074" s="282">
        <v>30</v>
      </c>
    </row>
    <row r="5075" spans="1:11" x14ac:dyDescent="0.3">
      <c r="A5075" s="281" t="s">
        <v>2104</v>
      </c>
      <c r="B5075" s="281">
        <v>271</v>
      </c>
      <c r="C5075" s="24" t="str">
        <f t="shared" si="79"/>
        <v>belita271</v>
      </c>
      <c r="D5075" s="281">
        <v>13568</v>
      </c>
      <c r="E5075" s="281">
        <v>5606</v>
      </c>
      <c r="F5075" s="281">
        <v>286262</v>
      </c>
      <c r="G5075" s="24">
        <v>50</v>
      </c>
      <c r="H5075" s="24">
        <v>0</v>
      </c>
      <c r="I5075" s="24">
        <v>0</v>
      </c>
      <c r="J5075" s="282">
        <v>10</v>
      </c>
      <c r="K5075" s="282">
        <v>30</v>
      </c>
    </row>
    <row r="5076" spans="1:11" x14ac:dyDescent="0.3">
      <c r="A5076" s="281" t="s">
        <v>2104</v>
      </c>
      <c r="B5076" s="281">
        <v>272</v>
      </c>
      <c r="C5076" s="24" t="str">
        <f t="shared" si="79"/>
        <v>belita272</v>
      </c>
      <c r="D5076" s="281">
        <v>13706</v>
      </c>
      <c r="E5076" s="281">
        <v>5663</v>
      </c>
      <c r="F5076" s="281">
        <v>289422</v>
      </c>
      <c r="G5076" s="24">
        <v>50</v>
      </c>
      <c r="H5076" s="24">
        <v>0</v>
      </c>
      <c r="I5076" s="24">
        <v>0</v>
      </c>
      <c r="J5076" s="282">
        <v>10</v>
      </c>
      <c r="K5076" s="282">
        <v>30</v>
      </c>
    </row>
    <row r="5077" spans="1:11" x14ac:dyDescent="0.3">
      <c r="A5077" s="281" t="s">
        <v>2104</v>
      </c>
      <c r="B5077" s="281">
        <v>273</v>
      </c>
      <c r="C5077" s="24" t="str">
        <f t="shared" si="79"/>
        <v>belita273</v>
      </c>
      <c r="D5077" s="281">
        <v>13845</v>
      </c>
      <c r="E5077" s="281">
        <v>5720</v>
      </c>
      <c r="F5077" s="281">
        <v>293418</v>
      </c>
      <c r="G5077" s="24">
        <v>50</v>
      </c>
      <c r="H5077" s="24">
        <v>0</v>
      </c>
      <c r="I5077" s="24">
        <v>0</v>
      </c>
      <c r="J5077" s="282">
        <v>10</v>
      </c>
      <c r="K5077" s="282">
        <v>30</v>
      </c>
    </row>
    <row r="5078" spans="1:11" x14ac:dyDescent="0.3">
      <c r="A5078" s="281" t="s">
        <v>2104</v>
      </c>
      <c r="B5078" s="281">
        <v>274</v>
      </c>
      <c r="C5078" s="24" t="str">
        <f t="shared" si="79"/>
        <v>belita274</v>
      </c>
      <c r="D5078" s="281">
        <v>13985</v>
      </c>
      <c r="E5078" s="281">
        <v>5778</v>
      </c>
      <c r="F5078" s="281">
        <v>296653</v>
      </c>
      <c r="G5078" s="24">
        <v>50</v>
      </c>
      <c r="H5078" s="24">
        <v>0</v>
      </c>
      <c r="I5078" s="24">
        <v>0</v>
      </c>
      <c r="J5078" s="282">
        <v>10</v>
      </c>
      <c r="K5078" s="282">
        <v>30</v>
      </c>
    </row>
    <row r="5079" spans="1:11" x14ac:dyDescent="0.3">
      <c r="A5079" s="281" t="s">
        <v>2104</v>
      </c>
      <c r="B5079" s="281">
        <v>275</v>
      </c>
      <c r="C5079" s="24" t="str">
        <f t="shared" si="79"/>
        <v>belita275</v>
      </c>
      <c r="D5079" s="281">
        <v>14127</v>
      </c>
      <c r="E5079" s="281">
        <v>5837</v>
      </c>
      <c r="F5079" s="281">
        <v>300745</v>
      </c>
      <c r="G5079" s="24">
        <v>50</v>
      </c>
      <c r="H5079" s="24">
        <v>0</v>
      </c>
      <c r="I5079" s="24">
        <v>0</v>
      </c>
      <c r="J5079" s="282">
        <v>10</v>
      </c>
      <c r="K5079" s="282">
        <v>30</v>
      </c>
    </row>
    <row r="5080" spans="1:11" x14ac:dyDescent="0.3">
      <c r="A5080" s="281" t="s">
        <v>2104</v>
      </c>
      <c r="B5080" s="281">
        <v>276</v>
      </c>
      <c r="C5080" s="24" t="str">
        <f t="shared" si="79"/>
        <v>belita276</v>
      </c>
      <c r="D5080" s="281">
        <v>14270</v>
      </c>
      <c r="E5080" s="281">
        <v>5896</v>
      </c>
      <c r="F5080" s="281">
        <v>304058</v>
      </c>
      <c r="G5080" s="24">
        <v>50</v>
      </c>
      <c r="H5080" s="24">
        <v>0</v>
      </c>
      <c r="I5080" s="24">
        <v>0</v>
      </c>
      <c r="J5080" s="282">
        <v>10</v>
      </c>
      <c r="K5080" s="282">
        <v>30</v>
      </c>
    </row>
    <row r="5081" spans="1:11" x14ac:dyDescent="0.3">
      <c r="A5081" s="281" t="s">
        <v>2104</v>
      </c>
      <c r="B5081" s="281">
        <v>277</v>
      </c>
      <c r="C5081" s="24" t="str">
        <f t="shared" si="79"/>
        <v>belita277</v>
      </c>
      <c r="D5081" s="281">
        <v>14415</v>
      </c>
      <c r="E5081" s="281">
        <v>5955</v>
      </c>
      <c r="F5081" s="281">
        <v>308247</v>
      </c>
      <c r="G5081" s="24">
        <v>50</v>
      </c>
      <c r="H5081" s="24">
        <v>0</v>
      </c>
      <c r="I5081" s="24">
        <v>0</v>
      </c>
      <c r="J5081" s="282">
        <v>10</v>
      </c>
      <c r="K5081" s="282">
        <v>30</v>
      </c>
    </row>
    <row r="5082" spans="1:11" x14ac:dyDescent="0.3">
      <c r="A5082" s="281" t="s">
        <v>2104</v>
      </c>
      <c r="B5082" s="281">
        <v>278</v>
      </c>
      <c r="C5082" s="24" t="str">
        <f t="shared" si="79"/>
        <v>belita278</v>
      </c>
      <c r="D5082" s="281">
        <v>14560</v>
      </c>
      <c r="E5082" s="281">
        <v>6016</v>
      </c>
      <c r="F5082" s="281">
        <v>311639</v>
      </c>
      <c r="G5082" s="24">
        <v>50</v>
      </c>
      <c r="H5082" s="24">
        <v>0</v>
      </c>
      <c r="I5082" s="24">
        <v>0</v>
      </c>
      <c r="J5082" s="282">
        <v>10</v>
      </c>
      <c r="K5082" s="282">
        <v>30</v>
      </c>
    </row>
    <row r="5083" spans="1:11" x14ac:dyDescent="0.3">
      <c r="A5083" s="281" t="s">
        <v>2104</v>
      </c>
      <c r="B5083" s="281">
        <v>279</v>
      </c>
      <c r="C5083" s="24" t="str">
        <f t="shared" si="79"/>
        <v>belita279</v>
      </c>
      <c r="D5083" s="281">
        <v>14707</v>
      </c>
      <c r="E5083" s="281">
        <v>6076</v>
      </c>
      <c r="F5083" s="281">
        <v>315642</v>
      </c>
      <c r="G5083" s="24">
        <v>50</v>
      </c>
      <c r="H5083" s="24">
        <v>0</v>
      </c>
      <c r="I5083" s="24">
        <v>0</v>
      </c>
      <c r="J5083" s="282">
        <v>10</v>
      </c>
      <c r="K5083" s="282">
        <v>30</v>
      </c>
    </row>
    <row r="5084" spans="1:11" x14ac:dyDescent="0.3">
      <c r="A5084" s="281" t="s">
        <v>2104</v>
      </c>
      <c r="B5084" s="281">
        <v>280</v>
      </c>
      <c r="C5084" s="24" t="str">
        <f t="shared" si="79"/>
        <v>belita280</v>
      </c>
      <c r="D5084" s="281">
        <v>14856</v>
      </c>
      <c r="E5084" s="281">
        <v>6138</v>
      </c>
      <c r="F5084" s="281">
        <v>319111</v>
      </c>
      <c r="G5084" s="24">
        <v>50</v>
      </c>
      <c r="H5084" s="24">
        <v>0</v>
      </c>
      <c r="I5084" s="24">
        <v>0</v>
      </c>
      <c r="J5084" s="282">
        <v>10</v>
      </c>
      <c r="K5084" s="282">
        <v>30</v>
      </c>
    </row>
    <row r="5085" spans="1:11" x14ac:dyDescent="0.3">
      <c r="A5085" s="281" t="s">
        <v>2104</v>
      </c>
      <c r="B5085" s="281">
        <v>281</v>
      </c>
      <c r="C5085" s="24" t="str">
        <f t="shared" si="79"/>
        <v>belita281</v>
      </c>
      <c r="D5085" s="281">
        <v>16195</v>
      </c>
      <c r="E5085" s="281">
        <v>6691</v>
      </c>
      <c r="F5085" s="281">
        <v>352964</v>
      </c>
      <c r="G5085" s="24">
        <v>50</v>
      </c>
      <c r="H5085" s="24">
        <v>0</v>
      </c>
      <c r="I5085" s="24">
        <v>0</v>
      </c>
      <c r="J5085" s="282">
        <v>10</v>
      </c>
      <c r="K5085" s="282">
        <v>30</v>
      </c>
    </row>
    <row r="5086" spans="1:11" x14ac:dyDescent="0.3">
      <c r="A5086" s="281" t="s">
        <v>2104</v>
      </c>
      <c r="B5086" s="281">
        <v>282</v>
      </c>
      <c r="C5086" s="24" t="str">
        <f t="shared" si="79"/>
        <v>belita282</v>
      </c>
      <c r="D5086" s="281">
        <v>16358</v>
      </c>
      <c r="E5086" s="281">
        <v>6758</v>
      </c>
      <c r="F5086" s="281">
        <v>357057</v>
      </c>
      <c r="G5086" s="24">
        <v>50</v>
      </c>
      <c r="H5086" s="24">
        <v>0</v>
      </c>
      <c r="I5086" s="24">
        <v>0</v>
      </c>
      <c r="J5086" s="282">
        <v>10</v>
      </c>
      <c r="K5086" s="282">
        <v>30</v>
      </c>
    </row>
    <row r="5087" spans="1:11" x14ac:dyDescent="0.3">
      <c r="A5087" s="281" t="s">
        <v>2104</v>
      </c>
      <c r="B5087" s="281">
        <v>283</v>
      </c>
      <c r="C5087" s="24" t="str">
        <f t="shared" si="79"/>
        <v>belita283</v>
      </c>
      <c r="D5087" s="281">
        <v>16523</v>
      </c>
      <c r="E5087" s="281">
        <v>6827</v>
      </c>
      <c r="F5087" s="281">
        <v>362171</v>
      </c>
      <c r="G5087" s="24">
        <v>50</v>
      </c>
      <c r="H5087" s="24">
        <v>0</v>
      </c>
      <c r="I5087" s="24">
        <v>0</v>
      </c>
      <c r="J5087" s="282">
        <v>10</v>
      </c>
      <c r="K5087" s="282">
        <v>30</v>
      </c>
    </row>
    <row r="5088" spans="1:11" x14ac:dyDescent="0.3">
      <c r="A5088" s="281" t="s">
        <v>2104</v>
      </c>
      <c r="B5088" s="281">
        <v>284</v>
      </c>
      <c r="C5088" s="24" t="str">
        <f t="shared" si="79"/>
        <v>belita284</v>
      </c>
      <c r="D5088" s="281">
        <v>16690</v>
      </c>
      <c r="E5088" s="281">
        <v>6895</v>
      </c>
      <c r="F5088" s="281">
        <v>366477</v>
      </c>
      <c r="G5088" s="24">
        <v>50</v>
      </c>
      <c r="H5088" s="24">
        <v>0</v>
      </c>
      <c r="I5088" s="24">
        <v>0</v>
      </c>
      <c r="J5088" s="282">
        <v>10</v>
      </c>
      <c r="K5088" s="282">
        <v>30</v>
      </c>
    </row>
    <row r="5089" spans="1:11" x14ac:dyDescent="0.3">
      <c r="A5089" s="281" t="s">
        <v>2104</v>
      </c>
      <c r="B5089" s="281">
        <v>285</v>
      </c>
      <c r="C5089" s="24" t="str">
        <f t="shared" si="79"/>
        <v>belita285</v>
      </c>
      <c r="D5089" s="281">
        <v>16858</v>
      </c>
      <c r="E5089" s="281">
        <v>6965</v>
      </c>
      <c r="F5089" s="281">
        <v>371720</v>
      </c>
      <c r="G5089" s="24">
        <v>50</v>
      </c>
      <c r="H5089" s="24">
        <v>0</v>
      </c>
      <c r="I5089" s="24">
        <v>0</v>
      </c>
      <c r="J5089" s="282">
        <v>10</v>
      </c>
      <c r="K5089" s="282">
        <v>30</v>
      </c>
    </row>
    <row r="5090" spans="1:11" x14ac:dyDescent="0.3">
      <c r="A5090" s="281" t="s">
        <v>2104</v>
      </c>
      <c r="B5090" s="281">
        <v>286</v>
      </c>
      <c r="C5090" s="24" t="str">
        <f t="shared" si="79"/>
        <v>belita286</v>
      </c>
      <c r="D5090" s="281">
        <v>17028</v>
      </c>
      <c r="E5090" s="281">
        <v>7035</v>
      </c>
      <c r="F5090" s="281">
        <v>376135</v>
      </c>
      <c r="G5090" s="24">
        <v>50</v>
      </c>
      <c r="H5090" s="24">
        <v>0</v>
      </c>
      <c r="I5090" s="24">
        <v>0</v>
      </c>
      <c r="J5090" s="282">
        <v>10</v>
      </c>
      <c r="K5090" s="282">
        <v>30</v>
      </c>
    </row>
    <row r="5091" spans="1:11" x14ac:dyDescent="0.3">
      <c r="A5091" s="281" t="s">
        <v>2104</v>
      </c>
      <c r="B5091" s="281">
        <v>287</v>
      </c>
      <c r="C5091" s="24" t="str">
        <f t="shared" si="79"/>
        <v>belita287</v>
      </c>
      <c r="D5091" s="281">
        <v>17199</v>
      </c>
      <c r="E5091" s="281">
        <v>7106</v>
      </c>
      <c r="F5091" s="281">
        <v>381168</v>
      </c>
      <c r="G5091" s="24">
        <v>50</v>
      </c>
      <c r="H5091" s="24">
        <v>0</v>
      </c>
      <c r="I5091" s="24">
        <v>0</v>
      </c>
      <c r="J5091" s="282">
        <v>10</v>
      </c>
      <c r="K5091" s="282">
        <v>30</v>
      </c>
    </row>
    <row r="5092" spans="1:11" x14ac:dyDescent="0.3">
      <c r="A5092" s="281" t="s">
        <v>2104</v>
      </c>
      <c r="B5092" s="281">
        <v>288</v>
      </c>
      <c r="C5092" s="24" t="str">
        <f t="shared" si="79"/>
        <v>belita288</v>
      </c>
      <c r="D5092" s="281">
        <v>17372</v>
      </c>
      <c r="E5092" s="281">
        <v>7177</v>
      </c>
      <c r="F5092" s="281">
        <v>385573</v>
      </c>
      <c r="G5092" s="24">
        <v>50</v>
      </c>
      <c r="H5092" s="24">
        <v>0</v>
      </c>
      <c r="I5092" s="24">
        <v>0</v>
      </c>
      <c r="J5092" s="282">
        <v>10</v>
      </c>
      <c r="K5092" s="282">
        <v>30</v>
      </c>
    </row>
    <row r="5093" spans="1:11" x14ac:dyDescent="0.3">
      <c r="A5093" s="281" t="s">
        <v>2104</v>
      </c>
      <c r="B5093" s="281">
        <v>289</v>
      </c>
      <c r="C5093" s="24" t="str">
        <f t="shared" si="79"/>
        <v>belita289</v>
      </c>
      <c r="D5093" s="281">
        <v>17547</v>
      </c>
      <c r="E5093" s="281">
        <v>7250</v>
      </c>
      <c r="F5093" s="281">
        <v>390146</v>
      </c>
      <c r="G5093" s="24">
        <v>50</v>
      </c>
      <c r="H5093" s="24">
        <v>0</v>
      </c>
      <c r="I5093" s="24">
        <v>0</v>
      </c>
      <c r="J5093" s="282">
        <v>10</v>
      </c>
      <c r="K5093" s="282">
        <v>30</v>
      </c>
    </row>
    <row r="5094" spans="1:11" x14ac:dyDescent="0.3">
      <c r="A5094" s="281" t="s">
        <v>2104</v>
      </c>
      <c r="B5094" s="281">
        <v>290</v>
      </c>
      <c r="C5094" s="24" t="str">
        <f t="shared" si="79"/>
        <v>belita290</v>
      </c>
      <c r="D5094" s="281">
        <v>17723</v>
      </c>
      <c r="E5094" s="281">
        <v>7322</v>
      </c>
      <c r="F5094" s="281">
        <v>394651</v>
      </c>
      <c r="G5094" s="24">
        <v>50</v>
      </c>
      <c r="H5094" s="24">
        <v>0</v>
      </c>
      <c r="I5094" s="24">
        <v>0</v>
      </c>
      <c r="J5094" s="282">
        <v>10</v>
      </c>
      <c r="K5094" s="282">
        <v>30</v>
      </c>
    </row>
    <row r="5095" spans="1:11" x14ac:dyDescent="0.3">
      <c r="A5095" s="281" t="s">
        <v>2104</v>
      </c>
      <c r="B5095" s="281">
        <v>291</v>
      </c>
      <c r="C5095" s="24" t="str">
        <f t="shared" si="79"/>
        <v>belita291</v>
      </c>
      <c r="D5095" s="281">
        <v>17901</v>
      </c>
      <c r="E5095" s="281">
        <v>7396</v>
      </c>
      <c r="F5095" s="281">
        <v>399205</v>
      </c>
      <c r="G5095" s="24">
        <v>50</v>
      </c>
      <c r="H5095" s="24">
        <v>0</v>
      </c>
      <c r="I5095" s="24">
        <v>0</v>
      </c>
      <c r="J5095" s="282">
        <v>10</v>
      </c>
      <c r="K5095" s="282">
        <v>30</v>
      </c>
    </row>
    <row r="5096" spans="1:11" x14ac:dyDescent="0.3">
      <c r="A5096" s="281" t="s">
        <v>2104</v>
      </c>
      <c r="B5096" s="281">
        <v>292</v>
      </c>
      <c r="C5096" s="24" t="str">
        <f t="shared" si="79"/>
        <v>belita292</v>
      </c>
      <c r="D5096" s="281">
        <v>18081</v>
      </c>
      <c r="E5096" s="281">
        <v>7470</v>
      </c>
      <c r="F5096" s="281">
        <v>403933</v>
      </c>
      <c r="G5096" s="24">
        <v>50</v>
      </c>
      <c r="H5096" s="24">
        <v>0</v>
      </c>
      <c r="I5096" s="24">
        <v>0</v>
      </c>
      <c r="J5096" s="282">
        <v>10</v>
      </c>
      <c r="K5096" s="282">
        <v>30</v>
      </c>
    </row>
    <row r="5097" spans="1:11" x14ac:dyDescent="0.3">
      <c r="A5097" s="281" t="s">
        <v>2104</v>
      </c>
      <c r="B5097" s="281">
        <v>293</v>
      </c>
      <c r="C5097" s="24" t="str">
        <f t="shared" si="79"/>
        <v>belita293</v>
      </c>
      <c r="D5097" s="281">
        <v>18262</v>
      </c>
      <c r="E5097" s="281">
        <v>7545</v>
      </c>
      <c r="F5097" s="281">
        <v>408591</v>
      </c>
      <c r="G5097" s="24">
        <v>50</v>
      </c>
      <c r="H5097" s="24">
        <v>0</v>
      </c>
      <c r="I5097" s="24">
        <v>0</v>
      </c>
      <c r="J5097" s="282">
        <v>10</v>
      </c>
      <c r="K5097" s="282">
        <v>30</v>
      </c>
    </row>
    <row r="5098" spans="1:11" x14ac:dyDescent="0.3">
      <c r="A5098" s="281" t="s">
        <v>2104</v>
      </c>
      <c r="B5098" s="281">
        <v>294</v>
      </c>
      <c r="C5098" s="24" t="str">
        <f t="shared" si="79"/>
        <v>belita294</v>
      </c>
      <c r="D5098" s="281">
        <v>18446</v>
      </c>
      <c r="E5098" s="281">
        <v>7621</v>
      </c>
      <c r="F5098" s="281">
        <v>413299</v>
      </c>
      <c r="G5098" s="24">
        <v>50</v>
      </c>
      <c r="H5098" s="24">
        <v>0</v>
      </c>
      <c r="I5098" s="24">
        <v>0</v>
      </c>
      <c r="J5098" s="282">
        <v>10</v>
      </c>
      <c r="K5098" s="282">
        <v>30</v>
      </c>
    </row>
    <row r="5099" spans="1:11" x14ac:dyDescent="0.3">
      <c r="A5099" s="281" t="s">
        <v>2104</v>
      </c>
      <c r="B5099" s="281">
        <v>295</v>
      </c>
      <c r="C5099" s="24" t="str">
        <f t="shared" si="79"/>
        <v>belita295</v>
      </c>
      <c r="D5099" s="281">
        <v>18631</v>
      </c>
      <c r="E5099" s="281">
        <v>7697</v>
      </c>
      <c r="F5099" s="281">
        <v>418188</v>
      </c>
      <c r="G5099" s="24">
        <v>50</v>
      </c>
      <c r="H5099" s="24">
        <v>0</v>
      </c>
      <c r="I5099" s="24">
        <v>0</v>
      </c>
      <c r="J5099" s="282">
        <v>10</v>
      </c>
      <c r="K5099" s="282">
        <v>30</v>
      </c>
    </row>
    <row r="5100" spans="1:11" x14ac:dyDescent="0.3">
      <c r="A5100" s="281" t="s">
        <v>2104</v>
      </c>
      <c r="B5100" s="281">
        <v>296</v>
      </c>
      <c r="C5100" s="24" t="str">
        <f t="shared" si="79"/>
        <v>belita296</v>
      </c>
      <c r="D5100" s="281">
        <v>18817</v>
      </c>
      <c r="E5100" s="281">
        <v>7774</v>
      </c>
      <c r="F5100" s="281">
        <v>423002</v>
      </c>
      <c r="G5100" s="24">
        <v>50</v>
      </c>
      <c r="H5100" s="24">
        <v>0</v>
      </c>
      <c r="I5100" s="24">
        <v>0</v>
      </c>
      <c r="J5100" s="282">
        <v>10</v>
      </c>
      <c r="K5100" s="282">
        <v>30</v>
      </c>
    </row>
    <row r="5101" spans="1:11" x14ac:dyDescent="0.3">
      <c r="A5101" s="281" t="s">
        <v>2104</v>
      </c>
      <c r="B5101" s="281">
        <v>297</v>
      </c>
      <c r="C5101" s="24" t="str">
        <f t="shared" si="79"/>
        <v>belita297</v>
      </c>
      <c r="D5101" s="281">
        <v>19006</v>
      </c>
      <c r="E5101" s="281">
        <v>7852</v>
      </c>
      <c r="F5101" s="281">
        <v>427609</v>
      </c>
      <c r="G5101" s="24">
        <v>50</v>
      </c>
      <c r="H5101" s="24">
        <v>0</v>
      </c>
      <c r="I5101" s="24">
        <v>0</v>
      </c>
      <c r="J5101" s="282">
        <v>10</v>
      </c>
      <c r="K5101" s="282">
        <v>30</v>
      </c>
    </row>
    <row r="5102" spans="1:11" x14ac:dyDescent="0.3">
      <c r="A5102" s="281" t="s">
        <v>2104</v>
      </c>
      <c r="B5102" s="281">
        <v>298</v>
      </c>
      <c r="C5102" s="24" t="str">
        <f t="shared" si="79"/>
        <v>belita298</v>
      </c>
      <c r="D5102" s="281">
        <v>19196</v>
      </c>
      <c r="E5102" s="281">
        <v>7931</v>
      </c>
      <c r="F5102" s="281">
        <v>432263</v>
      </c>
      <c r="G5102" s="24">
        <v>50</v>
      </c>
      <c r="H5102" s="24">
        <v>0</v>
      </c>
      <c r="I5102" s="24">
        <v>0</v>
      </c>
      <c r="J5102" s="282">
        <v>10</v>
      </c>
      <c r="K5102" s="282">
        <v>30</v>
      </c>
    </row>
    <row r="5103" spans="1:11" x14ac:dyDescent="0.3">
      <c r="A5103" s="281" t="s">
        <v>2104</v>
      </c>
      <c r="B5103" s="281">
        <v>299</v>
      </c>
      <c r="C5103" s="24" t="str">
        <f t="shared" si="79"/>
        <v>belita299</v>
      </c>
      <c r="D5103" s="281">
        <v>19388</v>
      </c>
      <c r="E5103" s="281">
        <v>8010</v>
      </c>
      <c r="F5103" s="281">
        <v>436966</v>
      </c>
      <c r="G5103" s="24">
        <v>50</v>
      </c>
      <c r="H5103" s="24">
        <v>0</v>
      </c>
      <c r="I5103" s="24">
        <v>0</v>
      </c>
      <c r="J5103" s="282">
        <v>10</v>
      </c>
      <c r="K5103" s="282">
        <v>30</v>
      </c>
    </row>
    <row r="5104" spans="1:11" x14ac:dyDescent="0.3">
      <c r="A5104" s="281" t="s">
        <v>2104</v>
      </c>
      <c r="B5104" s="281">
        <v>300</v>
      </c>
      <c r="C5104" s="24" t="str">
        <f t="shared" si="79"/>
        <v>belita300</v>
      </c>
      <c r="D5104" s="281">
        <v>19582</v>
      </c>
      <c r="E5104" s="281">
        <v>8090</v>
      </c>
      <c r="F5104" s="281">
        <v>441717</v>
      </c>
      <c r="G5104" s="24">
        <v>50</v>
      </c>
      <c r="H5104" s="24">
        <v>0</v>
      </c>
      <c r="I5104" s="24">
        <v>0</v>
      </c>
      <c r="J5104" s="282">
        <v>10</v>
      </c>
      <c r="K5104" s="282">
        <v>30</v>
      </c>
    </row>
    <row r="5105" spans="1:11" x14ac:dyDescent="0.3">
      <c r="A5105" s="283" t="s">
        <v>2098</v>
      </c>
      <c r="B5105" s="283">
        <v>1</v>
      </c>
      <c r="C5105" s="24" t="str">
        <f t="shared" si="79"/>
        <v>belebeta1</v>
      </c>
      <c r="D5105" s="283">
        <v>162</v>
      </c>
      <c r="E5105" s="283">
        <v>74</v>
      </c>
      <c r="F5105" s="283">
        <v>1383</v>
      </c>
      <c r="G5105" s="24">
        <v>50</v>
      </c>
      <c r="H5105" s="24">
        <v>0</v>
      </c>
      <c r="I5105" s="24">
        <v>0</v>
      </c>
      <c r="J5105" s="282">
        <v>10</v>
      </c>
      <c r="K5105" s="282">
        <v>30</v>
      </c>
    </row>
    <row r="5106" spans="1:11" x14ac:dyDescent="0.3">
      <c r="A5106" s="283" t="s">
        <v>2098</v>
      </c>
      <c r="B5106" s="283">
        <v>2</v>
      </c>
      <c r="C5106" s="24" t="str">
        <f t="shared" si="79"/>
        <v>belebeta2</v>
      </c>
      <c r="D5106" s="283">
        <v>164</v>
      </c>
      <c r="E5106" s="283">
        <v>75</v>
      </c>
      <c r="F5106" s="283">
        <v>1400</v>
      </c>
      <c r="G5106" s="24">
        <v>50</v>
      </c>
      <c r="H5106" s="24">
        <v>0</v>
      </c>
      <c r="I5106" s="24">
        <v>0</v>
      </c>
      <c r="J5106" s="282">
        <v>10</v>
      </c>
      <c r="K5106" s="282">
        <v>30</v>
      </c>
    </row>
    <row r="5107" spans="1:11" x14ac:dyDescent="0.3">
      <c r="A5107" s="283" t="s">
        <v>2098</v>
      </c>
      <c r="B5107" s="283">
        <v>3</v>
      </c>
      <c r="C5107" s="24" t="str">
        <f t="shared" si="79"/>
        <v>belebeta3</v>
      </c>
      <c r="D5107" s="283">
        <v>166</v>
      </c>
      <c r="E5107" s="283">
        <v>76</v>
      </c>
      <c r="F5107" s="283">
        <v>1421</v>
      </c>
      <c r="G5107" s="24">
        <v>50</v>
      </c>
      <c r="H5107" s="24">
        <v>0</v>
      </c>
      <c r="I5107" s="24">
        <v>0</v>
      </c>
      <c r="J5107" s="282">
        <v>10</v>
      </c>
      <c r="K5107" s="282">
        <v>30</v>
      </c>
    </row>
    <row r="5108" spans="1:11" x14ac:dyDescent="0.3">
      <c r="A5108" s="283" t="s">
        <v>2098</v>
      </c>
      <c r="B5108" s="283">
        <v>4</v>
      </c>
      <c r="C5108" s="24" t="str">
        <f t="shared" si="79"/>
        <v>belebeta4</v>
      </c>
      <c r="D5108" s="283">
        <v>169</v>
      </c>
      <c r="E5108" s="283">
        <v>77</v>
      </c>
      <c r="F5108" s="283">
        <v>1446</v>
      </c>
      <c r="G5108" s="24">
        <v>50</v>
      </c>
      <c r="H5108" s="24">
        <v>0</v>
      </c>
      <c r="I5108" s="24">
        <v>0</v>
      </c>
      <c r="J5108" s="282">
        <v>10</v>
      </c>
      <c r="K5108" s="282">
        <v>30</v>
      </c>
    </row>
    <row r="5109" spans="1:11" x14ac:dyDescent="0.3">
      <c r="A5109" s="283" t="s">
        <v>2098</v>
      </c>
      <c r="B5109" s="283">
        <v>5</v>
      </c>
      <c r="C5109" s="24" t="str">
        <f t="shared" si="79"/>
        <v>belebeta5</v>
      </c>
      <c r="D5109" s="283">
        <v>171</v>
      </c>
      <c r="E5109" s="283">
        <v>78</v>
      </c>
      <c r="F5109" s="283">
        <v>1475</v>
      </c>
      <c r="G5109" s="24">
        <v>50</v>
      </c>
      <c r="H5109" s="24">
        <v>0</v>
      </c>
      <c r="I5109" s="24">
        <v>0</v>
      </c>
      <c r="J5109" s="282">
        <v>10</v>
      </c>
      <c r="K5109" s="282">
        <v>30</v>
      </c>
    </row>
    <row r="5110" spans="1:11" x14ac:dyDescent="0.3">
      <c r="A5110" s="283" t="s">
        <v>2098</v>
      </c>
      <c r="B5110" s="283">
        <v>6</v>
      </c>
      <c r="C5110" s="24" t="str">
        <f t="shared" si="79"/>
        <v>belebeta6</v>
      </c>
      <c r="D5110" s="283">
        <v>173</v>
      </c>
      <c r="E5110" s="283">
        <v>79</v>
      </c>
      <c r="F5110" s="283">
        <v>1507</v>
      </c>
      <c r="G5110" s="24">
        <v>50</v>
      </c>
      <c r="H5110" s="24">
        <v>0</v>
      </c>
      <c r="I5110" s="24">
        <v>0</v>
      </c>
      <c r="J5110" s="282">
        <v>10</v>
      </c>
      <c r="K5110" s="282">
        <v>30</v>
      </c>
    </row>
    <row r="5111" spans="1:11" x14ac:dyDescent="0.3">
      <c r="A5111" s="283" t="s">
        <v>2098</v>
      </c>
      <c r="B5111" s="283">
        <v>7</v>
      </c>
      <c r="C5111" s="24" t="str">
        <f t="shared" si="79"/>
        <v>belebeta7</v>
      </c>
      <c r="D5111" s="283">
        <v>176</v>
      </c>
      <c r="E5111" s="283">
        <v>80</v>
      </c>
      <c r="F5111" s="283">
        <v>1545</v>
      </c>
      <c r="G5111" s="24">
        <v>50</v>
      </c>
      <c r="H5111" s="24">
        <v>0</v>
      </c>
      <c r="I5111" s="24">
        <v>0</v>
      </c>
      <c r="J5111" s="282">
        <v>10</v>
      </c>
      <c r="K5111" s="282">
        <v>30</v>
      </c>
    </row>
    <row r="5112" spans="1:11" x14ac:dyDescent="0.3">
      <c r="A5112" s="283" t="s">
        <v>2098</v>
      </c>
      <c r="B5112" s="283">
        <v>8</v>
      </c>
      <c r="C5112" s="24" t="str">
        <f t="shared" si="79"/>
        <v>belebeta8</v>
      </c>
      <c r="D5112" s="283">
        <v>178</v>
      </c>
      <c r="E5112" s="283">
        <v>81</v>
      </c>
      <c r="F5112" s="283">
        <v>1587</v>
      </c>
      <c r="G5112" s="24">
        <v>50</v>
      </c>
      <c r="H5112" s="24">
        <v>0</v>
      </c>
      <c r="I5112" s="24">
        <v>0</v>
      </c>
      <c r="J5112" s="282">
        <v>10</v>
      </c>
      <c r="K5112" s="282">
        <v>30</v>
      </c>
    </row>
    <row r="5113" spans="1:11" x14ac:dyDescent="0.3">
      <c r="A5113" s="283" t="s">
        <v>2098</v>
      </c>
      <c r="B5113" s="283">
        <v>9</v>
      </c>
      <c r="C5113" s="24" t="str">
        <f t="shared" si="79"/>
        <v>belebeta9</v>
      </c>
      <c r="D5113" s="283">
        <v>180</v>
      </c>
      <c r="E5113" s="283">
        <v>82</v>
      </c>
      <c r="F5113" s="283">
        <v>1633</v>
      </c>
      <c r="G5113" s="24">
        <v>50</v>
      </c>
      <c r="H5113" s="24">
        <v>0</v>
      </c>
      <c r="I5113" s="24">
        <v>0</v>
      </c>
      <c r="J5113" s="282">
        <v>10</v>
      </c>
      <c r="K5113" s="282">
        <v>30</v>
      </c>
    </row>
    <row r="5114" spans="1:11" x14ac:dyDescent="0.3">
      <c r="A5114" s="283" t="s">
        <v>2098</v>
      </c>
      <c r="B5114" s="283">
        <v>10</v>
      </c>
      <c r="C5114" s="24" t="str">
        <f t="shared" si="79"/>
        <v>belebeta10</v>
      </c>
      <c r="D5114" s="283">
        <v>183</v>
      </c>
      <c r="E5114" s="283">
        <v>83</v>
      </c>
      <c r="F5114" s="283">
        <v>1685</v>
      </c>
      <c r="G5114" s="24">
        <v>50</v>
      </c>
      <c r="H5114" s="24">
        <v>0</v>
      </c>
      <c r="I5114" s="24">
        <v>0</v>
      </c>
      <c r="J5114" s="282">
        <v>10</v>
      </c>
      <c r="K5114" s="282">
        <v>30</v>
      </c>
    </row>
    <row r="5115" spans="1:11" x14ac:dyDescent="0.3">
      <c r="A5115" s="283" t="s">
        <v>2098</v>
      </c>
      <c r="B5115" s="283">
        <v>11</v>
      </c>
      <c r="C5115" s="24" t="str">
        <f t="shared" si="79"/>
        <v>belebeta11</v>
      </c>
      <c r="D5115" s="283">
        <v>200</v>
      </c>
      <c r="E5115" s="283">
        <v>91</v>
      </c>
      <c r="F5115" s="283">
        <v>1854</v>
      </c>
      <c r="G5115" s="24">
        <v>50</v>
      </c>
      <c r="H5115" s="24">
        <v>0</v>
      </c>
      <c r="I5115" s="24">
        <v>0</v>
      </c>
      <c r="J5115" s="282">
        <v>10</v>
      </c>
      <c r="K5115" s="282">
        <v>30</v>
      </c>
    </row>
    <row r="5116" spans="1:11" x14ac:dyDescent="0.3">
      <c r="A5116" s="283" t="s">
        <v>2098</v>
      </c>
      <c r="B5116" s="283">
        <v>12</v>
      </c>
      <c r="C5116" s="24" t="str">
        <f t="shared" si="79"/>
        <v>belebeta12</v>
      </c>
      <c r="D5116" s="283">
        <v>202</v>
      </c>
      <c r="E5116" s="283">
        <v>92</v>
      </c>
      <c r="F5116" s="283">
        <v>1921</v>
      </c>
      <c r="G5116" s="24">
        <v>50</v>
      </c>
      <c r="H5116" s="24">
        <v>0</v>
      </c>
      <c r="I5116" s="24">
        <v>0</v>
      </c>
      <c r="J5116" s="282">
        <v>10</v>
      </c>
      <c r="K5116" s="282">
        <v>30</v>
      </c>
    </row>
    <row r="5117" spans="1:11" x14ac:dyDescent="0.3">
      <c r="A5117" s="283" t="s">
        <v>2098</v>
      </c>
      <c r="B5117" s="283">
        <v>13</v>
      </c>
      <c r="C5117" s="24" t="str">
        <f t="shared" si="79"/>
        <v>belebeta13</v>
      </c>
      <c r="D5117" s="283">
        <v>205</v>
      </c>
      <c r="E5117" s="283">
        <v>93</v>
      </c>
      <c r="F5117" s="283">
        <v>1994</v>
      </c>
      <c r="G5117" s="24">
        <v>50</v>
      </c>
      <c r="H5117" s="24">
        <v>0</v>
      </c>
      <c r="I5117" s="24">
        <v>0</v>
      </c>
      <c r="J5117" s="282">
        <v>10</v>
      </c>
      <c r="K5117" s="282">
        <v>30</v>
      </c>
    </row>
    <row r="5118" spans="1:11" x14ac:dyDescent="0.3">
      <c r="A5118" s="283" t="s">
        <v>2098</v>
      </c>
      <c r="B5118" s="283">
        <v>14</v>
      </c>
      <c r="C5118" s="24" t="str">
        <f t="shared" si="79"/>
        <v>belebeta14</v>
      </c>
      <c r="D5118" s="283">
        <v>208</v>
      </c>
      <c r="E5118" s="283">
        <v>95</v>
      </c>
      <c r="F5118" s="283">
        <v>2073</v>
      </c>
      <c r="G5118" s="24">
        <v>50</v>
      </c>
      <c r="H5118" s="24">
        <v>0</v>
      </c>
      <c r="I5118" s="24">
        <v>0</v>
      </c>
      <c r="J5118" s="282">
        <v>10</v>
      </c>
      <c r="K5118" s="282">
        <v>30</v>
      </c>
    </row>
    <row r="5119" spans="1:11" x14ac:dyDescent="0.3">
      <c r="A5119" s="283" t="s">
        <v>2098</v>
      </c>
      <c r="B5119" s="283">
        <v>15</v>
      </c>
      <c r="C5119" s="24" t="str">
        <f t="shared" si="79"/>
        <v>belebeta15</v>
      </c>
      <c r="D5119" s="283">
        <v>211</v>
      </c>
      <c r="E5119" s="283">
        <v>96</v>
      </c>
      <c r="F5119" s="283">
        <v>2158</v>
      </c>
      <c r="G5119" s="24">
        <v>50</v>
      </c>
      <c r="H5119" s="24">
        <v>0</v>
      </c>
      <c r="I5119" s="24">
        <v>0</v>
      </c>
      <c r="J5119" s="282">
        <v>10</v>
      </c>
      <c r="K5119" s="282">
        <v>30</v>
      </c>
    </row>
    <row r="5120" spans="1:11" x14ac:dyDescent="0.3">
      <c r="A5120" s="283" t="s">
        <v>2098</v>
      </c>
      <c r="B5120" s="283">
        <v>16</v>
      </c>
      <c r="C5120" s="24" t="str">
        <f t="shared" si="79"/>
        <v>belebeta16</v>
      </c>
      <c r="D5120" s="283">
        <v>213</v>
      </c>
      <c r="E5120" s="283">
        <v>97</v>
      </c>
      <c r="F5120" s="283">
        <v>2250</v>
      </c>
      <c r="G5120" s="24">
        <v>50</v>
      </c>
      <c r="H5120" s="24">
        <v>0</v>
      </c>
      <c r="I5120" s="24">
        <v>0</v>
      </c>
      <c r="J5120" s="282">
        <v>10</v>
      </c>
      <c r="K5120" s="282">
        <v>30</v>
      </c>
    </row>
    <row r="5121" spans="1:11" x14ac:dyDescent="0.3">
      <c r="A5121" s="283" t="s">
        <v>2098</v>
      </c>
      <c r="B5121" s="283">
        <v>17</v>
      </c>
      <c r="C5121" s="24" t="str">
        <f t="shared" si="79"/>
        <v>belebeta17</v>
      </c>
      <c r="D5121" s="283">
        <v>216</v>
      </c>
      <c r="E5121" s="283">
        <v>98</v>
      </c>
      <c r="F5121" s="283">
        <v>2348</v>
      </c>
      <c r="G5121" s="24">
        <v>50</v>
      </c>
      <c r="H5121" s="24">
        <v>0</v>
      </c>
      <c r="I5121" s="24">
        <v>0</v>
      </c>
      <c r="J5121" s="282">
        <v>10</v>
      </c>
      <c r="K5121" s="282">
        <v>30</v>
      </c>
    </row>
    <row r="5122" spans="1:11" x14ac:dyDescent="0.3">
      <c r="A5122" s="283" t="s">
        <v>2098</v>
      </c>
      <c r="B5122" s="283">
        <v>18</v>
      </c>
      <c r="C5122" s="24" t="str">
        <f t="shared" si="79"/>
        <v>belebeta18</v>
      </c>
      <c r="D5122" s="283">
        <v>219</v>
      </c>
      <c r="E5122" s="283">
        <v>100</v>
      </c>
      <c r="F5122" s="283">
        <v>2454</v>
      </c>
      <c r="G5122" s="24">
        <v>50</v>
      </c>
      <c r="H5122" s="24">
        <v>0</v>
      </c>
      <c r="I5122" s="24">
        <v>0</v>
      </c>
      <c r="J5122" s="282">
        <v>10</v>
      </c>
      <c r="K5122" s="282">
        <v>30</v>
      </c>
    </row>
    <row r="5123" spans="1:11" x14ac:dyDescent="0.3">
      <c r="A5123" s="283" t="s">
        <v>2098</v>
      </c>
      <c r="B5123" s="283">
        <v>19</v>
      </c>
      <c r="C5123" s="24" t="str">
        <f t="shared" si="79"/>
        <v>belebeta19</v>
      </c>
      <c r="D5123" s="283">
        <v>222</v>
      </c>
      <c r="E5123" s="283">
        <v>101</v>
      </c>
      <c r="F5123" s="283">
        <v>2566</v>
      </c>
      <c r="G5123" s="24">
        <v>50</v>
      </c>
      <c r="H5123" s="24">
        <v>0</v>
      </c>
      <c r="I5123" s="24">
        <v>0</v>
      </c>
      <c r="J5123" s="282">
        <v>10</v>
      </c>
      <c r="K5123" s="282">
        <v>30</v>
      </c>
    </row>
    <row r="5124" spans="1:11" x14ac:dyDescent="0.3">
      <c r="A5124" s="283" t="s">
        <v>2098</v>
      </c>
      <c r="B5124" s="283">
        <v>20</v>
      </c>
      <c r="C5124" s="24" t="str">
        <f t="shared" si="79"/>
        <v>belebeta20</v>
      </c>
      <c r="D5124" s="283">
        <v>225</v>
      </c>
      <c r="E5124" s="283">
        <v>102</v>
      </c>
      <c r="F5124" s="283">
        <v>2686</v>
      </c>
      <c r="G5124" s="24">
        <v>50</v>
      </c>
      <c r="H5124" s="24">
        <v>0</v>
      </c>
      <c r="I5124" s="24">
        <v>0</v>
      </c>
      <c r="J5124" s="282">
        <v>10</v>
      </c>
      <c r="K5124" s="282">
        <v>30</v>
      </c>
    </row>
    <row r="5125" spans="1:11" x14ac:dyDescent="0.3">
      <c r="A5125" s="283" t="s">
        <v>2098</v>
      </c>
      <c r="B5125" s="283">
        <v>21</v>
      </c>
      <c r="C5125" s="24" t="str">
        <f t="shared" si="79"/>
        <v>belebeta21</v>
      </c>
      <c r="D5125" s="283">
        <v>245</v>
      </c>
      <c r="E5125" s="283">
        <v>112</v>
      </c>
      <c r="F5125" s="283">
        <v>3011</v>
      </c>
      <c r="G5125" s="24">
        <v>50</v>
      </c>
      <c r="H5125" s="24">
        <v>0</v>
      </c>
      <c r="I5125" s="24">
        <v>0</v>
      </c>
      <c r="J5125" s="282">
        <v>10</v>
      </c>
      <c r="K5125" s="282">
        <v>30</v>
      </c>
    </row>
    <row r="5126" spans="1:11" x14ac:dyDescent="0.3">
      <c r="A5126" s="283" t="s">
        <v>2098</v>
      </c>
      <c r="B5126" s="283">
        <v>22</v>
      </c>
      <c r="C5126" s="24" t="str">
        <f t="shared" ref="C5126:C5189" si="80">A5126&amp;B5126</f>
        <v>belebeta22</v>
      </c>
      <c r="D5126" s="283">
        <v>249</v>
      </c>
      <c r="E5126" s="283">
        <v>113</v>
      </c>
      <c r="F5126" s="283">
        <v>3158</v>
      </c>
      <c r="G5126" s="24">
        <v>50</v>
      </c>
      <c r="H5126" s="24">
        <v>0</v>
      </c>
      <c r="I5126" s="24">
        <v>0</v>
      </c>
      <c r="J5126" s="282">
        <v>10</v>
      </c>
      <c r="K5126" s="282">
        <v>30</v>
      </c>
    </row>
    <row r="5127" spans="1:11" x14ac:dyDescent="0.3">
      <c r="A5127" s="283" t="s">
        <v>2098</v>
      </c>
      <c r="B5127" s="283">
        <v>23</v>
      </c>
      <c r="C5127" s="24" t="str">
        <f t="shared" si="80"/>
        <v>belebeta23</v>
      </c>
      <c r="D5127" s="283">
        <v>252</v>
      </c>
      <c r="E5127" s="283">
        <v>115</v>
      </c>
      <c r="F5127" s="283">
        <v>3313</v>
      </c>
      <c r="G5127" s="24">
        <v>50</v>
      </c>
      <c r="H5127" s="24">
        <v>0</v>
      </c>
      <c r="I5127" s="24">
        <v>0</v>
      </c>
      <c r="J5127" s="282">
        <v>10</v>
      </c>
      <c r="K5127" s="282">
        <v>30</v>
      </c>
    </row>
    <row r="5128" spans="1:11" x14ac:dyDescent="0.3">
      <c r="A5128" s="283" t="s">
        <v>2098</v>
      </c>
      <c r="B5128" s="283">
        <v>24</v>
      </c>
      <c r="C5128" s="24" t="str">
        <f t="shared" si="80"/>
        <v>belebeta24</v>
      </c>
      <c r="D5128" s="283">
        <v>255</v>
      </c>
      <c r="E5128" s="283">
        <v>116</v>
      </c>
      <c r="F5128" s="283">
        <v>3477</v>
      </c>
      <c r="G5128" s="24">
        <v>50</v>
      </c>
      <c r="H5128" s="24">
        <v>0</v>
      </c>
      <c r="I5128" s="24">
        <v>0</v>
      </c>
      <c r="J5128" s="282">
        <v>10</v>
      </c>
      <c r="K5128" s="282">
        <v>30</v>
      </c>
    </row>
    <row r="5129" spans="1:11" x14ac:dyDescent="0.3">
      <c r="A5129" s="283" t="s">
        <v>2098</v>
      </c>
      <c r="B5129" s="283">
        <v>25</v>
      </c>
      <c r="C5129" s="24" t="str">
        <f t="shared" si="80"/>
        <v>belebeta25</v>
      </c>
      <c r="D5129" s="283">
        <v>258</v>
      </c>
      <c r="E5129" s="283">
        <v>118</v>
      </c>
      <c r="F5129" s="283">
        <v>3650</v>
      </c>
      <c r="G5129" s="24">
        <v>50</v>
      </c>
      <c r="H5129" s="24">
        <v>0</v>
      </c>
      <c r="I5129" s="24">
        <v>0</v>
      </c>
      <c r="J5129" s="282">
        <v>10</v>
      </c>
      <c r="K5129" s="282">
        <v>30</v>
      </c>
    </row>
    <row r="5130" spans="1:11" x14ac:dyDescent="0.3">
      <c r="A5130" s="283" t="s">
        <v>2098</v>
      </c>
      <c r="B5130" s="283">
        <v>26</v>
      </c>
      <c r="C5130" s="24" t="str">
        <f t="shared" si="80"/>
        <v>belebeta26</v>
      </c>
      <c r="D5130" s="283">
        <v>261</v>
      </c>
      <c r="E5130" s="283">
        <v>119</v>
      </c>
      <c r="F5130" s="283">
        <v>3694</v>
      </c>
      <c r="G5130" s="24">
        <v>50</v>
      </c>
      <c r="H5130" s="24">
        <v>0</v>
      </c>
      <c r="I5130" s="24">
        <v>0</v>
      </c>
      <c r="J5130" s="282">
        <v>10</v>
      </c>
      <c r="K5130" s="282">
        <v>30</v>
      </c>
    </row>
    <row r="5131" spans="1:11" x14ac:dyDescent="0.3">
      <c r="A5131" s="283" t="s">
        <v>2098</v>
      </c>
      <c r="B5131" s="283">
        <v>27</v>
      </c>
      <c r="C5131" s="24" t="str">
        <f t="shared" si="80"/>
        <v>belebeta27</v>
      </c>
      <c r="D5131" s="283">
        <v>265</v>
      </c>
      <c r="E5131" s="283">
        <v>121</v>
      </c>
      <c r="F5131" s="283">
        <v>3738</v>
      </c>
      <c r="G5131" s="24">
        <v>50</v>
      </c>
      <c r="H5131" s="24">
        <v>0</v>
      </c>
      <c r="I5131" s="24">
        <v>0</v>
      </c>
      <c r="J5131" s="282">
        <v>10</v>
      </c>
      <c r="K5131" s="282">
        <v>30</v>
      </c>
    </row>
    <row r="5132" spans="1:11" x14ac:dyDescent="0.3">
      <c r="A5132" s="283" t="s">
        <v>2098</v>
      </c>
      <c r="B5132" s="283">
        <v>28</v>
      </c>
      <c r="C5132" s="24" t="str">
        <f t="shared" si="80"/>
        <v>belebeta28</v>
      </c>
      <c r="D5132" s="283">
        <v>268</v>
      </c>
      <c r="E5132" s="283">
        <v>122</v>
      </c>
      <c r="F5132" s="283">
        <v>3782</v>
      </c>
      <c r="G5132" s="24">
        <v>50</v>
      </c>
      <c r="H5132" s="24">
        <v>0</v>
      </c>
      <c r="I5132" s="24">
        <v>0</v>
      </c>
      <c r="J5132" s="282">
        <v>10</v>
      </c>
      <c r="K5132" s="282">
        <v>30</v>
      </c>
    </row>
    <row r="5133" spans="1:11" x14ac:dyDescent="0.3">
      <c r="A5133" s="283" t="s">
        <v>2098</v>
      </c>
      <c r="B5133" s="283">
        <v>29</v>
      </c>
      <c r="C5133" s="24" t="str">
        <f t="shared" si="80"/>
        <v>belebeta29</v>
      </c>
      <c r="D5133" s="283">
        <v>271</v>
      </c>
      <c r="E5133" s="283">
        <v>124</v>
      </c>
      <c r="F5133" s="283">
        <v>3827</v>
      </c>
      <c r="G5133" s="24">
        <v>50</v>
      </c>
      <c r="H5133" s="24">
        <v>0</v>
      </c>
      <c r="I5133" s="24">
        <v>0</v>
      </c>
      <c r="J5133" s="282">
        <v>10</v>
      </c>
      <c r="K5133" s="282">
        <v>30</v>
      </c>
    </row>
    <row r="5134" spans="1:11" x14ac:dyDescent="0.3">
      <c r="A5134" s="283" t="s">
        <v>2098</v>
      </c>
      <c r="B5134" s="283">
        <v>30</v>
      </c>
      <c r="C5134" s="24" t="str">
        <f t="shared" si="80"/>
        <v>belebeta30</v>
      </c>
      <c r="D5134" s="283">
        <v>275</v>
      </c>
      <c r="E5134" s="283">
        <v>125</v>
      </c>
      <c r="F5134" s="283">
        <v>3873</v>
      </c>
      <c r="G5134" s="24">
        <v>50</v>
      </c>
      <c r="H5134" s="24">
        <v>0</v>
      </c>
      <c r="I5134" s="24">
        <v>0</v>
      </c>
      <c r="J5134" s="282">
        <v>10</v>
      </c>
      <c r="K5134" s="282">
        <v>30</v>
      </c>
    </row>
    <row r="5135" spans="1:11" x14ac:dyDescent="0.3">
      <c r="A5135" s="283" t="s">
        <v>2098</v>
      </c>
      <c r="B5135" s="283">
        <v>31</v>
      </c>
      <c r="C5135" s="24" t="str">
        <f t="shared" si="80"/>
        <v>belebeta31</v>
      </c>
      <c r="D5135" s="283">
        <v>300</v>
      </c>
      <c r="E5135" s="283">
        <v>137</v>
      </c>
      <c r="F5135" s="283">
        <v>4204</v>
      </c>
      <c r="G5135" s="24">
        <v>50</v>
      </c>
      <c r="H5135" s="24">
        <v>0</v>
      </c>
      <c r="I5135" s="24">
        <v>0</v>
      </c>
      <c r="J5135" s="282">
        <v>10</v>
      </c>
      <c r="K5135" s="282">
        <v>30</v>
      </c>
    </row>
    <row r="5136" spans="1:11" x14ac:dyDescent="0.3">
      <c r="A5136" s="283" t="s">
        <v>2098</v>
      </c>
      <c r="B5136" s="283">
        <v>32</v>
      </c>
      <c r="C5136" s="24" t="str">
        <f t="shared" si="80"/>
        <v>belebeta32</v>
      </c>
      <c r="D5136" s="283">
        <v>304</v>
      </c>
      <c r="E5136" s="283">
        <v>139</v>
      </c>
      <c r="F5136" s="283">
        <v>4254</v>
      </c>
      <c r="G5136" s="24">
        <v>50</v>
      </c>
      <c r="H5136" s="24">
        <v>0</v>
      </c>
      <c r="I5136" s="24">
        <v>0</v>
      </c>
      <c r="J5136" s="282">
        <v>10</v>
      </c>
      <c r="K5136" s="282">
        <v>30</v>
      </c>
    </row>
    <row r="5137" spans="1:11" x14ac:dyDescent="0.3">
      <c r="A5137" s="283" t="s">
        <v>2098</v>
      </c>
      <c r="B5137" s="283">
        <v>33</v>
      </c>
      <c r="C5137" s="24" t="str">
        <f t="shared" si="80"/>
        <v>belebeta33</v>
      </c>
      <c r="D5137" s="283">
        <v>308</v>
      </c>
      <c r="E5137" s="283">
        <v>140</v>
      </c>
      <c r="F5137" s="283">
        <v>4305</v>
      </c>
      <c r="G5137" s="24">
        <v>50</v>
      </c>
      <c r="H5137" s="24">
        <v>0</v>
      </c>
      <c r="I5137" s="24">
        <v>0</v>
      </c>
      <c r="J5137" s="282">
        <v>10</v>
      </c>
      <c r="K5137" s="282">
        <v>30</v>
      </c>
    </row>
    <row r="5138" spans="1:11" x14ac:dyDescent="0.3">
      <c r="A5138" s="283" t="s">
        <v>2098</v>
      </c>
      <c r="B5138" s="283">
        <v>34</v>
      </c>
      <c r="C5138" s="24" t="str">
        <f t="shared" si="80"/>
        <v>belebeta34</v>
      </c>
      <c r="D5138" s="283">
        <v>312</v>
      </c>
      <c r="E5138" s="283">
        <v>142</v>
      </c>
      <c r="F5138" s="283">
        <v>4356</v>
      </c>
      <c r="G5138" s="24">
        <v>50</v>
      </c>
      <c r="H5138" s="24">
        <v>0</v>
      </c>
      <c r="I5138" s="24">
        <v>0</v>
      </c>
      <c r="J5138" s="282">
        <v>10</v>
      </c>
      <c r="K5138" s="282">
        <v>30</v>
      </c>
    </row>
    <row r="5139" spans="1:11" x14ac:dyDescent="0.3">
      <c r="A5139" s="283" t="s">
        <v>2098</v>
      </c>
      <c r="B5139" s="283">
        <v>35</v>
      </c>
      <c r="C5139" s="24" t="str">
        <f t="shared" si="80"/>
        <v>belebeta35</v>
      </c>
      <c r="D5139" s="283">
        <v>316</v>
      </c>
      <c r="E5139" s="283">
        <v>144</v>
      </c>
      <c r="F5139" s="283">
        <v>4408</v>
      </c>
      <c r="G5139" s="24">
        <v>50</v>
      </c>
      <c r="H5139" s="24">
        <v>0</v>
      </c>
      <c r="I5139" s="24">
        <v>0</v>
      </c>
      <c r="J5139" s="282">
        <v>10</v>
      </c>
      <c r="K5139" s="282">
        <v>30</v>
      </c>
    </row>
    <row r="5140" spans="1:11" x14ac:dyDescent="0.3">
      <c r="A5140" s="283" t="s">
        <v>2098</v>
      </c>
      <c r="B5140" s="283">
        <v>36</v>
      </c>
      <c r="C5140" s="24" t="str">
        <f t="shared" si="80"/>
        <v>belebeta36</v>
      </c>
      <c r="D5140" s="283">
        <v>320</v>
      </c>
      <c r="E5140" s="283">
        <v>146</v>
      </c>
      <c r="F5140" s="283">
        <v>4460</v>
      </c>
      <c r="G5140" s="24">
        <v>50</v>
      </c>
      <c r="H5140" s="24">
        <v>0</v>
      </c>
      <c r="I5140" s="24">
        <v>0</v>
      </c>
      <c r="J5140" s="282">
        <v>10</v>
      </c>
      <c r="K5140" s="282">
        <v>30</v>
      </c>
    </row>
    <row r="5141" spans="1:11" x14ac:dyDescent="0.3">
      <c r="A5141" s="283" t="s">
        <v>2098</v>
      </c>
      <c r="B5141" s="283">
        <v>37</v>
      </c>
      <c r="C5141" s="24" t="str">
        <f t="shared" si="80"/>
        <v>belebeta37</v>
      </c>
      <c r="D5141" s="283">
        <v>324</v>
      </c>
      <c r="E5141" s="283">
        <v>148</v>
      </c>
      <c r="F5141" s="283">
        <v>4514</v>
      </c>
      <c r="G5141" s="24">
        <v>50</v>
      </c>
      <c r="H5141" s="24">
        <v>0</v>
      </c>
      <c r="I5141" s="24">
        <v>0</v>
      </c>
      <c r="J5141" s="282">
        <v>10</v>
      </c>
      <c r="K5141" s="282">
        <v>30</v>
      </c>
    </row>
    <row r="5142" spans="1:11" x14ac:dyDescent="0.3">
      <c r="A5142" s="283" t="s">
        <v>2098</v>
      </c>
      <c r="B5142" s="283">
        <v>38</v>
      </c>
      <c r="C5142" s="24" t="str">
        <f t="shared" si="80"/>
        <v>belebeta38</v>
      </c>
      <c r="D5142" s="283">
        <v>328</v>
      </c>
      <c r="E5142" s="283">
        <v>149</v>
      </c>
      <c r="F5142" s="283">
        <v>4567</v>
      </c>
      <c r="G5142" s="24">
        <v>50</v>
      </c>
      <c r="H5142" s="24">
        <v>0</v>
      </c>
      <c r="I5142" s="24">
        <v>0</v>
      </c>
      <c r="J5142" s="282">
        <v>10</v>
      </c>
      <c r="K5142" s="282">
        <v>30</v>
      </c>
    </row>
    <row r="5143" spans="1:11" x14ac:dyDescent="0.3">
      <c r="A5143" s="283" t="s">
        <v>2098</v>
      </c>
      <c r="B5143" s="283">
        <v>39</v>
      </c>
      <c r="C5143" s="24" t="str">
        <f t="shared" si="80"/>
        <v>belebeta39</v>
      </c>
      <c r="D5143" s="283">
        <v>332</v>
      </c>
      <c r="E5143" s="283">
        <v>151</v>
      </c>
      <c r="F5143" s="283">
        <v>4622</v>
      </c>
      <c r="G5143" s="24">
        <v>50</v>
      </c>
      <c r="H5143" s="24">
        <v>0</v>
      </c>
      <c r="I5143" s="24">
        <v>0</v>
      </c>
      <c r="J5143" s="282">
        <v>10</v>
      </c>
      <c r="K5143" s="282">
        <v>30</v>
      </c>
    </row>
    <row r="5144" spans="1:11" x14ac:dyDescent="0.3">
      <c r="A5144" s="283" t="s">
        <v>2098</v>
      </c>
      <c r="B5144" s="283">
        <v>40</v>
      </c>
      <c r="C5144" s="24" t="str">
        <f t="shared" si="80"/>
        <v>belebeta40</v>
      </c>
      <c r="D5144" s="283">
        <v>336</v>
      </c>
      <c r="E5144" s="283">
        <v>153</v>
      </c>
      <c r="F5144" s="283">
        <v>4677</v>
      </c>
      <c r="G5144" s="24">
        <v>50</v>
      </c>
      <c r="H5144" s="24">
        <v>0</v>
      </c>
      <c r="I5144" s="24">
        <v>0</v>
      </c>
      <c r="J5144" s="282">
        <v>10</v>
      </c>
      <c r="K5144" s="282">
        <v>30</v>
      </c>
    </row>
    <row r="5145" spans="1:11" x14ac:dyDescent="0.3">
      <c r="A5145" s="283" t="s">
        <v>2098</v>
      </c>
      <c r="B5145" s="283">
        <v>41</v>
      </c>
      <c r="C5145" s="24" t="str">
        <f t="shared" si="80"/>
        <v>belebeta41</v>
      </c>
      <c r="D5145" s="283">
        <v>367</v>
      </c>
      <c r="E5145" s="283">
        <v>167</v>
      </c>
      <c r="F5145" s="283">
        <v>5130</v>
      </c>
      <c r="G5145" s="24">
        <v>50</v>
      </c>
      <c r="H5145" s="24">
        <v>0</v>
      </c>
      <c r="I5145" s="24">
        <v>0</v>
      </c>
      <c r="J5145" s="282">
        <v>10</v>
      </c>
      <c r="K5145" s="282">
        <v>30</v>
      </c>
    </row>
    <row r="5146" spans="1:11" x14ac:dyDescent="0.3">
      <c r="A5146" s="283" t="s">
        <v>2098</v>
      </c>
      <c r="B5146" s="283">
        <v>42</v>
      </c>
      <c r="C5146" s="24" t="str">
        <f t="shared" si="80"/>
        <v>belebeta42</v>
      </c>
      <c r="D5146" s="283">
        <v>371</v>
      </c>
      <c r="E5146" s="283">
        <v>169</v>
      </c>
      <c r="F5146" s="283">
        <v>5192</v>
      </c>
      <c r="G5146" s="24">
        <v>50</v>
      </c>
      <c r="H5146" s="24">
        <v>0</v>
      </c>
      <c r="I5146" s="24">
        <v>0</v>
      </c>
      <c r="J5146" s="282">
        <v>10</v>
      </c>
      <c r="K5146" s="282">
        <v>30</v>
      </c>
    </row>
    <row r="5147" spans="1:11" x14ac:dyDescent="0.3">
      <c r="A5147" s="283" t="s">
        <v>2098</v>
      </c>
      <c r="B5147" s="283">
        <v>43</v>
      </c>
      <c r="C5147" s="24" t="str">
        <f t="shared" si="80"/>
        <v>belebeta43</v>
      </c>
      <c r="D5147" s="283">
        <v>376</v>
      </c>
      <c r="E5147" s="283">
        <v>171</v>
      </c>
      <c r="F5147" s="283">
        <v>5254</v>
      </c>
      <c r="G5147" s="24">
        <v>50</v>
      </c>
      <c r="H5147" s="24">
        <v>0</v>
      </c>
      <c r="I5147" s="24">
        <v>0</v>
      </c>
      <c r="J5147" s="282">
        <v>10</v>
      </c>
      <c r="K5147" s="282">
        <v>30</v>
      </c>
    </row>
    <row r="5148" spans="1:11" x14ac:dyDescent="0.3">
      <c r="A5148" s="283" t="s">
        <v>2098</v>
      </c>
      <c r="B5148" s="283">
        <v>44</v>
      </c>
      <c r="C5148" s="24" t="str">
        <f t="shared" si="80"/>
        <v>belebeta44</v>
      </c>
      <c r="D5148" s="283">
        <v>380</v>
      </c>
      <c r="E5148" s="283">
        <v>173</v>
      </c>
      <c r="F5148" s="283">
        <v>5323</v>
      </c>
      <c r="G5148" s="24">
        <v>50</v>
      </c>
      <c r="H5148" s="24">
        <v>0</v>
      </c>
      <c r="I5148" s="24">
        <v>0</v>
      </c>
      <c r="J5148" s="282">
        <v>10</v>
      </c>
      <c r="K5148" s="282">
        <v>30</v>
      </c>
    </row>
    <row r="5149" spans="1:11" x14ac:dyDescent="0.3">
      <c r="A5149" s="283" t="s">
        <v>2098</v>
      </c>
      <c r="B5149" s="283">
        <v>45</v>
      </c>
      <c r="C5149" s="24" t="str">
        <f t="shared" si="80"/>
        <v>belebeta45</v>
      </c>
      <c r="D5149" s="283">
        <v>385</v>
      </c>
      <c r="E5149" s="283">
        <v>176</v>
      </c>
      <c r="F5149" s="283">
        <v>5390</v>
      </c>
      <c r="G5149" s="24">
        <v>50</v>
      </c>
      <c r="H5149" s="24">
        <v>0</v>
      </c>
      <c r="I5149" s="24">
        <v>0</v>
      </c>
      <c r="J5149" s="282">
        <v>10</v>
      </c>
      <c r="K5149" s="282">
        <v>30</v>
      </c>
    </row>
    <row r="5150" spans="1:11" x14ac:dyDescent="0.3">
      <c r="A5150" s="283" t="s">
        <v>2098</v>
      </c>
      <c r="B5150" s="283">
        <v>46</v>
      </c>
      <c r="C5150" s="24" t="str">
        <f t="shared" si="80"/>
        <v>belebeta46</v>
      </c>
      <c r="D5150" s="283">
        <v>390</v>
      </c>
      <c r="E5150" s="283">
        <v>178</v>
      </c>
      <c r="F5150" s="283">
        <v>5455</v>
      </c>
      <c r="G5150" s="24">
        <v>50</v>
      </c>
      <c r="H5150" s="24">
        <v>0</v>
      </c>
      <c r="I5150" s="24">
        <v>0</v>
      </c>
      <c r="J5150" s="282">
        <v>10</v>
      </c>
      <c r="K5150" s="282">
        <v>30</v>
      </c>
    </row>
    <row r="5151" spans="1:11" x14ac:dyDescent="0.3">
      <c r="A5151" s="283" t="s">
        <v>2098</v>
      </c>
      <c r="B5151" s="283">
        <v>47</v>
      </c>
      <c r="C5151" s="24" t="str">
        <f t="shared" si="80"/>
        <v>belebeta47</v>
      </c>
      <c r="D5151" s="283">
        <v>394</v>
      </c>
      <c r="E5151" s="283">
        <v>180</v>
      </c>
      <c r="F5151" s="283">
        <v>5524</v>
      </c>
      <c r="G5151" s="24">
        <v>50</v>
      </c>
      <c r="H5151" s="24">
        <v>0</v>
      </c>
      <c r="I5151" s="24">
        <v>0</v>
      </c>
      <c r="J5151" s="282">
        <v>10</v>
      </c>
      <c r="K5151" s="282">
        <v>30</v>
      </c>
    </row>
    <row r="5152" spans="1:11" x14ac:dyDescent="0.3">
      <c r="A5152" s="283" t="s">
        <v>2098</v>
      </c>
      <c r="B5152" s="283">
        <v>48</v>
      </c>
      <c r="C5152" s="24" t="str">
        <f t="shared" si="80"/>
        <v>belebeta48</v>
      </c>
      <c r="D5152" s="283">
        <v>399</v>
      </c>
      <c r="E5152" s="283">
        <v>182</v>
      </c>
      <c r="F5152" s="283">
        <v>5597</v>
      </c>
      <c r="G5152" s="24">
        <v>50</v>
      </c>
      <c r="H5152" s="24">
        <v>0</v>
      </c>
      <c r="I5152" s="24">
        <v>0</v>
      </c>
      <c r="J5152" s="282">
        <v>10</v>
      </c>
      <c r="K5152" s="282">
        <v>30</v>
      </c>
    </row>
    <row r="5153" spans="1:11" x14ac:dyDescent="0.3">
      <c r="A5153" s="283" t="s">
        <v>2098</v>
      </c>
      <c r="B5153" s="283">
        <v>49</v>
      </c>
      <c r="C5153" s="24" t="str">
        <f t="shared" si="80"/>
        <v>belebeta49</v>
      </c>
      <c r="D5153" s="283">
        <v>404</v>
      </c>
      <c r="E5153" s="283">
        <v>184</v>
      </c>
      <c r="F5153" s="283">
        <v>5663</v>
      </c>
      <c r="G5153" s="24">
        <v>50</v>
      </c>
      <c r="H5153" s="24">
        <v>0</v>
      </c>
      <c r="I5153" s="24">
        <v>0</v>
      </c>
      <c r="J5153" s="282">
        <v>10</v>
      </c>
      <c r="K5153" s="282">
        <v>30</v>
      </c>
    </row>
    <row r="5154" spans="1:11" x14ac:dyDescent="0.3">
      <c r="A5154" s="283" t="s">
        <v>2098</v>
      </c>
      <c r="B5154" s="283">
        <v>50</v>
      </c>
      <c r="C5154" s="24" t="str">
        <f t="shared" si="80"/>
        <v>belebeta50</v>
      </c>
      <c r="D5154" s="283">
        <v>409</v>
      </c>
      <c r="E5154" s="283">
        <v>187</v>
      </c>
      <c r="F5154" s="283">
        <v>5738</v>
      </c>
      <c r="G5154" s="24">
        <v>50</v>
      </c>
      <c r="H5154" s="24">
        <v>0</v>
      </c>
      <c r="I5154" s="24">
        <v>0</v>
      </c>
      <c r="J5154" s="282">
        <v>10</v>
      </c>
      <c r="K5154" s="282">
        <v>30</v>
      </c>
    </row>
    <row r="5155" spans="1:11" x14ac:dyDescent="0.3">
      <c r="A5155" s="283" t="s">
        <v>2098</v>
      </c>
      <c r="B5155" s="283">
        <v>51</v>
      </c>
      <c r="C5155" s="24" t="str">
        <f t="shared" si="80"/>
        <v>belebeta51</v>
      </c>
      <c r="D5155" s="283">
        <v>447</v>
      </c>
      <c r="E5155" s="283">
        <v>204</v>
      </c>
      <c r="F5155" s="283">
        <v>6245</v>
      </c>
      <c r="G5155" s="24">
        <v>50</v>
      </c>
      <c r="H5155" s="24">
        <v>0</v>
      </c>
      <c r="I5155" s="24">
        <v>0</v>
      </c>
      <c r="J5155" s="282">
        <v>10</v>
      </c>
      <c r="K5155" s="282">
        <v>30</v>
      </c>
    </row>
    <row r="5156" spans="1:11" x14ac:dyDescent="0.3">
      <c r="A5156" s="283" t="s">
        <v>2098</v>
      </c>
      <c r="B5156" s="283">
        <v>52</v>
      </c>
      <c r="C5156" s="24" t="str">
        <f t="shared" si="80"/>
        <v>belebeta52</v>
      </c>
      <c r="D5156" s="283">
        <v>452</v>
      </c>
      <c r="E5156" s="283">
        <v>206</v>
      </c>
      <c r="F5156" s="283">
        <v>6320</v>
      </c>
      <c r="G5156" s="24">
        <v>50</v>
      </c>
      <c r="H5156" s="24">
        <v>0</v>
      </c>
      <c r="I5156" s="24">
        <v>0</v>
      </c>
      <c r="J5156" s="282">
        <v>10</v>
      </c>
      <c r="K5156" s="282">
        <v>30</v>
      </c>
    </row>
    <row r="5157" spans="1:11" x14ac:dyDescent="0.3">
      <c r="A5157" s="283" t="s">
        <v>2098</v>
      </c>
      <c r="B5157" s="283">
        <v>53</v>
      </c>
      <c r="C5157" s="24" t="str">
        <f t="shared" si="80"/>
        <v>belebeta53</v>
      </c>
      <c r="D5157" s="283">
        <v>458</v>
      </c>
      <c r="E5157" s="283">
        <v>209</v>
      </c>
      <c r="F5157" s="283">
        <v>6400</v>
      </c>
      <c r="G5157" s="24">
        <v>50</v>
      </c>
      <c r="H5157" s="24">
        <v>0</v>
      </c>
      <c r="I5157" s="24">
        <v>0</v>
      </c>
      <c r="J5157" s="282">
        <v>10</v>
      </c>
      <c r="K5157" s="282">
        <v>30</v>
      </c>
    </row>
    <row r="5158" spans="1:11" x14ac:dyDescent="0.3">
      <c r="A5158" s="283" t="s">
        <v>2098</v>
      </c>
      <c r="B5158" s="283">
        <v>54</v>
      </c>
      <c r="C5158" s="24" t="str">
        <f t="shared" si="80"/>
        <v>belebeta54</v>
      </c>
      <c r="D5158" s="283">
        <v>463</v>
      </c>
      <c r="E5158" s="283">
        <v>211</v>
      </c>
      <c r="F5158" s="283">
        <v>6485</v>
      </c>
      <c r="G5158" s="24">
        <v>50</v>
      </c>
      <c r="H5158" s="24">
        <v>0</v>
      </c>
      <c r="I5158" s="24">
        <v>0</v>
      </c>
      <c r="J5158" s="282">
        <v>10</v>
      </c>
      <c r="K5158" s="282">
        <v>30</v>
      </c>
    </row>
    <row r="5159" spans="1:11" x14ac:dyDescent="0.3">
      <c r="A5159" s="283" t="s">
        <v>2098</v>
      </c>
      <c r="B5159" s="283">
        <v>55</v>
      </c>
      <c r="C5159" s="24" t="str">
        <f t="shared" si="80"/>
        <v>belebeta55</v>
      </c>
      <c r="D5159" s="283">
        <v>469</v>
      </c>
      <c r="E5159" s="283">
        <v>214</v>
      </c>
      <c r="F5159" s="283">
        <v>6562</v>
      </c>
      <c r="G5159" s="24">
        <v>50</v>
      </c>
      <c r="H5159" s="24">
        <v>0</v>
      </c>
      <c r="I5159" s="24">
        <v>0</v>
      </c>
      <c r="J5159" s="282">
        <v>10</v>
      </c>
      <c r="K5159" s="282">
        <v>30</v>
      </c>
    </row>
    <row r="5160" spans="1:11" x14ac:dyDescent="0.3">
      <c r="A5160" s="283" t="s">
        <v>2098</v>
      </c>
      <c r="B5160" s="283">
        <v>56</v>
      </c>
      <c r="C5160" s="24" t="str">
        <f t="shared" si="80"/>
        <v>belebeta56</v>
      </c>
      <c r="D5160" s="283">
        <v>474</v>
      </c>
      <c r="E5160" s="283">
        <v>216</v>
      </c>
      <c r="F5160" s="283">
        <v>6648</v>
      </c>
      <c r="G5160" s="24">
        <v>50</v>
      </c>
      <c r="H5160" s="24">
        <v>0</v>
      </c>
      <c r="I5160" s="24">
        <v>0</v>
      </c>
      <c r="J5160" s="282">
        <v>10</v>
      </c>
      <c r="K5160" s="282">
        <v>30</v>
      </c>
    </row>
    <row r="5161" spans="1:11" x14ac:dyDescent="0.3">
      <c r="A5161" s="283" t="s">
        <v>2098</v>
      </c>
      <c r="B5161" s="283">
        <v>57</v>
      </c>
      <c r="C5161" s="24" t="str">
        <f t="shared" si="80"/>
        <v>belebeta57</v>
      </c>
      <c r="D5161" s="283">
        <v>480</v>
      </c>
      <c r="E5161" s="283">
        <v>219</v>
      </c>
      <c r="F5161" s="283">
        <v>6733</v>
      </c>
      <c r="G5161" s="24">
        <v>50</v>
      </c>
      <c r="H5161" s="24">
        <v>0</v>
      </c>
      <c r="I5161" s="24">
        <v>0</v>
      </c>
      <c r="J5161" s="282">
        <v>10</v>
      </c>
      <c r="K5161" s="282">
        <v>30</v>
      </c>
    </row>
    <row r="5162" spans="1:11" x14ac:dyDescent="0.3">
      <c r="A5162" s="283" t="s">
        <v>2098</v>
      </c>
      <c r="B5162" s="283">
        <v>58</v>
      </c>
      <c r="C5162" s="24" t="str">
        <f t="shared" si="80"/>
        <v>belebeta58</v>
      </c>
      <c r="D5162" s="283">
        <v>486</v>
      </c>
      <c r="E5162" s="283">
        <v>222</v>
      </c>
      <c r="F5162" s="283">
        <v>6813</v>
      </c>
      <c r="G5162" s="24">
        <v>50</v>
      </c>
      <c r="H5162" s="24">
        <v>0</v>
      </c>
      <c r="I5162" s="24">
        <v>0</v>
      </c>
      <c r="J5162" s="282">
        <v>10</v>
      </c>
      <c r="K5162" s="282">
        <v>30</v>
      </c>
    </row>
    <row r="5163" spans="1:11" x14ac:dyDescent="0.3">
      <c r="A5163" s="283" t="s">
        <v>2098</v>
      </c>
      <c r="B5163" s="283">
        <v>59</v>
      </c>
      <c r="C5163" s="24" t="str">
        <f t="shared" si="80"/>
        <v>belebeta59</v>
      </c>
      <c r="D5163" s="283">
        <v>491</v>
      </c>
      <c r="E5163" s="283">
        <v>224</v>
      </c>
      <c r="F5163" s="283">
        <v>6900</v>
      </c>
      <c r="G5163" s="24">
        <v>50</v>
      </c>
      <c r="H5163" s="24">
        <v>0</v>
      </c>
      <c r="I5163" s="24">
        <v>0</v>
      </c>
      <c r="J5163" s="282">
        <v>10</v>
      </c>
      <c r="K5163" s="282">
        <v>30</v>
      </c>
    </row>
    <row r="5164" spans="1:11" x14ac:dyDescent="0.3">
      <c r="A5164" s="283" t="s">
        <v>2098</v>
      </c>
      <c r="B5164" s="283">
        <v>60</v>
      </c>
      <c r="C5164" s="24" t="str">
        <f t="shared" si="80"/>
        <v>belebeta60</v>
      </c>
      <c r="D5164" s="283">
        <v>497</v>
      </c>
      <c r="E5164" s="283">
        <v>227</v>
      </c>
      <c r="F5164" s="283">
        <v>6991</v>
      </c>
      <c r="G5164" s="24">
        <v>50</v>
      </c>
      <c r="H5164" s="24">
        <v>0</v>
      </c>
      <c r="I5164" s="24">
        <v>0</v>
      </c>
      <c r="J5164" s="282">
        <v>10</v>
      </c>
      <c r="K5164" s="282">
        <v>30</v>
      </c>
    </row>
    <row r="5165" spans="1:11" x14ac:dyDescent="0.3">
      <c r="A5165" s="283" t="s">
        <v>2098</v>
      </c>
      <c r="B5165" s="283">
        <v>61</v>
      </c>
      <c r="C5165" s="24" t="str">
        <f t="shared" si="80"/>
        <v>belebeta61</v>
      </c>
      <c r="D5165" s="283">
        <v>543</v>
      </c>
      <c r="E5165" s="283">
        <v>248</v>
      </c>
      <c r="F5165" s="283">
        <v>7692</v>
      </c>
      <c r="G5165" s="24">
        <v>50</v>
      </c>
      <c r="H5165" s="24">
        <v>0</v>
      </c>
      <c r="I5165" s="24">
        <v>0</v>
      </c>
      <c r="J5165" s="282">
        <v>10</v>
      </c>
      <c r="K5165" s="282">
        <v>30</v>
      </c>
    </row>
    <row r="5166" spans="1:11" x14ac:dyDescent="0.3">
      <c r="A5166" s="283" t="s">
        <v>2098</v>
      </c>
      <c r="B5166" s="283">
        <v>62</v>
      </c>
      <c r="C5166" s="24" t="str">
        <f t="shared" si="80"/>
        <v>belebeta62</v>
      </c>
      <c r="D5166" s="283">
        <v>550</v>
      </c>
      <c r="E5166" s="283">
        <v>251</v>
      </c>
      <c r="F5166" s="283">
        <v>7793</v>
      </c>
      <c r="G5166" s="24">
        <v>50</v>
      </c>
      <c r="H5166" s="24">
        <v>0</v>
      </c>
      <c r="I5166" s="24">
        <v>0</v>
      </c>
      <c r="J5166" s="282">
        <v>10</v>
      </c>
      <c r="K5166" s="282">
        <v>30</v>
      </c>
    </row>
    <row r="5167" spans="1:11" x14ac:dyDescent="0.3">
      <c r="A5167" s="283" t="s">
        <v>2098</v>
      </c>
      <c r="B5167" s="283">
        <v>63</v>
      </c>
      <c r="C5167" s="24" t="str">
        <f t="shared" si="80"/>
        <v>belebeta63</v>
      </c>
      <c r="D5167" s="283">
        <v>556</v>
      </c>
      <c r="E5167" s="283">
        <v>254</v>
      </c>
      <c r="F5167" s="283">
        <v>7908</v>
      </c>
      <c r="G5167" s="24">
        <v>50</v>
      </c>
      <c r="H5167" s="24">
        <v>0</v>
      </c>
      <c r="I5167" s="24">
        <v>0</v>
      </c>
      <c r="J5167" s="282">
        <v>10</v>
      </c>
      <c r="K5167" s="282">
        <v>30</v>
      </c>
    </row>
    <row r="5168" spans="1:11" x14ac:dyDescent="0.3">
      <c r="A5168" s="283" t="s">
        <v>2098</v>
      </c>
      <c r="B5168" s="283">
        <v>64</v>
      </c>
      <c r="C5168" s="24" t="str">
        <f t="shared" si="80"/>
        <v>belebeta64</v>
      </c>
      <c r="D5168" s="283">
        <v>563</v>
      </c>
      <c r="E5168" s="283">
        <v>257</v>
      </c>
      <c r="F5168" s="283">
        <v>8002</v>
      </c>
      <c r="G5168" s="24">
        <v>50</v>
      </c>
      <c r="H5168" s="24">
        <v>0</v>
      </c>
      <c r="I5168" s="24">
        <v>0</v>
      </c>
      <c r="J5168" s="282">
        <v>10</v>
      </c>
      <c r="K5168" s="282">
        <v>30</v>
      </c>
    </row>
    <row r="5169" spans="1:11" x14ac:dyDescent="0.3">
      <c r="A5169" s="283" t="s">
        <v>2098</v>
      </c>
      <c r="B5169" s="283">
        <v>65</v>
      </c>
      <c r="C5169" s="24" t="str">
        <f t="shared" si="80"/>
        <v>belebeta65</v>
      </c>
      <c r="D5169" s="283">
        <v>569</v>
      </c>
      <c r="E5169" s="283">
        <v>260</v>
      </c>
      <c r="F5169" s="283">
        <v>8108</v>
      </c>
      <c r="G5169" s="24">
        <v>50</v>
      </c>
      <c r="H5169" s="24">
        <v>0</v>
      </c>
      <c r="I5169" s="24">
        <v>0</v>
      </c>
      <c r="J5169" s="282">
        <v>10</v>
      </c>
      <c r="K5169" s="282">
        <v>30</v>
      </c>
    </row>
    <row r="5170" spans="1:11" x14ac:dyDescent="0.3">
      <c r="A5170" s="283" t="s">
        <v>2098</v>
      </c>
      <c r="B5170" s="283">
        <v>66</v>
      </c>
      <c r="C5170" s="24" t="str">
        <f t="shared" si="80"/>
        <v>belebeta66</v>
      </c>
      <c r="D5170" s="283">
        <v>576</v>
      </c>
      <c r="E5170" s="283">
        <v>263</v>
      </c>
      <c r="F5170" s="283">
        <v>8215</v>
      </c>
      <c r="G5170" s="24">
        <v>50</v>
      </c>
      <c r="H5170" s="24">
        <v>0</v>
      </c>
      <c r="I5170" s="24">
        <v>0</v>
      </c>
      <c r="J5170" s="282">
        <v>10</v>
      </c>
      <c r="K5170" s="282">
        <v>30</v>
      </c>
    </row>
    <row r="5171" spans="1:11" x14ac:dyDescent="0.3">
      <c r="A5171" s="283" t="s">
        <v>2098</v>
      </c>
      <c r="B5171" s="283">
        <v>67</v>
      </c>
      <c r="C5171" s="24" t="str">
        <f t="shared" si="80"/>
        <v>belebeta67</v>
      </c>
      <c r="D5171" s="283">
        <v>583</v>
      </c>
      <c r="E5171" s="283">
        <v>266</v>
      </c>
      <c r="F5171" s="283">
        <v>8329</v>
      </c>
      <c r="G5171" s="24">
        <v>50</v>
      </c>
      <c r="H5171" s="24">
        <v>0</v>
      </c>
      <c r="I5171" s="24">
        <v>0</v>
      </c>
      <c r="J5171" s="282">
        <v>10</v>
      </c>
      <c r="K5171" s="282">
        <v>30</v>
      </c>
    </row>
    <row r="5172" spans="1:11" x14ac:dyDescent="0.3">
      <c r="A5172" s="283" t="s">
        <v>2098</v>
      </c>
      <c r="B5172" s="283">
        <v>68</v>
      </c>
      <c r="C5172" s="24" t="str">
        <f t="shared" si="80"/>
        <v>belebeta68</v>
      </c>
      <c r="D5172" s="283">
        <v>590</v>
      </c>
      <c r="E5172" s="283">
        <v>269</v>
      </c>
      <c r="F5172" s="283">
        <v>8429</v>
      </c>
      <c r="G5172" s="24">
        <v>50</v>
      </c>
      <c r="H5172" s="24">
        <v>0</v>
      </c>
      <c r="I5172" s="24">
        <v>0</v>
      </c>
      <c r="J5172" s="282">
        <v>10</v>
      </c>
      <c r="K5172" s="282">
        <v>30</v>
      </c>
    </row>
    <row r="5173" spans="1:11" x14ac:dyDescent="0.3">
      <c r="A5173" s="283" t="s">
        <v>2098</v>
      </c>
      <c r="B5173" s="283">
        <v>69</v>
      </c>
      <c r="C5173" s="24" t="str">
        <f t="shared" si="80"/>
        <v>belebeta69</v>
      </c>
      <c r="D5173" s="283">
        <v>597</v>
      </c>
      <c r="E5173" s="283">
        <v>272</v>
      </c>
      <c r="F5173" s="283">
        <v>8541</v>
      </c>
      <c r="G5173" s="24">
        <v>50</v>
      </c>
      <c r="H5173" s="24">
        <v>0</v>
      </c>
      <c r="I5173" s="24">
        <v>0</v>
      </c>
      <c r="J5173" s="282">
        <v>10</v>
      </c>
      <c r="K5173" s="282">
        <v>30</v>
      </c>
    </row>
    <row r="5174" spans="1:11" x14ac:dyDescent="0.3">
      <c r="A5174" s="283" t="s">
        <v>2098</v>
      </c>
      <c r="B5174" s="283">
        <v>70</v>
      </c>
      <c r="C5174" s="24" t="str">
        <f t="shared" si="80"/>
        <v>belebeta70</v>
      </c>
      <c r="D5174" s="283">
        <v>604</v>
      </c>
      <c r="E5174" s="283">
        <v>276</v>
      </c>
      <c r="F5174" s="283">
        <v>8643</v>
      </c>
      <c r="G5174" s="24">
        <v>50</v>
      </c>
      <c r="H5174" s="24">
        <v>0</v>
      </c>
      <c r="I5174" s="24">
        <v>0</v>
      </c>
      <c r="J5174" s="282">
        <v>10</v>
      </c>
      <c r="K5174" s="282">
        <v>30</v>
      </c>
    </row>
    <row r="5175" spans="1:11" x14ac:dyDescent="0.3">
      <c r="A5175" s="283" t="s">
        <v>2098</v>
      </c>
      <c r="B5175" s="283">
        <v>71</v>
      </c>
      <c r="C5175" s="24" t="str">
        <f t="shared" si="80"/>
        <v>belebeta71</v>
      </c>
      <c r="D5175" s="283">
        <v>659</v>
      </c>
      <c r="E5175" s="283">
        <v>301</v>
      </c>
      <c r="F5175" s="283">
        <v>9431</v>
      </c>
      <c r="G5175" s="24">
        <v>50</v>
      </c>
      <c r="H5175" s="24">
        <v>0</v>
      </c>
      <c r="I5175" s="24">
        <v>0</v>
      </c>
      <c r="J5175" s="282">
        <v>10</v>
      </c>
      <c r="K5175" s="282">
        <v>30</v>
      </c>
    </row>
    <row r="5176" spans="1:11" x14ac:dyDescent="0.3">
      <c r="A5176" s="283" t="s">
        <v>2098</v>
      </c>
      <c r="B5176" s="283">
        <v>72</v>
      </c>
      <c r="C5176" s="24" t="str">
        <f t="shared" si="80"/>
        <v>belebeta72</v>
      </c>
      <c r="D5176" s="283">
        <v>667</v>
      </c>
      <c r="E5176" s="283">
        <v>304</v>
      </c>
      <c r="F5176" s="283">
        <v>9544</v>
      </c>
      <c r="G5176" s="24">
        <v>50</v>
      </c>
      <c r="H5176" s="24">
        <v>0</v>
      </c>
      <c r="I5176" s="24">
        <v>0</v>
      </c>
      <c r="J5176" s="282">
        <v>10</v>
      </c>
      <c r="K5176" s="282">
        <v>30</v>
      </c>
    </row>
    <row r="5177" spans="1:11" x14ac:dyDescent="0.3">
      <c r="A5177" s="283" t="s">
        <v>2098</v>
      </c>
      <c r="B5177" s="283">
        <v>73</v>
      </c>
      <c r="C5177" s="24" t="str">
        <f t="shared" si="80"/>
        <v>belebeta73</v>
      </c>
      <c r="D5177" s="283">
        <v>675</v>
      </c>
      <c r="E5177" s="283">
        <v>308</v>
      </c>
      <c r="F5177" s="283">
        <v>9677</v>
      </c>
      <c r="G5177" s="24">
        <v>50</v>
      </c>
      <c r="H5177" s="24">
        <v>0</v>
      </c>
      <c r="I5177" s="24">
        <v>0</v>
      </c>
      <c r="J5177" s="282">
        <v>10</v>
      </c>
      <c r="K5177" s="282">
        <v>30</v>
      </c>
    </row>
    <row r="5178" spans="1:11" x14ac:dyDescent="0.3">
      <c r="A5178" s="283" t="s">
        <v>2098</v>
      </c>
      <c r="B5178" s="283">
        <v>74</v>
      </c>
      <c r="C5178" s="24" t="str">
        <f t="shared" si="80"/>
        <v>belebeta74</v>
      </c>
      <c r="D5178" s="283">
        <v>683</v>
      </c>
      <c r="E5178" s="283">
        <v>312</v>
      </c>
      <c r="F5178" s="283">
        <v>9792</v>
      </c>
      <c r="G5178" s="24">
        <v>50</v>
      </c>
      <c r="H5178" s="24">
        <v>0</v>
      </c>
      <c r="I5178" s="24">
        <v>0</v>
      </c>
      <c r="J5178" s="282">
        <v>10</v>
      </c>
      <c r="K5178" s="282">
        <v>30</v>
      </c>
    </row>
    <row r="5179" spans="1:11" x14ac:dyDescent="0.3">
      <c r="A5179" s="283" t="s">
        <v>2098</v>
      </c>
      <c r="B5179" s="283">
        <v>75</v>
      </c>
      <c r="C5179" s="24" t="str">
        <f t="shared" si="80"/>
        <v>belebeta75</v>
      </c>
      <c r="D5179" s="283">
        <v>691</v>
      </c>
      <c r="E5179" s="283">
        <v>315</v>
      </c>
      <c r="F5179" s="283">
        <v>9922</v>
      </c>
      <c r="G5179" s="24">
        <v>50</v>
      </c>
      <c r="H5179" s="24">
        <v>0</v>
      </c>
      <c r="I5179" s="24">
        <v>0</v>
      </c>
      <c r="J5179" s="282">
        <v>10</v>
      </c>
      <c r="K5179" s="282">
        <v>30</v>
      </c>
    </row>
    <row r="5180" spans="1:11" x14ac:dyDescent="0.3">
      <c r="A5180" s="283" t="s">
        <v>2098</v>
      </c>
      <c r="B5180" s="283">
        <v>76</v>
      </c>
      <c r="C5180" s="24" t="str">
        <f t="shared" si="80"/>
        <v>belebeta76</v>
      </c>
      <c r="D5180" s="283">
        <v>699</v>
      </c>
      <c r="E5180" s="283">
        <v>319</v>
      </c>
      <c r="F5180" s="283">
        <v>10041</v>
      </c>
      <c r="G5180" s="24">
        <v>50</v>
      </c>
      <c r="H5180" s="24">
        <v>0</v>
      </c>
      <c r="I5180" s="24">
        <v>0</v>
      </c>
      <c r="J5180" s="282">
        <v>10</v>
      </c>
      <c r="K5180" s="282">
        <v>30</v>
      </c>
    </row>
    <row r="5181" spans="1:11" x14ac:dyDescent="0.3">
      <c r="A5181" s="283" t="s">
        <v>2098</v>
      </c>
      <c r="B5181" s="283">
        <v>77</v>
      </c>
      <c r="C5181" s="24" t="str">
        <f t="shared" si="80"/>
        <v>belebeta77</v>
      </c>
      <c r="D5181" s="283">
        <v>707</v>
      </c>
      <c r="E5181" s="283">
        <v>323</v>
      </c>
      <c r="F5181" s="283">
        <v>10181</v>
      </c>
      <c r="G5181" s="24">
        <v>50</v>
      </c>
      <c r="H5181" s="24">
        <v>0</v>
      </c>
      <c r="I5181" s="24">
        <v>0</v>
      </c>
      <c r="J5181" s="282">
        <v>10</v>
      </c>
      <c r="K5181" s="282">
        <v>30</v>
      </c>
    </row>
    <row r="5182" spans="1:11" x14ac:dyDescent="0.3">
      <c r="A5182" s="283" t="s">
        <v>2098</v>
      </c>
      <c r="B5182" s="283">
        <v>78</v>
      </c>
      <c r="C5182" s="24" t="str">
        <f t="shared" si="80"/>
        <v>belebeta78</v>
      </c>
      <c r="D5182" s="283">
        <v>715</v>
      </c>
      <c r="E5182" s="283">
        <v>327</v>
      </c>
      <c r="F5182" s="283">
        <v>10302</v>
      </c>
      <c r="G5182" s="24">
        <v>50</v>
      </c>
      <c r="H5182" s="24">
        <v>0</v>
      </c>
      <c r="I5182" s="24">
        <v>0</v>
      </c>
      <c r="J5182" s="282">
        <v>10</v>
      </c>
      <c r="K5182" s="282">
        <v>30</v>
      </c>
    </row>
    <row r="5183" spans="1:11" x14ac:dyDescent="0.3">
      <c r="A5183" s="283" t="s">
        <v>2098</v>
      </c>
      <c r="B5183" s="283">
        <v>79</v>
      </c>
      <c r="C5183" s="24" t="str">
        <f t="shared" si="80"/>
        <v>belebeta79</v>
      </c>
      <c r="D5183" s="283">
        <v>724</v>
      </c>
      <c r="E5183" s="283">
        <v>330</v>
      </c>
      <c r="F5183" s="283">
        <v>10439</v>
      </c>
      <c r="G5183" s="24">
        <v>50</v>
      </c>
      <c r="H5183" s="24">
        <v>0</v>
      </c>
      <c r="I5183" s="24">
        <v>0</v>
      </c>
      <c r="J5183" s="282">
        <v>10</v>
      </c>
      <c r="K5183" s="282">
        <v>30</v>
      </c>
    </row>
    <row r="5184" spans="1:11" x14ac:dyDescent="0.3">
      <c r="A5184" s="283" t="s">
        <v>2098</v>
      </c>
      <c r="B5184" s="283">
        <v>80</v>
      </c>
      <c r="C5184" s="24" t="str">
        <f t="shared" si="80"/>
        <v>belebeta80</v>
      </c>
      <c r="D5184" s="283">
        <v>732</v>
      </c>
      <c r="E5184" s="283">
        <v>334</v>
      </c>
      <c r="F5184" s="283">
        <v>10563</v>
      </c>
      <c r="G5184" s="24">
        <v>50</v>
      </c>
      <c r="H5184" s="24">
        <v>0</v>
      </c>
      <c r="I5184" s="24">
        <v>0</v>
      </c>
      <c r="J5184" s="282">
        <v>10</v>
      </c>
      <c r="K5184" s="282">
        <v>30</v>
      </c>
    </row>
    <row r="5185" spans="1:11" x14ac:dyDescent="0.3">
      <c r="A5185" s="283" t="s">
        <v>2098</v>
      </c>
      <c r="B5185" s="283">
        <v>81</v>
      </c>
      <c r="C5185" s="24" t="str">
        <f t="shared" si="80"/>
        <v>belebeta81</v>
      </c>
      <c r="D5185" s="283">
        <v>799</v>
      </c>
      <c r="E5185" s="283">
        <v>365</v>
      </c>
      <c r="F5185" s="283">
        <v>11673</v>
      </c>
      <c r="G5185" s="24">
        <v>50</v>
      </c>
      <c r="H5185" s="24">
        <v>0</v>
      </c>
      <c r="I5185" s="24">
        <v>0</v>
      </c>
      <c r="J5185" s="282">
        <v>10</v>
      </c>
      <c r="K5185" s="282">
        <v>30</v>
      </c>
    </row>
    <row r="5186" spans="1:11" x14ac:dyDescent="0.3">
      <c r="A5186" s="283" t="s">
        <v>2098</v>
      </c>
      <c r="B5186" s="283">
        <v>82</v>
      </c>
      <c r="C5186" s="24" t="str">
        <f t="shared" si="80"/>
        <v>belebeta82</v>
      </c>
      <c r="D5186" s="283">
        <v>809</v>
      </c>
      <c r="E5186" s="283">
        <v>369</v>
      </c>
      <c r="F5186" s="283">
        <v>11813</v>
      </c>
      <c r="G5186" s="24">
        <v>50</v>
      </c>
      <c r="H5186" s="24">
        <v>0</v>
      </c>
      <c r="I5186" s="24">
        <v>0</v>
      </c>
      <c r="J5186" s="282">
        <v>10</v>
      </c>
      <c r="K5186" s="282">
        <v>30</v>
      </c>
    </row>
    <row r="5187" spans="1:11" x14ac:dyDescent="0.3">
      <c r="A5187" s="283" t="s">
        <v>2098</v>
      </c>
      <c r="B5187" s="283">
        <v>83</v>
      </c>
      <c r="C5187" s="24" t="str">
        <f t="shared" si="80"/>
        <v>belebeta83</v>
      </c>
      <c r="D5187" s="283">
        <v>818</v>
      </c>
      <c r="E5187" s="283">
        <v>373</v>
      </c>
      <c r="F5187" s="283">
        <v>11977</v>
      </c>
      <c r="G5187" s="24">
        <v>50</v>
      </c>
      <c r="H5187" s="24">
        <v>0</v>
      </c>
      <c r="I5187" s="24">
        <v>0</v>
      </c>
      <c r="J5187" s="282">
        <v>10</v>
      </c>
      <c r="K5187" s="282">
        <v>30</v>
      </c>
    </row>
    <row r="5188" spans="1:11" x14ac:dyDescent="0.3">
      <c r="A5188" s="283" t="s">
        <v>2098</v>
      </c>
      <c r="B5188" s="283">
        <v>84</v>
      </c>
      <c r="C5188" s="24" t="str">
        <f t="shared" si="80"/>
        <v>belebeta84</v>
      </c>
      <c r="D5188" s="283">
        <v>828</v>
      </c>
      <c r="E5188" s="283">
        <v>378</v>
      </c>
      <c r="F5188" s="283">
        <v>12120</v>
      </c>
      <c r="G5188" s="24">
        <v>50</v>
      </c>
      <c r="H5188" s="24">
        <v>0</v>
      </c>
      <c r="I5188" s="24">
        <v>0</v>
      </c>
      <c r="J5188" s="282">
        <v>10</v>
      </c>
      <c r="K5188" s="282">
        <v>30</v>
      </c>
    </row>
    <row r="5189" spans="1:11" x14ac:dyDescent="0.3">
      <c r="A5189" s="283" t="s">
        <v>2098</v>
      </c>
      <c r="B5189" s="283">
        <v>85</v>
      </c>
      <c r="C5189" s="24" t="str">
        <f t="shared" si="80"/>
        <v>belebeta85</v>
      </c>
      <c r="D5189" s="283">
        <v>837</v>
      </c>
      <c r="E5189" s="283">
        <v>382</v>
      </c>
      <c r="F5189" s="283">
        <v>12292</v>
      </c>
      <c r="G5189" s="24">
        <v>50</v>
      </c>
      <c r="H5189" s="24">
        <v>0</v>
      </c>
      <c r="I5189" s="24">
        <v>0</v>
      </c>
      <c r="J5189" s="282">
        <v>10</v>
      </c>
      <c r="K5189" s="282">
        <v>30</v>
      </c>
    </row>
    <row r="5190" spans="1:11" x14ac:dyDescent="0.3">
      <c r="A5190" s="283" t="s">
        <v>2098</v>
      </c>
      <c r="B5190" s="283">
        <v>86</v>
      </c>
      <c r="C5190" s="24" t="str">
        <f t="shared" ref="C5190:C5253" si="81">A5190&amp;B5190</f>
        <v>belebeta86</v>
      </c>
      <c r="D5190" s="283">
        <v>847</v>
      </c>
      <c r="E5190" s="283">
        <v>387</v>
      </c>
      <c r="F5190" s="283">
        <v>12438</v>
      </c>
      <c r="G5190" s="24">
        <v>50</v>
      </c>
      <c r="H5190" s="24">
        <v>0</v>
      </c>
      <c r="I5190" s="24">
        <v>0</v>
      </c>
      <c r="J5190" s="282">
        <v>10</v>
      </c>
      <c r="K5190" s="282">
        <v>30</v>
      </c>
    </row>
    <row r="5191" spans="1:11" x14ac:dyDescent="0.3">
      <c r="A5191" s="283" t="s">
        <v>2098</v>
      </c>
      <c r="B5191" s="283">
        <v>87</v>
      </c>
      <c r="C5191" s="24" t="str">
        <f t="shared" si="81"/>
        <v>belebeta87</v>
      </c>
      <c r="D5191" s="283">
        <v>857</v>
      </c>
      <c r="E5191" s="283">
        <v>391</v>
      </c>
      <c r="F5191" s="283">
        <v>12587</v>
      </c>
      <c r="G5191" s="24">
        <v>50</v>
      </c>
      <c r="H5191" s="24">
        <v>0</v>
      </c>
      <c r="I5191" s="24">
        <v>0</v>
      </c>
      <c r="J5191" s="282">
        <v>10</v>
      </c>
      <c r="K5191" s="282">
        <v>30</v>
      </c>
    </row>
    <row r="5192" spans="1:11" x14ac:dyDescent="0.3">
      <c r="A5192" s="283" t="s">
        <v>2098</v>
      </c>
      <c r="B5192" s="283">
        <v>88</v>
      </c>
      <c r="C5192" s="24" t="str">
        <f t="shared" si="81"/>
        <v>belebeta88</v>
      </c>
      <c r="D5192" s="283">
        <v>867</v>
      </c>
      <c r="E5192" s="283">
        <v>396</v>
      </c>
      <c r="F5192" s="283">
        <v>12737</v>
      </c>
      <c r="G5192" s="24">
        <v>50</v>
      </c>
      <c r="H5192" s="24">
        <v>0</v>
      </c>
      <c r="I5192" s="24">
        <v>0</v>
      </c>
      <c r="J5192" s="282">
        <v>10</v>
      </c>
      <c r="K5192" s="282">
        <v>30</v>
      </c>
    </row>
    <row r="5193" spans="1:11" x14ac:dyDescent="0.3">
      <c r="A5193" s="283" t="s">
        <v>2098</v>
      </c>
      <c r="B5193" s="283">
        <v>89</v>
      </c>
      <c r="C5193" s="24" t="str">
        <f t="shared" si="81"/>
        <v>belebeta89</v>
      </c>
      <c r="D5193" s="283">
        <v>877</v>
      </c>
      <c r="E5193" s="283">
        <v>400</v>
      </c>
      <c r="F5193" s="283">
        <v>12931</v>
      </c>
      <c r="G5193" s="24">
        <v>50</v>
      </c>
      <c r="H5193" s="24">
        <v>0</v>
      </c>
      <c r="I5193" s="24">
        <v>0</v>
      </c>
      <c r="J5193" s="282">
        <v>10</v>
      </c>
      <c r="K5193" s="282">
        <v>30</v>
      </c>
    </row>
    <row r="5194" spans="1:11" x14ac:dyDescent="0.3">
      <c r="A5194" s="283" t="s">
        <v>2098</v>
      </c>
      <c r="B5194" s="283">
        <v>90</v>
      </c>
      <c r="C5194" s="24" t="str">
        <f t="shared" si="81"/>
        <v>belebeta90</v>
      </c>
      <c r="D5194" s="283">
        <v>887</v>
      </c>
      <c r="E5194" s="283">
        <v>405</v>
      </c>
      <c r="F5194" s="283">
        <v>13085</v>
      </c>
      <c r="G5194" s="24">
        <v>50</v>
      </c>
      <c r="H5194" s="24">
        <v>0</v>
      </c>
      <c r="I5194" s="24">
        <v>0</v>
      </c>
      <c r="J5194" s="282">
        <v>10</v>
      </c>
      <c r="K5194" s="282">
        <v>30</v>
      </c>
    </row>
    <row r="5195" spans="1:11" x14ac:dyDescent="0.3">
      <c r="A5195" s="283" t="s">
        <v>2098</v>
      </c>
      <c r="B5195" s="283">
        <v>91</v>
      </c>
      <c r="C5195" s="24" t="str">
        <f t="shared" si="81"/>
        <v>belebeta91</v>
      </c>
      <c r="D5195" s="283">
        <v>968</v>
      </c>
      <c r="E5195" s="283">
        <v>442</v>
      </c>
      <c r="F5195" s="283">
        <v>14264</v>
      </c>
      <c r="G5195" s="24">
        <v>50</v>
      </c>
      <c r="H5195" s="24">
        <v>0</v>
      </c>
      <c r="I5195" s="24">
        <v>0</v>
      </c>
      <c r="J5195" s="282">
        <v>10</v>
      </c>
      <c r="K5195" s="282">
        <v>30</v>
      </c>
    </row>
    <row r="5196" spans="1:11" x14ac:dyDescent="0.3">
      <c r="A5196" s="283" t="s">
        <v>2098</v>
      </c>
      <c r="B5196" s="283">
        <v>92</v>
      </c>
      <c r="C5196" s="24" t="str">
        <f t="shared" si="81"/>
        <v>belebeta92</v>
      </c>
      <c r="D5196" s="283">
        <v>979</v>
      </c>
      <c r="E5196" s="283">
        <v>447</v>
      </c>
      <c r="F5196" s="283">
        <v>14434</v>
      </c>
      <c r="G5196" s="24">
        <v>50</v>
      </c>
      <c r="H5196" s="24">
        <v>0</v>
      </c>
      <c r="I5196" s="24">
        <v>0</v>
      </c>
      <c r="J5196" s="282">
        <v>10</v>
      </c>
      <c r="K5196" s="282">
        <v>30</v>
      </c>
    </row>
    <row r="5197" spans="1:11" x14ac:dyDescent="0.3">
      <c r="A5197" s="283" t="s">
        <v>2098</v>
      </c>
      <c r="B5197" s="283">
        <v>93</v>
      </c>
      <c r="C5197" s="24" t="str">
        <f t="shared" si="81"/>
        <v>belebeta93</v>
      </c>
      <c r="D5197" s="283">
        <v>990</v>
      </c>
      <c r="E5197" s="283">
        <v>452</v>
      </c>
      <c r="F5197" s="283">
        <v>14654</v>
      </c>
      <c r="G5197" s="24">
        <v>50</v>
      </c>
      <c r="H5197" s="24">
        <v>0</v>
      </c>
      <c r="I5197" s="24">
        <v>0</v>
      </c>
      <c r="J5197" s="282">
        <v>10</v>
      </c>
      <c r="K5197" s="282">
        <v>30</v>
      </c>
    </row>
    <row r="5198" spans="1:11" x14ac:dyDescent="0.3">
      <c r="A5198" s="283" t="s">
        <v>2098</v>
      </c>
      <c r="B5198" s="283">
        <v>94</v>
      </c>
      <c r="C5198" s="24" t="str">
        <f t="shared" si="81"/>
        <v>belebeta94</v>
      </c>
      <c r="D5198" s="283">
        <v>1002</v>
      </c>
      <c r="E5198" s="283">
        <v>457</v>
      </c>
      <c r="F5198" s="283">
        <v>14829</v>
      </c>
      <c r="G5198" s="24">
        <v>50</v>
      </c>
      <c r="H5198" s="24">
        <v>0</v>
      </c>
      <c r="I5198" s="24">
        <v>0</v>
      </c>
      <c r="J5198" s="282">
        <v>10</v>
      </c>
      <c r="K5198" s="282">
        <v>30</v>
      </c>
    </row>
    <row r="5199" spans="1:11" x14ac:dyDescent="0.3">
      <c r="A5199" s="283" t="s">
        <v>2098</v>
      </c>
      <c r="B5199" s="283">
        <v>95</v>
      </c>
      <c r="C5199" s="24" t="str">
        <f t="shared" si="81"/>
        <v>belebeta95</v>
      </c>
      <c r="D5199" s="283">
        <v>1013</v>
      </c>
      <c r="E5199" s="283">
        <v>463</v>
      </c>
      <c r="F5199" s="283">
        <v>15005</v>
      </c>
      <c r="G5199" s="24">
        <v>50</v>
      </c>
      <c r="H5199" s="24">
        <v>0</v>
      </c>
      <c r="I5199" s="24">
        <v>0</v>
      </c>
      <c r="J5199" s="282">
        <v>10</v>
      </c>
      <c r="K5199" s="282">
        <v>30</v>
      </c>
    </row>
    <row r="5200" spans="1:11" x14ac:dyDescent="0.3">
      <c r="A5200" s="283" t="s">
        <v>2098</v>
      </c>
      <c r="B5200" s="283">
        <v>96</v>
      </c>
      <c r="C5200" s="24" t="str">
        <f t="shared" si="81"/>
        <v>belebeta96</v>
      </c>
      <c r="D5200" s="283">
        <v>1025</v>
      </c>
      <c r="E5200" s="283">
        <v>468</v>
      </c>
      <c r="F5200" s="283">
        <v>15184</v>
      </c>
      <c r="G5200" s="24">
        <v>50</v>
      </c>
      <c r="H5200" s="24">
        <v>0</v>
      </c>
      <c r="I5200" s="24">
        <v>0</v>
      </c>
      <c r="J5200" s="282">
        <v>10</v>
      </c>
      <c r="K5200" s="282">
        <v>30</v>
      </c>
    </row>
    <row r="5201" spans="1:11" x14ac:dyDescent="0.3">
      <c r="A5201" s="283" t="s">
        <v>2098</v>
      </c>
      <c r="B5201" s="283">
        <v>97</v>
      </c>
      <c r="C5201" s="24" t="str">
        <f t="shared" si="81"/>
        <v>belebeta97</v>
      </c>
      <c r="D5201" s="283">
        <v>1037</v>
      </c>
      <c r="E5201" s="283">
        <v>473</v>
      </c>
      <c r="F5201" s="283">
        <v>15416</v>
      </c>
      <c r="G5201" s="24">
        <v>50</v>
      </c>
      <c r="H5201" s="24">
        <v>0</v>
      </c>
      <c r="I5201" s="24">
        <v>0</v>
      </c>
      <c r="J5201" s="282">
        <v>10</v>
      </c>
      <c r="K5201" s="282">
        <v>30</v>
      </c>
    </row>
    <row r="5202" spans="1:11" x14ac:dyDescent="0.3">
      <c r="A5202" s="283" t="s">
        <v>2098</v>
      </c>
      <c r="B5202" s="283">
        <v>98</v>
      </c>
      <c r="C5202" s="24" t="str">
        <f t="shared" si="81"/>
        <v>belebeta98</v>
      </c>
      <c r="D5202" s="283">
        <v>1048</v>
      </c>
      <c r="E5202" s="283">
        <v>479</v>
      </c>
      <c r="F5202" s="283">
        <v>15599</v>
      </c>
      <c r="G5202" s="24">
        <v>50</v>
      </c>
      <c r="H5202" s="24">
        <v>0</v>
      </c>
      <c r="I5202" s="24">
        <v>0</v>
      </c>
      <c r="J5202" s="282">
        <v>10</v>
      </c>
      <c r="K5202" s="282">
        <v>30</v>
      </c>
    </row>
    <row r="5203" spans="1:11" x14ac:dyDescent="0.3">
      <c r="A5203" s="283" t="s">
        <v>2098</v>
      </c>
      <c r="B5203" s="283">
        <v>99</v>
      </c>
      <c r="C5203" s="24" t="str">
        <f t="shared" si="81"/>
        <v>belebeta99</v>
      </c>
      <c r="D5203" s="283">
        <v>1060</v>
      </c>
      <c r="E5203" s="283">
        <v>484</v>
      </c>
      <c r="F5203" s="283">
        <v>15785</v>
      </c>
      <c r="G5203" s="24">
        <v>50</v>
      </c>
      <c r="H5203" s="24">
        <v>0</v>
      </c>
      <c r="I5203" s="24">
        <v>0</v>
      </c>
      <c r="J5203" s="282">
        <v>10</v>
      </c>
      <c r="K5203" s="282">
        <v>30</v>
      </c>
    </row>
    <row r="5204" spans="1:11" x14ac:dyDescent="0.3">
      <c r="A5204" s="283" t="s">
        <v>2098</v>
      </c>
      <c r="B5204" s="283">
        <v>100</v>
      </c>
      <c r="C5204" s="24" t="str">
        <f t="shared" si="81"/>
        <v>belebeta100</v>
      </c>
      <c r="D5204" s="283">
        <v>1073</v>
      </c>
      <c r="E5204" s="283">
        <v>490</v>
      </c>
      <c r="F5204" s="283">
        <v>15972</v>
      </c>
      <c r="G5204" s="24">
        <v>50</v>
      </c>
      <c r="H5204" s="24">
        <v>0</v>
      </c>
      <c r="I5204" s="24">
        <v>0</v>
      </c>
      <c r="J5204" s="282">
        <v>10</v>
      </c>
      <c r="K5204" s="282">
        <v>30</v>
      </c>
    </row>
    <row r="5205" spans="1:11" x14ac:dyDescent="0.3">
      <c r="A5205" s="283" t="s">
        <v>2098</v>
      </c>
      <c r="B5205" s="283">
        <v>101</v>
      </c>
      <c r="C5205" s="24" t="str">
        <f t="shared" si="81"/>
        <v>belebeta101</v>
      </c>
      <c r="D5205" s="283">
        <v>1171</v>
      </c>
      <c r="E5205" s="283">
        <v>534</v>
      </c>
      <c r="F5205" s="283">
        <v>17687</v>
      </c>
      <c r="G5205" s="24">
        <v>50</v>
      </c>
      <c r="H5205" s="24">
        <v>0</v>
      </c>
      <c r="I5205" s="24">
        <v>0</v>
      </c>
      <c r="J5205" s="282">
        <v>10</v>
      </c>
      <c r="K5205" s="282">
        <v>30</v>
      </c>
    </row>
    <row r="5206" spans="1:11" x14ac:dyDescent="0.3">
      <c r="A5206" s="283" t="s">
        <v>2098</v>
      </c>
      <c r="B5206" s="283">
        <v>102</v>
      </c>
      <c r="C5206" s="24" t="str">
        <f t="shared" si="81"/>
        <v>belebeta102</v>
      </c>
      <c r="D5206" s="283">
        <v>1184</v>
      </c>
      <c r="E5206" s="283">
        <v>541</v>
      </c>
      <c r="F5206" s="283">
        <v>17898</v>
      </c>
      <c r="G5206" s="24">
        <v>50</v>
      </c>
      <c r="H5206" s="24">
        <v>0</v>
      </c>
      <c r="I5206" s="24">
        <v>0</v>
      </c>
      <c r="J5206" s="282">
        <v>10</v>
      </c>
      <c r="K5206" s="282">
        <v>30</v>
      </c>
    </row>
    <row r="5207" spans="1:11" x14ac:dyDescent="0.3">
      <c r="A5207" s="283" t="s">
        <v>2098</v>
      </c>
      <c r="B5207" s="283">
        <v>103</v>
      </c>
      <c r="C5207" s="24" t="str">
        <f t="shared" si="81"/>
        <v>belebeta103</v>
      </c>
      <c r="D5207" s="283">
        <v>1197</v>
      </c>
      <c r="E5207" s="283">
        <v>547</v>
      </c>
      <c r="F5207" s="283">
        <v>18111</v>
      </c>
      <c r="G5207" s="24">
        <v>50</v>
      </c>
      <c r="H5207" s="24">
        <v>0</v>
      </c>
      <c r="I5207" s="24">
        <v>0</v>
      </c>
      <c r="J5207" s="282">
        <v>10</v>
      </c>
      <c r="K5207" s="282">
        <v>30</v>
      </c>
    </row>
    <row r="5208" spans="1:11" x14ac:dyDescent="0.3">
      <c r="A5208" s="283" t="s">
        <v>2098</v>
      </c>
      <c r="B5208" s="283">
        <v>104</v>
      </c>
      <c r="C5208" s="24" t="str">
        <f t="shared" si="81"/>
        <v>belebeta104</v>
      </c>
      <c r="D5208" s="283">
        <v>1211</v>
      </c>
      <c r="E5208" s="283">
        <v>553</v>
      </c>
      <c r="F5208" s="283">
        <v>18326</v>
      </c>
      <c r="G5208" s="24">
        <v>50</v>
      </c>
      <c r="H5208" s="24">
        <v>0</v>
      </c>
      <c r="I5208" s="24">
        <v>0</v>
      </c>
      <c r="J5208" s="282">
        <v>10</v>
      </c>
      <c r="K5208" s="282">
        <v>30</v>
      </c>
    </row>
    <row r="5209" spans="1:11" x14ac:dyDescent="0.3">
      <c r="A5209" s="283" t="s">
        <v>2098</v>
      </c>
      <c r="B5209" s="283">
        <v>105</v>
      </c>
      <c r="C5209" s="24" t="str">
        <f t="shared" si="81"/>
        <v>belebeta105</v>
      </c>
      <c r="D5209" s="283">
        <v>1225</v>
      </c>
      <c r="E5209" s="283">
        <v>559</v>
      </c>
      <c r="F5209" s="283">
        <v>18606</v>
      </c>
      <c r="G5209" s="24">
        <v>50</v>
      </c>
      <c r="H5209" s="24">
        <v>0</v>
      </c>
      <c r="I5209" s="24">
        <v>0</v>
      </c>
      <c r="J5209" s="282">
        <v>10</v>
      </c>
      <c r="K5209" s="282">
        <v>30</v>
      </c>
    </row>
    <row r="5210" spans="1:11" x14ac:dyDescent="0.3">
      <c r="A5210" s="283" t="s">
        <v>2098</v>
      </c>
      <c r="B5210" s="283">
        <v>106</v>
      </c>
      <c r="C5210" s="24" t="str">
        <f t="shared" si="81"/>
        <v>belebeta106</v>
      </c>
      <c r="D5210" s="283">
        <v>1239</v>
      </c>
      <c r="E5210" s="283">
        <v>566</v>
      </c>
      <c r="F5210" s="283">
        <v>18827</v>
      </c>
      <c r="G5210" s="24">
        <v>50</v>
      </c>
      <c r="H5210" s="24">
        <v>0</v>
      </c>
      <c r="I5210" s="24">
        <v>0</v>
      </c>
      <c r="J5210" s="282">
        <v>10</v>
      </c>
      <c r="K5210" s="282">
        <v>30</v>
      </c>
    </row>
    <row r="5211" spans="1:11" x14ac:dyDescent="0.3">
      <c r="A5211" s="283" t="s">
        <v>2098</v>
      </c>
      <c r="B5211" s="283">
        <v>107</v>
      </c>
      <c r="C5211" s="24" t="str">
        <f t="shared" si="81"/>
        <v>belebeta107</v>
      </c>
      <c r="D5211" s="283">
        <v>1253</v>
      </c>
      <c r="E5211" s="283">
        <v>572</v>
      </c>
      <c r="F5211" s="283">
        <v>19051</v>
      </c>
      <c r="G5211" s="24">
        <v>50</v>
      </c>
      <c r="H5211" s="24">
        <v>0</v>
      </c>
      <c r="I5211" s="24">
        <v>0</v>
      </c>
      <c r="J5211" s="282">
        <v>10</v>
      </c>
      <c r="K5211" s="282">
        <v>30</v>
      </c>
    </row>
    <row r="5212" spans="1:11" x14ac:dyDescent="0.3">
      <c r="A5212" s="283" t="s">
        <v>2098</v>
      </c>
      <c r="B5212" s="283">
        <v>108</v>
      </c>
      <c r="C5212" s="24" t="str">
        <f t="shared" si="81"/>
        <v>belebeta108</v>
      </c>
      <c r="D5212" s="283">
        <v>1267</v>
      </c>
      <c r="E5212" s="283">
        <v>579</v>
      </c>
      <c r="F5212" s="283">
        <v>19277</v>
      </c>
      <c r="G5212" s="24">
        <v>50</v>
      </c>
      <c r="H5212" s="24">
        <v>0</v>
      </c>
      <c r="I5212" s="24">
        <v>0</v>
      </c>
      <c r="J5212" s="282">
        <v>10</v>
      </c>
      <c r="K5212" s="282">
        <v>30</v>
      </c>
    </row>
    <row r="5213" spans="1:11" x14ac:dyDescent="0.3">
      <c r="A5213" s="283" t="s">
        <v>2098</v>
      </c>
      <c r="B5213" s="283">
        <v>109</v>
      </c>
      <c r="C5213" s="24" t="str">
        <f t="shared" si="81"/>
        <v>belebeta109</v>
      </c>
      <c r="D5213" s="283">
        <v>1281</v>
      </c>
      <c r="E5213" s="283">
        <v>585</v>
      </c>
      <c r="F5213" s="283">
        <v>19571</v>
      </c>
      <c r="G5213" s="24">
        <v>50</v>
      </c>
      <c r="H5213" s="24">
        <v>0</v>
      </c>
      <c r="I5213" s="24">
        <v>0</v>
      </c>
      <c r="J5213" s="282">
        <v>10</v>
      </c>
      <c r="K5213" s="282">
        <v>30</v>
      </c>
    </row>
    <row r="5214" spans="1:11" x14ac:dyDescent="0.3">
      <c r="A5214" s="283" t="s">
        <v>2098</v>
      </c>
      <c r="B5214" s="283">
        <v>110</v>
      </c>
      <c r="C5214" s="24" t="str">
        <f t="shared" si="81"/>
        <v>belebeta110</v>
      </c>
      <c r="D5214" s="283">
        <v>1296</v>
      </c>
      <c r="E5214" s="283">
        <v>592</v>
      </c>
      <c r="F5214" s="283">
        <v>19803</v>
      </c>
      <c r="G5214" s="24">
        <v>50</v>
      </c>
      <c r="H5214" s="24">
        <v>0</v>
      </c>
      <c r="I5214" s="24">
        <v>0</v>
      </c>
      <c r="J5214" s="282">
        <v>10</v>
      </c>
      <c r="K5214" s="282">
        <v>30</v>
      </c>
    </row>
    <row r="5215" spans="1:11" x14ac:dyDescent="0.3">
      <c r="A5215" s="283" t="s">
        <v>2098</v>
      </c>
      <c r="B5215" s="283">
        <v>111</v>
      </c>
      <c r="C5215" s="24" t="str">
        <f t="shared" si="81"/>
        <v>belebeta111</v>
      </c>
      <c r="D5215" s="283">
        <v>1311</v>
      </c>
      <c r="E5215" s="283">
        <v>598</v>
      </c>
      <c r="F5215" s="283">
        <v>20038</v>
      </c>
      <c r="G5215" s="24">
        <v>50</v>
      </c>
      <c r="H5215" s="24">
        <v>0</v>
      </c>
      <c r="I5215" s="24">
        <v>0</v>
      </c>
      <c r="J5215" s="282">
        <v>10</v>
      </c>
      <c r="K5215" s="282">
        <v>30</v>
      </c>
    </row>
    <row r="5216" spans="1:11" x14ac:dyDescent="0.3">
      <c r="A5216" s="283" t="s">
        <v>2098</v>
      </c>
      <c r="B5216" s="283">
        <v>112</v>
      </c>
      <c r="C5216" s="24" t="str">
        <f t="shared" si="81"/>
        <v>belebeta112</v>
      </c>
      <c r="D5216" s="283">
        <v>1325</v>
      </c>
      <c r="E5216" s="283">
        <v>605</v>
      </c>
      <c r="F5216" s="283">
        <v>20275</v>
      </c>
      <c r="G5216" s="24">
        <v>50</v>
      </c>
      <c r="H5216" s="24">
        <v>0</v>
      </c>
      <c r="I5216" s="24">
        <v>0</v>
      </c>
      <c r="J5216" s="282">
        <v>10</v>
      </c>
      <c r="K5216" s="282">
        <v>30</v>
      </c>
    </row>
    <row r="5217" spans="1:11" x14ac:dyDescent="0.3">
      <c r="A5217" s="283" t="s">
        <v>2098</v>
      </c>
      <c r="B5217" s="283">
        <v>113</v>
      </c>
      <c r="C5217" s="24" t="str">
        <f t="shared" si="81"/>
        <v>belebeta113</v>
      </c>
      <c r="D5217" s="283">
        <v>1340</v>
      </c>
      <c r="E5217" s="283">
        <v>612</v>
      </c>
      <c r="F5217" s="283">
        <v>20561</v>
      </c>
      <c r="G5217" s="24">
        <v>50</v>
      </c>
      <c r="H5217" s="24">
        <v>0</v>
      </c>
      <c r="I5217" s="24">
        <v>0</v>
      </c>
      <c r="J5217" s="282">
        <v>10</v>
      </c>
      <c r="K5217" s="282">
        <v>30</v>
      </c>
    </row>
    <row r="5218" spans="1:11" x14ac:dyDescent="0.3">
      <c r="A5218" s="283" t="s">
        <v>2098</v>
      </c>
      <c r="B5218" s="283">
        <v>114</v>
      </c>
      <c r="C5218" s="24" t="str">
        <f t="shared" si="81"/>
        <v>belebeta114</v>
      </c>
      <c r="D5218" s="283">
        <v>1355</v>
      </c>
      <c r="E5218" s="283">
        <v>619</v>
      </c>
      <c r="F5218" s="283">
        <v>20804</v>
      </c>
      <c r="G5218" s="24">
        <v>50</v>
      </c>
      <c r="H5218" s="24">
        <v>0</v>
      </c>
      <c r="I5218" s="24">
        <v>0</v>
      </c>
      <c r="J5218" s="282">
        <v>10</v>
      </c>
      <c r="K5218" s="282">
        <v>30</v>
      </c>
    </row>
    <row r="5219" spans="1:11" x14ac:dyDescent="0.3">
      <c r="A5219" s="283" t="s">
        <v>2098</v>
      </c>
      <c r="B5219" s="283">
        <v>115</v>
      </c>
      <c r="C5219" s="24" t="str">
        <f t="shared" si="81"/>
        <v>belebeta115</v>
      </c>
      <c r="D5219" s="283">
        <v>1371</v>
      </c>
      <c r="E5219" s="283">
        <v>626</v>
      </c>
      <c r="F5219" s="283">
        <v>21051</v>
      </c>
      <c r="G5219" s="24">
        <v>50</v>
      </c>
      <c r="H5219" s="24">
        <v>0</v>
      </c>
      <c r="I5219" s="24">
        <v>0</v>
      </c>
      <c r="J5219" s="282">
        <v>10</v>
      </c>
      <c r="K5219" s="282">
        <v>30</v>
      </c>
    </row>
    <row r="5220" spans="1:11" x14ac:dyDescent="0.3">
      <c r="A5220" s="283" t="s">
        <v>2098</v>
      </c>
      <c r="B5220" s="283">
        <v>116</v>
      </c>
      <c r="C5220" s="24" t="str">
        <f t="shared" si="81"/>
        <v>belebeta116</v>
      </c>
      <c r="D5220" s="283">
        <v>1386</v>
      </c>
      <c r="E5220" s="283">
        <v>633</v>
      </c>
      <c r="F5220" s="283">
        <v>21300</v>
      </c>
      <c r="G5220" s="24">
        <v>50</v>
      </c>
      <c r="H5220" s="24">
        <v>0</v>
      </c>
      <c r="I5220" s="24">
        <v>0</v>
      </c>
      <c r="J5220" s="282">
        <v>10</v>
      </c>
      <c r="K5220" s="282">
        <v>30</v>
      </c>
    </row>
    <row r="5221" spans="1:11" x14ac:dyDescent="0.3">
      <c r="A5221" s="283" t="s">
        <v>2098</v>
      </c>
      <c r="B5221" s="283">
        <v>117</v>
      </c>
      <c r="C5221" s="24" t="str">
        <f t="shared" si="81"/>
        <v>belebeta117</v>
      </c>
      <c r="D5221" s="283">
        <v>1402</v>
      </c>
      <c r="E5221" s="283">
        <v>640</v>
      </c>
      <c r="F5221" s="283">
        <v>21624</v>
      </c>
      <c r="G5221" s="24">
        <v>50</v>
      </c>
      <c r="H5221" s="24">
        <v>0</v>
      </c>
      <c r="I5221" s="24">
        <v>0</v>
      </c>
      <c r="J5221" s="282">
        <v>10</v>
      </c>
      <c r="K5221" s="282">
        <v>30</v>
      </c>
    </row>
    <row r="5222" spans="1:11" x14ac:dyDescent="0.3">
      <c r="A5222" s="283" t="s">
        <v>2098</v>
      </c>
      <c r="B5222" s="283">
        <v>118</v>
      </c>
      <c r="C5222" s="24" t="str">
        <f t="shared" si="81"/>
        <v>belebeta118</v>
      </c>
      <c r="D5222" s="283">
        <v>1417</v>
      </c>
      <c r="E5222" s="283">
        <v>647</v>
      </c>
      <c r="F5222" s="283">
        <v>21879</v>
      </c>
      <c r="G5222" s="24">
        <v>50</v>
      </c>
      <c r="H5222" s="24">
        <v>0</v>
      </c>
      <c r="I5222" s="24">
        <v>0</v>
      </c>
      <c r="J5222" s="282">
        <v>10</v>
      </c>
      <c r="K5222" s="282">
        <v>30</v>
      </c>
    </row>
    <row r="5223" spans="1:11" x14ac:dyDescent="0.3">
      <c r="A5223" s="283" t="s">
        <v>2098</v>
      </c>
      <c r="B5223" s="283">
        <v>119</v>
      </c>
      <c r="C5223" s="24" t="str">
        <f t="shared" si="81"/>
        <v>belebeta119</v>
      </c>
      <c r="D5223" s="283">
        <v>1433</v>
      </c>
      <c r="E5223" s="283">
        <v>654</v>
      </c>
      <c r="F5223" s="283">
        <v>22138</v>
      </c>
      <c r="G5223" s="24">
        <v>50</v>
      </c>
      <c r="H5223" s="24">
        <v>0</v>
      </c>
      <c r="I5223" s="24">
        <v>0</v>
      </c>
      <c r="J5223" s="282">
        <v>10</v>
      </c>
      <c r="K5223" s="282">
        <v>30</v>
      </c>
    </row>
    <row r="5224" spans="1:11" x14ac:dyDescent="0.3">
      <c r="A5224" s="283" t="s">
        <v>2098</v>
      </c>
      <c r="B5224" s="283">
        <v>120</v>
      </c>
      <c r="C5224" s="24" t="str">
        <f t="shared" si="81"/>
        <v>belebeta120</v>
      </c>
      <c r="D5224" s="283">
        <v>1449</v>
      </c>
      <c r="E5224" s="283">
        <v>662</v>
      </c>
      <c r="F5224" s="283">
        <v>22399</v>
      </c>
      <c r="G5224" s="24">
        <v>50</v>
      </c>
      <c r="H5224" s="24">
        <v>0</v>
      </c>
      <c r="I5224" s="24">
        <v>0</v>
      </c>
      <c r="J5224" s="282">
        <v>10</v>
      </c>
      <c r="K5224" s="282">
        <v>30</v>
      </c>
    </row>
    <row r="5225" spans="1:11" x14ac:dyDescent="0.3">
      <c r="A5225" s="283" t="s">
        <v>2098</v>
      </c>
      <c r="B5225" s="283">
        <v>121</v>
      </c>
      <c r="C5225" s="24" t="str">
        <f t="shared" si="81"/>
        <v>belebeta121</v>
      </c>
      <c r="D5225" s="283">
        <v>1582</v>
      </c>
      <c r="E5225" s="283">
        <v>722</v>
      </c>
      <c r="F5225" s="283">
        <v>24748</v>
      </c>
      <c r="G5225" s="24">
        <v>50</v>
      </c>
      <c r="H5225" s="24">
        <v>0</v>
      </c>
      <c r="I5225" s="24">
        <v>0</v>
      </c>
      <c r="J5225" s="282">
        <v>10</v>
      </c>
      <c r="K5225" s="282">
        <v>30</v>
      </c>
    </row>
    <row r="5226" spans="1:11" x14ac:dyDescent="0.3">
      <c r="A5226" s="283" t="s">
        <v>2098</v>
      </c>
      <c r="B5226" s="283">
        <v>122</v>
      </c>
      <c r="C5226" s="24" t="str">
        <f t="shared" si="81"/>
        <v>belebeta122</v>
      </c>
      <c r="D5226" s="283">
        <v>1599</v>
      </c>
      <c r="E5226" s="283">
        <v>730</v>
      </c>
      <c r="F5226" s="283">
        <v>25041</v>
      </c>
      <c r="G5226" s="24">
        <v>50</v>
      </c>
      <c r="H5226" s="24">
        <v>0</v>
      </c>
      <c r="I5226" s="24">
        <v>0</v>
      </c>
      <c r="J5226" s="282">
        <v>10</v>
      </c>
      <c r="K5226" s="282">
        <v>30</v>
      </c>
    </row>
    <row r="5227" spans="1:11" x14ac:dyDescent="0.3">
      <c r="A5227" s="283" t="s">
        <v>2098</v>
      </c>
      <c r="B5227" s="283">
        <v>123</v>
      </c>
      <c r="C5227" s="24" t="str">
        <f t="shared" si="81"/>
        <v>belebeta123</v>
      </c>
      <c r="D5227" s="283">
        <v>1617</v>
      </c>
      <c r="E5227" s="283">
        <v>739</v>
      </c>
      <c r="F5227" s="283">
        <v>25336</v>
      </c>
      <c r="G5227" s="24">
        <v>50</v>
      </c>
      <c r="H5227" s="24">
        <v>0</v>
      </c>
      <c r="I5227" s="24">
        <v>0</v>
      </c>
      <c r="J5227" s="282">
        <v>10</v>
      </c>
      <c r="K5227" s="282">
        <v>30</v>
      </c>
    </row>
    <row r="5228" spans="1:11" x14ac:dyDescent="0.3">
      <c r="A5228" s="283" t="s">
        <v>2098</v>
      </c>
      <c r="B5228" s="283">
        <v>124</v>
      </c>
      <c r="C5228" s="24" t="str">
        <f t="shared" si="81"/>
        <v>belebeta124</v>
      </c>
      <c r="D5228" s="283">
        <v>1635</v>
      </c>
      <c r="E5228" s="283">
        <v>747</v>
      </c>
      <c r="F5228" s="283">
        <v>25664</v>
      </c>
      <c r="G5228" s="24">
        <v>50</v>
      </c>
      <c r="H5228" s="24">
        <v>0</v>
      </c>
      <c r="I5228" s="24">
        <v>0</v>
      </c>
      <c r="J5228" s="282">
        <v>10</v>
      </c>
      <c r="K5228" s="282">
        <v>30</v>
      </c>
    </row>
    <row r="5229" spans="1:11" x14ac:dyDescent="0.3">
      <c r="A5229" s="283" t="s">
        <v>2098</v>
      </c>
      <c r="B5229" s="283">
        <v>125</v>
      </c>
      <c r="C5229" s="24" t="str">
        <f t="shared" si="81"/>
        <v>belebeta125</v>
      </c>
      <c r="D5229" s="283">
        <v>1654</v>
      </c>
      <c r="E5229" s="283">
        <v>755</v>
      </c>
      <c r="F5229" s="283">
        <v>26072</v>
      </c>
      <c r="G5229" s="24">
        <v>50</v>
      </c>
      <c r="H5229" s="24">
        <v>0</v>
      </c>
      <c r="I5229" s="24">
        <v>0</v>
      </c>
      <c r="J5229" s="282">
        <v>10</v>
      </c>
      <c r="K5229" s="282">
        <v>30</v>
      </c>
    </row>
    <row r="5230" spans="1:11" x14ac:dyDescent="0.3">
      <c r="A5230" s="283" t="s">
        <v>2098</v>
      </c>
      <c r="B5230" s="283">
        <v>126</v>
      </c>
      <c r="C5230" s="24" t="str">
        <f t="shared" si="81"/>
        <v>belebeta126</v>
      </c>
      <c r="D5230" s="283">
        <v>1672</v>
      </c>
      <c r="E5230" s="283">
        <v>764</v>
      </c>
      <c r="F5230" s="283">
        <v>26380</v>
      </c>
      <c r="G5230" s="24">
        <v>50</v>
      </c>
      <c r="H5230" s="24">
        <v>0</v>
      </c>
      <c r="I5230" s="24">
        <v>0</v>
      </c>
      <c r="J5230" s="282">
        <v>10</v>
      </c>
      <c r="K5230" s="282">
        <v>30</v>
      </c>
    </row>
    <row r="5231" spans="1:11" x14ac:dyDescent="0.3">
      <c r="A5231" s="283" t="s">
        <v>2098</v>
      </c>
      <c r="B5231" s="283">
        <v>127</v>
      </c>
      <c r="C5231" s="24" t="str">
        <f t="shared" si="81"/>
        <v>belebeta127</v>
      </c>
      <c r="D5231" s="283">
        <v>1691</v>
      </c>
      <c r="E5231" s="283">
        <v>772</v>
      </c>
      <c r="F5231" s="283">
        <v>26710</v>
      </c>
      <c r="G5231" s="24">
        <v>50</v>
      </c>
      <c r="H5231" s="24">
        <v>0</v>
      </c>
      <c r="I5231" s="24">
        <v>0</v>
      </c>
      <c r="J5231" s="282">
        <v>10</v>
      </c>
      <c r="K5231" s="282">
        <v>30</v>
      </c>
    </row>
    <row r="5232" spans="1:11" x14ac:dyDescent="0.3">
      <c r="A5232" s="283" t="s">
        <v>2098</v>
      </c>
      <c r="B5232" s="283">
        <v>128</v>
      </c>
      <c r="C5232" s="24" t="str">
        <f t="shared" si="81"/>
        <v>belebeta128</v>
      </c>
      <c r="D5232" s="283">
        <v>1710</v>
      </c>
      <c r="E5232" s="283">
        <v>781</v>
      </c>
      <c r="F5232" s="283">
        <v>27055</v>
      </c>
      <c r="G5232" s="24">
        <v>50</v>
      </c>
      <c r="H5232" s="24">
        <v>0</v>
      </c>
      <c r="I5232" s="24">
        <v>0</v>
      </c>
      <c r="J5232" s="282">
        <v>10</v>
      </c>
      <c r="K5232" s="282">
        <v>30</v>
      </c>
    </row>
    <row r="5233" spans="1:11" x14ac:dyDescent="0.3">
      <c r="A5233" s="283" t="s">
        <v>2098</v>
      </c>
      <c r="B5233" s="283">
        <v>129</v>
      </c>
      <c r="C5233" s="24" t="str">
        <f t="shared" si="81"/>
        <v>belebeta129</v>
      </c>
      <c r="D5233" s="283">
        <v>1729</v>
      </c>
      <c r="E5233" s="283">
        <v>789</v>
      </c>
      <c r="F5233" s="283">
        <v>27374</v>
      </c>
      <c r="G5233" s="24">
        <v>50</v>
      </c>
      <c r="H5233" s="24">
        <v>0</v>
      </c>
      <c r="I5233" s="24">
        <v>0</v>
      </c>
      <c r="J5233" s="282">
        <v>10</v>
      </c>
      <c r="K5233" s="282">
        <v>30</v>
      </c>
    </row>
    <row r="5234" spans="1:11" x14ac:dyDescent="0.3">
      <c r="A5234" s="283" t="s">
        <v>2098</v>
      </c>
      <c r="B5234" s="283">
        <v>130</v>
      </c>
      <c r="C5234" s="24" t="str">
        <f t="shared" si="81"/>
        <v>belebeta130</v>
      </c>
      <c r="D5234" s="283">
        <v>1748</v>
      </c>
      <c r="E5234" s="283">
        <v>798</v>
      </c>
      <c r="F5234" s="283">
        <v>27727</v>
      </c>
      <c r="G5234" s="24">
        <v>50</v>
      </c>
      <c r="H5234" s="24">
        <v>0</v>
      </c>
      <c r="I5234" s="24">
        <v>0</v>
      </c>
      <c r="J5234" s="282">
        <v>10</v>
      </c>
      <c r="K5234" s="282">
        <v>30</v>
      </c>
    </row>
    <row r="5235" spans="1:11" x14ac:dyDescent="0.3">
      <c r="A5235" s="283" t="s">
        <v>2098</v>
      </c>
      <c r="B5235" s="283">
        <v>131</v>
      </c>
      <c r="C5235" s="24" t="str">
        <f t="shared" si="81"/>
        <v>belebeta131</v>
      </c>
      <c r="D5235" s="283">
        <v>1767</v>
      </c>
      <c r="E5235" s="283">
        <v>807</v>
      </c>
      <c r="F5235" s="283">
        <v>28074</v>
      </c>
      <c r="G5235" s="24">
        <v>50</v>
      </c>
      <c r="H5235" s="24">
        <v>0</v>
      </c>
      <c r="I5235" s="24">
        <v>0</v>
      </c>
      <c r="J5235" s="282">
        <v>10</v>
      </c>
      <c r="K5235" s="282">
        <v>30</v>
      </c>
    </row>
    <row r="5236" spans="1:11" x14ac:dyDescent="0.3">
      <c r="A5236" s="283" t="s">
        <v>2098</v>
      </c>
      <c r="B5236" s="283">
        <v>132</v>
      </c>
      <c r="C5236" s="24" t="str">
        <f t="shared" si="81"/>
        <v>belebeta132</v>
      </c>
      <c r="D5236" s="283">
        <v>1787</v>
      </c>
      <c r="E5236" s="283">
        <v>816</v>
      </c>
      <c r="F5236" s="283">
        <v>28404</v>
      </c>
      <c r="G5236" s="24">
        <v>50</v>
      </c>
      <c r="H5236" s="24">
        <v>0</v>
      </c>
      <c r="I5236" s="24">
        <v>0</v>
      </c>
      <c r="J5236" s="282">
        <v>10</v>
      </c>
      <c r="K5236" s="282">
        <v>30</v>
      </c>
    </row>
    <row r="5237" spans="1:11" x14ac:dyDescent="0.3">
      <c r="A5237" s="283" t="s">
        <v>2098</v>
      </c>
      <c r="B5237" s="283">
        <v>133</v>
      </c>
      <c r="C5237" s="24" t="str">
        <f t="shared" si="81"/>
        <v>belebeta133</v>
      </c>
      <c r="D5237" s="283">
        <v>1807</v>
      </c>
      <c r="E5237" s="283">
        <v>825</v>
      </c>
      <c r="F5237" s="283">
        <v>28760</v>
      </c>
      <c r="G5237" s="24">
        <v>50</v>
      </c>
      <c r="H5237" s="24">
        <v>0</v>
      </c>
      <c r="I5237" s="24">
        <v>0</v>
      </c>
      <c r="J5237" s="282">
        <v>10</v>
      </c>
      <c r="K5237" s="282">
        <v>30</v>
      </c>
    </row>
    <row r="5238" spans="1:11" x14ac:dyDescent="0.3">
      <c r="A5238" s="283" t="s">
        <v>2098</v>
      </c>
      <c r="B5238" s="283">
        <v>134</v>
      </c>
      <c r="C5238" s="24" t="str">
        <f t="shared" si="81"/>
        <v>belebeta134</v>
      </c>
      <c r="D5238" s="283">
        <v>1827</v>
      </c>
      <c r="E5238" s="283">
        <v>834</v>
      </c>
      <c r="F5238" s="283">
        <v>29130</v>
      </c>
      <c r="G5238" s="24">
        <v>50</v>
      </c>
      <c r="H5238" s="24">
        <v>0</v>
      </c>
      <c r="I5238" s="24">
        <v>0</v>
      </c>
      <c r="J5238" s="282">
        <v>10</v>
      </c>
      <c r="K5238" s="282">
        <v>30</v>
      </c>
    </row>
    <row r="5239" spans="1:11" x14ac:dyDescent="0.3">
      <c r="A5239" s="283" t="s">
        <v>2098</v>
      </c>
      <c r="B5239" s="283">
        <v>135</v>
      </c>
      <c r="C5239" s="24" t="str">
        <f t="shared" si="81"/>
        <v>belebeta135</v>
      </c>
      <c r="D5239" s="283">
        <v>1847</v>
      </c>
      <c r="E5239" s="283">
        <v>843</v>
      </c>
      <c r="F5239" s="283">
        <v>29472</v>
      </c>
      <c r="G5239" s="24">
        <v>50</v>
      </c>
      <c r="H5239" s="24">
        <v>0</v>
      </c>
      <c r="I5239" s="24">
        <v>0</v>
      </c>
      <c r="J5239" s="282">
        <v>10</v>
      </c>
      <c r="K5239" s="282">
        <v>30</v>
      </c>
    </row>
    <row r="5240" spans="1:11" x14ac:dyDescent="0.3">
      <c r="A5240" s="283" t="s">
        <v>2098</v>
      </c>
      <c r="B5240" s="283">
        <v>136</v>
      </c>
      <c r="C5240" s="24" t="str">
        <f t="shared" si="81"/>
        <v>belebeta136</v>
      </c>
      <c r="D5240" s="283">
        <v>1867</v>
      </c>
      <c r="E5240" s="283">
        <v>853</v>
      </c>
      <c r="F5240" s="283">
        <v>29852</v>
      </c>
      <c r="G5240" s="24">
        <v>50</v>
      </c>
      <c r="H5240" s="24">
        <v>0</v>
      </c>
      <c r="I5240" s="24">
        <v>0</v>
      </c>
      <c r="J5240" s="282">
        <v>10</v>
      </c>
      <c r="K5240" s="282">
        <v>30</v>
      </c>
    </row>
    <row r="5241" spans="1:11" x14ac:dyDescent="0.3">
      <c r="A5241" s="283" t="s">
        <v>2098</v>
      </c>
      <c r="B5241" s="283">
        <v>137</v>
      </c>
      <c r="C5241" s="24" t="str">
        <f t="shared" si="81"/>
        <v>belebeta137</v>
      </c>
      <c r="D5241" s="283">
        <v>1888</v>
      </c>
      <c r="E5241" s="283">
        <v>862</v>
      </c>
      <c r="F5241" s="283">
        <v>30225</v>
      </c>
      <c r="G5241" s="24">
        <v>50</v>
      </c>
      <c r="H5241" s="24">
        <v>0</v>
      </c>
      <c r="I5241" s="24">
        <v>0</v>
      </c>
      <c r="J5241" s="282">
        <v>10</v>
      </c>
      <c r="K5241" s="282">
        <v>30</v>
      </c>
    </row>
    <row r="5242" spans="1:11" x14ac:dyDescent="0.3">
      <c r="A5242" s="283" t="s">
        <v>2098</v>
      </c>
      <c r="B5242" s="283">
        <v>138</v>
      </c>
      <c r="C5242" s="24" t="str">
        <f t="shared" si="81"/>
        <v>belebeta138</v>
      </c>
      <c r="D5242" s="283">
        <v>1909</v>
      </c>
      <c r="E5242" s="283">
        <v>872</v>
      </c>
      <c r="F5242" s="283">
        <v>30579</v>
      </c>
      <c r="G5242" s="24">
        <v>50</v>
      </c>
      <c r="H5242" s="24">
        <v>0</v>
      </c>
      <c r="I5242" s="24">
        <v>0</v>
      </c>
      <c r="J5242" s="282">
        <v>10</v>
      </c>
      <c r="K5242" s="282">
        <v>30</v>
      </c>
    </row>
    <row r="5243" spans="1:11" x14ac:dyDescent="0.3">
      <c r="A5243" s="283" t="s">
        <v>2098</v>
      </c>
      <c r="B5243" s="283">
        <v>139</v>
      </c>
      <c r="C5243" s="24" t="str">
        <f t="shared" si="81"/>
        <v>belebeta139</v>
      </c>
      <c r="D5243" s="283">
        <v>1930</v>
      </c>
      <c r="E5243" s="283">
        <v>881</v>
      </c>
      <c r="F5243" s="283">
        <v>30961</v>
      </c>
      <c r="G5243" s="24">
        <v>50</v>
      </c>
      <c r="H5243" s="24">
        <v>0</v>
      </c>
      <c r="I5243" s="24">
        <v>0</v>
      </c>
      <c r="J5243" s="282">
        <v>10</v>
      </c>
      <c r="K5243" s="282">
        <v>30</v>
      </c>
    </row>
    <row r="5244" spans="1:11" x14ac:dyDescent="0.3">
      <c r="A5244" s="283" t="s">
        <v>2098</v>
      </c>
      <c r="B5244" s="283">
        <v>140</v>
      </c>
      <c r="C5244" s="24" t="str">
        <f t="shared" si="81"/>
        <v>belebeta140</v>
      </c>
      <c r="D5244" s="283">
        <v>1951</v>
      </c>
      <c r="E5244" s="283">
        <v>891</v>
      </c>
      <c r="F5244" s="283">
        <v>31359</v>
      </c>
      <c r="G5244" s="24">
        <v>50</v>
      </c>
      <c r="H5244" s="24">
        <v>0</v>
      </c>
      <c r="I5244" s="24">
        <v>0</v>
      </c>
      <c r="J5244" s="282">
        <v>10</v>
      </c>
      <c r="K5244" s="282">
        <v>30</v>
      </c>
    </row>
    <row r="5245" spans="1:11" x14ac:dyDescent="0.3">
      <c r="A5245" s="283" t="s">
        <v>2098</v>
      </c>
      <c r="B5245" s="283">
        <v>141</v>
      </c>
      <c r="C5245" s="24" t="str">
        <f t="shared" si="81"/>
        <v>belebeta141</v>
      </c>
      <c r="D5245" s="283">
        <v>2129</v>
      </c>
      <c r="E5245" s="283">
        <v>972</v>
      </c>
      <c r="F5245" s="283">
        <v>34553</v>
      </c>
      <c r="G5245" s="24">
        <v>50</v>
      </c>
      <c r="H5245" s="24">
        <v>0</v>
      </c>
      <c r="I5245" s="24">
        <v>0</v>
      </c>
      <c r="J5245" s="282">
        <v>10</v>
      </c>
      <c r="K5245" s="282">
        <v>30</v>
      </c>
    </row>
    <row r="5246" spans="1:11" x14ac:dyDescent="0.3">
      <c r="A5246" s="283" t="s">
        <v>2098</v>
      </c>
      <c r="B5246" s="283">
        <v>142</v>
      </c>
      <c r="C5246" s="24" t="str">
        <f t="shared" si="81"/>
        <v>belebeta142</v>
      </c>
      <c r="D5246" s="283">
        <v>2152</v>
      </c>
      <c r="E5246" s="283">
        <v>983</v>
      </c>
      <c r="F5246" s="283">
        <v>34997</v>
      </c>
      <c r="G5246" s="24">
        <v>50</v>
      </c>
      <c r="H5246" s="24">
        <v>0</v>
      </c>
      <c r="I5246" s="24">
        <v>0</v>
      </c>
      <c r="J5246" s="282">
        <v>10</v>
      </c>
      <c r="K5246" s="282">
        <v>30</v>
      </c>
    </row>
    <row r="5247" spans="1:11" x14ac:dyDescent="0.3">
      <c r="A5247" s="283" t="s">
        <v>2098</v>
      </c>
      <c r="B5247" s="283">
        <v>143</v>
      </c>
      <c r="C5247" s="24" t="str">
        <f t="shared" si="81"/>
        <v>belebeta143</v>
      </c>
      <c r="D5247" s="283">
        <v>2176</v>
      </c>
      <c r="E5247" s="283">
        <v>994</v>
      </c>
      <c r="F5247" s="283">
        <v>35497</v>
      </c>
      <c r="G5247" s="24">
        <v>50</v>
      </c>
      <c r="H5247" s="24">
        <v>0</v>
      </c>
      <c r="I5247" s="24">
        <v>0</v>
      </c>
      <c r="J5247" s="282">
        <v>10</v>
      </c>
      <c r="K5247" s="282">
        <v>30</v>
      </c>
    </row>
    <row r="5248" spans="1:11" x14ac:dyDescent="0.3">
      <c r="A5248" s="283" t="s">
        <v>2098</v>
      </c>
      <c r="B5248" s="283">
        <v>144</v>
      </c>
      <c r="C5248" s="24" t="str">
        <f t="shared" si="81"/>
        <v>belebeta144</v>
      </c>
      <c r="D5248" s="283">
        <v>2200</v>
      </c>
      <c r="E5248" s="283">
        <v>1005</v>
      </c>
      <c r="F5248" s="283">
        <v>35913</v>
      </c>
      <c r="G5248" s="24">
        <v>50</v>
      </c>
      <c r="H5248" s="24">
        <v>0</v>
      </c>
      <c r="I5248" s="24">
        <v>0</v>
      </c>
      <c r="J5248" s="282">
        <v>10</v>
      </c>
      <c r="K5248" s="282">
        <v>30</v>
      </c>
    </row>
    <row r="5249" spans="1:11" x14ac:dyDescent="0.3">
      <c r="A5249" s="283" t="s">
        <v>2098</v>
      </c>
      <c r="B5249" s="283">
        <v>145</v>
      </c>
      <c r="C5249" s="24" t="str">
        <f t="shared" si="81"/>
        <v>belebeta145</v>
      </c>
      <c r="D5249" s="283">
        <v>2224</v>
      </c>
      <c r="E5249" s="283">
        <v>1016</v>
      </c>
      <c r="F5249" s="283">
        <v>36399</v>
      </c>
      <c r="G5249" s="24">
        <v>50</v>
      </c>
      <c r="H5249" s="24">
        <v>0</v>
      </c>
      <c r="I5249" s="24">
        <v>0</v>
      </c>
      <c r="J5249" s="282">
        <v>10</v>
      </c>
      <c r="K5249" s="282">
        <v>30</v>
      </c>
    </row>
    <row r="5250" spans="1:11" x14ac:dyDescent="0.3">
      <c r="A5250" s="283" t="s">
        <v>2098</v>
      </c>
      <c r="B5250" s="283">
        <v>146</v>
      </c>
      <c r="C5250" s="24" t="str">
        <f t="shared" si="81"/>
        <v>belebeta146</v>
      </c>
      <c r="D5250" s="283">
        <v>2249</v>
      </c>
      <c r="E5250" s="283">
        <v>1027</v>
      </c>
      <c r="F5250" s="283">
        <v>36866</v>
      </c>
      <c r="G5250" s="24">
        <v>50</v>
      </c>
      <c r="H5250" s="24">
        <v>0</v>
      </c>
      <c r="I5250" s="24">
        <v>0</v>
      </c>
      <c r="J5250" s="282">
        <v>10</v>
      </c>
      <c r="K5250" s="282">
        <v>30</v>
      </c>
    </row>
    <row r="5251" spans="1:11" x14ac:dyDescent="0.3">
      <c r="A5251" s="283" t="s">
        <v>2098</v>
      </c>
      <c r="B5251" s="283">
        <v>147</v>
      </c>
      <c r="C5251" s="24" t="str">
        <f t="shared" si="81"/>
        <v>belebeta147</v>
      </c>
      <c r="D5251" s="283">
        <v>2273</v>
      </c>
      <c r="E5251" s="283">
        <v>1038</v>
      </c>
      <c r="F5251" s="283">
        <v>37342</v>
      </c>
      <c r="G5251" s="24">
        <v>50</v>
      </c>
      <c r="H5251" s="24">
        <v>0</v>
      </c>
      <c r="I5251" s="24">
        <v>0</v>
      </c>
      <c r="J5251" s="282">
        <v>10</v>
      </c>
      <c r="K5251" s="282">
        <v>30</v>
      </c>
    </row>
    <row r="5252" spans="1:11" x14ac:dyDescent="0.3">
      <c r="A5252" s="283" t="s">
        <v>2098</v>
      </c>
      <c r="B5252" s="283">
        <v>148</v>
      </c>
      <c r="C5252" s="24" t="str">
        <f t="shared" si="81"/>
        <v>belebeta148</v>
      </c>
      <c r="D5252" s="283">
        <v>2298</v>
      </c>
      <c r="E5252" s="283">
        <v>1050</v>
      </c>
      <c r="F5252" s="283">
        <v>37779</v>
      </c>
      <c r="G5252" s="24">
        <v>50</v>
      </c>
      <c r="H5252" s="24">
        <v>0</v>
      </c>
      <c r="I5252" s="24">
        <v>0</v>
      </c>
      <c r="J5252" s="282">
        <v>10</v>
      </c>
      <c r="K5252" s="282">
        <v>30</v>
      </c>
    </row>
    <row r="5253" spans="1:11" x14ac:dyDescent="0.3">
      <c r="A5253" s="283" t="s">
        <v>2098</v>
      </c>
      <c r="B5253" s="283">
        <v>149</v>
      </c>
      <c r="C5253" s="24" t="str">
        <f t="shared" si="81"/>
        <v>belebeta149</v>
      </c>
      <c r="D5253" s="283">
        <v>2324</v>
      </c>
      <c r="E5253" s="283">
        <v>1061</v>
      </c>
      <c r="F5253" s="283">
        <v>38290</v>
      </c>
      <c r="G5253" s="24">
        <v>50</v>
      </c>
      <c r="H5253" s="24">
        <v>0</v>
      </c>
      <c r="I5253" s="24">
        <v>0</v>
      </c>
      <c r="J5253" s="282">
        <v>10</v>
      </c>
      <c r="K5253" s="282">
        <v>30</v>
      </c>
    </row>
    <row r="5254" spans="1:11" x14ac:dyDescent="0.3">
      <c r="A5254" s="283" t="s">
        <v>2098</v>
      </c>
      <c r="B5254" s="283">
        <v>150</v>
      </c>
      <c r="C5254" s="24" t="str">
        <f t="shared" ref="C5254:C5317" si="82">A5254&amp;B5254</f>
        <v>belebeta150</v>
      </c>
      <c r="D5254" s="283">
        <v>2349</v>
      </c>
      <c r="E5254" s="283">
        <v>1073</v>
      </c>
      <c r="F5254" s="283">
        <v>38737</v>
      </c>
      <c r="G5254" s="24">
        <v>50</v>
      </c>
      <c r="H5254" s="24">
        <v>0</v>
      </c>
      <c r="I5254" s="24">
        <v>0</v>
      </c>
      <c r="J5254" s="282">
        <v>10</v>
      </c>
      <c r="K5254" s="282">
        <v>30</v>
      </c>
    </row>
    <row r="5255" spans="1:11" x14ac:dyDescent="0.3">
      <c r="A5255" s="283" t="s">
        <v>2098</v>
      </c>
      <c r="B5255" s="283">
        <v>151</v>
      </c>
      <c r="C5255" s="24" t="str">
        <f t="shared" si="82"/>
        <v>belebeta151</v>
      </c>
      <c r="D5255" s="283">
        <v>2375</v>
      </c>
      <c r="E5255" s="283">
        <v>1084</v>
      </c>
      <c r="F5255" s="283">
        <v>39237</v>
      </c>
      <c r="G5255" s="24">
        <v>50</v>
      </c>
      <c r="H5255" s="24">
        <v>0</v>
      </c>
      <c r="I5255" s="24">
        <v>0</v>
      </c>
      <c r="J5255" s="282">
        <v>10</v>
      </c>
      <c r="K5255" s="282">
        <v>30</v>
      </c>
    </row>
    <row r="5256" spans="1:11" x14ac:dyDescent="0.3">
      <c r="A5256" s="283" t="s">
        <v>2098</v>
      </c>
      <c r="B5256" s="283">
        <v>152</v>
      </c>
      <c r="C5256" s="24" t="str">
        <f t="shared" si="82"/>
        <v>belebeta152</v>
      </c>
      <c r="D5256" s="283">
        <v>2401</v>
      </c>
      <c r="E5256" s="283">
        <v>1096</v>
      </c>
      <c r="F5256" s="283">
        <v>39695</v>
      </c>
      <c r="G5256" s="24">
        <v>50</v>
      </c>
      <c r="H5256" s="24">
        <v>0</v>
      </c>
      <c r="I5256" s="24">
        <v>0</v>
      </c>
      <c r="J5256" s="282">
        <v>10</v>
      </c>
      <c r="K5256" s="282">
        <v>30</v>
      </c>
    </row>
    <row r="5257" spans="1:11" x14ac:dyDescent="0.3">
      <c r="A5257" s="283" t="s">
        <v>2098</v>
      </c>
      <c r="B5257" s="283">
        <v>153</v>
      </c>
      <c r="C5257" s="24" t="str">
        <f t="shared" si="82"/>
        <v>belebeta153</v>
      </c>
      <c r="D5257" s="283">
        <v>2427</v>
      </c>
      <c r="E5257" s="283">
        <v>1108</v>
      </c>
      <c r="F5257" s="283">
        <v>40231</v>
      </c>
      <c r="G5257" s="24">
        <v>50</v>
      </c>
      <c r="H5257" s="24">
        <v>0</v>
      </c>
      <c r="I5257" s="24">
        <v>0</v>
      </c>
      <c r="J5257" s="282">
        <v>10</v>
      </c>
      <c r="K5257" s="282">
        <v>30</v>
      </c>
    </row>
    <row r="5258" spans="1:11" x14ac:dyDescent="0.3">
      <c r="A5258" s="283" t="s">
        <v>2098</v>
      </c>
      <c r="B5258" s="283">
        <v>154</v>
      </c>
      <c r="C5258" s="24" t="str">
        <f t="shared" si="82"/>
        <v>belebeta154</v>
      </c>
      <c r="D5258" s="283">
        <v>2453</v>
      </c>
      <c r="E5258" s="283">
        <v>1120</v>
      </c>
      <c r="F5258" s="283">
        <v>40700</v>
      </c>
      <c r="G5258" s="24">
        <v>50</v>
      </c>
      <c r="H5258" s="24">
        <v>0</v>
      </c>
      <c r="I5258" s="24">
        <v>0</v>
      </c>
      <c r="J5258" s="282">
        <v>10</v>
      </c>
      <c r="K5258" s="282">
        <v>30</v>
      </c>
    </row>
    <row r="5259" spans="1:11" x14ac:dyDescent="0.3">
      <c r="A5259" s="283" t="s">
        <v>2098</v>
      </c>
      <c r="B5259" s="283">
        <v>155</v>
      </c>
      <c r="C5259" s="24" t="str">
        <f t="shared" si="82"/>
        <v>belebeta155</v>
      </c>
      <c r="D5259" s="283">
        <v>2480</v>
      </c>
      <c r="E5259" s="283">
        <v>1133</v>
      </c>
      <c r="F5259" s="283">
        <v>41224</v>
      </c>
      <c r="G5259" s="24">
        <v>50</v>
      </c>
      <c r="H5259" s="24">
        <v>0</v>
      </c>
      <c r="I5259" s="24">
        <v>0</v>
      </c>
      <c r="J5259" s="282">
        <v>10</v>
      </c>
      <c r="K5259" s="282">
        <v>30</v>
      </c>
    </row>
    <row r="5260" spans="1:11" x14ac:dyDescent="0.3">
      <c r="A5260" s="283" t="s">
        <v>2098</v>
      </c>
      <c r="B5260" s="283">
        <v>156</v>
      </c>
      <c r="C5260" s="24" t="str">
        <f t="shared" si="82"/>
        <v>belebeta156</v>
      </c>
      <c r="D5260" s="283">
        <v>2507</v>
      </c>
      <c r="E5260" s="283">
        <v>1145</v>
      </c>
      <c r="F5260" s="283">
        <v>41704</v>
      </c>
      <c r="G5260" s="24">
        <v>50</v>
      </c>
      <c r="H5260" s="24">
        <v>0</v>
      </c>
      <c r="I5260" s="24">
        <v>0</v>
      </c>
      <c r="J5260" s="282">
        <v>10</v>
      </c>
      <c r="K5260" s="282">
        <v>30</v>
      </c>
    </row>
    <row r="5261" spans="1:11" x14ac:dyDescent="0.3">
      <c r="A5261" s="283" t="s">
        <v>2098</v>
      </c>
      <c r="B5261" s="283">
        <v>157</v>
      </c>
      <c r="C5261" s="24" t="str">
        <f t="shared" si="82"/>
        <v>belebeta157</v>
      </c>
      <c r="D5261" s="283">
        <v>2534</v>
      </c>
      <c r="E5261" s="283">
        <v>1157</v>
      </c>
      <c r="F5261" s="283">
        <v>42266</v>
      </c>
      <c r="G5261" s="24">
        <v>50</v>
      </c>
      <c r="H5261" s="24">
        <v>0</v>
      </c>
      <c r="I5261" s="24">
        <v>0</v>
      </c>
      <c r="J5261" s="282">
        <v>10</v>
      </c>
      <c r="K5261" s="282">
        <v>30</v>
      </c>
    </row>
    <row r="5262" spans="1:11" x14ac:dyDescent="0.3">
      <c r="A5262" s="283" t="s">
        <v>2098</v>
      </c>
      <c r="B5262" s="283">
        <v>158</v>
      </c>
      <c r="C5262" s="24" t="str">
        <f t="shared" si="82"/>
        <v>belebeta158</v>
      </c>
      <c r="D5262" s="283">
        <v>2562</v>
      </c>
      <c r="E5262" s="283">
        <v>1170</v>
      </c>
      <c r="F5262" s="283">
        <v>42758</v>
      </c>
      <c r="G5262" s="24">
        <v>50</v>
      </c>
      <c r="H5262" s="24">
        <v>0</v>
      </c>
      <c r="I5262" s="24">
        <v>0</v>
      </c>
      <c r="J5262" s="282">
        <v>10</v>
      </c>
      <c r="K5262" s="282">
        <v>30</v>
      </c>
    </row>
    <row r="5263" spans="1:11" x14ac:dyDescent="0.3">
      <c r="A5263" s="283" t="s">
        <v>2098</v>
      </c>
      <c r="B5263" s="283">
        <v>159</v>
      </c>
      <c r="C5263" s="24" t="str">
        <f t="shared" si="82"/>
        <v>belebeta159</v>
      </c>
      <c r="D5263" s="283">
        <v>2590</v>
      </c>
      <c r="E5263" s="283">
        <v>1183</v>
      </c>
      <c r="F5263" s="283">
        <v>43334</v>
      </c>
      <c r="G5263" s="24">
        <v>50</v>
      </c>
      <c r="H5263" s="24">
        <v>0</v>
      </c>
      <c r="I5263" s="24">
        <v>0</v>
      </c>
      <c r="J5263" s="282">
        <v>10</v>
      </c>
      <c r="K5263" s="282">
        <v>30</v>
      </c>
    </row>
    <row r="5264" spans="1:11" x14ac:dyDescent="0.3">
      <c r="A5264" s="283" t="s">
        <v>2098</v>
      </c>
      <c r="B5264" s="283">
        <v>160</v>
      </c>
      <c r="C5264" s="24" t="str">
        <f t="shared" si="82"/>
        <v>belebeta160</v>
      </c>
      <c r="D5264" s="283">
        <v>2618</v>
      </c>
      <c r="E5264" s="283">
        <v>1196</v>
      </c>
      <c r="F5264" s="283">
        <v>43838</v>
      </c>
      <c r="G5264" s="24">
        <v>50</v>
      </c>
      <c r="H5264" s="24">
        <v>0</v>
      </c>
      <c r="I5264" s="24">
        <v>0</v>
      </c>
      <c r="J5264" s="282">
        <v>10</v>
      </c>
      <c r="K5264" s="282">
        <v>30</v>
      </c>
    </row>
    <row r="5265" spans="1:11" x14ac:dyDescent="0.3">
      <c r="A5265" s="283" t="s">
        <v>2098</v>
      </c>
      <c r="B5265" s="283">
        <v>161</v>
      </c>
      <c r="C5265" s="24" t="str">
        <f t="shared" si="82"/>
        <v>belebeta161</v>
      </c>
      <c r="D5265" s="283">
        <v>2856</v>
      </c>
      <c r="E5265" s="283">
        <v>1304</v>
      </c>
      <c r="F5265" s="283">
        <v>48453</v>
      </c>
      <c r="G5265" s="24">
        <v>50</v>
      </c>
      <c r="H5265" s="24">
        <v>0</v>
      </c>
      <c r="I5265" s="24">
        <v>0</v>
      </c>
      <c r="J5265" s="282">
        <v>10</v>
      </c>
      <c r="K5265" s="282">
        <v>30</v>
      </c>
    </row>
    <row r="5266" spans="1:11" x14ac:dyDescent="0.3">
      <c r="A5266" s="283" t="s">
        <v>2098</v>
      </c>
      <c r="B5266" s="283">
        <v>162</v>
      </c>
      <c r="C5266" s="24" t="str">
        <f t="shared" si="82"/>
        <v>belebeta162</v>
      </c>
      <c r="D5266" s="283">
        <v>2887</v>
      </c>
      <c r="E5266" s="283">
        <v>1318</v>
      </c>
      <c r="F5266" s="283">
        <v>49016</v>
      </c>
      <c r="G5266" s="24">
        <v>50</v>
      </c>
      <c r="H5266" s="24">
        <v>0</v>
      </c>
      <c r="I5266" s="24">
        <v>0</v>
      </c>
      <c r="J5266" s="282">
        <v>10</v>
      </c>
      <c r="K5266" s="282">
        <v>30</v>
      </c>
    </row>
    <row r="5267" spans="1:11" x14ac:dyDescent="0.3">
      <c r="A5267" s="283" t="s">
        <v>2098</v>
      </c>
      <c r="B5267" s="283">
        <v>163</v>
      </c>
      <c r="C5267" s="24" t="str">
        <f t="shared" si="82"/>
        <v>belebeta163</v>
      </c>
      <c r="D5267" s="283">
        <v>2918</v>
      </c>
      <c r="E5267" s="283">
        <v>1333</v>
      </c>
      <c r="F5267" s="283">
        <v>49675</v>
      </c>
      <c r="G5267" s="24">
        <v>50</v>
      </c>
      <c r="H5267" s="24">
        <v>0</v>
      </c>
      <c r="I5267" s="24">
        <v>0</v>
      </c>
      <c r="J5267" s="282">
        <v>10</v>
      </c>
      <c r="K5267" s="282">
        <v>30</v>
      </c>
    </row>
    <row r="5268" spans="1:11" x14ac:dyDescent="0.3">
      <c r="A5268" s="283" t="s">
        <v>2098</v>
      </c>
      <c r="B5268" s="283">
        <v>164</v>
      </c>
      <c r="C5268" s="24" t="str">
        <f t="shared" si="82"/>
        <v>belebeta164</v>
      </c>
      <c r="D5268" s="283">
        <v>2950</v>
      </c>
      <c r="E5268" s="283">
        <v>1347</v>
      </c>
      <c r="F5268" s="283">
        <v>50252</v>
      </c>
      <c r="G5268" s="24">
        <v>50</v>
      </c>
      <c r="H5268" s="24">
        <v>0</v>
      </c>
      <c r="I5268" s="24">
        <v>0</v>
      </c>
      <c r="J5268" s="282">
        <v>10</v>
      </c>
      <c r="K5268" s="282">
        <v>30</v>
      </c>
    </row>
    <row r="5269" spans="1:11" x14ac:dyDescent="0.3">
      <c r="A5269" s="283" t="s">
        <v>2098</v>
      </c>
      <c r="B5269" s="283">
        <v>165</v>
      </c>
      <c r="C5269" s="24" t="str">
        <f t="shared" si="82"/>
        <v>belebeta165</v>
      </c>
      <c r="D5269" s="283">
        <v>2982</v>
      </c>
      <c r="E5269" s="283">
        <v>1362</v>
      </c>
      <c r="F5269" s="283">
        <v>50991</v>
      </c>
      <c r="G5269" s="24">
        <v>50</v>
      </c>
      <c r="H5269" s="24">
        <v>0</v>
      </c>
      <c r="I5269" s="24">
        <v>0</v>
      </c>
      <c r="J5269" s="282">
        <v>10</v>
      </c>
      <c r="K5269" s="282">
        <v>30</v>
      </c>
    </row>
    <row r="5270" spans="1:11" x14ac:dyDescent="0.3">
      <c r="A5270" s="283" t="s">
        <v>2098</v>
      </c>
      <c r="B5270" s="283">
        <v>166</v>
      </c>
      <c r="C5270" s="24" t="str">
        <f t="shared" si="82"/>
        <v>belebeta166</v>
      </c>
      <c r="D5270" s="283">
        <v>3014</v>
      </c>
      <c r="E5270" s="283">
        <v>1377</v>
      </c>
      <c r="F5270" s="283">
        <v>51583</v>
      </c>
      <c r="G5270" s="24">
        <v>50</v>
      </c>
      <c r="H5270" s="24">
        <v>0</v>
      </c>
      <c r="I5270" s="24">
        <v>0</v>
      </c>
      <c r="J5270" s="282">
        <v>10</v>
      </c>
      <c r="K5270" s="282">
        <v>30</v>
      </c>
    </row>
    <row r="5271" spans="1:11" x14ac:dyDescent="0.3">
      <c r="A5271" s="283" t="s">
        <v>2098</v>
      </c>
      <c r="B5271" s="283">
        <v>167</v>
      </c>
      <c r="C5271" s="24" t="str">
        <f t="shared" si="82"/>
        <v>belebeta167</v>
      </c>
      <c r="D5271" s="283">
        <v>3047</v>
      </c>
      <c r="E5271" s="283">
        <v>1391</v>
      </c>
      <c r="F5271" s="283">
        <v>52181</v>
      </c>
      <c r="G5271" s="24">
        <v>50</v>
      </c>
      <c r="H5271" s="24">
        <v>0</v>
      </c>
      <c r="I5271" s="24">
        <v>0</v>
      </c>
      <c r="J5271" s="282">
        <v>10</v>
      </c>
      <c r="K5271" s="282">
        <v>30</v>
      </c>
    </row>
    <row r="5272" spans="1:11" x14ac:dyDescent="0.3">
      <c r="A5272" s="283" t="s">
        <v>2098</v>
      </c>
      <c r="B5272" s="283">
        <v>168</v>
      </c>
      <c r="C5272" s="24" t="str">
        <f t="shared" si="82"/>
        <v>belebeta168</v>
      </c>
      <c r="D5272" s="283">
        <v>3080</v>
      </c>
      <c r="E5272" s="283">
        <v>1406</v>
      </c>
      <c r="F5272" s="283">
        <v>52786</v>
      </c>
      <c r="G5272" s="24">
        <v>50</v>
      </c>
      <c r="H5272" s="24">
        <v>0</v>
      </c>
      <c r="I5272" s="24">
        <v>0</v>
      </c>
      <c r="J5272" s="282">
        <v>10</v>
      </c>
      <c r="K5272" s="282">
        <v>30</v>
      </c>
    </row>
    <row r="5273" spans="1:11" x14ac:dyDescent="0.3">
      <c r="A5273" s="283" t="s">
        <v>2098</v>
      </c>
      <c r="B5273" s="283">
        <v>169</v>
      </c>
      <c r="C5273" s="24" t="str">
        <f t="shared" si="82"/>
        <v>belebeta169</v>
      </c>
      <c r="D5273" s="283">
        <v>3113</v>
      </c>
      <c r="E5273" s="283">
        <v>1422</v>
      </c>
      <c r="F5273" s="283">
        <v>53562</v>
      </c>
      <c r="G5273" s="24">
        <v>50</v>
      </c>
      <c r="H5273" s="24">
        <v>0</v>
      </c>
      <c r="I5273" s="24">
        <v>0</v>
      </c>
      <c r="J5273" s="282">
        <v>10</v>
      </c>
      <c r="K5273" s="282">
        <v>30</v>
      </c>
    </row>
    <row r="5274" spans="1:11" x14ac:dyDescent="0.3">
      <c r="A5274" s="283" t="s">
        <v>2098</v>
      </c>
      <c r="B5274" s="283">
        <v>170</v>
      </c>
      <c r="C5274" s="24" t="str">
        <f t="shared" si="82"/>
        <v>belebeta170</v>
      </c>
      <c r="D5274" s="283">
        <v>3146</v>
      </c>
      <c r="E5274" s="283">
        <v>1437</v>
      </c>
      <c r="F5274" s="283">
        <v>54182</v>
      </c>
      <c r="G5274" s="24">
        <v>50</v>
      </c>
      <c r="H5274" s="24">
        <v>0</v>
      </c>
      <c r="I5274" s="24">
        <v>0</v>
      </c>
      <c r="J5274" s="282">
        <v>10</v>
      </c>
      <c r="K5274" s="282">
        <v>30</v>
      </c>
    </row>
    <row r="5275" spans="1:11" x14ac:dyDescent="0.3">
      <c r="A5275" s="283" t="s">
        <v>2098</v>
      </c>
      <c r="B5275" s="283">
        <v>171</v>
      </c>
      <c r="C5275" s="24" t="str">
        <f t="shared" si="82"/>
        <v>belebeta171</v>
      </c>
      <c r="D5275" s="283">
        <v>3180</v>
      </c>
      <c r="E5275" s="283">
        <v>1453</v>
      </c>
      <c r="F5275" s="283">
        <v>54810</v>
      </c>
      <c r="G5275" s="24">
        <v>50</v>
      </c>
      <c r="H5275" s="24">
        <v>0</v>
      </c>
      <c r="I5275" s="24">
        <v>0</v>
      </c>
      <c r="J5275" s="282">
        <v>10</v>
      </c>
      <c r="K5275" s="282">
        <v>30</v>
      </c>
    </row>
    <row r="5276" spans="1:11" x14ac:dyDescent="0.3">
      <c r="A5276" s="283" t="s">
        <v>2098</v>
      </c>
      <c r="B5276" s="283">
        <v>172</v>
      </c>
      <c r="C5276" s="24" t="str">
        <f t="shared" si="82"/>
        <v>belebeta172</v>
      </c>
      <c r="D5276" s="283">
        <v>3215</v>
      </c>
      <c r="E5276" s="283">
        <v>1468</v>
      </c>
      <c r="F5276" s="283">
        <v>55444</v>
      </c>
      <c r="G5276" s="24">
        <v>50</v>
      </c>
      <c r="H5276" s="24">
        <v>0</v>
      </c>
      <c r="I5276" s="24">
        <v>0</v>
      </c>
      <c r="J5276" s="282">
        <v>10</v>
      </c>
      <c r="K5276" s="282">
        <v>30</v>
      </c>
    </row>
    <row r="5277" spans="1:11" x14ac:dyDescent="0.3">
      <c r="A5277" s="283" t="s">
        <v>2098</v>
      </c>
      <c r="B5277" s="283">
        <v>173</v>
      </c>
      <c r="C5277" s="24" t="str">
        <f t="shared" si="82"/>
        <v>belebeta173</v>
      </c>
      <c r="D5277" s="283">
        <v>3249</v>
      </c>
      <c r="E5277" s="283">
        <v>1484</v>
      </c>
      <c r="F5277" s="283">
        <v>56258</v>
      </c>
      <c r="G5277" s="24">
        <v>50</v>
      </c>
      <c r="H5277" s="24">
        <v>0</v>
      </c>
      <c r="I5277" s="24">
        <v>0</v>
      </c>
      <c r="J5277" s="282">
        <v>10</v>
      </c>
      <c r="K5277" s="282">
        <v>30</v>
      </c>
    </row>
    <row r="5278" spans="1:11" x14ac:dyDescent="0.3">
      <c r="A5278" s="283" t="s">
        <v>2098</v>
      </c>
      <c r="B5278" s="283">
        <v>174</v>
      </c>
      <c r="C5278" s="24" t="str">
        <f t="shared" si="82"/>
        <v>belebeta174</v>
      </c>
      <c r="D5278" s="283">
        <v>3284</v>
      </c>
      <c r="E5278" s="283">
        <v>1500</v>
      </c>
      <c r="F5278" s="283">
        <v>56909</v>
      </c>
      <c r="G5278" s="24">
        <v>50</v>
      </c>
      <c r="H5278" s="24">
        <v>0</v>
      </c>
      <c r="I5278" s="24">
        <v>0</v>
      </c>
      <c r="J5278" s="282">
        <v>10</v>
      </c>
      <c r="K5278" s="282">
        <v>30</v>
      </c>
    </row>
    <row r="5279" spans="1:11" x14ac:dyDescent="0.3">
      <c r="A5279" s="283" t="s">
        <v>2098</v>
      </c>
      <c r="B5279" s="283">
        <v>175</v>
      </c>
      <c r="C5279" s="24" t="str">
        <f t="shared" si="82"/>
        <v>belebeta175</v>
      </c>
      <c r="D5279" s="283">
        <v>3320</v>
      </c>
      <c r="E5279" s="283">
        <v>1516</v>
      </c>
      <c r="F5279" s="283">
        <v>57566</v>
      </c>
      <c r="G5279" s="24">
        <v>50</v>
      </c>
      <c r="H5279" s="24">
        <v>0</v>
      </c>
      <c r="I5279" s="24">
        <v>0</v>
      </c>
      <c r="J5279" s="282">
        <v>10</v>
      </c>
      <c r="K5279" s="282">
        <v>30</v>
      </c>
    </row>
    <row r="5280" spans="1:11" x14ac:dyDescent="0.3">
      <c r="A5280" s="283" t="s">
        <v>2098</v>
      </c>
      <c r="B5280" s="283">
        <v>176</v>
      </c>
      <c r="C5280" s="24" t="str">
        <f t="shared" si="82"/>
        <v>belebeta176</v>
      </c>
      <c r="D5280" s="283">
        <v>3355</v>
      </c>
      <c r="E5280" s="283">
        <v>1532</v>
      </c>
      <c r="F5280" s="283">
        <v>58232</v>
      </c>
      <c r="G5280" s="24">
        <v>50</v>
      </c>
      <c r="H5280" s="24">
        <v>0</v>
      </c>
      <c r="I5280" s="24">
        <v>0</v>
      </c>
      <c r="J5280" s="282">
        <v>10</v>
      </c>
      <c r="K5280" s="282">
        <v>30</v>
      </c>
    </row>
    <row r="5281" spans="1:11" x14ac:dyDescent="0.3">
      <c r="A5281" s="283" t="s">
        <v>2098</v>
      </c>
      <c r="B5281" s="283">
        <v>177</v>
      </c>
      <c r="C5281" s="24" t="str">
        <f t="shared" si="82"/>
        <v>belebeta177</v>
      </c>
      <c r="D5281" s="283">
        <v>3391</v>
      </c>
      <c r="E5281" s="283">
        <v>1549</v>
      </c>
      <c r="F5281" s="283">
        <v>59085</v>
      </c>
      <c r="G5281" s="24">
        <v>50</v>
      </c>
      <c r="H5281" s="24">
        <v>0</v>
      </c>
      <c r="I5281" s="24">
        <v>0</v>
      </c>
      <c r="J5281" s="282">
        <v>10</v>
      </c>
      <c r="K5281" s="282">
        <v>30</v>
      </c>
    </row>
    <row r="5282" spans="1:11" x14ac:dyDescent="0.3">
      <c r="A5282" s="283" t="s">
        <v>2098</v>
      </c>
      <c r="B5282" s="283">
        <v>178</v>
      </c>
      <c r="C5282" s="24" t="str">
        <f t="shared" si="82"/>
        <v>belebeta178</v>
      </c>
      <c r="D5282" s="283">
        <v>3428</v>
      </c>
      <c r="E5282" s="283">
        <v>1565</v>
      </c>
      <c r="F5282" s="283">
        <v>59767</v>
      </c>
      <c r="G5282" s="24">
        <v>50</v>
      </c>
      <c r="H5282" s="24">
        <v>0</v>
      </c>
      <c r="I5282" s="24">
        <v>0</v>
      </c>
      <c r="J5282" s="282">
        <v>10</v>
      </c>
      <c r="K5282" s="282">
        <v>30</v>
      </c>
    </row>
    <row r="5283" spans="1:11" x14ac:dyDescent="0.3">
      <c r="A5283" s="283" t="s">
        <v>2098</v>
      </c>
      <c r="B5283" s="283">
        <v>179</v>
      </c>
      <c r="C5283" s="24" t="str">
        <f t="shared" si="82"/>
        <v>belebeta179</v>
      </c>
      <c r="D5283" s="283">
        <v>3464</v>
      </c>
      <c r="E5283" s="283">
        <v>1582</v>
      </c>
      <c r="F5283" s="283">
        <v>60457</v>
      </c>
      <c r="G5283" s="24">
        <v>50</v>
      </c>
      <c r="H5283" s="24">
        <v>0</v>
      </c>
      <c r="I5283" s="24">
        <v>0</v>
      </c>
      <c r="J5283" s="282">
        <v>10</v>
      </c>
      <c r="K5283" s="282">
        <v>30</v>
      </c>
    </row>
    <row r="5284" spans="1:11" x14ac:dyDescent="0.3">
      <c r="A5284" s="283" t="s">
        <v>2098</v>
      </c>
      <c r="B5284" s="283">
        <v>180</v>
      </c>
      <c r="C5284" s="24" t="str">
        <f t="shared" si="82"/>
        <v>belebeta180</v>
      </c>
      <c r="D5284" s="283">
        <v>3502</v>
      </c>
      <c r="E5284" s="283">
        <v>1599</v>
      </c>
      <c r="F5284" s="283">
        <v>61154</v>
      </c>
      <c r="G5284" s="24">
        <v>50</v>
      </c>
      <c r="H5284" s="24">
        <v>0</v>
      </c>
      <c r="I5284" s="24">
        <v>0</v>
      </c>
      <c r="J5284" s="282">
        <v>10</v>
      </c>
      <c r="K5284" s="282">
        <v>30</v>
      </c>
    </row>
    <row r="5285" spans="1:11" x14ac:dyDescent="0.3">
      <c r="A5285" s="283" t="s">
        <v>2098</v>
      </c>
      <c r="B5285" s="283">
        <v>181</v>
      </c>
      <c r="C5285" s="24" t="str">
        <f t="shared" si="82"/>
        <v>belebeta181</v>
      </c>
      <c r="D5285" s="283">
        <v>3819</v>
      </c>
      <c r="E5285" s="283">
        <v>1744</v>
      </c>
      <c r="F5285" s="283">
        <v>67715</v>
      </c>
      <c r="G5285" s="24">
        <v>50</v>
      </c>
      <c r="H5285" s="24">
        <v>0</v>
      </c>
      <c r="I5285" s="24">
        <v>0</v>
      </c>
      <c r="J5285" s="282">
        <v>10</v>
      </c>
      <c r="K5285" s="282">
        <v>30</v>
      </c>
    </row>
    <row r="5286" spans="1:11" x14ac:dyDescent="0.3">
      <c r="A5286" s="283" t="s">
        <v>2098</v>
      </c>
      <c r="B5286" s="283">
        <v>182</v>
      </c>
      <c r="C5286" s="24" t="str">
        <f t="shared" si="82"/>
        <v>belebeta182</v>
      </c>
      <c r="D5286" s="283">
        <v>3860</v>
      </c>
      <c r="E5286" s="283">
        <v>1763</v>
      </c>
      <c r="F5286" s="283">
        <v>68496</v>
      </c>
      <c r="G5286" s="24">
        <v>50</v>
      </c>
      <c r="H5286" s="24">
        <v>0</v>
      </c>
      <c r="I5286" s="24">
        <v>0</v>
      </c>
      <c r="J5286" s="282">
        <v>10</v>
      </c>
      <c r="K5286" s="282">
        <v>30</v>
      </c>
    </row>
    <row r="5287" spans="1:11" x14ac:dyDescent="0.3">
      <c r="A5287" s="283" t="s">
        <v>2098</v>
      </c>
      <c r="B5287" s="283">
        <v>183</v>
      </c>
      <c r="C5287" s="24" t="str">
        <f t="shared" si="82"/>
        <v>belebeta183</v>
      </c>
      <c r="D5287" s="283">
        <v>3901</v>
      </c>
      <c r="E5287" s="283">
        <v>1782</v>
      </c>
      <c r="F5287" s="283">
        <v>69285</v>
      </c>
      <c r="G5287" s="24">
        <v>50</v>
      </c>
      <c r="H5287" s="24">
        <v>0</v>
      </c>
      <c r="I5287" s="24">
        <v>0</v>
      </c>
      <c r="J5287" s="282">
        <v>10</v>
      </c>
      <c r="K5287" s="282">
        <v>30</v>
      </c>
    </row>
    <row r="5288" spans="1:11" x14ac:dyDescent="0.3">
      <c r="A5288" s="283" t="s">
        <v>2098</v>
      </c>
      <c r="B5288" s="283">
        <v>184</v>
      </c>
      <c r="C5288" s="24" t="str">
        <f t="shared" si="82"/>
        <v>belebeta184</v>
      </c>
      <c r="D5288" s="283">
        <v>3943</v>
      </c>
      <c r="E5288" s="283">
        <v>1801</v>
      </c>
      <c r="F5288" s="283">
        <v>70083</v>
      </c>
      <c r="G5288" s="24">
        <v>50</v>
      </c>
      <c r="H5288" s="24">
        <v>0</v>
      </c>
      <c r="I5288" s="24">
        <v>0</v>
      </c>
      <c r="J5288" s="282">
        <v>10</v>
      </c>
      <c r="K5288" s="282">
        <v>30</v>
      </c>
    </row>
    <row r="5289" spans="1:11" x14ac:dyDescent="0.3">
      <c r="A5289" s="283" t="s">
        <v>2098</v>
      </c>
      <c r="B5289" s="283">
        <v>185</v>
      </c>
      <c r="C5289" s="24" t="str">
        <f t="shared" si="82"/>
        <v>belebeta185</v>
      </c>
      <c r="D5289" s="283">
        <v>3985</v>
      </c>
      <c r="E5289" s="283">
        <v>1820</v>
      </c>
      <c r="F5289" s="283">
        <v>71110</v>
      </c>
      <c r="G5289" s="24">
        <v>50</v>
      </c>
      <c r="H5289" s="24">
        <v>0</v>
      </c>
      <c r="I5289" s="24">
        <v>0</v>
      </c>
      <c r="J5289" s="282">
        <v>10</v>
      </c>
      <c r="K5289" s="282">
        <v>30</v>
      </c>
    </row>
    <row r="5290" spans="1:11" x14ac:dyDescent="0.3">
      <c r="A5290" s="283" t="s">
        <v>2098</v>
      </c>
      <c r="B5290" s="283">
        <v>186</v>
      </c>
      <c r="C5290" s="24" t="str">
        <f t="shared" si="82"/>
        <v>belebeta186</v>
      </c>
      <c r="D5290" s="283">
        <v>4028</v>
      </c>
      <c r="E5290" s="283">
        <v>1840</v>
      </c>
      <c r="F5290" s="283">
        <v>71928</v>
      </c>
      <c r="G5290" s="24">
        <v>50</v>
      </c>
      <c r="H5290" s="24">
        <v>0</v>
      </c>
      <c r="I5290" s="24">
        <v>0</v>
      </c>
      <c r="J5290" s="282">
        <v>10</v>
      </c>
      <c r="K5290" s="282">
        <v>30</v>
      </c>
    </row>
    <row r="5291" spans="1:11" x14ac:dyDescent="0.3">
      <c r="A5291" s="283" t="s">
        <v>2098</v>
      </c>
      <c r="B5291" s="283">
        <v>187</v>
      </c>
      <c r="C5291" s="24" t="str">
        <f t="shared" si="82"/>
        <v>belebeta187</v>
      </c>
      <c r="D5291" s="283">
        <v>4071</v>
      </c>
      <c r="E5291" s="283">
        <v>1859</v>
      </c>
      <c r="F5291" s="283">
        <v>72755</v>
      </c>
      <c r="G5291" s="24">
        <v>50</v>
      </c>
      <c r="H5291" s="24">
        <v>0</v>
      </c>
      <c r="I5291" s="24">
        <v>0</v>
      </c>
      <c r="J5291" s="282">
        <v>10</v>
      </c>
      <c r="K5291" s="282">
        <v>30</v>
      </c>
    </row>
    <row r="5292" spans="1:11" x14ac:dyDescent="0.3">
      <c r="A5292" s="283" t="s">
        <v>2098</v>
      </c>
      <c r="B5292" s="283">
        <v>188</v>
      </c>
      <c r="C5292" s="24" t="str">
        <f t="shared" si="82"/>
        <v>belebeta188</v>
      </c>
      <c r="D5292" s="283">
        <v>4114</v>
      </c>
      <c r="E5292" s="283">
        <v>1879</v>
      </c>
      <c r="F5292" s="283">
        <v>73592</v>
      </c>
      <c r="G5292" s="24">
        <v>50</v>
      </c>
      <c r="H5292" s="24">
        <v>0</v>
      </c>
      <c r="I5292" s="24">
        <v>0</v>
      </c>
      <c r="J5292" s="282">
        <v>10</v>
      </c>
      <c r="K5292" s="282">
        <v>30</v>
      </c>
    </row>
    <row r="5293" spans="1:11" x14ac:dyDescent="0.3">
      <c r="A5293" s="283" t="s">
        <v>2098</v>
      </c>
      <c r="B5293" s="283">
        <v>189</v>
      </c>
      <c r="C5293" s="24" t="str">
        <f t="shared" si="82"/>
        <v>belebeta189</v>
      </c>
      <c r="D5293" s="283">
        <v>4158</v>
      </c>
      <c r="E5293" s="283">
        <v>1899</v>
      </c>
      <c r="F5293" s="283">
        <v>74591</v>
      </c>
      <c r="G5293" s="24">
        <v>50</v>
      </c>
      <c r="H5293" s="24">
        <v>0</v>
      </c>
      <c r="I5293" s="24">
        <v>0</v>
      </c>
      <c r="J5293" s="282">
        <v>10</v>
      </c>
      <c r="K5293" s="282">
        <v>30</v>
      </c>
    </row>
    <row r="5294" spans="1:11" x14ac:dyDescent="0.3">
      <c r="A5294" s="283" t="s">
        <v>2098</v>
      </c>
      <c r="B5294" s="283">
        <v>190</v>
      </c>
      <c r="C5294" s="24" t="str">
        <f t="shared" si="82"/>
        <v>belebeta190</v>
      </c>
      <c r="D5294" s="283">
        <v>4202</v>
      </c>
      <c r="E5294" s="283">
        <v>1919</v>
      </c>
      <c r="F5294" s="283">
        <v>75447</v>
      </c>
      <c r="G5294" s="24">
        <v>50</v>
      </c>
      <c r="H5294" s="24">
        <v>0</v>
      </c>
      <c r="I5294" s="24">
        <v>0</v>
      </c>
      <c r="J5294" s="282">
        <v>10</v>
      </c>
      <c r="K5294" s="282">
        <v>30</v>
      </c>
    </row>
    <row r="5295" spans="1:11" x14ac:dyDescent="0.3">
      <c r="A5295" s="283" t="s">
        <v>2098</v>
      </c>
      <c r="B5295" s="283">
        <v>191</v>
      </c>
      <c r="C5295" s="24" t="str">
        <f t="shared" si="82"/>
        <v>belebeta191</v>
      </c>
      <c r="D5295" s="283">
        <v>4247</v>
      </c>
      <c r="E5295" s="283">
        <v>1940</v>
      </c>
      <c r="F5295" s="283">
        <v>76314</v>
      </c>
      <c r="G5295" s="24">
        <v>50</v>
      </c>
      <c r="H5295" s="24">
        <v>0</v>
      </c>
      <c r="I5295" s="24">
        <v>0</v>
      </c>
      <c r="J5295" s="282">
        <v>10</v>
      </c>
      <c r="K5295" s="282">
        <v>30</v>
      </c>
    </row>
    <row r="5296" spans="1:11" x14ac:dyDescent="0.3">
      <c r="A5296" s="283" t="s">
        <v>2098</v>
      </c>
      <c r="B5296" s="283">
        <v>192</v>
      </c>
      <c r="C5296" s="24" t="str">
        <f t="shared" si="82"/>
        <v>belebeta192</v>
      </c>
      <c r="D5296" s="283">
        <v>4292</v>
      </c>
      <c r="E5296" s="283">
        <v>1960</v>
      </c>
      <c r="F5296" s="283">
        <v>77189</v>
      </c>
      <c r="G5296" s="24">
        <v>50</v>
      </c>
      <c r="H5296" s="24">
        <v>0</v>
      </c>
      <c r="I5296" s="24">
        <v>0</v>
      </c>
      <c r="J5296" s="282">
        <v>10</v>
      </c>
      <c r="K5296" s="282">
        <v>30</v>
      </c>
    </row>
    <row r="5297" spans="1:11" x14ac:dyDescent="0.3">
      <c r="A5297" s="283" t="s">
        <v>2098</v>
      </c>
      <c r="B5297" s="283">
        <v>193</v>
      </c>
      <c r="C5297" s="24" t="str">
        <f t="shared" si="82"/>
        <v>belebeta193</v>
      </c>
      <c r="D5297" s="283">
        <v>4338</v>
      </c>
      <c r="E5297" s="283">
        <v>1981</v>
      </c>
      <c r="F5297" s="283">
        <v>78316</v>
      </c>
      <c r="G5297" s="24">
        <v>50</v>
      </c>
      <c r="H5297" s="24">
        <v>0</v>
      </c>
      <c r="I5297" s="24">
        <v>0</v>
      </c>
      <c r="J5297" s="282">
        <v>10</v>
      </c>
      <c r="K5297" s="282">
        <v>30</v>
      </c>
    </row>
    <row r="5298" spans="1:11" x14ac:dyDescent="0.3">
      <c r="A5298" s="283" t="s">
        <v>2098</v>
      </c>
      <c r="B5298" s="283">
        <v>194</v>
      </c>
      <c r="C5298" s="24" t="str">
        <f t="shared" si="82"/>
        <v>belebeta194</v>
      </c>
      <c r="D5298" s="283">
        <v>4384</v>
      </c>
      <c r="E5298" s="283">
        <v>2002</v>
      </c>
      <c r="F5298" s="283">
        <v>79214</v>
      </c>
      <c r="G5298" s="24">
        <v>50</v>
      </c>
      <c r="H5298" s="24">
        <v>0</v>
      </c>
      <c r="I5298" s="24">
        <v>0</v>
      </c>
      <c r="J5298" s="282">
        <v>10</v>
      </c>
      <c r="K5298" s="282">
        <v>30</v>
      </c>
    </row>
    <row r="5299" spans="1:11" x14ac:dyDescent="0.3">
      <c r="A5299" s="283" t="s">
        <v>2098</v>
      </c>
      <c r="B5299" s="283">
        <v>195</v>
      </c>
      <c r="C5299" s="24" t="str">
        <f t="shared" si="82"/>
        <v>belebeta195</v>
      </c>
      <c r="D5299" s="283">
        <v>4430</v>
      </c>
      <c r="E5299" s="283">
        <v>2023</v>
      </c>
      <c r="F5299" s="283">
        <v>80122</v>
      </c>
      <c r="G5299" s="24">
        <v>50</v>
      </c>
      <c r="H5299" s="24">
        <v>0</v>
      </c>
      <c r="I5299" s="24">
        <v>0</v>
      </c>
      <c r="J5299" s="282">
        <v>10</v>
      </c>
      <c r="K5299" s="282">
        <v>30</v>
      </c>
    </row>
    <row r="5300" spans="1:11" x14ac:dyDescent="0.3">
      <c r="A5300" s="283" t="s">
        <v>2098</v>
      </c>
      <c r="B5300" s="283">
        <v>196</v>
      </c>
      <c r="C5300" s="24" t="str">
        <f t="shared" si="82"/>
        <v>belebeta196</v>
      </c>
      <c r="D5300" s="283">
        <v>4477</v>
      </c>
      <c r="E5300" s="283">
        <v>2045</v>
      </c>
      <c r="F5300" s="283">
        <v>81039</v>
      </c>
      <c r="G5300" s="24">
        <v>50</v>
      </c>
      <c r="H5300" s="24">
        <v>0</v>
      </c>
      <c r="I5300" s="24">
        <v>0</v>
      </c>
      <c r="J5300" s="282">
        <v>10</v>
      </c>
      <c r="K5300" s="282">
        <v>30</v>
      </c>
    </row>
    <row r="5301" spans="1:11" x14ac:dyDescent="0.3">
      <c r="A5301" s="283" t="s">
        <v>2098</v>
      </c>
      <c r="B5301" s="283">
        <v>197</v>
      </c>
      <c r="C5301" s="24" t="str">
        <f t="shared" si="82"/>
        <v>belebeta197</v>
      </c>
      <c r="D5301" s="283">
        <v>4525</v>
      </c>
      <c r="E5301" s="283">
        <v>2067</v>
      </c>
      <c r="F5301" s="283">
        <v>82221</v>
      </c>
      <c r="G5301" s="24">
        <v>50</v>
      </c>
      <c r="H5301" s="24">
        <v>0</v>
      </c>
      <c r="I5301" s="24">
        <v>0</v>
      </c>
      <c r="J5301" s="282">
        <v>10</v>
      </c>
      <c r="K5301" s="282">
        <v>30</v>
      </c>
    </row>
    <row r="5302" spans="1:11" x14ac:dyDescent="0.3">
      <c r="A5302" s="283" t="s">
        <v>2098</v>
      </c>
      <c r="B5302" s="283">
        <v>198</v>
      </c>
      <c r="C5302" s="24" t="str">
        <f t="shared" si="82"/>
        <v>belebeta198</v>
      </c>
      <c r="D5302" s="283">
        <v>4573</v>
      </c>
      <c r="E5302" s="283">
        <v>2088</v>
      </c>
      <c r="F5302" s="283">
        <v>83162</v>
      </c>
      <c r="G5302" s="24">
        <v>50</v>
      </c>
      <c r="H5302" s="24">
        <v>0</v>
      </c>
      <c r="I5302" s="24">
        <v>0</v>
      </c>
      <c r="J5302" s="282">
        <v>10</v>
      </c>
      <c r="K5302" s="282">
        <v>30</v>
      </c>
    </row>
    <row r="5303" spans="1:11" x14ac:dyDescent="0.3">
      <c r="A5303" s="283" t="s">
        <v>2098</v>
      </c>
      <c r="B5303" s="283">
        <v>199</v>
      </c>
      <c r="C5303" s="24" t="str">
        <f t="shared" si="82"/>
        <v>belebeta199</v>
      </c>
      <c r="D5303" s="283">
        <v>4621</v>
      </c>
      <c r="E5303" s="283">
        <v>2111</v>
      </c>
      <c r="F5303" s="283">
        <v>84113</v>
      </c>
      <c r="G5303" s="24">
        <v>50</v>
      </c>
      <c r="H5303" s="24">
        <v>0</v>
      </c>
      <c r="I5303" s="24">
        <v>0</v>
      </c>
      <c r="J5303" s="282">
        <v>10</v>
      </c>
      <c r="K5303" s="282">
        <v>30</v>
      </c>
    </row>
    <row r="5304" spans="1:11" x14ac:dyDescent="0.3">
      <c r="A5304" s="283" t="s">
        <v>2098</v>
      </c>
      <c r="B5304" s="283">
        <v>200</v>
      </c>
      <c r="C5304" s="24" t="str">
        <f t="shared" si="82"/>
        <v>belebeta200</v>
      </c>
      <c r="D5304" s="283">
        <v>4670</v>
      </c>
      <c r="E5304" s="283">
        <v>2133</v>
      </c>
      <c r="F5304" s="283">
        <v>85075</v>
      </c>
      <c r="G5304" s="24">
        <v>50</v>
      </c>
      <c r="H5304" s="24">
        <v>0</v>
      </c>
      <c r="I5304" s="24">
        <v>0</v>
      </c>
      <c r="J5304" s="282">
        <v>10</v>
      </c>
      <c r="K5304" s="282">
        <v>30</v>
      </c>
    </row>
    <row r="5305" spans="1:11" x14ac:dyDescent="0.3">
      <c r="A5305" s="283" t="s">
        <v>2098</v>
      </c>
      <c r="B5305" s="283">
        <v>201</v>
      </c>
      <c r="C5305" s="24" t="str">
        <f t="shared" si="82"/>
        <v>belebeta201</v>
      </c>
      <c r="D5305" s="283">
        <v>5093</v>
      </c>
      <c r="E5305" s="283">
        <v>2326</v>
      </c>
      <c r="F5305" s="283">
        <v>93970</v>
      </c>
      <c r="G5305" s="24">
        <v>50</v>
      </c>
      <c r="H5305" s="24">
        <v>0</v>
      </c>
      <c r="I5305" s="24">
        <v>0</v>
      </c>
      <c r="J5305" s="282">
        <v>10</v>
      </c>
      <c r="K5305" s="282">
        <v>30</v>
      </c>
    </row>
    <row r="5306" spans="1:11" x14ac:dyDescent="0.3">
      <c r="A5306" s="283" t="s">
        <v>2098</v>
      </c>
      <c r="B5306" s="283">
        <v>202</v>
      </c>
      <c r="C5306" s="24" t="str">
        <f t="shared" si="82"/>
        <v>belebeta202</v>
      </c>
      <c r="D5306" s="283">
        <v>5147</v>
      </c>
      <c r="E5306" s="283">
        <v>2351</v>
      </c>
      <c r="F5306" s="283">
        <v>95142</v>
      </c>
      <c r="G5306" s="24">
        <v>50</v>
      </c>
      <c r="H5306" s="24">
        <v>0</v>
      </c>
      <c r="I5306" s="24">
        <v>0</v>
      </c>
      <c r="J5306" s="282">
        <v>10</v>
      </c>
      <c r="K5306" s="282">
        <v>30</v>
      </c>
    </row>
    <row r="5307" spans="1:11" x14ac:dyDescent="0.3">
      <c r="A5307" s="283" t="s">
        <v>2098</v>
      </c>
      <c r="B5307" s="283">
        <v>203</v>
      </c>
      <c r="C5307" s="24" t="str">
        <f t="shared" si="82"/>
        <v>belebeta203</v>
      </c>
      <c r="D5307" s="283">
        <v>5201</v>
      </c>
      <c r="E5307" s="283">
        <v>2376</v>
      </c>
      <c r="F5307" s="283">
        <v>96294</v>
      </c>
      <c r="G5307" s="24">
        <v>50</v>
      </c>
      <c r="H5307" s="24">
        <v>0</v>
      </c>
      <c r="I5307" s="24">
        <v>0</v>
      </c>
      <c r="J5307" s="282">
        <v>10</v>
      </c>
      <c r="K5307" s="282">
        <v>30</v>
      </c>
    </row>
    <row r="5308" spans="1:11" x14ac:dyDescent="0.3">
      <c r="A5308" s="283" t="s">
        <v>2098</v>
      </c>
      <c r="B5308" s="283">
        <v>204</v>
      </c>
      <c r="C5308" s="24" t="str">
        <f t="shared" si="82"/>
        <v>belebeta204</v>
      </c>
      <c r="D5308" s="283">
        <v>5256</v>
      </c>
      <c r="E5308" s="283">
        <v>2401</v>
      </c>
      <c r="F5308" s="283">
        <v>97460</v>
      </c>
      <c r="G5308" s="24">
        <v>50</v>
      </c>
      <c r="H5308" s="24">
        <v>0</v>
      </c>
      <c r="I5308" s="24">
        <v>0</v>
      </c>
      <c r="J5308" s="282">
        <v>10</v>
      </c>
      <c r="K5308" s="282">
        <v>30</v>
      </c>
    </row>
    <row r="5309" spans="1:11" x14ac:dyDescent="0.3">
      <c r="A5309" s="283" t="s">
        <v>2098</v>
      </c>
      <c r="B5309" s="283">
        <v>205</v>
      </c>
      <c r="C5309" s="24" t="str">
        <f t="shared" si="82"/>
        <v>belebeta205</v>
      </c>
      <c r="D5309" s="283">
        <v>5311</v>
      </c>
      <c r="E5309" s="283">
        <v>2426</v>
      </c>
      <c r="F5309" s="283">
        <v>99042</v>
      </c>
      <c r="G5309" s="24">
        <v>50</v>
      </c>
      <c r="H5309" s="24">
        <v>0</v>
      </c>
      <c r="I5309" s="24">
        <v>0</v>
      </c>
      <c r="J5309" s="282">
        <v>10</v>
      </c>
      <c r="K5309" s="282">
        <v>30</v>
      </c>
    </row>
    <row r="5310" spans="1:11" x14ac:dyDescent="0.3">
      <c r="A5310" s="283" t="s">
        <v>2098</v>
      </c>
      <c r="B5310" s="283">
        <v>206</v>
      </c>
      <c r="C5310" s="24" t="str">
        <f t="shared" si="82"/>
        <v>belebeta206</v>
      </c>
      <c r="D5310" s="283">
        <v>5367</v>
      </c>
      <c r="E5310" s="283">
        <v>2452</v>
      </c>
      <c r="F5310" s="283">
        <v>100343</v>
      </c>
      <c r="G5310" s="24">
        <v>50</v>
      </c>
      <c r="H5310" s="24">
        <v>0</v>
      </c>
      <c r="I5310" s="24">
        <v>0</v>
      </c>
      <c r="J5310" s="282">
        <v>10</v>
      </c>
      <c r="K5310" s="282">
        <v>30</v>
      </c>
    </row>
    <row r="5311" spans="1:11" x14ac:dyDescent="0.3">
      <c r="A5311" s="283" t="s">
        <v>2098</v>
      </c>
      <c r="B5311" s="283">
        <v>207</v>
      </c>
      <c r="C5311" s="24" t="str">
        <f t="shared" si="82"/>
        <v>belebeta207</v>
      </c>
      <c r="D5311" s="283">
        <v>5424</v>
      </c>
      <c r="E5311" s="283">
        <v>2477</v>
      </c>
      <c r="F5311" s="283">
        <v>101660</v>
      </c>
      <c r="G5311" s="24">
        <v>50</v>
      </c>
      <c r="H5311" s="24">
        <v>0</v>
      </c>
      <c r="I5311" s="24">
        <v>0</v>
      </c>
      <c r="J5311" s="282">
        <v>10</v>
      </c>
      <c r="K5311" s="282">
        <v>30</v>
      </c>
    </row>
    <row r="5312" spans="1:11" x14ac:dyDescent="0.3">
      <c r="A5312" s="283" t="s">
        <v>2098</v>
      </c>
      <c r="B5312" s="283">
        <v>208</v>
      </c>
      <c r="C5312" s="24" t="str">
        <f t="shared" si="82"/>
        <v>belebeta208</v>
      </c>
      <c r="D5312" s="283">
        <v>5481</v>
      </c>
      <c r="E5312" s="283">
        <v>2503</v>
      </c>
      <c r="F5312" s="283">
        <v>102959</v>
      </c>
      <c r="G5312" s="24">
        <v>50</v>
      </c>
      <c r="H5312" s="24">
        <v>0</v>
      </c>
      <c r="I5312" s="24">
        <v>0</v>
      </c>
      <c r="J5312" s="282">
        <v>10</v>
      </c>
      <c r="K5312" s="282">
        <v>30</v>
      </c>
    </row>
    <row r="5313" spans="1:11" x14ac:dyDescent="0.3">
      <c r="A5313" s="283" t="s">
        <v>2098</v>
      </c>
      <c r="B5313" s="283">
        <v>209</v>
      </c>
      <c r="C5313" s="24" t="str">
        <f t="shared" si="82"/>
        <v>belebeta209</v>
      </c>
      <c r="D5313" s="283">
        <v>5539</v>
      </c>
      <c r="E5313" s="283">
        <v>2530</v>
      </c>
      <c r="F5313" s="283">
        <v>104345</v>
      </c>
      <c r="G5313" s="24">
        <v>50</v>
      </c>
      <c r="H5313" s="24">
        <v>0</v>
      </c>
      <c r="I5313" s="24">
        <v>0</v>
      </c>
      <c r="J5313" s="282">
        <v>10</v>
      </c>
      <c r="K5313" s="282">
        <v>30</v>
      </c>
    </row>
    <row r="5314" spans="1:11" x14ac:dyDescent="0.3">
      <c r="A5314" s="283" t="s">
        <v>2098</v>
      </c>
      <c r="B5314" s="283">
        <v>210</v>
      </c>
      <c r="C5314" s="24" t="str">
        <f t="shared" si="82"/>
        <v>belebeta210</v>
      </c>
      <c r="D5314" s="283">
        <v>5597</v>
      </c>
      <c r="E5314" s="283">
        <v>2556</v>
      </c>
      <c r="F5314" s="283">
        <v>105677</v>
      </c>
      <c r="G5314" s="24">
        <v>50</v>
      </c>
      <c r="H5314" s="24">
        <v>0</v>
      </c>
      <c r="I5314" s="24">
        <v>0</v>
      </c>
      <c r="J5314" s="282">
        <v>10</v>
      </c>
      <c r="K5314" s="282">
        <v>30</v>
      </c>
    </row>
    <row r="5315" spans="1:11" x14ac:dyDescent="0.3">
      <c r="A5315" s="283" t="s">
        <v>2098</v>
      </c>
      <c r="B5315" s="283">
        <v>211</v>
      </c>
      <c r="C5315" s="24" t="str">
        <f t="shared" si="82"/>
        <v>belebeta211</v>
      </c>
      <c r="D5315" s="283">
        <v>5656</v>
      </c>
      <c r="E5315" s="283">
        <v>2583</v>
      </c>
      <c r="F5315" s="283">
        <v>107062</v>
      </c>
      <c r="G5315" s="24">
        <v>50</v>
      </c>
      <c r="H5315" s="24">
        <v>0</v>
      </c>
      <c r="I5315" s="24">
        <v>0</v>
      </c>
      <c r="J5315" s="282">
        <v>10</v>
      </c>
      <c r="K5315" s="282">
        <v>30</v>
      </c>
    </row>
    <row r="5316" spans="1:11" x14ac:dyDescent="0.3">
      <c r="A5316" s="283" t="s">
        <v>2098</v>
      </c>
      <c r="B5316" s="283">
        <v>212</v>
      </c>
      <c r="C5316" s="24" t="str">
        <f t="shared" si="82"/>
        <v>belebeta212</v>
      </c>
      <c r="D5316" s="283">
        <v>5715</v>
      </c>
      <c r="E5316" s="283">
        <v>2610</v>
      </c>
      <c r="F5316" s="283">
        <v>108465</v>
      </c>
      <c r="G5316" s="24">
        <v>50</v>
      </c>
      <c r="H5316" s="24">
        <v>0</v>
      </c>
      <c r="I5316" s="24">
        <v>0</v>
      </c>
      <c r="J5316" s="282">
        <v>10</v>
      </c>
      <c r="K5316" s="282">
        <v>30</v>
      </c>
    </row>
    <row r="5317" spans="1:11" x14ac:dyDescent="0.3">
      <c r="A5317" s="283" t="s">
        <v>2098</v>
      </c>
      <c r="B5317" s="283">
        <v>213</v>
      </c>
      <c r="C5317" s="24" t="str">
        <f t="shared" si="82"/>
        <v>belebeta213</v>
      </c>
      <c r="D5317" s="283">
        <v>5775</v>
      </c>
      <c r="E5317" s="283">
        <v>2638</v>
      </c>
      <c r="F5317" s="283">
        <v>109885</v>
      </c>
      <c r="G5317" s="24">
        <v>50</v>
      </c>
      <c r="H5317" s="24">
        <v>0</v>
      </c>
      <c r="I5317" s="24">
        <v>0</v>
      </c>
      <c r="J5317" s="282">
        <v>10</v>
      </c>
      <c r="K5317" s="282">
        <v>30</v>
      </c>
    </row>
    <row r="5318" spans="1:11" x14ac:dyDescent="0.3">
      <c r="A5318" s="283" t="s">
        <v>2098</v>
      </c>
      <c r="B5318" s="283">
        <v>214</v>
      </c>
      <c r="C5318" s="24" t="str">
        <f t="shared" ref="C5318:C5381" si="83">A5318&amp;B5318</f>
        <v>belebeta214</v>
      </c>
      <c r="D5318" s="283">
        <v>5836</v>
      </c>
      <c r="E5318" s="283">
        <v>2665</v>
      </c>
      <c r="F5318" s="283">
        <v>111324</v>
      </c>
      <c r="G5318" s="24">
        <v>50</v>
      </c>
      <c r="H5318" s="24">
        <v>0</v>
      </c>
      <c r="I5318" s="24">
        <v>0</v>
      </c>
      <c r="J5318" s="282">
        <v>10</v>
      </c>
      <c r="K5318" s="282">
        <v>30</v>
      </c>
    </row>
    <row r="5319" spans="1:11" x14ac:dyDescent="0.3">
      <c r="A5319" s="283" t="s">
        <v>2098</v>
      </c>
      <c r="B5319" s="283">
        <v>215</v>
      </c>
      <c r="C5319" s="24" t="str">
        <f t="shared" si="83"/>
        <v>belebeta215</v>
      </c>
      <c r="D5319" s="283">
        <v>5897</v>
      </c>
      <c r="E5319" s="283">
        <v>2693</v>
      </c>
      <c r="F5319" s="283">
        <v>112742</v>
      </c>
      <c r="G5319" s="24">
        <v>50</v>
      </c>
      <c r="H5319" s="24">
        <v>0</v>
      </c>
      <c r="I5319" s="24">
        <v>0</v>
      </c>
      <c r="J5319" s="282">
        <v>10</v>
      </c>
      <c r="K5319" s="282">
        <v>30</v>
      </c>
    </row>
    <row r="5320" spans="1:11" x14ac:dyDescent="0.3">
      <c r="A5320" s="283" t="s">
        <v>2098</v>
      </c>
      <c r="B5320" s="283">
        <v>216</v>
      </c>
      <c r="C5320" s="24" t="str">
        <f t="shared" si="83"/>
        <v>belebeta216</v>
      </c>
      <c r="D5320" s="283">
        <v>5959</v>
      </c>
      <c r="E5320" s="283">
        <v>2722</v>
      </c>
      <c r="F5320" s="283">
        <v>114217</v>
      </c>
      <c r="G5320" s="24">
        <v>50</v>
      </c>
      <c r="H5320" s="24">
        <v>0</v>
      </c>
      <c r="I5320" s="24">
        <v>0</v>
      </c>
      <c r="J5320" s="282">
        <v>10</v>
      </c>
      <c r="K5320" s="282">
        <v>30</v>
      </c>
    </row>
    <row r="5321" spans="1:11" x14ac:dyDescent="0.3">
      <c r="A5321" s="283" t="s">
        <v>2098</v>
      </c>
      <c r="B5321" s="283">
        <v>217</v>
      </c>
      <c r="C5321" s="24" t="str">
        <f t="shared" si="83"/>
        <v>belebeta217</v>
      </c>
      <c r="D5321" s="283">
        <v>6021</v>
      </c>
      <c r="E5321" s="283">
        <v>2750</v>
      </c>
      <c r="F5321" s="283">
        <v>115592</v>
      </c>
      <c r="G5321" s="24">
        <v>50</v>
      </c>
      <c r="H5321" s="24">
        <v>0</v>
      </c>
      <c r="I5321" s="24">
        <v>0</v>
      </c>
      <c r="J5321" s="282">
        <v>10</v>
      </c>
      <c r="K5321" s="282">
        <v>30</v>
      </c>
    </row>
    <row r="5322" spans="1:11" x14ac:dyDescent="0.3">
      <c r="A5322" s="283" t="s">
        <v>2098</v>
      </c>
      <c r="B5322" s="283">
        <v>218</v>
      </c>
      <c r="C5322" s="24" t="str">
        <f t="shared" si="83"/>
        <v>belebeta218</v>
      </c>
      <c r="D5322" s="283">
        <v>6084</v>
      </c>
      <c r="E5322" s="283">
        <v>2779</v>
      </c>
      <c r="F5322" s="283">
        <v>117022</v>
      </c>
      <c r="G5322" s="24">
        <v>50</v>
      </c>
      <c r="H5322" s="24">
        <v>0</v>
      </c>
      <c r="I5322" s="24">
        <v>0</v>
      </c>
      <c r="J5322" s="282">
        <v>10</v>
      </c>
      <c r="K5322" s="282">
        <v>30</v>
      </c>
    </row>
    <row r="5323" spans="1:11" x14ac:dyDescent="0.3">
      <c r="A5323" s="283" t="s">
        <v>2098</v>
      </c>
      <c r="B5323" s="283">
        <v>219</v>
      </c>
      <c r="C5323" s="24" t="str">
        <f t="shared" si="83"/>
        <v>belebeta219</v>
      </c>
      <c r="D5323" s="283">
        <v>6147</v>
      </c>
      <c r="E5323" s="283">
        <v>2808</v>
      </c>
      <c r="F5323" s="283">
        <v>118430</v>
      </c>
      <c r="G5323" s="24">
        <v>50</v>
      </c>
      <c r="H5323" s="24">
        <v>0</v>
      </c>
      <c r="I5323" s="24">
        <v>0</v>
      </c>
      <c r="J5323" s="282">
        <v>10</v>
      </c>
      <c r="K5323" s="282">
        <v>30</v>
      </c>
    </row>
    <row r="5324" spans="1:11" x14ac:dyDescent="0.3">
      <c r="A5324" s="283" t="s">
        <v>2098</v>
      </c>
      <c r="B5324" s="283">
        <v>220</v>
      </c>
      <c r="C5324" s="24" t="str">
        <f t="shared" si="83"/>
        <v>belebeta220</v>
      </c>
      <c r="D5324" s="283">
        <v>6212</v>
      </c>
      <c r="E5324" s="283">
        <v>2837</v>
      </c>
      <c r="F5324" s="283">
        <v>119853</v>
      </c>
      <c r="G5324" s="24">
        <v>50</v>
      </c>
      <c r="H5324" s="24">
        <v>0</v>
      </c>
      <c r="I5324" s="24">
        <v>0</v>
      </c>
      <c r="J5324" s="282">
        <v>10</v>
      </c>
      <c r="K5324" s="282">
        <v>30</v>
      </c>
    </row>
    <row r="5325" spans="1:11" x14ac:dyDescent="0.3">
      <c r="A5325" s="283" t="s">
        <v>2098</v>
      </c>
      <c r="B5325" s="283">
        <v>221</v>
      </c>
      <c r="C5325" s="24" t="str">
        <f t="shared" si="83"/>
        <v>belebeta221</v>
      </c>
      <c r="D5325" s="283">
        <v>6774</v>
      </c>
      <c r="E5325" s="283">
        <v>3094</v>
      </c>
      <c r="F5325" s="283">
        <v>132003</v>
      </c>
      <c r="G5325" s="24">
        <v>50</v>
      </c>
      <c r="H5325" s="24">
        <v>0</v>
      </c>
      <c r="I5325" s="24">
        <v>0</v>
      </c>
      <c r="J5325" s="282">
        <v>10</v>
      </c>
      <c r="K5325" s="282">
        <v>30</v>
      </c>
    </row>
    <row r="5326" spans="1:11" x14ac:dyDescent="0.3">
      <c r="A5326" s="283" t="s">
        <v>2098</v>
      </c>
      <c r="B5326" s="283">
        <v>222</v>
      </c>
      <c r="C5326" s="24" t="str">
        <f t="shared" si="83"/>
        <v>belebeta222</v>
      </c>
      <c r="D5326" s="283">
        <v>6844</v>
      </c>
      <c r="E5326" s="283">
        <v>3126</v>
      </c>
      <c r="F5326" s="283">
        <v>133717</v>
      </c>
      <c r="G5326" s="24">
        <v>50</v>
      </c>
      <c r="H5326" s="24">
        <v>0</v>
      </c>
      <c r="I5326" s="24">
        <v>0</v>
      </c>
      <c r="J5326" s="282">
        <v>10</v>
      </c>
      <c r="K5326" s="282">
        <v>30</v>
      </c>
    </row>
    <row r="5327" spans="1:11" x14ac:dyDescent="0.3">
      <c r="A5327" s="283" t="s">
        <v>2098</v>
      </c>
      <c r="B5327" s="283">
        <v>223</v>
      </c>
      <c r="C5327" s="24" t="str">
        <f t="shared" si="83"/>
        <v>belebeta223</v>
      </c>
      <c r="D5327" s="283">
        <v>6916</v>
      </c>
      <c r="E5327" s="283">
        <v>3159</v>
      </c>
      <c r="F5327" s="283">
        <v>135377</v>
      </c>
      <c r="G5327" s="24">
        <v>50</v>
      </c>
      <c r="H5327" s="24">
        <v>0</v>
      </c>
      <c r="I5327" s="24">
        <v>0</v>
      </c>
      <c r="J5327" s="282">
        <v>10</v>
      </c>
      <c r="K5327" s="282">
        <v>30</v>
      </c>
    </row>
    <row r="5328" spans="1:11" x14ac:dyDescent="0.3">
      <c r="A5328" s="283" t="s">
        <v>2098</v>
      </c>
      <c r="B5328" s="283">
        <v>224</v>
      </c>
      <c r="C5328" s="24" t="str">
        <f t="shared" si="83"/>
        <v>belebeta224</v>
      </c>
      <c r="D5328" s="283">
        <v>6988</v>
      </c>
      <c r="E5328" s="283">
        <v>3192</v>
      </c>
      <c r="F5328" s="283">
        <v>137133</v>
      </c>
      <c r="G5328" s="24">
        <v>50</v>
      </c>
      <c r="H5328" s="24">
        <v>0</v>
      </c>
      <c r="I5328" s="24">
        <v>0</v>
      </c>
      <c r="J5328" s="282">
        <v>10</v>
      </c>
      <c r="K5328" s="282">
        <v>30</v>
      </c>
    </row>
    <row r="5329" spans="1:11" x14ac:dyDescent="0.3">
      <c r="A5329" s="283" t="s">
        <v>2098</v>
      </c>
      <c r="B5329" s="283">
        <v>225</v>
      </c>
      <c r="C5329" s="24" t="str">
        <f t="shared" si="83"/>
        <v>belebeta225</v>
      </c>
      <c r="D5329" s="283">
        <v>7061</v>
      </c>
      <c r="E5329" s="283">
        <v>3225</v>
      </c>
      <c r="F5329" s="283">
        <v>138911</v>
      </c>
      <c r="G5329" s="24">
        <v>50</v>
      </c>
      <c r="H5329" s="24">
        <v>0</v>
      </c>
      <c r="I5329" s="24">
        <v>0</v>
      </c>
      <c r="J5329" s="282">
        <v>10</v>
      </c>
      <c r="K5329" s="282">
        <v>30</v>
      </c>
    </row>
    <row r="5330" spans="1:11" x14ac:dyDescent="0.3">
      <c r="A5330" s="283" t="s">
        <v>2098</v>
      </c>
      <c r="B5330" s="283">
        <v>226</v>
      </c>
      <c r="C5330" s="24" t="str">
        <f t="shared" si="83"/>
        <v>belebeta226</v>
      </c>
      <c r="D5330" s="283">
        <v>7134</v>
      </c>
      <c r="E5330" s="283">
        <v>3258</v>
      </c>
      <c r="F5330" s="283">
        <v>140634</v>
      </c>
      <c r="G5330" s="24">
        <v>50</v>
      </c>
      <c r="H5330" s="24">
        <v>0</v>
      </c>
      <c r="I5330" s="24">
        <v>0</v>
      </c>
      <c r="J5330" s="282">
        <v>10</v>
      </c>
      <c r="K5330" s="282">
        <v>30</v>
      </c>
    </row>
    <row r="5331" spans="1:11" x14ac:dyDescent="0.3">
      <c r="A5331" s="283" t="s">
        <v>2098</v>
      </c>
      <c r="B5331" s="283">
        <v>227</v>
      </c>
      <c r="C5331" s="24" t="str">
        <f t="shared" si="83"/>
        <v>belebeta227</v>
      </c>
      <c r="D5331" s="283">
        <v>7208</v>
      </c>
      <c r="E5331" s="283">
        <v>3292</v>
      </c>
      <c r="F5331" s="283">
        <v>142455</v>
      </c>
      <c r="G5331" s="24">
        <v>50</v>
      </c>
      <c r="H5331" s="24">
        <v>0</v>
      </c>
      <c r="I5331" s="24">
        <v>0</v>
      </c>
      <c r="J5331" s="282">
        <v>10</v>
      </c>
      <c r="K5331" s="282">
        <v>30</v>
      </c>
    </row>
    <row r="5332" spans="1:11" x14ac:dyDescent="0.3">
      <c r="A5332" s="283" t="s">
        <v>2098</v>
      </c>
      <c r="B5332" s="283">
        <v>228</v>
      </c>
      <c r="C5332" s="24" t="str">
        <f t="shared" si="83"/>
        <v>belebeta228</v>
      </c>
      <c r="D5332" s="283">
        <v>7283</v>
      </c>
      <c r="E5332" s="283">
        <v>3327</v>
      </c>
      <c r="F5332" s="283">
        <v>144220</v>
      </c>
      <c r="G5332" s="24">
        <v>50</v>
      </c>
      <c r="H5332" s="24">
        <v>0</v>
      </c>
      <c r="I5332" s="24">
        <v>0</v>
      </c>
      <c r="J5332" s="282">
        <v>10</v>
      </c>
      <c r="K5332" s="282">
        <v>30</v>
      </c>
    </row>
    <row r="5333" spans="1:11" x14ac:dyDescent="0.3">
      <c r="A5333" s="283" t="s">
        <v>2098</v>
      </c>
      <c r="B5333" s="283">
        <v>229</v>
      </c>
      <c r="C5333" s="24" t="str">
        <f t="shared" si="83"/>
        <v>belebeta229</v>
      </c>
      <c r="D5333" s="283">
        <v>7359</v>
      </c>
      <c r="E5333" s="283">
        <v>3361</v>
      </c>
      <c r="F5333" s="283">
        <v>146086</v>
      </c>
      <c r="G5333" s="24">
        <v>50</v>
      </c>
      <c r="H5333" s="24">
        <v>0</v>
      </c>
      <c r="I5333" s="24">
        <v>0</v>
      </c>
      <c r="J5333" s="282">
        <v>10</v>
      </c>
      <c r="K5333" s="282">
        <v>30</v>
      </c>
    </row>
    <row r="5334" spans="1:11" x14ac:dyDescent="0.3">
      <c r="A5334" s="283" t="s">
        <v>2098</v>
      </c>
      <c r="B5334" s="283">
        <v>230</v>
      </c>
      <c r="C5334" s="24" t="str">
        <f t="shared" si="83"/>
        <v>belebeta230</v>
      </c>
      <c r="D5334" s="283">
        <v>7435</v>
      </c>
      <c r="E5334" s="283">
        <v>3396</v>
      </c>
      <c r="F5334" s="283">
        <v>147894</v>
      </c>
      <c r="G5334" s="24">
        <v>50</v>
      </c>
      <c r="H5334" s="24">
        <v>0</v>
      </c>
      <c r="I5334" s="24">
        <v>0</v>
      </c>
      <c r="J5334" s="282">
        <v>10</v>
      </c>
      <c r="K5334" s="282">
        <v>30</v>
      </c>
    </row>
    <row r="5335" spans="1:11" x14ac:dyDescent="0.3">
      <c r="A5335" s="283" t="s">
        <v>2098</v>
      </c>
      <c r="B5335" s="283">
        <v>231</v>
      </c>
      <c r="C5335" s="24" t="str">
        <f t="shared" si="83"/>
        <v>belebeta231</v>
      </c>
      <c r="D5335" s="283">
        <v>7513</v>
      </c>
      <c r="E5335" s="283">
        <v>3431</v>
      </c>
      <c r="F5335" s="283">
        <v>149806</v>
      </c>
      <c r="G5335" s="24">
        <v>50</v>
      </c>
      <c r="H5335" s="24">
        <v>0</v>
      </c>
      <c r="I5335" s="24">
        <v>0</v>
      </c>
      <c r="J5335" s="282">
        <v>10</v>
      </c>
      <c r="K5335" s="282">
        <v>30</v>
      </c>
    </row>
    <row r="5336" spans="1:11" x14ac:dyDescent="0.3">
      <c r="A5336" s="283" t="s">
        <v>2098</v>
      </c>
      <c r="B5336" s="283">
        <v>232</v>
      </c>
      <c r="C5336" s="24" t="str">
        <f t="shared" si="83"/>
        <v>belebeta232</v>
      </c>
      <c r="D5336" s="283">
        <v>7590</v>
      </c>
      <c r="E5336" s="283">
        <v>3467</v>
      </c>
      <c r="F5336" s="283">
        <v>151742</v>
      </c>
      <c r="G5336" s="24">
        <v>50</v>
      </c>
      <c r="H5336" s="24">
        <v>0</v>
      </c>
      <c r="I5336" s="24">
        <v>0</v>
      </c>
      <c r="J5336" s="282">
        <v>10</v>
      </c>
      <c r="K5336" s="282">
        <v>30</v>
      </c>
    </row>
    <row r="5337" spans="1:11" x14ac:dyDescent="0.3">
      <c r="A5337" s="283" t="s">
        <v>2098</v>
      </c>
      <c r="B5337" s="283">
        <v>233</v>
      </c>
      <c r="C5337" s="24" t="str">
        <f t="shared" si="83"/>
        <v>belebeta233</v>
      </c>
      <c r="D5337" s="283">
        <v>7669</v>
      </c>
      <c r="E5337" s="283">
        <v>3503</v>
      </c>
      <c r="F5337" s="283">
        <v>153617</v>
      </c>
      <c r="G5337" s="24">
        <v>50</v>
      </c>
      <c r="H5337" s="24">
        <v>0</v>
      </c>
      <c r="I5337" s="24">
        <v>0</v>
      </c>
      <c r="J5337" s="282">
        <v>10</v>
      </c>
      <c r="K5337" s="282">
        <v>30</v>
      </c>
    </row>
    <row r="5338" spans="1:11" x14ac:dyDescent="0.3">
      <c r="A5338" s="283" t="s">
        <v>2098</v>
      </c>
      <c r="B5338" s="283">
        <v>234</v>
      </c>
      <c r="C5338" s="24" t="str">
        <f t="shared" si="83"/>
        <v>belebeta234</v>
      </c>
      <c r="D5338" s="283">
        <v>7749</v>
      </c>
      <c r="E5338" s="283">
        <v>3539</v>
      </c>
      <c r="F5338" s="283">
        <v>155600</v>
      </c>
      <c r="G5338" s="24">
        <v>50</v>
      </c>
      <c r="H5338" s="24">
        <v>0</v>
      </c>
      <c r="I5338" s="24">
        <v>0</v>
      </c>
      <c r="J5338" s="282">
        <v>10</v>
      </c>
      <c r="K5338" s="282">
        <v>30</v>
      </c>
    </row>
    <row r="5339" spans="1:11" x14ac:dyDescent="0.3">
      <c r="A5339" s="283" t="s">
        <v>2098</v>
      </c>
      <c r="B5339" s="283">
        <v>235</v>
      </c>
      <c r="C5339" s="24" t="str">
        <f t="shared" si="83"/>
        <v>belebeta235</v>
      </c>
      <c r="D5339" s="283">
        <v>7829</v>
      </c>
      <c r="E5339" s="283">
        <v>3576</v>
      </c>
      <c r="F5339" s="283">
        <v>157522</v>
      </c>
      <c r="G5339" s="24">
        <v>50</v>
      </c>
      <c r="H5339" s="24">
        <v>0</v>
      </c>
      <c r="I5339" s="24">
        <v>0</v>
      </c>
      <c r="J5339" s="282">
        <v>10</v>
      </c>
      <c r="K5339" s="282">
        <v>30</v>
      </c>
    </row>
    <row r="5340" spans="1:11" x14ac:dyDescent="0.3">
      <c r="A5340" s="283" t="s">
        <v>2098</v>
      </c>
      <c r="B5340" s="283">
        <v>236</v>
      </c>
      <c r="C5340" s="24" t="str">
        <f t="shared" si="83"/>
        <v>belebeta236</v>
      </c>
      <c r="D5340" s="283">
        <v>7910</v>
      </c>
      <c r="E5340" s="283">
        <v>3613</v>
      </c>
      <c r="F5340" s="283">
        <v>159553</v>
      </c>
      <c r="G5340" s="24">
        <v>50</v>
      </c>
      <c r="H5340" s="24">
        <v>0</v>
      </c>
      <c r="I5340" s="24">
        <v>0</v>
      </c>
      <c r="J5340" s="282">
        <v>10</v>
      </c>
      <c r="K5340" s="282">
        <v>30</v>
      </c>
    </row>
    <row r="5341" spans="1:11" x14ac:dyDescent="0.3">
      <c r="A5341" s="283" t="s">
        <v>2098</v>
      </c>
      <c r="B5341" s="283">
        <v>237</v>
      </c>
      <c r="C5341" s="24" t="str">
        <f t="shared" si="83"/>
        <v>belebeta237</v>
      </c>
      <c r="D5341" s="283">
        <v>7992</v>
      </c>
      <c r="E5341" s="283">
        <v>3650</v>
      </c>
      <c r="F5341" s="283">
        <v>161521</v>
      </c>
      <c r="G5341" s="24">
        <v>50</v>
      </c>
      <c r="H5341" s="24">
        <v>0</v>
      </c>
      <c r="I5341" s="24">
        <v>0</v>
      </c>
      <c r="J5341" s="282">
        <v>10</v>
      </c>
      <c r="K5341" s="282">
        <v>30</v>
      </c>
    </row>
    <row r="5342" spans="1:11" x14ac:dyDescent="0.3">
      <c r="A5342" s="283" t="s">
        <v>2098</v>
      </c>
      <c r="B5342" s="283">
        <v>238</v>
      </c>
      <c r="C5342" s="24" t="str">
        <f t="shared" si="83"/>
        <v>belebeta238</v>
      </c>
      <c r="D5342" s="283">
        <v>8074</v>
      </c>
      <c r="E5342" s="283">
        <v>3688</v>
      </c>
      <c r="F5342" s="283">
        <v>163602</v>
      </c>
      <c r="G5342" s="24">
        <v>50</v>
      </c>
      <c r="H5342" s="24">
        <v>0</v>
      </c>
      <c r="I5342" s="24">
        <v>0</v>
      </c>
      <c r="J5342" s="282">
        <v>10</v>
      </c>
      <c r="K5342" s="282">
        <v>30</v>
      </c>
    </row>
    <row r="5343" spans="1:11" x14ac:dyDescent="0.3">
      <c r="A5343" s="283" t="s">
        <v>2098</v>
      </c>
      <c r="B5343" s="283">
        <v>239</v>
      </c>
      <c r="C5343" s="24" t="str">
        <f t="shared" si="83"/>
        <v>belebeta239</v>
      </c>
      <c r="D5343" s="283">
        <v>8158</v>
      </c>
      <c r="E5343" s="283">
        <v>3726</v>
      </c>
      <c r="F5343" s="283">
        <v>165619</v>
      </c>
      <c r="G5343" s="24">
        <v>50</v>
      </c>
      <c r="H5343" s="24">
        <v>0</v>
      </c>
      <c r="I5343" s="24">
        <v>0</v>
      </c>
      <c r="J5343" s="282">
        <v>10</v>
      </c>
      <c r="K5343" s="282">
        <v>30</v>
      </c>
    </row>
    <row r="5344" spans="1:11" x14ac:dyDescent="0.3">
      <c r="A5344" s="283" t="s">
        <v>2098</v>
      </c>
      <c r="B5344" s="283">
        <v>240</v>
      </c>
      <c r="C5344" s="24" t="str">
        <f t="shared" si="83"/>
        <v>belebeta240</v>
      </c>
      <c r="D5344" s="283">
        <v>8242</v>
      </c>
      <c r="E5344" s="283">
        <v>3765</v>
      </c>
      <c r="F5344" s="283">
        <v>167750</v>
      </c>
      <c r="G5344" s="24">
        <v>50</v>
      </c>
      <c r="H5344" s="24">
        <v>0</v>
      </c>
      <c r="I5344" s="24">
        <v>0</v>
      </c>
      <c r="J5344" s="282">
        <v>10</v>
      </c>
      <c r="K5344" s="282">
        <v>30</v>
      </c>
    </row>
    <row r="5345" spans="1:11" x14ac:dyDescent="0.3">
      <c r="A5345" s="283" t="s">
        <v>2098</v>
      </c>
      <c r="B5345" s="283">
        <v>241</v>
      </c>
      <c r="C5345" s="24" t="str">
        <f t="shared" si="83"/>
        <v>belebeta241</v>
      </c>
      <c r="D5345" s="283">
        <v>8986</v>
      </c>
      <c r="E5345" s="283">
        <v>4105</v>
      </c>
      <c r="F5345" s="283">
        <v>185220</v>
      </c>
      <c r="G5345" s="24">
        <v>50</v>
      </c>
      <c r="H5345" s="24">
        <v>0</v>
      </c>
      <c r="I5345" s="24">
        <v>0</v>
      </c>
      <c r="J5345" s="282">
        <v>10</v>
      </c>
      <c r="K5345" s="282">
        <v>30</v>
      </c>
    </row>
    <row r="5346" spans="1:11" x14ac:dyDescent="0.3">
      <c r="A5346" s="283" t="s">
        <v>2098</v>
      </c>
      <c r="B5346" s="283">
        <v>242</v>
      </c>
      <c r="C5346" s="24" t="str">
        <f t="shared" si="83"/>
        <v>belebeta242</v>
      </c>
      <c r="D5346" s="283">
        <v>9079</v>
      </c>
      <c r="E5346" s="283">
        <v>4147</v>
      </c>
      <c r="F5346" s="283">
        <v>187598</v>
      </c>
      <c r="G5346" s="24">
        <v>50</v>
      </c>
      <c r="H5346" s="24">
        <v>0</v>
      </c>
      <c r="I5346" s="24">
        <v>0</v>
      </c>
      <c r="J5346" s="282">
        <v>10</v>
      </c>
      <c r="K5346" s="282">
        <v>30</v>
      </c>
    </row>
    <row r="5347" spans="1:11" x14ac:dyDescent="0.3">
      <c r="A5347" s="283" t="s">
        <v>2098</v>
      </c>
      <c r="B5347" s="283">
        <v>243</v>
      </c>
      <c r="C5347" s="24" t="str">
        <f t="shared" si="83"/>
        <v>belebeta243</v>
      </c>
      <c r="D5347" s="283">
        <v>9173</v>
      </c>
      <c r="E5347" s="283">
        <v>4190</v>
      </c>
      <c r="F5347" s="283">
        <v>190253</v>
      </c>
      <c r="G5347" s="24">
        <v>50</v>
      </c>
      <c r="H5347" s="24">
        <v>0</v>
      </c>
      <c r="I5347" s="24">
        <v>0</v>
      </c>
      <c r="J5347" s="282">
        <v>10</v>
      </c>
      <c r="K5347" s="282">
        <v>30</v>
      </c>
    </row>
    <row r="5348" spans="1:11" x14ac:dyDescent="0.3">
      <c r="A5348" s="283" t="s">
        <v>2098</v>
      </c>
      <c r="B5348" s="283">
        <v>244</v>
      </c>
      <c r="C5348" s="24" t="str">
        <f t="shared" si="83"/>
        <v>belebeta244</v>
      </c>
      <c r="D5348" s="283">
        <v>9267</v>
      </c>
      <c r="E5348" s="283">
        <v>4233</v>
      </c>
      <c r="F5348" s="283">
        <v>192693</v>
      </c>
      <c r="G5348" s="24">
        <v>50</v>
      </c>
      <c r="H5348" s="24">
        <v>0</v>
      </c>
      <c r="I5348" s="24">
        <v>0</v>
      </c>
      <c r="J5348" s="282">
        <v>10</v>
      </c>
      <c r="K5348" s="282">
        <v>30</v>
      </c>
    </row>
    <row r="5349" spans="1:11" x14ac:dyDescent="0.3">
      <c r="A5349" s="283" t="s">
        <v>2098</v>
      </c>
      <c r="B5349" s="283">
        <v>245</v>
      </c>
      <c r="C5349" s="24" t="str">
        <f t="shared" si="83"/>
        <v>belebeta245</v>
      </c>
      <c r="D5349" s="283">
        <v>9363</v>
      </c>
      <c r="E5349" s="283">
        <v>4277</v>
      </c>
      <c r="F5349" s="283">
        <v>195386</v>
      </c>
      <c r="G5349" s="24">
        <v>50</v>
      </c>
      <c r="H5349" s="24">
        <v>0</v>
      </c>
      <c r="I5349" s="24">
        <v>0</v>
      </c>
      <c r="J5349" s="282">
        <v>10</v>
      </c>
      <c r="K5349" s="282">
        <v>30</v>
      </c>
    </row>
    <row r="5350" spans="1:11" x14ac:dyDescent="0.3">
      <c r="A5350" s="283" t="s">
        <v>2098</v>
      </c>
      <c r="B5350" s="283">
        <v>246</v>
      </c>
      <c r="C5350" s="24" t="str">
        <f t="shared" si="83"/>
        <v>belebeta246</v>
      </c>
      <c r="D5350" s="283">
        <v>9459</v>
      </c>
      <c r="E5350" s="283">
        <v>4321</v>
      </c>
      <c r="F5350" s="283">
        <v>197572</v>
      </c>
      <c r="G5350" s="24">
        <v>50</v>
      </c>
      <c r="H5350" s="24">
        <v>0</v>
      </c>
      <c r="I5350" s="24">
        <v>0</v>
      </c>
      <c r="J5350" s="282">
        <v>10</v>
      </c>
      <c r="K5350" s="282">
        <v>30</v>
      </c>
    </row>
    <row r="5351" spans="1:11" x14ac:dyDescent="0.3">
      <c r="A5351" s="283" t="s">
        <v>2098</v>
      </c>
      <c r="B5351" s="283">
        <v>247</v>
      </c>
      <c r="C5351" s="24" t="str">
        <f t="shared" si="83"/>
        <v>belebeta247</v>
      </c>
      <c r="D5351" s="283">
        <v>9556</v>
      </c>
      <c r="E5351" s="283">
        <v>4365</v>
      </c>
      <c r="F5351" s="283">
        <v>200332</v>
      </c>
      <c r="G5351" s="24">
        <v>50</v>
      </c>
      <c r="H5351" s="24">
        <v>0</v>
      </c>
      <c r="I5351" s="24">
        <v>0</v>
      </c>
      <c r="J5351" s="282">
        <v>10</v>
      </c>
      <c r="K5351" s="282">
        <v>30</v>
      </c>
    </row>
    <row r="5352" spans="1:11" x14ac:dyDescent="0.3">
      <c r="A5352" s="283" t="s">
        <v>2098</v>
      </c>
      <c r="B5352" s="283">
        <v>248</v>
      </c>
      <c r="C5352" s="24" t="str">
        <f t="shared" si="83"/>
        <v>belebeta248</v>
      </c>
      <c r="D5352" s="283">
        <v>9655</v>
      </c>
      <c r="E5352" s="283">
        <v>4410</v>
      </c>
      <c r="F5352" s="283">
        <v>202571</v>
      </c>
      <c r="G5352" s="24">
        <v>50</v>
      </c>
      <c r="H5352" s="24">
        <v>0</v>
      </c>
      <c r="I5352" s="24">
        <v>0</v>
      </c>
      <c r="J5352" s="282">
        <v>10</v>
      </c>
      <c r="K5352" s="282">
        <v>30</v>
      </c>
    </row>
    <row r="5353" spans="1:11" x14ac:dyDescent="0.3">
      <c r="A5353" s="283" t="s">
        <v>2098</v>
      </c>
      <c r="B5353" s="283">
        <v>249</v>
      </c>
      <c r="C5353" s="24" t="str">
        <f t="shared" si="83"/>
        <v>belebeta249</v>
      </c>
      <c r="D5353" s="283">
        <v>9754</v>
      </c>
      <c r="E5353" s="283">
        <v>4455</v>
      </c>
      <c r="F5353" s="283">
        <v>205399</v>
      </c>
      <c r="G5353" s="24">
        <v>50</v>
      </c>
      <c r="H5353" s="24">
        <v>0</v>
      </c>
      <c r="I5353" s="24">
        <v>0</v>
      </c>
      <c r="J5353" s="282">
        <v>10</v>
      </c>
      <c r="K5353" s="282">
        <v>30</v>
      </c>
    </row>
    <row r="5354" spans="1:11" x14ac:dyDescent="0.3">
      <c r="A5354" s="283" t="s">
        <v>2098</v>
      </c>
      <c r="B5354" s="283">
        <v>250</v>
      </c>
      <c r="C5354" s="24" t="str">
        <f t="shared" si="83"/>
        <v>belebeta250</v>
      </c>
      <c r="D5354" s="283">
        <v>9854</v>
      </c>
      <c r="E5354" s="283">
        <v>4501</v>
      </c>
      <c r="F5354" s="283">
        <v>207692</v>
      </c>
      <c r="G5354" s="24">
        <v>50</v>
      </c>
      <c r="H5354" s="24">
        <v>0</v>
      </c>
      <c r="I5354" s="24">
        <v>0</v>
      </c>
      <c r="J5354" s="282">
        <v>10</v>
      </c>
      <c r="K5354" s="282">
        <v>30</v>
      </c>
    </row>
    <row r="5355" spans="1:11" x14ac:dyDescent="0.3">
      <c r="A5355" s="283" t="s">
        <v>2098</v>
      </c>
      <c r="B5355" s="283">
        <v>251</v>
      </c>
      <c r="C5355" s="24" t="str">
        <f t="shared" si="83"/>
        <v>belebeta251</v>
      </c>
      <c r="D5355" s="283">
        <v>9955</v>
      </c>
      <c r="E5355" s="283">
        <v>4547</v>
      </c>
      <c r="F5355" s="283">
        <v>210589</v>
      </c>
      <c r="G5355" s="24">
        <v>50</v>
      </c>
      <c r="H5355" s="24">
        <v>0</v>
      </c>
      <c r="I5355" s="24">
        <v>0</v>
      </c>
      <c r="J5355" s="282">
        <v>10</v>
      </c>
      <c r="K5355" s="282">
        <v>30</v>
      </c>
    </row>
    <row r="5356" spans="1:11" x14ac:dyDescent="0.3">
      <c r="A5356" s="283" t="s">
        <v>2098</v>
      </c>
      <c r="B5356" s="283">
        <v>252</v>
      </c>
      <c r="C5356" s="24" t="str">
        <f t="shared" si="83"/>
        <v>belebeta252</v>
      </c>
      <c r="D5356" s="283">
        <v>10057</v>
      </c>
      <c r="E5356" s="283">
        <v>4594</v>
      </c>
      <c r="F5356" s="283">
        <v>212937</v>
      </c>
      <c r="G5356" s="24">
        <v>50</v>
      </c>
      <c r="H5356" s="24">
        <v>0</v>
      </c>
      <c r="I5356" s="24">
        <v>0</v>
      </c>
      <c r="J5356" s="282">
        <v>10</v>
      </c>
      <c r="K5356" s="282">
        <v>30</v>
      </c>
    </row>
    <row r="5357" spans="1:11" x14ac:dyDescent="0.3">
      <c r="A5357" s="283" t="s">
        <v>2098</v>
      </c>
      <c r="B5357" s="283">
        <v>253</v>
      </c>
      <c r="C5357" s="24" t="str">
        <f t="shared" si="83"/>
        <v>belebeta253</v>
      </c>
      <c r="D5357" s="283">
        <v>10160</v>
      </c>
      <c r="E5357" s="283">
        <v>4641</v>
      </c>
      <c r="F5357" s="283">
        <v>215905</v>
      </c>
      <c r="G5357" s="24">
        <v>50</v>
      </c>
      <c r="H5357" s="24">
        <v>0</v>
      </c>
      <c r="I5357" s="24">
        <v>0</v>
      </c>
      <c r="J5357" s="282">
        <v>10</v>
      </c>
      <c r="K5357" s="282">
        <v>30</v>
      </c>
    </row>
    <row r="5358" spans="1:11" x14ac:dyDescent="0.3">
      <c r="A5358" s="283" t="s">
        <v>2098</v>
      </c>
      <c r="B5358" s="283">
        <v>254</v>
      </c>
      <c r="C5358" s="24" t="str">
        <f t="shared" si="83"/>
        <v>belebeta254</v>
      </c>
      <c r="D5358" s="283">
        <v>10264</v>
      </c>
      <c r="E5358" s="283">
        <v>4688</v>
      </c>
      <c r="F5358" s="283">
        <v>218311</v>
      </c>
      <c r="G5358" s="24">
        <v>50</v>
      </c>
      <c r="H5358" s="24">
        <v>0</v>
      </c>
      <c r="I5358" s="24">
        <v>0</v>
      </c>
      <c r="J5358" s="282">
        <v>10</v>
      </c>
      <c r="K5358" s="282">
        <v>30</v>
      </c>
    </row>
    <row r="5359" spans="1:11" x14ac:dyDescent="0.3">
      <c r="A5359" s="283" t="s">
        <v>2098</v>
      </c>
      <c r="B5359" s="283">
        <v>255</v>
      </c>
      <c r="C5359" s="24" t="str">
        <f t="shared" si="83"/>
        <v>belebeta255</v>
      </c>
      <c r="D5359" s="283">
        <v>10370</v>
      </c>
      <c r="E5359" s="283">
        <v>4736</v>
      </c>
      <c r="F5359" s="283">
        <v>221148</v>
      </c>
      <c r="G5359" s="24">
        <v>50</v>
      </c>
      <c r="H5359" s="24">
        <v>0</v>
      </c>
      <c r="I5359" s="24">
        <v>0</v>
      </c>
      <c r="J5359" s="282">
        <v>10</v>
      </c>
      <c r="K5359" s="282">
        <v>30</v>
      </c>
    </row>
    <row r="5360" spans="1:11" x14ac:dyDescent="0.3">
      <c r="A5360" s="283" t="s">
        <v>2098</v>
      </c>
      <c r="B5360" s="283">
        <v>256</v>
      </c>
      <c r="C5360" s="24" t="str">
        <f t="shared" si="83"/>
        <v>belebeta256</v>
      </c>
      <c r="D5360" s="283">
        <v>10476</v>
      </c>
      <c r="E5360" s="283">
        <v>4785</v>
      </c>
      <c r="F5360" s="283">
        <v>223610</v>
      </c>
      <c r="G5360" s="24">
        <v>50</v>
      </c>
      <c r="H5360" s="24">
        <v>0</v>
      </c>
      <c r="I5360" s="24">
        <v>0</v>
      </c>
      <c r="J5360" s="282">
        <v>10</v>
      </c>
      <c r="K5360" s="282">
        <v>30</v>
      </c>
    </row>
    <row r="5361" spans="1:11" x14ac:dyDescent="0.3">
      <c r="A5361" s="283" t="s">
        <v>2098</v>
      </c>
      <c r="B5361" s="283">
        <v>257</v>
      </c>
      <c r="C5361" s="24" t="str">
        <f t="shared" si="83"/>
        <v>belebeta257</v>
      </c>
      <c r="D5361" s="283">
        <v>10583</v>
      </c>
      <c r="E5361" s="283">
        <v>4834</v>
      </c>
      <c r="F5361" s="283">
        <v>226721</v>
      </c>
      <c r="G5361" s="24">
        <v>50</v>
      </c>
      <c r="H5361" s="24">
        <v>0</v>
      </c>
      <c r="I5361" s="24">
        <v>0</v>
      </c>
      <c r="J5361" s="282">
        <v>10</v>
      </c>
      <c r="K5361" s="282">
        <v>30</v>
      </c>
    </row>
    <row r="5362" spans="1:11" x14ac:dyDescent="0.3">
      <c r="A5362" s="283" t="s">
        <v>2098</v>
      </c>
      <c r="B5362" s="283">
        <v>258</v>
      </c>
      <c r="C5362" s="24" t="str">
        <f t="shared" si="83"/>
        <v>belebeta258</v>
      </c>
      <c r="D5362" s="283">
        <v>10691</v>
      </c>
      <c r="E5362" s="283">
        <v>4883</v>
      </c>
      <c r="F5362" s="283">
        <v>229242</v>
      </c>
      <c r="G5362" s="24">
        <v>50</v>
      </c>
      <c r="H5362" s="24">
        <v>0</v>
      </c>
      <c r="I5362" s="24">
        <v>0</v>
      </c>
      <c r="J5362" s="282">
        <v>10</v>
      </c>
      <c r="K5362" s="282">
        <v>30</v>
      </c>
    </row>
    <row r="5363" spans="1:11" x14ac:dyDescent="0.3">
      <c r="A5363" s="283" t="s">
        <v>2098</v>
      </c>
      <c r="B5363" s="283">
        <v>259</v>
      </c>
      <c r="C5363" s="24" t="str">
        <f t="shared" si="83"/>
        <v>belebeta259</v>
      </c>
      <c r="D5363" s="283">
        <v>10800</v>
      </c>
      <c r="E5363" s="283">
        <v>4933</v>
      </c>
      <c r="F5363" s="283">
        <v>232430</v>
      </c>
      <c r="G5363" s="24">
        <v>50</v>
      </c>
      <c r="H5363" s="24">
        <v>0</v>
      </c>
      <c r="I5363" s="24">
        <v>0</v>
      </c>
      <c r="J5363" s="282">
        <v>10</v>
      </c>
      <c r="K5363" s="282">
        <v>30</v>
      </c>
    </row>
    <row r="5364" spans="1:11" x14ac:dyDescent="0.3">
      <c r="A5364" s="283" t="s">
        <v>2098</v>
      </c>
      <c r="B5364" s="283">
        <v>260</v>
      </c>
      <c r="C5364" s="24" t="str">
        <f t="shared" si="83"/>
        <v>belebeta260</v>
      </c>
      <c r="D5364" s="283">
        <v>10911</v>
      </c>
      <c r="E5364" s="283">
        <v>4984</v>
      </c>
      <c r="F5364" s="283">
        <v>235012</v>
      </c>
      <c r="G5364" s="24">
        <v>50</v>
      </c>
      <c r="H5364" s="24">
        <v>0</v>
      </c>
      <c r="I5364" s="24">
        <v>0</v>
      </c>
      <c r="J5364" s="282">
        <v>10</v>
      </c>
      <c r="K5364" s="282">
        <v>30</v>
      </c>
    </row>
    <row r="5365" spans="1:11" x14ac:dyDescent="0.3">
      <c r="A5365" s="283" t="s">
        <v>2098</v>
      </c>
      <c r="B5365" s="283">
        <v>261</v>
      </c>
      <c r="C5365" s="24" t="str">
        <f t="shared" si="83"/>
        <v>belebeta261</v>
      </c>
      <c r="D5365" s="283">
        <v>11895</v>
      </c>
      <c r="E5365" s="283">
        <v>5433</v>
      </c>
      <c r="F5365" s="283">
        <v>259604</v>
      </c>
      <c r="G5365" s="24">
        <v>50</v>
      </c>
      <c r="H5365" s="24">
        <v>0</v>
      </c>
      <c r="I5365" s="24">
        <v>0</v>
      </c>
      <c r="J5365" s="282">
        <v>10</v>
      </c>
      <c r="K5365" s="282">
        <v>30</v>
      </c>
    </row>
    <row r="5366" spans="1:11" x14ac:dyDescent="0.3">
      <c r="A5366" s="283" t="s">
        <v>2098</v>
      </c>
      <c r="B5366" s="283">
        <v>262</v>
      </c>
      <c r="C5366" s="24" t="str">
        <f t="shared" si="83"/>
        <v>belebeta262</v>
      </c>
      <c r="D5366" s="283">
        <v>12016</v>
      </c>
      <c r="E5366" s="283">
        <v>5489</v>
      </c>
      <c r="F5366" s="283">
        <v>262485</v>
      </c>
      <c r="G5366" s="24">
        <v>50</v>
      </c>
      <c r="H5366" s="24">
        <v>0</v>
      </c>
      <c r="I5366" s="24">
        <v>0</v>
      </c>
      <c r="J5366" s="282">
        <v>10</v>
      </c>
      <c r="K5366" s="282">
        <v>30</v>
      </c>
    </row>
    <row r="5367" spans="1:11" x14ac:dyDescent="0.3">
      <c r="A5367" s="283" t="s">
        <v>2098</v>
      </c>
      <c r="B5367" s="283">
        <v>263</v>
      </c>
      <c r="C5367" s="24" t="str">
        <f t="shared" si="83"/>
        <v>belebeta263</v>
      </c>
      <c r="D5367" s="283">
        <v>12139</v>
      </c>
      <c r="E5367" s="283">
        <v>5545</v>
      </c>
      <c r="F5367" s="283">
        <v>266852</v>
      </c>
      <c r="G5367" s="24">
        <v>50</v>
      </c>
      <c r="H5367" s="24">
        <v>0</v>
      </c>
      <c r="I5367" s="24">
        <v>0</v>
      </c>
      <c r="J5367" s="282">
        <v>10</v>
      </c>
      <c r="K5367" s="282">
        <v>30</v>
      </c>
    </row>
    <row r="5368" spans="1:11" x14ac:dyDescent="0.3">
      <c r="A5368" s="283" t="s">
        <v>2098</v>
      </c>
      <c r="B5368" s="283">
        <v>264</v>
      </c>
      <c r="C5368" s="24" t="str">
        <f t="shared" si="83"/>
        <v>belebeta264</v>
      </c>
      <c r="D5368" s="283">
        <v>12262</v>
      </c>
      <c r="E5368" s="283">
        <v>5601</v>
      </c>
      <c r="F5368" s="283">
        <v>269810</v>
      </c>
      <c r="G5368" s="24">
        <v>50</v>
      </c>
      <c r="H5368" s="24">
        <v>0</v>
      </c>
      <c r="I5368" s="24">
        <v>0</v>
      </c>
      <c r="J5368" s="282">
        <v>10</v>
      </c>
      <c r="K5368" s="282">
        <v>30</v>
      </c>
    </row>
    <row r="5369" spans="1:11" x14ac:dyDescent="0.3">
      <c r="A5369" s="283" t="s">
        <v>2098</v>
      </c>
      <c r="B5369" s="283">
        <v>265</v>
      </c>
      <c r="C5369" s="24" t="str">
        <f t="shared" si="83"/>
        <v>belebeta265</v>
      </c>
      <c r="D5369" s="283">
        <v>12387</v>
      </c>
      <c r="E5369" s="283">
        <v>5658</v>
      </c>
      <c r="F5369" s="283">
        <v>273548</v>
      </c>
      <c r="G5369" s="24">
        <v>50</v>
      </c>
      <c r="H5369" s="24">
        <v>0</v>
      </c>
      <c r="I5369" s="24">
        <v>0</v>
      </c>
      <c r="J5369" s="282">
        <v>10</v>
      </c>
      <c r="K5369" s="282">
        <v>30</v>
      </c>
    </row>
    <row r="5370" spans="1:11" x14ac:dyDescent="0.3">
      <c r="A5370" s="283" t="s">
        <v>2098</v>
      </c>
      <c r="B5370" s="283">
        <v>266</v>
      </c>
      <c r="C5370" s="24" t="str">
        <f t="shared" si="83"/>
        <v>belebeta266</v>
      </c>
      <c r="D5370" s="283">
        <v>12513</v>
      </c>
      <c r="E5370" s="283">
        <v>5716</v>
      </c>
      <c r="F5370" s="283">
        <v>276577</v>
      </c>
      <c r="G5370" s="24">
        <v>50</v>
      </c>
      <c r="H5370" s="24">
        <v>0</v>
      </c>
      <c r="I5370" s="24">
        <v>0</v>
      </c>
      <c r="J5370" s="282">
        <v>10</v>
      </c>
      <c r="K5370" s="282">
        <v>30</v>
      </c>
    </row>
    <row r="5371" spans="1:11" x14ac:dyDescent="0.3">
      <c r="A5371" s="283" t="s">
        <v>2098</v>
      </c>
      <c r="B5371" s="283">
        <v>267</v>
      </c>
      <c r="C5371" s="24" t="str">
        <f t="shared" si="83"/>
        <v>belebeta267</v>
      </c>
      <c r="D5371" s="283">
        <v>12641</v>
      </c>
      <c r="E5371" s="283">
        <v>5774</v>
      </c>
      <c r="F5371" s="283">
        <v>280405</v>
      </c>
      <c r="G5371" s="24">
        <v>50</v>
      </c>
      <c r="H5371" s="24">
        <v>0</v>
      </c>
      <c r="I5371" s="24">
        <v>0</v>
      </c>
      <c r="J5371" s="282">
        <v>10</v>
      </c>
      <c r="K5371" s="282">
        <v>30</v>
      </c>
    </row>
    <row r="5372" spans="1:11" x14ac:dyDescent="0.3">
      <c r="A5372" s="283" t="s">
        <v>2098</v>
      </c>
      <c r="B5372" s="283">
        <v>268</v>
      </c>
      <c r="C5372" s="24" t="str">
        <f t="shared" si="83"/>
        <v>belebeta268</v>
      </c>
      <c r="D5372" s="283">
        <v>12769</v>
      </c>
      <c r="E5372" s="283">
        <v>5833</v>
      </c>
      <c r="F5372" s="283">
        <v>283507</v>
      </c>
      <c r="G5372" s="24">
        <v>50</v>
      </c>
      <c r="H5372" s="24">
        <v>0</v>
      </c>
      <c r="I5372" s="24">
        <v>0</v>
      </c>
      <c r="J5372" s="282">
        <v>10</v>
      </c>
      <c r="K5372" s="282">
        <v>30</v>
      </c>
    </row>
    <row r="5373" spans="1:11" x14ac:dyDescent="0.3">
      <c r="A5373" s="283" t="s">
        <v>2098</v>
      </c>
      <c r="B5373" s="283">
        <v>269</v>
      </c>
      <c r="C5373" s="24" t="str">
        <f t="shared" si="83"/>
        <v>belebeta269</v>
      </c>
      <c r="D5373" s="283">
        <v>12899</v>
      </c>
      <c r="E5373" s="283">
        <v>5892</v>
      </c>
      <c r="F5373" s="283">
        <v>287427</v>
      </c>
      <c r="G5373" s="24">
        <v>50</v>
      </c>
      <c r="H5373" s="24">
        <v>0</v>
      </c>
      <c r="I5373" s="24">
        <v>0</v>
      </c>
      <c r="J5373" s="282">
        <v>10</v>
      </c>
      <c r="K5373" s="282">
        <v>30</v>
      </c>
    </row>
    <row r="5374" spans="1:11" x14ac:dyDescent="0.3">
      <c r="A5374" s="283" t="s">
        <v>2098</v>
      </c>
      <c r="B5374" s="283">
        <v>270</v>
      </c>
      <c r="C5374" s="24" t="str">
        <f t="shared" si="83"/>
        <v>belebeta270</v>
      </c>
      <c r="D5374" s="283">
        <v>13030</v>
      </c>
      <c r="E5374" s="283">
        <v>5952</v>
      </c>
      <c r="F5374" s="283">
        <v>290604</v>
      </c>
      <c r="G5374" s="24">
        <v>50</v>
      </c>
      <c r="H5374" s="24">
        <v>0</v>
      </c>
      <c r="I5374" s="24">
        <v>0</v>
      </c>
      <c r="J5374" s="282">
        <v>10</v>
      </c>
      <c r="K5374" s="282">
        <v>30</v>
      </c>
    </row>
    <row r="5375" spans="1:11" x14ac:dyDescent="0.3">
      <c r="A5375" s="283" t="s">
        <v>2098</v>
      </c>
      <c r="B5375" s="283">
        <v>271</v>
      </c>
      <c r="C5375" s="24" t="str">
        <f t="shared" si="83"/>
        <v>belebeta271</v>
      </c>
      <c r="D5375" s="283">
        <v>13162</v>
      </c>
      <c r="E5375" s="283">
        <v>6012</v>
      </c>
      <c r="F5375" s="283">
        <v>294350</v>
      </c>
      <c r="G5375" s="24">
        <v>50</v>
      </c>
      <c r="H5375" s="24">
        <v>0</v>
      </c>
      <c r="I5375" s="24">
        <v>0</v>
      </c>
      <c r="J5375" s="282">
        <v>10</v>
      </c>
      <c r="K5375" s="282">
        <v>30</v>
      </c>
    </row>
    <row r="5376" spans="1:11" x14ac:dyDescent="0.3">
      <c r="A5376" s="283" t="s">
        <v>2098</v>
      </c>
      <c r="B5376" s="283">
        <v>272</v>
      </c>
      <c r="C5376" s="24" t="str">
        <f t="shared" si="83"/>
        <v>belebeta272</v>
      </c>
      <c r="D5376" s="283">
        <v>13296</v>
      </c>
      <c r="E5376" s="283">
        <v>6073</v>
      </c>
      <c r="F5376" s="283">
        <v>297599</v>
      </c>
      <c r="G5376" s="24">
        <v>50</v>
      </c>
      <c r="H5376" s="24">
        <v>0</v>
      </c>
      <c r="I5376" s="24">
        <v>0</v>
      </c>
      <c r="J5376" s="282">
        <v>10</v>
      </c>
      <c r="K5376" s="282">
        <v>30</v>
      </c>
    </row>
    <row r="5377" spans="1:11" x14ac:dyDescent="0.3">
      <c r="A5377" s="283" t="s">
        <v>2098</v>
      </c>
      <c r="B5377" s="283">
        <v>273</v>
      </c>
      <c r="C5377" s="24" t="str">
        <f t="shared" si="83"/>
        <v>belebeta273</v>
      </c>
      <c r="D5377" s="283">
        <v>13431</v>
      </c>
      <c r="E5377" s="283">
        <v>6135</v>
      </c>
      <c r="F5377" s="283">
        <v>301708</v>
      </c>
      <c r="G5377" s="24">
        <v>50</v>
      </c>
      <c r="H5377" s="24">
        <v>0</v>
      </c>
      <c r="I5377" s="24">
        <v>0</v>
      </c>
      <c r="J5377" s="282">
        <v>10</v>
      </c>
      <c r="K5377" s="282">
        <v>30</v>
      </c>
    </row>
    <row r="5378" spans="1:11" x14ac:dyDescent="0.3">
      <c r="A5378" s="283" t="s">
        <v>2098</v>
      </c>
      <c r="B5378" s="283">
        <v>274</v>
      </c>
      <c r="C5378" s="24" t="str">
        <f t="shared" si="83"/>
        <v>belebeta274</v>
      </c>
      <c r="D5378" s="283">
        <v>13567</v>
      </c>
      <c r="E5378" s="283">
        <v>6197</v>
      </c>
      <c r="F5378" s="283">
        <v>305035</v>
      </c>
      <c r="G5378" s="24">
        <v>50</v>
      </c>
      <c r="H5378" s="24">
        <v>0</v>
      </c>
      <c r="I5378" s="24">
        <v>0</v>
      </c>
      <c r="J5378" s="282">
        <v>10</v>
      </c>
      <c r="K5378" s="282">
        <v>30</v>
      </c>
    </row>
    <row r="5379" spans="1:11" x14ac:dyDescent="0.3">
      <c r="A5379" s="283" t="s">
        <v>2098</v>
      </c>
      <c r="B5379" s="283">
        <v>275</v>
      </c>
      <c r="C5379" s="24" t="str">
        <f t="shared" si="83"/>
        <v>belebeta275</v>
      </c>
      <c r="D5379" s="283">
        <v>13704</v>
      </c>
      <c r="E5379" s="283">
        <v>6260</v>
      </c>
      <c r="F5379" s="283">
        <v>309242</v>
      </c>
      <c r="G5379" s="24">
        <v>50</v>
      </c>
      <c r="H5379" s="24">
        <v>0</v>
      </c>
      <c r="I5379" s="24">
        <v>0</v>
      </c>
      <c r="J5379" s="282">
        <v>10</v>
      </c>
      <c r="K5379" s="282">
        <v>30</v>
      </c>
    </row>
    <row r="5380" spans="1:11" x14ac:dyDescent="0.3">
      <c r="A5380" s="283" t="s">
        <v>2098</v>
      </c>
      <c r="B5380" s="283">
        <v>276</v>
      </c>
      <c r="C5380" s="24" t="str">
        <f t="shared" si="83"/>
        <v>belebeta276</v>
      </c>
      <c r="D5380" s="283">
        <v>13843</v>
      </c>
      <c r="E5380" s="283">
        <v>6323</v>
      </c>
      <c r="F5380" s="283">
        <v>312648</v>
      </c>
      <c r="G5380" s="24">
        <v>50</v>
      </c>
      <c r="H5380" s="24">
        <v>0</v>
      </c>
      <c r="I5380" s="24">
        <v>0</v>
      </c>
      <c r="J5380" s="282">
        <v>10</v>
      </c>
      <c r="K5380" s="282">
        <v>30</v>
      </c>
    </row>
    <row r="5381" spans="1:11" x14ac:dyDescent="0.3">
      <c r="A5381" s="283" t="s">
        <v>2098</v>
      </c>
      <c r="B5381" s="283">
        <v>277</v>
      </c>
      <c r="C5381" s="24" t="str">
        <f t="shared" si="83"/>
        <v>belebeta277</v>
      </c>
      <c r="D5381" s="283">
        <v>13983</v>
      </c>
      <c r="E5381" s="283">
        <v>6387</v>
      </c>
      <c r="F5381" s="283">
        <v>316956</v>
      </c>
      <c r="G5381" s="24">
        <v>50</v>
      </c>
      <c r="H5381" s="24">
        <v>0</v>
      </c>
      <c r="I5381" s="24">
        <v>0</v>
      </c>
      <c r="J5381" s="282">
        <v>10</v>
      </c>
      <c r="K5381" s="282">
        <v>30</v>
      </c>
    </row>
    <row r="5382" spans="1:11" x14ac:dyDescent="0.3">
      <c r="A5382" s="283" t="s">
        <v>2098</v>
      </c>
      <c r="B5382" s="283">
        <v>278</v>
      </c>
      <c r="C5382" s="24" t="str">
        <f t="shared" ref="C5382:C5445" si="84">A5382&amp;B5382</f>
        <v>belebeta278</v>
      </c>
      <c r="D5382" s="283">
        <v>14124</v>
      </c>
      <c r="E5382" s="283">
        <v>6452</v>
      </c>
      <c r="F5382" s="283">
        <v>320444</v>
      </c>
      <c r="G5382" s="24">
        <v>50</v>
      </c>
      <c r="H5382" s="24">
        <v>0</v>
      </c>
      <c r="I5382" s="24">
        <v>0</v>
      </c>
      <c r="J5382" s="282">
        <v>10</v>
      </c>
      <c r="K5382" s="282">
        <v>30</v>
      </c>
    </row>
    <row r="5383" spans="1:11" x14ac:dyDescent="0.3">
      <c r="A5383" s="283" t="s">
        <v>2098</v>
      </c>
      <c r="B5383" s="283">
        <v>279</v>
      </c>
      <c r="C5383" s="24" t="str">
        <f t="shared" si="84"/>
        <v>belebeta279</v>
      </c>
      <c r="D5383" s="283">
        <v>14267</v>
      </c>
      <c r="E5383" s="283">
        <v>6517</v>
      </c>
      <c r="F5383" s="283">
        <v>324560</v>
      </c>
      <c r="G5383" s="24">
        <v>50</v>
      </c>
      <c r="H5383" s="24">
        <v>0</v>
      </c>
      <c r="I5383" s="24">
        <v>0</v>
      </c>
      <c r="J5383" s="282">
        <v>10</v>
      </c>
      <c r="K5383" s="282">
        <v>30</v>
      </c>
    </row>
    <row r="5384" spans="1:11" x14ac:dyDescent="0.3">
      <c r="A5384" s="283" t="s">
        <v>2098</v>
      </c>
      <c r="B5384" s="283">
        <v>280</v>
      </c>
      <c r="C5384" s="24" t="str">
        <f t="shared" si="84"/>
        <v>belebeta280</v>
      </c>
      <c r="D5384" s="283">
        <v>14411</v>
      </c>
      <c r="E5384" s="283">
        <v>6583</v>
      </c>
      <c r="F5384" s="283">
        <v>328127</v>
      </c>
      <c r="G5384" s="24">
        <v>50</v>
      </c>
      <c r="H5384" s="24">
        <v>0</v>
      </c>
      <c r="I5384" s="24">
        <v>0</v>
      </c>
      <c r="J5384" s="282">
        <v>10</v>
      </c>
      <c r="K5384" s="282">
        <v>30</v>
      </c>
    </row>
    <row r="5385" spans="1:11" x14ac:dyDescent="0.3">
      <c r="A5385" s="283" t="s">
        <v>2098</v>
      </c>
      <c r="B5385" s="283">
        <v>281</v>
      </c>
      <c r="C5385" s="24" t="str">
        <f t="shared" si="84"/>
        <v>belebeta281</v>
      </c>
      <c r="D5385" s="283">
        <v>15710</v>
      </c>
      <c r="E5385" s="283">
        <v>7176</v>
      </c>
      <c r="F5385" s="283">
        <v>362936</v>
      </c>
      <c r="G5385" s="24">
        <v>50</v>
      </c>
      <c r="H5385" s="24">
        <v>0</v>
      </c>
      <c r="I5385" s="24">
        <v>0</v>
      </c>
      <c r="J5385" s="282">
        <v>10</v>
      </c>
      <c r="K5385" s="282">
        <v>30</v>
      </c>
    </row>
    <row r="5386" spans="1:11" x14ac:dyDescent="0.3">
      <c r="A5386" s="283" t="s">
        <v>2098</v>
      </c>
      <c r="B5386" s="283">
        <v>282</v>
      </c>
      <c r="C5386" s="24" t="str">
        <f t="shared" si="84"/>
        <v>belebeta282</v>
      </c>
      <c r="D5386" s="283">
        <v>15868</v>
      </c>
      <c r="E5386" s="283">
        <v>7248</v>
      </c>
      <c r="F5386" s="283">
        <v>367144</v>
      </c>
      <c r="G5386" s="24">
        <v>50</v>
      </c>
      <c r="H5386" s="24">
        <v>0</v>
      </c>
      <c r="I5386" s="24">
        <v>0</v>
      </c>
      <c r="J5386" s="282">
        <v>10</v>
      </c>
      <c r="K5386" s="282">
        <v>30</v>
      </c>
    </row>
    <row r="5387" spans="1:11" x14ac:dyDescent="0.3">
      <c r="A5387" s="283" t="s">
        <v>2098</v>
      </c>
      <c r="B5387" s="283">
        <v>283</v>
      </c>
      <c r="C5387" s="24" t="str">
        <f t="shared" si="84"/>
        <v>belebeta283</v>
      </c>
      <c r="D5387" s="283">
        <v>16028</v>
      </c>
      <c r="E5387" s="283">
        <v>7321</v>
      </c>
      <c r="F5387" s="283">
        <v>372404</v>
      </c>
      <c r="G5387" s="24">
        <v>50</v>
      </c>
      <c r="H5387" s="24">
        <v>0</v>
      </c>
      <c r="I5387" s="24">
        <v>0</v>
      </c>
      <c r="J5387" s="282">
        <v>10</v>
      </c>
      <c r="K5387" s="282">
        <v>30</v>
      </c>
    </row>
    <row r="5388" spans="1:11" x14ac:dyDescent="0.3">
      <c r="A5388" s="283" t="s">
        <v>2098</v>
      </c>
      <c r="B5388" s="283">
        <v>284</v>
      </c>
      <c r="C5388" s="24" t="str">
        <f t="shared" si="84"/>
        <v>belebeta284</v>
      </c>
      <c r="D5388" s="283">
        <v>16190</v>
      </c>
      <c r="E5388" s="283">
        <v>7395</v>
      </c>
      <c r="F5388" s="283">
        <v>376831</v>
      </c>
      <c r="G5388" s="24">
        <v>50</v>
      </c>
      <c r="H5388" s="24">
        <v>0</v>
      </c>
      <c r="I5388" s="24">
        <v>0</v>
      </c>
      <c r="J5388" s="282">
        <v>10</v>
      </c>
      <c r="K5388" s="282">
        <v>30</v>
      </c>
    </row>
    <row r="5389" spans="1:11" x14ac:dyDescent="0.3">
      <c r="A5389" s="283" t="s">
        <v>2098</v>
      </c>
      <c r="B5389" s="283">
        <v>285</v>
      </c>
      <c r="C5389" s="24" t="str">
        <f t="shared" si="84"/>
        <v>belebeta285</v>
      </c>
      <c r="D5389" s="283">
        <v>16353</v>
      </c>
      <c r="E5389" s="283">
        <v>7470</v>
      </c>
      <c r="F5389" s="283">
        <v>382222</v>
      </c>
      <c r="G5389" s="24">
        <v>50</v>
      </c>
      <c r="H5389" s="24">
        <v>0</v>
      </c>
      <c r="I5389" s="24">
        <v>0</v>
      </c>
      <c r="J5389" s="282">
        <v>10</v>
      </c>
      <c r="K5389" s="282">
        <v>30</v>
      </c>
    </row>
    <row r="5390" spans="1:11" x14ac:dyDescent="0.3">
      <c r="A5390" s="283" t="s">
        <v>2098</v>
      </c>
      <c r="B5390" s="283">
        <v>286</v>
      </c>
      <c r="C5390" s="24" t="str">
        <f t="shared" si="84"/>
        <v>belebeta286</v>
      </c>
      <c r="D5390" s="283">
        <v>16518</v>
      </c>
      <c r="E5390" s="283">
        <v>7545</v>
      </c>
      <c r="F5390" s="283">
        <v>386762</v>
      </c>
      <c r="G5390" s="24">
        <v>50</v>
      </c>
      <c r="H5390" s="24">
        <v>0</v>
      </c>
      <c r="I5390" s="24">
        <v>0</v>
      </c>
      <c r="J5390" s="282">
        <v>10</v>
      </c>
      <c r="K5390" s="282">
        <v>30</v>
      </c>
    </row>
    <row r="5391" spans="1:11" x14ac:dyDescent="0.3">
      <c r="A5391" s="283" t="s">
        <v>2098</v>
      </c>
      <c r="B5391" s="283">
        <v>287</v>
      </c>
      <c r="C5391" s="24" t="str">
        <f t="shared" si="84"/>
        <v>belebeta287</v>
      </c>
      <c r="D5391" s="283">
        <v>16684</v>
      </c>
      <c r="E5391" s="283">
        <v>7621</v>
      </c>
      <c r="F5391" s="283">
        <v>391937</v>
      </c>
      <c r="G5391" s="24">
        <v>50</v>
      </c>
      <c r="H5391" s="24">
        <v>0</v>
      </c>
      <c r="I5391" s="24">
        <v>0</v>
      </c>
      <c r="J5391" s="282">
        <v>10</v>
      </c>
      <c r="K5391" s="282">
        <v>30</v>
      </c>
    </row>
    <row r="5392" spans="1:11" x14ac:dyDescent="0.3">
      <c r="A5392" s="283" t="s">
        <v>2098</v>
      </c>
      <c r="B5392" s="283">
        <v>288</v>
      </c>
      <c r="C5392" s="24" t="str">
        <f t="shared" si="84"/>
        <v>belebeta288</v>
      </c>
      <c r="D5392" s="283">
        <v>16852</v>
      </c>
      <c r="E5392" s="283">
        <v>7698</v>
      </c>
      <c r="F5392" s="283">
        <v>396467</v>
      </c>
      <c r="G5392" s="24">
        <v>50</v>
      </c>
      <c r="H5392" s="24">
        <v>0</v>
      </c>
      <c r="I5392" s="24">
        <v>0</v>
      </c>
      <c r="J5392" s="282">
        <v>10</v>
      </c>
      <c r="K5392" s="282">
        <v>30</v>
      </c>
    </row>
    <row r="5393" spans="1:11" x14ac:dyDescent="0.3">
      <c r="A5393" s="283" t="s">
        <v>2098</v>
      </c>
      <c r="B5393" s="283">
        <v>289</v>
      </c>
      <c r="C5393" s="24" t="str">
        <f t="shared" si="84"/>
        <v>belebeta289</v>
      </c>
      <c r="D5393" s="283">
        <v>17021</v>
      </c>
      <c r="E5393" s="283">
        <v>7775</v>
      </c>
      <c r="F5393" s="283">
        <v>401168</v>
      </c>
      <c r="G5393" s="24">
        <v>50</v>
      </c>
      <c r="H5393" s="24">
        <v>0</v>
      </c>
      <c r="I5393" s="24">
        <v>0</v>
      </c>
      <c r="J5393" s="282">
        <v>10</v>
      </c>
      <c r="K5393" s="282">
        <v>30</v>
      </c>
    </row>
    <row r="5394" spans="1:11" x14ac:dyDescent="0.3">
      <c r="A5394" s="283" t="s">
        <v>2098</v>
      </c>
      <c r="B5394" s="283">
        <v>290</v>
      </c>
      <c r="C5394" s="24" t="str">
        <f t="shared" si="84"/>
        <v>belebeta290</v>
      </c>
      <c r="D5394" s="283">
        <v>17193</v>
      </c>
      <c r="E5394" s="283">
        <v>7853</v>
      </c>
      <c r="F5394" s="283">
        <v>405801</v>
      </c>
      <c r="G5394" s="24">
        <v>50</v>
      </c>
      <c r="H5394" s="24">
        <v>0</v>
      </c>
      <c r="I5394" s="24">
        <v>0</v>
      </c>
      <c r="J5394" s="282">
        <v>10</v>
      </c>
      <c r="K5394" s="282">
        <v>30</v>
      </c>
    </row>
    <row r="5395" spans="1:11" x14ac:dyDescent="0.3">
      <c r="A5395" s="283" t="s">
        <v>2098</v>
      </c>
      <c r="B5395" s="283">
        <v>291</v>
      </c>
      <c r="C5395" s="24" t="str">
        <f t="shared" si="84"/>
        <v>belebeta291</v>
      </c>
      <c r="D5395" s="283">
        <v>17365</v>
      </c>
      <c r="E5395" s="283">
        <v>7932</v>
      </c>
      <c r="F5395" s="283">
        <v>410484</v>
      </c>
      <c r="G5395" s="24">
        <v>50</v>
      </c>
      <c r="H5395" s="24">
        <v>0</v>
      </c>
      <c r="I5395" s="24">
        <v>0</v>
      </c>
      <c r="J5395" s="282">
        <v>10</v>
      </c>
      <c r="K5395" s="282">
        <v>30</v>
      </c>
    </row>
    <row r="5396" spans="1:11" x14ac:dyDescent="0.3">
      <c r="A5396" s="283" t="s">
        <v>2098</v>
      </c>
      <c r="B5396" s="283">
        <v>292</v>
      </c>
      <c r="C5396" s="24" t="str">
        <f t="shared" si="84"/>
        <v>belebeta292</v>
      </c>
      <c r="D5396" s="283">
        <v>17540</v>
      </c>
      <c r="E5396" s="283">
        <v>8012</v>
      </c>
      <c r="F5396" s="283">
        <v>415345</v>
      </c>
      <c r="G5396" s="24">
        <v>50</v>
      </c>
      <c r="H5396" s="24">
        <v>0</v>
      </c>
      <c r="I5396" s="24">
        <v>0</v>
      </c>
      <c r="J5396" s="282">
        <v>10</v>
      </c>
      <c r="K5396" s="282">
        <v>30</v>
      </c>
    </row>
    <row r="5397" spans="1:11" x14ac:dyDescent="0.3">
      <c r="A5397" s="283" t="s">
        <v>2098</v>
      </c>
      <c r="B5397" s="283">
        <v>293</v>
      </c>
      <c r="C5397" s="24" t="str">
        <f t="shared" si="84"/>
        <v>belebeta293</v>
      </c>
      <c r="D5397" s="283">
        <v>17716</v>
      </c>
      <c r="E5397" s="283">
        <v>8092</v>
      </c>
      <c r="F5397" s="283">
        <v>420135</v>
      </c>
      <c r="G5397" s="24">
        <v>50</v>
      </c>
      <c r="H5397" s="24">
        <v>0</v>
      </c>
      <c r="I5397" s="24">
        <v>0</v>
      </c>
      <c r="J5397" s="282">
        <v>10</v>
      </c>
      <c r="K5397" s="282">
        <v>30</v>
      </c>
    </row>
    <row r="5398" spans="1:11" x14ac:dyDescent="0.3">
      <c r="A5398" s="283" t="s">
        <v>2098</v>
      </c>
      <c r="B5398" s="283">
        <v>294</v>
      </c>
      <c r="C5398" s="24" t="str">
        <f t="shared" si="84"/>
        <v>belebeta294</v>
      </c>
      <c r="D5398" s="283">
        <v>17893</v>
      </c>
      <c r="E5398" s="283">
        <v>8173</v>
      </c>
      <c r="F5398" s="283">
        <v>424976</v>
      </c>
      <c r="G5398" s="24">
        <v>50</v>
      </c>
      <c r="H5398" s="24">
        <v>0</v>
      </c>
      <c r="I5398" s="24">
        <v>0</v>
      </c>
      <c r="J5398" s="282">
        <v>10</v>
      </c>
      <c r="K5398" s="282">
        <v>30</v>
      </c>
    </row>
    <row r="5399" spans="1:11" x14ac:dyDescent="0.3">
      <c r="A5399" s="283" t="s">
        <v>2098</v>
      </c>
      <c r="B5399" s="283">
        <v>295</v>
      </c>
      <c r="C5399" s="24" t="str">
        <f t="shared" si="84"/>
        <v>belebeta295</v>
      </c>
      <c r="D5399" s="283">
        <v>18073</v>
      </c>
      <c r="E5399" s="283">
        <v>8255</v>
      </c>
      <c r="F5399" s="283">
        <v>430003</v>
      </c>
      <c r="G5399" s="24">
        <v>50</v>
      </c>
      <c r="H5399" s="24">
        <v>0</v>
      </c>
      <c r="I5399" s="24">
        <v>0</v>
      </c>
      <c r="J5399" s="282">
        <v>10</v>
      </c>
      <c r="K5399" s="282">
        <v>30</v>
      </c>
    </row>
    <row r="5400" spans="1:11" x14ac:dyDescent="0.3">
      <c r="A5400" s="283" t="s">
        <v>2098</v>
      </c>
      <c r="B5400" s="283">
        <v>296</v>
      </c>
      <c r="C5400" s="24" t="str">
        <f t="shared" si="84"/>
        <v>belebeta296</v>
      </c>
      <c r="D5400" s="283">
        <v>18254</v>
      </c>
      <c r="E5400" s="283">
        <v>8338</v>
      </c>
      <c r="F5400" s="283">
        <v>434953</v>
      </c>
      <c r="G5400" s="24">
        <v>50</v>
      </c>
      <c r="H5400" s="24">
        <v>0</v>
      </c>
      <c r="I5400" s="24">
        <v>0</v>
      </c>
      <c r="J5400" s="282">
        <v>10</v>
      </c>
      <c r="K5400" s="282">
        <v>30</v>
      </c>
    </row>
    <row r="5401" spans="1:11" x14ac:dyDescent="0.3">
      <c r="A5401" s="283" t="s">
        <v>2098</v>
      </c>
      <c r="B5401" s="283">
        <v>297</v>
      </c>
      <c r="C5401" s="24" t="str">
        <f t="shared" si="84"/>
        <v>belebeta297</v>
      </c>
      <c r="D5401" s="283">
        <v>18437</v>
      </c>
      <c r="E5401" s="283">
        <v>8421</v>
      </c>
      <c r="F5401" s="283">
        <v>439690</v>
      </c>
      <c r="G5401" s="24">
        <v>50</v>
      </c>
      <c r="H5401" s="24">
        <v>0</v>
      </c>
      <c r="I5401" s="24">
        <v>0</v>
      </c>
      <c r="J5401" s="282">
        <v>10</v>
      </c>
      <c r="K5401" s="282">
        <v>30</v>
      </c>
    </row>
    <row r="5402" spans="1:11" x14ac:dyDescent="0.3">
      <c r="A5402" s="283" t="s">
        <v>2098</v>
      </c>
      <c r="B5402" s="283">
        <v>298</v>
      </c>
      <c r="C5402" s="24" t="str">
        <f t="shared" si="84"/>
        <v>belebeta298</v>
      </c>
      <c r="D5402" s="283">
        <v>18621</v>
      </c>
      <c r="E5402" s="283">
        <v>8506</v>
      </c>
      <c r="F5402" s="283">
        <v>444476</v>
      </c>
      <c r="G5402" s="24">
        <v>50</v>
      </c>
      <c r="H5402" s="24">
        <v>0</v>
      </c>
      <c r="I5402" s="24">
        <v>0</v>
      </c>
      <c r="J5402" s="282">
        <v>10</v>
      </c>
      <c r="K5402" s="282">
        <v>30</v>
      </c>
    </row>
    <row r="5403" spans="1:11" x14ac:dyDescent="0.3">
      <c r="A5403" s="283" t="s">
        <v>2098</v>
      </c>
      <c r="B5403" s="283">
        <v>299</v>
      </c>
      <c r="C5403" s="24" t="str">
        <f t="shared" si="84"/>
        <v>belebeta299</v>
      </c>
      <c r="D5403" s="283">
        <v>18808</v>
      </c>
      <c r="E5403" s="283">
        <v>8591</v>
      </c>
      <c r="F5403" s="283">
        <v>449311</v>
      </c>
      <c r="G5403" s="24">
        <v>50</v>
      </c>
      <c r="H5403" s="24">
        <v>0</v>
      </c>
      <c r="I5403" s="24">
        <v>0</v>
      </c>
      <c r="J5403" s="282">
        <v>10</v>
      </c>
      <c r="K5403" s="282">
        <v>30</v>
      </c>
    </row>
    <row r="5404" spans="1:11" x14ac:dyDescent="0.3">
      <c r="A5404" s="283" t="s">
        <v>2098</v>
      </c>
      <c r="B5404" s="283">
        <v>300</v>
      </c>
      <c r="C5404" s="24" t="str">
        <f t="shared" si="84"/>
        <v>belebeta300</v>
      </c>
      <c r="D5404" s="283">
        <v>18996</v>
      </c>
      <c r="E5404" s="283">
        <v>8677</v>
      </c>
      <c r="F5404" s="283">
        <v>454196</v>
      </c>
      <c r="G5404" s="24">
        <v>50</v>
      </c>
      <c r="H5404" s="24">
        <v>0</v>
      </c>
      <c r="I5404" s="24">
        <v>0</v>
      </c>
      <c r="J5404" s="282">
        <v>10</v>
      </c>
      <c r="K5404" s="282">
        <v>30</v>
      </c>
    </row>
    <row r="5405" spans="1:11" x14ac:dyDescent="0.3">
      <c r="A5405" s="281" t="s">
        <v>2153</v>
      </c>
      <c r="B5405" s="281">
        <v>1</v>
      </c>
      <c r="C5405" s="24" t="str">
        <f t="shared" si="84"/>
        <v>mea1</v>
      </c>
      <c r="D5405" s="281">
        <v>181</v>
      </c>
      <c r="E5405" s="281">
        <v>73</v>
      </c>
      <c r="F5405" s="281">
        <v>1306</v>
      </c>
      <c r="G5405" s="24">
        <v>50</v>
      </c>
      <c r="H5405" s="24">
        <v>0</v>
      </c>
      <c r="I5405" s="24">
        <v>0</v>
      </c>
      <c r="J5405" s="282">
        <v>10</v>
      </c>
      <c r="K5405" s="282">
        <v>30</v>
      </c>
    </row>
    <row r="5406" spans="1:11" x14ac:dyDescent="0.3">
      <c r="A5406" s="281" t="s">
        <v>2153</v>
      </c>
      <c r="B5406" s="281">
        <v>2</v>
      </c>
      <c r="C5406" s="24" t="str">
        <f t="shared" si="84"/>
        <v>mea2</v>
      </c>
      <c r="D5406" s="281">
        <v>183</v>
      </c>
      <c r="E5406" s="281">
        <v>74</v>
      </c>
      <c r="F5406" s="281">
        <v>1322</v>
      </c>
      <c r="G5406" s="24">
        <v>50</v>
      </c>
      <c r="H5406" s="24">
        <v>0</v>
      </c>
      <c r="I5406" s="24">
        <v>0</v>
      </c>
      <c r="J5406" s="282">
        <v>10</v>
      </c>
      <c r="K5406" s="282">
        <v>30</v>
      </c>
    </row>
    <row r="5407" spans="1:11" x14ac:dyDescent="0.3">
      <c r="A5407" s="281" t="s">
        <v>2153</v>
      </c>
      <c r="B5407" s="281">
        <v>3</v>
      </c>
      <c r="C5407" s="24" t="str">
        <f t="shared" si="84"/>
        <v>mea3</v>
      </c>
      <c r="D5407" s="281">
        <v>186</v>
      </c>
      <c r="E5407" s="281">
        <v>75</v>
      </c>
      <c r="F5407" s="281">
        <v>1342</v>
      </c>
      <c r="G5407" s="24">
        <v>50</v>
      </c>
      <c r="H5407" s="24">
        <v>0</v>
      </c>
      <c r="I5407" s="24">
        <v>0</v>
      </c>
      <c r="J5407" s="282">
        <v>10</v>
      </c>
      <c r="K5407" s="282">
        <v>30</v>
      </c>
    </row>
    <row r="5408" spans="1:11" x14ac:dyDescent="0.3">
      <c r="A5408" s="281" t="s">
        <v>2153</v>
      </c>
      <c r="B5408" s="281">
        <v>4</v>
      </c>
      <c r="C5408" s="24" t="str">
        <f t="shared" si="84"/>
        <v>mea4</v>
      </c>
      <c r="D5408" s="281">
        <v>188</v>
      </c>
      <c r="E5408" s="281">
        <v>76</v>
      </c>
      <c r="F5408" s="281">
        <v>1365</v>
      </c>
      <c r="G5408" s="24">
        <v>50</v>
      </c>
      <c r="H5408" s="24">
        <v>0</v>
      </c>
      <c r="I5408" s="24">
        <v>0</v>
      </c>
      <c r="J5408" s="282">
        <v>10</v>
      </c>
      <c r="K5408" s="282">
        <v>30</v>
      </c>
    </row>
    <row r="5409" spans="1:11" x14ac:dyDescent="0.3">
      <c r="A5409" s="281" t="s">
        <v>2153</v>
      </c>
      <c r="B5409" s="281">
        <v>5</v>
      </c>
      <c r="C5409" s="24" t="str">
        <f t="shared" si="84"/>
        <v>mea5</v>
      </c>
      <c r="D5409" s="281">
        <v>191</v>
      </c>
      <c r="E5409" s="281">
        <v>77</v>
      </c>
      <c r="F5409" s="281">
        <v>1392</v>
      </c>
      <c r="G5409" s="24">
        <v>50</v>
      </c>
      <c r="H5409" s="24">
        <v>0</v>
      </c>
      <c r="I5409" s="24">
        <v>0</v>
      </c>
      <c r="J5409" s="282">
        <v>10</v>
      </c>
      <c r="K5409" s="282">
        <v>30</v>
      </c>
    </row>
    <row r="5410" spans="1:11" x14ac:dyDescent="0.3">
      <c r="A5410" s="281" t="s">
        <v>2153</v>
      </c>
      <c r="B5410" s="281">
        <v>6</v>
      </c>
      <c r="C5410" s="24" t="str">
        <f t="shared" si="84"/>
        <v>mea6</v>
      </c>
      <c r="D5410" s="281">
        <v>194</v>
      </c>
      <c r="E5410" s="281">
        <v>78</v>
      </c>
      <c r="F5410" s="281">
        <v>1424</v>
      </c>
      <c r="G5410" s="24">
        <v>50</v>
      </c>
      <c r="H5410" s="24">
        <v>0</v>
      </c>
      <c r="I5410" s="24">
        <v>0</v>
      </c>
      <c r="J5410" s="282">
        <v>10</v>
      </c>
      <c r="K5410" s="282">
        <v>30</v>
      </c>
    </row>
    <row r="5411" spans="1:11" x14ac:dyDescent="0.3">
      <c r="A5411" s="281" t="s">
        <v>2153</v>
      </c>
      <c r="B5411" s="281">
        <v>7</v>
      </c>
      <c r="C5411" s="24" t="str">
        <f t="shared" si="84"/>
        <v>mea7</v>
      </c>
      <c r="D5411" s="281">
        <v>196</v>
      </c>
      <c r="E5411" s="281">
        <v>79</v>
      </c>
      <c r="F5411" s="281">
        <v>1459</v>
      </c>
      <c r="G5411" s="24">
        <v>50</v>
      </c>
      <c r="H5411" s="24">
        <v>0</v>
      </c>
      <c r="I5411" s="24">
        <v>0</v>
      </c>
      <c r="J5411" s="282">
        <v>10</v>
      </c>
      <c r="K5411" s="282">
        <v>30</v>
      </c>
    </row>
    <row r="5412" spans="1:11" x14ac:dyDescent="0.3">
      <c r="A5412" s="281" t="s">
        <v>2153</v>
      </c>
      <c r="B5412" s="281">
        <v>8</v>
      </c>
      <c r="C5412" s="24" t="str">
        <f t="shared" si="84"/>
        <v>mea8</v>
      </c>
      <c r="D5412" s="281">
        <v>199</v>
      </c>
      <c r="E5412" s="281">
        <v>80</v>
      </c>
      <c r="F5412" s="281">
        <v>1498</v>
      </c>
      <c r="G5412" s="24">
        <v>50</v>
      </c>
      <c r="H5412" s="24">
        <v>0</v>
      </c>
      <c r="I5412" s="24">
        <v>0</v>
      </c>
      <c r="J5412" s="282">
        <v>10</v>
      </c>
      <c r="K5412" s="282">
        <v>30</v>
      </c>
    </row>
    <row r="5413" spans="1:11" x14ac:dyDescent="0.3">
      <c r="A5413" s="281" t="s">
        <v>2153</v>
      </c>
      <c r="B5413" s="281">
        <v>9</v>
      </c>
      <c r="C5413" s="24" t="str">
        <f t="shared" si="84"/>
        <v>mea9</v>
      </c>
      <c r="D5413" s="281">
        <v>202</v>
      </c>
      <c r="E5413" s="281">
        <v>81</v>
      </c>
      <c r="F5413" s="281">
        <v>1542</v>
      </c>
      <c r="G5413" s="24">
        <v>50</v>
      </c>
      <c r="H5413" s="24">
        <v>0</v>
      </c>
      <c r="I5413" s="24">
        <v>0</v>
      </c>
      <c r="J5413" s="282">
        <v>10</v>
      </c>
      <c r="K5413" s="282">
        <v>30</v>
      </c>
    </row>
    <row r="5414" spans="1:11" x14ac:dyDescent="0.3">
      <c r="A5414" s="281" t="s">
        <v>2153</v>
      </c>
      <c r="B5414" s="281">
        <v>10</v>
      </c>
      <c r="C5414" s="24" t="str">
        <f t="shared" si="84"/>
        <v>mea10</v>
      </c>
      <c r="D5414" s="281">
        <v>204</v>
      </c>
      <c r="E5414" s="281">
        <v>82</v>
      </c>
      <c r="F5414" s="281">
        <v>1591</v>
      </c>
      <c r="G5414" s="24">
        <v>50</v>
      </c>
      <c r="H5414" s="24">
        <v>0</v>
      </c>
      <c r="I5414" s="24">
        <v>0</v>
      </c>
      <c r="J5414" s="282">
        <v>10</v>
      </c>
      <c r="K5414" s="282">
        <v>30</v>
      </c>
    </row>
    <row r="5415" spans="1:11" x14ac:dyDescent="0.3">
      <c r="A5415" s="281" t="s">
        <v>2153</v>
      </c>
      <c r="B5415" s="281">
        <v>11</v>
      </c>
      <c r="C5415" s="24" t="str">
        <f t="shared" si="84"/>
        <v>mea11</v>
      </c>
      <c r="D5415" s="281">
        <v>223</v>
      </c>
      <c r="E5415" s="281">
        <v>90</v>
      </c>
      <c r="F5415" s="281">
        <v>1751</v>
      </c>
      <c r="G5415" s="24">
        <v>50</v>
      </c>
      <c r="H5415" s="24">
        <v>0</v>
      </c>
      <c r="I5415" s="24">
        <v>0</v>
      </c>
      <c r="J5415" s="282">
        <v>10</v>
      </c>
      <c r="K5415" s="282">
        <v>30</v>
      </c>
    </row>
    <row r="5416" spans="1:11" x14ac:dyDescent="0.3">
      <c r="A5416" s="281" t="s">
        <v>2153</v>
      </c>
      <c r="B5416" s="281">
        <v>12</v>
      </c>
      <c r="C5416" s="24" t="str">
        <f t="shared" si="84"/>
        <v>mea12</v>
      </c>
      <c r="D5416" s="281">
        <v>226</v>
      </c>
      <c r="E5416" s="281">
        <v>91</v>
      </c>
      <c r="F5416" s="281">
        <v>1814</v>
      </c>
      <c r="G5416" s="24">
        <v>50</v>
      </c>
      <c r="H5416" s="24">
        <v>0</v>
      </c>
      <c r="I5416" s="24">
        <v>0</v>
      </c>
      <c r="J5416" s="282">
        <v>10</v>
      </c>
      <c r="K5416" s="282">
        <v>30</v>
      </c>
    </row>
    <row r="5417" spans="1:11" x14ac:dyDescent="0.3">
      <c r="A5417" s="281" t="s">
        <v>2153</v>
      </c>
      <c r="B5417" s="281">
        <v>13</v>
      </c>
      <c r="C5417" s="24" t="str">
        <f t="shared" si="84"/>
        <v>mea13</v>
      </c>
      <c r="D5417" s="281">
        <v>229</v>
      </c>
      <c r="E5417" s="281">
        <v>92</v>
      </c>
      <c r="F5417" s="281">
        <v>1883</v>
      </c>
      <c r="G5417" s="24">
        <v>50</v>
      </c>
      <c r="H5417" s="24">
        <v>0</v>
      </c>
      <c r="I5417" s="24">
        <v>0</v>
      </c>
      <c r="J5417" s="282">
        <v>10</v>
      </c>
      <c r="K5417" s="282">
        <v>30</v>
      </c>
    </row>
    <row r="5418" spans="1:11" x14ac:dyDescent="0.3">
      <c r="A5418" s="281" t="s">
        <v>2153</v>
      </c>
      <c r="B5418" s="281">
        <v>14</v>
      </c>
      <c r="C5418" s="24" t="str">
        <f t="shared" si="84"/>
        <v>mea14</v>
      </c>
      <c r="D5418" s="281">
        <v>232</v>
      </c>
      <c r="E5418" s="281">
        <v>93</v>
      </c>
      <c r="F5418" s="281">
        <v>1957</v>
      </c>
      <c r="G5418" s="24">
        <v>50</v>
      </c>
      <c r="H5418" s="24">
        <v>0</v>
      </c>
      <c r="I5418" s="24">
        <v>0</v>
      </c>
      <c r="J5418" s="282">
        <v>10</v>
      </c>
      <c r="K5418" s="282">
        <v>30</v>
      </c>
    </row>
    <row r="5419" spans="1:11" x14ac:dyDescent="0.3">
      <c r="A5419" s="281" t="s">
        <v>2153</v>
      </c>
      <c r="B5419" s="281">
        <v>15</v>
      </c>
      <c r="C5419" s="24" t="str">
        <f t="shared" si="84"/>
        <v>mea15</v>
      </c>
      <c r="D5419" s="281">
        <v>235</v>
      </c>
      <c r="E5419" s="281">
        <v>95</v>
      </c>
      <c r="F5419" s="281">
        <v>2038</v>
      </c>
      <c r="G5419" s="24">
        <v>50</v>
      </c>
      <c r="H5419" s="24">
        <v>0</v>
      </c>
      <c r="I5419" s="24">
        <v>0</v>
      </c>
      <c r="J5419" s="282">
        <v>10</v>
      </c>
      <c r="K5419" s="282">
        <v>30</v>
      </c>
    </row>
    <row r="5420" spans="1:11" x14ac:dyDescent="0.3">
      <c r="A5420" s="281" t="s">
        <v>2153</v>
      </c>
      <c r="B5420" s="281">
        <v>16</v>
      </c>
      <c r="C5420" s="24" t="str">
        <f t="shared" si="84"/>
        <v>mea16</v>
      </c>
      <c r="D5420" s="281">
        <v>238</v>
      </c>
      <c r="E5420" s="281">
        <v>96</v>
      </c>
      <c r="F5420" s="281">
        <v>2124</v>
      </c>
      <c r="G5420" s="24">
        <v>50</v>
      </c>
      <c r="H5420" s="24">
        <v>0</v>
      </c>
      <c r="I5420" s="24">
        <v>0</v>
      </c>
      <c r="J5420" s="282">
        <v>10</v>
      </c>
      <c r="K5420" s="282">
        <v>30</v>
      </c>
    </row>
    <row r="5421" spans="1:11" x14ac:dyDescent="0.3">
      <c r="A5421" s="281" t="s">
        <v>2153</v>
      </c>
      <c r="B5421" s="281">
        <v>17</v>
      </c>
      <c r="C5421" s="24" t="str">
        <f t="shared" si="84"/>
        <v>mea17</v>
      </c>
      <c r="D5421" s="281">
        <v>241</v>
      </c>
      <c r="E5421" s="281">
        <v>97</v>
      </c>
      <c r="F5421" s="281">
        <v>2217</v>
      </c>
      <c r="G5421" s="24">
        <v>50</v>
      </c>
      <c r="H5421" s="24">
        <v>0</v>
      </c>
      <c r="I5421" s="24">
        <v>0</v>
      </c>
      <c r="J5421" s="282">
        <v>10</v>
      </c>
      <c r="K5421" s="282">
        <v>30</v>
      </c>
    </row>
    <row r="5422" spans="1:11" x14ac:dyDescent="0.3">
      <c r="A5422" s="281" t="s">
        <v>2153</v>
      </c>
      <c r="B5422" s="281">
        <v>18</v>
      </c>
      <c r="C5422" s="24" t="str">
        <f t="shared" si="84"/>
        <v>mea18</v>
      </c>
      <c r="D5422" s="281">
        <v>245</v>
      </c>
      <c r="E5422" s="281">
        <v>98</v>
      </c>
      <c r="F5422" s="281">
        <v>2317</v>
      </c>
      <c r="G5422" s="24">
        <v>50</v>
      </c>
      <c r="H5422" s="24">
        <v>0</v>
      </c>
      <c r="I5422" s="24">
        <v>0</v>
      </c>
      <c r="J5422" s="282">
        <v>10</v>
      </c>
      <c r="K5422" s="282">
        <v>30</v>
      </c>
    </row>
    <row r="5423" spans="1:11" x14ac:dyDescent="0.3">
      <c r="A5423" s="281" t="s">
        <v>2153</v>
      </c>
      <c r="B5423" s="281">
        <v>19</v>
      </c>
      <c r="C5423" s="24" t="str">
        <f t="shared" si="84"/>
        <v>mea19</v>
      </c>
      <c r="D5423" s="281">
        <v>248</v>
      </c>
      <c r="E5423" s="281">
        <v>100</v>
      </c>
      <c r="F5423" s="281">
        <v>2423</v>
      </c>
      <c r="G5423" s="24">
        <v>50</v>
      </c>
      <c r="H5423" s="24">
        <v>0</v>
      </c>
      <c r="I5423" s="24">
        <v>0</v>
      </c>
      <c r="J5423" s="282">
        <v>10</v>
      </c>
      <c r="K5423" s="282">
        <v>30</v>
      </c>
    </row>
    <row r="5424" spans="1:11" x14ac:dyDescent="0.3">
      <c r="A5424" s="281" t="s">
        <v>2153</v>
      </c>
      <c r="B5424" s="281">
        <v>20</v>
      </c>
      <c r="C5424" s="24" t="str">
        <f t="shared" si="84"/>
        <v>mea20</v>
      </c>
      <c r="D5424" s="281">
        <v>251</v>
      </c>
      <c r="E5424" s="281">
        <v>101</v>
      </c>
      <c r="F5424" s="281">
        <v>2537</v>
      </c>
      <c r="G5424" s="24">
        <v>50</v>
      </c>
      <c r="H5424" s="24">
        <v>0</v>
      </c>
      <c r="I5424" s="24">
        <v>0</v>
      </c>
      <c r="J5424" s="282">
        <v>10</v>
      </c>
      <c r="K5424" s="282">
        <v>30</v>
      </c>
    </row>
    <row r="5425" spans="1:11" x14ac:dyDescent="0.3">
      <c r="A5425" s="281" t="s">
        <v>2153</v>
      </c>
      <c r="B5425" s="281">
        <v>21</v>
      </c>
      <c r="C5425" s="24" t="str">
        <f t="shared" si="84"/>
        <v>mea21</v>
      </c>
      <c r="D5425" s="281">
        <v>274</v>
      </c>
      <c r="E5425" s="281">
        <v>110</v>
      </c>
      <c r="F5425" s="281">
        <v>2844</v>
      </c>
      <c r="G5425" s="24">
        <v>50</v>
      </c>
      <c r="H5425" s="24">
        <v>0</v>
      </c>
      <c r="I5425" s="24">
        <v>0</v>
      </c>
      <c r="J5425" s="282">
        <v>10</v>
      </c>
      <c r="K5425" s="282">
        <v>30</v>
      </c>
    </row>
    <row r="5426" spans="1:11" x14ac:dyDescent="0.3">
      <c r="A5426" s="281" t="s">
        <v>2153</v>
      </c>
      <c r="B5426" s="281">
        <v>22</v>
      </c>
      <c r="C5426" s="24" t="str">
        <f t="shared" si="84"/>
        <v>mea22</v>
      </c>
      <c r="D5426" s="281">
        <v>278</v>
      </c>
      <c r="E5426" s="281">
        <v>112</v>
      </c>
      <c r="F5426" s="281">
        <v>2982</v>
      </c>
      <c r="G5426" s="24">
        <v>50</v>
      </c>
      <c r="H5426" s="24">
        <v>0</v>
      </c>
      <c r="I5426" s="24">
        <v>0</v>
      </c>
      <c r="J5426" s="282">
        <v>10</v>
      </c>
      <c r="K5426" s="282">
        <v>30</v>
      </c>
    </row>
    <row r="5427" spans="1:11" x14ac:dyDescent="0.3">
      <c r="A5427" s="281" t="s">
        <v>2153</v>
      </c>
      <c r="B5427" s="281">
        <v>23</v>
      </c>
      <c r="C5427" s="24" t="str">
        <f t="shared" si="84"/>
        <v>mea23</v>
      </c>
      <c r="D5427" s="281">
        <v>281</v>
      </c>
      <c r="E5427" s="281">
        <v>113</v>
      </c>
      <c r="F5427" s="281">
        <v>3128</v>
      </c>
      <c r="G5427" s="24">
        <v>50</v>
      </c>
      <c r="H5427" s="24">
        <v>0</v>
      </c>
      <c r="I5427" s="24">
        <v>0</v>
      </c>
      <c r="J5427" s="282">
        <v>10</v>
      </c>
      <c r="K5427" s="282">
        <v>30</v>
      </c>
    </row>
    <row r="5428" spans="1:11" x14ac:dyDescent="0.3">
      <c r="A5428" s="281" t="s">
        <v>2153</v>
      </c>
      <c r="B5428" s="281">
        <v>24</v>
      </c>
      <c r="C5428" s="24" t="str">
        <f t="shared" si="84"/>
        <v>mea24</v>
      </c>
      <c r="D5428" s="281">
        <v>285</v>
      </c>
      <c r="E5428" s="281">
        <v>115</v>
      </c>
      <c r="F5428" s="281">
        <v>3283</v>
      </c>
      <c r="G5428" s="24">
        <v>50</v>
      </c>
      <c r="H5428" s="24">
        <v>0</v>
      </c>
      <c r="I5428" s="24">
        <v>0</v>
      </c>
      <c r="J5428" s="282">
        <v>10</v>
      </c>
      <c r="K5428" s="282">
        <v>30</v>
      </c>
    </row>
    <row r="5429" spans="1:11" x14ac:dyDescent="0.3">
      <c r="A5429" s="281" t="s">
        <v>2153</v>
      </c>
      <c r="B5429" s="281">
        <v>25</v>
      </c>
      <c r="C5429" s="24" t="str">
        <f t="shared" si="84"/>
        <v>mea25</v>
      </c>
      <c r="D5429" s="281">
        <v>289</v>
      </c>
      <c r="E5429" s="281">
        <v>116</v>
      </c>
      <c r="F5429" s="281">
        <v>3447</v>
      </c>
      <c r="G5429" s="24">
        <v>50</v>
      </c>
      <c r="H5429" s="24">
        <v>0</v>
      </c>
      <c r="I5429" s="24">
        <v>0</v>
      </c>
      <c r="J5429" s="282">
        <v>10</v>
      </c>
      <c r="K5429" s="282">
        <v>30</v>
      </c>
    </row>
    <row r="5430" spans="1:11" x14ac:dyDescent="0.3">
      <c r="A5430" s="281" t="s">
        <v>2153</v>
      </c>
      <c r="B5430" s="281">
        <v>26</v>
      </c>
      <c r="C5430" s="24" t="str">
        <f t="shared" si="84"/>
        <v>mea26</v>
      </c>
      <c r="D5430" s="281">
        <v>292</v>
      </c>
      <c r="E5430" s="281">
        <v>118</v>
      </c>
      <c r="F5430" s="281">
        <v>3488</v>
      </c>
      <c r="G5430" s="24">
        <v>50</v>
      </c>
      <c r="H5430" s="24">
        <v>0</v>
      </c>
      <c r="I5430" s="24">
        <v>0</v>
      </c>
      <c r="J5430" s="282">
        <v>10</v>
      </c>
      <c r="K5430" s="282">
        <v>30</v>
      </c>
    </row>
    <row r="5431" spans="1:11" x14ac:dyDescent="0.3">
      <c r="A5431" s="281" t="s">
        <v>2153</v>
      </c>
      <c r="B5431" s="281">
        <v>27</v>
      </c>
      <c r="C5431" s="24" t="str">
        <f t="shared" si="84"/>
        <v>mea27</v>
      </c>
      <c r="D5431" s="281">
        <v>296</v>
      </c>
      <c r="E5431" s="281">
        <v>119</v>
      </c>
      <c r="F5431" s="281">
        <v>3530</v>
      </c>
      <c r="G5431" s="24">
        <v>50</v>
      </c>
      <c r="H5431" s="24">
        <v>0</v>
      </c>
      <c r="I5431" s="24">
        <v>0</v>
      </c>
      <c r="J5431" s="282">
        <v>10</v>
      </c>
      <c r="K5431" s="282">
        <v>30</v>
      </c>
    </row>
    <row r="5432" spans="1:11" x14ac:dyDescent="0.3">
      <c r="A5432" s="281" t="s">
        <v>2153</v>
      </c>
      <c r="B5432" s="281">
        <v>28</v>
      </c>
      <c r="C5432" s="24" t="str">
        <f t="shared" si="84"/>
        <v>mea28</v>
      </c>
      <c r="D5432" s="281">
        <v>300</v>
      </c>
      <c r="E5432" s="281">
        <v>121</v>
      </c>
      <c r="F5432" s="281">
        <v>3572</v>
      </c>
      <c r="G5432" s="24">
        <v>50</v>
      </c>
      <c r="H5432" s="24">
        <v>0</v>
      </c>
      <c r="I5432" s="24">
        <v>0</v>
      </c>
      <c r="J5432" s="282">
        <v>10</v>
      </c>
      <c r="K5432" s="282">
        <v>30</v>
      </c>
    </row>
    <row r="5433" spans="1:11" x14ac:dyDescent="0.3">
      <c r="A5433" s="281" t="s">
        <v>2153</v>
      </c>
      <c r="B5433" s="281">
        <v>29</v>
      </c>
      <c r="C5433" s="24" t="str">
        <f t="shared" si="84"/>
        <v>mea29</v>
      </c>
      <c r="D5433" s="281">
        <v>303</v>
      </c>
      <c r="E5433" s="281">
        <v>122</v>
      </c>
      <c r="F5433" s="281">
        <v>3614</v>
      </c>
      <c r="G5433" s="24">
        <v>50</v>
      </c>
      <c r="H5433" s="24">
        <v>0</v>
      </c>
      <c r="I5433" s="24">
        <v>0</v>
      </c>
      <c r="J5433" s="282">
        <v>10</v>
      </c>
      <c r="K5433" s="282">
        <v>30</v>
      </c>
    </row>
    <row r="5434" spans="1:11" x14ac:dyDescent="0.3">
      <c r="A5434" s="281" t="s">
        <v>2153</v>
      </c>
      <c r="B5434" s="281">
        <v>30</v>
      </c>
      <c r="C5434" s="24" t="str">
        <f t="shared" si="84"/>
        <v>mea30</v>
      </c>
      <c r="D5434" s="281">
        <v>307</v>
      </c>
      <c r="E5434" s="281">
        <v>124</v>
      </c>
      <c r="F5434" s="281">
        <v>3657</v>
      </c>
      <c r="G5434" s="24">
        <v>50</v>
      </c>
      <c r="H5434" s="24">
        <v>0</v>
      </c>
      <c r="I5434" s="24">
        <v>0</v>
      </c>
      <c r="J5434" s="282">
        <v>10</v>
      </c>
      <c r="K5434" s="282">
        <v>30</v>
      </c>
    </row>
    <row r="5435" spans="1:11" x14ac:dyDescent="0.3">
      <c r="A5435" s="281" t="s">
        <v>2153</v>
      </c>
      <c r="B5435" s="281">
        <v>31</v>
      </c>
      <c r="C5435" s="24" t="str">
        <f t="shared" si="84"/>
        <v>mea31</v>
      </c>
      <c r="D5435" s="281">
        <v>336</v>
      </c>
      <c r="E5435" s="281">
        <v>135</v>
      </c>
      <c r="F5435" s="281">
        <v>3969</v>
      </c>
      <c r="G5435" s="24">
        <v>50</v>
      </c>
      <c r="H5435" s="24">
        <v>0</v>
      </c>
      <c r="I5435" s="24">
        <v>0</v>
      </c>
      <c r="J5435" s="282">
        <v>10</v>
      </c>
      <c r="K5435" s="282">
        <v>30</v>
      </c>
    </row>
    <row r="5436" spans="1:11" x14ac:dyDescent="0.3">
      <c r="A5436" s="281" t="s">
        <v>2153</v>
      </c>
      <c r="B5436" s="281">
        <v>32</v>
      </c>
      <c r="C5436" s="24" t="str">
        <f t="shared" si="84"/>
        <v>mea32</v>
      </c>
      <c r="D5436" s="281">
        <v>340</v>
      </c>
      <c r="E5436" s="281">
        <v>137</v>
      </c>
      <c r="F5436" s="281">
        <v>4017</v>
      </c>
      <c r="G5436" s="24">
        <v>50</v>
      </c>
      <c r="H5436" s="24">
        <v>0</v>
      </c>
      <c r="I5436" s="24">
        <v>0</v>
      </c>
      <c r="J5436" s="282">
        <v>10</v>
      </c>
      <c r="K5436" s="282">
        <v>30</v>
      </c>
    </row>
    <row r="5437" spans="1:11" x14ac:dyDescent="0.3">
      <c r="A5437" s="281" t="s">
        <v>2153</v>
      </c>
      <c r="B5437" s="281">
        <v>33</v>
      </c>
      <c r="C5437" s="24" t="str">
        <f t="shared" si="84"/>
        <v>mea33</v>
      </c>
      <c r="D5437" s="281">
        <v>344</v>
      </c>
      <c r="E5437" s="281">
        <v>138</v>
      </c>
      <c r="F5437" s="281">
        <v>4065</v>
      </c>
      <c r="G5437" s="24">
        <v>50</v>
      </c>
      <c r="H5437" s="24">
        <v>0</v>
      </c>
      <c r="I5437" s="24">
        <v>0</v>
      </c>
      <c r="J5437" s="282">
        <v>10</v>
      </c>
      <c r="K5437" s="282">
        <v>30</v>
      </c>
    </row>
    <row r="5438" spans="1:11" x14ac:dyDescent="0.3">
      <c r="A5438" s="281" t="s">
        <v>2153</v>
      </c>
      <c r="B5438" s="281">
        <v>34</v>
      </c>
      <c r="C5438" s="24" t="str">
        <f t="shared" si="84"/>
        <v>mea34</v>
      </c>
      <c r="D5438" s="281">
        <v>348</v>
      </c>
      <c r="E5438" s="281">
        <v>140</v>
      </c>
      <c r="F5438" s="281">
        <v>4113</v>
      </c>
      <c r="G5438" s="24">
        <v>50</v>
      </c>
      <c r="H5438" s="24">
        <v>0</v>
      </c>
      <c r="I5438" s="24">
        <v>0</v>
      </c>
      <c r="J5438" s="282">
        <v>10</v>
      </c>
      <c r="K5438" s="282">
        <v>30</v>
      </c>
    </row>
    <row r="5439" spans="1:11" x14ac:dyDescent="0.3">
      <c r="A5439" s="281" t="s">
        <v>2153</v>
      </c>
      <c r="B5439" s="281">
        <v>35</v>
      </c>
      <c r="C5439" s="24" t="str">
        <f t="shared" si="84"/>
        <v>mea35</v>
      </c>
      <c r="D5439" s="281">
        <v>353</v>
      </c>
      <c r="E5439" s="281">
        <v>142</v>
      </c>
      <c r="F5439" s="281">
        <v>4162</v>
      </c>
      <c r="G5439" s="24">
        <v>50</v>
      </c>
      <c r="H5439" s="24">
        <v>0</v>
      </c>
      <c r="I5439" s="24">
        <v>0</v>
      </c>
      <c r="J5439" s="282">
        <v>10</v>
      </c>
      <c r="K5439" s="282">
        <v>30</v>
      </c>
    </row>
    <row r="5440" spans="1:11" x14ac:dyDescent="0.3">
      <c r="A5440" s="281" t="s">
        <v>2153</v>
      </c>
      <c r="B5440" s="281">
        <v>36</v>
      </c>
      <c r="C5440" s="24" t="str">
        <f t="shared" si="84"/>
        <v>mea36</v>
      </c>
      <c r="D5440" s="281">
        <v>357</v>
      </c>
      <c r="E5440" s="281">
        <v>144</v>
      </c>
      <c r="F5440" s="281">
        <v>4212</v>
      </c>
      <c r="G5440" s="24">
        <v>50</v>
      </c>
      <c r="H5440" s="24">
        <v>0</v>
      </c>
      <c r="I5440" s="24">
        <v>0</v>
      </c>
      <c r="J5440" s="282">
        <v>10</v>
      </c>
      <c r="K5440" s="282">
        <v>30</v>
      </c>
    </row>
    <row r="5441" spans="1:11" x14ac:dyDescent="0.3">
      <c r="A5441" s="281" t="s">
        <v>2153</v>
      </c>
      <c r="B5441" s="281">
        <v>37</v>
      </c>
      <c r="C5441" s="24" t="str">
        <f t="shared" si="84"/>
        <v>mea37</v>
      </c>
      <c r="D5441" s="281">
        <v>362</v>
      </c>
      <c r="E5441" s="281">
        <v>146</v>
      </c>
      <c r="F5441" s="281">
        <v>4262</v>
      </c>
      <c r="G5441" s="24">
        <v>50</v>
      </c>
      <c r="H5441" s="24">
        <v>0</v>
      </c>
      <c r="I5441" s="24">
        <v>0</v>
      </c>
      <c r="J5441" s="282">
        <v>10</v>
      </c>
      <c r="K5441" s="282">
        <v>30</v>
      </c>
    </row>
    <row r="5442" spans="1:11" x14ac:dyDescent="0.3">
      <c r="A5442" s="281" t="s">
        <v>2153</v>
      </c>
      <c r="B5442" s="281">
        <v>38</v>
      </c>
      <c r="C5442" s="24" t="str">
        <f t="shared" si="84"/>
        <v>mea38</v>
      </c>
      <c r="D5442" s="281">
        <v>366</v>
      </c>
      <c r="E5442" s="281">
        <v>147</v>
      </c>
      <c r="F5442" s="281">
        <v>4313</v>
      </c>
      <c r="G5442" s="24">
        <v>50</v>
      </c>
      <c r="H5442" s="24">
        <v>0</v>
      </c>
      <c r="I5442" s="24">
        <v>0</v>
      </c>
      <c r="J5442" s="282">
        <v>10</v>
      </c>
      <c r="K5442" s="282">
        <v>30</v>
      </c>
    </row>
    <row r="5443" spans="1:11" x14ac:dyDescent="0.3">
      <c r="A5443" s="281" t="s">
        <v>2153</v>
      </c>
      <c r="B5443" s="281">
        <v>39</v>
      </c>
      <c r="C5443" s="24" t="str">
        <f t="shared" si="84"/>
        <v>mea39</v>
      </c>
      <c r="D5443" s="281">
        <v>371</v>
      </c>
      <c r="E5443" s="281">
        <v>149</v>
      </c>
      <c r="F5443" s="281">
        <v>4364</v>
      </c>
      <c r="G5443" s="24">
        <v>50</v>
      </c>
      <c r="H5443" s="24">
        <v>0</v>
      </c>
      <c r="I5443" s="24">
        <v>0</v>
      </c>
      <c r="J5443" s="282">
        <v>10</v>
      </c>
      <c r="K5443" s="282">
        <v>30</v>
      </c>
    </row>
    <row r="5444" spans="1:11" x14ac:dyDescent="0.3">
      <c r="A5444" s="281" t="s">
        <v>2153</v>
      </c>
      <c r="B5444" s="281">
        <v>40</v>
      </c>
      <c r="C5444" s="24" t="str">
        <f t="shared" si="84"/>
        <v>mea40</v>
      </c>
      <c r="D5444" s="281">
        <v>375</v>
      </c>
      <c r="E5444" s="281">
        <v>151</v>
      </c>
      <c r="F5444" s="281">
        <v>4416</v>
      </c>
      <c r="G5444" s="24">
        <v>50</v>
      </c>
      <c r="H5444" s="24">
        <v>0</v>
      </c>
      <c r="I5444" s="24">
        <v>0</v>
      </c>
      <c r="J5444" s="282">
        <v>10</v>
      </c>
      <c r="K5444" s="282">
        <v>30</v>
      </c>
    </row>
    <row r="5445" spans="1:11" x14ac:dyDescent="0.3">
      <c r="A5445" s="281" t="s">
        <v>2153</v>
      </c>
      <c r="B5445" s="281">
        <v>41</v>
      </c>
      <c r="C5445" s="24" t="str">
        <f t="shared" si="84"/>
        <v>mea41</v>
      </c>
      <c r="D5445" s="281">
        <v>410</v>
      </c>
      <c r="E5445" s="281">
        <v>165</v>
      </c>
      <c r="F5445" s="281">
        <v>4845</v>
      </c>
      <c r="G5445" s="24">
        <v>50</v>
      </c>
      <c r="H5445" s="24">
        <v>0</v>
      </c>
      <c r="I5445" s="24">
        <v>0</v>
      </c>
      <c r="J5445" s="282">
        <v>10</v>
      </c>
      <c r="K5445" s="282">
        <v>30</v>
      </c>
    </row>
    <row r="5446" spans="1:11" x14ac:dyDescent="0.3">
      <c r="A5446" s="281" t="s">
        <v>2153</v>
      </c>
      <c r="B5446" s="281">
        <v>42</v>
      </c>
      <c r="C5446" s="24" t="str">
        <f t="shared" ref="C5446:C5509" si="85">A5446&amp;B5446</f>
        <v>mea42</v>
      </c>
      <c r="D5446" s="281">
        <v>415</v>
      </c>
      <c r="E5446" s="281">
        <v>167</v>
      </c>
      <c r="F5446" s="281">
        <v>4902</v>
      </c>
      <c r="G5446" s="24">
        <v>50</v>
      </c>
      <c r="H5446" s="24">
        <v>0</v>
      </c>
      <c r="I5446" s="24">
        <v>0</v>
      </c>
      <c r="J5446" s="282">
        <v>10</v>
      </c>
      <c r="K5446" s="282">
        <v>30</v>
      </c>
    </row>
    <row r="5447" spans="1:11" x14ac:dyDescent="0.3">
      <c r="A5447" s="281" t="s">
        <v>2153</v>
      </c>
      <c r="B5447" s="281">
        <v>43</v>
      </c>
      <c r="C5447" s="24" t="str">
        <f t="shared" si="85"/>
        <v>mea43</v>
      </c>
      <c r="D5447" s="281">
        <v>420</v>
      </c>
      <c r="E5447" s="281">
        <v>169</v>
      </c>
      <c r="F5447" s="281">
        <v>4961</v>
      </c>
      <c r="G5447" s="24">
        <v>50</v>
      </c>
      <c r="H5447" s="24">
        <v>0</v>
      </c>
      <c r="I5447" s="24">
        <v>0</v>
      </c>
      <c r="J5447" s="282">
        <v>10</v>
      </c>
      <c r="K5447" s="282">
        <v>30</v>
      </c>
    </row>
    <row r="5448" spans="1:11" x14ac:dyDescent="0.3">
      <c r="A5448" s="281" t="s">
        <v>2153</v>
      </c>
      <c r="B5448" s="281">
        <v>44</v>
      </c>
      <c r="C5448" s="24" t="str">
        <f t="shared" si="85"/>
        <v>mea44</v>
      </c>
      <c r="D5448" s="281">
        <v>425</v>
      </c>
      <c r="E5448" s="281">
        <v>171</v>
      </c>
      <c r="F5448" s="281">
        <v>5026</v>
      </c>
      <c r="G5448" s="24">
        <v>50</v>
      </c>
      <c r="H5448" s="24">
        <v>0</v>
      </c>
      <c r="I5448" s="24">
        <v>0</v>
      </c>
      <c r="J5448" s="282">
        <v>10</v>
      </c>
      <c r="K5448" s="282">
        <v>30</v>
      </c>
    </row>
    <row r="5449" spans="1:11" x14ac:dyDescent="0.3">
      <c r="A5449" s="281" t="s">
        <v>2153</v>
      </c>
      <c r="B5449" s="281">
        <v>45</v>
      </c>
      <c r="C5449" s="24" t="str">
        <f t="shared" si="85"/>
        <v>mea45</v>
      </c>
      <c r="D5449" s="281">
        <v>430</v>
      </c>
      <c r="E5449" s="281">
        <v>173</v>
      </c>
      <c r="F5449" s="281">
        <v>5090</v>
      </c>
      <c r="G5449" s="24">
        <v>50</v>
      </c>
      <c r="H5449" s="24">
        <v>0</v>
      </c>
      <c r="I5449" s="24">
        <v>0</v>
      </c>
      <c r="J5449" s="282">
        <v>10</v>
      </c>
      <c r="K5449" s="282">
        <v>30</v>
      </c>
    </row>
    <row r="5450" spans="1:11" x14ac:dyDescent="0.3">
      <c r="A5450" s="281" t="s">
        <v>2153</v>
      </c>
      <c r="B5450" s="281">
        <v>46</v>
      </c>
      <c r="C5450" s="24" t="str">
        <f t="shared" si="85"/>
        <v>mea46</v>
      </c>
      <c r="D5450" s="281">
        <v>435</v>
      </c>
      <c r="E5450" s="281">
        <v>175</v>
      </c>
      <c r="F5450" s="281">
        <v>5151</v>
      </c>
      <c r="G5450" s="24">
        <v>50</v>
      </c>
      <c r="H5450" s="24">
        <v>0</v>
      </c>
      <c r="I5450" s="24">
        <v>0</v>
      </c>
      <c r="J5450" s="282">
        <v>10</v>
      </c>
      <c r="K5450" s="282">
        <v>30</v>
      </c>
    </row>
    <row r="5451" spans="1:11" x14ac:dyDescent="0.3">
      <c r="A5451" s="281" t="s">
        <v>2153</v>
      </c>
      <c r="B5451" s="281">
        <v>47</v>
      </c>
      <c r="C5451" s="24" t="str">
        <f t="shared" si="85"/>
        <v>mea47</v>
      </c>
      <c r="D5451" s="281">
        <v>441</v>
      </c>
      <c r="E5451" s="281">
        <v>177</v>
      </c>
      <c r="F5451" s="281">
        <v>5217</v>
      </c>
      <c r="G5451" s="24">
        <v>50</v>
      </c>
      <c r="H5451" s="24">
        <v>0</v>
      </c>
      <c r="I5451" s="24">
        <v>0</v>
      </c>
      <c r="J5451" s="282">
        <v>10</v>
      </c>
      <c r="K5451" s="282">
        <v>30</v>
      </c>
    </row>
    <row r="5452" spans="1:11" x14ac:dyDescent="0.3">
      <c r="A5452" s="281" t="s">
        <v>2153</v>
      </c>
      <c r="B5452" s="281">
        <v>48</v>
      </c>
      <c r="C5452" s="24" t="str">
        <f t="shared" si="85"/>
        <v>mea48</v>
      </c>
      <c r="D5452" s="281">
        <v>446</v>
      </c>
      <c r="E5452" s="281">
        <v>180</v>
      </c>
      <c r="F5452" s="281">
        <v>5285</v>
      </c>
      <c r="G5452" s="24">
        <v>50</v>
      </c>
      <c r="H5452" s="24">
        <v>0</v>
      </c>
      <c r="I5452" s="24">
        <v>0</v>
      </c>
      <c r="J5452" s="282">
        <v>10</v>
      </c>
      <c r="K5452" s="282">
        <v>30</v>
      </c>
    </row>
    <row r="5453" spans="1:11" x14ac:dyDescent="0.3">
      <c r="A5453" s="281" t="s">
        <v>2153</v>
      </c>
      <c r="B5453" s="281">
        <v>49</v>
      </c>
      <c r="C5453" s="24" t="str">
        <f t="shared" si="85"/>
        <v>mea49</v>
      </c>
      <c r="D5453" s="281">
        <v>451</v>
      </c>
      <c r="E5453" s="281">
        <v>182</v>
      </c>
      <c r="F5453" s="281">
        <v>5348</v>
      </c>
      <c r="G5453" s="24">
        <v>50</v>
      </c>
      <c r="H5453" s="24">
        <v>0</v>
      </c>
      <c r="I5453" s="24">
        <v>0</v>
      </c>
      <c r="J5453" s="282">
        <v>10</v>
      </c>
      <c r="K5453" s="282">
        <v>30</v>
      </c>
    </row>
    <row r="5454" spans="1:11" x14ac:dyDescent="0.3">
      <c r="A5454" s="281" t="s">
        <v>2153</v>
      </c>
      <c r="B5454" s="281">
        <v>50</v>
      </c>
      <c r="C5454" s="24" t="str">
        <f t="shared" si="85"/>
        <v>mea50</v>
      </c>
      <c r="D5454" s="281">
        <v>457</v>
      </c>
      <c r="E5454" s="281">
        <v>184</v>
      </c>
      <c r="F5454" s="281">
        <v>5418</v>
      </c>
      <c r="G5454" s="24">
        <v>50</v>
      </c>
      <c r="H5454" s="24">
        <v>0</v>
      </c>
      <c r="I5454" s="24">
        <v>0</v>
      </c>
      <c r="J5454" s="282">
        <v>10</v>
      </c>
      <c r="K5454" s="282">
        <v>30</v>
      </c>
    </row>
    <row r="5455" spans="1:11" x14ac:dyDescent="0.3">
      <c r="A5455" s="281" t="s">
        <v>2153</v>
      </c>
      <c r="B5455" s="281">
        <v>51</v>
      </c>
      <c r="C5455" s="24" t="str">
        <f t="shared" si="85"/>
        <v>mea51</v>
      </c>
      <c r="D5455" s="281">
        <v>499</v>
      </c>
      <c r="E5455" s="281">
        <v>201</v>
      </c>
      <c r="F5455" s="281">
        <v>5897</v>
      </c>
      <c r="G5455" s="24">
        <v>50</v>
      </c>
      <c r="H5455" s="24">
        <v>0</v>
      </c>
      <c r="I5455" s="24">
        <v>0</v>
      </c>
      <c r="J5455" s="282">
        <v>10</v>
      </c>
      <c r="K5455" s="282">
        <v>30</v>
      </c>
    </row>
    <row r="5456" spans="1:11" x14ac:dyDescent="0.3">
      <c r="A5456" s="281" t="s">
        <v>2153</v>
      </c>
      <c r="B5456" s="281">
        <v>52</v>
      </c>
      <c r="C5456" s="24" t="str">
        <f t="shared" si="85"/>
        <v>mea52</v>
      </c>
      <c r="D5456" s="281">
        <v>505</v>
      </c>
      <c r="E5456" s="281">
        <v>203</v>
      </c>
      <c r="F5456" s="281">
        <v>5968</v>
      </c>
      <c r="G5456" s="24">
        <v>50</v>
      </c>
      <c r="H5456" s="24">
        <v>0</v>
      </c>
      <c r="I5456" s="24">
        <v>0</v>
      </c>
      <c r="J5456" s="282">
        <v>10</v>
      </c>
      <c r="K5456" s="282">
        <v>30</v>
      </c>
    </row>
    <row r="5457" spans="1:11" x14ac:dyDescent="0.3">
      <c r="A5457" s="281" t="s">
        <v>2153</v>
      </c>
      <c r="B5457" s="281">
        <v>53</v>
      </c>
      <c r="C5457" s="24" t="str">
        <f t="shared" si="85"/>
        <v>mea53</v>
      </c>
      <c r="D5457" s="281">
        <v>511</v>
      </c>
      <c r="E5457" s="281">
        <v>206</v>
      </c>
      <c r="F5457" s="281">
        <v>6044</v>
      </c>
      <c r="G5457" s="24">
        <v>50</v>
      </c>
      <c r="H5457" s="24">
        <v>0</v>
      </c>
      <c r="I5457" s="24">
        <v>0</v>
      </c>
      <c r="J5457" s="282">
        <v>10</v>
      </c>
      <c r="K5457" s="282">
        <v>30</v>
      </c>
    </row>
    <row r="5458" spans="1:11" x14ac:dyDescent="0.3">
      <c r="A5458" s="281" t="s">
        <v>2153</v>
      </c>
      <c r="B5458" s="281">
        <v>54</v>
      </c>
      <c r="C5458" s="24" t="str">
        <f t="shared" si="85"/>
        <v>mea54</v>
      </c>
      <c r="D5458" s="281">
        <v>517</v>
      </c>
      <c r="E5458" s="281">
        <v>208</v>
      </c>
      <c r="F5458" s="281">
        <v>6123</v>
      </c>
      <c r="G5458" s="24">
        <v>50</v>
      </c>
      <c r="H5458" s="24">
        <v>0</v>
      </c>
      <c r="I5458" s="24">
        <v>0</v>
      </c>
      <c r="J5458" s="282">
        <v>10</v>
      </c>
      <c r="K5458" s="282">
        <v>30</v>
      </c>
    </row>
    <row r="5459" spans="1:11" x14ac:dyDescent="0.3">
      <c r="A5459" s="281" t="s">
        <v>2153</v>
      </c>
      <c r="B5459" s="281">
        <v>55</v>
      </c>
      <c r="C5459" s="24" t="str">
        <f t="shared" si="85"/>
        <v>mea55</v>
      </c>
      <c r="D5459" s="281">
        <v>524</v>
      </c>
      <c r="E5459" s="281">
        <v>211</v>
      </c>
      <c r="F5459" s="281">
        <v>6197</v>
      </c>
      <c r="G5459" s="24">
        <v>50</v>
      </c>
      <c r="H5459" s="24">
        <v>0</v>
      </c>
      <c r="I5459" s="24">
        <v>0</v>
      </c>
      <c r="J5459" s="282">
        <v>10</v>
      </c>
      <c r="K5459" s="282">
        <v>30</v>
      </c>
    </row>
    <row r="5460" spans="1:11" x14ac:dyDescent="0.3">
      <c r="A5460" s="281" t="s">
        <v>2153</v>
      </c>
      <c r="B5460" s="281">
        <v>56</v>
      </c>
      <c r="C5460" s="24" t="str">
        <f t="shared" si="85"/>
        <v>mea56</v>
      </c>
      <c r="D5460" s="281">
        <v>530</v>
      </c>
      <c r="E5460" s="281">
        <v>213</v>
      </c>
      <c r="F5460" s="281">
        <v>6278</v>
      </c>
      <c r="G5460" s="24">
        <v>50</v>
      </c>
      <c r="H5460" s="24">
        <v>0</v>
      </c>
      <c r="I5460" s="24">
        <v>0</v>
      </c>
      <c r="J5460" s="282">
        <v>10</v>
      </c>
      <c r="K5460" s="282">
        <v>30</v>
      </c>
    </row>
    <row r="5461" spans="1:11" x14ac:dyDescent="0.3">
      <c r="A5461" s="281" t="s">
        <v>2153</v>
      </c>
      <c r="B5461" s="281">
        <v>57</v>
      </c>
      <c r="C5461" s="24" t="str">
        <f t="shared" si="85"/>
        <v>mea57</v>
      </c>
      <c r="D5461" s="281">
        <v>536</v>
      </c>
      <c r="E5461" s="281">
        <v>216</v>
      </c>
      <c r="F5461" s="281">
        <v>6358</v>
      </c>
      <c r="G5461" s="24">
        <v>50</v>
      </c>
      <c r="H5461" s="24">
        <v>0</v>
      </c>
      <c r="I5461" s="24">
        <v>0</v>
      </c>
      <c r="J5461" s="282">
        <v>10</v>
      </c>
      <c r="K5461" s="282">
        <v>30</v>
      </c>
    </row>
    <row r="5462" spans="1:11" x14ac:dyDescent="0.3">
      <c r="A5462" s="281" t="s">
        <v>2153</v>
      </c>
      <c r="B5462" s="281">
        <v>58</v>
      </c>
      <c r="C5462" s="24" t="str">
        <f t="shared" si="85"/>
        <v>mea58</v>
      </c>
      <c r="D5462" s="281">
        <v>543</v>
      </c>
      <c r="E5462" s="281">
        <v>219</v>
      </c>
      <c r="F5462" s="281">
        <v>6434</v>
      </c>
      <c r="G5462" s="24">
        <v>50</v>
      </c>
      <c r="H5462" s="24">
        <v>0</v>
      </c>
      <c r="I5462" s="24">
        <v>0</v>
      </c>
      <c r="J5462" s="282">
        <v>10</v>
      </c>
      <c r="K5462" s="282">
        <v>30</v>
      </c>
    </row>
    <row r="5463" spans="1:11" x14ac:dyDescent="0.3">
      <c r="A5463" s="281" t="s">
        <v>2153</v>
      </c>
      <c r="B5463" s="281">
        <v>59</v>
      </c>
      <c r="C5463" s="24" t="str">
        <f t="shared" si="85"/>
        <v>mea59</v>
      </c>
      <c r="D5463" s="281">
        <v>549</v>
      </c>
      <c r="E5463" s="281">
        <v>221</v>
      </c>
      <c r="F5463" s="281">
        <v>6516</v>
      </c>
      <c r="G5463" s="24">
        <v>50</v>
      </c>
      <c r="H5463" s="24">
        <v>0</v>
      </c>
      <c r="I5463" s="24">
        <v>0</v>
      </c>
      <c r="J5463" s="282">
        <v>10</v>
      </c>
      <c r="K5463" s="282">
        <v>30</v>
      </c>
    </row>
    <row r="5464" spans="1:11" x14ac:dyDescent="0.3">
      <c r="A5464" s="281" t="s">
        <v>2153</v>
      </c>
      <c r="B5464" s="281">
        <v>60</v>
      </c>
      <c r="C5464" s="24" t="str">
        <f t="shared" si="85"/>
        <v>mea60</v>
      </c>
      <c r="D5464" s="281">
        <v>556</v>
      </c>
      <c r="E5464" s="281">
        <v>224</v>
      </c>
      <c r="F5464" s="281">
        <v>6602</v>
      </c>
      <c r="G5464" s="24">
        <v>50</v>
      </c>
      <c r="H5464" s="24">
        <v>0</v>
      </c>
      <c r="I5464" s="24">
        <v>0</v>
      </c>
      <c r="J5464" s="282">
        <v>10</v>
      </c>
      <c r="K5464" s="282">
        <v>30</v>
      </c>
    </row>
    <row r="5465" spans="1:11" x14ac:dyDescent="0.3">
      <c r="A5465" s="281" t="s">
        <v>2153</v>
      </c>
      <c r="B5465" s="281">
        <v>61</v>
      </c>
      <c r="C5465" s="24" t="str">
        <f t="shared" si="85"/>
        <v>mea61</v>
      </c>
      <c r="D5465" s="281">
        <v>607</v>
      </c>
      <c r="E5465" s="281">
        <v>244</v>
      </c>
      <c r="F5465" s="281">
        <v>7263</v>
      </c>
      <c r="G5465" s="24">
        <v>50</v>
      </c>
      <c r="H5465" s="24">
        <v>0</v>
      </c>
      <c r="I5465" s="24">
        <v>0</v>
      </c>
      <c r="J5465" s="282">
        <v>10</v>
      </c>
      <c r="K5465" s="282">
        <v>30</v>
      </c>
    </row>
    <row r="5466" spans="1:11" x14ac:dyDescent="0.3">
      <c r="A5466" s="281" t="s">
        <v>2153</v>
      </c>
      <c r="B5466" s="281">
        <v>62</v>
      </c>
      <c r="C5466" s="24" t="str">
        <f t="shared" si="85"/>
        <v>mea62</v>
      </c>
      <c r="D5466" s="281">
        <v>614</v>
      </c>
      <c r="E5466" s="281">
        <v>247</v>
      </c>
      <c r="F5466" s="281">
        <v>7359</v>
      </c>
      <c r="G5466" s="24">
        <v>50</v>
      </c>
      <c r="H5466" s="24">
        <v>0</v>
      </c>
      <c r="I5466" s="24">
        <v>0</v>
      </c>
      <c r="J5466" s="282">
        <v>10</v>
      </c>
      <c r="K5466" s="282">
        <v>30</v>
      </c>
    </row>
    <row r="5467" spans="1:11" x14ac:dyDescent="0.3">
      <c r="A5467" s="281" t="s">
        <v>2153</v>
      </c>
      <c r="B5467" s="281">
        <v>63</v>
      </c>
      <c r="C5467" s="24" t="str">
        <f t="shared" si="85"/>
        <v>mea63</v>
      </c>
      <c r="D5467" s="281">
        <v>621</v>
      </c>
      <c r="E5467" s="281">
        <v>250</v>
      </c>
      <c r="F5467" s="281">
        <v>7467</v>
      </c>
      <c r="G5467" s="24">
        <v>50</v>
      </c>
      <c r="H5467" s="24">
        <v>0</v>
      </c>
      <c r="I5467" s="24">
        <v>0</v>
      </c>
      <c r="J5467" s="282">
        <v>10</v>
      </c>
      <c r="K5467" s="282">
        <v>30</v>
      </c>
    </row>
    <row r="5468" spans="1:11" x14ac:dyDescent="0.3">
      <c r="A5468" s="281" t="s">
        <v>2153</v>
      </c>
      <c r="B5468" s="281">
        <v>64</v>
      </c>
      <c r="C5468" s="24" t="str">
        <f t="shared" si="85"/>
        <v>mea64</v>
      </c>
      <c r="D5468" s="281">
        <v>629</v>
      </c>
      <c r="E5468" s="281">
        <v>253</v>
      </c>
      <c r="F5468" s="281">
        <v>7557</v>
      </c>
      <c r="G5468" s="24">
        <v>50</v>
      </c>
      <c r="H5468" s="24">
        <v>0</v>
      </c>
      <c r="I5468" s="24">
        <v>0</v>
      </c>
      <c r="J5468" s="282">
        <v>10</v>
      </c>
      <c r="K5468" s="282">
        <v>30</v>
      </c>
    </row>
    <row r="5469" spans="1:11" x14ac:dyDescent="0.3">
      <c r="A5469" s="281" t="s">
        <v>2153</v>
      </c>
      <c r="B5469" s="281">
        <v>65</v>
      </c>
      <c r="C5469" s="24" t="str">
        <f t="shared" si="85"/>
        <v>mea65</v>
      </c>
      <c r="D5469" s="281">
        <v>636</v>
      </c>
      <c r="E5469" s="281">
        <v>256</v>
      </c>
      <c r="F5469" s="281">
        <v>7657</v>
      </c>
      <c r="G5469" s="24">
        <v>50</v>
      </c>
      <c r="H5469" s="24">
        <v>0</v>
      </c>
      <c r="I5469" s="24">
        <v>0</v>
      </c>
      <c r="J5469" s="282">
        <v>10</v>
      </c>
      <c r="K5469" s="282">
        <v>30</v>
      </c>
    </row>
    <row r="5470" spans="1:11" x14ac:dyDescent="0.3">
      <c r="A5470" s="281" t="s">
        <v>2153</v>
      </c>
      <c r="B5470" s="281">
        <v>66</v>
      </c>
      <c r="C5470" s="24" t="str">
        <f t="shared" si="85"/>
        <v>mea66</v>
      </c>
      <c r="D5470" s="281">
        <v>644</v>
      </c>
      <c r="E5470" s="281">
        <v>259</v>
      </c>
      <c r="F5470" s="281">
        <v>7758</v>
      </c>
      <c r="G5470" s="24">
        <v>50</v>
      </c>
      <c r="H5470" s="24">
        <v>0</v>
      </c>
      <c r="I5470" s="24">
        <v>0</v>
      </c>
      <c r="J5470" s="282">
        <v>10</v>
      </c>
      <c r="K5470" s="282">
        <v>30</v>
      </c>
    </row>
    <row r="5471" spans="1:11" x14ac:dyDescent="0.3">
      <c r="A5471" s="281" t="s">
        <v>2153</v>
      </c>
      <c r="B5471" s="281">
        <v>67</v>
      </c>
      <c r="C5471" s="24" t="str">
        <f t="shared" si="85"/>
        <v>mea67</v>
      </c>
      <c r="D5471" s="281">
        <v>651</v>
      </c>
      <c r="E5471" s="281">
        <v>262</v>
      </c>
      <c r="F5471" s="281">
        <v>7866</v>
      </c>
      <c r="G5471" s="24">
        <v>50</v>
      </c>
      <c r="H5471" s="24">
        <v>0</v>
      </c>
      <c r="I5471" s="24">
        <v>0</v>
      </c>
      <c r="J5471" s="282">
        <v>10</v>
      </c>
      <c r="K5471" s="282">
        <v>30</v>
      </c>
    </row>
    <row r="5472" spans="1:11" x14ac:dyDescent="0.3">
      <c r="A5472" s="281" t="s">
        <v>2153</v>
      </c>
      <c r="B5472" s="281">
        <v>68</v>
      </c>
      <c r="C5472" s="24" t="str">
        <f t="shared" si="85"/>
        <v>mea68</v>
      </c>
      <c r="D5472" s="281">
        <v>659</v>
      </c>
      <c r="E5472" s="281">
        <v>266</v>
      </c>
      <c r="F5472" s="281">
        <v>7960</v>
      </c>
      <c r="G5472" s="24">
        <v>50</v>
      </c>
      <c r="H5472" s="24">
        <v>0</v>
      </c>
      <c r="I5472" s="24">
        <v>0</v>
      </c>
      <c r="J5472" s="282">
        <v>10</v>
      </c>
      <c r="K5472" s="282">
        <v>30</v>
      </c>
    </row>
    <row r="5473" spans="1:11" x14ac:dyDescent="0.3">
      <c r="A5473" s="281" t="s">
        <v>2153</v>
      </c>
      <c r="B5473" s="281">
        <v>69</v>
      </c>
      <c r="C5473" s="24" t="str">
        <f t="shared" si="85"/>
        <v>mea69</v>
      </c>
      <c r="D5473" s="281">
        <v>667</v>
      </c>
      <c r="E5473" s="281">
        <v>269</v>
      </c>
      <c r="F5473" s="281">
        <v>8065</v>
      </c>
      <c r="G5473" s="24">
        <v>50</v>
      </c>
      <c r="H5473" s="24">
        <v>0</v>
      </c>
      <c r="I5473" s="24">
        <v>0</v>
      </c>
      <c r="J5473" s="282">
        <v>10</v>
      </c>
      <c r="K5473" s="282">
        <v>30</v>
      </c>
    </row>
    <row r="5474" spans="1:11" x14ac:dyDescent="0.3">
      <c r="A5474" s="281" t="s">
        <v>2153</v>
      </c>
      <c r="B5474" s="281">
        <v>70</v>
      </c>
      <c r="C5474" s="24" t="str">
        <f t="shared" si="85"/>
        <v>mea70</v>
      </c>
      <c r="D5474" s="281">
        <v>675</v>
      </c>
      <c r="E5474" s="281">
        <v>272</v>
      </c>
      <c r="F5474" s="281">
        <v>8161</v>
      </c>
      <c r="G5474" s="24">
        <v>50</v>
      </c>
      <c r="H5474" s="24">
        <v>0</v>
      </c>
      <c r="I5474" s="24">
        <v>0</v>
      </c>
      <c r="J5474" s="282">
        <v>10</v>
      </c>
      <c r="K5474" s="282">
        <v>30</v>
      </c>
    </row>
    <row r="5475" spans="1:11" x14ac:dyDescent="0.3">
      <c r="A5475" s="281" t="s">
        <v>2153</v>
      </c>
      <c r="B5475" s="281">
        <v>71</v>
      </c>
      <c r="C5475" s="24" t="str">
        <f t="shared" si="85"/>
        <v>mea71</v>
      </c>
      <c r="D5475" s="281">
        <v>737</v>
      </c>
      <c r="E5475" s="281">
        <v>297</v>
      </c>
      <c r="F5475" s="281">
        <v>8906</v>
      </c>
      <c r="G5475" s="24">
        <v>50</v>
      </c>
      <c r="H5475" s="24">
        <v>0</v>
      </c>
      <c r="I5475" s="24">
        <v>0</v>
      </c>
      <c r="J5475" s="282">
        <v>10</v>
      </c>
      <c r="K5475" s="282">
        <v>30</v>
      </c>
    </row>
    <row r="5476" spans="1:11" x14ac:dyDescent="0.3">
      <c r="A5476" s="281" t="s">
        <v>2153</v>
      </c>
      <c r="B5476" s="281">
        <v>72</v>
      </c>
      <c r="C5476" s="24" t="str">
        <f t="shared" si="85"/>
        <v>mea72</v>
      </c>
      <c r="D5476" s="281">
        <v>745</v>
      </c>
      <c r="E5476" s="281">
        <v>300</v>
      </c>
      <c r="F5476" s="281">
        <v>9012</v>
      </c>
      <c r="G5476" s="24">
        <v>50</v>
      </c>
      <c r="H5476" s="24">
        <v>0</v>
      </c>
      <c r="I5476" s="24">
        <v>0</v>
      </c>
      <c r="J5476" s="282">
        <v>10</v>
      </c>
      <c r="K5476" s="282">
        <v>30</v>
      </c>
    </row>
    <row r="5477" spans="1:11" x14ac:dyDescent="0.3">
      <c r="A5477" s="281" t="s">
        <v>2153</v>
      </c>
      <c r="B5477" s="281">
        <v>73</v>
      </c>
      <c r="C5477" s="24" t="str">
        <f t="shared" si="85"/>
        <v>mea73</v>
      </c>
      <c r="D5477" s="281">
        <v>754</v>
      </c>
      <c r="E5477" s="281">
        <v>304</v>
      </c>
      <c r="F5477" s="281">
        <v>9138</v>
      </c>
      <c r="G5477" s="24">
        <v>50</v>
      </c>
      <c r="H5477" s="24">
        <v>0</v>
      </c>
      <c r="I5477" s="24">
        <v>0</v>
      </c>
      <c r="J5477" s="282">
        <v>10</v>
      </c>
      <c r="K5477" s="282">
        <v>30</v>
      </c>
    </row>
    <row r="5478" spans="1:11" x14ac:dyDescent="0.3">
      <c r="A5478" s="281" t="s">
        <v>2153</v>
      </c>
      <c r="B5478" s="281">
        <v>74</v>
      </c>
      <c r="C5478" s="24" t="str">
        <f t="shared" si="85"/>
        <v>mea74</v>
      </c>
      <c r="D5478" s="281">
        <v>763</v>
      </c>
      <c r="E5478" s="281">
        <v>307</v>
      </c>
      <c r="F5478" s="281">
        <v>9247</v>
      </c>
      <c r="G5478" s="24">
        <v>50</v>
      </c>
      <c r="H5478" s="24">
        <v>0</v>
      </c>
      <c r="I5478" s="24">
        <v>0</v>
      </c>
      <c r="J5478" s="282">
        <v>10</v>
      </c>
      <c r="K5478" s="282">
        <v>30</v>
      </c>
    </row>
    <row r="5479" spans="1:11" x14ac:dyDescent="0.3">
      <c r="A5479" s="281" t="s">
        <v>2153</v>
      </c>
      <c r="B5479" s="281">
        <v>75</v>
      </c>
      <c r="C5479" s="24" t="str">
        <f t="shared" si="85"/>
        <v>mea75</v>
      </c>
      <c r="D5479" s="281">
        <v>772</v>
      </c>
      <c r="E5479" s="281">
        <v>311</v>
      </c>
      <c r="F5479" s="281">
        <v>9370</v>
      </c>
      <c r="G5479" s="24">
        <v>50</v>
      </c>
      <c r="H5479" s="24">
        <v>0</v>
      </c>
      <c r="I5479" s="24">
        <v>0</v>
      </c>
      <c r="J5479" s="282">
        <v>10</v>
      </c>
      <c r="K5479" s="282">
        <v>30</v>
      </c>
    </row>
    <row r="5480" spans="1:11" x14ac:dyDescent="0.3">
      <c r="A5480" s="281" t="s">
        <v>2153</v>
      </c>
      <c r="B5480" s="281">
        <v>76</v>
      </c>
      <c r="C5480" s="24" t="str">
        <f t="shared" si="85"/>
        <v>mea76</v>
      </c>
      <c r="D5480" s="281">
        <v>781</v>
      </c>
      <c r="E5480" s="281">
        <v>315</v>
      </c>
      <c r="F5480" s="281">
        <v>9482</v>
      </c>
      <c r="G5480" s="24">
        <v>50</v>
      </c>
      <c r="H5480" s="24">
        <v>0</v>
      </c>
      <c r="I5480" s="24">
        <v>0</v>
      </c>
      <c r="J5480" s="282">
        <v>10</v>
      </c>
      <c r="K5480" s="282">
        <v>30</v>
      </c>
    </row>
    <row r="5481" spans="1:11" x14ac:dyDescent="0.3">
      <c r="A5481" s="281" t="s">
        <v>2153</v>
      </c>
      <c r="B5481" s="281">
        <v>77</v>
      </c>
      <c r="C5481" s="24" t="str">
        <f t="shared" si="85"/>
        <v>mea77</v>
      </c>
      <c r="D5481" s="281">
        <v>790</v>
      </c>
      <c r="E5481" s="281">
        <v>318</v>
      </c>
      <c r="F5481" s="281">
        <v>9614</v>
      </c>
      <c r="G5481" s="24">
        <v>50</v>
      </c>
      <c r="H5481" s="24">
        <v>0</v>
      </c>
      <c r="I5481" s="24">
        <v>0</v>
      </c>
      <c r="J5481" s="282">
        <v>10</v>
      </c>
      <c r="K5481" s="282">
        <v>30</v>
      </c>
    </row>
    <row r="5482" spans="1:11" x14ac:dyDescent="0.3">
      <c r="A5482" s="281" t="s">
        <v>2153</v>
      </c>
      <c r="B5482" s="281">
        <v>78</v>
      </c>
      <c r="C5482" s="24" t="str">
        <f t="shared" si="85"/>
        <v>mea78</v>
      </c>
      <c r="D5482" s="281">
        <v>799</v>
      </c>
      <c r="E5482" s="281">
        <v>322</v>
      </c>
      <c r="F5482" s="281">
        <v>9729</v>
      </c>
      <c r="G5482" s="24">
        <v>50</v>
      </c>
      <c r="H5482" s="24">
        <v>0</v>
      </c>
      <c r="I5482" s="24">
        <v>0</v>
      </c>
      <c r="J5482" s="282">
        <v>10</v>
      </c>
      <c r="K5482" s="282">
        <v>30</v>
      </c>
    </row>
    <row r="5483" spans="1:11" x14ac:dyDescent="0.3">
      <c r="A5483" s="281" t="s">
        <v>2153</v>
      </c>
      <c r="B5483" s="281">
        <v>79</v>
      </c>
      <c r="C5483" s="24" t="str">
        <f t="shared" si="85"/>
        <v>mea79</v>
      </c>
      <c r="D5483" s="281">
        <v>809</v>
      </c>
      <c r="E5483" s="281">
        <v>326</v>
      </c>
      <c r="F5483" s="281">
        <v>9858</v>
      </c>
      <c r="G5483" s="24">
        <v>50</v>
      </c>
      <c r="H5483" s="24">
        <v>0</v>
      </c>
      <c r="I5483" s="24">
        <v>0</v>
      </c>
      <c r="J5483" s="282">
        <v>10</v>
      </c>
      <c r="K5483" s="282">
        <v>30</v>
      </c>
    </row>
    <row r="5484" spans="1:11" x14ac:dyDescent="0.3">
      <c r="A5484" s="281" t="s">
        <v>2153</v>
      </c>
      <c r="B5484" s="281">
        <v>80</v>
      </c>
      <c r="C5484" s="24" t="str">
        <f t="shared" si="85"/>
        <v>mea80</v>
      </c>
      <c r="D5484" s="281">
        <v>818</v>
      </c>
      <c r="E5484" s="281">
        <v>330</v>
      </c>
      <c r="F5484" s="281">
        <v>9975</v>
      </c>
      <c r="G5484" s="24">
        <v>50</v>
      </c>
      <c r="H5484" s="24">
        <v>0</v>
      </c>
      <c r="I5484" s="24">
        <v>0</v>
      </c>
      <c r="J5484" s="282">
        <v>10</v>
      </c>
      <c r="K5484" s="282">
        <v>30</v>
      </c>
    </row>
    <row r="5485" spans="1:11" x14ac:dyDescent="0.3">
      <c r="A5485" s="281" t="s">
        <v>2153</v>
      </c>
      <c r="B5485" s="281">
        <v>81</v>
      </c>
      <c r="C5485" s="24" t="str">
        <f t="shared" si="85"/>
        <v>mea81</v>
      </c>
      <c r="D5485" s="281">
        <v>893</v>
      </c>
      <c r="E5485" s="281">
        <v>360</v>
      </c>
      <c r="F5485" s="281">
        <v>11023</v>
      </c>
      <c r="G5485" s="24">
        <v>50</v>
      </c>
      <c r="H5485" s="24">
        <v>0</v>
      </c>
      <c r="I5485" s="24">
        <v>0</v>
      </c>
      <c r="J5485" s="282">
        <v>10</v>
      </c>
      <c r="K5485" s="282">
        <v>30</v>
      </c>
    </row>
    <row r="5486" spans="1:11" x14ac:dyDescent="0.3">
      <c r="A5486" s="281" t="s">
        <v>2153</v>
      </c>
      <c r="B5486" s="281">
        <v>82</v>
      </c>
      <c r="C5486" s="24" t="str">
        <f t="shared" si="85"/>
        <v>mea82</v>
      </c>
      <c r="D5486" s="281">
        <v>904</v>
      </c>
      <c r="E5486" s="281">
        <v>364</v>
      </c>
      <c r="F5486" s="281">
        <v>11155</v>
      </c>
      <c r="G5486" s="24">
        <v>50</v>
      </c>
      <c r="H5486" s="24">
        <v>0</v>
      </c>
      <c r="I5486" s="24">
        <v>0</v>
      </c>
      <c r="J5486" s="282">
        <v>10</v>
      </c>
      <c r="K5486" s="282">
        <v>30</v>
      </c>
    </row>
    <row r="5487" spans="1:11" x14ac:dyDescent="0.3">
      <c r="A5487" s="281" t="s">
        <v>2153</v>
      </c>
      <c r="B5487" s="281">
        <v>83</v>
      </c>
      <c r="C5487" s="24" t="str">
        <f t="shared" si="85"/>
        <v>mea83</v>
      </c>
      <c r="D5487" s="281">
        <v>914</v>
      </c>
      <c r="E5487" s="281">
        <v>368</v>
      </c>
      <c r="F5487" s="281">
        <v>11310</v>
      </c>
      <c r="G5487" s="24">
        <v>50</v>
      </c>
      <c r="H5487" s="24">
        <v>0</v>
      </c>
      <c r="I5487" s="24">
        <v>0</v>
      </c>
      <c r="J5487" s="282">
        <v>10</v>
      </c>
      <c r="K5487" s="282">
        <v>30</v>
      </c>
    </row>
    <row r="5488" spans="1:11" x14ac:dyDescent="0.3">
      <c r="A5488" s="281" t="s">
        <v>2153</v>
      </c>
      <c r="B5488" s="281">
        <v>84</v>
      </c>
      <c r="C5488" s="24" t="str">
        <f t="shared" si="85"/>
        <v>mea84</v>
      </c>
      <c r="D5488" s="281">
        <v>925</v>
      </c>
      <c r="E5488" s="281">
        <v>373</v>
      </c>
      <c r="F5488" s="281">
        <v>11445</v>
      </c>
      <c r="G5488" s="24">
        <v>50</v>
      </c>
      <c r="H5488" s="24">
        <v>0</v>
      </c>
      <c r="I5488" s="24">
        <v>0</v>
      </c>
      <c r="J5488" s="282">
        <v>10</v>
      </c>
      <c r="K5488" s="282">
        <v>30</v>
      </c>
    </row>
    <row r="5489" spans="1:11" x14ac:dyDescent="0.3">
      <c r="A5489" s="281" t="s">
        <v>2153</v>
      </c>
      <c r="B5489" s="281">
        <v>85</v>
      </c>
      <c r="C5489" s="24" t="str">
        <f t="shared" si="85"/>
        <v>mea85</v>
      </c>
      <c r="D5489" s="281">
        <v>935</v>
      </c>
      <c r="E5489" s="281">
        <v>377</v>
      </c>
      <c r="F5489" s="281">
        <v>11607</v>
      </c>
      <c r="G5489" s="24">
        <v>50</v>
      </c>
      <c r="H5489" s="24">
        <v>0</v>
      </c>
      <c r="I5489" s="24">
        <v>0</v>
      </c>
      <c r="J5489" s="282">
        <v>10</v>
      </c>
      <c r="K5489" s="282">
        <v>30</v>
      </c>
    </row>
    <row r="5490" spans="1:11" x14ac:dyDescent="0.3">
      <c r="A5490" s="281" t="s">
        <v>2153</v>
      </c>
      <c r="B5490" s="281">
        <v>86</v>
      </c>
      <c r="C5490" s="24" t="str">
        <f t="shared" si="85"/>
        <v>mea86</v>
      </c>
      <c r="D5490" s="281">
        <v>946</v>
      </c>
      <c r="E5490" s="281">
        <v>381</v>
      </c>
      <c r="F5490" s="281">
        <v>11746</v>
      </c>
      <c r="G5490" s="24">
        <v>50</v>
      </c>
      <c r="H5490" s="24">
        <v>0</v>
      </c>
      <c r="I5490" s="24">
        <v>0</v>
      </c>
      <c r="J5490" s="282">
        <v>10</v>
      </c>
      <c r="K5490" s="282">
        <v>30</v>
      </c>
    </row>
    <row r="5491" spans="1:11" x14ac:dyDescent="0.3">
      <c r="A5491" s="281" t="s">
        <v>2153</v>
      </c>
      <c r="B5491" s="281">
        <v>87</v>
      </c>
      <c r="C5491" s="24" t="str">
        <f t="shared" si="85"/>
        <v>mea87</v>
      </c>
      <c r="D5491" s="281">
        <v>957</v>
      </c>
      <c r="E5491" s="281">
        <v>386</v>
      </c>
      <c r="F5491" s="281">
        <v>11886</v>
      </c>
      <c r="G5491" s="24">
        <v>50</v>
      </c>
      <c r="H5491" s="24">
        <v>0</v>
      </c>
      <c r="I5491" s="24">
        <v>0</v>
      </c>
      <c r="J5491" s="282">
        <v>10</v>
      </c>
      <c r="K5491" s="282">
        <v>30</v>
      </c>
    </row>
    <row r="5492" spans="1:11" x14ac:dyDescent="0.3">
      <c r="A5492" s="281" t="s">
        <v>2153</v>
      </c>
      <c r="B5492" s="281">
        <v>88</v>
      </c>
      <c r="C5492" s="24" t="str">
        <f t="shared" si="85"/>
        <v>mea88</v>
      </c>
      <c r="D5492" s="281">
        <v>968</v>
      </c>
      <c r="E5492" s="281">
        <v>390</v>
      </c>
      <c r="F5492" s="281">
        <v>12028</v>
      </c>
      <c r="G5492" s="24">
        <v>50</v>
      </c>
      <c r="H5492" s="24">
        <v>0</v>
      </c>
      <c r="I5492" s="24">
        <v>0</v>
      </c>
      <c r="J5492" s="282">
        <v>10</v>
      </c>
      <c r="K5492" s="282">
        <v>30</v>
      </c>
    </row>
    <row r="5493" spans="1:11" x14ac:dyDescent="0.3">
      <c r="A5493" s="281" t="s">
        <v>2153</v>
      </c>
      <c r="B5493" s="281">
        <v>89</v>
      </c>
      <c r="C5493" s="24" t="str">
        <f t="shared" si="85"/>
        <v>mea89</v>
      </c>
      <c r="D5493" s="281">
        <v>980</v>
      </c>
      <c r="E5493" s="281">
        <v>395</v>
      </c>
      <c r="F5493" s="281">
        <v>12211</v>
      </c>
      <c r="G5493" s="24">
        <v>50</v>
      </c>
      <c r="H5493" s="24">
        <v>0</v>
      </c>
      <c r="I5493" s="24">
        <v>0</v>
      </c>
      <c r="J5493" s="282">
        <v>10</v>
      </c>
      <c r="K5493" s="282">
        <v>30</v>
      </c>
    </row>
    <row r="5494" spans="1:11" x14ac:dyDescent="0.3">
      <c r="A5494" s="281" t="s">
        <v>2153</v>
      </c>
      <c r="B5494" s="281">
        <v>90</v>
      </c>
      <c r="C5494" s="24" t="str">
        <f t="shared" si="85"/>
        <v>mea90</v>
      </c>
      <c r="D5494" s="281">
        <v>991</v>
      </c>
      <c r="E5494" s="281">
        <v>399</v>
      </c>
      <c r="F5494" s="281">
        <v>12357</v>
      </c>
      <c r="G5494" s="24">
        <v>50</v>
      </c>
      <c r="H5494" s="24">
        <v>0</v>
      </c>
      <c r="I5494" s="24">
        <v>0</v>
      </c>
      <c r="J5494" s="282">
        <v>10</v>
      </c>
      <c r="K5494" s="282">
        <v>30</v>
      </c>
    </row>
    <row r="5495" spans="1:11" x14ac:dyDescent="0.3">
      <c r="A5495" s="281" t="s">
        <v>2153</v>
      </c>
      <c r="B5495" s="281">
        <v>91</v>
      </c>
      <c r="C5495" s="24" t="str">
        <f t="shared" si="85"/>
        <v>mea91</v>
      </c>
      <c r="D5495" s="281">
        <v>1082</v>
      </c>
      <c r="E5495" s="281">
        <v>436</v>
      </c>
      <c r="F5495" s="281">
        <v>13469</v>
      </c>
      <c r="G5495" s="24">
        <v>50</v>
      </c>
      <c r="H5495" s="24">
        <v>0</v>
      </c>
      <c r="I5495" s="24">
        <v>0</v>
      </c>
      <c r="J5495" s="282">
        <v>10</v>
      </c>
      <c r="K5495" s="282">
        <v>30</v>
      </c>
    </row>
    <row r="5496" spans="1:11" x14ac:dyDescent="0.3">
      <c r="A5496" s="281" t="s">
        <v>2153</v>
      </c>
      <c r="B5496" s="281">
        <v>92</v>
      </c>
      <c r="C5496" s="24" t="str">
        <f t="shared" si="85"/>
        <v>mea92</v>
      </c>
      <c r="D5496" s="281">
        <v>1094</v>
      </c>
      <c r="E5496" s="281">
        <v>441</v>
      </c>
      <c r="F5496" s="281">
        <v>13630</v>
      </c>
      <c r="G5496" s="24">
        <v>50</v>
      </c>
      <c r="H5496" s="24">
        <v>0</v>
      </c>
      <c r="I5496" s="24">
        <v>0</v>
      </c>
      <c r="J5496" s="282">
        <v>10</v>
      </c>
      <c r="K5496" s="282">
        <v>30</v>
      </c>
    </row>
    <row r="5497" spans="1:11" x14ac:dyDescent="0.3">
      <c r="A5497" s="281" t="s">
        <v>2153</v>
      </c>
      <c r="B5497" s="281">
        <v>93</v>
      </c>
      <c r="C5497" s="24" t="str">
        <f t="shared" si="85"/>
        <v>mea93</v>
      </c>
      <c r="D5497" s="281">
        <v>1107</v>
      </c>
      <c r="E5497" s="281">
        <v>446</v>
      </c>
      <c r="F5497" s="281">
        <v>13838</v>
      </c>
      <c r="G5497" s="24">
        <v>50</v>
      </c>
      <c r="H5497" s="24">
        <v>0</v>
      </c>
      <c r="I5497" s="24">
        <v>0</v>
      </c>
      <c r="J5497" s="282">
        <v>10</v>
      </c>
      <c r="K5497" s="282">
        <v>30</v>
      </c>
    </row>
    <row r="5498" spans="1:11" x14ac:dyDescent="0.3">
      <c r="A5498" s="281" t="s">
        <v>2153</v>
      </c>
      <c r="B5498" s="281">
        <v>94</v>
      </c>
      <c r="C5498" s="24" t="str">
        <f t="shared" si="85"/>
        <v>mea94</v>
      </c>
      <c r="D5498" s="281">
        <v>1119</v>
      </c>
      <c r="E5498" s="281">
        <v>451</v>
      </c>
      <c r="F5498" s="281">
        <v>14003</v>
      </c>
      <c r="G5498" s="24">
        <v>50</v>
      </c>
      <c r="H5498" s="24">
        <v>0</v>
      </c>
      <c r="I5498" s="24">
        <v>0</v>
      </c>
      <c r="J5498" s="282">
        <v>10</v>
      </c>
      <c r="K5498" s="282">
        <v>30</v>
      </c>
    </row>
    <row r="5499" spans="1:11" x14ac:dyDescent="0.3">
      <c r="A5499" s="281" t="s">
        <v>2153</v>
      </c>
      <c r="B5499" s="281">
        <v>95</v>
      </c>
      <c r="C5499" s="24" t="str">
        <f t="shared" si="85"/>
        <v>mea95</v>
      </c>
      <c r="D5499" s="281">
        <v>1132</v>
      </c>
      <c r="E5499" s="281">
        <v>456</v>
      </c>
      <c r="F5499" s="281">
        <v>14170</v>
      </c>
      <c r="G5499" s="24">
        <v>50</v>
      </c>
      <c r="H5499" s="24">
        <v>0</v>
      </c>
      <c r="I5499" s="24">
        <v>0</v>
      </c>
      <c r="J5499" s="282">
        <v>10</v>
      </c>
      <c r="K5499" s="282">
        <v>30</v>
      </c>
    </row>
    <row r="5500" spans="1:11" x14ac:dyDescent="0.3">
      <c r="A5500" s="281" t="s">
        <v>2153</v>
      </c>
      <c r="B5500" s="281">
        <v>96</v>
      </c>
      <c r="C5500" s="24" t="str">
        <f t="shared" si="85"/>
        <v>mea96</v>
      </c>
      <c r="D5500" s="281">
        <v>1145</v>
      </c>
      <c r="E5500" s="281">
        <v>462</v>
      </c>
      <c r="F5500" s="281">
        <v>14339</v>
      </c>
      <c r="G5500" s="24">
        <v>50</v>
      </c>
      <c r="H5500" s="24">
        <v>0</v>
      </c>
      <c r="I5500" s="24">
        <v>0</v>
      </c>
      <c r="J5500" s="282">
        <v>10</v>
      </c>
      <c r="K5500" s="282">
        <v>30</v>
      </c>
    </row>
    <row r="5501" spans="1:11" x14ac:dyDescent="0.3">
      <c r="A5501" s="281" t="s">
        <v>2153</v>
      </c>
      <c r="B5501" s="281">
        <v>97</v>
      </c>
      <c r="C5501" s="24" t="str">
        <f t="shared" si="85"/>
        <v>mea97</v>
      </c>
      <c r="D5501" s="281">
        <v>1158</v>
      </c>
      <c r="E5501" s="281">
        <v>467</v>
      </c>
      <c r="F5501" s="281">
        <v>14557</v>
      </c>
      <c r="G5501" s="24">
        <v>50</v>
      </c>
      <c r="H5501" s="24">
        <v>0</v>
      </c>
      <c r="I5501" s="24">
        <v>0</v>
      </c>
      <c r="J5501" s="282">
        <v>10</v>
      </c>
      <c r="K5501" s="282">
        <v>30</v>
      </c>
    </row>
    <row r="5502" spans="1:11" x14ac:dyDescent="0.3">
      <c r="A5502" s="281" t="s">
        <v>2153</v>
      </c>
      <c r="B5502" s="281">
        <v>98</v>
      </c>
      <c r="C5502" s="24" t="str">
        <f t="shared" si="85"/>
        <v>mea98</v>
      </c>
      <c r="D5502" s="281">
        <v>1172</v>
      </c>
      <c r="E5502" s="281">
        <v>472</v>
      </c>
      <c r="F5502" s="281">
        <v>14731</v>
      </c>
      <c r="G5502" s="24">
        <v>50</v>
      </c>
      <c r="H5502" s="24">
        <v>0</v>
      </c>
      <c r="I5502" s="24">
        <v>0</v>
      </c>
      <c r="J5502" s="282">
        <v>10</v>
      </c>
      <c r="K5502" s="282">
        <v>30</v>
      </c>
    </row>
    <row r="5503" spans="1:11" x14ac:dyDescent="0.3">
      <c r="A5503" s="281" t="s">
        <v>2153</v>
      </c>
      <c r="B5503" s="281">
        <v>99</v>
      </c>
      <c r="C5503" s="24" t="str">
        <f t="shared" si="85"/>
        <v>mea99</v>
      </c>
      <c r="D5503" s="281">
        <v>1185</v>
      </c>
      <c r="E5503" s="281">
        <v>478</v>
      </c>
      <c r="F5503" s="281">
        <v>14906</v>
      </c>
      <c r="G5503" s="24">
        <v>50</v>
      </c>
      <c r="H5503" s="24">
        <v>0</v>
      </c>
      <c r="I5503" s="24">
        <v>0</v>
      </c>
      <c r="J5503" s="282">
        <v>10</v>
      </c>
      <c r="K5503" s="282">
        <v>30</v>
      </c>
    </row>
    <row r="5504" spans="1:11" x14ac:dyDescent="0.3">
      <c r="A5504" s="281" t="s">
        <v>2153</v>
      </c>
      <c r="B5504" s="281">
        <v>100</v>
      </c>
      <c r="C5504" s="24" t="str">
        <f t="shared" si="85"/>
        <v>mea100</v>
      </c>
      <c r="D5504" s="281">
        <v>1198</v>
      </c>
      <c r="E5504" s="281">
        <v>483</v>
      </c>
      <c r="F5504" s="281">
        <v>15083</v>
      </c>
      <c r="G5504" s="24">
        <v>50</v>
      </c>
      <c r="H5504" s="24">
        <v>0</v>
      </c>
      <c r="I5504" s="24">
        <v>0</v>
      </c>
      <c r="J5504" s="282">
        <v>10</v>
      </c>
      <c r="K5504" s="282">
        <v>30</v>
      </c>
    </row>
    <row r="5505" spans="1:11" x14ac:dyDescent="0.3">
      <c r="A5505" s="281" t="s">
        <v>2153</v>
      </c>
      <c r="B5505" s="281">
        <v>101</v>
      </c>
      <c r="C5505" s="24" t="str">
        <f t="shared" si="85"/>
        <v>mea101</v>
      </c>
      <c r="D5505" s="281">
        <v>1308</v>
      </c>
      <c r="E5505" s="281">
        <v>527</v>
      </c>
      <c r="F5505" s="281">
        <v>16703</v>
      </c>
      <c r="G5505" s="24">
        <v>50</v>
      </c>
      <c r="H5505" s="24">
        <v>0</v>
      </c>
      <c r="I5505" s="24">
        <v>0</v>
      </c>
      <c r="J5505" s="282">
        <v>10</v>
      </c>
      <c r="K5505" s="282">
        <v>30</v>
      </c>
    </row>
    <row r="5506" spans="1:11" x14ac:dyDescent="0.3">
      <c r="A5506" s="281" t="s">
        <v>2153</v>
      </c>
      <c r="B5506" s="281">
        <v>102</v>
      </c>
      <c r="C5506" s="24" t="str">
        <f t="shared" si="85"/>
        <v>mea102</v>
      </c>
      <c r="D5506" s="281">
        <v>1323</v>
      </c>
      <c r="E5506" s="281">
        <v>533</v>
      </c>
      <c r="F5506" s="281">
        <v>16901</v>
      </c>
      <c r="G5506" s="24">
        <v>50</v>
      </c>
      <c r="H5506" s="24">
        <v>0</v>
      </c>
      <c r="I5506" s="24">
        <v>0</v>
      </c>
      <c r="J5506" s="282">
        <v>10</v>
      </c>
      <c r="K5506" s="282">
        <v>30</v>
      </c>
    </row>
    <row r="5507" spans="1:11" x14ac:dyDescent="0.3">
      <c r="A5507" s="281" t="s">
        <v>2153</v>
      </c>
      <c r="B5507" s="281">
        <v>103</v>
      </c>
      <c r="C5507" s="24" t="str">
        <f t="shared" si="85"/>
        <v>mea103</v>
      </c>
      <c r="D5507" s="281">
        <v>1338</v>
      </c>
      <c r="E5507" s="281">
        <v>539</v>
      </c>
      <c r="F5507" s="281">
        <v>17102</v>
      </c>
      <c r="G5507" s="24">
        <v>50</v>
      </c>
      <c r="H5507" s="24">
        <v>0</v>
      </c>
      <c r="I5507" s="24">
        <v>0</v>
      </c>
      <c r="J5507" s="282">
        <v>10</v>
      </c>
      <c r="K5507" s="282">
        <v>30</v>
      </c>
    </row>
    <row r="5508" spans="1:11" x14ac:dyDescent="0.3">
      <c r="A5508" s="281" t="s">
        <v>2153</v>
      </c>
      <c r="B5508" s="281">
        <v>104</v>
      </c>
      <c r="C5508" s="24" t="str">
        <f t="shared" si="85"/>
        <v>mea104</v>
      </c>
      <c r="D5508" s="281">
        <v>1353</v>
      </c>
      <c r="E5508" s="281">
        <v>545</v>
      </c>
      <c r="F5508" s="281">
        <v>17306</v>
      </c>
      <c r="G5508" s="24">
        <v>50</v>
      </c>
      <c r="H5508" s="24">
        <v>0</v>
      </c>
      <c r="I5508" s="24">
        <v>0</v>
      </c>
      <c r="J5508" s="282">
        <v>10</v>
      </c>
      <c r="K5508" s="282">
        <v>30</v>
      </c>
    </row>
    <row r="5509" spans="1:11" x14ac:dyDescent="0.3">
      <c r="A5509" s="281" t="s">
        <v>2153</v>
      </c>
      <c r="B5509" s="281">
        <v>105</v>
      </c>
      <c r="C5509" s="24" t="str">
        <f t="shared" si="85"/>
        <v>mea105</v>
      </c>
      <c r="D5509" s="281">
        <v>1369</v>
      </c>
      <c r="E5509" s="281">
        <v>552</v>
      </c>
      <c r="F5509" s="281">
        <v>17570</v>
      </c>
      <c r="G5509" s="24">
        <v>50</v>
      </c>
      <c r="H5509" s="24">
        <v>0</v>
      </c>
      <c r="I5509" s="24">
        <v>0</v>
      </c>
      <c r="J5509" s="282">
        <v>10</v>
      </c>
      <c r="K5509" s="282">
        <v>30</v>
      </c>
    </row>
    <row r="5510" spans="1:11" x14ac:dyDescent="0.3">
      <c r="A5510" s="281" t="s">
        <v>2153</v>
      </c>
      <c r="B5510" s="281">
        <v>106</v>
      </c>
      <c r="C5510" s="24" t="str">
        <f t="shared" ref="C5510:C5573" si="86">A5510&amp;B5510</f>
        <v>mea106</v>
      </c>
      <c r="D5510" s="281">
        <v>1384</v>
      </c>
      <c r="E5510" s="281">
        <v>558</v>
      </c>
      <c r="F5510" s="281">
        <v>17779</v>
      </c>
      <c r="G5510" s="24">
        <v>50</v>
      </c>
      <c r="H5510" s="24">
        <v>0</v>
      </c>
      <c r="I5510" s="24">
        <v>0</v>
      </c>
      <c r="J5510" s="282">
        <v>10</v>
      </c>
      <c r="K5510" s="282">
        <v>30</v>
      </c>
    </row>
    <row r="5511" spans="1:11" x14ac:dyDescent="0.3">
      <c r="A5511" s="281" t="s">
        <v>2153</v>
      </c>
      <c r="B5511" s="281">
        <v>107</v>
      </c>
      <c r="C5511" s="24" t="str">
        <f t="shared" si="86"/>
        <v>mea107</v>
      </c>
      <c r="D5511" s="281">
        <v>1400</v>
      </c>
      <c r="E5511" s="281">
        <v>564</v>
      </c>
      <c r="F5511" s="281">
        <v>17990</v>
      </c>
      <c r="G5511" s="24">
        <v>50</v>
      </c>
      <c r="H5511" s="24">
        <v>0</v>
      </c>
      <c r="I5511" s="24">
        <v>0</v>
      </c>
      <c r="J5511" s="282">
        <v>10</v>
      </c>
      <c r="K5511" s="282">
        <v>30</v>
      </c>
    </row>
    <row r="5512" spans="1:11" x14ac:dyDescent="0.3">
      <c r="A5512" s="281" t="s">
        <v>2153</v>
      </c>
      <c r="B5512" s="281">
        <v>108</v>
      </c>
      <c r="C5512" s="24" t="str">
        <f t="shared" si="86"/>
        <v>mea108</v>
      </c>
      <c r="D5512" s="281">
        <v>1416</v>
      </c>
      <c r="E5512" s="281">
        <v>571</v>
      </c>
      <c r="F5512" s="281">
        <v>18203</v>
      </c>
      <c r="G5512" s="24">
        <v>50</v>
      </c>
      <c r="H5512" s="24">
        <v>0</v>
      </c>
      <c r="I5512" s="24">
        <v>0</v>
      </c>
      <c r="J5512" s="282">
        <v>10</v>
      </c>
      <c r="K5512" s="282">
        <v>30</v>
      </c>
    </row>
    <row r="5513" spans="1:11" x14ac:dyDescent="0.3">
      <c r="A5513" s="281" t="s">
        <v>2153</v>
      </c>
      <c r="B5513" s="281">
        <v>109</v>
      </c>
      <c r="C5513" s="24" t="str">
        <f t="shared" si="86"/>
        <v>mea109</v>
      </c>
      <c r="D5513" s="281">
        <v>1432</v>
      </c>
      <c r="E5513" s="281">
        <v>577</v>
      </c>
      <c r="F5513" s="281">
        <v>18481</v>
      </c>
      <c r="G5513" s="24">
        <v>50</v>
      </c>
      <c r="H5513" s="24">
        <v>0</v>
      </c>
      <c r="I5513" s="24">
        <v>0</v>
      </c>
      <c r="J5513" s="282">
        <v>10</v>
      </c>
      <c r="K5513" s="282">
        <v>30</v>
      </c>
    </row>
    <row r="5514" spans="1:11" x14ac:dyDescent="0.3">
      <c r="A5514" s="281" t="s">
        <v>2153</v>
      </c>
      <c r="B5514" s="281">
        <v>110</v>
      </c>
      <c r="C5514" s="24" t="str">
        <f t="shared" si="86"/>
        <v>mea110</v>
      </c>
      <c r="D5514" s="281">
        <v>1448</v>
      </c>
      <c r="E5514" s="281">
        <v>584</v>
      </c>
      <c r="F5514" s="281">
        <v>18700</v>
      </c>
      <c r="G5514" s="24">
        <v>50</v>
      </c>
      <c r="H5514" s="24">
        <v>0</v>
      </c>
      <c r="I5514" s="24">
        <v>0</v>
      </c>
      <c r="J5514" s="282">
        <v>10</v>
      </c>
      <c r="K5514" s="282">
        <v>30</v>
      </c>
    </row>
    <row r="5515" spans="1:11" x14ac:dyDescent="0.3">
      <c r="A5515" s="281" t="s">
        <v>2153</v>
      </c>
      <c r="B5515" s="281">
        <v>111</v>
      </c>
      <c r="C5515" s="24" t="str">
        <f t="shared" si="86"/>
        <v>mea111</v>
      </c>
      <c r="D5515" s="281">
        <v>1464</v>
      </c>
      <c r="E5515" s="281">
        <v>590</v>
      </c>
      <c r="F5515" s="281">
        <v>18922</v>
      </c>
      <c r="G5515" s="24">
        <v>50</v>
      </c>
      <c r="H5515" s="24">
        <v>0</v>
      </c>
      <c r="I5515" s="24">
        <v>0</v>
      </c>
      <c r="J5515" s="282">
        <v>10</v>
      </c>
      <c r="K5515" s="282">
        <v>30</v>
      </c>
    </row>
    <row r="5516" spans="1:11" x14ac:dyDescent="0.3">
      <c r="A5516" s="281" t="s">
        <v>2153</v>
      </c>
      <c r="B5516" s="281">
        <v>112</v>
      </c>
      <c r="C5516" s="24" t="str">
        <f t="shared" si="86"/>
        <v>mea112</v>
      </c>
      <c r="D5516" s="281">
        <v>1481</v>
      </c>
      <c r="E5516" s="281">
        <v>597</v>
      </c>
      <c r="F5516" s="281">
        <v>19146</v>
      </c>
      <c r="G5516" s="24">
        <v>50</v>
      </c>
      <c r="H5516" s="24">
        <v>0</v>
      </c>
      <c r="I5516" s="24">
        <v>0</v>
      </c>
      <c r="J5516" s="282">
        <v>10</v>
      </c>
      <c r="K5516" s="282">
        <v>30</v>
      </c>
    </row>
    <row r="5517" spans="1:11" x14ac:dyDescent="0.3">
      <c r="A5517" s="281" t="s">
        <v>2153</v>
      </c>
      <c r="B5517" s="281">
        <v>113</v>
      </c>
      <c r="C5517" s="24" t="str">
        <f t="shared" si="86"/>
        <v>mea113</v>
      </c>
      <c r="D5517" s="281">
        <v>1498</v>
      </c>
      <c r="E5517" s="281">
        <v>604</v>
      </c>
      <c r="F5517" s="281">
        <v>19416</v>
      </c>
      <c r="G5517" s="24">
        <v>50</v>
      </c>
      <c r="H5517" s="24">
        <v>0</v>
      </c>
      <c r="I5517" s="24">
        <v>0</v>
      </c>
      <c r="J5517" s="282">
        <v>10</v>
      </c>
      <c r="K5517" s="282">
        <v>30</v>
      </c>
    </row>
    <row r="5518" spans="1:11" x14ac:dyDescent="0.3">
      <c r="A5518" s="281" t="s">
        <v>2153</v>
      </c>
      <c r="B5518" s="281">
        <v>114</v>
      </c>
      <c r="C5518" s="24" t="str">
        <f t="shared" si="86"/>
        <v>mea114</v>
      </c>
      <c r="D5518" s="281">
        <v>1514</v>
      </c>
      <c r="E5518" s="281">
        <v>611</v>
      </c>
      <c r="F5518" s="281">
        <v>19646</v>
      </c>
      <c r="G5518" s="24">
        <v>50</v>
      </c>
      <c r="H5518" s="24">
        <v>0</v>
      </c>
      <c r="I5518" s="24">
        <v>0</v>
      </c>
      <c r="J5518" s="282">
        <v>10</v>
      </c>
      <c r="K5518" s="282">
        <v>30</v>
      </c>
    </row>
    <row r="5519" spans="1:11" x14ac:dyDescent="0.3">
      <c r="A5519" s="281" t="s">
        <v>2153</v>
      </c>
      <c r="B5519" s="281">
        <v>115</v>
      </c>
      <c r="C5519" s="24" t="str">
        <f t="shared" si="86"/>
        <v>mea115</v>
      </c>
      <c r="D5519" s="281">
        <v>1532</v>
      </c>
      <c r="E5519" s="281">
        <v>617</v>
      </c>
      <c r="F5519" s="281">
        <v>19879</v>
      </c>
      <c r="G5519" s="24">
        <v>50</v>
      </c>
      <c r="H5519" s="24">
        <v>0</v>
      </c>
      <c r="I5519" s="24">
        <v>0</v>
      </c>
      <c r="J5519" s="282">
        <v>10</v>
      </c>
      <c r="K5519" s="282">
        <v>30</v>
      </c>
    </row>
    <row r="5520" spans="1:11" x14ac:dyDescent="0.3">
      <c r="A5520" s="281" t="s">
        <v>2153</v>
      </c>
      <c r="B5520" s="281">
        <v>116</v>
      </c>
      <c r="C5520" s="24" t="str">
        <f t="shared" si="86"/>
        <v>mea116</v>
      </c>
      <c r="D5520" s="281">
        <v>1549</v>
      </c>
      <c r="E5520" s="281">
        <v>624</v>
      </c>
      <c r="F5520" s="281">
        <v>20114</v>
      </c>
      <c r="G5520" s="24">
        <v>50</v>
      </c>
      <c r="H5520" s="24">
        <v>0</v>
      </c>
      <c r="I5520" s="24">
        <v>0</v>
      </c>
      <c r="J5520" s="282">
        <v>10</v>
      </c>
      <c r="K5520" s="282">
        <v>30</v>
      </c>
    </row>
    <row r="5521" spans="1:11" x14ac:dyDescent="0.3">
      <c r="A5521" s="281" t="s">
        <v>2153</v>
      </c>
      <c r="B5521" s="281">
        <v>117</v>
      </c>
      <c r="C5521" s="24" t="str">
        <f t="shared" si="86"/>
        <v>mea117</v>
      </c>
      <c r="D5521" s="281">
        <v>1566</v>
      </c>
      <c r="E5521" s="281">
        <v>631</v>
      </c>
      <c r="F5521" s="281">
        <v>20420</v>
      </c>
      <c r="G5521" s="24">
        <v>50</v>
      </c>
      <c r="H5521" s="24">
        <v>0</v>
      </c>
      <c r="I5521" s="24">
        <v>0</v>
      </c>
      <c r="J5521" s="282">
        <v>10</v>
      </c>
      <c r="K5521" s="282">
        <v>30</v>
      </c>
    </row>
    <row r="5522" spans="1:11" x14ac:dyDescent="0.3">
      <c r="A5522" s="281" t="s">
        <v>2153</v>
      </c>
      <c r="B5522" s="281">
        <v>118</v>
      </c>
      <c r="C5522" s="24" t="str">
        <f t="shared" si="86"/>
        <v>mea118</v>
      </c>
      <c r="D5522" s="281">
        <v>1584</v>
      </c>
      <c r="E5522" s="281">
        <v>638</v>
      </c>
      <c r="F5522" s="281">
        <v>20661</v>
      </c>
      <c r="G5522" s="24">
        <v>50</v>
      </c>
      <c r="H5522" s="24">
        <v>0</v>
      </c>
      <c r="I5522" s="24">
        <v>0</v>
      </c>
      <c r="J5522" s="282">
        <v>10</v>
      </c>
      <c r="K5522" s="282">
        <v>30</v>
      </c>
    </row>
    <row r="5523" spans="1:11" x14ac:dyDescent="0.3">
      <c r="A5523" s="281" t="s">
        <v>2153</v>
      </c>
      <c r="B5523" s="281">
        <v>119</v>
      </c>
      <c r="C5523" s="24" t="str">
        <f t="shared" si="86"/>
        <v>mea119</v>
      </c>
      <c r="D5523" s="281">
        <v>1602</v>
      </c>
      <c r="E5523" s="281">
        <v>646</v>
      </c>
      <c r="F5523" s="281">
        <v>20905</v>
      </c>
      <c r="G5523" s="24">
        <v>50</v>
      </c>
      <c r="H5523" s="24">
        <v>0</v>
      </c>
      <c r="I5523" s="24">
        <v>0</v>
      </c>
      <c r="J5523" s="282">
        <v>10</v>
      </c>
      <c r="K5523" s="282">
        <v>30</v>
      </c>
    </row>
    <row r="5524" spans="1:11" x14ac:dyDescent="0.3">
      <c r="A5524" s="281" t="s">
        <v>2153</v>
      </c>
      <c r="B5524" s="281">
        <v>120</v>
      </c>
      <c r="C5524" s="24" t="str">
        <f t="shared" si="86"/>
        <v>mea120</v>
      </c>
      <c r="D5524" s="281">
        <v>1620</v>
      </c>
      <c r="E5524" s="281">
        <v>653</v>
      </c>
      <c r="F5524" s="281">
        <v>21152</v>
      </c>
      <c r="G5524" s="24">
        <v>50</v>
      </c>
      <c r="H5524" s="24">
        <v>0</v>
      </c>
      <c r="I5524" s="24">
        <v>0</v>
      </c>
      <c r="J5524" s="282">
        <v>10</v>
      </c>
      <c r="K5524" s="282">
        <v>30</v>
      </c>
    </row>
    <row r="5525" spans="1:11" x14ac:dyDescent="0.3">
      <c r="A5525" s="281" t="s">
        <v>2153</v>
      </c>
      <c r="B5525" s="281">
        <v>121</v>
      </c>
      <c r="C5525" s="24" t="str">
        <f t="shared" si="86"/>
        <v>mea121</v>
      </c>
      <c r="D5525" s="281">
        <v>1767</v>
      </c>
      <c r="E5525" s="281">
        <v>712</v>
      </c>
      <c r="F5525" s="281">
        <v>23370</v>
      </c>
      <c r="G5525" s="24">
        <v>50</v>
      </c>
      <c r="H5525" s="24">
        <v>0</v>
      </c>
      <c r="I5525" s="24">
        <v>0</v>
      </c>
      <c r="J5525" s="282">
        <v>10</v>
      </c>
      <c r="K5525" s="282">
        <v>30</v>
      </c>
    </row>
    <row r="5526" spans="1:11" x14ac:dyDescent="0.3">
      <c r="A5526" s="281" t="s">
        <v>2153</v>
      </c>
      <c r="B5526" s="281">
        <v>122</v>
      </c>
      <c r="C5526" s="24" t="str">
        <f t="shared" si="86"/>
        <v>mea122</v>
      </c>
      <c r="D5526" s="281">
        <v>1787</v>
      </c>
      <c r="E5526" s="281">
        <v>720</v>
      </c>
      <c r="F5526" s="281">
        <v>23646</v>
      </c>
      <c r="G5526" s="24">
        <v>50</v>
      </c>
      <c r="H5526" s="24">
        <v>0</v>
      </c>
      <c r="I5526" s="24">
        <v>0</v>
      </c>
      <c r="J5526" s="282">
        <v>10</v>
      </c>
      <c r="K5526" s="282">
        <v>30</v>
      </c>
    </row>
    <row r="5527" spans="1:11" x14ac:dyDescent="0.3">
      <c r="A5527" s="281" t="s">
        <v>2153</v>
      </c>
      <c r="B5527" s="281">
        <v>123</v>
      </c>
      <c r="C5527" s="24" t="str">
        <f t="shared" si="86"/>
        <v>mea123</v>
      </c>
      <c r="D5527" s="281">
        <v>1807</v>
      </c>
      <c r="E5527" s="281">
        <v>729</v>
      </c>
      <c r="F5527" s="281">
        <v>23926</v>
      </c>
      <c r="G5527" s="24">
        <v>50</v>
      </c>
      <c r="H5527" s="24">
        <v>0</v>
      </c>
      <c r="I5527" s="24">
        <v>0</v>
      </c>
      <c r="J5527" s="282">
        <v>10</v>
      </c>
      <c r="K5527" s="282">
        <v>30</v>
      </c>
    </row>
    <row r="5528" spans="1:11" x14ac:dyDescent="0.3">
      <c r="A5528" s="281" t="s">
        <v>2153</v>
      </c>
      <c r="B5528" s="281">
        <v>124</v>
      </c>
      <c r="C5528" s="24" t="str">
        <f t="shared" si="86"/>
        <v>mea124</v>
      </c>
      <c r="D5528" s="281">
        <v>1827</v>
      </c>
      <c r="E5528" s="281">
        <v>737</v>
      </c>
      <c r="F5528" s="281">
        <v>24235</v>
      </c>
      <c r="G5528" s="24">
        <v>50</v>
      </c>
      <c r="H5528" s="24">
        <v>0</v>
      </c>
      <c r="I5528" s="24">
        <v>0</v>
      </c>
      <c r="J5528" s="282">
        <v>10</v>
      </c>
      <c r="K5528" s="282">
        <v>30</v>
      </c>
    </row>
    <row r="5529" spans="1:11" x14ac:dyDescent="0.3">
      <c r="A5529" s="281" t="s">
        <v>2153</v>
      </c>
      <c r="B5529" s="281">
        <v>125</v>
      </c>
      <c r="C5529" s="24" t="str">
        <f t="shared" si="86"/>
        <v>mea125</v>
      </c>
      <c r="D5529" s="281">
        <v>1848</v>
      </c>
      <c r="E5529" s="281">
        <v>745</v>
      </c>
      <c r="F5529" s="281">
        <v>24620</v>
      </c>
      <c r="G5529" s="24">
        <v>50</v>
      </c>
      <c r="H5529" s="24">
        <v>0</v>
      </c>
      <c r="I5529" s="24">
        <v>0</v>
      </c>
      <c r="J5529" s="282">
        <v>10</v>
      </c>
      <c r="K5529" s="282">
        <v>30</v>
      </c>
    </row>
    <row r="5530" spans="1:11" x14ac:dyDescent="0.3">
      <c r="A5530" s="281" t="s">
        <v>2153</v>
      </c>
      <c r="B5530" s="281">
        <v>126</v>
      </c>
      <c r="C5530" s="24" t="str">
        <f t="shared" si="86"/>
        <v>mea126</v>
      </c>
      <c r="D5530" s="281">
        <v>1868</v>
      </c>
      <c r="E5530" s="281">
        <v>753</v>
      </c>
      <c r="F5530" s="281">
        <v>24911</v>
      </c>
      <c r="G5530" s="24">
        <v>50</v>
      </c>
      <c r="H5530" s="24">
        <v>0</v>
      </c>
      <c r="I5530" s="24">
        <v>0</v>
      </c>
      <c r="J5530" s="282">
        <v>10</v>
      </c>
      <c r="K5530" s="282">
        <v>30</v>
      </c>
    </row>
    <row r="5531" spans="1:11" x14ac:dyDescent="0.3">
      <c r="A5531" s="281" t="s">
        <v>2153</v>
      </c>
      <c r="B5531" s="281">
        <v>127</v>
      </c>
      <c r="C5531" s="24" t="str">
        <f t="shared" si="86"/>
        <v>mea127</v>
      </c>
      <c r="D5531" s="281">
        <v>1889</v>
      </c>
      <c r="E5531" s="281">
        <v>762</v>
      </c>
      <c r="F5531" s="281">
        <v>25223</v>
      </c>
      <c r="G5531" s="24">
        <v>50</v>
      </c>
      <c r="H5531" s="24">
        <v>0</v>
      </c>
      <c r="I5531" s="24">
        <v>0</v>
      </c>
      <c r="J5531" s="282">
        <v>10</v>
      </c>
      <c r="K5531" s="282">
        <v>30</v>
      </c>
    </row>
    <row r="5532" spans="1:11" x14ac:dyDescent="0.3">
      <c r="A5532" s="281" t="s">
        <v>2153</v>
      </c>
      <c r="B5532" s="281">
        <v>128</v>
      </c>
      <c r="C5532" s="24" t="str">
        <f t="shared" si="86"/>
        <v>mea128</v>
      </c>
      <c r="D5532" s="281">
        <v>1910</v>
      </c>
      <c r="E5532" s="281">
        <v>770</v>
      </c>
      <c r="F5532" s="281">
        <v>25549</v>
      </c>
      <c r="G5532" s="24">
        <v>50</v>
      </c>
      <c r="H5532" s="24">
        <v>0</v>
      </c>
      <c r="I5532" s="24">
        <v>0</v>
      </c>
      <c r="J5532" s="282">
        <v>10</v>
      </c>
      <c r="K5532" s="282">
        <v>30</v>
      </c>
    </row>
    <row r="5533" spans="1:11" x14ac:dyDescent="0.3">
      <c r="A5533" s="281" t="s">
        <v>2153</v>
      </c>
      <c r="B5533" s="281">
        <v>129</v>
      </c>
      <c r="C5533" s="24" t="str">
        <f t="shared" si="86"/>
        <v>mea129</v>
      </c>
      <c r="D5533" s="281">
        <v>1931</v>
      </c>
      <c r="E5533" s="281">
        <v>779</v>
      </c>
      <c r="F5533" s="281">
        <v>25850</v>
      </c>
      <c r="G5533" s="24">
        <v>50</v>
      </c>
      <c r="H5533" s="24">
        <v>0</v>
      </c>
      <c r="I5533" s="24">
        <v>0</v>
      </c>
      <c r="J5533" s="282">
        <v>10</v>
      </c>
      <c r="K5533" s="282">
        <v>30</v>
      </c>
    </row>
    <row r="5534" spans="1:11" x14ac:dyDescent="0.3">
      <c r="A5534" s="281" t="s">
        <v>2153</v>
      </c>
      <c r="B5534" s="281">
        <v>130</v>
      </c>
      <c r="C5534" s="24" t="str">
        <f t="shared" si="86"/>
        <v>mea130</v>
      </c>
      <c r="D5534" s="281">
        <v>1953</v>
      </c>
      <c r="E5534" s="281">
        <v>787</v>
      </c>
      <c r="F5534" s="281">
        <v>26183</v>
      </c>
      <c r="G5534" s="24">
        <v>50</v>
      </c>
      <c r="H5534" s="24">
        <v>0</v>
      </c>
      <c r="I5534" s="24">
        <v>0</v>
      </c>
      <c r="J5534" s="282">
        <v>10</v>
      </c>
      <c r="K5534" s="282">
        <v>30</v>
      </c>
    </row>
    <row r="5535" spans="1:11" x14ac:dyDescent="0.3">
      <c r="A5535" s="281" t="s">
        <v>2153</v>
      </c>
      <c r="B5535" s="281">
        <v>131</v>
      </c>
      <c r="C5535" s="24" t="str">
        <f t="shared" si="86"/>
        <v>mea131</v>
      </c>
      <c r="D5535" s="281">
        <v>1975</v>
      </c>
      <c r="E5535" s="281">
        <v>796</v>
      </c>
      <c r="F5535" s="281">
        <v>26511</v>
      </c>
      <c r="G5535" s="24">
        <v>50</v>
      </c>
      <c r="H5535" s="24">
        <v>0</v>
      </c>
      <c r="I5535" s="24">
        <v>0</v>
      </c>
      <c r="J5535" s="282">
        <v>10</v>
      </c>
      <c r="K5535" s="282">
        <v>30</v>
      </c>
    </row>
    <row r="5536" spans="1:11" x14ac:dyDescent="0.3">
      <c r="A5536" s="281" t="s">
        <v>2153</v>
      </c>
      <c r="B5536" s="281">
        <v>132</v>
      </c>
      <c r="C5536" s="24" t="str">
        <f t="shared" si="86"/>
        <v>mea132</v>
      </c>
      <c r="D5536" s="281">
        <v>1997</v>
      </c>
      <c r="E5536" s="281">
        <v>805</v>
      </c>
      <c r="F5536" s="281">
        <v>26823</v>
      </c>
      <c r="G5536" s="24">
        <v>50</v>
      </c>
      <c r="H5536" s="24">
        <v>0</v>
      </c>
      <c r="I5536" s="24">
        <v>0</v>
      </c>
      <c r="J5536" s="282">
        <v>10</v>
      </c>
      <c r="K5536" s="282">
        <v>30</v>
      </c>
    </row>
    <row r="5537" spans="1:11" x14ac:dyDescent="0.3">
      <c r="A5537" s="281" t="s">
        <v>2153</v>
      </c>
      <c r="B5537" s="281">
        <v>133</v>
      </c>
      <c r="C5537" s="24" t="str">
        <f t="shared" si="86"/>
        <v>mea133</v>
      </c>
      <c r="D5537" s="281">
        <v>2019</v>
      </c>
      <c r="E5537" s="281">
        <v>814</v>
      </c>
      <c r="F5537" s="281">
        <v>27158</v>
      </c>
      <c r="G5537" s="24">
        <v>50</v>
      </c>
      <c r="H5537" s="24">
        <v>0</v>
      </c>
      <c r="I5537" s="24">
        <v>0</v>
      </c>
      <c r="J5537" s="282">
        <v>10</v>
      </c>
      <c r="K5537" s="282">
        <v>30</v>
      </c>
    </row>
    <row r="5538" spans="1:11" x14ac:dyDescent="0.3">
      <c r="A5538" s="281" t="s">
        <v>2153</v>
      </c>
      <c r="B5538" s="281">
        <v>134</v>
      </c>
      <c r="C5538" s="24" t="str">
        <f t="shared" si="86"/>
        <v>mea134</v>
      </c>
      <c r="D5538" s="281">
        <v>2041</v>
      </c>
      <c r="E5538" s="281">
        <v>823</v>
      </c>
      <c r="F5538" s="281">
        <v>27508</v>
      </c>
      <c r="G5538" s="24">
        <v>50</v>
      </c>
      <c r="H5538" s="24">
        <v>0</v>
      </c>
      <c r="I5538" s="24">
        <v>0</v>
      </c>
      <c r="J5538" s="282">
        <v>10</v>
      </c>
      <c r="K5538" s="282">
        <v>30</v>
      </c>
    </row>
    <row r="5539" spans="1:11" x14ac:dyDescent="0.3">
      <c r="A5539" s="281" t="s">
        <v>2153</v>
      </c>
      <c r="B5539" s="281">
        <v>135</v>
      </c>
      <c r="C5539" s="24" t="str">
        <f t="shared" si="86"/>
        <v>mea135</v>
      </c>
      <c r="D5539" s="281">
        <v>2064</v>
      </c>
      <c r="E5539" s="281">
        <v>832</v>
      </c>
      <c r="F5539" s="281">
        <v>27831</v>
      </c>
      <c r="G5539" s="24">
        <v>50</v>
      </c>
      <c r="H5539" s="24">
        <v>0</v>
      </c>
      <c r="I5539" s="24">
        <v>0</v>
      </c>
      <c r="J5539" s="282">
        <v>10</v>
      </c>
      <c r="K5539" s="282">
        <v>30</v>
      </c>
    </row>
    <row r="5540" spans="1:11" x14ac:dyDescent="0.3">
      <c r="A5540" s="281" t="s">
        <v>2153</v>
      </c>
      <c r="B5540" s="281">
        <v>136</v>
      </c>
      <c r="C5540" s="24" t="str">
        <f t="shared" si="86"/>
        <v>mea136</v>
      </c>
      <c r="D5540" s="281">
        <v>2087</v>
      </c>
      <c r="E5540" s="281">
        <v>841</v>
      </c>
      <c r="F5540" s="281">
        <v>28190</v>
      </c>
      <c r="G5540" s="24">
        <v>50</v>
      </c>
      <c r="H5540" s="24">
        <v>0</v>
      </c>
      <c r="I5540" s="24">
        <v>0</v>
      </c>
      <c r="J5540" s="282">
        <v>10</v>
      </c>
      <c r="K5540" s="282">
        <v>30</v>
      </c>
    </row>
    <row r="5541" spans="1:11" x14ac:dyDescent="0.3">
      <c r="A5541" s="281" t="s">
        <v>2153</v>
      </c>
      <c r="B5541" s="281">
        <v>137</v>
      </c>
      <c r="C5541" s="24" t="str">
        <f t="shared" si="86"/>
        <v>mea137</v>
      </c>
      <c r="D5541" s="281">
        <v>2110</v>
      </c>
      <c r="E5541" s="281">
        <v>851</v>
      </c>
      <c r="F5541" s="281">
        <v>28542</v>
      </c>
      <c r="G5541" s="24">
        <v>50</v>
      </c>
      <c r="H5541" s="24">
        <v>0</v>
      </c>
      <c r="I5541" s="24">
        <v>0</v>
      </c>
      <c r="J5541" s="282">
        <v>10</v>
      </c>
      <c r="K5541" s="282">
        <v>30</v>
      </c>
    </row>
    <row r="5542" spans="1:11" x14ac:dyDescent="0.3">
      <c r="A5542" s="281" t="s">
        <v>2153</v>
      </c>
      <c r="B5542" s="281">
        <v>138</v>
      </c>
      <c r="C5542" s="24" t="str">
        <f t="shared" si="86"/>
        <v>mea138</v>
      </c>
      <c r="D5542" s="281">
        <v>2133</v>
      </c>
      <c r="E5542" s="281">
        <v>860</v>
      </c>
      <c r="F5542" s="281">
        <v>28877</v>
      </c>
      <c r="G5542" s="24">
        <v>50</v>
      </c>
      <c r="H5542" s="24">
        <v>0</v>
      </c>
      <c r="I5542" s="24">
        <v>0</v>
      </c>
      <c r="J5542" s="282">
        <v>10</v>
      </c>
      <c r="K5542" s="282">
        <v>30</v>
      </c>
    </row>
    <row r="5543" spans="1:11" x14ac:dyDescent="0.3">
      <c r="A5543" s="281" t="s">
        <v>2153</v>
      </c>
      <c r="B5543" s="281">
        <v>139</v>
      </c>
      <c r="C5543" s="24" t="str">
        <f t="shared" si="86"/>
        <v>mea139</v>
      </c>
      <c r="D5543" s="281">
        <v>2156</v>
      </c>
      <c r="E5543" s="281">
        <v>869</v>
      </c>
      <c r="F5543" s="281">
        <v>29237</v>
      </c>
      <c r="G5543" s="24">
        <v>50</v>
      </c>
      <c r="H5543" s="24">
        <v>0</v>
      </c>
      <c r="I5543" s="24">
        <v>0</v>
      </c>
      <c r="J5543" s="282">
        <v>10</v>
      </c>
      <c r="K5543" s="282">
        <v>30</v>
      </c>
    </row>
    <row r="5544" spans="1:11" x14ac:dyDescent="0.3">
      <c r="A5544" s="281" t="s">
        <v>2153</v>
      </c>
      <c r="B5544" s="281">
        <v>140</v>
      </c>
      <c r="C5544" s="24" t="str">
        <f t="shared" si="86"/>
        <v>mea140</v>
      </c>
      <c r="D5544" s="281">
        <v>2180</v>
      </c>
      <c r="E5544" s="281">
        <v>879</v>
      </c>
      <c r="F5544" s="281">
        <v>29613</v>
      </c>
      <c r="G5544" s="24">
        <v>50</v>
      </c>
      <c r="H5544" s="24">
        <v>0</v>
      </c>
      <c r="I5544" s="24">
        <v>0</v>
      </c>
      <c r="J5544" s="282">
        <v>10</v>
      </c>
      <c r="K5544" s="282">
        <v>30</v>
      </c>
    </row>
    <row r="5545" spans="1:11" x14ac:dyDescent="0.3">
      <c r="A5545" s="281" t="s">
        <v>2153</v>
      </c>
      <c r="B5545" s="281">
        <v>141</v>
      </c>
      <c r="C5545" s="24" t="str">
        <f t="shared" si="86"/>
        <v>mea141</v>
      </c>
      <c r="D5545" s="281">
        <v>2379</v>
      </c>
      <c r="E5545" s="281">
        <v>959</v>
      </c>
      <c r="F5545" s="281">
        <v>32629</v>
      </c>
      <c r="G5545" s="24">
        <v>50</v>
      </c>
      <c r="H5545" s="24">
        <v>0</v>
      </c>
      <c r="I5545" s="24">
        <v>0</v>
      </c>
      <c r="J5545" s="282">
        <v>10</v>
      </c>
      <c r="K5545" s="282">
        <v>30</v>
      </c>
    </row>
    <row r="5546" spans="1:11" x14ac:dyDescent="0.3">
      <c r="A5546" s="281" t="s">
        <v>2153</v>
      </c>
      <c r="B5546" s="281">
        <v>142</v>
      </c>
      <c r="C5546" s="24" t="str">
        <f t="shared" si="86"/>
        <v>mea142</v>
      </c>
      <c r="D5546" s="281">
        <v>2405</v>
      </c>
      <c r="E5546" s="281">
        <v>970</v>
      </c>
      <c r="F5546" s="281">
        <v>33048</v>
      </c>
      <c r="G5546" s="24">
        <v>50</v>
      </c>
      <c r="H5546" s="24">
        <v>0</v>
      </c>
      <c r="I5546" s="24">
        <v>0</v>
      </c>
      <c r="J5546" s="282">
        <v>10</v>
      </c>
      <c r="K5546" s="282">
        <v>30</v>
      </c>
    </row>
    <row r="5547" spans="1:11" x14ac:dyDescent="0.3">
      <c r="A5547" s="281" t="s">
        <v>2153</v>
      </c>
      <c r="B5547" s="281">
        <v>143</v>
      </c>
      <c r="C5547" s="24" t="str">
        <f t="shared" si="86"/>
        <v>mea143</v>
      </c>
      <c r="D5547" s="281">
        <v>2431</v>
      </c>
      <c r="E5547" s="281">
        <v>980</v>
      </c>
      <c r="F5547" s="281">
        <v>33521</v>
      </c>
      <c r="G5547" s="24">
        <v>50</v>
      </c>
      <c r="H5547" s="24">
        <v>0</v>
      </c>
      <c r="I5547" s="24">
        <v>0</v>
      </c>
      <c r="J5547" s="282">
        <v>10</v>
      </c>
      <c r="K5547" s="282">
        <v>30</v>
      </c>
    </row>
    <row r="5548" spans="1:11" x14ac:dyDescent="0.3">
      <c r="A5548" s="281" t="s">
        <v>2153</v>
      </c>
      <c r="B5548" s="281">
        <v>144</v>
      </c>
      <c r="C5548" s="24" t="str">
        <f t="shared" si="86"/>
        <v>mea144</v>
      </c>
      <c r="D5548" s="281">
        <v>2458</v>
      </c>
      <c r="E5548" s="281">
        <v>991</v>
      </c>
      <c r="F5548" s="281">
        <v>33914</v>
      </c>
      <c r="G5548" s="24">
        <v>50</v>
      </c>
      <c r="H5548" s="24">
        <v>0</v>
      </c>
      <c r="I5548" s="24">
        <v>0</v>
      </c>
      <c r="J5548" s="282">
        <v>10</v>
      </c>
      <c r="K5548" s="282">
        <v>30</v>
      </c>
    </row>
    <row r="5549" spans="1:11" x14ac:dyDescent="0.3">
      <c r="A5549" s="281" t="s">
        <v>2153</v>
      </c>
      <c r="B5549" s="281">
        <v>145</v>
      </c>
      <c r="C5549" s="24" t="str">
        <f t="shared" si="86"/>
        <v>mea145</v>
      </c>
      <c r="D5549" s="281">
        <v>2485</v>
      </c>
      <c r="E5549" s="281">
        <v>1002</v>
      </c>
      <c r="F5549" s="281">
        <v>34373</v>
      </c>
      <c r="G5549" s="24">
        <v>50</v>
      </c>
      <c r="H5549" s="24">
        <v>0</v>
      </c>
      <c r="I5549" s="24">
        <v>0</v>
      </c>
      <c r="J5549" s="282">
        <v>10</v>
      </c>
      <c r="K5549" s="282">
        <v>30</v>
      </c>
    </row>
    <row r="5550" spans="1:11" x14ac:dyDescent="0.3">
      <c r="A5550" s="281" t="s">
        <v>2153</v>
      </c>
      <c r="B5550" s="281">
        <v>146</v>
      </c>
      <c r="C5550" s="24" t="str">
        <f t="shared" si="86"/>
        <v>mea146</v>
      </c>
      <c r="D5550" s="281">
        <v>2513</v>
      </c>
      <c r="E5550" s="281">
        <v>1013</v>
      </c>
      <c r="F5550" s="281">
        <v>34813</v>
      </c>
      <c r="G5550" s="24">
        <v>50</v>
      </c>
      <c r="H5550" s="24">
        <v>0</v>
      </c>
      <c r="I5550" s="24">
        <v>0</v>
      </c>
      <c r="J5550" s="282">
        <v>10</v>
      </c>
      <c r="K5550" s="282">
        <v>30</v>
      </c>
    </row>
    <row r="5551" spans="1:11" x14ac:dyDescent="0.3">
      <c r="A5551" s="281" t="s">
        <v>2153</v>
      </c>
      <c r="B5551" s="281">
        <v>147</v>
      </c>
      <c r="C5551" s="24" t="str">
        <f t="shared" si="86"/>
        <v>mea147</v>
      </c>
      <c r="D5551" s="281">
        <v>2540</v>
      </c>
      <c r="E5551" s="281">
        <v>1024</v>
      </c>
      <c r="F5551" s="281">
        <v>35263</v>
      </c>
      <c r="G5551" s="24">
        <v>50</v>
      </c>
      <c r="H5551" s="24">
        <v>0</v>
      </c>
      <c r="I5551" s="24">
        <v>0</v>
      </c>
      <c r="J5551" s="282">
        <v>10</v>
      </c>
      <c r="K5551" s="282">
        <v>30</v>
      </c>
    </row>
    <row r="5552" spans="1:11" x14ac:dyDescent="0.3">
      <c r="A5552" s="281" t="s">
        <v>2153</v>
      </c>
      <c r="B5552" s="281">
        <v>148</v>
      </c>
      <c r="C5552" s="24" t="str">
        <f t="shared" si="86"/>
        <v>mea148</v>
      </c>
      <c r="D5552" s="281">
        <v>2568</v>
      </c>
      <c r="E5552" s="281">
        <v>1035</v>
      </c>
      <c r="F5552" s="281">
        <v>35676</v>
      </c>
      <c r="G5552" s="24">
        <v>50</v>
      </c>
      <c r="H5552" s="24">
        <v>0</v>
      </c>
      <c r="I5552" s="24">
        <v>0</v>
      </c>
      <c r="J5552" s="282">
        <v>10</v>
      </c>
      <c r="K5552" s="282">
        <v>30</v>
      </c>
    </row>
    <row r="5553" spans="1:11" x14ac:dyDescent="0.3">
      <c r="A5553" s="281" t="s">
        <v>2153</v>
      </c>
      <c r="B5553" s="281">
        <v>149</v>
      </c>
      <c r="C5553" s="24" t="str">
        <f t="shared" si="86"/>
        <v>mea149</v>
      </c>
      <c r="D5553" s="281">
        <v>2596</v>
      </c>
      <c r="E5553" s="281">
        <v>1047</v>
      </c>
      <c r="F5553" s="281">
        <v>36158</v>
      </c>
      <c r="G5553" s="24">
        <v>50</v>
      </c>
      <c r="H5553" s="24">
        <v>0</v>
      </c>
      <c r="I5553" s="24">
        <v>0</v>
      </c>
      <c r="J5553" s="282">
        <v>10</v>
      </c>
      <c r="K5553" s="282">
        <v>30</v>
      </c>
    </row>
    <row r="5554" spans="1:11" x14ac:dyDescent="0.3">
      <c r="A5554" s="281" t="s">
        <v>2153</v>
      </c>
      <c r="B5554" s="281">
        <v>150</v>
      </c>
      <c r="C5554" s="24" t="str">
        <f t="shared" si="86"/>
        <v>mea150</v>
      </c>
      <c r="D5554" s="281">
        <v>2625</v>
      </c>
      <c r="E5554" s="281">
        <v>1058</v>
      </c>
      <c r="F5554" s="281">
        <v>36580</v>
      </c>
      <c r="G5554" s="24">
        <v>50</v>
      </c>
      <c r="H5554" s="24">
        <v>0</v>
      </c>
      <c r="I5554" s="24">
        <v>0</v>
      </c>
      <c r="J5554" s="282">
        <v>10</v>
      </c>
      <c r="K5554" s="282">
        <v>30</v>
      </c>
    </row>
    <row r="5555" spans="1:11" x14ac:dyDescent="0.3">
      <c r="A5555" s="281" t="s">
        <v>2153</v>
      </c>
      <c r="B5555" s="281">
        <v>151</v>
      </c>
      <c r="C5555" s="24" t="str">
        <f t="shared" si="86"/>
        <v>mea151</v>
      </c>
      <c r="D5555" s="281">
        <v>2653</v>
      </c>
      <c r="E5555" s="281">
        <v>1070</v>
      </c>
      <c r="F5555" s="281">
        <v>37052</v>
      </c>
      <c r="G5555" s="24">
        <v>50</v>
      </c>
      <c r="H5555" s="24">
        <v>0</v>
      </c>
      <c r="I5555" s="24">
        <v>0</v>
      </c>
      <c r="J5555" s="282">
        <v>10</v>
      </c>
      <c r="K5555" s="282">
        <v>30</v>
      </c>
    </row>
    <row r="5556" spans="1:11" x14ac:dyDescent="0.3">
      <c r="A5556" s="281" t="s">
        <v>2153</v>
      </c>
      <c r="B5556" s="281">
        <v>152</v>
      </c>
      <c r="C5556" s="24" t="str">
        <f t="shared" si="86"/>
        <v>mea152</v>
      </c>
      <c r="D5556" s="281">
        <v>2682</v>
      </c>
      <c r="E5556" s="281">
        <v>1081</v>
      </c>
      <c r="F5556" s="281">
        <v>37485</v>
      </c>
      <c r="G5556" s="24">
        <v>50</v>
      </c>
      <c r="H5556" s="24">
        <v>0</v>
      </c>
      <c r="I5556" s="24">
        <v>0</v>
      </c>
      <c r="J5556" s="282">
        <v>10</v>
      </c>
      <c r="K5556" s="282">
        <v>30</v>
      </c>
    </row>
    <row r="5557" spans="1:11" x14ac:dyDescent="0.3">
      <c r="A5557" s="281" t="s">
        <v>2153</v>
      </c>
      <c r="B5557" s="281">
        <v>153</v>
      </c>
      <c r="C5557" s="24" t="str">
        <f t="shared" si="86"/>
        <v>mea153</v>
      </c>
      <c r="D5557" s="281">
        <v>2712</v>
      </c>
      <c r="E5557" s="281">
        <v>1093</v>
      </c>
      <c r="F5557" s="281">
        <v>37991</v>
      </c>
      <c r="G5557" s="24">
        <v>50</v>
      </c>
      <c r="H5557" s="24">
        <v>0</v>
      </c>
      <c r="I5557" s="24">
        <v>0</v>
      </c>
      <c r="J5557" s="282">
        <v>10</v>
      </c>
      <c r="K5557" s="282">
        <v>30</v>
      </c>
    </row>
    <row r="5558" spans="1:11" x14ac:dyDescent="0.3">
      <c r="A5558" s="281" t="s">
        <v>2153</v>
      </c>
      <c r="B5558" s="281">
        <v>154</v>
      </c>
      <c r="C5558" s="24" t="str">
        <f t="shared" si="86"/>
        <v>mea154</v>
      </c>
      <c r="D5558" s="281">
        <v>2741</v>
      </c>
      <c r="E5558" s="281">
        <v>1105</v>
      </c>
      <c r="F5558" s="281">
        <v>38434</v>
      </c>
      <c r="G5558" s="24">
        <v>50</v>
      </c>
      <c r="H5558" s="24">
        <v>0</v>
      </c>
      <c r="I5558" s="24">
        <v>0</v>
      </c>
      <c r="J5558" s="282">
        <v>10</v>
      </c>
      <c r="K5558" s="282">
        <v>30</v>
      </c>
    </row>
    <row r="5559" spans="1:11" x14ac:dyDescent="0.3">
      <c r="A5559" s="281" t="s">
        <v>2153</v>
      </c>
      <c r="B5559" s="281">
        <v>155</v>
      </c>
      <c r="C5559" s="24" t="str">
        <f t="shared" si="86"/>
        <v>mea155</v>
      </c>
      <c r="D5559" s="281">
        <v>2771</v>
      </c>
      <c r="E5559" s="281">
        <v>1117</v>
      </c>
      <c r="F5559" s="281">
        <v>38929</v>
      </c>
      <c r="G5559" s="24">
        <v>50</v>
      </c>
      <c r="H5559" s="24">
        <v>0</v>
      </c>
      <c r="I5559" s="24">
        <v>0</v>
      </c>
      <c r="J5559" s="282">
        <v>10</v>
      </c>
      <c r="K5559" s="282">
        <v>30</v>
      </c>
    </row>
    <row r="5560" spans="1:11" x14ac:dyDescent="0.3">
      <c r="A5560" s="281" t="s">
        <v>2153</v>
      </c>
      <c r="B5560" s="281">
        <v>156</v>
      </c>
      <c r="C5560" s="24" t="str">
        <f t="shared" si="86"/>
        <v>mea156</v>
      </c>
      <c r="D5560" s="281">
        <v>2801</v>
      </c>
      <c r="E5560" s="281">
        <v>1129</v>
      </c>
      <c r="F5560" s="281">
        <v>39382</v>
      </c>
      <c r="G5560" s="24">
        <v>50</v>
      </c>
      <c r="H5560" s="24">
        <v>0</v>
      </c>
      <c r="I5560" s="24">
        <v>0</v>
      </c>
      <c r="J5560" s="282">
        <v>10</v>
      </c>
      <c r="K5560" s="282">
        <v>30</v>
      </c>
    </row>
    <row r="5561" spans="1:11" x14ac:dyDescent="0.3">
      <c r="A5561" s="281" t="s">
        <v>2153</v>
      </c>
      <c r="B5561" s="281">
        <v>157</v>
      </c>
      <c r="C5561" s="24" t="str">
        <f t="shared" si="86"/>
        <v>mea157</v>
      </c>
      <c r="D5561" s="281">
        <v>2832</v>
      </c>
      <c r="E5561" s="281">
        <v>1142</v>
      </c>
      <c r="F5561" s="281">
        <v>39913</v>
      </c>
      <c r="G5561" s="24">
        <v>50</v>
      </c>
      <c r="H5561" s="24">
        <v>0</v>
      </c>
      <c r="I5561" s="24">
        <v>0</v>
      </c>
      <c r="J5561" s="282">
        <v>10</v>
      </c>
      <c r="K5561" s="282">
        <v>30</v>
      </c>
    </row>
    <row r="5562" spans="1:11" x14ac:dyDescent="0.3">
      <c r="A5562" s="281" t="s">
        <v>2153</v>
      </c>
      <c r="B5562" s="281">
        <v>158</v>
      </c>
      <c r="C5562" s="24" t="str">
        <f t="shared" si="86"/>
        <v>mea158</v>
      </c>
      <c r="D5562" s="281">
        <v>2863</v>
      </c>
      <c r="E5562" s="281">
        <v>1154</v>
      </c>
      <c r="F5562" s="281">
        <v>40378</v>
      </c>
      <c r="G5562" s="24">
        <v>50</v>
      </c>
      <c r="H5562" s="24">
        <v>0</v>
      </c>
      <c r="I5562" s="24">
        <v>0</v>
      </c>
      <c r="J5562" s="282">
        <v>10</v>
      </c>
      <c r="K5562" s="282">
        <v>30</v>
      </c>
    </row>
    <row r="5563" spans="1:11" x14ac:dyDescent="0.3">
      <c r="A5563" s="281" t="s">
        <v>2153</v>
      </c>
      <c r="B5563" s="281">
        <v>159</v>
      </c>
      <c r="C5563" s="24" t="str">
        <f t="shared" si="86"/>
        <v>mea159</v>
      </c>
      <c r="D5563" s="281">
        <v>2894</v>
      </c>
      <c r="E5563" s="281">
        <v>1167</v>
      </c>
      <c r="F5563" s="281">
        <v>40921</v>
      </c>
      <c r="G5563" s="24">
        <v>50</v>
      </c>
      <c r="H5563" s="24">
        <v>0</v>
      </c>
      <c r="I5563" s="24">
        <v>0</v>
      </c>
      <c r="J5563" s="282">
        <v>10</v>
      </c>
      <c r="K5563" s="282">
        <v>30</v>
      </c>
    </row>
    <row r="5564" spans="1:11" x14ac:dyDescent="0.3">
      <c r="A5564" s="281" t="s">
        <v>2153</v>
      </c>
      <c r="B5564" s="281">
        <v>160</v>
      </c>
      <c r="C5564" s="24" t="str">
        <f t="shared" si="86"/>
        <v>mea160</v>
      </c>
      <c r="D5564" s="281">
        <v>2925</v>
      </c>
      <c r="E5564" s="281">
        <v>1179</v>
      </c>
      <c r="F5564" s="281">
        <v>41397</v>
      </c>
      <c r="G5564" s="24">
        <v>50</v>
      </c>
      <c r="H5564" s="24">
        <v>0</v>
      </c>
      <c r="I5564" s="24">
        <v>0</v>
      </c>
      <c r="J5564" s="282">
        <v>10</v>
      </c>
      <c r="K5564" s="282">
        <v>30</v>
      </c>
    </row>
    <row r="5565" spans="1:11" x14ac:dyDescent="0.3">
      <c r="A5565" s="281" t="s">
        <v>2153</v>
      </c>
      <c r="B5565" s="281">
        <v>161</v>
      </c>
      <c r="C5565" s="24" t="str">
        <f t="shared" si="86"/>
        <v>mea161</v>
      </c>
      <c r="D5565" s="281">
        <v>3191</v>
      </c>
      <c r="E5565" s="281">
        <v>1287</v>
      </c>
      <c r="F5565" s="281">
        <v>45755</v>
      </c>
      <c r="G5565" s="24">
        <v>50</v>
      </c>
      <c r="H5565" s="24">
        <v>0</v>
      </c>
      <c r="I5565" s="24">
        <v>0</v>
      </c>
      <c r="J5565" s="282">
        <v>10</v>
      </c>
      <c r="K5565" s="282">
        <v>30</v>
      </c>
    </row>
    <row r="5566" spans="1:11" x14ac:dyDescent="0.3">
      <c r="A5566" s="281" t="s">
        <v>2153</v>
      </c>
      <c r="B5566" s="281">
        <v>162</v>
      </c>
      <c r="C5566" s="24" t="str">
        <f t="shared" si="86"/>
        <v>mea162</v>
      </c>
      <c r="D5566" s="281">
        <v>3226</v>
      </c>
      <c r="E5566" s="281">
        <v>1301</v>
      </c>
      <c r="F5566" s="281">
        <v>46287</v>
      </c>
      <c r="G5566" s="24">
        <v>50</v>
      </c>
      <c r="H5566" s="24">
        <v>0</v>
      </c>
      <c r="I5566" s="24">
        <v>0</v>
      </c>
      <c r="J5566" s="282">
        <v>10</v>
      </c>
      <c r="K5566" s="282">
        <v>30</v>
      </c>
    </row>
    <row r="5567" spans="1:11" x14ac:dyDescent="0.3">
      <c r="A5567" s="281" t="s">
        <v>2153</v>
      </c>
      <c r="B5567" s="281">
        <v>163</v>
      </c>
      <c r="C5567" s="24" t="str">
        <f t="shared" si="86"/>
        <v>mea163</v>
      </c>
      <c r="D5567" s="281">
        <v>3261</v>
      </c>
      <c r="E5567" s="281">
        <v>1315</v>
      </c>
      <c r="F5567" s="281">
        <v>46909</v>
      </c>
      <c r="G5567" s="24">
        <v>50</v>
      </c>
      <c r="H5567" s="24">
        <v>0</v>
      </c>
      <c r="I5567" s="24">
        <v>0</v>
      </c>
      <c r="J5567" s="282">
        <v>10</v>
      </c>
      <c r="K5567" s="282">
        <v>30</v>
      </c>
    </row>
    <row r="5568" spans="1:11" x14ac:dyDescent="0.3">
      <c r="A5568" s="281" t="s">
        <v>2153</v>
      </c>
      <c r="B5568" s="281">
        <v>164</v>
      </c>
      <c r="C5568" s="24" t="str">
        <f t="shared" si="86"/>
        <v>mea164</v>
      </c>
      <c r="D5568" s="281">
        <v>3296</v>
      </c>
      <c r="E5568" s="281">
        <v>1329</v>
      </c>
      <c r="F5568" s="281">
        <v>47454</v>
      </c>
      <c r="G5568" s="24">
        <v>50</v>
      </c>
      <c r="H5568" s="24">
        <v>0</v>
      </c>
      <c r="I5568" s="24">
        <v>0</v>
      </c>
      <c r="J5568" s="282">
        <v>10</v>
      </c>
      <c r="K5568" s="282">
        <v>30</v>
      </c>
    </row>
    <row r="5569" spans="1:11" x14ac:dyDescent="0.3">
      <c r="A5569" s="281" t="s">
        <v>2153</v>
      </c>
      <c r="B5569" s="281">
        <v>165</v>
      </c>
      <c r="C5569" s="24" t="str">
        <f t="shared" si="86"/>
        <v>mea165</v>
      </c>
      <c r="D5569" s="281">
        <v>3332</v>
      </c>
      <c r="E5569" s="281">
        <v>1343</v>
      </c>
      <c r="F5569" s="281">
        <v>48152</v>
      </c>
      <c r="G5569" s="24">
        <v>50</v>
      </c>
      <c r="H5569" s="24">
        <v>0</v>
      </c>
      <c r="I5569" s="24">
        <v>0</v>
      </c>
      <c r="J5569" s="282">
        <v>10</v>
      </c>
      <c r="K5569" s="282">
        <v>30</v>
      </c>
    </row>
    <row r="5570" spans="1:11" x14ac:dyDescent="0.3">
      <c r="A5570" s="281" t="s">
        <v>2153</v>
      </c>
      <c r="B5570" s="281">
        <v>166</v>
      </c>
      <c r="C5570" s="24" t="str">
        <f t="shared" si="86"/>
        <v>mea166</v>
      </c>
      <c r="D5570" s="281">
        <v>3368</v>
      </c>
      <c r="E5570" s="281">
        <v>1358</v>
      </c>
      <c r="F5570" s="281">
        <v>48711</v>
      </c>
      <c r="G5570" s="24">
        <v>50</v>
      </c>
      <c r="H5570" s="24">
        <v>0</v>
      </c>
      <c r="I5570" s="24">
        <v>0</v>
      </c>
      <c r="J5570" s="282">
        <v>10</v>
      </c>
      <c r="K5570" s="282">
        <v>30</v>
      </c>
    </row>
    <row r="5571" spans="1:11" x14ac:dyDescent="0.3">
      <c r="A5571" s="281" t="s">
        <v>2153</v>
      </c>
      <c r="B5571" s="281">
        <v>167</v>
      </c>
      <c r="C5571" s="24" t="str">
        <f t="shared" si="86"/>
        <v>mea167</v>
      </c>
      <c r="D5571" s="281">
        <v>3404</v>
      </c>
      <c r="E5571" s="281">
        <v>1373</v>
      </c>
      <c r="F5571" s="281">
        <v>49276</v>
      </c>
      <c r="G5571" s="24">
        <v>50</v>
      </c>
      <c r="H5571" s="24">
        <v>0</v>
      </c>
      <c r="I5571" s="24">
        <v>0</v>
      </c>
      <c r="J5571" s="282">
        <v>10</v>
      </c>
      <c r="K5571" s="282">
        <v>30</v>
      </c>
    </row>
    <row r="5572" spans="1:11" x14ac:dyDescent="0.3">
      <c r="A5572" s="281" t="s">
        <v>2153</v>
      </c>
      <c r="B5572" s="281">
        <v>168</v>
      </c>
      <c r="C5572" s="24" t="str">
        <f t="shared" si="86"/>
        <v>mea168</v>
      </c>
      <c r="D5572" s="281">
        <v>3441</v>
      </c>
      <c r="E5572" s="281">
        <v>1387</v>
      </c>
      <c r="F5572" s="281">
        <v>49847</v>
      </c>
      <c r="G5572" s="24">
        <v>50</v>
      </c>
      <c r="H5572" s="24">
        <v>0</v>
      </c>
      <c r="I5572" s="24">
        <v>0</v>
      </c>
      <c r="J5572" s="282">
        <v>10</v>
      </c>
      <c r="K5572" s="282">
        <v>30</v>
      </c>
    </row>
    <row r="5573" spans="1:11" x14ac:dyDescent="0.3">
      <c r="A5573" s="281" t="s">
        <v>2153</v>
      </c>
      <c r="B5573" s="281">
        <v>169</v>
      </c>
      <c r="C5573" s="24" t="str">
        <f t="shared" si="86"/>
        <v>mea169</v>
      </c>
      <c r="D5573" s="281">
        <v>3478</v>
      </c>
      <c r="E5573" s="281">
        <v>1402</v>
      </c>
      <c r="F5573" s="281">
        <v>50580</v>
      </c>
      <c r="G5573" s="24">
        <v>50</v>
      </c>
      <c r="H5573" s="24">
        <v>0</v>
      </c>
      <c r="I5573" s="24">
        <v>0</v>
      </c>
      <c r="J5573" s="282">
        <v>10</v>
      </c>
      <c r="K5573" s="282">
        <v>30</v>
      </c>
    </row>
    <row r="5574" spans="1:11" x14ac:dyDescent="0.3">
      <c r="A5574" s="281" t="s">
        <v>2153</v>
      </c>
      <c r="B5574" s="281">
        <v>170</v>
      </c>
      <c r="C5574" s="24" t="str">
        <f t="shared" ref="C5574:C5637" si="87">A5574&amp;B5574</f>
        <v>mea170</v>
      </c>
      <c r="D5574" s="281">
        <v>3516</v>
      </c>
      <c r="E5574" s="281">
        <v>1418</v>
      </c>
      <c r="F5574" s="281">
        <v>51166</v>
      </c>
      <c r="G5574" s="24">
        <v>50</v>
      </c>
      <c r="H5574" s="24">
        <v>0</v>
      </c>
      <c r="I5574" s="24">
        <v>0</v>
      </c>
      <c r="J5574" s="282">
        <v>10</v>
      </c>
      <c r="K5574" s="282">
        <v>30</v>
      </c>
    </row>
    <row r="5575" spans="1:11" x14ac:dyDescent="0.3">
      <c r="A5575" s="281" t="s">
        <v>2153</v>
      </c>
      <c r="B5575" s="281">
        <v>171</v>
      </c>
      <c r="C5575" s="24" t="str">
        <f t="shared" si="87"/>
        <v>mea171</v>
      </c>
      <c r="D5575" s="281">
        <v>3553</v>
      </c>
      <c r="E5575" s="281">
        <v>1433</v>
      </c>
      <c r="F5575" s="281">
        <v>51758</v>
      </c>
      <c r="G5575" s="24">
        <v>50</v>
      </c>
      <c r="H5575" s="24">
        <v>0</v>
      </c>
      <c r="I5575" s="24">
        <v>0</v>
      </c>
      <c r="J5575" s="282">
        <v>10</v>
      </c>
      <c r="K5575" s="282">
        <v>30</v>
      </c>
    </row>
    <row r="5576" spans="1:11" x14ac:dyDescent="0.3">
      <c r="A5576" s="281" t="s">
        <v>2153</v>
      </c>
      <c r="B5576" s="281">
        <v>172</v>
      </c>
      <c r="C5576" s="24" t="str">
        <f t="shared" si="87"/>
        <v>mea172</v>
      </c>
      <c r="D5576" s="281">
        <v>3592</v>
      </c>
      <c r="E5576" s="281">
        <v>1448</v>
      </c>
      <c r="F5576" s="281">
        <v>52357</v>
      </c>
      <c r="G5576" s="24">
        <v>50</v>
      </c>
      <c r="H5576" s="24">
        <v>0</v>
      </c>
      <c r="I5576" s="24">
        <v>0</v>
      </c>
      <c r="J5576" s="282">
        <v>10</v>
      </c>
      <c r="K5576" s="282">
        <v>30</v>
      </c>
    </row>
    <row r="5577" spans="1:11" x14ac:dyDescent="0.3">
      <c r="A5577" s="281" t="s">
        <v>2153</v>
      </c>
      <c r="B5577" s="281">
        <v>173</v>
      </c>
      <c r="C5577" s="24" t="str">
        <f t="shared" si="87"/>
        <v>mea173</v>
      </c>
      <c r="D5577" s="281">
        <v>3630</v>
      </c>
      <c r="E5577" s="281">
        <v>1464</v>
      </c>
      <c r="F5577" s="281">
        <v>53126</v>
      </c>
      <c r="G5577" s="24">
        <v>50</v>
      </c>
      <c r="H5577" s="24">
        <v>0</v>
      </c>
      <c r="I5577" s="24">
        <v>0</v>
      </c>
      <c r="J5577" s="282">
        <v>10</v>
      </c>
      <c r="K5577" s="282">
        <v>30</v>
      </c>
    </row>
    <row r="5578" spans="1:11" x14ac:dyDescent="0.3">
      <c r="A5578" s="281" t="s">
        <v>2153</v>
      </c>
      <c r="B5578" s="281">
        <v>174</v>
      </c>
      <c r="C5578" s="24" t="str">
        <f t="shared" si="87"/>
        <v>mea174</v>
      </c>
      <c r="D5578" s="281">
        <v>3670</v>
      </c>
      <c r="E5578" s="281">
        <v>1480</v>
      </c>
      <c r="F5578" s="281">
        <v>53740</v>
      </c>
      <c r="G5578" s="24">
        <v>50</v>
      </c>
      <c r="H5578" s="24">
        <v>0</v>
      </c>
      <c r="I5578" s="24">
        <v>0</v>
      </c>
      <c r="J5578" s="282">
        <v>10</v>
      </c>
      <c r="K5578" s="282">
        <v>30</v>
      </c>
    </row>
    <row r="5579" spans="1:11" x14ac:dyDescent="0.3">
      <c r="A5579" s="281" t="s">
        <v>2153</v>
      </c>
      <c r="B5579" s="281">
        <v>175</v>
      </c>
      <c r="C5579" s="24" t="str">
        <f t="shared" si="87"/>
        <v>mea175</v>
      </c>
      <c r="D5579" s="281">
        <v>3709</v>
      </c>
      <c r="E5579" s="281">
        <v>1496</v>
      </c>
      <c r="F5579" s="281">
        <v>54361</v>
      </c>
      <c r="G5579" s="24">
        <v>50</v>
      </c>
      <c r="H5579" s="24">
        <v>0</v>
      </c>
      <c r="I5579" s="24">
        <v>0</v>
      </c>
      <c r="J5579" s="282">
        <v>10</v>
      </c>
      <c r="K5579" s="282">
        <v>30</v>
      </c>
    </row>
    <row r="5580" spans="1:11" x14ac:dyDescent="0.3">
      <c r="A5580" s="281" t="s">
        <v>2153</v>
      </c>
      <c r="B5580" s="281">
        <v>176</v>
      </c>
      <c r="C5580" s="24" t="str">
        <f t="shared" si="87"/>
        <v>mea176</v>
      </c>
      <c r="D5580" s="281">
        <v>3749</v>
      </c>
      <c r="E5580" s="281">
        <v>1512</v>
      </c>
      <c r="F5580" s="281">
        <v>54989</v>
      </c>
      <c r="G5580" s="24">
        <v>50</v>
      </c>
      <c r="H5580" s="24">
        <v>0</v>
      </c>
      <c r="I5580" s="24">
        <v>0</v>
      </c>
      <c r="J5580" s="282">
        <v>10</v>
      </c>
      <c r="K5580" s="282">
        <v>30</v>
      </c>
    </row>
    <row r="5581" spans="1:11" x14ac:dyDescent="0.3">
      <c r="A5581" s="281" t="s">
        <v>2153</v>
      </c>
      <c r="B5581" s="281">
        <v>177</v>
      </c>
      <c r="C5581" s="24" t="str">
        <f t="shared" si="87"/>
        <v>mea177</v>
      </c>
      <c r="D5581" s="281">
        <v>3789</v>
      </c>
      <c r="E5581" s="281">
        <v>1528</v>
      </c>
      <c r="F5581" s="281">
        <v>55795</v>
      </c>
      <c r="G5581" s="24">
        <v>50</v>
      </c>
      <c r="H5581" s="24">
        <v>0</v>
      </c>
      <c r="I5581" s="24">
        <v>0</v>
      </c>
      <c r="J5581" s="282">
        <v>10</v>
      </c>
      <c r="K5581" s="282">
        <v>30</v>
      </c>
    </row>
    <row r="5582" spans="1:11" x14ac:dyDescent="0.3">
      <c r="A5582" s="281" t="s">
        <v>2153</v>
      </c>
      <c r="B5582" s="281">
        <v>178</v>
      </c>
      <c r="C5582" s="24" t="str">
        <f t="shared" si="87"/>
        <v>mea178</v>
      </c>
      <c r="D5582" s="281">
        <v>3830</v>
      </c>
      <c r="E5582" s="281">
        <v>1544</v>
      </c>
      <c r="F5582" s="281">
        <v>56439</v>
      </c>
      <c r="G5582" s="24">
        <v>50</v>
      </c>
      <c r="H5582" s="24">
        <v>0</v>
      </c>
      <c r="I5582" s="24">
        <v>0</v>
      </c>
      <c r="J5582" s="282">
        <v>10</v>
      </c>
      <c r="K5582" s="282">
        <v>30</v>
      </c>
    </row>
    <row r="5583" spans="1:11" x14ac:dyDescent="0.3">
      <c r="A5583" s="281" t="s">
        <v>2153</v>
      </c>
      <c r="B5583" s="281">
        <v>179</v>
      </c>
      <c r="C5583" s="24" t="str">
        <f t="shared" si="87"/>
        <v>mea179</v>
      </c>
      <c r="D5583" s="281">
        <v>3871</v>
      </c>
      <c r="E5583" s="281">
        <v>1561</v>
      </c>
      <c r="F5583" s="281">
        <v>57091</v>
      </c>
      <c r="G5583" s="24">
        <v>50</v>
      </c>
      <c r="H5583" s="24">
        <v>0</v>
      </c>
      <c r="I5583" s="24">
        <v>0</v>
      </c>
      <c r="J5583" s="282">
        <v>10</v>
      </c>
      <c r="K5583" s="282">
        <v>30</v>
      </c>
    </row>
    <row r="5584" spans="1:11" x14ac:dyDescent="0.3">
      <c r="A5584" s="281" t="s">
        <v>2153</v>
      </c>
      <c r="B5584" s="281">
        <v>180</v>
      </c>
      <c r="C5584" s="24" t="str">
        <f t="shared" si="87"/>
        <v>mea180</v>
      </c>
      <c r="D5584" s="281">
        <v>3912</v>
      </c>
      <c r="E5584" s="281">
        <v>1578</v>
      </c>
      <c r="F5584" s="281">
        <v>57749</v>
      </c>
      <c r="G5584" s="24">
        <v>50</v>
      </c>
      <c r="H5584" s="24">
        <v>0</v>
      </c>
      <c r="I5584" s="24">
        <v>0</v>
      </c>
      <c r="J5584" s="282">
        <v>10</v>
      </c>
      <c r="K5584" s="282">
        <v>30</v>
      </c>
    </row>
    <row r="5585" spans="1:11" x14ac:dyDescent="0.3">
      <c r="A5585" s="281" t="s">
        <v>2153</v>
      </c>
      <c r="B5585" s="281">
        <v>181</v>
      </c>
      <c r="C5585" s="24" t="str">
        <f t="shared" si="87"/>
        <v>mea181</v>
      </c>
      <c r="D5585" s="281">
        <v>4267</v>
      </c>
      <c r="E5585" s="281">
        <v>1721</v>
      </c>
      <c r="F5585" s="281">
        <v>63945</v>
      </c>
      <c r="G5585" s="24">
        <v>50</v>
      </c>
      <c r="H5585" s="24">
        <v>0</v>
      </c>
      <c r="I5585" s="24">
        <v>0</v>
      </c>
      <c r="J5585" s="282">
        <v>10</v>
      </c>
      <c r="K5585" s="282">
        <v>30</v>
      </c>
    </row>
    <row r="5586" spans="1:11" x14ac:dyDescent="0.3">
      <c r="A5586" s="281" t="s">
        <v>2153</v>
      </c>
      <c r="B5586" s="281">
        <v>182</v>
      </c>
      <c r="C5586" s="24" t="str">
        <f t="shared" si="87"/>
        <v>mea182</v>
      </c>
      <c r="D5586" s="281">
        <v>4313</v>
      </c>
      <c r="E5586" s="281">
        <v>1739</v>
      </c>
      <c r="F5586" s="281">
        <v>64682</v>
      </c>
      <c r="G5586" s="24">
        <v>50</v>
      </c>
      <c r="H5586" s="24">
        <v>0</v>
      </c>
      <c r="I5586" s="24">
        <v>0</v>
      </c>
      <c r="J5586" s="282">
        <v>10</v>
      </c>
      <c r="K5586" s="282">
        <v>30</v>
      </c>
    </row>
    <row r="5587" spans="1:11" x14ac:dyDescent="0.3">
      <c r="A5587" s="281" t="s">
        <v>2153</v>
      </c>
      <c r="B5587" s="281">
        <v>183</v>
      </c>
      <c r="C5587" s="24" t="str">
        <f t="shared" si="87"/>
        <v>mea183</v>
      </c>
      <c r="D5587" s="281">
        <v>4359</v>
      </c>
      <c r="E5587" s="281">
        <v>1758</v>
      </c>
      <c r="F5587" s="281">
        <v>65428</v>
      </c>
      <c r="G5587" s="24">
        <v>50</v>
      </c>
      <c r="H5587" s="24">
        <v>0</v>
      </c>
      <c r="I5587" s="24">
        <v>0</v>
      </c>
      <c r="J5587" s="282">
        <v>10</v>
      </c>
      <c r="K5587" s="282">
        <v>30</v>
      </c>
    </row>
    <row r="5588" spans="1:11" x14ac:dyDescent="0.3">
      <c r="A5588" s="281" t="s">
        <v>2153</v>
      </c>
      <c r="B5588" s="281">
        <v>184</v>
      </c>
      <c r="C5588" s="24" t="str">
        <f t="shared" si="87"/>
        <v>mea184</v>
      </c>
      <c r="D5588" s="281">
        <v>4406</v>
      </c>
      <c r="E5588" s="281">
        <v>1777</v>
      </c>
      <c r="F5588" s="281">
        <v>66181</v>
      </c>
      <c r="G5588" s="24">
        <v>50</v>
      </c>
      <c r="H5588" s="24">
        <v>0</v>
      </c>
      <c r="I5588" s="24">
        <v>0</v>
      </c>
      <c r="J5588" s="282">
        <v>10</v>
      </c>
      <c r="K5588" s="282">
        <v>30</v>
      </c>
    </row>
    <row r="5589" spans="1:11" x14ac:dyDescent="0.3">
      <c r="A5589" s="281" t="s">
        <v>2153</v>
      </c>
      <c r="B5589" s="281">
        <v>185</v>
      </c>
      <c r="C5589" s="24" t="str">
        <f t="shared" si="87"/>
        <v>mea185</v>
      </c>
      <c r="D5589" s="281">
        <v>4453</v>
      </c>
      <c r="E5589" s="281">
        <v>1796</v>
      </c>
      <c r="F5589" s="281">
        <v>67150</v>
      </c>
      <c r="G5589" s="24">
        <v>50</v>
      </c>
      <c r="H5589" s="24">
        <v>0</v>
      </c>
      <c r="I5589" s="24">
        <v>0</v>
      </c>
      <c r="J5589" s="282">
        <v>10</v>
      </c>
      <c r="K5589" s="282">
        <v>30</v>
      </c>
    </row>
    <row r="5590" spans="1:11" x14ac:dyDescent="0.3">
      <c r="A5590" s="281" t="s">
        <v>2153</v>
      </c>
      <c r="B5590" s="281">
        <v>186</v>
      </c>
      <c r="C5590" s="24" t="str">
        <f t="shared" si="87"/>
        <v>mea186</v>
      </c>
      <c r="D5590" s="281">
        <v>4500</v>
      </c>
      <c r="E5590" s="281">
        <v>1815</v>
      </c>
      <c r="F5590" s="281">
        <v>67923</v>
      </c>
      <c r="G5590" s="24">
        <v>50</v>
      </c>
      <c r="H5590" s="24">
        <v>0</v>
      </c>
      <c r="I5590" s="24">
        <v>0</v>
      </c>
      <c r="J5590" s="282">
        <v>10</v>
      </c>
      <c r="K5590" s="282">
        <v>30</v>
      </c>
    </row>
    <row r="5591" spans="1:11" x14ac:dyDescent="0.3">
      <c r="A5591" s="281" t="s">
        <v>2153</v>
      </c>
      <c r="B5591" s="281">
        <v>187</v>
      </c>
      <c r="C5591" s="24" t="str">
        <f t="shared" si="87"/>
        <v>mea187</v>
      </c>
      <c r="D5591" s="281">
        <v>4548</v>
      </c>
      <c r="E5591" s="281">
        <v>1834</v>
      </c>
      <c r="F5591" s="281">
        <v>68704</v>
      </c>
      <c r="G5591" s="24">
        <v>50</v>
      </c>
      <c r="H5591" s="24">
        <v>0</v>
      </c>
      <c r="I5591" s="24">
        <v>0</v>
      </c>
      <c r="J5591" s="282">
        <v>10</v>
      </c>
      <c r="K5591" s="282">
        <v>30</v>
      </c>
    </row>
    <row r="5592" spans="1:11" x14ac:dyDescent="0.3">
      <c r="A5592" s="281" t="s">
        <v>2153</v>
      </c>
      <c r="B5592" s="281">
        <v>188</v>
      </c>
      <c r="C5592" s="24" t="str">
        <f t="shared" si="87"/>
        <v>mea188</v>
      </c>
      <c r="D5592" s="281">
        <v>4597</v>
      </c>
      <c r="E5592" s="281">
        <v>1854</v>
      </c>
      <c r="F5592" s="281">
        <v>69494</v>
      </c>
      <c r="G5592" s="24">
        <v>50</v>
      </c>
      <c r="H5592" s="24">
        <v>0</v>
      </c>
      <c r="I5592" s="24">
        <v>0</v>
      </c>
      <c r="J5592" s="282">
        <v>10</v>
      </c>
      <c r="K5592" s="282">
        <v>30</v>
      </c>
    </row>
    <row r="5593" spans="1:11" x14ac:dyDescent="0.3">
      <c r="A5593" s="281" t="s">
        <v>2153</v>
      </c>
      <c r="B5593" s="281">
        <v>189</v>
      </c>
      <c r="C5593" s="24" t="str">
        <f t="shared" si="87"/>
        <v>mea189</v>
      </c>
      <c r="D5593" s="281">
        <v>4646</v>
      </c>
      <c r="E5593" s="281">
        <v>1873</v>
      </c>
      <c r="F5593" s="281">
        <v>70438</v>
      </c>
      <c r="G5593" s="24">
        <v>50</v>
      </c>
      <c r="H5593" s="24">
        <v>0</v>
      </c>
      <c r="I5593" s="24">
        <v>0</v>
      </c>
      <c r="J5593" s="282">
        <v>10</v>
      </c>
      <c r="K5593" s="282">
        <v>30</v>
      </c>
    </row>
    <row r="5594" spans="1:11" x14ac:dyDescent="0.3">
      <c r="A5594" s="281" t="s">
        <v>2153</v>
      </c>
      <c r="B5594" s="281">
        <v>190</v>
      </c>
      <c r="C5594" s="24" t="str">
        <f t="shared" si="87"/>
        <v>mea190</v>
      </c>
      <c r="D5594" s="281">
        <v>4695</v>
      </c>
      <c r="E5594" s="281">
        <v>1893</v>
      </c>
      <c r="F5594" s="281">
        <v>71247</v>
      </c>
      <c r="G5594" s="24">
        <v>50</v>
      </c>
      <c r="H5594" s="24">
        <v>0</v>
      </c>
      <c r="I5594" s="24">
        <v>0</v>
      </c>
      <c r="J5594" s="282">
        <v>10</v>
      </c>
      <c r="K5594" s="282">
        <v>30</v>
      </c>
    </row>
    <row r="5595" spans="1:11" x14ac:dyDescent="0.3">
      <c r="A5595" s="281" t="s">
        <v>2153</v>
      </c>
      <c r="B5595" s="281">
        <v>191</v>
      </c>
      <c r="C5595" s="24" t="str">
        <f t="shared" si="87"/>
        <v>mea191</v>
      </c>
      <c r="D5595" s="281">
        <v>4745</v>
      </c>
      <c r="E5595" s="281">
        <v>1913</v>
      </c>
      <c r="F5595" s="281">
        <v>72065</v>
      </c>
      <c r="G5595" s="24">
        <v>50</v>
      </c>
      <c r="H5595" s="24">
        <v>0</v>
      </c>
      <c r="I5595" s="24">
        <v>0</v>
      </c>
      <c r="J5595" s="282">
        <v>10</v>
      </c>
      <c r="K5595" s="282">
        <v>30</v>
      </c>
    </row>
    <row r="5596" spans="1:11" x14ac:dyDescent="0.3">
      <c r="A5596" s="281" t="s">
        <v>2153</v>
      </c>
      <c r="B5596" s="281">
        <v>192</v>
      </c>
      <c r="C5596" s="24" t="str">
        <f t="shared" si="87"/>
        <v>mea192</v>
      </c>
      <c r="D5596" s="281">
        <v>4796</v>
      </c>
      <c r="E5596" s="281">
        <v>1934</v>
      </c>
      <c r="F5596" s="281">
        <v>72892</v>
      </c>
      <c r="G5596" s="24">
        <v>50</v>
      </c>
      <c r="H5596" s="24">
        <v>0</v>
      </c>
      <c r="I5596" s="24">
        <v>0</v>
      </c>
      <c r="J5596" s="282">
        <v>10</v>
      </c>
      <c r="K5596" s="282">
        <v>30</v>
      </c>
    </row>
    <row r="5597" spans="1:11" x14ac:dyDescent="0.3">
      <c r="A5597" s="281" t="s">
        <v>2153</v>
      </c>
      <c r="B5597" s="281">
        <v>193</v>
      </c>
      <c r="C5597" s="24" t="str">
        <f t="shared" si="87"/>
        <v>mea193</v>
      </c>
      <c r="D5597" s="281">
        <v>4847</v>
      </c>
      <c r="E5597" s="281">
        <v>1954</v>
      </c>
      <c r="F5597" s="281">
        <v>73956</v>
      </c>
      <c r="G5597" s="24">
        <v>50</v>
      </c>
      <c r="H5597" s="24">
        <v>0</v>
      </c>
      <c r="I5597" s="24">
        <v>0</v>
      </c>
      <c r="J5597" s="282">
        <v>10</v>
      </c>
      <c r="K5597" s="282">
        <v>30</v>
      </c>
    </row>
    <row r="5598" spans="1:11" x14ac:dyDescent="0.3">
      <c r="A5598" s="281" t="s">
        <v>2153</v>
      </c>
      <c r="B5598" s="281">
        <v>194</v>
      </c>
      <c r="C5598" s="24" t="str">
        <f t="shared" si="87"/>
        <v>mea194</v>
      </c>
      <c r="D5598" s="281">
        <v>4898</v>
      </c>
      <c r="E5598" s="281">
        <v>1975</v>
      </c>
      <c r="F5598" s="281">
        <v>74804</v>
      </c>
      <c r="G5598" s="24">
        <v>50</v>
      </c>
      <c r="H5598" s="24">
        <v>0</v>
      </c>
      <c r="I5598" s="24">
        <v>0</v>
      </c>
      <c r="J5598" s="282">
        <v>10</v>
      </c>
      <c r="K5598" s="282">
        <v>30</v>
      </c>
    </row>
    <row r="5599" spans="1:11" x14ac:dyDescent="0.3">
      <c r="A5599" s="281" t="s">
        <v>2153</v>
      </c>
      <c r="B5599" s="281">
        <v>195</v>
      </c>
      <c r="C5599" s="24" t="str">
        <f t="shared" si="87"/>
        <v>mea195</v>
      </c>
      <c r="D5599" s="281">
        <v>4950</v>
      </c>
      <c r="E5599" s="281">
        <v>1996</v>
      </c>
      <c r="F5599" s="281">
        <v>75661</v>
      </c>
      <c r="G5599" s="24">
        <v>50</v>
      </c>
      <c r="H5599" s="24">
        <v>0</v>
      </c>
      <c r="I5599" s="24">
        <v>0</v>
      </c>
      <c r="J5599" s="282">
        <v>10</v>
      </c>
      <c r="K5599" s="282">
        <v>30</v>
      </c>
    </row>
    <row r="5600" spans="1:11" x14ac:dyDescent="0.3">
      <c r="A5600" s="281" t="s">
        <v>2153</v>
      </c>
      <c r="B5600" s="281">
        <v>196</v>
      </c>
      <c r="C5600" s="24" t="str">
        <f t="shared" si="87"/>
        <v>mea196</v>
      </c>
      <c r="D5600" s="281">
        <v>5002</v>
      </c>
      <c r="E5600" s="281">
        <v>2017</v>
      </c>
      <c r="F5600" s="281">
        <v>76527</v>
      </c>
      <c r="G5600" s="24">
        <v>50</v>
      </c>
      <c r="H5600" s="24">
        <v>0</v>
      </c>
      <c r="I5600" s="24">
        <v>0</v>
      </c>
      <c r="J5600" s="282">
        <v>10</v>
      </c>
      <c r="K5600" s="282">
        <v>30</v>
      </c>
    </row>
    <row r="5601" spans="1:11" x14ac:dyDescent="0.3">
      <c r="A5601" s="281" t="s">
        <v>2153</v>
      </c>
      <c r="B5601" s="281">
        <v>197</v>
      </c>
      <c r="C5601" s="24" t="str">
        <f t="shared" si="87"/>
        <v>mea197</v>
      </c>
      <c r="D5601" s="281">
        <v>5056</v>
      </c>
      <c r="E5601" s="281">
        <v>2039</v>
      </c>
      <c r="F5601" s="281">
        <v>77643</v>
      </c>
      <c r="G5601" s="24">
        <v>50</v>
      </c>
      <c r="H5601" s="24">
        <v>0</v>
      </c>
      <c r="I5601" s="24">
        <v>0</v>
      </c>
      <c r="J5601" s="282">
        <v>10</v>
      </c>
      <c r="K5601" s="282">
        <v>30</v>
      </c>
    </row>
    <row r="5602" spans="1:11" x14ac:dyDescent="0.3">
      <c r="A5602" s="281" t="s">
        <v>2153</v>
      </c>
      <c r="B5602" s="281">
        <v>198</v>
      </c>
      <c r="C5602" s="24" t="str">
        <f t="shared" si="87"/>
        <v>mea198</v>
      </c>
      <c r="D5602" s="281">
        <v>5109</v>
      </c>
      <c r="E5602" s="281">
        <v>2060</v>
      </c>
      <c r="F5602" s="281">
        <v>78532</v>
      </c>
      <c r="G5602" s="24">
        <v>50</v>
      </c>
      <c r="H5602" s="24">
        <v>0</v>
      </c>
      <c r="I5602" s="24">
        <v>0</v>
      </c>
      <c r="J5602" s="282">
        <v>10</v>
      </c>
      <c r="K5602" s="282">
        <v>30</v>
      </c>
    </row>
    <row r="5603" spans="1:11" x14ac:dyDescent="0.3">
      <c r="A5603" s="281" t="s">
        <v>2153</v>
      </c>
      <c r="B5603" s="281">
        <v>199</v>
      </c>
      <c r="C5603" s="24" t="str">
        <f t="shared" si="87"/>
        <v>mea199</v>
      </c>
      <c r="D5603" s="281">
        <v>5163</v>
      </c>
      <c r="E5603" s="281">
        <v>2082</v>
      </c>
      <c r="F5603" s="281">
        <v>79430</v>
      </c>
      <c r="G5603" s="24">
        <v>50</v>
      </c>
      <c r="H5603" s="24">
        <v>0</v>
      </c>
      <c r="I5603" s="24">
        <v>0</v>
      </c>
      <c r="J5603" s="282">
        <v>10</v>
      </c>
      <c r="K5603" s="282">
        <v>30</v>
      </c>
    </row>
    <row r="5604" spans="1:11" x14ac:dyDescent="0.3">
      <c r="A5604" s="281" t="s">
        <v>2153</v>
      </c>
      <c r="B5604" s="281">
        <v>200</v>
      </c>
      <c r="C5604" s="24" t="str">
        <f t="shared" si="87"/>
        <v>mea200</v>
      </c>
      <c r="D5604" s="281">
        <v>5218</v>
      </c>
      <c r="E5604" s="281">
        <v>2104</v>
      </c>
      <c r="F5604" s="281">
        <v>80338</v>
      </c>
      <c r="G5604" s="24">
        <v>50</v>
      </c>
      <c r="H5604" s="24">
        <v>0</v>
      </c>
      <c r="I5604" s="24">
        <v>0</v>
      </c>
      <c r="J5604" s="282">
        <v>10</v>
      </c>
      <c r="K5604" s="282">
        <v>30</v>
      </c>
    </row>
    <row r="5605" spans="1:11" x14ac:dyDescent="0.3">
      <c r="A5605" s="281" t="s">
        <v>2153</v>
      </c>
      <c r="B5605" s="281">
        <v>201</v>
      </c>
      <c r="C5605" s="24" t="str">
        <f t="shared" si="87"/>
        <v>mea201</v>
      </c>
      <c r="D5605" s="281">
        <v>5690</v>
      </c>
      <c r="E5605" s="281">
        <v>2295</v>
      </c>
      <c r="F5605" s="281">
        <v>88739</v>
      </c>
      <c r="G5605" s="24">
        <v>50</v>
      </c>
      <c r="H5605" s="24">
        <v>0</v>
      </c>
      <c r="I5605" s="24">
        <v>0</v>
      </c>
      <c r="J5605" s="282">
        <v>10</v>
      </c>
      <c r="K5605" s="282">
        <v>30</v>
      </c>
    </row>
    <row r="5606" spans="1:11" x14ac:dyDescent="0.3">
      <c r="A5606" s="281" t="s">
        <v>2153</v>
      </c>
      <c r="B5606" s="281">
        <v>202</v>
      </c>
      <c r="C5606" s="24" t="str">
        <f t="shared" si="87"/>
        <v>mea202</v>
      </c>
      <c r="D5606" s="281">
        <v>5750</v>
      </c>
      <c r="E5606" s="281">
        <v>2319</v>
      </c>
      <c r="F5606" s="281">
        <v>89845</v>
      </c>
      <c r="G5606" s="24">
        <v>50</v>
      </c>
      <c r="H5606" s="24">
        <v>0</v>
      </c>
      <c r="I5606" s="24">
        <v>0</v>
      </c>
      <c r="J5606" s="282">
        <v>10</v>
      </c>
      <c r="K5606" s="282">
        <v>30</v>
      </c>
    </row>
    <row r="5607" spans="1:11" x14ac:dyDescent="0.3">
      <c r="A5607" s="281" t="s">
        <v>2153</v>
      </c>
      <c r="B5607" s="281">
        <v>203</v>
      </c>
      <c r="C5607" s="24" t="str">
        <f t="shared" si="87"/>
        <v>mea203</v>
      </c>
      <c r="D5607" s="281">
        <v>5811</v>
      </c>
      <c r="E5607" s="281">
        <v>2343</v>
      </c>
      <c r="F5607" s="281">
        <v>90933</v>
      </c>
      <c r="G5607" s="24">
        <v>50</v>
      </c>
      <c r="H5607" s="24">
        <v>0</v>
      </c>
      <c r="I5607" s="24">
        <v>0</v>
      </c>
      <c r="J5607" s="282">
        <v>10</v>
      </c>
      <c r="K5607" s="282">
        <v>30</v>
      </c>
    </row>
    <row r="5608" spans="1:11" x14ac:dyDescent="0.3">
      <c r="A5608" s="281" t="s">
        <v>2153</v>
      </c>
      <c r="B5608" s="281">
        <v>204</v>
      </c>
      <c r="C5608" s="24" t="str">
        <f t="shared" si="87"/>
        <v>mea204</v>
      </c>
      <c r="D5608" s="281">
        <v>5873</v>
      </c>
      <c r="E5608" s="281">
        <v>2368</v>
      </c>
      <c r="F5608" s="281">
        <v>92034</v>
      </c>
      <c r="G5608" s="24">
        <v>50</v>
      </c>
      <c r="H5608" s="24">
        <v>0</v>
      </c>
      <c r="I5608" s="24">
        <v>0</v>
      </c>
      <c r="J5608" s="282">
        <v>10</v>
      </c>
      <c r="K5608" s="282">
        <v>30</v>
      </c>
    </row>
    <row r="5609" spans="1:11" x14ac:dyDescent="0.3">
      <c r="A5609" s="281" t="s">
        <v>2153</v>
      </c>
      <c r="B5609" s="281">
        <v>205</v>
      </c>
      <c r="C5609" s="24" t="str">
        <f t="shared" si="87"/>
        <v>mea205</v>
      </c>
      <c r="D5609" s="281">
        <v>5934</v>
      </c>
      <c r="E5609" s="281">
        <v>2393</v>
      </c>
      <c r="F5609" s="281">
        <v>93528</v>
      </c>
      <c r="G5609" s="24">
        <v>50</v>
      </c>
      <c r="H5609" s="24">
        <v>0</v>
      </c>
      <c r="I5609" s="24">
        <v>0</v>
      </c>
      <c r="J5609" s="282">
        <v>10</v>
      </c>
      <c r="K5609" s="282">
        <v>30</v>
      </c>
    </row>
    <row r="5610" spans="1:11" x14ac:dyDescent="0.3">
      <c r="A5610" s="281" t="s">
        <v>2153</v>
      </c>
      <c r="B5610" s="281">
        <v>206</v>
      </c>
      <c r="C5610" s="24" t="str">
        <f t="shared" si="87"/>
        <v>mea206</v>
      </c>
      <c r="D5610" s="281">
        <v>5997</v>
      </c>
      <c r="E5610" s="281">
        <v>2418</v>
      </c>
      <c r="F5610" s="281">
        <v>94756</v>
      </c>
      <c r="G5610" s="24">
        <v>50</v>
      </c>
      <c r="H5610" s="24">
        <v>0</v>
      </c>
      <c r="I5610" s="24">
        <v>0</v>
      </c>
      <c r="J5610" s="282">
        <v>10</v>
      </c>
      <c r="K5610" s="282">
        <v>30</v>
      </c>
    </row>
    <row r="5611" spans="1:11" x14ac:dyDescent="0.3">
      <c r="A5611" s="281" t="s">
        <v>2153</v>
      </c>
      <c r="B5611" s="281">
        <v>207</v>
      </c>
      <c r="C5611" s="24" t="str">
        <f t="shared" si="87"/>
        <v>mea207</v>
      </c>
      <c r="D5611" s="281">
        <v>6060</v>
      </c>
      <c r="E5611" s="281">
        <v>2444</v>
      </c>
      <c r="F5611" s="281">
        <v>96000</v>
      </c>
      <c r="G5611" s="24">
        <v>50</v>
      </c>
      <c r="H5611" s="24">
        <v>0</v>
      </c>
      <c r="I5611" s="24">
        <v>0</v>
      </c>
      <c r="J5611" s="282">
        <v>10</v>
      </c>
      <c r="K5611" s="282">
        <v>30</v>
      </c>
    </row>
    <row r="5612" spans="1:11" x14ac:dyDescent="0.3">
      <c r="A5612" s="281" t="s">
        <v>2153</v>
      </c>
      <c r="B5612" s="281">
        <v>208</v>
      </c>
      <c r="C5612" s="24" t="str">
        <f t="shared" si="87"/>
        <v>mea208</v>
      </c>
      <c r="D5612" s="281">
        <v>6124</v>
      </c>
      <c r="E5612" s="281">
        <v>2470</v>
      </c>
      <c r="F5612" s="281">
        <v>97226</v>
      </c>
      <c r="G5612" s="24">
        <v>50</v>
      </c>
      <c r="H5612" s="24">
        <v>0</v>
      </c>
      <c r="I5612" s="24">
        <v>0</v>
      </c>
      <c r="J5612" s="282">
        <v>10</v>
      </c>
      <c r="K5612" s="282">
        <v>30</v>
      </c>
    </row>
    <row r="5613" spans="1:11" x14ac:dyDescent="0.3">
      <c r="A5613" s="281" t="s">
        <v>2153</v>
      </c>
      <c r="B5613" s="281">
        <v>209</v>
      </c>
      <c r="C5613" s="24" t="str">
        <f t="shared" si="87"/>
        <v>mea209</v>
      </c>
      <c r="D5613" s="281">
        <v>6188</v>
      </c>
      <c r="E5613" s="281">
        <v>2496</v>
      </c>
      <c r="F5613" s="281">
        <v>98535</v>
      </c>
      <c r="G5613" s="24">
        <v>50</v>
      </c>
      <c r="H5613" s="24">
        <v>0</v>
      </c>
      <c r="I5613" s="24">
        <v>0</v>
      </c>
      <c r="J5613" s="282">
        <v>10</v>
      </c>
      <c r="K5613" s="282">
        <v>30</v>
      </c>
    </row>
    <row r="5614" spans="1:11" x14ac:dyDescent="0.3">
      <c r="A5614" s="281" t="s">
        <v>2153</v>
      </c>
      <c r="B5614" s="281">
        <v>210</v>
      </c>
      <c r="C5614" s="24" t="str">
        <f t="shared" si="87"/>
        <v>mea210</v>
      </c>
      <c r="D5614" s="281">
        <v>6253</v>
      </c>
      <c r="E5614" s="281">
        <v>2522</v>
      </c>
      <c r="F5614" s="281">
        <v>99793</v>
      </c>
      <c r="G5614" s="24">
        <v>50</v>
      </c>
      <c r="H5614" s="24">
        <v>0</v>
      </c>
      <c r="I5614" s="24">
        <v>0</v>
      </c>
      <c r="J5614" s="282">
        <v>10</v>
      </c>
      <c r="K5614" s="282">
        <v>30</v>
      </c>
    </row>
    <row r="5615" spans="1:11" x14ac:dyDescent="0.3">
      <c r="A5615" s="281" t="s">
        <v>2153</v>
      </c>
      <c r="B5615" s="281">
        <v>211</v>
      </c>
      <c r="C5615" s="24" t="str">
        <f t="shared" si="87"/>
        <v>mea211</v>
      </c>
      <c r="D5615" s="281">
        <v>6319</v>
      </c>
      <c r="E5615" s="281">
        <v>2548</v>
      </c>
      <c r="F5615" s="281">
        <v>101101</v>
      </c>
      <c r="G5615" s="24">
        <v>50</v>
      </c>
      <c r="H5615" s="24">
        <v>0</v>
      </c>
      <c r="I5615" s="24">
        <v>0</v>
      </c>
      <c r="J5615" s="282">
        <v>10</v>
      </c>
      <c r="K5615" s="282">
        <v>30</v>
      </c>
    </row>
    <row r="5616" spans="1:11" x14ac:dyDescent="0.3">
      <c r="A5616" s="281" t="s">
        <v>2153</v>
      </c>
      <c r="B5616" s="281">
        <v>212</v>
      </c>
      <c r="C5616" s="24" t="str">
        <f t="shared" si="87"/>
        <v>mea212</v>
      </c>
      <c r="D5616" s="281">
        <v>6385</v>
      </c>
      <c r="E5616" s="281">
        <v>2575</v>
      </c>
      <c r="F5616" s="281">
        <v>102426</v>
      </c>
      <c r="G5616" s="24">
        <v>50</v>
      </c>
      <c r="H5616" s="24">
        <v>0</v>
      </c>
      <c r="I5616" s="24">
        <v>0</v>
      </c>
      <c r="J5616" s="282">
        <v>10</v>
      </c>
      <c r="K5616" s="282">
        <v>30</v>
      </c>
    </row>
    <row r="5617" spans="1:11" x14ac:dyDescent="0.3">
      <c r="A5617" s="281" t="s">
        <v>2153</v>
      </c>
      <c r="B5617" s="281">
        <v>213</v>
      </c>
      <c r="C5617" s="24" t="str">
        <f t="shared" si="87"/>
        <v>mea213</v>
      </c>
      <c r="D5617" s="281">
        <v>6452</v>
      </c>
      <c r="E5617" s="281">
        <v>2602</v>
      </c>
      <c r="F5617" s="281">
        <v>103767</v>
      </c>
      <c r="G5617" s="24">
        <v>50</v>
      </c>
      <c r="H5617" s="24">
        <v>0</v>
      </c>
      <c r="I5617" s="24">
        <v>0</v>
      </c>
      <c r="J5617" s="282">
        <v>10</v>
      </c>
      <c r="K5617" s="282">
        <v>30</v>
      </c>
    </row>
    <row r="5618" spans="1:11" x14ac:dyDescent="0.3">
      <c r="A5618" s="281" t="s">
        <v>2153</v>
      </c>
      <c r="B5618" s="281">
        <v>214</v>
      </c>
      <c r="C5618" s="24" t="str">
        <f t="shared" si="87"/>
        <v>mea214</v>
      </c>
      <c r="D5618" s="281">
        <v>6520</v>
      </c>
      <c r="E5618" s="281">
        <v>2629</v>
      </c>
      <c r="F5618" s="281">
        <v>105126</v>
      </c>
      <c r="G5618" s="24">
        <v>50</v>
      </c>
      <c r="H5618" s="24">
        <v>0</v>
      </c>
      <c r="I5618" s="24">
        <v>0</v>
      </c>
      <c r="J5618" s="282">
        <v>10</v>
      </c>
      <c r="K5618" s="282">
        <v>30</v>
      </c>
    </row>
    <row r="5619" spans="1:11" x14ac:dyDescent="0.3">
      <c r="A5619" s="281" t="s">
        <v>2153</v>
      </c>
      <c r="B5619" s="281">
        <v>215</v>
      </c>
      <c r="C5619" s="24" t="str">
        <f t="shared" si="87"/>
        <v>mea215</v>
      </c>
      <c r="D5619" s="281">
        <v>6588</v>
      </c>
      <c r="E5619" s="281">
        <v>2657</v>
      </c>
      <c r="F5619" s="281">
        <v>106465</v>
      </c>
      <c r="G5619" s="24">
        <v>50</v>
      </c>
      <c r="H5619" s="24">
        <v>0</v>
      </c>
      <c r="I5619" s="24">
        <v>0</v>
      </c>
      <c r="J5619" s="282">
        <v>10</v>
      </c>
      <c r="K5619" s="282">
        <v>30</v>
      </c>
    </row>
    <row r="5620" spans="1:11" x14ac:dyDescent="0.3">
      <c r="A5620" s="281" t="s">
        <v>2153</v>
      </c>
      <c r="B5620" s="281">
        <v>216</v>
      </c>
      <c r="C5620" s="24" t="str">
        <f t="shared" si="87"/>
        <v>mea216</v>
      </c>
      <c r="D5620" s="281">
        <v>6657</v>
      </c>
      <c r="E5620" s="281">
        <v>2685</v>
      </c>
      <c r="F5620" s="281">
        <v>107858</v>
      </c>
      <c r="G5620" s="24">
        <v>50</v>
      </c>
      <c r="H5620" s="24">
        <v>0</v>
      </c>
      <c r="I5620" s="24">
        <v>0</v>
      </c>
      <c r="J5620" s="282">
        <v>10</v>
      </c>
      <c r="K5620" s="282">
        <v>30</v>
      </c>
    </row>
    <row r="5621" spans="1:11" x14ac:dyDescent="0.3">
      <c r="A5621" s="281" t="s">
        <v>2153</v>
      </c>
      <c r="B5621" s="281">
        <v>217</v>
      </c>
      <c r="C5621" s="24" t="str">
        <f t="shared" si="87"/>
        <v>mea217</v>
      </c>
      <c r="D5621" s="281">
        <v>6727</v>
      </c>
      <c r="E5621" s="281">
        <v>2713</v>
      </c>
      <c r="F5621" s="281">
        <v>109156</v>
      </c>
      <c r="G5621" s="24">
        <v>50</v>
      </c>
      <c r="H5621" s="24">
        <v>0</v>
      </c>
      <c r="I5621" s="24">
        <v>0</v>
      </c>
      <c r="J5621" s="282">
        <v>10</v>
      </c>
      <c r="K5621" s="282">
        <v>30</v>
      </c>
    </row>
    <row r="5622" spans="1:11" x14ac:dyDescent="0.3">
      <c r="A5622" s="281" t="s">
        <v>2153</v>
      </c>
      <c r="B5622" s="281">
        <v>218</v>
      </c>
      <c r="C5622" s="24" t="str">
        <f t="shared" si="87"/>
        <v>mea218</v>
      </c>
      <c r="D5622" s="281">
        <v>6797</v>
      </c>
      <c r="E5622" s="281">
        <v>2741</v>
      </c>
      <c r="F5622" s="281">
        <v>110507</v>
      </c>
      <c r="G5622" s="24">
        <v>50</v>
      </c>
      <c r="H5622" s="24">
        <v>0</v>
      </c>
      <c r="I5622" s="24">
        <v>0</v>
      </c>
      <c r="J5622" s="282">
        <v>10</v>
      </c>
      <c r="K5622" s="282">
        <v>30</v>
      </c>
    </row>
    <row r="5623" spans="1:11" x14ac:dyDescent="0.3">
      <c r="A5623" s="281" t="s">
        <v>2153</v>
      </c>
      <c r="B5623" s="281">
        <v>219</v>
      </c>
      <c r="C5623" s="24" t="str">
        <f t="shared" si="87"/>
        <v>mea219</v>
      </c>
      <c r="D5623" s="281">
        <v>6869</v>
      </c>
      <c r="E5623" s="281">
        <v>2770</v>
      </c>
      <c r="F5623" s="281">
        <v>111836</v>
      </c>
      <c r="G5623" s="24">
        <v>50</v>
      </c>
      <c r="H5623" s="24">
        <v>0</v>
      </c>
      <c r="I5623" s="24">
        <v>0</v>
      </c>
      <c r="J5623" s="282">
        <v>10</v>
      </c>
      <c r="K5623" s="282">
        <v>30</v>
      </c>
    </row>
    <row r="5624" spans="1:11" x14ac:dyDescent="0.3">
      <c r="A5624" s="281" t="s">
        <v>2153</v>
      </c>
      <c r="B5624" s="281">
        <v>220</v>
      </c>
      <c r="C5624" s="24" t="str">
        <f t="shared" si="87"/>
        <v>mea220</v>
      </c>
      <c r="D5624" s="281">
        <v>6940</v>
      </c>
      <c r="E5624" s="281">
        <v>2799</v>
      </c>
      <c r="F5624" s="281">
        <v>113180</v>
      </c>
      <c r="G5624" s="24">
        <v>50</v>
      </c>
      <c r="H5624" s="24">
        <v>0</v>
      </c>
      <c r="I5624" s="24">
        <v>0</v>
      </c>
      <c r="J5624" s="282">
        <v>10</v>
      </c>
      <c r="K5624" s="282">
        <v>30</v>
      </c>
    </row>
    <row r="5625" spans="1:11" x14ac:dyDescent="0.3">
      <c r="A5625" s="281" t="s">
        <v>2153</v>
      </c>
      <c r="B5625" s="281">
        <v>221</v>
      </c>
      <c r="C5625" s="24" t="str">
        <f t="shared" si="87"/>
        <v>mea221</v>
      </c>
      <c r="D5625" s="281">
        <v>7568</v>
      </c>
      <c r="E5625" s="281">
        <v>3052</v>
      </c>
      <c r="F5625" s="281">
        <v>124654</v>
      </c>
      <c r="G5625" s="24">
        <v>50</v>
      </c>
      <c r="H5625" s="24">
        <v>0</v>
      </c>
      <c r="I5625" s="24">
        <v>0</v>
      </c>
      <c r="J5625" s="282">
        <v>10</v>
      </c>
      <c r="K5625" s="282">
        <v>30</v>
      </c>
    </row>
    <row r="5626" spans="1:11" x14ac:dyDescent="0.3">
      <c r="A5626" s="281" t="s">
        <v>2153</v>
      </c>
      <c r="B5626" s="281">
        <v>222</v>
      </c>
      <c r="C5626" s="24" t="str">
        <f t="shared" si="87"/>
        <v>mea222</v>
      </c>
      <c r="D5626" s="281">
        <v>7647</v>
      </c>
      <c r="E5626" s="281">
        <v>3084</v>
      </c>
      <c r="F5626" s="281">
        <v>126272</v>
      </c>
      <c r="G5626" s="24">
        <v>50</v>
      </c>
      <c r="H5626" s="24">
        <v>0</v>
      </c>
      <c r="I5626" s="24">
        <v>0</v>
      </c>
      <c r="J5626" s="282">
        <v>10</v>
      </c>
      <c r="K5626" s="282">
        <v>30</v>
      </c>
    </row>
    <row r="5627" spans="1:11" x14ac:dyDescent="0.3">
      <c r="A5627" s="281" t="s">
        <v>2153</v>
      </c>
      <c r="B5627" s="281">
        <v>223</v>
      </c>
      <c r="C5627" s="24" t="str">
        <f t="shared" si="87"/>
        <v>mea223</v>
      </c>
      <c r="D5627" s="281">
        <v>7727</v>
      </c>
      <c r="E5627" s="281">
        <v>3116</v>
      </c>
      <c r="F5627" s="281">
        <v>127840</v>
      </c>
      <c r="G5627" s="24">
        <v>50</v>
      </c>
      <c r="H5627" s="24">
        <v>0</v>
      </c>
      <c r="I5627" s="24">
        <v>0</v>
      </c>
      <c r="J5627" s="282">
        <v>10</v>
      </c>
      <c r="K5627" s="282">
        <v>30</v>
      </c>
    </row>
    <row r="5628" spans="1:11" x14ac:dyDescent="0.3">
      <c r="A5628" s="281" t="s">
        <v>2153</v>
      </c>
      <c r="B5628" s="281">
        <v>224</v>
      </c>
      <c r="C5628" s="24" t="str">
        <f t="shared" si="87"/>
        <v>mea224</v>
      </c>
      <c r="D5628" s="281">
        <v>7807</v>
      </c>
      <c r="E5628" s="281">
        <v>3149</v>
      </c>
      <c r="F5628" s="281">
        <v>129498</v>
      </c>
      <c r="G5628" s="24">
        <v>50</v>
      </c>
      <c r="H5628" s="24">
        <v>0</v>
      </c>
      <c r="I5628" s="24">
        <v>0</v>
      </c>
      <c r="J5628" s="282">
        <v>10</v>
      </c>
      <c r="K5628" s="282">
        <v>30</v>
      </c>
    </row>
    <row r="5629" spans="1:11" x14ac:dyDescent="0.3">
      <c r="A5629" s="281" t="s">
        <v>2153</v>
      </c>
      <c r="B5629" s="281">
        <v>225</v>
      </c>
      <c r="C5629" s="24" t="str">
        <f t="shared" si="87"/>
        <v>mea225</v>
      </c>
      <c r="D5629" s="281">
        <v>7889</v>
      </c>
      <c r="E5629" s="281">
        <v>3181</v>
      </c>
      <c r="F5629" s="281">
        <v>131177</v>
      </c>
      <c r="G5629" s="24">
        <v>50</v>
      </c>
      <c r="H5629" s="24">
        <v>0</v>
      </c>
      <c r="I5629" s="24">
        <v>0</v>
      </c>
      <c r="J5629" s="282">
        <v>10</v>
      </c>
      <c r="K5629" s="282">
        <v>30</v>
      </c>
    </row>
    <row r="5630" spans="1:11" x14ac:dyDescent="0.3">
      <c r="A5630" s="281" t="s">
        <v>2153</v>
      </c>
      <c r="B5630" s="281">
        <v>226</v>
      </c>
      <c r="C5630" s="24" t="str">
        <f t="shared" si="87"/>
        <v>mea226</v>
      </c>
      <c r="D5630" s="281">
        <v>7971</v>
      </c>
      <c r="E5630" s="281">
        <v>3214</v>
      </c>
      <c r="F5630" s="281">
        <v>132804</v>
      </c>
      <c r="G5630" s="24">
        <v>50</v>
      </c>
      <c r="H5630" s="24">
        <v>0</v>
      </c>
      <c r="I5630" s="24">
        <v>0</v>
      </c>
      <c r="J5630" s="282">
        <v>10</v>
      </c>
      <c r="K5630" s="282">
        <v>30</v>
      </c>
    </row>
    <row r="5631" spans="1:11" x14ac:dyDescent="0.3">
      <c r="A5631" s="281" t="s">
        <v>2153</v>
      </c>
      <c r="B5631" s="281">
        <v>227</v>
      </c>
      <c r="C5631" s="24" t="str">
        <f t="shared" si="87"/>
        <v>mea227</v>
      </c>
      <c r="D5631" s="281">
        <v>8054</v>
      </c>
      <c r="E5631" s="281">
        <v>3248</v>
      </c>
      <c r="F5631" s="281">
        <v>134523</v>
      </c>
      <c r="G5631" s="24">
        <v>50</v>
      </c>
      <c r="H5631" s="24">
        <v>0</v>
      </c>
      <c r="I5631" s="24">
        <v>0</v>
      </c>
      <c r="J5631" s="282">
        <v>10</v>
      </c>
      <c r="K5631" s="282">
        <v>30</v>
      </c>
    </row>
    <row r="5632" spans="1:11" x14ac:dyDescent="0.3">
      <c r="A5632" s="281" t="s">
        <v>2153</v>
      </c>
      <c r="B5632" s="281">
        <v>228</v>
      </c>
      <c r="C5632" s="24" t="str">
        <f t="shared" si="87"/>
        <v>mea228</v>
      </c>
      <c r="D5632" s="281">
        <v>8137</v>
      </c>
      <c r="E5632" s="281">
        <v>3282</v>
      </c>
      <c r="F5632" s="281">
        <v>136190</v>
      </c>
      <c r="G5632" s="24">
        <v>50</v>
      </c>
      <c r="H5632" s="24">
        <v>0</v>
      </c>
      <c r="I5632" s="24">
        <v>0</v>
      </c>
      <c r="J5632" s="282">
        <v>10</v>
      </c>
      <c r="K5632" s="282">
        <v>30</v>
      </c>
    </row>
    <row r="5633" spans="1:11" x14ac:dyDescent="0.3">
      <c r="A5633" s="281" t="s">
        <v>2153</v>
      </c>
      <c r="B5633" s="281">
        <v>229</v>
      </c>
      <c r="C5633" s="24" t="str">
        <f t="shared" si="87"/>
        <v>mea229</v>
      </c>
      <c r="D5633" s="281">
        <v>8222</v>
      </c>
      <c r="E5633" s="281">
        <v>3316</v>
      </c>
      <c r="F5633" s="281">
        <v>137952</v>
      </c>
      <c r="G5633" s="24">
        <v>50</v>
      </c>
      <c r="H5633" s="24">
        <v>0</v>
      </c>
      <c r="I5633" s="24">
        <v>0</v>
      </c>
      <c r="J5633" s="282">
        <v>10</v>
      </c>
      <c r="K5633" s="282">
        <v>30</v>
      </c>
    </row>
    <row r="5634" spans="1:11" x14ac:dyDescent="0.3">
      <c r="A5634" s="281" t="s">
        <v>2153</v>
      </c>
      <c r="B5634" s="281">
        <v>230</v>
      </c>
      <c r="C5634" s="24" t="str">
        <f t="shared" si="87"/>
        <v>mea230</v>
      </c>
      <c r="D5634" s="281">
        <v>8307</v>
      </c>
      <c r="E5634" s="281">
        <v>3350</v>
      </c>
      <c r="F5634" s="281">
        <v>139660</v>
      </c>
      <c r="G5634" s="24">
        <v>50</v>
      </c>
      <c r="H5634" s="24">
        <v>0</v>
      </c>
      <c r="I5634" s="24">
        <v>0</v>
      </c>
      <c r="J5634" s="282">
        <v>10</v>
      </c>
      <c r="K5634" s="282">
        <v>30</v>
      </c>
    </row>
    <row r="5635" spans="1:11" x14ac:dyDescent="0.3">
      <c r="A5635" s="281" t="s">
        <v>2153</v>
      </c>
      <c r="B5635" s="281">
        <v>231</v>
      </c>
      <c r="C5635" s="24" t="str">
        <f t="shared" si="87"/>
        <v>mea231</v>
      </c>
      <c r="D5635" s="281">
        <v>8394</v>
      </c>
      <c r="E5635" s="281">
        <v>3385</v>
      </c>
      <c r="F5635" s="281">
        <v>141465</v>
      </c>
      <c r="G5635" s="24">
        <v>50</v>
      </c>
      <c r="H5635" s="24">
        <v>0</v>
      </c>
      <c r="I5635" s="24">
        <v>0</v>
      </c>
      <c r="J5635" s="282">
        <v>10</v>
      </c>
      <c r="K5635" s="282">
        <v>30</v>
      </c>
    </row>
    <row r="5636" spans="1:11" x14ac:dyDescent="0.3">
      <c r="A5636" s="281" t="s">
        <v>2153</v>
      </c>
      <c r="B5636" s="281">
        <v>232</v>
      </c>
      <c r="C5636" s="24" t="str">
        <f t="shared" si="87"/>
        <v>mea232</v>
      </c>
      <c r="D5636" s="281">
        <v>8481</v>
      </c>
      <c r="E5636" s="281">
        <v>3420</v>
      </c>
      <c r="F5636" s="281">
        <v>143293</v>
      </c>
      <c r="G5636" s="24">
        <v>50</v>
      </c>
      <c r="H5636" s="24">
        <v>0</v>
      </c>
      <c r="I5636" s="24">
        <v>0</v>
      </c>
      <c r="J5636" s="282">
        <v>10</v>
      </c>
      <c r="K5636" s="282">
        <v>30</v>
      </c>
    </row>
    <row r="5637" spans="1:11" x14ac:dyDescent="0.3">
      <c r="A5637" s="281" t="s">
        <v>2153</v>
      </c>
      <c r="B5637" s="281">
        <v>233</v>
      </c>
      <c r="C5637" s="24" t="str">
        <f t="shared" si="87"/>
        <v>mea233</v>
      </c>
      <c r="D5637" s="281">
        <v>8569</v>
      </c>
      <c r="E5637" s="281">
        <v>3456</v>
      </c>
      <c r="F5637" s="281">
        <v>145064</v>
      </c>
      <c r="G5637" s="24">
        <v>50</v>
      </c>
      <c r="H5637" s="24">
        <v>0</v>
      </c>
      <c r="I5637" s="24">
        <v>0</v>
      </c>
      <c r="J5637" s="282">
        <v>10</v>
      </c>
      <c r="K5637" s="282">
        <v>30</v>
      </c>
    </row>
    <row r="5638" spans="1:11" x14ac:dyDescent="0.3">
      <c r="A5638" s="281" t="s">
        <v>2153</v>
      </c>
      <c r="B5638" s="281">
        <v>234</v>
      </c>
      <c r="C5638" s="24" t="str">
        <f t="shared" ref="C5638:C5701" si="88">A5638&amp;B5638</f>
        <v>mea234</v>
      </c>
      <c r="D5638" s="281">
        <v>8657</v>
      </c>
      <c r="E5638" s="281">
        <v>3491</v>
      </c>
      <c r="F5638" s="281">
        <v>146937</v>
      </c>
      <c r="G5638" s="24">
        <v>50</v>
      </c>
      <c r="H5638" s="24">
        <v>0</v>
      </c>
      <c r="I5638" s="24">
        <v>0</v>
      </c>
      <c r="J5638" s="282">
        <v>10</v>
      </c>
      <c r="K5638" s="282">
        <v>30</v>
      </c>
    </row>
    <row r="5639" spans="1:11" x14ac:dyDescent="0.3">
      <c r="A5639" s="281" t="s">
        <v>2153</v>
      </c>
      <c r="B5639" s="281">
        <v>235</v>
      </c>
      <c r="C5639" s="24" t="str">
        <f t="shared" si="88"/>
        <v>mea235</v>
      </c>
      <c r="D5639" s="281">
        <v>8747</v>
      </c>
      <c r="E5639" s="281">
        <v>3528</v>
      </c>
      <c r="F5639" s="281">
        <v>148751</v>
      </c>
      <c r="G5639" s="24">
        <v>50</v>
      </c>
      <c r="H5639" s="24">
        <v>0</v>
      </c>
      <c r="I5639" s="24">
        <v>0</v>
      </c>
      <c r="J5639" s="282">
        <v>10</v>
      </c>
      <c r="K5639" s="282">
        <v>30</v>
      </c>
    </row>
    <row r="5640" spans="1:11" x14ac:dyDescent="0.3">
      <c r="A5640" s="281" t="s">
        <v>2153</v>
      </c>
      <c r="B5640" s="281">
        <v>236</v>
      </c>
      <c r="C5640" s="24" t="str">
        <f t="shared" si="88"/>
        <v>mea236</v>
      </c>
      <c r="D5640" s="281">
        <v>8838</v>
      </c>
      <c r="E5640" s="281">
        <v>3564</v>
      </c>
      <c r="F5640" s="281">
        <v>150670</v>
      </c>
      <c r="G5640" s="24">
        <v>50</v>
      </c>
      <c r="H5640" s="24">
        <v>0</v>
      </c>
      <c r="I5640" s="24">
        <v>0</v>
      </c>
      <c r="J5640" s="282">
        <v>10</v>
      </c>
      <c r="K5640" s="282">
        <v>30</v>
      </c>
    </row>
    <row r="5641" spans="1:11" x14ac:dyDescent="0.3">
      <c r="A5641" s="281" t="s">
        <v>2153</v>
      </c>
      <c r="B5641" s="281">
        <v>237</v>
      </c>
      <c r="C5641" s="24" t="str">
        <f t="shared" si="88"/>
        <v>mea237</v>
      </c>
      <c r="D5641" s="281">
        <v>8929</v>
      </c>
      <c r="E5641" s="281">
        <v>3601</v>
      </c>
      <c r="F5641" s="281">
        <v>152528</v>
      </c>
      <c r="G5641" s="24">
        <v>50</v>
      </c>
      <c r="H5641" s="24">
        <v>0</v>
      </c>
      <c r="I5641" s="24">
        <v>0</v>
      </c>
      <c r="J5641" s="282">
        <v>10</v>
      </c>
      <c r="K5641" s="282">
        <v>30</v>
      </c>
    </row>
    <row r="5642" spans="1:11" x14ac:dyDescent="0.3">
      <c r="A5642" s="281" t="s">
        <v>2153</v>
      </c>
      <c r="B5642" s="281">
        <v>238</v>
      </c>
      <c r="C5642" s="24" t="str">
        <f t="shared" si="88"/>
        <v>mea238</v>
      </c>
      <c r="D5642" s="281">
        <v>9021</v>
      </c>
      <c r="E5642" s="281">
        <v>3638</v>
      </c>
      <c r="F5642" s="281">
        <v>154493</v>
      </c>
      <c r="G5642" s="24">
        <v>50</v>
      </c>
      <c r="H5642" s="24">
        <v>0</v>
      </c>
      <c r="I5642" s="24">
        <v>0</v>
      </c>
      <c r="J5642" s="282">
        <v>10</v>
      </c>
      <c r="K5642" s="282">
        <v>30</v>
      </c>
    </row>
    <row r="5643" spans="1:11" x14ac:dyDescent="0.3">
      <c r="A5643" s="281" t="s">
        <v>2153</v>
      </c>
      <c r="B5643" s="281">
        <v>239</v>
      </c>
      <c r="C5643" s="24" t="str">
        <f t="shared" si="88"/>
        <v>mea239</v>
      </c>
      <c r="D5643" s="281">
        <v>9115</v>
      </c>
      <c r="E5643" s="281">
        <v>3676</v>
      </c>
      <c r="F5643" s="281">
        <v>156398</v>
      </c>
      <c r="G5643" s="24">
        <v>50</v>
      </c>
      <c r="H5643" s="24">
        <v>0</v>
      </c>
      <c r="I5643" s="24">
        <v>0</v>
      </c>
      <c r="J5643" s="282">
        <v>10</v>
      </c>
      <c r="K5643" s="282">
        <v>30</v>
      </c>
    </row>
    <row r="5644" spans="1:11" x14ac:dyDescent="0.3">
      <c r="A5644" s="281" t="s">
        <v>2153</v>
      </c>
      <c r="B5644" s="281">
        <v>240</v>
      </c>
      <c r="C5644" s="24" t="str">
        <f t="shared" si="88"/>
        <v>mea240</v>
      </c>
      <c r="D5644" s="281">
        <v>9209</v>
      </c>
      <c r="E5644" s="281">
        <v>3714</v>
      </c>
      <c r="F5644" s="281">
        <v>158410</v>
      </c>
      <c r="G5644" s="24">
        <v>50</v>
      </c>
      <c r="H5644" s="24">
        <v>0</v>
      </c>
      <c r="I5644" s="24">
        <v>0</v>
      </c>
      <c r="J5644" s="282">
        <v>10</v>
      </c>
      <c r="K5644" s="282">
        <v>30</v>
      </c>
    </row>
    <row r="5645" spans="1:11" x14ac:dyDescent="0.3">
      <c r="A5645" s="281" t="s">
        <v>2153</v>
      </c>
      <c r="B5645" s="281">
        <v>241</v>
      </c>
      <c r="C5645" s="24" t="str">
        <f t="shared" si="88"/>
        <v>mea241</v>
      </c>
      <c r="D5645" s="281">
        <v>10041</v>
      </c>
      <c r="E5645" s="281">
        <v>4049</v>
      </c>
      <c r="F5645" s="281">
        <v>174907</v>
      </c>
      <c r="G5645" s="24">
        <v>50</v>
      </c>
      <c r="H5645" s="24">
        <v>0</v>
      </c>
      <c r="I5645" s="24">
        <v>0</v>
      </c>
      <c r="J5645" s="282">
        <v>10</v>
      </c>
      <c r="K5645" s="282">
        <v>30</v>
      </c>
    </row>
    <row r="5646" spans="1:11" x14ac:dyDescent="0.3">
      <c r="A5646" s="281" t="s">
        <v>2153</v>
      </c>
      <c r="B5646" s="281">
        <v>242</v>
      </c>
      <c r="C5646" s="24" t="str">
        <f t="shared" si="88"/>
        <v>mea242</v>
      </c>
      <c r="D5646" s="281">
        <v>10144</v>
      </c>
      <c r="E5646" s="281">
        <v>4091</v>
      </c>
      <c r="F5646" s="281">
        <v>177153</v>
      </c>
      <c r="G5646" s="24">
        <v>50</v>
      </c>
      <c r="H5646" s="24">
        <v>0</v>
      </c>
      <c r="I5646" s="24">
        <v>0</v>
      </c>
      <c r="J5646" s="282">
        <v>10</v>
      </c>
      <c r="K5646" s="282">
        <v>30</v>
      </c>
    </row>
    <row r="5647" spans="1:11" x14ac:dyDescent="0.3">
      <c r="A5647" s="281" t="s">
        <v>2153</v>
      </c>
      <c r="B5647" s="281">
        <v>243</v>
      </c>
      <c r="C5647" s="24" t="str">
        <f t="shared" si="88"/>
        <v>mea243</v>
      </c>
      <c r="D5647" s="281">
        <v>10249</v>
      </c>
      <c r="E5647" s="281">
        <v>4133</v>
      </c>
      <c r="F5647" s="281">
        <v>179660</v>
      </c>
      <c r="G5647" s="24">
        <v>50</v>
      </c>
      <c r="H5647" s="24">
        <v>0</v>
      </c>
      <c r="I5647" s="24">
        <v>0</v>
      </c>
      <c r="J5647" s="282">
        <v>10</v>
      </c>
      <c r="K5647" s="282">
        <v>30</v>
      </c>
    </row>
    <row r="5648" spans="1:11" x14ac:dyDescent="0.3">
      <c r="A5648" s="281" t="s">
        <v>2153</v>
      </c>
      <c r="B5648" s="281">
        <v>244</v>
      </c>
      <c r="C5648" s="24" t="str">
        <f t="shared" si="88"/>
        <v>mea244</v>
      </c>
      <c r="D5648" s="281">
        <v>10354</v>
      </c>
      <c r="E5648" s="281">
        <v>4176</v>
      </c>
      <c r="F5648" s="281">
        <v>181965</v>
      </c>
      <c r="G5648" s="24">
        <v>50</v>
      </c>
      <c r="H5648" s="24">
        <v>0</v>
      </c>
      <c r="I5648" s="24">
        <v>0</v>
      </c>
      <c r="J5648" s="282">
        <v>10</v>
      </c>
      <c r="K5648" s="282">
        <v>30</v>
      </c>
    </row>
    <row r="5649" spans="1:11" x14ac:dyDescent="0.3">
      <c r="A5649" s="281" t="s">
        <v>2153</v>
      </c>
      <c r="B5649" s="281">
        <v>245</v>
      </c>
      <c r="C5649" s="24" t="str">
        <f t="shared" si="88"/>
        <v>mea245</v>
      </c>
      <c r="D5649" s="281">
        <v>10461</v>
      </c>
      <c r="E5649" s="281">
        <v>4219</v>
      </c>
      <c r="F5649" s="281">
        <v>184508</v>
      </c>
      <c r="G5649" s="24">
        <v>50</v>
      </c>
      <c r="H5649" s="24">
        <v>0</v>
      </c>
      <c r="I5649" s="24">
        <v>0</v>
      </c>
      <c r="J5649" s="282">
        <v>10</v>
      </c>
      <c r="K5649" s="282">
        <v>30</v>
      </c>
    </row>
    <row r="5650" spans="1:11" x14ac:dyDescent="0.3">
      <c r="A5650" s="281" t="s">
        <v>2153</v>
      </c>
      <c r="B5650" s="281">
        <v>246</v>
      </c>
      <c r="C5650" s="24" t="str">
        <f t="shared" si="88"/>
        <v>mea246</v>
      </c>
      <c r="D5650" s="281">
        <v>10569</v>
      </c>
      <c r="E5650" s="281">
        <v>4262</v>
      </c>
      <c r="F5650" s="281">
        <v>186572</v>
      </c>
      <c r="G5650" s="24">
        <v>50</v>
      </c>
      <c r="H5650" s="24">
        <v>0</v>
      </c>
      <c r="I5650" s="24">
        <v>0</v>
      </c>
      <c r="J5650" s="282">
        <v>10</v>
      </c>
      <c r="K5650" s="282">
        <v>30</v>
      </c>
    </row>
    <row r="5651" spans="1:11" x14ac:dyDescent="0.3">
      <c r="A5651" s="281" t="s">
        <v>2153</v>
      </c>
      <c r="B5651" s="281">
        <v>247</v>
      </c>
      <c r="C5651" s="24" t="str">
        <f t="shared" si="88"/>
        <v>mea247</v>
      </c>
      <c r="D5651" s="281">
        <v>10677</v>
      </c>
      <c r="E5651" s="281">
        <v>4306</v>
      </c>
      <c r="F5651" s="281">
        <v>189178</v>
      </c>
      <c r="G5651" s="24">
        <v>50</v>
      </c>
      <c r="H5651" s="24">
        <v>0</v>
      </c>
      <c r="I5651" s="24">
        <v>0</v>
      </c>
      <c r="J5651" s="282">
        <v>10</v>
      </c>
      <c r="K5651" s="282">
        <v>30</v>
      </c>
    </row>
    <row r="5652" spans="1:11" x14ac:dyDescent="0.3">
      <c r="A5652" s="281" t="s">
        <v>2153</v>
      </c>
      <c r="B5652" s="281">
        <v>248</v>
      </c>
      <c r="C5652" s="24" t="str">
        <f t="shared" si="88"/>
        <v>mea248</v>
      </c>
      <c r="D5652" s="281">
        <v>10787</v>
      </c>
      <c r="E5652" s="281">
        <v>4350</v>
      </c>
      <c r="F5652" s="281">
        <v>191293</v>
      </c>
      <c r="G5652" s="24">
        <v>50</v>
      </c>
      <c r="H5652" s="24">
        <v>0</v>
      </c>
      <c r="I5652" s="24">
        <v>0</v>
      </c>
      <c r="J5652" s="282">
        <v>10</v>
      </c>
      <c r="K5652" s="282">
        <v>30</v>
      </c>
    </row>
    <row r="5653" spans="1:11" x14ac:dyDescent="0.3">
      <c r="A5653" s="281" t="s">
        <v>2153</v>
      </c>
      <c r="B5653" s="281">
        <v>249</v>
      </c>
      <c r="C5653" s="24" t="str">
        <f t="shared" si="88"/>
        <v>mea249</v>
      </c>
      <c r="D5653" s="281">
        <v>10898</v>
      </c>
      <c r="E5653" s="281">
        <v>4395</v>
      </c>
      <c r="F5653" s="281">
        <v>193963</v>
      </c>
      <c r="G5653" s="24">
        <v>50</v>
      </c>
      <c r="H5653" s="24">
        <v>0</v>
      </c>
      <c r="I5653" s="24">
        <v>0</v>
      </c>
      <c r="J5653" s="282">
        <v>10</v>
      </c>
      <c r="K5653" s="282">
        <v>30</v>
      </c>
    </row>
    <row r="5654" spans="1:11" x14ac:dyDescent="0.3">
      <c r="A5654" s="281" t="s">
        <v>2153</v>
      </c>
      <c r="B5654" s="281">
        <v>250</v>
      </c>
      <c r="C5654" s="24" t="str">
        <f t="shared" si="88"/>
        <v>mea250</v>
      </c>
      <c r="D5654" s="281">
        <v>11010</v>
      </c>
      <c r="E5654" s="281">
        <v>4440</v>
      </c>
      <c r="F5654" s="281">
        <v>196128</v>
      </c>
      <c r="G5654" s="24">
        <v>50</v>
      </c>
      <c r="H5654" s="24">
        <v>0</v>
      </c>
      <c r="I5654" s="24">
        <v>0</v>
      </c>
      <c r="J5654" s="282">
        <v>10</v>
      </c>
      <c r="K5654" s="282">
        <v>30</v>
      </c>
    </row>
    <row r="5655" spans="1:11" x14ac:dyDescent="0.3">
      <c r="A5655" s="281" t="s">
        <v>2153</v>
      </c>
      <c r="B5655" s="281">
        <v>251</v>
      </c>
      <c r="C5655" s="24" t="str">
        <f t="shared" si="88"/>
        <v>mea251</v>
      </c>
      <c r="D5655" s="281">
        <v>11123</v>
      </c>
      <c r="E5655" s="281">
        <v>4486</v>
      </c>
      <c r="F5655" s="281">
        <v>198864</v>
      </c>
      <c r="G5655" s="24">
        <v>50</v>
      </c>
      <c r="H5655" s="24">
        <v>0</v>
      </c>
      <c r="I5655" s="24">
        <v>0</v>
      </c>
      <c r="J5655" s="282">
        <v>10</v>
      </c>
      <c r="K5655" s="282">
        <v>30</v>
      </c>
    </row>
    <row r="5656" spans="1:11" x14ac:dyDescent="0.3">
      <c r="A5656" s="281" t="s">
        <v>2153</v>
      </c>
      <c r="B5656" s="281">
        <v>252</v>
      </c>
      <c r="C5656" s="24" t="str">
        <f t="shared" si="88"/>
        <v>mea252</v>
      </c>
      <c r="D5656" s="281">
        <v>11237</v>
      </c>
      <c r="E5656" s="281">
        <v>4532</v>
      </c>
      <c r="F5656" s="281">
        <v>201082</v>
      </c>
      <c r="G5656" s="24">
        <v>50</v>
      </c>
      <c r="H5656" s="24">
        <v>0</v>
      </c>
      <c r="I5656" s="24">
        <v>0</v>
      </c>
      <c r="J5656" s="282">
        <v>10</v>
      </c>
      <c r="K5656" s="282">
        <v>30</v>
      </c>
    </row>
    <row r="5657" spans="1:11" x14ac:dyDescent="0.3">
      <c r="A5657" s="281" t="s">
        <v>2153</v>
      </c>
      <c r="B5657" s="281">
        <v>253</v>
      </c>
      <c r="C5657" s="24" t="str">
        <f t="shared" si="88"/>
        <v>mea253</v>
      </c>
      <c r="D5657" s="281">
        <v>11352</v>
      </c>
      <c r="E5657" s="281">
        <v>4578</v>
      </c>
      <c r="F5657" s="281">
        <v>203885</v>
      </c>
      <c r="G5657" s="24">
        <v>50</v>
      </c>
      <c r="H5657" s="24">
        <v>0</v>
      </c>
      <c r="I5657" s="24">
        <v>0</v>
      </c>
      <c r="J5657" s="282">
        <v>10</v>
      </c>
      <c r="K5657" s="282">
        <v>30</v>
      </c>
    </row>
    <row r="5658" spans="1:11" x14ac:dyDescent="0.3">
      <c r="A5658" s="281" t="s">
        <v>2153</v>
      </c>
      <c r="B5658" s="281">
        <v>254</v>
      </c>
      <c r="C5658" s="24" t="str">
        <f t="shared" si="88"/>
        <v>mea254</v>
      </c>
      <c r="D5658" s="281">
        <v>11468</v>
      </c>
      <c r="E5658" s="281">
        <v>4625</v>
      </c>
      <c r="F5658" s="281">
        <v>206156</v>
      </c>
      <c r="G5658" s="24">
        <v>50</v>
      </c>
      <c r="H5658" s="24">
        <v>0</v>
      </c>
      <c r="I5658" s="24">
        <v>0</v>
      </c>
      <c r="J5658" s="282">
        <v>10</v>
      </c>
      <c r="K5658" s="282">
        <v>30</v>
      </c>
    </row>
    <row r="5659" spans="1:11" x14ac:dyDescent="0.3">
      <c r="A5659" s="281" t="s">
        <v>2153</v>
      </c>
      <c r="B5659" s="281">
        <v>255</v>
      </c>
      <c r="C5659" s="24" t="str">
        <f t="shared" si="88"/>
        <v>mea255</v>
      </c>
      <c r="D5659" s="281">
        <v>11586</v>
      </c>
      <c r="E5659" s="281">
        <v>4672</v>
      </c>
      <c r="F5659" s="281">
        <v>208835</v>
      </c>
      <c r="G5659" s="24">
        <v>50</v>
      </c>
      <c r="H5659" s="24">
        <v>0</v>
      </c>
      <c r="I5659" s="24">
        <v>0</v>
      </c>
      <c r="J5659" s="282">
        <v>10</v>
      </c>
      <c r="K5659" s="282">
        <v>30</v>
      </c>
    </row>
    <row r="5660" spans="1:11" x14ac:dyDescent="0.3">
      <c r="A5660" s="281" t="s">
        <v>2153</v>
      </c>
      <c r="B5660" s="281">
        <v>256</v>
      </c>
      <c r="C5660" s="24" t="str">
        <f t="shared" si="88"/>
        <v>mea256</v>
      </c>
      <c r="D5660" s="281">
        <v>11704</v>
      </c>
      <c r="E5660" s="281">
        <v>4720</v>
      </c>
      <c r="F5660" s="281">
        <v>211160</v>
      </c>
      <c r="G5660" s="24">
        <v>50</v>
      </c>
      <c r="H5660" s="24">
        <v>0</v>
      </c>
      <c r="I5660" s="24">
        <v>0</v>
      </c>
      <c r="J5660" s="282">
        <v>10</v>
      </c>
      <c r="K5660" s="282">
        <v>30</v>
      </c>
    </row>
    <row r="5661" spans="1:11" x14ac:dyDescent="0.3">
      <c r="A5661" s="281" t="s">
        <v>2153</v>
      </c>
      <c r="B5661" s="281">
        <v>257</v>
      </c>
      <c r="C5661" s="24" t="str">
        <f t="shared" si="88"/>
        <v>mea257</v>
      </c>
      <c r="D5661" s="281">
        <v>11824</v>
      </c>
      <c r="E5661" s="281">
        <v>4769</v>
      </c>
      <c r="F5661" s="281">
        <v>214098</v>
      </c>
      <c r="G5661" s="24">
        <v>50</v>
      </c>
      <c r="H5661" s="24">
        <v>0</v>
      </c>
      <c r="I5661" s="24">
        <v>0</v>
      </c>
      <c r="J5661" s="282">
        <v>10</v>
      </c>
      <c r="K5661" s="282">
        <v>30</v>
      </c>
    </row>
    <row r="5662" spans="1:11" x14ac:dyDescent="0.3">
      <c r="A5662" s="281" t="s">
        <v>2153</v>
      </c>
      <c r="B5662" s="281">
        <v>258</v>
      </c>
      <c r="C5662" s="24" t="str">
        <f t="shared" si="88"/>
        <v>mea258</v>
      </c>
      <c r="D5662" s="281">
        <v>11945</v>
      </c>
      <c r="E5662" s="281">
        <v>4817</v>
      </c>
      <c r="F5662" s="281">
        <v>216479</v>
      </c>
      <c r="G5662" s="24">
        <v>50</v>
      </c>
      <c r="H5662" s="24">
        <v>0</v>
      </c>
      <c r="I5662" s="24">
        <v>0</v>
      </c>
      <c r="J5662" s="282">
        <v>10</v>
      </c>
      <c r="K5662" s="282">
        <v>30</v>
      </c>
    </row>
    <row r="5663" spans="1:11" x14ac:dyDescent="0.3">
      <c r="A5663" s="281" t="s">
        <v>2153</v>
      </c>
      <c r="B5663" s="281">
        <v>259</v>
      </c>
      <c r="C5663" s="24" t="str">
        <f t="shared" si="88"/>
        <v>mea259</v>
      </c>
      <c r="D5663" s="281">
        <v>12067</v>
      </c>
      <c r="E5663" s="281">
        <v>4866</v>
      </c>
      <c r="F5663" s="281">
        <v>219489</v>
      </c>
      <c r="G5663" s="24">
        <v>50</v>
      </c>
      <c r="H5663" s="24">
        <v>0</v>
      </c>
      <c r="I5663" s="24">
        <v>0</v>
      </c>
      <c r="J5663" s="282">
        <v>10</v>
      </c>
      <c r="K5663" s="282">
        <v>30</v>
      </c>
    </row>
    <row r="5664" spans="1:11" x14ac:dyDescent="0.3">
      <c r="A5664" s="281" t="s">
        <v>2153</v>
      </c>
      <c r="B5664" s="281">
        <v>260</v>
      </c>
      <c r="C5664" s="24" t="str">
        <f t="shared" si="88"/>
        <v>mea260</v>
      </c>
      <c r="D5664" s="281">
        <v>12190</v>
      </c>
      <c r="E5664" s="281">
        <v>4916</v>
      </c>
      <c r="F5664" s="281">
        <v>221927</v>
      </c>
      <c r="G5664" s="24">
        <v>50</v>
      </c>
      <c r="H5664" s="24">
        <v>0</v>
      </c>
      <c r="I5664" s="24">
        <v>0</v>
      </c>
      <c r="J5664" s="282">
        <v>10</v>
      </c>
      <c r="K5664" s="282">
        <v>30</v>
      </c>
    </row>
    <row r="5665" spans="1:11" x14ac:dyDescent="0.3">
      <c r="A5665" s="281" t="s">
        <v>2153</v>
      </c>
      <c r="B5665" s="281">
        <v>261</v>
      </c>
      <c r="C5665" s="24" t="str">
        <f t="shared" si="88"/>
        <v>mea261</v>
      </c>
      <c r="D5665" s="281">
        <v>13290</v>
      </c>
      <c r="E5665" s="281">
        <v>5360</v>
      </c>
      <c r="F5665" s="281">
        <v>245150</v>
      </c>
      <c r="G5665" s="24">
        <v>50</v>
      </c>
      <c r="H5665" s="24">
        <v>0</v>
      </c>
      <c r="I5665" s="24">
        <v>0</v>
      </c>
      <c r="J5665" s="282">
        <v>10</v>
      </c>
      <c r="K5665" s="282">
        <v>30</v>
      </c>
    </row>
    <row r="5666" spans="1:11" x14ac:dyDescent="0.3">
      <c r="A5666" s="281" t="s">
        <v>2153</v>
      </c>
      <c r="B5666" s="281">
        <v>262</v>
      </c>
      <c r="C5666" s="24" t="str">
        <f t="shared" si="88"/>
        <v>mea262</v>
      </c>
      <c r="D5666" s="281">
        <v>13425</v>
      </c>
      <c r="E5666" s="281">
        <v>5414</v>
      </c>
      <c r="F5666" s="281">
        <v>247871</v>
      </c>
      <c r="G5666" s="24">
        <v>50</v>
      </c>
      <c r="H5666" s="24">
        <v>0</v>
      </c>
      <c r="I5666" s="24">
        <v>0</v>
      </c>
      <c r="J5666" s="282">
        <v>10</v>
      </c>
      <c r="K5666" s="282">
        <v>30</v>
      </c>
    </row>
    <row r="5667" spans="1:11" x14ac:dyDescent="0.3">
      <c r="A5667" s="281" t="s">
        <v>2153</v>
      </c>
      <c r="B5667" s="281">
        <v>263</v>
      </c>
      <c r="C5667" s="24" t="str">
        <f t="shared" si="88"/>
        <v>mea263</v>
      </c>
      <c r="D5667" s="281">
        <v>13562</v>
      </c>
      <c r="E5667" s="281">
        <v>5470</v>
      </c>
      <c r="F5667" s="281">
        <v>251995</v>
      </c>
      <c r="G5667" s="24">
        <v>50</v>
      </c>
      <c r="H5667" s="24">
        <v>0</v>
      </c>
      <c r="I5667" s="24">
        <v>0</v>
      </c>
      <c r="J5667" s="282">
        <v>10</v>
      </c>
      <c r="K5667" s="282">
        <v>30</v>
      </c>
    </row>
    <row r="5668" spans="1:11" x14ac:dyDescent="0.3">
      <c r="A5668" s="281" t="s">
        <v>2153</v>
      </c>
      <c r="B5668" s="281">
        <v>264</v>
      </c>
      <c r="C5668" s="24" t="str">
        <f t="shared" si="88"/>
        <v>mea264</v>
      </c>
      <c r="D5668" s="281">
        <v>13701</v>
      </c>
      <c r="E5668" s="281">
        <v>5525</v>
      </c>
      <c r="F5668" s="281">
        <v>254788</v>
      </c>
      <c r="G5668" s="24">
        <v>50</v>
      </c>
      <c r="H5668" s="24">
        <v>0</v>
      </c>
      <c r="I5668" s="24">
        <v>0</v>
      </c>
      <c r="J5668" s="282">
        <v>10</v>
      </c>
      <c r="K5668" s="282">
        <v>30</v>
      </c>
    </row>
    <row r="5669" spans="1:11" x14ac:dyDescent="0.3">
      <c r="A5669" s="281" t="s">
        <v>2153</v>
      </c>
      <c r="B5669" s="281">
        <v>265</v>
      </c>
      <c r="C5669" s="24" t="str">
        <f t="shared" si="88"/>
        <v>mea265</v>
      </c>
      <c r="D5669" s="281">
        <v>13840</v>
      </c>
      <c r="E5669" s="281">
        <v>5582</v>
      </c>
      <c r="F5669" s="281">
        <v>258318</v>
      </c>
      <c r="G5669" s="24">
        <v>50</v>
      </c>
      <c r="H5669" s="24">
        <v>0</v>
      </c>
      <c r="I5669" s="24">
        <v>0</v>
      </c>
      <c r="J5669" s="282">
        <v>10</v>
      </c>
      <c r="K5669" s="282">
        <v>30</v>
      </c>
    </row>
    <row r="5670" spans="1:11" x14ac:dyDescent="0.3">
      <c r="A5670" s="281" t="s">
        <v>2153</v>
      </c>
      <c r="B5670" s="281">
        <v>266</v>
      </c>
      <c r="C5670" s="24" t="str">
        <f t="shared" si="88"/>
        <v>mea266</v>
      </c>
      <c r="D5670" s="281">
        <v>13981</v>
      </c>
      <c r="E5670" s="281">
        <v>5638</v>
      </c>
      <c r="F5670" s="281">
        <v>261178</v>
      </c>
      <c r="G5670" s="24">
        <v>50</v>
      </c>
      <c r="H5670" s="24">
        <v>0</v>
      </c>
      <c r="I5670" s="24">
        <v>0</v>
      </c>
      <c r="J5670" s="282">
        <v>10</v>
      </c>
      <c r="K5670" s="282">
        <v>30</v>
      </c>
    </row>
    <row r="5671" spans="1:11" x14ac:dyDescent="0.3">
      <c r="A5671" s="281" t="s">
        <v>2153</v>
      </c>
      <c r="B5671" s="281">
        <v>267</v>
      </c>
      <c r="C5671" s="24" t="str">
        <f t="shared" si="88"/>
        <v>mea267</v>
      </c>
      <c r="D5671" s="281">
        <v>14123</v>
      </c>
      <c r="E5671" s="281">
        <v>5696</v>
      </c>
      <c r="F5671" s="281">
        <v>264793</v>
      </c>
      <c r="G5671" s="24">
        <v>50</v>
      </c>
      <c r="H5671" s="24">
        <v>0</v>
      </c>
      <c r="I5671" s="24">
        <v>0</v>
      </c>
      <c r="J5671" s="282">
        <v>10</v>
      </c>
      <c r="K5671" s="282">
        <v>30</v>
      </c>
    </row>
    <row r="5672" spans="1:11" x14ac:dyDescent="0.3">
      <c r="A5672" s="281" t="s">
        <v>2153</v>
      </c>
      <c r="B5672" s="281">
        <v>268</v>
      </c>
      <c r="C5672" s="24" t="str">
        <f t="shared" si="88"/>
        <v>mea268</v>
      </c>
      <c r="D5672" s="281">
        <v>14267</v>
      </c>
      <c r="E5672" s="281">
        <v>5754</v>
      </c>
      <c r="F5672" s="281">
        <v>267722</v>
      </c>
      <c r="G5672" s="24">
        <v>50</v>
      </c>
      <c r="H5672" s="24">
        <v>0</v>
      </c>
      <c r="I5672" s="24">
        <v>0</v>
      </c>
      <c r="J5672" s="282">
        <v>10</v>
      </c>
      <c r="K5672" s="282">
        <v>30</v>
      </c>
    </row>
    <row r="5673" spans="1:11" x14ac:dyDescent="0.3">
      <c r="A5673" s="281" t="s">
        <v>2153</v>
      </c>
      <c r="B5673" s="281">
        <v>269</v>
      </c>
      <c r="C5673" s="24" t="str">
        <f t="shared" si="88"/>
        <v>mea269</v>
      </c>
      <c r="D5673" s="281">
        <v>14412</v>
      </c>
      <c r="E5673" s="281">
        <v>5812</v>
      </c>
      <c r="F5673" s="281">
        <v>271424</v>
      </c>
      <c r="G5673" s="24">
        <v>50</v>
      </c>
      <c r="H5673" s="24">
        <v>0</v>
      </c>
      <c r="I5673" s="24">
        <v>0</v>
      </c>
      <c r="J5673" s="282">
        <v>10</v>
      </c>
      <c r="K5673" s="282">
        <v>30</v>
      </c>
    </row>
    <row r="5674" spans="1:11" x14ac:dyDescent="0.3">
      <c r="A5674" s="281" t="s">
        <v>2153</v>
      </c>
      <c r="B5674" s="281">
        <v>270</v>
      </c>
      <c r="C5674" s="24" t="str">
        <f t="shared" si="88"/>
        <v>mea270</v>
      </c>
      <c r="D5674" s="281">
        <v>14558</v>
      </c>
      <c r="E5674" s="281">
        <v>5871</v>
      </c>
      <c r="F5674" s="281">
        <v>274424</v>
      </c>
      <c r="G5674" s="24">
        <v>50</v>
      </c>
      <c r="H5674" s="24">
        <v>0</v>
      </c>
      <c r="I5674" s="24">
        <v>0</v>
      </c>
      <c r="J5674" s="282">
        <v>10</v>
      </c>
      <c r="K5674" s="282">
        <v>30</v>
      </c>
    </row>
    <row r="5675" spans="1:11" x14ac:dyDescent="0.3">
      <c r="A5675" s="281" t="s">
        <v>2153</v>
      </c>
      <c r="B5675" s="281">
        <v>271</v>
      </c>
      <c r="C5675" s="24" t="str">
        <f t="shared" si="88"/>
        <v>mea271</v>
      </c>
      <c r="D5675" s="281">
        <v>14706</v>
      </c>
      <c r="E5675" s="281">
        <v>5931</v>
      </c>
      <c r="F5675" s="281">
        <v>277962</v>
      </c>
      <c r="G5675" s="24">
        <v>50</v>
      </c>
      <c r="H5675" s="24">
        <v>0</v>
      </c>
      <c r="I5675" s="24">
        <v>0</v>
      </c>
      <c r="J5675" s="282">
        <v>10</v>
      </c>
      <c r="K5675" s="282">
        <v>30</v>
      </c>
    </row>
    <row r="5676" spans="1:11" x14ac:dyDescent="0.3">
      <c r="A5676" s="281" t="s">
        <v>2153</v>
      </c>
      <c r="B5676" s="281">
        <v>272</v>
      </c>
      <c r="C5676" s="24" t="str">
        <f t="shared" si="88"/>
        <v>mea272</v>
      </c>
      <c r="D5676" s="281">
        <v>14855</v>
      </c>
      <c r="E5676" s="281">
        <v>5991</v>
      </c>
      <c r="F5676" s="281">
        <v>281030</v>
      </c>
      <c r="G5676" s="24">
        <v>50</v>
      </c>
      <c r="H5676" s="24">
        <v>0</v>
      </c>
      <c r="I5676" s="24">
        <v>0</v>
      </c>
      <c r="J5676" s="282">
        <v>10</v>
      </c>
      <c r="K5676" s="282">
        <v>30</v>
      </c>
    </row>
    <row r="5677" spans="1:11" x14ac:dyDescent="0.3">
      <c r="A5677" s="281" t="s">
        <v>2153</v>
      </c>
      <c r="B5677" s="281">
        <v>273</v>
      </c>
      <c r="C5677" s="24" t="str">
        <f t="shared" si="88"/>
        <v>mea273</v>
      </c>
      <c r="D5677" s="281">
        <v>15006</v>
      </c>
      <c r="E5677" s="281">
        <v>6052</v>
      </c>
      <c r="F5677" s="281">
        <v>284910</v>
      </c>
      <c r="G5677" s="24">
        <v>50</v>
      </c>
      <c r="H5677" s="24">
        <v>0</v>
      </c>
      <c r="I5677" s="24">
        <v>0</v>
      </c>
      <c r="J5677" s="282">
        <v>10</v>
      </c>
      <c r="K5677" s="282">
        <v>30</v>
      </c>
    </row>
    <row r="5678" spans="1:11" x14ac:dyDescent="0.3">
      <c r="A5678" s="281" t="s">
        <v>2153</v>
      </c>
      <c r="B5678" s="281">
        <v>274</v>
      </c>
      <c r="C5678" s="24" t="str">
        <f t="shared" si="88"/>
        <v>mea274</v>
      </c>
      <c r="D5678" s="281">
        <v>15158</v>
      </c>
      <c r="E5678" s="281">
        <v>6113</v>
      </c>
      <c r="F5678" s="281">
        <v>288051</v>
      </c>
      <c r="G5678" s="24">
        <v>50</v>
      </c>
      <c r="H5678" s="24">
        <v>0</v>
      </c>
      <c r="I5678" s="24">
        <v>0</v>
      </c>
      <c r="J5678" s="282">
        <v>10</v>
      </c>
      <c r="K5678" s="282">
        <v>30</v>
      </c>
    </row>
    <row r="5679" spans="1:11" x14ac:dyDescent="0.3">
      <c r="A5679" s="281" t="s">
        <v>2153</v>
      </c>
      <c r="B5679" s="281">
        <v>275</v>
      </c>
      <c r="C5679" s="24" t="str">
        <f t="shared" si="88"/>
        <v>mea275</v>
      </c>
      <c r="D5679" s="281">
        <v>15311</v>
      </c>
      <c r="E5679" s="281">
        <v>6175</v>
      </c>
      <c r="F5679" s="281">
        <v>292024</v>
      </c>
      <c r="G5679" s="24">
        <v>50</v>
      </c>
      <c r="H5679" s="24">
        <v>0</v>
      </c>
      <c r="I5679" s="24">
        <v>0</v>
      </c>
      <c r="J5679" s="282">
        <v>10</v>
      </c>
      <c r="K5679" s="282">
        <v>30</v>
      </c>
    </row>
    <row r="5680" spans="1:11" x14ac:dyDescent="0.3">
      <c r="A5680" s="281" t="s">
        <v>2153</v>
      </c>
      <c r="B5680" s="281">
        <v>276</v>
      </c>
      <c r="C5680" s="24" t="str">
        <f t="shared" si="88"/>
        <v>mea276</v>
      </c>
      <c r="D5680" s="281">
        <v>15466</v>
      </c>
      <c r="E5680" s="281">
        <v>6238</v>
      </c>
      <c r="F5680" s="281">
        <v>295241</v>
      </c>
      <c r="G5680" s="24">
        <v>50</v>
      </c>
      <c r="H5680" s="24">
        <v>0</v>
      </c>
      <c r="I5680" s="24">
        <v>0</v>
      </c>
      <c r="J5680" s="282">
        <v>10</v>
      </c>
      <c r="K5680" s="282">
        <v>30</v>
      </c>
    </row>
    <row r="5681" spans="1:11" x14ac:dyDescent="0.3">
      <c r="A5681" s="281" t="s">
        <v>2153</v>
      </c>
      <c r="B5681" s="281">
        <v>277</v>
      </c>
      <c r="C5681" s="24" t="str">
        <f t="shared" si="88"/>
        <v>mea277</v>
      </c>
      <c r="D5681" s="281">
        <v>15623</v>
      </c>
      <c r="E5681" s="281">
        <v>6301</v>
      </c>
      <c r="F5681" s="281">
        <v>299309</v>
      </c>
      <c r="G5681" s="24">
        <v>50</v>
      </c>
      <c r="H5681" s="24">
        <v>0</v>
      </c>
      <c r="I5681" s="24">
        <v>0</v>
      </c>
      <c r="J5681" s="282">
        <v>10</v>
      </c>
      <c r="K5681" s="282">
        <v>30</v>
      </c>
    </row>
    <row r="5682" spans="1:11" x14ac:dyDescent="0.3">
      <c r="A5682" s="281" t="s">
        <v>2153</v>
      </c>
      <c r="B5682" s="281">
        <v>278</v>
      </c>
      <c r="C5682" s="24" t="str">
        <f t="shared" si="88"/>
        <v>mea278</v>
      </c>
      <c r="D5682" s="281">
        <v>15781</v>
      </c>
      <c r="E5682" s="281">
        <v>6364</v>
      </c>
      <c r="F5682" s="281">
        <v>302603</v>
      </c>
      <c r="G5682" s="24">
        <v>50</v>
      </c>
      <c r="H5682" s="24">
        <v>0</v>
      </c>
      <c r="I5682" s="24">
        <v>0</v>
      </c>
      <c r="J5682" s="282">
        <v>10</v>
      </c>
      <c r="K5682" s="282">
        <v>30</v>
      </c>
    </row>
    <row r="5683" spans="1:11" x14ac:dyDescent="0.3">
      <c r="A5683" s="281" t="s">
        <v>2153</v>
      </c>
      <c r="B5683" s="281">
        <v>279</v>
      </c>
      <c r="C5683" s="24" t="str">
        <f t="shared" si="88"/>
        <v>mea279</v>
      </c>
      <c r="D5683" s="281">
        <v>15940</v>
      </c>
      <c r="E5683" s="281">
        <v>6429</v>
      </c>
      <c r="F5683" s="281">
        <v>306489</v>
      </c>
      <c r="G5683" s="24">
        <v>50</v>
      </c>
      <c r="H5683" s="24">
        <v>0</v>
      </c>
      <c r="I5683" s="24">
        <v>0</v>
      </c>
      <c r="J5683" s="282">
        <v>10</v>
      </c>
      <c r="K5683" s="282">
        <v>30</v>
      </c>
    </row>
    <row r="5684" spans="1:11" x14ac:dyDescent="0.3">
      <c r="A5684" s="281" t="s">
        <v>2153</v>
      </c>
      <c r="B5684" s="281">
        <v>280</v>
      </c>
      <c r="C5684" s="24" t="str">
        <f t="shared" si="88"/>
        <v>mea280</v>
      </c>
      <c r="D5684" s="281">
        <v>16102</v>
      </c>
      <c r="E5684" s="281">
        <v>6494</v>
      </c>
      <c r="F5684" s="281">
        <v>309858</v>
      </c>
      <c r="G5684" s="24">
        <v>50</v>
      </c>
      <c r="H5684" s="24">
        <v>0</v>
      </c>
      <c r="I5684" s="24">
        <v>0</v>
      </c>
      <c r="J5684" s="282">
        <v>10</v>
      </c>
      <c r="K5684" s="282">
        <v>30</v>
      </c>
    </row>
    <row r="5685" spans="1:11" x14ac:dyDescent="0.3">
      <c r="A5685" s="281" t="s">
        <v>2153</v>
      </c>
      <c r="B5685" s="281">
        <v>281</v>
      </c>
      <c r="C5685" s="24" t="str">
        <f t="shared" si="88"/>
        <v>mea281</v>
      </c>
      <c r="D5685" s="281">
        <v>17552</v>
      </c>
      <c r="E5685" s="281">
        <v>7079</v>
      </c>
      <c r="F5685" s="281">
        <v>342730</v>
      </c>
      <c r="G5685" s="24">
        <v>50</v>
      </c>
      <c r="H5685" s="24">
        <v>0</v>
      </c>
      <c r="I5685" s="24">
        <v>0</v>
      </c>
      <c r="J5685" s="282">
        <v>10</v>
      </c>
      <c r="K5685" s="282">
        <v>30</v>
      </c>
    </row>
    <row r="5686" spans="1:11" x14ac:dyDescent="0.3">
      <c r="A5686" s="281" t="s">
        <v>2153</v>
      </c>
      <c r="B5686" s="281">
        <v>282</v>
      </c>
      <c r="C5686" s="24" t="str">
        <f t="shared" si="88"/>
        <v>mea282</v>
      </c>
      <c r="D5686" s="281">
        <v>17729</v>
      </c>
      <c r="E5686" s="281">
        <v>7150</v>
      </c>
      <c r="F5686" s="281">
        <v>346703</v>
      </c>
      <c r="G5686" s="24">
        <v>50</v>
      </c>
      <c r="H5686" s="24">
        <v>0</v>
      </c>
      <c r="I5686" s="24">
        <v>0</v>
      </c>
      <c r="J5686" s="282">
        <v>10</v>
      </c>
      <c r="K5686" s="282">
        <v>30</v>
      </c>
    </row>
    <row r="5687" spans="1:11" x14ac:dyDescent="0.3">
      <c r="A5687" s="281" t="s">
        <v>2153</v>
      </c>
      <c r="B5687" s="281">
        <v>283</v>
      </c>
      <c r="C5687" s="24" t="str">
        <f t="shared" si="88"/>
        <v>mea283</v>
      </c>
      <c r="D5687" s="281">
        <v>17908</v>
      </c>
      <c r="E5687" s="281">
        <v>7222</v>
      </c>
      <c r="F5687" s="281">
        <v>351670</v>
      </c>
      <c r="G5687" s="24">
        <v>50</v>
      </c>
      <c r="H5687" s="24">
        <v>0</v>
      </c>
      <c r="I5687" s="24">
        <v>0</v>
      </c>
      <c r="J5687" s="282">
        <v>10</v>
      </c>
      <c r="K5687" s="282">
        <v>30</v>
      </c>
    </row>
    <row r="5688" spans="1:11" x14ac:dyDescent="0.3">
      <c r="A5688" s="281" t="s">
        <v>2153</v>
      </c>
      <c r="B5688" s="281">
        <v>284</v>
      </c>
      <c r="C5688" s="24" t="str">
        <f t="shared" si="88"/>
        <v>mea284</v>
      </c>
      <c r="D5688" s="281">
        <v>18089</v>
      </c>
      <c r="E5688" s="281">
        <v>7295</v>
      </c>
      <c r="F5688" s="281">
        <v>355851</v>
      </c>
      <c r="G5688" s="24">
        <v>50</v>
      </c>
      <c r="H5688" s="24">
        <v>0</v>
      </c>
      <c r="I5688" s="24">
        <v>0</v>
      </c>
      <c r="J5688" s="282">
        <v>10</v>
      </c>
      <c r="K5688" s="282">
        <v>30</v>
      </c>
    </row>
    <row r="5689" spans="1:11" x14ac:dyDescent="0.3">
      <c r="A5689" s="281" t="s">
        <v>2153</v>
      </c>
      <c r="B5689" s="281">
        <v>285</v>
      </c>
      <c r="C5689" s="24" t="str">
        <f t="shared" si="88"/>
        <v>mea285</v>
      </c>
      <c r="D5689" s="281">
        <v>18271</v>
      </c>
      <c r="E5689" s="281">
        <v>7369</v>
      </c>
      <c r="F5689" s="281">
        <v>360942</v>
      </c>
      <c r="G5689" s="24">
        <v>50</v>
      </c>
      <c r="H5689" s="24">
        <v>0</v>
      </c>
      <c r="I5689" s="24">
        <v>0</v>
      </c>
      <c r="J5689" s="282">
        <v>10</v>
      </c>
      <c r="K5689" s="282">
        <v>30</v>
      </c>
    </row>
    <row r="5690" spans="1:11" x14ac:dyDescent="0.3">
      <c r="A5690" s="281" t="s">
        <v>2153</v>
      </c>
      <c r="B5690" s="281">
        <v>286</v>
      </c>
      <c r="C5690" s="24" t="str">
        <f t="shared" si="88"/>
        <v>mea286</v>
      </c>
      <c r="D5690" s="281">
        <v>18455</v>
      </c>
      <c r="E5690" s="281">
        <v>7443</v>
      </c>
      <c r="F5690" s="281">
        <v>365228</v>
      </c>
      <c r="G5690" s="24">
        <v>50</v>
      </c>
      <c r="H5690" s="24">
        <v>0</v>
      </c>
      <c r="I5690" s="24">
        <v>0</v>
      </c>
      <c r="J5690" s="282">
        <v>10</v>
      </c>
      <c r="K5690" s="282">
        <v>30</v>
      </c>
    </row>
    <row r="5691" spans="1:11" x14ac:dyDescent="0.3">
      <c r="A5691" s="281" t="s">
        <v>2153</v>
      </c>
      <c r="B5691" s="281">
        <v>287</v>
      </c>
      <c r="C5691" s="24" t="str">
        <f t="shared" si="88"/>
        <v>mea287</v>
      </c>
      <c r="D5691" s="281">
        <v>18641</v>
      </c>
      <c r="E5691" s="281">
        <v>7518</v>
      </c>
      <c r="F5691" s="281">
        <v>370115</v>
      </c>
      <c r="G5691" s="24">
        <v>50</v>
      </c>
      <c r="H5691" s="24">
        <v>0</v>
      </c>
      <c r="I5691" s="24">
        <v>0</v>
      </c>
      <c r="J5691" s="282">
        <v>10</v>
      </c>
      <c r="K5691" s="282">
        <v>30</v>
      </c>
    </row>
    <row r="5692" spans="1:11" x14ac:dyDescent="0.3">
      <c r="A5692" s="281" t="s">
        <v>2153</v>
      </c>
      <c r="B5692" s="281">
        <v>288</v>
      </c>
      <c r="C5692" s="24" t="str">
        <f t="shared" si="88"/>
        <v>mea288</v>
      </c>
      <c r="D5692" s="281">
        <v>18829</v>
      </c>
      <c r="E5692" s="281">
        <v>7594</v>
      </c>
      <c r="F5692" s="281">
        <v>374393</v>
      </c>
      <c r="G5692" s="24">
        <v>50</v>
      </c>
      <c r="H5692" s="24">
        <v>0</v>
      </c>
      <c r="I5692" s="24">
        <v>0</v>
      </c>
      <c r="J5692" s="282">
        <v>10</v>
      </c>
      <c r="K5692" s="282">
        <v>30</v>
      </c>
    </row>
    <row r="5693" spans="1:11" x14ac:dyDescent="0.3">
      <c r="A5693" s="281" t="s">
        <v>2153</v>
      </c>
      <c r="B5693" s="281">
        <v>289</v>
      </c>
      <c r="C5693" s="24" t="str">
        <f t="shared" si="88"/>
        <v>mea289</v>
      </c>
      <c r="D5693" s="281">
        <v>19018</v>
      </c>
      <c r="E5693" s="281">
        <v>7670</v>
      </c>
      <c r="F5693" s="281">
        <v>378833</v>
      </c>
      <c r="G5693" s="24">
        <v>50</v>
      </c>
      <c r="H5693" s="24">
        <v>0</v>
      </c>
      <c r="I5693" s="24">
        <v>0</v>
      </c>
      <c r="J5693" s="282">
        <v>10</v>
      </c>
      <c r="K5693" s="282">
        <v>30</v>
      </c>
    </row>
    <row r="5694" spans="1:11" x14ac:dyDescent="0.3">
      <c r="A5694" s="281" t="s">
        <v>2153</v>
      </c>
      <c r="B5694" s="281">
        <v>290</v>
      </c>
      <c r="C5694" s="24" t="str">
        <f t="shared" si="88"/>
        <v>mea290</v>
      </c>
      <c r="D5694" s="281">
        <v>19209</v>
      </c>
      <c r="E5694" s="281">
        <v>7747</v>
      </c>
      <c r="F5694" s="281">
        <v>383207</v>
      </c>
      <c r="G5694" s="24">
        <v>50</v>
      </c>
      <c r="H5694" s="24">
        <v>0</v>
      </c>
      <c r="I5694" s="24">
        <v>0</v>
      </c>
      <c r="J5694" s="282">
        <v>10</v>
      </c>
      <c r="K5694" s="282">
        <v>30</v>
      </c>
    </row>
    <row r="5695" spans="1:11" x14ac:dyDescent="0.3">
      <c r="A5695" s="281" t="s">
        <v>2153</v>
      </c>
      <c r="B5695" s="281">
        <v>291</v>
      </c>
      <c r="C5695" s="24" t="str">
        <f t="shared" si="88"/>
        <v>mea291</v>
      </c>
      <c r="D5695" s="281">
        <v>19402</v>
      </c>
      <c r="E5695" s="281">
        <v>7825</v>
      </c>
      <c r="F5695" s="281">
        <v>387630</v>
      </c>
      <c r="G5695" s="24">
        <v>50</v>
      </c>
      <c r="H5695" s="24">
        <v>0</v>
      </c>
      <c r="I5695" s="24">
        <v>0</v>
      </c>
      <c r="J5695" s="282">
        <v>10</v>
      </c>
      <c r="K5695" s="282">
        <v>30</v>
      </c>
    </row>
    <row r="5696" spans="1:11" x14ac:dyDescent="0.3">
      <c r="A5696" s="281" t="s">
        <v>2153</v>
      </c>
      <c r="B5696" s="281">
        <v>292</v>
      </c>
      <c r="C5696" s="24" t="str">
        <f t="shared" si="88"/>
        <v>mea292</v>
      </c>
      <c r="D5696" s="281">
        <v>19597</v>
      </c>
      <c r="E5696" s="281">
        <v>7903</v>
      </c>
      <c r="F5696" s="281">
        <v>392221</v>
      </c>
      <c r="G5696" s="24">
        <v>50</v>
      </c>
      <c r="H5696" s="24">
        <v>0</v>
      </c>
      <c r="I5696" s="24">
        <v>0</v>
      </c>
      <c r="J5696" s="282">
        <v>10</v>
      </c>
      <c r="K5696" s="282">
        <v>30</v>
      </c>
    </row>
    <row r="5697" spans="1:11" x14ac:dyDescent="0.3">
      <c r="A5697" s="281" t="s">
        <v>2153</v>
      </c>
      <c r="B5697" s="281">
        <v>293</v>
      </c>
      <c r="C5697" s="24" t="str">
        <f t="shared" si="88"/>
        <v>mea293</v>
      </c>
      <c r="D5697" s="281">
        <v>19793</v>
      </c>
      <c r="E5697" s="281">
        <v>7983</v>
      </c>
      <c r="F5697" s="281">
        <v>396743</v>
      </c>
      <c r="G5697" s="24">
        <v>50</v>
      </c>
      <c r="H5697" s="24">
        <v>0</v>
      </c>
      <c r="I5697" s="24">
        <v>0</v>
      </c>
      <c r="J5697" s="282">
        <v>10</v>
      </c>
      <c r="K5697" s="282">
        <v>30</v>
      </c>
    </row>
    <row r="5698" spans="1:11" x14ac:dyDescent="0.3">
      <c r="A5698" s="281" t="s">
        <v>2153</v>
      </c>
      <c r="B5698" s="281">
        <v>294</v>
      </c>
      <c r="C5698" s="24" t="str">
        <f t="shared" si="88"/>
        <v>mea294</v>
      </c>
      <c r="D5698" s="281">
        <v>19992</v>
      </c>
      <c r="E5698" s="281">
        <v>8063</v>
      </c>
      <c r="F5698" s="281">
        <v>401315</v>
      </c>
      <c r="G5698" s="24">
        <v>50</v>
      </c>
      <c r="H5698" s="24">
        <v>0</v>
      </c>
      <c r="I5698" s="24">
        <v>0</v>
      </c>
      <c r="J5698" s="282">
        <v>10</v>
      </c>
      <c r="K5698" s="282">
        <v>30</v>
      </c>
    </row>
    <row r="5699" spans="1:11" x14ac:dyDescent="0.3">
      <c r="A5699" s="281" t="s">
        <v>2153</v>
      </c>
      <c r="B5699" s="281">
        <v>295</v>
      </c>
      <c r="C5699" s="24" t="str">
        <f t="shared" si="88"/>
        <v>mea295</v>
      </c>
      <c r="D5699" s="281">
        <v>20192</v>
      </c>
      <c r="E5699" s="281">
        <v>8144</v>
      </c>
      <c r="F5699" s="281">
        <v>406062</v>
      </c>
      <c r="G5699" s="24">
        <v>50</v>
      </c>
      <c r="H5699" s="24">
        <v>0</v>
      </c>
      <c r="I5699" s="24">
        <v>0</v>
      </c>
      <c r="J5699" s="282">
        <v>10</v>
      </c>
      <c r="K5699" s="282">
        <v>30</v>
      </c>
    </row>
    <row r="5700" spans="1:11" x14ac:dyDescent="0.3">
      <c r="A5700" s="281" t="s">
        <v>2153</v>
      </c>
      <c r="B5700" s="281">
        <v>296</v>
      </c>
      <c r="C5700" s="24" t="str">
        <f t="shared" si="88"/>
        <v>mea296</v>
      </c>
      <c r="D5700" s="281">
        <v>20395</v>
      </c>
      <c r="E5700" s="281">
        <v>8225</v>
      </c>
      <c r="F5700" s="281">
        <v>410737</v>
      </c>
      <c r="G5700" s="24">
        <v>50</v>
      </c>
      <c r="H5700" s="24">
        <v>0</v>
      </c>
      <c r="I5700" s="24">
        <v>0</v>
      </c>
      <c r="J5700" s="282">
        <v>10</v>
      </c>
      <c r="K5700" s="282">
        <v>30</v>
      </c>
    </row>
    <row r="5701" spans="1:11" x14ac:dyDescent="0.3">
      <c r="A5701" s="281" t="s">
        <v>2153</v>
      </c>
      <c r="B5701" s="281">
        <v>297</v>
      </c>
      <c r="C5701" s="24" t="str">
        <f t="shared" si="88"/>
        <v>mea297</v>
      </c>
      <c r="D5701" s="281">
        <v>20599</v>
      </c>
      <c r="E5701" s="281">
        <v>8308</v>
      </c>
      <c r="F5701" s="281">
        <v>415210</v>
      </c>
      <c r="G5701" s="24">
        <v>50</v>
      </c>
      <c r="H5701" s="24">
        <v>0</v>
      </c>
      <c r="I5701" s="24">
        <v>0</v>
      </c>
      <c r="J5701" s="282">
        <v>10</v>
      </c>
      <c r="K5701" s="282">
        <v>30</v>
      </c>
    </row>
    <row r="5702" spans="1:11" x14ac:dyDescent="0.3">
      <c r="A5702" s="281" t="s">
        <v>2153</v>
      </c>
      <c r="B5702" s="281">
        <v>298</v>
      </c>
      <c r="C5702" s="24" t="str">
        <f t="shared" ref="C5702:C5765" si="89">A5702&amp;B5702</f>
        <v>mea298</v>
      </c>
      <c r="D5702" s="281">
        <v>20805</v>
      </c>
      <c r="E5702" s="281">
        <v>8391</v>
      </c>
      <c r="F5702" s="281">
        <v>419729</v>
      </c>
      <c r="G5702" s="24">
        <v>50</v>
      </c>
      <c r="H5702" s="24">
        <v>0</v>
      </c>
      <c r="I5702" s="24">
        <v>0</v>
      </c>
      <c r="J5702" s="282">
        <v>10</v>
      </c>
      <c r="K5702" s="282">
        <v>30</v>
      </c>
    </row>
    <row r="5703" spans="1:11" x14ac:dyDescent="0.3">
      <c r="A5703" s="281" t="s">
        <v>2153</v>
      </c>
      <c r="B5703" s="281">
        <v>299</v>
      </c>
      <c r="C5703" s="24" t="str">
        <f t="shared" si="89"/>
        <v>mea299</v>
      </c>
      <c r="D5703" s="281">
        <v>21013</v>
      </c>
      <c r="E5703" s="281">
        <v>8475</v>
      </c>
      <c r="F5703" s="281">
        <v>424295</v>
      </c>
      <c r="G5703" s="24">
        <v>50</v>
      </c>
      <c r="H5703" s="24">
        <v>0</v>
      </c>
      <c r="I5703" s="24">
        <v>0</v>
      </c>
      <c r="J5703" s="282">
        <v>10</v>
      </c>
      <c r="K5703" s="282">
        <v>30</v>
      </c>
    </row>
    <row r="5704" spans="1:11" x14ac:dyDescent="0.3">
      <c r="A5704" s="281" t="s">
        <v>2153</v>
      </c>
      <c r="B5704" s="281">
        <v>300</v>
      </c>
      <c r="C5704" s="24" t="str">
        <f t="shared" si="89"/>
        <v>mea300</v>
      </c>
      <c r="D5704" s="281">
        <v>21224</v>
      </c>
      <c r="E5704" s="281">
        <v>8559</v>
      </c>
      <c r="F5704" s="281">
        <v>428908</v>
      </c>
      <c r="G5704" s="24">
        <v>50</v>
      </c>
      <c r="H5704" s="24">
        <v>0</v>
      </c>
      <c r="I5704" s="24">
        <v>0</v>
      </c>
      <c r="J5704" s="282">
        <v>10</v>
      </c>
      <c r="K5704" s="282">
        <v>30</v>
      </c>
    </row>
    <row r="5705" spans="1:11" x14ac:dyDescent="0.3">
      <c r="A5705" s="283" t="s">
        <v>2092</v>
      </c>
      <c r="B5705" s="283">
        <v>1</v>
      </c>
      <c r="C5705" s="24" t="str">
        <f t="shared" si="89"/>
        <v>arcels1</v>
      </c>
      <c r="D5705" s="283">
        <v>165</v>
      </c>
      <c r="E5705" s="283">
        <v>77</v>
      </c>
      <c r="F5705" s="283">
        <v>1267</v>
      </c>
      <c r="G5705" s="24">
        <v>50</v>
      </c>
      <c r="H5705" s="24">
        <v>0</v>
      </c>
      <c r="I5705" s="24">
        <v>0</v>
      </c>
      <c r="J5705" s="282">
        <v>10</v>
      </c>
      <c r="K5705" s="282">
        <v>30</v>
      </c>
    </row>
    <row r="5706" spans="1:11" x14ac:dyDescent="0.3">
      <c r="A5706" s="283" t="s">
        <v>2092</v>
      </c>
      <c r="B5706" s="283">
        <v>2</v>
      </c>
      <c r="C5706" s="24" t="str">
        <f t="shared" si="89"/>
        <v>arcels2</v>
      </c>
      <c r="D5706" s="283">
        <v>167</v>
      </c>
      <c r="E5706" s="283">
        <v>78</v>
      </c>
      <c r="F5706" s="283">
        <v>1283</v>
      </c>
      <c r="G5706" s="24">
        <v>50</v>
      </c>
      <c r="H5706" s="24">
        <v>0</v>
      </c>
      <c r="I5706" s="24">
        <v>0</v>
      </c>
      <c r="J5706" s="282">
        <v>10</v>
      </c>
      <c r="K5706" s="282">
        <v>30</v>
      </c>
    </row>
    <row r="5707" spans="1:11" x14ac:dyDescent="0.3">
      <c r="A5707" s="283" t="s">
        <v>2092</v>
      </c>
      <c r="B5707" s="283">
        <v>3</v>
      </c>
      <c r="C5707" s="24" t="str">
        <f t="shared" si="89"/>
        <v>arcels3</v>
      </c>
      <c r="D5707" s="283">
        <v>169</v>
      </c>
      <c r="E5707" s="283">
        <v>79</v>
      </c>
      <c r="F5707" s="283">
        <v>1302</v>
      </c>
      <c r="G5707" s="24">
        <v>50</v>
      </c>
      <c r="H5707" s="24">
        <v>0</v>
      </c>
      <c r="I5707" s="24">
        <v>0</v>
      </c>
      <c r="J5707" s="282">
        <v>10</v>
      </c>
      <c r="K5707" s="282">
        <v>30</v>
      </c>
    </row>
    <row r="5708" spans="1:11" x14ac:dyDescent="0.3">
      <c r="A5708" s="283" t="s">
        <v>2092</v>
      </c>
      <c r="B5708" s="283">
        <v>4</v>
      </c>
      <c r="C5708" s="24" t="str">
        <f t="shared" si="89"/>
        <v>arcels4</v>
      </c>
      <c r="D5708" s="283">
        <v>172</v>
      </c>
      <c r="E5708" s="283">
        <v>80</v>
      </c>
      <c r="F5708" s="283">
        <v>1325</v>
      </c>
      <c r="G5708" s="24">
        <v>50</v>
      </c>
      <c r="H5708" s="24">
        <v>0</v>
      </c>
      <c r="I5708" s="24">
        <v>0</v>
      </c>
      <c r="J5708" s="282">
        <v>10</v>
      </c>
      <c r="K5708" s="282">
        <v>30</v>
      </c>
    </row>
    <row r="5709" spans="1:11" x14ac:dyDescent="0.3">
      <c r="A5709" s="283" t="s">
        <v>2092</v>
      </c>
      <c r="B5709" s="283">
        <v>5</v>
      </c>
      <c r="C5709" s="24" t="str">
        <f t="shared" si="89"/>
        <v>arcels5</v>
      </c>
      <c r="D5709" s="283">
        <v>174</v>
      </c>
      <c r="E5709" s="283">
        <v>81</v>
      </c>
      <c r="F5709" s="283">
        <v>1351</v>
      </c>
      <c r="G5709" s="24">
        <v>50</v>
      </c>
      <c r="H5709" s="24">
        <v>0</v>
      </c>
      <c r="I5709" s="24">
        <v>0</v>
      </c>
      <c r="J5709" s="282">
        <v>10</v>
      </c>
      <c r="K5709" s="282">
        <v>30</v>
      </c>
    </row>
    <row r="5710" spans="1:11" x14ac:dyDescent="0.3">
      <c r="A5710" s="283" t="s">
        <v>2092</v>
      </c>
      <c r="B5710" s="283">
        <v>6</v>
      </c>
      <c r="C5710" s="24" t="str">
        <f t="shared" si="89"/>
        <v>arcels6</v>
      </c>
      <c r="D5710" s="283">
        <v>176</v>
      </c>
      <c r="E5710" s="283">
        <v>82</v>
      </c>
      <c r="F5710" s="283">
        <v>1381</v>
      </c>
      <c r="G5710" s="24">
        <v>50</v>
      </c>
      <c r="H5710" s="24">
        <v>0</v>
      </c>
      <c r="I5710" s="24">
        <v>0</v>
      </c>
      <c r="J5710" s="282">
        <v>10</v>
      </c>
      <c r="K5710" s="282">
        <v>30</v>
      </c>
    </row>
    <row r="5711" spans="1:11" x14ac:dyDescent="0.3">
      <c r="A5711" s="283" t="s">
        <v>2092</v>
      </c>
      <c r="B5711" s="283">
        <v>7</v>
      </c>
      <c r="C5711" s="24" t="str">
        <f t="shared" si="89"/>
        <v>arcels7</v>
      </c>
      <c r="D5711" s="283">
        <v>179</v>
      </c>
      <c r="E5711" s="283">
        <v>83</v>
      </c>
      <c r="F5711" s="283">
        <v>1415</v>
      </c>
      <c r="G5711" s="24">
        <v>50</v>
      </c>
      <c r="H5711" s="24">
        <v>0</v>
      </c>
      <c r="I5711" s="24">
        <v>0</v>
      </c>
      <c r="J5711" s="282">
        <v>10</v>
      </c>
      <c r="K5711" s="282">
        <v>30</v>
      </c>
    </row>
    <row r="5712" spans="1:11" x14ac:dyDescent="0.3">
      <c r="A5712" s="283" t="s">
        <v>2092</v>
      </c>
      <c r="B5712" s="283">
        <v>8</v>
      </c>
      <c r="C5712" s="24" t="str">
        <f t="shared" si="89"/>
        <v>arcels8</v>
      </c>
      <c r="D5712" s="283">
        <v>181</v>
      </c>
      <c r="E5712" s="283">
        <v>84</v>
      </c>
      <c r="F5712" s="283">
        <v>1454</v>
      </c>
      <c r="G5712" s="24">
        <v>50</v>
      </c>
      <c r="H5712" s="24">
        <v>0</v>
      </c>
      <c r="I5712" s="24">
        <v>0</v>
      </c>
      <c r="J5712" s="282">
        <v>10</v>
      </c>
      <c r="K5712" s="282">
        <v>30</v>
      </c>
    </row>
    <row r="5713" spans="1:11" x14ac:dyDescent="0.3">
      <c r="A5713" s="283" t="s">
        <v>2092</v>
      </c>
      <c r="B5713" s="283">
        <v>9</v>
      </c>
      <c r="C5713" s="24" t="str">
        <f t="shared" si="89"/>
        <v>arcels9</v>
      </c>
      <c r="D5713" s="283">
        <v>184</v>
      </c>
      <c r="E5713" s="283">
        <v>85</v>
      </c>
      <c r="F5713" s="283">
        <v>1496</v>
      </c>
      <c r="G5713" s="24">
        <v>50</v>
      </c>
      <c r="H5713" s="24">
        <v>0</v>
      </c>
      <c r="I5713" s="24">
        <v>0</v>
      </c>
      <c r="J5713" s="282">
        <v>10</v>
      </c>
      <c r="K5713" s="282">
        <v>30</v>
      </c>
    </row>
    <row r="5714" spans="1:11" x14ac:dyDescent="0.3">
      <c r="A5714" s="283" t="s">
        <v>2092</v>
      </c>
      <c r="B5714" s="283">
        <v>10</v>
      </c>
      <c r="C5714" s="24" t="str">
        <f t="shared" si="89"/>
        <v>arcels10</v>
      </c>
      <c r="D5714" s="283">
        <v>186</v>
      </c>
      <c r="E5714" s="283">
        <v>87</v>
      </c>
      <c r="F5714" s="283">
        <v>1544</v>
      </c>
      <c r="G5714" s="24">
        <v>50</v>
      </c>
      <c r="H5714" s="24">
        <v>0</v>
      </c>
      <c r="I5714" s="24">
        <v>0</v>
      </c>
      <c r="J5714" s="282">
        <v>10</v>
      </c>
      <c r="K5714" s="282">
        <v>30</v>
      </c>
    </row>
    <row r="5715" spans="1:11" x14ac:dyDescent="0.3">
      <c r="A5715" s="283" t="s">
        <v>2092</v>
      </c>
      <c r="B5715" s="283">
        <v>11</v>
      </c>
      <c r="C5715" s="24" t="str">
        <f t="shared" si="89"/>
        <v>arcels11</v>
      </c>
      <c r="D5715" s="283">
        <v>204</v>
      </c>
      <c r="E5715" s="283">
        <v>95</v>
      </c>
      <c r="F5715" s="283">
        <v>1699</v>
      </c>
      <c r="G5715" s="24">
        <v>50</v>
      </c>
      <c r="H5715" s="24">
        <v>0</v>
      </c>
      <c r="I5715" s="24">
        <v>0</v>
      </c>
      <c r="J5715" s="282">
        <v>10</v>
      </c>
      <c r="K5715" s="282">
        <v>30</v>
      </c>
    </row>
    <row r="5716" spans="1:11" x14ac:dyDescent="0.3">
      <c r="A5716" s="283" t="s">
        <v>2092</v>
      </c>
      <c r="B5716" s="283">
        <v>12</v>
      </c>
      <c r="C5716" s="24" t="str">
        <f t="shared" si="89"/>
        <v>arcels12</v>
      </c>
      <c r="D5716" s="283">
        <v>206</v>
      </c>
      <c r="E5716" s="283">
        <v>96</v>
      </c>
      <c r="F5716" s="283">
        <v>1760</v>
      </c>
      <c r="G5716" s="24">
        <v>50</v>
      </c>
      <c r="H5716" s="24">
        <v>0</v>
      </c>
      <c r="I5716" s="24">
        <v>0</v>
      </c>
      <c r="J5716" s="282">
        <v>10</v>
      </c>
      <c r="K5716" s="282">
        <v>30</v>
      </c>
    </row>
    <row r="5717" spans="1:11" x14ac:dyDescent="0.3">
      <c r="A5717" s="283" t="s">
        <v>2092</v>
      </c>
      <c r="B5717" s="283">
        <v>13</v>
      </c>
      <c r="C5717" s="24" t="str">
        <f t="shared" si="89"/>
        <v>arcels13</v>
      </c>
      <c r="D5717" s="283">
        <v>209</v>
      </c>
      <c r="E5717" s="283">
        <v>97</v>
      </c>
      <c r="F5717" s="283">
        <v>1827</v>
      </c>
      <c r="G5717" s="24">
        <v>50</v>
      </c>
      <c r="H5717" s="24">
        <v>0</v>
      </c>
      <c r="I5717" s="24">
        <v>0</v>
      </c>
      <c r="J5717" s="282">
        <v>10</v>
      </c>
      <c r="K5717" s="282">
        <v>30</v>
      </c>
    </row>
    <row r="5718" spans="1:11" x14ac:dyDescent="0.3">
      <c r="A5718" s="283" t="s">
        <v>2092</v>
      </c>
      <c r="B5718" s="283">
        <v>14</v>
      </c>
      <c r="C5718" s="24" t="str">
        <f t="shared" si="89"/>
        <v>arcels14</v>
      </c>
      <c r="D5718" s="283">
        <v>212</v>
      </c>
      <c r="E5718" s="283">
        <v>99</v>
      </c>
      <c r="F5718" s="283">
        <v>1899</v>
      </c>
      <c r="G5718" s="24">
        <v>50</v>
      </c>
      <c r="H5718" s="24">
        <v>0</v>
      </c>
      <c r="I5718" s="24">
        <v>0</v>
      </c>
      <c r="J5718" s="282">
        <v>10</v>
      </c>
      <c r="K5718" s="282">
        <v>30</v>
      </c>
    </row>
    <row r="5719" spans="1:11" x14ac:dyDescent="0.3">
      <c r="A5719" s="283" t="s">
        <v>2092</v>
      </c>
      <c r="B5719" s="283">
        <v>15</v>
      </c>
      <c r="C5719" s="24" t="str">
        <f t="shared" si="89"/>
        <v>arcels15</v>
      </c>
      <c r="D5719" s="283">
        <v>214</v>
      </c>
      <c r="E5719" s="283">
        <v>100</v>
      </c>
      <c r="F5719" s="283">
        <v>1977</v>
      </c>
      <c r="G5719" s="24">
        <v>50</v>
      </c>
      <c r="H5719" s="24">
        <v>0</v>
      </c>
      <c r="I5719" s="24">
        <v>0</v>
      </c>
      <c r="J5719" s="282">
        <v>10</v>
      </c>
      <c r="K5719" s="282">
        <v>30</v>
      </c>
    </row>
    <row r="5720" spans="1:11" x14ac:dyDescent="0.3">
      <c r="A5720" s="283" t="s">
        <v>2092</v>
      </c>
      <c r="B5720" s="283">
        <v>16</v>
      </c>
      <c r="C5720" s="24" t="str">
        <f t="shared" si="89"/>
        <v>arcels16</v>
      </c>
      <c r="D5720" s="283">
        <v>217</v>
      </c>
      <c r="E5720" s="283">
        <v>101</v>
      </c>
      <c r="F5720" s="283">
        <v>2061</v>
      </c>
      <c r="G5720" s="24">
        <v>50</v>
      </c>
      <c r="H5720" s="24">
        <v>0</v>
      </c>
      <c r="I5720" s="24">
        <v>0</v>
      </c>
      <c r="J5720" s="282">
        <v>10</v>
      </c>
      <c r="K5720" s="282">
        <v>30</v>
      </c>
    </row>
    <row r="5721" spans="1:11" x14ac:dyDescent="0.3">
      <c r="A5721" s="283" t="s">
        <v>2092</v>
      </c>
      <c r="B5721" s="283">
        <v>17</v>
      </c>
      <c r="C5721" s="24" t="str">
        <f t="shared" si="89"/>
        <v>arcels17</v>
      </c>
      <c r="D5721" s="283">
        <v>220</v>
      </c>
      <c r="E5721" s="283">
        <v>102</v>
      </c>
      <c r="F5721" s="283">
        <v>2151</v>
      </c>
      <c r="G5721" s="24">
        <v>50</v>
      </c>
      <c r="H5721" s="24">
        <v>0</v>
      </c>
      <c r="I5721" s="24">
        <v>0</v>
      </c>
      <c r="J5721" s="282">
        <v>10</v>
      </c>
      <c r="K5721" s="282">
        <v>30</v>
      </c>
    </row>
    <row r="5722" spans="1:11" x14ac:dyDescent="0.3">
      <c r="A5722" s="283" t="s">
        <v>2092</v>
      </c>
      <c r="B5722" s="283">
        <v>18</v>
      </c>
      <c r="C5722" s="24" t="str">
        <f t="shared" si="89"/>
        <v>arcels18</v>
      </c>
      <c r="D5722" s="283">
        <v>223</v>
      </c>
      <c r="E5722" s="283">
        <v>104</v>
      </c>
      <c r="F5722" s="283">
        <v>2248</v>
      </c>
      <c r="G5722" s="24">
        <v>50</v>
      </c>
      <c r="H5722" s="24">
        <v>0</v>
      </c>
      <c r="I5722" s="24">
        <v>0</v>
      </c>
      <c r="J5722" s="282">
        <v>10</v>
      </c>
      <c r="K5722" s="282">
        <v>30</v>
      </c>
    </row>
    <row r="5723" spans="1:11" x14ac:dyDescent="0.3">
      <c r="A5723" s="283" t="s">
        <v>2092</v>
      </c>
      <c r="B5723" s="283">
        <v>19</v>
      </c>
      <c r="C5723" s="24" t="str">
        <f t="shared" si="89"/>
        <v>arcels19</v>
      </c>
      <c r="D5723" s="283">
        <v>226</v>
      </c>
      <c r="E5723" s="283">
        <v>105</v>
      </c>
      <c r="F5723" s="283">
        <v>2351</v>
      </c>
      <c r="G5723" s="24">
        <v>50</v>
      </c>
      <c r="H5723" s="24">
        <v>0</v>
      </c>
      <c r="I5723" s="24">
        <v>0</v>
      </c>
      <c r="J5723" s="282">
        <v>10</v>
      </c>
      <c r="K5723" s="282">
        <v>30</v>
      </c>
    </row>
    <row r="5724" spans="1:11" x14ac:dyDescent="0.3">
      <c r="A5724" s="283" t="s">
        <v>2092</v>
      </c>
      <c r="B5724" s="283">
        <v>20</v>
      </c>
      <c r="C5724" s="24" t="str">
        <f t="shared" si="89"/>
        <v>arcels20</v>
      </c>
      <c r="D5724" s="283">
        <v>229</v>
      </c>
      <c r="E5724" s="283">
        <v>106</v>
      </c>
      <c r="F5724" s="283">
        <v>2461</v>
      </c>
      <c r="G5724" s="24">
        <v>50</v>
      </c>
      <c r="H5724" s="24">
        <v>0</v>
      </c>
      <c r="I5724" s="24">
        <v>0</v>
      </c>
      <c r="J5724" s="282">
        <v>10</v>
      </c>
      <c r="K5724" s="282">
        <v>30</v>
      </c>
    </row>
    <row r="5725" spans="1:11" x14ac:dyDescent="0.3">
      <c r="A5725" s="283" t="s">
        <v>2092</v>
      </c>
      <c r="B5725" s="283">
        <v>21</v>
      </c>
      <c r="C5725" s="24" t="str">
        <f t="shared" si="89"/>
        <v>arcels21</v>
      </c>
      <c r="D5725" s="283">
        <v>250</v>
      </c>
      <c r="E5725" s="283">
        <v>116</v>
      </c>
      <c r="F5725" s="283">
        <v>2759</v>
      </c>
      <c r="G5725" s="24">
        <v>50</v>
      </c>
      <c r="H5725" s="24">
        <v>0</v>
      </c>
      <c r="I5725" s="24">
        <v>0</v>
      </c>
      <c r="J5725" s="282">
        <v>10</v>
      </c>
      <c r="K5725" s="282">
        <v>30</v>
      </c>
    </row>
    <row r="5726" spans="1:11" x14ac:dyDescent="0.3">
      <c r="A5726" s="283" t="s">
        <v>2092</v>
      </c>
      <c r="B5726" s="283">
        <v>22</v>
      </c>
      <c r="C5726" s="24" t="str">
        <f t="shared" si="89"/>
        <v>arcels22</v>
      </c>
      <c r="D5726" s="283">
        <v>253</v>
      </c>
      <c r="E5726" s="283">
        <v>118</v>
      </c>
      <c r="F5726" s="283">
        <v>2893</v>
      </c>
      <c r="G5726" s="24">
        <v>50</v>
      </c>
      <c r="H5726" s="24">
        <v>0</v>
      </c>
      <c r="I5726" s="24">
        <v>0</v>
      </c>
      <c r="J5726" s="282">
        <v>10</v>
      </c>
      <c r="K5726" s="282">
        <v>30</v>
      </c>
    </row>
    <row r="5727" spans="1:11" x14ac:dyDescent="0.3">
      <c r="A5727" s="283" t="s">
        <v>2092</v>
      </c>
      <c r="B5727" s="283">
        <v>23</v>
      </c>
      <c r="C5727" s="24" t="str">
        <f t="shared" si="89"/>
        <v>arcels23</v>
      </c>
      <c r="D5727" s="283">
        <v>256</v>
      </c>
      <c r="E5727" s="283">
        <v>119</v>
      </c>
      <c r="F5727" s="283">
        <v>3035</v>
      </c>
      <c r="G5727" s="24">
        <v>50</v>
      </c>
      <c r="H5727" s="24">
        <v>0</v>
      </c>
      <c r="I5727" s="24">
        <v>0</v>
      </c>
      <c r="J5727" s="282">
        <v>10</v>
      </c>
      <c r="K5727" s="282">
        <v>30</v>
      </c>
    </row>
    <row r="5728" spans="1:11" x14ac:dyDescent="0.3">
      <c r="A5728" s="283" t="s">
        <v>2092</v>
      </c>
      <c r="B5728" s="283">
        <v>24</v>
      </c>
      <c r="C5728" s="24" t="str">
        <f t="shared" si="89"/>
        <v>arcels24</v>
      </c>
      <c r="D5728" s="283">
        <v>260</v>
      </c>
      <c r="E5728" s="283">
        <v>121</v>
      </c>
      <c r="F5728" s="283">
        <v>3185</v>
      </c>
      <c r="G5728" s="24">
        <v>50</v>
      </c>
      <c r="H5728" s="24">
        <v>0</v>
      </c>
      <c r="I5728" s="24">
        <v>0</v>
      </c>
      <c r="J5728" s="282">
        <v>10</v>
      </c>
      <c r="K5728" s="282">
        <v>30</v>
      </c>
    </row>
    <row r="5729" spans="1:11" x14ac:dyDescent="0.3">
      <c r="A5729" s="283" t="s">
        <v>2092</v>
      </c>
      <c r="B5729" s="283">
        <v>25</v>
      </c>
      <c r="C5729" s="24" t="str">
        <f t="shared" si="89"/>
        <v>arcels25</v>
      </c>
      <c r="D5729" s="283">
        <v>263</v>
      </c>
      <c r="E5729" s="283">
        <v>122</v>
      </c>
      <c r="F5729" s="283">
        <v>3344</v>
      </c>
      <c r="G5729" s="24">
        <v>50</v>
      </c>
      <c r="H5729" s="24">
        <v>0</v>
      </c>
      <c r="I5729" s="24">
        <v>0</v>
      </c>
      <c r="J5729" s="282">
        <v>10</v>
      </c>
      <c r="K5729" s="282">
        <v>30</v>
      </c>
    </row>
    <row r="5730" spans="1:11" x14ac:dyDescent="0.3">
      <c r="A5730" s="283" t="s">
        <v>2092</v>
      </c>
      <c r="B5730" s="283">
        <v>26</v>
      </c>
      <c r="C5730" s="24" t="str">
        <f t="shared" si="89"/>
        <v>arcels26</v>
      </c>
      <c r="D5730" s="283">
        <v>266</v>
      </c>
      <c r="E5730" s="283">
        <v>124</v>
      </c>
      <c r="F5730" s="283">
        <v>3384</v>
      </c>
      <c r="G5730" s="24">
        <v>50</v>
      </c>
      <c r="H5730" s="24">
        <v>0</v>
      </c>
      <c r="I5730" s="24">
        <v>0</v>
      </c>
      <c r="J5730" s="282">
        <v>10</v>
      </c>
      <c r="K5730" s="282">
        <v>30</v>
      </c>
    </row>
    <row r="5731" spans="1:11" x14ac:dyDescent="0.3">
      <c r="A5731" s="283" t="s">
        <v>2092</v>
      </c>
      <c r="B5731" s="283">
        <v>27</v>
      </c>
      <c r="C5731" s="24" t="str">
        <f t="shared" si="89"/>
        <v>arcels27</v>
      </c>
      <c r="D5731" s="283">
        <v>270</v>
      </c>
      <c r="E5731" s="283">
        <v>126</v>
      </c>
      <c r="F5731" s="283">
        <v>3424</v>
      </c>
      <c r="G5731" s="24">
        <v>50</v>
      </c>
      <c r="H5731" s="24">
        <v>0</v>
      </c>
      <c r="I5731" s="24">
        <v>0</v>
      </c>
      <c r="J5731" s="282">
        <v>10</v>
      </c>
      <c r="K5731" s="282">
        <v>30</v>
      </c>
    </row>
    <row r="5732" spans="1:11" x14ac:dyDescent="0.3">
      <c r="A5732" s="283" t="s">
        <v>2092</v>
      </c>
      <c r="B5732" s="283">
        <v>28</v>
      </c>
      <c r="C5732" s="24" t="str">
        <f t="shared" si="89"/>
        <v>arcels28</v>
      </c>
      <c r="D5732" s="283">
        <v>273</v>
      </c>
      <c r="E5732" s="283">
        <v>127</v>
      </c>
      <c r="F5732" s="283">
        <v>3465</v>
      </c>
      <c r="G5732" s="24">
        <v>50</v>
      </c>
      <c r="H5732" s="24">
        <v>0</v>
      </c>
      <c r="I5732" s="24">
        <v>0</v>
      </c>
      <c r="J5732" s="282">
        <v>10</v>
      </c>
      <c r="K5732" s="282">
        <v>30</v>
      </c>
    </row>
    <row r="5733" spans="1:11" x14ac:dyDescent="0.3">
      <c r="A5733" s="283" t="s">
        <v>2092</v>
      </c>
      <c r="B5733" s="283">
        <v>29</v>
      </c>
      <c r="C5733" s="24" t="str">
        <f t="shared" si="89"/>
        <v>arcels29</v>
      </c>
      <c r="D5733" s="283">
        <v>277</v>
      </c>
      <c r="E5733" s="283">
        <v>129</v>
      </c>
      <c r="F5733" s="283">
        <v>3506</v>
      </c>
      <c r="G5733" s="24">
        <v>50</v>
      </c>
      <c r="H5733" s="24">
        <v>0</v>
      </c>
      <c r="I5733" s="24">
        <v>0</v>
      </c>
      <c r="J5733" s="282">
        <v>10</v>
      </c>
      <c r="K5733" s="282">
        <v>30</v>
      </c>
    </row>
    <row r="5734" spans="1:11" x14ac:dyDescent="0.3">
      <c r="A5734" s="283" t="s">
        <v>2092</v>
      </c>
      <c r="B5734" s="283">
        <v>30</v>
      </c>
      <c r="C5734" s="24" t="str">
        <f t="shared" si="89"/>
        <v>arcels30</v>
      </c>
      <c r="D5734" s="283">
        <v>280</v>
      </c>
      <c r="E5734" s="283">
        <v>130</v>
      </c>
      <c r="F5734" s="283">
        <v>3548</v>
      </c>
      <c r="G5734" s="24">
        <v>50</v>
      </c>
      <c r="H5734" s="24">
        <v>0</v>
      </c>
      <c r="I5734" s="24">
        <v>0</v>
      </c>
      <c r="J5734" s="282">
        <v>10</v>
      </c>
      <c r="K5734" s="282">
        <v>30</v>
      </c>
    </row>
    <row r="5735" spans="1:11" x14ac:dyDescent="0.3">
      <c r="A5735" s="283" t="s">
        <v>2092</v>
      </c>
      <c r="B5735" s="283">
        <v>31</v>
      </c>
      <c r="C5735" s="24" t="str">
        <f t="shared" si="89"/>
        <v>arcels31</v>
      </c>
      <c r="D5735" s="283">
        <v>306</v>
      </c>
      <c r="E5735" s="283">
        <v>143</v>
      </c>
      <c r="F5735" s="283">
        <v>3851</v>
      </c>
      <c r="G5735" s="24">
        <v>50</v>
      </c>
      <c r="H5735" s="24">
        <v>0</v>
      </c>
      <c r="I5735" s="24">
        <v>0</v>
      </c>
      <c r="J5735" s="282">
        <v>10</v>
      </c>
      <c r="K5735" s="282">
        <v>30</v>
      </c>
    </row>
    <row r="5736" spans="1:11" x14ac:dyDescent="0.3">
      <c r="A5736" s="283" t="s">
        <v>2092</v>
      </c>
      <c r="B5736" s="283">
        <v>32</v>
      </c>
      <c r="C5736" s="24" t="str">
        <f t="shared" si="89"/>
        <v>arcels32</v>
      </c>
      <c r="D5736" s="283">
        <v>310</v>
      </c>
      <c r="E5736" s="283">
        <v>144</v>
      </c>
      <c r="F5736" s="283">
        <v>3897</v>
      </c>
      <c r="G5736" s="24">
        <v>50</v>
      </c>
      <c r="H5736" s="24">
        <v>0</v>
      </c>
      <c r="I5736" s="24">
        <v>0</v>
      </c>
      <c r="J5736" s="282">
        <v>10</v>
      </c>
      <c r="K5736" s="282">
        <v>30</v>
      </c>
    </row>
    <row r="5737" spans="1:11" x14ac:dyDescent="0.3">
      <c r="A5737" s="283" t="s">
        <v>2092</v>
      </c>
      <c r="B5737" s="283">
        <v>33</v>
      </c>
      <c r="C5737" s="24" t="str">
        <f t="shared" si="89"/>
        <v>arcels33</v>
      </c>
      <c r="D5737" s="283">
        <v>314</v>
      </c>
      <c r="E5737" s="283">
        <v>146</v>
      </c>
      <c r="F5737" s="283">
        <v>3943</v>
      </c>
      <c r="G5737" s="24">
        <v>50</v>
      </c>
      <c r="H5737" s="24">
        <v>0</v>
      </c>
      <c r="I5737" s="24">
        <v>0</v>
      </c>
      <c r="J5737" s="282">
        <v>10</v>
      </c>
      <c r="K5737" s="282">
        <v>30</v>
      </c>
    </row>
    <row r="5738" spans="1:11" x14ac:dyDescent="0.3">
      <c r="A5738" s="283" t="s">
        <v>2092</v>
      </c>
      <c r="B5738" s="283">
        <v>34</v>
      </c>
      <c r="C5738" s="24" t="str">
        <f t="shared" si="89"/>
        <v>arcels34</v>
      </c>
      <c r="D5738" s="283">
        <v>318</v>
      </c>
      <c r="E5738" s="283">
        <v>148</v>
      </c>
      <c r="F5738" s="283">
        <v>3990</v>
      </c>
      <c r="G5738" s="24">
        <v>50</v>
      </c>
      <c r="H5738" s="24">
        <v>0</v>
      </c>
      <c r="I5738" s="24">
        <v>0</v>
      </c>
      <c r="J5738" s="282">
        <v>10</v>
      </c>
      <c r="K5738" s="282">
        <v>30</v>
      </c>
    </row>
    <row r="5739" spans="1:11" x14ac:dyDescent="0.3">
      <c r="A5739" s="283" t="s">
        <v>2092</v>
      </c>
      <c r="B5739" s="283">
        <v>35</v>
      </c>
      <c r="C5739" s="24" t="str">
        <f t="shared" si="89"/>
        <v>arcels35</v>
      </c>
      <c r="D5739" s="283">
        <v>321</v>
      </c>
      <c r="E5739" s="283">
        <v>150</v>
      </c>
      <c r="F5739" s="283">
        <v>4038</v>
      </c>
      <c r="G5739" s="24">
        <v>50</v>
      </c>
      <c r="H5739" s="24">
        <v>0</v>
      </c>
      <c r="I5739" s="24">
        <v>0</v>
      </c>
      <c r="J5739" s="282">
        <v>10</v>
      </c>
      <c r="K5739" s="282">
        <v>30</v>
      </c>
    </row>
    <row r="5740" spans="1:11" x14ac:dyDescent="0.3">
      <c r="A5740" s="283" t="s">
        <v>2092</v>
      </c>
      <c r="B5740" s="283">
        <v>36</v>
      </c>
      <c r="C5740" s="24" t="str">
        <f t="shared" si="89"/>
        <v>arcels36</v>
      </c>
      <c r="D5740" s="283">
        <v>325</v>
      </c>
      <c r="E5740" s="283">
        <v>152</v>
      </c>
      <c r="F5740" s="283">
        <v>4086</v>
      </c>
      <c r="G5740" s="24">
        <v>50</v>
      </c>
      <c r="H5740" s="24">
        <v>0</v>
      </c>
      <c r="I5740" s="24">
        <v>0</v>
      </c>
      <c r="J5740" s="282">
        <v>10</v>
      </c>
      <c r="K5740" s="282">
        <v>30</v>
      </c>
    </row>
    <row r="5741" spans="1:11" x14ac:dyDescent="0.3">
      <c r="A5741" s="283" t="s">
        <v>2092</v>
      </c>
      <c r="B5741" s="283">
        <v>37</v>
      </c>
      <c r="C5741" s="24" t="str">
        <f t="shared" si="89"/>
        <v>arcels37</v>
      </c>
      <c r="D5741" s="283">
        <v>330</v>
      </c>
      <c r="E5741" s="283">
        <v>154</v>
      </c>
      <c r="F5741" s="283">
        <v>4135</v>
      </c>
      <c r="G5741" s="24">
        <v>50</v>
      </c>
      <c r="H5741" s="24">
        <v>0</v>
      </c>
      <c r="I5741" s="24">
        <v>0</v>
      </c>
      <c r="J5741" s="282">
        <v>10</v>
      </c>
      <c r="K5741" s="282">
        <v>30</v>
      </c>
    </row>
    <row r="5742" spans="1:11" x14ac:dyDescent="0.3">
      <c r="A5742" s="283" t="s">
        <v>2092</v>
      </c>
      <c r="B5742" s="283">
        <v>38</v>
      </c>
      <c r="C5742" s="24" t="str">
        <f t="shared" si="89"/>
        <v>arcels38</v>
      </c>
      <c r="D5742" s="283">
        <v>334</v>
      </c>
      <c r="E5742" s="283">
        <v>155</v>
      </c>
      <c r="F5742" s="283">
        <v>4184</v>
      </c>
      <c r="G5742" s="24">
        <v>50</v>
      </c>
      <c r="H5742" s="24">
        <v>0</v>
      </c>
      <c r="I5742" s="24">
        <v>0</v>
      </c>
      <c r="J5742" s="282">
        <v>10</v>
      </c>
      <c r="K5742" s="282">
        <v>30</v>
      </c>
    </row>
    <row r="5743" spans="1:11" x14ac:dyDescent="0.3">
      <c r="A5743" s="283" t="s">
        <v>2092</v>
      </c>
      <c r="B5743" s="283">
        <v>39</v>
      </c>
      <c r="C5743" s="24" t="str">
        <f t="shared" si="89"/>
        <v>arcels39</v>
      </c>
      <c r="D5743" s="283">
        <v>338</v>
      </c>
      <c r="E5743" s="283">
        <v>157</v>
      </c>
      <c r="F5743" s="283">
        <v>4234</v>
      </c>
      <c r="G5743" s="24">
        <v>50</v>
      </c>
      <c r="H5743" s="24">
        <v>0</v>
      </c>
      <c r="I5743" s="24">
        <v>0</v>
      </c>
      <c r="J5743" s="282">
        <v>10</v>
      </c>
      <c r="K5743" s="282">
        <v>30</v>
      </c>
    </row>
    <row r="5744" spans="1:11" x14ac:dyDescent="0.3">
      <c r="A5744" s="283" t="s">
        <v>2092</v>
      </c>
      <c r="B5744" s="283">
        <v>40</v>
      </c>
      <c r="C5744" s="24" t="str">
        <f t="shared" si="89"/>
        <v>arcels40</v>
      </c>
      <c r="D5744" s="283">
        <v>342</v>
      </c>
      <c r="E5744" s="283">
        <v>159</v>
      </c>
      <c r="F5744" s="283">
        <v>4284</v>
      </c>
      <c r="G5744" s="24">
        <v>50</v>
      </c>
      <c r="H5744" s="24">
        <v>0</v>
      </c>
      <c r="I5744" s="24">
        <v>0</v>
      </c>
      <c r="J5744" s="282">
        <v>10</v>
      </c>
      <c r="K5744" s="282">
        <v>30</v>
      </c>
    </row>
    <row r="5745" spans="1:11" x14ac:dyDescent="0.3">
      <c r="A5745" s="283" t="s">
        <v>2092</v>
      </c>
      <c r="B5745" s="283">
        <v>41</v>
      </c>
      <c r="C5745" s="24" t="str">
        <f t="shared" si="89"/>
        <v>arcels41</v>
      </c>
      <c r="D5745" s="283">
        <v>373</v>
      </c>
      <c r="E5745" s="283">
        <v>174</v>
      </c>
      <c r="F5745" s="283">
        <v>4700</v>
      </c>
      <c r="G5745" s="24">
        <v>50</v>
      </c>
      <c r="H5745" s="24">
        <v>0</v>
      </c>
      <c r="I5745" s="24">
        <v>0</v>
      </c>
      <c r="J5745" s="282">
        <v>10</v>
      </c>
      <c r="K5745" s="282">
        <v>30</v>
      </c>
    </row>
    <row r="5746" spans="1:11" x14ac:dyDescent="0.3">
      <c r="A5746" s="283" t="s">
        <v>2092</v>
      </c>
      <c r="B5746" s="283">
        <v>42</v>
      </c>
      <c r="C5746" s="24" t="str">
        <f t="shared" si="89"/>
        <v>arcels42</v>
      </c>
      <c r="D5746" s="283">
        <v>378</v>
      </c>
      <c r="E5746" s="283">
        <v>176</v>
      </c>
      <c r="F5746" s="283">
        <v>4756</v>
      </c>
      <c r="G5746" s="24">
        <v>50</v>
      </c>
      <c r="H5746" s="24">
        <v>0</v>
      </c>
      <c r="I5746" s="24">
        <v>0</v>
      </c>
      <c r="J5746" s="282">
        <v>10</v>
      </c>
      <c r="K5746" s="282">
        <v>30</v>
      </c>
    </row>
    <row r="5747" spans="1:11" x14ac:dyDescent="0.3">
      <c r="A5747" s="283" t="s">
        <v>2092</v>
      </c>
      <c r="B5747" s="283">
        <v>43</v>
      </c>
      <c r="C5747" s="24" t="str">
        <f t="shared" si="89"/>
        <v>arcels43</v>
      </c>
      <c r="D5747" s="283">
        <v>383</v>
      </c>
      <c r="E5747" s="283">
        <v>178</v>
      </c>
      <c r="F5747" s="283">
        <v>4813</v>
      </c>
      <c r="G5747" s="24">
        <v>50</v>
      </c>
      <c r="H5747" s="24">
        <v>0</v>
      </c>
      <c r="I5747" s="24">
        <v>0</v>
      </c>
      <c r="J5747" s="282">
        <v>10</v>
      </c>
      <c r="K5747" s="282">
        <v>30</v>
      </c>
    </row>
    <row r="5748" spans="1:11" x14ac:dyDescent="0.3">
      <c r="A5748" s="283" t="s">
        <v>2092</v>
      </c>
      <c r="B5748" s="283">
        <v>44</v>
      </c>
      <c r="C5748" s="24" t="str">
        <f t="shared" si="89"/>
        <v>arcels44</v>
      </c>
      <c r="D5748" s="283">
        <v>387</v>
      </c>
      <c r="E5748" s="283">
        <v>181</v>
      </c>
      <c r="F5748" s="283">
        <v>4876</v>
      </c>
      <c r="G5748" s="24">
        <v>50</v>
      </c>
      <c r="H5748" s="24">
        <v>0</v>
      </c>
      <c r="I5748" s="24">
        <v>0</v>
      </c>
      <c r="J5748" s="282">
        <v>10</v>
      </c>
      <c r="K5748" s="282">
        <v>30</v>
      </c>
    </row>
    <row r="5749" spans="1:11" x14ac:dyDescent="0.3">
      <c r="A5749" s="283" t="s">
        <v>2092</v>
      </c>
      <c r="B5749" s="283">
        <v>45</v>
      </c>
      <c r="C5749" s="24" t="str">
        <f t="shared" si="89"/>
        <v>arcels45</v>
      </c>
      <c r="D5749" s="283">
        <v>392</v>
      </c>
      <c r="E5749" s="283">
        <v>183</v>
      </c>
      <c r="F5749" s="283">
        <v>4938</v>
      </c>
      <c r="G5749" s="24">
        <v>50</v>
      </c>
      <c r="H5749" s="24">
        <v>0</v>
      </c>
      <c r="I5749" s="24">
        <v>0</v>
      </c>
      <c r="J5749" s="282">
        <v>10</v>
      </c>
      <c r="K5749" s="282">
        <v>30</v>
      </c>
    </row>
    <row r="5750" spans="1:11" x14ac:dyDescent="0.3">
      <c r="A5750" s="283" t="s">
        <v>2092</v>
      </c>
      <c r="B5750" s="283">
        <v>46</v>
      </c>
      <c r="C5750" s="24" t="str">
        <f t="shared" si="89"/>
        <v>arcels46</v>
      </c>
      <c r="D5750" s="283">
        <v>397</v>
      </c>
      <c r="E5750" s="283">
        <v>185</v>
      </c>
      <c r="F5750" s="283">
        <v>4997</v>
      </c>
      <c r="G5750" s="24">
        <v>50</v>
      </c>
      <c r="H5750" s="24">
        <v>0</v>
      </c>
      <c r="I5750" s="24">
        <v>0</v>
      </c>
      <c r="J5750" s="282">
        <v>10</v>
      </c>
      <c r="K5750" s="282">
        <v>30</v>
      </c>
    </row>
    <row r="5751" spans="1:11" x14ac:dyDescent="0.3">
      <c r="A5751" s="283" t="s">
        <v>2092</v>
      </c>
      <c r="B5751" s="283">
        <v>47</v>
      </c>
      <c r="C5751" s="24" t="str">
        <f t="shared" si="89"/>
        <v>arcels47</v>
      </c>
      <c r="D5751" s="283">
        <v>402</v>
      </c>
      <c r="E5751" s="283">
        <v>187</v>
      </c>
      <c r="F5751" s="283">
        <v>5061</v>
      </c>
      <c r="G5751" s="24">
        <v>50</v>
      </c>
      <c r="H5751" s="24">
        <v>0</v>
      </c>
      <c r="I5751" s="24">
        <v>0</v>
      </c>
      <c r="J5751" s="282">
        <v>10</v>
      </c>
      <c r="K5751" s="282">
        <v>30</v>
      </c>
    </row>
    <row r="5752" spans="1:11" x14ac:dyDescent="0.3">
      <c r="A5752" s="283" t="s">
        <v>2092</v>
      </c>
      <c r="B5752" s="283">
        <v>48</v>
      </c>
      <c r="C5752" s="24" t="str">
        <f t="shared" si="89"/>
        <v>arcels48</v>
      </c>
      <c r="D5752" s="283">
        <v>407</v>
      </c>
      <c r="E5752" s="283">
        <v>189</v>
      </c>
      <c r="F5752" s="283">
        <v>5127</v>
      </c>
      <c r="G5752" s="24">
        <v>50</v>
      </c>
      <c r="H5752" s="24">
        <v>0</v>
      </c>
      <c r="I5752" s="24">
        <v>0</v>
      </c>
      <c r="J5752" s="282">
        <v>10</v>
      </c>
      <c r="K5752" s="282">
        <v>30</v>
      </c>
    </row>
    <row r="5753" spans="1:11" x14ac:dyDescent="0.3">
      <c r="A5753" s="283" t="s">
        <v>2092</v>
      </c>
      <c r="B5753" s="283">
        <v>49</v>
      </c>
      <c r="C5753" s="24" t="str">
        <f t="shared" si="89"/>
        <v>arcels49</v>
      </c>
      <c r="D5753" s="283">
        <v>412</v>
      </c>
      <c r="E5753" s="283">
        <v>192</v>
      </c>
      <c r="F5753" s="283">
        <v>5188</v>
      </c>
      <c r="G5753" s="24">
        <v>50</v>
      </c>
      <c r="H5753" s="24">
        <v>0</v>
      </c>
      <c r="I5753" s="24">
        <v>0</v>
      </c>
      <c r="J5753" s="282">
        <v>10</v>
      </c>
      <c r="K5753" s="282">
        <v>30</v>
      </c>
    </row>
    <row r="5754" spans="1:11" x14ac:dyDescent="0.3">
      <c r="A5754" s="283" t="s">
        <v>2092</v>
      </c>
      <c r="B5754" s="283">
        <v>50</v>
      </c>
      <c r="C5754" s="24" t="str">
        <f t="shared" si="89"/>
        <v>arcels50</v>
      </c>
      <c r="D5754" s="283">
        <v>417</v>
      </c>
      <c r="E5754" s="283">
        <v>194</v>
      </c>
      <c r="F5754" s="283">
        <v>5256</v>
      </c>
      <c r="G5754" s="24">
        <v>50</v>
      </c>
      <c r="H5754" s="24">
        <v>0</v>
      </c>
      <c r="I5754" s="24">
        <v>0</v>
      </c>
      <c r="J5754" s="282">
        <v>10</v>
      </c>
      <c r="K5754" s="282">
        <v>30</v>
      </c>
    </row>
    <row r="5755" spans="1:11" x14ac:dyDescent="0.3">
      <c r="A5755" s="283" t="s">
        <v>2092</v>
      </c>
      <c r="B5755" s="283">
        <v>51</v>
      </c>
      <c r="C5755" s="24" t="str">
        <f t="shared" si="89"/>
        <v>arcels51</v>
      </c>
      <c r="D5755" s="283">
        <v>455</v>
      </c>
      <c r="E5755" s="283">
        <v>212</v>
      </c>
      <c r="F5755" s="283">
        <v>5721</v>
      </c>
      <c r="G5755" s="24">
        <v>50</v>
      </c>
      <c r="H5755" s="24">
        <v>0</v>
      </c>
      <c r="I5755" s="24">
        <v>0</v>
      </c>
      <c r="J5755" s="282">
        <v>10</v>
      </c>
      <c r="K5755" s="282">
        <v>30</v>
      </c>
    </row>
    <row r="5756" spans="1:11" x14ac:dyDescent="0.3">
      <c r="A5756" s="283" t="s">
        <v>2092</v>
      </c>
      <c r="B5756" s="283">
        <v>52</v>
      </c>
      <c r="C5756" s="24" t="str">
        <f t="shared" si="89"/>
        <v>arcels52</v>
      </c>
      <c r="D5756" s="283">
        <v>460</v>
      </c>
      <c r="E5756" s="283">
        <v>215</v>
      </c>
      <c r="F5756" s="283">
        <v>5790</v>
      </c>
      <c r="G5756" s="24">
        <v>50</v>
      </c>
      <c r="H5756" s="24">
        <v>0</v>
      </c>
      <c r="I5756" s="24">
        <v>0</v>
      </c>
      <c r="J5756" s="282">
        <v>10</v>
      </c>
      <c r="K5756" s="282">
        <v>30</v>
      </c>
    </row>
    <row r="5757" spans="1:11" x14ac:dyDescent="0.3">
      <c r="A5757" s="283" t="s">
        <v>2092</v>
      </c>
      <c r="B5757" s="283">
        <v>53</v>
      </c>
      <c r="C5757" s="24" t="str">
        <f t="shared" si="89"/>
        <v>arcels53</v>
      </c>
      <c r="D5757" s="283">
        <v>466</v>
      </c>
      <c r="E5757" s="283">
        <v>217</v>
      </c>
      <c r="F5757" s="283">
        <v>5864</v>
      </c>
      <c r="G5757" s="24">
        <v>50</v>
      </c>
      <c r="H5757" s="24">
        <v>0</v>
      </c>
      <c r="I5757" s="24">
        <v>0</v>
      </c>
      <c r="J5757" s="282">
        <v>10</v>
      </c>
      <c r="K5757" s="282">
        <v>30</v>
      </c>
    </row>
    <row r="5758" spans="1:11" x14ac:dyDescent="0.3">
      <c r="A5758" s="283" t="s">
        <v>2092</v>
      </c>
      <c r="B5758" s="283">
        <v>54</v>
      </c>
      <c r="C5758" s="24" t="str">
        <f t="shared" si="89"/>
        <v>arcels54</v>
      </c>
      <c r="D5758" s="283">
        <v>472</v>
      </c>
      <c r="E5758" s="283">
        <v>220</v>
      </c>
      <c r="F5758" s="283">
        <v>5941</v>
      </c>
      <c r="G5758" s="24">
        <v>50</v>
      </c>
      <c r="H5758" s="24">
        <v>0</v>
      </c>
      <c r="I5758" s="24">
        <v>0</v>
      </c>
      <c r="J5758" s="282">
        <v>10</v>
      </c>
      <c r="K5758" s="282">
        <v>30</v>
      </c>
    </row>
    <row r="5759" spans="1:11" x14ac:dyDescent="0.3">
      <c r="A5759" s="283" t="s">
        <v>2092</v>
      </c>
      <c r="B5759" s="283">
        <v>55</v>
      </c>
      <c r="C5759" s="24" t="str">
        <f t="shared" si="89"/>
        <v>arcels55</v>
      </c>
      <c r="D5759" s="283">
        <v>477</v>
      </c>
      <c r="E5759" s="283">
        <v>222</v>
      </c>
      <c r="F5759" s="283">
        <v>6012</v>
      </c>
      <c r="G5759" s="24">
        <v>50</v>
      </c>
      <c r="H5759" s="24">
        <v>0</v>
      </c>
      <c r="I5759" s="24">
        <v>0</v>
      </c>
      <c r="J5759" s="282">
        <v>10</v>
      </c>
      <c r="K5759" s="282">
        <v>30</v>
      </c>
    </row>
    <row r="5760" spans="1:11" x14ac:dyDescent="0.3">
      <c r="A5760" s="283" t="s">
        <v>2092</v>
      </c>
      <c r="B5760" s="283">
        <v>56</v>
      </c>
      <c r="C5760" s="24" t="str">
        <f t="shared" si="89"/>
        <v>arcels56</v>
      </c>
      <c r="D5760" s="283">
        <v>483</v>
      </c>
      <c r="E5760" s="283">
        <v>225</v>
      </c>
      <c r="F5760" s="283">
        <v>6091</v>
      </c>
      <c r="G5760" s="24">
        <v>50</v>
      </c>
      <c r="H5760" s="24">
        <v>0</v>
      </c>
      <c r="I5760" s="24">
        <v>0</v>
      </c>
      <c r="J5760" s="282">
        <v>10</v>
      </c>
      <c r="K5760" s="282">
        <v>30</v>
      </c>
    </row>
    <row r="5761" spans="1:11" x14ac:dyDescent="0.3">
      <c r="A5761" s="283" t="s">
        <v>2092</v>
      </c>
      <c r="B5761" s="283">
        <v>57</v>
      </c>
      <c r="C5761" s="24" t="str">
        <f t="shared" si="89"/>
        <v>arcels57</v>
      </c>
      <c r="D5761" s="283">
        <v>489</v>
      </c>
      <c r="E5761" s="283">
        <v>228</v>
      </c>
      <c r="F5761" s="283">
        <v>6168</v>
      </c>
      <c r="G5761" s="24">
        <v>50</v>
      </c>
      <c r="H5761" s="24">
        <v>0</v>
      </c>
      <c r="I5761" s="24">
        <v>0</v>
      </c>
      <c r="J5761" s="282">
        <v>10</v>
      </c>
      <c r="K5761" s="282">
        <v>30</v>
      </c>
    </row>
    <row r="5762" spans="1:11" x14ac:dyDescent="0.3">
      <c r="A5762" s="283" t="s">
        <v>2092</v>
      </c>
      <c r="B5762" s="283">
        <v>58</v>
      </c>
      <c r="C5762" s="24" t="str">
        <f t="shared" si="89"/>
        <v>arcels58</v>
      </c>
      <c r="D5762" s="283">
        <v>495</v>
      </c>
      <c r="E5762" s="283">
        <v>231</v>
      </c>
      <c r="F5762" s="283">
        <v>6242</v>
      </c>
      <c r="G5762" s="24">
        <v>50</v>
      </c>
      <c r="H5762" s="24">
        <v>0</v>
      </c>
      <c r="I5762" s="24">
        <v>0</v>
      </c>
      <c r="J5762" s="282">
        <v>10</v>
      </c>
      <c r="K5762" s="282">
        <v>30</v>
      </c>
    </row>
    <row r="5763" spans="1:11" x14ac:dyDescent="0.3">
      <c r="A5763" s="283" t="s">
        <v>2092</v>
      </c>
      <c r="B5763" s="283">
        <v>59</v>
      </c>
      <c r="C5763" s="24" t="str">
        <f t="shared" si="89"/>
        <v>arcels59</v>
      </c>
      <c r="D5763" s="283">
        <v>501</v>
      </c>
      <c r="E5763" s="283">
        <v>233</v>
      </c>
      <c r="F5763" s="283">
        <v>6321</v>
      </c>
      <c r="G5763" s="24">
        <v>50</v>
      </c>
      <c r="H5763" s="24">
        <v>0</v>
      </c>
      <c r="I5763" s="24">
        <v>0</v>
      </c>
      <c r="J5763" s="282">
        <v>10</v>
      </c>
      <c r="K5763" s="282">
        <v>30</v>
      </c>
    </row>
    <row r="5764" spans="1:11" x14ac:dyDescent="0.3">
      <c r="A5764" s="283" t="s">
        <v>2092</v>
      </c>
      <c r="B5764" s="283">
        <v>60</v>
      </c>
      <c r="C5764" s="24" t="str">
        <f t="shared" si="89"/>
        <v>arcels60</v>
      </c>
      <c r="D5764" s="283">
        <v>507</v>
      </c>
      <c r="E5764" s="283">
        <v>236</v>
      </c>
      <c r="F5764" s="283">
        <v>6404</v>
      </c>
      <c r="G5764" s="24">
        <v>50</v>
      </c>
      <c r="H5764" s="24">
        <v>0</v>
      </c>
      <c r="I5764" s="24">
        <v>0</v>
      </c>
      <c r="J5764" s="282">
        <v>10</v>
      </c>
      <c r="K5764" s="282">
        <v>30</v>
      </c>
    </row>
    <row r="5765" spans="1:11" x14ac:dyDescent="0.3">
      <c r="A5765" s="283" t="s">
        <v>2092</v>
      </c>
      <c r="B5765" s="283">
        <v>61</v>
      </c>
      <c r="C5765" s="24" t="str">
        <f t="shared" si="89"/>
        <v>arcels61</v>
      </c>
      <c r="D5765" s="283">
        <v>553</v>
      </c>
      <c r="E5765" s="283">
        <v>258</v>
      </c>
      <c r="F5765" s="283">
        <v>7046</v>
      </c>
      <c r="G5765" s="24">
        <v>50</v>
      </c>
      <c r="H5765" s="24">
        <v>0</v>
      </c>
      <c r="I5765" s="24">
        <v>0</v>
      </c>
      <c r="J5765" s="282">
        <v>10</v>
      </c>
      <c r="K5765" s="282">
        <v>30</v>
      </c>
    </row>
    <row r="5766" spans="1:11" x14ac:dyDescent="0.3">
      <c r="A5766" s="283" t="s">
        <v>2092</v>
      </c>
      <c r="B5766" s="283">
        <v>62</v>
      </c>
      <c r="C5766" s="24" t="str">
        <f t="shared" ref="C5766:C5829" si="90">A5766&amp;B5766</f>
        <v>arcels62</v>
      </c>
      <c r="D5766" s="283">
        <v>560</v>
      </c>
      <c r="E5766" s="283">
        <v>261</v>
      </c>
      <c r="F5766" s="283">
        <v>7139</v>
      </c>
      <c r="G5766" s="24">
        <v>50</v>
      </c>
      <c r="H5766" s="24">
        <v>0</v>
      </c>
      <c r="I5766" s="24">
        <v>0</v>
      </c>
      <c r="J5766" s="282">
        <v>10</v>
      </c>
      <c r="K5766" s="282">
        <v>30</v>
      </c>
    </row>
    <row r="5767" spans="1:11" x14ac:dyDescent="0.3">
      <c r="A5767" s="283" t="s">
        <v>2092</v>
      </c>
      <c r="B5767" s="283">
        <v>63</v>
      </c>
      <c r="C5767" s="24" t="str">
        <f t="shared" si="90"/>
        <v>arcels63</v>
      </c>
      <c r="D5767" s="283">
        <v>566</v>
      </c>
      <c r="E5767" s="283">
        <v>264</v>
      </c>
      <c r="F5767" s="283">
        <v>7244</v>
      </c>
      <c r="G5767" s="24">
        <v>50</v>
      </c>
      <c r="H5767" s="24">
        <v>0</v>
      </c>
      <c r="I5767" s="24">
        <v>0</v>
      </c>
      <c r="J5767" s="282">
        <v>10</v>
      </c>
      <c r="K5767" s="282">
        <v>30</v>
      </c>
    </row>
    <row r="5768" spans="1:11" x14ac:dyDescent="0.3">
      <c r="A5768" s="283" t="s">
        <v>2092</v>
      </c>
      <c r="B5768" s="283">
        <v>64</v>
      </c>
      <c r="C5768" s="24" t="str">
        <f t="shared" si="90"/>
        <v>arcels64</v>
      </c>
      <c r="D5768" s="283">
        <v>573</v>
      </c>
      <c r="E5768" s="283">
        <v>267</v>
      </c>
      <c r="F5768" s="283">
        <v>7331</v>
      </c>
      <c r="G5768" s="24">
        <v>50</v>
      </c>
      <c r="H5768" s="24">
        <v>0</v>
      </c>
      <c r="I5768" s="24">
        <v>0</v>
      </c>
      <c r="J5768" s="282">
        <v>10</v>
      </c>
      <c r="K5768" s="282">
        <v>30</v>
      </c>
    </row>
    <row r="5769" spans="1:11" x14ac:dyDescent="0.3">
      <c r="A5769" s="283" t="s">
        <v>2092</v>
      </c>
      <c r="B5769" s="283">
        <v>65</v>
      </c>
      <c r="C5769" s="24" t="str">
        <f t="shared" si="90"/>
        <v>arcels65</v>
      </c>
      <c r="D5769" s="283">
        <v>580</v>
      </c>
      <c r="E5769" s="283">
        <v>270</v>
      </c>
      <c r="F5769" s="283">
        <v>7428</v>
      </c>
      <c r="G5769" s="24">
        <v>50</v>
      </c>
      <c r="H5769" s="24">
        <v>0</v>
      </c>
      <c r="I5769" s="24">
        <v>0</v>
      </c>
      <c r="J5769" s="282">
        <v>10</v>
      </c>
      <c r="K5769" s="282">
        <v>30</v>
      </c>
    </row>
    <row r="5770" spans="1:11" x14ac:dyDescent="0.3">
      <c r="A5770" s="283" t="s">
        <v>2092</v>
      </c>
      <c r="B5770" s="283">
        <v>66</v>
      </c>
      <c r="C5770" s="24" t="str">
        <f t="shared" si="90"/>
        <v>arcels66</v>
      </c>
      <c r="D5770" s="283">
        <v>587</v>
      </c>
      <c r="E5770" s="283">
        <v>274</v>
      </c>
      <c r="F5770" s="283">
        <v>7526</v>
      </c>
      <c r="G5770" s="24">
        <v>50</v>
      </c>
      <c r="H5770" s="24">
        <v>0</v>
      </c>
      <c r="I5770" s="24">
        <v>0</v>
      </c>
      <c r="J5770" s="282">
        <v>10</v>
      </c>
      <c r="K5770" s="282">
        <v>30</v>
      </c>
    </row>
    <row r="5771" spans="1:11" x14ac:dyDescent="0.3">
      <c r="A5771" s="283" t="s">
        <v>2092</v>
      </c>
      <c r="B5771" s="283">
        <v>67</v>
      </c>
      <c r="C5771" s="24" t="str">
        <f t="shared" si="90"/>
        <v>arcels67</v>
      </c>
      <c r="D5771" s="283">
        <v>594</v>
      </c>
      <c r="E5771" s="283">
        <v>277</v>
      </c>
      <c r="F5771" s="283">
        <v>7631</v>
      </c>
      <c r="G5771" s="24">
        <v>50</v>
      </c>
      <c r="H5771" s="24">
        <v>0</v>
      </c>
      <c r="I5771" s="24">
        <v>0</v>
      </c>
      <c r="J5771" s="282">
        <v>10</v>
      </c>
      <c r="K5771" s="282">
        <v>30</v>
      </c>
    </row>
    <row r="5772" spans="1:11" x14ac:dyDescent="0.3">
      <c r="A5772" s="283" t="s">
        <v>2092</v>
      </c>
      <c r="B5772" s="283">
        <v>68</v>
      </c>
      <c r="C5772" s="24" t="str">
        <f t="shared" si="90"/>
        <v>arcels68</v>
      </c>
      <c r="D5772" s="283">
        <v>601</v>
      </c>
      <c r="E5772" s="283">
        <v>280</v>
      </c>
      <c r="F5772" s="283">
        <v>7722</v>
      </c>
      <c r="G5772" s="24">
        <v>50</v>
      </c>
      <c r="H5772" s="24">
        <v>0</v>
      </c>
      <c r="I5772" s="24">
        <v>0</v>
      </c>
      <c r="J5772" s="282">
        <v>10</v>
      </c>
      <c r="K5772" s="282">
        <v>30</v>
      </c>
    </row>
    <row r="5773" spans="1:11" x14ac:dyDescent="0.3">
      <c r="A5773" s="283" t="s">
        <v>2092</v>
      </c>
      <c r="B5773" s="283">
        <v>69</v>
      </c>
      <c r="C5773" s="24" t="str">
        <f t="shared" si="90"/>
        <v>arcels69</v>
      </c>
      <c r="D5773" s="283">
        <v>608</v>
      </c>
      <c r="E5773" s="283">
        <v>283</v>
      </c>
      <c r="F5773" s="283">
        <v>7824</v>
      </c>
      <c r="G5773" s="24">
        <v>50</v>
      </c>
      <c r="H5773" s="24">
        <v>0</v>
      </c>
      <c r="I5773" s="24">
        <v>0</v>
      </c>
      <c r="J5773" s="282">
        <v>10</v>
      </c>
      <c r="K5773" s="282">
        <v>30</v>
      </c>
    </row>
    <row r="5774" spans="1:11" x14ac:dyDescent="0.3">
      <c r="A5774" s="283" t="s">
        <v>2092</v>
      </c>
      <c r="B5774" s="283">
        <v>70</v>
      </c>
      <c r="C5774" s="24" t="str">
        <f t="shared" si="90"/>
        <v>arcels70</v>
      </c>
      <c r="D5774" s="283">
        <v>615</v>
      </c>
      <c r="E5774" s="283">
        <v>287</v>
      </c>
      <c r="F5774" s="283">
        <v>7918</v>
      </c>
      <c r="G5774" s="24">
        <v>50</v>
      </c>
      <c r="H5774" s="24">
        <v>0</v>
      </c>
      <c r="I5774" s="24">
        <v>0</v>
      </c>
      <c r="J5774" s="282">
        <v>10</v>
      </c>
      <c r="K5774" s="282">
        <v>30</v>
      </c>
    </row>
    <row r="5775" spans="1:11" x14ac:dyDescent="0.3">
      <c r="A5775" s="283" t="s">
        <v>2092</v>
      </c>
      <c r="B5775" s="283">
        <v>71</v>
      </c>
      <c r="C5775" s="24" t="str">
        <f t="shared" si="90"/>
        <v>arcels71</v>
      </c>
      <c r="D5775" s="283">
        <v>672</v>
      </c>
      <c r="E5775" s="283">
        <v>313</v>
      </c>
      <c r="F5775" s="283">
        <v>8640</v>
      </c>
      <c r="G5775" s="24">
        <v>50</v>
      </c>
      <c r="H5775" s="24">
        <v>0</v>
      </c>
      <c r="I5775" s="24">
        <v>0</v>
      </c>
      <c r="J5775" s="282">
        <v>10</v>
      </c>
      <c r="K5775" s="282">
        <v>30</v>
      </c>
    </row>
    <row r="5776" spans="1:11" x14ac:dyDescent="0.3">
      <c r="A5776" s="283" t="s">
        <v>2092</v>
      </c>
      <c r="B5776" s="283">
        <v>72</v>
      </c>
      <c r="C5776" s="24" t="str">
        <f t="shared" si="90"/>
        <v>arcels72</v>
      </c>
      <c r="D5776" s="283">
        <v>680</v>
      </c>
      <c r="E5776" s="283">
        <v>317</v>
      </c>
      <c r="F5776" s="283">
        <v>8743</v>
      </c>
      <c r="G5776" s="24">
        <v>50</v>
      </c>
      <c r="H5776" s="24">
        <v>0</v>
      </c>
      <c r="I5776" s="24">
        <v>0</v>
      </c>
      <c r="J5776" s="282">
        <v>10</v>
      </c>
      <c r="K5776" s="282">
        <v>30</v>
      </c>
    </row>
    <row r="5777" spans="1:11" x14ac:dyDescent="0.3">
      <c r="A5777" s="283" t="s">
        <v>2092</v>
      </c>
      <c r="B5777" s="283">
        <v>73</v>
      </c>
      <c r="C5777" s="24" t="str">
        <f t="shared" si="90"/>
        <v>arcels73</v>
      </c>
      <c r="D5777" s="283">
        <v>687</v>
      </c>
      <c r="E5777" s="283">
        <v>321</v>
      </c>
      <c r="F5777" s="283">
        <v>8865</v>
      </c>
      <c r="G5777" s="24">
        <v>50</v>
      </c>
      <c r="H5777" s="24">
        <v>0</v>
      </c>
      <c r="I5777" s="24">
        <v>0</v>
      </c>
      <c r="J5777" s="282">
        <v>10</v>
      </c>
      <c r="K5777" s="282">
        <v>30</v>
      </c>
    </row>
    <row r="5778" spans="1:11" x14ac:dyDescent="0.3">
      <c r="A5778" s="283" t="s">
        <v>2092</v>
      </c>
      <c r="B5778" s="283">
        <v>74</v>
      </c>
      <c r="C5778" s="24" t="str">
        <f t="shared" si="90"/>
        <v>arcels74</v>
      </c>
      <c r="D5778" s="283">
        <v>696</v>
      </c>
      <c r="E5778" s="283">
        <v>324</v>
      </c>
      <c r="F5778" s="283">
        <v>8971</v>
      </c>
      <c r="G5778" s="24">
        <v>50</v>
      </c>
      <c r="H5778" s="24">
        <v>0</v>
      </c>
      <c r="I5778" s="24">
        <v>0</v>
      </c>
      <c r="J5778" s="282">
        <v>10</v>
      </c>
      <c r="K5778" s="282">
        <v>30</v>
      </c>
    </row>
    <row r="5779" spans="1:11" x14ac:dyDescent="0.3">
      <c r="A5779" s="283" t="s">
        <v>2092</v>
      </c>
      <c r="B5779" s="283">
        <v>75</v>
      </c>
      <c r="C5779" s="24" t="str">
        <f t="shared" si="90"/>
        <v>arcels75</v>
      </c>
      <c r="D5779" s="283">
        <v>704</v>
      </c>
      <c r="E5779" s="283">
        <v>328</v>
      </c>
      <c r="F5779" s="283">
        <v>9090</v>
      </c>
      <c r="G5779" s="24">
        <v>50</v>
      </c>
      <c r="H5779" s="24">
        <v>0</v>
      </c>
      <c r="I5779" s="24">
        <v>0</v>
      </c>
      <c r="J5779" s="282">
        <v>10</v>
      </c>
      <c r="K5779" s="282">
        <v>30</v>
      </c>
    </row>
    <row r="5780" spans="1:11" x14ac:dyDescent="0.3">
      <c r="A5780" s="283" t="s">
        <v>2092</v>
      </c>
      <c r="B5780" s="283">
        <v>76</v>
      </c>
      <c r="C5780" s="24" t="str">
        <f t="shared" si="90"/>
        <v>arcels76</v>
      </c>
      <c r="D5780" s="283">
        <v>712</v>
      </c>
      <c r="E5780" s="283">
        <v>332</v>
      </c>
      <c r="F5780" s="283">
        <v>9199</v>
      </c>
      <c r="G5780" s="24">
        <v>50</v>
      </c>
      <c r="H5780" s="24">
        <v>0</v>
      </c>
      <c r="I5780" s="24">
        <v>0</v>
      </c>
      <c r="J5780" s="282">
        <v>10</v>
      </c>
      <c r="K5780" s="282">
        <v>30</v>
      </c>
    </row>
    <row r="5781" spans="1:11" x14ac:dyDescent="0.3">
      <c r="A5781" s="283" t="s">
        <v>2092</v>
      </c>
      <c r="B5781" s="283">
        <v>77</v>
      </c>
      <c r="C5781" s="24" t="str">
        <f t="shared" si="90"/>
        <v>arcels77</v>
      </c>
      <c r="D5781" s="283">
        <v>720</v>
      </c>
      <c r="E5781" s="283">
        <v>336</v>
      </c>
      <c r="F5781" s="283">
        <v>9327</v>
      </c>
      <c r="G5781" s="24">
        <v>50</v>
      </c>
      <c r="H5781" s="24">
        <v>0</v>
      </c>
      <c r="I5781" s="24">
        <v>0</v>
      </c>
      <c r="J5781" s="282">
        <v>10</v>
      </c>
      <c r="K5781" s="282">
        <v>30</v>
      </c>
    </row>
    <row r="5782" spans="1:11" x14ac:dyDescent="0.3">
      <c r="A5782" s="283" t="s">
        <v>2092</v>
      </c>
      <c r="B5782" s="283">
        <v>78</v>
      </c>
      <c r="C5782" s="24" t="str">
        <f t="shared" si="90"/>
        <v>arcels78</v>
      </c>
      <c r="D5782" s="283">
        <v>729</v>
      </c>
      <c r="E5782" s="283">
        <v>340</v>
      </c>
      <c r="F5782" s="283">
        <v>9438</v>
      </c>
      <c r="G5782" s="24">
        <v>50</v>
      </c>
      <c r="H5782" s="24">
        <v>0</v>
      </c>
      <c r="I5782" s="24">
        <v>0</v>
      </c>
      <c r="J5782" s="282">
        <v>10</v>
      </c>
      <c r="K5782" s="282">
        <v>30</v>
      </c>
    </row>
    <row r="5783" spans="1:11" x14ac:dyDescent="0.3">
      <c r="A5783" s="283" t="s">
        <v>2092</v>
      </c>
      <c r="B5783" s="283">
        <v>79</v>
      </c>
      <c r="C5783" s="24" t="str">
        <f t="shared" si="90"/>
        <v>arcels79</v>
      </c>
      <c r="D5783" s="283">
        <v>737</v>
      </c>
      <c r="E5783" s="283">
        <v>344</v>
      </c>
      <c r="F5783" s="283">
        <v>9563</v>
      </c>
      <c r="G5783" s="24">
        <v>50</v>
      </c>
      <c r="H5783" s="24">
        <v>0</v>
      </c>
      <c r="I5783" s="24">
        <v>0</v>
      </c>
      <c r="J5783" s="282">
        <v>10</v>
      </c>
      <c r="K5783" s="282">
        <v>30</v>
      </c>
    </row>
    <row r="5784" spans="1:11" x14ac:dyDescent="0.3">
      <c r="A5784" s="283" t="s">
        <v>2092</v>
      </c>
      <c r="B5784" s="283">
        <v>80</v>
      </c>
      <c r="C5784" s="24" t="str">
        <f t="shared" si="90"/>
        <v>arcels80</v>
      </c>
      <c r="D5784" s="283">
        <v>746</v>
      </c>
      <c r="E5784" s="283">
        <v>348</v>
      </c>
      <c r="F5784" s="283">
        <v>9677</v>
      </c>
      <c r="G5784" s="24">
        <v>50</v>
      </c>
      <c r="H5784" s="24">
        <v>0</v>
      </c>
      <c r="I5784" s="24">
        <v>0</v>
      </c>
      <c r="J5784" s="282">
        <v>10</v>
      </c>
      <c r="K5784" s="282">
        <v>30</v>
      </c>
    </row>
    <row r="5785" spans="1:11" x14ac:dyDescent="0.3">
      <c r="A5785" s="283" t="s">
        <v>2092</v>
      </c>
      <c r="B5785" s="283">
        <v>81</v>
      </c>
      <c r="C5785" s="24" t="str">
        <f t="shared" si="90"/>
        <v>arcels81</v>
      </c>
      <c r="D5785" s="283">
        <v>814</v>
      </c>
      <c r="E5785" s="283">
        <v>380</v>
      </c>
      <c r="F5785" s="283">
        <v>10694</v>
      </c>
      <c r="G5785" s="24">
        <v>50</v>
      </c>
      <c r="H5785" s="24">
        <v>0</v>
      </c>
      <c r="I5785" s="24">
        <v>0</v>
      </c>
      <c r="J5785" s="282">
        <v>10</v>
      </c>
      <c r="K5785" s="282">
        <v>30</v>
      </c>
    </row>
    <row r="5786" spans="1:11" x14ac:dyDescent="0.3">
      <c r="A5786" s="283" t="s">
        <v>2092</v>
      </c>
      <c r="B5786" s="283">
        <v>82</v>
      </c>
      <c r="C5786" s="24" t="str">
        <f t="shared" si="90"/>
        <v>arcels82</v>
      </c>
      <c r="D5786" s="283">
        <v>824</v>
      </c>
      <c r="E5786" s="283">
        <v>384</v>
      </c>
      <c r="F5786" s="283">
        <v>10822</v>
      </c>
      <c r="G5786" s="24">
        <v>50</v>
      </c>
      <c r="H5786" s="24">
        <v>0</v>
      </c>
      <c r="I5786" s="24">
        <v>0</v>
      </c>
      <c r="J5786" s="282">
        <v>10</v>
      </c>
      <c r="K5786" s="282">
        <v>30</v>
      </c>
    </row>
    <row r="5787" spans="1:11" x14ac:dyDescent="0.3">
      <c r="A5787" s="283" t="s">
        <v>2092</v>
      </c>
      <c r="B5787" s="283">
        <v>83</v>
      </c>
      <c r="C5787" s="24" t="str">
        <f t="shared" si="90"/>
        <v>arcels83</v>
      </c>
      <c r="D5787" s="283">
        <v>833</v>
      </c>
      <c r="E5787" s="283">
        <v>389</v>
      </c>
      <c r="F5787" s="283">
        <v>10972</v>
      </c>
      <c r="G5787" s="24">
        <v>50</v>
      </c>
      <c r="H5787" s="24">
        <v>0</v>
      </c>
      <c r="I5787" s="24">
        <v>0</v>
      </c>
      <c r="J5787" s="282">
        <v>10</v>
      </c>
      <c r="K5787" s="282">
        <v>30</v>
      </c>
    </row>
    <row r="5788" spans="1:11" x14ac:dyDescent="0.3">
      <c r="A5788" s="283" t="s">
        <v>2092</v>
      </c>
      <c r="B5788" s="283">
        <v>84</v>
      </c>
      <c r="C5788" s="24" t="str">
        <f t="shared" si="90"/>
        <v>arcels84</v>
      </c>
      <c r="D5788" s="283">
        <v>843</v>
      </c>
      <c r="E5788" s="283">
        <v>393</v>
      </c>
      <c r="F5788" s="283">
        <v>11104</v>
      </c>
      <c r="G5788" s="24">
        <v>50</v>
      </c>
      <c r="H5788" s="24">
        <v>0</v>
      </c>
      <c r="I5788" s="24">
        <v>0</v>
      </c>
      <c r="J5788" s="282">
        <v>10</v>
      </c>
      <c r="K5788" s="282">
        <v>30</v>
      </c>
    </row>
    <row r="5789" spans="1:11" x14ac:dyDescent="0.3">
      <c r="A5789" s="283" t="s">
        <v>2092</v>
      </c>
      <c r="B5789" s="283">
        <v>85</v>
      </c>
      <c r="C5789" s="24" t="str">
        <f t="shared" si="90"/>
        <v>arcels85</v>
      </c>
      <c r="D5789" s="283">
        <v>853</v>
      </c>
      <c r="E5789" s="283">
        <v>398</v>
      </c>
      <c r="F5789" s="283">
        <v>11261</v>
      </c>
      <c r="G5789" s="24">
        <v>50</v>
      </c>
      <c r="H5789" s="24">
        <v>0</v>
      </c>
      <c r="I5789" s="24">
        <v>0</v>
      </c>
      <c r="J5789" s="282">
        <v>10</v>
      </c>
      <c r="K5789" s="282">
        <v>30</v>
      </c>
    </row>
    <row r="5790" spans="1:11" x14ac:dyDescent="0.3">
      <c r="A5790" s="283" t="s">
        <v>2092</v>
      </c>
      <c r="B5790" s="283">
        <v>86</v>
      </c>
      <c r="C5790" s="24" t="str">
        <f t="shared" si="90"/>
        <v>arcels86</v>
      </c>
      <c r="D5790" s="283">
        <v>863</v>
      </c>
      <c r="E5790" s="283">
        <v>402</v>
      </c>
      <c r="F5790" s="283">
        <v>11395</v>
      </c>
      <c r="G5790" s="24">
        <v>50</v>
      </c>
      <c r="H5790" s="24">
        <v>0</v>
      </c>
      <c r="I5790" s="24">
        <v>0</v>
      </c>
      <c r="J5790" s="282">
        <v>10</v>
      </c>
      <c r="K5790" s="282">
        <v>30</v>
      </c>
    </row>
    <row r="5791" spans="1:11" x14ac:dyDescent="0.3">
      <c r="A5791" s="283" t="s">
        <v>2092</v>
      </c>
      <c r="B5791" s="283">
        <v>87</v>
      </c>
      <c r="C5791" s="24" t="str">
        <f t="shared" si="90"/>
        <v>arcels87</v>
      </c>
      <c r="D5791" s="283">
        <v>873</v>
      </c>
      <c r="E5791" s="283">
        <v>407</v>
      </c>
      <c r="F5791" s="283">
        <v>11531</v>
      </c>
      <c r="G5791" s="24">
        <v>50</v>
      </c>
      <c r="H5791" s="24">
        <v>0</v>
      </c>
      <c r="I5791" s="24">
        <v>0</v>
      </c>
      <c r="J5791" s="282">
        <v>10</v>
      </c>
      <c r="K5791" s="282">
        <v>30</v>
      </c>
    </row>
    <row r="5792" spans="1:11" x14ac:dyDescent="0.3">
      <c r="A5792" s="283" t="s">
        <v>2092</v>
      </c>
      <c r="B5792" s="283">
        <v>88</v>
      </c>
      <c r="C5792" s="24" t="str">
        <f t="shared" si="90"/>
        <v>arcels88</v>
      </c>
      <c r="D5792" s="283">
        <v>883</v>
      </c>
      <c r="E5792" s="283">
        <v>412</v>
      </c>
      <c r="F5792" s="283">
        <v>11669</v>
      </c>
      <c r="G5792" s="24">
        <v>50</v>
      </c>
      <c r="H5792" s="24">
        <v>0</v>
      </c>
      <c r="I5792" s="24">
        <v>0</v>
      </c>
      <c r="J5792" s="282">
        <v>10</v>
      </c>
      <c r="K5792" s="282">
        <v>30</v>
      </c>
    </row>
    <row r="5793" spans="1:11" x14ac:dyDescent="0.3">
      <c r="A5793" s="283" t="s">
        <v>2092</v>
      </c>
      <c r="B5793" s="283">
        <v>89</v>
      </c>
      <c r="C5793" s="24" t="str">
        <f t="shared" si="90"/>
        <v>arcels89</v>
      </c>
      <c r="D5793" s="283">
        <v>893</v>
      </c>
      <c r="E5793" s="283">
        <v>416</v>
      </c>
      <c r="F5793" s="283">
        <v>11846</v>
      </c>
      <c r="G5793" s="24">
        <v>50</v>
      </c>
      <c r="H5793" s="24">
        <v>0</v>
      </c>
      <c r="I5793" s="24">
        <v>0</v>
      </c>
      <c r="J5793" s="282">
        <v>10</v>
      </c>
      <c r="K5793" s="282">
        <v>30</v>
      </c>
    </row>
    <row r="5794" spans="1:11" x14ac:dyDescent="0.3">
      <c r="A5794" s="283" t="s">
        <v>2092</v>
      </c>
      <c r="B5794" s="283">
        <v>90</v>
      </c>
      <c r="C5794" s="24" t="str">
        <f t="shared" si="90"/>
        <v>arcels90</v>
      </c>
      <c r="D5794" s="283">
        <v>903</v>
      </c>
      <c r="E5794" s="283">
        <v>421</v>
      </c>
      <c r="F5794" s="283">
        <v>11988</v>
      </c>
      <c r="G5794" s="24">
        <v>50</v>
      </c>
      <c r="H5794" s="24">
        <v>0</v>
      </c>
      <c r="I5794" s="24">
        <v>0</v>
      </c>
      <c r="J5794" s="282">
        <v>10</v>
      </c>
      <c r="K5794" s="282">
        <v>30</v>
      </c>
    </row>
    <row r="5795" spans="1:11" x14ac:dyDescent="0.3">
      <c r="A5795" s="283" t="s">
        <v>2092</v>
      </c>
      <c r="B5795" s="283">
        <v>91</v>
      </c>
      <c r="C5795" s="24" t="str">
        <f t="shared" si="90"/>
        <v>arcels91</v>
      </c>
      <c r="D5795" s="283">
        <v>986</v>
      </c>
      <c r="E5795" s="283">
        <v>460</v>
      </c>
      <c r="F5795" s="283">
        <v>13067</v>
      </c>
      <c r="G5795" s="24">
        <v>50</v>
      </c>
      <c r="H5795" s="24">
        <v>0</v>
      </c>
      <c r="I5795" s="24">
        <v>0</v>
      </c>
      <c r="J5795" s="282">
        <v>10</v>
      </c>
      <c r="K5795" s="282">
        <v>30</v>
      </c>
    </row>
    <row r="5796" spans="1:11" x14ac:dyDescent="0.3">
      <c r="A5796" s="283" t="s">
        <v>2092</v>
      </c>
      <c r="B5796" s="283">
        <v>92</v>
      </c>
      <c r="C5796" s="24" t="str">
        <f t="shared" si="90"/>
        <v>arcels92</v>
      </c>
      <c r="D5796" s="283">
        <v>997</v>
      </c>
      <c r="E5796" s="283">
        <v>465</v>
      </c>
      <c r="F5796" s="283">
        <v>13223</v>
      </c>
      <c r="G5796" s="24">
        <v>50</v>
      </c>
      <c r="H5796" s="24">
        <v>0</v>
      </c>
      <c r="I5796" s="24">
        <v>0</v>
      </c>
      <c r="J5796" s="282">
        <v>10</v>
      </c>
      <c r="K5796" s="282">
        <v>30</v>
      </c>
    </row>
    <row r="5797" spans="1:11" x14ac:dyDescent="0.3">
      <c r="A5797" s="283" t="s">
        <v>2092</v>
      </c>
      <c r="B5797" s="283">
        <v>93</v>
      </c>
      <c r="C5797" s="24" t="str">
        <f t="shared" si="90"/>
        <v>arcels93</v>
      </c>
      <c r="D5797" s="283">
        <v>1009</v>
      </c>
      <c r="E5797" s="283">
        <v>470</v>
      </c>
      <c r="F5797" s="283">
        <v>13425</v>
      </c>
      <c r="G5797" s="24">
        <v>50</v>
      </c>
      <c r="H5797" s="24">
        <v>0</v>
      </c>
      <c r="I5797" s="24">
        <v>0</v>
      </c>
      <c r="J5797" s="282">
        <v>10</v>
      </c>
      <c r="K5797" s="282">
        <v>30</v>
      </c>
    </row>
    <row r="5798" spans="1:11" x14ac:dyDescent="0.3">
      <c r="A5798" s="283" t="s">
        <v>2092</v>
      </c>
      <c r="B5798" s="283">
        <v>94</v>
      </c>
      <c r="C5798" s="24" t="str">
        <f t="shared" si="90"/>
        <v>arcels94</v>
      </c>
      <c r="D5798" s="283">
        <v>1020</v>
      </c>
      <c r="E5798" s="283">
        <v>476</v>
      </c>
      <c r="F5798" s="283">
        <v>13585</v>
      </c>
      <c r="G5798" s="24">
        <v>50</v>
      </c>
      <c r="H5798" s="24">
        <v>0</v>
      </c>
      <c r="I5798" s="24">
        <v>0</v>
      </c>
      <c r="J5798" s="282">
        <v>10</v>
      </c>
      <c r="K5798" s="282">
        <v>30</v>
      </c>
    </row>
    <row r="5799" spans="1:11" x14ac:dyDescent="0.3">
      <c r="A5799" s="283" t="s">
        <v>2092</v>
      </c>
      <c r="B5799" s="283">
        <v>95</v>
      </c>
      <c r="C5799" s="24" t="str">
        <f t="shared" si="90"/>
        <v>arcels95</v>
      </c>
      <c r="D5799" s="283">
        <v>1032</v>
      </c>
      <c r="E5799" s="283">
        <v>481</v>
      </c>
      <c r="F5799" s="283">
        <v>13747</v>
      </c>
      <c r="G5799" s="24">
        <v>50</v>
      </c>
      <c r="H5799" s="24">
        <v>0</v>
      </c>
      <c r="I5799" s="24">
        <v>0</v>
      </c>
      <c r="J5799" s="282">
        <v>10</v>
      </c>
      <c r="K5799" s="282">
        <v>30</v>
      </c>
    </row>
    <row r="5800" spans="1:11" x14ac:dyDescent="0.3">
      <c r="A5800" s="283" t="s">
        <v>2092</v>
      </c>
      <c r="B5800" s="283">
        <v>96</v>
      </c>
      <c r="C5800" s="24" t="str">
        <f t="shared" si="90"/>
        <v>arcels96</v>
      </c>
      <c r="D5800" s="283">
        <v>1044</v>
      </c>
      <c r="E5800" s="283">
        <v>487</v>
      </c>
      <c r="F5800" s="283">
        <v>13911</v>
      </c>
      <c r="G5800" s="24">
        <v>50</v>
      </c>
      <c r="H5800" s="24">
        <v>0</v>
      </c>
      <c r="I5800" s="24">
        <v>0</v>
      </c>
      <c r="J5800" s="282">
        <v>10</v>
      </c>
      <c r="K5800" s="282">
        <v>30</v>
      </c>
    </row>
    <row r="5801" spans="1:11" x14ac:dyDescent="0.3">
      <c r="A5801" s="283" t="s">
        <v>2092</v>
      </c>
      <c r="B5801" s="283">
        <v>97</v>
      </c>
      <c r="C5801" s="24" t="str">
        <f t="shared" si="90"/>
        <v>arcels97</v>
      </c>
      <c r="D5801" s="283">
        <v>1056</v>
      </c>
      <c r="E5801" s="283">
        <v>492</v>
      </c>
      <c r="F5801" s="283">
        <v>14123</v>
      </c>
      <c r="G5801" s="24">
        <v>50</v>
      </c>
      <c r="H5801" s="24">
        <v>0</v>
      </c>
      <c r="I5801" s="24">
        <v>0</v>
      </c>
      <c r="J5801" s="282">
        <v>10</v>
      </c>
      <c r="K5801" s="282">
        <v>30</v>
      </c>
    </row>
    <row r="5802" spans="1:11" x14ac:dyDescent="0.3">
      <c r="A5802" s="283" t="s">
        <v>2092</v>
      </c>
      <c r="B5802" s="283">
        <v>98</v>
      </c>
      <c r="C5802" s="24" t="str">
        <f t="shared" si="90"/>
        <v>arcels98</v>
      </c>
      <c r="D5802" s="283">
        <v>1068</v>
      </c>
      <c r="E5802" s="283">
        <v>498</v>
      </c>
      <c r="F5802" s="283">
        <v>14291</v>
      </c>
      <c r="G5802" s="24">
        <v>50</v>
      </c>
      <c r="H5802" s="24">
        <v>0</v>
      </c>
      <c r="I5802" s="24">
        <v>0</v>
      </c>
      <c r="J5802" s="282">
        <v>10</v>
      </c>
      <c r="K5802" s="282">
        <v>30</v>
      </c>
    </row>
    <row r="5803" spans="1:11" x14ac:dyDescent="0.3">
      <c r="A5803" s="283" t="s">
        <v>2092</v>
      </c>
      <c r="B5803" s="283">
        <v>99</v>
      </c>
      <c r="C5803" s="24" t="str">
        <f t="shared" si="90"/>
        <v>arcels99</v>
      </c>
      <c r="D5803" s="283">
        <v>1080</v>
      </c>
      <c r="E5803" s="283">
        <v>504</v>
      </c>
      <c r="F5803" s="283">
        <v>14461</v>
      </c>
      <c r="G5803" s="24">
        <v>50</v>
      </c>
      <c r="H5803" s="24">
        <v>0</v>
      </c>
      <c r="I5803" s="24">
        <v>0</v>
      </c>
      <c r="J5803" s="282">
        <v>10</v>
      </c>
      <c r="K5803" s="282">
        <v>30</v>
      </c>
    </row>
    <row r="5804" spans="1:11" x14ac:dyDescent="0.3">
      <c r="A5804" s="283" t="s">
        <v>2092</v>
      </c>
      <c r="B5804" s="283">
        <v>100</v>
      </c>
      <c r="C5804" s="24" t="str">
        <f t="shared" si="90"/>
        <v>arcels100</v>
      </c>
      <c r="D5804" s="283">
        <v>1092</v>
      </c>
      <c r="E5804" s="283">
        <v>510</v>
      </c>
      <c r="F5804" s="283">
        <v>14633</v>
      </c>
      <c r="G5804" s="24">
        <v>50</v>
      </c>
      <c r="H5804" s="24">
        <v>0</v>
      </c>
      <c r="I5804" s="24">
        <v>0</v>
      </c>
      <c r="J5804" s="282">
        <v>10</v>
      </c>
      <c r="K5804" s="282">
        <v>30</v>
      </c>
    </row>
    <row r="5805" spans="1:11" x14ac:dyDescent="0.3">
      <c r="A5805" s="283" t="s">
        <v>2092</v>
      </c>
      <c r="B5805" s="283">
        <v>101</v>
      </c>
      <c r="C5805" s="24" t="str">
        <f t="shared" si="90"/>
        <v>arcels101</v>
      </c>
      <c r="D5805" s="283">
        <v>1192</v>
      </c>
      <c r="E5805" s="283">
        <v>556</v>
      </c>
      <c r="F5805" s="283">
        <v>16204</v>
      </c>
      <c r="G5805" s="24">
        <v>50</v>
      </c>
      <c r="H5805" s="24">
        <v>0</v>
      </c>
      <c r="I5805" s="24">
        <v>0</v>
      </c>
      <c r="J5805" s="282">
        <v>10</v>
      </c>
      <c r="K5805" s="282">
        <v>30</v>
      </c>
    </row>
    <row r="5806" spans="1:11" x14ac:dyDescent="0.3">
      <c r="A5806" s="283" t="s">
        <v>2092</v>
      </c>
      <c r="B5806" s="283">
        <v>102</v>
      </c>
      <c r="C5806" s="24" t="str">
        <f t="shared" si="90"/>
        <v>arcels102</v>
      </c>
      <c r="D5806" s="283">
        <v>1206</v>
      </c>
      <c r="E5806" s="283">
        <v>563</v>
      </c>
      <c r="F5806" s="283">
        <v>16397</v>
      </c>
      <c r="G5806" s="24">
        <v>50</v>
      </c>
      <c r="H5806" s="24">
        <v>0</v>
      </c>
      <c r="I5806" s="24">
        <v>0</v>
      </c>
      <c r="J5806" s="282">
        <v>10</v>
      </c>
      <c r="K5806" s="282">
        <v>30</v>
      </c>
    </row>
    <row r="5807" spans="1:11" x14ac:dyDescent="0.3">
      <c r="A5807" s="283" t="s">
        <v>2092</v>
      </c>
      <c r="B5807" s="283">
        <v>103</v>
      </c>
      <c r="C5807" s="24" t="str">
        <f t="shared" si="90"/>
        <v>arcels103</v>
      </c>
      <c r="D5807" s="283">
        <v>1220</v>
      </c>
      <c r="E5807" s="283">
        <v>569</v>
      </c>
      <c r="F5807" s="283">
        <v>16592</v>
      </c>
      <c r="G5807" s="24">
        <v>50</v>
      </c>
      <c r="H5807" s="24">
        <v>0</v>
      </c>
      <c r="I5807" s="24">
        <v>0</v>
      </c>
      <c r="J5807" s="282">
        <v>10</v>
      </c>
      <c r="K5807" s="282">
        <v>30</v>
      </c>
    </row>
    <row r="5808" spans="1:11" x14ac:dyDescent="0.3">
      <c r="A5808" s="283" t="s">
        <v>2092</v>
      </c>
      <c r="B5808" s="283">
        <v>104</v>
      </c>
      <c r="C5808" s="24" t="str">
        <f t="shared" si="90"/>
        <v>arcels104</v>
      </c>
      <c r="D5808" s="283">
        <v>1234</v>
      </c>
      <c r="E5808" s="283">
        <v>575</v>
      </c>
      <c r="F5808" s="283">
        <v>16789</v>
      </c>
      <c r="G5808" s="24">
        <v>50</v>
      </c>
      <c r="H5808" s="24">
        <v>0</v>
      </c>
      <c r="I5808" s="24">
        <v>0</v>
      </c>
      <c r="J5808" s="282">
        <v>10</v>
      </c>
      <c r="K5808" s="282">
        <v>30</v>
      </c>
    </row>
    <row r="5809" spans="1:11" x14ac:dyDescent="0.3">
      <c r="A5809" s="283" t="s">
        <v>2092</v>
      </c>
      <c r="B5809" s="283">
        <v>105</v>
      </c>
      <c r="C5809" s="24" t="str">
        <f t="shared" si="90"/>
        <v>arcels105</v>
      </c>
      <c r="D5809" s="283">
        <v>1248</v>
      </c>
      <c r="E5809" s="283">
        <v>582</v>
      </c>
      <c r="F5809" s="283">
        <v>17045</v>
      </c>
      <c r="G5809" s="24">
        <v>50</v>
      </c>
      <c r="H5809" s="24">
        <v>0</v>
      </c>
      <c r="I5809" s="24">
        <v>0</v>
      </c>
      <c r="J5809" s="282">
        <v>10</v>
      </c>
      <c r="K5809" s="282">
        <v>30</v>
      </c>
    </row>
    <row r="5810" spans="1:11" x14ac:dyDescent="0.3">
      <c r="A5810" s="283" t="s">
        <v>2092</v>
      </c>
      <c r="B5810" s="283">
        <v>106</v>
      </c>
      <c r="C5810" s="24" t="str">
        <f t="shared" si="90"/>
        <v>arcels106</v>
      </c>
      <c r="D5810" s="283">
        <v>1262</v>
      </c>
      <c r="E5810" s="283">
        <v>589</v>
      </c>
      <c r="F5810" s="283">
        <v>17248</v>
      </c>
      <c r="G5810" s="24">
        <v>50</v>
      </c>
      <c r="H5810" s="24">
        <v>0</v>
      </c>
      <c r="I5810" s="24">
        <v>0</v>
      </c>
      <c r="J5810" s="282">
        <v>10</v>
      </c>
      <c r="K5810" s="282">
        <v>30</v>
      </c>
    </row>
    <row r="5811" spans="1:11" x14ac:dyDescent="0.3">
      <c r="A5811" s="283" t="s">
        <v>2092</v>
      </c>
      <c r="B5811" s="283">
        <v>107</v>
      </c>
      <c r="C5811" s="24" t="str">
        <f t="shared" si="90"/>
        <v>arcels107</v>
      </c>
      <c r="D5811" s="283">
        <v>1276</v>
      </c>
      <c r="E5811" s="283">
        <v>595</v>
      </c>
      <c r="F5811" s="283">
        <v>17453</v>
      </c>
      <c r="G5811" s="24">
        <v>50</v>
      </c>
      <c r="H5811" s="24">
        <v>0</v>
      </c>
      <c r="I5811" s="24">
        <v>0</v>
      </c>
      <c r="J5811" s="282">
        <v>10</v>
      </c>
      <c r="K5811" s="282">
        <v>30</v>
      </c>
    </row>
    <row r="5812" spans="1:11" x14ac:dyDescent="0.3">
      <c r="A5812" s="283" t="s">
        <v>2092</v>
      </c>
      <c r="B5812" s="283">
        <v>108</v>
      </c>
      <c r="C5812" s="24" t="str">
        <f t="shared" si="90"/>
        <v>arcels108</v>
      </c>
      <c r="D5812" s="283">
        <v>1291</v>
      </c>
      <c r="E5812" s="283">
        <v>602</v>
      </c>
      <c r="F5812" s="283">
        <v>17660</v>
      </c>
      <c r="G5812" s="24">
        <v>50</v>
      </c>
      <c r="H5812" s="24">
        <v>0</v>
      </c>
      <c r="I5812" s="24">
        <v>0</v>
      </c>
      <c r="J5812" s="282">
        <v>10</v>
      </c>
      <c r="K5812" s="282">
        <v>30</v>
      </c>
    </row>
    <row r="5813" spans="1:11" x14ac:dyDescent="0.3">
      <c r="A5813" s="283" t="s">
        <v>2092</v>
      </c>
      <c r="B5813" s="283">
        <v>109</v>
      </c>
      <c r="C5813" s="24" t="str">
        <f t="shared" si="90"/>
        <v>arcels109</v>
      </c>
      <c r="D5813" s="283">
        <v>1305</v>
      </c>
      <c r="E5813" s="283">
        <v>609</v>
      </c>
      <c r="F5813" s="283">
        <v>17929</v>
      </c>
      <c r="G5813" s="24">
        <v>50</v>
      </c>
      <c r="H5813" s="24">
        <v>0</v>
      </c>
      <c r="I5813" s="24">
        <v>0</v>
      </c>
      <c r="J5813" s="282">
        <v>10</v>
      </c>
      <c r="K5813" s="282">
        <v>30</v>
      </c>
    </row>
    <row r="5814" spans="1:11" x14ac:dyDescent="0.3">
      <c r="A5814" s="283" t="s">
        <v>2092</v>
      </c>
      <c r="B5814" s="283">
        <v>110</v>
      </c>
      <c r="C5814" s="24" t="str">
        <f t="shared" si="90"/>
        <v>arcels110</v>
      </c>
      <c r="D5814" s="283">
        <v>1320</v>
      </c>
      <c r="E5814" s="283">
        <v>616</v>
      </c>
      <c r="F5814" s="283">
        <v>18142</v>
      </c>
      <c r="G5814" s="24">
        <v>50</v>
      </c>
      <c r="H5814" s="24">
        <v>0</v>
      </c>
      <c r="I5814" s="24">
        <v>0</v>
      </c>
      <c r="J5814" s="282">
        <v>10</v>
      </c>
      <c r="K5814" s="282">
        <v>30</v>
      </c>
    </row>
    <row r="5815" spans="1:11" x14ac:dyDescent="0.3">
      <c r="A5815" s="283" t="s">
        <v>2092</v>
      </c>
      <c r="B5815" s="283">
        <v>111</v>
      </c>
      <c r="C5815" s="24" t="str">
        <f t="shared" si="90"/>
        <v>arcels111</v>
      </c>
      <c r="D5815" s="283">
        <v>1335</v>
      </c>
      <c r="E5815" s="283">
        <v>623</v>
      </c>
      <c r="F5815" s="283">
        <v>18357</v>
      </c>
      <c r="G5815" s="24">
        <v>50</v>
      </c>
      <c r="H5815" s="24">
        <v>0</v>
      </c>
      <c r="I5815" s="24">
        <v>0</v>
      </c>
      <c r="J5815" s="282">
        <v>10</v>
      </c>
      <c r="K5815" s="282">
        <v>30</v>
      </c>
    </row>
    <row r="5816" spans="1:11" x14ac:dyDescent="0.3">
      <c r="A5816" s="283" t="s">
        <v>2092</v>
      </c>
      <c r="B5816" s="283">
        <v>112</v>
      </c>
      <c r="C5816" s="24" t="str">
        <f t="shared" si="90"/>
        <v>arcels112</v>
      </c>
      <c r="D5816" s="283">
        <v>1350</v>
      </c>
      <c r="E5816" s="283">
        <v>630</v>
      </c>
      <c r="F5816" s="283">
        <v>18574</v>
      </c>
      <c r="G5816" s="24">
        <v>50</v>
      </c>
      <c r="H5816" s="24">
        <v>0</v>
      </c>
      <c r="I5816" s="24">
        <v>0</v>
      </c>
      <c r="J5816" s="282">
        <v>10</v>
      </c>
      <c r="K5816" s="282">
        <v>30</v>
      </c>
    </row>
    <row r="5817" spans="1:11" x14ac:dyDescent="0.3">
      <c r="A5817" s="283" t="s">
        <v>2092</v>
      </c>
      <c r="B5817" s="283">
        <v>113</v>
      </c>
      <c r="C5817" s="24" t="str">
        <f t="shared" si="90"/>
        <v>arcels113</v>
      </c>
      <c r="D5817" s="283">
        <v>1365</v>
      </c>
      <c r="E5817" s="283">
        <v>637</v>
      </c>
      <c r="F5817" s="283">
        <v>18836</v>
      </c>
      <c r="G5817" s="24">
        <v>50</v>
      </c>
      <c r="H5817" s="24">
        <v>0</v>
      </c>
      <c r="I5817" s="24">
        <v>0</v>
      </c>
      <c r="J5817" s="282">
        <v>10</v>
      </c>
      <c r="K5817" s="282">
        <v>30</v>
      </c>
    </row>
    <row r="5818" spans="1:11" x14ac:dyDescent="0.3">
      <c r="A5818" s="283" t="s">
        <v>2092</v>
      </c>
      <c r="B5818" s="283">
        <v>114</v>
      </c>
      <c r="C5818" s="24" t="str">
        <f t="shared" si="90"/>
        <v>arcels114</v>
      </c>
      <c r="D5818" s="283">
        <v>1381</v>
      </c>
      <c r="E5818" s="283">
        <v>644</v>
      </c>
      <c r="F5818" s="283">
        <v>19059</v>
      </c>
      <c r="G5818" s="24">
        <v>50</v>
      </c>
      <c r="H5818" s="24">
        <v>0</v>
      </c>
      <c r="I5818" s="24">
        <v>0</v>
      </c>
      <c r="J5818" s="282">
        <v>10</v>
      </c>
      <c r="K5818" s="282">
        <v>30</v>
      </c>
    </row>
    <row r="5819" spans="1:11" x14ac:dyDescent="0.3">
      <c r="A5819" s="283" t="s">
        <v>2092</v>
      </c>
      <c r="B5819" s="283">
        <v>115</v>
      </c>
      <c r="C5819" s="24" t="str">
        <f t="shared" si="90"/>
        <v>arcels115</v>
      </c>
      <c r="D5819" s="283">
        <v>1396</v>
      </c>
      <c r="E5819" s="283">
        <v>651</v>
      </c>
      <c r="F5819" s="283">
        <v>19285</v>
      </c>
      <c r="G5819" s="24">
        <v>50</v>
      </c>
      <c r="H5819" s="24">
        <v>0</v>
      </c>
      <c r="I5819" s="24">
        <v>0</v>
      </c>
      <c r="J5819" s="282">
        <v>10</v>
      </c>
      <c r="K5819" s="282">
        <v>30</v>
      </c>
    </row>
    <row r="5820" spans="1:11" x14ac:dyDescent="0.3">
      <c r="A5820" s="283" t="s">
        <v>2092</v>
      </c>
      <c r="B5820" s="283">
        <v>116</v>
      </c>
      <c r="C5820" s="24" t="str">
        <f t="shared" si="90"/>
        <v>arcels116</v>
      </c>
      <c r="D5820" s="283">
        <v>1412</v>
      </c>
      <c r="E5820" s="283">
        <v>659</v>
      </c>
      <c r="F5820" s="283">
        <v>19513</v>
      </c>
      <c r="G5820" s="24">
        <v>50</v>
      </c>
      <c r="H5820" s="24">
        <v>0</v>
      </c>
      <c r="I5820" s="24">
        <v>0</v>
      </c>
      <c r="J5820" s="282">
        <v>10</v>
      </c>
      <c r="K5820" s="282">
        <v>30</v>
      </c>
    </row>
    <row r="5821" spans="1:11" x14ac:dyDescent="0.3">
      <c r="A5821" s="283" t="s">
        <v>2092</v>
      </c>
      <c r="B5821" s="283">
        <v>117</v>
      </c>
      <c r="C5821" s="24" t="str">
        <f t="shared" si="90"/>
        <v>arcels117</v>
      </c>
      <c r="D5821" s="283">
        <v>1428</v>
      </c>
      <c r="E5821" s="283">
        <v>666</v>
      </c>
      <c r="F5821" s="283">
        <v>19810</v>
      </c>
      <c r="G5821" s="24">
        <v>50</v>
      </c>
      <c r="H5821" s="24">
        <v>0</v>
      </c>
      <c r="I5821" s="24">
        <v>0</v>
      </c>
      <c r="J5821" s="282">
        <v>10</v>
      </c>
      <c r="K5821" s="282">
        <v>30</v>
      </c>
    </row>
    <row r="5822" spans="1:11" x14ac:dyDescent="0.3">
      <c r="A5822" s="283" t="s">
        <v>2092</v>
      </c>
      <c r="B5822" s="283">
        <v>118</v>
      </c>
      <c r="C5822" s="24" t="str">
        <f t="shared" si="90"/>
        <v>arcels118</v>
      </c>
      <c r="D5822" s="283">
        <v>1444</v>
      </c>
      <c r="E5822" s="283">
        <v>673</v>
      </c>
      <c r="F5822" s="283">
        <v>20044</v>
      </c>
      <c r="G5822" s="24">
        <v>50</v>
      </c>
      <c r="H5822" s="24">
        <v>0</v>
      </c>
      <c r="I5822" s="24">
        <v>0</v>
      </c>
      <c r="J5822" s="282">
        <v>10</v>
      </c>
      <c r="K5822" s="282">
        <v>30</v>
      </c>
    </row>
    <row r="5823" spans="1:11" x14ac:dyDescent="0.3">
      <c r="A5823" s="283" t="s">
        <v>2092</v>
      </c>
      <c r="B5823" s="283">
        <v>119</v>
      </c>
      <c r="C5823" s="24" t="str">
        <f t="shared" si="90"/>
        <v>arcels119</v>
      </c>
      <c r="D5823" s="283">
        <v>1460</v>
      </c>
      <c r="E5823" s="283">
        <v>681</v>
      </c>
      <c r="F5823" s="283">
        <v>20281</v>
      </c>
      <c r="G5823" s="24">
        <v>50</v>
      </c>
      <c r="H5823" s="24">
        <v>0</v>
      </c>
      <c r="I5823" s="24">
        <v>0</v>
      </c>
      <c r="J5823" s="282">
        <v>10</v>
      </c>
      <c r="K5823" s="282">
        <v>30</v>
      </c>
    </row>
    <row r="5824" spans="1:11" x14ac:dyDescent="0.3">
      <c r="A5824" s="283" t="s">
        <v>2092</v>
      </c>
      <c r="B5824" s="283">
        <v>120</v>
      </c>
      <c r="C5824" s="24" t="str">
        <f t="shared" si="90"/>
        <v>arcels120</v>
      </c>
      <c r="D5824" s="283">
        <v>1476</v>
      </c>
      <c r="E5824" s="283">
        <v>689</v>
      </c>
      <c r="F5824" s="283">
        <v>20521</v>
      </c>
      <c r="G5824" s="24">
        <v>50</v>
      </c>
      <c r="H5824" s="24">
        <v>0</v>
      </c>
      <c r="I5824" s="24">
        <v>0</v>
      </c>
      <c r="J5824" s="282">
        <v>10</v>
      </c>
      <c r="K5824" s="282">
        <v>30</v>
      </c>
    </row>
    <row r="5825" spans="1:11" x14ac:dyDescent="0.3">
      <c r="A5825" s="283" t="s">
        <v>2092</v>
      </c>
      <c r="B5825" s="283">
        <v>121</v>
      </c>
      <c r="C5825" s="24" t="str">
        <f t="shared" si="90"/>
        <v>arcels121</v>
      </c>
      <c r="D5825" s="283">
        <v>1611</v>
      </c>
      <c r="E5825" s="283">
        <v>752</v>
      </c>
      <c r="F5825" s="283">
        <v>22672</v>
      </c>
      <c r="G5825" s="24">
        <v>50</v>
      </c>
      <c r="H5825" s="24">
        <v>0</v>
      </c>
      <c r="I5825" s="24">
        <v>0</v>
      </c>
      <c r="J5825" s="282">
        <v>10</v>
      </c>
      <c r="K5825" s="282">
        <v>30</v>
      </c>
    </row>
    <row r="5826" spans="1:11" x14ac:dyDescent="0.3">
      <c r="A5826" s="283" t="s">
        <v>2092</v>
      </c>
      <c r="B5826" s="283">
        <v>122</v>
      </c>
      <c r="C5826" s="24" t="str">
        <f t="shared" si="90"/>
        <v>arcels122</v>
      </c>
      <c r="D5826" s="283">
        <v>1629</v>
      </c>
      <c r="E5826" s="283">
        <v>760</v>
      </c>
      <c r="F5826" s="283">
        <v>22940</v>
      </c>
      <c r="G5826" s="24">
        <v>50</v>
      </c>
      <c r="H5826" s="24">
        <v>0</v>
      </c>
      <c r="I5826" s="24">
        <v>0</v>
      </c>
      <c r="J5826" s="282">
        <v>10</v>
      </c>
      <c r="K5826" s="282">
        <v>30</v>
      </c>
    </row>
    <row r="5827" spans="1:11" x14ac:dyDescent="0.3">
      <c r="A5827" s="283" t="s">
        <v>2092</v>
      </c>
      <c r="B5827" s="283">
        <v>123</v>
      </c>
      <c r="C5827" s="24" t="str">
        <f t="shared" si="90"/>
        <v>arcels123</v>
      </c>
      <c r="D5827" s="283">
        <v>1647</v>
      </c>
      <c r="E5827" s="283">
        <v>768</v>
      </c>
      <c r="F5827" s="283">
        <v>23211</v>
      </c>
      <c r="G5827" s="24">
        <v>50</v>
      </c>
      <c r="H5827" s="24">
        <v>0</v>
      </c>
      <c r="I5827" s="24">
        <v>0</v>
      </c>
      <c r="J5827" s="282">
        <v>10</v>
      </c>
      <c r="K5827" s="282">
        <v>30</v>
      </c>
    </row>
    <row r="5828" spans="1:11" x14ac:dyDescent="0.3">
      <c r="A5828" s="283" t="s">
        <v>2092</v>
      </c>
      <c r="B5828" s="283">
        <v>124</v>
      </c>
      <c r="C5828" s="24" t="str">
        <f t="shared" si="90"/>
        <v>arcels124</v>
      </c>
      <c r="D5828" s="283">
        <v>1666</v>
      </c>
      <c r="E5828" s="283">
        <v>777</v>
      </c>
      <c r="F5828" s="283">
        <v>23511</v>
      </c>
      <c r="G5828" s="24">
        <v>50</v>
      </c>
      <c r="H5828" s="24">
        <v>0</v>
      </c>
      <c r="I5828" s="24">
        <v>0</v>
      </c>
      <c r="J5828" s="282">
        <v>10</v>
      </c>
      <c r="K5828" s="282">
        <v>30</v>
      </c>
    </row>
    <row r="5829" spans="1:11" x14ac:dyDescent="0.3">
      <c r="A5829" s="283" t="s">
        <v>2092</v>
      </c>
      <c r="B5829" s="283">
        <v>125</v>
      </c>
      <c r="C5829" s="24" t="str">
        <f t="shared" si="90"/>
        <v>arcels125</v>
      </c>
      <c r="D5829" s="283">
        <v>1684</v>
      </c>
      <c r="E5829" s="283">
        <v>786</v>
      </c>
      <c r="F5829" s="283">
        <v>23885</v>
      </c>
      <c r="G5829" s="24">
        <v>50</v>
      </c>
      <c r="H5829" s="24">
        <v>0</v>
      </c>
      <c r="I5829" s="24">
        <v>0</v>
      </c>
      <c r="J5829" s="282">
        <v>10</v>
      </c>
      <c r="K5829" s="282">
        <v>30</v>
      </c>
    </row>
    <row r="5830" spans="1:11" x14ac:dyDescent="0.3">
      <c r="A5830" s="283" t="s">
        <v>2092</v>
      </c>
      <c r="B5830" s="283">
        <v>126</v>
      </c>
      <c r="C5830" s="24" t="str">
        <f t="shared" ref="C5830:C5893" si="91">A5830&amp;B5830</f>
        <v>arcels126</v>
      </c>
      <c r="D5830" s="283">
        <v>1703</v>
      </c>
      <c r="E5830" s="283">
        <v>795</v>
      </c>
      <c r="F5830" s="283">
        <v>24167</v>
      </c>
      <c r="G5830" s="24">
        <v>50</v>
      </c>
      <c r="H5830" s="24">
        <v>0</v>
      </c>
      <c r="I5830" s="24">
        <v>0</v>
      </c>
      <c r="J5830" s="282">
        <v>10</v>
      </c>
      <c r="K5830" s="282">
        <v>30</v>
      </c>
    </row>
    <row r="5831" spans="1:11" x14ac:dyDescent="0.3">
      <c r="A5831" s="283" t="s">
        <v>2092</v>
      </c>
      <c r="B5831" s="283">
        <v>127</v>
      </c>
      <c r="C5831" s="24" t="str">
        <f t="shared" si="91"/>
        <v>arcels127</v>
      </c>
      <c r="D5831" s="283">
        <v>1722</v>
      </c>
      <c r="E5831" s="283">
        <v>803</v>
      </c>
      <c r="F5831" s="283">
        <v>24470</v>
      </c>
      <c r="G5831" s="24">
        <v>50</v>
      </c>
      <c r="H5831" s="24">
        <v>0</v>
      </c>
      <c r="I5831" s="24">
        <v>0</v>
      </c>
      <c r="J5831" s="282">
        <v>10</v>
      </c>
      <c r="K5831" s="282">
        <v>30</v>
      </c>
    </row>
    <row r="5832" spans="1:11" x14ac:dyDescent="0.3">
      <c r="A5832" s="283" t="s">
        <v>2092</v>
      </c>
      <c r="B5832" s="283">
        <v>128</v>
      </c>
      <c r="C5832" s="24" t="str">
        <f t="shared" si="91"/>
        <v>arcels128</v>
      </c>
      <c r="D5832" s="283">
        <v>1741</v>
      </c>
      <c r="E5832" s="283">
        <v>812</v>
      </c>
      <c r="F5832" s="283">
        <v>24786</v>
      </c>
      <c r="G5832" s="24">
        <v>50</v>
      </c>
      <c r="H5832" s="24">
        <v>0</v>
      </c>
      <c r="I5832" s="24">
        <v>0</v>
      </c>
      <c r="J5832" s="282">
        <v>10</v>
      </c>
      <c r="K5832" s="282">
        <v>30</v>
      </c>
    </row>
    <row r="5833" spans="1:11" x14ac:dyDescent="0.3">
      <c r="A5833" s="283" t="s">
        <v>2092</v>
      </c>
      <c r="B5833" s="283">
        <v>129</v>
      </c>
      <c r="C5833" s="24" t="str">
        <f t="shared" si="91"/>
        <v>arcels129</v>
      </c>
      <c r="D5833" s="283">
        <v>1761</v>
      </c>
      <c r="E5833" s="283">
        <v>821</v>
      </c>
      <c r="F5833" s="283">
        <v>25078</v>
      </c>
      <c r="G5833" s="24">
        <v>50</v>
      </c>
      <c r="H5833" s="24">
        <v>0</v>
      </c>
      <c r="I5833" s="24">
        <v>0</v>
      </c>
      <c r="J5833" s="282">
        <v>10</v>
      </c>
      <c r="K5833" s="282">
        <v>30</v>
      </c>
    </row>
    <row r="5834" spans="1:11" x14ac:dyDescent="0.3">
      <c r="A5834" s="283" t="s">
        <v>2092</v>
      </c>
      <c r="B5834" s="283">
        <v>130</v>
      </c>
      <c r="C5834" s="24" t="str">
        <f t="shared" si="91"/>
        <v>arcels130</v>
      </c>
      <c r="D5834" s="283">
        <v>1780</v>
      </c>
      <c r="E5834" s="283">
        <v>831</v>
      </c>
      <c r="F5834" s="283">
        <v>25401</v>
      </c>
      <c r="G5834" s="24">
        <v>50</v>
      </c>
      <c r="H5834" s="24">
        <v>0</v>
      </c>
      <c r="I5834" s="24">
        <v>0</v>
      </c>
      <c r="J5834" s="282">
        <v>10</v>
      </c>
      <c r="K5834" s="282">
        <v>30</v>
      </c>
    </row>
    <row r="5835" spans="1:11" x14ac:dyDescent="0.3">
      <c r="A5835" s="283" t="s">
        <v>2092</v>
      </c>
      <c r="B5835" s="283">
        <v>131</v>
      </c>
      <c r="C5835" s="24" t="str">
        <f t="shared" si="91"/>
        <v>arcels131</v>
      </c>
      <c r="D5835" s="283">
        <v>1800</v>
      </c>
      <c r="E5835" s="283">
        <v>840</v>
      </c>
      <c r="F5835" s="283">
        <v>25719</v>
      </c>
      <c r="G5835" s="24">
        <v>50</v>
      </c>
      <c r="H5835" s="24">
        <v>0</v>
      </c>
      <c r="I5835" s="24">
        <v>0</v>
      </c>
      <c r="J5835" s="282">
        <v>10</v>
      </c>
      <c r="K5835" s="282">
        <v>30</v>
      </c>
    </row>
    <row r="5836" spans="1:11" x14ac:dyDescent="0.3">
      <c r="A5836" s="283" t="s">
        <v>2092</v>
      </c>
      <c r="B5836" s="283">
        <v>132</v>
      </c>
      <c r="C5836" s="24" t="str">
        <f t="shared" si="91"/>
        <v>arcels132</v>
      </c>
      <c r="D5836" s="283">
        <v>1820</v>
      </c>
      <c r="E5836" s="283">
        <v>849</v>
      </c>
      <c r="F5836" s="283">
        <v>26022</v>
      </c>
      <c r="G5836" s="24">
        <v>50</v>
      </c>
      <c r="H5836" s="24">
        <v>0</v>
      </c>
      <c r="I5836" s="24">
        <v>0</v>
      </c>
      <c r="J5836" s="282">
        <v>10</v>
      </c>
      <c r="K5836" s="282">
        <v>30</v>
      </c>
    </row>
    <row r="5837" spans="1:11" x14ac:dyDescent="0.3">
      <c r="A5837" s="283" t="s">
        <v>2092</v>
      </c>
      <c r="B5837" s="283">
        <v>133</v>
      </c>
      <c r="C5837" s="24" t="str">
        <f t="shared" si="91"/>
        <v>arcels133</v>
      </c>
      <c r="D5837" s="283">
        <v>1840</v>
      </c>
      <c r="E5837" s="283">
        <v>859</v>
      </c>
      <c r="F5837" s="283">
        <v>26347</v>
      </c>
      <c r="G5837" s="24">
        <v>50</v>
      </c>
      <c r="H5837" s="24">
        <v>0</v>
      </c>
      <c r="I5837" s="24">
        <v>0</v>
      </c>
      <c r="J5837" s="282">
        <v>10</v>
      </c>
      <c r="K5837" s="282">
        <v>30</v>
      </c>
    </row>
    <row r="5838" spans="1:11" x14ac:dyDescent="0.3">
      <c r="A5838" s="283" t="s">
        <v>2092</v>
      </c>
      <c r="B5838" s="283">
        <v>134</v>
      </c>
      <c r="C5838" s="24" t="str">
        <f t="shared" si="91"/>
        <v>arcels134</v>
      </c>
      <c r="D5838" s="283">
        <v>1861</v>
      </c>
      <c r="E5838" s="283">
        <v>868</v>
      </c>
      <c r="F5838" s="283">
        <v>26687</v>
      </c>
      <c r="G5838" s="24">
        <v>50</v>
      </c>
      <c r="H5838" s="24">
        <v>0</v>
      </c>
      <c r="I5838" s="24">
        <v>0</v>
      </c>
      <c r="J5838" s="282">
        <v>10</v>
      </c>
      <c r="K5838" s="282">
        <v>30</v>
      </c>
    </row>
    <row r="5839" spans="1:11" x14ac:dyDescent="0.3">
      <c r="A5839" s="283" t="s">
        <v>2092</v>
      </c>
      <c r="B5839" s="283">
        <v>135</v>
      </c>
      <c r="C5839" s="24" t="str">
        <f t="shared" si="91"/>
        <v>arcels135</v>
      </c>
      <c r="D5839" s="283">
        <v>1881</v>
      </c>
      <c r="E5839" s="283">
        <v>878</v>
      </c>
      <c r="F5839" s="283">
        <v>27000</v>
      </c>
      <c r="G5839" s="24">
        <v>50</v>
      </c>
      <c r="H5839" s="24">
        <v>0</v>
      </c>
      <c r="I5839" s="24">
        <v>0</v>
      </c>
      <c r="J5839" s="282">
        <v>10</v>
      </c>
      <c r="K5839" s="282">
        <v>30</v>
      </c>
    </row>
    <row r="5840" spans="1:11" x14ac:dyDescent="0.3">
      <c r="A5840" s="283" t="s">
        <v>2092</v>
      </c>
      <c r="B5840" s="283">
        <v>136</v>
      </c>
      <c r="C5840" s="24" t="str">
        <f t="shared" si="91"/>
        <v>arcels136</v>
      </c>
      <c r="D5840" s="283">
        <v>1902</v>
      </c>
      <c r="E5840" s="283">
        <v>887</v>
      </c>
      <c r="F5840" s="283">
        <v>27348</v>
      </c>
      <c r="G5840" s="24">
        <v>50</v>
      </c>
      <c r="H5840" s="24">
        <v>0</v>
      </c>
      <c r="I5840" s="24">
        <v>0</v>
      </c>
      <c r="J5840" s="282">
        <v>10</v>
      </c>
      <c r="K5840" s="282">
        <v>30</v>
      </c>
    </row>
    <row r="5841" spans="1:11" x14ac:dyDescent="0.3">
      <c r="A5841" s="283" t="s">
        <v>2092</v>
      </c>
      <c r="B5841" s="283">
        <v>137</v>
      </c>
      <c r="C5841" s="24" t="str">
        <f t="shared" si="91"/>
        <v>arcels137</v>
      </c>
      <c r="D5841" s="283">
        <v>1923</v>
      </c>
      <c r="E5841" s="283">
        <v>897</v>
      </c>
      <c r="F5841" s="283">
        <v>27689</v>
      </c>
      <c r="G5841" s="24">
        <v>50</v>
      </c>
      <c r="H5841" s="24">
        <v>0</v>
      </c>
      <c r="I5841" s="24">
        <v>0</v>
      </c>
      <c r="J5841" s="282">
        <v>10</v>
      </c>
      <c r="K5841" s="282">
        <v>30</v>
      </c>
    </row>
    <row r="5842" spans="1:11" x14ac:dyDescent="0.3">
      <c r="A5842" s="283" t="s">
        <v>2092</v>
      </c>
      <c r="B5842" s="283">
        <v>138</v>
      </c>
      <c r="C5842" s="24" t="str">
        <f t="shared" si="91"/>
        <v>arcels138</v>
      </c>
      <c r="D5842" s="283">
        <v>1944</v>
      </c>
      <c r="E5842" s="283">
        <v>907</v>
      </c>
      <c r="F5842" s="283">
        <v>28014</v>
      </c>
      <c r="G5842" s="24">
        <v>50</v>
      </c>
      <c r="H5842" s="24">
        <v>0</v>
      </c>
      <c r="I5842" s="24">
        <v>0</v>
      </c>
      <c r="J5842" s="282">
        <v>10</v>
      </c>
      <c r="K5842" s="282">
        <v>30</v>
      </c>
    </row>
    <row r="5843" spans="1:11" x14ac:dyDescent="0.3">
      <c r="A5843" s="283" t="s">
        <v>2092</v>
      </c>
      <c r="B5843" s="283">
        <v>139</v>
      </c>
      <c r="C5843" s="24" t="str">
        <f t="shared" si="91"/>
        <v>arcels139</v>
      </c>
      <c r="D5843" s="283">
        <v>1966</v>
      </c>
      <c r="E5843" s="283">
        <v>917</v>
      </c>
      <c r="F5843" s="283">
        <v>28364</v>
      </c>
      <c r="G5843" s="24">
        <v>50</v>
      </c>
      <c r="H5843" s="24">
        <v>0</v>
      </c>
      <c r="I5843" s="24">
        <v>0</v>
      </c>
      <c r="J5843" s="282">
        <v>10</v>
      </c>
      <c r="K5843" s="282">
        <v>30</v>
      </c>
    </row>
    <row r="5844" spans="1:11" x14ac:dyDescent="0.3">
      <c r="A5844" s="283" t="s">
        <v>2092</v>
      </c>
      <c r="B5844" s="283">
        <v>140</v>
      </c>
      <c r="C5844" s="24" t="str">
        <f t="shared" si="91"/>
        <v>arcels140</v>
      </c>
      <c r="D5844" s="283">
        <v>1988</v>
      </c>
      <c r="E5844" s="283">
        <v>927</v>
      </c>
      <c r="F5844" s="283">
        <v>28728</v>
      </c>
      <c r="G5844" s="24">
        <v>50</v>
      </c>
      <c r="H5844" s="24">
        <v>0</v>
      </c>
      <c r="I5844" s="24">
        <v>0</v>
      </c>
      <c r="J5844" s="282">
        <v>10</v>
      </c>
      <c r="K5844" s="282">
        <v>30</v>
      </c>
    </row>
    <row r="5845" spans="1:11" x14ac:dyDescent="0.3">
      <c r="A5845" s="283" t="s">
        <v>2092</v>
      </c>
      <c r="B5845" s="283">
        <v>141</v>
      </c>
      <c r="C5845" s="24" t="str">
        <f t="shared" si="91"/>
        <v>arcels141</v>
      </c>
      <c r="D5845" s="283">
        <v>2168</v>
      </c>
      <c r="E5845" s="283">
        <v>1012</v>
      </c>
      <c r="F5845" s="283">
        <v>31655</v>
      </c>
      <c r="G5845" s="24">
        <v>50</v>
      </c>
      <c r="H5845" s="24">
        <v>0</v>
      </c>
      <c r="I5845" s="24">
        <v>0</v>
      </c>
      <c r="J5845" s="282">
        <v>10</v>
      </c>
      <c r="K5845" s="282">
        <v>30</v>
      </c>
    </row>
    <row r="5846" spans="1:11" x14ac:dyDescent="0.3">
      <c r="A5846" s="283" t="s">
        <v>2092</v>
      </c>
      <c r="B5846" s="283">
        <v>142</v>
      </c>
      <c r="C5846" s="24" t="str">
        <f t="shared" si="91"/>
        <v>arcels142</v>
      </c>
      <c r="D5846" s="283">
        <v>2192</v>
      </c>
      <c r="E5846" s="283">
        <v>1023</v>
      </c>
      <c r="F5846" s="283">
        <v>32062</v>
      </c>
      <c r="G5846" s="24">
        <v>50</v>
      </c>
      <c r="H5846" s="24">
        <v>0</v>
      </c>
      <c r="I5846" s="24">
        <v>0</v>
      </c>
      <c r="J5846" s="282">
        <v>10</v>
      </c>
      <c r="K5846" s="282">
        <v>30</v>
      </c>
    </row>
    <row r="5847" spans="1:11" x14ac:dyDescent="0.3">
      <c r="A5847" s="283" t="s">
        <v>2092</v>
      </c>
      <c r="B5847" s="283">
        <v>143</v>
      </c>
      <c r="C5847" s="24" t="str">
        <f t="shared" si="91"/>
        <v>arcels143</v>
      </c>
      <c r="D5847" s="283">
        <v>2216</v>
      </c>
      <c r="E5847" s="283">
        <v>1034</v>
      </c>
      <c r="F5847" s="283">
        <v>32520</v>
      </c>
      <c r="G5847" s="24">
        <v>50</v>
      </c>
      <c r="H5847" s="24">
        <v>0</v>
      </c>
      <c r="I5847" s="24">
        <v>0</v>
      </c>
      <c r="J5847" s="282">
        <v>10</v>
      </c>
      <c r="K5847" s="282">
        <v>30</v>
      </c>
    </row>
    <row r="5848" spans="1:11" x14ac:dyDescent="0.3">
      <c r="A5848" s="283" t="s">
        <v>2092</v>
      </c>
      <c r="B5848" s="283">
        <v>144</v>
      </c>
      <c r="C5848" s="24" t="str">
        <f t="shared" si="91"/>
        <v>arcels144</v>
      </c>
      <c r="D5848" s="283">
        <v>2241</v>
      </c>
      <c r="E5848" s="283">
        <v>1045</v>
      </c>
      <c r="F5848" s="283">
        <v>32901</v>
      </c>
      <c r="G5848" s="24">
        <v>50</v>
      </c>
      <c r="H5848" s="24">
        <v>0</v>
      </c>
      <c r="I5848" s="24">
        <v>0</v>
      </c>
      <c r="J5848" s="282">
        <v>10</v>
      </c>
      <c r="K5848" s="282">
        <v>30</v>
      </c>
    </row>
    <row r="5849" spans="1:11" x14ac:dyDescent="0.3">
      <c r="A5849" s="283" t="s">
        <v>2092</v>
      </c>
      <c r="B5849" s="283">
        <v>145</v>
      </c>
      <c r="C5849" s="24" t="str">
        <f t="shared" si="91"/>
        <v>arcels145</v>
      </c>
      <c r="D5849" s="283">
        <v>2266</v>
      </c>
      <c r="E5849" s="283">
        <v>1057</v>
      </c>
      <c r="F5849" s="283">
        <v>33346</v>
      </c>
      <c r="G5849" s="24">
        <v>50</v>
      </c>
      <c r="H5849" s="24">
        <v>0</v>
      </c>
      <c r="I5849" s="24">
        <v>0</v>
      </c>
      <c r="J5849" s="282">
        <v>10</v>
      </c>
      <c r="K5849" s="282">
        <v>30</v>
      </c>
    </row>
    <row r="5850" spans="1:11" x14ac:dyDescent="0.3">
      <c r="A5850" s="283" t="s">
        <v>2092</v>
      </c>
      <c r="B5850" s="283">
        <v>146</v>
      </c>
      <c r="C5850" s="24" t="str">
        <f t="shared" si="91"/>
        <v>arcels146</v>
      </c>
      <c r="D5850" s="283">
        <v>2290</v>
      </c>
      <c r="E5850" s="283">
        <v>1069</v>
      </c>
      <c r="F5850" s="283">
        <v>33774</v>
      </c>
      <c r="G5850" s="24">
        <v>50</v>
      </c>
      <c r="H5850" s="24">
        <v>0</v>
      </c>
      <c r="I5850" s="24">
        <v>0</v>
      </c>
      <c r="J5850" s="282">
        <v>10</v>
      </c>
      <c r="K5850" s="282">
        <v>30</v>
      </c>
    </row>
    <row r="5851" spans="1:11" x14ac:dyDescent="0.3">
      <c r="A5851" s="283" t="s">
        <v>2092</v>
      </c>
      <c r="B5851" s="283">
        <v>147</v>
      </c>
      <c r="C5851" s="24" t="str">
        <f t="shared" si="91"/>
        <v>arcels147</v>
      </c>
      <c r="D5851" s="283">
        <v>2316</v>
      </c>
      <c r="E5851" s="283">
        <v>1080</v>
      </c>
      <c r="F5851" s="283">
        <v>34210</v>
      </c>
      <c r="G5851" s="24">
        <v>50</v>
      </c>
      <c r="H5851" s="24">
        <v>0</v>
      </c>
      <c r="I5851" s="24">
        <v>0</v>
      </c>
      <c r="J5851" s="282">
        <v>10</v>
      </c>
      <c r="K5851" s="282">
        <v>30</v>
      </c>
    </row>
    <row r="5852" spans="1:11" x14ac:dyDescent="0.3">
      <c r="A5852" s="283" t="s">
        <v>2092</v>
      </c>
      <c r="B5852" s="283">
        <v>148</v>
      </c>
      <c r="C5852" s="24" t="str">
        <f t="shared" si="91"/>
        <v>arcels148</v>
      </c>
      <c r="D5852" s="283">
        <v>2341</v>
      </c>
      <c r="E5852" s="283">
        <v>1092</v>
      </c>
      <c r="F5852" s="283">
        <v>34610</v>
      </c>
      <c r="G5852" s="24">
        <v>50</v>
      </c>
      <c r="H5852" s="24">
        <v>0</v>
      </c>
      <c r="I5852" s="24">
        <v>0</v>
      </c>
      <c r="J5852" s="282">
        <v>10</v>
      </c>
      <c r="K5852" s="282">
        <v>30</v>
      </c>
    </row>
    <row r="5853" spans="1:11" x14ac:dyDescent="0.3">
      <c r="A5853" s="283" t="s">
        <v>2092</v>
      </c>
      <c r="B5853" s="283">
        <v>149</v>
      </c>
      <c r="C5853" s="24" t="str">
        <f t="shared" si="91"/>
        <v>arcels149</v>
      </c>
      <c r="D5853" s="283">
        <v>2367</v>
      </c>
      <c r="E5853" s="283">
        <v>1104</v>
      </c>
      <c r="F5853" s="283">
        <v>35078</v>
      </c>
      <c r="G5853" s="24">
        <v>50</v>
      </c>
      <c r="H5853" s="24">
        <v>0</v>
      </c>
      <c r="I5853" s="24">
        <v>0</v>
      </c>
      <c r="J5853" s="282">
        <v>10</v>
      </c>
      <c r="K5853" s="282">
        <v>30</v>
      </c>
    </row>
    <row r="5854" spans="1:11" x14ac:dyDescent="0.3">
      <c r="A5854" s="283" t="s">
        <v>2092</v>
      </c>
      <c r="B5854" s="283">
        <v>150</v>
      </c>
      <c r="C5854" s="24" t="str">
        <f t="shared" si="91"/>
        <v>arcels150</v>
      </c>
      <c r="D5854" s="283">
        <v>2392</v>
      </c>
      <c r="E5854" s="283">
        <v>1116</v>
      </c>
      <c r="F5854" s="283">
        <v>35488</v>
      </c>
      <c r="G5854" s="24">
        <v>50</v>
      </c>
      <c r="H5854" s="24">
        <v>0</v>
      </c>
      <c r="I5854" s="24">
        <v>0</v>
      </c>
      <c r="J5854" s="282">
        <v>10</v>
      </c>
      <c r="K5854" s="282">
        <v>30</v>
      </c>
    </row>
    <row r="5855" spans="1:11" x14ac:dyDescent="0.3">
      <c r="A5855" s="283" t="s">
        <v>2092</v>
      </c>
      <c r="B5855" s="283">
        <v>151</v>
      </c>
      <c r="C5855" s="24" t="str">
        <f t="shared" si="91"/>
        <v>arcels151</v>
      </c>
      <c r="D5855" s="283">
        <v>2419</v>
      </c>
      <c r="E5855" s="283">
        <v>1128</v>
      </c>
      <c r="F5855" s="283">
        <v>35946</v>
      </c>
      <c r="G5855" s="24">
        <v>50</v>
      </c>
      <c r="H5855" s="24">
        <v>0</v>
      </c>
      <c r="I5855" s="24">
        <v>0</v>
      </c>
      <c r="J5855" s="282">
        <v>10</v>
      </c>
      <c r="K5855" s="282">
        <v>30</v>
      </c>
    </row>
    <row r="5856" spans="1:11" x14ac:dyDescent="0.3">
      <c r="A5856" s="283" t="s">
        <v>2092</v>
      </c>
      <c r="B5856" s="283">
        <v>152</v>
      </c>
      <c r="C5856" s="24" t="str">
        <f t="shared" si="91"/>
        <v>arcels152</v>
      </c>
      <c r="D5856" s="283">
        <v>2445</v>
      </c>
      <c r="E5856" s="283">
        <v>1141</v>
      </c>
      <c r="F5856" s="283">
        <v>36365</v>
      </c>
      <c r="G5856" s="24">
        <v>50</v>
      </c>
      <c r="H5856" s="24">
        <v>0</v>
      </c>
      <c r="I5856" s="24">
        <v>0</v>
      </c>
      <c r="J5856" s="282">
        <v>10</v>
      </c>
      <c r="K5856" s="282">
        <v>30</v>
      </c>
    </row>
    <row r="5857" spans="1:11" x14ac:dyDescent="0.3">
      <c r="A5857" s="283" t="s">
        <v>2092</v>
      </c>
      <c r="B5857" s="283">
        <v>153</v>
      </c>
      <c r="C5857" s="24" t="str">
        <f t="shared" si="91"/>
        <v>arcels153</v>
      </c>
      <c r="D5857" s="283">
        <v>2472</v>
      </c>
      <c r="E5857" s="283">
        <v>1153</v>
      </c>
      <c r="F5857" s="283">
        <v>36856</v>
      </c>
      <c r="G5857" s="24">
        <v>50</v>
      </c>
      <c r="H5857" s="24">
        <v>0</v>
      </c>
      <c r="I5857" s="24">
        <v>0</v>
      </c>
      <c r="J5857" s="282">
        <v>10</v>
      </c>
      <c r="K5857" s="282">
        <v>30</v>
      </c>
    </row>
    <row r="5858" spans="1:11" x14ac:dyDescent="0.3">
      <c r="A5858" s="283" t="s">
        <v>2092</v>
      </c>
      <c r="B5858" s="283">
        <v>154</v>
      </c>
      <c r="C5858" s="24" t="str">
        <f t="shared" si="91"/>
        <v>arcels154</v>
      </c>
      <c r="D5858" s="283">
        <v>2499</v>
      </c>
      <c r="E5858" s="283">
        <v>1166</v>
      </c>
      <c r="F5858" s="283">
        <v>37286</v>
      </c>
      <c r="G5858" s="24">
        <v>50</v>
      </c>
      <c r="H5858" s="24">
        <v>0</v>
      </c>
      <c r="I5858" s="24">
        <v>0</v>
      </c>
      <c r="J5858" s="282">
        <v>10</v>
      </c>
      <c r="K5858" s="282">
        <v>30</v>
      </c>
    </row>
    <row r="5859" spans="1:11" x14ac:dyDescent="0.3">
      <c r="A5859" s="283" t="s">
        <v>2092</v>
      </c>
      <c r="B5859" s="283">
        <v>155</v>
      </c>
      <c r="C5859" s="24" t="str">
        <f t="shared" si="91"/>
        <v>arcels155</v>
      </c>
      <c r="D5859" s="283">
        <v>2526</v>
      </c>
      <c r="E5859" s="283">
        <v>1179</v>
      </c>
      <c r="F5859" s="283">
        <v>37766</v>
      </c>
      <c r="G5859" s="24">
        <v>50</v>
      </c>
      <c r="H5859" s="24">
        <v>0</v>
      </c>
      <c r="I5859" s="24">
        <v>0</v>
      </c>
      <c r="J5859" s="282">
        <v>10</v>
      </c>
      <c r="K5859" s="282">
        <v>30</v>
      </c>
    </row>
    <row r="5860" spans="1:11" x14ac:dyDescent="0.3">
      <c r="A5860" s="283" t="s">
        <v>2092</v>
      </c>
      <c r="B5860" s="283">
        <v>156</v>
      </c>
      <c r="C5860" s="24" t="str">
        <f t="shared" si="91"/>
        <v>arcels156</v>
      </c>
      <c r="D5860" s="283">
        <v>2554</v>
      </c>
      <c r="E5860" s="283">
        <v>1191</v>
      </c>
      <c r="F5860" s="283">
        <v>38206</v>
      </c>
      <c r="G5860" s="24">
        <v>50</v>
      </c>
      <c r="H5860" s="24">
        <v>0</v>
      </c>
      <c r="I5860" s="24">
        <v>0</v>
      </c>
      <c r="J5860" s="282">
        <v>10</v>
      </c>
      <c r="K5860" s="282">
        <v>30</v>
      </c>
    </row>
    <row r="5861" spans="1:11" x14ac:dyDescent="0.3">
      <c r="A5861" s="283" t="s">
        <v>2092</v>
      </c>
      <c r="B5861" s="283">
        <v>157</v>
      </c>
      <c r="C5861" s="24" t="str">
        <f t="shared" si="91"/>
        <v>arcels157</v>
      </c>
      <c r="D5861" s="283">
        <v>2581</v>
      </c>
      <c r="E5861" s="283">
        <v>1204</v>
      </c>
      <c r="F5861" s="283">
        <v>38721</v>
      </c>
      <c r="G5861" s="24">
        <v>50</v>
      </c>
      <c r="H5861" s="24">
        <v>0</v>
      </c>
      <c r="I5861" s="24">
        <v>0</v>
      </c>
      <c r="J5861" s="282">
        <v>10</v>
      </c>
      <c r="K5861" s="282">
        <v>30</v>
      </c>
    </row>
    <row r="5862" spans="1:11" x14ac:dyDescent="0.3">
      <c r="A5862" s="283" t="s">
        <v>2092</v>
      </c>
      <c r="B5862" s="283">
        <v>158</v>
      </c>
      <c r="C5862" s="24" t="str">
        <f t="shared" si="91"/>
        <v>arcels158</v>
      </c>
      <c r="D5862" s="283">
        <v>2609</v>
      </c>
      <c r="E5862" s="283">
        <v>1217</v>
      </c>
      <c r="F5862" s="283">
        <v>39172</v>
      </c>
      <c r="G5862" s="24">
        <v>50</v>
      </c>
      <c r="H5862" s="24">
        <v>0</v>
      </c>
      <c r="I5862" s="24">
        <v>0</v>
      </c>
      <c r="J5862" s="282">
        <v>10</v>
      </c>
      <c r="K5862" s="282">
        <v>30</v>
      </c>
    </row>
    <row r="5863" spans="1:11" x14ac:dyDescent="0.3">
      <c r="A5863" s="283" t="s">
        <v>2092</v>
      </c>
      <c r="B5863" s="283">
        <v>159</v>
      </c>
      <c r="C5863" s="24" t="str">
        <f t="shared" si="91"/>
        <v>arcels159</v>
      </c>
      <c r="D5863" s="283">
        <v>2638</v>
      </c>
      <c r="E5863" s="283">
        <v>1231</v>
      </c>
      <c r="F5863" s="283">
        <v>39699</v>
      </c>
      <c r="G5863" s="24">
        <v>50</v>
      </c>
      <c r="H5863" s="24">
        <v>0</v>
      </c>
      <c r="I5863" s="24">
        <v>0</v>
      </c>
      <c r="J5863" s="282">
        <v>10</v>
      </c>
      <c r="K5863" s="282">
        <v>30</v>
      </c>
    </row>
    <row r="5864" spans="1:11" x14ac:dyDescent="0.3">
      <c r="A5864" s="283" t="s">
        <v>2092</v>
      </c>
      <c r="B5864" s="283">
        <v>160</v>
      </c>
      <c r="C5864" s="24" t="str">
        <f t="shared" si="91"/>
        <v>arcels160</v>
      </c>
      <c r="D5864" s="283">
        <v>2667</v>
      </c>
      <c r="E5864" s="283">
        <v>1244</v>
      </c>
      <c r="F5864" s="283">
        <v>40161</v>
      </c>
      <c r="G5864" s="24">
        <v>50</v>
      </c>
      <c r="H5864" s="24">
        <v>0</v>
      </c>
      <c r="I5864" s="24">
        <v>0</v>
      </c>
      <c r="J5864" s="282">
        <v>10</v>
      </c>
      <c r="K5864" s="282">
        <v>30</v>
      </c>
    </row>
    <row r="5865" spans="1:11" x14ac:dyDescent="0.3">
      <c r="A5865" s="283" t="s">
        <v>2092</v>
      </c>
      <c r="B5865" s="283">
        <v>161</v>
      </c>
      <c r="C5865" s="24" t="str">
        <f t="shared" si="91"/>
        <v>arcels161</v>
      </c>
      <c r="D5865" s="283">
        <v>2909</v>
      </c>
      <c r="E5865" s="283">
        <v>1357</v>
      </c>
      <c r="F5865" s="283">
        <v>44389</v>
      </c>
      <c r="G5865" s="24">
        <v>50</v>
      </c>
      <c r="H5865" s="24">
        <v>0</v>
      </c>
      <c r="I5865" s="24">
        <v>0</v>
      </c>
      <c r="J5865" s="282">
        <v>10</v>
      </c>
      <c r="K5865" s="282">
        <v>30</v>
      </c>
    </row>
    <row r="5866" spans="1:11" x14ac:dyDescent="0.3">
      <c r="A5866" s="283" t="s">
        <v>2092</v>
      </c>
      <c r="B5866" s="283">
        <v>162</v>
      </c>
      <c r="C5866" s="24" t="str">
        <f t="shared" si="91"/>
        <v>arcels162</v>
      </c>
      <c r="D5866" s="283">
        <v>2940</v>
      </c>
      <c r="E5866" s="283">
        <v>1372</v>
      </c>
      <c r="F5866" s="283">
        <v>44905</v>
      </c>
      <c r="G5866" s="24">
        <v>50</v>
      </c>
      <c r="H5866" s="24">
        <v>0</v>
      </c>
      <c r="I5866" s="24">
        <v>0</v>
      </c>
      <c r="J5866" s="282">
        <v>10</v>
      </c>
      <c r="K5866" s="282">
        <v>30</v>
      </c>
    </row>
    <row r="5867" spans="1:11" x14ac:dyDescent="0.3">
      <c r="A5867" s="283" t="s">
        <v>2092</v>
      </c>
      <c r="B5867" s="283">
        <v>163</v>
      </c>
      <c r="C5867" s="24" t="str">
        <f t="shared" si="91"/>
        <v>arcels163</v>
      </c>
      <c r="D5867" s="283">
        <v>2972</v>
      </c>
      <c r="E5867" s="283">
        <v>1387</v>
      </c>
      <c r="F5867" s="283">
        <v>45508</v>
      </c>
      <c r="G5867" s="24">
        <v>50</v>
      </c>
      <c r="H5867" s="24">
        <v>0</v>
      </c>
      <c r="I5867" s="24">
        <v>0</v>
      </c>
      <c r="J5867" s="282">
        <v>10</v>
      </c>
      <c r="K5867" s="282">
        <v>30</v>
      </c>
    </row>
    <row r="5868" spans="1:11" x14ac:dyDescent="0.3">
      <c r="A5868" s="283" t="s">
        <v>2092</v>
      </c>
      <c r="B5868" s="283">
        <v>164</v>
      </c>
      <c r="C5868" s="24" t="str">
        <f t="shared" si="91"/>
        <v>arcels164</v>
      </c>
      <c r="D5868" s="283">
        <v>3005</v>
      </c>
      <c r="E5868" s="283">
        <v>1402</v>
      </c>
      <c r="F5868" s="283">
        <v>46037</v>
      </c>
      <c r="G5868" s="24">
        <v>50</v>
      </c>
      <c r="H5868" s="24">
        <v>0</v>
      </c>
      <c r="I5868" s="24">
        <v>0</v>
      </c>
      <c r="J5868" s="282">
        <v>10</v>
      </c>
      <c r="K5868" s="282">
        <v>30</v>
      </c>
    </row>
    <row r="5869" spans="1:11" x14ac:dyDescent="0.3">
      <c r="A5869" s="283" t="s">
        <v>2092</v>
      </c>
      <c r="B5869" s="283">
        <v>165</v>
      </c>
      <c r="C5869" s="24" t="str">
        <f t="shared" si="91"/>
        <v>arcels165</v>
      </c>
      <c r="D5869" s="283">
        <v>3037</v>
      </c>
      <c r="E5869" s="283">
        <v>1417</v>
      </c>
      <c r="F5869" s="283">
        <v>46714</v>
      </c>
      <c r="G5869" s="24">
        <v>50</v>
      </c>
      <c r="H5869" s="24">
        <v>0</v>
      </c>
      <c r="I5869" s="24">
        <v>0</v>
      </c>
      <c r="J5869" s="282">
        <v>10</v>
      </c>
      <c r="K5869" s="282">
        <v>30</v>
      </c>
    </row>
    <row r="5870" spans="1:11" x14ac:dyDescent="0.3">
      <c r="A5870" s="283" t="s">
        <v>2092</v>
      </c>
      <c r="B5870" s="283">
        <v>166</v>
      </c>
      <c r="C5870" s="24" t="str">
        <f t="shared" si="91"/>
        <v>arcels166</v>
      </c>
      <c r="D5870" s="283">
        <v>3070</v>
      </c>
      <c r="E5870" s="283">
        <v>1432</v>
      </c>
      <c r="F5870" s="283">
        <v>47256</v>
      </c>
      <c r="G5870" s="24">
        <v>50</v>
      </c>
      <c r="H5870" s="24">
        <v>0</v>
      </c>
      <c r="I5870" s="24">
        <v>0</v>
      </c>
      <c r="J5870" s="282">
        <v>10</v>
      </c>
      <c r="K5870" s="282">
        <v>30</v>
      </c>
    </row>
    <row r="5871" spans="1:11" x14ac:dyDescent="0.3">
      <c r="A5871" s="283" t="s">
        <v>2092</v>
      </c>
      <c r="B5871" s="283">
        <v>167</v>
      </c>
      <c r="C5871" s="24" t="str">
        <f t="shared" si="91"/>
        <v>arcels167</v>
      </c>
      <c r="D5871" s="283">
        <v>3103</v>
      </c>
      <c r="E5871" s="283">
        <v>1448</v>
      </c>
      <c r="F5871" s="283">
        <v>47804</v>
      </c>
      <c r="G5871" s="24">
        <v>50</v>
      </c>
      <c r="H5871" s="24">
        <v>0</v>
      </c>
      <c r="I5871" s="24">
        <v>0</v>
      </c>
      <c r="J5871" s="282">
        <v>10</v>
      </c>
      <c r="K5871" s="282">
        <v>30</v>
      </c>
    </row>
    <row r="5872" spans="1:11" x14ac:dyDescent="0.3">
      <c r="A5872" s="283" t="s">
        <v>2092</v>
      </c>
      <c r="B5872" s="283">
        <v>168</v>
      </c>
      <c r="C5872" s="24" t="str">
        <f t="shared" si="91"/>
        <v>arcels168</v>
      </c>
      <c r="D5872" s="283">
        <v>3137</v>
      </c>
      <c r="E5872" s="283">
        <v>1464</v>
      </c>
      <c r="F5872" s="283">
        <v>48359</v>
      </c>
      <c r="G5872" s="24">
        <v>50</v>
      </c>
      <c r="H5872" s="24">
        <v>0</v>
      </c>
      <c r="I5872" s="24">
        <v>0</v>
      </c>
      <c r="J5872" s="282">
        <v>10</v>
      </c>
      <c r="K5872" s="282">
        <v>30</v>
      </c>
    </row>
    <row r="5873" spans="1:11" x14ac:dyDescent="0.3">
      <c r="A5873" s="283" t="s">
        <v>2092</v>
      </c>
      <c r="B5873" s="283">
        <v>169</v>
      </c>
      <c r="C5873" s="24" t="str">
        <f t="shared" si="91"/>
        <v>arcels169</v>
      </c>
      <c r="D5873" s="283">
        <v>3171</v>
      </c>
      <c r="E5873" s="283">
        <v>1479</v>
      </c>
      <c r="F5873" s="283">
        <v>49069</v>
      </c>
      <c r="G5873" s="24">
        <v>50</v>
      </c>
      <c r="H5873" s="24">
        <v>0</v>
      </c>
      <c r="I5873" s="24">
        <v>0</v>
      </c>
      <c r="J5873" s="282">
        <v>10</v>
      </c>
      <c r="K5873" s="282">
        <v>30</v>
      </c>
    </row>
    <row r="5874" spans="1:11" x14ac:dyDescent="0.3">
      <c r="A5874" s="283" t="s">
        <v>2092</v>
      </c>
      <c r="B5874" s="283">
        <v>170</v>
      </c>
      <c r="C5874" s="24" t="str">
        <f t="shared" si="91"/>
        <v>arcels170</v>
      </c>
      <c r="D5874" s="283">
        <v>3205</v>
      </c>
      <c r="E5874" s="283">
        <v>1495</v>
      </c>
      <c r="F5874" s="283">
        <v>49638</v>
      </c>
      <c r="G5874" s="24">
        <v>50</v>
      </c>
      <c r="H5874" s="24">
        <v>0</v>
      </c>
      <c r="I5874" s="24">
        <v>0</v>
      </c>
      <c r="J5874" s="282">
        <v>10</v>
      </c>
      <c r="K5874" s="282">
        <v>30</v>
      </c>
    </row>
    <row r="5875" spans="1:11" x14ac:dyDescent="0.3">
      <c r="A5875" s="283" t="s">
        <v>2092</v>
      </c>
      <c r="B5875" s="283">
        <v>171</v>
      </c>
      <c r="C5875" s="24" t="str">
        <f t="shared" si="91"/>
        <v>arcels171</v>
      </c>
      <c r="D5875" s="283">
        <v>3239</v>
      </c>
      <c r="E5875" s="283">
        <v>1511</v>
      </c>
      <c r="F5875" s="283">
        <v>50213</v>
      </c>
      <c r="G5875" s="24">
        <v>50</v>
      </c>
      <c r="H5875" s="24">
        <v>0</v>
      </c>
      <c r="I5875" s="24">
        <v>0</v>
      </c>
      <c r="J5875" s="282">
        <v>10</v>
      </c>
      <c r="K5875" s="282">
        <v>30</v>
      </c>
    </row>
    <row r="5876" spans="1:11" x14ac:dyDescent="0.3">
      <c r="A5876" s="283" t="s">
        <v>2092</v>
      </c>
      <c r="B5876" s="283">
        <v>172</v>
      </c>
      <c r="C5876" s="24" t="str">
        <f t="shared" si="91"/>
        <v>arcels172</v>
      </c>
      <c r="D5876" s="283">
        <v>3274</v>
      </c>
      <c r="E5876" s="283">
        <v>1528</v>
      </c>
      <c r="F5876" s="283">
        <v>50794</v>
      </c>
      <c r="G5876" s="24">
        <v>50</v>
      </c>
      <c r="H5876" s="24">
        <v>0</v>
      </c>
      <c r="I5876" s="24">
        <v>0</v>
      </c>
      <c r="J5876" s="282">
        <v>10</v>
      </c>
      <c r="K5876" s="282">
        <v>30</v>
      </c>
    </row>
    <row r="5877" spans="1:11" x14ac:dyDescent="0.3">
      <c r="A5877" s="283" t="s">
        <v>2092</v>
      </c>
      <c r="B5877" s="283">
        <v>173</v>
      </c>
      <c r="C5877" s="24" t="str">
        <f t="shared" si="91"/>
        <v>arcels173</v>
      </c>
      <c r="D5877" s="283">
        <v>3309</v>
      </c>
      <c r="E5877" s="283">
        <v>1544</v>
      </c>
      <c r="F5877" s="283">
        <v>51539</v>
      </c>
      <c r="G5877" s="24">
        <v>50</v>
      </c>
      <c r="H5877" s="24">
        <v>0</v>
      </c>
      <c r="I5877" s="24">
        <v>0</v>
      </c>
      <c r="J5877" s="282">
        <v>10</v>
      </c>
      <c r="K5877" s="282">
        <v>30</v>
      </c>
    </row>
    <row r="5878" spans="1:11" x14ac:dyDescent="0.3">
      <c r="A5878" s="283" t="s">
        <v>2092</v>
      </c>
      <c r="B5878" s="283">
        <v>174</v>
      </c>
      <c r="C5878" s="24" t="str">
        <f t="shared" si="91"/>
        <v>arcels174</v>
      </c>
      <c r="D5878" s="283">
        <v>3345</v>
      </c>
      <c r="E5878" s="283">
        <v>1561</v>
      </c>
      <c r="F5878" s="283">
        <v>52135</v>
      </c>
      <c r="G5878" s="24">
        <v>50</v>
      </c>
      <c r="H5878" s="24">
        <v>0</v>
      </c>
      <c r="I5878" s="24">
        <v>0</v>
      </c>
      <c r="J5878" s="282">
        <v>10</v>
      </c>
      <c r="K5878" s="282">
        <v>30</v>
      </c>
    </row>
    <row r="5879" spans="1:11" x14ac:dyDescent="0.3">
      <c r="A5879" s="283" t="s">
        <v>2092</v>
      </c>
      <c r="B5879" s="283">
        <v>175</v>
      </c>
      <c r="C5879" s="24" t="str">
        <f t="shared" si="91"/>
        <v>arcels175</v>
      </c>
      <c r="D5879" s="283">
        <v>3381</v>
      </c>
      <c r="E5879" s="283">
        <v>1578</v>
      </c>
      <c r="F5879" s="283">
        <v>52738</v>
      </c>
      <c r="G5879" s="24">
        <v>50</v>
      </c>
      <c r="H5879" s="24">
        <v>0</v>
      </c>
      <c r="I5879" s="24">
        <v>0</v>
      </c>
      <c r="J5879" s="282">
        <v>10</v>
      </c>
      <c r="K5879" s="282">
        <v>30</v>
      </c>
    </row>
    <row r="5880" spans="1:11" x14ac:dyDescent="0.3">
      <c r="A5880" s="283" t="s">
        <v>2092</v>
      </c>
      <c r="B5880" s="283">
        <v>176</v>
      </c>
      <c r="C5880" s="24" t="str">
        <f t="shared" si="91"/>
        <v>arcels176</v>
      </c>
      <c r="D5880" s="283">
        <v>3417</v>
      </c>
      <c r="E5880" s="283">
        <v>1595</v>
      </c>
      <c r="F5880" s="283">
        <v>53347</v>
      </c>
      <c r="G5880" s="24">
        <v>50</v>
      </c>
      <c r="H5880" s="24">
        <v>0</v>
      </c>
      <c r="I5880" s="24">
        <v>0</v>
      </c>
      <c r="J5880" s="282">
        <v>10</v>
      </c>
      <c r="K5880" s="282">
        <v>30</v>
      </c>
    </row>
    <row r="5881" spans="1:11" x14ac:dyDescent="0.3">
      <c r="A5881" s="283" t="s">
        <v>2092</v>
      </c>
      <c r="B5881" s="283">
        <v>177</v>
      </c>
      <c r="C5881" s="24" t="str">
        <f t="shared" si="91"/>
        <v>arcels177</v>
      </c>
      <c r="D5881" s="283">
        <v>3454</v>
      </c>
      <c r="E5881" s="283">
        <v>1612</v>
      </c>
      <c r="F5881" s="283">
        <v>54129</v>
      </c>
      <c r="G5881" s="24">
        <v>50</v>
      </c>
      <c r="H5881" s="24">
        <v>0</v>
      </c>
      <c r="I5881" s="24">
        <v>0</v>
      </c>
      <c r="J5881" s="282">
        <v>10</v>
      </c>
      <c r="K5881" s="282">
        <v>30</v>
      </c>
    </row>
    <row r="5882" spans="1:11" x14ac:dyDescent="0.3">
      <c r="A5882" s="283" t="s">
        <v>2092</v>
      </c>
      <c r="B5882" s="283">
        <v>178</v>
      </c>
      <c r="C5882" s="24" t="str">
        <f t="shared" si="91"/>
        <v>arcels178</v>
      </c>
      <c r="D5882" s="283">
        <v>3491</v>
      </c>
      <c r="E5882" s="283">
        <v>1629</v>
      </c>
      <c r="F5882" s="283">
        <v>54754</v>
      </c>
      <c r="G5882" s="24">
        <v>50</v>
      </c>
      <c r="H5882" s="24">
        <v>0</v>
      </c>
      <c r="I5882" s="24">
        <v>0</v>
      </c>
      <c r="J5882" s="282">
        <v>10</v>
      </c>
      <c r="K5882" s="282">
        <v>30</v>
      </c>
    </row>
    <row r="5883" spans="1:11" x14ac:dyDescent="0.3">
      <c r="A5883" s="283" t="s">
        <v>2092</v>
      </c>
      <c r="B5883" s="283">
        <v>179</v>
      </c>
      <c r="C5883" s="24" t="str">
        <f t="shared" si="91"/>
        <v>arcels179</v>
      </c>
      <c r="D5883" s="283">
        <v>3529</v>
      </c>
      <c r="E5883" s="283">
        <v>1646</v>
      </c>
      <c r="F5883" s="283">
        <v>55386</v>
      </c>
      <c r="G5883" s="24">
        <v>50</v>
      </c>
      <c r="H5883" s="24">
        <v>0</v>
      </c>
      <c r="I5883" s="24">
        <v>0</v>
      </c>
      <c r="J5883" s="282">
        <v>10</v>
      </c>
      <c r="K5883" s="282">
        <v>30</v>
      </c>
    </row>
    <row r="5884" spans="1:11" x14ac:dyDescent="0.3">
      <c r="A5884" s="283" t="s">
        <v>2092</v>
      </c>
      <c r="B5884" s="283">
        <v>180</v>
      </c>
      <c r="C5884" s="24" t="str">
        <f t="shared" si="91"/>
        <v>arcels180</v>
      </c>
      <c r="D5884" s="283">
        <v>3566</v>
      </c>
      <c r="E5884" s="283">
        <v>1664</v>
      </c>
      <c r="F5884" s="283">
        <v>56025</v>
      </c>
      <c r="G5884" s="24">
        <v>50</v>
      </c>
      <c r="H5884" s="24">
        <v>0</v>
      </c>
      <c r="I5884" s="24">
        <v>0</v>
      </c>
      <c r="J5884" s="282">
        <v>10</v>
      </c>
      <c r="K5884" s="282">
        <v>30</v>
      </c>
    </row>
    <row r="5885" spans="1:11" x14ac:dyDescent="0.3">
      <c r="A5885" s="283" t="s">
        <v>2092</v>
      </c>
      <c r="B5885" s="283">
        <v>181</v>
      </c>
      <c r="C5885" s="24" t="str">
        <f t="shared" si="91"/>
        <v>arcels181</v>
      </c>
      <c r="D5885" s="283">
        <v>3890</v>
      </c>
      <c r="E5885" s="283">
        <v>1815</v>
      </c>
      <c r="F5885" s="283">
        <v>62036</v>
      </c>
      <c r="G5885" s="24">
        <v>50</v>
      </c>
      <c r="H5885" s="24">
        <v>0</v>
      </c>
      <c r="I5885" s="24">
        <v>0</v>
      </c>
      <c r="J5885" s="282">
        <v>10</v>
      </c>
      <c r="K5885" s="282">
        <v>30</v>
      </c>
    </row>
    <row r="5886" spans="1:11" x14ac:dyDescent="0.3">
      <c r="A5886" s="283" t="s">
        <v>2092</v>
      </c>
      <c r="B5886" s="283">
        <v>182</v>
      </c>
      <c r="C5886" s="24" t="str">
        <f t="shared" si="91"/>
        <v>arcels182</v>
      </c>
      <c r="D5886" s="283">
        <v>3932</v>
      </c>
      <c r="E5886" s="283">
        <v>1835</v>
      </c>
      <c r="F5886" s="283">
        <v>62751</v>
      </c>
      <c r="G5886" s="24">
        <v>50</v>
      </c>
      <c r="H5886" s="24">
        <v>0</v>
      </c>
      <c r="I5886" s="24">
        <v>0</v>
      </c>
      <c r="J5886" s="282">
        <v>10</v>
      </c>
      <c r="K5886" s="282">
        <v>30</v>
      </c>
    </row>
    <row r="5887" spans="1:11" x14ac:dyDescent="0.3">
      <c r="A5887" s="283" t="s">
        <v>2092</v>
      </c>
      <c r="B5887" s="283">
        <v>183</v>
      </c>
      <c r="C5887" s="24" t="str">
        <f t="shared" si="91"/>
        <v>arcels183</v>
      </c>
      <c r="D5887" s="283">
        <v>3974</v>
      </c>
      <c r="E5887" s="283">
        <v>1854</v>
      </c>
      <c r="F5887" s="283">
        <v>63474</v>
      </c>
      <c r="G5887" s="24">
        <v>50</v>
      </c>
      <c r="H5887" s="24">
        <v>0</v>
      </c>
      <c r="I5887" s="24">
        <v>0</v>
      </c>
      <c r="J5887" s="282">
        <v>10</v>
      </c>
      <c r="K5887" s="282">
        <v>30</v>
      </c>
    </row>
    <row r="5888" spans="1:11" x14ac:dyDescent="0.3">
      <c r="A5888" s="283" t="s">
        <v>2092</v>
      </c>
      <c r="B5888" s="283">
        <v>184</v>
      </c>
      <c r="C5888" s="24" t="str">
        <f t="shared" si="91"/>
        <v>arcels184</v>
      </c>
      <c r="D5888" s="283">
        <v>4016</v>
      </c>
      <c r="E5888" s="283">
        <v>1874</v>
      </c>
      <c r="F5888" s="283">
        <v>64205</v>
      </c>
      <c r="G5888" s="24">
        <v>50</v>
      </c>
      <c r="H5888" s="24">
        <v>0</v>
      </c>
      <c r="I5888" s="24">
        <v>0</v>
      </c>
      <c r="J5888" s="282">
        <v>10</v>
      </c>
      <c r="K5888" s="282">
        <v>30</v>
      </c>
    </row>
    <row r="5889" spans="1:11" x14ac:dyDescent="0.3">
      <c r="A5889" s="283" t="s">
        <v>2092</v>
      </c>
      <c r="B5889" s="283">
        <v>185</v>
      </c>
      <c r="C5889" s="24" t="str">
        <f t="shared" si="91"/>
        <v>arcels185</v>
      </c>
      <c r="D5889" s="283">
        <v>4059</v>
      </c>
      <c r="E5889" s="283">
        <v>1894</v>
      </c>
      <c r="F5889" s="283">
        <v>65145</v>
      </c>
      <c r="G5889" s="24">
        <v>50</v>
      </c>
      <c r="H5889" s="24">
        <v>0</v>
      </c>
      <c r="I5889" s="24">
        <v>0</v>
      </c>
      <c r="J5889" s="282">
        <v>10</v>
      </c>
      <c r="K5889" s="282">
        <v>30</v>
      </c>
    </row>
    <row r="5890" spans="1:11" x14ac:dyDescent="0.3">
      <c r="A5890" s="283" t="s">
        <v>2092</v>
      </c>
      <c r="B5890" s="283">
        <v>186</v>
      </c>
      <c r="C5890" s="24" t="str">
        <f t="shared" si="91"/>
        <v>arcels186</v>
      </c>
      <c r="D5890" s="283">
        <v>4102</v>
      </c>
      <c r="E5890" s="283">
        <v>1914</v>
      </c>
      <c r="F5890" s="283">
        <v>65895</v>
      </c>
      <c r="G5890" s="24">
        <v>50</v>
      </c>
      <c r="H5890" s="24">
        <v>0</v>
      </c>
      <c r="I5890" s="24">
        <v>0</v>
      </c>
      <c r="J5890" s="282">
        <v>10</v>
      </c>
      <c r="K5890" s="282">
        <v>30</v>
      </c>
    </row>
    <row r="5891" spans="1:11" x14ac:dyDescent="0.3">
      <c r="A5891" s="283" t="s">
        <v>2092</v>
      </c>
      <c r="B5891" s="283">
        <v>187</v>
      </c>
      <c r="C5891" s="24" t="str">
        <f t="shared" si="91"/>
        <v>arcels187</v>
      </c>
      <c r="D5891" s="283">
        <v>4146</v>
      </c>
      <c r="E5891" s="283">
        <v>1935</v>
      </c>
      <c r="F5891" s="283">
        <v>66653</v>
      </c>
      <c r="G5891" s="24">
        <v>50</v>
      </c>
      <c r="H5891" s="24">
        <v>0</v>
      </c>
      <c r="I5891" s="24">
        <v>0</v>
      </c>
      <c r="J5891" s="282">
        <v>10</v>
      </c>
      <c r="K5891" s="282">
        <v>30</v>
      </c>
    </row>
    <row r="5892" spans="1:11" x14ac:dyDescent="0.3">
      <c r="A5892" s="283" t="s">
        <v>2092</v>
      </c>
      <c r="B5892" s="283">
        <v>188</v>
      </c>
      <c r="C5892" s="24" t="str">
        <f t="shared" si="91"/>
        <v>arcels188</v>
      </c>
      <c r="D5892" s="283">
        <v>4190</v>
      </c>
      <c r="E5892" s="283">
        <v>1955</v>
      </c>
      <c r="F5892" s="283">
        <v>67419</v>
      </c>
      <c r="G5892" s="24">
        <v>50</v>
      </c>
      <c r="H5892" s="24">
        <v>0</v>
      </c>
      <c r="I5892" s="24">
        <v>0</v>
      </c>
      <c r="J5892" s="282">
        <v>10</v>
      </c>
      <c r="K5892" s="282">
        <v>30</v>
      </c>
    </row>
    <row r="5893" spans="1:11" x14ac:dyDescent="0.3">
      <c r="A5893" s="283" t="s">
        <v>2092</v>
      </c>
      <c r="B5893" s="283">
        <v>189</v>
      </c>
      <c r="C5893" s="24" t="str">
        <f t="shared" si="91"/>
        <v>arcels189</v>
      </c>
      <c r="D5893" s="283">
        <v>4235</v>
      </c>
      <c r="E5893" s="283">
        <v>1976</v>
      </c>
      <c r="F5893" s="283">
        <v>68334</v>
      </c>
      <c r="G5893" s="24">
        <v>50</v>
      </c>
      <c r="H5893" s="24">
        <v>0</v>
      </c>
      <c r="I5893" s="24">
        <v>0</v>
      </c>
      <c r="J5893" s="282">
        <v>10</v>
      </c>
      <c r="K5893" s="282">
        <v>30</v>
      </c>
    </row>
    <row r="5894" spans="1:11" x14ac:dyDescent="0.3">
      <c r="A5894" s="283" t="s">
        <v>2092</v>
      </c>
      <c r="B5894" s="283">
        <v>190</v>
      </c>
      <c r="C5894" s="24" t="str">
        <f t="shared" ref="C5894:C5957" si="92">A5894&amp;B5894</f>
        <v>arcels190</v>
      </c>
      <c r="D5894" s="283">
        <v>4280</v>
      </c>
      <c r="E5894" s="283">
        <v>1997</v>
      </c>
      <c r="F5894" s="283">
        <v>69119</v>
      </c>
      <c r="G5894" s="24">
        <v>50</v>
      </c>
      <c r="H5894" s="24">
        <v>0</v>
      </c>
      <c r="I5894" s="24">
        <v>0</v>
      </c>
      <c r="J5894" s="282">
        <v>10</v>
      </c>
      <c r="K5894" s="282">
        <v>30</v>
      </c>
    </row>
    <row r="5895" spans="1:11" x14ac:dyDescent="0.3">
      <c r="A5895" s="283" t="s">
        <v>2092</v>
      </c>
      <c r="B5895" s="283">
        <v>191</v>
      </c>
      <c r="C5895" s="24" t="str">
        <f t="shared" si="92"/>
        <v>arcels191</v>
      </c>
      <c r="D5895" s="283">
        <v>4326</v>
      </c>
      <c r="E5895" s="283">
        <v>2018</v>
      </c>
      <c r="F5895" s="283">
        <v>69913</v>
      </c>
      <c r="G5895" s="24">
        <v>50</v>
      </c>
      <c r="H5895" s="24">
        <v>0</v>
      </c>
      <c r="I5895" s="24">
        <v>0</v>
      </c>
      <c r="J5895" s="282">
        <v>10</v>
      </c>
      <c r="K5895" s="282">
        <v>30</v>
      </c>
    </row>
    <row r="5896" spans="1:11" x14ac:dyDescent="0.3">
      <c r="A5896" s="283" t="s">
        <v>2092</v>
      </c>
      <c r="B5896" s="283">
        <v>192</v>
      </c>
      <c r="C5896" s="24" t="str">
        <f t="shared" si="92"/>
        <v>arcels192</v>
      </c>
      <c r="D5896" s="283">
        <v>4372</v>
      </c>
      <c r="E5896" s="283">
        <v>2040</v>
      </c>
      <c r="F5896" s="283">
        <v>70715</v>
      </c>
      <c r="G5896" s="24">
        <v>50</v>
      </c>
      <c r="H5896" s="24">
        <v>0</v>
      </c>
      <c r="I5896" s="24">
        <v>0</v>
      </c>
      <c r="J5896" s="282">
        <v>10</v>
      </c>
      <c r="K5896" s="282">
        <v>30</v>
      </c>
    </row>
    <row r="5897" spans="1:11" x14ac:dyDescent="0.3">
      <c r="A5897" s="283" t="s">
        <v>2092</v>
      </c>
      <c r="B5897" s="283">
        <v>193</v>
      </c>
      <c r="C5897" s="24" t="str">
        <f t="shared" si="92"/>
        <v>arcels193</v>
      </c>
      <c r="D5897" s="283">
        <v>4418</v>
      </c>
      <c r="E5897" s="283">
        <v>2062</v>
      </c>
      <c r="F5897" s="283">
        <v>71747</v>
      </c>
      <c r="G5897" s="24">
        <v>50</v>
      </c>
      <c r="H5897" s="24">
        <v>0</v>
      </c>
      <c r="I5897" s="24">
        <v>0</v>
      </c>
      <c r="J5897" s="282">
        <v>10</v>
      </c>
      <c r="K5897" s="282">
        <v>30</v>
      </c>
    </row>
    <row r="5898" spans="1:11" x14ac:dyDescent="0.3">
      <c r="A5898" s="283" t="s">
        <v>2092</v>
      </c>
      <c r="B5898" s="283">
        <v>194</v>
      </c>
      <c r="C5898" s="24" t="str">
        <f t="shared" si="92"/>
        <v>arcels194</v>
      </c>
      <c r="D5898" s="283">
        <v>4465</v>
      </c>
      <c r="E5898" s="283">
        <v>2083</v>
      </c>
      <c r="F5898" s="283">
        <v>72570</v>
      </c>
      <c r="G5898" s="24">
        <v>50</v>
      </c>
      <c r="H5898" s="24">
        <v>0</v>
      </c>
      <c r="I5898" s="24">
        <v>0</v>
      </c>
      <c r="J5898" s="282">
        <v>10</v>
      </c>
      <c r="K5898" s="282">
        <v>30</v>
      </c>
    </row>
    <row r="5899" spans="1:11" x14ac:dyDescent="0.3">
      <c r="A5899" s="283" t="s">
        <v>2092</v>
      </c>
      <c r="B5899" s="283">
        <v>195</v>
      </c>
      <c r="C5899" s="24" t="str">
        <f t="shared" si="92"/>
        <v>arcels195</v>
      </c>
      <c r="D5899" s="283">
        <v>4512</v>
      </c>
      <c r="E5899" s="283">
        <v>2106</v>
      </c>
      <c r="F5899" s="283">
        <v>73401</v>
      </c>
      <c r="G5899" s="24">
        <v>50</v>
      </c>
      <c r="H5899" s="24">
        <v>0</v>
      </c>
      <c r="I5899" s="24">
        <v>0</v>
      </c>
      <c r="J5899" s="282">
        <v>10</v>
      </c>
      <c r="K5899" s="282">
        <v>30</v>
      </c>
    </row>
    <row r="5900" spans="1:11" x14ac:dyDescent="0.3">
      <c r="A5900" s="283" t="s">
        <v>2092</v>
      </c>
      <c r="B5900" s="283">
        <v>196</v>
      </c>
      <c r="C5900" s="24" t="str">
        <f t="shared" si="92"/>
        <v>arcels196</v>
      </c>
      <c r="D5900" s="283">
        <v>4560</v>
      </c>
      <c r="E5900" s="283">
        <v>2128</v>
      </c>
      <c r="F5900" s="283">
        <v>74242</v>
      </c>
      <c r="G5900" s="24">
        <v>50</v>
      </c>
      <c r="H5900" s="24">
        <v>0</v>
      </c>
      <c r="I5900" s="24">
        <v>0</v>
      </c>
      <c r="J5900" s="282">
        <v>10</v>
      </c>
      <c r="K5900" s="282">
        <v>30</v>
      </c>
    </row>
    <row r="5901" spans="1:11" x14ac:dyDescent="0.3">
      <c r="A5901" s="283" t="s">
        <v>2092</v>
      </c>
      <c r="B5901" s="283">
        <v>197</v>
      </c>
      <c r="C5901" s="24" t="str">
        <f t="shared" si="92"/>
        <v>arcels197</v>
      </c>
      <c r="D5901" s="283">
        <v>4609</v>
      </c>
      <c r="E5901" s="283">
        <v>2150</v>
      </c>
      <c r="F5901" s="283">
        <v>75325</v>
      </c>
      <c r="G5901" s="24">
        <v>50</v>
      </c>
      <c r="H5901" s="24">
        <v>0</v>
      </c>
      <c r="I5901" s="24">
        <v>0</v>
      </c>
      <c r="J5901" s="282">
        <v>10</v>
      </c>
      <c r="K5901" s="282">
        <v>30</v>
      </c>
    </row>
    <row r="5902" spans="1:11" x14ac:dyDescent="0.3">
      <c r="A5902" s="283" t="s">
        <v>2092</v>
      </c>
      <c r="B5902" s="283">
        <v>198</v>
      </c>
      <c r="C5902" s="24" t="str">
        <f t="shared" si="92"/>
        <v>arcels198</v>
      </c>
      <c r="D5902" s="283">
        <v>4657</v>
      </c>
      <c r="E5902" s="283">
        <v>2173</v>
      </c>
      <c r="F5902" s="283">
        <v>76186</v>
      </c>
      <c r="G5902" s="24">
        <v>50</v>
      </c>
      <c r="H5902" s="24">
        <v>0</v>
      </c>
      <c r="I5902" s="24">
        <v>0</v>
      </c>
      <c r="J5902" s="282">
        <v>10</v>
      </c>
      <c r="K5902" s="282">
        <v>30</v>
      </c>
    </row>
    <row r="5903" spans="1:11" x14ac:dyDescent="0.3">
      <c r="A5903" s="283" t="s">
        <v>2092</v>
      </c>
      <c r="B5903" s="283">
        <v>199</v>
      </c>
      <c r="C5903" s="24" t="str">
        <f t="shared" si="92"/>
        <v>arcels199</v>
      </c>
      <c r="D5903" s="283">
        <v>4707</v>
      </c>
      <c r="E5903" s="283">
        <v>2196</v>
      </c>
      <c r="F5903" s="283">
        <v>77058</v>
      </c>
      <c r="G5903" s="24">
        <v>50</v>
      </c>
      <c r="H5903" s="24">
        <v>0</v>
      </c>
      <c r="I5903" s="24">
        <v>0</v>
      </c>
      <c r="J5903" s="282">
        <v>10</v>
      </c>
      <c r="K5903" s="282">
        <v>30</v>
      </c>
    </row>
    <row r="5904" spans="1:11" x14ac:dyDescent="0.3">
      <c r="A5904" s="283" t="s">
        <v>2092</v>
      </c>
      <c r="B5904" s="283">
        <v>200</v>
      </c>
      <c r="C5904" s="24" t="str">
        <f t="shared" si="92"/>
        <v>arcels200</v>
      </c>
      <c r="D5904" s="283">
        <v>4756</v>
      </c>
      <c r="E5904" s="283">
        <v>2219</v>
      </c>
      <c r="F5904" s="283">
        <v>77939</v>
      </c>
      <c r="G5904" s="24">
        <v>50</v>
      </c>
      <c r="H5904" s="24">
        <v>0</v>
      </c>
      <c r="I5904" s="24">
        <v>0</v>
      </c>
      <c r="J5904" s="282">
        <v>10</v>
      </c>
      <c r="K5904" s="282">
        <v>30</v>
      </c>
    </row>
    <row r="5905" spans="1:11" x14ac:dyDescent="0.3">
      <c r="A5905" s="283" t="s">
        <v>2092</v>
      </c>
      <c r="B5905" s="283">
        <v>201</v>
      </c>
      <c r="C5905" s="24" t="str">
        <f t="shared" si="92"/>
        <v>arcels201</v>
      </c>
      <c r="D5905" s="283">
        <v>5187</v>
      </c>
      <c r="E5905" s="283">
        <v>2420</v>
      </c>
      <c r="F5905" s="283">
        <v>86089</v>
      </c>
      <c r="G5905" s="24">
        <v>50</v>
      </c>
      <c r="H5905" s="24">
        <v>0</v>
      </c>
      <c r="I5905" s="24">
        <v>0</v>
      </c>
      <c r="J5905" s="282">
        <v>10</v>
      </c>
      <c r="K5905" s="282">
        <v>30</v>
      </c>
    </row>
    <row r="5906" spans="1:11" x14ac:dyDescent="0.3">
      <c r="A5906" s="283" t="s">
        <v>2092</v>
      </c>
      <c r="B5906" s="283">
        <v>202</v>
      </c>
      <c r="C5906" s="24" t="str">
        <f t="shared" si="92"/>
        <v>arcels202</v>
      </c>
      <c r="D5906" s="283">
        <v>5242</v>
      </c>
      <c r="E5906" s="283">
        <v>2446</v>
      </c>
      <c r="F5906" s="283">
        <v>87162</v>
      </c>
      <c r="G5906" s="24">
        <v>50</v>
      </c>
      <c r="H5906" s="24">
        <v>0</v>
      </c>
      <c r="I5906" s="24">
        <v>0</v>
      </c>
      <c r="J5906" s="282">
        <v>10</v>
      </c>
      <c r="K5906" s="282">
        <v>30</v>
      </c>
    </row>
    <row r="5907" spans="1:11" x14ac:dyDescent="0.3">
      <c r="A5907" s="283" t="s">
        <v>2092</v>
      </c>
      <c r="B5907" s="283">
        <v>203</v>
      </c>
      <c r="C5907" s="24" t="str">
        <f t="shared" si="92"/>
        <v>arcels203</v>
      </c>
      <c r="D5907" s="283">
        <v>5297</v>
      </c>
      <c r="E5907" s="283">
        <v>2472</v>
      </c>
      <c r="F5907" s="283">
        <v>88217</v>
      </c>
      <c r="G5907" s="24">
        <v>50</v>
      </c>
      <c r="H5907" s="24">
        <v>0</v>
      </c>
      <c r="I5907" s="24">
        <v>0</v>
      </c>
      <c r="J5907" s="282">
        <v>10</v>
      </c>
      <c r="K5907" s="282">
        <v>30</v>
      </c>
    </row>
    <row r="5908" spans="1:11" x14ac:dyDescent="0.3">
      <c r="A5908" s="283" t="s">
        <v>2092</v>
      </c>
      <c r="B5908" s="283">
        <v>204</v>
      </c>
      <c r="C5908" s="24" t="str">
        <f t="shared" si="92"/>
        <v>arcels204</v>
      </c>
      <c r="D5908" s="283">
        <v>5353</v>
      </c>
      <c r="E5908" s="283">
        <v>2498</v>
      </c>
      <c r="F5908" s="283">
        <v>89286</v>
      </c>
      <c r="G5908" s="24">
        <v>50</v>
      </c>
      <c r="H5908" s="24">
        <v>0</v>
      </c>
      <c r="I5908" s="24">
        <v>0</v>
      </c>
      <c r="J5908" s="282">
        <v>10</v>
      </c>
      <c r="K5908" s="282">
        <v>30</v>
      </c>
    </row>
    <row r="5909" spans="1:11" x14ac:dyDescent="0.3">
      <c r="A5909" s="283" t="s">
        <v>2092</v>
      </c>
      <c r="B5909" s="283">
        <v>205</v>
      </c>
      <c r="C5909" s="24" t="str">
        <f t="shared" si="92"/>
        <v>arcels205</v>
      </c>
      <c r="D5909" s="283">
        <v>5410</v>
      </c>
      <c r="E5909" s="283">
        <v>2524</v>
      </c>
      <c r="F5909" s="283">
        <v>90735</v>
      </c>
      <c r="G5909" s="24">
        <v>50</v>
      </c>
      <c r="H5909" s="24">
        <v>0</v>
      </c>
      <c r="I5909" s="24">
        <v>0</v>
      </c>
      <c r="J5909" s="282">
        <v>10</v>
      </c>
      <c r="K5909" s="282">
        <v>30</v>
      </c>
    </row>
    <row r="5910" spans="1:11" x14ac:dyDescent="0.3">
      <c r="A5910" s="283" t="s">
        <v>2092</v>
      </c>
      <c r="B5910" s="283">
        <v>206</v>
      </c>
      <c r="C5910" s="24" t="str">
        <f t="shared" si="92"/>
        <v>arcels206</v>
      </c>
      <c r="D5910" s="283">
        <v>5467</v>
      </c>
      <c r="E5910" s="283">
        <v>2551</v>
      </c>
      <c r="F5910" s="283">
        <v>91926</v>
      </c>
      <c r="G5910" s="24">
        <v>50</v>
      </c>
      <c r="H5910" s="24">
        <v>0</v>
      </c>
      <c r="I5910" s="24">
        <v>0</v>
      </c>
      <c r="J5910" s="282">
        <v>10</v>
      </c>
      <c r="K5910" s="282">
        <v>30</v>
      </c>
    </row>
    <row r="5911" spans="1:11" x14ac:dyDescent="0.3">
      <c r="A5911" s="283" t="s">
        <v>2092</v>
      </c>
      <c r="B5911" s="283">
        <v>207</v>
      </c>
      <c r="C5911" s="24" t="str">
        <f t="shared" si="92"/>
        <v>arcels207</v>
      </c>
      <c r="D5911" s="283">
        <v>5524</v>
      </c>
      <c r="E5911" s="283">
        <v>2578</v>
      </c>
      <c r="F5911" s="283">
        <v>93133</v>
      </c>
      <c r="G5911" s="24">
        <v>50</v>
      </c>
      <c r="H5911" s="24">
        <v>0</v>
      </c>
      <c r="I5911" s="24">
        <v>0</v>
      </c>
      <c r="J5911" s="282">
        <v>10</v>
      </c>
      <c r="K5911" s="282">
        <v>30</v>
      </c>
    </row>
    <row r="5912" spans="1:11" x14ac:dyDescent="0.3">
      <c r="A5912" s="283" t="s">
        <v>2092</v>
      </c>
      <c r="B5912" s="283">
        <v>208</v>
      </c>
      <c r="C5912" s="24" t="str">
        <f t="shared" si="92"/>
        <v>arcels208</v>
      </c>
      <c r="D5912" s="283">
        <v>5583</v>
      </c>
      <c r="E5912" s="283">
        <v>2605</v>
      </c>
      <c r="F5912" s="283">
        <v>94323</v>
      </c>
      <c r="G5912" s="24">
        <v>50</v>
      </c>
      <c r="H5912" s="24">
        <v>0</v>
      </c>
      <c r="I5912" s="24">
        <v>0</v>
      </c>
      <c r="J5912" s="282">
        <v>10</v>
      </c>
      <c r="K5912" s="282">
        <v>30</v>
      </c>
    </row>
    <row r="5913" spans="1:11" x14ac:dyDescent="0.3">
      <c r="A5913" s="283" t="s">
        <v>2092</v>
      </c>
      <c r="B5913" s="283">
        <v>209</v>
      </c>
      <c r="C5913" s="24" t="str">
        <f t="shared" si="92"/>
        <v>arcels209</v>
      </c>
      <c r="D5913" s="283">
        <v>5641</v>
      </c>
      <c r="E5913" s="283">
        <v>2632</v>
      </c>
      <c r="F5913" s="283">
        <v>95593</v>
      </c>
      <c r="G5913" s="24">
        <v>50</v>
      </c>
      <c r="H5913" s="24">
        <v>0</v>
      </c>
      <c r="I5913" s="24">
        <v>0</v>
      </c>
      <c r="J5913" s="282">
        <v>10</v>
      </c>
      <c r="K5913" s="282">
        <v>30</v>
      </c>
    </row>
    <row r="5914" spans="1:11" x14ac:dyDescent="0.3">
      <c r="A5914" s="283" t="s">
        <v>2092</v>
      </c>
      <c r="B5914" s="283">
        <v>210</v>
      </c>
      <c r="C5914" s="24" t="str">
        <f t="shared" si="92"/>
        <v>arcels210</v>
      </c>
      <c r="D5914" s="283">
        <v>5701</v>
      </c>
      <c r="E5914" s="283">
        <v>2660</v>
      </c>
      <c r="F5914" s="283">
        <v>96813</v>
      </c>
      <c r="G5914" s="24">
        <v>50</v>
      </c>
      <c r="H5914" s="24">
        <v>0</v>
      </c>
      <c r="I5914" s="24">
        <v>0</v>
      </c>
      <c r="J5914" s="282">
        <v>10</v>
      </c>
      <c r="K5914" s="282">
        <v>30</v>
      </c>
    </row>
    <row r="5915" spans="1:11" x14ac:dyDescent="0.3">
      <c r="A5915" s="283" t="s">
        <v>2092</v>
      </c>
      <c r="B5915" s="283">
        <v>211</v>
      </c>
      <c r="C5915" s="24" t="str">
        <f t="shared" si="92"/>
        <v>arcels211</v>
      </c>
      <c r="D5915" s="283">
        <v>5760</v>
      </c>
      <c r="E5915" s="283">
        <v>2688</v>
      </c>
      <c r="F5915" s="283">
        <v>98082</v>
      </c>
      <c r="G5915" s="24">
        <v>50</v>
      </c>
      <c r="H5915" s="24">
        <v>0</v>
      </c>
      <c r="I5915" s="24">
        <v>0</v>
      </c>
      <c r="J5915" s="282">
        <v>10</v>
      </c>
      <c r="K5915" s="282">
        <v>30</v>
      </c>
    </row>
    <row r="5916" spans="1:11" x14ac:dyDescent="0.3">
      <c r="A5916" s="283" t="s">
        <v>2092</v>
      </c>
      <c r="B5916" s="283">
        <v>212</v>
      </c>
      <c r="C5916" s="24" t="str">
        <f t="shared" si="92"/>
        <v>arcels212</v>
      </c>
      <c r="D5916" s="283">
        <v>5821</v>
      </c>
      <c r="E5916" s="283">
        <v>2716</v>
      </c>
      <c r="F5916" s="283">
        <v>99367</v>
      </c>
      <c r="G5916" s="24">
        <v>50</v>
      </c>
      <c r="H5916" s="24">
        <v>0</v>
      </c>
      <c r="I5916" s="24">
        <v>0</v>
      </c>
      <c r="J5916" s="282">
        <v>10</v>
      </c>
      <c r="K5916" s="282">
        <v>30</v>
      </c>
    </row>
    <row r="5917" spans="1:11" x14ac:dyDescent="0.3">
      <c r="A5917" s="283" t="s">
        <v>2092</v>
      </c>
      <c r="B5917" s="283">
        <v>213</v>
      </c>
      <c r="C5917" s="24" t="str">
        <f t="shared" si="92"/>
        <v>arcels213</v>
      </c>
      <c r="D5917" s="283">
        <v>5882</v>
      </c>
      <c r="E5917" s="283">
        <v>2745</v>
      </c>
      <c r="F5917" s="283">
        <v>100668</v>
      </c>
      <c r="G5917" s="24">
        <v>50</v>
      </c>
      <c r="H5917" s="24">
        <v>0</v>
      </c>
      <c r="I5917" s="24">
        <v>0</v>
      </c>
      <c r="J5917" s="282">
        <v>10</v>
      </c>
      <c r="K5917" s="282">
        <v>30</v>
      </c>
    </row>
    <row r="5918" spans="1:11" x14ac:dyDescent="0.3">
      <c r="A5918" s="283" t="s">
        <v>2092</v>
      </c>
      <c r="B5918" s="283">
        <v>214</v>
      </c>
      <c r="C5918" s="24" t="str">
        <f t="shared" si="92"/>
        <v>arcels214</v>
      </c>
      <c r="D5918" s="283">
        <v>5944</v>
      </c>
      <c r="E5918" s="283">
        <v>2773</v>
      </c>
      <c r="F5918" s="283">
        <v>101986</v>
      </c>
      <c r="G5918" s="24">
        <v>50</v>
      </c>
      <c r="H5918" s="24">
        <v>0</v>
      </c>
      <c r="I5918" s="24">
        <v>0</v>
      </c>
      <c r="J5918" s="282">
        <v>10</v>
      </c>
      <c r="K5918" s="282">
        <v>30</v>
      </c>
    </row>
    <row r="5919" spans="1:11" x14ac:dyDescent="0.3">
      <c r="A5919" s="283" t="s">
        <v>2092</v>
      </c>
      <c r="B5919" s="283">
        <v>215</v>
      </c>
      <c r="C5919" s="24" t="str">
        <f t="shared" si="92"/>
        <v>arcels215</v>
      </c>
      <c r="D5919" s="283">
        <v>6006</v>
      </c>
      <c r="E5919" s="283">
        <v>2803</v>
      </c>
      <c r="F5919" s="283">
        <v>103286</v>
      </c>
      <c r="G5919" s="24">
        <v>50</v>
      </c>
      <c r="H5919" s="24">
        <v>0</v>
      </c>
      <c r="I5919" s="24">
        <v>0</v>
      </c>
      <c r="J5919" s="282">
        <v>10</v>
      </c>
      <c r="K5919" s="282">
        <v>30</v>
      </c>
    </row>
    <row r="5920" spans="1:11" x14ac:dyDescent="0.3">
      <c r="A5920" s="283" t="s">
        <v>2092</v>
      </c>
      <c r="B5920" s="283">
        <v>216</v>
      </c>
      <c r="C5920" s="24" t="str">
        <f t="shared" si="92"/>
        <v>arcels216</v>
      </c>
      <c r="D5920" s="283">
        <v>6069</v>
      </c>
      <c r="E5920" s="283">
        <v>2832</v>
      </c>
      <c r="F5920" s="283">
        <v>104637</v>
      </c>
      <c r="G5920" s="24">
        <v>50</v>
      </c>
      <c r="H5920" s="24">
        <v>0</v>
      </c>
      <c r="I5920" s="24">
        <v>0</v>
      </c>
      <c r="J5920" s="282">
        <v>10</v>
      </c>
      <c r="K5920" s="282">
        <v>30</v>
      </c>
    </row>
    <row r="5921" spans="1:11" x14ac:dyDescent="0.3">
      <c r="A5921" s="283" t="s">
        <v>2092</v>
      </c>
      <c r="B5921" s="283">
        <v>217</v>
      </c>
      <c r="C5921" s="24" t="str">
        <f t="shared" si="92"/>
        <v>arcels217</v>
      </c>
      <c r="D5921" s="283">
        <v>6132</v>
      </c>
      <c r="E5921" s="283">
        <v>2862</v>
      </c>
      <c r="F5921" s="283">
        <v>105896</v>
      </c>
      <c r="G5921" s="24">
        <v>50</v>
      </c>
      <c r="H5921" s="24">
        <v>0</v>
      </c>
      <c r="I5921" s="24">
        <v>0</v>
      </c>
      <c r="J5921" s="282">
        <v>10</v>
      </c>
      <c r="K5921" s="282">
        <v>30</v>
      </c>
    </row>
    <row r="5922" spans="1:11" x14ac:dyDescent="0.3">
      <c r="A5922" s="283" t="s">
        <v>2092</v>
      </c>
      <c r="B5922" s="283">
        <v>218</v>
      </c>
      <c r="C5922" s="24" t="str">
        <f t="shared" si="92"/>
        <v>arcels218</v>
      </c>
      <c r="D5922" s="283">
        <v>6197</v>
      </c>
      <c r="E5922" s="283">
        <v>2891</v>
      </c>
      <c r="F5922" s="283">
        <v>107207</v>
      </c>
      <c r="G5922" s="24">
        <v>50</v>
      </c>
      <c r="H5922" s="24">
        <v>0</v>
      </c>
      <c r="I5922" s="24">
        <v>0</v>
      </c>
      <c r="J5922" s="282">
        <v>10</v>
      </c>
      <c r="K5922" s="282">
        <v>30</v>
      </c>
    </row>
    <row r="5923" spans="1:11" x14ac:dyDescent="0.3">
      <c r="A5923" s="283" t="s">
        <v>2092</v>
      </c>
      <c r="B5923" s="283">
        <v>219</v>
      </c>
      <c r="C5923" s="24" t="str">
        <f t="shared" si="92"/>
        <v>arcels219</v>
      </c>
      <c r="D5923" s="283">
        <v>6261</v>
      </c>
      <c r="E5923" s="283">
        <v>2922</v>
      </c>
      <c r="F5923" s="283">
        <v>108496</v>
      </c>
      <c r="G5923" s="24">
        <v>50</v>
      </c>
      <c r="H5923" s="24">
        <v>0</v>
      </c>
      <c r="I5923" s="24">
        <v>0</v>
      </c>
      <c r="J5923" s="282">
        <v>10</v>
      </c>
      <c r="K5923" s="282">
        <v>30</v>
      </c>
    </row>
    <row r="5924" spans="1:11" x14ac:dyDescent="0.3">
      <c r="A5924" s="283" t="s">
        <v>2092</v>
      </c>
      <c r="B5924" s="283">
        <v>220</v>
      </c>
      <c r="C5924" s="24" t="str">
        <f t="shared" si="92"/>
        <v>arcels220</v>
      </c>
      <c r="D5924" s="283">
        <v>6327</v>
      </c>
      <c r="E5924" s="283">
        <v>2952</v>
      </c>
      <c r="F5924" s="283">
        <v>109800</v>
      </c>
      <c r="G5924" s="24">
        <v>50</v>
      </c>
      <c r="H5924" s="24">
        <v>0</v>
      </c>
      <c r="I5924" s="24">
        <v>0</v>
      </c>
      <c r="J5924" s="282">
        <v>10</v>
      </c>
      <c r="K5924" s="282">
        <v>30</v>
      </c>
    </row>
    <row r="5925" spans="1:11" x14ac:dyDescent="0.3">
      <c r="A5925" s="283" t="s">
        <v>2092</v>
      </c>
      <c r="B5925" s="283">
        <v>221</v>
      </c>
      <c r="C5925" s="24" t="str">
        <f t="shared" si="92"/>
        <v>arcels221</v>
      </c>
      <c r="D5925" s="283">
        <v>6899</v>
      </c>
      <c r="E5925" s="283">
        <v>3219</v>
      </c>
      <c r="F5925" s="283">
        <v>120931</v>
      </c>
      <c r="G5925" s="24">
        <v>50</v>
      </c>
      <c r="H5925" s="24">
        <v>0</v>
      </c>
      <c r="I5925" s="24">
        <v>0</v>
      </c>
      <c r="J5925" s="282">
        <v>10</v>
      </c>
      <c r="K5925" s="282">
        <v>30</v>
      </c>
    </row>
    <row r="5926" spans="1:11" x14ac:dyDescent="0.3">
      <c r="A5926" s="283" t="s">
        <v>2092</v>
      </c>
      <c r="B5926" s="283">
        <v>222</v>
      </c>
      <c r="C5926" s="24" t="str">
        <f t="shared" si="92"/>
        <v>arcels222</v>
      </c>
      <c r="D5926" s="283">
        <v>6971</v>
      </c>
      <c r="E5926" s="283">
        <v>3253</v>
      </c>
      <c r="F5926" s="283">
        <v>122501</v>
      </c>
      <c r="G5926" s="24">
        <v>50</v>
      </c>
      <c r="H5926" s="24">
        <v>0</v>
      </c>
      <c r="I5926" s="24">
        <v>0</v>
      </c>
      <c r="J5926" s="282">
        <v>10</v>
      </c>
      <c r="K5926" s="282">
        <v>30</v>
      </c>
    </row>
    <row r="5927" spans="1:11" x14ac:dyDescent="0.3">
      <c r="A5927" s="283" t="s">
        <v>2092</v>
      </c>
      <c r="B5927" s="283">
        <v>223</v>
      </c>
      <c r="C5927" s="24" t="str">
        <f t="shared" si="92"/>
        <v>arcels223</v>
      </c>
      <c r="D5927" s="283">
        <v>7044</v>
      </c>
      <c r="E5927" s="283">
        <v>3287</v>
      </c>
      <c r="F5927" s="283">
        <v>124022</v>
      </c>
      <c r="G5927" s="24">
        <v>50</v>
      </c>
      <c r="H5927" s="24">
        <v>0</v>
      </c>
      <c r="I5927" s="24">
        <v>0</v>
      </c>
      <c r="J5927" s="282">
        <v>10</v>
      </c>
      <c r="K5927" s="282">
        <v>30</v>
      </c>
    </row>
    <row r="5928" spans="1:11" x14ac:dyDescent="0.3">
      <c r="A5928" s="283" t="s">
        <v>2092</v>
      </c>
      <c r="B5928" s="283">
        <v>224</v>
      </c>
      <c r="C5928" s="24" t="str">
        <f t="shared" si="92"/>
        <v>arcels224</v>
      </c>
      <c r="D5928" s="283">
        <v>7117</v>
      </c>
      <c r="E5928" s="283">
        <v>3321</v>
      </c>
      <c r="F5928" s="283">
        <v>125631</v>
      </c>
      <c r="G5928" s="24">
        <v>50</v>
      </c>
      <c r="H5928" s="24">
        <v>0</v>
      </c>
      <c r="I5928" s="24">
        <v>0</v>
      </c>
      <c r="J5928" s="282">
        <v>10</v>
      </c>
      <c r="K5928" s="282">
        <v>30</v>
      </c>
    </row>
    <row r="5929" spans="1:11" x14ac:dyDescent="0.3">
      <c r="A5929" s="283" t="s">
        <v>2092</v>
      </c>
      <c r="B5929" s="283">
        <v>225</v>
      </c>
      <c r="C5929" s="24" t="str">
        <f t="shared" si="92"/>
        <v>arcels225</v>
      </c>
      <c r="D5929" s="283">
        <v>7191</v>
      </c>
      <c r="E5929" s="283">
        <v>3356</v>
      </c>
      <c r="F5929" s="283">
        <v>127259</v>
      </c>
      <c r="G5929" s="24">
        <v>50</v>
      </c>
      <c r="H5929" s="24">
        <v>0</v>
      </c>
      <c r="I5929" s="24">
        <v>0</v>
      </c>
      <c r="J5929" s="282">
        <v>10</v>
      </c>
      <c r="K5929" s="282">
        <v>30</v>
      </c>
    </row>
    <row r="5930" spans="1:11" x14ac:dyDescent="0.3">
      <c r="A5930" s="283" t="s">
        <v>2092</v>
      </c>
      <c r="B5930" s="283">
        <v>226</v>
      </c>
      <c r="C5930" s="24" t="str">
        <f t="shared" si="92"/>
        <v>arcels226</v>
      </c>
      <c r="D5930" s="283">
        <v>7266</v>
      </c>
      <c r="E5930" s="283">
        <v>3391</v>
      </c>
      <c r="F5930" s="283">
        <v>128838</v>
      </c>
      <c r="G5930" s="24">
        <v>50</v>
      </c>
      <c r="H5930" s="24">
        <v>0</v>
      </c>
      <c r="I5930" s="24">
        <v>0</v>
      </c>
      <c r="J5930" s="282">
        <v>10</v>
      </c>
      <c r="K5930" s="282">
        <v>30</v>
      </c>
    </row>
    <row r="5931" spans="1:11" x14ac:dyDescent="0.3">
      <c r="A5931" s="283" t="s">
        <v>2092</v>
      </c>
      <c r="B5931" s="283">
        <v>227</v>
      </c>
      <c r="C5931" s="24" t="str">
        <f t="shared" si="92"/>
        <v>arcels227</v>
      </c>
      <c r="D5931" s="283">
        <v>7342</v>
      </c>
      <c r="E5931" s="283">
        <v>3426</v>
      </c>
      <c r="F5931" s="283">
        <v>130506</v>
      </c>
      <c r="G5931" s="24">
        <v>50</v>
      </c>
      <c r="H5931" s="24">
        <v>0</v>
      </c>
      <c r="I5931" s="24">
        <v>0</v>
      </c>
      <c r="J5931" s="282">
        <v>10</v>
      </c>
      <c r="K5931" s="282">
        <v>30</v>
      </c>
    </row>
    <row r="5932" spans="1:11" x14ac:dyDescent="0.3">
      <c r="A5932" s="283" t="s">
        <v>2092</v>
      </c>
      <c r="B5932" s="283">
        <v>228</v>
      </c>
      <c r="C5932" s="24" t="str">
        <f t="shared" si="92"/>
        <v>arcels228</v>
      </c>
      <c r="D5932" s="283">
        <v>7418</v>
      </c>
      <c r="E5932" s="283">
        <v>3462</v>
      </c>
      <c r="F5932" s="283">
        <v>132123</v>
      </c>
      <c r="G5932" s="24">
        <v>50</v>
      </c>
      <c r="H5932" s="24">
        <v>0</v>
      </c>
      <c r="I5932" s="24">
        <v>0</v>
      </c>
      <c r="J5932" s="282">
        <v>10</v>
      </c>
      <c r="K5932" s="282">
        <v>30</v>
      </c>
    </row>
    <row r="5933" spans="1:11" x14ac:dyDescent="0.3">
      <c r="A5933" s="283" t="s">
        <v>2092</v>
      </c>
      <c r="B5933" s="283">
        <v>229</v>
      </c>
      <c r="C5933" s="24" t="str">
        <f t="shared" si="92"/>
        <v>arcels229</v>
      </c>
      <c r="D5933" s="283">
        <v>7495</v>
      </c>
      <c r="E5933" s="283">
        <v>3497</v>
      </c>
      <c r="F5933" s="283">
        <v>133833</v>
      </c>
      <c r="G5933" s="24">
        <v>50</v>
      </c>
      <c r="H5933" s="24">
        <v>0</v>
      </c>
      <c r="I5933" s="24">
        <v>0</v>
      </c>
      <c r="J5933" s="282">
        <v>10</v>
      </c>
      <c r="K5933" s="282">
        <v>30</v>
      </c>
    </row>
    <row r="5934" spans="1:11" x14ac:dyDescent="0.3">
      <c r="A5934" s="283" t="s">
        <v>2092</v>
      </c>
      <c r="B5934" s="283">
        <v>230</v>
      </c>
      <c r="C5934" s="24" t="str">
        <f t="shared" si="92"/>
        <v>arcels230</v>
      </c>
      <c r="D5934" s="283">
        <v>7573</v>
      </c>
      <c r="E5934" s="283">
        <v>3534</v>
      </c>
      <c r="F5934" s="283">
        <v>135490</v>
      </c>
      <c r="G5934" s="24">
        <v>50</v>
      </c>
      <c r="H5934" s="24">
        <v>0</v>
      </c>
      <c r="I5934" s="24">
        <v>0</v>
      </c>
      <c r="J5934" s="282">
        <v>10</v>
      </c>
      <c r="K5934" s="282">
        <v>30</v>
      </c>
    </row>
    <row r="5935" spans="1:11" x14ac:dyDescent="0.3">
      <c r="A5935" s="283" t="s">
        <v>2092</v>
      </c>
      <c r="B5935" s="283">
        <v>231</v>
      </c>
      <c r="C5935" s="24" t="str">
        <f t="shared" si="92"/>
        <v>arcels231</v>
      </c>
      <c r="D5935" s="283">
        <v>7652</v>
      </c>
      <c r="E5935" s="283">
        <v>3571</v>
      </c>
      <c r="F5935" s="283">
        <v>137241</v>
      </c>
      <c r="G5935" s="24">
        <v>50</v>
      </c>
      <c r="H5935" s="24">
        <v>0</v>
      </c>
      <c r="I5935" s="24">
        <v>0</v>
      </c>
      <c r="J5935" s="282">
        <v>10</v>
      </c>
      <c r="K5935" s="282">
        <v>30</v>
      </c>
    </row>
    <row r="5936" spans="1:11" x14ac:dyDescent="0.3">
      <c r="A5936" s="283" t="s">
        <v>2092</v>
      </c>
      <c r="B5936" s="283">
        <v>232</v>
      </c>
      <c r="C5936" s="24" t="str">
        <f t="shared" si="92"/>
        <v>arcels232</v>
      </c>
      <c r="D5936" s="283">
        <v>7731</v>
      </c>
      <c r="E5936" s="283">
        <v>3608</v>
      </c>
      <c r="F5936" s="283">
        <v>139014</v>
      </c>
      <c r="G5936" s="24">
        <v>50</v>
      </c>
      <c r="H5936" s="24">
        <v>0</v>
      </c>
      <c r="I5936" s="24">
        <v>0</v>
      </c>
      <c r="J5936" s="282">
        <v>10</v>
      </c>
      <c r="K5936" s="282">
        <v>30</v>
      </c>
    </row>
    <row r="5937" spans="1:11" x14ac:dyDescent="0.3">
      <c r="A5937" s="283" t="s">
        <v>2092</v>
      </c>
      <c r="B5937" s="283">
        <v>233</v>
      </c>
      <c r="C5937" s="24" t="str">
        <f t="shared" si="92"/>
        <v>arcels233</v>
      </c>
      <c r="D5937" s="283">
        <v>7811</v>
      </c>
      <c r="E5937" s="283">
        <v>3645</v>
      </c>
      <c r="F5937" s="283">
        <v>140732</v>
      </c>
      <c r="G5937" s="24">
        <v>50</v>
      </c>
      <c r="H5937" s="24">
        <v>0</v>
      </c>
      <c r="I5937" s="24">
        <v>0</v>
      </c>
      <c r="J5937" s="282">
        <v>10</v>
      </c>
      <c r="K5937" s="282">
        <v>30</v>
      </c>
    </row>
    <row r="5938" spans="1:11" x14ac:dyDescent="0.3">
      <c r="A5938" s="283" t="s">
        <v>2092</v>
      </c>
      <c r="B5938" s="283">
        <v>234</v>
      </c>
      <c r="C5938" s="24" t="str">
        <f t="shared" si="92"/>
        <v>arcels234</v>
      </c>
      <c r="D5938" s="283">
        <v>7892</v>
      </c>
      <c r="E5938" s="283">
        <v>3683</v>
      </c>
      <c r="F5938" s="283">
        <v>142549</v>
      </c>
      <c r="G5938" s="24">
        <v>50</v>
      </c>
      <c r="H5938" s="24">
        <v>0</v>
      </c>
      <c r="I5938" s="24">
        <v>0</v>
      </c>
      <c r="J5938" s="282">
        <v>10</v>
      </c>
      <c r="K5938" s="282">
        <v>30</v>
      </c>
    </row>
    <row r="5939" spans="1:11" x14ac:dyDescent="0.3">
      <c r="A5939" s="283" t="s">
        <v>2092</v>
      </c>
      <c r="B5939" s="283">
        <v>235</v>
      </c>
      <c r="C5939" s="24" t="str">
        <f t="shared" si="92"/>
        <v>arcels235</v>
      </c>
      <c r="D5939" s="283">
        <v>7974</v>
      </c>
      <c r="E5939" s="283">
        <v>3721</v>
      </c>
      <c r="F5939" s="283">
        <v>144309</v>
      </c>
      <c r="G5939" s="24">
        <v>50</v>
      </c>
      <c r="H5939" s="24">
        <v>0</v>
      </c>
      <c r="I5939" s="24">
        <v>0</v>
      </c>
      <c r="J5939" s="282">
        <v>10</v>
      </c>
      <c r="K5939" s="282">
        <v>30</v>
      </c>
    </row>
    <row r="5940" spans="1:11" x14ac:dyDescent="0.3">
      <c r="A5940" s="283" t="s">
        <v>2092</v>
      </c>
      <c r="B5940" s="283">
        <v>236</v>
      </c>
      <c r="C5940" s="24" t="str">
        <f t="shared" si="92"/>
        <v>arcels236</v>
      </c>
      <c r="D5940" s="283">
        <v>8056</v>
      </c>
      <c r="E5940" s="283">
        <v>3759</v>
      </c>
      <c r="F5940" s="283">
        <v>146170</v>
      </c>
      <c r="G5940" s="24">
        <v>50</v>
      </c>
      <c r="H5940" s="24">
        <v>0</v>
      </c>
      <c r="I5940" s="24">
        <v>0</v>
      </c>
      <c r="J5940" s="282">
        <v>10</v>
      </c>
      <c r="K5940" s="282">
        <v>30</v>
      </c>
    </row>
    <row r="5941" spans="1:11" x14ac:dyDescent="0.3">
      <c r="A5941" s="283" t="s">
        <v>2092</v>
      </c>
      <c r="B5941" s="283">
        <v>237</v>
      </c>
      <c r="C5941" s="24" t="str">
        <f t="shared" si="92"/>
        <v>arcels237</v>
      </c>
      <c r="D5941" s="283">
        <v>8140</v>
      </c>
      <c r="E5941" s="283">
        <v>3798</v>
      </c>
      <c r="F5941" s="283">
        <v>147974</v>
      </c>
      <c r="G5941" s="24">
        <v>50</v>
      </c>
      <c r="H5941" s="24">
        <v>0</v>
      </c>
      <c r="I5941" s="24">
        <v>0</v>
      </c>
      <c r="J5941" s="282">
        <v>10</v>
      </c>
      <c r="K5941" s="282">
        <v>30</v>
      </c>
    </row>
    <row r="5942" spans="1:11" x14ac:dyDescent="0.3">
      <c r="A5942" s="283" t="s">
        <v>2092</v>
      </c>
      <c r="B5942" s="283">
        <v>238</v>
      </c>
      <c r="C5942" s="24" t="str">
        <f t="shared" si="92"/>
        <v>arcels238</v>
      </c>
      <c r="D5942" s="283">
        <v>8224</v>
      </c>
      <c r="E5942" s="283">
        <v>3838</v>
      </c>
      <c r="F5942" s="283">
        <v>149880</v>
      </c>
      <c r="G5942" s="24">
        <v>50</v>
      </c>
      <c r="H5942" s="24">
        <v>0</v>
      </c>
      <c r="I5942" s="24">
        <v>0</v>
      </c>
      <c r="J5942" s="282">
        <v>10</v>
      </c>
      <c r="K5942" s="282">
        <v>30</v>
      </c>
    </row>
    <row r="5943" spans="1:11" x14ac:dyDescent="0.3">
      <c r="A5943" s="283" t="s">
        <v>2092</v>
      </c>
      <c r="B5943" s="283">
        <v>239</v>
      </c>
      <c r="C5943" s="24" t="str">
        <f t="shared" si="92"/>
        <v>arcels239</v>
      </c>
      <c r="D5943" s="283">
        <v>8309</v>
      </c>
      <c r="E5943" s="283">
        <v>3877</v>
      </c>
      <c r="F5943" s="283">
        <v>151727</v>
      </c>
      <c r="G5943" s="24">
        <v>50</v>
      </c>
      <c r="H5943" s="24">
        <v>0</v>
      </c>
      <c r="I5943" s="24">
        <v>0</v>
      </c>
      <c r="J5943" s="282">
        <v>10</v>
      </c>
      <c r="K5943" s="282">
        <v>30</v>
      </c>
    </row>
    <row r="5944" spans="1:11" x14ac:dyDescent="0.3">
      <c r="A5944" s="283" t="s">
        <v>2092</v>
      </c>
      <c r="B5944" s="283">
        <v>240</v>
      </c>
      <c r="C5944" s="24" t="str">
        <f t="shared" si="92"/>
        <v>arcels240</v>
      </c>
      <c r="D5944" s="283">
        <v>8395</v>
      </c>
      <c r="E5944" s="283">
        <v>3917</v>
      </c>
      <c r="F5944" s="283">
        <v>153680</v>
      </c>
      <c r="G5944" s="24">
        <v>50</v>
      </c>
      <c r="H5944" s="24">
        <v>0</v>
      </c>
      <c r="I5944" s="24">
        <v>0</v>
      </c>
      <c r="J5944" s="282">
        <v>10</v>
      </c>
      <c r="K5944" s="282">
        <v>30</v>
      </c>
    </row>
    <row r="5945" spans="1:11" x14ac:dyDescent="0.3">
      <c r="A5945" s="283" t="s">
        <v>2092</v>
      </c>
      <c r="B5945" s="283">
        <v>241</v>
      </c>
      <c r="C5945" s="24" t="str">
        <f t="shared" si="92"/>
        <v>arcels241</v>
      </c>
      <c r="D5945" s="283">
        <v>9153</v>
      </c>
      <c r="E5945" s="283">
        <v>4271</v>
      </c>
      <c r="F5945" s="283">
        <v>169684</v>
      </c>
      <c r="G5945" s="24">
        <v>50</v>
      </c>
      <c r="H5945" s="24">
        <v>0</v>
      </c>
      <c r="I5945" s="24">
        <v>0</v>
      </c>
      <c r="J5945" s="282">
        <v>10</v>
      </c>
      <c r="K5945" s="282">
        <v>30</v>
      </c>
    </row>
    <row r="5946" spans="1:11" x14ac:dyDescent="0.3">
      <c r="A5946" s="283" t="s">
        <v>2092</v>
      </c>
      <c r="B5946" s="283">
        <v>242</v>
      </c>
      <c r="C5946" s="24" t="str">
        <f t="shared" si="92"/>
        <v>arcels242</v>
      </c>
      <c r="D5946" s="283">
        <v>9247</v>
      </c>
      <c r="E5946" s="283">
        <v>4315</v>
      </c>
      <c r="F5946" s="283">
        <v>171863</v>
      </c>
      <c r="G5946" s="24">
        <v>50</v>
      </c>
      <c r="H5946" s="24">
        <v>0</v>
      </c>
      <c r="I5946" s="24">
        <v>0</v>
      </c>
      <c r="J5946" s="282">
        <v>10</v>
      </c>
      <c r="K5946" s="282">
        <v>30</v>
      </c>
    </row>
    <row r="5947" spans="1:11" x14ac:dyDescent="0.3">
      <c r="A5947" s="283" t="s">
        <v>2092</v>
      </c>
      <c r="B5947" s="283">
        <v>243</v>
      </c>
      <c r="C5947" s="24" t="str">
        <f t="shared" si="92"/>
        <v>arcels243</v>
      </c>
      <c r="D5947" s="283">
        <v>9343</v>
      </c>
      <c r="E5947" s="283">
        <v>4360</v>
      </c>
      <c r="F5947" s="283">
        <v>174295</v>
      </c>
      <c r="G5947" s="24">
        <v>50</v>
      </c>
      <c r="H5947" s="24">
        <v>0</v>
      </c>
      <c r="I5947" s="24">
        <v>0</v>
      </c>
      <c r="J5947" s="282">
        <v>10</v>
      </c>
      <c r="K5947" s="282">
        <v>30</v>
      </c>
    </row>
    <row r="5948" spans="1:11" x14ac:dyDescent="0.3">
      <c r="A5948" s="283" t="s">
        <v>2092</v>
      </c>
      <c r="B5948" s="283">
        <v>244</v>
      </c>
      <c r="C5948" s="24" t="str">
        <f t="shared" si="92"/>
        <v>arcels244</v>
      </c>
      <c r="D5948" s="283">
        <v>9439</v>
      </c>
      <c r="E5948" s="283">
        <v>4405</v>
      </c>
      <c r="F5948" s="283">
        <v>176531</v>
      </c>
      <c r="G5948" s="24">
        <v>50</v>
      </c>
      <c r="H5948" s="24">
        <v>0</v>
      </c>
      <c r="I5948" s="24">
        <v>0</v>
      </c>
      <c r="J5948" s="282">
        <v>10</v>
      </c>
      <c r="K5948" s="282">
        <v>30</v>
      </c>
    </row>
    <row r="5949" spans="1:11" x14ac:dyDescent="0.3">
      <c r="A5949" s="283" t="s">
        <v>2092</v>
      </c>
      <c r="B5949" s="283">
        <v>245</v>
      </c>
      <c r="C5949" s="24" t="str">
        <f t="shared" si="92"/>
        <v>arcels245</v>
      </c>
      <c r="D5949" s="283">
        <v>9536</v>
      </c>
      <c r="E5949" s="283">
        <v>4450</v>
      </c>
      <c r="F5949" s="283">
        <v>178998</v>
      </c>
      <c r="G5949" s="24">
        <v>50</v>
      </c>
      <c r="H5949" s="24">
        <v>0</v>
      </c>
      <c r="I5949" s="24">
        <v>0</v>
      </c>
      <c r="J5949" s="282">
        <v>10</v>
      </c>
      <c r="K5949" s="282">
        <v>30</v>
      </c>
    </row>
    <row r="5950" spans="1:11" x14ac:dyDescent="0.3">
      <c r="A5950" s="283" t="s">
        <v>2092</v>
      </c>
      <c r="B5950" s="283">
        <v>246</v>
      </c>
      <c r="C5950" s="24" t="str">
        <f t="shared" si="92"/>
        <v>arcels246</v>
      </c>
      <c r="D5950" s="283">
        <v>9634</v>
      </c>
      <c r="E5950" s="283">
        <v>4496</v>
      </c>
      <c r="F5950" s="283">
        <v>181001</v>
      </c>
      <c r="G5950" s="24">
        <v>50</v>
      </c>
      <c r="H5950" s="24">
        <v>0</v>
      </c>
      <c r="I5950" s="24">
        <v>0</v>
      </c>
      <c r="J5950" s="282">
        <v>10</v>
      </c>
      <c r="K5950" s="282">
        <v>30</v>
      </c>
    </row>
    <row r="5951" spans="1:11" x14ac:dyDescent="0.3">
      <c r="A5951" s="283" t="s">
        <v>2092</v>
      </c>
      <c r="B5951" s="283">
        <v>247</v>
      </c>
      <c r="C5951" s="24" t="str">
        <f t="shared" si="92"/>
        <v>arcels247</v>
      </c>
      <c r="D5951" s="283">
        <v>9733</v>
      </c>
      <c r="E5951" s="283">
        <v>4542</v>
      </c>
      <c r="F5951" s="283">
        <v>183529</v>
      </c>
      <c r="G5951" s="24">
        <v>50</v>
      </c>
      <c r="H5951" s="24">
        <v>0</v>
      </c>
      <c r="I5951" s="24">
        <v>0</v>
      </c>
      <c r="J5951" s="282">
        <v>10</v>
      </c>
      <c r="K5951" s="282">
        <v>30</v>
      </c>
    </row>
    <row r="5952" spans="1:11" x14ac:dyDescent="0.3">
      <c r="A5952" s="283" t="s">
        <v>2092</v>
      </c>
      <c r="B5952" s="283">
        <v>248</v>
      </c>
      <c r="C5952" s="24" t="str">
        <f t="shared" si="92"/>
        <v>arcels248</v>
      </c>
      <c r="D5952" s="283">
        <v>9833</v>
      </c>
      <c r="E5952" s="283">
        <v>4589</v>
      </c>
      <c r="F5952" s="283">
        <v>185580</v>
      </c>
      <c r="G5952" s="24">
        <v>50</v>
      </c>
      <c r="H5952" s="24">
        <v>0</v>
      </c>
      <c r="I5952" s="24">
        <v>0</v>
      </c>
      <c r="J5952" s="282">
        <v>10</v>
      </c>
      <c r="K5952" s="282">
        <v>30</v>
      </c>
    </row>
    <row r="5953" spans="1:11" x14ac:dyDescent="0.3">
      <c r="A5953" s="283" t="s">
        <v>2092</v>
      </c>
      <c r="B5953" s="283">
        <v>249</v>
      </c>
      <c r="C5953" s="24" t="str">
        <f t="shared" si="92"/>
        <v>arcels249</v>
      </c>
      <c r="D5953" s="283">
        <v>9934</v>
      </c>
      <c r="E5953" s="283">
        <v>4636</v>
      </c>
      <c r="F5953" s="283">
        <v>188171</v>
      </c>
      <c r="G5953" s="24">
        <v>50</v>
      </c>
      <c r="H5953" s="24">
        <v>0</v>
      </c>
      <c r="I5953" s="24">
        <v>0</v>
      </c>
      <c r="J5953" s="282">
        <v>10</v>
      </c>
      <c r="K5953" s="282">
        <v>30</v>
      </c>
    </row>
    <row r="5954" spans="1:11" x14ac:dyDescent="0.3">
      <c r="A5954" s="283" t="s">
        <v>2092</v>
      </c>
      <c r="B5954" s="283">
        <v>250</v>
      </c>
      <c r="C5954" s="24" t="str">
        <f t="shared" si="92"/>
        <v>arcels250</v>
      </c>
      <c r="D5954" s="283">
        <v>10036</v>
      </c>
      <c r="E5954" s="283">
        <v>4683</v>
      </c>
      <c r="F5954" s="283">
        <v>190271</v>
      </c>
      <c r="G5954" s="24">
        <v>50</v>
      </c>
      <c r="H5954" s="24">
        <v>0</v>
      </c>
      <c r="I5954" s="24">
        <v>0</v>
      </c>
      <c r="J5954" s="282">
        <v>10</v>
      </c>
      <c r="K5954" s="282">
        <v>30</v>
      </c>
    </row>
    <row r="5955" spans="1:11" x14ac:dyDescent="0.3">
      <c r="A5955" s="283" t="s">
        <v>2092</v>
      </c>
      <c r="B5955" s="283">
        <v>251</v>
      </c>
      <c r="C5955" s="24" t="str">
        <f t="shared" si="92"/>
        <v>arcels251</v>
      </c>
      <c r="D5955" s="283">
        <v>10139</v>
      </c>
      <c r="E5955" s="283">
        <v>4731</v>
      </c>
      <c r="F5955" s="283">
        <v>192925</v>
      </c>
      <c r="G5955" s="24">
        <v>50</v>
      </c>
      <c r="H5955" s="24">
        <v>0</v>
      </c>
      <c r="I5955" s="24">
        <v>0</v>
      </c>
      <c r="J5955" s="282">
        <v>10</v>
      </c>
      <c r="K5955" s="282">
        <v>30</v>
      </c>
    </row>
    <row r="5956" spans="1:11" x14ac:dyDescent="0.3">
      <c r="A5956" s="283" t="s">
        <v>2092</v>
      </c>
      <c r="B5956" s="283">
        <v>252</v>
      </c>
      <c r="C5956" s="24" t="str">
        <f t="shared" si="92"/>
        <v>arcels252</v>
      </c>
      <c r="D5956" s="283">
        <v>10243</v>
      </c>
      <c r="E5956" s="283">
        <v>4780</v>
      </c>
      <c r="F5956" s="283">
        <v>195077</v>
      </c>
      <c r="G5956" s="24">
        <v>50</v>
      </c>
      <c r="H5956" s="24">
        <v>0</v>
      </c>
      <c r="I5956" s="24">
        <v>0</v>
      </c>
      <c r="J5956" s="282">
        <v>10</v>
      </c>
      <c r="K5956" s="282">
        <v>30</v>
      </c>
    </row>
    <row r="5957" spans="1:11" x14ac:dyDescent="0.3">
      <c r="A5957" s="283" t="s">
        <v>2092</v>
      </c>
      <c r="B5957" s="283">
        <v>253</v>
      </c>
      <c r="C5957" s="24" t="str">
        <f t="shared" si="92"/>
        <v>arcels253</v>
      </c>
      <c r="D5957" s="283">
        <v>10348</v>
      </c>
      <c r="E5957" s="283">
        <v>4829</v>
      </c>
      <c r="F5957" s="283">
        <v>197796</v>
      </c>
      <c r="G5957" s="24">
        <v>50</v>
      </c>
      <c r="H5957" s="24">
        <v>0</v>
      </c>
      <c r="I5957" s="24">
        <v>0</v>
      </c>
      <c r="J5957" s="282">
        <v>10</v>
      </c>
      <c r="K5957" s="282">
        <v>30</v>
      </c>
    </row>
    <row r="5958" spans="1:11" x14ac:dyDescent="0.3">
      <c r="A5958" s="283" t="s">
        <v>2092</v>
      </c>
      <c r="B5958" s="283">
        <v>254</v>
      </c>
      <c r="C5958" s="24" t="str">
        <f t="shared" ref="C5958:C6021" si="93">A5958&amp;B5958</f>
        <v>arcels254</v>
      </c>
      <c r="D5958" s="283">
        <v>10455</v>
      </c>
      <c r="E5958" s="283">
        <v>4879</v>
      </c>
      <c r="F5958" s="283">
        <v>200000</v>
      </c>
      <c r="G5958" s="24">
        <v>50</v>
      </c>
      <c r="H5958" s="24">
        <v>0</v>
      </c>
      <c r="I5958" s="24">
        <v>0</v>
      </c>
      <c r="J5958" s="282">
        <v>10</v>
      </c>
      <c r="K5958" s="282">
        <v>30</v>
      </c>
    </row>
    <row r="5959" spans="1:11" x14ac:dyDescent="0.3">
      <c r="A5959" s="283" t="s">
        <v>2092</v>
      </c>
      <c r="B5959" s="283">
        <v>255</v>
      </c>
      <c r="C5959" s="24" t="str">
        <f t="shared" si="93"/>
        <v>arcels255</v>
      </c>
      <c r="D5959" s="283">
        <v>10562</v>
      </c>
      <c r="E5959" s="283">
        <v>4928</v>
      </c>
      <c r="F5959" s="283">
        <v>202599</v>
      </c>
      <c r="G5959" s="24">
        <v>50</v>
      </c>
      <c r="H5959" s="24">
        <v>0</v>
      </c>
      <c r="I5959" s="24">
        <v>0</v>
      </c>
      <c r="J5959" s="282">
        <v>10</v>
      </c>
      <c r="K5959" s="282">
        <v>30</v>
      </c>
    </row>
    <row r="5960" spans="1:11" x14ac:dyDescent="0.3">
      <c r="A5960" s="283" t="s">
        <v>2092</v>
      </c>
      <c r="B5960" s="283">
        <v>256</v>
      </c>
      <c r="C5960" s="24" t="str">
        <f t="shared" si="93"/>
        <v>arcels256</v>
      </c>
      <c r="D5960" s="283">
        <v>10670</v>
      </c>
      <c r="E5960" s="283">
        <v>4979</v>
      </c>
      <c r="F5960" s="283">
        <v>204854</v>
      </c>
      <c r="G5960" s="24">
        <v>50</v>
      </c>
      <c r="H5960" s="24">
        <v>0</v>
      </c>
      <c r="I5960" s="24">
        <v>0</v>
      </c>
      <c r="J5960" s="282">
        <v>10</v>
      </c>
      <c r="K5960" s="282">
        <v>30</v>
      </c>
    </row>
    <row r="5961" spans="1:11" x14ac:dyDescent="0.3">
      <c r="A5961" s="283" t="s">
        <v>2092</v>
      </c>
      <c r="B5961" s="283">
        <v>257</v>
      </c>
      <c r="C5961" s="24" t="str">
        <f t="shared" si="93"/>
        <v>arcels257</v>
      </c>
      <c r="D5961" s="283">
        <v>10779</v>
      </c>
      <c r="E5961" s="283">
        <v>5030</v>
      </c>
      <c r="F5961" s="283">
        <v>207705</v>
      </c>
      <c r="G5961" s="24">
        <v>50</v>
      </c>
      <c r="H5961" s="24">
        <v>0</v>
      </c>
      <c r="I5961" s="24">
        <v>0</v>
      </c>
      <c r="J5961" s="282">
        <v>10</v>
      </c>
      <c r="K5961" s="282">
        <v>30</v>
      </c>
    </row>
    <row r="5962" spans="1:11" x14ac:dyDescent="0.3">
      <c r="A5962" s="283" t="s">
        <v>2092</v>
      </c>
      <c r="B5962" s="283">
        <v>258</v>
      </c>
      <c r="C5962" s="24" t="str">
        <f t="shared" si="93"/>
        <v>arcels258</v>
      </c>
      <c r="D5962" s="283">
        <v>10889</v>
      </c>
      <c r="E5962" s="283">
        <v>5081</v>
      </c>
      <c r="F5962" s="283">
        <v>210014</v>
      </c>
      <c r="G5962" s="24">
        <v>50</v>
      </c>
      <c r="H5962" s="24">
        <v>0</v>
      </c>
      <c r="I5962" s="24">
        <v>0</v>
      </c>
      <c r="J5962" s="282">
        <v>10</v>
      </c>
      <c r="K5962" s="282">
        <v>30</v>
      </c>
    </row>
    <row r="5963" spans="1:11" x14ac:dyDescent="0.3">
      <c r="A5963" s="283" t="s">
        <v>2092</v>
      </c>
      <c r="B5963" s="283">
        <v>259</v>
      </c>
      <c r="C5963" s="24" t="str">
        <f t="shared" si="93"/>
        <v>arcels259</v>
      </c>
      <c r="D5963" s="283">
        <v>11000</v>
      </c>
      <c r="E5963" s="283">
        <v>5133</v>
      </c>
      <c r="F5963" s="283">
        <v>212935</v>
      </c>
      <c r="G5963" s="24">
        <v>50</v>
      </c>
      <c r="H5963" s="24">
        <v>0</v>
      </c>
      <c r="I5963" s="24">
        <v>0</v>
      </c>
      <c r="J5963" s="282">
        <v>10</v>
      </c>
      <c r="K5963" s="282">
        <v>30</v>
      </c>
    </row>
    <row r="5964" spans="1:11" x14ac:dyDescent="0.3">
      <c r="A5964" s="283" t="s">
        <v>2092</v>
      </c>
      <c r="B5964" s="283">
        <v>260</v>
      </c>
      <c r="C5964" s="24" t="str">
        <f t="shared" si="93"/>
        <v>arcels260</v>
      </c>
      <c r="D5964" s="283">
        <v>11113</v>
      </c>
      <c r="E5964" s="283">
        <v>5186</v>
      </c>
      <c r="F5964" s="283">
        <v>215300</v>
      </c>
      <c r="G5964" s="24">
        <v>50</v>
      </c>
      <c r="H5964" s="24">
        <v>0</v>
      </c>
      <c r="I5964" s="24">
        <v>0</v>
      </c>
      <c r="J5964" s="282">
        <v>10</v>
      </c>
      <c r="K5964" s="282">
        <v>30</v>
      </c>
    </row>
    <row r="5965" spans="1:11" x14ac:dyDescent="0.3">
      <c r="A5965" s="283" t="s">
        <v>2092</v>
      </c>
      <c r="B5965" s="283">
        <v>261</v>
      </c>
      <c r="C5965" s="24" t="str">
        <f t="shared" si="93"/>
        <v>arcels261</v>
      </c>
      <c r="D5965" s="283">
        <v>12115</v>
      </c>
      <c r="E5965" s="283">
        <v>5653</v>
      </c>
      <c r="F5965" s="283">
        <v>237829</v>
      </c>
      <c r="G5965" s="24">
        <v>50</v>
      </c>
      <c r="H5965" s="24">
        <v>0</v>
      </c>
      <c r="I5965" s="24">
        <v>0</v>
      </c>
      <c r="J5965" s="282">
        <v>10</v>
      </c>
      <c r="K5965" s="282">
        <v>30</v>
      </c>
    </row>
    <row r="5966" spans="1:11" x14ac:dyDescent="0.3">
      <c r="A5966" s="283" t="s">
        <v>2092</v>
      </c>
      <c r="B5966" s="283">
        <v>262</v>
      </c>
      <c r="C5966" s="24" t="str">
        <f t="shared" si="93"/>
        <v>arcels262</v>
      </c>
      <c r="D5966" s="283">
        <v>12239</v>
      </c>
      <c r="E5966" s="283">
        <v>5711</v>
      </c>
      <c r="F5966" s="283">
        <v>240469</v>
      </c>
      <c r="G5966" s="24">
        <v>50</v>
      </c>
      <c r="H5966" s="24">
        <v>0</v>
      </c>
      <c r="I5966" s="24">
        <v>0</v>
      </c>
      <c r="J5966" s="282">
        <v>10</v>
      </c>
      <c r="K5966" s="282">
        <v>30</v>
      </c>
    </row>
    <row r="5967" spans="1:11" x14ac:dyDescent="0.3">
      <c r="A5967" s="283" t="s">
        <v>2092</v>
      </c>
      <c r="B5967" s="283">
        <v>263</v>
      </c>
      <c r="C5967" s="24" t="str">
        <f t="shared" si="93"/>
        <v>arcels263</v>
      </c>
      <c r="D5967" s="283">
        <v>12363</v>
      </c>
      <c r="E5967" s="283">
        <v>5769</v>
      </c>
      <c r="F5967" s="283">
        <v>244470</v>
      </c>
      <c r="G5967" s="24">
        <v>50</v>
      </c>
      <c r="H5967" s="24">
        <v>0</v>
      </c>
      <c r="I5967" s="24">
        <v>0</v>
      </c>
      <c r="J5967" s="282">
        <v>10</v>
      </c>
      <c r="K5967" s="282">
        <v>30</v>
      </c>
    </row>
    <row r="5968" spans="1:11" x14ac:dyDescent="0.3">
      <c r="A5968" s="283" t="s">
        <v>2092</v>
      </c>
      <c r="B5968" s="283">
        <v>264</v>
      </c>
      <c r="C5968" s="24" t="str">
        <f t="shared" si="93"/>
        <v>arcels264</v>
      </c>
      <c r="D5968" s="283">
        <v>12489</v>
      </c>
      <c r="E5968" s="283">
        <v>5828</v>
      </c>
      <c r="F5968" s="283">
        <v>247180</v>
      </c>
      <c r="G5968" s="24">
        <v>50</v>
      </c>
      <c r="H5968" s="24">
        <v>0</v>
      </c>
      <c r="I5968" s="24">
        <v>0</v>
      </c>
      <c r="J5968" s="282">
        <v>10</v>
      </c>
      <c r="K5968" s="282">
        <v>30</v>
      </c>
    </row>
    <row r="5969" spans="1:11" x14ac:dyDescent="0.3">
      <c r="A5969" s="283" t="s">
        <v>2092</v>
      </c>
      <c r="B5969" s="283">
        <v>265</v>
      </c>
      <c r="C5969" s="24" t="str">
        <f t="shared" si="93"/>
        <v>arcels265</v>
      </c>
      <c r="D5969" s="283">
        <v>12617</v>
      </c>
      <c r="E5969" s="283">
        <v>5887</v>
      </c>
      <c r="F5969" s="283">
        <v>250604</v>
      </c>
      <c r="G5969" s="24">
        <v>50</v>
      </c>
      <c r="H5969" s="24">
        <v>0</v>
      </c>
      <c r="I5969" s="24">
        <v>0</v>
      </c>
      <c r="J5969" s="282">
        <v>10</v>
      </c>
      <c r="K5969" s="282">
        <v>30</v>
      </c>
    </row>
    <row r="5970" spans="1:11" x14ac:dyDescent="0.3">
      <c r="A5970" s="283" t="s">
        <v>2092</v>
      </c>
      <c r="B5970" s="283">
        <v>266</v>
      </c>
      <c r="C5970" s="24" t="str">
        <f t="shared" si="93"/>
        <v>arcels266</v>
      </c>
      <c r="D5970" s="283">
        <v>12745</v>
      </c>
      <c r="E5970" s="283">
        <v>5947</v>
      </c>
      <c r="F5970" s="283">
        <v>253379</v>
      </c>
      <c r="G5970" s="24">
        <v>50</v>
      </c>
      <c r="H5970" s="24">
        <v>0</v>
      </c>
      <c r="I5970" s="24">
        <v>0</v>
      </c>
      <c r="J5970" s="282">
        <v>10</v>
      </c>
      <c r="K5970" s="282">
        <v>30</v>
      </c>
    </row>
    <row r="5971" spans="1:11" x14ac:dyDescent="0.3">
      <c r="A5971" s="283" t="s">
        <v>2092</v>
      </c>
      <c r="B5971" s="283">
        <v>267</v>
      </c>
      <c r="C5971" s="24" t="str">
        <f t="shared" si="93"/>
        <v>arcels267</v>
      </c>
      <c r="D5971" s="283">
        <v>12875</v>
      </c>
      <c r="E5971" s="283">
        <v>6008</v>
      </c>
      <c r="F5971" s="283">
        <v>256886</v>
      </c>
      <c r="G5971" s="24">
        <v>50</v>
      </c>
      <c r="H5971" s="24">
        <v>0</v>
      </c>
      <c r="I5971" s="24">
        <v>0</v>
      </c>
      <c r="J5971" s="282">
        <v>10</v>
      </c>
      <c r="K5971" s="282">
        <v>30</v>
      </c>
    </row>
    <row r="5972" spans="1:11" x14ac:dyDescent="0.3">
      <c r="A5972" s="283" t="s">
        <v>2092</v>
      </c>
      <c r="B5972" s="283">
        <v>268</v>
      </c>
      <c r="C5972" s="24" t="str">
        <f t="shared" si="93"/>
        <v>arcels268</v>
      </c>
      <c r="D5972" s="283">
        <v>13006</v>
      </c>
      <c r="E5972" s="283">
        <v>6069</v>
      </c>
      <c r="F5972" s="283">
        <v>259727</v>
      </c>
      <c r="G5972" s="24">
        <v>50</v>
      </c>
      <c r="H5972" s="24">
        <v>0</v>
      </c>
      <c r="I5972" s="24">
        <v>0</v>
      </c>
      <c r="J5972" s="282">
        <v>10</v>
      </c>
      <c r="K5972" s="282">
        <v>30</v>
      </c>
    </row>
    <row r="5973" spans="1:11" x14ac:dyDescent="0.3">
      <c r="A5973" s="283" t="s">
        <v>2092</v>
      </c>
      <c r="B5973" s="283">
        <v>269</v>
      </c>
      <c r="C5973" s="24" t="str">
        <f t="shared" si="93"/>
        <v>arcels269</v>
      </c>
      <c r="D5973" s="283">
        <v>13138</v>
      </c>
      <c r="E5973" s="283">
        <v>6131</v>
      </c>
      <c r="F5973" s="283">
        <v>263319</v>
      </c>
      <c r="G5973" s="24">
        <v>50</v>
      </c>
      <c r="H5973" s="24">
        <v>0</v>
      </c>
      <c r="I5973" s="24">
        <v>0</v>
      </c>
      <c r="J5973" s="282">
        <v>10</v>
      </c>
      <c r="K5973" s="282">
        <v>30</v>
      </c>
    </row>
    <row r="5974" spans="1:11" x14ac:dyDescent="0.3">
      <c r="A5974" s="283" t="s">
        <v>2092</v>
      </c>
      <c r="B5974" s="283">
        <v>270</v>
      </c>
      <c r="C5974" s="24" t="str">
        <f t="shared" si="93"/>
        <v>arcels270</v>
      </c>
      <c r="D5974" s="283">
        <v>13271</v>
      </c>
      <c r="E5974" s="283">
        <v>6193</v>
      </c>
      <c r="F5974" s="283">
        <v>266229</v>
      </c>
      <c r="G5974" s="24">
        <v>50</v>
      </c>
      <c r="H5974" s="24">
        <v>0</v>
      </c>
      <c r="I5974" s="24">
        <v>0</v>
      </c>
      <c r="J5974" s="282">
        <v>10</v>
      </c>
      <c r="K5974" s="282">
        <v>30</v>
      </c>
    </row>
    <row r="5975" spans="1:11" x14ac:dyDescent="0.3">
      <c r="A5975" s="283" t="s">
        <v>2092</v>
      </c>
      <c r="B5975" s="283">
        <v>271</v>
      </c>
      <c r="C5975" s="24" t="str">
        <f t="shared" si="93"/>
        <v>arcels271</v>
      </c>
      <c r="D5975" s="283">
        <v>13406</v>
      </c>
      <c r="E5975" s="283">
        <v>6256</v>
      </c>
      <c r="F5975" s="283">
        <v>269661</v>
      </c>
      <c r="G5975" s="24">
        <v>50</v>
      </c>
      <c r="H5975" s="24">
        <v>0</v>
      </c>
      <c r="I5975" s="24">
        <v>0</v>
      </c>
      <c r="J5975" s="282">
        <v>10</v>
      </c>
      <c r="K5975" s="282">
        <v>30</v>
      </c>
    </row>
    <row r="5976" spans="1:11" x14ac:dyDescent="0.3">
      <c r="A5976" s="283" t="s">
        <v>2092</v>
      </c>
      <c r="B5976" s="283">
        <v>272</v>
      </c>
      <c r="C5976" s="24" t="str">
        <f t="shared" si="93"/>
        <v>arcels272</v>
      </c>
      <c r="D5976" s="283">
        <v>13542</v>
      </c>
      <c r="E5976" s="283">
        <v>6319</v>
      </c>
      <c r="F5976" s="283">
        <v>272638</v>
      </c>
      <c r="G5976" s="24">
        <v>50</v>
      </c>
      <c r="H5976" s="24">
        <v>0</v>
      </c>
      <c r="I5976" s="24">
        <v>0</v>
      </c>
      <c r="J5976" s="282">
        <v>10</v>
      </c>
      <c r="K5976" s="282">
        <v>30</v>
      </c>
    </row>
    <row r="5977" spans="1:11" x14ac:dyDescent="0.3">
      <c r="A5977" s="283" t="s">
        <v>2092</v>
      </c>
      <c r="B5977" s="283">
        <v>273</v>
      </c>
      <c r="C5977" s="24" t="str">
        <f t="shared" si="93"/>
        <v>arcels273</v>
      </c>
      <c r="D5977" s="283">
        <v>13679</v>
      </c>
      <c r="E5977" s="283">
        <v>6383</v>
      </c>
      <c r="F5977" s="283">
        <v>276402</v>
      </c>
      <c r="G5977" s="24">
        <v>50</v>
      </c>
      <c r="H5977" s="24">
        <v>0</v>
      </c>
      <c r="I5977" s="24">
        <v>0</v>
      </c>
      <c r="J5977" s="282">
        <v>10</v>
      </c>
      <c r="K5977" s="282">
        <v>30</v>
      </c>
    </row>
    <row r="5978" spans="1:11" x14ac:dyDescent="0.3">
      <c r="A5978" s="283" t="s">
        <v>2092</v>
      </c>
      <c r="B5978" s="283">
        <v>274</v>
      </c>
      <c r="C5978" s="24" t="str">
        <f t="shared" si="93"/>
        <v>arcels274</v>
      </c>
      <c r="D5978" s="283">
        <v>13818</v>
      </c>
      <c r="E5978" s="283">
        <v>6448</v>
      </c>
      <c r="F5978" s="283">
        <v>279450</v>
      </c>
      <c r="G5978" s="24">
        <v>50</v>
      </c>
      <c r="H5978" s="24">
        <v>0</v>
      </c>
      <c r="I5978" s="24">
        <v>0</v>
      </c>
      <c r="J5978" s="282">
        <v>10</v>
      </c>
      <c r="K5978" s="282">
        <v>30</v>
      </c>
    </row>
    <row r="5979" spans="1:11" x14ac:dyDescent="0.3">
      <c r="A5979" s="283" t="s">
        <v>2092</v>
      </c>
      <c r="B5979" s="283">
        <v>275</v>
      </c>
      <c r="C5979" s="24" t="str">
        <f t="shared" si="93"/>
        <v>arcels275</v>
      </c>
      <c r="D5979" s="283">
        <v>13958</v>
      </c>
      <c r="E5979" s="283">
        <v>6513</v>
      </c>
      <c r="F5979" s="283">
        <v>283304</v>
      </c>
      <c r="G5979" s="24">
        <v>50</v>
      </c>
      <c r="H5979" s="24">
        <v>0</v>
      </c>
      <c r="I5979" s="24">
        <v>0</v>
      </c>
      <c r="J5979" s="282">
        <v>10</v>
      </c>
      <c r="K5979" s="282">
        <v>30</v>
      </c>
    </row>
    <row r="5980" spans="1:11" x14ac:dyDescent="0.3">
      <c r="A5980" s="283" t="s">
        <v>2092</v>
      </c>
      <c r="B5980" s="283">
        <v>276</v>
      </c>
      <c r="C5980" s="24" t="str">
        <f t="shared" si="93"/>
        <v>arcels276</v>
      </c>
      <c r="D5980" s="283">
        <v>14099</v>
      </c>
      <c r="E5980" s="283">
        <v>6579</v>
      </c>
      <c r="F5980" s="283">
        <v>286425</v>
      </c>
      <c r="G5980" s="24">
        <v>50</v>
      </c>
      <c r="H5980" s="24">
        <v>0</v>
      </c>
      <c r="I5980" s="24">
        <v>0</v>
      </c>
      <c r="J5980" s="282">
        <v>10</v>
      </c>
      <c r="K5980" s="282">
        <v>30</v>
      </c>
    </row>
    <row r="5981" spans="1:11" x14ac:dyDescent="0.3">
      <c r="A5981" s="283" t="s">
        <v>2092</v>
      </c>
      <c r="B5981" s="283">
        <v>277</v>
      </c>
      <c r="C5981" s="24" t="str">
        <f t="shared" si="93"/>
        <v>arcels277</v>
      </c>
      <c r="D5981" s="283">
        <v>14242</v>
      </c>
      <c r="E5981" s="283">
        <v>6646</v>
      </c>
      <c r="F5981" s="283">
        <v>290371</v>
      </c>
      <c r="G5981" s="24">
        <v>50</v>
      </c>
      <c r="H5981" s="24">
        <v>0</v>
      </c>
      <c r="I5981" s="24">
        <v>0</v>
      </c>
      <c r="J5981" s="282">
        <v>10</v>
      </c>
      <c r="K5981" s="282">
        <v>30</v>
      </c>
    </row>
    <row r="5982" spans="1:11" x14ac:dyDescent="0.3">
      <c r="A5982" s="283" t="s">
        <v>2092</v>
      </c>
      <c r="B5982" s="283">
        <v>278</v>
      </c>
      <c r="C5982" s="24" t="str">
        <f t="shared" si="93"/>
        <v>arcels278</v>
      </c>
      <c r="D5982" s="283">
        <v>14386</v>
      </c>
      <c r="E5982" s="283">
        <v>6713</v>
      </c>
      <c r="F5982" s="283">
        <v>293567</v>
      </c>
      <c r="G5982" s="24">
        <v>50</v>
      </c>
      <c r="H5982" s="24">
        <v>0</v>
      </c>
      <c r="I5982" s="24">
        <v>0</v>
      </c>
      <c r="J5982" s="282">
        <v>10</v>
      </c>
      <c r="K5982" s="282">
        <v>30</v>
      </c>
    </row>
    <row r="5983" spans="1:11" x14ac:dyDescent="0.3">
      <c r="A5983" s="283" t="s">
        <v>2092</v>
      </c>
      <c r="B5983" s="283">
        <v>279</v>
      </c>
      <c r="C5983" s="24" t="str">
        <f t="shared" si="93"/>
        <v>arcels279</v>
      </c>
      <c r="D5983" s="283">
        <v>14531</v>
      </c>
      <c r="E5983" s="283">
        <v>6781</v>
      </c>
      <c r="F5983" s="283">
        <v>297337</v>
      </c>
      <c r="G5983" s="24">
        <v>50</v>
      </c>
      <c r="H5983" s="24">
        <v>0</v>
      </c>
      <c r="I5983" s="24">
        <v>0</v>
      </c>
      <c r="J5983" s="282">
        <v>10</v>
      </c>
      <c r="K5983" s="282">
        <v>30</v>
      </c>
    </row>
    <row r="5984" spans="1:11" x14ac:dyDescent="0.3">
      <c r="A5984" s="283" t="s">
        <v>2092</v>
      </c>
      <c r="B5984" s="283">
        <v>280</v>
      </c>
      <c r="C5984" s="24" t="str">
        <f t="shared" si="93"/>
        <v>arcels280</v>
      </c>
      <c r="D5984" s="283">
        <v>14678</v>
      </c>
      <c r="E5984" s="283">
        <v>6850</v>
      </c>
      <c r="F5984" s="283">
        <v>300605</v>
      </c>
      <c r="G5984" s="24">
        <v>50</v>
      </c>
      <c r="H5984" s="24">
        <v>0</v>
      </c>
      <c r="I5984" s="24">
        <v>0</v>
      </c>
      <c r="J5984" s="282">
        <v>10</v>
      </c>
      <c r="K5984" s="282">
        <v>30</v>
      </c>
    </row>
    <row r="5985" spans="1:11" x14ac:dyDescent="0.3">
      <c r="A5985" s="283" t="s">
        <v>2092</v>
      </c>
      <c r="B5985" s="283">
        <v>281</v>
      </c>
      <c r="C5985" s="24" t="str">
        <f t="shared" si="93"/>
        <v>arcels281</v>
      </c>
      <c r="D5985" s="283">
        <v>16001</v>
      </c>
      <c r="E5985" s="283">
        <v>7467</v>
      </c>
      <c r="F5985" s="283">
        <v>332495</v>
      </c>
      <c r="G5985" s="24">
        <v>50</v>
      </c>
      <c r="H5985" s="24">
        <v>0</v>
      </c>
      <c r="I5985" s="24">
        <v>0</v>
      </c>
      <c r="J5985" s="282">
        <v>10</v>
      </c>
      <c r="K5985" s="282">
        <v>30</v>
      </c>
    </row>
    <row r="5986" spans="1:11" x14ac:dyDescent="0.3">
      <c r="A5986" s="283" t="s">
        <v>2092</v>
      </c>
      <c r="B5986" s="283">
        <v>282</v>
      </c>
      <c r="C5986" s="24" t="str">
        <f t="shared" si="93"/>
        <v>arcels282</v>
      </c>
      <c r="D5986" s="283">
        <v>16162</v>
      </c>
      <c r="E5986" s="283">
        <v>7542</v>
      </c>
      <c r="F5986" s="283">
        <v>336350</v>
      </c>
      <c r="G5986" s="24">
        <v>50</v>
      </c>
      <c r="H5986" s="24">
        <v>0</v>
      </c>
      <c r="I5986" s="24">
        <v>0</v>
      </c>
      <c r="J5986" s="282">
        <v>10</v>
      </c>
      <c r="K5986" s="282">
        <v>30</v>
      </c>
    </row>
    <row r="5987" spans="1:11" x14ac:dyDescent="0.3">
      <c r="A5987" s="283" t="s">
        <v>2092</v>
      </c>
      <c r="B5987" s="283">
        <v>283</v>
      </c>
      <c r="C5987" s="24" t="str">
        <f t="shared" si="93"/>
        <v>arcels283</v>
      </c>
      <c r="D5987" s="283">
        <v>16325</v>
      </c>
      <c r="E5987" s="283">
        <v>7618</v>
      </c>
      <c r="F5987" s="283">
        <v>341168</v>
      </c>
      <c r="G5987" s="24">
        <v>50</v>
      </c>
      <c r="H5987" s="24">
        <v>0</v>
      </c>
      <c r="I5987" s="24">
        <v>0</v>
      </c>
      <c r="J5987" s="282">
        <v>10</v>
      </c>
      <c r="K5987" s="282">
        <v>30</v>
      </c>
    </row>
    <row r="5988" spans="1:11" x14ac:dyDescent="0.3">
      <c r="A5988" s="283" t="s">
        <v>2092</v>
      </c>
      <c r="B5988" s="283">
        <v>284</v>
      </c>
      <c r="C5988" s="24" t="str">
        <f t="shared" si="93"/>
        <v>arcels284</v>
      </c>
      <c r="D5988" s="283">
        <v>16490</v>
      </c>
      <c r="E5988" s="283">
        <v>7695</v>
      </c>
      <c r="F5988" s="283">
        <v>345224</v>
      </c>
      <c r="G5988" s="24">
        <v>50</v>
      </c>
      <c r="H5988" s="24">
        <v>0</v>
      </c>
      <c r="I5988" s="24">
        <v>0</v>
      </c>
      <c r="J5988" s="282">
        <v>10</v>
      </c>
      <c r="K5988" s="282">
        <v>30</v>
      </c>
    </row>
    <row r="5989" spans="1:11" x14ac:dyDescent="0.3">
      <c r="A5989" s="283" t="s">
        <v>2092</v>
      </c>
      <c r="B5989" s="283">
        <v>285</v>
      </c>
      <c r="C5989" s="24" t="str">
        <f t="shared" si="93"/>
        <v>arcels285</v>
      </c>
      <c r="D5989" s="283">
        <v>16656</v>
      </c>
      <c r="E5989" s="283">
        <v>7773</v>
      </c>
      <c r="F5989" s="283">
        <v>350163</v>
      </c>
      <c r="G5989" s="24">
        <v>50</v>
      </c>
      <c r="H5989" s="24">
        <v>0</v>
      </c>
      <c r="I5989" s="24">
        <v>0</v>
      </c>
      <c r="J5989" s="282">
        <v>10</v>
      </c>
      <c r="K5989" s="282">
        <v>30</v>
      </c>
    </row>
    <row r="5990" spans="1:11" x14ac:dyDescent="0.3">
      <c r="A5990" s="283" t="s">
        <v>2092</v>
      </c>
      <c r="B5990" s="283">
        <v>286</v>
      </c>
      <c r="C5990" s="24" t="str">
        <f t="shared" si="93"/>
        <v>arcels286</v>
      </c>
      <c r="D5990" s="283">
        <v>16824</v>
      </c>
      <c r="E5990" s="283">
        <v>7851</v>
      </c>
      <c r="F5990" s="283">
        <v>354322</v>
      </c>
      <c r="G5990" s="24">
        <v>50</v>
      </c>
      <c r="H5990" s="24">
        <v>0</v>
      </c>
      <c r="I5990" s="24">
        <v>0</v>
      </c>
      <c r="J5990" s="282">
        <v>10</v>
      </c>
      <c r="K5990" s="282">
        <v>30</v>
      </c>
    </row>
    <row r="5991" spans="1:11" x14ac:dyDescent="0.3">
      <c r="A5991" s="283" t="s">
        <v>2092</v>
      </c>
      <c r="B5991" s="283">
        <v>287</v>
      </c>
      <c r="C5991" s="24" t="str">
        <f t="shared" si="93"/>
        <v>arcels287</v>
      </c>
      <c r="D5991" s="283">
        <v>16993</v>
      </c>
      <c r="E5991" s="283">
        <v>7930</v>
      </c>
      <c r="F5991" s="283">
        <v>359063</v>
      </c>
      <c r="G5991" s="24">
        <v>50</v>
      </c>
      <c r="H5991" s="24">
        <v>0</v>
      </c>
      <c r="I5991" s="24">
        <v>0</v>
      </c>
      <c r="J5991" s="282">
        <v>10</v>
      </c>
      <c r="K5991" s="282">
        <v>30</v>
      </c>
    </row>
    <row r="5992" spans="1:11" x14ac:dyDescent="0.3">
      <c r="A5992" s="283" t="s">
        <v>2092</v>
      </c>
      <c r="B5992" s="283">
        <v>288</v>
      </c>
      <c r="C5992" s="24" t="str">
        <f t="shared" si="93"/>
        <v>arcels288</v>
      </c>
      <c r="D5992" s="283">
        <v>17164</v>
      </c>
      <c r="E5992" s="283">
        <v>8010</v>
      </c>
      <c r="F5992" s="283">
        <v>363213</v>
      </c>
      <c r="G5992" s="24">
        <v>50</v>
      </c>
      <c r="H5992" s="24">
        <v>0</v>
      </c>
      <c r="I5992" s="24">
        <v>0</v>
      </c>
      <c r="J5992" s="282">
        <v>10</v>
      </c>
      <c r="K5992" s="282">
        <v>30</v>
      </c>
    </row>
    <row r="5993" spans="1:11" x14ac:dyDescent="0.3">
      <c r="A5993" s="283" t="s">
        <v>2092</v>
      </c>
      <c r="B5993" s="283">
        <v>289</v>
      </c>
      <c r="C5993" s="24" t="str">
        <f t="shared" si="93"/>
        <v>arcels289</v>
      </c>
      <c r="D5993" s="283">
        <v>17337</v>
      </c>
      <c r="E5993" s="283">
        <v>8090</v>
      </c>
      <c r="F5993" s="283">
        <v>367520</v>
      </c>
      <c r="G5993" s="24">
        <v>50</v>
      </c>
      <c r="H5993" s="24">
        <v>0</v>
      </c>
      <c r="I5993" s="24">
        <v>0</v>
      </c>
      <c r="J5993" s="282">
        <v>10</v>
      </c>
      <c r="K5993" s="282">
        <v>30</v>
      </c>
    </row>
    <row r="5994" spans="1:11" x14ac:dyDescent="0.3">
      <c r="A5994" s="283" t="s">
        <v>2092</v>
      </c>
      <c r="B5994" s="283">
        <v>290</v>
      </c>
      <c r="C5994" s="24" t="str">
        <f t="shared" si="93"/>
        <v>arcels290</v>
      </c>
      <c r="D5994" s="283">
        <v>17511</v>
      </c>
      <c r="E5994" s="283">
        <v>8172</v>
      </c>
      <c r="F5994" s="283">
        <v>371764</v>
      </c>
      <c r="G5994" s="24">
        <v>50</v>
      </c>
      <c r="H5994" s="24">
        <v>0</v>
      </c>
      <c r="I5994" s="24">
        <v>0</v>
      </c>
      <c r="J5994" s="282">
        <v>10</v>
      </c>
      <c r="K5994" s="282">
        <v>30</v>
      </c>
    </row>
    <row r="5995" spans="1:11" x14ac:dyDescent="0.3">
      <c r="A5995" s="283" t="s">
        <v>2092</v>
      </c>
      <c r="B5995" s="283">
        <v>291</v>
      </c>
      <c r="C5995" s="24" t="str">
        <f t="shared" si="93"/>
        <v>arcels291</v>
      </c>
      <c r="D5995" s="283">
        <v>17687</v>
      </c>
      <c r="E5995" s="283">
        <v>8254</v>
      </c>
      <c r="F5995" s="283">
        <v>376054</v>
      </c>
      <c r="G5995" s="24">
        <v>50</v>
      </c>
      <c r="H5995" s="24">
        <v>0</v>
      </c>
      <c r="I5995" s="24">
        <v>0</v>
      </c>
      <c r="J5995" s="282">
        <v>10</v>
      </c>
      <c r="K5995" s="282">
        <v>30</v>
      </c>
    </row>
    <row r="5996" spans="1:11" x14ac:dyDescent="0.3">
      <c r="A5996" s="283" t="s">
        <v>2092</v>
      </c>
      <c r="B5996" s="283">
        <v>292</v>
      </c>
      <c r="C5996" s="24" t="str">
        <f t="shared" si="93"/>
        <v>arcels292</v>
      </c>
      <c r="D5996" s="283">
        <v>17864</v>
      </c>
      <c r="E5996" s="283">
        <v>8336</v>
      </c>
      <c r="F5996" s="283">
        <v>380508</v>
      </c>
      <c r="G5996" s="24">
        <v>50</v>
      </c>
      <c r="H5996" s="24">
        <v>0</v>
      </c>
      <c r="I5996" s="24">
        <v>0</v>
      </c>
      <c r="J5996" s="282">
        <v>10</v>
      </c>
      <c r="K5996" s="282">
        <v>30</v>
      </c>
    </row>
    <row r="5997" spans="1:11" x14ac:dyDescent="0.3">
      <c r="A5997" s="283" t="s">
        <v>2092</v>
      </c>
      <c r="B5997" s="283">
        <v>293</v>
      </c>
      <c r="C5997" s="24" t="str">
        <f t="shared" si="93"/>
        <v>arcels293</v>
      </c>
      <c r="D5997" s="283">
        <v>18044</v>
      </c>
      <c r="E5997" s="283">
        <v>8420</v>
      </c>
      <c r="F5997" s="283">
        <v>384895</v>
      </c>
      <c r="G5997" s="24">
        <v>50</v>
      </c>
      <c r="H5997" s="24">
        <v>0</v>
      </c>
      <c r="I5997" s="24">
        <v>0</v>
      </c>
      <c r="J5997" s="282">
        <v>10</v>
      </c>
      <c r="K5997" s="282">
        <v>30</v>
      </c>
    </row>
    <row r="5998" spans="1:11" x14ac:dyDescent="0.3">
      <c r="A5998" s="283" t="s">
        <v>2092</v>
      </c>
      <c r="B5998" s="283">
        <v>294</v>
      </c>
      <c r="C5998" s="24" t="str">
        <f t="shared" si="93"/>
        <v>arcels294</v>
      </c>
      <c r="D5998" s="283">
        <v>18225</v>
      </c>
      <c r="E5998" s="283">
        <v>8505</v>
      </c>
      <c r="F5998" s="283">
        <v>389331</v>
      </c>
      <c r="G5998" s="24">
        <v>50</v>
      </c>
      <c r="H5998" s="24">
        <v>0</v>
      </c>
      <c r="I5998" s="24">
        <v>0</v>
      </c>
      <c r="J5998" s="282">
        <v>10</v>
      </c>
      <c r="K5998" s="282">
        <v>30</v>
      </c>
    </row>
    <row r="5999" spans="1:11" x14ac:dyDescent="0.3">
      <c r="A5999" s="283" t="s">
        <v>2092</v>
      </c>
      <c r="B5999" s="283">
        <v>295</v>
      </c>
      <c r="C5999" s="24" t="str">
        <f t="shared" si="93"/>
        <v>arcels295</v>
      </c>
      <c r="D5999" s="283">
        <v>18407</v>
      </c>
      <c r="E5999" s="283">
        <v>8590</v>
      </c>
      <c r="F5999" s="283">
        <v>393936</v>
      </c>
      <c r="G5999" s="24">
        <v>50</v>
      </c>
      <c r="H5999" s="24">
        <v>0</v>
      </c>
      <c r="I5999" s="24">
        <v>0</v>
      </c>
      <c r="J5999" s="282">
        <v>10</v>
      </c>
      <c r="K5999" s="282">
        <v>30</v>
      </c>
    </row>
    <row r="6000" spans="1:11" x14ac:dyDescent="0.3">
      <c r="A6000" s="283" t="s">
        <v>2092</v>
      </c>
      <c r="B6000" s="283">
        <v>296</v>
      </c>
      <c r="C6000" s="24" t="str">
        <f t="shared" si="93"/>
        <v>arcels296</v>
      </c>
      <c r="D6000" s="283">
        <v>18592</v>
      </c>
      <c r="E6000" s="283">
        <v>8676</v>
      </c>
      <c r="F6000" s="283">
        <v>398471</v>
      </c>
      <c r="G6000" s="24">
        <v>50</v>
      </c>
      <c r="H6000" s="24">
        <v>0</v>
      </c>
      <c r="I6000" s="24">
        <v>0</v>
      </c>
      <c r="J6000" s="282">
        <v>10</v>
      </c>
      <c r="K6000" s="282">
        <v>30</v>
      </c>
    </row>
    <row r="6001" spans="1:11" x14ac:dyDescent="0.3">
      <c r="A6001" s="283" t="s">
        <v>2092</v>
      </c>
      <c r="B6001" s="283">
        <v>297</v>
      </c>
      <c r="C6001" s="24" t="str">
        <f t="shared" si="93"/>
        <v>arcels297</v>
      </c>
      <c r="D6001" s="283">
        <v>18778</v>
      </c>
      <c r="E6001" s="283">
        <v>8763</v>
      </c>
      <c r="F6001" s="283">
        <v>402811</v>
      </c>
      <c r="G6001" s="24">
        <v>50</v>
      </c>
      <c r="H6001" s="24">
        <v>0</v>
      </c>
      <c r="I6001" s="24">
        <v>0</v>
      </c>
      <c r="J6001" s="282">
        <v>10</v>
      </c>
      <c r="K6001" s="282">
        <v>30</v>
      </c>
    </row>
    <row r="6002" spans="1:11" x14ac:dyDescent="0.3">
      <c r="A6002" s="283" t="s">
        <v>2092</v>
      </c>
      <c r="B6002" s="283">
        <v>298</v>
      </c>
      <c r="C6002" s="24" t="str">
        <f t="shared" si="93"/>
        <v>arcels298</v>
      </c>
      <c r="D6002" s="283">
        <v>18966</v>
      </c>
      <c r="E6002" s="283">
        <v>8851</v>
      </c>
      <c r="F6002" s="283">
        <v>407195</v>
      </c>
      <c r="G6002" s="24">
        <v>50</v>
      </c>
      <c r="H6002" s="24">
        <v>0</v>
      </c>
      <c r="I6002" s="24">
        <v>0</v>
      </c>
      <c r="J6002" s="282">
        <v>10</v>
      </c>
      <c r="K6002" s="282">
        <v>30</v>
      </c>
    </row>
    <row r="6003" spans="1:11" x14ac:dyDescent="0.3">
      <c r="A6003" s="283" t="s">
        <v>2092</v>
      </c>
      <c r="B6003" s="283">
        <v>299</v>
      </c>
      <c r="C6003" s="24" t="str">
        <f t="shared" si="93"/>
        <v>arcels299</v>
      </c>
      <c r="D6003" s="283">
        <v>19156</v>
      </c>
      <c r="E6003" s="283">
        <v>8939</v>
      </c>
      <c r="F6003" s="283">
        <v>411625</v>
      </c>
      <c r="G6003" s="24">
        <v>50</v>
      </c>
      <c r="H6003" s="24">
        <v>0</v>
      </c>
      <c r="I6003" s="24">
        <v>0</v>
      </c>
      <c r="J6003" s="282">
        <v>10</v>
      </c>
      <c r="K6003" s="282">
        <v>30</v>
      </c>
    </row>
    <row r="6004" spans="1:11" x14ac:dyDescent="0.3">
      <c r="A6004" s="283" t="s">
        <v>2092</v>
      </c>
      <c r="B6004" s="283">
        <v>300</v>
      </c>
      <c r="C6004" s="24" t="str">
        <f t="shared" si="93"/>
        <v>arcels300</v>
      </c>
      <c r="D6004" s="283">
        <v>19347</v>
      </c>
      <c r="E6004" s="283">
        <v>9029</v>
      </c>
      <c r="F6004" s="283">
        <v>416100</v>
      </c>
      <c r="G6004" s="24">
        <v>50</v>
      </c>
      <c r="H6004" s="24">
        <v>0</v>
      </c>
      <c r="I6004" s="24">
        <v>0</v>
      </c>
      <c r="J6004" s="282">
        <v>10</v>
      </c>
      <c r="K6004" s="282">
        <v>30</v>
      </c>
    </row>
    <row r="6005" spans="1:11" x14ac:dyDescent="0.3">
      <c r="A6005" s="281" t="s">
        <v>2089</v>
      </c>
      <c r="B6005" s="281">
        <v>1</v>
      </c>
      <c r="C6005" s="24" t="str">
        <f t="shared" si="93"/>
        <v>angelica1</v>
      </c>
      <c r="D6005" s="281">
        <v>167</v>
      </c>
      <c r="E6005" s="281">
        <v>70</v>
      </c>
      <c r="F6005" s="281">
        <v>1396</v>
      </c>
      <c r="G6005" s="24">
        <v>50</v>
      </c>
      <c r="H6005" s="24">
        <v>0</v>
      </c>
      <c r="I6005" s="24">
        <v>0</v>
      </c>
      <c r="J6005" s="282">
        <v>10</v>
      </c>
      <c r="K6005" s="282">
        <v>30</v>
      </c>
    </row>
    <row r="6006" spans="1:11" x14ac:dyDescent="0.3">
      <c r="A6006" s="281" t="s">
        <v>2089</v>
      </c>
      <c r="B6006" s="281">
        <v>2</v>
      </c>
      <c r="C6006" s="24" t="str">
        <f t="shared" si="93"/>
        <v>angelica2</v>
      </c>
      <c r="D6006" s="281">
        <v>169</v>
      </c>
      <c r="E6006" s="281">
        <v>71</v>
      </c>
      <c r="F6006" s="281">
        <v>1414</v>
      </c>
      <c r="G6006" s="24">
        <v>50</v>
      </c>
      <c r="H6006" s="24">
        <v>0</v>
      </c>
      <c r="I6006" s="24">
        <v>0</v>
      </c>
      <c r="J6006" s="282">
        <v>10</v>
      </c>
      <c r="K6006" s="282">
        <v>30</v>
      </c>
    </row>
    <row r="6007" spans="1:11" x14ac:dyDescent="0.3">
      <c r="A6007" s="281" t="s">
        <v>2089</v>
      </c>
      <c r="B6007" s="281">
        <v>3</v>
      </c>
      <c r="C6007" s="24" t="str">
        <f t="shared" si="93"/>
        <v>angelica3</v>
      </c>
      <c r="D6007" s="281">
        <v>171</v>
      </c>
      <c r="E6007" s="281">
        <v>72</v>
      </c>
      <c r="F6007" s="281">
        <v>1435</v>
      </c>
      <c r="G6007" s="24">
        <v>50</v>
      </c>
      <c r="H6007" s="24">
        <v>0</v>
      </c>
      <c r="I6007" s="24">
        <v>0</v>
      </c>
      <c r="J6007" s="282">
        <v>10</v>
      </c>
      <c r="K6007" s="282">
        <v>30</v>
      </c>
    </row>
    <row r="6008" spans="1:11" x14ac:dyDescent="0.3">
      <c r="A6008" s="281" t="s">
        <v>2089</v>
      </c>
      <c r="B6008" s="281">
        <v>4</v>
      </c>
      <c r="C6008" s="24" t="str">
        <f t="shared" si="93"/>
        <v>angelica4</v>
      </c>
      <c r="D6008" s="281">
        <v>174</v>
      </c>
      <c r="E6008" s="281">
        <v>73</v>
      </c>
      <c r="F6008" s="281">
        <v>1459</v>
      </c>
      <c r="G6008" s="24">
        <v>50</v>
      </c>
      <c r="H6008" s="24">
        <v>0</v>
      </c>
      <c r="I6008" s="24">
        <v>0</v>
      </c>
      <c r="J6008" s="282">
        <v>10</v>
      </c>
      <c r="K6008" s="282">
        <v>30</v>
      </c>
    </row>
    <row r="6009" spans="1:11" x14ac:dyDescent="0.3">
      <c r="A6009" s="281" t="s">
        <v>2089</v>
      </c>
      <c r="B6009" s="281">
        <v>5</v>
      </c>
      <c r="C6009" s="24" t="str">
        <f t="shared" si="93"/>
        <v>angelica5</v>
      </c>
      <c r="D6009" s="281">
        <v>176</v>
      </c>
      <c r="E6009" s="281">
        <v>74</v>
      </c>
      <c r="F6009" s="281">
        <v>1488</v>
      </c>
      <c r="G6009" s="24">
        <v>50</v>
      </c>
      <c r="H6009" s="24">
        <v>0</v>
      </c>
      <c r="I6009" s="24">
        <v>0</v>
      </c>
      <c r="J6009" s="282">
        <v>10</v>
      </c>
      <c r="K6009" s="282">
        <v>30</v>
      </c>
    </row>
    <row r="6010" spans="1:11" x14ac:dyDescent="0.3">
      <c r="A6010" s="281" t="s">
        <v>2089</v>
      </c>
      <c r="B6010" s="281">
        <v>6</v>
      </c>
      <c r="C6010" s="24" t="str">
        <f t="shared" si="93"/>
        <v>angelica6</v>
      </c>
      <c r="D6010" s="281">
        <v>179</v>
      </c>
      <c r="E6010" s="281">
        <v>75</v>
      </c>
      <c r="F6010" s="281">
        <v>1522</v>
      </c>
      <c r="G6010" s="24">
        <v>50</v>
      </c>
      <c r="H6010" s="24">
        <v>0</v>
      </c>
      <c r="I6010" s="24">
        <v>0</v>
      </c>
      <c r="J6010" s="282">
        <v>10</v>
      </c>
      <c r="K6010" s="282">
        <v>30</v>
      </c>
    </row>
    <row r="6011" spans="1:11" x14ac:dyDescent="0.3">
      <c r="A6011" s="281" t="s">
        <v>2089</v>
      </c>
      <c r="B6011" s="281">
        <v>7</v>
      </c>
      <c r="C6011" s="24" t="str">
        <f t="shared" si="93"/>
        <v>angelica7</v>
      </c>
      <c r="D6011" s="281">
        <v>181</v>
      </c>
      <c r="E6011" s="281">
        <v>76</v>
      </c>
      <c r="F6011" s="281">
        <v>1559</v>
      </c>
      <c r="G6011" s="24">
        <v>50</v>
      </c>
      <c r="H6011" s="24">
        <v>0</v>
      </c>
      <c r="I6011" s="24">
        <v>0</v>
      </c>
      <c r="J6011" s="282">
        <v>10</v>
      </c>
      <c r="K6011" s="282">
        <v>30</v>
      </c>
    </row>
    <row r="6012" spans="1:11" x14ac:dyDescent="0.3">
      <c r="A6012" s="281" t="s">
        <v>2089</v>
      </c>
      <c r="B6012" s="281">
        <v>8</v>
      </c>
      <c r="C6012" s="24" t="str">
        <f t="shared" si="93"/>
        <v>angelica8</v>
      </c>
      <c r="D6012" s="281">
        <v>183</v>
      </c>
      <c r="E6012" s="281">
        <v>77</v>
      </c>
      <c r="F6012" s="281">
        <v>1602</v>
      </c>
      <c r="G6012" s="24">
        <v>50</v>
      </c>
      <c r="H6012" s="24">
        <v>0</v>
      </c>
      <c r="I6012" s="24">
        <v>0</v>
      </c>
      <c r="J6012" s="282">
        <v>10</v>
      </c>
      <c r="K6012" s="282">
        <v>30</v>
      </c>
    </row>
    <row r="6013" spans="1:11" x14ac:dyDescent="0.3">
      <c r="A6013" s="281" t="s">
        <v>2089</v>
      </c>
      <c r="B6013" s="281">
        <v>9</v>
      </c>
      <c r="C6013" s="24" t="str">
        <f t="shared" si="93"/>
        <v>angelica9</v>
      </c>
      <c r="D6013" s="281">
        <v>186</v>
      </c>
      <c r="E6013" s="281">
        <v>78</v>
      </c>
      <c r="F6013" s="281">
        <v>1649</v>
      </c>
      <c r="G6013" s="24">
        <v>50</v>
      </c>
      <c r="H6013" s="24">
        <v>0</v>
      </c>
      <c r="I6013" s="24">
        <v>0</v>
      </c>
      <c r="J6013" s="282">
        <v>10</v>
      </c>
      <c r="K6013" s="282">
        <v>30</v>
      </c>
    </row>
    <row r="6014" spans="1:11" x14ac:dyDescent="0.3">
      <c r="A6014" s="281" t="s">
        <v>2089</v>
      </c>
      <c r="B6014" s="281">
        <v>10</v>
      </c>
      <c r="C6014" s="24" t="str">
        <f t="shared" si="93"/>
        <v>angelica10</v>
      </c>
      <c r="D6014" s="281">
        <v>188</v>
      </c>
      <c r="E6014" s="281">
        <v>79</v>
      </c>
      <c r="F6014" s="281">
        <v>1701</v>
      </c>
      <c r="G6014" s="24">
        <v>50</v>
      </c>
      <c r="H6014" s="24">
        <v>0</v>
      </c>
      <c r="I6014" s="24">
        <v>0</v>
      </c>
      <c r="J6014" s="282">
        <v>10</v>
      </c>
      <c r="K6014" s="282">
        <v>30</v>
      </c>
    </row>
    <row r="6015" spans="1:11" x14ac:dyDescent="0.3">
      <c r="A6015" s="281" t="s">
        <v>2089</v>
      </c>
      <c r="B6015" s="281">
        <v>11</v>
      </c>
      <c r="C6015" s="24" t="str">
        <f t="shared" si="93"/>
        <v>angelica11</v>
      </c>
      <c r="D6015" s="281">
        <v>206</v>
      </c>
      <c r="E6015" s="281">
        <v>86</v>
      </c>
      <c r="F6015" s="281">
        <v>1872</v>
      </c>
      <c r="G6015" s="24">
        <v>50</v>
      </c>
      <c r="H6015" s="24">
        <v>0</v>
      </c>
      <c r="I6015" s="24">
        <v>0</v>
      </c>
      <c r="J6015" s="282">
        <v>10</v>
      </c>
      <c r="K6015" s="282">
        <v>30</v>
      </c>
    </row>
    <row r="6016" spans="1:11" x14ac:dyDescent="0.3">
      <c r="A6016" s="281" t="s">
        <v>2089</v>
      </c>
      <c r="B6016" s="281">
        <v>12</v>
      </c>
      <c r="C6016" s="24" t="str">
        <f t="shared" si="93"/>
        <v>angelica12</v>
      </c>
      <c r="D6016" s="281">
        <v>209</v>
      </c>
      <c r="E6016" s="281">
        <v>87</v>
      </c>
      <c r="F6016" s="281">
        <v>1939</v>
      </c>
      <c r="G6016" s="24">
        <v>50</v>
      </c>
      <c r="H6016" s="24">
        <v>0</v>
      </c>
      <c r="I6016" s="24">
        <v>0</v>
      </c>
      <c r="J6016" s="282">
        <v>10</v>
      </c>
      <c r="K6016" s="282">
        <v>30</v>
      </c>
    </row>
    <row r="6017" spans="1:11" x14ac:dyDescent="0.3">
      <c r="A6017" s="281" t="s">
        <v>2089</v>
      </c>
      <c r="B6017" s="281">
        <v>13</v>
      </c>
      <c r="C6017" s="24" t="str">
        <f t="shared" si="93"/>
        <v>angelica13</v>
      </c>
      <c r="D6017" s="281">
        <v>211</v>
      </c>
      <c r="E6017" s="281">
        <v>88</v>
      </c>
      <c r="F6017" s="281">
        <v>2013</v>
      </c>
      <c r="G6017" s="24">
        <v>50</v>
      </c>
      <c r="H6017" s="24">
        <v>0</v>
      </c>
      <c r="I6017" s="24">
        <v>0</v>
      </c>
      <c r="J6017" s="282">
        <v>10</v>
      </c>
      <c r="K6017" s="282">
        <v>30</v>
      </c>
    </row>
    <row r="6018" spans="1:11" x14ac:dyDescent="0.3">
      <c r="A6018" s="281" t="s">
        <v>2089</v>
      </c>
      <c r="B6018" s="281">
        <v>14</v>
      </c>
      <c r="C6018" s="24" t="str">
        <f t="shared" si="93"/>
        <v>angelica14</v>
      </c>
      <c r="D6018" s="281">
        <v>214</v>
      </c>
      <c r="E6018" s="281">
        <v>90</v>
      </c>
      <c r="F6018" s="281">
        <v>2092</v>
      </c>
      <c r="G6018" s="24">
        <v>50</v>
      </c>
      <c r="H6018" s="24">
        <v>0</v>
      </c>
      <c r="I6018" s="24">
        <v>0</v>
      </c>
      <c r="J6018" s="282">
        <v>10</v>
      </c>
      <c r="K6018" s="282">
        <v>30</v>
      </c>
    </row>
    <row r="6019" spans="1:11" x14ac:dyDescent="0.3">
      <c r="A6019" s="281" t="s">
        <v>2089</v>
      </c>
      <c r="B6019" s="281">
        <v>15</v>
      </c>
      <c r="C6019" s="24" t="str">
        <f t="shared" si="93"/>
        <v>angelica15</v>
      </c>
      <c r="D6019" s="281">
        <v>217</v>
      </c>
      <c r="E6019" s="281">
        <v>91</v>
      </c>
      <c r="F6019" s="281">
        <v>2178</v>
      </c>
      <c r="G6019" s="24">
        <v>50</v>
      </c>
      <c r="H6019" s="24">
        <v>0</v>
      </c>
      <c r="I6019" s="24">
        <v>0</v>
      </c>
      <c r="J6019" s="282">
        <v>10</v>
      </c>
      <c r="K6019" s="282">
        <v>30</v>
      </c>
    </row>
    <row r="6020" spans="1:11" x14ac:dyDescent="0.3">
      <c r="A6020" s="281" t="s">
        <v>2089</v>
      </c>
      <c r="B6020" s="281">
        <v>16</v>
      </c>
      <c r="C6020" s="24" t="str">
        <f t="shared" si="93"/>
        <v>angelica16</v>
      </c>
      <c r="D6020" s="281">
        <v>220</v>
      </c>
      <c r="E6020" s="281">
        <v>92</v>
      </c>
      <c r="F6020" s="281">
        <v>2271</v>
      </c>
      <c r="G6020" s="24">
        <v>50</v>
      </c>
      <c r="H6020" s="24">
        <v>0</v>
      </c>
      <c r="I6020" s="24">
        <v>0</v>
      </c>
      <c r="J6020" s="282">
        <v>10</v>
      </c>
      <c r="K6020" s="282">
        <v>30</v>
      </c>
    </row>
    <row r="6021" spans="1:11" x14ac:dyDescent="0.3">
      <c r="A6021" s="281" t="s">
        <v>2089</v>
      </c>
      <c r="B6021" s="281">
        <v>17</v>
      </c>
      <c r="C6021" s="24" t="str">
        <f t="shared" si="93"/>
        <v>angelica17</v>
      </c>
      <c r="D6021" s="281">
        <v>223</v>
      </c>
      <c r="E6021" s="281">
        <v>93</v>
      </c>
      <c r="F6021" s="281">
        <v>2370</v>
      </c>
      <c r="G6021" s="24">
        <v>50</v>
      </c>
      <c r="H6021" s="24">
        <v>0</v>
      </c>
      <c r="I6021" s="24">
        <v>0</v>
      </c>
      <c r="J6021" s="282">
        <v>10</v>
      </c>
      <c r="K6021" s="282">
        <v>30</v>
      </c>
    </row>
    <row r="6022" spans="1:11" x14ac:dyDescent="0.3">
      <c r="A6022" s="281" t="s">
        <v>2089</v>
      </c>
      <c r="B6022" s="281">
        <v>18</v>
      </c>
      <c r="C6022" s="24" t="str">
        <f t="shared" ref="C6022:C6085" si="94">A6022&amp;B6022</f>
        <v>angelica18</v>
      </c>
      <c r="D6022" s="281">
        <v>226</v>
      </c>
      <c r="E6022" s="281">
        <v>94</v>
      </c>
      <c r="F6022" s="281">
        <v>2477</v>
      </c>
      <c r="G6022" s="24">
        <v>50</v>
      </c>
      <c r="H6022" s="24">
        <v>0</v>
      </c>
      <c r="I6022" s="24">
        <v>0</v>
      </c>
      <c r="J6022" s="282">
        <v>10</v>
      </c>
      <c r="K6022" s="282">
        <v>30</v>
      </c>
    </row>
    <row r="6023" spans="1:11" x14ac:dyDescent="0.3">
      <c r="A6023" s="281" t="s">
        <v>2089</v>
      </c>
      <c r="B6023" s="281">
        <v>19</v>
      </c>
      <c r="C6023" s="24" t="str">
        <f t="shared" si="94"/>
        <v>angelica19</v>
      </c>
      <c r="D6023" s="281">
        <v>229</v>
      </c>
      <c r="E6023" s="281">
        <v>96</v>
      </c>
      <c r="F6023" s="281">
        <v>2590</v>
      </c>
      <c r="G6023" s="24">
        <v>50</v>
      </c>
      <c r="H6023" s="24">
        <v>0</v>
      </c>
      <c r="I6023" s="24">
        <v>0</v>
      </c>
      <c r="J6023" s="282">
        <v>10</v>
      </c>
      <c r="K6023" s="282">
        <v>30</v>
      </c>
    </row>
    <row r="6024" spans="1:11" x14ac:dyDescent="0.3">
      <c r="A6024" s="281" t="s">
        <v>2089</v>
      </c>
      <c r="B6024" s="281">
        <v>20</v>
      </c>
      <c r="C6024" s="24" t="str">
        <f t="shared" si="94"/>
        <v>angelica20</v>
      </c>
      <c r="D6024" s="281">
        <v>231</v>
      </c>
      <c r="E6024" s="281">
        <v>97</v>
      </c>
      <c r="F6024" s="281">
        <v>2712</v>
      </c>
      <c r="G6024" s="24">
        <v>50</v>
      </c>
      <c r="H6024" s="24">
        <v>0</v>
      </c>
      <c r="I6024" s="24">
        <v>0</v>
      </c>
      <c r="J6024" s="282">
        <v>10</v>
      </c>
      <c r="K6024" s="282">
        <v>30</v>
      </c>
    </row>
    <row r="6025" spans="1:11" x14ac:dyDescent="0.3">
      <c r="A6025" s="281" t="s">
        <v>2089</v>
      </c>
      <c r="B6025" s="281">
        <v>21</v>
      </c>
      <c r="C6025" s="24" t="str">
        <f t="shared" si="94"/>
        <v>angelica21</v>
      </c>
      <c r="D6025" s="281">
        <v>253</v>
      </c>
      <c r="E6025" s="281">
        <v>106</v>
      </c>
      <c r="F6025" s="281">
        <v>3040</v>
      </c>
      <c r="G6025" s="24">
        <v>50</v>
      </c>
      <c r="H6025" s="24">
        <v>0</v>
      </c>
      <c r="I6025" s="24">
        <v>0</v>
      </c>
      <c r="J6025" s="282">
        <v>10</v>
      </c>
      <c r="K6025" s="282">
        <v>30</v>
      </c>
    </row>
    <row r="6026" spans="1:11" x14ac:dyDescent="0.3">
      <c r="A6026" s="281" t="s">
        <v>2089</v>
      </c>
      <c r="B6026" s="281">
        <v>22</v>
      </c>
      <c r="C6026" s="24" t="str">
        <f t="shared" si="94"/>
        <v>angelica22</v>
      </c>
      <c r="D6026" s="281">
        <v>256</v>
      </c>
      <c r="E6026" s="281">
        <v>107</v>
      </c>
      <c r="F6026" s="281">
        <v>3187</v>
      </c>
      <c r="G6026" s="24">
        <v>50</v>
      </c>
      <c r="H6026" s="24">
        <v>0</v>
      </c>
      <c r="I6026" s="24">
        <v>0</v>
      </c>
      <c r="J6026" s="282">
        <v>10</v>
      </c>
      <c r="K6026" s="282">
        <v>30</v>
      </c>
    </row>
    <row r="6027" spans="1:11" x14ac:dyDescent="0.3">
      <c r="A6027" s="281" t="s">
        <v>2089</v>
      </c>
      <c r="B6027" s="281">
        <v>23</v>
      </c>
      <c r="C6027" s="24" t="str">
        <f t="shared" si="94"/>
        <v>angelica23</v>
      </c>
      <c r="D6027" s="281">
        <v>260</v>
      </c>
      <c r="E6027" s="281">
        <v>108</v>
      </c>
      <c r="F6027" s="281">
        <v>3344</v>
      </c>
      <c r="G6027" s="24">
        <v>50</v>
      </c>
      <c r="H6027" s="24">
        <v>0</v>
      </c>
      <c r="I6027" s="24">
        <v>0</v>
      </c>
      <c r="J6027" s="282">
        <v>10</v>
      </c>
      <c r="K6027" s="282">
        <v>30</v>
      </c>
    </row>
    <row r="6028" spans="1:11" x14ac:dyDescent="0.3">
      <c r="A6028" s="281" t="s">
        <v>2089</v>
      </c>
      <c r="B6028" s="281">
        <v>24</v>
      </c>
      <c r="C6028" s="24" t="str">
        <f t="shared" si="94"/>
        <v>angelica24</v>
      </c>
      <c r="D6028" s="281">
        <v>263</v>
      </c>
      <c r="E6028" s="281">
        <v>110</v>
      </c>
      <c r="F6028" s="281">
        <v>3510</v>
      </c>
      <c r="G6028" s="24">
        <v>50</v>
      </c>
      <c r="H6028" s="24">
        <v>0</v>
      </c>
      <c r="I6028" s="24">
        <v>0</v>
      </c>
      <c r="J6028" s="282">
        <v>10</v>
      </c>
      <c r="K6028" s="282">
        <v>30</v>
      </c>
    </row>
    <row r="6029" spans="1:11" x14ac:dyDescent="0.3">
      <c r="A6029" s="281" t="s">
        <v>2089</v>
      </c>
      <c r="B6029" s="281">
        <v>25</v>
      </c>
      <c r="C6029" s="24" t="str">
        <f t="shared" si="94"/>
        <v>angelica25</v>
      </c>
      <c r="D6029" s="281">
        <v>266</v>
      </c>
      <c r="E6029" s="281">
        <v>111</v>
      </c>
      <c r="F6029" s="281">
        <v>3685</v>
      </c>
      <c r="G6029" s="24">
        <v>50</v>
      </c>
      <c r="H6029" s="24">
        <v>0</v>
      </c>
      <c r="I6029" s="24">
        <v>0</v>
      </c>
      <c r="J6029" s="282">
        <v>10</v>
      </c>
      <c r="K6029" s="282">
        <v>30</v>
      </c>
    </row>
    <row r="6030" spans="1:11" x14ac:dyDescent="0.3">
      <c r="A6030" s="281" t="s">
        <v>2089</v>
      </c>
      <c r="B6030" s="281">
        <v>26</v>
      </c>
      <c r="C6030" s="24" t="str">
        <f t="shared" si="94"/>
        <v>angelica26</v>
      </c>
      <c r="D6030" s="281">
        <v>270</v>
      </c>
      <c r="E6030" s="281">
        <v>113</v>
      </c>
      <c r="F6030" s="281">
        <v>3729</v>
      </c>
      <c r="G6030" s="24">
        <v>50</v>
      </c>
      <c r="H6030" s="24">
        <v>0</v>
      </c>
      <c r="I6030" s="24">
        <v>0</v>
      </c>
      <c r="J6030" s="282">
        <v>10</v>
      </c>
      <c r="K6030" s="282">
        <v>30</v>
      </c>
    </row>
    <row r="6031" spans="1:11" x14ac:dyDescent="0.3">
      <c r="A6031" s="281" t="s">
        <v>2089</v>
      </c>
      <c r="B6031" s="281">
        <v>27</v>
      </c>
      <c r="C6031" s="24" t="str">
        <f t="shared" si="94"/>
        <v>angelica27</v>
      </c>
      <c r="D6031" s="281">
        <v>273</v>
      </c>
      <c r="E6031" s="281">
        <v>114</v>
      </c>
      <c r="F6031" s="281">
        <v>3773</v>
      </c>
      <c r="G6031" s="24">
        <v>50</v>
      </c>
      <c r="H6031" s="24">
        <v>0</v>
      </c>
      <c r="I6031" s="24">
        <v>0</v>
      </c>
      <c r="J6031" s="282">
        <v>10</v>
      </c>
      <c r="K6031" s="282">
        <v>30</v>
      </c>
    </row>
    <row r="6032" spans="1:11" x14ac:dyDescent="0.3">
      <c r="A6032" s="281" t="s">
        <v>2089</v>
      </c>
      <c r="B6032" s="281">
        <v>28</v>
      </c>
      <c r="C6032" s="24" t="str">
        <f t="shared" si="94"/>
        <v>angelica28</v>
      </c>
      <c r="D6032" s="281">
        <v>276</v>
      </c>
      <c r="E6032" s="281">
        <v>116</v>
      </c>
      <c r="F6032" s="281">
        <v>3818</v>
      </c>
      <c r="G6032" s="24">
        <v>50</v>
      </c>
      <c r="H6032" s="24">
        <v>0</v>
      </c>
      <c r="I6032" s="24">
        <v>0</v>
      </c>
      <c r="J6032" s="282">
        <v>10</v>
      </c>
      <c r="K6032" s="282">
        <v>30</v>
      </c>
    </row>
    <row r="6033" spans="1:11" x14ac:dyDescent="0.3">
      <c r="A6033" s="281" t="s">
        <v>2089</v>
      </c>
      <c r="B6033" s="281">
        <v>29</v>
      </c>
      <c r="C6033" s="24" t="str">
        <f t="shared" si="94"/>
        <v>angelica29</v>
      </c>
      <c r="D6033" s="281">
        <v>280</v>
      </c>
      <c r="E6033" s="281">
        <v>117</v>
      </c>
      <c r="F6033" s="281">
        <v>3863</v>
      </c>
      <c r="G6033" s="24">
        <v>50</v>
      </c>
      <c r="H6033" s="24">
        <v>0</v>
      </c>
      <c r="I6033" s="24">
        <v>0</v>
      </c>
      <c r="J6033" s="282">
        <v>10</v>
      </c>
      <c r="K6033" s="282">
        <v>30</v>
      </c>
    </row>
    <row r="6034" spans="1:11" x14ac:dyDescent="0.3">
      <c r="A6034" s="281" t="s">
        <v>2089</v>
      </c>
      <c r="B6034" s="281">
        <v>30</v>
      </c>
      <c r="C6034" s="24" t="str">
        <f t="shared" si="94"/>
        <v>angelica30</v>
      </c>
      <c r="D6034" s="281">
        <v>283</v>
      </c>
      <c r="E6034" s="281">
        <v>118</v>
      </c>
      <c r="F6034" s="281">
        <v>3909</v>
      </c>
      <c r="G6034" s="24">
        <v>50</v>
      </c>
      <c r="H6034" s="24">
        <v>0</v>
      </c>
      <c r="I6034" s="24">
        <v>0</v>
      </c>
      <c r="J6034" s="282">
        <v>10</v>
      </c>
      <c r="K6034" s="282">
        <v>30</v>
      </c>
    </row>
    <row r="6035" spans="1:11" x14ac:dyDescent="0.3">
      <c r="A6035" s="281" t="s">
        <v>2089</v>
      </c>
      <c r="B6035" s="281">
        <v>31</v>
      </c>
      <c r="C6035" s="24" t="str">
        <f t="shared" si="94"/>
        <v>angelica31</v>
      </c>
      <c r="D6035" s="281">
        <v>310</v>
      </c>
      <c r="E6035" s="281">
        <v>130</v>
      </c>
      <c r="F6035" s="281">
        <v>4243</v>
      </c>
      <c r="G6035" s="24">
        <v>50</v>
      </c>
      <c r="H6035" s="24">
        <v>0</v>
      </c>
      <c r="I6035" s="24">
        <v>0</v>
      </c>
      <c r="J6035" s="282">
        <v>10</v>
      </c>
      <c r="K6035" s="282">
        <v>30</v>
      </c>
    </row>
    <row r="6036" spans="1:11" x14ac:dyDescent="0.3">
      <c r="A6036" s="281" t="s">
        <v>2089</v>
      </c>
      <c r="B6036" s="281">
        <v>32</v>
      </c>
      <c r="C6036" s="24" t="str">
        <f t="shared" si="94"/>
        <v>angelica32</v>
      </c>
      <c r="D6036" s="281">
        <v>314</v>
      </c>
      <c r="E6036" s="281">
        <v>131</v>
      </c>
      <c r="F6036" s="281">
        <v>4294</v>
      </c>
      <c r="G6036" s="24">
        <v>50</v>
      </c>
      <c r="H6036" s="24">
        <v>0</v>
      </c>
      <c r="I6036" s="24">
        <v>0</v>
      </c>
      <c r="J6036" s="282">
        <v>10</v>
      </c>
      <c r="K6036" s="282">
        <v>30</v>
      </c>
    </row>
    <row r="6037" spans="1:11" x14ac:dyDescent="0.3">
      <c r="A6037" s="281" t="s">
        <v>2089</v>
      </c>
      <c r="B6037" s="281">
        <v>33</v>
      </c>
      <c r="C6037" s="24" t="str">
        <f t="shared" si="94"/>
        <v>angelica33</v>
      </c>
      <c r="D6037" s="281">
        <v>317</v>
      </c>
      <c r="E6037" s="281">
        <v>133</v>
      </c>
      <c r="F6037" s="281">
        <v>4345</v>
      </c>
      <c r="G6037" s="24">
        <v>50</v>
      </c>
      <c r="H6037" s="24">
        <v>0</v>
      </c>
      <c r="I6037" s="24">
        <v>0</v>
      </c>
      <c r="J6037" s="282">
        <v>10</v>
      </c>
      <c r="K6037" s="282">
        <v>30</v>
      </c>
    </row>
    <row r="6038" spans="1:11" x14ac:dyDescent="0.3">
      <c r="A6038" s="281" t="s">
        <v>2089</v>
      </c>
      <c r="B6038" s="281">
        <v>34</v>
      </c>
      <c r="C6038" s="24" t="str">
        <f t="shared" si="94"/>
        <v>angelica34</v>
      </c>
      <c r="D6038" s="281">
        <v>321</v>
      </c>
      <c r="E6038" s="281">
        <v>134</v>
      </c>
      <c r="F6038" s="281">
        <v>4397</v>
      </c>
      <c r="G6038" s="24">
        <v>50</v>
      </c>
      <c r="H6038" s="24">
        <v>0</v>
      </c>
      <c r="I6038" s="24">
        <v>0</v>
      </c>
      <c r="J6038" s="282">
        <v>10</v>
      </c>
      <c r="K6038" s="282">
        <v>30</v>
      </c>
    </row>
    <row r="6039" spans="1:11" x14ac:dyDescent="0.3">
      <c r="A6039" s="281" t="s">
        <v>2089</v>
      </c>
      <c r="B6039" s="281">
        <v>35</v>
      </c>
      <c r="C6039" s="24" t="str">
        <f t="shared" si="94"/>
        <v>angelica35</v>
      </c>
      <c r="D6039" s="281">
        <v>325</v>
      </c>
      <c r="E6039" s="281">
        <v>136</v>
      </c>
      <c r="F6039" s="281">
        <v>4449</v>
      </c>
      <c r="G6039" s="24">
        <v>50</v>
      </c>
      <c r="H6039" s="24">
        <v>0</v>
      </c>
      <c r="I6039" s="24">
        <v>0</v>
      </c>
      <c r="J6039" s="282">
        <v>10</v>
      </c>
      <c r="K6039" s="282">
        <v>30</v>
      </c>
    </row>
    <row r="6040" spans="1:11" x14ac:dyDescent="0.3">
      <c r="A6040" s="281" t="s">
        <v>2089</v>
      </c>
      <c r="B6040" s="281">
        <v>36</v>
      </c>
      <c r="C6040" s="24" t="str">
        <f t="shared" si="94"/>
        <v>angelica36</v>
      </c>
      <c r="D6040" s="281">
        <v>329</v>
      </c>
      <c r="E6040" s="281">
        <v>138</v>
      </c>
      <c r="F6040" s="281">
        <v>4502</v>
      </c>
      <c r="G6040" s="24">
        <v>50</v>
      </c>
      <c r="H6040" s="24">
        <v>0</v>
      </c>
      <c r="I6040" s="24">
        <v>0</v>
      </c>
      <c r="J6040" s="282">
        <v>10</v>
      </c>
      <c r="K6040" s="282">
        <v>30</v>
      </c>
    </row>
    <row r="6041" spans="1:11" x14ac:dyDescent="0.3">
      <c r="A6041" s="281" t="s">
        <v>2089</v>
      </c>
      <c r="B6041" s="281">
        <v>37</v>
      </c>
      <c r="C6041" s="24" t="str">
        <f t="shared" si="94"/>
        <v>angelica37</v>
      </c>
      <c r="D6041" s="281">
        <v>334</v>
      </c>
      <c r="E6041" s="281">
        <v>140</v>
      </c>
      <c r="F6041" s="281">
        <v>4556</v>
      </c>
      <c r="G6041" s="24">
        <v>50</v>
      </c>
      <c r="H6041" s="24">
        <v>0</v>
      </c>
      <c r="I6041" s="24">
        <v>0</v>
      </c>
      <c r="J6041" s="282">
        <v>10</v>
      </c>
      <c r="K6041" s="282">
        <v>30</v>
      </c>
    </row>
    <row r="6042" spans="1:11" x14ac:dyDescent="0.3">
      <c r="A6042" s="281" t="s">
        <v>2089</v>
      </c>
      <c r="B6042" s="281">
        <v>38</v>
      </c>
      <c r="C6042" s="24" t="str">
        <f t="shared" si="94"/>
        <v>angelica38</v>
      </c>
      <c r="D6042" s="281">
        <v>338</v>
      </c>
      <c r="E6042" s="281">
        <v>141</v>
      </c>
      <c r="F6042" s="281">
        <v>4610</v>
      </c>
      <c r="G6042" s="24">
        <v>50</v>
      </c>
      <c r="H6042" s="24">
        <v>0</v>
      </c>
      <c r="I6042" s="24">
        <v>0</v>
      </c>
      <c r="J6042" s="282">
        <v>10</v>
      </c>
      <c r="K6042" s="282">
        <v>30</v>
      </c>
    </row>
    <row r="6043" spans="1:11" x14ac:dyDescent="0.3">
      <c r="A6043" s="281" t="s">
        <v>2089</v>
      </c>
      <c r="B6043" s="281">
        <v>39</v>
      </c>
      <c r="C6043" s="24" t="str">
        <f t="shared" si="94"/>
        <v>angelica39</v>
      </c>
      <c r="D6043" s="281">
        <v>342</v>
      </c>
      <c r="E6043" s="281">
        <v>143</v>
      </c>
      <c r="F6043" s="281">
        <v>4665</v>
      </c>
      <c r="G6043" s="24">
        <v>50</v>
      </c>
      <c r="H6043" s="24">
        <v>0</v>
      </c>
      <c r="I6043" s="24">
        <v>0</v>
      </c>
      <c r="J6043" s="282">
        <v>10</v>
      </c>
      <c r="K6043" s="282">
        <v>30</v>
      </c>
    </row>
    <row r="6044" spans="1:11" x14ac:dyDescent="0.3">
      <c r="A6044" s="281" t="s">
        <v>2089</v>
      </c>
      <c r="B6044" s="281">
        <v>40</v>
      </c>
      <c r="C6044" s="24" t="str">
        <f t="shared" si="94"/>
        <v>angelica40</v>
      </c>
      <c r="D6044" s="281">
        <v>346</v>
      </c>
      <c r="E6044" s="281">
        <v>145</v>
      </c>
      <c r="F6044" s="281">
        <v>4721</v>
      </c>
      <c r="G6044" s="24">
        <v>50</v>
      </c>
      <c r="H6044" s="24">
        <v>0</v>
      </c>
      <c r="I6044" s="24">
        <v>0</v>
      </c>
      <c r="J6044" s="282">
        <v>10</v>
      </c>
      <c r="K6044" s="282">
        <v>30</v>
      </c>
    </row>
    <row r="6045" spans="1:11" x14ac:dyDescent="0.3">
      <c r="A6045" s="281" t="s">
        <v>2089</v>
      </c>
      <c r="B6045" s="281">
        <v>41</v>
      </c>
      <c r="C6045" s="24" t="str">
        <f t="shared" si="94"/>
        <v>angelica41</v>
      </c>
      <c r="D6045" s="281">
        <v>378</v>
      </c>
      <c r="E6045" s="281">
        <v>158</v>
      </c>
      <c r="F6045" s="281">
        <v>5178</v>
      </c>
      <c r="G6045" s="24">
        <v>50</v>
      </c>
      <c r="H6045" s="24">
        <v>0</v>
      </c>
      <c r="I6045" s="24">
        <v>0</v>
      </c>
      <c r="J6045" s="282">
        <v>10</v>
      </c>
      <c r="K6045" s="282">
        <v>30</v>
      </c>
    </row>
    <row r="6046" spans="1:11" x14ac:dyDescent="0.3">
      <c r="A6046" s="281" t="s">
        <v>2089</v>
      </c>
      <c r="B6046" s="281">
        <v>42</v>
      </c>
      <c r="C6046" s="24" t="str">
        <f t="shared" si="94"/>
        <v>angelica42</v>
      </c>
      <c r="D6046" s="281">
        <v>383</v>
      </c>
      <c r="E6046" s="281">
        <v>160</v>
      </c>
      <c r="F6046" s="281">
        <v>5240</v>
      </c>
      <c r="G6046" s="24">
        <v>50</v>
      </c>
      <c r="H6046" s="24">
        <v>0</v>
      </c>
      <c r="I6046" s="24">
        <v>0</v>
      </c>
      <c r="J6046" s="282">
        <v>10</v>
      </c>
      <c r="K6046" s="282">
        <v>30</v>
      </c>
    </row>
    <row r="6047" spans="1:11" x14ac:dyDescent="0.3">
      <c r="A6047" s="281" t="s">
        <v>2089</v>
      </c>
      <c r="B6047" s="281">
        <v>43</v>
      </c>
      <c r="C6047" s="24" t="str">
        <f t="shared" si="94"/>
        <v>angelica43</v>
      </c>
      <c r="D6047" s="281">
        <v>387</v>
      </c>
      <c r="E6047" s="281">
        <v>162</v>
      </c>
      <c r="F6047" s="281">
        <v>5303</v>
      </c>
      <c r="G6047" s="24">
        <v>50</v>
      </c>
      <c r="H6047" s="24">
        <v>0</v>
      </c>
      <c r="I6047" s="24">
        <v>0</v>
      </c>
      <c r="J6047" s="282">
        <v>10</v>
      </c>
      <c r="K6047" s="282">
        <v>30</v>
      </c>
    </row>
    <row r="6048" spans="1:11" x14ac:dyDescent="0.3">
      <c r="A6048" s="281" t="s">
        <v>2089</v>
      </c>
      <c r="B6048" s="281">
        <v>44</v>
      </c>
      <c r="C6048" s="24" t="str">
        <f t="shared" si="94"/>
        <v>angelica44</v>
      </c>
      <c r="D6048" s="281">
        <v>392</v>
      </c>
      <c r="E6048" s="281">
        <v>164</v>
      </c>
      <c r="F6048" s="281">
        <v>5373</v>
      </c>
      <c r="G6048" s="24">
        <v>50</v>
      </c>
      <c r="H6048" s="24">
        <v>0</v>
      </c>
      <c r="I6048" s="24">
        <v>0</v>
      </c>
      <c r="J6048" s="282">
        <v>10</v>
      </c>
      <c r="K6048" s="282">
        <v>30</v>
      </c>
    </row>
    <row r="6049" spans="1:11" x14ac:dyDescent="0.3">
      <c r="A6049" s="281" t="s">
        <v>2089</v>
      </c>
      <c r="B6049" s="281">
        <v>45</v>
      </c>
      <c r="C6049" s="24" t="str">
        <f t="shared" si="94"/>
        <v>angelica45</v>
      </c>
      <c r="D6049" s="281">
        <v>397</v>
      </c>
      <c r="E6049" s="281">
        <v>166</v>
      </c>
      <c r="F6049" s="281">
        <v>5441</v>
      </c>
      <c r="G6049" s="24">
        <v>50</v>
      </c>
      <c r="H6049" s="24">
        <v>0</v>
      </c>
      <c r="I6049" s="24">
        <v>0</v>
      </c>
      <c r="J6049" s="282">
        <v>10</v>
      </c>
      <c r="K6049" s="282">
        <v>30</v>
      </c>
    </row>
    <row r="6050" spans="1:11" x14ac:dyDescent="0.3">
      <c r="A6050" s="281" t="s">
        <v>2089</v>
      </c>
      <c r="B6050" s="281">
        <v>46</v>
      </c>
      <c r="C6050" s="24" t="str">
        <f t="shared" si="94"/>
        <v>angelica46</v>
      </c>
      <c r="D6050" s="281">
        <v>402</v>
      </c>
      <c r="E6050" s="281">
        <v>168</v>
      </c>
      <c r="F6050" s="281">
        <v>5506</v>
      </c>
      <c r="G6050" s="24">
        <v>50</v>
      </c>
      <c r="H6050" s="24">
        <v>0</v>
      </c>
      <c r="I6050" s="24">
        <v>0</v>
      </c>
      <c r="J6050" s="282">
        <v>10</v>
      </c>
      <c r="K6050" s="282">
        <v>30</v>
      </c>
    </row>
    <row r="6051" spans="1:11" x14ac:dyDescent="0.3">
      <c r="A6051" s="281" t="s">
        <v>2089</v>
      </c>
      <c r="B6051" s="281">
        <v>47</v>
      </c>
      <c r="C6051" s="24" t="str">
        <f t="shared" si="94"/>
        <v>angelica47</v>
      </c>
      <c r="D6051" s="281">
        <v>407</v>
      </c>
      <c r="E6051" s="281">
        <v>170</v>
      </c>
      <c r="F6051" s="281">
        <v>5576</v>
      </c>
      <c r="G6051" s="24">
        <v>50</v>
      </c>
      <c r="H6051" s="24">
        <v>0</v>
      </c>
      <c r="I6051" s="24">
        <v>0</v>
      </c>
      <c r="J6051" s="282">
        <v>10</v>
      </c>
      <c r="K6051" s="282">
        <v>30</v>
      </c>
    </row>
    <row r="6052" spans="1:11" x14ac:dyDescent="0.3">
      <c r="A6052" s="281" t="s">
        <v>2089</v>
      </c>
      <c r="B6052" s="281">
        <v>48</v>
      </c>
      <c r="C6052" s="24" t="str">
        <f t="shared" si="94"/>
        <v>angelica48</v>
      </c>
      <c r="D6052" s="281">
        <v>412</v>
      </c>
      <c r="E6052" s="281">
        <v>172</v>
      </c>
      <c r="F6052" s="281">
        <v>5649</v>
      </c>
      <c r="G6052" s="24">
        <v>50</v>
      </c>
      <c r="H6052" s="24">
        <v>0</v>
      </c>
      <c r="I6052" s="24">
        <v>0</v>
      </c>
      <c r="J6052" s="282">
        <v>10</v>
      </c>
      <c r="K6052" s="282">
        <v>30</v>
      </c>
    </row>
    <row r="6053" spans="1:11" x14ac:dyDescent="0.3">
      <c r="A6053" s="281" t="s">
        <v>2089</v>
      </c>
      <c r="B6053" s="281">
        <v>49</v>
      </c>
      <c r="C6053" s="24" t="str">
        <f t="shared" si="94"/>
        <v>angelica49</v>
      </c>
      <c r="D6053" s="281">
        <v>417</v>
      </c>
      <c r="E6053" s="281">
        <v>174</v>
      </c>
      <c r="F6053" s="281">
        <v>5717</v>
      </c>
      <c r="G6053" s="24">
        <v>50</v>
      </c>
      <c r="H6053" s="24">
        <v>0</v>
      </c>
      <c r="I6053" s="24">
        <v>0</v>
      </c>
      <c r="J6053" s="282">
        <v>10</v>
      </c>
      <c r="K6053" s="282">
        <v>30</v>
      </c>
    </row>
    <row r="6054" spans="1:11" x14ac:dyDescent="0.3">
      <c r="A6054" s="281" t="s">
        <v>2089</v>
      </c>
      <c r="B6054" s="281">
        <v>50</v>
      </c>
      <c r="C6054" s="24" t="str">
        <f t="shared" si="94"/>
        <v>angelica50</v>
      </c>
      <c r="D6054" s="281">
        <v>422</v>
      </c>
      <c r="E6054" s="281">
        <v>176</v>
      </c>
      <c r="F6054" s="281">
        <v>5791</v>
      </c>
      <c r="G6054" s="24">
        <v>50</v>
      </c>
      <c r="H6054" s="24">
        <v>0</v>
      </c>
      <c r="I6054" s="24">
        <v>0</v>
      </c>
      <c r="J6054" s="282">
        <v>10</v>
      </c>
      <c r="K6054" s="282">
        <v>30</v>
      </c>
    </row>
    <row r="6055" spans="1:11" x14ac:dyDescent="0.3">
      <c r="A6055" s="281" t="s">
        <v>2089</v>
      </c>
      <c r="B6055" s="281">
        <v>51</v>
      </c>
      <c r="C6055" s="24" t="str">
        <f t="shared" si="94"/>
        <v>angelica51</v>
      </c>
      <c r="D6055" s="281">
        <v>460</v>
      </c>
      <c r="E6055" s="281">
        <v>193</v>
      </c>
      <c r="F6055" s="281">
        <v>6304</v>
      </c>
      <c r="G6055" s="24">
        <v>50</v>
      </c>
      <c r="H6055" s="24">
        <v>0</v>
      </c>
      <c r="I6055" s="24">
        <v>0</v>
      </c>
      <c r="J6055" s="282">
        <v>10</v>
      </c>
      <c r="K6055" s="282">
        <v>30</v>
      </c>
    </row>
    <row r="6056" spans="1:11" x14ac:dyDescent="0.3">
      <c r="A6056" s="281" t="s">
        <v>2089</v>
      </c>
      <c r="B6056" s="281">
        <v>52</v>
      </c>
      <c r="C6056" s="24" t="str">
        <f t="shared" si="94"/>
        <v>angelica52</v>
      </c>
      <c r="D6056" s="281">
        <v>466</v>
      </c>
      <c r="E6056" s="281">
        <v>195</v>
      </c>
      <c r="F6056" s="281">
        <v>6379</v>
      </c>
      <c r="G6056" s="24">
        <v>50</v>
      </c>
      <c r="H6056" s="24">
        <v>0</v>
      </c>
      <c r="I6056" s="24">
        <v>0</v>
      </c>
      <c r="J6056" s="282">
        <v>10</v>
      </c>
      <c r="K6056" s="282">
        <v>30</v>
      </c>
    </row>
    <row r="6057" spans="1:11" x14ac:dyDescent="0.3">
      <c r="A6057" s="281" t="s">
        <v>2089</v>
      </c>
      <c r="B6057" s="281">
        <v>53</v>
      </c>
      <c r="C6057" s="24" t="str">
        <f t="shared" si="94"/>
        <v>angelica53</v>
      </c>
      <c r="D6057" s="281">
        <v>472</v>
      </c>
      <c r="E6057" s="281">
        <v>197</v>
      </c>
      <c r="F6057" s="281">
        <v>6461</v>
      </c>
      <c r="G6057" s="24">
        <v>50</v>
      </c>
      <c r="H6057" s="24">
        <v>0</v>
      </c>
      <c r="I6057" s="24">
        <v>0</v>
      </c>
      <c r="J6057" s="282">
        <v>10</v>
      </c>
      <c r="K6057" s="282">
        <v>30</v>
      </c>
    </row>
    <row r="6058" spans="1:11" x14ac:dyDescent="0.3">
      <c r="A6058" s="281" t="s">
        <v>2089</v>
      </c>
      <c r="B6058" s="281">
        <v>54</v>
      </c>
      <c r="C6058" s="24" t="str">
        <f t="shared" si="94"/>
        <v>angelica54</v>
      </c>
      <c r="D6058" s="281">
        <v>477</v>
      </c>
      <c r="E6058" s="281">
        <v>200</v>
      </c>
      <c r="F6058" s="281">
        <v>6545</v>
      </c>
      <c r="G6058" s="24">
        <v>50</v>
      </c>
      <c r="H6058" s="24">
        <v>0</v>
      </c>
      <c r="I6058" s="24">
        <v>0</v>
      </c>
      <c r="J6058" s="282">
        <v>10</v>
      </c>
      <c r="K6058" s="282">
        <v>30</v>
      </c>
    </row>
    <row r="6059" spans="1:11" x14ac:dyDescent="0.3">
      <c r="A6059" s="281" t="s">
        <v>2089</v>
      </c>
      <c r="B6059" s="281">
        <v>55</v>
      </c>
      <c r="C6059" s="24" t="str">
        <f t="shared" si="94"/>
        <v>angelica55</v>
      </c>
      <c r="D6059" s="281">
        <v>483</v>
      </c>
      <c r="E6059" s="281">
        <v>202</v>
      </c>
      <c r="F6059" s="281">
        <v>6624</v>
      </c>
      <c r="G6059" s="24">
        <v>50</v>
      </c>
      <c r="H6059" s="24">
        <v>0</v>
      </c>
      <c r="I6059" s="24">
        <v>0</v>
      </c>
      <c r="J6059" s="282">
        <v>10</v>
      </c>
      <c r="K6059" s="282">
        <v>30</v>
      </c>
    </row>
    <row r="6060" spans="1:11" x14ac:dyDescent="0.3">
      <c r="A6060" s="281" t="s">
        <v>2089</v>
      </c>
      <c r="B6060" s="281">
        <v>56</v>
      </c>
      <c r="C6060" s="24" t="str">
        <f t="shared" si="94"/>
        <v>angelica56</v>
      </c>
      <c r="D6060" s="281">
        <v>489</v>
      </c>
      <c r="E6060" s="281">
        <v>205</v>
      </c>
      <c r="F6060" s="281">
        <v>6711</v>
      </c>
      <c r="G6060" s="24">
        <v>50</v>
      </c>
      <c r="H6060" s="24">
        <v>0</v>
      </c>
      <c r="I6060" s="24">
        <v>0</v>
      </c>
      <c r="J6060" s="282">
        <v>10</v>
      </c>
      <c r="K6060" s="282">
        <v>30</v>
      </c>
    </row>
    <row r="6061" spans="1:11" x14ac:dyDescent="0.3">
      <c r="A6061" s="281" t="s">
        <v>2089</v>
      </c>
      <c r="B6061" s="281">
        <v>57</v>
      </c>
      <c r="C6061" s="24" t="str">
        <f t="shared" si="94"/>
        <v>angelica57</v>
      </c>
      <c r="D6061" s="281">
        <v>495</v>
      </c>
      <c r="E6061" s="281">
        <v>207</v>
      </c>
      <c r="F6061" s="281">
        <v>6796</v>
      </c>
      <c r="G6061" s="24">
        <v>50</v>
      </c>
      <c r="H6061" s="24">
        <v>0</v>
      </c>
      <c r="I6061" s="24">
        <v>0</v>
      </c>
      <c r="J6061" s="282">
        <v>10</v>
      </c>
      <c r="K6061" s="282">
        <v>30</v>
      </c>
    </row>
    <row r="6062" spans="1:11" x14ac:dyDescent="0.3">
      <c r="A6062" s="281" t="s">
        <v>2089</v>
      </c>
      <c r="B6062" s="281">
        <v>58</v>
      </c>
      <c r="C6062" s="24" t="str">
        <f t="shared" si="94"/>
        <v>angelica58</v>
      </c>
      <c r="D6062" s="281">
        <v>501</v>
      </c>
      <c r="E6062" s="281">
        <v>210</v>
      </c>
      <c r="F6062" s="281">
        <v>6878</v>
      </c>
      <c r="G6062" s="24">
        <v>50</v>
      </c>
      <c r="H6062" s="24">
        <v>0</v>
      </c>
      <c r="I6062" s="24">
        <v>0</v>
      </c>
      <c r="J6062" s="282">
        <v>10</v>
      </c>
      <c r="K6062" s="282">
        <v>30</v>
      </c>
    </row>
    <row r="6063" spans="1:11" x14ac:dyDescent="0.3">
      <c r="A6063" s="281" t="s">
        <v>2089</v>
      </c>
      <c r="B6063" s="281">
        <v>59</v>
      </c>
      <c r="C6063" s="24" t="str">
        <f t="shared" si="94"/>
        <v>angelica59</v>
      </c>
      <c r="D6063" s="281">
        <v>507</v>
      </c>
      <c r="E6063" s="281">
        <v>212</v>
      </c>
      <c r="F6063" s="281">
        <v>6965</v>
      </c>
      <c r="G6063" s="24">
        <v>50</v>
      </c>
      <c r="H6063" s="24">
        <v>0</v>
      </c>
      <c r="I6063" s="24">
        <v>0</v>
      </c>
      <c r="J6063" s="282">
        <v>10</v>
      </c>
      <c r="K6063" s="282">
        <v>30</v>
      </c>
    </row>
    <row r="6064" spans="1:11" x14ac:dyDescent="0.3">
      <c r="A6064" s="281" t="s">
        <v>2089</v>
      </c>
      <c r="B6064" s="281">
        <v>60</v>
      </c>
      <c r="C6064" s="24" t="str">
        <f t="shared" si="94"/>
        <v>angelica60</v>
      </c>
      <c r="D6064" s="281">
        <v>513</v>
      </c>
      <c r="E6064" s="281">
        <v>215</v>
      </c>
      <c r="F6064" s="281">
        <v>7057</v>
      </c>
      <c r="G6064" s="24">
        <v>50</v>
      </c>
      <c r="H6064" s="24">
        <v>0</v>
      </c>
      <c r="I6064" s="24">
        <v>0</v>
      </c>
      <c r="J6064" s="282">
        <v>10</v>
      </c>
      <c r="K6064" s="282">
        <v>30</v>
      </c>
    </row>
    <row r="6065" spans="1:11" x14ac:dyDescent="0.3">
      <c r="A6065" s="281" t="s">
        <v>2089</v>
      </c>
      <c r="B6065" s="281">
        <v>61</v>
      </c>
      <c r="C6065" s="24" t="str">
        <f t="shared" si="94"/>
        <v>angelica61</v>
      </c>
      <c r="D6065" s="281">
        <v>560</v>
      </c>
      <c r="E6065" s="281">
        <v>234</v>
      </c>
      <c r="F6065" s="281">
        <v>7764</v>
      </c>
      <c r="G6065" s="24">
        <v>50</v>
      </c>
      <c r="H6065" s="24">
        <v>0</v>
      </c>
      <c r="I6065" s="24">
        <v>0</v>
      </c>
      <c r="J6065" s="282">
        <v>10</v>
      </c>
      <c r="K6065" s="282">
        <v>30</v>
      </c>
    </row>
    <row r="6066" spans="1:11" x14ac:dyDescent="0.3">
      <c r="A6066" s="281" t="s">
        <v>2089</v>
      </c>
      <c r="B6066" s="281">
        <v>62</v>
      </c>
      <c r="C6066" s="24" t="str">
        <f t="shared" si="94"/>
        <v>angelica62</v>
      </c>
      <c r="D6066" s="281">
        <v>567</v>
      </c>
      <c r="E6066" s="281">
        <v>237</v>
      </c>
      <c r="F6066" s="281">
        <v>7866</v>
      </c>
      <c r="G6066" s="24">
        <v>50</v>
      </c>
      <c r="H6066" s="24">
        <v>0</v>
      </c>
      <c r="I6066" s="24">
        <v>0</v>
      </c>
      <c r="J6066" s="282">
        <v>10</v>
      </c>
      <c r="K6066" s="282">
        <v>30</v>
      </c>
    </row>
    <row r="6067" spans="1:11" x14ac:dyDescent="0.3">
      <c r="A6067" s="281" t="s">
        <v>2089</v>
      </c>
      <c r="B6067" s="281">
        <v>63</v>
      </c>
      <c r="C6067" s="24" t="str">
        <f t="shared" si="94"/>
        <v>angelica63</v>
      </c>
      <c r="D6067" s="281">
        <v>573</v>
      </c>
      <c r="E6067" s="281">
        <v>240</v>
      </c>
      <c r="F6067" s="281">
        <v>7982</v>
      </c>
      <c r="G6067" s="24">
        <v>50</v>
      </c>
      <c r="H6067" s="24">
        <v>0</v>
      </c>
      <c r="I6067" s="24">
        <v>0</v>
      </c>
      <c r="J6067" s="282">
        <v>10</v>
      </c>
      <c r="K6067" s="282">
        <v>30</v>
      </c>
    </row>
    <row r="6068" spans="1:11" x14ac:dyDescent="0.3">
      <c r="A6068" s="281" t="s">
        <v>2089</v>
      </c>
      <c r="B6068" s="281">
        <v>64</v>
      </c>
      <c r="C6068" s="24" t="str">
        <f t="shared" si="94"/>
        <v>angelica64</v>
      </c>
      <c r="D6068" s="281">
        <v>580</v>
      </c>
      <c r="E6068" s="281">
        <v>243</v>
      </c>
      <c r="F6068" s="281">
        <v>8077</v>
      </c>
      <c r="G6068" s="24">
        <v>50</v>
      </c>
      <c r="H6068" s="24">
        <v>0</v>
      </c>
      <c r="I6068" s="24">
        <v>0</v>
      </c>
      <c r="J6068" s="282">
        <v>10</v>
      </c>
      <c r="K6068" s="282">
        <v>30</v>
      </c>
    </row>
    <row r="6069" spans="1:11" x14ac:dyDescent="0.3">
      <c r="A6069" s="281" t="s">
        <v>2089</v>
      </c>
      <c r="B6069" s="281">
        <v>65</v>
      </c>
      <c r="C6069" s="24" t="str">
        <f t="shared" si="94"/>
        <v>angelica65</v>
      </c>
      <c r="D6069" s="281">
        <v>587</v>
      </c>
      <c r="E6069" s="281">
        <v>246</v>
      </c>
      <c r="F6069" s="281">
        <v>8185</v>
      </c>
      <c r="G6069" s="24">
        <v>50</v>
      </c>
      <c r="H6069" s="24">
        <v>0</v>
      </c>
      <c r="I6069" s="24">
        <v>0</v>
      </c>
      <c r="J6069" s="282">
        <v>10</v>
      </c>
      <c r="K6069" s="282">
        <v>30</v>
      </c>
    </row>
    <row r="6070" spans="1:11" x14ac:dyDescent="0.3">
      <c r="A6070" s="281" t="s">
        <v>2089</v>
      </c>
      <c r="B6070" s="281">
        <v>66</v>
      </c>
      <c r="C6070" s="24" t="str">
        <f t="shared" si="94"/>
        <v>angelica66</v>
      </c>
      <c r="D6070" s="281">
        <v>594</v>
      </c>
      <c r="E6070" s="281">
        <v>249</v>
      </c>
      <c r="F6070" s="281">
        <v>8292</v>
      </c>
      <c r="G6070" s="24">
        <v>50</v>
      </c>
      <c r="H6070" s="24">
        <v>0</v>
      </c>
      <c r="I6070" s="24">
        <v>0</v>
      </c>
      <c r="J6070" s="282">
        <v>10</v>
      </c>
      <c r="K6070" s="282">
        <v>30</v>
      </c>
    </row>
    <row r="6071" spans="1:11" x14ac:dyDescent="0.3">
      <c r="A6071" s="281" t="s">
        <v>2089</v>
      </c>
      <c r="B6071" s="281">
        <v>67</v>
      </c>
      <c r="C6071" s="24" t="str">
        <f t="shared" si="94"/>
        <v>angelica67</v>
      </c>
      <c r="D6071" s="281">
        <v>601</v>
      </c>
      <c r="E6071" s="281">
        <v>252</v>
      </c>
      <c r="F6071" s="281">
        <v>8408</v>
      </c>
      <c r="G6071" s="24">
        <v>50</v>
      </c>
      <c r="H6071" s="24">
        <v>0</v>
      </c>
      <c r="I6071" s="24">
        <v>0</v>
      </c>
      <c r="J6071" s="282">
        <v>10</v>
      </c>
      <c r="K6071" s="282">
        <v>30</v>
      </c>
    </row>
    <row r="6072" spans="1:11" x14ac:dyDescent="0.3">
      <c r="A6072" s="281" t="s">
        <v>2089</v>
      </c>
      <c r="B6072" s="281">
        <v>68</v>
      </c>
      <c r="C6072" s="24" t="str">
        <f t="shared" si="94"/>
        <v>angelica68</v>
      </c>
      <c r="D6072" s="281">
        <v>608</v>
      </c>
      <c r="E6072" s="281">
        <v>255</v>
      </c>
      <c r="F6072" s="281">
        <v>8508</v>
      </c>
      <c r="G6072" s="24">
        <v>50</v>
      </c>
      <c r="H6072" s="24">
        <v>0</v>
      </c>
      <c r="I6072" s="24">
        <v>0</v>
      </c>
      <c r="J6072" s="282">
        <v>10</v>
      </c>
      <c r="K6072" s="282">
        <v>30</v>
      </c>
    </row>
    <row r="6073" spans="1:11" x14ac:dyDescent="0.3">
      <c r="A6073" s="281" t="s">
        <v>2089</v>
      </c>
      <c r="B6073" s="281">
        <v>69</v>
      </c>
      <c r="C6073" s="24" t="str">
        <f t="shared" si="94"/>
        <v>angelica69</v>
      </c>
      <c r="D6073" s="281">
        <v>615</v>
      </c>
      <c r="E6073" s="281">
        <v>258</v>
      </c>
      <c r="F6073" s="281">
        <v>8621</v>
      </c>
      <c r="G6073" s="24">
        <v>50</v>
      </c>
      <c r="H6073" s="24">
        <v>0</v>
      </c>
      <c r="I6073" s="24">
        <v>0</v>
      </c>
      <c r="J6073" s="282">
        <v>10</v>
      </c>
      <c r="K6073" s="282">
        <v>30</v>
      </c>
    </row>
    <row r="6074" spans="1:11" x14ac:dyDescent="0.3">
      <c r="A6074" s="281" t="s">
        <v>2089</v>
      </c>
      <c r="B6074" s="281">
        <v>70</v>
      </c>
      <c r="C6074" s="24" t="str">
        <f t="shared" si="94"/>
        <v>angelica70</v>
      </c>
      <c r="D6074" s="281">
        <v>623</v>
      </c>
      <c r="E6074" s="281">
        <v>261</v>
      </c>
      <c r="F6074" s="281">
        <v>8724</v>
      </c>
      <c r="G6074" s="24">
        <v>50</v>
      </c>
      <c r="H6074" s="24">
        <v>0</v>
      </c>
      <c r="I6074" s="24">
        <v>0</v>
      </c>
      <c r="J6074" s="282">
        <v>10</v>
      </c>
      <c r="K6074" s="282">
        <v>30</v>
      </c>
    </row>
    <row r="6075" spans="1:11" x14ac:dyDescent="0.3">
      <c r="A6075" s="281" t="s">
        <v>2089</v>
      </c>
      <c r="B6075" s="281">
        <v>71</v>
      </c>
      <c r="C6075" s="24" t="str">
        <f t="shared" si="94"/>
        <v>angelica71</v>
      </c>
      <c r="D6075" s="281">
        <v>680</v>
      </c>
      <c r="E6075" s="281">
        <v>285</v>
      </c>
      <c r="F6075" s="281">
        <v>9520</v>
      </c>
      <c r="G6075" s="24">
        <v>50</v>
      </c>
      <c r="H6075" s="24">
        <v>0</v>
      </c>
      <c r="I6075" s="24">
        <v>0</v>
      </c>
      <c r="J6075" s="282">
        <v>10</v>
      </c>
      <c r="K6075" s="282">
        <v>30</v>
      </c>
    </row>
    <row r="6076" spans="1:11" x14ac:dyDescent="0.3">
      <c r="A6076" s="281" t="s">
        <v>2089</v>
      </c>
      <c r="B6076" s="281">
        <v>72</v>
      </c>
      <c r="C6076" s="24" t="str">
        <f t="shared" si="94"/>
        <v>angelica72</v>
      </c>
      <c r="D6076" s="281">
        <v>688</v>
      </c>
      <c r="E6076" s="281">
        <v>288</v>
      </c>
      <c r="F6076" s="281">
        <v>9633</v>
      </c>
      <c r="G6076" s="24">
        <v>50</v>
      </c>
      <c r="H6076" s="24">
        <v>0</v>
      </c>
      <c r="I6076" s="24">
        <v>0</v>
      </c>
      <c r="J6076" s="282">
        <v>10</v>
      </c>
      <c r="K6076" s="282">
        <v>30</v>
      </c>
    </row>
    <row r="6077" spans="1:11" x14ac:dyDescent="0.3">
      <c r="A6077" s="281" t="s">
        <v>2089</v>
      </c>
      <c r="B6077" s="281">
        <v>73</v>
      </c>
      <c r="C6077" s="24" t="str">
        <f t="shared" si="94"/>
        <v>angelica73</v>
      </c>
      <c r="D6077" s="281">
        <v>696</v>
      </c>
      <c r="E6077" s="281">
        <v>291</v>
      </c>
      <c r="F6077" s="281">
        <v>9768</v>
      </c>
      <c r="G6077" s="24">
        <v>50</v>
      </c>
      <c r="H6077" s="24">
        <v>0</v>
      </c>
      <c r="I6077" s="24">
        <v>0</v>
      </c>
      <c r="J6077" s="282">
        <v>10</v>
      </c>
      <c r="K6077" s="282">
        <v>30</v>
      </c>
    </row>
    <row r="6078" spans="1:11" x14ac:dyDescent="0.3">
      <c r="A6078" s="281" t="s">
        <v>2089</v>
      </c>
      <c r="B6078" s="281">
        <v>74</v>
      </c>
      <c r="C6078" s="24" t="str">
        <f t="shared" si="94"/>
        <v>angelica74</v>
      </c>
      <c r="D6078" s="281">
        <v>704</v>
      </c>
      <c r="E6078" s="281">
        <v>295</v>
      </c>
      <c r="F6078" s="281">
        <v>9884</v>
      </c>
      <c r="G6078" s="24">
        <v>50</v>
      </c>
      <c r="H6078" s="24">
        <v>0</v>
      </c>
      <c r="I6078" s="24">
        <v>0</v>
      </c>
      <c r="J6078" s="282">
        <v>10</v>
      </c>
      <c r="K6078" s="282">
        <v>30</v>
      </c>
    </row>
    <row r="6079" spans="1:11" x14ac:dyDescent="0.3">
      <c r="A6079" s="281" t="s">
        <v>2089</v>
      </c>
      <c r="B6079" s="281">
        <v>75</v>
      </c>
      <c r="C6079" s="24" t="str">
        <f t="shared" si="94"/>
        <v>angelica75</v>
      </c>
      <c r="D6079" s="281">
        <v>712</v>
      </c>
      <c r="E6079" s="281">
        <v>298</v>
      </c>
      <c r="F6079" s="281">
        <v>10016</v>
      </c>
      <c r="G6079" s="24">
        <v>50</v>
      </c>
      <c r="H6079" s="24">
        <v>0</v>
      </c>
      <c r="I6079" s="24">
        <v>0</v>
      </c>
      <c r="J6079" s="282">
        <v>10</v>
      </c>
      <c r="K6079" s="282">
        <v>30</v>
      </c>
    </row>
    <row r="6080" spans="1:11" x14ac:dyDescent="0.3">
      <c r="A6080" s="281" t="s">
        <v>2089</v>
      </c>
      <c r="B6080" s="281">
        <v>76</v>
      </c>
      <c r="C6080" s="24" t="str">
        <f t="shared" si="94"/>
        <v>angelica76</v>
      </c>
      <c r="D6080" s="281">
        <v>721</v>
      </c>
      <c r="E6080" s="281">
        <v>302</v>
      </c>
      <c r="F6080" s="281">
        <v>10135</v>
      </c>
      <c r="G6080" s="24">
        <v>50</v>
      </c>
      <c r="H6080" s="24">
        <v>0</v>
      </c>
      <c r="I6080" s="24">
        <v>0</v>
      </c>
      <c r="J6080" s="282">
        <v>10</v>
      </c>
      <c r="K6080" s="282">
        <v>30</v>
      </c>
    </row>
    <row r="6081" spans="1:11" x14ac:dyDescent="0.3">
      <c r="A6081" s="281" t="s">
        <v>2089</v>
      </c>
      <c r="B6081" s="281">
        <v>77</v>
      </c>
      <c r="C6081" s="24" t="str">
        <f t="shared" si="94"/>
        <v>angelica77</v>
      </c>
      <c r="D6081" s="281">
        <v>729</v>
      </c>
      <c r="E6081" s="281">
        <v>305</v>
      </c>
      <c r="F6081" s="281">
        <v>10276</v>
      </c>
      <c r="G6081" s="24">
        <v>50</v>
      </c>
      <c r="H6081" s="24">
        <v>0</v>
      </c>
      <c r="I6081" s="24">
        <v>0</v>
      </c>
      <c r="J6081" s="282">
        <v>10</v>
      </c>
      <c r="K6081" s="282">
        <v>30</v>
      </c>
    </row>
    <row r="6082" spans="1:11" x14ac:dyDescent="0.3">
      <c r="A6082" s="281" t="s">
        <v>2089</v>
      </c>
      <c r="B6082" s="281">
        <v>78</v>
      </c>
      <c r="C6082" s="24" t="str">
        <f t="shared" si="94"/>
        <v>angelica78</v>
      </c>
      <c r="D6082" s="281">
        <v>738</v>
      </c>
      <c r="E6082" s="281">
        <v>309</v>
      </c>
      <c r="F6082" s="281">
        <v>10399</v>
      </c>
      <c r="G6082" s="24">
        <v>50</v>
      </c>
      <c r="H6082" s="24">
        <v>0</v>
      </c>
      <c r="I6082" s="24">
        <v>0</v>
      </c>
      <c r="J6082" s="282">
        <v>10</v>
      </c>
      <c r="K6082" s="282">
        <v>30</v>
      </c>
    </row>
    <row r="6083" spans="1:11" x14ac:dyDescent="0.3">
      <c r="A6083" s="281" t="s">
        <v>2089</v>
      </c>
      <c r="B6083" s="281">
        <v>79</v>
      </c>
      <c r="C6083" s="24" t="str">
        <f t="shared" si="94"/>
        <v>angelica79</v>
      </c>
      <c r="D6083" s="281">
        <v>746</v>
      </c>
      <c r="E6083" s="281">
        <v>312</v>
      </c>
      <c r="F6083" s="281">
        <v>10537</v>
      </c>
      <c r="G6083" s="24">
        <v>50</v>
      </c>
      <c r="H6083" s="24">
        <v>0</v>
      </c>
      <c r="I6083" s="24">
        <v>0</v>
      </c>
      <c r="J6083" s="282">
        <v>10</v>
      </c>
      <c r="K6083" s="282">
        <v>30</v>
      </c>
    </row>
    <row r="6084" spans="1:11" x14ac:dyDescent="0.3">
      <c r="A6084" s="281" t="s">
        <v>2089</v>
      </c>
      <c r="B6084" s="281">
        <v>80</v>
      </c>
      <c r="C6084" s="24" t="str">
        <f t="shared" si="94"/>
        <v>angelica80</v>
      </c>
      <c r="D6084" s="281">
        <v>755</v>
      </c>
      <c r="E6084" s="281">
        <v>316</v>
      </c>
      <c r="F6084" s="281">
        <v>10663</v>
      </c>
      <c r="G6084" s="24">
        <v>50</v>
      </c>
      <c r="H6084" s="24">
        <v>0</v>
      </c>
      <c r="I6084" s="24">
        <v>0</v>
      </c>
      <c r="J6084" s="282">
        <v>10</v>
      </c>
      <c r="K6084" s="282">
        <v>30</v>
      </c>
    </row>
    <row r="6085" spans="1:11" x14ac:dyDescent="0.3">
      <c r="A6085" s="281" t="s">
        <v>2089</v>
      </c>
      <c r="B6085" s="281">
        <v>81</v>
      </c>
      <c r="C6085" s="24" t="str">
        <f t="shared" si="94"/>
        <v>angelica81</v>
      </c>
      <c r="D6085" s="281">
        <v>824</v>
      </c>
      <c r="E6085" s="281">
        <v>345</v>
      </c>
      <c r="F6085" s="281">
        <v>11783</v>
      </c>
      <c r="G6085" s="24">
        <v>50</v>
      </c>
      <c r="H6085" s="24">
        <v>0</v>
      </c>
      <c r="I6085" s="24">
        <v>0</v>
      </c>
      <c r="J6085" s="282">
        <v>10</v>
      </c>
      <c r="K6085" s="282">
        <v>30</v>
      </c>
    </row>
    <row r="6086" spans="1:11" x14ac:dyDescent="0.3">
      <c r="A6086" s="281" t="s">
        <v>2089</v>
      </c>
      <c r="B6086" s="281">
        <v>82</v>
      </c>
      <c r="C6086" s="24" t="str">
        <f t="shared" ref="C6086:C6149" si="95">A6086&amp;B6086</f>
        <v>angelica82</v>
      </c>
      <c r="D6086" s="281">
        <v>834</v>
      </c>
      <c r="E6086" s="281">
        <v>349</v>
      </c>
      <c r="F6086" s="281">
        <v>11924</v>
      </c>
      <c r="G6086" s="24">
        <v>50</v>
      </c>
      <c r="H6086" s="24">
        <v>0</v>
      </c>
      <c r="I6086" s="24">
        <v>0</v>
      </c>
      <c r="J6086" s="282">
        <v>10</v>
      </c>
      <c r="K6086" s="282">
        <v>30</v>
      </c>
    </row>
    <row r="6087" spans="1:11" x14ac:dyDescent="0.3">
      <c r="A6087" s="281" t="s">
        <v>2089</v>
      </c>
      <c r="B6087" s="281">
        <v>83</v>
      </c>
      <c r="C6087" s="24" t="str">
        <f t="shared" si="95"/>
        <v>angelica83</v>
      </c>
      <c r="D6087" s="281">
        <v>843</v>
      </c>
      <c r="E6087" s="281">
        <v>353</v>
      </c>
      <c r="F6087" s="281">
        <v>12090</v>
      </c>
      <c r="G6087" s="24">
        <v>50</v>
      </c>
      <c r="H6087" s="24">
        <v>0</v>
      </c>
      <c r="I6087" s="24">
        <v>0</v>
      </c>
      <c r="J6087" s="282">
        <v>10</v>
      </c>
      <c r="K6087" s="282">
        <v>30</v>
      </c>
    </row>
    <row r="6088" spans="1:11" x14ac:dyDescent="0.3">
      <c r="A6088" s="281" t="s">
        <v>2089</v>
      </c>
      <c r="B6088" s="281">
        <v>84</v>
      </c>
      <c r="C6088" s="24" t="str">
        <f t="shared" si="95"/>
        <v>angelica84</v>
      </c>
      <c r="D6088" s="281">
        <v>853</v>
      </c>
      <c r="E6088" s="281">
        <v>357</v>
      </c>
      <c r="F6088" s="281">
        <v>12234</v>
      </c>
      <c r="G6088" s="24">
        <v>50</v>
      </c>
      <c r="H6088" s="24">
        <v>0</v>
      </c>
      <c r="I6088" s="24">
        <v>0</v>
      </c>
      <c r="J6088" s="282">
        <v>10</v>
      </c>
      <c r="K6088" s="282">
        <v>30</v>
      </c>
    </row>
    <row r="6089" spans="1:11" x14ac:dyDescent="0.3">
      <c r="A6089" s="281" t="s">
        <v>2089</v>
      </c>
      <c r="B6089" s="281">
        <v>85</v>
      </c>
      <c r="C6089" s="24" t="str">
        <f t="shared" si="95"/>
        <v>angelica85</v>
      </c>
      <c r="D6089" s="281">
        <v>863</v>
      </c>
      <c r="E6089" s="281">
        <v>361</v>
      </c>
      <c r="F6089" s="281">
        <v>12407</v>
      </c>
      <c r="G6089" s="24">
        <v>50</v>
      </c>
      <c r="H6089" s="24">
        <v>0</v>
      </c>
      <c r="I6089" s="24">
        <v>0</v>
      </c>
      <c r="J6089" s="282">
        <v>10</v>
      </c>
      <c r="K6089" s="282">
        <v>30</v>
      </c>
    </row>
    <row r="6090" spans="1:11" x14ac:dyDescent="0.3">
      <c r="A6090" s="281" t="s">
        <v>2089</v>
      </c>
      <c r="B6090" s="281">
        <v>86</v>
      </c>
      <c r="C6090" s="24" t="str">
        <f t="shared" si="95"/>
        <v>angelica86</v>
      </c>
      <c r="D6090" s="281">
        <v>873</v>
      </c>
      <c r="E6090" s="281">
        <v>366</v>
      </c>
      <c r="F6090" s="281">
        <v>12555</v>
      </c>
      <c r="G6090" s="24">
        <v>50</v>
      </c>
      <c r="H6090" s="24">
        <v>0</v>
      </c>
      <c r="I6090" s="24">
        <v>0</v>
      </c>
      <c r="J6090" s="282">
        <v>10</v>
      </c>
      <c r="K6090" s="282">
        <v>30</v>
      </c>
    </row>
    <row r="6091" spans="1:11" x14ac:dyDescent="0.3">
      <c r="A6091" s="281" t="s">
        <v>2089</v>
      </c>
      <c r="B6091" s="281">
        <v>87</v>
      </c>
      <c r="C6091" s="24" t="str">
        <f t="shared" si="95"/>
        <v>angelica87</v>
      </c>
      <c r="D6091" s="281">
        <v>883</v>
      </c>
      <c r="E6091" s="281">
        <v>370</v>
      </c>
      <c r="F6091" s="281">
        <v>12705</v>
      </c>
      <c r="G6091" s="24">
        <v>50</v>
      </c>
      <c r="H6091" s="24">
        <v>0</v>
      </c>
      <c r="I6091" s="24">
        <v>0</v>
      </c>
      <c r="J6091" s="282">
        <v>10</v>
      </c>
      <c r="K6091" s="282">
        <v>30</v>
      </c>
    </row>
    <row r="6092" spans="1:11" x14ac:dyDescent="0.3">
      <c r="A6092" s="281" t="s">
        <v>2089</v>
      </c>
      <c r="B6092" s="281">
        <v>88</v>
      </c>
      <c r="C6092" s="24" t="str">
        <f t="shared" si="95"/>
        <v>angelica88</v>
      </c>
      <c r="D6092" s="281">
        <v>893</v>
      </c>
      <c r="E6092" s="281">
        <v>374</v>
      </c>
      <c r="F6092" s="281">
        <v>12857</v>
      </c>
      <c r="G6092" s="24">
        <v>50</v>
      </c>
      <c r="H6092" s="24">
        <v>0</v>
      </c>
      <c r="I6092" s="24">
        <v>0</v>
      </c>
      <c r="J6092" s="282">
        <v>10</v>
      </c>
      <c r="K6092" s="282">
        <v>30</v>
      </c>
    </row>
    <row r="6093" spans="1:11" x14ac:dyDescent="0.3">
      <c r="A6093" s="281" t="s">
        <v>2089</v>
      </c>
      <c r="B6093" s="281">
        <v>89</v>
      </c>
      <c r="C6093" s="24" t="str">
        <f t="shared" si="95"/>
        <v>angelica89</v>
      </c>
      <c r="D6093" s="281">
        <v>904</v>
      </c>
      <c r="E6093" s="281">
        <v>379</v>
      </c>
      <c r="F6093" s="281">
        <v>13053</v>
      </c>
      <c r="G6093" s="24">
        <v>50</v>
      </c>
      <c r="H6093" s="24">
        <v>0</v>
      </c>
      <c r="I6093" s="24">
        <v>0</v>
      </c>
      <c r="J6093" s="282">
        <v>10</v>
      </c>
      <c r="K6093" s="282">
        <v>30</v>
      </c>
    </row>
    <row r="6094" spans="1:11" x14ac:dyDescent="0.3">
      <c r="A6094" s="281" t="s">
        <v>2089</v>
      </c>
      <c r="B6094" s="281">
        <v>90</v>
      </c>
      <c r="C6094" s="24" t="str">
        <f t="shared" si="95"/>
        <v>angelica90</v>
      </c>
      <c r="D6094" s="281">
        <v>914</v>
      </c>
      <c r="E6094" s="281">
        <v>383</v>
      </c>
      <c r="F6094" s="281">
        <v>13208</v>
      </c>
      <c r="G6094" s="24">
        <v>50</v>
      </c>
      <c r="H6094" s="24">
        <v>0</v>
      </c>
      <c r="I6094" s="24">
        <v>0</v>
      </c>
      <c r="J6094" s="282">
        <v>10</v>
      </c>
      <c r="K6094" s="282">
        <v>30</v>
      </c>
    </row>
    <row r="6095" spans="1:11" x14ac:dyDescent="0.3">
      <c r="A6095" s="281" t="s">
        <v>2089</v>
      </c>
      <c r="B6095" s="281">
        <v>91</v>
      </c>
      <c r="C6095" s="24" t="str">
        <f t="shared" si="95"/>
        <v>angelica91</v>
      </c>
      <c r="D6095" s="281">
        <v>998</v>
      </c>
      <c r="E6095" s="281">
        <v>418</v>
      </c>
      <c r="F6095" s="281">
        <v>14398</v>
      </c>
      <c r="G6095" s="24">
        <v>50</v>
      </c>
      <c r="H6095" s="24">
        <v>0</v>
      </c>
      <c r="I6095" s="24">
        <v>0</v>
      </c>
      <c r="J6095" s="282">
        <v>10</v>
      </c>
      <c r="K6095" s="282">
        <v>30</v>
      </c>
    </row>
    <row r="6096" spans="1:11" x14ac:dyDescent="0.3">
      <c r="A6096" s="281" t="s">
        <v>2089</v>
      </c>
      <c r="B6096" s="281">
        <v>92</v>
      </c>
      <c r="C6096" s="24" t="str">
        <f t="shared" si="95"/>
        <v>angelica92</v>
      </c>
      <c r="D6096" s="281">
        <v>1009</v>
      </c>
      <c r="E6096" s="281">
        <v>423</v>
      </c>
      <c r="F6096" s="281">
        <v>14569</v>
      </c>
      <c r="G6096" s="24">
        <v>50</v>
      </c>
      <c r="H6096" s="24">
        <v>0</v>
      </c>
      <c r="I6096" s="24">
        <v>0</v>
      </c>
      <c r="J6096" s="282">
        <v>10</v>
      </c>
      <c r="K6096" s="282">
        <v>30</v>
      </c>
    </row>
    <row r="6097" spans="1:11" x14ac:dyDescent="0.3">
      <c r="A6097" s="281" t="s">
        <v>2089</v>
      </c>
      <c r="B6097" s="281">
        <v>93</v>
      </c>
      <c r="C6097" s="24" t="str">
        <f t="shared" si="95"/>
        <v>angelica93</v>
      </c>
      <c r="D6097" s="281">
        <v>1021</v>
      </c>
      <c r="E6097" s="281">
        <v>428</v>
      </c>
      <c r="F6097" s="281">
        <v>14792</v>
      </c>
      <c r="G6097" s="24">
        <v>50</v>
      </c>
      <c r="H6097" s="24">
        <v>0</v>
      </c>
      <c r="I6097" s="24">
        <v>0</v>
      </c>
      <c r="J6097" s="282">
        <v>10</v>
      </c>
      <c r="K6097" s="282">
        <v>30</v>
      </c>
    </row>
    <row r="6098" spans="1:11" x14ac:dyDescent="0.3">
      <c r="A6098" s="281" t="s">
        <v>2089</v>
      </c>
      <c r="B6098" s="281">
        <v>94</v>
      </c>
      <c r="C6098" s="24" t="str">
        <f t="shared" si="95"/>
        <v>angelica94</v>
      </c>
      <c r="D6098" s="281">
        <v>1033</v>
      </c>
      <c r="E6098" s="281">
        <v>433</v>
      </c>
      <c r="F6098" s="281">
        <v>14968</v>
      </c>
      <c r="G6098" s="24">
        <v>50</v>
      </c>
      <c r="H6098" s="24">
        <v>0</v>
      </c>
      <c r="I6098" s="24">
        <v>0</v>
      </c>
      <c r="J6098" s="282">
        <v>10</v>
      </c>
      <c r="K6098" s="282">
        <v>30</v>
      </c>
    </row>
    <row r="6099" spans="1:11" x14ac:dyDescent="0.3">
      <c r="A6099" s="281" t="s">
        <v>2089</v>
      </c>
      <c r="B6099" s="281">
        <v>95</v>
      </c>
      <c r="C6099" s="24" t="str">
        <f t="shared" si="95"/>
        <v>angelica95</v>
      </c>
      <c r="D6099" s="281">
        <v>1045</v>
      </c>
      <c r="E6099" s="281">
        <v>438</v>
      </c>
      <c r="F6099" s="281">
        <v>15146</v>
      </c>
      <c r="G6099" s="24">
        <v>50</v>
      </c>
      <c r="H6099" s="24">
        <v>0</v>
      </c>
      <c r="I6099" s="24">
        <v>0</v>
      </c>
      <c r="J6099" s="282">
        <v>10</v>
      </c>
      <c r="K6099" s="282">
        <v>30</v>
      </c>
    </row>
    <row r="6100" spans="1:11" x14ac:dyDescent="0.3">
      <c r="A6100" s="281" t="s">
        <v>2089</v>
      </c>
      <c r="B6100" s="281">
        <v>96</v>
      </c>
      <c r="C6100" s="24" t="str">
        <f t="shared" si="95"/>
        <v>angelica96</v>
      </c>
      <c r="D6100" s="281">
        <v>1057</v>
      </c>
      <c r="E6100" s="281">
        <v>443</v>
      </c>
      <c r="F6100" s="281">
        <v>15327</v>
      </c>
      <c r="G6100" s="24">
        <v>50</v>
      </c>
      <c r="H6100" s="24">
        <v>0</v>
      </c>
      <c r="I6100" s="24">
        <v>0</v>
      </c>
      <c r="J6100" s="282">
        <v>10</v>
      </c>
      <c r="K6100" s="282">
        <v>30</v>
      </c>
    </row>
    <row r="6101" spans="1:11" x14ac:dyDescent="0.3">
      <c r="A6101" s="281" t="s">
        <v>2089</v>
      </c>
      <c r="B6101" s="281">
        <v>97</v>
      </c>
      <c r="C6101" s="24" t="str">
        <f t="shared" si="95"/>
        <v>angelica97</v>
      </c>
      <c r="D6101" s="281">
        <v>1069</v>
      </c>
      <c r="E6101" s="281">
        <v>448</v>
      </c>
      <c r="F6101" s="281">
        <v>15561</v>
      </c>
      <c r="G6101" s="24">
        <v>50</v>
      </c>
      <c r="H6101" s="24">
        <v>0</v>
      </c>
      <c r="I6101" s="24">
        <v>0</v>
      </c>
      <c r="J6101" s="282">
        <v>10</v>
      </c>
      <c r="K6101" s="282">
        <v>30</v>
      </c>
    </row>
    <row r="6102" spans="1:11" x14ac:dyDescent="0.3">
      <c r="A6102" s="281" t="s">
        <v>2089</v>
      </c>
      <c r="B6102" s="281">
        <v>98</v>
      </c>
      <c r="C6102" s="24" t="str">
        <f t="shared" si="95"/>
        <v>angelica98</v>
      </c>
      <c r="D6102" s="281">
        <v>1081</v>
      </c>
      <c r="E6102" s="281">
        <v>453</v>
      </c>
      <c r="F6102" s="281">
        <v>15746</v>
      </c>
      <c r="G6102" s="24">
        <v>50</v>
      </c>
      <c r="H6102" s="24">
        <v>0</v>
      </c>
      <c r="I6102" s="24">
        <v>0</v>
      </c>
      <c r="J6102" s="282">
        <v>10</v>
      </c>
      <c r="K6102" s="282">
        <v>30</v>
      </c>
    </row>
    <row r="6103" spans="1:11" x14ac:dyDescent="0.3">
      <c r="A6103" s="281" t="s">
        <v>2089</v>
      </c>
      <c r="B6103" s="281">
        <v>99</v>
      </c>
      <c r="C6103" s="24" t="str">
        <f t="shared" si="95"/>
        <v>angelica99</v>
      </c>
      <c r="D6103" s="281">
        <v>1093</v>
      </c>
      <c r="E6103" s="281">
        <v>458</v>
      </c>
      <c r="F6103" s="281">
        <v>15933</v>
      </c>
      <c r="G6103" s="24">
        <v>50</v>
      </c>
      <c r="H6103" s="24">
        <v>0</v>
      </c>
      <c r="I6103" s="24">
        <v>0</v>
      </c>
      <c r="J6103" s="282">
        <v>10</v>
      </c>
      <c r="K6103" s="282">
        <v>30</v>
      </c>
    </row>
    <row r="6104" spans="1:11" x14ac:dyDescent="0.3">
      <c r="A6104" s="281" t="s">
        <v>2089</v>
      </c>
      <c r="B6104" s="281">
        <v>100</v>
      </c>
      <c r="C6104" s="24" t="str">
        <f t="shared" si="95"/>
        <v>angelica100</v>
      </c>
      <c r="D6104" s="281">
        <v>1106</v>
      </c>
      <c r="E6104" s="281">
        <v>463</v>
      </c>
      <c r="F6104" s="281">
        <v>16123</v>
      </c>
      <c r="G6104" s="24">
        <v>50</v>
      </c>
      <c r="H6104" s="24">
        <v>0</v>
      </c>
      <c r="I6104" s="24">
        <v>0</v>
      </c>
      <c r="J6104" s="282">
        <v>10</v>
      </c>
      <c r="K6104" s="282">
        <v>30</v>
      </c>
    </row>
    <row r="6105" spans="1:11" x14ac:dyDescent="0.3">
      <c r="A6105" s="281" t="s">
        <v>2089</v>
      </c>
      <c r="B6105" s="281">
        <v>101</v>
      </c>
      <c r="C6105" s="24" t="str">
        <f t="shared" si="95"/>
        <v>angelica101</v>
      </c>
      <c r="D6105" s="281">
        <v>1207</v>
      </c>
      <c r="E6105" s="281">
        <v>506</v>
      </c>
      <c r="F6105" s="281">
        <v>17854</v>
      </c>
      <c r="G6105" s="24">
        <v>50</v>
      </c>
      <c r="H6105" s="24">
        <v>0</v>
      </c>
      <c r="I6105" s="24">
        <v>0</v>
      </c>
      <c r="J6105" s="282">
        <v>10</v>
      </c>
      <c r="K6105" s="282">
        <v>30</v>
      </c>
    </row>
    <row r="6106" spans="1:11" x14ac:dyDescent="0.3">
      <c r="A6106" s="281" t="s">
        <v>2089</v>
      </c>
      <c r="B6106" s="281">
        <v>102</v>
      </c>
      <c r="C6106" s="24" t="str">
        <f t="shared" si="95"/>
        <v>angelica102</v>
      </c>
      <c r="D6106" s="281">
        <v>1221</v>
      </c>
      <c r="E6106" s="281">
        <v>511</v>
      </c>
      <c r="F6106" s="281">
        <v>18066</v>
      </c>
      <c r="G6106" s="24">
        <v>50</v>
      </c>
      <c r="H6106" s="24">
        <v>0</v>
      </c>
      <c r="I6106" s="24">
        <v>0</v>
      </c>
      <c r="J6106" s="282">
        <v>10</v>
      </c>
      <c r="K6106" s="282">
        <v>30</v>
      </c>
    </row>
    <row r="6107" spans="1:11" x14ac:dyDescent="0.3">
      <c r="A6107" s="281" t="s">
        <v>2089</v>
      </c>
      <c r="B6107" s="281">
        <v>103</v>
      </c>
      <c r="C6107" s="24" t="str">
        <f t="shared" si="95"/>
        <v>angelica103</v>
      </c>
      <c r="D6107" s="281">
        <v>1234</v>
      </c>
      <c r="E6107" s="281">
        <v>517</v>
      </c>
      <c r="F6107" s="281">
        <v>18281</v>
      </c>
      <c r="G6107" s="24">
        <v>50</v>
      </c>
      <c r="H6107" s="24">
        <v>0</v>
      </c>
      <c r="I6107" s="24">
        <v>0</v>
      </c>
      <c r="J6107" s="282">
        <v>10</v>
      </c>
      <c r="K6107" s="282">
        <v>30</v>
      </c>
    </row>
    <row r="6108" spans="1:11" x14ac:dyDescent="0.3">
      <c r="A6108" s="281" t="s">
        <v>2089</v>
      </c>
      <c r="B6108" s="281">
        <v>104</v>
      </c>
      <c r="C6108" s="24" t="str">
        <f t="shared" si="95"/>
        <v>angelica104</v>
      </c>
      <c r="D6108" s="281">
        <v>1249</v>
      </c>
      <c r="E6108" s="281">
        <v>523</v>
      </c>
      <c r="F6108" s="281">
        <v>18498</v>
      </c>
      <c r="G6108" s="24">
        <v>50</v>
      </c>
      <c r="H6108" s="24">
        <v>0</v>
      </c>
      <c r="I6108" s="24">
        <v>0</v>
      </c>
      <c r="J6108" s="282">
        <v>10</v>
      </c>
      <c r="K6108" s="282">
        <v>30</v>
      </c>
    </row>
    <row r="6109" spans="1:11" x14ac:dyDescent="0.3">
      <c r="A6109" s="281" t="s">
        <v>2089</v>
      </c>
      <c r="B6109" s="281">
        <v>105</v>
      </c>
      <c r="C6109" s="24" t="str">
        <f t="shared" si="95"/>
        <v>angelica105</v>
      </c>
      <c r="D6109" s="281">
        <v>1263</v>
      </c>
      <c r="E6109" s="281">
        <v>529</v>
      </c>
      <c r="F6109" s="281">
        <v>18781</v>
      </c>
      <c r="G6109" s="24">
        <v>50</v>
      </c>
      <c r="H6109" s="24">
        <v>0</v>
      </c>
      <c r="I6109" s="24">
        <v>0</v>
      </c>
      <c r="J6109" s="282">
        <v>10</v>
      </c>
      <c r="K6109" s="282">
        <v>30</v>
      </c>
    </row>
    <row r="6110" spans="1:11" x14ac:dyDescent="0.3">
      <c r="A6110" s="281" t="s">
        <v>2089</v>
      </c>
      <c r="B6110" s="281">
        <v>106</v>
      </c>
      <c r="C6110" s="24" t="str">
        <f t="shared" si="95"/>
        <v>angelica106</v>
      </c>
      <c r="D6110" s="281">
        <v>1277</v>
      </c>
      <c r="E6110" s="281">
        <v>535</v>
      </c>
      <c r="F6110" s="281">
        <v>19004</v>
      </c>
      <c r="G6110" s="24">
        <v>50</v>
      </c>
      <c r="H6110" s="24">
        <v>0</v>
      </c>
      <c r="I6110" s="24">
        <v>0</v>
      </c>
      <c r="J6110" s="282">
        <v>10</v>
      </c>
      <c r="K6110" s="282">
        <v>30</v>
      </c>
    </row>
    <row r="6111" spans="1:11" x14ac:dyDescent="0.3">
      <c r="A6111" s="281" t="s">
        <v>2089</v>
      </c>
      <c r="B6111" s="281">
        <v>107</v>
      </c>
      <c r="C6111" s="24" t="str">
        <f t="shared" si="95"/>
        <v>angelica107</v>
      </c>
      <c r="D6111" s="281">
        <v>1292</v>
      </c>
      <c r="E6111" s="281">
        <v>541</v>
      </c>
      <c r="F6111" s="281">
        <v>19230</v>
      </c>
      <c r="G6111" s="24">
        <v>50</v>
      </c>
      <c r="H6111" s="24">
        <v>0</v>
      </c>
      <c r="I6111" s="24">
        <v>0</v>
      </c>
      <c r="J6111" s="282">
        <v>10</v>
      </c>
      <c r="K6111" s="282">
        <v>30</v>
      </c>
    </row>
    <row r="6112" spans="1:11" x14ac:dyDescent="0.3">
      <c r="A6112" s="281" t="s">
        <v>2089</v>
      </c>
      <c r="B6112" s="281">
        <v>108</v>
      </c>
      <c r="C6112" s="24" t="str">
        <f t="shared" si="95"/>
        <v>angelica108</v>
      </c>
      <c r="D6112" s="281">
        <v>1306</v>
      </c>
      <c r="E6112" s="281">
        <v>547</v>
      </c>
      <c r="F6112" s="281">
        <v>19458</v>
      </c>
      <c r="G6112" s="24">
        <v>50</v>
      </c>
      <c r="H6112" s="24">
        <v>0</v>
      </c>
      <c r="I6112" s="24">
        <v>0</v>
      </c>
      <c r="J6112" s="282">
        <v>10</v>
      </c>
      <c r="K6112" s="282">
        <v>30</v>
      </c>
    </row>
    <row r="6113" spans="1:11" x14ac:dyDescent="0.3">
      <c r="A6113" s="281" t="s">
        <v>2089</v>
      </c>
      <c r="B6113" s="281">
        <v>109</v>
      </c>
      <c r="C6113" s="24" t="str">
        <f t="shared" si="95"/>
        <v>angelica109</v>
      </c>
      <c r="D6113" s="281">
        <v>1321</v>
      </c>
      <c r="E6113" s="281">
        <v>553</v>
      </c>
      <c r="F6113" s="281">
        <v>19755</v>
      </c>
      <c r="G6113" s="24">
        <v>50</v>
      </c>
      <c r="H6113" s="24">
        <v>0</v>
      </c>
      <c r="I6113" s="24">
        <v>0</v>
      </c>
      <c r="J6113" s="282">
        <v>10</v>
      </c>
      <c r="K6113" s="282">
        <v>30</v>
      </c>
    </row>
    <row r="6114" spans="1:11" x14ac:dyDescent="0.3">
      <c r="A6114" s="281" t="s">
        <v>2089</v>
      </c>
      <c r="B6114" s="281">
        <v>110</v>
      </c>
      <c r="C6114" s="24" t="str">
        <f t="shared" si="95"/>
        <v>angelica110</v>
      </c>
      <c r="D6114" s="281">
        <v>1336</v>
      </c>
      <c r="E6114" s="281">
        <v>560</v>
      </c>
      <c r="F6114" s="281">
        <v>19989</v>
      </c>
      <c r="G6114" s="24">
        <v>50</v>
      </c>
      <c r="H6114" s="24">
        <v>0</v>
      </c>
      <c r="I6114" s="24">
        <v>0</v>
      </c>
      <c r="J6114" s="282">
        <v>10</v>
      </c>
      <c r="K6114" s="282">
        <v>30</v>
      </c>
    </row>
    <row r="6115" spans="1:11" x14ac:dyDescent="0.3">
      <c r="A6115" s="281" t="s">
        <v>2089</v>
      </c>
      <c r="B6115" s="281">
        <v>111</v>
      </c>
      <c r="C6115" s="24" t="str">
        <f t="shared" si="95"/>
        <v>angelica111</v>
      </c>
      <c r="D6115" s="281">
        <v>1351</v>
      </c>
      <c r="E6115" s="281">
        <v>566</v>
      </c>
      <c r="F6115" s="281">
        <v>20226</v>
      </c>
      <c r="G6115" s="24">
        <v>50</v>
      </c>
      <c r="H6115" s="24">
        <v>0</v>
      </c>
      <c r="I6115" s="24">
        <v>0</v>
      </c>
      <c r="J6115" s="282">
        <v>10</v>
      </c>
      <c r="K6115" s="282">
        <v>30</v>
      </c>
    </row>
    <row r="6116" spans="1:11" x14ac:dyDescent="0.3">
      <c r="A6116" s="281" t="s">
        <v>2089</v>
      </c>
      <c r="B6116" s="281">
        <v>112</v>
      </c>
      <c r="C6116" s="24" t="str">
        <f t="shared" si="95"/>
        <v>angelica112</v>
      </c>
      <c r="D6116" s="281">
        <v>1366</v>
      </c>
      <c r="E6116" s="281">
        <v>572</v>
      </c>
      <c r="F6116" s="281">
        <v>20466</v>
      </c>
      <c r="G6116" s="24">
        <v>50</v>
      </c>
      <c r="H6116" s="24">
        <v>0</v>
      </c>
      <c r="I6116" s="24">
        <v>0</v>
      </c>
      <c r="J6116" s="282">
        <v>10</v>
      </c>
      <c r="K6116" s="282">
        <v>30</v>
      </c>
    </row>
    <row r="6117" spans="1:11" x14ac:dyDescent="0.3">
      <c r="A6117" s="281" t="s">
        <v>2089</v>
      </c>
      <c r="B6117" s="281">
        <v>113</v>
      </c>
      <c r="C6117" s="24" t="str">
        <f t="shared" si="95"/>
        <v>angelica113</v>
      </c>
      <c r="D6117" s="281">
        <v>1382</v>
      </c>
      <c r="E6117" s="281">
        <v>579</v>
      </c>
      <c r="F6117" s="281">
        <v>20754</v>
      </c>
      <c r="G6117" s="24">
        <v>50</v>
      </c>
      <c r="H6117" s="24">
        <v>0</v>
      </c>
      <c r="I6117" s="24">
        <v>0</v>
      </c>
      <c r="J6117" s="282">
        <v>10</v>
      </c>
      <c r="K6117" s="282">
        <v>30</v>
      </c>
    </row>
    <row r="6118" spans="1:11" x14ac:dyDescent="0.3">
      <c r="A6118" s="281" t="s">
        <v>2089</v>
      </c>
      <c r="B6118" s="281">
        <v>114</v>
      </c>
      <c r="C6118" s="24" t="str">
        <f t="shared" si="95"/>
        <v>angelica114</v>
      </c>
      <c r="D6118" s="281">
        <v>1397</v>
      </c>
      <c r="E6118" s="281">
        <v>585</v>
      </c>
      <c r="F6118" s="281">
        <v>21000</v>
      </c>
      <c r="G6118" s="24">
        <v>50</v>
      </c>
      <c r="H6118" s="24">
        <v>0</v>
      </c>
      <c r="I6118" s="24">
        <v>0</v>
      </c>
      <c r="J6118" s="282">
        <v>10</v>
      </c>
      <c r="K6118" s="282">
        <v>30</v>
      </c>
    </row>
    <row r="6119" spans="1:11" x14ac:dyDescent="0.3">
      <c r="A6119" s="281" t="s">
        <v>2089</v>
      </c>
      <c r="B6119" s="281">
        <v>115</v>
      </c>
      <c r="C6119" s="24" t="str">
        <f t="shared" si="95"/>
        <v>angelica115</v>
      </c>
      <c r="D6119" s="281">
        <v>1413</v>
      </c>
      <c r="E6119" s="281">
        <v>592</v>
      </c>
      <c r="F6119" s="281">
        <v>21249</v>
      </c>
      <c r="G6119" s="24">
        <v>50</v>
      </c>
      <c r="H6119" s="24">
        <v>0</v>
      </c>
      <c r="I6119" s="24">
        <v>0</v>
      </c>
      <c r="J6119" s="282">
        <v>10</v>
      </c>
      <c r="K6119" s="282">
        <v>30</v>
      </c>
    </row>
    <row r="6120" spans="1:11" x14ac:dyDescent="0.3">
      <c r="A6120" s="281" t="s">
        <v>2089</v>
      </c>
      <c r="B6120" s="281">
        <v>116</v>
      </c>
      <c r="C6120" s="24" t="str">
        <f t="shared" si="95"/>
        <v>angelica116</v>
      </c>
      <c r="D6120" s="281">
        <v>1429</v>
      </c>
      <c r="E6120" s="281">
        <v>599</v>
      </c>
      <c r="F6120" s="281">
        <v>21500</v>
      </c>
      <c r="G6120" s="24">
        <v>50</v>
      </c>
      <c r="H6120" s="24">
        <v>0</v>
      </c>
      <c r="I6120" s="24">
        <v>0</v>
      </c>
      <c r="J6120" s="282">
        <v>10</v>
      </c>
      <c r="K6120" s="282">
        <v>30</v>
      </c>
    </row>
    <row r="6121" spans="1:11" x14ac:dyDescent="0.3">
      <c r="A6121" s="281" t="s">
        <v>2089</v>
      </c>
      <c r="B6121" s="281">
        <v>117</v>
      </c>
      <c r="C6121" s="24" t="str">
        <f t="shared" si="95"/>
        <v>angelica117</v>
      </c>
      <c r="D6121" s="281">
        <v>1445</v>
      </c>
      <c r="E6121" s="281">
        <v>605</v>
      </c>
      <c r="F6121" s="281">
        <v>21827</v>
      </c>
      <c r="G6121" s="24">
        <v>50</v>
      </c>
      <c r="H6121" s="24">
        <v>0</v>
      </c>
      <c r="I6121" s="24">
        <v>0</v>
      </c>
      <c r="J6121" s="282">
        <v>10</v>
      </c>
      <c r="K6121" s="282">
        <v>30</v>
      </c>
    </row>
    <row r="6122" spans="1:11" x14ac:dyDescent="0.3">
      <c r="A6122" s="281" t="s">
        <v>2089</v>
      </c>
      <c r="B6122" s="281">
        <v>118</v>
      </c>
      <c r="C6122" s="24" t="str">
        <f t="shared" si="95"/>
        <v>angelica118</v>
      </c>
      <c r="D6122" s="281">
        <v>1461</v>
      </c>
      <c r="E6122" s="281">
        <v>612</v>
      </c>
      <c r="F6122" s="281">
        <v>22085</v>
      </c>
      <c r="G6122" s="24">
        <v>50</v>
      </c>
      <c r="H6122" s="24">
        <v>0</v>
      </c>
      <c r="I6122" s="24">
        <v>0</v>
      </c>
      <c r="J6122" s="282">
        <v>10</v>
      </c>
      <c r="K6122" s="282">
        <v>30</v>
      </c>
    </row>
    <row r="6123" spans="1:11" x14ac:dyDescent="0.3">
      <c r="A6123" s="281" t="s">
        <v>2089</v>
      </c>
      <c r="B6123" s="281">
        <v>119</v>
      </c>
      <c r="C6123" s="24" t="str">
        <f t="shared" si="95"/>
        <v>angelica119</v>
      </c>
      <c r="D6123" s="281">
        <v>1478</v>
      </c>
      <c r="E6123" s="281">
        <v>619</v>
      </c>
      <c r="F6123" s="281">
        <v>22346</v>
      </c>
      <c r="G6123" s="24">
        <v>50</v>
      </c>
      <c r="H6123" s="24">
        <v>0</v>
      </c>
      <c r="I6123" s="24">
        <v>0</v>
      </c>
      <c r="J6123" s="282">
        <v>10</v>
      </c>
      <c r="K6123" s="282">
        <v>30</v>
      </c>
    </row>
    <row r="6124" spans="1:11" x14ac:dyDescent="0.3">
      <c r="A6124" s="281" t="s">
        <v>2089</v>
      </c>
      <c r="B6124" s="281">
        <v>120</v>
      </c>
      <c r="C6124" s="24" t="str">
        <f t="shared" si="95"/>
        <v>angelica120</v>
      </c>
      <c r="D6124" s="281">
        <v>1494</v>
      </c>
      <c r="E6124" s="281">
        <v>626</v>
      </c>
      <c r="F6124" s="281">
        <v>22610</v>
      </c>
      <c r="G6124" s="24">
        <v>50</v>
      </c>
      <c r="H6124" s="24">
        <v>0</v>
      </c>
      <c r="I6124" s="24">
        <v>0</v>
      </c>
      <c r="J6124" s="282">
        <v>10</v>
      </c>
      <c r="K6124" s="282">
        <v>30</v>
      </c>
    </row>
    <row r="6125" spans="1:11" x14ac:dyDescent="0.3">
      <c r="A6125" s="281" t="s">
        <v>2089</v>
      </c>
      <c r="B6125" s="281">
        <v>121</v>
      </c>
      <c r="C6125" s="24" t="str">
        <f t="shared" si="95"/>
        <v>angelica121</v>
      </c>
      <c r="D6125" s="281">
        <v>1631</v>
      </c>
      <c r="E6125" s="281">
        <v>683</v>
      </c>
      <c r="F6125" s="281">
        <v>24981</v>
      </c>
      <c r="G6125" s="24">
        <v>50</v>
      </c>
      <c r="H6125" s="24">
        <v>0</v>
      </c>
      <c r="I6125" s="24">
        <v>0</v>
      </c>
      <c r="J6125" s="282">
        <v>10</v>
      </c>
      <c r="K6125" s="282">
        <v>30</v>
      </c>
    </row>
    <row r="6126" spans="1:11" x14ac:dyDescent="0.3">
      <c r="A6126" s="281" t="s">
        <v>2089</v>
      </c>
      <c r="B6126" s="281">
        <v>122</v>
      </c>
      <c r="C6126" s="24" t="str">
        <f t="shared" si="95"/>
        <v>angelica122</v>
      </c>
      <c r="D6126" s="281">
        <v>1649</v>
      </c>
      <c r="E6126" s="281">
        <v>691</v>
      </c>
      <c r="F6126" s="281">
        <v>25276</v>
      </c>
      <c r="G6126" s="24">
        <v>50</v>
      </c>
      <c r="H6126" s="24">
        <v>0</v>
      </c>
      <c r="I6126" s="24">
        <v>0</v>
      </c>
      <c r="J6126" s="282">
        <v>10</v>
      </c>
      <c r="K6126" s="282">
        <v>30</v>
      </c>
    </row>
    <row r="6127" spans="1:11" x14ac:dyDescent="0.3">
      <c r="A6127" s="281" t="s">
        <v>2089</v>
      </c>
      <c r="B6127" s="281">
        <v>123</v>
      </c>
      <c r="C6127" s="24" t="str">
        <f t="shared" si="95"/>
        <v>angelica123</v>
      </c>
      <c r="D6127" s="281">
        <v>1667</v>
      </c>
      <c r="E6127" s="281">
        <v>699</v>
      </c>
      <c r="F6127" s="281">
        <v>25575</v>
      </c>
      <c r="G6127" s="24">
        <v>50</v>
      </c>
      <c r="H6127" s="24">
        <v>0</v>
      </c>
      <c r="I6127" s="24">
        <v>0</v>
      </c>
      <c r="J6127" s="282">
        <v>10</v>
      </c>
      <c r="K6127" s="282">
        <v>30</v>
      </c>
    </row>
    <row r="6128" spans="1:11" x14ac:dyDescent="0.3">
      <c r="A6128" s="281" t="s">
        <v>2089</v>
      </c>
      <c r="B6128" s="281">
        <v>124</v>
      </c>
      <c r="C6128" s="24" t="str">
        <f t="shared" si="95"/>
        <v>angelica124</v>
      </c>
      <c r="D6128" s="281">
        <v>1686</v>
      </c>
      <c r="E6128" s="281">
        <v>706</v>
      </c>
      <c r="F6128" s="281">
        <v>25905</v>
      </c>
      <c r="G6128" s="24">
        <v>50</v>
      </c>
      <c r="H6128" s="24">
        <v>0</v>
      </c>
      <c r="I6128" s="24">
        <v>0</v>
      </c>
      <c r="J6128" s="282">
        <v>10</v>
      </c>
      <c r="K6128" s="282">
        <v>30</v>
      </c>
    </row>
    <row r="6129" spans="1:11" x14ac:dyDescent="0.3">
      <c r="A6129" s="281" t="s">
        <v>2089</v>
      </c>
      <c r="B6129" s="281">
        <v>125</v>
      </c>
      <c r="C6129" s="24" t="str">
        <f t="shared" si="95"/>
        <v>angelica125</v>
      </c>
      <c r="D6129" s="281">
        <v>1705</v>
      </c>
      <c r="E6129" s="281">
        <v>714</v>
      </c>
      <c r="F6129" s="281">
        <v>26317</v>
      </c>
      <c r="G6129" s="24">
        <v>50</v>
      </c>
      <c r="H6129" s="24">
        <v>0</v>
      </c>
      <c r="I6129" s="24">
        <v>0</v>
      </c>
      <c r="J6129" s="282">
        <v>10</v>
      </c>
      <c r="K6129" s="282">
        <v>30</v>
      </c>
    </row>
    <row r="6130" spans="1:11" x14ac:dyDescent="0.3">
      <c r="A6130" s="281" t="s">
        <v>2089</v>
      </c>
      <c r="B6130" s="281">
        <v>126</v>
      </c>
      <c r="C6130" s="24" t="str">
        <f t="shared" si="95"/>
        <v>angelica126</v>
      </c>
      <c r="D6130" s="281">
        <v>1724</v>
      </c>
      <c r="E6130" s="281">
        <v>722</v>
      </c>
      <c r="F6130" s="281">
        <v>26628</v>
      </c>
      <c r="G6130" s="24">
        <v>50</v>
      </c>
      <c r="H6130" s="24">
        <v>0</v>
      </c>
      <c r="I6130" s="24">
        <v>0</v>
      </c>
      <c r="J6130" s="282">
        <v>10</v>
      </c>
      <c r="K6130" s="282">
        <v>30</v>
      </c>
    </row>
    <row r="6131" spans="1:11" x14ac:dyDescent="0.3">
      <c r="A6131" s="281" t="s">
        <v>2089</v>
      </c>
      <c r="B6131" s="281">
        <v>127</v>
      </c>
      <c r="C6131" s="24" t="str">
        <f t="shared" si="95"/>
        <v>angelica127</v>
      </c>
      <c r="D6131" s="281">
        <v>1743</v>
      </c>
      <c r="E6131" s="281">
        <v>730</v>
      </c>
      <c r="F6131" s="281">
        <v>26962</v>
      </c>
      <c r="G6131" s="24">
        <v>50</v>
      </c>
      <c r="H6131" s="24">
        <v>0</v>
      </c>
      <c r="I6131" s="24">
        <v>0</v>
      </c>
      <c r="J6131" s="282">
        <v>10</v>
      </c>
      <c r="K6131" s="282">
        <v>30</v>
      </c>
    </row>
    <row r="6132" spans="1:11" x14ac:dyDescent="0.3">
      <c r="A6132" s="281" t="s">
        <v>2089</v>
      </c>
      <c r="B6132" s="281">
        <v>128</v>
      </c>
      <c r="C6132" s="24" t="str">
        <f t="shared" si="95"/>
        <v>angelica128</v>
      </c>
      <c r="D6132" s="281">
        <v>1762</v>
      </c>
      <c r="E6132" s="281">
        <v>738</v>
      </c>
      <c r="F6132" s="281">
        <v>27309</v>
      </c>
      <c r="G6132" s="24">
        <v>50</v>
      </c>
      <c r="H6132" s="24">
        <v>0</v>
      </c>
      <c r="I6132" s="24">
        <v>0</v>
      </c>
      <c r="J6132" s="282">
        <v>10</v>
      </c>
      <c r="K6132" s="282">
        <v>30</v>
      </c>
    </row>
    <row r="6133" spans="1:11" x14ac:dyDescent="0.3">
      <c r="A6133" s="281" t="s">
        <v>2089</v>
      </c>
      <c r="B6133" s="281">
        <v>129</v>
      </c>
      <c r="C6133" s="24" t="str">
        <f t="shared" si="95"/>
        <v>angelica129</v>
      </c>
      <c r="D6133" s="281">
        <v>1782</v>
      </c>
      <c r="E6133" s="281">
        <v>747</v>
      </c>
      <c r="F6133" s="281">
        <v>27631</v>
      </c>
      <c r="G6133" s="24">
        <v>50</v>
      </c>
      <c r="H6133" s="24">
        <v>0</v>
      </c>
      <c r="I6133" s="24">
        <v>0</v>
      </c>
      <c r="J6133" s="282">
        <v>10</v>
      </c>
      <c r="K6133" s="282">
        <v>30</v>
      </c>
    </row>
    <row r="6134" spans="1:11" x14ac:dyDescent="0.3">
      <c r="A6134" s="281" t="s">
        <v>2089</v>
      </c>
      <c r="B6134" s="281">
        <v>130</v>
      </c>
      <c r="C6134" s="24" t="str">
        <f t="shared" si="95"/>
        <v>angelica130</v>
      </c>
      <c r="D6134" s="281">
        <v>1802</v>
      </c>
      <c r="E6134" s="281">
        <v>755</v>
      </c>
      <c r="F6134" s="281">
        <v>27988</v>
      </c>
      <c r="G6134" s="24">
        <v>50</v>
      </c>
      <c r="H6134" s="24">
        <v>0</v>
      </c>
      <c r="I6134" s="24">
        <v>0</v>
      </c>
      <c r="J6134" s="282">
        <v>10</v>
      </c>
      <c r="K6134" s="282">
        <v>30</v>
      </c>
    </row>
    <row r="6135" spans="1:11" x14ac:dyDescent="0.3">
      <c r="A6135" s="281" t="s">
        <v>2089</v>
      </c>
      <c r="B6135" s="281">
        <v>131</v>
      </c>
      <c r="C6135" s="24" t="str">
        <f t="shared" si="95"/>
        <v>angelica131</v>
      </c>
      <c r="D6135" s="281">
        <v>1822</v>
      </c>
      <c r="E6135" s="281">
        <v>763</v>
      </c>
      <c r="F6135" s="281">
        <v>28338</v>
      </c>
      <c r="G6135" s="24">
        <v>50</v>
      </c>
      <c r="H6135" s="24">
        <v>0</v>
      </c>
      <c r="I6135" s="24">
        <v>0</v>
      </c>
      <c r="J6135" s="282">
        <v>10</v>
      </c>
      <c r="K6135" s="282">
        <v>30</v>
      </c>
    </row>
    <row r="6136" spans="1:11" x14ac:dyDescent="0.3">
      <c r="A6136" s="281" t="s">
        <v>2089</v>
      </c>
      <c r="B6136" s="281">
        <v>132</v>
      </c>
      <c r="C6136" s="24" t="str">
        <f t="shared" si="95"/>
        <v>angelica132</v>
      </c>
      <c r="D6136" s="281">
        <v>1842</v>
      </c>
      <c r="E6136" s="281">
        <v>772</v>
      </c>
      <c r="F6136" s="281">
        <v>28671</v>
      </c>
      <c r="G6136" s="24">
        <v>50</v>
      </c>
      <c r="H6136" s="24">
        <v>0</v>
      </c>
      <c r="I6136" s="24">
        <v>0</v>
      </c>
      <c r="J6136" s="282">
        <v>10</v>
      </c>
      <c r="K6136" s="282">
        <v>30</v>
      </c>
    </row>
    <row r="6137" spans="1:11" x14ac:dyDescent="0.3">
      <c r="A6137" s="281" t="s">
        <v>2089</v>
      </c>
      <c r="B6137" s="281">
        <v>133</v>
      </c>
      <c r="C6137" s="24" t="str">
        <f t="shared" si="95"/>
        <v>angelica133</v>
      </c>
      <c r="D6137" s="281">
        <v>1863</v>
      </c>
      <c r="E6137" s="281">
        <v>780</v>
      </c>
      <c r="F6137" s="281">
        <v>29030</v>
      </c>
      <c r="G6137" s="24">
        <v>50</v>
      </c>
      <c r="H6137" s="24">
        <v>0</v>
      </c>
      <c r="I6137" s="24">
        <v>0</v>
      </c>
      <c r="J6137" s="282">
        <v>10</v>
      </c>
      <c r="K6137" s="282">
        <v>30</v>
      </c>
    </row>
    <row r="6138" spans="1:11" x14ac:dyDescent="0.3">
      <c r="A6138" s="281" t="s">
        <v>2089</v>
      </c>
      <c r="B6138" s="281">
        <v>134</v>
      </c>
      <c r="C6138" s="24" t="str">
        <f t="shared" si="95"/>
        <v>angelica134</v>
      </c>
      <c r="D6138" s="281">
        <v>1883</v>
      </c>
      <c r="E6138" s="281">
        <v>789</v>
      </c>
      <c r="F6138" s="281">
        <v>29404</v>
      </c>
      <c r="G6138" s="24">
        <v>50</v>
      </c>
      <c r="H6138" s="24">
        <v>0</v>
      </c>
      <c r="I6138" s="24">
        <v>0</v>
      </c>
      <c r="J6138" s="282">
        <v>10</v>
      </c>
      <c r="K6138" s="282">
        <v>30</v>
      </c>
    </row>
    <row r="6139" spans="1:11" x14ac:dyDescent="0.3">
      <c r="A6139" s="281" t="s">
        <v>2089</v>
      </c>
      <c r="B6139" s="281">
        <v>135</v>
      </c>
      <c r="C6139" s="24" t="str">
        <f t="shared" si="95"/>
        <v>angelica135</v>
      </c>
      <c r="D6139" s="281">
        <v>1904</v>
      </c>
      <c r="E6139" s="281">
        <v>798</v>
      </c>
      <c r="F6139" s="281">
        <v>29749</v>
      </c>
      <c r="G6139" s="24">
        <v>50</v>
      </c>
      <c r="H6139" s="24">
        <v>0</v>
      </c>
      <c r="I6139" s="24">
        <v>0</v>
      </c>
      <c r="J6139" s="282">
        <v>10</v>
      </c>
      <c r="K6139" s="282">
        <v>30</v>
      </c>
    </row>
    <row r="6140" spans="1:11" x14ac:dyDescent="0.3">
      <c r="A6140" s="281" t="s">
        <v>2089</v>
      </c>
      <c r="B6140" s="281">
        <v>136</v>
      </c>
      <c r="C6140" s="24" t="str">
        <f t="shared" si="95"/>
        <v>angelica136</v>
      </c>
      <c r="D6140" s="281">
        <v>1925</v>
      </c>
      <c r="E6140" s="281">
        <v>807</v>
      </c>
      <c r="F6140" s="281">
        <v>30132</v>
      </c>
      <c r="G6140" s="24">
        <v>50</v>
      </c>
      <c r="H6140" s="24">
        <v>0</v>
      </c>
      <c r="I6140" s="24">
        <v>0</v>
      </c>
      <c r="J6140" s="282">
        <v>10</v>
      </c>
      <c r="K6140" s="282">
        <v>30</v>
      </c>
    </row>
    <row r="6141" spans="1:11" x14ac:dyDescent="0.3">
      <c r="A6141" s="281" t="s">
        <v>2089</v>
      </c>
      <c r="B6141" s="281">
        <v>137</v>
      </c>
      <c r="C6141" s="24" t="str">
        <f t="shared" si="95"/>
        <v>angelica137</v>
      </c>
      <c r="D6141" s="281">
        <v>1946</v>
      </c>
      <c r="E6141" s="281">
        <v>816</v>
      </c>
      <c r="F6141" s="281">
        <v>30509</v>
      </c>
      <c r="G6141" s="24">
        <v>50</v>
      </c>
      <c r="H6141" s="24">
        <v>0</v>
      </c>
      <c r="I6141" s="24">
        <v>0</v>
      </c>
      <c r="J6141" s="282">
        <v>10</v>
      </c>
      <c r="K6141" s="282">
        <v>30</v>
      </c>
    </row>
    <row r="6142" spans="1:11" x14ac:dyDescent="0.3">
      <c r="A6142" s="281" t="s">
        <v>2089</v>
      </c>
      <c r="B6142" s="281">
        <v>138</v>
      </c>
      <c r="C6142" s="24" t="str">
        <f t="shared" si="95"/>
        <v>angelica138</v>
      </c>
      <c r="D6142" s="281">
        <v>1968</v>
      </c>
      <c r="E6142" s="281">
        <v>825</v>
      </c>
      <c r="F6142" s="281">
        <v>30867</v>
      </c>
      <c r="G6142" s="24">
        <v>50</v>
      </c>
      <c r="H6142" s="24">
        <v>0</v>
      </c>
      <c r="I6142" s="24">
        <v>0</v>
      </c>
      <c r="J6142" s="282">
        <v>10</v>
      </c>
      <c r="K6142" s="282">
        <v>30</v>
      </c>
    </row>
    <row r="6143" spans="1:11" x14ac:dyDescent="0.3">
      <c r="A6143" s="281" t="s">
        <v>2089</v>
      </c>
      <c r="B6143" s="281">
        <v>139</v>
      </c>
      <c r="C6143" s="24" t="str">
        <f t="shared" si="95"/>
        <v>angelica139</v>
      </c>
      <c r="D6143" s="281">
        <v>1990</v>
      </c>
      <c r="E6143" s="281">
        <v>834</v>
      </c>
      <c r="F6143" s="281">
        <v>31252</v>
      </c>
      <c r="G6143" s="24">
        <v>50</v>
      </c>
      <c r="H6143" s="24">
        <v>0</v>
      </c>
      <c r="I6143" s="24">
        <v>0</v>
      </c>
      <c r="J6143" s="282">
        <v>10</v>
      </c>
      <c r="K6143" s="282">
        <v>30</v>
      </c>
    </row>
    <row r="6144" spans="1:11" x14ac:dyDescent="0.3">
      <c r="A6144" s="281" t="s">
        <v>2089</v>
      </c>
      <c r="B6144" s="281">
        <v>140</v>
      </c>
      <c r="C6144" s="24" t="str">
        <f t="shared" si="95"/>
        <v>angelica140</v>
      </c>
      <c r="D6144" s="281">
        <v>2012</v>
      </c>
      <c r="E6144" s="281">
        <v>843</v>
      </c>
      <c r="F6144" s="281">
        <v>31653</v>
      </c>
      <c r="G6144" s="24">
        <v>50</v>
      </c>
      <c r="H6144" s="24">
        <v>0</v>
      </c>
      <c r="I6144" s="24">
        <v>0</v>
      </c>
      <c r="J6144" s="282">
        <v>10</v>
      </c>
      <c r="K6144" s="282">
        <v>30</v>
      </c>
    </row>
    <row r="6145" spans="1:11" x14ac:dyDescent="0.3">
      <c r="A6145" s="281" t="s">
        <v>2089</v>
      </c>
      <c r="B6145" s="281">
        <v>141</v>
      </c>
      <c r="C6145" s="24" t="str">
        <f t="shared" si="95"/>
        <v>angelica141</v>
      </c>
      <c r="D6145" s="281">
        <v>2195</v>
      </c>
      <c r="E6145" s="281">
        <v>920</v>
      </c>
      <c r="F6145" s="281">
        <v>34878</v>
      </c>
      <c r="G6145" s="24">
        <v>50</v>
      </c>
      <c r="H6145" s="24">
        <v>0</v>
      </c>
      <c r="I6145" s="24">
        <v>0</v>
      </c>
      <c r="J6145" s="282">
        <v>10</v>
      </c>
      <c r="K6145" s="282">
        <v>30</v>
      </c>
    </row>
    <row r="6146" spans="1:11" x14ac:dyDescent="0.3">
      <c r="A6146" s="281" t="s">
        <v>2089</v>
      </c>
      <c r="B6146" s="281">
        <v>142</v>
      </c>
      <c r="C6146" s="24" t="str">
        <f t="shared" si="95"/>
        <v>angelica142</v>
      </c>
      <c r="D6146" s="281">
        <v>2219</v>
      </c>
      <c r="E6146" s="281">
        <v>930</v>
      </c>
      <c r="F6146" s="281">
        <v>35326</v>
      </c>
      <c r="G6146" s="24">
        <v>50</v>
      </c>
      <c r="H6146" s="24">
        <v>0</v>
      </c>
      <c r="I6146" s="24">
        <v>0</v>
      </c>
      <c r="J6146" s="282">
        <v>10</v>
      </c>
      <c r="K6146" s="282">
        <v>30</v>
      </c>
    </row>
    <row r="6147" spans="1:11" x14ac:dyDescent="0.3">
      <c r="A6147" s="281" t="s">
        <v>2089</v>
      </c>
      <c r="B6147" s="281">
        <v>143</v>
      </c>
      <c r="C6147" s="24" t="str">
        <f t="shared" si="95"/>
        <v>angelica143</v>
      </c>
      <c r="D6147" s="281">
        <v>2243</v>
      </c>
      <c r="E6147" s="281">
        <v>940</v>
      </c>
      <c r="F6147" s="281">
        <v>35831</v>
      </c>
      <c r="G6147" s="24">
        <v>50</v>
      </c>
      <c r="H6147" s="24">
        <v>0</v>
      </c>
      <c r="I6147" s="24">
        <v>0</v>
      </c>
      <c r="J6147" s="282">
        <v>10</v>
      </c>
      <c r="K6147" s="282">
        <v>30</v>
      </c>
    </row>
    <row r="6148" spans="1:11" x14ac:dyDescent="0.3">
      <c r="A6148" s="281" t="s">
        <v>2089</v>
      </c>
      <c r="B6148" s="281">
        <v>144</v>
      </c>
      <c r="C6148" s="24" t="str">
        <f t="shared" si="95"/>
        <v>angelica144</v>
      </c>
      <c r="D6148" s="281">
        <v>2268</v>
      </c>
      <c r="E6148" s="281">
        <v>950</v>
      </c>
      <c r="F6148" s="281">
        <v>36251</v>
      </c>
      <c r="G6148" s="24">
        <v>50</v>
      </c>
      <c r="H6148" s="24">
        <v>0</v>
      </c>
      <c r="I6148" s="24">
        <v>0</v>
      </c>
      <c r="J6148" s="282">
        <v>10</v>
      </c>
      <c r="K6148" s="282">
        <v>30</v>
      </c>
    </row>
    <row r="6149" spans="1:11" x14ac:dyDescent="0.3">
      <c r="A6149" s="281" t="s">
        <v>2089</v>
      </c>
      <c r="B6149" s="281">
        <v>145</v>
      </c>
      <c r="C6149" s="24" t="str">
        <f t="shared" si="95"/>
        <v>angelica145</v>
      </c>
      <c r="D6149" s="281">
        <v>2293</v>
      </c>
      <c r="E6149" s="281">
        <v>961</v>
      </c>
      <c r="F6149" s="281">
        <v>36742</v>
      </c>
      <c r="G6149" s="24">
        <v>50</v>
      </c>
      <c r="H6149" s="24">
        <v>0</v>
      </c>
      <c r="I6149" s="24">
        <v>0</v>
      </c>
      <c r="J6149" s="282">
        <v>10</v>
      </c>
      <c r="K6149" s="282">
        <v>30</v>
      </c>
    </row>
    <row r="6150" spans="1:11" x14ac:dyDescent="0.3">
      <c r="A6150" s="281" t="s">
        <v>2089</v>
      </c>
      <c r="B6150" s="281">
        <v>146</v>
      </c>
      <c r="C6150" s="24" t="str">
        <f t="shared" ref="C6150:C6213" si="96">A6150&amp;B6150</f>
        <v>angelica146</v>
      </c>
      <c r="D6150" s="281">
        <v>2318</v>
      </c>
      <c r="E6150" s="281">
        <v>971</v>
      </c>
      <c r="F6150" s="281">
        <v>37213</v>
      </c>
      <c r="G6150" s="24">
        <v>50</v>
      </c>
      <c r="H6150" s="24">
        <v>0</v>
      </c>
      <c r="I6150" s="24">
        <v>0</v>
      </c>
      <c r="J6150" s="282">
        <v>10</v>
      </c>
      <c r="K6150" s="282">
        <v>30</v>
      </c>
    </row>
    <row r="6151" spans="1:11" x14ac:dyDescent="0.3">
      <c r="A6151" s="281" t="s">
        <v>2089</v>
      </c>
      <c r="B6151" s="281">
        <v>147</v>
      </c>
      <c r="C6151" s="24" t="str">
        <f t="shared" si="96"/>
        <v>angelica147</v>
      </c>
      <c r="D6151" s="281">
        <v>2344</v>
      </c>
      <c r="E6151" s="281">
        <v>982</v>
      </c>
      <c r="F6151" s="281">
        <v>37693</v>
      </c>
      <c r="G6151" s="24">
        <v>50</v>
      </c>
      <c r="H6151" s="24">
        <v>0</v>
      </c>
      <c r="I6151" s="24">
        <v>0</v>
      </c>
      <c r="J6151" s="282">
        <v>10</v>
      </c>
      <c r="K6151" s="282">
        <v>30</v>
      </c>
    </row>
    <row r="6152" spans="1:11" x14ac:dyDescent="0.3">
      <c r="A6152" s="281" t="s">
        <v>2089</v>
      </c>
      <c r="B6152" s="281">
        <v>148</v>
      </c>
      <c r="C6152" s="24" t="str">
        <f t="shared" si="96"/>
        <v>angelica148</v>
      </c>
      <c r="D6152" s="281">
        <v>2369</v>
      </c>
      <c r="E6152" s="281">
        <v>993</v>
      </c>
      <c r="F6152" s="281">
        <v>38134</v>
      </c>
      <c r="G6152" s="24">
        <v>50</v>
      </c>
      <c r="H6152" s="24">
        <v>0</v>
      </c>
      <c r="I6152" s="24">
        <v>0</v>
      </c>
      <c r="J6152" s="282">
        <v>10</v>
      </c>
      <c r="K6152" s="282">
        <v>30</v>
      </c>
    </row>
    <row r="6153" spans="1:11" x14ac:dyDescent="0.3">
      <c r="A6153" s="281" t="s">
        <v>2089</v>
      </c>
      <c r="B6153" s="281">
        <v>149</v>
      </c>
      <c r="C6153" s="24" t="str">
        <f t="shared" si="96"/>
        <v>angelica149</v>
      </c>
      <c r="D6153" s="281">
        <v>2395</v>
      </c>
      <c r="E6153" s="281">
        <v>1004</v>
      </c>
      <c r="F6153" s="281">
        <v>38650</v>
      </c>
      <c r="G6153" s="24">
        <v>50</v>
      </c>
      <c r="H6153" s="24">
        <v>0</v>
      </c>
      <c r="I6153" s="24">
        <v>0</v>
      </c>
      <c r="J6153" s="282">
        <v>10</v>
      </c>
      <c r="K6153" s="282">
        <v>30</v>
      </c>
    </row>
    <row r="6154" spans="1:11" x14ac:dyDescent="0.3">
      <c r="A6154" s="281" t="s">
        <v>2089</v>
      </c>
      <c r="B6154" s="281">
        <v>150</v>
      </c>
      <c r="C6154" s="24" t="str">
        <f t="shared" si="96"/>
        <v>angelica150</v>
      </c>
      <c r="D6154" s="281">
        <v>2421</v>
      </c>
      <c r="E6154" s="281">
        <v>1015</v>
      </c>
      <c r="F6154" s="281">
        <v>39101</v>
      </c>
      <c r="G6154" s="24">
        <v>50</v>
      </c>
      <c r="H6154" s="24">
        <v>0</v>
      </c>
      <c r="I6154" s="24">
        <v>0</v>
      </c>
      <c r="J6154" s="282">
        <v>10</v>
      </c>
      <c r="K6154" s="282">
        <v>30</v>
      </c>
    </row>
    <row r="6155" spans="1:11" x14ac:dyDescent="0.3">
      <c r="A6155" s="281" t="s">
        <v>2089</v>
      </c>
      <c r="B6155" s="281">
        <v>151</v>
      </c>
      <c r="C6155" s="24" t="str">
        <f t="shared" si="96"/>
        <v>angelica151</v>
      </c>
      <c r="D6155" s="281">
        <v>2448</v>
      </c>
      <c r="E6155" s="281">
        <v>1026</v>
      </c>
      <c r="F6155" s="281">
        <v>39606</v>
      </c>
      <c r="G6155" s="24">
        <v>50</v>
      </c>
      <c r="H6155" s="24">
        <v>0</v>
      </c>
      <c r="I6155" s="24">
        <v>0</v>
      </c>
      <c r="J6155" s="282">
        <v>10</v>
      </c>
      <c r="K6155" s="282">
        <v>30</v>
      </c>
    </row>
    <row r="6156" spans="1:11" x14ac:dyDescent="0.3">
      <c r="A6156" s="281" t="s">
        <v>2089</v>
      </c>
      <c r="B6156" s="281">
        <v>152</v>
      </c>
      <c r="C6156" s="24" t="str">
        <f t="shared" si="96"/>
        <v>angelica152</v>
      </c>
      <c r="D6156" s="281">
        <v>2475</v>
      </c>
      <c r="E6156" s="281">
        <v>1037</v>
      </c>
      <c r="F6156" s="281">
        <v>40068</v>
      </c>
      <c r="G6156" s="24">
        <v>50</v>
      </c>
      <c r="H6156" s="24">
        <v>0</v>
      </c>
      <c r="I6156" s="24">
        <v>0</v>
      </c>
      <c r="J6156" s="282">
        <v>10</v>
      </c>
      <c r="K6156" s="282">
        <v>30</v>
      </c>
    </row>
    <row r="6157" spans="1:11" x14ac:dyDescent="0.3">
      <c r="A6157" s="281" t="s">
        <v>2089</v>
      </c>
      <c r="B6157" s="281">
        <v>153</v>
      </c>
      <c r="C6157" s="24" t="str">
        <f t="shared" si="96"/>
        <v>angelica153</v>
      </c>
      <c r="D6157" s="281">
        <v>2502</v>
      </c>
      <c r="E6157" s="281">
        <v>1048</v>
      </c>
      <c r="F6157" s="281">
        <v>40609</v>
      </c>
      <c r="G6157" s="24">
        <v>50</v>
      </c>
      <c r="H6157" s="24">
        <v>0</v>
      </c>
      <c r="I6157" s="24">
        <v>0</v>
      </c>
      <c r="J6157" s="282">
        <v>10</v>
      </c>
      <c r="K6157" s="282">
        <v>30</v>
      </c>
    </row>
    <row r="6158" spans="1:11" x14ac:dyDescent="0.3">
      <c r="A6158" s="281" t="s">
        <v>2089</v>
      </c>
      <c r="B6158" s="281">
        <v>154</v>
      </c>
      <c r="C6158" s="24" t="str">
        <f t="shared" si="96"/>
        <v>angelica154</v>
      </c>
      <c r="D6158" s="281">
        <v>2529</v>
      </c>
      <c r="E6158" s="281">
        <v>1060</v>
      </c>
      <c r="F6158" s="281">
        <v>41082</v>
      </c>
      <c r="G6158" s="24">
        <v>50</v>
      </c>
      <c r="H6158" s="24">
        <v>0</v>
      </c>
      <c r="I6158" s="24">
        <v>0</v>
      </c>
      <c r="J6158" s="282">
        <v>10</v>
      </c>
      <c r="K6158" s="282">
        <v>30</v>
      </c>
    </row>
    <row r="6159" spans="1:11" x14ac:dyDescent="0.3">
      <c r="A6159" s="281" t="s">
        <v>2089</v>
      </c>
      <c r="B6159" s="281">
        <v>155</v>
      </c>
      <c r="C6159" s="24" t="str">
        <f t="shared" si="96"/>
        <v>angelica155</v>
      </c>
      <c r="D6159" s="281">
        <v>2557</v>
      </c>
      <c r="E6159" s="281">
        <v>1071</v>
      </c>
      <c r="F6159" s="281">
        <v>41611</v>
      </c>
      <c r="G6159" s="24">
        <v>50</v>
      </c>
      <c r="H6159" s="24">
        <v>0</v>
      </c>
      <c r="I6159" s="24">
        <v>0</v>
      </c>
      <c r="J6159" s="282">
        <v>10</v>
      </c>
      <c r="K6159" s="282">
        <v>30</v>
      </c>
    </row>
    <row r="6160" spans="1:11" x14ac:dyDescent="0.3">
      <c r="A6160" s="281" t="s">
        <v>2089</v>
      </c>
      <c r="B6160" s="281">
        <v>156</v>
      </c>
      <c r="C6160" s="24" t="str">
        <f t="shared" si="96"/>
        <v>angelica156</v>
      </c>
      <c r="D6160" s="281">
        <v>2585</v>
      </c>
      <c r="E6160" s="281">
        <v>1083</v>
      </c>
      <c r="F6160" s="281">
        <v>42096</v>
      </c>
      <c r="G6160" s="24">
        <v>50</v>
      </c>
      <c r="H6160" s="24">
        <v>0</v>
      </c>
      <c r="I6160" s="24">
        <v>0</v>
      </c>
      <c r="J6160" s="282">
        <v>10</v>
      </c>
      <c r="K6160" s="282">
        <v>30</v>
      </c>
    </row>
    <row r="6161" spans="1:11" x14ac:dyDescent="0.3">
      <c r="A6161" s="281" t="s">
        <v>2089</v>
      </c>
      <c r="B6161" s="281">
        <v>157</v>
      </c>
      <c r="C6161" s="24" t="str">
        <f t="shared" si="96"/>
        <v>angelica157</v>
      </c>
      <c r="D6161" s="281">
        <v>2613</v>
      </c>
      <c r="E6161" s="281">
        <v>1095</v>
      </c>
      <c r="F6161" s="281">
        <v>42664</v>
      </c>
      <c r="G6161" s="24">
        <v>50</v>
      </c>
      <c r="H6161" s="24">
        <v>0</v>
      </c>
      <c r="I6161" s="24">
        <v>0</v>
      </c>
      <c r="J6161" s="282">
        <v>10</v>
      </c>
      <c r="K6161" s="282">
        <v>30</v>
      </c>
    </row>
    <row r="6162" spans="1:11" x14ac:dyDescent="0.3">
      <c r="A6162" s="281" t="s">
        <v>2089</v>
      </c>
      <c r="B6162" s="281">
        <v>158</v>
      </c>
      <c r="C6162" s="24" t="str">
        <f t="shared" si="96"/>
        <v>angelica158</v>
      </c>
      <c r="D6162" s="281">
        <v>2641</v>
      </c>
      <c r="E6162" s="281">
        <v>1107</v>
      </c>
      <c r="F6162" s="281">
        <v>43160</v>
      </c>
      <c r="G6162" s="24">
        <v>50</v>
      </c>
      <c r="H6162" s="24">
        <v>0</v>
      </c>
      <c r="I6162" s="24">
        <v>0</v>
      </c>
      <c r="J6162" s="282">
        <v>10</v>
      </c>
      <c r="K6162" s="282">
        <v>30</v>
      </c>
    </row>
    <row r="6163" spans="1:11" x14ac:dyDescent="0.3">
      <c r="A6163" s="281" t="s">
        <v>2089</v>
      </c>
      <c r="B6163" s="281">
        <v>159</v>
      </c>
      <c r="C6163" s="24" t="str">
        <f t="shared" si="96"/>
        <v>angelica159</v>
      </c>
      <c r="D6163" s="281">
        <v>2670</v>
      </c>
      <c r="E6163" s="281">
        <v>1119</v>
      </c>
      <c r="F6163" s="281">
        <v>43742</v>
      </c>
      <c r="G6163" s="24">
        <v>50</v>
      </c>
      <c r="H6163" s="24">
        <v>0</v>
      </c>
      <c r="I6163" s="24">
        <v>0</v>
      </c>
      <c r="J6163" s="282">
        <v>10</v>
      </c>
      <c r="K6163" s="282">
        <v>30</v>
      </c>
    </row>
    <row r="6164" spans="1:11" x14ac:dyDescent="0.3">
      <c r="A6164" s="281" t="s">
        <v>2089</v>
      </c>
      <c r="B6164" s="281">
        <v>160</v>
      </c>
      <c r="C6164" s="24" t="str">
        <f t="shared" si="96"/>
        <v>angelica160</v>
      </c>
      <c r="D6164" s="281">
        <v>2699</v>
      </c>
      <c r="E6164" s="281">
        <v>1131</v>
      </c>
      <c r="F6164" s="281">
        <v>44250</v>
      </c>
      <c r="G6164" s="24">
        <v>50</v>
      </c>
      <c r="H6164" s="24">
        <v>0</v>
      </c>
      <c r="I6164" s="24">
        <v>0</v>
      </c>
      <c r="J6164" s="282">
        <v>10</v>
      </c>
      <c r="K6164" s="282">
        <v>30</v>
      </c>
    </row>
    <row r="6165" spans="1:11" x14ac:dyDescent="0.3">
      <c r="A6165" s="281" t="s">
        <v>2089</v>
      </c>
      <c r="B6165" s="281">
        <v>161</v>
      </c>
      <c r="C6165" s="24" t="str">
        <f t="shared" si="96"/>
        <v>angelica161</v>
      </c>
      <c r="D6165" s="281">
        <v>2944</v>
      </c>
      <c r="E6165" s="281">
        <v>1234</v>
      </c>
      <c r="F6165" s="281">
        <v>48908</v>
      </c>
      <c r="G6165" s="24">
        <v>50</v>
      </c>
      <c r="H6165" s="24">
        <v>0</v>
      </c>
      <c r="I6165" s="24">
        <v>0</v>
      </c>
      <c r="J6165" s="282">
        <v>10</v>
      </c>
      <c r="K6165" s="282">
        <v>30</v>
      </c>
    </row>
    <row r="6166" spans="1:11" x14ac:dyDescent="0.3">
      <c r="A6166" s="281" t="s">
        <v>2089</v>
      </c>
      <c r="B6166" s="281">
        <v>162</v>
      </c>
      <c r="C6166" s="24" t="str">
        <f t="shared" si="96"/>
        <v>angelica162</v>
      </c>
      <c r="D6166" s="281">
        <v>2976</v>
      </c>
      <c r="E6166" s="281">
        <v>1247</v>
      </c>
      <c r="F6166" s="281">
        <v>49477</v>
      </c>
      <c r="G6166" s="24">
        <v>50</v>
      </c>
      <c r="H6166" s="24">
        <v>0</v>
      </c>
      <c r="I6166" s="24">
        <v>0</v>
      </c>
      <c r="J6166" s="282">
        <v>10</v>
      </c>
      <c r="K6166" s="282">
        <v>30</v>
      </c>
    </row>
    <row r="6167" spans="1:11" x14ac:dyDescent="0.3">
      <c r="A6167" s="281" t="s">
        <v>2089</v>
      </c>
      <c r="B6167" s="281">
        <v>163</v>
      </c>
      <c r="C6167" s="24" t="str">
        <f t="shared" si="96"/>
        <v>angelica163</v>
      </c>
      <c r="D6167" s="281">
        <v>3008</v>
      </c>
      <c r="E6167" s="281">
        <v>1261</v>
      </c>
      <c r="F6167" s="281">
        <v>50141</v>
      </c>
      <c r="G6167" s="24">
        <v>50</v>
      </c>
      <c r="H6167" s="24">
        <v>0</v>
      </c>
      <c r="I6167" s="24">
        <v>0</v>
      </c>
      <c r="J6167" s="282">
        <v>10</v>
      </c>
      <c r="K6167" s="282">
        <v>30</v>
      </c>
    </row>
    <row r="6168" spans="1:11" x14ac:dyDescent="0.3">
      <c r="A6168" s="281" t="s">
        <v>2089</v>
      </c>
      <c r="B6168" s="281">
        <v>164</v>
      </c>
      <c r="C6168" s="24" t="str">
        <f t="shared" si="96"/>
        <v>angelica164</v>
      </c>
      <c r="D6168" s="281">
        <v>3041</v>
      </c>
      <c r="E6168" s="281">
        <v>1274</v>
      </c>
      <c r="F6168" s="281">
        <v>50724</v>
      </c>
      <c r="G6168" s="24">
        <v>50</v>
      </c>
      <c r="H6168" s="24">
        <v>0</v>
      </c>
      <c r="I6168" s="24">
        <v>0</v>
      </c>
      <c r="J6168" s="282">
        <v>10</v>
      </c>
      <c r="K6168" s="282">
        <v>30</v>
      </c>
    </row>
    <row r="6169" spans="1:11" x14ac:dyDescent="0.3">
      <c r="A6169" s="281" t="s">
        <v>2089</v>
      </c>
      <c r="B6169" s="281">
        <v>165</v>
      </c>
      <c r="C6169" s="24" t="str">
        <f t="shared" si="96"/>
        <v>angelica165</v>
      </c>
      <c r="D6169" s="281">
        <v>3074</v>
      </c>
      <c r="E6169" s="281">
        <v>1288</v>
      </c>
      <c r="F6169" s="281">
        <v>51470</v>
      </c>
      <c r="G6169" s="24">
        <v>50</v>
      </c>
      <c r="H6169" s="24">
        <v>0</v>
      </c>
      <c r="I6169" s="24">
        <v>0</v>
      </c>
      <c r="J6169" s="282">
        <v>10</v>
      </c>
      <c r="K6169" s="282">
        <v>30</v>
      </c>
    </row>
    <row r="6170" spans="1:11" x14ac:dyDescent="0.3">
      <c r="A6170" s="281" t="s">
        <v>2089</v>
      </c>
      <c r="B6170" s="281">
        <v>166</v>
      </c>
      <c r="C6170" s="24" t="str">
        <f t="shared" si="96"/>
        <v>angelica166</v>
      </c>
      <c r="D6170" s="281">
        <v>3107</v>
      </c>
      <c r="E6170" s="281">
        <v>1302</v>
      </c>
      <c r="F6170" s="281">
        <v>52068</v>
      </c>
      <c r="G6170" s="24">
        <v>50</v>
      </c>
      <c r="H6170" s="24">
        <v>0</v>
      </c>
      <c r="I6170" s="24">
        <v>0</v>
      </c>
      <c r="J6170" s="282">
        <v>10</v>
      </c>
      <c r="K6170" s="282">
        <v>30</v>
      </c>
    </row>
    <row r="6171" spans="1:11" x14ac:dyDescent="0.3">
      <c r="A6171" s="281" t="s">
        <v>2089</v>
      </c>
      <c r="B6171" s="281">
        <v>167</v>
      </c>
      <c r="C6171" s="24" t="str">
        <f t="shared" si="96"/>
        <v>angelica167</v>
      </c>
      <c r="D6171" s="281">
        <v>3141</v>
      </c>
      <c r="E6171" s="281">
        <v>1316</v>
      </c>
      <c r="F6171" s="281">
        <v>52672</v>
      </c>
      <c r="G6171" s="24">
        <v>50</v>
      </c>
      <c r="H6171" s="24">
        <v>0</v>
      </c>
      <c r="I6171" s="24">
        <v>0</v>
      </c>
      <c r="J6171" s="282">
        <v>10</v>
      </c>
      <c r="K6171" s="282">
        <v>30</v>
      </c>
    </row>
    <row r="6172" spans="1:11" x14ac:dyDescent="0.3">
      <c r="A6172" s="281" t="s">
        <v>2089</v>
      </c>
      <c r="B6172" s="281">
        <v>168</v>
      </c>
      <c r="C6172" s="24" t="str">
        <f t="shared" si="96"/>
        <v>angelica168</v>
      </c>
      <c r="D6172" s="281">
        <v>3175</v>
      </c>
      <c r="E6172" s="281">
        <v>1330</v>
      </c>
      <c r="F6172" s="281">
        <v>53283</v>
      </c>
      <c r="G6172" s="24">
        <v>50</v>
      </c>
      <c r="H6172" s="24">
        <v>0</v>
      </c>
      <c r="I6172" s="24">
        <v>0</v>
      </c>
      <c r="J6172" s="282">
        <v>10</v>
      </c>
      <c r="K6172" s="282">
        <v>30</v>
      </c>
    </row>
    <row r="6173" spans="1:11" x14ac:dyDescent="0.3">
      <c r="A6173" s="281" t="s">
        <v>2089</v>
      </c>
      <c r="B6173" s="281">
        <v>169</v>
      </c>
      <c r="C6173" s="24" t="str">
        <f t="shared" si="96"/>
        <v>angelica169</v>
      </c>
      <c r="D6173" s="281">
        <v>3209</v>
      </c>
      <c r="E6173" s="281">
        <v>1345</v>
      </c>
      <c r="F6173" s="281">
        <v>54065</v>
      </c>
      <c r="G6173" s="24">
        <v>50</v>
      </c>
      <c r="H6173" s="24">
        <v>0</v>
      </c>
      <c r="I6173" s="24">
        <v>0</v>
      </c>
      <c r="J6173" s="282">
        <v>10</v>
      </c>
      <c r="K6173" s="282">
        <v>30</v>
      </c>
    </row>
    <row r="6174" spans="1:11" x14ac:dyDescent="0.3">
      <c r="A6174" s="281" t="s">
        <v>2089</v>
      </c>
      <c r="B6174" s="281">
        <v>170</v>
      </c>
      <c r="C6174" s="24" t="str">
        <f t="shared" si="96"/>
        <v>angelica170</v>
      </c>
      <c r="D6174" s="281">
        <v>3244</v>
      </c>
      <c r="E6174" s="281">
        <v>1359</v>
      </c>
      <c r="F6174" s="281">
        <v>54692</v>
      </c>
      <c r="G6174" s="24">
        <v>50</v>
      </c>
      <c r="H6174" s="24">
        <v>0</v>
      </c>
      <c r="I6174" s="24">
        <v>0</v>
      </c>
      <c r="J6174" s="282">
        <v>10</v>
      </c>
      <c r="K6174" s="282">
        <v>30</v>
      </c>
    </row>
    <row r="6175" spans="1:11" x14ac:dyDescent="0.3">
      <c r="A6175" s="281" t="s">
        <v>2089</v>
      </c>
      <c r="B6175" s="281">
        <v>171</v>
      </c>
      <c r="C6175" s="24" t="str">
        <f t="shared" si="96"/>
        <v>angelica171</v>
      </c>
      <c r="D6175" s="281">
        <v>3279</v>
      </c>
      <c r="E6175" s="281">
        <v>1374</v>
      </c>
      <c r="F6175" s="281">
        <v>55325</v>
      </c>
      <c r="G6175" s="24">
        <v>50</v>
      </c>
      <c r="H6175" s="24">
        <v>0</v>
      </c>
      <c r="I6175" s="24">
        <v>0</v>
      </c>
      <c r="J6175" s="282">
        <v>10</v>
      </c>
      <c r="K6175" s="282">
        <v>30</v>
      </c>
    </row>
    <row r="6176" spans="1:11" x14ac:dyDescent="0.3">
      <c r="A6176" s="281" t="s">
        <v>2089</v>
      </c>
      <c r="B6176" s="281">
        <v>172</v>
      </c>
      <c r="C6176" s="24" t="str">
        <f t="shared" si="96"/>
        <v>angelica172</v>
      </c>
      <c r="D6176" s="281">
        <v>3314</v>
      </c>
      <c r="E6176" s="281">
        <v>1389</v>
      </c>
      <c r="F6176" s="281">
        <v>55966</v>
      </c>
      <c r="G6176" s="24">
        <v>50</v>
      </c>
      <c r="H6176" s="24">
        <v>0</v>
      </c>
      <c r="I6176" s="24">
        <v>0</v>
      </c>
      <c r="J6176" s="282">
        <v>10</v>
      </c>
      <c r="K6176" s="282">
        <v>30</v>
      </c>
    </row>
    <row r="6177" spans="1:11" x14ac:dyDescent="0.3">
      <c r="A6177" s="281" t="s">
        <v>2089</v>
      </c>
      <c r="B6177" s="281">
        <v>173</v>
      </c>
      <c r="C6177" s="24" t="str">
        <f t="shared" si="96"/>
        <v>angelica173</v>
      </c>
      <c r="D6177" s="281">
        <v>3350</v>
      </c>
      <c r="E6177" s="281">
        <v>1404</v>
      </c>
      <c r="F6177" s="281">
        <v>56787</v>
      </c>
      <c r="G6177" s="24">
        <v>50</v>
      </c>
      <c r="H6177" s="24">
        <v>0</v>
      </c>
      <c r="I6177" s="24">
        <v>0</v>
      </c>
      <c r="J6177" s="282">
        <v>10</v>
      </c>
      <c r="K6177" s="282">
        <v>30</v>
      </c>
    </row>
    <row r="6178" spans="1:11" x14ac:dyDescent="0.3">
      <c r="A6178" s="281" t="s">
        <v>2089</v>
      </c>
      <c r="B6178" s="281">
        <v>174</v>
      </c>
      <c r="C6178" s="24" t="str">
        <f t="shared" si="96"/>
        <v>angelica174</v>
      </c>
      <c r="D6178" s="281">
        <v>3386</v>
      </c>
      <c r="E6178" s="281">
        <v>1419</v>
      </c>
      <c r="F6178" s="281">
        <v>57443</v>
      </c>
      <c r="G6178" s="24">
        <v>50</v>
      </c>
      <c r="H6178" s="24">
        <v>0</v>
      </c>
      <c r="I6178" s="24">
        <v>0</v>
      </c>
      <c r="J6178" s="282">
        <v>10</v>
      </c>
      <c r="K6178" s="282">
        <v>30</v>
      </c>
    </row>
    <row r="6179" spans="1:11" x14ac:dyDescent="0.3">
      <c r="A6179" s="281" t="s">
        <v>2089</v>
      </c>
      <c r="B6179" s="281">
        <v>175</v>
      </c>
      <c r="C6179" s="24" t="str">
        <f t="shared" si="96"/>
        <v>angelica175</v>
      </c>
      <c r="D6179" s="281">
        <v>3422</v>
      </c>
      <c r="E6179" s="281">
        <v>1434</v>
      </c>
      <c r="F6179" s="281">
        <v>58108</v>
      </c>
      <c r="G6179" s="24">
        <v>50</v>
      </c>
      <c r="H6179" s="24">
        <v>0</v>
      </c>
      <c r="I6179" s="24">
        <v>0</v>
      </c>
      <c r="J6179" s="282">
        <v>10</v>
      </c>
      <c r="K6179" s="282">
        <v>30</v>
      </c>
    </row>
    <row r="6180" spans="1:11" x14ac:dyDescent="0.3">
      <c r="A6180" s="281" t="s">
        <v>2089</v>
      </c>
      <c r="B6180" s="281">
        <v>176</v>
      </c>
      <c r="C6180" s="24" t="str">
        <f t="shared" si="96"/>
        <v>angelica176</v>
      </c>
      <c r="D6180" s="281">
        <v>3459</v>
      </c>
      <c r="E6180" s="281">
        <v>1450</v>
      </c>
      <c r="F6180" s="281">
        <v>58779</v>
      </c>
      <c r="G6180" s="24">
        <v>50</v>
      </c>
      <c r="H6180" s="24">
        <v>0</v>
      </c>
      <c r="I6180" s="24">
        <v>0</v>
      </c>
      <c r="J6180" s="282">
        <v>10</v>
      </c>
      <c r="K6180" s="282">
        <v>30</v>
      </c>
    </row>
    <row r="6181" spans="1:11" x14ac:dyDescent="0.3">
      <c r="A6181" s="281" t="s">
        <v>2089</v>
      </c>
      <c r="B6181" s="281">
        <v>177</v>
      </c>
      <c r="C6181" s="24" t="str">
        <f t="shared" si="96"/>
        <v>angelica177</v>
      </c>
      <c r="D6181" s="281">
        <v>3496</v>
      </c>
      <c r="E6181" s="281">
        <v>1465</v>
      </c>
      <c r="F6181" s="281">
        <v>59640</v>
      </c>
      <c r="G6181" s="24">
        <v>50</v>
      </c>
      <c r="H6181" s="24">
        <v>0</v>
      </c>
      <c r="I6181" s="24">
        <v>0</v>
      </c>
      <c r="J6181" s="282">
        <v>10</v>
      </c>
      <c r="K6181" s="282">
        <v>30</v>
      </c>
    </row>
    <row r="6182" spans="1:11" x14ac:dyDescent="0.3">
      <c r="A6182" s="281" t="s">
        <v>2089</v>
      </c>
      <c r="B6182" s="281">
        <v>178</v>
      </c>
      <c r="C6182" s="24" t="str">
        <f t="shared" si="96"/>
        <v>angelica178</v>
      </c>
      <c r="D6182" s="281">
        <v>3534</v>
      </c>
      <c r="E6182" s="281">
        <v>1481</v>
      </c>
      <c r="F6182" s="281">
        <v>60329</v>
      </c>
      <c r="G6182" s="24">
        <v>50</v>
      </c>
      <c r="H6182" s="24">
        <v>0</v>
      </c>
      <c r="I6182" s="24">
        <v>0</v>
      </c>
      <c r="J6182" s="282">
        <v>10</v>
      </c>
      <c r="K6182" s="282">
        <v>30</v>
      </c>
    </row>
    <row r="6183" spans="1:11" x14ac:dyDescent="0.3">
      <c r="A6183" s="281" t="s">
        <v>2089</v>
      </c>
      <c r="B6183" s="281">
        <v>179</v>
      </c>
      <c r="C6183" s="24" t="str">
        <f t="shared" si="96"/>
        <v>angelica179</v>
      </c>
      <c r="D6183" s="281">
        <v>3571</v>
      </c>
      <c r="E6183" s="281">
        <v>1497</v>
      </c>
      <c r="F6183" s="281">
        <v>61025</v>
      </c>
      <c r="G6183" s="24">
        <v>50</v>
      </c>
      <c r="H6183" s="24">
        <v>0</v>
      </c>
      <c r="I6183" s="24">
        <v>0</v>
      </c>
      <c r="J6183" s="282">
        <v>10</v>
      </c>
      <c r="K6183" s="282">
        <v>30</v>
      </c>
    </row>
    <row r="6184" spans="1:11" x14ac:dyDescent="0.3">
      <c r="A6184" s="281" t="s">
        <v>2089</v>
      </c>
      <c r="B6184" s="281">
        <v>180</v>
      </c>
      <c r="C6184" s="24" t="str">
        <f t="shared" si="96"/>
        <v>angelica180</v>
      </c>
      <c r="D6184" s="281">
        <v>3610</v>
      </c>
      <c r="E6184" s="281">
        <v>1513</v>
      </c>
      <c r="F6184" s="281">
        <v>61729</v>
      </c>
      <c r="G6184" s="24">
        <v>50</v>
      </c>
      <c r="H6184" s="24">
        <v>0</v>
      </c>
      <c r="I6184" s="24">
        <v>0</v>
      </c>
      <c r="J6184" s="282">
        <v>10</v>
      </c>
      <c r="K6184" s="282">
        <v>30</v>
      </c>
    </row>
    <row r="6185" spans="1:11" x14ac:dyDescent="0.3">
      <c r="A6185" s="281" t="s">
        <v>2089</v>
      </c>
      <c r="B6185" s="281">
        <v>181</v>
      </c>
      <c r="C6185" s="24" t="str">
        <f t="shared" si="96"/>
        <v>angelica181</v>
      </c>
      <c r="D6185" s="281">
        <v>3937</v>
      </c>
      <c r="E6185" s="281">
        <v>1650</v>
      </c>
      <c r="F6185" s="281">
        <v>68352</v>
      </c>
      <c r="G6185" s="24">
        <v>50</v>
      </c>
      <c r="H6185" s="24">
        <v>0</v>
      </c>
      <c r="I6185" s="24">
        <v>0</v>
      </c>
      <c r="J6185" s="282">
        <v>10</v>
      </c>
      <c r="K6185" s="282">
        <v>30</v>
      </c>
    </row>
    <row r="6186" spans="1:11" x14ac:dyDescent="0.3">
      <c r="A6186" s="281" t="s">
        <v>2089</v>
      </c>
      <c r="B6186" s="281">
        <v>182</v>
      </c>
      <c r="C6186" s="24" t="str">
        <f t="shared" si="96"/>
        <v>angelica182</v>
      </c>
      <c r="D6186" s="281">
        <v>3979</v>
      </c>
      <c r="E6186" s="281">
        <v>1668</v>
      </c>
      <c r="F6186" s="281">
        <v>69140</v>
      </c>
      <c r="G6186" s="24">
        <v>50</v>
      </c>
      <c r="H6186" s="24">
        <v>0</v>
      </c>
      <c r="I6186" s="24">
        <v>0</v>
      </c>
      <c r="J6186" s="282">
        <v>10</v>
      </c>
      <c r="K6186" s="282">
        <v>30</v>
      </c>
    </row>
    <row r="6187" spans="1:11" x14ac:dyDescent="0.3">
      <c r="A6187" s="281" t="s">
        <v>2089</v>
      </c>
      <c r="B6187" s="281">
        <v>183</v>
      </c>
      <c r="C6187" s="24" t="str">
        <f t="shared" si="96"/>
        <v>angelica183</v>
      </c>
      <c r="D6187" s="281">
        <v>4022</v>
      </c>
      <c r="E6187" s="281">
        <v>1686</v>
      </c>
      <c r="F6187" s="281">
        <v>69937</v>
      </c>
      <c r="G6187" s="24">
        <v>50</v>
      </c>
      <c r="H6187" s="24">
        <v>0</v>
      </c>
      <c r="I6187" s="24">
        <v>0</v>
      </c>
      <c r="J6187" s="282">
        <v>10</v>
      </c>
      <c r="K6187" s="282">
        <v>30</v>
      </c>
    </row>
    <row r="6188" spans="1:11" x14ac:dyDescent="0.3">
      <c r="A6188" s="281" t="s">
        <v>2089</v>
      </c>
      <c r="B6188" s="281">
        <v>184</v>
      </c>
      <c r="C6188" s="24" t="str">
        <f t="shared" si="96"/>
        <v>angelica184</v>
      </c>
      <c r="D6188" s="281">
        <v>4065</v>
      </c>
      <c r="E6188" s="281">
        <v>1704</v>
      </c>
      <c r="F6188" s="281">
        <v>70742</v>
      </c>
      <c r="G6188" s="24">
        <v>50</v>
      </c>
      <c r="H6188" s="24">
        <v>0</v>
      </c>
      <c r="I6188" s="24">
        <v>0</v>
      </c>
      <c r="J6188" s="282">
        <v>10</v>
      </c>
      <c r="K6188" s="282">
        <v>30</v>
      </c>
    </row>
    <row r="6189" spans="1:11" x14ac:dyDescent="0.3">
      <c r="A6189" s="281" t="s">
        <v>2089</v>
      </c>
      <c r="B6189" s="281">
        <v>185</v>
      </c>
      <c r="C6189" s="24" t="str">
        <f t="shared" si="96"/>
        <v>angelica185</v>
      </c>
      <c r="D6189" s="281">
        <v>4108</v>
      </c>
      <c r="E6189" s="281">
        <v>1722</v>
      </c>
      <c r="F6189" s="281">
        <v>71778</v>
      </c>
      <c r="G6189" s="24">
        <v>50</v>
      </c>
      <c r="H6189" s="24">
        <v>0</v>
      </c>
      <c r="I6189" s="24">
        <v>0</v>
      </c>
      <c r="J6189" s="282">
        <v>10</v>
      </c>
      <c r="K6189" s="282">
        <v>30</v>
      </c>
    </row>
    <row r="6190" spans="1:11" x14ac:dyDescent="0.3">
      <c r="A6190" s="281" t="s">
        <v>2089</v>
      </c>
      <c r="B6190" s="281">
        <v>186</v>
      </c>
      <c r="C6190" s="24" t="str">
        <f t="shared" si="96"/>
        <v>angelica186</v>
      </c>
      <c r="D6190" s="281">
        <v>4152</v>
      </c>
      <c r="E6190" s="281">
        <v>1740</v>
      </c>
      <c r="F6190" s="281">
        <v>72604</v>
      </c>
      <c r="G6190" s="24">
        <v>50</v>
      </c>
      <c r="H6190" s="24">
        <v>0</v>
      </c>
      <c r="I6190" s="24">
        <v>0</v>
      </c>
      <c r="J6190" s="282">
        <v>10</v>
      </c>
      <c r="K6190" s="282">
        <v>30</v>
      </c>
    </row>
    <row r="6191" spans="1:11" x14ac:dyDescent="0.3">
      <c r="A6191" s="281" t="s">
        <v>2089</v>
      </c>
      <c r="B6191" s="281">
        <v>187</v>
      </c>
      <c r="C6191" s="24" t="str">
        <f t="shared" si="96"/>
        <v>angelica187</v>
      </c>
      <c r="D6191" s="281">
        <v>4196</v>
      </c>
      <c r="E6191" s="281">
        <v>1759</v>
      </c>
      <c r="F6191" s="281">
        <v>73439</v>
      </c>
      <c r="G6191" s="24">
        <v>50</v>
      </c>
      <c r="H6191" s="24">
        <v>0</v>
      </c>
      <c r="I6191" s="24">
        <v>0</v>
      </c>
      <c r="J6191" s="282">
        <v>10</v>
      </c>
      <c r="K6191" s="282">
        <v>30</v>
      </c>
    </row>
    <row r="6192" spans="1:11" x14ac:dyDescent="0.3">
      <c r="A6192" s="281" t="s">
        <v>2089</v>
      </c>
      <c r="B6192" s="281">
        <v>188</v>
      </c>
      <c r="C6192" s="24" t="str">
        <f t="shared" si="96"/>
        <v>angelica188</v>
      </c>
      <c r="D6192" s="281">
        <v>4241</v>
      </c>
      <c r="E6192" s="281">
        <v>1777</v>
      </c>
      <c r="F6192" s="281">
        <v>74283</v>
      </c>
      <c r="G6192" s="24">
        <v>50</v>
      </c>
      <c r="H6192" s="24">
        <v>0</v>
      </c>
      <c r="I6192" s="24">
        <v>0</v>
      </c>
      <c r="J6192" s="282">
        <v>10</v>
      </c>
      <c r="K6192" s="282">
        <v>30</v>
      </c>
    </row>
    <row r="6193" spans="1:11" x14ac:dyDescent="0.3">
      <c r="A6193" s="281" t="s">
        <v>2089</v>
      </c>
      <c r="B6193" s="281">
        <v>189</v>
      </c>
      <c r="C6193" s="24" t="str">
        <f t="shared" si="96"/>
        <v>angelica189</v>
      </c>
      <c r="D6193" s="281">
        <v>4286</v>
      </c>
      <c r="E6193" s="281">
        <v>1796</v>
      </c>
      <c r="F6193" s="281">
        <v>75292</v>
      </c>
      <c r="G6193" s="24">
        <v>50</v>
      </c>
      <c r="H6193" s="24">
        <v>0</v>
      </c>
      <c r="I6193" s="24">
        <v>0</v>
      </c>
      <c r="J6193" s="282">
        <v>10</v>
      </c>
      <c r="K6193" s="282">
        <v>30</v>
      </c>
    </row>
    <row r="6194" spans="1:11" x14ac:dyDescent="0.3">
      <c r="A6194" s="281" t="s">
        <v>2089</v>
      </c>
      <c r="B6194" s="281">
        <v>190</v>
      </c>
      <c r="C6194" s="24" t="str">
        <f t="shared" si="96"/>
        <v>angelica190</v>
      </c>
      <c r="D6194" s="281">
        <v>4332</v>
      </c>
      <c r="E6194" s="281">
        <v>1816</v>
      </c>
      <c r="F6194" s="281">
        <v>76157</v>
      </c>
      <c r="G6194" s="24">
        <v>50</v>
      </c>
      <c r="H6194" s="24">
        <v>0</v>
      </c>
      <c r="I6194" s="24">
        <v>0</v>
      </c>
      <c r="J6194" s="282">
        <v>10</v>
      </c>
      <c r="K6194" s="282">
        <v>30</v>
      </c>
    </row>
    <row r="6195" spans="1:11" x14ac:dyDescent="0.3">
      <c r="A6195" s="281" t="s">
        <v>2089</v>
      </c>
      <c r="B6195" s="281">
        <v>191</v>
      </c>
      <c r="C6195" s="24" t="str">
        <f t="shared" si="96"/>
        <v>angelica191</v>
      </c>
      <c r="D6195" s="281">
        <v>4378</v>
      </c>
      <c r="E6195" s="281">
        <v>1835</v>
      </c>
      <c r="F6195" s="281">
        <v>77031</v>
      </c>
      <c r="G6195" s="24">
        <v>50</v>
      </c>
      <c r="H6195" s="24">
        <v>0</v>
      </c>
      <c r="I6195" s="24">
        <v>0</v>
      </c>
      <c r="J6195" s="282">
        <v>10</v>
      </c>
      <c r="K6195" s="282">
        <v>30</v>
      </c>
    </row>
    <row r="6196" spans="1:11" x14ac:dyDescent="0.3">
      <c r="A6196" s="281" t="s">
        <v>2089</v>
      </c>
      <c r="B6196" s="281">
        <v>192</v>
      </c>
      <c r="C6196" s="24" t="str">
        <f t="shared" si="96"/>
        <v>angelica192</v>
      </c>
      <c r="D6196" s="281">
        <v>4425</v>
      </c>
      <c r="E6196" s="281">
        <v>1854</v>
      </c>
      <c r="F6196" s="281">
        <v>77915</v>
      </c>
      <c r="G6196" s="24">
        <v>50</v>
      </c>
      <c r="H6196" s="24">
        <v>0</v>
      </c>
      <c r="I6196" s="24">
        <v>0</v>
      </c>
      <c r="J6196" s="282">
        <v>10</v>
      </c>
      <c r="K6196" s="282">
        <v>30</v>
      </c>
    </row>
    <row r="6197" spans="1:11" x14ac:dyDescent="0.3">
      <c r="A6197" s="281" t="s">
        <v>2089</v>
      </c>
      <c r="B6197" s="281">
        <v>193</v>
      </c>
      <c r="C6197" s="24" t="str">
        <f t="shared" si="96"/>
        <v>angelica193</v>
      </c>
      <c r="D6197" s="281">
        <v>4472</v>
      </c>
      <c r="E6197" s="281">
        <v>1874</v>
      </c>
      <c r="F6197" s="281">
        <v>79052</v>
      </c>
      <c r="G6197" s="24">
        <v>50</v>
      </c>
      <c r="H6197" s="24">
        <v>0</v>
      </c>
      <c r="I6197" s="24">
        <v>0</v>
      </c>
      <c r="J6197" s="282">
        <v>10</v>
      </c>
      <c r="K6197" s="282">
        <v>30</v>
      </c>
    </row>
    <row r="6198" spans="1:11" x14ac:dyDescent="0.3">
      <c r="A6198" s="281" t="s">
        <v>2089</v>
      </c>
      <c r="B6198" s="281">
        <v>194</v>
      </c>
      <c r="C6198" s="24" t="str">
        <f t="shared" si="96"/>
        <v>angelica194</v>
      </c>
      <c r="D6198" s="281">
        <v>4519</v>
      </c>
      <c r="E6198" s="281">
        <v>1894</v>
      </c>
      <c r="F6198" s="281">
        <v>79959</v>
      </c>
      <c r="G6198" s="24">
        <v>50</v>
      </c>
      <c r="H6198" s="24">
        <v>0</v>
      </c>
      <c r="I6198" s="24">
        <v>0</v>
      </c>
      <c r="J6198" s="282">
        <v>10</v>
      </c>
      <c r="K6198" s="282">
        <v>30</v>
      </c>
    </row>
    <row r="6199" spans="1:11" x14ac:dyDescent="0.3">
      <c r="A6199" s="281" t="s">
        <v>2089</v>
      </c>
      <c r="B6199" s="281">
        <v>195</v>
      </c>
      <c r="C6199" s="24" t="str">
        <f t="shared" si="96"/>
        <v>angelica195</v>
      </c>
      <c r="D6199" s="281">
        <v>4567</v>
      </c>
      <c r="E6199" s="281">
        <v>1914</v>
      </c>
      <c r="F6199" s="281">
        <v>80875</v>
      </c>
      <c r="G6199" s="24">
        <v>50</v>
      </c>
      <c r="H6199" s="24">
        <v>0</v>
      </c>
      <c r="I6199" s="24">
        <v>0</v>
      </c>
      <c r="J6199" s="282">
        <v>10</v>
      </c>
      <c r="K6199" s="282">
        <v>30</v>
      </c>
    </row>
    <row r="6200" spans="1:11" x14ac:dyDescent="0.3">
      <c r="A6200" s="281" t="s">
        <v>2089</v>
      </c>
      <c r="B6200" s="281">
        <v>196</v>
      </c>
      <c r="C6200" s="24" t="str">
        <f t="shared" si="96"/>
        <v>angelica196</v>
      </c>
      <c r="D6200" s="281">
        <v>4616</v>
      </c>
      <c r="E6200" s="281">
        <v>1934</v>
      </c>
      <c r="F6200" s="281">
        <v>81801</v>
      </c>
      <c r="G6200" s="24">
        <v>50</v>
      </c>
      <c r="H6200" s="24">
        <v>0</v>
      </c>
      <c r="I6200" s="24">
        <v>0</v>
      </c>
      <c r="J6200" s="282">
        <v>10</v>
      </c>
      <c r="K6200" s="282">
        <v>30</v>
      </c>
    </row>
    <row r="6201" spans="1:11" x14ac:dyDescent="0.3">
      <c r="A6201" s="281" t="s">
        <v>2089</v>
      </c>
      <c r="B6201" s="281">
        <v>197</v>
      </c>
      <c r="C6201" s="24" t="str">
        <f t="shared" si="96"/>
        <v>angelica197</v>
      </c>
      <c r="D6201" s="281">
        <v>4664</v>
      </c>
      <c r="E6201" s="281">
        <v>1955</v>
      </c>
      <c r="F6201" s="281">
        <v>82994</v>
      </c>
      <c r="G6201" s="24">
        <v>50</v>
      </c>
      <c r="H6201" s="24">
        <v>0</v>
      </c>
      <c r="I6201" s="24">
        <v>0</v>
      </c>
      <c r="J6201" s="282">
        <v>10</v>
      </c>
      <c r="K6201" s="282">
        <v>30</v>
      </c>
    </row>
    <row r="6202" spans="1:11" x14ac:dyDescent="0.3">
      <c r="A6202" s="281" t="s">
        <v>2089</v>
      </c>
      <c r="B6202" s="281">
        <v>198</v>
      </c>
      <c r="C6202" s="24" t="str">
        <f t="shared" si="96"/>
        <v>angelica198</v>
      </c>
      <c r="D6202" s="281">
        <v>4714</v>
      </c>
      <c r="E6202" s="281">
        <v>1976</v>
      </c>
      <c r="F6202" s="281">
        <v>83943</v>
      </c>
      <c r="G6202" s="24">
        <v>50</v>
      </c>
      <c r="H6202" s="24">
        <v>0</v>
      </c>
      <c r="I6202" s="24">
        <v>0</v>
      </c>
      <c r="J6202" s="282">
        <v>10</v>
      </c>
      <c r="K6202" s="282">
        <v>30</v>
      </c>
    </row>
    <row r="6203" spans="1:11" x14ac:dyDescent="0.3">
      <c r="A6203" s="281" t="s">
        <v>2089</v>
      </c>
      <c r="B6203" s="281">
        <v>199</v>
      </c>
      <c r="C6203" s="24" t="str">
        <f t="shared" si="96"/>
        <v>angelica199</v>
      </c>
      <c r="D6203" s="281">
        <v>4764</v>
      </c>
      <c r="E6203" s="281">
        <v>1996</v>
      </c>
      <c r="F6203" s="281">
        <v>84904</v>
      </c>
      <c r="G6203" s="24">
        <v>50</v>
      </c>
      <c r="H6203" s="24">
        <v>0</v>
      </c>
      <c r="I6203" s="24">
        <v>0</v>
      </c>
      <c r="J6203" s="282">
        <v>10</v>
      </c>
      <c r="K6203" s="282">
        <v>30</v>
      </c>
    </row>
    <row r="6204" spans="1:11" x14ac:dyDescent="0.3">
      <c r="A6204" s="281" t="s">
        <v>2089</v>
      </c>
      <c r="B6204" s="281">
        <v>200</v>
      </c>
      <c r="C6204" s="24" t="str">
        <f t="shared" si="96"/>
        <v>angelica200</v>
      </c>
      <c r="D6204" s="281">
        <v>4814</v>
      </c>
      <c r="E6204" s="281">
        <v>2018</v>
      </c>
      <c r="F6204" s="281">
        <v>85874</v>
      </c>
      <c r="G6204" s="24">
        <v>50</v>
      </c>
      <c r="H6204" s="24">
        <v>0</v>
      </c>
      <c r="I6204" s="24">
        <v>0</v>
      </c>
      <c r="J6204" s="282">
        <v>10</v>
      </c>
      <c r="K6204" s="282">
        <v>30</v>
      </c>
    </row>
    <row r="6205" spans="1:11" x14ac:dyDescent="0.3">
      <c r="A6205" s="281" t="s">
        <v>2089</v>
      </c>
      <c r="B6205" s="281">
        <v>201</v>
      </c>
      <c r="C6205" s="24" t="str">
        <f t="shared" si="96"/>
        <v>angelica201</v>
      </c>
      <c r="D6205" s="281">
        <v>5250</v>
      </c>
      <c r="E6205" s="281">
        <v>2200</v>
      </c>
      <c r="F6205" s="281">
        <v>94854</v>
      </c>
      <c r="G6205" s="24">
        <v>50</v>
      </c>
      <c r="H6205" s="24">
        <v>0</v>
      </c>
      <c r="I6205" s="24">
        <v>0</v>
      </c>
      <c r="J6205" s="282">
        <v>10</v>
      </c>
      <c r="K6205" s="282">
        <v>30</v>
      </c>
    </row>
    <row r="6206" spans="1:11" x14ac:dyDescent="0.3">
      <c r="A6206" s="281" t="s">
        <v>2089</v>
      </c>
      <c r="B6206" s="281">
        <v>202</v>
      </c>
      <c r="C6206" s="24" t="str">
        <f t="shared" si="96"/>
        <v>angelica202</v>
      </c>
      <c r="D6206" s="281">
        <v>5306</v>
      </c>
      <c r="E6206" s="281">
        <v>2224</v>
      </c>
      <c r="F6206" s="281">
        <v>96036</v>
      </c>
      <c r="G6206" s="24">
        <v>50</v>
      </c>
      <c r="H6206" s="24">
        <v>0</v>
      </c>
      <c r="I6206" s="24">
        <v>0</v>
      </c>
      <c r="J6206" s="282">
        <v>10</v>
      </c>
      <c r="K6206" s="282">
        <v>30</v>
      </c>
    </row>
    <row r="6207" spans="1:11" x14ac:dyDescent="0.3">
      <c r="A6207" s="281" t="s">
        <v>2089</v>
      </c>
      <c r="B6207" s="281">
        <v>203</v>
      </c>
      <c r="C6207" s="24" t="str">
        <f t="shared" si="96"/>
        <v>angelica203</v>
      </c>
      <c r="D6207" s="281">
        <v>5362</v>
      </c>
      <c r="E6207" s="281">
        <v>2247</v>
      </c>
      <c r="F6207" s="281">
        <v>97199</v>
      </c>
      <c r="G6207" s="24">
        <v>50</v>
      </c>
      <c r="H6207" s="24">
        <v>0</v>
      </c>
      <c r="I6207" s="24">
        <v>0</v>
      </c>
      <c r="J6207" s="282">
        <v>10</v>
      </c>
      <c r="K6207" s="282">
        <v>30</v>
      </c>
    </row>
    <row r="6208" spans="1:11" x14ac:dyDescent="0.3">
      <c r="A6208" s="281" t="s">
        <v>2089</v>
      </c>
      <c r="B6208" s="281">
        <v>204</v>
      </c>
      <c r="C6208" s="24" t="str">
        <f t="shared" si="96"/>
        <v>angelica204</v>
      </c>
      <c r="D6208" s="281">
        <v>5418</v>
      </c>
      <c r="E6208" s="281">
        <v>2271</v>
      </c>
      <c r="F6208" s="281">
        <v>98376</v>
      </c>
      <c r="G6208" s="24">
        <v>50</v>
      </c>
      <c r="H6208" s="24">
        <v>0</v>
      </c>
      <c r="I6208" s="24">
        <v>0</v>
      </c>
      <c r="J6208" s="282">
        <v>10</v>
      </c>
      <c r="K6208" s="282">
        <v>30</v>
      </c>
    </row>
    <row r="6209" spans="1:11" x14ac:dyDescent="0.3">
      <c r="A6209" s="281" t="s">
        <v>2089</v>
      </c>
      <c r="B6209" s="281">
        <v>205</v>
      </c>
      <c r="C6209" s="24" t="str">
        <f t="shared" si="96"/>
        <v>angelica205</v>
      </c>
      <c r="D6209" s="281">
        <v>5475</v>
      </c>
      <c r="E6209" s="281">
        <v>2295</v>
      </c>
      <c r="F6209" s="281">
        <v>99973</v>
      </c>
      <c r="G6209" s="24">
        <v>50</v>
      </c>
      <c r="H6209" s="24">
        <v>0</v>
      </c>
      <c r="I6209" s="24">
        <v>0</v>
      </c>
      <c r="J6209" s="282">
        <v>10</v>
      </c>
      <c r="K6209" s="282">
        <v>30</v>
      </c>
    </row>
    <row r="6210" spans="1:11" x14ac:dyDescent="0.3">
      <c r="A6210" s="281" t="s">
        <v>2089</v>
      </c>
      <c r="B6210" s="281">
        <v>206</v>
      </c>
      <c r="C6210" s="24" t="str">
        <f t="shared" si="96"/>
        <v>angelica206</v>
      </c>
      <c r="D6210" s="281">
        <v>5533</v>
      </c>
      <c r="E6210" s="281">
        <v>2319</v>
      </c>
      <c r="F6210" s="281">
        <v>101286</v>
      </c>
      <c r="G6210" s="24">
        <v>50</v>
      </c>
      <c r="H6210" s="24">
        <v>0</v>
      </c>
      <c r="I6210" s="24">
        <v>0</v>
      </c>
      <c r="J6210" s="282">
        <v>10</v>
      </c>
      <c r="K6210" s="282">
        <v>30</v>
      </c>
    </row>
    <row r="6211" spans="1:11" x14ac:dyDescent="0.3">
      <c r="A6211" s="281" t="s">
        <v>2089</v>
      </c>
      <c r="B6211" s="281">
        <v>207</v>
      </c>
      <c r="C6211" s="24" t="str">
        <f t="shared" si="96"/>
        <v>angelica207</v>
      </c>
      <c r="D6211" s="281">
        <v>5591</v>
      </c>
      <c r="E6211" s="281">
        <v>2343</v>
      </c>
      <c r="F6211" s="281">
        <v>102615</v>
      </c>
      <c r="G6211" s="24">
        <v>50</v>
      </c>
      <c r="H6211" s="24">
        <v>0</v>
      </c>
      <c r="I6211" s="24">
        <v>0</v>
      </c>
      <c r="J6211" s="282">
        <v>10</v>
      </c>
      <c r="K6211" s="282">
        <v>30</v>
      </c>
    </row>
    <row r="6212" spans="1:11" x14ac:dyDescent="0.3">
      <c r="A6212" s="281" t="s">
        <v>2089</v>
      </c>
      <c r="B6212" s="281">
        <v>208</v>
      </c>
      <c r="C6212" s="24" t="str">
        <f t="shared" si="96"/>
        <v>angelica208</v>
      </c>
      <c r="D6212" s="281">
        <v>5650</v>
      </c>
      <c r="E6212" s="281">
        <v>2368</v>
      </c>
      <c r="F6212" s="281">
        <v>103926</v>
      </c>
      <c r="G6212" s="24">
        <v>50</v>
      </c>
      <c r="H6212" s="24">
        <v>0</v>
      </c>
      <c r="I6212" s="24">
        <v>0</v>
      </c>
      <c r="J6212" s="282">
        <v>10</v>
      </c>
      <c r="K6212" s="282">
        <v>30</v>
      </c>
    </row>
    <row r="6213" spans="1:11" x14ac:dyDescent="0.3">
      <c r="A6213" s="281" t="s">
        <v>2089</v>
      </c>
      <c r="B6213" s="281">
        <v>209</v>
      </c>
      <c r="C6213" s="24" t="str">
        <f t="shared" si="96"/>
        <v>angelica209</v>
      </c>
      <c r="D6213" s="281">
        <v>5710</v>
      </c>
      <c r="E6213" s="281">
        <v>2393</v>
      </c>
      <c r="F6213" s="281">
        <v>105325</v>
      </c>
      <c r="G6213" s="24">
        <v>50</v>
      </c>
      <c r="H6213" s="24">
        <v>0</v>
      </c>
      <c r="I6213" s="24">
        <v>0</v>
      </c>
      <c r="J6213" s="282">
        <v>10</v>
      </c>
      <c r="K6213" s="282">
        <v>30</v>
      </c>
    </row>
    <row r="6214" spans="1:11" x14ac:dyDescent="0.3">
      <c r="A6214" s="281" t="s">
        <v>2089</v>
      </c>
      <c r="B6214" s="281">
        <v>210</v>
      </c>
      <c r="C6214" s="24" t="str">
        <f t="shared" ref="C6214:C6277" si="97">A6214&amp;B6214</f>
        <v>angelica210</v>
      </c>
      <c r="D6214" s="281">
        <v>5770</v>
      </c>
      <c r="E6214" s="281">
        <v>2418</v>
      </c>
      <c r="F6214" s="281">
        <v>106670</v>
      </c>
      <c r="G6214" s="24">
        <v>50</v>
      </c>
      <c r="H6214" s="24">
        <v>0</v>
      </c>
      <c r="I6214" s="24">
        <v>0</v>
      </c>
      <c r="J6214" s="282">
        <v>10</v>
      </c>
      <c r="K6214" s="282">
        <v>30</v>
      </c>
    </row>
    <row r="6215" spans="1:11" x14ac:dyDescent="0.3">
      <c r="A6215" s="281" t="s">
        <v>2089</v>
      </c>
      <c r="B6215" s="281">
        <v>211</v>
      </c>
      <c r="C6215" s="24" t="str">
        <f t="shared" si="97"/>
        <v>angelica211</v>
      </c>
      <c r="D6215" s="281">
        <v>5830</v>
      </c>
      <c r="E6215" s="281">
        <v>2444</v>
      </c>
      <c r="F6215" s="281">
        <v>108068</v>
      </c>
      <c r="G6215" s="24">
        <v>50</v>
      </c>
      <c r="H6215" s="24">
        <v>0</v>
      </c>
      <c r="I6215" s="24">
        <v>0</v>
      </c>
      <c r="J6215" s="282">
        <v>10</v>
      </c>
      <c r="K6215" s="282">
        <v>30</v>
      </c>
    </row>
    <row r="6216" spans="1:11" x14ac:dyDescent="0.3">
      <c r="A6216" s="281" t="s">
        <v>2089</v>
      </c>
      <c r="B6216" s="281">
        <v>212</v>
      </c>
      <c r="C6216" s="24" t="str">
        <f t="shared" si="97"/>
        <v>angelica212</v>
      </c>
      <c r="D6216" s="281">
        <v>5891</v>
      </c>
      <c r="E6216" s="281">
        <v>2469</v>
      </c>
      <c r="F6216" s="281">
        <v>109484</v>
      </c>
      <c r="G6216" s="24">
        <v>50</v>
      </c>
      <c r="H6216" s="24">
        <v>0</v>
      </c>
      <c r="I6216" s="24">
        <v>0</v>
      </c>
      <c r="J6216" s="282">
        <v>10</v>
      </c>
      <c r="K6216" s="282">
        <v>30</v>
      </c>
    </row>
    <row r="6217" spans="1:11" x14ac:dyDescent="0.3">
      <c r="A6217" s="281" t="s">
        <v>2089</v>
      </c>
      <c r="B6217" s="281">
        <v>213</v>
      </c>
      <c r="C6217" s="24" t="str">
        <f t="shared" si="97"/>
        <v>angelica213</v>
      </c>
      <c r="D6217" s="281">
        <v>5953</v>
      </c>
      <c r="E6217" s="281">
        <v>2495</v>
      </c>
      <c r="F6217" s="281">
        <v>110918</v>
      </c>
      <c r="G6217" s="24">
        <v>50</v>
      </c>
      <c r="H6217" s="24">
        <v>0</v>
      </c>
      <c r="I6217" s="24">
        <v>0</v>
      </c>
      <c r="J6217" s="282">
        <v>10</v>
      </c>
      <c r="K6217" s="282">
        <v>30</v>
      </c>
    </row>
    <row r="6218" spans="1:11" x14ac:dyDescent="0.3">
      <c r="A6218" s="281" t="s">
        <v>2089</v>
      </c>
      <c r="B6218" s="281">
        <v>214</v>
      </c>
      <c r="C6218" s="24" t="str">
        <f t="shared" si="97"/>
        <v>angelica214</v>
      </c>
      <c r="D6218" s="281">
        <v>6016</v>
      </c>
      <c r="E6218" s="281">
        <v>2521</v>
      </c>
      <c r="F6218" s="281">
        <v>112370</v>
      </c>
      <c r="G6218" s="24">
        <v>50</v>
      </c>
      <c r="H6218" s="24">
        <v>0</v>
      </c>
      <c r="I6218" s="24">
        <v>0</v>
      </c>
      <c r="J6218" s="282">
        <v>10</v>
      </c>
      <c r="K6218" s="282">
        <v>30</v>
      </c>
    </row>
    <row r="6219" spans="1:11" x14ac:dyDescent="0.3">
      <c r="A6219" s="281" t="s">
        <v>2089</v>
      </c>
      <c r="B6219" s="281">
        <v>215</v>
      </c>
      <c r="C6219" s="24" t="str">
        <f t="shared" si="97"/>
        <v>angelica215</v>
      </c>
      <c r="D6219" s="281">
        <v>6079</v>
      </c>
      <c r="E6219" s="281">
        <v>2548</v>
      </c>
      <c r="F6219" s="281">
        <v>113802</v>
      </c>
      <c r="G6219" s="24">
        <v>50</v>
      </c>
      <c r="H6219" s="24">
        <v>0</v>
      </c>
      <c r="I6219" s="24">
        <v>0</v>
      </c>
      <c r="J6219" s="282">
        <v>10</v>
      </c>
      <c r="K6219" s="282">
        <v>30</v>
      </c>
    </row>
    <row r="6220" spans="1:11" x14ac:dyDescent="0.3">
      <c r="A6220" s="281" t="s">
        <v>2089</v>
      </c>
      <c r="B6220" s="281">
        <v>216</v>
      </c>
      <c r="C6220" s="24" t="str">
        <f t="shared" si="97"/>
        <v>angelica216</v>
      </c>
      <c r="D6220" s="281">
        <v>6142</v>
      </c>
      <c r="E6220" s="281">
        <v>2574</v>
      </c>
      <c r="F6220" s="281">
        <v>115291</v>
      </c>
      <c r="G6220" s="24">
        <v>50</v>
      </c>
      <c r="H6220" s="24">
        <v>0</v>
      </c>
      <c r="I6220" s="24">
        <v>0</v>
      </c>
      <c r="J6220" s="282">
        <v>10</v>
      </c>
      <c r="K6220" s="282">
        <v>30</v>
      </c>
    </row>
    <row r="6221" spans="1:11" x14ac:dyDescent="0.3">
      <c r="A6221" s="281" t="s">
        <v>2089</v>
      </c>
      <c r="B6221" s="281">
        <v>217</v>
      </c>
      <c r="C6221" s="24" t="str">
        <f t="shared" si="97"/>
        <v>angelica217</v>
      </c>
      <c r="D6221" s="281">
        <v>6207</v>
      </c>
      <c r="E6221" s="281">
        <v>2601</v>
      </c>
      <c r="F6221" s="281">
        <v>116678</v>
      </c>
      <c r="G6221" s="24">
        <v>50</v>
      </c>
      <c r="H6221" s="24">
        <v>0</v>
      </c>
      <c r="I6221" s="24">
        <v>0</v>
      </c>
      <c r="J6221" s="282">
        <v>10</v>
      </c>
      <c r="K6221" s="282">
        <v>30</v>
      </c>
    </row>
    <row r="6222" spans="1:11" x14ac:dyDescent="0.3">
      <c r="A6222" s="281" t="s">
        <v>2089</v>
      </c>
      <c r="B6222" s="281">
        <v>218</v>
      </c>
      <c r="C6222" s="24" t="str">
        <f t="shared" si="97"/>
        <v>angelica218</v>
      </c>
      <c r="D6222" s="281">
        <v>6272</v>
      </c>
      <c r="E6222" s="281">
        <v>2629</v>
      </c>
      <c r="F6222" s="281">
        <v>118122</v>
      </c>
      <c r="G6222" s="24">
        <v>50</v>
      </c>
      <c r="H6222" s="24">
        <v>0</v>
      </c>
      <c r="I6222" s="24">
        <v>0</v>
      </c>
      <c r="J6222" s="282">
        <v>10</v>
      </c>
      <c r="K6222" s="282">
        <v>30</v>
      </c>
    </row>
    <row r="6223" spans="1:11" x14ac:dyDescent="0.3">
      <c r="A6223" s="281" t="s">
        <v>2089</v>
      </c>
      <c r="B6223" s="281">
        <v>219</v>
      </c>
      <c r="C6223" s="24" t="str">
        <f t="shared" si="97"/>
        <v>angelica219</v>
      </c>
      <c r="D6223" s="281">
        <v>6337</v>
      </c>
      <c r="E6223" s="281">
        <v>2656</v>
      </c>
      <c r="F6223" s="281">
        <v>119543</v>
      </c>
      <c r="G6223" s="24">
        <v>50</v>
      </c>
      <c r="H6223" s="24">
        <v>0</v>
      </c>
      <c r="I6223" s="24">
        <v>0</v>
      </c>
      <c r="J6223" s="282">
        <v>10</v>
      </c>
      <c r="K6223" s="282">
        <v>30</v>
      </c>
    </row>
    <row r="6224" spans="1:11" x14ac:dyDescent="0.3">
      <c r="A6224" s="281" t="s">
        <v>2089</v>
      </c>
      <c r="B6224" s="281">
        <v>220</v>
      </c>
      <c r="C6224" s="24" t="str">
        <f t="shared" si="97"/>
        <v>angelica220</v>
      </c>
      <c r="D6224" s="281">
        <v>6403</v>
      </c>
      <c r="E6224" s="281">
        <v>2684</v>
      </c>
      <c r="F6224" s="281">
        <v>120980</v>
      </c>
      <c r="G6224" s="24">
        <v>50</v>
      </c>
      <c r="H6224" s="24">
        <v>0</v>
      </c>
      <c r="I6224" s="24">
        <v>0</v>
      </c>
      <c r="J6224" s="282">
        <v>10</v>
      </c>
      <c r="K6224" s="282">
        <v>30</v>
      </c>
    </row>
    <row r="6225" spans="1:11" x14ac:dyDescent="0.3">
      <c r="A6225" s="281" t="s">
        <v>2089</v>
      </c>
      <c r="B6225" s="281">
        <v>221</v>
      </c>
      <c r="C6225" s="24" t="str">
        <f t="shared" si="97"/>
        <v>angelica221</v>
      </c>
      <c r="D6225" s="281">
        <v>6983</v>
      </c>
      <c r="E6225" s="281">
        <v>2927</v>
      </c>
      <c r="F6225" s="281">
        <v>133244</v>
      </c>
      <c r="G6225" s="24">
        <v>50</v>
      </c>
      <c r="H6225" s="24">
        <v>0</v>
      </c>
      <c r="I6225" s="24">
        <v>0</v>
      </c>
      <c r="J6225" s="282">
        <v>10</v>
      </c>
      <c r="K6225" s="282">
        <v>30</v>
      </c>
    </row>
    <row r="6226" spans="1:11" x14ac:dyDescent="0.3">
      <c r="A6226" s="281" t="s">
        <v>2089</v>
      </c>
      <c r="B6226" s="281">
        <v>222</v>
      </c>
      <c r="C6226" s="24" t="str">
        <f t="shared" si="97"/>
        <v>angelica222</v>
      </c>
      <c r="D6226" s="281">
        <v>7056</v>
      </c>
      <c r="E6226" s="281">
        <v>2957</v>
      </c>
      <c r="F6226" s="281">
        <v>134973</v>
      </c>
      <c r="G6226" s="24">
        <v>50</v>
      </c>
      <c r="H6226" s="24">
        <v>0</v>
      </c>
      <c r="I6226" s="24">
        <v>0</v>
      </c>
      <c r="J6226" s="282">
        <v>10</v>
      </c>
      <c r="K6226" s="282">
        <v>30</v>
      </c>
    </row>
    <row r="6227" spans="1:11" x14ac:dyDescent="0.3">
      <c r="A6227" s="281" t="s">
        <v>2089</v>
      </c>
      <c r="B6227" s="281">
        <v>223</v>
      </c>
      <c r="C6227" s="24" t="str">
        <f t="shared" si="97"/>
        <v>angelica223</v>
      </c>
      <c r="D6227" s="281">
        <v>7129</v>
      </c>
      <c r="E6227" s="281">
        <v>2988</v>
      </c>
      <c r="F6227" s="281">
        <v>136650</v>
      </c>
      <c r="G6227" s="24">
        <v>50</v>
      </c>
      <c r="H6227" s="24">
        <v>0</v>
      </c>
      <c r="I6227" s="24">
        <v>0</v>
      </c>
      <c r="J6227" s="282">
        <v>10</v>
      </c>
      <c r="K6227" s="282">
        <v>30</v>
      </c>
    </row>
    <row r="6228" spans="1:11" x14ac:dyDescent="0.3">
      <c r="A6228" s="281" t="s">
        <v>2089</v>
      </c>
      <c r="B6228" s="281">
        <v>224</v>
      </c>
      <c r="C6228" s="24" t="str">
        <f t="shared" si="97"/>
        <v>angelica224</v>
      </c>
      <c r="D6228" s="281">
        <v>7203</v>
      </c>
      <c r="E6228" s="281">
        <v>3019</v>
      </c>
      <c r="F6228" s="281">
        <v>138422</v>
      </c>
      <c r="G6228" s="24">
        <v>50</v>
      </c>
      <c r="H6228" s="24">
        <v>0</v>
      </c>
      <c r="I6228" s="24">
        <v>0</v>
      </c>
      <c r="J6228" s="282">
        <v>10</v>
      </c>
      <c r="K6228" s="282">
        <v>30</v>
      </c>
    </row>
    <row r="6229" spans="1:11" x14ac:dyDescent="0.3">
      <c r="A6229" s="281" t="s">
        <v>2089</v>
      </c>
      <c r="B6229" s="281">
        <v>225</v>
      </c>
      <c r="C6229" s="24" t="str">
        <f t="shared" si="97"/>
        <v>angelica225</v>
      </c>
      <c r="D6229" s="281">
        <v>7278</v>
      </c>
      <c r="E6229" s="281">
        <v>3051</v>
      </c>
      <c r="F6229" s="281">
        <v>140216</v>
      </c>
      <c r="G6229" s="24">
        <v>50</v>
      </c>
      <c r="H6229" s="24">
        <v>0</v>
      </c>
      <c r="I6229" s="24">
        <v>0</v>
      </c>
      <c r="J6229" s="282">
        <v>10</v>
      </c>
      <c r="K6229" s="282">
        <v>30</v>
      </c>
    </row>
    <row r="6230" spans="1:11" x14ac:dyDescent="0.3">
      <c r="A6230" s="281" t="s">
        <v>2089</v>
      </c>
      <c r="B6230" s="281">
        <v>226</v>
      </c>
      <c r="C6230" s="24" t="str">
        <f t="shared" si="97"/>
        <v>angelica226</v>
      </c>
      <c r="D6230" s="281">
        <v>7354</v>
      </c>
      <c r="E6230" s="281">
        <v>3082</v>
      </c>
      <c r="F6230" s="281">
        <v>141955</v>
      </c>
      <c r="G6230" s="24">
        <v>50</v>
      </c>
      <c r="H6230" s="24">
        <v>0</v>
      </c>
      <c r="I6230" s="24">
        <v>0</v>
      </c>
      <c r="J6230" s="282">
        <v>10</v>
      </c>
      <c r="K6230" s="282">
        <v>30</v>
      </c>
    </row>
    <row r="6231" spans="1:11" x14ac:dyDescent="0.3">
      <c r="A6231" s="281" t="s">
        <v>2089</v>
      </c>
      <c r="B6231" s="281">
        <v>227</v>
      </c>
      <c r="C6231" s="24" t="str">
        <f t="shared" si="97"/>
        <v>angelica227</v>
      </c>
      <c r="D6231" s="281">
        <v>7431</v>
      </c>
      <c r="E6231" s="281">
        <v>3114</v>
      </c>
      <c r="F6231" s="281">
        <v>143794</v>
      </c>
      <c r="G6231" s="24">
        <v>50</v>
      </c>
      <c r="H6231" s="24">
        <v>0</v>
      </c>
      <c r="I6231" s="24">
        <v>0</v>
      </c>
      <c r="J6231" s="282">
        <v>10</v>
      </c>
      <c r="K6231" s="282">
        <v>30</v>
      </c>
    </row>
    <row r="6232" spans="1:11" x14ac:dyDescent="0.3">
      <c r="A6232" s="281" t="s">
        <v>2089</v>
      </c>
      <c r="B6232" s="281">
        <v>228</v>
      </c>
      <c r="C6232" s="24" t="str">
        <f t="shared" si="97"/>
        <v>angelica228</v>
      </c>
      <c r="D6232" s="281">
        <v>7508</v>
      </c>
      <c r="E6232" s="281">
        <v>3147</v>
      </c>
      <c r="F6232" s="281">
        <v>145576</v>
      </c>
      <c r="G6232" s="24">
        <v>50</v>
      </c>
      <c r="H6232" s="24">
        <v>0</v>
      </c>
      <c r="I6232" s="24">
        <v>0</v>
      </c>
      <c r="J6232" s="282">
        <v>10</v>
      </c>
      <c r="K6232" s="282">
        <v>30</v>
      </c>
    </row>
    <row r="6233" spans="1:11" x14ac:dyDescent="0.3">
      <c r="A6233" s="281" t="s">
        <v>2089</v>
      </c>
      <c r="B6233" s="281">
        <v>229</v>
      </c>
      <c r="C6233" s="24" t="str">
        <f t="shared" si="97"/>
        <v>angelica229</v>
      </c>
      <c r="D6233" s="281">
        <v>7586</v>
      </c>
      <c r="E6233" s="281">
        <v>3179</v>
      </c>
      <c r="F6233" s="281">
        <v>147459</v>
      </c>
      <c r="G6233" s="24">
        <v>50</v>
      </c>
      <c r="H6233" s="24">
        <v>0</v>
      </c>
      <c r="I6233" s="24">
        <v>0</v>
      </c>
      <c r="J6233" s="282">
        <v>10</v>
      </c>
      <c r="K6233" s="282">
        <v>30</v>
      </c>
    </row>
    <row r="6234" spans="1:11" x14ac:dyDescent="0.3">
      <c r="A6234" s="281" t="s">
        <v>2089</v>
      </c>
      <c r="B6234" s="281">
        <v>230</v>
      </c>
      <c r="C6234" s="24" t="str">
        <f t="shared" si="97"/>
        <v>angelica230</v>
      </c>
      <c r="D6234" s="281">
        <v>7665</v>
      </c>
      <c r="E6234" s="281">
        <v>3213</v>
      </c>
      <c r="F6234" s="281">
        <v>149285</v>
      </c>
      <c r="G6234" s="24">
        <v>50</v>
      </c>
      <c r="H6234" s="24">
        <v>0</v>
      </c>
      <c r="I6234" s="24">
        <v>0</v>
      </c>
      <c r="J6234" s="282">
        <v>10</v>
      </c>
      <c r="K6234" s="282">
        <v>30</v>
      </c>
    </row>
    <row r="6235" spans="1:11" x14ac:dyDescent="0.3">
      <c r="A6235" s="281" t="s">
        <v>2089</v>
      </c>
      <c r="B6235" s="281">
        <v>231</v>
      </c>
      <c r="C6235" s="24" t="str">
        <f t="shared" si="97"/>
        <v>angelica231</v>
      </c>
      <c r="D6235" s="281">
        <v>7744</v>
      </c>
      <c r="E6235" s="281">
        <v>3246</v>
      </c>
      <c r="F6235" s="281">
        <v>151214</v>
      </c>
      <c r="G6235" s="24">
        <v>50</v>
      </c>
      <c r="H6235" s="24">
        <v>0</v>
      </c>
      <c r="I6235" s="24">
        <v>0</v>
      </c>
      <c r="J6235" s="282">
        <v>10</v>
      </c>
      <c r="K6235" s="282">
        <v>30</v>
      </c>
    </row>
    <row r="6236" spans="1:11" x14ac:dyDescent="0.3">
      <c r="A6236" s="281" t="s">
        <v>2089</v>
      </c>
      <c r="B6236" s="281">
        <v>232</v>
      </c>
      <c r="C6236" s="24" t="str">
        <f t="shared" si="97"/>
        <v>angelica232</v>
      </c>
      <c r="D6236" s="281">
        <v>7825</v>
      </c>
      <c r="E6236" s="281">
        <v>3280</v>
      </c>
      <c r="F6236" s="281">
        <v>153168</v>
      </c>
      <c r="G6236" s="24">
        <v>50</v>
      </c>
      <c r="H6236" s="24">
        <v>0</v>
      </c>
      <c r="I6236" s="24">
        <v>0</v>
      </c>
      <c r="J6236" s="282">
        <v>10</v>
      </c>
      <c r="K6236" s="282">
        <v>30</v>
      </c>
    </row>
    <row r="6237" spans="1:11" x14ac:dyDescent="0.3">
      <c r="A6237" s="281" t="s">
        <v>2089</v>
      </c>
      <c r="B6237" s="281">
        <v>233</v>
      </c>
      <c r="C6237" s="24" t="str">
        <f t="shared" si="97"/>
        <v>angelica233</v>
      </c>
      <c r="D6237" s="281">
        <v>7906</v>
      </c>
      <c r="E6237" s="281">
        <v>3314</v>
      </c>
      <c r="F6237" s="281">
        <v>155061</v>
      </c>
      <c r="G6237" s="24">
        <v>50</v>
      </c>
      <c r="H6237" s="24">
        <v>0</v>
      </c>
      <c r="I6237" s="24">
        <v>0</v>
      </c>
      <c r="J6237" s="282">
        <v>10</v>
      </c>
      <c r="K6237" s="282">
        <v>30</v>
      </c>
    </row>
    <row r="6238" spans="1:11" x14ac:dyDescent="0.3">
      <c r="A6238" s="281" t="s">
        <v>2089</v>
      </c>
      <c r="B6238" s="281">
        <v>234</v>
      </c>
      <c r="C6238" s="24" t="str">
        <f t="shared" si="97"/>
        <v>angelica234</v>
      </c>
      <c r="D6238" s="281">
        <v>7988</v>
      </c>
      <c r="E6238" s="281">
        <v>3348</v>
      </c>
      <c r="F6238" s="281">
        <v>157063</v>
      </c>
      <c r="G6238" s="24">
        <v>50</v>
      </c>
      <c r="H6238" s="24">
        <v>0</v>
      </c>
      <c r="I6238" s="24">
        <v>0</v>
      </c>
      <c r="J6238" s="282">
        <v>10</v>
      </c>
      <c r="K6238" s="282">
        <v>30</v>
      </c>
    </row>
    <row r="6239" spans="1:11" x14ac:dyDescent="0.3">
      <c r="A6239" s="281" t="s">
        <v>2089</v>
      </c>
      <c r="B6239" s="281">
        <v>235</v>
      </c>
      <c r="C6239" s="24" t="str">
        <f t="shared" si="97"/>
        <v>angelica235</v>
      </c>
      <c r="D6239" s="281">
        <v>8071</v>
      </c>
      <c r="E6239" s="281">
        <v>3383</v>
      </c>
      <c r="F6239" s="281">
        <v>159002</v>
      </c>
      <c r="G6239" s="24">
        <v>50</v>
      </c>
      <c r="H6239" s="24">
        <v>0</v>
      </c>
      <c r="I6239" s="24">
        <v>0</v>
      </c>
      <c r="J6239" s="282">
        <v>10</v>
      </c>
      <c r="K6239" s="282">
        <v>30</v>
      </c>
    </row>
    <row r="6240" spans="1:11" x14ac:dyDescent="0.3">
      <c r="A6240" s="281" t="s">
        <v>2089</v>
      </c>
      <c r="B6240" s="281">
        <v>236</v>
      </c>
      <c r="C6240" s="24" t="str">
        <f t="shared" si="97"/>
        <v>angelica236</v>
      </c>
      <c r="D6240" s="281">
        <v>8154</v>
      </c>
      <c r="E6240" s="281">
        <v>3418</v>
      </c>
      <c r="F6240" s="281">
        <v>161053</v>
      </c>
      <c r="G6240" s="24">
        <v>50</v>
      </c>
      <c r="H6240" s="24">
        <v>0</v>
      </c>
      <c r="I6240" s="24">
        <v>0</v>
      </c>
      <c r="J6240" s="282">
        <v>10</v>
      </c>
      <c r="K6240" s="282">
        <v>30</v>
      </c>
    </row>
    <row r="6241" spans="1:11" x14ac:dyDescent="0.3">
      <c r="A6241" s="281" t="s">
        <v>2089</v>
      </c>
      <c r="B6241" s="281">
        <v>237</v>
      </c>
      <c r="C6241" s="24" t="str">
        <f t="shared" si="97"/>
        <v>angelica237</v>
      </c>
      <c r="D6241" s="281">
        <v>8238</v>
      </c>
      <c r="E6241" s="281">
        <v>3453</v>
      </c>
      <c r="F6241" s="281">
        <v>163040</v>
      </c>
      <c r="G6241" s="24">
        <v>50</v>
      </c>
      <c r="H6241" s="24">
        <v>0</v>
      </c>
      <c r="I6241" s="24">
        <v>0</v>
      </c>
      <c r="J6241" s="282">
        <v>10</v>
      </c>
      <c r="K6241" s="282">
        <v>30</v>
      </c>
    </row>
    <row r="6242" spans="1:11" x14ac:dyDescent="0.3">
      <c r="A6242" s="281" t="s">
        <v>2089</v>
      </c>
      <c r="B6242" s="281">
        <v>238</v>
      </c>
      <c r="C6242" s="24" t="str">
        <f t="shared" si="97"/>
        <v>angelica238</v>
      </c>
      <c r="D6242" s="281">
        <v>8324</v>
      </c>
      <c r="E6242" s="281">
        <v>3489</v>
      </c>
      <c r="F6242" s="281">
        <v>165140</v>
      </c>
      <c r="G6242" s="24">
        <v>50</v>
      </c>
      <c r="H6242" s="24">
        <v>0</v>
      </c>
      <c r="I6242" s="24">
        <v>0</v>
      </c>
      <c r="J6242" s="282">
        <v>10</v>
      </c>
      <c r="K6242" s="282">
        <v>30</v>
      </c>
    </row>
    <row r="6243" spans="1:11" x14ac:dyDescent="0.3">
      <c r="A6243" s="281" t="s">
        <v>2089</v>
      </c>
      <c r="B6243" s="281">
        <v>239</v>
      </c>
      <c r="C6243" s="24" t="str">
        <f t="shared" si="97"/>
        <v>angelica239</v>
      </c>
      <c r="D6243" s="281">
        <v>8410</v>
      </c>
      <c r="E6243" s="281">
        <v>3525</v>
      </c>
      <c r="F6243" s="281">
        <v>167175</v>
      </c>
      <c r="G6243" s="24">
        <v>50</v>
      </c>
      <c r="H6243" s="24">
        <v>0</v>
      </c>
      <c r="I6243" s="24">
        <v>0</v>
      </c>
      <c r="J6243" s="282">
        <v>10</v>
      </c>
      <c r="K6243" s="282">
        <v>30</v>
      </c>
    </row>
    <row r="6244" spans="1:11" x14ac:dyDescent="0.3">
      <c r="A6244" s="281" t="s">
        <v>2089</v>
      </c>
      <c r="B6244" s="281">
        <v>240</v>
      </c>
      <c r="C6244" s="24" t="str">
        <f t="shared" si="97"/>
        <v>angelica240</v>
      </c>
      <c r="D6244" s="281">
        <v>8496</v>
      </c>
      <c r="E6244" s="281">
        <v>3561</v>
      </c>
      <c r="F6244" s="281">
        <v>169327</v>
      </c>
      <c r="G6244" s="24">
        <v>50</v>
      </c>
      <c r="H6244" s="24">
        <v>0</v>
      </c>
      <c r="I6244" s="24">
        <v>0</v>
      </c>
      <c r="J6244" s="282">
        <v>10</v>
      </c>
      <c r="K6244" s="282">
        <v>30</v>
      </c>
    </row>
    <row r="6245" spans="1:11" x14ac:dyDescent="0.3">
      <c r="A6245" s="281" t="s">
        <v>2089</v>
      </c>
      <c r="B6245" s="281">
        <v>241</v>
      </c>
      <c r="C6245" s="24" t="str">
        <f t="shared" si="97"/>
        <v>angelica241</v>
      </c>
      <c r="D6245" s="281">
        <v>9264</v>
      </c>
      <c r="E6245" s="281">
        <v>3883</v>
      </c>
      <c r="F6245" s="281">
        <v>186961</v>
      </c>
      <c r="G6245" s="24">
        <v>50</v>
      </c>
      <c r="H6245" s="24">
        <v>0</v>
      </c>
      <c r="I6245" s="24">
        <v>0</v>
      </c>
      <c r="J6245" s="282">
        <v>10</v>
      </c>
      <c r="K6245" s="282">
        <v>30</v>
      </c>
    </row>
    <row r="6246" spans="1:11" x14ac:dyDescent="0.3">
      <c r="A6246" s="281" t="s">
        <v>2089</v>
      </c>
      <c r="B6246" s="281">
        <v>242</v>
      </c>
      <c r="C6246" s="24" t="str">
        <f t="shared" si="97"/>
        <v>angelica242</v>
      </c>
      <c r="D6246" s="281">
        <v>9359</v>
      </c>
      <c r="E6246" s="281">
        <v>3923</v>
      </c>
      <c r="F6246" s="281">
        <v>189362</v>
      </c>
      <c r="G6246" s="24">
        <v>50</v>
      </c>
      <c r="H6246" s="24">
        <v>0</v>
      </c>
      <c r="I6246" s="24">
        <v>0</v>
      </c>
      <c r="J6246" s="282">
        <v>10</v>
      </c>
      <c r="K6246" s="282">
        <v>30</v>
      </c>
    </row>
    <row r="6247" spans="1:11" x14ac:dyDescent="0.3">
      <c r="A6247" s="281" t="s">
        <v>2089</v>
      </c>
      <c r="B6247" s="281">
        <v>243</v>
      </c>
      <c r="C6247" s="24" t="str">
        <f t="shared" si="97"/>
        <v>angelica243</v>
      </c>
      <c r="D6247" s="281">
        <v>9456</v>
      </c>
      <c r="E6247" s="281">
        <v>3963</v>
      </c>
      <c r="F6247" s="281">
        <v>192041</v>
      </c>
      <c r="G6247" s="24">
        <v>50</v>
      </c>
      <c r="H6247" s="24">
        <v>0</v>
      </c>
      <c r="I6247" s="24">
        <v>0</v>
      </c>
      <c r="J6247" s="282">
        <v>10</v>
      </c>
      <c r="K6247" s="282">
        <v>30</v>
      </c>
    </row>
    <row r="6248" spans="1:11" x14ac:dyDescent="0.3">
      <c r="A6248" s="281" t="s">
        <v>2089</v>
      </c>
      <c r="B6248" s="281">
        <v>244</v>
      </c>
      <c r="C6248" s="24" t="str">
        <f t="shared" si="97"/>
        <v>angelica244</v>
      </c>
      <c r="D6248" s="281">
        <v>9553</v>
      </c>
      <c r="E6248" s="281">
        <v>4004</v>
      </c>
      <c r="F6248" s="281">
        <v>194504</v>
      </c>
      <c r="G6248" s="24">
        <v>50</v>
      </c>
      <c r="H6248" s="24">
        <v>0</v>
      </c>
      <c r="I6248" s="24">
        <v>0</v>
      </c>
      <c r="J6248" s="282">
        <v>10</v>
      </c>
      <c r="K6248" s="282">
        <v>30</v>
      </c>
    </row>
    <row r="6249" spans="1:11" x14ac:dyDescent="0.3">
      <c r="A6249" s="281" t="s">
        <v>2089</v>
      </c>
      <c r="B6249" s="281">
        <v>245</v>
      </c>
      <c r="C6249" s="24" t="str">
        <f t="shared" si="97"/>
        <v>angelica245</v>
      </c>
      <c r="D6249" s="281">
        <v>9652</v>
      </c>
      <c r="E6249" s="281">
        <v>4045</v>
      </c>
      <c r="F6249" s="281">
        <v>197223</v>
      </c>
      <c r="G6249" s="24">
        <v>50</v>
      </c>
      <c r="H6249" s="24">
        <v>0</v>
      </c>
      <c r="I6249" s="24">
        <v>0</v>
      </c>
      <c r="J6249" s="282">
        <v>10</v>
      </c>
      <c r="K6249" s="282">
        <v>30</v>
      </c>
    </row>
    <row r="6250" spans="1:11" x14ac:dyDescent="0.3">
      <c r="A6250" s="281" t="s">
        <v>2089</v>
      </c>
      <c r="B6250" s="281">
        <v>246</v>
      </c>
      <c r="C6250" s="24" t="str">
        <f t="shared" si="97"/>
        <v>angelica246</v>
      </c>
      <c r="D6250" s="281">
        <v>9751</v>
      </c>
      <c r="E6250" s="281">
        <v>4087</v>
      </c>
      <c r="F6250" s="281">
        <v>199429</v>
      </c>
      <c r="G6250" s="24">
        <v>50</v>
      </c>
      <c r="H6250" s="24">
        <v>0</v>
      </c>
      <c r="I6250" s="24">
        <v>0</v>
      </c>
      <c r="J6250" s="282">
        <v>10</v>
      </c>
      <c r="K6250" s="282">
        <v>30</v>
      </c>
    </row>
    <row r="6251" spans="1:11" x14ac:dyDescent="0.3">
      <c r="A6251" s="281" t="s">
        <v>2089</v>
      </c>
      <c r="B6251" s="281">
        <v>247</v>
      </c>
      <c r="C6251" s="24" t="str">
        <f t="shared" si="97"/>
        <v>angelica247</v>
      </c>
      <c r="D6251" s="281">
        <v>9851</v>
      </c>
      <c r="E6251" s="281">
        <v>4129</v>
      </c>
      <c r="F6251" s="281">
        <v>202215</v>
      </c>
      <c r="G6251" s="24">
        <v>50</v>
      </c>
      <c r="H6251" s="24">
        <v>0</v>
      </c>
      <c r="I6251" s="24">
        <v>0</v>
      </c>
      <c r="J6251" s="282">
        <v>10</v>
      </c>
      <c r="K6251" s="282">
        <v>30</v>
      </c>
    </row>
    <row r="6252" spans="1:11" x14ac:dyDescent="0.3">
      <c r="A6252" s="281" t="s">
        <v>2089</v>
      </c>
      <c r="B6252" s="281">
        <v>248</v>
      </c>
      <c r="C6252" s="24" t="str">
        <f t="shared" si="97"/>
        <v>angelica248</v>
      </c>
      <c r="D6252" s="281">
        <v>9953</v>
      </c>
      <c r="E6252" s="281">
        <v>4171</v>
      </c>
      <c r="F6252" s="281">
        <v>204475</v>
      </c>
      <c r="G6252" s="24">
        <v>50</v>
      </c>
      <c r="H6252" s="24">
        <v>0</v>
      </c>
      <c r="I6252" s="24">
        <v>0</v>
      </c>
      <c r="J6252" s="282">
        <v>10</v>
      </c>
      <c r="K6252" s="282">
        <v>30</v>
      </c>
    </row>
    <row r="6253" spans="1:11" x14ac:dyDescent="0.3">
      <c r="A6253" s="281" t="s">
        <v>2089</v>
      </c>
      <c r="B6253" s="281">
        <v>249</v>
      </c>
      <c r="C6253" s="24" t="str">
        <f t="shared" si="97"/>
        <v>angelica249</v>
      </c>
      <c r="D6253" s="281">
        <v>10055</v>
      </c>
      <c r="E6253" s="281">
        <v>4214</v>
      </c>
      <c r="F6253" s="281">
        <v>207329</v>
      </c>
      <c r="G6253" s="24">
        <v>50</v>
      </c>
      <c r="H6253" s="24">
        <v>0</v>
      </c>
      <c r="I6253" s="24">
        <v>0</v>
      </c>
      <c r="J6253" s="282">
        <v>10</v>
      </c>
      <c r="K6253" s="282">
        <v>30</v>
      </c>
    </row>
    <row r="6254" spans="1:11" x14ac:dyDescent="0.3">
      <c r="A6254" s="281" t="s">
        <v>2089</v>
      </c>
      <c r="B6254" s="281">
        <v>250</v>
      </c>
      <c r="C6254" s="24" t="str">
        <f t="shared" si="97"/>
        <v>angelica250</v>
      </c>
      <c r="D6254" s="281">
        <v>10158</v>
      </c>
      <c r="E6254" s="281">
        <v>4258</v>
      </c>
      <c r="F6254" s="281">
        <v>209644</v>
      </c>
      <c r="G6254" s="24">
        <v>50</v>
      </c>
      <c r="H6254" s="24">
        <v>0</v>
      </c>
      <c r="I6254" s="24">
        <v>0</v>
      </c>
      <c r="J6254" s="282">
        <v>10</v>
      </c>
      <c r="K6254" s="282">
        <v>30</v>
      </c>
    </row>
    <row r="6255" spans="1:11" x14ac:dyDescent="0.3">
      <c r="A6255" s="281" t="s">
        <v>2089</v>
      </c>
      <c r="B6255" s="281">
        <v>251</v>
      </c>
      <c r="C6255" s="24" t="str">
        <f t="shared" si="97"/>
        <v>angelica251</v>
      </c>
      <c r="D6255" s="281">
        <v>10262</v>
      </c>
      <c r="E6255" s="281">
        <v>4301</v>
      </c>
      <c r="F6255" s="281">
        <v>212568</v>
      </c>
      <c r="G6255" s="24">
        <v>50</v>
      </c>
      <c r="H6255" s="24">
        <v>0</v>
      </c>
      <c r="I6255" s="24">
        <v>0</v>
      </c>
      <c r="J6255" s="282">
        <v>10</v>
      </c>
      <c r="K6255" s="282">
        <v>30</v>
      </c>
    </row>
    <row r="6256" spans="1:11" x14ac:dyDescent="0.3">
      <c r="A6256" s="281" t="s">
        <v>2089</v>
      </c>
      <c r="B6256" s="281">
        <v>252</v>
      </c>
      <c r="C6256" s="24" t="str">
        <f t="shared" si="97"/>
        <v>angelica252</v>
      </c>
      <c r="D6256" s="281">
        <v>10368</v>
      </c>
      <c r="E6256" s="281">
        <v>4345</v>
      </c>
      <c r="F6256" s="281">
        <v>214939</v>
      </c>
      <c r="G6256" s="24">
        <v>50</v>
      </c>
      <c r="H6256" s="24">
        <v>0</v>
      </c>
      <c r="I6256" s="24">
        <v>0</v>
      </c>
      <c r="J6256" s="282">
        <v>10</v>
      </c>
      <c r="K6256" s="282">
        <v>30</v>
      </c>
    </row>
    <row r="6257" spans="1:11" x14ac:dyDescent="0.3">
      <c r="A6257" s="281" t="s">
        <v>2089</v>
      </c>
      <c r="B6257" s="281">
        <v>253</v>
      </c>
      <c r="C6257" s="24" t="str">
        <f t="shared" si="97"/>
        <v>angelica253</v>
      </c>
      <c r="D6257" s="281">
        <v>10474</v>
      </c>
      <c r="E6257" s="281">
        <v>4390</v>
      </c>
      <c r="F6257" s="281">
        <v>217935</v>
      </c>
      <c r="G6257" s="24">
        <v>50</v>
      </c>
      <c r="H6257" s="24">
        <v>0</v>
      </c>
      <c r="I6257" s="24">
        <v>0</v>
      </c>
      <c r="J6257" s="282">
        <v>10</v>
      </c>
      <c r="K6257" s="282">
        <v>30</v>
      </c>
    </row>
    <row r="6258" spans="1:11" x14ac:dyDescent="0.3">
      <c r="A6258" s="281" t="s">
        <v>2089</v>
      </c>
      <c r="B6258" s="281">
        <v>254</v>
      </c>
      <c r="C6258" s="24" t="str">
        <f t="shared" si="97"/>
        <v>angelica254</v>
      </c>
      <c r="D6258" s="281">
        <v>10581</v>
      </c>
      <c r="E6258" s="281">
        <v>4435</v>
      </c>
      <c r="F6258" s="281">
        <v>220363</v>
      </c>
      <c r="G6258" s="24">
        <v>50</v>
      </c>
      <c r="H6258" s="24">
        <v>0</v>
      </c>
      <c r="I6258" s="24">
        <v>0</v>
      </c>
      <c r="J6258" s="282">
        <v>10</v>
      </c>
      <c r="K6258" s="282">
        <v>30</v>
      </c>
    </row>
    <row r="6259" spans="1:11" x14ac:dyDescent="0.3">
      <c r="A6259" s="281" t="s">
        <v>2089</v>
      </c>
      <c r="B6259" s="281">
        <v>255</v>
      </c>
      <c r="C6259" s="24" t="str">
        <f t="shared" si="97"/>
        <v>angelica255</v>
      </c>
      <c r="D6259" s="281">
        <v>10690</v>
      </c>
      <c r="E6259" s="281">
        <v>4480</v>
      </c>
      <c r="F6259" s="281">
        <v>223227</v>
      </c>
      <c r="G6259" s="24">
        <v>50</v>
      </c>
      <c r="H6259" s="24">
        <v>0</v>
      </c>
      <c r="I6259" s="24">
        <v>0</v>
      </c>
      <c r="J6259" s="282">
        <v>10</v>
      </c>
      <c r="K6259" s="282">
        <v>30</v>
      </c>
    </row>
    <row r="6260" spans="1:11" x14ac:dyDescent="0.3">
      <c r="A6260" s="281" t="s">
        <v>2089</v>
      </c>
      <c r="B6260" s="281">
        <v>256</v>
      </c>
      <c r="C6260" s="24" t="str">
        <f t="shared" si="97"/>
        <v>angelica256</v>
      </c>
      <c r="D6260" s="281">
        <v>10799</v>
      </c>
      <c r="E6260" s="281">
        <v>4526</v>
      </c>
      <c r="F6260" s="281">
        <v>225712</v>
      </c>
      <c r="G6260" s="24">
        <v>50</v>
      </c>
      <c r="H6260" s="24">
        <v>0</v>
      </c>
      <c r="I6260" s="24">
        <v>0</v>
      </c>
      <c r="J6260" s="282">
        <v>10</v>
      </c>
      <c r="K6260" s="282">
        <v>30</v>
      </c>
    </row>
    <row r="6261" spans="1:11" x14ac:dyDescent="0.3">
      <c r="A6261" s="281" t="s">
        <v>2089</v>
      </c>
      <c r="B6261" s="281">
        <v>257</v>
      </c>
      <c r="C6261" s="24" t="str">
        <f t="shared" si="97"/>
        <v>angelica257</v>
      </c>
      <c r="D6261" s="281">
        <v>10909</v>
      </c>
      <c r="E6261" s="281">
        <v>4573</v>
      </c>
      <c r="F6261" s="281">
        <v>228853</v>
      </c>
      <c r="G6261" s="24">
        <v>50</v>
      </c>
      <c r="H6261" s="24">
        <v>0</v>
      </c>
      <c r="I6261" s="24">
        <v>0</v>
      </c>
      <c r="J6261" s="282">
        <v>10</v>
      </c>
      <c r="K6261" s="282">
        <v>30</v>
      </c>
    </row>
    <row r="6262" spans="1:11" x14ac:dyDescent="0.3">
      <c r="A6262" s="281" t="s">
        <v>2089</v>
      </c>
      <c r="B6262" s="281">
        <v>258</v>
      </c>
      <c r="C6262" s="24" t="str">
        <f t="shared" si="97"/>
        <v>angelica258</v>
      </c>
      <c r="D6262" s="281">
        <v>11021</v>
      </c>
      <c r="E6262" s="281">
        <v>4619</v>
      </c>
      <c r="F6262" s="281">
        <v>231397</v>
      </c>
      <c r="G6262" s="24">
        <v>50</v>
      </c>
      <c r="H6262" s="24">
        <v>0</v>
      </c>
      <c r="I6262" s="24">
        <v>0</v>
      </c>
      <c r="J6262" s="282">
        <v>10</v>
      </c>
      <c r="K6262" s="282">
        <v>30</v>
      </c>
    </row>
    <row r="6263" spans="1:11" x14ac:dyDescent="0.3">
      <c r="A6263" s="281" t="s">
        <v>2089</v>
      </c>
      <c r="B6263" s="281">
        <v>259</v>
      </c>
      <c r="C6263" s="24" t="str">
        <f t="shared" si="97"/>
        <v>angelica259</v>
      </c>
      <c r="D6263" s="281">
        <v>11134</v>
      </c>
      <c r="E6263" s="281">
        <v>4666</v>
      </c>
      <c r="F6263" s="281">
        <v>234615</v>
      </c>
      <c r="G6263" s="24">
        <v>50</v>
      </c>
      <c r="H6263" s="24">
        <v>0</v>
      </c>
      <c r="I6263" s="24">
        <v>0</v>
      </c>
      <c r="J6263" s="282">
        <v>10</v>
      </c>
      <c r="K6263" s="282">
        <v>30</v>
      </c>
    </row>
    <row r="6264" spans="1:11" x14ac:dyDescent="0.3">
      <c r="A6264" s="281" t="s">
        <v>2089</v>
      </c>
      <c r="B6264" s="281">
        <v>260</v>
      </c>
      <c r="C6264" s="24" t="str">
        <f t="shared" si="97"/>
        <v>angelica260</v>
      </c>
      <c r="D6264" s="281">
        <v>11247</v>
      </c>
      <c r="E6264" s="281">
        <v>4714</v>
      </c>
      <c r="F6264" s="281">
        <v>237221</v>
      </c>
      <c r="G6264" s="24">
        <v>50</v>
      </c>
      <c r="H6264" s="24">
        <v>0</v>
      </c>
      <c r="I6264" s="24">
        <v>0</v>
      </c>
      <c r="J6264" s="282">
        <v>10</v>
      </c>
      <c r="K6264" s="282">
        <v>30</v>
      </c>
    </row>
    <row r="6265" spans="1:11" x14ac:dyDescent="0.3">
      <c r="A6265" s="281" t="s">
        <v>2089</v>
      </c>
      <c r="B6265" s="281">
        <v>261</v>
      </c>
      <c r="C6265" s="24" t="str">
        <f t="shared" si="97"/>
        <v>angelica261</v>
      </c>
      <c r="D6265" s="281">
        <v>12262</v>
      </c>
      <c r="E6265" s="281">
        <v>5139</v>
      </c>
      <c r="F6265" s="281">
        <v>262044</v>
      </c>
      <c r="G6265" s="24">
        <v>50</v>
      </c>
      <c r="H6265" s="24">
        <v>0</v>
      </c>
      <c r="I6265" s="24">
        <v>0</v>
      </c>
      <c r="J6265" s="282">
        <v>10</v>
      </c>
      <c r="K6265" s="282">
        <v>30</v>
      </c>
    </row>
    <row r="6266" spans="1:11" x14ac:dyDescent="0.3">
      <c r="A6266" s="281" t="s">
        <v>2089</v>
      </c>
      <c r="B6266" s="281">
        <v>262</v>
      </c>
      <c r="C6266" s="24" t="str">
        <f t="shared" si="97"/>
        <v>angelica262</v>
      </c>
      <c r="D6266" s="281">
        <v>12387</v>
      </c>
      <c r="E6266" s="281">
        <v>5192</v>
      </c>
      <c r="F6266" s="281">
        <v>264952</v>
      </c>
      <c r="G6266" s="24">
        <v>50</v>
      </c>
      <c r="H6266" s="24">
        <v>0</v>
      </c>
      <c r="I6266" s="24">
        <v>0</v>
      </c>
      <c r="J6266" s="282">
        <v>10</v>
      </c>
      <c r="K6266" s="282">
        <v>30</v>
      </c>
    </row>
    <row r="6267" spans="1:11" x14ac:dyDescent="0.3">
      <c r="A6267" s="281" t="s">
        <v>2089</v>
      </c>
      <c r="B6267" s="281">
        <v>263</v>
      </c>
      <c r="C6267" s="24" t="str">
        <f t="shared" si="97"/>
        <v>angelica263</v>
      </c>
      <c r="D6267" s="281">
        <v>12513</v>
      </c>
      <c r="E6267" s="281">
        <v>5245</v>
      </c>
      <c r="F6267" s="281">
        <v>269360</v>
      </c>
      <c r="G6267" s="24">
        <v>50</v>
      </c>
      <c r="H6267" s="24">
        <v>0</v>
      </c>
      <c r="I6267" s="24">
        <v>0</v>
      </c>
      <c r="J6267" s="282">
        <v>10</v>
      </c>
      <c r="K6267" s="282">
        <v>30</v>
      </c>
    </row>
    <row r="6268" spans="1:11" x14ac:dyDescent="0.3">
      <c r="A6268" s="281" t="s">
        <v>2089</v>
      </c>
      <c r="B6268" s="281">
        <v>264</v>
      </c>
      <c r="C6268" s="24" t="str">
        <f t="shared" si="97"/>
        <v>angelica264</v>
      </c>
      <c r="D6268" s="281">
        <v>12641</v>
      </c>
      <c r="E6268" s="281">
        <v>5298</v>
      </c>
      <c r="F6268" s="281">
        <v>272346</v>
      </c>
      <c r="G6268" s="24">
        <v>50</v>
      </c>
      <c r="H6268" s="24">
        <v>0</v>
      </c>
      <c r="I6268" s="24">
        <v>0</v>
      </c>
      <c r="J6268" s="282">
        <v>10</v>
      </c>
      <c r="K6268" s="282">
        <v>30</v>
      </c>
    </row>
    <row r="6269" spans="1:11" x14ac:dyDescent="0.3">
      <c r="A6269" s="281" t="s">
        <v>2089</v>
      </c>
      <c r="B6269" s="281">
        <v>265</v>
      </c>
      <c r="C6269" s="24" t="str">
        <f t="shared" si="97"/>
        <v>angelica265</v>
      </c>
      <c r="D6269" s="281">
        <v>12770</v>
      </c>
      <c r="E6269" s="281">
        <v>5352</v>
      </c>
      <c r="F6269" s="281">
        <v>276119</v>
      </c>
      <c r="G6269" s="24">
        <v>50</v>
      </c>
      <c r="H6269" s="24">
        <v>0</v>
      </c>
      <c r="I6269" s="24">
        <v>0</v>
      </c>
      <c r="J6269" s="282">
        <v>10</v>
      </c>
      <c r="K6269" s="282">
        <v>30</v>
      </c>
    </row>
    <row r="6270" spans="1:11" x14ac:dyDescent="0.3">
      <c r="A6270" s="281" t="s">
        <v>2089</v>
      </c>
      <c r="B6270" s="281">
        <v>266</v>
      </c>
      <c r="C6270" s="24" t="str">
        <f t="shared" si="97"/>
        <v>angelica266</v>
      </c>
      <c r="D6270" s="281">
        <v>12899</v>
      </c>
      <c r="E6270" s="281">
        <v>5407</v>
      </c>
      <c r="F6270" s="281">
        <v>279177</v>
      </c>
      <c r="G6270" s="24">
        <v>50</v>
      </c>
      <c r="H6270" s="24">
        <v>0</v>
      </c>
      <c r="I6270" s="24">
        <v>0</v>
      </c>
      <c r="J6270" s="282">
        <v>10</v>
      </c>
      <c r="K6270" s="282">
        <v>30</v>
      </c>
    </row>
    <row r="6271" spans="1:11" x14ac:dyDescent="0.3">
      <c r="A6271" s="281" t="s">
        <v>2089</v>
      </c>
      <c r="B6271" s="281">
        <v>267</v>
      </c>
      <c r="C6271" s="24" t="str">
        <f t="shared" si="97"/>
        <v>angelica267</v>
      </c>
      <c r="D6271" s="281">
        <v>13031</v>
      </c>
      <c r="E6271" s="281">
        <v>5462</v>
      </c>
      <c r="F6271" s="281">
        <v>283041</v>
      </c>
      <c r="G6271" s="24">
        <v>50</v>
      </c>
      <c r="H6271" s="24">
        <v>0</v>
      </c>
      <c r="I6271" s="24">
        <v>0</v>
      </c>
      <c r="J6271" s="282">
        <v>10</v>
      </c>
      <c r="K6271" s="282">
        <v>30</v>
      </c>
    </row>
    <row r="6272" spans="1:11" x14ac:dyDescent="0.3">
      <c r="A6272" s="281" t="s">
        <v>2089</v>
      </c>
      <c r="B6272" s="281">
        <v>268</v>
      </c>
      <c r="C6272" s="24" t="str">
        <f t="shared" si="97"/>
        <v>angelica268</v>
      </c>
      <c r="D6272" s="281">
        <v>13163</v>
      </c>
      <c r="E6272" s="281">
        <v>5517</v>
      </c>
      <c r="F6272" s="281">
        <v>286172</v>
      </c>
      <c r="G6272" s="24">
        <v>50</v>
      </c>
      <c r="H6272" s="24">
        <v>0</v>
      </c>
      <c r="I6272" s="24">
        <v>0</v>
      </c>
      <c r="J6272" s="282">
        <v>10</v>
      </c>
      <c r="K6272" s="282">
        <v>30</v>
      </c>
    </row>
    <row r="6273" spans="1:11" x14ac:dyDescent="0.3">
      <c r="A6273" s="281" t="s">
        <v>2089</v>
      </c>
      <c r="B6273" s="281">
        <v>269</v>
      </c>
      <c r="C6273" s="24" t="str">
        <f t="shared" si="97"/>
        <v>angelica269</v>
      </c>
      <c r="D6273" s="281">
        <v>13297</v>
      </c>
      <c r="E6273" s="281">
        <v>5573</v>
      </c>
      <c r="F6273" s="281">
        <v>290129</v>
      </c>
      <c r="G6273" s="24">
        <v>50</v>
      </c>
      <c r="H6273" s="24">
        <v>0</v>
      </c>
      <c r="I6273" s="24">
        <v>0</v>
      </c>
      <c r="J6273" s="282">
        <v>10</v>
      </c>
      <c r="K6273" s="282">
        <v>30</v>
      </c>
    </row>
    <row r="6274" spans="1:11" x14ac:dyDescent="0.3">
      <c r="A6274" s="281" t="s">
        <v>2089</v>
      </c>
      <c r="B6274" s="281">
        <v>270</v>
      </c>
      <c r="C6274" s="24" t="str">
        <f t="shared" si="97"/>
        <v>angelica270</v>
      </c>
      <c r="D6274" s="281">
        <v>13432</v>
      </c>
      <c r="E6274" s="281">
        <v>5630</v>
      </c>
      <c r="F6274" s="281">
        <v>293335</v>
      </c>
      <c r="G6274" s="24">
        <v>50</v>
      </c>
      <c r="H6274" s="24">
        <v>0</v>
      </c>
      <c r="I6274" s="24">
        <v>0</v>
      </c>
      <c r="J6274" s="282">
        <v>10</v>
      </c>
      <c r="K6274" s="282">
        <v>30</v>
      </c>
    </row>
    <row r="6275" spans="1:11" x14ac:dyDescent="0.3">
      <c r="A6275" s="281" t="s">
        <v>2089</v>
      </c>
      <c r="B6275" s="281">
        <v>271</v>
      </c>
      <c r="C6275" s="24" t="str">
        <f t="shared" si="97"/>
        <v>angelica271</v>
      </c>
      <c r="D6275" s="281">
        <v>13568</v>
      </c>
      <c r="E6275" s="281">
        <v>5687</v>
      </c>
      <c r="F6275" s="281">
        <v>297117</v>
      </c>
      <c r="G6275" s="24">
        <v>50</v>
      </c>
      <c r="H6275" s="24">
        <v>0</v>
      </c>
      <c r="I6275" s="24">
        <v>0</v>
      </c>
      <c r="J6275" s="282">
        <v>10</v>
      </c>
      <c r="K6275" s="282">
        <v>30</v>
      </c>
    </row>
    <row r="6276" spans="1:11" x14ac:dyDescent="0.3">
      <c r="A6276" s="281" t="s">
        <v>2089</v>
      </c>
      <c r="B6276" s="281">
        <v>272</v>
      </c>
      <c r="C6276" s="24" t="str">
        <f t="shared" si="97"/>
        <v>angelica272</v>
      </c>
      <c r="D6276" s="281">
        <v>13706</v>
      </c>
      <c r="E6276" s="281">
        <v>5745</v>
      </c>
      <c r="F6276" s="281">
        <v>300397</v>
      </c>
      <c r="G6276" s="24">
        <v>50</v>
      </c>
      <c r="H6276" s="24">
        <v>0</v>
      </c>
      <c r="I6276" s="24">
        <v>0</v>
      </c>
      <c r="J6276" s="282">
        <v>10</v>
      </c>
      <c r="K6276" s="282">
        <v>30</v>
      </c>
    </row>
    <row r="6277" spans="1:11" x14ac:dyDescent="0.3">
      <c r="A6277" s="281" t="s">
        <v>2089</v>
      </c>
      <c r="B6277" s="281">
        <v>273</v>
      </c>
      <c r="C6277" s="24" t="str">
        <f t="shared" si="97"/>
        <v>angelica273</v>
      </c>
      <c r="D6277" s="281">
        <v>13845</v>
      </c>
      <c r="E6277" s="281">
        <v>5803</v>
      </c>
      <c r="F6277" s="281">
        <v>304544</v>
      </c>
      <c r="G6277" s="24">
        <v>50</v>
      </c>
      <c r="H6277" s="24">
        <v>0</v>
      </c>
      <c r="I6277" s="24">
        <v>0</v>
      </c>
      <c r="J6277" s="282">
        <v>10</v>
      </c>
      <c r="K6277" s="282">
        <v>30</v>
      </c>
    </row>
    <row r="6278" spans="1:11" x14ac:dyDescent="0.3">
      <c r="A6278" s="281" t="s">
        <v>2089</v>
      </c>
      <c r="B6278" s="281">
        <v>274</v>
      </c>
      <c r="C6278" s="24" t="str">
        <f t="shared" ref="C6278:C6341" si="98">A6278&amp;B6278</f>
        <v>angelica274</v>
      </c>
      <c r="D6278" s="281">
        <v>13985</v>
      </c>
      <c r="E6278" s="281">
        <v>5862</v>
      </c>
      <c r="F6278" s="281">
        <v>307902</v>
      </c>
      <c r="G6278" s="24">
        <v>50</v>
      </c>
      <c r="H6278" s="24">
        <v>0</v>
      </c>
      <c r="I6278" s="24">
        <v>0</v>
      </c>
      <c r="J6278" s="282">
        <v>10</v>
      </c>
      <c r="K6278" s="282">
        <v>30</v>
      </c>
    </row>
    <row r="6279" spans="1:11" x14ac:dyDescent="0.3">
      <c r="A6279" s="281" t="s">
        <v>2089</v>
      </c>
      <c r="B6279" s="281">
        <v>275</v>
      </c>
      <c r="C6279" s="24" t="str">
        <f t="shared" si="98"/>
        <v>angelica275</v>
      </c>
      <c r="D6279" s="281">
        <v>14127</v>
      </c>
      <c r="E6279" s="281">
        <v>5921</v>
      </c>
      <c r="F6279" s="281">
        <v>312148</v>
      </c>
      <c r="G6279" s="24">
        <v>50</v>
      </c>
      <c r="H6279" s="24">
        <v>0</v>
      </c>
      <c r="I6279" s="24">
        <v>0</v>
      </c>
      <c r="J6279" s="282">
        <v>10</v>
      </c>
      <c r="K6279" s="282">
        <v>30</v>
      </c>
    </row>
    <row r="6280" spans="1:11" x14ac:dyDescent="0.3">
      <c r="A6280" s="281" t="s">
        <v>2089</v>
      </c>
      <c r="B6280" s="281">
        <v>276</v>
      </c>
      <c r="C6280" s="24" t="str">
        <f t="shared" si="98"/>
        <v>angelica276</v>
      </c>
      <c r="D6280" s="281">
        <v>14270</v>
      </c>
      <c r="E6280" s="281">
        <v>5981</v>
      </c>
      <c r="F6280" s="281">
        <v>315587</v>
      </c>
      <c r="G6280" s="24">
        <v>50</v>
      </c>
      <c r="H6280" s="24">
        <v>0</v>
      </c>
      <c r="I6280" s="24">
        <v>0</v>
      </c>
      <c r="J6280" s="282">
        <v>10</v>
      </c>
      <c r="K6280" s="282">
        <v>30</v>
      </c>
    </row>
    <row r="6281" spans="1:11" x14ac:dyDescent="0.3">
      <c r="A6281" s="281" t="s">
        <v>2089</v>
      </c>
      <c r="B6281" s="281">
        <v>277</v>
      </c>
      <c r="C6281" s="24" t="str">
        <f t="shared" si="98"/>
        <v>angelica277</v>
      </c>
      <c r="D6281" s="281">
        <v>14415</v>
      </c>
      <c r="E6281" s="281">
        <v>6042</v>
      </c>
      <c r="F6281" s="281">
        <v>319936</v>
      </c>
      <c r="G6281" s="24">
        <v>50</v>
      </c>
      <c r="H6281" s="24">
        <v>0</v>
      </c>
      <c r="I6281" s="24">
        <v>0</v>
      </c>
      <c r="J6281" s="282">
        <v>10</v>
      </c>
      <c r="K6281" s="282">
        <v>30</v>
      </c>
    </row>
    <row r="6282" spans="1:11" x14ac:dyDescent="0.3">
      <c r="A6282" s="281" t="s">
        <v>2089</v>
      </c>
      <c r="B6282" s="281">
        <v>278</v>
      </c>
      <c r="C6282" s="24" t="str">
        <f t="shared" si="98"/>
        <v>angelica278</v>
      </c>
      <c r="D6282" s="281">
        <v>14560</v>
      </c>
      <c r="E6282" s="281">
        <v>6103</v>
      </c>
      <c r="F6282" s="281">
        <v>323456</v>
      </c>
      <c r="G6282" s="24">
        <v>50</v>
      </c>
      <c r="H6282" s="24">
        <v>0</v>
      </c>
      <c r="I6282" s="24">
        <v>0</v>
      </c>
      <c r="J6282" s="282">
        <v>10</v>
      </c>
      <c r="K6282" s="282">
        <v>30</v>
      </c>
    </row>
    <row r="6283" spans="1:11" x14ac:dyDescent="0.3">
      <c r="A6283" s="281" t="s">
        <v>2089</v>
      </c>
      <c r="B6283" s="281">
        <v>279</v>
      </c>
      <c r="C6283" s="24" t="str">
        <f t="shared" si="98"/>
        <v>angelica279</v>
      </c>
      <c r="D6283" s="281">
        <v>14707</v>
      </c>
      <c r="E6283" s="281">
        <v>6165</v>
      </c>
      <c r="F6283" s="281">
        <v>327610</v>
      </c>
      <c r="G6283" s="24">
        <v>50</v>
      </c>
      <c r="H6283" s="24">
        <v>0</v>
      </c>
      <c r="I6283" s="24">
        <v>0</v>
      </c>
      <c r="J6283" s="282">
        <v>10</v>
      </c>
      <c r="K6283" s="282">
        <v>30</v>
      </c>
    </row>
    <row r="6284" spans="1:11" x14ac:dyDescent="0.3">
      <c r="A6284" s="281" t="s">
        <v>2089</v>
      </c>
      <c r="B6284" s="281">
        <v>280</v>
      </c>
      <c r="C6284" s="24" t="str">
        <f t="shared" si="98"/>
        <v>angelica280</v>
      </c>
      <c r="D6284" s="281">
        <v>14856</v>
      </c>
      <c r="E6284" s="281">
        <v>6227</v>
      </c>
      <c r="F6284" s="281">
        <v>331212</v>
      </c>
      <c r="G6284" s="24">
        <v>50</v>
      </c>
      <c r="H6284" s="24">
        <v>0</v>
      </c>
      <c r="I6284" s="24">
        <v>0</v>
      </c>
      <c r="J6284" s="282">
        <v>10</v>
      </c>
      <c r="K6284" s="282">
        <v>30</v>
      </c>
    </row>
    <row r="6285" spans="1:11" x14ac:dyDescent="0.3">
      <c r="A6285" s="281" t="s">
        <v>2089</v>
      </c>
      <c r="B6285" s="281">
        <v>281</v>
      </c>
      <c r="C6285" s="24" t="str">
        <f t="shared" si="98"/>
        <v>angelica281</v>
      </c>
      <c r="D6285" s="281">
        <v>16195</v>
      </c>
      <c r="E6285" s="281">
        <v>6788</v>
      </c>
      <c r="F6285" s="281">
        <v>366348</v>
      </c>
      <c r="G6285" s="24">
        <v>50</v>
      </c>
      <c r="H6285" s="24">
        <v>0</v>
      </c>
      <c r="I6285" s="24">
        <v>0</v>
      </c>
      <c r="J6285" s="282">
        <v>10</v>
      </c>
      <c r="K6285" s="282">
        <v>30</v>
      </c>
    </row>
    <row r="6286" spans="1:11" x14ac:dyDescent="0.3">
      <c r="A6286" s="281" t="s">
        <v>2089</v>
      </c>
      <c r="B6286" s="281">
        <v>282</v>
      </c>
      <c r="C6286" s="24" t="str">
        <f t="shared" si="98"/>
        <v>angelica282</v>
      </c>
      <c r="D6286" s="281">
        <v>16358</v>
      </c>
      <c r="E6286" s="281">
        <v>6856</v>
      </c>
      <c r="F6286" s="281">
        <v>370596</v>
      </c>
      <c r="G6286" s="24">
        <v>50</v>
      </c>
      <c r="H6286" s="24">
        <v>0</v>
      </c>
      <c r="I6286" s="24">
        <v>0</v>
      </c>
      <c r="J6286" s="282">
        <v>10</v>
      </c>
      <c r="K6286" s="282">
        <v>30</v>
      </c>
    </row>
    <row r="6287" spans="1:11" x14ac:dyDescent="0.3">
      <c r="A6287" s="281" t="s">
        <v>2089</v>
      </c>
      <c r="B6287" s="281">
        <v>283</v>
      </c>
      <c r="C6287" s="24" t="str">
        <f t="shared" si="98"/>
        <v>angelica283</v>
      </c>
      <c r="D6287" s="281">
        <v>16523</v>
      </c>
      <c r="E6287" s="281">
        <v>6926</v>
      </c>
      <c r="F6287" s="281">
        <v>375904</v>
      </c>
      <c r="G6287" s="24">
        <v>50</v>
      </c>
      <c r="H6287" s="24">
        <v>0</v>
      </c>
      <c r="I6287" s="24">
        <v>0</v>
      </c>
      <c r="J6287" s="282">
        <v>10</v>
      </c>
      <c r="K6287" s="282">
        <v>30</v>
      </c>
    </row>
    <row r="6288" spans="1:11" x14ac:dyDescent="0.3">
      <c r="A6288" s="281" t="s">
        <v>2089</v>
      </c>
      <c r="B6288" s="281">
        <v>284</v>
      </c>
      <c r="C6288" s="24" t="str">
        <f t="shared" si="98"/>
        <v>angelica284</v>
      </c>
      <c r="D6288" s="281">
        <v>16690</v>
      </c>
      <c r="E6288" s="281">
        <v>6995</v>
      </c>
      <c r="F6288" s="281">
        <v>380373</v>
      </c>
      <c r="G6288" s="24">
        <v>50</v>
      </c>
      <c r="H6288" s="24">
        <v>0</v>
      </c>
      <c r="I6288" s="24">
        <v>0</v>
      </c>
      <c r="J6288" s="282">
        <v>10</v>
      </c>
      <c r="K6288" s="282">
        <v>30</v>
      </c>
    </row>
    <row r="6289" spans="1:11" x14ac:dyDescent="0.3">
      <c r="A6289" s="281" t="s">
        <v>2089</v>
      </c>
      <c r="B6289" s="281">
        <v>285</v>
      </c>
      <c r="C6289" s="24" t="str">
        <f t="shared" si="98"/>
        <v>angelica285</v>
      </c>
      <c r="D6289" s="281">
        <v>16858</v>
      </c>
      <c r="E6289" s="281">
        <v>7066</v>
      </c>
      <c r="F6289" s="281">
        <v>385815</v>
      </c>
      <c r="G6289" s="24">
        <v>50</v>
      </c>
      <c r="H6289" s="24">
        <v>0</v>
      </c>
      <c r="I6289" s="24">
        <v>0</v>
      </c>
      <c r="J6289" s="282">
        <v>10</v>
      </c>
      <c r="K6289" s="282">
        <v>30</v>
      </c>
    </row>
    <row r="6290" spans="1:11" x14ac:dyDescent="0.3">
      <c r="A6290" s="281" t="s">
        <v>2089</v>
      </c>
      <c r="B6290" s="281">
        <v>286</v>
      </c>
      <c r="C6290" s="24" t="str">
        <f t="shared" si="98"/>
        <v>angelica286</v>
      </c>
      <c r="D6290" s="281">
        <v>17028</v>
      </c>
      <c r="E6290" s="281">
        <v>7137</v>
      </c>
      <c r="F6290" s="281">
        <v>390397</v>
      </c>
      <c r="G6290" s="24">
        <v>50</v>
      </c>
      <c r="H6290" s="24">
        <v>0</v>
      </c>
      <c r="I6290" s="24">
        <v>0</v>
      </c>
      <c r="J6290" s="282">
        <v>10</v>
      </c>
      <c r="K6290" s="282">
        <v>30</v>
      </c>
    </row>
    <row r="6291" spans="1:11" x14ac:dyDescent="0.3">
      <c r="A6291" s="281" t="s">
        <v>2089</v>
      </c>
      <c r="B6291" s="281">
        <v>287</v>
      </c>
      <c r="C6291" s="24" t="str">
        <f t="shared" si="98"/>
        <v>angelica287</v>
      </c>
      <c r="D6291" s="281">
        <v>17199</v>
      </c>
      <c r="E6291" s="281">
        <v>7209</v>
      </c>
      <c r="F6291" s="281">
        <v>395621</v>
      </c>
      <c r="G6291" s="24">
        <v>50</v>
      </c>
      <c r="H6291" s="24">
        <v>0</v>
      </c>
      <c r="I6291" s="24">
        <v>0</v>
      </c>
      <c r="J6291" s="282">
        <v>10</v>
      </c>
      <c r="K6291" s="282">
        <v>30</v>
      </c>
    </row>
    <row r="6292" spans="1:11" x14ac:dyDescent="0.3">
      <c r="A6292" s="281" t="s">
        <v>2089</v>
      </c>
      <c r="B6292" s="281">
        <v>288</v>
      </c>
      <c r="C6292" s="24" t="str">
        <f t="shared" si="98"/>
        <v>angelica288</v>
      </c>
      <c r="D6292" s="281">
        <v>17372</v>
      </c>
      <c r="E6292" s="281">
        <v>7281</v>
      </c>
      <c r="F6292" s="281">
        <v>400193</v>
      </c>
      <c r="G6292" s="24">
        <v>50</v>
      </c>
      <c r="H6292" s="24">
        <v>0</v>
      </c>
      <c r="I6292" s="24">
        <v>0</v>
      </c>
      <c r="J6292" s="282">
        <v>10</v>
      </c>
      <c r="K6292" s="282">
        <v>30</v>
      </c>
    </row>
    <row r="6293" spans="1:11" x14ac:dyDescent="0.3">
      <c r="A6293" s="281" t="s">
        <v>2089</v>
      </c>
      <c r="B6293" s="281">
        <v>289</v>
      </c>
      <c r="C6293" s="24" t="str">
        <f t="shared" si="98"/>
        <v>angelica289</v>
      </c>
      <c r="D6293" s="281">
        <v>17547</v>
      </c>
      <c r="E6293" s="281">
        <v>7355</v>
      </c>
      <c r="F6293" s="281">
        <v>404939</v>
      </c>
      <c r="G6293" s="24">
        <v>50</v>
      </c>
      <c r="H6293" s="24">
        <v>0</v>
      </c>
      <c r="I6293" s="24">
        <v>0</v>
      </c>
      <c r="J6293" s="282">
        <v>10</v>
      </c>
      <c r="K6293" s="282">
        <v>30</v>
      </c>
    </row>
    <row r="6294" spans="1:11" x14ac:dyDescent="0.3">
      <c r="A6294" s="281" t="s">
        <v>2089</v>
      </c>
      <c r="B6294" s="281">
        <v>290</v>
      </c>
      <c r="C6294" s="24" t="str">
        <f t="shared" si="98"/>
        <v>angelica290</v>
      </c>
      <c r="D6294" s="281">
        <v>17723</v>
      </c>
      <c r="E6294" s="281">
        <v>7429</v>
      </c>
      <c r="F6294" s="281">
        <v>409615</v>
      </c>
      <c r="G6294" s="24">
        <v>50</v>
      </c>
      <c r="H6294" s="24">
        <v>0</v>
      </c>
      <c r="I6294" s="24">
        <v>0</v>
      </c>
      <c r="J6294" s="282">
        <v>10</v>
      </c>
      <c r="K6294" s="282">
        <v>30</v>
      </c>
    </row>
    <row r="6295" spans="1:11" x14ac:dyDescent="0.3">
      <c r="A6295" s="281" t="s">
        <v>2089</v>
      </c>
      <c r="B6295" s="281">
        <v>291</v>
      </c>
      <c r="C6295" s="24" t="str">
        <f t="shared" si="98"/>
        <v>angelica291</v>
      </c>
      <c r="D6295" s="281">
        <v>17901</v>
      </c>
      <c r="E6295" s="281">
        <v>7503</v>
      </c>
      <c r="F6295" s="281">
        <v>414343</v>
      </c>
      <c r="G6295" s="24">
        <v>50</v>
      </c>
      <c r="H6295" s="24">
        <v>0</v>
      </c>
      <c r="I6295" s="24">
        <v>0</v>
      </c>
      <c r="J6295" s="282">
        <v>10</v>
      </c>
      <c r="K6295" s="282">
        <v>30</v>
      </c>
    </row>
    <row r="6296" spans="1:11" x14ac:dyDescent="0.3">
      <c r="A6296" s="281" t="s">
        <v>2089</v>
      </c>
      <c r="B6296" s="281">
        <v>292</v>
      </c>
      <c r="C6296" s="24" t="str">
        <f t="shared" si="98"/>
        <v>angelica292</v>
      </c>
      <c r="D6296" s="281">
        <v>18081</v>
      </c>
      <c r="E6296" s="281">
        <v>7579</v>
      </c>
      <c r="F6296" s="281">
        <v>419250</v>
      </c>
      <c r="G6296" s="24">
        <v>50</v>
      </c>
      <c r="H6296" s="24">
        <v>0</v>
      </c>
      <c r="I6296" s="24">
        <v>0</v>
      </c>
      <c r="J6296" s="282">
        <v>10</v>
      </c>
      <c r="K6296" s="282">
        <v>30</v>
      </c>
    </row>
    <row r="6297" spans="1:11" x14ac:dyDescent="0.3">
      <c r="A6297" s="281" t="s">
        <v>2089</v>
      </c>
      <c r="B6297" s="281">
        <v>293</v>
      </c>
      <c r="C6297" s="24" t="str">
        <f t="shared" si="98"/>
        <v>angelica293</v>
      </c>
      <c r="D6297" s="281">
        <v>18262</v>
      </c>
      <c r="E6297" s="281">
        <v>7655</v>
      </c>
      <c r="F6297" s="281">
        <v>424084</v>
      </c>
      <c r="G6297" s="24">
        <v>50</v>
      </c>
      <c r="H6297" s="24">
        <v>0</v>
      </c>
      <c r="I6297" s="24">
        <v>0</v>
      </c>
      <c r="J6297" s="282">
        <v>10</v>
      </c>
      <c r="K6297" s="282">
        <v>30</v>
      </c>
    </row>
    <row r="6298" spans="1:11" x14ac:dyDescent="0.3">
      <c r="A6298" s="281" t="s">
        <v>2089</v>
      </c>
      <c r="B6298" s="281">
        <v>294</v>
      </c>
      <c r="C6298" s="24" t="str">
        <f t="shared" si="98"/>
        <v>angelica294</v>
      </c>
      <c r="D6298" s="281">
        <v>18446</v>
      </c>
      <c r="E6298" s="281">
        <v>7731</v>
      </c>
      <c r="F6298" s="281">
        <v>428971</v>
      </c>
      <c r="G6298" s="24">
        <v>50</v>
      </c>
      <c r="H6298" s="24">
        <v>0</v>
      </c>
      <c r="I6298" s="24">
        <v>0</v>
      </c>
      <c r="J6298" s="282">
        <v>10</v>
      </c>
      <c r="K6298" s="282">
        <v>30</v>
      </c>
    </row>
    <row r="6299" spans="1:11" x14ac:dyDescent="0.3">
      <c r="A6299" s="281" t="s">
        <v>2089</v>
      </c>
      <c r="B6299" s="281">
        <v>295</v>
      </c>
      <c r="C6299" s="24" t="str">
        <f t="shared" si="98"/>
        <v>angelica295</v>
      </c>
      <c r="D6299" s="281">
        <v>18631</v>
      </c>
      <c r="E6299" s="281">
        <v>7809</v>
      </c>
      <c r="F6299" s="281">
        <v>434045</v>
      </c>
      <c r="G6299" s="24">
        <v>50</v>
      </c>
      <c r="H6299" s="24">
        <v>0</v>
      </c>
      <c r="I6299" s="24">
        <v>0</v>
      </c>
      <c r="J6299" s="282">
        <v>10</v>
      </c>
      <c r="K6299" s="282">
        <v>30</v>
      </c>
    </row>
    <row r="6300" spans="1:11" x14ac:dyDescent="0.3">
      <c r="A6300" s="281" t="s">
        <v>2089</v>
      </c>
      <c r="B6300" s="281">
        <v>296</v>
      </c>
      <c r="C6300" s="24" t="str">
        <f t="shared" si="98"/>
        <v>angelica296</v>
      </c>
      <c r="D6300" s="281">
        <v>18817</v>
      </c>
      <c r="E6300" s="281">
        <v>7887</v>
      </c>
      <c r="F6300" s="281">
        <v>439042</v>
      </c>
      <c r="G6300" s="24">
        <v>50</v>
      </c>
      <c r="H6300" s="24">
        <v>0</v>
      </c>
      <c r="I6300" s="24">
        <v>0</v>
      </c>
      <c r="J6300" s="282">
        <v>10</v>
      </c>
      <c r="K6300" s="282">
        <v>30</v>
      </c>
    </row>
    <row r="6301" spans="1:11" x14ac:dyDescent="0.3">
      <c r="A6301" s="281" t="s">
        <v>2089</v>
      </c>
      <c r="B6301" s="281">
        <v>297</v>
      </c>
      <c r="C6301" s="24" t="str">
        <f t="shared" si="98"/>
        <v>angelica297</v>
      </c>
      <c r="D6301" s="281">
        <v>19006</v>
      </c>
      <c r="E6301" s="281">
        <v>7966</v>
      </c>
      <c r="F6301" s="281">
        <v>443823</v>
      </c>
      <c r="G6301" s="24">
        <v>50</v>
      </c>
      <c r="H6301" s="24">
        <v>0</v>
      </c>
      <c r="I6301" s="24">
        <v>0</v>
      </c>
      <c r="J6301" s="282">
        <v>10</v>
      </c>
      <c r="K6301" s="282">
        <v>30</v>
      </c>
    </row>
    <row r="6302" spans="1:11" x14ac:dyDescent="0.3">
      <c r="A6302" s="281" t="s">
        <v>2089</v>
      </c>
      <c r="B6302" s="281">
        <v>298</v>
      </c>
      <c r="C6302" s="24" t="str">
        <f t="shared" si="98"/>
        <v>angelica298</v>
      </c>
      <c r="D6302" s="281">
        <v>19196</v>
      </c>
      <c r="E6302" s="281">
        <v>8046</v>
      </c>
      <c r="F6302" s="281">
        <v>448654</v>
      </c>
      <c r="G6302" s="24">
        <v>50</v>
      </c>
      <c r="H6302" s="24">
        <v>0</v>
      </c>
      <c r="I6302" s="24">
        <v>0</v>
      </c>
      <c r="J6302" s="282">
        <v>10</v>
      </c>
      <c r="K6302" s="282">
        <v>30</v>
      </c>
    </row>
    <row r="6303" spans="1:11" x14ac:dyDescent="0.3">
      <c r="A6303" s="281" t="s">
        <v>2089</v>
      </c>
      <c r="B6303" s="281">
        <v>299</v>
      </c>
      <c r="C6303" s="24" t="str">
        <f t="shared" si="98"/>
        <v>angelica299</v>
      </c>
      <c r="D6303" s="281">
        <v>19388</v>
      </c>
      <c r="E6303" s="281">
        <v>8126</v>
      </c>
      <c r="F6303" s="281">
        <v>453535</v>
      </c>
      <c r="G6303" s="24">
        <v>50</v>
      </c>
      <c r="H6303" s="24">
        <v>0</v>
      </c>
      <c r="I6303" s="24">
        <v>0</v>
      </c>
      <c r="J6303" s="282">
        <v>10</v>
      </c>
      <c r="K6303" s="282">
        <v>30</v>
      </c>
    </row>
    <row r="6304" spans="1:11" x14ac:dyDescent="0.3">
      <c r="A6304" s="281" t="s">
        <v>2089</v>
      </c>
      <c r="B6304" s="281">
        <v>300</v>
      </c>
      <c r="C6304" s="24" t="str">
        <f t="shared" si="98"/>
        <v>angelica300</v>
      </c>
      <c r="D6304" s="281">
        <v>19582</v>
      </c>
      <c r="E6304" s="281">
        <v>8208</v>
      </c>
      <c r="F6304" s="281">
        <v>458466</v>
      </c>
      <c r="G6304" s="24">
        <v>50</v>
      </c>
      <c r="H6304" s="24">
        <v>0</v>
      </c>
      <c r="I6304" s="24">
        <v>0</v>
      </c>
      <c r="J6304" s="282">
        <v>10</v>
      </c>
      <c r="K6304" s="282">
        <v>30</v>
      </c>
    </row>
    <row r="6305" spans="1:11" x14ac:dyDescent="0.3">
      <c r="A6305" s="283" t="s">
        <v>2167</v>
      </c>
      <c r="B6305" s="283">
        <v>1</v>
      </c>
      <c r="C6305" s="24" t="str">
        <f t="shared" si="98"/>
        <v>rachel1</v>
      </c>
      <c r="D6305" s="283">
        <v>181</v>
      </c>
      <c r="E6305" s="283">
        <v>72</v>
      </c>
      <c r="F6305" s="283">
        <v>1319</v>
      </c>
      <c r="G6305" s="24">
        <v>50</v>
      </c>
      <c r="H6305" s="24">
        <v>0</v>
      </c>
      <c r="I6305" s="24">
        <v>0</v>
      </c>
      <c r="J6305" s="282">
        <v>10</v>
      </c>
      <c r="K6305" s="282">
        <v>30</v>
      </c>
    </row>
    <row r="6306" spans="1:11" x14ac:dyDescent="0.3">
      <c r="A6306" s="283" t="s">
        <v>2167</v>
      </c>
      <c r="B6306" s="283">
        <v>2</v>
      </c>
      <c r="C6306" s="24" t="str">
        <f t="shared" si="98"/>
        <v>rachel2</v>
      </c>
      <c r="D6306" s="283">
        <v>183</v>
      </c>
      <c r="E6306" s="283">
        <v>73</v>
      </c>
      <c r="F6306" s="283">
        <v>1336</v>
      </c>
      <c r="G6306" s="24">
        <v>50</v>
      </c>
      <c r="H6306" s="24">
        <v>0</v>
      </c>
      <c r="I6306" s="24">
        <v>0</v>
      </c>
      <c r="J6306" s="282">
        <v>10</v>
      </c>
      <c r="K6306" s="282">
        <v>30</v>
      </c>
    </row>
    <row r="6307" spans="1:11" x14ac:dyDescent="0.3">
      <c r="A6307" s="283" t="s">
        <v>2167</v>
      </c>
      <c r="B6307" s="283">
        <v>3</v>
      </c>
      <c r="C6307" s="24" t="str">
        <f t="shared" si="98"/>
        <v>rachel3</v>
      </c>
      <c r="D6307" s="283">
        <v>186</v>
      </c>
      <c r="E6307" s="283">
        <v>74</v>
      </c>
      <c r="F6307" s="283">
        <v>1355</v>
      </c>
      <c r="G6307" s="24">
        <v>50</v>
      </c>
      <c r="H6307" s="24">
        <v>0</v>
      </c>
      <c r="I6307" s="24">
        <v>0</v>
      </c>
      <c r="J6307" s="282">
        <v>10</v>
      </c>
      <c r="K6307" s="282">
        <v>30</v>
      </c>
    </row>
    <row r="6308" spans="1:11" x14ac:dyDescent="0.3">
      <c r="A6308" s="283" t="s">
        <v>2167</v>
      </c>
      <c r="B6308" s="283">
        <v>4</v>
      </c>
      <c r="C6308" s="24" t="str">
        <f t="shared" si="98"/>
        <v>rachel4</v>
      </c>
      <c r="D6308" s="283">
        <v>188</v>
      </c>
      <c r="E6308" s="283">
        <v>75</v>
      </c>
      <c r="F6308" s="283">
        <v>1379</v>
      </c>
      <c r="G6308" s="24">
        <v>50</v>
      </c>
      <c r="H6308" s="24">
        <v>0</v>
      </c>
      <c r="I6308" s="24">
        <v>0</v>
      </c>
      <c r="J6308" s="282">
        <v>10</v>
      </c>
      <c r="K6308" s="282">
        <v>30</v>
      </c>
    </row>
    <row r="6309" spans="1:11" x14ac:dyDescent="0.3">
      <c r="A6309" s="283" t="s">
        <v>2167</v>
      </c>
      <c r="B6309" s="283">
        <v>5</v>
      </c>
      <c r="C6309" s="24" t="str">
        <f t="shared" si="98"/>
        <v>rachel5</v>
      </c>
      <c r="D6309" s="283">
        <v>191</v>
      </c>
      <c r="E6309" s="283">
        <v>76</v>
      </c>
      <c r="F6309" s="283">
        <v>1406</v>
      </c>
      <c r="G6309" s="24">
        <v>50</v>
      </c>
      <c r="H6309" s="24">
        <v>0</v>
      </c>
      <c r="I6309" s="24">
        <v>0</v>
      </c>
      <c r="J6309" s="282">
        <v>10</v>
      </c>
      <c r="K6309" s="282">
        <v>30</v>
      </c>
    </row>
    <row r="6310" spans="1:11" x14ac:dyDescent="0.3">
      <c r="A6310" s="283" t="s">
        <v>2167</v>
      </c>
      <c r="B6310" s="283">
        <v>6</v>
      </c>
      <c r="C6310" s="24" t="str">
        <f t="shared" si="98"/>
        <v>rachel6</v>
      </c>
      <c r="D6310" s="283">
        <v>194</v>
      </c>
      <c r="E6310" s="283">
        <v>77</v>
      </c>
      <c r="F6310" s="283">
        <v>1438</v>
      </c>
      <c r="G6310" s="24">
        <v>50</v>
      </c>
      <c r="H6310" s="24">
        <v>0</v>
      </c>
      <c r="I6310" s="24">
        <v>0</v>
      </c>
      <c r="J6310" s="282">
        <v>10</v>
      </c>
      <c r="K6310" s="282">
        <v>30</v>
      </c>
    </row>
    <row r="6311" spans="1:11" x14ac:dyDescent="0.3">
      <c r="A6311" s="283" t="s">
        <v>2167</v>
      </c>
      <c r="B6311" s="283">
        <v>7</v>
      </c>
      <c r="C6311" s="24" t="str">
        <f t="shared" si="98"/>
        <v>rachel7</v>
      </c>
      <c r="D6311" s="283">
        <v>196</v>
      </c>
      <c r="E6311" s="283">
        <v>78</v>
      </c>
      <c r="F6311" s="283">
        <v>1473</v>
      </c>
      <c r="G6311" s="24">
        <v>50</v>
      </c>
      <c r="H6311" s="24">
        <v>0</v>
      </c>
      <c r="I6311" s="24">
        <v>0</v>
      </c>
      <c r="J6311" s="282">
        <v>10</v>
      </c>
      <c r="K6311" s="282">
        <v>30</v>
      </c>
    </row>
    <row r="6312" spans="1:11" x14ac:dyDescent="0.3">
      <c r="A6312" s="283" t="s">
        <v>2167</v>
      </c>
      <c r="B6312" s="283">
        <v>8</v>
      </c>
      <c r="C6312" s="24" t="str">
        <f t="shared" si="98"/>
        <v>rachel8</v>
      </c>
      <c r="D6312" s="283">
        <v>199</v>
      </c>
      <c r="E6312" s="283">
        <v>79</v>
      </c>
      <c r="F6312" s="283">
        <v>1513</v>
      </c>
      <c r="G6312" s="24">
        <v>50</v>
      </c>
      <c r="H6312" s="24">
        <v>0</v>
      </c>
      <c r="I6312" s="24">
        <v>0</v>
      </c>
      <c r="J6312" s="282">
        <v>10</v>
      </c>
      <c r="K6312" s="282">
        <v>30</v>
      </c>
    </row>
    <row r="6313" spans="1:11" x14ac:dyDescent="0.3">
      <c r="A6313" s="283" t="s">
        <v>2167</v>
      </c>
      <c r="B6313" s="283">
        <v>9</v>
      </c>
      <c r="C6313" s="24" t="str">
        <f t="shared" si="98"/>
        <v>rachel9</v>
      </c>
      <c r="D6313" s="283">
        <v>202</v>
      </c>
      <c r="E6313" s="283">
        <v>80</v>
      </c>
      <c r="F6313" s="283">
        <v>1558</v>
      </c>
      <c r="G6313" s="24">
        <v>50</v>
      </c>
      <c r="H6313" s="24">
        <v>0</v>
      </c>
      <c r="I6313" s="24">
        <v>0</v>
      </c>
      <c r="J6313" s="282">
        <v>10</v>
      </c>
      <c r="K6313" s="282">
        <v>30</v>
      </c>
    </row>
    <row r="6314" spans="1:11" x14ac:dyDescent="0.3">
      <c r="A6314" s="283" t="s">
        <v>2167</v>
      </c>
      <c r="B6314" s="283">
        <v>10</v>
      </c>
      <c r="C6314" s="24" t="str">
        <f t="shared" si="98"/>
        <v>rachel10</v>
      </c>
      <c r="D6314" s="283">
        <v>204</v>
      </c>
      <c r="E6314" s="283">
        <v>81</v>
      </c>
      <c r="F6314" s="283">
        <v>1607</v>
      </c>
      <c r="G6314" s="24">
        <v>50</v>
      </c>
      <c r="H6314" s="24">
        <v>0</v>
      </c>
      <c r="I6314" s="24">
        <v>0</v>
      </c>
      <c r="J6314" s="282">
        <v>10</v>
      </c>
      <c r="K6314" s="282">
        <v>30</v>
      </c>
    </row>
    <row r="6315" spans="1:11" x14ac:dyDescent="0.3">
      <c r="A6315" s="283" t="s">
        <v>2167</v>
      </c>
      <c r="B6315" s="283">
        <v>11</v>
      </c>
      <c r="C6315" s="24" t="str">
        <f t="shared" si="98"/>
        <v>rachel11</v>
      </c>
      <c r="D6315" s="283">
        <v>223</v>
      </c>
      <c r="E6315" s="283">
        <v>89</v>
      </c>
      <c r="F6315" s="283">
        <v>1768</v>
      </c>
      <c r="G6315" s="24">
        <v>50</v>
      </c>
      <c r="H6315" s="24">
        <v>0</v>
      </c>
      <c r="I6315" s="24">
        <v>0</v>
      </c>
      <c r="J6315" s="282">
        <v>10</v>
      </c>
      <c r="K6315" s="282">
        <v>30</v>
      </c>
    </row>
    <row r="6316" spans="1:11" x14ac:dyDescent="0.3">
      <c r="A6316" s="283" t="s">
        <v>2167</v>
      </c>
      <c r="B6316" s="283">
        <v>12</v>
      </c>
      <c r="C6316" s="24" t="str">
        <f t="shared" si="98"/>
        <v>rachel12</v>
      </c>
      <c r="D6316" s="283">
        <v>226</v>
      </c>
      <c r="E6316" s="283">
        <v>90</v>
      </c>
      <c r="F6316" s="283">
        <v>1832</v>
      </c>
      <c r="G6316" s="24">
        <v>50</v>
      </c>
      <c r="H6316" s="24">
        <v>0</v>
      </c>
      <c r="I6316" s="24">
        <v>0</v>
      </c>
      <c r="J6316" s="282">
        <v>10</v>
      </c>
      <c r="K6316" s="282">
        <v>30</v>
      </c>
    </row>
    <row r="6317" spans="1:11" x14ac:dyDescent="0.3">
      <c r="A6317" s="283" t="s">
        <v>2167</v>
      </c>
      <c r="B6317" s="283">
        <v>13</v>
      </c>
      <c r="C6317" s="24" t="str">
        <f t="shared" si="98"/>
        <v>rachel13</v>
      </c>
      <c r="D6317" s="283">
        <v>229</v>
      </c>
      <c r="E6317" s="283">
        <v>91</v>
      </c>
      <c r="F6317" s="283">
        <v>1902</v>
      </c>
      <c r="G6317" s="24">
        <v>50</v>
      </c>
      <c r="H6317" s="24">
        <v>0</v>
      </c>
      <c r="I6317" s="24">
        <v>0</v>
      </c>
      <c r="J6317" s="282">
        <v>10</v>
      </c>
      <c r="K6317" s="282">
        <v>30</v>
      </c>
    </row>
    <row r="6318" spans="1:11" x14ac:dyDescent="0.3">
      <c r="A6318" s="283" t="s">
        <v>2167</v>
      </c>
      <c r="B6318" s="283">
        <v>14</v>
      </c>
      <c r="C6318" s="24" t="str">
        <f t="shared" si="98"/>
        <v>rachel14</v>
      </c>
      <c r="D6318" s="283">
        <v>232</v>
      </c>
      <c r="E6318" s="283">
        <v>92</v>
      </c>
      <c r="F6318" s="283">
        <v>1977</v>
      </c>
      <c r="G6318" s="24">
        <v>50</v>
      </c>
      <c r="H6318" s="24">
        <v>0</v>
      </c>
      <c r="I6318" s="24">
        <v>0</v>
      </c>
      <c r="J6318" s="282">
        <v>10</v>
      </c>
      <c r="K6318" s="282">
        <v>30</v>
      </c>
    </row>
    <row r="6319" spans="1:11" x14ac:dyDescent="0.3">
      <c r="A6319" s="283" t="s">
        <v>2167</v>
      </c>
      <c r="B6319" s="283">
        <v>15</v>
      </c>
      <c r="C6319" s="24" t="str">
        <f t="shared" si="98"/>
        <v>rachel15</v>
      </c>
      <c r="D6319" s="283">
        <v>235</v>
      </c>
      <c r="E6319" s="283">
        <v>93</v>
      </c>
      <c r="F6319" s="283">
        <v>2058</v>
      </c>
      <c r="G6319" s="24">
        <v>50</v>
      </c>
      <c r="H6319" s="24">
        <v>0</v>
      </c>
      <c r="I6319" s="24">
        <v>0</v>
      </c>
      <c r="J6319" s="282">
        <v>10</v>
      </c>
      <c r="K6319" s="282">
        <v>30</v>
      </c>
    </row>
    <row r="6320" spans="1:11" x14ac:dyDescent="0.3">
      <c r="A6320" s="283" t="s">
        <v>2167</v>
      </c>
      <c r="B6320" s="283">
        <v>16</v>
      </c>
      <c r="C6320" s="24" t="str">
        <f t="shared" si="98"/>
        <v>rachel16</v>
      </c>
      <c r="D6320" s="283">
        <v>238</v>
      </c>
      <c r="E6320" s="283">
        <v>95</v>
      </c>
      <c r="F6320" s="283">
        <v>2146</v>
      </c>
      <c r="G6320" s="24">
        <v>50</v>
      </c>
      <c r="H6320" s="24">
        <v>0</v>
      </c>
      <c r="I6320" s="24">
        <v>0</v>
      </c>
      <c r="J6320" s="282">
        <v>10</v>
      </c>
      <c r="K6320" s="282">
        <v>30</v>
      </c>
    </row>
    <row r="6321" spans="1:11" x14ac:dyDescent="0.3">
      <c r="A6321" s="283" t="s">
        <v>2167</v>
      </c>
      <c r="B6321" s="283">
        <v>17</v>
      </c>
      <c r="C6321" s="24" t="str">
        <f t="shared" si="98"/>
        <v>rachel17</v>
      </c>
      <c r="D6321" s="283">
        <v>241</v>
      </c>
      <c r="E6321" s="283">
        <v>96</v>
      </c>
      <c r="F6321" s="283">
        <v>2239</v>
      </c>
      <c r="G6321" s="24">
        <v>50</v>
      </c>
      <c r="H6321" s="24">
        <v>0</v>
      </c>
      <c r="I6321" s="24">
        <v>0</v>
      </c>
      <c r="J6321" s="282">
        <v>10</v>
      </c>
      <c r="K6321" s="282">
        <v>30</v>
      </c>
    </row>
    <row r="6322" spans="1:11" x14ac:dyDescent="0.3">
      <c r="A6322" s="283" t="s">
        <v>2167</v>
      </c>
      <c r="B6322" s="283">
        <v>18</v>
      </c>
      <c r="C6322" s="24" t="str">
        <f t="shared" si="98"/>
        <v>rachel18</v>
      </c>
      <c r="D6322" s="283">
        <v>245</v>
      </c>
      <c r="E6322" s="283">
        <v>97</v>
      </c>
      <c r="F6322" s="283">
        <v>2340</v>
      </c>
      <c r="G6322" s="24">
        <v>50</v>
      </c>
      <c r="H6322" s="24">
        <v>0</v>
      </c>
      <c r="I6322" s="24">
        <v>0</v>
      </c>
      <c r="J6322" s="282">
        <v>10</v>
      </c>
      <c r="K6322" s="282">
        <v>30</v>
      </c>
    </row>
    <row r="6323" spans="1:11" x14ac:dyDescent="0.3">
      <c r="A6323" s="283" t="s">
        <v>2167</v>
      </c>
      <c r="B6323" s="283">
        <v>19</v>
      </c>
      <c r="C6323" s="24" t="str">
        <f t="shared" si="98"/>
        <v>rachel19</v>
      </c>
      <c r="D6323" s="283">
        <v>248</v>
      </c>
      <c r="E6323" s="283">
        <v>98</v>
      </c>
      <c r="F6323" s="283">
        <v>2447</v>
      </c>
      <c r="G6323" s="24">
        <v>50</v>
      </c>
      <c r="H6323" s="24">
        <v>0</v>
      </c>
      <c r="I6323" s="24">
        <v>0</v>
      </c>
      <c r="J6323" s="282">
        <v>10</v>
      </c>
      <c r="K6323" s="282">
        <v>30</v>
      </c>
    </row>
    <row r="6324" spans="1:11" x14ac:dyDescent="0.3">
      <c r="A6324" s="283" t="s">
        <v>2167</v>
      </c>
      <c r="B6324" s="283">
        <v>20</v>
      </c>
      <c r="C6324" s="24" t="str">
        <f t="shared" si="98"/>
        <v>rachel20</v>
      </c>
      <c r="D6324" s="283">
        <v>251</v>
      </c>
      <c r="E6324" s="283">
        <v>100</v>
      </c>
      <c r="F6324" s="283">
        <v>2562</v>
      </c>
      <c r="G6324" s="24">
        <v>50</v>
      </c>
      <c r="H6324" s="24">
        <v>0</v>
      </c>
      <c r="I6324" s="24">
        <v>0</v>
      </c>
      <c r="J6324" s="282">
        <v>10</v>
      </c>
      <c r="K6324" s="282">
        <v>30</v>
      </c>
    </row>
    <row r="6325" spans="1:11" x14ac:dyDescent="0.3">
      <c r="A6325" s="283" t="s">
        <v>2167</v>
      </c>
      <c r="B6325" s="283">
        <v>21</v>
      </c>
      <c r="C6325" s="24" t="str">
        <f t="shared" si="98"/>
        <v>rachel21</v>
      </c>
      <c r="D6325" s="283">
        <v>274</v>
      </c>
      <c r="E6325" s="283">
        <v>109</v>
      </c>
      <c r="F6325" s="283">
        <v>2872</v>
      </c>
      <c r="G6325" s="24">
        <v>50</v>
      </c>
      <c r="H6325" s="24">
        <v>0</v>
      </c>
      <c r="I6325" s="24">
        <v>0</v>
      </c>
      <c r="J6325" s="282">
        <v>10</v>
      </c>
      <c r="K6325" s="282">
        <v>30</v>
      </c>
    </row>
    <row r="6326" spans="1:11" x14ac:dyDescent="0.3">
      <c r="A6326" s="283" t="s">
        <v>2167</v>
      </c>
      <c r="B6326" s="283">
        <v>22</v>
      </c>
      <c r="C6326" s="24" t="str">
        <f t="shared" si="98"/>
        <v>rachel22</v>
      </c>
      <c r="D6326" s="283">
        <v>278</v>
      </c>
      <c r="E6326" s="283">
        <v>110</v>
      </c>
      <c r="F6326" s="283">
        <v>3012</v>
      </c>
      <c r="G6326" s="24">
        <v>50</v>
      </c>
      <c r="H6326" s="24">
        <v>0</v>
      </c>
      <c r="I6326" s="24">
        <v>0</v>
      </c>
      <c r="J6326" s="282">
        <v>10</v>
      </c>
      <c r="K6326" s="282">
        <v>30</v>
      </c>
    </row>
    <row r="6327" spans="1:11" x14ac:dyDescent="0.3">
      <c r="A6327" s="283" t="s">
        <v>2167</v>
      </c>
      <c r="B6327" s="283">
        <v>23</v>
      </c>
      <c r="C6327" s="24" t="str">
        <f t="shared" si="98"/>
        <v>rachel23</v>
      </c>
      <c r="D6327" s="283">
        <v>281</v>
      </c>
      <c r="E6327" s="283">
        <v>112</v>
      </c>
      <c r="F6327" s="283">
        <v>3159</v>
      </c>
      <c r="G6327" s="24">
        <v>50</v>
      </c>
      <c r="H6327" s="24">
        <v>0</v>
      </c>
      <c r="I6327" s="24">
        <v>0</v>
      </c>
      <c r="J6327" s="282">
        <v>10</v>
      </c>
      <c r="K6327" s="282">
        <v>30</v>
      </c>
    </row>
    <row r="6328" spans="1:11" x14ac:dyDescent="0.3">
      <c r="A6328" s="283" t="s">
        <v>2167</v>
      </c>
      <c r="B6328" s="283">
        <v>24</v>
      </c>
      <c r="C6328" s="24" t="str">
        <f t="shared" si="98"/>
        <v>rachel24</v>
      </c>
      <c r="D6328" s="283">
        <v>285</v>
      </c>
      <c r="E6328" s="283">
        <v>113</v>
      </c>
      <c r="F6328" s="283">
        <v>3316</v>
      </c>
      <c r="G6328" s="24">
        <v>50</v>
      </c>
      <c r="H6328" s="24">
        <v>0</v>
      </c>
      <c r="I6328" s="24">
        <v>0</v>
      </c>
      <c r="J6328" s="282">
        <v>10</v>
      </c>
      <c r="K6328" s="282">
        <v>30</v>
      </c>
    </row>
    <row r="6329" spans="1:11" x14ac:dyDescent="0.3">
      <c r="A6329" s="283" t="s">
        <v>2167</v>
      </c>
      <c r="B6329" s="283">
        <v>25</v>
      </c>
      <c r="C6329" s="24" t="str">
        <f t="shared" si="98"/>
        <v>rachel25</v>
      </c>
      <c r="D6329" s="283">
        <v>289</v>
      </c>
      <c r="E6329" s="283">
        <v>114</v>
      </c>
      <c r="F6329" s="283">
        <v>3481</v>
      </c>
      <c r="G6329" s="24">
        <v>50</v>
      </c>
      <c r="H6329" s="24">
        <v>0</v>
      </c>
      <c r="I6329" s="24">
        <v>0</v>
      </c>
      <c r="J6329" s="282">
        <v>10</v>
      </c>
      <c r="K6329" s="282">
        <v>30</v>
      </c>
    </row>
    <row r="6330" spans="1:11" x14ac:dyDescent="0.3">
      <c r="A6330" s="283" t="s">
        <v>2167</v>
      </c>
      <c r="B6330" s="283">
        <v>26</v>
      </c>
      <c r="C6330" s="24" t="str">
        <f t="shared" si="98"/>
        <v>rachel26</v>
      </c>
      <c r="D6330" s="283">
        <v>292</v>
      </c>
      <c r="E6330" s="283">
        <v>116</v>
      </c>
      <c r="F6330" s="283">
        <v>3523</v>
      </c>
      <c r="G6330" s="24">
        <v>50</v>
      </c>
      <c r="H6330" s="24">
        <v>0</v>
      </c>
      <c r="I6330" s="24">
        <v>0</v>
      </c>
      <c r="J6330" s="282">
        <v>10</v>
      </c>
      <c r="K6330" s="282">
        <v>30</v>
      </c>
    </row>
    <row r="6331" spans="1:11" x14ac:dyDescent="0.3">
      <c r="A6331" s="283" t="s">
        <v>2167</v>
      </c>
      <c r="B6331" s="283">
        <v>27</v>
      </c>
      <c r="C6331" s="24" t="str">
        <f t="shared" si="98"/>
        <v>rachel27</v>
      </c>
      <c r="D6331" s="283">
        <v>296</v>
      </c>
      <c r="E6331" s="283">
        <v>117</v>
      </c>
      <c r="F6331" s="283">
        <v>3565</v>
      </c>
      <c r="G6331" s="24">
        <v>50</v>
      </c>
      <c r="H6331" s="24">
        <v>0</v>
      </c>
      <c r="I6331" s="24">
        <v>0</v>
      </c>
      <c r="J6331" s="282">
        <v>10</v>
      </c>
      <c r="K6331" s="282">
        <v>30</v>
      </c>
    </row>
    <row r="6332" spans="1:11" x14ac:dyDescent="0.3">
      <c r="A6332" s="283" t="s">
        <v>2167</v>
      </c>
      <c r="B6332" s="283">
        <v>28</v>
      </c>
      <c r="C6332" s="24" t="str">
        <f t="shared" si="98"/>
        <v>rachel28</v>
      </c>
      <c r="D6332" s="283">
        <v>300</v>
      </c>
      <c r="E6332" s="283">
        <v>119</v>
      </c>
      <c r="F6332" s="283">
        <v>3607</v>
      </c>
      <c r="G6332" s="24">
        <v>50</v>
      </c>
      <c r="H6332" s="24">
        <v>0</v>
      </c>
      <c r="I6332" s="24">
        <v>0</v>
      </c>
      <c r="J6332" s="282">
        <v>10</v>
      </c>
      <c r="K6332" s="282">
        <v>30</v>
      </c>
    </row>
    <row r="6333" spans="1:11" x14ac:dyDescent="0.3">
      <c r="A6333" s="283" t="s">
        <v>2167</v>
      </c>
      <c r="B6333" s="283">
        <v>29</v>
      </c>
      <c r="C6333" s="24" t="str">
        <f t="shared" si="98"/>
        <v>rachel29</v>
      </c>
      <c r="D6333" s="283">
        <v>303</v>
      </c>
      <c r="E6333" s="283">
        <v>120</v>
      </c>
      <c r="F6333" s="283">
        <v>3650</v>
      </c>
      <c r="G6333" s="24">
        <v>50</v>
      </c>
      <c r="H6333" s="24">
        <v>0</v>
      </c>
      <c r="I6333" s="24">
        <v>0</v>
      </c>
      <c r="J6333" s="282">
        <v>10</v>
      </c>
      <c r="K6333" s="282">
        <v>30</v>
      </c>
    </row>
    <row r="6334" spans="1:11" x14ac:dyDescent="0.3">
      <c r="A6334" s="283" t="s">
        <v>2167</v>
      </c>
      <c r="B6334" s="283">
        <v>30</v>
      </c>
      <c r="C6334" s="24" t="str">
        <f t="shared" si="98"/>
        <v>rachel30</v>
      </c>
      <c r="D6334" s="283">
        <v>307</v>
      </c>
      <c r="E6334" s="283">
        <v>122</v>
      </c>
      <c r="F6334" s="283">
        <v>3693</v>
      </c>
      <c r="G6334" s="24">
        <v>50</v>
      </c>
      <c r="H6334" s="24">
        <v>0</v>
      </c>
      <c r="I6334" s="24">
        <v>0</v>
      </c>
      <c r="J6334" s="282">
        <v>10</v>
      </c>
      <c r="K6334" s="282">
        <v>30</v>
      </c>
    </row>
    <row r="6335" spans="1:11" x14ac:dyDescent="0.3">
      <c r="A6335" s="283" t="s">
        <v>2167</v>
      </c>
      <c r="B6335" s="283">
        <v>31</v>
      </c>
      <c r="C6335" s="24" t="str">
        <f t="shared" si="98"/>
        <v>rachel31</v>
      </c>
      <c r="D6335" s="283">
        <v>336</v>
      </c>
      <c r="E6335" s="283">
        <v>133</v>
      </c>
      <c r="F6335" s="283">
        <v>4009</v>
      </c>
      <c r="G6335" s="24">
        <v>50</v>
      </c>
      <c r="H6335" s="24">
        <v>0</v>
      </c>
      <c r="I6335" s="24">
        <v>0</v>
      </c>
      <c r="J6335" s="282">
        <v>10</v>
      </c>
      <c r="K6335" s="282">
        <v>30</v>
      </c>
    </row>
    <row r="6336" spans="1:11" x14ac:dyDescent="0.3">
      <c r="A6336" s="283" t="s">
        <v>2167</v>
      </c>
      <c r="B6336" s="283">
        <v>32</v>
      </c>
      <c r="C6336" s="24" t="str">
        <f t="shared" si="98"/>
        <v>rachel32</v>
      </c>
      <c r="D6336" s="283">
        <v>340</v>
      </c>
      <c r="E6336" s="283">
        <v>135</v>
      </c>
      <c r="F6336" s="283">
        <v>4057</v>
      </c>
      <c r="G6336" s="24">
        <v>50</v>
      </c>
      <c r="H6336" s="24">
        <v>0</v>
      </c>
      <c r="I6336" s="24">
        <v>0</v>
      </c>
      <c r="J6336" s="282">
        <v>10</v>
      </c>
      <c r="K6336" s="282">
        <v>30</v>
      </c>
    </row>
    <row r="6337" spans="1:11" x14ac:dyDescent="0.3">
      <c r="A6337" s="283" t="s">
        <v>2167</v>
      </c>
      <c r="B6337" s="283">
        <v>33</v>
      </c>
      <c r="C6337" s="24" t="str">
        <f t="shared" si="98"/>
        <v>rachel33</v>
      </c>
      <c r="D6337" s="283">
        <v>344</v>
      </c>
      <c r="E6337" s="283">
        <v>137</v>
      </c>
      <c r="F6337" s="283">
        <v>4105</v>
      </c>
      <c r="G6337" s="24">
        <v>50</v>
      </c>
      <c r="H6337" s="24">
        <v>0</v>
      </c>
      <c r="I6337" s="24">
        <v>0</v>
      </c>
      <c r="J6337" s="282">
        <v>10</v>
      </c>
      <c r="K6337" s="282">
        <v>30</v>
      </c>
    </row>
    <row r="6338" spans="1:11" x14ac:dyDescent="0.3">
      <c r="A6338" s="283" t="s">
        <v>2167</v>
      </c>
      <c r="B6338" s="283">
        <v>34</v>
      </c>
      <c r="C6338" s="24" t="str">
        <f t="shared" si="98"/>
        <v>rachel34</v>
      </c>
      <c r="D6338" s="283">
        <v>348</v>
      </c>
      <c r="E6338" s="283">
        <v>138</v>
      </c>
      <c r="F6338" s="283">
        <v>4154</v>
      </c>
      <c r="G6338" s="24">
        <v>50</v>
      </c>
      <c r="H6338" s="24">
        <v>0</v>
      </c>
      <c r="I6338" s="24">
        <v>0</v>
      </c>
      <c r="J6338" s="282">
        <v>10</v>
      </c>
      <c r="K6338" s="282">
        <v>30</v>
      </c>
    </row>
    <row r="6339" spans="1:11" x14ac:dyDescent="0.3">
      <c r="A6339" s="283" t="s">
        <v>2167</v>
      </c>
      <c r="B6339" s="283">
        <v>35</v>
      </c>
      <c r="C6339" s="24" t="str">
        <f t="shared" si="98"/>
        <v>rachel35</v>
      </c>
      <c r="D6339" s="283">
        <v>353</v>
      </c>
      <c r="E6339" s="283">
        <v>140</v>
      </c>
      <c r="F6339" s="283">
        <v>4204</v>
      </c>
      <c r="G6339" s="24">
        <v>50</v>
      </c>
      <c r="H6339" s="24">
        <v>0</v>
      </c>
      <c r="I6339" s="24">
        <v>0</v>
      </c>
      <c r="J6339" s="282">
        <v>10</v>
      </c>
      <c r="K6339" s="282">
        <v>30</v>
      </c>
    </row>
    <row r="6340" spans="1:11" x14ac:dyDescent="0.3">
      <c r="A6340" s="283" t="s">
        <v>2167</v>
      </c>
      <c r="B6340" s="283">
        <v>36</v>
      </c>
      <c r="C6340" s="24" t="str">
        <f t="shared" si="98"/>
        <v>rachel36</v>
      </c>
      <c r="D6340" s="283">
        <v>357</v>
      </c>
      <c r="E6340" s="283">
        <v>142</v>
      </c>
      <c r="F6340" s="283">
        <v>4254</v>
      </c>
      <c r="G6340" s="24">
        <v>50</v>
      </c>
      <c r="H6340" s="24">
        <v>0</v>
      </c>
      <c r="I6340" s="24">
        <v>0</v>
      </c>
      <c r="J6340" s="282">
        <v>10</v>
      </c>
      <c r="K6340" s="282">
        <v>30</v>
      </c>
    </row>
    <row r="6341" spans="1:11" x14ac:dyDescent="0.3">
      <c r="A6341" s="283" t="s">
        <v>2167</v>
      </c>
      <c r="B6341" s="283">
        <v>37</v>
      </c>
      <c r="C6341" s="24" t="str">
        <f t="shared" si="98"/>
        <v>rachel37</v>
      </c>
      <c r="D6341" s="283">
        <v>362</v>
      </c>
      <c r="E6341" s="283">
        <v>144</v>
      </c>
      <c r="F6341" s="283">
        <v>4305</v>
      </c>
      <c r="G6341" s="24">
        <v>50</v>
      </c>
      <c r="H6341" s="24">
        <v>0</v>
      </c>
      <c r="I6341" s="24">
        <v>0</v>
      </c>
      <c r="J6341" s="282">
        <v>10</v>
      </c>
      <c r="K6341" s="282">
        <v>30</v>
      </c>
    </row>
    <row r="6342" spans="1:11" x14ac:dyDescent="0.3">
      <c r="A6342" s="283" t="s">
        <v>2167</v>
      </c>
      <c r="B6342" s="283">
        <v>38</v>
      </c>
      <c r="C6342" s="24" t="str">
        <f t="shared" ref="C6342:C6405" si="99">A6342&amp;B6342</f>
        <v>rachel38</v>
      </c>
      <c r="D6342" s="283">
        <v>366</v>
      </c>
      <c r="E6342" s="283">
        <v>145</v>
      </c>
      <c r="F6342" s="283">
        <v>4356</v>
      </c>
      <c r="G6342" s="24">
        <v>50</v>
      </c>
      <c r="H6342" s="24">
        <v>0</v>
      </c>
      <c r="I6342" s="24">
        <v>0</v>
      </c>
      <c r="J6342" s="282">
        <v>10</v>
      </c>
      <c r="K6342" s="282">
        <v>30</v>
      </c>
    </row>
    <row r="6343" spans="1:11" x14ac:dyDescent="0.3">
      <c r="A6343" s="283" t="s">
        <v>2167</v>
      </c>
      <c r="B6343" s="283">
        <v>39</v>
      </c>
      <c r="C6343" s="24" t="str">
        <f t="shared" si="99"/>
        <v>rachel39</v>
      </c>
      <c r="D6343" s="283">
        <v>371</v>
      </c>
      <c r="E6343" s="283">
        <v>147</v>
      </c>
      <c r="F6343" s="283">
        <v>4408</v>
      </c>
      <c r="G6343" s="24">
        <v>50</v>
      </c>
      <c r="H6343" s="24">
        <v>0</v>
      </c>
      <c r="I6343" s="24">
        <v>0</v>
      </c>
      <c r="J6343" s="282">
        <v>10</v>
      </c>
      <c r="K6343" s="282">
        <v>30</v>
      </c>
    </row>
    <row r="6344" spans="1:11" x14ac:dyDescent="0.3">
      <c r="A6344" s="283" t="s">
        <v>2167</v>
      </c>
      <c r="B6344" s="283">
        <v>40</v>
      </c>
      <c r="C6344" s="24" t="str">
        <f t="shared" si="99"/>
        <v>rachel40</v>
      </c>
      <c r="D6344" s="283">
        <v>375</v>
      </c>
      <c r="E6344" s="283">
        <v>149</v>
      </c>
      <c r="F6344" s="283">
        <v>4460</v>
      </c>
      <c r="G6344" s="24">
        <v>50</v>
      </c>
      <c r="H6344" s="24">
        <v>0</v>
      </c>
      <c r="I6344" s="24">
        <v>0</v>
      </c>
      <c r="J6344" s="282">
        <v>10</v>
      </c>
      <c r="K6344" s="282">
        <v>30</v>
      </c>
    </row>
    <row r="6345" spans="1:11" x14ac:dyDescent="0.3">
      <c r="A6345" s="283" t="s">
        <v>2167</v>
      </c>
      <c r="B6345" s="283">
        <v>41</v>
      </c>
      <c r="C6345" s="24" t="str">
        <f t="shared" si="99"/>
        <v>rachel41</v>
      </c>
      <c r="D6345" s="283">
        <v>410</v>
      </c>
      <c r="E6345" s="283">
        <v>163</v>
      </c>
      <c r="F6345" s="283">
        <v>4893</v>
      </c>
      <c r="G6345" s="24">
        <v>50</v>
      </c>
      <c r="H6345" s="24">
        <v>0</v>
      </c>
      <c r="I6345" s="24">
        <v>0</v>
      </c>
      <c r="J6345" s="282">
        <v>10</v>
      </c>
      <c r="K6345" s="282">
        <v>30</v>
      </c>
    </row>
    <row r="6346" spans="1:11" x14ac:dyDescent="0.3">
      <c r="A6346" s="283" t="s">
        <v>2167</v>
      </c>
      <c r="B6346" s="283">
        <v>42</v>
      </c>
      <c r="C6346" s="24" t="str">
        <f t="shared" si="99"/>
        <v>rachel42</v>
      </c>
      <c r="D6346" s="283">
        <v>415</v>
      </c>
      <c r="E6346" s="283">
        <v>165</v>
      </c>
      <c r="F6346" s="283">
        <v>4951</v>
      </c>
      <c r="G6346" s="24">
        <v>50</v>
      </c>
      <c r="H6346" s="24">
        <v>0</v>
      </c>
      <c r="I6346" s="24">
        <v>0</v>
      </c>
      <c r="J6346" s="282">
        <v>10</v>
      </c>
      <c r="K6346" s="282">
        <v>30</v>
      </c>
    </row>
    <row r="6347" spans="1:11" x14ac:dyDescent="0.3">
      <c r="A6347" s="283" t="s">
        <v>2167</v>
      </c>
      <c r="B6347" s="283">
        <v>43</v>
      </c>
      <c r="C6347" s="24" t="str">
        <f t="shared" si="99"/>
        <v>rachel43</v>
      </c>
      <c r="D6347" s="283">
        <v>420</v>
      </c>
      <c r="E6347" s="283">
        <v>167</v>
      </c>
      <c r="F6347" s="283">
        <v>5010</v>
      </c>
      <c r="G6347" s="24">
        <v>50</v>
      </c>
      <c r="H6347" s="24">
        <v>0</v>
      </c>
      <c r="I6347" s="24">
        <v>0</v>
      </c>
      <c r="J6347" s="282">
        <v>10</v>
      </c>
      <c r="K6347" s="282">
        <v>30</v>
      </c>
    </row>
    <row r="6348" spans="1:11" x14ac:dyDescent="0.3">
      <c r="A6348" s="283" t="s">
        <v>2167</v>
      </c>
      <c r="B6348" s="283">
        <v>44</v>
      </c>
      <c r="C6348" s="24" t="str">
        <f t="shared" si="99"/>
        <v>rachel44</v>
      </c>
      <c r="D6348" s="283">
        <v>425</v>
      </c>
      <c r="E6348" s="283">
        <v>169</v>
      </c>
      <c r="F6348" s="283">
        <v>5076</v>
      </c>
      <c r="G6348" s="24">
        <v>50</v>
      </c>
      <c r="H6348" s="24">
        <v>0</v>
      </c>
      <c r="I6348" s="24">
        <v>0</v>
      </c>
      <c r="J6348" s="282">
        <v>10</v>
      </c>
      <c r="K6348" s="282">
        <v>30</v>
      </c>
    </row>
    <row r="6349" spans="1:11" x14ac:dyDescent="0.3">
      <c r="A6349" s="283" t="s">
        <v>2167</v>
      </c>
      <c r="B6349" s="283">
        <v>45</v>
      </c>
      <c r="C6349" s="24" t="str">
        <f t="shared" si="99"/>
        <v>rachel45</v>
      </c>
      <c r="D6349" s="283">
        <v>430</v>
      </c>
      <c r="E6349" s="283">
        <v>171</v>
      </c>
      <c r="F6349" s="283">
        <v>5141</v>
      </c>
      <c r="G6349" s="24">
        <v>50</v>
      </c>
      <c r="H6349" s="24">
        <v>0</v>
      </c>
      <c r="I6349" s="24">
        <v>0</v>
      </c>
      <c r="J6349" s="282">
        <v>10</v>
      </c>
      <c r="K6349" s="282">
        <v>30</v>
      </c>
    </row>
    <row r="6350" spans="1:11" x14ac:dyDescent="0.3">
      <c r="A6350" s="283" t="s">
        <v>2167</v>
      </c>
      <c r="B6350" s="283">
        <v>46</v>
      </c>
      <c r="C6350" s="24" t="str">
        <f t="shared" si="99"/>
        <v>rachel46</v>
      </c>
      <c r="D6350" s="283">
        <v>435</v>
      </c>
      <c r="E6350" s="283">
        <v>173</v>
      </c>
      <c r="F6350" s="283">
        <v>5202</v>
      </c>
      <c r="G6350" s="24">
        <v>50</v>
      </c>
      <c r="H6350" s="24">
        <v>0</v>
      </c>
      <c r="I6350" s="24">
        <v>0</v>
      </c>
      <c r="J6350" s="282">
        <v>10</v>
      </c>
      <c r="K6350" s="282">
        <v>30</v>
      </c>
    </row>
    <row r="6351" spans="1:11" x14ac:dyDescent="0.3">
      <c r="A6351" s="283" t="s">
        <v>2167</v>
      </c>
      <c r="B6351" s="283">
        <v>47</v>
      </c>
      <c r="C6351" s="24" t="str">
        <f t="shared" si="99"/>
        <v>rachel47</v>
      </c>
      <c r="D6351" s="283">
        <v>441</v>
      </c>
      <c r="E6351" s="283">
        <v>175</v>
      </c>
      <c r="F6351" s="283">
        <v>5268</v>
      </c>
      <c r="G6351" s="24">
        <v>50</v>
      </c>
      <c r="H6351" s="24">
        <v>0</v>
      </c>
      <c r="I6351" s="24">
        <v>0</v>
      </c>
      <c r="J6351" s="282">
        <v>10</v>
      </c>
      <c r="K6351" s="282">
        <v>30</v>
      </c>
    </row>
    <row r="6352" spans="1:11" x14ac:dyDescent="0.3">
      <c r="A6352" s="283" t="s">
        <v>2167</v>
      </c>
      <c r="B6352" s="283">
        <v>48</v>
      </c>
      <c r="C6352" s="24" t="str">
        <f t="shared" si="99"/>
        <v>rachel48</v>
      </c>
      <c r="D6352" s="283">
        <v>446</v>
      </c>
      <c r="E6352" s="283">
        <v>177</v>
      </c>
      <c r="F6352" s="283">
        <v>5338</v>
      </c>
      <c r="G6352" s="24">
        <v>50</v>
      </c>
      <c r="H6352" s="24">
        <v>0</v>
      </c>
      <c r="I6352" s="24">
        <v>0</v>
      </c>
      <c r="J6352" s="282">
        <v>10</v>
      </c>
      <c r="K6352" s="282">
        <v>30</v>
      </c>
    </row>
    <row r="6353" spans="1:11" x14ac:dyDescent="0.3">
      <c r="A6353" s="283" t="s">
        <v>2167</v>
      </c>
      <c r="B6353" s="283">
        <v>49</v>
      </c>
      <c r="C6353" s="24" t="str">
        <f t="shared" si="99"/>
        <v>rachel49</v>
      </c>
      <c r="D6353" s="283">
        <v>451</v>
      </c>
      <c r="E6353" s="283">
        <v>179</v>
      </c>
      <c r="F6353" s="283">
        <v>5401</v>
      </c>
      <c r="G6353" s="24">
        <v>50</v>
      </c>
      <c r="H6353" s="24">
        <v>0</v>
      </c>
      <c r="I6353" s="24">
        <v>0</v>
      </c>
      <c r="J6353" s="282">
        <v>10</v>
      </c>
      <c r="K6353" s="282">
        <v>30</v>
      </c>
    </row>
    <row r="6354" spans="1:11" x14ac:dyDescent="0.3">
      <c r="A6354" s="283" t="s">
        <v>2167</v>
      </c>
      <c r="B6354" s="283">
        <v>50</v>
      </c>
      <c r="C6354" s="24" t="str">
        <f t="shared" si="99"/>
        <v>rachel50</v>
      </c>
      <c r="D6354" s="283">
        <v>457</v>
      </c>
      <c r="E6354" s="283">
        <v>181</v>
      </c>
      <c r="F6354" s="283">
        <v>5472</v>
      </c>
      <c r="G6354" s="24">
        <v>50</v>
      </c>
      <c r="H6354" s="24">
        <v>0</v>
      </c>
      <c r="I6354" s="24">
        <v>0</v>
      </c>
      <c r="J6354" s="282">
        <v>10</v>
      </c>
      <c r="K6354" s="282">
        <v>30</v>
      </c>
    </row>
    <row r="6355" spans="1:11" x14ac:dyDescent="0.3">
      <c r="A6355" s="283" t="s">
        <v>2167</v>
      </c>
      <c r="B6355" s="283">
        <v>51</v>
      </c>
      <c r="C6355" s="24" t="str">
        <f t="shared" si="99"/>
        <v>rachel51</v>
      </c>
      <c r="D6355" s="283">
        <v>499</v>
      </c>
      <c r="E6355" s="283">
        <v>198</v>
      </c>
      <c r="F6355" s="283">
        <v>5956</v>
      </c>
      <c r="G6355" s="24">
        <v>50</v>
      </c>
      <c r="H6355" s="24">
        <v>0</v>
      </c>
      <c r="I6355" s="24">
        <v>0</v>
      </c>
      <c r="J6355" s="282">
        <v>10</v>
      </c>
      <c r="K6355" s="282">
        <v>30</v>
      </c>
    </row>
    <row r="6356" spans="1:11" x14ac:dyDescent="0.3">
      <c r="A6356" s="283" t="s">
        <v>2167</v>
      </c>
      <c r="B6356" s="283">
        <v>52</v>
      </c>
      <c r="C6356" s="24" t="str">
        <f t="shared" si="99"/>
        <v>rachel52</v>
      </c>
      <c r="D6356" s="283">
        <v>505</v>
      </c>
      <c r="E6356" s="283">
        <v>201</v>
      </c>
      <c r="F6356" s="283">
        <v>6027</v>
      </c>
      <c r="G6356" s="24">
        <v>50</v>
      </c>
      <c r="H6356" s="24">
        <v>0</v>
      </c>
      <c r="I6356" s="24">
        <v>0</v>
      </c>
      <c r="J6356" s="282">
        <v>10</v>
      </c>
      <c r="K6356" s="282">
        <v>30</v>
      </c>
    </row>
    <row r="6357" spans="1:11" x14ac:dyDescent="0.3">
      <c r="A6357" s="283" t="s">
        <v>2167</v>
      </c>
      <c r="B6357" s="283">
        <v>53</v>
      </c>
      <c r="C6357" s="24" t="str">
        <f t="shared" si="99"/>
        <v>rachel53</v>
      </c>
      <c r="D6357" s="283">
        <v>511</v>
      </c>
      <c r="E6357" s="283">
        <v>203</v>
      </c>
      <c r="F6357" s="283">
        <v>6104</v>
      </c>
      <c r="G6357" s="24">
        <v>50</v>
      </c>
      <c r="H6357" s="24">
        <v>0</v>
      </c>
      <c r="I6357" s="24">
        <v>0</v>
      </c>
      <c r="J6357" s="282">
        <v>10</v>
      </c>
      <c r="K6357" s="282">
        <v>30</v>
      </c>
    </row>
    <row r="6358" spans="1:11" x14ac:dyDescent="0.3">
      <c r="A6358" s="283" t="s">
        <v>2167</v>
      </c>
      <c r="B6358" s="283">
        <v>54</v>
      </c>
      <c r="C6358" s="24" t="str">
        <f t="shared" si="99"/>
        <v>rachel54</v>
      </c>
      <c r="D6358" s="283">
        <v>517</v>
      </c>
      <c r="E6358" s="283">
        <v>206</v>
      </c>
      <c r="F6358" s="283">
        <v>6184</v>
      </c>
      <c r="G6358" s="24">
        <v>50</v>
      </c>
      <c r="H6358" s="24">
        <v>0</v>
      </c>
      <c r="I6358" s="24">
        <v>0</v>
      </c>
      <c r="J6358" s="282">
        <v>10</v>
      </c>
      <c r="K6358" s="282">
        <v>30</v>
      </c>
    </row>
    <row r="6359" spans="1:11" x14ac:dyDescent="0.3">
      <c r="A6359" s="283" t="s">
        <v>2167</v>
      </c>
      <c r="B6359" s="283">
        <v>55</v>
      </c>
      <c r="C6359" s="24" t="str">
        <f t="shared" si="99"/>
        <v>rachel55</v>
      </c>
      <c r="D6359" s="283">
        <v>524</v>
      </c>
      <c r="E6359" s="283">
        <v>208</v>
      </c>
      <c r="F6359" s="283">
        <v>6258</v>
      </c>
      <c r="G6359" s="24">
        <v>50</v>
      </c>
      <c r="H6359" s="24">
        <v>0</v>
      </c>
      <c r="I6359" s="24">
        <v>0</v>
      </c>
      <c r="J6359" s="282">
        <v>10</v>
      </c>
      <c r="K6359" s="282">
        <v>30</v>
      </c>
    </row>
    <row r="6360" spans="1:11" x14ac:dyDescent="0.3">
      <c r="A6360" s="283" t="s">
        <v>2167</v>
      </c>
      <c r="B6360" s="283">
        <v>56</v>
      </c>
      <c r="C6360" s="24" t="str">
        <f t="shared" si="99"/>
        <v>rachel56</v>
      </c>
      <c r="D6360" s="283">
        <v>530</v>
      </c>
      <c r="E6360" s="283">
        <v>210</v>
      </c>
      <c r="F6360" s="283">
        <v>6341</v>
      </c>
      <c r="G6360" s="24">
        <v>50</v>
      </c>
      <c r="H6360" s="24">
        <v>0</v>
      </c>
      <c r="I6360" s="24">
        <v>0</v>
      </c>
      <c r="J6360" s="282">
        <v>10</v>
      </c>
      <c r="K6360" s="282">
        <v>30</v>
      </c>
    </row>
    <row r="6361" spans="1:11" x14ac:dyDescent="0.3">
      <c r="A6361" s="283" t="s">
        <v>2167</v>
      </c>
      <c r="B6361" s="283">
        <v>57</v>
      </c>
      <c r="C6361" s="24" t="str">
        <f t="shared" si="99"/>
        <v>rachel57</v>
      </c>
      <c r="D6361" s="283">
        <v>536</v>
      </c>
      <c r="E6361" s="283">
        <v>213</v>
      </c>
      <c r="F6361" s="283">
        <v>6421</v>
      </c>
      <c r="G6361" s="24">
        <v>50</v>
      </c>
      <c r="H6361" s="24">
        <v>0</v>
      </c>
      <c r="I6361" s="24">
        <v>0</v>
      </c>
      <c r="J6361" s="282">
        <v>10</v>
      </c>
      <c r="K6361" s="282">
        <v>30</v>
      </c>
    </row>
    <row r="6362" spans="1:11" x14ac:dyDescent="0.3">
      <c r="A6362" s="283" t="s">
        <v>2167</v>
      </c>
      <c r="B6362" s="283">
        <v>58</v>
      </c>
      <c r="C6362" s="24" t="str">
        <f t="shared" si="99"/>
        <v>rachel58</v>
      </c>
      <c r="D6362" s="283">
        <v>543</v>
      </c>
      <c r="E6362" s="283">
        <v>216</v>
      </c>
      <c r="F6362" s="283">
        <v>6498</v>
      </c>
      <c r="G6362" s="24">
        <v>50</v>
      </c>
      <c r="H6362" s="24">
        <v>0</v>
      </c>
      <c r="I6362" s="24">
        <v>0</v>
      </c>
      <c r="J6362" s="282">
        <v>10</v>
      </c>
      <c r="K6362" s="282">
        <v>30</v>
      </c>
    </row>
    <row r="6363" spans="1:11" x14ac:dyDescent="0.3">
      <c r="A6363" s="283" t="s">
        <v>2167</v>
      </c>
      <c r="B6363" s="283">
        <v>59</v>
      </c>
      <c r="C6363" s="24" t="str">
        <f t="shared" si="99"/>
        <v>rachel59</v>
      </c>
      <c r="D6363" s="283">
        <v>549</v>
      </c>
      <c r="E6363" s="283">
        <v>218</v>
      </c>
      <c r="F6363" s="283">
        <v>6581</v>
      </c>
      <c r="G6363" s="24">
        <v>50</v>
      </c>
      <c r="H6363" s="24">
        <v>0</v>
      </c>
      <c r="I6363" s="24">
        <v>0</v>
      </c>
      <c r="J6363" s="282">
        <v>10</v>
      </c>
      <c r="K6363" s="282">
        <v>30</v>
      </c>
    </row>
    <row r="6364" spans="1:11" x14ac:dyDescent="0.3">
      <c r="A6364" s="283" t="s">
        <v>2167</v>
      </c>
      <c r="B6364" s="283">
        <v>60</v>
      </c>
      <c r="C6364" s="24" t="str">
        <f t="shared" si="99"/>
        <v>rachel60</v>
      </c>
      <c r="D6364" s="283">
        <v>556</v>
      </c>
      <c r="E6364" s="283">
        <v>221</v>
      </c>
      <c r="F6364" s="283">
        <v>6667</v>
      </c>
      <c r="G6364" s="24">
        <v>50</v>
      </c>
      <c r="H6364" s="24">
        <v>0</v>
      </c>
      <c r="I6364" s="24">
        <v>0</v>
      </c>
      <c r="J6364" s="282">
        <v>10</v>
      </c>
      <c r="K6364" s="282">
        <v>30</v>
      </c>
    </row>
    <row r="6365" spans="1:11" x14ac:dyDescent="0.3">
      <c r="A6365" s="283" t="s">
        <v>2167</v>
      </c>
      <c r="B6365" s="283">
        <v>61</v>
      </c>
      <c r="C6365" s="24" t="str">
        <f t="shared" si="99"/>
        <v>rachel61</v>
      </c>
      <c r="D6365" s="283">
        <v>607</v>
      </c>
      <c r="E6365" s="283">
        <v>241</v>
      </c>
      <c r="F6365" s="283">
        <v>7336</v>
      </c>
      <c r="G6365" s="24">
        <v>50</v>
      </c>
      <c r="H6365" s="24">
        <v>0</v>
      </c>
      <c r="I6365" s="24">
        <v>0</v>
      </c>
      <c r="J6365" s="282">
        <v>10</v>
      </c>
      <c r="K6365" s="282">
        <v>30</v>
      </c>
    </row>
    <row r="6366" spans="1:11" x14ac:dyDescent="0.3">
      <c r="A6366" s="283" t="s">
        <v>2167</v>
      </c>
      <c r="B6366" s="283">
        <v>62</v>
      </c>
      <c r="C6366" s="24" t="str">
        <f t="shared" si="99"/>
        <v>rachel62</v>
      </c>
      <c r="D6366" s="283">
        <v>614</v>
      </c>
      <c r="E6366" s="283">
        <v>244</v>
      </c>
      <c r="F6366" s="283">
        <v>7432</v>
      </c>
      <c r="G6366" s="24">
        <v>50</v>
      </c>
      <c r="H6366" s="24">
        <v>0</v>
      </c>
      <c r="I6366" s="24">
        <v>0</v>
      </c>
      <c r="J6366" s="282">
        <v>10</v>
      </c>
      <c r="K6366" s="282">
        <v>30</v>
      </c>
    </row>
    <row r="6367" spans="1:11" x14ac:dyDescent="0.3">
      <c r="A6367" s="283" t="s">
        <v>2167</v>
      </c>
      <c r="B6367" s="283">
        <v>63</v>
      </c>
      <c r="C6367" s="24" t="str">
        <f t="shared" si="99"/>
        <v>rachel63</v>
      </c>
      <c r="D6367" s="283">
        <v>621</v>
      </c>
      <c r="E6367" s="283">
        <v>247</v>
      </c>
      <c r="F6367" s="283">
        <v>7542</v>
      </c>
      <c r="G6367" s="24">
        <v>50</v>
      </c>
      <c r="H6367" s="24">
        <v>0</v>
      </c>
      <c r="I6367" s="24">
        <v>0</v>
      </c>
      <c r="J6367" s="282">
        <v>10</v>
      </c>
      <c r="K6367" s="282">
        <v>30</v>
      </c>
    </row>
    <row r="6368" spans="1:11" x14ac:dyDescent="0.3">
      <c r="A6368" s="283" t="s">
        <v>2167</v>
      </c>
      <c r="B6368" s="283">
        <v>64</v>
      </c>
      <c r="C6368" s="24" t="str">
        <f t="shared" si="99"/>
        <v>rachel64</v>
      </c>
      <c r="D6368" s="283">
        <v>629</v>
      </c>
      <c r="E6368" s="283">
        <v>250</v>
      </c>
      <c r="F6368" s="283">
        <v>7632</v>
      </c>
      <c r="G6368" s="24">
        <v>50</v>
      </c>
      <c r="H6368" s="24">
        <v>0</v>
      </c>
      <c r="I6368" s="24">
        <v>0</v>
      </c>
      <c r="J6368" s="282">
        <v>10</v>
      </c>
      <c r="K6368" s="282">
        <v>30</v>
      </c>
    </row>
    <row r="6369" spans="1:11" x14ac:dyDescent="0.3">
      <c r="A6369" s="283" t="s">
        <v>2167</v>
      </c>
      <c r="B6369" s="283">
        <v>65</v>
      </c>
      <c r="C6369" s="24" t="str">
        <f t="shared" si="99"/>
        <v>rachel65</v>
      </c>
      <c r="D6369" s="283">
        <v>636</v>
      </c>
      <c r="E6369" s="283">
        <v>253</v>
      </c>
      <c r="F6369" s="283">
        <v>7733</v>
      </c>
      <c r="G6369" s="24">
        <v>50</v>
      </c>
      <c r="H6369" s="24">
        <v>0</v>
      </c>
      <c r="I6369" s="24">
        <v>0</v>
      </c>
      <c r="J6369" s="282">
        <v>10</v>
      </c>
      <c r="K6369" s="282">
        <v>30</v>
      </c>
    </row>
    <row r="6370" spans="1:11" x14ac:dyDescent="0.3">
      <c r="A6370" s="283" t="s">
        <v>2167</v>
      </c>
      <c r="B6370" s="283">
        <v>66</v>
      </c>
      <c r="C6370" s="24" t="str">
        <f t="shared" si="99"/>
        <v>rachel66</v>
      </c>
      <c r="D6370" s="283">
        <v>644</v>
      </c>
      <c r="E6370" s="283">
        <v>256</v>
      </c>
      <c r="F6370" s="283">
        <v>7835</v>
      </c>
      <c r="G6370" s="24">
        <v>50</v>
      </c>
      <c r="H6370" s="24">
        <v>0</v>
      </c>
      <c r="I6370" s="24">
        <v>0</v>
      </c>
      <c r="J6370" s="282">
        <v>10</v>
      </c>
      <c r="K6370" s="282">
        <v>30</v>
      </c>
    </row>
    <row r="6371" spans="1:11" x14ac:dyDescent="0.3">
      <c r="A6371" s="283" t="s">
        <v>2167</v>
      </c>
      <c r="B6371" s="283">
        <v>67</v>
      </c>
      <c r="C6371" s="24" t="str">
        <f t="shared" si="99"/>
        <v>rachel67</v>
      </c>
      <c r="D6371" s="283">
        <v>651</v>
      </c>
      <c r="E6371" s="283">
        <v>259</v>
      </c>
      <c r="F6371" s="283">
        <v>7944</v>
      </c>
      <c r="G6371" s="24">
        <v>50</v>
      </c>
      <c r="H6371" s="24">
        <v>0</v>
      </c>
      <c r="I6371" s="24">
        <v>0</v>
      </c>
      <c r="J6371" s="282">
        <v>10</v>
      </c>
      <c r="K6371" s="282">
        <v>30</v>
      </c>
    </row>
    <row r="6372" spans="1:11" x14ac:dyDescent="0.3">
      <c r="A6372" s="283" t="s">
        <v>2167</v>
      </c>
      <c r="B6372" s="283">
        <v>68</v>
      </c>
      <c r="C6372" s="24" t="str">
        <f t="shared" si="99"/>
        <v>rachel68</v>
      </c>
      <c r="D6372" s="283">
        <v>659</v>
      </c>
      <c r="E6372" s="283">
        <v>262</v>
      </c>
      <c r="F6372" s="283">
        <v>8039</v>
      </c>
      <c r="G6372" s="24">
        <v>50</v>
      </c>
      <c r="H6372" s="24">
        <v>0</v>
      </c>
      <c r="I6372" s="24">
        <v>0</v>
      </c>
      <c r="J6372" s="282">
        <v>10</v>
      </c>
      <c r="K6372" s="282">
        <v>30</v>
      </c>
    </row>
    <row r="6373" spans="1:11" x14ac:dyDescent="0.3">
      <c r="A6373" s="283" t="s">
        <v>2167</v>
      </c>
      <c r="B6373" s="283">
        <v>69</v>
      </c>
      <c r="C6373" s="24" t="str">
        <f t="shared" si="99"/>
        <v>rachel69</v>
      </c>
      <c r="D6373" s="283">
        <v>667</v>
      </c>
      <c r="E6373" s="283">
        <v>265</v>
      </c>
      <c r="F6373" s="283">
        <v>8145</v>
      </c>
      <c r="G6373" s="24">
        <v>50</v>
      </c>
      <c r="H6373" s="24">
        <v>0</v>
      </c>
      <c r="I6373" s="24">
        <v>0</v>
      </c>
      <c r="J6373" s="282">
        <v>10</v>
      </c>
      <c r="K6373" s="282">
        <v>30</v>
      </c>
    </row>
    <row r="6374" spans="1:11" x14ac:dyDescent="0.3">
      <c r="A6374" s="283" t="s">
        <v>2167</v>
      </c>
      <c r="B6374" s="283">
        <v>70</v>
      </c>
      <c r="C6374" s="24" t="str">
        <f t="shared" si="99"/>
        <v>rachel70</v>
      </c>
      <c r="D6374" s="283">
        <v>675</v>
      </c>
      <c r="E6374" s="283">
        <v>268</v>
      </c>
      <c r="F6374" s="283">
        <v>8243</v>
      </c>
      <c r="G6374" s="24">
        <v>50</v>
      </c>
      <c r="H6374" s="24">
        <v>0</v>
      </c>
      <c r="I6374" s="24">
        <v>0</v>
      </c>
      <c r="J6374" s="282">
        <v>10</v>
      </c>
      <c r="K6374" s="282">
        <v>30</v>
      </c>
    </row>
    <row r="6375" spans="1:11" x14ac:dyDescent="0.3">
      <c r="A6375" s="283" t="s">
        <v>2167</v>
      </c>
      <c r="B6375" s="283">
        <v>71</v>
      </c>
      <c r="C6375" s="24" t="str">
        <f t="shared" si="99"/>
        <v>rachel71</v>
      </c>
      <c r="D6375" s="283">
        <v>737</v>
      </c>
      <c r="E6375" s="283">
        <v>293</v>
      </c>
      <c r="F6375" s="283">
        <v>8994</v>
      </c>
      <c r="G6375" s="24">
        <v>50</v>
      </c>
      <c r="H6375" s="24">
        <v>0</v>
      </c>
      <c r="I6375" s="24">
        <v>0</v>
      </c>
      <c r="J6375" s="282">
        <v>10</v>
      </c>
      <c r="K6375" s="282">
        <v>30</v>
      </c>
    </row>
    <row r="6376" spans="1:11" x14ac:dyDescent="0.3">
      <c r="A6376" s="283" t="s">
        <v>2167</v>
      </c>
      <c r="B6376" s="283">
        <v>72</v>
      </c>
      <c r="C6376" s="24" t="str">
        <f t="shared" si="99"/>
        <v>rachel72</v>
      </c>
      <c r="D6376" s="283">
        <v>745</v>
      </c>
      <c r="E6376" s="283">
        <v>296</v>
      </c>
      <c r="F6376" s="283">
        <v>9102</v>
      </c>
      <c r="G6376" s="24">
        <v>50</v>
      </c>
      <c r="H6376" s="24">
        <v>0</v>
      </c>
      <c r="I6376" s="24">
        <v>0</v>
      </c>
      <c r="J6376" s="282">
        <v>10</v>
      </c>
      <c r="K6376" s="282">
        <v>30</v>
      </c>
    </row>
    <row r="6377" spans="1:11" x14ac:dyDescent="0.3">
      <c r="A6377" s="283" t="s">
        <v>2167</v>
      </c>
      <c r="B6377" s="283">
        <v>73</v>
      </c>
      <c r="C6377" s="24" t="str">
        <f t="shared" si="99"/>
        <v>rachel73</v>
      </c>
      <c r="D6377" s="283">
        <v>754</v>
      </c>
      <c r="E6377" s="283">
        <v>300</v>
      </c>
      <c r="F6377" s="283">
        <v>9229</v>
      </c>
      <c r="G6377" s="24">
        <v>50</v>
      </c>
      <c r="H6377" s="24">
        <v>0</v>
      </c>
      <c r="I6377" s="24">
        <v>0</v>
      </c>
      <c r="J6377" s="282">
        <v>10</v>
      </c>
      <c r="K6377" s="282">
        <v>30</v>
      </c>
    </row>
    <row r="6378" spans="1:11" x14ac:dyDescent="0.3">
      <c r="A6378" s="283" t="s">
        <v>2167</v>
      </c>
      <c r="B6378" s="283">
        <v>74</v>
      </c>
      <c r="C6378" s="24" t="str">
        <f t="shared" si="99"/>
        <v>rachel74</v>
      </c>
      <c r="D6378" s="283">
        <v>763</v>
      </c>
      <c r="E6378" s="283">
        <v>303</v>
      </c>
      <c r="F6378" s="283">
        <v>9339</v>
      </c>
      <c r="G6378" s="24">
        <v>50</v>
      </c>
      <c r="H6378" s="24">
        <v>0</v>
      </c>
      <c r="I6378" s="24">
        <v>0</v>
      </c>
      <c r="J6378" s="282">
        <v>10</v>
      </c>
      <c r="K6378" s="282">
        <v>30</v>
      </c>
    </row>
    <row r="6379" spans="1:11" x14ac:dyDescent="0.3">
      <c r="A6379" s="283" t="s">
        <v>2167</v>
      </c>
      <c r="B6379" s="283">
        <v>75</v>
      </c>
      <c r="C6379" s="24" t="str">
        <f t="shared" si="99"/>
        <v>rachel75</v>
      </c>
      <c r="D6379" s="283">
        <v>772</v>
      </c>
      <c r="E6379" s="283">
        <v>307</v>
      </c>
      <c r="F6379" s="283">
        <v>9463</v>
      </c>
      <c r="G6379" s="24">
        <v>50</v>
      </c>
      <c r="H6379" s="24">
        <v>0</v>
      </c>
      <c r="I6379" s="24">
        <v>0</v>
      </c>
      <c r="J6379" s="282">
        <v>10</v>
      </c>
      <c r="K6379" s="282">
        <v>30</v>
      </c>
    </row>
    <row r="6380" spans="1:11" x14ac:dyDescent="0.3">
      <c r="A6380" s="283" t="s">
        <v>2167</v>
      </c>
      <c r="B6380" s="283">
        <v>76</v>
      </c>
      <c r="C6380" s="24" t="str">
        <f t="shared" si="99"/>
        <v>rachel76</v>
      </c>
      <c r="D6380" s="283">
        <v>781</v>
      </c>
      <c r="E6380" s="283">
        <v>310</v>
      </c>
      <c r="F6380" s="283">
        <v>9576</v>
      </c>
      <c r="G6380" s="24">
        <v>50</v>
      </c>
      <c r="H6380" s="24">
        <v>0</v>
      </c>
      <c r="I6380" s="24">
        <v>0</v>
      </c>
      <c r="J6380" s="282">
        <v>10</v>
      </c>
      <c r="K6380" s="282">
        <v>30</v>
      </c>
    </row>
    <row r="6381" spans="1:11" x14ac:dyDescent="0.3">
      <c r="A6381" s="283" t="s">
        <v>2167</v>
      </c>
      <c r="B6381" s="283">
        <v>77</v>
      </c>
      <c r="C6381" s="24" t="str">
        <f t="shared" si="99"/>
        <v>rachel77</v>
      </c>
      <c r="D6381" s="283">
        <v>790</v>
      </c>
      <c r="E6381" s="283">
        <v>314</v>
      </c>
      <c r="F6381" s="283">
        <v>9709</v>
      </c>
      <c r="G6381" s="24">
        <v>50</v>
      </c>
      <c r="H6381" s="24">
        <v>0</v>
      </c>
      <c r="I6381" s="24">
        <v>0</v>
      </c>
      <c r="J6381" s="282">
        <v>10</v>
      </c>
      <c r="K6381" s="282">
        <v>30</v>
      </c>
    </row>
    <row r="6382" spans="1:11" x14ac:dyDescent="0.3">
      <c r="A6382" s="283" t="s">
        <v>2167</v>
      </c>
      <c r="B6382" s="283">
        <v>78</v>
      </c>
      <c r="C6382" s="24" t="str">
        <f t="shared" si="99"/>
        <v>rachel78</v>
      </c>
      <c r="D6382" s="283">
        <v>799</v>
      </c>
      <c r="E6382" s="283">
        <v>318</v>
      </c>
      <c r="F6382" s="283">
        <v>9825</v>
      </c>
      <c r="G6382" s="24">
        <v>50</v>
      </c>
      <c r="H6382" s="24">
        <v>0</v>
      </c>
      <c r="I6382" s="24">
        <v>0</v>
      </c>
      <c r="J6382" s="282">
        <v>10</v>
      </c>
      <c r="K6382" s="282">
        <v>30</v>
      </c>
    </row>
    <row r="6383" spans="1:11" x14ac:dyDescent="0.3">
      <c r="A6383" s="283" t="s">
        <v>2167</v>
      </c>
      <c r="B6383" s="283">
        <v>79</v>
      </c>
      <c r="C6383" s="24" t="str">
        <f t="shared" si="99"/>
        <v>rachel79</v>
      </c>
      <c r="D6383" s="283">
        <v>809</v>
      </c>
      <c r="E6383" s="283">
        <v>321</v>
      </c>
      <c r="F6383" s="283">
        <v>9956</v>
      </c>
      <c r="G6383" s="24">
        <v>50</v>
      </c>
      <c r="H6383" s="24">
        <v>0</v>
      </c>
      <c r="I6383" s="24">
        <v>0</v>
      </c>
      <c r="J6383" s="282">
        <v>10</v>
      </c>
      <c r="K6383" s="282">
        <v>30</v>
      </c>
    </row>
    <row r="6384" spans="1:11" x14ac:dyDescent="0.3">
      <c r="A6384" s="283" t="s">
        <v>2167</v>
      </c>
      <c r="B6384" s="283">
        <v>80</v>
      </c>
      <c r="C6384" s="24" t="str">
        <f t="shared" si="99"/>
        <v>rachel80</v>
      </c>
      <c r="D6384" s="283">
        <v>818</v>
      </c>
      <c r="E6384" s="283">
        <v>325</v>
      </c>
      <c r="F6384" s="283">
        <v>10074</v>
      </c>
      <c r="G6384" s="24">
        <v>50</v>
      </c>
      <c r="H6384" s="24">
        <v>0</v>
      </c>
      <c r="I6384" s="24">
        <v>0</v>
      </c>
      <c r="J6384" s="282">
        <v>10</v>
      </c>
      <c r="K6384" s="282">
        <v>30</v>
      </c>
    </row>
    <row r="6385" spans="1:11" x14ac:dyDescent="0.3">
      <c r="A6385" s="283" t="s">
        <v>2167</v>
      </c>
      <c r="B6385" s="283">
        <v>81</v>
      </c>
      <c r="C6385" s="24" t="str">
        <f t="shared" si="99"/>
        <v>rachel81</v>
      </c>
      <c r="D6385" s="283">
        <v>893</v>
      </c>
      <c r="E6385" s="283">
        <v>355</v>
      </c>
      <c r="F6385" s="283">
        <v>11133</v>
      </c>
      <c r="G6385" s="24">
        <v>50</v>
      </c>
      <c r="H6385" s="24">
        <v>0</v>
      </c>
      <c r="I6385" s="24">
        <v>0</v>
      </c>
      <c r="J6385" s="282">
        <v>10</v>
      </c>
      <c r="K6385" s="282">
        <v>30</v>
      </c>
    </row>
    <row r="6386" spans="1:11" x14ac:dyDescent="0.3">
      <c r="A6386" s="283" t="s">
        <v>2167</v>
      </c>
      <c r="B6386" s="283">
        <v>82</v>
      </c>
      <c r="C6386" s="24" t="str">
        <f t="shared" si="99"/>
        <v>rachel82</v>
      </c>
      <c r="D6386" s="283">
        <v>904</v>
      </c>
      <c r="E6386" s="283">
        <v>359</v>
      </c>
      <c r="F6386" s="283">
        <v>11266</v>
      </c>
      <c r="G6386" s="24">
        <v>50</v>
      </c>
      <c r="H6386" s="24">
        <v>0</v>
      </c>
      <c r="I6386" s="24">
        <v>0</v>
      </c>
      <c r="J6386" s="282">
        <v>10</v>
      </c>
      <c r="K6386" s="282">
        <v>30</v>
      </c>
    </row>
    <row r="6387" spans="1:11" x14ac:dyDescent="0.3">
      <c r="A6387" s="283" t="s">
        <v>2167</v>
      </c>
      <c r="B6387" s="283">
        <v>83</v>
      </c>
      <c r="C6387" s="24" t="str">
        <f t="shared" si="99"/>
        <v>rachel83</v>
      </c>
      <c r="D6387" s="283">
        <v>914</v>
      </c>
      <c r="E6387" s="283">
        <v>363</v>
      </c>
      <c r="F6387" s="283">
        <v>11423</v>
      </c>
      <c r="G6387" s="24">
        <v>50</v>
      </c>
      <c r="H6387" s="24">
        <v>0</v>
      </c>
      <c r="I6387" s="24">
        <v>0</v>
      </c>
      <c r="J6387" s="282">
        <v>10</v>
      </c>
      <c r="K6387" s="282">
        <v>30</v>
      </c>
    </row>
    <row r="6388" spans="1:11" x14ac:dyDescent="0.3">
      <c r="A6388" s="283" t="s">
        <v>2167</v>
      </c>
      <c r="B6388" s="283">
        <v>84</v>
      </c>
      <c r="C6388" s="24" t="str">
        <f t="shared" si="99"/>
        <v>rachel84</v>
      </c>
      <c r="D6388" s="283">
        <v>925</v>
      </c>
      <c r="E6388" s="283">
        <v>368</v>
      </c>
      <c r="F6388" s="283">
        <v>11559</v>
      </c>
      <c r="G6388" s="24">
        <v>50</v>
      </c>
      <c r="H6388" s="24">
        <v>0</v>
      </c>
      <c r="I6388" s="24">
        <v>0</v>
      </c>
      <c r="J6388" s="282">
        <v>10</v>
      </c>
      <c r="K6388" s="282">
        <v>30</v>
      </c>
    </row>
    <row r="6389" spans="1:11" x14ac:dyDescent="0.3">
      <c r="A6389" s="283" t="s">
        <v>2167</v>
      </c>
      <c r="B6389" s="283">
        <v>85</v>
      </c>
      <c r="C6389" s="24" t="str">
        <f t="shared" si="99"/>
        <v>rachel85</v>
      </c>
      <c r="D6389" s="283">
        <v>935</v>
      </c>
      <c r="E6389" s="283">
        <v>372</v>
      </c>
      <c r="F6389" s="283">
        <v>11723</v>
      </c>
      <c r="G6389" s="24">
        <v>50</v>
      </c>
      <c r="H6389" s="24">
        <v>0</v>
      </c>
      <c r="I6389" s="24">
        <v>0</v>
      </c>
      <c r="J6389" s="282">
        <v>10</v>
      </c>
      <c r="K6389" s="282">
        <v>30</v>
      </c>
    </row>
    <row r="6390" spans="1:11" x14ac:dyDescent="0.3">
      <c r="A6390" s="283" t="s">
        <v>2167</v>
      </c>
      <c r="B6390" s="283">
        <v>86</v>
      </c>
      <c r="C6390" s="24" t="str">
        <f t="shared" si="99"/>
        <v>rachel86</v>
      </c>
      <c r="D6390" s="283">
        <v>946</v>
      </c>
      <c r="E6390" s="283">
        <v>376</v>
      </c>
      <c r="F6390" s="283">
        <v>11863</v>
      </c>
      <c r="G6390" s="24">
        <v>50</v>
      </c>
      <c r="H6390" s="24">
        <v>0</v>
      </c>
      <c r="I6390" s="24">
        <v>0</v>
      </c>
      <c r="J6390" s="282">
        <v>10</v>
      </c>
      <c r="K6390" s="282">
        <v>30</v>
      </c>
    </row>
    <row r="6391" spans="1:11" x14ac:dyDescent="0.3">
      <c r="A6391" s="283" t="s">
        <v>2167</v>
      </c>
      <c r="B6391" s="283">
        <v>87</v>
      </c>
      <c r="C6391" s="24" t="str">
        <f t="shared" si="99"/>
        <v>rachel87</v>
      </c>
      <c r="D6391" s="283">
        <v>957</v>
      </c>
      <c r="E6391" s="283">
        <v>380</v>
      </c>
      <c r="F6391" s="283">
        <v>12004</v>
      </c>
      <c r="G6391" s="24">
        <v>50</v>
      </c>
      <c r="H6391" s="24">
        <v>0</v>
      </c>
      <c r="I6391" s="24">
        <v>0</v>
      </c>
      <c r="J6391" s="282">
        <v>10</v>
      </c>
      <c r="K6391" s="282">
        <v>30</v>
      </c>
    </row>
    <row r="6392" spans="1:11" x14ac:dyDescent="0.3">
      <c r="A6392" s="283" t="s">
        <v>2167</v>
      </c>
      <c r="B6392" s="283">
        <v>88</v>
      </c>
      <c r="C6392" s="24" t="str">
        <f t="shared" si="99"/>
        <v>rachel88</v>
      </c>
      <c r="D6392" s="283">
        <v>968</v>
      </c>
      <c r="E6392" s="283">
        <v>385</v>
      </c>
      <c r="F6392" s="283">
        <v>12148</v>
      </c>
      <c r="G6392" s="24">
        <v>50</v>
      </c>
      <c r="H6392" s="24">
        <v>0</v>
      </c>
      <c r="I6392" s="24">
        <v>0</v>
      </c>
      <c r="J6392" s="282">
        <v>10</v>
      </c>
      <c r="K6392" s="282">
        <v>30</v>
      </c>
    </row>
    <row r="6393" spans="1:11" x14ac:dyDescent="0.3">
      <c r="A6393" s="283" t="s">
        <v>2167</v>
      </c>
      <c r="B6393" s="283">
        <v>89</v>
      </c>
      <c r="C6393" s="24" t="str">
        <f t="shared" si="99"/>
        <v>rachel89</v>
      </c>
      <c r="D6393" s="283">
        <v>980</v>
      </c>
      <c r="E6393" s="283">
        <v>389</v>
      </c>
      <c r="F6393" s="283">
        <v>12333</v>
      </c>
      <c r="G6393" s="24">
        <v>50</v>
      </c>
      <c r="H6393" s="24">
        <v>0</v>
      </c>
      <c r="I6393" s="24">
        <v>0</v>
      </c>
      <c r="J6393" s="282">
        <v>10</v>
      </c>
      <c r="K6393" s="282">
        <v>30</v>
      </c>
    </row>
    <row r="6394" spans="1:11" x14ac:dyDescent="0.3">
      <c r="A6394" s="283" t="s">
        <v>2167</v>
      </c>
      <c r="B6394" s="283">
        <v>90</v>
      </c>
      <c r="C6394" s="24" t="str">
        <f t="shared" si="99"/>
        <v>rachel90</v>
      </c>
      <c r="D6394" s="283">
        <v>991</v>
      </c>
      <c r="E6394" s="283">
        <v>394</v>
      </c>
      <c r="F6394" s="283">
        <v>12480</v>
      </c>
      <c r="G6394" s="24">
        <v>50</v>
      </c>
      <c r="H6394" s="24">
        <v>0</v>
      </c>
      <c r="I6394" s="24">
        <v>0</v>
      </c>
      <c r="J6394" s="282">
        <v>10</v>
      </c>
      <c r="K6394" s="282">
        <v>30</v>
      </c>
    </row>
    <row r="6395" spans="1:11" x14ac:dyDescent="0.3">
      <c r="A6395" s="283" t="s">
        <v>2167</v>
      </c>
      <c r="B6395" s="283">
        <v>91</v>
      </c>
      <c r="C6395" s="24" t="str">
        <f t="shared" si="99"/>
        <v>rachel91</v>
      </c>
      <c r="D6395" s="283">
        <v>1082</v>
      </c>
      <c r="E6395" s="283">
        <v>430</v>
      </c>
      <c r="F6395" s="283">
        <v>13604</v>
      </c>
      <c r="G6395" s="24">
        <v>50</v>
      </c>
      <c r="H6395" s="24">
        <v>0</v>
      </c>
      <c r="I6395" s="24">
        <v>0</v>
      </c>
      <c r="J6395" s="282">
        <v>10</v>
      </c>
      <c r="K6395" s="282">
        <v>30</v>
      </c>
    </row>
    <row r="6396" spans="1:11" x14ac:dyDescent="0.3">
      <c r="A6396" s="283" t="s">
        <v>2167</v>
      </c>
      <c r="B6396" s="283">
        <v>92</v>
      </c>
      <c r="C6396" s="24" t="str">
        <f t="shared" si="99"/>
        <v>rachel92</v>
      </c>
      <c r="D6396" s="283">
        <v>1094</v>
      </c>
      <c r="E6396" s="283">
        <v>435</v>
      </c>
      <c r="F6396" s="283">
        <v>13766</v>
      </c>
      <c r="G6396" s="24">
        <v>50</v>
      </c>
      <c r="H6396" s="24">
        <v>0</v>
      </c>
      <c r="I6396" s="24">
        <v>0</v>
      </c>
      <c r="J6396" s="282">
        <v>10</v>
      </c>
      <c r="K6396" s="282">
        <v>30</v>
      </c>
    </row>
    <row r="6397" spans="1:11" x14ac:dyDescent="0.3">
      <c r="A6397" s="283" t="s">
        <v>2167</v>
      </c>
      <c r="B6397" s="283">
        <v>93</v>
      </c>
      <c r="C6397" s="24" t="str">
        <f t="shared" si="99"/>
        <v>rachel93</v>
      </c>
      <c r="D6397" s="283">
        <v>1107</v>
      </c>
      <c r="E6397" s="283">
        <v>440</v>
      </c>
      <c r="F6397" s="283">
        <v>13976</v>
      </c>
      <c r="G6397" s="24">
        <v>50</v>
      </c>
      <c r="H6397" s="24">
        <v>0</v>
      </c>
      <c r="I6397" s="24">
        <v>0</v>
      </c>
      <c r="J6397" s="282">
        <v>10</v>
      </c>
      <c r="K6397" s="282">
        <v>30</v>
      </c>
    </row>
    <row r="6398" spans="1:11" x14ac:dyDescent="0.3">
      <c r="A6398" s="283" t="s">
        <v>2167</v>
      </c>
      <c r="B6398" s="283">
        <v>94</v>
      </c>
      <c r="C6398" s="24" t="str">
        <f t="shared" si="99"/>
        <v>rachel94</v>
      </c>
      <c r="D6398" s="283">
        <v>1119</v>
      </c>
      <c r="E6398" s="283">
        <v>445</v>
      </c>
      <c r="F6398" s="283">
        <v>14142</v>
      </c>
      <c r="G6398" s="24">
        <v>50</v>
      </c>
      <c r="H6398" s="24">
        <v>0</v>
      </c>
      <c r="I6398" s="24">
        <v>0</v>
      </c>
      <c r="J6398" s="282">
        <v>10</v>
      </c>
      <c r="K6398" s="282">
        <v>30</v>
      </c>
    </row>
    <row r="6399" spans="1:11" x14ac:dyDescent="0.3">
      <c r="A6399" s="283" t="s">
        <v>2167</v>
      </c>
      <c r="B6399" s="283">
        <v>95</v>
      </c>
      <c r="C6399" s="24" t="str">
        <f t="shared" si="99"/>
        <v>rachel95</v>
      </c>
      <c r="D6399" s="283">
        <v>1132</v>
      </c>
      <c r="E6399" s="283">
        <v>450</v>
      </c>
      <c r="F6399" s="283">
        <v>14311</v>
      </c>
      <c r="G6399" s="24">
        <v>50</v>
      </c>
      <c r="H6399" s="24">
        <v>0</v>
      </c>
      <c r="I6399" s="24">
        <v>0</v>
      </c>
      <c r="J6399" s="282">
        <v>10</v>
      </c>
      <c r="K6399" s="282">
        <v>30</v>
      </c>
    </row>
    <row r="6400" spans="1:11" x14ac:dyDescent="0.3">
      <c r="A6400" s="283" t="s">
        <v>2167</v>
      </c>
      <c r="B6400" s="283">
        <v>96</v>
      </c>
      <c r="C6400" s="24" t="str">
        <f t="shared" si="99"/>
        <v>rachel96</v>
      </c>
      <c r="D6400" s="283">
        <v>1145</v>
      </c>
      <c r="E6400" s="283">
        <v>455</v>
      </c>
      <c r="F6400" s="283">
        <v>14481</v>
      </c>
      <c r="G6400" s="24">
        <v>50</v>
      </c>
      <c r="H6400" s="24">
        <v>0</v>
      </c>
      <c r="I6400" s="24">
        <v>0</v>
      </c>
      <c r="J6400" s="282">
        <v>10</v>
      </c>
      <c r="K6400" s="282">
        <v>30</v>
      </c>
    </row>
    <row r="6401" spans="1:11" x14ac:dyDescent="0.3">
      <c r="A6401" s="283" t="s">
        <v>2167</v>
      </c>
      <c r="B6401" s="283">
        <v>97</v>
      </c>
      <c r="C6401" s="24" t="str">
        <f t="shared" si="99"/>
        <v>rachel97</v>
      </c>
      <c r="D6401" s="283">
        <v>1158</v>
      </c>
      <c r="E6401" s="283">
        <v>460</v>
      </c>
      <c r="F6401" s="283">
        <v>14702</v>
      </c>
      <c r="G6401" s="24">
        <v>50</v>
      </c>
      <c r="H6401" s="24">
        <v>0</v>
      </c>
      <c r="I6401" s="24">
        <v>0</v>
      </c>
      <c r="J6401" s="282">
        <v>10</v>
      </c>
      <c r="K6401" s="282">
        <v>30</v>
      </c>
    </row>
    <row r="6402" spans="1:11" x14ac:dyDescent="0.3">
      <c r="A6402" s="283" t="s">
        <v>2167</v>
      </c>
      <c r="B6402" s="283">
        <v>98</v>
      </c>
      <c r="C6402" s="24" t="str">
        <f t="shared" si="99"/>
        <v>rachel98</v>
      </c>
      <c r="D6402" s="283">
        <v>1172</v>
      </c>
      <c r="E6402" s="283">
        <v>466</v>
      </c>
      <c r="F6402" s="283">
        <v>14877</v>
      </c>
      <c r="G6402" s="24">
        <v>50</v>
      </c>
      <c r="H6402" s="24">
        <v>0</v>
      </c>
      <c r="I6402" s="24">
        <v>0</v>
      </c>
      <c r="J6402" s="282">
        <v>10</v>
      </c>
      <c r="K6402" s="282">
        <v>30</v>
      </c>
    </row>
    <row r="6403" spans="1:11" x14ac:dyDescent="0.3">
      <c r="A6403" s="283" t="s">
        <v>2167</v>
      </c>
      <c r="B6403" s="283">
        <v>99</v>
      </c>
      <c r="C6403" s="24" t="str">
        <f t="shared" si="99"/>
        <v>rachel99</v>
      </c>
      <c r="D6403" s="283">
        <v>1185</v>
      </c>
      <c r="E6403" s="283">
        <v>471</v>
      </c>
      <c r="F6403" s="283">
        <v>15054</v>
      </c>
      <c r="G6403" s="24">
        <v>50</v>
      </c>
      <c r="H6403" s="24">
        <v>0</v>
      </c>
      <c r="I6403" s="24">
        <v>0</v>
      </c>
      <c r="J6403" s="282">
        <v>10</v>
      </c>
      <c r="K6403" s="282">
        <v>30</v>
      </c>
    </row>
    <row r="6404" spans="1:11" x14ac:dyDescent="0.3">
      <c r="A6404" s="283" t="s">
        <v>2167</v>
      </c>
      <c r="B6404" s="283">
        <v>100</v>
      </c>
      <c r="C6404" s="24" t="str">
        <f t="shared" si="99"/>
        <v>rachel100</v>
      </c>
      <c r="D6404" s="283">
        <v>1198</v>
      </c>
      <c r="E6404" s="283">
        <v>476</v>
      </c>
      <c r="F6404" s="283">
        <v>15233</v>
      </c>
      <c r="G6404" s="24">
        <v>50</v>
      </c>
      <c r="H6404" s="24">
        <v>0</v>
      </c>
      <c r="I6404" s="24">
        <v>0</v>
      </c>
      <c r="J6404" s="282">
        <v>10</v>
      </c>
      <c r="K6404" s="282">
        <v>30</v>
      </c>
    </row>
    <row r="6405" spans="1:11" x14ac:dyDescent="0.3">
      <c r="A6405" s="283" t="s">
        <v>2167</v>
      </c>
      <c r="B6405" s="283">
        <v>101</v>
      </c>
      <c r="C6405" s="24" t="str">
        <f t="shared" si="99"/>
        <v>rachel101</v>
      </c>
      <c r="D6405" s="283">
        <v>1308</v>
      </c>
      <c r="E6405" s="283">
        <v>520</v>
      </c>
      <c r="F6405" s="283">
        <v>16869</v>
      </c>
      <c r="G6405" s="24">
        <v>50</v>
      </c>
      <c r="H6405" s="24">
        <v>0</v>
      </c>
      <c r="I6405" s="24">
        <v>0</v>
      </c>
      <c r="J6405" s="282">
        <v>10</v>
      </c>
      <c r="K6405" s="282">
        <v>30</v>
      </c>
    </row>
    <row r="6406" spans="1:11" x14ac:dyDescent="0.3">
      <c r="A6406" s="283" t="s">
        <v>2167</v>
      </c>
      <c r="B6406" s="283">
        <v>102</v>
      </c>
      <c r="C6406" s="24" t="str">
        <f t="shared" ref="C6406:C6469" si="100">A6406&amp;B6406</f>
        <v>rachel102</v>
      </c>
      <c r="D6406" s="283">
        <v>1323</v>
      </c>
      <c r="E6406" s="283">
        <v>526</v>
      </c>
      <c r="F6406" s="283">
        <v>17070</v>
      </c>
      <c r="G6406" s="24">
        <v>50</v>
      </c>
      <c r="H6406" s="24">
        <v>0</v>
      </c>
      <c r="I6406" s="24">
        <v>0</v>
      </c>
      <c r="J6406" s="282">
        <v>10</v>
      </c>
      <c r="K6406" s="282">
        <v>30</v>
      </c>
    </row>
    <row r="6407" spans="1:11" x14ac:dyDescent="0.3">
      <c r="A6407" s="283" t="s">
        <v>2167</v>
      </c>
      <c r="B6407" s="283">
        <v>103</v>
      </c>
      <c r="C6407" s="24" t="str">
        <f t="shared" si="100"/>
        <v>rachel103</v>
      </c>
      <c r="D6407" s="283">
        <v>1338</v>
      </c>
      <c r="E6407" s="283">
        <v>532</v>
      </c>
      <c r="F6407" s="283">
        <v>17273</v>
      </c>
      <c r="G6407" s="24">
        <v>50</v>
      </c>
      <c r="H6407" s="24">
        <v>0</v>
      </c>
      <c r="I6407" s="24">
        <v>0</v>
      </c>
      <c r="J6407" s="282">
        <v>10</v>
      </c>
      <c r="K6407" s="282">
        <v>30</v>
      </c>
    </row>
    <row r="6408" spans="1:11" x14ac:dyDescent="0.3">
      <c r="A6408" s="283" t="s">
        <v>2167</v>
      </c>
      <c r="B6408" s="283">
        <v>104</v>
      </c>
      <c r="C6408" s="24" t="str">
        <f t="shared" si="100"/>
        <v>rachel104</v>
      </c>
      <c r="D6408" s="283">
        <v>1353</v>
      </c>
      <c r="E6408" s="283">
        <v>538</v>
      </c>
      <c r="F6408" s="283">
        <v>17478</v>
      </c>
      <c r="G6408" s="24">
        <v>50</v>
      </c>
      <c r="H6408" s="24">
        <v>0</v>
      </c>
      <c r="I6408" s="24">
        <v>0</v>
      </c>
      <c r="J6408" s="282">
        <v>10</v>
      </c>
      <c r="K6408" s="282">
        <v>30</v>
      </c>
    </row>
    <row r="6409" spans="1:11" x14ac:dyDescent="0.3">
      <c r="A6409" s="283" t="s">
        <v>2167</v>
      </c>
      <c r="B6409" s="283">
        <v>105</v>
      </c>
      <c r="C6409" s="24" t="str">
        <f t="shared" si="100"/>
        <v>rachel105</v>
      </c>
      <c r="D6409" s="283">
        <v>1369</v>
      </c>
      <c r="E6409" s="283">
        <v>544</v>
      </c>
      <c r="F6409" s="283">
        <v>17745</v>
      </c>
      <c r="G6409" s="24">
        <v>50</v>
      </c>
      <c r="H6409" s="24">
        <v>0</v>
      </c>
      <c r="I6409" s="24">
        <v>0</v>
      </c>
      <c r="J6409" s="282">
        <v>10</v>
      </c>
      <c r="K6409" s="282">
        <v>30</v>
      </c>
    </row>
    <row r="6410" spans="1:11" x14ac:dyDescent="0.3">
      <c r="A6410" s="283" t="s">
        <v>2167</v>
      </c>
      <c r="B6410" s="283">
        <v>106</v>
      </c>
      <c r="C6410" s="24" t="str">
        <f t="shared" si="100"/>
        <v>rachel106</v>
      </c>
      <c r="D6410" s="283">
        <v>1384</v>
      </c>
      <c r="E6410" s="283">
        <v>550</v>
      </c>
      <c r="F6410" s="283">
        <v>17956</v>
      </c>
      <c r="G6410" s="24">
        <v>50</v>
      </c>
      <c r="H6410" s="24">
        <v>0</v>
      </c>
      <c r="I6410" s="24">
        <v>0</v>
      </c>
      <c r="J6410" s="282">
        <v>10</v>
      </c>
      <c r="K6410" s="282">
        <v>30</v>
      </c>
    </row>
    <row r="6411" spans="1:11" x14ac:dyDescent="0.3">
      <c r="A6411" s="283" t="s">
        <v>2167</v>
      </c>
      <c r="B6411" s="283">
        <v>107</v>
      </c>
      <c r="C6411" s="24" t="str">
        <f t="shared" si="100"/>
        <v>rachel107</v>
      </c>
      <c r="D6411" s="283">
        <v>1400</v>
      </c>
      <c r="E6411" s="283">
        <v>557</v>
      </c>
      <c r="F6411" s="283">
        <v>18169</v>
      </c>
      <c r="G6411" s="24">
        <v>50</v>
      </c>
      <c r="H6411" s="24">
        <v>0</v>
      </c>
      <c r="I6411" s="24">
        <v>0</v>
      </c>
      <c r="J6411" s="282">
        <v>10</v>
      </c>
      <c r="K6411" s="282">
        <v>30</v>
      </c>
    </row>
    <row r="6412" spans="1:11" x14ac:dyDescent="0.3">
      <c r="A6412" s="283" t="s">
        <v>2167</v>
      </c>
      <c r="B6412" s="283">
        <v>108</v>
      </c>
      <c r="C6412" s="24" t="str">
        <f t="shared" si="100"/>
        <v>rachel108</v>
      </c>
      <c r="D6412" s="283">
        <v>1416</v>
      </c>
      <c r="E6412" s="283">
        <v>563</v>
      </c>
      <c r="F6412" s="283">
        <v>18385</v>
      </c>
      <c r="G6412" s="24">
        <v>50</v>
      </c>
      <c r="H6412" s="24">
        <v>0</v>
      </c>
      <c r="I6412" s="24">
        <v>0</v>
      </c>
      <c r="J6412" s="282">
        <v>10</v>
      </c>
      <c r="K6412" s="282">
        <v>30</v>
      </c>
    </row>
    <row r="6413" spans="1:11" x14ac:dyDescent="0.3">
      <c r="A6413" s="283" t="s">
        <v>2167</v>
      </c>
      <c r="B6413" s="283">
        <v>109</v>
      </c>
      <c r="C6413" s="24" t="str">
        <f t="shared" si="100"/>
        <v>rachel109</v>
      </c>
      <c r="D6413" s="283">
        <v>1432</v>
      </c>
      <c r="E6413" s="283">
        <v>569</v>
      </c>
      <c r="F6413" s="283">
        <v>18665</v>
      </c>
      <c r="G6413" s="24">
        <v>50</v>
      </c>
      <c r="H6413" s="24">
        <v>0</v>
      </c>
      <c r="I6413" s="24">
        <v>0</v>
      </c>
      <c r="J6413" s="282">
        <v>10</v>
      </c>
      <c r="K6413" s="282">
        <v>30</v>
      </c>
    </row>
    <row r="6414" spans="1:11" x14ac:dyDescent="0.3">
      <c r="A6414" s="283" t="s">
        <v>2167</v>
      </c>
      <c r="B6414" s="283">
        <v>110</v>
      </c>
      <c r="C6414" s="24" t="str">
        <f t="shared" si="100"/>
        <v>rachel110</v>
      </c>
      <c r="D6414" s="283">
        <v>1448</v>
      </c>
      <c r="E6414" s="283">
        <v>576</v>
      </c>
      <c r="F6414" s="283">
        <v>18886</v>
      </c>
      <c r="G6414" s="24">
        <v>50</v>
      </c>
      <c r="H6414" s="24">
        <v>0</v>
      </c>
      <c r="I6414" s="24">
        <v>0</v>
      </c>
      <c r="J6414" s="282">
        <v>10</v>
      </c>
      <c r="K6414" s="282">
        <v>30</v>
      </c>
    </row>
    <row r="6415" spans="1:11" x14ac:dyDescent="0.3">
      <c r="A6415" s="283" t="s">
        <v>2167</v>
      </c>
      <c r="B6415" s="283">
        <v>111</v>
      </c>
      <c r="C6415" s="24" t="str">
        <f t="shared" si="100"/>
        <v>rachel111</v>
      </c>
      <c r="D6415" s="283">
        <v>1464</v>
      </c>
      <c r="E6415" s="283">
        <v>582</v>
      </c>
      <c r="F6415" s="283">
        <v>19110</v>
      </c>
      <c r="G6415" s="24">
        <v>50</v>
      </c>
      <c r="H6415" s="24">
        <v>0</v>
      </c>
      <c r="I6415" s="24">
        <v>0</v>
      </c>
      <c r="J6415" s="282">
        <v>10</v>
      </c>
      <c r="K6415" s="282">
        <v>30</v>
      </c>
    </row>
    <row r="6416" spans="1:11" x14ac:dyDescent="0.3">
      <c r="A6416" s="283" t="s">
        <v>2167</v>
      </c>
      <c r="B6416" s="283">
        <v>112</v>
      </c>
      <c r="C6416" s="24" t="str">
        <f t="shared" si="100"/>
        <v>rachel112</v>
      </c>
      <c r="D6416" s="283">
        <v>1481</v>
      </c>
      <c r="E6416" s="283">
        <v>589</v>
      </c>
      <c r="F6416" s="283">
        <v>19337</v>
      </c>
      <c r="G6416" s="24">
        <v>50</v>
      </c>
      <c r="H6416" s="24">
        <v>0</v>
      </c>
      <c r="I6416" s="24">
        <v>0</v>
      </c>
      <c r="J6416" s="282">
        <v>10</v>
      </c>
      <c r="K6416" s="282">
        <v>30</v>
      </c>
    </row>
    <row r="6417" spans="1:11" x14ac:dyDescent="0.3">
      <c r="A6417" s="283" t="s">
        <v>2167</v>
      </c>
      <c r="B6417" s="283">
        <v>113</v>
      </c>
      <c r="C6417" s="24" t="str">
        <f t="shared" si="100"/>
        <v>rachel113</v>
      </c>
      <c r="D6417" s="283">
        <v>1498</v>
      </c>
      <c r="E6417" s="283">
        <v>595</v>
      </c>
      <c r="F6417" s="283">
        <v>19609</v>
      </c>
      <c r="G6417" s="24">
        <v>50</v>
      </c>
      <c r="H6417" s="24">
        <v>0</v>
      </c>
      <c r="I6417" s="24">
        <v>0</v>
      </c>
      <c r="J6417" s="282">
        <v>10</v>
      </c>
      <c r="K6417" s="282">
        <v>30</v>
      </c>
    </row>
    <row r="6418" spans="1:11" x14ac:dyDescent="0.3">
      <c r="A6418" s="283" t="s">
        <v>2167</v>
      </c>
      <c r="B6418" s="283">
        <v>114</v>
      </c>
      <c r="C6418" s="24" t="str">
        <f t="shared" si="100"/>
        <v>rachel114</v>
      </c>
      <c r="D6418" s="283">
        <v>1514</v>
      </c>
      <c r="E6418" s="283">
        <v>602</v>
      </c>
      <c r="F6418" s="283">
        <v>19842</v>
      </c>
      <c r="G6418" s="24">
        <v>50</v>
      </c>
      <c r="H6418" s="24">
        <v>0</v>
      </c>
      <c r="I6418" s="24">
        <v>0</v>
      </c>
      <c r="J6418" s="282">
        <v>10</v>
      </c>
      <c r="K6418" s="282">
        <v>30</v>
      </c>
    </row>
    <row r="6419" spans="1:11" x14ac:dyDescent="0.3">
      <c r="A6419" s="283" t="s">
        <v>2167</v>
      </c>
      <c r="B6419" s="283">
        <v>115</v>
      </c>
      <c r="C6419" s="24" t="str">
        <f t="shared" si="100"/>
        <v>rachel115</v>
      </c>
      <c r="D6419" s="283">
        <v>1532</v>
      </c>
      <c r="E6419" s="283">
        <v>609</v>
      </c>
      <c r="F6419" s="283">
        <v>20077</v>
      </c>
      <c r="G6419" s="24">
        <v>50</v>
      </c>
      <c r="H6419" s="24">
        <v>0</v>
      </c>
      <c r="I6419" s="24">
        <v>0</v>
      </c>
      <c r="J6419" s="282">
        <v>10</v>
      </c>
      <c r="K6419" s="282">
        <v>30</v>
      </c>
    </row>
    <row r="6420" spans="1:11" x14ac:dyDescent="0.3">
      <c r="A6420" s="283" t="s">
        <v>2167</v>
      </c>
      <c r="B6420" s="283">
        <v>116</v>
      </c>
      <c r="C6420" s="24" t="str">
        <f t="shared" si="100"/>
        <v>rachel116</v>
      </c>
      <c r="D6420" s="283">
        <v>1549</v>
      </c>
      <c r="E6420" s="283">
        <v>616</v>
      </c>
      <c r="F6420" s="283">
        <v>20314</v>
      </c>
      <c r="G6420" s="24">
        <v>50</v>
      </c>
      <c r="H6420" s="24">
        <v>0</v>
      </c>
      <c r="I6420" s="24">
        <v>0</v>
      </c>
      <c r="J6420" s="282">
        <v>10</v>
      </c>
      <c r="K6420" s="282">
        <v>30</v>
      </c>
    </row>
    <row r="6421" spans="1:11" x14ac:dyDescent="0.3">
      <c r="A6421" s="283" t="s">
        <v>2167</v>
      </c>
      <c r="B6421" s="283">
        <v>117</v>
      </c>
      <c r="C6421" s="24" t="str">
        <f t="shared" si="100"/>
        <v>rachel117</v>
      </c>
      <c r="D6421" s="283">
        <v>1566</v>
      </c>
      <c r="E6421" s="283">
        <v>623</v>
      </c>
      <c r="F6421" s="283">
        <v>20623</v>
      </c>
      <c r="G6421" s="24">
        <v>50</v>
      </c>
      <c r="H6421" s="24">
        <v>0</v>
      </c>
      <c r="I6421" s="24">
        <v>0</v>
      </c>
      <c r="J6421" s="282">
        <v>10</v>
      </c>
      <c r="K6421" s="282">
        <v>30</v>
      </c>
    </row>
    <row r="6422" spans="1:11" x14ac:dyDescent="0.3">
      <c r="A6422" s="283" t="s">
        <v>2167</v>
      </c>
      <c r="B6422" s="283">
        <v>118</v>
      </c>
      <c r="C6422" s="24" t="str">
        <f t="shared" si="100"/>
        <v>rachel118</v>
      </c>
      <c r="D6422" s="283">
        <v>1584</v>
      </c>
      <c r="E6422" s="283">
        <v>630</v>
      </c>
      <c r="F6422" s="283">
        <v>20867</v>
      </c>
      <c r="G6422" s="24">
        <v>50</v>
      </c>
      <c r="H6422" s="24">
        <v>0</v>
      </c>
      <c r="I6422" s="24">
        <v>0</v>
      </c>
      <c r="J6422" s="282">
        <v>10</v>
      </c>
      <c r="K6422" s="282">
        <v>30</v>
      </c>
    </row>
    <row r="6423" spans="1:11" x14ac:dyDescent="0.3">
      <c r="A6423" s="283" t="s">
        <v>2167</v>
      </c>
      <c r="B6423" s="283">
        <v>119</v>
      </c>
      <c r="C6423" s="24" t="str">
        <f t="shared" si="100"/>
        <v>rachel119</v>
      </c>
      <c r="D6423" s="283">
        <v>1602</v>
      </c>
      <c r="E6423" s="283">
        <v>637</v>
      </c>
      <c r="F6423" s="283">
        <v>21113</v>
      </c>
      <c r="G6423" s="24">
        <v>50</v>
      </c>
      <c r="H6423" s="24">
        <v>0</v>
      </c>
      <c r="I6423" s="24">
        <v>0</v>
      </c>
      <c r="J6423" s="282">
        <v>10</v>
      </c>
      <c r="K6423" s="282">
        <v>30</v>
      </c>
    </row>
    <row r="6424" spans="1:11" x14ac:dyDescent="0.3">
      <c r="A6424" s="283" t="s">
        <v>2167</v>
      </c>
      <c r="B6424" s="283">
        <v>120</v>
      </c>
      <c r="C6424" s="24" t="str">
        <f t="shared" si="100"/>
        <v>rachel120</v>
      </c>
      <c r="D6424" s="283">
        <v>1620</v>
      </c>
      <c r="E6424" s="283">
        <v>644</v>
      </c>
      <c r="F6424" s="283">
        <v>21363</v>
      </c>
      <c r="G6424" s="24">
        <v>50</v>
      </c>
      <c r="H6424" s="24">
        <v>0</v>
      </c>
      <c r="I6424" s="24">
        <v>0</v>
      </c>
      <c r="J6424" s="282">
        <v>10</v>
      </c>
      <c r="K6424" s="282">
        <v>30</v>
      </c>
    </row>
    <row r="6425" spans="1:11" x14ac:dyDescent="0.3">
      <c r="A6425" s="283" t="s">
        <v>2167</v>
      </c>
      <c r="B6425" s="283">
        <v>121</v>
      </c>
      <c r="C6425" s="24" t="str">
        <f t="shared" si="100"/>
        <v>rachel121</v>
      </c>
      <c r="D6425" s="283">
        <v>1767</v>
      </c>
      <c r="E6425" s="283">
        <v>703</v>
      </c>
      <c r="F6425" s="283">
        <v>23603</v>
      </c>
      <c r="G6425" s="24">
        <v>50</v>
      </c>
      <c r="H6425" s="24">
        <v>0</v>
      </c>
      <c r="I6425" s="24">
        <v>0</v>
      </c>
      <c r="J6425" s="282">
        <v>10</v>
      </c>
      <c r="K6425" s="282">
        <v>30</v>
      </c>
    </row>
    <row r="6426" spans="1:11" x14ac:dyDescent="0.3">
      <c r="A6426" s="283" t="s">
        <v>2167</v>
      </c>
      <c r="B6426" s="283">
        <v>122</v>
      </c>
      <c r="C6426" s="24" t="str">
        <f t="shared" si="100"/>
        <v>rachel122</v>
      </c>
      <c r="D6426" s="283">
        <v>1787</v>
      </c>
      <c r="E6426" s="283">
        <v>711</v>
      </c>
      <c r="F6426" s="283">
        <v>23882</v>
      </c>
      <c r="G6426" s="24">
        <v>50</v>
      </c>
      <c r="H6426" s="24">
        <v>0</v>
      </c>
      <c r="I6426" s="24">
        <v>0</v>
      </c>
      <c r="J6426" s="282">
        <v>10</v>
      </c>
      <c r="K6426" s="282">
        <v>30</v>
      </c>
    </row>
    <row r="6427" spans="1:11" x14ac:dyDescent="0.3">
      <c r="A6427" s="283" t="s">
        <v>2167</v>
      </c>
      <c r="B6427" s="283">
        <v>123</v>
      </c>
      <c r="C6427" s="24" t="str">
        <f t="shared" si="100"/>
        <v>rachel123</v>
      </c>
      <c r="D6427" s="283">
        <v>1807</v>
      </c>
      <c r="E6427" s="283">
        <v>719</v>
      </c>
      <c r="F6427" s="283">
        <v>24164</v>
      </c>
      <c r="G6427" s="24">
        <v>50</v>
      </c>
      <c r="H6427" s="24">
        <v>0</v>
      </c>
      <c r="I6427" s="24">
        <v>0</v>
      </c>
      <c r="J6427" s="282">
        <v>10</v>
      </c>
      <c r="K6427" s="282">
        <v>30</v>
      </c>
    </row>
    <row r="6428" spans="1:11" x14ac:dyDescent="0.3">
      <c r="A6428" s="283" t="s">
        <v>2167</v>
      </c>
      <c r="B6428" s="283">
        <v>124</v>
      </c>
      <c r="C6428" s="24" t="str">
        <f t="shared" si="100"/>
        <v>rachel124</v>
      </c>
      <c r="D6428" s="283">
        <v>1827</v>
      </c>
      <c r="E6428" s="283">
        <v>727</v>
      </c>
      <c r="F6428" s="283">
        <v>24476</v>
      </c>
      <c r="G6428" s="24">
        <v>50</v>
      </c>
      <c r="H6428" s="24">
        <v>0</v>
      </c>
      <c r="I6428" s="24">
        <v>0</v>
      </c>
      <c r="J6428" s="282">
        <v>10</v>
      </c>
      <c r="K6428" s="282">
        <v>30</v>
      </c>
    </row>
    <row r="6429" spans="1:11" x14ac:dyDescent="0.3">
      <c r="A6429" s="283" t="s">
        <v>2167</v>
      </c>
      <c r="B6429" s="283">
        <v>125</v>
      </c>
      <c r="C6429" s="24" t="str">
        <f t="shared" si="100"/>
        <v>rachel125</v>
      </c>
      <c r="D6429" s="283">
        <v>1848</v>
      </c>
      <c r="E6429" s="283">
        <v>735</v>
      </c>
      <c r="F6429" s="283">
        <v>24866</v>
      </c>
      <c r="G6429" s="24">
        <v>50</v>
      </c>
      <c r="H6429" s="24">
        <v>0</v>
      </c>
      <c r="I6429" s="24">
        <v>0</v>
      </c>
      <c r="J6429" s="282">
        <v>10</v>
      </c>
      <c r="K6429" s="282">
        <v>30</v>
      </c>
    </row>
    <row r="6430" spans="1:11" x14ac:dyDescent="0.3">
      <c r="A6430" s="283" t="s">
        <v>2167</v>
      </c>
      <c r="B6430" s="283">
        <v>126</v>
      </c>
      <c r="C6430" s="24" t="str">
        <f t="shared" si="100"/>
        <v>rachel126</v>
      </c>
      <c r="D6430" s="283">
        <v>1868</v>
      </c>
      <c r="E6430" s="283">
        <v>743</v>
      </c>
      <c r="F6430" s="283">
        <v>25159</v>
      </c>
      <c r="G6430" s="24">
        <v>50</v>
      </c>
      <c r="H6430" s="24">
        <v>0</v>
      </c>
      <c r="I6430" s="24">
        <v>0</v>
      </c>
      <c r="J6430" s="282">
        <v>10</v>
      </c>
      <c r="K6430" s="282">
        <v>30</v>
      </c>
    </row>
    <row r="6431" spans="1:11" x14ac:dyDescent="0.3">
      <c r="A6431" s="283" t="s">
        <v>2167</v>
      </c>
      <c r="B6431" s="283">
        <v>127</v>
      </c>
      <c r="C6431" s="24" t="str">
        <f t="shared" si="100"/>
        <v>rachel127</v>
      </c>
      <c r="D6431" s="283">
        <v>1889</v>
      </c>
      <c r="E6431" s="283">
        <v>751</v>
      </c>
      <c r="F6431" s="283">
        <v>25474</v>
      </c>
      <c r="G6431" s="24">
        <v>50</v>
      </c>
      <c r="H6431" s="24">
        <v>0</v>
      </c>
      <c r="I6431" s="24">
        <v>0</v>
      </c>
      <c r="J6431" s="282">
        <v>10</v>
      </c>
      <c r="K6431" s="282">
        <v>30</v>
      </c>
    </row>
    <row r="6432" spans="1:11" x14ac:dyDescent="0.3">
      <c r="A6432" s="283" t="s">
        <v>2167</v>
      </c>
      <c r="B6432" s="283">
        <v>128</v>
      </c>
      <c r="C6432" s="24" t="str">
        <f t="shared" si="100"/>
        <v>rachel128</v>
      </c>
      <c r="D6432" s="283">
        <v>1910</v>
      </c>
      <c r="E6432" s="283">
        <v>760</v>
      </c>
      <c r="F6432" s="283">
        <v>25803</v>
      </c>
      <c r="G6432" s="24">
        <v>50</v>
      </c>
      <c r="H6432" s="24">
        <v>0</v>
      </c>
      <c r="I6432" s="24">
        <v>0</v>
      </c>
      <c r="J6432" s="282">
        <v>10</v>
      </c>
      <c r="K6432" s="282">
        <v>30</v>
      </c>
    </row>
    <row r="6433" spans="1:11" x14ac:dyDescent="0.3">
      <c r="A6433" s="283" t="s">
        <v>2167</v>
      </c>
      <c r="B6433" s="283">
        <v>129</v>
      </c>
      <c r="C6433" s="24" t="str">
        <f t="shared" si="100"/>
        <v>rachel129</v>
      </c>
      <c r="D6433" s="283">
        <v>1931</v>
      </c>
      <c r="E6433" s="283">
        <v>768</v>
      </c>
      <c r="F6433" s="283">
        <v>26107</v>
      </c>
      <c r="G6433" s="24">
        <v>50</v>
      </c>
      <c r="H6433" s="24">
        <v>0</v>
      </c>
      <c r="I6433" s="24">
        <v>0</v>
      </c>
      <c r="J6433" s="282">
        <v>10</v>
      </c>
      <c r="K6433" s="282">
        <v>30</v>
      </c>
    </row>
    <row r="6434" spans="1:11" x14ac:dyDescent="0.3">
      <c r="A6434" s="283" t="s">
        <v>2167</v>
      </c>
      <c r="B6434" s="283">
        <v>130</v>
      </c>
      <c r="C6434" s="24" t="str">
        <f t="shared" si="100"/>
        <v>rachel130</v>
      </c>
      <c r="D6434" s="283">
        <v>1953</v>
      </c>
      <c r="E6434" s="283">
        <v>777</v>
      </c>
      <c r="F6434" s="283">
        <v>26444</v>
      </c>
      <c r="G6434" s="24">
        <v>50</v>
      </c>
      <c r="H6434" s="24">
        <v>0</v>
      </c>
      <c r="I6434" s="24">
        <v>0</v>
      </c>
      <c r="J6434" s="282">
        <v>10</v>
      </c>
      <c r="K6434" s="282">
        <v>30</v>
      </c>
    </row>
    <row r="6435" spans="1:11" x14ac:dyDescent="0.3">
      <c r="A6435" s="283" t="s">
        <v>2167</v>
      </c>
      <c r="B6435" s="283">
        <v>131</v>
      </c>
      <c r="C6435" s="24" t="str">
        <f t="shared" si="100"/>
        <v>rachel131</v>
      </c>
      <c r="D6435" s="283">
        <v>1975</v>
      </c>
      <c r="E6435" s="283">
        <v>785</v>
      </c>
      <c r="F6435" s="283">
        <v>26775</v>
      </c>
      <c r="G6435" s="24">
        <v>50</v>
      </c>
      <c r="H6435" s="24">
        <v>0</v>
      </c>
      <c r="I6435" s="24">
        <v>0</v>
      </c>
      <c r="J6435" s="282">
        <v>10</v>
      </c>
      <c r="K6435" s="282">
        <v>30</v>
      </c>
    </row>
    <row r="6436" spans="1:11" x14ac:dyDescent="0.3">
      <c r="A6436" s="283" t="s">
        <v>2167</v>
      </c>
      <c r="B6436" s="283">
        <v>132</v>
      </c>
      <c r="C6436" s="24" t="str">
        <f t="shared" si="100"/>
        <v>rachel132</v>
      </c>
      <c r="D6436" s="283">
        <v>1997</v>
      </c>
      <c r="E6436" s="283">
        <v>794</v>
      </c>
      <c r="F6436" s="283">
        <v>27090</v>
      </c>
      <c r="G6436" s="24">
        <v>50</v>
      </c>
      <c r="H6436" s="24">
        <v>0</v>
      </c>
      <c r="I6436" s="24">
        <v>0</v>
      </c>
      <c r="J6436" s="282">
        <v>10</v>
      </c>
      <c r="K6436" s="282">
        <v>30</v>
      </c>
    </row>
    <row r="6437" spans="1:11" x14ac:dyDescent="0.3">
      <c r="A6437" s="283" t="s">
        <v>2167</v>
      </c>
      <c r="B6437" s="283">
        <v>133</v>
      </c>
      <c r="C6437" s="24" t="str">
        <f t="shared" si="100"/>
        <v>rachel133</v>
      </c>
      <c r="D6437" s="283">
        <v>2019</v>
      </c>
      <c r="E6437" s="283">
        <v>803</v>
      </c>
      <c r="F6437" s="283">
        <v>27429</v>
      </c>
      <c r="G6437" s="24">
        <v>50</v>
      </c>
      <c r="H6437" s="24">
        <v>0</v>
      </c>
      <c r="I6437" s="24">
        <v>0</v>
      </c>
      <c r="J6437" s="282">
        <v>10</v>
      </c>
      <c r="K6437" s="282">
        <v>30</v>
      </c>
    </row>
    <row r="6438" spans="1:11" x14ac:dyDescent="0.3">
      <c r="A6438" s="283" t="s">
        <v>2167</v>
      </c>
      <c r="B6438" s="283">
        <v>134</v>
      </c>
      <c r="C6438" s="24" t="str">
        <f t="shared" si="100"/>
        <v>rachel134</v>
      </c>
      <c r="D6438" s="283">
        <v>2041</v>
      </c>
      <c r="E6438" s="283">
        <v>812</v>
      </c>
      <c r="F6438" s="283">
        <v>27782</v>
      </c>
      <c r="G6438" s="24">
        <v>50</v>
      </c>
      <c r="H6438" s="24">
        <v>0</v>
      </c>
      <c r="I6438" s="24">
        <v>0</v>
      </c>
      <c r="J6438" s="282">
        <v>10</v>
      </c>
      <c r="K6438" s="282">
        <v>30</v>
      </c>
    </row>
    <row r="6439" spans="1:11" x14ac:dyDescent="0.3">
      <c r="A6439" s="283" t="s">
        <v>2167</v>
      </c>
      <c r="B6439" s="283">
        <v>135</v>
      </c>
      <c r="C6439" s="24" t="str">
        <f t="shared" si="100"/>
        <v>rachel135</v>
      </c>
      <c r="D6439" s="283">
        <v>2064</v>
      </c>
      <c r="E6439" s="283">
        <v>821</v>
      </c>
      <c r="F6439" s="283">
        <v>28108</v>
      </c>
      <c r="G6439" s="24">
        <v>50</v>
      </c>
      <c r="H6439" s="24">
        <v>0</v>
      </c>
      <c r="I6439" s="24">
        <v>0</v>
      </c>
      <c r="J6439" s="282">
        <v>10</v>
      </c>
      <c r="K6439" s="282">
        <v>30</v>
      </c>
    </row>
    <row r="6440" spans="1:11" x14ac:dyDescent="0.3">
      <c r="A6440" s="283" t="s">
        <v>2167</v>
      </c>
      <c r="B6440" s="283">
        <v>136</v>
      </c>
      <c r="C6440" s="24" t="str">
        <f t="shared" si="100"/>
        <v>rachel136</v>
      </c>
      <c r="D6440" s="283">
        <v>2087</v>
      </c>
      <c r="E6440" s="283">
        <v>830</v>
      </c>
      <c r="F6440" s="283">
        <v>28470</v>
      </c>
      <c r="G6440" s="24">
        <v>50</v>
      </c>
      <c r="H6440" s="24">
        <v>0</v>
      </c>
      <c r="I6440" s="24">
        <v>0</v>
      </c>
      <c r="J6440" s="282">
        <v>10</v>
      </c>
      <c r="K6440" s="282">
        <v>30</v>
      </c>
    </row>
    <row r="6441" spans="1:11" x14ac:dyDescent="0.3">
      <c r="A6441" s="283" t="s">
        <v>2167</v>
      </c>
      <c r="B6441" s="283">
        <v>137</v>
      </c>
      <c r="C6441" s="24" t="str">
        <f t="shared" si="100"/>
        <v>rachel137</v>
      </c>
      <c r="D6441" s="283">
        <v>2110</v>
      </c>
      <c r="E6441" s="283">
        <v>839</v>
      </c>
      <c r="F6441" s="283">
        <v>28826</v>
      </c>
      <c r="G6441" s="24">
        <v>50</v>
      </c>
      <c r="H6441" s="24">
        <v>0</v>
      </c>
      <c r="I6441" s="24">
        <v>0</v>
      </c>
      <c r="J6441" s="282">
        <v>10</v>
      </c>
      <c r="K6441" s="282">
        <v>30</v>
      </c>
    </row>
    <row r="6442" spans="1:11" x14ac:dyDescent="0.3">
      <c r="A6442" s="283" t="s">
        <v>2167</v>
      </c>
      <c r="B6442" s="283">
        <v>138</v>
      </c>
      <c r="C6442" s="24" t="str">
        <f t="shared" si="100"/>
        <v>rachel138</v>
      </c>
      <c r="D6442" s="283">
        <v>2133</v>
      </c>
      <c r="E6442" s="283">
        <v>848</v>
      </c>
      <c r="F6442" s="283">
        <v>29164</v>
      </c>
      <c r="G6442" s="24">
        <v>50</v>
      </c>
      <c r="H6442" s="24">
        <v>0</v>
      </c>
      <c r="I6442" s="24">
        <v>0</v>
      </c>
      <c r="J6442" s="282">
        <v>10</v>
      </c>
      <c r="K6442" s="282">
        <v>30</v>
      </c>
    </row>
    <row r="6443" spans="1:11" x14ac:dyDescent="0.3">
      <c r="A6443" s="283" t="s">
        <v>2167</v>
      </c>
      <c r="B6443" s="283">
        <v>139</v>
      </c>
      <c r="C6443" s="24" t="str">
        <f t="shared" si="100"/>
        <v>rachel139</v>
      </c>
      <c r="D6443" s="283">
        <v>2156</v>
      </c>
      <c r="E6443" s="283">
        <v>858</v>
      </c>
      <c r="F6443" s="283">
        <v>29528</v>
      </c>
      <c r="G6443" s="24">
        <v>50</v>
      </c>
      <c r="H6443" s="24">
        <v>0</v>
      </c>
      <c r="I6443" s="24">
        <v>0</v>
      </c>
      <c r="J6443" s="282">
        <v>10</v>
      </c>
      <c r="K6443" s="282">
        <v>30</v>
      </c>
    </row>
    <row r="6444" spans="1:11" x14ac:dyDescent="0.3">
      <c r="A6444" s="283" t="s">
        <v>2167</v>
      </c>
      <c r="B6444" s="283">
        <v>140</v>
      </c>
      <c r="C6444" s="24" t="str">
        <f t="shared" si="100"/>
        <v>rachel140</v>
      </c>
      <c r="D6444" s="283">
        <v>2180</v>
      </c>
      <c r="E6444" s="283">
        <v>867</v>
      </c>
      <c r="F6444" s="283">
        <v>29908</v>
      </c>
      <c r="G6444" s="24">
        <v>50</v>
      </c>
      <c r="H6444" s="24">
        <v>0</v>
      </c>
      <c r="I6444" s="24">
        <v>0</v>
      </c>
      <c r="J6444" s="282">
        <v>10</v>
      </c>
      <c r="K6444" s="282">
        <v>30</v>
      </c>
    </row>
    <row r="6445" spans="1:11" x14ac:dyDescent="0.3">
      <c r="A6445" s="283" t="s">
        <v>2167</v>
      </c>
      <c r="B6445" s="283">
        <v>141</v>
      </c>
      <c r="C6445" s="24" t="str">
        <f t="shared" si="100"/>
        <v>rachel141</v>
      </c>
      <c r="D6445" s="283">
        <v>2379</v>
      </c>
      <c r="E6445" s="283">
        <v>946</v>
      </c>
      <c r="F6445" s="283">
        <v>32954</v>
      </c>
      <c r="G6445" s="24">
        <v>50</v>
      </c>
      <c r="H6445" s="24">
        <v>0</v>
      </c>
      <c r="I6445" s="24">
        <v>0</v>
      </c>
      <c r="J6445" s="282">
        <v>10</v>
      </c>
      <c r="K6445" s="282">
        <v>30</v>
      </c>
    </row>
    <row r="6446" spans="1:11" x14ac:dyDescent="0.3">
      <c r="A6446" s="283" t="s">
        <v>2167</v>
      </c>
      <c r="B6446" s="283">
        <v>142</v>
      </c>
      <c r="C6446" s="24" t="str">
        <f t="shared" si="100"/>
        <v>rachel142</v>
      </c>
      <c r="D6446" s="283">
        <v>2405</v>
      </c>
      <c r="E6446" s="283">
        <v>956</v>
      </c>
      <c r="F6446" s="283">
        <v>33377</v>
      </c>
      <c r="G6446" s="24">
        <v>50</v>
      </c>
      <c r="H6446" s="24">
        <v>0</v>
      </c>
      <c r="I6446" s="24">
        <v>0</v>
      </c>
      <c r="J6446" s="282">
        <v>10</v>
      </c>
      <c r="K6446" s="282">
        <v>30</v>
      </c>
    </row>
    <row r="6447" spans="1:11" x14ac:dyDescent="0.3">
      <c r="A6447" s="283" t="s">
        <v>2167</v>
      </c>
      <c r="B6447" s="283">
        <v>143</v>
      </c>
      <c r="C6447" s="24" t="str">
        <f t="shared" si="100"/>
        <v>rachel143</v>
      </c>
      <c r="D6447" s="283">
        <v>2431</v>
      </c>
      <c r="E6447" s="283">
        <v>967</v>
      </c>
      <c r="F6447" s="283">
        <v>33855</v>
      </c>
      <c r="G6447" s="24">
        <v>50</v>
      </c>
      <c r="H6447" s="24">
        <v>0</v>
      </c>
      <c r="I6447" s="24">
        <v>0</v>
      </c>
      <c r="J6447" s="282">
        <v>10</v>
      </c>
      <c r="K6447" s="282">
        <v>30</v>
      </c>
    </row>
    <row r="6448" spans="1:11" x14ac:dyDescent="0.3">
      <c r="A6448" s="283" t="s">
        <v>2167</v>
      </c>
      <c r="B6448" s="283">
        <v>144</v>
      </c>
      <c r="C6448" s="24" t="str">
        <f t="shared" si="100"/>
        <v>rachel144</v>
      </c>
      <c r="D6448" s="283">
        <v>2458</v>
      </c>
      <c r="E6448" s="283">
        <v>978</v>
      </c>
      <c r="F6448" s="283">
        <v>34251</v>
      </c>
      <c r="G6448" s="24">
        <v>50</v>
      </c>
      <c r="H6448" s="24">
        <v>0</v>
      </c>
      <c r="I6448" s="24">
        <v>0</v>
      </c>
      <c r="J6448" s="282">
        <v>10</v>
      </c>
      <c r="K6448" s="282">
        <v>30</v>
      </c>
    </row>
    <row r="6449" spans="1:11" x14ac:dyDescent="0.3">
      <c r="A6449" s="283" t="s">
        <v>2167</v>
      </c>
      <c r="B6449" s="283">
        <v>145</v>
      </c>
      <c r="C6449" s="24" t="str">
        <f t="shared" si="100"/>
        <v>rachel145</v>
      </c>
      <c r="D6449" s="283">
        <v>2485</v>
      </c>
      <c r="E6449" s="283">
        <v>988</v>
      </c>
      <c r="F6449" s="283">
        <v>34715</v>
      </c>
      <c r="G6449" s="24">
        <v>50</v>
      </c>
      <c r="H6449" s="24">
        <v>0</v>
      </c>
      <c r="I6449" s="24">
        <v>0</v>
      </c>
      <c r="J6449" s="282">
        <v>10</v>
      </c>
      <c r="K6449" s="282">
        <v>30</v>
      </c>
    </row>
    <row r="6450" spans="1:11" x14ac:dyDescent="0.3">
      <c r="A6450" s="283" t="s">
        <v>2167</v>
      </c>
      <c r="B6450" s="283">
        <v>146</v>
      </c>
      <c r="C6450" s="24" t="str">
        <f t="shared" si="100"/>
        <v>rachel146</v>
      </c>
      <c r="D6450" s="283">
        <v>2513</v>
      </c>
      <c r="E6450" s="283">
        <v>999</v>
      </c>
      <c r="F6450" s="283">
        <v>35160</v>
      </c>
      <c r="G6450" s="24">
        <v>50</v>
      </c>
      <c r="H6450" s="24">
        <v>0</v>
      </c>
      <c r="I6450" s="24">
        <v>0</v>
      </c>
      <c r="J6450" s="282">
        <v>10</v>
      </c>
      <c r="K6450" s="282">
        <v>30</v>
      </c>
    </row>
    <row r="6451" spans="1:11" x14ac:dyDescent="0.3">
      <c r="A6451" s="283" t="s">
        <v>2167</v>
      </c>
      <c r="B6451" s="283">
        <v>147</v>
      </c>
      <c r="C6451" s="24" t="str">
        <f t="shared" si="100"/>
        <v>rachel147</v>
      </c>
      <c r="D6451" s="283">
        <v>2540</v>
      </c>
      <c r="E6451" s="283">
        <v>1010</v>
      </c>
      <c r="F6451" s="283">
        <v>35614</v>
      </c>
      <c r="G6451" s="24">
        <v>50</v>
      </c>
      <c r="H6451" s="24">
        <v>0</v>
      </c>
      <c r="I6451" s="24">
        <v>0</v>
      </c>
      <c r="J6451" s="282">
        <v>10</v>
      </c>
      <c r="K6451" s="282">
        <v>30</v>
      </c>
    </row>
    <row r="6452" spans="1:11" x14ac:dyDescent="0.3">
      <c r="A6452" s="283" t="s">
        <v>2167</v>
      </c>
      <c r="B6452" s="283">
        <v>148</v>
      </c>
      <c r="C6452" s="24" t="str">
        <f t="shared" si="100"/>
        <v>rachel148</v>
      </c>
      <c r="D6452" s="283">
        <v>2568</v>
      </c>
      <c r="E6452" s="283">
        <v>1021</v>
      </c>
      <c r="F6452" s="283">
        <v>36031</v>
      </c>
      <c r="G6452" s="24">
        <v>50</v>
      </c>
      <c r="H6452" s="24">
        <v>0</v>
      </c>
      <c r="I6452" s="24">
        <v>0</v>
      </c>
      <c r="J6452" s="282">
        <v>10</v>
      </c>
      <c r="K6452" s="282">
        <v>30</v>
      </c>
    </row>
    <row r="6453" spans="1:11" x14ac:dyDescent="0.3">
      <c r="A6453" s="283" t="s">
        <v>2167</v>
      </c>
      <c r="B6453" s="283">
        <v>149</v>
      </c>
      <c r="C6453" s="24" t="str">
        <f t="shared" si="100"/>
        <v>rachel149</v>
      </c>
      <c r="D6453" s="283">
        <v>2596</v>
      </c>
      <c r="E6453" s="283">
        <v>1032</v>
      </c>
      <c r="F6453" s="283">
        <v>36518</v>
      </c>
      <c r="G6453" s="24">
        <v>50</v>
      </c>
      <c r="H6453" s="24">
        <v>0</v>
      </c>
      <c r="I6453" s="24">
        <v>0</v>
      </c>
      <c r="J6453" s="282">
        <v>10</v>
      </c>
      <c r="K6453" s="282">
        <v>30</v>
      </c>
    </row>
    <row r="6454" spans="1:11" x14ac:dyDescent="0.3">
      <c r="A6454" s="283" t="s">
        <v>2167</v>
      </c>
      <c r="B6454" s="283">
        <v>150</v>
      </c>
      <c r="C6454" s="24" t="str">
        <f t="shared" si="100"/>
        <v>rachel150</v>
      </c>
      <c r="D6454" s="283">
        <v>2625</v>
      </c>
      <c r="E6454" s="283">
        <v>1044</v>
      </c>
      <c r="F6454" s="283">
        <v>36944</v>
      </c>
      <c r="G6454" s="24">
        <v>50</v>
      </c>
      <c r="H6454" s="24">
        <v>0</v>
      </c>
      <c r="I6454" s="24">
        <v>0</v>
      </c>
      <c r="J6454" s="282">
        <v>10</v>
      </c>
      <c r="K6454" s="282">
        <v>30</v>
      </c>
    </row>
    <row r="6455" spans="1:11" x14ac:dyDescent="0.3">
      <c r="A6455" s="283" t="s">
        <v>2167</v>
      </c>
      <c r="B6455" s="283">
        <v>151</v>
      </c>
      <c r="C6455" s="24" t="str">
        <f t="shared" si="100"/>
        <v>rachel151</v>
      </c>
      <c r="D6455" s="283">
        <v>2653</v>
      </c>
      <c r="E6455" s="283">
        <v>1055</v>
      </c>
      <c r="F6455" s="283">
        <v>37421</v>
      </c>
      <c r="G6455" s="24">
        <v>50</v>
      </c>
      <c r="H6455" s="24">
        <v>0</v>
      </c>
      <c r="I6455" s="24">
        <v>0</v>
      </c>
      <c r="J6455" s="282">
        <v>10</v>
      </c>
      <c r="K6455" s="282">
        <v>30</v>
      </c>
    </row>
    <row r="6456" spans="1:11" x14ac:dyDescent="0.3">
      <c r="A6456" s="283" t="s">
        <v>2167</v>
      </c>
      <c r="B6456" s="283">
        <v>152</v>
      </c>
      <c r="C6456" s="24" t="str">
        <f t="shared" si="100"/>
        <v>rachel152</v>
      </c>
      <c r="D6456" s="283">
        <v>2682</v>
      </c>
      <c r="E6456" s="283">
        <v>1067</v>
      </c>
      <c r="F6456" s="283">
        <v>37858</v>
      </c>
      <c r="G6456" s="24">
        <v>50</v>
      </c>
      <c r="H6456" s="24">
        <v>0</v>
      </c>
      <c r="I6456" s="24">
        <v>0</v>
      </c>
      <c r="J6456" s="282">
        <v>10</v>
      </c>
      <c r="K6456" s="282">
        <v>30</v>
      </c>
    </row>
    <row r="6457" spans="1:11" x14ac:dyDescent="0.3">
      <c r="A6457" s="283" t="s">
        <v>2167</v>
      </c>
      <c r="B6457" s="283">
        <v>153</v>
      </c>
      <c r="C6457" s="24" t="str">
        <f t="shared" si="100"/>
        <v>rachel153</v>
      </c>
      <c r="D6457" s="283">
        <v>2712</v>
      </c>
      <c r="E6457" s="283">
        <v>1078</v>
      </c>
      <c r="F6457" s="283">
        <v>38369</v>
      </c>
      <c r="G6457" s="24">
        <v>50</v>
      </c>
      <c r="H6457" s="24">
        <v>0</v>
      </c>
      <c r="I6457" s="24">
        <v>0</v>
      </c>
      <c r="J6457" s="282">
        <v>10</v>
      </c>
      <c r="K6457" s="282">
        <v>30</v>
      </c>
    </row>
    <row r="6458" spans="1:11" x14ac:dyDescent="0.3">
      <c r="A6458" s="283" t="s">
        <v>2167</v>
      </c>
      <c r="B6458" s="283">
        <v>154</v>
      </c>
      <c r="C6458" s="24" t="str">
        <f t="shared" si="100"/>
        <v>rachel154</v>
      </c>
      <c r="D6458" s="283">
        <v>2741</v>
      </c>
      <c r="E6458" s="283">
        <v>1090</v>
      </c>
      <c r="F6458" s="283">
        <v>38816</v>
      </c>
      <c r="G6458" s="24">
        <v>50</v>
      </c>
      <c r="H6458" s="24">
        <v>0</v>
      </c>
      <c r="I6458" s="24">
        <v>0</v>
      </c>
      <c r="J6458" s="282">
        <v>10</v>
      </c>
      <c r="K6458" s="282">
        <v>30</v>
      </c>
    </row>
    <row r="6459" spans="1:11" x14ac:dyDescent="0.3">
      <c r="A6459" s="283" t="s">
        <v>2167</v>
      </c>
      <c r="B6459" s="283">
        <v>155</v>
      </c>
      <c r="C6459" s="24" t="str">
        <f t="shared" si="100"/>
        <v>rachel155</v>
      </c>
      <c r="D6459" s="283">
        <v>2771</v>
      </c>
      <c r="E6459" s="283">
        <v>1102</v>
      </c>
      <c r="F6459" s="283">
        <v>39316</v>
      </c>
      <c r="G6459" s="24">
        <v>50</v>
      </c>
      <c r="H6459" s="24">
        <v>0</v>
      </c>
      <c r="I6459" s="24">
        <v>0</v>
      </c>
      <c r="J6459" s="282">
        <v>10</v>
      </c>
      <c r="K6459" s="282">
        <v>30</v>
      </c>
    </row>
    <row r="6460" spans="1:11" x14ac:dyDescent="0.3">
      <c r="A6460" s="283" t="s">
        <v>2167</v>
      </c>
      <c r="B6460" s="283">
        <v>156</v>
      </c>
      <c r="C6460" s="24" t="str">
        <f t="shared" si="100"/>
        <v>rachel156</v>
      </c>
      <c r="D6460" s="283">
        <v>2801</v>
      </c>
      <c r="E6460" s="283">
        <v>1114</v>
      </c>
      <c r="F6460" s="283">
        <v>39774</v>
      </c>
      <c r="G6460" s="24">
        <v>50</v>
      </c>
      <c r="H6460" s="24">
        <v>0</v>
      </c>
      <c r="I6460" s="24">
        <v>0</v>
      </c>
      <c r="J6460" s="282">
        <v>10</v>
      </c>
      <c r="K6460" s="282">
        <v>30</v>
      </c>
    </row>
    <row r="6461" spans="1:11" x14ac:dyDescent="0.3">
      <c r="A6461" s="283" t="s">
        <v>2167</v>
      </c>
      <c r="B6461" s="283">
        <v>157</v>
      </c>
      <c r="C6461" s="24" t="str">
        <f t="shared" si="100"/>
        <v>rachel157</v>
      </c>
      <c r="D6461" s="283">
        <v>2832</v>
      </c>
      <c r="E6461" s="283">
        <v>1126</v>
      </c>
      <c r="F6461" s="283">
        <v>40310</v>
      </c>
      <c r="G6461" s="24">
        <v>50</v>
      </c>
      <c r="H6461" s="24">
        <v>0</v>
      </c>
      <c r="I6461" s="24">
        <v>0</v>
      </c>
      <c r="J6461" s="282">
        <v>10</v>
      </c>
      <c r="K6461" s="282">
        <v>30</v>
      </c>
    </row>
    <row r="6462" spans="1:11" x14ac:dyDescent="0.3">
      <c r="A6462" s="283" t="s">
        <v>2167</v>
      </c>
      <c r="B6462" s="283">
        <v>158</v>
      </c>
      <c r="C6462" s="24" t="str">
        <f t="shared" si="100"/>
        <v>rachel158</v>
      </c>
      <c r="D6462" s="283">
        <v>2863</v>
      </c>
      <c r="E6462" s="283">
        <v>1138</v>
      </c>
      <c r="F6462" s="283">
        <v>40780</v>
      </c>
      <c r="G6462" s="24">
        <v>50</v>
      </c>
      <c r="H6462" s="24">
        <v>0</v>
      </c>
      <c r="I6462" s="24">
        <v>0</v>
      </c>
      <c r="J6462" s="282">
        <v>10</v>
      </c>
      <c r="K6462" s="282">
        <v>30</v>
      </c>
    </row>
    <row r="6463" spans="1:11" x14ac:dyDescent="0.3">
      <c r="A6463" s="283" t="s">
        <v>2167</v>
      </c>
      <c r="B6463" s="283">
        <v>159</v>
      </c>
      <c r="C6463" s="24" t="str">
        <f t="shared" si="100"/>
        <v>rachel159</v>
      </c>
      <c r="D6463" s="283">
        <v>2894</v>
      </c>
      <c r="E6463" s="283">
        <v>1151</v>
      </c>
      <c r="F6463" s="283">
        <v>41329</v>
      </c>
      <c r="G6463" s="24">
        <v>50</v>
      </c>
      <c r="H6463" s="24">
        <v>0</v>
      </c>
      <c r="I6463" s="24">
        <v>0</v>
      </c>
      <c r="J6463" s="282">
        <v>10</v>
      </c>
      <c r="K6463" s="282">
        <v>30</v>
      </c>
    </row>
    <row r="6464" spans="1:11" x14ac:dyDescent="0.3">
      <c r="A6464" s="283" t="s">
        <v>2167</v>
      </c>
      <c r="B6464" s="283">
        <v>160</v>
      </c>
      <c r="C6464" s="24" t="str">
        <f t="shared" si="100"/>
        <v>rachel160</v>
      </c>
      <c r="D6464" s="283">
        <v>2925</v>
      </c>
      <c r="E6464" s="283">
        <v>1163</v>
      </c>
      <c r="F6464" s="283">
        <v>41810</v>
      </c>
      <c r="G6464" s="24">
        <v>50</v>
      </c>
      <c r="H6464" s="24">
        <v>0</v>
      </c>
      <c r="I6464" s="24">
        <v>0</v>
      </c>
      <c r="J6464" s="282">
        <v>10</v>
      </c>
      <c r="K6464" s="282">
        <v>30</v>
      </c>
    </row>
    <row r="6465" spans="1:11" x14ac:dyDescent="0.3">
      <c r="A6465" s="283" t="s">
        <v>2167</v>
      </c>
      <c r="B6465" s="283">
        <v>161</v>
      </c>
      <c r="C6465" s="24" t="str">
        <f t="shared" si="100"/>
        <v>rachel161</v>
      </c>
      <c r="D6465" s="283">
        <v>3191</v>
      </c>
      <c r="E6465" s="283">
        <v>1269</v>
      </c>
      <c r="F6465" s="283">
        <v>46211</v>
      </c>
      <c r="G6465" s="24">
        <v>50</v>
      </c>
      <c r="H6465" s="24">
        <v>0</v>
      </c>
      <c r="I6465" s="24">
        <v>0</v>
      </c>
      <c r="J6465" s="282">
        <v>10</v>
      </c>
      <c r="K6465" s="282">
        <v>30</v>
      </c>
    </row>
    <row r="6466" spans="1:11" x14ac:dyDescent="0.3">
      <c r="A6466" s="283" t="s">
        <v>2167</v>
      </c>
      <c r="B6466" s="283">
        <v>162</v>
      </c>
      <c r="C6466" s="24" t="str">
        <f t="shared" si="100"/>
        <v>rachel162</v>
      </c>
      <c r="D6466" s="283">
        <v>3226</v>
      </c>
      <c r="E6466" s="283">
        <v>1283</v>
      </c>
      <c r="F6466" s="283">
        <v>46748</v>
      </c>
      <c r="G6466" s="24">
        <v>50</v>
      </c>
      <c r="H6466" s="24">
        <v>0</v>
      </c>
      <c r="I6466" s="24">
        <v>0</v>
      </c>
      <c r="J6466" s="282">
        <v>10</v>
      </c>
      <c r="K6466" s="282">
        <v>30</v>
      </c>
    </row>
    <row r="6467" spans="1:11" x14ac:dyDescent="0.3">
      <c r="A6467" s="283" t="s">
        <v>2167</v>
      </c>
      <c r="B6467" s="283">
        <v>163</v>
      </c>
      <c r="C6467" s="24" t="str">
        <f t="shared" si="100"/>
        <v>rachel163</v>
      </c>
      <c r="D6467" s="283">
        <v>3261</v>
      </c>
      <c r="E6467" s="283">
        <v>1297</v>
      </c>
      <c r="F6467" s="283">
        <v>47376</v>
      </c>
      <c r="G6467" s="24">
        <v>50</v>
      </c>
      <c r="H6467" s="24">
        <v>0</v>
      </c>
      <c r="I6467" s="24">
        <v>0</v>
      </c>
      <c r="J6467" s="282">
        <v>10</v>
      </c>
      <c r="K6467" s="282">
        <v>30</v>
      </c>
    </row>
    <row r="6468" spans="1:11" x14ac:dyDescent="0.3">
      <c r="A6468" s="283" t="s">
        <v>2167</v>
      </c>
      <c r="B6468" s="283">
        <v>164</v>
      </c>
      <c r="C6468" s="24" t="str">
        <f t="shared" si="100"/>
        <v>rachel164</v>
      </c>
      <c r="D6468" s="283">
        <v>3296</v>
      </c>
      <c r="E6468" s="283">
        <v>1311</v>
      </c>
      <c r="F6468" s="283">
        <v>47926</v>
      </c>
      <c r="G6468" s="24">
        <v>50</v>
      </c>
      <c r="H6468" s="24">
        <v>0</v>
      </c>
      <c r="I6468" s="24">
        <v>0</v>
      </c>
      <c r="J6468" s="282">
        <v>10</v>
      </c>
      <c r="K6468" s="282">
        <v>30</v>
      </c>
    </row>
    <row r="6469" spans="1:11" x14ac:dyDescent="0.3">
      <c r="A6469" s="283" t="s">
        <v>2167</v>
      </c>
      <c r="B6469" s="283">
        <v>165</v>
      </c>
      <c r="C6469" s="24" t="str">
        <f t="shared" si="100"/>
        <v>rachel165</v>
      </c>
      <c r="D6469" s="283">
        <v>3332</v>
      </c>
      <c r="E6469" s="283">
        <v>1325</v>
      </c>
      <c r="F6469" s="283">
        <v>48631</v>
      </c>
      <c r="G6469" s="24">
        <v>50</v>
      </c>
      <c r="H6469" s="24">
        <v>0</v>
      </c>
      <c r="I6469" s="24">
        <v>0</v>
      </c>
      <c r="J6469" s="282">
        <v>10</v>
      </c>
      <c r="K6469" s="282">
        <v>30</v>
      </c>
    </row>
    <row r="6470" spans="1:11" x14ac:dyDescent="0.3">
      <c r="A6470" s="283" t="s">
        <v>2167</v>
      </c>
      <c r="B6470" s="283">
        <v>166</v>
      </c>
      <c r="C6470" s="24" t="str">
        <f t="shared" ref="C6470:C6533" si="101">A6470&amp;B6470</f>
        <v>rachel166</v>
      </c>
      <c r="D6470" s="283">
        <v>3368</v>
      </c>
      <c r="E6470" s="283">
        <v>1339</v>
      </c>
      <c r="F6470" s="283">
        <v>49196</v>
      </c>
      <c r="G6470" s="24">
        <v>50</v>
      </c>
      <c r="H6470" s="24">
        <v>0</v>
      </c>
      <c r="I6470" s="24">
        <v>0</v>
      </c>
      <c r="J6470" s="282">
        <v>10</v>
      </c>
      <c r="K6470" s="282">
        <v>30</v>
      </c>
    </row>
    <row r="6471" spans="1:11" x14ac:dyDescent="0.3">
      <c r="A6471" s="283" t="s">
        <v>2167</v>
      </c>
      <c r="B6471" s="283">
        <v>167</v>
      </c>
      <c r="C6471" s="24" t="str">
        <f t="shared" si="101"/>
        <v>rachel167</v>
      </c>
      <c r="D6471" s="283">
        <v>3404</v>
      </c>
      <c r="E6471" s="283">
        <v>1354</v>
      </c>
      <c r="F6471" s="283">
        <v>49766</v>
      </c>
      <c r="G6471" s="24">
        <v>50</v>
      </c>
      <c r="H6471" s="24">
        <v>0</v>
      </c>
      <c r="I6471" s="24">
        <v>0</v>
      </c>
      <c r="J6471" s="282">
        <v>10</v>
      </c>
      <c r="K6471" s="282">
        <v>30</v>
      </c>
    </row>
    <row r="6472" spans="1:11" x14ac:dyDescent="0.3">
      <c r="A6472" s="283" t="s">
        <v>2167</v>
      </c>
      <c r="B6472" s="283">
        <v>168</v>
      </c>
      <c r="C6472" s="24" t="str">
        <f t="shared" si="101"/>
        <v>rachel168</v>
      </c>
      <c r="D6472" s="283">
        <v>3441</v>
      </c>
      <c r="E6472" s="283">
        <v>1368</v>
      </c>
      <c r="F6472" s="283">
        <v>50344</v>
      </c>
      <c r="G6472" s="24">
        <v>50</v>
      </c>
      <c r="H6472" s="24">
        <v>0</v>
      </c>
      <c r="I6472" s="24">
        <v>0</v>
      </c>
      <c r="J6472" s="282">
        <v>10</v>
      </c>
      <c r="K6472" s="282">
        <v>30</v>
      </c>
    </row>
    <row r="6473" spans="1:11" x14ac:dyDescent="0.3">
      <c r="A6473" s="283" t="s">
        <v>2167</v>
      </c>
      <c r="B6473" s="283">
        <v>169</v>
      </c>
      <c r="C6473" s="24" t="str">
        <f t="shared" si="101"/>
        <v>rachel169</v>
      </c>
      <c r="D6473" s="283">
        <v>3478</v>
      </c>
      <c r="E6473" s="283">
        <v>1383</v>
      </c>
      <c r="F6473" s="283">
        <v>51083</v>
      </c>
      <c r="G6473" s="24">
        <v>50</v>
      </c>
      <c r="H6473" s="24">
        <v>0</v>
      </c>
      <c r="I6473" s="24">
        <v>0</v>
      </c>
      <c r="J6473" s="282">
        <v>10</v>
      </c>
      <c r="K6473" s="282">
        <v>30</v>
      </c>
    </row>
    <row r="6474" spans="1:11" x14ac:dyDescent="0.3">
      <c r="A6474" s="283" t="s">
        <v>2167</v>
      </c>
      <c r="B6474" s="283">
        <v>170</v>
      </c>
      <c r="C6474" s="24" t="str">
        <f t="shared" si="101"/>
        <v>rachel170</v>
      </c>
      <c r="D6474" s="283">
        <v>3516</v>
      </c>
      <c r="E6474" s="283">
        <v>1398</v>
      </c>
      <c r="F6474" s="283">
        <v>51675</v>
      </c>
      <c r="G6474" s="24">
        <v>50</v>
      </c>
      <c r="H6474" s="24">
        <v>0</v>
      </c>
      <c r="I6474" s="24">
        <v>0</v>
      </c>
      <c r="J6474" s="282">
        <v>10</v>
      </c>
      <c r="K6474" s="282">
        <v>30</v>
      </c>
    </row>
    <row r="6475" spans="1:11" x14ac:dyDescent="0.3">
      <c r="A6475" s="283" t="s">
        <v>2167</v>
      </c>
      <c r="B6475" s="283">
        <v>171</v>
      </c>
      <c r="C6475" s="24" t="str">
        <f t="shared" si="101"/>
        <v>rachel171</v>
      </c>
      <c r="D6475" s="283">
        <v>3553</v>
      </c>
      <c r="E6475" s="283">
        <v>1413</v>
      </c>
      <c r="F6475" s="283">
        <v>52273</v>
      </c>
      <c r="G6475" s="24">
        <v>50</v>
      </c>
      <c r="H6475" s="24">
        <v>0</v>
      </c>
      <c r="I6475" s="24">
        <v>0</v>
      </c>
      <c r="J6475" s="282">
        <v>10</v>
      </c>
      <c r="K6475" s="282">
        <v>30</v>
      </c>
    </row>
    <row r="6476" spans="1:11" x14ac:dyDescent="0.3">
      <c r="A6476" s="283" t="s">
        <v>2167</v>
      </c>
      <c r="B6476" s="283">
        <v>172</v>
      </c>
      <c r="C6476" s="24" t="str">
        <f t="shared" si="101"/>
        <v>rachel172</v>
      </c>
      <c r="D6476" s="283">
        <v>3592</v>
      </c>
      <c r="E6476" s="283">
        <v>1428</v>
      </c>
      <c r="F6476" s="283">
        <v>52879</v>
      </c>
      <c r="G6476" s="24">
        <v>50</v>
      </c>
      <c r="H6476" s="24">
        <v>0</v>
      </c>
      <c r="I6476" s="24">
        <v>0</v>
      </c>
      <c r="J6476" s="282">
        <v>10</v>
      </c>
      <c r="K6476" s="282">
        <v>30</v>
      </c>
    </row>
    <row r="6477" spans="1:11" x14ac:dyDescent="0.3">
      <c r="A6477" s="283" t="s">
        <v>2167</v>
      </c>
      <c r="B6477" s="283">
        <v>173</v>
      </c>
      <c r="C6477" s="24" t="str">
        <f t="shared" si="101"/>
        <v>rachel173</v>
      </c>
      <c r="D6477" s="283">
        <v>3630</v>
      </c>
      <c r="E6477" s="283">
        <v>1444</v>
      </c>
      <c r="F6477" s="283">
        <v>53654</v>
      </c>
      <c r="G6477" s="24">
        <v>50</v>
      </c>
      <c r="H6477" s="24">
        <v>0</v>
      </c>
      <c r="I6477" s="24">
        <v>0</v>
      </c>
      <c r="J6477" s="282">
        <v>10</v>
      </c>
      <c r="K6477" s="282">
        <v>30</v>
      </c>
    </row>
    <row r="6478" spans="1:11" x14ac:dyDescent="0.3">
      <c r="A6478" s="283" t="s">
        <v>2167</v>
      </c>
      <c r="B6478" s="283">
        <v>174</v>
      </c>
      <c r="C6478" s="24" t="str">
        <f t="shared" si="101"/>
        <v>rachel174</v>
      </c>
      <c r="D6478" s="283">
        <v>3670</v>
      </c>
      <c r="E6478" s="283">
        <v>1459</v>
      </c>
      <c r="F6478" s="283">
        <v>54275</v>
      </c>
      <c r="G6478" s="24">
        <v>50</v>
      </c>
      <c r="H6478" s="24">
        <v>0</v>
      </c>
      <c r="I6478" s="24">
        <v>0</v>
      </c>
      <c r="J6478" s="282">
        <v>10</v>
      </c>
      <c r="K6478" s="282">
        <v>30</v>
      </c>
    </row>
    <row r="6479" spans="1:11" x14ac:dyDescent="0.3">
      <c r="A6479" s="283" t="s">
        <v>2167</v>
      </c>
      <c r="B6479" s="283">
        <v>175</v>
      </c>
      <c r="C6479" s="24" t="str">
        <f t="shared" si="101"/>
        <v>rachel175</v>
      </c>
      <c r="D6479" s="283">
        <v>3709</v>
      </c>
      <c r="E6479" s="283">
        <v>1475</v>
      </c>
      <c r="F6479" s="283">
        <v>54902</v>
      </c>
      <c r="G6479" s="24">
        <v>50</v>
      </c>
      <c r="H6479" s="24">
        <v>0</v>
      </c>
      <c r="I6479" s="24">
        <v>0</v>
      </c>
      <c r="J6479" s="282">
        <v>10</v>
      </c>
      <c r="K6479" s="282">
        <v>30</v>
      </c>
    </row>
    <row r="6480" spans="1:11" x14ac:dyDescent="0.3">
      <c r="A6480" s="283" t="s">
        <v>2167</v>
      </c>
      <c r="B6480" s="283">
        <v>176</v>
      </c>
      <c r="C6480" s="24" t="str">
        <f t="shared" si="101"/>
        <v>rachel176</v>
      </c>
      <c r="D6480" s="283">
        <v>3749</v>
      </c>
      <c r="E6480" s="283">
        <v>1491</v>
      </c>
      <c r="F6480" s="283">
        <v>55537</v>
      </c>
      <c r="G6480" s="24">
        <v>50</v>
      </c>
      <c r="H6480" s="24">
        <v>0</v>
      </c>
      <c r="I6480" s="24">
        <v>0</v>
      </c>
      <c r="J6480" s="282">
        <v>10</v>
      </c>
      <c r="K6480" s="282">
        <v>30</v>
      </c>
    </row>
    <row r="6481" spans="1:11" x14ac:dyDescent="0.3">
      <c r="A6481" s="283" t="s">
        <v>2167</v>
      </c>
      <c r="B6481" s="283">
        <v>177</v>
      </c>
      <c r="C6481" s="24" t="str">
        <f t="shared" si="101"/>
        <v>rachel177</v>
      </c>
      <c r="D6481" s="283">
        <v>3789</v>
      </c>
      <c r="E6481" s="283">
        <v>1507</v>
      </c>
      <c r="F6481" s="283">
        <v>56351</v>
      </c>
      <c r="G6481" s="24">
        <v>50</v>
      </c>
      <c r="H6481" s="24">
        <v>0</v>
      </c>
      <c r="I6481" s="24">
        <v>0</v>
      </c>
      <c r="J6481" s="282">
        <v>10</v>
      </c>
      <c r="K6481" s="282">
        <v>30</v>
      </c>
    </row>
    <row r="6482" spans="1:11" x14ac:dyDescent="0.3">
      <c r="A6482" s="283" t="s">
        <v>2167</v>
      </c>
      <c r="B6482" s="283">
        <v>178</v>
      </c>
      <c r="C6482" s="24" t="str">
        <f t="shared" si="101"/>
        <v>rachel178</v>
      </c>
      <c r="D6482" s="283">
        <v>3830</v>
      </c>
      <c r="E6482" s="283">
        <v>1523</v>
      </c>
      <c r="F6482" s="283">
        <v>57001</v>
      </c>
      <c r="G6482" s="24">
        <v>50</v>
      </c>
      <c r="H6482" s="24">
        <v>0</v>
      </c>
      <c r="I6482" s="24">
        <v>0</v>
      </c>
      <c r="J6482" s="282">
        <v>10</v>
      </c>
      <c r="K6482" s="282">
        <v>30</v>
      </c>
    </row>
    <row r="6483" spans="1:11" x14ac:dyDescent="0.3">
      <c r="A6483" s="283" t="s">
        <v>2167</v>
      </c>
      <c r="B6483" s="283">
        <v>179</v>
      </c>
      <c r="C6483" s="24" t="str">
        <f t="shared" si="101"/>
        <v>rachel179</v>
      </c>
      <c r="D6483" s="283">
        <v>3871</v>
      </c>
      <c r="E6483" s="283">
        <v>1539</v>
      </c>
      <c r="F6483" s="283">
        <v>57659</v>
      </c>
      <c r="G6483" s="24">
        <v>50</v>
      </c>
      <c r="H6483" s="24">
        <v>0</v>
      </c>
      <c r="I6483" s="24">
        <v>0</v>
      </c>
      <c r="J6483" s="282">
        <v>10</v>
      </c>
      <c r="K6483" s="282">
        <v>30</v>
      </c>
    </row>
    <row r="6484" spans="1:11" x14ac:dyDescent="0.3">
      <c r="A6484" s="283" t="s">
        <v>2167</v>
      </c>
      <c r="B6484" s="283">
        <v>180</v>
      </c>
      <c r="C6484" s="24" t="str">
        <f t="shared" si="101"/>
        <v>rachel180</v>
      </c>
      <c r="D6484" s="283">
        <v>3912</v>
      </c>
      <c r="E6484" s="283">
        <v>1556</v>
      </c>
      <c r="F6484" s="283">
        <v>58324</v>
      </c>
      <c r="G6484" s="24">
        <v>50</v>
      </c>
      <c r="H6484" s="24">
        <v>0</v>
      </c>
      <c r="I6484" s="24">
        <v>0</v>
      </c>
      <c r="J6484" s="282">
        <v>10</v>
      </c>
      <c r="K6484" s="282">
        <v>30</v>
      </c>
    </row>
    <row r="6485" spans="1:11" x14ac:dyDescent="0.3">
      <c r="A6485" s="283" t="s">
        <v>2167</v>
      </c>
      <c r="B6485" s="283">
        <v>181</v>
      </c>
      <c r="C6485" s="24" t="str">
        <f t="shared" si="101"/>
        <v>rachel181</v>
      </c>
      <c r="D6485" s="283">
        <v>4267</v>
      </c>
      <c r="E6485" s="283">
        <v>1697</v>
      </c>
      <c r="F6485" s="283">
        <v>64582</v>
      </c>
      <c r="G6485" s="24">
        <v>50</v>
      </c>
      <c r="H6485" s="24">
        <v>0</v>
      </c>
      <c r="I6485" s="24">
        <v>0</v>
      </c>
      <c r="J6485" s="282">
        <v>10</v>
      </c>
      <c r="K6485" s="282">
        <v>30</v>
      </c>
    </row>
    <row r="6486" spans="1:11" x14ac:dyDescent="0.3">
      <c r="A6486" s="283" t="s">
        <v>2167</v>
      </c>
      <c r="B6486" s="283">
        <v>182</v>
      </c>
      <c r="C6486" s="24" t="str">
        <f t="shared" si="101"/>
        <v>rachel182</v>
      </c>
      <c r="D6486" s="283">
        <v>4313</v>
      </c>
      <c r="E6486" s="283">
        <v>1715</v>
      </c>
      <c r="F6486" s="283">
        <v>65326</v>
      </c>
      <c r="G6486" s="24">
        <v>50</v>
      </c>
      <c r="H6486" s="24">
        <v>0</v>
      </c>
      <c r="I6486" s="24">
        <v>0</v>
      </c>
      <c r="J6486" s="282">
        <v>10</v>
      </c>
      <c r="K6486" s="282">
        <v>30</v>
      </c>
    </row>
    <row r="6487" spans="1:11" x14ac:dyDescent="0.3">
      <c r="A6487" s="283" t="s">
        <v>2167</v>
      </c>
      <c r="B6487" s="283">
        <v>183</v>
      </c>
      <c r="C6487" s="24" t="str">
        <f t="shared" si="101"/>
        <v>rachel183</v>
      </c>
      <c r="D6487" s="283">
        <v>4359</v>
      </c>
      <c r="E6487" s="283">
        <v>1734</v>
      </c>
      <c r="F6487" s="283">
        <v>66079</v>
      </c>
      <c r="G6487" s="24">
        <v>50</v>
      </c>
      <c r="H6487" s="24">
        <v>0</v>
      </c>
      <c r="I6487" s="24">
        <v>0</v>
      </c>
      <c r="J6487" s="282">
        <v>10</v>
      </c>
      <c r="K6487" s="282">
        <v>30</v>
      </c>
    </row>
    <row r="6488" spans="1:11" x14ac:dyDescent="0.3">
      <c r="A6488" s="283" t="s">
        <v>2167</v>
      </c>
      <c r="B6488" s="283">
        <v>184</v>
      </c>
      <c r="C6488" s="24" t="str">
        <f t="shared" si="101"/>
        <v>rachel184</v>
      </c>
      <c r="D6488" s="283">
        <v>4406</v>
      </c>
      <c r="E6488" s="283">
        <v>1752</v>
      </c>
      <c r="F6488" s="283">
        <v>66840</v>
      </c>
      <c r="G6488" s="24">
        <v>50</v>
      </c>
      <c r="H6488" s="24">
        <v>0</v>
      </c>
      <c r="I6488" s="24">
        <v>0</v>
      </c>
      <c r="J6488" s="282">
        <v>10</v>
      </c>
      <c r="K6488" s="282">
        <v>30</v>
      </c>
    </row>
    <row r="6489" spans="1:11" x14ac:dyDescent="0.3">
      <c r="A6489" s="283" t="s">
        <v>2167</v>
      </c>
      <c r="B6489" s="283">
        <v>185</v>
      </c>
      <c r="C6489" s="24" t="str">
        <f t="shared" si="101"/>
        <v>rachel185</v>
      </c>
      <c r="D6489" s="283">
        <v>4453</v>
      </c>
      <c r="E6489" s="283">
        <v>1771</v>
      </c>
      <c r="F6489" s="283">
        <v>67819</v>
      </c>
      <c r="G6489" s="24">
        <v>50</v>
      </c>
      <c r="H6489" s="24">
        <v>0</v>
      </c>
      <c r="I6489" s="24">
        <v>0</v>
      </c>
      <c r="J6489" s="282">
        <v>10</v>
      </c>
      <c r="K6489" s="282">
        <v>30</v>
      </c>
    </row>
    <row r="6490" spans="1:11" x14ac:dyDescent="0.3">
      <c r="A6490" s="283" t="s">
        <v>2167</v>
      </c>
      <c r="B6490" s="283">
        <v>186</v>
      </c>
      <c r="C6490" s="24" t="str">
        <f t="shared" si="101"/>
        <v>rachel186</v>
      </c>
      <c r="D6490" s="283">
        <v>4500</v>
      </c>
      <c r="E6490" s="283">
        <v>1790</v>
      </c>
      <c r="F6490" s="283">
        <v>68599</v>
      </c>
      <c r="G6490" s="24">
        <v>50</v>
      </c>
      <c r="H6490" s="24">
        <v>0</v>
      </c>
      <c r="I6490" s="24">
        <v>0</v>
      </c>
      <c r="J6490" s="282">
        <v>10</v>
      </c>
      <c r="K6490" s="282">
        <v>30</v>
      </c>
    </row>
    <row r="6491" spans="1:11" x14ac:dyDescent="0.3">
      <c r="A6491" s="283" t="s">
        <v>2167</v>
      </c>
      <c r="B6491" s="283">
        <v>187</v>
      </c>
      <c r="C6491" s="24" t="str">
        <f t="shared" si="101"/>
        <v>rachel187</v>
      </c>
      <c r="D6491" s="283">
        <v>4548</v>
      </c>
      <c r="E6491" s="283">
        <v>1809</v>
      </c>
      <c r="F6491" s="283">
        <v>69388</v>
      </c>
      <c r="G6491" s="24">
        <v>50</v>
      </c>
      <c r="H6491" s="24">
        <v>0</v>
      </c>
      <c r="I6491" s="24">
        <v>0</v>
      </c>
      <c r="J6491" s="282">
        <v>10</v>
      </c>
      <c r="K6491" s="282">
        <v>30</v>
      </c>
    </row>
    <row r="6492" spans="1:11" x14ac:dyDescent="0.3">
      <c r="A6492" s="283" t="s">
        <v>2167</v>
      </c>
      <c r="B6492" s="283">
        <v>188</v>
      </c>
      <c r="C6492" s="24" t="str">
        <f t="shared" si="101"/>
        <v>rachel188</v>
      </c>
      <c r="D6492" s="283">
        <v>4597</v>
      </c>
      <c r="E6492" s="283">
        <v>1828</v>
      </c>
      <c r="F6492" s="283">
        <v>70186</v>
      </c>
      <c r="G6492" s="24">
        <v>50</v>
      </c>
      <c r="H6492" s="24">
        <v>0</v>
      </c>
      <c r="I6492" s="24">
        <v>0</v>
      </c>
      <c r="J6492" s="282">
        <v>10</v>
      </c>
      <c r="K6492" s="282">
        <v>30</v>
      </c>
    </row>
    <row r="6493" spans="1:11" x14ac:dyDescent="0.3">
      <c r="A6493" s="283" t="s">
        <v>2167</v>
      </c>
      <c r="B6493" s="283">
        <v>189</v>
      </c>
      <c r="C6493" s="24" t="str">
        <f t="shared" si="101"/>
        <v>rachel189</v>
      </c>
      <c r="D6493" s="283">
        <v>4646</v>
      </c>
      <c r="E6493" s="283">
        <v>1848</v>
      </c>
      <c r="F6493" s="283">
        <v>71139</v>
      </c>
      <c r="G6493" s="24">
        <v>50</v>
      </c>
      <c r="H6493" s="24">
        <v>0</v>
      </c>
      <c r="I6493" s="24">
        <v>0</v>
      </c>
      <c r="J6493" s="282">
        <v>10</v>
      </c>
      <c r="K6493" s="282">
        <v>30</v>
      </c>
    </row>
    <row r="6494" spans="1:11" x14ac:dyDescent="0.3">
      <c r="A6494" s="283" t="s">
        <v>2167</v>
      </c>
      <c r="B6494" s="283">
        <v>190</v>
      </c>
      <c r="C6494" s="24" t="str">
        <f t="shared" si="101"/>
        <v>rachel190</v>
      </c>
      <c r="D6494" s="283">
        <v>4695</v>
      </c>
      <c r="E6494" s="283">
        <v>1867</v>
      </c>
      <c r="F6494" s="283">
        <v>71956</v>
      </c>
      <c r="G6494" s="24">
        <v>50</v>
      </c>
      <c r="H6494" s="24">
        <v>0</v>
      </c>
      <c r="I6494" s="24">
        <v>0</v>
      </c>
      <c r="J6494" s="282">
        <v>10</v>
      </c>
      <c r="K6494" s="282">
        <v>30</v>
      </c>
    </row>
    <row r="6495" spans="1:11" x14ac:dyDescent="0.3">
      <c r="A6495" s="283" t="s">
        <v>2167</v>
      </c>
      <c r="B6495" s="283">
        <v>191</v>
      </c>
      <c r="C6495" s="24" t="str">
        <f t="shared" si="101"/>
        <v>rachel191</v>
      </c>
      <c r="D6495" s="283">
        <v>4745</v>
      </c>
      <c r="E6495" s="283">
        <v>1887</v>
      </c>
      <c r="F6495" s="283">
        <v>72782</v>
      </c>
      <c r="G6495" s="24">
        <v>50</v>
      </c>
      <c r="H6495" s="24">
        <v>0</v>
      </c>
      <c r="I6495" s="24">
        <v>0</v>
      </c>
      <c r="J6495" s="282">
        <v>10</v>
      </c>
      <c r="K6495" s="282">
        <v>30</v>
      </c>
    </row>
    <row r="6496" spans="1:11" x14ac:dyDescent="0.3">
      <c r="A6496" s="283" t="s">
        <v>2167</v>
      </c>
      <c r="B6496" s="283">
        <v>192</v>
      </c>
      <c r="C6496" s="24" t="str">
        <f t="shared" si="101"/>
        <v>rachel192</v>
      </c>
      <c r="D6496" s="283">
        <v>4796</v>
      </c>
      <c r="E6496" s="283">
        <v>1907</v>
      </c>
      <c r="F6496" s="283">
        <v>73617</v>
      </c>
      <c r="G6496" s="24">
        <v>50</v>
      </c>
      <c r="H6496" s="24">
        <v>0</v>
      </c>
      <c r="I6496" s="24">
        <v>0</v>
      </c>
      <c r="J6496" s="282">
        <v>10</v>
      </c>
      <c r="K6496" s="282">
        <v>30</v>
      </c>
    </row>
    <row r="6497" spans="1:11" x14ac:dyDescent="0.3">
      <c r="A6497" s="283" t="s">
        <v>2167</v>
      </c>
      <c r="B6497" s="283">
        <v>193</v>
      </c>
      <c r="C6497" s="24" t="str">
        <f t="shared" si="101"/>
        <v>rachel193</v>
      </c>
      <c r="D6497" s="283">
        <v>4847</v>
      </c>
      <c r="E6497" s="283">
        <v>1928</v>
      </c>
      <c r="F6497" s="283">
        <v>74692</v>
      </c>
      <c r="G6497" s="24">
        <v>50</v>
      </c>
      <c r="H6497" s="24">
        <v>0</v>
      </c>
      <c r="I6497" s="24">
        <v>0</v>
      </c>
      <c r="J6497" s="282">
        <v>10</v>
      </c>
      <c r="K6497" s="282">
        <v>30</v>
      </c>
    </row>
    <row r="6498" spans="1:11" x14ac:dyDescent="0.3">
      <c r="A6498" s="283" t="s">
        <v>2167</v>
      </c>
      <c r="B6498" s="283">
        <v>194</v>
      </c>
      <c r="C6498" s="24" t="str">
        <f t="shared" si="101"/>
        <v>rachel194</v>
      </c>
      <c r="D6498" s="283">
        <v>4898</v>
      </c>
      <c r="E6498" s="283">
        <v>1948</v>
      </c>
      <c r="F6498" s="283">
        <v>75548</v>
      </c>
      <c r="G6498" s="24">
        <v>50</v>
      </c>
      <c r="H6498" s="24">
        <v>0</v>
      </c>
      <c r="I6498" s="24">
        <v>0</v>
      </c>
      <c r="J6498" s="282">
        <v>10</v>
      </c>
      <c r="K6498" s="282">
        <v>30</v>
      </c>
    </row>
    <row r="6499" spans="1:11" x14ac:dyDescent="0.3">
      <c r="A6499" s="283" t="s">
        <v>2167</v>
      </c>
      <c r="B6499" s="283">
        <v>195</v>
      </c>
      <c r="C6499" s="24" t="str">
        <f t="shared" si="101"/>
        <v>rachel195</v>
      </c>
      <c r="D6499" s="283">
        <v>4950</v>
      </c>
      <c r="E6499" s="283">
        <v>1969</v>
      </c>
      <c r="F6499" s="283">
        <v>76414</v>
      </c>
      <c r="G6499" s="24">
        <v>50</v>
      </c>
      <c r="H6499" s="24">
        <v>0</v>
      </c>
      <c r="I6499" s="24">
        <v>0</v>
      </c>
      <c r="J6499" s="282">
        <v>10</v>
      </c>
      <c r="K6499" s="282">
        <v>30</v>
      </c>
    </row>
    <row r="6500" spans="1:11" x14ac:dyDescent="0.3">
      <c r="A6500" s="283" t="s">
        <v>2167</v>
      </c>
      <c r="B6500" s="283">
        <v>196</v>
      </c>
      <c r="C6500" s="24" t="str">
        <f t="shared" si="101"/>
        <v>rachel196</v>
      </c>
      <c r="D6500" s="283">
        <v>5002</v>
      </c>
      <c r="E6500" s="283">
        <v>1990</v>
      </c>
      <c r="F6500" s="283">
        <v>77289</v>
      </c>
      <c r="G6500" s="24">
        <v>50</v>
      </c>
      <c r="H6500" s="24">
        <v>0</v>
      </c>
      <c r="I6500" s="24">
        <v>0</v>
      </c>
      <c r="J6500" s="282">
        <v>10</v>
      </c>
      <c r="K6500" s="282">
        <v>30</v>
      </c>
    </row>
    <row r="6501" spans="1:11" x14ac:dyDescent="0.3">
      <c r="A6501" s="283" t="s">
        <v>2167</v>
      </c>
      <c r="B6501" s="283">
        <v>197</v>
      </c>
      <c r="C6501" s="24" t="str">
        <f t="shared" si="101"/>
        <v>rachel197</v>
      </c>
      <c r="D6501" s="283">
        <v>5056</v>
      </c>
      <c r="E6501" s="283">
        <v>2011</v>
      </c>
      <c r="F6501" s="283">
        <v>78416</v>
      </c>
      <c r="G6501" s="24">
        <v>50</v>
      </c>
      <c r="H6501" s="24">
        <v>0</v>
      </c>
      <c r="I6501" s="24">
        <v>0</v>
      </c>
      <c r="J6501" s="282">
        <v>10</v>
      </c>
      <c r="K6501" s="282">
        <v>30</v>
      </c>
    </row>
    <row r="6502" spans="1:11" x14ac:dyDescent="0.3">
      <c r="A6502" s="283" t="s">
        <v>2167</v>
      </c>
      <c r="B6502" s="283">
        <v>198</v>
      </c>
      <c r="C6502" s="24" t="str">
        <f t="shared" si="101"/>
        <v>rachel198</v>
      </c>
      <c r="D6502" s="283">
        <v>5109</v>
      </c>
      <c r="E6502" s="283">
        <v>2032</v>
      </c>
      <c r="F6502" s="283">
        <v>79313</v>
      </c>
      <c r="G6502" s="24">
        <v>50</v>
      </c>
      <c r="H6502" s="24">
        <v>0</v>
      </c>
      <c r="I6502" s="24">
        <v>0</v>
      </c>
      <c r="J6502" s="282">
        <v>10</v>
      </c>
      <c r="K6502" s="282">
        <v>30</v>
      </c>
    </row>
    <row r="6503" spans="1:11" x14ac:dyDescent="0.3">
      <c r="A6503" s="283" t="s">
        <v>2167</v>
      </c>
      <c r="B6503" s="283">
        <v>199</v>
      </c>
      <c r="C6503" s="24" t="str">
        <f t="shared" si="101"/>
        <v>rachel199</v>
      </c>
      <c r="D6503" s="283">
        <v>5163</v>
      </c>
      <c r="E6503" s="283">
        <v>2054</v>
      </c>
      <c r="F6503" s="283">
        <v>80220</v>
      </c>
      <c r="G6503" s="24">
        <v>50</v>
      </c>
      <c r="H6503" s="24">
        <v>0</v>
      </c>
      <c r="I6503" s="24">
        <v>0</v>
      </c>
      <c r="J6503" s="282">
        <v>10</v>
      </c>
      <c r="K6503" s="282">
        <v>30</v>
      </c>
    </row>
    <row r="6504" spans="1:11" x14ac:dyDescent="0.3">
      <c r="A6504" s="283" t="s">
        <v>2167</v>
      </c>
      <c r="B6504" s="283">
        <v>200</v>
      </c>
      <c r="C6504" s="24" t="str">
        <f t="shared" si="101"/>
        <v>rachel200</v>
      </c>
      <c r="D6504" s="283">
        <v>5218</v>
      </c>
      <c r="E6504" s="283">
        <v>2075</v>
      </c>
      <c r="F6504" s="283">
        <v>81138</v>
      </c>
      <c r="G6504" s="24">
        <v>50</v>
      </c>
      <c r="H6504" s="24">
        <v>0</v>
      </c>
      <c r="I6504" s="24">
        <v>0</v>
      </c>
      <c r="J6504" s="282">
        <v>10</v>
      </c>
      <c r="K6504" s="282">
        <v>30</v>
      </c>
    </row>
    <row r="6505" spans="1:11" x14ac:dyDescent="0.3">
      <c r="A6505" s="283" t="s">
        <v>2167</v>
      </c>
      <c r="B6505" s="283">
        <v>201</v>
      </c>
      <c r="C6505" s="24" t="str">
        <f t="shared" si="101"/>
        <v>rachel201</v>
      </c>
      <c r="D6505" s="283">
        <v>5690</v>
      </c>
      <c r="E6505" s="283">
        <v>2263</v>
      </c>
      <c r="F6505" s="283">
        <v>89622</v>
      </c>
      <c r="G6505" s="24">
        <v>50</v>
      </c>
      <c r="H6505" s="24">
        <v>0</v>
      </c>
      <c r="I6505" s="24">
        <v>0</v>
      </c>
      <c r="J6505" s="282">
        <v>10</v>
      </c>
      <c r="K6505" s="282">
        <v>30</v>
      </c>
    </row>
    <row r="6506" spans="1:11" x14ac:dyDescent="0.3">
      <c r="A6506" s="283" t="s">
        <v>2167</v>
      </c>
      <c r="B6506" s="283">
        <v>202</v>
      </c>
      <c r="C6506" s="24" t="str">
        <f t="shared" si="101"/>
        <v>rachel202</v>
      </c>
      <c r="D6506" s="283">
        <v>5750</v>
      </c>
      <c r="E6506" s="283">
        <v>2287</v>
      </c>
      <c r="F6506" s="283">
        <v>90739</v>
      </c>
      <c r="G6506" s="24">
        <v>50</v>
      </c>
      <c r="H6506" s="24">
        <v>0</v>
      </c>
      <c r="I6506" s="24">
        <v>0</v>
      </c>
      <c r="J6506" s="282">
        <v>10</v>
      </c>
      <c r="K6506" s="282">
        <v>30</v>
      </c>
    </row>
    <row r="6507" spans="1:11" x14ac:dyDescent="0.3">
      <c r="A6507" s="283" t="s">
        <v>2167</v>
      </c>
      <c r="B6507" s="283">
        <v>203</v>
      </c>
      <c r="C6507" s="24" t="str">
        <f t="shared" si="101"/>
        <v>rachel203</v>
      </c>
      <c r="D6507" s="283">
        <v>5811</v>
      </c>
      <c r="E6507" s="283">
        <v>2311</v>
      </c>
      <c r="F6507" s="283">
        <v>91838</v>
      </c>
      <c r="G6507" s="24">
        <v>50</v>
      </c>
      <c r="H6507" s="24">
        <v>0</v>
      </c>
      <c r="I6507" s="24">
        <v>0</v>
      </c>
      <c r="J6507" s="282">
        <v>10</v>
      </c>
      <c r="K6507" s="282">
        <v>30</v>
      </c>
    </row>
    <row r="6508" spans="1:11" x14ac:dyDescent="0.3">
      <c r="A6508" s="283" t="s">
        <v>2167</v>
      </c>
      <c r="B6508" s="283">
        <v>204</v>
      </c>
      <c r="C6508" s="24" t="str">
        <f t="shared" si="101"/>
        <v>rachel204</v>
      </c>
      <c r="D6508" s="283">
        <v>5873</v>
      </c>
      <c r="E6508" s="283">
        <v>2336</v>
      </c>
      <c r="F6508" s="283">
        <v>92950</v>
      </c>
      <c r="G6508" s="24">
        <v>50</v>
      </c>
      <c r="H6508" s="24">
        <v>0</v>
      </c>
      <c r="I6508" s="24">
        <v>0</v>
      </c>
      <c r="J6508" s="282">
        <v>10</v>
      </c>
      <c r="K6508" s="282">
        <v>30</v>
      </c>
    </row>
    <row r="6509" spans="1:11" x14ac:dyDescent="0.3">
      <c r="A6509" s="283" t="s">
        <v>2167</v>
      </c>
      <c r="B6509" s="283">
        <v>205</v>
      </c>
      <c r="C6509" s="24" t="str">
        <f t="shared" si="101"/>
        <v>rachel205</v>
      </c>
      <c r="D6509" s="283">
        <v>5934</v>
      </c>
      <c r="E6509" s="283">
        <v>2360</v>
      </c>
      <c r="F6509" s="283">
        <v>94459</v>
      </c>
      <c r="G6509" s="24">
        <v>50</v>
      </c>
      <c r="H6509" s="24">
        <v>0</v>
      </c>
      <c r="I6509" s="24">
        <v>0</v>
      </c>
      <c r="J6509" s="282">
        <v>10</v>
      </c>
      <c r="K6509" s="282">
        <v>30</v>
      </c>
    </row>
    <row r="6510" spans="1:11" x14ac:dyDescent="0.3">
      <c r="A6510" s="283" t="s">
        <v>2167</v>
      </c>
      <c r="B6510" s="283">
        <v>206</v>
      </c>
      <c r="C6510" s="24" t="str">
        <f t="shared" si="101"/>
        <v>rachel206</v>
      </c>
      <c r="D6510" s="283">
        <v>5997</v>
      </c>
      <c r="E6510" s="283">
        <v>2385</v>
      </c>
      <c r="F6510" s="283">
        <v>95699</v>
      </c>
      <c r="G6510" s="24">
        <v>50</v>
      </c>
      <c r="H6510" s="24">
        <v>0</v>
      </c>
      <c r="I6510" s="24">
        <v>0</v>
      </c>
      <c r="J6510" s="282">
        <v>10</v>
      </c>
      <c r="K6510" s="282">
        <v>30</v>
      </c>
    </row>
    <row r="6511" spans="1:11" x14ac:dyDescent="0.3">
      <c r="A6511" s="283" t="s">
        <v>2167</v>
      </c>
      <c r="B6511" s="283">
        <v>207</v>
      </c>
      <c r="C6511" s="24" t="str">
        <f t="shared" si="101"/>
        <v>rachel207</v>
      </c>
      <c r="D6511" s="283">
        <v>6060</v>
      </c>
      <c r="E6511" s="283">
        <v>2410</v>
      </c>
      <c r="F6511" s="283">
        <v>96955</v>
      </c>
      <c r="G6511" s="24">
        <v>50</v>
      </c>
      <c r="H6511" s="24">
        <v>0</v>
      </c>
      <c r="I6511" s="24">
        <v>0</v>
      </c>
      <c r="J6511" s="282">
        <v>10</v>
      </c>
      <c r="K6511" s="282">
        <v>30</v>
      </c>
    </row>
    <row r="6512" spans="1:11" x14ac:dyDescent="0.3">
      <c r="A6512" s="283" t="s">
        <v>2167</v>
      </c>
      <c r="B6512" s="283">
        <v>208</v>
      </c>
      <c r="C6512" s="24" t="str">
        <f t="shared" si="101"/>
        <v>rachel208</v>
      </c>
      <c r="D6512" s="283">
        <v>6124</v>
      </c>
      <c r="E6512" s="283">
        <v>2436</v>
      </c>
      <c r="F6512" s="283">
        <v>98194</v>
      </c>
      <c r="G6512" s="24">
        <v>50</v>
      </c>
      <c r="H6512" s="24">
        <v>0</v>
      </c>
      <c r="I6512" s="24">
        <v>0</v>
      </c>
      <c r="J6512" s="282">
        <v>10</v>
      </c>
      <c r="K6512" s="282">
        <v>30</v>
      </c>
    </row>
    <row r="6513" spans="1:11" x14ac:dyDescent="0.3">
      <c r="A6513" s="283" t="s">
        <v>2167</v>
      </c>
      <c r="B6513" s="283">
        <v>209</v>
      </c>
      <c r="C6513" s="24" t="str">
        <f t="shared" si="101"/>
        <v>rachel209</v>
      </c>
      <c r="D6513" s="283">
        <v>6188</v>
      </c>
      <c r="E6513" s="283">
        <v>2461</v>
      </c>
      <c r="F6513" s="283">
        <v>99516</v>
      </c>
      <c r="G6513" s="24">
        <v>50</v>
      </c>
      <c r="H6513" s="24">
        <v>0</v>
      </c>
      <c r="I6513" s="24">
        <v>0</v>
      </c>
      <c r="J6513" s="282">
        <v>10</v>
      </c>
      <c r="K6513" s="282">
        <v>30</v>
      </c>
    </row>
    <row r="6514" spans="1:11" x14ac:dyDescent="0.3">
      <c r="A6514" s="283" t="s">
        <v>2167</v>
      </c>
      <c r="B6514" s="283">
        <v>210</v>
      </c>
      <c r="C6514" s="24" t="str">
        <f t="shared" si="101"/>
        <v>rachel210</v>
      </c>
      <c r="D6514" s="283">
        <v>6253</v>
      </c>
      <c r="E6514" s="283">
        <v>2487</v>
      </c>
      <c r="F6514" s="283">
        <v>100786</v>
      </c>
      <c r="G6514" s="24">
        <v>50</v>
      </c>
      <c r="H6514" s="24">
        <v>0</v>
      </c>
      <c r="I6514" s="24">
        <v>0</v>
      </c>
      <c r="J6514" s="282">
        <v>10</v>
      </c>
      <c r="K6514" s="282">
        <v>30</v>
      </c>
    </row>
    <row r="6515" spans="1:11" x14ac:dyDescent="0.3">
      <c r="A6515" s="283" t="s">
        <v>2167</v>
      </c>
      <c r="B6515" s="283">
        <v>211</v>
      </c>
      <c r="C6515" s="24" t="str">
        <f t="shared" si="101"/>
        <v>rachel211</v>
      </c>
      <c r="D6515" s="283">
        <v>6319</v>
      </c>
      <c r="E6515" s="283">
        <v>2513</v>
      </c>
      <c r="F6515" s="283">
        <v>102107</v>
      </c>
      <c r="G6515" s="24">
        <v>50</v>
      </c>
      <c r="H6515" s="24">
        <v>0</v>
      </c>
      <c r="I6515" s="24">
        <v>0</v>
      </c>
      <c r="J6515" s="282">
        <v>10</v>
      </c>
      <c r="K6515" s="282">
        <v>30</v>
      </c>
    </row>
    <row r="6516" spans="1:11" x14ac:dyDescent="0.3">
      <c r="A6516" s="283" t="s">
        <v>2167</v>
      </c>
      <c r="B6516" s="283">
        <v>212</v>
      </c>
      <c r="C6516" s="24" t="str">
        <f t="shared" si="101"/>
        <v>rachel212</v>
      </c>
      <c r="D6516" s="283">
        <v>6385</v>
      </c>
      <c r="E6516" s="283">
        <v>2540</v>
      </c>
      <c r="F6516" s="283">
        <v>103445</v>
      </c>
      <c r="G6516" s="24">
        <v>50</v>
      </c>
      <c r="H6516" s="24">
        <v>0</v>
      </c>
      <c r="I6516" s="24">
        <v>0</v>
      </c>
      <c r="J6516" s="282">
        <v>10</v>
      </c>
      <c r="K6516" s="282">
        <v>30</v>
      </c>
    </row>
    <row r="6517" spans="1:11" x14ac:dyDescent="0.3">
      <c r="A6517" s="283" t="s">
        <v>2167</v>
      </c>
      <c r="B6517" s="283">
        <v>213</v>
      </c>
      <c r="C6517" s="24" t="str">
        <f t="shared" si="101"/>
        <v>rachel213</v>
      </c>
      <c r="D6517" s="283">
        <v>6452</v>
      </c>
      <c r="E6517" s="283">
        <v>2566</v>
      </c>
      <c r="F6517" s="283">
        <v>104800</v>
      </c>
      <c r="G6517" s="24">
        <v>50</v>
      </c>
      <c r="H6517" s="24">
        <v>0</v>
      </c>
      <c r="I6517" s="24">
        <v>0</v>
      </c>
      <c r="J6517" s="282">
        <v>10</v>
      </c>
      <c r="K6517" s="282">
        <v>30</v>
      </c>
    </row>
    <row r="6518" spans="1:11" x14ac:dyDescent="0.3">
      <c r="A6518" s="283" t="s">
        <v>2167</v>
      </c>
      <c r="B6518" s="283">
        <v>214</v>
      </c>
      <c r="C6518" s="24" t="str">
        <f t="shared" si="101"/>
        <v>rachel214</v>
      </c>
      <c r="D6518" s="283">
        <v>6520</v>
      </c>
      <c r="E6518" s="283">
        <v>2593</v>
      </c>
      <c r="F6518" s="283">
        <v>106172</v>
      </c>
      <c r="G6518" s="24">
        <v>50</v>
      </c>
      <c r="H6518" s="24">
        <v>0</v>
      </c>
      <c r="I6518" s="24">
        <v>0</v>
      </c>
      <c r="J6518" s="282">
        <v>10</v>
      </c>
      <c r="K6518" s="282">
        <v>30</v>
      </c>
    </row>
    <row r="6519" spans="1:11" x14ac:dyDescent="0.3">
      <c r="A6519" s="283" t="s">
        <v>2167</v>
      </c>
      <c r="B6519" s="283">
        <v>215</v>
      </c>
      <c r="C6519" s="24" t="str">
        <f t="shared" si="101"/>
        <v>rachel215</v>
      </c>
      <c r="D6519" s="283">
        <v>6588</v>
      </c>
      <c r="E6519" s="283">
        <v>2621</v>
      </c>
      <c r="F6519" s="283">
        <v>107525</v>
      </c>
      <c r="G6519" s="24">
        <v>50</v>
      </c>
      <c r="H6519" s="24">
        <v>0</v>
      </c>
      <c r="I6519" s="24">
        <v>0</v>
      </c>
      <c r="J6519" s="282">
        <v>10</v>
      </c>
      <c r="K6519" s="282">
        <v>30</v>
      </c>
    </row>
    <row r="6520" spans="1:11" x14ac:dyDescent="0.3">
      <c r="A6520" s="283" t="s">
        <v>2167</v>
      </c>
      <c r="B6520" s="283">
        <v>216</v>
      </c>
      <c r="C6520" s="24" t="str">
        <f t="shared" si="101"/>
        <v>rachel216</v>
      </c>
      <c r="D6520" s="283">
        <v>6657</v>
      </c>
      <c r="E6520" s="283">
        <v>2648</v>
      </c>
      <c r="F6520" s="283">
        <v>108932</v>
      </c>
      <c r="G6520" s="24">
        <v>50</v>
      </c>
      <c r="H6520" s="24">
        <v>0</v>
      </c>
      <c r="I6520" s="24">
        <v>0</v>
      </c>
      <c r="J6520" s="282">
        <v>10</v>
      </c>
      <c r="K6520" s="282">
        <v>30</v>
      </c>
    </row>
    <row r="6521" spans="1:11" x14ac:dyDescent="0.3">
      <c r="A6521" s="283" t="s">
        <v>2167</v>
      </c>
      <c r="B6521" s="283">
        <v>217</v>
      </c>
      <c r="C6521" s="24" t="str">
        <f t="shared" si="101"/>
        <v>rachel217</v>
      </c>
      <c r="D6521" s="283">
        <v>6727</v>
      </c>
      <c r="E6521" s="283">
        <v>2676</v>
      </c>
      <c r="F6521" s="283">
        <v>110242</v>
      </c>
      <c r="G6521" s="24">
        <v>50</v>
      </c>
      <c r="H6521" s="24">
        <v>0</v>
      </c>
      <c r="I6521" s="24">
        <v>0</v>
      </c>
      <c r="J6521" s="282">
        <v>10</v>
      </c>
      <c r="K6521" s="282">
        <v>30</v>
      </c>
    </row>
    <row r="6522" spans="1:11" x14ac:dyDescent="0.3">
      <c r="A6522" s="283" t="s">
        <v>2167</v>
      </c>
      <c r="B6522" s="283">
        <v>218</v>
      </c>
      <c r="C6522" s="24" t="str">
        <f t="shared" si="101"/>
        <v>rachel218</v>
      </c>
      <c r="D6522" s="283">
        <v>6797</v>
      </c>
      <c r="E6522" s="283">
        <v>2704</v>
      </c>
      <c r="F6522" s="283">
        <v>111607</v>
      </c>
      <c r="G6522" s="24">
        <v>50</v>
      </c>
      <c r="H6522" s="24">
        <v>0</v>
      </c>
      <c r="I6522" s="24">
        <v>0</v>
      </c>
      <c r="J6522" s="282">
        <v>10</v>
      </c>
      <c r="K6522" s="282">
        <v>30</v>
      </c>
    </row>
    <row r="6523" spans="1:11" x14ac:dyDescent="0.3">
      <c r="A6523" s="283" t="s">
        <v>2167</v>
      </c>
      <c r="B6523" s="283">
        <v>219</v>
      </c>
      <c r="C6523" s="24" t="str">
        <f t="shared" si="101"/>
        <v>rachel219</v>
      </c>
      <c r="D6523" s="283">
        <v>6869</v>
      </c>
      <c r="E6523" s="283">
        <v>2732</v>
      </c>
      <c r="F6523" s="283">
        <v>112949</v>
      </c>
      <c r="G6523" s="24">
        <v>50</v>
      </c>
      <c r="H6523" s="24">
        <v>0</v>
      </c>
      <c r="I6523" s="24">
        <v>0</v>
      </c>
      <c r="J6523" s="282">
        <v>10</v>
      </c>
      <c r="K6523" s="282">
        <v>30</v>
      </c>
    </row>
    <row r="6524" spans="1:11" x14ac:dyDescent="0.3">
      <c r="A6524" s="283" t="s">
        <v>2167</v>
      </c>
      <c r="B6524" s="283">
        <v>220</v>
      </c>
      <c r="C6524" s="24" t="str">
        <f t="shared" si="101"/>
        <v>rachel220</v>
      </c>
      <c r="D6524" s="283">
        <v>6940</v>
      </c>
      <c r="E6524" s="283">
        <v>2760</v>
      </c>
      <c r="F6524" s="283">
        <v>114307</v>
      </c>
      <c r="G6524" s="24">
        <v>50</v>
      </c>
      <c r="H6524" s="24">
        <v>0</v>
      </c>
      <c r="I6524" s="24">
        <v>0</v>
      </c>
      <c r="J6524" s="282">
        <v>10</v>
      </c>
      <c r="K6524" s="282">
        <v>30</v>
      </c>
    </row>
    <row r="6525" spans="1:11" x14ac:dyDescent="0.3">
      <c r="A6525" s="283" t="s">
        <v>2167</v>
      </c>
      <c r="B6525" s="283">
        <v>221</v>
      </c>
      <c r="C6525" s="24" t="str">
        <f t="shared" si="101"/>
        <v>rachel221</v>
      </c>
      <c r="D6525" s="283">
        <v>7568</v>
      </c>
      <c r="E6525" s="283">
        <v>3010</v>
      </c>
      <c r="F6525" s="283">
        <v>125894</v>
      </c>
      <c r="G6525" s="24">
        <v>50</v>
      </c>
      <c r="H6525" s="24">
        <v>0</v>
      </c>
      <c r="I6525" s="24">
        <v>0</v>
      </c>
      <c r="J6525" s="282">
        <v>10</v>
      </c>
      <c r="K6525" s="282">
        <v>30</v>
      </c>
    </row>
    <row r="6526" spans="1:11" x14ac:dyDescent="0.3">
      <c r="A6526" s="283" t="s">
        <v>2167</v>
      </c>
      <c r="B6526" s="283">
        <v>222</v>
      </c>
      <c r="C6526" s="24" t="str">
        <f t="shared" si="101"/>
        <v>rachel222</v>
      </c>
      <c r="D6526" s="283">
        <v>7647</v>
      </c>
      <c r="E6526" s="283">
        <v>3042</v>
      </c>
      <c r="F6526" s="283">
        <v>127529</v>
      </c>
      <c r="G6526" s="24">
        <v>50</v>
      </c>
      <c r="H6526" s="24">
        <v>0</v>
      </c>
      <c r="I6526" s="24">
        <v>0</v>
      </c>
      <c r="J6526" s="282">
        <v>10</v>
      </c>
      <c r="K6526" s="282">
        <v>30</v>
      </c>
    </row>
    <row r="6527" spans="1:11" x14ac:dyDescent="0.3">
      <c r="A6527" s="283" t="s">
        <v>2167</v>
      </c>
      <c r="B6527" s="283">
        <v>223</v>
      </c>
      <c r="C6527" s="24" t="str">
        <f t="shared" si="101"/>
        <v>rachel223</v>
      </c>
      <c r="D6527" s="283">
        <v>7727</v>
      </c>
      <c r="E6527" s="283">
        <v>3073</v>
      </c>
      <c r="F6527" s="283">
        <v>129113</v>
      </c>
      <c r="G6527" s="24">
        <v>50</v>
      </c>
      <c r="H6527" s="24">
        <v>0</v>
      </c>
      <c r="I6527" s="24">
        <v>0</v>
      </c>
      <c r="J6527" s="282">
        <v>10</v>
      </c>
      <c r="K6527" s="282">
        <v>30</v>
      </c>
    </row>
    <row r="6528" spans="1:11" x14ac:dyDescent="0.3">
      <c r="A6528" s="283" t="s">
        <v>2167</v>
      </c>
      <c r="B6528" s="283">
        <v>224</v>
      </c>
      <c r="C6528" s="24" t="str">
        <f t="shared" si="101"/>
        <v>rachel224</v>
      </c>
      <c r="D6528" s="283">
        <v>7807</v>
      </c>
      <c r="E6528" s="283">
        <v>3105</v>
      </c>
      <c r="F6528" s="283">
        <v>130787</v>
      </c>
      <c r="G6528" s="24">
        <v>50</v>
      </c>
      <c r="H6528" s="24">
        <v>0</v>
      </c>
      <c r="I6528" s="24">
        <v>0</v>
      </c>
      <c r="J6528" s="282">
        <v>10</v>
      </c>
      <c r="K6528" s="282">
        <v>30</v>
      </c>
    </row>
    <row r="6529" spans="1:11" x14ac:dyDescent="0.3">
      <c r="A6529" s="283" t="s">
        <v>2167</v>
      </c>
      <c r="B6529" s="283">
        <v>225</v>
      </c>
      <c r="C6529" s="24" t="str">
        <f t="shared" si="101"/>
        <v>rachel225</v>
      </c>
      <c r="D6529" s="283">
        <v>7889</v>
      </c>
      <c r="E6529" s="283">
        <v>3138</v>
      </c>
      <c r="F6529" s="283">
        <v>132482</v>
      </c>
      <c r="G6529" s="24">
        <v>50</v>
      </c>
      <c r="H6529" s="24">
        <v>0</v>
      </c>
      <c r="I6529" s="24">
        <v>0</v>
      </c>
      <c r="J6529" s="282">
        <v>10</v>
      </c>
      <c r="K6529" s="282">
        <v>30</v>
      </c>
    </row>
    <row r="6530" spans="1:11" x14ac:dyDescent="0.3">
      <c r="A6530" s="283" t="s">
        <v>2167</v>
      </c>
      <c r="B6530" s="283">
        <v>226</v>
      </c>
      <c r="C6530" s="24" t="str">
        <f t="shared" si="101"/>
        <v>rachel226</v>
      </c>
      <c r="D6530" s="283">
        <v>7971</v>
      </c>
      <c r="E6530" s="283">
        <v>3170</v>
      </c>
      <c r="F6530" s="283">
        <v>134126</v>
      </c>
      <c r="G6530" s="24">
        <v>50</v>
      </c>
      <c r="H6530" s="24">
        <v>0</v>
      </c>
      <c r="I6530" s="24">
        <v>0</v>
      </c>
      <c r="J6530" s="282">
        <v>10</v>
      </c>
      <c r="K6530" s="282">
        <v>30</v>
      </c>
    </row>
    <row r="6531" spans="1:11" x14ac:dyDescent="0.3">
      <c r="A6531" s="283" t="s">
        <v>2167</v>
      </c>
      <c r="B6531" s="283">
        <v>227</v>
      </c>
      <c r="C6531" s="24" t="str">
        <f t="shared" si="101"/>
        <v>rachel227</v>
      </c>
      <c r="D6531" s="283">
        <v>8054</v>
      </c>
      <c r="E6531" s="283">
        <v>3203</v>
      </c>
      <c r="F6531" s="283">
        <v>135863</v>
      </c>
      <c r="G6531" s="24">
        <v>50</v>
      </c>
      <c r="H6531" s="24">
        <v>0</v>
      </c>
      <c r="I6531" s="24">
        <v>0</v>
      </c>
      <c r="J6531" s="282">
        <v>10</v>
      </c>
      <c r="K6531" s="282">
        <v>30</v>
      </c>
    </row>
    <row r="6532" spans="1:11" x14ac:dyDescent="0.3">
      <c r="A6532" s="283" t="s">
        <v>2167</v>
      </c>
      <c r="B6532" s="283">
        <v>228</v>
      </c>
      <c r="C6532" s="24" t="str">
        <f t="shared" si="101"/>
        <v>rachel228</v>
      </c>
      <c r="D6532" s="283">
        <v>8137</v>
      </c>
      <c r="E6532" s="283">
        <v>3237</v>
      </c>
      <c r="F6532" s="283">
        <v>137546</v>
      </c>
      <c r="G6532" s="24">
        <v>50</v>
      </c>
      <c r="H6532" s="24">
        <v>0</v>
      </c>
      <c r="I6532" s="24">
        <v>0</v>
      </c>
      <c r="J6532" s="282">
        <v>10</v>
      </c>
      <c r="K6532" s="282">
        <v>30</v>
      </c>
    </row>
    <row r="6533" spans="1:11" x14ac:dyDescent="0.3">
      <c r="A6533" s="283" t="s">
        <v>2167</v>
      </c>
      <c r="B6533" s="283">
        <v>229</v>
      </c>
      <c r="C6533" s="24" t="str">
        <f t="shared" si="101"/>
        <v>rachel229</v>
      </c>
      <c r="D6533" s="283">
        <v>8222</v>
      </c>
      <c r="E6533" s="283">
        <v>3270</v>
      </c>
      <c r="F6533" s="283">
        <v>139326</v>
      </c>
      <c r="G6533" s="24">
        <v>50</v>
      </c>
      <c r="H6533" s="24">
        <v>0</v>
      </c>
      <c r="I6533" s="24">
        <v>0</v>
      </c>
      <c r="J6533" s="282">
        <v>10</v>
      </c>
      <c r="K6533" s="282">
        <v>30</v>
      </c>
    </row>
    <row r="6534" spans="1:11" x14ac:dyDescent="0.3">
      <c r="A6534" s="283" t="s">
        <v>2167</v>
      </c>
      <c r="B6534" s="283">
        <v>230</v>
      </c>
      <c r="C6534" s="24" t="str">
        <f t="shared" ref="C6534:C6597" si="102">A6534&amp;B6534</f>
        <v>rachel230</v>
      </c>
      <c r="D6534" s="283">
        <v>8307</v>
      </c>
      <c r="E6534" s="283">
        <v>3304</v>
      </c>
      <c r="F6534" s="283">
        <v>141050</v>
      </c>
      <c r="G6534" s="24">
        <v>50</v>
      </c>
      <c r="H6534" s="24">
        <v>0</v>
      </c>
      <c r="I6534" s="24">
        <v>0</v>
      </c>
      <c r="J6534" s="282">
        <v>10</v>
      </c>
      <c r="K6534" s="282">
        <v>30</v>
      </c>
    </row>
    <row r="6535" spans="1:11" x14ac:dyDescent="0.3">
      <c r="A6535" s="283" t="s">
        <v>2167</v>
      </c>
      <c r="B6535" s="283">
        <v>231</v>
      </c>
      <c r="C6535" s="24" t="str">
        <f t="shared" si="102"/>
        <v>rachel231</v>
      </c>
      <c r="D6535" s="283">
        <v>8394</v>
      </c>
      <c r="E6535" s="283">
        <v>3339</v>
      </c>
      <c r="F6535" s="283">
        <v>142874</v>
      </c>
      <c r="G6535" s="24">
        <v>50</v>
      </c>
      <c r="H6535" s="24">
        <v>0</v>
      </c>
      <c r="I6535" s="24">
        <v>0</v>
      </c>
      <c r="J6535" s="282">
        <v>10</v>
      </c>
      <c r="K6535" s="282">
        <v>30</v>
      </c>
    </row>
    <row r="6536" spans="1:11" x14ac:dyDescent="0.3">
      <c r="A6536" s="283" t="s">
        <v>2167</v>
      </c>
      <c r="B6536" s="283">
        <v>232</v>
      </c>
      <c r="C6536" s="24" t="str">
        <f t="shared" si="102"/>
        <v>rachel232</v>
      </c>
      <c r="D6536" s="283">
        <v>8481</v>
      </c>
      <c r="E6536" s="283">
        <v>3373</v>
      </c>
      <c r="F6536" s="283">
        <v>144719</v>
      </c>
      <c r="G6536" s="24">
        <v>50</v>
      </c>
      <c r="H6536" s="24">
        <v>0</v>
      </c>
      <c r="I6536" s="24">
        <v>0</v>
      </c>
      <c r="J6536" s="282">
        <v>10</v>
      </c>
      <c r="K6536" s="282">
        <v>30</v>
      </c>
    </row>
    <row r="6537" spans="1:11" x14ac:dyDescent="0.3">
      <c r="A6537" s="283" t="s">
        <v>2167</v>
      </c>
      <c r="B6537" s="283">
        <v>233</v>
      </c>
      <c r="C6537" s="24" t="str">
        <f t="shared" si="102"/>
        <v>rachel233</v>
      </c>
      <c r="D6537" s="283">
        <v>8569</v>
      </c>
      <c r="E6537" s="283">
        <v>3408</v>
      </c>
      <c r="F6537" s="283">
        <v>146508</v>
      </c>
      <c r="G6537" s="24">
        <v>50</v>
      </c>
      <c r="H6537" s="24">
        <v>0</v>
      </c>
      <c r="I6537" s="24">
        <v>0</v>
      </c>
      <c r="J6537" s="282">
        <v>10</v>
      </c>
      <c r="K6537" s="282">
        <v>30</v>
      </c>
    </row>
    <row r="6538" spans="1:11" x14ac:dyDescent="0.3">
      <c r="A6538" s="283" t="s">
        <v>2167</v>
      </c>
      <c r="B6538" s="283">
        <v>234</v>
      </c>
      <c r="C6538" s="24" t="str">
        <f t="shared" si="102"/>
        <v>rachel234</v>
      </c>
      <c r="D6538" s="283">
        <v>8657</v>
      </c>
      <c r="E6538" s="283">
        <v>3444</v>
      </c>
      <c r="F6538" s="283">
        <v>148399</v>
      </c>
      <c r="G6538" s="24">
        <v>50</v>
      </c>
      <c r="H6538" s="24">
        <v>0</v>
      </c>
      <c r="I6538" s="24">
        <v>0</v>
      </c>
      <c r="J6538" s="282">
        <v>10</v>
      </c>
      <c r="K6538" s="282">
        <v>30</v>
      </c>
    </row>
    <row r="6539" spans="1:11" x14ac:dyDescent="0.3">
      <c r="A6539" s="283" t="s">
        <v>2167</v>
      </c>
      <c r="B6539" s="283">
        <v>235</v>
      </c>
      <c r="C6539" s="24" t="str">
        <f t="shared" si="102"/>
        <v>rachel235</v>
      </c>
      <c r="D6539" s="283">
        <v>8747</v>
      </c>
      <c r="E6539" s="283">
        <v>3479</v>
      </c>
      <c r="F6539" s="283">
        <v>150232</v>
      </c>
      <c r="G6539" s="24">
        <v>50</v>
      </c>
      <c r="H6539" s="24">
        <v>0</v>
      </c>
      <c r="I6539" s="24">
        <v>0</v>
      </c>
      <c r="J6539" s="282">
        <v>10</v>
      </c>
      <c r="K6539" s="282">
        <v>30</v>
      </c>
    </row>
    <row r="6540" spans="1:11" x14ac:dyDescent="0.3">
      <c r="A6540" s="283" t="s">
        <v>2167</v>
      </c>
      <c r="B6540" s="283">
        <v>236</v>
      </c>
      <c r="C6540" s="24" t="str">
        <f t="shared" si="102"/>
        <v>rachel236</v>
      </c>
      <c r="D6540" s="283">
        <v>8838</v>
      </c>
      <c r="E6540" s="283">
        <v>3515</v>
      </c>
      <c r="F6540" s="283">
        <v>152169</v>
      </c>
      <c r="G6540" s="24">
        <v>50</v>
      </c>
      <c r="H6540" s="24">
        <v>0</v>
      </c>
      <c r="I6540" s="24">
        <v>0</v>
      </c>
      <c r="J6540" s="282">
        <v>10</v>
      </c>
      <c r="K6540" s="282">
        <v>30</v>
      </c>
    </row>
    <row r="6541" spans="1:11" x14ac:dyDescent="0.3">
      <c r="A6541" s="283" t="s">
        <v>2167</v>
      </c>
      <c r="B6541" s="283">
        <v>237</v>
      </c>
      <c r="C6541" s="24" t="str">
        <f t="shared" si="102"/>
        <v>rachel237</v>
      </c>
      <c r="D6541" s="283">
        <v>8929</v>
      </c>
      <c r="E6541" s="283">
        <v>3552</v>
      </c>
      <c r="F6541" s="283">
        <v>154047</v>
      </c>
      <c r="G6541" s="24">
        <v>50</v>
      </c>
      <c r="H6541" s="24">
        <v>0</v>
      </c>
      <c r="I6541" s="24">
        <v>0</v>
      </c>
      <c r="J6541" s="282">
        <v>10</v>
      </c>
      <c r="K6541" s="282">
        <v>30</v>
      </c>
    </row>
    <row r="6542" spans="1:11" x14ac:dyDescent="0.3">
      <c r="A6542" s="283" t="s">
        <v>2167</v>
      </c>
      <c r="B6542" s="283">
        <v>238</v>
      </c>
      <c r="C6542" s="24" t="str">
        <f t="shared" si="102"/>
        <v>rachel238</v>
      </c>
      <c r="D6542" s="283">
        <v>9021</v>
      </c>
      <c r="E6542" s="283">
        <v>3588</v>
      </c>
      <c r="F6542" s="283">
        <v>156031</v>
      </c>
      <c r="G6542" s="24">
        <v>50</v>
      </c>
      <c r="H6542" s="24">
        <v>0</v>
      </c>
      <c r="I6542" s="24">
        <v>0</v>
      </c>
      <c r="J6542" s="282">
        <v>10</v>
      </c>
      <c r="K6542" s="282">
        <v>30</v>
      </c>
    </row>
    <row r="6543" spans="1:11" x14ac:dyDescent="0.3">
      <c r="A6543" s="283" t="s">
        <v>2167</v>
      </c>
      <c r="B6543" s="283">
        <v>239</v>
      </c>
      <c r="C6543" s="24" t="str">
        <f t="shared" si="102"/>
        <v>rachel239</v>
      </c>
      <c r="D6543" s="283">
        <v>9115</v>
      </c>
      <c r="E6543" s="283">
        <v>3625</v>
      </c>
      <c r="F6543" s="283">
        <v>157954</v>
      </c>
      <c r="G6543" s="24">
        <v>50</v>
      </c>
      <c r="H6543" s="24">
        <v>0</v>
      </c>
      <c r="I6543" s="24">
        <v>0</v>
      </c>
      <c r="J6543" s="282">
        <v>10</v>
      </c>
      <c r="K6543" s="282">
        <v>30</v>
      </c>
    </row>
    <row r="6544" spans="1:11" x14ac:dyDescent="0.3">
      <c r="A6544" s="283" t="s">
        <v>2167</v>
      </c>
      <c r="B6544" s="283">
        <v>240</v>
      </c>
      <c r="C6544" s="24" t="str">
        <f t="shared" si="102"/>
        <v>rachel240</v>
      </c>
      <c r="D6544" s="283">
        <v>9209</v>
      </c>
      <c r="E6544" s="283">
        <v>3663</v>
      </c>
      <c r="F6544" s="283">
        <v>159987</v>
      </c>
      <c r="G6544" s="24">
        <v>50</v>
      </c>
      <c r="H6544" s="24">
        <v>0</v>
      </c>
      <c r="I6544" s="24">
        <v>0</v>
      </c>
      <c r="J6544" s="282">
        <v>10</v>
      </c>
      <c r="K6544" s="282">
        <v>30</v>
      </c>
    </row>
    <row r="6545" spans="1:11" x14ac:dyDescent="0.3">
      <c r="A6545" s="283" t="s">
        <v>2167</v>
      </c>
      <c r="B6545" s="283">
        <v>241</v>
      </c>
      <c r="C6545" s="24" t="str">
        <f t="shared" si="102"/>
        <v>rachel241</v>
      </c>
      <c r="D6545" s="283">
        <v>10041</v>
      </c>
      <c r="E6545" s="283">
        <v>3994</v>
      </c>
      <c r="F6545" s="283">
        <v>176648</v>
      </c>
      <c r="G6545" s="24">
        <v>50</v>
      </c>
      <c r="H6545" s="24">
        <v>0</v>
      </c>
      <c r="I6545" s="24">
        <v>0</v>
      </c>
      <c r="J6545" s="282">
        <v>10</v>
      </c>
      <c r="K6545" s="282">
        <v>30</v>
      </c>
    </row>
    <row r="6546" spans="1:11" x14ac:dyDescent="0.3">
      <c r="A6546" s="283" t="s">
        <v>2167</v>
      </c>
      <c r="B6546" s="283">
        <v>242</v>
      </c>
      <c r="C6546" s="24" t="str">
        <f t="shared" si="102"/>
        <v>rachel242</v>
      </c>
      <c r="D6546" s="283">
        <v>10144</v>
      </c>
      <c r="E6546" s="283">
        <v>4035</v>
      </c>
      <c r="F6546" s="283">
        <v>178917</v>
      </c>
      <c r="G6546" s="24">
        <v>50</v>
      </c>
      <c r="H6546" s="24">
        <v>0</v>
      </c>
      <c r="I6546" s="24">
        <v>0</v>
      </c>
      <c r="J6546" s="282">
        <v>10</v>
      </c>
      <c r="K6546" s="282">
        <v>30</v>
      </c>
    </row>
    <row r="6547" spans="1:11" x14ac:dyDescent="0.3">
      <c r="A6547" s="283" t="s">
        <v>2167</v>
      </c>
      <c r="B6547" s="283">
        <v>243</v>
      </c>
      <c r="C6547" s="24" t="str">
        <f t="shared" si="102"/>
        <v>rachel243</v>
      </c>
      <c r="D6547" s="283">
        <v>10249</v>
      </c>
      <c r="E6547" s="283">
        <v>4077</v>
      </c>
      <c r="F6547" s="283">
        <v>181449</v>
      </c>
      <c r="G6547" s="24">
        <v>50</v>
      </c>
      <c r="H6547" s="24">
        <v>0</v>
      </c>
      <c r="I6547" s="24">
        <v>0</v>
      </c>
      <c r="J6547" s="282">
        <v>10</v>
      </c>
      <c r="K6547" s="282">
        <v>30</v>
      </c>
    </row>
    <row r="6548" spans="1:11" x14ac:dyDescent="0.3">
      <c r="A6548" s="283" t="s">
        <v>2167</v>
      </c>
      <c r="B6548" s="283">
        <v>244</v>
      </c>
      <c r="C6548" s="24" t="str">
        <f t="shared" si="102"/>
        <v>rachel244</v>
      </c>
      <c r="D6548" s="283">
        <v>10354</v>
      </c>
      <c r="E6548" s="283">
        <v>4119</v>
      </c>
      <c r="F6548" s="283">
        <v>183776</v>
      </c>
      <c r="G6548" s="24">
        <v>50</v>
      </c>
      <c r="H6548" s="24">
        <v>0</v>
      </c>
      <c r="I6548" s="24">
        <v>0</v>
      </c>
      <c r="J6548" s="282">
        <v>10</v>
      </c>
      <c r="K6548" s="282">
        <v>30</v>
      </c>
    </row>
    <row r="6549" spans="1:11" x14ac:dyDescent="0.3">
      <c r="A6549" s="283" t="s">
        <v>2167</v>
      </c>
      <c r="B6549" s="283">
        <v>245</v>
      </c>
      <c r="C6549" s="24" t="str">
        <f t="shared" si="102"/>
        <v>rachel245</v>
      </c>
      <c r="D6549" s="283">
        <v>10461</v>
      </c>
      <c r="E6549" s="283">
        <v>4161</v>
      </c>
      <c r="F6549" s="283">
        <v>186345</v>
      </c>
      <c r="G6549" s="24">
        <v>50</v>
      </c>
      <c r="H6549" s="24">
        <v>0</v>
      </c>
      <c r="I6549" s="24">
        <v>0</v>
      </c>
      <c r="J6549" s="282">
        <v>10</v>
      </c>
      <c r="K6549" s="282">
        <v>30</v>
      </c>
    </row>
    <row r="6550" spans="1:11" x14ac:dyDescent="0.3">
      <c r="A6550" s="283" t="s">
        <v>2167</v>
      </c>
      <c r="B6550" s="283">
        <v>246</v>
      </c>
      <c r="C6550" s="24" t="str">
        <f t="shared" si="102"/>
        <v>rachel246</v>
      </c>
      <c r="D6550" s="283">
        <v>10569</v>
      </c>
      <c r="E6550" s="283">
        <v>4204</v>
      </c>
      <c r="F6550" s="283">
        <v>188429</v>
      </c>
      <c r="G6550" s="24">
        <v>50</v>
      </c>
      <c r="H6550" s="24">
        <v>0</v>
      </c>
      <c r="I6550" s="24">
        <v>0</v>
      </c>
      <c r="J6550" s="282">
        <v>10</v>
      </c>
      <c r="K6550" s="282">
        <v>30</v>
      </c>
    </row>
    <row r="6551" spans="1:11" x14ac:dyDescent="0.3">
      <c r="A6551" s="283" t="s">
        <v>2167</v>
      </c>
      <c r="B6551" s="283">
        <v>247</v>
      </c>
      <c r="C6551" s="24" t="str">
        <f t="shared" si="102"/>
        <v>rachel247</v>
      </c>
      <c r="D6551" s="283">
        <v>10677</v>
      </c>
      <c r="E6551" s="283">
        <v>4247</v>
      </c>
      <c r="F6551" s="283">
        <v>191061</v>
      </c>
      <c r="G6551" s="24">
        <v>50</v>
      </c>
      <c r="H6551" s="24">
        <v>0</v>
      </c>
      <c r="I6551" s="24">
        <v>0</v>
      </c>
      <c r="J6551" s="282">
        <v>10</v>
      </c>
      <c r="K6551" s="282">
        <v>30</v>
      </c>
    </row>
    <row r="6552" spans="1:11" x14ac:dyDescent="0.3">
      <c r="A6552" s="283" t="s">
        <v>2167</v>
      </c>
      <c r="B6552" s="283">
        <v>248</v>
      </c>
      <c r="C6552" s="24" t="str">
        <f t="shared" si="102"/>
        <v>rachel248</v>
      </c>
      <c r="D6552" s="283">
        <v>10787</v>
      </c>
      <c r="E6552" s="283">
        <v>4291</v>
      </c>
      <c r="F6552" s="283">
        <v>193197</v>
      </c>
      <c r="G6552" s="24">
        <v>50</v>
      </c>
      <c r="H6552" s="24">
        <v>0</v>
      </c>
      <c r="I6552" s="24">
        <v>0</v>
      </c>
      <c r="J6552" s="282">
        <v>10</v>
      </c>
      <c r="K6552" s="282">
        <v>30</v>
      </c>
    </row>
    <row r="6553" spans="1:11" x14ac:dyDescent="0.3">
      <c r="A6553" s="283" t="s">
        <v>2167</v>
      </c>
      <c r="B6553" s="283">
        <v>249</v>
      </c>
      <c r="C6553" s="24" t="str">
        <f t="shared" si="102"/>
        <v>rachel249</v>
      </c>
      <c r="D6553" s="283">
        <v>10898</v>
      </c>
      <c r="E6553" s="283">
        <v>4335</v>
      </c>
      <c r="F6553" s="283">
        <v>195893</v>
      </c>
      <c r="G6553" s="24">
        <v>50</v>
      </c>
      <c r="H6553" s="24">
        <v>0</v>
      </c>
      <c r="I6553" s="24">
        <v>0</v>
      </c>
      <c r="J6553" s="282">
        <v>10</v>
      </c>
      <c r="K6553" s="282">
        <v>30</v>
      </c>
    </row>
    <row r="6554" spans="1:11" x14ac:dyDescent="0.3">
      <c r="A6554" s="283" t="s">
        <v>2167</v>
      </c>
      <c r="B6554" s="283">
        <v>250</v>
      </c>
      <c r="C6554" s="24" t="str">
        <f t="shared" si="102"/>
        <v>rachel250</v>
      </c>
      <c r="D6554" s="283">
        <v>11010</v>
      </c>
      <c r="E6554" s="283">
        <v>4379</v>
      </c>
      <c r="F6554" s="283">
        <v>198081</v>
      </c>
      <c r="G6554" s="24">
        <v>50</v>
      </c>
      <c r="H6554" s="24">
        <v>0</v>
      </c>
      <c r="I6554" s="24">
        <v>0</v>
      </c>
      <c r="J6554" s="282">
        <v>10</v>
      </c>
      <c r="K6554" s="282">
        <v>30</v>
      </c>
    </row>
    <row r="6555" spans="1:11" x14ac:dyDescent="0.3">
      <c r="A6555" s="283" t="s">
        <v>2167</v>
      </c>
      <c r="B6555" s="283">
        <v>251</v>
      </c>
      <c r="C6555" s="24" t="str">
        <f t="shared" si="102"/>
        <v>rachel251</v>
      </c>
      <c r="D6555" s="283">
        <v>11123</v>
      </c>
      <c r="E6555" s="283">
        <v>4424</v>
      </c>
      <c r="F6555" s="283">
        <v>200843</v>
      </c>
      <c r="G6555" s="24">
        <v>50</v>
      </c>
      <c r="H6555" s="24">
        <v>0</v>
      </c>
      <c r="I6555" s="24">
        <v>0</v>
      </c>
      <c r="J6555" s="282">
        <v>10</v>
      </c>
      <c r="K6555" s="282">
        <v>30</v>
      </c>
    </row>
    <row r="6556" spans="1:11" x14ac:dyDescent="0.3">
      <c r="A6556" s="283" t="s">
        <v>2167</v>
      </c>
      <c r="B6556" s="283">
        <v>252</v>
      </c>
      <c r="C6556" s="24" t="str">
        <f t="shared" si="102"/>
        <v>rachel252</v>
      </c>
      <c r="D6556" s="283">
        <v>11237</v>
      </c>
      <c r="E6556" s="283">
        <v>4470</v>
      </c>
      <c r="F6556" s="283">
        <v>203083</v>
      </c>
      <c r="G6556" s="24">
        <v>50</v>
      </c>
      <c r="H6556" s="24">
        <v>0</v>
      </c>
      <c r="I6556" s="24">
        <v>0</v>
      </c>
      <c r="J6556" s="282">
        <v>10</v>
      </c>
      <c r="K6556" s="282">
        <v>30</v>
      </c>
    </row>
    <row r="6557" spans="1:11" x14ac:dyDescent="0.3">
      <c r="A6557" s="283" t="s">
        <v>2167</v>
      </c>
      <c r="B6557" s="283">
        <v>253</v>
      </c>
      <c r="C6557" s="24" t="str">
        <f t="shared" si="102"/>
        <v>rachel253</v>
      </c>
      <c r="D6557" s="283">
        <v>11352</v>
      </c>
      <c r="E6557" s="283">
        <v>4515</v>
      </c>
      <c r="F6557" s="283">
        <v>205914</v>
      </c>
      <c r="G6557" s="24">
        <v>50</v>
      </c>
      <c r="H6557" s="24">
        <v>0</v>
      </c>
      <c r="I6557" s="24">
        <v>0</v>
      </c>
      <c r="J6557" s="282">
        <v>10</v>
      </c>
      <c r="K6557" s="282">
        <v>30</v>
      </c>
    </row>
    <row r="6558" spans="1:11" x14ac:dyDescent="0.3">
      <c r="A6558" s="283" t="s">
        <v>2167</v>
      </c>
      <c r="B6558" s="283">
        <v>254</v>
      </c>
      <c r="C6558" s="24" t="str">
        <f t="shared" si="102"/>
        <v>rachel254</v>
      </c>
      <c r="D6558" s="283">
        <v>11468</v>
      </c>
      <c r="E6558" s="283">
        <v>4562</v>
      </c>
      <c r="F6558" s="283">
        <v>208208</v>
      </c>
      <c r="G6558" s="24">
        <v>50</v>
      </c>
      <c r="H6558" s="24">
        <v>0</v>
      </c>
      <c r="I6558" s="24">
        <v>0</v>
      </c>
      <c r="J6558" s="282">
        <v>10</v>
      </c>
      <c r="K6558" s="282">
        <v>30</v>
      </c>
    </row>
    <row r="6559" spans="1:11" x14ac:dyDescent="0.3">
      <c r="A6559" s="283" t="s">
        <v>2167</v>
      </c>
      <c r="B6559" s="283">
        <v>255</v>
      </c>
      <c r="C6559" s="24" t="str">
        <f t="shared" si="102"/>
        <v>rachel255</v>
      </c>
      <c r="D6559" s="283">
        <v>11586</v>
      </c>
      <c r="E6559" s="283">
        <v>4608</v>
      </c>
      <c r="F6559" s="283">
        <v>210914</v>
      </c>
      <c r="G6559" s="24">
        <v>50</v>
      </c>
      <c r="H6559" s="24">
        <v>0</v>
      </c>
      <c r="I6559" s="24">
        <v>0</v>
      </c>
      <c r="J6559" s="282">
        <v>10</v>
      </c>
      <c r="K6559" s="282">
        <v>30</v>
      </c>
    </row>
    <row r="6560" spans="1:11" x14ac:dyDescent="0.3">
      <c r="A6560" s="283" t="s">
        <v>2167</v>
      </c>
      <c r="B6560" s="283">
        <v>256</v>
      </c>
      <c r="C6560" s="24" t="str">
        <f t="shared" si="102"/>
        <v>rachel256</v>
      </c>
      <c r="D6560" s="283">
        <v>11704</v>
      </c>
      <c r="E6560" s="283">
        <v>4656</v>
      </c>
      <c r="F6560" s="283">
        <v>213262</v>
      </c>
      <c r="G6560" s="24">
        <v>50</v>
      </c>
      <c r="H6560" s="24">
        <v>0</v>
      </c>
      <c r="I6560" s="24">
        <v>0</v>
      </c>
      <c r="J6560" s="282">
        <v>10</v>
      </c>
      <c r="K6560" s="282">
        <v>30</v>
      </c>
    </row>
    <row r="6561" spans="1:11" x14ac:dyDescent="0.3">
      <c r="A6561" s="283" t="s">
        <v>2167</v>
      </c>
      <c r="B6561" s="283">
        <v>257</v>
      </c>
      <c r="C6561" s="24" t="str">
        <f t="shared" si="102"/>
        <v>rachel257</v>
      </c>
      <c r="D6561" s="283">
        <v>11824</v>
      </c>
      <c r="E6561" s="283">
        <v>4703</v>
      </c>
      <c r="F6561" s="283">
        <v>216230</v>
      </c>
      <c r="G6561" s="24">
        <v>50</v>
      </c>
      <c r="H6561" s="24">
        <v>0</v>
      </c>
      <c r="I6561" s="24">
        <v>0</v>
      </c>
      <c r="J6561" s="282">
        <v>10</v>
      </c>
      <c r="K6561" s="282">
        <v>30</v>
      </c>
    </row>
    <row r="6562" spans="1:11" x14ac:dyDescent="0.3">
      <c r="A6562" s="283" t="s">
        <v>2167</v>
      </c>
      <c r="B6562" s="283">
        <v>258</v>
      </c>
      <c r="C6562" s="24" t="str">
        <f t="shared" si="102"/>
        <v>rachel258</v>
      </c>
      <c r="D6562" s="283">
        <v>11945</v>
      </c>
      <c r="E6562" s="283">
        <v>4751</v>
      </c>
      <c r="F6562" s="283">
        <v>218634</v>
      </c>
      <c r="G6562" s="24">
        <v>50</v>
      </c>
      <c r="H6562" s="24">
        <v>0</v>
      </c>
      <c r="I6562" s="24">
        <v>0</v>
      </c>
      <c r="J6562" s="282">
        <v>10</v>
      </c>
      <c r="K6562" s="282">
        <v>30</v>
      </c>
    </row>
    <row r="6563" spans="1:11" x14ac:dyDescent="0.3">
      <c r="A6563" s="283" t="s">
        <v>2167</v>
      </c>
      <c r="B6563" s="283">
        <v>259</v>
      </c>
      <c r="C6563" s="24" t="str">
        <f t="shared" si="102"/>
        <v>rachel259</v>
      </c>
      <c r="D6563" s="283">
        <v>12067</v>
      </c>
      <c r="E6563" s="283">
        <v>4800</v>
      </c>
      <c r="F6563" s="283">
        <v>221674</v>
      </c>
      <c r="G6563" s="24">
        <v>50</v>
      </c>
      <c r="H6563" s="24">
        <v>0</v>
      </c>
      <c r="I6563" s="24">
        <v>0</v>
      </c>
      <c r="J6563" s="282">
        <v>10</v>
      </c>
      <c r="K6563" s="282">
        <v>30</v>
      </c>
    </row>
    <row r="6564" spans="1:11" x14ac:dyDescent="0.3">
      <c r="A6564" s="283" t="s">
        <v>2167</v>
      </c>
      <c r="B6564" s="283">
        <v>260</v>
      </c>
      <c r="C6564" s="24" t="str">
        <f t="shared" si="102"/>
        <v>rachel260</v>
      </c>
      <c r="D6564" s="283">
        <v>12190</v>
      </c>
      <c r="E6564" s="283">
        <v>4849</v>
      </c>
      <c r="F6564" s="283">
        <v>224136</v>
      </c>
      <c r="G6564" s="24">
        <v>50</v>
      </c>
      <c r="H6564" s="24">
        <v>0</v>
      </c>
      <c r="I6564" s="24">
        <v>0</v>
      </c>
      <c r="J6564" s="282">
        <v>10</v>
      </c>
      <c r="K6564" s="282">
        <v>30</v>
      </c>
    </row>
    <row r="6565" spans="1:11" x14ac:dyDescent="0.3">
      <c r="A6565" s="283" t="s">
        <v>2167</v>
      </c>
      <c r="B6565" s="283">
        <v>261</v>
      </c>
      <c r="C6565" s="24" t="str">
        <f t="shared" si="102"/>
        <v>rachel261</v>
      </c>
      <c r="D6565" s="283">
        <v>13290</v>
      </c>
      <c r="E6565" s="283">
        <v>5286</v>
      </c>
      <c r="F6565" s="283">
        <v>247590</v>
      </c>
      <c r="G6565" s="24">
        <v>50</v>
      </c>
      <c r="H6565" s="24">
        <v>0</v>
      </c>
      <c r="I6565" s="24">
        <v>0</v>
      </c>
      <c r="J6565" s="282">
        <v>10</v>
      </c>
      <c r="K6565" s="282">
        <v>30</v>
      </c>
    </row>
    <row r="6566" spans="1:11" x14ac:dyDescent="0.3">
      <c r="A6566" s="283" t="s">
        <v>2167</v>
      </c>
      <c r="B6566" s="283">
        <v>262</v>
      </c>
      <c r="C6566" s="24" t="str">
        <f t="shared" si="102"/>
        <v>rachel262</v>
      </c>
      <c r="D6566" s="283">
        <v>13425</v>
      </c>
      <c r="E6566" s="283">
        <v>5340</v>
      </c>
      <c r="F6566" s="283">
        <v>250338</v>
      </c>
      <c r="G6566" s="24">
        <v>50</v>
      </c>
      <c r="H6566" s="24">
        <v>0</v>
      </c>
      <c r="I6566" s="24">
        <v>0</v>
      </c>
      <c r="J6566" s="282">
        <v>10</v>
      </c>
      <c r="K6566" s="282">
        <v>30</v>
      </c>
    </row>
    <row r="6567" spans="1:11" x14ac:dyDescent="0.3">
      <c r="A6567" s="283" t="s">
        <v>2167</v>
      </c>
      <c r="B6567" s="283">
        <v>263</v>
      </c>
      <c r="C6567" s="24" t="str">
        <f t="shared" si="102"/>
        <v>rachel263</v>
      </c>
      <c r="D6567" s="283">
        <v>13562</v>
      </c>
      <c r="E6567" s="283">
        <v>5395</v>
      </c>
      <c r="F6567" s="283">
        <v>254503</v>
      </c>
      <c r="G6567" s="24">
        <v>50</v>
      </c>
      <c r="H6567" s="24">
        <v>0</v>
      </c>
      <c r="I6567" s="24">
        <v>0</v>
      </c>
      <c r="J6567" s="282">
        <v>10</v>
      </c>
      <c r="K6567" s="282">
        <v>30</v>
      </c>
    </row>
    <row r="6568" spans="1:11" x14ac:dyDescent="0.3">
      <c r="A6568" s="283" t="s">
        <v>2167</v>
      </c>
      <c r="B6568" s="283">
        <v>264</v>
      </c>
      <c r="C6568" s="24" t="str">
        <f t="shared" si="102"/>
        <v>rachel264</v>
      </c>
      <c r="D6568" s="283">
        <v>13701</v>
      </c>
      <c r="E6568" s="283">
        <v>5450</v>
      </c>
      <c r="F6568" s="283">
        <v>257324</v>
      </c>
      <c r="G6568" s="24">
        <v>50</v>
      </c>
      <c r="H6568" s="24">
        <v>0</v>
      </c>
      <c r="I6568" s="24">
        <v>0</v>
      </c>
      <c r="J6568" s="282">
        <v>10</v>
      </c>
      <c r="K6568" s="282">
        <v>30</v>
      </c>
    </row>
    <row r="6569" spans="1:11" x14ac:dyDescent="0.3">
      <c r="A6569" s="283" t="s">
        <v>2167</v>
      </c>
      <c r="B6569" s="283">
        <v>265</v>
      </c>
      <c r="C6569" s="24" t="str">
        <f t="shared" si="102"/>
        <v>rachel265</v>
      </c>
      <c r="D6569" s="283">
        <v>13840</v>
      </c>
      <c r="E6569" s="283">
        <v>5505</v>
      </c>
      <c r="F6569" s="283">
        <v>260889</v>
      </c>
      <c r="G6569" s="24">
        <v>50</v>
      </c>
      <c r="H6569" s="24">
        <v>0</v>
      </c>
      <c r="I6569" s="24">
        <v>0</v>
      </c>
      <c r="J6569" s="282">
        <v>10</v>
      </c>
      <c r="K6569" s="282">
        <v>30</v>
      </c>
    </row>
    <row r="6570" spans="1:11" x14ac:dyDescent="0.3">
      <c r="A6570" s="283" t="s">
        <v>2167</v>
      </c>
      <c r="B6570" s="283">
        <v>266</v>
      </c>
      <c r="C6570" s="24" t="str">
        <f t="shared" si="102"/>
        <v>rachel266</v>
      </c>
      <c r="D6570" s="283">
        <v>13981</v>
      </c>
      <c r="E6570" s="283">
        <v>5561</v>
      </c>
      <c r="F6570" s="283">
        <v>263778</v>
      </c>
      <c r="G6570" s="24">
        <v>50</v>
      </c>
      <c r="H6570" s="24">
        <v>0</v>
      </c>
      <c r="I6570" s="24">
        <v>0</v>
      </c>
      <c r="J6570" s="282">
        <v>10</v>
      </c>
      <c r="K6570" s="282">
        <v>30</v>
      </c>
    </row>
    <row r="6571" spans="1:11" x14ac:dyDescent="0.3">
      <c r="A6571" s="283" t="s">
        <v>2167</v>
      </c>
      <c r="B6571" s="283">
        <v>267</v>
      </c>
      <c r="C6571" s="24" t="str">
        <f t="shared" si="102"/>
        <v>rachel267</v>
      </c>
      <c r="D6571" s="283">
        <v>14123</v>
      </c>
      <c r="E6571" s="283">
        <v>5618</v>
      </c>
      <c r="F6571" s="283">
        <v>267429</v>
      </c>
      <c r="G6571" s="24">
        <v>50</v>
      </c>
      <c r="H6571" s="24">
        <v>0</v>
      </c>
      <c r="I6571" s="24">
        <v>0</v>
      </c>
      <c r="J6571" s="282">
        <v>10</v>
      </c>
      <c r="K6571" s="282">
        <v>30</v>
      </c>
    </row>
    <row r="6572" spans="1:11" x14ac:dyDescent="0.3">
      <c r="A6572" s="283" t="s">
        <v>2167</v>
      </c>
      <c r="B6572" s="283">
        <v>268</v>
      </c>
      <c r="C6572" s="24" t="str">
        <f t="shared" si="102"/>
        <v>rachel268</v>
      </c>
      <c r="D6572" s="283">
        <v>14267</v>
      </c>
      <c r="E6572" s="283">
        <v>5675</v>
      </c>
      <c r="F6572" s="283">
        <v>270387</v>
      </c>
      <c r="G6572" s="24">
        <v>50</v>
      </c>
      <c r="H6572" s="24">
        <v>0</v>
      </c>
      <c r="I6572" s="24">
        <v>0</v>
      </c>
      <c r="J6572" s="282">
        <v>10</v>
      </c>
      <c r="K6572" s="282">
        <v>30</v>
      </c>
    </row>
    <row r="6573" spans="1:11" x14ac:dyDescent="0.3">
      <c r="A6573" s="283" t="s">
        <v>2167</v>
      </c>
      <c r="B6573" s="283">
        <v>269</v>
      </c>
      <c r="C6573" s="24" t="str">
        <f t="shared" si="102"/>
        <v>rachel269</v>
      </c>
      <c r="D6573" s="283">
        <v>14412</v>
      </c>
      <c r="E6573" s="283">
        <v>5733</v>
      </c>
      <c r="F6573" s="283">
        <v>274126</v>
      </c>
      <c r="G6573" s="24">
        <v>50</v>
      </c>
      <c r="H6573" s="24">
        <v>0</v>
      </c>
      <c r="I6573" s="24">
        <v>0</v>
      </c>
      <c r="J6573" s="282">
        <v>10</v>
      </c>
      <c r="K6573" s="282">
        <v>30</v>
      </c>
    </row>
    <row r="6574" spans="1:11" x14ac:dyDescent="0.3">
      <c r="A6574" s="283" t="s">
        <v>2167</v>
      </c>
      <c r="B6574" s="283">
        <v>270</v>
      </c>
      <c r="C6574" s="24" t="str">
        <f t="shared" si="102"/>
        <v>rachel270</v>
      </c>
      <c r="D6574" s="283">
        <v>14558</v>
      </c>
      <c r="E6574" s="283">
        <v>5791</v>
      </c>
      <c r="F6574" s="283">
        <v>277156</v>
      </c>
      <c r="G6574" s="24">
        <v>50</v>
      </c>
      <c r="H6574" s="24">
        <v>0</v>
      </c>
      <c r="I6574" s="24">
        <v>0</v>
      </c>
      <c r="J6574" s="282">
        <v>10</v>
      </c>
      <c r="K6574" s="282">
        <v>30</v>
      </c>
    </row>
    <row r="6575" spans="1:11" x14ac:dyDescent="0.3">
      <c r="A6575" s="283" t="s">
        <v>2167</v>
      </c>
      <c r="B6575" s="283">
        <v>271</v>
      </c>
      <c r="C6575" s="24" t="str">
        <f t="shared" si="102"/>
        <v>rachel271</v>
      </c>
      <c r="D6575" s="283">
        <v>14706</v>
      </c>
      <c r="E6575" s="283">
        <v>5850</v>
      </c>
      <c r="F6575" s="283">
        <v>280729</v>
      </c>
      <c r="G6575" s="24">
        <v>50</v>
      </c>
      <c r="H6575" s="24">
        <v>0</v>
      </c>
      <c r="I6575" s="24">
        <v>0</v>
      </c>
      <c r="J6575" s="282">
        <v>10</v>
      </c>
      <c r="K6575" s="282">
        <v>30</v>
      </c>
    </row>
    <row r="6576" spans="1:11" x14ac:dyDescent="0.3">
      <c r="A6576" s="283" t="s">
        <v>2167</v>
      </c>
      <c r="B6576" s="283">
        <v>272</v>
      </c>
      <c r="C6576" s="24" t="str">
        <f t="shared" si="102"/>
        <v>rachel272</v>
      </c>
      <c r="D6576" s="283">
        <v>14855</v>
      </c>
      <c r="E6576" s="283">
        <v>5909</v>
      </c>
      <c r="F6576" s="283">
        <v>283828</v>
      </c>
      <c r="G6576" s="24">
        <v>50</v>
      </c>
      <c r="H6576" s="24">
        <v>0</v>
      </c>
      <c r="I6576" s="24">
        <v>0</v>
      </c>
      <c r="J6576" s="282">
        <v>10</v>
      </c>
      <c r="K6576" s="282">
        <v>30</v>
      </c>
    </row>
    <row r="6577" spans="1:11" x14ac:dyDescent="0.3">
      <c r="A6577" s="283" t="s">
        <v>2167</v>
      </c>
      <c r="B6577" s="283">
        <v>273</v>
      </c>
      <c r="C6577" s="24" t="str">
        <f t="shared" si="102"/>
        <v>rachel273</v>
      </c>
      <c r="D6577" s="283">
        <v>15006</v>
      </c>
      <c r="E6577" s="283">
        <v>5969</v>
      </c>
      <c r="F6577" s="283">
        <v>287746</v>
      </c>
      <c r="G6577" s="24">
        <v>50</v>
      </c>
      <c r="H6577" s="24">
        <v>0</v>
      </c>
      <c r="I6577" s="24">
        <v>0</v>
      </c>
      <c r="J6577" s="282">
        <v>10</v>
      </c>
      <c r="K6577" s="282">
        <v>30</v>
      </c>
    </row>
    <row r="6578" spans="1:11" x14ac:dyDescent="0.3">
      <c r="A6578" s="283" t="s">
        <v>2167</v>
      </c>
      <c r="B6578" s="283">
        <v>274</v>
      </c>
      <c r="C6578" s="24" t="str">
        <f t="shared" si="102"/>
        <v>rachel274</v>
      </c>
      <c r="D6578" s="283">
        <v>15158</v>
      </c>
      <c r="E6578" s="283">
        <v>6029</v>
      </c>
      <c r="F6578" s="283">
        <v>290919</v>
      </c>
      <c r="G6578" s="24">
        <v>50</v>
      </c>
      <c r="H6578" s="24">
        <v>0</v>
      </c>
      <c r="I6578" s="24">
        <v>0</v>
      </c>
      <c r="J6578" s="282">
        <v>10</v>
      </c>
      <c r="K6578" s="282">
        <v>30</v>
      </c>
    </row>
    <row r="6579" spans="1:11" x14ac:dyDescent="0.3">
      <c r="A6579" s="283" t="s">
        <v>2167</v>
      </c>
      <c r="B6579" s="283">
        <v>275</v>
      </c>
      <c r="C6579" s="24" t="str">
        <f t="shared" si="102"/>
        <v>rachel275</v>
      </c>
      <c r="D6579" s="283">
        <v>15311</v>
      </c>
      <c r="E6579" s="283">
        <v>6090</v>
      </c>
      <c r="F6579" s="283">
        <v>294931</v>
      </c>
      <c r="G6579" s="24">
        <v>50</v>
      </c>
      <c r="H6579" s="24">
        <v>0</v>
      </c>
      <c r="I6579" s="24">
        <v>0</v>
      </c>
      <c r="J6579" s="282">
        <v>10</v>
      </c>
      <c r="K6579" s="282">
        <v>30</v>
      </c>
    </row>
    <row r="6580" spans="1:11" x14ac:dyDescent="0.3">
      <c r="A6580" s="283" t="s">
        <v>2167</v>
      </c>
      <c r="B6580" s="283">
        <v>276</v>
      </c>
      <c r="C6580" s="24" t="str">
        <f t="shared" si="102"/>
        <v>rachel276</v>
      </c>
      <c r="D6580" s="283">
        <v>15466</v>
      </c>
      <c r="E6580" s="283">
        <v>6152</v>
      </c>
      <c r="F6580" s="283">
        <v>298180</v>
      </c>
      <c r="G6580" s="24">
        <v>50</v>
      </c>
      <c r="H6580" s="24">
        <v>0</v>
      </c>
      <c r="I6580" s="24">
        <v>0</v>
      </c>
      <c r="J6580" s="282">
        <v>10</v>
      </c>
      <c r="K6580" s="282">
        <v>30</v>
      </c>
    </row>
    <row r="6581" spans="1:11" x14ac:dyDescent="0.3">
      <c r="A6581" s="283" t="s">
        <v>2167</v>
      </c>
      <c r="B6581" s="283">
        <v>277</v>
      </c>
      <c r="C6581" s="24" t="str">
        <f t="shared" si="102"/>
        <v>rachel277</v>
      </c>
      <c r="D6581" s="283">
        <v>15623</v>
      </c>
      <c r="E6581" s="283">
        <v>6214</v>
      </c>
      <c r="F6581" s="283">
        <v>302289</v>
      </c>
      <c r="G6581" s="24">
        <v>50</v>
      </c>
      <c r="H6581" s="24">
        <v>0</v>
      </c>
      <c r="I6581" s="24">
        <v>0</v>
      </c>
      <c r="J6581" s="282">
        <v>10</v>
      </c>
      <c r="K6581" s="282">
        <v>30</v>
      </c>
    </row>
    <row r="6582" spans="1:11" x14ac:dyDescent="0.3">
      <c r="A6582" s="283" t="s">
        <v>2167</v>
      </c>
      <c r="B6582" s="283">
        <v>278</v>
      </c>
      <c r="C6582" s="24" t="str">
        <f t="shared" si="102"/>
        <v>rachel278</v>
      </c>
      <c r="D6582" s="283">
        <v>15781</v>
      </c>
      <c r="E6582" s="283">
        <v>6277</v>
      </c>
      <c r="F6582" s="283">
        <v>305615</v>
      </c>
      <c r="G6582" s="24">
        <v>50</v>
      </c>
      <c r="H6582" s="24">
        <v>0</v>
      </c>
      <c r="I6582" s="24">
        <v>0</v>
      </c>
      <c r="J6582" s="282">
        <v>10</v>
      </c>
      <c r="K6582" s="282">
        <v>30</v>
      </c>
    </row>
    <row r="6583" spans="1:11" x14ac:dyDescent="0.3">
      <c r="A6583" s="283" t="s">
        <v>2167</v>
      </c>
      <c r="B6583" s="283">
        <v>279</v>
      </c>
      <c r="C6583" s="24" t="str">
        <f t="shared" si="102"/>
        <v>rachel279</v>
      </c>
      <c r="D6583" s="283">
        <v>15940</v>
      </c>
      <c r="E6583" s="283">
        <v>6341</v>
      </c>
      <c r="F6583" s="283">
        <v>309540</v>
      </c>
      <c r="G6583" s="24">
        <v>50</v>
      </c>
      <c r="H6583" s="24">
        <v>0</v>
      </c>
      <c r="I6583" s="24">
        <v>0</v>
      </c>
      <c r="J6583" s="282">
        <v>10</v>
      </c>
      <c r="K6583" s="282">
        <v>30</v>
      </c>
    </row>
    <row r="6584" spans="1:11" x14ac:dyDescent="0.3">
      <c r="A6584" s="283" t="s">
        <v>2167</v>
      </c>
      <c r="B6584" s="283">
        <v>280</v>
      </c>
      <c r="C6584" s="24" t="str">
        <f t="shared" si="102"/>
        <v>rachel280</v>
      </c>
      <c r="D6584" s="283">
        <v>16102</v>
      </c>
      <c r="E6584" s="283">
        <v>6405</v>
      </c>
      <c r="F6584" s="283">
        <v>312943</v>
      </c>
      <c r="G6584" s="24">
        <v>50</v>
      </c>
      <c r="H6584" s="24">
        <v>0</v>
      </c>
      <c r="I6584" s="24">
        <v>0</v>
      </c>
      <c r="J6584" s="282">
        <v>10</v>
      </c>
      <c r="K6584" s="282">
        <v>30</v>
      </c>
    </row>
    <row r="6585" spans="1:11" x14ac:dyDescent="0.3">
      <c r="A6585" s="283" t="s">
        <v>2167</v>
      </c>
      <c r="B6585" s="283">
        <v>281</v>
      </c>
      <c r="C6585" s="24" t="str">
        <f t="shared" si="102"/>
        <v>rachel281</v>
      </c>
      <c r="D6585" s="283">
        <v>17552</v>
      </c>
      <c r="E6585" s="283">
        <v>6982</v>
      </c>
      <c r="F6585" s="283">
        <v>346141</v>
      </c>
      <c r="G6585" s="24">
        <v>50</v>
      </c>
      <c r="H6585" s="24">
        <v>0</v>
      </c>
      <c r="I6585" s="24">
        <v>0</v>
      </c>
      <c r="J6585" s="282">
        <v>10</v>
      </c>
      <c r="K6585" s="282">
        <v>30</v>
      </c>
    </row>
    <row r="6586" spans="1:11" x14ac:dyDescent="0.3">
      <c r="A6586" s="283" t="s">
        <v>2167</v>
      </c>
      <c r="B6586" s="283">
        <v>282</v>
      </c>
      <c r="C6586" s="24" t="str">
        <f t="shared" si="102"/>
        <v>rachel282</v>
      </c>
      <c r="D6586" s="283">
        <v>17729</v>
      </c>
      <c r="E6586" s="283">
        <v>7052</v>
      </c>
      <c r="F6586" s="283">
        <v>350154</v>
      </c>
      <c r="G6586" s="24">
        <v>50</v>
      </c>
      <c r="H6586" s="24">
        <v>0</v>
      </c>
      <c r="I6586" s="24">
        <v>0</v>
      </c>
      <c r="J6586" s="282">
        <v>10</v>
      </c>
      <c r="K6586" s="282">
        <v>30</v>
      </c>
    </row>
    <row r="6587" spans="1:11" x14ac:dyDescent="0.3">
      <c r="A6587" s="283" t="s">
        <v>2167</v>
      </c>
      <c r="B6587" s="283">
        <v>283</v>
      </c>
      <c r="C6587" s="24" t="str">
        <f t="shared" si="102"/>
        <v>rachel283</v>
      </c>
      <c r="D6587" s="283">
        <v>17908</v>
      </c>
      <c r="E6587" s="283">
        <v>7123</v>
      </c>
      <c r="F6587" s="283">
        <v>355170</v>
      </c>
      <c r="G6587" s="24">
        <v>50</v>
      </c>
      <c r="H6587" s="24">
        <v>0</v>
      </c>
      <c r="I6587" s="24">
        <v>0</v>
      </c>
      <c r="J6587" s="282">
        <v>10</v>
      </c>
      <c r="K6587" s="282">
        <v>30</v>
      </c>
    </row>
    <row r="6588" spans="1:11" x14ac:dyDescent="0.3">
      <c r="A6588" s="283" t="s">
        <v>2167</v>
      </c>
      <c r="B6588" s="283">
        <v>284</v>
      </c>
      <c r="C6588" s="24" t="str">
        <f t="shared" si="102"/>
        <v>rachel284</v>
      </c>
      <c r="D6588" s="283">
        <v>18089</v>
      </c>
      <c r="E6588" s="283">
        <v>7195</v>
      </c>
      <c r="F6588" s="283">
        <v>359393</v>
      </c>
      <c r="G6588" s="24">
        <v>50</v>
      </c>
      <c r="H6588" s="24">
        <v>0</v>
      </c>
      <c r="I6588" s="24">
        <v>0</v>
      </c>
      <c r="J6588" s="282">
        <v>10</v>
      </c>
      <c r="K6588" s="282">
        <v>30</v>
      </c>
    </row>
    <row r="6589" spans="1:11" x14ac:dyDescent="0.3">
      <c r="A6589" s="283" t="s">
        <v>2167</v>
      </c>
      <c r="B6589" s="283">
        <v>285</v>
      </c>
      <c r="C6589" s="24" t="str">
        <f t="shared" si="102"/>
        <v>rachel285</v>
      </c>
      <c r="D6589" s="283">
        <v>18271</v>
      </c>
      <c r="E6589" s="283">
        <v>7268</v>
      </c>
      <c r="F6589" s="283">
        <v>364535</v>
      </c>
      <c r="G6589" s="24">
        <v>50</v>
      </c>
      <c r="H6589" s="24">
        <v>0</v>
      </c>
      <c r="I6589" s="24">
        <v>0</v>
      </c>
      <c r="J6589" s="282">
        <v>10</v>
      </c>
      <c r="K6589" s="282">
        <v>30</v>
      </c>
    </row>
    <row r="6590" spans="1:11" x14ac:dyDescent="0.3">
      <c r="A6590" s="283" t="s">
        <v>2167</v>
      </c>
      <c r="B6590" s="283">
        <v>286</v>
      </c>
      <c r="C6590" s="24" t="str">
        <f t="shared" si="102"/>
        <v>rachel286</v>
      </c>
      <c r="D6590" s="283">
        <v>18455</v>
      </c>
      <c r="E6590" s="283">
        <v>7341</v>
      </c>
      <c r="F6590" s="283">
        <v>368864</v>
      </c>
      <c r="G6590" s="24">
        <v>50</v>
      </c>
      <c r="H6590" s="24">
        <v>0</v>
      </c>
      <c r="I6590" s="24">
        <v>0</v>
      </c>
      <c r="J6590" s="282">
        <v>10</v>
      </c>
      <c r="K6590" s="282">
        <v>30</v>
      </c>
    </row>
    <row r="6591" spans="1:11" x14ac:dyDescent="0.3">
      <c r="A6591" s="283" t="s">
        <v>2167</v>
      </c>
      <c r="B6591" s="283">
        <v>287</v>
      </c>
      <c r="C6591" s="24" t="str">
        <f t="shared" si="102"/>
        <v>rachel287</v>
      </c>
      <c r="D6591" s="283">
        <v>18641</v>
      </c>
      <c r="E6591" s="283">
        <v>7415</v>
      </c>
      <c r="F6591" s="283">
        <v>373800</v>
      </c>
      <c r="G6591" s="24">
        <v>50</v>
      </c>
      <c r="H6591" s="24">
        <v>0</v>
      </c>
      <c r="I6591" s="24">
        <v>0</v>
      </c>
      <c r="J6591" s="282">
        <v>10</v>
      </c>
      <c r="K6591" s="282">
        <v>30</v>
      </c>
    </row>
    <row r="6592" spans="1:11" x14ac:dyDescent="0.3">
      <c r="A6592" s="283" t="s">
        <v>2167</v>
      </c>
      <c r="B6592" s="283">
        <v>288</v>
      </c>
      <c r="C6592" s="24" t="str">
        <f t="shared" si="102"/>
        <v>rachel288</v>
      </c>
      <c r="D6592" s="283">
        <v>18829</v>
      </c>
      <c r="E6592" s="283">
        <v>7489</v>
      </c>
      <c r="F6592" s="283">
        <v>378120</v>
      </c>
      <c r="G6592" s="24">
        <v>50</v>
      </c>
      <c r="H6592" s="24">
        <v>0</v>
      </c>
      <c r="I6592" s="24">
        <v>0</v>
      </c>
      <c r="J6592" s="282">
        <v>10</v>
      </c>
      <c r="K6592" s="282">
        <v>30</v>
      </c>
    </row>
    <row r="6593" spans="1:11" x14ac:dyDescent="0.3">
      <c r="A6593" s="283" t="s">
        <v>2167</v>
      </c>
      <c r="B6593" s="283">
        <v>289</v>
      </c>
      <c r="C6593" s="24" t="str">
        <f t="shared" si="102"/>
        <v>rachel289</v>
      </c>
      <c r="D6593" s="283">
        <v>19018</v>
      </c>
      <c r="E6593" s="283">
        <v>7565</v>
      </c>
      <c r="F6593" s="283">
        <v>382604</v>
      </c>
      <c r="G6593" s="24">
        <v>50</v>
      </c>
      <c r="H6593" s="24">
        <v>0</v>
      </c>
      <c r="I6593" s="24">
        <v>0</v>
      </c>
      <c r="J6593" s="282">
        <v>10</v>
      </c>
      <c r="K6593" s="282">
        <v>30</v>
      </c>
    </row>
    <row r="6594" spans="1:11" x14ac:dyDescent="0.3">
      <c r="A6594" s="283" t="s">
        <v>2167</v>
      </c>
      <c r="B6594" s="283">
        <v>290</v>
      </c>
      <c r="C6594" s="24" t="str">
        <f t="shared" si="102"/>
        <v>rachel290</v>
      </c>
      <c r="D6594" s="283">
        <v>19209</v>
      </c>
      <c r="E6594" s="283">
        <v>7641</v>
      </c>
      <c r="F6594" s="283">
        <v>387022</v>
      </c>
      <c r="G6594" s="24">
        <v>50</v>
      </c>
      <c r="H6594" s="24">
        <v>0</v>
      </c>
      <c r="I6594" s="24">
        <v>0</v>
      </c>
      <c r="J6594" s="282">
        <v>10</v>
      </c>
      <c r="K6594" s="282">
        <v>30</v>
      </c>
    </row>
    <row r="6595" spans="1:11" x14ac:dyDescent="0.3">
      <c r="A6595" s="283" t="s">
        <v>2167</v>
      </c>
      <c r="B6595" s="283">
        <v>291</v>
      </c>
      <c r="C6595" s="24" t="str">
        <f t="shared" si="102"/>
        <v>rachel291</v>
      </c>
      <c r="D6595" s="283">
        <v>19402</v>
      </c>
      <c r="E6595" s="283">
        <v>7718</v>
      </c>
      <c r="F6595" s="283">
        <v>391488</v>
      </c>
      <c r="G6595" s="24">
        <v>50</v>
      </c>
      <c r="H6595" s="24">
        <v>0</v>
      </c>
      <c r="I6595" s="24">
        <v>0</v>
      </c>
      <c r="J6595" s="282">
        <v>10</v>
      </c>
      <c r="K6595" s="282">
        <v>30</v>
      </c>
    </row>
    <row r="6596" spans="1:11" x14ac:dyDescent="0.3">
      <c r="A6596" s="283" t="s">
        <v>2167</v>
      </c>
      <c r="B6596" s="283">
        <v>292</v>
      </c>
      <c r="C6596" s="24" t="str">
        <f t="shared" si="102"/>
        <v>rachel292</v>
      </c>
      <c r="D6596" s="283">
        <v>19597</v>
      </c>
      <c r="E6596" s="283">
        <v>7795</v>
      </c>
      <c r="F6596" s="283">
        <v>396125</v>
      </c>
      <c r="G6596" s="24">
        <v>50</v>
      </c>
      <c r="H6596" s="24">
        <v>0</v>
      </c>
      <c r="I6596" s="24">
        <v>0</v>
      </c>
      <c r="J6596" s="282">
        <v>10</v>
      </c>
      <c r="K6596" s="282">
        <v>30</v>
      </c>
    </row>
    <row r="6597" spans="1:11" x14ac:dyDescent="0.3">
      <c r="A6597" s="283" t="s">
        <v>2167</v>
      </c>
      <c r="B6597" s="283">
        <v>293</v>
      </c>
      <c r="C6597" s="24" t="str">
        <f t="shared" si="102"/>
        <v>rachel293</v>
      </c>
      <c r="D6597" s="283">
        <v>19793</v>
      </c>
      <c r="E6597" s="283">
        <v>7873</v>
      </c>
      <c r="F6597" s="283">
        <v>400692</v>
      </c>
      <c r="G6597" s="24">
        <v>50</v>
      </c>
      <c r="H6597" s="24">
        <v>0</v>
      </c>
      <c r="I6597" s="24">
        <v>0</v>
      </c>
      <c r="J6597" s="282">
        <v>10</v>
      </c>
      <c r="K6597" s="282">
        <v>30</v>
      </c>
    </row>
    <row r="6598" spans="1:11" x14ac:dyDescent="0.3">
      <c r="A6598" s="283" t="s">
        <v>2167</v>
      </c>
      <c r="B6598" s="283">
        <v>294</v>
      </c>
      <c r="C6598" s="24" t="str">
        <f t="shared" ref="C6598:C6661" si="103">A6598&amp;B6598</f>
        <v>rachel294</v>
      </c>
      <c r="D6598" s="283">
        <v>19992</v>
      </c>
      <c r="E6598" s="283">
        <v>7952</v>
      </c>
      <c r="F6598" s="283">
        <v>405310</v>
      </c>
      <c r="G6598" s="24">
        <v>50</v>
      </c>
      <c r="H6598" s="24">
        <v>0</v>
      </c>
      <c r="I6598" s="24">
        <v>0</v>
      </c>
      <c r="J6598" s="282">
        <v>10</v>
      </c>
      <c r="K6598" s="282">
        <v>30</v>
      </c>
    </row>
    <row r="6599" spans="1:11" x14ac:dyDescent="0.3">
      <c r="A6599" s="283" t="s">
        <v>2167</v>
      </c>
      <c r="B6599" s="283">
        <v>295</v>
      </c>
      <c r="C6599" s="24" t="str">
        <f t="shared" si="103"/>
        <v>rachel295</v>
      </c>
      <c r="D6599" s="283">
        <v>20192</v>
      </c>
      <c r="E6599" s="283">
        <v>8032</v>
      </c>
      <c r="F6599" s="283">
        <v>410104</v>
      </c>
      <c r="G6599" s="24">
        <v>50</v>
      </c>
      <c r="H6599" s="24">
        <v>0</v>
      </c>
      <c r="I6599" s="24">
        <v>0</v>
      </c>
      <c r="J6599" s="282">
        <v>10</v>
      </c>
      <c r="K6599" s="282">
        <v>30</v>
      </c>
    </row>
    <row r="6600" spans="1:11" x14ac:dyDescent="0.3">
      <c r="A6600" s="283" t="s">
        <v>2167</v>
      </c>
      <c r="B6600" s="283">
        <v>296</v>
      </c>
      <c r="C6600" s="24" t="str">
        <f t="shared" si="103"/>
        <v>rachel296</v>
      </c>
      <c r="D6600" s="283">
        <v>20395</v>
      </c>
      <c r="E6600" s="283">
        <v>8113</v>
      </c>
      <c r="F6600" s="283">
        <v>414825</v>
      </c>
      <c r="G6600" s="24">
        <v>50</v>
      </c>
      <c r="H6600" s="24">
        <v>0</v>
      </c>
      <c r="I6600" s="24">
        <v>0</v>
      </c>
      <c r="J6600" s="282">
        <v>10</v>
      </c>
      <c r="K6600" s="282">
        <v>30</v>
      </c>
    </row>
    <row r="6601" spans="1:11" x14ac:dyDescent="0.3">
      <c r="A6601" s="283" t="s">
        <v>2167</v>
      </c>
      <c r="B6601" s="283">
        <v>297</v>
      </c>
      <c r="C6601" s="24" t="str">
        <f t="shared" si="103"/>
        <v>rachel297</v>
      </c>
      <c r="D6601" s="283">
        <v>20599</v>
      </c>
      <c r="E6601" s="283">
        <v>8194</v>
      </c>
      <c r="F6601" s="283">
        <v>419343</v>
      </c>
      <c r="G6601" s="24">
        <v>50</v>
      </c>
      <c r="H6601" s="24">
        <v>0</v>
      </c>
      <c r="I6601" s="24">
        <v>0</v>
      </c>
      <c r="J6601" s="282">
        <v>10</v>
      </c>
      <c r="K6601" s="282">
        <v>30</v>
      </c>
    </row>
    <row r="6602" spans="1:11" x14ac:dyDescent="0.3">
      <c r="A6602" s="283" t="s">
        <v>2167</v>
      </c>
      <c r="B6602" s="283">
        <v>298</v>
      </c>
      <c r="C6602" s="24" t="str">
        <f t="shared" si="103"/>
        <v>rachel298</v>
      </c>
      <c r="D6602" s="283">
        <v>20805</v>
      </c>
      <c r="E6602" s="283">
        <v>8276</v>
      </c>
      <c r="F6602" s="283">
        <v>423907</v>
      </c>
      <c r="G6602" s="24">
        <v>50</v>
      </c>
      <c r="H6602" s="24">
        <v>0</v>
      </c>
      <c r="I6602" s="24">
        <v>0</v>
      </c>
      <c r="J6602" s="282">
        <v>10</v>
      </c>
      <c r="K6602" s="282">
        <v>30</v>
      </c>
    </row>
    <row r="6603" spans="1:11" x14ac:dyDescent="0.3">
      <c r="A6603" s="283" t="s">
        <v>2167</v>
      </c>
      <c r="B6603" s="283">
        <v>299</v>
      </c>
      <c r="C6603" s="24" t="str">
        <f t="shared" si="103"/>
        <v>rachel299</v>
      </c>
      <c r="D6603" s="283">
        <v>21013</v>
      </c>
      <c r="E6603" s="283">
        <v>8359</v>
      </c>
      <c r="F6603" s="283">
        <v>428519</v>
      </c>
      <c r="G6603" s="24">
        <v>50</v>
      </c>
      <c r="H6603" s="24">
        <v>0</v>
      </c>
      <c r="I6603" s="24">
        <v>0</v>
      </c>
      <c r="J6603" s="282">
        <v>10</v>
      </c>
      <c r="K6603" s="282">
        <v>30</v>
      </c>
    </row>
    <row r="6604" spans="1:11" x14ac:dyDescent="0.3">
      <c r="A6604" s="283" t="s">
        <v>2167</v>
      </c>
      <c r="B6604" s="283">
        <v>300</v>
      </c>
      <c r="C6604" s="24" t="str">
        <f t="shared" si="103"/>
        <v>rachel300</v>
      </c>
      <c r="D6604" s="283">
        <v>21224</v>
      </c>
      <c r="E6604" s="283">
        <v>8442</v>
      </c>
      <c r="F6604" s="283">
        <v>433178</v>
      </c>
      <c r="G6604" s="24">
        <v>50</v>
      </c>
      <c r="H6604" s="24">
        <v>0</v>
      </c>
      <c r="I6604" s="24">
        <v>0</v>
      </c>
      <c r="J6604" s="282">
        <v>10</v>
      </c>
      <c r="K6604" s="282">
        <v>30</v>
      </c>
    </row>
    <row r="6605" spans="1:11" x14ac:dyDescent="0.3">
      <c r="A6605" s="281" t="s">
        <v>2128</v>
      </c>
      <c r="B6605" s="281">
        <v>1</v>
      </c>
      <c r="C6605" s="24" t="str">
        <f t="shared" si="103"/>
        <v>fei1</v>
      </c>
      <c r="D6605" s="281">
        <v>158</v>
      </c>
      <c r="E6605" s="281">
        <v>77</v>
      </c>
      <c r="F6605" s="281">
        <v>1383</v>
      </c>
      <c r="G6605" s="24">
        <v>50</v>
      </c>
      <c r="H6605" s="24">
        <v>0</v>
      </c>
      <c r="I6605" s="24">
        <v>0</v>
      </c>
      <c r="J6605" s="282">
        <v>10</v>
      </c>
      <c r="K6605" s="282">
        <v>30</v>
      </c>
    </row>
    <row r="6606" spans="1:11" x14ac:dyDescent="0.3">
      <c r="A6606" s="281" t="s">
        <v>2128</v>
      </c>
      <c r="B6606" s="281">
        <v>2</v>
      </c>
      <c r="C6606" s="24" t="str">
        <f t="shared" si="103"/>
        <v>fei2</v>
      </c>
      <c r="D6606" s="281">
        <v>160</v>
      </c>
      <c r="E6606" s="281">
        <v>78</v>
      </c>
      <c r="F6606" s="281">
        <v>1400</v>
      </c>
      <c r="G6606" s="24">
        <v>50</v>
      </c>
      <c r="H6606" s="24">
        <v>0</v>
      </c>
      <c r="I6606" s="24">
        <v>0</v>
      </c>
      <c r="J6606" s="282">
        <v>10</v>
      </c>
      <c r="K6606" s="282">
        <v>30</v>
      </c>
    </row>
    <row r="6607" spans="1:11" x14ac:dyDescent="0.3">
      <c r="A6607" s="281" t="s">
        <v>2128</v>
      </c>
      <c r="B6607" s="281">
        <v>3</v>
      </c>
      <c r="C6607" s="24" t="str">
        <f t="shared" si="103"/>
        <v>fei3</v>
      </c>
      <c r="D6607" s="281">
        <v>162</v>
      </c>
      <c r="E6607" s="281">
        <v>79</v>
      </c>
      <c r="F6607" s="281">
        <v>1421</v>
      </c>
      <c r="G6607" s="24">
        <v>50</v>
      </c>
      <c r="H6607" s="24">
        <v>0</v>
      </c>
      <c r="I6607" s="24">
        <v>0</v>
      </c>
      <c r="J6607" s="282">
        <v>10</v>
      </c>
      <c r="K6607" s="282">
        <v>30</v>
      </c>
    </row>
    <row r="6608" spans="1:11" x14ac:dyDescent="0.3">
      <c r="A6608" s="281" t="s">
        <v>2128</v>
      </c>
      <c r="B6608" s="281">
        <v>4</v>
      </c>
      <c r="C6608" s="24" t="str">
        <f t="shared" si="103"/>
        <v>fei4</v>
      </c>
      <c r="D6608" s="281">
        <v>164</v>
      </c>
      <c r="E6608" s="281">
        <v>80</v>
      </c>
      <c r="F6608" s="281">
        <v>1446</v>
      </c>
      <c r="G6608" s="24">
        <v>50</v>
      </c>
      <c r="H6608" s="24">
        <v>0</v>
      </c>
      <c r="I6608" s="24">
        <v>0</v>
      </c>
      <c r="J6608" s="282">
        <v>10</v>
      </c>
      <c r="K6608" s="282">
        <v>30</v>
      </c>
    </row>
    <row r="6609" spans="1:11" x14ac:dyDescent="0.3">
      <c r="A6609" s="281" t="s">
        <v>2128</v>
      </c>
      <c r="B6609" s="281">
        <v>5</v>
      </c>
      <c r="C6609" s="24" t="str">
        <f t="shared" si="103"/>
        <v>fei5</v>
      </c>
      <c r="D6609" s="281">
        <v>167</v>
      </c>
      <c r="E6609" s="281">
        <v>81</v>
      </c>
      <c r="F6609" s="281">
        <v>1475</v>
      </c>
      <c r="G6609" s="24">
        <v>50</v>
      </c>
      <c r="H6609" s="24">
        <v>0</v>
      </c>
      <c r="I6609" s="24">
        <v>0</v>
      </c>
      <c r="J6609" s="282">
        <v>10</v>
      </c>
      <c r="K6609" s="282">
        <v>30</v>
      </c>
    </row>
    <row r="6610" spans="1:11" x14ac:dyDescent="0.3">
      <c r="A6610" s="281" t="s">
        <v>2128</v>
      </c>
      <c r="B6610" s="281">
        <v>6</v>
      </c>
      <c r="C6610" s="24" t="str">
        <f t="shared" si="103"/>
        <v>fei6</v>
      </c>
      <c r="D6610" s="281">
        <v>169</v>
      </c>
      <c r="E6610" s="281">
        <v>82</v>
      </c>
      <c r="F6610" s="281">
        <v>1507</v>
      </c>
      <c r="G6610" s="24">
        <v>50</v>
      </c>
      <c r="H6610" s="24">
        <v>0</v>
      </c>
      <c r="I6610" s="24">
        <v>0</v>
      </c>
      <c r="J6610" s="282">
        <v>10</v>
      </c>
      <c r="K6610" s="282">
        <v>30</v>
      </c>
    </row>
    <row r="6611" spans="1:11" x14ac:dyDescent="0.3">
      <c r="A6611" s="281" t="s">
        <v>2128</v>
      </c>
      <c r="B6611" s="281">
        <v>7</v>
      </c>
      <c r="C6611" s="24" t="str">
        <f t="shared" si="103"/>
        <v>fei7</v>
      </c>
      <c r="D6611" s="281">
        <v>171</v>
      </c>
      <c r="E6611" s="281">
        <v>83</v>
      </c>
      <c r="F6611" s="281">
        <v>1545</v>
      </c>
      <c r="G6611" s="24">
        <v>50</v>
      </c>
      <c r="H6611" s="24">
        <v>0</v>
      </c>
      <c r="I6611" s="24">
        <v>0</v>
      </c>
      <c r="J6611" s="282">
        <v>10</v>
      </c>
      <c r="K6611" s="282">
        <v>30</v>
      </c>
    </row>
    <row r="6612" spans="1:11" x14ac:dyDescent="0.3">
      <c r="A6612" s="281" t="s">
        <v>2128</v>
      </c>
      <c r="B6612" s="281">
        <v>8</v>
      </c>
      <c r="C6612" s="24" t="str">
        <f t="shared" si="103"/>
        <v>fei8</v>
      </c>
      <c r="D6612" s="281">
        <v>174</v>
      </c>
      <c r="E6612" s="281">
        <v>84</v>
      </c>
      <c r="F6612" s="281">
        <v>1587</v>
      </c>
      <c r="G6612" s="24">
        <v>50</v>
      </c>
      <c r="H6612" s="24">
        <v>0</v>
      </c>
      <c r="I6612" s="24">
        <v>0</v>
      </c>
      <c r="J6612" s="282">
        <v>10</v>
      </c>
      <c r="K6612" s="282">
        <v>30</v>
      </c>
    </row>
    <row r="6613" spans="1:11" x14ac:dyDescent="0.3">
      <c r="A6613" s="281" t="s">
        <v>2128</v>
      </c>
      <c r="B6613" s="281">
        <v>9</v>
      </c>
      <c r="C6613" s="24" t="str">
        <f t="shared" si="103"/>
        <v>fei9</v>
      </c>
      <c r="D6613" s="281">
        <v>176</v>
      </c>
      <c r="E6613" s="281">
        <v>85</v>
      </c>
      <c r="F6613" s="281">
        <v>1633</v>
      </c>
      <c r="G6613" s="24">
        <v>50</v>
      </c>
      <c r="H6613" s="24">
        <v>0</v>
      </c>
      <c r="I6613" s="24">
        <v>0</v>
      </c>
      <c r="J6613" s="282">
        <v>10</v>
      </c>
      <c r="K6613" s="282">
        <v>30</v>
      </c>
    </row>
    <row r="6614" spans="1:11" x14ac:dyDescent="0.3">
      <c r="A6614" s="281" t="s">
        <v>2128</v>
      </c>
      <c r="B6614" s="281">
        <v>10</v>
      </c>
      <c r="C6614" s="24" t="str">
        <f t="shared" si="103"/>
        <v>fei10</v>
      </c>
      <c r="D6614" s="281">
        <v>178</v>
      </c>
      <c r="E6614" s="281">
        <v>87</v>
      </c>
      <c r="F6614" s="281">
        <v>1685</v>
      </c>
      <c r="G6614" s="24">
        <v>50</v>
      </c>
      <c r="H6614" s="24">
        <v>0</v>
      </c>
      <c r="I6614" s="24">
        <v>0</v>
      </c>
      <c r="J6614" s="282">
        <v>10</v>
      </c>
      <c r="K6614" s="282">
        <v>30</v>
      </c>
    </row>
    <row r="6615" spans="1:11" x14ac:dyDescent="0.3">
      <c r="A6615" s="281" t="s">
        <v>2128</v>
      </c>
      <c r="B6615" s="281">
        <v>11</v>
      </c>
      <c r="C6615" s="24" t="str">
        <f t="shared" si="103"/>
        <v>fei11</v>
      </c>
      <c r="D6615" s="281">
        <v>195</v>
      </c>
      <c r="E6615" s="281">
        <v>95</v>
      </c>
      <c r="F6615" s="281">
        <v>1854</v>
      </c>
      <c r="G6615" s="24">
        <v>50</v>
      </c>
      <c r="H6615" s="24">
        <v>0</v>
      </c>
      <c r="I6615" s="24">
        <v>0</v>
      </c>
      <c r="J6615" s="282">
        <v>10</v>
      </c>
      <c r="K6615" s="282">
        <v>30</v>
      </c>
    </row>
    <row r="6616" spans="1:11" x14ac:dyDescent="0.3">
      <c r="A6616" s="281" t="s">
        <v>2128</v>
      </c>
      <c r="B6616" s="281">
        <v>12</v>
      </c>
      <c r="C6616" s="24" t="str">
        <f t="shared" si="103"/>
        <v>fei12</v>
      </c>
      <c r="D6616" s="281">
        <v>197</v>
      </c>
      <c r="E6616" s="281">
        <v>96</v>
      </c>
      <c r="F6616" s="281">
        <v>1921</v>
      </c>
      <c r="G6616" s="24">
        <v>50</v>
      </c>
      <c r="H6616" s="24">
        <v>0</v>
      </c>
      <c r="I6616" s="24">
        <v>0</v>
      </c>
      <c r="J6616" s="282">
        <v>10</v>
      </c>
      <c r="K6616" s="282">
        <v>30</v>
      </c>
    </row>
    <row r="6617" spans="1:11" x14ac:dyDescent="0.3">
      <c r="A6617" s="281" t="s">
        <v>2128</v>
      </c>
      <c r="B6617" s="281">
        <v>13</v>
      </c>
      <c r="C6617" s="24" t="str">
        <f t="shared" si="103"/>
        <v>fei13</v>
      </c>
      <c r="D6617" s="281">
        <v>200</v>
      </c>
      <c r="E6617" s="281">
        <v>97</v>
      </c>
      <c r="F6617" s="281">
        <v>1994</v>
      </c>
      <c r="G6617" s="24">
        <v>50</v>
      </c>
      <c r="H6617" s="24">
        <v>0</v>
      </c>
      <c r="I6617" s="24">
        <v>0</v>
      </c>
      <c r="J6617" s="282">
        <v>10</v>
      </c>
      <c r="K6617" s="282">
        <v>30</v>
      </c>
    </row>
    <row r="6618" spans="1:11" x14ac:dyDescent="0.3">
      <c r="A6618" s="281" t="s">
        <v>2128</v>
      </c>
      <c r="B6618" s="281">
        <v>14</v>
      </c>
      <c r="C6618" s="24" t="str">
        <f t="shared" si="103"/>
        <v>fei14</v>
      </c>
      <c r="D6618" s="281">
        <v>203</v>
      </c>
      <c r="E6618" s="281">
        <v>99</v>
      </c>
      <c r="F6618" s="281">
        <v>2073</v>
      </c>
      <c r="G6618" s="24">
        <v>50</v>
      </c>
      <c r="H6618" s="24">
        <v>0</v>
      </c>
      <c r="I6618" s="24">
        <v>0</v>
      </c>
      <c r="J6618" s="282">
        <v>10</v>
      </c>
      <c r="K6618" s="282">
        <v>30</v>
      </c>
    </row>
    <row r="6619" spans="1:11" x14ac:dyDescent="0.3">
      <c r="A6619" s="281" t="s">
        <v>2128</v>
      </c>
      <c r="B6619" s="281">
        <v>15</v>
      </c>
      <c r="C6619" s="24" t="str">
        <f t="shared" si="103"/>
        <v>fei15</v>
      </c>
      <c r="D6619" s="281">
        <v>205</v>
      </c>
      <c r="E6619" s="281">
        <v>100</v>
      </c>
      <c r="F6619" s="281">
        <v>2158</v>
      </c>
      <c r="G6619" s="24">
        <v>50</v>
      </c>
      <c r="H6619" s="24">
        <v>0</v>
      </c>
      <c r="I6619" s="24">
        <v>0</v>
      </c>
      <c r="J6619" s="282">
        <v>10</v>
      </c>
      <c r="K6619" s="282">
        <v>30</v>
      </c>
    </row>
    <row r="6620" spans="1:11" x14ac:dyDescent="0.3">
      <c r="A6620" s="281" t="s">
        <v>2128</v>
      </c>
      <c r="B6620" s="281">
        <v>16</v>
      </c>
      <c r="C6620" s="24" t="str">
        <f t="shared" si="103"/>
        <v>fei16</v>
      </c>
      <c r="D6620" s="281">
        <v>208</v>
      </c>
      <c r="E6620" s="281">
        <v>101</v>
      </c>
      <c r="F6620" s="281">
        <v>2250</v>
      </c>
      <c r="G6620" s="24">
        <v>50</v>
      </c>
      <c r="H6620" s="24">
        <v>0</v>
      </c>
      <c r="I6620" s="24">
        <v>0</v>
      </c>
      <c r="J6620" s="282">
        <v>10</v>
      </c>
      <c r="K6620" s="282">
        <v>30</v>
      </c>
    </row>
    <row r="6621" spans="1:11" x14ac:dyDescent="0.3">
      <c r="A6621" s="281" t="s">
        <v>2128</v>
      </c>
      <c r="B6621" s="281">
        <v>17</v>
      </c>
      <c r="C6621" s="24" t="str">
        <f t="shared" si="103"/>
        <v>fei17</v>
      </c>
      <c r="D6621" s="281">
        <v>211</v>
      </c>
      <c r="E6621" s="281">
        <v>102</v>
      </c>
      <c r="F6621" s="281">
        <v>2348</v>
      </c>
      <c r="G6621" s="24">
        <v>50</v>
      </c>
      <c r="H6621" s="24">
        <v>0</v>
      </c>
      <c r="I6621" s="24">
        <v>0</v>
      </c>
      <c r="J6621" s="282">
        <v>10</v>
      </c>
      <c r="K6621" s="282">
        <v>30</v>
      </c>
    </row>
    <row r="6622" spans="1:11" x14ac:dyDescent="0.3">
      <c r="A6622" s="281" t="s">
        <v>2128</v>
      </c>
      <c r="B6622" s="281">
        <v>18</v>
      </c>
      <c r="C6622" s="24" t="str">
        <f t="shared" si="103"/>
        <v>fei18</v>
      </c>
      <c r="D6622" s="281">
        <v>213</v>
      </c>
      <c r="E6622" s="281">
        <v>104</v>
      </c>
      <c r="F6622" s="281">
        <v>2454</v>
      </c>
      <c r="G6622" s="24">
        <v>50</v>
      </c>
      <c r="H6622" s="24">
        <v>0</v>
      </c>
      <c r="I6622" s="24">
        <v>0</v>
      </c>
      <c r="J6622" s="282">
        <v>10</v>
      </c>
      <c r="K6622" s="282">
        <v>30</v>
      </c>
    </row>
    <row r="6623" spans="1:11" x14ac:dyDescent="0.3">
      <c r="A6623" s="281" t="s">
        <v>2128</v>
      </c>
      <c r="B6623" s="281">
        <v>19</v>
      </c>
      <c r="C6623" s="24" t="str">
        <f t="shared" si="103"/>
        <v>fei19</v>
      </c>
      <c r="D6623" s="281">
        <v>216</v>
      </c>
      <c r="E6623" s="281">
        <v>105</v>
      </c>
      <c r="F6623" s="281">
        <v>2566</v>
      </c>
      <c r="G6623" s="24">
        <v>50</v>
      </c>
      <c r="H6623" s="24">
        <v>0</v>
      </c>
      <c r="I6623" s="24">
        <v>0</v>
      </c>
      <c r="J6623" s="282">
        <v>10</v>
      </c>
      <c r="K6623" s="282">
        <v>30</v>
      </c>
    </row>
    <row r="6624" spans="1:11" x14ac:dyDescent="0.3">
      <c r="A6624" s="281" t="s">
        <v>2128</v>
      </c>
      <c r="B6624" s="281">
        <v>20</v>
      </c>
      <c r="C6624" s="24" t="str">
        <f t="shared" si="103"/>
        <v>fei20</v>
      </c>
      <c r="D6624" s="281">
        <v>219</v>
      </c>
      <c r="E6624" s="281">
        <v>106</v>
      </c>
      <c r="F6624" s="281">
        <v>2686</v>
      </c>
      <c r="G6624" s="24">
        <v>50</v>
      </c>
      <c r="H6624" s="24">
        <v>0</v>
      </c>
      <c r="I6624" s="24">
        <v>0</v>
      </c>
      <c r="J6624" s="282">
        <v>10</v>
      </c>
      <c r="K6624" s="282">
        <v>30</v>
      </c>
    </row>
    <row r="6625" spans="1:11" x14ac:dyDescent="0.3">
      <c r="A6625" s="281" t="s">
        <v>2128</v>
      </c>
      <c r="B6625" s="281">
        <v>21</v>
      </c>
      <c r="C6625" s="24" t="str">
        <f t="shared" si="103"/>
        <v>fei21</v>
      </c>
      <c r="D6625" s="281">
        <v>239</v>
      </c>
      <c r="E6625" s="281">
        <v>116</v>
      </c>
      <c r="F6625" s="281">
        <v>3011</v>
      </c>
      <c r="G6625" s="24">
        <v>50</v>
      </c>
      <c r="H6625" s="24">
        <v>0</v>
      </c>
      <c r="I6625" s="24">
        <v>0</v>
      </c>
      <c r="J6625" s="282">
        <v>10</v>
      </c>
      <c r="K6625" s="282">
        <v>30</v>
      </c>
    </row>
    <row r="6626" spans="1:11" x14ac:dyDescent="0.3">
      <c r="A6626" s="281" t="s">
        <v>2128</v>
      </c>
      <c r="B6626" s="281">
        <v>22</v>
      </c>
      <c r="C6626" s="24" t="str">
        <f t="shared" si="103"/>
        <v>fei22</v>
      </c>
      <c r="D6626" s="281">
        <v>242</v>
      </c>
      <c r="E6626" s="281">
        <v>118</v>
      </c>
      <c r="F6626" s="281">
        <v>3158</v>
      </c>
      <c r="G6626" s="24">
        <v>50</v>
      </c>
      <c r="H6626" s="24">
        <v>0</v>
      </c>
      <c r="I6626" s="24">
        <v>0</v>
      </c>
      <c r="J6626" s="282">
        <v>10</v>
      </c>
      <c r="K6626" s="282">
        <v>30</v>
      </c>
    </row>
    <row r="6627" spans="1:11" x14ac:dyDescent="0.3">
      <c r="A6627" s="281" t="s">
        <v>2128</v>
      </c>
      <c r="B6627" s="281">
        <v>23</v>
      </c>
      <c r="C6627" s="24" t="str">
        <f t="shared" si="103"/>
        <v>fei23</v>
      </c>
      <c r="D6627" s="281">
        <v>246</v>
      </c>
      <c r="E6627" s="281">
        <v>119</v>
      </c>
      <c r="F6627" s="281">
        <v>3313</v>
      </c>
      <c r="G6627" s="24">
        <v>50</v>
      </c>
      <c r="H6627" s="24">
        <v>0</v>
      </c>
      <c r="I6627" s="24">
        <v>0</v>
      </c>
      <c r="J6627" s="282">
        <v>10</v>
      </c>
      <c r="K6627" s="282">
        <v>30</v>
      </c>
    </row>
    <row r="6628" spans="1:11" x14ac:dyDescent="0.3">
      <c r="A6628" s="281" t="s">
        <v>2128</v>
      </c>
      <c r="B6628" s="281">
        <v>24</v>
      </c>
      <c r="C6628" s="24" t="str">
        <f t="shared" si="103"/>
        <v>fei24</v>
      </c>
      <c r="D6628" s="281">
        <v>249</v>
      </c>
      <c r="E6628" s="281">
        <v>121</v>
      </c>
      <c r="F6628" s="281">
        <v>3477</v>
      </c>
      <c r="G6628" s="24">
        <v>50</v>
      </c>
      <c r="H6628" s="24">
        <v>0</v>
      </c>
      <c r="I6628" s="24">
        <v>0</v>
      </c>
      <c r="J6628" s="282">
        <v>10</v>
      </c>
      <c r="K6628" s="282">
        <v>30</v>
      </c>
    </row>
    <row r="6629" spans="1:11" x14ac:dyDescent="0.3">
      <c r="A6629" s="281" t="s">
        <v>2128</v>
      </c>
      <c r="B6629" s="281">
        <v>25</v>
      </c>
      <c r="C6629" s="24" t="str">
        <f t="shared" si="103"/>
        <v>fei25</v>
      </c>
      <c r="D6629" s="281">
        <v>252</v>
      </c>
      <c r="E6629" s="281">
        <v>122</v>
      </c>
      <c r="F6629" s="281">
        <v>3650</v>
      </c>
      <c r="G6629" s="24">
        <v>50</v>
      </c>
      <c r="H6629" s="24">
        <v>0</v>
      </c>
      <c r="I6629" s="24">
        <v>0</v>
      </c>
      <c r="J6629" s="282">
        <v>10</v>
      </c>
      <c r="K6629" s="282">
        <v>30</v>
      </c>
    </row>
    <row r="6630" spans="1:11" x14ac:dyDescent="0.3">
      <c r="A6630" s="281" t="s">
        <v>2128</v>
      </c>
      <c r="B6630" s="281">
        <v>26</v>
      </c>
      <c r="C6630" s="24" t="str">
        <f t="shared" si="103"/>
        <v>fei26</v>
      </c>
      <c r="D6630" s="281">
        <v>255</v>
      </c>
      <c r="E6630" s="281">
        <v>124</v>
      </c>
      <c r="F6630" s="281">
        <v>3694</v>
      </c>
      <c r="G6630" s="24">
        <v>50</v>
      </c>
      <c r="H6630" s="24">
        <v>0</v>
      </c>
      <c r="I6630" s="24">
        <v>0</v>
      </c>
      <c r="J6630" s="282">
        <v>10</v>
      </c>
      <c r="K6630" s="282">
        <v>30</v>
      </c>
    </row>
    <row r="6631" spans="1:11" x14ac:dyDescent="0.3">
      <c r="A6631" s="281" t="s">
        <v>2128</v>
      </c>
      <c r="B6631" s="281">
        <v>27</v>
      </c>
      <c r="C6631" s="24" t="str">
        <f t="shared" si="103"/>
        <v>fei27</v>
      </c>
      <c r="D6631" s="281">
        <v>258</v>
      </c>
      <c r="E6631" s="281">
        <v>126</v>
      </c>
      <c r="F6631" s="281">
        <v>3738</v>
      </c>
      <c r="G6631" s="24">
        <v>50</v>
      </c>
      <c r="H6631" s="24">
        <v>0</v>
      </c>
      <c r="I6631" s="24">
        <v>0</v>
      </c>
      <c r="J6631" s="282">
        <v>10</v>
      </c>
      <c r="K6631" s="282">
        <v>30</v>
      </c>
    </row>
    <row r="6632" spans="1:11" x14ac:dyDescent="0.3">
      <c r="A6632" s="281" t="s">
        <v>2128</v>
      </c>
      <c r="B6632" s="281">
        <v>28</v>
      </c>
      <c r="C6632" s="24" t="str">
        <f t="shared" si="103"/>
        <v>fei28</v>
      </c>
      <c r="D6632" s="281">
        <v>261</v>
      </c>
      <c r="E6632" s="281">
        <v>127</v>
      </c>
      <c r="F6632" s="281">
        <v>3782</v>
      </c>
      <c r="G6632" s="24">
        <v>50</v>
      </c>
      <c r="H6632" s="24">
        <v>0</v>
      </c>
      <c r="I6632" s="24">
        <v>0</v>
      </c>
      <c r="J6632" s="282">
        <v>10</v>
      </c>
      <c r="K6632" s="282">
        <v>30</v>
      </c>
    </row>
    <row r="6633" spans="1:11" x14ac:dyDescent="0.3">
      <c r="A6633" s="281" t="s">
        <v>2128</v>
      </c>
      <c r="B6633" s="281">
        <v>29</v>
      </c>
      <c r="C6633" s="24" t="str">
        <f t="shared" si="103"/>
        <v>fei29</v>
      </c>
      <c r="D6633" s="281">
        <v>265</v>
      </c>
      <c r="E6633" s="281">
        <v>129</v>
      </c>
      <c r="F6633" s="281">
        <v>3827</v>
      </c>
      <c r="G6633" s="24">
        <v>50</v>
      </c>
      <c r="H6633" s="24">
        <v>0</v>
      </c>
      <c r="I6633" s="24">
        <v>0</v>
      </c>
      <c r="J6633" s="282">
        <v>10</v>
      </c>
      <c r="K6633" s="282">
        <v>30</v>
      </c>
    </row>
    <row r="6634" spans="1:11" x14ac:dyDescent="0.3">
      <c r="A6634" s="281" t="s">
        <v>2128</v>
      </c>
      <c r="B6634" s="281">
        <v>30</v>
      </c>
      <c r="C6634" s="24" t="str">
        <f t="shared" si="103"/>
        <v>fei30</v>
      </c>
      <c r="D6634" s="281">
        <v>268</v>
      </c>
      <c r="E6634" s="281">
        <v>130</v>
      </c>
      <c r="F6634" s="281">
        <v>3873</v>
      </c>
      <c r="G6634" s="24">
        <v>50</v>
      </c>
      <c r="H6634" s="24">
        <v>0</v>
      </c>
      <c r="I6634" s="24">
        <v>0</v>
      </c>
      <c r="J6634" s="282">
        <v>10</v>
      </c>
      <c r="K6634" s="282">
        <v>30</v>
      </c>
    </row>
    <row r="6635" spans="1:11" x14ac:dyDescent="0.3">
      <c r="A6635" s="281" t="s">
        <v>2128</v>
      </c>
      <c r="B6635" s="281">
        <v>31</v>
      </c>
      <c r="C6635" s="24" t="str">
        <f t="shared" si="103"/>
        <v>fei31</v>
      </c>
      <c r="D6635" s="281">
        <v>293</v>
      </c>
      <c r="E6635" s="281">
        <v>143</v>
      </c>
      <c r="F6635" s="281">
        <v>4204</v>
      </c>
      <c r="G6635" s="24">
        <v>50</v>
      </c>
      <c r="H6635" s="24">
        <v>0</v>
      </c>
      <c r="I6635" s="24">
        <v>0</v>
      </c>
      <c r="J6635" s="282">
        <v>10</v>
      </c>
      <c r="K6635" s="282">
        <v>30</v>
      </c>
    </row>
    <row r="6636" spans="1:11" x14ac:dyDescent="0.3">
      <c r="A6636" s="281" t="s">
        <v>2128</v>
      </c>
      <c r="B6636" s="281">
        <v>32</v>
      </c>
      <c r="C6636" s="24" t="str">
        <f t="shared" si="103"/>
        <v>fei32</v>
      </c>
      <c r="D6636" s="281">
        <v>297</v>
      </c>
      <c r="E6636" s="281">
        <v>144</v>
      </c>
      <c r="F6636" s="281">
        <v>4254</v>
      </c>
      <c r="G6636" s="24">
        <v>50</v>
      </c>
      <c r="H6636" s="24">
        <v>0</v>
      </c>
      <c r="I6636" s="24">
        <v>0</v>
      </c>
      <c r="J6636" s="282">
        <v>10</v>
      </c>
      <c r="K6636" s="282">
        <v>30</v>
      </c>
    </row>
    <row r="6637" spans="1:11" x14ac:dyDescent="0.3">
      <c r="A6637" s="281" t="s">
        <v>2128</v>
      </c>
      <c r="B6637" s="281">
        <v>33</v>
      </c>
      <c r="C6637" s="24" t="str">
        <f t="shared" si="103"/>
        <v>fei33</v>
      </c>
      <c r="D6637" s="281">
        <v>300</v>
      </c>
      <c r="E6637" s="281">
        <v>146</v>
      </c>
      <c r="F6637" s="281">
        <v>4305</v>
      </c>
      <c r="G6637" s="24">
        <v>50</v>
      </c>
      <c r="H6637" s="24">
        <v>0</v>
      </c>
      <c r="I6637" s="24">
        <v>0</v>
      </c>
      <c r="J6637" s="282">
        <v>10</v>
      </c>
      <c r="K6637" s="282">
        <v>30</v>
      </c>
    </row>
    <row r="6638" spans="1:11" x14ac:dyDescent="0.3">
      <c r="A6638" s="281" t="s">
        <v>2128</v>
      </c>
      <c r="B6638" s="281">
        <v>34</v>
      </c>
      <c r="C6638" s="24" t="str">
        <f t="shared" si="103"/>
        <v>fei34</v>
      </c>
      <c r="D6638" s="281">
        <v>304</v>
      </c>
      <c r="E6638" s="281">
        <v>148</v>
      </c>
      <c r="F6638" s="281">
        <v>4356</v>
      </c>
      <c r="G6638" s="24">
        <v>50</v>
      </c>
      <c r="H6638" s="24">
        <v>0</v>
      </c>
      <c r="I6638" s="24">
        <v>0</v>
      </c>
      <c r="J6638" s="282">
        <v>10</v>
      </c>
      <c r="K6638" s="282">
        <v>30</v>
      </c>
    </row>
    <row r="6639" spans="1:11" x14ac:dyDescent="0.3">
      <c r="A6639" s="281" t="s">
        <v>2128</v>
      </c>
      <c r="B6639" s="281">
        <v>35</v>
      </c>
      <c r="C6639" s="24" t="str">
        <f t="shared" si="103"/>
        <v>fei35</v>
      </c>
      <c r="D6639" s="281">
        <v>308</v>
      </c>
      <c r="E6639" s="281">
        <v>150</v>
      </c>
      <c r="F6639" s="281">
        <v>4408</v>
      </c>
      <c r="G6639" s="24">
        <v>50</v>
      </c>
      <c r="H6639" s="24">
        <v>0</v>
      </c>
      <c r="I6639" s="24">
        <v>0</v>
      </c>
      <c r="J6639" s="282">
        <v>10</v>
      </c>
      <c r="K6639" s="282">
        <v>30</v>
      </c>
    </row>
    <row r="6640" spans="1:11" x14ac:dyDescent="0.3">
      <c r="A6640" s="281" t="s">
        <v>2128</v>
      </c>
      <c r="B6640" s="281">
        <v>36</v>
      </c>
      <c r="C6640" s="24" t="str">
        <f t="shared" si="103"/>
        <v>fei36</v>
      </c>
      <c r="D6640" s="281">
        <v>312</v>
      </c>
      <c r="E6640" s="281">
        <v>152</v>
      </c>
      <c r="F6640" s="281">
        <v>4460</v>
      </c>
      <c r="G6640" s="24">
        <v>50</v>
      </c>
      <c r="H6640" s="24">
        <v>0</v>
      </c>
      <c r="I6640" s="24">
        <v>0</v>
      </c>
      <c r="J6640" s="282">
        <v>10</v>
      </c>
      <c r="K6640" s="282">
        <v>30</v>
      </c>
    </row>
    <row r="6641" spans="1:11" x14ac:dyDescent="0.3">
      <c r="A6641" s="281" t="s">
        <v>2128</v>
      </c>
      <c r="B6641" s="281">
        <v>37</v>
      </c>
      <c r="C6641" s="24" t="str">
        <f t="shared" si="103"/>
        <v>fei37</v>
      </c>
      <c r="D6641" s="281">
        <v>316</v>
      </c>
      <c r="E6641" s="281">
        <v>154</v>
      </c>
      <c r="F6641" s="281">
        <v>4514</v>
      </c>
      <c r="G6641" s="24">
        <v>50</v>
      </c>
      <c r="H6641" s="24">
        <v>0</v>
      </c>
      <c r="I6641" s="24">
        <v>0</v>
      </c>
      <c r="J6641" s="282">
        <v>10</v>
      </c>
      <c r="K6641" s="282">
        <v>30</v>
      </c>
    </row>
    <row r="6642" spans="1:11" x14ac:dyDescent="0.3">
      <c r="A6642" s="281" t="s">
        <v>2128</v>
      </c>
      <c r="B6642" s="281">
        <v>38</v>
      </c>
      <c r="C6642" s="24" t="str">
        <f t="shared" si="103"/>
        <v>fei38</v>
      </c>
      <c r="D6642" s="281">
        <v>319</v>
      </c>
      <c r="E6642" s="281">
        <v>155</v>
      </c>
      <c r="F6642" s="281">
        <v>4567</v>
      </c>
      <c r="G6642" s="24">
        <v>50</v>
      </c>
      <c r="H6642" s="24">
        <v>0</v>
      </c>
      <c r="I6642" s="24">
        <v>0</v>
      </c>
      <c r="J6642" s="282">
        <v>10</v>
      </c>
      <c r="K6642" s="282">
        <v>30</v>
      </c>
    </row>
    <row r="6643" spans="1:11" x14ac:dyDescent="0.3">
      <c r="A6643" s="281" t="s">
        <v>2128</v>
      </c>
      <c r="B6643" s="281">
        <v>39</v>
      </c>
      <c r="C6643" s="24" t="str">
        <f t="shared" si="103"/>
        <v>fei39</v>
      </c>
      <c r="D6643" s="281">
        <v>323</v>
      </c>
      <c r="E6643" s="281">
        <v>157</v>
      </c>
      <c r="F6643" s="281">
        <v>4622</v>
      </c>
      <c r="G6643" s="24">
        <v>50</v>
      </c>
      <c r="H6643" s="24">
        <v>0</v>
      </c>
      <c r="I6643" s="24">
        <v>0</v>
      </c>
      <c r="J6643" s="282">
        <v>10</v>
      </c>
      <c r="K6643" s="282">
        <v>30</v>
      </c>
    </row>
    <row r="6644" spans="1:11" x14ac:dyDescent="0.3">
      <c r="A6644" s="281" t="s">
        <v>2128</v>
      </c>
      <c r="B6644" s="281">
        <v>40</v>
      </c>
      <c r="C6644" s="24" t="str">
        <f t="shared" si="103"/>
        <v>fei40</v>
      </c>
      <c r="D6644" s="281">
        <v>327</v>
      </c>
      <c r="E6644" s="281">
        <v>159</v>
      </c>
      <c r="F6644" s="281">
        <v>4677</v>
      </c>
      <c r="G6644" s="24">
        <v>50</v>
      </c>
      <c r="H6644" s="24">
        <v>0</v>
      </c>
      <c r="I6644" s="24">
        <v>0</v>
      </c>
      <c r="J6644" s="282">
        <v>10</v>
      </c>
      <c r="K6644" s="282">
        <v>30</v>
      </c>
    </row>
    <row r="6645" spans="1:11" x14ac:dyDescent="0.3">
      <c r="A6645" s="281" t="s">
        <v>2128</v>
      </c>
      <c r="B6645" s="281">
        <v>41</v>
      </c>
      <c r="C6645" s="24" t="str">
        <f t="shared" si="103"/>
        <v>fei41</v>
      </c>
      <c r="D6645" s="281">
        <v>358</v>
      </c>
      <c r="E6645" s="281">
        <v>174</v>
      </c>
      <c r="F6645" s="281">
        <v>5130</v>
      </c>
      <c r="G6645" s="24">
        <v>50</v>
      </c>
      <c r="H6645" s="24">
        <v>0</v>
      </c>
      <c r="I6645" s="24">
        <v>0</v>
      </c>
      <c r="J6645" s="282">
        <v>10</v>
      </c>
      <c r="K6645" s="282">
        <v>30</v>
      </c>
    </row>
    <row r="6646" spans="1:11" x14ac:dyDescent="0.3">
      <c r="A6646" s="281" t="s">
        <v>2128</v>
      </c>
      <c r="B6646" s="281">
        <v>42</v>
      </c>
      <c r="C6646" s="24" t="str">
        <f t="shared" si="103"/>
        <v>fei42</v>
      </c>
      <c r="D6646" s="281">
        <v>362</v>
      </c>
      <c r="E6646" s="281">
        <v>176</v>
      </c>
      <c r="F6646" s="281">
        <v>5192</v>
      </c>
      <c r="G6646" s="24">
        <v>50</v>
      </c>
      <c r="H6646" s="24">
        <v>0</v>
      </c>
      <c r="I6646" s="24">
        <v>0</v>
      </c>
      <c r="J6646" s="282">
        <v>10</v>
      </c>
      <c r="K6646" s="282">
        <v>30</v>
      </c>
    </row>
    <row r="6647" spans="1:11" x14ac:dyDescent="0.3">
      <c r="A6647" s="281" t="s">
        <v>2128</v>
      </c>
      <c r="B6647" s="281">
        <v>43</v>
      </c>
      <c r="C6647" s="24" t="str">
        <f t="shared" si="103"/>
        <v>fei43</v>
      </c>
      <c r="D6647" s="281">
        <v>366</v>
      </c>
      <c r="E6647" s="281">
        <v>178</v>
      </c>
      <c r="F6647" s="281">
        <v>5254</v>
      </c>
      <c r="G6647" s="24">
        <v>50</v>
      </c>
      <c r="H6647" s="24">
        <v>0</v>
      </c>
      <c r="I6647" s="24">
        <v>0</v>
      </c>
      <c r="J6647" s="282">
        <v>10</v>
      </c>
      <c r="K6647" s="282">
        <v>30</v>
      </c>
    </row>
    <row r="6648" spans="1:11" x14ac:dyDescent="0.3">
      <c r="A6648" s="281" t="s">
        <v>2128</v>
      </c>
      <c r="B6648" s="281">
        <v>44</v>
      </c>
      <c r="C6648" s="24" t="str">
        <f t="shared" si="103"/>
        <v>fei44</v>
      </c>
      <c r="D6648" s="281">
        <v>371</v>
      </c>
      <c r="E6648" s="281">
        <v>181</v>
      </c>
      <c r="F6648" s="281">
        <v>5323</v>
      </c>
      <c r="G6648" s="24">
        <v>50</v>
      </c>
      <c r="H6648" s="24">
        <v>0</v>
      </c>
      <c r="I6648" s="24">
        <v>0</v>
      </c>
      <c r="J6648" s="282">
        <v>10</v>
      </c>
      <c r="K6648" s="282">
        <v>30</v>
      </c>
    </row>
    <row r="6649" spans="1:11" x14ac:dyDescent="0.3">
      <c r="A6649" s="281" t="s">
        <v>2128</v>
      </c>
      <c r="B6649" s="281">
        <v>45</v>
      </c>
      <c r="C6649" s="24" t="str">
        <f t="shared" si="103"/>
        <v>fei45</v>
      </c>
      <c r="D6649" s="281">
        <v>375</v>
      </c>
      <c r="E6649" s="281">
        <v>183</v>
      </c>
      <c r="F6649" s="281">
        <v>5390</v>
      </c>
      <c r="G6649" s="24">
        <v>50</v>
      </c>
      <c r="H6649" s="24">
        <v>0</v>
      </c>
      <c r="I6649" s="24">
        <v>0</v>
      </c>
      <c r="J6649" s="282">
        <v>10</v>
      </c>
      <c r="K6649" s="282">
        <v>30</v>
      </c>
    </row>
    <row r="6650" spans="1:11" x14ac:dyDescent="0.3">
      <c r="A6650" s="281" t="s">
        <v>2128</v>
      </c>
      <c r="B6650" s="281">
        <v>46</v>
      </c>
      <c r="C6650" s="24" t="str">
        <f t="shared" si="103"/>
        <v>fei46</v>
      </c>
      <c r="D6650" s="281">
        <v>380</v>
      </c>
      <c r="E6650" s="281">
        <v>185</v>
      </c>
      <c r="F6650" s="281">
        <v>5455</v>
      </c>
      <c r="G6650" s="24">
        <v>50</v>
      </c>
      <c r="H6650" s="24">
        <v>0</v>
      </c>
      <c r="I6650" s="24">
        <v>0</v>
      </c>
      <c r="J6650" s="282">
        <v>10</v>
      </c>
      <c r="K6650" s="282">
        <v>30</v>
      </c>
    </row>
    <row r="6651" spans="1:11" x14ac:dyDescent="0.3">
      <c r="A6651" s="281" t="s">
        <v>2128</v>
      </c>
      <c r="B6651" s="281">
        <v>47</v>
      </c>
      <c r="C6651" s="24" t="str">
        <f t="shared" si="103"/>
        <v>fei47</v>
      </c>
      <c r="D6651" s="281">
        <v>385</v>
      </c>
      <c r="E6651" s="281">
        <v>187</v>
      </c>
      <c r="F6651" s="281">
        <v>5524</v>
      </c>
      <c r="G6651" s="24">
        <v>50</v>
      </c>
      <c r="H6651" s="24">
        <v>0</v>
      </c>
      <c r="I6651" s="24">
        <v>0</v>
      </c>
      <c r="J6651" s="282">
        <v>10</v>
      </c>
      <c r="K6651" s="282">
        <v>30</v>
      </c>
    </row>
    <row r="6652" spans="1:11" x14ac:dyDescent="0.3">
      <c r="A6652" s="281" t="s">
        <v>2128</v>
      </c>
      <c r="B6652" s="281">
        <v>48</v>
      </c>
      <c r="C6652" s="24" t="str">
        <f t="shared" si="103"/>
        <v>fei48</v>
      </c>
      <c r="D6652" s="281">
        <v>389</v>
      </c>
      <c r="E6652" s="281">
        <v>189</v>
      </c>
      <c r="F6652" s="281">
        <v>5597</v>
      </c>
      <c r="G6652" s="24">
        <v>50</v>
      </c>
      <c r="H6652" s="24">
        <v>0</v>
      </c>
      <c r="I6652" s="24">
        <v>0</v>
      </c>
      <c r="J6652" s="282">
        <v>10</v>
      </c>
      <c r="K6652" s="282">
        <v>30</v>
      </c>
    </row>
    <row r="6653" spans="1:11" x14ac:dyDescent="0.3">
      <c r="A6653" s="281" t="s">
        <v>2128</v>
      </c>
      <c r="B6653" s="281">
        <v>49</v>
      </c>
      <c r="C6653" s="24" t="str">
        <f t="shared" si="103"/>
        <v>fei49</v>
      </c>
      <c r="D6653" s="281">
        <v>394</v>
      </c>
      <c r="E6653" s="281">
        <v>192</v>
      </c>
      <c r="F6653" s="281">
        <v>5663</v>
      </c>
      <c r="G6653" s="24">
        <v>50</v>
      </c>
      <c r="H6653" s="24">
        <v>0</v>
      </c>
      <c r="I6653" s="24">
        <v>0</v>
      </c>
      <c r="J6653" s="282">
        <v>10</v>
      </c>
      <c r="K6653" s="282">
        <v>30</v>
      </c>
    </row>
    <row r="6654" spans="1:11" x14ac:dyDescent="0.3">
      <c r="A6654" s="281" t="s">
        <v>2128</v>
      </c>
      <c r="B6654" s="281">
        <v>50</v>
      </c>
      <c r="C6654" s="24" t="str">
        <f t="shared" si="103"/>
        <v>fei50</v>
      </c>
      <c r="D6654" s="281">
        <v>399</v>
      </c>
      <c r="E6654" s="281">
        <v>194</v>
      </c>
      <c r="F6654" s="281">
        <v>5738</v>
      </c>
      <c r="G6654" s="24">
        <v>50</v>
      </c>
      <c r="H6654" s="24">
        <v>0</v>
      </c>
      <c r="I6654" s="24">
        <v>0</v>
      </c>
      <c r="J6654" s="282">
        <v>10</v>
      </c>
      <c r="K6654" s="282">
        <v>30</v>
      </c>
    </row>
    <row r="6655" spans="1:11" x14ac:dyDescent="0.3">
      <c r="A6655" s="281" t="s">
        <v>2128</v>
      </c>
      <c r="B6655" s="281">
        <v>51</v>
      </c>
      <c r="C6655" s="24" t="str">
        <f t="shared" si="103"/>
        <v>fei51</v>
      </c>
      <c r="D6655" s="281">
        <v>436</v>
      </c>
      <c r="E6655" s="281">
        <v>212</v>
      </c>
      <c r="F6655" s="281">
        <v>6245</v>
      </c>
      <c r="G6655" s="24">
        <v>50</v>
      </c>
      <c r="H6655" s="24">
        <v>0</v>
      </c>
      <c r="I6655" s="24">
        <v>0</v>
      </c>
      <c r="J6655" s="282">
        <v>10</v>
      </c>
      <c r="K6655" s="282">
        <v>30</v>
      </c>
    </row>
    <row r="6656" spans="1:11" x14ac:dyDescent="0.3">
      <c r="A6656" s="281" t="s">
        <v>2128</v>
      </c>
      <c r="B6656" s="281">
        <v>52</v>
      </c>
      <c r="C6656" s="24" t="str">
        <f t="shared" si="103"/>
        <v>fei52</v>
      </c>
      <c r="D6656" s="281">
        <v>441</v>
      </c>
      <c r="E6656" s="281">
        <v>215</v>
      </c>
      <c r="F6656" s="281">
        <v>6320</v>
      </c>
      <c r="G6656" s="24">
        <v>50</v>
      </c>
      <c r="H6656" s="24">
        <v>0</v>
      </c>
      <c r="I6656" s="24">
        <v>0</v>
      </c>
      <c r="J6656" s="282">
        <v>10</v>
      </c>
      <c r="K6656" s="282">
        <v>30</v>
      </c>
    </row>
    <row r="6657" spans="1:11" x14ac:dyDescent="0.3">
      <c r="A6657" s="281" t="s">
        <v>2128</v>
      </c>
      <c r="B6657" s="281">
        <v>53</v>
      </c>
      <c r="C6657" s="24" t="str">
        <f t="shared" si="103"/>
        <v>fei53</v>
      </c>
      <c r="D6657" s="281">
        <v>446</v>
      </c>
      <c r="E6657" s="281">
        <v>217</v>
      </c>
      <c r="F6657" s="281">
        <v>6400</v>
      </c>
      <c r="G6657" s="24">
        <v>50</v>
      </c>
      <c r="H6657" s="24">
        <v>0</v>
      </c>
      <c r="I6657" s="24">
        <v>0</v>
      </c>
      <c r="J6657" s="282">
        <v>10</v>
      </c>
      <c r="K6657" s="282">
        <v>30</v>
      </c>
    </row>
    <row r="6658" spans="1:11" x14ac:dyDescent="0.3">
      <c r="A6658" s="281" t="s">
        <v>2128</v>
      </c>
      <c r="B6658" s="281">
        <v>54</v>
      </c>
      <c r="C6658" s="24" t="str">
        <f t="shared" si="103"/>
        <v>fei54</v>
      </c>
      <c r="D6658" s="281">
        <v>452</v>
      </c>
      <c r="E6658" s="281">
        <v>220</v>
      </c>
      <c r="F6658" s="281">
        <v>6485</v>
      </c>
      <c r="G6658" s="24">
        <v>50</v>
      </c>
      <c r="H6658" s="24">
        <v>0</v>
      </c>
      <c r="I6658" s="24">
        <v>0</v>
      </c>
      <c r="J6658" s="282">
        <v>10</v>
      </c>
      <c r="K6658" s="282">
        <v>30</v>
      </c>
    </row>
    <row r="6659" spans="1:11" x14ac:dyDescent="0.3">
      <c r="A6659" s="281" t="s">
        <v>2128</v>
      </c>
      <c r="B6659" s="281">
        <v>55</v>
      </c>
      <c r="C6659" s="24" t="str">
        <f t="shared" si="103"/>
        <v>fei55</v>
      </c>
      <c r="D6659" s="281">
        <v>457</v>
      </c>
      <c r="E6659" s="281">
        <v>222</v>
      </c>
      <c r="F6659" s="281">
        <v>6562</v>
      </c>
      <c r="G6659" s="24">
        <v>50</v>
      </c>
      <c r="H6659" s="24">
        <v>0</v>
      </c>
      <c r="I6659" s="24">
        <v>0</v>
      </c>
      <c r="J6659" s="282">
        <v>10</v>
      </c>
      <c r="K6659" s="282">
        <v>30</v>
      </c>
    </row>
    <row r="6660" spans="1:11" x14ac:dyDescent="0.3">
      <c r="A6660" s="281" t="s">
        <v>2128</v>
      </c>
      <c r="B6660" s="281">
        <v>56</v>
      </c>
      <c r="C6660" s="24" t="str">
        <f t="shared" si="103"/>
        <v>fei56</v>
      </c>
      <c r="D6660" s="281">
        <v>462</v>
      </c>
      <c r="E6660" s="281">
        <v>225</v>
      </c>
      <c r="F6660" s="281">
        <v>6648</v>
      </c>
      <c r="G6660" s="24">
        <v>50</v>
      </c>
      <c r="H6660" s="24">
        <v>0</v>
      </c>
      <c r="I6660" s="24">
        <v>0</v>
      </c>
      <c r="J6660" s="282">
        <v>10</v>
      </c>
      <c r="K6660" s="282">
        <v>30</v>
      </c>
    </row>
    <row r="6661" spans="1:11" x14ac:dyDescent="0.3">
      <c r="A6661" s="281" t="s">
        <v>2128</v>
      </c>
      <c r="B6661" s="281">
        <v>57</v>
      </c>
      <c r="C6661" s="24" t="str">
        <f t="shared" si="103"/>
        <v>fei57</v>
      </c>
      <c r="D6661" s="281">
        <v>468</v>
      </c>
      <c r="E6661" s="281">
        <v>228</v>
      </c>
      <c r="F6661" s="281">
        <v>6733</v>
      </c>
      <c r="G6661" s="24">
        <v>50</v>
      </c>
      <c r="H6661" s="24">
        <v>0</v>
      </c>
      <c r="I6661" s="24">
        <v>0</v>
      </c>
      <c r="J6661" s="282">
        <v>10</v>
      </c>
      <c r="K6661" s="282">
        <v>30</v>
      </c>
    </row>
    <row r="6662" spans="1:11" x14ac:dyDescent="0.3">
      <c r="A6662" s="281" t="s">
        <v>2128</v>
      </c>
      <c r="B6662" s="281">
        <v>58</v>
      </c>
      <c r="C6662" s="24" t="str">
        <f t="shared" ref="C6662:C6725" si="104">A6662&amp;B6662</f>
        <v>fei58</v>
      </c>
      <c r="D6662" s="281">
        <v>474</v>
      </c>
      <c r="E6662" s="281">
        <v>231</v>
      </c>
      <c r="F6662" s="281">
        <v>6813</v>
      </c>
      <c r="G6662" s="24">
        <v>50</v>
      </c>
      <c r="H6662" s="24">
        <v>0</v>
      </c>
      <c r="I6662" s="24">
        <v>0</v>
      </c>
      <c r="J6662" s="282">
        <v>10</v>
      </c>
      <c r="K6662" s="282">
        <v>30</v>
      </c>
    </row>
    <row r="6663" spans="1:11" x14ac:dyDescent="0.3">
      <c r="A6663" s="281" t="s">
        <v>2128</v>
      </c>
      <c r="B6663" s="281">
        <v>59</v>
      </c>
      <c r="C6663" s="24" t="str">
        <f t="shared" si="104"/>
        <v>fei59</v>
      </c>
      <c r="D6663" s="281">
        <v>479</v>
      </c>
      <c r="E6663" s="281">
        <v>233</v>
      </c>
      <c r="F6663" s="281">
        <v>6900</v>
      </c>
      <c r="G6663" s="24">
        <v>50</v>
      </c>
      <c r="H6663" s="24">
        <v>0</v>
      </c>
      <c r="I6663" s="24">
        <v>0</v>
      </c>
      <c r="J6663" s="282">
        <v>10</v>
      </c>
      <c r="K6663" s="282">
        <v>30</v>
      </c>
    </row>
    <row r="6664" spans="1:11" x14ac:dyDescent="0.3">
      <c r="A6664" s="281" t="s">
        <v>2128</v>
      </c>
      <c r="B6664" s="281">
        <v>60</v>
      </c>
      <c r="C6664" s="24" t="str">
        <f t="shared" si="104"/>
        <v>fei60</v>
      </c>
      <c r="D6664" s="281">
        <v>485</v>
      </c>
      <c r="E6664" s="281">
        <v>236</v>
      </c>
      <c r="F6664" s="281">
        <v>6991</v>
      </c>
      <c r="G6664" s="24">
        <v>50</v>
      </c>
      <c r="H6664" s="24">
        <v>0</v>
      </c>
      <c r="I6664" s="24">
        <v>0</v>
      </c>
      <c r="J6664" s="282">
        <v>10</v>
      </c>
      <c r="K6664" s="282">
        <v>30</v>
      </c>
    </row>
    <row r="6665" spans="1:11" x14ac:dyDescent="0.3">
      <c r="A6665" s="281" t="s">
        <v>2128</v>
      </c>
      <c r="B6665" s="281">
        <v>61</v>
      </c>
      <c r="C6665" s="24" t="str">
        <f t="shared" si="104"/>
        <v>fei61</v>
      </c>
      <c r="D6665" s="281">
        <v>530</v>
      </c>
      <c r="E6665" s="281">
        <v>258</v>
      </c>
      <c r="F6665" s="281">
        <v>7692</v>
      </c>
      <c r="G6665" s="24">
        <v>50</v>
      </c>
      <c r="H6665" s="24">
        <v>0</v>
      </c>
      <c r="I6665" s="24">
        <v>0</v>
      </c>
      <c r="J6665" s="282">
        <v>10</v>
      </c>
      <c r="K6665" s="282">
        <v>30</v>
      </c>
    </row>
    <row r="6666" spans="1:11" x14ac:dyDescent="0.3">
      <c r="A6666" s="281" t="s">
        <v>2128</v>
      </c>
      <c r="B6666" s="281">
        <v>62</v>
      </c>
      <c r="C6666" s="24" t="str">
        <f t="shared" si="104"/>
        <v>fei62</v>
      </c>
      <c r="D6666" s="281">
        <v>536</v>
      </c>
      <c r="E6666" s="281">
        <v>261</v>
      </c>
      <c r="F6666" s="281">
        <v>7793</v>
      </c>
      <c r="G6666" s="24">
        <v>50</v>
      </c>
      <c r="H6666" s="24">
        <v>0</v>
      </c>
      <c r="I6666" s="24">
        <v>0</v>
      </c>
      <c r="J6666" s="282">
        <v>10</v>
      </c>
      <c r="K6666" s="282">
        <v>30</v>
      </c>
    </row>
    <row r="6667" spans="1:11" x14ac:dyDescent="0.3">
      <c r="A6667" s="281" t="s">
        <v>2128</v>
      </c>
      <c r="B6667" s="281">
        <v>63</v>
      </c>
      <c r="C6667" s="24" t="str">
        <f t="shared" si="104"/>
        <v>fei63</v>
      </c>
      <c r="D6667" s="281">
        <v>542</v>
      </c>
      <c r="E6667" s="281">
        <v>264</v>
      </c>
      <c r="F6667" s="281">
        <v>7908</v>
      </c>
      <c r="G6667" s="24">
        <v>50</v>
      </c>
      <c r="H6667" s="24">
        <v>0</v>
      </c>
      <c r="I6667" s="24">
        <v>0</v>
      </c>
      <c r="J6667" s="282">
        <v>10</v>
      </c>
      <c r="K6667" s="282">
        <v>30</v>
      </c>
    </row>
    <row r="6668" spans="1:11" x14ac:dyDescent="0.3">
      <c r="A6668" s="281" t="s">
        <v>2128</v>
      </c>
      <c r="B6668" s="281">
        <v>64</v>
      </c>
      <c r="C6668" s="24" t="str">
        <f t="shared" si="104"/>
        <v>fei64</v>
      </c>
      <c r="D6668" s="281">
        <v>549</v>
      </c>
      <c r="E6668" s="281">
        <v>267</v>
      </c>
      <c r="F6668" s="281">
        <v>8002</v>
      </c>
      <c r="G6668" s="24">
        <v>50</v>
      </c>
      <c r="H6668" s="24">
        <v>0</v>
      </c>
      <c r="I6668" s="24">
        <v>0</v>
      </c>
      <c r="J6668" s="282">
        <v>10</v>
      </c>
      <c r="K6668" s="282">
        <v>30</v>
      </c>
    </row>
    <row r="6669" spans="1:11" x14ac:dyDescent="0.3">
      <c r="A6669" s="281" t="s">
        <v>2128</v>
      </c>
      <c r="B6669" s="281">
        <v>65</v>
      </c>
      <c r="C6669" s="24" t="str">
        <f t="shared" si="104"/>
        <v>fei65</v>
      </c>
      <c r="D6669" s="281">
        <v>555</v>
      </c>
      <c r="E6669" s="281">
        <v>270</v>
      </c>
      <c r="F6669" s="281">
        <v>8108</v>
      </c>
      <c r="G6669" s="24">
        <v>50</v>
      </c>
      <c r="H6669" s="24">
        <v>0</v>
      </c>
      <c r="I6669" s="24">
        <v>0</v>
      </c>
      <c r="J6669" s="282">
        <v>10</v>
      </c>
      <c r="K6669" s="282">
        <v>30</v>
      </c>
    </row>
    <row r="6670" spans="1:11" x14ac:dyDescent="0.3">
      <c r="A6670" s="281" t="s">
        <v>2128</v>
      </c>
      <c r="B6670" s="281">
        <v>66</v>
      </c>
      <c r="C6670" s="24" t="str">
        <f t="shared" si="104"/>
        <v>fei66</v>
      </c>
      <c r="D6670" s="281">
        <v>562</v>
      </c>
      <c r="E6670" s="281">
        <v>274</v>
      </c>
      <c r="F6670" s="281">
        <v>8215</v>
      </c>
      <c r="G6670" s="24">
        <v>50</v>
      </c>
      <c r="H6670" s="24">
        <v>0</v>
      </c>
      <c r="I6670" s="24">
        <v>0</v>
      </c>
      <c r="J6670" s="282">
        <v>10</v>
      </c>
      <c r="K6670" s="282">
        <v>30</v>
      </c>
    </row>
    <row r="6671" spans="1:11" x14ac:dyDescent="0.3">
      <c r="A6671" s="281" t="s">
        <v>2128</v>
      </c>
      <c r="B6671" s="281">
        <v>67</v>
      </c>
      <c r="C6671" s="24" t="str">
        <f t="shared" si="104"/>
        <v>fei67</v>
      </c>
      <c r="D6671" s="281">
        <v>569</v>
      </c>
      <c r="E6671" s="281">
        <v>277</v>
      </c>
      <c r="F6671" s="281">
        <v>8329</v>
      </c>
      <c r="G6671" s="24">
        <v>50</v>
      </c>
      <c r="H6671" s="24">
        <v>0</v>
      </c>
      <c r="I6671" s="24">
        <v>0</v>
      </c>
      <c r="J6671" s="282">
        <v>10</v>
      </c>
      <c r="K6671" s="282">
        <v>30</v>
      </c>
    </row>
    <row r="6672" spans="1:11" x14ac:dyDescent="0.3">
      <c r="A6672" s="281" t="s">
        <v>2128</v>
      </c>
      <c r="B6672" s="281">
        <v>68</v>
      </c>
      <c r="C6672" s="24" t="str">
        <f t="shared" si="104"/>
        <v>fei68</v>
      </c>
      <c r="D6672" s="281">
        <v>575</v>
      </c>
      <c r="E6672" s="281">
        <v>280</v>
      </c>
      <c r="F6672" s="281">
        <v>8429</v>
      </c>
      <c r="G6672" s="24">
        <v>50</v>
      </c>
      <c r="H6672" s="24">
        <v>0</v>
      </c>
      <c r="I6672" s="24">
        <v>0</v>
      </c>
      <c r="J6672" s="282">
        <v>10</v>
      </c>
      <c r="K6672" s="282">
        <v>30</v>
      </c>
    </row>
    <row r="6673" spans="1:11" x14ac:dyDescent="0.3">
      <c r="A6673" s="281" t="s">
        <v>2128</v>
      </c>
      <c r="B6673" s="281">
        <v>69</v>
      </c>
      <c r="C6673" s="24" t="str">
        <f t="shared" si="104"/>
        <v>fei69</v>
      </c>
      <c r="D6673" s="281">
        <v>582</v>
      </c>
      <c r="E6673" s="281">
        <v>283</v>
      </c>
      <c r="F6673" s="281">
        <v>8541</v>
      </c>
      <c r="G6673" s="24">
        <v>50</v>
      </c>
      <c r="H6673" s="24">
        <v>0</v>
      </c>
      <c r="I6673" s="24">
        <v>0</v>
      </c>
      <c r="J6673" s="282">
        <v>10</v>
      </c>
      <c r="K6673" s="282">
        <v>30</v>
      </c>
    </row>
    <row r="6674" spans="1:11" x14ac:dyDescent="0.3">
      <c r="A6674" s="281" t="s">
        <v>2128</v>
      </c>
      <c r="B6674" s="281">
        <v>70</v>
      </c>
      <c r="C6674" s="24" t="str">
        <f t="shared" si="104"/>
        <v>fei70</v>
      </c>
      <c r="D6674" s="281">
        <v>589</v>
      </c>
      <c r="E6674" s="281">
        <v>287</v>
      </c>
      <c r="F6674" s="281">
        <v>8643</v>
      </c>
      <c r="G6674" s="24">
        <v>50</v>
      </c>
      <c r="H6674" s="24">
        <v>0</v>
      </c>
      <c r="I6674" s="24">
        <v>0</v>
      </c>
      <c r="J6674" s="282">
        <v>10</v>
      </c>
      <c r="K6674" s="282">
        <v>30</v>
      </c>
    </row>
    <row r="6675" spans="1:11" x14ac:dyDescent="0.3">
      <c r="A6675" s="281" t="s">
        <v>2128</v>
      </c>
      <c r="B6675" s="281">
        <v>71</v>
      </c>
      <c r="C6675" s="24" t="str">
        <f t="shared" si="104"/>
        <v>fei71</v>
      </c>
      <c r="D6675" s="281">
        <v>643</v>
      </c>
      <c r="E6675" s="281">
        <v>313</v>
      </c>
      <c r="F6675" s="281">
        <v>9431</v>
      </c>
      <c r="G6675" s="24">
        <v>50</v>
      </c>
      <c r="H6675" s="24">
        <v>0</v>
      </c>
      <c r="I6675" s="24">
        <v>0</v>
      </c>
      <c r="J6675" s="282">
        <v>10</v>
      </c>
      <c r="K6675" s="282">
        <v>30</v>
      </c>
    </row>
    <row r="6676" spans="1:11" x14ac:dyDescent="0.3">
      <c r="A6676" s="281" t="s">
        <v>2128</v>
      </c>
      <c r="B6676" s="281">
        <v>72</v>
      </c>
      <c r="C6676" s="24" t="str">
        <f t="shared" si="104"/>
        <v>fei72</v>
      </c>
      <c r="D6676" s="281">
        <v>651</v>
      </c>
      <c r="E6676" s="281">
        <v>317</v>
      </c>
      <c r="F6676" s="281">
        <v>9544</v>
      </c>
      <c r="G6676" s="24">
        <v>50</v>
      </c>
      <c r="H6676" s="24">
        <v>0</v>
      </c>
      <c r="I6676" s="24">
        <v>0</v>
      </c>
      <c r="J6676" s="282">
        <v>10</v>
      </c>
      <c r="K6676" s="282">
        <v>30</v>
      </c>
    </row>
    <row r="6677" spans="1:11" x14ac:dyDescent="0.3">
      <c r="A6677" s="281" t="s">
        <v>2128</v>
      </c>
      <c r="B6677" s="281">
        <v>73</v>
      </c>
      <c r="C6677" s="24" t="str">
        <f t="shared" si="104"/>
        <v>fei73</v>
      </c>
      <c r="D6677" s="281">
        <v>658</v>
      </c>
      <c r="E6677" s="281">
        <v>321</v>
      </c>
      <c r="F6677" s="281">
        <v>9677</v>
      </c>
      <c r="G6677" s="24">
        <v>50</v>
      </c>
      <c r="H6677" s="24">
        <v>0</v>
      </c>
      <c r="I6677" s="24">
        <v>0</v>
      </c>
      <c r="J6677" s="282">
        <v>10</v>
      </c>
      <c r="K6677" s="282">
        <v>30</v>
      </c>
    </row>
    <row r="6678" spans="1:11" x14ac:dyDescent="0.3">
      <c r="A6678" s="281" t="s">
        <v>2128</v>
      </c>
      <c r="B6678" s="281">
        <v>74</v>
      </c>
      <c r="C6678" s="24" t="str">
        <f t="shared" si="104"/>
        <v>fei74</v>
      </c>
      <c r="D6678" s="281">
        <v>666</v>
      </c>
      <c r="E6678" s="281">
        <v>324</v>
      </c>
      <c r="F6678" s="281">
        <v>9792</v>
      </c>
      <c r="G6678" s="24">
        <v>50</v>
      </c>
      <c r="H6678" s="24">
        <v>0</v>
      </c>
      <c r="I6678" s="24">
        <v>0</v>
      </c>
      <c r="J6678" s="282">
        <v>10</v>
      </c>
      <c r="K6678" s="282">
        <v>30</v>
      </c>
    </row>
    <row r="6679" spans="1:11" x14ac:dyDescent="0.3">
      <c r="A6679" s="281" t="s">
        <v>2128</v>
      </c>
      <c r="B6679" s="281">
        <v>75</v>
      </c>
      <c r="C6679" s="24" t="str">
        <f t="shared" si="104"/>
        <v>fei75</v>
      </c>
      <c r="D6679" s="281">
        <v>674</v>
      </c>
      <c r="E6679" s="281">
        <v>328</v>
      </c>
      <c r="F6679" s="281">
        <v>9922</v>
      </c>
      <c r="G6679" s="24">
        <v>50</v>
      </c>
      <c r="H6679" s="24">
        <v>0</v>
      </c>
      <c r="I6679" s="24">
        <v>0</v>
      </c>
      <c r="J6679" s="282">
        <v>10</v>
      </c>
      <c r="K6679" s="282">
        <v>30</v>
      </c>
    </row>
    <row r="6680" spans="1:11" x14ac:dyDescent="0.3">
      <c r="A6680" s="281" t="s">
        <v>2128</v>
      </c>
      <c r="B6680" s="281">
        <v>76</v>
      </c>
      <c r="C6680" s="24" t="str">
        <f t="shared" si="104"/>
        <v>fei76</v>
      </c>
      <c r="D6680" s="281">
        <v>682</v>
      </c>
      <c r="E6680" s="281">
        <v>332</v>
      </c>
      <c r="F6680" s="281">
        <v>10041</v>
      </c>
      <c r="G6680" s="24">
        <v>50</v>
      </c>
      <c r="H6680" s="24">
        <v>0</v>
      </c>
      <c r="I6680" s="24">
        <v>0</v>
      </c>
      <c r="J6680" s="282">
        <v>10</v>
      </c>
      <c r="K6680" s="282">
        <v>30</v>
      </c>
    </row>
    <row r="6681" spans="1:11" x14ac:dyDescent="0.3">
      <c r="A6681" s="281" t="s">
        <v>2128</v>
      </c>
      <c r="B6681" s="281">
        <v>77</v>
      </c>
      <c r="C6681" s="24" t="str">
        <f t="shared" si="104"/>
        <v>fei77</v>
      </c>
      <c r="D6681" s="281">
        <v>690</v>
      </c>
      <c r="E6681" s="281">
        <v>336</v>
      </c>
      <c r="F6681" s="281">
        <v>10181</v>
      </c>
      <c r="G6681" s="24">
        <v>50</v>
      </c>
      <c r="H6681" s="24">
        <v>0</v>
      </c>
      <c r="I6681" s="24">
        <v>0</v>
      </c>
      <c r="J6681" s="282">
        <v>10</v>
      </c>
      <c r="K6681" s="282">
        <v>30</v>
      </c>
    </row>
    <row r="6682" spans="1:11" x14ac:dyDescent="0.3">
      <c r="A6682" s="281" t="s">
        <v>2128</v>
      </c>
      <c r="B6682" s="281">
        <v>78</v>
      </c>
      <c r="C6682" s="24" t="str">
        <f t="shared" si="104"/>
        <v>fei78</v>
      </c>
      <c r="D6682" s="281">
        <v>698</v>
      </c>
      <c r="E6682" s="281">
        <v>340</v>
      </c>
      <c r="F6682" s="281">
        <v>10302</v>
      </c>
      <c r="G6682" s="24">
        <v>50</v>
      </c>
      <c r="H6682" s="24">
        <v>0</v>
      </c>
      <c r="I6682" s="24">
        <v>0</v>
      </c>
      <c r="J6682" s="282">
        <v>10</v>
      </c>
      <c r="K6682" s="282">
        <v>30</v>
      </c>
    </row>
    <row r="6683" spans="1:11" x14ac:dyDescent="0.3">
      <c r="A6683" s="281" t="s">
        <v>2128</v>
      </c>
      <c r="B6683" s="281">
        <v>79</v>
      </c>
      <c r="C6683" s="24" t="str">
        <f t="shared" si="104"/>
        <v>fei79</v>
      </c>
      <c r="D6683" s="281">
        <v>706</v>
      </c>
      <c r="E6683" s="281">
        <v>344</v>
      </c>
      <c r="F6683" s="281">
        <v>10439</v>
      </c>
      <c r="G6683" s="24">
        <v>50</v>
      </c>
      <c r="H6683" s="24">
        <v>0</v>
      </c>
      <c r="I6683" s="24">
        <v>0</v>
      </c>
      <c r="J6683" s="282">
        <v>10</v>
      </c>
      <c r="K6683" s="282">
        <v>30</v>
      </c>
    </row>
    <row r="6684" spans="1:11" x14ac:dyDescent="0.3">
      <c r="A6684" s="281" t="s">
        <v>2128</v>
      </c>
      <c r="B6684" s="281">
        <v>80</v>
      </c>
      <c r="C6684" s="24" t="str">
        <f t="shared" si="104"/>
        <v>fei80</v>
      </c>
      <c r="D6684" s="281">
        <v>714</v>
      </c>
      <c r="E6684" s="281">
        <v>348</v>
      </c>
      <c r="F6684" s="281">
        <v>10563</v>
      </c>
      <c r="G6684" s="24">
        <v>50</v>
      </c>
      <c r="H6684" s="24">
        <v>0</v>
      </c>
      <c r="I6684" s="24">
        <v>0</v>
      </c>
      <c r="J6684" s="282">
        <v>10</v>
      </c>
      <c r="K6684" s="282">
        <v>30</v>
      </c>
    </row>
    <row r="6685" spans="1:11" x14ac:dyDescent="0.3">
      <c r="A6685" s="281" t="s">
        <v>2128</v>
      </c>
      <c r="B6685" s="281">
        <v>81</v>
      </c>
      <c r="C6685" s="24" t="str">
        <f t="shared" si="104"/>
        <v>fei81</v>
      </c>
      <c r="D6685" s="281">
        <v>780</v>
      </c>
      <c r="E6685" s="281">
        <v>380</v>
      </c>
      <c r="F6685" s="281">
        <v>11673</v>
      </c>
      <c r="G6685" s="24">
        <v>50</v>
      </c>
      <c r="H6685" s="24">
        <v>0</v>
      </c>
      <c r="I6685" s="24">
        <v>0</v>
      </c>
      <c r="J6685" s="282">
        <v>10</v>
      </c>
      <c r="K6685" s="282">
        <v>30</v>
      </c>
    </row>
    <row r="6686" spans="1:11" x14ac:dyDescent="0.3">
      <c r="A6686" s="281" t="s">
        <v>2128</v>
      </c>
      <c r="B6686" s="281">
        <v>82</v>
      </c>
      <c r="C6686" s="24" t="str">
        <f t="shared" si="104"/>
        <v>fei82</v>
      </c>
      <c r="D6686" s="281">
        <v>789</v>
      </c>
      <c r="E6686" s="281">
        <v>384</v>
      </c>
      <c r="F6686" s="281">
        <v>11813</v>
      </c>
      <c r="G6686" s="24">
        <v>50</v>
      </c>
      <c r="H6686" s="24">
        <v>0</v>
      </c>
      <c r="I6686" s="24">
        <v>0</v>
      </c>
      <c r="J6686" s="282">
        <v>10</v>
      </c>
      <c r="K6686" s="282">
        <v>30</v>
      </c>
    </row>
    <row r="6687" spans="1:11" x14ac:dyDescent="0.3">
      <c r="A6687" s="281" t="s">
        <v>2128</v>
      </c>
      <c r="B6687" s="281">
        <v>83</v>
      </c>
      <c r="C6687" s="24" t="str">
        <f t="shared" si="104"/>
        <v>fei83</v>
      </c>
      <c r="D6687" s="281">
        <v>798</v>
      </c>
      <c r="E6687" s="281">
        <v>389</v>
      </c>
      <c r="F6687" s="281">
        <v>11977</v>
      </c>
      <c r="G6687" s="24">
        <v>50</v>
      </c>
      <c r="H6687" s="24">
        <v>0</v>
      </c>
      <c r="I6687" s="24">
        <v>0</v>
      </c>
      <c r="J6687" s="282">
        <v>10</v>
      </c>
      <c r="K6687" s="282">
        <v>30</v>
      </c>
    </row>
    <row r="6688" spans="1:11" x14ac:dyDescent="0.3">
      <c r="A6688" s="281" t="s">
        <v>2128</v>
      </c>
      <c r="B6688" s="281">
        <v>84</v>
      </c>
      <c r="C6688" s="24" t="str">
        <f t="shared" si="104"/>
        <v>fei84</v>
      </c>
      <c r="D6688" s="281">
        <v>807</v>
      </c>
      <c r="E6688" s="281">
        <v>393</v>
      </c>
      <c r="F6688" s="281">
        <v>12120</v>
      </c>
      <c r="G6688" s="24">
        <v>50</v>
      </c>
      <c r="H6688" s="24">
        <v>0</v>
      </c>
      <c r="I6688" s="24">
        <v>0</v>
      </c>
      <c r="J6688" s="282">
        <v>10</v>
      </c>
      <c r="K6688" s="282">
        <v>30</v>
      </c>
    </row>
    <row r="6689" spans="1:11" x14ac:dyDescent="0.3">
      <c r="A6689" s="281" t="s">
        <v>2128</v>
      </c>
      <c r="B6689" s="281">
        <v>85</v>
      </c>
      <c r="C6689" s="24" t="str">
        <f t="shared" si="104"/>
        <v>fei85</v>
      </c>
      <c r="D6689" s="281">
        <v>817</v>
      </c>
      <c r="E6689" s="281">
        <v>398</v>
      </c>
      <c r="F6689" s="281">
        <v>12292</v>
      </c>
      <c r="G6689" s="24">
        <v>50</v>
      </c>
      <c r="H6689" s="24">
        <v>0</v>
      </c>
      <c r="I6689" s="24">
        <v>0</v>
      </c>
      <c r="J6689" s="282">
        <v>10</v>
      </c>
      <c r="K6689" s="282">
        <v>30</v>
      </c>
    </row>
    <row r="6690" spans="1:11" x14ac:dyDescent="0.3">
      <c r="A6690" s="281" t="s">
        <v>2128</v>
      </c>
      <c r="B6690" s="281">
        <v>86</v>
      </c>
      <c r="C6690" s="24" t="str">
        <f t="shared" si="104"/>
        <v>fei86</v>
      </c>
      <c r="D6690" s="281">
        <v>826</v>
      </c>
      <c r="E6690" s="281">
        <v>402</v>
      </c>
      <c r="F6690" s="281">
        <v>12438</v>
      </c>
      <c r="G6690" s="24">
        <v>50</v>
      </c>
      <c r="H6690" s="24">
        <v>0</v>
      </c>
      <c r="I6690" s="24">
        <v>0</v>
      </c>
      <c r="J6690" s="282">
        <v>10</v>
      </c>
      <c r="K6690" s="282">
        <v>30</v>
      </c>
    </row>
    <row r="6691" spans="1:11" x14ac:dyDescent="0.3">
      <c r="A6691" s="281" t="s">
        <v>2128</v>
      </c>
      <c r="B6691" s="281">
        <v>87</v>
      </c>
      <c r="C6691" s="24" t="str">
        <f t="shared" si="104"/>
        <v>fei87</v>
      </c>
      <c r="D6691" s="281">
        <v>836</v>
      </c>
      <c r="E6691" s="281">
        <v>407</v>
      </c>
      <c r="F6691" s="281">
        <v>12587</v>
      </c>
      <c r="G6691" s="24">
        <v>50</v>
      </c>
      <c r="H6691" s="24">
        <v>0</v>
      </c>
      <c r="I6691" s="24">
        <v>0</v>
      </c>
      <c r="J6691" s="282">
        <v>10</v>
      </c>
      <c r="K6691" s="282">
        <v>30</v>
      </c>
    </row>
    <row r="6692" spans="1:11" x14ac:dyDescent="0.3">
      <c r="A6692" s="281" t="s">
        <v>2128</v>
      </c>
      <c r="B6692" s="281">
        <v>88</v>
      </c>
      <c r="C6692" s="24" t="str">
        <f t="shared" si="104"/>
        <v>fei88</v>
      </c>
      <c r="D6692" s="281">
        <v>845</v>
      </c>
      <c r="E6692" s="281">
        <v>412</v>
      </c>
      <c r="F6692" s="281">
        <v>12737</v>
      </c>
      <c r="G6692" s="24">
        <v>50</v>
      </c>
      <c r="H6692" s="24">
        <v>0</v>
      </c>
      <c r="I6692" s="24">
        <v>0</v>
      </c>
      <c r="J6692" s="282">
        <v>10</v>
      </c>
      <c r="K6692" s="282">
        <v>30</v>
      </c>
    </row>
    <row r="6693" spans="1:11" x14ac:dyDescent="0.3">
      <c r="A6693" s="281" t="s">
        <v>2128</v>
      </c>
      <c r="B6693" s="281">
        <v>89</v>
      </c>
      <c r="C6693" s="24" t="str">
        <f t="shared" si="104"/>
        <v>fei89</v>
      </c>
      <c r="D6693" s="281">
        <v>855</v>
      </c>
      <c r="E6693" s="281">
        <v>416</v>
      </c>
      <c r="F6693" s="281">
        <v>12931</v>
      </c>
      <c r="G6693" s="24">
        <v>50</v>
      </c>
      <c r="H6693" s="24">
        <v>0</v>
      </c>
      <c r="I6693" s="24">
        <v>0</v>
      </c>
      <c r="J6693" s="282">
        <v>10</v>
      </c>
      <c r="K6693" s="282">
        <v>30</v>
      </c>
    </row>
    <row r="6694" spans="1:11" x14ac:dyDescent="0.3">
      <c r="A6694" s="281" t="s">
        <v>2128</v>
      </c>
      <c r="B6694" s="281">
        <v>90</v>
      </c>
      <c r="C6694" s="24" t="str">
        <f t="shared" si="104"/>
        <v>fei90</v>
      </c>
      <c r="D6694" s="281">
        <v>865</v>
      </c>
      <c r="E6694" s="281">
        <v>421</v>
      </c>
      <c r="F6694" s="281">
        <v>13085</v>
      </c>
      <c r="G6694" s="24">
        <v>50</v>
      </c>
      <c r="H6694" s="24">
        <v>0</v>
      </c>
      <c r="I6694" s="24">
        <v>0</v>
      </c>
      <c r="J6694" s="282">
        <v>10</v>
      </c>
      <c r="K6694" s="282">
        <v>30</v>
      </c>
    </row>
    <row r="6695" spans="1:11" x14ac:dyDescent="0.3">
      <c r="A6695" s="281" t="s">
        <v>2128</v>
      </c>
      <c r="B6695" s="281">
        <v>91</v>
      </c>
      <c r="C6695" s="24" t="str">
        <f t="shared" si="104"/>
        <v>fei91</v>
      </c>
      <c r="D6695" s="281">
        <v>944</v>
      </c>
      <c r="E6695" s="281">
        <v>460</v>
      </c>
      <c r="F6695" s="281">
        <v>14264</v>
      </c>
      <c r="G6695" s="24">
        <v>50</v>
      </c>
      <c r="H6695" s="24">
        <v>0</v>
      </c>
      <c r="I6695" s="24">
        <v>0</v>
      </c>
      <c r="J6695" s="282">
        <v>10</v>
      </c>
      <c r="K6695" s="282">
        <v>30</v>
      </c>
    </row>
    <row r="6696" spans="1:11" x14ac:dyDescent="0.3">
      <c r="A6696" s="281" t="s">
        <v>2128</v>
      </c>
      <c r="B6696" s="281">
        <v>92</v>
      </c>
      <c r="C6696" s="24" t="str">
        <f t="shared" si="104"/>
        <v>fei92</v>
      </c>
      <c r="D6696" s="281">
        <v>955</v>
      </c>
      <c r="E6696" s="281">
        <v>465</v>
      </c>
      <c r="F6696" s="281">
        <v>14434</v>
      </c>
      <c r="G6696" s="24">
        <v>50</v>
      </c>
      <c r="H6696" s="24">
        <v>0</v>
      </c>
      <c r="I6696" s="24">
        <v>0</v>
      </c>
      <c r="J6696" s="282">
        <v>10</v>
      </c>
      <c r="K6696" s="282">
        <v>30</v>
      </c>
    </row>
    <row r="6697" spans="1:11" x14ac:dyDescent="0.3">
      <c r="A6697" s="281" t="s">
        <v>2128</v>
      </c>
      <c r="B6697" s="281">
        <v>93</v>
      </c>
      <c r="C6697" s="24" t="str">
        <f t="shared" si="104"/>
        <v>fei93</v>
      </c>
      <c r="D6697" s="281">
        <v>966</v>
      </c>
      <c r="E6697" s="281">
        <v>470</v>
      </c>
      <c r="F6697" s="281">
        <v>14654</v>
      </c>
      <c r="G6697" s="24">
        <v>50</v>
      </c>
      <c r="H6697" s="24">
        <v>0</v>
      </c>
      <c r="I6697" s="24">
        <v>0</v>
      </c>
      <c r="J6697" s="282">
        <v>10</v>
      </c>
      <c r="K6697" s="282">
        <v>30</v>
      </c>
    </row>
    <row r="6698" spans="1:11" x14ac:dyDescent="0.3">
      <c r="A6698" s="281" t="s">
        <v>2128</v>
      </c>
      <c r="B6698" s="281">
        <v>94</v>
      </c>
      <c r="C6698" s="24" t="str">
        <f t="shared" si="104"/>
        <v>fei94</v>
      </c>
      <c r="D6698" s="281">
        <v>977</v>
      </c>
      <c r="E6698" s="281">
        <v>476</v>
      </c>
      <c r="F6698" s="281">
        <v>14829</v>
      </c>
      <c r="G6698" s="24">
        <v>50</v>
      </c>
      <c r="H6698" s="24">
        <v>0</v>
      </c>
      <c r="I6698" s="24">
        <v>0</v>
      </c>
      <c r="J6698" s="282">
        <v>10</v>
      </c>
      <c r="K6698" s="282">
        <v>30</v>
      </c>
    </row>
    <row r="6699" spans="1:11" x14ac:dyDescent="0.3">
      <c r="A6699" s="281" t="s">
        <v>2128</v>
      </c>
      <c r="B6699" s="281">
        <v>95</v>
      </c>
      <c r="C6699" s="24" t="str">
        <f t="shared" si="104"/>
        <v>fei95</v>
      </c>
      <c r="D6699" s="281">
        <v>988</v>
      </c>
      <c r="E6699" s="281">
        <v>481</v>
      </c>
      <c r="F6699" s="281">
        <v>15005</v>
      </c>
      <c r="G6699" s="24">
        <v>50</v>
      </c>
      <c r="H6699" s="24">
        <v>0</v>
      </c>
      <c r="I6699" s="24">
        <v>0</v>
      </c>
      <c r="J6699" s="282">
        <v>10</v>
      </c>
      <c r="K6699" s="282">
        <v>30</v>
      </c>
    </row>
    <row r="6700" spans="1:11" x14ac:dyDescent="0.3">
      <c r="A6700" s="281" t="s">
        <v>2128</v>
      </c>
      <c r="B6700" s="281">
        <v>96</v>
      </c>
      <c r="C6700" s="24" t="str">
        <f t="shared" si="104"/>
        <v>fei96</v>
      </c>
      <c r="D6700" s="281">
        <v>1000</v>
      </c>
      <c r="E6700" s="281">
        <v>487</v>
      </c>
      <c r="F6700" s="281">
        <v>15184</v>
      </c>
      <c r="G6700" s="24">
        <v>50</v>
      </c>
      <c r="H6700" s="24">
        <v>0</v>
      </c>
      <c r="I6700" s="24">
        <v>0</v>
      </c>
      <c r="J6700" s="282">
        <v>10</v>
      </c>
      <c r="K6700" s="282">
        <v>30</v>
      </c>
    </row>
    <row r="6701" spans="1:11" x14ac:dyDescent="0.3">
      <c r="A6701" s="281" t="s">
        <v>2128</v>
      </c>
      <c r="B6701" s="281">
        <v>97</v>
      </c>
      <c r="C6701" s="24" t="str">
        <f t="shared" si="104"/>
        <v>fei97</v>
      </c>
      <c r="D6701" s="281">
        <v>1011</v>
      </c>
      <c r="E6701" s="281">
        <v>492</v>
      </c>
      <c r="F6701" s="281">
        <v>15416</v>
      </c>
      <c r="G6701" s="24">
        <v>50</v>
      </c>
      <c r="H6701" s="24">
        <v>0</v>
      </c>
      <c r="I6701" s="24">
        <v>0</v>
      </c>
      <c r="J6701" s="282">
        <v>10</v>
      </c>
      <c r="K6701" s="282">
        <v>30</v>
      </c>
    </row>
    <row r="6702" spans="1:11" x14ac:dyDescent="0.3">
      <c r="A6702" s="281" t="s">
        <v>2128</v>
      </c>
      <c r="B6702" s="281">
        <v>98</v>
      </c>
      <c r="C6702" s="24" t="str">
        <f t="shared" si="104"/>
        <v>fei98</v>
      </c>
      <c r="D6702" s="281">
        <v>1023</v>
      </c>
      <c r="E6702" s="281">
        <v>498</v>
      </c>
      <c r="F6702" s="281">
        <v>15599</v>
      </c>
      <c r="G6702" s="24">
        <v>50</v>
      </c>
      <c r="H6702" s="24">
        <v>0</v>
      </c>
      <c r="I6702" s="24">
        <v>0</v>
      </c>
      <c r="J6702" s="282">
        <v>10</v>
      </c>
      <c r="K6702" s="282">
        <v>30</v>
      </c>
    </row>
    <row r="6703" spans="1:11" x14ac:dyDescent="0.3">
      <c r="A6703" s="281" t="s">
        <v>2128</v>
      </c>
      <c r="B6703" s="281">
        <v>99</v>
      </c>
      <c r="C6703" s="24" t="str">
        <f t="shared" si="104"/>
        <v>fei99</v>
      </c>
      <c r="D6703" s="281">
        <v>1034</v>
      </c>
      <c r="E6703" s="281">
        <v>504</v>
      </c>
      <c r="F6703" s="281">
        <v>15785</v>
      </c>
      <c r="G6703" s="24">
        <v>50</v>
      </c>
      <c r="H6703" s="24">
        <v>0</v>
      </c>
      <c r="I6703" s="24">
        <v>0</v>
      </c>
      <c r="J6703" s="282">
        <v>10</v>
      </c>
      <c r="K6703" s="282">
        <v>30</v>
      </c>
    </row>
    <row r="6704" spans="1:11" x14ac:dyDescent="0.3">
      <c r="A6704" s="281" t="s">
        <v>2128</v>
      </c>
      <c r="B6704" s="281">
        <v>100</v>
      </c>
      <c r="C6704" s="24" t="str">
        <f t="shared" si="104"/>
        <v>fei100</v>
      </c>
      <c r="D6704" s="281">
        <v>1046</v>
      </c>
      <c r="E6704" s="281">
        <v>510</v>
      </c>
      <c r="F6704" s="281">
        <v>15972</v>
      </c>
      <c r="G6704" s="24">
        <v>50</v>
      </c>
      <c r="H6704" s="24">
        <v>0</v>
      </c>
      <c r="I6704" s="24">
        <v>0</v>
      </c>
      <c r="J6704" s="282">
        <v>10</v>
      </c>
      <c r="K6704" s="282">
        <v>30</v>
      </c>
    </row>
    <row r="6705" spans="1:11" x14ac:dyDescent="0.3">
      <c r="A6705" s="281" t="s">
        <v>2128</v>
      </c>
      <c r="B6705" s="281">
        <v>101</v>
      </c>
      <c r="C6705" s="24" t="str">
        <f t="shared" si="104"/>
        <v>fei101</v>
      </c>
      <c r="D6705" s="281">
        <v>1142</v>
      </c>
      <c r="E6705" s="281">
        <v>556</v>
      </c>
      <c r="F6705" s="281">
        <v>17687</v>
      </c>
      <c r="G6705" s="24">
        <v>50</v>
      </c>
      <c r="H6705" s="24">
        <v>0</v>
      </c>
      <c r="I6705" s="24">
        <v>0</v>
      </c>
      <c r="J6705" s="282">
        <v>10</v>
      </c>
      <c r="K6705" s="282">
        <v>30</v>
      </c>
    </row>
    <row r="6706" spans="1:11" x14ac:dyDescent="0.3">
      <c r="A6706" s="281" t="s">
        <v>2128</v>
      </c>
      <c r="B6706" s="281">
        <v>102</v>
      </c>
      <c r="C6706" s="24" t="str">
        <f t="shared" si="104"/>
        <v>fei102</v>
      </c>
      <c r="D6706" s="281">
        <v>1155</v>
      </c>
      <c r="E6706" s="281">
        <v>563</v>
      </c>
      <c r="F6706" s="281">
        <v>17898</v>
      </c>
      <c r="G6706" s="24">
        <v>50</v>
      </c>
      <c r="H6706" s="24">
        <v>0</v>
      </c>
      <c r="I6706" s="24">
        <v>0</v>
      </c>
      <c r="J6706" s="282">
        <v>10</v>
      </c>
      <c r="K6706" s="282">
        <v>30</v>
      </c>
    </row>
    <row r="6707" spans="1:11" x14ac:dyDescent="0.3">
      <c r="A6707" s="281" t="s">
        <v>2128</v>
      </c>
      <c r="B6707" s="281">
        <v>103</v>
      </c>
      <c r="C6707" s="24" t="str">
        <f t="shared" si="104"/>
        <v>fei103</v>
      </c>
      <c r="D6707" s="281">
        <v>1168</v>
      </c>
      <c r="E6707" s="281">
        <v>569</v>
      </c>
      <c r="F6707" s="281">
        <v>18111</v>
      </c>
      <c r="G6707" s="24">
        <v>50</v>
      </c>
      <c r="H6707" s="24">
        <v>0</v>
      </c>
      <c r="I6707" s="24">
        <v>0</v>
      </c>
      <c r="J6707" s="282">
        <v>10</v>
      </c>
      <c r="K6707" s="282">
        <v>30</v>
      </c>
    </row>
    <row r="6708" spans="1:11" x14ac:dyDescent="0.3">
      <c r="A6708" s="281" t="s">
        <v>2128</v>
      </c>
      <c r="B6708" s="281">
        <v>104</v>
      </c>
      <c r="C6708" s="24" t="str">
        <f t="shared" si="104"/>
        <v>fei104</v>
      </c>
      <c r="D6708" s="281">
        <v>1181</v>
      </c>
      <c r="E6708" s="281">
        <v>575</v>
      </c>
      <c r="F6708" s="281">
        <v>18326</v>
      </c>
      <c r="G6708" s="24">
        <v>50</v>
      </c>
      <c r="H6708" s="24">
        <v>0</v>
      </c>
      <c r="I6708" s="24">
        <v>0</v>
      </c>
      <c r="J6708" s="282">
        <v>10</v>
      </c>
      <c r="K6708" s="282">
        <v>30</v>
      </c>
    </row>
    <row r="6709" spans="1:11" x14ac:dyDescent="0.3">
      <c r="A6709" s="281" t="s">
        <v>2128</v>
      </c>
      <c r="B6709" s="281">
        <v>105</v>
      </c>
      <c r="C6709" s="24" t="str">
        <f t="shared" si="104"/>
        <v>fei105</v>
      </c>
      <c r="D6709" s="281">
        <v>1195</v>
      </c>
      <c r="E6709" s="281">
        <v>582</v>
      </c>
      <c r="F6709" s="281">
        <v>18606</v>
      </c>
      <c r="G6709" s="24">
        <v>50</v>
      </c>
      <c r="H6709" s="24">
        <v>0</v>
      </c>
      <c r="I6709" s="24">
        <v>0</v>
      </c>
      <c r="J6709" s="282">
        <v>10</v>
      </c>
      <c r="K6709" s="282">
        <v>30</v>
      </c>
    </row>
    <row r="6710" spans="1:11" x14ac:dyDescent="0.3">
      <c r="A6710" s="281" t="s">
        <v>2128</v>
      </c>
      <c r="B6710" s="281">
        <v>106</v>
      </c>
      <c r="C6710" s="24" t="str">
        <f t="shared" si="104"/>
        <v>fei106</v>
      </c>
      <c r="D6710" s="281">
        <v>1208</v>
      </c>
      <c r="E6710" s="281">
        <v>589</v>
      </c>
      <c r="F6710" s="281">
        <v>18827</v>
      </c>
      <c r="G6710" s="24">
        <v>50</v>
      </c>
      <c r="H6710" s="24">
        <v>0</v>
      </c>
      <c r="I6710" s="24">
        <v>0</v>
      </c>
      <c r="J6710" s="282">
        <v>10</v>
      </c>
      <c r="K6710" s="282">
        <v>30</v>
      </c>
    </row>
    <row r="6711" spans="1:11" x14ac:dyDescent="0.3">
      <c r="A6711" s="281" t="s">
        <v>2128</v>
      </c>
      <c r="B6711" s="281">
        <v>107</v>
      </c>
      <c r="C6711" s="24" t="str">
        <f t="shared" si="104"/>
        <v>fei107</v>
      </c>
      <c r="D6711" s="281">
        <v>1222</v>
      </c>
      <c r="E6711" s="281">
        <v>595</v>
      </c>
      <c r="F6711" s="281">
        <v>19051</v>
      </c>
      <c r="G6711" s="24">
        <v>50</v>
      </c>
      <c r="H6711" s="24">
        <v>0</v>
      </c>
      <c r="I6711" s="24">
        <v>0</v>
      </c>
      <c r="J6711" s="282">
        <v>10</v>
      </c>
      <c r="K6711" s="282">
        <v>30</v>
      </c>
    </row>
    <row r="6712" spans="1:11" x14ac:dyDescent="0.3">
      <c r="A6712" s="281" t="s">
        <v>2128</v>
      </c>
      <c r="B6712" s="281">
        <v>108</v>
      </c>
      <c r="C6712" s="24" t="str">
        <f t="shared" si="104"/>
        <v>fei108</v>
      </c>
      <c r="D6712" s="281">
        <v>1236</v>
      </c>
      <c r="E6712" s="281">
        <v>602</v>
      </c>
      <c r="F6712" s="281">
        <v>19277</v>
      </c>
      <c r="G6712" s="24">
        <v>50</v>
      </c>
      <c r="H6712" s="24">
        <v>0</v>
      </c>
      <c r="I6712" s="24">
        <v>0</v>
      </c>
      <c r="J6712" s="282">
        <v>10</v>
      </c>
      <c r="K6712" s="282">
        <v>30</v>
      </c>
    </row>
    <row r="6713" spans="1:11" x14ac:dyDescent="0.3">
      <c r="A6713" s="281" t="s">
        <v>2128</v>
      </c>
      <c r="B6713" s="281">
        <v>109</v>
      </c>
      <c r="C6713" s="24" t="str">
        <f t="shared" si="104"/>
        <v>fei109</v>
      </c>
      <c r="D6713" s="281">
        <v>1250</v>
      </c>
      <c r="E6713" s="281">
        <v>609</v>
      </c>
      <c r="F6713" s="281">
        <v>19571</v>
      </c>
      <c r="G6713" s="24">
        <v>50</v>
      </c>
      <c r="H6713" s="24">
        <v>0</v>
      </c>
      <c r="I6713" s="24">
        <v>0</v>
      </c>
      <c r="J6713" s="282">
        <v>10</v>
      </c>
      <c r="K6713" s="282">
        <v>30</v>
      </c>
    </row>
    <row r="6714" spans="1:11" x14ac:dyDescent="0.3">
      <c r="A6714" s="281" t="s">
        <v>2128</v>
      </c>
      <c r="B6714" s="281">
        <v>110</v>
      </c>
      <c r="C6714" s="24" t="str">
        <f t="shared" si="104"/>
        <v>fei110</v>
      </c>
      <c r="D6714" s="281">
        <v>1264</v>
      </c>
      <c r="E6714" s="281">
        <v>616</v>
      </c>
      <c r="F6714" s="281">
        <v>19803</v>
      </c>
      <c r="G6714" s="24">
        <v>50</v>
      </c>
      <c r="H6714" s="24">
        <v>0</v>
      </c>
      <c r="I6714" s="24">
        <v>0</v>
      </c>
      <c r="J6714" s="282">
        <v>10</v>
      </c>
      <c r="K6714" s="282">
        <v>30</v>
      </c>
    </row>
    <row r="6715" spans="1:11" x14ac:dyDescent="0.3">
      <c r="A6715" s="281" t="s">
        <v>2128</v>
      </c>
      <c r="B6715" s="281">
        <v>111</v>
      </c>
      <c r="C6715" s="24" t="str">
        <f t="shared" si="104"/>
        <v>fei111</v>
      </c>
      <c r="D6715" s="281">
        <v>1278</v>
      </c>
      <c r="E6715" s="281">
        <v>623</v>
      </c>
      <c r="F6715" s="281">
        <v>20038</v>
      </c>
      <c r="G6715" s="24">
        <v>50</v>
      </c>
      <c r="H6715" s="24">
        <v>0</v>
      </c>
      <c r="I6715" s="24">
        <v>0</v>
      </c>
      <c r="J6715" s="282">
        <v>10</v>
      </c>
      <c r="K6715" s="282">
        <v>30</v>
      </c>
    </row>
    <row r="6716" spans="1:11" x14ac:dyDescent="0.3">
      <c r="A6716" s="281" t="s">
        <v>2128</v>
      </c>
      <c r="B6716" s="281">
        <v>112</v>
      </c>
      <c r="C6716" s="24" t="str">
        <f t="shared" si="104"/>
        <v>fei112</v>
      </c>
      <c r="D6716" s="281">
        <v>1293</v>
      </c>
      <c r="E6716" s="281">
        <v>630</v>
      </c>
      <c r="F6716" s="281">
        <v>20275</v>
      </c>
      <c r="G6716" s="24">
        <v>50</v>
      </c>
      <c r="H6716" s="24">
        <v>0</v>
      </c>
      <c r="I6716" s="24">
        <v>0</v>
      </c>
      <c r="J6716" s="282">
        <v>10</v>
      </c>
      <c r="K6716" s="282">
        <v>30</v>
      </c>
    </row>
    <row r="6717" spans="1:11" x14ac:dyDescent="0.3">
      <c r="A6717" s="281" t="s">
        <v>2128</v>
      </c>
      <c r="B6717" s="281">
        <v>113</v>
      </c>
      <c r="C6717" s="24" t="str">
        <f t="shared" si="104"/>
        <v>fei113</v>
      </c>
      <c r="D6717" s="281">
        <v>1307</v>
      </c>
      <c r="E6717" s="281">
        <v>637</v>
      </c>
      <c r="F6717" s="281">
        <v>20561</v>
      </c>
      <c r="G6717" s="24">
        <v>50</v>
      </c>
      <c r="H6717" s="24">
        <v>0</v>
      </c>
      <c r="I6717" s="24">
        <v>0</v>
      </c>
      <c r="J6717" s="282">
        <v>10</v>
      </c>
      <c r="K6717" s="282">
        <v>30</v>
      </c>
    </row>
    <row r="6718" spans="1:11" x14ac:dyDescent="0.3">
      <c r="A6718" s="281" t="s">
        <v>2128</v>
      </c>
      <c r="B6718" s="281">
        <v>114</v>
      </c>
      <c r="C6718" s="24" t="str">
        <f t="shared" si="104"/>
        <v>fei114</v>
      </c>
      <c r="D6718" s="281">
        <v>1322</v>
      </c>
      <c r="E6718" s="281">
        <v>644</v>
      </c>
      <c r="F6718" s="281">
        <v>20804</v>
      </c>
      <c r="G6718" s="24">
        <v>50</v>
      </c>
      <c r="H6718" s="24">
        <v>0</v>
      </c>
      <c r="I6718" s="24">
        <v>0</v>
      </c>
      <c r="J6718" s="282">
        <v>10</v>
      </c>
      <c r="K6718" s="282">
        <v>30</v>
      </c>
    </row>
    <row r="6719" spans="1:11" x14ac:dyDescent="0.3">
      <c r="A6719" s="281" t="s">
        <v>2128</v>
      </c>
      <c r="B6719" s="281">
        <v>115</v>
      </c>
      <c r="C6719" s="24" t="str">
        <f t="shared" si="104"/>
        <v>fei115</v>
      </c>
      <c r="D6719" s="281">
        <v>1337</v>
      </c>
      <c r="E6719" s="281">
        <v>651</v>
      </c>
      <c r="F6719" s="281">
        <v>21051</v>
      </c>
      <c r="G6719" s="24">
        <v>50</v>
      </c>
      <c r="H6719" s="24">
        <v>0</v>
      </c>
      <c r="I6719" s="24">
        <v>0</v>
      </c>
      <c r="J6719" s="282">
        <v>10</v>
      </c>
      <c r="K6719" s="282">
        <v>30</v>
      </c>
    </row>
    <row r="6720" spans="1:11" x14ac:dyDescent="0.3">
      <c r="A6720" s="281" t="s">
        <v>2128</v>
      </c>
      <c r="B6720" s="281">
        <v>116</v>
      </c>
      <c r="C6720" s="24" t="str">
        <f t="shared" si="104"/>
        <v>fei116</v>
      </c>
      <c r="D6720" s="281">
        <v>1352</v>
      </c>
      <c r="E6720" s="281">
        <v>659</v>
      </c>
      <c r="F6720" s="281">
        <v>21300</v>
      </c>
      <c r="G6720" s="24">
        <v>50</v>
      </c>
      <c r="H6720" s="24">
        <v>0</v>
      </c>
      <c r="I6720" s="24">
        <v>0</v>
      </c>
      <c r="J6720" s="282">
        <v>10</v>
      </c>
      <c r="K6720" s="282">
        <v>30</v>
      </c>
    </row>
    <row r="6721" spans="1:11" x14ac:dyDescent="0.3">
      <c r="A6721" s="281" t="s">
        <v>2128</v>
      </c>
      <c r="B6721" s="281">
        <v>117</v>
      </c>
      <c r="C6721" s="24" t="str">
        <f t="shared" si="104"/>
        <v>fei117</v>
      </c>
      <c r="D6721" s="281">
        <v>1367</v>
      </c>
      <c r="E6721" s="281">
        <v>666</v>
      </c>
      <c r="F6721" s="281">
        <v>21624</v>
      </c>
      <c r="G6721" s="24">
        <v>50</v>
      </c>
      <c r="H6721" s="24">
        <v>0</v>
      </c>
      <c r="I6721" s="24">
        <v>0</v>
      </c>
      <c r="J6721" s="282">
        <v>10</v>
      </c>
      <c r="K6721" s="282">
        <v>30</v>
      </c>
    </row>
    <row r="6722" spans="1:11" x14ac:dyDescent="0.3">
      <c r="A6722" s="281" t="s">
        <v>2128</v>
      </c>
      <c r="B6722" s="281">
        <v>118</v>
      </c>
      <c r="C6722" s="24" t="str">
        <f t="shared" si="104"/>
        <v>fei118</v>
      </c>
      <c r="D6722" s="281">
        <v>1382</v>
      </c>
      <c r="E6722" s="281">
        <v>673</v>
      </c>
      <c r="F6722" s="281">
        <v>21879</v>
      </c>
      <c r="G6722" s="24">
        <v>50</v>
      </c>
      <c r="H6722" s="24">
        <v>0</v>
      </c>
      <c r="I6722" s="24">
        <v>0</v>
      </c>
      <c r="J6722" s="282">
        <v>10</v>
      </c>
      <c r="K6722" s="282">
        <v>30</v>
      </c>
    </row>
    <row r="6723" spans="1:11" x14ac:dyDescent="0.3">
      <c r="A6723" s="281" t="s">
        <v>2128</v>
      </c>
      <c r="B6723" s="281">
        <v>119</v>
      </c>
      <c r="C6723" s="24" t="str">
        <f t="shared" si="104"/>
        <v>fei119</v>
      </c>
      <c r="D6723" s="281">
        <v>1398</v>
      </c>
      <c r="E6723" s="281">
        <v>681</v>
      </c>
      <c r="F6723" s="281">
        <v>22138</v>
      </c>
      <c r="G6723" s="24">
        <v>50</v>
      </c>
      <c r="H6723" s="24">
        <v>0</v>
      </c>
      <c r="I6723" s="24">
        <v>0</v>
      </c>
      <c r="J6723" s="282">
        <v>10</v>
      </c>
      <c r="K6723" s="282">
        <v>30</v>
      </c>
    </row>
    <row r="6724" spans="1:11" x14ac:dyDescent="0.3">
      <c r="A6724" s="281" t="s">
        <v>2128</v>
      </c>
      <c r="B6724" s="281">
        <v>120</v>
      </c>
      <c r="C6724" s="24" t="str">
        <f t="shared" si="104"/>
        <v>fei120</v>
      </c>
      <c r="D6724" s="281">
        <v>1414</v>
      </c>
      <c r="E6724" s="281">
        <v>689</v>
      </c>
      <c r="F6724" s="281">
        <v>22399</v>
      </c>
      <c r="G6724" s="24">
        <v>50</v>
      </c>
      <c r="H6724" s="24">
        <v>0</v>
      </c>
      <c r="I6724" s="24">
        <v>0</v>
      </c>
      <c r="J6724" s="282">
        <v>10</v>
      </c>
      <c r="K6724" s="282">
        <v>30</v>
      </c>
    </row>
    <row r="6725" spans="1:11" x14ac:dyDescent="0.3">
      <c r="A6725" s="281" t="s">
        <v>2128</v>
      </c>
      <c r="B6725" s="281">
        <v>121</v>
      </c>
      <c r="C6725" s="24" t="str">
        <f t="shared" si="104"/>
        <v>fei121</v>
      </c>
      <c r="D6725" s="281">
        <v>1543</v>
      </c>
      <c r="E6725" s="281">
        <v>752</v>
      </c>
      <c r="F6725" s="281">
        <v>24748</v>
      </c>
      <c r="G6725" s="24">
        <v>50</v>
      </c>
      <c r="H6725" s="24">
        <v>0</v>
      </c>
      <c r="I6725" s="24">
        <v>0</v>
      </c>
      <c r="J6725" s="282">
        <v>10</v>
      </c>
      <c r="K6725" s="282">
        <v>30</v>
      </c>
    </row>
    <row r="6726" spans="1:11" x14ac:dyDescent="0.3">
      <c r="A6726" s="281" t="s">
        <v>2128</v>
      </c>
      <c r="B6726" s="281">
        <v>122</v>
      </c>
      <c r="C6726" s="24" t="str">
        <f t="shared" ref="C6726:C6789" si="105">A6726&amp;B6726</f>
        <v>fei122</v>
      </c>
      <c r="D6726" s="281">
        <v>1560</v>
      </c>
      <c r="E6726" s="281">
        <v>760</v>
      </c>
      <c r="F6726" s="281">
        <v>25041</v>
      </c>
      <c r="G6726" s="24">
        <v>50</v>
      </c>
      <c r="H6726" s="24">
        <v>0</v>
      </c>
      <c r="I6726" s="24">
        <v>0</v>
      </c>
      <c r="J6726" s="282">
        <v>10</v>
      </c>
      <c r="K6726" s="282">
        <v>30</v>
      </c>
    </row>
    <row r="6727" spans="1:11" x14ac:dyDescent="0.3">
      <c r="A6727" s="281" t="s">
        <v>2128</v>
      </c>
      <c r="B6727" s="281">
        <v>123</v>
      </c>
      <c r="C6727" s="24" t="str">
        <f t="shared" si="105"/>
        <v>fei123</v>
      </c>
      <c r="D6727" s="281">
        <v>1577</v>
      </c>
      <c r="E6727" s="281">
        <v>768</v>
      </c>
      <c r="F6727" s="281">
        <v>25336</v>
      </c>
      <c r="G6727" s="24">
        <v>50</v>
      </c>
      <c r="H6727" s="24">
        <v>0</v>
      </c>
      <c r="I6727" s="24">
        <v>0</v>
      </c>
      <c r="J6727" s="282">
        <v>10</v>
      </c>
      <c r="K6727" s="282">
        <v>30</v>
      </c>
    </row>
    <row r="6728" spans="1:11" x14ac:dyDescent="0.3">
      <c r="A6728" s="281" t="s">
        <v>2128</v>
      </c>
      <c r="B6728" s="281">
        <v>124</v>
      </c>
      <c r="C6728" s="24" t="str">
        <f t="shared" si="105"/>
        <v>fei124</v>
      </c>
      <c r="D6728" s="281">
        <v>1595</v>
      </c>
      <c r="E6728" s="281">
        <v>777</v>
      </c>
      <c r="F6728" s="281">
        <v>25664</v>
      </c>
      <c r="G6728" s="24">
        <v>50</v>
      </c>
      <c r="H6728" s="24">
        <v>0</v>
      </c>
      <c r="I6728" s="24">
        <v>0</v>
      </c>
      <c r="J6728" s="282">
        <v>10</v>
      </c>
      <c r="K6728" s="282">
        <v>30</v>
      </c>
    </row>
    <row r="6729" spans="1:11" x14ac:dyDescent="0.3">
      <c r="A6729" s="281" t="s">
        <v>2128</v>
      </c>
      <c r="B6729" s="281">
        <v>125</v>
      </c>
      <c r="C6729" s="24" t="str">
        <f t="shared" si="105"/>
        <v>fei125</v>
      </c>
      <c r="D6729" s="281">
        <v>1613</v>
      </c>
      <c r="E6729" s="281">
        <v>786</v>
      </c>
      <c r="F6729" s="281">
        <v>26072</v>
      </c>
      <c r="G6729" s="24">
        <v>50</v>
      </c>
      <c r="H6729" s="24">
        <v>0</v>
      </c>
      <c r="I6729" s="24">
        <v>0</v>
      </c>
      <c r="J6729" s="282">
        <v>10</v>
      </c>
      <c r="K6729" s="282">
        <v>30</v>
      </c>
    </row>
    <row r="6730" spans="1:11" x14ac:dyDescent="0.3">
      <c r="A6730" s="281" t="s">
        <v>2128</v>
      </c>
      <c r="B6730" s="281">
        <v>126</v>
      </c>
      <c r="C6730" s="24" t="str">
        <f t="shared" si="105"/>
        <v>fei126</v>
      </c>
      <c r="D6730" s="281">
        <v>1631</v>
      </c>
      <c r="E6730" s="281">
        <v>795</v>
      </c>
      <c r="F6730" s="281">
        <v>26380</v>
      </c>
      <c r="G6730" s="24">
        <v>50</v>
      </c>
      <c r="H6730" s="24">
        <v>0</v>
      </c>
      <c r="I6730" s="24">
        <v>0</v>
      </c>
      <c r="J6730" s="282">
        <v>10</v>
      </c>
      <c r="K6730" s="282">
        <v>30</v>
      </c>
    </row>
    <row r="6731" spans="1:11" x14ac:dyDescent="0.3">
      <c r="A6731" s="281" t="s">
        <v>2128</v>
      </c>
      <c r="B6731" s="281">
        <v>127</v>
      </c>
      <c r="C6731" s="24" t="str">
        <f t="shared" si="105"/>
        <v>fei127</v>
      </c>
      <c r="D6731" s="281">
        <v>1649</v>
      </c>
      <c r="E6731" s="281">
        <v>803</v>
      </c>
      <c r="F6731" s="281">
        <v>26710</v>
      </c>
      <c r="G6731" s="24">
        <v>50</v>
      </c>
      <c r="H6731" s="24">
        <v>0</v>
      </c>
      <c r="I6731" s="24">
        <v>0</v>
      </c>
      <c r="J6731" s="282">
        <v>10</v>
      </c>
      <c r="K6731" s="282">
        <v>30</v>
      </c>
    </row>
    <row r="6732" spans="1:11" x14ac:dyDescent="0.3">
      <c r="A6732" s="281" t="s">
        <v>2128</v>
      </c>
      <c r="B6732" s="281">
        <v>128</v>
      </c>
      <c r="C6732" s="24" t="str">
        <f t="shared" si="105"/>
        <v>fei128</v>
      </c>
      <c r="D6732" s="281">
        <v>1667</v>
      </c>
      <c r="E6732" s="281">
        <v>812</v>
      </c>
      <c r="F6732" s="281">
        <v>27055</v>
      </c>
      <c r="G6732" s="24">
        <v>50</v>
      </c>
      <c r="H6732" s="24">
        <v>0</v>
      </c>
      <c r="I6732" s="24">
        <v>0</v>
      </c>
      <c r="J6732" s="282">
        <v>10</v>
      </c>
      <c r="K6732" s="282">
        <v>30</v>
      </c>
    </row>
    <row r="6733" spans="1:11" x14ac:dyDescent="0.3">
      <c r="A6733" s="281" t="s">
        <v>2128</v>
      </c>
      <c r="B6733" s="281">
        <v>129</v>
      </c>
      <c r="C6733" s="24" t="str">
        <f t="shared" si="105"/>
        <v>fei129</v>
      </c>
      <c r="D6733" s="281">
        <v>1686</v>
      </c>
      <c r="E6733" s="281">
        <v>821</v>
      </c>
      <c r="F6733" s="281">
        <v>27374</v>
      </c>
      <c r="G6733" s="24">
        <v>50</v>
      </c>
      <c r="H6733" s="24">
        <v>0</v>
      </c>
      <c r="I6733" s="24">
        <v>0</v>
      </c>
      <c r="J6733" s="282">
        <v>10</v>
      </c>
      <c r="K6733" s="282">
        <v>30</v>
      </c>
    </row>
    <row r="6734" spans="1:11" x14ac:dyDescent="0.3">
      <c r="A6734" s="281" t="s">
        <v>2128</v>
      </c>
      <c r="B6734" s="281">
        <v>130</v>
      </c>
      <c r="C6734" s="24" t="str">
        <f t="shared" si="105"/>
        <v>fei130</v>
      </c>
      <c r="D6734" s="281">
        <v>1705</v>
      </c>
      <c r="E6734" s="281">
        <v>831</v>
      </c>
      <c r="F6734" s="281">
        <v>27727</v>
      </c>
      <c r="G6734" s="24">
        <v>50</v>
      </c>
      <c r="H6734" s="24">
        <v>0</v>
      </c>
      <c r="I6734" s="24">
        <v>0</v>
      </c>
      <c r="J6734" s="282">
        <v>10</v>
      </c>
      <c r="K6734" s="282">
        <v>30</v>
      </c>
    </row>
    <row r="6735" spans="1:11" x14ac:dyDescent="0.3">
      <c r="A6735" s="281" t="s">
        <v>2128</v>
      </c>
      <c r="B6735" s="281">
        <v>131</v>
      </c>
      <c r="C6735" s="24" t="str">
        <f t="shared" si="105"/>
        <v>fei131</v>
      </c>
      <c r="D6735" s="281">
        <v>1724</v>
      </c>
      <c r="E6735" s="281">
        <v>840</v>
      </c>
      <c r="F6735" s="281">
        <v>28074</v>
      </c>
      <c r="G6735" s="24">
        <v>50</v>
      </c>
      <c r="H6735" s="24">
        <v>0</v>
      </c>
      <c r="I6735" s="24">
        <v>0</v>
      </c>
      <c r="J6735" s="282">
        <v>10</v>
      </c>
      <c r="K6735" s="282">
        <v>30</v>
      </c>
    </row>
    <row r="6736" spans="1:11" x14ac:dyDescent="0.3">
      <c r="A6736" s="281" t="s">
        <v>2128</v>
      </c>
      <c r="B6736" s="281">
        <v>132</v>
      </c>
      <c r="C6736" s="24" t="str">
        <f t="shared" si="105"/>
        <v>fei132</v>
      </c>
      <c r="D6736" s="281">
        <v>1743</v>
      </c>
      <c r="E6736" s="281">
        <v>849</v>
      </c>
      <c r="F6736" s="281">
        <v>28404</v>
      </c>
      <c r="G6736" s="24">
        <v>50</v>
      </c>
      <c r="H6736" s="24">
        <v>0</v>
      </c>
      <c r="I6736" s="24">
        <v>0</v>
      </c>
      <c r="J6736" s="282">
        <v>10</v>
      </c>
      <c r="K6736" s="282">
        <v>30</v>
      </c>
    </row>
    <row r="6737" spans="1:11" x14ac:dyDescent="0.3">
      <c r="A6737" s="281" t="s">
        <v>2128</v>
      </c>
      <c r="B6737" s="281">
        <v>133</v>
      </c>
      <c r="C6737" s="24" t="str">
        <f t="shared" si="105"/>
        <v>fei133</v>
      </c>
      <c r="D6737" s="281">
        <v>1762</v>
      </c>
      <c r="E6737" s="281">
        <v>859</v>
      </c>
      <c r="F6737" s="281">
        <v>28760</v>
      </c>
      <c r="G6737" s="24">
        <v>50</v>
      </c>
      <c r="H6737" s="24">
        <v>0</v>
      </c>
      <c r="I6737" s="24">
        <v>0</v>
      </c>
      <c r="J6737" s="282">
        <v>10</v>
      </c>
      <c r="K6737" s="282">
        <v>30</v>
      </c>
    </row>
    <row r="6738" spans="1:11" x14ac:dyDescent="0.3">
      <c r="A6738" s="281" t="s">
        <v>2128</v>
      </c>
      <c r="B6738" s="281">
        <v>134</v>
      </c>
      <c r="C6738" s="24" t="str">
        <f t="shared" si="105"/>
        <v>fei134</v>
      </c>
      <c r="D6738" s="281">
        <v>1782</v>
      </c>
      <c r="E6738" s="281">
        <v>868</v>
      </c>
      <c r="F6738" s="281">
        <v>29130</v>
      </c>
      <c r="G6738" s="24">
        <v>50</v>
      </c>
      <c r="H6738" s="24">
        <v>0</v>
      </c>
      <c r="I6738" s="24">
        <v>0</v>
      </c>
      <c r="J6738" s="282">
        <v>10</v>
      </c>
      <c r="K6738" s="282">
        <v>30</v>
      </c>
    </row>
    <row r="6739" spans="1:11" x14ac:dyDescent="0.3">
      <c r="A6739" s="281" t="s">
        <v>2128</v>
      </c>
      <c r="B6739" s="281">
        <v>135</v>
      </c>
      <c r="C6739" s="24" t="str">
        <f t="shared" si="105"/>
        <v>fei135</v>
      </c>
      <c r="D6739" s="281">
        <v>1801</v>
      </c>
      <c r="E6739" s="281">
        <v>878</v>
      </c>
      <c r="F6739" s="281">
        <v>29472</v>
      </c>
      <c r="G6739" s="24">
        <v>50</v>
      </c>
      <c r="H6739" s="24">
        <v>0</v>
      </c>
      <c r="I6739" s="24">
        <v>0</v>
      </c>
      <c r="J6739" s="282">
        <v>10</v>
      </c>
      <c r="K6739" s="282">
        <v>30</v>
      </c>
    </row>
    <row r="6740" spans="1:11" x14ac:dyDescent="0.3">
      <c r="A6740" s="281" t="s">
        <v>2128</v>
      </c>
      <c r="B6740" s="281">
        <v>136</v>
      </c>
      <c r="C6740" s="24" t="str">
        <f t="shared" si="105"/>
        <v>fei136</v>
      </c>
      <c r="D6740" s="281">
        <v>1821</v>
      </c>
      <c r="E6740" s="281">
        <v>887</v>
      </c>
      <c r="F6740" s="281">
        <v>29852</v>
      </c>
      <c r="G6740" s="24">
        <v>50</v>
      </c>
      <c r="H6740" s="24">
        <v>0</v>
      </c>
      <c r="I6740" s="24">
        <v>0</v>
      </c>
      <c r="J6740" s="282">
        <v>10</v>
      </c>
      <c r="K6740" s="282">
        <v>30</v>
      </c>
    </row>
    <row r="6741" spans="1:11" x14ac:dyDescent="0.3">
      <c r="A6741" s="281" t="s">
        <v>2128</v>
      </c>
      <c r="B6741" s="281">
        <v>137</v>
      </c>
      <c r="C6741" s="24" t="str">
        <f t="shared" si="105"/>
        <v>fei137</v>
      </c>
      <c r="D6741" s="281">
        <v>1841</v>
      </c>
      <c r="E6741" s="281">
        <v>897</v>
      </c>
      <c r="F6741" s="281">
        <v>30225</v>
      </c>
      <c r="G6741" s="24">
        <v>50</v>
      </c>
      <c r="H6741" s="24">
        <v>0</v>
      </c>
      <c r="I6741" s="24">
        <v>0</v>
      </c>
      <c r="J6741" s="282">
        <v>10</v>
      </c>
      <c r="K6741" s="282">
        <v>30</v>
      </c>
    </row>
    <row r="6742" spans="1:11" x14ac:dyDescent="0.3">
      <c r="A6742" s="281" t="s">
        <v>2128</v>
      </c>
      <c r="B6742" s="281">
        <v>138</v>
      </c>
      <c r="C6742" s="24" t="str">
        <f t="shared" si="105"/>
        <v>fei138</v>
      </c>
      <c r="D6742" s="281">
        <v>1862</v>
      </c>
      <c r="E6742" s="281">
        <v>907</v>
      </c>
      <c r="F6742" s="281">
        <v>30579</v>
      </c>
      <c r="G6742" s="24">
        <v>50</v>
      </c>
      <c r="H6742" s="24">
        <v>0</v>
      </c>
      <c r="I6742" s="24">
        <v>0</v>
      </c>
      <c r="J6742" s="282">
        <v>10</v>
      </c>
      <c r="K6742" s="282">
        <v>30</v>
      </c>
    </row>
    <row r="6743" spans="1:11" x14ac:dyDescent="0.3">
      <c r="A6743" s="281" t="s">
        <v>2128</v>
      </c>
      <c r="B6743" s="281">
        <v>139</v>
      </c>
      <c r="C6743" s="24" t="str">
        <f t="shared" si="105"/>
        <v>fei139</v>
      </c>
      <c r="D6743" s="281">
        <v>1882</v>
      </c>
      <c r="E6743" s="281">
        <v>917</v>
      </c>
      <c r="F6743" s="281">
        <v>30961</v>
      </c>
      <c r="G6743" s="24">
        <v>50</v>
      </c>
      <c r="H6743" s="24">
        <v>0</v>
      </c>
      <c r="I6743" s="24">
        <v>0</v>
      </c>
      <c r="J6743" s="282">
        <v>10</v>
      </c>
      <c r="K6743" s="282">
        <v>30</v>
      </c>
    </row>
    <row r="6744" spans="1:11" x14ac:dyDescent="0.3">
      <c r="A6744" s="281" t="s">
        <v>2128</v>
      </c>
      <c r="B6744" s="281">
        <v>140</v>
      </c>
      <c r="C6744" s="24" t="str">
        <f t="shared" si="105"/>
        <v>fei140</v>
      </c>
      <c r="D6744" s="281">
        <v>1903</v>
      </c>
      <c r="E6744" s="281">
        <v>927</v>
      </c>
      <c r="F6744" s="281">
        <v>31359</v>
      </c>
      <c r="G6744" s="24">
        <v>50</v>
      </c>
      <c r="H6744" s="24">
        <v>0</v>
      </c>
      <c r="I6744" s="24">
        <v>0</v>
      </c>
      <c r="J6744" s="282">
        <v>10</v>
      </c>
      <c r="K6744" s="282">
        <v>30</v>
      </c>
    </row>
    <row r="6745" spans="1:11" x14ac:dyDescent="0.3">
      <c r="A6745" s="281" t="s">
        <v>2128</v>
      </c>
      <c r="B6745" s="281">
        <v>141</v>
      </c>
      <c r="C6745" s="24" t="str">
        <f t="shared" si="105"/>
        <v>fei141</v>
      </c>
      <c r="D6745" s="281">
        <v>2076</v>
      </c>
      <c r="E6745" s="281">
        <v>1012</v>
      </c>
      <c r="F6745" s="281">
        <v>34553</v>
      </c>
      <c r="G6745" s="24">
        <v>50</v>
      </c>
      <c r="H6745" s="24">
        <v>0</v>
      </c>
      <c r="I6745" s="24">
        <v>0</v>
      </c>
      <c r="J6745" s="282">
        <v>10</v>
      </c>
      <c r="K6745" s="282">
        <v>30</v>
      </c>
    </row>
    <row r="6746" spans="1:11" x14ac:dyDescent="0.3">
      <c r="A6746" s="281" t="s">
        <v>2128</v>
      </c>
      <c r="B6746" s="281">
        <v>142</v>
      </c>
      <c r="C6746" s="24" t="str">
        <f t="shared" si="105"/>
        <v>fei142</v>
      </c>
      <c r="D6746" s="281">
        <v>2099</v>
      </c>
      <c r="E6746" s="281">
        <v>1023</v>
      </c>
      <c r="F6746" s="281">
        <v>34997</v>
      </c>
      <c r="G6746" s="24">
        <v>50</v>
      </c>
      <c r="H6746" s="24">
        <v>0</v>
      </c>
      <c r="I6746" s="24">
        <v>0</v>
      </c>
      <c r="J6746" s="282">
        <v>10</v>
      </c>
      <c r="K6746" s="282">
        <v>30</v>
      </c>
    </row>
    <row r="6747" spans="1:11" x14ac:dyDescent="0.3">
      <c r="A6747" s="281" t="s">
        <v>2128</v>
      </c>
      <c r="B6747" s="281">
        <v>143</v>
      </c>
      <c r="C6747" s="24" t="str">
        <f t="shared" si="105"/>
        <v>fei143</v>
      </c>
      <c r="D6747" s="281">
        <v>2122</v>
      </c>
      <c r="E6747" s="281">
        <v>1034</v>
      </c>
      <c r="F6747" s="281">
        <v>35497</v>
      </c>
      <c r="G6747" s="24">
        <v>50</v>
      </c>
      <c r="H6747" s="24">
        <v>0</v>
      </c>
      <c r="I6747" s="24">
        <v>0</v>
      </c>
      <c r="J6747" s="282">
        <v>10</v>
      </c>
      <c r="K6747" s="282">
        <v>30</v>
      </c>
    </row>
    <row r="6748" spans="1:11" x14ac:dyDescent="0.3">
      <c r="A6748" s="281" t="s">
        <v>2128</v>
      </c>
      <c r="B6748" s="281">
        <v>144</v>
      </c>
      <c r="C6748" s="24" t="str">
        <f t="shared" si="105"/>
        <v>fei144</v>
      </c>
      <c r="D6748" s="281">
        <v>2146</v>
      </c>
      <c r="E6748" s="281">
        <v>1045</v>
      </c>
      <c r="F6748" s="281">
        <v>35913</v>
      </c>
      <c r="G6748" s="24">
        <v>50</v>
      </c>
      <c r="H6748" s="24">
        <v>0</v>
      </c>
      <c r="I6748" s="24">
        <v>0</v>
      </c>
      <c r="J6748" s="282">
        <v>10</v>
      </c>
      <c r="K6748" s="282">
        <v>30</v>
      </c>
    </row>
    <row r="6749" spans="1:11" x14ac:dyDescent="0.3">
      <c r="A6749" s="281" t="s">
        <v>2128</v>
      </c>
      <c r="B6749" s="281">
        <v>145</v>
      </c>
      <c r="C6749" s="24" t="str">
        <f t="shared" si="105"/>
        <v>fei145</v>
      </c>
      <c r="D6749" s="281">
        <v>2169</v>
      </c>
      <c r="E6749" s="281">
        <v>1057</v>
      </c>
      <c r="F6749" s="281">
        <v>36399</v>
      </c>
      <c r="G6749" s="24">
        <v>50</v>
      </c>
      <c r="H6749" s="24">
        <v>0</v>
      </c>
      <c r="I6749" s="24">
        <v>0</v>
      </c>
      <c r="J6749" s="282">
        <v>10</v>
      </c>
      <c r="K6749" s="282">
        <v>30</v>
      </c>
    </row>
    <row r="6750" spans="1:11" x14ac:dyDescent="0.3">
      <c r="A6750" s="281" t="s">
        <v>2128</v>
      </c>
      <c r="B6750" s="281">
        <v>146</v>
      </c>
      <c r="C6750" s="24" t="str">
        <f t="shared" si="105"/>
        <v>fei146</v>
      </c>
      <c r="D6750" s="281">
        <v>2193</v>
      </c>
      <c r="E6750" s="281">
        <v>1069</v>
      </c>
      <c r="F6750" s="281">
        <v>36866</v>
      </c>
      <c r="G6750" s="24">
        <v>50</v>
      </c>
      <c r="H6750" s="24">
        <v>0</v>
      </c>
      <c r="I6750" s="24">
        <v>0</v>
      </c>
      <c r="J6750" s="282">
        <v>10</v>
      </c>
      <c r="K6750" s="282">
        <v>30</v>
      </c>
    </row>
    <row r="6751" spans="1:11" x14ac:dyDescent="0.3">
      <c r="A6751" s="281" t="s">
        <v>2128</v>
      </c>
      <c r="B6751" s="281">
        <v>147</v>
      </c>
      <c r="C6751" s="24" t="str">
        <f t="shared" si="105"/>
        <v>fei147</v>
      </c>
      <c r="D6751" s="281">
        <v>2217</v>
      </c>
      <c r="E6751" s="281">
        <v>1080</v>
      </c>
      <c r="F6751" s="281">
        <v>37342</v>
      </c>
      <c r="G6751" s="24">
        <v>50</v>
      </c>
      <c r="H6751" s="24">
        <v>0</v>
      </c>
      <c r="I6751" s="24">
        <v>0</v>
      </c>
      <c r="J6751" s="282">
        <v>10</v>
      </c>
      <c r="K6751" s="282">
        <v>30</v>
      </c>
    </row>
    <row r="6752" spans="1:11" x14ac:dyDescent="0.3">
      <c r="A6752" s="281" t="s">
        <v>2128</v>
      </c>
      <c r="B6752" s="281">
        <v>148</v>
      </c>
      <c r="C6752" s="24" t="str">
        <f t="shared" si="105"/>
        <v>fei148</v>
      </c>
      <c r="D6752" s="281">
        <v>2242</v>
      </c>
      <c r="E6752" s="281">
        <v>1092</v>
      </c>
      <c r="F6752" s="281">
        <v>37779</v>
      </c>
      <c r="G6752" s="24">
        <v>50</v>
      </c>
      <c r="H6752" s="24">
        <v>0</v>
      </c>
      <c r="I6752" s="24">
        <v>0</v>
      </c>
      <c r="J6752" s="282">
        <v>10</v>
      </c>
      <c r="K6752" s="282">
        <v>30</v>
      </c>
    </row>
    <row r="6753" spans="1:11" x14ac:dyDescent="0.3">
      <c r="A6753" s="281" t="s">
        <v>2128</v>
      </c>
      <c r="B6753" s="281">
        <v>149</v>
      </c>
      <c r="C6753" s="24" t="str">
        <f t="shared" si="105"/>
        <v>fei149</v>
      </c>
      <c r="D6753" s="281">
        <v>2266</v>
      </c>
      <c r="E6753" s="281">
        <v>1104</v>
      </c>
      <c r="F6753" s="281">
        <v>38290</v>
      </c>
      <c r="G6753" s="24">
        <v>50</v>
      </c>
      <c r="H6753" s="24">
        <v>0</v>
      </c>
      <c r="I6753" s="24">
        <v>0</v>
      </c>
      <c r="J6753" s="282">
        <v>10</v>
      </c>
      <c r="K6753" s="282">
        <v>30</v>
      </c>
    </row>
    <row r="6754" spans="1:11" x14ac:dyDescent="0.3">
      <c r="A6754" s="281" t="s">
        <v>2128</v>
      </c>
      <c r="B6754" s="281">
        <v>150</v>
      </c>
      <c r="C6754" s="24" t="str">
        <f t="shared" si="105"/>
        <v>fei150</v>
      </c>
      <c r="D6754" s="281">
        <v>2291</v>
      </c>
      <c r="E6754" s="281">
        <v>1116</v>
      </c>
      <c r="F6754" s="281">
        <v>38737</v>
      </c>
      <c r="G6754" s="24">
        <v>50</v>
      </c>
      <c r="H6754" s="24">
        <v>0</v>
      </c>
      <c r="I6754" s="24">
        <v>0</v>
      </c>
      <c r="J6754" s="282">
        <v>10</v>
      </c>
      <c r="K6754" s="282">
        <v>30</v>
      </c>
    </row>
    <row r="6755" spans="1:11" x14ac:dyDescent="0.3">
      <c r="A6755" s="281" t="s">
        <v>2128</v>
      </c>
      <c r="B6755" s="281">
        <v>151</v>
      </c>
      <c r="C6755" s="24" t="str">
        <f t="shared" si="105"/>
        <v>fei151</v>
      </c>
      <c r="D6755" s="281">
        <v>2316</v>
      </c>
      <c r="E6755" s="281">
        <v>1128</v>
      </c>
      <c r="F6755" s="281">
        <v>39237</v>
      </c>
      <c r="G6755" s="24">
        <v>50</v>
      </c>
      <c r="H6755" s="24">
        <v>0</v>
      </c>
      <c r="I6755" s="24">
        <v>0</v>
      </c>
      <c r="J6755" s="282">
        <v>10</v>
      </c>
      <c r="K6755" s="282">
        <v>30</v>
      </c>
    </row>
    <row r="6756" spans="1:11" x14ac:dyDescent="0.3">
      <c r="A6756" s="281" t="s">
        <v>2128</v>
      </c>
      <c r="B6756" s="281">
        <v>152</v>
      </c>
      <c r="C6756" s="24" t="str">
        <f t="shared" si="105"/>
        <v>fei152</v>
      </c>
      <c r="D6756" s="281">
        <v>2341</v>
      </c>
      <c r="E6756" s="281">
        <v>1141</v>
      </c>
      <c r="F6756" s="281">
        <v>39695</v>
      </c>
      <c r="G6756" s="24">
        <v>50</v>
      </c>
      <c r="H6756" s="24">
        <v>0</v>
      </c>
      <c r="I6756" s="24">
        <v>0</v>
      </c>
      <c r="J6756" s="282">
        <v>10</v>
      </c>
      <c r="K6756" s="282">
        <v>30</v>
      </c>
    </row>
    <row r="6757" spans="1:11" x14ac:dyDescent="0.3">
      <c r="A6757" s="281" t="s">
        <v>2128</v>
      </c>
      <c r="B6757" s="281">
        <v>153</v>
      </c>
      <c r="C6757" s="24" t="str">
        <f t="shared" si="105"/>
        <v>fei153</v>
      </c>
      <c r="D6757" s="281">
        <v>2367</v>
      </c>
      <c r="E6757" s="281">
        <v>1153</v>
      </c>
      <c r="F6757" s="281">
        <v>40231</v>
      </c>
      <c r="G6757" s="24">
        <v>50</v>
      </c>
      <c r="H6757" s="24">
        <v>0</v>
      </c>
      <c r="I6757" s="24">
        <v>0</v>
      </c>
      <c r="J6757" s="282">
        <v>10</v>
      </c>
      <c r="K6757" s="282">
        <v>30</v>
      </c>
    </row>
    <row r="6758" spans="1:11" x14ac:dyDescent="0.3">
      <c r="A6758" s="281" t="s">
        <v>2128</v>
      </c>
      <c r="B6758" s="281">
        <v>154</v>
      </c>
      <c r="C6758" s="24" t="str">
        <f t="shared" si="105"/>
        <v>fei154</v>
      </c>
      <c r="D6758" s="281">
        <v>2393</v>
      </c>
      <c r="E6758" s="281">
        <v>1166</v>
      </c>
      <c r="F6758" s="281">
        <v>40700</v>
      </c>
      <c r="G6758" s="24">
        <v>50</v>
      </c>
      <c r="H6758" s="24">
        <v>0</v>
      </c>
      <c r="I6758" s="24">
        <v>0</v>
      </c>
      <c r="J6758" s="282">
        <v>10</v>
      </c>
      <c r="K6758" s="282">
        <v>30</v>
      </c>
    </row>
    <row r="6759" spans="1:11" x14ac:dyDescent="0.3">
      <c r="A6759" s="281" t="s">
        <v>2128</v>
      </c>
      <c r="B6759" s="281">
        <v>155</v>
      </c>
      <c r="C6759" s="24" t="str">
        <f t="shared" si="105"/>
        <v>fei155</v>
      </c>
      <c r="D6759" s="281">
        <v>2419</v>
      </c>
      <c r="E6759" s="281">
        <v>1179</v>
      </c>
      <c r="F6759" s="281">
        <v>41224</v>
      </c>
      <c r="G6759" s="24">
        <v>50</v>
      </c>
      <c r="H6759" s="24">
        <v>0</v>
      </c>
      <c r="I6759" s="24">
        <v>0</v>
      </c>
      <c r="J6759" s="282">
        <v>10</v>
      </c>
      <c r="K6759" s="282">
        <v>30</v>
      </c>
    </row>
    <row r="6760" spans="1:11" x14ac:dyDescent="0.3">
      <c r="A6760" s="281" t="s">
        <v>2128</v>
      </c>
      <c r="B6760" s="281">
        <v>156</v>
      </c>
      <c r="C6760" s="24" t="str">
        <f t="shared" si="105"/>
        <v>fei156</v>
      </c>
      <c r="D6760" s="281">
        <v>2445</v>
      </c>
      <c r="E6760" s="281">
        <v>1191</v>
      </c>
      <c r="F6760" s="281">
        <v>41704</v>
      </c>
      <c r="G6760" s="24">
        <v>50</v>
      </c>
      <c r="H6760" s="24">
        <v>0</v>
      </c>
      <c r="I6760" s="24">
        <v>0</v>
      </c>
      <c r="J6760" s="282">
        <v>10</v>
      </c>
      <c r="K6760" s="282">
        <v>30</v>
      </c>
    </row>
    <row r="6761" spans="1:11" x14ac:dyDescent="0.3">
      <c r="A6761" s="281" t="s">
        <v>2128</v>
      </c>
      <c r="B6761" s="281">
        <v>157</v>
      </c>
      <c r="C6761" s="24" t="str">
        <f t="shared" si="105"/>
        <v>fei157</v>
      </c>
      <c r="D6761" s="281">
        <v>2472</v>
      </c>
      <c r="E6761" s="281">
        <v>1204</v>
      </c>
      <c r="F6761" s="281">
        <v>42266</v>
      </c>
      <c r="G6761" s="24">
        <v>50</v>
      </c>
      <c r="H6761" s="24">
        <v>0</v>
      </c>
      <c r="I6761" s="24">
        <v>0</v>
      </c>
      <c r="J6761" s="282">
        <v>10</v>
      </c>
      <c r="K6761" s="282">
        <v>30</v>
      </c>
    </row>
    <row r="6762" spans="1:11" x14ac:dyDescent="0.3">
      <c r="A6762" s="281" t="s">
        <v>2128</v>
      </c>
      <c r="B6762" s="281">
        <v>158</v>
      </c>
      <c r="C6762" s="24" t="str">
        <f t="shared" si="105"/>
        <v>fei158</v>
      </c>
      <c r="D6762" s="281">
        <v>2499</v>
      </c>
      <c r="E6762" s="281">
        <v>1217</v>
      </c>
      <c r="F6762" s="281">
        <v>42758</v>
      </c>
      <c r="G6762" s="24">
        <v>50</v>
      </c>
      <c r="H6762" s="24">
        <v>0</v>
      </c>
      <c r="I6762" s="24">
        <v>0</v>
      </c>
      <c r="J6762" s="282">
        <v>10</v>
      </c>
      <c r="K6762" s="282">
        <v>30</v>
      </c>
    </row>
    <row r="6763" spans="1:11" x14ac:dyDescent="0.3">
      <c r="A6763" s="281" t="s">
        <v>2128</v>
      </c>
      <c r="B6763" s="281">
        <v>159</v>
      </c>
      <c r="C6763" s="24" t="str">
        <f t="shared" si="105"/>
        <v>fei159</v>
      </c>
      <c r="D6763" s="281">
        <v>2526</v>
      </c>
      <c r="E6763" s="281">
        <v>1231</v>
      </c>
      <c r="F6763" s="281">
        <v>43334</v>
      </c>
      <c r="G6763" s="24">
        <v>50</v>
      </c>
      <c r="H6763" s="24">
        <v>0</v>
      </c>
      <c r="I6763" s="24">
        <v>0</v>
      </c>
      <c r="J6763" s="282">
        <v>10</v>
      </c>
      <c r="K6763" s="282">
        <v>30</v>
      </c>
    </row>
    <row r="6764" spans="1:11" x14ac:dyDescent="0.3">
      <c r="A6764" s="281" t="s">
        <v>2128</v>
      </c>
      <c r="B6764" s="281">
        <v>160</v>
      </c>
      <c r="C6764" s="24" t="str">
        <f t="shared" si="105"/>
        <v>fei160</v>
      </c>
      <c r="D6764" s="281">
        <v>2553</v>
      </c>
      <c r="E6764" s="281">
        <v>1244</v>
      </c>
      <c r="F6764" s="281">
        <v>43838</v>
      </c>
      <c r="G6764" s="24">
        <v>50</v>
      </c>
      <c r="H6764" s="24">
        <v>0</v>
      </c>
      <c r="I6764" s="24">
        <v>0</v>
      </c>
      <c r="J6764" s="282">
        <v>10</v>
      </c>
      <c r="K6764" s="282">
        <v>30</v>
      </c>
    </row>
    <row r="6765" spans="1:11" x14ac:dyDescent="0.3">
      <c r="A6765" s="281" t="s">
        <v>2128</v>
      </c>
      <c r="B6765" s="281">
        <v>161</v>
      </c>
      <c r="C6765" s="24" t="str">
        <f t="shared" si="105"/>
        <v>fei161</v>
      </c>
      <c r="D6765" s="281">
        <v>2785</v>
      </c>
      <c r="E6765" s="281">
        <v>1357</v>
      </c>
      <c r="F6765" s="281">
        <v>48453</v>
      </c>
      <c r="G6765" s="24">
        <v>50</v>
      </c>
      <c r="H6765" s="24">
        <v>0</v>
      </c>
      <c r="I6765" s="24">
        <v>0</v>
      </c>
      <c r="J6765" s="282">
        <v>10</v>
      </c>
      <c r="K6765" s="282">
        <v>30</v>
      </c>
    </row>
    <row r="6766" spans="1:11" x14ac:dyDescent="0.3">
      <c r="A6766" s="281" t="s">
        <v>2128</v>
      </c>
      <c r="B6766" s="281">
        <v>162</v>
      </c>
      <c r="C6766" s="24" t="str">
        <f t="shared" si="105"/>
        <v>fei162</v>
      </c>
      <c r="D6766" s="281">
        <v>2816</v>
      </c>
      <c r="E6766" s="281">
        <v>1372</v>
      </c>
      <c r="F6766" s="281">
        <v>49016</v>
      </c>
      <c r="G6766" s="24">
        <v>50</v>
      </c>
      <c r="H6766" s="24">
        <v>0</v>
      </c>
      <c r="I6766" s="24">
        <v>0</v>
      </c>
      <c r="J6766" s="282">
        <v>10</v>
      </c>
      <c r="K6766" s="282">
        <v>30</v>
      </c>
    </row>
    <row r="6767" spans="1:11" x14ac:dyDescent="0.3">
      <c r="A6767" s="281" t="s">
        <v>2128</v>
      </c>
      <c r="B6767" s="281">
        <v>163</v>
      </c>
      <c r="C6767" s="24" t="str">
        <f t="shared" si="105"/>
        <v>fei163</v>
      </c>
      <c r="D6767" s="281">
        <v>2846</v>
      </c>
      <c r="E6767" s="281">
        <v>1387</v>
      </c>
      <c r="F6767" s="281">
        <v>49675</v>
      </c>
      <c r="G6767" s="24">
        <v>50</v>
      </c>
      <c r="H6767" s="24">
        <v>0</v>
      </c>
      <c r="I6767" s="24">
        <v>0</v>
      </c>
      <c r="J6767" s="282">
        <v>10</v>
      </c>
      <c r="K6767" s="282">
        <v>30</v>
      </c>
    </row>
    <row r="6768" spans="1:11" x14ac:dyDescent="0.3">
      <c r="A6768" s="281" t="s">
        <v>2128</v>
      </c>
      <c r="B6768" s="281">
        <v>164</v>
      </c>
      <c r="C6768" s="24" t="str">
        <f t="shared" si="105"/>
        <v>fei164</v>
      </c>
      <c r="D6768" s="281">
        <v>2877</v>
      </c>
      <c r="E6768" s="281">
        <v>1402</v>
      </c>
      <c r="F6768" s="281">
        <v>50252</v>
      </c>
      <c r="G6768" s="24">
        <v>50</v>
      </c>
      <c r="H6768" s="24">
        <v>0</v>
      </c>
      <c r="I6768" s="24">
        <v>0</v>
      </c>
      <c r="J6768" s="282">
        <v>10</v>
      </c>
      <c r="K6768" s="282">
        <v>30</v>
      </c>
    </row>
    <row r="6769" spans="1:11" x14ac:dyDescent="0.3">
      <c r="A6769" s="281" t="s">
        <v>2128</v>
      </c>
      <c r="B6769" s="281">
        <v>165</v>
      </c>
      <c r="C6769" s="24" t="str">
        <f t="shared" si="105"/>
        <v>fei165</v>
      </c>
      <c r="D6769" s="281">
        <v>2908</v>
      </c>
      <c r="E6769" s="281">
        <v>1417</v>
      </c>
      <c r="F6769" s="281">
        <v>50991</v>
      </c>
      <c r="G6769" s="24">
        <v>50</v>
      </c>
      <c r="H6769" s="24">
        <v>0</v>
      </c>
      <c r="I6769" s="24">
        <v>0</v>
      </c>
      <c r="J6769" s="282">
        <v>10</v>
      </c>
      <c r="K6769" s="282">
        <v>30</v>
      </c>
    </row>
    <row r="6770" spans="1:11" x14ac:dyDescent="0.3">
      <c r="A6770" s="281" t="s">
        <v>2128</v>
      </c>
      <c r="B6770" s="281">
        <v>166</v>
      </c>
      <c r="C6770" s="24" t="str">
        <f t="shared" si="105"/>
        <v>fei166</v>
      </c>
      <c r="D6770" s="281">
        <v>2940</v>
      </c>
      <c r="E6770" s="281">
        <v>1432</v>
      </c>
      <c r="F6770" s="281">
        <v>51583</v>
      </c>
      <c r="G6770" s="24">
        <v>50</v>
      </c>
      <c r="H6770" s="24">
        <v>0</v>
      </c>
      <c r="I6770" s="24">
        <v>0</v>
      </c>
      <c r="J6770" s="282">
        <v>10</v>
      </c>
      <c r="K6770" s="282">
        <v>30</v>
      </c>
    </row>
    <row r="6771" spans="1:11" x14ac:dyDescent="0.3">
      <c r="A6771" s="281" t="s">
        <v>2128</v>
      </c>
      <c r="B6771" s="281">
        <v>167</v>
      </c>
      <c r="C6771" s="24" t="str">
        <f t="shared" si="105"/>
        <v>fei167</v>
      </c>
      <c r="D6771" s="281">
        <v>2971</v>
      </c>
      <c r="E6771" s="281">
        <v>1448</v>
      </c>
      <c r="F6771" s="281">
        <v>52181</v>
      </c>
      <c r="G6771" s="24">
        <v>50</v>
      </c>
      <c r="H6771" s="24">
        <v>0</v>
      </c>
      <c r="I6771" s="24">
        <v>0</v>
      </c>
      <c r="J6771" s="282">
        <v>10</v>
      </c>
      <c r="K6771" s="282">
        <v>30</v>
      </c>
    </row>
    <row r="6772" spans="1:11" x14ac:dyDescent="0.3">
      <c r="A6772" s="281" t="s">
        <v>2128</v>
      </c>
      <c r="B6772" s="281">
        <v>168</v>
      </c>
      <c r="C6772" s="24" t="str">
        <f t="shared" si="105"/>
        <v>fei168</v>
      </c>
      <c r="D6772" s="281">
        <v>3004</v>
      </c>
      <c r="E6772" s="281">
        <v>1464</v>
      </c>
      <c r="F6772" s="281">
        <v>52786</v>
      </c>
      <c r="G6772" s="24">
        <v>50</v>
      </c>
      <c r="H6772" s="24">
        <v>0</v>
      </c>
      <c r="I6772" s="24">
        <v>0</v>
      </c>
      <c r="J6772" s="282">
        <v>10</v>
      </c>
      <c r="K6772" s="282">
        <v>30</v>
      </c>
    </row>
    <row r="6773" spans="1:11" x14ac:dyDescent="0.3">
      <c r="A6773" s="281" t="s">
        <v>2128</v>
      </c>
      <c r="B6773" s="281">
        <v>169</v>
      </c>
      <c r="C6773" s="24" t="str">
        <f t="shared" si="105"/>
        <v>fei169</v>
      </c>
      <c r="D6773" s="281">
        <v>3036</v>
      </c>
      <c r="E6773" s="281">
        <v>1479</v>
      </c>
      <c r="F6773" s="281">
        <v>53562</v>
      </c>
      <c r="G6773" s="24">
        <v>50</v>
      </c>
      <c r="H6773" s="24">
        <v>0</v>
      </c>
      <c r="I6773" s="24">
        <v>0</v>
      </c>
      <c r="J6773" s="282">
        <v>10</v>
      </c>
      <c r="K6773" s="282">
        <v>30</v>
      </c>
    </row>
    <row r="6774" spans="1:11" x14ac:dyDescent="0.3">
      <c r="A6774" s="281" t="s">
        <v>2128</v>
      </c>
      <c r="B6774" s="281">
        <v>170</v>
      </c>
      <c r="C6774" s="24" t="str">
        <f t="shared" si="105"/>
        <v>fei170</v>
      </c>
      <c r="D6774" s="281">
        <v>3069</v>
      </c>
      <c r="E6774" s="281">
        <v>1495</v>
      </c>
      <c r="F6774" s="281">
        <v>54182</v>
      </c>
      <c r="G6774" s="24">
        <v>50</v>
      </c>
      <c r="H6774" s="24">
        <v>0</v>
      </c>
      <c r="I6774" s="24">
        <v>0</v>
      </c>
      <c r="J6774" s="282">
        <v>10</v>
      </c>
      <c r="K6774" s="282">
        <v>30</v>
      </c>
    </row>
    <row r="6775" spans="1:11" x14ac:dyDescent="0.3">
      <c r="A6775" s="281" t="s">
        <v>2128</v>
      </c>
      <c r="B6775" s="281">
        <v>171</v>
      </c>
      <c r="C6775" s="24" t="str">
        <f t="shared" si="105"/>
        <v>fei171</v>
      </c>
      <c r="D6775" s="281">
        <v>3102</v>
      </c>
      <c r="E6775" s="281">
        <v>1511</v>
      </c>
      <c r="F6775" s="281">
        <v>54810</v>
      </c>
      <c r="G6775" s="24">
        <v>50</v>
      </c>
      <c r="H6775" s="24">
        <v>0</v>
      </c>
      <c r="I6775" s="24">
        <v>0</v>
      </c>
      <c r="J6775" s="282">
        <v>10</v>
      </c>
      <c r="K6775" s="282">
        <v>30</v>
      </c>
    </row>
    <row r="6776" spans="1:11" x14ac:dyDescent="0.3">
      <c r="A6776" s="281" t="s">
        <v>2128</v>
      </c>
      <c r="B6776" s="281">
        <v>172</v>
      </c>
      <c r="C6776" s="24" t="str">
        <f t="shared" si="105"/>
        <v>fei172</v>
      </c>
      <c r="D6776" s="281">
        <v>3135</v>
      </c>
      <c r="E6776" s="281">
        <v>1528</v>
      </c>
      <c r="F6776" s="281">
        <v>55444</v>
      </c>
      <c r="G6776" s="24">
        <v>50</v>
      </c>
      <c r="H6776" s="24">
        <v>0</v>
      </c>
      <c r="I6776" s="24">
        <v>0</v>
      </c>
      <c r="J6776" s="282">
        <v>10</v>
      </c>
      <c r="K6776" s="282">
        <v>30</v>
      </c>
    </row>
    <row r="6777" spans="1:11" x14ac:dyDescent="0.3">
      <c r="A6777" s="281" t="s">
        <v>2128</v>
      </c>
      <c r="B6777" s="281">
        <v>173</v>
      </c>
      <c r="C6777" s="24" t="str">
        <f t="shared" si="105"/>
        <v>fei173</v>
      </c>
      <c r="D6777" s="281">
        <v>3169</v>
      </c>
      <c r="E6777" s="281">
        <v>1544</v>
      </c>
      <c r="F6777" s="281">
        <v>56258</v>
      </c>
      <c r="G6777" s="24">
        <v>50</v>
      </c>
      <c r="H6777" s="24">
        <v>0</v>
      </c>
      <c r="I6777" s="24">
        <v>0</v>
      </c>
      <c r="J6777" s="282">
        <v>10</v>
      </c>
      <c r="K6777" s="282">
        <v>30</v>
      </c>
    </row>
    <row r="6778" spans="1:11" x14ac:dyDescent="0.3">
      <c r="A6778" s="281" t="s">
        <v>2128</v>
      </c>
      <c r="B6778" s="281">
        <v>174</v>
      </c>
      <c r="C6778" s="24" t="str">
        <f t="shared" si="105"/>
        <v>fei174</v>
      </c>
      <c r="D6778" s="281">
        <v>3203</v>
      </c>
      <c r="E6778" s="281">
        <v>1561</v>
      </c>
      <c r="F6778" s="281">
        <v>56909</v>
      </c>
      <c r="G6778" s="24">
        <v>50</v>
      </c>
      <c r="H6778" s="24">
        <v>0</v>
      </c>
      <c r="I6778" s="24">
        <v>0</v>
      </c>
      <c r="J6778" s="282">
        <v>10</v>
      </c>
      <c r="K6778" s="282">
        <v>30</v>
      </c>
    </row>
    <row r="6779" spans="1:11" x14ac:dyDescent="0.3">
      <c r="A6779" s="281" t="s">
        <v>2128</v>
      </c>
      <c r="B6779" s="281">
        <v>175</v>
      </c>
      <c r="C6779" s="24" t="str">
        <f t="shared" si="105"/>
        <v>fei175</v>
      </c>
      <c r="D6779" s="281">
        <v>3238</v>
      </c>
      <c r="E6779" s="281">
        <v>1578</v>
      </c>
      <c r="F6779" s="281">
        <v>57566</v>
      </c>
      <c r="G6779" s="24">
        <v>50</v>
      </c>
      <c r="H6779" s="24">
        <v>0</v>
      </c>
      <c r="I6779" s="24">
        <v>0</v>
      </c>
      <c r="J6779" s="282">
        <v>10</v>
      </c>
      <c r="K6779" s="282">
        <v>30</v>
      </c>
    </row>
    <row r="6780" spans="1:11" x14ac:dyDescent="0.3">
      <c r="A6780" s="281" t="s">
        <v>2128</v>
      </c>
      <c r="B6780" s="281">
        <v>176</v>
      </c>
      <c r="C6780" s="24" t="str">
        <f t="shared" si="105"/>
        <v>fei176</v>
      </c>
      <c r="D6780" s="281">
        <v>3272</v>
      </c>
      <c r="E6780" s="281">
        <v>1595</v>
      </c>
      <c r="F6780" s="281">
        <v>58232</v>
      </c>
      <c r="G6780" s="24">
        <v>50</v>
      </c>
      <c r="H6780" s="24">
        <v>0</v>
      </c>
      <c r="I6780" s="24">
        <v>0</v>
      </c>
      <c r="J6780" s="282">
        <v>10</v>
      </c>
      <c r="K6780" s="282">
        <v>30</v>
      </c>
    </row>
    <row r="6781" spans="1:11" x14ac:dyDescent="0.3">
      <c r="A6781" s="281" t="s">
        <v>2128</v>
      </c>
      <c r="B6781" s="281">
        <v>177</v>
      </c>
      <c r="C6781" s="24" t="str">
        <f t="shared" si="105"/>
        <v>fei177</v>
      </c>
      <c r="D6781" s="281">
        <v>3308</v>
      </c>
      <c r="E6781" s="281">
        <v>1612</v>
      </c>
      <c r="F6781" s="281">
        <v>59085</v>
      </c>
      <c r="G6781" s="24">
        <v>50</v>
      </c>
      <c r="H6781" s="24">
        <v>0</v>
      </c>
      <c r="I6781" s="24">
        <v>0</v>
      </c>
      <c r="J6781" s="282">
        <v>10</v>
      </c>
      <c r="K6781" s="282">
        <v>30</v>
      </c>
    </row>
    <row r="6782" spans="1:11" x14ac:dyDescent="0.3">
      <c r="A6782" s="281" t="s">
        <v>2128</v>
      </c>
      <c r="B6782" s="281">
        <v>178</v>
      </c>
      <c r="C6782" s="24" t="str">
        <f t="shared" si="105"/>
        <v>fei178</v>
      </c>
      <c r="D6782" s="281">
        <v>3343</v>
      </c>
      <c r="E6782" s="281">
        <v>1629</v>
      </c>
      <c r="F6782" s="281">
        <v>59767</v>
      </c>
      <c r="G6782" s="24">
        <v>50</v>
      </c>
      <c r="H6782" s="24">
        <v>0</v>
      </c>
      <c r="I6782" s="24">
        <v>0</v>
      </c>
      <c r="J6782" s="282">
        <v>10</v>
      </c>
      <c r="K6782" s="282">
        <v>30</v>
      </c>
    </row>
    <row r="6783" spans="1:11" x14ac:dyDescent="0.3">
      <c r="A6783" s="281" t="s">
        <v>2128</v>
      </c>
      <c r="B6783" s="281">
        <v>179</v>
      </c>
      <c r="C6783" s="24" t="str">
        <f t="shared" si="105"/>
        <v>fei179</v>
      </c>
      <c r="D6783" s="281">
        <v>3379</v>
      </c>
      <c r="E6783" s="281">
        <v>1646</v>
      </c>
      <c r="F6783" s="281">
        <v>60457</v>
      </c>
      <c r="G6783" s="24">
        <v>50</v>
      </c>
      <c r="H6783" s="24">
        <v>0</v>
      </c>
      <c r="I6783" s="24">
        <v>0</v>
      </c>
      <c r="J6783" s="282">
        <v>10</v>
      </c>
      <c r="K6783" s="282">
        <v>30</v>
      </c>
    </row>
    <row r="6784" spans="1:11" x14ac:dyDescent="0.3">
      <c r="A6784" s="281" t="s">
        <v>2128</v>
      </c>
      <c r="B6784" s="281">
        <v>180</v>
      </c>
      <c r="C6784" s="24" t="str">
        <f t="shared" si="105"/>
        <v>fei180</v>
      </c>
      <c r="D6784" s="281">
        <v>3415</v>
      </c>
      <c r="E6784" s="281">
        <v>1664</v>
      </c>
      <c r="F6784" s="281">
        <v>61154</v>
      </c>
      <c r="G6784" s="24">
        <v>50</v>
      </c>
      <c r="H6784" s="24">
        <v>0</v>
      </c>
      <c r="I6784" s="24">
        <v>0</v>
      </c>
      <c r="J6784" s="282">
        <v>10</v>
      </c>
      <c r="K6784" s="282">
        <v>30</v>
      </c>
    </row>
    <row r="6785" spans="1:11" x14ac:dyDescent="0.3">
      <c r="A6785" s="281" t="s">
        <v>2128</v>
      </c>
      <c r="B6785" s="281">
        <v>181</v>
      </c>
      <c r="C6785" s="24" t="str">
        <f t="shared" si="105"/>
        <v>fei181</v>
      </c>
      <c r="D6785" s="281">
        <v>3725</v>
      </c>
      <c r="E6785" s="281">
        <v>1815</v>
      </c>
      <c r="F6785" s="281">
        <v>67715</v>
      </c>
      <c r="G6785" s="24">
        <v>50</v>
      </c>
      <c r="H6785" s="24">
        <v>0</v>
      </c>
      <c r="I6785" s="24">
        <v>0</v>
      </c>
      <c r="J6785" s="282">
        <v>10</v>
      </c>
      <c r="K6785" s="282">
        <v>30</v>
      </c>
    </row>
    <row r="6786" spans="1:11" x14ac:dyDescent="0.3">
      <c r="A6786" s="281" t="s">
        <v>2128</v>
      </c>
      <c r="B6786" s="281">
        <v>182</v>
      </c>
      <c r="C6786" s="24" t="str">
        <f t="shared" si="105"/>
        <v>fei182</v>
      </c>
      <c r="D6786" s="281">
        <v>3765</v>
      </c>
      <c r="E6786" s="281">
        <v>1835</v>
      </c>
      <c r="F6786" s="281">
        <v>68496</v>
      </c>
      <c r="G6786" s="24">
        <v>50</v>
      </c>
      <c r="H6786" s="24">
        <v>0</v>
      </c>
      <c r="I6786" s="24">
        <v>0</v>
      </c>
      <c r="J6786" s="282">
        <v>10</v>
      </c>
      <c r="K6786" s="282">
        <v>30</v>
      </c>
    </row>
    <row r="6787" spans="1:11" x14ac:dyDescent="0.3">
      <c r="A6787" s="281" t="s">
        <v>2128</v>
      </c>
      <c r="B6787" s="281">
        <v>183</v>
      </c>
      <c r="C6787" s="24" t="str">
        <f t="shared" si="105"/>
        <v>fei183</v>
      </c>
      <c r="D6787" s="281">
        <v>3805</v>
      </c>
      <c r="E6787" s="281">
        <v>1854</v>
      </c>
      <c r="F6787" s="281">
        <v>69285</v>
      </c>
      <c r="G6787" s="24">
        <v>50</v>
      </c>
      <c r="H6787" s="24">
        <v>0</v>
      </c>
      <c r="I6787" s="24">
        <v>0</v>
      </c>
      <c r="J6787" s="282">
        <v>10</v>
      </c>
      <c r="K6787" s="282">
        <v>30</v>
      </c>
    </row>
    <row r="6788" spans="1:11" x14ac:dyDescent="0.3">
      <c r="A6788" s="281" t="s">
        <v>2128</v>
      </c>
      <c r="B6788" s="281">
        <v>184</v>
      </c>
      <c r="C6788" s="24" t="str">
        <f t="shared" si="105"/>
        <v>fei184</v>
      </c>
      <c r="D6788" s="281">
        <v>3846</v>
      </c>
      <c r="E6788" s="281">
        <v>1874</v>
      </c>
      <c r="F6788" s="281">
        <v>70083</v>
      </c>
      <c r="G6788" s="24">
        <v>50</v>
      </c>
      <c r="H6788" s="24">
        <v>0</v>
      </c>
      <c r="I6788" s="24">
        <v>0</v>
      </c>
      <c r="J6788" s="282">
        <v>10</v>
      </c>
      <c r="K6788" s="282">
        <v>30</v>
      </c>
    </row>
    <row r="6789" spans="1:11" x14ac:dyDescent="0.3">
      <c r="A6789" s="281" t="s">
        <v>2128</v>
      </c>
      <c r="B6789" s="281">
        <v>185</v>
      </c>
      <c r="C6789" s="24" t="str">
        <f t="shared" si="105"/>
        <v>fei185</v>
      </c>
      <c r="D6789" s="281">
        <v>3887</v>
      </c>
      <c r="E6789" s="281">
        <v>1894</v>
      </c>
      <c r="F6789" s="281">
        <v>71110</v>
      </c>
      <c r="G6789" s="24">
        <v>50</v>
      </c>
      <c r="H6789" s="24">
        <v>0</v>
      </c>
      <c r="I6789" s="24">
        <v>0</v>
      </c>
      <c r="J6789" s="282">
        <v>10</v>
      </c>
      <c r="K6789" s="282">
        <v>30</v>
      </c>
    </row>
    <row r="6790" spans="1:11" x14ac:dyDescent="0.3">
      <c r="A6790" s="281" t="s">
        <v>2128</v>
      </c>
      <c r="B6790" s="281">
        <v>186</v>
      </c>
      <c r="C6790" s="24" t="str">
        <f t="shared" ref="C6790:C6853" si="106">A6790&amp;B6790</f>
        <v>fei186</v>
      </c>
      <c r="D6790" s="281">
        <v>3928</v>
      </c>
      <c r="E6790" s="281">
        <v>1914</v>
      </c>
      <c r="F6790" s="281">
        <v>71928</v>
      </c>
      <c r="G6790" s="24">
        <v>50</v>
      </c>
      <c r="H6790" s="24">
        <v>0</v>
      </c>
      <c r="I6790" s="24">
        <v>0</v>
      </c>
      <c r="J6790" s="282">
        <v>10</v>
      </c>
      <c r="K6790" s="282">
        <v>30</v>
      </c>
    </row>
    <row r="6791" spans="1:11" x14ac:dyDescent="0.3">
      <c r="A6791" s="281" t="s">
        <v>2128</v>
      </c>
      <c r="B6791" s="281">
        <v>187</v>
      </c>
      <c r="C6791" s="24" t="str">
        <f t="shared" si="106"/>
        <v>fei187</v>
      </c>
      <c r="D6791" s="281">
        <v>3970</v>
      </c>
      <c r="E6791" s="281">
        <v>1935</v>
      </c>
      <c r="F6791" s="281">
        <v>72755</v>
      </c>
      <c r="G6791" s="24">
        <v>50</v>
      </c>
      <c r="H6791" s="24">
        <v>0</v>
      </c>
      <c r="I6791" s="24">
        <v>0</v>
      </c>
      <c r="J6791" s="282">
        <v>10</v>
      </c>
      <c r="K6791" s="282">
        <v>30</v>
      </c>
    </row>
    <row r="6792" spans="1:11" x14ac:dyDescent="0.3">
      <c r="A6792" s="281" t="s">
        <v>2128</v>
      </c>
      <c r="B6792" s="281">
        <v>188</v>
      </c>
      <c r="C6792" s="24" t="str">
        <f t="shared" si="106"/>
        <v>fei188</v>
      </c>
      <c r="D6792" s="281">
        <v>4013</v>
      </c>
      <c r="E6792" s="281">
        <v>1955</v>
      </c>
      <c r="F6792" s="281">
        <v>73592</v>
      </c>
      <c r="G6792" s="24">
        <v>50</v>
      </c>
      <c r="H6792" s="24">
        <v>0</v>
      </c>
      <c r="I6792" s="24">
        <v>0</v>
      </c>
      <c r="J6792" s="282">
        <v>10</v>
      </c>
      <c r="K6792" s="282">
        <v>30</v>
      </c>
    </row>
    <row r="6793" spans="1:11" x14ac:dyDescent="0.3">
      <c r="A6793" s="281" t="s">
        <v>2128</v>
      </c>
      <c r="B6793" s="281">
        <v>189</v>
      </c>
      <c r="C6793" s="24" t="str">
        <f t="shared" si="106"/>
        <v>fei189</v>
      </c>
      <c r="D6793" s="281">
        <v>4055</v>
      </c>
      <c r="E6793" s="281">
        <v>1976</v>
      </c>
      <c r="F6793" s="281">
        <v>74591</v>
      </c>
      <c r="G6793" s="24">
        <v>50</v>
      </c>
      <c r="H6793" s="24">
        <v>0</v>
      </c>
      <c r="I6793" s="24">
        <v>0</v>
      </c>
      <c r="J6793" s="282">
        <v>10</v>
      </c>
      <c r="K6793" s="282">
        <v>30</v>
      </c>
    </row>
    <row r="6794" spans="1:11" x14ac:dyDescent="0.3">
      <c r="A6794" s="281" t="s">
        <v>2128</v>
      </c>
      <c r="B6794" s="281">
        <v>190</v>
      </c>
      <c r="C6794" s="24" t="str">
        <f t="shared" si="106"/>
        <v>fei190</v>
      </c>
      <c r="D6794" s="281">
        <v>4098</v>
      </c>
      <c r="E6794" s="281">
        <v>1997</v>
      </c>
      <c r="F6794" s="281">
        <v>75447</v>
      </c>
      <c r="G6794" s="24">
        <v>50</v>
      </c>
      <c r="H6794" s="24">
        <v>0</v>
      </c>
      <c r="I6794" s="24">
        <v>0</v>
      </c>
      <c r="J6794" s="282">
        <v>10</v>
      </c>
      <c r="K6794" s="282">
        <v>30</v>
      </c>
    </row>
    <row r="6795" spans="1:11" x14ac:dyDescent="0.3">
      <c r="A6795" s="281" t="s">
        <v>2128</v>
      </c>
      <c r="B6795" s="281">
        <v>191</v>
      </c>
      <c r="C6795" s="24" t="str">
        <f t="shared" si="106"/>
        <v>fei191</v>
      </c>
      <c r="D6795" s="281">
        <v>4142</v>
      </c>
      <c r="E6795" s="281">
        <v>2018</v>
      </c>
      <c r="F6795" s="281">
        <v>76314</v>
      </c>
      <c r="G6795" s="24">
        <v>50</v>
      </c>
      <c r="H6795" s="24">
        <v>0</v>
      </c>
      <c r="I6795" s="24">
        <v>0</v>
      </c>
      <c r="J6795" s="282">
        <v>10</v>
      </c>
      <c r="K6795" s="282">
        <v>30</v>
      </c>
    </row>
    <row r="6796" spans="1:11" x14ac:dyDescent="0.3">
      <c r="A6796" s="281" t="s">
        <v>2128</v>
      </c>
      <c r="B6796" s="281">
        <v>192</v>
      </c>
      <c r="C6796" s="24" t="str">
        <f t="shared" si="106"/>
        <v>fei192</v>
      </c>
      <c r="D6796" s="281">
        <v>4186</v>
      </c>
      <c r="E6796" s="281">
        <v>2040</v>
      </c>
      <c r="F6796" s="281">
        <v>77189</v>
      </c>
      <c r="G6796" s="24">
        <v>50</v>
      </c>
      <c r="H6796" s="24">
        <v>0</v>
      </c>
      <c r="I6796" s="24">
        <v>0</v>
      </c>
      <c r="J6796" s="282">
        <v>10</v>
      </c>
      <c r="K6796" s="282">
        <v>30</v>
      </c>
    </row>
    <row r="6797" spans="1:11" x14ac:dyDescent="0.3">
      <c r="A6797" s="281" t="s">
        <v>2128</v>
      </c>
      <c r="B6797" s="281">
        <v>193</v>
      </c>
      <c r="C6797" s="24" t="str">
        <f t="shared" si="106"/>
        <v>fei193</v>
      </c>
      <c r="D6797" s="281">
        <v>4231</v>
      </c>
      <c r="E6797" s="281">
        <v>2062</v>
      </c>
      <c r="F6797" s="281">
        <v>78316</v>
      </c>
      <c r="G6797" s="24">
        <v>50</v>
      </c>
      <c r="H6797" s="24">
        <v>0</v>
      </c>
      <c r="I6797" s="24">
        <v>0</v>
      </c>
      <c r="J6797" s="282">
        <v>10</v>
      </c>
      <c r="K6797" s="282">
        <v>30</v>
      </c>
    </row>
    <row r="6798" spans="1:11" x14ac:dyDescent="0.3">
      <c r="A6798" s="281" t="s">
        <v>2128</v>
      </c>
      <c r="B6798" s="281">
        <v>194</v>
      </c>
      <c r="C6798" s="24" t="str">
        <f t="shared" si="106"/>
        <v>fei194</v>
      </c>
      <c r="D6798" s="281">
        <v>4276</v>
      </c>
      <c r="E6798" s="281">
        <v>2083</v>
      </c>
      <c r="F6798" s="281">
        <v>79214</v>
      </c>
      <c r="G6798" s="24">
        <v>50</v>
      </c>
      <c r="H6798" s="24">
        <v>0</v>
      </c>
      <c r="I6798" s="24">
        <v>0</v>
      </c>
      <c r="J6798" s="282">
        <v>10</v>
      </c>
      <c r="K6798" s="282">
        <v>30</v>
      </c>
    </row>
    <row r="6799" spans="1:11" x14ac:dyDescent="0.3">
      <c r="A6799" s="281" t="s">
        <v>2128</v>
      </c>
      <c r="B6799" s="281">
        <v>195</v>
      </c>
      <c r="C6799" s="24" t="str">
        <f t="shared" si="106"/>
        <v>fei195</v>
      </c>
      <c r="D6799" s="281">
        <v>4321</v>
      </c>
      <c r="E6799" s="281">
        <v>2106</v>
      </c>
      <c r="F6799" s="281">
        <v>80122</v>
      </c>
      <c r="G6799" s="24">
        <v>50</v>
      </c>
      <c r="H6799" s="24">
        <v>0</v>
      </c>
      <c r="I6799" s="24">
        <v>0</v>
      </c>
      <c r="J6799" s="282">
        <v>10</v>
      </c>
      <c r="K6799" s="282">
        <v>30</v>
      </c>
    </row>
    <row r="6800" spans="1:11" x14ac:dyDescent="0.3">
      <c r="A6800" s="281" t="s">
        <v>2128</v>
      </c>
      <c r="B6800" s="281">
        <v>196</v>
      </c>
      <c r="C6800" s="24" t="str">
        <f t="shared" si="106"/>
        <v>fei196</v>
      </c>
      <c r="D6800" s="281">
        <v>4367</v>
      </c>
      <c r="E6800" s="281">
        <v>2128</v>
      </c>
      <c r="F6800" s="281">
        <v>81039</v>
      </c>
      <c r="G6800" s="24">
        <v>50</v>
      </c>
      <c r="H6800" s="24">
        <v>0</v>
      </c>
      <c r="I6800" s="24">
        <v>0</v>
      </c>
      <c r="J6800" s="282">
        <v>10</v>
      </c>
      <c r="K6800" s="282">
        <v>30</v>
      </c>
    </row>
    <row r="6801" spans="1:11" x14ac:dyDescent="0.3">
      <c r="A6801" s="281" t="s">
        <v>2128</v>
      </c>
      <c r="B6801" s="281">
        <v>197</v>
      </c>
      <c r="C6801" s="24" t="str">
        <f t="shared" si="106"/>
        <v>fei197</v>
      </c>
      <c r="D6801" s="281">
        <v>4413</v>
      </c>
      <c r="E6801" s="281">
        <v>2150</v>
      </c>
      <c r="F6801" s="281">
        <v>82221</v>
      </c>
      <c r="G6801" s="24">
        <v>50</v>
      </c>
      <c r="H6801" s="24">
        <v>0</v>
      </c>
      <c r="I6801" s="24">
        <v>0</v>
      </c>
      <c r="J6801" s="282">
        <v>10</v>
      </c>
      <c r="K6801" s="282">
        <v>30</v>
      </c>
    </row>
    <row r="6802" spans="1:11" x14ac:dyDescent="0.3">
      <c r="A6802" s="281" t="s">
        <v>2128</v>
      </c>
      <c r="B6802" s="281">
        <v>198</v>
      </c>
      <c r="C6802" s="24" t="str">
        <f t="shared" si="106"/>
        <v>fei198</v>
      </c>
      <c r="D6802" s="281">
        <v>4460</v>
      </c>
      <c r="E6802" s="281">
        <v>2173</v>
      </c>
      <c r="F6802" s="281">
        <v>83162</v>
      </c>
      <c r="G6802" s="24">
        <v>50</v>
      </c>
      <c r="H6802" s="24">
        <v>0</v>
      </c>
      <c r="I6802" s="24">
        <v>0</v>
      </c>
      <c r="J6802" s="282">
        <v>10</v>
      </c>
      <c r="K6802" s="282">
        <v>30</v>
      </c>
    </row>
    <row r="6803" spans="1:11" x14ac:dyDescent="0.3">
      <c r="A6803" s="281" t="s">
        <v>2128</v>
      </c>
      <c r="B6803" s="281">
        <v>199</v>
      </c>
      <c r="C6803" s="24" t="str">
        <f t="shared" si="106"/>
        <v>fei199</v>
      </c>
      <c r="D6803" s="281">
        <v>4507</v>
      </c>
      <c r="E6803" s="281">
        <v>2196</v>
      </c>
      <c r="F6803" s="281">
        <v>84113</v>
      </c>
      <c r="G6803" s="24">
        <v>50</v>
      </c>
      <c r="H6803" s="24">
        <v>0</v>
      </c>
      <c r="I6803" s="24">
        <v>0</v>
      </c>
      <c r="J6803" s="282">
        <v>10</v>
      </c>
      <c r="K6803" s="282">
        <v>30</v>
      </c>
    </row>
    <row r="6804" spans="1:11" x14ac:dyDescent="0.3">
      <c r="A6804" s="281" t="s">
        <v>2128</v>
      </c>
      <c r="B6804" s="281">
        <v>200</v>
      </c>
      <c r="C6804" s="24" t="str">
        <f t="shared" si="106"/>
        <v>fei200</v>
      </c>
      <c r="D6804" s="281">
        <v>4555</v>
      </c>
      <c r="E6804" s="281">
        <v>2219</v>
      </c>
      <c r="F6804" s="281">
        <v>85075</v>
      </c>
      <c r="G6804" s="24">
        <v>50</v>
      </c>
      <c r="H6804" s="24">
        <v>0</v>
      </c>
      <c r="I6804" s="24">
        <v>0</v>
      </c>
      <c r="J6804" s="282">
        <v>10</v>
      </c>
      <c r="K6804" s="282">
        <v>30</v>
      </c>
    </row>
    <row r="6805" spans="1:11" x14ac:dyDescent="0.3">
      <c r="A6805" s="281" t="s">
        <v>2128</v>
      </c>
      <c r="B6805" s="281">
        <v>201</v>
      </c>
      <c r="C6805" s="24" t="str">
        <f t="shared" si="106"/>
        <v>fei201</v>
      </c>
      <c r="D6805" s="281">
        <v>4967</v>
      </c>
      <c r="E6805" s="281">
        <v>2420</v>
      </c>
      <c r="F6805" s="281">
        <v>93970</v>
      </c>
      <c r="G6805" s="24">
        <v>50</v>
      </c>
      <c r="H6805" s="24">
        <v>0</v>
      </c>
      <c r="I6805" s="24">
        <v>0</v>
      </c>
      <c r="J6805" s="282">
        <v>10</v>
      </c>
      <c r="K6805" s="282">
        <v>30</v>
      </c>
    </row>
    <row r="6806" spans="1:11" x14ac:dyDescent="0.3">
      <c r="A6806" s="281" t="s">
        <v>2128</v>
      </c>
      <c r="B6806" s="281">
        <v>202</v>
      </c>
      <c r="C6806" s="24" t="str">
        <f t="shared" si="106"/>
        <v>fei202</v>
      </c>
      <c r="D6806" s="281">
        <v>5020</v>
      </c>
      <c r="E6806" s="281">
        <v>2446</v>
      </c>
      <c r="F6806" s="281">
        <v>95142</v>
      </c>
      <c r="G6806" s="24">
        <v>50</v>
      </c>
      <c r="H6806" s="24">
        <v>0</v>
      </c>
      <c r="I6806" s="24">
        <v>0</v>
      </c>
      <c r="J6806" s="282">
        <v>10</v>
      </c>
      <c r="K6806" s="282">
        <v>30</v>
      </c>
    </row>
    <row r="6807" spans="1:11" x14ac:dyDescent="0.3">
      <c r="A6807" s="281" t="s">
        <v>2128</v>
      </c>
      <c r="B6807" s="281">
        <v>203</v>
      </c>
      <c r="C6807" s="24" t="str">
        <f t="shared" si="106"/>
        <v>fei203</v>
      </c>
      <c r="D6807" s="281">
        <v>5073</v>
      </c>
      <c r="E6807" s="281">
        <v>2472</v>
      </c>
      <c r="F6807" s="281">
        <v>96294</v>
      </c>
      <c r="G6807" s="24">
        <v>50</v>
      </c>
      <c r="H6807" s="24">
        <v>0</v>
      </c>
      <c r="I6807" s="24">
        <v>0</v>
      </c>
      <c r="J6807" s="282">
        <v>10</v>
      </c>
      <c r="K6807" s="282">
        <v>30</v>
      </c>
    </row>
    <row r="6808" spans="1:11" x14ac:dyDescent="0.3">
      <c r="A6808" s="281" t="s">
        <v>2128</v>
      </c>
      <c r="B6808" s="281">
        <v>204</v>
      </c>
      <c r="C6808" s="24" t="str">
        <f t="shared" si="106"/>
        <v>fei204</v>
      </c>
      <c r="D6808" s="281">
        <v>5126</v>
      </c>
      <c r="E6808" s="281">
        <v>2498</v>
      </c>
      <c r="F6808" s="281">
        <v>97460</v>
      </c>
      <c r="G6808" s="24">
        <v>50</v>
      </c>
      <c r="H6808" s="24">
        <v>0</v>
      </c>
      <c r="I6808" s="24">
        <v>0</v>
      </c>
      <c r="J6808" s="282">
        <v>10</v>
      </c>
      <c r="K6808" s="282">
        <v>30</v>
      </c>
    </row>
    <row r="6809" spans="1:11" x14ac:dyDescent="0.3">
      <c r="A6809" s="281" t="s">
        <v>2128</v>
      </c>
      <c r="B6809" s="281">
        <v>205</v>
      </c>
      <c r="C6809" s="24" t="str">
        <f t="shared" si="106"/>
        <v>fei205</v>
      </c>
      <c r="D6809" s="281">
        <v>5180</v>
      </c>
      <c r="E6809" s="281">
        <v>2524</v>
      </c>
      <c r="F6809" s="281">
        <v>99042</v>
      </c>
      <c r="G6809" s="24">
        <v>50</v>
      </c>
      <c r="H6809" s="24">
        <v>0</v>
      </c>
      <c r="I6809" s="24">
        <v>0</v>
      </c>
      <c r="J6809" s="282">
        <v>10</v>
      </c>
      <c r="K6809" s="282">
        <v>30</v>
      </c>
    </row>
    <row r="6810" spans="1:11" x14ac:dyDescent="0.3">
      <c r="A6810" s="281" t="s">
        <v>2128</v>
      </c>
      <c r="B6810" s="281">
        <v>206</v>
      </c>
      <c r="C6810" s="24" t="str">
        <f t="shared" si="106"/>
        <v>fei206</v>
      </c>
      <c r="D6810" s="281">
        <v>5235</v>
      </c>
      <c r="E6810" s="281">
        <v>2551</v>
      </c>
      <c r="F6810" s="281">
        <v>100343</v>
      </c>
      <c r="G6810" s="24">
        <v>50</v>
      </c>
      <c r="H6810" s="24">
        <v>0</v>
      </c>
      <c r="I6810" s="24">
        <v>0</v>
      </c>
      <c r="J6810" s="282">
        <v>10</v>
      </c>
      <c r="K6810" s="282">
        <v>30</v>
      </c>
    </row>
    <row r="6811" spans="1:11" x14ac:dyDescent="0.3">
      <c r="A6811" s="281" t="s">
        <v>2128</v>
      </c>
      <c r="B6811" s="281">
        <v>207</v>
      </c>
      <c r="C6811" s="24" t="str">
        <f t="shared" si="106"/>
        <v>fei207</v>
      </c>
      <c r="D6811" s="281">
        <v>5290</v>
      </c>
      <c r="E6811" s="281">
        <v>2578</v>
      </c>
      <c r="F6811" s="281">
        <v>101660</v>
      </c>
      <c r="G6811" s="24">
        <v>50</v>
      </c>
      <c r="H6811" s="24">
        <v>0</v>
      </c>
      <c r="I6811" s="24">
        <v>0</v>
      </c>
      <c r="J6811" s="282">
        <v>10</v>
      </c>
      <c r="K6811" s="282">
        <v>30</v>
      </c>
    </row>
    <row r="6812" spans="1:11" x14ac:dyDescent="0.3">
      <c r="A6812" s="281" t="s">
        <v>2128</v>
      </c>
      <c r="B6812" s="281">
        <v>208</v>
      </c>
      <c r="C6812" s="24" t="str">
        <f t="shared" si="106"/>
        <v>fei208</v>
      </c>
      <c r="D6812" s="281">
        <v>5346</v>
      </c>
      <c r="E6812" s="281">
        <v>2605</v>
      </c>
      <c r="F6812" s="281">
        <v>102959</v>
      </c>
      <c r="G6812" s="24">
        <v>50</v>
      </c>
      <c r="H6812" s="24">
        <v>0</v>
      </c>
      <c r="I6812" s="24">
        <v>0</v>
      </c>
      <c r="J6812" s="282">
        <v>10</v>
      </c>
      <c r="K6812" s="282">
        <v>30</v>
      </c>
    </row>
    <row r="6813" spans="1:11" x14ac:dyDescent="0.3">
      <c r="A6813" s="281" t="s">
        <v>2128</v>
      </c>
      <c r="B6813" s="281">
        <v>209</v>
      </c>
      <c r="C6813" s="24" t="str">
        <f t="shared" si="106"/>
        <v>fei209</v>
      </c>
      <c r="D6813" s="281">
        <v>5402</v>
      </c>
      <c r="E6813" s="281">
        <v>2632</v>
      </c>
      <c r="F6813" s="281">
        <v>104345</v>
      </c>
      <c r="G6813" s="24">
        <v>50</v>
      </c>
      <c r="H6813" s="24">
        <v>0</v>
      </c>
      <c r="I6813" s="24">
        <v>0</v>
      </c>
      <c r="J6813" s="282">
        <v>10</v>
      </c>
      <c r="K6813" s="282">
        <v>30</v>
      </c>
    </row>
    <row r="6814" spans="1:11" x14ac:dyDescent="0.3">
      <c r="A6814" s="281" t="s">
        <v>2128</v>
      </c>
      <c r="B6814" s="281">
        <v>210</v>
      </c>
      <c r="C6814" s="24" t="str">
        <f t="shared" si="106"/>
        <v>fei210</v>
      </c>
      <c r="D6814" s="281">
        <v>5459</v>
      </c>
      <c r="E6814" s="281">
        <v>2660</v>
      </c>
      <c r="F6814" s="281">
        <v>105677</v>
      </c>
      <c r="G6814" s="24">
        <v>50</v>
      </c>
      <c r="H6814" s="24">
        <v>0</v>
      </c>
      <c r="I6814" s="24">
        <v>0</v>
      </c>
      <c r="J6814" s="282">
        <v>10</v>
      </c>
      <c r="K6814" s="282">
        <v>30</v>
      </c>
    </row>
    <row r="6815" spans="1:11" x14ac:dyDescent="0.3">
      <c r="A6815" s="281" t="s">
        <v>2128</v>
      </c>
      <c r="B6815" s="281">
        <v>211</v>
      </c>
      <c r="C6815" s="24" t="str">
        <f t="shared" si="106"/>
        <v>fei211</v>
      </c>
      <c r="D6815" s="281">
        <v>5516</v>
      </c>
      <c r="E6815" s="281">
        <v>2688</v>
      </c>
      <c r="F6815" s="281">
        <v>107062</v>
      </c>
      <c r="G6815" s="24">
        <v>50</v>
      </c>
      <c r="H6815" s="24">
        <v>0</v>
      </c>
      <c r="I6815" s="24">
        <v>0</v>
      </c>
      <c r="J6815" s="282">
        <v>10</v>
      </c>
      <c r="K6815" s="282">
        <v>30</v>
      </c>
    </row>
    <row r="6816" spans="1:11" x14ac:dyDescent="0.3">
      <c r="A6816" s="281" t="s">
        <v>2128</v>
      </c>
      <c r="B6816" s="281">
        <v>212</v>
      </c>
      <c r="C6816" s="24" t="str">
        <f t="shared" si="106"/>
        <v>fei212</v>
      </c>
      <c r="D6816" s="281">
        <v>5574</v>
      </c>
      <c r="E6816" s="281">
        <v>2716</v>
      </c>
      <c r="F6816" s="281">
        <v>108465</v>
      </c>
      <c r="G6816" s="24">
        <v>50</v>
      </c>
      <c r="H6816" s="24">
        <v>0</v>
      </c>
      <c r="I6816" s="24">
        <v>0</v>
      </c>
      <c r="J6816" s="282">
        <v>10</v>
      </c>
      <c r="K6816" s="282">
        <v>30</v>
      </c>
    </row>
    <row r="6817" spans="1:11" x14ac:dyDescent="0.3">
      <c r="A6817" s="281" t="s">
        <v>2128</v>
      </c>
      <c r="B6817" s="281">
        <v>213</v>
      </c>
      <c r="C6817" s="24" t="str">
        <f t="shared" si="106"/>
        <v>fei213</v>
      </c>
      <c r="D6817" s="281">
        <v>5632</v>
      </c>
      <c r="E6817" s="281">
        <v>2745</v>
      </c>
      <c r="F6817" s="281">
        <v>109885</v>
      </c>
      <c r="G6817" s="24">
        <v>50</v>
      </c>
      <c r="H6817" s="24">
        <v>0</v>
      </c>
      <c r="I6817" s="24">
        <v>0</v>
      </c>
      <c r="J6817" s="282">
        <v>10</v>
      </c>
      <c r="K6817" s="282">
        <v>30</v>
      </c>
    </row>
    <row r="6818" spans="1:11" x14ac:dyDescent="0.3">
      <c r="A6818" s="281" t="s">
        <v>2128</v>
      </c>
      <c r="B6818" s="281">
        <v>214</v>
      </c>
      <c r="C6818" s="24" t="str">
        <f t="shared" si="106"/>
        <v>fei214</v>
      </c>
      <c r="D6818" s="281">
        <v>5692</v>
      </c>
      <c r="E6818" s="281">
        <v>2773</v>
      </c>
      <c r="F6818" s="281">
        <v>111324</v>
      </c>
      <c r="G6818" s="24">
        <v>50</v>
      </c>
      <c r="H6818" s="24">
        <v>0</v>
      </c>
      <c r="I6818" s="24">
        <v>0</v>
      </c>
      <c r="J6818" s="282">
        <v>10</v>
      </c>
      <c r="K6818" s="282">
        <v>30</v>
      </c>
    </row>
    <row r="6819" spans="1:11" x14ac:dyDescent="0.3">
      <c r="A6819" s="281" t="s">
        <v>2128</v>
      </c>
      <c r="B6819" s="281">
        <v>215</v>
      </c>
      <c r="C6819" s="24" t="str">
        <f t="shared" si="106"/>
        <v>fei215</v>
      </c>
      <c r="D6819" s="281">
        <v>5751</v>
      </c>
      <c r="E6819" s="281">
        <v>2803</v>
      </c>
      <c r="F6819" s="281">
        <v>112742</v>
      </c>
      <c r="G6819" s="24">
        <v>50</v>
      </c>
      <c r="H6819" s="24">
        <v>0</v>
      </c>
      <c r="I6819" s="24">
        <v>0</v>
      </c>
      <c r="J6819" s="282">
        <v>10</v>
      </c>
      <c r="K6819" s="282">
        <v>30</v>
      </c>
    </row>
    <row r="6820" spans="1:11" x14ac:dyDescent="0.3">
      <c r="A6820" s="281" t="s">
        <v>2128</v>
      </c>
      <c r="B6820" s="281">
        <v>216</v>
      </c>
      <c r="C6820" s="24" t="str">
        <f t="shared" si="106"/>
        <v>fei216</v>
      </c>
      <c r="D6820" s="281">
        <v>5811</v>
      </c>
      <c r="E6820" s="281">
        <v>2832</v>
      </c>
      <c r="F6820" s="281">
        <v>114217</v>
      </c>
      <c r="G6820" s="24">
        <v>50</v>
      </c>
      <c r="H6820" s="24">
        <v>0</v>
      </c>
      <c r="I6820" s="24">
        <v>0</v>
      </c>
      <c r="J6820" s="282">
        <v>10</v>
      </c>
      <c r="K6820" s="282">
        <v>30</v>
      </c>
    </row>
    <row r="6821" spans="1:11" x14ac:dyDescent="0.3">
      <c r="A6821" s="281" t="s">
        <v>2128</v>
      </c>
      <c r="B6821" s="281">
        <v>217</v>
      </c>
      <c r="C6821" s="24" t="str">
        <f t="shared" si="106"/>
        <v>fei217</v>
      </c>
      <c r="D6821" s="281">
        <v>5872</v>
      </c>
      <c r="E6821" s="281">
        <v>2862</v>
      </c>
      <c r="F6821" s="281">
        <v>115592</v>
      </c>
      <c r="G6821" s="24">
        <v>50</v>
      </c>
      <c r="H6821" s="24">
        <v>0</v>
      </c>
      <c r="I6821" s="24">
        <v>0</v>
      </c>
      <c r="J6821" s="282">
        <v>10</v>
      </c>
      <c r="K6821" s="282">
        <v>30</v>
      </c>
    </row>
    <row r="6822" spans="1:11" x14ac:dyDescent="0.3">
      <c r="A6822" s="281" t="s">
        <v>2128</v>
      </c>
      <c r="B6822" s="281">
        <v>218</v>
      </c>
      <c r="C6822" s="24" t="str">
        <f t="shared" si="106"/>
        <v>fei218</v>
      </c>
      <c r="D6822" s="281">
        <v>5934</v>
      </c>
      <c r="E6822" s="281">
        <v>2891</v>
      </c>
      <c r="F6822" s="281">
        <v>117022</v>
      </c>
      <c r="G6822" s="24">
        <v>50</v>
      </c>
      <c r="H6822" s="24">
        <v>0</v>
      </c>
      <c r="I6822" s="24">
        <v>0</v>
      </c>
      <c r="J6822" s="282">
        <v>10</v>
      </c>
      <c r="K6822" s="282">
        <v>30</v>
      </c>
    </row>
    <row r="6823" spans="1:11" x14ac:dyDescent="0.3">
      <c r="A6823" s="281" t="s">
        <v>2128</v>
      </c>
      <c r="B6823" s="281">
        <v>219</v>
      </c>
      <c r="C6823" s="24" t="str">
        <f t="shared" si="106"/>
        <v>fei219</v>
      </c>
      <c r="D6823" s="281">
        <v>5996</v>
      </c>
      <c r="E6823" s="281">
        <v>2922</v>
      </c>
      <c r="F6823" s="281">
        <v>118430</v>
      </c>
      <c r="G6823" s="24">
        <v>50</v>
      </c>
      <c r="H6823" s="24">
        <v>0</v>
      </c>
      <c r="I6823" s="24">
        <v>0</v>
      </c>
      <c r="J6823" s="282">
        <v>10</v>
      </c>
      <c r="K6823" s="282">
        <v>30</v>
      </c>
    </row>
    <row r="6824" spans="1:11" x14ac:dyDescent="0.3">
      <c r="A6824" s="281" t="s">
        <v>2128</v>
      </c>
      <c r="B6824" s="281">
        <v>220</v>
      </c>
      <c r="C6824" s="24" t="str">
        <f t="shared" si="106"/>
        <v>fei220</v>
      </c>
      <c r="D6824" s="281">
        <v>6058</v>
      </c>
      <c r="E6824" s="281">
        <v>2952</v>
      </c>
      <c r="F6824" s="281">
        <v>119853</v>
      </c>
      <c r="G6824" s="24">
        <v>50</v>
      </c>
      <c r="H6824" s="24">
        <v>0</v>
      </c>
      <c r="I6824" s="24">
        <v>0</v>
      </c>
      <c r="J6824" s="282">
        <v>10</v>
      </c>
      <c r="K6824" s="282">
        <v>30</v>
      </c>
    </row>
    <row r="6825" spans="1:11" x14ac:dyDescent="0.3">
      <c r="A6825" s="281" t="s">
        <v>2128</v>
      </c>
      <c r="B6825" s="281">
        <v>221</v>
      </c>
      <c r="C6825" s="24" t="str">
        <f t="shared" si="106"/>
        <v>fei221</v>
      </c>
      <c r="D6825" s="281">
        <v>6606</v>
      </c>
      <c r="E6825" s="281">
        <v>3219</v>
      </c>
      <c r="F6825" s="281">
        <v>132003</v>
      </c>
      <c r="G6825" s="24">
        <v>50</v>
      </c>
      <c r="H6825" s="24">
        <v>0</v>
      </c>
      <c r="I6825" s="24">
        <v>0</v>
      </c>
      <c r="J6825" s="282">
        <v>10</v>
      </c>
      <c r="K6825" s="282">
        <v>30</v>
      </c>
    </row>
    <row r="6826" spans="1:11" x14ac:dyDescent="0.3">
      <c r="A6826" s="281" t="s">
        <v>2128</v>
      </c>
      <c r="B6826" s="281">
        <v>222</v>
      </c>
      <c r="C6826" s="24" t="str">
        <f t="shared" si="106"/>
        <v>fei222</v>
      </c>
      <c r="D6826" s="281">
        <v>6675</v>
      </c>
      <c r="E6826" s="281">
        <v>3253</v>
      </c>
      <c r="F6826" s="281">
        <v>133717</v>
      </c>
      <c r="G6826" s="24">
        <v>50</v>
      </c>
      <c r="H6826" s="24">
        <v>0</v>
      </c>
      <c r="I6826" s="24">
        <v>0</v>
      </c>
      <c r="J6826" s="282">
        <v>10</v>
      </c>
      <c r="K6826" s="282">
        <v>30</v>
      </c>
    </row>
    <row r="6827" spans="1:11" x14ac:dyDescent="0.3">
      <c r="A6827" s="281" t="s">
        <v>2128</v>
      </c>
      <c r="B6827" s="281">
        <v>223</v>
      </c>
      <c r="C6827" s="24" t="str">
        <f t="shared" si="106"/>
        <v>fei223</v>
      </c>
      <c r="D6827" s="281">
        <v>6745</v>
      </c>
      <c r="E6827" s="281">
        <v>3287</v>
      </c>
      <c r="F6827" s="281">
        <v>135377</v>
      </c>
      <c r="G6827" s="24">
        <v>50</v>
      </c>
      <c r="H6827" s="24">
        <v>0</v>
      </c>
      <c r="I6827" s="24">
        <v>0</v>
      </c>
      <c r="J6827" s="282">
        <v>10</v>
      </c>
      <c r="K6827" s="282">
        <v>30</v>
      </c>
    </row>
    <row r="6828" spans="1:11" x14ac:dyDescent="0.3">
      <c r="A6828" s="281" t="s">
        <v>2128</v>
      </c>
      <c r="B6828" s="281">
        <v>224</v>
      </c>
      <c r="C6828" s="24" t="str">
        <f t="shared" si="106"/>
        <v>fei224</v>
      </c>
      <c r="D6828" s="281">
        <v>6815</v>
      </c>
      <c r="E6828" s="281">
        <v>3321</v>
      </c>
      <c r="F6828" s="281">
        <v>137133</v>
      </c>
      <c r="G6828" s="24">
        <v>50</v>
      </c>
      <c r="H6828" s="24">
        <v>0</v>
      </c>
      <c r="I6828" s="24">
        <v>0</v>
      </c>
      <c r="J6828" s="282">
        <v>10</v>
      </c>
      <c r="K6828" s="282">
        <v>30</v>
      </c>
    </row>
    <row r="6829" spans="1:11" x14ac:dyDescent="0.3">
      <c r="A6829" s="281" t="s">
        <v>2128</v>
      </c>
      <c r="B6829" s="281">
        <v>225</v>
      </c>
      <c r="C6829" s="24" t="str">
        <f t="shared" si="106"/>
        <v>fei225</v>
      </c>
      <c r="D6829" s="281">
        <v>6886</v>
      </c>
      <c r="E6829" s="281">
        <v>3356</v>
      </c>
      <c r="F6829" s="281">
        <v>138911</v>
      </c>
      <c r="G6829" s="24">
        <v>50</v>
      </c>
      <c r="H6829" s="24">
        <v>0</v>
      </c>
      <c r="I6829" s="24">
        <v>0</v>
      </c>
      <c r="J6829" s="282">
        <v>10</v>
      </c>
      <c r="K6829" s="282">
        <v>30</v>
      </c>
    </row>
    <row r="6830" spans="1:11" x14ac:dyDescent="0.3">
      <c r="A6830" s="281" t="s">
        <v>2128</v>
      </c>
      <c r="B6830" s="281">
        <v>226</v>
      </c>
      <c r="C6830" s="24" t="str">
        <f t="shared" si="106"/>
        <v>fei226</v>
      </c>
      <c r="D6830" s="281">
        <v>6958</v>
      </c>
      <c r="E6830" s="281">
        <v>3391</v>
      </c>
      <c r="F6830" s="281">
        <v>140634</v>
      </c>
      <c r="G6830" s="24">
        <v>50</v>
      </c>
      <c r="H6830" s="24">
        <v>0</v>
      </c>
      <c r="I6830" s="24">
        <v>0</v>
      </c>
      <c r="J6830" s="282">
        <v>10</v>
      </c>
      <c r="K6830" s="282">
        <v>30</v>
      </c>
    </row>
    <row r="6831" spans="1:11" x14ac:dyDescent="0.3">
      <c r="A6831" s="281" t="s">
        <v>2128</v>
      </c>
      <c r="B6831" s="281">
        <v>227</v>
      </c>
      <c r="C6831" s="24" t="str">
        <f t="shared" si="106"/>
        <v>fei227</v>
      </c>
      <c r="D6831" s="281">
        <v>7030</v>
      </c>
      <c r="E6831" s="281">
        <v>3426</v>
      </c>
      <c r="F6831" s="281">
        <v>142455</v>
      </c>
      <c r="G6831" s="24">
        <v>50</v>
      </c>
      <c r="H6831" s="24">
        <v>0</v>
      </c>
      <c r="I6831" s="24">
        <v>0</v>
      </c>
      <c r="J6831" s="282">
        <v>10</v>
      </c>
      <c r="K6831" s="282">
        <v>30</v>
      </c>
    </row>
    <row r="6832" spans="1:11" x14ac:dyDescent="0.3">
      <c r="A6832" s="281" t="s">
        <v>2128</v>
      </c>
      <c r="B6832" s="281">
        <v>228</v>
      </c>
      <c r="C6832" s="24" t="str">
        <f t="shared" si="106"/>
        <v>fei228</v>
      </c>
      <c r="D6832" s="281">
        <v>7103</v>
      </c>
      <c r="E6832" s="281">
        <v>3462</v>
      </c>
      <c r="F6832" s="281">
        <v>144220</v>
      </c>
      <c r="G6832" s="24">
        <v>50</v>
      </c>
      <c r="H6832" s="24">
        <v>0</v>
      </c>
      <c r="I6832" s="24">
        <v>0</v>
      </c>
      <c r="J6832" s="282">
        <v>10</v>
      </c>
      <c r="K6832" s="282">
        <v>30</v>
      </c>
    </row>
    <row r="6833" spans="1:11" x14ac:dyDescent="0.3">
      <c r="A6833" s="281" t="s">
        <v>2128</v>
      </c>
      <c r="B6833" s="281">
        <v>229</v>
      </c>
      <c r="C6833" s="24" t="str">
        <f t="shared" si="106"/>
        <v>fei229</v>
      </c>
      <c r="D6833" s="281">
        <v>7177</v>
      </c>
      <c r="E6833" s="281">
        <v>3497</v>
      </c>
      <c r="F6833" s="281">
        <v>146086</v>
      </c>
      <c r="G6833" s="24">
        <v>50</v>
      </c>
      <c r="H6833" s="24">
        <v>0</v>
      </c>
      <c r="I6833" s="24">
        <v>0</v>
      </c>
      <c r="J6833" s="282">
        <v>10</v>
      </c>
      <c r="K6833" s="282">
        <v>30</v>
      </c>
    </row>
    <row r="6834" spans="1:11" x14ac:dyDescent="0.3">
      <c r="A6834" s="281" t="s">
        <v>2128</v>
      </c>
      <c r="B6834" s="281">
        <v>230</v>
      </c>
      <c r="C6834" s="24" t="str">
        <f t="shared" si="106"/>
        <v>fei230</v>
      </c>
      <c r="D6834" s="281">
        <v>7252</v>
      </c>
      <c r="E6834" s="281">
        <v>3534</v>
      </c>
      <c r="F6834" s="281">
        <v>147894</v>
      </c>
      <c r="G6834" s="24">
        <v>50</v>
      </c>
      <c r="H6834" s="24">
        <v>0</v>
      </c>
      <c r="I6834" s="24">
        <v>0</v>
      </c>
      <c r="J6834" s="282">
        <v>10</v>
      </c>
      <c r="K6834" s="282">
        <v>30</v>
      </c>
    </row>
    <row r="6835" spans="1:11" x14ac:dyDescent="0.3">
      <c r="A6835" s="281" t="s">
        <v>2128</v>
      </c>
      <c r="B6835" s="281">
        <v>231</v>
      </c>
      <c r="C6835" s="24" t="str">
        <f t="shared" si="106"/>
        <v>fei231</v>
      </c>
      <c r="D6835" s="281">
        <v>7327</v>
      </c>
      <c r="E6835" s="281">
        <v>3571</v>
      </c>
      <c r="F6835" s="281">
        <v>149806</v>
      </c>
      <c r="G6835" s="24">
        <v>50</v>
      </c>
      <c r="H6835" s="24">
        <v>0</v>
      </c>
      <c r="I6835" s="24">
        <v>0</v>
      </c>
      <c r="J6835" s="282">
        <v>10</v>
      </c>
      <c r="K6835" s="282">
        <v>30</v>
      </c>
    </row>
    <row r="6836" spans="1:11" x14ac:dyDescent="0.3">
      <c r="A6836" s="281" t="s">
        <v>2128</v>
      </c>
      <c r="B6836" s="281">
        <v>232</v>
      </c>
      <c r="C6836" s="24" t="str">
        <f t="shared" si="106"/>
        <v>fei232</v>
      </c>
      <c r="D6836" s="281">
        <v>7403</v>
      </c>
      <c r="E6836" s="281">
        <v>3608</v>
      </c>
      <c r="F6836" s="281">
        <v>151742</v>
      </c>
      <c r="G6836" s="24">
        <v>50</v>
      </c>
      <c r="H6836" s="24">
        <v>0</v>
      </c>
      <c r="I6836" s="24">
        <v>0</v>
      </c>
      <c r="J6836" s="282">
        <v>10</v>
      </c>
      <c r="K6836" s="282">
        <v>30</v>
      </c>
    </row>
    <row r="6837" spans="1:11" x14ac:dyDescent="0.3">
      <c r="A6837" s="281" t="s">
        <v>2128</v>
      </c>
      <c r="B6837" s="281">
        <v>233</v>
      </c>
      <c r="C6837" s="24" t="str">
        <f t="shared" si="106"/>
        <v>fei233</v>
      </c>
      <c r="D6837" s="281">
        <v>7480</v>
      </c>
      <c r="E6837" s="281">
        <v>3645</v>
      </c>
      <c r="F6837" s="281">
        <v>153617</v>
      </c>
      <c r="G6837" s="24">
        <v>50</v>
      </c>
      <c r="H6837" s="24">
        <v>0</v>
      </c>
      <c r="I6837" s="24">
        <v>0</v>
      </c>
      <c r="J6837" s="282">
        <v>10</v>
      </c>
      <c r="K6837" s="282">
        <v>30</v>
      </c>
    </row>
    <row r="6838" spans="1:11" x14ac:dyDescent="0.3">
      <c r="A6838" s="281" t="s">
        <v>2128</v>
      </c>
      <c r="B6838" s="281">
        <v>234</v>
      </c>
      <c r="C6838" s="24" t="str">
        <f t="shared" si="106"/>
        <v>fei234</v>
      </c>
      <c r="D6838" s="281">
        <v>7557</v>
      </c>
      <c r="E6838" s="281">
        <v>3683</v>
      </c>
      <c r="F6838" s="281">
        <v>155600</v>
      </c>
      <c r="G6838" s="24">
        <v>50</v>
      </c>
      <c r="H6838" s="24">
        <v>0</v>
      </c>
      <c r="I6838" s="24">
        <v>0</v>
      </c>
      <c r="J6838" s="282">
        <v>10</v>
      </c>
      <c r="K6838" s="282">
        <v>30</v>
      </c>
    </row>
    <row r="6839" spans="1:11" x14ac:dyDescent="0.3">
      <c r="A6839" s="281" t="s">
        <v>2128</v>
      </c>
      <c r="B6839" s="281">
        <v>235</v>
      </c>
      <c r="C6839" s="24" t="str">
        <f t="shared" si="106"/>
        <v>fei235</v>
      </c>
      <c r="D6839" s="281">
        <v>7636</v>
      </c>
      <c r="E6839" s="281">
        <v>3721</v>
      </c>
      <c r="F6839" s="281">
        <v>157522</v>
      </c>
      <c r="G6839" s="24">
        <v>50</v>
      </c>
      <c r="H6839" s="24">
        <v>0</v>
      </c>
      <c r="I6839" s="24">
        <v>0</v>
      </c>
      <c r="J6839" s="282">
        <v>10</v>
      </c>
      <c r="K6839" s="282">
        <v>30</v>
      </c>
    </row>
    <row r="6840" spans="1:11" x14ac:dyDescent="0.3">
      <c r="A6840" s="281" t="s">
        <v>2128</v>
      </c>
      <c r="B6840" s="281">
        <v>236</v>
      </c>
      <c r="C6840" s="24" t="str">
        <f t="shared" si="106"/>
        <v>fei236</v>
      </c>
      <c r="D6840" s="281">
        <v>7715</v>
      </c>
      <c r="E6840" s="281">
        <v>3759</v>
      </c>
      <c r="F6840" s="281">
        <v>159553</v>
      </c>
      <c r="G6840" s="24">
        <v>50</v>
      </c>
      <c r="H6840" s="24">
        <v>0</v>
      </c>
      <c r="I6840" s="24">
        <v>0</v>
      </c>
      <c r="J6840" s="282">
        <v>10</v>
      </c>
      <c r="K6840" s="282">
        <v>30</v>
      </c>
    </row>
    <row r="6841" spans="1:11" x14ac:dyDescent="0.3">
      <c r="A6841" s="281" t="s">
        <v>2128</v>
      </c>
      <c r="B6841" s="281">
        <v>237</v>
      </c>
      <c r="C6841" s="24" t="str">
        <f t="shared" si="106"/>
        <v>fei237</v>
      </c>
      <c r="D6841" s="281">
        <v>7794</v>
      </c>
      <c r="E6841" s="281">
        <v>3798</v>
      </c>
      <c r="F6841" s="281">
        <v>161521</v>
      </c>
      <c r="G6841" s="24">
        <v>50</v>
      </c>
      <c r="H6841" s="24">
        <v>0</v>
      </c>
      <c r="I6841" s="24">
        <v>0</v>
      </c>
      <c r="J6841" s="282">
        <v>10</v>
      </c>
      <c r="K6841" s="282">
        <v>30</v>
      </c>
    </row>
    <row r="6842" spans="1:11" x14ac:dyDescent="0.3">
      <c r="A6842" s="281" t="s">
        <v>2128</v>
      </c>
      <c r="B6842" s="281">
        <v>238</v>
      </c>
      <c r="C6842" s="24" t="str">
        <f t="shared" si="106"/>
        <v>fei238</v>
      </c>
      <c r="D6842" s="281">
        <v>7875</v>
      </c>
      <c r="E6842" s="281">
        <v>3838</v>
      </c>
      <c r="F6842" s="281">
        <v>163602</v>
      </c>
      <c r="G6842" s="24">
        <v>50</v>
      </c>
      <c r="H6842" s="24">
        <v>0</v>
      </c>
      <c r="I6842" s="24">
        <v>0</v>
      </c>
      <c r="J6842" s="282">
        <v>10</v>
      </c>
      <c r="K6842" s="282">
        <v>30</v>
      </c>
    </row>
    <row r="6843" spans="1:11" x14ac:dyDescent="0.3">
      <c r="A6843" s="281" t="s">
        <v>2128</v>
      </c>
      <c r="B6843" s="281">
        <v>239</v>
      </c>
      <c r="C6843" s="24" t="str">
        <f t="shared" si="106"/>
        <v>fei239</v>
      </c>
      <c r="D6843" s="281">
        <v>7956</v>
      </c>
      <c r="E6843" s="281">
        <v>3877</v>
      </c>
      <c r="F6843" s="281">
        <v>165619</v>
      </c>
      <c r="G6843" s="24">
        <v>50</v>
      </c>
      <c r="H6843" s="24">
        <v>0</v>
      </c>
      <c r="I6843" s="24">
        <v>0</v>
      </c>
      <c r="J6843" s="282">
        <v>10</v>
      </c>
      <c r="K6843" s="282">
        <v>30</v>
      </c>
    </row>
    <row r="6844" spans="1:11" x14ac:dyDescent="0.3">
      <c r="A6844" s="281" t="s">
        <v>2128</v>
      </c>
      <c r="B6844" s="281">
        <v>240</v>
      </c>
      <c r="C6844" s="24" t="str">
        <f t="shared" si="106"/>
        <v>fei240</v>
      </c>
      <c r="D6844" s="281">
        <v>8039</v>
      </c>
      <c r="E6844" s="281">
        <v>3917</v>
      </c>
      <c r="F6844" s="281">
        <v>167750</v>
      </c>
      <c r="G6844" s="24">
        <v>50</v>
      </c>
      <c r="H6844" s="24">
        <v>0</v>
      </c>
      <c r="I6844" s="24">
        <v>0</v>
      </c>
      <c r="J6844" s="282">
        <v>10</v>
      </c>
      <c r="K6844" s="282">
        <v>30</v>
      </c>
    </row>
    <row r="6845" spans="1:11" x14ac:dyDescent="0.3">
      <c r="A6845" s="281" t="s">
        <v>2128</v>
      </c>
      <c r="B6845" s="281">
        <v>241</v>
      </c>
      <c r="C6845" s="24" t="str">
        <f t="shared" si="106"/>
        <v>fei241</v>
      </c>
      <c r="D6845" s="281">
        <v>8765</v>
      </c>
      <c r="E6845" s="281">
        <v>4271</v>
      </c>
      <c r="F6845" s="281">
        <v>185220</v>
      </c>
      <c r="G6845" s="24">
        <v>50</v>
      </c>
      <c r="H6845" s="24">
        <v>0</v>
      </c>
      <c r="I6845" s="24">
        <v>0</v>
      </c>
      <c r="J6845" s="282">
        <v>10</v>
      </c>
      <c r="K6845" s="282">
        <v>30</v>
      </c>
    </row>
    <row r="6846" spans="1:11" x14ac:dyDescent="0.3">
      <c r="A6846" s="281" t="s">
        <v>2128</v>
      </c>
      <c r="B6846" s="281">
        <v>242</v>
      </c>
      <c r="C6846" s="24" t="str">
        <f t="shared" si="106"/>
        <v>fei242</v>
      </c>
      <c r="D6846" s="281">
        <v>8855</v>
      </c>
      <c r="E6846" s="281">
        <v>4315</v>
      </c>
      <c r="F6846" s="281">
        <v>187598</v>
      </c>
      <c r="G6846" s="24">
        <v>50</v>
      </c>
      <c r="H6846" s="24">
        <v>0</v>
      </c>
      <c r="I6846" s="24">
        <v>0</v>
      </c>
      <c r="J6846" s="282">
        <v>10</v>
      </c>
      <c r="K6846" s="282">
        <v>30</v>
      </c>
    </row>
    <row r="6847" spans="1:11" x14ac:dyDescent="0.3">
      <c r="A6847" s="281" t="s">
        <v>2128</v>
      </c>
      <c r="B6847" s="281">
        <v>243</v>
      </c>
      <c r="C6847" s="24" t="str">
        <f t="shared" si="106"/>
        <v>fei243</v>
      </c>
      <c r="D6847" s="281">
        <v>8946</v>
      </c>
      <c r="E6847" s="281">
        <v>4360</v>
      </c>
      <c r="F6847" s="281">
        <v>190253</v>
      </c>
      <c r="G6847" s="24">
        <v>50</v>
      </c>
      <c r="H6847" s="24">
        <v>0</v>
      </c>
      <c r="I6847" s="24">
        <v>0</v>
      </c>
      <c r="J6847" s="282">
        <v>10</v>
      </c>
      <c r="K6847" s="282">
        <v>30</v>
      </c>
    </row>
    <row r="6848" spans="1:11" x14ac:dyDescent="0.3">
      <c r="A6848" s="281" t="s">
        <v>2128</v>
      </c>
      <c r="B6848" s="281">
        <v>244</v>
      </c>
      <c r="C6848" s="24" t="str">
        <f t="shared" si="106"/>
        <v>fei244</v>
      </c>
      <c r="D6848" s="281">
        <v>9038</v>
      </c>
      <c r="E6848" s="281">
        <v>4405</v>
      </c>
      <c r="F6848" s="281">
        <v>192693</v>
      </c>
      <c r="G6848" s="24">
        <v>50</v>
      </c>
      <c r="H6848" s="24">
        <v>0</v>
      </c>
      <c r="I6848" s="24">
        <v>0</v>
      </c>
      <c r="J6848" s="282">
        <v>10</v>
      </c>
      <c r="K6848" s="282">
        <v>30</v>
      </c>
    </row>
    <row r="6849" spans="1:11" x14ac:dyDescent="0.3">
      <c r="A6849" s="281" t="s">
        <v>2128</v>
      </c>
      <c r="B6849" s="281">
        <v>245</v>
      </c>
      <c r="C6849" s="24" t="str">
        <f t="shared" si="106"/>
        <v>fei245</v>
      </c>
      <c r="D6849" s="281">
        <v>9132</v>
      </c>
      <c r="E6849" s="281">
        <v>4450</v>
      </c>
      <c r="F6849" s="281">
        <v>195386</v>
      </c>
      <c r="G6849" s="24">
        <v>50</v>
      </c>
      <c r="H6849" s="24">
        <v>0</v>
      </c>
      <c r="I6849" s="24">
        <v>0</v>
      </c>
      <c r="J6849" s="282">
        <v>10</v>
      </c>
      <c r="K6849" s="282">
        <v>30</v>
      </c>
    </row>
    <row r="6850" spans="1:11" x14ac:dyDescent="0.3">
      <c r="A6850" s="281" t="s">
        <v>2128</v>
      </c>
      <c r="B6850" s="281">
        <v>246</v>
      </c>
      <c r="C6850" s="24" t="str">
        <f t="shared" si="106"/>
        <v>fei246</v>
      </c>
      <c r="D6850" s="281">
        <v>9226</v>
      </c>
      <c r="E6850" s="281">
        <v>4496</v>
      </c>
      <c r="F6850" s="281">
        <v>197572</v>
      </c>
      <c r="G6850" s="24">
        <v>50</v>
      </c>
      <c r="H6850" s="24">
        <v>0</v>
      </c>
      <c r="I6850" s="24">
        <v>0</v>
      </c>
      <c r="J6850" s="282">
        <v>10</v>
      </c>
      <c r="K6850" s="282">
        <v>30</v>
      </c>
    </row>
    <row r="6851" spans="1:11" x14ac:dyDescent="0.3">
      <c r="A6851" s="281" t="s">
        <v>2128</v>
      </c>
      <c r="B6851" s="281">
        <v>247</v>
      </c>
      <c r="C6851" s="24" t="str">
        <f t="shared" si="106"/>
        <v>fei247</v>
      </c>
      <c r="D6851" s="281">
        <v>9320</v>
      </c>
      <c r="E6851" s="281">
        <v>4542</v>
      </c>
      <c r="F6851" s="281">
        <v>200332</v>
      </c>
      <c r="G6851" s="24">
        <v>50</v>
      </c>
      <c r="H6851" s="24">
        <v>0</v>
      </c>
      <c r="I6851" s="24">
        <v>0</v>
      </c>
      <c r="J6851" s="282">
        <v>10</v>
      </c>
      <c r="K6851" s="282">
        <v>30</v>
      </c>
    </row>
    <row r="6852" spans="1:11" x14ac:dyDescent="0.3">
      <c r="A6852" s="281" t="s">
        <v>2128</v>
      </c>
      <c r="B6852" s="281">
        <v>248</v>
      </c>
      <c r="C6852" s="24" t="str">
        <f t="shared" si="106"/>
        <v>fei248</v>
      </c>
      <c r="D6852" s="281">
        <v>9416</v>
      </c>
      <c r="E6852" s="281">
        <v>4589</v>
      </c>
      <c r="F6852" s="281">
        <v>202571</v>
      </c>
      <c r="G6852" s="24">
        <v>50</v>
      </c>
      <c r="H6852" s="24">
        <v>0</v>
      </c>
      <c r="I6852" s="24">
        <v>0</v>
      </c>
      <c r="J6852" s="282">
        <v>10</v>
      </c>
      <c r="K6852" s="282">
        <v>30</v>
      </c>
    </row>
    <row r="6853" spans="1:11" x14ac:dyDescent="0.3">
      <c r="A6853" s="281" t="s">
        <v>2128</v>
      </c>
      <c r="B6853" s="281">
        <v>249</v>
      </c>
      <c r="C6853" s="24" t="str">
        <f t="shared" si="106"/>
        <v>fei249</v>
      </c>
      <c r="D6853" s="281">
        <v>9513</v>
      </c>
      <c r="E6853" s="281">
        <v>4636</v>
      </c>
      <c r="F6853" s="281">
        <v>205399</v>
      </c>
      <c r="G6853" s="24">
        <v>50</v>
      </c>
      <c r="H6853" s="24">
        <v>0</v>
      </c>
      <c r="I6853" s="24">
        <v>0</v>
      </c>
      <c r="J6853" s="282">
        <v>10</v>
      </c>
      <c r="K6853" s="282">
        <v>30</v>
      </c>
    </row>
    <row r="6854" spans="1:11" x14ac:dyDescent="0.3">
      <c r="A6854" s="281" t="s">
        <v>2128</v>
      </c>
      <c r="B6854" s="281">
        <v>250</v>
      </c>
      <c r="C6854" s="24" t="str">
        <f t="shared" ref="C6854:C6917" si="107">A6854&amp;B6854</f>
        <v>fei250</v>
      </c>
      <c r="D6854" s="281">
        <v>9611</v>
      </c>
      <c r="E6854" s="281">
        <v>4683</v>
      </c>
      <c r="F6854" s="281">
        <v>207692</v>
      </c>
      <c r="G6854" s="24">
        <v>50</v>
      </c>
      <c r="H6854" s="24">
        <v>0</v>
      </c>
      <c r="I6854" s="24">
        <v>0</v>
      </c>
      <c r="J6854" s="282">
        <v>10</v>
      </c>
      <c r="K6854" s="282">
        <v>30</v>
      </c>
    </row>
    <row r="6855" spans="1:11" x14ac:dyDescent="0.3">
      <c r="A6855" s="281" t="s">
        <v>2128</v>
      </c>
      <c r="B6855" s="281">
        <v>251</v>
      </c>
      <c r="C6855" s="24" t="str">
        <f t="shared" si="107"/>
        <v>fei251</v>
      </c>
      <c r="D6855" s="281">
        <v>9709</v>
      </c>
      <c r="E6855" s="281">
        <v>4731</v>
      </c>
      <c r="F6855" s="281">
        <v>210589</v>
      </c>
      <c r="G6855" s="24">
        <v>50</v>
      </c>
      <c r="H6855" s="24">
        <v>0</v>
      </c>
      <c r="I6855" s="24">
        <v>0</v>
      </c>
      <c r="J6855" s="282">
        <v>10</v>
      </c>
      <c r="K6855" s="282">
        <v>30</v>
      </c>
    </row>
    <row r="6856" spans="1:11" x14ac:dyDescent="0.3">
      <c r="A6856" s="281" t="s">
        <v>2128</v>
      </c>
      <c r="B6856" s="281">
        <v>252</v>
      </c>
      <c r="C6856" s="24" t="str">
        <f t="shared" si="107"/>
        <v>fei252</v>
      </c>
      <c r="D6856" s="281">
        <v>9809</v>
      </c>
      <c r="E6856" s="281">
        <v>4780</v>
      </c>
      <c r="F6856" s="281">
        <v>212937</v>
      </c>
      <c r="G6856" s="24">
        <v>50</v>
      </c>
      <c r="H6856" s="24">
        <v>0</v>
      </c>
      <c r="I6856" s="24">
        <v>0</v>
      </c>
      <c r="J6856" s="282">
        <v>10</v>
      </c>
      <c r="K6856" s="282">
        <v>30</v>
      </c>
    </row>
    <row r="6857" spans="1:11" x14ac:dyDescent="0.3">
      <c r="A6857" s="281" t="s">
        <v>2128</v>
      </c>
      <c r="B6857" s="281">
        <v>253</v>
      </c>
      <c r="C6857" s="24" t="str">
        <f t="shared" si="107"/>
        <v>fei253</v>
      </c>
      <c r="D6857" s="281">
        <v>9909</v>
      </c>
      <c r="E6857" s="281">
        <v>4829</v>
      </c>
      <c r="F6857" s="281">
        <v>215905</v>
      </c>
      <c r="G6857" s="24">
        <v>50</v>
      </c>
      <c r="H6857" s="24">
        <v>0</v>
      </c>
      <c r="I6857" s="24">
        <v>0</v>
      </c>
      <c r="J6857" s="282">
        <v>10</v>
      </c>
      <c r="K6857" s="282">
        <v>30</v>
      </c>
    </row>
    <row r="6858" spans="1:11" x14ac:dyDescent="0.3">
      <c r="A6858" s="281" t="s">
        <v>2128</v>
      </c>
      <c r="B6858" s="281">
        <v>254</v>
      </c>
      <c r="C6858" s="24" t="str">
        <f t="shared" si="107"/>
        <v>fei254</v>
      </c>
      <c r="D6858" s="281">
        <v>10011</v>
      </c>
      <c r="E6858" s="281">
        <v>4879</v>
      </c>
      <c r="F6858" s="281">
        <v>218311</v>
      </c>
      <c r="G6858" s="24">
        <v>50</v>
      </c>
      <c r="H6858" s="24">
        <v>0</v>
      </c>
      <c r="I6858" s="24">
        <v>0</v>
      </c>
      <c r="J6858" s="282">
        <v>10</v>
      </c>
      <c r="K6858" s="282">
        <v>30</v>
      </c>
    </row>
    <row r="6859" spans="1:11" x14ac:dyDescent="0.3">
      <c r="A6859" s="281" t="s">
        <v>2128</v>
      </c>
      <c r="B6859" s="281">
        <v>255</v>
      </c>
      <c r="C6859" s="24" t="str">
        <f t="shared" si="107"/>
        <v>fei255</v>
      </c>
      <c r="D6859" s="281">
        <v>10113</v>
      </c>
      <c r="E6859" s="281">
        <v>4928</v>
      </c>
      <c r="F6859" s="281">
        <v>221148</v>
      </c>
      <c r="G6859" s="24">
        <v>50</v>
      </c>
      <c r="H6859" s="24">
        <v>0</v>
      </c>
      <c r="I6859" s="24">
        <v>0</v>
      </c>
      <c r="J6859" s="282">
        <v>10</v>
      </c>
      <c r="K6859" s="282">
        <v>30</v>
      </c>
    </row>
    <row r="6860" spans="1:11" x14ac:dyDescent="0.3">
      <c r="A6860" s="281" t="s">
        <v>2128</v>
      </c>
      <c r="B6860" s="281">
        <v>256</v>
      </c>
      <c r="C6860" s="24" t="str">
        <f t="shared" si="107"/>
        <v>fei256</v>
      </c>
      <c r="D6860" s="281">
        <v>10217</v>
      </c>
      <c r="E6860" s="281">
        <v>4979</v>
      </c>
      <c r="F6860" s="281">
        <v>223610</v>
      </c>
      <c r="G6860" s="24">
        <v>50</v>
      </c>
      <c r="H6860" s="24">
        <v>0</v>
      </c>
      <c r="I6860" s="24">
        <v>0</v>
      </c>
      <c r="J6860" s="282">
        <v>10</v>
      </c>
      <c r="K6860" s="282">
        <v>30</v>
      </c>
    </row>
    <row r="6861" spans="1:11" x14ac:dyDescent="0.3">
      <c r="A6861" s="281" t="s">
        <v>2128</v>
      </c>
      <c r="B6861" s="281">
        <v>257</v>
      </c>
      <c r="C6861" s="24" t="str">
        <f t="shared" si="107"/>
        <v>fei257</v>
      </c>
      <c r="D6861" s="281">
        <v>10321</v>
      </c>
      <c r="E6861" s="281">
        <v>5030</v>
      </c>
      <c r="F6861" s="281">
        <v>226721</v>
      </c>
      <c r="G6861" s="24">
        <v>50</v>
      </c>
      <c r="H6861" s="24">
        <v>0</v>
      </c>
      <c r="I6861" s="24">
        <v>0</v>
      </c>
      <c r="J6861" s="282">
        <v>10</v>
      </c>
      <c r="K6861" s="282">
        <v>30</v>
      </c>
    </row>
    <row r="6862" spans="1:11" x14ac:dyDescent="0.3">
      <c r="A6862" s="281" t="s">
        <v>2128</v>
      </c>
      <c r="B6862" s="281">
        <v>258</v>
      </c>
      <c r="C6862" s="24" t="str">
        <f t="shared" si="107"/>
        <v>fei258</v>
      </c>
      <c r="D6862" s="281">
        <v>10427</v>
      </c>
      <c r="E6862" s="281">
        <v>5081</v>
      </c>
      <c r="F6862" s="281">
        <v>229242</v>
      </c>
      <c r="G6862" s="24">
        <v>50</v>
      </c>
      <c r="H6862" s="24">
        <v>0</v>
      </c>
      <c r="I6862" s="24">
        <v>0</v>
      </c>
      <c r="J6862" s="282">
        <v>10</v>
      </c>
      <c r="K6862" s="282">
        <v>30</v>
      </c>
    </row>
    <row r="6863" spans="1:11" x14ac:dyDescent="0.3">
      <c r="A6863" s="281" t="s">
        <v>2128</v>
      </c>
      <c r="B6863" s="281">
        <v>259</v>
      </c>
      <c r="C6863" s="24" t="str">
        <f t="shared" si="107"/>
        <v>fei259</v>
      </c>
      <c r="D6863" s="281">
        <v>10534</v>
      </c>
      <c r="E6863" s="281">
        <v>5133</v>
      </c>
      <c r="F6863" s="281">
        <v>232430</v>
      </c>
      <c r="G6863" s="24">
        <v>50</v>
      </c>
      <c r="H6863" s="24">
        <v>0</v>
      </c>
      <c r="I6863" s="24">
        <v>0</v>
      </c>
      <c r="J6863" s="282">
        <v>10</v>
      </c>
      <c r="K6863" s="282">
        <v>30</v>
      </c>
    </row>
    <row r="6864" spans="1:11" x14ac:dyDescent="0.3">
      <c r="A6864" s="281" t="s">
        <v>2128</v>
      </c>
      <c r="B6864" s="281">
        <v>260</v>
      </c>
      <c r="C6864" s="24" t="str">
        <f t="shared" si="107"/>
        <v>fei260</v>
      </c>
      <c r="D6864" s="281">
        <v>10641</v>
      </c>
      <c r="E6864" s="281">
        <v>5186</v>
      </c>
      <c r="F6864" s="281">
        <v>235012</v>
      </c>
      <c r="G6864" s="24">
        <v>50</v>
      </c>
      <c r="H6864" s="24">
        <v>0</v>
      </c>
      <c r="I6864" s="24">
        <v>0</v>
      </c>
      <c r="J6864" s="282">
        <v>10</v>
      </c>
      <c r="K6864" s="282">
        <v>30</v>
      </c>
    </row>
    <row r="6865" spans="1:11" x14ac:dyDescent="0.3">
      <c r="A6865" s="281" t="s">
        <v>2128</v>
      </c>
      <c r="B6865" s="281">
        <v>261</v>
      </c>
      <c r="C6865" s="24" t="str">
        <f t="shared" si="107"/>
        <v>fei261</v>
      </c>
      <c r="D6865" s="281">
        <v>11601</v>
      </c>
      <c r="E6865" s="281">
        <v>5653</v>
      </c>
      <c r="F6865" s="281">
        <v>259604</v>
      </c>
      <c r="G6865" s="24">
        <v>50</v>
      </c>
      <c r="H6865" s="24">
        <v>0</v>
      </c>
      <c r="I6865" s="24">
        <v>0</v>
      </c>
      <c r="J6865" s="282">
        <v>10</v>
      </c>
      <c r="K6865" s="282">
        <v>30</v>
      </c>
    </row>
    <row r="6866" spans="1:11" x14ac:dyDescent="0.3">
      <c r="A6866" s="281" t="s">
        <v>2128</v>
      </c>
      <c r="B6866" s="281">
        <v>262</v>
      </c>
      <c r="C6866" s="24" t="str">
        <f t="shared" si="107"/>
        <v>fei262</v>
      </c>
      <c r="D6866" s="281">
        <v>11719</v>
      </c>
      <c r="E6866" s="281">
        <v>5711</v>
      </c>
      <c r="F6866" s="281">
        <v>262485</v>
      </c>
      <c r="G6866" s="24">
        <v>50</v>
      </c>
      <c r="H6866" s="24">
        <v>0</v>
      </c>
      <c r="I6866" s="24">
        <v>0</v>
      </c>
      <c r="J6866" s="282">
        <v>10</v>
      </c>
      <c r="K6866" s="282">
        <v>30</v>
      </c>
    </row>
    <row r="6867" spans="1:11" x14ac:dyDescent="0.3">
      <c r="A6867" s="281" t="s">
        <v>2128</v>
      </c>
      <c r="B6867" s="281">
        <v>263</v>
      </c>
      <c r="C6867" s="24" t="str">
        <f t="shared" si="107"/>
        <v>fei263</v>
      </c>
      <c r="D6867" s="281">
        <v>11839</v>
      </c>
      <c r="E6867" s="281">
        <v>5769</v>
      </c>
      <c r="F6867" s="281">
        <v>266852</v>
      </c>
      <c r="G6867" s="24">
        <v>50</v>
      </c>
      <c r="H6867" s="24">
        <v>0</v>
      </c>
      <c r="I6867" s="24">
        <v>0</v>
      </c>
      <c r="J6867" s="282">
        <v>10</v>
      </c>
      <c r="K6867" s="282">
        <v>30</v>
      </c>
    </row>
    <row r="6868" spans="1:11" x14ac:dyDescent="0.3">
      <c r="A6868" s="281" t="s">
        <v>2128</v>
      </c>
      <c r="B6868" s="281">
        <v>264</v>
      </c>
      <c r="C6868" s="24" t="str">
        <f t="shared" si="107"/>
        <v>fei264</v>
      </c>
      <c r="D6868" s="281">
        <v>11960</v>
      </c>
      <c r="E6868" s="281">
        <v>5828</v>
      </c>
      <c r="F6868" s="281">
        <v>269810</v>
      </c>
      <c r="G6868" s="24">
        <v>50</v>
      </c>
      <c r="H6868" s="24">
        <v>0</v>
      </c>
      <c r="I6868" s="24">
        <v>0</v>
      </c>
      <c r="J6868" s="282">
        <v>10</v>
      </c>
      <c r="K6868" s="282">
        <v>30</v>
      </c>
    </row>
    <row r="6869" spans="1:11" x14ac:dyDescent="0.3">
      <c r="A6869" s="281" t="s">
        <v>2128</v>
      </c>
      <c r="B6869" s="281">
        <v>265</v>
      </c>
      <c r="C6869" s="24" t="str">
        <f t="shared" si="107"/>
        <v>fei265</v>
      </c>
      <c r="D6869" s="281">
        <v>12081</v>
      </c>
      <c r="E6869" s="281">
        <v>5887</v>
      </c>
      <c r="F6869" s="281">
        <v>273548</v>
      </c>
      <c r="G6869" s="24">
        <v>50</v>
      </c>
      <c r="H6869" s="24">
        <v>0</v>
      </c>
      <c r="I6869" s="24">
        <v>0</v>
      </c>
      <c r="J6869" s="282">
        <v>10</v>
      </c>
      <c r="K6869" s="282">
        <v>30</v>
      </c>
    </row>
    <row r="6870" spans="1:11" x14ac:dyDescent="0.3">
      <c r="A6870" s="281" t="s">
        <v>2128</v>
      </c>
      <c r="B6870" s="281">
        <v>266</v>
      </c>
      <c r="C6870" s="24" t="str">
        <f t="shared" si="107"/>
        <v>fei266</v>
      </c>
      <c r="D6870" s="281">
        <v>12204</v>
      </c>
      <c r="E6870" s="281">
        <v>5947</v>
      </c>
      <c r="F6870" s="281">
        <v>276577</v>
      </c>
      <c r="G6870" s="24">
        <v>50</v>
      </c>
      <c r="H6870" s="24">
        <v>0</v>
      </c>
      <c r="I6870" s="24">
        <v>0</v>
      </c>
      <c r="J6870" s="282">
        <v>10</v>
      </c>
      <c r="K6870" s="282">
        <v>30</v>
      </c>
    </row>
    <row r="6871" spans="1:11" x14ac:dyDescent="0.3">
      <c r="A6871" s="281" t="s">
        <v>2128</v>
      </c>
      <c r="B6871" s="281">
        <v>267</v>
      </c>
      <c r="C6871" s="24" t="str">
        <f t="shared" si="107"/>
        <v>fei267</v>
      </c>
      <c r="D6871" s="281">
        <v>12328</v>
      </c>
      <c r="E6871" s="281">
        <v>6008</v>
      </c>
      <c r="F6871" s="281">
        <v>280405</v>
      </c>
      <c r="G6871" s="24">
        <v>50</v>
      </c>
      <c r="H6871" s="24">
        <v>0</v>
      </c>
      <c r="I6871" s="24">
        <v>0</v>
      </c>
      <c r="J6871" s="282">
        <v>10</v>
      </c>
      <c r="K6871" s="282">
        <v>30</v>
      </c>
    </row>
    <row r="6872" spans="1:11" x14ac:dyDescent="0.3">
      <c r="A6872" s="281" t="s">
        <v>2128</v>
      </c>
      <c r="B6872" s="281">
        <v>268</v>
      </c>
      <c r="C6872" s="24" t="str">
        <f t="shared" si="107"/>
        <v>fei268</v>
      </c>
      <c r="D6872" s="281">
        <v>12454</v>
      </c>
      <c r="E6872" s="281">
        <v>6069</v>
      </c>
      <c r="F6872" s="281">
        <v>283507</v>
      </c>
      <c r="G6872" s="24">
        <v>50</v>
      </c>
      <c r="H6872" s="24">
        <v>0</v>
      </c>
      <c r="I6872" s="24">
        <v>0</v>
      </c>
      <c r="J6872" s="282">
        <v>10</v>
      </c>
      <c r="K6872" s="282">
        <v>30</v>
      </c>
    </row>
    <row r="6873" spans="1:11" x14ac:dyDescent="0.3">
      <c r="A6873" s="281" t="s">
        <v>2128</v>
      </c>
      <c r="B6873" s="281">
        <v>269</v>
      </c>
      <c r="C6873" s="24" t="str">
        <f t="shared" si="107"/>
        <v>fei269</v>
      </c>
      <c r="D6873" s="281">
        <v>12580</v>
      </c>
      <c r="E6873" s="281">
        <v>6131</v>
      </c>
      <c r="F6873" s="281">
        <v>287427</v>
      </c>
      <c r="G6873" s="24">
        <v>50</v>
      </c>
      <c r="H6873" s="24">
        <v>0</v>
      </c>
      <c r="I6873" s="24">
        <v>0</v>
      </c>
      <c r="J6873" s="282">
        <v>10</v>
      </c>
      <c r="K6873" s="282">
        <v>30</v>
      </c>
    </row>
    <row r="6874" spans="1:11" x14ac:dyDescent="0.3">
      <c r="A6874" s="281" t="s">
        <v>2128</v>
      </c>
      <c r="B6874" s="281">
        <v>270</v>
      </c>
      <c r="C6874" s="24" t="str">
        <f t="shared" si="107"/>
        <v>fei270</v>
      </c>
      <c r="D6874" s="281">
        <v>12708</v>
      </c>
      <c r="E6874" s="281">
        <v>6193</v>
      </c>
      <c r="F6874" s="281">
        <v>290604</v>
      </c>
      <c r="G6874" s="24">
        <v>50</v>
      </c>
      <c r="H6874" s="24">
        <v>0</v>
      </c>
      <c r="I6874" s="24">
        <v>0</v>
      </c>
      <c r="J6874" s="282">
        <v>10</v>
      </c>
      <c r="K6874" s="282">
        <v>30</v>
      </c>
    </row>
    <row r="6875" spans="1:11" x14ac:dyDescent="0.3">
      <c r="A6875" s="281" t="s">
        <v>2128</v>
      </c>
      <c r="B6875" s="281">
        <v>271</v>
      </c>
      <c r="C6875" s="24" t="str">
        <f t="shared" si="107"/>
        <v>fei271</v>
      </c>
      <c r="D6875" s="281">
        <v>12837</v>
      </c>
      <c r="E6875" s="281">
        <v>6256</v>
      </c>
      <c r="F6875" s="281">
        <v>294350</v>
      </c>
      <c r="G6875" s="24">
        <v>50</v>
      </c>
      <c r="H6875" s="24">
        <v>0</v>
      </c>
      <c r="I6875" s="24">
        <v>0</v>
      </c>
      <c r="J6875" s="282">
        <v>10</v>
      </c>
      <c r="K6875" s="282">
        <v>30</v>
      </c>
    </row>
    <row r="6876" spans="1:11" x14ac:dyDescent="0.3">
      <c r="A6876" s="281" t="s">
        <v>2128</v>
      </c>
      <c r="B6876" s="281">
        <v>272</v>
      </c>
      <c r="C6876" s="24" t="str">
        <f t="shared" si="107"/>
        <v>fei272</v>
      </c>
      <c r="D6876" s="281">
        <v>12967</v>
      </c>
      <c r="E6876" s="281">
        <v>6319</v>
      </c>
      <c r="F6876" s="281">
        <v>297599</v>
      </c>
      <c r="G6876" s="24">
        <v>50</v>
      </c>
      <c r="H6876" s="24">
        <v>0</v>
      </c>
      <c r="I6876" s="24">
        <v>0</v>
      </c>
      <c r="J6876" s="282">
        <v>10</v>
      </c>
      <c r="K6876" s="282">
        <v>30</v>
      </c>
    </row>
    <row r="6877" spans="1:11" x14ac:dyDescent="0.3">
      <c r="A6877" s="281" t="s">
        <v>2128</v>
      </c>
      <c r="B6877" s="281">
        <v>273</v>
      </c>
      <c r="C6877" s="24" t="str">
        <f t="shared" si="107"/>
        <v>fei273</v>
      </c>
      <c r="D6877" s="281">
        <v>13099</v>
      </c>
      <c r="E6877" s="281">
        <v>6383</v>
      </c>
      <c r="F6877" s="281">
        <v>301708</v>
      </c>
      <c r="G6877" s="24">
        <v>50</v>
      </c>
      <c r="H6877" s="24">
        <v>0</v>
      </c>
      <c r="I6877" s="24">
        <v>0</v>
      </c>
      <c r="J6877" s="282">
        <v>10</v>
      </c>
      <c r="K6877" s="282">
        <v>30</v>
      </c>
    </row>
    <row r="6878" spans="1:11" x14ac:dyDescent="0.3">
      <c r="A6878" s="281" t="s">
        <v>2128</v>
      </c>
      <c r="B6878" s="281">
        <v>274</v>
      </c>
      <c r="C6878" s="24" t="str">
        <f t="shared" si="107"/>
        <v>fei274</v>
      </c>
      <c r="D6878" s="281">
        <v>13232</v>
      </c>
      <c r="E6878" s="281">
        <v>6448</v>
      </c>
      <c r="F6878" s="281">
        <v>305035</v>
      </c>
      <c r="G6878" s="24">
        <v>50</v>
      </c>
      <c r="H6878" s="24">
        <v>0</v>
      </c>
      <c r="I6878" s="24">
        <v>0</v>
      </c>
      <c r="J6878" s="282">
        <v>10</v>
      </c>
      <c r="K6878" s="282">
        <v>30</v>
      </c>
    </row>
    <row r="6879" spans="1:11" x14ac:dyDescent="0.3">
      <c r="A6879" s="281" t="s">
        <v>2128</v>
      </c>
      <c r="B6879" s="281">
        <v>275</v>
      </c>
      <c r="C6879" s="24" t="str">
        <f t="shared" si="107"/>
        <v>fei275</v>
      </c>
      <c r="D6879" s="281">
        <v>13366</v>
      </c>
      <c r="E6879" s="281">
        <v>6513</v>
      </c>
      <c r="F6879" s="281">
        <v>309242</v>
      </c>
      <c r="G6879" s="24">
        <v>50</v>
      </c>
      <c r="H6879" s="24">
        <v>0</v>
      </c>
      <c r="I6879" s="24">
        <v>0</v>
      </c>
      <c r="J6879" s="282">
        <v>10</v>
      </c>
      <c r="K6879" s="282">
        <v>30</v>
      </c>
    </row>
    <row r="6880" spans="1:11" x14ac:dyDescent="0.3">
      <c r="A6880" s="281" t="s">
        <v>2128</v>
      </c>
      <c r="B6880" s="281">
        <v>276</v>
      </c>
      <c r="C6880" s="24" t="str">
        <f t="shared" si="107"/>
        <v>fei276</v>
      </c>
      <c r="D6880" s="281">
        <v>13501</v>
      </c>
      <c r="E6880" s="281">
        <v>6579</v>
      </c>
      <c r="F6880" s="281">
        <v>312648</v>
      </c>
      <c r="G6880" s="24">
        <v>50</v>
      </c>
      <c r="H6880" s="24">
        <v>0</v>
      </c>
      <c r="I6880" s="24">
        <v>0</v>
      </c>
      <c r="J6880" s="282">
        <v>10</v>
      </c>
      <c r="K6880" s="282">
        <v>30</v>
      </c>
    </row>
    <row r="6881" spans="1:11" x14ac:dyDescent="0.3">
      <c r="A6881" s="281" t="s">
        <v>2128</v>
      </c>
      <c r="B6881" s="281">
        <v>277</v>
      </c>
      <c r="C6881" s="24" t="str">
        <f t="shared" si="107"/>
        <v>fei277</v>
      </c>
      <c r="D6881" s="281">
        <v>13638</v>
      </c>
      <c r="E6881" s="281">
        <v>6646</v>
      </c>
      <c r="F6881" s="281">
        <v>316956</v>
      </c>
      <c r="G6881" s="24">
        <v>50</v>
      </c>
      <c r="H6881" s="24">
        <v>0</v>
      </c>
      <c r="I6881" s="24">
        <v>0</v>
      </c>
      <c r="J6881" s="282">
        <v>10</v>
      </c>
      <c r="K6881" s="282">
        <v>30</v>
      </c>
    </row>
    <row r="6882" spans="1:11" x14ac:dyDescent="0.3">
      <c r="A6882" s="281" t="s">
        <v>2128</v>
      </c>
      <c r="B6882" s="281">
        <v>278</v>
      </c>
      <c r="C6882" s="24" t="str">
        <f t="shared" si="107"/>
        <v>fei278</v>
      </c>
      <c r="D6882" s="281">
        <v>13776</v>
      </c>
      <c r="E6882" s="281">
        <v>6713</v>
      </c>
      <c r="F6882" s="281">
        <v>320444</v>
      </c>
      <c r="G6882" s="24">
        <v>50</v>
      </c>
      <c r="H6882" s="24">
        <v>0</v>
      </c>
      <c r="I6882" s="24">
        <v>0</v>
      </c>
      <c r="J6882" s="282">
        <v>10</v>
      </c>
      <c r="K6882" s="282">
        <v>30</v>
      </c>
    </row>
    <row r="6883" spans="1:11" x14ac:dyDescent="0.3">
      <c r="A6883" s="281" t="s">
        <v>2128</v>
      </c>
      <c r="B6883" s="281">
        <v>279</v>
      </c>
      <c r="C6883" s="24" t="str">
        <f t="shared" si="107"/>
        <v>fei279</v>
      </c>
      <c r="D6883" s="281">
        <v>13915</v>
      </c>
      <c r="E6883" s="281">
        <v>6781</v>
      </c>
      <c r="F6883" s="281">
        <v>324560</v>
      </c>
      <c r="G6883" s="24">
        <v>50</v>
      </c>
      <c r="H6883" s="24">
        <v>0</v>
      </c>
      <c r="I6883" s="24">
        <v>0</v>
      </c>
      <c r="J6883" s="282">
        <v>10</v>
      </c>
      <c r="K6883" s="282">
        <v>30</v>
      </c>
    </row>
    <row r="6884" spans="1:11" x14ac:dyDescent="0.3">
      <c r="A6884" s="281" t="s">
        <v>2128</v>
      </c>
      <c r="B6884" s="281">
        <v>280</v>
      </c>
      <c r="C6884" s="24" t="str">
        <f t="shared" si="107"/>
        <v>fei280</v>
      </c>
      <c r="D6884" s="281">
        <v>14055</v>
      </c>
      <c r="E6884" s="281">
        <v>6850</v>
      </c>
      <c r="F6884" s="281">
        <v>328127</v>
      </c>
      <c r="G6884" s="24">
        <v>50</v>
      </c>
      <c r="H6884" s="24">
        <v>0</v>
      </c>
      <c r="I6884" s="24">
        <v>0</v>
      </c>
      <c r="J6884" s="282">
        <v>10</v>
      </c>
      <c r="K6884" s="282">
        <v>30</v>
      </c>
    </row>
    <row r="6885" spans="1:11" x14ac:dyDescent="0.3">
      <c r="A6885" s="281" t="s">
        <v>2128</v>
      </c>
      <c r="B6885" s="281">
        <v>281</v>
      </c>
      <c r="C6885" s="24" t="str">
        <f t="shared" si="107"/>
        <v>fei281</v>
      </c>
      <c r="D6885" s="281">
        <v>15322</v>
      </c>
      <c r="E6885" s="281">
        <v>7467</v>
      </c>
      <c r="F6885" s="281">
        <v>362936</v>
      </c>
      <c r="G6885" s="24">
        <v>50</v>
      </c>
      <c r="H6885" s="24">
        <v>0</v>
      </c>
      <c r="I6885" s="24">
        <v>0</v>
      </c>
      <c r="J6885" s="282">
        <v>10</v>
      </c>
      <c r="K6885" s="282">
        <v>30</v>
      </c>
    </row>
    <row r="6886" spans="1:11" x14ac:dyDescent="0.3">
      <c r="A6886" s="281" t="s">
        <v>2128</v>
      </c>
      <c r="B6886" s="281">
        <v>282</v>
      </c>
      <c r="C6886" s="24" t="str">
        <f t="shared" si="107"/>
        <v>fei282</v>
      </c>
      <c r="D6886" s="281">
        <v>15476</v>
      </c>
      <c r="E6886" s="281">
        <v>7542</v>
      </c>
      <c r="F6886" s="281">
        <v>367144</v>
      </c>
      <c r="G6886" s="24">
        <v>50</v>
      </c>
      <c r="H6886" s="24">
        <v>0</v>
      </c>
      <c r="I6886" s="24">
        <v>0</v>
      </c>
      <c r="J6886" s="282">
        <v>10</v>
      </c>
      <c r="K6886" s="282">
        <v>30</v>
      </c>
    </row>
    <row r="6887" spans="1:11" x14ac:dyDescent="0.3">
      <c r="A6887" s="281" t="s">
        <v>2128</v>
      </c>
      <c r="B6887" s="281">
        <v>283</v>
      </c>
      <c r="C6887" s="24" t="str">
        <f t="shared" si="107"/>
        <v>fei283</v>
      </c>
      <c r="D6887" s="281">
        <v>15633</v>
      </c>
      <c r="E6887" s="281">
        <v>7618</v>
      </c>
      <c r="F6887" s="281">
        <v>372404</v>
      </c>
      <c r="G6887" s="24">
        <v>50</v>
      </c>
      <c r="H6887" s="24">
        <v>0</v>
      </c>
      <c r="I6887" s="24">
        <v>0</v>
      </c>
      <c r="J6887" s="282">
        <v>10</v>
      </c>
      <c r="K6887" s="282">
        <v>30</v>
      </c>
    </row>
    <row r="6888" spans="1:11" x14ac:dyDescent="0.3">
      <c r="A6888" s="281" t="s">
        <v>2128</v>
      </c>
      <c r="B6888" s="281">
        <v>284</v>
      </c>
      <c r="C6888" s="24" t="str">
        <f t="shared" si="107"/>
        <v>fei284</v>
      </c>
      <c r="D6888" s="281">
        <v>15790</v>
      </c>
      <c r="E6888" s="281">
        <v>7695</v>
      </c>
      <c r="F6888" s="281">
        <v>376831</v>
      </c>
      <c r="G6888" s="24">
        <v>50</v>
      </c>
      <c r="H6888" s="24">
        <v>0</v>
      </c>
      <c r="I6888" s="24">
        <v>0</v>
      </c>
      <c r="J6888" s="282">
        <v>10</v>
      </c>
      <c r="K6888" s="282">
        <v>30</v>
      </c>
    </row>
    <row r="6889" spans="1:11" x14ac:dyDescent="0.3">
      <c r="A6889" s="281" t="s">
        <v>2128</v>
      </c>
      <c r="B6889" s="281">
        <v>285</v>
      </c>
      <c r="C6889" s="24" t="str">
        <f t="shared" si="107"/>
        <v>fei285</v>
      </c>
      <c r="D6889" s="281">
        <v>15949</v>
      </c>
      <c r="E6889" s="281">
        <v>7773</v>
      </c>
      <c r="F6889" s="281">
        <v>382222</v>
      </c>
      <c r="G6889" s="24">
        <v>50</v>
      </c>
      <c r="H6889" s="24">
        <v>0</v>
      </c>
      <c r="I6889" s="24">
        <v>0</v>
      </c>
      <c r="J6889" s="282">
        <v>10</v>
      </c>
      <c r="K6889" s="282">
        <v>30</v>
      </c>
    </row>
    <row r="6890" spans="1:11" x14ac:dyDescent="0.3">
      <c r="A6890" s="281" t="s">
        <v>2128</v>
      </c>
      <c r="B6890" s="281">
        <v>286</v>
      </c>
      <c r="C6890" s="24" t="str">
        <f t="shared" si="107"/>
        <v>fei286</v>
      </c>
      <c r="D6890" s="281">
        <v>16110</v>
      </c>
      <c r="E6890" s="281">
        <v>7851</v>
      </c>
      <c r="F6890" s="281">
        <v>386762</v>
      </c>
      <c r="G6890" s="24">
        <v>50</v>
      </c>
      <c r="H6890" s="24">
        <v>0</v>
      </c>
      <c r="I6890" s="24">
        <v>0</v>
      </c>
      <c r="J6890" s="282">
        <v>10</v>
      </c>
      <c r="K6890" s="282">
        <v>30</v>
      </c>
    </row>
    <row r="6891" spans="1:11" x14ac:dyDescent="0.3">
      <c r="A6891" s="281" t="s">
        <v>2128</v>
      </c>
      <c r="B6891" s="281">
        <v>287</v>
      </c>
      <c r="C6891" s="24" t="str">
        <f t="shared" si="107"/>
        <v>fei287</v>
      </c>
      <c r="D6891" s="281">
        <v>16272</v>
      </c>
      <c r="E6891" s="281">
        <v>7930</v>
      </c>
      <c r="F6891" s="281">
        <v>391937</v>
      </c>
      <c r="G6891" s="24">
        <v>50</v>
      </c>
      <c r="H6891" s="24">
        <v>0</v>
      </c>
      <c r="I6891" s="24">
        <v>0</v>
      </c>
      <c r="J6891" s="282">
        <v>10</v>
      </c>
      <c r="K6891" s="282">
        <v>30</v>
      </c>
    </row>
    <row r="6892" spans="1:11" x14ac:dyDescent="0.3">
      <c r="A6892" s="281" t="s">
        <v>2128</v>
      </c>
      <c r="B6892" s="281">
        <v>288</v>
      </c>
      <c r="C6892" s="24" t="str">
        <f t="shared" si="107"/>
        <v>fei288</v>
      </c>
      <c r="D6892" s="281">
        <v>16436</v>
      </c>
      <c r="E6892" s="281">
        <v>8010</v>
      </c>
      <c r="F6892" s="281">
        <v>396467</v>
      </c>
      <c r="G6892" s="24">
        <v>50</v>
      </c>
      <c r="H6892" s="24">
        <v>0</v>
      </c>
      <c r="I6892" s="24">
        <v>0</v>
      </c>
      <c r="J6892" s="282">
        <v>10</v>
      </c>
      <c r="K6892" s="282">
        <v>30</v>
      </c>
    </row>
    <row r="6893" spans="1:11" x14ac:dyDescent="0.3">
      <c r="A6893" s="281" t="s">
        <v>2128</v>
      </c>
      <c r="B6893" s="281">
        <v>289</v>
      </c>
      <c r="C6893" s="24" t="str">
        <f t="shared" si="107"/>
        <v>fei289</v>
      </c>
      <c r="D6893" s="281">
        <v>16601</v>
      </c>
      <c r="E6893" s="281">
        <v>8090</v>
      </c>
      <c r="F6893" s="281">
        <v>401168</v>
      </c>
      <c r="G6893" s="24">
        <v>50</v>
      </c>
      <c r="H6893" s="24">
        <v>0</v>
      </c>
      <c r="I6893" s="24">
        <v>0</v>
      </c>
      <c r="J6893" s="282">
        <v>10</v>
      </c>
      <c r="K6893" s="282">
        <v>30</v>
      </c>
    </row>
    <row r="6894" spans="1:11" x14ac:dyDescent="0.3">
      <c r="A6894" s="281" t="s">
        <v>2128</v>
      </c>
      <c r="B6894" s="281">
        <v>290</v>
      </c>
      <c r="C6894" s="24" t="str">
        <f t="shared" si="107"/>
        <v>fei290</v>
      </c>
      <c r="D6894" s="281">
        <v>16768</v>
      </c>
      <c r="E6894" s="281">
        <v>8172</v>
      </c>
      <c r="F6894" s="281">
        <v>405801</v>
      </c>
      <c r="G6894" s="24">
        <v>50</v>
      </c>
      <c r="H6894" s="24">
        <v>0</v>
      </c>
      <c r="I6894" s="24">
        <v>0</v>
      </c>
      <c r="J6894" s="282">
        <v>10</v>
      </c>
      <c r="K6894" s="282">
        <v>30</v>
      </c>
    </row>
    <row r="6895" spans="1:11" x14ac:dyDescent="0.3">
      <c r="A6895" s="281" t="s">
        <v>2128</v>
      </c>
      <c r="B6895" s="281">
        <v>291</v>
      </c>
      <c r="C6895" s="24" t="str">
        <f t="shared" si="107"/>
        <v>fei291</v>
      </c>
      <c r="D6895" s="281">
        <v>16936</v>
      </c>
      <c r="E6895" s="281">
        <v>8254</v>
      </c>
      <c r="F6895" s="281">
        <v>410484</v>
      </c>
      <c r="G6895" s="24">
        <v>50</v>
      </c>
      <c r="H6895" s="24">
        <v>0</v>
      </c>
      <c r="I6895" s="24">
        <v>0</v>
      </c>
      <c r="J6895" s="282">
        <v>10</v>
      </c>
      <c r="K6895" s="282">
        <v>30</v>
      </c>
    </row>
    <row r="6896" spans="1:11" x14ac:dyDescent="0.3">
      <c r="A6896" s="281" t="s">
        <v>2128</v>
      </c>
      <c r="B6896" s="281">
        <v>292</v>
      </c>
      <c r="C6896" s="24" t="str">
        <f t="shared" si="107"/>
        <v>fei292</v>
      </c>
      <c r="D6896" s="281">
        <v>17107</v>
      </c>
      <c r="E6896" s="281">
        <v>8336</v>
      </c>
      <c r="F6896" s="281">
        <v>415345</v>
      </c>
      <c r="G6896" s="24">
        <v>50</v>
      </c>
      <c r="H6896" s="24">
        <v>0</v>
      </c>
      <c r="I6896" s="24">
        <v>0</v>
      </c>
      <c r="J6896" s="282">
        <v>10</v>
      </c>
      <c r="K6896" s="282">
        <v>30</v>
      </c>
    </row>
    <row r="6897" spans="1:11" x14ac:dyDescent="0.3">
      <c r="A6897" s="281" t="s">
        <v>2128</v>
      </c>
      <c r="B6897" s="281">
        <v>293</v>
      </c>
      <c r="C6897" s="24" t="str">
        <f t="shared" si="107"/>
        <v>fei293</v>
      </c>
      <c r="D6897" s="281">
        <v>17278</v>
      </c>
      <c r="E6897" s="281">
        <v>8420</v>
      </c>
      <c r="F6897" s="281">
        <v>420135</v>
      </c>
      <c r="G6897" s="24">
        <v>50</v>
      </c>
      <c r="H6897" s="24">
        <v>0</v>
      </c>
      <c r="I6897" s="24">
        <v>0</v>
      </c>
      <c r="J6897" s="282">
        <v>10</v>
      </c>
      <c r="K6897" s="282">
        <v>30</v>
      </c>
    </row>
    <row r="6898" spans="1:11" x14ac:dyDescent="0.3">
      <c r="A6898" s="281" t="s">
        <v>2128</v>
      </c>
      <c r="B6898" s="281">
        <v>294</v>
      </c>
      <c r="C6898" s="24" t="str">
        <f t="shared" si="107"/>
        <v>fei294</v>
      </c>
      <c r="D6898" s="281">
        <v>17452</v>
      </c>
      <c r="E6898" s="281">
        <v>8505</v>
      </c>
      <c r="F6898" s="281">
        <v>424976</v>
      </c>
      <c r="G6898" s="24">
        <v>50</v>
      </c>
      <c r="H6898" s="24">
        <v>0</v>
      </c>
      <c r="I6898" s="24">
        <v>0</v>
      </c>
      <c r="J6898" s="282">
        <v>10</v>
      </c>
      <c r="K6898" s="282">
        <v>30</v>
      </c>
    </row>
    <row r="6899" spans="1:11" x14ac:dyDescent="0.3">
      <c r="A6899" s="281" t="s">
        <v>2128</v>
      </c>
      <c r="B6899" s="281">
        <v>295</v>
      </c>
      <c r="C6899" s="24" t="str">
        <f t="shared" si="107"/>
        <v>fei295</v>
      </c>
      <c r="D6899" s="281">
        <v>17626</v>
      </c>
      <c r="E6899" s="281">
        <v>8590</v>
      </c>
      <c r="F6899" s="281">
        <v>430003</v>
      </c>
      <c r="G6899" s="24">
        <v>50</v>
      </c>
      <c r="H6899" s="24">
        <v>0</v>
      </c>
      <c r="I6899" s="24">
        <v>0</v>
      </c>
      <c r="J6899" s="282">
        <v>10</v>
      </c>
      <c r="K6899" s="282">
        <v>30</v>
      </c>
    </row>
    <row r="6900" spans="1:11" x14ac:dyDescent="0.3">
      <c r="A6900" s="281" t="s">
        <v>2128</v>
      </c>
      <c r="B6900" s="281">
        <v>296</v>
      </c>
      <c r="C6900" s="24" t="str">
        <f t="shared" si="107"/>
        <v>fei296</v>
      </c>
      <c r="D6900" s="281">
        <v>17803</v>
      </c>
      <c r="E6900" s="281">
        <v>8676</v>
      </c>
      <c r="F6900" s="281">
        <v>434953</v>
      </c>
      <c r="G6900" s="24">
        <v>50</v>
      </c>
      <c r="H6900" s="24">
        <v>0</v>
      </c>
      <c r="I6900" s="24">
        <v>0</v>
      </c>
      <c r="J6900" s="282">
        <v>10</v>
      </c>
      <c r="K6900" s="282">
        <v>30</v>
      </c>
    </row>
    <row r="6901" spans="1:11" x14ac:dyDescent="0.3">
      <c r="A6901" s="281" t="s">
        <v>2128</v>
      </c>
      <c r="B6901" s="281">
        <v>297</v>
      </c>
      <c r="C6901" s="24" t="str">
        <f t="shared" si="107"/>
        <v>fei297</v>
      </c>
      <c r="D6901" s="281">
        <v>17981</v>
      </c>
      <c r="E6901" s="281">
        <v>8763</v>
      </c>
      <c r="F6901" s="281">
        <v>439690</v>
      </c>
      <c r="G6901" s="24">
        <v>50</v>
      </c>
      <c r="H6901" s="24">
        <v>0</v>
      </c>
      <c r="I6901" s="24">
        <v>0</v>
      </c>
      <c r="J6901" s="282">
        <v>10</v>
      </c>
      <c r="K6901" s="282">
        <v>30</v>
      </c>
    </row>
    <row r="6902" spans="1:11" x14ac:dyDescent="0.3">
      <c r="A6902" s="281" t="s">
        <v>2128</v>
      </c>
      <c r="B6902" s="281">
        <v>298</v>
      </c>
      <c r="C6902" s="24" t="str">
        <f t="shared" si="107"/>
        <v>fei298</v>
      </c>
      <c r="D6902" s="281">
        <v>18161</v>
      </c>
      <c r="E6902" s="281">
        <v>8851</v>
      </c>
      <c r="F6902" s="281">
        <v>444476</v>
      </c>
      <c r="G6902" s="24">
        <v>50</v>
      </c>
      <c r="H6902" s="24">
        <v>0</v>
      </c>
      <c r="I6902" s="24">
        <v>0</v>
      </c>
      <c r="J6902" s="282">
        <v>10</v>
      </c>
      <c r="K6902" s="282">
        <v>30</v>
      </c>
    </row>
    <row r="6903" spans="1:11" x14ac:dyDescent="0.3">
      <c r="A6903" s="281" t="s">
        <v>2128</v>
      </c>
      <c r="B6903" s="281">
        <v>299</v>
      </c>
      <c r="C6903" s="24" t="str">
        <f t="shared" si="107"/>
        <v>fei299</v>
      </c>
      <c r="D6903" s="281">
        <v>18343</v>
      </c>
      <c r="E6903" s="281">
        <v>8939</v>
      </c>
      <c r="F6903" s="281">
        <v>449311</v>
      </c>
      <c r="G6903" s="24">
        <v>50</v>
      </c>
      <c r="H6903" s="24">
        <v>0</v>
      </c>
      <c r="I6903" s="24">
        <v>0</v>
      </c>
      <c r="J6903" s="282">
        <v>10</v>
      </c>
      <c r="K6903" s="282">
        <v>30</v>
      </c>
    </row>
    <row r="6904" spans="1:11" x14ac:dyDescent="0.3">
      <c r="A6904" s="281" t="s">
        <v>2128</v>
      </c>
      <c r="B6904" s="281">
        <v>300</v>
      </c>
      <c r="C6904" s="24" t="str">
        <f t="shared" si="107"/>
        <v>fei300</v>
      </c>
      <c r="D6904" s="281">
        <v>18527</v>
      </c>
      <c r="E6904" s="281">
        <v>9029</v>
      </c>
      <c r="F6904" s="281">
        <v>454196</v>
      </c>
      <c r="G6904" s="24">
        <v>50</v>
      </c>
      <c r="H6904" s="24">
        <v>0</v>
      </c>
      <c r="I6904" s="24">
        <v>0</v>
      </c>
      <c r="J6904" s="282">
        <v>10</v>
      </c>
      <c r="K6904" s="282">
        <v>30</v>
      </c>
    </row>
    <row r="6905" spans="1:11" x14ac:dyDescent="0.3">
      <c r="A6905" s="283" t="s">
        <v>2105</v>
      </c>
      <c r="B6905" s="283">
        <v>1</v>
      </c>
      <c r="C6905" s="24" t="str">
        <f t="shared" si="107"/>
        <v>brynhild1</v>
      </c>
      <c r="D6905" s="283">
        <v>157</v>
      </c>
      <c r="E6905" s="283">
        <v>69</v>
      </c>
      <c r="F6905" s="283">
        <v>1192</v>
      </c>
      <c r="G6905" s="24">
        <v>50</v>
      </c>
      <c r="H6905" s="24">
        <v>0</v>
      </c>
      <c r="I6905" s="24">
        <v>0</v>
      </c>
      <c r="J6905" s="282">
        <v>10</v>
      </c>
      <c r="K6905" s="282">
        <v>30</v>
      </c>
    </row>
    <row r="6906" spans="1:11" x14ac:dyDescent="0.3">
      <c r="A6906" s="283" t="s">
        <v>2105</v>
      </c>
      <c r="B6906" s="283">
        <v>2</v>
      </c>
      <c r="C6906" s="24" t="str">
        <f t="shared" si="107"/>
        <v>brynhild2</v>
      </c>
      <c r="D6906" s="283">
        <v>159</v>
      </c>
      <c r="E6906" s="283">
        <v>70</v>
      </c>
      <c r="F6906" s="283">
        <v>1207</v>
      </c>
      <c r="G6906" s="24">
        <v>50</v>
      </c>
      <c r="H6906" s="24">
        <v>0</v>
      </c>
      <c r="I6906" s="24">
        <v>0</v>
      </c>
      <c r="J6906" s="282">
        <v>10</v>
      </c>
      <c r="K6906" s="282">
        <v>30</v>
      </c>
    </row>
    <row r="6907" spans="1:11" x14ac:dyDescent="0.3">
      <c r="A6907" s="283" t="s">
        <v>2105</v>
      </c>
      <c r="B6907" s="283">
        <v>3</v>
      </c>
      <c r="C6907" s="24" t="str">
        <f t="shared" si="107"/>
        <v>brynhild3</v>
      </c>
      <c r="D6907" s="283">
        <v>161</v>
      </c>
      <c r="E6907" s="283">
        <v>71</v>
      </c>
      <c r="F6907" s="283">
        <v>1225</v>
      </c>
      <c r="G6907" s="24">
        <v>50</v>
      </c>
      <c r="H6907" s="24">
        <v>0</v>
      </c>
      <c r="I6907" s="24">
        <v>0</v>
      </c>
      <c r="J6907" s="282">
        <v>10</v>
      </c>
      <c r="K6907" s="282">
        <v>30</v>
      </c>
    </row>
    <row r="6908" spans="1:11" x14ac:dyDescent="0.3">
      <c r="A6908" s="283" t="s">
        <v>2105</v>
      </c>
      <c r="B6908" s="283">
        <v>4</v>
      </c>
      <c r="C6908" s="24" t="str">
        <f t="shared" si="107"/>
        <v>brynhild4</v>
      </c>
      <c r="D6908" s="283">
        <v>163</v>
      </c>
      <c r="E6908" s="283">
        <v>72</v>
      </c>
      <c r="F6908" s="283">
        <v>1246</v>
      </c>
      <c r="G6908" s="24">
        <v>50</v>
      </c>
      <c r="H6908" s="24">
        <v>0</v>
      </c>
      <c r="I6908" s="24">
        <v>0</v>
      </c>
      <c r="J6908" s="282">
        <v>10</v>
      </c>
      <c r="K6908" s="282">
        <v>30</v>
      </c>
    </row>
    <row r="6909" spans="1:11" x14ac:dyDescent="0.3">
      <c r="A6909" s="283" t="s">
        <v>2105</v>
      </c>
      <c r="B6909" s="283">
        <v>5</v>
      </c>
      <c r="C6909" s="24" t="str">
        <f t="shared" si="107"/>
        <v>brynhild5</v>
      </c>
      <c r="D6909" s="283">
        <v>166</v>
      </c>
      <c r="E6909" s="283">
        <v>72</v>
      </c>
      <c r="F6909" s="283">
        <v>1271</v>
      </c>
      <c r="G6909" s="24">
        <v>50</v>
      </c>
      <c r="H6909" s="24">
        <v>0</v>
      </c>
      <c r="I6909" s="24">
        <v>0</v>
      </c>
      <c r="J6909" s="282">
        <v>10</v>
      </c>
      <c r="K6909" s="282">
        <v>30</v>
      </c>
    </row>
    <row r="6910" spans="1:11" x14ac:dyDescent="0.3">
      <c r="A6910" s="283" t="s">
        <v>2105</v>
      </c>
      <c r="B6910" s="283">
        <v>6</v>
      </c>
      <c r="C6910" s="24" t="str">
        <f t="shared" si="107"/>
        <v>brynhild6</v>
      </c>
      <c r="D6910" s="283">
        <v>168</v>
      </c>
      <c r="E6910" s="283">
        <v>73</v>
      </c>
      <c r="F6910" s="283">
        <v>1299</v>
      </c>
      <c r="G6910" s="24">
        <v>50</v>
      </c>
      <c r="H6910" s="24">
        <v>0</v>
      </c>
      <c r="I6910" s="24">
        <v>0</v>
      </c>
      <c r="J6910" s="282">
        <v>10</v>
      </c>
      <c r="K6910" s="282">
        <v>30</v>
      </c>
    </row>
    <row r="6911" spans="1:11" x14ac:dyDescent="0.3">
      <c r="A6911" s="283" t="s">
        <v>2105</v>
      </c>
      <c r="B6911" s="283">
        <v>7</v>
      </c>
      <c r="C6911" s="24" t="str">
        <f t="shared" si="107"/>
        <v>brynhild7</v>
      </c>
      <c r="D6911" s="283">
        <v>170</v>
      </c>
      <c r="E6911" s="283">
        <v>74</v>
      </c>
      <c r="F6911" s="283">
        <v>1331</v>
      </c>
      <c r="G6911" s="24">
        <v>50</v>
      </c>
      <c r="H6911" s="24">
        <v>0</v>
      </c>
      <c r="I6911" s="24">
        <v>0</v>
      </c>
      <c r="J6911" s="282">
        <v>10</v>
      </c>
      <c r="K6911" s="282">
        <v>30</v>
      </c>
    </row>
    <row r="6912" spans="1:11" x14ac:dyDescent="0.3">
      <c r="A6912" s="283" t="s">
        <v>2105</v>
      </c>
      <c r="B6912" s="283">
        <v>8</v>
      </c>
      <c r="C6912" s="24" t="str">
        <f t="shared" si="107"/>
        <v>brynhild8</v>
      </c>
      <c r="D6912" s="283">
        <v>172</v>
      </c>
      <c r="E6912" s="283">
        <v>76</v>
      </c>
      <c r="F6912" s="283">
        <v>1367</v>
      </c>
      <c r="G6912" s="24">
        <v>50</v>
      </c>
      <c r="H6912" s="24">
        <v>0</v>
      </c>
      <c r="I6912" s="24">
        <v>0</v>
      </c>
      <c r="J6912" s="282">
        <v>10</v>
      </c>
      <c r="K6912" s="282">
        <v>30</v>
      </c>
    </row>
    <row r="6913" spans="1:11" x14ac:dyDescent="0.3">
      <c r="A6913" s="283" t="s">
        <v>2105</v>
      </c>
      <c r="B6913" s="283">
        <v>9</v>
      </c>
      <c r="C6913" s="24" t="str">
        <f t="shared" si="107"/>
        <v>brynhild9</v>
      </c>
      <c r="D6913" s="283">
        <v>175</v>
      </c>
      <c r="E6913" s="283">
        <v>77</v>
      </c>
      <c r="F6913" s="283">
        <v>1408</v>
      </c>
      <c r="G6913" s="24">
        <v>50</v>
      </c>
      <c r="H6913" s="24">
        <v>0</v>
      </c>
      <c r="I6913" s="24">
        <v>0</v>
      </c>
      <c r="J6913" s="282">
        <v>10</v>
      </c>
      <c r="K6913" s="282">
        <v>30</v>
      </c>
    </row>
    <row r="6914" spans="1:11" x14ac:dyDescent="0.3">
      <c r="A6914" s="283" t="s">
        <v>2105</v>
      </c>
      <c r="B6914" s="283">
        <v>10</v>
      </c>
      <c r="C6914" s="24" t="str">
        <f t="shared" si="107"/>
        <v>brynhild10</v>
      </c>
      <c r="D6914" s="283">
        <v>177</v>
      </c>
      <c r="E6914" s="283">
        <v>78</v>
      </c>
      <c r="F6914" s="283">
        <v>1452</v>
      </c>
      <c r="G6914" s="24">
        <v>50</v>
      </c>
      <c r="H6914" s="24">
        <v>0</v>
      </c>
      <c r="I6914" s="24">
        <v>0</v>
      </c>
      <c r="J6914" s="282">
        <v>10</v>
      </c>
      <c r="K6914" s="282">
        <v>30</v>
      </c>
    </row>
    <row r="6915" spans="1:11" x14ac:dyDescent="0.3">
      <c r="A6915" s="283" t="s">
        <v>2105</v>
      </c>
      <c r="B6915" s="283">
        <v>11</v>
      </c>
      <c r="C6915" s="24" t="str">
        <f t="shared" si="107"/>
        <v>brynhild11</v>
      </c>
      <c r="D6915" s="283">
        <v>194</v>
      </c>
      <c r="E6915" s="283">
        <v>85</v>
      </c>
      <c r="F6915" s="283">
        <v>1598</v>
      </c>
      <c r="G6915" s="24">
        <v>50</v>
      </c>
      <c r="H6915" s="24">
        <v>0</v>
      </c>
      <c r="I6915" s="24">
        <v>0</v>
      </c>
      <c r="J6915" s="282">
        <v>10</v>
      </c>
      <c r="K6915" s="282">
        <v>30</v>
      </c>
    </row>
    <row r="6916" spans="1:11" x14ac:dyDescent="0.3">
      <c r="A6916" s="283" t="s">
        <v>2105</v>
      </c>
      <c r="B6916" s="283">
        <v>12</v>
      </c>
      <c r="C6916" s="24" t="str">
        <f t="shared" si="107"/>
        <v>brynhild12</v>
      </c>
      <c r="D6916" s="283">
        <v>196</v>
      </c>
      <c r="E6916" s="283">
        <v>86</v>
      </c>
      <c r="F6916" s="283">
        <v>1656</v>
      </c>
      <c r="G6916" s="24">
        <v>50</v>
      </c>
      <c r="H6916" s="24">
        <v>0</v>
      </c>
      <c r="I6916" s="24">
        <v>0</v>
      </c>
      <c r="J6916" s="282">
        <v>10</v>
      </c>
      <c r="K6916" s="282">
        <v>30</v>
      </c>
    </row>
    <row r="6917" spans="1:11" x14ac:dyDescent="0.3">
      <c r="A6917" s="283" t="s">
        <v>2105</v>
      </c>
      <c r="B6917" s="283">
        <v>13</v>
      </c>
      <c r="C6917" s="24" t="str">
        <f t="shared" si="107"/>
        <v>brynhild13</v>
      </c>
      <c r="D6917" s="283">
        <v>199</v>
      </c>
      <c r="E6917" s="283">
        <v>87</v>
      </c>
      <c r="F6917" s="283">
        <v>1719</v>
      </c>
      <c r="G6917" s="24">
        <v>50</v>
      </c>
      <c r="H6917" s="24">
        <v>0</v>
      </c>
      <c r="I6917" s="24">
        <v>0</v>
      </c>
      <c r="J6917" s="282">
        <v>10</v>
      </c>
      <c r="K6917" s="282">
        <v>30</v>
      </c>
    </row>
    <row r="6918" spans="1:11" x14ac:dyDescent="0.3">
      <c r="A6918" s="283" t="s">
        <v>2105</v>
      </c>
      <c r="B6918" s="283">
        <v>14</v>
      </c>
      <c r="C6918" s="24" t="str">
        <f t="shared" ref="C6918:C6981" si="108">A6918&amp;B6918</f>
        <v>brynhild14</v>
      </c>
      <c r="D6918" s="283">
        <v>201</v>
      </c>
      <c r="E6918" s="283">
        <v>88</v>
      </c>
      <c r="F6918" s="283">
        <v>1786</v>
      </c>
      <c r="G6918" s="24">
        <v>50</v>
      </c>
      <c r="H6918" s="24">
        <v>0</v>
      </c>
      <c r="I6918" s="24">
        <v>0</v>
      </c>
      <c r="J6918" s="282">
        <v>10</v>
      </c>
      <c r="K6918" s="282">
        <v>30</v>
      </c>
    </row>
    <row r="6919" spans="1:11" x14ac:dyDescent="0.3">
      <c r="A6919" s="283" t="s">
        <v>2105</v>
      </c>
      <c r="B6919" s="283">
        <v>15</v>
      </c>
      <c r="C6919" s="24" t="str">
        <f t="shared" si="108"/>
        <v>brynhild15</v>
      </c>
      <c r="D6919" s="283">
        <v>204</v>
      </c>
      <c r="E6919" s="283">
        <v>89</v>
      </c>
      <c r="F6919" s="283">
        <v>1860</v>
      </c>
      <c r="G6919" s="24">
        <v>50</v>
      </c>
      <c r="H6919" s="24">
        <v>0</v>
      </c>
      <c r="I6919" s="24">
        <v>0</v>
      </c>
      <c r="J6919" s="282">
        <v>10</v>
      </c>
      <c r="K6919" s="282">
        <v>30</v>
      </c>
    </row>
    <row r="6920" spans="1:11" x14ac:dyDescent="0.3">
      <c r="A6920" s="283" t="s">
        <v>2105</v>
      </c>
      <c r="B6920" s="283">
        <v>16</v>
      </c>
      <c r="C6920" s="24" t="str">
        <f t="shared" si="108"/>
        <v>brynhild16</v>
      </c>
      <c r="D6920" s="283">
        <v>207</v>
      </c>
      <c r="E6920" s="283">
        <v>91</v>
      </c>
      <c r="F6920" s="283">
        <v>1939</v>
      </c>
      <c r="G6920" s="24">
        <v>50</v>
      </c>
      <c r="H6920" s="24">
        <v>0</v>
      </c>
      <c r="I6920" s="24">
        <v>0</v>
      </c>
      <c r="J6920" s="282">
        <v>10</v>
      </c>
      <c r="K6920" s="282">
        <v>30</v>
      </c>
    </row>
    <row r="6921" spans="1:11" x14ac:dyDescent="0.3">
      <c r="A6921" s="283" t="s">
        <v>2105</v>
      </c>
      <c r="B6921" s="283">
        <v>17</v>
      </c>
      <c r="C6921" s="24" t="str">
        <f t="shared" si="108"/>
        <v>brynhild17</v>
      </c>
      <c r="D6921" s="283">
        <v>209</v>
      </c>
      <c r="E6921" s="283">
        <v>92</v>
      </c>
      <c r="F6921" s="283">
        <v>2024</v>
      </c>
      <c r="G6921" s="24">
        <v>50</v>
      </c>
      <c r="H6921" s="24">
        <v>0</v>
      </c>
      <c r="I6921" s="24">
        <v>0</v>
      </c>
      <c r="J6921" s="282">
        <v>10</v>
      </c>
      <c r="K6921" s="282">
        <v>30</v>
      </c>
    </row>
    <row r="6922" spans="1:11" x14ac:dyDescent="0.3">
      <c r="A6922" s="283" t="s">
        <v>2105</v>
      </c>
      <c r="B6922" s="283">
        <v>18</v>
      </c>
      <c r="C6922" s="24" t="str">
        <f t="shared" si="108"/>
        <v>brynhild18</v>
      </c>
      <c r="D6922" s="283">
        <v>212</v>
      </c>
      <c r="E6922" s="283">
        <v>93</v>
      </c>
      <c r="F6922" s="283">
        <v>2115</v>
      </c>
      <c r="G6922" s="24">
        <v>50</v>
      </c>
      <c r="H6922" s="24">
        <v>0</v>
      </c>
      <c r="I6922" s="24">
        <v>0</v>
      </c>
      <c r="J6922" s="282">
        <v>10</v>
      </c>
      <c r="K6922" s="282">
        <v>30</v>
      </c>
    </row>
    <row r="6923" spans="1:11" x14ac:dyDescent="0.3">
      <c r="A6923" s="283" t="s">
        <v>2105</v>
      </c>
      <c r="B6923" s="283">
        <v>19</v>
      </c>
      <c r="C6923" s="24" t="str">
        <f t="shared" si="108"/>
        <v>brynhild19</v>
      </c>
      <c r="D6923" s="283">
        <v>215</v>
      </c>
      <c r="E6923" s="283">
        <v>94</v>
      </c>
      <c r="F6923" s="283">
        <v>2212</v>
      </c>
      <c r="G6923" s="24">
        <v>50</v>
      </c>
      <c r="H6923" s="24">
        <v>0</v>
      </c>
      <c r="I6923" s="24">
        <v>0</v>
      </c>
      <c r="J6923" s="282">
        <v>10</v>
      </c>
      <c r="K6923" s="282">
        <v>30</v>
      </c>
    </row>
    <row r="6924" spans="1:11" x14ac:dyDescent="0.3">
      <c r="A6924" s="283" t="s">
        <v>2105</v>
      </c>
      <c r="B6924" s="283">
        <v>20</v>
      </c>
      <c r="C6924" s="24" t="str">
        <f t="shared" si="108"/>
        <v>brynhild20</v>
      </c>
      <c r="D6924" s="283">
        <v>218</v>
      </c>
      <c r="E6924" s="283">
        <v>95</v>
      </c>
      <c r="F6924" s="283">
        <v>2315</v>
      </c>
      <c r="G6924" s="24">
        <v>50</v>
      </c>
      <c r="H6924" s="24">
        <v>0</v>
      </c>
      <c r="I6924" s="24">
        <v>0</v>
      </c>
      <c r="J6924" s="282">
        <v>10</v>
      </c>
      <c r="K6924" s="282">
        <v>30</v>
      </c>
    </row>
    <row r="6925" spans="1:11" x14ac:dyDescent="0.3">
      <c r="A6925" s="283" t="s">
        <v>2105</v>
      </c>
      <c r="B6925" s="283">
        <v>21</v>
      </c>
      <c r="C6925" s="24" t="str">
        <f t="shared" si="108"/>
        <v>brynhild21</v>
      </c>
      <c r="D6925" s="283">
        <v>238</v>
      </c>
      <c r="E6925" s="283">
        <v>104</v>
      </c>
      <c r="F6925" s="283">
        <v>2595</v>
      </c>
      <c r="G6925" s="24">
        <v>50</v>
      </c>
      <c r="H6925" s="24">
        <v>0</v>
      </c>
      <c r="I6925" s="24">
        <v>0</v>
      </c>
      <c r="J6925" s="282">
        <v>10</v>
      </c>
      <c r="K6925" s="282">
        <v>30</v>
      </c>
    </row>
    <row r="6926" spans="1:11" x14ac:dyDescent="0.3">
      <c r="A6926" s="283" t="s">
        <v>2105</v>
      </c>
      <c r="B6926" s="283">
        <v>22</v>
      </c>
      <c r="C6926" s="24" t="str">
        <f t="shared" si="108"/>
        <v>brynhild22</v>
      </c>
      <c r="D6926" s="283">
        <v>241</v>
      </c>
      <c r="E6926" s="283">
        <v>106</v>
      </c>
      <c r="F6926" s="283">
        <v>2722</v>
      </c>
      <c r="G6926" s="24">
        <v>50</v>
      </c>
      <c r="H6926" s="24">
        <v>0</v>
      </c>
      <c r="I6926" s="24">
        <v>0</v>
      </c>
      <c r="J6926" s="282">
        <v>10</v>
      </c>
      <c r="K6926" s="282">
        <v>30</v>
      </c>
    </row>
    <row r="6927" spans="1:11" x14ac:dyDescent="0.3">
      <c r="A6927" s="283" t="s">
        <v>2105</v>
      </c>
      <c r="B6927" s="283">
        <v>23</v>
      </c>
      <c r="C6927" s="24" t="str">
        <f t="shared" si="108"/>
        <v>brynhild23</v>
      </c>
      <c r="D6927" s="283">
        <v>244</v>
      </c>
      <c r="E6927" s="283">
        <v>107</v>
      </c>
      <c r="F6927" s="283">
        <v>2855</v>
      </c>
      <c r="G6927" s="24">
        <v>50</v>
      </c>
      <c r="H6927" s="24">
        <v>0</v>
      </c>
      <c r="I6927" s="24">
        <v>0</v>
      </c>
      <c r="J6927" s="282">
        <v>10</v>
      </c>
      <c r="K6927" s="282">
        <v>30</v>
      </c>
    </row>
    <row r="6928" spans="1:11" x14ac:dyDescent="0.3">
      <c r="A6928" s="283" t="s">
        <v>2105</v>
      </c>
      <c r="B6928" s="283">
        <v>24</v>
      </c>
      <c r="C6928" s="24" t="str">
        <f t="shared" si="108"/>
        <v>brynhild24</v>
      </c>
      <c r="D6928" s="283">
        <v>247</v>
      </c>
      <c r="E6928" s="283">
        <v>108</v>
      </c>
      <c r="F6928" s="283">
        <v>2997</v>
      </c>
      <c r="G6928" s="24">
        <v>50</v>
      </c>
      <c r="H6928" s="24">
        <v>0</v>
      </c>
      <c r="I6928" s="24">
        <v>0</v>
      </c>
      <c r="J6928" s="282">
        <v>10</v>
      </c>
      <c r="K6928" s="282">
        <v>30</v>
      </c>
    </row>
    <row r="6929" spans="1:11" x14ac:dyDescent="0.3">
      <c r="A6929" s="283" t="s">
        <v>2105</v>
      </c>
      <c r="B6929" s="283">
        <v>25</v>
      </c>
      <c r="C6929" s="24" t="str">
        <f t="shared" si="108"/>
        <v>brynhild25</v>
      </c>
      <c r="D6929" s="283">
        <v>250</v>
      </c>
      <c r="E6929" s="283">
        <v>110</v>
      </c>
      <c r="F6929" s="283">
        <v>3146</v>
      </c>
      <c r="G6929" s="24">
        <v>50</v>
      </c>
      <c r="H6929" s="24">
        <v>0</v>
      </c>
      <c r="I6929" s="24">
        <v>0</v>
      </c>
      <c r="J6929" s="282">
        <v>10</v>
      </c>
      <c r="K6929" s="282">
        <v>30</v>
      </c>
    </row>
    <row r="6930" spans="1:11" x14ac:dyDescent="0.3">
      <c r="A6930" s="283" t="s">
        <v>2105</v>
      </c>
      <c r="B6930" s="283">
        <v>26</v>
      </c>
      <c r="C6930" s="24" t="str">
        <f t="shared" si="108"/>
        <v>brynhild26</v>
      </c>
      <c r="D6930" s="283">
        <v>253</v>
      </c>
      <c r="E6930" s="283">
        <v>111</v>
      </c>
      <c r="F6930" s="283">
        <v>3184</v>
      </c>
      <c r="G6930" s="24">
        <v>50</v>
      </c>
      <c r="H6930" s="24">
        <v>0</v>
      </c>
      <c r="I6930" s="24">
        <v>0</v>
      </c>
      <c r="J6930" s="282">
        <v>10</v>
      </c>
      <c r="K6930" s="282">
        <v>30</v>
      </c>
    </row>
    <row r="6931" spans="1:11" x14ac:dyDescent="0.3">
      <c r="A6931" s="283" t="s">
        <v>2105</v>
      </c>
      <c r="B6931" s="283">
        <v>27</v>
      </c>
      <c r="C6931" s="24" t="str">
        <f t="shared" si="108"/>
        <v>brynhild27</v>
      </c>
      <c r="D6931" s="283">
        <v>257</v>
      </c>
      <c r="E6931" s="283">
        <v>112</v>
      </c>
      <c r="F6931" s="283">
        <v>3222</v>
      </c>
      <c r="G6931" s="24">
        <v>50</v>
      </c>
      <c r="H6931" s="24">
        <v>0</v>
      </c>
      <c r="I6931" s="24">
        <v>0</v>
      </c>
      <c r="J6931" s="282">
        <v>10</v>
      </c>
      <c r="K6931" s="282">
        <v>30</v>
      </c>
    </row>
    <row r="6932" spans="1:11" x14ac:dyDescent="0.3">
      <c r="A6932" s="283" t="s">
        <v>2105</v>
      </c>
      <c r="B6932" s="283">
        <v>28</v>
      </c>
      <c r="C6932" s="24" t="str">
        <f t="shared" si="108"/>
        <v>brynhild28</v>
      </c>
      <c r="D6932" s="283">
        <v>260</v>
      </c>
      <c r="E6932" s="283">
        <v>114</v>
      </c>
      <c r="F6932" s="283">
        <v>3260</v>
      </c>
      <c r="G6932" s="24">
        <v>50</v>
      </c>
      <c r="H6932" s="24">
        <v>0</v>
      </c>
      <c r="I6932" s="24">
        <v>0</v>
      </c>
      <c r="J6932" s="282">
        <v>10</v>
      </c>
      <c r="K6932" s="282">
        <v>30</v>
      </c>
    </row>
    <row r="6933" spans="1:11" x14ac:dyDescent="0.3">
      <c r="A6933" s="283" t="s">
        <v>2105</v>
      </c>
      <c r="B6933" s="283">
        <v>29</v>
      </c>
      <c r="C6933" s="24" t="str">
        <f t="shared" si="108"/>
        <v>brynhild29</v>
      </c>
      <c r="D6933" s="283">
        <v>263</v>
      </c>
      <c r="E6933" s="283">
        <v>115</v>
      </c>
      <c r="F6933" s="283">
        <v>3299</v>
      </c>
      <c r="G6933" s="24">
        <v>50</v>
      </c>
      <c r="H6933" s="24">
        <v>0</v>
      </c>
      <c r="I6933" s="24">
        <v>0</v>
      </c>
      <c r="J6933" s="282">
        <v>10</v>
      </c>
      <c r="K6933" s="282">
        <v>30</v>
      </c>
    </row>
    <row r="6934" spans="1:11" x14ac:dyDescent="0.3">
      <c r="A6934" s="283" t="s">
        <v>2105</v>
      </c>
      <c r="B6934" s="283">
        <v>30</v>
      </c>
      <c r="C6934" s="24" t="str">
        <f t="shared" si="108"/>
        <v>brynhild30</v>
      </c>
      <c r="D6934" s="283">
        <v>266</v>
      </c>
      <c r="E6934" s="283">
        <v>117</v>
      </c>
      <c r="F6934" s="283">
        <v>3338</v>
      </c>
      <c r="G6934" s="24">
        <v>50</v>
      </c>
      <c r="H6934" s="24">
        <v>0</v>
      </c>
      <c r="I6934" s="24">
        <v>0</v>
      </c>
      <c r="J6934" s="282">
        <v>10</v>
      </c>
      <c r="K6934" s="282">
        <v>30</v>
      </c>
    </row>
    <row r="6935" spans="1:11" x14ac:dyDescent="0.3">
      <c r="A6935" s="283" t="s">
        <v>2105</v>
      </c>
      <c r="B6935" s="283">
        <v>31</v>
      </c>
      <c r="C6935" s="24" t="str">
        <f t="shared" si="108"/>
        <v>brynhild31</v>
      </c>
      <c r="D6935" s="283">
        <v>291</v>
      </c>
      <c r="E6935" s="283">
        <v>128</v>
      </c>
      <c r="F6935" s="283">
        <v>3623</v>
      </c>
      <c r="G6935" s="24">
        <v>50</v>
      </c>
      <c r="H6935" s="24">
        <v>0</v>
      </c>
      <c r="I6935" s="24">
        <v>0</v>
      </c>
      <c r="J6935" s="282">
        <v>10</v>
      </c>
      <c r="K6935" s="282">
        <v>30</v>
      </c>
    </row>
    <row r="6936" spans="1:11" x14ac:dyDescent="0.3">
      <c r="A6936" s="283" t="s">
        <v>2105</v>
      </c>
      <c r="B6936" s="283">
        <v>32</v>
      </c>
      <c r="C6936" s="24" t="str">
        <f t="shared" si="108"/>
        <v>brynhild32</v>
      </c>
      <c r="D6936" s="283">
        <v>295</v>
      </c>
      <c r="E6936" s="283">
        <v>129</v>
      </c>
      <c r="F6936" s="283">
        <v>3666</v>
      </c>
      <c r="G6936" s="24">
        <v>50</v>
      </c>
      <c r="H6936" s="24">
        <v>0</v>
      </c>
      <c r="I6936" s="24">
        <v>0</v>
      </c>
      <c r="J6936" s="282">
        <v>10</v>
      </c>
      <c r="K6936" s="282">
        <v>30</v>
      </c>
    </row>
    <row r="6937" spans="1:11" x14ac:dyDescent="0.3">
      <c r="A6937" s="283" t="s">
        <v>2105</v>
      </c>
      <c r="B6937" s="283">
        <v>33</v>
      </c>
      <c r="C6937" s="24" t="str">
        <f t="shared" si="108"/>
        <v>brynhild33</v>
      </c>
      <c r="D6937" s="283">
        <v>298</v>
      </c>
      <c r="E6937" s="283">
        <v>131</v>
      </c>
      <c r="F6937" s="283">
        <v>3710</v>
      </c>
      <c r="G6937" s="24">
        <v>50</v>
      </c>
      <c r="H6937" s="24">
        <v>0</v>
      </c>
      <c r="I6937" s="24">
        <v>0</v>
      </c>
      <c r="J6937" s="282">
        <v>10</v>
      </c>
      <c r="K6937" s="282">
        <v>30</v>
      </c>
    </row>
    <row r="6938" spans="1:11" x14ac:dyDescent="0.3">
      <c r="A6938" s="283" t="s">
        <v>2105</v>
      </c>
      <c r="B6938" s="283">
        <v>34</v>
      </c>
      <c r="C6938" s="24" t="str">
        <f t="shared" si="108"/>
        <v>brynhild34</v>
      </c>
      <c r="D6938" s="283">
        <v>302</v>
      </c>
      <c r="E6938" s="283">
        <v>132</v>
      </c>
      <c r="F6938" s="283">
        <v>3754</v>
      </c>
      <c r="G6938" s="24">
        <v>50</v>
      </c>
      <c r="H6938" s="24">
        <v>0</v>
      </c>
      <c r="I6938" s="24">
        <v>0</v>
      </c>
      <c r="J6938" s="282">
        <v>10</v>
      </c>
      <c r="K6938" s="282">
        <v>30</v>
      </c>
    </row>
    <row r="6939" spans="1:11" x14ac:dyDescent="0.3">
      <c r="A6939" s="283" t="s">
        <v>2105</v>
      </c>
      <c r="B6939" s="283">
        <v>35</v>
      </c>
      <c r="C6939" s="24" t="str">
        <f t="shared" si="108"/>
        <v>brynhild35</v>
      </c>
      <c r="D6939" s="283">
        <v>306</v>
      </c>
      <c r="E6939" s="283">
        <v>134</v>
      </c>
      <c r="F6939" s="283">
        <v>3799</v>
      </c>
      <c r="G6939" s="24">
        <v>50</v>
      </c>
      <c r="H6939" s="24">
        <v>0</v>
      </c>
      <c r="I6939" s="24">
        <v>0</v>
      </c>
      <c r="J6939" s="282">
        <v>10</v>
      </c>
      <c r="K6939" s="282">
        <v>30</v>
      </c>
    </row>
    <row r="6940" spans="1:11" x14ac:dyDescent="0.3">
      <c r="A6940" s="283" t="s">
        <v>2105</v>
      </c>
      <c r="B6940" s="283">
        <v>36</v>
      </c>
      <c r="C6940" s="24" t="str">
        <f t="shared" si="108"/>
        <v>brynhild36</v>
      </c>
      <c r="D6940" s="283">
        <v>310</v>
      </c>
      <c r="E6940" s="283">
        <v>136</v>
      </c>
      <c r="F6940" s="283">
        <v>3844</v>
      </c>
      <c r="G6940" s="24">
        <v>50</v>
      </c>
      <c r="H6940" s="24">
        <v>0</v>
      </c>
      <c r="I6940" s="24">
        <v>0</v>
      </c>
      <c r="J6940" s="282">
        <v>10</v>
      </c>
      <c r="K6940" s="282">
        <v>30</v>
      </c>
    </row>
    <row r="6941" spans="1:11" x14ac:dyDescent="0.3">
      <c r="A6941" s="283" t="s">
        <v>2105</v>
      </c>
      <c r="B6941" s="283">
        <v>37</v>
      </c>
      <c r="C6941" s="24" t="str">
        <f t="shared" si="108"/>
        <v>brynhild37</v>
      </c>
      <c r="D6941" s="283">
        <v>314</v>
      </c>
      <c r="E6941" s="283">
        <v>138</v>
      </c>
      <c r="F6941" s="283">
        <v>3890</v>
      </c>
      <c r="G6941" s="24">
        <v>50</v>
      </c>
      <c r="H6941" s="24">
        <v>0</v>
      </c>
      <c r="I6941" s="24">
        <v>0</v>
      </c>
      <c r="J6941" s="282">
        <v>10</v>
      </c>
      <c r="K6941" s="282">
        <v>30</v>
      </c>
    </row>
    <row r="6942" spans="1:11" x14ac:dyDescent="0.3">
      <c r="A6942" s="283" t="s">
        <v>2105</v>
      </c>
      <c r="B6942" s="283">
        <v>38</v>
      </c>
      <c r="C6942" s="24" t="str">
        <f t="shared" si="108"/>
        <v>brynhild38</v>
      </c>
      <c r="D6942" s="283">
        <v>317</v>
      </c>
      <c r="E6942" s="283">
        <v>139</v>
      </c>
      <c r="F6942" s="283">
        <v>3936</v>
      </c>
      <c r="G6942" s="24">
        <v>50</v>
      </c>
      <c r="H6942" s="24">
        <v>0</v>
      </c>
      <c r="I6942" s="24">
        <v>0</v>
      </c>
      <c r="J6942" s="282">
        <v>10</v>
      </c>
      <c r="K6942" s="282">
        <v>30</v>
      </c>
    </row>
    <row r="6943" spans="1:11" x14ac:dyDescent="0.3">
      <c r="A6943" s="283" t="s">
        <v>2105</v>
      </c>
      <c r="B6943" s="283">
        <v>39</v>
      </c>
      <c r="C6943" s="24" t="str">
        <f t="shared" si="108"/>
        <v>brynhild39</v>
      </c>
      <c r="D6943" s="283">
        <v>321</v>
      </c>
      <c r="E6943" s="283">
        <v>141</v>
      </c>
      <c r="F6943" s="283">
        <v>3983</v>
      </c>
      <c r="G6943" s="24">
        <v>50</v>
      </c>
      <c r="H6943" s="24">
        <v>0</v>
      </c>
      <c r="I6943" s="24">
        <v>0</v>
      </c>
      <c r="J6943" s="282">
        <v>10</v>
      </c>
      <c r="K6943" s="282">
        <v>30</v>
      </c>
    </row>
    <row r="6944" spans="1:11" x14ac:dyDescent="0.3">
      <c r="A6944" s="283" t="s">
        <v>2105</v>
      </c>
      <c r="B6944" s="283">
        <v>40</v>
      </c>
      <c r="C6944" s="24" t="str">
        <f t="shared" si="108"/>
        <v>brynhild40</v>
      </c>
      <c r="D6944" s="283">
        <v>325</v>
      </c>
      <c r="E6944" s="283">
        <v>143</v>
      </c>
      <c r="F6944" s="283">
        <v>4031</v>
      </c>
      <c r="G6944" s="24">
        <v>50</v>
      </c>
      <c r="H6944" s="24">
        <v>0</v>
      </c>
      <c r="I6944" s="24">
        <v>0</v>
      </c>
      <c r="J6944" s="282">
        <v>10</v>
      </c>
      <c r="K6944" s="282">
        <v>30</v>
      </c>
    </row>
    <row r="6945" spans="1:11" x14ac:dyDescent="0.3">
      <c r="A6945" s="283" t="s">
        <v>2105</v>
      </c>
      <c r="B6945" s="283">
        <v>41</v>
      </c>
      <c r="C6945" s="24" t="str">
        <f t="shared" si="108"/>
        <v>brynhild41</v>
      </c>
      <c r="D6945" s="283">
        <v>355</v>
      </c>
      <c r="E6945" s="283">
        <v>156</v>
      </c>
      <c r="F6945" s="283">
        <v>4422</v>
      </c>
      <c r="G6945" s="24">
        <v>50</v>
      </c>
      <c r="H6945" s="24">
        <v>0</v>
      </c>
      <c r="I6945" s="24">
        <v>0</v>
      </c>
      <c r="J6945" s="282">
        <v>10</v>
      </c>
      <c r="K6945" s="282">
        <v>30</v>
      </c>
    </row>
    <row r="6946" spans="1:11" x14ac:dyDescent="0.3">
      <c r="A6946" s="283" t="s">
        <v>2105</v>
      </c>
      <c r="B6946" s="283">
        <v>42</v>
      </c>
      <c r="C6946" s="24" t="str">
        <f t="shared" si="108"/>
        <v>brynhild42</v>
      </c>
      <c r="D6946" s="283">
        <v>360</v>
      </c>
      <c r="E6946" s="283">
        <v>158</v>
      </c>
      <c r="F6946" s="283">
        <v>4474</v>
      </c>
      <c r="G6946" s="24">
        <v>50</v>
      </c>
      <c r="H6946" s="24">
        <v>0</v>
      </c>
      <c r="I6946" s="24">
        <v>0</v>
      </c>
      <c r="J6946" s="282">
        <v>10</v>
      </c>
      <c r="K6946" s="282">
        <v>30</v>
      </c>
    </row>
    <row r="6947" spans="1:11" x14ac:dyDescent="0.3">
      <c r="A6947" s="283" t="s">
        <v>2105</v>
      </c>
      <c r="B6947" s="283">
        <v>43</v>
      </c>
      <c r="C6947" s="24" t="str">
        <f t="shared" si="108"/>
        <v>brynhild43</v>
      </c>
      <c r="D6947" s="283">
        <v>364</v>
      </c>
      <c r="E6947" s="283">
        <v>160</v>
      </c>
      <c r="F6947" s="283">
        <v>4528</v>
      </c>
      <c r="G6947" s="24">
        <v>50</v>
      </c>
      <c r="H6947" s="24">
        <v>0</v>
      </c>
      <c r="I6947" s="24">
        <v>0</v>
      </c>
      <c r="J6947" s="282">
        <v>10</v>
      </c>
      <c r="K6947" s="282">
        <v>30</v>
      </c>
    </row>
    <row r="6948" spans="1:11" x14ac:dyDescent="0.3">
      <c r="A6948" s="283" t="s">
        <v>2105</v>
      </c>
      <c r="B6948" s="283">
        <v>44</v>
      </c>
      <c r="C6948" s="24" t="str">
        <f t="shared" si="108"/>
        <v>brynhild44</v>
      </c>
      <c r="D6948" s="283">
        <v>369</v>
      </c>
      <c r="E6948" s="283">
        <v>162</v>
      </c>
      <c r="F6948" s="283">
        <v>4587</v>
      </c>
      <c r="G6948" s="24">
        <v>50</v>
      </c>
      <c r="H6948" s="24">
        <v>0</v>
      </c>
      <c r="I6948" s="24">
        <v>0</v>
      </c>
      <c r="J6948" s="282">
        <v>10</v>
      </c>
      <c r="K6948" s="282">
        <v>30</v>
      </c>
    </row>
    <row r="6949" spans="1:11" x14ac:dyDescent="0.3">
      <c r="A6949" s="283" t="s">
        <v>2105</v>
      </c>
      <c r="B6949" s="283">
        <v>45</v>
      </c>
      <c r="C6949" s="24" t="str">
        <f t="shared" si="108"/>
        <v>brynhild45</v>
      </c>
      <c r="D6949" s="283">
        <v>373</v>
      </c>
      <c r="E6949" s="283">
        <v>164</v>
      </c>
      <c r="F6949" s="283">
        <v>4646</v>
      </c>
      <c r="G6949" s="24">
        <v>50</v>
      </c>
      <c r="H6949" s="24">
        <v>0</v>
      </c>
      <c r="I6949" s="24">
        <v>0</v>
      </c>
      <c r="J6949" s="282">
        <v>10</v>
      </c>
      <c r="K6949" s="282">
        <v>30</v>
      </c>
    </row>
    <row r="6950" spans="1:11" x14ac:dyDescent="0.3">
      <c r="A6950" s="283" t="s">
        <v>2105</v>
      </c>
      <c r="B6950" s="283">
        <v>46</v>
      </c>
      <c r="C6950" s="24" t="str">
        <f t="shared" si="108"/>
        <v>brynhild46</v>
      </c>
      <c r="D6950" s="283">
        <v>378</v>
      </c>
      <c r="E6950" s="283">
        <v>166</v>
      </c>
      <c r="F6950" s="283">
        <v>4701</v>
      </c>
      <c r="G6950" s="24">
        <v>50</v>
      </c>
      <c r="H6950" s="24">
        <v>0</v>
      </c>
      <c r="I6950" s="24">
        <v>0</v>
      </c>
      <c r="J6950" s="282">
        <v>10</v>
      </c>
      <c r="K6950" s="282">
        <v>30</v>
      </c>
    </row>
    <row r="6951" spans="1:11" x14ac:dyDescent="0.3">
      <c r="A6951" s="283" t="s">
        <v>2105</v>
      </c>
      <c r="B6951" s="283">
        <v>47</v>
      </c>
      <c r="C6951" s="24" t="str">
        <f t="shared" si="108"/>
        <v>brynhild47</v>
      </c>
      <c r="D6951" s="283">
        <v>382</v>
      </c>
      <c r="E6951" s="283">
        <v>168</v>
      </c>
      <c r="F6951" s="283">
        <v>4761</v>
      </c>
      <c r="G6951" s="24">
        <v>50</v>
      </c>
      <c r="H6951" s="24">
        <v>0</v>
      </c>
      <c r="I6951" s="24">
        <v>0</v>
      </c>
      <c r="J6951" s="282">
        <v>10</v>
      </c>
      <c r="K6951" s="282">
        <v>30</v>
      </c>
    </row>
    <row r="6952" spans="1:11" x14ac:dyDescent="0.3">
      <c r="A6952" s="283" t="s">
        <v>2105</v>
      </c>
      <c r="B6952" s="283">
        <v>48</v>
      </c>
      <c r="C6952" s="24" t="str">
        <f t="shared" si="108"/>
        <v>brynhild48</v>
      </c>
      <c r="D6952" s="283">
        <v>387</v>
      </c>
      <c r="E6952" s="283">
        <v>170</v>
      </c>
      <c r="F6952" s="283">
        <v>4824</v>
      </c>
      <c r="G6952" s="24">
        <v>50</v>
      </c>
      <c r="H6952" s="24">
        <v>0</v>
      </c>
      <c r="I6952" s="24">
        <v>0</v>
      </c>
      <c r="J6952" s="282">
        <v>10</v>
      </c>
      <c r="K6952" s="282">
        <v>30</v>
      </c>
    </row>
    <row r="6953" spans="1:11" x14ac:dyDescent="0.3">
      <c r="A6953" s="283" t="s">
        <v>2105</v>
      </c>
      <c r="B6953" s="283">
        <v>49</v>
      </c>
      <c r="C6953" s="24" t="str">
        <f t="shared" si="108"/>
        <v>brynhild49</v>
      </c>
      <c r="D6953" s="283">
        <v>392</v>
      </c>
      <c r="E6953" s="283">
        <v>172</v>
      </c>
      <c r="F6953" s="283">
        <v>4881</v>
      </c>
      <c r="G6953" s="24">
        <v>50</v>
      </c>
      <c r="H6953" s="24">
        <v>0</v>
      </c>
      <c r="I6953" s="24">
        <v>0</v>
      </c>
      <c r="J6953" s="282">
        <v>10</v>
      </c>
      <c r="K6953" s="282">
        <v>30</v>
      </c>
    </row>
    <row r="6954" spans="1:11" x14ac:dyDescent="0.3">
      <c r="A6954" s="283" t="s">
        <v>2105</v>
      </c>
      <c r="B6954" s="283">
        <v>50</v>
      </c>
      <c r="C6954" s="24" t="str">
        <f t="shared" si="108"/>
        <v>brynhild50</v>
      </c>
      <c r="D6954" s="283">
        <v>396</v>
      </c>
      <c r="E6954" s="283">
        <v>174</v>
      </c>
      <c r="F6954" s="283">
        <v>4945</v>
      </c>
      <c r="G6954" s="24">
        <v>50</v>
      </c>
      <c r="H6954" s="24">
        <v>0</v>
      </c>
      <c r="I6954" s="24">
        <v>0</v>
      </c>
      <c r="J6954" s="282">
        <v>10</v>
      </c>
      <c r="K6954" s="282">
        <v>30</v>
      </c>
    </row>
    <row r="6955" spans="1:11" x14ac:dyDescent="0.3">
      <c r="A6955" s="283" t="s">
        <v>2105</v>
      </c>
      <c r="B6955" s="283">
        <v>51</v>
      </c>
      <c r="C6955" s="24" t="str">
        <f t="shared" si="108"/>
        <v>brynhild51</v>
      </c>
      <c r="D6955" s="283">
        <v>433</v>
      </c>
      <c r="E6955" s="283">
        <v>190</v>
      </c>
      <c r="F6955" s="283">
        <v>5382</v>
      </c>
      <c r="G6955" s="24">
        <v>50</v>
      </c>
      <c r="H6955" s="24">
        <v>0</v>
      </c>
      <c r="I6955" s="24">
        <v>0</v>
      </c>
      <c r="J6955" s="282">
        <v>10</v>
      </c>
      <c r="K6955" s="282">
        <v>30</v>
      </c>
    </row>
    <row r="6956" spans="1:11" x14ac:dyDescent="0.3">
      <c r="A6956" s="283" t="s">
        <v>2105</v>
      </c>
      <c r="B6956" s="283">
        <v>52</v>
      </c>
      <c r="C6956" s="24" t="str">
        <f t="shared" si="108"/>
        <v>brynhild52</v>
      </c>
      <c r="D6956" s="283">
        <v>438</v>
      </c>
      <c r="E6956" s="283">
        <v>192</v>
      </c>
      <c r="F6956" s="283">
        <v>5447</v>
      </c>
      <c r="G6956" s="24">
        <v>50</v>
      </c>
      <c r="H6956" s="24">
        <v>0</v>
      </c>
      <c r="I6956" s="24">
        <v>0</v>
      </c>
      <c r="J6956" s="282">
        <v>10</v>
      </c>
      <c r="K6956" s="282">
        <v>30</v>
      </c>
    </row>
    <row r="6957" spans="1:11" x14ac:dyDescent="0.3">
      <c r="A6957" s="283" t="s">
        <v>2105</v>
      </c>
      <c r="B6957" s="283">
        <v>53</v>
      </c>
      <c r="C6957" s="24" t="str">
        <f t="shared" si="108"/>
        <v>brynhild53</v>
      </c>
      <c r="D6957" s="283">
        <v>443</v>
      </c>
      <c r="E6957" s="283">
        <v>195</v>
      </c>
      <c r="F6957" s="283">
        <v>5516</v>
      </c>
      <c r="G6957" s="24">
        <v>50</v>
      </c>
      <c r="H6957" s="24">
        <v>0</v>
      </c>
      <c r="I6957" s="24">
        <v>0</v>
      </c>
      <c r="J6957" s="282">
        <v>10</v>
      </c>
      <c r="K6957" s="282">
        <v>30</v>
      </c>
    </row>
    <row r="6958" spans="1:11" x14ac:dyDescent="0.3">
      <c r="A6958" s="283" t="s">
        <v>2105</v>
      </c>
      <c r="B6958" s="283">
        <v>54</v>
      </c>
      <c r="C6958" s="24" t="str">
        <f t="shared" si="108"/>
        <v>brynhild54</v>
      </c>
      <c r="D6958" s="283">
        <v>449</v>
      </c>
      <c r="E6958" s="283">
        <v>197</v>
      </c>
      <c r="F6958" s="283">
        <v>5589</v>
      </c>
      <c r="G6958" s="24">
        <v>50</v>
      </c>
      <c r="H6958" s="24">
        <v>0</v>
      </c>
      <c r="I6958" s="24">
        <v>0</v>
      </c>
      <c r="J6958" s="282">
        <v>10</v>
      </c>
      <c r="K6958" s="282">
        <v>30</v>
      </c>
    </row>
    <row r="6959" spans="1:11" x14ac:dyDescent="0.3">
      <c r="A6959" s="283" t="s">
        <v>2105</v>
      </c>
      <c r="B6959" s="283">
        <v>55</v>
      </c>
      <c r="C6959" s="24" t="str">
        <f t="shared" si="108"/>
        <v>brynhild55</v>
      </c>
      <c r="D6959" s="283">
        <v>454</v>
      </c>
      <c r="E6959" s="283">
        <v>199</v>
      </c>
      <c r="F6959" s="283">
        <v>5656</v>
      </c>
      <c r="G6959" s="24">
        <v>50</v>
      </c>
      <c r="H6959" s="24">
        <v>0</v>
      </c>
      <c r="I6959" s="24">
        <v>0</v>
      </c>
      <c r="J6959" s="282">
        <v>10</v>
      </c>
      <c r="K6959" s="282">
        <v>30</v>
      </c>
    </row>
    <row r="6960" spans="1:11" x14ac:dyDescent="0.3">
      <c r="A6960" s="283" t="s">
        <v>2105</v>
      </c>
      <c r="B6960" s="283">
        <v>56</v>
      </c>
      <c r="C6960" s="24" t="str">
        <f t="shared" si="108"/>
        <v>brynhild56</v>
      </c>
      <c r="D6960" s="283">
        <v>460</v>
      </c>
      <c r="E6960" s="283">
        <v>202</v>
      </c>
      <c r="F6960" s="283">
        <v>5730</v>
      </c>
      <c r="G6960" s="24">
        <v>50</v>
      </c>
      <c r="H6960" s="24">
        <v>0</v>
      </c>
      <c r="I6960" s="24">
        <v>0</v>
      </c>
      <c r="J6960" s="282">
        <v>10</v>
      </c>
      <c r="K6960" s="282">
        <v>30</v>
      </c>
    </row>
    <row r="6961" spans="1:11" x14ac:dyDescent="0.3">
      <c r="A6961" s="283" t="s">
        <v>2105</v>
      </c>
      <c r="B6961" s="283">
        <v>57</v>
      </c>
      <c r="C6961" s="24" t="str">
        <f t="shared" si="108"/>
        <v>brynhild57</v>
      </c>
      <c r="D6961" s="283">
        <v>465</v>
      </c>
      <c r="E6961" s="283">
        <v>204</v>
      </c>
      <c r="F6961" s="283">
        <v>5803</v>
      </c>
      <c r="G6961" s="24">
        <v>50</v>
      </c>
      <c r="H6961" s="24">
        <v>0</v>
      </c>
      <c r="I6961" s="24">
        <v>0</v>
      </c>
      <c r="J6961" s="282">
        <v>10</v>
      </c>
      <c r="K6961" s="282">
        <v>30</v>
      </c>
    </row>
    <row r="6962" spans="1:11" x14ac:dyDescent="0.3">
      <c r="A6962" s="283" t="s">
        <v>2105</v>
      </c>
      <c r="B6962" s="283">
        <v>58</v>
      </c>
      <c r="C6962" s="24" t="str">
        <f t="shared" si="108"/>
        <v>brynhild58</v>
      </c>
      <c r="D6962" s="283">
        <v>471</v>
      </c>
      <c r="E6962" s="283">
        <v>207</v>
      </c>
      <c r="F6962" s="283">
        <v>5872</v>
      </c>
      <c r="G6962" s="24">
        <v>50</v>
      </c>
      <c r="H6962" s="24">
        <v>0</v>
      </c>
      <c r="I6962" s="24">
        <v>0</v>
      </c>
      <c r="J6962" s="282">
        <v>10</v>
      </c>
      <c r="K6962" s="282">
        <v>30</v>
      </c>
    </row>
    <row r="6963" spans="1:11" x14ac:dyDescent="0.3">
      <c r="A6963" s="283" t="s">
        <v>2105</v>
      </c>
      <c r="B6963" s="283">
        <v>59</v>
      </c>
      <c r="C6963" s="24" t="str">
        <f t="shared" si="108"/>
        <v>brynhild59</v>
      </c>
      <c r="D6963" s="283">
        <v>476</v>
      </c>
      <c r="E6963" s="283">
        <v>209</v>
      </c>
      <c r="F6963" s="283">
        <v>5947</v>
      </c>
      <c r="G6963" s="24">
        <v>50</v>
      </c>
      <c r="H6963" s="24">
        <v>0</v>
      </c>
      <c r="I6963" s="24">
        <v>0</v>
      </c>
      <c r="J6963" s="282">
        <v>10</v>
      </c>
      <c r="K6963" s="282">
        <v>30</v>
      </c>
    </row>
    <row r="6964" spans="1:11" x14ac:dyDescent="0.3">
      <c r="A6964" s="283" t="s">
        <v>2105</v>
      </c>
      <c r="B6964" s="283">
        <v>60</v>
      </c>
      <c r="C6964" s="24" t="str">
        <f t="shared" si="108"/>
        <v>brynhild60</v>
      </c>
      <c r="D6964" s="283">
        <v>482</v>
      </c>
      <c r="E6964" s="283">
        <v>212</v>
      </c>
      <c r="F6964" s="283">
        <v>6025</v>
      </c>
      <c r="G6964" s="24">
        <v>50</v>
      </c>
      <c r="H6964" s="24">
        <v>0</v>
      </c>
      <c r="I6964" s="24">
        <v>0</v>
      </c>
      <c r="J6964" s="282">
        <v>10</v>
      </c>
      <c r="K6964" s="282">
        <v>30</v>
      </c>
    </row>
    <row r="6965" spans="1:11" x14ac:dyDescent="0.3">
      <c r="A6965" s="283" t="s">
        <v>2105</v>
      </c>
      <c r="B6965" s="283">
        <v>61</v>
      </c>
      <c r="C6965" s="24" t="str">
        <f t="shared" si="108"/>
        <v>brynhild61</v>
      </c>
      <c r="D6965" s="283">
        <v>526</v>
      </c>
      <c r="E6965" s="283">
        <v>231</v>
      </c>
      <c r="F6965" s="283">
        <v>6629</v>
      </c>
      <c r="G6965" s="24">
        <v>50</v>
      </c>
      <c r="H6965" s="24">
        <v>0</v>
      </c>
      <c r="I6965" s="24">
        <v>0</v>
      </c>
      <c r="J6965" s="282">
        <v>10</v>
      </c>
      <c r="K6965" s="282">
        <v>30</v>
      </c>
    </row>
    <row r="6966" spans="1:11" x14ac:dyDescent="0.3">
      <c r="A6966" s="283" t="s">
        <v>2105</v>
      </c>
      <c r="B6966" s="283">
        <v>62</v>
      </c>
      <c r="C6966" s="24" t="str">
        <f t="shared" si="108"/>
        <v>brynhild62</v>
      </c>
      <c r="D6966" s="283">
        <v>533</v>
      </c>
      <c r="E6966" s="283">
        <v>234</v>
      </c>
      <c r="F6966" s="283">
        <v>6717</v>
      </c>
      <c r="G6966" s="24">
        <v>50</v>
      </c>
      <c r="H6966" s="24">
        <v>0</v>
      </c>
      <c r="I6966" s="24">
        <v>0</v>
      </c>
      <c r="J6966" s="282">
        <v>10</v>
      </c>
      <c r="K6966" s="282">
        <v>30</v>
      </c>
    </row>
    <row r="6967" spans="1:11" x14ac:dyDescent="0.3">
      <c r="A6967" s="283" t="s">
        <v>2105</v>
      </c>
      <c r="B6967" s="283">
        <v>63</v>
      </c>
      <c r="C6967" s="24" t="str">
        <f t="shared" si="108"/>
        <v>brynhild63</v>
      </c>
      <c r="D6967" s="283">
        <v>539</v>
      </c>
      <c r="E6967" s="283">
        <v>237</v>
      </c>
      <c r="F6967" s="283">
        <v>6815</v>
      </c>
      <c r="G6967" s="24">
        <v>50</v>
      </c>
      <c r="H6967" s="24">
        <v>0</v>
      </c>
      <c r="I6967" s="24">
        <v>0</v>
      </c>
      <c r="J6967" s="282">
        <v>10</v>
      </c>
      <c r="K6967" s="282">
        <v>30</v>
      </c>
    </row>
    <row r="6968" spans="1:11" x14ac:dyDescent="0.3">
      <c r="A6968" s="283" t="s">
        <v>2105</v>
      </c>
      <c r="B6968" s="283">
        <v>64</v>
      </c>
      <c r="C6968" s="24" t="str">
        <f t="shared" si="108"/>
        <v>brynhild64</v>
      </c>
      <c r="D6968" s="283">
        <v>545</v>
      </c>
      <c r="E6968" s="283">
        <v>239</v>
      </c>
      <c r="F6968" s="283">
        <v>6897</v>
      </c>
      <c r="G6968" s="24">
        <v>50</v>
      </c>
      <c r="H6968" s="24">
        <v>0</v>
      </c>
      <c r="I6968" s="24">
        <v>0</v>
      </c>
      <c r="J6968" s="282">
        <v>10</v>
      </c>
      <c r="K6968" s="282">
        <v>30</v>
      </c>
    </row>
    <row r="6969" spans="1:11" x14ac:dyDescent="0.3">
      <c r="A6969" s="283" t="s">
        <v>2105</v>
      </c>
      <c r="B6969" s="283">
        <v>65</v>
      </c>
      <c r="C6969" s="24" t="str">
        <f t="shared" si="108"/>
        <v>brynhild65</v>
      </c>
      <c r="D6969" s="283">
        <v>552</v>
      </c>
      <c r="E6969" s="283">
        <v>242</v>
      </c>
      <c r="F6969" s="283">
        <v>6989</v>
      </c>
      <c r="G6969" s="24">
        <v>50</v>
      </c>
      <c r="H6969" s="24">
        <v>0</v>
      </c>
      <c r="I6969" s="24">
        <v>0</v>
      </c>
      <c r="J6969" s="282">
        <v>10</v>
      </c>
      <c r="K6969" s="282">
        <v>30</v>
      </c>
    </row>
    <row r="6970" spans="1:11" x14ac:dyDescent="0.3">
      <c r="A6970" s="283" t="s">
        <v>2105</v>
      </c>
      <c r="B6970" s="283">
        <v>66</v>
      </c>
      <c r="C6970" s="24" t="str">
        <f t="shared" si="108"/>
        <v>brynhild66</v>
      </c>
      <c r="D6970" s="283">
        <v>558</v>
      </c>
      <c r="E6970" s="283">
        <v>245</v>
      </c>
      <c r="F6970" s="283">
        <v>7080</v>
      </c>
      <c r="G6970" s="24">
        <v>50</v>
      </c>
      <c r="H6970" s="24">
        <v>0</v>
      </c>
      <c r="I6970" s="24">
        <v>0</v>
      </c>
      <c r="J6970" s="282">
        <v>10</v>
      </c>
      <c r="K6970" s="282">
        <v>30</v>
      </c>
    </row>
    <row r="6971" spans="1:11" x14ac:dyDescent="0.3">
      <c r="A6971" s="283" t="s">
        <v>2105</v>
      </c>
      <c r="B6971" s="283">
        <v>67</v>
      </c>
      <c r="C6971" s="24" t="str">
        <f t="shared" si="108"/>
        <v>brynhild67</v>
      </c>
      <c r="D6971" s="283">
        <v>565</v>
      </c>
      <c r="E6971" s="283">
        <v>248</v>
      </c>
      <c r="F6971" s="283">
        <v>7179</v>
      </c>
      <c r="G6971" s="24">
        <v>50</v>
      </c>
      <c r="H6971" s="24">
        <v>0</v>
      </c>
      <c r="I6971" s="24">
        <v>0</v>
      </c>
      <c r="J6971" s="282">
        <v>10</v>
      </c>
      <c r="K6971" s="282">
        <v>30</v>
      </c>
    </row>
    <row r="6972" spans="1:11" x14ac:dyDescent="0.3">
      <c r="A6972" s="283" t="s">
        <v>2105</v>
      </c>
      <c r="B6972" s="283">
        <v>68</v>
      </c>
      <c r="C6972" s="24" t="str">
        <f t="shared" si="108"/>
        <v>brynhild68</v>
      </c>
      <c r="D6972" s="283">
        <v>572</v>
      </c>
      <c r="E6972" s="283">
        <v>251</v>
      </c>
      <c r="F6972" s="283">
        <v>7265</v>
      </c>
      <c r="G6972" s="24">
        <v>50</v>
      </c>
      <c r="H6972" s="24">
        <v>0</v>
      </c>
      <c r="I6972" s="24">
        <v>0</v>
      </c>
      <c r="J6972" s="282">
        <v>10</v>
      </c>
      <c r="K6972" s="282">
        <v>30</v>
      </c>
    </row>
    <row r="6973" spans="1:11" x14ac:dyDescent="0.3">
      <c r="A6973" s="283" t="s">
        <v>2105</v>
      </c>
      <c r="B6973" s="283">
        <v>69</v>
      </c>
      <c r="C6973" s="24" t="str">
        <f t="shared" si="108"/>
        <v>brynhild69</v>
      </c>
      <c r="D6973" s="283">
        <v>578</v>
      </c>
      <c r="E6973" s="283">
        <v>254</v>
      </c>
      <c r="F6973" s="283">
        <v>7361</v>
      </c>
      <c r="G6973" s="24">
        <v>50</v>
      </c>
      <c r="H6973" s="24">
        <v>0</v>
      </c>
      <c r="I6973" s="24">
        <v>0</v>
      </c>
      <c r="J6973" s="282">
        <v>10</v>
      </c>
      <c r="K6973" s="282">
        <v>30</v>
      </c>
    </row>
    <row r="6974" spans="1:11" x14ac:dyDescent="0.3">
      <c r="A6974" s="283" t="s">
        <v>2105</v>
      </c>
      <c r="B6974" s="283">
        <v>70</v>
      </c>
      <c r="C6974" s="24" t="str">
        <f t="shared" si="108"/>
        <v>brynhild70</v>
      </c>
      <c r="D6974" s="283">
        <v>585</v>
      </c>
      <c r="E6974" s="283">
        <v>257</v>
      </c>
      <c r="F6974" s="283">
        <v>7449</v>
      </c>
      <c r="G6974" s="24">
        <v>50</v>
      </c>
      <c r="H6974" s="24">
        <v>0</v>
      </c>
      <c r="I6974" s="24">
        <v>0</v>
      </c>
      <c r="J6974" s="282">
        <v>10</v>
      </c>
      <c r="K6974" s="282">
        <v>30</v>
      </c>
    </row>
    <row r="6975" spans="1:11" x14ac:dyDescent="0.3">
      <c r="A6975" s="283" t="s">
        <v>2105</v>
      </c>
      <c r="B6975" s="283">
        <v>71</v>
      </c>
      <c r="C6975" s="24" t="str">
        <f t="shared" si="108"/>
        <v>brynhild71</v>
      </c>
      <c r="D6975" s="283">
        <v>639</v>
      </c>
      <c r="E6975" s="283">
        <v>281</v>
      </c>
      <c r="F6975" s="283">
        <v>8128</v>
      </c>
      <c r="G6975" s="24">
        <v>50</v>
      </c>
      <c r="H6975" s="24">
        <v>0</v>
      </c>
      <c r="I6975" s="24">
        <v>0</v>
      </c>
      <c r="J6975" s="282">
        <v>10</v>
      </c>
      <c r="K6975" s="282">
        <v>30</v>
      </c>
    </row>
    <row r="6976" spans="1:11" x14ac:dyDescent="0.3">
      <c r="A6976" s="283" t="s">
        <v>2105</v>
      </c>
      <c r="B6976" s="283">
        <v>72</v>
      </c>
      <c r="C6976" s="24" t="str">
        <f t="shared" si="108"/>
        <v>brynhild72</v>
      </c>
      <c r="D6976" s="283">
        <v>647</v>
      </c>
      <c r="E6976" s="283">
        <v>284</v>
      </c>
      <c r="F6976" s="283">
        <v>8226</v>
      </c>
      <c r="G6976" s="24">
        <v>50</v>
      </c>
      <c r="H6976" s="24">
        <v>0</v>
      </c>
      <c r="I6976" s="24">
        <v>0</v>
      </c>
      <c r="J6976" s="282">
        <v>10</v>
      </c>
      <c r="K6976" s="282">
        <v>30</v>
      </c>
    </row>
    <row r="6977" spans="1:11" x14ac:dyDescent="0.3">
      <c r="A6977" s="283" t="s">
        <v>2105</v>
      </c>
      <c r="B6977" s="283">
        <v>73</v>
      </c>
      <c r="C6977" s="24" t="str">
        <f t="shared" si="108"/>
        <v>brynhild73</v>
      </c>
      <c r="D6977" s="283">
        <v>654</v>
      </c>
      <c r="E6977" s="283">
        <v>287</v>
      </c>
      <c r="F6977" s="283">
        <v>8340</v>
      </c>
      <c r="G6977" s="24">
        <v>50</v>
      </c>
      <c r="H6977" s="24">
        <v>0</v>
      </c>
      <c r="I6977" s="24">
        <v>0</v>
      </c>
      <c r="J6977" s="282">
        <v>10</v>
      </c>
      <c r="K6977" s="282">
        <v>30</v>
      </c>
    </row>
    <row r="6978" spans="1:11" x14ac:dyDescent="0.3">
      <c r="A6978" s="283" t="s">
        <v>2105</v>
      </c>
      <c r="B6978" s="283">
        <v>74</v>
      </c>
      <c r="C6978" s="24" t="str">
        <f t="shared" si="108"/>
        <v>brynhild74</v>
      </c>
      <c r="D6978" s="283">
        <v>662</v>
      </c>
      <c r="E6978" s="283">
        <v>291</v>
      </c>
      <c r="F6978" s="283">
        <v>8440</v>
      </c>
      <c r="G6978" s="24">
        <v>50</v>
      </c>
      <c r="H6978" s="24">
        <v>0</v>
      </c>
      <c r="I6978" s="24">
        <v>0</v>
      </c>
      <c r="J6978" s="282">
        <v>10</v>
      </c>
      <c r="K6978" s="282">
        <v>30</v>
      </c>
    </row>
    <row r="6979" spans="1:11" x14ac:dyDescent="0.3">
      <c r="A6979" s="283" t="s">
        <v>2105</v>
      </c>
      <c r="B6979" s="283">
        <v>75</v>
      </c>
      <c r="C6979" s="24" t="str">
        <f t="shared" si="108"/>
        <v>brynhild75</v>
      </c>
      <c r="D6979" s="283">
        <v>670</v>
      </c>
      <c r="E6979" s="283">
        <v>294</v>
      </c>
      <c r="F6979" s="283">
        <v>8552</v>
      </c>
      <c r="G6979" s="24">
        <v>50</v>
      </c>
      <c r="H6979" s="24">
        <v>0</v>
      </c>
      <c r="I6979" s="24">
        <v>0</v>
      </c>
      <c r="J6979" s="282">
        <v>10</v>
      </c>
      <c r="K6979" s="282">
        <v>30</v>
      </c>
    </row>
    <row r="6980" spans="1:11" x14ac:dyDescent="0.3">
      <c r="A6980" s="283" t="s">
        <v>2105</v>
      </c>
      <c r="B6980" s="283">
        <v>76</v>
      </c>
      <c r="C6980" s="24" t="str">
        <f t="shared" si="108"/>
        <v>brynhild76</v>
      </c>
      <c r="D6980" s="283">
        <v>677</v>
      </c>
      <c r="E6980" s="283">
        <v>297</v>
      </c>
      <c r="F6980" s="283">
        <v>8654</v>
      </c>
      <c r="G6980" s="24">
        <v>50</v>
      </c>
      <c r="H6980" s="24">
        <v>0</v>
      </c>
      <c r="I6980" s="24">
        <v>0</v>
      </c>
      <c r="J6980" s="282">
        <v>10</v>
      </c>
      <c r="K6980" s="282">
        <v>30</v>
      </c>
    </row>
    <row r="6981" spans="1:11" x14ac:dyDescent="0.3">
      <c r="A6981" s="283" t="s">
        <v>2105</v>
      </c>
      <c r="B6981" s="283">
        <v>77</v>
      </c>
      <c r="C6981" s="24" t="str">
        <f t="shared" si="108"/>
        <v>brynhild77</v>
      </c>
      <c r="D6981" s="283">
        <v>685</v>
      </c>
      <c r="E6981" s="283">
        <v>301</v>
      </c>
      <c r="F6981" s="283">
        <v>8775</v>
      </c>
      <c r="G6981" s="24">
        <v>50</v>
      </c>
      <c r="H6981" s="24">
        <v>0</v>
      </c>
      <c r="I6981" s="24">
        <v>0</v>
      </c>
      <c r="J6981" s="282">
        <v>10</v>
      </c>
      <c r="K6981" s="282">
        <v>30</v>
      </c>
    </row>
    <row r="6982" spans="1:11" x14ac:dyDescent="0.3">
      <c r="A6982" s="283" t="s">
        <v>2105</v>
      </c>
      <c r="B6982" s="283">
        <v>78</v>
      </c>
      <c r="C6982" s="24" t="str">
        <f t="shared" ref="C6982:C7045" si="109">A6982&amp;B6982</f>
        <v>brynhild78</v>
      </c>
      <c r="D6982" s="283">
        <v>693</v>
      </c>
      <c r="E6982" s="283">
        <v>304</v>
      </c>
      <c r="F6982" s="283">
        <v>8879</v>
      </c>
      <c r="G6982" s="24">
        <v>50</v>
      </c>
      <c r="H6982" s="24">
        <v>0</v>
      </c>
      <c r="I6982" s="24">
        <v>0</v>
      </c>
      <c r="J6982" s="282">
        <v>10</v>
      </c>
      <c r="K6982" s="282">
        <v>30</v>
      </c>
    </row>
    <row r="6983" spans="1:11" x14ac:dyDescent="0.3">
      <c r="A6983" s="283" t="s">
        <v>2105</v>
      </c>
      <c r="B6983" s="283">
        <v>79</v>
      </c>
      <c r="C6983" s="24" t="str">
        <f t="shared" si="109"/>
        <v>brynhild79</v>
      </c>
      <c r="D6983" s="283">
        <v>701</v>
      </c>
      <c r="E6983" s="283">
        <v>308</v>
      </c>
      <c r="F6983" s="283">
        <v>8997</v>
      </c>
      <c r="G6983" s="24">
        <v>50</v>
      </c>
      <c r="H6983" s="24">
        <v>0</v>
      </c>
      <c r="I6983" s="24">
        <v>0</v>
      </c>
      <c r="J6983" s="282">
        <v>10</v>
      </c>
      <c r="K6983" s="282">
        <v>30</v>
      </c>
    </row>
    <row r="6984" spans="1:11" x14ac:dyDescent="0.3">
      <c r="A6984" s="283" t="s">
        <v>2105</v>
      </c>
      <c r="B6984" s="283">
        <v>80</v>
      </c>
      <c r="C6984" s="24" t="str">
        <f t="shared" si="109"/>
        <v>brynhild80</v>
      </c>
      <c r="D6984" s="283">
        <v>710</v>
      </c>
      <c r="E6984" s="283">
        <v>312</v>
      </c>
      <c r="F6984" s="283">
        <v>9104</v>
      </c>
      <c r="G6984" s="24">
        <v>50</v>
      </c>
      <c r="H6984" s="24">
        <v>0</v>
      </c>
      <c r="I6984" s="24">
        <v>0</v>
      </c>
      <c r="J6984" s="282">
        <v>10</v>
      </c>
      <c r="K6984" s="282">
        <v>30</v>
      </c>
    </row>
    <row r="6985" spans="1:11" x14ac:dyDescent="0.3">
      <c r="A6985" s="283" t="s">
        <v>2105</v>
      </c>
      <c r="B6985" s="283">
        <v>81</v>
      </c>
      <c r="C6985" s="24" t="str">
        <f t="shared" si="109"/>
        <v>brynhild81</v>
      </c>
      <c r="D6985" s="283">
        <v>775</v>
      </c>
      <c r="E6985" s="283">
        <v>340</v>
      </c>
      <c r="F6985" s="283">
        <v>10061</v>
      </c>
      <c r="G6985" s="24">
        <v>50</v>
      </c>
      <c r="H6985" s="24">
        <v>0</v>
      </c>
      <c r="I6985" s="24">
        <v>0</v>
      </c>
      <c r="J6985" s="282">
        <v>10</v>
      </c>
      <c r="K6985" s="282">
        <v>30</v>
      </c>
    </row>
    <row r="6986" spans="1:11" x14ac:dyDescent="0.3">
      <c r="A6986" s="283" t="s">
        <v>2105</v>
      </c>
      <c r="B6986" s="283">
        <v>82</v>
      </c>
      <c r="C6986" s="24" t="str">
        <f t="shared" si="109"/>
        <v>brynhild82</v>
      </c>
      <c r="D6986" s="283">
        <v>784</v>
      </c>
      <c r="E6986" s="283">
        <v>344</v>
      </c>
      <c r="F6986" s="283">
        <v>10181</v>
      </c>
      <c r="G6986" s="24">
        <v>50</v>
      </c>
      <c r="H6986" s="24">
        <v>0</v>
      </c>
      <c r="I6986" s="24">
        <v>0</v>
      </c>
      <c r="J6986" s="282">
        <v>10</v>
      </c>
      <c r="K6986" s="282">
        <v>30</v>
      </c>
    </row>
    <row r="6987" spans="1:11" x14ac:dyDescent="0.3">
      <c r="A6987" s="283" t="s">
        <v>2105</v>
      </c>
      <c r="B6987" s="283">
        <v>83</v>
      </c>
      <c r="C6987" s="24" t="str">
        <f t="shared" si="109"/>
        <v>brynhild83</v>
      </c>
      <c r="D6987" s="283">
        <v>793</v>
      </c>
      <c r="E6987" s="283">
        <v>348</v>
      </c>
      <c r="F6987" s="283">
        <v>10323</v>
      </c>
      <c r="G6987" s="24">
        <v>50</v>
      </c>
      <c r="H6987" s="24">
        <v>0</v>
      </c>
      <c r="I6987" s="24">
        <v>0</v>
      </c>
      <c r="J6987" s="282">
        <v>10</v>
      </c>
      <c r="K6987" s="282">
        <v>30</v>
      </c>
    </row>
    <row r="6988" spans="1:11" x14ac:dyDescent="0.3">
      <c r="A6988" s="283" t="s">
        <v>2105</v>
      </c>
      <c r="B6988" s="283">
        <v>84</v>
      </c>
      <c r="C6988" s="24" t="str">
        <f t="shared" si="109"/>
        <v>brynhild84</v>
      </c>
      <c r="D6988" s="283">
        <v>802</v>
      </c>
      <c r="E6988" s="283">
        <v>352</v>
      </c>
      <c r="F6988" s="283">
        <v>10446</v>
      </c>
      <c r="G6988" s="24">
        <v>50</v>
      </c>
      <c r="H6988" s="24">
        <v>0</v>
      </c>
      <c r="I6988" s="24">
        <v>0</v>
      </c>
      <c r="J6988" s="282">
        <v>10</v>
      </c>
      <c r="K6988" s="282">
        <v>30</v>
      </c>
    </row>
    <row r="6989" spans="1:11" x14ac:dyDescent="0.3">
      <c r="A6989" s="283" t="s">
        <v>2105</v>
      </c>
      <c r="B6989" s="283">
        <v>85</v>
      </c>
      <c r="C6989" s="24" t="str">
        <f t="shared" si="109"/>
        <v>brynhild85</v>
      </c>
      <c r="D6989" s="283">
        <v>811</v>
      </c>
      <c r="E6989" s="283">
        <v>356</v>
      </c>
      <c r="F6989" s="283">
        <v>10594</v>
      </c>
      <c r="G6989" s="24">
        <v>50</v>
      </c>
      <c r="H6989" s="24">
        <v>0</v>
      </c>
      <c r="I6989" s="24">
        <v>0</v>
      </c>
      <c r="J6989" s="282">
        <v>10</v>
      </c>
      <c r="K6989" s="282">
        <v>30</v>
      </c>
    </row>
    <row r="6990" spans="1:11" x14ac:dyDescent="0.3">
      <c r="A6990" s="283" t="s">
        <v>2105</v>
      </c>
      <c r="B6990" s="283">
        <v>86</v>
      </c>
      <c r="C6990" s="24" t="str">
        <f t="shared" si="109"/>
        <v>brynhild86</v>
      </c>
      <c r="D6990" s="283">
        <v>821</v>
      </c>
      <c r="E6990" s="283">
        <v>360</v>
      </c>
      <c r="F6990" s="283">
        <v>10721</v>
      </c>
      <c r="G6990" s="24">
        <v>50</v>
      </c>
      <c r="H6990" s="24">
        <v>0</v>
      </c>
      <c r="I6990" s="24">
        <v>0</v>
      </c>
      <c r="J6990" s="282">
        <v>10</v>
      </c>
      <c r="K6990" s="282">
        <v>30</v>
      </c>
    </row>
    <row r="6991" spans="1:11" x14ac:dyDescent="0.3">
      <c r="A6991" s="283" t="s">
        <v>2105</v>
      </c>
      <c r="B6991" s="283">
        <v>87</v>
      </c>
      <c r="C6991" s="24" t="str">
        <f t="shared" si="109"/>
        <v>brynhild87</v>
      </c>
      <c r="D6991" s="283">
        <v>830</v>
      </c>
      <c r="E6991" s="283">
        <v>365</v>
      </c>
      <c r="F6991" s="283">
        <v>10848</v>
      </c>
      <c r="G6991" s="24">
        <v>50</v>
      </c>
      <c r="H6991" s="24">
        <v>0</v>
      </c>
      <c r="I6991" s="24">
        <v>0</v>
      </c>
      <c r="J6991" s="282">
        <v>10</v>
      </c>
      <c r="K6991" s="282">
        <v>30</v>
      </c>
    </row>
    <row r="6992" spans="1:11" x14ac:dyDescent="0.3">
      <c r="A6992" s="283" t="s">
        <v>2105</v>
      </c>
      <c r="B6992" s="283">
        <v>88</v>
      </c>
      <c r="C6992" s="24" t="str">
        <f t="shared" si="109"/>
        <v>brynhild88</v>
      </c>
      <c r="D6992" s="283">
        <v>840</v>
      </c>
      <c r="E6992" s="283">
        <v>369</v>
      </c>
      <c r="F6992" s="283">
        <v>10978</v>
      </c>
      <c r="G6992" s="24">
        <v>50</v>
      </c>
      <c r="H6992" s="24">
        <v>0</v>
      </c>
      <c r="I6992" s="24">
        <v>0</v>
      </c>
      <c r="J6992" s="282">
        <v>10</v>
      </c>
      <c r="K6992" s="282">
        <v>30</v>
      </c>
    </row>
    <row r="6993" spans="1:11" x14ac:dyDescent="0.3">
      <c r="A6993" s="283" t="s">
        <v>2105</v>
      </c>
      <c r="B6993" s="283">
        <v>89</v>
      </c>
      <c r="C6993" s="24" t="str">
        <f t="shared" si="109"/>
        <v>brynhild89</v>
      </c>
      <c r="D6993" s="283">
        <v>850</v>
      </c>
      <c r="E6993" s="283">
        <v>373</v>
      </c>
      <c r="F6993" s="283">
        <v>11145</v>
      </c>
      <c r="G6993" s="24">
        <v>50</v>
      </c>
      <c r="H6993" s="24">
        <v>0</v>
      </c>
      <c r="I6993" s="24">
        <v>0</v>
      </c>
      <c r="J6993" s="282">
        <v>10</v>
      </c>
      <c r="K6993" s="282">
        <v>30</v>
      </c>
    </row>
    <row r="6994" spans="1:11" x14ac:dyDescent="0.3">
      <c r="A6994" s="283" t="s">
        <v>2105</v>
      </c>
      <c r="B6994" s="283">
        <v>90</v>
      </c>
      <c r="C6994" s="24" t="str">
        <f t="shared" si="109"/>
        <v>brynhild90</v>
      </c>
      <c r="D6994" s="283">
        <v>859</v>
      </c>
      <c r="E6994" s="283">
        <v>377</v>
      </c>
      <c r="F6994" s="283">
        <v>11278</v>
      </c>
      <c r="G6994" s="24">
        <v>50</v>
      </c>
      <c r="H6994" s="24">
        <v>0</v>
      </c>
      <c r="I6994" s="24">
        <v>0</v>
      </c>
      <c r="J6994" s="282">
        <v>10</v>
      </c>
      <c r="K6994" s="282">
        <v>30</v>
      </c>
    </row>
    <row r="6995" spans="1:11" x14ac:dyDescent="0.3">
      <c r="A6995" s="283" t="s">
        <v>2105</v>
      </c>
      <c r="B6995" s="283">
        <v>91</v>
      </c>
      <c r="C6995" s="24" t="str">
        <f t="shared" si="109"/>
        <v>brynhild91</v>
      </c>
      <c r="D6995" s="283">
        <v>938</v>
      </c>
      <c r="E6995" s="283">
        <v>412</v>
      </c>
      <c r="F6995" s="283">
        <v>12294</v>
      </c>
      <c r="G6995" s="24">
        <v>50</v>
      </c>
      <c r="H6995" s="24">
        <v>0</v>
      </c>
      <c r="I6995" s="24">
        <v>0</v>
      </c>
      <c r="J6995" s="282">
        <v>10</v>
      </c>
      <c r="K6995" s="282">
        <v>30</v>
      </c>
    </row>
    <row r="6996" spans="1:11" x14ac:dyDescent="0.3">
      <c r="A6996" s="283" t="s">
        <v>2105</v>
      </c>
      <c r="B6996" s="283">
        <v>92</v>
      </c>
      <c r="C6996" s="24" t="str">
        <f t="shared" si="109"/>
        <v>brynhild92</v>
      </c>
      <c r="D6996" s="283">
        <v>949</v>
      </c>
      <c r="E6996" s="283">
        <v>417</v>
      </c>
      <c r="F6996" s="283">
        <v>12440</v>
      </c>
      <c r="G6996" s="24">
        <v>50</v>
      </c>
      <c r="H6996" s="24">
        <v>0</v>
      </c>
      <c r="I6996" s="24">
        <v>0</v>
      </c>
      <c r="J6996" s="282">
        <v>10</v>
      </c>
      <c r="K6996" s="282">
        <v>30</v>
      </c>
    </row>
    <row r="6997" spans="1:11" x14ac:dyDescent="0.3">
      <c r="A6997" s="283" t="s">
        <v>2105</v>
      </c>
      <c r="B6997" s="283">
        <v>93</v>
      </c>
      <c r="C6997" s="24" t="str">
        <f t="shared" si="109"/>
        <v>brynhild93</v>
      </c>
      <c r="D6997" s="283">
        <v>960</v>
      </c>
      <c r="E6997" s="283">
        <v>422</v>
      </c>
      <c r="F6997" s="283">
        <v>12630</v>
      </c>
      <c r="G6997" s="24">
        <v>50</v>
      </c>
      <c r="H6997" s="24">
        <v>0</v>
      </c>
      <c r="I6997" s="24">
        <v>0</v>
      </c>
      <c r="J6997" s="282">
        <v>10</v>
      </c>
      <c r="K6997" s="282">
        <v>30</v>
      </c>
    </row>
    <row r="6998" spans="1:11" x14ac:dyDescent="0.3">
      <c r="A6998" s="283" t="s">
        <v>2105</v>
      </c>
      <c r="B6998" s="283">
        <v>94</v>
      </c>
      <c r="C6998" s="24" t="str">
        <f t="shared" si="109"/>
        <v>brynhild94</v>
      </c>
      <c r="D6998" s="283">
        <v>971</v>
      </c>
      <c r="E6998" s="283">
        <v>426</v>
      </c>
      <c r="F6998" s="283">
        <v>12781</v>
      </c>
      <c r="G6998" s="24">
        <v>50</v>
      </c>
      <c r="H6998" s="24">
        <v>0</v>
      </c>
      <c r="I6998" s="24">
        <v>0</v>
      </c>
      <c r="J6998" s="282">
        <v>10</v>
      </c>
      <c r="K6998" s="282">
        <v>30</v>
      </c>
    </row>
    <row r="6999" spans="1:11" x14ac:dyDescent="0.3">
      <c r="A6999" s="283" t="s">
        <v>2105</v>
      </c>
      <c r="B6999" s="283">
        <v>95</v>
      </c>
      <c r="C6999" s="24" t="str">
        <f t="shared" si="109"/>
        <v>brynhild95</v>
      </c>
      <c r="D6999" s="283">
        <v>982</v>
      </c>
      <c r="E6999" s="283">
        <v>431</v>
      </c>
      <c r="F6999" s="283">
        <v>12933</v>
      </c>
      <c r="G6999" s="24">
        <v>50</v>
      </c>
      <c r="H6999" s="24">
        <v>0</v>
      </c>
      <c r="I6999" s="24">
        <v>0</v>
      </c>
      <c r="J6999" s="282">
        <v>10</v>
      </c>
      <c r="K6999" s="282">
        <v>30</v>
      </c>
    </row>
    <row r="7000" spans="1:11" x14ac:dyDescent="0.3">
      <c r="A7000" s="283" t="s">
        <v>2105</v>
      </c>
      <c r="B7000" s="283">
        <v>96</v>
      </c>
      <c r="C7000" s="24" t="str">
        <f t="shared" si="109"/>
        <v>brynhild96</v>
      </c>
      <c r="D7000" s="283">
        <v>993</v>
      </c>
      <c r="E7000" s="283">
        <v>436</v>
      </c>
      <c r="F7000" s="283">
        <v>13087</v>
      </c>
      <c r="G7000" s="24">
        <v>50</v>
      </c>
      <c r="H7000" s="24">
        <v>0</v>
      </c>
      <c r="I7000" s="24">
        <v>0</v>
      </c>
      <c r="J7000" s="282">
        <v>10</v>
      </c>
      <c r="K7000" s="282">
        <v>30</v>
      </c>
    </row>
    <row r="7001" spans="1:11" x14ac:dyDescent="0.3">
      <c r="A7001" s="283" t="s">
        <v>2105</v>
      </c>
      <c r="B7001" s="283">
        <v>97</v>
      </c>
      <c r="C7001" s="24" t="str">
        <f t="shared" si="109"/>
        <v>brynhild97</v>
      </c>
      <c r="D7001" s="283">
        <v>1005</v>
      </c>
      <c r="E7001" s="283">
        <v>441</v>
      </c>
      <c r="F7001" s="283">
        <v>13287</v>
      </c>
      <c r="G7001" s="24">
        <v>50</v>
      </c>
      <c r="H7001" s="24">
        <v>0</v>
      </c>
      <c r="I7001" s="24">
        <v>0</v>
      </c>
      <c r="J7001" s="282">
        <v>10</v>
      </c>
      <c r="K7001" s="282">
        <v>30</v>
      </c>
    </row>
    <row r="7002" spans="1:11" x14ac:dyDescent="0.3">
      <c r="A7002" s="283" t="s">
        <v>2105</v>
      </c>
      <c r="B7002" s="283">
        <v>98</v>
      </c>
      <c r="C7002" s="24" t="str">
        <f t="shared" si="109"/>
        <v>brynhild98</v>
      </c>
      <c r="D7002" s="283">
        <v>1016</v>
      </c>
      <c r="E7002" s="283">
        <v>446</v>
      </c>
      <c r="F7002" s="283">
        <v>13445</v>
      </c>
      <c r="G7002" s="24">
        <v>50</v>
      </c>
      <c r="H7002" s="24">
        <v>0</v>
      </c>
      <c r="I7002" s="24">
        <v>0</v>
      </c>
      <c r="J7002" s="282">
        <v>10</v>
      </c>
      <c r="K7002" s="282">
        <v>30</v>
      </c>
    </row>
    <row r="7003" spans="1:11" x14ac:dyDescent="0.3">
      <c r="A7003" s="283" t="s">
        <v>2105</v>
      </c>
      <c r="B7003" s="283">
        <v>99</v>
      </c>
      <c r="C7003" s="24" t="str">
        <f t="shared" si="109"/>
        <v>brynhild99</v>
      </c>
      <c r="D7003" s="283">
        <v>1028</v>
      </c>
      <c r="E7003" s="283">
        <v>451</v>
      </c>
      <c r="F7003" s="283">
        <v>13605</v>
      </c>
      <c r="G7003" s="24">
        <v>50</v>
      </c>
      <c r="H7003" s="24">
        <v>0</v>
      </c>
      <c r="I7003" s="24">
        <v>0</v>
      </c>
      <c r="J7003" s="282">
        <v>10</v>
      </c>
      <c r="K7003" s="282">
        <v>30</v>
      </c>
    </row>
    <row r="7004" spans="1:11" x14ac:dyDescent="0.3">
      <c r="A7004" s="283" t="s">
        <v>2105</v>
      </c>
      <c r="B7004" s="283">
        <v>100</v>
      </c>
      <c r="C7004" s="24" t="str">
        <f t="shared" si="109"/>
        <v>brynhild100</v>
      </c>
      <c r="D7004" s="283">
        <v>1039</v>
      </c>
      <c r="E7004" s="283">
        <v>457</v>
      </c>
      <c r="F7004" s="283">
        <v>13766</v>
      </c>
      <c r="G7004" s="24">
        <v>50</v>
      </c>
      <c r="H7004" s="24">
        <v>0</v>
      </c>
      <c r="I7004" s="24">
        <v>0</v>
      </c>
      <c r="J7004" s="282">
        <v>10</v>
      </c>
      <c r="K7004" s="282">
        <v>30</v>
      </c>
    </row>
    <row r="7005" spans="1:11" x14ac:dyDescent="0.3">
      <c r="A7005" s="283" t="s">
        <v>2105</v>
      </c>
      <c r="B7005" s="283">
        <v>101</v>
      </c>
      <c r="C7005" s="24" t="str">
        <f t="shared" si="109"/>
        <v>brynhild101</v>
      </c>
      <c r="D7005" s="283">
        <v>1135</v>
      </c>
      <c r="E7005" s="283">
        <v>498</v>
      </c>
      <c r="F7005" s="283">
        <v>15245</v>
      </c>
      <c r="G7005" s="24">
        <v>50</v>
      </c>
      <c r="H7005" s="24">
        <v>0</v>
      </c>
      <c r="I7005" s="24">
        <v>0</v>
      </c>
      <c r="J7005" s="282">
        <v>10</v>
      </c>
      <c r="K7005" s="282">
        <v>30</v>
      </c>
    </row>
    <row r="7006" spans="1:11" x14ac:dyDescent="0.3">
      <c r="A7006" s="283" t="s">
        <v>2105</v>
      </c>
      <c r="B7006" s="283">
        <v>102</v>
      </c>
      <c r="C7006" s="24" t="str">
        <f t="shared" si="109"/>
        <v>brynhild102</v>
      </c>
      <c r="D7006" s="283">
        <v>1147</v>
      </c>
      <c r="E7006" s="283">
        <v>504</v>
      </c>
      <c r="F7006" s="283">
        <v>15426</v>
      </c>
      <c r="G7006" s="24">
        <v>50</v>
      </c>
      <c r="H7006" s="24">
        <v>0</v>
      </c>
      <c r="I7006" s="24">
        <v>0</v>
      </c>
      <c r="J7006" s="282">
        <v>10</v>
      </c>
      <c r="K7006" s="282">
        <v>30</v>
      </c>
    </row>
    <row r="7007" spans="1:11" x14ac:dyDescent="0.3">
      <c r="A7007" s="283" t="s">
        <v>2105</v>
      </c>
      <c r="B7007" s="283">
        <v>103</v>
      </c>
      <c r="C7007" s="24" t="str">
        <f t="shared" si="109"/>
        <v>brynhild103</v>
      </c>
      <c r="D7007" s="283">
        <v>1161</v>
      </c>
      <c r="E7007" s="283">
        <v>510</v>
      </c>
      <c r="F7007" s="283">
        <v>15610</v>
      </c>
      <c r="G7007" s="24">
        <v>50</v>
      </c>
      <c r="H7007" s="24">
        <v>0</v>
      </c>
      <c r="I7007" s="24">
        <v>0</v>
      </c>
      <c r="J7007" s="282">
        <v>10</v>
      </c>
      <c r="K7007" s="282">
        <v>30</v>
      </c>
    </row>
    <row r="7008" spans="1:11" x14ac:dyDescent="0.3">
      <c r="A7008" s="283" t="s">
        <v>2105</v>
      </c>
      <c r="B7008" s="283">
        <v>104</v>
      </c>
      <c r="C7008" s="24" t="str">
        <f t="shared" si="109"/>
        <v>brynhild104</v>
      </c>
      <c r="D7008" s="283">
        <v>1174</v>
      </c>
      <c r="E7008" s="283">
        <v>516</v>
      </c>
      <c r="F7008" s="283">
        <v>15795</v>
      </c>
      <c r="G7008" s="24">
        <v>50</v>
      </c>
      <c r="H7008" s="24">
        <v>0</v>
      </c>
      <c r="I7008" s="24">
        <v>0</v>
      </c>
      <c r="J7008" s="282">
        <v>10</v>
      </c>
      <c r="K7008" s="282">
        <v>30</v>
      </c>
    </row>
    <row r="7009" spans="1:11" x14ac:dyDescent="0.3">
      <c r="A7009" s="283" t="s">
        <v>2105</v>
      </c>
      <c r="B7009" s="283">
        <v>105</v>
      </c>
      <c r="C7009" s="24" t="str">
        <f t="shared" si="109"/>
        <v>brynhild105</v>
      </c>
      <c r="D7009" s="283">
        <v>1187</v>
      </c>
      <c r="E7009" s="283">
        <v>521</v>
      </c>
      <c r="F7009" s="283">
        <v>16036</v>
      </c>
      <c r="G7009" s="24">
        <v>50</v>
      </c>
      <c r="H7009" s="24">
        <v>0</v>
      </c>
      <c r="I7009" s="24">
        <v>0</v>
      </c>
      <c r="J7009" s="282">
        <v>10</v>
      </c>
      <c r="K7009" s="282">
        <v>30</v>
      </c>
    </row>
    <row r="7010" spans="1:11" x14ac:dyDescent="0.3">
      <c r="A7010" s="283" t="s">
        <v>2105</v>
      </c>
      <c r="B7010" s="283">
        <v>106</v>
      </c>
      <c r="C7010" s="24" t="str">
        <f t="shared" si="109"/>
        <v>brynhild106</v>
      </c>
      <c r="D7010" s="283">
        <v>1201</v>
      </c>
      <c r="E7010" s="283">
        <v>527</v>
      </c>
      <c r="F7010" s="283">
        <v>16227</v>
      </c>
      <c r="G7010" s="24">
        <v>50</v>
      </c>
      <c r="H7010" s="24">
        <v>0</v>
      </c>
      <c r="I7010" s="24">
        <v>0</v>
      </c>
      <c r="J7010" s="282">
        <v>10</v>
      </c>
      <c r="K7010" s="282">
        <v>30</v>
      </c>
    </row>
    <row r="7011" spans="1:11" x14ac:dyDescent="0.3">
      <c r="A7011" s="283" t="s">
        <v>2105</v>
      </c>
      <c r="B7011" s="283">
        <v>107</v>
      </c>
      <c r="C7011" s="24" t="str">
        <f t="shared" si="109"/>
        <v>brynhild107</v>
      </c>
      <c r="D7011" s="283">
        <v>1214</v>
      </c>
      <c r="E7011" s="283">
        <v>533</v>
      </c>
      <c r="F7011" s="283">
        <v>16420</v>
      </c>
      <c r="G7011" s="24">
        <v>50</v>
      </c>
      <c r="H7011" s="24">
        <v>0</v>
      </c>
      <c r="I7011" s="24">
        <v>0</v>
      </c>
      <c r="J7011" s="282">
        <v>10</v>
      </c>
      <c r="K7011" s="282">
        <v>30</v>
      </c>
    </row>
    <row r="7012" spans="1:11" x14ac:dyDescent="0.3">
      <c r="A7012" s="283" t="s">
        <v>2105</v>
      </c>
      <c r="B7012" s="283">
        <v>108</v>
      </c>
      <c r="C7012" s="24" t="str">
        <f t="shared" si="109"/>
        <v>brynhild108</v>
      </c>
      <c r="D7012" s="283">
        <v>1228</v>
      </c>
      <c r="E7012" s="283">
        <v>539</v>
      </c>
      <c r="F7012" s="283">
        <v>16614</v>
      </c>
      <c r="G7012" s="24">
        <v>50</v>
      </c>
      <c r="H7012" s="24">
        <v>0</v>
      </c>
      <c r="I7012" s="24">
        <v>0</v>
      </c>
      <c r="J7012" s="282">
        <v>10</v>
      </c>
      <c r="K7012" s="282">
        <v>30</v>
      </c>
    </row>
    <row r="7013" spans="1:11" x14ac:dyDescent="0.3">
      <c r="A7013" s="283" t="s">
        <v>2105</v>
      </c>
      <c r="B7013" s="283">
        <v>109</v>
      </c>
      <c r="C7013" s="24" t="str">
        <f t="shared" si="109"/>
        <v>brynhild109</v>
      </c>
      <c r="D7013" s="283">
        <v>1242</v>
      </c>
      <c r="E7013" s="283">
        <v>546</v>
      </c>
      <c r="F7013" s="283">
        <v>16868</v>
      </c>
      <c r="G7013" s="24">
        <v>50</v>
      </c>
      <c r="H7013" s="24">
        <v>0</v>
      </c>
      <c r="I7013" s="24">
        <v>0</v>
      </c>
      <c r="J7013" s="282">
        <v>10</v>
      </c>
      <c r="K7013" s="282">
        <v>30</v>
      </c>
    </row>
    <row r="7014" spans="1:11" x14ac:dyDescent="0.3">
      <c r="A7014" s="283" t="s">
        <v>2105</v>
      </c>
      <c r="B7014" s="283">
        <v>110</v>
      </c>
      <c r="C7014" s="24" t="str">
        <f t="shared" si="109"/>
        <v>brynhild110</v>
      </c>
      <c r="D7014" s="283">
        <v>1256</v>
      </c>
      <c r="E7014" s="283">
        <v>552</v>
      </c>
      <c r="F7014" s="283">
        <v>17068</v>
      </c>
      <c r="G7014" s="24">
        <v>50</v>
      </c>
      <c r="H7014" s="24">
        <v>0</v>
      </c>
      <c r="I7014" s="24">
        <v>0</v>
      </c>
      <c r="J7014" s="282">
        <v>10</v>
      </c>
      <c r="K7014" s="282">
        <v>30</v>
      </c>
    </row>
    <row r="7015" spans="1:11" x14ac:dyDescent="0.3">
      <c r="A7015" s="283" t="s">
        <v>2105</v>
      </c>
      <c r="B7015" s="283">
        <v>111</v>
      </c>
      <c r="C7015" s="24" t="str">
        <f t="shared" si="109"/>
        <v>brynhild111</v>
      </c>
      <c r="D7015" s="283">
        <v>1270</v>
      </c>
      <c r="E7015" s="283">
        <v>558</v>
      </c>
      <c r="F7015" s="283">
        <v>17270</v>
      </c>
      <c r="G7015" s="24">
        <v>50</v>
      </c>
      <c r="H7015" s="24">
        <v>0</v>
      </c>
      <c r="I7015" s="24">
        <v>0</v>
      </c>
      <c r="J7015" s="282">
        <v>10</v>
      </c>
      <c r="K7015" s="282">
        <v>30</v>
      </c>
    </row>
    <row r="7016" spans="1:11" x14ac:dyDescent="0.3">
      <c r="A7016" s="283" t="s">
        <v>2105</v>
      </c>
      <c r="B7016" s="283">
        <v>112</v>
      </c>
      <c r="C7016" s="24" t="str">
        <f t="shared" si="109"/>
        <v>brynhild112</v>
      </c>
      <c r="D7016" s="283">
        <v>1284</v>
      </c>
      <c r="E7016" s="283">
        <v>564</v>
      </c>
      <c r="F7016" s="283">
        <v>17475</v>
      </c>
      <c r="G7016" s="24">
        <v>50</v>
      </c>
      <c r="H7016" s="24">
        <v>0</v>
      </c>
      <c r="I7016" s="24">
        <v>0</v>
      </c>
      <c r="J7016" s="282">
        <v>10</v>
      </c>
      <c r="K7016" s="282">
        <v>30</v>
      </c>
    </row>
    <row r="7017" spans="1:11" x14ac:dyDescent="0.3">
      <c r="A7017" s="283" t="s">
        <v>2105</v>
      </c>
      <c r="B7017" s="283">
        <v>113</v>
      </c>
      <c r="C7017" s="24" t="str">
        <f t="shared" si="109"/>
        <v>brynhild113</v>
      </c>
      <c r="D7017" s="283">
        <v>1299</v>
      </c>
      <c r="E7017" s="283">
        <v>571</v>
      </c>
      <c r="F7017" s="283">
        <v>17721</v>
      </c>
      <c r="G7017" s="24">
        <v>50</v>
      </c>
      <c r="H7017" s="24">
        <v>0</v>
      </c>
      <c r="I7017" s="24">
        <v>0</v>
      </c>
      <c r="J7017" s="282">
        <v>10</v>
      </c>
      <c r="K7017" s="282">
        <v>30</v>
      </c>
    </row>
    <row r="7018" spans="1:11" x14ac:dyDescent="0.3">
      <c r="A7018" s="283" t="s">
        <v>2105</v>
      </c>
      <c r="B7018" s="283">
        <v>114</v>
      </c>
      <c r="C7018" s="24" t="str">
        <f t="shared" si="109"/>
        <v>brynhild114</v>
      </c>
      <c r="D7018" s="283">
        <v>1314</v>
      </c>
      <c r="E7018" s="283">
        <v>577</v>
      </c>
      <c r="F7018" s="283">
        <v>17931</v>
      </c>
      <c r="G7018" s="24">
        <v>50</v>
      </c>
      <c r="H7018" s="24">
        <v>0</v>
      </c>
      <c r="I7018" s="24">
        <v>0</v>
      </c>
      <c r="J7018" s="282">
        <v>10</v>
      </c>
      <c r="K7018" s="282">
        <v>30</v>
      </c>
    </row>
    <row r="7019" spans="1:11" x14ac:dyDescent="0.3">
      <c r="A7019" s="283" t="s">
        <v>2105</v>
      </c>
      <c r="B7019" s="283">
        <v>115</v>
      </c>
      <c r="C7019" s="24" t="str">
        <f t="shared" si="109"/>
        <v>brynhild115</v>
      </c>
      <c r="D7019" s="283">
        <v>1328</v>
      </c>
      <c r="E7019" s="283">
        <v>584</v>
      </c>
      <c r="F7019" s="283">
        <v>18143</v>
      </c>
      <c r="G7019" s="24">
        <v>50</v>
      </c>
      <c r="H7019" s="24">
        <v>0</v>
      </c>
      <c r="I7019" s="24">
        <v>0</v>
      </c>
      <c r="J7019" s="282">
        <v>10</v>
      </c>
      <c r="K7019" s="282">
        <v>30</v>
      </c>
    </row>
    <row r="7020" spans="1:11" x14ac:dyDescent="0.3">
      <c r="A7020" s="283" t="s">
        <v>2105</v>
      </c>
      <c r="B7020" s="283">
        <v>116</v>
      </c>
      <c r="C7020" s="24" t="str">
        <f t="shared" si="109"/>
        <v>brynhild116</v>
      </c>
      <c r="D7020" s="283">
        <v>1343</v>
      </c>
      <c r="E7020" s="283">
        <v>590</v>
      </c>
      <c r="F7020" s="283">
        <v>18358</v>
      </c>
      <c r="G7020" s="24">
        <v>50</v>
      </c>
      <c r="H7020" s="24">
        <v>0</v>
      </c>
      <c r="I7020" s="24">
        <v>0</v>
      </c>
      <c r="J7020" s="282">
        <v>10</v>
      </c>
      <c r="K7020" s="282">
        <v>30</v>
      </c>
    </row>
    <row r="7021" spans="1:11" x14ac:dyDescent="0.3">
      <c r="A7021" s="283" t="s">
        <v>2105</v>
      </c>
      <c r="B7021" s="283">
        <v>117</v>
      </c>
      <c r="C7021" s="24" t="str">
        <f t="shared" si="109"/>
        <v>brynhild117</v>
      </c>
      <c r="D7021" s="283">
        <v>1358</v>
      </c>
      <c r="E7021" s="283">
        <v>597</v>
      </c>
      <c r="F7021" s="283">
        <v>18637</v>
      </c>
      <c r="G7021" s="24">
        <v>50</v>
      </c>
      <c r="H7021" s="24">
        <v>0</v>
      </c>
      <c r="I7021" s="24">
        <v>0</v>
      </c>
      <c r="J7021" s="282">
        <v>10</v>
      </c>
      <c r="K7021" s="282">
        <v>30</v>
      </c>
    </row>
    <row r="7022" spans="1:11" x14ac:dyDescent="0.3">
      <c r="A7022" s="283" t="s">
        <v>2105</v>
      </c>
      <c r="B7022" s="283">
        <v>118</v>
      </c>
      <c r="C7022" s="24" t="str">
        <f t="shared" si="109"/>
        <v>brynhild118</v>
      </c>
      <c r="D7022" s="283">
        <v>1374</v>
      </c>
      <c r="E7022" s="283">
        <v>603</v>
      </c>
      <c r="F7022" s="283">
        <v>18858</v>
      </c>
      <c r="G7022" s="24">
        <v>50</v>
      </c>
      <c r="H7022" s="24">
        <v>0</v>
      </c>
      <c r="I7022" s="24">
        <v>0</v>
      </c>
      <c r="J7022" s="282">
        <v>10</v>
      </c>
      <c r="K7022" s="282">
        <v>30</v>
      </c>
    </row>
    <row r="7023" spans="1:11" x14ac:dyDescent="0.3">
      <c r="A7023" s="283" t="s">
        <v>2105</v>
      </c>
      <c r="B7023" s="283">
        <v>119</v>
      </c>
      <c r="C7023" s="24" t="str">
        <f t="shared" si="109"/>
        <v>brynhild119</v>
      </c>
      <c r="D7023" s="283">
        <v>1389</v>
      </c>
      <c r="E7023" s="283">
        <v>610</v>
      </c>
      <c r="F7023" s="283">
        <v>19080</v>
      </c>
      <c r="G7023" s="24">
        <v>50</v>
      </c>
      <c r="H7023" s="24">
        <v>0</v>
      </c>
      <c r="I7023" s="24">
        <v>0</v>
      </c>
      <c r="J7023" s="282">
        <v>10</v>
      </c>
      <c r="K7023" s="282">
        <v>30</v>
      </c>
    </row>
    <row r="7024" spans="1:11" x14ac:dyDescent="0.3">
      <c r="A7024" s="283" t="s">
        <v>2105</v>
      </c>
      <c r="B7024" s="283">
        <v>120</v>
      </c>
      <c r="C7024" s="24" t="str">
        <f t="shared" si="109"/>
        <v>brynhild120</v>
      </c>
      <c r="D7024" s="283">
        <v>1405</v>
      </c>
      <c r="E7024" s="283">
        <v>617</v>
      </c>
      <c r="F7024" s="283">
        <v>19306</v>
      </c>
      <c r="G7024" s="24">
        <v>50</v>
      </c>
      <c r="H7024" s="24">
        <v>0</v>
      </c>
      <c r="I7024" s="24">
        <v>0</v>
      </c>
      <c r="J7024" s="282">
        <v>10</v>
      </c>
      <c r="K7024" s="282">
        <v>30</v>
      </c>
    </row>
    <row r="7025" spans="1:11" x14ac:dyDescent="0.3">
      <c r="A7025" s="283" t="s">
        <v>2105</v>
      </c>
      <c r="B7025" s="283">
        <v>121</v>
      </c>
      <c r="C7025" s="24" t="str">
        <f t="shared" si="109"/>
        <v>brynhild121</v>
      </c>
      <c r="D7025" s="283">
        <v>1533</v>
      </c>
      <c r="E7025" s="283">
        <v>673</v>
      </c>
      <c r="F7025" s="283">
        <v>21330</v>
      </c>
      <c r="G7025" s="24">
        <v>50</v>
      </c>
      <c r="H7025" s="24">
        <v>0</v>
      </c>
      <c r="I7025" s="24">
        <v>0</v>
      </c>
      <c r="J7025" s="282">
        <v>10</v>
      </c>
      <c r="K7025" s="282">
        <v>30</v>
      </c>
    </row>
    <row r="7026" spans="1:11" x14ac:dyDescent="0.3">
      <c r="A7026" s="283" t="s">
        <v>2105</v>
      </c>
      <c r="B7026" s="283">
        <v>122</v>
      </c>
      <c r="C7026" s="24" t="str">
        <f t="shared" si="109"/>
        <v>brynhild122</v>
      </c>
      <c r="D7026" s="283">
        <v>1550</v>
      </c>
      <c r="E7026" s="283">
        <v>681</v>
      </c>
      <c r="F7026" s="283">
        <v>21582</v>
      </c>
      <c r="G7026" s="24">
        <v>50</v>
      </c>
      <c r="H7026" s="24">
        <v>0</v>
      </c>
      <c r="I7026" s="24">
        <v>0</v>
      </c>
      <c r="J7026" s="282">
        <v>10</v>
      </c>
      <c r="K7026" s="282">
        <v>30</v>
      </c>
    </row>
    <row r="7027" spans="1:11" x14ac:dyDescent="0.3">
      <c r="A7027" s="283" t="s">
        <v>2105</v>
      </c>
      <c r="B7027" s="283">
        <v>123</v>
      </c>
      <c r="C7027" s="24" t="str">
        <f t="shared" si="109"/>
        <v>brynhild123</v>
      </c>
      <c r="D7027" s="283">
        <v>1567</v>
      </c>
      <c r="E7027" s="283">
        <v>689</v>
      </c>
      <c r="F7027" s="283">
        <v>21837</v>
      </c>
      <c r="G7027" s="24">
        <v>50</v>
      </c>
      <c r="H7027" s="24">
        <v>0</v>
      </c>
      <c r="I7027" s="24">
        <v>0</v>
      </c>
      <c r="J7027" s="282">
        <v>10</v>
      </c>
      <c r="K7027" s="282">
        <v>30</v>
      </c>
    </row>
    <row r="7028" spans="1:11" x14ac:dyDescent="0.3">
      <c r="A7028" s="283" t="s">
        <v>2105</v>
      </c>
      <c r="B7028" s="283">
        <v>124</v>
      </c>
      <c r="C7028" s="24" t="str">
        <f t="shared" si="109"/>
        <v>brynhild124</v>
      </c>
      <c r="D7028" s="283">
        <v>1585</v>
      </c>
      <c r="E7028" s="283">
        <v>696</v>
      </c>
      <c r="F7028" s="283">
        <v>22120</v>
      </c>
      <c r="G7028" s="24">
        <v>50</v>
      </c>
      <c r="H7028" s="24">
        <v>0</v>
      </c>
      <c r="I7028" s="24">
        <v>0</v>
      </c>
      <c r="J7028" s="282">
        <v>10</v>
      </c>
      <c r="K7028" s="282">
        <v>30</v>
      </c>
    </row>
    <row r="7029" spans="1:11" x14ac:dyDescent="0.3">
      <c r="A7029" s="283" t="s">
        <v>2105</v>
      </c>
      <c r="B7029" s="283">
        <v>125</v>
      </c>
      <c r="C7029" s="24" t="str">
        <f t="shared" si="109"/>
        <v>brynhild125</v>
      </c>
      <c r="D7029" s="283">
        <v>1603</v>
      </c>
      <c r="E7029" s="283">
        <v>704</v>
      </c>
      <c r="F7029" s="283">
        <v>22471</v>
      </c>
      <c r="G7029" s="24">
        <v>50</v>
      </c>
      <c r="H7029" s="24">
        <v>0</v>
      </c>
      <c r="I7029" s="24">
        <v>0</v>
      </c>
      <c r="J7029" s="282">
        <v>10</v>
      </c>
      <c r="K7029" s="282">
        <v>30</v>
      </c>
    </row>
    <row r="7030" spans="1:11" x14ac:dyDescent="0.3">
      <c r="A7030" s="283" t="s">
        <v>2105</v>
      </c>
      <c r="B7030" s="283">
        <v>126</v>
      </c>
      <c r="C7030" s="24" t="str">
        <f t="shared" si="109"/>
        <v>brynhild126</v>
      </c>
      <c r="D7030" s="283">
        <v>1621</v>
      </c>
      <c r="E7030" s="283">
        <v>712</v>
      </c>
      <c r="F7030" s="283">
        <v>22736</v>
      </c>
      <c r="G7030" s="24">
        <v>50</v>
      </c>
      <c r="H7030" s="24">
        <v>0</v>
      </c>
      <c r="I7030" s="24">
        <v>0</v>
      </c>
      <c r="J7030" s="282">
        <v>10</v>
      </c>
      <c r="K7030" s="282">
        <v>30</v>
      </c>
    </row>
    <row r="7031" spans="1:11" x14ac:dyDescent="0.3">
      <c r="A7031" s="283" t="s">
        <v>2105</v>
      </c>
      <c r="B7031" s="283">
        <v>127</v>
      </c>
      <c r="C7031" s="24" t="str">
        <f t="shared" si="109"/>
        <v>brynhild127</v>
      </c>
      <c r="D7031" s="283">
        <v>1639</v>
      </c>
      <c r="E7031" s="283">
        <v>720</v>
      </c>
      <c r="F7031" s="283">
        <v>23022</v>
      </c>
      <c r="G7031" s="24">
        <v>50</v>
      </c>
      <c r="H7031" s="24">
        <v>0</v>
      </c>
      <c r="I7031" s="24">
        <v>0</v>
      </c>
      <c r="J7031" s="282">
        <v>10</v>
      </c>
      <c r="K7031" s="282">
        <v>30</v>
      </c>
    </row>
    <row r="7032" spans="1:11" x14ac:dyDescent="0.3">
      <c r="A7032" s="283" t="s">
        <v>2105</v>
      </c>
      <c r="B7032" s="283">
        <v>128</v>
      </c>
      <c r="C7032" s="24" t="str">
        <f t="shared" si="109"/>
        <v>brynhild128</v>
      </c>
      <c r="D7032" s="283">
        <v>1657</v>
      </c>
      <c r="E7032" s="283">
        <v>728</v>
      </c>
      <c r="F7032" s="283">
        <v>23319</v>
      </c>
      <c r="G7032" s="24">
        <v>50</v>
      </c>
      <c r="H7032" s="24">
        <v>0</v>
      </c>
      <c r="I7032" s="24">
        <v>0</v>
      </c>
      <c r="J7032" s="282">
        <v>10</v>
      </c>
      <c r="K7032" s="282">
        <v>30</v>
      </c>
    </row>
    <row r="7033" spans="1:11" x14ac:dyDescent="0.3">
      <c r="A7033" s="283" t="s">
        <v>2105</v>
      </c>
      <c r="B7033" s="283">
        <v>129</v>
      </c>
      <c r="C7033" s="24" t="str">
        <f t="shared" si="109"/>
        <v>brynhild129</v>
      </c>
      <c r="D7033" s="283">
        <v>1675</v>
      </c>
      <c r="E7033" s="283">
        <v>736</v>
      </c>
      <c r="F7033" s="283">
        <v>23593</v>
      </c>
      <c r="G7033" s="24">
        <v>50</v>
      </c>
      <c r="H7033" s="24">
        <v>0</v>
      </c>
      <c r="I7033" s="24">
        <v>0</v>
      </c>
      <c r="J7033" s="282">
        <v>10</v>
      </c>
      <c r="K7033" s="282">
        <v>30</v>
      </c>
    </row>
    <row r="7034" spans="1:11" x14ac:dyDescent="0.3">
      <c r="A7034" s="283" t="s">
        <v>2105</v>
      </c>
      <c r="B7034" s="283">
        <v>130</v>
      </c>
      <c r="C7034" s="24" t="str">
        <f t="shared" si="109"/>
        <v>brynhild130</v>
      </c>
      <c r="D7034" s="283">
        <v>1694</v>
      </c>
      <c r="E7034" s="283">
        <v>744</v>
      </c>
      <c r="F7034" s="283">
        <v>23898</v>
      </c>
      <c r="G7034" s="24">
        <v>50</v>
      </c>
      <c r="H7034" s="24">
        <v>0</v>
      </c>
      <c r="I7034" s="24">
        <v>0</v>
      </c>
      <c r="J7034" s="282">
        <v>10</v>
      </c>
      <c r="K7034" s="282">
        <v>30</v>
      </c>
    </row>
    <row r="7035" spans="1:11" x14ac:dyDescent="0.3">
      <c r="A7035" s="283" t="s">
        <v>2105</v>
      </c>
      <c r="B7035" s="283">
        <v>131</v>
      </c>
      <c r="C7035" s="24" t="str">
        <f t="shared" si="109"/>
        <v>brynhild131</v>
      </c>
      <c r="D7035" s="283">
        <v>1713</v>
      </c>
      <c r="E7035" s="283">
        <v>752</v>
      </c>
      <c r="F7035" s="283">
        <v>24197</v>
      </c>
      <c r="G7035" s="24">
        <v>50</v>
      </c>
      <c r="H7035" s="24">
        <v>0</v>
      </c>
      <c r="I7035" s="24">
        <v>0</v>
      </c>
      <c r="J7035" s="282">
        <v>10</v>
      </c>
      <c r="K7035" s="282">
        <v>30</v>
      </c>
    </row>
    <row r="7036" spans="1:11" x14ac:dyDescent="0.3">
      <c r="A7036" s="283" t="s">
        <v>2105</v>
      </c>
      <c r="B7036" s="283">
        <v>132</v>
      </c>
      <c r="C7036" s="24" t="str">
        <f t="shared" si="109"/>
        <v>brynhild132</v>
      </c>
      <c r="D7036" s="283">
        <v>1732</v>
      </c>
      <c r="E7036" s="283">
        <v>761</v>
      </c>
      <c r="F7036" s="283">
        <v>24482</v>
      </c>
      <c r="G7036" s="24">
        <v>50</v>
      </c>
      <c r="H7036" s="24">
        <v>0</v>
      </c>
      <c r="I7036" s="24">
        <v>0</v>
      </c>
      <c r="J7036" s="282">
        <v>10</v>
      </c>
      <c r="K7036" s="282">
        <v>30</v>
      </c>
    </row>
    <row r="7037" spans="1:11" x14ac:dyDescent="0.3">
      <c r="A7037" s="283" t="s">
        <v>2105</v>
      </c>
      <c r="B7037" s="283">
        <v>133</v>
      </c>
      <c r="C7037" s="24" t="str">
        <f t="shared" si="109"/>
        <v>brynhild133</v>
      </c>
      <c r="D7037" s="283">
        <v>1751</v>
      </c>
      <c r="E7037" s="283">
        <v>769</v>
      </c>
      <c r="F7037" s="283">
        <v>24788</v>
      </c>
      <c r="G7037" s="24">
        <v>50</v>
      </c>
      <c r="H7037" s="24">
        <v>0</v>
      </c>
      <c r="I7037" s="24">
        <v>0</v>
      </c>
      <c r="J7037" s="282">
        <v>10</v>
      </c>
      <c r="K7037" s="282">
        <v>30</v>
      </c>
    </row>
    <row r="7038" spans="1:11" x14ac:dyDescent="0.3">
      <c r="A7038" s="283" t="s">
        <v>2105</v>
      </c>
      <c r="B7038" s="283">
        <v>134</v>
      </c>
      <c r="C7038" s="24" t="str">
        <f t="shared" si="109"/>
        <v>brynhild134</v>
      </c>
      <c r="D7038" s="283">
        <v>1770</v>
      </c>
      <c r="E7038" s="283">
        <v>778</v>
      </c>
      <c r="F7038" s="283">
        <v>25107</v>
      </c>
      <c r="G7038" s="24">
        <v>50</v>
      </c>
      <c r="H7038" s="24">
        <v>0</v>
      </c>
      <c r="I7038" s="24">
        <v>0</v>
      </c>
      <c r="J7038" s="282">
        <v>10</v>
      </c>
      <c r="K7038" s="282">
        <v>30</v>
      </c>
    </row>
    <row r="7039" spans="1:11" x14ac:dyDescent="0.3">
      <c r="A7039" s="283" t="s">
        <v>2105</v>
      </c>
      <c r="B7039" s="283">
        <v>135</v>
      </c>
      <c r="C7039" s="24" t="str">
        <f t="shared" si="109"/>
        <v>brynhild135</v>
      </c>
      <c r="D7039" s="283">
        <v>1790</v>
      </c>
      <c r="E7039" s="283">
        <v>786</v>
      </c>
      <c r="F7039" s="283">
        <v>25402</v>
      </c>
      <c r="G7039" s="24">
        <v>50</v>
      </c>
      <c r="H7039" s="24">
        <v>0</v>
      </c>
      <c r="I7039" s="24">
        <v>0</v>
      </c>
      <c r="J7039" s="282">
        <v>10</v>
      </c>
      <c r="K7039" s="282">
        <v>30</v>
      </c>
    </row>
    <row r="7040" spans="1:11" x14ac:dyDescent="0.3">
      <c r="A7040" s="283" t="s">
        <v>2105</v>
      </c>
      <c r="B7040" s="283">
        <v>136</v>
      </c>
      <c r="C7040" s="24" t="str">
        <f t="shared" si="109"/>
        <v>brynhild136</v>
      </c>
      <c r="D7040" s="283">
        <v>1810</v>
      </c>
      <c r="E7040" s="283">
        <v>795</v>
      </c>
      <c r="F7040" s="283">
        <v>25729</v>
      </c>
      <c r="G7040" s="24">
        <v>50</v>
      </c>
      <c r="H7040" s="24">
        <v>0</v>
      </c>
      <c r="I7040" s="24">
        <v>0</v>
      </c>
      <c r="J7040" s="282">
        <v>10</v>
      </c>
      <c r="K7040" s="282">
        <v>30</v>
      </c>
    </row>
    <row r="7041" spans="1:11" x14ac:dyDescent="0.3">
      <c r="A7041" s="283" t="s">
        <v>2105</v>
      </c>
      <c r="B7041" s="283">
        <v>137</v>
      </c>
      <c r="C7041" s="24" t="str">
        <f t="shared" si="109"/>
        <v>brynhild137</v>
      </c>
      <c r="D7041" s="283">
        <v>1830</v>
      </c>
      <c r="E7041" s="283">
        <v>804</v>
      </c>
      <c r="F7041" s="283">
        <v>26050</v>
      </c>
      <c r="G7041" s="24">
        <v>50</v>
      </c>
      <c r="H7041" s="24">
        <v>0</v>
      </c>
      <c r="I7041" s="24">
        <v>0</v>
      </c>
      <c r="J7041" s="282">
        <v>10</v>
      </c>
      <c r="K7041" s="282">
        <v>30</v>
      </c>
    </row>
    <row r="7042" spans="1:11" x14ac:dyDescent="0.3">
      <c r="A7042" s="283" t="s">
        <v>2105</v>
      </c>
      <c r="B7042" s="283">
        <v>138</v>
      </c>
      <c r="C7042" s="24" t="str">
        <f t="shared" si="109"/>
        <v>brynhild138</v>
      </c>
      <c r="D7042" s="283">
        <v>1850</v>
      </c>
      <c r="E7042" s="283">
        <v>813</v>
      </c>
      <c r="F7042" s="283">
        <v>26356</v>
      </c>
      <c r="G7042" s="24">
        <v>50</v>
      </c>
      <c r="H7042" s="24">
        <v>0</v>
      </c>
      <c r="I7042" s="24">
        <v>0</v>
      </c>
      <c r="J7042" s="282">
        <v>10</v>
      </c>
      <c r="K7042" s="282">
        <v>30</v>
      </c>
    </row>
    <row r="7043" spans="1:11" x14ac:dyDescent="0.3">
      <c r="A7043" s="283" t="s">
        <v>2105</v>
      </c>
      <c r="B7043" s="283">
        <v>139</v>
      </c>
      <c r="C7043" s="24" t="str">
        <f t="shared" si="109"/>
        <v>brynhild139</v>
      </c>
      <c r="D7043" s="283">
        <v>1870</v>
      </c>
      <c r="E7043" s="283">
        <v>822</v>
      </c>
      <c r="F7043" s="283">
        <v>26685</v>
      </c>
      <c r="G7043" s="24">
        <v>50</v>
      </c>
      <c r="H7043" s="24">
        <v>0</v>
      </c>
      <c r="I7043" s="24">
        <v>0</v>
      </c>
      <c r="J7043" s="282">
        <v>10</v>
      </c>
      <c r="K7043" s="282">
        <v>30</v>
      </c>
    </row>
    <row r="7044" spans="1:11" x14ac:dyDescent="0.3">
      <c r="A7044" s="283" t="s">
        <v>2105</v>
      </c>
      <c r="B7044" s="283">
        <v>140</v>
      </c>
      <c r="C7044" s="24" t="str">
        <f t="shared" si="109"/>
        <v>brynhild140</v>
      </c>
      <c r="D7044" s="283">
        <v>1891</v>
      </c>
      <c r="E7044" s="283">
        <v>831</v>
      </c>
      <c r="F7044" s="283">
        <v>27028</v>
      </c>
      <c r="G7044" s="24">
        <v>50</v>
      </c>
      <c r="H7044" s="24">
        <v>0</v>
      </c>
      <c r="I7044" s="24">
        <v>0</v>
      </c>
      <c r="J7044" s="282">
        <v>10</v>
      </c>
      <c r="K7044" s="282">
        <v>30</v>
      </c>
    </row>
    <row r="7045" spans="1:11" x14ac:dyDescent="0.3">
      <c r="A7045" s="283" t="s">
        <v>2105</v>
      </c>
      <c r="B7045" s="283">
        <v>141</v>
      </c>
      <c r="C7045" s="24" t="str">
        <f t="shared" si="109"/>
        <v>brynhild141</v>
      </c>
      <c r="D7045" s="283">
        <v>2063</v>
      </c>
      <c r="E7045" s="283">
        <v>907</v>
      </c>
      <c r="F7045" s="283">
        <v>29781</v>
      </c>
      <c r="G7045" s="24">
        <v>50</v>
      </c>
      <c r="H7045" s="24">
        <v>0</v>
      </c>
      <c r="I7045" s="24">
        <v>0</v>
      </c>
      <c r="J7045" s="282">
        <v>10</v>
      </c>
      <c r="K7045" s="282">
        <v>30</v>
      </c>
    </row>
    <row r="7046" spans="1:11" x14ac:dyDescent="0.3">
      <c r="A7046" s="283" t="s">
        <v>2105</v>
      </c>
      <c r="B7046" s="283">
        <v>142</v>
      </c>
      <c r="C7046" s="24" t="str">
        <f t="shared" ref="C7046:C7109" si="110">A7046&amp;B7046</f>
        <v>brynhild142</v>
      </c>
      <c r="D7046" s="283">
        <v>2086</v>
      </c>
      <c r="E7046" s="283">
        <v>917</v>
      </c>
      <c r="F7046" s="283">
        <v>30164</v>
      </c>
      <c r="G7046" s="24">
        <v>50</v>
      </c>
      <c r="H7046" s="24">
        <v>0</v>
      </c>
      <c r="I7046" s="24">
        <v>0</v>
      </c>
      <c r="J7046" s="282">
        <v>10</v>
      </c>
      <c r="K7046" s="282">
        <v>30</v>
      </c>
    </row>
    <row r="7047" spans="1:11" x14ac:dyDescent="0.3">
      <c r="A7047" s="283" t="s">
        <v>2105</v>
      </c>
      <c r="B7047" s="283">
        <v>143</v>
      </c>
      <c r="C7047" s="24" t="str">
        <f t="shared" si="110"/>
        <v>brynhild143</v>
      </c>
      <c r="D7047" s="283">
        <v>2109</v>
      </c>
      <c r="E7047" s="283">
        <v>927</v>
      </c>
      <c r="F7047" s="283">
        <v>30595</v>
      </c>
      <c r="G7047" s="24">
        <v>50</v>
      </c>
      <c r="H7047" s="24">
        <v>0</v>
      </c>
      <c r="I7047" s="24">
        <v>0</v>
      </c>
      <c r="J7047" s="282">
        <v>10</v>
      </c>
      <c r="K7047" s="282">
        <v>30</v>
      </c>
    </row>
    <row r="7048" spans="1:11" x14ac:dyDescent="0.3">
      <c r="A7048" s="283" t="s">
        <v>2105</v>
      </c>
      <c r="B7048" s="283">
        <v>144</v>
      </c>
      <c r="C7048" s="24" t="str">
        <f t="shared" si="110"/>
        <v>brynhild144</v>
      </c>
      <c r="D7048" s="283">
        <v>2132</v>
      </c>
      <c r="E7048" s="283">
        <v>937</v>
      </c>
      <c r="F7048" s="283">
        <v>30953</v>
      </c>
      <c r="G7048" s="24">
        <v>50</v>
      </c>
      <c r="H7048" s="24">
        <v>0</v>
      </c>
      <c r="I7048" s="24">
        <v>0</v>
      </c>
      <c r="J7048" s="282">
        <v>10</v>
      </c>
      <c r="K7048" s="282">
        <v>30</v>
      </c>
    </row>
    <row r="7049" spans="1:11" x14ac:dyDescent="0.3">
      <c r="A7049" s="283" t="s">
        <v>2105</v>
      </c>
      <c r="B7049" s="283">
        <v>145</v>
      </c>
      <c r="C7049" s="24" t="str">
        <f t="shared" si="110"/>
        <v>brynhild145</v>
      </c>
      <c r="D7049" s="283">
        <v>2156</v>
      </c>
      <c r="E7049" s="283">
        <v>947</v>
      </c>
      <c r="F7049" s="283">
        <v>31372</v>
      </c>
      <c r="G7049" s="24">
        <v>50</v>
      </c>
      <c r="H7049" s="24">
        <v>0</v>
      </c>
      <c r="I7049" s="24">
        <v>0</v>
      </c>
      <c r="J7049" s="282">
        <v>10</v>
      </c>
      <c r="K7049" s="282">
        <v>30</v>
      </c>
    </row>
    <row r="7050" spans="1:11" x14ac:dyDescent="0.3">
      <c r="A7050" s="283" t="s">
        <v>2105</v>
      </c>
      <c r="B7050" s="283">
        <v>146</v>
      </c>
      <c r="C7050" s="24" t="str">
        <f t="shared" si="110"/>
        <v>brynhild146</v>
      </c>
      <c r="D7050" s="283">
        <v>2179</v>
      </c>
      <c r="E7050" s="283">
        <v>958</v>
      </c>
      <c r="F7050" s="283">
        <v>31775</v>
      </c>
      <c r="G7050" s="24">
        <v>50</v>
      </c>
      <c r="H7050" s="24">
        <v>0</v>
      </c>
      <c r="I7050" s="24">
        <v>0</v>
      </c>
      <c r="J7050" s="282">
        <v>10</v>
      </c>
      <c r="K7050" s="282">
        <v>30</v>
      </c>
    </row>
    <row r="7051" spans="1:11" x14ac:dyDescent="0.3">
      <c r="A7051" s="283" t="s">
        <v>2105</v>
      </c>
      <c r="B7051" s="283">
        <v>147</v>
      </c>
      <c r="C7051" s="24" t="str">
        <f t="shared" si="110"/>
        <v>brynhild147</v>
      </c>
      <c r="D7051" s="283">
        <v>2203</v>
      </c>
      <c r="E7051" s="283">
        <v>968</v>
      </c>
      <c r="F7051" s="283">
        <v>32185</v>
      </c>
      <c r="G7051" s="24">
        <v>50</v>
      </c>
      <c r="H7051" s="24">
        <v>0</v>
      </c>
      <c r="I7051" s="24">
        <v>0</v>
      </c>
      <c r="J7051" s="282">
        <v>10</v>
      </c>
      <c r="K7051" s="282">
        <v>30</v>
      </c>
    </row>
    <row r="7052" spans="1:11" x14ac:dyDescent="0.3">
      <c r="A7052" s="283" t="s">
        <v>2105</v>
      </c>
      <c r="B7052" s="283">
        <v>148</v>
      </c>
      <c r="C7052" s="24" t="str">
        <f t="shared" si="110"/>
        <v>brynhild148</v>
      </c>
      <c r="D7052" s="283">
        <v>2227</v>
      </c>
      <c r="E7052" s="283">
        <v>979</v>
      </c>
      <c r="F7052" s="283">
        <v>32561</v>
      </c>
      <c r="G7052" s="24">
        <v>50</v>
      </c>
      <c r="H7052" s="24">
        <v>0</v>
      </c>
      <c r="I7052" s="24">
        <v>0</v>
      </c>
      <c r="J7052" s="282">
        <v>10</v>
      </c>
      <c r="K7052" s="282">
        <v>30</v>
      </c>
    </row>
    <row r="7053" spans="1:11" x14ac:dyDescent="0.3">
      <c r="A7053" s="283" t="s">
        <v>2105</v>
      </c>
      <c r="B7053" s="283">
        <v>149</v>
      </c>
      <c r="C7053" s="24" t="str">
        <f t="shared" si="110"/>
        <v>brynhild149</v>
      </c>
      <c r="D7053" s="283">
        <v>2252</v>
      </c>
      <c r="E7053" s="283">
        <v>989</v>
      </c>
      <c r="F7053" s="283">
        <v>33002</v>
      </c>
      <c r="G7053" s="24">
        <v>50</v>
      </c>
      <c r="H7053" s="24">
        <v>0</v>
      </c>
      <c r="I7053" s="24">
        <v>0</v>
      </c>
      <c r="J7053" s="282">
        <v>10</v>
      </c>
      <c r="K7053" s="282">
        <v>30</v>
      </c>
    </row>
    <row r="7054" spans="1:11" x14ac:dyDescent="0.3">
      <c r="A7054" s="283" t="s">
        <v>2105</v>
      </c>
      <c r="B7054" s="283">
        <v>150</v>
      </c>
      <c r="C7054" s="24" t="str">
        <f t="shared" si="110"/>
        <v>brynhild150</v>
      </c>
      <c r="D7054" s="283">
        <v>2276</v>
      </c>
      <c r="E7054" s="283">
        <v>1000</v>
      </c>
      <c r="F7054" s="283">
        <v>33387</v>
      </c>
      <c r="G7054" s="24">
        <v>50</v>
      </c>
      <c r="H7054" s="24">
        <v>0</v>
      </c>
      <c r="I7054" s="24">
        <v>0</v>
      </c>
      <c r="J7054" s="282">
        <v>10</v>
      </c>
      <c r="K7054" s="282">
        <v>30</v>
      </c>
    </row>
    <row r="7055" spans="1:11" x14ac:dyDescent="0.3">
      <c r="A7055" s="283" t="s">
        <v>2105</v>
      </c>
      <c r="B7055" s="283">
        <v>151</v>
      </c>
      <c r="C7055" s="24" t="str">
        <f t="shared" si="110"/>
        <v>brynhild151</v>
      </c>
      <c r="D7055" s="283">
        <v>2301</v>
      </c>
      <c r="E7055" s="283">
        <v>1011</v>
      </c>
      <c r="F7055" s="283">
        <v>33818</v>
      </c>
      <c r="G7055" s="24">
        <v>50</v>
      </c>
      <c r="H7055" s="24">
        <v>0</v>
      </c>
      <c r="I7055" s="24">
        <v>0</v>
      </c>
      <c r="J7055" s="282">
        <v>10</v>
      </c>
      <c r="K7055" s="282">
        <v>30</v>
      </c>
    </row>
    <row r="7056" spans="1:11" x14ac:dyDescent="0.3">
      <c r="A7056" s="283" t="s">
        <v>2105</v>
      </c>
      <c r="B7056" s="283">
        <v>152</v>
      </c>
      <c r="C7056" s="24" t="str">
        <f t="shared" si="110"/>
        <v>brynhild152</v>
      </c>
      <c r="D7056" s="283">
        <v>2327</v>
      </c>
      <c r="E7056" s="283">
        <v>1022</v>
      </c>
      <c r="F7056" s="283">
        <v>34213</v>
      </c>
      <c r="G7056" s="24">
        <v>50</v>
      </c>
      <c r="H7056" s="24">
        <v>0</v>
      </c>
      <c r="I7056" s="24">
        <v>0</v>
      </c>
      <c r="J7056" s="282">
        <v>10</v>
      </c>
      <c r="K7056" s="282">
        <v>30</v>
      </c>
    </row>
    <row r="7057" spans="1:11" x14ac:dyDescent="0.3">
      <c r="A7057" s="283" t="s">
        <v>2105</v>
      </c>
      <c r="B7057" s="283">
        <v>153</v>
      </c>
      <c r="C7057" s="24" t="str">
        <f t="shared" si="110"/>
        <v>brynhild153</v>
      </c>
      <c r="D7057" s="283">
        <v>2352</v>
      </c>
      <c r="E7057" s="283">
        <v>1033</v>
      </c>
      <c r="F7057" s="283">
        <v>34674</v>
      </c>
      <c r="G7057" s="24">
        <v>50</v>
      </c>
      <c r="H7057" s="24">
        <v>0</v>
      </c>
      <c r="I7057" s="24">
        <v>0</v>
      </c>
      <c r="J7057" s="282">
        <v>10</v>
      </c>
      <c r="K7057" s="282">
        <v>30</v>
      </c>
    </row>
    <row r="7058" spans="1:11" x14ac:dyDescent="0.3">
      <c r="A7058" s="283" t="s">
        <v>2105</v>
      </c>
      <c r="B7058" s="283">
        <v>154</v>
      </c>
      <c r="C7058" s="24" t="str">
        <f t="shared" si="110"/>
        <v>brynhild154</v>
      </c>
      <c r="D7058" s="283">
        <v>2378</v>
      </c>
      <c r="E7058" s="283">
        <v>1045</v>
      </c>
      <c r="F7058" s="283">
        <v>35079</v>
      </c>
      <c r="G7058" s="24">
        <v>50</v>
      </c>
      <c r="H7058" s="24">
        <v>0</v>
      </c>
      <c r="I7058" s="24">
        <v>0</v>
      </c>
      <c r="J7058" s="282">
        <v>10</v>
      </c>
      <c r="K7058" s="282">
        <v>30</v>
      </c>
    </row>
    <row r="7059" spans="1:11" x14ac:dyDescent="0.3">
      <c r="A7059" s="283" t="s">
        <v>2105</v>
      </c>
      <c r="B7059" s="283">
        <v>155</v>
      </c>
      <c r="C7059" s="24" t="str">
        <f t="shared" si="110"/>
        <v>brynhild155</v>
      </c>
      <c r="D7059" s="283">
        <v>2404</v>
      </c>
      <c r="E7059" s="283">
        <v>1056</v>
      </c>
      <c r="F7059" s="283">
        <v>35531</v>
      </c>
      <c r="G7059" s="24">
        <v>50</v>
      </c>
      <c r="H7059" s="24">
        <v>0</v>
      </c>
      <c r="I7059" s="24">
        <v>0</v>
      </c>
      <c r="J7059" s="282">
        <v>10</v>
      </c>
      <c r="K7059" s="282">
        <v>30</v>
      </c>
    </row>
    <row r="7060" spans="1:11" x14ac:dyDescent="0.3">
      <c r="A7060" s="283" t="s">
        <v>2105</v>
      </c>
      <c r="B7060" s="283">
        <v>156</v>
      </c>
      <c r="C7060" s="24" t="str">
        <f t="shared" si="110"/>
        <v>brynhild156</v>
      </c>
      <c r="D7060" s="283">
        <v>2430</v>
      </c>
      <c r="E7060" s="283">
        <v>1068</v>
      </c>
      <c r="F7060" s="283">
        <v>35945</v>
      </c>
      <c r="G7060" s="24">
        <v>50</v>
      </c>
      <c r="H7060" s="24">
        <v>0</v>
      </c>
      <c r="I7060" s="24">
        <v>0</v>
      </c>
      <c r="J7060" s="282">
        <v>10</v>
      </c>
      <c r="K7060" s="282">
        <v>30</v>
      </c>
    </row>
    <row r="7061" spans="1:11" x14ac:dyDescent="0.3">
      <c r="A7061" s="283" t="s">
        <v>2105</v>
      </c>
      <c r="B7061" s="283">
        <v>157</v>
      </c>
      <c r="C7061" s="24" t="str">
        <f t="shared" si="110"/>
        <v>brynhild157</v>
      </c>
      <c r="D7061" s="283">
        <v>2456</v>
      </c>
      <c r="E7061" s="283">
        <v>1079</v>
      </c>
      <c r="F7061" s="283">
        <v>36429</v>
      </c>
      <c r="G7061" s="24">
        <v>50</v>
      </c>
      <c r="H7061" s="24">
        <v>0</v>
      </c>
      <c r="I7061" s="24">
        <v>0</v>
      </c>
      <c r="J7061" s="282">
        <v>10</v>
      </c>
      <c r="K7061" s="282">
        <v>30</v>
      </c>
    </row>
    <row r="7062" spans="1:11" x14ac:dyDescent="0.3">
      <c r="A7062" s="283" t="s">
        <v>2105</v>
      </c>
      <c r="B7062" s="283">
        <v>158</v>
      </c>
      <c r="C7062" s="24" t="str">
        <f t="shared" si="110"/>
        <v>brynhild158</v>
      </c>
      <c r="D7062" s="283">
        <v>2483</v>
      </c>
      <c r="E7062" s="283">
        <v>1091</v>
      </c>
      <c r="F7062" s="283">
        <v>36853</v>
      </c>
      <c r="G7062" s="24">
        <v>50</v>
      </c>
      <c r="H7062" s="24">
        <v>0</v>
      </c>
      <c r="I7062" s="24">
        <v>0</v>
      </c>
      <c r="J7062" s="282">
        <v>10</v>
      </c>
      <c r="K7062" s="282">
        <v>30</v>
      </c>
    </row>
    <row r="7063" spans="1:11" x14ac:dyDescent="0.3">
      <c r="A7063" s="283" t="s">
        <v>2105</v>
      </c>
      <c r="B7063" s="283">
        <v>159</v>
      </c>
      <c r="C7063" s="24" t="str">
        <f t="shared" si="110"/>
        <v>brynhild159</v>
      </c>
      <c r="D7063" s="283">
        <v>2510</v>
      </c>
      <c r="E7063" s="283">
        <v>1103</v>
      </c>
      <c r="F7063" s="283">
        <v>37349</v>
      </c>
      <c r="G7063" s="24">
        <v>50</v>
      </c>
      <c r="H7063" s="24">
        <v>0</v>
      </c>
      <c r="I7063" s="24">
        <v>0</v>
      </c>
      <c r="J7063" s="282">
        <v>10</v>
      </c>
      <c r="K7063" s="282">
        <v>30</v>
      </c>
    </row>
    <row r="7064" spans="1:11" x14ac:dyDescent="0.3">
      <c r="A7064" s="283" t="s">
        <v>2105</v>
      </c>
      <c r="B7064" s="283">
        <v>160</v>
      </c>
      <c r="C7064" s="24" t="str">
        <f t="shared" si="110"/>
        <v>brynhild160</v>
      </c>
      <c r="D7064" s="283">
        <v>2537</v>
      </c>
      <c r="E7064" s="283">
        <v>1115</v>
      </c>
      <c r="F7064" s="283">
        <v>37784</v>
      </c>
      <c r="G7064" s="24">
        <v>50</v>
      </c>
      <c r="H7064" s="24">
        <v>0</v>
      </c>
      <c r="I7064" s="24">
        <v>0</v>
      </c>
      <c r="J7064" s="282">
        <v>10</v>
      </c>
      <c r="K7064" s="282">
        <v>30</v>
      </c>
    </row>
    <row r="7065" spans="1:11" x14ac:dyDescent="0.3">
      <c r="A7065" s="283" t="s">
        <v>2105</v>
      </c>
      <c r="B7065" s="283">
        <v>161</v>
      </c>
      <c r="C7065" s="24" t="str">
        <f t="shared" si="110"/>
        <v>brynhild161</v>
      </c>
      <c r="D7065" s="283">
        <v>2768</v>
      </c>
      <c r="E7065" s="283">
        <v>1216</v>
      </c>
      <c r="F7065" s="283">
        <v>41761</v>
      </c>
      <c r="G7065" s="24">
        <v>50</v>
      </c>
      <c r="H7065" s="24">
        <v>0</v>
      </c>
      <c r="I7065" s="24">
        <v>0</v>
      </c>
      <c r="J7065" s="282">
        <v>10</v>
      </c>
      <c r="K7065" s="282">
        <v>30</v>
      </c>
    </row>
    <row r="7066" spans="1:11" x14ac:dyDescent="0.3">
      <c r="A7066" s="283" t="s">
        <v>2105</v>
      </c>
      <c r="B7066" s="283">
        <v>162</v>
      </c>
      <c r="C7066" s="24" t="str">
        <f t="shared" si="110"/>
        <v>brynhild162</v>
      </c>
      <c r="D7066" s="283">
        <v>2798</v>
      </c>
      <c r="E7066" s="283">
        <v>1229</v>
      </c>
      <c r="F7066" s="283">
        <v>42247</v>
      </c>
      <c r="G7066" s="24">
        <v>50</v>
      </c>
      <c r="H7066" s="24">
        <v>0</v>
      </c>
      <c r="I7066" s="24">
        <v>0</v>
      </c>
      <c r="J7066" s="282">
        <v>10</v>
      </c>
      <c r="K7066" s="282">
        <v>30</v>
      </c>
    </row>
    <row r="7067" spans="1:11" x14ac:dyDescent="0.3">
      <c r="A7067" s="283" t="s">
        <v>2105</v>
      </c>
      <c r="B7067" s="283">
        <v>163</v>
      </c>
      <c r="C7067" s="24" t="str">
        <f t="shared" si="110"/>
        <v>brynhild163</v>
      </c>
      <c r="D7067" s="283">
        <v>2828</v>
      </c>
      <c r="E7067" s="283">
        <v>1243</v>
      </c>
      <c r="F7067" s="283">
        <v>42814</v>
      </c>
      <c r="G7067" s="24">
        <v>50</v>
      </c>
      <c r="H7067" s="24">
        <v>0</v>
      </c>
      <c r="I7067" s="24">
        <v>0</v>
      </c>
      <c r="J7067" s="282">
        <v>10</v>
      </c>
      <c r="K7067" s="282">
        <v>30</v>
      </c>
    </row>
    <row r="7068" spans="1:11" x14ac:dyDescent="0.3">
      <c r="A7068" s="283" t="s">
        <v>2105</v>
      </c>
      <c r="B7068" s="283">
        <v>164</v>
      </c>
      <c r="C7068" s="24" t="str">
        <f t="shared" si="110"/>
        <v>brynhild164</v>
      </c>
      <c r="D7068" s="283">
        <v>2859</v>
      </c>
      <c r="E7068" s="283">
        <v>1256</v>
      </c>
      <c r="F7068" s="283">
        <v>43312</v>
      </c>
      <c r="G7068" s="24">
        <v>50</v>
      </c>
      <c r="H7068" s="24">
        <v>0</v>
      </c>
      <c r="I7068" s="24">
        <v>0</v>
      </c>
      <c r="J7068" s="282">
        <v>10</v>
      </c>
      <c r="K7068" s="282">
        <v>30</v>
      </c>
    </row>
    <row r="7069" spans="1:11" x14ac:dyDescent="0.3">
      <c r="A7069" s="283" t="s">
        <v>2105</v>
      </c>
      <c r="B7069" s="283">
        <v>165</v>
      </c>
      <c r="C7069" s="24" t="str">
        <f t="shared" si="110"/>
        <v>brynhild165</v>
      </c>
      <c r="D7069" s="283">
        <v>2890</v>
      </c>
      <c r="E7069" s="283">
        <v>1270</v>
      </c>
      <c r="F7069" s="283">
        <v>43949</v>
      </c>
      <c r="G7069" s="24">
        <v>50</v>
      </c>
      <c r="H7069" s="24">
        <v>0</v>
      </c>
      <c r="I7069" s="24">
        <v>0</v>
      </c>
      <c r="J7069" s="282">
        <v>10</v>
      </c>
      <c r="K7069" s="282">
        <v>30</v>
      </c>
    </row>
    <row r="7070" spans="1:11" x14ac:dyDescent="0.3">
      <c r="A7070" s="283" t="s">
        <v>2105</v>
      </c>
      <c r="B7070" s="283">
        <v>166</v>
      </c>
      <c r="C7070" s="24" t="str">
        <f t="shared" si="110"/>
        <v>brynhild166</v>
      </c>
      <c r="D7070" s="283">
        <v>2921</v>
      </c>
      <c r="E7070" s="283">
        <v>1284</v>
      </c>
      <c r="F7070" s="283">
        <v>44459</v>
      </c>
      <c r="G7070" s="24">
        <v>50</v>
      </c>
      <c r="H7070" s="24">
        <v>0</v>
      </c>
      <c r="I7070" s="24">
        <v>0</v>
      </c>
      <c r="J7070" s="282">
        <v>10</v>
      </c>
      <c r="K7070" s="282">
        <v>30</v>
      </c>
    </row>
    <row r="7071" spans="1:11" x14ac:dyDescent="0.3">
      <c r="A7071" s="283" t="s">
        <v>2105</v>
      </c>
      <c r="B7071" s="283">
        <v>167</v>
      </c>
      <c r="C7071" s="24" t="str">
        <f t="shared" si="110"/>
        <v>brynhild167</v>
      </c>
      <c r="D7071" s="283">
        <v>2953</v>
      </c>
      <c r="E7071" s="283">
        <v>1297</v>
      </c>
      <c r="F7071" s="283">
        <v>44975</v>
      </c>
      <c r="G7071" s="24">
        <v>50</v>
      </c>
      <c r="H7071" s="24">
        <v>0</v>
      </c>
      <c r="I7071" s="24">
        <v>0</v>
      </c>
      <c r="J7071" s="282">
        <v>10</v>
      </c>
      <c r="K7071" s="282">
        <v>30</v>
      </c>
    </row>
    <row r="7072" spans="1:11" x14ac:dyDescent="0.3">
      <c r="A7072" s="283" t="s">
        <v>2105</v>
      </c>
      <c r="B7072" s="283">
        <v>168</v>
      </c>
      <c r="C7072" s="24" t="str">
        <f t="shared" si="110"/>
        <v>brynhild168</v>
      </c>
      <c r="D7072" s="283">
        <v>2985</v>
      </c>
      <c r="E7072" s="283">
        <v>1311</v>
      </c>
      <c r="F7072" s="283">
        <v>45496</v>
      </c>
      <c r="G7072" s="24">
        <v>50</v>
      </c>
      <c r="H7072" s="24">
        <v>0</v>
      </c>
      <c r="I7072" s="24">
        <v>0</v>
      </c>
      <c r="J7072" s="282">
        <v>10</v>
      </c>
      <c r="K7072" s="282">
        <v>30</v>
      </c>
    </row>
    <row r="7073" spans="1:11" x14ac:dyDescent="0.3">
      <c r="A7073" s="283" t="s">
        <v>2105</v>
      </c>
      <c r="B7073" s="283">
        <v>169</v>
      </c>
      <c r="C7073" s="24" t="str">
        <f t="shared" si="110"/>
        <v>brynhild169</v>
      </c>
      <c r="D7073" s="283">
        <v>3017</v>
      </c>
      <c r="E7073" s="283">
        <v>1326</v>
      </c>
      <c r="F7073" s="283">
        <v>46165</v>
      </c>
      <c r="G7073" s="24">
        <v>50</v>
      </c>
      <c r="H7073" s="24">
        <v>0</v>
      </c>
      <c r="I7073" s="24">
        <v>0</v>
      </c>
      <c r="J7073" s="282">
        <v>10</v>
      </c>
      <c r="K7073" s="282">
        <v>30</v>
      </c>
    </row>
    <row r="7074" spans="1:11" x14ac:dyDescent="0.3">
      <c r="A7074" s="283" t="s">
        <v>2105</v>
      </c>
      <c r="B7074" s="283">
        <v>170</v>
      </c>
      <c r="C7074" s="24" t="str">
        <f t="shared" si="110"/>
        <v>brynhild170</v>
      </c>
      <c r="D7074" s="283">
        <v>3049</v>
      </c>
      <c r="E7074" s="283">
        <v>1340</v>
      </c>
      <c r="F7074" s="283">
        <v>46699</v>
      </c>
      <c r="G7074" s="24">
        <v>50</v>
      </c>
      <c r="H7074" s="24">
        <v>0</v>
      </c>
      <c r="I7074" s="24">
        <v>0</v>
      </c>
      <c r="J7074" s="282">
        <v>10</v>
      </c>
      <c r="K7074" s="282">
        <v>30</v>
      </c>
    </row>
    <row r="7075" spans="1:11" x14ac:dyDescent="0.3">
      <c r="A7075" s="283" t="s">
        <v>2105</v>
      </c>
      <c r="B7075" s="283">
        <v>171</v>
      </c>
      <c r="C7075" s="24" t="str">
        <f t="shared" si="110"/>
        <v>brynhild171</v>
      </c>
      <c r="D7075" s="283">
        <v>3082</v>
      </c>
      <c r="E7075" s="283">
        <v>1354</v>
      </c>
      <c r="F7075" s="283">
        <v>47240</v>
      </c>
      <c r="G7075" s="24">
        <v>50</v>
      </c>
      <c r="H7075" s="24">
        <v>0</v>
      </c>
      <c r="I7075" s="24">
        <v>0</v>
      </c>
      <c r="J7075" s="282">
        <v>10</v>
      </c>
      <c r="K7075" s="282">
        <v>30</v>
      </c>
    </row>
    <row r="7076" spans="1:11" x14ac:dyDescent="0.3">
      <c r="A7076" s="283" t="s">
        <v>2105</v>
      </c>
      <c r="B7076" s="283">
        <v>172</v>
      </c>
      <c r="C7076" s="24" t="str">
        <f t="shared" si="110"/>
        <v>brynhild172</v>
      </c>
      <c r="D7076" s="283">
        <v>3115</v>
      </c>
      <c r="E7076" s="283">
        <v>1369</v>
      </c>
      <c r="F7076" s="283">
        <v>47787</v>
      </c>
      <c r="G7076" s="24">
        <v>50</v>
      </c>
      <c r="H7076" s="24">
        <v>0</v>
      </c>
      <c r="I7076" s="24">
        <v>0</v>
      </c>
      <c r="J7076" s="282">
        <v>10</v>
      </c>
      <c r="K7076" s="282">
        <v>30</v>
      </c>
    </row>
    <row r="7077" spans="1:11" x14ac:dyDescent="0.3">
      <c r="A7077" s="283" t="s">
        <v>2105</v>
      </c>
      <c r="B7077" s="283">
        <v>173</v>
      </c>
      <c r="C7077" s="24" t="str">
        <f t="shared" si="110"/>
        <v>brynhild173</v>
      </c>
      <c r="D7077" s="283">
        <v>3149</v>
      </c>
      <c r="E7077" s="283">
        <v>1384</v>
      </c>
      <c r="F7077" s="283">
        <v>48488</v>
      </c>
      <c r="G7077" s="24">
        <v>50</v>
      </c>
      <c r="H7077" s="24">
        <v>0</v>
      </c>
      <c r="I7077" s="24">
        <v>0</v>
      </c>
      <c r="J7077" s="282">
        <v>10</v>
      </c>
      <c r="K7077" s="282">
        <v>30</v>
      </c>
    </row>
    <row r="7078" spans="1:11" x14ac:dyDescent="0.3">
      <c r="A7078" s="283" t="s">
        <v>2105</v>
      </c>
      <c r="B7078" s="283">
        <v>174</v>
      </c>
      <c r="C7078" s="24" t="str">
        <f t="shared" si="110"/>
        <v>brynhild174</v>
      </c>
      <c r="D7078" s="283">
        <v>3183</v>
      </c>
      <c r="E7078" s="283">
        <v>1399</v>
      </c>
      <c r="F7078" s="283">
        <v>49049</v>
      </c>
      <c r="G7078" s="24">
        <v>50</v>
      </c>
      <c r="H7078" s="24">
        <v>0</v>
      </c>
      <c r="I7078" s="24">
        <v>0</v>
      </c>
      <c r="J7078" s="282">
        <v>10</v>
      </c>
      <c r="K7078" s="282">
        <v>30</v>
      </c>
    </row>
    <row r="7079" spans="1:11" x14ac:dyDescent="0.3">
      <c r="A7079" s="283" t="s">
        <v>2105</v>
      </c>
      <c r="B7079" s="283">
        <v>175</v>
      </c>
      <c r="C7079" s="24" t="str">
        <f t="shared" si="110"/>
        <v>brynhild175</v>
      </c>
      <c r="D7079" s="283">
        <v>3217</v>
      </c>
      <c r="E7079" s="283">
        <v>1414</v>
      </c>
      <c r="F7079" s="283">
        <v>49616</v>
      </c>
      <c r="G7079" s="24">
        <v>50</v>
      </c>
      <c r="H7079" s="24">
        <v>0</v>
      </c>
      <c r="I7079" s="24">
        <v>0</v>
      </c>
      <c r="J7079" s="282">
        <v>10</v>
      </c>
      <c r="K7079" s="282">
        <v>30</v>
      </c>
    </row>
    <row r="7080" spans="1:11" x14ac:dyDescent="0.3">
      <c r="A7080" s="283" t="s">
        <v>2105</v>
      </c>
      <c r="B7080" s="283">
        <v>176</v>
      </c>
      <c r="C7080" s="24" t="str">
        <f t="shared" si="110"/>
        <v>brynhild176</v>
      </c>
      <c r="D7080" s="283">
        <v>3252</v>
      </c>
      <c r="E7080" s="283">
        <v>1429</v>
      </c>
      <c r="F7080" s="283">
        <v>50189</v>
      </c>
      <c r="G7080" s="24">
        <v>50</v>
      </c>
      <c r="H7080" s="24">
        <v>0</v>
      </c>
      <c r="I7080" s="24">
        <v>0</v>
      </c>
      <c r="J7080" s="282">
        <v>10</v>
      </c>
      <c r="K7080" s="282">
        <v>30</v>
      </c>
    </row>
    <row r="7081" spans="1:11" x14ac:dyDescent="0.3">
      <c r="A7081" s="283" t="s">
        <v>2105</v>
      </c>
      <c r="B7081" s="283">
        <v>177</v>
      </c>
      <c r="C7081" s="24" t="str">
        <f t="shared" si="110"/>
        <v>brynhild177</v>
      </c>
      <c r="D7081" s="283">
        <v>3287</v>
      </c>
      <c r="E7081" s="283">
        <v>1444</v>
      </c>
      <c r="F7081" s="283">
        <v>50925</v>
      </c>
      <c r="G7081" s="24">
        <v>50</v>
      </c>
      <c r="H7081" s="24">
        <v>0</v>
      </c>
      <c r="I7081" s="24">
        <v>0</v>
      </c>
      <c r="J7081" s="282">
        <v>10</v>
      </c>
      <c r="K7081" s="282">
        <v>30</v>
      </c>
    </row>
    <row r="7082" spans="1:11" x14ac:dyDescent="0.3">
      <c r="A7082" s="283" t="s">
        <v>2105</v>
      </c>
      <c r="B7082" s="283">
        <v>178</v>
      </c>
      <c r="C7082" s="24" t="str">
        <f t="shared" si="110"/>
        <v>brynhild178</v>
      </c>
      <c r="D7082" s="283">
        <v>3322</v>
      </c>
      <c r="E7082" s="283">
        <v>1460</v>
      </c>
      <c r="F7082" s="283">
        <v>51513</v>
      </c>
      <c r="G7082" s="24">
        <v>50</v>
      </c>
      <c r="H7082" s="24">
        <v>0</v>
      </c>
      <c r="I7082" s="24">
        <v>0</v>
      </c>
      <c r="J7082" s="282">
        <v>10</v>
      </c>
      <c r="K7082" s="282">
        <v>30</v>
      </c>
    </row>
    <row r="7083" spans="1:11" x14ac:dyDescent="0.3">
      <c r="A7083" s="283" t="s">
        <v>2105</v>
      </c>
      <c r="B7083" s="283">
        <v>179</v>
      </c>
      <c r="C7083" s="24" t="str">
        <f t="shared" si="110"/>
        <v>brynhild179</v>
      </c>
      <c r="D7083" s="283">
        <v>3358</v>
      </c>
      <c r="E7083" s="283">
        <v>1475</v>
      </c>
      <c r="F7083" s="283">
        <v>52107</v>
      </c>
      <c r="G7083" s="24">
        <v>50</v>
      </c>
      <c r="H7083" s="24">
        <v>0</v>
      </c>
      <c r="I7083" s="24">
        <v>0</v>
      </c>
      <c r="J7083" s="282">
        <v>10</v>
      </c>
      <c r="K7083" s="282">
        <v>30</v>
      </c>
    </row>
    <row r="7084" spans="1:11" x14ac:dyDescent="0.3">
      <c r="A7084" s="283" t="s">
        <v>2105</v>
      </c>
      <c r="B7084" s="283">
        <v>180</v>
      </c>
      <c r="C7084" s="24" t="str">
        <f t="shared" si="110"/>
        <v>brynhild180</v>
      </c>
      <c r="D7084" s="283">
        <v>3394</v>
      </c>
      <c r="E7084" s="283">
        <v>1491</v>
      </c>
      <c r="F7084" s="283">
        <v>52708</v>
      </c>
      <c r="G7084" s="24">
        <v>50</v>
      </c>
      <c r="H7084" s="24">
        <v>0</v>
      </c>
      <c r="I7084" s="24">
        <v>0</v>
      </c>
      <c r="J7084" s="282">
        <v>10</v>
      </c>
      <c r="K7084" s="282">
        <v>30</v>
      </c>
    </row>
    <row r="7085" spans="1:11" x14ac:dyDescent="0.3">
      <c r="A7085" s="283" t="s">
        <v>2105</v>
      </c>
      <c r="B7085" s="283">
        <v>181</v>
      </c>
      <c r="C7085" s="24" t="str">
        <f t="shared" si="110"/>
        <v>brynhild181</v>
      </c>
      <c r="D7085" s="283">
        <v>3701</v>
      </c>
      <c r="E7085" s="283">
        <v>1626</v>
      </c>
      <c r="F7085" s="283">
        <v>58363</v>
      </c>
      <c r="G7085" s="24">
        <v>50</v>
      </c>
      <c r="H7085" s="24">
        <v>0</v>
      </c>
      <c r="I7085" s="24">
        <v>0</v>
      </c>
      <c r="J7085" s="282">
        <v>10</v>
      </c>
      <c r="K7085" s="282">
        <v>30</v>
      </c>
    </row>
    <row r="7086" spans="1:11" x14ac:dyDescent="0.3">
      <c r="A7086" s="283" t="s">
        <v>2105</v>
      </c>
      <c r="B7086" s="283">
        <v>182</v>
      </c>
      <c r="C7086" s="24" t="str">
        <f t="shared" si="110"/>
        <v>brynhild182</v>
      </c>
      <c r="D7086" s="283">
        <v>3741</v>
      </c>
      <c r="E7086" s="283">
        <v>1644</v>
      </c>
      <c r="F7086" s="283">
        <v>59036</v>
      </c>
      <c r="G7086" s="24">
        <v>50</v>
      </c>
      <c r="H7086" s="24">
        <v>0</v>
      </c>
      <c r="I7086" s="24">
        <v>0</v>
      </c>
      <c r="J7086" s="282">
        <v>10</v>
      </c>
      <c r="K7086" s="282">
        <v>30</v>
      </c>
    </row>
    <row r="7087" spans="1:11" x14ac:dyDescent="0.3">
      <c r="A7087" s="283" t="s">
        <v>2105</v>
      </c>
      <c r="B7087" s="283">
        <v>183</v>
      </c>
      <c r="C7087" s="24" t="str">
        <f t="shared" si="110"/>
        <v>brynhild183</v>
      </c>
      <c r="D7087" s="283">
        <v>3781</v>
      </c>
      <c r="E7087" s="283">
        <v>1661</v>
      </c>
      <c r="F7087" s="283">
        <v>59717</v>
      </c>
      <c r="G7087" s="24">
        <v>50</v>
      </c>
      <c r="H7087" s="24">
        <v>0</v>
      </c>
      <c r="I7087" s="24">
        <v>0</v>
      </c>
      <c r="J7087" s="282">
        <v>10</v>
      </c>
      <c r="K7087" s="282">
        <v>30</v>
      </c>
    </row>
    <row r="7088" spans="1:11" x14ac:dyDescent="0.3">
      <c r="A7088" s="283" t="s">
        <v>2105</v>
      </c>
      <c r="B7088" s="283">
        <v>184</v>
      </c>
      <c r="C7088" s="24" t="str">
        <f t="shared" si="110"/>
        <v>brynhild184</v>
      </c>
      <c r="D7088" s="283">
        <v>3821</v>
      </c>
      <c r="E7088" s="283">
        <v>1679</v>
      </c>
      <c r="F7088" s="283">
        <v>60404</v>
      </c>
      <c r="G7088" s="24">
        <v>50</v>
      </c>
      <c r="H7088" s="24">
        <v>0</v>
      </c>
      <c r="I7088" s="24">
        <v>0</v>
      </c>
      <c r="J7088" s="282">
        <v>10</v>
      </c>
      <c r="K7088" s="282">
        <v>30</v>
      </c>
    </row>
    <row r="7089" spans="1:11" x14ac:dyDescent="0.3">
      <c r="A7089" s="283" t="s">
        <v>2105</v>
      </c>
      <c r="B7089" s="283">
        <v>185</v>
      </c>
      <c r="C7089" s="24" t="str">
        <f t="shared" si="110"/>
        <v>brynhild185</v>
      </c>
      <c r="D7089" s="283">
        <v>3862</v>
      </c>
      <c r="E7089" s="283">
        <v>1697</v>
      </c>
      <c r="F7089" s="283">
        <v>61289</v>
      </c>
      <c r="G7089" s="24">
        <v>50</v>
      </c>
      <c r="H7089" s="24">
        <v>0</v>
      </c>
      <c r="I7089" s="24">
        <v>0</v>
      </c>
      <c r="J7089" s="282">
        <v>10</v>
      </c>
      <c r="K7089" s="282">
        <v>30</v>
      </c>
    </row>
    <row r="7090" spans="1:11" x14ac:dyDescent="0.3">
      <c r="A7090" s="283" t="s">
        <v>2105</v>
      </c>
      <c r="B7090" s="283">
        <v>186</v>
      </c>
      <c r="C7090" s="24" t="str">
        <f t="shared" si="110"/>
        <v>brynhild186</v>
      </c>
      <c r="D7090" s="283">
        <v>3903</v>
      </c>
      <c r="E7090" s="283">
        <v>1715</v>
      </c>
      <c r="F7090" s="283">
        <v>61994</v>
      </c>
      <c r="G7090" s="24">
        <v>50</v>
      </c>
      <c r="H7090" s="24">
        <v>0</v>
      </c>
      <c r="I7090" s="24">
        <v>0</v>
      </c>
      <c r="J7090" s="282">
        <v>10</v>
      </c>
      <c r="K7090" s="282">
        <v>30</v>
      </c>
    </row>
    <row r="7091" spans="1:11" x14ac:dyDescent="0.3">
      <c r="A7091" s="283" t="s">
        <v>2105</v>
      </c>
      <c r="B7091" s="283">
        <v>187</v>
      </c>
      <c r="C7091" s="24" t="str">
        <f t="shared" si="110"/>
        <v>brynhild187</v>
      </c>
      <c r="D7091" s="283">
        <v>3945</v>
      </c>
      <c r="E7091" s="283">
        <v>1734</v>
      </c>
      <c r="F7091" s="283">
        <v>62707</v>
      </c>
      <c r="G7091" s="24">
        <v>50</v>
      </c>
      <c r="H7091" s="24">
        <v>0</v>
      </c>
      <c r="I7091" s="24">
        <v>0</v>
      </c>
      <c r="J7091" s="282">
        <v>10</v>
      </c>
      <c r="K7091" s="282">
        <v>30</v>
      </c>
    </row>
    <row r="7092" spans="1:11" x14ac:dyDescent="0.3">
      <c r="A7092" s="283" t="s">
        <v>2105</v>
      </c>
      <c r="B7092" s="283">
        <v>188</v>
      </c>
      <c r="C7092" s="24" t="str">
        <f t="shared" si="110"/>
        <v>brynhild188</v>
      </c>
      <c r="D7092" s="283">
        <v>3987</v>
      </c>
      <c r="E7092" s="283">
        <v>1752</v>
      </c>
      <c r="F7092" s="283">
        <v>63428</v>
      </c>
      <c r="G7092" s="24">
        <v>50</v>
      </c>
      <c r="H7092" s="24">
        <v>0</v>
      </c>
      <c r="I7092" s="24">
        <v>0</v>
      </c>
      <c r="J7092" s="282">
        <v>10</v>
      </c>
      <c r="K7092" s="282">
        <v>30</v>
      </c>
    </row>
    <row r="7093" spans="1:11" x14ac:dyDescent="0.3">
      <c r="A7093" s="283" t="s">
        <v>2105</v>
      </c>
      <c r="B7093" s="283">
        <v>189</v>
      </c>
      <c r="C7093" s="24" t="str">
        <f t="shared" si="110"/>
        <v>brynhild189</v>
      </c>
      <c r="D7093" s="283">
        <v>4030</v>
      </c>
      <c r="E7093" s="283">
        <v>1771</v>
      </c>
      <c r="F7093" s="283">
        <v>64289</v>
      </c>
      <c r="G7093" s="24">
        <v>50</v>
      </c>
      <c r="H7093" s="24">
        <v>0</v>
      </c>
      <c r="I7093" s="24">
        <v>0</v>
      </c>
      <c r="J7093" s="282">
        <v>10</v>
      </c>
      <c r="K7093" s="282">
        <v>30</v>
      </c>
    </row>
    <row r="7094" spans="1:11" x14ac:dyDescent="0.3">
      <c r="A7094" s="283" t="s">
        <v>2105</v>
      </c>
      <c r="B7094" s="283">
        <v>190</v>
      </c>
      <c r="C7094" s="24" t="str">
        <f t="shared" si="110"/>
        <v>brynhild190</v>
      </c>
      <c r="D7094" s="283">
        <v>4073</v>
      </c>
      <c r="E7094" s="283">
        <v>1790</v>
      </c>
      <c r="F7094" s="283">
        <v>65028</v>
      </c>
      <c r="G7094" s="24">
        <v>50</v>
      </c>
      <c r="H7094" s="24">
        <v>0</v>
      </c>
      <c r="I7094" s="24">
        <v>0</v>
      </c>
      <c r="J7094" s="282">
        <v>10</v>
      </c>
      <c r="K7094" s="282">
        <v>30</v>
      </c>
    </row>
    <row r="7095" spans="1:11" x14ac:dyDescent="0.3">
      <c r="A7095" s="283" t="s">
        <v>2105</v>
      </c>
      <c r="B7095" s="283">
        <v>191</v>
      </c>
      <c r="C7095" s="24" t="str">
        <f t="shared" si="110"/>
        <v>brynhild191</v>
      </c>
      <c r="D7095" s="283">
        <v>4116</v>
      </c>
      <c r="E7095" s="283">
        <v>1809</v>
      </c>
      <c r="F7095" s="283">
        <v>65774</v>
      </c>
      <c r="G7095" s="24">
        <v>50</v>
      </c>
      <c r="H7095" s="24">
        <v>0</v>
      </c>
      <c r="I7095" s="24">
        <v>0</v>
      </c>
      <c r="J7095" s="282">
        <v>10</v>
      </c>
      <c r="K7095" s="282">
        <v>30</v>
      </c>
    </row>
    <row r="7096" spans="1:11" x14ac:dyDescent="0.3">
      <c r="A7096" s="283" t="s">
        <v>2105</v>
      </c>
      <c r="B7096" s="283">
        <v>192</v>
      </c>
      <c r="C7096" s="24" t="str">
        <f t="shared" si="110"/>
        <v>brynhild192</v>
      </c>
      <c r="D7096" s="283">
        <v>4160</v>
      </c>
      <c r="E7096" s="283">
        <v>1828</v>
      </c>
      <c r="F7096" s="283">
        <v>66529</v>
      </c>
      <c r="G7096" s="24">
        <v>50</v>
      </c>
      <c r="H7096" s="24">
        <v>0</v>
      </c>
      <c r="I7096" s="24">
        <v>0</v>
      </c>
      <c r="J7096" s="282">
        <v>10</v>
      </c>
      <c r="K7096" s="282">
        <v>30</v>
      </c>
    </row>
    <row r="7097" spans="1:11" x14ac:dyDescent="0.3">
      <c r="A7097" s="283" t="s">
        <v>2105</v>
      </c>
      <c r="B7097" s="283">
        <v>193</v>
      </c>
      <c r="C7097" s="24" t="str">
        <f t="shared" si="110"/>
        <v>brynhild193</v>
      </c>
      <c r="D7097" s="283">
        <v>4204</v>
      </c>
      <c r="E7097" s="283">
        <v>1847</v>
      </c>
      <c r="F7097" s="283">
        <v>67500</v>
      </c>
      <c r="G7097" s="24">
        <v>50</v>
      </c>
      <c r="H7097" s="24">
        <v>0</v>
      </c>
      <c r="I7097" s="24">
        <v>0</v>
      </c>
      <c r="J7097" s="282">
        <v>10</v>
      </c>
      <c r="K7097" s="282">
        <v>30</v>
      </c>
    </row>
    <row r="7098" spans="1:11" x14ac:dyDescent="0.3">
      <c r="A7098" s="283" t="s">
        <v>2105</v>
      </c>
      <c r="B7098" s="283">
        <v>194</v>
      </c>
      <c r="C7098" s="24" t="str">
        <f t="shared" si="110"/>
        <v>brynhild194</v>
      </c>
      <c r="D7098" s="283">
        <v>4248</v>
      </c>
      <c r="E7098" s="283">
        <v>1867</v>
      </c>
      <c r="F7098" s="283">
        <v>68274</v>
      </c>
      <c r="G7098" s="24">
        <v>50</v>
      </c>
      <c r="H7098" s="24">
        <v>0</v>
      </c>
      <c r="I7098" s="24">
        <v>0</v>
      </c>
      <c r="J7098" s="282">
        <v>10</v>
      </c>
      <c r="K7098" s="282">
        <v>30</v>
      </c>
    </row>
    <row r="7099" spans="1:11" x14ac:dyDescent="0.3">
      <c r="A7099" s="283" t="s">
        <v>2105</v>
      </c>
      <c r="B7099" s="283">
        <v>195</v>
      </c>
      <c r="C7099" s="24" t="str">
        <f t="shared" si="110"/>
        <v>brynhild195</v>
      </c>
      <c r="D7099" s="283">
        <v>4294</v>
      </c>
      <c r="E7099" s="283">
        <v>1887</v>
      </c>
      <c r="F7099" s="283">
        <v>69056</v>
      </c>
      <c r="G7099" s="24">
        <v>50</v>
      </c>
      <c r="H7099" s="24">
        <v>0</v>
      </c>
      <c r="I7099" s="24">
        <v>0</v>
      </c>
      <c r="J7099" s="282">
        <v>10</v>
      </c>
      <c r="K7099" s="282">
        <v>30</v>
      </c>
    </row>
    <row r="7100" spans="1:11" x14ac:dyDescent="0.3">
      <c r="A7100" s="283" t="s">
        <v>2105</v>
      </c>
      <c r="B7100" s="283">
        <v>196</v>
      </c>
      <c r="C7100" s="24" t="str">
        <f t="shared" si="110"/>
        <v>brynhild196</v>
      </c>
      <c r="D7100" s="283">
        <v>4339</v>
      </c>
      <c r="E7100" s="283">
        <v>1907</v>
      </c>
      <c r="F7100" s="283">
        <v>69847</v>
      </c>
      <c r="G7100" s="24">
        <v>50</v>
      </c>
      <c r="H7100" s="24">
        <v>0</v>
      </c>
      <c r="I7100" s="24">
        <v>0</v>
      </c>
      <c r="J7100" s="282">
        <v>10</v>
      </c>
      <c r="K7100" s="282">
        <v>30</v>
      </c>
    </row>
    <row r="7101" spans="1:11" x14ac:dyDescent="0.3">
      <c r="A7101" s="283" t="s">
        <v>2105</v>
      </c>
      <c r="B7101" s="283">
        <v>197</v>
      </c>
      <c r="C7101" s="24" t="str">
        <f t="shared" si="110"/>
        <v>brynhild197</v>
      </c>
      <c r="D7101" s="283">
        <v>4385</v>
      </c>
      <c r="E7101" s="283">
        <v>1927</v>
      </c>
      <c r="F7101" s="283">
        <v>70866</v>
      </c>
      <c r="G7101" s="24">
        <v>50</v>
      </c>
      <c r="H7101" s="24">
        <v>0</v>
      </c>
      <c r="I7101" s="24">
        <v>0</v>
      </c>
      <c r="J7101" s="282">
        <v>10</v>
      </c>
      <c r="K7101" s="282">
        <v>30</v>
      </c>
    </row>
    <row r="7102" spans="1:11" x14ac:dyDescent="0.3">
      <c r="A7102" s="283" t="s">
        <v>2105</v>
      </c>
      <c r="B7102" s="283">
        <v>198</v>
      </c>
      <c r="C7102" s="24" t="str">
        <f t="shared" si="110"/>
        <v>brynhild198</v>
      </c>
      <c r="D7102" s="283">
        <v>4432</v>
      </c>
      <c r="E7102" s="283">
        <v>1947</v>
      </c>
      <c r="F7102" s="283">
        <v>71677</v>
      </c>
      <c r="G7102" s="24">
        <v>50</v>
      </c>
      <c r="H7102" s="24">
        <v>0</v>
      </c>
      <c r="I7102" s="24">
        <v>0</v>
      </c>
      <c r="J7102" s="282">
        <v>10</v>
      </c>
      <c r="K7102" s="282">
        <v>30</v>
      </c>
    </row>
    <row r="7103" spans="1:11" x14ac:dyDescent="0.3">
      <c r="A7103" s="283" t="s">
        <v>2105</v>
      </c>
      <c r="B7103" s="283">
        <v>199</v>
      </c>
      <c r="C7103" s="24" t="str">
        <f t="shared" si="110"/>
        <v>brynhild199</v>
      </c>
      <c r="D7103" s="283">
        <v>4478</v>
      </c>
      <c r="E7103" s="283">
        <v>1968</v>
      </c>
      <c r="F7103" s="283">
        <v>72496</v>
      </c>
      <c r="G7103" s="24">
        <v>50</v>
      </c>
      <c r="H7103" s="24">
        <v>0</v>
      </c>
      <c r="I7103" s="24">
        <v>0</v>
      </c>
      <c r="J7103" s="282">
        <v>10</v>
      </c>
      <c r="K7103" s="282">
        <v>30</v>
      </c>
    </row>
    <row r="7104" spans="1:11" x14ac:dyDescent="0.3">
      <c r="A7104" s="283" t="s">
        <v>2105</v>
      </c>
      <c r="B7104" s="283">
        <v>200</v>
      </c>
      <c r="C7104" s="24" t="str">
        <f t="shared" si="110"/>
        <v>brynhild200</v>
      </c>
      <c r="D7104" s="283">
        <v>4526</v>
      </c>
      <c r="E7104" s="283">
        <v>1989</v>
      </c>
      <c r="F7104" s="283">
        <v>73325</v>
      </c>
      <c r="G7104" s="24">
        <v>50</v>
      </c>
      <c r="H7104" s="24">
        <v>0</v>
      </c>
      <c r="I7104" s="24">
        <v>0</v>
      </c>
      <c r="J7104" s="282">
        <v>10</v>
      </c>
      <c r="K7104" s="282">
        <v>30</v>
      </c>
    </row>
    <row r="7105" spans="1:11" x14ac:dyDescent="0.3">
      <c r="A7105" s="283" t="s">
        <v>2105</v>
      </c>
      <c r="B7105" s="283">
        <v>201</v>
      </c>
      <c r="C7105" s="24" t="str">
        <f t="shared" si="110"/>
        <v>brynhild201</v>
      </c>
      <c r="D7105" s="283">
        <v>4936</v>
      </c>
      <c r="E7105" s="283">
        <v>2169</v>
      </c>
      <c r="F7105" s="283">
        <v>80993</v>
      </c>
      <c r="G7105" s="24">
        <v>50</v>
      </c>
      <c r="H7105" s="24">
        <v>0</v>
      </c>
      <c r="I7105" s="24">
        <v>0</v>
      </c>
      <c r="J7105" s="282">
        <v>10</v>
      </c>
      <c r="K7105" s="282">
        <v>30</v>
      </c>
    </row>
    <row r="7106" spans="1:11" x14ac:dyDescent="0.3">
      <c r="A7106" s="283" t="s">
        <v>2105</v>
      </c>
      <c r="B7106" s="283">
        <v>202</v>
      </c>
      <c r="C7106" s="24" t="str">
        <f t="shared" si="110"/>
        <v>brynhild202</v>
      </c>
      <c r="D7106" s="283">
        <v>4988</v>
      </c>
      <c r="E7106" s="283">
        <v>2192</v>
      </c>
      <c r="F7106" s="283">
        <v>82002</v>
      </c>
      <c r="G7106" s="24">
        <v>50</v>
      </c>
      <c r="H7106" s="24">
        <v>0</v>
      </c>
      <c r="I7106" s="24">
        <v>0</v>
      </c>
      <c r="J7106" s="282">
        <v>10</v>
      </c>
      <c r="K7106" s="282">
        <v>30</v>
      </c>
    </row>
    <row r="7107" spans="1:11" x14ac:dyDescent="0.3">
      <c r="A7107" s="283" t="s">
        <v>2105</v>
      </c>
      <c r="B7107" s="283">
        <v>203</v>
      </c>
      <c r="C7107" s="24" t="str">
        <f t="shared" si="110"/>
        <v>brynhild203</v>
      </c>
      <c r="D7107" s="283">
        <v>5041</v>
      </c>
      <c r="E7107" s="283">
        <v>2215</v>
      </c>
      <c r="F7107" s="283">
        <v>82995</v>
      </c>
      <c r="G7107" s="24">
        <v>50</v>
      </c>
      <c r="H7107" s="24">
        <v>0</v>
      </c>
      <c r="I7107" s="24">
        <v>0</v>
      </c>
      <c r="J7107" s="282">
        <v>10</v>
      </c>
      <c r="K7107" s="282">
        <v>30</v>
      </c>
    </row>
    <row r="7108" spans="1:11" x14ac:dyDescent="0.3">
      <c r="A7108" s="283" t="s">
        <v>2105</v>
      </c>
      <c r="B7108" s="283">
        <v>204</v>
      </c>
      <c r="C7108" s="24" t="str">
        <f t="shared" si="110"/>
        <v>brynhild204</v>
      </c>
      <c r="D7108" s="283">
        <v>5094</v>
      </c>
      <c r="E7108" s="283">
        <v>2238</v>
      </c>
      <c r="F7108" s="283">
        <v>84000</v>
      </c>
      <c r="G7108" s="24">
        <v>50</v>
      </c>
      <c r="H7108" s="24">
        <v>0</v>
      </c>
      <c r="I7108" s="24">
        <v>0</v>
      </c>
      <c r="J7108" s="282">
        <v>10</v>
      </c>
      <c r="K7108" s="282">
        <v>30</v>
      </c>
    </row>
    <row r="7109" spans="1:11" x14ac:dyDescent="0.3">
      <c r="A7109" s="283" t="s">
        <v>2105</v>
      </c>
      <c r="B7109" s="283">
        <v>205</v>
      </c>
      <c r="C7109" s="24" t="str">
        <f t="shared" si="110"/>
        <v>brynhild205</v>
      </c>
      <c r="D7109" s="283">
        <v>5147</v>
      </c>
      <c r="E7109" s="283">
        <v>2262</v>
      </c>
      <c r="F7109" s="283">
        <v>85364</v>
      </c>
      <c r="G7109" s="24">
        <v>50</v>
      </c>
      <c r="H7109" s="24">
        <v>0</v>
      </c>
      <c r="I7109" s="24">
        <v>0</v>
      </c>
      <c r="J7109" s="282">
        <v>10</v>
      </c>
      <c r="K7109" s="282">
        <v>30</v>
      </c>
    </row>
    <row r="7110" spans="1:11" x14ac:dyDescent="0.3">
      <c r="A7110" s="283" t="s">
        <v>2105</v>
      </c>
      <c r="B7110" s="283">
        <v>206</v>
      </c>
      <c r="C7110" s="24" t="str">
        <f t="shared" ref="C7110:C7173" si="111">A7110&amp;B7110</f>
        <v>brynhild206</v>
      </c>
      <c r="D7110" s="283">
        <v>5202</v>
      </c>
      <c r="E7110" s="283">
        <v>2286</v>
      </c>
      <c r="F7110" s="283">
        <v>86485</v>
      </c>
      <c r="G7110" s="24">
        <v>50</v>
      </c>
      <c r="H7110" s="24">
        <v>0</v>
      </c>
      <c r="I7110" s="24">
        <v>0</v>
      </c>
      <c r="J7110" s="282">
        <v>10</v>
      </c>
      <c r="K7110" s="282">
        <v>30</v>
      </c>
    </row>
    <row r="7111" spans="1:11" x14ac:dyDescent="0.3">
      <c r="A7111" s="283" t="s">
        <v>2105</v>
      </c>
      <c r="B7111" s="283">
        <v>207</v>
      </c>
      <c r="C7111" s="24" t="str">
        <f t="shared" si="111"/>
        <v>brynhild207</v>
      </c>
      <c r="D7111" s="283">
        <v>5257</v>
      </c>
      <c r="E7111" s="283">
        <v>2310</v>
      </c>
      <c r="F7111" s="283">
        <v>87620</v>
      </c>
      <c r="G7111" s="24">
        <v>50</v>
      </c>
      <c r="H7111" s="24">
        <v>0</v>
      </c>
      <c r="I7111" s="24">
        <v>0</v>
      </c>
      <c r="J7111" s="282">
        <v>10</v>
      </c>
      <c r="K7111" s="282">
        <v>30</v>
      </c>
    </row>
    <row r="7112" spans="1:11" x14ac:dyDescent="0.3">
      <c r="A7112" s="283" t="s">
        <v>2105</v>
      </c>
      <c r="B7112" s="283">
        <v>208</v>
      </c>
      <c r="C7112" s="24" t="str">
        <f t="shared" si="111"/>
        <v>brynhild208</v>
      </c>
      <c r="D7112" s="283">
        <v>5312</v>
      </c>
      <c r="E7112" s="283">
        <v>2334</v>
      </c>
      <c r="F7112" s="283">
        <v>88739</v>
      </c>
      <c r="G7112" s="24">
        <v>50</v>
      </c>
      <c r="H7112" s="24">
        <v>0</v>
      </c>
      <c r="I7112" s="24">
        <v>0</v>
      </c>
      <c r="J7112" s="282">
        <v>10</v>
      </c>
      <c r="K7112" s="282">
        <v>30</v>
      </c>
    </row>
    <row r="7113" spans="1:11" x14ac:dyDescent="0.3">
      <c r="A7113" s="283" t="s">
        <v>2105</v>
      </c>
      <c r="B7113" s="283">
        <v>209</v>
      </c>
      <c r="C7113" s="24" t="str">
        <f t="shared" si="111"/>
        <v>brynhild209</v>
      </c>
      <c r="D7113" s="283">
        <v>5368</v>
      </c>
      <c r="E7113" s="283">
        <v>2359</v>
      </c>
      <c r="F7113" s="283">
        <v>89934</v>
      </c>
      <c r="G7113" s="24">
        <v>50</v>
      </c>
      <c r="H7113" s="24">
        <v>0</v>
      </c>
      <c r="I7113" s="24">
        <v>0</v>
      </c>
      <c r="J7113" s="282">
        <v>10</v>
      </c>
      <c r="K7113" s="282">
        <v>30</v>
      </c>
    </row>
    <row r="7114" spans="1:11" x14ac:dyDescent="0.3">
      <c r="A7114" s="283" t="s">
        <v>2105</v>
      </c>
      <c r="B7114" s="283">
        <v>210</v>
      </c>
      <c r="C7114" s="24" t="str">
        <f t="shared" si="111"/>
        <v>brynhild210</v>
      </c>
      <c r="D7114" s="283">
        <v>5424</v>
      </c>
      <c r="E7114" s="283">
        <v>2384</v>
      </c>
      <c r="F7114" s="283">
        <v>91082</v>
      </c>
      <c r="G7114" s="24">
        <v>50</v>
      </c>
      <c r="H7114" s="24">
        <v>0</v>
      </c>
      <c r="I7114" s="24">
        <v>0</v>
      </c>
      <c r="J7114" s="282">
        <v>10</v>
      </c>
      <c r="K7114" s="282">
        <v>30</v>
      </c>
    </row>
    <row r="7115" spans="1:11" x14ac:dyDescent="0.3">
      <c r="A7115" s="283" t="s">
        <v>2105</v>
      </c>
      <c r="B7115" s="283">
        <v>211</v>
      </c>
      <c r="C7115" s="24" t="str">
        <f t="shared" si="111"/>
        <v>brynhild211</v>
      </c>
      <c r="D7115" s="283">
        <v>5481</v>
      </c>
      <c r="E7115" s="283">
        <v>2409</v>
      </c>
      <c r="F7115" s="283">
        <v>92276</v>
      </c>
      <c r="G7115" s="24">
        <v>50</v>
      </c>
      <c r="H7115" s="24">
        <v>0</v>
      </c>
      <c r="I7115" s="24">
        <v>0</v>
      </c>
      <c r="J7115" s="282">
        <v>10</v>
      </c>
      <c r="K7115" s="282">
        <v>30</v>
      </c>
    </row>
    <row r="7116" spans="1:11" x14ac:dyDescent="0.3">
      <c r="A7116" s="283" t="s">
        <v>2105</v>
      </c>
      <c r="B7116" s="283">
        <v>212</v>
      </c>
      <c r="C7116" s="24" t="str">
        <f t="shared" si="111"/>
        <v>brynhild212</v>
      </c>
      <c r="D7116" s="283">
        <v>5539</v>
      </c>
      <c r="E7116" s="283">
        <v>2434</v>
      </c>
      <c r="F7116" s="283">
        <v>93485</v>
      </c>
      <c r="G7116" s="24">
        <v>50</v>
      </c>
      <c r="H7116" s="24">
        <v>0</v>
      </c>
      <c r="I7116" s="24">
        <v>0</v>
      </c>
      <c r="J7116" s="282">
        <v>10</v>
      </c>
      <c r="K7116" s="282">
        <v>30</v>
      </c>
    </row>
    <row r="7117" spans="1:11" x14ac:dyDescent="0.3">
      <c r="A7117" s="283" t="s">
        <v>2105</v>
      </c>
      <c r="B7117" s="283">
        <v>213</v>
      </c>
      <c r="C7117" s="24" t="str">
        <f t="shared" si="111"/>
        <v>brynhild213</v>
      </c>
      <c r="D7117" s="283">
        <v>5597</v>
      </c>
      <c r="E7117" s="283">
        <v>2459</v>
      </c>
      <c r="F7117" s="283">
        <v>94709</v>
      </c>
      <c r="G7117" s="24">
        <v>50</v>
      </c>
      <c r="H7117" s="24">
        <v>0</v>
      </c>
      <c r="I7117" s="24">
        <v>0</v>
      </c>
      <c r="J7117" s="282">
        <v>10</v>
      </c>
      <c r="K7117" s="282">
        <v>30</v>
      </c>
    </row>
    <row r="7118" spans="1:11" x14ac:dyDescent="0.3">
      <c r="A7118" s="283" t="s">
        <v>2105</v>
      </c>
      <c r="B7118" s="283">
        <v>214</v>
      </c>
      <c r="C7118" s="24" t="str">
        <f t="shared" si="111"/>
        <v>brynhild214</v>
      </c>
      <c r="D7118" s="283">
        <v>5655</v>
      </c>
      <c r="E7118" s="283">
        <v>2485</v>
      </c>
      <c r="F7118" s="283">
        <v>95949</v>
      </c>
      <c r="G7118" s="24">
        <v>50</v>
      </c>
      <c r="H7118" s="24">
        <v>0</v>
      </c>
      <c r="I7118" s="24">
        <v>0</v>
      </c>
      <c r="J7118" s="282">
        <v>10</v>
      </c>
      <c r="K7118" s="282">
        <v>30</v>
      </c>
    </row>
    <row r="7119" spans="1:11" x14ac:dyDescent="0.3">
      <c r="A7119" s="283" t="s">
        <v>2105</v>
      </c>
      <c r="B7119" s="283">
        <v>215</v>
      </c>
      <c r="C7119" s="24" t="str">
        <f t="shared" si="111"/>
        <v>brynhild215</v>
      </c>
      <c r="D7119" s="283">
        <v>5715</v>
      </c>
      <c r="E7119" s="283">
        <v>2511</v>
      </c>
      <c r="F7119" s="283">
        <v>97172</v>
      </c>
      <c r="G7119" s="24">
        <v>50</v>
      </c>
      <c r="H7119" s="24">
        <v>0</v>
      </c>
      <c r="I7119" s="24">
        <v>0</v>
      </c>
      <c r="J7119" s="282">
        <v>10</v>
      </c>
      <c r="K7119" s="282">
        <v>30</v>
      </c>
    </row>
    <row r="7120" spans="1:11" x14ac:dyDescent="0.3">
      <c r="A7120" s="283" t="s">
        <v>2105</v>
      </c>
      <c r="B7120" s="283">
        <v>216</v>
      </c>
      <c r="C7120" s="24" t="str">
        <f t="shared" si="111"/>
        <v>brynhild216</v>
      </c>
      <c r="D7120" s="283">
        <v>5775</v>
      </c>
      <c r="E7120" s="283">
        <v>2538</v>
      </c>
      <c r="F7120" s="283">
        <v>98443</v>
      </c>
      <c r="G7120" s="24">
        <v>50</v>
      </c>
      <c r="H7120" s="24">
        <v>0</v>
      </c>
      <c r="I7120" s="24">
        <v>0</v>
      </c>
      <c r="J7120" s="282">
        <v>10</v>
      </c>
      <c r="K7120" s="282">
        <v>30</v>
      </c>
    </row>
    <row r="7121" spans="1:11" x14ac:dyDescent="0.3">
      <c r="A7121" s="283" t="s">
        <v>2105</v>
      </c>
      <c r="B7121" s="283">
        <v>217</v>
      </c>
      <c r="C7121" s="24" t="str">
        <f t="shared" si="111"/>
        <v>brynhild217</v>
      </c>
      <c r="D7121" s="283">
        <v>5835</v>
      </c>
      <c r="E7121" s="283">
        <v>2564</v>
      </c>
      <c r="F7121" s="283">
        <v>99628</v>
      </c>
      <c r="G7121" s="24">
        <v>50</v>
      </c>
      <c r="H7121" s="24">
        <v>0</v>
      </c>
      <c r="I7121" s="24">
        <v>0</v>
      </c>
      <c r="J7121" s="282">
        <v>10</v>
      </c>
      <c r="K7121" s="282">
        <v>30</v>
      </c>
    </row>
    <row r="7122" spans="1:11" x14ac:dyDescent="0.3">
      <c r="A7122" s="283" t="s">
        <v>2105</v>
      </c>
      <c r="B7122" s="283">
        <v>218</v>
      </c>
      <c r="C7122" s="24" t="str">
        <f t="shared" si="111"/>
        <v>brynhild218</v>
      </c>
      <c r="D7122" s="283">
        <v>5896</v>
      </c>
      <c r="E7122" s="283">
        <v>2591</v>
      </c>
      <c r="F7122" s="283">
        <v>100861</v>
      </c>
      <c r="G7122" s="24">
        <v>50</v>
      </c>
      <c r="H7122" s="24">
        <v>0</v>
      </c>
      <c r="I7122" s="24">
        <v>0</v>
      </c>
      <c r="J7122" s="282">
        <v>10</v>
      </c>
      <c r="K7122" s="282">
        <v>30</v>
      </c>
    </row>
    <row r="7123" spans="1:11" x14ac:dyDescent="0.3">
      <c r="A7123" s="283" t="s">
        <v>2105</v>
      </c>
      <c r="B7123" s="283">
        <v>219</v>
      </c>
      <c r="C7123" s="24" t="str">
        <f t="shared" si="111"/>
        <v>brynhild219</v>
      </c>
      <c r="D7123" s="283">
        <v>5958</v>
      </c>
      <c r="E7123" s="283">
        <v>2618</v>
      </c>
      <c r="F7123" s="283">
        <v>102074</v>
      </c>
      <c r="G7123" s="24">
        <v>50</v>
      </c>
      <c r="H7123" s="24">
        <v>0</v>
      </c>
      <c r="I7123" s="24">
        <v>0</v>
      </c>
      <c r="J7123" s="282">
        <v>10</v>
      </c>
      <c r="K7123" s="282">
        <v>30</v>
      </c>
    </row>
    <row r="7124" spans="1:11" x14ac:dyDescent="0.3">
      <c r="A7124" s="283" t="s">
        <v>2105</v>
      </c>
      <c r="B7124" s="283">
        <v>220</v>
      </c>
      <c r="C7124" s="24" t="str">
        <f t="shared" si="111"/>
        <v>brynhild220</v>
      </c>
      <c r="D7124" s="283">
        <v>6020</v>
      </c>
      <c r="E7124" s="283">
        <v>2645</v>
      </c>
      <c r="F7124" s="283">
        <v>103301</v>
      </c>
      <c r="G7124" s="24">
        <v>50</v>
      </c>
      <c r="H7124" s="24">
        <v>0</v>
      </c>
      <c r="I7124" s="24">
        <v>0</v>
      </c>
      <c r="J7124" s="282">
        <v>10</v>
      </c>
      <c r="K7124" s="282">
        <v>30</v>
      </c>
    </row>
    <row r="7125" spans="1:11" x14ac:dyDescent="0.3">
      <c r="A7125" s="283" t="s">
        <v>2105</v>
      </c>
      <c r="B7125" s="283">
        <v>221</v>
      </c>
      <c r="C7125" s="24" t="str">
        <f t="shared" si="111"/>
        <v>brynhild221</v>
      </c>
      <c r="D7125" s="283">
        <v>6564</v>
      </c>
      <c r="E7125" s="283">
        <v>2885</v>
      </c>
      <c r="F7125" s="283">
        <v>113773</v>
      </c>
      <c r="G7125" s="24">
        <v>50</v>
      </c>
      <c r="H7125" s="24">
        <v>0</v>
      </c>
      <c r="I7125" s="24">
        <v>0</v>
      </c>
      <c r="J7125" s="282">
        <v>10</v>
      </c>
      <c r="K7125" s="282">
        <v>30</v>
      </c>
    </row>
    <row r="7126" spans="1:11" x14ac:dyDescent="0.3">
      <c r="A7126" s="283" t="s">
        <v>2105</v>
      </c>
      <c r="B7126" s="283">
        <v>222</v>
      </c>
      <c r="C7126" s="24" t="str">
        <f t="shared" si="111"/>
        <v>brynhild222</v>
      </c>
      <c r="D7126" s="283">
        <v>6633</v>
      </c>
      <c r="E7126" s="283">
        <v>2915</v>
      </c>
      <c r="F7126" s="283">
        <v>115249</v>
      </c>
      <c r="G7126" s="24">
        <v>50</v>
      </c>
      <c r="H7126" s="24">
        <v>0</v>
      </c>
      <c r="I7126" s="24">
        <v>0</v>
      </c>
      <c r="J7126" s="282">
        <v>10</v>
      </c>
      <c r="K7126" s="282">
        <v>30</v>
      </c>
    </row>
    <row r="7127" spans="1:11" x14ac:dyDescent="0.3">
      <c r="A7127" s="283" t="s">
        <v>2105</v>
      </c>
      <c r="B7127" s="283">
        <v>223</v>
      </c>
      <c r="C7127" s="24" t="str">
        <f t="shared" si="111"/>
        <v>brynhild223</v>
      </c>
      <c r="D7127" s="283">
        <v>6702</v>
      </c>
      <c r="E7127" s="283">
        <v>2945</v>
      </c>
      <c r="F7127" s="283">
        <v>116681</v>
      </c>
      <c r="G7127" s="24">
        <v>50</v>
      </c>
      <c r="H7127" s="24">
        <v>0</v>
      </c>
      <c r="I7127" s="24">
        <v>0</v>
      </c>
      <c r="J7127" s="282">
        <v>10</v>
      </c>
      <c r="K7127" s="282">
        <v>30</v>
      </c>
    </row>
    <row r="7128" spans="1:11" x14ac:dyDescent="0.3">
      <c r="A7128" s="283" t="s">
        <v>2105</v>
      </c>
      <c r="B7128" s="283">
        <v>224</v>
      </c>
      <c r="C7128" s="24" t="str">
        <f t="shared" si="111"/>
        <v>brynhild224</v>
      </c>
      <c r="D7128" s="283">
        <v>6772</v>
      </c>
      <c r="E7128" s="283">
        <v>2976</v>
      </c>
      <c r="F7128" s="283">
        <v>118194</v>
      </c>
      <c r="G7128" s="24">
        <v>50</v>
      </c>
      <c r="H7128" s="24">
        <v>0</v>
      </c>
      <c r="I7128" s="24">
        <v>0</v>
      </c>
      <c r="J7128" s="282">
        <v>10</v>
      </c>
      <c r="K7128" s="282">
        <v>30</v>
      </c>
    </row>
    <row r="7129" spans="1:11" x14ac:dyDescent="0.3">
      <c r="A7129" s="283" t="s">
        <v>2105</v>
      </c>
      <c r="B7129" s="283">
        <v>225</v>
      </c>
      <c r="C7129" s="24" t="str">
        <f t="shared" si="111"/>
        <v>brynhild225</v>
      </c>
      <c r="D7129" s="283">
        <v>6843</v>
      </c>
      <c r="E7129" s="283">
        <v>3007</v>
      </c>
      <c r="F7129" s="283">
        <v>119726</v>
      </c>
      <c r="G7129" s="24">
        <v>50</v>
      </c>
      <c r="H7129" s="24">
        <v>0</v>
      </c>
      <c r="I7129" s="24">
        <v>0</v>
      </c>
      <c r="J7129" s="282">
        <v>10</v>
      </c>
      <c r="K7129" s="282">
        <v>30</v>
      </c>
    </row>
    <row r="7130" spans="1:11" x14ac:dyDescent="0.3">
      <c r="A7130" s="283" t="s">
        <v>2105</v>
      </c>
      <c r="B7130" s="283">
        <v>226</v>
      </c>
      <c r="C7130" s="24" t="str">
        <f t="shared" si="111"/>
        <v>brynhild226</v>
      </c>
      <c r="D7130" s="283">
        <v>6914</v>
      </c>
      <c r="E7130" s="283">
        <v>3038</v>
      </c>
      <c r="F7130" s="283">
        <v>121211</v>
      </c>
      <c r="G7130" s="24">
        <v>50</v>
      </c>
      <c r="H7130" s="24">
        <v>0</v>
      </c>
      <c r="I7130" s="24">
        <v>0</v>
      </c>
      <c r="J7130" s="282">
        <v>10</v>
      </c>
      <c r="K7130" s="282">
        <v>30</v>
      </c>
    </row>
    <row r="7131" spans="1:11" x14ac:dyDescent="0.3">
      <c r="A7131" s="283" t="s">
        <v>2105</v>
      </c>
      <c r="B7131" s="283">
        <v>227</v>
      </c>
      <c r="C7131" s="24" t="str">
        <f t="shared" si="111"/>
        <v>brynhild227</v>
      </c>
      <c r="D7131" s="283">
        <v>6986</v>
      </c>
      <c r="E7131" s="283">
        <v>3070</v>
      </c>
      <c r="F7131" s="283">
        <v>122781</v>
      </c>
      <c r="G7131" s="24">
        <v>50</v>
      </c>
      <c r="H7131" s="24">
        <v>0</v>
      </c>
      <c r="I7131" s="24">
        <v>0</v>
      </c>
      <c r="J7131" s="282">
        <v>10</v>
      </c>
      <c r="K7131" s="282">
        <v>30</v>
      </c>
    </row>
    <row r="7132" spans="1:11" x14ac:dyDescent="0.3">
      <c r="A7132" s="283" t="s">
        <v>2105</v>
      </c>
      <c r="B7132" s="283">
        <v>228</v>
      </c>
      <c r="C7132" s="24" t="str">
        <f t="shared" si="111"/>
        <v>brynhild228</v>
      </c>
      <c r="D7132" s="283">
        <v>7058</v>
      </c>
      <c r="E7132" s="283">
        <v>3102</v>
      </c>
      <c r="F7132" s="283">
        <v>124302</v>
      </c>
      <c r="G7132" s="24">
        <v>50</v>
      </c>
      <c r="H7132" s="24">
        <v>0</v>
      </c>
      <c r="I7132" s="24">
        <v>0</v>
      </c>
      <c r="J7132" s="282">
        <v>10</v>
      </c>
      <c r="K7132" s="282">
        <v>30</v>
      </c>
    </row>
    <row r="7133" spans="1:11" x14ac:dyDescent="0.3">
      <c r="A7133" s="283" t="s">
        <v>2105</v>
      </c>
      <c r="B7133" s="283">
        <v>229</v>
      </c>
      <c r="C7133" s="24" t="str">
        <f t="shared" si="111"/>
        <v>brynhild229</v>
      </c>
      <c r="D7133" s="283">
        <v>7132</v>
      </c>
      <c r="E7133" s="283">
        <v>3134</v>
      </c>
      <c r="F7133" s="283">
        <v>125911</v>
      </c>
      <c r="G7133" s="24">
        <v>50</v>
      </c>
      <c r="H7133" s="24">
        <v>0</v>
      </c>
      <c r="I7133" s="24">
        <v>0</v>
      </c>
      <c r="J7133" s="282">
        <v>10</v>
      </c>
      <c r="K7133" s="282">
        <v>30</v>
      </c>
    </row>
    <row r="7134" spans="1:11" x14ac:dyDescent="0.3">
      <c r="A7134" s="283" t="s">
        <v>2105</v>
      </c>
      <c r="B7134" s="283">
        <v>230</v>
      </c>
      <c r="C7134" s="24" t="str">
        <f t="shared" si="111"/>
        <v>brynhild230</v>
      </c>
      <c r="D7134" s="283">
        <v>7206</v>
      </c>
      <c r="E7134" s="283">
        <v>3167</v>
      </c>
      <c r="F7134" s="283">
        <v>127469</v>
      </c>
      <c r="G7134" s="24">
        <v>50</v>
      </c>
      <c r="H7134" s="24">
        <v>0</v>
      </c>
      <c r="I7134" s="24">
        <v>0</v>
      </c>
      <c r="J7134" s="282">
        <v>10</v>
      </c>
      <c r="K7134" s="282">
        <v>30</v>
      </c>
    </row>
    <row r="7135" spans="1:11" x14ac:dyDescent="0.3">
      <c r="A7135" s="283" t="s">
        <v>2105</v>
      </c>
      <c r="B7135" s="283">
        <v>231</v>
      </c>
      <c r="C7135" s="24" t="str">
        <f t="shared" si="111"/>
        <v>brynhild231</v>
      </c>
      <c r="D7135" s="283">
        <v>7281</v>
      </c>
      <c r="E7135" s="283">
        <v>3199</v>
      </c>
      <c r="F7135" s="283">
        <v>129117</v>
      </c>
      <c r="G7135" s="24">
        <v>50</v>
      </c>
      <c r="H7135" s="24">
        <v>0</v>
      </c>
      <c r="I7135" s="24">
        <v>0</v>
      </c>
      <c r="J7135" s="282">
        <v>10</v>
      </c>
      <c r="K7135" s="282">
        <v>30</v>
      </c>
    </row>
    <row r="7136" spans="1:11" x14ac:dyDescent="0.3">
      <c r="A7136" s="283" t="s">
        <v>2105</v>
      </c>
      <c r="B7136" s="283">
        <v>232</v>
      </c>
      <c r="C7136" s="24" t="str">
        <f t="shared" si="111"/>
        <v>brynhild232</v>
      </c>
      <c r="D7136" s="283">
        <v>7356</v>
      </c>
      <c r="E7136" s="283">
        <v>3233</v>
      </c>
      <c r="F7136" s="283">
        <v>130785</v>
      </c>
      <c r="G7136" s="24">
        <v>50</v>
      </c>
      <c r="H7136" s="24">
        <v>0</v>
      </c>
      <c r="I7136" s="24">
        <v>0</v>
      </c>
      <c r="J7136" s="282">
        <v>10</v>
      </c>
      <c r="K7136" s="282">
        <v>30</v>
      </c>
    </row>
    <row r="7137" spans="1:11" x14ac:dyDescent="0.3">
      <c r="A7137" s="283" t="s">
        <v>2105</v>
      </c>
      <c r="B7137" s="283">
        <v>233</v>
      </c>
      <c r="C7137" s="24" t="str">
        <f t="shared" si="111"/>
        <v>brynhild233</v>
      </c>
      <c r="D7137" s="283">
        <v>7432</v>
      </c>
      <c r="E7137" s="283">
        <v>3266</v>
      </c>
      <c r="F7137" s="283">
        <v>132402</v>
      </c>
      <c r="G7137" s="24">
        <v>50</v>
      </c>
      <c r="H7137" s="24">
        <v>0</v>
      </c>
      <c r="I7137" s="24">
        <v>0</v>
      </c>
      <c r="J7137" s="282">
        <v>10</v>
      </c>
      <c r="K7137" s="282">
        <v>30</v>
      </c>
    </row>
    <row r="7138" spans="1:11" x14ac:dyDescent="0.3">
      <c r="A7138" s="283" t="s">
        <v>2105</v>
      </c>
      <c r="B7138" s="283">
        <v>234</v>
      </c>
      <c r="C7138" s="24" t="str">
        <f t="shared" si="111"/>
        <v>brynhild234</v>
      </c>
      <c r="D7138" s="283">
        <v>7509</v>
      </c>
      <c r="E7138" s="283">
        <v>3300</v>
      </c>
      <c r="F7138" s="283">
        <v>134111</v>
      </c>
      <c r="G7138" s="24">
        <v>50</v>
      </c>
      <c r="H7138" s="24">
        <v>0</v>
      </c>
      <c r="I7138" s="24">
        <v>0</v>
      </c>
      <c r="J7138" s="282">
        <v>10</v>
      </c>
      <c r="K7138" s="282">
        <v>30</v>
      </c>
    </row>
    <row r="7139" spans="1:11" x14ac:dyDescent="0.3">
      <c r="A7139" s="283" t="s">
        <v>2105</v>
      </c>
      <c r="B7139" s="283">
        <v>235</v>
      </c>
      <c r="C7139" s="24" t="str">
        <f t="shared" si="111"/>
        <v>brynhild235</v>
      </c>
      <c r="D7139" s="283">
        <v>7587</v>
      </c>
      <c r="E7139" s="283">
        <v>3334</v>
      </c>
      <c r="F7139" s="283">
        <v>135767</v>
      </c>
      <c r="G7139" s="24">
        <v>50</v>
      </c>
      <c r="H7139" s="24">
        <v>0</v>
      </c>
      <c r="I7139" s="24">
        <v>0</v>
      </c>
      <c r="J7139" s="282">
        <v>10</v>
      </c>
      <c r="K7139" s="282">
        <v>30</v>
      </c>
    </row>
    <row r="7140" spans="1:11" x14ac:dyDescent="0.3">
      <c r="A7140" s="283" t="s">
        <v>2105</v>
      </c>
      <c r="B7140" s="283">
        <v>236</v>
      </c>
      <c r="C7140" s="24" t="str">
        <f t="shared" si="111"/>
        <v>brynhild236</v>
      </c>
      <c r="D7140" s="283">
        <v>7666</v>
      </c>
      <c r="E7140" s="283">
        <v>3369</v>
      </c>
      <c r="F7140" s="283">
        <v>137518</v>
      </c>
      <c r="G7140" s="24">
        <v>50</v>
      </c>
      <c r="H7140" s="24">
        <v>0</v>
      </c>
      <c r="I7140" s="24">
        <v>0</v>
      </c>
      <c r="J7140" s="282">
        <v>10</v>
      </c>
      <c r="K7140" s="282">
        <v>30</v>
      </c>
    </row>
    <row r="7141" spans="1:11" x14ac:dyDescent="0.3">
      <c r="A7141" s="283" t="s">
        <v>2105</v>
      </c>
      <c r="B7141" s="283">
        <v>237</v>
      </c>
      <c r="C7141" s="24" t="str">
        <f t="shared" si="111"/>
        <v>brynhild237</v>
      </c>
      <c r="D7141" s="283">
        <v>7745</v>
      </c>
      <c r="E7141" s="283">
        <v>3404</v>
      </c>
      <c r="F7141" s="283">
        <v>139214</v>
      </c>
      <c r="G7141" s="24">
        <v>50</v>
      </c>
      <c r="H7141" s="24">
        <v>0</v>
      </c>
      <c r="I7141" s="24">
        <v>0</v>
      </c>
      <c r="J7141" s="282">
        <v>10</v>
      </c>
      <c r="K7141" s="282">
        <v>30</v>
      </c>
    </row>
    <row r="7142" spans="1:11" x14ac:dyDescent="0.3">
      <c r="A7142" s="283" t="s">
        <v>2105</v>
      </c>
      <c r="B7142" s="283">
        <v>238</v>
      </c>
      <c r="C7142" s="24" t="str">
        <f t="shared" si="111"/>
        <v>brynhild238</v>
      </c>
      <c r="D7142" s="283">
        <v>7825</v>
      </c>
      <c r="E7142" s="283">
        <v>3439</v>
      </c>
      <c r="F7142" s="283">
        <v>141008</v>
      </c>
      <c r="G7142" s="24">
        <v>50</v>
      </c>
      <c r="H7142" s="24">
        <v>0</v>
      </c>
      <c r="I7142" s="24">
        <v>0</v>
      </c>
      <c r="J7142" s="282">
        <v>10</v>
      </c>
      <c r="K7142" s="282">
        <v>30</v>
      </c>
    </row>
    <row r="7143" spans="1:11" x14ac:dyDescent="0.3">
      <c r="A7143" s="283" t="s">
        <v>2105</v>
      </c>
      <c r="B7143" s="283">
        <v>239</v>
      </c>
      <c r="C7143" s="24" t="str">
        <f t="shared" si="111"/>
        <v>brynhild239</v>
      </c>
      <c r="D7143" s="283">
        <v>7906</v>
      </c>
      <c r="E7143" s="283">
        <v>3474</v>
      </c>
      <c r="F7143" s="283">
        <v>142746</v>
      </c>
      <c r="G7143" s="24">
        <v>50</v>
      </c>
      <c r="H7143" s="24">
        <v>0</v>
      </c>
      <c r="I7143" s="24">
        <v>0</v>
      </c>
      <c r="J7143" s="282">
        <v>10</v>
      </c>
      <c r="K7143" s="282">
        <v>30</v>
      </c>
    </row>
    <row r="7144" spans="1:11" x14ac:dyDescent="0.3">
      <c r="A7144" s="283" t="s">
        <v>2105</v>
      </c>
      <c r="B7144" s="283">
        <v>240</v>
      </c>
      <c r="C7144" s="24" t="str">
        <f t="shared" si="111"/>
        <v>brynhild240</v>
      </c>
      <c r="D7144" s="283">
        <v>7988</v>
      </c>
      <c r="E7144" s="283">
        <v>3510</v>
      </c>
      <c r="F7144" s="283">
        <v>144583</v>
      </c>
      <c r="G7144" s="24">
        <v>50</v>
      </c>
      <c r="H7144" s="24">
        <v>0</v>
      </c>
      <c r="I7144" s="24">
        <v>0</v>
      </c>
      <c r="J7144" s="282">
        <v>10</v>
      </c>
      <c r="K7144" s="282">
        <v>30</v>
      </c>
    </row>
    <row r="7145" spans="1:11" x14ac:dyDescent="0.3">
      <c r="A7145" s="283" t="s">
        <v>2105</v>
      </c>
      <c r="B7145" s="283">
        <v>241</v>
      </c>
      <c r="C7145" s="24" t="str">
        <f t="shared" si="111"/>
        <v>brynhild241</v>
      </c>
      <c r="D7145" s="283">
        <v>8709</v>
      </c>
      <c r="E7145" s="283">
        <v>3827</v>
      </c>
      <c r="F7145" s="283">
        <v>159640</v>
      </c>
      <c r="G7145" s="24">
        <v>50</v>
      </c>
      <c r="H7145" s="24">
        <v>0</v>
      </c>
      <c r="I7145" s="24">
        <v>0</v>
      </c>
      <c r="J7145" s="282">
        <v>10</v>
      </c>
      <c r="K7145" s="282">
        <v>30</v>
      </c>
    </row>
    <row r="7146" spans="1:11" x14ac:dyDescent="0.3">
      <c r="A7146" s="283" t="s">
        <v>2105</v>
      </c>
      <c r="B7146" s="283">
        <v>242</v>
      </c>
      <c r="C7146" s="24" t="str">
        <f t="shared" si="111"/>
        <v>brynhild242</v>
      </c>
      <c r="D7146" s="283">
        <v>8799</v>
      </c>
      <c r="E7146" s="283">
        <v>3867</v>
      </c>
      <c r="F7146" s="283">
        <v>161690</v>
      </c>
      <c r="G7146" s="24">
        <v>50</v>
      </c>
      <c r="H7146" s="24">
        <v>0</v>
      </c>
      <c r="I7146" s="24">
        <v>0</v>
      </c>
      <c r="J7146" s="282">
        <v>10</v>
      </c>
      <c r="K7146" s="282">
        <v>30</v>
      </c>
    </row>
    <row r="7147" spans="1:11" x14ac:dyDescent="0.3">
      <c r="A7147" s="283" t="s">
        <v>2105</v>
      </c>
      <c r="B7147" s="283">
        <v>243</v>
      </c>
      <c r="C7147" s="24" t="str">
        <f t="shared" si="111"/>
        <v>brynhild243</v>
      </c>
      <c r="D7147" s="283">
        <v>8890</v>
      </c>
      <c r="E7147" s="283">
        <v>3907</v>
      </c>
      <c r="F7147" s="283">
        <v>163978</v>
      </c>
      <c r="G7147" s="24">
        <v>50</v>
      </c>
      <c r="H7147" s="24">
        <v>0</v>
      </c>
      <c r="I7147" s="24">
        <v>0</v>
      </c>
      <c r="J7147" s="282">
        <v>10</v>
      </c>
      <c r="K7147" s="282">
        <v>30</v>
      </c>
    </row>
    <row r="7148" spans="1:11" x14ac:dyDescent="0.3">
      <c r="A7148" s="283" t="s">
        <v>2105</v>
      </c>
      <c r="B7148" s="283">
        <v>244</v>
      </c>
      <c r="C7148" s="24" t="str">
        <f t="shared" si="111"/>
        <v>brynhild244</v>
      </c>
      <c r="D7148" s="283">
        <v>8981</v>
      </c>
      <c r="E7148" s="283">
        <v>3947</v>
      </c>
      <c r="F7148" s="283">
        <v>166081</v>
      </c>
      <c r="G7148" s="24">
        <v>50</v>
      </c>
      <c r="H7148" s="24">
        <v>0</v>
      </c>
      <c r="I7148" s="24">
        <v>0</v>
      </c>
      <c r="J7148" s="282">
        <v>10</v>
      </c>
      <c r="K7148" s="282">
        <v>30</v>
      </c>
    </row>
    <row r="7149" spans="1:11" x14ac:dyDescent="0.3">
      <c r="A7149" s="283" t="s">
        <v>2105</v>
      </c>
      <c r="B7149" s="283">
        <v>245</v>
      </c>
      <c r="C7149" s="24" t="str">
        <f t="shared" si="111"/>
        <v>brynhild245</v>
      </c>
      <c r="D7149" s="283">
        <v>9074</v>
      </c>
      <c r="E7149" s="283">
        <v>3988</v>
      </c>
      <c r="F7149" s="283">
        <v>168402</v>
      </c>
      <c r="G7149" s="24">
        <v>50</v>
      </c>
      <c r="H7149" s="24">
        <v>0</v>
      </c>
      <c r="I7149" s="24">
        <v>0</v>
      </c>
      <c r="J7149" s="282">
        <v>10</v>
      </c>
      <c r="K7149" s="282">
        <v>30</v>
      </c>
    </row>
    <row r="7150" spans="1:11" x14ac:dyDescent="0.3">
      <c r="A7150" s="283" t="s">
        <v>2105</v>
      </c>
      <c r="B7150" s="283">
        <v>246</v>
      </c>
      <c r="C7150" s="24" t="str">
        <f t="shared" si="111"/>
        <v>brynhild246</v>
      </c>
      <c r="D7150" s="283">
        <v>9167</v>
      </c>
      <c r="E7150" s="283">
        <v>4029</v>
      </c>
      <c r="F7150" s="283">
        <v>170286</v>
      </c>
      <c r="G7150" s="24">
        <v>50</v>
      </c>
      <c r="H7150" s="24">
        <v>0</v>
      </c>
      <c r="I7150" s="24">
        <v>0</v>
      </c>
      <c r="J7150" s="282">
        <v>10</v>
      </c>
      <c r="K7150" s="282">
        <v>30</v>
      </c>
    </row>
    <row r="7151" spans="1:11" x14ac:dyDescent="0.3">
      <c r="A7151" s="283" t="s">
        <v>2105</v>
      </c>
      <c r="B7151" s="283">
        <v>247</v>
      </c>
      <c r="C7151" s="24" t="str">
        <f t="shared" si="111"/>
        <v>brynhild247</v>
      </c>
      <c r="D7151" s="283">
        <v>9261</v>
      </c>
      <c r="E7151" s="283">
        <v>4070</v>
      </c>
      <c r="F7151" s="283">
        <v>172665</v>
      </c>
      <c r="G7151" s="24">
        <v>50</v>
      </c>
      <c r="H7151" s="24">
        <v>0</v>
      </c>
      <c r="I7151" s="24">
        <v>0</v>
      </c>
      <c r="J7151" s="282">
        <v>10</v>
      </c>
      <c r="K7151" s="282">
        <v>30</v>
      </c>
    </row>
    <row r="7152" spans="1:11" x14ac:dyDescent="0.3">
      <c r="A7152" s="283" t="s">
        <v>2105</v>
      </c>
      <c r="B7152" s="283">
        <v>248</v>
      </c>
      <c r="C7152" s="24" t="str">
        <f t="shared" si="111"/>
        <v>brynhild248</v>
      </c>
      <c r="D7152" s="283">
        <v>9357</v>
      </c>
      <c r="E7152" s="283">
        <v>4112</v>
      </c>
      <c r="F7152" s="283">
        <v>174595</v>
      </c>
      <c r="G7152" s="24">
        <v>50</v>
      </c>
      <c r="H7152" s="24">
        <v>0</v>
      </c>
      <c r="I7152" s="24">
        <v>0</v>
      </c>
      <c r="J7152" s="282">
        <v>10</v>
      </c>
      <c r="K7152" s="282">
        <v>30</v>
      </c>
    </row>
    <row r="7153" spans="1:11" x14ac:dyDescent="0.3">
      <c r="A7153" s="283" t="s">
        <v>2105</v>
      </c>
      <c r="B7153" s="283">
        <v>249</v>
      </c>
      <c r="C7153" s="24" t="str">
        <f t="shared" si="111"/>
        <v>brynhild249</v>
      </c>
      <c r="D7153" s="283">
        <v>9453</v>
      </c>
      <c r="E7153" s="283">
        <v>4154</v>
      </c>
      <c r="F7153" s="283">
        <v>177032</v>
      </c>
      <c r="G7153" s="24">
        <v>50</v>
      </c>
      <c r="H7153" s="24">
        <v>0</v>
      </c>
      <c r="I7153" s="24">
        <v>0</v>
      </c>
      <c r="J7153" s="282">
        <v>10</v>
      </c>
      <c r="K7153" s="282">
        <v>30</v>
      </c>
    </row>
    <row r="7154" spans="1:11" x14ac:dyDescent="0.3">
      <c r="A7154" s="283" t="s">
        <v>2105</v>
      </c>
      <c r="B7154" s="283">
        <v>250</v>
      </c>
      <c r="C7154" s="24" t="str">
        <f t="shared" si="111"/>
        <v>brynhild250</v>
      </c>
      <c r="D7154" s="283">
        <v>9550</v>
      </c>
      <c r="E7154" s="283">
        <v>4197</v>
      </c>
      <c r="F7154" s="283">
        <v>179008</v>
      </c>
      <c r="G7154" s="24">
        <v>50</v>
      </c>
      <c r="H7154" s="24">
        <v>0</v>
      </c>
      <c r="I7154" s="24">
        <v>0</v>
      </c>
      <c r="J7154" s="282">
        <v>10</v>
      </c>
      <c r="K7154" s="282">
        <v>30</v>
      </c>
    </row>
    <row r="7155" spans="1:11" x14ac:dyDescent="0.3">
      <c r="A7155" s="283" t="s">
        <v>2105</v>
      </c>
      <c r="B7155" s="283">
        <v>251</v>
      </c>
      <c r="C7155" s="24" t="str">
        <f t="shared" si="111"/>
        <v>brynhild251</v>
      </c>
      <c r="D7155" s="283">
        <v>9648</v>
      </c>
      <c r="E7155" s="283">
        <v>4240</v>
      </c>
      <c r="F7155" s="283">
        <v>181505</v>
      </c>
      <c r="G7155" s="24">
        <v>50</v>
      </c>
      <c r="H7155" s="24">
        <v>0</v>
      </c>
      <c r="I7155" s="24">
        <v>0</v>
      </c>
      <c r="J7155" s="282">
        <v>10</v>
      </c>
      <c r="K7155" s="282">
        <v>30</v>
      </c>
    </row>
    <row r="7156" spans="1:11" x14ac:dyDescent="0.3">
      <c r="A7156" s="283" t="s">
        <v>2105</v>
      </c>
      <c r="B7156" s="283">
        <v>252</v>
      </c>
      <c r="C7156" s="24" t="str">
        <f t="shared" si="111"/>
        <v>brynhild252</v>
      </c>
      <c r="D7156" s="283">
        <v>9747</v>
      </c>
      <c r="E7156" s="283">
        <v>4283</v>
      </c>
      <c r="F7156" s="283">
        <v>183530</v>
      </c>
      <c r="G7156" s="24">
        <v>50</v>
      </c>
      <c r="H7156" s="24">
        <v>0</v>
      </c>
      <c r="I7156" s="24">
        <v>0</v>
      </c>
      <c r="J7156" s="282">
        <v>10</v>
      </c>
      <c r="K7156" s="282">
        <v>30</v>
      </c>
    </row>
    <row r="7157" spans="1:11" x14ac:dyDescent="0.3">
      <c r="A7157" s="283" t="s">
        <v>2105</v>
      </c>
      <c r="B7157" s="283">
        <v>253</v>
      </c>
      <c r="C7157" s="24" t="str">
        <f t="shared" si="111"/>
        <v>brynhild253</v>
      </c>
      <c r="D7157" s="283">
        <v>9847</v>
      </c>
      <c r="E7157" s="283">
        <v>4327</v>
      </c>
      <c r="F7157" s="283">
        <v>186088</v>
      </c>
      <c r="G7157" s="24">
        <v>50</v>
      </c>
      <c r="H7157" s="24">
        <v>0</v>
      </c>
      <c r="I7157" s="24">
        <v>0</v>
      </c>
      <c r="J7157" s="282">
        <v>10</v>
      </c>
      <c r="K7157" s="282">
        <v>30</v>
      </c>
    </row>
    <row r="7158" spans="1:11" x14ac:dyDescent="0.3">
      <c r="A7158" s="283" t="s">
        <v>2105</v>
      </c>
      <c r="B7158" s="283">
        <v>254</v>
      </c>
      <c r="C7158" s="24" t="str">
        <f t="shared" si="111"/>
        <v>brynhild254</v>
      </c>
      <c r="D7158" s="283">
        <v>9948</v>
      </c>
      <c r="E7158" s="283">
        <v>4372</v>
      </c>
      <c r="F7158" s="283">
        <v>188161</v>
      </c>
      <c r="G7158" s="24">
        <v>50</v>
      </c>
      <c r="H7158" s="24">
        <v>0</v>
      </c>
      <c r="I7158" s="24">
        <v>0</v>
      </c>
      <c r="J7158" s="282">
        <v>10</v>
      </c>
      <c r="K7158" s="282">
        <v>30</v>
      </c>
    </row>
    <row r="7159" spans="1:11" x14ac:dyDescent="0.3">
      <c r="A7159" s="283" t="s">
        <v>2105</v>
      </c>
      <c r="B7159" s="283">
        <v>255</v>
      </c>
      <c r="C7159" s="24" t="str">
        <f t="shared" si="111"/>
        <v>brynhild255</v>
      </c>
      <c r="D7159" s="283">
        <v>10049</v>
      </c>
      <c r="E7159" s="283">
        <v>4416</v>
      </c>
      <c r="F7159" s="283">
        <v>190606</v>
      </c>
      <c r="G7159" s="24">
        <v>50</v>
      </c>
      <c r="H7159" s="24">
        <v>0</v>
      </c>
      <c r="I7159" s="24">
        <v>0</v>
      </c>
      <c r="J7159" s="282">
        <v>10</v>
      </c>
      <c r="K7159" s="282">
        <v>30</v>
      </c>
    </row>
    <row r="7160" spans="1:11" x14ac:dyDescent="0.3">
      <c r="A7160" s="283" t="s">
        <v>2105</v>
      </c>
      <c r="B7160" s="283">
        <v>256</v>
      </c>
      <c r="C7160" s="24" t="str">
        <f t="shared" si="111"/>
        <v>brynhild256</v>
      </c>
      <c r="D7160" s="283">
        <v>10152</v>
      </c>
      <c r="E7160" s="283">
        <v>4462</v>
      </c>
      <c r="F7160" s="283">
        <v>192728</v>
      </c>
      <c r="G7160" s="24">
        <v>50</v>
      </c>
      <c r="H7160" s="24">
        <v>0</v>
      </c>
      <c r="I7160" s="24">
        <v>0</v>
      </c>
      <c r="J7160" s="282">
        <v>10</v>
      </c>
      <c r="K7160" s="282">
        <v>30</v>
      </c>
    </row>
    <row r="7161" spans="1:11" x14ac:dyDescent="0.3">
      <c r="A7161" s="283" t="s">
        <v>2105</v>
      </c>
      <c r="B7161" s="283">
        <v>257</v>
      </c>
      <c r="C7161" s="24" t="str">
        <f t="shared" si="111"/>
        <v>brynhild257</v>
      </c>
      <c r="D7161" s="283">
        <v>10256</v>
      </c>
      <c r="E7161" s="283">
        <v>4507</v>
      </c>
      <c r="F7161" s="283">
        <v>195410</v>
      </c>
      <c r="G7161" s="24">
        <v>50</v>
      </c>
      <c r="H7161" s="24">
        <v>0</v>
      </c>
      <c r="I7161" s="24">
        <v>0</v>
      </c>
      <c r="J7161" s="282">
        <v>10</v>
      </c>
      <c r="K7161" s="282">
        <v>30</v>
      </c>
    </row>
    <row r="7162" spans="1:11" x14ac:dyDescent="0.3">
      <c r="A7162" s="283" t="s">
        <v>2105</v>
      </c>
      <c r="B7162" s="283">
        <v>258</v>
      </c>
      <c r="C7162" s="24" t="str">
        <f t="shared" si="111"/>
        <v>brynhild258</v>
      </c>
      <c r="D7162" s="283">
        <v>10361</v>
      </c>
      <c r="E7162" s="283">
        <v>4553</v>
      </c>
      <c r="F7162" s="283">
        <v>197583</v>
      </c>
      <c r="G7162" s="24">
        <v>50</v>
      </c>
      <c r="H7162" s="24">
        <v>0</v>
      </c>
      <c r="I7162" s="24">
        <v>0</v>
      </c>
      <c r="J7162" s="282">
        <v>10</v>
      </c>
      <c r="K7162" s="282">
        <v>30</v>
      </c>
    </row>
    <row r="7163" spans="1:11" x14ac:dyDescent="0.3">
      <c r="A7163" s="283" t="s">
        <v>2105</v>
      </c>
      <c r="B7163" s="283">
        <v>259</v>
      </c>
      <c r="C7163" s="24" t="str">
        <f t="shared" si="111"/>
        <v>brynhild259</v>
      </c>
      <c r="D7163" s="283">
        <v>10467</v>
      </c>
      <c r="E7163" s="283">
        <v>4600</v>
      </c>
      <c r="F7163" s="283">
        <v>200330</v>
      </c>
      <c r="G7163" s="24">
        <v>50</v>
      </c>
      <c r="H7163" s="24">
        <v>0</v>
      </c>
      <c r="I7163" s="24">
        <v>0</v>
      </c>
      <c r="J7163" s="282">
        <v>10</v>
      </c>
      <c r="K7163" s="282">
        <v>30</v>
      </c>
    </row>
    <row r="7164" spans="1:11" x14ac:dyDescent="0.3">
      <c r="A7164" s="283" t="s">
        <v>2105</v>
      </c>
      <c r="B7164" s="283">
        <v>260</v>
      </c>
      <c r="C7164" s="24" t="str">
        <f t="shared" si="111"/>
        <v>brynhild260</v>
      </c>
      <c r="D7164" s="283">
        <v>10574</v>
      </c>
      <c r="E7164" s="283">
        <v>4647</v>
      </c>
      <c r="F7164" s="283">
        <v>202555</v>
      </c>
      <c r="G7164" s="24">
        <v>50</v>
      </c>
      <c r="H7164" s="24">
        <v>0</v>
      </c>
      <c r="I7164" s="24">
        <v>0</v>
      </c>
      <c r="J7164" s="282">
        <v>10</v>
      </c>
      <c r="K7164" s="282">
        <v>30</v>
      </c>
    </row>
    <row r="7165" spans="1:11" x14ac:dyDescent="0.3">
      <c r="A7165" s="283" t="s">
        <v>2105</v>
      </c>
      <c r="B7165" s="283">
        <v>261</v>
      </c>
      <c r="C7165" s="24" t="str">
        <f t="shared" si="111"/>
        <v>brynhild261</v>
      </c>
      <c r="D7165" s="283">
        <v>11528</v>
      </c>
      <c r="E7165" s="283">
        <v>5066</v>
      </c>
      <c r="F7165" s="283">
        <v>223751</v>
      </c>
      <c r="G7165" s="24">
        <v>50</v>
      </c>
      <c r="H7165" s="24">
        <v>0</v>
      </c>
      <c r="I7165" s="24">
        <v>0</v>
      </c>
      <c r="J7165" s="282">
        <v>10</v>
      </c>
      <c r="K7165" s="282">
        <v>30</v>
      </c>
    </row>
    <row r="7166" spans="1:11" x14ac:dyDescent="0.3">
      <c r="A7166" s="283" t="s">
        <v>2105</v>
      </c>
      <c r="B7166" s="283">
        <v>262</v>
      </c>
      <c r="C7166" s="24" t="str">
        <f t="shared" si="111"/>
        <v>brynhild262</v>
      </c>
      <c r="D7166" s="283">
        <v>11645</v>
      </c>
      <c r="E7166" s="283">
        <v>5118</v>
      </c>
      <c r="F7166" s="283">
        <v>226234</v>
      </c>
      <c r="G7166" s="24">
        <v>50</v>
      </c>
      <c r="H7166" s="24">
        <v>0</v>
      </c>
      <c r="I7166" s="24">
        <v>0</v>
      </c>
      <c r="J7166" s="282">
        <v>10</v>
      </c>
      <c r="K7166" s="282">
        <v>30</v>
      </c>
    </row>
    <row r="7167" spans="1:11" x14ac:dyDescent="0.3">
      <c r="A7167" s="283" t="s">
        <v>2105</v>
      </c>
      <c r="B7167" s="283">
        <v>263</v>
      </c>
      <c r="C7167" s="24" t="str">
        <f t="shared" si="111"/>
        <v>brynhild263</v>
      </c>
      <c r="D7167" s="283">
        <v>11764</v>
      </c>
      <c r="E7167" s="283">
        <v>5170</v>
      </c>
      <c r="F7167" s="283">
        <v>229998</v>
      </c>
      <c r="G7167" s="24">
        <v>50</v>
      </c>
      <c r="H7167" s="24">
        <v>0</v>
      </c>
      <c r="I7167" s="24">
        <v>0</v>
      </c>
      <c r="J7167" s="282">
        <v>10</v>
      </c>
      <c r="K7167" s="282">
        <v>30</v>
      </c>
    </row>
    <row r="7168" spans="1:11" x14ac:dyDescent="0.3">
      <c r="A7168" s="283" t="s">
        <v>2105</v>
      </c>
      <c r="B7168" s="283">
        <v>264</v>
      </c>
      <c r="C7168" s="24" t="str">
        <f t="shared" si="111"/>
        <v>brynhild264</v>
      </c>
      <c r="D7168" s="283">
        <v>11884</v>
      </c>
      <c r="E7168" s="283">
        <v>5223</v>
      </c>
      <c r="F7168" s="283">
        <v>232548</v>
      </c>
      <c r="G7168" s="24">
        <v>50</v>
      </c>
      <c r="H7168" s="24">
        <v>0</v>
      </c>
      <c r="I7168" s="24">
        <v>0</v>
      </c>
      <c r="J7168" s="282">
        <v>10</v>
      </c>
      <c r="K7168" s="282">
        <v>30</v>
      </c>
    </row>
    <row r="7169" spans="1:11" x14ac:dyDescent="0.3">
      <c r="A7169" s="283" t="s">
        <v>2105</v>
      </c>
      <c r="B7169" s="283">
        <v>265</v>
      </c>
      <c r="C7169" s="24" t="str">
        <f t="shared" si="111"/>
        <v>brynhild265</v>
      </c>
      <c r="D7169" s="283">
        <v>12005</v>
      </c>
      <c r="E7169" s="283">
        <v>5276</v>
      </c>
      <c r="F7169" s="283">
        <v>235769</v>
      </c>
      <c r="G7169" s="24">
        <v>50</v>
      </c>
      <c r="H7169" s="24">
        <v>0</v>
      </c>
      <c r="I7169" s="24">
        <v>0</v>
      </c>
      <c r="J7169" s="282">
        <v>10</v>
      </c>
      <c r="K7169" s="282">
        <v>30</v>
      </c>
    </row>
    <row r="7170" spans="1:11" x14ac:dyDescent="0.3">
      <c r="A7170" s="283" t="s">
        <v>2105</v>
      </c>
      <c r="B7170" s="283">
        <v>266</v>
      </c>
      <c r="C7170" s="24" t="str">
        <f t="shared" si="111"/>
        <v>brynhild266</v>
      </c>
      <c r="D7170" s="283">
        <v>12127</v>
      </c>
      <c r="E7170" s="283">
        <v>5329</v>
      </c>
      <c r="F7170" s="283">
        <v>238380</v>
      </c>
      <c r="G7170" s="24">
        <v>50</v>
      </c>
      <c r="H7170" s="24">
        <v>0</v>
      </c>
      <c r="I7170" s="24">
        <v>0</v>
      </c>
      <c r="J7170" s="282">
        <v>10</v>
      </c>
      <c r="K7170" s="282">
        <v>30</v>
      </c>
    </row>
    <row r="7171" spans="1:11" x14ac:dyDescent="0.3">
      <c r="A7171" s="283" t="s">
        <v>2105</v>
      </c>
      <c r="B7171" s="283">
        <v>267</v>
      </c>
      <c r="C7171" s="24" t="str">
        <f t="shared" si="111"/>
        <v>brynhild267</v>
      </c>
      <c r="D7171" s="283">
        <v>12250</v>
      </c>
      <c r="E7171" s="283">
        <v>5384</v>
      </c>
      <c r="F7171" s="283">
        <v>241679</v>
      </c>
      <c r="G7171" s="24">
        <v>50</v>
      </c>
      <c r="H7171" s="24">
        <v>0</v>
      </c>
      <c r="I7171" s="24">
        <v>0</v>
      </c>
      <c r="J7171" s="282">
        <v>10</v>
      </c>
      <c r="K7171" s="282">
        <v>30</v>
      </c>
    </row>
    <row r="7172" spans="1:11" x14ac:dyDescent="0.3">
      <c r="A7172" s="283" t="s">
        <v>2105</v>
      </c>
      <c r="B7172" s="283">
        <v>268</v>
      </c>
      <c r="C7172" s="24" t="str">
        <f t="shared" si="111"/>
        <v>brynhild268</v>
      </c>
      <c r="D7172" s="283">
        <v>12375</v>
      </c>
      <c r="E7172" s="283">
        <v>5438</v>
      </c>
      <c r="F7172" s="283">
        <v>244353</v>
      </c>
      <c r="G7172" s="24">
        <v>50</v>
      </c>
      <c r="H7172" s="24">
        <v>0</v>
      </c>
      <c r="I7172" s="24">
        <v>0</v>
      </c>
      <c r="J7172" s="282">
        <v>10</v>
      </c>
      <c r="K7172" s="282">
        <v>30</v>
      </c>
    </row>
    <row r="7173" spans="1:11" x14ac:dyDescent="0.3">
      <c r="A7173" s="283" t="s">
        <v>2105</v>
      </c>
      <c r="B7173" s="283">
        <v>269</v>
      </c>
      <c r="C7173" s="24" t="str">
        <f t="shared" si="111"/>
        <v>brynhild269</v>
      </c>
      <c r="D7173" s="283">
        <v>12501</v>
      </c>
      <c r="E7173" s="283">
        <v>5494</v>
      </c>
      <c r="F7173" s="283">
        <v>247732</v>
      </c>
      <c r="G7173" s="24">
        <v>50</v>
      </c>
      <c r="H7173" s="24">
        <v>0</v>
      </c>
      <c r="I7173" s="24">
        <v>0</v>
      </c>
      <c r="J7173" s="282">
        <v>10</v>
      </c>
      <c r="K7173" s="282">
        <v>30</v>
      </c>
    </row>
    <row r="7174" spans="1:11" x14ac:dyDescent="0.3">
      <c r="A7174" s="283" t="s">
        <v>2105</v>
      </c>
      <c r="B7174" s="283">
        <v>270</v>
      </c>
      <c r="C7174" s="24" t="str">
        <f t="shared" ref="C7174:C7237" si="112">A7174&amp;B7174</f>
        <v>brynhild270</v>
      </c>
      <c r="D7174" s="283">
        <v>12628</v>
      </c>
      <c r="E7174" s="283">
        <v>5549</v>
      </c>
      <c r="F7174" s="283">
        <v>250470</v>
      </c>
      <c r="G7174" s="24">
        <v>50</v>
      </c>
      <c r="H7174" s="24">
        <v>0</v>
      </c>
      <c r="I7174" s="24">
        <v>0</v>
      </c>
      <c r="J7174" s="282">
        <v>10</v>
      </c>
      <c r="K7174" s="282">
        <v>30</v>
      </c>
    </row>
    <row r="7175" spans="1:11" x14ac:dyDescent="0.3">
      <c r="A7175" s="283" t="s">
        <v>2105</v>
      </c>
      <c r="B7175" s="283">
        <v>271</v>
      </c>
      <c r="C7175" s="24" t="str">
        <f t="shared" si="112"/>
        <v>brynhild271</v>
      </c>
      <c r="D7175" s="283">
        <v>12756</v>
      </c>
      <c r="E7175" s="283">
        <v>5606</v>
      </c>
      <c r="F7175" s="283">
        <v>253699</v>
      </c>
      <c r="G7175" s="24">
        <v>50</v>
      </c>
      <c r="H7175" s="24">
        <v>0</v>
      </c>
      <c r="I7175" s="24">
        <v>0</v>
      </c>
      <c r="J7175" s="282">
        <v>10</v>
      </c>
      <c r="K7175" s="282">
        <v>30</v>
      </c>
    </row>
    <row r="7176" spans="1:11" x14ac:dyDescent="0.3">
      <c r="A7176" s="283" t="s">
        <v>2105</v>
      </c>
      <c r="B7176" s="283">
        <v>272</v>
      </c>
      <c r="C7176" s="24" t="str">
        <f t="shared" si="112"/>
        <v>brynhild272</v>
      </c>
      <c r="D7176" s="283">
        <v>12885</v>
      </c>
      <c r="E7176" s="283">
        <v>5663</v>
      </c>
      <c r="F7176" s="283">
        <v>256499</v>
      </c>
      <c r="G7176" s="24">
        <v>50</v>
      </c>
      <c r="H7176" s="24">
        <v>0</v>
      </c>
      <c r="I7176" s="24">
        <v>0</v>
      </c>
      <c r="J7176" s="282">
        <v>10</v>
      </c>
      <c r="K7176" s="282">
        <v>30</v>
      </c>
    </row>
    <row r="7177" spans="1:11" x14ac:dyDescent="0.3">
      <c r="A7177" s="283" t="s">
        <v>2105</v>
      </c>
      <c r="B7177" s="283">
        <v>273</v>
      </c>
      <c r="C7177" s="24" t="str">
        <f t="shared" si="112"/>
        <v>brynhild273</v>
      </c>
      <c r="D7177" s="283">
        <v>13016</v>
      </c>
      <c r="E7177" s="283">
        <v>5720</v>
      </c>
      <c r="F7177" s="283">
        <v>260040</v>
      </c>
      <c r="G7177" s="24">
        <v>50</v>
      </c>
      <c r="H7177" s="24">
        <v>0</v>
      </c>
      <c r="I7177" s="24">
        <v>0</v>
      </c>
      <c r="J7177" s="282">
        <v>10</v>
      </c>
      <c r="K7177" s="282">
        <v>30</v>
      </c>
    </row>
    <row r="7178" spans="1:11" x14ac:dyDescent="0.3">
      <c r="A7178" s="283" t="s">
        <v>2105</v>
      </c>
      <c r="B7178" s="283">
        <v>274</v>
      </c>
      <c r="C7178" s="24" t="str">
        <f t="shared" si="112"/>
        <v>brynhild274</v>
      </c>
      <c r="D7178" s="283">
        <v>13148</v>
      </c>
      <c r="E7178" s="283">
        <v>5778</v>
      </c>
      <c r="F7178" s="283">
        <v>262908</v>
      </c>
      <c r="G7178" s="24">
        <v>50</v>
      </c>
      <c r="H7178" s="24">
        <v>0</v>
      </c>
      <c r="I7178" s="24">
        <v>0</v>
      </c>
      <c r="J7178" s="282">
        <v>10</v>
      </c>
      <c r="K7178" s="282">
        <v>30</v>
      </c>
    </row>
    <row r="7179" spans="1:11" x14ac:dyDescent="0.3">
      <c r="A7179" s="283" t="s">
        <v>2105</v>
      </c>
      <c r="B7179" s="283">
        <v>275</v>
      </c>
      <c r="C7179" s="24" t="str">
        <f t="shared" si="112"/>
        <v>brynhild275</v>
      </c>
      <c r="D7179" s="283">
        <v>13281</v>
      </c>
      <c r="E7179" s="283">
        <v>5837</v>
      </c>
      <c r="F7179" s="283">
        <v>266534</v>
      </c>
      <c r="G7179" s="24">
        <v>50</v>
      </c>
      <c r="H7179" s="24">
        <v>0</v>
      </c>
      <c r="I7179" s="24">
        <v>0</v>
      </c>
      <c r="J7179" s="282">
        <v>10</v>
      </c>
      <c r="K7179" s="282">
        <v>30</v>
      </c>
    </row>
    <row r="7180" spans="1:11" x14ac:dyDescent="0.3">
      <c r="A7180" s="283" t="s">
        <v>2105</v>
      </c>
      <c r="B7180" s="283">
        <v>276</v>
      </c>
      <c r="C7180" s="24" t="str">
        <f t="shared" si="112"/>
        <v>brynhild276</v>
      </c>
      <c r="D7180" s="283">
        <v>13416</v>
      </c>
      <c r="E7180" s="283">
        <v>5896</v>
      </c>
      <c r="F7180" s="283">
        <v>269470</v>
      </c>
      <c r="G7180" s="24">
        <v>50</v>
      </c>
      <c r="H7180" s="24">
        <v>0</v>
      </c>
      <c r="I7180" s="24">
        <v>0</v>
      </c>
      <c r="J7180" s="282">
        <v>10</v>
      </c>
      <c r="K7180" s="282">
        <v>30</v>
      </c>
    </row>
    <row r="7181" spans="1:11" x14ac:dyDescent="0.3">
      <c r="A7181" s="283" t="s">
        <v>2105</v>
      </c>
      <c r="B7181" s="283">
        <v>277</v>
      </c>
      <c r="C7181" s="24" t="str">
        <f t="shared" si="112"/>
        <v>brynhild277</v>
      </c>
      <c r="D7181" s="283">
        <v>13551</v>
      </c>
      <c r="E7181" s="283">
        <v>5955</v>
      </c>
      <c r="F7181" s="283">
        <v>273183</v>
      </c>
      <c r="G7181" s="24">
        <v>50</v>
      </c>
      <c r="H7181" s="24">
        <v>0</v>
      </c>
      <c r="I7181" s="24">
        <v>0</v>
      </c>
      <c r="J7181" s="282">
        <v>10</v>
      </c>
      <c r="K7181" s="282">
        <v>30</v>
      </c>
    </row>
    <row r="7182" spans="1:11" x14ac:dyDescent="0.3">
      <c r="A7182" s="283" t="s">
        <v>2105</v>
      </c>
      <c r="B7182" s="283">
        <v>278</v>
      </c>
      <c r="C7182" s="24" t="str">
        <f t="shared" si="112"/>
        <v>brynhild278</v>
      </c>
      <c r="D7182" s="283">
        <v>13688</v>
      </c>
      <c r="E7182" s="283">
        <v>6016</v>
      </c>
      <c r="F7182" s="283">
        <v>276189</v>
      </c>
      <c r="G7182" s="24">
        <v>50</v>
      </c>
      <c r="H7182" s="24">
        <v>0</v>
      </c>
      <c r="I7182" s="24">
        <v>0</v>
      </c>
      <c r="J7182" s="282">
        <v>10</v>
      </c>
      <c r="K7182" s="282">
        <v>30</v>
      </c>
    </row>
    <row r="7183" spans="1:11" x14ac:dyDescent="0.3">
      <c r="A7183" s="283" t="s">
        <v>2105</v>
      </c>
      <c r="B7183" s="283">
        <v>279</v>
      </c>
      <c r="C7183" s="24" t="str">
        <f t="shared" si="112"/>
        <v>brynhild279</v>
      </c>
      <c r="D7183" s="283">
        <v>13827</v>
      </c>
      <c r="E7183" s="283">
        <v>6076</v>
      </c>
      <c r="F7183" s="283">
        <v>279736</v>
      </c>
      <c r="G7183" s="24">
        <v>50</v>
      </c>
      <c r="H7183" s="24">
        <v>0</v>
      </c>
      <c r="I7183" s="24">
        <v>0</v>
      </c>
      <c r="J7183" s="282">
        <v>10</v>
      </c>
      <c r="K7183" s="282">
        <v>30</v>
      </c>
    </row>
    <row r="7184" spans="1:11" x14ac:dyDescent="0.3">
      <c r="A7184" s="283" t="s">
        <v>2105</v>
      </c>
      <c r="B7184" s="283">
        <v>280</v>
      </c>
      <c r="C7184" s="24" t="str">
        <f t="shared" si="112"/>
        <v>brynhild280</v>
      </c>
      <c r="D7184" s="283">
        <v>13966</v>
      </c>
      <c r="E7184" s="283">
        <v>6138</v>
      </c>
      <c r="F7184" s="283">
        <v>282811</v>
      </c>
      <c r="G7184" s="24">
        <v>50</v>
      </c>
      <c r="H7184" s="24">
        <v>0</v>
      </c>
      <c r="I7184" s="24">
        <v>0</v>
      </c>
      <c r="J7184" s="282">
        <v>10</v>
      </c>
      <c r="K7184" s="282">
        <v>30</v>
      </c>
    </row>
    <row r="7185" spans="1:11" x14ac:dyDescent="0.3">
      <c r="A7185" s="283" t="s">
        <v>2105</v>
      </c>
      <c r="B7185" s="283">
        <v>281</v>
      </c>
      <c r="C7185" s="24" t="str">
        <f t="shared" si="112"/>
        <v>brynhild281</v>
      </c>
      <c r="D7185" s="283">
        <v>15225</v>
      </c>
      <c r="E7185" s="283">
        <v>6691</v>
      </c>
      <c r="F7185" s="283">
        <v>312813</v>
      </c>
      <c r="G7185" s="24">
        <v>50</v>
      </c>
      <c r="H7185" s="24">
        <v>0</v>
      </c>
      <c r="I7185" s="24">
        <v>0</v>
      </c>
      <c r="J7185" s="282">
        <v>10</v>
      </c>
      <c r="K7185" s="282">
        <v>30</v>
      </c>
    </row>
    <row r="7186" spans="1:11" x14ac:dyDescent="0.3">
      <c r="A7186" s="283" t="s">
        <v>2105</v>
      </c>
      <c r="B7186" s="283">
        <v>282</v>
      </c>
      <c r="C7186" s="24" t="str">
        <f t="shared" si="112"/>
        <v>brynhild282</v>
      </c>
      <c r="D7186" s="283">
        <v>15379</v>
      </c>
      <c r="E7186" s="283">
        <v>6758</v>
      </c>
      <c r="F7186" s="283">
        <v>316440</v>
      </c>
      <c r="G7186" s="24">
        <v>50</v>
      </c>
      <c r="H7186" s="24">
        <v>0</v>
      </c>
      <c r="I7186" s="24">
        <v>0</v>
      </c>
      <c r="J7186" s="282">
        <v>10</v>
      </c>
      <c r="K7186" s="282">
        <v>30</v>
      </c>
    </row>
    <row r="7187" spans="1:11" x14ac:dyDescent="0.3">
      <c r="A7187" s="283" t="s">
        <v>2105</v>
      </c>
      <c r="B7187" s="283">
        <v>283</v>
      </c>
      <c r="C7187" s="24" t="str">
        <f t="shared" si="112"/>
        <v>brynhild283</v>
      </c>
      <c r="D7187" s="283">
        <v>15534</v>
      </c>
      <c r="E7187" s="283">
        <v>6827</v>
      </c>
      <c r="F7187" s="283">
        <v>320973</v>
      </c>
      <c r="G7187" s="24">
        <v>50</v>
      </c>
      <c r="H7187" s="24">
        <v>0</v>
      </c>
      <c r="I7187" s="24">
        <v>0</v>
      </c>
      <c r="J7187" s="282">
        <v>10</v>
      </c>
      <c r="K7187" s="282">
        <v>30</v>
      </c>
    </row>
    <row r="7188" spans="1:11" x14ac:dyDescent="0.3">
      <c r="A7188" s="283" t="s">
        <v>2105</v>
      </c>
      <c r="B7188" s="283">
        <v>284</v>
      </c>
      <c r="C7188" s="24" t="str">
        <f t="shared" si="112"/>
        <v>brynhild284</v>
      </c>
      <c r="D7188" s="283">
        <v>15690</v>
      </c>
      <c r="E7188" s="283">
        <v>6895</v>
      </c>
      <c r="F7188" s="283">
        <v>324788</v>
      </c>
      <c r="G7188" s="24">
        <v>50</v>
      </c>
      <c r="H7188" s="24">
        <v>0</v>
      </c>
      <c r="I7188" s="24">
        <v>0</v>
      </c>
      <c r="J7188" s="282">
        <v>10</v>
      </c>
      <c r="K7188" s="282">
        <v>30</v>
      </c>
    </row>
    <row r="7189" spans="1:11" x14ac:dyDescent="0.3">
      <c r="A7189" s="283" t="s">
        <v>2105</v>
      </c>
      <c r="B7189" s="283">
        <v>285</v>
      </c>
      <c r="C7189" s="24" t="str">
        <f t="shared" si="112"/>
        <v>brynhild285</v>
      </c>
      <c r="D7189" s="283">
        <v>15848</v>
      </c>
      <c r="E7189" s="283">
        <v>6965</v>
      </c>
      <c r="F7189" s="283">
        <v>329435</v>
      </c>
      <c r="G7189" s="24">
        <v>50</v>
      </c>
      <c r="H7189" s="24">
        <v>0</v>
      </c>
      <c r="I7189" s="24">
        <v>0</v>
      </c>
      <c r="J7189" s="282">
        <v>10</v>
      </c>
      <c r="K7189" s="282">
        <v>30</v>
      </c>
    </row>
    <row r="7190" spans="1:11" x14ac:dyDescent="0.3">
      <c r="A7190" s="283" t="s">
        <v>2105</v>
      </c>
      <c r="B7190" s="283">
        <v>286</v>
      </c>
      <c r="C7190" s="24" t="str">
        <f t="shared" si="112"/>
        <v>brynhild286</v>
      </c>
      <c r="D7190" s="283">
        <v>16008</v>
      </c>
      <c r="E7190" s="283">
        <v>7035</v>
      </c>
      <c r="F7190" s="283">
        <v>333348</v>
      </c>
      <c r="G7190" s="24">
        <v>50</v>
      </c>
      <c r="H7190" s="24">
        <v>0</v>
      </c>
      <c r="I7190" s="24">
        <v>0</v>
      </c>
      <c r="J7190" s="282">
        <v>10</v>
      </c>
      <c r="K7190" s="282">
        <v>30</v>
      </c>
    </row>
    <row r="7191" spans="1:11" x14ac:dyDescent="0.3">
      <c r="A7191" s="283" t="s">
        <v>2105</v>
      </c>
      <c r="B7191" s="283">
        <v>287</v>
      </c>
      <c r="C7191" s="24" t="str">
        <f t="shared" si="112"/>
        <v>brynhild287</v>
      </c>
      <c r="D7191" s="283">
        <v>16169</v>
      </c>
      <c r="E7191" s="283">
        <v>7106</v>
      </c>
      <c r="F7191" s="283">
        <v>337808</v>
      </c>
      <c r="G7191" s="24">
        <v>50</v>
      </c>
      <c r="H7191" s="24">
        <v>0</v>
      </c>
      <c r="I7191" s="24">
        <v>0</v>
      </c>
      <c r="J7191" s="282">
        <v>10</v>
      </c>
      <c r="K7191" s="282">
        <v>30</v>
      </c>
    </row>
    <row r="7192" spans="1:11" x14ac:dyDescent="0.3">
      <c r="A7192" s="283" t="s">
        <v>2105</v>
      </c>
      <c r="B7192" s="283">
        <v>288</v>
      </c>
      <c r="C7192" s="24" t="str">
        <f t="shared" si="112"/>
        <v>brynhild288</v>
      </c>
      <c r="D7192" s="283">
        <v>16332</v>
      </c>
      <c r="E7192" s="283">
        <v>7177</v>
      </c>
      <c r="F7192" s="283">
        <v>341712</v>
      </c>
      <c r="G7192" s="24">
        <v>50</v>
      </c>
      <c r="H7192" s="24">
        <v>0</v>
      </c>
      <c r="I7192" s="24">
        <v>0</v>
      </c>
      <c r="J7192" s="282">
        <v>10</v>
      </c>
      <c r="K7192" s="282">
        <v>30</v>
      </c>
    </row>
    <row r="7193" spans="1:11" x14ac:dyDescent="0.3">
      <c r="A7193" s="283" t="s">
        <v>2105</v>
      </c>
      <c r="B7193" s="283">
        <v>289</v>
      </c>
      <c r="C7193" s="24" t="str">
        <f t="shared" si="112"/>
        <v>brynhild289</v>
      </c>
      <c r="D7193" s="283">
        <v>16496</v>
      </c>
      <c r="E7193" s="283">
        <v>7250</v>
      </c>
      <c r="F7193" s="283">
        <v>345765</v>
      </c>
      <c r="G7193" s="24">
        <v>50</v>
      </c>
      <c r="H7193" s="24">
        <v>0</v>
      </c>
      <c r="I7193" s="24">
        <v>0</v>
      </c>
      <c r="J7193" s="282">
        <v>10</v>
      </c>
      <c r="K7193" s="282">
        <v>30</v>
      </c>
    </row>
    <row r="7194" spans="1:11" x14ac:dyDescent="0.3">
      <c r="A7194" s="283" t="s">
        <v>2105</v>
      </c>
      <c r="B7194" s="283">
        <v>290</v>
      </c>
      <c r="C7194" s="24" t="str">
        <f t="shared" si="112"/>
        <v>brynhild290</v>
      </c>
      <c r="D7194" s="283">
        <v>16662</v>
      </c>
      <c r="E7194" s="283">
        <v>7322</v>
      </c>
      <c r="F7194" s="283">
        <v>349757</v>
      </c>
      <c r="G7194" s="24">
        <v>50</v>
      </c>
      <c r="H7194" s="24">
        <v>0</v>
      </c>
      <c r="I7194" s="24">
        <v>0</v>
      </c>
      <c r="J7194" s="282">
        <v>10</v>
      </c>
      <c r="K7194" s="282">
        <v>30</v>
      </c>
    </row>
    <row r="7195" spans="1:11" x14ac:dyDescent="0.3">
      <c r="A7195" s="283" t="s">
        <v>2105</v>
      </c>
      <c r="B7195" s="283">
        <v>291</v>
      </c>
      <c r="C7195" s="24" t="str">
        <f t="shared" si="112"/>
        <v>brynhild291</v>
      </c>
      <c r="D7195" s="283">
        <v>16829</v>
      </c>
      <c r="E7195" s="283">
        <v>7396</v>
      </c>
      <c r="F7195" s="283">
        <v>353794</v>
      </c>
      <c r="G7195" s="24">
        <v>50</v>
      </c>
      <c r="H7195" s="24">
        <v>0</v>
      </c>
      <c r="I7195" s="24">
        <v>0</v>
      </c>
      <c r="J7195" s="282">
        <v>10</v>
      </c>
      <c r="K7195" s="282">
        <v>30</v>
      </c>
    </row>
    <row r="7196" spans="1:11" x14ac:dyDescent="0.3">
      <c r="A7196" s="283" t="s">
        <v>2105</v>
      </c>
      <c r="B7196" s="283">
        <v>292</v>
      </c>
      <c r="C7196" s="24" t="str">
        <f t="shared" si="112"/>
        <v>brynhild292</v>
      </c>
      <c r="D7196" s="283">
        <v>16998</v>
      </c>
      <c r="E7196" s="283">
        <v>7470</v>
      </c>
      <c r="F7196" s="283">
        <v>357984</v>
      </c>
      <c r="G7196" s="24">
        <v>50</v>
      </c>
      <c r="H7196" s="24">
        <v>0</v>
      </c>
      <c r="I7196" s="24">
        <v>0</v>
      </c>
      <c r="J7196" s="282">
        <v>10</v>
      </c>
      <c r="K7196" s="282">
        <v>30</v>
      </c>
    </row>
    <row r="7197" spans="1:11" x14ac:dyDescent="0.3">
      <c r="A7197" s="283" t="s">
        <v>2105</v>
      </c>
      <c r="B7197" s="283">
        <v>293</v>
      </c>
      <c r="C7197" s="24" t="str">
        <f t="shared" si="112"/>
        <v>brynhild293</v>
      </c>
      <c r="D7197" s="283">
        <v>17169</v>
      </c>
      <c r="E7197" s="283">
        <v>7545</v>
      </c>
      <c r="F7197" s="283">
        <v>362112</v>
      </c>
      <c r="G7197" s="24">
        <v>50</v>
      </c>
      <c r="H7197" s="24">
        <v>0</v>
      </c>
      <c r="I7197" s="24">
        <v>0</v>
      </c>
      <c r="J7197" s="282">
        <v>10</v>
      </c>
      <c r="K7197" s="282">
        <v>30</v>
      </c>
    </row>
    <row r="7198" spans="1:11" x14ac:dyDescent="0.3">
      <c r="A7198" s="283" t="s">
        <v>2105</v>
      </c>
      <c r="B7198" s="283">
        <v>294</v>
      </c>
      <c r="C7198" s="24" t="str">
        <f t="shared" si="112"/>
        <v>brynhild294</v>
      </c>
      <c r="D7198" s="283">
        <v>17341</v>
      </c>
      <c r="E7198" s="283">
        <v>7621</v>
      </c>
      <c r="F7198" s="283">
        <v>366285</v>
      </c>
      <c r="G7198" s="24">
        <v>50</v>
      </c>
      <c r="H7198" s="24">
        <v>0</v>
      </c>
      <c r="I7198" s="24">
        <v>0</v>
      </c>
      <c r="J7198" s="282">
        <v>10</v>
      </c>
      <c r="K7198" s="282">
        <v>30</v>
      </c>
    </row>
    <row r="7199" spans="1:11" x14ac:dyDescent="0.3">
      <c r="A7199" s="283" t="s">
        <v>2105</v>
      </c>
      <c r="B7199" s="283">
        <v>295</v>
      </c>
      <c r="C7199" s="24" t="str">
        <f t="shared" si="112"/>
        <v>brynhild295</v>
      </c>
      <c r="D7199" s="283">
        <v>17515</v>
      </c>
      <c r="E7199" s="283">
        <v>7697</v>
      </c>
      <c r="F7199" s="283">
        <v>370617</v>
      </c>
      <c r="G7199" s="24">
        <v>50</v>
      </c>
      <c r="H7199" s="24">
        <v>0</v>
      </c>
      <c r="I7199" s="24">
        <v>0</v>
      </c>
      <c r="J7199" s="282">
        <v>10</v>
      </c>
      <c r="K7199" s="282">
        <v>30</v>
      </c>
    </row>
    <row r="7200" spans="1:11" x14ac:dyDescent="0.3">
      <c r="A7200" s="283" t="s">
        <v>2105</v>
      </c>
      <c r="B7200" s="283">
        <v>296</v>
      </c>
      <c r="C7200" s="24" t="str">
        <f t="shared" si="112"/>
        <v>brynhild296</v>
      </c>
      <c r="D7200" s="283">
        <v>17690</v>
      </c>
      <c r="E7200" s="283">
        <v>7774</v>
      </c>
      <c r="F7200" s="283">
        <v>374884</v>
      </c>
      <c r="G7200" s="24">
        <v>50</v>
      </c>
      <c r="H7200" s="24">
        <v>0</v>
      </c>
      <c r="I7200" s="24">
        <v>0</v>
      </c>
      <c r="J7200" s="282">
        <v>10</v>
      </c>
      <c r="K7200" s="282">
        <v>30</v>
      </c>
    </row>
    <row r="7201" spans="1:11" x14ac:dyDescent="0.3">
      <c r="A7201" s="283" t="s">
        <v>2105</v>
      </c>
      <c r="B7201" s="283">
        <v>297</v>
      </c>
      <c r="C7201" s="24" t="str">
        <f t="shared" si="112"/>
        <v>brynhild297</v>
      </c>
      <c r="D7201" s="283">
        <v>17868</v>
      </c>
      <c r="E7201" s="283">
        <v>7852</v>
      </c>
      <c r="F7201" s="283">
        <v>378967</v>
      </c>
      <c r="G7201" s="24">
        <v>50</v>
      </c>
      <c r="H7201" s="24">
        <v>0</v>
      </c>
      <c r="I7201" s="24">
        <v>0</v>
      </c>
      <c r="J7201" s="282">
        <v>10</v>
      </c>
      <c r="K7201" s="282">
        <v>30</v>
      </c>
    </row>
    <row r="7202" spans="1:11" x14ac:dyDescent="0.3">
      <c r="A7202" s="283" t="s">
        <v>2105</v>
      </c>
      <c r="B7202" s="283">
        <v>298</v>
      </c>
      <c r="C7202" s="24" t="str">
        <f t="shared" si="112"/>
        <v>brynhild298</v>
      </c>
      <c r="D7202" s="283">
        <v>18046</v>
      </c>
      <c r="E7202" s="283">
        <v>7931</v>
      </c>
      <c r="F7202" s="283">
        <v>383091</v>
      </c>
      <c r="G7202" s="24">
        <v>50</v>
      </c>
      <c r="H7202" s="24">
        <v>0</v>
      </c>
      <c r="I7202" s="24">
        <v>0</v>
      </c>
      <c r="J7202" s="282">
        <v>10</v>
      </c>
      <c r="K7202" s="282">
        <v>30</v>
      </c>
    </row>
    <row r="7203" spans="1:11" x14ac:dyDescent="0.3">
      <c r="A7203" s="283" t="s">
        <v>2105</v>
      </c>
      <c r="B7203" s="283">
        <v>299</v>
      </c>
      <c r="C7203" s="24" t="str">
        <f t="shared" si="112"/>
        <v>brynhild299</v>
      </c>
      <c r="D7203" s="283">
        <v>18227</v>
      </c>
      <c r="E7203" s="283">
        <v>8010</v>
      </c>
      <c r="F7203" s="283">
        <v>387259</v>
      </c>
      <c r="G7203" s="24">
        <v>50</v>
      </c>
      <c r="H7203" s="24">
        <v>0</v>
      </c>
      <c r="I7203" s="24">
        <v>0</v>
      </c>
      <c r="J7203" s="282">
        <v>10</v>
      </c>
      <c r="K7203" s="282">
        <v>30</v>
      </c>
    </row>
    <row r="7204" spans="1:11" x14ac:dyDescent="0.3">
      <c r="A7204" s="283" t="s">
        <v>2105</v>
      </c>
      <c r="B7204" s="283">
        <v>300</v>
      </c>
      <c r="C7204" s="24" t="str">
        <f t="shared" si="112"/>
        <v>brynhild300</v>
      </c>
      <c r="D7204" s="283">
        <v>18409</v>
      </c>
      <c r="E7204" s="283">
        <v>8090</v>
      </c>
      <c r="F7204" s="283">
        <v>391469</v>
      </c>
      <c r="G7204" s="24">
        <v>50</v>
      </c>
      <c r="H7204" s="24">
        <v>0</v>
      </c>
      <c r="I7204" s="24">
        <v>0</v>
      </c>
      <c r="J7204" s="282">
        <v>10</v>
      </c>
      <c r="K7204" s="282">
        <v>30</v>
      </c>
    </row>
    <row r="7205" spans="1:11" x14ac:dyDescent="0.3">
      <c r="A7205" s="281" t="s">
        <v>2129</v>
      </c>
      <c r="B7205" s="281">
        <v>1</v>
      </c>
      <c r="C7205" s="24" t="str">
        <f t="shared" si="112"/>
        <v>yuna1</v>
      </c>
      <c r="D7205" s="281">
        <v>168</v>
      </c>
      <c r="E7205" s="281">
        <v>74</v>
      </c>
      <c r="F7205" s="281">
        <v>1332</v>
      </c>
      <c r="G7205" s="24">
        <v>50</v>
      </c>
      <c r="H7205" s="24">
        <v>0</v>
      </c>
      <c r="I7205" s="24">
        <v>0</v>
      </c>
      <c r="J7205" s="282">
        <v>10</v>
      </c>
      <c r="K7205" s="282">
        <v>30</v>
      </c>
    </row>
    <row r="7206" spans="1:11" x14ac:dyDescent="0.3">
      <c r="A7206" s="281" t="s">
        <v>2129</v>
      </c>
      <c r="B7206" s="281">
        <v>2</v>
      </c>
      <c r="C7206" s="24" t="str">
        <f t="shared" si="112"/>
        <v>yuna2</v>
      </c>
      <c r="D7206" s="281">
        <v>170</v>
      </c>
      <c r="E7206" s="281">
        <v>75</v>
      </c>
      <c r="F7206" s="281">
        <v>1349</v>
      </c>
      <c r="G7206" s="24">
        <v>50</v>
      </c>
      <c r="H7206" s="24">
        <v>0</v>
      </c>
      <c r="I7206" s="24">
        <v>0</v>
      </c>
      <c r="J7206" s="282">
        <v>10</v>
      </c>
      <c r="K7206" s="282">
        <v>30</v>
      </c>
    </row>
    <row r="7207" spans="1:11" x14ac:dyDescent="0.3">
      <c r="A7207" s="281" t="s">
        <v>2129</v>
      </c>
      <c r="B7207" s="281">
        <v>3</v>
      </c>
      <c r="C7207" s="24" t="str">
        <f t="shared" si="112"/>
        <v>yuna3</v>
      </c>
      <c r="D7207" s="281">
        <v>172</v>
      </c>
      <c r="E7207" s="281">
        <v>76</v>
      </c>
      <c r="F7207" s="281">
        <v>1369</v>
      </c>
      <c r="G7207" s="24">
        <v>50</v>
      </c>
      <c r="H7207" s="24">
        <v>0</v>
      </c>
      <c r="I7207" s="24">
        <v>0</v>
      </c>
      <c r="J7207" s="282">
        <v>10</v>
      </c>
      <c r="K7207" s="282">
        <v>30</v>
      </c>
    </row>
    <row r="7208" spans="1:11" x14ac:dyDescent="0.3">
      <c r="A7208" s="281" t="s">
        <v>2129</v>
      </c>
      <c r="B7208" s="281">
        <v>4</v>
      </c>
      <c r="C7208" s="24" t="str">
        <f t="shared" si="112"/>
        <v>yuna4</v>
      </c>
      <c r="D7208" s="281">
        <v>175</v>
      </c>
      <c r="E7208" s="281">
        <v>77</v>
      </c>
      <c r="F7208" s="281">
        <v>1393</v>
      </c>
      <c r="G7208" s="24">
        <v>50</v>
      </c>
      <c r="H7208" s="24">
        <v>0</v>
      </c>
      <c r="I7208" s="24">
        <v>0</v>
      </c>
      <c r="J7208" s="282">
        <v>10</v>
      </c>
      <c r="K7208" s="282">
        <v>30</v>
      </c>
    </row>
    <row r="7209" spans="1:11" x14ac:dyDescent="0.3">
      <c r="A7209" s="281" t="s">
        <v>2129</v>
      </c>
      <c r="B7209" s="281">
        <v>5</v>
      </c>
      <c r="C7209" s="24" t="str">
        <f t="shared" si="112"/>
        <v>yuna5</v>
      </c>
      <c r="D7209" s="281">
        <v>177</v>
      </c>
      <c r="E7209" s="281">
        <v>78</v>
      </c>
      <c r="F7209" s="281">
        <v>1420</v>
      </c>
      <c r="G7209" s="24">
        <v>50</v>
      </c>
      <c r="H7209" s="24">
        <v>0</v>
      </c>
      <c r="I7209" s="24">
        <v>0</v>
      </c>
      <c r="J7209" s="282">
        <v>10</v>
      </c>
      <c r="K7209" s="282">
        <v>30</v>
      </c>
    </row>
    <row r="7210" spans="1:11" x14ac:dyDescent="0.3">
      <c r="A7210" s="281" t="s">
        <v>2129</v>
      </c>
      <c r="B7210" s="281">
        <v>6</v>
      </c>
      <c r="C7210" s="24" t="str">
        <f t="shared" si="112"/>
        <v>yuna6</v>
      </c>
      <c r="D7210" s="281">
        <v>180</v>
      </c>
      <c r="E7210" s="281">
        <v>79</v>
      </c>
      <c r="F7210" s="281">
        <v>1452</v>
      </c>
      <c r="G7210" s="24">
        <v>50</v>
      </c>
      <c r="H7210" s="24">
        <v>0</v>
      </c>
      <c r="I7210" s="24">
        <v>0</v>
      </c>
      <c r="J7210" s="282">
        <v>10</v>
      </c>
      <c r="K7210" s="282">
        <v>30</v>
      </c>
    </row>
    <row r="7211" spans="1:11" x14ac:dyDescent="0.3">
      <c r="A7211" s="281" t="s">
        <v>2129</v>
      </c>
      <c r="B7211" s="281">
        <v>7</v>
      </c>
      <c r="C7211" s="24" t="str">
        <f t="shared" si="112"/>
        <v>yuna7</v>
      </c>
      <c r="D7211" s="281">
        <v>182</v>
      </c>
      <c r="E7211" s="281">
        <v>80</v>
      </c>
      <c r="F7211" s="281">
        <v>1488</v>
      </c>
      <c r="G7211" s="24">
        <v>50</v>
      </c>
      <c r="H7211" s="24">
        <v>0</v>
      </c>
      <c r="I7211" s="24">
        <v>0</v>
      </c>
      <c r="J7211" s="282">
        <v>10</v>
      </c>
      <c r="K7211" s="282">
        <v>30</v>
      </c>
    </row>
    <row r="7212" spans="1:11" x14ac:dyDescent="0.3">
      <c r="A7212" s="281" t="s">
        <v>2129</v>
      </c>
      <c r="B7212" s="281">
        <v>8</v>
      </c>
      <c r="C7212" s="24" t="str">
        <f t="shared" si="112"/>
        <v>yuna8</v>
      </c>
      <c r="D7212" s="281">
        <v>185</v>
      </c>
      <c r="E7212" s="281">
        <v>81</v>
      </c>
      <c r="F7212" s="281">
        <v>1528</v>
      </c>
      <c r="G7212" s="24">
        <v>50</v>
      </c>
      <c r="H7212" s="24">
        <v>0</v>
      </c>
      <c r="I7212" s="24">
        <v>0</v>
      </c>
      <c r="J7212" s="282">
        <v>10</v>
      </c>
      <c r="K7212" s="282">
        <v>30</v>
      </c>
    </row>
    <row r="7213" spans="1:11" x14ac:dyDescent="0.3">
      <c r="A7213" s="281" t="s">
        <v>2129</v>
      </c>
      <c r="B7213" s="281">
        <v>9</v>
      </c>
      <c r="C7213" s="24" t="str">
        <f t="shared" si="112"/>
        <v>yuna9</v>
      </c>
      <c r="D7213" s="281">
        <v>187</v>
      </c>
      <c r="E7213" s="281">
        <v>82</v>
      </c>
      <c r="F7213" s="281">
        <v>1573</v>
      </c>
      <c r="G7213" s="24">
        <v>50</v>
      </c>
      <c r="H7213" s="24">
        <v>0</v>
      </c>
      <c r="I7213" s="24">
        <v>0</v>
      </c>
      <c r="J7213" s="282">
        <v>10</v>
      </c>
      <c r="K7213" s="282">
        <v>30</v>
      </c>
    </row>
    <row r="7214" spans="1:11" x14ac:dyDescent="0.3">
      <c r="A7214" s="281" t="s">
        <v>2129</v>
      </c>
      <c r="B7214" s="281">
        <v>10</v>
      </c>
      <c r="C7214" s="24" t="str">
        <f t="shared" si="112"/>
        <v>yuna10</v>
      </c>
      <c r="D7214" s="281">
        <v>190</v>
      </c>
      <c r="E7214" s="281">
        <v>83</v>
      </c>
      <c r="F7214" s="281">
        <v>1623</v>
      </c>
      <c r="G7214" s="24">
        <v>50</v>
      </c>
      <c r="H7214" s="24">
        <v>0</v>
      </c>
      <c r="I7214" s="24">
        <v>0</v>
      </c>
      <c r="J7214" s="282">
        <v>10</v>
      </c>
      <c r="K7214" s="282">
        <v>30</v>
      </c>
    </row>
    <row r="7215" spans="1:11" x14ac:dyDescent="0.3">
      <c r="A7215" s="281" t="s">
        <v>2129</v>
      </c>
      <c r="B7215" s="281">
        <v>11</v>
      </c>
      <c r="C7215" s="24" t="str">
        <f t="shared" si="112"/>
        <v>yuna11</v>
      </c>
      <c r="D7215" s="281">
        <v>207</v>
      </c>
      <c r="E7215" s="281">
        <v>91</v>
      </c>
      <c r="F7215" s="281">
        <v>1786</v>
      </c>
      <c r="G7215" s="24">
        <v>50</v>
      </c>
      <c r="H7215" s="24">
        <v>0</v>
      </c>
      <c r="I7215" s="24">
        <v>0</v>
      </c>
      <c r="J7215" s="282">
        <v>10</v>
      </c>
      <c r="K7215" s="282">
        <v>30</v>
      </c>
    </row>
    <row r="7216" spans="1:11" x14ac:dyDescent="0.3">
      <c r="A7216" s="281" t="s">
        <v>2129</v>
      </c>
      <c r="B7216" s="281">
        <v>12</v>
      </c>
      <c r="C7216" s="24" t="str">
        <f t="shared" si="112"/>
        <v>yuna12</v>
      </c>
      <c r="D7216" s="281">
        <v>210</v>
      </c>
      <c r="E7216" s="281">
        <v>92</v>
      </c>
      <c r="F7216" s="281">
        <v>1850</v>
      </c>
      <c r="G7216" s="24">
        <v>50</v>
      </c>
      <c r="H7216" s="24">
        <v>0</v>
      </c>
      <c r="I7216" s="24">
        <v>0</v>
      </c>
      <c r="J7216" s="282">
        <v>10</v>
      </c>
      <c r="K7216" s="282">
        <v>30</v>
      </c>
    </row>
    <row r="7217" spans="1:11" x14ac:dyDescent="0.3">
      <c r="A7217" s="281" t="s">
        <v>2129</v>
      </c>
      <c r="B7217" s="281">
        <v>13</v>
      </c>
      <c r="C7217" s="24" t="str">
        <f t="shared" si="112"/>
        <v>yuna13</v>
      </c>
      <c r="D7217" s="281">
        <v>213</v>
      </c>
      <c r="E7217" s="281">
        <v>93</v>
      </c>
      <c r="F7217" s="281">
        <v>1920</v>
      </c>
      <c r="G7217" s="24">
        <v>50</v>
      </c>
      <c r="H7217" s="24">
        <v>0</v>
      </c>
      <c r="I7217" s="24">
        <v>0</v>
      </c>
      <c r="J7217" s="282">
        <v>10</v>
      </c>
      <c r="K7217" s="282">
        <v>30</v>
      </c>
    </row>
    <row r="7218" spans="1:11" x14ac:dyDescent="0.3">
      <c r="A7218" s="281" t="s">
        <v>2129</v>
      </c>
      <c r="B7218" s="281">
        <v>14</v>
      </c>
      <c r="C7218" s="24" t="str">
        <f t="shared" si="112"/>
        <v>yuna14</v>
      </c>
      <c r="D7218" s="281">
        <v>216</v>
      </c>
      <c r="E7218" s="281">
        <v>95</v>
      </c>
      <c r="F7218" s="281">
        <v>1996</v>
      </c>
      <c r="G7218" s="24">
        <v>50</v>
      </c>
      <c r="H7218" s="24">
        <v>0</v>
      </c>
      <c r="I7218" s="24">
        <v>0</v>
      </c>
      <c r="J7218" s="282">
        <v>10</v>
      </c>
      <c r="K7218" s="282">
        <v>30</v>
      </c>
    </row>
    <row r="7219" spans="1:11" x14ac:dyDescent="0.3">
      <c r="A7219" s="281" t="s">
        <v>2129</v>
      </c>
      <c r="B7219" s="281">
        <v>15</v>
      </c>
      <c r="C7219" s="24" t="str">
        <f t="shared" si="112"/>
        <v>yuna15</v>
      </c>
      <c r="D7219" s="281">
        <v>218</v>
      </c>
      <c r="E7219" s="281">
        <v>96</v>
      </c>
      <c r="F7219" s="281">
        <v>2078</v>
      </c>
      <c r="G7219" s="24">
        <v>50</v>
      </c>
      <c r="H7219" s="24">
        <v>0</v>
      </c>
      <c r="I7219" s="24">
        <v>0</v>
      </c>
      <c r="J7219" s="282">
        <v>10</v>
      </c>
      <c r="K7219" s="282">
        <v>30</v>
      </c>
    </row>
    <row r="7220" spans="1:11" x14ac:dyDescent="0.3">
      <c r="A7220" s="281" t="s">
        <v>2129</v>
      </c>
      <c r="B7220" s="281">
        <v>16</v>
      </c>
      <c r="C7220" s="24" t="str">
        <f t="shared" si="112"/>
        <v>yuna16</v>
      </c>
      <c r="D7220" s="281">
        <v>221</v>
      </c>
      <c r="E7220" s="281">
        <v>97</v>
      </c>
      <c r="F7220" s="281">
        <v>2167</v>
      </c>
      <c r="G7220" s="24">
        <v>50</v>
      </c>
      <c r="H7220" s="24">
        <v>0</v>
      </c>
      <c r="I7220" s="24">
        <v>0</v>
      </c>
      <c r="J7220" s="282">
        <v>10</v>
      </c>
      <c r="K7220" s="282">
        <v>30</v>
      </c>
    </row>
    <row r="7221" spans="1:11" x14ac:dyDescent="0.3">
      <c r="A7221" s="281" t="s">
        <v>2129</v>
      </c>
      <c r="B7221" s="281">
        <v>17</v>
      </c>
      <c r="C7221" s="24" t="str">
        <f t="shared" si="112"/>
        <v>yuna17</v>
      </c>
      <c r="D7221" s="281">
        <v>224</v>
      </c>
      <c r="E7221" s="281">
        <v>98</v>
      </c>
      <c r="F7221" s="281">
        <v>2262</v>
      </c>
      <c r="G7221" s="24">
        <v>50</v>
      </c>
      <c r="H7221" s="24">
        <v>0</v>
      </c>
      <c r="I7221" s="24">
        <v>0</v>
      </c>
      <c r="J7221" s="282">
        <v>10</v>
      </c>
      <c r="K7221" s="282">
        <v>30</v>
      </c>
    </row>
    <row r="7222" spans="1:11" x14ac:dyDescent="0.3">
      <c r="A7222" s="281" t="s">
        <v>2129</v>
      </c>
      <c r="B7222" s="281">
        <v>18</v>
      </c>
      <c r="C7222" s="24" t="str">
        <f t="shared" si="112"/>
        <v>yuna18</v>
      </c>
      <c r="D7222" s="281">
        <v>227</v>
      </c>
      <c r="E7222" s="281">
        <v>100</v>
      </c>
      <c r="F7222" s="281">
        <v>2363</v>
      </c>
      <c r="G7222" s="24">
        <v>50</v>
      </c>
      <c r="H7222" s="24">
        <v>0</v>
      </c>
      <c r="I7222" s="24">
        <v>0</v>
      </c>
      <c r="J7222" s="282">
        <v>10</v>
      </c>
      <c r="K7222" s="282">
        <v>30</v>
      </c>
    </row>
    <row r="7223" spans="1:11" x14ac:dyDescent="0.3">
      <c r="A7223" s="281" t="s">
        <v>2129</v>
      </c>
      <c r="B7223" s="281">
        <v>19</v>
      </c>
      <c r="C7223" s="24" t="str">
        <f t="shared" si="112"/>
        <v>yuna19</v>
      </c>
      <c r="D7223" s="281">
        <v>230</v>
      </c>
      <c r="E7223" s="281">
        <v>101</v>
      </c>
      <c r="F7223" s="281">
        <v>2472</v>
      </c>
      <c r="G7223" s="24">
        <v>50</v>
      </c>
      <c r="H7223" s="24">
        <v>0</v>
      </c>
      <c r="I7223" s="24">
        <v>0</v>
      </c>
      <c r="J7223" s="282">
        <v>10</v>
      </c>
      <c r="K7223" s="282">
        <v>30</v>
      </c>
    </row>
    <row r="7224" spans="1:11" x14ac:dyDescent="0.3">
      <c r="A7224" s="281" t="s">
        <v>2129</v>
      </c>
      <c r="B7224" s="281">
        <v>20</v>
      </c>
      <c r="C7224" s="24" t="str">
        <f t="shared" si="112"/>
        <v>yuna20</v>
      </c>
      <c r="D7224" s="281">
        <v>233</v>
      </c>
      <c r="E7224" s="281">
        <v>102</v>
      </c>
      <c r="F7224" s="281">
        <v>2587</v>
      </c>
      <c r="G7224" s="24">
        <v>50</v>
      </c>
      <c r="H7224" s="24">
        <v>0</v>
      </c>
      <c r="I7224" s="24">
        <v>0</v>
      </c>
      <c r="J7224" s="282">
        <v>10</v>
      </c>
      <c r="K7224" s="282">
        <v>30</v>
      </c>
    </row>
    <row r="7225" spans="1:11" x14ac:dyDescent="0.3">
      <c r="A7225" s="281" t="s">
        <v>2129</v>
      </c>
      <c r="B7225" s="281">
        <v>21</v>
      </c>
      <c r="C7225" s="24" t="str">
        <f t="shared" si="112"/>
        <v>yuna21</v>
      </c>
      <c r="D7225" s="281">
        <v>255</v>
      </c>
      <c r="E7225" s="281">
        <v>112</v>
      </c>
      <c r="F7225" s="281">
        <v>2900</v>
      </c>
      <c r="G7225" s="24">
        <v>50</v>
      </c>
      <c r="H7225" s="24">
        <v>0</v>
      </c>
      <c r="I7225" s="24">
        <v>0</v>
      </c>
      <c r="J7225" s="282">
        <v>10</v>
      </c>
      <c r="K7225" s="282">
        <v>30</v>
      </c>
    </row>
    <row r="7226" spans="1:11" x14ac:dyDescent="0.3">
      <c r="A7226" s="281" t="s">
        <v>2129</v>
      </c>
      <c r="B7226" s="281">
        <v>22</v>
      </c>
      <c r="C7226" s="24" t="str">
        <f t="shared" si="112"/>
        <v>yuna22</v>
      </c>
      <c r="D7226" s="281">
        <v>258</v>
      </c>
      <c r="E7226" s="281">
        <v>113</v>
      </c>
      <c r="F7226" s="281">
        <v>3041</v>
      </c>
      <c r="G7226" s="24">
        <v>50</v>
      </c>
      <c r="H7226" s="24">
        <v>0</v>
      </c>
      <c r="I7226" s="24">
        <v>0</v>
      </c>
      <c r="J7226" s="282">
        <v>10</v>
      </c>
      <c r="K7226" s="282">
        <v>30</v>
      </c>
    </row>
    <row r="7227" spans="1:11" x14ac:dyDescent="0.3">
      <c r="A7227" s="281" t="s">
        <v>2129</v>
      </c>
      <c r="B7227" s="281">
        <v>23</v>
      </c>
      <c r="C7227" s="24" t="str">
        <f t="shared" si="112"/>
        <v>yuna23</v>
      </c>
      <c r="D7227" s="281">
        <v>261</v>
      </c>
      <c r="E7227" s="281">
        <v>115</v>
      </c>
      <c r="F7227" s="281">
        <v>3191</v>
      </c>
      <c r="G7227" s="24">
        <v>50</v>
      </c>
      <c r="H7227" s="24">
        <v>0</v>
      </c>
      <c r="I7227" s="24">
        <v>0</v>
      </c>
      <c r="J7227" s="282">
        <v>10</v>
      </c>
      <c r="K7227" s="282">
        <v>30</v>
      </c>
    </row>
    <row r="7228" spans="1:11" x14ac:dyDescent="0.3">
      <c r="A7228" s="281" t="s">
        <v>2129</v>
      </c>
      <c r="B7228" s="281">
        <v>24</v>
      </c>
      <c r="C7228" s="24" t="str">
        <f t="shared" si="112"/>
        <v>yuna24</v>
      </c>
      <c r="D7228" s="281">
        <v>264</v>
      </c>
      <c r="E7228" s="281">
        <v>116</v>
      </c>
      <c r="F7228" s="281">
        <v>3349</v>
      </c>
      <c r="G7228" s="24">
        <v>50</v>
      </c>
      <c r="H7228" s="24">
        <v>0</v>
      </c>
      <c r="I7228" s="24">
        <v>0</v>
      </c>
      <c r="J7228" s="282">
        <v>10</v>
      </c>
      <c r="K7228" s="282">
        <v>30</v>
      </c>
    </row>
    <row r="7229" spans="1:11" x14ac:dyDescent="0.3">
      <c r="A7229" s="281" t="s">
        <v>2129</v>
      </c>
      <c r="B7229" s="281">
        <v>25</v>
      </c>
      <c r="C7229" s="24" t="str">
        <f t="shared" si="112"/>
        <v>yuna25</v>
      </c>
      <c r="D7229" s="281">
        <v>268</v>
      </c>
      <c r="E7229" s="281">
        <v>118</v>
      </c>
      <c r="F7229" s="281">
        <v>3516</v>
      </c>
      <c r="G7229" s="24">
        <v>50</v>
      </c>
      <c r="H7229" s="24">
        <v>0</v>
      </c>
      <c r="I7229" s="24">
        <v>0</v>
      </c>
      <c r="J7229" s="282">
        <v>10</v>
      </c>
      <c r="K7229" s="282">
        <v>30</v>
      </c>
    </row>
    <row r="7230" spans="1:11" x14ac:dyDescent="0.3">
      <c r="A7230" s="281" t="s">
        <v>2129</v>
      </c>
      <c r="B7230" s="281">
        <v>26</v>
      </c>
      <c r="C7230" s="24" t="str">
        <f t="shared" si="112"/>
        <v>yuna26</v>
      </c>
      <c r="D7230" s="281">
        <v>271</v>
      </c>
      <c r="E7230" s="281">
        <v>119</v>
      </c>
      <c r="F7230" s="281">
        <v>3558</v>
      </c>
      <c r="G7230" s="24">
        <v>50</v>
      </c>
      <c r="H7230" s="24">
        <v>0</v>
      </c>
      <c r="I7230" s="24">
        <v>0</v>
      </c>
      <c r="J7230" s="282">
        <v>10</v>
      </c>
      <c r="K7230" s="282">
        <v>30</v>
      </c>
    </row>
    <row r="7231" spans="1:11" x14ac:dyDescent="0.3">
      <c r="A7231" s="281" t="s">
        <v>2129</v>
      </c>
      <c r="B7231" s="281">
        <v>27</v>
      </c>
      <c r="C7231" s="24" t="str">
        <f t="shared" si="112"/>
        <v>yuna27</v>
      </c>
      <c r="D7231" s="281">
        <v>275</v>
      </c>
      <c r="E7231" s="281">
        <v>121</v>
      </c>
      <c r="F7231" s="281">
        <v>3600</v>
      </c>
      <c r="G7231" s="24">
        <v>50</v>
      </c>
      <c r="H7231" s="24">
        <v>0</v>
      </c>
      <c r="I7231" s="24">
        <v>0</v>
      </c>
      <c r="J7231" s="282">
        <v>10</v>
      </c>
      <c r="K7231" s="282">
        <v>30</v>
      </c>
    </row>
    <row r="7232" spans="1:11" x14ac:dyDescent="0.3">
      <c r="A7232" s="281" t="s">
        <v>2129</v>
      </c>
      <c r="B7232" s="281">
        <v>28</v>
      </c>
      <c r="C7232" s="24" t="str">
        <f t="shared" si="112"/>
        <v>yuna28</v>
      </c>
      <c r="D7232" s="281">
        <v>278</v>
      </c>
      <c r="E7232" s="281">
        <v>122</v>
      </c>
      <c r="F7232" s="281">
        <v>3643</v>
      </c>
      <c r="G7232" s="24">
        <v>50</v>
      </c>
      <c r="H7232" s="24">
        <v>0</v>
      </c>
      <c r="I7232" s="24">
        <v>0</v>
      </c>
      <c r="J7232" s="282">
        <v>10</v>
      </c>
      <c r="K7232" s="282">
        <v>30</v>
      </c>
    </row>
    <row r="7233" spans="1:11" x14ac:dyDescent="0.3">
      <c r="A7233" s="281" t="s">
        <v>2129</v>
      </c>
      <c r="B7233" s="281">
        <v>29</v>
      </c>
      <c r="C7233" s="24" t="str">
        <f t="shared" si="112"/>
        <v>yuna29</v>
      </c>
      <c r="D7233" s="281">
        <v>282</v>
      </c>
      <c r="E7233" s="281">
        <v>124</v>
      </c>
      <c r="F7233" s="281">
        <v>3686</v>
      </c>
      <c r="G7233" s="24">
        <v>50</v>
      </c>
      <c r="H7233" s="24">
        <v>0</v>
      </c>
      <c r="I7233" s="24">
        <v>0</v>
      </c>
      <c r="J7233" s="282">
        <v>10</v>
      </c>
      <c r="K7233" s="282">
        <v>30</v>
      </c>
    </row>
    <row r="7234" spans="1:11" x14ac:dyDescent="0.3">
      <c r="A7234" s="281" t="s">
        <v>2129</v>
      </c>
      <c r="B7234" s="281">
        <v>30</v>
      </c>
      <c r="C7234" s="24" t="str">
        <f t="shared" si="112"/>
        <v>yuna30</v>
      </c>
      <c r="D7234" s="281">
        <v>285</v>
      </c>
      <c r="E7234" s="281">
        <v>125</v>
      </c>
      <c r="F7234" s="281">
        <v>3730</v>
      </c>
      <c r="G7234" s="24">
        <v>50</v>
      </c>
      <c r="H7234" s="24">
        <v>0</v>
      </c>
      <c r="I7234" s="24">
        <v>0</v>
      </c>
      <c r="J7234" s="282">
        <v>10</v>
      </c>
      <c r="K7234" s="282">
        <v>30</v>
      </c>
    </row>
    <row r="7235" spans="1:11" x14ac:dyDescent="0.3">
      <c r="A7235" s="281" t="s">
        <v>2129</v>
      </c>
      <c r="B7235" s="281">
        <v>31</v>
      </c>
      <c r="C7235" s="24" t="str">
        <f t="shared" si="112"/>
        <v>yuna31</v>
      </c>
      <c r="D7235" s="281">
        <v>312</v>
      </c>
      <c r="E7235" s="281">
        <v>137</v>
      </c>
      <c r="F7235" s="281">
        <v>4049</v>
      </c>
      <c r="G7235" s="24">
        <v>50</v>
      </c>
      <c r="H7235" s="24">
        <v>0</v>
      </c>
      <c r="I7235" s="24">
        <v>0</v>
      </c>
      <c r="J7235" s="282">
        <v>10</v>
      </c>
      <c r="K7235" s="282">
        <v>30</v>
      </c>
    </row>
    <row r="7236" spans="1:11" x14ac:dyDescent="0.3">
      <c r="A7236" s="281" t="s">
        <v>2129</v>
      </c>
      <c r="B7236" s="281">
        <v>32</v>
      </c>
      <c r="C7236" s="24" t="str">
        <f t="shared" si="112"/>
        <v>yuna32</v>
      </c>
      <c r="D7236" s="281">
        <v>315</v>
      </c>
      <c r="E7236" s="281">
        <v>139</v>
      </c>
      <c r="F7236" s="281">
        <v>4097</v>
      </c>
      <c r="G7236" s="24">
        <v>50</v>
      </c>
      <c r="H7236" s="24">
        <v>0</v>
      </c>
      <c r="I7236" s="24">
        <v>0</v>
      </c>
      <c r="J7236" s="282">
        <v>10</v>
      </c>
      <c r="K7236" s="282">
        <v>30</v>
      </c>
    </row>
    <row r="7237" spans="1:11" x14ac:dyDescent="0.3">
      <c r="A7237" s="281" t="s">
        <v>2129</v>
      </c>
      <c r="B7237" s="281">
        <v>33</v>
      </c>
      <c r="C7237" s="24" t="str">
        <f t="shared" si="112"/>
        <v>yuna33</v>
      </c>
      <c r="D7237" s="281">
        <v>319</v>
      </c>
      <c r="E7237" s="281">
        <v>140</v>
      </c>
      <c r="F7237" s="281">
        <v>4146</v>
      </c>
      <c r="G7237" s="24">
        <v>50</v>
      </c>
      <c r="H7237" s="24">
        <v>0</v>
      </c>
      <c r="I7237" s="24">
        <v>0</v>
      </c>
      <c r="J7237" s="282">
        <v>10</v>
      </c>
      <c r="K7237" s="282">
        <v>30</v>
      </c>
    </row>
    <row r="7238" spans="1:11" x14ac:dyDescent="0.3">
      <c r="A7238" s="281" t="s">
        <v>2129</v>
      </c>
      <c r="B7238" s="281">
        <v>34</v>
      </c>
      <c r="C7238" s="24" t="str">
        <f t="shared" ref="C7238:C7301" si="113">A7238&amp;B7238</f>
        <v>yuna34</v>
      </c>
      <c r="D7238" s="281">
        <v>323</v>
      </c>
      <c r="E7238" s="281">
        <v>142</v>
      </c>
      <c r="F7238" s="281">
        <v>4195</v>
      </c>
      <c r="G7238" s="24">
        <v>50</v>
      </c>
      <c r="H7238" s="24">
        <v>0</v>
      </c>
      <c r="I7238" s="24">
        <v>0</v>
      </c>
      <c r="J7238" s="282">
        <v>10</v>
      </c>
      <c r="K7238" s="282">
        <v>30</v>
      </c>
    </row>
    <row r="7239" spans="1:11" x14ac:dyDescent="0.3">
      <c r="A7239" s="281" t="s">
        <v>2129</v>
      </c>
      <c r="B7239" s="281">
        <v>35</v>
      </c>
      <c r="C7239" s="24" t="str">
        <f t="shared" si="113"/>
        <v>yuna35</v>
      </c>
      <c r="D7239" s="281">
        <v>327</v>
      </c>
      <c r="E7239" s="281">
        <v>144</v>
      </c>
      <c r="F7239" s="281">
        <v>4245</v>
      </c>
      <c r="G7239" s="24">
        <v>50</v>
      </c>
      <c r="H7239" s="24">
        <v>0</v>
      </c>
      <c r="I7239" s="24">
        <v>0</v>
      </c>
      <c r="J7239" s="282">
        <v>10</v>
      </c>
      <c r="K7239" s="282">
        <v>30</v>
      </c>
    </row>
    <row r="7240" spans="1:11" x14ac:dyDescent="0.3">
      <c r="A7240" s="281" t="s">
        <v>2129</v>
      </c>
      <c r="B7240" s="281">
        <v>36</v>
      </c>
      <c r="C7240" s="24" t="str">
        <f t="shared" si="113"/>
        <v>yuna36</v>
      </c>
      <c r="D7240" s="281">
        <v>331</v>
      </c>
      <c r="E7240" s="281">
        <v>146</v>
      </c>
      <c r="F7240" s="281">
        <v>4296</v>
      </c>
      <c r="G7240" s="24">
        <v>50</v>
      </c>
      <c r="H7240" s="24">
        <v>0</v>
      </c>
      <c r="I7240" s="24">
        <v>0</v>
      </c>
      <c r="J7240" s="282">
        <v>10</v>
      </c>
      <c r="K7240" s="282">
        <v>30</v>
      </c>
    </row>
    <row r="7241" spans="1:11" x14ac:dyDescent="0.3">
      <c r="A7241" s="281" t="s">
        <v>2129</v>
      </c>
      <c r="B7241" s="281">
        <v>37</v>
      </c>
      <c r="C7241" s="24" t="str">
        <f t="shared" si="113"/>
        <v>yuna37</v>
      </c>
      <c r="D7241" s="281">
        <v>336</v>
      </c>
      <c r="E7241" s="281">
        <v>148</v>
      </c>
      <c r="F7241" s="281">
        <v>4347</v>
      </c>
      <c r="G7241" s="24">
        <v>50</v>
      </c>
      <c r="H7241" s="24">
        <v>0</v>
      </c>
      <c r="I7241" s="24">
        <v>0</v>
      </c>
      <c r="J7241" s="282">
        <v>10</v>
      </c>
      <c r="K7241" s="282">
        <v>30</v>
      </c>
    </row>
    <row r="7242" spans="1:11" x14ac:dyDescent="0.3">
      <c r="A7242" s="281" t="s">
        <v>2129</v>
      </c>
      <c r="B7242" s="281">
        <v>38</v>
      </c>
      <c r="C7242" s="24" t="str">
        <f t="shared" si="113"/>
        <v>yuna38</v>
      </c>
      <c r="D7242" s="281">
        <v>340</v>
      </c>
      <c r="E7242" s="281">
        <v>149</v>
      </c>
      <c r="F7242" s="281">
        <v>4399</v>
      </c>
      <c r="G7242" s="24">
        <v>50</v>
      </c>
      <c r="H7242" s="24">
        <v>0</v>
      </c>
      <c r="I7242" s="24">
        <v>0</v>
      </c>
      <c r="J7242" s="282">
        <v>10</v>
      </c>
      <c r="K7242" s="282">
        <v>30</v>
      </c>
    </row>
    <row r="7243" spans="1:11" x14ac:dyDescent="0.3">
      <c r="A7243" s="281" t="s">
        <v>2129</v>
      </c>
      <c r="B7243" s="281">
        <v>39</v>
      </c>
      <c r="C7243" s="24" t="str">
        <f t="shared" si="113"/>
        <v>yuna39</v>
      </c>
      <c r="D7243" s="281">
        <v>344</v>
      </c>
      <c r="E7243" s="281">
        <v>151</v>
      </c>
      <c r="F7243" s="281">
        <v>4451</v>
      </c>
      <c r="G7243" s="24">
        <v>50</v>
      </c>
      <c r="H7243" s="24">
        <v>0</v>
      </c>
      <c r="I7243" s="24">
        <v>0</v>
      </c>
      <c r="J7243" s="282">
        <v>10</v>
      </c>
      <c r="K7243" s="282">
        <v>30</v>
      </c>
    </row>
    <row r="7244" spans="1:11" x14ac:dyDescent="0.3">
      <c r="A7244" s="281" t="s">
        <v>2129</v>
      </c>
      <c r="B7244" s="281">
        <v>40</v>
      </c>
      <c r="C7244" s="24" t="str">
        <f t="shared" si="113"/>
        <v>yuna40</v>
      </c>
      <c r="D7244" s="281">
        <v>348</v>
      </c>
      <c r="E7244" s="281">
        <v>153</v>
      </c>
      <c r="F7244" s="281">
        <v>4504</v>
      </c>
      <c r="G7244" s="24">
        <v>50</v>
      </c>
      <c r="H7244" s="24">
        <v>0</v>
      </c>
      <c r="I7244" s="24">
        <v>0</v>
      </c>
      <c r="J7244" s="282">
        <v>10</v>
      </c>
      <c r="K7244" s="282">
        <v>30</v>
      </c>
    </row>
    <row r="7245" spans="1:11" x14ac:dyDescent="0.3">
      <c r="A7245" s="281" t="s">
        <v>2129</v>
      </c>
      <c r="B7245" s="281">
        <v>41</v>
      </c>
      <c r="C7245" s="24" t="str">
        <f t="shared" si="113"/>
        <v>yuna41</v>
      </c>
      <c r="D7245" s="281">
        <v>380</v>
      </c>
      <c r="E7245" s="281">
        <v>167</v>
      </c>
      <c r="F7245" s="281">
        <v>4941</v>
      </c>
      <c r="G7245" s="24">
        <v>50</v>
      </c>
      <c r="H7245" s="24">
        <v>0</v>
      </c>
      <c r="I7245" s="24">
        <v>0</v>
      </c>
      <c r="J7245" s="282">
        <v>10</v>
      </c>
      <c r="K7245" s="282">
        <v>30</v>
      </c>
    </row>
    <row r="7246" spans="1:11" x14ac:dyDescent="0.3">
      <c r="A7246" s="281" t="s">
        <v>2129</v>
      </c>
      <c r="B7246" s="281">
        <v>42</v>
      </c>
      <c r="C7246" s="24" t="str">
        <f t="shared" si="113"/>
        <v>yuna42</v>
      </c>
      <c r="D7246" s="281">
        <v>385</v>
      </c>
      <c r="E7246" s="281">
        <v>169</v>
      </c>
      <c r="F7246" s="281">
        <v>5000</v>
      </c>
      <c r="G7246" s="24">
        <v>50</v>
      </c>
      <c r="H7246" s="24">
        <v>0</v>
      </c>
      <c r="I7246" s="24">
        <v>0</v>
      </c>
      <c r="J7246" s="282">
        <v>10</v>
      </c>
      <c r="K7246" s="282">
        <v>30</v>
      </c>
    </row>
    <row r="7247" spans="1:11" x14ac:dyDescent="0.3">
      <c r="A7247" s="281" t="s">
        <v>2129</v>
      </c>
      <c r="B7247" s="281">
        <v>43</v>
      </c>
      <c r="C7247" s="24" t="str">
        <f t="shared" si="113"/>
        <v>yuna43</v>
      </c>
      <c r="D7247" s="281">
        <v>390</v>
      </c>
      <c r="E7247" s="281">
        <v>171</v>
      </c>
      <c r="F7247" s="281">
        <v>5060</v>
      </c>
      <c r="G7247" s="24">
        <v>50</v>
      </c>
      <c r="H7247" s="24">
        <v>0</v>
      </c>
      <c r="I7247" s="24">
        <v>0</v>
      </c>
      <c r="J7247" s="282">
        <v>10</v>
      </c>
      <c r="K7247" s="282">
        <v>30</v>
      </c>
    </row>
    <row r="7248" spans="1:11" x14ac:dyDescent="0.3">
      <c r="A7248" s="281" t="s">
        <v>2129</v>
      </c>
      <c r="B7248" s="281">
        <v>44</v>
      </c>
      <c r="C7248" s="24" t="str">
        <f t="shared" si="113"/>
        <v>yuna44</v>
      </c>
      <c r="D7248" s="281">
        <v>394</v>
      </c>
      <c r="E7248" s="281">
        <v>173</v>
      </c>
      <c r="F7248" s="281">
        <v>5126</v>
      </c>
      <c r="G7248" s="24">
        <v>50</v>
      </c>
      <c r="H7248" s="24">
        <v>0</v>
      </c>
      <c r="I7248" s="24">
        <v>0</v>
      </c>
      <c r="J7248" s="282">
        <v>10</v>
      </c>
      <c r="K7248" s="282">
        <v>30</v>
      </c>
    </row>
    <row r="7249" spans="1:11" x14ac:dyDescent="0.3">
      <c r="A7249" s="281" t="s">
        <v>2129</v>
      </c>
      <c r="B7249" s="281">
        <v>45</v>
      </c>
      <c r="C7249" s="24" t="str">
        <f t="shared" si="113"/>
        <v>yuna45</v>
      </c>
      <c r="D7249" s="281">
        <v>399</v>
      </c>
      <c r="E7249" s="281">
        <v>176</v>
      </c>
      <c r="F7249" s="281">
        <v>5192</v>
      </c>
      <c r="G7249" s="24">
        <v>50</v>
      </c>
      <c r="H7249" s="24">
        <v>0</v>
      </c>
      <c r="I7249" s="24">
        <v>0</v>
      </c>
      <c r="J7249" s="282">
        <v>10</v>
      </c>
      <c r="K7249" s="282">
        <v>30</v>
      </c>
    </row>
    <row r="7250" spans="1:11" x14ac:dyDescent="0.3">
      <c r="A7250" s="281" t="s">
        <v>2129</v>
      </c>
      <c r="B7250" s="281">
        <v>46</v>
      </c>
      <c r="C7250" s="24" t="str">
        <f t="shared" si="113"/>
        <v>yuna46</v>
      </c>
      <c r="D7250" s="281">
        <v>404</v>
      </c>
      <c r="E7250" s="281">
        <v>178</v>
      </c>
      <c r="F7250" s="281">
        <v>5254</v>
      </c>
      <c r="G7250" s="24">
        <v>50</v>
      </c>
      <c r="H7250" s="24">
        <v>0</v>
      </c>
      <c r="I7250" s="24">
        <v>0</v>
      </c>
      <c r="J7250" s="282">
        <v>10</v>
      </c>
      <c r="K7250" s="282">
        <v>30</v>
      </c>
    </row>
    <row r="7251" spans="1:11" x14ac:dyDescent="0.3">
      <c r="A7251" s="281" t="s">
        <v>2129</v>
      </c>
      <c r="B7251" s="281">
        <v>47</v>
      </c>
      <c r="C7251" s="24" t="str">
        <f t="shared" si="113"/>
        <v>yuna47</v>
      </c>
      <c r="D7251" s="281">
        <v>409</v>
      </c>
      <c r="E7251" s="281">
        <v>180</v>
      </c>
      <c r="F7251" s="281">
        <v>5320</v>
      </c>
      <c r="G7251" s="24">
        <v>50</v>
      </c>
      <c r="H7251" s="24">
        <v>0</v>
      </c>
      <c r="I7251" s="24">
        <v>0</v>
      </c>
      <c r="J7251" s="282">
        <v>10</v>
      </c>
      <c r="K7251" s="282">
        <v>30</v>
      </c>
    </row>
    <row r="7252" spans="1:11" x14ac:dyDescent="0.3">
      <c r="A7252" s="281" t="s">
        <v>2129</v>
      </c>
      <c r="B7252" s="281">
        <v>48</v>
      </c>
      <c r="C7252" s="24" t="str">
        <f t="shared" si="113"/>
        <v>yuna48</v>
      </c>
      <c r="D7252" s="281">
        <v>414</v>
      </c>
      <c r="E7252" s="281">
        <v>182</v>
      </c>
      <c r="F7252" s="281">
        <v>5390</v>
      </c>
      <c r="G7252" s="24">
        <v>50</v>
      </c>
      <c r="H7252" s="24">
        <v>0</v>
      </c>
      <c r="I7252" s="24">
        <v>0</v>
      </c>
      <c r="J7252" s="282">
        <v>10</v>
      </c>
      <c r="K7252" s="282">
        <v>30</v>
      </c>
    </row>
    <row r="7253" spans="1:11" x14ac:dyDescent="0.3">
      <c r="A7253" s="281" t="s">
        <v>2129</v>
      </c>
      <c r="B7253" s="281">
        <v>49</v>
      </c>
      <c r="C7253" s="24" t="str">
        <f t="shared" si="113"/>
        <v>yuna49</v>
      </c>
      <c r="D7253" s="281">
        <v>419</v>
      </c>
      <c r="E7253" s="281">
        <v>184</v>
      </c>
      <c r="F7253" s="281">
        <v>5454</v>
      </c>
      <c r="G7253" s="24">
        <v>50</v>
      </c>
      <c r="H7253" s="24">
        <v>0</v>
      </c>
      <c r="I7253" s="24">
        <v>0</v>
      </c>
      <c r="J7253" s="282">
        <v>10</v>
      </c>
      <c r="K7253" s="282">
        <v>30</v>
      </c>
    </row>
    <row r="7254" spans="1:11" x14ac:dyDescent="0.3">
      <c r="A7254" s="281" t="s">
        <v>2129</v>
      </c>
      <c r="B7254" s="281">
        <v>50</v>
      </c>
      <c r="C7254" s="24" t="str">
        <f t="shared" si="113"/>
        <v>yuna50</v>
      </c>
      <c r="D7254" s="281">
        <v>424</v>
      </c>
      <c r="E7254" s="281">
        <v>187</v>
      </c>
      <c r="F7254" s="281">
        <v>5526</v>
      </c>
      <c r="G7254" s="24">
        <v>50</v>
      </c>
      <c r="H7254" s="24">
        <v>0</v>
      </c>
      <c r="I7254" s="24">
        <v>0</v>
      </c>
      <c r="J7254" s="282">
        <v>10</v>
      </c>
      <c r="K7254" s="282">
        <v>30</v>
      </c>
    </row>
    <row r="7255" spans="1:11" x14ac:dyDescent="0.3">
      <c r="A7255" s="281" t="s">
        <v>2129</v>
      </c>
      <c r="B7255" s="281">
        <v>51</v>
      </c>
      <c r="C7255" s="24" t="str">
        <f t="shared" si="113"/>
        <v>yuna51</v>
      </c>
      <c r="D7255" s="281">
        <v>463</v>
      </c>
      <c r="E7255" s="281">
        <v>204</v>
      </c>
      <c r="F7255" s="281">
        <v>6015</v>
      </c>
      <c r="G7255" s="24">
        <v>50</v>
      </c>
      <c r="H7255" s="24">
        <v>0</v>
      </c>
      <c r="I7255" s="24">
        <v>0</v>
      </c>
      <c r="J7255" s="282">
        <v>10</v>
      </c>
      <c r="K7255" s="282">
        <v>30</v>
      </c>
    </row>
    <row r="7256" spans="1:11" x14ac:dyDescent="0.3">
      <c r="A7256" s="281" t="s">
        <v>2129</v>
      </c>
      <c r="B7256" s="281">
        <v>52</v>
      </c>
      <c r="C7256" s="24" t="str">
        <f t="shared" si="113"/>
        <v>yuna52</v>
      </c>
      <c r="D7256" s="281">
        <v>469</v>
      </c>
      <c r="E7256" s="281">
        <v>206</v>
      </c>
      <c r="F7256" s="281">
        <v>6087</v>
      </c>
      <c r="G7256" s="24">
        <v>50</v>
      </c>
      <c r="H7256" s="24">
        <v>0</v>
      </c>
      <c r="I7256" s="24">
        <v>0</v>
      </c>
      <c r="J7256" s="282">
        <v>10</v>
      </c>
      <c r="K7256" s="282">
        <v>30</v>
      </c>
    </row>
    <row r="7257" spans="1:11" x14ac:dyDescent="0.3">
      <c r="A7257" s="281" t="s">
        <v>2129</v>
      </c>
      <c r="B7257" s="281">
        <v>53</v>
      </c>
      <c r="C7257" s="24" t="str">
        <f t="shared" si="113"/>
        <v>yuna53</v>
      </c>
      <c r="D7257" s="281">
        <v>474</v>
      </c>
      <c r="E7257" s="281">
        <v>209</v>
      </c>
      <c r="F7257" s="281">
        <v>6164</v>
      </c>
      <c r="G7257" s="24">
        <v>50</v>
      </c>
      <c r="H7257" s="24">
        <v>0</v>
      </c>
      <c r="I7257" s="24">
        <v>0</v>
      </c>
      <c r="J7257" s="282">
        <v>10</v>
      </c>
      <c r="K7257" s="282">
        <v>30</v>
      </c>
    </row>
    <row r="7258" spans="1:11" x14ac:dyDescent="0.3">
      <c r="A7258" s="281" t="s">
        <v>2129</v>
      </c>
      <c r="B7258" s="281">
        <v>54</v>
      </c>
      <c r="C7258" s="24" t="str">
        <f t="shared" si="113"/>
        <v>yuna54</v>
      </c>
      <c r="D7258" s="281">
        <v>480</v>
      </c>
      <c r="E7258" s="281">
        <v>211</v>
      </c>
      <c r="F7258" s="281">
        <v>6245</v>
      </c>
      <c r="G7258" s="24">
        <v>50</v>
      </c>
      <c r="H7258" s="24">
        <v>0</v>
      </c>
      <c r="I7258" s="24">
        <v>0</v>
      </c>
      <c r="J7258" s="282">
        <v>10</v>
      </c>
      <c r="K7258" s="282">
        <v>30</v>
      </c>
    </row>
    <row r="7259" spans="1:11" x14ac:dyDescent="0.3">
      <c r="A7259" s="281" t="s">
        <v>2129</v>
      </c>
      <c r="B7259" s="281">
        <v>55</v>
      </c>
      <c r="C7259" s="24" t="str">
        <f t="shared" si="113"/>
        <v>yuna55</v>
      </c>
      <c r="D7259" s="281">
        <v>486</v>
      </c>
      <c r="E7259" s="281">
        <v>214</v>
      </c>
      <c r="F7259" s="281">
        <v>6320</v>
      </c>
      <c r="G7259" s="24">
        <v>50</v>
      </c>
      <c r="H7259" s="24">
        <v>0</v>
      </c>
      <c r="I7259" s="24">
        <v>0</v>
      </c>
      <c r="J7259" s="282">
        <v>10</v>
      </c>
      <c r="K7259" s="282">
        <v>30</v>
      </c>
    </row>
    <row r="7260" spans="1:11" x14ac:dyDescent="0.3">
      <c r="A7260" s="281" t="s">
        <v>2129</v>
      </c>
      <c r="B7260" s="281">
        <v>56</v>
      </c>
      <c r="C7260" s="24" t="str">
        <f t="shared" si="113"/>
        <v>yuna56</v>
      </c>
      <c r="D7260" s="281">
        <v>492</v>
      </c>
      <c r="E7260" s="281">
        <v>216</v>
      </c>
      <c r="F7260" s="281">
        <v>6403</v>
      </c>
      <c r="G7260" s="24">
        <v>50</v>
      </c>
      <c r="H7260" s="24">
        <v>0</v>
      </c>
      <c r="I7260" s="24">
        <v>0</v>
      </c>
      <c r="J7260" s="282">
        <v>10</v>
      </c>
      <c r="K7260" s="282">
        <v>30</v>
      </c>
    </row>
    <row r="7261" spans="1:11" x14ac:dyDescent="0.3">
      <c r="A7261" s="281" t="s">
        <v>2129</v>
      </c>
      <c r="B7261" s="281">
        <v>57</v>
      </c>
      <c r="C7261" s="24" t="str">
        <f t="shared" si="113"/>
        <v>yuna57</v>
      </c>
      <c r="D7261" s="281">
        <v>498</v>
      </c>
      <c r="E7261" s="281">
        <v>219</v>
      </c>
      <c r="F7261" s="281">
        <v>6485</v>
      </c>
      <c r="G7261" s="24">
        <v>50</v>
      </c>
      <c r="H7261" s="24">
        <v>0</v>
      </c>
      <c r="I7261" s="24">
        <v>0</v>
      </c>
      <c r="J7261" s="282">
        <v>10</v>
      </c>
      <c r="K7261" s="282">
        <v>30</v>
      </c>
    </row>
    <row r="7262" spans="1:11" x14ac:dyDescent="0.3">
      <c r="A7262" s="281" t="s">
        <v>2129</v>
      </c>
      <c r="B7262" s="281">
        <v>58</v>
      </c>
      <c r="C7262" s="24" t="str">
        <f t="shared" si="113"/>
        <v>yuna58</v>
      </c>
      <c r="D7262" s="281">
        <v>504</v>
      </c>
      <c r="E7262" s="281">
        <v>222</v>
      </c>
      <c r="F7262" s="281">
        <v>6562</v>
      </c>
      <c r="G7262" s="24">
        <v>50</v>
      </c>
      <c r="H7262" s="24">
        <v>0</v>
      </c>
      <c r="I7262" s="24">
        <v>0</v>
      </c>
      <c r="J7262" s="282">
        <v>10</v>
      </c>
      <c r="K7262" s="282">
        <v>30</v>
      </c>
    </row>
    <row r="7263" spans="1:11" x14ac:dyDescent="0.3">
      <c r="A7263" s="281" t="s">
        <v>2129</v>
      </c>
      <c r="B7263" s="281">
        <v>59</v>
      </c>
      <c r="C7263" s="24" t="str">
        <f t="shared" si="113"/>
        <v>yuna59</v>
      </c>
      <c r="D7263" s="281">
        <v>510</v>
      </c>
      <c r="E7263" s="281">
        <v>224</v>
      </c>
      <c r="F7263" s="281">
        <v>6646</v>
      </c>
      <c r="G7263" s="24">
        <v>50</v>
      </c>
      <c r="H7263" s="24">
        <v>0</v>
      </c>
      <c r="I7263" s="24">
        <v>0</v>
      </c>
      <c r="J7263" s="282">
        <v>10</v>
      </c>
      <c r="K7263" s="282">
        <v>30</v>
      </c>
    </row>
    <row r="7264" spans="1:11" x14ac:dyDescent="0.3">
      <c r="A7264" s="281" t="s">
        <v>2129</v>
      </c>
      <c r="B7264" s="281">
        <v>60</v>
      </c>
      <c r="C7264" s="24" t="str">
        <f t="shared" si="113"/>
        <v>yuna60</v>
      </c>
      <c r="D7264" s="281">
        <v>516</v>
      </c>
      <c r="E7264" s="281">
        <v>227</v>
      </c>
      <c r="F7264" s="281">
        <v>6733</v>
      </c>
      <c r="G7264" s="24">
        <v>50</v>
      </c>
      <c r="H7264" s="24">
        <v>0</v>
      </c>
      <c r="I7264" s="24">
        <v>0</v>
      </c>
      <c r="J7264" s="282">
        <v>10</v>
      </c>
      <c r="K7264" s="282">
        <v>30</v>
      </c>
    </row>
    <row r="7265" spans="1:11" x14ac:dyDescent="0.3">
      <c r="A7265" s="281" t="s">
        <v>2129</v>
      </c>
      <c r="B7265" s="281">
        <v>61</v>
      </c>
      <c r="C7265" s="24" t="str">
        <f t="shared" si="113"/>
        <v>yuna61</v>
      </c>
      <c r="D7265" s="281">
        <v>563</v>
      </c>
      <c r="E7265" s="281">
        <v>248</v>
      </c>
      <c r="F7265" s="281">
        <v>7408</v>
      </c>
      <c r="G7265" s="24">
        <v>50</v>
      </c>
      <c r="H7265" s="24">
        <v>0</v>
      </c>
      <c r="I7265" s="24">
        <v>0</v>
      </c>
      <c r="J7265" s="282">
        <v>10</v>
      </c>
      <c r="K7265" s="282">
        <v>30</v>
      </c>
    </row>
    <row r="7266" spans="1:11" x14ac:dyDescent="0.3">
      <c r="A7266" s="281" t="s">
        <v>2129</v>
      </c>
      <c r="B7266" s="281">
        <v>62</v>
      </c>
      <c r="C7266" s="24" t="str">
        <f t="shared" si="113"/>
        <v>yuna62</v>
      </c>
      <c r="D7266" s="281">
        <v>570</v>
      </c>
      <c r="E7266" s="281">
        <v>251</v>
      </c>
      <c r="F7266" s="281">
        <v>7505</v>
      </c>
      <c r="G7266" s="24">
        <v>50</v>
      </c>
      <c r="H7266" s="24">
        <v>0</v>
      </c>
      <c r="I7266" s="24">
        <v>0</v>
      </c>
      <c r="J7266" s="282">
        <v>10</v>
      </c>
      <c r="K7266" s="282">
        <v>30</v>
      </c>
    </row>
    <row r="7267" spans="1:11" x14ac:dyDescent="0.3">
      <c r="A7267" s="281" t="s">
        <v>2129</v>
      </c>
      <c r="B7267" s="281">
        <v>63</v>
      </c>
      <c r="C7267" s="24" t="str">
        <f t="shared" si="113"/>
        <v>yuna63</v>
      </c>
      <c r="D7267" s="281">
        <v>577</v>
      </c>
      <c r="E7267" s="281">
        <v>254</v>
      </c>
      <c r="F7267" s="281">
        <v>7616</v>
      </c>
      <c r="G7267" s="24">
        <v>50</v>
      </c>
      <c r="H7267" s="24">
        <v>0</v>
      </c>
      <c r="I7267" s="24">
        <v>0</v>
      </c>
      <c r="J7267" s="282">
        <v>10</v>
      </c>
      <c r="K7267" s="282">
        <v>30</v>
      </c>
    </row>
    <row r="7268" spans="1:11" x14ac:dyDescent="0.3">
      <c r="A7268" s="281" t="s">
        <v>2129</v>
      </c>
      <c r="B7268" s="281">
        <v>64</v>
      </c>
      <c r="C7268" s="24" t="str">
        <f t="shared" si="113"/>
        <v>yuna64</v>
      </c>
      <c r="D7268" s="281">
        <v>584</v>
      </c>
      <c r="E7268" s="281">
        <v>257</v>
      </c>
      <c r="F7268" s="281">
        <v>7707</v>
      </c>
      <c r="G7268" s="24">
        <v>50</v>
      </c>
      <c r="H7268" s="24">
        <v>0</v>
      </c>
      <c r="I7268" s="24">
        <v>0</v>
      </c>
      <c r="J7268" s="282">
        <v>10</v>
      </c>
      <c r="K7268" s="282">
        <v>30</v>
      </c>
    </row>
    <row r="7269" spans="1:11" x14ac:dyDescent="0.3">
      <c r="A7269" s="281" t="s">
        <v>2129</v>
      </c>
      <c r="B7269" s="281">
        <v>65</v>
      </c>
      <c r="C7269" s="24" t="str">
        <f t="shared" si="113"/>
        <v>yuna65</v>
      </c>
      <c r="D7269" s="281">
        <v>591</v>
      </c>
      <c r="E7269" s="281">
        <v>260</v>
      </c>
      <c r="F7269" s="281">
        <v>7809</v>
      </c>
      <c r="G7269" s="24">
        <v>50</v>
      </c>
      <c r="H7269" s="24">
        <v>0</v>
      </c>
      <c r="I7269" s="24">
        <v>0</v>
      </c>
      <c r="J7269" s="282">
        <v>10</v>
      </c>
      <c r="K7269" s="282">
        <v>30</v>
      </c>
    </row>
    <row r="7270" spans="1:11" x14ac:dyDescent="0.3">
      <c r="A7270" s="281" t="s">
        <v>2129</v>
      </c>
      <c r="B7270" s="281">
        <v>66</v>
      </c>
      <c r="C7270" s="24" t="str">
        <f t="shared" si="113"/>
        <v>yuna66</v>
      </c>
      <c r="D7270" s="281">
        <v>598</v>
      </c>
      <c r="E7270" s="281">
        <v>263</v>
      </c>
      <c r="F7270" s="281">
        <v>7912</v>
      </c>
      <c r="G7270" s="24">
        <v>50</v>
      </c>
      <c r="H7270" s="24">
        <v>0</v>
      </c>
      <c r="I7270" s="24">
        <v>0</v>
      </c>
      <c r="J7270" s="282">
        <v>10</v>
      </c>
      <c r="K7270" s="282">
        <v>30</v>
      </c>
    </row>
    <row r="7271" spans="1:11" x14ac:dyDescent="0.3">
      <c r="A7271" s="281" t="s">
        <v>2129</v>
      </c>
      <c r="B7271" s="281">
        <v>67</v>
      </c>
      <c r="C7271" s="24" t="str">
        <f t="shared" si="113"/>
        <v>yuna67</v>
      </c>
      <c r="D7271" s="281">
        <v>605</v>
      </c>
      <c r="E7271" s="281">
        <v>266</v>
      </c>
      <c r="F7271" s="281">
        <v>8022</v>
      </c>
      <c r="G7271" s="24">
        <v>50</v>
      </c>
      <c r="H7271" s="24">
        <v>0</v>
      </c>
      <c r="I7271" s="24">
        <v>0</v>
      </c>
      <c r="J7271" s="282">
        <v>10</v>
      </c>
      <c r="K7271" s="282">
        <v>30</v>
      </c>
    </row>
    <row r="7272" spans="1:11" x14ac:dyDescent="0.3">
      <c r="A7272" s="281" t="s">
        <v>2129</v>
      </c>
      <c r="B7272" s="281">
        <v>68</v>
      </c>
      <c r="C7272" s="24" t="str">
        <f t="shared" si="113"/>
        <v>yuna68</v>
      </c>
      <c r="D7272" s="281">
        <v>612</v>
      </c>
      <c r="E7272" s="281">
        <v>269</v>
      </c>
      <c r="F7272" s="281">
        <v>8118</v>
      </c>
      <c r="G7272" s="24">
        <v>50</v>
      </c>
      <c r="H7272" s="24">
        <v>0</v>
      </c>
      <c r="I7272" s="24">
        <v>0</v>
      </c>
      <c r="J7272" s="282">
        <v>10</v>
      </c>
      <c r="K7272" s="282">
        <v>30</v>
      </c>
    </row>
    <row r="7273" spans="1:11" x14ac:dyDescent="0.3">
      <c r="A7273" s="281" t="s">
        <v>2129</v>
      </c>
      <c r="B7273" s="281">
        <v>69</v>
      </c>
      <c r="C7273" s="24" t="str">
        <f t="shared" si="113"/>
        <v>yuna69</v>
      </c>
      <c r="D7273" s="281">
        <v>619</v>
      </c>
      <c r="E7273" s="281">
        <v>272</v>
      </c>
      <c r="F7273" s="281">
        <v>8226</v>
      </c>
      <c r="G7273" s="24">
        <v>50</v>
      </c>
      <c r="H7273" s="24">
        <v>0</v>
      </c>
      <c r="I7273" s="24">
        <v>0</v>
      </c>
      <c r="J7273" s="282">
        <v>10</v>
      </c>
      <c r="K7273" s="282">
        <v>30</v>
      </c>
    </row>
    <row r="7274" spans="1:11" x14ac:dyDescent="0.3">
      <c r="A7274" s="281" t="s">
        <v>2129</v>
      </c>
      <c r="B7274" s="281">
        <v>70</v>
      </c>
      <c r="C7274" s="24" t="str">
        <f t="shared" si="113"/>
        <v>yuna70</v>
      </c>
      <c r="D7274" s="281">
        <v>626</v>
      </c>
      <c r="E7274" s="281">
        <v>276</v>
      </c>
      <c r="F7274" s="281">
        <v>8324</v>
      </c>
      <c r="G7274" s="24">
        <v>50</v>
      </c>
      <c r="H7274" s="24">
        <v>0</v>
      </c>
      <c r="I7274" s="24">
        <v>0</v>
      </c>
      <c r="J7274" s="282">
        <v>10</v>
      </c>
      <c r="K7274" s="282">
        <v>30</v>
      </c>
    </row>
    <row r="7275" spans="1:11" x14ac:dyDescent="0.3">
      <c r="A7275" s="281" t="s">
        <v>2129</v>
      </c>
      <c r="B7275" s="281">
        <v>71</v>
      </c>
      <c r="C7275" s="24" t="str">
        <f t="shared" si="113"/>
        <v>yuna71</v>
      </c>
      <c r="D7275" s="281">
        <v>684</v>
      </c>
      <c r="E7275" s="281">
        <v>301</v>
      </c>
      <c r="F7275" s="281">
        <v>9083</v>
      </c>
      <c r="G7275" s="24">
        <v>50</v>
      </c>
      <c r="H7275" s="24">
        <v>0</v>
      </c>
      <c r="I7275" s="24">
        <v>0</v>
      </c>
      <c r="J7275" s="282">
        <v>10</v>
      </c>
      <c r="K7275" s="282">
        <v>30</v>
      </c>
    </row>
    <row r="7276" spans="1:11" x14ac:dyDescent="0.3">
      <c r="A7276" s="281" t="s">
        <v>2129</v>
      </c>
      <c r="B7276" s="281">
        <v>72</v>
      </c>
      <c r="C7276" s="24" t="str">
        <f t="shared" si="113"/>
        <v>yuna72</v>
      </c>
      <c r="D7276" s="281">
        <v>692</v>
      </c>
      <c r="E7276" s="281">
        <v>304</v>
      </c>
      <c r="F7276" s="281">
        <v>9192</v>
      </c>
      <c r="G7276" s="24">
        <v>50</v>
      </c>
      <c r="H7276" s="24">
        <v>0</v>
      </c>
      <c r="I7276" s="24">
        <v>0</v>
      </c>
      <c r="J7276" s="282">
        <v>10</v>
      </c>
      <c r="K7276" s="282">
        <v>30</v>
      </c>
    </row>
    <row r="7277" spans="1:11" x14ac:dyDescent="0.3">
      <c r="A7277" s="281" t="s">
        <v>2129</v>
      </c>
      <c r="B7277" s="281">
        <v>73</v>
      </c>
      <c r="C7277" s="24" t="str">
        <f t="shared" si="113"/>
        <v>yuna73</v>
      </c>
      <c r="D7277" s="281">
        <v>700</v>
      </c>
      <c r="E7277" s="281">
        <v>308</v>
      </c>
      <c r="F7277" s="281">
        <v>9320</v>
      </c>
      <c r="G7277" s="24">
        <v>50</v>
      </c>
      <c r="H7277" s="24">
        <v>0</v>
      </c>
      <c r="I7277" s="24">
        <v>0</v>
      </c>
      <c r="J7277" s="282">
        <v>10</v>
      </c>
      <c r="K7277" s="282">
        <v>30</v>
      </c>
    </row>
    <row r="7278" spans="1:11" x14ac:dyDescent="0.3">
      <c r="A7278" s="281" t="s">
        <v>2129</v>
      </c>
      <c r="B7278" s="281">
        <v>74</v>
      </c>
      <c r="C7278" s="24" t="str">
        <f t="shared" si="113"/>
        <v>yuna74</v>
      </c>
      <c r="D7278" s="281">
        <v>708</v>
      </c>
      <c r="E7278" s="281">
        <v>312</v>
      </c>
      <c r="F7278" s="281">
        <v>9431</v>
      </c>
      <c r="G7278" s="24">
        <v>50</v>
      </c>
      <c r="H7278" s="24">
        <v>0</v>
      </c>
      <c r="I7278" s="24">
        <v>0</v>
      </c>
      <c r="J7278" s="282">
        <v>10</v>
      </c>
      <c r="K7278" s="282">
        <v>30</v>
      </c>
    </row>
    <row r="7279" spans="1:11" x14ac:dyDescent="0.3">
      <c r="A7279" s="281" t="s">
        <v>2129</v>
      </c>
      <c r="B7279" s="281">
        <v>75</v>
      </c>
      <c r="C7279" s="24" t="str">
        <f t="shared" si="113"/>
        <v>yuna75</v>
      </c>
      <c r="D7279" s="281">
        <v>717</v>
      </c>
      <c r="E7279" s="281">
        <v>315</v>
      </c>
      <c r="F7279" s="281">
        <v>9556</v>
      </c>
      <c r="G7279" s="24">
        <v>50</v>
      </c>
      <c r="H7279" s="24">
        <v>0</v>
      </c>
      <c r="I7279" s="24">
        <v>0</v>
      </c>
      <c r="J7279" s="282">
        <v>10</v>
      </c>
      <c r="K7279" s="282">
        <v>30</v>
      </c>
    </row>
    <row r="7280" spans="1:11" x14ac:dyDescent="0.3">
      <c r="A7280" s="281" t="s">
        <v>2129</v>
      </c>
      <c r="B7280" s="281">
        <v>76</v>
      </c>
      <c r="C7280" s="24" t="str">
        <f t="shared" si="113"/>
        <v>yuna76</v>
      </c>
      <c r="D7280" s="281">
        <v>725</v>
      </c>
      <c r="E7280" s="281">
        <v>319</v>
      </c>
      <c r="F7280" s="281">
        <v>9671</v>
      </c>
      <c r="G7280" s="24">
        <v>50</v>
      </c>
      <c r="H7280" s="24">
        <v>0</v>
      </c>
      <c r="I7280" s="24">
        <v>0</v>
      </c>
      <c r="J7280" s="282">
        <v>10</v>
      </c>
      <c r="K7280" s="282">
        <v>30</v>
      </c>
    </row>
    <row r="7281" spans="1:11" x14ac:dyDescent="0.3">
      <c r="A7281" s="281" t="s">
        <v>2129</v>
      </c>
      <c r="B7281" s="281">
        <v>77</v>
      </c>
      <c r="C7281" s="24" t="str">
        <f t="shared" si="113"/>
        <v>yuna77</v>
      </c>
      <c r="D7281" s="281">
        <v>733</v>
      </c>
      <c r="E7281" s="281">
        <v>323</v>
      </c>
      <c r="F7281" s="281">
        <v>9805</v>
      </c>
      <c r="G7281" s="24">
        <v>50</v>
      </c>
      <c r="H7281" s="24">
        <v>0</v>
      </c>
      <c r="I7281" s="24">
        <v>0</v>
      </c>
      <c r="J7281" s="282">
        <v>10</v>
      </c>
      <c r="K7281" s="282">
        <v>30</v>
      </c>
    </row>
    <row r="7282" spans="1:11" x14ac:dyDescent="0.3">
      <c r="A7282" s="281" t="s">
        <v>2129</v>
      </c>
      <c r="B7282" s="281">
        <v>78</v>
      </c>
      <c r="C7282" s="24" t="str">
        <f t="shared" si="113"/>
        <v>yuna78</v>
      </c>
      <c r="D7282" s="281">
        <v>742</v>
      </c>
      <c r="E7282" s="281">
        <v>327</v>
      </c>
      <c r="F7282" s="281">
        <v>9922</v>
      </c>
      <c r="G7282" s="24">
        <v>50</v>
      </c>
      <c r="H7282" s="24">
        <v>0</v>
      </c>
      <c r="I7282" s="24">
        <v>0</v>
      </c>
      <c r="J7282" s="282">
        <v>10</v>
      </c>
      <c r="K7282" s="282">
        <v>30</v>
      </c>
    </row>
    <row r="7283" spans="1:11" x14ac:dyDescent="0.3">
      <c r="A7283" s="281" t="s">
        <v>2129</v>
      </c>
      <c r="B7283" s="281">
        <v>79</v>
      </c>
      <c r="C7283" s="24" t="str">
        <f t="shared" si="113"/>
        <v>yuna79</v>
      </c>
      <c r="D7283" s="281">
        <v>751</v>
      </c>
      <c r="E7283" s="281">
        <v>330</v>
      </c>
      <c r="F7283" s="281">
        <v>10054</v>
      </c>
      <c r="G7283" s="24">
        <v>50</v>
      </c>
      <c r="H7283" s="24">
        <v>0</v>
      </c>
      <c r="I7283" s="24">
        <v>0</v>
      </c>
      <c r="J7283" s="282">
        <v>10</v>
      </c>
      <c r="K7283" s="282">
        <v>30</v>
      </c>
    </row>
    <row r="7284" spans="1:11" x14ac:dyDescent="0.3">
      <c r="A7284" s="281" t="s">
        <v>2129</v>
      </c>
      <c r="B7284" s="281">
        <v>80</v>
      </c>
      <c r="C7284" s="24" t="str">
        <f t="shared" si="113"/>
        <v>yuna80</v>
      </c>
      <c r="D7284" s="281">
        <v>759</v>
      </c>
      <c r="E7284" s="281">
        <v>334</v>
      </c>
      <c r="F7284" s="281">
        <v>10174</v>
      </c>
      <c r="G7284" s="24">
        <v>50</v>
      </c>
      <c r="H7284" s="24">
        <v>0</v>
      </c>
      <c r="I7284" s="24">
        <v>0</v>
      </c>
      <c r="J7284" s="282">
        <v>10</v>
      </c>
      <c r="K7284" s="282">
        <v>30</v>
      </c>
    </row>
    <row r="7285" spans="1:11" x14ac:dyDescent="0.3">
      <c r="A7285" s="281" t="s">
        <v>2129</v>
      </c>
      <c r="B7285" s="281">
        <v>81</v>
      </c>
      <c r="C7285" s="24" t="str">
        <f t="shared" si="113"/>
        <v>yuna81</v>
      </c>
      <c r="D7285" s="281">
        <v>829</v>
      </c>
      <c r="E7285" s="281">
        <v>365</v>
      </c>
      <c r="F7285" s="281">
        <v>11243</v>
      </c>
      <c r="G7285" s="24">
        <v>50</v>
      </c>
      <c r="H7285" s="24">
        <v>0</v>
      </c>
      <c r="I7285" s="24">
        <v>0</v>
      </c>
      <c r="J7285" s="282">
        <v>10</v>
      </c>
      <c r="K7285" s="282">
        <v>30</v>
      </c>
    </row>
    <row r="7286" spans="1:11" x14ac:dyDescent="0.3">
      <c r="A7286" s="281" t="s">
        <v>2129</v>
      </c>
      <c r="B7286" s="281">
        <v>82</v>
      </c>
      <c r="C7286" s="24" t="str">
        <f t="shared" si="113"/>
        <v>yuna82</v>
      </c>
      <c r="D7286" s="281">
        <v>839</v>
      </c>
      <c r="E7286" s="281">
        <v>369</v>
      </c>
      <c r="F7286" s="281">
        <v>11377</v>
      </c>
      <c r="G7286" s="24">
        <v>50</v>
      </c>
      <c r="H7286" s="24">
        <v>0</v>
      </c>
      <c r="I7286" s="24">
        <v>0</v>
      </c>
      <c r="J7286" s="282">
        <v>10</v>
      </c>
      <c r="K7286" s="282">
        <v>30</v>
      </c>
    </row>
    <row r="7287" spans="1:11" x14ac:dyDescent="0.3">
      <c r="A7287" s="281" t="s">
        <v>2129</v>
      </c>
      <c r="B7287" s="281">
        <v>83</v>
      </c>
      <c r="C7287" s="24" t="str">
        <f t="shared" si="113"/>
        <v>yuna83</v>
      </c>
      <c r="D7287" s="281">
        <v>848</v>
      </c>
      <c r="E7287" s="281">
        <v>373</v>
      </c>
      <c r="F7287" s="281">
        <v>11535</v>
      </c>
      <c r="G7287" s="24">
        <v>50</v>
      </c>
      <c r="H7287" s="24">
        <v>0</v>
      </c>
      <c r="I7287" s="24">
        <v>0</v>
      </c>
      <c r="J7287" s="282">
        <v>10</v>
      </c>
      <c r="K7287" s="282">
        <v>30</v>
      </c>
    </row>
    <row r="7288" spans="1:11" x14ac:dyDescent="0.3">
      <c r="A7288" s="281" t="s">
        <v>2129</v>
      </c>
      <c r="B7288" s="281">
        <v>84</v>
      </c>
      <c r="C7288" s="24" t="str">
        <f t="shared" si="113"/>
        <v>yuna84</v>
      </c>
      <c r="D7288" s="281">
        <v>858</v>
      </c>
      <c r="E7288" s="281">
        <v>378</v>
      </c>
      <c r="F7288" s="281">
        <v>11673</v>
      </c>
      <c r="G7288" s="24">
        <v>50</v>
      </c>
      <c r="H7288" s="24">
        <v>0</v>
      </c>
      <c r="I7288" s="24">
        <v>0</v>
      </c>
      <c r="J7288" s="282">
        <v>10</v>
      </c>
      <c r="K7288" s="282">
        <v>30</v>
      </c>
    </row>
    <row r="7289" spans="1:11" x14ac:dyDescent="0.3">
      <c r="A7289" s="281" t="s">
        <v>2129</v>
      </c>
      <c r="B7289" s="281">
        <v>85</v>
      </c>
      <c r="C7289" s="24" t="str">
        <f t="shared" si="113"/>
        <v>yuna85</v>
      </c>
      <c r="D7289" s="281">
        <v>868</v>
      </c>
      <c r="E7289" s="281">
        <v>382</v>
      </c>
      <c r="F7289" s="281">
        <v>11838</v>
      </c>
      <c r="G7289" s="24">
        <v>50</v>
      </c>
      <c r="H7289" s="24">
        <v>0</v>
      </c>
      <c r="I7289" s="24">
        <v>0</v>
      </c>
      <c r="J7289" s="282">
        <v>10</v>
      </c>
      <c r="K7289" s="282">
        <v>30</v>
      </c>
    </row>
    <row r="7290" spans="1:11" x14ac:dyDescent="0.3">
      <c r="A7290" s="281" t="s">
        <v>2129</v>
      </c>
      <c r="B7290" s="281">
        <v>86</v>
      </c>
      <c r="C7290" s="24" t="str">
        <f t="shared" si="113"/>
        <v>yuna86</v>
      </c>
      <c r="D7290" s="281">
        <v>878</v>
      </c>
      <c r="E7290" s="281">
        <v>387</v>
      </c>
      <c r="F7290" s="281">
        <v>11980</v>
      </c>
      <c r="G7290" s="24">
        <v>50</v>
      </c>
      <c r="H7290" s="24">
        <v>0</v>
      </c>
      <c r="I7290" s="24">
        <v>0</v>
      </c>
      <c r="J7290" s="282">
        <v>10</v>
      </c>
      <c r="K7290" s="282">
        <v>30</v>
      </c>
    </row>
    <row r="7291" spans="1:11" x14ac:dyDescent="0.3">
      <c r="A7291" s="281" t="s">
        <v>2129</v>
      </c>
      <c r="B7291" s="281">
        <v>87</v>
      </c>
      <c r="C7291" s="24" t="str">
        <f t="shared" si="113"/>
        <v>yuna87</v>
      </c>
      <c r="D7291" s="281">
        <v>888</v>
      </c>
      <c r="E7291" s="281">
        <v>391</v>
      </c>
      <c r="F7291" s="281">
        <v>12123</v>
      </c>
      <c r="G7291" s="24">
        <v>50</v>
      </c>
      <c r="H7291" s="24">
        <v>0</v>
      </c>
      <c r="I7291" s="24">
        <v>0</v>
      </c>
      <c r="J7291" s="282">
        <v>10</v>
      </c>
      <c r="K7291" s="282">
        <v>30</v>
      </c>
    </row>
    <row r="7292" spans="1:11" x14ac:dyDescent="0.3">
      <c r="A7292" s="281" t="s">
        <v>2129</v>
      </c>
      <c r="B7292" s="281">
        <v>88</v>
      </c>
      <c r="C7292" s="24" t="str">
        <f t="shared" si="113"/>
        <v>yuna88</v>
      </c>
      <c r="D7292" s="281">
        <v>899</v>
      </c>
      <c r="E7292" s="281">
        <v>396</v>
      </c>
      <c r="F7292" s="281">
        <v>12267</v>
      </c>
      <c r="G7292" s="24">
        <v>50</v>
      </c>
      <c r="H7292" s="24">
        <v>0</v>
      </c>
      <c r="I7292" s="24">
        <v>0</v>
      </c>
      <c r="J7292" s="282">
        <v>10</v>
      </c>
      <c r="K7292" s="282">
        <v>30</v>
      </c>
    </row>
    <row r="7293" spans="1:11" x14ac:dyDescent="0.3">
      <c r="A7293" s="281" t="s">
        <v>2129</v>
      </c>
      <c r="B7293" s="281">
        <v>89</v>
      </c>
      <c r="C7293" s="24" t="str">
        <f t="shared" si="113"/>
        <v>yuna89</v>
      </c>
      <c r="D7293" s="281">
        <v>909</v>
      </c>
      <c r="E7293" s="281">
        <v>400</v>
      </c>
      <c r="F7293" s="281">
        <v>12454</v>
      </c>
      <c r="G7293" s="24">
        <v>50</v>
      </c>
      <c r="H7293" s="24">
        <v>0</v>
      </c>
      <c r="I7293" s="24">
        <v>0</v>
      </c>
      <c r="J7293" s="282">
        <v>10</v>
      </c>
      <c r="K7293" s="282">
        <v>30</v>
      </c>
    </row>
    <row r="7294" spans="1:11" x14ac:dyDescent="0.3">
      <c r="A7294" s="281" t="s">
        <v>2129</v>
      </c>
      <c r="B7294" s="281">
        <v>90</v>
      </c>
      <c r="C7294" s="24" t="str">
        <f t="shared" si="113"/>
        <v>yuna90</v>
      </c>
      <c r="D7294" s="281">
        <v>920</v>
      </c>
      <c r="E7294" s="281">
        <v>405</v>
      </c>
      <c r="F7294" s="281">
        <v>12603</v>
      </c>
      <c r="G7294" s="24">
        <v>50</v>
      </c>
      <c r="H7294" s="24">
        <v>0</v>
      </c>
      <c r="I7294" s="24">
        <v>0</v>
      </c>
      <c r="J7294" s="282">
        <v>10</v>
      </c>
      <c r="K7294" s="282">
        <v>30</v>
      </c>
    </row>
    <row r="7295" spans="1:11" x14ac:dyDescent="0.3">
      <c r="A7295" s="281" t="s">
        <v>2129</v>
      </c>
      <c r="B7295" s="281">
        <v>91</v>
      </c>
      <c r="C7295" s="24" t="str">
        <f t="shared" si="113"/>
        <v>yuna91</v>
      </c>
      <c r="D7295" s="281">
        <v>1004</v>
      </c>
      <c r="E7295" s="281">
        <v>442</v>
      </c>
      <c r="F7295" s="281">
        <v>13738</v>
      </c>
      <c r="G7295" s="24">
        <v>50</v>
      </c>
      <c r="H7295" s="24">
        <v>0</v>
      </c>
      <c r="I7295" s="24">
        <v>0</v>
      </c>
      <c r="J7295" s="282">
        <v>10</v>
      </c>
      <c r="K7295" s="282">
        <v>30</v>
      </c>
    </row>
    <row r="7296" spans="1:11" x14ac:dyDescent="0.3">
      <c r="A7296" s="281" t="s">
        <v>2129</v>
      </c>
      <c r="B7296" s="281">
        <v>92</v>
      </c>
      <c r="C7296" s="24" t="str">
        <f t="shared" si="113"/>
        <v>yuna92</v>
      </c>
      <c r="D7296" s="281">
        <v>1015</v>
      </c>
      <c r="E7296" s="281">
        <v>447</v>
      </c>
      <c r="F7296" s="281">
        <v>13901</v>
      </c>
      <c r="G7296" s="24">
        <v>50</v>
      </c>
      <c r="H7296" s="24">
        <v>0</v>
      </c>
      <c r="I7296" s="24">
        <v>0</v>
      </c>
      <c r="J7296" s="282">
        <v>10</v>
      </c>
      <c r="K7296" s="282">
        <v>30</v>
      </c>
    </row>
    <row r="7297" spans="1:11" x14ac:dyDescent="0.3">
      <c r="A7297" s="281" t="s">
        <v>2129</v>
      </c>
      <c r="B7297" s="281">
        <v>93</v>
      </c>
      <c r="C7297" s="24" t="str">
        <f t="shared" si="113"/>
        <v>yuna93</v>
      </c>
      <c r="D7297" s="281">
        <v>1027</v>
      </c>
      <c r="E7297" s="281">
        <v>452</v>
      </c>
      <c r="F7297" s="281">
        <v>14114</v>
      </c>
      <c r="G7297" s="24">
        <v>50</v>
      </c>
      <c r="H7297" s="24">
        <v>0</v>
      </c>
      <c r="I7297" s="24">
        <v>0</v>
      </c>
      <c r="J7297" s="282">
        <v>10</v>
      </c>
      <c r="K7297" s="282">
        <v>30</v>
      </c>
    </row>
    <row r="7298" spans="1:11" x14ac:dyDescent="0.3">
      <c r="A7298" s="281" t="s">
        <v>2129</v>
      </c>
      <c r="B7298" s="281">
        <v>94</v>
      </c>
      <c r="C7298" s="24" t="str">
        <f t="shared" si="113"/>
        <v>yuna94</v>
      </c>
      <c r="D7298" s="281">
        <v>1039</v>
      </c>
      <c r="E7298" s="281">
        <v>457</v>
      </c>
      <c r="F7298" s="281">
        <v>14282</v>
      </c>
      <c r="G7298" s="24">
        <v>50</v>
      </c>
      <c r="H7298" s="24">
        <v>0</v>
      </c>
      <c r="I7298" s="24">
        <v>0</v>
      </c>
      <c r="J7298" s="282">
        <v>10</v>
      </c>
      <c r="K7298" s="282">
        <v>30</v>
      </c>
    </row>
    <row r="7299" spans="1:11" x14ac:dyDescent="0.3">
      <c r="A7299" s="281" t="s">
        <v>2129</v>
      </c>
      <c r="B7299" s="281">
        <v>95</v>
      </c>
      <c r="C7299" s="24" t="str">
        <f t="shared" si="113"/>
        <v>yuna95</v>
      </c>
      <c r="D7299" s="281">
        <v>1051</v>
      </c>
      <c r="E7299" s="281">
        <v>463</v>
      </c>
      <c r="F7299" s="281">
        <v>14452</v>
      </c>
      <c r="G7299" s="24">
        <v>50</v>
      </c>
      <c r="H7299" s="24">
        <v>0</v>
      </c>
      <c r="I7299" s="24">
        <v>0</v>
      </c>
      <c r="J7299" s="282">
        <v>10</v>
      </c>
      <c r="K7299" s="282">
        <v>30</v>
      </c>
    </row>
    <row r="7300" spans="1:11" x14ac:dyDescent="0.3">
      <c r="A7300" s="281" t="s">
        <v>2129</v>
      </c>
      <c r="B7300" s="281">
        <v>96</v>
      </c>
      <c r="C7300" s="24" t="str">
        <f t="shared" si="113"/>
        <v>yuna96</v>
      </c>
      <c r="D7300" s="281">
        <v>1063</v>
      </c>
      <c r="E7300" s="281">
        <v>468</v>
      </c>
      <c r="F7300" s="281">
        <v>14624</v>
      </c>
      <c r="G7300" s="24">
        <v>50</v>
      </c>
      <c r="H7300" s="24">
        <v>0</v>
      </c>
      <c r="I7300" s="24">
        <v>0</v>
      </c>
      <c r="J7300" s="282">
        <v>10</v>
      </c>
      <c r="K7300" s="282">
        <v>30</v>
      </c>
    </row>
    <row r="7301" spans="1:11" x14ac:dyDescent="0.3">
      <c r="A7301" s="281" t="s">
        <v>2129</v>
      </c>
      <c r="B7301" s="281">
        <v>97</v>
      </c>
      <c r="C7301" s="24" t="str">
        <f t="shared" si="113"/>
        <v>yuna97</v>
      </c>
      <c r="D7301" s="281">
        <v>1075</v>
      </c>
      <c r="E7301" s="281">
        <v>473</v>
      </c>
      <c r="F7301" s="281">
        <v>14847</v>
      </c>
      <c r="G7301" s="24">
        <v>50</v>
      </c>
      <c r="H7301" s="24">
        <v>0</v>
      </c>
      <c r="I7301" s="24">
        <v>0</v>
      </c>
      <c r="J7301" s="282">
        <v>10</v>
      </c>
      <c r="K7301" s="282">
        <v>30</v>
      </c>
    </row>
    <row r="7302" spans="1:11" x14ac:dyDescent="0.3">
      <c r="A7302" s="281" t="s">
        <v>2129</v>
      </c>
      <c r="B7302" s="281">
        <v>98</v>
      </c>
      <c r="C7302" s="24" t="str">
        <f t="shared" ref="C7302:C7365" si="114">A7302&amp;B7302</f>
        <v>yuna98</v>
      </c>
      <c r="D7302" s="281">
        <v>1087</v>
      </c>
      <c r="E7302" s="281">
        <v>479</v>
      </c>
      <c r="F7302" s="281">
        <v>15024</v>
      </c>
      <c r="G7302" s="24">
        <v>50</v>
      </c>
      <c r="H7302" s="24">
        <v>0</v>
      </c>
      <c r="I7302" s="24">
        <v>0</v>
      </c>
      <c r="J7302" s="282">
        <v>10</v>
      </c>
      <c r="K7302" s="282">
        <v>30</v>
      </c>
    </row>
    <row r="7303" spans="1:11" x14ac:dyDescent="0.3">
      <c r="A7303" s="281" t="s">
        <v>2129</v>
      </c>
      <c r="B7303" s="281">
        <v>99</v>
      </c>
      <c r="C7303" s="24" t="str">
        <f t="shared" si="114"/>
        <v>yuna99</v>
      </c>
      <c r="D7303" s="281">
        <v>1100</v>
      </c>
      <c r="E7303" s="281">
        <v>484</v>
      </c>
      <c r="F7303" s="281">
        <v>15203</v>
      </c>
      <c r="G7303" s="24">
        <v>50</v>
      </c>
      <c r="H7303" s="24">
        <v>0</v>
      </c>
      <c r="I7303" s="24">
        <v>0</v>
      </c>
      <c r="J7303" s="282">
        <v>10</v>
      </c>
      <c r="K7303" s="282">
        <v>30</v>
      </c>
    </row>
    <row r="7304" spans="1:11" x14ac:dyDescent="0.3">
      <c r="A7304" s="281" t="s">
        <v>2129</v>
      </c>
      <c r="B7304" s="281">
        <v>100</v>
      </c>
      <c r="C7304" s="24" t="str">
        <f t="shared" si="114"/>
        <v>yuna100</v>
      </c>
      <c r="D7304" s="281">
        <v>1112</v>
      </c>
      <c r="E7304" s="281">
        <v>490</v>
      </c>
      <c r="F7304" s="281">
        <v>15383</v>
      </c>
      <c r="G7304" s="24">
        <v>50</v>
      </c>
      <c r="H7304" s="24">
        <v>0</v>
      </c>
      <c r="I7304" s="24">
        <v>0</v>
      </c>
      <c r="J7304" s="282">
        <v>10</v>
      </c>
      <c r="K7304" s="282">
        <v>30</v>
      </c>
    </row>
    <row r="7305" spans="1:11" x14ac:dyDescent="0.3">
      <c r="A7305" s="281" t="s">
        <v>2129</v>
      </c>
      <c r="B7305" s="281">
        <v>101</v>
      </c>
      <c r="C7305" s="24" t="str">
        <f t="shared" si="114"/>
        <v>yuna101</v>
      </c>
      <c r="D7305" s="281">
        <v>1214</v>
      </c>
      <c r="E7305" s="281">
        <v>534</v>
      </c>
      <c r="F7305" s="281">
        <v>17035</v>
      </c>
      <c r="G7305" s="24">
        <v>50</v>
      </c>
      <c r="H7305" s="24">
        <v>0</v>
      </c>
      <c r="I7305" s="24">
        <v>0</v>
      </c>
      <c r="J7305" s="282">
        <v>10</v>
      </c>
      <c r="K7305" s="282">
        <v>30</v>
      </c>
    </row>
    <row r="7306" spans="1:11" x14ac:dyDescent="0.3">
      <c r="A7306" s="281" t="s">
        <v>2129</v>
      </c>
      <c r="B7306" s="281">
        <v>102</v>
      </c>
      <c r="C7306" s="24" t="str">
        <f t="shared" si="114"/>
        <v>yuna102</v>
      </c>
      <c r="D7306" s="281">
        <v>1228</v>
      </c>
      <c r="E7306" s="281">
        <v>541</v>
      </c>
      <c r="F7306" s="281">
        <v>17238</v>
      </c>
      <c r="G7306" s="24">
        <v>50</v>
      </c>
      <c r="H7306" s="24">
        <v>0</v>
      </c>
      <c r="I7306" s="24">
        <v>0</v>
      </c>
      <c r="J7306" s="282">
        <v>10</v>
      </c>
      <c r="K7306" s="282">
        <v>30</v>
      </c>
    </row>
    <row r="7307" spans="1:11" x14ac:dyDescent="0.3">
      <c r="A7307" s="281" t="s">
        <v>2129</v>
      </c>
      <c r="B7307" s="281">
        <v>103</v>
      </c>
      <c r="C7307" s="24" t="str">
        <f t="shared" si="114"/>
        <v>yuna103</v>
      </c>
      <c r="D7307" s="281">
        <v>1242</v>
      </c>
      <c r="E7307" s="281">
        <v>547</v>
      </c>
      <c r="F7307" s="281">
        <v>17443</v>
      </c>
      <c r="G7307" s="24">
        <v>50</v>
      </c>
      <c r="H7307" s="24">
        <v>0</v>
      </c>
      <c r="I7307" s="24">
        <v>0</v>
      </c>
      <c r="J7307" s="282">
        <v>10</v>
      </c>
      <c r="K7307" s="282">
        <v>30</v>
      </c>
    </row>
    <row r="7308" spans="1:11" x14ac:dyDescent="0.3">
      <c r="A7308" s="281" t="s">
        <v>2129</v>
      </c>
      <c r="B7308" s="281">
        <v>104</v>
      </c>
      <c r="C7308" s="24" t="str">
        <f t="shared" si="114"/>
        <v>yuna104</v>
      </c>
      <c r="D7308" s="281">
        <v>1256</v>
      </c>
      <c r="E7308" s="281">
        <v>553</v>
      </c>
      <c r="F7308" s="281">
        <v>17650</v>
      </c>
      <c r="G7308" s="24">
        <v>50</v>
      </c>
      <c r="H7308" s="24">
        <v>0</v>
      </c>
      <c r="I7308" s="24">
        <v>0</v>
      </c>
      <c r="J7308" s="282">
        <v>10</v>
      </c>
      <c r="K7308" s="282">
        <v>30</v>
      </c>
    </row>
    <row r="7309" spans="1:11" x14ac:dyDescent="0.3">
      <c r="A7309" s="281" t="s">
        <v>2129</v>
      </c>
      <c r="B7309" s="281">
        <v>105</v>
      </c>
      <c r="C7309" s="24" t="str">
        <f t="shared" si="114"/>
        <v>yuna105</v>
      </c>
      <c r="D7309" s="281">
        <v>1270</v>
      </c>
      <c r="E7309" s="281">
        <v>559</v>
      </c>
      <c r="F7309" s="281">
        <v>17920</v>
      </c>
      <c r="G7309" s="24">
        <v>50</v>
      </c>
      <c r="H7309" s="24">
        <v>0</v>
      </c>
      <c r="I7309" s="24">
        <v>0</v>
      </c>
      <c r="J7309" s="282">
        <v>10</v>
      </c>
      <c r="K7309" s="282">
        <v>30</v>
      </c>
    </row>
    <row r="7310" spans="1:11" x14ac:dyDescent="0.3">
      <c r="A7310" s="281" t="s">
        <v>2129</v>
      </c>
      <c r="B7310" s="281">
        <v>106</v>
      </c>
      <c r="C7310" s="24" t="str">
        <f t="shared" si="114"/>
        <v>yuna106</v>
      </c>
      <c r="D7310" s="281">
        <v>1285</v>
      </c>
      <c r="E7310" s="281">
        <v>566</v>
      </c>
      <c r="F7310" s="281">
        <v>18133</v>
      </c>
      <c r="G7310" s="24">
        <v>50</v>
      </c>
      <c r="H7310" s="24">
        <v>0</v>
      </c>
      <c r="I7310" s="24">
        <v>0</v>
      </c>
      <c r="J7310" s="282">
        <v>10</v>
      </c>
      <c r="K7310" s="282">
        <v>30</v>
      </c>
    </row>
    <row r="7311" spans="1:11" x14ac:dyDescent="0.3">
      <c r="A7311" s="281" t="s">
        <v>2129</v>
      </c>
      <c r="B7311" s="281">
        <v>107</v>
      </c>
      <c r="C7311" s="24" t="str">
        <f t="shared" si="114"/>
        <v>yuna107</v>
      </c>
      <c r="D7311" s="281">
        <v>1299</v>
      </c>
      <c r="E7311" s="281">
        <v>572</v>
      </c>
      <c r="F7311" s="281">
        <v>18348</v>
      </c>
      <c r="G7311" s="24">
        <v>50</v>
      </c>
      <c r="H7311" s="24">
        <v>0</v>
      </c>
      <c r="I7311" s="24">
        <v>0</v>
      </c>
      <c r="J7311" s="282">
        <v>10</v>
      </c>
      <c r="K7311" s="282">
        <v>30</v>
      </c>
    </row>
    <row r="7312" spans="1:11" x14ac:dyDescent="0.3">
      <c r="A7312" s="281" t="s">
        <v>2129</v>
      </c>
      <c r="B7312" s="281">
        <v>108</v>
      </c>
      <c r="C7312" s="24" t="str">
        <f t="shared" si="114"/>
        <v>yuna108</v>
      </c>
      <c r="D7312" s="281">
        <v>1314</v>
      </c>
      <c r="E7312" s="281">
        <v>579</v>
      </c>
      <c r="F7312" s="281">
        <v>18566</v>
      </c>
      <c r="G7312" s="24">
        <v>50</v>
      </c>
      <c r="H7312" s="24">
        <v>0</v>
      </c>
      <c r="I7312" s="24">
        <v>0</v>
      </c>
      <c r="J7312" s="282">
        <v>10</v>
      </c>
      <c r="K7312" s="282">
        <v>30</v>
      </c>
    </row>
    <row r="7313" spans="1:11" x14ac:dyDescent="0.3">
      <c r="A7313" s="281" t="s">
        <v>2129</v>
      </c>
      <c r="B7313" s="281">
        <v>109</v>
      </c>
      <c r="C7313" s="24" t="str">
        <f t="shared" si="114"/>
        <v>yuna109</v>
      </c>
      <c r="D7313" s="281">
        <v>1329</v>
      </c>
      <c r="E7313" s="281">
        <v>585</v>
      </c>
      <c r="F7313" s="281">
        <v>18849</v>
      </c>
      <c r="G7313" s="24">
        <v>50</v>
      </c>
      <c r="H7313" s="24">
        <v>0</v>
      </c>
      <c r="I7313" s="24">
        <v>0</v>
      </c>
      <c r="J7313" s="282">
        <v>10</v>
      </c>
      <c r="K7313" s="282">
        <v>30</v>
      </c>
    </row>
    <row r="7314" spans="1:11" x14ac:dyDescent="0.3">
      <c r="A7314" s="281" t="s">
        <v>2129</v>
      </c>
      <c r="B7314" s="281">
        <v>110</v>
      </c>
      <c r="C7314" s="24" t="str">
        <f t="shared" si="114"/>
        <v>yuna110</v>
      </c>
      <c r="D7314" s="281">
        <v>1344</v>
      </c>
      <c r="E7314" s="281">
        <v>592</v>
      </c>
      <c r="F7314" s="281">
        <v>19072</v>
      </c>
      <c r="G7314" s="24">
        <v>50</v>
      </c>
      <c r="H7314" s="24">
        <v>0</v>
      </c>
      <c r="I7314" s="24">
        <v>0</v>
      </c>
      <c r="J7314" s="282">
        <v>10</v>
      </c>
      <c r="K7314" s="282">
        <v>30</v>
      </c>
    </row>
    <row r="7315" spans="1:11" x14ac:dyDescent="0.3">
      <c r="A7315" s="281" t="s">
        <v>2129</v>
      </c>
      <c r="B7315" s="281">
        <v>111</v>
      </c>
      <c r="C7315" s="24" t="str">
        <f t="shared" si="114"/>
        <v>yuna111</v>
      </c>
      <c r="D7315" s="281">
        <v>1359</v>
      </c>
      <c r="E7315" s="281">
        <v>598</v>
      </c>
      <c r="F7315" s="281">
        <v>19299</v>
      </c>
      <c r="G7315" s="24">
        <v>50</v>
      </c>
      <c r="H7315" s="24">
        <v>0</v>
      </c>
      <c r="I7315" s="24">
        <v>0</v>
      </c>
      <c r="J7315" s="282">
        <v>10</v>
      </c>
      <c r="K7315" s="282">
        <v>30</v>
      </c>
    </row>
    <row r="7316" spans="1:11" x14ac:dyDescent="0.3">
      <c r="A7316" s="281" t="s">
        <v>2129</v>
      </c>
      <c r="B7316" s="281">
        <v>112</v>
      </c>
      <c r="C7316" s="24" t="str">
        <f t="shared" si="114"/>
        <v>yuna112</v>
      </c>
      <c r="D7316" s="281">
        <v>1374</v>
      </c>
      <c r="E7316" s="281">
        <v>605</v>
      </c>
      <c r="F7316" s="281">
        <v>19527</v>
      </c>
      <c r="G7316" s="24">
        <v>50</v>
      </c>
      <c r="H7316" s="24">
        <v>0</v>
      </c>
      <c r="I7316" s="24">
        <v>0</v>
      </c>
      <c r="J7316" s="282">
        <v>10</v>
      </c>
      <c r="K7316" s="282">
        <v>30</v>
      </c>
    </row>
    <row r="7317" spans="1:11" x14ac:dyDescent="0.3">
      <c r="A7317" s="281" t="s">
        <v>2129</v>
      </c>
      <c r="B7317" s="281">
        <v>113</v>
      </c>
      <c r="C7317" s="24" t="str">
        <f t="shared" si="114"/>
        <v>yuna113</v>
      </c>
      <c r="D7317" s="281">
        <v>1390</v>
      </c>
      <c r="E7317" s="281">
        <v>612</v>
      </c>
      <c r="F7317" s="281">
        <v>19803</v>
      </c>
      <c r="G7317" s="24">
        <v>50</v>
      </c>
      <c r="H7317" s="24">
        <v>0</v>
      </c>
      <c r="I7317" s="24">
        <v>0</v>
      </c>
      <c r="J7317" s="282">
        <v>10</v>
      </c>
      <c r="K7317" s="282">
        <v>30</v>
      </c>
    </row>
    <row r="7318" spans="1:11" x14ac:dyDescent="0.3">
      <c r="A7318" s="281" t="s">
        <v>2129</v>
      </c>
      <c r="B7318" s="281">
        <v>114</v>
      </c>
      <c r="C7318" s="24" t="str">
        <f t="shared" si="114"/>
        <v>yuna114</v>
      </c>
      <c r="D7318" s="281">
        <v>1406</v>
      </c>
      <c r="E7318" s="281">
        <v>619</v>
      </c>
      <c r="F7318" s="281">
        <v>20037</v>
      </c>
      <c r="G7318" s="24">
        <v>50</v>
      </c>
      <c r="H7318" s="24">
        <v>0</v>
      </c>
      <c r="I7318" s="24">
        <v>0</v>
      </c>
      <c r="J7318" s="282">
        <v>10</v>
      </c>
      <c r="K7318" s="282">
        <v>30</v>
      </c>
    </row>
    <row r="7319" spans="1:11" x14ac:dyDescent="0.3">
      <c r="A7319" s="281" t="s">
        <v>2129</v>
      </c>
      <c r="B7319" s="281">
        <v>115</v>
      </c>
      <c r="C7319" s="24" t="str">
        <f t="shared" si="114"/>
        <v>yuna115</v>
      </c>
      <c r="D7319" s="281">
        <v>1422</v>
      </c>
      <c r="E7319" s="281">
        <v>626</v>
      </c>
      <c r="F7319" s="281">
        <v>20274</v>
      </c>
      <c r="G7319" s="24">
        <v>50</v>
      </c>
      <c r="H7319" s="24">
        <v>0</v>
      </c>
      <c r="I7319" s="24">
        <v>0</v>
      </c>
      <c r="J7319" s="282">
        <v>10</v>
      </c>
      <c r="K7319" s="282">
        <v>30</v>
      </c>
    </row>
    <row r="7320" spans="1:11" x14ac:dyDescent="0.3">
      <c r="A7320" s="281" t="s">
        <v>2129</v>
      </c>
      <c r="B7320" s="281">
        <v>116</v>
      </c>
      <c r="C7320" s="24" t="str">
        <f t="shared" si="114"/>
        <v>yuna116</v>
      </c>
      <c r="D7320" s="281">
        <v>1438</v>
      </c>
      <c r="E7320" s="281">
        <v>633</v>
      </c>
      <c r="F7320" s="281">
        <v>20514</v>
      </c>
      <c r="G7320" s="24">
        <v>50</v>
      </c>
      <c r="H7320" s="24">
        <v>0</v>
      </c>
      <c r="I7320" s="24">
        <v>0</v>
      </c>
      <c r="J7320" s="282">
        <v>10</v>
      </c>
      <c r="K7320" s="282">
        <v>30</v>
      </c>
    </row>
    <row r="7321" spans="1:11" x14ac:dyDescent="0.3">
      <c r="A7321" s="281" t="s">
        <v>2129</v>
      </c>
      <c r="B7321" s="281">
        <v>117</v>
      </c>
      <c r="C7321" s="24" t="str">
        <f t="shared" si="114"/>
        <v>yuna117</v>
      </c>
      <c r="D7321" s="281">
        <v>1454</v>
      </c>
      <c r="E7321" s="281">
        <v>640</v>
      </c>
      <c r="F7321" s="281">
        <v>20826</v>
      </c>
      <c r="G7321" s="24">
        <v>50</v>
      </c>
      <c r="H7321" s="24">
        <v>0</v>
      </c>
      <c r="I7321" s="24">
        <v>0</v>
      </c>
      <c r="J7321" s="282">
        <v>10</v>
      </c>
      <c r="K7321" s="282">
        <v>30</v>
      </c>
    </row>
    <row r="7322" spans="1:11" x14ac:dyDescent="0.3">
      <c r="A7322" s="281" t="s">
        <v>2129</v>
      </c>
      <c r="B7322" s="281">
        <v>118</v>
      </c>
      <c r="C7322" s="24" t="str">
        <f t="shared" si="114"/>
        <v>yuna118</v>
      </c>
      <c r="D7322" s="281">
        <v>1470</v>
      </c>
      <c r="E7322" s="281">
        <v>647</v>
      </c>
      <c r="F7322" s="281">
        <v>21073</v>
      </c>
      <c r="G7322" s="24">
        <v>50</v>
      </c>
      <c r="H7322" s="24">
        <v>0</v>
      </c>
      <c r="I7322" s="24">
        <v>0</v>
      </c>
      <c r="J7322" s="282">
        <v>10</v>
      </c>
      <c r="K7322" s="282">
        <v>30</v>
      </c>
    </row>
    <row r="7323" spans="1:11" x14ac:dyDescent="0.3">
      <c r="A7323" s="281" t="s">
        <v>2129</v>
      </c>
      <c r="B7323" s="281">
        <v>119</v>
      </c>
      <c r="C7323" s="24" t="str">
        <f t="shared" si="114"/>
        <v>yuna119</v>
      </c>
      <c r="D7323" s="281">
        <v>1487</v>
      </c>
      <c r="E7323" s="281">
        <v>654</v>
      </c>
      <c r="F7323" s="281">
        <v>21322</v>
      </c>
      <c r="G7323" s="24">
        <v>50</v>
      </c>
      <c r="H7323" s="24">
        <v>0</v>
      </c>
      <c r="I7323" s="24">
        <v>0</v>
      </c>
      <c r="J7323" s="282">
        <v>10</v>
      </c>
      <c r="K7323" s="282">
        <v>30</v>
      </c>
    </row>
    <row r="7324" spans="1:11" x14ac:dyDescent="0.3">
      <c r="A7324" s="281" t="s">
        <v>2129</v>
      </c>
      <c r="B7324" s="281">
        <v>120</v>
      </c>
      <c r="C7324" s="24" t="str">
        <f t="shared" si="114"/>
        <v>yuna120</v>
      </c>
      <c r="D7324" s="281">
        <v>1503</v>
      </c>
      <c r="E7324" s="281">
        <v>662</v>
      </c>
      <c r="F7324" s="281">
        <v>21573</v>
      </c>
      <c r="G7324" s="24">
        <v>50</v>
      </c>
      <c r="H7324" s="24">
        <v>0</v>
      </c>
      <c r="I7324" s="24">
        <v>0</v>
      </c>
      <c r="J7324" s="282">
        <v>10</v>
      </c>
      <c r="K7324" s="282">
        <v>30</v>
      </c>
    </row>
    <row r="7325" spans="1:11" x14ac:dyDescent="0.3">
      <c r="A7325" s="281" t="s">
        <v>2129</v>
      </c>
      <c r="B7325" s="281">
        <v>121</v>
      </c>
      <c r="C7325" s="24" t="str">
        <f t="shared" si="114"/>
        <v>yuna121</v>
      </c>
      <c r="D7325" s="281">
        <v>1640</v>
      </c>
      <c r="E7325" s="281">
        <v>722</v>
      </c>
      <c r="F7325" s="281">
        <v>23836</v>
      </c>
      <c r="G7325" s="24">
        <v>50</v>
      </c>
      <c r="H7325" s="24">
        <v>0</v>
      </c>
      <c r="I7325" s="24">
        <v>0</v>
      </c>
      <c r="J7325" s="282">
        <v>10</v>
      </c>
      <c r="K7325" s="282">
        <v>30</v>
      </c>
    </row>
    <row r="7326" spans="1:11" x14ac:dyDescent="0.3">
      <c r="A7326" s="281" t="s">
        <v>2129</v>
      </c>
      <c r="B7326" s="281">
        <v>122</v>
      </c>
      <c r="C7326" s="24" t="str">
        <f t="shared" si="114"/>
        <v>yuna122</v>
      </c>
      <c r="D7326" s="281">
        <v>1659</v>
      </c>
      <c r="E7326" s="281">
        <v>730</v>
      </c>
      <c r="F7326" s="281">
        <v>24117</v>
      </c>
      <c r="G7326" s="24">
        <v>50</v>
      </c>
      <c r="H7326" s="24">
        <v>0</v>
      </c>
      <c r="I7326" s="24">
        <v>0</v>
      </c>
      <c r="J7326" s="282">
        <v>10</v>
      </c>
      <c r="K7326" s="282">
        <v>30</v>
      </c>
    </row>
    <row r="7327" spans="1:11" x14ac:dyDescent="0.3">
      <c r="A7327" s="281" t="s">
        <v>2129</v>
      </c>
      <c r="B7327" s="281">
        <v>123</v>
      </c>
      <c r="C7327" s="24" t="str">
        <f t="shared" si="114"/>
        <v>yuna123</v>
      </c>
      <c r="D7327" s="281">
        <v>1677</v>
      </c>
      <c r="E7327" s="281">
        <v>739</v>
      </c>
      <c r="F7327" s="281">
        <v>24402</v>
      </c>
      <c r="G7327" s="24">
        <v>50</v>
      </c>
      <c r="H7327" s="24">
        <v>0</v>
      </c>
      <c r="I7327" s="24">
        <v>0</v>
      </c>
      <c r="J7327" s="282">
        <v>10</v>
      </c>
      <c r="K7327" s="282">
        <v>30</v>
      </c>
    </row>
    <row r="7328" spans="1:11" x14ac:dyDescent="0.3">
      <c r="A7328" s="281" t="s">
        <v>2129</v>
      </c>
      <c r="B7328" s="281">
        <v>124</v>
      </c>
      <c r="C7328" s="24" t="str">
        <f t="shared" si="114"/>
        <v>yuna124</v>
      </c>
      <c r="D7328" s="281">
        <v>1696</v>
      </c>
      <c r="E7328" s="281">
        <v>747</v>
      </c>
      <c r="F7328" s="281">
        <v>24718</v>
      </c>
      <c r="G7328" s="24">
        <v>50</v>
      </c>
      <c r="H7328" s="24">
        <v>0</v>
      </c>
      <c r="I7328" s="24">
        <v>0</v>
      </c>
      <c r="J7328" s="282">
        <v>10</v>
      </c>
      <c r="K7328" s="282">
        <v>30</v>
      </c>
    </row>
    <row r="7329" spans="1:11" x14ac:dyDescent="0.3">
      <c r="A7329" s="281" t="s">
        <v>2129</v>
      </c>
      <c r="B7329" s="281">
        <v>125</v>
      </c>
      <c r="C7329" s="24" t="str">
        <f t="shared" si="114"/>
        <v>yuna125</v>
      </c>
      <c r="D7329" s="281">
        <v>1715</v>
      </c>
      <c r="E7329" s="281">
        <v>755</v>
      </c>
      <c r="F7329" s="281">
        <v>25111</v>
      </c>
      <c r="G7329" s="24">
        <v>50</v>
      </c>
      <c r="H7329" s="24">
        <v>0</v>
      </c>
      <c r="I7329" s="24">
        <v>0</v>
      </c>
      <c r="J7329" s="282">
        <v>10</v>
      </c>
      <c r="K7329" s="282">
        <v>30</v>
      </c>
    </row>
    <row r="7330" spans="1:11" x14ac:dyDescent="0.3">
      <c r="A7330" s="281" t="s">
        <v>2129</v>
      </c>
      <c r="B7330" s="281">
        <v>126</v>
      </c>
      <c r="C7330" s="24" t="str">
        <f t="shared" si="114"/>
        <v>yuna126</v>
      </c>
      <c r="D7330" s="281">
        <v>1734</v>
      </c>
      <c r="E7330" s="281">
        <v>764</v>
      </c>
      <c r="F7330" s="281">
        <v>25407</v>
      </c>
      <c r="G7330" s="24">
        <v>50</v>
      </c>
      <c r="H7330" s="24">
        <v>0</v>
      </c>
      <c r="I7330" s="24">
        <v>0</v>
      </c>
      <c r="J7330" s="282">
        <v>10</v>
      </c>
      <c r="K7330" s="282">
        <v>30</v>
      </c>
    </row>
    <row r="7331" spans="1:11" x14ac:dyDescent="0.3">
      <c r="A7331" s="281" t="s">
        <v>2129</v>
      </c>
      <c r="B7331" s="281">
        <v>127</v>
      </c>
      <c r="C7331" s="24" t="str">
        <f t="shared" si="114"/>
        <v>yuna127</v>
      </c>
      <c r="D7331" s="281">
        <v>1753</v>
      </c>
      <c r="E7331" s="281">
        <v>772</v>
      </c>
      <c r="F7331" s="281">
        <v>25725</v>
      </c>
      <c r="G7331" s="24">
        <v>50</v>
      </c>
      <c r="H7331" s="24">
        <v>0</v>
      </c>
      <c r="I7331" s="24">
        <v>0</v>
      </c>
      <c r="J7331" s="282">
        <v>10</v>
      </c>
      <c r="K7331" s="282">
        <v>30</v>
      </c>
    </row>
    <row r="7332" spans="1:11" x14ac:dyDescent="0.3">
      <c r="A7332" s="281" t="s">
        <v>2129</v>
      </c>
      <c r="B7332" s="281">
        <v>128</v>
      </c>
      <c r="C7332" s="24" t="str">
        <f t="shared" si="114"/>
        <v>yuna128</v>
      </c>
      <c r="D7332" s="281">
        <v>1773</v>
      </c>
      <c r="E7332" s="281">
        <v>781</v>
      </c>
      <c r="F7332" s="281">
        <v>26057</v>
      </c>
      <c r="G7332" s="24">
        <v>50</v>
      </c>
      <c r="H7332" s="24">
        <v>0</v>
      </c>
      <c r="I7332" s="24">
        <v>0</v>
      </c>
      <c r="J7332" s="282">
        <v>10</v>
      </c>
      <c r="K7332" s="282">
        <v>30</v>
      </c>
    </row>
    <row r="7333" spans="1:11" x14ac:dyDescent="0.3">
      <c r="A7333" s="281" t="s">
        <v>2129</v>
      </c>
      <c r="B7333" s="281">
        <v>129</v>
      </c>
      <c r="C7333" s="24" t="str">
        <f t="shared" si="114"/>
        <v>yuna129</v>
      </c>
      <c r="D7333" s="281">
        <v>1793</v>
      </c>
      <c r="E7333" s="281">
        <v>789</v>
      </c>
      <c r="F7333" s="281">
        <v>26364</v>
      </c>
      <c r="G7333" s="24">
        <v>50</v>
      </c>
      <c r="H7333" s="24">
        <v>0</v>
      </c>
      <c r="I7333" s="24">
        <v>0</v>
      </c>
      <c r="J7333" s="282">
        <v>10</v>
      </c>
      <c r="K7333" s="282">
        <v>30</v>
      </c>
    </row>
    <row r="7334" spans="1:11" x14ac:dyDescent="0.3">
      <c r="A7334" s="281" t="s">
        <v>2129</v>
      </c>
      <c r="B7334" s="281">
        <v>130</v>
      </c>
      <c r="C7334" s="24" t="str">
        <f t="shared" si="114"/>
        <v>yuna130</v>
      </c>
      <c r="D7334" s="281">
        <v>1813</v>
      </c>
      <c r="E7334" s="281">
        <v>798</v>
      </c>
      <c r="F7334" s="281">
        <v>26705</v>
      </c>
      <c r="G7334" s="24">
        <v>50</v>
      </c>
      <c r="H7334" s="24">
        <v>0</v>
      </c>
      <c r="I7334" s="24">
        <v>0</v>
      </c>
      <c r="J7334" s="282">
        <v>10</v>
      </c>
      <c r="K7334" s="282">
        <v>30</v>
      </c>
    </row>
    <row r="7335" spans="1:11" x14ac:dyDescent="0.3">
      <c r="A7335" s="281" t="s">
        <v>2129</v>
      </c>
      <c r="B7335" s="281">
        <v>131</v>
      </c>
      <c r="C7335" s="24" t="str">
        <f t="shared" si="114"/>
        <v>yuna131</v>
      </c>
      <c r="D7335" s="281">
        <v>1833</v>
      </c>
      <c r="E7335" s="281">
        <v>807</v>
      </c>
      <c r="F7335" s="281">
        <v>27039</v>
      </c>
      <c r="G7335" s="24">
        <v>50</v>
      </c>
      <c r="H7335" s="24">
        <v>0</v>
      </c>
      <c r="I7335" s="24">
        <v>0</v>
      </c>
      <c r="J7335" s="282">
        <v>10</v>
      </c>
      <c r="K7335" s="282">
        <v>30</v>
      </c>
    </row>
    <row r="7336" spans="1:11" x14ac:dyDescent="0.3">
      <c r="A7336" s="281" t="s">
        <v>2129</v>
      </c>
      <c r="B7336" s="281">
        <v>132</v>
      </c>
      <c r="C7336" s="24" t="str">
        <f t="shared" si="114"/>
        <v>yuna132</v>
      </c>
      <c r="D7336" s="281">
        <v>1853</v>
      </c>
      <c r="E7336" s="281">
        <v>816</v>
      </c>
      <c r="F7336" s="281">
        <v>27357</v>
      </c>
      <c r="G7336" s="24">
        <v>50</v>
      </c>
      <c r="H7336" s="24">
        <v>0</v>
      </c>
      <c r="I7336" s="24">
        <v>0</v>
      </c>
      <c r="J7336" s="282">
        <v>10</v>
      </c>
      <c r="K7336" s="282">
        <v>30</v>
      </c>
    </row>
    <row r="7337" spans="1:11" x14ac:dyDescent="0.3">
      <c r="A7337" s="281" t="s">
        <v>2129</v>
      </c>
      <c r="B7337" s="281">
        <v>133</v>
      </c>
      <c r="C7337" s="24" t="str">
        <f t="shared" si="114"/>
        <v>yuna133</v>
      </c>
      <c r="D7337" s="281">
        <v>1874</v>
      </c>
      <c r="E7337" s="281">
        <v>825</v>
      </c>
      <c r="F7337" s="281">
        <v>27699</v>
      </c>
      <c r="G7337" s="24">
        <v>50</v>
      </c>
      <c r="H7337" s="24">
        <v>0</v>
      </c>
      <c r="I7337" s="24">
        <v>0</v>
      </c>
      <c r="J7337" s="282">
        <v>10</v>
      </c>
      <c r="K7337" s="282">
        <v>30</v>
      </c>
    </row>
    <row r="7338" spans="1:11" x14ac:dyDescent="0.3">
      <c r="A7338" s="281" t="s">
        <v>2129</v>
      </c>
      <c r="B7338" s="281">
        <v>134</v>
      </c>
      <c r="C7338" s="24" t="str">
        <f t="shared" si="114"/>
        <v>yuna134</v>
      </c>
      <c r="D7338" s="281">
        <v>1894</v>
      </c>
      <c r="E7338" s="281">
        <v>834</v>
      </c>
      <c r="F7338" s="281">
        <v>28056</v>
      </c>
      <c r="G7338" s="24">
        <v>50</v>
      </c>
      <c r="H7338" s="24">
        <v>0</v>
      </c>
      <c r="I7338" s="24">
        <v>0</v>
      </c>
      <c r="J7338" s="282">
        <v>10</v>
      </c>
      <c r="K7338" s="282">
        <v>30</v>
      </c>
    </row>
    <row r="7339" spans="1:11" x14ac:dyDescent="0.3">
      <c r="A7339" s="281" t="s">
        <v>2129</v>
      </c>
      <c r="B7339" s="281">
        <v>135</v>
      </c>
      <c r="C7339" s="24" t="str">
        <f t="shared" si="114"/>
        <v>yuna135</v>
      </c>
      <c r="D7339" s="281">
        <v>1915</v>
      </c>
      <c r="E7339" s="281">
        <v>843</v>
      </c>
      <c r="F7339" s="281">
        <v>28386</v>
      </c>
      <c r="G7339" s="24">
        <v>50</v>
      </c>
      <c r="H7339" s="24">
        <v>0</v>
      </c>
      <c r="I7339" s="24">
        <v>0</v>
      </c>
      <c r="J7339" s="282">
        <v>10</v>
      </c>
      <c r="K7339" s="282">
        <v>30</v>
      </c>
    </row>
    <row r="7340" spans="1:11" x14ac:dyDescent="0.3">
      <c r="A7340" s="281" t="s">
        <v>2129</v>
      </c>
      <c r="B7340" s="281">
        <v>136</v>
      </c>
      <c r="C7340" s="24" t="str">
        <f t="shared" si="114"/>
        <v>yuna136</v>
      </c>
      <c r="D7340" s="281">
        <v>1937</v>
      </c>
      <c r="E7340" s="281">
        <v>853</v>
      </c>
      <c r="F7340" s="281">
        <v>28751</v>
      </c>
      <c r="G7340" s="24">
        <v>50</v>
      </c>
      <c r="H7340" s="24">
        <v>0</v>
      </c>
      <c r="I7340" s="24">
        <v>0</v>
      </c>
      <c r="J7340" s="282">
        <v>10</v>
      </c>
      <c r="K7340" s="282">
        <v>30</v>
      </c>
    </row>
    <row r="7341" spans="1:11" x14ac:dyDescent="0.3">
      <c r="A7341" s="281" t="s">
        <v>2129</v>
      </c>
      <c r="B7341" s="281">
        <v>137</v>
      </c>
      <c r="C7341" s="24" t="str">
        <f t="shared" si="114"/>
        <v>yuna137</v>
      </c>
      <c r="D7341" s="281">
        <v>1958</v>
      </c>
      <c r="E7341" s="281">
        <v>862</v>
      </c>
      <c r="F7341" s="281">
        <v>29110</v>
      </c>
      <c r="G7341" s="24">
        <v>50</v>
      </c>
      <c r="H7341" s="24">
        <v>0</v>
      </c>
      <c r="I7341" s="24">
        <v>0</v>
      </c>
      <c r="J7341" s="282">
        <v>10</v>
      </c>
      <c r="K7341" s="282">
        <v>30</v>
      </c>
    </row>
    <row r="7342" spans="1:11" x14ac:dyDescent="0.3">
      <c r="A7342" s="281" t="s">
        <v>2129</v>
      </c>
      <c r="B7342" s="281">
        <v>138</v>
      </c>
      <c r="C7342" s="24" t="str">
        <f t="shared" si="114"/>
        <v>yuna138</v>
      </c>
      <c r="D7342" s="281">
        <v>1980</v>
      </c>
      <c r="E7342" s="281">
        <v>872</v>
      </c>
      <c r="F7342" s="281">
        <v>29452</v>
      </c>
      <c r="G7342" s="24">
        <v>50</v>
      </c>
      <c r="H7342" s="24">
        <v>0</v>
      </c>
      <c r="I7342" s="24">
        <v>0</v>
      </c>
      <c r="J7342" s="282">
        <v>10</v>
      </c>
      <c r="K7342" s="282">
        <v>30</v>
      </c>
    </row>
    <row r="7343" spans="1:11" x14ac:dyDescent="0.3">
      <c r="A7343" s="281" t="s">
        <v>2129</v>
      </c>
      <c r="B7343" s="281">
        <v>139</v>
      </c>
      <c r="C7343" s="24" t="str">
        <f t="shared" si="114"/>
        <v>yuna139</v>
      </c>
      <c r="D7343" s="281">
        <v>2002</v>
      </c>
      <c r="E7343" s="281">
        <v>881</v>
      </c>
      <c r="F7343" s="281">
        <v>29819</v>
      </c>
      <c r="G7343" s="24">
        <v>50</v>
      </c>
      <c r="H7343" s="24">
        <v>0</v>
      </c>
      <c r="I7343" s="24">
        <v>0</v>
      </c>
      <c r="J7343" s="282">
        <v>10</v>
      </c>
      <c r="K7343" s="282">
        <v>30</v>
      </c>
    </row>
    <row r="7344" spans="1:11" x14ac:dyDescent="0.3">
      <c r="A7344" s="281" t="s">
        <v>2129</v>
      </c>
      <c r="B7344" s="281">
        <v>140</v>
      </c>
      <c r="C7344" s="24" t="str">
        <f t="shared" si="114"/>
        <v>yuna140</v>
      </c>
      <c r="D7344" s="281">
        <v>2024</v>
      </c>
      <c r="E7344" s="281">
        <v>891</v>
      </c>
      <c r="F7344" s="281">
        <v>30202</v>
      </c>
      <c r="G7344" s="24">
        <v>50</v>
      </c>
      <c r="H7344" s="24">
        <v>0</v>
      </c>
      <c r="I7344" s="24">
        <v>0</v>
      </c>
      <c r="J7344" s="282">
        <v>10</v>
      </c>
      <c r="K7344" s="282">
        <v>30</v>
      </c>
    </row>
    <row r="7345" spans="1:11" x14ac:dyDescent="0.3">
      <c r="A7345" s="281" t="s">
        <v>2129</v>
      </c>
      <c r="B7345" s="281">
        <v>141</v>
      </c>
      <c r="C7345" s="24" t="str">
        <f t="shared" si="114"/>
        <v>yuna141</v>
      </c>
      <c r="D7345" s="281">
        <v>2208</v>
      </c>
      <c r="E7345" s="281">
        <v>972</v>
      </c>
      <c r="F7345" s="281">
        <v>33279</v>
      </c>
      <c r="G7345" s="24">
        <v>50</v>
      </c>
      <c r="H7345" s="24">
        <v>0</v>
      </c>
      <c r="I7345" s="24">
        <v>0</v>
      </c>
      <c r="J7345" s="282">
        <v>10</v>
      </c>
      <c r="K7345" s="282">
        <v>30</v>
      </c>
    </row>
    <row r="7346" spans="1:11" x14ac:dyDescent="0.3">
      <c r="A7346" s="281" t="s">
        <v>2129</v>
      </c>
      <c r="B7346" s="281">
        <v>142</v>
      </c>
      <c r="C7346" s="24" t="str">
        <f t="shared" si="114"/>
        <v>yuna142</v>
      </c>
      <c r="D7346" s="281">
        <v>2232</v>
      </c>
      <c r="E7346" s="281">
        <v>983</v>
      </c>
      <c r="F7346" s="281">
        <v>33706</v>
      </c>
      <c r="G7346" s="24">
        <v>50</v>
      </c>
      <c r="H7346" s="24">
        <v>0</v>
      </c>
      <c r="I7346" s="24">
        <v>0</v>
      </c>
      <c r="J7346" s="282">
        <v>10</v>
      </c>
      <c r="K7346" s="282">
        <v>30</v>
      </c>
    </row>
    <row r="7347" spans="1:11" x14ac:dyDescent="0.3">
      <c r="A7347" s="281" t="s">
        <v>2129</v>
      </c>
      <c r="B7347" s="281">
        <v>143</v>
      </c>
      <c r="C7347" s="24" t="str">
        <f t="shared" si="114"/>
        <v>yuna143</v>
      </c>
      <c r="D7347" s="281">
        <v>2257</v>
      </c>
      <c r="E7347" s="281">
        <v>994</v>
      </c>
      <c r="F7347" s="281">
        <v>34188</v>
      </c>
      <c r="G7347" s="24">
        <v>50</v>
      </c>
      <c r="H7347" s="24">
        <v>0</v>
      </c>
      <c r="I7347" s="24">
        <v>0</v>
      </c>
      <c r="J7347" s="282">
        <v>10</v>
      </c>
      <c r="K7347" s="282">
        <v>30</v>
      </c>
    </row>
    <row r="7348" spans="1:11" x14ac:dyDescent="0.3">
      <c r="A7348" s="281" t="s">
        <v>2129</v>
      </c>
      <c r="B7348" s="281">
        <v>144</v>
      </c>
      <c r="C7348" s="24" t="str">
        <f t="shared" si="114"/>
        <v>yuna144</v>
      </c>
      <c r="D7348" s="281">
        <v>2282</v>
      </c>
      <c r="E7348" s="281">
        <v>1005</v>
      </c>
      <c r="F7348" s="281">
        <v>34589</v>
      </c>
      <c r="G7348" s="24">
        <v>50</v>
      </c>
      <c r="H7348" s="24">
        <v>0</v>
      </c>
      <c r="I7348" s="24">
        <v>0</v>
      </c>
      <c r="J7348" s="282">
        <v>10</v>
      </c>
      <c r="K7348" s="282">
        <v>30</v>
      </c>
    </row>
    <row r="7349" spans="1:11" x14ac:dyDescent="0.3">
      <c r="A7349" s="281" t="s">
        <v>2129</v>
      </c>
      <c r="B7349" s="281">
        <v>145</v>
      </c>
      <c r="C7349" s="24" t="str">
        <f t="shared" si="114"/>
        <v>yuna145</v>
      </c>
      <c r="D7349" s="281">
        <v>2307</v>
      </c>
      <c r="E7349" s="281">
        <v>1016</v>
      </c>
      <c r="F7349" s="281">
        <v>35057</v>
      </c>
      <c r="G7349" s="24">
        <v>50</v>
      </c>
      <c r="H7349" s="24">
        <v>0</v>
      </c>
      <c r="I7349" s="24">
        <v>0</v>
      </c>
      <c r="J7349" s="282">
        <v>10</v>
      </c>
      <c r="K7349" s="282">
        <v>30</v>
      </c>
    </row>
    <row r="7350" spans="1:11" x14ac:dyDescent="0.3">
      <c r="A7350" s="281" t="s">
        <v>2129</v>
      </c>
      <c r="B7350" s="281">
        <v>146</v>
      </c>
      <c r="C7350" s="24" t="str">
        <f t="shared" si="114"/>
        <v>yuna146</v>
      </c>
      <c r="D7350" s="281">
        <v>2332</v>
      </c>
      <c r="E7350" s="281">
        <v>1027</v>
      </c>
      <c r="F7350" s="281">
        <v>35506</v>
      </c>
      <c r="G7350" s="24">
        <v>50</v>
      </c>
      <c r="H7350" s="24">
        <v>0</v>
      </c>
      <c r="I7350" s="24">
        <v>0</v>
      </c>
      <c r="J7350" s="282">
        <v>10</v>
      </c>
      <c r="K7350" s="282">
        <v>30</v>
      </c>
    </row>
    <row r="7351" spans="1:11" x14ac:dyDescent="0.3">
      <c r="A7351" s="281" t="s">
        <v>2129</v>
      </c>
      <c r="B7351" s="281">
        <v>147</v>
      </c>
      <c r="C7351" s="24" t="str">
        <f t="shared" si="114"/>
        <v>yuna147</v>
      </c>
      <c r="D7351" s="281">
        <v>2358</v>
      </c>
      <c r="E7351" s="281">
        <v>1038</v>
      </c>
      <c r="F7351" s="281">
        <v>35965</v>
      </c>
      <c r="G7351" s="24">
        <v>50</v>
      </c>
      <c r="H7351" s="24">
        <v>0</v>
      </c>
      <c r="I7351" s="24">
        <v>0</v>
      </c>
      <c r="J7351" s="282">
        <v>10</v>
      </c>
      <c r="K7351" s="282">
        <v>30</v>
      </c>
    </row>
    <row r="7352" spans="1:11" x14ac:dyDescent="0.3">
      <c r="A7352" s="281" t="s">
        <v>2129</v>
      </c>
      <c r="B7352" s="281">
        <v>148</v>
      </c>
      <c r="C7352" s="24" t="str">
        <f t="shared" si="114"/>
        <v>yuna148</v>
      </c>
      <c r="D7352" s="281">
        <v>2383</v>
      </c>
      <c r="E7352" s="281">
        <v>1050</v>
      </c>
      <c r="F7352" s="281">
        <v>36386</v>
      </c>
      <c r="G7352" s="24">
        <v>50</v>
      </c>
      <c r="H7352" s="24">
        <v>0</v>
      </c>
      <c r="I7352" s="24">
        <v>0</v>
      </c>
      <c r="J7352" s="282">
        <v>10</v>
      </c>
      <c r="K7352" s="282">
        <v>30</v>
      </c>
    </row>
    <row r="7353" spans="1:11" x14ac:dyDescent="0.3">
      <c r="A7353" s="281" t="s">
        <v>2129</v>
      </c>
      <c r="B7353" s="281">
        <v>149</v>
      </c>
      <c r="C7353" s="24" t="str">
        <f t="shared" si="114"/>
        <v>yuna149</v>
      </c>
      <c r="D7353" s="281">
        <v>2410</v>
      </c>
      <c r="E7353" s="281">
        <v>1061</v>
      </c>
      <c r="F7353" s="281">
        <v>36878</v>
      </c>
      <c r="G7353" s="24">
        <v>50</v>
      </c>
      <c r="H7353" s="24">
        <v>0</v>
      </c>
      <c r="I7353" s="24">
        <v>0</v>
      </c>
      <c r="J7353" s="282">
        <v>10</v>
      </c>
      <c r="K7353" s="282">
        <v>30</v>
      </c>
    </row>
    <row r="7354" spans="1:11" x14ac:dyDescent="0.3">
      <c r="A7354" s="281" t="s">
        <v>2129</v>
      </c>
      <c r="B7354" s="281">
        <v>150</v>
      </c>
      <c r="C7354" s="24" t="str">
        <f t="shared" si="114"/>
        <v>yuna150</v>
      </c>
      <c r="D7354" s="281">
        <v>2436</v>
      </c>
      <c r="E7354" s="281">
        <v>1073</v>
      </c>
      <c r="F7354" s="281">
        <v>37309</v>
      </c>
      <c r="G7354" s="24">
        <v>50</v>
      </c>
      <c r="H7354" s="24">
        <v>0</v>
      </c>
      <c r="I7354" s="24">
        <v>0</v>
      </c>
      <c r="J7354" s="282">
        <v>10</v>
      </c>
      <c r="K7354" s="282">
        <v>30</v>
      </c>
    </row>
    <row r="7355" spans="1:11" x14ac:dyDescent="0.3">
      <c r="A7355" s="281" t="s">
        <v>2129</v>
      </c>
      <c r="B7355" s="281">
        <v>151</v>
      </c>
      <c r="C7355" s="24" t="str">
        <f t="shared" si="114"/>
        <v>yuna151</v>
      </c>
      <c r="D7355" s="281">
        <v>2463</v>
      </c>
      <c r="E7355" s="281">
        <v>1084</v>
      </c>
      <c r="F7355" s="281">
        <v>37790</v>
      </c>
      <c r="G7355" s="24">
        <v>50</v>
      </c>
      <c r="H7355" s="24">
        <v>0</v>
      </c>
      <c r="I7355" s="24">
        <v>0</v>
      </c>
      <c r="J7355" s="282">
        <v>10</v>
      </c>
      <c r="K7355" s="282">
        <v>30</v>
      </c>
    </row>
    <row r="7356" spans="1:11" x14ac:dyDescent="0.3">
      <c r="A7356" s="281" t="s">
        <v>2129</v>
      </c>
      <c r="B7356" s="281">
        <v>152</v>
      </c>
      <c r="C7356" s="24" t="str">
        <f t="shared" si="114"/>
        <v>yuna152</v>
      </c>
      <c r="D7356" s="281">
        <v>2490</v>
      </c>
      <c r="E7356" s="281">
        <v>1096</v>
      </c>
      <c r="F7356" s="281">
        <v>38231</v>
      </c>
      <c r="G7356" s="24">
        <v>50</v>
      </c>
      <c r="H7356" s="24">
        <v>0</v>
      </c>
      <c r="I7356" s="24">
        <v>0</v>
      </c>
      <c r="J7356" s="282">
        <v>10</v>
      </c>
      <c r="K7356" s="282">
        <v>30</v>
      </c>
    </row>
    <row r="7357" spans="1:11" x14ac:dyDescent="0.3">
      <c r="A7357" s="281" t="s">
        <v>2129</v>
      </c>
      <c r="B7357" s="281">
        <v>153</v>
      </c>
      <c r="C7357" s="24" t="str">
        <f t="shared" si="114"/>
        <v>yuna153</v>
      </c>
      <c r="D7357" s="281">
        <v>2517</v>
      </c>
      <c r="E7357" s="281">
        <v>1108</v>
      </c>
      <c r="F7357" s="281">
        <v>38747</v>
      </c>
      <c r="G7357" s="24">
        <v>50</v>
      </c>
      <c r="H7357" s="24">
        <v>0</v>
      </c>
      <c r="I7357" s="24">
        <v>0</v>
      </c>
      <c r="J7357" s="282">
        <v>10</v>
      </c>
      <c r="K7357" s="282">
        <v>30</v>
      </c>
    </row>
    <row r="7358" spans="1:11" x14ac:dyDescent="0.3">
      <c r="A7358" s="281" t="s">
        <v>2129</v>
      </c>
      <c r="B7358" s="281">
        <v>154</v>
      </c>
      <c r="C7358" s="24" t="str">
        <f t="shared" si="114"/>
        <v>yuna154</v>
      </c>
      <c r="D7358" s="281">
        <v>2544</v>
      </c>
      <c r="E7358" s="281">
        <v>1120</v>
      </c>
      <c r="F7358" s="281">
        <v>39199</v>
      </c>
      <c r="G7358" s="24">
        <v>50</v>
      </c>
      <c r="H7358" s="24">
        <v>0</v>
      </c>
      <c r="I7358" s="24">
        <v>0</v>
      </c>
      <c r="J7358" s="282">
        <v>10</v>
      </c>
      <c r="K7358" s="282">
        <v>30</v>
      </c>
    </row>
    <row r="7359" spans="1:11" x14ac:dyDescent="0.3">
      <c r="A7359" s="281" t="s">
        <v>2129</v>
      </c>
      <c r="B7359" s="281">
        <v>155</v>
      </c>
      <c r="C7359" s="24" t="str">
        <f t="shared" si="114"/>
        <v>yuna155</v>
      </c>
      <c r="D7359" s="281">
        <v>2572</v>
      </c>
      <c r="E7359" s="281">
        <v>1133</v>
      </c>
      <c r="F7359" s="281">
        <v>39704</v>
      </c>
      <c r="G7359" s="24">
        <v>50</v>
      </c>
      <c r="H7359" s="24">
        <v>0</v>
      </c>
      <c r="I7359" s="24">
        <v>0</v>
      </c>
      <c r="J7359" s="282">
        <v>10</v>
      </c>
      <c r="K7359" s="282">
        <v>30</v>
      </c>
    </row>
    <row r="7360" spans="1:11" x14ac:dyDescent="0.3">
      <c r="A7360" s="281" t="s">
        <v>2129</v>
      </c>
      <c r="B7360" s="281">
        <v>156</v>
      </c>
      <c r="C7360" s="24" t="str">
        <f t="shared" si="114"/>
        <v>yuna156</v>
      </c>
      <c r="D7360" s="281">
        <v>2600</v>
      </c>
      <c r="E7360" s="281">
        <v>1145</v>
      </c>
      <c r="F7360" s="281">
        <v>40166</v>
      </c>
      <c r="G7360" s="24">
        <v>50</v>
      </c>
      <c r="H7360" s="24">
        <v>0</v>
      </c>
      <c r="I7360" s="24">
        <v>0</v>
      </c>
      <c r="J7360" s="282">
        <v>10</v>
      </c>
      <c r="K7360" s="282">
        <v>30</v>
      </c>
    </row>
    <row r="7361" spans="1:11" x14ac:dyDescent="0.3">
      <c r="A7361" s="281" t="s">
        <v>2129</v>
      </c>
      <c r="B7361" s="281">
        <v>157</v>
      </c>
      <c r="C7361" s="24" t="str">
        <f t="shared" si="114"/>
        <v>yuna157</v>
      </c>
      <c r="D7361" s="281">
        <v>2628</v>
      </c>
      <c r="E7361" s="281">
        <v>1157</v>
      </c>
      <c r="F7361" s="281">
        <v>40708</v>
      </c>
      <c r="G7361" s="24">
        <v>50</v>
      </c>
      <c r="H7361" s="24">
        <v>0</v>
      </c>
      <c r="I7361" s="24">
        <v>0</v>
      </c>
      <c r="J7361" s="282">
        <v>10</v>
      </c>
      <c r="K7361" s="282">
        <v>30</v>
      </c>
    </row>
    <row r="7362" spans="1:11" x14ac:dyDescent="0.3">
      <c r="A7362" s="281" t="s">
        <v>2129</v>
      </c>
      <c r="B7362" s="281">
        <v>158</v>
      </c>
      <c r="C7362" s="24" t="str">
        <f t="shared" si="114"/>
        <v>yuna158</v>
      </c>
      <c r="D7362" s="281">
        <v>2657</v>
      </c>
      <c r="E7362" s="281">
        <v>1170</v>
      </c>
      <c r="F7362" s="281">
        <v>41182</v>
      </c>
      <c r="G7362" s="24">
        <v>50</v>
      </c>
      <c r="H7362" s="24">
        <v>0</v>
      </c>
      <c r="I7362" s="24">
        <v>0</v>
      </c>
      <c r="J7362" s="282">
        <v>10</v>
      </c>
      <c r="K7362" s="282">
        <v>30</v>
      </c>
    </row>
    <row r="7363" spans="1:11" x14ac:dyDescent="0.3">
      <c r="A7363" s="281" t="s">
        <v>2129</v>
      </c>
      <c r="B7363" s="281">
        <v>159</v>
      </c>
      <c r="C7363" s="24" t="str">
        <f t="shared" si="114"/>
        <v>yuna159</v>
      </c>
      <c r="D7363" s="281">
        <v>2686</v>
      </c>
      <c r="E7363" s="281">
        <v>1183</v>
      </c>
      <c r="F7363" s="281">
        <v>41736</v>
      </c>
      <c r="G7363" s="24">
        <v>50</v>
      </c>
      <c r="H7363" s="24">
        <v>0</v>
      </c>
      <c r="I7363" s="24">
        <v>0</v>
      </c>
      <c r="J7363" s="282">
        <v>10</v>
      </c>
      <c r="K7363" s="282">
        <v>30</v>
      </c>
    </row>
    <row r="7364" spans="1:11" x14ac:dyDescent="0.3">
      <c r="A7364" s="281" t="s">
        <v>2129</v>
      </c>
      <c r="B7364" s="281">
        <v>160</v>
      </c>
      <c r="C7364" s="24" t="str">
        <f t="shared" si="114"/>
        <v>yuna160</v>
      </c>
      <c r="D7364" s="281">
        <v>2715</v>
      </c>
      <c r="E7364" s="281">
        <v>1196</v>
      </c>
      <c r="F7364" s="281">
        <v>42222</v>
      </c>
      <c r="G7364" s="24">
        <v>50</v>
      </c>
      <c r="H7364" s="24">
        <v>0</v>
      </c>
      <c r="I7364" s="24">
        <v>0</v>
      </c>
      <c r="J7364" s="282">
        <v>10</v>
      </c>
      <c r="K7364" s="282">
        <v>30</v>
      </c>
    </row>
    <row r="7365" spans="1:11" x14ac:dyDescent="0.3">
      <c r="A7365" s="281" t="s">
        <v>2129</v>
      </c>
      <c r="B7365" s="281">
        <v>161</v>
      </c>
      <c r="C7365" s="24" t="str">
        <f t="shared" si="114"/>
        <v>yuna161</v>
      </c>
      <c r="D7365" s="281">
        <v>2962</v>
      </c>
      <c r="E7365" s="281">
        <v>1304</v>
      </c>
      <c r="F7365" s="281">
        <v>46666</v>
      </c>
      <c r="G7365" s="24">
        <v>50</v>
      </c>
      <c r="H7365" s="24">
        <v>0</v>
      </c>
      <c r="I7365" s="24">
        <v>0</v>
      </c>
      <c r="J7365" s="282">
        <v>10</v>
      </c>
      <c r="K7365" s="282">
        <v>30</v>
      </c>
    </row>
    <row r="7366" spans="1:11" x14ac:dyDescent="0.3">
      <c r="A7366" s="281" t="s">
        <v>2129</v>
      </c>
      <c r="B7366" s="281">
        <v>162</v>
      </c>
      <c r="C7366" s="24" t="str">
        <f t="shared" ref="C7366:C7429" si="115">A7366&amp;B7366</f>
        <v>yuna162</v>
      </c>
      <c r="D7366" s="281">
        <v>2994</v>
      </c>
      <c r="E7366" s="281">
        <v>1318</v>
      </c>
      <c r="F7366" s="281">
        <v>47209</v>
      </c>
      <c r="G7366" s="24">
        <v>50</v>
      </c>
      <c r="H7366" s="24">
        <v>0</v>
      </c>
      <c r="I7366" s="24">
        <v>0</v>
      </c>
      <c r="J7366" s="282">
        <v>10</v>
      </c>
      <c r="K7366" s="282">
        <v>30</v>
      </c>
    </row>
    <row r="7367" spans="1:11" x14ac:dyDescent="0.3">
      <c r="A7367" s="281" t="s">
        <v>2129</v>
      </c>
      <c r="B7367" s="281">
        <v>163</v>
      </c>
      <c r="C7367" s="24" t="str">
        <f t="shared" si="115"/>
        <v>yuna163</v>
      </c>
      <c r="D7367" s="281">
        <v>3026</v>
      </c>
      <c r="E7367" s="281">
        <v>1333</v>
      </c>
      <c r="F7367" s="281">
        <v>47843</v>
      </c>
      <c r="G7367" s="24">
        <v>50</v>
      </c>
      <c r="H7367" s="24">
        <v>0</v>
      </c>
      <c r="I7367" s="24">
        <v>0</v>
      </c>
      <c r="J7367" s="282">
        <v>10</v>
      </c>
      <c r="K7367" s="282">
        <v>30</v>
      </c>
    </row>
    <row r="7368" spans="1:11" x14ac:dyDescent="0.3">
      <c r="A7368" s="281" t="s">
        <v>2129</v>
      </c>
      <c r="B7368" s="281">
        <v>164</v>
      </c>
      <c r="C7368" s="24" t="str">
        <f t="shared" si="115"/>
        <v>yuna164</v>
      </c>
      <c r="D7368" s="281">
        <v>3059</v>
      </c>
      <c r="E7368" s="281">
        <v>1347</v>
      </c>
      <c r="F7368" s="281">
        <v>48399</v>
      </c>
      <c r="G7368" s="24">
        <v>50</v>
      </c>
      <c r="H7368" s="24">
        <v>0</v>
      </c>
      <c r="I7368" s="24">
        <v>0</v>
      </c>
      <c r="J7368" s="282">
        <v>10</v>
      </c>
      <c r="K7368" s="282">
        <v>30</v>
      </c>
    </row>
    <row r="7369" spans="1:11" x14ac:dyDescent="0.3">
      <c r="A7369" s="281" t="s">
        <v>2129</v>
      </c>
      <c r="B7369" s="281">
        <v>165</v>
      </c>
      <c r="C7369" s="24" t="str">
        <f t="shared" si="115"/>
        <v>yuna165</v>
      </c>
      <c r="D7369" s="281">
        <v>3092</v>
      </c>
      <c r="E7369" s="281">
        <v>1362</v>
      </c>
      <c r="F7369" s="281">
        <v>49110</v>
      </c>
      <c r="G7369" s="24">
        <v>50</v>
      </c>
      <c r="H7369" s="24">
        <v>0</v>
      </c>
      <c r="I7369" s="24">
        <v>0</v>
      </c>
      <c r="J7369" s="282">
        <v>10</v>
      </c>
      <c r="K7369" s="282">
        <v>30</v>
      </c>
    </row>
    <row r="7370" spans="1:11" x14ac:dyDescent="0.3">
      <c r="A7370" s="281" t="s">
        <v>2129</v>
      </c>
      <c r="B7370" s="281">
        <v>166</v>
      </c>
      <c r="C7370" s="24" t="str">
        <f t="shared" si="115"/>
        <v>yuna166</v>
      </c>
      <c r="D7370" s="281">
        <v>3126</v>
      </c>
      <c r="E7370" s="281">
        <v>1377</v>
      </c>
      <c r="F7370" s="281">
        <v>49680</v>
      </c>
      <c r="G7370" s="24">
        <v>50</v>
      </c>
      <c r="H7370" s="24">
        <v>0</v>
      </c>
      <c r="I7370" s="24">
        <v>0</v>
      </c>
      <c r="J7370" s="282">
        <v>10</v>
      </c>
      <c r="K7370" s="282">
        <v>30</v>
      </c>
    </row>
    <row r="7371" spans="1:11" x14ac:dyDescent="0.3">
      <c r="A7371" s="281" t="s">
        <v>2129</v>
      </c>
      <c r="B7371" s="281">
        <v>167</v>
      </c>
      <c r="C7371" s="24" t="str">
        <f t="shared" si="115"/>
        <v>yuna167</v>
      </c>
      <c r="D7371" s="281">
        <v>3160</v>
      </c>
      <c r="E7371" s="281">
        <v>1391</v>
      </c>
      <c r="F7371" s="281">
        <v>50257</v>
      </c>
      <c r="G7371" s="24">
        <v>50</v>
      </c>
      <c r="H7371" s="24">
        <v>0</v>
      </c>
      <c r="I7371" s="24">
        <v>0</v>
      </c>
      <c r="J7371" s="282">
        <v>10</v>
      </c>
      <c r="K7371" s="282">
        <v>30</v>
      </c>
    </row>
    <row r="7372" spans="1:11" x14ac:dyDescent="0.3">
      <c r="A7372" s="281" t="s">
        <v>2129</v>
      </c>
      <c r="B7372" s="281">
        <v>168</v>
      </c>
      <c r="C7372" s="24" t="str">
        <f t="shared" si="115"/>
        <v>yuna168</v>
      </c>
      <c r="D7372" s="281">
        <v>3194</v>
      </c>
      <c r="E7372" s="281">
        <v>1406</v>
      </c>
      <c r="F7372" s="281">
        <v>50840</v>
      </c>
      <c r="G7372" s="24">
        <v>50</v>
      </c>
      <c r="H7372" s="24">
        <v>0</v>
      </c>
      <c r="I7372" s="24">
        <v>0</v>
      </c>
      <c r="J7372" s="282">
        <v>10</v>
      </c>
      <c r="K7372" s="282">
        <v>30</v>
      </c>
    </row>
    <row r="7373" spans="1:11" x14ac:dyDescent="0.3">
      <c r="A7373" s="281" t="s">
        <v>2129</v>
      </c>
      <c r="B7373" s="281">
        <v>169</v>
      </c>
      <c r="C7373" s="24" t="str">
        <f t="shared" si="115"/>
        <v>yuna169</v>
      </c>
      <c r="D7373" s="281">
        <v>3228</v>
      </c>
      <c r="E7373" s="281">
        <v>1422</v>
      </c>
      <c r="F7373" s="281">
        <v>51587</v>
      </c>
      <c r="G7373" s="24">
        <v>50</v>
      </c>
      <c r="H7373" s="24">
        <v>0</v>
      </c>
      <c r="I7373" s="24">
        <v>0</v>
      </c>
      <c r="J7373" s="282">
        <v>10</v>
      </c>
      <c r="K7373" s="282">
        <v>30</v>
      </c>
    </row>
    <row r="7374" spans="1:11" x14ac:dyDescent="0.3">
      <c r="A7374" s="281" t="s">
        <v>2129</v>
      </c>
      <c r="B7374" s="281">
        <v>170</v>
      </c>
      <c r="C7374" s="24" t="str">
        <f t="shared" si="115"/>
        <v>yuna170</v>
      </c>
      <c r="D7374" s="281">
        <v>3263</v>
      </c>
      <c r="E7374" s="281">
        <v>1437</v>
      </c>
      <c r="F7374" s="281">
        <v>52184</v>
      </c>
      <c r="G7374" s="24">
        <v>50</v>
      </c>
      <c r="H7374" s="24">
        <v>0</v>
      </c>
      <c r="I7374" s="24">
        <v>0</v>
      </c>
      <c r="J7374" s="282">
        <v>10</v>
      </c>
      <c r="K7374" s="282">
        <v>30</v>
      </c>
    </row>
    <row r="7375" spans="1:11" x14ac:dyDescent="0.3">
      <c r="A7375" s="281" t="s">
        <v>2129</v>
      </c>
      <c r="B7375" s="281">
        <v>171</v>
      </c>
      <c r="C7375" s="24" t="str">
        <f t="shared" si="115"/>
        <v>yuna171</v>
      </c>
      <c r="D7375" s="281">
        <v>3298</v>
      </c>
      <c r="E7375" s="281">
        <v>1453</v>
      </c>
      <c r="F7375" s="281">
        <v>52789</v>
      </c>
      <c r="G7375" s="24">
        <v>50</v>
      </c>
      <c r="H7375" s="24">
        <v>0</v>
      </c>
      <c r="I7375" s="24">
        <v>0</v>
      </c>
      <c r="J7375" s="282">
        <v>10</v>
      </c>
      <c r="K7375" s="282">
        <v>30</v>
      </c>
    </row>
    <row r="7376" spans="1:11" x14ac:dyDescent="0.3">
      <c r="A7376" s="281" t="s">
        <v>2129</v>
      </c>
      <c r="B7376" s="281">
        <v>172</v>
      </c>
      <c r="C7376" s="24" t="str">
        <f t="shared" si="115"/>
        <v>yuna172</v>
      </c>
      <c r="D7376" s="281">
        <v>3334</v>
      </c>
      <c r="E7376" s="281">
        <v>1468</v>
      </c>
      <c r="F7376" s="281">
        <v>53400</v>
      </c>
      <c r="G7376" s="24">
        <v>50</v>
      </c>
      <c r="H7376" s="24">
        <v>0</v>
      </c>
      <c r="I7376" s="24">
        <v>0</v>
      </c>
      <c r="J7376" s="282">
        <v>10</v>
      </c>
      <c r="K7376" s="282">
        <v>30</v>
      </c>
    </row>
    <row r="7377" spans="1:11" x14ac:dyDescent="0.3">
      <c r="A7377" s="281" t="s">
        <v>2129</v>
      </c>
      <c r="B7377" s="281">
        <v>173</v>
      </c>
      <c r="C7377" s="24" t="str">
        <f t="shared" si="115"/>
        <v>yuna173</v>
      </c>
      <c r="D7377" s="281">
        <v>3370</v>
      </c>
      <c r="E7377" s="281">
        <v>1484</v>
      </c>
      <c r="F7377" s="281">
        <v>54183</v>
      </c>
      <c r="G7377" s="24">
        <v>50</v>
      </c>
      <c r="H7377" s="24">
        <v>0</v>
      </c>
      <c r="I7377" s="24">
        <v>0</v>
      </c>
      <c r="J7377" s="282">
        <v>10</v>
      </c>
      <c r="K7377" s="282">
        <v>30</v>
      </c>
    </row>
    <row r="7378" spans="1:11" x14ac:dyDescent="0.3">
      <c r="A7378" s="281" t="s">
        <v>2129</v>
      </c>
      <c r="B7378" s="281">
        <v>174</v>
      </c>
      <c r="C7378" s="24" t="str">
        <f t="shared" si="115"/>
        <v>yuna174</v>
      </c>
      <c r="D7378" s="281">
        <v>3406</v>
      </c>
      <c r="E7378" s="281">
        <v>1500</v>
      </c>
      <c r="F7378" s="281">
        <v>54810</v>
      </c>
      <c r="G7378" s="24">
        <v>50</v>
      </c>
      <c r="H7378" s="24">
        <v>0</v>
      </c>
      <c r="I7378" s="24">
        <v>0</v>
      </c>
      <c r="J7378" s="282">
        <v>10</v>
      </c>
      <c r="K7378" s="282">
        <v>30</v>
      </c>
    </row>
    <row r="7379" spans="1:11" x14ac:dyDescent="0.3">
      <c r="A7379" s="281" t="s">
        <v>2129</v>
      </c>
      <c r="B7379" s="281">
        <v>175</v>
      </c>
      <c r="C7379" s="24" t="str">
        <f t="shared" si="115"/>
        <v>yuna175</v>
      </c>
      <c r="D7379" s="281">
        <v>3443</v>
      </c>
      <c r="E7379" s="281">
        <v>1516</v>
      </c>
      <c r="F7379" s="281">
        <v>55444</v>
      </c>
      <c r="G7379" s="24">
        <v>50</v>
      </c>
      <c r="H7379" s="24">
        <v>0</v>
      </c>
      <c r="I7379" s="24">
        <v>0</v>
      </c>
      <c r="J7379" s="282">
        <v>10</v>
      </c>
      <c r="K7379" s="282">
        <v>30</v>
      </c>
    </row>
    <row r="7380" spans="1:11" x14ac:dyDescent="0.3">
      <c r="A7380" s="281" t="s">
        <v>2129</v>
      </c>
      <c r="B7380" s="281">
        <v>176</v>
      </c>
      <c r="C7380" s="24" t="str">
        <f t="shared" si="115"/>
        <v>yuna176</v>
      </c>
      <c r="D7380" s="281">
        <v>3480</v>
      </c>
      <c r="E7380" s="281">
        <v>1532</v>
      </c>
      <c r="F7380" s="281">
        <v>56084</v>
      </c>
      <c r="G7380" s="24">
        <v>50</v>
      </c>
      <c r="H7380" s="24">
        <v>0</v>
      </c>
      <c r="I7380" s="24">
        <v>0</v>
      </c>
      <c r="J7380" s="282">
        <v>10</v>
      </c>
      <c r="K7380" s="282">
        <v>30</v>
      </c>
    </row>
    <row r="7381" spans="1:11" x14ac:dyDescent="0.3">
      <c r="A7381" s="281" t="s">
        <v>2129</v>
      </c>
      <c r="B7381" s="281">
        <v>177</v>
      </c>
      <c r="C7381" s="24" t="str">
        <f t="shared" si="115"/>
        <v>yuna177</v>
      </c>
      <c r="D7381" s="281">
        <v>3517</v>
      </c>
      <c r="E7381" s="281">
        <v>1549</v>
      </c>
      <c r="F7381" s="281">
        <v>56906</v>
      </c>
      <c r="G7381" s="24">
        <v>50</v>
      </c>
      <c r="H7381" s="24">
        <v>0</v>
      </c>
      <c r="I7381" s="24">
        <v>0</v>
      </c>
      <c r="J7381" s="282">
        <v>10</v>
      </c>
      <c r="K7381" s="282">
        <v>30</v>
      </c>
    </row>
    <row r="7382" spans="1:11" x14ac:dyDescent="0.3">
      <c r="A7382" s="281" t="s">
        <v>2129</v>
      </c>
      <c r="B7382" s="281">
        <v>178</v>
      </c>
      <c r="C7382" s="24" t="str">
        <f t="shared" si="115"/>
        <v>yuna178</v>
      </c>
      <c r="D7382" s="281">
        <v>3555</v>
      </c>
      <c r="E7382" s="281">
        <v>1565</v>
      </c>
      <c r="F7382" s="281">
        <v>57563</v>
      </c>
      <c r="G7382" s="24">
        <v>50</v>
      </c>
      <c r="H7382" s="24">
        <v>0</v>
      </c>
      <c r="I7382" s="24">
        <v>0</v>
      </c>
      <c r="J7382" s="282">
        <v>10</v>
      </c>
      <c r="K7382" s="282">
        <v>30</v>
      </c>
    </row>
    <row r="7383" spans="1:11" x14ac:dyDescent="0.3">
      <c r="A7383" s="281" t="s">
        <v>2129</v>
      </c>
      <c r="B7383" s="281">
        <v>179</v>
      </c>
      <c r="C7383" s="24" t="str">
        <f t="shared" si="115"/>
        <v>yuna179</v>
      </c>
      <c r="D7383" s="281">
        <v>3593</v>
      </c>
      <c r="E7383" s="281">
        <v>1582</v>
      </c>
      <c r="F7383" s="281">
        <v>58227</v>
      </c>
      <c r="G7383" s="24">
        <v>50</v>
      </c>
      <c r="H7383" s="24">
        <v>0</v>
      </c>
      <c r="I7383" s="24">
        <v>0</v>
      </c>
      <c r="J7383" s="282">
        <v>10</v>
      </c>
      <c r="K7383" s="282">
        <v>30</v>
      </c>
    </row>
    <row r="7384" spans="1:11" x14ac:dyDescent="0.3">
      <c r="A7384" s="281" t="s">
        <v>2129</v>
      </c>
      <c r="B7384" s="281">
        <v>180</v>
      </c>
      <c r="C7384" s="24" t="str">
        <f t="shared" si="115"/>
        <v>yuna180</v>
      </c>
      <c r="D7384" s="281">
        <v>3631</v>
      </c>
      <c r="E7384" s="281">
        <v>1599</v>
      </c>
      <c r="F7384" s="281">
        <v>58899</v>
      </c>
      <c r="G7384" s="24">
        <v>50</v>
      </c>
      <c r="H7384" s="24">
        <v>0</v>
      </c>
      <c r="I7384" s="24">
        <v>0</v>
      </c>
      <c r="J7384" s="282">
        <v>10</v>
      </c>
      <c r="K7384" s="282">
        <v>30</v>
      </c>
    </row>
    <row r="7385" spans="1:11" x14ac:dyDescent="0.3">
      <c r="A7385" s="281" t="s">
        <v>2129</v>
      </c>
      <c r="B7385" s="281">
        <v>181</v>
      </c>
      <c r="C7385" s="24" t="str">
        <f t="shared" si="115"/>
        <v>yuna181</v>
      </c>
      <c r="D7385" s="281">
        <v>3961</v>
      </c>
      <c r="E7385" s="281">
        <v>1744</v>
      </c>
      <c r="F7385" s="281">
        <v>65218</v>
      </c>
      <c r="G7385" s="24">
        <v>50</v>
      </c>
      <c r="H7385" s="24">
        <v>0</v>
      </c>
      <c r="I7385" s="24">
        <v>0</v>
      </c>
      <c r="J7385" s="282">
        <v>10</v>
      </c>
      <c r="K7385" s="282">
        <v>30</v>
      </c>
    </row>
    <row r="7386" spans="1:11" x14ac:dyDescent="0.3">
      <c r="A7386" s="281" t="s">
        <v>2129</v>
      </c>
      <c r="B7386" s="281">
        <v>182</v>
      </c>
      <c r="C7386" s="24" t="str">
        <f t="shared" si="115"/>
        <v>yuna182</v>
      </c>
      <c r="D7386" s="281">
        <v>4003</v>
      </c>
      <c r="E7386" s="281">
        <v>1763</v>
      </c>
      <c r="F7386" s="281">
        <v>65970</v>
      </c>
      <c r="G7386" s="24">
        <v>50</v>
      </c>
      <c r="H7386" s="24">
        <v>0</v>
      </c>
      <c r="I7386" s="24">
        <v>0</v>
      </c>
      <c r="J7386" s="282">
        <v>10</v>
      </c>
      <c r="K7386" s="282">
        <v>30</v>
      </c>
    </row>
    <row r="7387" spans="1:11" x14ac:dyDescent="0.3">
      <c r="A7387" s="281" t="s">
        <v>2129</v>
      </c>
      <c r="B7387" s="281">
        <v>183</v>
      </c>
      <c r="C7387" s="24" t="str">
        <f t="shared" si="115"/>
        <v>yuna183</v>
      </c>
      <c r="D7387" s="281">
        <v>4046</v>
      </c>
      <c r="E7387" s="281">
        <v>1782</v>
      </c>
      <c r="F7387" s="281">
        <v>66730</v>
      </c>
      <c r="G7387" s="24">
        <v>50</v>
      </c>
      <c r="H7387" s="24">
        <v>0</v>
      </c>
      <c r="I7387" s="24">
        <v>0</v>
      </c>
      <c r="J7387" s="282">
        <v>10</v>
      </c>
      <c r="K7387" s="282">
        <v>30</v>
      </c>
    </row>
    <row r="7388" spans="1:11" x14ac:dyDescent="0.3">
      <c r="A7388" s="281" t="s">
        <v>2129</v>
      </c>
      <c r="B7388" s="281">
        <v>184</v>
      </c>
      <c r="C7388" s="24" t="str">
        <f t="shared" si="115"/>
        <v>yuna184</v>
      </c>
      <c r="D7388" s="281">
        <v>4089</v>
      </c>
      <c r="E7388" s="281">
        <v>1801</v>
      </c>
      <c r="F7388" s="281">
        <v>67499</v>
      </c>
      <c r="G7388" s="24">
        <v>50</v>
      </c>
      <c r="H7388" s="24">
        <v>0</v>
      </c>
      <c r="I7388" s="24">
        <v>0</v>
      </c>
      <c r="J7388" s="282">
        <v>10</v>
      </c>
      <c r="K7388" s="282">
        <v>30</v>
      </c>
    </row>
    <row r="7389" spans="1:11" x14ac:dyDescent="0.3">
      <c r="A7389" s="281" t="s">
        <v>2129</v>
      </c>
      <c r="B7389" s="281">
        <v>185</v>
      </c>
      <c r="C7389" s="24" t="str">
        <f t="shared" si="115"/>
        <v>yuna185</v>
      </c>
      <c r="D7389" s="281">
        <v>4133</v>
      </c>
      <c r="E7389" s="281">
        <v>1820</v>
      </c>
      <c r="F7389" s="281">
        <v>68487</v>
      </c>
      <c r="G7389" s="24">
        <v>50</v>
      </c>
      <c r="H7389" s="24">
        <v>0</v>
      </c>
      <c r="I7389" s="24">
        <v>0</v>
      </c>
      <c r="J7389" s="282">
        <v>10</v>
      </c>
      <c r="K7389" s="282">
        <v>30</v>
      </c>
    </row>
    <row r="7390" spans="1:11" x14ac:dyDescent="0.3">
      <c r="A7390" s="281" t="s">
        <v>2129</v>
      </c>
      <c r="B7390" s="281">
        <v>186</v>
      </c>
      <c r="C7390" s="24" t="str">
        <f t="shared" si="115"/>
        <v>yuna186</v>
      </c>
      <c r="D7390" s="281">
        <v>4177</v>
      </c>
      <c r="E7390" s="281">
        <v>1840</v>
      </c>
      <c r="F7390" s="281">
        <v>69275</v>
      </c>
      <c r="G7390" s="24">
        <v>50</v>
      </c>
      <c r="H7390" s="24">
        <v>0</v>
      </c>
      <c r="I7390" s="24">
        <v>0</v>
      </c>
      <c r="J7390" s="282">
        <v>10</v>
      </c>
      <c r="K7390" s="282">
        <v>30</v>
      </c>
    </row>
    <row r="7391" spans="1:11" x14ac:dyDescent="0.3">
      <c r="A7391" s="281" t="s">
        <v>2129</v>
      </c>
      <c r="B7391" s="281">
        <v>187</v>
      </c>
      <c r="C7391" s="24" t="str">
        <f t="shared" si="115"/>
        <v>yuna187</v>
      </c>
      <c r="D7391" s="281">
        <v>4222</v>
      </c>
      <c r="E7391" s="281">
        <v>1859</v>
      </c>
      <c r="F7391" s="281">
        <v>70072</v>
      </c>
      <c r="G7391" s="24">
        <v>50</v>
      </c>
      <c r="H7391" s="24">
        <v>0</v>
      </c>
      <c r="I7391" s="24">
        <v>0</v>
      </c>
      <c r="J7391" s="282">
        <v>10</v>
      </c>
      <c r="K7391" s="282">
        <v>30</v>
      </c>
    </row>
    <row r="7392" spans="1:11" x14ac:dyDescent="0.3">
      <c r="A7392" s="281" t="s">
        <v>2129</v>
      </c>
      <c r="B7392" s="281">
        <v>188</v>
      </c>
      <c r="C7392" s="24" t="str">
        <f t="shared" si="115"/>
        <v>yuna188</v>
      </c>
      <c r="D7392" s="281">
        <v>4267</v>
      </c>
      <c r="E7392" s="281">
        <v>1879</v>
      </c>
      <c r="F7392" s="281">
        <v>70878</v>
      </c>
      <c r="G7392" s="24">
        <v>50</v>
      </c>
      <c r="H7392" s="24">
        <v>0</v>
      </c>
      <c r="I7392" s="24">
        <v>0</v>
      </c>
      <c r="J7392" s="282">
        <v>10</v>
      </c>
      <c r="K7392" s="282">
        <v>30</v>
      </c>
    </row>
    <row r="7393" spans="1:11" x14ac:dyDescent="0.3">
      <c r="A7393" s="281" t="s">
        <v>2129</v>
      </c>
      <c r="B7393" s="281">
        <v>189</v>
      </c>
      <c r="C7393" s="24" t="str">
        <f t="shared" si="115"/>
        <v>yuna189</v>
      </c>
      <c r="D7393" s="281">
        <v>4312</v>
      </c>
      <c r="E7393" s="281">
        <v>1899</v>
      </c>
      <c r="F7393" s="281">
        <v>71840</v>
      </c>
      <c r="G7393" s="24">
        <v>50</v>
      </c>
      <c r="H7393" s="24">
        <v>0</v>
      </c>
      <c r="I7393" s="24">
        <v>0</v>
      </c>
      <c r="J7393" s="282">
        <v>10</v>
      </c>
      <c r="K7393" s="282">
        <v>30</v>
      </c>
    </row>
    <row r="7394" spans="1:11" x14ac:dyDescent="0.3">
      <c r="A7394" s="281" t="s">
        <v>2129</v>
      </c>
      <c r="B7394" s="281">
        <v>190</v>
      </c>
      <c r="C7394" s="24" t="str">
        <f t="shared" si="115"/>
        <v>yuna190</v>
      </c>
      <c r="D7394" s="281">
        <v>4358</v>
      </c>
      <c r="E7394" s="281">
        <v>1919</v>
      </c>
      <c r="F7394" s="281">
        <v>72665</v>
      </c>
      <c r="G7394" s="24">
        <v>50</v>
      </c>
      <c r="H7394" s="24">
        <v>0</v>
      </c>
      <c r="I7394" s="24">
        <v>0</v>
      </c>
      <c r="J7394" s="282">
        <v>10</v>
      </c>
      <c r="K7394" s="282">
        <v>30</v>
      </c>
    </row>
    <row r="7395" spans="1:11" x14ac:dyDescent="0.3">
      <c r="A7395" s="281" t="s">
        <v>2129</v>
      </c>
      <c r="B7395" s="281">
        <v>191</v>
      </c>
      <c r="C7395" s="24" t="str">
        <f t="shared" si="115"/>
        <v>yuna191</v>
      </c>
      <c r="D7395" s="281">
        <v>4404</v>
      </c>
      <c r="E7395" s="281">
        <v>1940</v>
      </c>
      <c r="F7395" s="281">
        <v>73499</v>
      </c>
      <c r="G7395" s="24">
        <v>50</v>
      </c>
      <c r="H7395" s="24">
        <v>0</v>
      </c>
      <c r="I7395" s="24">
        <v>0</v>
      </c>
      <c r="J7395" s="282">
        <v>10</v>
      </c>
      <c r="K7395" s="282">
        <v>30</v>
      </c>
    </row>
    <row r="7396" spans="1:11" x14ac:dyDescent="0.3">
      <c r="A7396" s="281" t="s">
        <v>2129</v>
      </c>
      <c r="B7396" s="281">
        <v>192</v>
      </c>
      <c r="C7396" s="24" t="str">
        <f t="shared" si="115"/>
        <v>yuna192</v>
      </c>
      <c r="D7396" s="281">
        <v>4451</v>
      </c>
      <c r="E7396" s="281">
        <v>1960</v>
      </c>
      <c r="F7396" s="281">
        <v>74343</v>
      </c>
      <c r="G7396" s="24">
        <v>50</v>
      </c>
      <c r="H7396" s="24">
        <v>0</v>
      </c>
      <c r="I7396" s="24">
        <v>0</v>
      </c>
      <c r="J7396" s="282">
        <v>10</v>
      </c>
      <c r="K7396" s="282">
        <v>30</v>
      </c>
    </row>
    <row r="7397" spans="1:11" x14ac:dyDescent="0.3">
      <c r="A7397" s="281" t="s">
        <v>2129</v>
      </c>
      <c r="B7397" s="281">
        <v>193</v>
      </c>
      <c r="C7397" s="24" t="str">
        <f t="shared" si="115"/>
        <v>yuna193</v>
      </c>
      <c r="D7397" s="281">
        <v>4498</v>
      </c>
      <c r="E7397" s="281">
        <v>1981</v>
      </c>
      <c r="F7397" s="281">
        <v>75428</v>
      </c>
      <c r="G7397" s="24">
        <v>50</v>
      </c>
      <c r="H7397" s="24">
        <v>0</v>
      </c>
      <c r="I7397" s="24">
        <v>0</v>
      </c>
      <c r="J7397" s="282">
        <v>10</v>
      </c>
      <c r="K7397" s="282">
        <v>30</v>
      </c>
    </row>
    <row r="7398" spans="1:11" x14ac:dyDescent="0.3">
      <c r="A7398" s="281" t="s">
        <v>2129</v>
      </c>
      <c r="B7398" s="281">
        <v>194</v>
      </c>
      <c r="C7398" s="24" t="str">
        <f t="shared" si="115"/>
        <v>yuna194</v>
      </c>
      <c r="D7398" s="281">
        <v>4546</v>
      </c>
      <c r="E7398" s="281">
        <v>2002</v>
      </c>
      <c r="F7398" s="281">
        <v>76293</v>
      </c>
      <c r="G7398" s="24">
        <v>50</v>
      </c>
      <c r="H7398" s="24">
        <v>0</v>
      </c>
      <c r="I7398" s="24">
        <v>0</v>
      </c>
      <c r="J7398" s="282">
        <v>10</v>
      </c>
      <c r="K7398" s="282">
        <v>30</v>
      </c>
    </row>
    <row r="7399" spans="1:11" x14ac:dyDescent="0.3">
      <c r="A7399" s="281" t="s">
        <v>2129</v>
      </c>
      <c r="B7399" s="281">
        <v>195</v>
      </c>
      <c r="C7399" s="24" t="str">
        <f t="shared" si="115"/>
        <v>yuna195</v>
      </c>
      <c r="D7399" s="281">
        <v>4594</v>
      </c>
      <c r="E7399" s="281">
        <v>2023</v>
      </c>
      <c r="F7399" s="281">
        <v>77167</v>
      </c>
      <c r="G7399" s="24">
        <v>50</v>
      </c>
      <c r="H7399" s="24">
        <v>0</v>
      </c>
      <c r="I7399" s="24">
        <v>0</v>
      </c>
      <c r="J7399" s="282">
        <v>10</v>
      </c>
      <c r="K7399" s="282">
        <v>30</v>
      </c>
    </row>
    <row r="7400" spans="1:11" x14ac:dyDescent="0.3">
      <c r="A7400" s="281" t="s">
        <v>2129</v>
      </c>
      <c r="B7400" s="281">
        <v>196</v>
      </c>
      <c r="C7400" s="24" t="str">
        <f t="shared" si="115"/>
        <v>yuna196</v>
      </c>
      <c r="D7400" s="281">
        <v>4643</v>
      </c>
      <c r="E7400" s="281">
        <v>2045</v>
      </c>
      <c r="F7400" s="281">
        <v>78051</v>
      </c>
      <c r="G7400" s="24">
        <v>50</v>
      </c>
      <c r="H7400" s="24">
        <v>0</v>
      </c>
      <c r="I7400" s="24">
        <v>0</v>
      </c>
      <c r="J7400" s="282">
        <v>10</v>
      </c>
      <c r="K7400" s="282">
        <v>30</v>
      </c>
    </row>
    <row r="7401" spans="1:11" x14ac:dyDescent="0.3">
      <c r="A7401" s="281" t="s">
        <v>2129</v>
      </c>
      <c r="B7401" s="281">
        <v>197</v>
      </c>
      <c r="C7401" s="24" t="str">
        <f t="shared" si="115"/>
        <v>yuna197</v>
      </c>
      <c r="D7401" s="281">
        <v>4692</v>
      </c>
      <c r="E7401" s="281">
        <v>2067</v>
      </c>
      <c r="F7401" s="281">
        <v>79189</v>
      </c>
      <c r="G7401" s="24">
        <v>50</v>
      </c>
      <c r="H7401" s="24">
        <v>0</v>
      </c>
      <c r="I7401" s="24">
        <v>0</v>
      </c>
      <c r="J7401" s="282">
        <v>10</v>
      </c>
      <c r="K7401" s="282">
        <v>30</v>
      </c>
    </row>
    <row r="7402" spans="1:11" x14ac:dyDescent="0.3">
      <c r="A7402" s="281" t="s">
        <v>2129</v>
      </c>
      <c r="B7402" s="281">
        <v>198</v>
      </c>
      <c r="C7402" s="24" t="str">
        <f t="shared" si="115"/>
        <v>yuna198</v>
      </c>
      <c r="D7402" s="281">
        <v>4742</v>
      </c>
      <c r="E7402" s="281">
        <v>2088</v>
      </c>
      <c r="F7402" s="281">
        <v>80095</v>
      </c>
      <c r="G7402" s="24">
        <v>50</v>
      </c>
      <c r="H7402" s="24">
        <v>0</v>
      </c>
      <c r="I7402" s="24">
        <v>0</v>
      </c>
      <c r="J7402" s="282">
        <v>10</v>
      </c>
      <c r="K7402" s="282">
        <v>30</v>
      </c>
    </row>
    <row r="7403" spans="1:11" x14ac:dyDescent="0.3">
      <c r="A7403" s="281" t="s">
        <v>2129</v>
      </c>
      <c r="B7403" s="281">
        <v>199</v>
      </c>
      <c r="C7403" s="24" t="str">
        <f t="shared" si="115"/>
        <v>yuna199</v>
      </c>
      <c r="D7403" s="281">
        <v>4792</v>
      </c>
      <c r="E7403" s="281">
        <v>2111</v>
      </c>
      <c r="F7403" s="281">
        <v>81011</v>
      </c>
      <c r="G7403" s="24">
        <v>50</v>
      </c>
      <c r="H7403" s="24">
        <v>0</v>
      </c>
      <c r="I7403" s="24">
        <v>0</v>
      </c>
      <c r="J7403" s="282">
        <v>10</v>
      </c>
      <c r="K7403" s="282">
        <v>30</v>
      </c>
    </row>
    <row r="7404" spans="1:11" x14ac:dyDescent="0.3">
      <c r="A7404" s="281" t="s">
        <v>2129</v>
      </c>
      <c r="B7404" s="281">
        <v>200</v>
      </c>
      <c r="C7404" s="24" t="str">
        <f t="shared" si="115"/>
        <v>yuna200</v>
      </c>
      <c r="D7404" s="281">
        <v>4843</v>
      </c>
      <c r="E7404" s="281">
        <v>2133</v>
      </c>
      <c r="F7404" s="281">
        <v>81937</v>
      </c>
      <c r="G7404" s="24">
        <v>50</v>
      </c>
      <c r="H7404" s="24">
        <v>0</v>
      </c>
      <c r="I7404" s="24">
        <v>0</v>
      </c>
      <c r="J7404" s="282">
        <v>10</v>
      </c>
      <c r="K7404" s="282">
        <v>30</v>
      </c>
    </row>
    <row r="7405" spans="1:11" x14ac:dyDescent="0.3">
      <c r="A7405" s="281" t="s">
        <v>2129</v>
      </c>
      <c r="B7405" s="281">
        <v>201</v>
      </c>
      <c r="C7405" s="24" t="str">
        <f t="shared" si="115"/>
        <v>yuna201</v>
      </c>
      <c r="D7405" s="281">
        <v>5282</v>
      </c>
      <c r="E7405" s="281">
        <v>2326</v>
      </c>
      <c r="F7405" s="281">
        <v>90505</v>
      </c>
      <c r="G7405" s="24">
        <v>50</v>
      </c>
      <c r="H7405" s="24">
        <v>0</v>
      </c>
      <c r="I7405" s="24">
        <v>0</v>
      </c>
      <c r="J7405" s="282">
        <v>10</v>
      </c>
      <c r="K7405" s="282">
        <v>30</v>
      </c>
    </row>
    <row r="7406" spans="1:11" x14ac:dyDescent="0.3">
      <c r="A7406" s="281" t="s">
        <v>2129</v>
      </c>
      <c r="B7406" s="281">
        <v>202</v>
      </c>
      <c r="C7406" s="24" t="str">
        <f t="shared" si="115"/>
        <v>yuna202</v>
      </c>
      <c r="D7406" s="281">
        <v>5337</v>
      </c>
      <c r="E7406" s="281">
        <v>2351</v>
      </c>
      <c r="F7406" s="281">
        <v>91633</v>
      </c>
      <c r="G7406" s="24">
        <v>50</v>
      </c>
      <c r="H7406" s="24">
        <v>0</v>
      </c>
      <c r="I7406" s="24">
        <v>0</v>
      </c>
      <c r="J7406" s="282">
        <v>10</v>
      </c>
      <c r="K7406" s="282">
        <v>30</v>
      </c>
    </row>
    <row r="7407" spans="1:11" x14ac:dyDescent="0.3">
      <c r="A7407" s="281" t="s">
        <v>2129</v>
      </c>
      <c r="B7407" s="281">
        <v>203</v>
      </c>
      <c r="C7407" s="24" t="str">
        <f t="shared" si="115"/>
        <v>yuna203</v>
      </c>
      <c r="D7407" s="281">
        <v>5394</v>
      </c>
      <c r="E7407" s="281">
        <v>2376</v>
      </c>
      <c r="F7407" s="281">
        <v>92743</v>
      </c>
      <c r="G7407" s="24">
        <v>50</v>
      </c>
      <c r="H7407" s="24">
        <v>0</v>
      </c>
      <c r="I7407" s="24">
        <v>0</v>
      </c>
      <c r="J7407" s="282">
        <v>10</v>
      </c>
      <c r="K7407" s="282">
        <v>30</v>
      </c>
    </row>
    <row r="7408" spans="1:11" x14ac:dyDescent="0.3">
      <c r="A7408" s="281" t="s">
        <v>2129</v>
      </c>
      <c r="B7408" s="281">
        <v>204</v>
      </c>
      <c r="C7408" s="24" t="str">
        <f t="shared" si="115"/>
        <v>yuna204</v>
      </c>
      <c r="D7408" s="281">
        <v>5451</v>
      </c>
      <c r="E7408" s="281">
        <v>2401</v>
      </c>
      <c r="F7408" s="281">
        <v>93866</v>
      </c>
      <c r="G7408" s="24">
        <v>50</v>
      </c>
      <c r="H7408" s="24">
        <v>0</v>
      </c>
      <c r="I7408" s="24">
        <v>0</v>
      </c>
      <c r="J7408" s="282">
        <v>10</v>
      </c>
      <c r="K7408" s="282">
        <v>30</v>
      </c>
    </row>
    <row r="7409" spans="1:11" x14ac:dyDescent="0.3">
      <c r="A7409" s="281" t="s">
        <v>2129</v>
      </c>
      <c r="B7409" s="281">
        <v>205</v>
      </c>
      <c r="C7409" s="24" t="str">
        <f t="shared" si="115"/>
        <v>yuna205</v>
      </c>
      <c r="D7409" s="281">
        <v>5508</v>
      </c>
      <c r="E7409" s="281">
        <v>2426</v>
      </c>
      <c r="F7409" s="281">
        <v>95390</v>
      </c>
      <c r="G7409" s="24">
        <v>50</v>
      </c>
      <c r="H7409" s="24">
        <v>0</v>
      </c>
      <c r="I7409" s="24">
        <v>0</v>
      </c>
      <c r="J7409" s="282">
        <v>10</v>
      </c>
      <c r="K7409" s="282">
        <v>30</v>
      </c>
    </row>
    <row r="7410" spans="1:11" x14ac:dyDescent="0.3">
      <c r="A7410" s="281" t="s">
        <v>2129</v>
      </c>
      <c r="B7410" s="281">
        <v>206</v>
      </c>
      <c r="C7410" s="24" t="str">
        <f t="shared" si="115"/>
        <v>yuna206</v>
      </c>
      <c r="D7410" s="281">
        <v>5566</v>
      </c>
      <c r="E7410" s="281">
        <v>2452</v>
      </c>
      <c r="F7410" s="281">
        <v>96642</v>
      </c>
      <c r="G7410" s="24">
        <v>50</v>
      </c>
      <c r="H7410" s="24">
        <v>0</v>
      </c>
      <c r="I7410" s="24">
        <v>0</v>
      </c>
      <c r="J7410" s="282">
        <v>10</v>
      </c>
      <c r="K7410" s="282">
        <v>30</v>
      </c>
    </row>
    <row r="7411" spans="1:11" x14ac:dyDescent="0.3">
      <c r="A7411" s="281" t="s">
        <v>2129</v>
      </c>
      <c r="B7411" s="281">
        <v>207</v>
      </c>
      <c r="C7411" s="24" t="str">
        <f t="shared" si="115"/>
        <v>yuna207</v>
      </c>
      <c r="D7411" s="281">
        <v>5625</v>
      </c>
      <c r="E7411" s="281">
        <v>2477</v>
      </c>
      <c r="F7411" s="281">
        <v>97911</v>
      </c>
      <c r="G7411" s="24">
        <v>50</v>
      </c>
      <c r="H7411" s="24">
        <v>0</v>
      </c>
      <c r="I7411" s="24">
        <v>0</v>
      </c>
      <c r="J7411" s="282">
        <v>10</v>
      </c>
      <c r="K7411" s="282">
        <v>30</v>
      </c>
    </row>
    <row r="7412" spans="1:11" x14ac:dyDescent="0.3">
      <c r="A7412" s="281" t="s">
        <v>2129</v>
      </c>
      <c r="B7412" s="281">
        <v>208</v>
      </c>
      <c r="C7412" s="24" t="str">
        <f t="shared" si="115"/>
        <v>yuna208</v>
      </c>
      <c r="D7412" s="281">
        <v>5684</v>
      </c>
      <c r="E7412" s="281">
        <v>2503</v>
      </c>
      <c r="F7412" s="281">
        <v>99162</v>
      </c>
      <c r="G7412" s="24">
        <v>50</v>
      </c>
      <c r="H7412" s="24">
        <v>0</v>
      </c>
      <c r="I7412" s="24">
        <v>0</v>
      </c>
      <c r="J7412" s="282">
        <v>10</v>
      </c>
      <c r="K7412" s="282">
        <v>30</v>
      </c>
    </row>
    <row r="7413" spans="1:11" x14ac:dyDescent="0.3">
      <c r="A7413" s="281" t="s">
        <v>2129</v>
      </c>
      <c r="B7413" s="281">
        <v>209</v>
      </c>
      <c r="C7413" s="24" t="str">
        <f t="shared" si="115"/>
        <v>yuna209</v>
      </c>
      <c r="D7413" s="281">
        <v>5744</v>
      </c>
      <c r="E7413" s="281">
        <v>2530</v>
      </c>
      <c r="F7413" s="281">
        <v>100497</v>
      </c>
      <c r="G7413" s="24">
        <v>50</v>
      </c>
      <c r="H7413" s="24">
        <v>0</v>
      </c>
      <c r="I7413" s="24">
        <v>0</v>
      </c>
      <c r="J7413" s="282">
        <v>10</v>
      </c>
      <c r="K7413" s="282">
        <v>30</v>
      </c>
    </row>
    <row r="7414" spans="1:11" x14ac:dyDescent="0.3">
      <c r="A7414" s="281" t="s">
        <v>2129</v>
      </c>
      <c r="B7414" s="281">
        <v>210</v>
      </c>
      <c r="C7414" s="24" t="str">
        <f t="shared" si="115"/>
        <v>yuna210</v>
      </c>
      <c r="D7414" s="281">
        <v>5804</v>
      </c>
      <c r="E7414" s="281">
        <v>2556</v>
      </c>
      <c r="F7414" s="281">
        <v>101780</v>
      </c>
      <c r="G7414" s="24">
        <v>50</v>
      </c>
      <c r="H7414" s="24">
        <v>0</v>
      </c>
      <c r="I7414" s="24">
        <v>0</v>
      </c>
      <c r="J7414" s="282">
        <v>10</v>
      </c>
      <c r="K7414" s="282">
        <v>30</v>
      </c>
    </row>
    <row r="7415" spans="1:11" x14ac:dyDescent="0.3">
      <c r="A7415" s="281" t="s">
        <v>2129</v>
      </c>
      <c r="B7415" s="281">
        <v>211</v>
      </c>
      <c r="C7415" s="24" t="str">
        <f t="shared" si="115"/>
        <v>yuna211</v>
      </c>
      <c r="D7415" s="281">
        <v>5865</v>
      </c>
      <c r="E7415" s="281">
        <v>2583</v>
      </c>
      <c r="F7415" s="281">
        <v>103114</v>
      </c>
      <c r="G7415" s="24">
        <v>50</v>
      </c>
      <c r="H7415" s="24">
        <v>0</v>
      </c>
      <c r="I7415" s="24">
        <v>0</v>
      </c>
      <c r="J7415" s="282">
        <v>10</v>
      </c>
      <c r="K7415" s="282">
        <v>30</v>
      </c>
    </row>
    <row r="7416" spans="1:11" x14ac:dyDescent="0.3">
      <c r="A7416" s="281" t="s">
        <v>2129</v>
      </c>
      <c r="B7416" s="281">
        <v>212</v>
      </c>
      <c r="C7416" s="24" t="str">
        <f t="shared" si="115"/>
        <v>yuna212</v>
      </c>
      <c r="D7416" s="281">
        <v>5927</v>
      </c>
      <c r="E7416" s="281">
        <v>2610</v>
      </c>
      <c r="F7416" s="281">
        <v>104465</v>
      </c>
      <c r="G7416" s="24">
        <v>50</v>
      </c>
      <c r="H7416" s="24">
        <v>0</v>
      </c>
      <c r="I7416" s="24">
        <v>0</v>
      </c>
      <c r="J7416" s="282">
        <v>10</v>
      </c>
      <c r="K7416" s="282">
        <v>30</v>
      </c>
    </row>
    <row r="7417" spans="1:11" x14ac:dyDescent="0.3">
      <c r="A7417" s="281" t="s">
        <v>2129</v>
      </c>
      <c r="B7417" s="281">
        <v>213</v>
      </c>
      <c r="C7417" s="24" t="str">
        <f t="shared" si="115"/>
        <v>yuna213</v>
      </c>
      <c r="D7417" s="281">
        <v>5989</v>
      </c>
      <c r="E7417" s="281">
        <v>2638</v>
      </c>
      <c r="F7417" s="281">
        <v>105833</v>
      </c>
      <c r="G7417" s="24">
        <v>50</v>
      </c>
      <c r="H7417" s="24">
        <v>0</v>
      </c>
      <c r="I7417" s="24">
        <v>0</v>
      </c>
      <c r="J7417" s="282">
        <v>10</v>
      </c>
      <c r="K7417" s="282">
        <v>30</v>
      </c>
    </row>
    <row r="7418" spans="1:11" x14ac:dyDescent="0.3">
      <c r="A7418" s="281" t="s">
        <v>2129</v>
      </c>
      <c r="B7418" s="281">
        <v>214</v>
      </c>
      <c r="C7418" s="24" t="str">
        <f t="shared" si="115"/>
        <v>yuna214</v>
      </c>
      <c r="D7418" s="281">
        <v>6052</v>
      </c>
      <c r="E7418" s="281">
        <v>2665</v>
      </c>
      <c r="F7418" s="281">
        <v>107219</v>
      </c>
      <c r="G7418" s="24">
        <v>50</v>
      </c>
      <c r="H7418" s="24">
        <v>0</v>
      </c>
      <c r="I7418" s="24">
        <v>0</v>
      </c>
      <c r="J7418" s="282">
        <v>10</v>
      </c>
      <c r="K7418" s="282">
        <v>30</v>
      </c>
    </row>
    <row r="7419" spans="1:11" x14ac:dyDescent="0.3">
      <c r="A7419" s="281" t="s">
        <v>2129</v>
      </c>
      <c r="B7419" s="281">
        <v>215</v>
      </c>
      <c r="C7419" s="24" t="str">
        <f t="shared" si="115"/>
        <v>yuna215</v>
      </c>
      <c r="D7419" s="281">
        <v>6115</v>
      </c>
      <c r="E7419" s="281">
        <v>2693</v>
      </c>
      <c r="F7419" s="281">
        <v>108585</v>
      </c>
      <c r="G7419" s="24">
        <v>50</v>
      </c>
      <c r="H7419" s="24">
        <v>0</v>
      </c>
      <c r="I7419" s="24">
        <v>0</v>
      </c>
      <c r="J7419" s="282">
        <v>10</v>
      </c>
      <c r="K7419" s="282">
        <v>30</v>
      </c>
    </row>
    <row r="7420" spans="1:11" x14ac:dyDescent="0.3">
      <c r="A7420" s="281" t="s">
        <v>2129</v>
      </c>
      <c r="B7420" s="281">
        <v>216</v>
      </c>
      <c r="C7420" s="24" t="str">
        <f t="shared" si="115"/>
        <v>yuna216</v>
      </c>
      <c r="D7420" s="281">
        <v>6179</v>
      </c>
      <c r="E7420" s="281">
        <v>2722</v>
      </c>
      <c r="F7420" s="281">
        <v>110005</v>
      </c>
      <c r="G7420" s="24">
        <v>50</v>
      </c>
      <c r="H7420" s="24">
        <v>0</v>
      </c>
      <c r="I7420" s="24">
        <v>0</v>
      </c>
      <c r="J7420" s="282">
        <v>10</v>
      </c>
      <c r="K7420" s="282">
        <v>30</v>
      </c>
    </row>
    <row r="7421" spans="1:11" x14ac:dyDescent="0.3">
      <c r="A7421" s="281" t="s">
        <v>2129</v>
      </c>
      <c r="B7421" s="281">
        <v>217</v>
      </c>
      <c r="C7421" s="24" t="str">
        <f t="shared" si="115"/>
        <v>yuna217</v>
      </c>
      <c r="D7421" s="281">
        <v>6244</v>
      </c>
      <c r="E7421" s="281">
        <v>2750</v>
      </c>
      <c r="F7421" s="281">
        <v>111329</v>
      </c>
      <c r="G7421" s="24">
        <v>50</v>
      </c>
      <c r="H7421" s="24">
        <v>0</v>
      </c>
      <c r="I7421" s="24">
        <v>0</v>
      </c>
      <c r="J7421" s="282">
        <v>10</v>
      </c>
      <c r="K7421" s="282">
        <v>30</v>
      </c>
    </row>
    <row r="7422" spans="1:11" x14ac:dyDescent="0.3">
      <c r="A7422" s="281" t="s">
        <v>2129</v>
      </c>
      <c r="B7422" s="281">
        <v>218</v>
      </c>
      <c r="C7422" s="24" t="str">
        <f t="shared" si="115"/>
        <v>yuna218</v>
      </c>
      <c r="D7422" s="281">
        <v>6309</v>
      </c>
      <c r="E7422" s="281">
        <v>2779</v>
      </c>
      <c r="F7422" s="281">
        <v>112707</v>
      </c>
      <c r="G7422" s="24">
        <v>50</v>
      </c>
      <c r="H7422" s="24">
        <v>0</v>
      </c>
      <c r="I7422" s="24">
        <v>0</v>
      </c>
      <c r="J7422" s="282">
        <v>10</v>
      </c>
      <c r="K7422" s="282">
        <v>30</v>
      </c>
    </row>
    <row r="7423" spans="1:11" x14ac:dyDescent="0.3">
      <c r="A7423" s="281" t="s">
        <v>2129</v>
      </c>
      <c r="B7423" s="281">
        <v>219</v>
      </c>
      <c r="C7423" s="24" t="str">
        <f t="shared" si="115"/>
        <v>yuna219</v>
      </c>
      <c r="D7423" s="281">
        <v>6375</v>
      </c>
      <c r="E7423" s="281">
        <v>2808</v>
      </c>
      <c r="F7423" s="281">
        <v>114062</v>
      </c>
      <c r="G7423" s="24">
        <v>50</v>
      </c>
      <c r="H7423" s="24">
        <v>0</v>
      </c>
      <c r="I7423" s="24">
        <v>0</v>
      </c>
      <c r="J7423" s="282">
        <v>10</v>
      </c>
      <c r="K7423" s="282">
        <v>30</v>
      </c>
    </row>
    <row r="7424" spans="1:11" x14ac:dyDescent="0.3">
      <c r="A7424" s="281" t="s">
        <v>2129</v>
      </c>
      <c r="B7424" s="281">
        <v>220</v>
      </c>
      <c r="C7424" s="24" t="str">
        <f t="shared" si="115"/>
        <v>yuna220</v>
      </c>
      <c r="D7424" s="281">
        <v>6442</v>
      </c>
      <c r="E7424" s="281">
        <v>2837</v>
      </c>
      <c r="F7424" s="281">
        <v>115433</v>
      </c>
      <c r="G7424" s="24">
        <v>50</v>
      </c>
      <c r="H7424" s="24">
        <v>0</v>
      </c>
      <c r="I7424" s="24">
        <v>0</v>
      </c>
      <c r="J7424" s="282">
        <v>10</v>
      </c>
      <c r="K7424" s="282">
        <v>30</v>
      </c>
    </row>
    <row r="7425" spans="1:11" x14ac:dyDescent="0.3">
      <c r="A7425" s="281" t="s">
        <v>2129</v>
      </c>
      <c r="B7425" s="281">
        <v>221</v>
      </c>
      <c r="C7425" s="24" t="str">
        <f t="shared" si="115"/>
        <v>yuna221</v>
      </c>
      <c r="D7425" s="281">
        <v>7024</v>
      </c>
      <c r="E7425" s="281">
        <v>3094</v>
      </c>
      <c r="F7425" s="281">
        <v>127135</v>
      </c>
      <c r="G7425" s="24">
        <v>50</v>
      </c>
      <c r="H7425" s="24">
        <v>0</v>
      </c>
      <c r="I7425" s="24">
        <v>0</v>
      </c>
      <c r="J7425" s="282">
        <v>10</v>
      </c>
      <c r="K7425" s="282">
        <v>30</v>
      </c>
    </row>
    <row r="7426" spans="1:11" x14ac:dyDescent="0.3">
      <c r="A7426" s="281" t="s">
        <v>2129</v>
      </c>
      <c r="B7426" s="281">
        <v>222</v>
      </c>
      <c r="C7426" s="24" t="str">
        <f t="shared" si="115"/>
        <v>yuna222</v>
      </c>
      <c r="D7426" s="281">
        <v>7098</v>
      </c>
      <c r="E7426" s="281">
        <v>3126</v>
      </c>
      <c r="F7426" s="281">
        <v>128786</v>
      </c>
      <c r="G7426" s="24">
        <v>50</v>
      </c>
      <c r="H7426" s="24">
        <v>0</v>
      </c>
      <c r="I7426" s="24">
        <v>0</v>
      </c>
      <c r="J7426" s="282">
        <v>10</v>
      </c>
      <c r="K7426" s="282">
        <v>30</v>
      </c>
    </row>
    <row r="7427" spans="1:11" x14ac:dyDescent="0.3">
      <c r="A7427" s="281" t="s">
        <v>2129</v>
      </c>
      <c r="B7427" s="281">
        <v>223</v>
      </c>
      <c r="C7427" s="24" t="str">
        <f t="shared" si="115"/>
        <v>yuna223</v>
      </c>
      <c r="D7427" s="281">
        <v>7172</v>
      </c>
      <c r="E7427" s="281">
        <v>3159</v>
      </c>
      <c r="F7427" s="281">
        <v>130385</v>
      </c>
      <c r="G7427" s="24">
        <v>50</v>
      </c>
      <c r="H7427" s="24">
        <v>0</v>
      </c>
      <c r="I7427" s="24">
        <v>0</v>
      </c>
      <c r="J7427" s="282">
        <v>10</v>
      </c>
      <c r="K7427" s="282">
        <v>30</v>
      </c>
    </row>
    <row r="7428" spans="1:11" x14ac:dyDescent="0.3">
      <c r="A7428" s="281" t="s">
        <v>2129</v>
      </c>
      <c r="B7428" s="281">
        <v>224</v>
      </c>
      <c r="C7428" s="24" t="str">
        <f t="shared" si="115"/>
        <v>yuna224</v>
      </c>
      <c r="D7428" s="281">
        <v>7247</v>
      </c>
      <c r="E7428" s="281">
        <v>3192</v>
      </c>
      <c r="F7428" s="281">
        <v>132076</v>
      </c>
      <c r="G7428" s="24">
        <v>50</v>
      </c>
      <c r="H7428" s="24">
        <v>0</v>
      </c>
      <c r="I7428" s="24">
        <v>0</v>
      </c>
      <c r="J7428" s="282">
        <v>10</v>
      </c>
      <c r="K7428" s="282">
        <v>30</v>
      </c>
    </row>
    <row r="7429" spans="1:11" x14ac:dyDescent="0.3">
      <c r="A7429" s="281" t="s">
        <v>2129</v>
      </c>
      <c r="B7429" s="281">
        <v>225</v>
      </c>
      <c r="C7429" s="24" t="str">
        <f t="shared" si="115"/>
        <v>yuna225</v>
      </c>
      <c r="D7429" s="281">
        <v>7322</v>
      </c>
      <c r="E7429" s="281">
        <v>3225</v>
      </c>
      <c r="F7429" s="281">
        <v>133788</v>
      </c>
      <c r="G7429" s="24">
        <v>50</v>
      </c>
      <c r="H7429" s="24">
        <v>0</v>
      </c>
      <c r="I7429" s="24">
        <v>0</v>
      </c>
      <c r="J7429" s="282">
        <v>10</v>
      </c>
      <c r="K7429" s="282">
        <v>30</v>
      </c>
    </row>
    <row r="7430" spans="1:11" x14ac:dyDescent="0.3">
      <c r="A7430" s="281" t="s">
        <v>2129</v>
      </c>
      <c r="B7430" s="281">
        <v>226</v>
      </c>
      <c r="C7430" s="24" t="str">
        <f t="shared" ref="C7430:C7493" si="116">A7430&amp;B7430</f>
        <v>yuna226</v>
      </c>
      <c r="D7430" s="281">
        <v>7398</v>
      </c>
      <c r="E7430" s="281">
        <v>3258</v>
      </c>
      <c r="F7430" s="281">
        <v>135447</v>
      </c>
      <c r="G7430" s="24">
        <v>50</v>
      </c>
      <c r="H7430" s="24">
        <v>0</v>
      </c>
      <c r="I7430" s="24">
        <v>0</v>
      </c>
      <c r="J7430" s="282">
        <v>10</v>
      </c>
      <c r="K7430" s="282">
        <v>30</v>
      </c>
    </row>
    <row r="7431" spans="1:11" x14ac:dyDescent="0.3">
      <c r="A7431" s="281" t="s">
        <v>2129</v>
      </c>
      <c r="B7431" s="281">
        <v>227</v>
      </c>
      <c r="C7431" s="24" t="str">
        <f t="shared" si="116"/>
        <v>yuna227</v>
      </c>
      <c r="D7431" s="281">
        <v>7475</v>
      </c>
      <c r="E7431" s="281">
        <v>3292</v>
      </c>
      <c r="F7431" s="281">
        <v>137202</v>
      </c>
      <c r="G7431" s="24">
        <v>50</v>
      </c>
      <c r="H7431" s="24">
        <v>0</v>
      </c>
      <c r="I7431" s="24">
        <v>0</v>
      </c>
      <c r="J7431" s="282">
        <v>10</v>
      </c>
      <c r="K7431" s="282">
        <v>30</v>
      </c>
    </row>
    <row r="7432" spans="1:11" x14ac:dyDescent="0.3">
      <c r="A7432" s="281" t="s">
        <v>2129</v>
      </c>
      <c r="B7432" s="281">
        <v>228</v>
      </c>
      <c r="C7432" s="24" t="str">
        <f t="shared" si="116"/>
        <v>yuna228</v>
      </c>
      <c r="D7432" s="281">
        <v>7553</v>
      </c>
      <c r="E7432" s="281">
        <v>3327</v>
      </c>
      <c r="F7432" s="281">
        <v>138902</v>
      </c>
      <c r="G7432" s="24">
        <v>50</v>
      </c>
      <c r="H7432" s="24">
        <v>0</v>
      </c>
      <c r="I7432" s="24">
        <v>0</v>
      </c>
      <c r="J7432" s="282">
        <v>10</v>
      </c>
      <c r="K7432" s="282">
        <v>30</v>
      </c>
    </row>
    <row r="7433" spans="1:11" x14ac:dyDescent="0.3">
      <c r="A7433" s="281" t="s">
        <v>2129</v>
      </c>
      <c r="B7433" s="281">
        <v>229</v>
      </c>
      <c r="C7433" s="24" t="str">
        <f t="shared" si="116"/>
        <v>yuna229</v>
      </c>
      <c r="D7433" s="281">
        <v>7631</v>
      </c>
      <c r="E7433" s="281">
        <v>3361</v>
      </c>
      <c r="F7433" s="281">
        <v>140699</v>
      </c>
      <c r="G7433" s="24">
        <v>50</v>
      </c>
      <c r="H7433" s="24">
        <v>0</v>
      </c>
      <c r="I7433" s="24">
        <v>0</v>
      </c>
      <c r="J7433" s="282">
        <v>10</v>
      </c>
      <c r="K7433" s="282">
        <v>30</v>
      </c>
    </row>
    <row r="7434" spans="1:11" x14ac:dyDescent="0.3">
      <c r="A7434" s="281" t="s">
        <v>2129</v>
      </c>
      <c r="B7434" s="281">
        <v>230</v>
      </c>
      <c r="C7434" s="24" t="str">
        <f t="shared" si="116"/>
        <v>yuna230</v>
      </c>
      <c r="D7434" s="281">
        <v>7711</v>
      </c>
      <c r="E7434" s="281">
        <v>3396</v>
      </c>
      <c r="F7434" s="281">
        <v>142441</v>
      </c>
      <c r="G7434" s="24">
        <v>50</v>
      </c>
      <c r="H7434" s="24">
        <v>0</v>
      </c>
      <c r="I7434" s="24">
        <v>0</v>
      </c>
      <c r="J7434" s="282">
        <v>10</v>
      </c>
      <c r="K7434" s="282">
        <v>30</v>
      </c>
    </row>
    <row r="7435" spans="1:11" x14ac:dyDescent="0.3">
      <c r="A7435" s="281" t="s">
        <v>2129</v>
      </c>
      <c r="B7435" s="281">
        <v>231</v>
      </c>
      <c r="C7435" s="24" t="str">
        <f t="shared" si="116"/>
        <v>yuna231</v>
      </c>
      <c r="D7435" s="281">
        <v>7791</v>
      </c>
      <c r="E7435" s="281">
        <v>3431</v>
      </c>
      <c r="F7435" s="281">
        <v>144282</v>
      </c>
      <c r="G7435" s="24">
        <v>50</v>
      </c>
      <c r="H7435" s="24">
        <v>0</v>
      </c>
      <c r="I7435" s="24">
        <v>0</v>
      </c>
      <c r="J7435" s="282">
        <v>10</v>
      </c>
      <c r="K7435" s="282">
        <v>30</v>
      </c>
    </row>
    <row r="7436" spans="1:11" x14ac:dyDescent="0.3">
      <c r="A7436" s="281" t="s">
        <v>2129</v>
      </c>
      <c r="B7436" s="281">
        <v>232</v>
      </c>
      <c r="C7436" s="24" t="str">
        <f t="shared" si="116"/>
        <v>yuna232</v>
      </c>
      <c r="D7436" s="281">
        <v>7872</v>
      </c>
      <c r="E7436" s="281">
        <v>3467</v>
      </c>
      <c r="F7436" s="281">
        <v>146146</v>
      </c>
      <c r="G7436" s="24">
        <v>50</v>
      </c>
      <c r="H7436" s="24">
        <v>0</v>
      </c>
      <c r="I7436" s="24">
        <v>0</v>
      </c>
      <c r="J7436" s="282">
        <v>10</v>
      </c>
      <c r="K7436" s="282">
        <v>30</v>
      </c>
    </row>
    <row r="7437" spans="1:11" x14ac:dyDescent="0.3">
      <c r="A7437" s="281" t="s">
        <v>2129</v>
      </c>
      <c r="B7437" s="281">
        <v>233</v>
      </c>
      <c r="C7437" s="24" t="str">
        <f t="shared" si="116"/>
        <v>yuna233</v>
      </c>
      <c r="D7437" s="281">
        <v>7953</v>
      </c>
      <c r="E7437" s="281">
        <v>3503</v>
      </c>
      <c r="F7437" s="281">
        <v>147952</v>
      </c>
      <c r="G7437" s="24">
        <v>50</v>
      </c>
      <c r="H7437" s="24">
        <v>0</v>
      </c>
      <c r="I7437" s="24">
        <v>0</v>
      </c>
      <c r="J7437" s="282">
        <v>10</v>
      </c>
      <c r="K7437" s="282">
        <v>30</v>
      </c>
    </row>
    <row r="7438" spans="1:11" x14ac:dyDescent="0.3">
      <c r="A7438" s="281" t="s">
        <v>2129</v>
      </c>
      <c r="B7438" s="281">
        <v>234</v>
      </c>
      <c r="C7438" s="24" t="str">
        <f t="shared" si="116"/>
        <v>yuna234</v>
      </c>
      <c r="D7438" s="281">
        <v>8036</v>
      </c>
      <c r="E7438" s="281">
        <v>3539</v>
      </c>
      <c r="F7438" s="281">
        <v>149862</v>
      </c>
      <c r="G7438" s="24">
        <v>50</v>
      </c>
      <c r="H7438" s="24">
        <v>0</v>
      </c>
      <c r="I7438" s="24">
        <v>0</v>
      </c>
      <c r="J7438" s="282">
        <v>10</v>
      </c>
      <c r="K7438" s="282">
        <v>30</v>
      </c>
    </row>
    <row r="7439" spans="1:11" x14ac:dyDescent="0.3">
      <c r="A7439" s="281" t="s">
        <v>2129</v>
      </c>
      <c r="B7439" s="281">
        <v>235</v>
      </c>
      <c r="C7439" s="24" t="str">
        <f t="shared" si="116"/>
        <v>yuna235</v>
      </c>
      <c r="D7439" s="281">
        <v>8119</v>
      </c>
      <c r="E7439" s="281">
        <v>3576</v>
      </c>
      <c r="F7439" s="281">
        <v>151713</v>
      </c>
      <c r="G7439" s="24">
        <v>50</v>
      </c>
      <c r="H7439" s="24">
        <v>0</v>
      </c>
      <c r="I7439" s="24">
        <v>0</v>
      </c>
      <c r="J7439" s="282">
        <v>10</v>
      </c>
      <c r="K7439" s="282">
        <v>30</v>
      </c>
    </row>
    <row r="7440" spans="1:11" x14ac:dyDescent="0.3">
      <c r="A7440" s="281" t="s">
        <v>2129</v>
      </c>
      <c r="B7440" s="281">
        <v>236</v>
      </c>
      <c r="C7440" s="24" t="str">
        <f t="shared" si="116"/>
        <v>yuna236</v>
      </c>
      <c r="D7440" s="281">
        <v>8203</v>
      </c>
      <c r="E7440" s="281">
        <v>3613</v>
      </c>
      <c r="F7440" s="281">
        <v>153669</v>
      </c>
      <c r="G7440" s="24">
        <v>50</v>
      </c>
      <c r="H7440" s="24">
        <v>0</v>
      </c>
      <c r="I7440" s="24">
        <v>0</v>
      </c>
      <c r="J7440" s="282">
        <v>10</v>
      </c>
      <c r="K7440" s="282">
        <v>30</v>
      </c>
    </row>
    <row r="7441" spans="1:11" x14ac:dyDescent="0.3">
      <c r="A7441" s="281" t="s">
        <v>2129</v>
      </c>
      <c r="B7441" s="281">
        <v>237</v>
      </c>
      <c r="C7441" s="24" t="str">
        <f t="shared" si="116"/>
        <v>yuna237</v>
      </c>
      <c r="D7441" s="281">
        <v>8288</v>
      </c>
      <c r="E7441" s="281">
        <v>3650</v>
      </c>
      <c r="F7441" s="281">
        <v>155565</v>
      </c>
      <c r="G7441" s="24">
        <v>50</v>
      </c>
      <c r="H7441" s="24">
        <v>0</v>
      </c>
      <c r="I7441" s="24">
        <v>0</v>
      </c>
      <c r="J7441" s="282">
        <v>10</v>
      </c>
      <c r="K7441" s="282">
        <v>30</v>
      </c>
    </row>
    <row r="7442" spans="1:11" x14ac:dyDescent="0.3">
      <c r="A7442" s="281" t="s">
        <v>2129</v>
      </c>
      <c r="B7442" s="281">
        <v>238</v>
      </c>
      <c r="C7442" s="24" t="str">
        <f t="shared" si="116"/>
        <v>yuna238</v>
      </c>
      <c r="D7442" s="281">
        <v>8373</v>
      </c>
      <c r="E7442" s="281">
        <v>3688</v>
      </c>
      <c r="F7442" s="281">
        <v>157569</v>
      </c>
      <c r="G7442" s="24">
        <v>50</v>
      </c>
      <c r="H7442" s="24">
        <v>0</v>
      </c>
      <c r="I7442" s="24">
        <v>0</v>
      </c>
      <c r="J7442" s="282">
        <v>10</v>
      </c>
      <c r="K7442" s="282">
        <v>30</v>
      </c>
    </row>
    <row r="7443" spans="1:11" x14ac:dyDescent="0.3">
      <c r="A7443" s="281" t="s">
        <v>2129</v>
      </c>
      <c r="B7443" s="281">
        <v>239</v>
      </c>
      <c r="C7443" s="24" t="str">
        <f t="shared" si="116"/>
        <v>yuna239</v>
      </c>
      <c r="D7443" s="281">
        <v>8460</v>
      </c>
      <c r="E7443" s="281">
        <v>3726</v>
      </c>
      <c r="F7443" s="281">
        <v>159511</v>
      </c>
      <c r="G7443" s="24">
        <v>50</v>
      </c>
      <c r="H7443" s="24">
        <v>0</v>
      </c>
      <c r="I7443" s="24">
        <v>0</v>
      </c>
      <c r="J7443" s="282">
        <v>10</v>
      </c>
      <c r="K7443" s="282">
        <v>30</v>
      </c>
    </row>
    <row r="7444" spans="1:11" x14ac:dyDescent="0.3">
      <c r="A7444" s="281" t="s">
        <v>2129</v>
      </c>
      <c r="B7444" s="281">
        <v>240</v>
      </c>
      <c r="C7444" s="24" t="str">
        <f t="shared" si="116"/>
        <v>yuna240</v>
      </c>
      <c r="D7444" s="281">
        <v>8547</v>
      </c>
      <c r="E7444" s="281">
        <v>3765</v>
      </c>
      <c r="F7444" s="281">
        <v>161564</v>
      </c>
      <c r="G7444" s="24">
        <v>50</v>
      </c>
      <c r="H7444" s="24">
        <v>0</v>
      </c>
      <c r="I7444" s="24">
        <v>0</v>
      </c>
      <c r="J7444" s="282">
        <v>10</v>
      </c>
      <c r="K7444" s="282">
        <v>30</v>
      </c>
    </row>
    <row r="7445" spans="1:11" x14ac:dyDescent="0.3">
      <c r="A7445" s="281" t="s">
        <v>2129</v>
      </c>
      <c r="B7445" s="281">
        <v>241</v>
      </c>
      <c r="C7445" s="24" t="str">
        <f t="shared" si="116"/>
        <v>yuna241</v>
      </c>
      <c r="D7445" s="281">
        <v>9319</v>
      </c>
      <c r="E7445" s="281">
        <v>4105</v>
      </c>
      <c r="F7445" s="281">
        <v>178389</v>
      </c>
      <c r="G7445" s="24">
        <v>50</v>
      </c>
      <c r="H7445" s="24">
        <v>0</v>
      </c>
      <c r="I7445" s="24">
        <v>0</v>
      </c>
      <c r="J7445" s="282">
        <v>10</v>
      </c>
      <c r="K7445" s="282">
        <v>30</v>
      </c>
    </row>
    <row r="7446" spans="1:11" x14ac:dyDescent="0.3">
      <c r="A7446" s="281" t="s">
        <v>2129</v>
      </c>
      <c r="B7446" s="281">
        <v>242</v>
      </c>
      <c r="C7446" s="24" t="str">
        <f t="shared" si="116"/>
        <v>yuna242</v>
      </c>
      <c r="D7446" s="281">
        <v>9415</v>
      </c>
      <c r="E7446" s="281">
        <v>4147</v>
      </c>
      <c r="F7446" s="281">
        <v>180680</v>
      </c>
      <c r="G7446" s="24">
        <v>50</v>
      </c>
      <c r="H7446" s="24">
        <v>0</v>
      </c>
      <c r="I7446" s="24">
        <v>0</v>
      </c>
      <c r="J7446" s="282">
        <v>10</v>
      </c>
      <c r="K7446" s="282">
        <v>30</v>
      </c>
    </row>
    <row r="7447" spans="1:11" x14ac:dyDescent="0.3">
      <c r="A7447" s="281" t="s">
        <v>2129</v>
      </c>
      <c r="B7447" s="281">
        <v>243</v>
      </c>
      <c r="C7447" s="24" t="str">
        <f t="shared" si="116"/>
        <v>yuna243</v>
      </c>
      <c r="D7447" s="281">
        <v>9513</v>
      </c>
      <c r="E7447" s="281">
        <v>4190</v>
      </c>
      <c r="F7447" s="281">
        <v>183237</v>
      </c>
      <c r="G7447" s="24">
        <v>50</v>
      </c>
      <c r="H7447" s="24">
        <v>0</v>
      </c>
      <c r="I7447" s="24">
        <v>0</v>
      </c>
      <c r="J7447" s="282">
        <v>10</v>
      </c>
      <c r="K7447" s="282">
        <v>30</v>
      </c>
    </row>
    <row r="7448" spans="1:11" x14ac:dyDescent="0.3">
      <c r="A7448" s="281" t="s">
        <v>2129</v>
      </c>
      <c r="B7448" s="281">
        <v>244</v>
      </c>
      <c r="C7448" s="24" t="str">
        <f t="shared" si="116"/>
        <v>yuna244</v>
      </c>
      <c r="D7448" s="281">
        <v>9611</v>
      </c>
      <c r="E7448" s="281">
        <v>4233</v>
      </c>
      <c r="F7448" s="281">
        <v>185587</v>
      </c>
      <c r="G7448" s="24">
        <v>50</v>
      </c>
      <c r="H7448" s="24">
        <v>0</v>
      </c>
      <c r="I7448" s="24">
        <v>0</v>
      </c>
      <c r="J7448" s="282">
        <v>10</v>
      </c>
      <c r="K7448" s="282">
        <v>30</v>
      </c>
    </row>
    <row r="7449" spans="1:11" x14ac:dyDescent="0.3">
      <c r="A7449" s="281" t="s">
        <v>2129</v>
      </c>
      <c r="B7449" s="281">
        <v>245</v>
      </c>
      <c r="C7449" s="24" t="str">
        <f t="shared" si="116"/>
        <v>yuna245</v>
      </c>
      <c r="D7449" s="281">
        <v>9710</v>
      </c>
      <c r="E7449" s="281">
        <v>4277</v>
      </c>
      <c r="F7449" s="281">
        <v>188181</v>
      </c>
      <c r="G7449" s="24">
        <v>50</v>
      </c>
      <c r="H7449" s="24">
        <v>0</v>
      </c>
      <c r="I7449" s="24">
        <v>0</v>
      </c>
      <c r="J7449" s="282">
        <v>10</v>
      </c>
      <c r="K7449" s="282">
        <v>30</v>
      </c>
    </row>
    <row r="7450" spans="1:11" x14ac:dyDescent="0.3">
      <c r="A7450" s="281" t="s">
        <v>2129</v>
      </c>
      <c r="B7450" s="281">
        <v>246</v>
      </c>
      <c r="C7450" s="24" t="str">
        <f t="shared" si="116"/>
        <v>yuna246</v>
      </c>
      <c r="D7450" s="281">
        <v>9809</v>
      </c>
      <c r="E7450" s="281">
        <v>4321</v>
      </c>
      <c r="F7450" s="281">
        <v>190287</v>
      </c>
      <c r="G7450" s="24">
        <v>50</v>
      </c>
      <c r="H7450" s="24">
        <v>0</v>
      </c>
      <c r="I7450" s="24">
        <v>0</v>
      </c>
      <c r="J7450" s="282">
        <v>10</v>
      </c>
      <c r="K7450" s="282">
        <v>30</v>
      </c>
    </row>
    <row r="7451" spans="1:11" x14ac:dyDescent="0.3">
      <c r="A7451" s="281" t="s">
        <v>2129</v>
      </c>
      <c r="B7451" s="281">
        <v>247</v>
      </c>
      <c r="C7451" s="24" t="str">
        <f t="shared" si="116"/>
        <v>yuna247</v>
      </c>
      <c r="D7451" s="281">
        <v>9910</v>
      </c>
      <c r="E7451" s="281">
        <v>4365</v>
      </c>
      <c r="F7451" s="281">
        <v>192945</v>
      </c>
      <c r="G7451" s="24">
        <v>50</v>
      </c>
      <c r="H7451" s="24">
        <v>0</v>
      </c>
      <c r="I7451" s="24">
        <v>0</v>
      </c>
      <c r="J7451" s="282">
        <v>10</v>
      </c>
      <c r="K7451" s="282">
        <v>30</v>
      </c>
    </row>
    <row r="7452" spans="1:11" x14ac:dyDescent="0.3">
      <c r="A7452" s="281" t="s">
        <v>2129</v>
      </c>
      <c r="B7452" s="281">
        <v>248</v>
      </c>
      <c r="C7452" s="24" t="str">
        <f t="shared" si="116"/>
        <v>yuna248</v>
      </c>
      <c r="D7452" s="281">
        <v>10012</v>
      </c>
      <c r="E7452" s="281">
        <v>4410</v>
      </c>
      <c r="F7452" s="281">
        <v>195101</v>
      </c>
      <c r="G7452" s="24">
        <v>50</v>
      </c>
      <c r="H7452" s="24">
        <v>0</v>
      </c>
      <c r="I7452" s="24">
        <v>0</v>
      </c>
      <c r="J7452" s="282">
        <v>10</v>
      </c>
      <c r="K7452" s="282">
        <v>30</v>
      </c>
    </row>
    <row r="7453" spans="1:11" x14ac:dyDescent="0.3">
      <c r="A7453" s="281" t="s">
        <v>2129</v>
      </c>
      <c r="B7453" s="281">
        <v>249</v>
      </c>
      <c r="C7453" s="24" t="str">
        <f t="shared" si="116"/>
        <v>yuna249</v>
      </c>
      <c r="D7453" s="281">
        <v>10115</v>
      </c>
      <c r="E7453" s="281">
        <v>4455</v>
      </c>
      <c r="F7453" s="281">
        <v>197824</v>
      </c>
      <c r="G7453" s="24">
        <v>50</v>
      </c>
      <c r="H7453" s="24">
        <v>0</v>
      </c>
      <c r="I7453" s="24">
        <v>0</v>
      </c>
      <c r="J7453" s="282">
        <v>10</v>
      </c>
      <c r="K7453" s="282">
        <v>30</v>
      </c>
    </row>
    <row r="7454" spans="1:11" x14ac:dyDescent="0.3">
      <c r="A7454" s="281" t="s">
        <v>2129</v>
      </c>
      <c r="B7454" s="281">
        <v>250</v>
      </c>
      <c r="C7454" s="24" t="str">
        <f t="shared" si="116"/>
        <v>yuna250</v>
      </c>
      <c r="D7454" s="281">
        <v>10219</v>
      </c>
      <c r="E7454" s="281">
        <v>4501</v>
      </c>
      <c r="F7454" s="281">
        <v>200033</v>
      </c>
      <c r="G7454" s="24">
        <v>50</v>
      </c>
      <c r="H7454" s="24">
        <v>0</v>
      </c>
      <c r="I7454" s="24">
        <v>0</v>
      </c>
      <c r="J7454" s="282">
        <v>10</v>
      </c>
      <c r="K7454" s="282">
        <v>30</v>
      </c>
    </row>
    <row r="7455" spans="1:11" x14ac:dyDescent="0.3">
      <c r="A7455" s="281" t="s">
        <v>2129</v>
      </c>
      <c r="B7455" s="281">
        <v>251</v>
      </c>
      <c r="C7455" s="24" t="str">
        <f t="shared" si="116"/>
        <v>yuna251</v>
      </c>
      <c r="D7455" s="281">
        <v>10324</v>
      </c>
      <c r="E7455" s="281">
        <v>4547</v>
      </c>
      <c r="F7455" s="281">
        <v>202823</v>
      </c>
      <c r="G7455" s="24">
        <v>50</v>
      </c>
      <c r="H7455" s="24">
        <v>0</v>
      </c>
      <c r="I7455" s="24">
        <v>0</v>
      </c>
      <c r="J7455" s="282">
        <v>10</v>
      </c>
      <c r="K7455" s="282">
        <v>30</v>
      </c>
    </row>
    <row r="7456" spans="1:11" x14ac:dyDescent="0.3">
      <c r="A7456" s="281" t="s">
        <v>2129</v>
      </c>
      <c r="B7456" s="281">
        <v>252</v>
      </c>
      <c r="C7456" s="24" t="str">
        <f t="shared" si="116"/>
        <v>yuna252</v>
      </c>
      <c r="D7456" s="281">
        <v>10430</v>
      </c>
      <c r="E7456" s="281">
        <v>4594</v>
      </c>
      <c r="F7456" s="281">
        <v>205085</v>
      </c>
      <c r="G7456" s="24">
        <v>50</v>
      </c>
      <c r="H7456" s="24">
        <v>0</v>
      </c>
      <c r="I7456" s="24">
        <v>0</v>
      </c>
      <c r="J7456" s="282">
        <v>10</v>
      </c>
      <c r="K7456" s="282">
        <v>30</v>
      </c>
    </row>
    <row r="7457" spans="1:11" x14ac:dyDescent="0.3">
      <c r="A7457" s="281" t="s">
        <v>2129</v>
      </c>
      <c r="B7457" s="281">
        <v>253</v>
      </c>
      <c r="C7457" s="24" t="str">
        <f t="shared" si="116"/>
        <v>yuna253</v>
      </c>
      <c r="D7457" s="281">
        <v>10537</v>
      </c>
      <c r="E7457" s="281">
        <v>4641</v>
      </c>
      <c r="F7457" s="281">
        <v>207944</v>
      </c>
      <c r="G7457" s="24">
        <v>50</v>
      </c>
      <c r="H7457" s="24">
        <v>0</v>
      </c>
      <c r="I7457" s="24">
        <v>0</v>
      </c>
      <c r="J7457" s="282">
        <v>10</v>
      </c>
      <c r="K7457" s="282">
        <v>30</v>
      </c>
    </row>
    <row r="7458" spans="1:11" x14ac:dyDescent="0.3">
      <c r="A7458" s="281" t="s">
        <v>2129</v>
      </c>
      <c r="B7458" s="281">
        <v>254</v>
      </c>
      <c r="C7458" s="24" t="str">
        <f t="shared" si="116"/>
        <v>yuna254</v>
      </c>
      <c r="D7458" s="281">
        <v>10645</v>
      </c>
      <c r="E7458" s="281">
        <v>4688</v>
      </c>
      <c r="F7458" s="281">
        <v>210260</v>
      </c>
      <c r="G7458" s="24">
        <v>50</v>
      </c>
      <c r="H7458" s="24">
        <v>0</v>
      </c>
      <c r="I7458" s="24">
        <v>0</v>
      </c>
      <c r="J7458" s="282">
        <v>10</v>
      </c>
      <c r="K7458" s="282">
        <v>30</v>
      </c>
    </row>
    <row r="7459" spans="1:11" x14ac:dyDescent="0.3">
      <c r="A7459" s="281" t="s">
        <v>2129</v>
      </c>
      <c r="B7459" s="281">
        <v>255</v>
      </c>
      <c r="C7459" s="24" t="str">
        <f t="shared" si="116"/>
        <v>yuna255</v>
      </c>
      <c r="D7459" s="281">
        <v>10754</v>
      </c>
      <c r="E7459" s="281">
        <v>4736</v>
      </c>
      <c r="F7459" s="281">
        <v>212993</v>
      </c>
      <c r="G7459" s="24">
        <v>50</v>
      </c>
      <c r="H7459" s="24">
        <v>0</v>
      </c>
      <c r="I7459" s="24">
        <v>0</v>
      </c>
      <c r="J7459" s="282">
        <v>10</v>
      </c>
      <c r="K7459" s="282">
        <v>30</v>
      </c>
    </row>
    <row r="7460" spans="1:11" x14ac:dyDescent="0.3">
      <c r="A7460" s="281" t="s">
        <v>2129</v>
      </c>
      <c r="B7460" s="281">
        <v>256</v>
      </c>
      <c r="C7460" s="24" t="str">
        <f t="shared" si="116"/>
        <v>yuna256</v>
      </c>
      <c r="D7460" s="281">
        <v>10864</v>
      </c>
      <c r="E7460" s="281">
        <v>4785</v>
      </c>
      <c r="F7460" s="281">
        <v>215364</v>
      </c>
      <c r="G7460" s="24">
        <v>50</v>
      </c>
      <c r="H7460" s="24">
        <v>0</v>
      </c>
      <c r="I7460" s="24">
        <v>0</v>
      </c>
      <c r="J7460" s="282">
        <v>10</v>
      </c>
      <c r="K7460" s="282">
        <v>30</v>
      </c>
    </row>
    <row r="7461" spans="1:11" x14ac:dyDescent="0.3">
      <c r="A7461" s="281" t="s">
        <v>2129</v>
      </c>
      <c r="B7461" s="281">
        <v>257</v>
      </c>
      <c r="C7461" s="24" t="str">
        <f t="shared" si="116"/>
        <v>yuna257</v>
      </c>
      <c r="D7461" s="281">
        <v>10975</v>
      </c>
      <c r="E7461" s="281">
        <v>4834</v>
      </c>
      <c r="F7461" s="281">
        <v>218361</v>
      </c>
      <c r="G7461" s="24">
        <v>50</v>
      </c>
      <c r="H7461" s="24">
        <v>0</v>
      </c>
      <c r="I7461" s="24">
        <v>0</v>
      </c>
      <c r="J7461" s="282">
        <v>10</v>
      </c>
      <c r="K7461" s="282">
        <v>30</v>
      </c>
    </row>
    <row r="7462" spans="1:11" x14ac:dyDescent="0.3">
      <c r="A7462" s="281" t="s">
        <v>2129</v>
      </c>
      <c r="B7462" s="281">
        <v>258</v>
      </c>
      <c r="C7462" s="24" t="str">
        <f t="shared" si="116"/>
        <v>yuna258</v>
      </c>
      <c r="D7462" s="281">
        <v>11087</v>
      </c>
      <c r="E7462" s="281">
        <v>4883</v>
      </c>
      <c r="F7462" s="281">
        <v>220789</v>
      </c>
      <c r="G7462" s="24">
        <v>50</v>
      </c>
      <c r="H7462" s="24">
        <v>0</v>
      </c>
      <c r="I7462" s="24">
        <v>0</v>
      </c>
      <c r="J7462" s="282">
        <v>10</v>
      </c>
      <c r="K7462" s="282">
        <v>30</v>
      </c>
    </row>
    <row r="7463" spans="1:11" x14ac:dyDescent="0.3">
      <c r="A7463" s="281" t="s">
        <v>2129</v>
      </c>
      <c r="B7463" s="281">
        <v>259</v>
      </c>
      <c r="C7463" s="24" t="str">
        <f t="shared" si="116"/>
        <v>yuna259</v>
      </c>
      <c r="D7463" s="281">
        <v>11200</v>
      </c>
      <c r="E7463" s="281">
        <v>4933</v>
      </c>
      <c r="F7463" s="281">
        <v>223859</v>
      </c>
      <c r="G7463" s="24">
        <v>50</v>
      </c>
      <c r="H7463" s="24">
        <v>0</v>
      </c>
      <c r="I7463" s="24">
        <v>0</v>
      </c>
      <c r="J7463" s="282">
        <v>10</v>
      </c>
      <c r="K7463" s="282">
        <v>30</v>
      </c>
    </row>
    <row r="7464" spans="1:11" x14ac:dyDescent="0.3">
      <c r="A7464" s="281" t="s">
        <v>2129</v>
      </c>
      <c r="B7464" s="281">
        <v>260</v>
      </c>
      <c r="C7464" s="24" t="str">
        <f t="shared" si="116"/>
        <v>yuna260</v>
      </c>
      <c r="D7464" s="281">
        <v>11315</v>
      </c>
      <c r="E7464" s="281">
        <v>4984</v>
      </c>
      <c r="F7464" s="281">
        <v>226345</v>
      </c>
      <c r="G7464" s="24">
        <v>50</v>
      </c>
      <c r="H7464" s="24">
        <v>0</v>
      </c>
      <c r="I7464" s="24">
        <v>0</v>
      </c>
      <c r="J7464" s="282">
        <v>10</v>
      </c>
      <c r="K7464" s="282">
        <v>30</v>
      </c>
    </row>
    <row r="7465" spans="1:11" x14ac:dyDescent="0.3">
      <c r="A7465" s="281" t="s">
        <v>2129</v>
      </c>
      <c r="B7465" s="281">
        <v>261</v>
      </c>
      <c r="C7465" s="24" t="str">
        <f t="shared" si="116"/>
        <v>yuna261</v>
      </c>
      <c r="D7465" s="281">
        <v>12335</v>
      </c>
      <c r="E7465" s="281">
        <v>5433</v>
      </c>
      <c r="F7465" s="281">
        <v>250031</v>
      </c>
      <c r="G7465" s="24">
        <v>50</v>
      </c>
      <c r="H7465" s="24">
        <v>0</v>
      </c>
      <c r="I7465" s="24">
        <v>0</v>
      </c>
      <c r="J7465" s="282">
        <v>10</v>
      </c>
      <c r="K7465" s="282">
        <v>30</v>
      </c>
    </row>
    <row r="7466" spans="1:11" x14ac:dyDescent="0.3">
      <c r="A7466" s="281" t="s">
        <v>2129</v>
      </c>
      <c r="B7466" s="281">
        <v>262</v>
      </c>
      <c r="C7466" s="24" t="str">
        <f t="shared" si="116"/>
        <v>yuna262</v>
      </c>
      <c r="D7466" s="281">
        <v>12461</v>
      </c>
      <c r="E7466" s="281">
        <v>5489</v>
      </c>
      <c r="F7466" s="281">
        <v>252805</v>
      </c>
      <c r="G7466" s="24">
        <v>50</v>
      </c>
      <c r="H7466" s="24">
        <v>0</v>
      </c>
      <c r="I7466" s="24">
        <v>0</v>
      </c>
      <c r="J7466" s="282">
        <v>10</v>
      </c>
      <c r="K7466" s="282">
        <v>30</v>
      </c>
    </row>
    <row r="7467" spans="1:11" x14ac:dyDescent="0.3">
      <c r="A7467" s="281" t="s">
        <v>2129</v>
      </c>
      <c r="B7467" s="281">
        <v>263</v>
      </c>
      <c r="C7467" s="24" t="str">
        <f t="shared" si="116"/>
        <v>yuna263</v>
      </c>
      <c r="D7467" s="281">
        <v>12588</v>
      </c>
      <c r="E7467" s="281">
        <v>5545</v>
      </c>
      <c r="F7467" s="281">
        <v>257011</v>
      </c>
      <c r="G7467" s="24">
        <v>50</v>
      </c>
      <c r="H7467" s="24">
        <v>0</v>
      </c>
      <c r="I7467" s="24">
        <v>0</v>
      </c>
      <c r="J7467" s="282">
        <v>10</v>
      </c>
      <c r="K7467" s="282">
        <v>30</v>
      </c>
    </row>
    <row r="7468" spans="1:11" x14ac:dyDescent="0.3">
      <c r="A7468" s="281" t="s">
        <v>2129</v>
      </c>
      <c r="B7468" s="281">
        <v>264</v>
      </c>
      <c r="C7468" s="24" t="str">
        <f t="shared" si="116"/>
        <v>yuna264</v>
      </c>
      <c r="D7468" s="281">
        <v>12716</v>
      </c>
      <c r="E7468" s="281">
        <v>5601</v>
      </c>
      <c r="F7468" s="281">
        <v>259861</v>
      </c>
      <c r="G7468" s="24">
        <v>50</v>
      </c>
      <c r="H7468" s="24">
        <v>0</v>
      </c>
      <c r="I7468" s="24">
        <v>0</v>
      </c>
      <c r="J7468" s="282">
        <v>10</v>
      </c>
      <c r="K7468" s="282">
        <v>30</v>
      </c>
    </row>
    <row r="7469" spans="1:11" x14ac:dyDescent="0.3">
      <c r="A7469" s="281" t="s">
        <v>2129</v>
      </c>
      <c r="B7469" s="281">
        <v>265</v>
      </c>
      <c r="C7469" s="24" t="str">
        <f t="shared" si="116"/>
        <v>yuna265</v>
      </c>
      <c r="D7469" s="281">
        <v>12846</v>
      </c>
      <c r="E7469" s="281">
        <v>5658</v>
      </c>
      <c r="F7469" s="281">
        <v>263460</v>
      </c>
      <c r="G7469" s="24">
        <v>50</v>
      </c>
      <c r="H7469" s="24">
        <v>0</v>
      </c>
      <c r="I7469" s="24">
        <v>0</v>
      </c>
      <c r="J7469" s="282">
        <v>10</v>
      </c>
      <c r="K7469" s="282">
        <v>30</v>
      </c>
    </row>
    <row r="7470" spans="1:11" x14ac:dyDescent="0.3">
      <c r="A7470" s="281" t="s">
        <v>2129</v>
      </c>
      <c r="B7470" s="281">
        <v>266</v>
      </c>
      <c r="C7470" s="24" t="str">
        <f t="shared" si="116"/>
        <v>yuna266</v>
      </c>
      <c r="D7470" s="281">
        <v>12977</v>
      </c>
      <c r="E7470" s="281">
        <v>5716</v>
      </c>
      <c r="F7470" s="281">
        <v>266378</v>
      </c>
      <c r="G7470" s="24">
        <v>50</v>
      </c>
      <c r="H7470" s="24">
        <v>0</v>
      </c>
      <c r="I7470" s="24">
        <v>0</v>
      </c>
      <c r="J7470" s="282">
        <v>10</v>
      </c>
      <c r="K7470" s="282">
        <v>30</v>
      </c>
    </row>
    <row r="7471" spans="1:11" x14ac:dyDescent="0.3">
      <c r="A7471" s="281" t="s">
        <v>2129</v>
      </c>
      <c r="B7471" s="281">
        <v>267</v>
      </c>
      <c r="C7471" s="24" t="str">
        <f t="shared" si="116"/>
        <v>yuna267</v>
      </c>
      <c r="D7471" s="281">
        <v>13109</v>
      </c>
      <c r="E7471" s="281">
        <v>5774</v>
      </c>
      <c r="F7471" s="281">
        <v>270064</v>
      </c>
      <c r="G7471" s="24">
        <v>50</v>
      </c>
      <c r="H7471" s="24">
        <v>0</v>
      </c>
      <c r="I7471" s="24">
        <v>0</v>
      </c>
      <c r="J7471" s="282">
        <v>10</v>
      </c>
      <c r="K7471" s="282">
        <v>30</v>
      </c>
    </row>
    <row r="7472" spans="1:11" x14ac:dyDescent="0.3">
      <c r="A7472" s="281" t="s">
        <v>2129</v>
      </c>
      <c r="B7472" s="281">
        <v>268</v>
      </c>
      <c r="C7472" s="24" t="str">
        <f t="shared" si="116"/>
        <v>yuna268</v>
      </c>
      <c r="D7472" s="281">
        <v>13242</v>
      </c>
      <c r="E7472" s="281">
        <v>5833</v>
      </c>
      <c r="F7472" s="281">
        <v>273052</v>
      </c>
      <c r="G7472" s="24">
        <v>50</v>
      </c>
      <c r="H7472" s="24">
        <v>0</v>
      </c>
      <c r="I7472" s="24">
        <v>0</v>
      </c>
      <c r="J7472" s="282">
        <v>10</v>
      </c>
      <c r="K7472" s="282">
        <v>30</v>
      </c>
    </row>
    <row r="7473" spans="1:11" x14ac:dyDescent="0.3">
      <c r="A7473" s="281" t="s">
        <v>2129</v>
      </c>
      <c r="B7473" s="281">
        <v>269</v>
      </c>
      <c r="C7473" s="24" t="str">
        <f t="shared" si="116"/>
        <v>yuna269</v>
      </c>
      <c r="D7473" s="281">
        <v>13377</v>
      </c>
      <c r="E7473" s="281">
        <v>5892</v>
      </c>
      <c r="F7473" s="281">
        <v>276828</v>
      </c>
      <c r="G7473" s="24">
        <v>50</v>
      </c>
      <c r="H7473" s="24">
        <v>0</v>
      </c>
      <c r="I7473" s="24">
        <v>0</v>
      </c>
      <c r="J7473" s="282">
        <v>10</v>
      </c>
      <c r="K7473" s="282">
        <v>30</v>
      </c>
    </row>
    <row r="7474" spans="1:11" x14ac:dyDescent="0.3">
      <c r="A7474" s="281" t="s">
        <v>2129</v>
      </c>
      <c r="B7474" s="281">
        <v>270</v>
      </c>
      <c r="C7474" s="24" t="str">
        <f t="shared" si="116"/>
        <v>yuna270</v>
      </c>
      <c r="D7474" s="281">
        <v>13512</v>
      </c>
      <c r="E7474" s="281">
        <v>5952</v>
      </c>
      <c r="F7474" s="281">
        <v>279887</v>
      </c>
      <c r="G7474" s="24">
        <v>50</v>
      </c>
      <c r="H7474" s="24">
        <v>0</v>
      </c>
      <c r="I7474" s="24">
        <v>0</v>
      </c>
      <c r="J7474" s="282">
        <v>10</v>
      </c>
      <c r="K7474" s="282">
        <v>30</v>
      </c>
    </row>
    <row r="7475" spans="1:11" x14ac:dyDescent="0.3">
      <c r="A7475" s="281" t="s">
        <v>2129</v>
      </c>
      <c r="B7475" s="281">
        <v>271</v>
      </c>
      <c r="C7475" s="24" t="str">
        <f t="shared" si="116"/>
        <v>yuna271</v>
      </c>
      <c r="D7475" s="281">
        <v>13650</v>
      </c>
      <c r="E7475" s="281">
        <v>6012</v>
      </c>
      <c r="F7475" s="281">
        <v>283495</v>
      </c>
      <c r="G7475" s="24">
        <v>50</v>
      </c>
      <c r="H7475" s="24">
        <v>0</v>
      </c>
      <c r="I7475" s="24">
        <v>0</v>
      </c>
      <c r="J7475" s="282">
        <v>10</v>
      </c>
      <c r="K7475" s="282">
        <v>30</v>
      </c>
    </row>
    <row r="7476" spans="1:11" x14ac:dyDescent="0.3">
      <c r="A7476" s="281" t="s">
        <v>2129</v>
      </c>
      <c r="B7476" s="281">
        <v>272</v>
      </c>
      <c r="C7476" s="24" t="str">
        <f t="shared" si="116"/>
        <v>yuna272</v>
      </c>
      <c r="D7476" s="281">
        <v>13788</v>
      </c>
      <c r="E7476" s="281">
        <v>6073</v>
      </c>
      <c r="F7476" s="281">
        <v>286625</v>
      </c>
      <c r="G7476" s="24">
        <v>50</v>
      </c>
      <c r="H7476" s="24">
        <v>0</v>
      </c>
      <c r="I7476" s="24">
        <v>0</v>
      </c>
      <c r="J7476" s="282">
        <v>10</v>
      </c>
      <c r="K7476" s="282">
        <v>30</v>
      </c>
    </row>
    <row r="7477" spans="1:11" x14ac:dyDescent="0.3">
      <c r="A7477" s="281" t="s">
        <v>2129</v>
      </c>
      <c r="B7477" s="281">
        <v>273</v>
      </c>
      <c r="C7477" s="24" t="str">
        <f t="shared" si="116"/>
        <v>yuna273</v>
      </c>
      <c r="D7477" s="281">
        <v>13928</v>
      </c>
      <c r="E7477" s="281">
        <v>6135</v>
      </c>
      <c r="F7477" s="281">
        <v>290582</v>
      </c>
      <c r="G7477" s="24">
        <v>50</v>
      </c>
      <c r="H7477" s="24">
        <v>0</v>
      </c>
      <c r="I7477" s="24">
        <v>0</v>
      </c>
      <c r="J7477" s="282">
        <v>10</v>
      </c>
      <c r="K7477" s="282">
        <v>30</v>
      </c>
    </row>
    <row r="7478" spans="1:11" x14ac:dyDescent="0.3">
      <c r="A7478" s="281" t="s">
        <v>2129</v>
      </c>
      <c r="B7478" s="281">
        <v>274</v>
      </c>
      <c r="C7478" s="24" t="str">
        <f t="shared" si="116"/>
        <v>yuna274</v>
      </c>
      <c r="D7478" s="281">
        <v>14069</v>
      </c>
      <c r="E7478" s="281">
        <v>6197</v>
      </c>
      <c r="F7478" s="281">
        <v>293786</v>
      </c>
      <c r="G7478" s="24">
        <v>50</v>
      </c>
      <c r="H7478" s="24">
        <v>0</v>
      </c>
      <c r="I7478" s="24">
        <v>0</v>
      </c>
      <c r="J7478" s="282">
        <v>10</v>
      </c>
      <c r="K7478" s="282">
        <v>30</v>
      </c>
    </row>
    <row r="7479" spans="1:11" x14ac:dyDescent="0.3">
      <c r="A7479" s="281" t="s">
        <v>2129</v>
      </c>
      <c r="B7479" s="281">
        <v>275</v>
      </c>
      <c r="C7479" s="24" t="str">
        <f t="shared" si="116"/>
        <v>yuna275</v>
      </c>
      <c r="D7479" s="281">
        <v>14212</v>
      </c>
      <c r="E7479" s="281">
        <v>6260</v>
      </c>
      <c r="F7479" s="281">
        <v>297838</v>
      </c>
      <c r="G7479" s="24">
        <v>50</v>
      </c>
      <c r="H7479" s="24">
        <v>0</v>
      </c>
      <c r="I7479" s="24">
        <v>0</v>
      </c>
      <c r="J7479" s="282">
        <v>10</v>
      </c>
      <c r="K7479" s="282">
        <v>30</v>
      </c>
    </row>
    <row r="7480" spans="1:11" x14ac:dyDescent="0.3">
      <c r="A7480" s="281" t="s">
        <v>2129</v>
      </c>
      <c r="B7480" s="281">
        <v>276</v>
      </c>
      <c r="C7480" s="24" t="str">
        <f t="shared" si="116"/>
        <v>yuna276</v>
      </c>
      <c r="D7480" s="281">
        <v>14356</v>
      </c>
      <c r="E7480" s="281">
        <v>6323</v>
      </c>
      <c r="F7480" s="281">
        <v>301119</v>
      </c>
      <c r="G7480" s="24">
        <v>50</v>
      </c>
      <c r="H7480" s="24">
        <v>0</v>
      </c>
      <c r="I7480" s="24">
        <v>0</v>
      </c>
      <c r="J7480" s="282">
        <v>10</v>
      </c>
      <c r="K7480" s="282">
        <v>30</v>
      </c>
    </row>
    <row r="7481" spans="1:11" x14ac:dyDescent="0.3">
      <c r="A7481" s="281" t="s">
        <v>2129</v>
      </c>
      <c r="B7481" s="281">
        <v>277</v>
      </c>
      <c r="C7481" s="24" t="str">
        <f t="shared" si="116"/>
        <v>yuna277</v>
      </c>
      <c r="D7481" s="281">
        <v>14501</v>
      </c>
      <c r="E7481" s="281">
        <v>6387</v>
      </c>
      <c r="F7481" s="281">
        <v>305268</v>
      </c>
      <c r="G7481" s="24">
        <v>50</v>
      </c>
      <c r="H7481" s="24">
        <v>0</v>
      </c>
      <c r="I7481" s="24">
        <v>0</v>
      </c>
      <c r="J7481" s="282">
        <v>10</v>
      </c>
      <c r="K7481" s="282">
        <v>30</v>
      </c>
    </row>
    <row r="7482" spans="1:11" x14ac:dyDescent="0.3">
      <c r="A7482" s="281" t="s">
        <v>2129</v>
      </c>
      <c r="B7482" s="281">
        <v>278</v>
      </c>
      <c r="C7482" s="24" t="str">
        <f t="shared" si="116"/>
        <v>yuna278</v>
      </c>
      <c r="D7482" s="281">
        <v>14647</v>
      </c>
      <c r="E7482" s="281">
        <v>6452</v>
      </c>
      <c r="F7482" s="281">
        <v>308627</v>
      </c>
      <c r="G7482" s="24">
        <v>50</v>
      </c>
      <c r="H7482" s="24">
        <v>0</v>
      </c>
      <c r="I7482" s="24">
        <v>0</v>
      </c>
      <c r="J7482" s="282">
        <v>10</v>
      </c>
      <c r="K7482" s="282">
        <v>30</v>
      </c>
    </row>
    <row r="7483" spans="1:11" x14ac:dyDescent="0.3">
      <c r="A7483" s="281" t="s">
        <v>2129</v>
      </c>
      <c r="B7483" s="281">
        <v>279</v>
      </c>
      <c r="C7483" s="24" t="str">
        <f t="shared" si="116"/>
        <v>yuna279</v>
      </c>
      <c r="D7483" s="281">
        <v>14796</v>
      </c>
      <c r="E7483" s="281">
        <v>6517</v>
      </c>
      <c r="F7483" s="281">
        <v>312591</v>
      </c>
      <c r="G7483" s="24">
        <v>50</v>
      </c>
      <c r="H7483" s="24">
        <v>0</v>
      </c>
      <c r="I7483" s="24">
        <v>0</v>
      </c>
      <c r="J7483" s="282">
        <v>10</v>
      </c>
      <c r="K7483" s="282">
        <v>30</v>
      </c>
    </row>
    <row r="7484" spans="1:11" x14ac:dyDescent="0.3">
      <c r="A7484" s="281" t="s">
        <v>2129</v>
      </c>
      <c r="B7484" s="281">
        <v>280</v>
      </c>
      <c r="C7484" s="24" t="str">
        <f t="shared" si="116"/>
        <v>yuna280</v>
      </c>
      <c r="D7484" s="281">
        <v>14945</v>
      </c>
      <c r="E7484" s="281">
        <v>6583</v>
      </c>
      <c r="F7484" s="281">
        <v>316027</v>
      </c>
      <c r="G7484" s="24">
        <v>50</v>
      </c>
      <c r="H7484" s="24">
        <v>0</v>
      </c>
      <c r="I7484" s="24">
        <v>0</v>
      </c>
      <c r="J7484" s="282">
        <v>10</v>
      </c>
      <c r="K7484" s="282">
        <v>30</v>
      </c>
    </row>
    <row r="7485" spans="1:11" x14ac:dyDescent="0.3">
      <c r="A7485" s="281" t="s">
        <v>2129</v>
      </c>
      <c r="B7485" s="281">
        <v>281</v>
      </c>
      <c r="C7485" s="24" t="str">
        <f t="shared" si="116"/>
        <v>yuna281</v>
      </c>
      <c r="D7485" s="281">
        <v>16292</v>
      </c>
      <c r="E7485" s="281">
        <v>7176</v>
      </c>
      <c r="F7485" s="281">
        <v>349553</v>
      </c>
      <c r="G7485" s="24">
        <v>50</v>
      </c>
      <c r="H7485" s="24">
        <v>0</v>
      </c>
      <c r="I7485" s="24">
        <v>0</v>
      </c>
      <c r="J7485" s="282">
        <v>10</v>
      </c>
      <c r="K7485" s="282">
        <v>30</v>
      </c>
    </row>
    <row r="7486" spans="1:11" x14ac:dyDescent="0.3">
      <c r="A7486" s="281" t="s">
        <v>2129</v>
      </c>
      <c r="B7486" s="281">
        <v>282</v>
      </c>
      <c r="C7486" s="24" t="str">
        <f t="shared" si="116"/>
        <v>yuna282</v>
      </c>
      <c r="D7486" s="281">
        <v>16456</v>
      </c>
      <c r="E7486" s="281">
        <v>7248</v>
      </c>
      <c r="F7486" s="281">
        <v>353605</v>
      </c>
      <c r="G7486" s="24">
        <v>50</v>
      </c>
      <c r="H7486" s="24">
        <v>0</v>
      </c>
      <c r="I7486" s="24">
        <v>0</v>
      </c>
      <c r="J7486" s="282">
        <v>10</v>
      </c>
      <c r="K7486" s="282">
        <v>30</v>
      </c>
    </row>
    <row r="7487" spans="1:11" x14ac:dyDescent="0.3">
      <c r="A7487" s="281" t="s">
        <v>2129</v>
      </c>
      <c r="B7487" s="281">
        <v>283</v>
      </c>
      <c r="C7487" s="24" t="str">
        <f t="shared" si="116"/>
        <v>yuna283</v>
      </c>
      <c r="D7487" s="281">
        <v>16622</v>
      </c>
      <c r="E7487" s="281">
        <v>7321</v>
      </c>
      <c r="F7487" s="281">
        <v>358671</v>
      </c>
      <c r="G7487" s="24">
        <v>50</v>
      </c>
      <c r="H7487" s="24">
        <v>0</v>
      </c>
      <c r="I7487" s="24">
        <v>0</v>
      </c>
      <c r="J7487" s="282">
        <v>10</v>
      </c>
      <c r="K7487" s="282">
        <v>30</v>
      </c>
    </row>
    <row r="7488" spans="1:11" x14ac:dyDescent="0.3">
      <c r="A7488" s="281" t="s">
        <v>2129</v>
      </c>
      <c r="B7488" s="281">
        <v>284</v>
      </c>
      <c r="C7488" s="24" t="str">
        <f t="shared" si="116"/>
        <v>yuna284</v>
      </c>
      <c r="D7488" s="281">
        <v>16790</v>
      </c>
      <c r="E7488" s="281">
        <v>7395</v>
      </c>
      <c r="F7488" s="281">
        <v>362935</v>
      </c>
      <c r="G7488" s="24">
        <v>50</v>
      </c>
      <c r="H7488" s="24">
        <v>0</v>
      </c>
      <c r="I7488" s="24">
        <v>0</v>
      </c>
      <c r="J7488" s="282">
        <v>10</v>
      </c>
      <c r="K7488" s="282">
        <v>30</v>
      </c>
    </row>
    <row r="7489" spans="1:11" x14ac:dyDescent="0.3">
      <c r="A7489" s="281" t="s">
        <v>2129</v>
      </c>
      <c r="B7489" s="281">
        <v>285</v>
      </c>
      <c r="C7489" s="24" t="str">
        <f t="shared" si="116"/>
        <v>yuna285</v>
      </c>
      <c r="D7489" s="281">
        <v>16959</v>
      </c>
      <c r="E7489" s="281">
        <v>7470</v>
      </c>
      <c r="F7489" s="281">
        <v>368127</v>
      </c>
      <c r="G7489" s="24">
        <v>50</v>
      </c>
      <c r="H7489" s="24">
        <v>0</v>
      </c>
      <c r="I7489" s="24">
        <v>0</v>
      </c>
      <c r="J7489" s="282">
        <v>10</v>
      </c>
      <c r="K7489" s="282">
        <v>30</v>
      </c>
    </row>
    <row r="7490" spans="1:11" x14ac:dyDescent="0.3">
      <c r="A7490" s="281" t="s">
        <v>2129</v>
      </c>
      <c r="B7490" s="281">
        <v>286</v>
      </c>
      <c r="C7490" s="24" t="str">
        <f t="shared" si="116"/>
        <v>yuna286</v>
      </c>
      <c r="D7490" s="281">
        <v>17130</v>
      </c>
      <c r="E7490" s="281">
        <v>7545</v>
      </c>
      <c r="F7490" s="281">
        <v>372499</v>
      </c>
      <c r="G7490" s="24">
        <v>50</v>
      </c>
      <c r="H7490" s="24">
        <v>0</v>
      </c>
      <c r="I7490" s="24">
        <v>0</v>
      </c>
      <c r="J7490" s="282">
        <v>10</v>
      </c>
      <c r="K7490" s="282">
        <v>30</v>
      </c>
    </row>
    <row r="7491" spans="1:11" x14ac:dyDescent="0.3">
      <c r="A7491" s="281" t="s">
        <v>2129</v>
      </c>
      <c r="B7491" s="281">
        <v>287</v>
      </c>
      <c r="C7491" s="24" t="str">
        <f t="shared" si="116"/>
        <v>yuna287</v>
      </c>
      <c r="D7491" s="281">
        <v>17302</v>
      </c>
      <c r="E7491" s="281">
        <v>7621</v>
      </c>
      <c r="F7491" s="281">
        <v>377484</v>
      </c>
      <c r="G7491" s="24">
        <v>50</v>
      </c>
      <c r="H7491" s="24">
        <v>0</v>
      </c>
      <c r="I7491" s="24">
        <v>0</v>
      </c>
      <c r="J7491" s="282">
        <v>10</v>
      </c>
      <c r="K7491" s="282">
        <v>30</v>
      </c>
    </row>
    <row r="7492" spans="1:11" x14ac:dyDescent="0.3">
      <c r="A7492" s="281" t="s">
        <v>2129</v>
      </c>
      <c r="B7492" s="281">
        <v>288</v>
      </c>
      <c r="C7492" s="24" t="str">
        <f t="shared" si="116"/>
        <v>yuna288</v>
      </c>
      <c r="D7492" s="281">
        <v>17476</v>
      </c>
      <c r="E7492" s="281">
        <v>7698</v>
      </c>
      <c r="F7492" s="281">
        <v>381846</v>
      </c>
      <c r="G7492" s="24">
        <v>50</v>
      </c>
      <c r="H7492" s="24">
        <v>0</v>
      </c>
      <c r="I7492" s="24">
        <v>0</v>
      </c>
      <c r="J7492" s="282">
        <v>10</v>
      </c>
      <c r="K7492" s="282">
        <v>30</v>
      </c>
    </row>
    <row r="7493" spans="1:11" x14ac:dyDescent="0.3">
      <c r="A7493" s="281" t="s">
        <v>2129</v>
      </c>
      <c r="B7493" s="281">
        <v>289</v>
      </c>
      <c r="C7493" s="24" t="str">
        <f t="shared" si="116"/>
        <v>yuna289</v>
      </c>
      <c r="D7493" s="281">
        <v>17652</v>
      </c>
      <c r="E7493" s="281">
        <v>7775</v>
      </c>
      <c r="F7493" s="281">
        <v>386375</v>
      </c>
      <c r="G7493" s="24">
        <v>50</v>
      </c>
      <c r="H7493" s="24">
        <v>0</v>
      </c>
      <c r="I7493" s="24">
        <v>0</v>
      </c>
      <c r="J7493" s="282">
        <v>10</v>
      </c>
      <c r="K7493" s="282">
        <v>30</v>
      </c>
    </row>
    <row r="7494" spans="1:11" x14ac:dyDescent="0.3">
      <c r="A7494" s="281" t="s">
        <v>2129</v>
      </c>
      <c r="B7494" s="281">
        <v>290</v>
      </c>
      <c r="C7494" s="24" t="str">
        <f t="shared" ref="C7494:C7557" si="117">A7494&amp;B7494</f>
        <v>yuna290</v>
      </c>
      <c r="D7494" s="281">
        <v>17829</v>
      </c>
      <c r="E7494" s="281">
        <v>7853</v>
      </c>
      <c r="F7494" s="281">
        <v>390836</v>
      </c>
      <c r="G7494" s="24">
        <v>50</v>
      </c>
      <c r="H7494" s="24">
        <v>0</v>
      </c>
      <c r="I7494" s="24">
        <v>0</v>
      </c>
      <c r="J7494" s="282">
        <v>10</v>
      </c>
      <c r="K7494" s="282">
        <v>30</v>
      </c>
    </row>
    <row r="7495" spans="1:11" x14ac:dyDescent="0.3">
      <c r="A7495" s="281" t="s">
        <v>2129</v>
      </c>
      <c r="B7495" s="281">
        <v>291</v>
      </c>
      <c r="C7495" s="24" t="str">
        <f t="shared" si="117"/>
        <v>yuna291</v>
      </c>
      <c r="D7495" s="281">
        <v>18008</v>
      </c>
      <c r="E7495" s="281">
        <v>7932</v>
      </c>
      <c r="F7495" s="281">
        <v>395347</v>
      </c>
      <c r="G7495" s="24">
        <v>50</v>
      </c>
      <c r="H7495" s="24">
        <v>0</v>
      </c>
      <c r="I7495" s="24">
        <v>0</v>
      </c>
      <c r="J7495" s="282">
        <v>10</v>
      </c>
      <c r="K7495" s="282">
        <v>30</v>
      </c>
    </row>
    <row r="7496" spans="1:11" x14ac:dyDescent="0.3">
      <c r="A7496" s="281" t="s">
        <v>2129</v>
      </c>
      <c r="B7496" s="281">
        <v>292</v>
      </c>
      <c r="C7496" s="24" t="str">
        <f t="shared" si="117"/>
        <v>yuna292</v>
      </c>
      <c r="D7496" s="281">
        <v>18189</v>
      </c>
      <c r="E7496" s="281">
        <v>8012</v>
      </c>
      <c r="F7496" s="281">
        <v>400029</v>
      </c>
      <c r="G7496" s="24">
        <v>50</v>
      </c>
      <c r="H7496" s="24">
        <v>0</v>
      </c>
      <c r="I7496" s="24">
        <v>0</v>
      </c>
      <c r="J7496" s="282">
        <v>10</v>
      </c>
      <c r="K7496" s="282">
        <v>30</v>
      </c>
    </row>
    <row r="7497" spans="1:11" x14ac:dyDescent="0.3">
      <c r="A7497" s="281" t="s">
        <v>2129</v>
      </c>
      <c r="B7497" s="281">
        <v>293</v>
      </c>
      <c r="C7497" s="24" t="str">
        <f t="shared" si="117"/>
        <v>yuna293</v>
      </c>
      <c r="D7497" s="281">
        <v>18372</v>
      </c>
      <c r="E7497" s="281">
        <v>8092</v>
      </c>
      <c r="F7497" s="281">
        <v>404641</v>
      </c>
      <c r="G7497" s="24">
        <v>50</v>
      </c>
      <c r="H7497" s="24">
        <v>0</v>
      </c>
      <c r="I7497" s="24">
        <v>0</v>
      </c>
      <c r="J7497" s="282">
        <v>10</v>
      </c>
      <c r="K7497" s="282">
        <v>30</v>
      </c>
    </row>
    <row r="7498" spans="1:11" x14ac:dyDescent="0.3">
      <c r="A7498" s="281" t="s">
        <v>2129</v>
      </c>
      <c r="B7498" s="281">
        <v>294</v>
      </c>
      <c r="C7498" s="24" t="str">
        <f t="shared" si="117"/>
        <v>yuna294</v>
      </c>
      <c r="D7498" s="281">
        <v>18556</v>
      </c>
      <c r="E7498" s="281">
        <v>8173</v>
      </c>
      <c r="F7498" s="281">
        <v>409305</v>
      </c>
      <c r="G7498" s="24">
        <v>50</v>
      </c>
      <c r="H7498" s="24">
        <v>0</v>
      </c>
      <c r="I7498" s="24">
        <v>0</v>
      </c>
      <c r="J7498" s="282">
        <v>10</v>
      </c>
      <c r="K7498" s="282">
        <v>30</v>
      </c>
    </row>
    <row r="7499" spans="1:11" x14ac:dyDescent="0.3">
      <c r="A7499" s="281" t="s">
        <v>2129</v>
      </c>
      <c r="B7499" s="281">
        <v>295</v>
      </c>
      <c r="C7499" s="24" t="str">
        <f t="shared" si="117"/>
        <v>yuna295</v>
      </c>
      <c r="D7499" s="281">
        <v>18742</v>
      </c>
      <c r="E7499" s="281">
        <v>8255</v>
      </c>
      <c r="F7499" s="281">
        <v>414146</v>
      </c>
      <c r="G7499" s="24">
        <v>50</v>
      </c>
      <c r="H7499" s="24">
        <v>0</v>
      </c>
      <c r="I7499" s="24">
        <v>0</v>
      </c>
      <c r="J7499" s="282">
        <v>10</v>
      </c>
      <c r="K7499" s="282">
        <v>30</v>
      </c>
    </row>
    <row r="7500" spans="1:11" x14ac:dyDescent="0.3">
      <c r="A7500" s="281" t="s">
        <v>2129</v>
      </c>
      <c r="B7500" s="281">
        <v>296</v>
      </c>
      <c r="C7500" s="24" t="str">
        <f t="shared" si="117"/>
        <v>yuna296</v>
      </c>
      <c r="D7500" s="281">
        <v>18930</v>
      </c>
      <c r="E7500" s="281">
        <v>8338</v>
      </c>
      <c r="F7500" s="281">
        <v>418914</v>
      </c>
      <c r="G7500" s="24">
        <v>50</v>
      </c>
      <c r="H7500" s="24">
        <v>0</v>
      </c>
      <c r="I7500" s="24">
        <v>0</v>
      </c>
      <c r="J7500" s="282">
        <v>10</v>
      </c>
      <c r="K7500" s="282">
        <v>30</v>
      </c>
    </row>
    <row r="7501" spans="1:11" x14ac:dyDescent="0.3">
      <c r="A7501" s="281" t="s">
        <v>2129</v>
      </c>
      <c r="B7501" s="281">
        <v>297</v>
      </c>
      <c r="C7501" s="24" t="str">
        <f t="shared" si="117"/>
        <v>yuna297</v>
      </c>
      <c r="D7501" s="281">
        <v>19120</v>
      </c>
      <c r="E7501" s="281">
        <v>8421</v>
      </c>
      <c r="F7501" s="281">
        <v>423476</v>
      </c>
      <c r="G7501" s="24">
        <v>50</v>
      </c>
      <c r="H7501" s="24">
        <v>0</v>
      </c>
      <c r="I7501" s="24">
        <v>0</v>
      </c>
      <c r="J7501" s="282">
        <v>10</v>
      </c>
      <c r="K7501" s="282">
        <v>30</v>
      </c>
    </row>
    <row r="7502" spans="1:11" x14ac:dyDescent="0.3">
      <c r="A7502" s="281" t="s">
        <v>2129</v>
      </c>
      <c r="B7502" s="281">
        <v>298</v>
      </c>
      <c r="C7502" s="24" t="str">
        <f t="shared" si="117"/>
        <v>yuna298</v>
      </c>
      <c r="D7502" s="281">
        <v>19311</v>
      </c>
      <c r="E7502" s="281">
        <v>8506</v>
      </c>
      <c r="F7502" s="281">
        <v>428085</v>
      </c>
      <c r="G7502" s="24">
        <v>50</v>
      </c>
      <c r="H7502" s="24">
        <v>0</v>
      </c>
      <c r="I7502" s="24">
        <v>0</v>
      </c>
      <c r="J7502" s="282">
        <v>10</v>
      </c>
      <c r="K7502" s="282">
        <v>30</v>
      </c>
    </row>
    <row r="7503" spans="1:11" x14ac:dyDescent="0.3">
      <c r="A7503" s="281" t="s">
        <v>2129</v>
      </c>
      <c r="B7503" s="281">
        <v>299</v>
      </c>
      <c r="C7503" s="24" t="str">
        <f t="shared" si="117"/>
        <v>yuna299</v>
      </c>
      <c r="D7503" s="281">
        <v>19504</v>
      </c>
      <c r="E7503" s="281">
        <v>8591</v>
      </c>
      <c r="F7503" s="281">
        <v>432742</v>
      </c>
      <c r="G7503" s="24">
        <v>50</v>
      </c>
      <c r="H7503" s="24">
        <v>0</v>
      </c>
      <c r="I7503" s="24">
        <v>0</v>
      </c>
      <c r="J7503" s="282">
        <v>10</v>
      </c>
      <c r="K7503" s="282">
        <v>30</v>
      </c>
    </row>
    <row r="7504" spans="1:11" x14ac:dyDescent="0.3">
      <c r="A7504" s="281" t="s">
        <v>2129</v>
      </c>
      <c r="B7504" s="281">
        <v>300</v>
      </c>
      <c r="C7504" s="24" t="str">
        <f t="shared" si="117"/>
        <v>yuna300</v>
      </c>
      <c r="D7504" s="281">
        <v>19699</v>
      </c>
      <c r="E7504" s="281">
        <v>8677</v>
      </c>
      <c r="F7504" s="281">
        <v>437447</v>
      </c>
      <c r="G7504" s="24">
        <v>50</v>
      </c>
      <c r="H7504" s="24">
        <v>0</v>
      </c>
      <c r="I7504" s="24">
        <v>0</v>
      </c>
      <c r="J7504" s="282">
        <v>10</v>
      </c>
      <c r="K7504" s="282">
        <v>30</v>
      </c>
    </row>
    <row r="7505" spans="1:11" x14ac:dyDescent="0.3">
      <c r="A7505" s="283" t="s">
        <v>2085</v>
      </c>
      <c r="B7505" s="283">
        <v>1</v>
      </c>
      <c r="C7505" s="24" t="str">
        <f t="shared" si="117"/>
        <v>airen1</v>
      </c>
      <c r="D7505" s="283">
        <v>168</v>
      </c>
      <c r="E7505" s="283">
        <v>68</v>
      </c>
      <c r="F7505" s="283">
        <v>1345</v>
      </c>
      <c r="G7505" s="24">
        <v>50</v>
      </c>
      <c r="H7505" s="24">
        <v>0</v>
      </c>
      <c r="I7505" s="24">
        <v>0</v>
      </c>
      <c r="J7505" s="282">
        <v>10</v>
      </c>
      <c r="K7505" s="282">
        <v>30</v>
      </c>
    </row>
    <row r="7506" spans="1:11" x14ac:dyDescent="0.3">
      <c r="A7506" s="283" t="s">
        <v>2085</v>
      </c>
      <c r="B7506" s="283">
        <v>2</v>
      </c>
      <c r="C7506" s="24" t="str">
        <f t="shared" si="117"/>
        <v>airen2</v>
      </c>
      <c r="D7506" s="283">
        <v>170</v>
      </c>
      <c r="E7506" s="283">
        <v>69</v>
      </c>
      <c r="F7506" s="283">
        <v>1362</v>
      </c>
      <c r="G7506" s="24">
        <v>50</v>
      </c>
      <c r="H7506" s="24">
        <v>0</v>
      </c>
      <c r="I7506" s="24">
        <v>0</v>
      </c>
      <c r="J7506" s="282">
        <v>10</v>
      </c>
      <c r="K7506" s="282">
        <v>30</v>
      </c>
    </row>
    <row r="7507" spans="1:11" x14ac:dyDescent="0.3">
      <c r="A7507" s="283" t="s">
        <v>2085</v>
      </c>
      <c r="B7507" s="283">
        <v>3</v>
      </c>
      <c r="C7507" s="24" t="str">
        <f t="shared" si="117"/>
        <v>airen3</v>
      </c>
      <c r="D7507" s="283">
        <v>172</v>
      </c>
      <c r="E7507" s="283">
        <v>69</v>
      </c>
      <c r="F7507" s="283">
        <v>1382</v>
      </c>
      <c r="G7507" s="24">
        <v>50</v>
      </c>
      <c r="H7507" s="24">
        <v>0</v>
      </c>
      <c r="I7507" s="24">
        <v>0</v>
      </c>
      <c r="J7507" s="282">
        <v>10</v>
      </c>
      <c r="K7507" s="282">
        <v>30</v>
      </c>
    </row>
    <row r="7508" spans="1:11" x14ac:dyDescent="0.3">
      <c r="A7508" s="283" t="s">
        <v>2085</v>
      </c>
      <c r="B7508" s="283">
        <v>4</v>
      </c>
      <c r="C7508" s="24" t="str">
        <f t="shared" si="117"/>
        <v>airen4</v>
      </c>
      <c r="D7508" s="283">
        <v>175</v>
      </c>
      <c r="E7508" s="283">
        <v>70</v>
      </c>
      <c r="F7508" s="283">
        <v>1406</v>
      </c>
      <c r="G7508" s="24">
        <v>50</v>
      </c>
      <c r="H7508" s="24">
        <v>0</v>
      </c>
      <c r="I7508" s="24">
        <v>0</v>
      </c>
      <c r="J7508" s="282">
        <v>10</v>
      </c>
      <c r="K7508" s="282">
        <v>30</v>
      </c>
    </row>
    <row r="7509" spans="1:11" x14ac:dyDescent="0.3">
      <c r="A7509" s="283" t="s">
        <v>2085</v>
      </c>
      <c r="B7509" s="283">
        <v>5</v>
      </c>
      <c r="C7509" s="24" t="str">
        <f t="shared" si="117"/>
        <v>airen5</v>
      </c>
      <c r="D7509" s="283">
        <v>177</v>
      </c>
      <c r="E7509" s="283">
        <v>71</v>
      </c>
      <c r="F7509" s="283">
        <v>1434</v>
      </c>
      <c r="G7509" s="24">
        <v>50</v>
      </c>
      <c r="H7509" s="24">
        <v>0</v>
      </c>
      <c r="I7509" s="24">
        <v>0</v>
      </c>
      <c r="J7509" s="282">
        <v>10</v>
      </c>
      <c r="K7509" s="282">
        <v>30</v>
      </c>
    </row>
    <row r="7510" spans="1:11" x14ac:dyDescent="0.3">
      <c r="A7510" s="283" t="s">
        <v>2085</v>
      </c>
      <c r="B7510" s="283">
        <v>6</v>
      </c>
      <c r="C7510" s="24" t="str">
        <f t="shared" si="117"/>
        <v>airen6</v>
      </c>
      <c r="D7510" s="283">
        <v>180</v>
      </c>
      <c r="E7510" s="283">
        <v>72</v>
      </c>
      <c r="F7510" s="283">
        <v>1466</v>
      </c>
      <c r="G7510" s="24">
        <v>50</v>
      </c>
      <c r="H7510" s="24">
        <v>0</v>
      </c>
      <c r="I7510" s="24">
        <v>0</v>
      </c>
      <c r="J7510" s="282">
        <v>10</v>
      </c>
      <c r="K7510" s="282">
        <v>30</v>
      </c>
    </row>
    <row r="7511" spans="1:11" x14ac:dyDescent="0.3">
      <c r="A7511" s="283" t="s">
        <v>2085</v>
      </c>
      <c r="B7511" s="283">
        <v>7</v>
      </c>
      <c r="C7511" s="24" t="str">
        <f t="shared" si="117"/>
        <v>airen7</v>
      </c>
      <c r="D7511" s="283">
        <v>182</v>
      </c>
      <c r="E7511" s="283">
        <v>73</v>
      </c>
      <c r="F7511" s="283">
        <v>1502</v>
      </c>
      <c r="G7511" s="24">
        <v>50</v>
      </c>
      <c r="H7511" s="24">
        <v>0</v>
      </c>
      <c r="I7511" s="24">
        <v>0</v>
      </c>
      <c r="J7511" s="282">
        <v>10</v>
      </c>
      <c r="K7511" s="282">
        <v>30</v>
      </c>
    </row>
    <row r="7512" spans="1:11" x14ac:dyDescent="0.3">
      <c r="A7512" s="283" t="s">
        <v>2085</v>
      </c>
      <c r="B7512" s="283">
        <v>8</v>
      </c>
      <c r="C7512" s="24" t="str">
        <f t="shared" si="117"/>
        <v>airen8</v>
      </c>
      <c r="D7512" s="283">
        <v>185</v>
      </c>
      <c r="E7512" s="283">
        <v>74</v>
      </c>
      <c r="F7512" s="283">
        <v>1543</v>
      </c>
      <c r="G7512" s="24">
        <v>50</v>
      </c>
      <c r="H7512" s="24">
        <v>0</v>
      </c>
      <c r="I7512" s="24">
        <v>0</v>
      </c>
      <c r="J7512" s="282">
        <v>10</v>
      </c>
      <c r="K7512" s="282">
        <v>30</v>
      </c>
    </row>
    <row r="7513" spans="1:11" x14ac:dyDescent="0.3">
      <c r="A7513" s="283" t="s">
        <v>2085</v>
      </c>
      <c r="B7513" s="283">
        <v>9</v>
      </c>
      <c r="C7513" s="24" t="str">
        <f t="shared" si="117"/>
        <v>airen9</v>
      </c>
      <c r="D7513" s="283">
        <v>187</v>
      </c>
      <c r="E7513" s="283">
        <v>75</v>
      </c>
      <c r="F7513" s="283">
        <v>1588</v>
      </c>
      <c r="G7513" s="24">
        <v>50</v>
      </c>
      <c r="H7513" s="24">
        <v>0</v>
      </c>
      <c r="I7513" s="24">
        <v>0</v>
      </c>
      <c r="J7513" s="282">
        <v>10</v>
      </c>
      <c r="K7513" s="282">
        <v>30</v>
      </c>
    </row>
    <row r="7514" spans="1:11" x14ac:dyDescent="0.3">
      <c r="A7514" s="283" t="s">
        <v>2085</v>
      </c>
      <c r="B7514" s="283">
        <v>10</v>
      </c>
      <c r="C7514" s="24" t="str">
        <f t="shared" si="117"/>
        <v>airen10</v>
      </c>
      <c r="D7514" s="283">
        <v>190</v>
      </c>
      <c r="E7514" s="283">
        <v>76</v>
      </c>
      <c r="F7514" s="283">
        <v>1639</v>
      </c>
      <c r="G7514" s="24">
        <v>50</v>
      </c>
      <c r="H7514" s="24">
        <v>0</v>
      </c>
      <c r="I7514" s="24">
        <v>0</v>
      </c>
      <c r="J7514" s="282">
        <v>10</v>
      </c>
      <c r="K7514" s="282">
        <v>30</v>
      </c>
    </row>
    <row r="7515" spans="1:11" x14ac:dyDescent="0.3">
      <c r="A7515" s="283" t="s">
        <v>2085</v>
      </c>
      <c r="B7515" s="283">
        <v>11</v>
      </c>
      <c r="C7515" s="24" t="str">
        <f t="shared" si="117"/>
        <v>airen11</v>
      </c>
      <c r="D7515" s="283">
        <v>207</v>
      </c>
      <c r="E7515" s="283">
        <v>84</v>
      </c>
      <c r="F7515" s="283">
        <v>1803</v>
      </c>
      <c r="G7515" s="24">
        <v>50</v>
      </c>
      <c r="H7515" s="24">
        <v>0</v>
      </c>
      <c r="I7515" s="24">
        <v>0</v>
      </c>
      <c r="J7515" s="282">
        <v>10</v>
      </c>
      <c r="K7515" s="282">
        <v>30</v>
      </c>
    </row>
    <row r="7516" spans="1:11" x14ac:dyDescent="0.3">
      <c r="A7516" s="283" t="s">
        <v>2085</v>
      </c>
      <c r="B7516" s="283">
        <v>12</v>
      </c>
      <c r="C7516" s="24" t="str">
        <f t="shared" si="117"/>
        <v>airen12</v>
      </c>
      <c r="D7516" s="283">
        <v>210</v>
      </c>
      <c r="E7516" s="283">
        <v>85</v>
      </c>
      <c r="F7516" s="283">
        <v>1868</v>
      </c>
      <c r="G7516" s="24">
        <v>50</v>
      </c>
      <c r="H7516" s="24">
        <v>0</v>
      </c>
      <c r="I7516" s="24">
        <v>0</v>
      </c>
      <c r="J7516" s="282">
        <v>10</v>
      </c>
      <c r="K7516" s="282">
        <v>30</v>
      </c>
    </row>
    <row r="7517" spans="1:11" x14ac:dyDescent="0.3">
      <c r="A7517" s="283" t="s">
        <v>2085</v>
      </c>
      <c r="B7517" s="283">
        <v>13</v>
      </c>
      <c r="C7517" s="24" t="str">
        <f t="shared" si="117"/>
        <v>airen13</v>
      </c>
      <c r="D7517" s="283">
        <v>213</v>
      </c>
      <c r="E7517" s="283">
        <v>86</v>
      </c>
      <c r="F7517" s="283">
        <v>1939</v>
      </c>
      <c r="G7517" s="24">
        <v>50</v>
      </c>
      <c r="H7517" s="24">
        <v>0</v>
      </c>
      <c r="I7517" s="24">
        <v>0</v>
      </c>
      <c r="J7517" s="282">
        <v>10</v>
      </c>
      <c r="K7517" s="282">
        <v>30</v>
      </c>
    </row>
    <row r="7518" spans="1:11" x14ac:dyDescent="0.3">
      <c r="A7518" s="283" t="s">
        <v>2085</v>
      </c>
      <c r="B7518" s="283">
        <v>14</v>
      </c>
      <c r="C7518" s="24" t="str">
        <f t="shared" si="117"/>
        <v>airen14</v>
      </c>
      <c r="D7518" s="283">
        <v>216</v>
      </c>
      <c r="E7518" s="283">
        <v>87</v>
      </c>
      <c r="F7518" s="283">
        <v>2016</v>
      </c>
      <c r="G7518" s="24">
        <v>50</v>
      </c>
      <c r="H7518" s="24">
        <v>0</v>
      </c>
      <c r="I7518" s="24">
        <v>0</v>
      </c>
      <c r="J7518" s="282">
        <v>10</v>
      </c>
      <c r="K7518" s="282">
        <v>30</v>
      </c>
    </row>
    <row r="7519" spans="1:11" x14ac:dyDescent="0.3">
      <c r="A7519" s="283" t="s">
        <v>2085</v>
      </c>
      <c r="B7519" s="283">
        <v>15</v>
      </c>
      <c r="C7519" s="24" t="str">
        <f t="shared" si="117"/>
        <v>airen15</v>
      </c>
      <c r="D7519" s="283">
        <v>218</v>
      </c>
      <c r="E7519" s="283">
        <v>88</v>
      </c>
      <c r="F7519" s="283">
        <v>2099</v>
      </c>
      <c r="G7519" s="24">
        <v>50</v>
      </c>
      <c r="H7519" s="24">
        <v>0</v>
      </c>
      <c r="I7519" s="24">
        <v>0</v>
      </c>
      <c r="J7519" s="282">
        <v>10</v>
      </c>
      <c r="K7519" s="282">
        <v>30</v>
      </c>
    </row>
    <row r="7520" spans="1:11" x14ac:dyDescent="0.3">
      <c r="A7520" s="283" t="s">
        <v>2085</v>
      </c>
      <c r="B7520" s="283">
        <v>16</v>
      </c>
      <c r="C7520" s="24" t="str">
        <f t="shared" si="117"/>
        <v>airen16</v>
      </c>
      <c r="D7520" s="283">
        <v>221</v>
      </c>
      <c r="E7520" s="283">
        <v>89</v>
      </c>
      <c r="F7520" s="283">
        <v>2188</v>
      </c>
      <c r="G7520" s="24">
        <v>50</v>
      </c>
      <c r="H7520" s="24">
        <v>0</v>
      </c>
      <c r="I7520" s="24">
        <v>0</v>
      </c>
      <c r="J7520" s="282">
        <v>10</v>
      </c>
      <c r="K7520" s="282">
        <v>30</v>
      </c>
    </row>
    <row r="7521" spans="1:11" x14ac:dyDescent="0.3">
      <c r="A7521" s="283" t="s">
        <v>2085</v>
      </c>
      <c r="B7521" s="283">
        <v>17</v>
      </c>
      <c r="C7521" s="24" t="str">
        <f t="shared" si="117"/>
        <v>airen17</v>
      </c>
      <c r="D7521" s="283">
        <v>224</v>
      </c>
      <c r="E7521" s="283">
        <v>90</v>
      </c>
      <c r="F7521" s="283">
        <v>2284</v>
      </c>
      <c r="G7521" s="24">
        <v>50</v>
      </c>
      <c r="H7521" s="24">
        <v>0</v>
      </c>
      <c r="I7521" s="24">
        <v>0</v>
      </c>
      <c r="J7521" s="282">
        <v>10</v>
      </c>
      <c r="K7521" s="282">
        <v>30</v>
      </c>
    </row>
    <row r="7522" spans="1:11" x14ac:dyDescent="0.3">
      <c r="A7522" s="283" t="s">
        <v>2085</v>
      </c>
      <c r="B7522" s="283">
        <v>18</v>
      </c>
      <c r="C7522" s="24" t="str">
        <f t="shared" si="117"/>
        <v>airen18</v>
      </c>
      <c r="D7522" s="283">
        <v>227</v>
      </c>
      <c r="E7522" s="283">
        <v>92</v>
      </c>
      <c r="F7522" s="283">
        <v>2386</v>
      </c>
      <c r="G7522" s="24">
        <v>50</v>
      </c>
      <c r="H7522" s="24">
        <v>0</v>
      </c>
      <c r="I7522" s="24">
        <v>0</v>
      </c>
      <c r="J7522" s="282">
        <v>10</v>
      </c>
      <c r="K7522" s="282">
        <v>30</v>
      </c>
    </row>
    <row r="7523" spans="1:11" x14ac:dyDescent="0.3">
      <c r="A7523" s="283" t="s">
        <v>2085</v>
      </c>
      <c r="B7523" s="283">
        <v>19</v>
      </c>
      <c r="C7523" s="24" t="str">
        <f t="shared" si="117"/>
        <v>airen19</v>
      </c>
      <c r="D7523" s="283">
        <v>230</v>
      </c>
      <c r="E7523" s="283">
        <v>93</v>
      </c>
      <c r="F7523" s="283">
        <v>2496</v>
      </c>
      <c r="G7523" s="24">
        <v>50</v>
      </c>
      <c r="H7523" s="24">
        <v>0</v>
      </c>
      <c r="I7523" s="24">
        <v>0</v>
      </c>
      <c r="J7523" s="282">
        <v>10</v>
      </c>
      <c r="K7523" s="282">
        <v>30</v>
      </c>
    </row>
    <row r="7524" spans="1:11" x14ac:dyDescent="0.3">
      <c r="A7524" s="283" t="s">
        <v>2085</v>
      </c>
      <c r="B7524" s="283">
        <v>20</v>
      </c>
      <c r="C7524" s="24" t="str">
        <f t="shared" si="117"/>
        <v>airen20</v>
      </c>
      <c r="D7524" s="283">
        <v>233</v>
      </c>
      <c r="E7524" s="283">
        <v>94</v>
      </c>
      <c r="F7524" s="283">
        <v>2612</v>
      </c>
      <c r="G7524" s="24">
        <v>50</v>
      </c>
      <c r="H7524" s="24">
        <v>0</v>
      </c>
      <c r="I7524" s="24">
        <v>0</v>
      </c>
      <c r="J7524" s="282">
        <v>10</v>
      </c>
      <c r="K7524" s="282">
        <v>30</v>
      </c>
    </row>
    <row r="7525" spans="1:11" x14ac:dyDescent="0.3">
      <c r="A7525" s="283" t="s">
        <v>2085</v>
      </c>
      <c r="B7525" s="283">
        <v>21</v>
      </c>
      <c r="C7525" s="24" t="str">
        <f t="shared" si="117"/>
        <v>airen21</v>
      </c>
      <c r="D7525" s="283">
        <v>255</v>
      </c>
      <c r="E7525" s="283">
        <v>103</v>
      </c>
      <c r="F7525" s="283">
        <v>2929</v>
      </c>
      <c r="G7525" s="24">
        <v>50</v>
      </c>
      <c r="H7525" s="24">
        <v>0</v>
      </c>
      <c r="I7525" s="24">
        <v>0</v>
      </c>
      <c r="J7525" s="282">
        <v>10</v>
      </c>
      <c r="K7525" s="282">
        <v>30</v>
      </c>
    </row>
    <row r="7526" spans="1:11" x14ac:dyDescent="0.3">
      <c r="A7526" s="283" t="s">
        <v>2085</v>
      </c>
      <c r="B7526" s="283">
        <v>22</v>
      </c>
      <c r="C7526" s="24" t="str">
        <f t="shared" si="117"/>
        <v>airen22</v>
      </c>
      <c r="D7526" s="283">
        <v>258</v>
      </c>
      <c r="E7526" s="283">
        <v>104</v>
      </c>
      <c r="F7526" s="283">
        <v>3071</v>
      </c>
      <c r="G7526" s="24">
        <v>50</v>
      </c>
      <c r="H7526" s="24">
        <v>0</v>
      </c>
      <c r="I7526" s="24">
        <v>0</v>
      </c>
      <c r="J7526" s="282">
        <v>10</v>
      </c>
      <c r="K7526" s="282">
        <v>30</v>
      </c>
    </row>
    <row r="7527" spans="1:11" x14ac:dyDescent="0.3">
      <c r="A7527" s="283" t="s">
        <v>2085</v>
      </c>
      <c r="B7527" s="283">
        <v>23</v>
      </c>
      <c r="C7527" s="24" t="str">
        <f t="shared" si="117"/>
        <v>airen23</v>
      </c>
      <c r="D7527" s="283">
        <v>261</v>
      </c>
      <c r="E7527" s="283">
        <v>105</v>
      </c>
      <c r="F7527" s="283">
        <v>3222</v>
      </c>
      <c r="G7527" s="24">
        <v>50</v>
      </c>
      <c r="H7527" s="24">
        <v>0</v>
      </c>
      <c r="I7527" s="24">
        <v>0</v>
      </c>
      <c r="J7527" s="282">
        <v>10</v>
      </c>
      <c r="K7527" s="282">
        <v>30</v>
      </c>
    </row>
    <row r="7528" spans="1:11" x14ac:dyDescent="0.3">
      <c r="A7528" s="283" t="s">
        <v>2085</v>
      </c>
      <c r="B7528" s="283">
        <v>24</v>
      </c>
      <c r="C7528" s="24" t="str">
        <f t="shared" si="117"/>
        <v>airen24</v>
      </c>
      <c r="D7528" s="283">
        <v>264</v>
      </c>
      <c r="E7528" s="283">
        <v>107</v>
      </c>
      <c r="F7528" s="283">
        <v>3381</v>
      </c>
      <c r="G7528" s="24">
        <v>50</v>
      </c>
      <c r="H7528" s="24">
        <v>0</v>
      </c>
      <c r="I7528" s="24">
        <v>0</v>
      </c>
      <c r="J7528" s="282">
        <v>10</v>
      </c>
      <c r="K7528" s="282">
        <v>30</v>
      </c>
    </row>
    <row r="7529" spans="1:11" x14ac:dyDescent="0.3">
      <c r="A7529" s="283" t="s">
        <v>2085</v>
      </c>
      <c r="B7529" s="283">
        <v>25</v>
      </c>
      <c r="C7529" s="24" t="str">
        <f t="shared" si="117"/>
        <v>airen25</v>
      </c>
      <c r="D7529" s="283">
        <v>268</v>
      </c>
      <c r="E7529" s="283">
        <v>108</v>
      </c>
      <c r="F7529" s="283">
        <v>3550</v>
      </c>
      <c r="G7529" s="24">
        <v>50</v>
      </c>
      <c r="H7529" s="24">
        <v>0</v>
      </c>
      <c r="I7529" s="24">
        <v>0</v>
      </c>
      <c r="J7529" s="282">
        <v>10</v>
      </c>
      <c r="K7529" s="282">
        <v>30</v>
      </c>
    </row>
    <row r="7530" spans="1:11" x14ac:dyDescent="0.3">
      <c r="A7530" s="283" t="s">
        <v>2085</v>
      </c>
      <c r="B7530" s="283">
        <v>26</v>
      </c>
      <c r="C7530" s="24" t="str">
        <f t="shared" si="117"/>
        <v>airen26</v>
      </c>
      <c r="D7530" s="283">
        <v>271</v>
      </c>
      <c r="E7530" s="283">
        <v>109</v>
      </c>
      <c r="F7530" s="283">
        <v>3592</v>
      </c>
      <c r="G7530" s="24">
        <v>50</v>
      </c>
      <c r="H7530" s="24">
        <v>0</v>
      </c>
      <c r="I7530" s="24">
        <v>0</v>
      </c>
      <c r="J7530" s="282">
        <v>10</v>
      </c>
      <c r="K7530" s="282">
        <v>30</v>
      </c>
    </row>
    <row r="7531" spans="1:11" x14ac:dyDescent="0.3">
      <c r="A7531" s="283" t="s">
        <v>2085</v>
      </c>
      <c r="B7531" s="283">
        <v>27</v>
      </c>
      <c r="C7531" s="24" t="str">
        <f t="shared" si="117"/>
        <v>airen27</v>
      </c>
      <c r="D7531" s="283">
        <v>275</v>
      </c>
      <c r="E7531" s="283">
        <v>111</v>
      </c>
      <c r="F7531" s="283">
        <v>3635</v>
      </c>
      <c r="G7531" s="24">
        <v>50</v>
      </c>
      <c r="H7531" s="24">
        <v>0</v>
      </c>
      <c r="I7531" s="24">
        <v>0</v>
      </c>
      <c r="J7531" s="282">
        <v>10</v>
      </c>
      <c r="K7531" s="282">
        <v>30</v>
      </c>
    </row>
    <row r="7532" spans="1:11" x14ac:dyDescent="0.3">
      <c r="A7532" s="283" t="s">
        <v>2085</v>
      </c>
      <c r="B7532" s="283">
        <v>28</v>
      </c>
      <c r="C7532" s="24" t="str">
        <f t="shared" si="117"/>
        <v>airen28</v>
      </c>
      <c r="D7532" s="283">
        <v>278</v>
      </c>
      <c r="E7532" s="283">
        <v>112</v>
      </c>
      <c r="F7532" s="283">
        <v>3678</v>
      </c>
      <c r="G7532" s="24">
        <v>50</v>
      </c>
      <c r="H7532" s="24">
        <v>0</v>
      </c>
      <c r="I7532" s="24">
        <v>0</v>
      </c>
      <c r="J7532" s="282">
        <v>10</v>
      </c>
      <c r="K7532" s="282">
        <v>30</v>
      </c>
    </row>
    <row r="7533" spans="1:11" x14ac:dyDescent="0.3">
      <c r="A7533" s="283" t="s">
        <v>2085</v>
      </c>
      <c r="B7533" s="283">
        <v>29</v>
      </c>
      <c r="C7533" s="24" t="str">
        <f t="shared" si="117"/>
        <v>airen29</v>
      </c>
      <c r="D7533" s="283">
        <v>282</v>
      </c>
      <c r="E7533" s="283">
        <v>114</v>
      </c>
      <c r="F7533" s="283">
        <v>3722</v>
      </c>
      <c r="G7533" s="24">
        <v>50</v>
      </c>
      <c r="H7533" s="24">
        <v>0</v>
      </c>
      <c r="I7533" s="24">
        <v>0</v>
      </c>
      <c r="J7533" s="282">
        <v>10</v>
      </c>
      <c r="K7533" s="282">
        <v>30</v>
      </c>
    </row>
    <row r="7534" spans="1:11" x14ac:dyDescent="0.3">
      <c r="A7534" s="283" t="s">
        <v>2085</v>
      </c>
      <c r="B7534" s="283">
        <v>30</v>
      </c>
      <c r="C7534" s="24" t="str">
        <f t="shared" si="117"/>
        <v>airen30</v>
      </c>
      <c r="D7534" s="283">
        <v>285</v>
      </c>
      <c r="E7534" s="283">
        <v>115</v>
      </c>
      <c r="F7534" s="283">
        <v>3766</v>
      </c>
      <c r="G7534" s="24">
        <v>50</v>
      </c>
      <c r="H7534" s="24">
        <v>0</v>
      </c>
      <c r="I7534" s="24">
        <v>0</v>
      </c>
      <c r="J7534" s="282">
        <v>10</v>
      </c>
      <c r="K7534" s="282">
        <v>30</v>
      </c>
    </row>
    <row r="7535" spans="1:11" x14ac:dyDescent="0.3">
      <c r="A7535" s="283" t="s">
        <v>2085</v>
      </c>
      <c r="B7535" s="283">
        <v>31</v>
      </c>
      <c r="C7535" s="24" t="str">
        <f t="shared" si="117"/>
        <v>airen31</v>
      </c>
      <c r="D7535" s="283">
        <v>312</v>
      </c>
      <c r="E7535" s="283">
        <v>126</v>
      </c>
      <c r="F7535" s="283">
        <v>4088</v>
      </c>
      <c r="G7535" s="24">
        <v>50</v>
      </c>
      <c r="H7535" s="24">
        <v>0</v>
      </c>
      <c r="I7535" s="24">
        <v>0</v>
      </c>
      <c r="J7535" s="282">
        <v>10</v>
      </c>
      <c r="K7535" s="282">
        <v>30</v>
      </c>
    </row>
    <row r="7536" spans="1:11" x14ac:dyDescent="0.3">
      <c r="A7536" s="283" t="s">
        <v>2085</v>
      </c>
      <c r="B7536" s="283">
        <v>32</v>
      </c>
      <c r="C7536" s="24" t="str">
        <f t="shared" si="117"/>
        <v>airen32</v>
      </c>
      <c r="D7536" s="283">
        <v>315</v>
      </c>
      <c r="E7536" s="283">
        <v>127</v>
      </c>
      <c r="F7536" s="283">
        <v>4137</v>
      </c>
      <c r="G7536" s="24">
        <v>50</v>
      </c>
      <c r="H7536" s="24">
        <v>0</v>
      </c>
      <c r="I7536" s="24">
        <v>0</v>
      </c>
      <c r="J7536" s="282">
        <v>10</v>
      </c>
      <c r="K7536" s="282">
        <v>30</v>
      </c>
    </row>
    <row r="7537" spans="1:11" x14ac:dyDescent="0.3">
      <c r="A7537" s="283" t="s">
        <v>2085</v>
      </c>
      <c r="B7537" s="283">
        <v>33</v>
      </c>
      <c r="C7537" s="24" t="str">
        <f t="shared" si="117"/>
        <v>airen33</v>
      </c>
      <c r="D7537" s="283">
        <v>319</v>
      </c>
      <c r="E7537" s="283">
        <v>129</v>
      </c>
      <c r="F7537" s="283">
        <v>4186</v>
      </c>
      <c r="G7537" s="24">
        <v>50</v>
      </c>
      <c r="H7537" s="24">
        <v>0</v>
      </c>
      <c r="I7537" s="24">
        <v>0</v>
      </c>
      <c r="J7537" s="282">
        <v>10</v>
      </c>
      <c r="K7537" s="282">
        <v>30</v>
      </c>
    </row>
    <row r="7538" spans="1:11" x14ac:dyDescent="0.3">
      <c r="A7538" s="283" t="s">
        <v>2085</v>
      </c>
      <c r="B7538" s="283">
        <v>34</v>
      </c>
      <c r="C7538" s="24" t="str">
        <f t="shared" si="117"/>
        <v>airen34</v>
      </c>
      <c r="D7538" s="283">
        <v>323</v>
      </c>
      <c r="E7538" s="283">
        <v>131</v>
      </c>
      <c r="F7538" s="283">
        <v>4236</v>
      </c>
      <c r="G7538" s="24">
        <v>50</v>
      </c>
      <c r="H7538" s="24">
        <v>0</v>
      </c>
      <c r="I7538" s="24">
        <v>0</v>
      </c>
      <c r="J7538" s="282">
        <v>10</v>
      </c>
      <c r="K7538" s="282">
        <v>30</v>
      </c>
    </row>
    <row r="7539" spans="1:11" x14ac:dyDescent="0.3">
      <c r="A7539" s="283" t="s">
        <v>2085</v>
      </c>
      <c r="B7539" s="283">
        <v>35</v>
      </c>
      <c r="C7539" s="24" t="str">
        <f t="shared" si="117"/>
        <v>airen35</v>
      </c>
      <c r="D7539" s="283">
        <v>327</v>
      </c>
      <c r="E7539" s="283">
        <v>132</v>
      </c>
      <c r="F7539" s="283">
        <v>4287</v>
      </c>
      <c r="G7539" s="24">
        <v>50</v>
      </c>
      <c r="H7539" s="24">
        <v>0</v>
      </c>
      <c r="I7539" s="24">
        <v>0</v>
      </c>
      <c r="J7539" s="282">
        <v>10</v>
      </c>
      <c r="K7539" s="282">
        <v>30</v>
      </c>
    </row>
    <row r="7540" spans="1:11" x14ac:dyDescent="0.3">
      <c r="A7540" s="283" t="s">
        <v>2085</v>
      </c>
      <c r="B7540" s="283">
        <v>36</v>
      </c>
      <c r="C7540" s="24" t="str">
        <f t="shared" si="117"/>
        <v>airen36</v>
      </c>
      <c r="D7540" s="283">
        <v>331</v>
      </c>
      <c r="E7540" s="283">
        <v>134</v>
      </c>
      <c r="F7540" s="283">
        <v>4338</v>
      </c>
      <c r="G7540" s="24">
        <v>50</v>
      </c>
      <c r="H7540" s="24">
        <v>0</v>
      </c>
      <c r="I7540" s="24">
        <v>0</v>
      </c>
      <c r="J7540" s="282">
        <v>10</v>
      </c>
      <c r="K7540" s="282">
        <v>30</v>
      </c>
    </row>
    <row r="7541" spans="1:11" x14ac:dyDescent="0.3">
      <c r="A7541" s="283" t="s">
        <v>2085</v>
      </c>
      <c r="B7541" s="283">
        <v>37</v>
      </c>
      <c r="C7541" s="24" t="str">
        <f t="shared" si="117"/>
        <v>airen37</v>
      </c>
      <c r="D7541" s="283">
        <v>336</v>
      </c>
      <c r="E7541" s="283">
        <v>136</v>
      </c>
      <c r="F7541" s="283">
        <v>4390</v>
      </c>
      <c r="G7541" s="24">
        <v>50</v>
      </c>
      <c r="H7541" s="24">
        <v>0</v>
      </c>
      <c r="I7541" s="24">
        <v>0</v>
      </c>
      <c r="J7541" s="282">
        <v>10</v>
      </c>
      <c r="K7541" s="282">
        <v>30</v>
      </c>
    </row>
    <row r="7542" spans="1:11" x14ac:dyDescent="0.3">
      <c r="A7542" s="283" t="s">
        <v>2085</v>
      </c>
      <c r="B7542" s="283">
        <v>38</v>
      </c>
      <c r="C7542" s="24" t="str">
        <f t="shared" si="117"/>
        <v>airen38</v>
      </c>
      <c r="D7542" s="283">
        <v>340</v>
      </c>
      <c r="E7542" s="283">
        <v>137</v>
      </c>
      <c r="F7542" s="283">
        <v>4442</v>
      </c>
      <c r="G7542" s="24">
        <v>50</v>
      </c>
      <c r="H7542" s="24">
        <v>0</v>
      </c>
      <c r="I7542" s="24">
        <v>0</v>
      </c>
      <c r="J7542" s="282">
        <v>10</v>
      </c>
      <c r="K7542" s="282">
        <v>30</v>
      </c>
    </row>
    <row r="7543" spans="1:11" x14ac:dyDescent="0.3">
      <c r="A7543" s="283" t="s">
        <v>2085</v>
      </c>
      <c r="B7543" s="283">
        <v>39</v>
      </c>
      <c r="C7543" s="24" t="str">
        <f t="shared" si="117"/>
        <v>airen39</v>
      </c>
      <c r="D7543" s="283">
        <v>344</v>
      </c>
      <c r="E7543" s="283">
        <v>139</v>
      </c>
      <c r="F7543" s="283">
        <v>4495</v>
      </c>
      <c r="G7543" s="24">
        <v>50</v>
      </c>
      <c r="H7543" s="24">
        <v>0</v>
      </c>
      <c r="I7543" s="24">
        <v>0</v>
      </c>
      <c r="J7543" s="282">
        <v>10</v>
      </c>
      <c r="K7543" s="282">
        <v>30</v>
      </c>
    </row>
    <row r="7544" spans="1:11" x14ac:dyDescent="0.3">
      <c r="A7544" s="283" t="s">
        <v>2085</v>
      </c>
      <c r="B7544" s="283">
        <v>40</v>
      </c>
      <c r="C7544" s="24" t="str">
        <f t="shared" si="117"/>
        <v>airen40</v>
      </c>
      <c r="D7544" s="283">
        <v>348</v>
      </c>
      <c r="E7544" s="283">
        <v>141</v>
      </c>
      <c r="F7544" s="283">
        <v>4548</v>
      </c>
      <c r="G7544" s="24">
        <v>50</v>
      </c>
      <c r="H7544" s="24">
        <v>0</v>
      </c>
      <c r="I7544" s="24">
        <v>0</v>
      </c>
      <c r="J7544" s="282">
        <v>10</v>
      </c>
      <c r="K7544" s="282">
        <v>30</v>
      </c>
    </row>
    <row r="7545" spans="1:11" x14ac:dyDescent="0.3">
      <c r="A7545" s="283" t="s">
        <v>2085</v>
      </c>
      <c r="B7545" s="283">
        <v>41</v>
      </c>
      <c r="C7545" s="24" t="str">
        <f t="shared" si="117"/>
        <v>airen41</v>
      </c>
      <c r="D7545" s="283">
        <v>380</v>
      </c>
      <c r="E7545" s="283">
        <v>154</v>
      </c>
      <c r="F7545" s="283">
        <v>4989</v>
      </c>
      <c r="G7545" s="24">
        <v>50</v>
      </c>
      <c r="H7545" s="24">
        <v>0</v>
      </c>
      <c r="I7545" s="24">
        <v>0</v>
      </c>
      <c r="J7545" s="282">
        <v>10</v>
      </c>
      <c r="K7545" s="282">
        <v>30</v>
      </c>
    </row>
    <row r="7546" spans="1:11" x14ac:dyDescent="0.3">
      <c r="A7546" s="283" t="s">
        <v>2085</v>
      </c>
      <c r="B7546" s="283">
        <v>42</v>
      </c>
      <c r="C7546" s="24" t="str">
        <f t="shared" si="117"/>
        <v>airen42</v>
      </c>
      <c r="D7546" s="283">
        <v>385</v>
      </c>
      <c r="E7546" s="283">
        <v>156</v>
      </c>
      <c r="F7546" s="283">
        <v>5049</v>
      </c>
      <c r="G7546" s="24">
        <v>50</v>
      </c>
      <c r="H7546" s="24">
        <v>0</v>
      </c>
      <c r="I7546" s="24">
        <v>0</v>
      </c>
      <c r="J7546" s="282">
        <v>10</v>
      </c>
      <c r="K7546" s="282">
        <v>30</v>
      </c>
    </row>
    <row r="7547" spans="1:11" x14ac:dyDescent="0.3">
      <c r="A7547" s="283" t="s">
        <v>2085</v>
      </c>
      <c r="B7547" s="283">
        <v>43</v>
      </c>
      <c r="C7547" s="24" t="str">
        <f t="shared" si="117"/>
        <v>airen43</v>
      </c>
      <c r="D7547" s="283">
        <v>390</v>
      </c>
      <c r="E7547" s="283">
        <v>157</v>
      </c>
      <c r="F7547" s="283">
        <v>5109</v>
      </c>
      <c r="G7547" s="24">
        <v>50</v>
      </c>
      <c r="H7547" s="24">
        <v>0</v>
      </c>
      <c r="I7547" s="24">
        <v>0</v>
      </c>
      <c r="J7547" s="282">
        <v>10</v>
      </c>
      <c r="K7547" s="282">
        <v>30</v>
      </c>
    </row>
    <row r="7548" spans="1:11" x14ac:dyDescent="0.3">
      <c r="A7548" s="283" t="s">
        <v>2085</v>
      </c>
      <c r="B7548" s="283">
        <v>44</v>
      </c>
      <c r="C7548" s="24" t="str">
        <f t="shared" si="117"/>
        <v>airen44</v>
      </c>
      <c r="D7548" s="283">
        <v>394</v>
      </c>
      <c r="E7548" s="283">
        <v>159</v>
      </c>
      <c r="F7548" s="283">
        <v>5176</v>
      </c>
      <c r="G7548" s="24">
        <v>50</v>
      </c>
      <c r="H7548" s="24">
        <v>0</v>
      </c>
      <c r="I7548" s="24">
        <v>0</v>
      </c>
      <c r="J7548" s="282">
        <v>10</v>
      </c>
      <c r="K7548" s="282">
        <v>30</v>
      </c>
    </row>
    <row r="7549" spans="1:11" x14ac:dyDescent="0.3">
      <c r="A7549" s="283" t="s">
        <v>2085</v>
      </c>
      <c r="B7549" s="283">
        <v>45</v>
      </c>
      <c r="C7549" s="24" t="str">
        <f t="shared" si="117"/>
        <v>airen45</v>
      </c>
      <c r="D7549" s="283">
        <v>399</v>
      </c>
      <c r="E7549" s="283">
        <v>161</v>
      </c>
      <c r="F7549" s="283">
        <v>5242</v>
      </c>
      <c r="G7549" s="24">
        <v>50</v>
      </c>
      <c r="H7549" s="24">
        <v>0</v>
      </c>
      <c r="I7549" s="24">
        <v>0</v>
      </c>
      <c r="J7549" s="282">
        <v>10</v>
      </c>
      <c r="K7549" s="282">
        <v>30</v>
      </c>
    </row>
    <row r="7550" spans="1:11" x14ac:dyDescent="0.3">
      <c r="A7550" s="283" t="s">
        <v>2085</v>
      </c>
      <c r="B7550" s="283">
        <v>46</v>
      </c>
      <c r="C7550" s="24" t="str">
        <f t="shared" si="117"/>
        <v>airen46</v>
      </c>
      <c r="D7550" s="283">
        <v>404</v>
      </c>
      <c r="E7550" s="283">
        <v>163</v>
      </c>
      <c r="F7550" s="283">
        <v>5305</v>
      </c>
      <c r="G7550" s="24">
        <v>50</v>
      </c>
      <c r="H7550" s="24">
        <v>0</v>
      </c>
      <c r="I7550" s="24">
        <v>0</v>
      </c>
      <c r="J7550" s="282">
        <v>10</v>
      </c>
      <c r="K7550" s="282">
        <v>30</v>
      </c>
    </row>
    <row r="7551" spans="1:11" x14ac:dyDescent="0.3">
      <c r="A7551" s="283" t="s">
        <v>2085</v>
      </c>
      <c r="B7551" s="283">
        <v>47</v>
      </c>
      <c r="C7551" s="24" t="str">
        <f t="shared" si="117"/>
        <v>airen47</v>
      </c>
      <c r="D7551" s="283">
        <v>409</v>
      </c>
      <c r="E7551" s="283">
        <v>165</v>
      </c>
      <c r="F7551" s="283">
        <v>5372</v>
      </c>
      <c r="G7551" s="24">
        <v>50</v>
      </c>
      <c r="H7551" s="24">
        <v>0</v>
      </c>
      <c r="I7551" s="24">
        <v>0</v>
      </c>
      <c r="J7551" s="282">
        <v>10</v>
      </c>
      <c r="K7551" s="282">
        <v>30</v>
      </c>
    </row>
    <row r="7552" spans="1:11" x14ac:dyDescent="0.3">
      <c r="A7552" s="283" t="s">
        <v>2085</v>
      </c>
      <c r="B7552" s="283">
        <v>48</v>
      </c>
      <c r="C7552" s="24" t="str">
        <f t="shared" si="117"/>
        <v>airen48</v>
      </c>
      <c r="D7552" s="283">
        <v>414</v>
      </c>
      <c r="E7552" s="283">
        <v>167</v>
      </c>
      <c r="F7552" s="283">
        <v>5443</v>
      </c>
      <c r="G7552" s="24">
        <v>50</v>
      </c>
      <c r="H7552" s="24">
        <v>0</v>
      </c>
      <c r="I7552" s="24">
        <v>0</v>
      </c>
      <c r="J7552" s="282">
        <v>10</v>
      </c>
      <c r="K7552" s="282">
        <v>30</v>
      </c>
    </row>
    <row r="7553" spans="1:11" x14ac:dyDescent="0.3">
      <c r="A7553" s="283" t="s">
        <v>2085</v>
      </c>
      <c r="B7553" s="283">
        <v>49</v>
      </c>
      <c r="C7553" s="24" t="str">
        <f t="shared" si="117"/>
        <v>airen49</v>
      </c>
      <c r="D7553" s="283">
        <v>419</v>
      </c>
      <c r="E7553" s="283">
        <v>169</v>
      </c>
      <c r="F7553" s="283">
        <v>5508</v>
      </c>
      <c r="G7553" s="24">
        <v>50</v>
      </c>
      <c r="H7553" s="24">
        <v>0</v>
      </c>
      <c r="I7553" s="24">
        <v>0</v>
      </c>
      <c r="J7553" s="282">
        <v>10</v>
      </c>
      <c r="K7553" s="282">
        <v>30</v>
      </c>
    </row>
    <row r="7554" spans="1:11" x14ac:dyDescent="0.3">
      <c r="A7554" s="283" t="s">
        <v>2085</v>
      </c>
      <c r="B7554" s="283">
        <v>50</v>
      </c>
      <c r="C7554" s="24" t="str">
        <f t="shared" si="117"/>
        <v>airen50</v>
      </c>
      <c r="D7554" s="283">
        <v>424</v>
      </c>
      <c r="E7554" s="283">
        <v>171</v>
      </c>
      <c r="F7554" s="283">
        <v>5580</v>
      </c>
      <c r="G7554" s="24">
        <v>50</v>
      </c>
      <c r="H7554" s="24">
        <v>0</v>
      </c>
      <c r="I7554" s="24">
        <v>0</v>
      </c>
      <c r="J7554" s="282">
        <v>10</v>
      </c>
      <c r="K7554" s="282">
        <v>30</v>
      </c>
    </row>
    <row r="7555" spans="1:11" x14ac:dyDescent="0.3">
      <c r="A7555" s="283" t="s">
        <v>2085</v>
      </c>
      <c r="B7555" s="283">
        <v>51</v>
      </c>
      <c r="C7555" s="24" t="str">
        <f t="shared" si="117"/>
        <v>airen51</v>
      </c>
      <c r="D7555" s="283">
        <v>463</v>
      </c>
      <c r="E7555" s="283">
        <v>187</v>
      </c>
      <c r="F7555" s="283">
        <v>6073</v>
      </c>
      <c r="G7555" s="24">
        <v>50</v>
      </c>
      <c r="H7555" s="24">
        <v>0</v>
      </c>
      <c r="I7555" s="24">
        <v>0</v>
      </c>
      <c r="J7555" s="282">
        <v>10</v>
      </c>
      <c r="K7555" s="282">
        <v>30</v>
      </c>
    </row>
    <row r="7556" spans="1:11" x14ac:dyDescent="0.3">
      <c r="A7556" s="283" t="s">
        <v>2085</v>
      </c>
      <c r="B7556" s="283">
        <v>52</v>
      </c>
      <c r="C7556" s="24" t="str">
        <f t="shared" si="117"/>
        <v>airen52</v>
      </c>
      <c r="D7556" s="283">
        <v>469</v>
      </c>
      <c r="E7556" s="283">
        <v>189</v>
      </c>
      <c r="F7556" s="283">
        <v>6146</v>
      </c>
      <c r="G7556" s="24">
        <v>50</v>
      </c>
      <c r="H7556" s="24">
        <v>0</v>
      </c>
      <c r="I7556" s="24">
        <v>0</v>
      </c>
      <c r="J7556" s="282">
        <v>10</v>
      </c>
      <c r="K7556" s="282">
        <v>30</v>
      </c>
    </row>
    <row r="7557" spans="1:11" x14ac:dyDescent="0.3">
      <c r="A7557" s="283" t="s">
        <v>2085</v>
      </c>
      <c r="B7557" s="283">
        <v>53</v>
      </c>
      <c r="C7557" s="24" t="str">
        <f t="shared" si="117"/>
        <v>airen53</v>
      </c>
      <c r="D7557" s="283">
        <v>474</v>
      </c>
      <c r="E7557" s="283">
        <v>192</v>
      </c>
      <c r="F7557" s="283">
        <v>6225</v>
      </c>
      <c r="G7557" s="24">
        <v>50</v>
      </c>
      <c r="H7557" s="24">
        <v>0</v>
      </c>
      <c r="I7557" s="24">
        <v>0</v>
      </c>
      <c r="J7557" s="282">
        <v>10</v>
      </c>
      <c r="K7557" s="282">
        <v>30</v>
      </c>
    </row>
    <row r="7558" spans="1:11" x14ac:dyDescent="0.3">
      <c r="A7558" s="283" t="s">
        <v>2085</v>
      </c>
      <c r="B7558" s="283">
        <v>54</v>
      </c>
      <c r="C7558" s="24" t="str">
        <f t="shared" ref="C7558:C7621" si="118">A7558&amp;B7558</f>
        <v>airen54</v>
      </c>
      <c r="D7558" s="283">
        <v>480</v>
      </c>
      <c r="E7558" s="283">
        <v>194</v>
      </c>
      <c r="F7558" s="283">
        <v>6306</v>
      </c>
      <c r="G7558" s="24">
        <v>50</v>
      </c>
      <c r="H7558" s="24">
        <v>0</v>
      </c>
      <c r="I7558" s="24">
        <v>0</v>
      </c>
      <c r="J7558" s="282">
        <v>10</v>
      </c>
      <c r="K7558" s="282">
        <v>30</v>
      </c>
    </row>
    <row r="7559" spans="1:11" x14ac:dyDescent="0.3">
      <c r="A7559" s="283" t="s">
        <v>2085</v>
      </c>
      <c r="B7559" s="283">
        <v>55</v>
      </c>
      <c r="C7559" s="24" t="str">
        <f t="shared" si="118"/>
        <v>airen55</v>
      </c>
      <c r="D7559" s="283">
        <v>486</v>
      </c>
      <c r="E7559" s="283">
        <v>196</v>
      </c>
      <c r="F7559" s="283">
        <v>6382</v>
      </c>
      <c r="G7559" s="24">
        <v>50</v>
      </c>
      <c r="H7559" s="24">
        <v>0</v>
      </c>
      <c r="I7559" s="24">
        <v>0</v>
      </c>
      <c r="J7559" s="282">
        <v>10</v>
      </c>
      <c r="K7559" s="282">
        <v>30</v>
      </c>
    </row>
    <row r="7560" spans="1:11" x14ac:dyDescent="0.3">
      <c r="A7560" s="283" t="s">
        <v>2085</v>
      </c>
      <c r="B7560" s="283">
        <v>56</v>
      </c>
      <c r="C7560" s="24" t="str">
        <f t="shared" si="118"/>
        <v>airen56</v>
      </c>
      <c r="D7560" s="283">
        <v>492</v>
      </c>
      <c r="E7560" s="283">
        <v>199</v>
      </c>
      <c r="F7560" s="283">
        <v>6466</v>
      </c>
      <c r="G7560" s="24">
        <v>50</v>
      </c>
      <c r="H7560" s="24">
        <v>0</v>
      </c>
      <c r="I7560" s="24">
        <v>0</v>
      </c>
      <c r="J7560" s="282">
        <v>10</v>
      </c>
      <c r="K7560" s="282">
        <v>30</v>
      </c>
    </row>
    <row r="7561" spans="1:11" x14ac:dyDescent="0.3">
      <c r="A7561" s="283" t="s">
        <v>2085</v>
      </c>
      <c r="B7561" s="283">
        <v>57</v>
      </c>
      <c r="C7561" s="24" t="str">
        <f t="shared" si="118"/>
        <v>airen57</v>
      </c>
      <c r="D7561" s="283">
        <v>498</v>
      </c>
      <c r="E7561" s="283">
        <v>201</v>
      </c>
      <c r="F7561" s="283">
        <v>6548</v>
      </c>
      <c r="G7561" s="24">
        <v>50</v>
      </c>
      <c r="H7561" s="24">
        <v>0</v>
      </c>
      <c r="I7561" s="24">
        <v>0</v>
      </c>
      <c r="J7561" s="282">
        <v>10</v>
      </c>
      <c r="K7561" s="282">
        <v>30</v>
      </c>
    </row>
    <row r="7562" spans="1:11" x14ac:dyDescent="0.3">
      <c r="A7562" s="283" t="s">
        <v>2085</v>
      </c>
      <c r="B7562" s="283">
        <v>58</v>
      </c>
      <c r="C7562" s="24" t="str">
        <f t="shared" si="118"/>
        <v>airen58</v>
      </c>
      <c r="D7562" s="283">
        <v>504</v>
      </c>
      <c r="E7562" s="283">
        <v>204</v>
      </c>
      <c r="F7562" s="283">
        <v>6626</v>
      </c>
      <c r="G7562" s="24">
        <v>50</v>
      </c>
      <c r="H7562" s="24">
        <v>0</v>
      </c>
      <c r="I7562" s="24">
        <v>0</v>
      </c>
      <c r="J7562" s="282">
        <v>10</v>
      </c>
      <c r="K7562" s="282">
        <v>30</v>
      </c>
    </row>
    <row r="7563" spans="1:11" x14ac:dyDescent="0.3">
      <c r="A7563" s="283" t="s">
        <v>2085</v>
      </c>
      <c r="B7563" s="283">
        <v>59</v>
      </c>
      <c r="C7563" s="24" t="str">
        <f t="shared" si="118"/>
        <v>airen59</v>
      </c>
      <c r="D7563" s="283">
        <v>510</v>
      </c>
      <c r="E7563" s="283">
        <v>206</v>
      </c>
      <c r="F7563" s="283">
        <v>6711</v>
      </c>
      <c r="G7563" s="24">
        <v>50</v>
      </c>
      <c r="H7563" s="24">
        <v>0</v>
      </c>
      <c r="I7563" s="24">
        <v>0</v>
      </c>
      <c r="J7563" s="282">
        <v>10</v>
      </c>
      <c r="K7563" s="282">
        <v>30</v>
      </c>
    </row>
    <row r="7564" spans="1:11" x14ac:dyDescent="0.3">
      <c r="A7564" s="283" t="s">
        <v>2085</v>
      </c>
      <c r="B7564" s="283">
        <v>60</v>
      </c>
      <c r="C7564" s="24" t="str">
        <f t="shared" si="118"/>
        <v>airen60</v>
      </c>
      <c r="D7564" s="283">
        <v>516</v>
      </c>
      <c r="E7564" s="283">
        <v>208</v>
      </c>
      <c r="F7564" s="283">
        <v>6799</v>
      </c>
      <c r="G7564" s="24">
        <v>50</v>
      </c>
      <c r="H7564" s="24">
        <v>0</v>
      </c>
      <c r="I7564" s="24">
        <v>0</v>
      </c>
      <c r="J7564" s="282">
        <v>10</v>
      </c>
      <c r="K7564" s="282">
        <v>30</v>
      </c>
    </row>
    <row r="7565" spans="1:11" x14ac:dyDescent="0.3">
      <c r="A7565" s="283" t="s">
        <v>2085</v>
      </c>
      <c r="B7565" s="283">
        <v>61</v>
      </c>
      <c r="C7565" s="24" t="str">
        <f t="shared" si="118"/>
        <v>airen61</v>
      </c>
      <c r="D7565" s="283">
        <v>563</v>
      </c>
      <c r="E7565" s="283">
        <v>228</v>
      </c>
      <c r="F7565" s="283">
        <v>7480</v>
      </c>
      <c r="G7565" s="24">
        <v>50</v>
      </c>
      <c r="H7565" s="24">
        <v>0</v>
      </c>
      <c r="I7565" s="24">
        <v>0</v>
      </c>
      <c r="J7565" s="282">
        <v>10</v>
      </c>
      <c r="K7565" s="282">
        <v>30</v>
      </c>
    </row>
    <row r="7566" spans="1:11" x14ac:dyDescent="0.3">
      <c r="A7566" s="283" t="s">
        <v>2085</v>
      </c>
      <c r="B7566" s="283">
        <v>62</v>
      </c>
      <c r="C7566" s="24" t="str">
        <f t="shared" si="118"/>
        <v>airen62</v>
      </c>
      <c r="D7566" s="283">
        <v>570</v>
      </c>
      <c r="E7566" s="283">
        <v>230</v>
      </c>
      <c r="F7566" s="283">
        <v>7579</v>
      </c>
      <c r="G7566" s="24">
        <v>50</v>
      </c>
      <c r="H7566" s="24">
        <v>0</v>
      </c>
      <c r="I7566" s="24">
        <v>0</v>
      </c>
      <c r="J7566" s="282">
        <v>10</v>
      </c>
      <c r="K7566" s="282">
        <v>30</v>
      </c>
    </row>
    <row r="7567" spans="1:11" x14ac:dyDescent="0.3">
      <c r="A7567" s="283" t="s">
        <v>2085</v>
      </c>
      <c r="B7567" s="283">
        <v>63</v>
      </c>
      <c r="C7567" s="24" t="str">
        <f t="shared" si="118"/>
        <v>airen63</v>
      </c>
      <c r="D7567" s="283">
        <v>577</v>
      </c>
      <c r="E7567" s="283">
        <v>233</v>
      </c>
      <c r="F7567" s="283">
        <v>7690</v>
      </c>
      <c r="G7567" s="24">
        <v>50</v>
      </c>
      <c r="H7567" s="24">
        <v>0</v>
      </c>
      <c r="I7567" s="24">
        <v>0</v>
      </c>
      <c r="J7567" s="282">
        <v>10</v>
      </c>
      <c r="K7567" s="282">
        <v>30</v>
      </c>
    </row>
    <row r="7568" spans="1:11" x14ac:dyDescent="0.3">
      <c r="A7568" s="283" t="s">
        <v>2085</v>
      </c>
      <c r="B7568" s="283">
        <v>64</v>
      </c>
      <c r="C7568" s="24" t="str">
        <f t="shared" si="118"/>
        <v>airen64</v>
      </c>
      <c r="D7568" s="283">
        <v>584</v>
      </c>
      <c r="E7568" s="283">
        <v>236</v>
      </c>
      <c r="F7568" s="283">
        <v>7782</v>
      </c>
      <c r="G7568" s="24">
        <v>50</v>
      </c>
      <c r="H7568" s="24">
        <v>0</v>
      </c>
      <c r="I7568" s="24">
        <v>0</v>
      </c>
      <c r="J7568" s="282">
        <v>10</v>
      </c>
      <c r="K7568" s="282">
        <v>30</v>
      </c>
    </row>
    <row r="7569" spans="1:11" x14ac:dyDescent="0.3">
      <c r="A7569" s="283" t="s">
        <v>2085</v>
      </c>
      <c r="B7569" s="283">
        <v>65</v>
      </c>
      <c r="C7569" s="24" t="str">
        <f t="shared" si="118"/>
        <v>airen65</v>
      </c>
      <c r="D7569" s="283">
        <v>591</v>
      </c>
      <c r="E7569" s="283">
        <v>239</v>
      </c>
      <c r="F7569" s="283">
        <v>7886</v>
      </c>
      <c r="G7569" s="24">
        <v>50</v>
      </c>
      <c r="H7569" s="24">
        <v>0</v>
      </c>
      <c r="I7569" s="24">
        <v>0</v>
      </c>
      <c r="J7569" s="282">
        <v>10</v>
      </c>
      <c r="K7569" s="282">
        <v>30</v>
      </c>
    </row>
    <row r="7570" spans="1:11" x14ac:dyDescent="0.3">
      <c r="A7570" s="283" t="s">
        <v>2085</v>
      </c>
      <c r="B7570" s="283">
        <v>66</v>
      </c>
      <c r="C7570" s="24" t="str">
        <f t="shared" si="118"/>
        <v>airen66</v>
      </c>
      <c r="D7570" s="283">
        <v>598</v>
      </c>
      <c r="E7570" s="283">
        <v>242</v>
      </c>
      <c r="F7570" s="283">
        <v>7989</v>
      </c>
      <c r="G7570" s="24">
        <v>50</v>
      </c>
      <c r="H7570" s="24">
        <v>0</v>
      </c>
      <c r="I7570" s="24">
        <v>0</v>
      </c>
      <c r="J7570" s="282">
        <v>10</v>
      </c>
      <c r="K7570" s="282">
        <v>30</v>
      </c>
    </row>
    <row r="7571" spans="1:11" x14ac:dyDescent="0.3">
      <c r="A7571" s="283" t="s">
        <v>2085</v>
      </c>
      <c r="B7571" s="283">
        <v>67</v>
      </c>
      <c r="C7571" s="24" t="str">
        <f t="shared" si="118"/>
        <v>airen67</v>
      </c>
      <c r="D7571" s="283">
        <v>605</v>
      </c>
      <c r="E7571" s="283">
        <v>244</v>
      </c>
      <c r="F7571" s="283">
        <v>8100</v>
      </c>
      <c r="G7571" s="24">
        <v>50</v>
      </c>
      <c r="H7571" s="24">
        <v>0</v>
      </c>
      <c r="I7571" s="24">
        <v>0</v>
      </c>
      <c r="J7571" s="282">
        <v>10</v>
      </c>
      <c r="K7571" s="282">
        <v>30</v>
      </c>
    </row>
    <row r="7572" spans="1:11" x14ac:dyDescent="0.3">
      <c r="A7572" s="283" t="s">
        <v>2085</v>
      </c>
      <c r="B7572" s="283">
        <v>68</v>
      </c>
      <c r="C7572" s="24" t="str">
        <f t="shared" si="118"/>
        <v>airen68</v>
      </c>
      <c r="D7572" s="283">
        <v>612</v>
      </c>
      <c r="E7572" s="283">
        <v>247</v>
      </c>
      <c r="F7572" s="283">
        <v>8197</v>
      </c>
      <c r="G7572" s="24">
        <v>50</v>
      </c>
      <c r="H7572" s="24">
        <v>0</v>
      </c>
      <c r="I7572" s="24">
        <v>0</v>
      </c>
      <c r="J7572" s="282">
        <v>10</v>
      </c>
      <c r="K7572" s="282">
        <v>30</v>
      </c>
    </row>
    <row r="7573" spans="1:11" x14ac:dyDescent="0.3">
      <c r="A7573" s="283" t="s">
        <v>2085</v>
      </c>
      <c r="B7573" s="283">
        <v>69</v>
      </c>
      <c r="C7573" s="24" t="str">
        <f t="shared" si="118"/>
        <v>airen69</v>
      </c>
      <c r="D7573" s="283">
        <v>619</v>
      </c>
      <c r="E7573" s="283">
        <v>250</v>
      </c>
      <c r="F7573" s="283">
        <v>8306</v>
      </c>
      <c r="G7573" s="24">
        <v>50</v>
      </c>
      <c r="H7573" s="24">
        <v>0</v>
      </c>
      <c r="I7573" s="24">
        <v>0</v>
      </c>
      <c r="J7573" s="282">
        <v>10</v>
      </c>
      <c r="K7573" s="282">
        <v>30</v>
      </c>
    </row>
    <row r="7574" spans="1:11" x14ac:dyDescent="0.3">
      <c r="A7574" s="283" t="s">
        <v>2085</v>
      </c>
      <c r="B7574" s="283">
        <v>70</v>
      </c>
      <c r="C7574" s="24" t="str">
        <f t="shared" si="118"/>
        <v>airen70</v>
      </c>
      <c r="D7574" s="283">
        <v>626</v>
      </c>
      <c r="E7574" s="283">
        <v>253</v>
      </c>
      <c r="F7574" s="283">
        <v>8405</v>
      </c>
      <c r="G7574" s="24">
        <v>50</v>
      </c>
      <c r="H7574" s="24">
        <v>0</v>
      </c>
      <c r="I7574" s="24">
        <v>0</v>
      </c>
      <c r="J7574" s="282">
        <v>10</v>
      </c>
      <c r="K7574" s="282">
        <v>30</v>
      </c>
    </row>
    <row r="7575" spans="1:11" x14ac:dyDescent="0.3">
      <c r="A7575" s="283" t="s">
        <v>2085</v>
      </c>
      <c r="B7575" s="283">
        <v>71</v>
      </c>
      <c r="C7575" s="24" t="str">
        <f t="shared" si="118"/>
        <v>airen71</v>
      </c>
      <c r="D7575" s="283">
        <v>684</v>
      </c>
      <c r="E7575" s="283">
        <v>276</v>
      </c>
      <c r="F7575" s="283">
        <v>9172</v>
      </c>
      <c r="G7575" s="24">
        <v>50</v>
      </c>
      <c r="H7575" s="24">
        <v>0</v>
      </c>
      <c r="I7575" s="24">
        <v>0</v>
      </c>
      <c r="J7575" s="282">
        <v>10</v>
      </c>
      <c r="K7575" s="282">
        <v>30</v>
      </c>
    </row>
    <row r="7576" spans="1:11" x14ac:dyDescent="0.3">
      <c r="A7576" s="283" t="s">
        <v>2085</v>
      </c>
      <c r="B7576" s="283">
        <v>72</v>
      </c>
      <c r="C7576" s="24" t="str">
        <f t="shared" si="118"/>
        <v>airen72</v>
      </c>
      <c r="D7576" s="283">
        <v>692</v>
      </c>
      <c r="E7576" s="283">
        <v>280</v>
      </c>
      <c r="F7576" s="283">
        <v>9281</v>
      </c>
      <c r="G7576" s="24">
        <v>50</v>
      </c>
      <c r="H7576" s="24">
        <v>0</v>
      </c>
      <c r="I7576" s="24">
        <v>0</v>
      </c>
      <c r="J7576" s="282">
        <v>10</v>
      </c>
      <c r="K7576" s="282">
        <v>30</v>
      </c>
    </row>
    <row r="7577" spans="1:11" x14ac:dyDescent="0.3">
      <c r="A7577" s="283" t="s">
        <v>2085</v>
      </c>
      <c r="B7577" s="283">
        <v>73</v>
      </c>
      <c r="C7577" s="24" t="str">
        <f t="shared" si="118"/>
        <v>airen73</v>
      </c>
      <c r="D7577" s="283">
        <v>700</v>
      </c>
      <c r="E7577" s="283">
        <v>283</v>
      </c>
      <c r="F7577" s="283">
        <v>9411</v>
      </c>
      <c r="G7577" s="24">
        <v>50</v>
      </c>
      <c r="H7577" s="24">
        <v>0</v>
      </c>
      <c r="I7577" s="24">
        <v>0</v>
      </c>
      <c r="J7577" s="282">
        <v>10</v>
      </c>
      <c r="K7577" s="282">
        <v>30</v>
      </c>
    </row>
    <row r="7578" spans="1:11" x14ac:dyDescent="0.3">
      <c r="A7578" s="283" t="s">
        <v>2085</v>
      </c>
      <c r="B7578" s="283">
        <v>74</v>
      </c>
      <c r="C7578" s="24" t="str">
        <f t="shared" si="118"/>
        <v>airen74</v>
      </c>
      <c r="D7578" s="283">
        <v>708</v>
      </c>
      <c r="E7578" s="283">
        <v>286</v>
      </c>
      <c r="F7578" s="283">
        <v>9523</v>
      </c>
      <c r="G7578" s="24">
        <v>50</v>
      </c>
      <c r="H7578" s="24">
        <v>0</v>
      </c>
      <c r="I7578" s="24">
        <v>0</v>
      </c>
      <c r="J7578" s="282">
        <v>10</v>
      </c>
      <c r="K7578" s="282">
        <v>30</v>
      </c>
    </row>
    <row r="7579" spans="1:11" x14ac:dyDescent="0.3">
      <c r="A7579" s="283" t="s">
        <v>2085</v>
      </c>
      <c r="B7579" s="283">
        <v>75</v>
      </c>
      <c r="C7579" s="24" t="str">
        <f t="shared" si="118"/>
        <v>airen75</v>
      </c>
      <c r="D7579" s="283">
        <v>717</v>
      </c>
      <c r="E7579" s="283">
        <v>290</v>
      </c>
      <c r="F7579" s="283">
        <v>9650</v>
      </c>
      <c r="G7579" s="24">
        <v>50</v>
      </c>
      <c r="H7579" s="24">
        <v>0</v>
      </c>
      <c r="I7579" s="24">
        <v>0</v>
      </c>
      <c r="J7579" s="282">
        <v>10</v>
      </c>
      <c r="K7579" s="282">
        <v>30</v>
      </c>
    </row>
    <row r="7580" spans="1:11" x14ac:dyDescent="0.3">
      <c r="A7580" s="283" t="s">
        <v>2085</v>
      </c>
      <c r="B7580" s="283">
        <v>76</v>
      </c>
      <c r="C7580" s="24" t="str">
        <f t="shared" si="118"/>
        <v>airen76</v>
      </c>
      <c r="D7580" s="283">
        <v>725</v>
      </c>
      <c r="E7580" s="283">
        <v>293</v>
      </c>
      <c r="F7580" s="283">
        <v>9765</v>
      </c>
      <c r="G7580" s="24">
        <v>50</v>
      </c>
      <c r="H7580" s="24">
        <v>0</v>
      </c>
      <c r="I7580" s="24">
        <v>0</v>
      </c>
      <c r="J7580" s="282">
        <v>10</v>
      </c>
      <c r="K7580" s="282">
        <v>30</v>
      </c>
    </row>
    <row r="7581" spans="1:11" x14ac:dyDescent="0.3">
      <c r="A7581" s="283" t="s">
        <v>2085</v>
      </c>
      <c r="B7581" s="283">
        <v>77</v>
      </c>
      <c r="C7581" s="24" t="str">
        <f t="shared" si="118"/>
        <v>airen77</v>
      </c>
      <c r="D7581" s="283">
        <v>733</v>
      </c>
      <c r="E7581" s="283">
        <v>297</v>
      </c>
      <c r="F7581" s="283">
        <v>9901</v>
      </c>
      <c r="G7581" s="24">
        <v>50</v>
      </c>
      <c r="H7581" s="24">
        <v>0</v>
      </c>
      <c r="I7581" s="24">
        <v>0</v>
      </c>
      <c r="J7581" s="282">
        <v>10</v>
      </c>
      <c r="K7581" s="282">
        <v>30</v>
      </c>
    </row>
    <row r="7582" spans="1:11" x14ac:dyDescent="0.3">
      <c r="A7582" s="283" t="s">
        <v>2085</v>
      </c>
      <c r="B7582" s="283">
        <v>78</v>
      </c>
      <c r="C7582" s="24" t="str">
        <f t="shared" si="118"/>
        <v>airen78</v>
      </c>
      <c r="D7582" s="283">
        <v>742</v>
      </c>
      <c r="E7582" s="283">
        <v>300</v>
      </c>
      <c r="F7582" s="283">
        <v>10019</v>
      </c>
      <c r="G7582" s="24">
        <v>50</v>
      </c>
      <c r="H7582" s="24">
        <v>0</v>
      </c>
      <c r="I7582" s="24">
        <v>0</v>
      </c>
      <c r="J7582" s="282">
        <v>10</v>
      </c>
      <c r="K7582" s="282">
        <v>30</v>
      </c>
    </row>
    <row r="7583" spans="1:11" x14ac:dyDescent="0.3">
      <c r="A7583" s="283" t="s">
        <v>2085</v>
      </c>
      <c r="B7583" s="283">
        <v>79</v>
      </c>
      <c r="C7583" s="24" t="str">
        <f t="shared" si="118"/>
        <v>airen79</v>
      </c>
      <c r="D7583" s="283">
        <v>751</v>
      </c>
      <c r="E7583" s="283">
        <v>304</v>
      </c>
      <c r="F7583" s="283">
        <v>10152</v>
      </c>
      <c r="G7583" s="24">
        <v>50</v>
      </c>
      <c r="H7583" s="24">
        <v>0</v>
      </c>
      <c r="I7583" s="24">
        <v>0</v>
      </c>
      <c r="J7583" s="282">
        <v>10</v>
      </c>
      <c r="K7583" s="282">
        <v>30</v>
      </c>
    </row>
    <row r="7584" spans="1:11" x14ac:dyDescent="0.3">
      <c r="A7584" s="283" t="s">
        <v>2085</v>
      </c>
      <c r="B7584" s="283">
        <v>80</v>
      </c>
      <c r="C7584" s="24" t="str">
        <f t="shared" si="118"/>
        <v>airen80</v>
      </c>
      <c r="D7584" s="283">
        <v>759</v>
      </c>
      <c r="E7584" s="283">
        <v>307</v>
      </c>
      <c r="F7584" s="283">
        <v>10273</v>
      </c>
      <c r="G7584" s="24">
        <v>50</v>
      </c>
      <c r="H7584" s="24">
        <v>0</v>
      </c>
      <c r="I7584" s="24">
        <v>0</v>
      </c>
      <c r="J7584" s="282">
        <v>10</v>
      </c>
      <c r="K7584" s="282">
        <v>30</v>
      </c>
    </row>
    <row r="7585" spans="1:11" x14ac:dyDescent="0.3">
      <c r="A7585" s="283" t="s">
        <v>2085</v>
      </c>
      <c r="B7585" s="283">
        <v>81</v>
      </c>
      <c r="C7585" s="24" t="str">
        <f t="shared" si="118"/>
        <v>airen81</v>
      </c>
      <c r="D7585" s="283">
        <v>829</v>
      </c>
      <c r="E7585" s="283">
        <v>335</v>
      </c>
      <c r="F7585" s="283">
        <v>11353</v>
      </c>
      <c r="G7585" s="24">
        <v>50</v>
      </c>
      <c r="H7585" s="24">
        <v>0</v>
      </c>
      <c r="I7585" s="24">
        <v>0</v>
      </c>
      <c r="J7585" s="282">
        <v>10</v>
      </c>
      <c r="K7585" s="282">
        <v>30</v>
      </c>
    </row>
    <row r="7586" spans="1:11" x14ac:dyDescent="0.3">
      <c r="A7586" s="283" t="s">
        <v>2085</v>
      </c>
      <c r="B7586" s="283">
        <v>82</v>
      </c>
      <c r="C7586" s="24" t="str">
        <f t="shared" si="118"/>
        <v>airen82</v>
      </c>
      <c r="D7586" s="283">
        <v>839</v>
      </c>
      <c r="E7586" s="283">
        <v>339</v>
      </c>
      <c r="F7586" s="283">
        <v>11488</v>
      </c>
      <c r="G7586" s="24">
        <v>50</v>
      </c>
      <c r="H7586" s="24">
        <v>0</v>
      </c>
      <c r="I7586" s="24">
        <v>0</v>
      </c>
      <c r="J7586" s="282">
        <v>10</v>
      </c>
      <c r="K7586" s="282">
        <v>30</v>
      </c>
    </row>
    <row r="7587" spans="1:11" x14ac:dyDescent="0.3">
      <c r="A7587" s="283" t="s">
        <v>2085</v>
      </c>
      <c r="B7587" s="283">
        <v>83</v>
      </c>
      <c r="C7587" s="24" t="str">
        <f t="shared" si="118"/>
        <v>airen83</v>
      </c>
      <c r="D7587" s="283">
        <v>848</v>
      </c>
      <c r="E7587" s="283">
        <v>343</v>
      </c>
      <c r="F7587" s="283">
        <v>11648</v>
      </c>
      <c r="G7587" s="24">
        <v>50</v>
      </c>
      <c r="H7587" s="24">
        <v>0</v>
      </c>
      <c r="I7587" s="24">
        <v>0</v>
      </c>
      <c r="J7587" s="282">
        <v>10</v>
      </c>
      <c r="K7587" s="282">
        <v>30</v>
      </c>
    </row>
    <row r="7588" spans="1:11" x14ac:dyDescent="0.3">
      <c r="A7588" s="283" t="s">
        <v>2085</v>
      </c>
      <c r="B7588" s="283">
        <v>84</v>
      </c>
      <c r="C7588" s="24" t="str">
        <f t="shared" si="118"/>
        <v>airen84</v>
      </c>
      <c r="D7588" s="283">
        <v>858</v>
      </c>
      <c r="E7588" s="283">
        <v>347</v>
      </c>
      <c r="F7588" s="283">
        <v>11787</v>
      </c>
      <c r="G7588" s="24">
        <v>50</v>
      </c>
      <c r="H7588" s="24">
        <v>0</v>
      </c>
      <c r="I7588" s="24">
        <v>0</v>
      </c>
      <c r="J7588" s="282">
        <v>10</v>
      </c>
      <c r="K7588" s="282">
        <v>30</v>
      </c>
    </row>
    <row r="7589" spans="1:11" x14ac:dyDescent="0.3">
      <c r="A7589" s="283" t="s">
        <v>2085</v>
      </c>
      <c r="B7589" s="283">
        <v>85</v>
      </c>
      <c r="C7589" s="24" t="str">
        <f t="shared" si="118"/>
        <v>airen85</v>
      </c>
      <c r="D7589" s="283">
        <v>868</v>
      </c>
      <c r="E7589" s="283">
        <v>351</v>
      </c>
      <c r="F7589" s="283">
        <v>11954</v>
      </c>
      <c r="G7589" s="24">
        <v>50</v>
      </c>
      <c r="H7589" s="24">
        <v>0</v>
      </c>
      <c r="I7589" s="24">
        <v>0</v>
      </c>
      <c r="J7589" s="282">
        <v>10</v>
      </c>
      <c r="K7589" s="282">
        <v>30</v>
      </c>
    </row>
    <row r="7590" spans="1:11" x14ac:dyDescent="0.3">
      <c r="A7590" s="283" t="s">
        <v>2085</v>
      </c>
      <c r="B7590" s="283">
        <v>86</v>
      </c>
      <c r="C7590" s="24" t="str">
        <f t="shared" si="118"/>
        <v>airen86</v>
      </c>
      <c r="D7590" s="283">
        <v>878</v>
      </c>
      <c r="E7590" s="283">
        <v>355</v>
      </c>
      <c r="F7590" s="283">
        <v>12097</v>
      </c>
      <c r="G7590" s="24">
        <v>50</v>
      </c>
      <c r="H7590" s="24">
        <v>0</v>
      </c>
      <c r="I7590" s="24">
        <v>0</v>
      </c>
      <c r="J7590" s="282">
        <v>10</v>
      </c>
      <c r="K7590" s="282">
        <v>30</v>
      </c>
    </row>
    <row r="7591" spans="1:11" x14ac:dyDescent="0.3">
      <c r="A7591" s="283" t="s">
        <v>2085</v>
      </c>
      <c r="B7591" s="283">
        <v>87</v>
      </c>
      <c r="C7591" s="24" t="str">
        <f t="shared" si="118"/>
        <v>airen87</v>
      </c>
      <c r="D7591" s="283">
        <v>888</v>
      </c>
      <c r="E7591" s="283">
        <v>359</v>
      </c>
      <c r="F7591" s="283">
        <v>12241</v>
      </c>
      <c r="G7591" s="24">
        <v>50</v>
      </c>
      <c r="H7591" s="24">
        <v>0</v>
      </c>
      <c r="I7591" s="24">
        <v>0</v>
      </c>
      <c r="J7591" s="282">
        <v>10</v>
      </c>
      <c r="K7591" s="282">
        <v>30</v>
      </c>
    </row>
    <row r="7592" spans="1:11" x14ac:dyDescent="0.3">
      <c r="A7592" s="283" t="s">
        <v>2085</v>
      </c>
      <c r="B7592" s="283">
        <v>88</v>
      </c>
      <c r="C7592" s="24" t="str">
        <f t="shared" si="118"/>
        <v>airen88</v>
      </c>
      <c r="D7592" s="283">
        <v>899</v>
      </c>
      <c r="E7592" s="283">
        <v>363</v>
      </c>
      <c r="F7592" s="283">
        <v>12387</v>
      </c>
      <c r="G7592" s="24">
        <v>50</v>
      </c>
      <c r="H7592" s="24">
        <v>0</v>
      </c>
      <c r="I7592" s="24">
        <v>0</v>
      </c>
      <c r="J7592" s="282">
        <v>10</v>
      </c>
      <c r="K7592" s="282">
        <v>30</v>
      </c>
    </row>
    <row r="7593" spans="1:11" x14ac:dyDescent="0.3">
      <c r="A7593" s="283" t="s">
        <v>2085</v>
      </c>
      <c r="B7593" s="283">
        <v>89</v>
      </c>
      <c r="C7593" s="24" t="str">
        <f t="shared" si="118"/>
        <v>airen89</v>
      </c>
      <c r="D7593" s="283">
        <v>909</v>
      </c>
      <c r="E7593" s="283">
        <v>368</v>
      </c>
      <c r="F7593" s="283">
        <v>12576</v>
      </c>
      <c r="G7593" s="24">
        <v>50</v>
      </c>
      <c r="H7593" s="24">
        <v>0</v>
      </c>
      <c r="I7593" s="24">
        <v>0</v>
      </c>
      <c r="J7593" s="282">
        <v>10</v>
      </c>
      <c r="K7593" s="282">
        <v>30</v>
      </c>
    </row>
    <row r="7594" spans="1:11" x14ac:dyDescent="0.3">
      <c r="A7594" s="283" t="s">
        <v>2085</v>
      </c>
      <c r="B7594" s="283">
        <v>90</v>
      </c>
      <c r="C7594" s="24" t="str">
        <f t="shared" si="118"/>
        <v>airen90</v>
      </c>
      <c r="D7594" s="283">
        <v>920</v>
      </c>
      <c r="E7594" s="283">
        <v>372</v>
      </c>
      <c r="F7594" s="283">
        <v>12726</v>
      </c>
      <c r="G7594" s="24">
        <v>50</v>
      </c>
      <c r="H7594" s="24">
        <v>0</v>
      </c>
      <c r="I7594" s="24">
        <v>0</v>
      </c>
      <c r="J7594" s="282">
        <v>10</v>
      </c>
      <c r="K7594" s="282">
        <v>30</v>
      </c>
    </row>
    <row r="7595" spans="1:11" x14ac:dyDescent="0.3">
      <c r="A7595" s="283" t="s">
        <v>2085</v>
      </c>
      <c r="B7595" s="283">
        <v>91</v>
      </c>
      <c r="C7595" s="24" t="str">
        <f t="shared" si="118"/>
        <v>airen91</v>
      </c>
      <c r="D7595" s="283">
        <v>1004</v>
      </c>
      <c r="E7595" s="283">
        <v>406</v>
      </c>
      <c r="F7595" s="283">
        <v>13872</v>
      </c>
      <c r="G7595" s="24">
        <v>50</v>
      </c>
      <c r="H7595" s="24">
        <v>0</v>
      </c>
      <c r="I7595" s="24">
        <v>0</v>
      </c>
      <c r="J7595" s="282">
        <v>10</v>
      </c>
      <c r="K7595" s="282">
        <v>30</v>
      </c>
    </row>
    <row r="7596" spans="1:11" x14ac:dyDescent="0.3">
      <c r="A7596" s="283" t="s">
        <v>2085</v>
      </c>
      <c r="B7596" s="283">
        <v>92</v>
      </c>
      <c r="C7596" s="24" t="str">
        <f t="shared" si="118"/>
        <v>airen92</v>
      </c>
      <c r="D7596" s="283">
        <v>1015</v>
      </c>
      <c r="E7596" s="283">
        <v>411</v>
      </c>
      <c r="F7596" s="283">
        <v>14037</v>
      </c>
      <c r="G7596" s="24">
        <v>50</v>
      </c>
      <c r="H7596" s="24">
        <v>0</v>
      </c>
      <c r="I7596" s="24">
        <v>0</v>
      </c>
      <c r="J7596" s="282">
        <v>10</v>
      </c>
      <c r="K7596" s="282">
        <v>30</v>
      </c>
    </row>
    <row r="7597" spans="1:11" x14ac:dyDescent="0.3">
      <c r="A7597" s="283" t="s">
        <v>2085</v>
      </c>
      <c r="B7597" s="283">
        <v>93</v>
      </c>
      <c r="C7597" s="24" t="str">
        <f t="shared" si="118"/>
        <v>airen93</v>
      </c>
      <c r="D7597" s="283">
        <v>1027</v>
      </c>
      <c r="E7597" s="283">
        <v>415</v>
      </c>
      <c r="F7597" s="283">
        <v>14251</v>
      </c>
      <c r="G7597" s="24">
        <v>50</v>
      </c>
      <c r="H7597" s="24">
        <v>0</v>
      </c>
      <c r="I7597" s="24">
        <v>0</v>
      </c>
      <c r="J7597" s="282">
        <v>10</v>
      </c>
      <c r="K7597" s="282">
        <v>30</v>
      </c>
    </row>
    <row r="7598" spans="1:11" x14ac:dyDescent="0.3">
      <c r="A7598" s="283" t="s">
        <v>2085</v>
      </c>
      <c r="B7598" s="283">
        <v>94</v>
      </c>
      <c r="C7598" s="24" t="str">
        <f t="shared" si="118"/>
        <v>airen94</v>
      </c>
      <c r="D7598" s="283">
        <v>1039</v>
      </c>
      <c r="E7598" s="283">
        <v>420</v>
      </c>
      <c r="F7598" s="283">
        <v>14421</v>
      </c>
      <c r="G7598" s="24">
        <v>50</v>
      </c>
      <c r="H7598" s="24">
        <v>0</v>
      </c>
      <c r="I7598" s="24">
        <v>0</v>
      </c>
      <c r="J7598" s="282">
        <v>10</v>
      </c>
      <c r="K7598" s="282">
        <v>30</v>
      </c>
    </row>
    <row r="7599" spans="1:11" x14ac:dyDescent="0.3">
      <c r="A7599" s="283" t="s">
        <v>2085</v>
      </c>
      <c r="B7599" s="283">
        <v>95</v>
      </c>
      <c r="C7599" s="24" t="str">
        <f t="shared" si="118"/>
        <v>airen95</v>
      </c>
      <c r="D7599" s="283">
        <v>1051</v>
      </c>
      <c r="E7599" s="283">
        <v>425</v>
      </c>
      <c r="F7599" s="283">
        <v>14593</v>
      </c>
      <c r="G7599" s="24">
        <v>50</v>
      </c>
      <c r="H7599" s="24">
        <v>0</v>
      </c>
      <c r="I7599" s="24">
        <v>0</v>
      </c>
      <c r="J7599" s="282">
        <v>10</v>
      </c>
      <c r="K7599" s="282">
        <v>30</v>
      </c>
    </row>
    <row r="7600" spans="1:11" x14ac:dyDescent="0.3">
      <c r="A7600" s="283" t="s">
        <v>2085</v>
      </c>
      <c r="B7600" s="283">
        <v>96</v>
      </c>
      <c r="C7600" s="24" t="str">
        <f t="shared" si="118"/>
        <v>airen96</v>
      </c>
      <c r="D7600" s="283">
        <v>1063</v>
      </c>
      <c r="E7600" s="283">
        <v>430</v>
      </c>
      <c r="F7600" s="283">
        <v>14767</v>
      </c>
      <c r="G7600" s="24">
        <v>50</v>
      </c>
      <c r="H7600" s="24">
        <v>0</v>
      </c>
      <c r="I7600" s="24">
        <v>0</v>
      </c>
      <c r="J7600" s="282">
        <v>10</v>
      </c>
      <c r="K7600" s="282">
        <v>30</v>
      </c>
    </row>
    <row r="7601" spans="1:11" x14ac:dyDescent="0.3">
      <c r="A7601" s="283" t="s">
        <v>2085</v>
      </c>
      <c r="B7601" s="283">
        <v>97</v>
      </c>
      <c r="C7601" s="24" t="str">
        <f t="shared" si="118"/>
        <v>airen97</v>
      </c>
      <c r="D7601" s="283">
        <v>1075</v>
      </c>
      <c r="E7601" s="283">
        <v>435</v>
      </c>
      <c r="F7601" s="283">
        <v>14992</v>
      </c>
      <c r="G7601" s="24">
        <v>50</v>
      </c>
      <c r="H7601" s="24">
        <v>0</v>
      </c>
      <c r="I7601" s="24">
        <v>0</v>
      </c>
      <c r="J7601" s="282">
        <v>10</v>
      </c>
      <c r="K7601" s="282">
        <v>30</v>
      </c>
    </row>
    <row r="7602" spans="1:11" x14ac:dyDescent="0.3">
      <c r="A7602" s="283" t="s">
        <v>2085</v>
      </c>
      <c r="B7602" s="283">
        <v>98</v>
      </c>
      <c r="C7602" s="24" t="str">
        <f t="shared" si="118"/>
        <v>airen98</v>
      </c>
      <c r="D7602" s="283">
        <v>1087</v>
      </c>
      <c r="E7602" s="283">
        <v>440</v>
      </c>
      <c r="F7602" s="283">
        <v>15170</v>
      </c>
      <c r="G7602" s="24">
        <v>50</v>
      </c>
      <c r="H7602" s="24">
        <v>0</v>
      </c>
      <c r="I7602" s="24">
        <v>0</v>
      </c>
      <c r="J7602" s="282">
        <v>10</v>
      </c>
      <c r="K7602" s="282">
        <v>30</v>
      </c>
    </row>
    <row r="7603" spans="1:11" x14ac:dyDescent="0.3">
      <c r="A7603" s="283" t="s">
        <v>2085</v>
      </c>
      <c r="B7603" s="283">
        <v>99</v>
      </c>
      <c r="C7603" s="24" t="str">
        <f t="shared" si="118"/>
        <v>airen99</v>
      </c>
      <c r="D7603" s="283">
        <v>1100</v>
      </c>
      <c r="E7603" s="283">
        <v>445</v>
      </c>
      <c r="F7603" s="283">
        <v>15351</v>
      </c>
      <c r="G7603" s="24">
        <v>50</v>
      </c>
      <c r="H7603" s="24">
        <v>0</v>
      </c>
      <c r="I7603" s="24">
        <v>0</v>
      </c>
      <c r="J7603" s="282">
        <v>10</v>
      </c>
      <c r="K7603" s="282">
        <v>30</v>
      </c>
    </row>
    <row r="7604" spans="1:11" x14ac:dyDescent="0.3">
      <c r="A7604" s="283" t="s">
        <v>2085</v>
      </c>
      <c r="B7604" s="283">
        <v>100</v>
      </c>
      <c r="C7604" s="24" t="str">
        <f t="shared" si="118"/>
        <v>airen100</v>
      </c>
      <c r="D7604" s="283">
        <v>1112</v>
      </c>
      <c r="E7604" s="283">
        <v>450</v>
      </c>
      <c r="F7604" s="283">
        <v>15534</v>
      </c>
      <c r="G7604" s="24">
        <v>50</v>
      </c>
      <c r="H7604" s="24">
        <v>0</v>
      </c>
      <c r="I7604" s="24">
        <v>0</v>
      </c>
      <c r="J7604" s="282">
        <v>10</v>
      </c>
      <c r="K7604" s="282">
        <v>30</v>
      </c>
    </row>
    <row r="7605" spans="1:11" x14ac:dyDescent="0.3">
      <c r="A7605" s="283" t="s">
        <v>2085</v>
      </c>
      <c r="B7605" s="283">
        <v>101</v>
      </c>
      <c r="C7605" s="24" t="str">
        <f t="shared" si="118"/>
        <v>airen101</v>
      </c>
      <c r="D7605" s="283">
        <v>1214</v>
      </c>
      <c r="E7605" s="283">
        <v>491</v>
      </c>
      <c r="F7605" s="283">
        <v>17201</v>
      </c>
      <c r="G7605" s="24">
        <v>50</v>
      </c>
      <c r="H7605" s="24">
        <v>0</v>
      </c>
      <c r="I7605" s="24">
        <v>0</v>
      </c>
      <c r="J7605" s="282">
        <v>10</v>
      </c>
      <c r="K7605" s="282">
        <v>30</v>
      </c>
    </row>
    <row r="7606" spans="1:11" x14ac:dyDescent="0.3">
      <c r="A7606" s="283" t="s">
        <v>2085</v>
      </c>
      <c r="B7606" s="283">
        <v>102</v>
      </c>
      <c r="C7606" s="24" t="str">
        <f t="shared" si="118"/>
        <v>airen102</v>
      </c>
      <c r="D7606" s="283">
        <v>1228</v>
      </c>
      <c r="E7606" s="283">
        <v>497</v>
      </c>
      <c r="F7606" s="283">
        <v>17406</v>
      </c>
      <c r="G7606" s="24">
        <v>50</v>
      </c>
      <c r="H7606" s="24">
        <v>0</v>
      </c>
      <c r="I7606" s="24">
        <v>0</v>
      </c>
      <c r="J7606" s="282">
        <v>10</v>
      </c>
      <c r="K7606" s="282">
        <v>30</v>
      </c>
    </row>
    <row r="7607" spans="1:11" x14ac:dyDescent="0.3">
      <c r="A7607" s="283" t="s">
        <v>2085</v>
      </c>
      <c r="B7607" s="283">
        <v>103</v>
      </c>
      <c r="C7607" s="24" t="str">
        <f t="shared" si="118"/>
        <v>airen103</v>
      </c>
      <c r="D7607" s="283">
        <v>1242</v>
      </c>
      <c r="E7607" s="283">
        <v>502</v>
      </c>
      <c r="F7607" s="283">
        <v>17613</v>
      </c>
      <c r="G7607" s="24">
        <v>50</v>
      </c>
      <c r="H7607" s="24">
        <v>0</v>
      </c>
      <c r="I7607" s="24">
        <v>0</v>
      </c>
      <c r="J7607" s="282">
        <v>10</v>
      </c>
      <c r="K7607" s="282">
        <v>30</v>
      </c>
    </row>
    <row r="7608" spans="1:11" x14ac:dyDescent="0.3">
      <c r="A7608" s="283" t="s">
        <v>2085</v>
      </c>
      <c r="B7608" s="283">
        <v>104</v>
      </c>
      <c r="C7608" s="24" t="str">
        <f t="shared" si="118"/>
        <v>airen104</v>
      </c>
      <c r="D7608" s="283">
        <v>1256</v>
      </c>
      <c r="E7608" s="283">
        <v>508</v>
      </c>
      <c r="F7608" s="283">
        <v>17823</v>
      </c>
      <c r="G7608" s="24">
        <v>50</v>
      </c>
      <c r="H7608" s="24">
        <v>0</v>
      </c>
      <c r="I7608" s="24">
        <v>0</v>
      </c>
      <c r="J7608" s="282">
        <v>10</v>
      </c>
      <c r="K7608" s="282">
        <v>30</v>
      </c>
    </row>
    <row r="7609" spans="1:11" x14ac:dyDescent="0.3">
      <c r="A7609" s="283" t="s">
        <v>2085</v>
      </c>
      <c r="B7609" s="283">
        <v>105</v>
      </c>
      <c r="C7609" s="24" t="str">
        <f t="shared" si="118"/>
        <v>airen105</v>
      </c>
      <c r="D7609" s="283">
        <v>1270</v>
      </c>
      <c r="E7609" s="283">
        <v>514</v>
      </c>
      <c r="F7609" s="283">
        <v>18095</v>
      </c>
      <c r="G7609" s="24">
        <v>50</v>
      </c>
      <c r="H7609" s="24">
        <v>0</v>
      </c>
      <c r="I7609" s="24">
        <v>0</v>
      </c>
      <c r="J7609" s="282">
        <v>10</v>
      </c>
      <c r="K7609" s="282">
        <v>30</v>
      </c>
    </row>
    <row r="7610" spans="1:11" x14ac:dyDescent="0.3">
      <c r="A7610" s="283" t="s">
        <v>2085</v>
      </c>
      <c r="B7610" s="283">
        <v>106</v>
      </c>
      <c r="C7610" s="24" t="str">
        <f t="shared" si="118"/>
        <v>airen106</v>
      </c>
      <c r="D7610" s="283">
        <v>1285</v>
      </c>
      <c r="E7610" s="283">
        <v>520</v>
      </c>
      <c r="F7610" s="283">
        <v>18310</v>
      </c>
      <c r="G7610" s="24">
        <v>50</v>
      </c>
      <c r="H7610" s="24">
        <v>0</v>
      </c>
      <c r="I7610" s="24">
        <v>0</v>
      </c>
      <c r="J7610" s="282">
        <v>10</v>
      </c>
      <c r="K7610" s="282">
        <v>30</v>
      </c>
    </row>
    <row r="7611" spans="1:11" x14ac:dyDescent="0.3">
      <c r="A7611" s="283" t="s">
        <v>2085</v>
      </c>
      <c r="B7611" s="283">
        <v>107</v>
      </c>
      <c r="C7611" s="24" t="str">
        <f t="shared" si="118"/>
        <v>airen107</v>
      </c>
      <c r="D7611" s="283">
        <v>1299</v>
      </c>
      <c r="E7611" s="283">
        <v>526</v>
      </c>
      <c r="F7611" s="283">
        <v>18527</v>
      </c>
      <c r="G7611" s="24">
        <v>50</v>
      </c>
      <c r="H7611" s="24">
        <v>0</v>
      </c>
      <c r="I7611" s="24">
        <v>0</v>
      </c>
      <c r="J7611" s="282">
        <v>10</v>
      </c>
      <c r="K7611" s="282">
        <v>30</v>
      </c>
    </row>
    <row r="7612" spans="1:11" x14ac:dyDescent="0.3">
      <c r="A7612" s="283" t="s">
        <v>2085</v>
      </c>
      <c r="B7612" s="283">
        <v>108</v>
      </c>
      <c r="C7612" s="24" t="str">
        <f t="shared" si="118"/>
        <v>airen108</v>
      </c>
      <c r="D7612" s="283">
        <v>1314</v>
      </c>
      <c r="E7612" s="283">
        <v>532</v>
      </c>
      <c r="F7612" s="283">
        <v>18747</v>
      </c>
      <c r="G7612" s="24">
        <v>50</v>
      </c>
      <c r="H7612" s="24">
        <v>0</v>
      </c>
      <c r="I7612" s="24">
        <v>0</v>
      </c>
      <c r="J7612" s="282">
        <v>10</v>
      </c>
      <c r="K7612" s="282">
        <v>30</v>
      </c>
    </row>
    <row r="7613" spans="1:11" x14ac:dyDescent="0.3">
      <c r="A7613" s="283" t="s">
        <v>2085</v>
      </c>
      <c r="B7613" s="283">
        <v>109</v>
      </c>
      <c r="C7613" s="24" t="str">
        <f t="shared" si="118"/>
        <v>airen109</v>
      </c>
      <c r="D7613" s="283">
        <v>1329</v>
      </c>
      <c r="E7613" s="283">
        <v>538</v>
      </c>
      <c r="F7613" s="283">
        <v>19033</v>
      </c>
      <c r="G7613" s="24">
        <v>50</v>
      </c>
      <c r="H7613" s="24">
        <v>0</v>
      </c>
      <c r="I7613" s="24">
        <v>0</v>
      </c>
      <c r="J7613" s="282">
        <v>10</v>
      </c>
      <c r="K7613" s="282">
        <v>30</v>
      </c>
    </row>
    <row r="7614" spans="1:11" x14ac:dyDescent="0.3">
      <c r="A7614" s="283" t="s">
        <v>2085</v>
      </c>
      <c r="B7614" s="283">
        <v>110</v>
      </c>
      <c r="C7614" s="24" t="str">
        <f t="shared" si="118"/>
        <v>airen110</v>
      </c>
      <c r="D7614" s="283">
        <v>1344</v>
      </c>
      <c r="E7614" s="283">
        <v>544</v>
      </c>
      <c r="F7614" s="283">
        <v>19259</v>
      </c>
      <c r="G7614" s="24">
        <v>50</v>
      </c>
      <c r="H7614" s="24">
        <v>0</v>
      </c>
      <c r="I7614" s="24">
        <v>0</v>
      </c>
      <c r="J7614" s="282">
        <v>10</v>
      </c>
      <c r="K7614" s="282">
        <v>30</v>
      </c>
    </row>
    <row r="7615" spans="1:11" x14ac:dyDescent="0.3">
      <c r="A7615" s="283" t="s">
        <v>2085</v>
      </c>
      <c r="B7615" s="283">
        <v>111</v>
      </c>
      <c r="C7615" s="24" t="str">
        <f t="shared" si="118"/>
        <v>airen111</v>
      </c>
      <c r="D7615" s="283">
        <v>1359</v>
      </c>
      <c r="E7615" s="283">
        <v>550</v>
      </c>
      <c r="F7615" s="283">
        <v>19487</v>
      </c>
      <c r="G7615" s="24">
        <v>50</v>
      </c>
      <c r="H7615" s="24">
        <v>0</v>
      </c>
      <c r="I7615" s="24">
        <v>0</v>
      </c>
      <c r="J7615" s="282">
        <v>10</v>
      </c>
      <c r="K7615" s="282">
        <v>30</v>
      </c>
    </row>
    <row r="7616" spans="1:11" x14ac:dyDescent="0.3">
      <c r="A7616" s="283" t="s">
        <v>2085</v>
      </c>
      <c r="B7616" s="283">
        <v>112</v>
      </c>
      <c r="C7616" s="24" t="str">
        <f t="shared" si="118"/>
        <v>airen112</v>
      </c>
      <c r="D7616" s="283">
        <v>1374</v>
      </c>
      <c r="E7616" s="283">
        <v>556</v>
      </c>
      <c r="F7616" s="283">
        <v>19718</v>
      </c>
      <c r="G7616" s="24">
        <v>50</v>
      </c>
      <c r="H7616" s="24">
        <v>0</v>
      </c>
      <c r="I7616" s="24">
        <v>0</v>
      </c>
      <c r="J7616" s="282">
        <v>10</v>
      </c>
      <c r="K7616" s="282">
        <v>30</v>
      </c>
    </row>
    <row r="7617" spans="1:11" x14ac:dyDescent="0.3">
      <c r="A7617" s="283" t="s">
        <v>2085</v>
      </c>
      <c r="B7617" s="283">
        <v>113</v>
      </c>
      <c r="C7617" s="24" t="str">
        <f t="shared" si="118"/>
        <v>airen113</v>
      </c>
      <c r="D7617" s="283">
        <v>1390</v>
      </c>
      <c r="E7617" s="283">
        <v>562</v>
      </c>
      <c r="F7617" s="283">
        <v>19996</v>
      </c>
      <c r="G7617" s="24">
        <v>50</v>
      </c>
      <c r="H7617" s="24">
        <v>0</v>
      </c>
      <c r="I7617" s="24">
        <v>0</v>
      </c>
      <c r="J7617" s="282">
        <v>10</v>
      </c>
      <c r="K7617" s="282">
        <v>30</v>
      </c>
    </row>
    <row r="7618" spans="1:11" x14ac:dyDescent="0.3">
      <c r="A7618" s="283" t="s">
        <v>2085</v>
      </c>
      <c r="B7618" s="283">
        <v>114</v>
      </c>
      <c r="C7618" s="24" t="str">
        <f t="shared" si="118"/>
        <v>airen114</v>
      </c>
      <c r="D7618" s="283">
        <v>1406</v>
      </c>
      <c r="E7618" s="283">
        <v>569</v>
      </c>
      <c r="F7618" s="283">
        <v>20233</v>
      </c>
      <c r="G7618" s="24">
        <v>50</v>
      </c>
      <c r="H7618" s="24">
        <v>0</v>
      </c>
      <c r="I7618" s="24">
        <v>0</v>
      </c>
      <c r="J7618" s="282">
        <v>10</v>
      </c>
      <c r="K7618" s="282">
        <v>30</v>
      </c>
    </row>
    <row r="7619" spans="1:11" x14ac:dyDescent="0.3">
      <c r="A7619" s="283" t="s">
        <v>2085</v>
      </c>
      <c r="B7619" s="283">
        <v>115</v>
      </c>
      <c r="C7619" s="24" t="str">
        <f t="shared" si="118"/>
        <v>airen115</v>
      </c>
      <c r="D7619" s="283">
        <v>1422</v>
      </c>
      <c r="E7619" s="283">
        <v>575</v>
      </c>
      <c r="F7619" s="283">
        <v>20472</v>
      </c>
      <c r="G7619" s="24">
        <v>50</v>
      </c>
      <c r="H7619" s="24">
        <v>0</v>
      </c>
      <c r="I7619" s="24">
        <v>0</v>
      </c>
      <c r="J7619" s="282">
        <v>10</v>
      </c>
      <c r="K7619" s="282">
        <v>30</v>
      </c>
    </row>
    <row r="7620" spans="1:11" x14ac:dyDescent="0.3">
      <c r="A7620" s="283" t="s">
        <v>2085</v>
      </c>
      <c r="B7620" s="283">
        <v>116</v>
      </c>
      <c r="C7620" s="24" t="str">
        <f t="shared" si="118"/>
        <v>airen116</v>
      </c>
      <c r="D7620" s="283">
        <v>1438</v>
      </c>
      <c r="E7620" s="283">
        <v>582</v>
      </c>
      <c r="F7620" s="283">
        <v>20715</v>
      </c>
      <c r="G7620" s="24">
        <v>50</v>
      </c>
      <c r="H7620" s="24">
        <v>0</v>
      </c>
      <c r="I7620" s="24">
        <v>0</v>
      </c>
      <c r="J7620" s="282">
        <v>10</v>
      </c>
      <c r="K7620" s="282">
        <v>30</v>
      </c>
    </row>
    <row r="7621" spans="1:11" x14ac:dyDescent="0.3">
      <c r="A7621" s="283" t="s">
        <v>2085</v>
      </c>
      <c r="B7621" s="283">
        <v>117</v>
      </c>
      <c r="C7621" s="24" t="str">
        <f t="shared" si="118"/>
        <v>airen117</v>
      </c>
      <c r="D7621" s="283">
        <v>1454</v>
      </c>
      <c r="E7621" s="283">
        <v>588</v>
      </c>
      <c r="F7621" s="283">
        <v>21030</v>
      </c>
      <c r="G7621" s="24">
        <v>50</v>
      </c>
      <c r="H7621" s="24">
        <v>0</v>
      </c>
      <c r="I7621" s="24">
        <v>0</v>
      </c>
      <c r="J7621" s="282">
        <v>10</v>
      </c>
      <c r="K7621" s="282">
        <v>30</v>
      </c>
    </row>
    <row r="7622" spans="1:11" x14ac:dyDescent="0.3">
      <c r="A7622" s="283" t="s">
        <v>2085</v>
      </c>
      <c r="B7622" s="283">
        <v>118</v>
      </c>
      <c r="C7622" s="24" t="str">
        <f t="shared" ref="C7622:C7685" si="119">A7622&amp;B7622</f>
        <v>airen118</v>
      </c>
      <c r="D7622" s="283">
        <v>1470</v>
      </c>
      <c r="E7622" s="283">
        <v>595</v>
      </c>
      <c r="F7622" s="283">
        <v>21278</v>
      </c>
      <c r="G7622" s="24">
        <v>50</v>
      </c>
      <c r="H7622" s="24">
        <v>0</v>
      </c>
      <c r="I7622" s="24">
        <v>0</v>
      </c>
      <c r="J7622" s="282">
        <v>10</v>
      </c>
      <c r="K7622" s="282">
        <v>30</v>
      </c>
    </row>
    <row r="7623" spans="1:11" x14ac:dyDescent="0.3">
      <c r="A7623" s="283" t="s">
        <v>2085</v>
      </c>
      <c r="B7623" s="283">
        <v>119</v>
      </c>
      <c r="C7623" s="24" t="str">
        <f t="shared" si="119"/>
        <v>airen119</v>
      </c>
      <c r="D7623" s="283">
        <v>1487</v>
      </c>
      <c r="E7623" s="283">
        <v>601</v>
      </c>
      <c r="F7623" s="283">
        <v>21530</v>
      </c>
      <c r="G7623" s="24">
        <v>50</v>
      </c>
      <c r="H7623" s="24">
        <v>0</v>
      </c>
      <c r="I7623" s="24">
        <v>0</v>
      </c>
      <c r="J7623" s="282">
        <v>10</v>
      </c>
      <c r="K7623" s="282">
        <v>30</v>
      </c>
    </row>
    <row r="7624" spans="1:11" x14ac:dyDescent="0.3">
      <c r="A7624" s="283" t="s">
        <v>2085</v>
      </c>
      <c r="B7624" s="283">
        <v>120</v>
      </c>
      <c r="C7624" s="24" t="str">
        <f t="shared" si="119"/>
        <v>airen120</v>
      </c>
      <c r="D7624" s="283">
        <v>1503</v>
      </c>
      <c r="E7624" s="283">
        <v>608</v>
      </c>
      <c r="F7624" s="283">
        <v>21784</v>
      </c>
      <c r="G7624" s="24">
        <v>50</v>
      </c>
      <c r="H7624" s="24">
        <v>0</v>
      </c>
      <c r="I7624" s="24">
        <v>0</v>
      </c>
      <c r="J7624" s="282">
        <v>10</v>
      </c>
      <c r="K7624" s="282">
        <v>30</v>
      </c>
    </row>
    <row r="7625" spans="1:11" x14ac:dyDescent="0.3">
      <c r="A7625" s="283" t="s">
        <v>2085</v>
      </c>
      <c r="B7625" s="283">
        <v>121</v>
      </c>
      <c r="C7625" s="24" t="str">
        <f t="shared" si="119"/>
        <v>airen121</v>
      </c>
      <c r="D7625" s="283">
        <v>1640</v>
      </c>
      <c r="E7625" s="283">
        <v>664</v>
      </c>
      <c r="F7625" s="283">
        <v>24068</v>
      </c>
      <c r="G7625" s="24">
        <v>50</v>
      </c>
      <c r="H7625" s="24">
        <v>0</v>
      </c>
      <c r="I7625" s="24">
        <v>0</v>
      </c>
      <c r="J7625" s="282">
        <v>10</v>
      </c>
      <c r="K7625" s="282">
        <v>30</v>
      </c>
    </row>
    <row r="7626" spans="1:11" x14ac:dyDescent="0.3">
      <c r="A7626" s="283" t="s">
        <v>2085</v>
      </c>
      <c r="B7626" s="283">
        <v>122</v>
      </c>
      <c r="C7626" s="24" t="str">
        <f t="shared" si="119"/>
        <v>airen122</v>
      </c>
      <c r="D7626" s="283">
        <v>1659</v>
      </c>
      <c r="E7626" s="283">
        <v>671</v>
      </c>
      <c r="F7626" s="283">
        <v>24353</v>
      </c>
      <c r="G7626" s="24">
        <v>50</v>
      </c>
      <c r="H7626" s="24">
        <v>0</v>
      </c>
      <c r="I7626" s="24">
        <v>0</v>
      </c>
      <c r="J7626" s="282">
        <v>10</v>
      </c>
      <c r="K7626" s="282">
        <v>30</v>
      </c>
    </row>
    <row r="7627" spans="1:11" x14ac:dyDescent="0.3">
      <c r="A7627" s="283" t="s">
        <v>2085</v>
      </c>
      <c r="B7627" s="283">
        <v>123</v>
      </c>
      <c r="C7627" s="24" t="str">
        <f t="shared" si="119"/>
        <v>airen123</v>
      </c>
      <c r="D7627" s="283">
        <v>1677</v>
      </c>
      <c r="E7627" s="283">
        <v>679</v>
      </c>
      <c r="F7627" s="283">
        <v>24640</v>
      </c>
      <c r="G7627" s="24">
        <v>50</v>
      </c>
      <c r="H7627" s="24">
        <v>0</v>
      </c>
      <c r="I7627" s="24">
        <v>0</v>
      </c>
      <c r="J7627" s="282">
        <v>10</v>
      </c>
      <c r="K7627" s="282">
        <v>30</v>
      </c>
    </row>
    <row r="7628" spans="1:11" x14ac:dyDescent="0.3">
      <c r="A7628" s="283" t="s">
        <v>2085</v>
      </c>
      <c r="B7628" s="283">
        <v>124</v>
      </c>
      <c r="C7628" s="24" t="str">
        <f t="shared" si="119"/>
        <v>airen124</v>
      </c>
      <c r="D7628" s="283">
        <v>1696</v>
      </c>
      <c r="E7628" s="283">
        <v>686</v>
      </c>
      <c r="F7628" s="283">
        <v>24959</v>
      </c>
      <c r="G7628" s="24">
        <v>50</v>
      </c>
      <c r="H7628" s="24">
        <v>0</v>
      </c>
      <c r="I7628" s="24">
        <v>0</v>
      </c>
      <c r="J7628" s="282">
        <v>10</v>
      </c>
      <c r="K7628" s="282">
        <v>30</v>
      </c>
    </row>
    <row r="7629" spans="1:11" x14ac:dyDescent="0.3">
      <c r="A7629" s="283" t="s">
        <v>2085</v>
      </c>
      <c r="B7629" s="283">
        <v>125</v>
      </c>
      <c r="C7629" s="24" t="str">
        <f t="shared" si="119"/>
        <v>airen125</v>
      </c>
      <c r="D7629" s="283">
        <v>1715</v>
      </c>
      <c r="E7629" s="283">
        <v>694</v>
      </c>
      <c r="F7629" s="283">
        <v>25356</v>
      </c>
      <c r="G7629" s="24">
        <v>50</v>
      </c>
      <c r="H7629" s="24">
        <v>0</v>
      </c>
      <c r="I7629" s="24">
        <v>0</v>
      </c>
      <c r="J7629" s="282">
        <v>10</v>
      </c>
      <c r="K7629" s="282">
        <v>30</v>
      </c>
    </row>
    <row r="7630" spans="1:11" x14ac:dyDescent="0.3">
      <c r="A7630" s="283" t="s">
        <v>2085</v>
      </c>
      <c r="B7630" s="283">
        <v>126</v>
      </c>
      <c r="C7630" s="24" t="str">
        <f t="shared" si="119"/>
        <v>airen126</v>
      </c>
      <c r="D7630" s="283">
        <v>1734</v>
      </c>
      <c r="E7630" s="283">
        <v>702</v>
      </c>
      <c r="F7630" s="283">
        <v>25655</v>
      </c>
      <c r="G7630" s="24">
        <v>50</v>
      </c>
      <c r="H7630" s="24">
        <v>0</v>
      </c>
      <c r="I7630" s="24">
        <v>0</v>
      </c>
      <c r="J7630" s="282">
        <v>10</v>
      </c>
      <c r="K7630" s="282">
        <v>30</v>
      </c>
    </row>
    <row r="7631" spans="1:11" x14ac:dyDescent="0.3">
      <c r="A7631" s="283" t="s">
        <v>2085</v>
      </c>
      <c r="B7631" s="283">
        <v>127</v>
      </c>
      <c r="C7631" s="24" t="str">
        <f t="shared" si="119"/>
        <v>airen127</v>
      </c>
      <c r="D7631" s="283">
        <v>1753</v>
      </c>
      <c r="E7631" s="283">
        <v>709</v>
      </c>
      <c r="F7631" s="283">
        <v>25977</v>
      </c>
      <c r="G7631" s="24">
        <v>50</v>
      </c>
      <c r="H7631" s="24">
        <v>0</v>
      </c>
      <c r="I7631" s="24">
        <v>0</v>
      </c>
      <c r="J7631" s="282">
        <v>10</v>
      </c>
      <c r="K7631" s="282">
        <v>30</v>
      </c>
    </row>
    <row r="7632" spans="1:11" x14ac:dyDescent="0.3">
      <c r="A7632" s="283" t="s">
        <v>2085</v>
      </c>
      <c r="B7632" s="283">
        <v>128</v>
      </c>
      <c r="C7632" s="24" t="str">
        <f t="shared" si="119"/>
        <v>airen128</v>
      </c>
      <c r="D7632" s="283">
        <v>1773</v>
      </c>
      <c r="E7632" s="283">
        <v>717</v>
      </c>
      <c r="F7632" s="283">
        <v>26312</v>
      </c>
      <c r="G7632" s="24">
        <v>50</v>
      </c>
      <c r="H7632" s="24">
        <v>0</v>
      </c>
      <c r="I7632" s="24">
        <v>0</v>
      </c>
      <c r="J7632" s="282">
        <v>10</v>
      </c>
      <c r="K7632" s="282">
        <v>30</v>
      </c>
    </row>
    <row r="7633" spans="1:11" x14ac:dyDescent="0.3">
      <c r="A7633" s="283" t="s">
        <v>2085</v>
      </c>
      <c r="B7633" s="283">
        <v>129</v>
      </c>
      <c r="C7633" s="24" t="str">
        <f t="shared" si="119"/>
        <v>airen129</v>
      </c>
      <c r="D7633" s="283">
        <v>1793</v>
      </c>
      <c r="E7633" s="283">
        <v>725</v>
      </c>
      <c r="F7633" s="283">
        <v>26622</v>
      </c>
      <c r="G7633" s="24">
        <v>50</v>
      </c>
      <c r="H7633" s="24">
        <v>0</v>
      </c>
      <c r="I7633" s="24">
        <v>0</v>
      </c>
      <c r="J7633" s="282">
        <v>10</v>
      </c>
      <c r="K7633" s="282">
        <v>30</v>
      </c>
    </row>
    <row r="7634" spans="1:11" x14ac:dyDescent="0.3">
      <c r="A7634" s="283" t="s">
        <v>2085</v>
      </c>
      <c r="B7634" s="283">
        <v>130</v>
      </c>
      <c r="C7634" s="24" t="str">
        <f t="shared" si="119"/>
        <v>airen130</v>
      </c>
      <c r="D7634" s="283">
        <v>1813</v>
      </c>
      <c r="E7634" s="283">
        <v>733</v>
      </c>
      <c r="F7634" s="283">
        <v>26965</v>
      </c>
      <c r="G7634" s="24">
        <v>50</v>
      </c>
      <c r="H7634" s="24">
        <v>0</v>
      </c>
      <c r="I7634" s="24">
        <v>0</v>
      </c>
      <c r="J7634" s="282">
        <v>10</v>
      </c>
      <c r="K7634" s="282">
        <v>30</v>
      </c>
    </row>
    <row r="7635" spans="1:11" x14ac:dyDescent="0.3">
      <c r="A7635" s="283" t="s">
        <v>2085</v>
      </c>
      <c r="B7635" s="283">
        <v>131</v>
      </c>
      <c r="C7635" s="24" t="str">
        <f t="shared" si="119"/>
        <v>airen131</v>
      </c>
      <c r="D7635" s="283">
        <v>1833</v>
      </c>
      <c r="E7635" s="283">
        <v>742</v>
      </c>
      <c r="F7635" s="283">
        <v>27303</v>
      </c>
      <c r="G7635" s="24">
        <v>50</v>
      </c>
      <c r="H7635" s="24">
        <v>0</v>
      </c>
      <c r="I7635" s="24">
        <v>0</v>
      </c>
      <c r="J7635" s="282">
        <v>10</v>
      </c>
      <c r="K7635" s="282">
        <v>30</v>
      </c>
    </row>
    <row r="7636" spans="1:11" x14ac:dyDescent="0.3">
      <c r="A7636" s="283" t="s">
        <v>2085</v>
      </c>
      <c r="B7636" s="283">
        <v>132</v>
      </c>
      <c r="C7636" s="24" t="str">
        <f t="shared" si="119"/>
        <v>airen132</v>
      </c>
      <c r="D7636" s="283">
        <v>1853</v>
      </c>
      <c r="E7636" s="283">
        <v>750</v>
      </c>
      <c r="F7636" s="283">
        <v>27624</v>
      </c>
      <c r="G7636" s="24">
        <v>50</v>
      </c>
      <c r="H7636" s="24">
        <v>0</v>
      </c>
      <c r="I7636" s="24">
        <v>0</v>
      </c>
      <c r="J7636" s="282">
        <v>10</v>
      </c>
      <c r="K7636" s="282">
        <v>30</v>
      </c>
    </row>
    <row r="7637" spans="1:11" x14ac:dyDescent="0.3">
      <c r="A7637" s="283" t="s">
        <v>2085</v>
      </c>
      <c r="B7637" s="283">
        <v>133</v>
      </c>
      <c r="C7637" s="24" t="str">
        <f t="shared" si="119"/>
        <v>airen133</v>
      </c>
      <c r="D7637" s="283">
        <v>1874</v>
      </c>
      <c r="E7637" s="283">
        <v>758</v>
      </c>
      <c r="F7637" s="283">
        <v>27970</v>
      </c>
      <c r="G7637" s="24">
        <v>50</v>
      </c>
      <c r="H7637" s="24">
        <v>0</v>
      </c>
      <c r="I7637" s="24">
        <v>0</v>
      </c>
      <c r="J7637" s="282">
        <v>10</v>
      </c>
      <c r="K7637" s="282">
        <v>30</v>
      </c>
    </row>
    <row r="7638" spans="1:11" x14ac:dyDescent="0.3">
      <c r="A7638" s="283" t="s">
        <v>2085</v>
      </c>
      <c r="B7638" s="283">
        <v>134</v>
      </c>
      <c r="C7638" s="24" t="str">
        <f t="shared" si="119"/>
        <v>airen134</v>
      </c>
      <c r="D7638" s="283">
        <v>1894</v>
      </c>
      <c r="E7638" s="283">
        <v>767</v>
      </c>
      <c r="F7638" s="283">
        <v>28330</v>
      </c>
      <c r="G7638" s="24">
        <v>50</v>
      </c>
      <c r="H7638" s="24">
        <v>0</v>
      </c>
      <c r="I7638" s="24">
        <v>0</v>
      </c>
      <c r="J7638" s="282">
        <v>10</v>
      </c>
      <c r="K7638" s="282">
        <v>30</v>
      </c>
    </row>
    <row r="7639" spans="1:11" x14ac:dyDescent="0.3">
      <c r="A7639" s="283" t="s">
        <v>2085</v>
      </c>
      <c r="B7639" s="283">
        <v>135</v>
      </c>
      <c r="C7639" s="24" t="str">
        <f t="shared" si="119"/>
        <v>airen135</v>
      </c>
      <c r="D7639" s="283">
        <v>1915</v>
      </c>
      <c r="E7639" s="283">
        <v>775</v>
      </c>
      <c r="F7639" s="283">
        <v>28663</v>
      </c>
      <c r="G7639" s="24">
        <v>50</v>
      </c>
      <c r="H7639" s="24">
        <v>0</v>
      </c>
      <c r="I7639" s="24">
        <v>0</v>
      </c>
      <c r="J7639" s="282">
        <v>10</v>
      </c>
      <c r="K7639" s="282">
        <v>30</v>
      </c>
    </row>
    <row r="7640" spans="1:11" x14ac:dyDescent="0.3">
      <c r="A7640" s="283" t="s">
        <v>2085</v>
      </c>
      <c r="B7640" s="283">
        <v>136</v>
      </c>
      <c r="C7640" s="24" t="str">
        <f t="shared" si="119"/>
        <v>airen136</v>
      </c>
      <c r="D7640" s="283">
        <v>1937</v>
      </c>
      <c r="E7640" s="283">
        <v>784</v>
      </c>
      <c r="F7640" s="283">
        <v>29032</v>
      </c>
      <c r="G7640" s="24">
        <v>50</v>
      </c>
      <c r="H7640" s="24">
        <v>0</v>
      </c>
      <c r="I7640" s="24">
        <v>0</v>
      </c>
      <c r="J7640" s="282">
        <v>10</v>
      </c>
      <c r="K7640" s="282">
        <v>30</v>
      </c>
    </row>
    <row r="7641" spans="1:11" x14ac:dyDescent="0.3">
      <c r="A7641" s="283" t="s">
        <v>2085</v>
      </c>
      <c r="B7641" s="283">
        <v>137</v>
      </c>
      <c r="C7641" s="24" t="str">
        <f t="shared" si="119"/>
        <v>airen137</v>
      </c>
      <c r="D7641" s="283">
        <v>1958</v>
      </c>
      <c r="E7641" s="283">
        <v>792</v>
      </c>
      <c r="F7641" s="283">
        <v>29394</v>
      </c>
      <c r="G7641" s="24">
        <v>50</v>
      </c>
      <c r="H7641" s="24">
        <v>0</v>
      </c>
      <c r="I7641" s="24">
        <v>0</v>
      </c>
      <c r="J7641" s="282">
        <v>10</v>
      </c>
      <c r="K7641" s="282">
        <v>30</v>
      </c>
    </row>
    <row r="7642" spans="1:11" x14ac:dyDescent="0.3">
      <c r="A7642" s="283" t="s">
        <v>2085</v>
      </c>
      <c r="B7642" s="283">
        <v>138</v>
      </c>
      <c r="C7642" s="24" t="str">
        <f t="shared" si="119"/>
        <v>airen138</v>
      </c>
      <c r="D7642" s="283">
        <v>1980</v>
      </c>
      <c r="E7642" s="283">
        <v>801</v>
      </c>
      <c r="F7642" s="283">
        <v>29739</v>
      </c>
      <c r="G7642" s="24">
        <v>50</v>
      </c>
      <c r="H7642" s="24">
        <v>0</v>
      </c>
      <c r="I7642" s="24">
        <v>0</v>
      </c>
      <c r="J7642" s="282">
        <v>10</v>
      </c>
      <c r="K7642" s="282">
        <v>30</v>
      </c>
    </row>
    <row r="7643" spans="1:11" x14ac:dyDescent="0.3">
      <c r="A7643" s="283" t="s">
        <v>2085</v>
      </c>
      <c r="B7643" s="283">
        <v>139</v>
      </c>
      <c r="C7643" s="24" t="str">
        <f t="shared" si="119"/>
        <v>airen139</v>
      </c>
      <c r="D7643" s="283">
        <v>2002</v>
      </c>
      <c r="E7643" s="283">
        <v>810</v>
      </c>
      <c r="F7643" s="283">
        <v>30110</v>
      </c>
      <c r="G7643" s="24">
        <v>50</v>
      </c>
      <c r="H7643" s="24">
        <v>0</v>
      </c>
      <c r="I7643" s="24">
        <v>0</v>
      </c>
      <c r="J7643" s="282">
        <v>10</v>
      </c>
      <c r="K7643" s="282">
        <v>30</v>
      </c>
    </row>
    <row r="7644" spans="1:11" x14ac:dyDescent="0.3">
      <c r="A7644" s="283" t="s">
        <v>2085</v>
      </c>
      <c r="B7644" s="283">
        <v>140</v>
      </c>
      <c r="C7644" s="24" t="str">
        <f t="shared" si="119"/>
        <v>airen140</v>
      </c>
      <c r="D7644" s="283">
        <v>2024</v>
      </c>
      <c r="E7644" s="283">
        <v>819</v>
      </c>
      <c r="F7644" s="283">
        <v>30497</v>
      </c>
      <c r="G7644" s="24">
        <v>50</v>
      </c>
      <c r="H7644" s="24">
        <v>0</v>
      </c>
      <c r="I7644" s="24">
        <v>0</v>
      </c>
      <c r="J7644" s="282">
        <v>10</v>
      </c>
      <c r="K7644" s="282">
        <v>30</v>
      </c>
    </row>
    <row r="7645" spans="1:11" x14ac:dyDescent="0.3">
      <c r="A7645" s="283" t="s">
        <v>2085</v>
      </c>
      <c r="B7645" s="283">
        <v>141</v>
      </c>
      <c r="C7645" s="24" t="str">
        <f t="shared" si="119"/>
        <v>airen141</v>
      </c>
      <c r="D7645" s="283">
        <v>2208</v>
      </c>
      <c r="E7645" s="283">
        <v>893</v>
      </c>
      <c r="F7645" s="283">
        <v>33604</v>
      </c>
      <c r="G7645" s="24">
        <v>50</v>
      </c>
      <c r="H7645" s="24">
        <v>0</v>
      </c>
      <c r="I7645" s="24">
        <v>0</v>
      </c>
      <c r="J7645" s="282">
        <v>10</v>
      </c>
      <c r="K7645" s="282">
        <v>30</v>
      </c>
    </row>
    <row r="7646" spans="1:11" x14ac:dyDescent="0.3">
      <c r="A7646" s="283" t="s">
        <v>2085</v>
      </c>
      <c r="B7646" s="283">
        <v>142</v>
      </c>
      <c r="C7646" s="24" t="str">
        <f t="shared" si="119"/>
        <v>airen142</v>
      </c>
      <c r="D7646" s="283">
        <v>2232</v>
      </c>
      <c r="E7646" s="283">
        <v>903</v>
      </c>
      <c r="F7646" s="283">
        <v>34035</v>
      </c>
      <c r="G7646" s="24">
        <v>50</v>
      </c>
      <c r="H7646" s="24">
        <v>0</v>
      </c>
      <c r="I7646" s="24">
        <v>0</v>
      </c>
      <c r="J7646" s="282">
        <v>10</v>
      </c>
      <c r="K7646" s="282">
        <v>30</v>
      </c>
    </row>
    <row r="7647" spans="1:11" x14ac:dyDescent="0.3">
      <c r="A7647" s="283" t="s">
        <v>2085</v>
      </c>
      <c r="B7647" s="283">
        <v>143</v>
      </c>
      <c r="C7647" s="24" t="str">
        <f t="shared" si="119"/>
        <v>airen143</v>
      </c>
      <c r="D7647" s="283">
        <v>2257</v>
      </c>
      <c r="E7647" s="283">
        <v>913</v>
      </c>
      <c r="F7647" s="283">
        <v>34522</v>
      </c>
      <c r="G7647" s="24">
        <v>50</v>
      </c>
      <c r="H7647" s="24">
        <v>0</v>
      </c>
      <c r="I7647" s="24">
        <v>0</v>
      </c>
      <c r="J7647" s="282">
        <v>10</v>
      </c>
      <c r="K7647" s="282">
        <v>30</v>
      </c>
    </row>
    <row r="7648" spans="1:11" x14ac:dyDescent="0.3">
      <c r="A7648" s="283" t="s">
        <v>2085</v>
      </c>
      <c r="B7648" s="283">
        <v>144</v>
      </c>
      <c r="C7648" s="24" t="str">
        <f t="shared" si="119"/>
        <v>airen144</v>
      </c>
      <c r="D7648" s="283">
        <v>2282</v>
      </c>
      <c r="E7648" s="283">
        <v>923</v>
      </c>
      <c r="F7648" s="283">
        <v>34926</v>
      </c>
      <c r="G7648" s="24">
        <v>50</v>
      </c>
      <c r="H7648" s="24">
        <v>0</v>
      </c>
      <c r="I7648" s="24">
        <v>0</v>
      </c>
      <c r="J7648" s="282">
        <v>10</v>
      </c>
      <c r="K7648" s="282">
        <v>30</v>
      </c>
    </row>
    <row r="7649" spans="1:11" x14ac:dyDescent="0.3">
      <c r="A7649" s="283" t="s">
        <v>2085</v>
      </c>
      <c r="B7649" s="283">
        <v>145</v>
      </c>
      <c r="C7649" s="24" t="str">
        <f t="shared" si="119"/>
        <v>airen145</v>
      </c>
      <c r="D7649" s="283">
        <v>2307</v>
      </c>
      <c r="E7649" s="283">
        <v>933</v>
      </c>
      <c r="F7649" s="283">
        <v>35399</v>
      </c>
      <c r="G7649" s="24">
        <v>50</v>
      </c>
      <c r="H7649" s="24">
        <v>0</v>
      </c>
      <c r="I7649" s="24">
        <v>0</v>
      </c>
      <c r="J7649" s="282">
        <v>10</v>
      </c>
      <c r="K7649" s="282">
        <v>30</v>
      </c>
    </row>
    <row r="7650" spans="1:11" x14ac:dyDescent="0.3">
      <c r="A7650" s="283" t="s">
        <v>2085</v>
      </c>
      <c r="B7650" s="283">
        <v>146</v>
      </c>
      <c r="C7650" s="24" t="str">
        <f t="shared" si="119"/>
        <v>airen146</v>
      </c>
      <c r="D7650" s="283">
        <v>2332</v>
      </c>
      <c r="E7650" s="283">
        <v>944</v>
      </c>
      <c r="F7650" s="283">
        <v>35853</v>
      </c>
      <c r="G7650" s="24">
        <v>50</v>
      </c>
      <c r="H7650" s="24">
        <v>0</v>
      </c>
      <c r="I7650" s="24">
        <v>0</v>
      </c>
      <c r="J7650" s="282">
        <v>10</v>
      </c>
      <c r="K7650" s="282">
        <v>30</v>
      </c>
    </row>
    <row r="7651" spans="1:11" x14ac:dyDescent="0.3">
      <c r="A7651" s="283" t="s">
        <v>2085</v>
      </c>
      <c r="B7651" s="283">
        <v>147</v>
      </c>
      <c r="C7651" s="24" t="str">
        <f t="shared" si="119"/>
        <v>airen147</v>
      </c>
      <c r="D7651" s="283">
        <v>2358</v>
      </c>
      <c r="E7651" s="283">
        <v>954</v>
      </c>
      <c r="F7651" s="283">
        <v>36316</v>
      </c>
      <c r="G7651" s="24">
        <v>50</v>
      </c>
      <c r="H7651" s="24">
        <v>0</v>
      </c>
      <c r="I7651" s="24">
        <v>0</v>
      </c>
      <c r="J7651" s="282">
        <v>10</v>
      </c>
      <c r="K7651" s="282">
        <v>30</v>
      </c>
    </row>
    <row r="7652" spans="1:11" x14ac:dyDescent="0.3">
      <c r="A7652" s="283" t="s">
        <v>2085</v>
      </c>
      <c r="B7652" s="283">
        <v>148</v>
      </c>
      <c r="C7652" s="24" t="str">
        <f t="shared" si="119"/>
        <v>airen148</v>
      </c>
      <c r="D7652" s="283">
        <v>2383</v>
      </c>
      <c r="E7652" s="283">
        <v>964</v>
      </c>
      <c r="F7652" s="283">
        <v>36741</v>
      </c>
      <c r="G7652" s="24">
        <v>50</v>
      </c>
      <c r="H7652" s="24">
        <v>0</v>
      </c>
      <c r="I7652" s="24">
        <v>0</v>
      </c>
      <c r="J7652" s="282">
        <v>10</v>
      </c>
      <c r="K7652" s="282">
        <v>30</v>
      </c>
    </row>
    <row r="7653" spans="1:11" x14ac:dyDescent="0.3">
      <c r="A7653" s="283" t="s">
        <v>2085</v>
      </c>
      <c r="B7653" s="283">
        <v>149</v>
      </c>
      <c r="C7653" s="24" t="str">
        <f t="shared" si="119"/>
        <v>airen149</v>
      </c>
      <c r="D7653" s="283">
        <v>2410</v>
      </c>
      <c r="E7653" s="283">
        <v>975</v>
      </c>
      <c r="F7653" s="283">
        <v>37238</v>
      </c>
      <c r="G7653" s="24">
        <v>50</v>
      </c>
      <c r="H7653" s="24">
        <v>0</v>
      </c>
      <c r="I7653" s="24">
        <v>0</v>
      </c>
      <c r="J7653" s="282">
        <v>10</v>
      </c>
      <c r="K7653" s="282">
        <v>30</v>
      </c>
    </row>
    <row r="7654" spans="1:11" x14ac:dyDescent="0.3">
      <c r="A7654" s="283" t="s">
        <v>2085</v>
      </c>
      <c r="B7654" s="283">
        <v>150</v>
      </c>
      <c r="C7654" s="24" t="str">
        <f t="shared" si="119"/>
        <v>airen150</v>
      </c>
      <c r="D7654" s="283">
        <v>2436</v>
      </c>
      <c r="E7654" s="283">
        <v>986</v>
      </c>
      <c r="F7654" s="283">
        <v>37673</v>
      </c>
      <c r="G7654" s="24">
        <v>50</v>
      </c>
      <c r="H7654" s="24">
        <v>0</v>
      </c>
      <c r="I7654" s="24">
        <v>0</v>
      </c>
      <c r="J7654" s="282">
        <v>10</v>
      </c>
      <c r="K7654" s="282">
        <v>30</v>
      </c>
    </row>
    <row r="7655" spans="1:11" x14ac:dyDescent="0.3">
      <c r="A7655" s="283" t="s">
        <v>2085</v>
      </c>
      <c r="B7655" s="283">
        <v>151</v>
      </c>
      <c r="C7655" s="24" t="str">
        <f t="shared" si="119"/>
        <v>airen151</v>
      </c>
      <c r="D7655" s="283">
        <v>2463</v>
      </c>
      <c r="E7655" s="283">
        <v>996</v>
      </c>
      <c r="F7655" s="283">
        <v>38159</v>
      </c>
      <c r="G7655" s="24">
        <v>50</v>
      </c>
      <c r="H7655" s="24">
        <v>0</v>
      </c>
      <c r="I7655" s="24">
        <v>0</v>
      </c>
      <c r="J7655" s="282">
        <v>10</v>
      </c>
      <c r="K7655" s="282">
        <v>30</v>
      </c>
    </row>
    <row r="7656" spans="1:11" x14ac:dyDescent="0.3">
      <c r="A7656" s="283" t="s">
        <v>2085</v>
      </c>
      <c r="B7656" s="283">
        <v>152</v>
      </c>
      <c r="C7656" s="24" t="str">
        <f t="shared" si="119"/>
        <v>airen152</v>
      </c>
      <c r="D7656" s="283">
        <v>2490</v>
      </c>
      <c r="E7656" s="283">
        <v>1007</v>
      </c>
      <c r="F7656" s="283">
        <v>38604</v>
      </c>
      <c r="G7656" s="24">
        <v>50</v>
      </c>
      <c r="H7656" s="24">
        <v>0</v>
      </c>
      <c r="I7656" s="24">
        <v>0</v>
      </c>
      <c r="J7656" s="282">
        <v>10</v>
      </c>
      <c r="K7656" s="282">
        <v>30</v>
      </c>
    </row>
    <row r="7657" spans="1:11" x14ac:dyDescent="0.3">
      <c r="A7657" s="283" t="s">
        <v>2085</v>
      </c>
      <c r="B7657" s="283">
        <v>153</v>
      </c>
      <c r="C7657" s="24" t="str">
        <f t="shared" si="119"/>
        <v>airen153</v>
      </c>
      <c r="D7657" s="283">
        <v>2517</v>
      </c>
      <c r="E7657" s="283">
        <v>1018</v>
      </c>
      <c r="F7657" s="283">
        <v>39125</v>
      </c>
      <c r="G7657" s="24">
        <v>50</v>
      </c>
      <c r="H7657" s="24">
        <v>0</v>
      </c>
      <c r="I7657" s="24">
        <v>0</v>
      </c>
      <c r="J7657" s="282">
        <v>10</v>
      </c>
      <c r="K7657" s="282">
        <v>30</v>
      </c>
    </row>
    <row r="7658" spans="1:11" x14ac:dyDescent="0.3">
      <c r="A7658" s="283" t="s">
        <v>2085</v>
      </c>
      <c r="B7658" s="283">
        <v>154</v>
      </c>
      <c r="C7658" s="24" t="str">
        <f t="shared" si="119"/>
        <v>airen154</v>
      </c>
      <c r="D7658" s="283">
        <v>2544</v>
      </c>
      <c r="E7658" s="283">
        <v>1030</v>
      </c>
      <c r="F7658" s="283">
        <v>39581</v>
      </c>
      <c r="G7658" s="24">
        <v>50</v>
      </c>
      <c r="H7658" s="24">
        <v>0</v>
      </c>
      <c r="I7658" s="24">
        <v>0</v>
      </c>
      <c r="J7658" s="282">
        <v>10</v>
      </c>
      <c r="K7658" s="282">
        <v>30</v>
      </c>
    </row>
    <row r="7659" spans="1:11" x14ac:dyDescent="0.3">
      <c r="A7659" s="283" t="s">
        <v>2085</v>
      </c>
      <c r="B7659" s="283">
        <v>155</v>
      </c>
      <c r="C7659" s="24" t="str">
        <f t="shared" si="119"/>
        <v>airen155</v>
      </c>
      <c r="D7659" s="283">
        <v>2572</v>
      </c>
      <c r="E7659" s="283">
        <v>1041</v>
      </c>
      <c r="F7659" s="283">
        <v>40091</v>
      </c>
      <c r="G7659" s="24">
        <v>50</v>
      </c>
      <c r="H7659" s="24">
        <v>0</v>
      </c>
      <c r="I7659" s="24">
        <v>0</v>
      </c>
      <c r="J7659" s="282">
        <v>10</v>
      </c>
      <c r="K7659" s="282">
        <v>30</v>
      </c>
    </row>
    <row r="7660" spans="1:11" x14ac:dyDescent="0.3">
      <c r="A7660" s="283" t="s">
        <v>2085</v>
      </c>
      <c r="B7660" s="283">
        <v>156</v>
      </c>
      <c r="C7660" s="24" t="str">
        <f t="shared" si="119"/>
        <v>airen156</v>
      </c>
      <c r="D7660" s="283">
        <v>2600</v>
      </c>
      <c r="E7660" s="283">
        <v>1052</v>
      </c>
      <c r="F7660" s="283">
        <v>40558</v>
      </c>
      <c r="G7660" s="24">
        <v>50</v>
      </c>
      <c r="H7660" s="24">
        <v>0</v>
      </c>
      <c r="I7660" s="24">
        <v>0</v>
      </c>
      <c r="J7660" s="282">
        <v>10</v>
      </c>
      <c r="K7660" s="282">
        <v>30</v>
      </c>
    </row>
    <row r="7661" spans="1:11" x14ac:dyDescent="0.3">
      <c r="A7661" s="283" t="s">
        <v>2085</v>
      </c>
      <c r="B7661" s="283">
        <v>157</v>
      </c>
      <c r="C7661" s="24" t="str">
        <f t="shared" si="119"/>
        <v>airen157</v>
      </c>
      <c r="D7661" s="283">
        <v>2628</v>
      </c>
      <c r="E7661" s="283">
        <v>1064</v>
      </c>
      <c r="F7661" s="283">
        <v>41105</v>
      </c>
      <c r="G7661" s="24">
        <v>50</v>
      </c>
      <c r="H7661" s="24">
        <v>0</v>
      </c>
      <c r="I7661" s="24">
        <v>0</v>
      </c>
      <c r="J7661" s="282">
        <v>10</v>
      </c>
      <c r="K7661" s="282">
        <v>30</v>
      </c>
    </row>
    <row r="7662" spans="1:11" x14ac:dyDescent="0.3">
      <c r="A7662" s="283" t="s">
        <v>2085</v>
      </c>
      <c r="B7662" s="283">
        <v>158</v>
      </c>
      <c r="C7662" s="24" t="str">
        <f t="shared" si="119"/>
        <v>airen158</v>
      </c>
      <c r="D7662" s="283">
        <v>2657</v>
      </c>
      <c r="E7662" s="283">
        <v>1075</v>
      </c>
      <c r="F7662" s="283">
        <v>41584</v>
      </c>
      <c r="G7662" s="24">
        <v>50</v>
      </c>
      <c r="H7662" s="24">
        <v>0</v>
      </c>
      <c r="I7662" s="24">
        <v>0</v>
      </c>
      <c r="J7662" s="282">
        <v>10</v>
      </c>
      <c r="K7662" s="282">
        <v>30</v>
      </c>
    </row>
    <row r="7663" spans="1:11" x14ac:dyDescent="0.3">
      <c r="A7663" s="283" t="s">
        <v>2085</v>
      </c>
      <c r="B7663" s="283">
        <v>159</v>
      </c>
      <c r="C7663" s="24" t="str">
        <f t="shared" si="119"/>
        <v>airen159</v>
      </c>
      <c r="D7663" s="283">
        <v>2686</v>
      </c>
      <c r="E7663" s="283">
        <v>1087</v>
      </c>
      <c r="F7663" s="283">
        <v>42143</v>
      </c>
      <c r="G7663" s="24">
        <v>50</v>
      </c>
      <c r="H7663" s="24">
        <v>0</v>
      </c>
      <c r="I7663" s="24">
        <v>0</v>
      </c>
      <c r="J7663" s="282">
        <v>10</v>
      </c>
      <c r="K7663" s="282">
        <v>30</v>
      </c>
    </row>
    <row r="7664" spans="1:11" x14ac:dyDescent="0.3">
      <c r="A7664" s="283" t="s">
        <v>2085</v>
      </c>
      <c r="B7664" s="283">
        <v>160</v>
      </c>
      <c r="C7664" s="24" t="str">
        <f t="shared" si="119"/>
        <v>airen160</v>
      </c>
      <c r="D7664" s="283">
        <v>2715</v>
      </c>
      <c r="E7664" s="283">
        <v>1099</v>
      </c>
      <c r="F7664" s="283">
        <v>42634</v>
      </c>
      <c r="G7664" s="24">
        <v>50</v>
      </c>
      <c r="H7664" s="24">
        <v>0</v>
      </c>
      <c r="I7664" s="24">
        <v>0</v>
      </c>
      <c r="J7664" s="282">
        <v>10</v>
      </c>
      <c r="K7664" s="282">
        <v>30</v>
      </c>
    </row>
    <row r="7665" spans="1:11" x14ac:dyDescent="0.3">
      <c r="A7665" s="283" t="s">
        <v>2085</v>
      </c>
      <c r="B7665" s="283">
        <v>161</v>
      </c>
      <c r="C7665" s="24" t="str">
        <f t="shared" si="119"/>
        <v>airen161</v>
      </c>
      <c r="D7665" s="283">
        <v>2962</v>
      </c>
      <c r="E7665" s="283">
        <v>1199</v>
      </c>
      <c r="F7665" s="283">
        <v>47121</v>
      </c>
      <c r="G7665" s="24">
        <v>50</v>
      </c>
      <c r="H7665" s="24">
        <v>0</v>
      </c>
      <c r="I7665" s="24">
        <v>0</v>
      </c>
      <c r="J7665" s="282">
        <v>10</v>
      </c>
      <c r="K7665" s="282">
        <v>30</v>
      </c>
    </row>
    <row r="7666" spans="1:11" x14ac:dyDescent="0.3">
      <c r="A7666" s="283" t="s">
        <v>2085</v>
      </c>
      <c r="B7666" s="283">
        <v>162</v>
      </c>
      <c r="C7666" s="24" t="str">
        <f t="shared" si="119"/>
        <v>airen162</v>
      </c>
      <c r="D7666" s="283">
        <v>2994</v>
      </c>
      <c r="E7666" s="283">
        <v>1212</v>
      </c>
      <c r="F7666" s="283">
        <v>47669</v>
      </c>
      <c r="G7666" s="24">
        <v>50</v>
      </c>
      <c r="H7666" s="24">
        <v>0</v>
      </c>
      <c r="I7666" s="24">
        <v>0</v>
      </c>
      <c r="J7666" s="282">
        <v>10</v>
      </c>
      <c r="K7666" s="282">
        <v>30</v>
      </c>
    </row>
    <row r="7667" spans="1:11" x14ac:dyDescent="0.3">
      <c r="A7667" s="283" t="s">
        <v>2085</v>
      </c>
      <c r="B7667" s="283">
        <v>163</v>
      </c>
      <c r="C7667" s="24" t="str">
        <f t="shared" si="119"/>
        <v>airen163</v>
      </c>
      <c r="D7667" s="283">
        <v>3026</v>
      </c>
      <c r="E7667" s="283">
        <v>1225</v>
      </c>
      <c r="F7667" s="283">
        <v>48310</v>
      </c>
      <c r="G7667" s="24">
        <v>50</v>
      </c>
      <c r="H7667" s="24">
        <v>0</v>
      </c>
      <c r="I7667" s="24">
        <v>0</v>
      </c>
      <c r="J7667" s="282">
        <v>10</v>
      </c>
      <c r="K7667" s="282">
        <v>30</v>
      </c>
    </row>
    <row r="7668" spans="1:11" x14ac:dyDescent="0.3">
      <c r="A7668" s="283" t="s">
        <v>2085</v>
      </c>
      <c r="B7668" s="283">
        <v>164</v>
      </c>
      <c r="C7668" s="24" t="str">
        <f t="shared" si="119"/>
        <v>airen164</v>
      </c>
      <c r="D7668" s="283">
        <v>3059</v>
      </c>
      <c r="E7668" s="283">
        <v>1238</v>
      </c>
      <c r="F7668" s="283">
        <v>48871</v>
      </c>
      <c r="G7668" s="24">
        <v>50</v>
      </c>
      <c r="H7668" s="24">
        <v>0</v>
      </c>
      <c r="I7668" s="24">
        <v>0</v>
      </c>
      <c r="J7668" s="282">
        <v>10</v>
      </c>
      <c r="K7668" s="282">
        <v>30</v>
      </c>
    </row>
    <row r="7669" spans="1:11" x14ac:dyDescent="0.3">
      <c r="A7669" s="283" t="s">
        <v>2085</v>
      </c>
      <c r="B7669" s="283">
        <v>165</v>
      </c>
      <c r="C7669" s="24" t="str">
        <f t="shared" si="119"/>
        <v>airen165</v>
      </c>
      <c r="D7669" s="283">
        <v>3092</v>
      </c>
      <c r="E7669" s="283">
        <v>1251</v>
      </c>
      <c r="F7669" s="283">
        <v>49590</v>
      </c>
      <c r="G7669" s="24">
        <v>50</v>
      </c>
      <c r="H7669" s="24">
        <v>0</v>
      </c>
      <c r="I7669" s="24">
        <v>0</v>
      </c>
      <c r="J7669" s="282">
        <v>10</v>
      </c>
      <c r="K7669" s="282">
        <v>30</v>
      </c>
    </row>
    <row r="7670" spans="1:11" x14ac:dyDescent="0.3">
      <c r="A7670" s="283" t="s">
        <v>2085</v>
      </c>
      <c r="B7670" s="283">
        <v>166</v>
      </c>
      <c r="C7670" s="24" t="str">
        <f t="shared" si="119"/>
        <v>airen166</v>
      </c>
      <c r="D7670" s="283">
        <v>3126</v>
      </c>
      <c r="E7670" s="283">
        <v>1265</v>
      </c>
      <c r="F7670" s="283">
        <v>50165</v>
      </c>
      <c r="G7670" s="24">
        <v>50</v>
      </c>
      <c r="H7670" s="24">
        <v>0</v>
      </c>
      <c r="I7670" s="24">
        <v>0</v>
      </c>
      <c r="J7670" s="282">
        <v>10</v>
      </c>
      <c r="K7670" s="282">
        <v>30</v>
      </c>
    </row>
    <row r="7671" spans="1:11" x14ac:dyDescent="0.3">
      <c r="A7671" s="283" t="s">
        <v>2085</v>
      </c>
      <c r="B7671" s="283">
        <v>167</v>
      </c>
      <c r="C7671" s="24" t="str">
        <f t="shared" si="119"/>
        <v>airen167</v>
      </c>
      <c r="D7671" s="283">
        <v>3160</v>
      </c>
      <c r="E7671" s="283">
        <v>1279</v>
      </c>
      <c r="F7671" s="283">
        <v>50747</v>
      </c>
      <c r="G7671" s="24">
        <v>50</v>
      </c>
      <c r="H7671" s="24">
        <v>0</v>
      </c>
      <c r="I7671" s="24">
        <v>0</v>
      </c>
      <c r="J7671" s="282">
        <v>10</v>
      </c>
      <c r="K7671" s="282">
        <v>30</v>
      </c>
    </row>
    <row r="7672" spans="1:11" x14ac:dyDescent="0.3">
      <c r="A7672" s="283" t="s">
        <v>2085</v>
      </c>
      <c r="B7672" s="283">
        <v>168</v>
      </c>
      <c r="C7672" s="24" t="str">
        <f t="shared" si="119"/>
        <v>airen168</v>
      </c>
      <c r="D7672" s="283">
        <v>3194</v>
      </c>
      <c r="E7672" s="283">
        <v>1292</v>
      </c>
      <c r="F7672" s="283">
        <v>51336</v>
      </c>
      <c r="G7672" s="24">
        <v>50</v>
      </c>
      <c r="H7672" s="24">
        <v>0</v>
      </c>
      <c r="I7672" s="24">
        <v>0</v>
      </c>
      <c r="J7672" s="282">
        <v>10</v>
      </c>
      <c r="K7672" s="282">
        <v>30</v>
      </c>
    </row>
    <row r="7673" spans="1:11" x14ac:dyDescent="0.3">
      <c r="A7673" s="283" t="s">
        <v>2085</v>
      </c>
      <c r="B7673" s="283">
        <v>169</v>
      </c>
      <c r="C7673" s="24" t="str">
        <f t="shared" si="119"/>
        <v>airen169</v>
      </c>
      <c r="D7673" s="283">
        <v>3228</v>
      </c>
      <c r="E7673" s="283">
        <v>1306</v>
      </c>
      <c r="F7673" s="283">
        <v>52090</v>
      </c>
      <c r="G7673" s="24">
        <v>50</v>
      </c>
      <c r="H7673" s="24">
        <v>0</v>
      </c>
      <c r="I7673" s="24">
        <v>0</v>
      </c>
      <c r="J7673" s="282">
        <v>10</v>
      </c>
      <c r="K7673" s="282">
        <v>30</v>
      </c>
    </row>
    <row r="7674" spans="1:11" x14ac:dyDescent="0.3">
      <c r="A7674" s="283" t="s">
        <v>2085</v>
      </c>
      <c r="B7674" s="283">
        <v>170</v>
      </c>
      <c r="C7674" s="24" t="str">
        <f t="shared" si="119"/>
        <v>airen170</v>
      </c>
      <c r="D7674" s="283">
        <v>3263</v>
      </c>
      <c r="E7674" s="283">
        <v>1320</v>
      </c>
      <c r="F7674" s="283">
        <v>52694</v>
      </c>
      <c r="G7674" s="24">
        <v>50</v>
      </c>
      <c r="H7674" s="24">
        <v>0</v>
      </c>
      <c r="I7674" s="24">
        <v>0</v>
      </c>
      <c r="J7674" s="282">
        <v>10</v>
      </c>
      <c r="K7674" s="282">
        <v>30</v>
      </c>
    </row>
    <row r="7675" spans="1:11" x14ac:dyDescent="0.3">
      <c r="A7675" s="283" t="s">
        <v>2085</v>
      </c>
      <c r="B7675" s="283">
        <v>171</v>
      </c>
      <c r="C7675" s="24" t="str">
        <f t="shared" si="119"/>
        <v>airen171</v>
      </c>
      <c r="D7675" s="283">
        <v>3298</v>
      </c>
      <c r="E7675" s="283">
        <v>1335</v>
      </c>
      <c r="F7675" s="283">
        <v>53304</v>
      </c>
      <c r="G7675" s="24">
        <v>50</v>
      </c>
      <c r="H7675" s="24">
        <v>0</v>
      </c>
      <c r="I7675" s="24">
        <v>0</v>
      </c>
      <c r="J7675" s="282">
        <v>10</v>
      </c>
      <c r="K7675" s="282">
        <v>30</v>
      </c>
    </row>
    <row r="7676" spans="1:11" x14ac:dyDescent="0.3">
      <c r="A7676" s="283" t="s">
        <v>2085</v>
      </c>
      <c r="B7676" s="283">
        <v>172</v>
      </c>
      <c r="C7676" s="24" t="str">
        <f t="shared" si="119"/>
        <v>airen172</v>
      </c>
      <c r="D7676" s="283">
        <v>3334</v>
      </c>
      <c r="E7676" s="283">
        <v>1349</v>
      </c>
      <c r="F7676" s="283">
        <v>53921</v>
      </c>
      <c r="G7676" s="24">
        <v>50</v>
      </c>
      <c r="H7676" s="24">
        <v>0</v>
      </c>
      <c r="I7676" s="24">
        <v>0</v>
      </c>
      <c r="J7676" s="282">
        <v>10</v>
      </c>
      <c r="K7676" s="282">
        <v>30</v>
      </c>
    </row>
    <row r="7677" spans="1:11" x14ac:dyDescent="0.3">
      <c r="A7677" s="283" t="s">
        <v>2085</v>
      </c>
      <c r="B7677" s="283">
        <v>173</v>
      </c>
      <c r="C7677" s="24" t="str">
        <f t="shared" si="119"/>
        <v>airen173</v>
      </c>
      <c r="D7677" s="283">
        <v>3370</v>
      </c>
      <c r="E7677" s="283">
        <v>1364</v>
      </c>
      <c r="F7677" s="283">
        <v>54712</v>
      </c>
      <c r="G7677" s="24">
        <v>50</v>
      </c>
      <c r="H7677" s="24">
        <v>0</v>
      </c>
      <c r="I7677" s="24">
        <v>0</v>
      </c>
      <c r="J7677" s="282">
        <v>10</v>
      </c>
      <c r="K7677" s="282">
        <v>30</v>
      </c>
    </row>
    <row r="7678" spans="1:11" x14ac:dyDescent="0.3">
      <c r="A7678" s="283" t="s">
        <v>2085</v>
      </c>
      <c r="B7678" s="283">
        <v>174</v>
      </c>
      <c r="C7678" s="24" t="str">
        <f t="shared" si="119"/>
        <v>airen174</v>
      </c>
      <c r="D7678" s="283">
        <v>3406</v>
      </c>
      <c r="E7678" s="283">
        <v>1378</v>
      </c>
      <c r="F7678" s="283">
        <v>55345</v>
      </c>
      <c r="G7678" s="24">
        <v>50</v>
      </c>
      <c r="H7678" s="24">
        <v>0</v>
      </c>
      <c r="I7678" s="24">
        <v>0</v>
      </c>
      <c r="J7678" s="282">
        <v>10</v>
      </c>
      <c r="K7678" s="282">
        <v>30</v>
      </c>
    </row>
    <row r="7679" spans="1:11" x14ac:dyDescent="0.3">
      <c r="A7679" s="283" t="s">
        <v>2085</v>
      </c>
      <c r="B7679" s="283">
        <v>175</v>
      </c>
      <c r="C7679" s="24" t="str">
        <f t="shared" si="119"/>
        <v>airen175</v>
      </c>
      <c r="D7679" s="283">
        <v>3443</v>
      </c>
      <c r="E7679" s="283">
        <v>1393</v>
      </c>
      <c r="F7679" s="283">
        <v>55985</v>
      </c>
      <c r="G7679" s="24">
        <v>50</v>
      </c>
      <c r="H7679" s="24">
        <v>0</v>
      </c>
      <c r="I7679" s="24">
        <v>0</v>
      </c>
      <c r="J7679" s="282">
        <v>10</v>
      </c>
      <c r="K7679" s="282">
        <v>30</v>
      </c>
    </row>
    <row r="7680" spans="1:11" x14ac:dyDescent="0.3">
      <c r="A7680" s="283" t="s">
        <v>2085</v>
      </c>
      <c r="B7680" s="283">
        <v>176</v>
      </c>
      <c r="C7680" s="24" t="str">
        <f t="shared" si="119"/>
        <v>airen176</v>
      </c>
      <c r="D7680" s="283">
        <v>3480</v>
      </c>
      <c r="E7680" s="283">
        <v>1408</v>
      </c>
      <c r="F7680" s="283">
        <v>56632</v>
      </c>
      <c r="G7680" s="24">
        <v>50</v>
      </c>
      <c r="H7680" s="24">
        <v>0</v>
      </c>
      <c r="I7680" s="24">
        <v>0</v>
      </c>
      <c r="J7680" s="282">
        <v>10</v>
      </c>
      <c r="K7680" s="282">
        <v>30</v>
      </c>
    </row>
    <row r="7681" spans="1:11" x14ac:dyDescent="0.3">
      <c r="A7681" s="283" t="s">
        <v>2085</v>
      </c>
      <c r="B7681" s="283">
        <v>177</v>
      </c>
      <c r="C7681" s="24" t="str">
        <f t="shared" si="119"/>
        <v>airen177</v>
      </c>
      <c r="D7681" s="283">
        <v>3517</v>
      </c>
      <c r="E7681" s="283">
        <v>1423</v>
      </c>
      <c r="F7681" s="283">
        <v>57461</v>
      </c>
      <c r="G7681" s="24">
        <v>50</v>
      </c>
      <c r="H7681" s="24">
        <v>0</v>
      </c>
      <c r="I7681" s="24">
        <v>0</v>
      </c>
      <c r="J7681" s="282">
        <v>10</v>
      </c>
      <c r="K7681" s="282">
        <v>30</v>
      </c>
    </row>
    <row r="7682" spans="1:11" x14ac:dyDescent="0.3">
      <c r="A7682" s="283" t="s">
        <v>2085</v>
      </c>
      <c r="B7682" s="283">
        <v>178</v>
      </c>
      <c r="C7682" s="24" t="str">
        <f t="shared" si="119"/>
        <v>airen178</v>
      </c>
      <c r="D7682" s="283">
        <v>3555</v>
      </c>
      <c r="E7682" s="283">
        <v>1439</v>
      </c>
      <c r="F7682" s="283">
        <v>58125</v>
      </c>
      <c r="G7682" s="24">
        <v>50</v>
      </c>
      <c r="H7682" s="24">
        <v>0</v>
      </c>
      <c r="I7682" s="24">
        <v>0</v>
      </c>
      <c r="J7682" s="282">
        <v>10</v>
      </c>
      <c r="K7682" s="282">
        <v>30</v>
      </c>
    </row>
    <row r="7683" spans="1:11" x14ac:dyDescent="0.3">
      <c r="A7683" s="283" t="s">
        <v>2085</v>
      </c>
      <c r="B7683" s="283">
        <v>179</v>
      </c>
      <c r="C7683" s="24" t="str">
        <f t="shared" si="119"/>
        <v>airen179</v>
      </c>
      <c r="D7683" s="283">
        <v>3593</v>
      </c>
      <c r="E7683" s="283">
        <v>1454</v>
      </c>
      <c r="F7683" s="283">
        <v>58796</v>
      </c>
      <c r="G7683" s="24">
        <v>50</v>
      </c>
      <c r="H7683" s="24">
        <v>0</v>
      </c>
      <c r="I7683" s="24">
        <v>0</v>
      </c>
      <c r="J7683" s="282">
        <v>10</v>
      </c>
      <c r="K7683" s="282">
        <v>30</v>
      </c>
    </row>
    <row r="7684" spans="1:11" x14ac:dyDescent="0.3">
      <c r="A7684" s="283" t="s">
        <v>2085</v>
      </c>
      <c r="B7684" s="283">
        <v>180</v>
      </c>
      <c r="C7684" s="24" t="str">
        <f t="shared" si="119"/>
        <v>airen180</v>
      </c>
      <c r="D7684" s="283">
        <v>3631</v>
      </c>
      <c r="E7684" s="283">
        <v>1470</v>
      </c>
      <c r="F7684" s="283">
        <v>59474</v>
      </c>
      <c r="G7684" s="24">
        <v>50</v>
      </c>
      <c r="H7684" s="24">
        <v>0</v>
      </c>
      <c r="I7684" s="24">
        <v>0</v>
      </c>
      <c r="J7684" s="282">
        <v>10</v>
      </c>
      <c r="K7684" s="282">
        <v>30</v>
      </c>
    </row>
    <row r="7685" spans="1:11" x14ac:dyDescent="0.3">
      <c r="A7685" s="283" t="s">
        <v>2085</v>
      </c>
      <c r="B7685" s="283">
        <v>181</v>
      </c>
      <c r="C7685" s="24" t="str">
        <f t="shared" si="119"/>
        <v>airen181</v>
      </c>
      <c r="D7685" s="283">
        <v>3961</v>
      </c>
      <c r="E7685" s="283">
        <v>1603</v>
      </c>
      <c r="F7685" s="283">
        <v>65855</v>
      </c>
      <c r="G7685" s="24">
        <v>50</v>
      </c>
      <c r="H7685" s="24">
        <v>0</v>
      </c>
      <c r="I7685" s="24">
        <v>0</v>
      </c>
      <c r="J7685" s="282">
        <v>10</v>
      </c>
      <c r="K7685" s="282">
        <v>30</v>
      </c>
    </row>
    <row r="7686" spans="1:11" x14ac:dyDescent="0.3">
      <c r="A7686" s="283" t="s">
        <v>2085</v>
      </c>
      <c r="B7686" s="283">
        <v>182</v>
      </c>
      <c r="C7686" s="24" t="str">
        <f t="shared" ref="C7686:C7749" si="120">A7686&amp;B7686</f>
        <v>airen182</v>
      </c>
      <c r="D7686" s="283">
        <v>4003</v>
      </c>
      <c r="E7686" s="283">
        <v>1620</v>
      </c>
      <c r="F7686" s="283">
        <v>66614</v>
      </c>
      <c r="G7686" s="24">
        <v>50</v>
      </c>
      <c r="H7686" s="24">
        <v>0</v>
      </c>
      <c r="I7686" s="24">
        <v>0</v>
      </c>
      <c r="J7686" s="282">
        <v>10</v>
      </c>
      <c r="K7686" s="282">
        <v>30</v>
      </c>
    </row>
    <row r="7687" spans="1:11" x14ac:dyDescent="0.3">
      <c r="A7687" s="283" t="s">
        <v>2085</v>
      </c>
      <c r="B7687" s="283">
        <v>183</v>
      </c>
      <c r="C7687" s="24" t="str">
        <f t="shared" si="120"/>
        <v>airen183</v>
      </c>
      <c r="D7687" s="283">
        <v>4046</v>
      </c>
      <c r="E7687" s="283">
        <v>1637</v>
      </c>
      <c r="F7687" s="283">
        <v>67382</v>
      </c>
      <c r="G7687" s="24">
        <v>50</v>
      </c>
      <c r="H7687" s="24">
        <v>0</v>
      </c>
      <c r="I7687" s="24">
        <v>0</v>
      </c>
      <c r="J7687" s="282">
        <v>10</v>
      </c>
      <c r="K7687" s="282">
        <v>30</v>
      </c>
    </row>
    <row r="7688" spans="1:11" x14ac:dyDescent="0.3">
      <c r="A7688" s="283" t="s">
        <v>2085</v>
      </c>
      <c r="B7688" s="283">
        <v>184</v>
      </c>
      <c r="C7688" s="24" t="str">
        <f t="shared" si="120"/>
        <v>airen184</v>
      </c>
      <c r="D7688" s="283">
        <v>4089</v>
      </c>
      <c r="E7688" s="283">
        <v>1655</v>
      </c>
      <c r="F7688" s="283">
        <v>68158</v>
      </c>
      <c r="G7688" s="24">
        <v>50</v>
      </c>
      <c r="H7688" s="24">
        <v>0</v>
      </c>
      <c r="I7688" s="24">
        <v>0</v>
      </c>
      <c r="J7688" s="282">
        <v>10</v>
      </c>
      <c r="K7688" s="282">
        <v>30</v>
      </c>
    </row>
    <row r="7689" spans="1:11" x14ac:dyDescent="0.3">
      <c r="A7689" s="283" t="s">
        <v>2085</v>
      </c>
      <c r="B7689" s="283">
        <v>185</v>
      </c>
      <c r="C7689" s="24" t="str">
        <f t="shared" si="120"/>
        <v>airen185</v>
      </c>
      <c r="D7689" s="283">
        <v>4133</v>
      </c>
      <c r="E7689" s="283">
        <v>1673</v>
      </c>
      <c r="F7689" s="283">
        <v>69156</v>
      </c>
      <c r="G7689" s="24">
        <v>50</v>
      </c>
      <c r="H7689" s="24">
        <v>0</v>
      </c>
      <c r="I7689" s="24">
        <v>0</v>
      </c>
      <c r="J7689" s="282">
        <v>10</v>
      </c>
      <c r="K7689" s="282">
        <v>30</v>
      </c>
    </row>
    <row r="7690" spans="1:11" x14ac:dyDescent="0.3">
      <c r="A7690" s="283" t="s">
        <v>2085</v>
      </c>
      <c r="B7690" s="283">
        <v>186</v>
      </c>
      <c r="C7690" s="24" t="str">
        <f t="shared" si="120"/>
        <v>airen186</v>
      </c>
      <c r="D7690" s="283">
        <v>4177</v>
      </c>
      <c r="E7690" s="283">
        <v>1690</v>
      </c>
      <c r="F7690" s="283">
        <v>69951</v>
      </c>
      <c r="G7690" s="24">
        <v>50</v>
      </c>
      <c r="H7690" s="24">
        <v>0</v>
      </c>
      <c r="I7690" s="24">
        <v>0</v>
      </c>
      <c r="J7690" s="282">
        <v>10</v>
      </c>
      <c r="K7690" s="282">
        <v>30</v>
      </c>
    </row>
    <row r="7691" spans="1:11" x14ac:dyDescent="0.3">
      <c r="A7691" s="283" t="s">
        <v>2085</v>
      </c>
      <c r="B7691" s="283">
        <v>187</v>
      </c>
      <c r="C7691" s="24" t="str">
        <f t="shared" si="120"/>
        <v>airen187</v>
      </c>
      <c r="D7691" s="283">
        <v>4222</v>
      </c>
      <c r="E7691" s="283">
        <v>1708</v>
      </c>
      <c r="F7691" s="283">
        <v>70756</v>
      </c>
      <c r="G7691" s="24">
        <v>50</v>
      </c>
      <c r="H7691" s="24">
        <v>0</v>
      </c>
      <c r="I7691" s="24">
        <v>0</v>
      </c>
      <c r="J7691" s="282">
        <v>10</v>
      </c>
      <c r="K7691" s="282">
        <v>30</v>
      </c>
    </row>
    <row r="7692" spans="1:11" x14ac:dyDescent="0.3">
      <c r="A7692" s="283" t="s">
        <v>2085</v>
      </c>
      <c r="B7692" s="283">
        <v>188</v>
      </c>
      <c r="C7692" s="24" t="str">
        <f t="shared" si="120"/>
        <v>airen188</v>
      </c>
      <c r="D7692" s="283">
        <v>4267</v>
      </c>
      <c r="E7692" s="283">
        <v>1727</v>
      </c>
      <c r="F7692" s="283">
        <v>71570</v>
      </c>
      <c r="G7692" s="24">
        <v>50</v>
      </c>
      <c r="H7692" s="24">
        <v>0</v>
      </c>
      <c r="I7692" s="24">
        <v>0</v>
      </c>
      <c r="J7692" s="282">
        <v>10</v>
      </c>
      <c r="K7692" s="282">
        <v>30</v>
      </c>
    </row>
    <row r="7693" spans="1:11" x14ac:dyDescent="0.3">
      <c r="A7693" s="283" t="s">
        <v>2085</v>
      </c>
      <c r="B7693" s="283">
        <v>189</v>
      </c>
      <c r="C7693" s="24" t="str">
        <f t="shared" si="120"/>
        <v>airen189</v>
      </c>
      <c r="D7693" s="283">
        <v>4312</v>
      </c>
      <c r="E7693" s="283">
        <v>1745</v>
      </c>
      <c r="F7693" s="283">
        <v>72541</v>
      </c>
      <c r="G7693" s="24">
        <v>50</v>
      </c>
      <c r="H7693" s="24">
        <v>0</v>
      </c>
      <c r="I7693" s="24">
        <v>0</v>
      </c>
      <c r="J7693" s="282">
        <v>10</v>
      </c>
      <c r="K7693" s="282">
        <v>30</v>
      </c>
    </row>
    <row r="7694" spans="1:11" x14ac:dyDescent="0.3">
      <c r="A7694" s="283" t="s">
        <v>2085</v>
      </c>
      <c r="B7694" s="283">
        <v>190</v>
      </c>
      <c r="C7694" s="24" t="str">
        <f t="shared" si="120"/>
        <v>airen190</v>
      </c>
      <c r="D7694" s="283">
        <v>4358</v>
      </c>
      <c r="E7694" s="283">
        <v>1764</v>
      </c>
      <c r="F7694" s="283">
        <v>73374</v>
      </c>
      <c r="G7694" s="24">
        <v>50</v>
      </c>
      <c r="H7694" s="24">
        <v>0</v>
      </c>
      <c r="I7694" s="24">
        <v>0</v>
      </c>
      <c r="J7694" s="282">
        <v>10</v>
      </c>
      <c r="K7694" s="282">
        <v>30</v>
      </c>
    </row>
    <row r="7695" spans="1:11" x14ac:dyDescent="0.3">
      <c r="A7695" s="283" t="s">
        <v>2085</v>
      </c>
      <c r="B7695" s="283">
        <v>191</v>
      </c>
      <c r="C7695" s="24" t="str">
        <f t="shared" si="120"/>
        <v>airen191</v>
      </c>
      <c r="D7695" s="283">
        <v>4404</v>
      </c>
      <c r="E7695" s="283">
        <v>1782</v>
      </c>
      <c r="F7695" s="283">
        <v>74217</v>
      </c>
      <c r="G7695" s="24">
        <v>50</v>
      </c>
      <c r="H7695" s="24">
        <v>0</v>
      </c>
      <c r="I7695" s="24">
        <v>0</v>
      </c>
      <c r="J7695" s="282">
        <v>10</v>
      </c>
      <c r="K7695" s="282">
        <v>30</v>
      </c>
    </row>
    <row r="7696" spans="1:11" x14ac:dyDescent="0.3">
      <c r="A7696" s="283" t="s">
        <v>2085</v>
      </c>
      <c r="B7696" s="283">
        <v>192</v>
      </c>
      <c r="C7696" s="24" t="str">
        <f t="shared" si="120"/>
        <v>airen192</v>
      </c>
      <c r="D7696" s="283">
        <v>4451</v>
      </c>
      <c r="E7696" s="283">
        <v>1801</v>
      </c>
      <c r="F7696" s="283">
        <v>75068</v>
      </c>
      <c r="G7696" s="24">
        <v>50</v>
      </c>
      <c r="H7696" s="24">
        <v>0</v>
      </c>
      <c r="I7696" s="24">
        <v>0</v>
      </c>
      <c r="J7696" s="282">
        <v>10</v>
      </c>
      <c r="K7696" s="282">
        <v>30</v>
      </c>
    </row>
    <row r="7697" spans="1:11" x14ac:dyDescent="0.3">
      <c r="A7697" s="283" t="s">
        <v>2085</v>
      </c>
      <c r="B7697" s="283">
        <v>193</v>
      </c>
      <c r="C7697" s="24" t="str">
        <f t="shared" si="120"/>
        <v>airen193</v>
      </c>
      <c r="D7697" s="283">
        <v>4498</v>
      </c>
      <c r="E7697" s="283">
        <v>1820</v>
      </c>
      <c r="F7697" s="283">
        <v>76164</v>
      </c>
      <c r="G7697" s="24">
        <v>50</v>
      </c>
      <c r="H7697" s="24">
        <v>0</v>
      </c>
      <c r="I7697" s="24">
        <v>0</v>
      </c>
      <c r="J7697" s="282">
        <v>10</v>
      </c>
      <c r="K7697" s="282">
        <v>30</v>
      </c>
    </row>
    <row r="7698" spans="1:11" x14ac:dyDescent="0.3">
      <c r="A7698" s="283" t="s">
        <v>2085</v>
      </c>
      <c r="B7698" s="283">
        <v>194</v>
      </c>
      <c r="C7698" s="24" t="str">
        <f t="shared" si="120"/>
        <v>airen194</v>
      </c>
      <c r="D7698" s="283">
        <v>4546</v>
      </c>
      <c r="E7698" s="283">
        <v>1840</v>
      </c>
      <c r="F7698" s="283">
        <v>77038</v>
      </c>
      <c r="G7698" s="24">
        <v>50</v>
      </c>
      <c r="H7698" s="24">
        <v>0</v>
      </c>
      <c r="I7698" s="24">
        <v>0</v>
      </c>
      <c r="J7698" s="282">
        <v>10</v>
      </c>
      <c r="K7698" s="282">
        <v>30</v>
      </c>
    </row>
    <row r="7699" spans="1:11" x14ac:dyDescent="0.3">
      <c r="A7699" s="283" t="s">
        <v>2085</v>
      </c>
      <c r="B7699" s="283">
        <v>195</v>
      </c>
      <c r="C7699" s="24" t="str">
        <f t="shared" si="120"/>
        <v>airen195</v>
      </c>
      <c r="D7699" s="283">
        <v>4594</v>
      </c>
      <c r="E7699" s="283">
        <v>1859</v>
      </c>
      <c r="F7699" s="283">
        <v>77920</v>
      </c>
      <c r="G7699" s="24">
        <v>50</v>
      </c>
      <c r="H7699" s="24">
        <v>0</v>
      </c>
      <c r="I7699" s="24">
        <v>0</v>
      </c>
      <c r="J7699" s="282">
        <v>10</v>
      </c>
      <c r="K7699" s="282">
        <v>30</v>
      </c>
    </row>
    <row r="7700" spans="1:11" x14ac:dyDescent="0.3">
      <c r="A7700" s="283" t="s">
        <v>2085</v>
      </c>
      <c r="B7700" s="283">
        <v>196</v>
      </c>
      <c r="C7700" s="24" t="str">
        <f t="shared" si="120"/>
        <v>airen196</v>
      </c>
      <c r="D7700" s="283">
        <v>4643</v>
      </c>
      <c r="E7700" s="283">
        <v>1879</v>
      </c>
      <c r="F7700" s="283">
        <v>78813</v>
      </c>
      <c r="G7700" s="24">
        <v>50</v>
      </c>
      <c r="H7700" s="24">
        <v>0</v>
      </c>
      <c r="I7700" s="24">
        <v>0</v>
      </c>
      <c r="J7700" s="282">
        <v>10</v>
      </c>
      <c r="K7700" s="282">
        <v>30</v>
      </c>
    </row>
    <row r="7701" spans="1:11" x14ac:dyDescent="0.3">
      <c r="A7701" s="283" t="s">
        <v>2085</v>
      </c>
      <c r="B7701" s="283">
        <v>197</v>
      </c>
      <c r="C7701" s="24" t="str">
        <f t="shared" si="120"/>
        <v>airen197</v>
      </c>
      <c r="D7701" s="283">
        <v>4692</v>
      </c>
      <c r="E7701" s="283">
        <v>1899</v>
      </c>
      <c r="F7701" s="283">
        <v>79962</v>
      </c>
      <c r="G7701" s="24">
        <v>50</v>
      </c>
      <c r="H7701" s="24">
        <v>0</v>
      </c>
      <c r="I7701" s="24">
        <v>0</v>
      </c>
      <c r="J7701" s="282">
        <v>10</v>
      </c>
      <c r="K7701" s="282">
        <v>30</v>
      </c>
    </row>
    <row r="7702" spans="1:11" x14ac:dyDescent="0.3">
      <c r="A7702" s="283" t="s">
        <v>2085</v>
      </c>
      <c r="B7702" s="283">
        <v>198</v>
      </c>
      <c r="C7702" s="24" t="str">
        <f t="shared" si="120"/>
        <v>airen198</v>
      </c>
      <c r="D7702" s="283">
        <v>4742</v>
      </c>
      <c r="E7702" s="283">
        <v>1919</v>
      </c>
      <c r="F7702" s="283">
        <v>80877</v>
      </c>
      <c r="G7702" s="24">
        <v>50</v>
      </c>
      <c r="H7702" s="24">
        <v>0</v>
      </c>
      <c r="I7702" s="24">
        <v>0</v>
      </c>
      <c r="J7702" s="282">
        <v>10</v>
      </c>
      <c r="K7702" s="282">
        <v>30</v>
      </c>
    </row>
    <row r="7703" spans="1:11" x14ac:dyDescent="0.3">
      <c r="A7703" s="283" t="s">
        <v>2085</v>
      </c>
      <c r="B7703" s="283">
        <v>199</v>
      </c>
      <c r="C7703" s="24" t="str">
        <f t="shared" si="120"/>
        <v>airen199</v>
      </c>
      <c r="D7703" s="283">
        <v>4792</v>
      </c>
      <c r="E7703" s="283">
        <v>1939</v>
      </c>
      <c r="F7703" s="283">
        <v>81802</v>
      </c>
      <c r="G7703" s="24">
        <v>50</v>
      </c>
      <c r="H7703" s="24">
        <v>0</v>
      </c>
      <c r="I7703" s="24">
        <v>0</v>
      </c>
      <c r="J7703" s="282">
        <v>10</v>
      </c>
      <c r="K7703" s="282">
        <v>30</v>
      </c>
    </row>
    <row r="7704" spans="1:11" x14ac:dyDescent="0.3">
      <c r="A7704" s="283" t="s">
        <v>2085</v>
      </c>
      <c r="B7704" s="283">
        <v>200</v>
      </c>
      <c r="C7704" s="24" t="str">
        <f t="shared" si="120"/>
        <v>airen200</v>
      </c>
      <c r="D7704" s="283">
        <v>4843</v>
      </c>
      <c r="E7704" s="283">
        <v>1960</v>
      </c>
      <c r="F7704" s="283">
        <v>82737</v>
      </c>
      <c r="G7704" s="24">
        <v>50</v>
      </c>
      <c r="H7704" s="24">
        <v>0</v>
      </c>
      <c r="I7704" s="24">
        <v>0</v>
      </c>
      <c r="J7704" s="282">
        <v>10</v>
      </c>
      <c r="K7704" s="282">
        <v>30</v>
      </c>
    </row>
    <row r="7705" spans="1:11" x14ac:dyDescent="0.3">
      <c r="A7705" s="283" t="s">
        <v>2085</v>
      </c>
      <c r="B7705" s="283">
        <v>201</v>
      </c>
      <c r="C7705" s="24" t="str">
        <f t="shared" si="120"/>
        <v>airen201</v>
      </c>
      <c r="D7705" s="283">
        <v>5282</v>
      </c>
      <c r="E7705" s="283">
        <v>2138</v>
      </c>
      <c r="F7705" s="283">
        <v>91388</v>
      </c>
      <c r="G7705" s="24">
        <v>50</v>
      </c>
      <c r="H7705" s="24">
        <v>0</v>
      </c>
      <c r="I7705" s="24">
        <v>0</v>
      </c>
      <c r="J7705" s="282">
        <v>10</v>
      </c>
      <c r="K7705" s="282">
        <v>30</v>
      </c>
    </row>
    <row r="7706" spans="1:11" x14ac:dyDescent="0.3">
      <c r="A7706" s="283" t="s">
        <v>2085</v>
      </c>
      <c r="B7706" s="283">
        <v>202</v>
      </c>
      <c r="C7706" s="24" t="str">
        <f t="shared" si="120"/>
        <v>airen202</v>
      </c>
      <c r="D7706" s="283">
        <v>5337</v>
      </c>
      <c r="E7706" s="283">
        <v>2160</v>
      </c>
      <c r="F7706" s="283">
        <v>92528</v>
      </c>
      <c r="G7706" s="24">
        <v>50</v>
      </c>
      <c r="H7706" s="24">
        <v>0</v>
      </c>
      <c r="I7706" s="24">
        <v>0</v>
      </c>
      <c r="J7706" s="282">
        <v>10</v>
      </c>
      <c r="K7706" s="282">
        <v>30</v>
      </c>
    </row>
    <row r="7707" spans="1:11" x14ac:dyDescent="0.3">
      <c r="A7707" s="283" t="s">
        <v>2085</v>
      </c>
      <c r="B7707" s="283">
        <v>203</v>
      </c>
      <c r="C7707" s="24" t="str">
        <f t="shared" si="120"/>
        <v>airen203</v>
      </c>
      <c r="D7707" s="283">
        <v>5394</v>
      </c>
      <c r="E7707" s="283">
        <v>2183</v>
      </c>
      <c r="F7707" s="283">
        <v>93648</v>
      </c>
      <c r="G7707" s="24">
        <v>50</v>
      </c>
      <c r="H7707" s="24">
        <v>0</v>
      </c>
      <c r="I7707" s="24">
        <v>0</v>
      </c>
      <c r="J7707" s="282">
        <v>10</v>
      </c>
      <c r="K7707" s="282">
        <v>30</v>
      </c>
    </row>
    <row r="7708" spans="1:11" x14ac:dyDescent="0.3">
      <c r="A7708" s="283" t="s">
        <v>2085</v>
      </c>
      <c r="B7708" s="283">
        <v>204</v>
      </c>
      <c r="C7708" s="24" t="str">
        <f t="shared" si="120"/>
        <v>airen204</v>
      </c>
      <c r="D7708" s="283">
        <v>5451</v>
      </c>
      <c r="E7708" s="283">
        <v>2206</v>
      </c>
      <c r="F7708" s="283">
        <v>94782</v>
      </c>
      <c r="G7708" s="24">
        <v>50</v>
      </c>
      <c r="H7708" s="24">
        <v>0</v>
      </c>
      <c r="I7708" s="24">
        <v>0</v>
      </c>
      <c r="J7708" s="282">
        <v>10</v>
      </c>
      <c r="K7708" s="282">
        <v>30</v>
      </c>
    </row>
    <row r="7709" spans="1:11" x14ac:dyDescent="0.3">
      <c r="A7709" s="283" t="s">
        <v>2085</v>
      </c>
      <c r="B7709" s="283">
        <v>205</v>
      </c>
      <c r="C7709" s="24" t="str">
        <f t="shared" si="120"/>
        <v>airen205</v>
      </c>
      <c r="D7709" s="283">
        <v>5508</v>
      </c>
      <c r="E7709" s="283">
        <v>2229</v>
      </c>
      <c r="F7709" s="283">
        <v>96321</v>
      </c>
      <c r="G7709" s="24">
        <v>50</v>
      </c>
      <c r="H7709" s="24">
        <v>0</v>
      </c>
      <c r="I7709" s="24">
        <v>0</v>
      </c>
      <c r="J7709" s="282">
        <v>10</v>
      </c>
      <c r="K7709" s="282">
        <v>30</v>
      </c>
    </row>
    <row r="7710" spans="1:11" x14ac:dyDescent="0.3">
      <c r="A7710" s="283" t="s">
        <v>2085</v>
      </c>
      <c r="B7710" s="283">
        <v>206</v>
      </c>
      <c r="C7710" s="24" t="str">
        <f t="shared" si="120"/>
        <v>airen206</v>
      </c>
      <c r="D7710" s="283">
        <v>5566</v>
      </c>
      <c r="E7710" s="283">
        <v>2253</v>
      </c>
      <c r="F7710" s="283">
        <v>97586</v>
      </c>
      <c r="G7710" s="24">
        <v>50</v>
      </c>
      <c r="H7710" s="24">
        <v>0</v>
      </c>
      <c r="I7710" s="24">
        <v>0</v>
      </c>
      <c r="J7710" s="282">
        <v>10</v>
      </c>
      <c r="K7710" s="282">
        <v>30</v>
      </c>
    </row>
    <row r="7711" spans="1:11" x14ac:dyDescent="0.3">
      <c r="A7711" s="283" t="s">
        <v>2085</v>
      </c>
      <c r="B7711" s="283">
        <v>207</v>
      </c>
      <c r="C7711" s="24" t="str">
        <f t="shared" si="120"/>
        <v>airen207</v>
      </c>
      <c r="D7711" s="283">
        <v>5625</v>
      </c>
      <c r="E7711" s="283">
        <v>2276</v>
      </c>
      <c r="F7711" s="283">
        <v>98867</v>
      </c>
      <c r="G7711" s="24">
        <v>50</v>
      </c>
      <c r="H7711" s="24">
        <v>0</v>
      </c>
      <c r="I7711" s="24">
        <v>0</v>
      </c>
      <c r="J7711" s="282">
        <v>10</v>
      </c>
      <c r="K7711" s="282">
        <v>30</v>
      </c>
    </row>
    <row r="7712" spans="1:11" x14ac:dyDescent="0.3">
      <c r="A7712" s="283" t="s">
        <v>2085</v>
      </c>
      <c r="B7712" s="283">
        <v>208</v>
      </c>
      <c r="C7712" s="24" t="str">
        <f t="shared" si="120"/>
        <v>airen208</v>
      </c>
      <c r="D7712" s="283">
        <v>5684</v>
      </c>
      <c r="E7712" s="283">
        <v>2300</v>
      </c>
      <c r="F7712" s="283">
        <v>100130</v>
      </c>
      <c r="G7712" s="24">
        <v>50</v>
      </c>
      <c r="H7712" s="24">
        <v>0</v>
      </c>
      <c r="I7712" s="24">
        <v>0</v>
      </c>
      <c r="J7712" s="282">
        <v>10</v>
      </c>
      <c r="K7712" s="282">
        <v>30</v>
      </c>
    </row>
    <row r="7713" spans="1:11" x14ac:dyDescent="0.3">
      <c r="A7713" s="283" t="s">
        <v>2085</v>
      </c>
      <c r="B7713" s="283">
        <v>209</v>
      </c>
      <c r="C7713" s="24" t="str">
        <f t="shared" si="120"/>
        <v>airen209</v>
      </c>
      <c r="D7713" s="283">
        <v>5744</v>
      </c>
      <c r="E7713" s="283">
        <v>2325</v>
      </c>
      <c r="F7713" s="283">
        <v>101478</v>
      </c>
      <c r="G7713" s="24">
        <v>50</v>
      </c>
      <c r="H7713" s="24">
        <v>0</v>
      </c>
      <c r="I7713" s="24">
        <v>0</v>
      </c>
      <c r="J7713" s="282">
        <v>10</v>
      </c>
      <c r="K7713" s="282">
        <v>30</v>
      </c>
    </row>
    <row r="7714" spans="1:11" x14ac:dyDescent="0.3">
      <c r="A7714" s="283" t="s">
        <v>2085</v>
      </c>
      <c r="B7714" s="283">
        <v>210</v>
      </c>
      <c r="C7714" s="24" t="str">
        <f t="shared" si="120"/>
        <v>airen210</v>
      </c>
      <c r="D7714" s="283">
        <v>5804</v>
      </c>
      <c r="E7714" s="283">
        <v>2349</v>
      </c>
      <c r="F7714" s="283">
        <v>102773</v>
      </c>
      <c r="G7714" s="24">
        <v>50</v>
      </c>
      <c r="H7714" s="24">
        <v>0</v>
      </c>
      <c r="I7714" s="24">
        <v>0</v>
      </c>
      <c r="J7714" s="282">
        <v>10</v>
      </c>
      <c r="K7714" s="282">
        <v>30</v>
      </c>
    </row>
    <row r="7715" spans="1:11" x14ac:dyDescent="0.3">
      <c r="A7715" s="283" t="s">
        <v>2085</v>
      </c>
      <c r="B7715" s="283">
        <v>211</v>
      </c>
      <c r="C7715" s="24" t="str">
        <f t="shared" si="120"/>
        <v>airen211</v>
      </c>
      <c r="D7715" s="283">
        <v>5865</v>
      </c>
      <c r="E7715" s="283">
        <v>2374</v>
      </c>
      <c r="F7715" s="283">
        <v>104120</v>
      </c>
      <c r="G7715" s="24">
        <v>50</v>
      </c>
      <c r="H7715" s="24">
        <v>0</v>
      </c>
      <c r="I7715" s="24">
        <v>0</v>
      </c>
      <c r="J7715" s="282">
        <v>10</v>
      </c>
      <c r="K7715" s="282">
        <v>30</v>
      </c>
    </row>
    <row r="7716" spans="1:11" x14ac:dyDescent="0.3">
      <c r="A7716" s="283" t="s">
        <v>2085</v>
      </c>
      <c r="B7716" s="283">
        <v>212</v>
      </c>
      <c r="C7716" s="24" t="str">
        <f t="shared" si="120"/>
        <v>airen212</v>
      </c>
      <c r="D7716" s="283">
        <v>5927</v>
      </c>
      <c r="E7716" s="283">
        <v>2399</v>
      </c>
      <c r="F7716" s="283">
        <v>105484</v>
      </c>
      <c r="G7716" s="24">
        <v>50</v>
      </c>
      <c r="H7716" s="24">
        <v>0</v>
      </c>
      <c r="I7716" s="24">
        <v>0</v>
      </c>
      <c r="J7716" s="282">
        <v>10</v>
      </c>
      <c r="K7716" s="282">
        <v>30</v>
      </c>
    </row>
    <row r="7717" spans="1:11" x14ac:dyDescent="0.3">
      <c r="A7717" s="283" t="s">
        <v>2085</v>
      </c>
      <c r="B7717" s="283">
        <v>213</v>
      </c>
      <c r="C7717" s="24" t="str">
        <f t="shared" si="120"/>
        <v>airen213</v>
      </c>
      <c r="D7717" s="283">
        <v>5989</v>
      </c>
      <c r="E7717" s="283">
        <v>2424</v>
      </c>
      <c r="F7717" s="283">
        <v>106866</v>
      </c>
      <c r="G7717" s="24">
        <v>50</v>
      </c>
      <c r="H7717" s="24">
        <v>0</v>
      </c>
      <c r="I7717" s="24">
        <v>0</v>
      </c>
      <c r="J7717" s="282">
        <v>10</v>
      </c>
      <c r="K7717" s="282">
        <v>30</v>
      </c>
    </row>
    <row r="7718" spans="1:11" x14ac:dyDescent="0.3">
      <c r="A7718" s="283" t="s">
        <v>2085</v>
      </c>
      <c r="B7718" s="283">
        <v>214</v>
      </c>
      <c r="C7718" s="24" t="str">
        <f t="shared" si="120"/>
        <v>airen214</v>
      </c>
      <c r="D7718" s="283">
        <v>6052</v>
      </c>
      <c r="E7718" s="283">
        <v>2449</v>
      </c>
      <c r="F7718" s="283">
        <v>108265</v>
      </c>
      <c r="G7718" s="24">
        <v>50</v>
      </c>
      <c r="H7718" s="24">
        <v>0</v>
      </c>
      <c r="I7718" s="24">
        <v>0</v>
      </c>
      <c r="J7718" s="282">
        <v>10</v>
      </c>
      <c r="K7718" s="282">
        <v>30</v>
      </c>
    </row>
    <row r="7719" spans="1:11" x14ac:dyDescent="0.3">
      <c r="A7719" s="283" t="s">
        <v>2085</v>
      </c>
      <c r="B7719" s="283">
        <v>215</v>
      </c>
      <c r="C7719" s="24" t="str">
        <f t="shared" si="120"/>
        <v>airen215</v>
      </c>
      <c r="D7719" s="283">
        <v>6115</v>
      </c>
      <c r="E7719" s="283">
        <v>2475</v>
      </c>
      <c r="F7719" s="283">
        <v>109644</v>
      </c>
      <c r="G7719" s="24">
        <v>50</v>
      </c>
      <c r="H7719" s="24">
        <v>0</v>
      </c>
      <c r="I7719" s="24">
        <v>0</v>
      </c>
      <c r="J7719" s="282">
        <v>10</v>
      </c>
      <c r="K7719" s="282">
        <v>30</v>
      </c>
    </row>
    <row r="7720" spans="1:11" x14ac:dyDescent="0.3">
      <c r="A7720" s="283" t="s">
        <v>2085</v>
      </c>
      <c r="B7720" s="283">
        <v>216</v>
      </c>
      <c r="C7720" s="24" t="str">
        <f t="shared" si="120"/>
        <v>airen216</v>
      </c>
      <c r="D7720" s="283">
        <v>6179</v>
      </c>
      <c r="E7720" s="283">
        <v>2501</v>
      </c>
      <c r="F7720" s="283">
        <v>111079</v>
      </c>
      <c r="G7720" s="24">
        <v>50</v>
      </c>
      <c r="H7720" s="24">
        <v>0</v>
      </c>
      <c r="I7720" s="24">
        <v>0</v>
      </c>
      <c r="J7720" s="282">
        <v>10</v>
      </c>
      <c r="K7720" s="282">
        <v>30</v>
      </c>
    </row>
    <row r="7721" spans="1:11" x14ac:dyDescent="0.3">
      <c r="A7721" s="283" t="s">
        <v>2085</v>
      </c>
      <c r="B7721" s="283">
        <v>217</v>
      </c>
      <c r="C7721" s="24" t="str">
        <f t="shared" si="120"/>
        <v>airen217</v>
      </c>
      <c r="D7721" s="283">
        <v>6244</v>
      </c>
      <c r="E7721" s="283">
        <v>2527</v>
      </c>
      <c r="F7721" s="283">
        <v>112416</v>
      </c>
      <c r="G7721" s="24">
        <v>50</v>
      </c>
      <c r="H7721" s="24">
        <v>0</v>
      </c>
      <c r="I7721" s="24">
        <v>0</v>
      </c>
      <c r="J7721" s="282">
        <v>10</v>
      </c>
      <c r="K7721" s="282">
        <v>30</v>
      </c>
    </row>
    <row r="7722" spans="1:11" x14ac:dyDescent="0.3">
      <c r="A7722" s="283" t="s">
        <v>2085</v>
      </c>
      <c r="B7722" s="283">
        <v>218</v>
      </c>
      <c r="C7722" s="24" t="str">
        <f t="shared" si="120"/>
        <v>airen218</v>
      </c>
      <c r="D7722" s="283">
        <v>6309</v>
      </c>
      <c r="E7722" s="283">
        <v>2553</v>
      </c>
      <c r="F7722" s="283">
        <v>113807</v>
      </c>
      <c r="G7722" s="24">
        <v>50</v>
      </c>
      <c r="H7722" s="24">
        <v>0</v>
      </c>
      <c r="I7722" s="24">
        <v>0</v>
      </c>
      <c r="J7722" s="282">
        <v>10</v>
      </c>
      <c r="K7722" s="282">
        <v>30</v>
      </c>
    </row>
    <row r="7723" spans="1:11" x14ac:dyDescent="0.3">
      <c r="A7723" s="283" t="s">
        <v>2085</v>
      </c>
      <c r="B7723" s="283">
        <v>219</v>
      </c>
      <c r="C7723" s="24" t="str">
        <f t="shared" si="120"/>
        <v>airen219</v>
      </c>
      <c r="D7723" s="283">
        <v>6375</v>
      </c>
      <c r="E7723" s="283">
        <v>2580</v>
      </c>
      <c r="F7723" s="283">
        <v>115175</v>
      </c>
      <c r="G7723" s="24">
        <v>50</v>
      </c>
      <c r="H7723" s="24">
        <v>0</v>
      </c>
      <c r="I7723" s="24">
        <v>0</v>
      </c>
      <c r="J7723" s="282">
        <v>10</v>
      </c>
      <c r="K7723" s="282">
        <v>30</v>
      </c>
    </row>
    <row r="7724" spans="1:11" x14ac:dyDescent="0.3">
      <c r="A7724" s="283" t="s">
        <v>2085</v>
      </c>
      <c r="B7724" s="283">
        <v>220</v>
      </c>
      <c r="C7724" s="24" t="str">
        <f t="shared" si="120"/>
        <v>airen220</v>
      </c>
      <c r="D7724" s="283">
        <v>6442</v>
      </c>
      <c r="E7724" s="283">
        <v>2607</v>
      </c>
      <c r="F7724" s="283">
        <v>116560</v>
      </c>
      <c r="G7724" s="24">
        <v>50</v>
      </c>
      <c r="H7724" s="24">
        <v>0</v>
      </c>
      <c r="I7724" s="24">
        <v>0</v>
      </c>
      <c r="J7724" s="282">
        <v>10</v>
      </c>
      <c r="K7724" s="282">
        <v>30</v>
      </c>
    </row>
    <row r="7725" spans="1:11" x14ac:dyDescent="0.3">
      <c r="A7725" s="283" t="s">
        <v>2085</v>
      </c>
      <c r="B7725" s="283">
        <v>221</v>
      </c>
      <c r="C7725" s="24" t="str">
        <f t="shared" si="120"/>
        <v>airen221</v>
      </c>
      <c r="D7725" s="283">
        <v>7024</v>
      </c>
      <c r="E7725" s="283">
        <v>2843</v>
      </c>
      <c r="F7725" s="283">
        <v>128376</v>
      </c>
      <c r="G7725" s="24">
        <v>50</v>
      </c>
      <c r="H7725" s="24">
        <v>0</v>
      </c>
      <c r="I7725" s="24">
        <v>0</v>
      </c>
      <c r="J7725" s="282">
        <v>10</v>
      </c>
      <c r="K7725" s="282">
        <v>30</v>
      </c>
    </row>
    <row r="7726" spans="1:11" x14ac:dyDescent="0.3">
      <c r="A7726" s="283" t="s">
        <v>2085</v>
      </c>
      <c r="B7726" s="283">
        <v>222</v>
      </c>
      <c r="C7726" s="24" t="str">
        <f t="shared" si="120"/>
        <v>airen222</v>
      </c>
      <c r="D7726" s="283">
        <v>7098</v>
      </c>
      <c r="E7726" s="283">
        <v>2873</v>
      </c>
      <c r="F7726" s="283">
        <v>130042</v>
      </c>
      <c r="G7726" s="24">
        <v>50</v>
      </c>
      <c r="H7726" s="24">
        <v>0</v>
      </c>
      <c r="I7726" s="24">
        <v>0</v>
      </c>
      <c r="J7726" s="282">
        <v>10</v>
      </c>
      <c r="K7726" s="282">
        <v>30</v>
      </c>
    </row>
    <row r="7727" spans="1:11" x14ac:dyDescent="0.3">
      <c r="A7727" s="283" t="s">
        <v>2085</v>
      </c>
      <c r="B7727" s="283">
        <v>223</v>
      </c>
      <c r="C7727" s="24" t="str">
        <f t="shared" si="120"/>
        <v>airen223</v>
      </c>
      <c r="D7727" s="283">
        <v>7172</v>
      </c>
      <c r="E7727" s="283">
        <v>2903</v>
      </c>
      <c r="F7727" s="283">
        <v>131658</v>
      </c>
      <c r="G7727" s="24">
        <v>50</v>
      </c>
      <c r="H7727" s="24">
        <v>0</v>
      </c>
      <c r="I7727" s="24">
        <v>0</v>
      </c>
      <c r="J7727" s="282">
        <v>10</v>
      </c>
      <c r="K7727" s="282">
        <v>30</v>
      </c>
    </row>
    <row r="7728" spans="1:11" x14ac:dyDescent="0.3">
      <c r="A7728" s="283" t="s">
        <v>2085</v>
      </c>
      <c r="B7728" s="283">
        <v>224</v>
      </c>
      <c r="C7728" s="24" t="str">
        <f t="shared" si="120"/>
        <v>airen224</v>
      </c>
      <c r="D7728" s="283">
        <v>7247</v>
      </c>
      <c r="E7728" s="283">
        <v>2933</v>
      </c>
      <c r="F7728" s="283">
        <v>133365</v>
      </c>
      <c r="G7728" s="24">
        <v>50</v>
      </c>
      <c r="H7728" s="24">
        <v>0</v>
      </c>
      <c r="I7728" s="24">
        <v>0</v>
      </c>
      <c r="J7728" s="282">
        <v>10</v>
      </c>
      <c r="K7728" s="282">
        <v>30</v>
      </c>
    </row>
    <row r="7729" spans="1:11" x14ac:dyDescent="0.3">
      <c r="A7729" s="283" t="s">
        <v>2085</v>
      </c>
      <c r="B7729" s="283">
        <v>225</v>
      </c>
      <c r="C7729" s="24" t="str">
        <f t="shared" si="120"/>
        <v>airen225</v>
      </c>
      <c r="D7729" s="283">
        <v>7322</v>
      </c>
      <c r="E7729" s="283">
        <v>2963</v>
      </c>
      <c r="F7729" s="283">
        <v>135094</v>
      </c>
      <c r="G7729" s="24">
        <v>50</v>
      </c>
      <c r="H7729" s="24">
        <v>0</v>
      </c>
      <c r="I7729" s="24">
        <v>0</v>
      </c>
      <c r="J7729" s="282">
        <v>10</v>
      </c>
      <c r="K7729" s="282">
        <v>30</v>
      </c>
    </row>
    <row r="7730" spans="1:11" x14ac:dyDescent="0.3">
      <c r="A7730" s="283" t="s">
        <v>2085</v>
      </c>
      <c r="B7730" s="283">
        <v>226</v>
      </c>
      <c r="C7730" s="24" t="str">
        <f t="shared" si="120"/>
        <v>airen226</v>
      </c>
      <c r="D7730" s="283">
        <v>7398</v>
      </c>
      <c r="E7730" s="283">
        <v>2994</v>
      </c>
      <c r="F7730" s="283">
        <v>136769</v>
      </c>
      <c r="G7730" s="24">
        <v>50</v>
      </c>
      <c r="H7730" s="24">
        <v>0</v>
      </c>
      <c r="I7730" s="24">
        <v>0</v>
      </c>
      <c r="J7730" s="282">
        <v>10</v>
      </c>
      <c r="K7730" s="282">
        <v>30</v>
      </c>
    </row>
    <row r="7731" spans="1:11" x14ac:dyDescent="0.3">
      <c r="A7731" s="283" t="s">
        <v>2085</v>
      </c>
      <c r="B7731" s="283">
        <v>227</v>
      </c>
      <c r="C7731" s="24" t="str">
        <f t="shared" si="120"/>
        <v>airen227</v>
      </c>
      <c r="D7731" s="283">
        <v>7475</v>
      </c>
      <c r="E7731" s="283">
        <v>3025</v>
      </c>
      <c r="F7731" s="283">
        <v>138541</v>
      </c>
      <c r="G7731" s="24">
        <v>50</v>
      </c>
      <c r="H7731" s="24">
        <v>0</v>
      </c>
      <c r="I7731" s="24">
        <v>0</v>
      </c>
      <c r="J7731" s="282">
        <v>10</v>
      </c>
      <c r="K7731" s="282">
        <v>30</v>
      </c>
    </row>
    <row r="7732" spans="1:11" x14ac:dyDescent="0.3">
      <c r="A7732" s="283" t="s">
        <v>2085</v>
      </c>
      <c r="B7732" s="283">
        <v>228</v>
      </c>
      <c r="C7732" s="24" t="str">
        <f t="shared" si="120"/>
        <v>airen228</v>
      </c>
      <c r="D7732" s="283">
        <v>7553</v>
      </c>
      <c r="E7732" s="283">
        <v>3057</v>
      </c>
      <c r="F7732" s="283">
        <v>140257</v>
      </c>
      <c r="G7732" s="24">
        <v>50</v>
      </c>
      <c r="H7732" s="24">
        <v>0</v>
      </c>
      <c r="I7732" s="24">
        <v>0</v>
      </c>
      <c r="J7732" s="282">
        <v>10</v>
      </c>
      <c r="K7732" s="282">
        <v>30</v>
      </c>
    </row>
    <row r="7733" spans="1:11" x14ac:dyDescent="0.3">
      <c r="A7733" s="283" t="s">
        <v>2085</v>
      </c>
      <c r="B7733" s="283">
        <v>229</v>
      </c>
      <c r="C7733" s="24" t="str">
        <f t="shared" si="120"/>
        <v>airen229</v>
      </c>
      <c r="D7733" s="283">
        <v>7631</v>
      </c>
      <c r="E7733" s="283">
        <v>3089</v>
      </c>
      <c r="F7733" s="283">
        <v>142072</v>
      </c>
      <c r="G7733" s="24">
        <v>50</v>
      </c>
      <c r="H7733" s="24">
        <v>0</v>
      </c>
      <c r="I7733" s="24">
        <v>0</v>
      </c>
      <c r="J7733" s="282">
        <v>10</v>
      </c>
      <c r="K7733" s="282">
        <v>30</v>
      </c>
    </row>
    <row r="7734" spans="1:11" x14ac:dyDescent="0.3">
      <c r="A7734" s="283" t="s">
        <v>2085</v>
      </c>
      <c r="B7734" s="283">
        <v>230</v>
      </c>
      <c r="C7734" s="24" t="str">
        <f t="shared" si="120"/>
        <v>airen230</v>
      </c>
      <c r="D7734" s="283">
        <v>7711</v>
      </c>
      <c r="E7734" s="283">
        <v>3121</v>
      </c>
      <c r="F7734" s="283">
        <v>143831</v>
      </c>
      <c r="G7734" s="24">
        <v>50</v>
      </c>
      <c r="H7734" s="24">
        <v>0</v>
      </c>
      <c r="I7734" s="24">
        <v>0</v>
      </c>
      <c r="J7734" s="282">
        <v>10</v>
      </c>
      <c r="K7734" s="282">
        <v>30</v>
      </c>
    </row>
    <row r="7735" spans="1:11" x14ac:dyDescent="0.3">
      <c r="A7735" s="283" t="s">
        <v>2085</v>
      </c>
      <c r="B7735" s="283">
        <v>231</v>
      </c>
      <c r="C7735" s="24" t="str">
        <f t="shared" si="120"/>
        <v>airen231</v>
      </c>
      <c r="D7735" s="283">
        <v>7791</v>
      </c>
      <c r="E7735" s="283">
        <v>3153</v>
      </c>
      <c r="F7735" s="283">
        <v>145690</v>
      </c>
      <c r="G7735" s="24">
        <v>50</v>
      </c>
      <c r="H7735" s="24">
        <v>0</v>
      </c>
      <c r="I7735" s="24">
        <v>0</v>
      </c>
      <c r="J7735" s="282">
        <v>10</v>
      </c>
      <c r="K7735" s="282">
        <v>30</v>
      </c>
    </row>
    <row r="7736" spans="1:11" x14ac:dyDescent="0.3">
      <c r="A7736" s="283" t="s">
        <v>2085</v>
      </c>
      <c r="B7736" s="283">
        <v>232</v>
      </c>
      <c r="C7736" s="24" t="str">
        <f t="shared" si="120"/>
        <v>airen232</v>
      </c>
      <c r="D7736" s="283">
        <v>7872</v>
      </c>
      <c r="E7736" s="283">
        <v>3186</v>
      </c>
      <c r="F7736" s="283">
        <v>147572</v>
      </c>
      <c r="G7736" s="24">
        <v>50</v>
      </c>
      <c r="H7736" s="24">
        <v>0</v>
      </c>
      <c r="I7736" s="24">
        <v>0</v>
      </c>
      <c r="J7736" s="282">
        <v>10</v>
      </c>
      <c r="K7736" s="282">
        <v>30</v>
      </c>
    </row>
    <row r="7737" spans="1:11" x14ac:dyDescent="0.3">
      <c r="A7737" s="283" t="s">
        <v>2085</v>
      </c>
      <c r="B7737" s="283">
        <v>233</v>
      </c>
      <c r="C7737" s="24" t="str">
        <f t="shared" si="120"/>
        <v>airen233</v>
      </c>
      <c r="D7737" s="283">
        <v>7953</v>
      </c>
      <c r="E7737" s="283">
        <v>3219</v>
      </c>
      <c r="F7737" s="283">
        <v>149396</v>
      </c>
      <c r="G7737" s="24">
        <v>50</v>
      </c>
      <c r="H7737" s="24">
        <v>0</v>
      </c>
      <c r="I7737" s="24">
        <v>0</v>
      </c>
      <c r="J7737" s="282">
        <v>10</v>
      </c>
      <c r="K7737" s="282">
        <v>30</v>
      </c>
    </row>
    <row r="7738" spans="1:11" x14ac:dyDescent="0.3">
      <c r="A7738" s="283" t="s">
        <v>2085</v>
      </c>
      <c r="B7738" s="283">
        <v>234</v>
      </c>
      <c r="C7738" s="24" t="str">
        <f t="shared" si="120"/>
        <v>airen234</v>
      </c>
      <c r="D7738" s="283">
        <v>8036</v>
      </c>
      <c r="E7738" s="283">
        <v>3252</v>
      </c>
      <c r="F7738" s="283">
        <v>151325</v>
      </c>
      <c r="G7738" s="24">
        <v>50</v>
      </c>
      <c r="H7738" s="24">
        <v>0</v>
      </c>
      <c r="I7738" s="24">
        <v>0</v>
      </c>
      <c r="J7738" s="282">
        <v>10</v>
      </c>
      <c r="K7738" s="282">
        <v>30</v>
      </c>
    </row>
    <row r="7739" spans="1:11" x14ac:dyDescent="0.3">
      <c r="A7739" s="283" t="s">
        <v>2085</v>
      </c>
      <c r="B7739" s="283">
        <v>235</v>
      </c>
      <c r="C7739" s="24" t="str">
        <f t="shared" si="120"/>
        <v>airen235</v>
      </c>
      <c r="D7739" s="283">
        <v>8119</v>
      </c>
      <c r="E7739" s="283">
        <v>3286</v>
      </c>
      <c r="F7739" s="283">
        <v>153193</v>
      </c>
      <c r="G7739" s="24">
        <v>50</v>
      </c>
      <c r="H7739" s="24">
        <v>0</v>
      </c>
      <c r="I7739" s="24">
        <v>0</v>
      </c>
      <c r="J7739" s="282">
        <v>10</v>
      </c>
      <c r="K7739" s="282">
        <v>30</v>
      </c>
    </row>
    <row r="7740" spans="1:11" x14ac:dyDescent="0.3">
      <c r="A7740" s="283" t="s">
        <v>2085</v>
      </c>
      <c r="B7740" s="283">
        <v>236</v>
      </c>
      <c r="C7740" s="24" t="str">
        <f t="shared" si="120"/>
        <v>airen236</v>
      </c>
      <c r="D7740" s="283">
        <v>8203</v>
      </c>
      <c r="E7740" s="283">
        <v>3320</v>
      </c>
      <c r="F7740" s="283">
        <v>155169</v>
      </c>
      <c r="G7740" s="24">
        <v>50</v>
      </c>
      <c r="H7740" s="24">
        <v>0</v>
      </c>
      <c r="I7740" s="24">
        <v>0</v>
      </c>
      <c r="J7740" s="282">
        <v>10</v>
      </c>
      <c r="K7740" s="282">
        <v>30</v>
      </c>
    </row>
    <row r="7741" spans="1:11" x14ac:dyDescent="0.3">
      <c r="A7741" s="283" t="s">
        <v>2085</v>
      </c>
      <c r="B7741" s="283">
        <v>237</v>
      </c>
      <c r="C7741" s="24" t="str">
        <f t="shared" si="120"/>
        <v>airen237</v>
      </c>
      <c r="D7741" s="283">
        <v>8288</v>
      </c>
      <c r="E7741" s="283">
        <v>3354</v>
      </c>
      <c r="F7741" s="283">
        <v>157083</v>
      </c>
      <c r="G7741" s="24">
        <v>50</v>
      </c>
      <c r="H7741" s="24">
        <v>0</v>
      </c>
      <c r="I7741" s="24">
        <v>0</v>
      </c>
      <c r="J7741" s="282">
        <v>10</v>
      </c>
      <c r="K7741" s="282">
        <v>30</v>
      </c>
    </row>
    <row r="7742" spans="1:11" x14ac:dyDescent="0.3">
      <c r="A7742" s="283" t="s">
        <v>2085</v>
      </c>
      <c r="B7742" s="283">
        <v>238</v>
      </c>
      <c r="C7742" s="24" t="str">
        <f t="shared" si="120"/>
        <v>airen238</v>
      </c>
      <c r="D7742" s="283">
        <v>8373</v>
      </c>
      <c r="E7742" s="283">
        <v>3389</v>
      </c>
      <c r="F7742" s="283">
        <v>159107</v>
      </c>
      <c r="G7742" s="24">
        <v>50</v>
      </c>
      <c r="H7742" s="24">
        <v>0</v>
      </c>
      <c r="I7742" s="24">
        <v>0</v>
      </c>
      <c r="J7742" s="282">
        <v>10</v>
      </c>
      <c r="K7742" s="282">
        <v>30</v>
      </c>
    </row>
    <row r="7743" spans="1:11" x14ac:dyDescent="0.3">
      <c r="A7743" s="283" t="s">
        <v>2085</v>
      </c>
      <c r="B7743" s="283">
        <v>239</v>
      </c>
      <c r="C7743" s="24" t="str">
        <f t="shared" si="120"/>
        <v>airen239</v>
      </c>
      <c r="D7743" s="283">
        <v>8460</v>
      </c>
      <c r="E7743" s="283">
        <v>3424</v>
      </c>
      <c r="F7743" s="283">
        <v>161068</v>
      </c>
      <c r="G7743" s="24">
        <v>50</v>
      </c>
      <c r="H7743" s="24">
        <v>0</v>
      </c>
      <c r="I7743" s="24">
        <v>0</v>
      </c>
      <c r="J7743" s="282">
        <v>10</v>
      </c>
      <c r="K7743" s="282">
        <v>30</v>
      </c>
    </row>
    <row r="7744" spans="1:11" x14ac:dyDescent="0.3">
      <c r="A7744" s="283" t="s">
        <v>2085</v>
      </c>
      <c r="B7744" s="283">
        <v>240</v>
      </c>
      <c r="C7744" s="24" t="str">
        <f t="shared" si="120"/>
        <v>airen240</v>
      </c>
      <c r="D7744" s="283">
        <v>8547</v>
      </c>
      <c r="E7744" s="283">
        <v>3459</v>
      </c>
      <c r="F7744" s="283">
        <v>163141</v>
      </c>
      <c r="G7744" s="24">
        <v>50</v>
      </c>
      <c r="H7744" s="24">
        <v>0</v>
      </c>
      <c r="I7744" s="24">
        <v>0</v>
      </c>
      <c r="J7744" s="282">
        <v>10</v>
      </c>
      <c r="K7744" s="282">
        <v>30</v>
      </c>
    </row>
    <row r="7745" spans="1:11" x14ac:dyDescent="0.3">
      <c r="A7745" s="283" t="s">
        <v>2085</v>
      </c>
      <c r="B7745" s="283">
        <v>241</v>
      </c>
      <c r="C7745" s="24" t="str">
        <f t="shared" si="120"/>
        <v>airen241</v>
      </c>
      <c r="D7745" s="283">
        <v>9319</v>
      </c>
      <c r="E7745" s="283">
        <v>3772</v>
      </c>
      <c r="F7745" s="283">
        <v>180131</v>
      </c>
      <c r="G7745" s="24">
        <v>50</v>
      </c>
      <c r="H7745" s="24">
        <v>0</v>
      </c>
      <c r="I7745" s="24">
        <v>0</v>
      </c>
      <c r="J7745" s="282">
        <v>10</v>
      </c>
      <c r="K7745" s="282">
        <v>30</v>
      </c>
    </row>
    <row r="7746" spans="1:11" x14ac:dyDescent="0.3">
      <c r="A7746" s="283" t="s">
        <v>2085</v>
      </c>
      <c r="B7746" s="283">
        <v>242</v>
      </c>
      <c r="C7746" s="24" t="str">
        <f t="shared" si="120"/>
        <v>airen242</v>
      </c>
      <c r="D7746" s="283">
        <v>9415</v>
      </c>
      <c r="E7746" s="283">
        <v>3811</v>
      </c>
      <c r="F7746" s="283">
        <v>182444</v>
      </c>
      <c r="G7746" s="24">
        <v>50</v>
      </c>
      <c r="H7746" s="24">
        <v>0</v>
      </c>
      <c r="I7746" s="24">
        <v>0</v>
      </c>
      <c r="J7746" s="282">
        <v>10</v>
      </c>
      <c r="K7746" s="282">
        <v>30</v>
      </c>
    </row>
    <row r="7747" spans="1:11" x14ac:dyDescent="0.3">
      <c r="A7747" s="283" t="s">
        <v>2085</v>
      </c>
      <c r="B7747" s="283">
        <v>243</v>
      </c>
      <c r="C7747" s="24" t="str">
        <f t="shared" si="120"/>
        <v>airen243</v>
      </c>
      <c r="D7747" s="283">
        <v>9513</v>
      </c>
      <c r="E7747" s="283">
        <v>3850</v>
      </c>
      <c r="F7747" s="283">
        <v>185025</v>
      </c>
      <c r="G7747" s="24">
        <v>50</v>
      </c>
      <c r="H7747" s="24">
        <v>0</v>
      </c>
      <c r="I7747" s="24">
        <v>0</v>
      </c>
      <c r="J7747" s="282">
        <v>10</v>
      </c>
      <c r="K7747" s="282">
        <v>30</v>
      </c>
    </row>
    <row r="7748" spans="1:11" x14ac:dyDescent="0.3">
      <c r="A7748" s="283" t="s">
        <v>2085</v>
      </c>
      <c r="B7748" s="283">
        <v>244</v>
      </c>
      <c r="C7748" s="24" t="str">
        <f t="shared" si="120"/>
        <v>airen244</v>
      </c>
      <c r="D7748" s="283">
        <v>9611</v>
      </c>
      <c r="E7748" s="283">
        <v>3890</v>
      </c>
      <c r="F7748" s="283">
        <v>187398</v>
      </c>
      <c r="G7748" s="24">
        <v>50</v>
      </c>
      <c r="H7748" s="24">
        <v>0</v>
      </c>
      <c r="I7748" s="24">
        <v>0</v>
      </c>
      <c r="J7748" s="282">
        <v>10</v>
      </c>
      <c r="K7748" s="282">
        <v>30</v>
      </c>
    </row>
    <row r="7749" spans="1:11" x14ac:dyDescent="0.3">
      <c r="A7749" s="283" t="s">
        <v>2085</v>
      </c>
      <c r="B7749" s="283">
        <v>245</v>
      </c>
      <c r="C7749" s="24" t="str">
        <f t="shared" si="120"/>
        <v>airen245</v>
      </c>
      <c r="D7749" s="283">
        <v>9710</v>
      </c>
      <c r="E7749" s="283">
        <v>3930</v>
      </c>
      <c r="F7749" s="283">
        <v>190018</v>
      </c>
      <c r="G7749" s="24">
        <v>50</v>
      </c>
      <c r="H7749" s="24">
        <v>0</v>
      </c>
      <c r="I7749" s="24">
        <v>0</v>
      </c>
      <c r="J7749" s="282">
        <v>10</v>
      </c>
      <c r="K7749" s="282">
        <v>30</v>
      </c>
    </row>
    <row r="7750" spans="1:11" x14ac:dyDescent="0.3">
      <c r="A7750" s="283" t="s">
        <v>2085</v>
      </c>
      <c r="B7750" s="283">
        <v>246</v>
      </c>
      <c r="C7750" s="24" t="str">
        <f t="shared" ref="C7750:C7813" si="121">A7750&amp;B7750</f>
        <v>airen246</v>
      </c>
      <c r="D7750" s="283">
        <v>9809</v>
      </c>
      <c r="E7750" s="283">
        <v>3970</v>
      </c>
      <c r="F7750" s="283">
        <v>192144</v>
      </c>
      <c r="G7750" s="24">
        <v>50</v>
      </c>
      <c r="H7750" s="24">
        <v>0</v>
      </c>
      <c r="I7750" s="24">
        <v>0</v>
      </c>
      <c r="J7750" s="282">
        <v>10</v>
      </c>
      <c r="K7750" s="282">
        <v>30</v>
      </c>
    </row>
    <row r="7751" spans="1:11" x14ac:dyDescent="0.3">
      <c r="A7751" s="283" t="s">
        <v>2085</v>
      </c>
      <c r="B7751" s="283">
        <v>247</v>
      </c>
      <c r="C7751" s="24" t="str">
        <f t="shared" si="121"/>
        <v>airen247</v>
      </c>
      <c r="D7751" s="283">
        <v>9910</v>
      </c>
      <c r="E7751" s="283">
        <v>4011</v>
      </c>
      <c r="F7751" s="283">
        <v>194828</v>
      </c>
      <c r="G7751" s="24">
        <v>50</v>
      </c>
      <c r="H7751" s="24">
        <v>0</v>
      </c>
      <c r="I7751" s="24">
        <v>0</v>
      </c>
      <c r="J7751" s="282">
        <v>10</v>
      </c>
      <c r="K7751" s="282">
        <v>30</v>
      </c>
    </row>
    <row r="7752" spans="1:11" x14ac:dyDescent="0.3">
      <c r="A7752" s="283" t="s">
        <v>2085</v>
      </c>
      <c r="B7752" s="283">
        <v>248</v>
      </c>
      <c r="C7752" s="24" t="str">
        <f t="shared" si="121"/>
        <v>airen248</v>
      </c>
      <c r="D7752" s="283">
        <v>10012</v>
      </c>
      <c r="E7752" s="283">
        <v>4052</v>
      </c>
      <c r="F7752" s="283">
        <v>197005</v>
      </c>
      <c r="G7752" s="24">
        <v>50</v>
      </c>
      <c r="H7752" s="24">
        <v>0</v>
      </c>
      <c r="I7752" s="24">
        <v>0</v>
      </c>
      <c r="J7752" s="282">
        <v>10</v>
      </c>
      <c r="K7752" s="282">
        <v>30</v>
      </c>
    </row>
    <row r="7753" spans="1:11" x14ac:dyDescent="0.3">
      <c r="A7753" s="283" t="s">
        <v>2085</v>
      </c>
      <c r="B7753" s="283">
        <v>249</v>
      </c>
      <c r="C7753" s="24" t="str">
        <f t="shared" si="121"/>
        <v>airen249</v>
      </c>
      <c r="D7753" s="283">
        <v>10115</v>
      </c>
      <c r="E7753" s="283">
        <v>4094</v>
      </c>
      <c r="F7753" s="283">
        <v>199755</v>
      </c>
      <c r="G7753" s="24">
        <v>50</v>
      </c>
      <c r="H7753" s="24">
        <v>0</v>
      </c>
      <c r="I7753" s="24">
        <v>0</v>
      </c>
      <c r="J7753" s="282">
        <v>10</v>
      </c>
      <c r="K7753" s="282">
        <v>30</v>
      </c>
    </row>
    <row r="7754" spans="1:11" x14ac:dyDescent="0.3">
      <c r="A7754" s="283" t="s">
        <v>2085</v>
      </c>
      <c r="B7754" s="283">
        <v>250</v>
      </c>
      <c r="C7754" s="24" t="str">
        <f t="shared" si="121"/>
        <v>airen250</v>
      </c>
      <c r="D7754" s="283">
        <v>10219</v>
      </c>
      <c r="E7754" s="283">
        <v>4136</v>
      </c>
      <c r="F7754" s="283">
        <v>201985</v>
      </c>
      <c r="G7754" s="24">
        <v>50</v>
      </c>
      <c r="H7754" s="24">
        <v>0</v>
      </c>
      <c r="I7754" s="24">
        <v>0</v>
      </c>
      <c r="J7754" s="282">
        <v>10</v>
      </c>
      <c r="K7754" s="282">
        <v>30</v>
      </c>
    </row>
    <row r="7755" spans="1:11" x14ac:dyDescent="0.3">
      <c r="A7755" s="283" t="s">
        <v>2085</v>
      </c>
      <c r="B7755" s="283">
        <v>251</v>
      </c>
      <c r="C7755" s="24" t="str">
        <f t="shared" si="121"/>
        <v>airen251</v>
      </c>
      <c r="D7755" s="283">
        <v>10324</v>
      </c>
      <c r="E7755" s="283">
        <v>4178</v>
      </c>
      <c r="F7755" s="283">
        <v>204802</v>
      </c>
      <c r="G7755" s="24">
        <v>50</v>
      </c>
      <c r="H7755" s="24">
        <v>0</v>
      </c>
      <c r="I7755" s="24">
        <v>0</v>
      </c>
      <c r="J7755" s="282">
        <v>10</v>
      </c>
      <c r="K7755" s="282">
        <v>30</v>
      </c>
    </row>
    <row r="7756" spans="1:11" x14ac:dyDescent="0.3">
      <c r="A7756" s="283" t="s">
        <v>2085</v>
      </c>
      <c r="B7756" s="283">
        <v>252</v>
      </c>
      <c r="C7756" s="24" t="str">
        <f t="shared" si="121"/>
        <v>airen252</v>
      </c>
      <c r="D7756" s="283">
        <v>10430</v>
      </c>
      <c r="E7756" s="283">
        <v>4221</v>
      </c>
      <c r="F7756" s="283">
        <v>207087</v>
      </c>
      <c r="G7756" s="24">
        <v>50</v>
      </c>
      <c r="H7756" s="24">
        <v>0</v>
      </c>
      <c r="I7756" s="24">
        <v>0</v>
      </c>
      <c r="J7756" s="282">
        <v>10</v>
      </c>
      <c r="K7756" s="282">
        <v>30</v>
      </c>
    </row>
    <row r="7757" spans="1:11" x14ac:dyDescent="0.3">
      <c r="A7757" s="283" t="s">
        <v>2085</v>
      </c>
      <c r="B7757" s="283">
        <v>253</v>
      </c>
      <c r="C7757" s="24" t="str">
        <f t="shared" si="121"/>
        <v>airen253</v>
      </c>
      <c r="D7757" s="283">
        <v>10537</v>
      </c>
      <c r="E7757" s="283">
        <v>4265</v>
      </c>
      <c r="F7757" s="283">
        <v>209973</v>
      </c>
      <c r="G7757" s="24">
        <v>50</v>
      </c>
      <c r="H7757" s="24">
        <v>0</v>
      </c>
      <c r="I7757" s="24">
        <v>0</v>
      </c>
      <c r="J7757" s="282">
        <v>10</v>
      </c>
      <c r="K7757" s="282">
        <v>30</v>
      </c>
    </row>
    <row r="7758" spans="1:11" x14ac:dyDescent="0.3">
      <c r="A7758" s="283" t="s">
        <v>2085</v>
      </c>
      <c r="B7758" s="283">
        <v>254</v>
      </c>
      <c r="C7758" s="24" t="str">
        <f t="shared" si="121"/>
        <v>airen254</v>
      </c>
      <c r="D7758" s="283">
        <v>10645</v>
      </c>
      <c r="E7758" s="283">
        <v>4308</v>
      </c>
      <c r="F7758" s="283">
        <v>212313</v>
      </c>
      <c r="G7758" s="24">
        <v>50</v>
      </c>
      <c r="H7758" s="24">
        <v>0</v>
      </c>
      <c r="I7758" s="24">
        <v>0</v>
      </c>
      <c r="J7758" s="282">
        <v>10</v>
      </c>
      <c r="K7758" s="282">
        <v>30</v>
      </c>
    </row>
    <row r="7759" spans="1:11" x14ac:dyDescent="0.3">
      <c r="A7759" s="283" t="s">
        <v>2085</v>
      </c>
      <c r="B7759" s="283">
        <v>255</v>
      </c>
      <c r="C7759" s="24" t="str">
        <f t="shared" si="121"/>
        <v>airen255</v>
      </c>
      <c r="D7759" s="283">
        <v>10754</v>
      </c>
      <c r="E7759" s="283">
        <v>4352</v>
      </c>
      <c r="F7759" s="283">
        <v>215072</v>
      </c>
      <c r="G7759" s="24">
        <v>50</v>
      </c>
      <c r="H7759" s="24">
        <v>0</v>
      </c>
      <c r="I7759" s="24">
        <v>0</v>
      </c>
      <c r="J7759" s="282">
        <v>10</v>
      </c>
      <c r="K7759" s="282">
        <v>30</v>
      </c>
    </row>
    <row r="7760" spans="1:11" x14ac:dyDescent="0.3">
      <c r="A7760" s="283" t="s">
        <v>2085</v>
      </c>
      <c r="B7760" s="283">
        <v>256</v>
      </c>
      <c r="C7760" s="24" t="str">
        <f t="shared" si="121"/>
        <v>airen256</v>
      </c>
      <c r="D7760" s="283">
        <v>10864</v>
      </c>
      <c r="E7760" s="283">
        <v>4397</v>
      </c>
      <c r="F7760" s="283">
        <v>217466</v>
      </c>
      <c r="G7760" s="24">
        <v>50</v>
      </c>
      <c r="H7760" s="24">
        <v>0</v>
      </c>
      <c r="I7760" s="24">
        <v>0</v>
      </c>
      <c r="J7760" s="282">
        <v>10</v>
      </c>
      <c r="K7760" s="282">
        <v>30</v>
      </c>
    </row>
    <row r="7761" spans="1:11" x14ac:dyDescent="0.3">
      <c r="A7761" s="283" t="s">
        <v>2085</v>
      </c>
      <c r="B7761" s="283">
        <v>257</v>
      </c>
      <c r="C7761" s="24" t="str">
        <f t="shared" si="121"/>
        <v>airen257</v>
      </c>
      <c r="D7761" s="283">
        <v>10975</v>
      </c>
      <c r="E7761" s="283">
        <v>4442</v>
      </c>
      <c r="F7761" s="283">
        <v>220492</v>
      </c>
      <c r="G7761" s="24">
        <v>50</v>
      </c>
      <c r="H7761" s="24">
        <v>0</v>
      </c>
      <c r="I7761" s="24">
        <v>0</v>
      </c>
      <c r="J7761" s="282">
        <v>10</v>
      </c>
      <c r="K7761" s="282">
        <v>30</v>
      </c>
    </row>
    <row r="7762" spans="1:11" x14ac:dyDescent="0.3">
      <c r="A7762" s="283" t="s">
        <v>2085</v>
      </c>
      <c r="B7762" s="283">
        <v>258</v>
      </c>
      <c r="C7762" s="24" t="str">
        <f t="shared" si="121"/>
        <v>airen258</v>
      </c>
      <c r="D7762" s="283">
        <v>11087</v>
      </c>
      <c r="E7762" s="283">
        <v>4487</v>
      </c>
      <c r="F7762" s="283">
        <v>222944</v>
      </c>
      <c r="G7762" s="24">
        <v>50</v>
      </c>
      <c r="H7762" s="24">
        <v>0</v>
      </c>
      <c r="I7762" s="24">
        <v>0</v>
      </c>
      <c r="J7762" s="282">
        <v>10</v>
      </c>
      <c r="K7762" s="282">
        <v>30</v>
      </c>
    </row>
    <row r="7763" spans="1:11" x14ac:dyDescent="0.3">
      <c r="A7763" s="283" t="s">
        <v>2085</v>
      </c>
      <c r="B7763" s="283">
        <v>259</v>
      </c>
      <c r="C7763" s="24" t="str">
        <f t="shared" si="121"/>
        <v>airen259</v>
      </c>
      <c r="D7763" s="283">
        <v>11200</v>
      </c>
      <c r="E7763" s="283">
        <v>4533</v>
      </c>
      <c r="F7763" s="283">
        <v>226044</v>
      </c>
      <c r="G7763" s="24">
        <v>50</v>
      </c>
      <c r="H7763" s="24">
        <v>0</v>
      </c>
      <c r="I7763" s="24">
        <v>0</v>
      </c>
      <c r="J7763" s="282">
        <v>10</v>
      </c>
      <c r="K7763" s="282">
        <v>30</v>
      </c>
    </row>
    <row r="7764" spans="1:11" x14ac:dyDescent="0.3">
      <c r="A7764" s="283" t="s">
        <v>2085</v>
      </c>
      <c r="B7764" s="283">
        <v>260</v>
      </c>
      <c r="C7764" s="24" t="str">
        <f t="shared" si="121"/>
        <v>airen260</v>
      </c>
      <c r="D7764" s="283">
        <v>11315</v>
      </c>
      <c r="E7764" s="283">
        <v>4579</v>
      </c>
      <c r="F7764" s="283">
        <v>228555</v>
      </c>
      <c r="G7764" s="24">
        <v>50</v>
      </c>
      <c r="H7764" s="24">
        <v>0</v>
      </c>
      <c r="I7764" s="24">
        <v>0</v>
      </c>
      <c r="J7764" s="282">
        <v>10</v>
      </c>
      <c r="K7764" s="282">
        <v>30</v>
      </c>
    </row>
    <row r="7765" spans="1:11" x14ac:dyDescent="0.3">
      <c r="A7765" s="283" t="s">
        <v>2085</v>
      </c>
      <c r="B7765" s="283">
        <v>261</v>
      </c>
      <c r="C7765" s="24" t="str">
        <f t="shared" si="121"/>
        <v>airen261</v>
      </c>
      <c r="D7765" s="283">
        <v>12335</v>
      </c>
      <c r="E7765" s="283">
        <v>4993</v>
      </c>
      <c r="F7765" s="283">
        <v>252471</v>
      </c>
      <c r="G7765" s="24">
        <v>50</v>
      </c>
      <c r="H7765" s="24">
        <v>0</v>
      </c>
      <c r="I7765" s="24">
        <v>0</v>
      </c>
      <c r="J7765" s="282">
        <v>10</v>
      </c>
      <c r="K7765" s="282">
        <v>30</v>
      </c>
    </row>
    <row r="7766" spans="1:11" x14ac:dyDescent="0.3">
      <c r="A7766" s="283" t="s">
        <v>2085</v>
      </c>
      <c r="B7766" s="283">
        <v>262</v>
      </c>
      <c r="C7766" s="24" t="str">
        <f t="shared" si="121"/>
        <v>airen262</v>
      </c>
      <c r="D7766" s="283">
        <v>12461</v>
      </c>
      <c r="E7766" s="283">
        <v>5044</v>
      </c>
      <c r="F7766" s="283">
        <v>255273</v>
      </c>
      <c r="G7766" s="24">
        <v>50</v>
      </c>
      <c r="H7766" s="24">
        <v>0</v>
      </c>
      <c r="I7766" s="24">
        <v>0</v>
      </c>
      <c r="J7766" s="282">
        <v>10</v>
      </c>
      <c r="K7766" s="282">
        <v>30</v>
      </c>
    </row>
    <row r="7767" spans="1:11" x14ac:dyDescent="0.3">
      <c r="A7767" s="283" t="s">
        <v>2085</v>
      </c>
      <c r="B7767" s="283">
        <v>263</v>
      </c>
      <c r="C7767" s="24" t="str">
        <f t="shared" si="121"/>
        <v>airen263</v>
      </c>
      <c r="D7767" s="283">
        <v>12588</v>
      </c>
      <c r="E7767" s="283">
        <v>5095</v>
      </c>
      <c r="F7767" s="283">
        <v>259520</v>
      </c>
      <c r="G7767" s="24">
        <v>50</v>
      </c>
      <c r="H7767" s="24">
        <v>0</v>
      </c>
      <c r="I7767" s="24">
        <v>0</v>
      </c>
      <c r="J7767" s="282">
        <v>10</v>
      </c>
      <c r="K7767" s="282">
        <v>30</v>
      </c>
    </row>
    <row r="7768" spans="1:11" x14ac:dyDescent="0.3">
      <c r="A7768" s="283" t="s">
        <v>2085</v>
      </c>
      <c r="B7768" s="283">
        <v>264</v>
      </c>
      <c r="C7768" s="24" t="str">
        <f t="shared" si="121"/>
        <v>airen264</v>
      </c>
      <c r="D7768" s="283">
        <v>12716</v>
      </c>
      <c r="E7768" s="283">
        <v>5147</v>
      </c>
      <c r="F7768" s="283">
        <v>262397</v>
      </c>
      <c r="G7768" s="24">
        <v>50</v>
      </c>
      <c r="H7768" s="24">
        <v>0</v>
      </c>
      <c r="I7768" s="24">
        <v>0</v>
      </c>
      <c r="J7768" s="282">
        <v>10</v>
      </c>
      <c r="K7768" s="282">
        <v>30</v>
      </c>
    </row>
    <row r="7769" spans="1:11" x14ac:dyDescent="0.3">
      <c r="A7769" s="283" t="s">
        <v>2085</v>
      </c>
      <c r="B7769" s="283">
        <v>265</v>
      </c>
      <c r="C7769" s="24" t="str">
        <f t="shared" si="121"/>
        <v>airen265</v>
      </c>
      <c r="D7769" s="283">
        <v>12846</v>
      </c>
      <c r="E7769" s="283">
        <v>5199</v>
      </c>
      <c r="F7769" s="283">
        <v>266031</v>
      </c>
      <c r="G7769" s="24">
        <v>50</v>
      </c>
      <c r="H7769" s="24">
        <v>0</v>
      </c>
      <c r="I7769" s="24">
        <v>0</v>
      </c>
      <c r="J7769" s="282">
        <v>10</v>
      </c>
      <c r="K7769" s="282">
        <v>30</v>
      </c>
    </row>
    <row r="7770" spans="1:11" x14ac:dyDescent="0.3">
      <c r="A7770" s="283" t="s">
        <v>2085</v>
      </c>
      <c r="B7770" s="283">
        <v>266</v>
      </c>
      <c r="C7770" s="24" t="str">
        <f t="shared" si="121"/>
        <v>airen266</v>
      </c>
      <c r="D7770" s="283">
        <v>12977</v>
      </c>
      <c r="E7770" s="283">
        <v>5252</v>
      </c>
      <c r="F7770" s="283">
        <v>268978</v>
      </c>
      <c r="G7770" s="24">
        <v>50</v>
      </c>
      <c r="H7770" s="24">
        <v>0</v>
      </c>
      <c r="I7770" s="24">
        <v>0</v>
      </c>
      <c r="J7770" s="282">
        <v>10</v>
      </c>
      <c r="K7770" s="282">
        <v>30</v>
      </c>
    </row>
    <row r="7771" spans="1:11" x14ac:dyDescent="0.3">
      <c r="A7771" s="283" t="s">
        <v>2085</v>
      </c>
      <c r="B7771" s="283">
        <v>267</v>
      </c>
      <c r="C7771" s="24" t="str">
        <f t="shared" si="121"/>
        <v>airen267</v>
      </c>
      <c r="D7771" s="283">
        <v>13109</v>
      </c>
      <c r="E7771" s="283">
        <v>5306</v>
      </c>
      <c r="F7771" s="283">
        <v>272700</v>
      </c>
      <c r="G7771" s="24">
        <v>50</v>
      </c>
      <c r="H7771" s="24">
        <v>0</v>
      </c>
      <c r="I7771" s="24">
        <v>0</v>
      </c>
      <c r="J7771" s="282">
        <v>10</v>
      </c>
      <c r="K7771" s="282">
        <v>30</v>
      </c>
    </row>
    <row r="7772" spans="1:11" x14ac:dyDescent="0.3">
      <c r="A7772" s="283" t="s">
        <v>2085</v>
      </c>
      <c r="B7772" s="283">
        <v>268</v>
      </c>
      <c r="C7772" s="24" t="str">
        <f t="shared" si="121"/>
        <v>airen268</v>
      </c>
      <c r="D7772" s="283">
        <v>13242</v>
      </c>
      <c r="E7772" s="283">
        <v>5360</v>
      </c>
      <c r="F7772" s="283">
        <v>275717</v>
      </c>
      <c r="G7772" s="24">
        <v>50</v>
      </c>
      <c r="H7772" s="24">
        <v>0</v>
      </c>
      <c r="I7772" s="24">
        <v>0</v>
      </c>
      <c r="J7772" s="282">
        <v>10</v>
      </c>
      <c r="K7772" s="282">
        <v>30</v>
      </c>
    </row>
    <row r="7773" spans="1:11" x14ac:dyDescent="0.3">
      <c r="A7773" s="283" t="s">
        <v>2085</v>
      </c>
      <c r="B7773" s="283">
        <v>269</v>
      </c>
      <c r="C7773" s="24" t="str">
        <f t="shared" si="121"/>
        <v>airen269</v>
      </c>
      <c r="D7773" s="283">
        <v>13377</v>
      </c>
      <c r="E7773" s="283">
        <v>5414</v>
      </c>
      <c r="F7773" s="283">
        <v>279530</v>
      </c>
      <c r="G7773" s="24">
        <v>50</v>
      </c>
      <c r="H7773" s="24">
        <v>0</v>
      </c>
      <c r="I7773" s="24">
        <v>0</v>
      </c>
      <c r="J7773" s="282">
        <v>10</v>
      </c>
      <c r="K7773" s="282">
        <v>30</v>
      </c>
    </row>
    <row r="7774" spans="1:11" x14ac:dyDescent="0.3">
      <c r="A7774" s="283" t="s">
        <v>2085</v>
      </c>
      <c r="B7774" s="283">
        <v>270</v>
      </c>
      <c r="C7774" s="24" t="str">
        <f t="shared" si="121"/>
        <v>airen270</v>
      </c>
      <c r="D7774" s="283">
        <v>13512</v>
      </c>
      <c r="E7774" s="283">
        <v>5469</v>
      </c>
      <c r="F7774" s="283">
        <v>282619</v>
      </c>
      <c r="G7774" s="24">
        <v>50</v>
      </c>
      <c r="H7774" s="24">
        <v>0</v>
      </c>
      <c r="I7774" s="24">
        <v>0</v>
      </c>
      <c r="J7774" s="282">
        <v>10</v>
      </c>
      <c r="K7774" s="282">
        <v>30</v>
      </c>
    </row>
    <row r="7775" spans="1:11" x14ac:dyDescent="0.3">
      <c r="A7775" s="283" t="s">
        <v>2085</v>
      </c>
      <c r="B7775" s="283">
        <v>271</v>
      </c>
      <c r="C7775" s="24" t="str">
        <f t="shared" si="121"/>
        <v>airen271</v>
      </c>
      <c r="D7775" s="283">
        <v>13650</v>
      </c>
      <c r="E7775" s="283">
        <v>5525</v>
      </c>
      <c r="F7775" s="283">
        <v>286262</v>
      </c>
      <c r="G7775" s="24">
        <v>50</v>
      </c>
      <c r="H7775" s="24">
        <v>0</v>
      </c>
      <c r="I7775" s="24">
        <v>0</v>
      </c>
      <c r="J7775" s="282">
        <v>10</v>
      </c>
      <c r="K7775" s="282">
        <v>30</v>
      </c>
    </row>
    <row r="7776" spans="1:11" x14ac:dyDescent="0.3">
      <c r="A7776" s="283" t="s">
        <v>2085</v>
      </c>
      <c r="B7776" s="283">
        <v>272</v>
      </c>
      <c r="C7776" s="24" t="str">
        <f t="shared" si="121"/>
        <v>airen272</v>
      </c>
      <c r="D7776" s="283">
        <v>13788</v>
      </c>
      <c r="E7776" s="283">
        <v>5581</v>
      </c>
      <c r="F7776" s="283">
        <v>289422</v>
      </c>
      <c r="G7776" s="24">
        <v>50</v>
      </c>
      <c r="H7776" s="24">
        <v>0</v>
      </c>
      <c r="I7776" s="24">
        <v>0</v>
      </c>
      <c r="J7776" s="282">
        <v>10</v>
      </c>
      <c r="K7776" s="282">
        <v>30</v>
      </c>
    </row>
    <row r="7777" spans="1:11" x14ac:dyDescent="0.3">
      <c r="A7777" s="283" t="s">
        <v>2085</v>
      </c>
      <c r="B7777" s="283">
        <v>273</v>
      </c>
      <c r="C7777" s="24" t="str">
        <f t="shared" si="121"/>
        <v>airen273</v>
      </c>
      <c r="D7777" s="283">
        <v>13928</v>
      </c>
      <c r="E7777" s="283">
        <v>5637</v>
      </c>
      <c r="F7777" s="283">
        <v>293418</v>
      </c>
      <c r="G7777" s="24">
        <v>50</v>
      </c>
      <c r="H7777" s="24">
        <v>0</v>
      </c>
      <c r="I7777" s="24">
        <v>0</v>
      </c>
      <c r="J7777" s="282">
        <v>10</v>
      </c>
      <c r="K7777" s="282">
        <v>30</v>
      </c>
    </row>
    <row r="7778" spans="1:11" x14ac:dyDescent="0.3">
      <c r="A7778" s="283" t="s">
        <v>2085</v>
      </c>
      <c r="B7778" s="283">
        <v>274</v>
      </c>
      <c r="C7778" s="24" t="str">
        <f t="shared" si="121"/>
        <v>airen274</v>
      </c>
      <c r="D7778" s="283">
        <v>14069</v>
      </c>
      <c r="E7778" s="283">
        <v>5694</v>
      </c>
      <c r="F7778" s="283">
        <v>296653</v>
      </c>
      <c r="G7778" s="24">
        <v>50</v>
      </c>
      <c r="H7778" s="24">
        <v>0</v>
      </c>
      <c r="I7778" s="24">
        <v>0</v>
      </c>
      <c r="J7778" s="282">
        <v>10</v>
      </c>
      <c r="K7778" s="282">
        <v>30</v>
      </c>
    </row>
    <row r="7779" spans="1:11" x14ac:dyDescent="0.3">
      <c r="A7779" s="283" t="s">
        <v>2085</v>
      </c>
      <c r="B7779" s="283">
        <v>275</v>
      </c>
      <c r="C7779" s="24" t="str">
        <f t="shared" si="121"/>
        <v>airen275</v>
      </c>
      <c r="D7779" s="283">
        <v>14212</v>
      </c>
      <c r="E7779" s="283">
        <v>5752</v>
      </c>
      <c r="F7779" s="283">
        <v>300745</v>
      </c>
      <c r="G7779" s="24">
        <v>50</v>
      </c>
      <c r="H7779" s="24">
        <v>0</v>
      </c>
      <c r="I7779" s="24">
        <v>0</v>
      </c>
      <c r="J7779" s="282">
        <v>10</v>
      </c>
      <c r="K7779" s="282">
        <v>30</v>
      </c>
    </row>
    <row r="7780" spans="1:11" x14ac:dyDescent="0.3">
      <c r="A7780" s="283" t="s">
        <v>2085</v>
      </c>
      <c r="B7780" s="283">
        <v>276</v>
      </c>
      <c r="C7780" s="24" t="str">
        <f t="shared" si="121"/>
        <v>airen276</v>
      </c>
      <c r="D7780" s="283">
        <v>14356</v>
      </c>
      <c r="E7780" s="283">
        <v>5810</v>
      </c>
      <c r="F7780" s="283">
        <v>304058</v>
      </c>
      <c r="G7780" s="24">
        <v>50</v>
      </c>
      <c r="H7780" s="24">
        <v>0</v>
      </c>
      <c r="I7780" s="24">
        <v>0</v>
      </c>
      <c r="J7780" s="282">
        <v>10</v>
      </c>
      <c r="K7780" s="282">
        <v>30</v>
      </c>
    </row>
    <row r="7781" spans="1:11" x14ac:dyDescent="0.3">
      <c r="A7781" s="283" t="s">
        <v>2085</v>
      </c>
      <c r="B7781" s="283">
        <v>277</v>
      </c>
      <c r="C7781" s="24" t="str">
        <f t="shared" si="121"/>
        <v>airen277</v>
      </c>
      <c r="D7781" s="283">
        <v>14501</v>
      </c>
      <c r="E7781" s="283">
        <v>5869</v>
      </c>
      <c r="F7781" s="283">
        <v>308247</v>
      </c>
      <c r="G7781" s="24">
        <v>50</v>
      </c>
      <c r="H7781" s="24">
        <v>0</v>
      </c>
      <c r="I7781" s="24">
        <v>0</v>
      </c>
      <c r="J7781" s="282">
        <v>10</v>
      </c>
      <c r="K7781" s="282">
        <v>30</v>
      </c>
    </row>
    <row r="7782" spans="1:11" x14ac:dyDescent="0.3">
      <c r="A7782" s="283" t="s">
        <v>2085</v>
      </c>
      <c r="B7782" s="283">
        <v>278</v>
      </c>
      <c r="C7782" s="24" t="str">
        <f t="shared" si="121"/>
        <v>airen278</v>
      </c>
      <c r="D7782" s="283">
        <v>14647</v>
      </c>
      <c r="E7782" s="283">
        <v>5928</v>
      </c>
      <c r="F7782" s="283">
        <v>311639</v>
      </c>
      <c r="G7782" s="24">
        <v>50</v>
      </c>
      <c r="H7782" s="24">
        <v>0</v>
      </c>
      <c r="I7782" s="24">
        <v>0</v>
      </c>
      <c r="J7782" s="282">
        <v>10</v>
      </c>
      <c r="K7782" s="282">
        <v>30</v>
      </c>
    </row>
    <row r="7783" spans="1:11" x14ac:dyDescent="0.3">
      <c r="A7783" s="283" t="s">
        <v>2085</v>
      </c>
      <c r="B7783" s="283">
        <v>279</v>
      </c>
      <c r="C7783" s="24" t="str">
        <f t="shared" si="121"/>
        <v>airen279</v>
      </c>
      <c r="D7783" s="283">
        <v>14796</v>
      </c>
      <c r="E7783" s="283">
        <v>5988</v>
      </c>
      <c r="F7783" s="283">
        <v>315642</v>
      </c>
      <c r="G7783" s="24">
        <v>50</v>
      </c>
      <c r="H7783" s="24">
        <v>0</v>
      </c>
      <c r="I7783" s="24">
        <v>0</v>
      </c>
      <c r="J7783" s="282">
        <v>10</v>
      </c>
      <c r="K7783" s="282">
        <v>30</v>
      </c>
    </row>
    <row r="7784" spans="1:11" x14ac:dyDescent="0.3">
      <c r="A7784" s="283" t="s">
        <v>2085</v>
      </c>
      <c r="B7784" s="283">
        <v>280</v>
      </c>
      <c r="C7784" s="24" t="str">
        <f t="shared" si="121"/>
        <v>airen280</v>
      </c>
      <c r="D7784" s="283">
        <v>14945</v>
      </c>
      <c r="E7784" s="283">
        <v>6049</v>
      </c>
      <c r="F7784" s="283">
        <v>319111</v>
      </c>
      <c r="G7784" s="24">
        <v>50</v>
      </c>
      <c r="H7784" s="24">
        <v>0</v>
      </c>
      <c r="I7784" s="24">
        <v>0</v>
      </c>
      <c r="J7784" s="282">
        <v>10</v>
      </c>
      <c r="K7784" s="282">
        <v>30</v>
      </c>
    </row>
    <row r="7785" spans="1:11" x14ac:dyDescent="0.3">
      <c r="A7785" s="283" t="s">
        <v>2085</v>
      </c>
      <c r="B7785" s="283">
        <v>281</v>
      </c>
      <c r="C7785" s="24" t="str">
        <f t="shared" si="121"/>
        <v>airen281</v>
      </c>
      <c r="D7785" s="283">
        <v>16292</v>
      </c>
      <c r="E7785" s="283">
        <v>6594</v>
      </c>
      <c r="F7785" s="283">
        <v>352964</v>
      </c>
      <c r="G7785" s="24">
        <v>50</v>
      </c>
      <c r="H7785" s="24">
        <v>0</v>
      </c>
      <c r="I7785" s="24">
        <v>0</v>
      </c>
      <c r="J7785" s="282">
        <v>10</v>
      </c>
      <c r="K7785" s="282">
        <v>30</v>
      </c>
    </row>
    <row r="7786" spans="1:11" x14ac:dyDescent="0.3">
      <c r="A7786" s="283" t="s">
        <v>2085</v>
      </c>
      <c r="B7786" s="283">
        <v>282</v>
      </c>
      <c r="C7786" s="24" t="str">
        <f t="shared" si="121"/>
        <v>airen282</v>
      </c>
      <c r="D7786" s="283">
        <v>16456</v>
      </c>
      <c r="E7786" s="283">
        <v>6660</v>
      </c>
      <c r="F7786" s="283">
        <v>357057</v>
      </c>
      <c r="G7786" s="24">
        <v>50</v>
      </c>
      <c r="H7786" s="24">
        <v>0</v>
      </c>
      <c r="I7786" s="24">
        <v>0</v>
      </c>
      <c r="J7786" s="282">
        <v>10</v>
      </c>
      <c r="K7786" s="282">
        <v>30</v>
      </c>
    </row>
    <row r="7787" spans="1:11" x14ac:dyDescent="0.3">
      <c r="A7787" s="283" t="s">
        <v>2085</v>
      </c>
      <c r="B7787" s="283">
        <v>283</v>
      </c>
      <c r="C7787" s="24" t="str">
        <f t="shared" si="121"/>
        <v>airen283</v>
      </c>
      <c r="D7787" s="283">
        <v>16622</v>
      </c>
      <c r="E7787" s="283">
        <v>6728</v>
      </c>
      <c r="F7787" s="283">
        <v>362171</v>
      </c>
      <c r="G7787" s="24">
        <v>50</v>
      </c>
      <c r="H7787" s="24">
        <v>0</v>
      </c>
      <c r="I7787" s="24">
        <v>0</v>
      </c>
      <c r="J7787" s="282">
        <v>10</v>
      </c>
      <c r="K7787" s="282">
        <v>30</v>
      </c>
    </row>
    <row r="7788" spans="1:11" x14ac:dyDescent="0.3">
      <c r="A7788" s="283" t="s">
        <v>2085</v>
      </c>
      <c r="B7788" s="283">
        <v>284</v>
      </c>
      <c r="C7788" s="24" t="str">
        <f t="shared" si="121"/>
        <v>airen284</v>
      </c>
      <c r="D7788" s="283">
        <v>16790</v>
      </c>
      <c r="E7788" s="283">
        <v>6796</v>
      </c>
      <c r="F7788" s="283">
        <v>366477</v>
      </c>
      <c r="G7788" s="24">
        <v>50</v>
      </c>
      <c r="H7788" s="24">
        <v>0</v>
      </c>
      <c r="I7788" s="24">
        <v>0</v>
      </c>
      <c r="J7788" s="282">
        <v>10</v>
      </c>
      <c r="K7788" s="282">
        <v>30</v>
      </c>
    </row>
    <row r="7789" spans="1:11" x14ac:dyDescent="0.3">
      <c r="A7789" s="283" t="s">
        <v>2085</v>
      </c>
      <c r="B7789" s="283">
        <v>285</v>
      </c>
      <c r="C7789" s="24" t="str">
        <f t="shared" si="121"/>
        <v>airen285</v>
      </c>
      <c r="D7789" s="283">
        <v>16959</v>
      </c>
      <c r="E7789" s="283">
        <v>6864</v>
      </c>
      <c r="F7789" s="283">
        <v>371720</v>
      </c>
      <c r="G7789" s="24">
        <v>50</v>
      </c>
      <c r="H7789" s="24">
        <v>0</v>
      </c>
      <c r="I7789" s="24">
        <v>0</v>
      </c>
      <c r="J7789" s="282">
        <v>10</v>
      </c>
      <c r="K7789" s="282">
        <v>30</v>
      </c>
    </row>
    <row r="7790" spans="1:11" x14ac:dyDescent="0.3">
      <c r="A7790" s="283" t="s">
        <v>2085</v>
      </c>
      <c r="B7790" s="283">
        <v>286</v>
      </c>
      <c r="C7790" s="24" t="str">
        <f t="shared" si="121"/>
        <v>airen286</v>
      </c>
      <c r="D7790" s="283">
        <v>17130</v>
      </c>
      <c r="E7790" s="283">
        <v>6933</v>
      </c>
      <c r="F7790" s="283">
        <v>376135</v>
      </c>
      <c r="G7790" s="24">
        <v>50</v>
      </c>
      <c r="H7790" s="24">
        <v>0</v>
      </c>
      <c r="I7790" s="24">
        <v>0</v>
      </c>
      <c r="J7790" s="282">
        <v>10</v>
      </c>
      <c r="K7790" s="282">
        <v>30</v>
      </c>
    </row>
    <row r="7791" spans="1:11" x14ac:dyDescent="0.3">
      <c r="A7791" s="283" t="s">
        <v>2085</v>
      </c>
      <c r="B7791" s="283">
        <v>287</v>
      </c>
      <c r="C7791" s="24" t="str">
        <f t="shared" si="121"/>
        <v>airen287</v>
      </c>
      <c r="D7791" s="283">
        <v>17302</v>
      </c>
      <c r="E7791" s="283">
        <v>7003</v>
      </c>
      <c r="F7791" s="283">
        <v>381168</v>
      </c>
      <c r="G7791" s="24">
        <v>50</v>
      </c>
      <c r="H7791" s="24">
        <v>0</v>
      </c>
      <c r="I7791" s="24">
        <v>0</v>
      </c>
      <c r="J7791" s="282">
        <v>10</v>
      </c>
      <c r="K7791" s="282">
        <v>30</v>
      </c>
    </row>
    <row r="7792" spans="1:11" x14ac:dyDescent="0.3">
      <c r="A7792" s="283" t="s">
        <v>2085</v>
      </c>
      <c r="B7792" s="283">
        <v>288</v>
      </c>
      <c r="C7792" s="24" t="str">
        <f t="shared" si="121"/>
        <v>airen288</v>
      </c>
      <c r="D7792" s="283">
        <v>17476</v>
      </c>
      <c r="E7792" s="283">
        <v>7073</v>
      </c>
      <c r="F7792" s="283">
        <v>385573</v>
      </c>
      <c r="G7792" s="24">
        <v>50</v>
      </c>
      <c r="H7792" s="24">
        <v>0</v>
      </c>
      <c r="I7792" s="24">
        <v>0</v>
      </c>
      <c r="J7792" s="282">
        <v>10</v>
      </c>
      <c r="K7792" s="282">
        <v>30</v>
      </c>
    </row>
    <row r="7793" spans="1:11" x14ac:dyDescent="0.3">
      <c r="A7793" s="283" t="s">
        <v>2085</v>
      </c>
      <c r="B7793" s="283">
        <v>289</v>
      </c>
      <c r="C7793" s="24" t="str">
        <f t="shared" si="121"/>
        <v>airen289</v>
      </c>
      <c r="D7793" s="283">
        <v>17652</v>
      </c>
      <c r="E7793" s="283">
        <v>7145</v>
      </c>
      <c r="F7793" s="283">
        <v>390146</v>
      </c>
      <c r="G7793" s="24">
        <v>50</v>
      </c>
      <c r="H7793" s="24">
        <v>0</v>
      </c>
      <c r="I7793" s="24">
        <v>0</v>
      </c>
      <c r="J7793" s="282">
        <v>10</v>
      </c>
      <c r="K7793" s="282">
        <v>30</v>
      </c>
    </row>
    <row r="7794" spans="1:11" x14ac:dyDescent="0.3">
      <c r="A7794" s="283" t="s">
        <v>2085</v>
      </c>
      <c r="B7794" s="283">
        <v>290</v>
      </c>
      <c r="C7794" s="24" t="str">
        <f t="shared" si="121"/>
        <v>airen290</v>
      </c>
      <c r="D7794" s="283">
        <v>17829</v>
      </c>
      <c r="E7794" s="283">
        <v>7216</v>
      </c>
      <c r="F7794" s="283">
        <v>394651</v>
      </c>
      <c r="G7794" s="24">
        <v>50</v>
      </c>
      <c r="H7794" s="24">
        <v>0</v>
      </c>
      <c r="I7794" s="24">
        <v>0</v>
      </c>
      <c r="J7794" s="282">
        <v>10</v>
      </c>
      <c r="K7794" s="282">
        <v>30</v>
      </c>
    </row>
    <row r="7795" spans="1:11" x14ac:dyDescent="0.3">
      <c r="A7795" s="283" t="s">
        <v>2085</v>
      </c>
      <c r="B7795" s="283">
        <v>291</v>
      </c>
      <c r="C7795" s="24" t="str">
        <f t="shared" si="121"/>
        <v>airen291</v>
      </c>
      <c r="D7795" s="283">
        <v>18008</v>
      </c>
      <c r="E7795" s="283">
        <v>7289</v>
      </c>
      <c r="F7795" s="283">
        <v>399205</v>
      </c>
      <c r="G7795" s="24">
        <v>50</v>
      </c>
      <c r="H7795" s="24">
        <v>0</v>
      </c>
      <c r="I7795" s="24">
        <v>0</v>
      </c>
      <c r="J7795" s="282">
        <v>10</v>
      </c>
      <c r="K7795" s="282">
        <v>30</v>
      </c>
    </row>
    <row r="7796" spans="1:11" x14ac:dyDescent="0.3">
      <c r="A7796" s="283" t="s">
        <v>2085</v>
      </c>
      <c r="B7796" s="283">
        <v>292</v>
      </c>
      <c r="C7796" s="24" t="str">
        <f t="shared" si="121"/>
        <v>airen292</v>
      </c>
      <c r="D7796" s="283">
        <v>18189</v>
      </c>
      <c r="E7796" s="283">
        <v>7362</v>
      </c>
      <c r="F7796" s="283">
        <v>403933</v>
      </c>
      <c r="G7796" s="24">
        <v>50</v>
      </c>
      <c r="H7796" s="24">
        <v>0</v>
      </c>
      <c r="I7796" s="24">
        <v>0</v>
      </c>
      <c r="J7796" s="282">
        <v>10</v>
      </c>
      <c r="K7796" s="282">
        <v>30</v>
      </c>
    </row>
    <row r="7797" spans="1:11" x14ac:dyDescent="0.3">
      <c r="A7797" s="283" t="s">
        <v>2085</v>
      </c>
      <c r="B7797" s="283">
        <v>293</v>
      </c>
      <c r="C7797" s="24" t="str">
        <f t="shared" si="121"/>
        <v>airen293</v>
      </c>
      <c r="D7797" s="283">
        <v>18372</v>
      </c>
      <c r="E7797" s="283">
        <v>7436</v>
      </c>
      <c r="F7797" s="283">
        <v>408591</v>
      </c>
      <c r="G7797" s="24">
        <v>50</v>
      </c>
      <c r="H7797" s="24">
        <v>0</v>
      </c>
      <c r="I7797" s="24">
        <v>0</v>
      </c>
      <c r="J7797" s="282">
        <v>10</v>
      </c>
      <c r="K7797" s="282">
        <v>30</v>
      </c>
    </row>
    <row r="7798" spans="1:11" x14ac:dyDescent="0.3">
      <c r="A7798" s="283" t="s">
        <v>2085</v>
      </c>
      <c r="B7798" s="283">
        <v>294</v>
      </c>
      <c r="C7798" s="24" t="str">
        <f t="shared" si="121"/>
        <v>airen294</v>
      </c>
      <c r="D7798" s="283">
        <v>18556</v>
      </c>
      <c r="E7798" s="283">
        <v>7510</v>
      </c>
      <c r="F7798" s="283">
        <v>413299</v>
      </c>
      <c r="G7798" s="24">
        <v>50</v>
      </c>
      <c r="H7798" s="24">
        <v>0</v>
      </c>
      <c r="I7798" s="24">
        <v>0</v>
      </c>
      <c r="J7798" s="282">
        <v>10</v>
      </c>
      <c r="K7798" s="282">
        <v>30</v>
      </c>
    </row>
    <row r="7799" spans="1:11" x14ac:dyDescent="0.3">
      <c r="A7799" s="283" t="s">
        <v>2085</v>
      </c>
      <c r="B7799" s="283">
        <v>295</v>
      </c>
      <c r="C7799" s="24" t="str">
        <f t="shared" si="121"/>
        <v>airen295</v>
      </c>
      <c r="D7799" s="283">
        <v>18742</v>
      </c>
      <c r="E7799" s="283">
        <v>7586</v>
      </c>
      <c r="F7799" s="283">
        <v>418188</v>
      </c>
      <c r="G7799" s="24">
        <v>50</v>
      </c>
      <c r="H7799" s="24">
        <v>0</v>
      </c>
      <c r="I7799" s="24">
        <v>0</v>
      </c>
      <c r="J7799" s="282">
        <v>10</v>
      </c>
      <c r="K7799" s="282">
        <v>30</v>
      </c>
    </row>
    <row r="7800" spans="1:11" x14ac:dyDescent="0.3">
      <c r="A7800" s="283" t="s">
        <v>2085</v>
      </c>
      <c r="B7800" s="283">
        <v>296</v>
      </c>
      <c r="C7800" s="24" t="str">
        <f t="shared" si="121"/>
        <v>airen296</v>
      </c>
      <c r="D7800" s="283">
        <v>18930</v>
      </c>
      <c r="E7800" s="283">
        <v>7662</v>
      </c>
      <c r="F7800" s="283">
        <v>423002</v>
      </c>
      <c r="G7800" s="24">
        <v>50</v>
      </c>
      <c r="H7800" s="24">
        <v>0</v>
      </c>
      <c r="I7800" s="24">
        <v>0</v>
      </c>
      <c r="J7800" s="282">
        <v>10</v>
      </c>
      <c r="K7800" s="282">
        <v>30</v>
      </c>
    </row>
    <row r="7801" spans="1:11" x14ac:dyDescent="0.3">
      <c r="A7801" s="283" t="s">
        <v>2085</v>
      </c>
      <c r="B7801" s="283">
        <v>297</v>
      </c>
      <c r="C7801" s="24" t="str">
        <f t="shared" si="121"/>
        <v>airen297</v>
      </c>
      <c r="D7801" s="283">
        <v>19120</v>
      </c>
      <c r="E7801" s="283">
        <v>7739</v>
      </c>
      <c r="F7801" s="283">
        <v>427609</v>
      </c>
      <c r="G7801" s="24">
        <v>50</v>
      </c>
      <c r="H7801" s="24">
        <v>0</v>
      </c>
      <c r="I7801" s="24">
        <v>0</v>
      </c>
      <c r="J7801" s="282">
        <v>10</v>
      </c>
      <c r="K7801" s="282">
        <v>30</v>
      </c>
    </row>
    <row r="7802" spans="1:11" x14ac:dyDescent="0.3">
      <c r="A7802" s="283" t="s">
        <v>2085</v>
      </c>
      <c r="B7802" s="283">
        <v>298</v>
      </c>
      <c r="C7802" s="24" t="str">
        <f t="shared" si="121"/>
        <v>airen298</v>
      </c>
      <c r="D7802" s="283">
        <v>19311</v>
      </c>
      <c r="E7802" s="283">
        <v>7816</v>
      </c>
      <c r="F7802" s="283">
        <v>432263</v>
      </c>
      <c r="G7802" s="24">
        <v>50</v>
      </c>
      <c r="H7802" s="24">
        <v>0</v>
      </c>
      <c r="I7802" s="24">
        <v>0</v>
      </c>
      <c r="J7802" s="282">
        <v>10</v>
      </c>
      <c r="K7802" s="282">
        <v>30</v>
      </c>
    </row>
    <row r="7803" spans="1:11" x14ac:dyDescent="0.3">
      <c r="A7803" s="283" t="s">
        <v>2085</v>
      </c>
      <c r="B7803" s="283">
        <v>299</v>
      </c>
      <c r="C7803" s="24" t="str">
        <f t="shared" si="121"/>
        <v>airen299</v>
      </c>
      <c r="D7803" s="283">
        <v>19504</v>
      </c>
      <c r="E7803" s="283">
        <v>7894</v>
      </c>
      <c r="F7803" s="283">
        <v>436966</v>
      </c>
      <c r="G7803" s="24">
        <v>50</v>
      </c>
      <c r="H7803" s="24">
        <v>0</v>
      </c>
      <c r="I7803" s="24">
        <v>0</v>
      </c>
      <c r="J7803" s="282">
        <v>10</v>
      </c>
      <c r="K7803" s="282">
        <v>30</v>
      </c>
    </row>
    <row r="7804" spans="1:11" x14ac:dyDescent="0.3">
      <c r="A7804" s="283" t="s">
        <v>2085</v>
      </c>
      <c r="B7804" s="283">
        <v>300</v>
      </c>
      <c r="C7804" s="24" t="str">
        <f t="shared" si="121"/>
        <v>airen300</v>
      </c>
      <c r="D7804" s="283">
        <v>19699</v>
      </c>
      <c r="E7804" s="283">
        <v>7973</v>
      </c>
      <c r="F7804" s="283">
        <v>441717</v>
      </c>
      <c r="G7804" s="24">
        <v>50</v>
      </c>
      <c r="H7804" s="24">
        <v>0</v>
      </c>
      <c r="I7804" s="24">
        <v>0</v>
      </c>
      <c r="J7804" s="282">
        <v>10</v>
      </c>
      <c r="K7804" s="282">
        <v>30</v>
      </c>
    </row>
    <row r="7805" spans="1:11" x14ac:dyDescent="0.3">
      <c r="A7805" s="284" t="s">
        <v>2148</v>
      </c>
      <c r="B7805" s="284">
        <v>1</v>
      </c>
      <c r="C7805" s="24" t="str">
        <f t="shared" si="121"/>
        <v>klairs1</v>
      </c>
      <c r="D7805" s="284">
        <v>155</v>
      </c>
      <c r="E7805" s="284">
        <v>81</v>
      </c>
      <c r="F7805" s="284">
        <v>1293</v>
      </c>
      <c r="G7805" s="284">
        <v>50</v>
      </c>
      <c r="H7805" s="284">
        <v>0</v>
      </c>
      <c r="I7805" s="284">
        <v>0</v>
      </c>
      <c r="J7805" s="284">
        <v>10</v>
      </c>
      <c r="K7805" s="282">
        <v>30</v>
      </c>
    </row>
    <row r="7806" spans="1:11" x14ac:dyDescent="0.3">
      <c r="A7806" s="284" t="s">
        <v>2148</v>
      </c>
      <c r="B7806" s="284">
        <v>2</v>
      </c>
      <c r="C7806" s="24" t="str">
        <f t="shared" si="121"/>
        <v>klairs2</v>
      </c>
      <c r="D7806" s="284">
        <v>157</v>
      </c>
      <c r="E7806" s="284">
        <v>82</v>
      </c>
      <c r="F7806" s="284">
        <v>1309</v>
      </c>
      <c r="G7806" s="284">
        <v>50</v>
      </c>
      <c r="H7806" s="284">
        <v>0</v>
      </c>
      <c r="I7806" s="284">
        <v>0</v>
      </c>
      <c r="J7806" s="284">
        <v>10</v>
      </c>
      <c r="K7806" s="282">
        <v>30</v>
      </c>
    </row>
    <row r="7807" spans="1:11" x14ac:dyDescent="0.3">
      <c r="A7807" s="284" t="s">
        <v>2148</v>
      </c>
      <c r="B7807" s="284">
        <v>3</v>
      </c>
      <c r="C7807" s="24" t="str">
        <f t="shared" si="121"/>
        <v>klairs3</v>
      </c>
      <c r="D7807" s="284">
        <v>159</v>
      </c>
      <c r="E7807" s="284">
        <v>83</v>
      </c>
      <c r="F7807" s="284">
        <v>1329</v>
      </c>
      <c r="G7807" s="284">
        <v>50</v>
      </c>
      <c r="H7807" s="284">
        <v>0</v>
      </c>
      <c r="I7807" s="284">
        <v>0</v>
      </c>
      <c r="J7807" s="284">
        <v>10</v>
      </c>
      <c r="K7807" s="282">
        <v>30</v>
      </c>
    </row>
    <row r="7808" spans="1:11" x14ac:dyDescent="0.3">
      <c r="A7808" s="284" t="s">
        <v>2148</v>
      </c>
      <c r="B7808" s="284">
        <v>4</v>
      </c>
      <c r="C7808" s="24" t="str">
        <f t="shared" si="121"/>
        <v>klairs4</v>
      </c>
      <c r="D7808" s="284">
        <v>161</v>
      </c>
      <c r="E7808" s="284">
        <v>84</v>
      </c>
      <c r="F7808" s="284">
        <v>1352</v>
      </c>
      <c r="G7808" s="284">
        <v>50</v>
      </c>
      <c r="H7808" s="284">
        <v>0</v>
      </c>
      <c r="I7808" s="284">
        <v>0</v>
      </c>
      <c r="J7808" s="284">
        <v>10</v>
      </c>
      <c r="K7808" s="282">
        <v>30</v>
      </c>
    </row>
    <row r="7809" spans="1:11" x14ac:dyDescent="0.3">
      <c r="A7809" s="284" t="s">
        <v>2148</v>
      </c>
      <c r="B7809" s="284">
        <v>5</v>
      </c>
      <c r="C7809" s="24" t="str">
        <f t="shared" si="121"/>
        <v>klairs5</v>
      </c>
      <c r="D7809" s="284">
        <v>163</v>
      </c>
      <c r="E7809" s="284">
        <v>85</v>
      </c>
      <c r="F7809" s="284">
        <v>1379</v>
      </c>
      <c r="G7809" s="284">
        <v>50</v>
      </c>
      <c r="H7809" s="284">
        <v>0</v>
      </c>
      <c r="I7809" s="284">
        <v>0</v>
      </c>
      <c r="J7809" s="284">
        <v>10</v>
      </c>
      <c r="K7809" s="282">
        <v>30</v>
      </c>
    </row>
    <row r="7810" spans="1:11" x14ac:dyDescent="0.3">
      <c r="A7810" s="284" t="s">
        <v>2148</v>
      </c>
      <c r="B7810" s="284">
        <v>6</v>
      </c>
      <c r="C7810" s="24" t="str">
        <f t="shared" si="121"/>
        <v>klairs6</v>
      </c>
      <c r="D7810" s="284">
        <v>166</v>
      </c>
      <c r="E7810" s="284">
        <v>86</v>
      </c>
      <c r="F7810" s="284">
        <v>1409</v>
      </c>
      <c r="G7810" s="284">
        <v>50</v>
      </c>
      <c r="H7810" s="284">
        <v>0</v>
      </c>
      <c r="I7810" s="284">
        <v>0</v>
      </c>
      <c r="J7810" s="284">
        <v>10</v>
      </c>
      <c r="K7810" s="282">
        <v>30</v>
      </c>
    </row>
    <row r="7811" spans="1:11" x14ac:dyDescent="0.3">
      <c r="A7811" s="284" t="s">
        <v>2148</v>
      </c>
      <c r="B7811" s="284">
        <v>7</v>
      </c>
      <c r="C7811" s="24" t="str">
        <f t="shared" si="121"/>
        <v>klairs7</v>
      </c>
      <c r="D7811" s="284">
        <v>168</v>
      </c>
      <c r="E7811" s="284">
        <v>88</v>
      </c>
      <c r="F7811" s="284">
        <v>1444</v>
      </c>
      <c r="G7811" s="284">
        <v>50</v>
      </c>
      <c r="H7811" s="284">
        <v>0</v>
      </c>
      <c r="I7811" s="284">
        <v>0</v>
      </c>
      <c r="J7811" s="284">
        <v>10</v>
      </c>
      <c r="K7811" s="282">
        <v>30</v>
      </c>
    </row>
    <row r="7812" spans="1:11" x14ac:dyDescent="0.3">
      <c r="A7812" s="284" t="s">
        <v>2148</v>
      </c>
      <c r="B7812" s="284">
        <v>8</v>
      </c>
      <c r="C7812" s="24" t="str">
        <f t="shared" si="121"/>
        <v>klairs8</v>
      </c>
      <c r="D7812" s="284">
        <v>170</v>
      </c>
      <c r="E7812" s="284">
        <v>89</v>
      </c>
      <c r="F7812" s="284">
        <v>1483</v>
      </c>
      <c r="G7812" s="284">
        <v>50</v>
      </c>
      <c r="H7812" s="284">
        <v>0</v>
      </c>
      <c r="I7812" s="284">
        <v>0</v>
      </c>
      <c r="J7812" s="284">
        <v>10</v>
      </c>
      <c r="K7812" s="282">
        <v>30</v>
      </c>
    </row>
    <row r="7813" spans="1:11" x14ac:dyDescent="0.3">
      <c r="A7813" s="284" t="s">
        <v>2148</v>
      </c>
      <c r="B7813" s="284">
        <v>9</v>
      </c>
      <c r="C7813" s="24" t="str">
        <f t="shared" si="121"/>
        <v>klairs9</v>
      </c>
      <c r="D7813" s="284">
        <v>173</v>
      </c>
      <c r="E7813" s="284">
        <v>90</v>
      </c>
      <c r="F7813" s="284">
        <v>1527</v>
      </c>
      <c r="G7813" s="284">
        <v>50</v>
      </c>
      <c r="H7813" s="284">
        <v>0</v>
      </c>
      <c r="I7813" s="284">
        <v>0</v>
      </c>
      <c r="J7813" s="284">
        <v>10</v>
      </c>
      <c r="K7813" s="282">
        <v>30</v>
      </c>
    </row>
    <row r="7814" spans="1:11" x14ac:dyDescent="0.3">
      <c r="A7814" s="284" t="s">
        <v>2148</v>
      </c>
      <c r="B7814" s="284">
        <v>10</v>
      </c>
      <c r="C7814" s="24" t="str">
        <f t="shared" ref="C7814:C7877" si="122">A7814&amp;B7814</f>
        <v>klairs10</v>
      </c>
      <c r="D7814" s="284">
        <v>175</v>
      </c>
      <c r="E7814" s="284">
        <v>91</v>
      </c>
      <c r="F7814" s="284">
        <v>1575</v>
      </c>
      <c r="G7814" s="284">
        <v>50</v>
      </c>
      <c r="H7814" s="284">
        <v>0</v>
      </c>
      <c r="I7814" s="284">
        <v>0</v>
      </c>
      <c r="J7814" s="284">
        <v>10</v>
      </c>
      <c r="K7814" s="282">
        <v>30</v>
      </c>
    </row>
    <row r="7815" spans="1:11" x14ac:dyDescent="0.3">
      <c r="A7815" s="284" t="s">
        <v>2148</v>
      </c>
      <c r="B7815" s="284">
        <v>11</v>
      </c>
      <c r="C7815" s="24" t="str">
        <f t="shared" si="122"/>
        <v>klairs11</v>
      </c>
      <c r="D7815" s="284">
        <v>191</v>
      </c>
      <c r="E7815" s="284">
        <v>100</v>
      </c>
      <c r="F7815" s="284">
        <v>1734</v>
      </c>
      <c r="G7815" s="284">
        <v>50</v>
      </c>
      <c r="H7815" s="284">
        <v>0</v>
      </c>
      <c r="I7815" s="284">
        <v>0</v>
      </c>
      <c r="J7815" s="284">
        <v>10</v>
      </c>
      <c r="K7815" s="282">
        <v>30</v>
      </c>
    </row>
    <row r="7816" spans="1:11" x14ac:dyDescent="0.3">
      <c r="A7816" s="284" t="s">
        <v>2148</v>
      </c>
      <c r="B7816" s="284">
        <v>12</v>
      </c>
      <c r="C7816" s="24" t="str">
        <f t="shared" si="122"/>
        <v>klairs12</v>
      </c>
      <c r="D7816" s="284">
        <v>194</v>
      </c>
      <c r="E7816" s="284">
        <v>101</v>
      </c>
      <c r="F7816" s="284">
        <v>1796</v>
      </c>
      <c r="G7816" s="284">
        <v>50</v>
      </c>
      <c r="H7816" s="284">
        <v>0</v>
      </c>
      <c r="I7816" s="284">
        <v>0</v>
      </c>
      <c r="J7816" s="284">
        <v>10</v>
      </c>
      <c r="K7816" s="282">
        <v>30</v>
      </c>
    </row>
    <row r="7817" spans="1:11" x14ac:dyDescent="0.3">
      <c r="A7817" s="284" t="s">
        <v>2148</v>
      </c>
      <c r="B7817" s="284">
        <v>13</v>
      </c>
      <c r="C7817" s="24" t="str">
        <f t="shared" si="122"/>
        <v>klairs13</v>
      </c>
      <c r="D7817" s="284">
        <v>196</v>
      </c>
      <c r="E7817" s="284">
        <v>102</v>
      </c>
      <c r="F7817" s="284">
        <v>1864</v>
      </c>
      <c r="G7817" s="284">
        <v>50</v>
      </c>
      <c r="H7817" s="284">
        <v>0</v>
      </c>
      <c r="I7817" s="284">
        <v>0</v>
      </c>
      <c r="J7817" s="284">
        <v>10</v>
      </c>
      <c r="K7817" s="282">
        <v>30</v>
      </c>
    </row>
    <row r="7818" spans="1:11" x14ac:dyDescent="0.3">
      <c r="A7818" s="284" t="s">
        <v>2148</v>
      </c>
      <c r="B7818" s="284">
        <v>14</v>
      </c>
      <c r="C7818" s="24" t="str">
        <f t="shared" si="122"/>
        <v>klairs14</v>
      </c>
      <c r="D7818" s="284">
        <v>199</v>
      </c>
      <c r="E7818" s="284">
        <v>104</v>
      </c>
      <c r="F7818" s="284">
        <v>1938</v>
      </c>
      <c r="G7818" s="284">
        <v>50</v>
      </c>
      <c r="H7818" s="284">
        <v>0</v>
      </c>
      <c r="I7818" s="284">
        <v>0</v>
      </c>
      <c r="J7818" s="284">
        <v>10</v>
      </c>
      <c r="K7818" s="282">
        <v>30</v>
      </c>
    </row>
    <row r="7819" spans="1:11" x14ac:dyDescent="0.3">
      <c r="A7819" s="284" t="s">
        <v>2148</v>
      </c>
      <c r="B7819" s="284">
        <v>15</v>
      </c>
      <c r="C7819" s="24" t="str">
        <f t="shared" si="122"/>
        <v>klairs15</v>
      </c>
      <c r="D7819" s="284">
        <v>201</v>
      </c>
      <c r="E7819" s="284">
        <v>105</v>
      </c>
      <c r="F7819" s="284">
        <v>2018</v>
      </c>
      <c r="G7819" s="284">
        <v>50</v>
      </c>
      <c r="H7819" s="284">
        <v>0</v>
      </c>
      <c r="I7819" s="284">
        <v>0</v>
      </c>
      <c r="J7819" s="284">
        <v>10</v>
      </c>
      <c r="K7819" s="282">
        <v>30</v>
      </c>
    </row>
    <row r="7820" spans="1:11" x14ac:dyDescent="0.3">
      <c r="A7820" s="284" t="s">
        <v>2148</v>
      </c>
      <c r="B7820" s="284">
        <v>16</v>
      </c>
      <c r="C7820" s="24" t="str">
        <f t="shared" si="122"/>
        <v>klairs16</v>
      </c>
      <c r="D7820" s="284">
        <v>204</v>
      </c>
      <c r="E7820" s="284">
        <v>106</v>
      </c>
      <c r="F7820" s="284">
        <v>2103</v>
      </c>
      <c r="G7820" s="284">
        <v>50</v>
      </c>
      <c r="H7820" s="284">
        <v>0</v>
      </c>
      <c r="I7820" s="284">
        <v>0</v>
      </c>
      <c r="J7820" s="284">
        <v>10</v>
      </c>
      <c r="K7820" s="282">
        <v>30</v>
      </c>
    </row>
    <row r="7821" spans="1:11" x14ac:dyDescent="0.3">
      <c r="A7821" s="284" t="s">
        <v>2148</v>
      </c>
      <c r="B7821" s="284">
        <v>17</v>
      </c>
      <c r="C7821" s="24" t="str">
        <f t="shared" si="122"/>
        <v>klairs17</v>
      </c>
      <c r="D7821" s="284">
        <v>207</v>
      </c>
      <c r="E7821" s="284">
        <v>108</v>
      </c>
      <c r="F7821" s="284">
        <v>2195</v>
      </c>
      <c r="G7821" s="284">
        <v>50</v>
      </c>
      <c r="H7821" s="284">
        <v>0</v>
      </c>
      <c r="I7821" s="284">
        <v>0</v>
      </c>
      <c r="J7821" s="284">
        <v>10</v>
      </c>
      <c r="K7821" s="282">
        <v>30</v>
      </c>
    </row>
    <row r="7822" spans="1:11" x14ac:dyDescent="0.3">
      <c r="A7822" s="284" t="s">
        <v>2148</v>
      </c>
      <c r="B7822" s="284">
        <v>18</v>
      </c>
      <c r="C7822" s="24" t="str">
        <f t="shared" si="122"/>
        <v>klairs18</v>
      </c>
      <c r="D7822" s="284">
        <v>209</v>
      </c>
      <c r="E7822" s="284">
        <v>109</v>
      </c>
      <c r="F7822" s="284">
        <v>2294</v>
      </c>
      <c r="G7822" s="284">
        <v>50</v>
      </c>
      <c r="H7822" s="284">
        <v>0</v>
      </c>
      <c r="I7822" s="284">
        <v>0</v>
      </c>
      <c r="J7822" s="284">
        <v>10</v>
      </c>
      <c r="K7822" s="282">
        <v>30</v>
      </c>
    </row>
    <row r="7823" spans="1:11" x14ac:dyDescent="0.3">
      <c r="A7823" s="284" t="s">
        <v>2148</v>
      </c>
      <c r="B7823" s="284">
        <v>19</v>
      </c>
      <c r="C7823" s="24" t="str">
        <f t="shared" si="122"/>
        <v>klairs19</v>
      </c>
      <c r="D7823" s="284">
        <v>212</v>
      </c>
      <c r="E7823" s="284">
        <v>111</v>
      </c>
      <c r="F7823" s="284">
        <v>2399</v>
      </c>
      <c r="G7823" s="284">
        <v>50</v>
      </c>
      <c r="H7823" s="284">
        <v>0</v>
      </c>
      <c r="I7823" s="284">
        <v>0</v>
      </c>
      <c r="J7823" s="284">
        <v>10</v>
      </c>
      <c r="K7823" s="282">
        <v>30</v>
      </c>
    </row>
    <row r="7824" spans="1:11" x14ac:dyDescent="0.3">
      <c r="A7824" s="284" t="s">
        <v>2148</v>
      </c>
      <c r="B7824" s="284">
        <v>20</v>
      </c>
      <c r="C7824" s="24" t="str">
        <f t="shared" si="122"/>
        <v>klairs20</v>
      </c>
      <c r="D7824" s="284">
        <v>215</v>
      </c>
      <c r="E7824" s="284">
        <v>112</v>
      </c>
      <c r="F7824" s="284">
        <v>2511</v>
      </c>
      <c r="G7824" s="284">
        <v>50</v>
      </c>
      <c r="H7824" s="284">
        <v>0</v>
      </c>
      <c r="I7824" s="284">
        <v>0</v>
      </c>
      <c r="J7824" s="284">
        <v>10</v>
      </c>
      <c r="K7824" s="282">
        <v>30</v>
      </c>
    </row>
    <row r="7825" spans="1:11" x14ac:dyDescent="0.3">
      <c r="A7825" s="284" t="s">
        <v>2148</v>
      </c>
      <c r="B7825" s="284">
        <v>21</v>
      </c>
      <c r="C7825" s="24" t="str">
        <f t="shared" si="122"/>
        <v>klairs21</v>
      </c>
      <c r="D7825" s="284">
        <v>235</v>
      </c>
      <c r="E7825" s="284">
        <v>122</v>
      </c>
      <c r="F7825" s="284">
        <v>2815</v>
      </c>
      <c r="G7825" s="284">
        <v>50</v>
      </c>
      <c r="H7825" s="284">
        <v>0</v>
      </c>
      <c r="I7825" s="284">
        <v>0</v>
      </c>
      <c r="J7825" s="284">
        <v>10</v>
      </c>
      <c r="K7825" s="282">
        <v>30</v>
      </c>
    </row>
    <row r="7826" spans="1:11" x14ac:dyDescent="0.3">
      <c r="A7826" s="284" t="s">
        <v>2148</v>
      </c>
      <c r="B7826" s="284">
        <v>22</v>
      </c>
      <c r="C7826" s="24" t="str">
        <f t="shared" si="122"/>
        <v>klairs22</v>
      </c>
      <c r="D7826" s="284">
        <v>238</v>
      </c>
      <c r="E7826" s="284">
        <v>124</v>
      </c>
      <c r="F7826" s="284">
        <v>2952</v>
      </c>
      <c r="G7826" s="284">
        <v>50</v>
      </c>
      <c r="H7826" s="284">
        <v>0</v>
      </c>
      <c r="I7826" s="284">
        <v>0</v>
      </c>
      <c r="J7826" s="284">
        <v>10</v>
      </c>
      <c r="K7826" s="282">
        <v>30</v>
      </c>
    </row>
    <row r="7827" spans="1:11" x14ac:dyDescent="0.3">
      <c r="A7827" s="284" t="s">
        <v>2148</v>
      </c>
      <c r="B7827" s="284">
        <v>23</v>
      </c>
      <c r="C7827" s="24" t="str">
        <f t="shared" si="122"/>
        <v>klairs23</v>
      </c>
      <c r="D7827" s="284">
        <v>241</v>
      </c>
      <c r="E7827" s="284">
        <v>126</v>
      </c>
      <c r="F7827" s="284">
        <v>3097</v>
      </c>
      <c r="G7827" s="284">
        <v>50</v>
      </c>
      <c r="H7827" s="284">
        <v>0</v>
      </c>
      <c r="I7827" s="284">
        <v>0</v>
      </c>
      <c r="J7827" s="284">
        <v>10</v>
      </c>
      <c r="K7827" s="282">
        <v>30</v>
      </c>
    </row>
    <row r="7828" spans="1:11" x14ac:dyDescent="0.3">
      <c r="A7828" s="284" t="s">
        <v>2148</v>
      </c>
      <c r="B7828" s="284">
        <v>24</v>
      </c>
      <c r="C7828" s="24" t="str">
        <f t="shared" si="122"/>
        <v>klairs24</v>
      </c>
      <c r="D7828" s="284">
        <v>244</v>
      </c>
      <c r="E7828" s="284">
        <v>127</v>
      </c>
      <c r="F7828" s="284">
        <v>3251</v>
      </c>
      <c r="G7828" s="284">
        <v>50</v>
      </c>
      <c r="H7828" s="284">
        <v>0</v>
      </c>
      <c r="I7828" s="284">
        <v>0</v>
      </c>
      <c r="J7828" s="284">
        <v>10</v>
      </c>
      <c r="K7828" s="282">
        <v>30</v>
      </c>
    </row>
    <row r="7829" spans="1:11" x14ac:dyDescent="0.3">
      <c r="A7829" s="284" t="s">
        <v>2148</v>
      </c>
      <c r="B7829" s="284">
        <v>25</v>
      </c>
      <c r="C7829" s="24" t="str">
        <f t="shared" si="122"/>
        <v>klairs25</v>
      </c>
      <c r="D7829" s="284">
        <v>247</v>
      </c>
      <c r="E7829" s="284">
        <v>129</v>
      </c>
      <c r="F7829" s="284">
        <v>3413</v>
      </c>
      <c r="G7829" s="284">
        <v>50</v>
      </c>
      <c r="H7829" s="284">
        <v>0</v>
      </c>
      <c r="I7829" s="284">
        <v>0</v>
      </c>
      <c r="J7829" s="284">
        <v>10</v>
      </c>
      <c r="K7829" s="282">
        <v>30</v>
      </c>
    </row>
    <row r="7830" spans="1:11" x14ac:dyDescent="0.3">
      <c r="A7830" s="284" t="s">
        <v>2148</v>
      </c>
      <c r="B7830" s="284">
        <v>26</v>
      </c>
      <c r="C7830" s="24" t="str">
        <f t="shared" si="122"/>
        <v>klairs26</v>
      </c>
      <c r="D7830" s="284">
        <v>250</v>
      </c>
      <c r="E7830" s="284">
        <v>130</v>
      </c>
      <c r="F7830" s="284">
        <v>3453</v>
      </c>
      <c r="G7830" s="284">
        <v>50</v>
      </c>
      <c r="H7830" s="284">
        <v>0</v>
      </c>
      <c r="I7830" s="284">
        <v>0</v>
      </c>
      <c r="J7830" s="284">
        <v>10</v>
      </c>
      <c r="K7830" s="282">
        <v>30</v>
      </c>
    </row>
    <row r="7831" spans="1:11" x14ac:dyDescent="0.3">
      <c r="A7831" s="284" t="s">
        <v>2148</v>
      </c>
      <c r="B7831" s="284">
        <v>27</v>
      </c>
      <c r="C7831" s="24" t="str">
        <f t="shared" si="122"/>
        <v>klairs27</v>
      </c>
      <c r="D7831" s="284">
        <v>253</v>
      </c>
      <c r="E7831" s="284">
        <v>132</v>
      </c>
      <c r="F7831" s="284">
        <v>3495</v>
      </c>
      <c r="G7831" s="284">
        <v>50</v>
      </c>
      <c r="H7831" s="284">
        <v>0</v>
      </c>
      <c r="I7831" s="284">
        <v>0</v>
      </c>
      <c r="J7831" s="284">
        <v>10</v>
      </c>
      <c r="K7831" s="282">
        <v>30</v>
      </c>
    </row>
    <row r="7832" spans="1:11" x14ac:dyDescent="0.3">
      <c r="A7832" s="284" t="s">
        <v>2148</v>
      </c>
      <c r="B7832" s="284">
        <v>28</v>
      </c>
      <c r="C7832" s="24" t="str">
        <f t="shared" si="122"/>
        <v>klairs28</v>
      </c>
      <c r="D7832" s="284">
        <v>256</v>
      </c>
      <c r="E7832" s="284">
        <v>134</v>
      </c>
      <c r="F7832" s="284">
        <v>3536</v>
      </c>
      <c r="G7832" s="284">
        <v>50</v>
      </c>
      <c r="H7832" s="284">
        <v>0</v>
      </c>
      <c r="I7832" s="284">
        <v>0</v>
      </c>
      <c r="J7832" s="284">
        <v>10</v>
      </c>
      <c r="K7832" s="282">
        <v>30</v>
      </c>
    </row>
    <row r="7833" spans="1:11" x14ac:dyDescent="0.3">
      <c r="A7833" s="284" t="s">
        <v>2148</v>
      </c>
      <c r="B7833" s="284">
        <v>29</v>
      </c>
      <c r="C7833" s="24" t="str">
        <f t="shared" si="122"/>
        <v>klairs29</v>
      </c>
      <c r="D7833" s="284">
        <v>260</v>
      </c>
      <c r="E7833" s="284">
        <v>135</v>
      </c>
      <c r="F7833" s="284">
        <v>3578</v>
      </c>
      <c r="G7833" s="284">
        <v>50</v>
      </c>
      <c r="H7833" s="284">
        <v>0</v>
      </c>
      <c r="I7833" s="284">
        <v>0</v>
      </c>
      <c r="J7833" s="284">
        <v>10</v>
      </c>
      <c r="K7833" s="282">
        <v>30</v>
      </c>
    </row>
    <row r="7834" spans="1:11" x14ac:dyDescent="0.3">
      <c r="A7834" s="284" t="s">
        <v>2148</v>
      </c>
      <c r="B7834" s="284">
        <v>30</v>
      </c>
      <c r="C7834" s="24" t="str">
        <f t="shared" si="122"/>
        <v>klairs30</v>
      </c>
      <c r="D7834" s="284">
        <v>263</v>
      </c>
      <c r="E7834" s="284">
        <v>137</v>
      </c>
      <c r="F7834" s="284">
        <v>3621</v>
      </c>
      <c r="G7834" s="284">
        <v>50</v>
      </c>
      <c r="H7834" s="284">
        <v>0</v>
      </c>
      <c r="I7834" s="284">
        <v>0</v>
      </c>
      <c r="J7834" s="284">
        <v>10</v>
      </c>
      <c r="K7834" s="282">
        <v>30</v>
      </c>
    </row>
    <row r="7835" spans="1:11" x14ac:dyDescent="0.3">
      <c r="A7835" s="284" t="s">
        <v>2148</v>
      </c>
      <c r="B7835" s="284">
        <v>31</v>
      </c>
      <c r="C7835" s="24" t="str">
        <f t="shared" si="122"/>
        <v>klairs31</v>
      </c>
      <c r="D7835" s="284">
        <v>287</v>
      </c>
      <c r="E7835" s="284">
        <v>150</v>
      </c>
      <c r="F7835" s="284">
        <v>3930</v>
      </c>
      <c r="G7835" s="284">
        <v>50</v>
      </c>
      <c r="H7835" s="284">
        <v>0</v>
      </c>
      <c r="I7835" s="284">
        <v>0</v>
      </c>
      <c r="J7835" s="284">
        <v>10</v>
      </c>
      <c r="K7835" s="282">
        <v>30</v>
      </c>
    </row>
    <row r="7836" spans="1:11" x14ac:dyDescent="0.3">
      <c r="A7836" s="284" t="s">
        <v>2148</v>
      </c>
      <c r="B7836" s="284">
        <v>32</v>
      </c>
      <c r="C7836" s="24" t="str">
        <f t="shared" si="122"/>
        <v>klairs32</v>
      </c>
      <c r="D7836" s="284">
        <v>291</v>
      </c>
      <c r="E7836" s="284">
        <v>152</v>
      </c>
      <c r="F7836" s="284">
        <v>3977</v>
      </c>
      <c r="G7836" s="284">
        <v>50</v>
      </c>
      <c r="H7836" s="284">
        <v>0</v>
      </c>
      <c r="I7836" s="284">
        <v>0</v>
      </c>
      <c r="J7836" s="284">
        <v>10</v>
      </c>
      <c r="K7836" s="282">
        <v>30</v>
      </c>
    </row>
    <row r="7837" spans="1:11" x14ac:dyDescent="0.3">
      <c r="A7837" s="284" t="s">
        <v>2148</v>
      </c>
      <c r="B7837" s="284">
        <v>33</v>
      </c>
      <c r="C7837" s="24" t="str">
        <f t="shared" si="122"/>
        <v>klairs33</v>
      </c>
      <c r="D7837" s="284">
        <v>295</v>
      </c>
      <c r="E7837" s="284">
        <v>154</v>
      </c>
      <c r="F7837" s="284">
        <v>4024</v>
      </c>
      <c r="G7837" s="284">
        <v>50</v>
      </c>
      <c r="H7837" s="284">
        <v>0</v>
      </c>
      <c r="I7837" s="284">
        <v>0</v>
      </c>
      <c r="J7837" s="284">
        <v>10</v>
      </c>
      <c r="K7837" s="282">
        <v>30</v>
      </c>
    </row>
    <row r="7838" spans="1:11" x14ac:dyDescent="0.3">
      <c r="A7838" s="284" t="s">
        <v>2148</v>
      </c>
      <c r="B7838" s="284">
        <v>34</v>
      </c>
      <c r="C7838" s="24" t="str">
        <f t="shared" si="122"/>
        <v>klairs34</v>
      </c>
      <c r="D7838" s="284">
        <v>298</v>
      </c>
      <c r="E7838" s="284">
        <v>156</v>
      </c>
      <c r="F7838" s="284">
        <v>4072</v>
      </c>
      <c r="G7838" s="284">
        <v>50</v>
      </c>
      <c r="H7838" s="284">
        <v>0</v>
      </c>
      <c r="I7838" s="284">
        <v>0</v>
      </c>
      <c r="J7838" s="284">
        <v>10</v>
      </c>
      <c r="K7838" s="282">
        <v>30</v>
      </c>
    </row>
    <row r="7839" spans="1:11" x14ac:dyDescent="0.3">
      <c r="A7839" s="284" t="s">
        <v>2148</v>
      </c>
      <c r="B7839" s="284">
        <v>35</v>
      </c>
      <c r="C7839" s="24" t="str">
        <f t="shared" si="122"/>
        <v>klairs35</v>
      </c>
      <c r="D7839" s="284">
        <v>302</v>
      </c>
      <c r="E7839" s="284">
        <v>158</v>
      </c>
      <c r="F7839" s="284">
        <v>4121</v>
      </c>
      <c r="G7839" s="284">
        <v>50</v>
      </c>
      <c r="H7839" s="284">
        <v>0</v>
      </c>
      <c r="I7839" s="284">
        <v>0</v>
      </c>
      <c r="J7839" s="284">
        <v>10</v>
      </c>
      <c r="K7839" s="282">
        <v>30</v>
      </c>
    </row>
    <row r="7840" spans="1:11" x14ac:dyDescent="0.3">
      <c r="A7840" s="284" t="s">
        <v>2148</v>
      </c>
      <c r="B7840" s="284">
        <v>36</v>
      </c>
      <c r="C7840" s="24" t="str">
        <f t="shared" si="122"/>
        <v>klairs36</v>
      </c>
      <c r="D7840" s="284">
        <v>306</v>
      </c>
      <c r="E7840" s="284">
        <v>160</v>
      </c>
      <c r="F7840" s="284">
        <v>4170</v>
      </c>
      <c r="G7840" s="284">
        <v>50</v>
      </c>
      <c r="H7840" s="284">
        <v>0</v>
      </c>
      <c r="I7840" s="284">
        <v>0</v>
      </c>
      <c r="J7840" s="284">
        <v>10</v>
      </c>
      <c r="K7840" s="282">
        <v>30</v>
      </c>
    </row>
    <row r="7841" spans="1:11" x14ac:dyDescent="0.3">
      <c r="A7841" s="284" t="s">
        <v>2148</v>
      </c>
      <c r="B7841" s="284">
        <v>37</v>
      </c>
      <c r="C7841" s="24" t="str">
        <f t="shared" si="122"/>
        <v>klairs37</v>
      </c>
      <c r="D7841" s="284">
        <v>310</v>
      </c>
      <c r="E7841" s="284">
        <v>162</v>
      </c>
      <c r="F7841" s="284">
        <v>4220</v>
      </c>
      <c r="G7841" s="284">
        <v>50</v>
      </c>
      <c r="H7841" s="284">
        <v>0</v>
      </c>
      <c r="I7841" s="284">
        <v>0</v>
      </c>
      <c r="J7841" s="284">
        <v>10</v>
      </c>
      <c r="K7841" s="282">
        <v>30</v>
      </c>
    </row>
    <row r="7842" spans="1:11" x14ac:dyDescent="0.3">
      <c r="A7842" s="284" t="s">
        <v>2148</v>
      </c>
      <c r="B7842" s="284">
        <v>38</v>
      </c>
      <c r="C7842" s="24" t="str">
        <f t="shared" si="122"/>
        <v>klairs38</v>
      </c>
      <c r="D7842" s="284">
        <v>313</v>
      </c>
      <c r="E7842" s="284">
        <v>164</v>
      </c>
      <c r="F7842" s="284">
        <v>4270</v>
      </c>
      <c r="G7842" s="284">
        <v>50</v>
      </c>
      <c r="H7842" s="284">
        <v>0</v>
      </c>
      <c r="I7842" s="284">
        <v>0</v>
      </c>
      <c r="J7842" s="284">
        <v>10</v>
      </c>
      <c r="K7842" s="282">
        <v>30</v>
      </c>
    </row>
    <row r="7843" spans="1:11" x14ac:dyDescent="0.3">
      <c r="A7843" s="284" t="s">
        <v>2148</v>
      </c>
      <c r="B7843" s="284">
        <v>39</v>
      </c>
      <c r="C7843" s="24" t="str">
        <f t="shared" si="122"/>
        <v>klairs39</v>
      </c>
      <c r="D7843" s="284">
        <v>317</v>
      </c>
      <c r="E7843" s="284">
        <v>166</v>
      </c>
      <c r="F7843" s="284">
        <v>4321</v>
      </c>
      <c r="G7843" s="284">
        <v>50</v>
      </c>
      <c r="H7843" s="284">
        <v>0</v>
      </c>
      <c r="I7843" s="284">
        <v>0</v>
      </c>
      <c r="J7843" s="284">
        <v>10</v>
      </c>
      <c r="K7843" s="282">
        <v>30</v>
      </c>
    </row>
    <row r="7844" spans="1:11" x14ac:dyDescent="0.3">
      <c r="A7844" s="284" t="s">
        <v>2148</v>
      </c>
      <c r="B7844" s="284">
        <v>40</v>
      </c>
      <c r="C7844" s="24" t="str">
        <f t="shared" si="122"/>
        <v>klairs40</v>
      </c>
      <c r="D7844" s="284">
        <v>321</v>
      </c>
      <c r="E7844" s="284">
        <v>168</v>
      </c>
      <c r="F7844" s="284">
        <v>4372</v>
      </c>
      <c r="G7844" s="284">
        <v>50</v>
      </c>
      <c r="H7844" s="284">
        <v>0</v>
      </c>
      <c r="I7844" s="284">
        <v>0</v>
      </c>
      <c r="J7844" s="284">
        <v>10</v>
      </c>
      <c r="K7844" s="282">
        <v>30</v>
      </c>
    </row>
    <row r="7845" spans="1:11" x14ac:dyDescent="0.3">
      <c r="A7845" s="284" t="s">
        <v>2148</v>
      </c>
      <c r="B7845" s="284">
        <v>41</v>
      </c>
      <c r="C7845" s="24" t="str">
        <f t="shared" si="122"/>
        <v>klairs41</v>
      </c>
      <c r="D7845" s="284">
        <v>351</v>
      </c>
      <c r="E7845" s="284">
        <v>183</v>
      </c>
      <c r="F7845" s="284">
        <v>4796</v>
      </c>
      <c r="G7845" s="284">
        <v>50</v>
      </c>
      <c r="H7845" s="284">
        <v>0</v>
      </c>
      <c r="I7845" s="284">
        <v>0</v>
      </c>
      <c r="J7845" s="284">
        <v>10</v>
      </c>
      <c r="K7845" s="282">
        <v>30</v>
      </c>
    </row>
    <row r="7846" spans="1:11" x14ac:dyDescent="0.3">
      <c r="A7846" s="284" t="s">
        <v>2148</v>
      </c>
      <c r="B7846" s="284">
        <v>42</v>
      </c>
      <c r="C7846" s="24" t="str">
        <f t="shared" si="122"/>
        <v>klairs42</v>
      </c>
      <c r="D7846" s="284">
        <v>355</v>
      </c>
      <c r="E7846" s="284">
        <v>185</v>
      </c>
      <c r="F7846" s="284">
        <v>4854</v>
      </c>
      <c r="G7846" s="284">
        <v>50</v>
      </c>
      <c r="H7846" s="284">
        <v>0</v>
      </c>
      <c r="I7846" s="284">
        <v>0</v>
      </c>
      <c r="J7846" s="284">
        <v>10</v>
      </c>
      <c r="K7846" s="282">
        <v>30</v>
      </c>
    </row>
    <row r="7847" spans="1:11" x14ac:dyDescent="0.3">
      <c r="A7847" s="284" t="s">
        <v>2148</v>
      </c>
      <c r="B7847" s="284">
        <v>43</v>
      </c>
      <c r="C7847" s="24" t="str">
        <f t="shared" si="122"/>
        <v>klairs43</v>
      </c>
      <c r="D7847" s="284">
        <v>359</v>
      </c>
      <c r="E7847" s="284">
        <v>188</v>
      </c>
      <c r="F7847" s="284">
        <v>4912</v>
      </c>
      <c r="G7847" s="284">
        <v>50</v>
      </c>
      <c r="H7847" s="284">
        <v>0</v>
      </c>
      <c r="I7847" s="284">
        <v>0</v>
      </c>
      <c r="J7847" s="284">
        <v>10</v>
      </c>
      <c r="K7847" s="282">
        <v>30</v>
      </c>
    </row>
    <row r="7848" spans="1:11" x14ac:dyDescent="0.3">
      <c r="A7848" s="284" t="s">
        <v>2148</v>
      </c>
      <c r="B7848" s="284">
        <v>44</v>
      </c>
      <c r="C7848" s="24" t="str">
        <f t="shared" si="122"/>
        <v>klairs44</v>
      </c>
      <c r="D7848" s="284">
        <v>364</v>
      </c>
      <c r="E7848" s="284">
        <v>190</v>
      </c>
      <c r="F7848" s="284">
        <v>4976</v>
      </c>
      <c r="G7848" s="284">
        <v>50</v>
      </c>
      <c r="H7848" s="284">
        <v>0</v>
      </c>
      <c r="I7848" s="284">
        <v>0</v>
      </c>
      <c r="J7848" s="284">
        <v>10</v>
      </c>
      <c r="K7848" s="282">
        <v>30</v>
      </c>
    </row>
    <row r="7849" spans="1:11" x14ac:dyDescent="0.3">
      <c r="A7849" s="284" t="s">
        <v>2148</v>
      </c>
      <c r="B7849" s="284">
        <v>45</v>
      </c>
      <c r="C7849" s="24" t="str">
        <f t="shared" si="122"/>
        <v>klairs45</v>
      </c>
      <c r="D7849" s="284">
        <v>368</v>
      </c>
      <c r="E7849" s="284">
        <v>192</v>
      </c>
      <c r="F7849" s="284">
        <v>5040</v>
      </c>
      <c r="G7849" s="284">
        <v>50</v>
      </c>
      <c r="H7849" s="284">
        <v>0</v>
      </c>
      <c r="I7849" s="284">
        <v>0</v>
      </c>
      <c r="J7849" s="284">
        <v>10</v>
      </c>
      <c r="K7849" s="282">
        <v>30</v>
      </c>
    </row>
    <row r="7850" spans="1:11" x14ac:dyDescent="0.3">
      <c r="A7850" s="284" t="s">
        <v>2148</v>
      </c>
      <c r="B7850" s="284">
        <v>46</v>
      </c>
      <c r="C7850" s="24" t="str">
        <f t="shared" si="122"/>
        <v>klairs46</v>
      </c>
      <c r="D7850" s="284">
        <v>373</v>
      </c>
      <c r="E7850" s="284">
        <v>195</v>
      </c>
      <c r="F7850" s="284">
        <v>5100</v>
      </c>
      <c r="G7850" s="284">
        <v>50</v>
      </c>
      <c r="H7850" s="284">
        <v>0</v>
      </c>
      <c r="I7850" s="284">
        <v>0</v>
      </c>
      <c r="J7850" s="284">
        <v>10</v>
      </c>
      <c r="K7850" s="282">
        <v>30</v>
      </c>
    </row>
    <row r="7851" spans="1:11" x14ac:dyDescent="0.3">
      <c r="A7851" s="284" t="s">
        <v>2148</v>
      </c>
      <c r="B7851" s="284">
        <v>47</v>
      </c>
      <c r="C7851" s="24" t="str">
        <f t="shared" si="122"/>
        <v>klairs47</v>
      </c>
      <c r="D7851" s="284">
        <v>377</v>
      </c>
      <c r="E7851" s="284">
        <v>197</v>
      </c>
      <c r="F7851" s="284">
        <v>5165</v>
      </c>
      <c r="G7851" s="284">
        <v>50</v>
      </c>
      <c r="H7851" s="284">
        <v>0</v>
      </c>
      <c r="I7851" s="284">
        <v>0</v>
      </c>
      <c r="J7851" s="284">
        <v>10</v>
      </c>
      <c r="K7851" s="282">
        <v>30</v>
      </c>
    </row>
    <row r="7852" spans="1:11" x14ac:dyDescent="0.3">
      <c r="A7852" s="284" t="s">
        <v>2148</v>
      </c>
      <c r="B7852" s="284">
        <v>48</v>
      </c>
      <c r="C7852" s="24" t="str">
        <f t="shared" si="122"/>
        <v>klairs48</v>
      </c>
      <c r="D7852" s="284">
        <v>382</v>
      </c>
      <c r="E7852" s="284">
        <v>199</v>
      </c>
      <c r="F7852" s="284">
        <v>5232</v>
      </c>
      <c r="G7852" s="284">
        <v>50</v>
      </c>
      <c r="H7852" s="284">
        <v>0</v>
      </c>
      <c r="I7852" s="284">
        <v>0</v>
      </c>
      <c r="J7852" s="284">
        <v>10</v>
      </c>
      <c r="K7852" s="282">
        <v>30</v>
      </c>
    </row>
    <row r="7853" spans="1:11" x14ac:dyDescent="0.3">
      <c r="A7853" s="284" t="s">
        <v>2148</v>
      </c>
      <c r="B7853" s="284">
        <v>49</v>
      </c>
      <c r="C7853" s="24" t="str">
        <f t="shared" si="122"/>
        <v>klairs49</v>
      </c>
      <c r="D7853" s="284">
        <v>387</v>
      </c>
      <c r="E7853" s="284">
        <v>202</v>
      </c>
      <c r="F7853" s="284">
        <v>5295</v>
      </c>
      <c r="G7853" s="284">
        <v>50</v>
      </c>
      <c r="H7853" s="284">
        <v>0</v>
      </c>
      <c r="I7853" s="284">
        <v>0</v>
      </c>
      <c r="J7853" s="284">
        <v>10</v>
      </c>
      <c r="K7853" s="282">
        <v>30</v>
      </c>
    </row>
    <row r="7854" spans="1:11" x14ac:dyDescent="0.3">
      <c r="A7854" s="284" t="s">
        <v>2148</v>
      </c>
      <c r="B7854" s="284">
        <v>50</v>
      </c>
      <c r="C7854" s="24" t="str">
        <f t="shared" si="122"/>
        <v>klairs50</v>
      </c>
      <c r="D7854" s="284">
        <v>391</v>
      </c>
      <c r="E7854" s="284">
        <v>204</v>
      </c>
      <c r="F7854" s="284">
        <v>5364</v>
      </c>
      <c r="G7854" s="284">
        <v>50</v>
      </c>
      <c r="H7854" s="284">
        <v>0</v>
      </c>
      <c r="I7854" s="284">
        <v>0</v>
      </c>
      <c r="J7854" s="284">
        <v>10</v>
      </c>
      <c r="K7854" s="282">
        <v>30</v>
      </c>
    </row>
    <row r="7855" spans="1:11" x14ac:dyDescent="0.3">
      <c r="A7855" s="284" t="s">
        <v>2148</v>
      </c>
      <c r="B7855" s="284">
        <v>51</v>
      </c>
      <c r="C7855" s="24" t="str">
        <f t="shared" si="122"/>
        <v>klairs51</v>
      </c>
      <c r="D7855" s="284">
        <v>427</v>
      </c>
      <c r="E7855" s="284">
        <v>223</v>
      </c>
      <c r="F7855" s="284">
        <v>5839</v>
      </c>
      <c r="G7855" s="284">
        <v>50</v>
      </c>
      <c r="H7855" s="284">
        <v>0</v>
      </c>
      <c r="I7855" s="284">
        <v>0</v>
      </c>
      <c r="J7855" s="284">
        <v>10</v>
      </c>
      <c r="K7855" s="282">
        <v>30</v>
      </c>
    </row>
    <row r="7856" spans="1:11" x14ac:dyDescent="0.3">
      <c r="A7856" s="284" t="s">
        <v>2148</v>
      </c>
      <c r="B7856" s="284">
        <v>52</v>
      </c>
      <c r="C7856" s="24" t="str">
        <f t="shared" si="122"/>
        <v>klairs52</v>
      </c>
      <c r="D7856" s="284">
        <v>432</v>
      </c>
      <c r="E7856" s="284">
        <v>226</v>
      </c>
      <c r="F7856" s="284">
        <v>5908</v>
      </c>
      <c r="G7856" s="284">
        <v>50</v>
      </c>
      <c r="H7856" s="284">
        <v>0</v>
      </c>
      <c r="I7856" s="284">
        <v>0</v>
      </c>
      <c r="J7856" s="284">
        <v>10</v>
      </c>
      <c r="K7856" s="282">
        <v>30</v>
      </c>
    </row>
    <row r="7857" spans="1:11" x14ac:dyDescent="0.3">
      <c r="A7857" s="284" t="s">
        <v>2148</v>
      </c>
      <c r="B7857" s="284">
        <v>53</v>
      </c>
      <c r="C7857" s="24" t="str">
        <f t="shared" si="122"/>
        <v>klairs53</v>
      </c>
      <c r="D7857" s="284">
        <v>438</v>
      </c>
      <c r="E7857" s="284">
        <v>229</v>
      </c>
      <c r="F7857" s="284">
        <v>5984</v>
      </c>
      <c r="G7857" s="284">
        <v>50</v>
      </c>
      <c r="H7857" s="284">
        <v>0</v>
      </c>
      <c r="I7857" s="284">
        <v>0</v>
      </c>
      <c r="J7857" s="284">
        <v>10</v>
      </c>
      <c r="K7857" s="282">
        <v>30</v>
      </c>
    </row>
    <row r="7858" spans="1:11" x14ac:dyDescent="0.3">
      <c r="A7858" s="284" t="s">
        <v>2148</v>
      </c>
      <c r="B7858" s="284">
        <v>54</v>
      </c>
      <c r="C7858" s="24" t="str">
        <f t="shared" si="122"/>
        <v>klairs54</v>
      </c>
      <c r="D7858" s="284">
        <v>443</v>
      </c>
      <c r="E7858" s="284">
        <v>231</v>
      </c>
      <c r="F7858" s="284">
        <v>6063</v>
      </c>
      <c r="G7858" s="284">
        <v>50</v>
      </c>
      <c r="H7858" s="284">
        <v>0</v>
      </c>
      <c r="I7858" s="284">
        <v>0</v>
      </c>
      <c r="J7858" s="284">
        <v>10</v>
      </c>
      <c r="K7858" s="282">
        <v>30</v>
      </c>
    </row>
    <row r="7859" spans="1:11" x14ac:dyDescent="0.3">
      <c r="A7859" s="284" t="s">
        <v>2148</v>
      </c>
      <c r="B7859" s="284">
        <v>55</v>
      </c>
      <c r="C7859" s="24" t="str">
        <f t="shared" si="122"/>
        <v>klairs55</v>
      </c>
      <c r="D7859" s="284">
        <v>448</v>
      </c>
      <c r="E7859" s="284">
        <v>234</v>
      </c>
      <c r="F7859" s="284">
        <v>6135</v>
      </c>
      <c r="G7859" s="284">
        <v>50</v>
      </c>
      <c r="H7859" s="284">
        <v>0</v>
      </c>
      <c r="I7859" s="284">
        <v>0</v>
      </c>
      <c r="J7859" s="284">
        <v>10</v>
      </c>
      <c r="K7859" s="282">
        <v>30</v>
      </c>
    </row>
    <row r="7860" spans="1:11" x14ac:dyDescent="0.3">
      <c r="A7860" s="284" t="s">
        <v>2148</v>
      </c>
      <c r="B7860" s="284">
        <v>56</v>
      </c>
      <c r="C7860" s="24" t="str">
        <f t="shared" si="122"/>
        <v>klairs56</v>
      </c>
      <c r="D7860" s="284">
        <v>454</v>
      </c>
      <c r="E7860" s="284">
        <v>237</v>
      </c>
      <c r="F7860" s="284">
        <v>6216</v>
      </c>
      <c r="G7860" s="284">
        <v>50</v>
      </c>
      <c r="H7860" s="284">
        <v>0</v>
      </c>
      <c r="I7860" s="284">
        <v>0</v>
      </c>
      <c r="J7860" s="284">
        <v>10</v>
      </c>
      <c r="K7860" s="282">
        <v>30</v>
      </c>
    </row>
    <row r="7861" spans="1:11" x14ac:dyDescent="0.3">
      <c r="A7861" s="284" t="s">
        <v>2148</v>
      </c>
      <c r="B7861" s="284">
        <v>57</v>
      </c>
      <c r="C7861" s="24" t="str">
        <f t="shared" si="122"/>
        <v>klairs57</v>
      </c>
      <c r="D7861" s="284">
        <v>459</v>
      </c>
      <c r="E7861" s="284">
        <v>240</v>
      </c>
      <c r="F7861" s="284">
        <v>6295</v>
      </c>
      <c r="G7861" s="284">
        <v>50</v>
      </c>
      <c r="H7861" s="284">
        <v>0</v>
      </c>
      <c r="I7861" s="284">
        <v>0</v>
      </c>
      <c r="J7861" s="284">
        <v>10</v>
      </c>
      <c r="K7861" s="282">
        <v>30</v>
      </c>
    </row>
    <row r="7862" spans="1:11" x14ac:dyDescent="0.3">
      <c r="A7862" s="284" t="s">
        <v>2148</v>
      </c>
      <c r="B7862" s="284">
        <v>58</v>
      </c>
      <c r="C7862" s="24" t="str">
        <f t="shared" si="122"/>
        <v>klairs58</v>
      </c>
      <c r="D7862" s="284">
        <v>465</v>
      </c>
      <c r="E7862" s="284">
        <v>243</v>
      </c>
      <c r="F7862" s="284">
        <v>6370</v>
      </c>
      <c r="G7862" s="284">
        <v>50</v>
      </c>
      <c r="H7862" s="284">
        <v>0</v>
      </c>
      <c r="I7862" s="284">
        <v>0</v>
      </c>
      <c r="J7862" s="284">
        <v>10</v>
      </c>
      <c r="K7862" s="282">
        <v>30</v>
      </c>
    </row>
    <row r="7863" spans="1:11" x14ac:dyDescent="0.3">
      <c r="A7863" s="284" t="s">
        <v>2148</v>
      </c>
      <c r="B7863" s="284">
        <v>59</v>
      </c>
      <c r="C7863" s="24" t="str">
        <f t="shared" si="122"/>
        <v>klairs59</v>
      </c>
      <c r="D7863" s="284">
        <v>470</v>
      </c>
      <c r="E7863" s="284">
        <v>245</v>
      </c>
      <c r="F7863" s="284">
        <v>6451</v>
      </c>
      <c r="G7863" s="284">
        <v>50</v>
      </c>
      <c r="H7863" s="284">
        <v>0</v>
      </c>
      <c r="I7863" s="284">
        <v>0</v>
      </c>
      <c r="J7863" s="284">
        <v>10</v>
      </c>
      <c r="K7863" s="282">
        <v>30</v>
      </c>
    </row>
    <row r="7864" spans="1:11" x14ac:dyDescent="0.3">
      <c r="A7864" s="284" t="s">
        <v>2148</v>
      </c>
      <c r="B7864" s="284">
        <v>60</v>
      </c>
      <c r="C7864" s="24" t="str">
        <f t="shared" si="122"/>
        <v>klairs60</v>
      </c>
      <c r="D7864" s="284">
        <v>476</v>
      </c>
      <c r="E7864" s="284">
        <v>248</v>
      </c>
      <c r="F7864" s="284">
        <v>6536</v>
      </c>
      <c r="G7864" s="284">
        <v>50</v>
      </c>
      <c r="H7864" s="284">
        <v>0</v>
      </c>
      <c r="I7864" s="284">
        <v>0</v>
      </c>
      <c r="J7864" s="284">
        <v>10</v>
      </c>
      <c r="K7864" s="282">
        <v>30</v>
      </c>
    </row>
    <row r="7865" spans="1:11" x14ac:dyDescent="0.3">
      <c r="A7865" s="284" t="s">
        <v>2148</v>
      </c>
      <c r="B7865" s="284">
        <v>61</v>
      </c>
      <c r="C7865" s="24" t="str">
        <f t="shared" si="122"/>
        <v>klairs61</v>
      </c>
      <c r="D7865" s="284">
        <v>520</v>
      </c>
      <c r="E7865" s="284">
        <v>271</v>
      </c>
      <c r="F7865" s="284">
        <v>7191</v>
      </c>
      <c r="G7865" s="284">
        <v>50</v>
      </c>
      <c r="H7865" s="284">
        <v>0</v>
      </c>
      <c r="I7865" s="284">
        <v>0</v>
      </c>
      <c r="J7865" s="284">
        <v>10</v>
      </c>
      <c r="K7865" s="282">
        <v>30</v>
      </c>
    </row>
    <row r="7866" spans="1:11" x14ac:dyDescent="0.3">
      <c r="A7866" s="284" t="s">
        <v>2148</v>
      </c>
      <c r="B7866" s="284">
        <v>62</v>
      </c>
      <c r="C7866" s="24" t="str">
        <f t="shared" si="122"/>
        <v>klairs62</v>
      </c>
      <c r="D7866" s="284">
        <v>526</v>
      </c>
      <c r="E7866" s="284">
        <v>275</v>
      </c>
      <c r="F7866" s="284">
        <v>7286</v>
      </c>
      <c r="G7866" s="284">
        <v>50</v>
      </c>
      <c r="H7866" s="284">
        <v>0</v>
      </c>
      <c r="I7866" s="284">
        <v>0</v>
      </c>
      <c r="J7866" s="284">
        <v>10</v>
      </c>
      <c r="K7866" s="282">
        <v>30</v>
      </c>
    </row>
    <row r="7867" spans="1:11" x14ac:dyDescent="0.3">
      <c r="A7867" s="284" t="s">
        <v>2148</v>
      </c>
      <c r="B7867" s="284">
        <v>63</v>
      </c>
      <c r="C7867" s="24" t="str">
        <f t="shared" si="122"/>
        <v>klairs63</v>
      </c>
      <c r="D7867" s="284">
        <v>532</v>
      </c>
      <c r="E7867" s="284">
        <v>278</v>
      </c>
      <c r="F7867" s="284">
        <v>7393</v>
      </c>
      <c r="G7867" s="284">
        <v>50</v>
      </c>
      <c r="H7867" s="284">
        <v>0</v>
      </c>
      <c r="I7867" s="284">
        <v>0</v>
      </c>
      <c r="J7867" s="284">
        <v>10</v>
      </c>
      <c r="K7867" s="282">
        <v>30</v>
      </c>
    </row>
    <row r="7868" spans="1:11" x14ac:dyDescent="0.3">
      <c r="A7868" s="284" t="s">
        <v>2148</v>
      </c>
      <c r="B7868" s="284">
        <v>64</v>
      </c>
      <c r="C7868" s="24" t="str">
        <f t="shared" si="122"/>
        <v>klairs64</v>
      </c>
      <c r="D7868" s="284">
        <v>538</v>
      </c>
      <c r="E7868" s="284">
        <v>281</v>
      </c>
      <c r="F7868" s="284">
        <v>7481</v>
      </c>
      <c r="G7868" s="284">
        <v>50</v>
      </c>
      <c r="H7868" s="284">
        <v>0</v>
      </c>
      <c r="I7868" s="284">
        <v>0</v>
      </c>
      <c r="J7868" s="284">
        <v>10</v>
      </c>
      <c r="K7868" s="282">
        <v>30</v>
      </c>
    </row>
    <row r="7869" spans="1:11" x14ac:dyDescent="0.3">
      <c r="A7869" s="284" t="s">
        <v>2148</v>
      </c>
      <c r="B7869" s="284">
        <v>65</v>
      </c>
      <c r="C7869" s="24" t="str">
        <f t="shared" si="122"/>
        <v>klairs65</v>
      </c>
      <c r="D7869" s="284">
        <v>545</v>
      </c>
      <c r="E7869" s="284">
        <v>284</v>
      </c>
      <c r="F7869" s="284">
        <v>7581</v>
      </c>
      <c r="G7869" s="284">
        <v>50</v>
      </c>
      <c r="H7869" s="284">
        <v>0</v>
      </c>
      <c r="I7869" s="284">
        <v>0</v>
      </c>
      <c r="J7869" s="284">
        <v>10</v>
      </c>
      <c r="K7869" s="282">
        <v>30</v>
      </c>
    </row>
    <row r="7870" spans="1:11" x14ac:dyDescent="0.3">
      <c r="A7870" s="284" t="s">
        <v>2148</v>
      </c>
      <c r="B7870" s="284">
        <v>66</v>
      </c>
      <c r="C7870" s="24" t="str">
        <f t="shared" si="122"/>
        <v>klairs66</v>
      </c>
      <c r="D7870" s="284">
        <v>551</v>
      </c>
      <c r="E7870" s="284">
        <v>288</v>
      </c>
      <c r="F7870" s="284">
        <v>7680</v>
      </c>
      <c r="G7870" s="284">
        <v>50</v>
      </c>
      <c r="H7870" s="284">
        <v>0</v>
      </c>
      <c r="I7870" s="284">
        <v>0</v>
      </c>
      <c r="J7870" s="284">
        <v>10</v>
      </c>
      <c r="K7870" s="282">
        <v>30</v>
      </c>
    </row>
    <row r="7871" spans="1:11" x14ac:dyDescent="0.3">
      <c r="A7871" s="284" t="s">
        <v>2148</v>
      </c>
      <c r="B7871" s="284">
        <v>67</v>
      </c>
      <c r="C7871" s="24" t="str">
        <f t="shared" si="122"/>
        <v>klairs67</v>
      </c>
      <c r="D7871" s="284">
        <v>558</v>
      </c>
      <c r="E7871" s="284">
        <v>291</v>
      </c>
      <c r="F7871" s="284">
        <v>7787</v>
      </c>
      <c r="G7871" s="284">
        <v>50</v>
      </c>
      <c r="H7871" s="284">
        <v>0</v>
      </c>
      <c r="I7871" s="284">
        <v>0</v>
      </c>
      <c r="J7871" s="284">
        <v>10</v>
      </c>
      <c r="K7871" s="282">
        <v>30</v>
      </c>
    </row>
    <row r="7872" spans="1:11" x14ac:dyDescent="0.3">
      <c r="A7872" s="284" t="s">
        <v>2148</v>
      </c>
      <c r="B7872" s="284">
        <v>68</v>
      </c>
      <c r="C7872" s="24" t="str">
        <f t="shared" si="122"/>
        <v>klairs68</v>
      </c>
      <c r="D7872" s="284">
        <v>564</v>
      </c>
      <c r="E7872" s="284">
        <v>295</v>
      </c>
      <c r="F7872" s="284">
        <v>7880</v>
      </c>
      <c r="G7872" s="284">
        <v>50</v>
      </c>
      <c r="H7872" s="284">
        <v>0</v>
      </c>
      <c r="I7872" s="284">
        <v>0</v>
      </c>
      <c r="J7872" s="284">
        <v>10</v>
      </c>
      <c r="K7872" s="282">
        <v>30</v>
      </c>
    </row>
    <row r="7873" spans="1:11" x14ac:dyDescent="0.3">
      <c r="A7873" s="284" t="s">
        <v>2148</v>
      </c>
      <c r="B7873" s="284">
        <v>69</v>
      </c>
      <c r="C7873" s="24" t="str">
        <f t="shared" si="122"/>
        <v>klairs69</v>
      </c>
      <c r="D7873" s="284">
        <v>571</v>
      </c>
      <c r="E7873" s="284">
        <v>298</v>
      </c>
      <c r="F7873" s="284">
        <v>7985</v>
      </c>
      <c r="G7873" s="284">
        <v>50</v>
      </c>
      <c r="H7873" s="284">
        <v>0</v>
      </c>
      <c r="I7873" s="284">
        <v>0</v>
      </c>
      <c r="J7873" s="284">
        <v>10</v>
      </c>
      <c r="K7873" s="282">
        <v>30</v>
      </c>
    </row>
    <row r="7874" spans="1:11" x14ac:dyDescent="0.3">
      <c r="A7874" s="284" t="s">
        <v>2148</v>
      </c>
      <c r="B7874" s="284">
        <v>70</v>
      </c>
      <c r="C7874" s="24" t="str">
        <f t="shared" si="122"/>
        <v>klairs70</v>
      </c>
      <c r="D7874" s="284">
        <v>578</v>
      </c>
      <c r="E7874" s="284">
        <v>302</v>
      </c>
      <c r="F7874" s="284">
        <v>8080</v>
      </c>
      <c r="G7874" s="284">
        <v>50</v>
      </c>
      <c r="H7874" s="284">
        <v>0</v>
      </c>
      <c r="I7874" s="284">
        <v>0</v>
      </c>
      <c r="J7874" s="284">
        <v>10</v>
      </c>
      <c r="K7874" s="282">
        <v>30</v>
      </c>
    </row>
    <row r="7875" spans="1:11" x14ac:dyDescent="0.3">
      <c r="A7875" s="284" t="s">
        <v>2148</v>
      </c>
      <c r="B7875" s="284">
        <v>71</v>
      </c>
      <c r="C7875" s="24" t="str">
        <f t="shared" si="122"/>
        <v>klairs71</v>
      </c>
      <c r="D7875" s="284">
        <v>631</v>
      </c>
      <c r="E7875" s="284">
        <v>329</v>
      </c>
      <c r="F7875" s="284">
        <v>8817</v>
      </c>
      <c r="G7875" s="284">
        <v>50</v>
      </c>
      <c r="H7875" s="284">
        <v>0</v>
      </c>
      <c r="I7875" s="284">
        <v>0</v>
      </c>
      <c r="J7875" s="284">
        <v>10</v>
      </c>
      <c r="K7875" s="282">
        <v>30</v>
      </c>
    </row>
    <row r="7876" spans="1:11" x14ac:dyDescent="0.3">
      <c r="A7876" s="284" t="s">
        <v>2148</v>
      </c>
      <c r="B7876" s="284">
        <v>72</v>
      </c>
      <c r="C7876" s="24" t="str">
        <f t="shared" si="122"/>
        <v>klairs72</v>
      </c>
      <c r="D7876" s="284">
        <v>638</v>
      </c>
      <c r="E7876" s="284">
        <v>333</v>
      </c>
      <c r="F7876" s="284">
        <v>8923</v>
      </c>
      <c r="G7876" s="284">
        <v>50</v>
      </c>
      <c r="H7876" s="284">
        <v>0</v>
      </c>
      <c r="I7876" s="284">
        <v>0</v>
      </c>
      <c r="J7876" s="284">
        <v>10</v>
      </c>
      <c r="K7876" s="282">
        <v>30</v>
      </c>
    </row>
    <row r="7877" spans="1:11" x14ac:dyDescent="0.3">
      <c r="A7877" s="284" t="s">
        <v>2148</v>
      </c>
      <c r="B7877" s="284">
        <v>73</v>
      </c>
      <c r="C7877" s="24" t="str">
        <f t="shared" si="122"/>
        <v>klairs73</v>
      </c>
      <c r="D7877" s="284">
        <v>646</v>
      </c>
      <c r="E7877" s="284">
        <v>337</v>
      </c>
      <c r="F7877" s="284">
        <v>9047</v>
      </c>
      <c r="G7877" s="284">
        <v>50</v>
      </c>
      <c r="H7877" s="284">
        <v>0</v>
      </c>
      <c r="I7877" s="284">
        <v>0</v>
      </c>
      <c r="J7877" s="284">
        <v>10</v>
      </c>
      <c r="K7877" s="282">
        <v>30</v>
      </c>
    </row>
    <row r="7878" spans="1:11" x14ac:dyDescent="0.3">
      <c r="A7878" s="284" t="s">
        <v>2148</v>
      </c>
      <c r="B7878" s="284">
        <v>74</v>
      </c>
      <c r="C7878" s="24" t="str">
        <f t="shared" ref="C7878:C7941" si="123">A7878&amp;B7878</f>
        <v>klairs74</v>
      </c>
      <c r="D7878" s="284">
        <v>653</v>
      </c>
      <c r="E7878" s="284">
        <v>341</v>
      </c>
      <c r="F7878" s="284">
        <v>9155</v>
      </c>
      <c r="G7878" s="284">
        <v>50</v>
      </c>
      <c r="H7878" s="284">
        <v>0</v>
      </c>
      <c r="I7878" s="284">
        <v>0</v>
      </c>
      <c r="J7878" s="284">
        <v>10</v>
      </c>
      <c r="K7878" s="282">
        <v>30</v>
      </c>
    </row>
    <row r="7879" spans="1:11" x14ac:dyDescent="0.3">
      <c r="A7879" s="284" t="s">
        <v>2148</v>
      </c>
      <c r="B7879" s="284">
        <v>75</v>
      </c>
      <c r="C7879" s="24" t="str">
        <f t="shared" si="123"/>
        <v>klairs75</v>
      </c>
      <c r="D7879" s="284">
        <v>661</v>
      </c>
      <c r="E7879" s="284">
        <v>345</v>
      </c>
      <c r="F7879" s="284">
        <v>9277</v>
      </c>
      <c r="G7879" s="284">
        <v>50</v>
      </c>
      <c r="H7879" s="284">
        <v>0</v>
      </c>
      <c r="I7879" s="284">
        <v>0</v>
      </c>
      <c r="J7879" s="284">
        <v>10</v>
      </c>
      <c r="K7879" s="282">
        <v>30</v>
      </c>
    </row>
    <row r="7880" spans="1:11" x14ac:dyDescent="0.3">
      <c r="A7880" s="284" t="s">
        <v>2148</v>
      </c>
      <c r="B7880" s="284">
        <v>76</v>
      </c>
      <c r="C7880" s="24" t="str">
        <f t="shared" si="123"/>
        <v>klairs76</v>
      </c>
      <c r="D7880" s="284">
        <v>669</v>
      </c>
      <c r="E7880" s="284">
        <v>349</v>
      </c>
      <c r="F7880" s="284">
        <v>9387</v>
      </c>
      <c r="G7880" s="284">
        <v>50</v>
      </c>
      <c r="H7880" s="284">
        <v>0</v>
      </c>
      <c r="I7880" s="284">
        <v>0</v>
      </c>
      <c r="J7880" s="284">
        <v>10</v>
      </c>
      <c r="K7880" s="282">
        <v>30</v>
      </c>
    </row>
    <row r="7881" spans="1:11" x14ac:dyDescent="0.3">
      <c r="A7881" s="284" t="s">
        <v>2148</v>
      </c>
      <c r="B7881" s="284">
        <v>77</v>
      </c>
      <c r="C7881" s="24" t="str">
        <f t="shared" si="123"/>
        <v>klairs77</v>
      </c>
      <c r="D7881" s="284">
        <v>677</v>
      </c>
      <c r="E7881" s="284">
        <v>353</v>
      </c>
      <c r="F7881" s="284">
        <v>9518</v>
      </c>
      <c r="G7881" s="284">
        <v>50</v>
      </c>
      <c r="H7881" s="284">
        <v>0</v>
      </c>
      <c r="I7881" s="284">
        <v>0</v>
      </c>
      <c r="J7881" s="284">
        <v>10</v>
      </c>
      <c r="K7881" s="282">
        <v>30</v>
      </c>
    </row>
    <row r="7882" spans="1:11" x14ac:dyDescent="0.3">
      <c r="A7882" s="284" t="s">
        <v>2148</v>
      </c>
      <c r="B7882" s="284">
        <v>78</v>
      </c>
      <c r="C7882" s="24" t="str">
        <f t="shared" si="123"/>
        <v>klairs78</v>
      </c>
      <c r="D7882" s="284">
        <v>685</v>
      </c>
      <c r="E7882" s="284">
        <v>357</v>
      </c>
      <c r="F7882" s="284">
        <v>9632</v>
      </c>
      <c r="G7882" s="284">
        <v>50</v>
      </c>
      <c r="H7882" s="284">
        <v>0</v>
      </c>
      <c r="I7882" s="284">
        <v>0</v>
      </c>
      <c r="J7882" s="284">
        <v>10</v>
      </c>
      <c r="K7882" s="282">
        <v>30</v>
      </c>
    </row>
    <row r="7883" spans="1:11" x14ac:dyDescent="0.3">
      <c r="A7883" s="284" t="s">
        <v>2148</v>
      </c>
      <c r="B7883" s="284">
        <v>79</v>
      </c>
      <c r="C7883" s="24" t="str">
        <f t="shared" si="123"/>
        <v>klairs79</v>
      </c>
      <c r="D7883" s="284">
        <v>693</v>
      </c>
      <c r="E7883" s="284">
        <v>362</v>
      </c>
      <c r="F7883" s="284">
        <v>9759</v>
      </c>
      <c r="G7883" s="284">
        <v>50</v>
      </c>
      <c r="H7883" s="284">
        <v>0</v>
      </c>
      <c r="I7883" s="284">
        <v>0</v>
      </c>
      <c r="J7883" s="284">
        <v>10</v>
      </c>
      <c r="K7883" s="282">
        <v>30</v>
      </c>
    </row>
    <row r="7884" spans="1:11" x14ac:dyDescent="0.3">
      <c r="A7884" s="284" t="s">
        <v>2148</v>
      </c>
      <c r="B7884" s="284">
        <v>80</v>
      </c>
      <c r="C7884" s="24" t="str">
        <f t="shared" si="123"/>
        <v>klairs80</v>
      </c>
      <c r="D7884" s="284">
        <v>701</v>
      </c>
      <c r="E7884" s="284">
        <v>366</v>
      </c>
      <c r="F7884" s="284">
        <v>9876</v>
      </c>
      <c r="G7884" s="284">
        <v>50</v>
      </c>
      <c r="H7884" s="284">
        <v>0</v>
      </c>
      <c r="I7884" s="284">
        <v>0</v>
      </c>
      <c r="J7884" s="284">
        <v>10</v>
      </c>
      <c r="K7884" s="282">
        <v>30</v>
      </c>
    </row>
    <row r="7885" spans="1:11" x14ac:dyDescent="0.3">
      <c r="A7885" s="284" t="s">
        <v>2148</v>
      </c>
      <c r="B7885" s="284">
        <v>81</v>
      </c>
      <c r="C7885" s="24" t="str">
        <f t="shared" si="123"/>
        <v>klairs81</v>
      </c>
      <c r="D7885" s="284">
        <v>765</v>
      </c>
      <c r="E7885" s="284">
        <v>399</v>
      </c>
      <c r="F7885" s="284">
        <v>10914</v>
      </c>
      <c r="G7885" s="284">
        <v>50</v>
      </c>
      <c r="H7885" s="284">
        <v>0</v>
      </c>
      <c r="I7885" s="284">
        <v>0</v>
      </c>
      <c r="J7885" s="284">
        <v>10</v>
      </c>
      <c r="K7885" s="282">
        <v>30</v>
      </c>
    </row>
    <row r="7886" spans="1:11" x14ac:dyDescent="0.3">
      <c r="A7886" s="284" t="s">
        <v>2148</v>
      </c>
      <c r="B7886" s="284">
        <v>82</v>
      </c>
      <c r="C7886" s="24" t="str">
        <f t="shared" si="123"/>
        <v>klairs82</v>
      </c>
      <c r="D7886" s="284">
        <v>774</v>
      </c>
      <c r="E7886" s="284">
        <v>404</v>
      </c>
      <c r="F7886" s="284">
        <v>11044</v>
      </c>
      <c r="G7886" s="284">
        <v>50</v>
      </c>
      <c r="H7886" s="284">
        <v>0</v>
      </c>
      <c r="I7886" s="284">
        <v>0</v>
      </c>
      <c r="J7886" s="284">
        <v>10</v>
      </c>
      <c r="K7886" s="282">
        <v>30</v>
      </c>
    </row>
    <row r="7887" spans="1:11" x14ac:dyDescent="0.3">
      <c r="A7887" s="284" t="s">
        <v>2148</v>
      </c>
      <c r="B7887" s="284">
        <v>83</v>
      </c>
      <c r="C7887" s="24" t="str">
        <f t="shared" si="123"/>
        <v>klairs83</v>
      </c>
      <c r="D7887" s="284">
        <v>783</v>
      </c>
      <c r="E7887" s="284">
        <v>409</v>
      </c>
      <c r="F7887" s="284">
        <v>11198</v>
      </c>
      <c r="G7887" s="284">
        <v>50</v>
      </c>
      <c r="H7887" s="284">
        <v>0</v>
      </c>
      <c r="I7887" s="284">
        <v>0</v>
      </c>
      <c r="J7887" s="284">
        <v>10</v>
      </c>
      <c r="K7887" s="282">
        <v>30</v>
      </c>
    </row>
    <row r="7888" spans="1:11" x14ac:dyDescent="0.3">
      <c r="A7888" s="284" t="s">
        <v>2148</v>
      </c>
      <c r="B7888" s="284">
        <v>84</v>
      </c>
      <c r="C7888" s="24" t="str">
        <f t="shared" si="123"/>
        <v>klairs84</v>
      </c>
      <c r="D7888" s="284">
        <v>792</v>
      </c>
      <c r="E7888" s="284">
        <v>414</v>
      </c>
      <c r="F7888" s="284">
        <v>11331</v>
      </c>
      <c r="G7888" s="284">
        <v>50</v>
      </c>
      <c r="H7888" s="284">
        <v>0</v>
      </c>
      <c r="I7888" s="284">
        <v>0</v>
      </c>
      <c r="J7888" s="284">
        <v>10</v>
      </c>
      <c r="K7888" s="282">
        <v>30</v>
      </c>
    </row>
    <row r="7889" spans="1:11" x14ac:dyDescent="0.3">
      <c r="A7889" s="284" t="s">
        <v>2148</v>
      </c>
      <c r="B7889" s="284">
        <v>85</v>
      </c>
      <c r="C7889" s="24" t="str">
        <f t="shared" si="123"/>
        <v>klairs85</v>
      </c>
      <c r="D7889" s="284">
        <v>801</v>
      </c>
      <c r="E7889" s="284">
        <v>418</v>
      </c>
      <c r="F7889" s="284">
        <v>11492</v>
      </c>
      <c r="G7889" s="284">
        <v>50</v>
      </c>
      <c r="H7889" s="284">
        <v>0</v>
      </c>
      <c r="I7889" s="284">
        <v>0</v>
      </c>
      <c r="J7889" s="284">
        <v>10</v>
      </c>
      <c r="K7889" s="282">
        <v>30</v>
      </c>
    </row>
    <row r="7890" spans="1:11" x14ac:dyDescent="0.3">
      <c r="A7890" s="284" t="s">
        <v>2148</v>
      </c>
      <c r="B7890" s="284">
        <v>86</v>
      </c>
      <c r="C7890" s="24" t="str">
        <f t="shared" si="123"/>
        <v>klairs86</v>
      </c>
      <c r="D7890" s="284">
        <v>810</v>
      </c>
      <c r="E7890" s="284">
        <v>423</v>
      </c>
      <c r="F7890" s="284">
        <v>11629</v>
      </c>
      <c r="G7890" s="284">
        <v>50</v>
      </c>
      <c r="H7890" s="284">
        <v>0</v>
      </c>
      <c r="I7890" s="284">
        <v>0</v>
      </c>
      <c r="J7890" s="284">
        <v>10</v>
      </c>
      <c r="K7890" s="282">
        <v>30</v>
      </c>
    </row>
    <row r="7891" spans="1:11" x14ac:dyDescent="0.3">
      <c r="A7891" s="284" t="s">
        <v>2148</v>
      </c>
      <c r="B7891" s="284">
        <v>87</v>
      </c>
      <c r="C7891" s="24" t="str">
        <f t="shared" si="123"/>
        <v>klairs87</v>
      </c>
      <c r="D7891" s="284">
        <v>820</v>
      </c>
      <c r="E7891" s="284">
        <v>428</v>
      </c>
      <c r="F7891" s="284">
        <v>11768</v>
      </c>
      <c r="G7891" s="284">
        <v>50</v>
      </c>
      <c r="H7891" s="284">
        <v>0</v>
      </c>
      <c r="I7891" s="284">
        <v>0</v>
      </c>
      <c r="J7891" s="284">
        <v>10</v>
      </c>
      <c r="K7891" s="282">
        <v>30</v>
      </c>
    </row>
    <row r="7892" spans="1:11" x14ac:dyDescent="0.3">
      <c r="A7892" s="284" t="s">
        <v>2148</v>
      </c>
      <c r="B7892" s="284">
        <v>88</v>
      </c>
      <c r="C7892" s="24" t="str">
        <f t="shared" si="123"/>
        <v>klairs88</v>
      </c>
      <c r="D7892" s="284">
        <v>829</v>
      </c>
      <c r="E7892" s="284">
        <v>433</v>
      </c>
      <c r="F7892" s="284">
        <v>11908</v>
      </c>
      <c r="G7892" s="284">
        <v>50</v>
      </c>
      <c r="H7892" s="284">
        <v>0</v>
      </c>
      <c r="I7892" s="284">
        <v>0</v>
      </c>
      <c r="J7892" s="284">
        <v>10</v>
      </c>
      <c r="K7892" s="282">
        <v>30</v>
      </c>
    </row>
    <row r="7893" spans="1:11" x14ac:dyDescent="0.3">
      <c r="A7893" s="284" t="s">
        <v>2148</v>
      </c>
      <c r="B7893" s="284">
        <v>89</v>
      </c>
      <c r="C7893" s="24" t="str">
        <f t="shared" si="123"/>
        <v>klairs89</v>
      </c>
      <c r="D7893" s="284">
        <v>839</v>
      </c>
      <c r="E7893" s="284">
        <v>438</v>
      </c>
      <c r="F7893" s="284">
        <v>12090</v>
      </c>
      <c r="G7893" s="284">
        <v>50</v>
      </c>
      <c r="H7893" s="284">
        <v>0</v>
      </c>
      <c r="I7893" s="284">
        <v>0</v>
      </c>
      <c r="J7893" s="284">
        <v>10</v>
      </c>
      <c r="K7893" s="282">
        <v>30</v>
      </c>
    </row>
    <row r="7894" spans="1:11" x14ac:dyDescent="0.3">
      <c r="A7894" s="284" t="s">
        <v>2148</v>
      </c>
      <c r="B7894" s="284">
        <v>90</v>
      </c>
      <c r="C7894" s="24" t="str">
        <f t="shared" si="123"/>
        <v>klairs90</v>
      </c>
      <c r="D7894" s="284">
        <v>848</v>
      </c>
      <c r="E7894" s="284">
        <v>443</v>
      </c>
      <c r="F7894" s="284">
        <v>12234</v>
      </c>
      <c r="G7894" s="284">
        <v>50</v>
      </c>
      <c r="H7894" s="284">
        <v>0</v>
      </c>
      <c r="I7894" s="284">
        <v>0</v>
      </c>
      <c r="J7894" s="284">
        <v>10</v>
      </c>
      <c r="K7894" s="282">
        <v>30</v>
      </c>
    </row>
    <row r="7895" spans="1:11" x14ac:dyDescent="0.3">
      <c r="A7895" s="284" t="s">
        <v>2148</v>
      </c>
      <c r="B7895" s="284">
        <v>91</v>
      </c>
      <c r="C7895" s="24" t="str">
        <f t="shared" si="123"/>
        <v>klairs91</v>
      </c>
      <c r="D7895" s="284">
        <v>926</v>
      </c>
      <c r="E7895" s="284">
        <v>484</v>
      </c>
      <c r="F7895" s="284">
        <v>13335</v>
      </c>
      <c r="G7895" s="284">
        <v>50</v>
      </c>
      <c r="H7895" s="284">
        <v>0</v>
      </c>
      <c r="I7895" s="284">
        <v>0</v>
      </c>
      <c r="J7895" s="284">
        <v>10</v>
      </c>
      <c r="K7895" s="282">
        <v>30</v>
      </c>
    </row>
    <row r="7896" spans="1:11" x14ac:dyDescent="0.3">
      <c r="A7896" s="284" t="s">
        <v>2148</v>
      </c>
      <c r="B7896" s="284">
        <v>92</v>
      </c>
      <c r="C7896" s="24" t="str">
        <f t="shared" si="123"/>
        <v>klairs92</v>
      </c>
      <c r="D7896" s="284">
        <v>937</v>
      </c>
      <c r="E7896" s="284">
        <v>489</v>
      </c>
      <c r="F7896" s="284">
        <v>13494</v>
      </c>
      <c r="G7896" s="284">
        <v>50</v>
      </c>
      <c r="H7896" s="284">
        <v>0</v>
      </c>
      <c r="I7896" s="284">
        <v>0</v>
      </c>
      <c r="J7896" s="284">
        <v>10</v>
      </c>
      <c r="K7896" s="282">
        <v>30</v>
      </c>
    </row>
    <row r="7897" spans="1:11" x14ac:dyDescent="0.3">
      <c r="A7897" s="284" t="s">
        <v>2148</v>
      </c>
      <c r="B7897" s="284">
        <v>93</v>
      </c>
      <c r="C7897" s="24" t="str">
        <f t="shared" si="123"/>
        <v>klairs93</v>
      </c>
      <c r="D7897" s="284">
        <v>948</v>
      </c>
      <c r="E7897" s="284">
        <v>495</v>
      </c>
      <c r="F7897" s="284">
        <v>13700</v>
      </c>
      <c r="G7897" s="284">
        <v>50</v>
      </c>
      <c r="H7897" s="284">
        <v>0</v>
      </c>
      <c r="I7897" s="284">
        <v>0</v>
      </c>
      <c r="J7897" s="284">
        <v>10</v>
      </c>
      <c r="K7897" s="282">
        <v>30</v>
      </c>
    </row>
    <row r="7898" spans="1:11" x14ac:dyDescent="0.3">
      <c r="A7898" s="284" t="s">
        <v>2148</v>
      </c>
      <c r="B7898" s="284">
        <v>94</v>
      </c>
      <c r="C7898" s="24" t="str">
        <f t="shared" si="123"/>
        <v>klairs94</v>
      </c>
      <c r="D7898" s="284">
        <v>958</v>
      </c>
      <c r="E7898" s="284">
        <v>501</v>
      </c>
      <c r="F7898" s="284">
        <v>13864</v>
      </c>
      <c r="G7898" s="284">
        <v>50</v>
      </c>
      <c r="H7898" s="284">
        <v>0</v>
      </c>
      <c r="I7898" s="284">
        <v>0</v>
      </c>
      <c r="J7898" s="284">
        <v>10</v>
      </c>
      <c r="K7898" s="282">
        <v>30</v>
      </c>
    </row>
    <row r="7899" spans="1:11" x14ac:dyDescent="0.3">
      <c r="A7899" s="284" t="s">
        <v>2148</v>
      </c>
      <c r="B7899" s="284">
        <v>95</v>
      </c>
      <c r="C7899" s="24" t="str">
        <f t="shared" si="123"/>
        <v>klairs95</v>
      </c>
      <c r="D7899" s="284">
        <v>969</v>
      </c>
      <c r="E7899" s="284">
        <v>506</v>
      </c>
      <c r="F7899" s="284">
        <v>14029</v>
      </c>
      <c r="G7899" s="284">
        <v>50</v>
      </c>
      <c r="H7899" s="284">
        <v>0</v>
      </c>
      <c r="I7899" s="284">
        <v>0</v>
      </c>
      <c r="J7899" s="284">
        <v>10</v>
      </c>
      <c r="K7899" s="282">
        <v>30</v>
      </c>
    </row>
    <row r="7900" spans="1:11" x14ac:dyDescent="0.3">
      <c r="A7900" s="284" t="s">
        <v>2148</v>
      </c>
      <c r="B7900" s="284">
        <v>96</v>
      </c>
      <c r="C7900" s="24" t="str">
        <f t="shared" si="123"/>
        <v>klairs96</v>
      </c>
      <c r="D7900" s="284">
        <v>981</v>
      </c>
      <c r="E7900" s="284">
        <v>512</v>
      </c>
      <c r="F7900" s="284">
        <v>14196</v>
      </c>
      <c r="G7900" s="284">
        <v>50</v>
      </c>
      <c r="H7900" s="284">
        <v>0</v>
      </c>
      <c r="I7900" s="284">
        <v>0</v>
      </c>
      <c r="J7900" s="284">
        <v>10</v>
      </c>
      <c r="K7900" s="282">
        <v>30</v>
      </c>
    </row>
    <row r="7901" spans="1:11" x14ac:dyDescent="0.3">
      <c r="A7901" s="284" t="s">
        <v>2148</v>
      </c>
      <c r="B7901" s="284">
        <v>97</v>
      </c>
      <c r="C7901" s="24" t="str">
        <f t="shared" si="123"/>
        <v>klairs97</v>
      </c>
      <c r="D7901" s="284">
        <v>992</v>
      </c>
      <c r="E7901" s="284">
        <v>518</v>
      </c>
      <c r="F7901" s="284">
        <v>14412</v>
      </c>
      <c r="G7901" s="284">
        <v>50</v>
      </c>
      <c r="H7901" s="284">
        <v>0</v>
      </c>
      <c r="I7901" s="284">
        <v>0</v>
      </c>
      <c r="J7901" s="284">
        <v>10</v>
      </c>
      <c r="K7901" s="282">
        <v>30</v>
      </c>
    </row>
    <row r="7902" spans="1:11" x14ac:dyDescent="0.3">
      <c r="A7902" s="284" t="s">
        <v>2148</v>
      </c>
      <c r="B7902" s="284">
        <v>98</v>
      </c>
      <c r="C7902" s="24" t="str">
        <f t="shared" si="123"/>
        <v>klairs98</v>
      </c>
      <c r="D7902" s="284">
        <v>1003</v>
      </c>
      <c r="E7902" s="284">
        <v>524</v>
      </c>
      <c r="F7902" s="284">
        <v>14584</v>
      </c>
      <c r="G7902" s="284">
        <v>50</v>
      </c>
      <c r="H7902" s="284">
        <v>0</v>
      </c>
      <c r="I7902" s="284">
        <v>0</v>
      </c>
      <c r="J7902" s="284">
        <v>10</v>
      </c>
      <c r="K7902" s="282">
        <v>30</v>
      </c>
    </row>
    <row r="7903" spans="1:11" x14ac:dyDescent="0.3">
      <c r="A7903" s="284" t="s">
        <v>2148</v>
      </c>
      <c r="B7903" s="284">
        <v>99</v>
      </c>
      <c r="C7903" s="24" t="str">
        <f t="shared" si="123"/>
        <v>klairs99</v>
      </c>
      <c r="D7903" s="284">
        <v>1015</v>
      </c>
      <c r="E7903" s="284">
        <v>530</v>
      </c>
      <c r="F7903" s="284">
        <v>14757</v>
      </c>
      <c r="G7903" s="284">
        <v>50</v>
      </c>
      <c r="H7903" s="284">
        <v>0</v>
      </c>
      <c r="I7903" s="284">
        <v>0</v>
      </c>
      <c r="J7903" s="284">
        <v>10</v>
      </c>
      <c r="K7903" s="282">
        <v>30</v>
      </c>
    </row>
    <row r="7904" spans="1:11" x14ac:dyDescent="0.3">
      <c r="A7904" s="284" t="s">
        <v>2148</v>
      </c>
      <c r="B7904" s="284">
        <v>100</v>
      </c>
      <c r="C7904" s="24" t="str">
        <f t="shared" si="123"/>
        <v>klairs100</v>
      </c>
      <c r="D7904" s="284">
        <v>1026</v>
      </c>
      <c r="E7904" s="284">
        <v>536</v>
      </c>
      <c r="F7904" s="284">
        <v>14933</v>
      </c>
      <c r="G7904" s="284">
        <v>50</v>
      </c>
      <c r="H7904" s="284">
        <v>0</v>
      </c>
      <c r="I7904" s="284">
        <v>0</v>
      </c>
      <c r="J7904" s="284">
        <v>10</v>
      </c>
      <c r="K7904" s="282">
        <v>30</v>
      </c>
    </row>
    <row r="7905" spans="1:11" x14ac:dyDescent="0.3">
      <c r="A7905" s="284" t="s">
        <v>2148</v>
      </c>
      <c r="B7905" s="284">
        <v>101</v>
      </c>
      <c r="C7905" s="24" t="str">
        <f t="shared" si="123"/>
        <v>klairs101</v>
      </c>
      <c r="D7905" s="284">
        <v>1120</v>
      </c>
      <c r="E7905" s="284">
        <v>585</v>
      </c>
      <c r="F7905" s="284">
        <v>16536</v>
      </c>
      <c r="G7905" s="284">
        <v>50</v>
      </c>
      <c r="H7905" s="284">
        <v>0</v>
      </c>
      <c r="I7905" s="284">
        <v>0</v>
      </c>
      <c r="J7905" s="284">
        <v>10</v>
      </c>
      <c r="K7905" s="282">
        <v>30</v>
      </c>
    </row>
    <row r="7906" spans="1:11" x14ac:dyDescent="0.3">
      <c r="A7906" s="284" t="s">
        <v>2148</v>
      </c>
      <c r="B7906" s="284">
        <v>102</v>
      </c>
      <c r="C7906" s="24" t="str">
        <f t="shared" si="123"/>
        <v>klairs102</v>
      </c>
      <c r="D7906" s="284">
        <v>1133</v>
      </c>
      <c r="E7906" s="284">
        <v>592</v>
      </c>
      <c r="F7906" s="284">
        <v>16733</v>
      </c>
      <c r="G7906" s="284">
        <v>50</v>
      </c>
      <c r="H7906" s="284">
        <v>0</v>
      </c>
      <c r="I7906" s="284">
        <v>0</v>
      </c>
      <c r="J7906" s="284">
        <v>10</v>
      </c>
      <c r="K7906" s="282">
        <v>30</v>
      </c>
    </row>
    <row r="7907" spans="1:11" x14ac:dyDescent="0.3">
      <c r="A7907" s="284" t="s">
        <v>2148</v>
      </c>
      <c r="B7907" s="284">
        <v>103</v>
      </c>
      <c r="C7907" s="24" t="str">
        <f t="shared" si="123"/>
        <v>klairs103</v>
      </c>
      <c r="D7907" s="284">
        <v>1146</v>
      </c>
      <c r="E7907" s="284">
        <v>598</v>
      </c>
      <c r="F7907" s="284">
        <v>16932</v>
      </c>
      <c r="G7907" s="284">
        <v>50</v>
      </c>
      <c r="H7907" s="284">
        <v>0</v>
      </c>
      <c r="I7907" s="284">
        <v>0</v>
      </c>
      <c r="J7907" s="284">
        <v>10</v>
      </c>
      <c r="K7907" s="282">
        <v>30</v>
      </c>
    </row>
    <row r="7908" spans="1:11" x14ac:dyDescent="0.3">
      <c r="A7908" s="284" t="s">
        <v>2148</v>
      </c>
      <c r="B7908" s="284">
        <v>104</v>
      </c>
      <c r="C7908" s="24" t="str">
        <f t="shared" si="123"/>
        <v>klairs104</v>
      </c>
      <c r="D7908" s="284">
        <v>1159</v>
      </c>
      <c r="E7908" s="284">
        <v>605</v>
      </c>
      <c r="F7908" s="284">
        <v>17134</v>
      </c>
      <c r="G7908" s="284">
        <v>50</v>
      </c>
      <c r="H7908" s="284">
        <v>0</v>
      </c>
      <c r="I7908" s="284">
        <v>0</v>
      </c>
      <c r="J7908" s="284">
        <v>10</v>
      </c>
      <c r="K7908" s="282">
        <v>30</v>
      </c>
    </row>
    <row r="7909" spans="1:11" x14ac:dyDescent="0.3">
      <c r="A7909" s="284" t="s">
        <v>2148</v>
      </c>
      <c r="B7909" s="284">
        <v>105</v>
      </c>
      <c r="C7909" s="24" t="str">
        <f t="shared" si="123"/>
        <v>klairs105</v>
      </c>
      <c r="D7909" s="284">
        <v>1172</v>
      </c>
      <c r="E7909" s="284">
        <v>612</v>
      </c>
      <c r="F7909" s="284">
        <v>17395</v>
      </c>
      <c r="G7909" s="284">
        <v>50</v>
      </c>
      <c r="H7909" s="284">
        <v>0</v>
      </c>
      <c r="I7909" s="284">
        <v>0</v>
      </c>
      <c r="J7909" s="284">
        <v>10</v>
      </c>
      <c r="K7909" s="282">
        <v>30</v>
      </c>
    </row>
    <row r="7910" spans="1:11" x14ac:dyDescent="0.3">
      <c r="A7910" s="284" t="s">
        <v>2148</v>
      </c>
      <c r="B7910" s="284">
        <v>106</v>
      </c>
      <c r="C7910" s="24" t="str">
        <f t="shared" si="123"/>
        <v>klairs106</v>
      </c>
      <c r="D7910" s="284">
        <v>1185</v>
      </c>
      <c r="E7910" s="284">
        <v>619</v>
      </c>
      <c r="F7910" s="284">
        <v>17602</v>
      </c>
      <c r="G7910" s="284">
        <v>50</v>
      </c>
      <c r="H7910" s="284">
        <v>0</v>
      </c>
      <c r="I7910" s="284">
        <v>0</v>
      </c>
      <c r="J7910" s="284">
        <v>10</v>
      </c>
      <c r="K7910" s="282">
        <v>30</v>
      </c>
    </row>
    <row r="7911" spans="1:11" x14ac:dyDescent="0.3">
      <c r="A7911" s="284" t="s">
        <v>2148</v>
      </c>
      <c r="B7911" s="284">
        <v>107</v>
      </c>
      <c r="C7911" s="24" t="str">
        <f t="shared" si="123"/>
        <v>klairs107</v>
      </c>
      <c r="D7911" s="284">
        <v>1199</v>
      </c>
      <c r="E7911" s="284">
        <v>626</v>
      </c>
      <c r="F7911" s="284">
        <v>17811</v>
      </c>
      <c r="G7911" s="284">
        <v>50</v>
      </c>
      <c r="H7911" s="284">
        <v>0</v>
      </c>
      <c r="I7911" s="284">
        <v>0</v>
      </c>
      <c r="J7911" s="284">
        <v>10</v>
      </c>
      <c r="K7911" s="282">
        <v>30</v>
      </c>
    </row>
    <row r="7912" spans="1:11" x14ac:dyDescent="0.3">
      <c r="A7912" s="284" t="s">
        <v>2148</v>
      </c>
      <c r="B7912" s="284">
        <v>108</v>
      </c>
      <c r="C7912" s="24" t="str">
        <f t="shared" si="123"/>
        <v>klairs108</v>
      </c>
      <c r="D7912" s="284">
        <v>1212</v>
      </c>
      <c r="E7912" s="284">
        <v>633</v>
      </c>
      <c r="F7912" s="284">
        <v>18022</v>
      </c>
      <c r="G7912" s="284">
        <v>50</v>
      </c>
      <c r="H7912" s="284">
        <v>0</v>
      </c>
      <c r="I7912" s="284">
        <v>0</v>
      </c>
      <c r="J7912" s="284">
        <v>10</v>
      </c>
      <c r="K7912" s="282">
        <v>30</v>
      </c>
    </row>
    <row r="7913" spans="1:11" x14ac:dyDescent="0.3">
      <c r="A7913" s="284" t="s">
        <v>2148</v>
      </c>
      <c r="B7913" s="284">
        <v>109</v>
      </c>
      <c r="C7913" s="24" t="str">
        <f t="shared" si="123"/>
        <v>klairs109</v>
      </c>
      <c r="D7913" s="284">
        <v>1226</v>
      </c>
      <c r="E7913" s="284">
        <v>640</v>
      </c>
      <c r="F7913" s="284">
        <v>18297</v>
      </c>
      <c r="G7913" s="284">
        <v>50</v>
      </c>
      <c r="H7913" s="284">
        <v>0</v>
      </c>
      <c r="I7913" s="284">
        <v>0</v>
      </c>
      <c r="J7913" s="284">
        <v>10</v>
      </c>
      <c r="K7913" s="282">
        <v>30</v>
      </c>
    </row>
    <row r="7914" spans="1:11" x14ac:dyDescent="0.3">
      <c r="A7914" s="284" t="s">
        <v>2148</v>
      </c>
      <c r="B7914" s="284">
        <v>110</v>
      </c>
      <c r="C7914" s="24" t="str">
        <f t="shared" si="123"/>
        <v>klairs110</v>
      </c>
      <c r="D7914" s="284">
        <v>1240</v>
      </c>
      <c r="E7914" s="284">
        <v>648</v>
      </c>
      <c r="F7914" s="284">
        <v>18514</v>
      </c>
      <c r="G7914" s="284">
        <v>50</v>
      </c>
      <c r="H7914" s="284">
        <v>0</v>
      </c>
      <c r="I7914" s="284">
        <v>0</v>
      </c>
      <c r="J7914" s="284">
        <v>10</v>
      </c>
      <c r="K7914" s="282">
        <v>30</v>
      </c>
    </row>
    <row r="7915" spans="1:11" x14ac:dyDescent="0.3">
      <c r="A7915" s="284" t="s">
        <v>2148</v>
      </c>
      <c r="B7915" s="284">
        <v>111</v>
      </c>
      <c r="C7915" s="24" t="str">
        <f t="shared" si="123"/>
        <v>klairs111</v>
      </c>
      <c r="D7915" s="284">
        <v>1254</v>
      </c>
      <c r="E7915" s="284">
        <v>655</v>
      </c>
      <c r="F7915" s="284">
        <v>18734</v>
      </c>
      <c r="G7915" s="284">
        <v>50</v>
      </c>
      <c r="H7915" s="284">
        <v>0</v>
      </c>
      <c r="I7915" s="284">
        <v>0</v>
      </c>
      <c r="J7915" s="284">
        <v>10</v>
      </c>
      <c r="K7915" s="282">
        <v>30</v>
      </c>
    </row>
    <row r="7916" spans="1:11" x14ac:dyDescent="0.3">
      <c r="A7916" s="284" t="s">
        <v>2148</v>
      </c>
      <c r="B7916" s="284">
        <v>112</v>
      </c>
      <c r="C7916" s="24" t="str">
        <f t="shared" si="123"/>
        <v>klairs112</v>
      </c>
      <c r="D7916" s="284">
        <v>1268</v>
      </c>
      <c r="E7916" s="284">
        <v>662</v>
      </c>
      <c r="F7916" s="284">
        <v>18956</v>
      </c>
      <c r="G7916" s="284">
        <v>50</v>
      </c>
      <c r="H7916" s="284">
        <v>0</v>
      </c>
      <c r="I7916" s="284">
        <v>0</v>
      </c>
      <c r="J7916" s="284">
        <v>10</v>
      </c>
      <c r="K7916" s="282">
        <v>30</v>
      </c>
    </row>
    <row r="7917" spans="1:11" x14ac:dyDescent="0.3">
      <c r="A7917" s="284" t="s">
        <v>2148</v>
      </c>
      <c r="B7917" s="284">
        <v>113</v>
      </c>
      <c r="C7917" s="24" t="str">
        <f t="shared" si="123"/>
        <v>klairs113</v>
      </c>
      <c r="D7917" s="284">
        <v>1282</v>
      </c>
      <c r="E7917" s="284">
        <v>670</v>
      </c>
      <c r="F7917" s="284">
        <v>19223</v>
      </c>
      <c r="G7917" s="284">
        <v>50</v>
      </c>
      <c r="H7917" s="284">
        <v>0</v>
      </c>
      <c r="I7917" s="284">
        <v>0</v>
      </c>
      <c r="J7917" s="284">
        <v>10</v>
      </c>
      <c r="K7917" s="282">
        <v>30</v>
      </c>
    </row>
    <row r="7918" spans="1:11" x14ac:dyDescent="0.3">
      <c r="A7918" s="284" t="s">
        <v>2148</v>
      </c>
      <c r="B7918" s="284">
        <v>114</v>
      </c>
      <c r="C7918" s="24" t="str">
        <f t="shared" si="123"/>
        <v>klairs114</v>
      </c>
      <c r="D7918" s="284">
        <v>1297</v>
      </c>
      <c r="E7918" s="284">
        <v>677</v>
      </c>
      <c r="F7918" s="284">
        <v>19451</v>
      </c>
      <c r="G7918" s="284">
        <v>50</v>
      </c>
      <c r="H7918" s="284">
        <v>0</v>
      </c>
      <c r="I7918" s="284">
        <v>0</v>
      </c>
      <c r="J7918" s="284">
        <v>10</v>
      </c>
      <c r="K7918" s="282">
        <v>30</v>
      </c>
    </row>
    <row r="7919" spans="1:11" x14ac:dyDescent="0.3">
      <c r="A7919" s="284" t="s">
        <v>2148</v>
      </c>
      <c r="B7919" s="284">
        <v>115</v>
      </c>
      <c r="C7919" s="24" t="str">
        <f t="shared" si="123"/>
        <v>klairs115</v>
      </c>
      <c r="D7919" s="284">
        <v>1311</v>
      </c>
      <c r="E7919" s="284">
        <v>685</v>
      </c>
      <c r="F7919" s="284">
        <v>19681</v>
      </c>
      <c r="G7919" s="284">
        <v>50</v>
      </c>
      <c r="H7919" s="284">
        <v>0</v>
      </c>
      <c r="I7919" s="284">
        <v>0</v>
      </c>
      <c r="J7919" s="284">
        <v>10</v>
      </c>
      <c r="K7919" s="282">
        <v>30</v>
      </c>
    </row>
    <row r="7920" spans="1:11" x14ac:dyDescent="0.3">
      <c r="A7920" s="284" t="s">
        <v>2148</v>
      </c>
      <c r="B7920" s="284">
        <v>116</v>
      </c>
      <c r="C7920" s="24" t="str">
        <f t="shared" si="123"/>
        <v>klairs116</v>
      </c>
      <c r="D7920" s="284">
        <v>1326</v>
      </c>
      <c r="E7920" s="284">
        <v>693</v>
      </c>
      <c r="F7920" s="284">
        <v>19914</v>
      </c>
      <c r="G7920" s="284">
        <v>50</v>
      </c>
      <c r="H7920" s="284">
        <v>0</v>
      </c>
      <c r="I7920" s="284">
        <v>0</v>
      </c>
      <c r="J7920" s="284">
        <v>10</v>
      </c>
      <c r="K7920" s="282">
        <v>30</v>
      </c>
    </row>
    <row r="7921" spans="1:11" x14ac:dyDescent="0.3">
      <c r="A7921" s="284" t="s">
        <v>2148</v>
      </c>
      <c r="B7921" s="284">
        <v>117</v>
      </c>
      <c r="C7921" s="24" t="str">
        <f t="shared" si="123"/>
        <v>klairs117</v>
      </c>
      <c r="D7921" s="284">
        <v>1341</v>
      </c>
      <c r="E7921" s="284">
        <v>701</v>
      </c>
      <c r="F7921" s="284">
        <v>20216</v>
      </c>
      <c r="G7921" s="284">
        <v>50</v>
      </c>
      <c r="H7921" s="284">
        <v>0</v>
      </c>
      <c r="I7921" s="284">
        <v>0</v>
      </c>
      <c r="J7921" s="284">
        <v>10</v>
      </c>
      <c r="K7921" s="282">
        <v>30</v>
      </c>
    </row>
    <row r="7922" spans="1:11" x14ac:dyDescent="0.3">
      <c r="A7922" s="284" t="s">
        <v>2148</v>
      </c>
      <c r="B7922" s="284">
        <v>118</v>
      </c>
      <c r="C7922" s="24" t="str">
        <f t="shared" si="123"/>
        <v>klairs118</v>
      </c>
      <c r="D7922" s="284">
        <v>1356</v>
      </c>
      <c r="E7922" s="284">
        <v>708</v>
      </c>
      <c r="F7922" s="284">
        <v>20456</v>
      </c>
      <c r="G7922" s="284">
        <v>50</v>
      </c>
      <c r="H7922" s="284">
        <v>0</v>
      </c>
      <c r="I7922" s="284">
        <v>0</v>
      </c>
      <c r="J7922" s="284">
        <v>10</v>
      </c>
      <c r="K7922" s="282">
        <v>30</v>
      </c>
    </row>
    <row r="7923" spans="1:11" x14ac:dyDescent="0.3">
      <c r="A7923" s="284" t="s">
        <v>2148</v>
      </c>
      <c r="B7923" s="284">
        <v>119</v>
      </c>
      <c r="C7923" s="24" t="str">
        <f t="shared" si="123"/>
        <v>klairs119</v>
      </c>
      <c r="D7923" s="284">
        <v>1371</v>
      </c>
      <c r="E7923" s="284">
        <v>716</v>
      </c>
      <c r="F7923" s="284">
        <v>20697</v>
      </c>
      <c r="G7923" s="284">
        <v>50</v>
      </c>
      <c r="H7923" s="284">
        <v>0</v>
      </c>
      <c r="I7923" s="284">
        <v>0</v>
      </c>
      <c r="J7923" s="284">
        <v>10</v>
      </c>
      <c r="K7923" s="282">
        <v>30</v>
      </c>
    </row>
    <row r="7924" spans="1:11" x14ac:dyDescent="0.3">
      <c r="A7924" s="284" t="s">
        <v>2148</v>
      </c>
      <c r="B7924" s="284">
        <v>120</v>
      </c>
      <c r="C7924" s="24" t="str">
        <f t="shared" si="123"/>
        <v>klairs120</v>
      </c>
      <c r="D7924" s="284">
        <v>1387</v>
      </c>
      <c r="E7924" s="284">
        <v>724</v>
      </c>
      <c r="F7924" s="284">
        <v>20942</v>
      </c>
      <c r="G7924" s="284">
        <v>50</v>
      </c>
      <c r="H7924" s="284">
        <v>0</v>
      </c>
      <c r="I7924" s="284">
        <v>0</v>
      </c>
      <c r="J7924" s="284">
        <v>10</v>
      </c>
      <c r="K7924" s="282">
        <v>30</v>
      </c>
    </row>
    <row r="7925" spans="1:11" x14ac:dyDescent="0.3">
      <c r="A7925" s="284" t="s">
        <v>2148</v>
      </c>
      <c r="B7925" s="284">
        <v>121</v>
      </c>
      <c r="C7925" s="24" t="str">
        <f t="shared" si="123"/>
        <v>klairs121</v>
      </c>
      <c r="D7925" s="284">
        <v>1513</v>
      </c>
      <c r="E7925" s="284">
        <v>791</v>
      </c>
      <c r="F7925" s="284">
        <v>23138</v>
      </c>
      <c r="G7925" s="284">
        <v>50</v>
      </c>
      <c r="H7925" s="284">
        <v>0</v>
      </c>
      <c r="I7925" s="284">
        <v>0</v>
      </c>
      <c r="J7925" s="284">
        <v>10</v>
      </c>
      <c r="K7925" s="282">
        <v>30</v>
      </c>
    </row>
    <row r="7926" spans="1:11" x14ac:dyDescent="0.3">
      <c r="A7926" s="284" t="s">
        <v>2148</v>
      </c>
      <c r="B7926" s="284">
        <v>122</v>
      </c>
      <c r="C7926" s="24" t="str">
        <f t="shared" si="123"/>
        <v>klairs122</v>
      </c>
      <c r="D7926" s="284">
        <v>1530</v>
      </c>
      <c r="E7926" s="284">
        <v>799</v>
      </c>
      <c r="F7926" s="284">
        <v>23411</v>
      </c>
      <c r="G7926" s="284">
        <v>50</v>
      </c>
      <c r="H7926" s="284">
        <v>0</v>
      </c>
      <c r="I7926" s="284">
        <v>0</v>
      </c>
      <c r="J7926" s="284">
        <v>10</v>
      </c>
      <c r="K7926" s="282">
        <v>30</v>
      </c>
    </row>
    <row r="7927" spans="1:11" x14ac:dyDescent="0.3">
      <c r="A7927" s="284" t="s">
        <v>2148</v>
      </c>
      <c r="B7927" s="284">
        <v>123</v>
      </c>
      <c r="C7927" s="24" t="str">
        <f t="shared" si="123"/>
        <v>klairs123</v>
      </c>
      <c r="D7927" s="284">
        <v>1547</v>
      </c>
      <c r="E7927" s="284">
        <v>808</v>
      </c>
      <c r="F7927" s="284">
        <v>23688</v>
      </c>
      <c r="G7927" s="284">
        <v>50</v>
      </c>
      <c r="H7927" s="284">
        <v>0</v>
      </c>
      <c r="I7927" s="284">
        <v>0</v>
      </c>
      <c r="J7927" s="284">
        <v>10</v>
      </c>
      <c r="K7927" s="282">
        <v>30</v>
      </c>
    </row>
    <row r="7928" spans="1:11" x14ac:dyDescent="0.3">
      <c r="A7928" s="284" t="s">
        <v>2148</v>
      </c>
      <c r="B7928" s="284">
        <v>124</v>
      </c>
      <c r="C7928" s="24" t="str">
        <f t="shared" si="123"/>
        <v>klairs124</v>
      </c>
      <c r="D7928" s="284">
        <v>1565</v>
      </c>
      <c r="E7928" s="284">
        <v>817</v>
      </c>
      <c r="F7928" s="284">
        <v>23994</v>
      </c>
      <c r="G7928" s="284">
        <v>50</v>
      </c>
      <c r="H7928" s="284">
        <v>0</v>
      </c>
      <c r="I7928" s="284">
        <v>0</v>
      </c>
      <c r="J7928" s="284">
        <v>10</v>
      </c>
      <c r="K7928" s="282">
        <v>30</v>
      </c>
    </row>
    <row r="7929" spans="1:11" x14ac:dyDescent="0.3">
      <c r="A7929" s="284" t="s">
        <v>2148</v>
      </c>
      <c r="B7929" s="284">
        <v>125</v>
      </c>
      <c r="C7929" s="24" t="str">
        <f t="shared" si="123"/>
        <v>klairs125</v>
      </c>
      <c r="D7929" s="284">
        <v>1582</v>
      </c>
      <c r="E7929" s="284">
        <v>827</v>
      </c>
      <c r="F7929" s="284">
        <v>24375</v>
      </c>
      <c r="G7929" s="284">
        <v>50</v>
      </c>
      <c r="H7929" s="284">
        <v>0</v>
      </c>
      <c r="I7929" s="284">
        <v>0</v>
      </c>
      <c r="J7929" s="284">
        <v>10</v>
      </c>
      <c r="K7929" s="282">
        <v>30</v>
      </c>
    </row>
    <row r="7930" spans="1:11" x14ac:dyDescent="0.3">
      <c r="A7930" s="284" t="s">
        <v>2148</v>
      </c>
      <c r="B7930" s="284">
        <v>126</v>
      </c>
      <c r="C7930" s="24" t="str">
        <f t="shared" si="123"/>
        <v>klairs126</v>
      </c>
      <c r="D7930" s="284">
        <v>1600</v>
      </c>
      <c r="E7930" s="284">
        <v>836</v>
      </c>
      <c r="F7930" s="284">
        <v>24663</v>
      </c>
      <c r="G7930" s="284">
        <v>50</v>
      </c>
      <c r="H7930" s="284">
        <v>0</v>
      </c>
      <c r="I7930" s="284">
        <v>0</v>
      </c>
      <c r="J7930" s="284">
        <v>10</v>
      </c>
      <c r="K7930" s="282">
        <v>30</v>
      </c>
    </row>
    <row r="7931" spans="1:11" x14ac:dyDescent="0.3">
      <c r="A7931" s="284" t="s">
        <v>2148</v>
      </c>
      <c r="B7931" s="284">
        <v>127</v>
      </c>
      <c r="C7931" s="24" t="str">
        <f t="shared" si="123"/>
        <v>klairs127</v>
      </c>
      <c r="D7931" s="284">
        <v>1618</v>
      </c>
      <c r="E7931" s="284">
        <v>845</v>
      </c>
      <c r="F7931" s="284">
        <v>24972</v>
      </c>
      <c r="G7931" s="284">
        <v>50</v>
      </c>
      <c r="H7931" s="284">
        <v>0</v>
      </c>
      <c r="I7931" s="284">
        <v>0</v>
      </c>
      <c r="J7931" s="284">
        <v>10</v>
      </c>
      <c r="K7931" s="282">
        <v>30</v>
      </c>
    </row>
    <row r="7932" spans="1:11" x14ac:dyDescent="0.3">
      <c r="A7932" s="284" t="s">
        <v>2148</v>
      </c>
      <c r="B7932" s="284">
        <v>128</v>
      </c>
      <c r="C7932" s="24" t="str">
        <f t="shared" si="123"/>
        <v>klairs128</v>
      </c>
      <c r="D7932" s="284">
        <v>1636</v>
      </c>
      <c r="E7932" s="284">
        <v>855</v>
      </c>
      <c r="F7932" s="284">
        <v>25294</v>
      </c>
      <c r="G7932" s="284">
        <v>50</v>
      </c>
      <c r="H7932" s="284">
        <v>0</v>
      </c>
      <c r="I7932" s="284">
        <v>0</v>
      </c>
      <c r="J7932" s="284">
        <v>10</v>
      </c>
      <c r="K7932" s="282">
        <v>30</v>
      </c>
    </row>
    <row r="7933" spans="1:11" x14ac:dyDescent="0.3">
      <c r="A7933" s="284" t="s">
        <v>2148</v>
      </c>
      <c r="B7933" s="284">
        <v>129</v>
      </c>
      <c r="C7933" s="24" t="str">
        <f t="shared" si="123"/>
        <v>klairs129</v>
      </c>
      <c r="D7933" s="284">
        <v>1654</v>
      </c>
      <c r="E7933" s="284">
        <v>864</v>
      </c>
      <c r="F7933" s="284">
        <v>25592</v>
      </c>
      <c r="G7933" s="284">
        <v>50</v>
      </c>
      <c r="H7933" s="284">
        <v>0</v>
      </c>
      <c r="I7933" s="284">
        <v>0</v>
      </c>
      <c r="J7933" s="284">
        <v>10</v>
      </c>
      <c r="K7933" s="282">
        <v>30</v>
      </c>
    </row>
    <row r="7934" spans="1:11" x14ac:dyDescent="0.3">
      <c r="A7934" s="284" t="s">
        <v>2148</v>
      </c>
      <c r="B7934" s="284">
        <v>130</v>
      </c>
      <c r="C7934" s="24" t="str">
        <f t="shared" si="123"/>
        <v>klairs130</v>
      </c>
      <c r="D7934" s="284">
        <v>1672</v>
      </c>
      <c r="E7934" s="284">
        <v>874</v>
      </c>
      <c r="F7934" s="284">
        <v>25923</v>
      </c>
      <c r="G7934" s="284">
        <v>50</v>
      </c>
      <c r="H7934" s="284">
        <v>0</v>
      </c>
      <c r="I7934" s="284">
        <v>0</v>
      </c>
      <c r="J7934" s="284">
        <v>10</v>
      </c>
      <c r="K7934" s="282">
        <v>30</v>
      </c>
    </row>
    <row r="7935" spans="1:11" x14ac:dyDescent="0.3">
      <c r="A7935" s="284" t="s">
        <v>2148</v>
      </c>
      <c r="B7935" s="284">
        <v>131</v>
      </c>
      <c r="C7935" s="24" t="str">
        <f t="shared" si="123"/>
        <v>klairs131</v>
      </c>
      <c r="D7935" s="284">
        <v>1691</v>
      </c>
      <c r="E7935" s="284">
        <v>883</v>
      </c>
      <c r="F7935" s="284">
        <v>26247</v>
      </c>
      <c r="G7935" s="284">
        <v>50</v>
      </c>
      <c r="H7935" s="284">
        <v>0</v>
      </c>
      <c r="I7935" s="284">
        <v>0</v>
      </c>
      <c r="J7935" s="284">
        <v>10</v>
      </c>
      <c r="K7935" s="282">
        <v>30</v>
      </c>
    </row>
    <row r="7936" spans="1:11" x14ac:dyDescent="0.3">
      <c r="A7936" s="284" t="s">
        <v>2148</v>
      </c>
      <c r="B7936" s="284">
        <v>132</v>
      </c>
      <c r="C7936" s="24" t="str">
        <f t="shared" si="123"/>
        <v>klairs132</v>
      </c>
      <c r="D7936" s="284">
        <v>1710</v>
      </c>
      <c r="E7936" s="284">
        <v>893</v>
      </c>
      <c r="F7936" s="284">
        <v>26556</v>
      </c>
      <c r="G7936" s="284">
        <v>50</v>
      </c>
      <c r="H7936" s="284">
        <v>0</v>
      </c>
      <c r="I7936" s="284">
        <v>0</v>
      </c>
      <c r="J7936" s="284">
        <v>10</v>
      </c>
      <c r="K7936" s="282">
        <v>30</v>
      </c>
    </row>
    <row r="7937" spans="1:11" x14ac:dyDescent="0.3">
      <c r="A7937" s="284" t="s">
        <v>2148</v>
      </c>
      <c r="B7937" s="284">
        <v>133</v>
      </c>
      <c r="C7937" s="24" t="str">
        <f t="shared" si="123"/>
        <v>klairs133</v>
      </c>
      <c r="D7937" s="284">
        <v>1729</v>
      </c>
      <c r="E7937" s="284">
        <v>903</v>
      </c>
      <c r="F7937" s="284">
        <v>26888</v>
      </c>
      <c r="G7937" s="284">
        <v>50</v>
      </c>
      <c r="H7937" s="284">
        <v>0</v>
      </c>
      <c r="I7937" s="284">
        <v>0</v>
      </c>
      <c r="J7937" s="284">
        <v>10</v>
      </c>
      <c r="K7937" s="282">
        <v>30</v>
      </c>
    </row>
    <row r="7938" spans="1:11" x14ac:dyDescent="0.3">
      <c r="A7938" s="284" t="s">
        <v>2148</v>
      </c>
      <c r="B7938" s="284">
        <v>134</v>
      </c>
      <c r="C7938" s="24" t="str">
        <f t="shared" si="123"/>
        <v>klairs134</v>
      </c>
      <c r="D7938" s="284">
        <v>1748</v>
      </c>
      <c r="E7938" s="284">
        <v>913</v>
      </c>
      <c r="F7938" s="284">
        <v>27234</v>
      </c>
      <c r="G7938" s="284">
        <v>50</v>
      </c>
      <c r="H7938" s="284">
        <v>0</v>
      </c>
      <c r="I7938" s="284">
        <v>0</v>
      </c>
      <c r="J7938" s="284">
        <v>10</v>
      </c>
      <c r="K7938" s="282">
        <v>30</v>
      </c>
    </row>
    <row r="7939" spans="1:11" x14ac:dyDescent="0.3">
      <c r="A7939" s="284" t="s">
        <v>2148</v>
      </c>
      <c r="B7939" s="284">
        <v>135</v>
      </c>
      <c r="C7939" s="24" t="str">
        <f t="shared" si="123"/>
        <v>klairs135</v>
      </c>
      <c r="D7939" s="284">
        <v>1767</v>
      </c>
      <c r="E7939" s="284">
        <v>923</v>
      </c>
      <c r="F7939" s="284">
        <v>27554</v>
      </c>
      <c r="G7939" s="284">
        <v>50</v>
      </c>
      <c r="H7939" s="284">
        <v>0</v>
      </c>
      <c r="I7939" s="284">
        <v>0</v>
      </c>
      <c r="J7939" s="284">
        <v>10</v>
      </c>
      <c r="K7939" s="282">
        <v>30</v>
      </c>
    </row>
    <row r="7940" spans="1:11" x14ac:dyDescent="0.3">
      <c r="A7940" s="284" t="s">
        <v>2148</v>
      </c>
      <c r="B7940" s="284">
        <v>136</v>
      </c>
      <c r="C7940" s="24" t="str">
        <f t="shared" si="123"/>
        <v>klairs136</v>
      </c>
      <c r="D7940" s="284">
        <v>1787</v>
      </c>
      <c r="E7940" s="284">
        <v>933</v>
      </c>
      <c r="F7940" s="284">
        <v>27909</v>
      </c>
      <c r="G7940" s="284">
        <v>50</v>
      </c>
      <c r="H7940" s="284">
        <v>0</v>
      </c>
      <c r="I7940" s="284">
        <v>0</v>
      </c>
      <c r="J7940" s="284">
        <v>10</v>
      </c>
      <c r="K7940" s="282">
        <v>30</v>
      </c>
    </row>
    <row r="7941" spans="1:11" x14ac:dyDescent="0.3">
      <c r="A7941" s="284" t="s">
        <v>2148</v>
      </c>
      <c r="B7941" s="284">
        <v>137</v>
      </c>
      <c r="C7941" s="24" t="str">
        <f t="shared" si="123"/>
        <v>klairs137</v>
      </c>
      <c r="D7941" s="284">
        <v>1807</v>
      </c>
      <c r="E7941" s="284">
        <v>944</v>
      </c>
      <c r="F7941" s="284">
        <v>28258</v>
      </c>
      <c r="G7941" s="284">
        <v>50</v>
      </c>
      <c r="H7941" s="284">
        <v>0</v>
      </c>
      <c r="I7941" s="284">
        <v>0</v>
      </c>
      <c r="J7941" s="284">
        <v>10</v>
      </c>
      <c r="K7941" s="282">
        <v>30</v>
      </c>
    </row>
    <row r="7942" spans="1:11" x14ac:dyDescent="0.3">
      <c r="A7942" s="284" t="s">
        <v>2148</v>
      </c>
      <c r="B7942" s="284">
        <v>138</v>
      </c>
      <c r="C7942" s="24" t="str">
        <f t="shared" ref="C7942:C8005" si="124">A7942&amp;B7942</f>
        <v>klairs138</v>
      </c>
      <c r="D7942" s="284">
        <v>1826</v>
      </c>
      <c r="E7942" s="284">
        <v>954</v>
      </c>
      <c r="F7942" s="284">
        <v>28589</v>
      </c>
      <c r="G7942" s="284">
        <v>50</v>
      </c>
      <c r="H7942" s="284">
        <v>0</v>
      </c>
      <c r="I7942" s="284">
        <v>0</v>
      </c>
      <c r="J7942" s="284">
        <v>10</v>
      </c>
      <c r="K7942" s="282">
        <v>30</v>
      </c>
    </row>
    <row r="7943" spans="1:11" x14ac:dyDescent="0.3">
      <c r="A7943" s="284" t="s">
        <v>2148</v>
      </c>
      <c r="B7943" s="284">
        <v>139</v>
      </c>
      <c r="C7943" s="24" t="str">
        <f t="shared" si="124"/>
        <v>klairs139</v>
      </c>
      <c r="D7943" s="284">
        <v>1847</v>
      </c>
      <c r="E7943" s="284">
        <v>965</v>
      </c>
      <c r="F7943" s="284">
        <v>28946</v>
      </c>
      <c r="G7943" s="284">
        <v>50</v>
      </c>
      <c r="H7943" s="284">
        <v>0</v>
      </c>
      <c r="I7943" s="284">
        <v>0</v>
      </c>
      <c r="J7943" s="284">
        <v>10</v>
      </c>
      <c r="K7943" s="282">
        <v>30</v>
      </c>
    </row>
    <row r="7944" spans="1:11" x14ac:dyDescent="0.3">
      <c r="A7944" s="284" t="s">
        <v>2148</v>
      </c>
      <c r="B7944" s="284">
        <v>140</v>
      </c>
      <c r="C7944" s="24" t="str">
        <f t="shared" si="124"/>
        <v>klairs140</v>
      </c>
      <c r="D7944" s="284">
        <v>1867</v>
      </c>
      <c r="E7944" s="284">
        <v>975</v>
      </c>
      <c r="F7944" s="284">
        <v>29318</v>
      </c>
      <c r="G7944" s="284">
        <v>50</v>
      </c>
      <c r="H7944" s="284">
        <v>0</v>
      </c>
      <c r="I7944" s="284">
        <v>0</v>
      </c>
      <c r="J7944" s="284">
        <v>10</v>
      </c>
      <c r="K7944" s="282">
        <v>30</v>
      </c>
    </row>
    <row r="7945" spans="1:11" x14ac:dyDescent="0.3">
      <c r="A7945" s="284" t="s">
        <v>2148</v>
      </c>
      <c r="B7945" s="284">
        <v>141</v>
      </c>
      <c r="C7945" s="24" t="str">
        <f t="shared" si="124"/>
        <v>klairs141</v>
      </c>
      <c r="D7945" s="284">
        <v>2037</v>
      </c>
      <c r="E7945" s="284">
        <v>1064</v>
      </c>
      <c r="F7945" s="284">
        <v>32305</v>
      </c>
      <c r="G7945" s="284">
        <v>50</v>
      </c>
      <c r="H7945" s="284">
        <v>0</v>
      </c>
      <c r="I7945" s="284">
        <v>0</v>
      </c>
      <c r="J7945" s="284">
        <v>10</v>
      </c>
      <c r="K7945" s="282">
        <v>30</v>
      </c>
    </row>
    <row r="7946" spans="1:11" x14ac:dyDescent="0.3">
      <c r="A7946" s="284" t="s">
        <v>2148</v>
      </c>
      <c r="B7946" s="284">
        <v>142</v>
      </c>
      <c r="C7946" s="24" t="str">
        <f t="shared" si="124"/>
        <v>klairs142</v>
      </c>
      <c r="D7946" s="284">
        <v>2059</v>
      </c>
      <c r="E7946" s="284">
        <v>1076</v>
      </c>
      <c r="F7946" s="284">
        <v>32719</v>
      </c>
      <c r="G7946" s="284">
        <v>50</v>
      </c>
      <c r="H7946" s="284">
        <v>0</v>
      </c>
      <c r="I7946" s="284">
        <v>0</v>
      </c>
      <c r="J7946" s="284">
        <v>10</v>
      </c>
      <c r="K7946" s="282">
        <v>30</v>
      </c>
    </row>
    <row r="7947" spans="1:11" x14ac:dyDescent="0.3">
      <c r="A7947" s="284" t="s">
        <v>2148</v>
      </c>
      <c r="B7947" s="284">
        <v>143</v>
      </c>
      <c r="C7947" s="24" t="str">
        <f t="shared" si="124"/>
        <v>klairs143</v>
      </c>
      <c r="D7947" s="284">
        <v>2082</v>
      </c>
      <c r="E7947" s="284">
        <v>1088</v>
      </c>
      <c r="F7947" s="284">
        <v>33187</v>
      </c>
      <c r="G7947" s="284">
        <v>50</v>
      </c>
      <c r="H7947" s="284">
        <v>0</v>
      </c>
      <c r="I7947" s="284">
        <v>0</v>
      </c>
      <c r="J7947" s="284">
        <v>10</v>
      </c>
      <c r="K7947" s="282">
        <v>30</v>
      </c>
    </row>
    <row r="7948" spans="1:11" x14ac:dyDescent="0.3">
      <c r="A7948" s="284" t="s">
        <v>2148</v>
      </c>
      <c r="B7948" s="284">
        <v>144</v>
      </c>
      <c r="C7948" s="24" t="str">
        <f t="shared" si="124"/>
        <v>klairs144</v>
      </c>
      <c r="D7948" s="284">
        <v>2105</v>
      </c>
      <c r="E7948" s="284">
        <v>1100</v>
      </c>
      <c r="F7948" s="284">
        <v>33576</v>
      </c>
      <c r="G7948" s="284">
        <v>50</v>
      </c>
      <c r="H7948" s="284">
        <v>0</v>
      </c>
      <c r="I7948" s="284">
        <v>0</v>
      </c>
      <c r="J7948" s="284">
        <v>10</v>
      </c>
      <c r="K7948" s="282">
        <v>30</v>
      </c>
    </row>
    <row r="7949" spans="1:11" x14ac:dyDescent="0.3">
      <c r="A7949" s="284" t="s">
        <v>2148</v>
      </c>
      <c r="B7949" s="284">
        <v>145</v>
      </c>
      <c r="C7949" s="24" t="str">
        <f t="shared" si="124"/>
        <v>klairs145</v>
      </c>
      <c r="D7949" s="284">
        <v>2128</v>
      </c>
      <c r="E7949" s="284">
        <v>1112</v>
      </c>
      <c r="F7949" s="284">
        <v>34031</v>
      </c>
      <c r="G7949" s="284">
        <v>50</v>
      </c>
      <c r="H7949" s="284">
        <v>0</v>
      </c>
      <c r="I7949" s="284">
        <v>0</v>
      </c>
      <c r="J7949" s="284">
        <v>10</v>
      </c>
      <c r="K7949" s="282">
        <v>30</v>
      </c>
    </row>
    <row r="7950" spans="1:11" x14ac:dyDescent="0.3">
      <c r="A7950" s="284" t="s">
        <v>2148</v>
      </c>
      <c r="B7950" s="284">
        <v>146</v>
      </c>
      <c r="C7950" s="24" t="str">
        <f t="shared" si="124"/>
        <v>klairs146</v>
      </c>
      <c r="D7950" s="284">
        <v>2152</v>
      </c>
      <c r="E7950" s="284">
        <v>1124</v>
      </c>
      <c r="F7950" s="284">
        <v>34467</v>
      </c>
      <c r="G7950" s="284">
        <v>50</v>
      </c>
      <c r="H7950" s="284">
        <v>0</v>
      </c>
      <c r="I7950" s="284">
        <v>0</v>
      </c>
      <c r="J7950" s="284">
        <v>10</v>
      </c>
      <c r="K7950" s="282">
        <v>30</v>
      </c>
    </row>
    <row r="7951" spans="1:11" x14ac:dyDescent="0.3">
      <c r="A7951" s="284" t="s">
        <v>2148</v>
      </c>
      <c r="B7951" s="284">
        <v>147</v>
      </c>
      <c r="C7951" s="24" t="str">
        <f t="shared" si="124"/>
        <v>klairs147</v>
      </c>
      <c r="D7951" s="284">
        <v>2175</v>
      </c>
      <c r="E7951" s="284">
        <v>1136</v>
      </c>
      <c r="F7951" s="284">
        <v>34912</v>
      </c>
      <c r="G7951" s="284">
        <v>50</v>
      </c>
      <c r="H7951" s="284">
        <v>0</v>
      </c>
      <c r="I7951" s="284">
        <v>0</v>
      </c>
      <c r="J7951" s="284">
        <v>10</v>
      </c>
      <c r="K7951" s="282">
        <v>30</v>
      </c>
    </row>
    <row r="7952" spans="1:11" x14ac:dyDescent="0.3">
      <c r="A7952" s="284" t="s">
        <v>2148</v>
      </c>
      <c r="B7952" s="284">
        <v>148</v>
      </c>
      <c r="C7952" s="24" t="str">
        <f t="shared" si="124"/>
        <v>klairs148</v>
      </c>
      <c r="D7952" s="284">
        <v>2199</v>
      </c>
      <c r="E7952" s="284">
        <v>1149</v>
      </c>
      <c r="F7952" s="284">
        <v>35320</v>
      </c>
      <c r="G7952" s="284">
        <v>50</v>
      </c>
      <c r="H7952" s="284">
        <v>0</v>
      </c>
      <c r="I7952" s="284">
        <v>0</v>
      </c>
      <c r="J7952" s="284">
        <v>10</v>
      </c>
      <c r="K7952" s="282">
        <v>30</v>
      </c>
    </row>
    <row r="7953" spans="1:11" x14ac:dyDescent="0.3">
      <c r="A7953" s="284" t="s">
        <v>2148</v>
      </c>
      <c r="B7953" s="284">
        <v>149</v>
      </c>
      <c r="C7953" s="24" t="str">
        <f t="shared" si="124"/>
        <v>klairs149</v>
      </c>
      <c r="D7953" s="284">
        <v>2223</v>
      </c>
      <c r="E7953" s="284">
        <v>1162</v>
      </c>
      <c r="F7953" s="284">
        <v>35798</v>
      </c>
      <c r="G7953" s="284">
        <v>50</v>
      </c>
      <c r="H7953" s="284">
        <v>0</v>
      </c>
      <c r="I7953" s="284">
        <v>0</v>
      </c>
      <c r="J7953" s="284">
        <v>10</v>
      </c>
      <c r="K7953" s="282">
        <v>30</v>
      </c>
    </row>
    <row r="7954" spans="1:11" x14ac:dyDescent="0.3">
      <c r="A7954" s="284" t="s">
        <v>2148</v>
      </c>
      <c r="B7954" s="284">
        <v>150</v>
      </c>
      <c r="C7954" s="24" t="str">
        <f t="shared" si="124"/>
        <v>klairs150</v>
      </c>
      <c r="D7954" s="284">
        <v>2247</v>
      </c>
      <c r="E7954" s="284">
        <v>1174</v>
      </c>
      <c r="F7954" s="284">
        <v>36216</v>
      </c>
      <c r="G7954" s="284">
        <v>50</v>
      </c>
      <c r="H7954" s="284">
        <v>0</v>
      </c>
      <c r="I7954" s="284">
        <v>0</v>
      </c>
      <c r="J7954" s="284">
        <v>10</v>
      </c>
      <c r="K7954" s="282">
        <v>30</v>
      </c>
    </row>
    <row r="7955" spans="1:11" x14ac:dyDescent="0.3">
      <c r="A7955" s="284" t="s">
        <v>2148</v>
      </c>
      <c r="B7955" s="284">
        <v>151</v>
      </c>
      <c r="C7955" s="24" t="str">
        <f t="shared" si="124"/>
        <v>klairs151</v>
      </c>
      <c r="D7955" s="284">
        <v>2272</v>
      </c>
      <c r="E7955" s="284">
        <v>1187</v>
      </c>
      <c r="F7955" s="284">
        <v>36683</v>
      </c>
      <c r="G7955" s="284">
        <v>50</v>
      </c>
      <c r="H7955" s="284">
        <v>0</v>
      </c>
      <c r="I7955" s="284">
        <v>0</v>
      </c>
      <c r="J7955" s="284">
        <v>10</v>
      </c>
      <c r="K7955" s="282">
        <v>30</v>
      </c>
    </row>
    <row r="7956" spans="1:11" x14ac:dyDescent="0.3">
      <c r="A7956" s="284" t="s">
        <v>2148</v>
      </c>
      <c r="B7956" s="284">
        <v>152</v>
      </c>
      <c r="C7956" s="24" t="str">
        <f t="shared" si="124"/>
        <v>klairs152</v>
      </c>
      <c r="D7956" s="284">
        <v>2297</v>
      </c>
      <c r="E7956" s="284">
        <v>1200</v>
      </c>
      <c r="F7956" s="284">
        <v>37112</v>
      </c>
      <c r="G7956" s="284">
        <v>50</v>
      </c>
      <c r="H7956" s="284">
        <v>0</v>
      </c>
      <c r="I7956" s="284">
        <v>0</v>
      </c>
      <c r="J7956" s="284">
        <v>10</v>
      </c>
      <c r="K7956" s="282">
        <v>30</v>
      </c>
    </row>
    <row r="7957" spans="1:11" x14ac:dyDescent="0.3">
      <c r="A7957" s="284" t="s">
        <v>2148</v>
      </c>
      <c r="B7957" s="284">
        <v>153</v>
      </c>
      <c r="C7957" s="24" t="str">
        <f t="shared" si="124"/>
        <v>klairs153</v>
      </c>
      <c r="D7957" s="284">
        <v>2322</v>
      </c>
      <c r="E7957" s="284">
        <v>1213</v>
      </c>
      <c r="F7957" s="284">
        <v>37612</v>
      </c>
      <c r="G7957" s="284">
        <v>50</v>
      </c>
      <c r="H7957" s="284">
        <v>0</v>
      </c>
      <c r="I7957" s="284">
        <v>0</v>
      </c>
      <c r="J7957" s="284">
        <v>10</v>
      </c>
      <c r="K7957" s="282">
        <v>30</v>
      </c>
    </row>
    <row r="7958" spans="1:11" x14ac:dyDescent="0.3">
      <c r="A7958" s="284" t="s">
        <v>2148</v>
      </c>
      <c r="B7958" s="284">
        <v>154</v>
      </c>
      <c r="C7958" s="24" t="str">
        <f t="shared" si="124"/>
        <v>klairs154</v>
      </c>
      <c r="D7958" s="284">
        <v>2347</v>
      </c>
      <c r="E7958" s="284">
        <v>1226</v>
      </c>
      <c r="F7958" s="284">
        <v>38051</v>
      </c>
      <c r="G7958" s="284">
        <v>50</v>
      </c>
      <c r="H7958" s="284">
        <v>0</v>
      </c>
      <c r="I7958" s="284">
        <v>0</v>
      </c>
      <c r="J7958" s="284">
        <v>10</v>
      </c>
      <c r="K7958" s="282">
        <v>30</v>
      </c>
    </row>
    <row r="7959" spans="1:11" x14ac:dyDescent="0.3">
      <c r="A7959" s="284" t="s">
        <v>2148</v>
      </c>
      <c r="B7959" s="284">
        <v>155</v>
      </c>
      <c r="C7959" s="24" t="str">
        <f t="shared" si="124"/>
        <v>klairs155</v>
      </c>
      <c r="D7959" s="284">
        <v>2373</v>
      </c>
      <c r="E7959" s="284">
        <v>1240</v>
      </c>
      <c r="F7959" s="284">
        <v>38541</v>
      </c>
      <c r="G7959" s="284">
        <v>50</v>
      </c>
      <c r="H7959" s="284">
        <v>0</v>
      </c>
      <c r="I7959" s="284">
        <v>0</v>
      </c>
      <c r="J7959" s="284">
        <v>10</v>
      </c>
      <c r="K7959" s="282">
        <v>30</v>
      </c>
    </row>
    <row r="7960" spans="1:11" x14ac:dyDescent="0.3">
      <c r="A7960" s="284" t="s">
        <v>2148</v>
      </c>
      <c r="B7960" s="284">
        <v>156</v>
      </c>
      <c r="C7960" s="24" t="str">
        <f t="shared" si="124"/>
        <v>klairs156</v>
      </c>
      <c r="D7960" s="284">
        <v>2399</v>
      </c>
      <c r="E7960" s="284">
        <v>1253</v>
      </c>
      <c r="F7960" s="284">
        <v>38990</v>
      </c>
      <c r="G7960" s="284">
        <v>50</v>
      </c>
      <c r="H7960" s="284">
        <v>0</v>
      </c>
      <c r="I7960" s="284">
        <v>0</v>
      </c>
      <c r="J7960" s="284">
        <v>10</v>
      </c>
      <c r="K7960" s="282">
        <v>30</v>
      </c>
    </row>
    <row r="7961" spans="1:11" x14ac:dyDescent="0.3">
      <c r="A7961" s="284" t="s">
        <v>2148</v>
      </c>
      <c r="B7961" s="284">
        <v>157</v>
      </c>
      <c r="C7961" s="24" t="str">
        <f t="shared" si="124"/>
        <v>klairs157</v>
      </c>
      <c r="D7961" s="284">
        <v>2425</v>
      </c>
      <c r="E7961" s="284">
        <v>1267</v>
      </c>
      <c r="F7961" s="284">
        <v>39516</v>
      </c>
      <c r="G7961" s="284">
        <v>50</v>
      </c>
      <c r="H7961" s="284">
        <v>0</v>
      </c>
      <c r="I7961" s="284">
        <v>0</v>
      </c>
      <c r="J7961" s="284">
        <v>10</v>
      </c>
      <c r="K7961" s="282">
        <v>30</v>
      </c>
    </row>
    <row r="7962" spans="1:11" x14ac:dyDescent="0.3">
      <c r="A7962" s="284" t="s">
        <v>2148</v>
      </c>
      <c r="B7962" s="284">
        <v>158</v>
      </c>
      <c r="C7962" s="24" t="str">
        <f t="shared" si="124"/>
        <v>klairs158</v>
      </c>
      <c r="D7962" s="284">
        <v>2451</v>
      </c>
      <c r="E7962" s="284">
        <v>1281</v>
      </c>
      <c r="F7962" s="284">
        <v>39976</v>
      </c>
      <c r="G7962" s="284">
        <v>50</v>
      </c>
      <c r="H7962" s="284">
        <v>0</v>
      </c>
      <c r="I7962" s="284">
        <v>0</v>
      </c>
      <c r="J7962" s="284">
        <v>10</v>
      </c>
      <c r="K7962" s="282">
        <v>30</v>
      </c>
    </row>
    <row r="7963" spans="1:11" x14ac:dyDescent="0.3">
      <c r="A7963" s="284" t="s">
        <v>2148</v>
      </c>
      <c r="B7963" s="284">
        <v>159</v>
      </c>
      <c r="C7963" s="24" t="str">
        <f t="shared" si="124"/>
        <v>klairs159</v>
      </c>
      <c r="D7963" s="284">
        <v>2478</v>
      </c>
      <c r="E7963" s="284">
        <v>1295</v>
      </c>
      <c r="F7963" s="284">
        <v>40514</v>
      </c>
      <c r="G7963" s="284">
        <v>50</v>
      </c>
      <c r="H7963" s="284">
        <v>0</v>
      </c>
      <c r="I7963" s="284">
        <v>0</v>
      </c>
      <c r="J7963" s="284">
        <v>10</v>
      </c>
      <c r="K7963" s="282">
        <v>30</v>
      </c>
    </row>
    <row r="7964" spans="1:11" x14ac:dyDescent="0.3">
      <c r="A7964" s="284" t="s">
        <v>2148</v>
      </c>
      <c r="B7964" s="284">
        <v>160</v>
      </c>
      <c r="C7964" s="24" t="str">
        <f t="shared" si="124"/>
        <v>klairs160</v>
      </c>
      <c r="D7964" s="284">
        <v>2505</v>
      </c>
      <c r="E7964" s="284">
        <v>1309</v>
      </c>
      <c r="F7964" s="284">
        <v>40985</v>
      </c>
      <c r="G7964" s="284">
        <v>50</v>
      </c>
      <c r="H7964" s="284">
        <v>0</v>
      </c>
      <c r="I7964" s="284">
        <v>0</v>
      </c>
      <c r="J7964" s="284">
        <v>10</v>
      </c>
      <c r="K7964" s="282">
        <v>30</v>
      </c>
    </row>
    <row r="7965" spans="1:11" x14ac:dyDescent="0.3">
      <c r="A7965" s="284" t="s">
        <v>2148</v>
      </c>
      <c r="B7965" s="284">
        <v>161</v>
      </c>
      <c r="C7965" s="24" t="str">
        <f t="shared" si="124"/>
        <v>klairs161</v>
      </c>
      <c r="D7965" s="284">
        <v>2733</v>
      </c>
      <c r="E7965" s="284">
        <v>1428</v>
      </c>
      <c r="F7965" s="284">
        <v>45300</v>
      </c>
      <c r="G7965" s="284">
        <v>50</v>
      </c>
      <c r="H7965" s="284">
        <v>0</v>
      </c>
      <c r="I7965" s="284">
        <v>0</v>
      </c>
      <c r="J7965" s="284">
        <v>10</v>
      </c>
      <c r="K7965" s="282">
        <v>30</v>
      </c>
    </row>
    <row r="7966" spans="1:11" x14ac:dyDescent="0.3">
      <c r="A7966" s="284" t="s">
        <v>2148</v>
      </c>
      <c r="B7966" s="284">
        <v>162</v>
      </c>
      <c r="C7966" s="24" t="str">
        <f t="shared" si="124"/>
        <v>klairs162</v>
      </c>
      <c r="D7966" s="284">
        <v>2762</v>
      </c>
      <c r="E7966" s="284">
        <v>1443</v>
      </c>
      <c r="F7966" s="284">
        <v>45826</v>
      </c>
      <c r="G7966" s="284">
        <v>50</v>
      </c>
      <c r="H7966" s="284">
        <v>0</v>
      </c>
      <c r="I7966" s="284">
        <v>0</v>
      </c>
      <c r="J7966" s="284">
        <v>10</v>
      </c>
      <c r="K7966" s="282">
        <v>30</v>
      </c>
    </row>
    <row r="7967" spans="1:11" x14ac:dyDescent="0.3">
      <c r="A7967" s="284" t="s">
        <v>2148</v>
      </c>
      <c r="B7967" s="284">
        <v>163</v>
      </c>
      <c r="C7967" s="24" t="str">
        <f t="shared" si="124"/>
        <v>klairs163</v>
      </c>
      <c r="D7967" s="284">
        <v>2792</v>
      </c>
      <c r="E7967" s="284">
        <v>1459</v>
      </c>
      <c r="F7967" s="284">
        <v>46442</v>
      </c>
      <c r="G7967" s="284">
        <v>50</v>
      </c>
      <c r="H7967" s="284">
        <v>0</v>
      </c>
      <c r="I7967" s="284">
        <v>0</v>
      </c>
      <c r="J7967" s="284">
        <v>10</v>
      </c>
      <c r="K7967" s="282">
        <v>30</v>
      </c>
    </row>
    <row r="7968" spans="1:11" x14ac:dyDescent="0.3">
      <c r="A7968" s="284" t="s">
        <v>2148</v>
      </c>
      <c r="B7968" s="284">
        <v>164</v>
      </c>
      <c r="C7968" s="24" t="str">
        <f t="shared" si="124"/>
        <v>klairs164</v>
      </c>
      <c r="D7968" s="284">
        <v>2822</v>
      </c>
      <c r="E7968" s="284">
        <v>1475</v>
      </c>
      <c r="F7968" s="284">
        <v>46981</v>
      </c>
      <c r="G7968" s="284">
        <v>50</v>
      </c>
      <c r="H7968" s="284">
        <v>0</v>
      </c>
      <c r="I7968" s="284">
        <v>0</v>
      </c>
      <c r="J7968" s="284">
        <v>10</v>
      </c>
      <c r="K7968" s="282">
        <v>30</v>
      </c>
    </row>
    <row r="7969" spans="1:11" x14ac:dyDescent="0.3">
      <c r="A7969" s="284" t="s">
        <v>2148</v>
      </c>
      <c r="B7969" s="284">
        <v>165</v>
      </c>
      <c r="C7969" s="24" t="str">
        <f t="shared" si="124"/>
        <v>klairs165</v>
      </c>
      <c r="D7969" s="284">
        <v>2853</v>
      </c>
      <c r="E7969" s="284">
        <v>1491</v>
      </c>
      <c r="F7969" s="284">
        <v>47672</v>
      </c>
      <c r="G7969" s="284">
        <v>50</v>
      </c>
      <c r="H7969" s="284">
        <v>0</v>
      </c>
      <c r="I7969" s="284">
        <v>0</v>
      </c>
      <c r="J7969" s="284">
        <v>10</v>
      </c>
      <c r="K7969" s="282">
        <v>30</v>
      </c>
    </row>
    <row r="7970" spans="1:11" x14ac:dyDescent="0.3">
      <c r="A7970" s="284" t="s">
        <v>2148</v>
      </c>
      <c r="B7970" s="284">
        <v>166</v>
      </c>
      <c r="C7970" s="24" t="str">
        <f t="shared" si="124"/>
        <v>klairs166</v>
      </c>
      <c r="D7970" s="284">
        <v>2884</v>
      </c>
      <c r="E7970" s="284">
        <v>1507</v>
      </c>
      <c r="F7970" s="284">
        <v>48226</v>
      </c>
      <c r="G7970" s="284">
        <v>50</v>
      </c>
      <c r="H7970" s="284">
        <v>0</v>
      </c>
      <c r="I7970" s="284">
        <v>0</v>
      </c>
      <c r="J7970" s="284">
        <v>10</v>
      </c>
      <c r="K7970" s="282">
        <v>30</v>
      </c>
    </row>
    <row r="7971" spans="1:11" x14ac:dyDescent="0.3">
      <c r="A7971" s="284" t="s">
        <v>2148</v>
      </c>
      <c r="B7971" s="284">
        <v>167</v>
      </c>
      <c r="C7971" s="24" t="str">
        <f t="shared" si="124"/>
        <v>klairs167</v>
      </c>
      <c r="D7971" s="284">
        <v>2915</v>
      </c>
      <c r="E7971" s="284">
        <v>1523</v>
      </c>
      <c r="F7971" s="284">
        <v>48785</v>
      </c>
      <c r="G7971" s="284">
        <v>50</v>
      </c>
      <c r="H7971" s="284">
        <v>0</v>
      </c>
      <c r="I7971" s="284">
        <v>0</v>
      </c>
      <c r="J7971" s="284">
        <v>10</v>
      </c>
      <c r="K7971" s="282">
        <v>30</v>
      </c>
    </row>
    <row r="7972" spans="1:11" x14ac:dyDescent="0.3">
      <c r="A7972" s="284" t="s">
        <v>2148</v>
      </c>
      <c r="B7972" s="284">
        <v>168</v>
      </c>
      <c r="C7972" s="24" t="str">
        <f t="shared" si="124"/>
        <v>klairs168</v>
      </c>
      <c r="D7972" s="284">
        <v>2947</v>
      </c>
      <c r="E7972" s="284">
        <v>1540</v>
      </c>
      <c r="F7972" s="284">
        <v>49351</v>
      </c>
      <c r="G7972" s="284">
        <v>50</v>
      </c>
      <c r="H7972" s="284">
        <v>0</v>
      </c>
      <c r="I7972" s="284">
        <v>0</v>
      </c>
      <c r="J7972" s="284">
        <v>10</v>
      </c>
      <c r="K7972" s="282">
        <v>30</v>
      </c>
    </row>
    <row r="7973" spans="1:11" x14ac:dyDescent="0.3">
      <c r="A7973" s="284" t="s">
        <v>2148</v>
      </c>
      <c r="B7973" s="284">
        <v>169</v>
      </c>
      <c r="C7973" s="24" t="str">
        <f t="shared" si="124"/>
        <v>klairs169</v>
      </c>
      <c r="D7973" s="284">
        <v>2978</v>
      </c>
      <c r="E7973" s="284">
        <v>1556</v>
      </c>
      <c r="F7973" s="284">
        <v>50076</v>
      </c>
      <c r="G7973" s="284">
        <v>50</v>
      </c>
      <c r="H7973" s="284">
        <v>0</v>
      </c>
      <c r="I7973" s="284">
        <v>0</v>
      </c>
      <c r="J7973" s="284">
        <v>10</v>
      </c>
      <c r="K7973" s="282">
        <v>30</v>
      </c>
    </row>
    <row r="7974" spans="1:11" x14ac:dyDescent="0.3">
      <c r="A7974" s="284" t="s">
        <v>2148</v>
      </c>
      <c r="B7974" s="284">
        <v>170</v>
      </c>
      <c r="C7974" s="24" t="str">
        <f t="shared" si="124"/>
        <v>klairs170</v>
      </c>
      <c r="D7974" s="284">
        <v>3011</v>
      </c>
      <c r="E7974" s="284">
        <v>1573</v>
      </c>
      <c r="F7974" s="284">
        <v>50656</v>
      </c>
      <c r="G7974" s="284">
        <v>50</v>
      </c>
      <c r="H7974" s="284">
        <v>0</v>
      </c>
      <c r="I7974" s="284">
        <v>0</v>
      </c>
      <c r="J7974" s="284">
        <v>10</v>
      </c>
      <c r="K7974" s="282">
        <v>30</v>
      </c>
    </row>
    <row r="7975" spans="1:11" x14ac:dyDescent="0.3">
      <c r="A7975" s="284" t="s">
        <v>2148</v>
      </c>
      <c r="B7975" s="284">
        <v>171</v>
      </c>
      <c r="C7975" s="24" t="str">
        <f t="shared" si="124"/>
        <v>klairs171</v>
      </c>
      <c r="D7975" s="284">
        <v>3043</v>
      </c>
      <c r="E7975" s="284">
        <v>1590</v>
      </c>
      <c r="F7975" s="284">
        <v>51243</v>
      </c>
      <c r="G7975" s="284">
        <v>50</v>
      </c>
      <c r="H7975" s="284">
        <v>0</v>
      </c>
      <c r="I7975" s="284">
        <v>0</v>
      </c>
      <c r="J7975" s="284">
        <v>10</v>
      </c>
      <c r="K7975" s="282">
        <v>30</v>
      </c>
    </row>
    <row r="7976" spans="1:11" x14ac:dyDescent="0.3">
      <c r="A7976" s="284" t="s">
        <v>2148</v>
      </c>
      <c r="B7976" s="284">
        <v>172</v>
      </c>
      <c r="C7976" s="24" t="str">
        <f t="shared" si="124"/>
        <v>klairs172</v>
      </c>
      <c r="D7976" s="284">
        <v>3076</v>
      </c>
      <c r="E7976" s="284">
        <v>1607</v>
      </c>
      <c r="F7976" s="284">
        <v>51836</v>
      </c>
      <c r="G7976" s="284">
        <v>50</v>
      </c>
      <c r="H7976" s="284">
        <v>0</v>
      </c>
      <c r="I7976" s="284">
        <v>0</v>
      </c>
      <c r="J7976" s="284">
        <v>10</v>
      </c>
      <c r="K7976" s="282">
        <v>30</v>
      </c>
    </row>
    <row r="7977" spans="1:11" x14ac:dyDescent="0.3">
      <c r="A7977" s="284" t="s">
        <v>2148</v>
      </c>
      <c r="B7977" s="284">
        <v>173</v>
      </c>
      <c r="C7977" s="24" t="str">
        <f t="shared" si="124"/>
        <v>klairs173</v>
      </c>
      <c r="D7977" s="284">
        <v>3109</v>
      </c>
      <c r="E7977" s="284">
        <v>1624</v>
      </c>
      <c r="F7977" s="284">
        <v>52597</v>
      </c>
      <c r="G7977" s="284">
        <v>50</v>
      </c>
      <c r="H7977" s="284">
        <v>0</v>
      </c>
      <c r="I7977" s="284">
        <v>0</v>
      </c>
      <c r="J7977" s="284">
        <v>10</v>
      </c>
      <c r="K7977" s="282">
        <v>30</v>
      </c>
    </row>
    <row r="7978" spans="1:11" x14ac:dyDescent="0.3">
      <c r="A7978" s="284" t="s">
        <v>2148</v>
      </c>
      <c r="B7978" s="284">
        <v>174</v>
      </c>
      <c r="C7978" s="24" t="str">
        <f t="shared" si="124"/>
        <v>klairs174</v>
      </c>
      <c r="D7978" s="284">
        <v>3142</v>
      </c>
      <c r="E7978" s="284">
        <v>1642</v>
      </c>
      <c r="F7978" s="284">
        <v>53205</v>
      </c>
      <c r="G7978" s="284">
        <v>50</v>
      </c>
      <c r="H7978" s="284">
        <v>0</v>
      </c>
      <c r="I7978" s="284">
        <v>0</v>
      </c>
      <c r="J7978" s="284">
        <v>10</v>
      </c>
      <c r="K7978" s="282">
        <v>30</v>
      </c>
    </row>
    <row r="7979" spans="1:11" x14ac:dyDescent="0.3">
      <c r="A7979" s="284" t="s">
        <v>2148</v>
      </c>
      <c r="B7979" s="284">
        <v>175</v>
      </c>
      <c r="C7979" s="24" t="str">
        <f t="shared" si="124"/>
        <v>klairs175</v>
      </c>
      <c r="D7979" s="284">
        <v>3176</v>
      </c>
      <c r="E7979" s="284">
        <v>1660</v>
      </c>
      <c r="F7979" s="284">
        <v>53820</v>
      </c>
      <c r="G7979" s="284">
        <v>50</v>
      </c>
      <c r="H7979" s="284">
        <v>0</v>
      </c>
      <c r="I7979" s="284">
        <v>0</v>
      </c>
      <c r="J7979" s="284">
        <v>10</v>
      </c>
      <c r="K7979" s="282">
        <v>30</v>
      </c>
    </row>
    <row r="7980" spans="1:11" x14ac:dyDescent="0.3">
      <c r="A7980" s="284" t="s">
        <v>2148</v>
      </c>
      <c r="B7980" s="284">
        <v>176</v>
      </c>
      <c r="C7980" s="24" t="str">
        <f t="shared" si="124"/>
        <v>klairs176</v>
      </c>
      <c r="D7980" s="284">
        <v>3210</v>
      </c>
      <c r="E7980" s="284">
        <v>1677</v>
      </c>
      <c r="F7980" s="284">
        <v>54442</v>
      </c>
      <c r="G7980" s="284">
        <v>50</v>
      </c>
      <c r="H7980" s="284">
        <v>0</v>
      </c>
      <c r="I7980" s="284">
        <v>0</v>
      </c>
      <c r="J7980" s="284">
        <v>10</v>
      </c>
      <c r="K7980" s="282">
        <v>30</v>
      </c>
    </row>
    <row r="7981" spans="1:11" x14ac:dyDescent="0.3">
      <c r="A7981" s="284" t="s">
        <v>2148</v>
      </c>
      <c r="B7981" s="284">
        <v>177</v>
      </c>
      <c r="C7981" s="24" t="str">
        <f t="shared" si="124"/>
        <v>klairs177</v>
      </c>
      <c r="D7981" s="284">
        <v>3245</v>
      </c>
      <c r="E7981" s="284">
        <v>1695</v>
      </c>
      <c r="F7981" s="284">
        <v>55240</v>
      </c>
      <c r="G7981" s="284">
        <v>50</v>
      </c>
      <c r="H7981" s="284">
        <v>0</v>
      </c>
      <c r="I7981" s="284">
        <v>0</v>
      </c>
      <c r="J7981" s="284">
        <v>10</v>
      </c>
      <c r="K7981" s="282">
        <v>30</v>
      </c>
    </row>
    <row r="7982" spans="1:11" x14ac:dyDescent="0.3">
      <c r="A7982" s="284" t="s">
        <v>2148</v>
      </c>
      <c r="B7982" s="284">
        <v>178</v>
      </c>
      <c r="C7982" s="24" t="str">
        <f t="shared" si="124"/>
        <v>klairs178</v>
      </c>
      <c r="D7982" s="284">
        <v>3280</v>
      </c>
      <c r="E7982" s="284">
        <v>1714</v>
      </c>
      <c r="F7982" s="284">
        <v>55878</v>
      </c>
      <c r="G7982" s="284">
        <v>50</v>
      </c>
      <c r="H7982" s="284">
        <v>0</v>
      </c>
      <c r="I7982" s="284">
        <v>0</v>
      </c>
      <c r="J7982" s="284">
        <v>10</v>
      </c>
      <c r="K7982" s="282">
        <v>30</v>
      </c>
    </row>
    <row r="7983" spans="1:11" x14ac:dyDescent="0.3">
      <c r="A7983" s="284" t="s">
        <v>2148</v>
      </c>
      <c r="B7983" s="284">
        <v>179</v>
      </c>
      <c r="C7983" s="24" t="str">
        <f t="shared" si="124"/>
        <v>klairs179</v>
      </c>
      <c r="D7983" s="284">
        <v>3315</v>
      </c>
      <c r="E7983" s="284">
        <v>1732</v>
      </c>
      <c r="F7983" s="284">
        <v>56522</v>
      </c>
      <c r="G7983" s="284">
        <v>50</v>
      </c>
      <c r="H7983" s="284">
        <v>0</v>
      </c>
      <c r="I7983" s="284">
        <v>0</v>
      </c>
      <c r="J7983" s="284">
        <v>10</v>
      </c>
      <c r="K7983" s="282">
        <v>30</v>
      </c>
    </row>
    <row r="7984" spans="1:11" x14ac:dyDescent="0.3">
      <c r="A7984" s="284" t="s">
        <v>2148</v>
      </c>
      <c r="B7984" s="284">
        <v>180</v>
      </c>
      <c r="C7984" s="24" t="str">
        <f t="shared" si="124"/>
        <v>klairs180</v>
      </c>
      <c r="D7984" s="284">
        <v>3350</v>
      </c>
      <c r="E7984" s="284">
        <v>1751</v>
      </c>
      <c r="F7984" s="284">
        <v>57174</v>
      </c>
      <c r="G7984" s="284">
        <v>50</v>
      </c>
      <c r="H7984" s="284">
        <v>0</v>
      </c>
      <c r="I7984" s="284">
        <v>0</v>
      </c>
      <c r="J7984" s="284">
        <v>10</v>
      </c>
      <c r="K7984" s="282">
        <v>30</v>
      </c>
    </row>
    <row r="7985" spans="1:11" x14ac:dyDescent="0.3">
      <c r="A7985" s="284" t="s">
        <v>2148</v>
      </c>
      <c r="B7985" s="284">
        <v>181</v>
      </c>
      <c r="C7985" s="24" t="str">
        <f t="shared" si="124"/>
        <v>klairs181</v>
      </c>
      <c r="D7985" s="284">
        <v>3654</v>
      </c>
      <c r="E7985" s="284">
        <v>1909</v>
      </c>
      <c r="F7985" s="284">
        <v>63309</v>
      </c>
      <c r="G7985" s="284">
        <v>50</v>
      </c>
      <c r="H7985" s="284">
        <v>0</v>
      </c>
      <c r="I7985" s="284">
        <v>0</v>
      </c>
      <c r="J7985" s="284">
        <v>10</v>
      </c>
      <c r="K7985" s="282">
        <v>30</v>
      </c>
    </row>
    <row r="7986" spans="1:11" x14ac:dyDescent="0.3">
      <c r="A7986" s="284" t="s">
        <v>2148</v>
      </c>
      <c r="B7986" s="284">
        <v>182</v>
      </c>
      <c r="C7986" s="24" t="str">
        <f t="shared" si="124"/>
        <v>klairs182</v>
      </c>
      <c r="D7986" s="284">
        <v>3693</v>
      </c>
      <c r="E7986" s="284">
        <v>1930</v>
      </c>
      <c r="F7986" s="284">
        <v>64039</v>
      </c>
      <c r="G7986" s="284">
        <v>50</v>
      </c>
      <c r="H7986" s="284">
        <v>0</v>
      </c>
      <c r="I7986" s="284">
        <v>0</v>
      </c>
      <c r="J7986" s="284">
        <v>10</v>
      </c>
      <c r="K7986" s="282">
        <v>30</v>
      </c>
    </row>
    <row r="7987" spans="1:11" x14ac:dyDescent="0.3">
      <c r="A7987" s="284" t="s">
        <v>2148</v>
      </c>
      <c r="B7987" s="284">
        <v>183</v>
      </c>
      <c r="C7987" s="24" t="str">
        <f t="shared" si="124"/>
        <v>klairs183</v>
      </c>
      <c r="D7987" s="284">
        <v>3733</v>
      </c>
      <c r="E7987" s="284">
        <v>1950</v>
      </c>
      <c r="F7987" s="284">
        <v>64777</v>
      </c>
      <c r="G7987" s="284">
        <v>50</v>
      </c>
      <c r="H7987" s="284">
        <v>0</v>
      </c>
      <c r="I7987" s="284">
        <v>0</v>
      </c>
      <c r="J7987" s="284">
        <v>10</v>
      </c>
      <c r="K7987" s="282">
        <v>30</v>
      </c>
    </row>
    <row r="7988" spans="1:11" x14ac:dyDescent="0.3">
      <c r="A7988" s="284" t="s">
        <v>2148</v>
      </c>
      <c r="B7988" s="284">
        <v>184</v>
      </c>
      <c r="C7988" s="24" t="str">
        <f t="shared" si="124"/>
        <v>klairs184</v>
      </c>
      <c r="D7988" s="284">
        <v>3773</v>
      </c>
      <c r="E7988" s="284">
        <v>1971</v>
      </c>
      <c r="F7988" s="284">
        <v>65523</v>
      </c>
      <c r="G7988" s="284">
        <v>50</v>
      </c>
      <c r="H7988" s="284">
        <v>0</v>
      </c>
      <c r="I7988" s="284">
        <v>0</v>
      </c>
      <c r="J7988" s="284">
        <v>10</v>
      </c>
      <c r="K7988" s="282">
        <v>30</v>
      </c>
    </row>
    <row r="7989" spans="1:11" x14ac:dyDescent="0.3">
      <c r="A7989" s="284" t="s">
        <v>2148</v>
      </c>
      <c r="B7989" s="284">
        <v>185</v>
      </c>
      <c r="C7989" s="24" t="str">
        <f t="shared" si="124"/>
        <v>klairs185</v>
      </c>
      <c r="D7989" s="284">
        <v>3813</v>
      </c>
      <c r="E7989" s="284">
        <v>1992</v>
      </c>
      <c r="F7989" s="284">
        <v>66482</v>
      </c>
      <c r="G7989" s="284">
        <v>50</v>
      </c>
      <c r="H7989" s="284">
        <v>0</v>
      </c>
      <c r="I7989" s="284">
        <v>0</v>
      </c>
      <c r="J7989" s="284">
        <v>10</v>
      </c>
      <c r="K7989" s="282">
        <v>30</v>
      </c>
    </row>
    <row r="7990" spans="1:11" x14ac:dyDescent="0.3">
      <c r="A7990" s="284" t="s">
        <v>2148</v>
      </c>
      <c r="B7990" s="284">
        <v>186</v>
      </c>
      <c r="C7990" s="24" t="str">
        <f t="shared" si="124"/>
        <v>klairs186</v>
      </c>
      <c r="D7990" s="284">
        <v>3854</v>
      </c>
      <c r="E7990" s="284">
        <v>2014</v>
      </c>
      <c r="F7990" s="284">
        <v>67247</v>
      </c>
      <c r="G7990" s="284">
        <v>50</v>
      </c>
      <c r="H7990" s="284">
        <v>0</v>
      </c>
      <c r="I7990" s="284">
        <v>0</v>
      </c>
      <c r="J7990" s="284">
        <v>10</v>
      </c>
      <c r="K7990" s="282">
        <v>30</v>
      </c>
    </row>
    <row r="7991" spans="1:11" x14ac:dyDescent="0.3">
      <c r="A7991" s="284" t="s">
        <v>2148</v>
      </c>
      <c r="B7991" s="284">
        <v>187</v>
      </c>
      <c r="C7991" s="24" t="str">
        <f t="shared" si="124"/>
        <v>klairs187</v>
      </c>
      <c r="D7991" s="284">
        <v>3895</v>
      </c>
      <c r="E7991" s="284">
        <v>2035</v>
      </c>
      <c r="F7991" s="284">
        <v>68020</v>
      </c>
      <c r="G7991" s="284">
        <v>50</v>
      </c>
      <c r="H7991" s="284">
        <v>0</v>
      </c>
      <c r="I7991" s="284">
        <v>0</v>
      </c>
      <c r="J7991" s="284">
        <v>10</v>
      </c>
      <c r="K7991" s="282">
        <v>30</v>
      </c>
    </row>
    <row r="7992" spans="1:11" x14ac:dyDescent="0.3">
      <c r="A7992" s="284" t="s">
        <v>2148</v>
      </c>
      <c r="B7992" s="284">
        <v>188</v>
      </c>
      <c r="C7992" s="24" t="str">
        <f t="shared" si="124"/>
        <v>klairs188</v>
      </c>
      <c r="D7992" s="284">
        <v>3936</v>
      </c>
      <c r="E7992" s="284">
        <v>2057</v>
      </c>
      <c r="F7992" s="284">
        <v>68802</v>
      </c>
      <c r="G7992" s="284">
        <v>50</v>
      </c>
      <c r="H7992" s="284">
        <v>0</v>
      </c>
      <c r="I7992" s="284">
        <v>0</v>
      </c>
      <c r="J7992" s="284">
        <v>10</v>
      </c>
      <c r="K7992" s="282">
        <v>30</v>
      </c>
    </row>
    <row r="7993" spans="1:11" x14ac:dyDescent="0.3">
      <c r="A7993" s="284" t="s">
        <v>2148</v>
      </c>
      <c r="B7993" s="284">
        <v>189</v>
      </c>
      <c r="C7993" s="24" t="str">
        <f t="shared" si="124"/>
        <v>klairs189</v>
      </c>
      <c r="D7993" s="284">
        <v>3978</v>
      </c>
      <c r="E7993" s="284">
        <v>2079</v>
      </c>
      <c r="F7993" s="284">
        <v>69737</v>
      </c>
      <c r="G7993" s="284">
        <v>50</v>
      </c>
      <c r="H7993" s="284">
        <v>0</v>
      </c>
      <c r="I7993" s="284">
        <v>0</v>
      </c>
      <c r="J7993" s="284">
        <v>10</v>
      </c>
      <c r="K7993" s="282">
        <v>30</v>
      </c>
    </row>
    <row r="7994" spans="1:11" x14ac:dyDescent="0.3">
      <c r="A7994" s="284" t="s">
        <v>2148</v>
      </c>
      <c r="B7994" s="284">
        <v>190</v>
      </c>
      <c r="C7994" s="24" t="str">
        <f t="shared" si="124"/>
        <v>klairs190</v>
      </c>
      <c r="D7994" s="284">
        <v>4021</v>
      </c>
      <c r="E7994" s="284">
        <v>2101</v>
      </c>
      <c r="F7994" s="284">
        <v>70538</v>
      </c>
      <c r="G7994" s="284">
        <v>50</v>
      </c>
      <c r="H7994" s="284">
        <v>0</v>
      </c>
      <c r="I7994" s="284">
        <v>0</v>
      </c>
      <c r="J7994" s="284">
        <v>10</v>
      </c>
      <c r="K7994" s="282">
        <v>30</v>
      </c>
    </row>
    <row r="7995" spans="1:11" x14ac:dyDescent="0.3">
      <c r="A7995" s="284" t="s">
        <v>2148</v>
      </c>
      <c r="B7995" s="284">
        <v>191</v>
      </c>
      <c r="C7995" s="24" t="str">
        <f t="shared" si="124"/>
        <v>klairs191</v>
      </c>
      <c r="D7995" s="284">
        <v>4063</v>
      </c>
      <c r="E7995" s="284">
        <v>2123</v>
      </c>
      <c r="F7995" s="284">
        <v>71347</v>
      </c>
      <c r="G7995" s="284">
        <v>50</v>
      </c>
      <c r="H7995" s="284">
        <v>0</v>
      </c>
      <c r="I7995" s="284">
        <v>0</v>
      </c>
      <c r="J7995" s="284">
        <v>10</v>
      </c>
      <c r="K7995" s="282">
        <v>30</v>
      </c>
    </row>
    <row r="7996" spans="1:11" x14ac:dyDescent="0.3">
      <c r="A7996" s="284" t="s">
        <v>2148</v>
      </c>
      <c r="B7996" s="284">
        <v>192</v>
      </c>
      <c r="C7996" s="24" t="str">
        <f t="shared" si="124"/>
        <v>klairs192</v>
      </c>
      <c r="D7996" s="284">
        <v>4107</v>
      </c>
      <c r="E7996" s="284">
        <v>2146</v>
      </c>
      <c r="F7996" s="284">
        <v>72166</v>
      </c>
      <c r="G7996" s="284">
        <v>50</v>
      </c>
      <c r="H7996" s="284">
        <v>0</v>
      </c>
      <c r="I7996" s="284">
        <v>0</v>
      </c>
      <c r="J7996" s="284">
        <v>10</v>
      </c>
      <c r="K7996" s="282">
        <v>30</v>
      </c>
    </row>
    <row r="7997" spans="1:11" x14ac:dyDescent="0.3">
      <c r="A7997" s="284" t="s">
        <v>2148</v>
      </c>
      <c r="B7997" s="284">
        <v>193</v>
      </c>
      <c r="C7997" s="24" t="str">
        <f t="shared" si="124"/>
        <v>klairs193</v>
      </c>
      <c r="D7997" s="284">
        <v>4150</v>
      </c>
      <c r="E7997" s="284">
        <v>2169</v>
      </c>
      <c r="F7997" s="284">
        <v>73220</v>
      </c>
      <c r="G7997" s="284">
        <v>50</v>
      </c>
      <c r="H7997" s="284">
        <v>0</v>
      </c>
      <c r="I7997" s="284">
        <v>0</v>
      </c>
      <c r="J7997" s="284">
        <v>10</v>
      </c>
      <c r="K7997" s="282">
        <v>30</v>
      </c>
    </row>
    <row r="7998" spans="1:11" x14ac:dyDescent="0.3">
      <c r="A7998" s="284" t="s">
        <v>2148</v>
      </c>
      <c r="B7998" s="284">
        <v>194</v>
      </c>
      <c r="C7998" s="24" t="str">
        <f t="shared" si="124"/>
        <v>klairs194</v>
      </c>
      <c r="D7998" s="284">
        <v>4194</v>
      </c>
      <c r="E7998" s="284">
        <v>2192</v>
      </c>
      <c r="F7998" s="284">
        <v>74059</v>
      </c>
      <c r="G7998" s="284">
        <v>50</v>
      </c>
      <c r="H7998" s="284">
        <v>0</v>
      </c>
      <c r="I7998" s="284">
        <v>0</v>
      </c>
      <c r="J7998" s="284">
        <v>10</v>
      </c>
      <c r="K7998" s="282">
        <v>30</v>
      </c>
    </row>
    <row r="7999" spans="1:11" x14ac:dyDescent="0.3">
      <c r="A7999" s="284" t="s">
        <v>2148</v>
      </c>
      <c r="B7999" s="284">
        <v>195</v>
      </c>
      <c r="C7999" s="24" t="str">
        <f t="shared" si="124"/>
        <v>klairs195</v>
      </c>
      <c r="D7999" s="284">
        <v>4239</v>
      </c>
      <c r="E7999" s="284">
        <v>2215</v>
      </c>
      <c r="F7999" s="284">
        <v>74908</v>
      </c>
      <c r="G7999" s="284">
        <v>50</v>
      </c>
      <c r="H7999" s="284">
        <v>0</v>
      </c>
      <c r="I7999" s="284">
        <v>0</v>
      </c>
      <c r="J7999" s="284">
        <v>10</v>
      </c>
      <c r="K7999" s="282">
        <v>30</v>
      </c>
    </row>
    <row r="8000" spans="1:11" x14ac:dyDescent="0.3">
      <c r="A8000" s="284" t="s">
        <v>2148</v>
      </c>
      <c r="B8000" s="284">
        <v>196</v>
      </c>
      <c r="C8000" s="24" t="str">
        <f t="shared" si="124"/>
        <v>klairs196</v>
      </c>
      <c r="D8000" s="284">
        <v>4284</v>
      </c>
      <c r="E8000" s="284">
        <v>2238</v>
      </c>
      <c r="F8000" s="284">
        <v>75766</v>
      </c>
      <c r="G8000" s="284">
        <v>50</v>
      </c>
      <c r="H8000" s="284">
        <v>0</v>
      </c>
      <c r="I8000" s="284">
        <v>0</v>
      </c>
      <c r="J8000" s="284">
        <v>10</v>
      </c>
      <c r="K8000" s="282">
        <v>30</v>
      </c>
    </row>
    <row r="8001" spans="1:11" x14ac:dyDescent="0.3">
      <c r="A8001" s="284" t="s">
        <v>2148</v>
      </c>
      <c r="B8001" s="284">
        <v>197</v>
      </c>
      <c r="C8001" s="24" t="str">
        <f t="shared" si="124"/>
        <v>klairs197</v>
      </c>
      <c r="D8001" s="284">
        <v>4329</v>
      </c>
      <c r="E8001" s="284">
        <v>2262</v>
      </c>
      <c r="F8001" s="284">
        <v>76870</v>
      </c>
      <c r="G8001" s="284">
        <v>50</v>
      </c>
      <c r="H8001" s="284">
        <v>0</v>
      </c>
      <c r="I8001" s="284">
        <v>0</v>
      </c>
      <c r="J8001" s="284">
        <v>10</v>
      </c>
      <c r="K8001" s="282">
        <v>30</v>
      </c>
    </row>
    <row r="8002" spans="1:11" x14ac:dyDescent="0.3">
      <c r="A8002" s="284" t="s">
        <v>2148</v>
      </c>
      <c r="B8002" s="284">
        <v>198</v>
      </c>
      <c r="C8002" s="24" t="str">
        <f t="shared" si="124"/>
        <v>klairs198</v>
      </c>
      <c r="D8002" s="284">
        <v>4375</v>
      </c>
      <c r="E8002" s="284">
        <v>2286</v>
      </c>
      <c r="F8002" s="284">
        <v>77750</v>
      </c>
      <c r="G8002" s="284">
        <v>50</v>
      </c>
      <c r="H8002" s="284">
        <v>0</v>
      </c>
      <c r="I8002" s="284">
        <v>0</v>
      </c>
      <c r="J8002" s="284">
        <v>10</v>
      </c>
      <c r="K8002" s="282">
        <v>30</v>
      </c>
    </row>
    <row r="8003" spans="1:11" x14ac:dyDescent="0.3">
      <c r="A8003" s="284" t="s">
        <v>2148</v>
      </c>
      <c r="B8003" s="284">
        <v>199</v>
      </c>
      <c r="C8003" s="24" t="str">
        <f t="shared" si="124"/>
        <v>klairs199</v>
      </c>
      <c r="D8003" s="284">
        <v>4421</v>
      </c>
      <c r="E8003" s="284">
        <v>2310</v>
      </c>
      <c r="F8003" s="284">
        <v>78639</v>
      </c>
      <c r="G8003" s="284">
        <v>50</v>
      </c>
      <c r="H8003" s="284">
        <v>0</v>
      </c>
      <c r="I8003" s="284">
        <v>0</v>
      </c>
      <c r="J8003" s="284">
        <v>10</v>
      </c>
      <c r="K8003" s="282">
        <v>30</v>
      </c>
    </row>
    <row r="8004" spans="1:11" x14ac:dyDescent="0.3">
      <c r="A8004" s="284" t="s">
        <v>2148</v>
      </c>
      <c r="B8004" s="284">
        <v>200</v>
      </c>
      <c r="C8004" s="24" t="str">
        <f t="shared" si="124"/>
        <v>klairs200</v>
      </c>
      <c r="D8004" s="284">
        <v>4468</v>
      </c>
      <c r="E8004" s="284">
        <v>2335</v>
      </c>
      <c r="F8004" s="284">
        <v>79538</v>
      </c>
      <c r="G8004" s="284">
        <v>50</v>
      </c>
      <c r="H8004" s="284">
        <v>0</v>
      </c>
      <c r="I8004" s="284">
        <v>0</v>
      </c>
      <c r="J8004" s="284">
        <v>10</v>
      </c>
      <c r="K8004" s="282">
        <v>30</v>
      </c>
    </row>
    <row r="8005" spans="1:11" x14ac:dyDescent="0.3">
      <c r="A8005" s="284" t="s">
        <v>2148</v>
      </c>
      <c r="B8005" s="284">
        <v>201</v>
      </c>
      <c r="C8005" s="24" t="str">
        <f t="shared" si="124"/>
        <v>klairs201</v>
      </c>
      <c r="D8005" s="284">
        <v>4873</v>
      </c>
      <c r="E8005" s="284">
        <v>2546</v>
      </c>
      <c r="F8005" s="284">
        <v>87855</v>
      </c>
      <c r="G8005" s="284">
        <v>50</v>
      </c>
      <c r="H8005" s="284">
        <v>0</v>
      </c>
      <c r="I8005" s="284">
        <v>0</v>
      </c>
      <c r="J8005" s="284">
        <v>10</v>
      </c>
      <c r="K8005" s="282">
        <v>30</v>
      </c>
    </row>
    <row r="8006" spans="1:11" x14ac:dyDescent="0.3">
      <c r="A8006" s="284" t="s">
        <v>2148</v>
      </c>
      <c r="B8006" s="284">
        <v>202</v>
      </c>
      <c r="C8006" s="24" t="str">
        <f t="shared" ref="C8006:C8069" si="125">A8006&amp;B8006</f>
        <v>klairs202</v>
      </c>
      <c r="D8006" s="284">
        <v>4924</v>
      </c>
      <c r="E8006" s="284">
        <v>2573</v>
      </c>
      <c r="F8006" s="284">
        <v>88950</v>
      </c>
      <c r="G8006" s="284">
        <v>50</v>
      </c>
      <c r="H8006" s="284">
        <v>0</v>
      </c>
      <c r="I8006" s="284">
        <v>0</v>
      </c>
      <c r="J8006" s="284">
        <v>10</v>
      </c>
      <c r="K8006" s="282">
        <v>30</v>
      </c>
    </row>
    <row r="8007" spans="1:11" x14ac:dyDescent="0.3">
      <c r="A8007" s="284" t="s">
        <v>2148</v>
      </c>
      <c r="B8007" s="284">
        <v>203</v>
      </c>
      <c r="C8007" s="24" t="str">
        <f t="shared" si="125"/>
        <v>klairs203</v>
      </c>
      <c r="D8007" s="284">
        <v>4976</v>
      </c>
      <c r="E8007" s="284">
        <v>2600</v>
      </c>
      <c r="F8007" s="284">
        <v>90028</v>
      </c>
      <c r="G8007" s="284">
        <v>50</v>
      </c>
      <c r="H8007" s="284">
        <v>0</v>
      </c>
      <c r="I8007" s="284">
        <v>0</v>
      </c>
      <c r="J8007" s="284">
        <v>10</v>
      </c>
      <c r="K8007" s="282">
        <v>30</v>
      </c>
    </row>
    <row r="8008" spans="1:11" x14ac:dyDescent="0.3">
      <c r="A8008" s="284" t="s">
        <v>2148</v>
      </c>
      <c r="B8008" s="284">
        <v>204</v>
      </c>
      <c r="C8008" s="24" t="str">
        <f t="shared" si="125"/>
        <v>klairs204</v>
      </c>
      <c r="D8008" s="284">
        <v>5029</v>
      </c>
      <c r="E8008" s="284">
        <v>2628</v>
      </c>
      <c r="F8008" s="284">
        <v>91118</v>
      </c>
      <c r="G8008" s="284">
        <v>50</v>
      </c>
      <c r="H8008" s="284">
        <v>0</v>
      </c>
      <c r="I8008" s="284">
        <v>0</v>
      </c>
      <c r="J8008" s="284">
        <v>10</v>
      </c>
      <c r="K8008" s="282">
        <v>30</v>
      </c>
    </row>
    <row r="8009" spans="1:11" x14ac:dyDescent="0.3">
      <c r="A8009" s="284" t="s">
        <v>2148</v>
      </c>
      <c r="B8009" s="284">
        <v>205</v>
      </c>
      <c r="C8009" s="24" t="str">
        <f t="shared" si="125"/>
        <v>klairs205</v>
      </c>
      <c r="D8009" s="284">
        <v>5082</v>
      </c>
      <c r="E8009" s="284">
        <v>2655</v>
      </c>
      <c r="F8009" s="284">
        <v>92597</v>
      </c>
      <c r="G8009" s="284">
        <v>50</v>
      </c>
      <c r="H8009" s="284">
        <v>0</v>
      </c>
      <c r="I8009" s="284">
        <v>0</v>
      </c>
      <c r="J8009" s="284">
        <v>10</v>
      </c>
      <c r="K8009" s="282">
        <v>30</v>
      </c>
    </row>
    <row r="8010" spans="1:11" x14ac:dyDescent="0.3">
      <c r="A8010" s="284" t="s">
        <v>2148</v>
      </c>
      <c r="B8010" s="284">
        <v>206</v>
      </c>
      <c r="C8010" s="24" t="str">
        <f t="shared" si="125"/>
        <v>klairs206</v>
      </c>
      <c r="D8010" s="284">
        <v>5135</v>
      </c>
      <c r="E8010" s="284">
        <v>2683</v>
      </c>
      <c r="F8010" s="284">
        <v>93813</v>
      </c>
      <c r="G8010" s="284">
        <v>50</v>
      </c>
      <c r="H8010" s="284">
        <v>0</v>
      </c>
      <c r="I8010" s="284">
        <v>0</v>
      </c>
      <c r="J8010" s="284">
        <v>10</v>
      </c>
      <c r="K8010" s="282">
        <v>30</v>
      </c>
    </row>
    <row r="8011" spans="1:11" x14ac:dyDescent="0.3">
      <c r="A8011" s="284" t="s">
        <v>2148</v>
      </c>
      <c r="B8011" s="284">
        <v>207</v>
      </c>
      <c r="C8011" s="24" t="str">
        <f t="shared" si="125"/>
        <v>klairs207</v>
      </c>
      <c r="D8011" s="284">
        <v>5190</v>
      </c>
      <c r="E8011" s="284">
        <v>2712</v>
      </c>
      <c r="F8011" s="284">
        <v>95044</v>
      </c>
      <c r="G8011" s="284">
        <v>50</v>
      </c>
      <c r="H8011" s="284">
        <v>0</v>
      </c>
      <c r="I8011" s="284">
        <v>0</v>
      </c>
      <c r="J8011" s="284">
        <v>10</v>
      </c>
      <c r="K8011" s="282">
        <v>30</v>
      </c>
    </row>
    <row r="8012" spans="1:11" x14ac:dyDescent="0.3">
      <c r="A8012" s="284" t="s">
        <v>2148</v>
      </c>
      <c r="B8012" s="284">
        <v>208</v>
      </c>
      <c r="C8012" s="24" t="str">
        <f t="shared" si="125"/>
        <v>klairs208</v>
      </c>
      <c r="D8012" s="284">
        <v>5244</v>
      </c>
      <c r="E8012" s="284">
        <v>2740</v>
      </c>
      <c r="F8012" s="284">
        <v>96258</v>
      </c>
      <c r="G8012" s="284">
        <v>50</v>
      </c>
      <c r="H8012" s="284">
        <v>0</v>
      </c>
      <c r="I8012" s="284">
        <v>0</v>
      </c>
      <c r="J8012" s="284">
        <v>10</v>
      </c>
      <c r="K8012" s="282">
        <v>30</v>
      </c>
    </row>
    <row r="8013" spans="1:11" x14ac:dyDescent="0.3">
      <c r="A8013" s="284" t="s">
        <v>2148</v>
      </c>
      <c r="B8013" s="284">
        <v>209</v>
      </c>
      <c r="C8013" s="24" t="str">
        <f t="shared" si="125"/>
        <v>klairs209</v>
      </c>
      <c r="D8013" s="284">
        <v>5299</v>
      </c>
      <c r="E8013" s="284">
        <v>2769</v>
      </c>
      <c r="F8013" s="284">
        <v>97554</v>
      </c>
      <c r="G8013" s="284">
        <v>50</v>
      </c>
      <c r="H8013" s="284">
        <v>0</v>
      </c>
      <c r="I8013" s="284">
        <v>0</v>
      </c>
      <c r="J8013" s="284">
        <v>10</v>
      </c>
      <c r="K8013" s="282">
        <v>30</v>
      </c>
    </row>
    <row r="8014" spans="1:11" x14ac:dyDescent="0.3">
      <c r="A8014" s="284" t="s">
        <v>2148</v>
      </c>
      <c r="B8014" s="284">
        <v>210</v>
      </c>
      <c r="C8014" s="24" t="str">
        <f t="shared" si="125"/>
        <v>klairs210</v>
      </c>
      <c r="D8014" s="284">
        <v>5355</v>
      </c>
      <c r="E8014" s="284">
        <v>2798</v>
      </c>
      <c r="F8014" s="284">
        <v>98800</v>
      </c>
      <c r="G8014" s="284">
        <v>50</v>
      </c>
      <c r="H8014" s="284">
        <v>0</v>
      </c>
      <c r="I8014" s="284">
        <v>0</v>
      </c>
      <c r="J8014" s="284">
        <v>10</v>
      </c>
      <c r="K8014" s="282">
        <v>30</v>
      </c>
    </row>
    <row r="8015" spans="1:11" x14ac:dyDescent="0.3">
      <c r="A8015" s="284" t="s">
        <v>2148</v>
      </c>
      <c r="B8015" s="284">
        <v>211</v>
      </c>
      <c r="C8015" s="24" t="str">
        <f t="shared" si="125"/>
        <v>klairs211</v>
      </c>
      <c r="D8015" s="284">
        <v>5411</v>
      </c>
      <c r="E8015" s="284">
        <v>2828</v>
      </c>
      <c r="F8015" s="284">
        <v>100094</v>
      </c>
      <c r="G8015" s="284">
        <v>50</v>
      </c>
      <c r="H8015" s="284">
        <v>0</v>
      </c>
      <c r="I8015" s="284">
        <v>0</v>
      </c>
      <c r="J8015" s="284">
        <v>10</v>
      </c>
      <c r="K8015" s="282">
        <v>30</v>
      </c>
    </row>
    <row r="8016" spans="1:11" x14ac:dyDescent="0.3">
      <c r="A8016" s="284" t="s">
        <v>2148</v>
      </c>
      <c r="B8016" s="284">
        <v>212</v>
      </c>
      <c r="C8016" s="24" t="str">
        <f t="shared" si="125"/>
        <v>klairs212</v>
      </c>
      <c r="D8016" s="284">
        <v>5468</v>
      </c>
      <c r="E8016" s="284">
        <v>2857</v>
      </c>
      <c r="F8016" s="284">
        <v>101406</v>
      </c>
      <c r="G8016" s="284">
        <v>50</v>
      </c>
      <c r="H8016" s="284">
        <v>0</v>
      </c>
      <c r="I8016" s="284">
        <v>0</v>
      </c>
      <c r="J8016" s="284">
        <v>10</v>
      </c>
      <c r="K8016" s="282">
        <v>30</v>
      </c>
    </row>
    <row r="8017" spans="1:11" x14ac:dyDescent="0.3">
      <c r="A8017" s="284" t="s">
        <v>2148</v>
      </c>
      <c r="B8017" s="284">
        <v>213</v>
      </c>
      <c r="C8017" s="24" t="str">
        <f t="shared" si="125"/>
        <v>klairs213</v>
      </c>
      <c r="D8017" s="284">
        <v>5525</v>
      </c>
      <c r="E8017" s="284">
        <v>2887</v>
      </c>
      <c r="F8017" s="284">
        <v>102734</v>
      </c>
      <c r="G8017" s="284">
        <v>50</v>
      </c>
      <c r="H8017" s="284">
        <v>0</v>
      </c>
      <c r="I8017" s="284">
        <v>0</v>
      </c>
      <c r="J8017" s="284">
        <v>10</v>
      </c>
      <c r="K8017" s="282">
        <v>30</v>
      </c>
    </row>
    <row r="8018" spans="1:11" x14ac:dyDescent="0.3">
      <c r="A8018" s="284" t="s">
        <v>2148</v>
      </c>
      <c r="B8018" s="284">
        <v>214</v>
      </c>
      <c r="C8018" s="24" t="str">
        <f t="shared" si="125"/>
        <v>klairs214</v>
      </c>
      <c r="D8018" s="284">
        <v>5583</v>
      </c>
      <c r="E8018" s="284">
        <v>2918</v>
      </c>
      <c r="F8018" s="284">
        <v>104079</v>
      </c>
      <c r="G8018" s="284">
        <v>50</v>
      </c>
      <c r="H8018" s="284">
        <v>0</v>
      </c>
      <c r="I8018" s="284">
        <v>0</v>
      </c>
      <c r="J8018" s="284">
        <v>10</v>
      </c>
      <c r="K8018" s="282">
        <v>30</v>
      </c>
    </row>
    <row r="8019" spans="1:11" x14ac:dyDescent="0.3">
      <c r="A8019" s="284" t="s">
        <v>2148</v>
      </c>
      <c r="B8019" s="284">
        <v>215</v>
      </c>
      <c r="C8019" s="24" t="str">
        <f t="shared" si="125"/>
        <v>klairs215</v>
      </c>
      <c r="D8019" s="284">
        <v>5642</v>
      </c>
      <c r="E8019" s="284">
        <v>2948</v>
      </c>
      <c r="F8019" s="284">
        <v>105405</v>
      </c>
      <c r="G8019" s="284">
        <v>50</v>
      </c>
      <c r="H8019" s="284">
        <v>0</v>
      </c>
      <c r="I8019" s="284">
        <v>0</v>
      </c>
      <c r="J8019" s="284">
        <v>10</v>
      </c>
      <c r="K8019" s="282">
        <v>30</v>
      </c>
    </row>
    <row r="8020" spans="1:11" x14ac:dyDescent="0.3">
      <c r="A8020" s="284" t="s">
        <v>2148</v>
      </c>
      <c r="B8020" s="284">
        <v>216</v>
      </c>
      <c r="C8020" s="24" t="str">
        <f t="shared" si="125"/>
        <v>klairs216</v>
      </c>
      <c r="D8020" s="284">
        <v>5701</v>
      </c>
      <c r="E8020" s="284">
        <v>2979</v>
      </c>
      <c r="F8020" s="284">
        <v>106784</v>
      </c>
      <c r="G8020" s="284">
        <v>50</v>
      </c>
      <c r="H8020" s="284">
        <v>0</v>
      </c>
      <c r="I8020" s="284">
        <v>0</v>
      </c>
      <c r="J8020" s="284">
        <v>10</v>
      </c>
      <c r="K8020" s="282">
        <v>30</v>
      </c>
    </row>
    <row r="8021" spans="1:11" x14ac:dyDescent="0.3">
      <c r="A8021" s="284" t="s">
        <v>2148</v>
      </c>
      <c r="B8021" s="284">
        <v>217</v>
      </c>
      <c r="C8021" s="24" t="str">
        <f t="shared" si="125"/>
        <v>klairs217</v>
      </c>
      <c r="D8021" s="284">
        <v>5761</v>
      </c>
      <c r="E8021" s="284">
        <v>3010</v>
      </c>
      <c r="F8021" s="284">
        <v>108069</v>
      </c>
      <c r="G8021" s="284">
        <v>50</v>
      </c>
      <c r="H8021" s="284">
        <v>0</v>
      </c>
      <c r="I8021" s="284">
        <v>0</v>
      </c>
      <c r="J8021" s="284">
        <v>10</v>
      </c>
      <c r="K8021" s="282">
        <v>30</v>
      </c>
    </row>
    <row r="8022" spans="1:11" x14ac:dyDescent="0.3">
      <c r="A8022" s="284" t="s">
        <v>2148</v>
      </c>
      <c r="B8022" s="284">
        <v>218</v>
      </c>
      <c r="C8022" s="24" t="str">
        <f t="shared" si="125"/>
        <v>klairs218</v>
      </c>
      <c r="D8022" s="284">
        <v>5821</v>
      </c>
      <c r="E8022" s="284">
        <v>3042</v>
      </c>
      <c r="F8022" s="284">
        <v>109407</v>
      </c>
      <c r="G8022" s="284">
        <v>50</v>
      </c>
      <c r="H8022" s="284">
        <v>0</v>
      </c>
      <c r="I8022" s="284">
        <v>0</v>
      </c>
      <c r="J8022" s="284">
        <v>10</v>
      </c>
      <c r="K8022" s="282">
        <v>30</v>
      </c>
    </row>
    <row r="8023" spans="1:11" x14ac:dyDescent="0.3">
      <c r="A8023" s="284" t="s">
        <v>2148</v>
      </c>
      <c r="B8023" s="284">
        <v>219</v>
      </c>
      <c r="C8023" s="24" t="str">
        <f t="shared" si="125"/>
        <v>klairs219</v>
      </c>
      <c r="D8023" s="284">
        <v>5882</v>
      </c>
      <c r="E8023" s="284">
        <v>3073</v>
      </c>
      <c r="F8023" s="284">
        <v>110723</v>
      </c>
      <c r="G8023" s="284">
        <v>50</v>
      </c>
      <c r="H8023" s="284">
        <v>0</v>
      </c>
      <c r="I8023" s="284">
        <v>0</v>
      </c>
      <c r="J8023" s="284">
        <v>10</v>
      </c>
      <c r="K8023" s="282">
        <v>30</v>
      </c>
    </row>
    <row r="8024" spans="1:11" x14ac:dyDescent="0.3">
      <c r="A8024" s="284" t="s">
        <v>2148</v>
      </c>
      <c r="B8024" s="284">
        <v>220</v>
      </c>
      <c r="C8024" s="24" t="str">
        <f t="shared" si="125"/>
        <v>klairs220</v>
      </c>
      <c r="D8024" s="284">
        <v>5943</v>
      </c>
      <c r="E8024" s="284">
        <v>3106</v>
      </c>
      <c r="F8024" s="284">
        <v>112054</v>
      </c>
      <c r="G8024" s="284">
        <v>50</v>
      </c>
      <c r="H8024" s="284">
        <v>0</v>
      </c>
      <c r="I8024" s="284">
        <v>0</v>
      </c>
      <c r="J8024" s="284">
        <v>10</v>
      </c>
      <c r="K8024" s="282">
        <v>30</v>
      </c>
    </row>
    <row r="8025" spans="1:11" x14ac:dyDescent="0.3">
      <c r="A8025" s="284" t="s">
        <v>2148</v>
      </c>
      <c r="B8025" s="284">
        <v>221</v>
      </c>
      <c r="C8025" s="24" t="str">
        <f t="shared" si="125"/>
        <v>klairs221</v>
      </c>
      <c r="D8025" s="284">
        <v>6481</v>
      </c>
      <c r="E8025" s="284">
        <v>3387</v>
      </c>
      <c r="F8025" s="284">
        <v>123413</v>
      </c>
      <c r="G8025" s="284">
        <v>50</v>
      </c>
      <c r="H8025" s="284">
        <v>0</v>
      </c>
      <c r="I8025" s="284">
        <v>0</v>
      </c>
      <c r="J8025" s="284">
        <v>10</v>
      </c>
      <c r="K8025" s="282">
        <v>30</v>
      </c>
    </row>
    <row r="8026" spans="1:11" x14ac:dyDescent="0.3">
      <c r="A8026" s="284" t="s">
        <v>2148</v>
      </c>
      <c r="B8026" s="284">
        <v>222</v>
      </c>
      <c r="C8026" s="24" t="str">
        <f t="shared" si="125"/>
        <v>klairs222</v>
      </c>
      <c r="D8026" s="284">
        <v>6548</v>
      </c>
      <c r="E8026" s="284">
        <v>3422</v>
      </c>
      <c r="F8026" s="284">
        <v>125015</v>
      </c>
      <c r="G8026" s="284">
        <v>50</v>
      </c>
      <c r="H8026" s="284">
        <v>0</v>
      </c>
      <c r="I8026" s="284">
        <v>0</v>
      </c>
      <c r="J8026" s="284">
        <v>10</v>
      </c>
      <c r="K8026" s="282">
        <v>30</v>
      </c>
    </row>
    <row r="8027" spans="1:11" x14ac:dyDescent="0.3">
      <c r="A8027" s="284" t="s">
        <v>2148</v>
      </c>
      <c r="B8027" s="284">
        <v>223</v>
      </c>
      <c r="C8027" s="24" t="str">
        <f t="shared" si="125"/>
        <v>klairs223</v>
      </c>
      <c r="D8027" s="284">
        <v>6617</v>
      </c>
      <c r="E8027" s="284">
        <v>3458</v>
      </c>
      <c r="F8027" s="284">
        <v>126568</v>
      </c>
      <c r="G8027" s="284">
        <v>50</v>
      </c>
      <c r="H8027" s="284">
        <v>0</v>
      </c>
      <c r="I8027" s="284">
        <v>0</v>
      </c>
      <c r="J8027" s="284">
        <v>10</v>
      </c>
      <c r="K8027" s="282">
        <v>30</v>
      </c>
    </row>
    <row r="8028" spans="1:11" x14ac:dyDescent="0.3">
      <c r="A8028" s="284" t="s">
        <v>2148</v>
      </c>
      <c r="B8028" s="284">
        <v>224</v>
      </c>
      <c r="C8028" s="24" t="str">
        <f t="shared" si="125"/>
        <v>klairs224</v>
      </c>
      <c r="D8028" s="284">
        <v>6686</v>
      </c>
      <c r="E8028" s="284">
        <v>3494</v>
      </c>
      <c r="F8028" s="284">
        <v>128209</v>
      </c>
      <c r="G8028" s="284">
        <v>50</v>
      </c>
      <c r="H8028" s="284">
        <v>0</v>
      </c>
      <c r="I8028" s="284">
        <v>0</v>
      </c>
      <c r="J8028" s="284">
        <v>10</v>
      </c>
      <c r="K8028" s="282">
        <v>30</v>
      </c>
    </row>
    <row r="8029" spans="1:11" x14ac:dyDescent="0.3">
      <c r="A8029" s="284" t="s">
        <v>2148</v>
      </c>
      <c r="B8029" s="284">
        <v>225</v>
      </c>
      <c r="C8029" s="24" t="str">
        <f t="shared" si="125"/>
        <v>klairs225</v>
      </c>
      <c r="D8029" s="284">
        <v>6755</v>
      </c>
      <c r="E8029" s="284">
        <v>3530</v>
      </c>
      <c r="F8029" s="284">
        <v>129871</v>
      </c>
      <c r="G8029" s="284">
        <v>50</v>
      </c>
      <c r="H8029" s="284">
        <v>0</v>
      </c>
      <c r="I8029" s="284">
        <v>0</v>
      </c>
      <c r="J8029" s="284">
        <v>10</v>
      </c>
      <c r="K8029" s="282">
        <v>30</v>
      </c>
    </row>
    <row r="8030" spans="1:11" x14ac:dyDescent="0.3">
      <c r="A8030" s="284" t="s">
        <v>2148</v>
      </c>
      <c r="B8030" s="284">
        <v>226</v>
      </c>
      <c r="C8030" s="24" t="str">
        <f t="shared" si="125"/>
        <v>klairs226</v>
      </c>
      <c r="D8030" s="284">
        <v>6826</v>
      </c>
      <c r="E8030" s="284">
        <v>3567</v>
      </c>
      <c r="F8030" s="284">
        <v>131482</v>
      </c>
      <c r="G8030" s="284">
        <v>50</v>
      </c>
      <c r="H8030" s="284">
        <v>0</v>
      </c>
      <c r="I8030" s="284">
        <v>0</v>
      </c>
      <c r="J8030" s="284">
        <v>10</v>
      </c>
      <c r="K8030" s="282">
        <v>30</v>
      </c>
    </row>
    <row r="8031" spans="1:11" x14ac:dyDescent="0.3">
      <c r="A8031" s="284" t="s">
        <v>2148</v>
      </c>
      <c r="B8031" s="284">
        <v>227</v>
      </c>
      <c r="C8031" s="24" t="str">
        <f t="shared" si="125"/>
        <v>klairs227</v>
      </c>
      <c r="D8031" s="284">
        <v>6897</v>
      </c>
      <c r="E8031" s="284">
        <v>3604</v>
      </c>
      <c r="F8031" s="284">
        <v>133184</v>
      </c>
      <c r="G8031" s="284">
        <v>50</v>
      </c>
      <c r="H8031" s="284">
        <v>0</v>
      </c>
      <c r="I8031" s="284">
        <v>0</v>
      </c>
      <c r="J8031" s="284">
        <v>10</v>
      </c>
      <c r="K8031" s="282">
        <v>30</v>
      </c>
    </row>
    <row r="8032" spans="1:11" x14ac:dyDescent="0.3">
      <c r="A8032" s="284" t="s">
        <v>2148</v>
      </c>
      <c r="B8032" s="284">
        <v>228</v>
      </c>
      <c r="C8032" s="24" t="str">
        <f t="shared" si="125"/>
        <v>klairs228</v>
      </c>
      <c r="D8032" s="284">
        <v>6968</v>
      </c>
      <c r="E8032" s="284">
        <v>3641</v>
      </c>
      <c r="F8032" s="284">
        <v>134835</v>
      </c>
      <c r="G8032" s="284">
        <v>50</v>
      </c>
      <c r="H8032" s="284">
        <v>0</v>
      </c>
      <c r="I8032" s="284">
        <v>0</v>
      </c>
      <c r="J8032" s="284">
        <v>10</v>
      </c>
      <c r="K8032" s="282">
        <v>30</v>
      </c>
    </row>
    <row r="8033" spans="1:11" x14ac:dyDescent="0.3">
      <c r="A8033" s="284" t="s">
        <v>2148</v>
      </c>
      <c r="B8033" s="284">
        <v>229</v>
      </c>
      <c r="C8033" s="24" t="str">
        <f t="shared" si="125"/>
        <v>klairs229</v>
      </c>
      <c r="D8033" s="284">
        <v>7041</v>
      </c>
      <c r="E8033" s="284">
        <v>3679</v>
      </c>
      <c r="F8033" s="284">
        <v>136579</v>
      </c>
      <c r="G8033" s="284">
        <v>50</v>
      </c>
      <c r="H8033" s="284">
        <v>0</v>
      </c>
      <c r="I8033" s="284">
        <v>0</v>
      </c>
      <c r="J8033" s="284">
        <v>10</v>
      </c>
      <c r="K8033" s="282">
        <v>30</v>
      </c>
    </row>
    <row r="8034" spans="1:11" x14ac:dyDescent="0.3">
      <c r="A8034" s="284" t="s">
        <v>2148</v>
      </c>
      <c r="B8034" s="284">
        <v>230</v>
      </c>
      <c r="C8034" s="24" t="str">
        <f t="shared" si="125"/>
        <v>klairs230</v>
      </c>
      <c r="D8034" s="284">
        <v>7114</v>
      </c>
      <c r="E8034" s="284">
        <v>3717</v>
      </c>
      <c r="F8034" s="284">
        <v>138270</v>
      </c>
      <c r="G8034" s="284">
        <v>50</v>
      </c>
      <c r="H8034" s="284">
        <v>0</v>
      </c>
      <c r="I8034" s="284">
        <v>0</v>
      </c>
      <c r="J8034" s="284">
        <v>10</v>
      </c>
      <c r="K8034" s="282">
        <v>30</v>
      </c>
    </row>
    <row r="8035" spans="1:11" x14ac:dyDescent="0.3">
      <c r="A8035" s="284" t="s">
        <v>2148</v>
      </c>
      <c r="B8035" s="284">
        <v>231</v>
      </c>
      <c r="C8035" s="24" t="str">
        <f t="shared" si="125"/>
        <v>klairs231</v>
      </c>
      <c r="D8035" s="284">
        <v>7188</v>
      </c>
      <c r="E8035" s="284">
        <v>3756</v>
      </c>
      <c r="F8035" s="284">
        <v>140057</v>
      </c>
      <c r="G8035" s="284">
        <v>50</v>
      </c>
      <c r="H8035" s="284">
        <v>0</v>
      </c>
      <c r="I8035" s="284">
        <v>0</v>
      </c>
      <c r="J8035" s="284">
        <v>10</v>
      </c>
      <c r="K8035" s="282">
        <v>30</v>
      </c>
    </row>
    <row r="8036" spans="1:11" x14ac:dyDescent="0.3">
      <c r="A8036" s="284" t="s">
        <v>2148</v>
      </c>
      <c r="B8036" s="284">
        <v>232</v>
      </c>
      <c r="C8036" s="24" t="str">
        <f t="shared" si="125"/>
        <v>klairs232</v>
      </c>
      <c r="D8036" s="284">
        <v>7262</v>
      </c>
      <c r="E8036" s="284">
        <v>3795</v>
      </c>
      <c r="F8036" s="284">
        <v>141867</v>
      </c>
      <c r="G8036" s="284">
        <v>50</v>
      </c>
      <c r="H8036" s="284">
        <v>0</v>
      </c>
      <c r="I8036" s="284">
        <v>0</v>
      </c>
      <c r="J8036" s="284">
        <v>10</v>
      </c>
      <c r="K8036" s="282">
        <v>30</v>
      </c>
    </row>
    <row r="8037" spans="1:11" x14ac:dyDescent="0.3">
      <c r="A8037" s="284" t="s">
        <v>2148</v>
      </c>
      <c r="B8037" s="284">
        <v>233</v>
      </c>
      <c r="C8037" s="24" t="str">
        <f t="shared" si="125"/>
        <v>klairs233</v>
      </c>
      <c r="D8037" s="284">
        <v>7338</v>
      </c>
      <c r="E8037" s="284">
        <v>3834</v>
      </c>
      <c r="F8037" s="284">
        <v>143620</v>
      </c>
      <c r="G8037" s="284">
        <v>50</v>
      </c>
      <c r="H8037" s="284">
        <v>0</v>
      </c>
      <c r="I8037" s="284">
        <v>0</v>
      </c>
      <c r="J8037" s="284">
        <v>10</v>
      </c>
      <c r="K8037" s="282">
        <v>30</v>
      </c>
    </row>
    <row r="8038" spans="1:11" x14ac:dyDescent="0.3">
      <c r="A8038" s="284" t="s">
        <v>2148</v>
      </c>
      <c r="B8038" s="284">
        <v>234</v>
      </c>
      <c r="C8038" s="24" t="str">
        <f t="shared" si="125"/>
        <v>klairs234</v>
      </c>
      <c r="D8038" s="284">
        <v>7414</v>
      </c>
      <c r="E8038" s="284">
        <v>3874</v>
      </c>
      <c r="F8038" s="284">
        <v>145474</v>
      </c>
      <c r="G8038" s="284">
        <v>50</v>
      </c>
      <c r="H8038" s="284">
        <v>0</v>
      </c>
      <c r="I8038" s="284">
        <v>0</v>
      </c>
      <c r="J8038" s="284">
        <v>10</v>
      </c>
      <c r="K8038" s="282">
        <v>30</v>
      </c>
    </row>
    <row r="8039" spans="1:11" x14ac:dyDescent="0.3">
      <c r="A8039" s="284" t="s">
        <v>2148</v>
      </c>
      <c r="B8039" s="284">
        <v>235</v>
      </c>
      <c r="C8039" s="24" t="str">
        <f t="shared" si="125"/>
        <v>klairs235</v>
      </c>
      <c r="D8039" s="284">
        <v>7491</v>
      </c>
      <c r="E8039" s="284">
        <v>3914</v>
      </c>
      <c r="F8039" s="284">
        <v>147271</v>
      </c>
      <c r="G8039" s="284">
        <v>50</v>
      </c>
      <c r="H8039" s="284">
        <v>0</v>
      </c>
      <c r="I8039" s="284">
        <v>0</v>
      </c>
      <c r="J8039" s="284">
        <v>10</v>
      </c>
      <c r="K8039" s="282">
        <v>30</v>
      </c>
    </row>
    <row r="8040" spans="1:11" x14ac:dyDescent="0.3">
      <c r="A8040" s="284" t="s">
        <v>2148</v>
      </c>
      <c r="B8040" s="284">
        <v>236</v>
      </c>
      <c r="C8040" s="24" t="str">
        <f t="shared" si="125"/>
        <v>klairs236</v>
      </c>
      <c r="D8040" s="284">
        <v>7568</v>
      </c>
      <c r="E8040" s="284">
        <v>3955</v>
      </c>
      <c r="F8040" s="284">
        <v>149170</v>
      </c>
      <c r="G8040" s="284">
        <v>50</v>
      </c>
      <c r="H8040" s="284">
        <v>0</v>
      </c>
      <c r="I8040" s="284">
        <v>0</v>
      </c>
      <c r="J8040" s="284">
        <v>10</v>
      </c>
      <c r="K8040" s="282">
        <v>30</v>
      </c>
    </row>
    <row r="8041" spans="1:11" x14ac:dyDescent="0.3">
      <c r="A8041" s="284" t="s">
        <v>2148</v>
      </c>
      <c r="B8041" s="284">
        <v>237</v>
      </c>
      <c r="C8041" s="24" t="str">
        <f t="shared" si="125"/>
        <v>klairs237</v>
      </c>
      <c r="D8041" s="284">
        <v>7646</v>
      </c>
      <c r="E8041" s="284">
        <v>3996</v>
      </c>
      <c r="F8041" s="284">
        <v>151010</v>
      </c>
      <c r="G8041" s="284">
        <v>50</v>
      </c>
      <c r="H8041" s="284">
        <v>0</v>
      </c>
      <c r="I8041" s="284">
        <v>0</v>
      </c>
      <c r="J8041" s="284">
        <v>10</v>
      </c>
      <c r="K8041" s="282">
        <v>30</v>
      </c>
    </row>
    <row r="8042" spans="1:11" x14ac:dyDescent="0.3">
      <c r="A8042" s="284" t="s">
        <v>2148</v>
      </c>
      <c r="B8042" s="284">
        <v>238</v>
      </c>
      <c r="C8042" s="24" t="str">
        <f t="shared" si="125"/>
        <v>klairs238</v>
      </c>
      <c r="D8042" s="284">
        <v>7725</v>
      </c>
      <c r="E8042" s="284">
        <v>4037</v>
      </c>
      <c r="F8042" s="284">
        <v>152955</v>
      </c>
      <c r="G8042" s="284">
        <v>50</v>
      </c>
      <c r="H8042" s="284">
        <v>0</v>
      </c>
      <c r="I8042" s="284">
        <v>0</v>
      </c>
      <c r="J8042" s="284">
        <v>10</v>
      </c>
      <c r="K8042" s="282">
        <v>30</v>
      </c>
    </row>
    <row r="8043" spans="1:11" x14ac:dyDescent="0.3">
      <c r="A8043" s="284" t="s">
        <v>2148</v>
      </c>
      <c r="B8043" s="284">
        <v>239</v>
      </c>
      <c r="C8043" s="24" t="str">
        <f t="shared" si="125"/>
        <v>klairs239</v>
      </c>
      <c r="D8043" s="284">
        <v>7805</v>
      </c>
      <c r="E8043" s="284">
        <v>4079</v>
      </c>
      <c r="F8043" s="284">
        <v>154841</v>
      </c>
      <c r="G8043" s="284">
        <v>50</v>
      </c>
      <c r="H8043" s="284">
        <v>0</v>
      </c>
      <c r="I8043" s="284">
        <v>0</v>
      </c>
      <c r="J8043" s="284">
        <v>10</v>
      </c>
      <c r="K8043" s="282">
        <v>30</v>
      </c>
    </row>
    <row r="8044" spans="1:11" x14ac:dyDescent="0.3">
      <c r="A8044" s="284" t="s">
        <v>2148</v>
      </c>
      <c r="B8044" s="284">
        <v>240</v>
      </c>
      <c r="C8044" s="24" t="str">
        <f t="shared" si="125"/>
        <v>klairs240</v>
      </c>
      <c r="D8044" s="284">
        <v>7886</v>
      </c>
      <c r="E8044" s="284">
        <v>4121</v>
      </c>
      <c r="F8044" s="284">
        <v>156833</v>
      </c>
      <c r="G8044" s="284">
        <v>50</v>
      </c>
      <c r="H8044" s="284">
        <v>0</v>
      </c>
      <c r="I8044" s="284">
        <v>0</v>
      </c>
      <c r="J8044" s="284">
        <v>10</v>
      </c>
      <c r="K8044" s="282">
        <v>30</v>
      </c>
    </row>
    <row r="8045" spans="1:11" x14ac:dyDescent="0.3">
      <c r="A8045" s="284" t="s">
        <v>2148</v>
      </c>
      <c r="B8045" s="284">
        <v>241</v>
      </c>
      <c r="C8045" s="24" t="str">
        <f t="shared" si="125"/>
        <v>klairs241</v>
      </c>
      <c r="D8045" s="284">
        <v>8598</v>
      </c>
      <c r="E8045" s="284">
        <v>4493</v>
      </c>
      <c r="F8045" s="284">
        <v>173166</v>
      </c>
      <c r="G8045" s="284">
        <v>50</v>
      </c>
      <c r="H8045" s="284">
        <v>0</v>
      </c>
      <c r="I8045" s="284">
        <v>0</v>
      </c>
      <c r="J8045" s="284">
        <v>10</v>
      </c>
      <c r="K8045" s="282">
        <v>30</v>
      </c>
    </row>
    <row r="8046" spans="1:11" x14ac:dyDescent="0.3">
      <c r="A8046" s="284" t="s">
        <v>2148</v>
      </c>
      <c r="B8046" s="284">
        <v>242</v>
      </c>
      <c r="C8046" s="24" t="str">
        <f t="shared" si="125"/>
        <v>klairs242</v>
      </c>
      <c r="D8046" s="284">
        <v>8687</v>
      </c>
      <c r="E8046" s="284">
        <v>4539</v>
      </c>
      <c r="F8046" s="284">
        <v>175390</v>
      </c>
      <c r="G8046" s="284">
        <v>50</v>
      </c>
      <c r="H8046" s="284">
        <v>0</v>
      </c>
      <c r="I8046" s="284">
        <v>0</v>
      </c>
      <c r="J8046" s="284">
        <v>10</v>
      </c>
      <c r="K8046" s="282">
        <v>30</v>
      </c>
    </row>
    <row r="8047" spans="1:11" x14ac:dyDescent="0.3">
      <c r="A8047" s="284" t="s">
        <v>2148</v>
      </c>
      <c r="B8047" s="284">
        <v>243</v>
      </c>
      <c r="C8047" s="24" t="str">
        <f t="shared" si="125"/>
        <v>klairs243</v>
      </c>
      <c r="D8047" s="284">
        <v>8776</v>
      </c>
      <c r="E8047" s="284">
        <v>4586</v>
      </c>
      <c r="F8047" s="284">
        <v>177872</v>
      </c>
      <c r="G8047" s="284">
        <v>50</v>
      </c>
      <c r="H8047" s="284">
        <v>0</v>
      </c>
      <c r="I8047" s="284">
        <v>0</v>
      </c>
      <c r="J8047" s="284">
        <v>10</v>
      </c>
      <c r="K8047" s="282">
        <v>30</v>
      </c>
    </row>
    <row r="8048" spans="1:11" x14ac:dyDescent="0.3">
      <c r="A8048" s="284" t="s">
        <v>2148</v>
      </c>
      <c r="B8048" s="284">
        <v>244</v>
      </c>
      <c r="C8048" s="24" t="str">
        <f t="shared" si="125"/>
        <v>klairs244</v>
      </c>
      <c r="D8048" s="284">
        <v>8867</v>
      </c>
      <c r="E8048" s="284">
        <v>4633</v>
      </c>
      <c r="F8048" s="284">
        <v>180153</v>
      </c>
      <c r="G8048" s="284">
        <v>50</v>
      </c>
      <c r="H8048" s="284">
        <v>0</v>
      </c>
      <c r="I8048" s="284">
        <v>0</v>
      </c>
      <c r="J8048" s="284">
        <v>10</v>
      </c>
      <c r="K8048" s="282">
        <v>30</v>
      </c>
    </row>
    <row r="8049" spans="1:11" x14ac:dyDescent="0.3">
      <c r="A8049" s="284" t="s">
        <v>2148</v>
      </c>
      <c r="B8049" s="284">
        <v>245</v>
      </c>
      <c r="C8049" s="24" t="str">
        <f t="shared" si="125"/>
        <v>klairs245</v>
      </c>
      <c r="D8049" s="284">
        <v>8958</v>
      </c>
      <c r="E8049" s="284">
        <v>4681</v>
      </c>
      <c r="F8049" s="284">
        <v>182671</v>
      </c>
      <c r="G8049" s="284">
        <v>50</v>
      </c>
      <c r="H8049" s="284">
        <v>0</v>
      </c>
      <c r="I8049" s="284">
        <v>0</v>
      </c>
      <c r="J8049" s="284">
        <v>10</v>
      </c>
      <c r="K8049" s="282">
        <v>30</v>
      </c>
    </row>
    <row r="8050" spans="1:11" x14ac:dyDescent="0.3">
      <c r="A8050" s="284" t="s">
        <v>2148</v>
      </c>
      <c r="B8050" s="284">
        <v>246</v>
      </c>
      <c r="C8050" s="24" t="str">
        <f t="shared" si="125"/>
        <v>klairs246</v>
      </c>
      <c r="D8050" s="284">
        <v>9050</v>
      </c>
      <c r="E8050" s="284">
        <v>4729</v>
      </c>
      <c r="F8050" s="284">
        <v>184715</v>
      </c>
      <c r="G8050" s="284">
        <v>50</v>
      </c>
      <c r="H8050" s="284">
        <v>0</v>
      </c>
      <c r="I8050" s="284">
        <v>0</v>
      </c>
      <c r="J8050" s="284">
        <v>10</v>
      </c>
      <c r="K8050" s="282">
        <v>30</v>
      </c>
    </row>
    <row r="8051" spans="1:11" x14ac:dyDescent="0.3">
      <c r="A8051" s="284" t="s">
        <v>2148</v>
      </c>
      <c r="B8051" s="284">
        <v>247</v>
      </c>
      <c r="C8051" s="24" t="str">
        <f t="shared" si="125"/>
        <v>klairs247</v>
      </c>
      <c r="D8051" s="284">
        <v>9143</v>
      </c>
      <c r="E8051" s="284">
        <v>4778</v>
      </c>
      <c r="F8051" s="284">
        <v>187295</v>
      </c>
      <c r="G8051" s="284">
        <v>50</v>
      </c>
      <c r="H8051" s="284">
        <v>0</v>
      </c>
      <c r="I8051" s="284">
        <v>0</v>
      </c>
      <c r="J8051" s="284">
        <v>10</v>
      </c>
      <c r="K8051" s="282">
        <v>30</v>
      </c>
    </row>
    <row r="8052" spans="1:11" x14ac:dyDescent="0.3">
      <c r="A8052" s="284" t="s">
        <v>2148</v>
      </c>
      <c r="B8052" s="284">
        <v>248</v>
      </c>
      <c r="C8052" s="24" t="str">
        <f t="shared" si="125"/>
        <v>klairs248</v>
      </c>
      <c r="D8052" s="284">
        <v>9237</v>
      </c>
      <c r="E8052" s="284">
        <v>4827</v>
      </c>
      <c r="F8052" s="284">
        <v>189388</v>
      </c>
      <c r="G8052" s="284">
        <v>50</v>
      </c>
      <c r="H8052" s="284">
        <v>0</v>
      </c>
      <c r="I8052" s="284">
        <v>0</v>
      </c>
      <c r="J8052" s="284">
        <v>10</v>
      </c>
      <c r="K8052" s="282">
        <v>30</v>
      </c>
    </row>
    <row r="8053" spans="1:11" x14ac:dyDescent="0.3">
      <c r="A8053" s="284" t="s">
        <v>2148</v>
      </c>
      <c r="B8053" s="284">
        <v>249</v>
      </c>
      <c r="C8053" s="24" t="str">
        <f t="shared" si="125"/>
        <v>klairs249</v>
      </c>
      <c r="D8053" s="284">
        <v>9332</v>
      </c>
      <c r="E8053" s="284">
        <v>4877</v>
      </c>
      <c r="F8053" s="284">
        <v>192032</v>
      </c>
      <c r="G8053" s="284">
        <v>50</v>
      </c>
      <c r="H8053" s="284">
        <v>0</v>
      </c>
      <c r="I8053" s="284">
        <v>0</v>
      </c>
      <c r="J8053" s="284">
        <v>10</v>
      </c>
      <c r="K8053" s="282">
        <v>30</v>
      </c>
    </row>
    <row r="8054" spans="1:11" x14ac:dyDescent="0.3">
      <c r="A8054" s="284" t="s">
        <v>2148</v>
      </c>
      <c r="B8054" s="284">
        <v>250</v>
      </c>
      <c r="C8054" s="24" t="str">
        <f t="shared" si="125"/>
        <v>klairs250</v>
      </c>
      <c r="D8054" s="284">
        <v>9428</v>
      </c>
      <c r="E8054" s="284">
        <v>4927</v>
      </c>
      <c r="F8054" s="284">
        <v>194176</v>
      </c>
      <c r="G8054" s="284">
        <v>50</v>
      </c>
      <c r="H8054" s="284">
        <v>0</v>
      </c>
      <c r="I8054" s="284">
        <v>0</v>
      </c>
      <c r="J8054" s="284">
        <v>10</v>
      </c>
      <c r="K8054" s="282">
        <v>30</v>
      </c>
    </row>
    <row r="8055" spans="1:11" x14ac:dyDescent="0.3">
      <c r="A8055" s="284" t="s">
        <v>2148</v>
      </c>
      <c r="B8055" s="284">
        <v>251</v>
      </c>
      <c r="C8055" s="24" t="str">
        <f t="shared" si="125"/>
        <v>klairs251</v>
      </c>
      <c r="D8055" s="284">
        <v>9525</v>
      </c>
      <c r="E8055" s="284">
        <v>4977</v>
      </c>
      <c r="F8055" s="284">
        <v>196884</v>
      </c>
      <c r="G8055" s="284">
        <v>50</v>
      </c>
      <c r="H8055" s="284">
        <v>0</v>
      </c>
      <c r="I8055" s="284">
        <v>0</v>
      </c>
      <c r="J8055" s="284">
        <v>10</v>
      </c>
      <c r="K8055" s="282">
        <v>30</v>
      </c>
    </row>
    <row r="8056" spans="1:11" x14ac:dyDescent="0.3">
      <c r="A8056" s="284" t="s">
        <v>2148</v>
      </c>
      <c r="B8056" s="284">
        <v>252</v>
      </c>
      <c r="C8056" s="24" t="str">
        <f t="shared" si="125"/>
        <v>klairs252</v>
      </c>
      <c r="D8056" s="284">
        <v>9623</v>
      </c>
      <c r="E8056" s="284">
        <v>5028</v>
      </c>
      <c r="F8056" s="284">
        <v>199080</v>
      </c>
      <c r="G8056" s="284">
        <v>50</v>
      </c>
      <c r="H8056" s="284">
        <v>0</v>
      </c>
      <c r="I8056" s="284">
        <v>0</v>
      </c>
      <c r="J8056" s="284">
        <v>10</v>
      </c>
      <c r="K8056" s="282">
        <v>30</v>
      </c>
    </row>
    <row r="8057" spans="1:11" x14ac:dyDescent="0.3">
      <c r="A8057" s="284" t="s">
        <v>2148</v>
      </c>
      <c r="B8057" s="284">
        <v>253</v>
      </c>
      <c r="C8057" s="24" t="str">
        <f t="shared" si="125"/>
        <v>klairs253</v>
      </c>
      <c r="D8057" s="284">
        <v>9721</v>
      </c>
      <c r="E8057" s="284">
        <v>5080</v>
      </c>
      <c r="F8057" s="284">
        <v>201855</v>
      </c>
      <c r="G8057" s="284">
        <v>50</v>
      </c>
      <c r="H8057" s="284">
        <v>0</v>
      </c>
      <c r="I8057" s="284">
        <v>0</v>
      </c>
      <c r="J8057" s="284">
        <v>10</v>
      </c>
      <c r="K8057" s="282">
        <v>30</v>
      </c>
    </row>
    <row r="8058" spans="1:11" x14ac:dyDescent="0.3">
      <c r="A8058" s="284" t="s">
        <v>2148</v>
      </c>
      <c r="B8058" s="284">
        <v>254</v>
      </c>
      <c r="C8058" s="24" t="str">
        <f t="shared" si="125"/>
        <v>klairs254</v>
      </c>
      <c r="D8058" s="284">
        <v>9821</v>
      </c>
      <c r="E8058" s="284">
        <v>5132</v>
      </c>
      <c r="F8058" s="284">
        <v>204104</v>
      </c>
      <c r="G8058" s="284">
        <v>50</v>
      </c>
      <c r="H8058" s="284">
        <v>0</v>
      </c>
      <c r="I8058" s="284">
        <v>0</v>
      </c>
      <c r="J8058" s="284">
        <v>10</v>
      </c>
      <c r="K8058" s="282">
        <v>30</v>
      </c>
    </row>
    <row r="8059" spans="1:11" x14ac:dyDescent="0.3">
      <c r="A8059" s="284" t="s">
        <v>2148</v>
      </c>
      <c r="B8059" s="284">
        <v>255</v>
      </c>
      <c r="C8059" s="24" t="str">
        <f t="shared" si="125"/>
        <v>klairs255</v>
      </c>
      <c r="D8059" s="284">
        <v>9921</v>
      </c>
      <c r="E8059" s="284">
        <v>5185</v>
      </c>
      <c r="F8059" s="284">
        <v>206757</v>
      </c>
      <c r="G8059" s="284">
        <v>50</v>
      </c>
      <c r="H8059" s="284">
        <v>0</v>
      </c>
      <c r="I8059" s="284">
        <v>0</v>
      </c>
      <c r="J8059" s="284">
        <v>10</v>
      </c>
      <c r="K8059" s="282">
        <v>30</v>
      </c>
    </row>
    <row r="8060" spans="1:11" x14ac:dyDescent="0.3">
      <c r="A8060" s="284" t="s">
        <v>2148</v>
      </c>
      <c r="B8060" s="284">
        <v>256</v>
      </c>
      <c r="C8060" s="24" t="str">
        <f t="shared" si="125"/>
        <v>klairs256</v>
      </c>
      <c r="D8060" s="284">
        <v>10023</v>
      </c>
      <c r="E8060" s="284">
        <v>5238</v>
      </c>
      <c r="F8060" s="284">
        <v>209058</v>
      </c>
      <c r="G8060" s="284">
        <v>50</v>
      </c>
      <c r="H8060" s="284">
        <v>0</v>
      </c>
      <c r="I8060" s="284">
        <v>0</v>
      </c>
      <c r="J8060" s="284">
        <v>10</v>
      </c>
      <c r="K8060" s="282">
        <v>30</v>
      </c>
    </row>
    <row r="8061" spans="1:11" x14ac:dyDescent="0.3">
      <c r="A8061" s="284" t="s">
        <v>2148</v>
      </c>
      <c r="B8061" s="284">
        <v>257</v>
      </c>
      <c r="C8061" s="24" t="str">
        <f t="shared" si="125"/>
        <v>klairs257</v>
      </c>
      <c r="D8061" s="284">
        <v>10125</v>
      </c>
      <c r="E8061" s="284">
        <v>5291</v>
      </c>
      <c r="F8061" s="284">
        <v>211967</v>
      </c>
      <c r="G8061" s="284">
        <v>50</v>
      </c>
      <c r="H8061" s="284">
        <v>0</v>
      </c>
      <c r="I8061" s="284">
        <v>0</v>
      </c>
      <c r="J8061" s="284">
        <v>10</v>
      </c>
      <c r="K8061" s="282">
        <v>30</v>
      </c>
    </row>
    <row r="8062" spans="1:11" x14ac:dyDescent="0.3">
      <c r="A8062" s="284" t="s">
        <v>2148</v>
      </c>
      <c r="B8062" s="284">
        <v>258</v>
      </c>
      <c r="C8062" s="24" t="str">
        <f t="shared" si="125"/>
        <v>klairs258</v>
      </c>
      <c r="D8062" s="284">
        <v>10229</v>
      </c>
      <c r="E8062" s="284">
        <v>5345</v>
      </c>
      <c r="F8062" s="284">
        <v>214324</v>
      </c>
      <c r="G8062" s="284">
        <v>50</v>
      </c>
      <c r="H8062" s="284">
        <v>0</v>
      </c>
      <c r="I8062" s="284">
        <v>0</v>
      </c>
      <c r="J8062" s="284">
        <v>10</v>
      </c>
      <c r="K8062" s="282">
        <v>30</v>
      </c>
    </row>
    <row r="8063" spans="1:11" x14ac:dyDescent="0.3">
      <c r="A8063" s="284" t="s">
        <v>2148</v>
      </c>
      <c r="B8063" s="284">
        <v>259</v>
      </c>
      <c r="C8063" s="24" t="str">
        <f t="shared" si="125"/>
        <v>klairs259</v>
      </c>
      <c r="D8063" s="284">
        <v>10334</v>
      </c>
      <c r="E8063" s="284">
        <v>5400</v>
      </c>
      <c r="F8063" s="284">
        <v>217304</v>
      </c>
      <c r="G8063" s="284">
        <v>50</v>
      </c>
      <c r="H8063" s="284">
        <v>0</v>
      </c>
      <c r="I8063" s="284">
        <v>0</v>
      </c>
      <c r="J8063" s="284">
        <v>10</v>
      </c>
      <c r="K8063" s="282">
        <v>30</v>
      </c>
    </row>
    <row r="8064" spans="1:11" x14ac:dyDescent="0.3">
      <c r="A8064" s="284" t="s">
        <v>2148</v>
      </c>
      <c r="B8064" s="284">
        <v>260</v>
      </c>
      <c r="C8064" s="24" t="str">
        <f t="shared" si="125"/>
        <v>klairs260</v>
      </c>
      <c r="D8064" s="284">
        <v>10439</v>
      </c>
      <c r="E8064" s="284">
        <v>5455</v>
      </c>
      <c r="F8064" s="284">
        <v>219718</v>
      </c>
      <c r="G8064" s="284">
        <v>50</v>
      </c>
      <c r="H8064" s="284">
        <v>0</v>
      </c>
      <c r="I8064" s="284">
        <v>0</v>
      </c>
      <c r="J8064" s="284">
        <v>10</v>
      </c>
      <c r="K8064" s="282">
        <v>30</v>
      </c>
    </row>
    <row r="8065" spans="1:11" x14ac:dyDescent="0.3">
      <c r="A8065" s="284" t="s">
        <v>2148</v>
      </c>
      <c r="B8065" s="284">
        <v>261</v>
      </c>
      <c r="C8065" s="24" t="str">
        <f t="shared" si="125"/>
        <v>klairs261</v>
      </c>
      <c r="D8065" s="284">
        <v>11381</v>
      </c>
      <c r="E8065" s="284">
        <v>5947</v>
      </c>
      <c r="F8065" s="284">
        <v>242710</v>
      </c>
      <c r="G8065" s="284">
        <v>50</v>
      </c>
      <c r="H8065" s="284">
        <v>0</v>
      </c>
      <c r="I8065" s="284">
        <v>0</v>
      </c>
      <c r="J8065" s="284">
        <v>10</v>
      </c>
      <c r="K8065" s="282">
        <v>30</v>
      </c>
    </row>
    <row r="8066" spans="1:11" x14ac:dyDescent="0.3">
      <c r="A8066" s="284" t="s">
        <v>2148</v>
      </c>
      <c r="B8066" s="284">
        <v>262</v>
      </c>
      <c r="C8066" s="24" t="str">
        <f t="shared" si="125"/>
        <v>klairs262</v>
      </c>
      <c r="D8066" s="284">
        <v>11497</v>
      </c>
      <c r="E8066" s="284">
        <v>6008</v>
      </c>
      <c r="F8066" s="284">
        <v>245403</v>
      </c>
      <c r="G8066" s="284">
        <v>50</v>
      </c>
      <c r="H8066" s="284">
        <v>0</v>
      </c>
      <c r="I8066" s="284">
        <v>0</v>
      </c>
      <c r="J8066" s="284">
        <v>10</v>
      </c>
      <c r="K8066" s="282">
        <v>30</v>
      </c>
    </row>
    <row r="8067" spans="1:11" x14ac:dyDescent="0.3">
      <c r="A8067" s="284" t="s">
        <v>2148</v>
      </c>
      <c r="B8067" s="284">
        <v>263</v>
      </c>
      <c r="C8067" s="24" t="str">
        <f t="shared" si="125"/>
        <v>klairs263</v>
      </c>
      <c r="D8067" s="284">
        <v>11614</v>
      </c>
      <c r="E8067" s="284">
        <v>6069</v>
      </c>
      <c r="F8067" s="284">
        <v>249486</v>
      </c>
      <c r="G8067" s="284">
        <v>50</v>
      </c>
      <c r="H8067" s="284">
        <v>0</v>
      </c>
      <c r="I8067" s="284">
        <v>0</v>
      </c>
      <c r="J8067" s="284">
        <v>10</v>
      </c>
      <c r="K8067" s="282">
        <v>30</v>
      </c>
    </row>
    <row r="8068" spans="1:11" x14ac:dyDescent="0.3">
      <c r="A8068" s="284" t="s">
        <v>2148</v>
      </c>
      <c r="B8068" s="284">
        <v>264</v>
      </c>
      <c r="C8068" s="24" t="str">
        <f t="shared" si="125"/>
        <v>klairs264</v>
      </c>
      <c r="D8068" s="284">
        <v>11732</v>
      </c>
      <c r="E8068" s="284">
        <v>6131</v>
      </c>
      <c r="F8068" s="284">
        <v>252252</v>
      </c>
      <c r="G8068" s="284">
        <v>50</v>
      </c>
      <c r="H8068" s="284">
        <v>0</v>
      </c>
      <c r="I8068" s="284">
        <v>0</v>
      </c>
      <c r="J8068" s="284">
        <v>10</v>
      </c>
      <c r="K8068" s="282">
        <v>30</v>
      </c>
    </row>
    <row r="8069" spans="1:11" x14ac:dyDescent="0.3">
      <c r="A8069" s="284" t="s">
        <v>2148</v>
      </c>
      <c r="B8069" s="284">
        <v>265</v>
      </c>
      <c r="C8069" s="24" t="str">
        <f t="shared" si="125"/>
        <v>klairs265</v>
      </c>
      <c r="D8069" s="284">
        <v>11852</v>
      </c>
      <c r="E8069" s="284">
        <v>6193</v>
      </c>
      <c r="F8069" s="284">
        <v>255746</v>
      </c>
      <c r="G8069" s="284">
        <v>50</v>
      </c>
      <c r="H8069" s="284">
        <v>0</v>
      </c>
      <c r="I8069" s="284">
        <v>0</v>
      </c>
      <c r="J8069" s="284">
        <v>10</v>
      </c>
      <c r="K8069" s="282">
        <v>30</v>
      </c>
    </row>
    <row r="8070" spans="1:11" x14ac:dyDescent="0.3">
      <c r="A8070" s="284" t="s">
        <v>2148</v>
      </c>
      <c r="B8070" s="284">
        <v>266</v>
      </c>
      <c r="C8070" s="24" t="str">
        <f t="shared" ref="C8070:C8133" si="126">A8070&amp;B8070</f>
        <v>klairs266</v>
      </c>
      <c r="D8070" s="284">
        <v>11973</v>
      </c>
      <c r="E8070" s="284">
        <v>6256</v>
      </c>
      <c r="F8070" s="284">
        <v>258578</v>
      </c>
      <c r="G8070" s="284">
        <v>50</v>
      </c>
      <c r="H8070" s="284">
        <v>0</v>
      </c>
      <c r="I8070" s="284">
        <v>0</v>
      </c>
      <c r="J8070" s="284">
        <v>10</v>
      </c>
      <c r="K8070" s="282">
        <v>30</v>
      </c>
    </row>
    <row r="8071" spans="1:11" x14ac:dyDescent="0.3">
      <c r="A8071" s="284" t="s">
        <v>2148</v>
      </c>
      <c r="B8071" s="284">
        <v>267</v>
      </c>
      <c r="C8071" s="24" t="str">
        <f t="shared" si="126"/>
        <v>klairs267</v>
      </c>
      <c r="D8071" s="284">
        <v>12094</v>
      </c>
      <c r="E8071" s="284">
        <v>6320</v>
      </c>
      <c r="F8071" s="284">
        <v>262157</v>
      </c>
      <c r="G8071" s="284">
        <v>50</v>
      </c>
      <c r="H8071" s="284">
        <v>0</v>
      </c>
      <c r="I8071" s="284">
        <v>0</v>
      </c>
      <c r="J8071" s="284">
        <v>10</v>
      </c>
      <c r="K8071" s="282">
        <v>30</v>
      </c>
    </row>
    <row r="8072" spans="1:11" x14ac:dyDescent="0.3">
      <c r="A8072" s="284" t="s">
        <v>2148</v>
      </c>
      <c r="B8072" s="284">
        <v>268</v>
      </c>
      <c r="C8072" s="24" t="str">
        <f t="shared" si="126"/>
        <v>klairs268</v>
      </c>
      <c r="D8072" s="284">
        <v>12217</v>
      </c>
      <c r="E8072" s="284">
        <v>6384</v>
      </c>
      <c r="F8072" s="284">
        <v>265057</v>
      </c>
      <c r="G8072" s="284">
        <v>50</v>
      </c>
      <c r="H8072" s="284">
        <v>0</v>
      </c>
      <c r="I8072" s="284">
        <v>0</v>
      </c>
      <c r="J8072" s="284">
        <v>10</v>
      </c>
      <c r="K8072" s="282">
        <v>30</v>
      </c>
    </row>
    <row r="8073" spans="1:11" x14ac:dyDescent="0.3">
      <c r="A8073" s="284" t="s">
        <v>2148</v>
      </c>
      <c r="B8073" s="284">
        <v>269</v>
      </c>
      <c r="C8073" s="24" t="str">
        <f t="shared" si="126"/>
        <v>klairs269</v>
      </c>
      <c r="D8073" s="284">
        <v>12341</v>
      </c>
      <c r="E8073" s="284">
        <v>6449</v>
      </c>
      <c r="F8073" s="284">
        <v>268723</v>
      </c>
      <c r="G8073" s="284">
        <v>50</v>
      </c>
      <c r="H8073" s="284">
        <v>0</v>
      </c>
      <c r="I8073" s="284">
        <v>0</v>
      </c>
      <c r="J8073" s="284">
        <v>10</v>
      </c>
      <c r="K8073" s="282">
        <v>30</v>
      </c>
    </row>
    <row r="8074" spans="1:11" x14ac:dyDescent="0.3">
      <c r="A8074" s="284" t="s">
        <v>2148</v>
      </c>
      <c r="B8074" s="284">
        <v>270</v>
      </c>
      <c r="C8074" s="24" t="str">
        <f t="shared" si="126"/>
        <v>klairs270</v>
      </c>
      <c r="D8074" s="284">
        <v>12467</v>
      </c>
      <c r="E8074" s="284">
        <v>6515</v>
      </c>
      <c r="F8074" s="284">
        <v>271692</v>
      </c>
      <c r="G8074" s="284">
        <v>50</v>
      </c>
      <c r="H8074" s="284">
        <v>0</v>
      </c>
      <c r="I8074" s="284">
        <v>0</v>
      </c>
      <c r="J8074" s="284">
        <v>10</v>
      </c>
      <c r="K8074" s="282">
        <v>30</v>
      </c>
    </row>
    <row r="8075" spans="1:11" x14ac:dyDescent="0.3">
      <c r="A8075" s="284" t="s">
        <v>2148</v>
      </c>
      <c r="B8075" s="284">
        <v>271</v>
      </c>
      <c r="C8075" s="24" t="str">
        <f t="shared" si="126"/>
        <v>klairs271</v>
      </c>
      <c r="D8075" s="284">
        <v>12593</v>
      </c>
      <c r="E8075" s="284">
        <v>6581</v>
      </c>
      <c r="F8075" s="284">
        <v>275195</v>
      </c>
      <c r="G8075" s="284">
        <v>50</v>
      </c>
      <c r="H8075" s="284">
        <v>0</v>
      </c>
      <c r="I8075" s="284">
        <v>0</v>
      </c>
      <c r="J8075" s="284">
        <v>10</v>
      </c>
      <c r="K8075" s="282">
        <v>30</v>
      </c>
    </row>
    <row r="8076" spans="1:11" x14ac:dyDescent="0.3">
      <c r="A8076" s="284" t="s">
        <v>2148</v>
      </c>
      <c r="B8076" s="284">
        <v>272</v>
      </c>
      <c r="C8076" s="24" t="str">
        <f t="shared" si="126"/>
        <v>klairs272</v>
      </c>
      <c r="D8076" s="284">
        <v>12721</v>
      </c>
      <c r="E8076" s="284">
        <v>6648</v>
      </c>
      <c r="F8076" s="284">
        <v>278233</v>
      </c>
      <c r="G8076" s="284">
        <v>50</v>
      </c>
      <c r="H8076" s="284">
        <v>0</v>
      </c>
      <c r="I8076" s="284">
        <v>0</v>
      </c>
      <c r="J8076" s="284">
        <v>10</v>
      </c>
      <c r="K8076" s="282">
        <v>30</v>
      </c>
    </row>
    <row r="8077" spans="1:11" x14ac:dyDescent="0.3">
      <c r="A8077" s="284" t="s">
        <v>2148</v>
      </c>
      <c r="B8077" s="284">
        <v>273</v>
      </c>
      <c r="C8077" s="24" t="str">
        <f t="shared" si="126"/>
        <v>klairs273</v>
      </c>
      <c r="D8077" s="284">
        <v>12850</v>
      </c>
      <c r="E8077" s="284">
        <v>6715</v>
      </c>
      <c r="F8077" s="284">
        <v>282074</v>
      </c>
      <c r="G8077" s="284">
        <v>50</v>
      </c>
      <c r="H8077" s="284">
        <v>0</v>
      </c>
      <c r="I8077" s="284">
        <v>0</v>
      </c>
      <c r="J8077" s="284">
        <v>10</v>
      </c>
      <c r="K8077" s="282">
        <v>30</v>
      </c>
    </row>
    <row r="8078" spans="1:11" x14ac:dyDescent="0.3">
      <c r="A8078" s="284" t="s">
        <v>2148</v>
      </c>
      <c r="B8078" s="284">
        <v>274</v>
      </c>
      <c r="C8078" s="24" t="str">
        <f t="shared" si="126"/>
        <v>klairs274</v>
      </c>
      <c r="D8078" s="284">
        <v>12980</v>
      </c>
      <c r="E8078" s="284">
        <v>6783</v>
      </c>
      <c r="F8078" s="284">
        <v>285184</v>
      </c>
      <c r="G8078" s="284">
        <v>50</v>
      </c>
      <c r="H8078" s="284">
        <v>0</v>
      </c>
      <c r="I8078" s="284">
        <v>0</v>
      </c>
      <c r="J8078" s="284">
        <v>10</v>
      </c>
      <c r="K8078" s="282">
        <v>30</v>
      </c>
    </row>
    <row r="8079" spans="1:11" x14ac:dyDescent="0.3">
      <c r="A8079" s="284" t="s">
        <v>2148</v>
      </c>
      <c r="B8079" s="284">
        <v>275</v>
      </c>
      <c r="C8079" s="24" t="str">
        <f t="shared" si="126"/>
        <v>klairs275</v>
      </c>
      <c r="D8079" s="284">
        <v>13112</v>
      </c>
      <c r="E8079" s="284">
        <v>6852</v>
      </c>
      <c r="F8079" s="284">
        <v>289117</v>
      </c>
      <c r="G8079" s="284">
        <v>50</v>
      </c>
      <c r="H8079" s="284">
        <v>0</v>
      </c>
      <c r="I8079" s="284">
        <v>0</v>
      </c>
      <c r="J8079" s="284">
        <v>10</v>
      </c>
      <c r="K8079" s="282">
        <v>30</v>
      </c>
    </row>
    <row r="8080" spans="1:11" x14ac:dyDescent="0.3">
      <c r="A8080" s="284" t="s">
        <v>2148</v>
      </c>
      <c r="B8080" s="284">
        <v>276</v>
      </c>
      <c r="C8080" s="24" t="str">
        <f t="shared" si="126"/>
        <v>klairs276</v>
      </c>
      <c r="D8080" s="284">
        <v>13245</v>
      </c>
      <c r="E8080" s="284">
        <v>6921</v>
      </c>
      <c r="F8080" s="284">
        <v>292302</v>
      </c>
      <c r="G8080" s="284">
        <v>50</v>
      </c>
      <c r="H8080" s="284">
        <v>0</v>
      </c>
      <c r="I8080" s="284">
        <v>0</v>
      </c>
      <c r="J8080" s="284">
        <v>10</v>
      </c>
      <c r="K8080" s="282">
        <v>30</v>
      </c>
    </row>
    <row r="8081" spans="1:11" x14ac:dyDescent="0.3">
      <c r="A8081" s="284" t="s">
        <v>2148</v>
      </c>
      <c r="B8081" s="284">
        <v>277</v>
      </c>
      <c r="C8081" s="24" t="str">
        <f t="shared" si="126"/>
        <v>klairs277</v>
      </c>
      <c r="D8081" s="284">
        <v>13379</v>
      </c>
      <c r="E8081" s="284">
        <v>6991</v>
      </c>
      <c r="F8081" s="284">
        <v>296330</v>
      </c>
      <c r="G8081" s="284">
        <v>50</v>
      </c>
      <c r="H8081" s="284">
        <v>0</v>
      </c>
      <c r="I8081" s="284">
        <v>0</v>
      </c>
      <c r="J8081" s="284">
        <v>10</v>
      </c>
      <c r="K8081" s="282">
        <v>30</v>
      </c>
    </row>
    <row r="8082" spans="1:11" x14ac:dyDescent="0.3">
      <c r="A8082" s="284" t="s">
        <v>2148</v>
      </c>
      <c r="B8082" s="284">
        <v>278</v>
      </c>
      <c r="C8082" s="24" t="str">
        <f t="shared" si="126"/>
        <v>klairs278</v>
      </c>
      <c r="D8082" s="284">
        <v>13514</v>
      </c>
      <c r="E8082" s="284">
        <v>7062</v>
      </c>
      <c r="F8082" s="284">
        <v>299591</v>
      </c>
      <c r="G8082" s="284">
        <v>50</v>
      </c>
      <c r="H8082" s="284">
        <v>0</v>
      </c>
      <c r="I8082" s="284">
        <v>0</v>
      </c>
      <c r="J8082" s="284">
        <v>10</v>
      </c>
      <c r="K8082" s="282">
        <v>30</v>
      </c>
    </row>
    <row r="8083" spans="1:11" x14ac:dyDescent="0.3">
      <c r="A8083" s="284" t="s">
        <v>2148</v>
      </c>
      <c r="B8083" s="284">
        <v>279</v>
      </c>
      <c r="C8083" s="24" t="str">
        <f t="shared" si="126"/>
        <v>klairs279</v>
      </c>
      <c r="D8083" s="284">
        <v>13651</v>
      </c>
      <c r="E8083" s="284">
        <v>7133</v>
      </c>
      <c r="F8083" s="284">
        <v>303439</v>
      </c>
      <c r="G8083" s="284">
        <v>50</v>
      </c>
      <c r="H8083" s="284">
        <v>0</v>
      </c>
      <c r="I8083" s="284">
        <v>0</v>
      </c>
      <c r="J8083" s="284">
        <v>10</v>
      </c>
      <c r="K8083" s="282">
        <v>30</v>
      </c>
    </row>
    <row r="8084" spans="1:11" x14ac:dyDescent="0.3">
      <c r="A8084" s="284" t="s">
        <v>2148</v>
      </c>
      <c r="B8084" s="284">
        <v>280</v>
      </c>
      <c r="C8084" s="24" t="str">
        <f t="shared" si="126"/>
        <v>klairs280</v>
      </c>
      <c r="D8084" s="284">
        <v>13789</v>
      </c>
      <c r="E8084" s="284">
        <v>7205</v>
      </c>
      <c r="F8084" s="284">
        <v>306774</v>
      </c>
      <c r="G8084" s="284">
        <v>50</v>
      </c>
      <c r="H8084" s="284">
        <v>0</v>
      </c>
      <c r="I8084" s="284">
        <v>0</v>
      </c>
      <c r="J8084" s="284">
        <v>10</v>
      </c>
      <c r="K8084" s="282">
        <v>30</v>
      </c>
    </row>
    <row r="8085" spans="1:11" x14ac:dyDescent="0.3">
      <c r="A8085" s="284" t="s">
        <v>2148</v>
      </c>
      <c r="B8085" s="284">
        <v>281</v>
      </c>
      <c r="C8085" s="24" t="str">
        <f t="shared" si="126"/>
        <v>klairs281</v>
      </c>
      <c r="D8085" s="284">
        <v>15031</v>
      </c>
      <c r="E8085" s="284">
        <v>7855</v>
      </c>
      <c r="F8085" s="284">
        <v>339318</v>
      </c>
      <c r="G8085" s="284">
        <v>50</v>
      </c>
      <c r="H8085" s="284">
        <v>0</v>
      </c>
      <c r="I8085" s="284">
        <v>0</v>
      </c>
      <c r="J8085" s="284">
        <v>10</v>
      </c>
      <c r="K8085" s="282">
        <v>30</v>
      </c>
    </row>
    <row r="8086" spans="1:11" x14ac:dyDescent="0.3">
      <c r="A8086" s="284" t="s">
        <v>2148</v>
      </c>
      <c r="B8086" s="284">
        <v>282</v>
      </c>
      <c r="C8086" s="24" t="str">
        <f t="shared" si="126"/>
        <v>klairs282</v>
      </c>
      <c r="D8086" s="284">
        <v>15183</v>
      </c>
      <c r="E8086" s="284">
        <v>7934</v>
      </c>
      <c r="F8086" s="284">
        <v>343252</v>
      </c>
      <c r="G8086" s="284">
        <v>50</v>
      </c>
      <c r="H8086" s="284">
        <v>0</v>
      </c>
      <c r="I8086" s="284">
        <v>0</v>
      </c>
      <c r="J8086" s="284">
        <v>10</v>
      </c>
      <c r="K8086" s="282">
        <v>30</v>
      </c>
    </row>
    <row r="8087" spans="1:11" x14ac:dyDescent="0.3">
      <c r="A8087" s="284" t="s">
        <v>2148</v>
      </c>
      <c r="B8087" s="284">
        <v>283</v>
      </c>
      <c r="C8087" s="24" t="str">
        <f t="shared" si="126"/>
        <v>klairs283</v>
      </c>
      <c r="D8087" s="284">
        <v>15336</v>
      </c>
      <c r="E8087" s="284">
        <v>8014</v>
      </c>
      <c r="F8087" s="284">
        <v>348169</v>
      </c>
      <c r="G8087" s="284">
        <v>50</v>
      </c>
      <c r="H8087" s="284">
        <v>0</v>
      </c>
      <c r="I8087" s="284">
        <v>0</v>
      </c>
      <c r="J8087" s="284">
        <v>10</v>
      </c>
      <c r="K8087" s="282">
        <v>30</v>
      </c>
    </row>
    <row r="8088" spans="1:11" x14ac:dyDescent="0.3">
      <c r="A8088" s="284" t="s">
        <v>2148</v>
      </c>
      <c r="B8088" s="284">
        <v>284</v>
      </c>
      <c r="C8088" s="24" t="str">
        <f t="shared" si="126"/>
        <v>klairs284</v>
      </c>
      <c r="D8088" s="284">
        <v>15490</v>
      </c>
      <c r="E8088" s="284">
        <v>8095</v>
      </c>
      <c r="F8088" s="284">
        <v>352308</v>
      </c>
      <c r="G8088" s="284">
        <v>50</v>
      </c>
      <c r="H8088" s="284">
        <v>0</v>
      </c>
      <c r="I8088" s="284">
        <v>0</v>
      </c>
      <c r="J8088" s="284">
        <v>10</v>
      </c>
      <c r="K8088" s="282">
        <v>30</v>
      </c>
    </row>
    <row r="8089" spans="1:11" x14ac:dyDescent="0.3">
      <c r="A8089" s="284" t="s">
        <v>2148</v>
      </c>
      <c r="B8089" s="284">
        <v>285</v>
      </c>
      <c r="C8089" s="24" t="str">
        <f t="shared" si="126"/>
        <v>klairs285</v>
      </c>
      <c r="D8089" s="284">
        <v>15646</v>
      </c>
      <c r="E8089" s="284">
        <v>8176</v>
      </c>
      <c r="F8089" s="284">
        <v>357349</v>
      </c>
      <c r="G8089" s="284">
        <v>50</v>
      </c>
      <c r="H8089" s="284">
        <v>0</v>
      </c>
      <c r="I8089" s="284">
        <v>0</v>
      </c>
      <c r="J8089" s="284">
        <v>10</v>
      </c>
      <c r="K8089" s="282">
        <v>30</v>
      </c>
    </row>
    <row r="8090" spans="1:11" x14ac:dyDescent="0.3">
      <c r="A8090" s="284" t="s">
        <v>2148</v>
      </c>
      <c r="B8090" s="284">
        <v>286</v>
      </c>
      <c r="C8090" s="24" t="str">
        <f t="shared" si="126"/>
        <v>klairs286</v>
      </c>
      <c r="D8090" s="284">
        <v>15804</v>
      </c>
      <c r="E8090" s="284">
        <v>8259</v>
      </c>
      <c r="F8090" s="284">
        <v>361593</v>
      </c>
      <c r="G8090" s="284">
        <v>50</v>
      </c>
      <c r="H8090" s="284">
        <v>0</v>
      </c>
      <c r="I8090" s="284">
        <v>0</v>
      </c>
      <c r="J8090" s="284">
        <v>10</v>
      </c>
      <c r="K8090" s="282">
        <v>30</v>
      </c>
    </row>
    <row r="8091" spans="1:11" x14ac:dyDescent="0.3">
      <c r="A8091" s="284" t="s">
        <v>2148</v>
      </c>
      <c r="B8091" s="284">
        <v>287</v>
      </c>
      <c r="C8091" s="24" t="str">
        <f t="shared" si="126"/>
        <v>klairs287</v>
      </c>
      <c r="D8091" s="284">
        <v>15963</v>
      </c>
      <c r="E8091" s="284">
        <v>8342</v>
      </c>
      <c r="F8091" s="284">
        <v>366431</v>
      </c>
      <c r="G8091" s="284">
        <v>50</v>
      </c>
      <c r="H8091" s="284">
        <v>0</v>
      </c>
      <c r="I8091" s="284">
        <v>0</v>
      </c>
      <c r="J8091" s="284">
        <v>10</v>
      </c>
      <c r="K8091" s="282">
        <v>30</v>
      </c>
    </row>
    <row r="8092" spans="1:11" x14ac:dyDescent="0.3">
      <c r="A8092" s="284" t="s">
        <v>2148</v>
      </c>
      <c r="B8092" s="284">
        <v>288</v>
      </c>
      <c r="C8092" s="24" t="str">
        <f t="shared" si="126"/>
        <v>klairs288</v>
      </c>
      <c r="D8092" s="284">
        <v>16124</v>
      </c>
      <c r="E8092" s="284">
        <v>8426</v>
      </c>
      <c r="F8092" s="284">
        <v>370666</v>
      </c>
      <c r="G8092" s="284">
        <v>50</v>
      </c>
      <c r="H8092" s="284">
        <v>0</v>
      </c>
      <c r="I8092" s="284">
        <v>0</v>
      </c>
      <c r="J8092" s="284">
        <v>10</v>
      </c>
      <c r="K8092" s="282">
        <v>30</v>
      </c>
    </row>
    <row r="8093" spans="1:11" x14ac:dyDescent="0.3">
      <c r="A8093" s="284" t="s">
        <v>2148</v>
      </c>
      <c r="B8093" s="284">
        <v>289</v>
      </c>
      <c r="C8093" s="24" t="str">
        <f t="shared" si="126"/>
        <v>klairs289</v>
      </c>
      <c r="D8093" s="284">
        <v>16286</v>
      </c>
      <c r="E8093" s="284">
        <v>8510</v>
      </c>
      <c r="F8093" s="284">
        <v>375062</v>
      </c>
      <c r="G8093" s="284">
        <v>50</v>
      </c>
      <c r="H8093" s="284">
        <v>0</v>
      </c>
      <c r="I8093" s="284">
        <v>0</v>
      </c>
      <c r="J8093" s="284">
        <v>10</v>
      </c>
      <c r="K8093" s="282">
        <v>30</v>
      </c>
    </row>
    <row r="8094" spans="1:11" x14ac:dyDescent="0.3">
      <c r="A8094" s="284" t="s">
        <v>2148</v>
      </c>
      <c r="B8094" s="284">
        <v>290</v>
      </c>
      <c r="C8094" s="24" t="str">
        <f t="shared" si="126"/>
        <v>klairs290</v>
      </c>
      <c r="D8094" s="284">
        <v>16450</v>
      </c>
      <c r="E8094" s="284">
        <v>8596</v>
      </c>
      <c r="F8094" s="284">
        <v>379393</v>
      </c>
      <c r="G8094" s="284">
        <v>50</v>
      </c>
      <c r="H8094" s="284">
        <v>0</v>
      </c>
      <c r="I8094" s="284">
        <v>0</v>
      </c>
      <c r="J8094" s="284">
        <v>10</v>
      </c>
      <c r="K8094" s="282">
        <v>30</v>
      </c>
    </row>
    <row r="8095" spans="1:11" x14ac:dyDescent="0.3">
      <c r="A8095" s="284" t="s">
        <v>2148</v>
      </c>
      <c r="B8095" s="284">
        <v>291</v>
      </c>
      <c r="C8095" s="24" t="str">
        <f t="shared" si="126"/>
        <v>klairs291</v>
      </c>
      <c r="D8095" s="284">
        <v>16615</v>
      </c>
      <c r="E8095" s="284">
        <v>8682</v>
      </c>
      <c r="F8095" s="284">
        <v>383771</v>
      </c>
      <c r="G8095" s="284">
        <v>50</v>
      </c>
      <c r="H8095" s="284">
        <v>0</v>
      </c>
      <c r="I8095" s="284">
        <v>0</v>
      </c>
      <c r="J8095" s="284">
        <v>10</v>
      </c>
      <c r="K8095" s="282">
        <v>30</v>
      </c>
    </row>
    <row r="8096" spans="1:11" x14ac:dyDescent="0.3">
      <c r="A8096" s="284" t="s">
        <v>2148</v>
      </c>
      <c r="B8096" s="284">
        <v>292</v>
      </c>
      <c r="C8096" s="24" t="str">
        <f t="shared" si="126"/>
        <v>klairs292</v>
      </c>
      <c r="D8096" s="284">
        <v>16782</v>
      </c>
      <c r="E8096" s="284">
        <v>8770</v>
      </c>
      <c r="F8096" s="284">
        <v>388316</v>
      </c>
      <c r="G8096" s="284">
        <v>50</v>
      </c>
      <c r="H8096" s="284">
        <v>0</v>
      </c>
      <c r="I8096" s="284">
        <v>0</v>
      </c>
      <c r="J8096" s="284">
        <v>10</v>
      </c>
      <c r="K8096" s="282">
        <v>30</v>
      </c>
    </row>
    <row r="8097" spans="1:11" x14ac:dyDescent="0.3">
      <c r="A8097" s="284" t="s">
        <v>2148</v>
      </c>
      <c r="B8097" s="284">
        <v>293</v>
      </c>
      <c r="C8097" s="24" t="str">
        <f t="shared" si="126"/>
        <v>klairs293</v>
      </c>
      <c r="D8097" s="284">
        <v>16950</v>
      </c>
      <c r="E8097" s="284">
        <v>8858</v>
      </c>
      <c r="F8097" s="284">
        <v>392794</v>
      </c>
      <c r="G8097" s="284">
        <v>50</v>
      </c>
      <c r="H8097" s="284">
        <v>0</v>
      </c>
      <c r="I8097" s="284">
        <v>0</v>
      </c>
      <c r="J8097" s="284">
        <v>10</v>
      </c>
      <c r="K8097" s="282">
        <v>30</v>
      </c>
    </row>
    <row r="8098" spans="1:11" x14ac:dyDescent="0.3">
      <c r="A8098" s="284" t="s">
        <v>2148</v>
      </c>
      <c r="B8098" s="284">
        <v>294</v>
      </c>
      <c r="C8098" s="24" t="str">
        <f t="shared" si="126"/>
        <v>klairs294</v>
      </c>
      <c r="D8098" s="284">
        <v>17120</v>
      </c>
      <c r="E8098" s="284">
        <v>8946</v>
      </c>
      <c r="F8098" s="284">
        <v>397321</v>
      </c>
      <c r="G8098" s="284">
        <v>50</v>
      </c>
      <c r="H8098" s="284">
        <v>0</v>
      </c>
      <c r="I8098" s="284">
        <v>0</v>
      </c>
      <c r="J8098" s="284">
        <v>10</v>
      </c>
      <c r="K8098" s="282">
        <v>30</v>
      </c>
    </row>
    <row r="8099" spans="1:11" x14ac:dyDescent="0.3">
      <c r="A8099" s="284" t="s">
        <v>2148</v>
      </c>
      <c r="B8099" s="284">
        <v>295</v>
      </c>
      <c r="C8099" s="24" t="str">
        <f t="shared" si="126"/>
        <v>klairs295</v>
      </c>
      <c r="D8099" s="284">
        <v>17292</v>
      </c>
      <c r="E8099" s="284">
        <v>9036</v>
      </c>
      <c r="F8099" s="284">
        <v>402020</v>
      </c>
      <c r="G8099" s="284">
        <v>50</v>
      </c>
      <c r="H8099" s="284">
        <v>0</v>
      </c>
      <c r="I8099" s="284">
        <v>0</v>
      </c>
      <c r="J8099" s="284">
        <v>10</v>
      </c>
      <c r="K8099" s="282">
        <v>30</v>
      </c>
    </row>
    <row r="8100" spans="1:11" x14ac:dyDescent="0.3">
      <c r="A8100" s="284" t="s">
        <v>2148</v>
      </c>
      <c r="B8100" s="284">
        <v>296</v>
      </c>
      <c r="C8100" s="24" t="str">
        <f t="shared" si="126"/>
        <v>klairs296</v>
      </c>
      <c r="D8100" s="284">
        <v>17465</v>
      </c>
      <c r="E8100" s="284">
        <v>9127</v>
      </c>
      <c r="F8100" s="284">
        <v>406648</v>
      </c>
      <c r="G8100" s="284">
        <v>50</v>
      </c>
      <c r="H8100" s="284">
        <v>0</v>
      </c>
      <c r="I8100" s="284">
        <v>0</v>
      </c>
      <c r="J8100" s="284">
        <v>10</v>
      </c>
      <c r="K8100" s="282">
        <v>30</v>
      </c>
    </row>
    <row r="8101" spans="1:11" x14ac:dyDescent="0.3">
      <c r="A8101" s="284" t="s">
        <v>2148</v>
      </c>
      <c r="B8101" s="284">
        <v>297</v>
      </c>
      <c r="C8101" s="24" t="str">
        <f t="shared" si="126"/>
        <v>klairs297</v>
      </c>
      <c r="D8101" s="284">
        <v>17640</v>
      </c>
      <c r="E8101" s="284">
        <v>9218</v>
      </c>
      <c r="F8101" s="284">
        <v>411077</v>
      </c>
      <c r="G8101" s="284">
        <v>50</v>
      </c>
      <c r="H8101" s="284">
        <v>0</v>
      </c>
      <c r="I8101" s="284">
        <v>0</v>
      </c>
      <c r="J8101" s="284">
        <v>10</v>
      </c>
      <c r="K8101" s="282">
        <v>30</v>
      </c>
    </row>
    <row r="8102" spans="1:11" x14ac:dyDescent="0.3">
      <c r="A8102" s="284" t="s">
        <v>2148</v>
      </c>
      <c r="B8102" s="284">
        <v>298</v>
      </c>
      <c r="C8102" s="24" t="str">
        <f t="shared" si="126"/>
        <v>klairs298</v>
      </c>
      <c r="D8102" s="284">
        <v>17817</v>
      </c>
      <c r="E8102" s="284">
        <v>9310</v>
      </c>
      <c r="F8102" s="284">
        <v>415551</v>
      </c>
      <c r="G8102" s="284">
        <v>50</v>
      </c>
      <c r="H8102" s="284">
        <v>0</v>
      </c>
      <c r="I8102" s="284">
        <v>0</v>
      </c>
      <c r="J8102" s="284">
        <v>10</v>
      </c>
      <c r="K8102" s="282">
        <v>30</v>
      </c>
    </row>
    <row r="8103" spans="1:11" x14ac:dyDescent="0.3">
      <c r="A8103" s="284" t="s">
        <v>2148</v>
      </c>
      <c r="B8103" s="284">
        <v>299</v>
      </c>
      <c r="C8103" s="24" t="str">
        <f t="shared" si="126"/>
        <v>klairs299</v>
      </c>
      <c r="D8103" s="284">
        <v>17995</v>
      </c>
      <c r="E8103" s="284">
        <v>9404</v>
      </c>
      <c r="F8103" s="284">
        <v>420072</v>
      </c>
      <c r="G8103" s="284">
        <v>50</v>
      </c>
      <c r="H8103" s="284">
        <v>0</v>
      </c>
      <c r="I8103" s="284">
        <v>0</v>
      </c>
      <c r="J8103" s="284">
        <v>10</v>
      </c>
      <c r="K8103" s="282">
        <v>30</v>
      </c>
    </row>
    <row r="8104" spans="1:11" x14ac:dyDescent="0.3">
      <c r="A8104" s="284" t="s">
        <v>2148</v>
      </c>
      <c r="B8104" s="284">
        <v>300</v>
      </c>
      <c r="C8104" s="24" t="str">
        <f t="shared" si="126"/>
        <v>klairs300</v>
      </c>
      <c r="D8104" s="284">
        <v>18175</v>
      </c>
      <c r="E8104" s="284">
        <v>9498</v>
      </c>
      <c r="F8104" s="284">
        <v>424639</v>
      </c>
      <c r="G8104" s="284">
        <v>50</v>
      </c>
      <c r="H8104" s="284">
        <v>0</v>
      </c>
      <c r="I8104" s="284">
        <v>0</v>
      </c>
      <c r="J8104" s="284">
        <v>10</v>
      </c>
      <c r="K8104" s="282">
        <v>30</v>
      </c>
    </row>
    <row r="8105" spans="1:11" x14ac:dyDescent="0.3">
      <c r="A8105" s="284" t="s">
        <v>2134</v>
      </c>
      <c r="B8105" s="284">
        <v>1</v>
      </c>
      <c r="C8105" s="24" t="str">
        <f t="shared" si="126"/>
        <v>gray1</v>
      </c>
      <c r="D8105" s="284">
        <v>157</v>
      </c>
      <c r="E8105" s="284">
        <v>71</v>
      </c>
      <c r="F8105" s="284">
        <v>1396</v>
      </c>
      <c r="G8105" s="284">
        <v>50</v>
      </c>
      <c r="H8105" s="284">
        <v>0</v>
      </c>
      <c r="I8105" s="284">
        <v>0</v>
      </c>
      <c r="J8105" s="284">
        <v>10</v>
      </c>
      <c r="K8105" s="282">
        <v>30</v>
      </c>
    </row>
    <row r="8106" spans="1:11" x14ac:dyDescent="0.3">
      <c r="A8106" s="284" t="s">
        <v>2134</v>
      </c>
      <c r="B8106" s="284">
        <v>2</v>
      </c>
      <c r="C8106" s="24" t="str">
        <f t="shared" si="126"/>
        <v>gray2</v>
      </c>
      <c r="D8106" s="284">
        <v>159</v>
      </c>
      <c r="E8106" s="284">
        <v>72</v>
      </c>
      <c r="F8106" s="284">
        <v>1414</v>
      </c>
      <c r="G8106" s="284">
        <v>50</v>
      </c>
      <c r="H8106" s="284">
        <v>0</v>
      </c>
      <c r="I8106" s="284">
        <v>0</v>
      </c>
      <c r="J8106" s="284">
        <v>10</v>
      </c>
      <c r="K8106" s="282">
        <v>30</v>
      </c>
    </row>
    <row r="8107" spans="1:11" x14ac:dyDescent="0.3">
      <c r="A8107" s="284" t="s">
        <v>2134</v>
      </c>
      <c r="B8107" s="284">
        <v>3</v>
      </c>
      <c r="C8107" s="24" t="str">
        <f t="shared" si="126"/>
        <v>gray3</v>
      </c>
      <c r="D8107" s="284">
        <v>161</v>
      </c>
      <c r="E8107" s="284">
        <v>73</v>
      </c>
      <c r="F8107" s="284">
        <v>1435</v>
      </c>
      <c r="G8107" s="284">
        <v>50</v>
      </c>
      <c r="H8107" s="284">
        <v>0</v>
      </c>
      <c r="I8107" s="284">
        <v>0</v>
      </c>
      <c r="J8107" s="284">
        <v>10</v>
      </c>
      <c r="K8107" s="282">
        <v>30</v>
      </c>
    </row>
    <row r="8108" spans="1:11" x14ac:dyDescent="0.3">
      <c r="A8108" s="284" t="s">
        <v>2134</v>
      </c>
      <c r="B8108" s="284">
        <v>4</v>
      </c>
      <c r="C8108" s="24" t="str">
        <f t="shared" si="126"/>
        <v>gray4</v>
      </c>
      <c r="D8108" s="284">
        <v>163</v>
      </c>
      <c r="E8108" s="284">
        <v>74</v>
      </c>
      <c r="F8108" s="284">
        <v>1459</v>
      </c>
      <c r="G8108" s="284">
        <v>50</v>
      </c>
      <c r="H8108" s="284">
        <v>0</v>
      </c>
      <c r="I8108" s="284">
        <v>0</v>
      </c>
      <c r="J8108" s="284">
        <v>10</v>
      </c>
      <c r="K8108" s="282">
        <v>30</v>
      </c>
    </row>
    <row r="8109" spans="1:11" x14ac:dyDescent="0.3">
      <c r="A8109" s="284" t="s">
        <v>2134</v>
      </c>
      <c r="B8109" s="284">
        <v>5</v>
      </c>
      <c r="C8109" s="24" t="str">
        <f t="shared" si="126"/>
        <v>gray5</v>
      </c>
      <c r="D8109" s="284">
        <v>166</v>
      </c>
      <c r="E8109" s="284">
        <v>75</v>
      </c>
      <c r="F8109" s="284">
        <v>1488</v>
      </c>
      <c r="G8109" s="284">
        <v>50</v>
      </c>
      <c r="H8109" s="284">
        <v>0</v>
      </c>
      <c r="I8109" s="284">
        <v>0</v>
      </c>
      <c r="J8109" s="284">
        <v>10</v>
      </c>
      <c r="K8109" s="282">
        <v>30</v>
      </c>
    </row>
    <row r="8110" spans="1:11" x14ac:dyDescent="0.3">
      <c r="A8110" s="284" t="s">
        <v>2134</v>
      </c>
      <c r="B8110" s="284">
        <v>6</v>
      </c>
      <c r="C8110" s="24" t="str">
        <f t="shared" si="126"/>
        <v>gray6</v>
      </c>
      <c r="D8110" s="284">
        <v>168</v>
      </c>
      <c r="E8110" s="284">
        <v>76</v>
      </c>
      <c r="F8110" s="284">
        <v>1522</v>
      </c>
      <c r="G8110" s="284">
        <v>50</v>
      </c>
      <c r="H8110" s="284">
        <v>0</v>
      </c>
      <c r="I8110" s="284">
        <v>0</v>
      </c>
      <c r="J8110" s="284">
        <v>10</v>
      </c>
      <c r="K8110" s="282">
        <v>30</v>
      </c>
    </row>
    <row r="8111" spans="1:11" x14ac:dyDescent="0.3">
      <c r="A8111" s="284" t="s">
        <v>2134</v>
      </c>
      <c r="B8111" s="284">
        <v>7</v>
      </c>
      <c r="C8111" s="24" t="str">
        <f t="shared" si="126"/>
        <v>gray7</v>
      </c>
      <c r="D8111" s="284">
        <v>170</v>
      </c>
      <c r="E8111" s="284">
        <v>77</v>
      </c>
      <c r="F8111" s="284">
        <v>1559</v>
      </c>
      <c r="G8111" s="284">
        <v>50</v>
      </c>
      <c r="H8111" s="284">
        <v>0</v>
      </c>
      <c r="I8111" s="284">
        <v>0</v>
      </c>
      <c r="J8111" s="284">
        <v>10</v>
      </c>
      <c r="K8111" s="282">
        <v>30</v>
      </c>
    </row>
    <row r="8112" spans="1:11" x14ac:dyDescent="0.3">
      <c r="A8112" s="284" t="s">
        <v>2134</v>
      </c>
      <c r="B8112" s="284">
        <v>8</v>
      </c>
      <c r="C8112" s="24" t="str">
        <f t="shared" si="126"/>
        <v>gray8</v>
      </c>
      <c r="D8112" s="284">
        <v>172</v>
      </c>
      <c r="E8112" s="284">
        <v>78</v>
      </c>
      <c r="F8112" s="284">
        <v>1602</v>
      </c>
      <c r="G8112" s="284">
        <v>50</v>
      </c>
      <c r="H8112" s="284">
        <v>0</v>
      </c>
      <c r="I8112" s="284">
        <v>0</v>
      </c>
      <c r="J8112" s="284">
        <v>10</v>
      </c>
      <c r="K8112" s="282">
        <v>30</v>
      </c>
    </row>
    <row r="8113" spans="1:11" x14ac:dyDescent="0.3">
      <c r="A8113" s="284" t="s">
        <v>2134</v>
      </c>
      <c r="B8113" s="284">
        <v>9</v>
      </c>
      <c r="C8113" s="24" t="str">
        <f t="shared" si="126"/>
        <v>gray9</v>
      </c>
      <c r="D8113" s="284">
        <v>175</v>
      </c>
      <c r="E8113" s="284">
        <v>79</v>
      </c>
      <c r="F8113" s="284">
        <v>1649</v>
      </c>
      <c r="G8113" s="284">
        <v>50</v>
      </c>
      <c r="H8113" s="284">
        <v>0</v>
      </c>
      <c r="I8113" s="284">
        <v>0</v>
      </c>
      <c r="J8113" s="284">
        <v>10</v>
      </c>
      <c r="K8113" s="282">
        <v>30</v>
      </c>
    </row>
    <row r="8114" spans="1:11" x14ac:dyDescent="0.3">
      <c r="A8114" s="284" t="s">
        <v>2134</v>
      </c>
      <c r="B8114" s="284">
        <v>10</v>
      </c>
      <c r="C8114" s="24" t="str">
        <f t="shared" si="126"/>
        <v>gray10</v>
      </c>
      <c r="D8114" s="284">
        <v>177</v>
      </c>
      <c r="E8114" s="284">
        <v>80</v>
      </c>
      <c r="F8114" s="284">
        <v>1701</v>
      </c>
      <c r="G8114" s="284">
        <v>50</v>
      </c>
      <c r="H8114" s="284">
        <v>0</v>
      </c>
      <c r="I8114" s="284">
        <v>0</v>
      </c>
      <c r="J8114" s="284">
        <v>10</v>
      </c>
      <c r="K8114" s="282">
        <v>30</v>
      </c>
    </row>
    <row r="8115" spans="1:11" x14ac:dyDescent="0.3">
      <c r="A8115" s="284" t="s">
        <v>2134</v>
      </c>
      <c r="B8115" s="284">
        <v>11</v>
      </c>
      <c r="C8115" s="24" t="str">
        <f t="shared" si="126"/>
        <v>gray11</v>
      </c>
      <c r="D8115" s="284">
        <v>194</v>
      </c>
      <c r="E8115" s="284">
        <v>87</v>
      </c>
      <c r="F8115" s="284">
        <v>1872</v>
      </c>
      <c r="G8115" s="284">
        <v>50</v>
      </c>
      <c r="H8115" s="284">
        <v>0</v>
      </c>
      <c r="I8115" s="284">
        <v>0</v>
      </c>
      <c r="J8115" s="284">
        <v>10</v>
      </c>
      <c r="K8115" s="282">
        <v>30</v>
      </c>
    </row>
    <row r="8116" spans="1:11" x14ac:dyDescent="0.3">
      <c r="A8116" s="284" t="s">
        <v>2134</v>
      </c>
      <c r="B8116" s="284">
        <v>12</v>
      </c>
      <c r="C8116" s="24" t="str">
        <f t="shared" si="126"/>
        <v>gray12</v>
      </c>
      <c r="D8116" s="284">
        <v>196</v>
      </c>
      <c r="E8116" s="284">
        <v>88</v>
      </c>
      <c r="F8116" s="284">
        <v>1939</v>
      </c>
      <c r="G8116" s="284">
        <v>50</v>
      </c>
      <c r="H8116" s="284">
        <v>0</v>
      </c>
      <c r="I8116" s="284">
        <v>0</v>
      </c>
      <c r="J8116" s="284">
        <v>10</v>
      </c>
      <c r="K8116" s="282">
        <v>30</v>
      </c>
    </row>
    <row r="8117" spans="1:11" x14ac:dyDescent="0.3">
      <c r="A8117" s="284" t="s">
        <v>2134</v>
      </c>
      <c r="B8117" s="284">
        <v>13</v>
      </c>
      <c r="C8117" s="24" t="str">
        <f t="shared" si="126"/>
        <v>gray13</v>
      </c>
      <c r="D8117" s="284">
        <v>199</v>
      </c>
      <c r="E8117" s="284">
        <v>90</v>
      </c>
      <c r="F8117" s="284">
        <v>2013</v>
      </c>
      <c r="G8117" s="284">
        <v>50</v>
      </c>
      <c r="H8117" s="284">
        <v>0</v>
      </c>
      <c r="I8117" s="284">
        <v>0</v>
      </c>
      <c r="J8117" s="284">
        <v>10</v>
      </c>
      <c r="K8117" s="282">
        <v>30</v>
      </c>
    </row>
    <row r="8118" spans="1:11" x14ac:dyDescent="0.3">
      <c r="A8118" s="284" t="s">
        <v>2134</v>
      </c>
      <c r="B8118" s="284">
        <v>14</v>
      </c>
      <c r="C8118" s="24" t="str">
        <f t="shared" si="126"/>
        <v>gray14</v>
      </c>
      <c r="D8118" s="284">
        <v>201</v>
      </c>
      <c r="E8118" s="284">
        <v>91</v>
      </c>
      <c r="F8118" s="284">
        <v>2092</v>
      </c>
      <c r="G8118" s="284">
        <v>50</v>
      </c>
      <c r="H8118" s="284">
        <v>0</v>
      </c>
      <c r="I8118" s="284">
        <v>0</v>
      </c>
      <c r="J8118" s="284">
        <v>10</v>
      </c>
      <c r="K8118" s="282">
        <v>30</v>
      </c>
    </row>
    <row r="8119" spans="1:11" x14ac:dyDescent="0.3">
      <c r="A8119" s="284" t="s">
        <v>2134</v>
      </c>
      <c r="B8119" s="284">
        <v>15</v>
      </c>
      <c r="C8119" s="24" t="str">
        <f t="shared" si="126"/>
        <v>gray15</v>
      </c>
      <c r="D8119" s="284">
        <v>204</v>
      </c>
      <c r="E8119" s="284">
        <v>92</v>
      </c>
      <c r="F8119" s="284">
        <v>2178</v>
      </c>
      <c r="G8119" s="284">
        <v>50</v>
      </c>
      <c r="H8119" s="284">
        <v>0</v>
      </c>
      <c r="I8119" s="284">
        <v>0</v>
      </c>
      <c r="J8119" s="284">
        <v>10</v>
      </c>
      <c r="K8119" s="282">
        <v>30</v>
      </c>
    </row>
    <row r="8120" spans="1:11" x14ac:dyDescent="0.3">
      <c r="A8120" s="284" t="s">
        <v>2134</v>
      </c>
      <c r="B8120" s="284">
        <v>16</v>
      </c>
      <c r="C8120" s="24" t="str">
        <f t="shared" si="126"/>
        <v>gray16</v>
      </c>
      <c r="D8120" s="284">
        <v>207</v>
      </c>
      <c r="E8120" s="284">
        <v>93</v>
      </c>
      <c r="F8120" s="284">
        <v>2271</v>
      </c>
      <c r="G8120" s="284">
        <v>50</v>
      </c>
      <c r="H8120" s="284">
        <v>0</v>
      </c>
      <c r="I8120" s="284">
        <v>0</v>
      </c>
      <c r="J8120" s="284">
        <v>10</v>
      </c>
      <c r="K8120" s="282">
        <v>30</v>
      </c>
    </row>
    <row r="8121" spans="1:11" x14ac:dyDescent="0.3">
      <c r="A8121" s="284" t="s">
        <v>2134</v>
      </c>
      <c r="B8121" s="284">
        <v>17</v>
      </c>
      <c r="C8121" s="24" t="str">
        <f t="shared" si="126"/>
        <v>gray17</v>
      </c>
      <c r="D8121" s="284">
        <v>209</v>
      </c>
      <c r="E8121" s="284">
        <v>94</v>
      </c>
      <c r="F8121" s="284">
        <v>2370</v>
      </c>
      <c r="G8121" s="284">
        <v>50</v>
      </c>
      <c r="H8121" s="284">
        <v>0</v>
      </c>
      <c r="I8121" s="284">
        <v>0</v>
      </c>
      <c r="J8121" s="284">
        <v>10</v>
      </c>
      <c r="K8121" s="282">
        <v>30</v>
      </c>
    </row>
    <row r="8122" spans="1:11" x14ac:dyDescent="0.3">
      <c r="A8122" s="284" t="s">
        <v>2134</v>
      </c>
      <c r="B8122" s="284">
        <v>18</v>
      </c>
      <c r="C8122" s="24" t="str">
        <f t="shared" si="126"/>
        <v>gray18</v>
      </c>
      <c r="D8122" s="284">
        <v>212</v>
      </c>
      <c r="E8122" s="284">
        <v>96</v>
      </c>
      <c r="F8122" s="284">
        <v>2477</v>
      </c>
      <c r="G8122" s="284">
        <v>50</v>
      </c>
      <c r="H8122" s="284">
        <v>0</v>
      </c>
      <c r="I8122" s="284">
        <v>0</v>
      </c>
      <c r="J8122" s="284">
        <v>10</v>
      </c>
      <c r="K8122" s="282">
        <v>30</v>
      </c>
    </row>
    <row r="8123" spans="1:11" x14ac:dyDescent="0.3">
      <c r="A8123" s="284" t="s">
        <v>2134</v>
      </c>
      <c r="B8123" s="284">
        <v>19</v>
      </c>
      <c r="C8123" s="24" t="str">
        <f t="shared" si="126"/>
        <v>gray19</v>
      </c>
      <c r="D8123" s="284">
        <v>215</v>
      </c>
      <c r="E8123" s="284">
        <v>97</v>
      </c>
      <c r="F8123" s="284">
        <v>2590</v>
      </c>
      <c r="G8123" s="284">
        <v>50</v>
      </c>
      <c r="H8123" s="284">
        <v>0</v>
      </c>
      <c r="I8123" s="284">
        <v>0</v>
      </c>
      <c r="J8123" s="284">
        <v>10</v>
      </c>
      <c r="K8123" s="282">
        <v>30</v>
      </c>
    </row>
    <row r="8124" spans="1:11" x14ac:dyDescent="0.3">
      <c r="A8124" s="284" t="s">
        <v>2134</v>
      </c>
      <c r="B8124" s="284">
        <v>20</v>
      </c>
      <c r="C8124" s="24" t="str">
        <f t="shared" si="126"/>
        <v>gray20</v>
      </c>
      <c r="D8124" s="284">
        <v>218</v>
      </c>
      <c r="E8124" s="284">
        <v>98</v>
      </c>
      <c r="F8124" s="284">
        <v>2712</v>
      </c>
      <c r="G8124" s="284">
        <v>50</v>
      </c>
      <c r="H8124" s="284">
        <v>0</v>
      </c>
      <c r="I8124" s="284">
        <v>0</v>
      </c>
      <c r="J8124" s="284">
        <v>10</v>
      </c>
      <c r="K8124" s="282">
        <v>30</v>
      </c>
    </row>
    <row r="8125" spans="1:11" x14ac:dyDescent="0.3">
      <c r="A8125" s="284" t="s">
        <v>2134</v>
      </c>
      <c r="B8125" s="284">
        <v>21</v>
      </c>
      <c r="C8125" s="24" t="str">
        <f t="shared" si="126"/>
        <v>gray21</v>
      </c>
      <c r="D8125" s="284">
        <v>238</v>
      </c>
      <c r="E8125" s="284">
        <v>107</v>
      </c>
      <c r="F8125" s="284">
        <v>3040</v>
      </c>
      <c r="G8125" s="284">
        <v>50</v>
      </c>
      <c r="H8125" s="284">
        <v>0</v>
      </c>
      <c r="I8125" s="284">
        <v>0</v>
      </c>
      <c r="J8125" s="284">
        <v>10</v>
      </c>
      <c r="K8125" s="282">
        <v>30</v>
      </c>
    </row>
    <row r="8126" spans="1:11" x14ac:dyDescent="0.3">
      <c r="A8126" s="284" t="s">
        <v>2134</v>
      </c>
      <c r="B8126" s="284">
        <v>22</v>
      </c>
      <c r="C8126" s="24" t="str">
        <f t="shared" si="126"/>
        <v>gray22</v>
      </c>
      <c r="D8126" s="284">
        <v>241</v>
      </c>
      <c r="E8126" s="284">
        <v>109</v>
      </c>
      <c r="F8126" s="284">
        <v>3187</v>
      </c>
      <c r="G8126" s="284">
        <v>50</v>
      </c>
      <c r="H8126" s="284">
        <v>0</v>
      </c>
      <c r="I8126" s="284">
        <v>0</v>
      </c>
      <c r="J8126" s="284">
        <v>10</v>
      </c>
      <c r="K8126" s="282">
        <v>30</v>
      </c>
    </row>
    <row r="8127" spans="1:11" x14ac:dyDescent="0.3">
      <c r="A8127" s="284" t="s">
        <v>2134</v>
      </c>
      <c r="B8127" s="284">
        <v>23</v>
      </c>
      <c r="C8127" s="24" t="str">
        <f t="shared" si="126"/>
        <v>gray23</v>
      </c>
      <c r="D8127" s="284">
        <v>244</v>
      </c>
      <c r="E8127" s="284">
        <v>110</v>
      </c>
      <c r="F8127" s="284">
        <v>3344</v>
      </c>
      <c r="G8127" s="284">
        <v>50</v>
      </c>
      <c r="H8127" s="284">
        <v>0</v>
      </c>
      <c r="I8127" s="284">
        <v>0</v>
      </c>
      <c r="J8127" s="284">
        <v>10</v>
      </c>
      <c r="K8127" s="282">
        <v>30</v>
      </c>
    </row>
    <row r="8128" spans="1:11" x14ac:dyDescent="0.3">
      <c r="A8128" s="284" t="s">
        <v>2134</v>
      </c>
      <c r="B8128" s="284">
        <v>24</v>
      </c>
      <c r="C8128" s="24" t="str">
        <f t="shared" si="126"/>
        <v>gray24</v>
      </c>
      <c r="D8128" s="284">
        <v>247</v>
      </c>
      <c r="E8128" s="284">
        <v>111</v>
      </c>
      <c r="F8128" s="284">
        <v>3510</v>
      </c>
      <c r="G8128" s="284">
        <v>50</v>
      </c>
      <c r="H8128" s="284">
        <v>0</v>
      </c>
      <c r="I8128" s="284">
        <v>0</v>
      </c>
      <c r="J8128" s="284">
        <v>10</v>
      </c>
      <c r="K8128" s="282">
        <v>30</v>
      </c>
    </row>
    <row r="8129" spans="1:11" x14ac:dyDescent="0.3">
      <c r="A8129" s="284" t="s">
        <v>2134</v>
      </c>
      <c r="B8129" s="284">
        <v>25</v>
      </c>
      <c r="C8129" s="24" t="str">
        <f t="shared" si="126"/>
        <v>gray25</v>
      </c>
      <c r="D8129" s="284">
        <v>250</v>
      </c>
      <c r="E8129" s="284">
        <v>113</v>
      </c>
      <c r="F8129" s="284">
        <v>3685</v>
      </c>
      <c r="G8129" s="284">
        <v>50</v>
      </c>
      <c r="H8129" s="284">
        <v>0</v>
      </c>
      <c r="I8129" s="284">
        <v>0</v>
      </c>
      <c r="J8129" s="284">
        <v>10</v>
      </c>
      <c r="K8129" s="282">
        <v>30</v>
      </c>
    </row>
    <row r="8130" spans="1:11" x14ac:dyDescent="0.3">
      <c r="A8130" s="284" t="s">
        <v>2134</v>
      </c>
      <c r="B8130" s="284">
        <v>26</v>
      </c>
      <c r="C8130" s="24" t="str">
        <f t="shared" si="126"/>
        <v>gray26</v>
      </c>
      <c r="D8130" s="284">
        <v>253</v>
      </c>
      <c r="E8130" s="284">
        <v>114</v>
      </c>
      <c r="F8130" s="284">
        <v>3729</v>
      </c>
      <c r="G8130" s="284">
        <v>50</v>
      </c>
      <c r="H8130" s="284">
        <v>0</v>
      </c>
      <c r="I8130" s="284">
        <v>0</v>
      </c>
      <c r="J8130" s="284">
        <v>10</v>
      </c>
      <c r="K8130" s="282">
        <v>30</v>
      </c>
    </row>
    <row r="8131" spans="1:11" x14ac:dyDescent="0.3">
      <c r="A8131" s="284" t="s">
        <v>2134</v>
      </c>
      <c r="B8131" s="284">
        <v>27</v>
      </c>
      <c r="C8131" s="24" t="str">
        <f t="shared" si="126"/>
        <v>gray27</v>
      </c>
      <c r="D8131" s="284">
        <v>257</v>
      </c>
      <c r="E8131" s="284">
        <v>116</v>
      </c>
      <c r="F8131" s="284">
        <v>3773</v>
      </c>
      <c r="G8131" s="284">
        <v>50</v>
      </c>
      <c r="H8131" s="284">
        <v>0</v>
      </c>
      <c r="I8131" s="284">
        <v>0</v>
      </c>
      <c r="J8131" s="284">
        <v>10</v>
      </c>
      <c r="K8131" s="282">
        <v>30</v>
      </c>
    </row>
    <row r="8132" spans="1:11" x14ac:dyDescent="0.3">
      <c r="A8132" s="284" t="s">
        <v>2134</v>
      </c>
      <c r="B8132" s="284">
        <v>28</v>
      </c>
      <c r="C8132" s="24" t="str">
        <f t="shared" si="126"/>
        <v>gray28</v>
      </c>
      <c r="D8132" s="284">
        <v>260</v>
      </c>
      <c r="E8132" s="284">
        <v>117</v>
      </c>
      <c r="F8132" s="284">
        <v>3818</v>
      </c>
      <c r="G8132" s="284">
        <v>50</v>
      </c>
      <c r="H8132" s="284">
        <v>0</v>
      </c>
      <c r="I8132" s="284">
        <v>0</v>
      </c>
      <c r="J8132" s="284">
        <v>10</v>
      </c>
      <c r="K8132" s="282">
        <v>30</v>
      </c>
    </row>
    <row r="8133" spans="1:11" x14ac:dyDescent="0.3">
      <c r="A8133" s="284" t="s">
        <v>2134</v>
      </c>
      <c r="B8133" s="284">
        <v>29</v>
      </c>
      <c r="C8133" s="24" t="str">
        <f t="shared" si="126"/>
        <v>gray29</v>
      </c>
      <c r="D8133" s="284">
        <v>263</v>
      </c>
      <c r="E8133" s="284">
        <v>119</v>
      </c>
      <c r="F8133" s="284">
        <v>3863</v>
      </c>
      <c r="G8133" s="284">
        <v>50</v>
      </c>
      <c r="H8133" s="284">
        <v>0</v>
      </c>
      <c r="I8133" s="284">
        <v>0</v>
      </c>
      <c r="J8133" s="284">
        <v>10</v>
      </c>
      <c r="K8133" s="282">
        <v>30</v>
      </c>
    </row>
    <row r="8134" spans="1:11" x14ac:dyDescent="0.3">
      <c r="A8134" s="284" t="s">
        <v>2134</v>
      </c>
      <c r="B8134" s="284">
        <v>30</v>
      </c>
      <c r="C8134" s="24" t="str">
        <f t="shared" ref="C8134:C8197" si="127">A8134&amp;B8134</f>
        <v>gray30</v>
      </c>
      <c r="D8134" s="284">
        <v>266</v>
      </c>
      <c r="E8134" s="284">
        <v>120</v>
      </c>
      <c r="F8134" s="284">
        <v>3909</v>
      </c>
      <c r="G8134" s="284">
        <v>50</v>
      </c>
      <c r="H8134" s="284">
        <v>0</v>
      </c>
      <c r="I8134" s="284">
        <v>0</v>
      </c>
      <c r="J8134" s="284">
        <v>10</v>
      </c>
      <c r="K8134" s="282">
        <v>30</v>
      </c>
    </row>
    <row r="8135" spans="1:11" x14ac:dyDescent="0.3">
      <c r="A8135" s="284" t="s">
        <v>2134</v>
      </c>
      <c r="B8135" s="284">
        <v>31</v>
      </c>
      <c r="C8135" s="24" t="str">
        <f t="shared" si="127"/>
        <v>gray31</v>
      </c>
      <c r="D8135" s="284">
        <v>291</v>
      </c>
      <c r="E8135" s="284">
        <v>131</v>
      </c>
      <c r="F8135" s="284">
        <v>4243</v>
      </c>
      <c r="G8135" s="284">
        <v>50</v>
      </c>
      <c r="H8135" s="284">
        <v>0</v>
      </c>
      <c r="I8135" s="284">
        <v>0</v>
      </c>
      <c r="J8135" s="284">
        <v>10</v>
      </c>
      <c r="K8135" s="282">
        <v>30</v>
      </c>
    </row>
    <row r="8136" spans="1:11" x14ac:dyDescent="0.3">
      <c r="A8136" s="284" t="s">
        <v>2134</v>
      </c>
      <c r="B8136" s="284">
        <v>32</v>
      </c>
      <c r="C8136" s="24" t="str">
        <f t="shared" si="127"/>
        <v>gray32</v>
      </c>
      <c r="D8136" s="284">
        <v>295</v>
      </c>
      <c r="E8136" s="284">
        <v>133</v>
      </c>
      <c r="F8136" s="284">
        <v>4294</v>
      </c>
      <c r="G8136" s="284">
        <v>50</v>
      </c>
      <c r="H8136" s="284">
        <v>0</v>
      </c>
      <c r="I8136" s="284">
        <v>0</v>
      </c>
      <c r="J8136" s="284">
        <v>10</v>
      </c>
      <c r="K8136" s="282">
        <v>30</v>
      </c>
    </row>
    <row r="8137" spans="1:11" x14ac:dyDescent="0.3">
      <c r="A8137" s="284" t="s">
        <v>2134</v>
      </c>
      <c r="B8137" s="284">
        <v>33</v>
      </c>
      <c r="C8137" s="24" t="str">
        <f t="shared" si="127"/>
        <v>gray33</v>
      </c>
      <c r="D8137" s="284">
        <v>298</v>
      </c>
      <c r="E8137" s="284">
        <v>135</v>
      </c>
      <c r="F8137" s="284">
        <v>4345</v>
      </c>
      <c r="G8137" s="284">
        <v>50</v>
      </c>
      <c r="H8137" s="284">
        <v>0</v>
      </c>
      <c r="I8137" s="284">
        <v>0</v>
      </c>
      <c r="J8137" s="284">
        <v>10</v>
      </c>
      <c r="K8137" s="282">
        <v>30</v>
      </c>
    </row>
    <row r="8138" spans="1:11" x14ac:dyDescent="0.3">
      <c r="A8138" s="284" t="s">
        <v>2134</v>
      </c>
      <c r="B8138" s="284">
        <v>34</v>
      </c>
      <c r="C8138" s="24" t="str">
        <f t="shared" si="127"/>
        <v>gray34</v>
      </c>
      <c r="D8138" s="284">
        <v>302</v>
      </c>
      <c r="E8138" s="284">
        <v>136</v>
      </c>
      <c r="F8138" s="284">
        <v>4397</v>
      </c>
      <c r="G8138" s="284">
        <v>50</v>
      </c>
      <c r="H8138" s="284">
        <v>0</v>
      </c>
      <c r="I8138" s="284">
        <v>0</v>
      </c>
      <c r="J8138" s="284">
        <v>10</v>
      </c>
      <c r="K8138" s="282">
        <v>30</v>
      </c>
    </row>
    <row r="8139" spans="1:11" x14ac:dyDescent="0.3">
      <c r="A8139" s="284" t="s">
        <v>2134</v>
      </c>
      <c r="B8139" s="284">
        <v>35</v>
      </c>
      <c r="C8139" s="24" t="str">
        <f t="shared" si="127"/>
        <v>gray35</v>
      </c>
      <c r="D8139" s="284">
        <v>306</v>
      </c>
      <c r="E8139" s="284">
        <v>138</v>
      </c>
      <c r="F8139" s="284">
        <v>4449</v>
      </c>
      <c r="G8139" s="284">
        <v>50</v>
      </c>
      <c r="H8139" s="284">
        <v>0</v>
      </c>
      <c r="I8139" s="284">
        <v>0</v>
      </c>
      <c r="J8139" s="284">
        <v>10</v>
      </c>
      <c r="K8139" s="282">
        <v>30</v>
      </c>
    </row>
    <row r="8140" spans="1:11" x14ac:dyDescent="0.3">
      <c r="A8140" s="284" t="s">
        <v>2134</v>
      </c>
      <c r="B8140" s="284">
        <v>36</v>
      </c>
      <c r="C8140" s="24" t="str">
        <f t="shared" si="127"/>
        <v>gray36</v>
      </c>
      <c r="D8140" s="284">
        <v>310</v>
      </c>
      <c r="E8140" s="284">
        <v>140</v>
      </c>
      <c r="F8140" s="284">
        <v>4502</v>
      </c>
      <c r="G8140" s="284">
        <v>50</v>
      </c>
      <c r="H8140" s="284">
        <v>0</v>
      </c>
      <c r="I8140" s="284">
        <v>0</v>
      </c>
      <c r="J8140" s="284">
        <v>10</v>
      </c>
      <c r="K8140" s="282">
        <v>30</v>
      </c>
    </row>
    <row r="8141" spans="1:11" x14ac:dyDescent="0.3">
      <c r="A8141" s="284" t="s">
        <v>2134</v>
      </c>
      <c r="B8141" s="284">
        <v>37</v>
      </c>
      <c r="C8141" s="24" t="str">
        <f t="shared" si="127"/>
        <v>gray37</v>
      </c>
      <c r="D8141" s="284">
        <v>314</v>
      </c>
      <c r="E8141" s="284">
        <v>142</v>
      </c>
      <c r="F8141" s="284">
        <v>4556</v>
      </c>
      <c r="G8141" s="284">
        <v>50</v>
      </c>
      <c r="H8141" s="284">
        <v>0</v>
      </c>
      <c r="I8141" s="284">
        <v>0</v>
      </c>
      <c r="J8141" s="284">
        <v>10</v>
      </c>
      <c r="K8141" s="282">
        <v>30</v>
      </c>
    </row>
    <row r="8142" spans="1:11" x14ac:dyDescent="0.3">
      <c r="A8142" s="284" t="s">
        <v>2134</v>
      </c>
      <c r="B8142" s="284">
        <v>38</v>
      </c>
      <c r="C8142" s="24" t="str">
        <f t="shared" si="127"/>
        <v>gray38</v>
      </c>
      <c r="D8142" s="284">
        <v>317</v>
      </c>
      <c r="E8142" s="284">
        <v>143</v>
      </c>
      <c r="F8142" s="284">
        <v>4610</v>
      </c>
      <c r="G8142" s="284">
        <v>50</v>
      </c>
      <c r="H8142" s="284">
        <v>0</v>
      </c>
      <c r="I8142" s="284">
        <v>0</v>
      </c>
      <c r="J8142" s="284">
        <v>10</v>
      </c>
      <c r="K8142" s="282">
        <v>30</v>
      </c>
    </row>
    <row r="8143" spans="1:11" x14ac:dyDescent="0.3">
      <c r="A8143" s="284" t="s">
        <v>2134</v>
      </c>
      <c r="B8143" s="284">
        <v>39</v>
      </c>
      <c r="C8143" s="24" t="str">
        <f t="shared" si="127"/>
        <v>gray39</v>
      </c>
      <c r="D8143" s="284">
        <v>321</v>
      </c>
      <c r="E8143" s="284">
        <v>145</v>
      </c>
      <c r="F8143" s="284">
        <v>4665</v>
      </c>
      <c r="G8143" s="284">
        <v>50</v>
      </c>
      <c r="H8143" s="284">
        <v>0</v>
      </c>
      <c r="I8143" s="284">
        <v>0</v>
      </c>
      <c r="J8143" s="284">
        <v>10</v>
      </c>
      <c r="K8143" s="282">
        <v>30</v>
      </c>
    </row>
    <row r="8144" spans="1:11" x14ac:dyDescent="0.3">
      <c r="A8144" s="284" t="s">
        <v>2134</v>
      </c>
      <c r="B8144" s="284">
        <v>40</v>
      </c>
      <c r="C8144" s="24" t="str">
        <f t="shared" si="127"/>
        <v>gray40</v>
      </c>
      <c r="D8144" s="284">
        <v>325</v>
      </c>
      <c r="E8144" s="284">
        <v>147</v>
      </c>
      <c r="F8144" s="284">
        <v>4721</v>
      </c>
      <c r="G8144" s="284">
        <v>50</v>
      </c>
      <c r="H8144" s="284">
        <v>0</v>
      </c>
      <c r="I8144" s="284">
        <v>0</v>
      </c>
      <c r="J8144" s="284">
        <v>10</v>
      </c>
      <c r="K8144" s="282">
        <v>30</v>
      </c>
    </row>
    <row r="8145" spans="1:11" x14ac:dyDescent="0.3">
      <c r="A8145" s="284" t="s">
        <v>2134</v>
      </c>
      <c r="B8145" s="284">
        <v>41</v>
      </c>
      <c r="C8145" s="24" t="str">
        <f t="shared" si="127"/>
        <v>gray41</v>
      </c>
      <c r="D8145" s="284">
        <v>355</v>
      </c>
      <c r="E8145" s="284">
        <v>160</v>
      </c>
      <c r="F8145" s="284">
        <v>5178</v>
      </c>
      <c r="G8145" s="284">
        <v>50</v>
      </c>
      <c r="H8145" s="284">
        <v>0</v>
      </c>
      <c r="I8145" s="284">
        <v>0</v>
      </c>
      <c r="J8145" s="284">
        <v>10</v>
      </c>
      <c r="K8145" s="282">
        <v>30</v>
      </c>
    </row>
    <row r="8146" spans="1:11" x14ac:dyDescent="0.3">
      <c r="A8146" s="284" t="s">
        <v>2134</v>
      </c>
      <c r="B8146" s="284">
        <v>42</v>
      </c>
      <c r="C8146" s="24" t="str">
        <f t="shared" si="127"/>
        <v>gray42</v>
      </c>
      <c r="D8146" s="284">
        <v>360</v>
      </c>
      <c r="E8146" s="284">
        <v>162</v>
      </c>
      <c r="F8146" s="284">
        <v>5240</v>
      </c>
      <c r="G8146" s="284">
        <v>50</v>
      </c>
      <c r="H8146" s="284">
        <v>0</v>
      </c>
      <c r="I8146" s="284">
        <v>0</v>
      </c>
      <c r="J8146" s="284">
        <v>10</v>
      </c>
      <c r="K8146" s="282">
        <v>30</v>
      </c>
    </row>
    <row r="8147" spans="1:11" x14ac:dyDescent="0.3">
      <c r="A8147" s="284" t="s">
        <v>2134</v>
      </c>
      <c r="B8147" s="284">
        <v>43</v>
      </c>
      <c r="C8147" s="24" t="str">
        <f t="shared" si="127"/>
        <v>gray43</v>
      </c>
      <c r="D8147" s="284">
        <v>364</v>
      </c>
      <c r="E8147" s="284">
        <v>164</v>
      </c>
      <c r="F8147" s="284">
        <v>5303</v>
      </c>
      <c r="G8147" s="284">
        <v>50</v>
      </c>
      <c r="H8147" s="284">
        <v>0</v>
      </c>
      <c r="I8147" s="284">
        <v>0</v>
      </c>
      <c r="J8147" s="284">
        <v>10</v>
      </c>
      <c r="K8147" s="282">
        <v>30</v>
      </c>
    </row>
    <row r="8148" spans="1:11" x14ac:dyDescent="0.3">
      <c r="A8148" s="284" t="s">
        <v>2134</v>
      </c>
      <c r="B8148" s="284">
        <v>44</v>
      </c>
      <c r="C8148" s="24" t="str">
        <f t="shared" si="127"/>
        <v>gray44</v>
      </c>
      <c r="D8148" s="284">
        <v>369</v>
      </c>
      <c r="E8148" s="284">
        <v>166</v>
      </c>
      <c r="F8148" s="284">
        <v>5373</v>
      </c>
      <c r="G8148" s="284">
        <v>50</v>
      </c>
      <c r="H8148" s="284">
        <v>0</v>
      </c>
      <c r="I8148" s="284">
        <v>0</v>
      </c>
      <c r="J8148" s="284">
        <v>10</v>
      </c>
      <c r="K8148" s="282">
        <v>30</v>
      </c>
    </row>
    <row r="8149" spans="1:11" x14ac:dyDescent="0.3">
      <c r="A8149" s="284" t="s">
        <v>2134</v>
      </c>
      <c r="B8149" s="284">
        <v>45</v>
      </c>
      <c r="C8149" s="24" t="str">
        <f t="shared" si="127"/>
        <v>gray45</v>
      </c>
      <c r="D8149" s="284">
        <v>373</v>
      </c>
      <c r="E8149" s="284">
        <v>168</v>
      </c>
      <c r="F8149" s="284">
        <v>5441</v>
      </c>
      <c r="G8149" s="284">
        <v>50</v>
      </c>
      <c r="H8149" s="284">
        <v>0</v>
      </c>
      <c r="I8149" s="284">
        <v>0</v>
      </c>
      <c r="J8149" s="284">
        <v>10</v>
      </c>
      <c r="K8149" s="282">
        <v>30</v>
      </c>
    </row>
    <row r="8150" spans="1:11" x14ac:dyDescent="0.3">
      <c r="A8150" s="284" t="s">
        <v>2134</v>
      </c>
      <c r="B8150" s="284">
        <v>46</v>
      </c>
      <c r="C8150" s="24" t="str">
        <f t="shared" si="127"/>
        <v>gray46</v>
      </c>
      <c r="D8150" s="284">
        <v>378</v>
      </c>
      <c r="E8150" s="284">
        <v>170</v>
      </c>
      <c r="F8150" s="284">
        <v>5506</v>
      </c>
      <c r="G8150" s="284">
        <v>50</v>
      </c>
      <c r="H8150" s="284">
        <v>0</v>
      </c>
      <c r="I8150" s="284">
        <v>0</v>
      </c>
      <c r="J8150" s="284">
        <v>10</v>
      </c>
      <c r="K8150" s="282">
        <v>30</v>
      </c>
    </row>
    <row r="8151" spans="1:11" x14ac:dyDescent="0.3">
      <c r="A8151" s="284" t="s">
        <v>2134</v>
      </c>
      <c r="B8151" s="284">
        <v>47</v>
      </c>
      <c r="C8151" s="24" t="str">
        <f t="shared" si="127"/>
        <v>gray47</v>
      </c>
      <c r="D8151" s="284">
        <v>382</v>
      </c>
      <c r="E8151" s="284">
        <v>173</v>
      </c>
      <c r="F8151" s="284">
        <v>5576</v>
      </c>
      <c r="G8151" s="284">
        <v>50</v>
      </c>
      <c r="H8151" s="284">
        <v>0</v>
      </c>
      <c r="I8151" s="284">
        <v>0</v>
      </c>
      <c r="J8151" s="284">
        <v>10</v>
      </c>
      <c r="K8151" s="282">
        <v>30</v>
      </c>
    </row>
    <row r="8152" spans="1:11" x14ac:dyDescent="0.3">
      <c r="A8152" s="284" t="s">
        <v>2134</v>
      </c>
      <c r="B8152" s="284">
        <v>48</v>
      </c>
      <c r="C8152" s="24" t="str">
        <f t="shared" si="127"/>
        <v>gray48</v>
      </c>
      <c r="D8152" s="284">
        <v>387</v>
      </c>
      <c r="E8152" s="284">
        <v>175</v>
      </c>
      <c r="F8152" s="284">
        <v>5649</v>
      </c>
      <c r="G8152" s="284">
        <v>50</v>
      </c>
      <c r="H8152" s="284">
        <v>0</v>
      </c>
      <c r="I8152" s="284">
        <v>0</v>
      </c>
      <c r="J8152" s="284">
        <v>10</v>
      </c>
      <c r="K8152" s="282">
        <v>30</v>
      </c>
    </row>
    <row r="8153" spans="1:11" x14ac:dyDescent="0.3">
      <c r="A8153" s="284" t="s">
        <v>2134</v>
      </c>
      <c r="B8153" s="284">
        <v>49</v>
      </c>
      <c r="C8153" s="24" t="str">
        <f t="shared" si="127"/>
        <v>gray49</v>
      </c>
      <c r="D8153" s="284">
        <v>392</v>
      </c>
      <c r="E8153" s="284">
        <v>177</v>
      </c>
      <c r="F8153" s="284">
        <v>5717</v>
      </c>
      <c r="G8153" s="284">
        <v>50</v>
      </c>
      <c r="H8153" s="284">
        <v>0</v>
      </c>
      <c r="I8153" s="284">
        <v>0</v>
      </c>
      <c r="J8153" s="284">
        <v>10</v>
      </c>
      <c r="K8153" s="282">
        <v>30</v>
      </c>
    </row>
    <row r="8154" spans="1:11" x14ac:dyDescent="0.3">
      <c r="A8154" s="284" t="s">
        <v>2134</v>
      </c>
      <c r="B8154" s="284">
        <v>50</v>
      </c>
      <c r="C8154" s="24" t="str">
        <f t="shared" si="127"/>
        <v>gray50</v>
      </c>
      <c r="D8154" s="284">
        <v>396</v>
      </c>
      <c r="E8154" s="284">
        <v>179</v>
      </c>
      <c r="F8154" s="284">
        <v>5791</v>
      </c>
      <c r="G8154" s="284">
        <v>50</v>
      </c>
      <c r="H8154" s="284">
        <v>0</v>
      </c>
      <c r="I8154" s="284">
        <v>0</v>
      </c>
      <c r="J8154" s="284">
        <v>10</v>
      </c>
      <c r="K8154" s="282">
        <v>30</v>
      </c>
    </row>
    <row r="8155" spans="1:11" x14ac:dyDescent="0.3">
      <c r="A8155" s="284" t="s">
        <v>2134</v>
      </c>
      <c r="B8155" s="284">
        <v>51</v>
      </c>
      <c r="C8155" s="24" t="str">
        <f t="shared" si="127"/>
        <v>gray51</v>
      </c>
      <c r="D8155" s="284">
        <v>433</v>
      </c>
      <c r="E8155" s="284">
        <v>195</v>
      </c>
      <c r="F8155" s="284">
        <v>6304</v>
      </c>
      <c r="G8155" s="284">
        <v>50</v>
      </c>
      <c r="H8155" s="284">
        <v>0</v>
      </c>
      <c r="I8155" s="284">
        <v>0</v>
      </c>
      <c r="J8155" s="284">
        <v>10</v>
      </c>
      <c r="K8155" s="282">
        <v>30</v>
      </c>
    </row>
    <row r="8156" spans="1:11" x14ac:dyDescent="0.3">
      <c r="A8156" s="284" t="s">
        <v>2134</v>
      </c>
      <c r="B8156" s="284">
        <v>52</v>
      </c>
      <c r="C8156" s="24" t="str">
        <f t="shared" si="127"/>
        <v>gray52</v>
      </c>
      <c r="D8156" s="284">
        <v>438</v>
      </c>
      <c r="E8156" s="284">
        <v>198</v>
      </c>
      <c r="F8156" s="284">
        <v>6379</v>
      </c>
      <c r="G8156" s="284">
        <v>50</v>
      </c>
      <c r="H8156" s="284">
        <v>0</v>
      </c>
      <c r="I8156" s="284">
        <v>0</v>
      </c>
      <c r="J8156" s="284">
        <v>10</v>
      </c>
      <c r="K8156" s="282">
        <v>30</v>
      </c>
    </row>
    <row r="8157" spans="1:11" x14ac:dyDescent="0.3">
      <c r="A8157" s="284" t="s">
        <v>2134</v>
      </c>
      <c r="B8157" s="284">
        <v>53</v>
      </c>
      <c r="C8157" s="24" t="str">
        <f t="shared" si="127"/>
        <v>gray53</v>
      </c>
      <c r="D8157" s="284">
        <v>443</v>
      </c>
      <c r="E8157" s="284">
        <v>200</v>
      </c>
      <c r="F8157" s="284">
        <v>6461</v>
      </c>
      <c r="G8157" s="284">
        <v>50</v>
      </c>
      <c r="H8157" s="284">
        <v>0</v>
      </c>
      <c r="I8157" s="284">
        <v>0</v>
      </c>
      <c r="J8157" s="284">
        <v>10</v>
      </c>
      <c r="K8157" s="282">
        <v>30</v>
      </c>
    </row>
    <row r="8158" spans="1:11" x14ac:dyDescent="0.3">
      <c r="A8158" s="284" t="s">
        <v>2134</v>
      </c>
      <c r="B8158" s="284">
        <v>54</v>
      </c>
      <c r="C8158" s="24" t="str">
        <f t="shared" si="127"/>
        <v>gray54</v>
      </c>
      <c r="D8158" s="284">
        <v>449</v>
      </c>
      <c r="E8158" s="284">
        <v>203</v>
      </c>
      <c r="F8158" s="284">
        <v>6545</v>
      </c>
      <c r="G8158" s="284">
        <v>50</v>
      </c>
      <c r="H8158" s="284">
        <v>0</v>
      </c>
      <c r="I8158" s="284">
        <v>0</v>
      </c>
      <c r="J8158" s="284">
        <v>10</v>
      </c>
      <c r="K8158" s="282">
        <v>30</v>
      </c>
    </row>
    <row r="8159" spans="1:11" x14ac:dyDescent="0.3">
      <c r="A8159" s="284" t="s">
        <v>2134</v>
      </c>
      <c r="B8159" s="284">
        <v>55</v>
      </c>
      <c r="C8159" s="24" t="str">
        <f t="shared" si="127"/>
        <v>gray55</v>
      </c>
      <c r="D8159" s="284">
        <v>454</v>
      </c>
      <c r="E8159" s="284">
        <v>205</v>
      </c>
      <c r="F8159" s="284">
        <v>6624</v>
      </c>
      <c r="G8159" s="284">
        <v>50</v>
      </c>
      <c r="H8159" s="284">
        <v>0</v>
      </c>
      <c r="I8159" s="284">
        <v>0</v>
      </c>
      <c r="J8159" s="284">
        <v>10</v>
      </c>
      <c r="K8159" s="282">
        <v>30</v>
      </c>
    </row>
    <row r="8160" spans="1:11" x14ac:dyDescent="0.3">
      <c r="A8160" s="284" t="s">
        <v>2134</v>
      </c>
      <c r="B8160" s="284">
        <v>56</v>
      </c>
      <c r="C8160" s="24" t="str">
        <f t="shared" si="127"/>
        <v>gray56</v>
      </c>
      <c r="D8160" s="284">
        <v>460</v>
      </c>
      <c r="E8160" s="284">
        <v>208</v>
      </c>
      <c r="F8160" s="284">
        <v>6711</v>
      </c>
      <c r="G8160" s="284">
        <v>50</v>
      </c>
      <c r="H8160" s="284">
        <v>0</v>
      </c>
      <c r="I8160" s="284">
        <v>0</v>
      </c>
      <c r="J8160" s="284">
        <v>10</v>
      </c>
      <c r="K8160" s="282">
        <v>30</v>
      </c>
    </row>
    <row r="8161" spans="1:11" x14ac:dyDescent="0.3">
      <c r="A8161" s="284" t="s">
        <v>2134</v>
      </c>
      <c r="B8161" s="284">
        <v>57</v>
      </c>
      <c r="C8161" s="24" t="str">
        <f t="shared" si="127"/>
        <v>gray57</v>
      </c>
      <c r="D8161" s="284">
        <v>465</v>
      </c>
      <c r="E8161" s="284">
        <v>210</v>
      </c>
      <c r="F8161" s="284">
        <v>6796</v>
      </c>
      <c r="G8161" s="284">
        <v>50</v>
      </c>
      <c r="H8161" s="284">
        <v>0</v>
      </c>
      <c r="I8161" s="284">
        <v>0</v>
      </c>
      <c r="J8161" s="284">
        <v>10</v>
      </c>
      <c r="K8161" s="282">
        <v>30</v>
      </c>
    </row>
    <row r="8162" spans="1:11" x14ac:dyDescent="0.3">
      <c r="A8162" s="284" t="s">
        <v>2134</v>
      </c>
      <c r="B8162" s="284">
        <v>58</v>
      </c>
      <c r="C8162" s="24" t="str">
        <f t="shared" si="127"/>
        <v>gray58</v>
      </c>
      <c r="D8162" s="284">
        <v>471</v>
      </c>
      <c r="E8162" s="284">
        <v>213</v>
      </c>
      <c r="F8162" s="284">
        <v>6878</v>
      </c>
      <c r="G8162" s="284">
        <v>50</v>
      </c>
      <c r="H8162" s="284">
        <v>0</v>
      </c>
      <c r="I8162" s="284">
        <v>0</v>
      </c>
      <c r="J8162" s="284">
        <v>10</v>
      </c>
      <c r="K8162" s="282">
        <v>30</v>
      </c>
    </row>
    <row r="8163" spans="1:11" x14ac:dyDescent="0.3">
      <c r="A8163" s="284" t="s">
        <v>2134</v>
      </c>
      <c r="B8163" s="284">
        <v>59</v>
      </c>
      <c r="C8163" s="24" t="str">
        <f t="shared" si="127"/>
        <v>gray59</v>
      </c>
      <c r="D8163" s="284">
        <v>476</v>
      </c>
      <c r="E8163" s="284">
        <v>215</v>
      </c>
      <c r="F8163" s="284">
        <v>6965</v>
      </c>
      <c r="G8163" s="284">
        <v>50</v>
      </c>
      <c r="H8163" s="284">
        <v>0</v>
      </c>
      <c r="I8163" s="284">
        <v>0</v>
      </c>
      <c r="J8163" s="284">
        <v>10</v>
      </c>
      <c r="K8163" s="282">
        <v>30</v>
      </c>
    </row>
    <row r="8164" spans="1:11" x14ac:dyDescent="0.3">
      <c r="A8164" s="284" t="s">
        <v>2134</v>
      </c>
      <c r="B8164" s="284">
        <v>60</v>
      </c>
      <c r="C8164" s="24" t="str">
        <f t="shared" si="127"/>
        <v>gray60</v>
      </c>
      <c r="D8164" s="284">
        <v>482</v>
      </c>
      <c r="E8164" s="284">
        <v>218</v>
      </c>
      <c r="F8164" s="284">
        <v>7057</v>
      </c>
      <c r="G8164" s="284">
        <v>50</v>
      </c>
      <c r="H8164" s="284">
        <v>0</v>
      </c>
      <c r="I8164" s="284">
        <v>0</v>
      </c>
      <c r="J8164" s="284">
        <v>10</v>
      </c>
      <c r="K8164" s="282">
        <v>30</v>
      </c>
    </row>
    <row r="8165" spans="1:11" x14ac:dyDescent="0.3">
      <c r="A8165" s="284" t="s">
        <v>2134</v>
      </c>
      <c r="B8165" s="284">
        <v>61</v>
      </c>
      <c r="C8165" s="24" t="str">
        <f t="shared" si="127"/>
        <v>gray61</v>
      </c>
      <c r="D8165" s="284">
        <v>526</v>
      </c>
      <c r="E8165" s="284">
        <v>238</v>
      </c>
      <c r="F8165" s="284">
        <v>7764</v>
      </c>
      <c r="G8165" s="284">
        <v>50</v>
      </c>
      <c r="H8165" s="284">
        <v>0</v>
      </c>
      <c r="I8165" s="284">
        <v>0</v>
      </c>
      <c r="J8165" s="284">
        <v>10</v>
      </c>
      <c r="K8165" s="282">
        <v>30</v>
      </c>
    </row>
    <row r="8166" spans="1:11" x14ac:dyDescent="0.3">
      <c r="A8166" s="284" t="s">
        <v>2134</v>
      </c>
      <c r="B8166" s="284">
        <v>62</v>
      </c>
      <c r="C8166" s="24" t="str">
        <f t="shared" si="127"/>
        <v>gray62</v>
      </c>
      <c r="D8166" s="284">
        <v>533</v>
      </c>
      <c r="E8166" s="284">
        <v>241</v>
      </c>
      <c r="F8166" s="284">
        <v>7866</v>
      </c>
      <c r="G8166" s="284">
        <v>50</v>
      </c>
      <c r="H8166" s="284">
        <v>0</v>
      </c>
      <c r="I8166" s="284">
        <v>0</v>
      </c>
      <c r="J8166" s="284">
        <v>10</v>
      </c>
      <c r="K8166" s="282">
        <v>30</v>
      </c>
    </row>
    <row r="8167" spans="1:11" x14ac:dyDescent="0.3">
      <c r="A8167" s="284" t="s">
        <v>2134</v>
      </c>
      <c r="B8167" s="284">
        <v>63</v>
      </c>
      <c r="C8167" s="24" t="str">
        <f t="shared" si="127"/>
        <v>gray63</v>
      </c>
      <c r="D8167" s="284">
        <v>539</v>
      </c>
      <c r="E8167" s="284">
        <v>243</v>
      </c>
      <c r="F8167" s="284">
        <v>7982</v>
      </c>
      <c r="G8167" s="284">
        <v>50</v>
      </c>
      <c r="H8167" s="284">
        <v>0</v>
      </c>
      <c r="I8167" s="284">
        <v>0</v>
      </c>
      <c r="J8167" s="284">
        <v>10</v>
      </c>
      <c r="K8167" s="282">
        <v>30</v>
      </c>
    </row>
    <row r="8168" spans="1:11" x14ac:dyDescent="0.3">
      <c r="A8168" s="284" t="s">
        <v>2134</v>
      </c>
      <c r="B8168" s="284">
        <v>64</v>
      </c>
      <c r="C8168" s="24" t="str">
        <f t="shared" si="127"/>
        <v>gray64</v>
      </c>
      <c r="D8168" s="284">
        <v>545</v>
      </c>
      <c r="E8168" s="284">
        <v>246</v>
      </c>
      <c r="F8168" s="284">
        <v>8077</v>
      </c>
      <c r="G8168" s="284">
        <v>50</v>
      </c>
      <c r="H8168" s="284">
        <v>0</v>
      </c>
      <c r="I8168" s="284">
        <v>0</v>
      </c>
      <c r="J8168" s="284">
        <v>10</v>
      </c>
      <c r="K8168" s="282">
        <v>30</v>
      </c>
    </row>
    <row r="8169" spans="1:11" x14ac:dyDescent="0.3">
      <c r="A8169" s="284" t="s">
        <v>2134</v>
      </c>
      <c r="B8169" s="284">
        <v>65</v>
      </c>
      <c r="C8169" s="24" t="str">
        <f t="shared" si="127"/>
        <v>gray65</v>
      </c>
      <c r="D8169" s="284">
        <v>552</v>
      </c>
      <c r="E8169" s="284">
        <v>249</v>
      </c>
      <c r="F8169" s="284">
        <v>8185</v>
      </c>
      <c r="G8169" s="284">
        <v>50</v>
      </c>
      <c r="H8169" s="284">
        <v>0</v>
      </c>
      <c r="I8169" s="284">
        <v>0</v>
      </c>
      <c r="J8169" s="284">
        <v>10</v>
      </c>
      <c r="K8169" s="282">
        <v>30</v>
      </c>
    </row>
    <row r="8170" spans="1:11" x14ac:dyDescent="0.3">
      <c r="A8170" s="284" t="s">
        <v>2134</v>
      </c>
      <c r="B8170" s="284">
        <v>66</v>
      </c>
      <c r="C8170" s="24" t="str">
        <f t="shared" si="127"/>
        <v>gray66</v>
      </c>
      <c r="D8170" s="284">
        <v>558</v>
      </c>
      <c r="E8170" s="284">
        <v>252</v>
      </c>
      <c r="F8170" s="284">
        <v>8292</v>
      </c>
      <c r="G8170" s="284">
        <v>50</v>
      </c>
      <c r="H8170" s="284">
        <v>0</v>
      </c>
      <c r="I8170" s="284">
        <v>0</v>
      </c>
      <c r="J8170" s="284">
        <v>10</v>
      </c>
      <c r="K8170" s="282">
        <v>30</v>
      </c>
    </row>
    <row r="8171" spans="1:11" x14ac:dyDescent="0.3">
      <c r="A8171" s="284" t="s">
        <v>2134</v>
      </c>
      <c r="B8171" s="284">
        <v>67</v>
      </c>
      <c r="C8171" s="24" t="str">
        <f t="shared" si="127"/>
        <v>gray67</v>
      </c>
      <c r="D8171" s="284">
        <v>565</v>
      </c>
      <c r="E8171" s="284">
        <v>255</v>
      </c>
      <c r="F8171" s="284">
        <v>8408</v>
      </c>
      <c r="G8171" s="284">
        <v>50</v>
      </c>
      <c r="H8171" s="284">
        <v>0</v>
      </c>
      <c r="I8171" s="284">
        <v>0</v>
      </c>
      <c r="J8171" s="284">
        <v>10</v>
      </c>
      <c r="K8171" s="282">
        <v>30</v>
      </c>
    </row>
    <row r="8172" spans="1:11" x14ac:dyDescent="0.3">
      <c r="A8172" s="284" t="s">
        <v>2134</v>
      </c>
      <c r="B8172" s="284">
        <v>68</v>
      </c>
      <c r="C8172" s="24" t="str">
        <f t="shared" si="127"/>
        <v>gray68</v>
      </c>
      <c r="D8172" s="284">
        <v>572</v>
      </c>
      <c r="E8172" s="284">
        <v>258</v>
      </c>
      <c r="F8172" s="284">
        <v>8508</v>
      </c>
      <c r="G8172" s="284">
        <v>50</v>
      </c>
      <c r="H8172" s="284">
        <v>0</v>
      </c>
      <c r="I8172" s="284">
        <v>0</v>
      </c>
      <c r="J8172" s="284">
        <v>10</v>
      </c>
      <c r="K8172" s="282">
        <v>30</v>
      </c>
    </row>
    <row r="8173" spans="1:11" x14ac:dyDescent="0.3">
      <c r="A8173" s="284" t="s">
        <v>2134</v>
      </c>
      <c r="B8173" s="284">
        <v>69</v>
      </c>
      <c r="C8173" s="24" t="str">
        <f t="shared" si="127"/>
        <v>gray69</v>
      </c>
      <c r="D8173" s="284">
        <v>578</v>
      </c>
      <c r="E8173" s="284">
        <v>261</v>
      </c>
      <c r="F8173" s="284">
        <v>8621</v>
      </c>
      <c r="G8173" s="284">
        <v>50</v>
      </c>
      <c r="H8173" s="284">
        <v>0</v>
      </c>
      <c r="I8173" s="284">
        <v>0</v>
      </c>
      <c r="J8173" s="284">
        <v>10</v>
      </c>
      <c r="K8173" s="282">
        <v>30</v>
      </c>
    </row>
    <row r="8174" spans="1:11" x14ac:dyDescent="0.3">
      <c r="A8174" s="284" t="s">
        <v>2134</v>
      </c>
      <c r="B8174" s="284">
        <v>70</v>
      </c>
      <c r="C8174" s="24" t="str">
        <f t="shared" si="127"/>
        <v>gray70</v>
      </c>
      <c r="D8174" s="284">
        <v>585</v>
      </c>
      <c r="E8174" s="284">
        <v>264</v>
      </c>
      <c r="F8174" s="284">
        <v>8724</v>
      </c>
      <c r="G8174" s="284">
        <v>50</v>
      </c>
      <c r="H8174" s="284">
        <v>0</v>
      </c>
      <c r="I8174" s="284">
        <v>0</v>
      </c>
      <c r="J8174" s="284">
        <v>10</v>
      </c>
      <c r="K8174" s="282">
        <v>30</v>
      </c>
    </row>
    <row r="8175" spans="1:11" x14ac:dyDescent="0.3">
      <c r="A8175" s="284" t="s">
        <v>2134</v>
      </c>
      <c r="B8175" s="284">
        <v>71</v>
      </c>
      <c r="C8175" s="24" t="str">
        <f t="shared" si="127"/>
        <v>gray71</v>
      </c>
      <c r="D8175" s="284">
        <v>639</v>
      </c>
      <c r="E8175" s="284">
        <v>289</v>
      </c>
      <c r="F8175" s="284">
        <v>9520</v>
      </c>
      <c r="G8175" s="284">
        <v>50</v>
      </c>
      <c r="H8175" s="284">
        <v>0</v>
      </c>
      <c r="I8175" s="284">
        <v>0</v>
      </c>
      <c r="J8175" s="284">
        <v>10</v>
      </c>
      <c r="K8175" s="282">
        <v>30</v>
      </c>
    </row>
    <row r="8176" spans="1:11" x14ac:dyDescent="0.3">
      <c r="A8176" s="284" t="s">
        <v>2134</v>
      </c>
      <c r="B8176" s="284">
        <v>72</v>
      </c>
      <c r="C8176" s="24" t="str">
        <f t="shared" si="127"/>
        <v>gray72</v>
      </c>
      <c r="D8176" s="284">
        <v>647</v>
      </c>
      <c r="E8176" s="284">
        <v>292</v>
      </c>
      <c r="F8176" s="284">
        <v>9633</v>
      </c>
      <c r="G8176" s="284">
        <v>50</v>
      </c>
      <c r="H8176" s="284">
        <v>0</v>
      </c>
      <c r="I8176" s="284">
        <v>0</v>
      </c>
      <c r="J8176" s="284">
        <v>10</v>
      </c>
      <c r="K8176" s="282">
        <v>30</v>
      </c>
    </row>
    <row r="8177" spans="1:11" x14ac:dyDescent="0.3">
      <c r="A8177" s="284" t="s">
        <v>2134</v>
      </c>
      <c r="B8177" s="284">
        <v>73</v>
      </c>
      <c r="C8177" s="24" t="str">
        <f t="shared" si="127"/>
        <v>gray73</v>
      </c>
      <c r="D8177" s="284">
        <v>654</v>
      </c>
      <c r="E8177" s="284">
        <v>296</v>
      </c>
      <c r="F8177" s="284">
        <v>9768</v>
      </c>
      <c r="G8177" s="284">
        <v>50</v>
      </c>
      <c r="H8177" s="284">
        <v>0</v>
      </c>
      <c r="I8177" s="284">
        <v>0</v>
      </c>
      <c r="J8177" s="284">
        <v>10</v>
      </c>
      <c r="K8177" s="282">
        <v>30</v>
      </c>
    </row>
    <row r="8178" spans="1:11" x14ac:dyDescent="0.3">
      <c r="A8178" s="284" t="s">
        <v>2134</v>
      </c>
      <c r="B8178" s="284">
        <v>74</v>
      </c>
      <c r="C8178" s="24" t="str">
        <f t="shared" si="127"/>
        <v>gray74</v>
      </c>
      <c r="D8178" s="284">
        <v>662</v>
      </c>
      <c r="E8178" s="284">
        <v>299</v>
      </c>
      <c r="F8178" s="284">
        <v>9884</v>
      </c>
      <c r="G8178" s="284">
        <v>50</v>
      </c>
      <c r="H8178" s="284">
        <v>0</v>
      </c>
      <c r="I8178" s="284">
        <v>0</v>
      </c>
      <c r="J8178" s="284">
        <v>10</v>
      </c>
      <c r="K8178" s="282">
        <v>30</v>
      </c>
    </row>
    <row r="8179" spans="1:11" x14ac:dyDescent="0.3">
      <c r="A8179" s="284" t="s">
        <v>2134</v>
      </c>
      <c r="B8179" s="284">
        <v>75</v>
      </c>
      <c r="C8179" s="24" t="str">
        <f t="shared" si="127"/>
        <v>gray75</v>
      </c>
      <c r="D8179" s="284">
        <v>670</v>
      </c>
      <c r="E8179" s="284">
        <v>303</v>
      </c>
      <c r="F8179" s="284">
        <v>10016</v>
      </c>
      <c r="G8179" s="284">
        <v>50</v>
      </c>
      <c r="H8179" s="284">
        <v>0</v>
      </c>
      <c r="I8179" s="284">
        <v>0</v>
      </c>
      <c r="J8179" s="284">
        <v>10</v>
      </c>
      <c r="K8179" s="282">
        <v>30</v>
      </c>
    </row>
    <row r="8180" spans="1:11" x14ac:dyDescent="0.3">
      <c r="A8180" s="284" t="s">
        <v>2134</v>
      </c>
      <c r="B8180" s="284">
        <v>76</v>
      </c>
      <c r="C8180" s="24" t="str">
        <f t="shared" si="127"/>
        <v>gray76</v>
      </c>
      <c r="D8180" s="284">
        <v>677</v>
      </c>
      <c r="E8180" s="284">
        <v>306</v>
      </c>
      <c r="F8180" s="284">
        <v>10135</v>
      </c>
      <c r="G8180" s="284">
        <v>50</v>
      </c>
      <c r="H8180" s="284">
        <v>0</v>
      </c>
      <c r="I8180" s="284">
        <v>0</v>
      </c>
      <c r="J8180" s="284">
        <v>10</v>
      </c>
      <c r="K8180" s="282">
        <v>30</v>
      </c>
    </row>
    <row r="8181" spans="1:11" x14ac:dyDescent="0.3">
      <c r="A8181" s="284" t="s">
        <v>2134</v>
      </c>
      <c r="B8181" s="284">
        <v>77</v>
      </c>
      <c r="C8181" s="24" t="str">
        <f t="shared" si="127"/>
        <v>gray77</v>
      </c>
      <c r="D8181" s="284">
        <v>685</v>
      </c>
      <c r="E8181" s="284">
        <v>310</v>
      </c>
      <c r="F8181" s="284">
        <v>10276</v>
      </c>
      <c r="G8181" s="284">
        <v>50</v>
      </c>
      <c r="H8181" s="284">
        <v>0</v>
      </c>
      <c r="I8181" s="284">
        <v>0</v>
      </c>
      <c r="J8181" s="284">
        <v>10</v>
      </c>
      <c r="K8181" s="282">
        <v>30</v>
      </c>
    </row>
    <row r="8182" spans="1:11" x14ac:dyDescent="0.3">
      <c r="A8182" s="284" t="s">
        <v>2134</v>
      </c>
      <c r="B8182" s="284">
        <v>78</v>
      </c>
      <c r="C8182" s="24" t="str">
        <f t="shared" si="127"/>
        <v>gray78</v>
      </c>
      <c r="D8182" s="284">
        <v>693</v>
      </c>
      <c r="E8182" s="284">
        <v>313</v>
      </c>
      <c r="F8182" s="284">
        <v>10399</v>
      </c>
      <c r="G8182" s="284">
        <v>50</v>
      </c>
      <c r="H8182" s="284">
        <v>0</v>
      </c>
      <c r="I8182" s="284">
        <v>0</v>
      </c>
      <c r="J8182" s="284">
        <v>10</v>
      </c>
      <c r="K8182" s="282">
        <v>30</v>
      </c>
    </row>
    <row r="8183" spans="1:11" x14ac:dyDescent="0.3">
      <c r="A8183" s="284" t="s">
        <v>2134</v>
      </c>
      <c r="B8183" s="284">
        <v>79</v>
      </c>
      <c r="C8183" s="24" t="str">
        <f t="shared" si="127"/>
        <v>gray79</v>
      </c>
      <c r="D8183" s="284">
        <v>701</v>
      </c>
      <c r="E8183" s="284">
        <v>317</v>
      </c>
      <c r="F8183" s="284">
        <v>10537</v>
      </c>
      <c r="G8183" s="284">
        <v>50</v>
      </c>
      <c r="H8183" s="284">
        <v>0</v>
      </c>
      <c r="I8183" s="284">
        <v>0</v>
      </c>
      <c r="J8183" s="284">
        <v>10</v>
      </c>
      <c r="K8183" s="282">
        <v>30</v>
      </c>
    </row>
    <row r="8184" spans="1:11" x14ac:dyDescent="0.3">
      <c r="A8184" s="284" t="s">
        <v>2134</v>
      </c>
      <c r="B8184" s="284">
        <v>80</v>
      </c>
      <c r="C8184" s="24" t="str">
        <f t="shared" si="127"/>
        <v>gray80</v>
      </c>
      <c r="D8184" s="284">
        <v>710</v>
      </c>
      <c r="E8184" s="284">
        <v>321</v>
      </c>
      <c r="F8184" s="284">
        <v>10663</v>
      </c>
      <c r="G8184" s="284">
        <v>50</v>
      </c>
      <c r="H8184" s="284">
        <v>0</v>
      </c>
      <c r="I8184" s="284">
        <v>0</v>
      </c>
      <c r="J8184" s="284">
        <v>10</v>
      </c>
      <c r="K8184" s="282">
        <v>30</v>
      </c>
    </row>
    <row r="8185" spans="1:11" x14ac:dyDescent="0.3">
      <c r="A8185" s="284" t="s">
        <v>2134</v>
      </c>
      <c r="B8185" s="284">
        <v>81</v>
      </c>
      <c r="C8185" s="24" t="str">
        <f t="shared" si="127"/>
        <v>gray81</v>
      </c>
      <c r="D8185" s="284">
        <v>775</v>
      </c>
      <c r="E8185" s="284">
        <v>350</v>
      </c>
      <c r="F8185" s="284">
        <v>11783</v>
      </c>
      <c r="G8185" s="284">
        <v>50</v>
      </c>
      <c r="H8185" s="284">
        <v>0</v>
      </c>
      <c r="I8185" s="284">
        <v>0</v>
      </c>
      <c r="J8185" s="284">
        <v>10</v>
      </c>
      <c r="K8185" s="282">
        <v>30</v>
      </c>
    </row>
    <row r="8186" spans="1:11" x14ac:dyDescent="0.3">
      <c r="A8186" s="284" t="s">
        <v>2134</v>
      </c>
      <c r="B8186" s="284">
        <v>82</v>
      </c>
      <c r="C8186" s="24" t="str">
        <f t="shared" si="127"/>
        <v>gray82</v>
      </c>
      <c r="D8186" s="284">
        <v>784</v>
      </c>
      <c r="E8186" s="284">
        <v>354</v>
      </c>
      <c r="F8186" s="284">
        <v>11924</v>
      </c>
      <c r="G8186" s="284">
        <v>50</v>
      </c>
      <c r="H8186" s="284">
        <v>0</v>
      </c>
      <c r="I8186" s="284">
        <v>0</v>
      </c>
      <c r="J8186" s="284">
        <v>10</v>
      </c>
      <c r="K8186" s="282">
        <v>30</v>
      </c>
    </row>
    <row r="8187" spans="1:11" x14ac:dyDescent="0.3">
      <c r="A8187" s="284" t="s">
        <v>2134</v>
      </c>
      <c r="B8187" s="284">
        <v>83</v>
      </c>
      <c r="C8187" s="24" t="str">
        <f t="shared" si="127"/>
        <v>gray83</v>
      </c>
      <c r="D8187" s="284">
        <v>793</v>
      </c>
      <c r="E8187" s="284">
        <v>358</v>
      </c>
      <c r="F8187" s="284">
        <v>12090</v>
      </c>
      <c r="G8187" s="284">
        <v>50</v>
      </c>
      <c r="H8187" s="284">
        <v>0</v>
      </c>
      <c r="I8187" s="284">
        <v>0</v>
      </c>
      <c r="J8187" s="284">
        <v>10</v>
      </c>
      <c r="K8187" s="282">
        <v>30</v>
      </c>
    </row>
    <row r="8188" spans="1:11" x14ac:dyDescent="0.3">
      <c r="A8188" s="284" t="s">
        <v>2134</v>
      </c>
      <c r="B8188" s="284">
        <v>84</v>
      </c>
      <c r="C8188" s="24" t="str">
        <f t="shared" si="127"/>
        <v>gray84</v>
      </c>
      <c r="D8188" s="284">
        <v>802</v>
      </c>
      <c r="E8188" s="284">
        <v>362</v>
      </c>
      <c r="F8188" s="284">
        <v>12234</v>
      </c>
      <c r="G8188" s="284">
        <v>50</v>
      </c>
      <c r="H8188" s="284">
        <v>0</v>
      </c>
      <c r="I8188" s="284">
        <v>0</v>
      </c>
      <c r="J8188" s="284">
        <v>10</v>
      </c>
      <c r="K8188" s="282">
        <v>30</v>
      </c>
    </row>
    <row r="8189" spans="1:11" x14ac:dyDescent="0.3">
      <c r="A8189" s="284" t="s">
        <v>2134</v>
      </c>
      <c r="B8189" s="284">
        <v>85</v>
      </c>
      <c r="C8189" s="24" t="str">
        <f t="shared" si="127"/>
        <v>gray85</v>
      </c>
      <c r="D8189" s="284">
        <v>811</v>
      </c>
      <c r="E8189" s="284">
        <v>367</v>
      </c>
      <c r="F8189" s="284">
        <v>12407</v>
      </c>
      <c r="G8189" s="284">
        <v>50</v>
      </c>
      <c r="H8189" s="284">
        <v>0</v>
      </c>
      <c r="I8189" s="284">
        <v>0</v>
      </c>
      <c r="J8189" s="284">
        <v>10</v>
      </c>
      <c r="K8189" s="282">
        <v>30</v>
      </c>
    </row>
    <row r="8190" spans="1:11" x14ac:dyDescent="0.3">
      <c r="A8190" s="284" t="s">
        <v>2134</v>
      </c>
      <c r="B8190" s="284">
        <v>86</v>
      </c>
      <c r="C8190" s="24" t="str">
        <f t="shared" si="127"/>
        <v>gray86</v>
      </c>
      <c r="D8190" s="284">
        <v>821</v>
      </c>
      <c r="E8190" s="284">
        <v>371</v>
      </c>
      <c r="F8190" s="284">
        <v>12555</v>
      </c>
      <c r="G8190" s="284">
        <v>50</v>
      </c>
      <c r="H8190" s="284">
        <v>0</v>
      </c>
      <c r="I8190" s="284">
        <v>0</v>
      </c>
      <c r="J8190" s="284">
        <v>10</v>
      </c>
      <c r="K8190" s="282">
        <v>30</v>
      </c>
    </row>
    <row r="8191" spans="1:11" x14ac:dyDescent="0.3">
      <c r="A8191" s="284" t="s">
        <v>2134</v>
      </c>
      <c r="B8191" s="284">
        <v>87</v>
      </c>
      <c r="C8191" s="24" t="str">
        <f t="shared" si="127"/>
        <v>gray87</v>
      </c>
      <c r="D8191" s="284">
        <v>830</v>
      </c>
      <c r="E8191" s="284">
        <v>375</v>
      </c>
      <c r="F8191" s="284">
        <v>12705</v>
      </c>
      <c r="G8191" s="284">
        <v>50</v>
      </c>
      <c r="H8191" s="284">
        <v>0</v>
      </c>
      <c r="I8191" s="284">
        <v>0</v>
      </c>
      <c r="J8191" s="284">
        <v>10</v>
      </c>
      <c r="K8191" s="282">
        <v>30</v>
      </c>
    </row>
    <row r="8192" spans="1:11" x14ac:dyDescent="0.3">
      <c r="A8192" s="284" t="s">
        <v>2134</v>
      </c>
      <c r="B8192" s="284">
        <v>88</v>
      </c>
      <c r="C8192" s="24" t="str">
        <f t="shared" si="127"/>
        <v>gray88</v>
      </c>
      <c r="D8192" s="284">
        <v>840</v>
      </c>
      <c r="E8192" s="284">
        <v>380</v>
      </c>
      <c r="F8192" s="284">
        <v>12857</v>
      </c>
      <c r="G8192" s="284">
        <v>50</v>
      </c>
      <c r="H8192" s="284">
        <v>0</v>
      </c>
      <c r="I8192" s="284">
        <v>0</v>
      </c>
      <c r="J8192" s="284">
        <v>10</v>
      </c>
      <c r="K8192" s="282">
        <v>30</v>
      </c>
    </row>
    <row r="8193" spans="1:11" x14ac:dyDescent="0.3">
      <c r="A8193" s="284" t="s">
        <v>2134</v>
      </c>
      <c r="B8193" s="284">
        <v>89</v>
      </c>
      <c r="C8193" s="24" t="str">
        <f t="shared" si="127"/>
        <v>gray89</v>
      </c>
      <c r="D8193" s="284">
        <v>850</v>
      </c>
      <c r="E8193" s="284">
        <v>384</v>
      </c>
      <c r="F8193" s="284">
        <v>13053</v>
      </c>
      <c r="G8193" s="284">
        <v>50</v>
      </c>
      <c r="H8193" s="284">
        <v>0</v>
      </c>
      <c r="I8193" s="284">
        <v>0</v>
      </c>
      <c r="J8193" s="284">
        <v>10</v>
      </c>
      <c r="K8193" s="282">
        <v>30</v>
      </c>
    </row>
    <row r="8194" spans="1:11" x14ac:dyDescent="0.3">
      <c r="A8194" s="284" t="s">
        <v>2134</v>
      </c>
      <c r="B8194" s="284">
        <v>90</v>
      </c>
      <c r="C8194" s="24" t="str">
        <f t="shared" si="127"/>
        <v>gray90</v>
      </c>
      <c r="D8194" s="284">
        <v>859</v>
      </c>
      <c r="E8194" s="284">
        <v>388</v>
      </c>
      <c r="F8194" s="284">
        <v>13208</v>
      </c>
      <c r="G8194" s="284">
        <v>50</v>
      </c>
      <c r="H8194" s="284">
        <v>0</v>
      </c>
      <c r="I8194" s="284">
        <v>0</v>
      </c>
      <c r="J8194" s="284">
        <v>10</v>
      </c>
      <c r="K8194" s="282">
        <v>30</v>
      </c>
    </row>
    <row r="8195" spans="1:11" x14ac:dyDescent="0.3">
      <c r="A8195" s="284" t="s">
        <v>2134</v>
      </c>
      <c r="B8195" s="284">
        <v>91</v>
      </c>
      <c r="C8195" s="24" t="str">
        <f t="shared" si="127"/>
        <v>gray91</v>
      </c>
      <c r="D8195" s="284">
        <v>938</v>
      </c>
      <c r="E8195" s="284">
        <v>424</v>
      </c>
      <c r="F8195" s="284">
        <v>14398</v>
      </c>
      <c r="G8195" s="284">
        <v>50</v>
      </c>
      <c r="H8195" s="284">
        <v>0</v>
      </c>
      <c r="I8195" s="284">
        <v>0</v>
      </c>
      <c r="J8195" s="284">
        <v>10</v>
      </c>
      <c r="K8195" s="282">
        <v>30</v>
      </c>
    </row>
    <row r="8196" spans="1:11" x14ac:dyDescent="0.3">
      <c r="A8196" s="284" t="s">
        <v>2134</v>
      </c>
      <c r="B8196" s="284">
        <v>92</v>
      </c>
      <c r="C8196" s="24" t="str">
        <f t="shared" si="127"/>
        <v>gray92</v>
      </c>
      <c r="D8196" s="284">
        <v>949</v>
      </c>
      <c r="E8196" s="284">
        <v>429</v>
      </c>
      <c r="F8196" s="284">
        <v>14569</v>
      </c>
      <c r="G8196" s="284">
        <v>50</v>
      </c>
      <c r="H8196" s="284">
        <v>0</v>
      </c>
      <c r="I8196" s="284">
        <v>0</v>
      </c>
      <c r="J8196" s="284">
        <v>10</v>
      </c>
      <c r="K8196" s="282">
        <v>30</v>
      </c>
    </row>
    <row r="8197" spans="1:11" x14ac:dyDescent="0.3">
      <c r="A8197" s="284" t="s">
        <v>2134</v>
      </c>
      <c r="B8197" s="284">
        <v>93</v>
      </c>
      <c r="C8197" s="24" t="str">
        <f t="shared" si="127"/>
        <v>gray93</v>
      </c>
      <c r="D8197" s="284">
        <v>960</v>
      </c>
      <c r="E8197" s="284">
        <v>434</v>
      </c>
      <c r="F8197" s="284">
        <v>14792</v>
      </c>
      <c r="G8197" s="284">
        <v>50</v>
      </c>
      <c r="H8197" s="284">
        <v>0</v>
      </c>
      <c r="I8197" s="284">
        <v>0</v>
      </c>
      <c r="J8197" s="284">
        <v>10</v>
      </c>
      <c r="K8197" s="282">
        <v>30</v>
      </c>
    </row>
    <row r="8198" spans="1:11" x14ac:dyDescent="0.3">
      <c r="A8198" s="284" t="s">
        <v>2134</v>
      </c>
      <c r="B8198" s="284">
        <v>94</v>
      </c>
      <c r="C8198" s="24" t="str">
        <f t="shared" ref="C8198:C8261" si="128">A8198&amp;B8198</f>
        <v>gray94</v>
      </c>
      <c r="D8198" s="284">
        <v>971</v>
      </c>
      <c r="E8198" s="284">
        <v>439</v>
      </c>
      <c r="F8198" s="284">
        <v>14968</v>
      </c>
      <c r="G8198" s="284">
        <v>50</v>
      </c>
      <c r="H8198" s="284">
        <v>0</v>
      </c>
      <c r="I8198" s="284">
        <v>0</v>
      </c>
      <c r="J8198" s="284">
        <v>10</v>
      </c>
      <c r="K8198" s="282">
        <v>30</v>
      </c>
    </row>
    <row r="8199" spans="1:11" x14ac:dyDescent="0.3">
      <c r="A8199" s="284" t="s">
        <v>2134</v>
      </c>
      <c r="B8199" s="284">
        <v>95</v>
      </c>
      <c r="C8199" s="24" t="str">
        <f t="shared" si="128"/>
        <v>gray95</v>
      </c>
      <c r="D8199" s="284">
        <v>982</v>
      </c>
      <c r="E8199" s="284">
        <v>444</v>
      </c>
      <c r="F8199" s="284">
        <v>15146</v>
      </c>
      <c r="G8199" s="284">
        <v>50</v>
      </c>
      <c r="H8199" s="284">
        <v>0</v>
      </c>
      <c r="I8199" s="284">
        <v>0</v>
      </c>
      <c r="J8199" s="284">
        <v>10</v>
      </c>
      <c r="K8199" s="282">
        <v>30</v>
      </c>
    </row>
    <row r="8200" spans="1:11" x14ac:dyDescent="0.3">
      <c r="A8200" s="284" t="s">
        <v>2134</v>
      </c>
      <c r="B8200" s="284">
        <v>96</v>
      </c>
      <c r="C8200" s="24" t="str">
        <f t="shared" si="128"/>
        <v>gray96</v>
      </c>
      <c r="D8200" s="284">
        <v>993</v>
      </c>
      <c r="E8200" s="284">
        <v>449</v>
      </c>
      <c r="F8200" s="284">
        <v>15327</v>
      </c>
      <c r="G8200" s="284">
        <v>50</v>
      </c>
      <c r="H8200" s="284">
        <v>0</v>
      </c>
      <c r="I8200" s="284">
        <v>0</v>
      </c>
      <c r="J8200" s="284">
        <v>10</v>
      </c>
      <c r="K8200" s="282">
        <v>30</v>
      </c>
    </row>
    <row r="8201" spans="1:11" x14ac:dyDescent="0.3">
      <c r="A8201" s="284" t="s">
        <v>2134</v>
      </c>
      <c r="B8201" s="284">
        <v>97</v>
      </c>
      <c r="C8201" s="24" t="str">
        <f t="shared" si="128"/>
        <v>gray97</v>
      </c>
      <c r="D8201" s="284">
        <v>1005</v>
      </c>
      <c r="E8201" s="284">
        <v>454</v>
      </c>
      <c r="F8201" s="284">
        <v>15561</v>
      </c>
      <c r="G8201" s="284">
        <v>50</v>
      </c>
      <c r="H8201" s="284">
        <v>0</v>
      </c>
      <c r="I8201" s="284">
        <v>0</v>
      </c>
      <c r="J8201" s="284">
        <v>10</v>
      </c>
      <c r="K8201" s="282">
        <v>30</v>
      </c>
    </row>
    <row r="8202" spans="1:11" x14ac:dyDescent="0.3">
      <c r="A8202" s="284" t="s">
        <v>2134</v>
      </c>
      <c r="B8202" s="284">
        <v>98</v>
      </c>
      <c r="C8202" s="24" t="str">
        <f t="shared" si="128"/>
        <v>gray98</v>
      </c>
      <c r="D8202" s="284">
        <v>1016</v>
      </c>
      <c r="E8202" s="284">
        <v>459</v>
      </c>
      <c r="F8202" s="284">
        <v>15746</v>
      </c>
      <c r="G8202" s="284">
        <v>50</v>
      </c>
      <c r="H8202" s="284">
        <v>0</v>
      </c>
      <c r="I8202" s="284">
        <v>0</v>
      </c>
      <c r="J8202" s="284">
        <v>10</v>
      </c>
      <c r="K8202" s="282">
        <v>30</v>
      </c>
    </row>
    <row r="8203" spans="1:11" x14ac:dyDescent="0.3">
      <c r="A8203" s="284" t="s">
        <v>2134</v>
      </c>
      <c r="B8203" s="284">
        <v>99</v>
      </c>
      <c r="C8203" s="24" t="str">
        <f t="shared" si="128"/>
        <v>gray99</v>
      </c>
      <c r="D8203" s="284">
        <v>1028</v>
      </c>
      <c r="E8203" s="284">
        <v>464</v>
      </c>
      <c r="F8203" s="284">
        <v>15933</v>
      </c>
      <c r="G8203" s="284">
        <v>50</v>
      </c>
      <c r="H8203" s="284">
        <v>0</v>
      </c>
      <c r="I8203" s="284">
        <v>0</v>
      </c>
      <c r="J8203" s="284">
        <v>10</v>
      </c>
      <c r="K8203" s="282">
        <v>30</v>
      </c>
    </row>
    <row r="8204" spans="1:11" x14ac:dyDescent="0.3">
      <c r="A8204" s="284" t="s">
        <v>2134</v>
      </c>
      <c r="B8204" s="284">
        <v>100</v>
      </c>
      <c r="C8204" s="24" t="str">
        <f t="shared" si="128"/>
        <v>gray100</v>
      </c>
      <c r="D8204" s="284">
        <v>1039</v>
      </c>
      <c r="E8204" s="284">
        <v>470</v>
      </c>
      <c r="F8204" s="284">
        <v>16123</v>
      </c>
      <c r="G8204" s="284">
        <v>50</v>
      </c>
      <c r="H8204" s="284">
        <v>0</v>
      </c>
      <c r="I8204" s="284">
        <v>0</v>
      </c>
      <c r="J8204" s="284">
        <v>10</v>
      </c>
      <c r="K8204" s="282">
        <v>30</v>
      </c>
    </row>
    <row r="8205" spans="1:11" x14ac:dyDescent="0.3">
      <c r="A8205" s="284" t="s">
        <v>2134</v>
      </c>
      <c r="B8205" s="284">
        <v>101</v>
      </c>
      <c r="C8205" s="24" t="str">
        <f t="shared" si="128"/>
        <v>gray101</v>
      </c>
      <c r="D8205" s="284">
        <v>1135</v>
      </c>
      <c r="E8205" s="284">
        <v>513</v>
      </c>
      <c r="F8205" s="284">
        <v>17854</v>
      </c>
      <c r="G8205" s="284">
        <v>50</v>
      </c>
      <c r="H8205" s="284">
        <v>0</v>
      </c>
      <c r="I8205" s="284">
        <v>0</v>
      </c>
      <c r="J8205" s="284">
        <v>10</v>
      </c>
      <c r="K8205" s="282">
        <v>30</v>
      </c>
    </row>
    <row r="8206" spans="1:11" x14ac:dyDescent="0.3">
      <c r="A8206" s="284" t="s">
        <v>2134</v>
      </c>
      <c r="B8206" s="284">
        <v>102</v>
      </c>
      <c r="C8206" s="24" t="str">
        <f t="shared" si="128"/>
        <v>gray102</v>
      </c>
      <c r="D8206" s="284">
        <v>1147</v>
      </c>
      <c r="E8206" s="284">
        <v>519</v>
      </c>
      <c r="F8206" s="284">
        <v>18066</v>
      </c>
      <c r="G8206" s="284">
        <v>50</v>
      </c>
      <c r="H8206" s="284">
        <v>0</v>
      </c>
      <c r="I8206" s="284">
        <v>0</v>
      </c>
      <c r="J8206" s="284">
        <v>10</v>
      </c>
      <c r="K8206" s="282">
        <v>30</v>
      </c>
    </row>
    <row r="8207" spans="1:11" x14ac:dyDescent="0.3">
      <c r="A8207" s="284" t="s">
        <v>2134</v>
      </c>
      <c r="B8207" s="284">
        <v>103</v>
      </c>
      <c r="C8207" s="24" t="str">
        <f t="shared" si="128"/>
        <v>gray103</v>
      </c>
      <c r="D8207" s="284">
        <v>1161</v>
      </c>
      <c r="E8207" s="284">
        <v>525</v>
      </c>
      <c r="F8207" s="284">
        <v>18281</v>
      </c>
      <c r="G8207" s="284">
        <v>50</v>
      </c>
      <c r="H8207" s="284">
        <v>0</v>
      </c>
      <c r="I8207" s="284">
        <v>0</v>
      </c>
      <c r="J8207" s="284">
        <v>10</v>
      </c>
      <c r="K8207" s="282">
        <v>30</v>
      </c>
    </row>
    <row r="8208" spans="1:11" x14ac:dyDescent="0.3">
      <c r="A8208" s="284" t="s">
        <v>2134</v>
      </c>
      <c r="B8208" s="284">
        <v>104</v>
      </c>
      <c r="C8208" s="24" t="str">
        <f t="shared" si="128"/>
        <v>gray104</v>
      </c>
      <c r="D8208" s="284">
        <v>1174</v>
      </c>
      <c r="E8208" s="284">
        <v>531</v>
      </c>
      <c r="F8208" s="284">
        <v>18498</v>
      </c>
      <c r="G8208" s="284">
        <v>50</v>
      </c>
      <c r="H8208" s="284">
        <v>0</v>
      </c>
      <c r="I8208" s="284">
        <v>0</v>
      </c>
      <c r="J8208" s="284">
        <v>10</v>
      </c>
      <c r="K8208" s="282">
        <v>30</v>
      </c>
    </row>
    <row r="8209" spans="1:11" x14ac:dyDescent="0.3">
      <c r="A8209" s="284" t="s">
        <v>2134</v>
      </c>
      <c r="B8209" s="284">
        <v>105</v>
      </c>
      <c r="C8209" s="24" t="str">
        <f t="shared" si="128"/>
        <v>gray105</v>
      </c>
      <c r="D8209" s="284">
        <v>1187</v>
      </c>
      <c r="E8209" s="284">
        <v>537</v>
      </c>
      <c r="F8209" s="284">
        <v>18781</v>
      </c>
      <c r="G8209" s="284">
        <v>50</v>
      </c>
      <c r="H8209" s="284">
        <v>0</v>
      </c>
      <c r="I8209" s="284">
        <v>0</v>
      </c>
      <c r="J8209" s="284">
        <v>10</v>
      </c>
      <c r="K8209" s="282">
        <v>30</v>
      </c>
    </row>
    <row r="8210" spans="1:11" x14ac:dyDescent="0.3">
      <c r="A8210" s="284" t="s">
        <v>2134</v>
      </c>
      <c r="B8210" s="284">
        <v>106</v>
      </c>
      <c r="C8210" s="24" t="str">
        <f t="shared" si="128"/>
        <v>gray106</v>
      </c>
      <c r="D8210" s="284">
        <v>1201</v>
      </c>
      <c r="E8210" s="284">
        <v>543</v>
      </c>
      <c r="F8210" s="284">
        <v>19004</v>
      </c>
      <c r="G8210" s="284">
        <v>50</v>
      </c>
      <c r="H8210" s="284">
        <v>0</v>
      </c>
      <c r="I8210" s="284">
        <v>0</v>
      </c>
      <c r="J8210" s="284">
        <v>10</v>
      </c>
      <c r="K8210" s="282">
        <v>30</v>
      </c>
    </row>
    <row r="8211" spans="1:11" x14ac:dyDescent="0.3">
      <c r="A8211" s="284" t="s">
        <v>2134</v>
      </c>
      <c r="B8211" s="284">
        <v>107</v>
      </c>
      <c r="C8211" s="24" t="str">
        <f t="shared" si="128"/>
        <v>gray107</v>
      </c>
      <c r="D8211" s="284">
        <v>1214</v>
      </c>
      <c r="E8211" s="284">
        <v>549</v>
      </c>
      <c r="F8211" s="284">
        <v>19230</v>
      </c>
      <c r="G8211" s="284">
        <v>50</v>
      </c>
      <c r="H8211" s="284">
        <v>0</v>
      </c>
      <c r="I8211" s="284">
        <v>0</v>
      </c>
      <c r="J8211" s="284">
        <v>10</v>
      </c>
      <c r="K8211" s="282">
        <v>30</v>
      </c>
    </row>
    <row r="8212" spans="1:11" x14ac:dyDescent="0.3">
      <c r="A8212" s="284" t="s">
        <v>2134</v>
      </c>
      <c r="B8212" s="284">
        <v>108</v>
      </c>
      <c r="C8212" s="24" t="str">
        <f t="shared" si="128"/>
        <v>gray108</v>
      </c>
      <c r="D8212" s="284">
        <v>1228</v>
      </c>
      <c r="E8212" s="284">
        <v>555</v>
      </c>
      <c r="F8212" s="284">
        <v>19458</v>
      </c>
      <c r="G8212" s="284">
        <v>50</v>
      </c>
      <c r="H8212" s="284">
        <v>0</v>
      </c>
      <c r="I8212" s="284">
        <v>0</v>
      </c>
      <c r="J8212" s="284">
        <v>10</v>
      </c>
      <c r="K8212" s="282">
        <v>30</v>
      </c>
    </row>
    <row r="8213" spans="1:11" x14ac:dyDescent="0.3">
      <c r="A8213" s="284" t="s">
        <v>2134</v>
      </c>
      <c r="B8213" s="284">
        <v>109</v>
      </c>
      <c r="C8213" s="24" t="str">
        <f t="shared" si="128"/>
        <v>gray109</v>
      </c>
      <c r="D8213" s="284">
        <v>1242</v>
      </c>
      <c r="E8213" s="284">
        <v>561</v>
      </c>
      <c r="F8213" s="284">
        <v>19755</v>
      </c>
      <c r="G8213" s="284">
        <v>50</v>
      </c>
      <c r="H8213" s="284">
        <v>0</v>
      </c>
      <c r="I8213" s="284">
        <v>0</v>
      </c>
      <c r="J8213" s="284">
        <v>10</v>
      </c>
      <c r="K8213" s="282">
        <v>30</v>
      </c>
    </row>
    <row r="8214" spans="1:11" x14ac:dyDescent="0.3">
      <c r="A8214" s="284" t="s">
        <v>2134</v>
      </c>
      <c r="B8214" s="284">
        <v>110</v>
      </c>
      <c r="C8214" s="24" t="str">
        <f t="shared" si="128"/>
        <v>gray110</v>
      </c>
      <c r="D8214" s="284">
        <v>1256</v>
      </c>
      <c r="E8214" s="284">
        <v>568</v>
      </c>
      <c r="F8214" s="284">
        <v>19989</v>
      </c>
      <c r="G8214" s="284">
        <v>50</v>
      </c>
      <c r="H8214" s="284">
        <v>0</v>
      </c>
      <c r="I8214" s="284">
        <v>0</v>
      </c>
      <c r="J8214" s="284">
        <v>10</v>
      </c>
      <c r="K8214" s="282">
        <v>30</v>
      </c>
    </row>
    <row r="8215" spans="1:11" x14ac:dyDescent="0.3">
      <c r="A8215" s="284" t="s">
        <v>2134</v>
      </c>
      <c r="B8215" s="284">
        <v>111</v>
      </c>
      <c r="C8215" s="24" t="str">
        <f t="shared" si="128"/>
        <v>gray111</v>
      </c>
      <c r="D8215" s="284">
        <v>1270</v>
      </c>
      <c r="E8215" s="284">
        <v>574</v>
      </c>
      <c r="F8215" s="284">
        <v>20226</v>
      </c>
      <c r="G8215" s="284">
        <v>50</v>
      </c>
      <c r="H8215" s="284">
        <v>0</v>
      </c>
      <c r="I8215" s="284">
        <v>0</v>
      </c>
      <c r="J8215" s="284">
        <v>10</v>
      </c>
      <c r="K8215" s="282">
        <v>30</v>
      </c>
    </row>
    <row r="8216" spans="1:11" x14ac:dyDescent="0.3">
      <c r="A8216" s="284" t="s">
        <v>2134</v>
      </c>
      <c r="B8216" s="284">
        <v>112</v>
      </c>
      <c r="C8216" s="24" t="str">
        <f t="shared" si="128"/>
        <v>gray112</v>
      </c>
      <c r="D8216" s="284">
        <v>1284</v>
      </c>
      <c r="E8216" s="284">
        <v>581</v>
      </c>
      <c r="F8216" s="284">
        <v>20466</v>
      </c>
      <c r="G8216" s="284">
        <v>50</v>
      </c>
      <c r="H8216" s="284">
        <v>0</v>
      </c>
      <c r="I8216" s="284">
        <v>0</v>
      </c>
      <c r="J8216" s="284">
        <v>10</v>
      </c>
      <c r="K8216" s="282">
        <v>30</v>
      </c>
    </row>
    <row r="8217" spans="1:11" x14ac:dyDescent="0.3">
      <c r="A8217" s="284" t="s">
        <v>2134</v>
      </c>
      <c r="B8217" s="284">
        <v>113</v>
      </c>
      <c r="C8217" s="24" t="str">
        <f t="shared" si="128"/>
        <v>gray113</v>
      </c>
      <c r="D8217" s="284">
        <v>1299</v>
      </c>
      <c r="E8217" s="284">
        <v>587</v>
      </c>
      <c r="F8217" s="284">
        <v>20754</v>
      </c>
      <c r="G8217" s="284">
        <v>50</v>
      </c>
      <c r="H8217" s="284">
        <v>0</v>
      </c>
      <c r="I8217" s="284">
        <v>0</v>
      </c>
      <c r="J8217" s="284">
        <v>10</v>
      </c>
      <c r="K8217" s="282">
        <v>30</v>
      </c>
    </row>
    <row r="8218" spans="1:11" x14ac:dyDescent="0.3">
      <c r="A8218" s="284" t="s">
        <v>2134</v>
      </c>
      <c r="B8218" s="284">
        <v>114</v>
      </c>
      <c r="C8218" s="24" t="str">
        <f t="shared" si="128"/>
        <v>gray114</v>
      </c>
      <c r="D8218" s="284">
        <v>1314</v>
      </c>
      <c r="E8218" s="284">
        <v>594</v>
      </c>
      <c r="F8218" s="284">
        <v>21000</v>
      </c>
      <c r="G8218" s="284">
        <v>50</v>
      </c>
      <c r="H8218" s="284">
        <v>0</v>
      </c>
      <c r="I8218" s="284">
        <v>0</v>
      </c>
      <c r="J8218" s="284">
        <v>10</v>
      </c>
      <c r="K8218" s="282">
        <v>30</v>
      </c>
    </row>
    <row r="8219" spans="1:11" x14ac:dyDescent="0.3">
      <c r="A8219" s="284" t="s">
        <v>2134</v>
      </c>
      <c r="B8219" s="284">
        <v>115</v>
      </c>
      <c r="C8219" s="24" t="str">
        <f t="shared" si="128"/>
        <v>gray115</v>
      </c>
      <c r="D8219" s="284">
        <v>1328</v>
      </c>
      <c r="E8219" s="284">
        <v>600</v>
      </c>
      <c r="F8219" s="284">
        <v>21249</v>
      </c>
      <c r="G8219" s="284">
        <v>50</v>
      </c>
      <c r="H8219" s="284">
        <v>0</v>
      </c>
      <c r="I8219" s="284">
        <v>0</v>
      </c>
      <c r="J8219" s="284">
        <v>10</v>
      </c>
      <c r="K8219" s="282">
        <v>30</v>
      </c>
    </row>
    <row r="8220" spans="1:11" x14ac:dyDescent="0.3">
      <c r="A8220" s="284" t="s">
        <v>2134</v>
      </c>
      <c r="B8220" s="284">
        <v>116</v>
      </c>
      <c r="C8220" s="24" t="str">
        <f t="shared" si="128"/>
        <v>gray116</v>
      </c>
      <c r="D8220" s="284">
        <v>1343</v>
      </c>
      <c r="E8220" s="284">
        <v>607</v>
      </c>
      <c r="F8220" s="284">
        <v>21500</v>
      </c>
      <c r="G8220" s="284">
        <v>50</v>
      </c>
      <c r="H8220" s="284">
        <v>0</v>
      </c>
      <c r="I8220" s="284">
        <v>0</v>
      </c>
      <c r="J8220" s="284">
        <v>10</v>
      </c>
      <c r="K8220" s="282">
        <v>30</v>
      </c>
    </row>
    <row r="8221" spans="1:11" x14ac:dyDescent="0.3">
      <c r="A8221" s="284" t="s">
        <v>2134</v>
      </c>
      <c r="B8221" s="284">
        <v>117</v>
      </c>
      <c r="C8221" s="24" t="str">
        <f t="shared" si="128"/>
        <v>gray117</v>
      </c>
      <c r="D8221" s="284">
        <v>1358</v>
      </c>
      <c r="E8221" s="284">
        <v>614</v>
      </c>
      <c r="F8221" s="284">
        <v>21827</v>
      </c>
      <c r="G8221" s="284">
        <v>50</v>
      </c>
      <c r="H8221" s="284">
        <v>0</v>
      </c>
      <c r="I8221" s="284">
        <v>0</v>
      </c>
      <c r="J8221" s="284">
        <v>10</v>
      </c>
      <c r="K8221" s="282">
        <v>30</v>
      </c>
    </row>
    <row r="8222" spans="1:11" x14ac:dyDescent="0.3">
      <c r="A8222" s="284" t="s">
        <v>2134</v>
      </c>
      <c r="B8222" s="284">
        <v>118</v>
      </c>
      <c r="C8222" s="24" t="str">
        <f t="shared" si="128"/>
        <v>gray118</v>
      </c>
      <c r="D8222" s="284">
        <v>1374</v>
      </c>
      <c r="E8222" s="284">
        <v>621</v>
      </c>
      <c r="F8222" s="284">
        <v>22085</v>
      </c>
      <c r="G8222" s="284">
        <v>50</v>
      </c>
      <c r="H8222" s="284">
        <v>0</v>
      </c>
      <c r="I8222" s="284">
        <v>0</v>
      </c>
      <c r="J8222" s="284">
        <v>10</v>
      </c>
      <c r="K8222" s="282">
        <v>30</v>
      </c>
    </row>
    <row r="8223" spans="1:11" x14ac:dyDescent="0.3">
      <c r="A8223" s="284" t="s">
        <v>2134</v>
      </c>
      <c r="B8223" s="284">
        <v>119</v>
      </c>
      <c r="C8223" s="24" t="str">
        <f t="shared" si="128"/>
        <v>gray119</v>
      </c>
      <c r="D8223" s="284">
        <v>1389</v>
      </c>
      <c r="E8223" s="284">
        <v>628</v>
      </c>
      <c r="F8223" s="284">
        <v>22346</v>
      </c>
      <c r="G8223" s="284">
        <v>50</v>
      </c>
      <c r="H8223" s="284">
        <v>0</v>
      </c>
      <c r="I8223" s="284">
        <v>0</v>
      </c>
      <c r="J8223" s="284">
        <v>10</v>
      </c>
      <c r="K8223" s="282">
        <v>30</v>
      </c>
    </row>
    <row r="8224" spans="1:11" x14ac:dyDescent="0.3">
      <c r="A8224" s="284" t="s">
        <v>2134</v>
      </c>
      <c r="B8224" s="284">
        <v>120</v>
      </c>
      <c r="C8224" s="24" t="str">
        <f t="shared" si="128"/>
        <v>gray120</v>
      </c>
      <c r="D8224" s="284">
        <v>1405</v>
      </c>
      <c r="E8224" s="284">
        <v>635</v>
      </c>
      <c r="F8224" s="284">
        <v>22610</v>
      </c>
      <c r="G8224" s="284">
        <v>50</v>
      </c>
      <c r="H8224" s="284">
        <v>0</v>
      </c>
      <c r="I8224" s="284">
        <v>0</v>
      </c>
      <c r="J8224" s="284">
        <v>10</v>
      </c>
      <c r="K8224" s="282">
        <v>30</v>
      </c>
    </row>
    <row r="8225" spans="1:11" x14ac:dyDescent="0.3">
      <c r="A8225" s="284" t="s">
        <v>2134</v>
      </c>
      <c r="B8225" s="284">
        <v>121</v>
      </c>
      <c r="C8225" s="24" t="str">
        <f t="shared" si="128"/>
        <v>gray121</v>
      </c>
      <c r="D8225" s="284">
        <v>1533</v>
      </c>
      <c r="E8225" s="284">
        <v>693</v>
      </c>
      <c r="F8225" s="284">
        <v>24981</v>
      </c>
      <c r="G8225" s="284">
        <v>50</v>
      </c>
      <c r="H8225" s="284">
        <v>0</v>
      </c>
      <c r="I8225" s="284">
        <v>0</v>
      </c>
      <c r="J8225" s="284">
        <v>10</v>
      </c>
      <c r="K8225" s="282">
        <v>30</v>
      </c>
    </row>
    <row r="8226" spans="1:11" x14ac:dyDescent="0.3">
      <c r="A8226" s="284" t="s">
        <v>2134</v>
      </c>
      <c r="B8226" s="284">
        <v>122</v>
      </c>
      <c r="C8226" s="24" t="str">
        <f t="shared" si="128"/>
        <v>gray122</v>
      </c>
      <c r="D8226" s="284">
        <v>1550</v>
      </c>
      <c r="E8226" s="284">
        <v>701</v>
      </c>
      <c r="F8226" s="284">
        <v>25276</v>
      </c>
      <c r="G8226" s="284">
        <v>50</v>
      </c>
      <c r="H8226" s="284">
        <v>0</v>
      </c>
      <c r="I8226" s="284">
        <v>0</v>
      </c>
      <c r="J8226" s="284">
        <v>10</v>
      </c>
      <c r="K8226" s="282">
        <v>30</v>
      </c>
    </row>
    <row r="8227" spans="1:11" x14ac:dyDescent="0.3">
      <c r="A8227" s="284" t="s">
        <v>2134</v>
      </c>
      <c r="B8227" s="284">
        <v>123</v>
      </c>
      <c r="C8227" s="24" t="str">
        <f t="shared" si="128"/>
        <v>gray123</v>
      </c>
      <c r="D8227" s="284">
        <v>1567</v>
      </c>
      <c r="E8227" s="284">
        <v>709</v>
      </c>
      <c r="F8227" s="284">
        <v>25575</v>
      </c>
      <c r="G8227" s="284">
        <v>50</v>
      </c>
      <c r="H8227" s="284">
        <v>0</v>
      </c>
      <c r="I8227" s="284">
        <v>0</v>
      </c>
      <c r="J8227" s="284">
        <v>10</v>
      </c>
      <c r="K8227" s="282">
        <v>30</v>
      </c>
    </row>
    <row r="8228" spans="1:11" x14ac:dyDescent="0.3">
      <c r="A8228" s="284" t="s">
        <v>2134</v>
      </c>
      <c r="B8228" s="284">
        <v>124</v>
      </c>
      <c r="C8228" s="24" t="str">
        <f t="shared" si="128"/>
        <v>gray124</v>
      </c>
      <c r="D8228" s="284">
        <v>1585</v>
      </c>
      <c r="E8228" s="284">
        <v>716</v>
      </c>
      <c r="F8228" s="284">
        <v>25905</v>
      </c>
      <c r="G8228" s="284">
        <v>50</v>
      </c>
      <c r="H8228" s="284">
        <v>0</v>
      </c>
      <c r="I8228" s="284">
        <v>0</v>
      </c>
      <c r="J8228" s="284">
        <v>10</v>
      </c>
      <c r="K8228" s="282">
        <v>30</v>
      </c>
    </row>
    <row r="8229" spans="1:11" x14ac:dyDescent="0.3">
      <c r="A8229" s="284" t="s">
        <v>2134</v>
      </c>
      <c r="B8229" s="284">
        <v>125</v>
      </c>
      <c r="C8229" s="24" t="str">
        <f t="shared" si="128"/>
        <v>gray125</v>
      </c>
      <c r="D8229" s="284">
        <v>1603</v>
      </c>
      <c r="E8229" s="284">
        <v>724</v>
      </c>
      <c r="F8229" s="284">
        <v>26317</v>
      </c>
      <c r="G8229" s="284">
        <v>50</v>
      </c>
      <c r="H8229" s="284">
        <v>0</v>
      </c>
      <c r="I8229" s="284">
        <v>0</v>
      </c>
      <c r="J8229" s="284">
        <v>10</v>
      </c>
      <c r="K8229" s="282">
        <v>30</v>
      </c>
    </row>
    <row r="8230" spans="1:11" x14ac:dyDescent="0.3">
      <c r="A8230" s="284" t="s">
        <v>2134</v>
      </c>
      <c r="B8230" s="284">
        <v>126</v>
      </c>
      <c r="C8230" s="24" t="str">
        <f t="shared" si="128"/>
        <v>gray126</v>
      </c>
      <c r="D8230" s="284">
        <v>1621</v>
      </c>
      <c r="E8230" s="284">
        <v>733</v>
      </c>
      <c r="F8230" s="284">
        <v>26628</v>
      </c>
      <c r="G8230" s="284">
        <v>50</v>
      </c>
      <c r="H8230" s="284">
        <v>0</v>
      </c>
      <c r="I8230" s="284">
        <v>0</v>
      </c>
      <c r="J8230" s="284">
        <v>10</v>
      </c>
      <c r="K8230" s="282">
        <v>30</v>
      </c>
    </row>
    <row r="8231" spans="1:11" x14ac:dyDescent="0.3">
      <c r="A8231" s="284" t="s">
        <v>2134</v>
      </c>
      <c r="B8231" s="284">
        <v>127</v>
      </c>
      <c r="C8231" s="24" t="str">
        <f t="shared" si="128"/>
        <v>gray127</v>
      </c>
      <c r="D8231" s="284">
        <v>1639</v>
      </c>
      <c r="E8231" s="284">
        <v>741</v>
      </c>
      <c r="F8231" s="284">
        <v>26962</v>
      </c>
      <c r="G8231" s="284">
        <v>50</v>
      </c>
      <c r="H8231" s="284">
        <v>0</v>
      </c>
      <c r="I8231" s="284">
        <v>0</v>
      </c>
      <c r="J8231" s="284">
        <v>10</v>
      </c>
      <c r="K8231" s="282">
        <v>30</v>
      </c>
    </row>
    <row r="8232" spans="1:11" x14ac:dyDescent="0.3">
      <c r="A8232" s="284" t="s">
        <v>2134</v>
      </c>
      <c r="B8232" s="284">
        <v>128</v>
      </c>
      <c r="C8232" s="24" t="str">
        <f t="shared" si="128"/>
        <v>gray128</v>
      </c>
      <c r="D8232" s="284">
        <v>1657</v>
      </c>
      <c r="E8232" s="284">
        <v>749</v>
      </c>
      <c r="F8232" s="284">
        <v>27309</v>
      </c>
      <c r="G8232" s="284">
        <v>50</v>
      </c>
      <c r="H8232" s="284">
        <v>0</v>
      </c>
      <c r="I8232" s="284">
        <v>0</v>
      </c>
      <c r="J8232" s="284">
        <v>10</v>
      </c>
      <c r="K8232" s="282">
        <v>30</v>
      </c>
    </row>
    <row r="8233" spans="1:11" x14ac:dyDescent="0.3">
      <c r="A8233" s="284" t="s">
        <v>2134</v>
      </c>
      <c r="B8233" s="284">
        <v>129</v>
      </c>
      <c r="C8233" s="24" t="str">
        <f t="shared" si="128"/>
        <v>gray129</v>
      </c>
      <c r="D8233" s="284">
        <v>1675</v>
      </c>
      <c r="E8233" s="284">
        <v>757</v>
      </c>
      <c r="F8233" s="284">
        <v>27631</v>
      </c>
      <c r="G8233" s="284">
        <v>50</v>
      </c>
      <c r="H8233" s="284">
        <v>0</v>
      </c>
      <c r="I8233" s="284">
        <v>0</v>
      </c>
      <c r="J8233" s="284">
        <v>10</v>
      </c>
      <c r="K8233" s="282">
        <v>30</v>
      </c>
    </row>
    <row r="8234" spans="1:11" x14ac:dyDescent="0.3">
      <c r="A8234" s="284" t="s">
        <v>2134</v>
      </c>
      <c r="B8234" s="284">
        <v>130</v>
      </c>
      <c r="C8234" s="24" t="str">
        <f t="shared" si="128"/>
        <v>gray130</v>
      </c>
      <c r="D8234" s="284">
        <v>1694</v>
      </c>
      <c r="E8234" s="284">
        <v>766</v>
      </c>
      <c r="F8234" s="284">
        <v>27988</v>
      </c>
      <c r="G8234" s="284">
        <v>50</v>
      </c>
      <c r="H8234" s="284">
        <v>0</v>
      </c>
      <c r="I8234" s="284">
        <v>0</v>
      </c>
      <c r="J8234" s="284">
        <v>10</v>
      </c>
      <c r="K8234" s="282">
        <v>30</v>
      </c>
    </row>
    <row r="8235" spans="1:11" x14ac:dyDescent="0.3">
      <c r="A8235" s="284" t="s">
        <v>2134</v>
      </c>
      <c r="B8235" s="284">
        <v>131</v>
      </c>
      <c r="C8235" s="24" t="str">
        <f t="shared" si="128"/>
        <v>gray131</v>
      </c>
      <c r="D8235" s="284">
        <v>1713</v>
      </c>
      <c r="E8235" s="284">
        <v>774</v>
      </c>
      <c r="F8235" s="284">
        <v>28338</v>
      </c>
      <c r="G8235" s="284">
        <v>50</v>
      </c>
      <c r="H8235" s="284">
        <v>0</v>
      </c>
      <c r="I8235" s="284">
        <v>0</v>
      </c>
      <c r="J8235" s="284">
        <v>10</v>
      </c>
      <c r="K8235" s="282">
        <v>30</v>
      </c>
    </row>
    <row r="8236" spans="1:11" x14ac:dyDescent="0.3">
      <c r="A8236" s="284" t="s">
        <v>2134</v>
      </c>
      <c r="B8236" s="284">
        <v>132</v>
      </c>
      <c r="C8236" s="24" t="str">
        <f t="shared" si="128"/>
        <v>gray132</v>
      </c>
      <c r="D8236" s="284">
        <v>1732</v>
      </c>
      <c r="E8236" s="284">
        <v>783</v>
      </c>
      <c r="F8236" s="284">
        <v>28671</v>
      </c>
      <c r="G8236" s="284">
        <v>50</v>
      </c>
      <c r="H8236" s="284">
        <v>0</v>
      </c>
      <c r="I8236" s="284">
        <v>0</v>
      </c>
      <c r="J8236" s="284">
        <v>10</v>
      </c>
      <c r="K8236" s="282">
        <v>30</v>
      </c>
    </row>
    <row r="8237" spans="1:11" x14ac:dyDescent="0.3">
      <c r="A8237" s="284" t="s">
        <v>2134</v>
      </c>
      <c r="B8237" s="284">
        <v>133</v>
      </c>
      <c r="C8237" s="24" t="str">
        <f t="shared" si="128"/>
        <v>gray133</v>
      </c>
      <c r="D8237" s="284">
        <v>1751</v>
      </c>
      <c r="E8237" s="284">
        <v>792</v>
      </c>
      <c r="F8237" s="284">
        <v>29030</v>
      </c>
      <c r="G8237" s="284">
        <v>50</v>
      </c>
      <c r="H8237" s="284">
        <v>0</v>
      </c>
      <c r="I8237" s="284">
        <v>0</v>
      </c>
      <c r="J8237" s="284">
        <v>10</v>
      </c>
      <c r="K8237" s="282">
        <v>30</v>
      </c>
    </row>
    <row r="8238" spans="1:11" x14ac:dyDescent="0.3">
      <c r="A8238" s="284" t="s">
        <v>2134</v>
      </c>
      <c r="B8238" s="284">
        <v>134</v>
      </c>
      <c r="C8238" s="24" t="str">
        <f t="shared" si="128"/>
        <v>gray134</v>
      </c>
      <c r="D8238" s="284">
        <v>1770</v>
      </c>
      <c r="E8238" s="284">
        <v>800</v>
      </c>
      <c r="F8238" s="284">
        <v>29404</v>
      </c>
      <c r="G8238" s="284">
        <v>50</v>
      </c>
      <c r="H8238" s="284">
        <v>0</v>
      </c>
      <c r="I8238" s="284">
        <v>0</v>
      </c>
      <c r="J8238" s="284">
        <v>10</v>
      </c>
      <c r="K8238" s="282">
        <v>30</v>
      </c>
    </row>
    <row r="8239" spans="1:11" x14ac:dyDescent="0.3">
      <c r="A8239" s="284" t="s">
        <v>2134</v>
      </c>
      <c r="B8239" s="284">
        <v>135</v>
      </c>
      <c r="C8239" s="24" t="str">
        <f t="shared" si="128"/>
        <v>gray135</v>
      </c>
      <c r="D8239" s="284">
        <v>1790</v>
      </c>
      <c r="E8239" s="284">
        <v>809</v>
      </c>
      <c r="F8239" s="284">
        <v>29749</v>
      </c>
      <c r="G8239" s="284">
        <v>50</v>
      </c>
      <c r="H8239" s="284">
        <v>0</v>
      </c>
      <c r="I8239" s="284">
        <v>0</v>
      </c>
      <c r="J8239" s="284">
        <v>10</v>
      </c>
      <c r="K8239" s="282">
        <v>30</v>
      </c>
    </row>
    <row r="8240" spans="1:11" x14ac:dyDescent="0.3">
      <c r="A8240" s="284" t="s">
        <v>2134</v>
      </c>
      <c r="B8240" s="284">
        <v>136</v>
      </c>
      <c r="C8240" s="24" t="str">
        <f t="shared" si="128"/>
        <v>gray136</v>
      </c>
      <c r="D8240" s="284">
        <v>1810</v>
      </c>
      <c r="E8240" s="284">
        <v>818</v>
      </c>
      <c r="F8240" s="284">
        <v>30132</v>
      </c>
      <c r="G8240" s="284">
        <v>50</v>
      </c>
      <c r="H8240" s="284">
        <v>0</v>
      </c>
      <c r="I8240" s="284">
        <v>0</v>
      </c>
      <c r="J8240" s="284">
        <v>10</v>
      </c>
      <c r="K8240" s="282">
        <v>30</v>
      </c>
    </row>
    <row r="8241" spans="1:11" x14ac:dyDescent="0.3">
      <c r="A8241" s="284" t="s">
        <v>2134</v>
      </c>
      <c r="B8241" s="284">
        <v>137</v>
      </c>
      <c r="C8241" s="24" t="str">
        <f t="shared" si="128"/>
        <v>gray137</v>
      </c>
      <c r="D8241" s="284">
        <v>1830</v>
      </c>
      <c r="E8241" s="284">
        <v>827</v>
      </c>
      <c r="F8241" s="284">
        <v>30509</v>
      </c>
      <c r="G8241" s="284">
        <v>50</v>
      </c>
      <c r="H8241" s="284">
        <v>0</v>
      </c>
      <c r="I8241" s="284">
        <v>0</v>
      </c>
      <c r="J8241" s="284">
        <v>10</v>
      </c>
      <c r="K8241" s="282">
        <v>30</v>
      </c>
    </row>
    <row r="8242" spans="1:11" x14ac:dyDescent="0.3">
      <c r="A8242" s="284" t="s">
        <v>2134</v>
      </c>
      <c r="B8242" s="284">
        <v>138</v>
      </c>
      <c r="C8242" s="24" t="str">
        <f t="shared" si="128"/>
        <v>gray138</v>
      </c>
      <c r="D8242" s="284">
        <v>1850</v>
      </c>
      <c r="E8242" s="284">
        <v>836</v>
      </c>
      <c r="F8242" s="284">
        <v>30867</v>
      </c>
      <c r="G8242" s="284">
        <v>50</v>
      </c>
      <c r="H8242" s="284">
        <v>0</v>
      </c>
      <c r="I8242" s="284">
        <v>0</v>
      </c>
      <c r="J8242" s="284">
        <v>10</v>
      </c>
      <c r="K8242" s="282">
        <v>30</v>
      </c>
    </row>
    <row r="8243" spans="1:11" x14ac:dyDescent="0.3">
      <c r="A8243" s="284" t="s">
        <v>2134</v>
      </c>
      <c r="B8243" s="284">
        <v>139</v>
      </c>
      <c r="C8243" s="24" t="str">
        <f t="shared" si="128"/>
        <v>gray139</v>
      </c>
      <c r="D8243" s="284">
        <v>1870</v>
      </c>
      <c r="E8243" s="284">
        <v>846</v>
      </c>
      <c r="F8243" s="284">
        <v>31252</v>
      </c>
      <c r="G8243" s="284">
        <v>50</v>
      </c>
      <c r="H8243" s="284">
        <v>0</v>
      </c>
      <c r="I8243" s="284">
        <v>0</v>
      </c>
      <c r="J8243" s="284">
        <v>10</v>
      </c>
      <c r="K8243" s="282">
        <v>30</v>
      </c>
    </row>
    <row r="8244" spans="1:11" x14ac:dyDescent="0.3">
      <c r="A8244" s="284" t="s">
        <v>2134</v>
      </c>
      <c r="B8244" s="284">
        <v>140</v>
      </c>
      <c r="C8244" s="24" t="str">
        <f t="shared" si="128"/>
        <v>gray140</v>
      </c>
      <c r="D8244" s="284">
        <v>1891</v>
      </c>
      <c r="E8244" s="284">
        <v>855</v>
      </c>
      <c r="F8244" s="284">
        <v>31653</v>
      </c>
      <c r="G8244" s="284">
        <v>50</v>
      </c>
      <c r="H8244" s="284">
        <v>0</v>
      </c>
      <c r="I8244" s="284">
        <v>0</v>
      </c>
      <c r="J8244" s="284">
        <v>10</v>
      </c>
      <c r="K8244" s="282">
        <v>30</v>
      </c>
    </row>
    <row r="8245" spans="1:11" x14ac:dyDescent="0.3">
      <c r="A8245" s="284" t="s">
        <v>2134</v>
      </c>
      <c r="B8245" s="284">
        <v>141</v>
      </c>
      <c r="C8245" s="24" t="str">
        <f t="shared" si="128"/>
        <v>gray141</v>
      </c>
      <c r="D8245" s="284">
        <v>2063</v>
      </c>
      <c r="E8245" s="284">
        <v>933</v>
      </c>
      <c r="F8245" s="284">
        <v>34878</v>
      </c>
      <c r="G8245" s="284">
        <v>50</v>
      </c>
      <c r="H8245" s="284">
        <v>0</v>
      </c>
      <c r="I8245" s="284">
        <v>0</v>
      </c>
      <c r="J8245" s="284">
        <v>10</v>
      </c>
      <c r="K8245" s="282">
        <v>30</v>
      </c>
    </row>
    <row r="8246" spans="1:11" x14ac:dyDescent="0.3">
      <c r="A8246" s="284" t="s">
        <v>2134</v>
      </c>
      <c r="B8246" s="284">
        <v>142</v>
      </c>
      <c r="C8246" s="24" t="str">
        <f t="shared" si="128"/>
        <v>gray142</v>
      </c>
      <c r="D8246" s="284">
        <v>2086</v>
      </c>
      <c r="E8246" s="284">
        <v>943</v>
      </c>
      <c r="F8246" s="284">
        <v>35326</v>
      </c>
      <c r="G8246" s="284">
        <v>50</v>
      </c>
      <c r="H8246" s="284">
        <v>0</v>
      </c>
      <c r="I8246" s="284">
        <v>0</v>
      </c>
      <c r="J8246" s="284">
        <v>10</v>
      </c>
      <c r="K8246" s="282">
        <v>30</v>
      </c>
    </row>
    <row r="8247" spans="1:11" x14ac:dyDescent="0.3">
      <c r="A8247" s="284" t="s">
        <v>2134</v>
      </c>
      <c r="B8247" s="284">
        <v>143</v>
      </c>
      <c r="C8247" s="24" t="str">
        <f t="shared" si="128"/>
        <v>gray143</v>
      </c>
      <c r="D8247" s="284">
        <v>2109</v>
      </c>
      <c r="E8247" s="284">
        <v>953</v>
      </c>
      <c r="F8247" s="284">
        <v>35831</v>
      </c>
      <c r="G8247" s="284">
        <v>50</v>
      </c>
      <c r="H8247" s="284">
        <v>0</v>
      </c>
      <c r="I8247" s="284">
        <v>0</v>
      </c>
      <c r="J8247" s="284">
        <v>10</v>
      </c>
      <c r="K8247" s="282">
        <v>30</v>
      </c>
    </row>
    <row r="8248" spans="1:11" x14ac:dyDescent="0.3">
      <c r="A8248" s="284" t="s">
        <v>2134</v>
      </c>
      <c r="B8248" s="284">
        <v>144</v>
      </c>
      <c r="C8248" s="24" t="str">
        <f t="shared" si="128"/>
        <v>gray144</v>
      </c>
      <c r="D8248" s="284">
        <v>2132</v>
      </c>
      <c r="E8248" s="284">
        <v>964</v>
      </c>
      <c r="F8248" s="284">
        <v>36251</v>
      </c>
      <c r="G8248" s="284">
        <v>50</v>
      </c>
      <c r="H8248" s="284">
        <v>0</v>
      </c>
      <c r="I8248" s="284">
        <v>0</v>
      </c>
      <c r="J8248" s="284">
        <v>10</v>
      </c>
      <c r="K8248" s="282">
        <v>30</v>
      </c>
    </row>
    <row r="8249" spans="1:11" x14ac:dyDescent="0.3">
      <c r="A8249" s="284" t="s">
        <v>2134</v>
      </c>
      <c r="B8249" s="284">
        <v>145</v>
      </c>
      <c r="C8249" s="24" t="str">
        <f t="shared" si="128"/>
        <v>gray145</v>
      </c>
      <c r="D8249" s="284">
        <v>2156</v>
      </c>
      <c r="E8249" s="284">
        <v>975</v>
      </c>
      <c r="F8249" s="284">
        <v>36742</v>
      </c>
      <c r="G8249" s="284">
        <v>50</v>
      </c>
      <c r="H8249" s="284">
        <v>0</v>
      </c>
      <c r="I8249" s="284">
        <v>0</v>
      </c>
      <c r="J8249" s="284">
        <v>10</v>
      </c>
      <c r="K8249" s="282">
        <v>30</v>
      </c>
    </row>
    <row r="8250" spans="1:11" x14ac:dyDescent="0.3">
      <c r="A8250" s="284" t="s">
        <v>2134</v>
      </c>
      <c r="B8250" s="284">
        <v>146</v>
      </c>
      <c r="C8250" s="24" t="str">
        <f t="shared" si="128"/>
        <v>gray146</v>
      </c>
      <c r="D8250" s="284">
        <v>2179</v>
      </c>
      <c r="E8250" s="284">
        <v>985</v>
      </c>
      <c r="F8250" s="284">
        <v>37213</v>
      </c>
      <c r="G8250" s="284">
        <v>50</v>
      </c>
      <c r="H8250" s="284">
        <v>0</v>
      </c>
      <c r="I8250" s="284">
        <v>0</v>
      </c>
      <c r="J8250" s="284">
        <v>10</v>
      </c>
      <c r="K8250" s="282">
        <v>30</v>
      </c>
    </row>
    <row r="8251" spans="1:11" x14ac:dyDescent="0.3">
      <c r="A8251" s="284" t="s">
        <v>2134</v>
      </c>
      <c r="B8251" s="284">
        <v>147</v>
      </c>
      <c r="C8251" s="24" t="str">
        <f t="shared" si="128"/>
        <v>gray147</v>
      </c>
      <c r="D8251" s="284">
        <v>2203</v>
      </c>
      <c r="E8251" s="284">
        <v>996</v>
      </c>
      <c r="F8251" s="284">
        <v>37693</v>
      </c>
      <c r="G8251" s="284">
        <v>50</v>
      </c>
      <c r="H8251" s="284">
        <v>0</v>
      </c>
      <c r="I8251" s="284">
        <v>0</v>
      </c>
      <c r="J8251" s="284">
        <v>10</v>
      </c>
      <c r="K8251" s="282">
        <v>30</v>
      </c>
    </row>
    <row r="8252" spans="1:11" x14ac:dyDescent="0.3">
      <c r="A8252" s="284" t="s">
        <v>2134</v>
      </c>
      <c r="B8252" s="284">
        <v>148</v>
      </c>
      <c r="C8252" s="24" t="str">
        <f t="shared" si="128"/>
        <v>gray148</v>
      </c>
      <c r="D8252" s="284">
        <v>2227</v>
      </c>
      <c r="E8252" s="284">
        <v>1007</v>
      </c>
      <c r="F8252" s="284">
        <v>38134</v>
      </c>
      <c r="G8252" s="284">
        <v>50</v>
      </c>
      <c r="H8252" s="284">
        <v>0</v>
      </c>
      <c r="I8252" s="284">
        <v>0</v>
      </c>
      <c r="J8252" s="284">
        <v>10</v>
      </c>
      <c r="K8252" s="282">
        <v>30</v>
      </c>
    </row>
    <row r="8253" spans="1:11" x14ac:dyDescent="0.3">
      <c r="A8253" s="284" t="s">
        <v>2134</v>
      </c>
      <c r="B8253" s="284">
        <v>149</v>
      </c>
      <c r="C8253" s="24" t="str">
        <f t="shared" si="128"/>
        <v>gray149</v>
      </c>
      <c r="D8253" s="284">
        <v>2252</v>
      </c>
      <c r="E8253" s="284">
        <v>1018</v>
      </c>
      <c r="F8253" s="284">
        <v>38650</v>
      </c>
      <c r="G8253" s="284">
        <v>50</v>
      </c>
      <c r="H8253" s="284">
        <v>0</v>
      </c>
      <c r="I8253" s="284">
        <v>0</v>
      </c>
      <c r="J8253" s="284">
        <v>10</v>
      </c>
      <c r="K8253" s="282">
        <v>30</v>
      </c>
    </row>
    <row r="8254" spans="1:11" x14ac:dyDescent="0.3">
      <c r="A8254" s="284" t="s">
        <v>2134</v>
      </c>
      <c r="B8254" s="284">
        <v>150</v>
      </c>
      <c r="C8254" s="24" t="str">
        <f t="shared" si="128"/>
        <v>gray150</v>
      </c>
      <c r="D8254" s="284">
        <v>2276</v>
      </c>
      <c r="E8254" s="284">
        <v>1029</v>
      </c>
      <c r="F8254" s="284">
        <v>39101</v>
      </c>
      <c r="G8254" s="284">
        <v>50</v>
      </c>
      <c r="H8254" s="284">
        <v>0</v>
      </c>
      <c r="I8254" s="284">
        <v>0</v>
      </c>
      <c r="J8254" s="284">
        <v>10</v>
      </c>
      <c r="K8254" s="282">
        <v>30</v>
      </c>
    </row>
    <row r="8255" spans="1:11" x14ac:dyDescent="0.3">
      <c r="A8255" s="284" t="s">
        <v>2134</v>
      </c>
      <c r="B8255" s="284">
        <v>151</v>
      </c>
      <c r="C8255" s="24" t="str">
        <f t="shared" si="128"/>
        <v>gray151</v>
      </c>
      <c r="D8255" s="284">
        <v>2301</v>
      </c>
      <c r="E8255" s="284">
        <v>1040</v>
      </c>
      <c r="F8255" s="284">
        <v>39606</v>
      </c>
      <c r="G8255" s="284">
        <v>50</v>
      </c>
      <c r="H8255" s="284">
        <v>0</v>
      </c>
      <c r="I8255" s="284">
        <v>0</v>
      </c>
      <c r="J8255" s="284">
        <v>10</v>
      </c>
      <c r="K8255" s="282">
        <v>30</v>
      </c>
    </row>
    <row r="8256" spans="1:11" x14ac:dyDescent="0.3">
      <c r="A8256" s="284" t="s">
        <v>2134</v>
      </c>
      <c r="B8256" s="284">
        <v>152</v>
      </c>
      <c r="C8256" s="24" t="str">
        <f t="shared" si="128"/>
        <v>gray152</v>
      </c>
      <c r="D8256" s="284">
        <v>2327</v>
      </c>
      <c r="E8256" s="284">
        <v>1052</v>
      </c>
      <c r="F8256" s="284">
        <v>40068</v>
      </c>
      <c r="G8256" s="284">
        <v>50</v>
      </c>
      <c r="H8256" s="284">
        <v>0</v>
      </c>
      <c r="I8256" s="284">
        <v>0</v>
      </c>
      <c r="J8256" s="284">
        <v>10</v>
      </c>
      <c r="K8256" s="282">
        <v>30</v>
      </c>
    </row>
    <row r="8257" spans="1:11" x14ac:dyDescent="0.3">
      <c r="A8257" s="284" t="s">
        <v>2134</v>
      </c>
      <c r="B8257" s="284">
        <v>153</v>
      </c>
      <c r="C8257" s="24" t="str">
        <f t="shared" si="128"/>
        <v>gray153</v>
      </c>
      <c r="D8257" s="284">
        <v>2352</v>
      </c>
      <c r="E8257" s="284">
        <v>1063</v>
      </c>
      <c r="F8257" s="284">
        <v>40609</v>
      </c>
      <c r="G8257" s="284">
        <v>50</v>
      </c>
      <c r="H8257" s="284">
        <v>0</v>
      </c>
      <c r="I8257" s="284">
        <v>0</v>
      </c>
      <c r="J8257" s="284">
        <v>10</v>
      </c>
      <c r="K8257" s="282">
        <v>30</v>
      </c>
    </row>
    <row r="8258" spans="1:11" x14ac:dyDescent="0.3">
      <c r="A8258" s="284" t="s">
        <v>2134</v>
      </c>
      <c r="B8258" s="284">
        <v>154</v>
      </c>
      <c r="C8258" s="24" t="str">
        <f t="shared" si="128"/>
        <v>gray154</v>
      </c>
      <c r="D8258" s="284">
        <v>2378</v>
      </c>
      <c r="E8258" s="284">
        <v>1075</v>
      </c>
      <c r="F8258" s="284">
        <v>41082</v>
      </c>
      <c r="G8258" s="284">
        <v>50</v>
      </c>
      <c r="H8258" s="284">
        <v>0</v>
      </c>
      <c r="I8258" s="284">
        <v>0</v>
      </c>
      <c r="J8258" s="284">
        <v>10</v>
      </c>
      <c r="K8258" s="282">
        <v>30</v>
      </c>
    </row>
    <row r="8259" spans="1:11" x14ac:dyDescent="0.3">
      <c r="A8259" s="284" t="s">
        <v>2134</v>
      </c>
      <c r="B8259" s="284">
        <v>155</v>
      </c>
      <c r="C8259" s="24" t="str">
        <f t="shared" si="128"/>
        <v>gray155</v>
      </c>
      <c r="D8259" s="284">
        <v>2404</v>
      </c>
      <c r="E8259" s="284">
        <v>1087</v>
      </c>
      <c r="F8259" s="284">
        <v>41611</v>
      </c>
      <c r="G8259" s="284">
        <v>50</v>
      </c>
      <c r="H8259" s="284">
        <v>0</v>
      </c>
      <c r="I8259" s="284">
        <v>0</v>
      </c>
      <c r="J8259" s="284">
        <v>10</v>
      </c>
      <c r="K8259" s="282">
        <v>30</v>
      </c>
    </row>
    <row r="8260" spans="1:11" x14ac:dyDescent="0.3">
      <c r="A8260" s="284" t="s">
        <v>2134</v>
      </c>
      <c r="B8260" s="284">
        <v>156</v>
      </c>
      <c r="C8260" s="24" t="str">
        <f t="shared" si="128"/>
        <v>gray156</v>
      </c>
      <c r="D8260" s="284">
        <v>2430</v>
      </c>
      <c r="E8260" s="284">
        <v>1099</v>
      </c>
      <c r="F8260" s="284">
        <v>42096</v>
      </c>
      <c r="G8260" s="284">
        <v>50</v>
      </c>
      <c r="H8260" s="284">
        <v>0</v>
      </c>
      <c r="I8260" s="284">
        <v>0</v>
      </c>
      <c r="J8260" s="284">
        <v>10</v>
      </c>
      <c r="K8260" s="282">
        <v>30</v>
      </c>
    </row>
    <row r="8261" spans="1:11" x14ac:dyDescent="0.3">
      <c r="A8261" s="284" t="s">
        <v>2134</v>
      </c>
      <c r="B8261" s="284">
        <v>157</v>
      </c>
      <c r="C8261" s="24" t="str">
        <f t="shared" si="128"/>
        <v>gray157</v>
      </c>
      <c r="D8261" s="284">
        <v>2456</v>
      </c>
      <c r="E8261" s="284">
        <v>1110</v>
      </c>
      <c r="F8261" s="284">
        <v>42664</v>
      </c>
      <c r="G8261" s="284">
        <v>50</v>
      </c>
      <c r="H8261" s="284">
        <v>0</v>
      </c>
      <c r="I8261" s="284">
        <v>0</v>
      </c>
      <c r="J8261" s="284">
        <v>10</v>
      </c>
      <c r="K8261" s="282">
        <v>30</v>
      </c>
    </row>
    <row r="8262" spans="1:11" x14ac:dyDescent="0.3">
      <c r="A8262" s="284" t="s">
        <v>2134</v>
      </c>
      <c r="B8262" s="284">
        <v>158</v>
      </c>
      <c r="C8262" s="24" t="str">
        <f t="shared" ref="C8262:C8325" si="129">A8262&amp;B8262</f>
        <v>gray158</v>
      </c>
      <c r="D8262" s="284">
        <v>2483</v>
      </c>
      <c r="E8262" s="284">
        <v>1123</v>
      </c>
      <c r="F8262" s="284">
        <v>43160</v>
      </c>
      <c r="G8262" s="284">
        <v>50</v>
      </c>
      <c r="H8262" s="284">
        <v>0</v>
      </c>
      <c r="I8262" s="284">
        <v>0</v>
      </c>
      <c r="J8262" s="284">
        <v>10</v>
      </c>
      <c r="K8262" s="282">
        <v>30</v>
      </c>
    </row>
    <row r="8263" spans="1:11" x14ac:dyDescent="0.3">
      <c r="A8263" s="284" t="s">
        <v>2134</v>
      </c>
      <c r="B8263" s="284">
        <v>159</v>
      </c>
      <c r="C8263" s="24" t="str">
        <f t="shared" si="129"/>
        <v>gray159</v>
      </c>
      <c r="D8263" s="284">
        <v>2510</v>
      </c>
      <c r="E8263" s="284">
        <v>1135</v>
      </c>
      <c r="F8263" s="284">
        <v>43742</v>
      </c>
      <c r="G8263" s="284">
        <v>50</v>
      </c>
      <c r="H8263" s="284">
        <v>0</v>
      </c>
      <c r="I8263" s="284">
        <v>0</v>
      </c>
      <c r="J8263" s="284">
        <v>10</v>
      </c>
      <c r="K8263" s="282">
        <v>30</v>
      </c>
    </row>
    <row r="8264" spans="1:11" x14ac:dyDescent="0.3">
      <c r="A8264" s="284" t="s">
        <v>2134</v>
      </c>
      <c r="B8264" s="284">
        <v>160</v>
      </c>
      <c r="C8264" s="24" t="str">
        <f t="shared" si="129"/>
        <v>gray160</v>
      </c>
      <c r="D8264" s="284">
        <v>2537</v>
      </c>
      <c r="E8264" s="284">
        <v>1147</v>
      </c>
      <c r="F8264" s="284">
        <v>44250</v>
      </c>
      <c r="G8264" s="284">
        <v>50</v>
      </c>
      <c r="H8264" s="284">
        <v>0</v>
      </c>
      <c r="I8264" s="284">
        <v>0</v>
      </c>
      <c r="J8264" s="284">
        <v>10</v>
      </c>
      <c r="K8264" s="282">
        <v>30</v>
      </c>
    </row>
    <row r="8265" spans="1:11" x14ac:dyDescent="0.3">
      <c r="A8265" s="284" t="s">
        <v>2134</v>
      </c>
      <c r="B8265" s="284">
        <v>161</v>
      </c>
      <c r="C8265" s="24" t="str">
        <f t="shared" si="129"/>
        <v>gray161</v>
      </c>
      <c r="D8265" s="284">
        <v>2768</v>
      </c>
      <c r="E8265" s="284">
        <v>1251</v>
      </c>
      <c r="F8265" s="284">
        <v>48908</v>
      </c>
      <c r="G8265" s="284">
        <v>50</v>
      </c>
      <c r="H8265" s="284">
        <v>0</v>
      </c>
      <c r="I8265" s="284">
        <v>0</v>
      </c>
      <c r="J8265" s="284">
        <v>10</v>
      </c>
      <c r="K8265" s="282">
        <v>30</v>
      </c>
    </row>
    <row r="8266" spans="1:11" x14ac:dyDescent="0.3">
      <c r="A8266" s="284" t="s">
        <v>2134</v>
      </c>
      <c r="B8266" s="284">
        <v>162</v>
      </c>
      <c r="C8266" s="24" t="str">
        <f t="shared" si="129"/>
        <v>gray162</v>
      </c>
      <c r="D8266" s="284">
        <v>2798</v>
      </c>
      <c r="E8266" s="284">
        <v>1265</v>
      </c>
      <c r="F8266" s="284">
        <v>49477</v>
      </c>
      <c r="G8266" s="284">
        <v>50</v>
      </c>
      <c r="H8266" s="284">
        <v>0</v>
      </c>
      <c r="I8266" s="284">
        <v>0</v>
      </c>
      <c r="J8266" s="284">
        <v>10</v>
      </c>
      <c r="K8266" s="282">
        <v>30</v>
      </c>
    </row>
    <row r="8267" spans="1:11" x14ac:dyDescent="0.3">
      <c r="A8267" s="284" t="s">
        <v>2134</v>
      </c>
      <c r="B8267" s="284">
        <v>163</v>
      </c>
      <c r="C8267" s="24" t="str">
        <f t="shared" si="129"/>
        <v>gray163</v>
      </c>
      <c r="D8267" s="284">
        <v>2828</v>
      </c>
      <c r="E8267" s="284">
        <v>1279</v>
      </c>
      <c r="F8267" s="284">
        <v>50141</v>
      </c>
      <c r="G8267" s="284">
        <v>50</v>
      </c>
      <c r="H8267" s="284">
        <v>0</v>
      </c>
      <c r="I8267" s="284">
        <v>0</v>
      </c>
      <c r="J8267" s="284">
        <v>10</v>
      </c>
      <c r="K8267" s="282">
        <v>30</v>
      </c>
    </row>
    <row r="8268" spans="1:11" x14ac:dyDescent="0.3">
      <c r="A8268" s="284" t="s">
        <v>2134</v>
      </c>
      <c r="B8268" s="284">
        <v>164</v>
      </c>
      <c r="C8268" s="24" t="str">
        <f t="shared" si="129"/>
        <v>gray164</v>
      </c>
      <c r="D8268" s="284">
        <v>2859</v>
      </c>
      <c r="E8268" s="284">
        <v>1293</v>
      </c>
      <c r="F8268" s="284">
        <v>50724</v>
      </c>
      <c r="G8268" s="284">
        <v>50</v>
      </c>
      <c r="H8268" s="284">
        <v>0</v>
      </c>
      <c r="I8268" s="284">
        <v>0</v>
      </c>
      <c r="J8268" s="284">
        <v>10</v>
      </c>
      <c r="K8268" s="282">
        <v>30</v>
      </c>
    </row>
    <row r="8269" spans="1:11" x14ac:dyDescent="0.3">
      <c r="A8269" s="284" t="s">
        <v>2134</v>
      </c>
      <c r="B8269" s="284">
        <v>165</v>
      </c>
      <c r="C8269" s="24" t="str">
        <f t="shared" si="129"/>
        <v>gray165</v>
      </c>
      <c r="D8269" s="284">
        <v>2890</v>
      </c>
      <c r="E8269" s="284">
        <v>1307</v>
      </c>
      <c r="F8269" s="284">
        <v>51470</v>
      </c>
      <c r="G8269" s="284">
        <v>50</v>
      </c>
      <c r="H8269" s="284">
        <v>0</v>
      </c>
      <c r="I8269" s="284">
        <v>0</v>
      </c>
      <c r="J8269" s="284">
        <v>10</v>
      </c>
      <c r="K8269" s="282">
        <v>30</v>
      </c>
    </row>
    <row r="8270" spans="1:11" x14ac:dyDescent="0.3">
      <c r="A8270" s="284" t="s">
        <v>2134</v>
      </c>
      <c r="B8270" s="284">
        <v>166</v>
      </c>
      <c r="C8270" s="24" t="str">
        <f t="shared" si="129"/>
        <v>gray166</v>
      </c>
      <c r="D8270" s="284">
        <v>2921</v>
      </c>
      <c r="E8270" s="284">
        <v>1321</v>
      </c>
      <c r="F8270" s="284">
        <v>52068</v>
      </c>
      <c r="G8270" s="284">
        <v>50</v>
      </c>
      <c r="H8270" s="284">
        <v>0</v>
      </c>
      <c r="I8270" s="284">
        <v>0</v>
      </c>
      <c r="J8270" s="284">
        <v>10</v>
      </c>
      <c r="K8270" s="282">
        <v>30</v>
      </c>
    </row>
    <row r="8271" spans="1:11" x14ac:dyDescent="0.3">
      <c r="A8271" s="284" t="s">
        <v>2134</v>
      </c>
      <c r="B8271" s="284">
        <v>167</v>
      </c>
      <c r="C8271" s="24" t="str">
        <f t="shared" si="129"/>
        <v>gray167</v>
      </c>
      <c r="D8271" s="284">
        <v>2953</v>
      </c>
      <c r="E8271" s="284">
        <v>1335</v>
      </c>
      <c r="F8271" s="284">
        <v>52672</v>
      </c>
      <c r="G8271" s="284">
        <v>50</v>
      </c>
      <c r="H8271" s="284">
        <v>0</v>
      </c>
      <c r="I8271" s="284">
        <v>0</v>
      </c>
      <c r="J8271" s="284">
        <v>10</v>
      </c>
      <c r="K8271" s="282">
        <v>30</v>
      </c>
    </row>
    <row r="8272" spans="1:11" x14ac:dyDescent="0.3">
      <c r="A8272" s="284" t="s">
        <v>2134</v>
      </c>
      <c r="B8272" s="284">
        <v>168</v>
      </c>
      <c r="C8272" s="24" t="str">
        <f t="shared" si="129"/>
        <v>gray168</v>
      </c>
      <c r="D8272" s="284">
        <v>2985</v>
      </c>
      <c r="E8272" s="284">
        <v>1349</v>
      </c>
      <c r="F8272" s="284">
        <v>53283</v>
      </c>
      <c r="G8272" s="284">
        <v>50</v>
      </c>
      <c r="H8272" s="284">
        <v>0</v>
      </c>
      <c r="I8272" s="284">
        <v>0</v>
      </c>
      <c r="J8272" s="284">
        <v>10</v>
      </c>
      <c r="K8272" s="282">
        <v>30</v>
      </c>
    </row>
    <row r="8273" spans="1:11" x14ac:dyDescent="0.3">
      <c r="A8273" s="284" t="s">
        <v>2134</v>
      </c>
      <c r="B8273" s="284">
        <v>169</v>
      </c>
      <c r="C8273" s="24" t="str">
        <f t="shared" si="129"/>
        <v>gray169</v>
      </c>
      <c r="D8273" s="284">
        <v>3017</v>
      </c>
      <c r="E8273" s="284">
        <v>1364</v>
      </c>
      <c r="F8273" s="284">
        <v>54065</v>
      </c>
      <c r="G8273" s="284">
        <v>50</v>
      </c>
      <c r="H8273" s="284">
        <v>0</v>
      </c>
      <c r="I8273" s="284">
        <v>0</v>
      </c>
      <c r="J8273" s="284">
        <v>10</v>
      </c>
      <c r="K8273" s="282">
        <v>30</v>
      </c>
    </row>
    <row r="8274" spans="1:11" x14ac:dyDescent="0.3">
      <c r="A8274" s="284" t="s">
        <v>2134</v>
      </c>
      <c r="B8274" s="284">
        <v>170</v>
      </c>
      <c r="C8274" s="24" t="str">
        <f t="shared" si="129"/>
        <v>gray170</v>
      </c>
      <c r="D8274" s="284">
        <v>3049</v>
      </c>
      <c r="E8274" s="284">
        <v>1379</v>
      </c>
      <c r="F8274" s="284">
        <v>54692</v>
      </c>
      <c r="G8274" s="284">
        <v>50</v>
      </c>
      <c r="H8274" s="284">
        <v>0</v>
      </c>
      <c r="I8274" s="284">
        <v>0</v>
      </c>
      <c r="J8274" s="284">
        <v>10</v>
      </c>
      <c r="K8274" s="282">
        <v>30</v>
      </c>
    </row>
    <row r="8275" spans="1:11" x14ac:dyDescent="0.3">
      <c r="A8275" s="284" t="s">
        <v>2134</v>
      </c>
      <c r="B8275" s="284">
        <v>171</v>
      </c>
      <c r="C8275" s="24" t="str">
        <f t="shared" si="129"/>
        <v>gray171</v>
      </c>
      <c r="D8275" s="284">
        <v>3082</v>
      </c>
      <c r="E8275" s="284">
        <v>1394</v>
      </c>
      <c r="F8275" s="284">
        <v>55325</v>
      </c>
      <c r="G8275" s="284">
        <v>50</v>
      </c>
      <c r="H8275" s="284">
        <v>0</v>
      </c>
      <c r="I8275" s="284">
        <v>0</v>
      </c>
      <c r="J8275" s="284">
        <v>10</v>
      </c>
      <c r="K8275" s="282">
        <v>30</v>
      </c>
    </row>
    <row r="8276" spans="1:11" x14ac:dyDescent="0.3">
      <c r="A8276" s="284" t="s">
        <v>2134</v>
      </c>
      <c r="B8276" s="284">
        <v>172</v>
      </c>
      <c r="C8276" s="24" t="str">
        <f t="shared" si="129"/>
        <v>gray172</v>
      </c>
      <c r="D8276" s="284">
        <v>3115</v>
      </c>
      <c r="E8276" s="284">
        <v>1409</v>
      </c>
      <c r="F8276" s="284">
        <v>55966</v>
      </c>
      <c r="G8276" s="284">
        <v>50</v>
      </c>
      <c r="H8276" s="284">
        <v>0</v>
      </c>
      <c r="I8276" s="284">
        <v>0</v>
      </c>
      <c r="J8276" s="284">
        <v>10</v>
      </c>
      <c r="K8276" s="282">
        <v>30</v>
      </c>
    </row>
    <row r="8277" spans="1:11" x14ac:dyDescent="0.3">
      <c r="A8277" s="284" t="s">
        <v>2134</v>
      </c>
      <c r="B8277" s="284">
        <v>173</v>
      </c>
      <c r="C8277" s="24" t="str">
        <f t="shared" si="129"/>
        <v>gray173</v>
      </c>
      <c r="D8277" s="284">
        <v>3149</v>
      </c>
      <c r="E8277" s="284">
        <v>1424</v>
      </c>
      <c r="F8277" s="284">
        <v>56787</v>
      </c>
      <c r="G8277" s="284">
        <v>50</v>
      </c>
      <c r="H8277" s="284">
        <v>0</v>
      </c>
      <c r="I8277" s="284">
        <v>0</v>
      </c>
      <c r="J8277" s="284">
        <v>10</v>
      </c>
      <c r="K8277" s="282">
        <v>30</v>
      </c>
    </row>
    <row r="8278" spans="1:11" x14ac:dyDescent="0.3">
      <c r="A8278" s="284" t="s">
        <v>2134</v>
      </c>
      <c r="B8278" s="284">
        <v>174</v>
      </c>
      <c r="C8278" s="24" t="str">
        <f t="shared" si="129"/>
        <v>gray174</v>
      </c>
      <c r="D8278" s="284">
        <v>3183</v>
      </c>
      <c r="E8278" s="284">
        <v>1439</v>
      </c>
      <c r="F8278" s="284">
        <v>57443</v>
      </c>
      <c r="G8278" s="284">
        <v>50</v>
      </c>
      <c r="H8278" s="284">
        <v>0</v>
      </c>
      <c r="I8278" s="284">
        <v>0</v>
      </c>
      <c r="J8278" s="284">
        <v>10</v>
      </c>
      <c r="K8278" s="282">
        <v>30</v>
      </c>
    </row>
    <row r="8279" spans="1:11" x14ac:dyDescent="0.3">
      <c r="A8279" s="284" t="s">
        <v>2134</v>
      </c>
      <c r="B8279" s="284">
        <v>175</v>
      </c>
      <c r="C8279" s="24" t="str">
        <f t="shared" si="129"/>
        <v>gray175</v>
      </c>
      <c r="D8279" s="284">
        <v>3217</v>
      </c>
      <c r="E8279" s="284">
        <v>1455</v>
      </c>
      <c r="F8279" s="284">
        <v>58108</v>
      </c>
      <c r="G8279" s="284">
        <v>50</v>
      </c>
      <c r="H8279" s="284">
        <v>0</v>
      </c>
      <c r="I8279" s="284">
        <v>0</v>
      </c>
      <c r="J8279" s="284">
        <v>10</v>
      </c>
      <c r="K8279" s="282">
        <v>30</v>
      </c>
    </row>
    <row r="8280" spans="1:11" x14ac:dyDescent="0.3">
      <c r="A8280" s="284" t="s">
        <v>2134</v>
      </c>
      <c r="B8280" s="284">
        <v>176</v>
      </c>
      <c r="C8280" s="24" t="str">
        <f t="shared" si="129"/>
        <v>gray176</v>
      </c>
      <c r="D8280" s="284">
        <v>3252</v>
      </c>
      <c r="E8280" s="284">
        <v>1470</v>
      </c>
      <c r="F8280" s="284">
        <v>58779</v>
      </c>
      <c r="G8280" s="284">
        <v>50</v>
      </c>
      <c r="H8280" s="284">
        <v>0</v>
      </c>
      <c r="I8280" s="284">
        <v>0</v>
      </c>
      <c r="J8280" s="284">
        <v>10</v>
      </c>
      <c r="K8280" s="282">
        <v>30</v>
      </c>
    </row>
    <row r="8281" spans="1:11" x14ac:dyDescent="0.3">
      <c r="A8281" s="284" t="s">
        <v>2134</v>
      </c>
      <c r="B8281" s="284">
        <v>177</v>
      </c>
      <c r="C8281" s="24" t="str">
        <f t="shared" si="129"/>
        <v>gray177</v>
      </c>
      <c r="D8281" s="284">
        <v>3287</v>
      </c>
      <c r="E8281" s="284">
        <v>1486</v>
      </c>
      <c r="F8281" s="284">
        <v>59640</v>
      </c>
      <c r="G8281" s="284">
        <v>50</v>
      </c>
      <c r="H8281" s="284">
        <v>0</v>
      </c>
      <c r="I8281" s="284">
        <v>0</v>
      </c>
      <c r="J8281" s="284">
        <v>10</v>
      </c>
      <c r="K8281" s="282">
        <v>30</v>
      </c>
    </row>
    <row r="8282" spans="1:11" x14ac:dyDescent="0.3">
      <c r="A8282" s="284" t="s">
        <v>2134</v>
      </c>
      <c r="B8282" s="284">
        <v>178</v>
      </c>
      <c r="C8282" s="24" t="str">
        <f t="shared" si="129"/>
        <v>gray178</v>
      </c>
      <c r="D8282" s="284">
        <v>3322</v>
      </c>
      <c r="E8282" s="284">
        <v>1502</v>
      </c>
      <c r="F8282" s="284">
        <v>60329</v>
      </c>
      <c r="G8282" s="284">
        <v>50</v>
      </c>
      <c r="H8282" s="284">
        <v>0</v>
      </c>
      <c r="I8282" s="284">
        <v>0</v>
      </c>
      <c r="J8282" s="284">
        <v>10</v>
      </c>
      <c r="K8282" s="282">
        <v>30</v>
      </c>
    </row>
    <row r="8283" spans="1:11" x14ac:dyDescent="0.3">
      <c r="A8283" s="284" t="s">
        <v>2134</v>
      </c>
      <c r="B8283" s="284">
        <v>179</v>
      </c>
      <c r="C8283" s="24" t="str">
        <f t="shared" si="129"/>
        <v>gray179</v>
      </c>
      <c r="D8283" s="284">
        <v>3358</v>
      </c>
      <c r="E8283" s="284">
        <v>1518</v>
      </c>
      <c r="F8283" s="284">
        <v>61025</v>
      </c>
      <c r="G8283" s="284">
        <v>50</v>
      </c>
      <c r="H8283" s="284">
        <v>0</v>
      </c>
      <c r="I8283" s="284">
        <v>0</v>
      </c>
      <c r="J8283" s="284">
        <v>10</v>
      </c>
      <c r="K8283" s="282">
        <v>30</v>
      </c>
    </row>
    <row r="8284" spans="1:11" x14ac:dyDescent="0.3">
      <c r="A8284" s="284" t="s">
        <v>2134</v>
      </c>
      <c r="B8284" s="284">
        <v>180</v>
      </c>
      <c r="C8284" s="24" t="str">
        <f t="shared" si="129"/>
        <v>gray180</v>
      </c>
      <c r="D8284" s="284">
        <v>3394</v>
      </c>
      <c r="E8284" s="284">
        <v>1534</v>
      </c>
      <c r="F8284" s="284">
        <v>61729</v>
      </c>
      <c r="G8284" s="284">
        <v>50</v>
      </c>
      <c r="H8284" s="284">
        <v>0</v>
      </c>
      <c r="I8284" s="284">
        <v>0</v>
      </c>
      <c r="J8284" s="284">
        <v>10</v>
      </c>
      <c r="K8284" s="282">
        <v>30</v>
      </c>
    </row>
    <row r="8285" spans="1:11" x14ac:dyDescent="0.3">
      <c r="A8285" s="284" t="s">
        <v>2134</v>
      </c>
      <c r="B8285" s="284">
        <v>181</v>
      </c>
      <c r="C8285" s="24" t="str">
        <f t="shared" si="129"/>
        <v>gray181</v>
      </c>
      <c r="D8285" s="284">
        <v>3701</v>
      </c>
      <c r="E8285" s="284">
        <v>1674</v>
      </c>
      <c r="F8285" s="284">
        <v>68352</v>
      </c>
      <c r="G8285" s="284">
        <v>50</v>
      </c>
      <c r="H8285" s="284">
        <v>0</v>
      </c>
      <c r="I8285" s="284">
        <v>0</v>
      </c>
      <c r="J8285" s="284">
        <v>10</v>
      </c>
      <c r="K8285" s="282">
        <v>30</v>
      </c>
    </row>
    <row r="8286" spans="1:11" x14ac:dyDescent="0.3">
      <c r="A8286" s="284" t="s">
        <v>2134</v>
      </c>
      <c r="B8286" s="284">
        <v>182</v>
      </c>
      <c r="C8286" s="24" t="str">
        <f t="shared" si="129"/>
        <v>gray182</v>
      </c>
      <c r="D8286" s="284">
        <v>3741</v>
      </c>
      <c r="E8286" s="284">
        <v>1692</v>
      </c>
      <c r="F8286" s="284">
        <v>69140</v>
      </c>
      <c r="G8286" s="284">
        <v>50</v>
      </c>
      <c r="H8286" s="284">
        <v>0</v>
      </c>
      <c r="I8286" s="284">
        <v>0</v>
      </c>
      <c r="J8286" s="284">
        <v>10</v>
      </c>
      <c r="K8286" s="282">
        <v>30</v>
      </c>
    </row>
    <row r="8287" spans="1:11" x14ac:dyDescent="0.3">
      <c r="A8287" s="284" t="s">
        <v>2134</v>
      </c>
      <c r="B8287" s="284">
        <v>183</v>
      </c>
      <c r="C8287" s="24" t="str">
        <f t="shared" si="129"/>
        <v>gray183</v>
      </c>
      <c r="D8287" s="284">
        <v>3781</v>
      </c>
      <c r="E8287" s="284">
        <v>1710</v>
      </c>
      <c r="F8287" s="284">
        <v>69937</v>
      </c>
      <c r="G8287" s="284">
        <v>50</v>
      </c>
      <c r="H8287" s="284">
        <v>0</v>
      </c>
      <c r="I8287" s="284">
        <v>0</v>
      </c>
      <c r="J8287" s="284">
        <v>10</v>
      </c>
      <c r="K8287" s="282">
        <v>30</v>
      </c>
    </row>
    <row r="8288" spans="1:11" x14ac:dyDescent="0.3">
      <c r="A8288" s="284" t="s">
        <v>2134</v>
      </c>
      <c r="B8288" s="284">
        <v>184</v>
      </c>
      <c r="C8288" s="24" t="str">
        <f t="shared" si="129"/>
        <v>gray184</v>
      </c>
      <c r="D8288" s="284">
        <v>3821</v>
      </c>
      <c r="E8288" s="284">
        <v>1728</v>
      </c>
      <c r="F8288" s="284">
        <v>70742</v>
      </c>
      <c r="G8288" s="284">
        <v>50</v>
      </c>
      <c r="H8288" s="284">
        <v>0</v>
      </c>
      <c r="I8288" s="284">
        <v>0</v>
      </c>
      <c r="J8288" s="284">
        <v>10</v>
      </c>
      <c r="K8288" s="282">
        <v>30</v>
      </c>
    </row>
    <row r="8289" spans="1:11" x14ac:dyDescent="0.3">
      <c r="A8289" s="284" t="s">
        <v>2134</v>
      </c>
      <c r="B8289" s="284">
        <v>185</v>
      </c>
      <c r="C8289" s="24" t="str">
        <f t="shared" si="129"/>
        <v>gray185</v>
      </c>
      <c r="D8289" s="284">
        <v>3862</v>
      </c>
      <c r="E8289" s="284">
        <v>1746</v>
      </c>
      <c r="F8289" s="284">
        <v>71778</v>
      </c>
      <c r="G8289" s="284">
        <v>50</v>
      </c>
      <c r="H8289" s="284">
        <v>0</v>
      </c>
      <c r="I8289" s="284">
        <v>0</v>
      </c>
      <c r="J8289" s="284">
        <v>10</v>
      </c>
      <c r="K8289" s="282">
        <v>30</v>
      </c>
    </row>
    <row r="8290" spans="1:11" x14ac:dyDescent="0.3">
      <c r="A8290" s="284" t="s">
        <v>2134</v>
      </c>
      <c r="B8290" s="284">
        <v>186</v>
      </c>
      <c r="C8290" s="24" t="str">
        <f t="shared" si="129"/>
        <v>gray186</v>
      </c>
      <c r="D8290" s="284">
        <v>3903</v>
      </c>
      <c r="E8290" s="284">
        <v>1765</v>
      </c>
      <c r="F8290" s="284">
        <v>72604</v>
      </c>
      <c r="G8290" s="284">
        <v>50</v>
      </c>
      <c r="H8290" s="284">
        <v>0</v>
      </c>
      <c r="I8290" s="284">
        <v>0</v>
      </c>
      <c r="J8290" s="284">
        <v>10</v>
      </c>
      <c r="K8290" s="282">
        <v>30</v>
      </c>
    </row>
    <row r="8291" spans="1:11" x14ac:dyDescent="0.3">
      <c r="A8291" s="284" t="s">
        <v>2134</v>
      </c>
      <c r="B8291" s="284">
        <v>187</v>
      </c>
      <c r="C8291" s="24" t="str">
        <f t="shared" si="129"/>
        <v>gray187</v>
      </c>
      <c r="D8291" s="284">
        <v>3945</v>
      </c>
      <c r="E8291" s="284">
        <v>1784</v>
      </c>
      <c r="F8291" s="284">
        <v>73439</v>
      </c>
      <c r="G8291" s="284">
        <v>50</v>
      </c>
      <c r="H8291" s="284">
        <v>0</v>
      </c>
      <c r="I8291" s="284">
        <v>0</v>
      </c>
      <c r="J8291" s="284">
        <v>10</v>
      </c>
      <c r="K8291" s="282">
        <v>30</v>
      </c>
    </row>
    <row r="8292" spans="1:11" x14ac:dyDescent="0.3">
      <c r="A8292" s="284" t="s">
        <v>2134</v>
      </c>
      <c r="B8292" s="284">
        <v>188</v>
      </c>
      <c r="C8292" s="24" t="str">
        <f t="shared" si="129"/>
        <v>gray188</v>
      </c>
      <c r="D8292" s="284">
        <v>3987</v>
      </c>
      <c r="E8292" s="284">
        <v>1803</v>
      </c>
      <c r="F8292" s="284">
        <v>74283</v>
      </c>
      <c r="G8292" s="284">
        <v>50</v>
      </c>
      <c r="H8292" s="284">
        <v>0</v>
      </c>
      <c r="I8292" s="284">
        <v>0</v>
      </c>
      <c r="J8292" s="284">
        <v>10</v>
      </c>
      <c r="K8292" s="282">
        <v>30</v>
      </c>
    </row>
    <row r="8293" spans="1:11" x14ac:dyDescent="0.3">
      <c r="A8293" s="284" t="s">
        <v>2134</v>
      </c>
      <c r="B8293" s="284">
        <v>189</v>
      </c>
      <c r="C8293" s="24" t="str">
        <f t="shared" si="129"/>
        <v>gray189</v>
      </c>
      <c r="D8293" s="284">
        <v>4030</v>
      </c>
      <c r="E8293" s="284">
        <v>1822</v>
      </c>
      <c r="F8293" s="284">
        <v>75292</v>
      </c>
      <c r="G8293" s="284">
        <v>50</v>
      </c>
      <c r="H8293" s="284">
        <v>0</v>
      </c>
      <c r="I8293" s="284">
        <v>0</v>
      </c>
      <c r="J8293" s="284">
        <v>10</v>
      </c>
      <c r="K8293" s="282">
        <v>30</v>
      </c>
    </row>
    <row r="8294" spans="1:11" x14ac:dyDescent="0.3">
      <c r="A8294" s="284" t="s">
        <v>2134</v>
      </c>
      <c r="B8294" s="284">
        <v>190</v>
      </c>
      <c r="C8294" s="24" t="str">
        <f t="shared" si="129"/>
        <v>gray190</v>
      </c>
      <c r="D8294" s="284">
        <v>4073</v>
      </c>
      <c r="E8294" s="284">
        <v>1841</v>
      </c>
      <c r="F8294" s="284">
        <v>76157</v>
      </c>
      <c r="G8294" s="284">
        <v>50</v>
      </c>
      <c r="H8294" s="284">
        <v>0</v>
      </c>
      <c r="I8294" s="284">
        <v>0</v>
      </c>
      <c r="J8294" s="284">
        <v>10</v>
      </c>
      <c r="K8294" s="282">
        <v>30</v>
      </c>
    </row>
    <row r="8295" spans="1:11" x14ac:dyDescent="0.3">
      <c r="A8295" s="284" t="s">
        <v>2134</v>
      </c>
      <c r="B8295" s="284">
        <v>191</v>
      </c>
      <c r="C8295" s="24" t="str">
        <f t="shared" si="129"/>
        <v>gray191</v>
      </c>
      <c r="D8295" s="284">
        <v>4116</v>
      </c>
      <c r="E8295" s="284">
        <v>1861</v>
      </c>
      <c r="F8295" s="284">
        <v>77031</v>
      </c>
      <c r="G8295" s="284">
        <v>50</v>
      </c>
      <c r="H8295" s="284">
        <v>0</v>
      </c>
      <c r="I8295" s="284">
        <v>0</v>
      </c>
      <c r="J8295" s="284">
        <v>10</v>
      </c>
      <c r="K8295" s="282">
        <v>30</v>
      </c>
    </row>
    <row r="8296" spans="1:11" x14ac:dyDescent="0.3">
      <c r="A8296" s="284" t="s">
        <v>2134</v>
      </c>
      <c r="B8296" s="284">
        <v>192</v>
      </c>
      <c r="C8296" s="24" t="str">
        <f t="shared" si="129"/>
        <v>gray192</v>
      </c>
      <c r="D8296" s="284">
        <v>4160</v>
      </c>
      <c r="E8296" s="284">
        <v>1881</v>
      </c>
      <c r="F8296" s="284">
        <v>77915</v>
      </c>
      <c r="G8296" s="284">
        <v>50</v>
      </c>
      <c r="H8296" s="284">
        <v>0</v>
      </c>
      <c r="I8296" s="284">
        <v>0</v>
      </c>
      <c r="J8296" s="284">
        <v>10</v>
      </c>
      <c r="K8296" s="282">
        <v>30</v>
      </c>
    </row>
    <row r="8297" spans="1:11" x14ac:dyDescent="0.3">
      <c r="A8297" s="284" t="s">
        <v>2134</v>
      </c>
      <c r="B8297" s="284">
        <v>193</v>
      </c>
      <c r="C8297" s="24" t="str">
        <f t="shared" si="129"/>
        <v>gray193</v>
      </c>
      <c r="D8297" s="284">
        <v>4204</v>
      </c>
      <c r="E8297" s="284">
        <v>1901</v>
      </c>
      <c r="F8297" s="284">
        <v>79052</v>
      </c>
      <c r="G8297" s="284">
        <v>50</v>
      </c>
      <c r="H8297" s="284">
        <v>0</v>
      </c>
      <c r="I8297" s="284">
        <v>0</v>
      </c>
      <c r="J8297" s="284">
        <v>10</v>
      </c>
      <c r="K8297" s="282">
        <v>30</v>
      </c>
    </row>
    <row r="8298" spans="1:11" x14ac:dyDescent="0.3">
      <c r="A8298" s="284" t="s">
        <v>2134</v>
      </c>
      <c r="B8298" s="284">
        <v>194</v>
      </c>
      <c r="C8298" s="24" t="str">
        <f t="shared" si="129"/>
        <v>gray194</v>
      </c>
      <c r="D8298" s="284">
        <v>4248</v>
      </c>
      <c r="E8298" s="284">
        <v>1921</v>
      </c>
      <c r="F8298" s="284">
        <v>79959</v>
      </c>
      <c r="G8298" s="284">
        <v>50</v>
      </c>
      <c r="H8298" s="284">
        <v>0</v>
      </c>
      <c r="I8298" s="284">
        <v>0</v>
      </c>
      <c r="J8298" s="284">
        <v>10</v>
      </c>
      <c r="K8298" s="282">
        <v>30</v>
      </c>
    </row>
    <row r="8299" spans="1:11" x14ac:dyDescent="0.3">
      <c r="A8299" s="284" t="s">
        <v>2134</v>
      </c>
      <c r="B8299" s="284">
        <v>195</v>
      </c>
      <c r="C8299" s="24" t="str">
        <f t="shared" si="129"/>
        <v>gray195</v>
      </c>
      <c r="D8299" s="284">
        <v>4294</v>
      </c>
      <c r="E8299" s="284">
        <v>1941</v>
      </c>
      <c r="F8299" s="284">
        <v>80875</v>
      </c>
      <c r="G8299" s="284">
        <v>50</v>
      </c>
      <c r="H8299" s="284">
        <v>0</v>
      </c>
      <c r="I8299" s="284">
        <v>0</v>
      </c>
      <c r="J8299" s="284">
        <v>10</v>
      </c>
      <c r="K8299" s="282">
        <v>30</v>
      </c>
    </row>
    <row r="8300" spans="1:11" x14ac:dyDescent="0.3">
      <c r="A8300" s="284" t="s">
        <v>2134</v>
      </c>
      <c r="B8300" s="284">
        <v>196</v>
      </c>
      <c r="C8300" s="24" t="str">
        <f t="shared" si="129"/>
        <v>gray196</v>
      </c>
      <c r="D8300" s="284">
        <v>4339</v>
      </c>
      <c r="E8300" s="284">
        <v>1962</v>
      </c>
      <c r="F8300" s="284">
        <v>81801</v>
      </c>
      <c r="G8300" s="284">
        <v>50</v>
      </c>
      <c r="H8300" s="284">
        <v>0</v>
      </c>
      <c r="I8300" s="284">
        <v>0</v>
      </c>
      <c r="J8300" s="284">
        <v>10</v>
      </c>
      <c r="K8300" s="282">
        <v>30</v>
      </c>
    </row>
    <row r="8301" spans="1:11" x14ac:dyDescent="0.3">
      <c r="A8301" s="284" t="s">
        <v>2134</v>
      </c>
      <c r="B8301" s="284">
        <v>197</v>
      </c>
      <c r="C8301" s="24" t="str">
        <f t="shared" si="129"/>
        <v>gray197</v>
      </c>
      <c r="D8301" s="284">
        <v>4385</v>
      </c>
      <c r="E8301" s="284">
        <v>1983</v>
      </c>
      <c r="F8301" s="284">
        <v>82994</v>
      </c>
      <c r="G8301" s="284">
        <v>50</v>
      </c>
      <c r="H8301" s="284">
        <v>0</v>
      </c>
      <c r="I8301" s="284">
        <v>0</v>
      </c>
      <c r="J8301" s="284">
        <v>10</v>
      </c>
      <c r="K8301" s="282">
        <v>30</v>
      </c>
    </row>
    <row r="8302" spans="1:11" x14ac:dyDescent="0.3">
      <c r="A8302" s="284" t="s">
        <v>2134</v>
      </c>
      <c r="B8302" s="284">
        <v>198</v>
      </c>
      <c r="C8302" s="24" t="str">
        <f t="shared" si="129"/>
        <v>gray198</v>
      </c>
      <c r="D8302" s="284">
        <v>4432</v>
      </c>
      <c r="E8302" s="284">
        <v>2004</v>
      </c>
      <c r="F8302" s="284">
        <v>83943</v>
      </c>
      <c r="G8302" s="284">
        <v>50</v>
      </c>
      <c r="H8302" s="284">
        <v>0</v>
      </c>
      <c r="I8302" s="284">
        <v>0</v>
      </c>
      <c r="J8302" s="284">
        <v>10</v>
      </c>
      <c r="K8302" s="282">
        <v>30</v>
      </c>
    </row>
    <row r="8303" spans="1:11" x14ac:dyDescent="0.3">
      <c r="A8303" s="284" t="s">
        <v>2134</v>
      </c>
      <c r="B8303" s="284">
        <v>199</v>
      </c>
      <c r="C8303" s="24" t="str">
        <f t="shared" si="129"/>
        <v>gray199</v>
      </c>
      <c r="D8303" s="284">
        <v>4478</v>
      </c>
      <c r="E8303" s="284">
        <v>2025</v>
      </c>
      <c r="F8303" s="284">
        <v>84904</v>
      </c>
      <c r="G8303" s="284">
        <v>50</v>
      </c>
      <c r="H8303" s="284">
        <v>0</v>
      </c>
      <c r="I8303" s="284">
        <v>0</v>
      </c>
      <c r="J8303" s="284">
        <v>10</v>
      </c>
      <c r="K8303" s="282">
        <v>30</v>
      </c>
    </row>
    <row r="8304" spans="1:11" x14ac:dyDescent="0.3">
      <c r="A8304" s="284" t="s">
        <v>2134</v>
      </c>
      <c r="B8304" s="284">
        <v>200</v>
      </c>
      <c r="C8304" s="24" t="str">
        <f t="shared" si="129"/>
        <v>gray200</v>
      </c>
      <c r="D8304" s="284">
        <v>4526</v>
      </c>
      <c r="E8304" s="284">
        <v>2046</v>
      </c>
      <c r="F8304" s="284">
        <v>85874</v>
      </c>
      <c r="G8304" s="284">
        <v>50</v>
      </c>
      <c r="H8304" s="284">
        <v>0</v>
      </c>
      <c r="I8304" s="284">
        <v>0</v>
      </c>
      <c r="J8304" s="284">
        <v>10</v>
      </c>
      <c r="K8304" s="282">
        <v>30</v>
      </c>
    </row>
    <row r="8305" spans="1:11" x14ac:dyDescent="0.3">
      <c r="A8305" s="284" t="s">
        <v>2134</v>
      </c>
      <c r="B8305" s="284">
        <v>201</v>
      </c>
      <c r="C8305" s="24" t="str">
        <f t="shared" si="129"/>
        <v>gray201</v>
      </c>
      <c r="D8305" s="284">
        <v>4936</v>
      </c>
      <c r="E8305" s="284">
        <v>2232</v>
      </c>
      <c r="F8305" s="284">
        <v>94854</v>
      </c>
      <c r="G8305" s="284">
        <v>50</v>
      </c>
      <c r="H8305" s="284">
        <v>0</v>
      </c>
      <c r="I8305" s="284">
        <v>0</v>
      </c>
      <c r="J8305" s="284">
        <v>10</v>
      </c>
      <c r="K8305" s="282">
        <v>30</v>
      </c>
    </row>
    <row r="8306" spans="1:11" x14ac:dyDescent="0.3">
      <c r="A8306" s="284" t="s">
        <v>2134</v>
      </c>
      <c r="B8306" s="284">
        <v>202</v>
      </c>
      <c r="C8306" s="24" t="str">
        <f t="shared" si="129"/>
        <v>gray202</v>
      </c>
      <c r="D8306" s="284">
        <v>4988</v>
      </c>
      <c r="E8306" s="284">
        <v>2255</v>
      </c>
      <c r="F8306" s="284">
        <v>96036</v>
      </c>
      <c r="G8306" s="284">
        <v>50</v>
      </c>
      <c r="H8306" s="284">
        <v>0</v>
      </c>
      <c r="I8306" s="284">
        <v>0</v>
      </c>
      <c r="J8306" s="284">
        <v>10</v>
      </c>
      <c r="K8306" s="282">
        <v>30</v>
      </c>
    </row>
    <row r="8307" spans="1:11" x14ac:dyDescent="0.3">
      <c r="A8307" s="284" t="s">
        <v>2134</v>
      </c>
      <c r="B8307" s="284">
        <v>203</v>
      </c>
      <c r="C8307" s="24" t="str">
        <f t="shared" si="129"/>
        <v>gray203</v>
      </c>
      <c r="D8307" s="284">
        <v>5041</v>
      </c>
      <c r="E8307" s="284">
        <v>2279</v>
      </c>
      <c r="F8307" s="284">
        <v>97199</v>
      </c>
      <c r="G8307" s="284">
        <v>50</v>
      </c>
      <c r="H8307" s="284">
        <v>0</v>
      </c>
      <c r="I8307" s="284">
        <v>0</v>
      </c>
      <c r="J8307" s="284">
        <v>10</v>
      </c>
      <c r="K8307" s="282">
        <v>30</v>
      </c>
    </row>
    <row r="8308" spans="1:11" x14ac:dyDescent="0.3">
      <c r="A8308" s="284" t="s">
        <v>2134</v>
      </c>
      <c r="B8308" s="284">
        <v>204</v>
      </c>
      <c r="C8308" s="24" t="str">
        <f t="shared" si="129"/>
        <v>gray204</v>
      </c>
      <c r="D8308" s="284">
        <v>5094</v>
      </c>
      <c r="E8308" s="284">
        <v>2303</v>
      </c>
      <c r="F8308" s="284">
        <v>98376</v>
      </c>
      <c r="G8308" s="284">
        <v>50</v>
      </c>
      <c r="H8308" s="284">
        <v>0</v>
      </c>
      <c r="I8308" s="284">
        <v>0</v>
      </c>
      <c r="J8308" s="284">
        <v>10</v>
      </c>
      <c r="K8308" s="282">
        <v>30</v>
      </c>
    </row>
    <row r="8309" spans="1:11" x14ac:dyDescent="0.3">
      <c r="A8309" s="284" t="s">
        <v>2134</v>
      </c>
      <c r="B8309" s="284">
        <v>205</v>
      </c>
      <c r="C8309" s="24" t="str">
        <f t="shared" si="129"/>
        <v>gray205</v>
      </c>
      <c r="D8309" s="284">
        <v>5147</v>
      </c>
      <c r="E8309" s="284">
        <v>2328</v>
      </c>
      <c r="F8309" s="284">
        <v>99973</v>
      </c>
      <c r="G8309" s="284">
        <v>50</v>
      </c>
      <c r="H8309" s="284">
        <v>0</v>
      </c>
      <c r="I8309" s="284">
        <v>0</v>
      </c>
      <c r="J8309" s="284">
        <v>10</v>
      </c>
      <c r="K8309" s="282">
        <v>30</v>
      </c>
    </row>
    <row r="8310" spans="1:11" x14ac:dyDescent="0.3">
      <c r="A8310" s="284" t="s">
        <v>2134</v>
      </c>
      <c r="B8310" s="284">
        <v>206</v>
      </c>
      <c r="C8310" s="24" t="str">
        <f t="shared" si="129"/>
        <v>gray206</v>
      </c>
      <c r="D8310" s="284">
        <v>5202</v>
      </c>
      <c r="E8310" s="284">
        <v>2352</v>
      </c>
      <c r="F8310" s="284">
        <v>101286</v>
      </c>
      <c r="G8310" s="284">
        <v>50</v>
      </c>
      <c r="H8310" s="284">
        <v>0</v>
      </c>
      <c r="I8310" s="284">
        <v>0</v>
      </c>
      <c r="J8310" s="284">
        <v>10</v>
      </c>
      <c r="K8310" s="282">
        <v>30</v>
      </c>
    </row>
    <row r="8311" spans="1:11" x14ac:dyDescent="0.3">
      <c r="A8311" s="284" t="s">
        <v>2134</v>
      </c>
      <c r="B8311" s="284">
        <v>207</v>
      </c>
      <c r="C8311" s="24" t="str">
        <f t="shared" si="129"/>
        <v>gray207</v>
      </c>
      <c r="D8311" s="284">
        <v>5257</v>
      </c>
      <c r="E8311" s="284">
        <v>2377</v>
      </c>
      <c r="F8311" s="284">
        <v>102615</v>
      </c>
      <c r="G8311" s="284">
        <v>50</v>
      </c>
      <c r="H8311" s="284">
        <v>0</v>
      </c>
      <c r="I8311" s="284">
        <v>0</v>
      </c>
      <c r="J8311" s="284">
        <v>10</v>
      </c>
      <c r="K8311" s="282">
        <v>30</v>
      </c>
    </row>
    <row r="8312" spans="1:11" x14ac:dyDescent="0.3">
      <c r="A8312" s="284" t="s">
        <v>2134</v>
      </c>
      <c r="B8312" s="284">
        <v>208</v>
      </c>
      <c r="C8312" s="24" t="str">
        <f t="shared" si="129"/>
        <v>gray208</v>
      </c>
      <c r="D8312" s="284">
        <v>5312</v>
      </c>
      <c r="E8312" s="284">
        <v>2402</v>
      </c>
      <c r="F8312" s="284">
        <v>103926</v>
      </c>
      <c r="G8312" s="284">
        <v>50</v>
      </c>
      <c r="H8312" s="284">
        <v>0</v>
      </c>
      <c r="I8312" s="284">
        <v>0</v>
      </c>
      <c r="J8312" s="284">
        <v>10</v>
      </c>
      <c r="K8312" s="282">
        <v>30</v>
      </c>
    </row>
    <row r="8313" spans="1:11" x14ac:dyDescent="0.3">
      <c r="A8313" s="284" t="s">
        <v>2134</v>
      </c>
      <c r="B8313" s="284">
        <v>209</v>
      </c>
      <c r="C8313" s="24" t="str">
        <f t="shared" si="129"/>
        <v>gray209</v>
      </c>
      <c r="D8313" s="284">
        <v>5368</v>
      </c>
      <c r="E8313" s="284">
        <v>2427</v>
      </c>
      <c r="F8313" s="284">
        <v>105325</v>
      </c>
      <c r="G8313" s="284">
        <v>50</v>
      </c>
      <c r="H8313" s="284">
        <v>0</v>
      </c>
      <c r="I8313" s="284">
        <v>0</v>
      </c>
      <c r="J8313" s="284">
        <v>10</v>
      </c>
      <c r="K8313" s="282">
        <v>30</v>
      </c>
    </row>
    <row r="8314" spans="1:11" x14ac:dyDescent="0.3">
      <c r="A8314" s="284" t="s">
        <v>2134</v>
      </c>
      <c r="B8314" s="284">
        <v>210</v>
      </c>
      <c r="C8314" s="24" t="str">
        <f t="shared" si="129"/>
        <v>gray210</v>
      </c>
      <c r="D8314" s="284">
        <v>5424</v>
      </c>
      <c r="E8314" s="284">
        <v>2453</v>
      </c>
      <c r="F8314" s="284">
        <v>106670</v>
      </c>
      <c r="G8314" s="284">
        <v>50</v>
      </c>
      <c r="H8314" s="284">
        <v>0</v>
      </c>
      <c r="I8314" s="284">
        <v>0</v>
      </c>
      <c r="J8314" s="284">
        <v>10</v>
      </c>
      <c r="K8314" s="282">
        <v>30</v>
      </c>
    </row>
    <row r="8315" spans="1:11" x14ac:dyDescent="0.3">
      <c r="A8315" s="284" t="s">
        <v>2134</v>
      </c>
      <c r="B8315" s="284">
        <v>211</v>
      </c>
      <c r="C8315" s="24" t="str">
        <f t="shared" si="129"/>
        <v>gray211</v>
      </c>
      <c r="D8315" s="284">
        <v>5481</v>
      </c>
      <c r="E8315" s="284">
        <v>2478</v>
      </c>
      <c r="F8315" s="284">
        <v>108068</v>
      </c>
      <c r="G8315" s="284">
        <v>50</v>
      </c>
      <c r="H8315" s="284">
        <v>0</v>
      </c>
      <c r="I8315" s="284">
        <v>0</v>
      </c>
      <c r="J8315" s="284">
        <v>10</v>
      </c>
      <c r="K8315" s="282">
        <v>30</v>
      </c>
    </row>
    <row r="8316" spans="1:11" x14ac:dyDescent="0.3">
      <c r="A8316" s="284" t="s">
        <v>2134</v>
      </c>
      <c r="B8316" s="284">
        <v>212</v>
      </c>
      <c r="C8316" s="24" t="str">
        <f t="shared" si="129"/>
        <v>gray212</v>
      </c>
      <c r="D8316" s="284">
        <v>5539</v>
      </c>
      <c r="E8316" s="284">
        <v>2504</v>
      </c>
      <c r="F8316" s="284">
        <v>109484</v>
      </c>
      <c r="G8316" s="284">
        <v>50</v>
      </c>
      <c r="H8316" s="284">
        <v>0</v>
      </c>
      <c r="I8316" s="284">
        <v>0</v>
      </c>
      <c r="J8316" s="284">
        <v>10</v>
      </c>
      <c r="K8316" s="282">
        <v>30</v>
      </c>
    </row>
    <row r="8317" spans="1:11" x14ac:dyDescent="0.3">
      <c r="A8317" s="284" t="s">
        <v>2134</v>
      </c>
      <c r="B8317" s="284">
        <v>213</v>
      </c>
      <c r="C8317" s="24" t="str">
        <f t="shared" si="129"/>
        <v>gray213</v>
      </c>
      <c r="D8317" s="284">
        <v>5597</v>
      </c>
      <c r="E8317" s="284">
        <v>2531</v>
      </c>
      <c r="F8317" s="284">
        <v>110918</v>
      </c>
      <c r="G8317" s="284">
        <v>50</v>
      </c>
      <c r="H8317" s="284">
        <v>0</v>
      </c>
      <c r="I8317" s="284">
        <v>0</v>
      </c>
      <c r="J8317" s="284">
        <v>10</v>
      </c>
      <c r="K8317" s="282">
        <v>30</v>
      </c>
    </row>
    <row r="8318" spans="1:11" x14ac:dyDescent="0.3">
      <c r="A8318" s="284" t="s">
        <v>2134</v>
      </c>
      <c r="B8318" s="284">
        <v>214</v>
      </c>
      <c r="C8318" s="24" t="str">
        <f t="shared" si="129"/>
        <v>gray214</v>
      </c>
      <c r="D8318" s="284">
        <v>5655</v>
      </c>
      <c r="E8318" s="284">
        <v>2557</v>
      </c>
      <c r="F8318" s="284">
        <v>112370</v>
      </c>
      <c r="G8318" s="284">
        <v>50</v>
      </c>
      <c r="H8318" s="284">
        <v>0</v>
      </c>
      <c r="I8318" s="284">
        <v>0</v>
      </c>
      <c r="J8318" s="284">
        <v>10</v>
      </c>
      <c r="K8318" s="282">
        <v>30</v>
      </c>
    </row>
    <row r="8319" spans="1:11" x14ac:dyDescent="0.3">
      <c r="A8319" s="284" t="s">
        <v>2134</v>
      </c>
      <c r="B8319" s="284">
        <v>215</v>
      </c>
      <c r="C8319" s="24" t="str">
        <f t="shared" si="129"/>
        <v>gray215</v>
      </c>
      <c r="D8319" s="284">
        <v>5715</v>
      </c>
      <c r="E8319" s="284">
        <v>2584</v>
      </c>
      <c r="F8319" s="284">
        <v>113802</v>
      </c>
      <c r="G8319" s="284">
        <v>50</v>
      </c>
      <c r="H8319" s="284">
        <v>0</v>
      </c>
      <c r="I8319" s="284">
        <v>0</v>
      </c>
      <c r="J8319" s="284">
        <v>10</v>
      </c>
      <c r="K8319" s="282">
        <v>30</v>
      </c>
    </row>
    <row r="8320" spans="1:11" x14ac:dyDescent="0.3">
      <c r="A8320" s="284" t="s">
        <v>2134</v>
      </c>
      <c r="B8320" s="284">
        <v>216</v>
      </c>
      <c r="C8320" s="24" t="str">
        <f t="shared" si="129"/>
        <v>gray216</v>
      </c>
      <c r="D8320" s="284">
        <v>5775</v>
      </c>
      <c r="E8320" s="284">
        <v>2611</v>
      </c>
      <c r="F8320" s="284">
        <v>115291</v>
      </c>
      <c r="G8320" s="284">
        <v>50</v>
      </c>
      <c r="H8320" s="284">
        <v>0</v>
      </c>
      <c r="I8320" s="284">
        <v>0</v>
      </c>
      <c r="J8320" s="284">
        <v>10</v>
      </c>
      <c r="K8320" s="282">
        <v>30</v>
      </c>
    </row>
    <row r="8321" spans="1:11" x14ac:dyDescent="0.3">
      <c r="A8321" s="284" t="s">
        <v>2134</v>
      </c>
      <c r="B8321" s="284">
        <v>217</v>
      </c>
      <c r="C8321" s="24" t="str">
        <f t="shared" si="129"/>
        <v>gray217</v>
      </c>
      <c r="D8321" s="284">
        <v>5835</v>
      </c>
      <c r="E8321" s="284">
        <v>2639</v>
      </c>
      <c r="F8321" s="284">
        <v>116678</v>
      </c>
      <c r="G8321" s="284">
        <v>50</v>
      </c>
      <c r="H8321" s="284">
        <v>0</v>
      </c>
      <c r="I8321" s="284">
        <v>0</v>
      </c>
      <c r="J8321" s="284">
        <v>10</v>
      </c>
      <c r="K8321" s="282">
        <v>30</v>
      </c>
    </row>
    <row r="8322" spans="1:11" x14ac:dyDescent="0.3">
      <c r="A8322" s="284" t="s">
        <v>2134</v>
      </c>
      <c r="B8322" s="284">
        <v>218</v>
      </c>
      <c r="C8322" s="24" t="str">
        <f t="shared" si="129"/>
        <v>gray218</v>
      </c>
      <c r="D8322" s="284">
        <v>5896</v>
      </c>
      <c r="E8322" s="284">
        <v>2666</v>
      </c>
      <c r="F8322" s="284">
        <v>118122</v>
      </c>
      <c r="G8322" s="284">
        <v>50</v>
      </c>
      <c r="H8322" s="284">
        <v>0</v>
      </c>
      <c r="I8322" s="284">
        <v>0</v>
      </c>
      <c r="J8322" s="284">
        <v>10</v>
      </c>
      <c r="K8322" s="282">
        <v>30</v>
      </c>
    </row>
    <row r="8323" spans="1:11" x14ac:dyDescent="0.3">
      <c r="A8323" s="284" t="s">
        <v>2134</v>
      </c>
      <c r="B8323" s="284">
        <v>219</v>
      </c>
      <c r="C8323" s="24" t="str">
        <f t="shared" si="129"/>
        <v>gray219</v>
      </c>
      <c r="D8323" s="284">
        <v>5958</v>
      </c>
      <c r="E8323" s="284">
        <v>2694</v>
      </c>
      <c r="F8323" s="284">
        <v>119543</v>
      </c>
      <c r="G8323" s="284">
        <v>50</v>
      </c>
      <c r="H8323" s="284">
        <v>0</v>
      </c>
      <c r="I8323" s="284">
        <v>0</v>
      </c>
      <c r="J8323" s="284">
        <v>10</v>
      </c>
      <c r="K8323" s="282">
        <v>30</v>
      </c>
    </row>
    <row r="8324" spans="1:11" x14ac:dyDescent="0.3">
      <c r="A8324" s="284" t="s">
        <v>2134</v>
      </c>
      <c r="B8324" s="284">
        <v>220</v>
      </c>
      <c r="C8324" s="24" t="str">
        <f t="shared" si="129"/>
        <v>gray220</v>
      </c>
      <c r="D8324" s="284">
        <v>6020</v>
      </c>
      <c r="E8324" s="284">
        <v>2722</v>
      </c>
      <c r="F8324" s="284">
        <v>120980</v>
      </c>
      <c r="G8324" s="284">
        <v>50</v>
      </c>
      <c r="H8324" s="284">
        <v>0</v>
      </c>
      <c r="I8324" s="284">
        <v>0</v>
      </c>
      <c r="J8324" s="284">
        <v>10</v>
      </c>
      <c r="K8324" s="282">
        <v>30</v>
      </c>
    </row>
    <row r="8325" spans="1:11" x14ac:dyDescent="0.3">
      <c r="A8325" s="284" t="s">
        <v>2134</v>
      </c>
      <c r="B8325" s="284">
        <v>221</v>
      </c>
      <c r="C8325" s="24" t="str">
        <f t="shared" si="129"/>
        <v>gray221</v>
      </c>
      <c r="D8325" s="284">
        <v>6564</v>
      </c>
      <c r="E8325" s="284">
        <v>2968</v>
      </c>
      <c r="F8325" s="284">
        <v>133244</v>
      </c>
      <c r="G8325" s="284">
        <v>50</v>
      </c>
      <c r="H8325" s="284">
        <v>0</v>
      </c>
      <c r="I8325" s="284">
        <v>0</v>
      </c>
      <c r="J8325" s="284">
        <v>10</v>
      </c>
      <c r="K8325" s="282">
        <v>30</v>
      </c>
    </row>
    <row r="8326" spans="1:11" x14ac:dyDescent="0.3">
      <c r="A8326" s="284" t="s">
        <v>2134</v>
      </c>
      <c r="B8326" s="284">
        <v>222</v>
      </c>
      <c r="C8326" s="24" t="str">
        <f t="shared" ref="C8326:C8389" si="130">A8326&amp;B8326</f>
        <v>gray222</v>
      </c>
      <c r="D8326" s="284">
        <v>6633</v>
      </c>
      <c r="E8326" s="284">
        <v>2999</v>
      </c>
      <c r="F8326" s="284">
        <v>134973</v>
      </c>
      <c r="G8326" s="284">
        <v>50</v>
      </c>
      <c r="H8326" s="284">
        <v>0</v>
      </c>
      <c r="I8326" s="284">
        <v>0</v>
      </c>
      <c r="J8326" s="284">
        <v>10</v>
      </c>
      <c r="K8326" s="282">
        <v>30</v>
      </c>
    </row>
    <row r="8327" spans="1:11" x14ac:dyDescent="0.3">
      <c r="A8327" s="284" t="s">
        <v>2134</v>
      </c>
      <c r="B8327" s="284">
        <v>223</v>
      </c>
      <c r="C8327" s="24" t="str">
        <f t="shared" si="130"/>
        <v>gray223</v>
      </c>
      <c r="D8327" s="284">
        <v>6702</v>
      </c>
      <c r="E8327" s="284">
        <v>3031</v>
      </c>
      <c r="F8327" s="284">
        <v>136650</v>
      </c>
      <c r="G8327" s="284">
        <v>50</v>
      </c>
      <c r="H8327" s="284">
        <v>0</v>
      </c>
      <c r="I8327" s="284">
        <v>0</v>
      </c>
      <c r="J8327" s="284">
        <v>10</v>
      </c>
      <c r="K8327" s="282">
        <v>30</v>
      </c>
    </row>
    <row r="8328" spans="1:11" x14ac:dyDescent="0.3">
      <c r="A8328" s="284" t="s">
        <v>2134</v>
      </c>
      <c r="B8328" s="284">
        <v>224</v>
      </c>
      <c r="C8328" s="24" t="str">
        <f t="shared" si="130"/>
        <v>gray224</v>
      </c>
      <c r="D8328" s="284">
        <v>6772</v>
      </c>
      <c r="E8328" s="284">
        <v>3062</v>
      </c>
      <c r="F8328" s="284">
        <v>138422</v>
      </c>
      <c r="G8328" s="284">
        <v>50</v>
      </c>
      <c r="H8328" s="284">
        <v>0</v>
      </c>
      <c r="I8328" s="284">
        <v>0</v>
      </c>
      <c r="J8328" s="284">
        <v>10</v>
      </c>
      <c r="K8328" s="282">
        <v>30</v>
      </c>
    </row>
    <row r="8329" spans="1:11" x14ac:dyDescent="0.3">
      <c r="A8329" s="284" t="s">
        <v>2134</v>
      </c>
      <c r="B8329" s="284">
        <v>225</v>
      </c>
      <c r="C8329" s="24" t="str">
        <f t="shared" si="130"/>
        <v>gray225</v>
      </c>
      <c r="D8329" s="284">
        <v>6843</v>
      </c>
      <c r="E8329" s="284">
        <v>3094</v>
      </c>
      <c r="F8329" s="284">
        <v>140216</v>
      </c>
      <c r="G8329" s="284">
        <v>50</v>
      </c>
      <c r="H8329" s="284">
        <v>0</v>
      </c>
      <c r="I8329" s="284">
        <v>0</v>
      </c>
      <c r="J8329" s="284">
        <v>10</v>
      </c>
      <c r="K8329" s="282">
        <v>30</v>
      </c>
    </row>
    <row r="8330" spans="1:11" x14ac:dyDescent="0.3">
      <c r="A8330" s="284" t="s">
        <v>2134</v>
      </c>
      <c r="B8330" s="284">
        <v>226</v>
      </c>
      <c r="C8330" s="24" t="str">
        <f t="shared" si="130"/>
        <v>gray226</v>
      </c>
      <c r="D8330" s="284">
        <v>6914</v>
      </c>
      <c r="E8330" s="284">
        <v>3126</v>
      </c>
      <c r="F8330" s="284">
        <v>141955</v>
      </c>
      <c r="G8330" s="284">
        <v>50</v>
      </c>
      <c r="H8330" s="284">
        <v>0</v>
      </c>
      <c r="I8330" s="284">
        <v>0</v>
      </c>
      <c r="J8330" s="284">
        <v>10</v>
      </c>
      <c r="K8330" s="282">
        <v>30</v>
      </c>
    </row>
    <row r="8331" spans="1:11" x14ac:dyDescent="0.3">
      <c r="A8331" s="284" t="s">
        <v>2134</v>
      </c>
      <c r="B8331" s="284">
        <v>227</v>
      </c>
      <c r="C8331" s="24" t="str">
        <f t="shared" si="130"/>
        <v>gray227</v>
      </c>
      <c r="D8331" s="284">
        <v>6986</v>
      </c>
      <c r="E8331" s="284">
        <v>3159</v>
      </c>
      <c r="F8331" s="284">
        <v>143794</v>
      </c>
      <c r="G8331" s="284">
        <v>50</v>
      </c>
      <c r="H8331" s="284">
        <v>0</v>
      </c>
      <c r="I8331" s="284">
        <v>0</v>
      </c>
      <c r="J8331" s="284">
        <v>10</v>
      </c>
      <c r="K8331" s="282">
        <v>30</v>
      </c>
    </row>
    <row r="8332" spans="1:11" x14ac:dyDescent="0.3">
      <c r="A8332" s="284" t="s">
        <v>2134</v>
      </c>
      <c r="B8332" s="284">
        <v>228</v>
      </c>
      <c r="C8332" s="24" t="str">
        <f t="shared" si="130"/>
        <v>gray228</v>
      </c>
      <c r="D8332" s="284">
        <v>7058</v>
      </c>
      <c r="E8332" s="284">
        <v>3192</v>
      </c>
      <c r="F8332" s="284">
        <v>145576</v>
      </c>
      <c r="G8332" s="284">
        <v>50</v>
      </c>
      <c r="H8332" s="284">
        <v>0</v>
      </c>
      <c r="I8332" s="284">
        <v>0</v>
      </c>
      <c r="J8332" s="284">
        <v>10</v>
      </c>
      <c r="K8332" s="282">
        <v>30</v>
      </c>
    </row>
    <row r="8333" spans="1:11" x14ac:dyDescent="0.3">
      <c r="A8333" s="284" t="s">
        <v>2134</v>
      </c>
      <c r="B8333" s="284">
        <v>229</v>
      </c>
      <c r="C8333" s="24" t="str">
        <f t="shared" si="130"/>
        <v>gray229</v>
      </c>
      <c r="D8333" s="284">
        <v>7132</v>
      </c>
      <c r="E8333" s="284">
        <v>3225</v>
      </c>
      <c r="F8333" s="284">
        <v>147459</v>
      </c>
      <c r="G8333" s="284">
        <v>50</v>
      </c>
      <c r="H8333" s="284">
        <v>0</v>
      </c>
      <c r="I8333" s="284">
        <v>0</v>
      </c>
      <c r="J8333" s="284">
        <v>10</v>
      </c>
      <c r="K8333" s="282">
        <v>30</v>
      </c>
    </row>
    <row r="8334" spans="1:11" x14ac:dyDescent="0.3">
      <c r="A8334" s="284" t="s">
        <v>2134</v>
      </c>
      <c r="B8334" s="284">
        <v>230</v>
      </c>
      <c r="C8334" s="24" t="str">
        <f t="shared" si="130"/>
        <v>gray230</v>
      </c>
      <c r="D8334" s="284">
        <v>7206</v>
      </c>
      <c r="E8334" s="284">
        <v>3258</v>
      </c>
      <c r="F8334" s="284">
        <v>149285</v>
      </c>
      <c r="G8334" s="284">
        <v>50</v>
      </c>
      <c r="H8334" s="284">
        <v>0</v>
      </c>
      <c r="I8334" s="284">
        <v>0</v>
      </c>
      <c r="J8334" s="284">
        <v>10</v>
      </c>
      <c r="K8334" s="282">
        <v>30</v>
      </c>
    </row>
    <row r="8335" spans="1:11" x14ac:dyDescent="0.3">
      <c r="A8335" s="284" t="s">
        <v>2134</v>
      </c>
      <c r="B8335" s="284">
        <v>231</v>
      </c>
      <c r="C8335" s="24" t="str">
        <f t="shared" si="130"/>
        <v>gray231</v>
      </c>
      <c r="D8335" s="284">
        <v>7281</v>
      </c>
      <c r="E8335" s="284">
        <v>3292</v>
      </c>
      <c r="F8335" s="284">
        <v>151214</v>
      </c>
      <c r="G8335" s="284">
        <v>50</v>
      </c>
      <c r="H8335" s="284">
        <v>0</v>
      </c>
      <c r="I8335" s="284">
        <v>0</v>
      </c>
      <c r="J8335" s="284">
        <v>10</v>
      </c>
      <c r="K8335" s="282">
        <v>30</v>
      </c>
    </row>
    <row r="8336" spans="1:11" x14ac:dyDescent="0.3">
      <c r="A8336" s="284" t="s">
        <v>2134</v>
      </c>
      <c r="B8336" s="284">
        <v>232</v>
      </c>
      <c r="C8336" s="24" t="str">
        <f t="shared" si="130"/>
        <v>gray232</v>
      </c>
      <c r="D8336" s="284">
        <v>7356</v>
      </c>
      <c r="E8336" s="284">
        <v>3326</v>
      </c>
      <c r="F8336" s="284">
        <v>153168</v>
      </c>
      <c r="G8336" s="284">
        <v>50</v>
      </c>
      <c r="H8336" s="284">
        <v>0</v>
      </c>
      <c r="I8336" s="284">
        <v>0</v>
      </c>
      <c r="J8336" s="284">
        <v>10</v>
      </c>
      <c r="K8336" s="282">
        <v>30</v>
      </c>
    </row>
    <row r="8337" spans="1:11" x14ac:dyDescent="0.3">
      <c r="A8337" s="284" t="s">
        <v>2134</v>
      </c>
      <c r="B8337" s="284">
        <v>233</v>
      </c>
      <c r="C8337" s="24" t="str">
        <f t="shared" si="130"/>
        <v>gray233</v>
      </c>
      <c r="D8337" s="284">
        <v>7432</v>
      </c>
      <c r="E8337" s="284">
        <v>3361</v>
      </c>
      <c r="F8337" s="284">
        <v>155061</v>
      </c>
      <c r="G8337" s="284">
        <v>50</v>
      </c>
      <c r="H8337" s="284">
        <v>0</v>
      </c>
      <c r="I8337" s="284">
        <v>0</v>
      </c>
      <c r="J8337" s="284">
        <v>10</v>
      </c>
      <c r="K8337" s="282">
        <v>30</v>
      </c>
    </row>
    <row r="8338" spans="1:11" x14ac:dyDescent="0.3">
      <c r="A8338" s="284" t="s">
        <v>2134</v>
      </c>
      <c r="B8338" s="284">
        <v>234</v>
      </c>
      <c r="C8338" s="24" t="str">
        <f t="shared" si="130"/>
        <v>gray234</v>
      </c>
      <c r="D8338" s="284">
        <v>7509</v>
      </c>
      <c r="E8338" s="284">
        <v>3396</v>
      </c>
      <c r="F8338" s="284">
        <v>157063</v>
      </c>
      <c r="G8338" s="284">
        <v>50</v>
      </c>
      <c r="H8338" s="284">
        <v>0</v>
      </c>
      <c r="I8338" s="284">
        <v>0</v>
      </c>
      <c r="J8338" s="284">
        <v>10</v>
      </c>
      <c r="K8338" s="282">
        <v>30</v>
      </c>
    </row>
    <row r="8339" spans="1:11" x14ac:dyDescent="0.3">
      <c r="A8339" s="284" t="s">
        <v>2134</v>
      </c>
      <c r="B8339" s="284">
        <v>235</v>
      </c>
      <c r="C8339" s="24" t="str">
        <f t="shared" si="130"/>
        <v>gray235</v>
      </c>
      <c r="D8339" s="284">
        <v>7587</v>
      </c>
      <c r="E8339" s="284">
        <v>3431</v>
      </c>
      <c r="F8339" s="284">
        <v>159002</v>
      </c>
      <c r="G8339" s="284">
        <v>50</v>
      </c>
      <c r="H8339" s="284">
        <v>0</v>
      </c>
      <c r="I8339" s="284">
        <v>0</v>
      </c>
      <c r="J8339" s="284">
        <v>10</v>
      </c>
      <c r="K8339" s="282">
        <v>30</v>
      </c>
    </row>
    <row r="8340" spans="1:11" x14ac:dyDescent="0.3">
      <c r="A8340" s="284" t="s">
        <v>2134</v>
      </c>
      <c r="B8340" s="284">
        <v>236</v>
      </c>
      <c r="C8340" s="24" t="str">
        <f t="shared" si="130"/>
        <v>gray236</v>
      </c>
      <c r="D8340" s="284">
        <v>7666</v>
      </c>
      <c r="E8340" s="284">
        <v>3466</v>
      </c>
      <c r="F8340" s="284">
        <v>161053</v>
      </c>
      <c r="G8340" s="284">
        <v>50</v>
      </c>
      <c r="H8340" s="284">
        <v>0</v>
      </c>
      <c r="I8340" s="284">
        <v>0</v>
      </c>
      <c r="J8340" s="284">
        <v>10</v>
      </c>
      <c r="K8340" s="282">
        <v>30</v>
      </c>
    </row>
    <row r="8341" spans="1:11" x14ac:dyDescent="0.3">
      <c r="A8341" s="284" t="s">
        <v>2134</v>
      </c>
      <c r="B8341" s="284">
        <v>237</v>
      </c>
      <c r="C8341" s="24" t="str">
        <f t="shared" si="130"/>
        <v>gray237</v>
      </c>
      <c r="D8341" s="284">
        <v>7745</v>
      </c>
      <c r="E8341" s="284">
        <v>3502</v>
      </c>
      <c r="F8341" s="284">
        <v>163040</v>
      </c>
      <c r="G8341" s="284">
        <v>50</v>
      </c>
      <c r="H8341" s="284">
        <v>0</v>
      </c>
      <c r="I8341" s="284">
        <v>0</v>
      </c>
      <c r="J8341" s="284">
        <v>10</v>
      </c>
      <c r="K8341" s="282">
        <v>30</v>
      </c>
    </row>
    <row r="8342" spans="1:11" x14ac:dyDescent="0.3">
      <c r="A8342" s="284" t="s">
        <v>2134</v>
      </c>
      <c r="B8342" s="284">
        <v>238</v>
      </c>
      <c r="C8342" s="24" t="str">
        <f t="shared" si="130"/>
        <v>gray238</v>
      </c>
      <c r="D8342" s="284">
        <v>7825</v>
      </c>
      <c r="E8342" s="284">
        <v>3538</v>
      </c>
      <c r="F8342" s="284">
        <v>165140</v>
      </c>
      <c r="G8342" s="284">
        <v>50</v>
      </c>
      <c r="H8342" s="284">
        <v>0</v>
      </c>
      <c r="I8342" s="284">
        <v>0</v>
      </c>
      <c r="J8342" s="284">
        <v>10</v>
      </c>
      <c r="K8342" s="282">
        <v>30</v>
      </c>
    </row>
    <row r="8343" spans="1:11" x14ac:dyDescent="0.3">
      <c r="A8343" s="284" t="s">
        <v>2134</v>
      </c>
      <c r="B8343" s="284">
        <v>239</v>
      </c>
      <c r="C8343" s="24" t="str">
        <f t="shared" si="130"/>
        <v>gray239</v>
      </c>
      <c r="D8343" s="284">
        <v>7906</v>
      </c>
      <c r="E8343" s="284">
        <v>3575</v>
      </c>
      <c r="F8343" s="284">
        <v>167175</v>
      </c>
      <c r="G8343" s="284">
        <v>50</v>
      </c>
      <c r="H8343" s="284">
        <v>0</v>
      </c>
      <c r="I8343" s="284">
        <v>0</v>
      </c>
      <c r="J8343" s="284">
        <v>10</v>
      </c>
      <c r="K8343" s="282">
        <v>30</v>
      </c>
    </row>
    <row r="8344" spans="1:11" x14ac:dyDescent="0.3">
      <c r="A8344" s="284" t="s">
        <v>2134</v>
      </c>
      <c r="B8344" s="284">
        <v>240</v>
      </c>
      <c r="C8344" s="24" t="str">
        <f t="shared" si="130"/>
        <v>gray240</v>
      </c>
      <c r="D8344" s="284">
        <v>7988</v>
      </c>
      <c r="E8344" s="284">
        <v>3612</v>
      </c>
      <c r="F8344" s="284">
        <v>169327</v>
      </c>
      <c r="G8344" s="284">
        <v>50</v>
      </c>
      <c r="H8344" s="284">
        <v>0</v>
      </c>
      <c r="I8344" s="284">
        <v>0</v>
      </c>
      <c r="J8344" s="284">
        <v>10</v>
      </c>
      <c r="K8344" s="282">
        <v>30</v>
      </c>
    </row>
    <row r="8345" spans="1:11" x14ac:dyDescent="0.3">
      <c r="A8345" s="284" t="s">
        <v>2134</v>
      </c>
      <c r="B8345" s="284">
        <v>241</v>
      </c>
      <c r="C8345" s="24" t="str">
        <f t="shared" si="130"/>
        <v>gray241</v>
      </c>
      <c r="D8345" s="284">
        <v>8709</v>
      </c>
      <c r="E8345" s="284">
        <v>3938</v>
      </c>
      <c r="F8345" s="284">
        <v>186961</v>
      </c>
      <c r="G8345" s="284">
        <v>50</v>
      </c>
      <c r="H8345" s="284">
        <v>0</v>
      </c>
      <c r="I8345" s="284">
        <v>0</v>
      </c>
      <c r="J8345" s="284">
        <v>10</v>
      </c>
      <c r="K8345" s="282">
        <v>30</v>
      </c>
    </row>
    <row r="8346" spans="1:11" x14ac:dyDescent="0.3">
      <c r="A8346" s="284" t="s">
        <v>2134</v>
      </c>
      <c r="B8346" s="284">
        <v>242</v>
      </c>
      <c r="C8346" s="24" t="str">
        <f t="shared" si="130"/>
        <v>gray242</v>
      </c>
      <c r="D8346" s="284">
        <v>8799</v>
      </c>
      <c r="E8346" s="284">
        <v>3979</v>
      </c>
      <c r="F8346" s="284">
        <v>189362</v>
      </c>
      <c r="G8346" s="284">
        <v>50</v>
      </c>
      <c r="H8346" s="284">
        <v>0</v>
      </c>
      <c r="I8346" s="284">
        <v>0</v>
      </c>
      <c r="J8346" s="284">
        <v>10</v>
      </c>
      <c r="K8346" s="282">
        <v>30</v>
      </c>
    </row>
    <row r="8347" spans="1:11" x14ac:dyDescent="0.3">
      <c r="A8347" s="284" t="s">
        <v>2134</v>
      </c>
      <c r="B8347" s="284">
        <v>243</v>
      </c>
      <c r="C8347" s="24" t="str">
        <f t="shared" si="130"/>
        <v>gray243</v>
      </c>
      <c r="D8347" s="284">
        <v>8890</v>
      </c>
      <c r="E8347" s="284">
        <v>4020</v>
      </c>
      <c r="F8347" s="284">
        <v>192041</v>
      </c>
      <c r="G8347" s="284">
        <v>50</v>
      </c>
      <c r="H8347" s="284">
        <v>0</v>
      </c>
      <c r="I8347" s="284">
        <v>0</v>
      </c>
      <c r="J8347" s="284">
        <v>10</v>
      </c>
      <c r="K8347" s="282">
        <v>30</v>
      </c>
    </row>
    <row r="8348" spans="1:11" x14ac:dyDescent="0.3">
      <c r="A8348" s="284" t="s">
        <v>2134</v>
      </c>
      <c r="B8348" s="284">
        <v>244</v>
      </c>
      <c r="C8348" s="24" t="str">
        <f t="shared" si="130"/>
        <v>gray244</v>
      </c>
      <c r="D8348" s="284">
        <v>8981</v>
      </c>
      <c r="E8348" s="284">
        <v>4061</v>
      </c>
      <c r="F8348" s="284">
        <v>194504</v>
      </c>
      <c r="G8348" s="284">
        <v>50</v>
      </c>
      <c r="H8348" s="284">
        <v>0</v>
      </c>
      <c r="I8348" s="284">
        <v>0</v>
      </c>
      <c r="J8348" s="284">
        <v>10</v>
      </c>
      <c r="K8348" s="282">
        <v>30</v>
      </c>
    </row>
    <row r="8349" spans="1:11" x14ac:dyDescent="0.3">
      <c r="A8349" s="284" t="s">
        <v>2134</v>
      </c>
      <c r="B8349" s="284">
        <v>245</v>
      </c>
      <c r="C8349" s="24" t="str">
        <f t="shared" si="130"/>
        <v>gray245</v>
      </c>
      <c r="D8349" s="284">
        <v>9074</v>
      </c>
      <c r="E8349" s="284">
        <v>4103</v>
      </c>
      <c r="F8349" s="284">
        <v>197223</v>
      </c>
      <c r="G8349" s="284">
        <v>50</v>
      </c>
      <c r="H8349" s="284">
        <v>0</v>
      </c>
      <c r="I8349" s="284">
        <v>0</v>
      </c>
      <c r="J8349" s="284">
        <v>10</v>
      </c>
      <c r="K8349" s="282">
        <v>30</v>
      </c>
    </row>
    <row r="8350" spans="1:11" x14ac:dyDescent="0.3">
      <c r="A8350" s="284" t="s">
        <v>2134</v>
      </c>
      <c r="B8350" s="284">
        <v>246</v>
      </c>
      <c r="C8350" s="24" t="str">
        <f t="shared" si="130"/>
        <v>gray246</v>
      </c>
      <c r="D8350" s="284">
        <v>9167</v>
      </c>
      <c r="E8350" s="284">
        <v>4145</v>
      </c>
      <c r="F8350" s="284">
        <v>199429</v>
      </c>
      <c r="G8350" s="284">
        <v>50</v>
      </c>
      <c r="H8350" s="284">
        <v>0</v>
      </c>
      <c r="I8350" s="284">
        <v>0</v>
      </c>
      <c r="J8350" s="284">
        <v>10</v>
      </c>
      <c r="K8350" s="282">
        <v>30</v>
      </c>
    </row>
    <row r="8351" spans="1:11" x14ac:dyDescent="0.3">
      <c r="A8351" s="284" t="s">
        <v>2134</v>
      </c>
      <c r="B8351" s="284">
        <v>247</v>
      </c>
      <c r="C8351" s="24" t="str">
        <f t="shared" si="130"/>
        <v>gray247</v>
      </c>
      <c r="D8351" s="284">
        <v>9261</v>
      </c>
      <c r="E8351" s="284">
        <v>4188</v>
      </c>
      <c r="F8351" s="284">
        <v>202215</v>
      </c>
      <c r="G8351" s="284">
        <v>50</v>
      </c>
      <c r="H8351" s="284">
        <v>0</v>
      </c>
      <c r="I8351" s="284">
        <v>0</v>
      </c>
      <c r="J8351" s="284">
        <v>10</v>
      </c>
      <c r="K8351" s="282">
        <v>30</v>
      </c>
    </row>
    <row r="8352" spans="1:11" x14ac:dyDescent="0.3">
      <c r="A8352" s="284" t="s">
        <v>2134</v>
      </c>
      <c r="B8352" s="284">
        <v>248</v>
      </c>
      <c r="C8352" s="24" t="str">
        <f t="shared" si="130"/>
        <v>gray248</v>
      </c>
      <c r="D8352" s="284">
        <v>9357</v>
      </c>
      <c r="E8352" s="284">
        <v>4231</v>
      </c>
      <c r="F8352" s="284">
        <v>204475</v>
      </c>
      <c r="G8352" s="284">
        <v>50</v>
      </c>
      <c r="H8352" s="284">
        <v>0</v>
      </c>
      <c r="I8352" s="284">
        <v>0</v>
      </c>
      <c r="J8352" s="284">
        <v>10</v>
      </c>
      <c r="K8352" s="282">
        <v>30</v>
      </c>
    </row>
    <row r="8353" spans="1:11" x14ac:dyDescent="0.3">
      <c r="A8353" s="284" t="s">
        <v>2134</v>
      </c>
      <c r="B8353" s="284">
        <v>249</v>
      </c>
      <c r="C8353" s="24" t="str">
        <f t="shared" si="130"/>
        <v>gray249</v>
      </c>
      <c r="D8353" s="284">
        <v>9453</v>
      </c>
      <c r="E8353" s="284">
        <v>4275</v>
      </c>
      <c r="F8353" s="284">
        <v>207329</v>
      </c>
      <c r="G8353" s="284">
        <v>50</v>
      </c>
      <c r="H8353" s="284">
        <v>0</v>
      </c>
      <c r="I8353" s="284">
        <v>0</v>
      </c>
      <c r="J8353" s="284">
        <v>10</v>
      </c>
      <c r="K8353" s="282">
        <v>30</v>
      </c>
    </row>
    <row r="8354" spans="1:11" x14ac:dyDescent="0.3">
      <c r="A8354" s="284" t="s">
        <v>2134</v>
      </c>
      <c r="B8354" s="284">
        <v>250</v>
      </c>
      <c r="C8354" s="24" t="str">
        <f t="shared" si="130"/>
        <v>gray250</v>
      </c>
      <c r="D8354" s="284">
        <v>9550</v>
      </c>
      <c r="E8354" s="284">
        <v>4318</v>
      </c>
      <c r="F8354" s="284">
        <v>209644</v>
      </c>
      <c r="G8354" s="284">
        <v>50</v>
      </c>
      <c r="H8354" s="284">
        <v>0</v>
      </c>
      <c r="I8354" s="284">
        <v>0</v>
      </c>
      <c r="J8354" s="284">
        <v>10</v>
      </c>
      <c r="K8354" s="282">
        <v>30</v>
      </c>
    </row>
    <row r="8355" spans="1:11" x14ac:dyDescent="0.3">
      <c r="A8355" s="284" t="s">
        <v>2134</v>
      </c>
      <c r="B8355" s="284">
        <v>251</v>
      </c>
      <c r="C8355" s="24" t="str">
        <f t="shared" si="130"/>
        <v>gray251</v>
      </c>
      <c r="D8355" s="284">
        <v>9648</v>
      </c>
      <c r="E8355" s="284">
        <v>4363</v>
      </c>
      <c r="F8355" s="284">
        <v>212568</v>
      </c>
      <c r="G8355" s="284">
        <v>50</v>
      </c>
      <c r="H8355" s="284">
        <v>0</v>
      </c>
      <c r="I8355" s="284">
        <v>0</v>
      </c>
      <c r="J8355" s="284">
        <v>10</v>
      </c>
      <c r="K8355" s="282">
        <v>30</v>
      </c>
    </row>
    <row r="8356" spans="1:11" x14ac:dyDescent="0.3">
      <c r="A8356" s="284" t="s">
        <v>2134</v>
      </c>
      <c r="B8356" s="284">
        <v>252</v>
      </c>
      <c r="C8356" s="24" t="str">
        <f t="shared" si="130"/>
        <v>gray252</v>
      </c>
      <c r="D8356" s="284">
        <v>9747</v>
      </c>
      <c r="E8356" s="284">
        <v>4408</v>
      </c>
      <c r="F8356" s="284">
        <v>214939</v>
      </c>
      <c r="G8356" s="284">
        <v>50</v>
      </c>
      <c r="H8356" s="284">
        <v>0</v>
      </c>
      <c r="I8356" s="284">
        <v>0</v>
      </c>
      <c r="J8356" s="284">
        <v>10</v>
      </c>
      <c r="K8356" s="282">
        <v>30</v>
      </c>
    </row>
    <row r="8357" spans="1:11" x14ac:dyDescent="0.3">
      <c r="A8357" s="284" t="s">
        <v>2134</v>
      </c>
      <c r="B8357" s="284">
        <v>253</v>
      </c>
      <c r="C8357" s="24" t="str">
        <f t="shared" si="130"/>
        <v>gray253</v>
      </c>
      <c r="D8357" s="284">
        <v>9847</v>
      </c>
      <c r="E8357" s="284">
        <v>4453</v>
      </c>
      <c r="F8357" s="284">
        <v>217935</v>
      </c>
      <c r="G8357" s="284">
        <v>50</v>
      </c>
      <c r="H8357" s="284">
        <v>0</v>
      </c>
      <c r="I8357" s="284">
        <v>0</v>
      </c>
      <c r="J8357" s="284">
        <v>10</v>
      </c>
      <c r="K8357" s="282">
        <v>30</v>
      </c>
    </row>
    <row r="8358" spans="1:11" x14ac:dyDescent="0.3">
      <c r="A8358" s="284" t="s">
        <v>2134</v>
      </c>
      <c r="B8358" s="284">
        <v>254</v>
      </c>
      <c r="C8358" s="24" t="str">
        <f t="shared" si="130"/>
        <v>gray254</v>
      </c>
      <c r="D8358" s="284">
        <v>9948</v>
      </c>
      <c r="E8358" s="284">
        <v>4498</v>
      </c>
      <c r="F8358" s="284">
        <v>220363</v>
      </c>
      <c r="G8358" s="284">
        <v>50</v>
      </c>
      <c r="H8358" s="284">
        <v>0</v>
      </c>
      <c r="I8358" s="284">
        <v>0</v>
      </c>
      <c r="J8358" s="284">
        <v>10</v>
      </c>
      <c r="K8358" s="282">
        <v>30</v>
      </c>
    </row>
    <row r="8359" spans="1:11" x14ac:dyDescent="0.3">
      <c r="A8359" s="284" t="s">
        <v>2134</v>
      </c>
      <c r="B8359" s="284">
        <v>255</v>
      </c>
      <c r="C8359" s="24" t="str">
        <f t="shared" si="130"/>
        <v>gray255</v>
      </c>
      <c r="D8359" s="284">
        <v>10049</v>
      </c>
      <c r="E8359" s="284">
        <v>4544</v>
      </c>
      <c r="F8359" s="284">
        <v>223227</v>
      </c>
      <c r="G8359" s="284">
        <v>50</v>
      </c>
      <c r="H8359" s="284">
        <v>0</v>
      </c>
      <c r="I8359" s="284">
        <v>0</v>
      </c>
      <c r="J8359" s="284">
        <v>10</v>
      </c>
      <c r="K8359" s="282">
        <v>30</v>
      </c>
    </row>
    <row r="8360" spans="1:11" x14ac:dyDescent="0.3">
      <c r="A8360" s="284" t="s">
        <v>2134</v>
      </c>
      <c r="B8360" s="284">
        <v>256</v>
      </c>
      <c r="C8360" s="24" t="str">
        <f t="shared" si="130"/>
        <v>gray256</v>
      </c>
      <c r="D8360" s="284">
        <v>10152</v>
      </c>
      <c r="E8360" s="284">
        <v>4591</v>
      </c>
      <c r="F8360" s="284">
        <v>225712</v>
      </c>
      <c r="G8360" s="284">
        <v>50</v>
      </c>
      <c r="H8360" s="284">
        <v>0</v>
      </c>
      <c r="I8360" s="284">
        <v>0</v>
      </c>
      <c r="J8360" s="284">
        <v>10</v>
      </c>
      <c r="K8360" s="282">
        <v>30</v>
      </c>
    </row>
    <row r="8361" spans="1:11" x14ac:dyDescent="0.3">
      <c r="A8361" s="284" t="s">
        <v>2134</v>
      </c>
      <c r="B8361" s="284">
        <v>257</v>
      </c>
      <c r="C8361" s="24" t="str">
        <f t="shared" si="130"/>
        <v>gray257</v>
      </c>
      <c r="D8361" s="284">
        <v>10256</v>
      </c>
      <c r="E8361" s="284">
        <v>4638</v>
      </c>
      <c r="F8361" s="284">
        <v>228853</v>
      </c>
      <c r="G8361" s="284">
        <v>50</v>
      </c>
      <c r="H8361" s="284">
        <v>0</v>
      </c>
      <c r="I8361" s="284">
        <v>0</v>
      </c>
      <c r="J8361" s="284">
        <v>10</v>
      </c>
      <c r="K8361" s="282">
        <v>30</v>
      </c>
    </row>
    <row r="8362" spans="1:11" x14ac:dyDescent="0.3">
      <c r="A8362" s="284" t="s">
        <v>2134</v>
      </c>
      <c r="B8362" s="284">
        <v>258</v>
      </c>
      <c r="C8362" s="24" t="str">
        <f t="shared" si="130"/>
        <v>gray258</v>
      </c>
      <c r="D8362" s="284">
        <v>10361</v>
      </c>
      <c r="E8362" s="284">
        <v>4685</v>
      </c>
      <c r="F8362" s="284">
        <v>231397</v>
      </c>
      <c r="G8362" s="284">
        <v>50</v>
      </c>
      <c r="H8362" s="284">
        <v>0</v>
      </c>
      <c r="I8362" s="284">
        <v>0</v>
      </c>
      <c r="J8362" s="284">
        <v>10</v>
      </c>
      <c r="K8362" s="282">
        <v>30</v>
      </c>
    </row>
    <row r="8363" spans="1:11" x14ac:dyDescent="0.3">
      <c r="A8363" s="284" t="s">
        <v>2134</v>
      </c>
      <c r="B8363" s="284">
        <v>259</v>
      </c>
      <c r="C8363" s="24" t="str">
        <f t="shared" si="130"/>
        <v>gray259</v>
      </c>
      <c r="D8363" s="284">
        <v>10467</v>
      </c>
      <c r="E8363" s="284">
        <v>4733</v>
      </c>
      <c r="F8363" s="284">
        <v>234615</v>
      </c>
      <c r="G8363" s="284">
        <v>50</v>
      </c>
      <c r="H8363" s="284">
        <v>0</v>
      </c>
      <c r="I8363" s="284">
        <v>0</v>
      </c>
      <c r="J8363" s="284">
        <v>10</v>
      </c>
      <c r="K8363" s="282">
        <v>30</v>
      </c>
    </row>
    <row r="8364" spans="1:11" x14ac:dyDescent="0.3">
      <c r="A8364" s="284" t="s">
        <v>2134</v>
      </c>
      <c r="B8364" s="284">
        <v>260</v>
      </c>
      <c r="C8364" s="24" t="str">
        <f t="shared" si="130"/>
        <v>gray260</v>
      </c>
      <c r="D8364" s="284">
        <v>10574</v>
      </c>
      <c r="E8364" s="284">
        <v>4781</v>
      </c>
      <c r="F8364" s="284">
        <v>237221</v>
      </c>
      <c r="G8364" s="284">
        <v>50</v>
      </c>
      <c r="H8364" s="284">
        <v>0</v>
      </c>
      <c r="I8364" s="284">
        <v>0</v>
      </c>
      <c r="J8364" s="284">
        <v>10</v>
      </c>
      <c r="K8364" s="282">
        <v>30</v>
      </c>
    </row>
    <row r="8365" spans="1:11" x14ac:dyDescent="0.3">
      <c r="A8365" s="284" t="s">
        <v>2134</v>
      </c>
      <c r="B8365" s="284">
        <v>261</v>
      </c>
      <c r="C8365" s="24" t="str">
        <f t="shared" si="130"/>
        <v>gray261</v>
      </c>
      <c r="D8365" s="284">
        <v>11528</v>
      </c>
      <c r="E8365" s="284">
        <v>5213</v>
      </c>
      <c r="F8365" s="284">
        <v>262044</v>
      </c>
      <c r="G8365" s="284">
        <v>50</v>
      </c>
      <c r="H8365" s="284">
        <v>0</v>
      </c>
      <c r="I8365" s="284">
        <v>0</v>
      </c>
      <c r="J8365" s="284">
        <v>10</v>
      </c>
      <c r="K8365" s="282">
        <v>30</v>
      </c>
    </row>
    <row r="8366" spans="1:11" x14ac:dyDescent="0.3">
      <c r="A8366" s="284" t="s">
        <v>2134</v>
      </c>
      <c r="B8366" s="284">
        <v>262</v>
      </c>
      <c r="C8366" s="24" t="str">
        <f t="shared" si="130"/>
        <v>gray262</v>
      </c>
      <c r="D8366" s="284">
        <v>11645</v>
      </c>
      <c r="E8366" s="284">
        <v>5266</v>
      </c>
      <c r="F8366" s="284">
        <v>264952</v>
      </c>
      <c r="G8366" s="284">
        <v>50</v>
      </c>
      <c r="H8366" s="284">
        <v>0</v>
      </c>
      <c r="I8366" s="284">
        <v>0</v>
      </c>
      <c r="J8366" s="284">
        <v>10</v>
      </c>
      <c r="K8366" s="282">
        <v>30</v>
      </c>
    </row>
    <row r="8367" spans="1:11" x14ac:dyDescent="0.3">
      <c r="A8367" s="284" t="s">
        <v>2134</v>
      </c>
      <c r="B8367" s="284">
        <v>263</v>
      </c>
      <c r="C8367" s="24" t="str">
        <f t="shared" si="130"/>
        <v>gray263</v>
      </c>
      <c r="D8367" s="284">
        <v>11764</v>
      </c>
      <c r="E8367" s="284">
        <v>5320</v>
      </c>
      <c r="F8367" s="284">
        <v>269360</v>
      </c>
      <c r="G8367" s="284">
        <v>50</v>
      </c>
      <c r="H8367" s="284">
        <v>0</v>
      </c>
      <c r="I8367" s="284">
        <v>0</v>
      </c>
      <c r="J8367" s="284">
        <v>10</v>
      </c>
      <c r="K8367" s="282">
        <v>30</v>
      </c>
    </row>
    <row r="8368" spans="1:11" x14ac:dyDescent="0.3">
      <c r="A8368" s="284" t="s">
        <v>2134</v>
      </c>
      <c r="B8368" s="284">
        <v>264</v>
      </c>
      <c r="C8368" s="24" t="str">
        <f t="shared" si="130"/>
        <v>gray264</v>
      </c>
      <c r="D8368" s="284">
        <v>11884</v>
      </c>
      <c r="E8368" s="284">
        <v>5374</v>
      </c>
      <c r="F8368" s="284">
        <v>272346</v>
      </c>
      <c r="G8368" s="284">
        <v>50</v>
      </c>
      <c r="H8368" s="284">
        <v>0</v>
      </c>
      <c r="I8368" s="284">
        <v>0</v>
      </c>
      <c r="J8368" s="284">
        <v>10</v>
      </c>
      <c r="K8368" s="282">
        <v>30</v>
      </c>
    </row>
    <row r="8369" spans="1:11" x14ac:dyDescent="0.3">
      <c r="A8369" s="284" t="s">
        <v>2134</v>
      </c>
      <c r="B8369" s="284">
        <v>265</v>
      </c>
      <c r="C8369" s="24" t="str">
        <f t="shared" si="130"/>
        <v>gray265</v>
      </c>
      <c r="D8369" s="284">
        <v>12005</v>
      </c>
      <c r="E8369" s="284">
        <v>5429</v>
      </c>
      <c r="F8369" s="284">
        <v>276119</v>
      </c>
      <c r="G8369" s="284">
        <v>50</v>
      </c>
      <c r="H8369" s="284">
        <v>0</v>
      </c>
      <c r="I8369" s="284">
        <v>0</v>
      </c>
      <c r="J8369" s="284">
        <v>10</v>
      </c>
      <c r="K8369" s="282">
        <v>30</v>
      </c>
    </row>
    <row r="8370" spans="1:11" x14ac:dyDescent="0.3">
      <c r="A8370" s="284" t="s">
        <v>2134</v>
      </c>
      <c r="B8370" s="284">
        <v>266</v>
      </c>
      <c r="C8370" s="24" t="str">
        <f t="shared" si="130"/>
        <v>gray266</v>
      </c>
      <c r="D8370" s="284">
        <v>12127</v>
      </c>
      <c r="E8370" s="284">
        <v>5484</v>
      </c>
      <c r="F8370" s="284">
        <v>279177</v>
      </c>
      <c r="G8370" s="284">
        <v>50</v>
      </c>
      <c r="H8370" s="284">
        <v>0</v>
      </c>
      <c r="I8370" s="284">
        <v>0</v>
      </c>
      <c r="J8370" s="284">
        <v>10</v>
      </c>
      <c r="K8370" s="282">
        <v>30</v>
      </c>
    </row>
    <row r="8371" spans="1:11" x14ac:dyDescent="0.3">
      <c r="A8371" s="284" t="s">
        <v>2134</v>
      </c>
      <c r="B8371" s="284">
        <v>267</v>
      </c>
      <c r="C8371" s="24" t="str">
        <f t="shared" si="130"/>
        <v>gray267</v>
      </c>
      <c r="D8371" s="284">
        <v>12250</v>
      </c>
      <c r="E8371" s="284">
        <v>5540</v>
      </c>
      <c r="F8371" s="284">
        <v>283041</v>
      </c>
      <c r="G8371" s="284">
        <v>50</v>
      </c>
      <c r="H8371" s="284">
        <v>0</v>
      </c>
      <c r="I8371" s="284">
        <v>0</v>
      </c>
      <c r="J8371" s="284">
        <v>10</v>
      </c>
      <c r="K8371" s="282">
        <v>30</v>
      </c>
    </row>
    <row r="8372" spans="1:11" x14ac:dyDescent="0.3">
      <c r="A8372" s="284" t="s">
        <v>2134</v>
      </c>
      <c r="B8372" s="284">
        <v>268</v>
      </c>
      <c r="C8372" s="24" t="str">
        <f t="shared" si="130"/>
        <v>gray268</v>
      </c>
      <c r="D8372" s="284">
        <v>12375</v>
      </c>
      <c r="E8372" s="284">
        <v>5596</v>
      </c>
      <c r="F8372" s="284">
        <v>286172</v>
      </c>
      <c r="G8372" s="284">
        <v>50</v>
      </c>
      <c r="H8372" s="284">
        <v>0</v>
      </c>
      <c r="I8372" s="284">
        <v>0</v>
      </c>
      <c r="J8372" s="284">
        <v>10</v>
      </c>
      <c r="K8372" s="282">
        <v>30</v>
      </c>
    </row>
    <row r="8373" spans="1:11" x14ac:dyDescent="0.3">
      <c r="A8373" s="284" t="s">
        <v>2134</v>
      </c>
      <c r="B8373" s="284">
        <v>269</v>
      </c>
      <c r="C8373" s="24" t="str">
        <f t="shared" si="130"/>
        <v>gray269</v>
      </c>
      <c r="D8373" s="284">
        <v>12501</v>
      </c>
      <c r="E8373" s="284">
        <v>5653</v>
      </c>
      <c r="F8373" s="284">
        <v>290129</v>
      </c>
      <c r="G8373" s="284">
        <v>50</v>
      </c>
      <c r="H8373" s="284">
        <v>0</v>
      </c>
      <c r="I8373" s="284">
        <v>0</v>
      </c>
      <c r="J8373" s="284">
        <v>10</v>
      </c>
      <c r="K8373" s="282">
        <v>30</v>
      </c>
    </row>
    <row r="8374" spans="1:11" x14ac:dyDescent="0.3">
      <c r="A8374" s="284" t="s">
        <v>2134</v>
      </c>
      <c r="B8374" s="284">
        <v>270</v>
      </c>
      <c r="C8374" s="24" t="str">
        <f t="shared" si="130"/>
        <v>gray270</v>
      </c>
      <c r="D8374" s="284">
        <v>12628</v>
      </c>
      <c r="E8374" s="284">
        <v>5710</v>
      </c>
      <c r="F8374" s="284">
        <v>293335</v>
      </c>
      <c r="G8374" s="284">
        <v>50</v>
      </c>
      <c r="H8374" s="284">
        <v>0</v>
      </c>
      <c r="I8374" s="284">
        <v>0</v>
      </c>
      <c r="J8374" s="284">
        <v>10</v>
      </c>
      <c r="K8374" s="282">
        <v>30</v>
      </c>
    </row>
    <row r="8375" spans="1:11" x14ac:dyDescent="0.3">
      <c r="A8375" s="284" t="s">
        <v>2134</v>
      </c>
      <c r="B8375" s="284">
        <v>271</v>
      </c>
      <c r="C8375" s="24" t="str">
        <f t="shared" si="130"/>
        <v>gray271</v>
      </c>
      <c r="D8375" s="284">
        <v>12756</v>
      </c>
      <c r="E8375" s="284">
        <v>5768</v>
      </c>
      <c r="F8375" s="284">
        <v>297117</v>
      </c>
      <c r="G8375" s="284">
        <v>50</v>
      </c>
      <c r="H8375" s="284">
        <v>0</v>
      </c>
      <c r="I8375" s="284">
        <v>0</v>
      </c>
      <c r="J8375" s="284">
        <v>10</v>
      </c>
      <c r="K8375" s="282">
        <v>30</v>
      </c>
    </row>
    <row r="8376" spans="1:11" x14ac:dyDescent="0.3">
      <c r="A8376" s="284" t="s">
        <v>2134</v>
      </c>
      <c r="B8376" s="284">
        <v>272</v>
      </c>
      <c r="C8376" s="24" t="str">
        <f t="shared" si="130"/>
        <v>gray272</v>
      </c>
      <c r="D8376" s="284">
        <v>12885</v>
      </c>
      <c r="E8376" s="284">
        <v>5827</v>
      </c>
      <c r="F8376" s="284">
        <v>300397</v>
      </c>
      <c r="G8376" s="284">
        <v>50</v>
      </c>
      <c r="H8376" s="284">
        <v>0</v>
      </c>
      <c r="I8376" s="284">
        <v>0</v>
      </c>
      <c r="J8376" s="284">
        <v>10</v>
      </c>
      <c r="K8376" s="282">
        <v>30</v>
      </c>
    </row>
    <row r="8377" spans="1:11" x14ac:dyDescent="0.3">
      <c r="A8377" s="284" t="s">
        <v>2134</v>
      </c>
      <c r="B8377" s="284">
        <v>273</v>
      </c>
      <c r="C8377" s="24" t="str">
        <f t="shared" si="130"/>
        <v>gray273</v>
      </c>
      <c r="D8377" s="284">
        <v>13016</v>
      </c>
      <c r="E8377" s="284">
        <v>5886</v>
      </c>
      <c r="F8377" s="284">
        <v>304544</v>
      </c>
      <c r="G8377" s="284">
        <v>50</v>
      </c>
      <c r="H8377" s="284">
        <v>0</v>
      </c>
      <c r="I8377" s="284">
        <v>0</v>
      </c>
      <c r="J8377" s="284">
        <v>10</v>
      </c>
      <c r="K8377" s="282">
        <v>30</v>
      </c>
    </row>
    <row r="8378" spans="1:11" x14ac:dyDescent="0.3">
      <c r="A8378" s="284" t="s">
        <v>2134</v>
      </c>
      <c r="B8378" s="284">
        <v>274</v>
      </c>
      <c r="C8378" s="24" t="str">
        <f t="shared" si="130"/>
        <v>gray274</v>
      </c>
      <c r="D8378" s="284">
        <v>13148</v>
      </c>
      <c r="E8378" s="284">
        <v>5946</v>
      </c>
      <c r="F8378" s="284">
        <v>307902</v>
      </c>
      <c r="G8378" s="284">
        <v>50</v>
      </c>
      <c r="H8378" s="284">
        <v>0</v>
      </c>
      <c r="I8378" s="284">
        <v>0</v>
      </c>
      <c r="J8378" s="284">
        <v>10</v>
      </c>
      <c r="K8378" s="282">
        <v>30</v>
      </c>
    </row>
    <row r="8379" spans="1:11" x14ac:dyDescent="0.3">
      <c r="A8379" s="284" t="s">
        <v>2134</v>
      </c>
      <c r="B8379" s="284">
        <v>275</v>
      </c>
      <c r="C8379" s="24" t="str">
        <f t="shared" si="130"/>
        <v>gray275</v>
      </c>
      <c r="D8379" s="284">
        <v>13281</v>
      </c>
      <c r="E8379" s="284">
        <v>6006</v>
      </c>
      <c r="F8379" s="284">
        <v>312148</v>
      </c>
      <c r="G8379" s="284">
        <v>50</v>
      </c>
      <c r="H8379" s="284">
        <v>0</v>
      </c>
      <c r="I8379" s="284">
        <v>0</v>
      </c>
      <c r="J8379" s="284">
        <v>10</v>
      </c>
      <c r="K8379" s="282">
        <v>30</v>
      </c>
    </row>
    <row r="8380" spans="1:11" x14ac:dyDescent="0.3">
      <c r="A8380" s="284" t="s">
        <v>2134</v>
      </c>
      <c r="B8380" s="284">
        <v>276</v>
      </c>
      <c r="C8380" s="24" t="str">
        <f t="shared" si="130"/>
        <v>gray276</v>
      </c>
      <c r="D8380" s="284">
        <v>13416</v>
      </c>
      <c r="E8380" s="284">
        <v>6067</v>
      </c>
      <c r="F8380" s="284">
        <v>315587</v>
      </c>
      <c r="G8380" s="284">
        <v>50</v>
      </c>
      <c r="H8380" s="284">
        <v>0</v>
      </c>
      <c r="I8380" s="284">
        <v>0</v>
      </c>
      <c r="J8380" s="284">
        <v>10</v>
      </c>
      <c r="K8380" s="282">
        <v>30</v>
      </c>
    </row>
    <row r="8381" spans="1:11" x14ac:dyDescent="0.3">
      <c r="A8381" s="284" t="s">
        <v>2134</v>
      </c>
      <c r="B8381" s="284">
        <v>277</v>
      </c>
      <c r="C8381" s="24" t="str">
        <f t="shared" si="130"/>
        <v>gray277</v>
      </c>
      <c r="D8381" s="284">
        <v>13551</v>
      </c>
      <c r="E8381" s="284">
        <v>6128</v>
      </c>
      <c r="F8381" s="284">
        <v>319936</v>
      </c>
      <c r="G8381" s="284">
        <v>50</v>
      </c>
      <c r="H8381" s="284">
        <v>0</v>
      </c>
      <c r="I8381" s="284">
        <v>0</v>
      </c>
      <c r="J8381" s="284">
        <v>10</v>
      </c>
      <c r="K8381" s="282">
        <v>30</v>
      </c>
    </row>
    <row r="8382" spans="1:11" x14ac:dyDescent="0.3">
      <c r="A8382" s="284" t="s">
        <v>2134</v>
      </c>
      <c r="B8382" s="284">
        <v>278</v>
      </c>
      <c r="C8382" s="24" t="str">
        <f t="shared" si="130"/>
        <v>gray278</v>
      </c>
      <c r="D8382" s="284">
        <v>13688</v>
      </c>
      <c r="E8382" s="284">
        <v>6190</v>
      </c>
      <c r="F8382" s="284">
        <v>323456</v>
      </c>
      <c r="G8382" s="284">
        <v>50</v>
      </c>
      <c r="H8382" s="284">
        <v>0</v>
      </c>
      <c r="I8382" s="284">
        <v>0</v>
      </c>
      <c r="J8382" s="284">
        <v>10</v>
      </c>
      <c r="K8382" s="282">
        <v>30</v>
      </c>
    </row>
    <row r="8383" spans="1:11" x14ac:dyDescent="0.3">
      <c r="A8383" s="284" t="s">
        <v>2134</v>
      </c>
      <c r="B8383" s="284">
        <v>279</v>
      </c>
      <c r="C8383" s="24" t="str">
        <f t="shared" si="130"/>
        <v>gray279</v>
      </c>
      <c r="D8383" s="284">
        <v>13827</v>
      </c>
      <c r="E8383" s="284">
        <v>6253</v>
      </c>
      <c r="F8383" s="284">
        <v>327610</v>
      </c>
      <c r="G8383" s="284">
        <v>50</v>
      </c>
      <c r="H8383" s="284">
        <v>0</v>
      </c>
      <c r="I8383" s="284">
        <v>0</v>
      </c>
      <c r="J8383" s="284">
        <v>10</v>
      </c>
      <c r="K8383" s="282">
        <v>30</v>
      </c>
    </row>
    <row r="8384" spans="1:11" x14ac:dyDescent="0.3">
      <c r="A8384" s="284" t="s">
        <v>2134</v>
      </c>
      <c r="B8384" s="284">
        <v>280</v>
      </c>
      <c r="C8384" s="24" t="str">
        <f t="shared" si="130"/>
        <v>gray280</v>
      </c>
      <c r="D8384" s="284">
        <v>13966</v>
      </c>
      <c r="E8384" s="284">
        <v>6316</v>
      </c>
      <c r="F8384" s="284">
        <v>331212</v>
      </c>
      <c r="G8384" s="284">
        <v>50</v>
      </c>
      <c r="H8384" s="284">
        <v>0</v>
      </c>
      <c r="I8384" s="284">
        <v>0</v>
      </c>
      <c r="J8384" s="284">
        <v>10</v>
      </c>
      <c r="K8384" s="282">
        <v>30</v>
      </c>
    </row>
    <row r="8385" spans="1:11" x14ac:dyDescent="0.3">
      <c r="A8385" s="284" t="s">
        <v>2134</v>
      </c>
      <c r="B8385" s="284">
        <v>281</v>
      </c>
      <c r="C8385" s="24" t="str">
        <f t="shared" si="130"/>
        <v>gray281</v>
      </c>
      <c r="D8385" s="284">
        <v>15225</v>
      </c>
      <c r="E8385" s="284">
        <v>6885</v>
      </c>
      <c r="F8385" s="284">
        <v>366348</v>
      </c>
      <c r="G8385" s="284">
        <v>50</v>
      </c>
      <c r="H8385" s="284">
        <v>0</v>
      </c>
      <c r="I8385" s="284">
        <v>0</v>
      </c>
      <c r="J8385" s="284">
        <v>10</v>
      </c>
      <c r="K8385" s="282">
        <v>30</v>
      </c>
    </row>
    <row r="8386" spans="1:11" x14ac:dyDescent="0.3">
      <c r="A8386" s="284" t="s">
        <v>2134</v>
      </c>
      <c r="B8386" s="284">
        <v>282</v>
      </c>
      <c r="C8386" s="24" t="str">
        <f t="shared" si="130"/>
        <v>gray282</v>
      </c>
      <c r="D8386" s="284">
        <v>15379</v>
      </c>
      <c r="E8386" s="284">
        <v>6954</v>
      </c>
      <c r="F8386" s="284">
        <v>370596</v>
      </c>
      <c r="G8386" s="284">
        <v>50</v>
      </c>
      <c r="H8386" s="284">
        <v>0</v>
      </c>
      <c r="I8386" s="284">
        <v>0</v>
      </c>
      <c r="J8386" s="284">
        <v>10</v>
      </c>
      <c r="K8386" s="282">
        <v>30</v>
      </c>
    </row>
    <row r="8387" spans="1:11" x14ac:dyDescent="0.3">
      <c r="A8387" s="284" t="s">
        <v>2134</v>
      </c>
      <c r="B8387" s="284">
        <v>283</v>
      </c>
      <c r="C8387" s="24" t="str">
        <f t="shared" si="130"/>
        <v>gray283</v>
      </c>
      <c r="D8387" s="284">
        <v>15534</v>
      </c>
      <c r="E8387" s="284">
        <v>7024</v>
      </c>
      <c r="F8387" s="284">
        <v>375904</v>
      </c>
      <c r="G8387" s="284">
        <v>50</v>
      </c>
      <c r="H8387" s="284">
        <v>0</v>
      </c>
      <c r="I8387" s="284">
        <v>0</v>
      </c>
      <c r="J8387" s="284">
        <v>10</v>
      </c>
      <c r="K8387" s="282">
        <v>30</v>
      </c>
    </row>
    <row r="8388" spans="1:11" x14ac:dyDescent="0.3">
      <c r="A8388" s="284" t="s">
        <v>2134</v>
      </c>
      <c r="B8388" s="284">
        <v>284</v>
      </c>
      <c r="C8388" s="24" t="str">
        <f t="shared" si="130"/>
        <v>gray284</v>
      </c>
      <c r="D8388" s="284">
        <v>15690</v>
      </c>
      <c r="E8388" s="284">
        <v>7095</v>
      </c>
      <c r="F8388" s="284">
        <v>380373</v>
      </c>
      <c r="G8388" s="284">
        <v>50</v>
      </c>
      <c r="H8388" s="284">
        <v>0</v>
      </c>
      <c r="I8388" s="284">
        <v>0</v>
      </c>
      <c r="J8388" s="284">
        <v>10</v>
      </c>
      <c r="K8388" s="282">
        <v>30</v>
      </c>
    </row>
    <row r="8389" spans="1:11" x14ac:dyDescent="0.3">
      <c r="A8389" s="284" t="s">
        <v>2134</v>
      </c>
      <c r="B8389" s="284">
        <v>285</v>
      </c>
      <c r="C8389" s="24" t="str">
        <f t="shared" si="130"/>
        <v>gray285</v>
      </c>
      <c r="D8389" s="284">
        <v>15848</v>
      </c>
      <c r="E8389" s="284">
        <v>7167</v>
      </c>
      <c r="F8389" s="284">
        <v>385815</v>
      </c>
      <c r="G8389" s="284">
        <v>50</v>
      </c>
      <c r="H8389" s="284">
        <v>0</v>
      </c>
      <c r="I8389" s="284">
        <v>0</v>
      </c>
      <c r="J8389" s="284">
        <v>10</v>
      </c>
      <c r="K8389" s="282">
        <v>30</v>
      </c>
    </row>
    <row r="8390" spans="1:11" x14ac:dyDescent="0.3">
      <c r="A8390" s="284" t="s">
        <v>2134</v>
      </c>
      <c r="B8390" s="284">
        <v>286</v>
      </c>
      <c r="C8390" s="24" t="str">
        <f t="shared" ref="C8390:C8453" si="131">A8390&amp;B8390</f>
        <v>gray286</v>
      </c>
      <c r="D8390" s="284">
        <v>16008</v>
      </c>
      <c r="E8390" s="284">
        <v>7239</v>
      </c>
      <c r="F8390" s="284">
        <v>390397</v>
      </c>
      <c r="G8390" s="284">
        <v>50</v>
      </c>
      <c r="H8390" s="284">
        <v>0</v>
      </c>
      <c r="I8390" s="284">
        <v>0</v>
      </c>
      <c r="J8390" s="284">
        <v>10</v>
      </c>
      <c r="K8390" s="282">
        <v>30</v>
      </c>
    </row>
    <row r="8391" spans="1:11" x14ac:dyDescent="0.3">
      <c r="A8391" s="284" t="s">
        <v>2134</v>
      </c>
      <c r="B8391" s="284">
        <v>287</v>
      </c>
      <c r="C8391" s="24" t="str">
        <f t="shared" si="131"/>
        <v>gray287</v>
      </c>
      <c r="D8391" s="284">
        <v>16169</v>
      </c>
      <c r="E8391" s="284">
        <v>7312</v>
      </c>
      <c r="F8391" s="284">
        <v>395621</v>
      </c>
      <c r="G8391" s="284">
        <v>50</v>
      </c>
      <c r="H8391" s="284">
        <v>0</v>
      </c>
      <c r="I8391" s="284">
        <v>0</v>
      </c>
      <c r="J8391" s="284">
        <v>10</v>
      </c>
      <c r="K8391" s="282">
        <v>30</v>
      </c>
    </row>
    <row r="8392" spans="1:11" x14ac:dyDescent="0.3">
      <c r="A8392" s="284" t="s">
        <v>2134</v>
      </c>
      <c r="B8392" s="284">
        <v>288</v>
      </c>
      <c r="C8392" s="24" t="str">
        <f t="shared" si="131"/>
        <v>gray288</v>
      </c>
      <c r="D8392" s="284">
        <v>16332</v>
      </c>
      <c r="E8392" s="284">
        <v>7385</v>
      </c>
      <c r="F8392" s="284">
        <v>400193</v>
      </c>
      <c r="G8392" s="284">
        <v>50</v>
      </c>
      <c r="H8392" s="284">
        <v>0</v>
      </c>
      <c r="I8392" s="284">
        <v>0</v>
      </c>
      <c r="J8392" s="284">
        <v>10</v>
      </c>
      <c r="K8392" s="282">
        <v>30</v>
      </c>
    </row>
    <row r="8393" spans="1:11" x14ac:dyDescent="0.3">
      <c r="A8393" s="284" t="s">
        <v>2134</v>
      </c>
      <c r="B8393" s="284">
        <v>289</v>
      </c>
      <c r="C8393" s="24" t="str">
        <f t="shared" si="131"/>
        <v>gray289</v>
      </c>
      <c r="D8393" s="284">
        <v>16496</v>
      </c>
      <c r="E8393" s="284">
        <v>7460</v>
      </c>
      <c r="F8393" s="284">
        <v>404939</v>
      </c>
      <c r="G8393" s="284">
        <v>50</v>
      </c>
      <c r="H8393" s="284">
        <v>0</v>
      </c>
      <c r="I8393" s="284">
        <v>0</v>
      </c>
      <c r="J8393" s="284">
        <v>10</v>
      </c>
      <c r="K8393" s="282">
        <v>30</v>
      </c>
    </row>
    <row r="8394" spans="1:11" x14ac:dyDescent="0.3">
      <c r="A8394" s="284" t="s">
        <v>2134</v>
      </c>
      <c r="B8394" s="284">
        <v>290</v>
      </c>
      <c r="C8394" s="24" t="str">
        <f t="shared" si="131"/>
        <v>gray290</v>
      </c>
      <c r="D8394" s="284">
        <v>16662</v>
      </c>
      <c r="E8394" s="284">
        <v>7535</v>
      </c>
      <c r="F8394" s="284">
        <v>409615</v>
      </c>
      <c r="G8394" s="284">
        <v>50</v>
      </c>
      <c r="H8394" s="284">
        <v>0</v>
      </c>
      <c r="I8394" s="284">
        <v>0</v>
      </c>
      <c r="J8394" s="284">
        <v>10</v>
      </c>
      <c r="K8394" s="282">
        <v>30</v>
      </c>
    </row>
    <row r="8395" spans="1:11" x14ac:dyDescent="0.3">
      <c r="A8395" s="284" t="s">
        <v>2134</v>
      </c>
      <c r="B8395" s="284">
        <v>291</v>
      </c>
      <c r="C8395" s="24" t="str">
        <f t="shared" si="131"/>
        <v>gray291</v>
      </c>
      <c r="D8395" s="284">
        <v>16829</v>
      </c>
      <c r="E8395" s="284">
        <v>7610</v>
      </c>
      <c r="F8395" s="284">
        <v>414343</v>
      </c>
      <c r="G8395" s="284">
        <v>50</v>
      </c>
      <c r="H8395" s="284">
        <v>0</v>
      </c>
      <c r="I8395" s="284">
        <v>0</v>
      </c>
      <c r="J8395" s="284">
        <v>10</v>
      </c>
      <c r="K8395" s="282">
        <v>30</v>
      </c>
    </row>
    <row r="8396" spans="1:11" x14ac:dyDescent="0.3">
      <c r="A8396" s="284" t="s">
        <v>2134</v>
      </c>
      <c r="B8396" s="284">
        <v>292</v>
      </c>
      <c r="C8396" s="24" t="str">
        <f t="shared" si="131"/>
        <v>gray292</v>
      </c>
      <c r="D8396" s="284">
        <v>16998</v>
      </c>
      <c r="E8396" s="284">
        <v>7687</v>
      </c>
      <c r="F8396" s="284">
        <v>419250</v>
      </c>
      <c r="G8396" s="284">
        <v>50</v>
      </c>
      <c r="H8396" s="284">
        <v>0</v>
      </c>
      <c r="I8396" s="284">
        <v>0</v>
      </c>
      <c r="J8396" s="284">
        <v>10</v>
      </c>
      <c r="K8396" s="282">
        <v>30</v>
      </c>
    </row>
    <row r="8397" spans="1:11" x14ac:dyDescent="0.3">
      <c r="A8397" s="284" t="s">
        <v>2134</v>
      </c>
      <c r="B8397" s="284">
        <v>293</v>
      </c>
      <c r="C8397" s="24" t="str">
        <f t="shared" si="131"/>
        <v>gray293</v>
      </c>
      <c r="D8397" s="284">
        <v>17169</v>
      </c>
      <c r="E8397" s="284">
        <v>7764</v>
      </c>
      <c r="F8397" s="284">
        <v>424084</v>
      </c>
      <c r="G8397" s="284">
        <v>50</v>
      </c>
      <c r="H8397" s="284">
        <v>0</v>
      </c>
      <c r="I8397" s="284">
        <v>0</v>
      </c>
      <c r="J8397" s="284">
        <v>10</v>
      </c>
      <c r="K8397" s="282">
        <v>30</v>
      </c>
    </row>
    <row r="8398" spans="1:11" x14ac:dyDescent="0.3">
      <c r="A8398" s="284" t="s">
        <v>2134</v>
      </c>
      <c r="B8398" s="284">
        <v>294</v>
      </c>
      <c r="C8398" s="24" t="str">
        <f t="shared" si="131"/>
        <v>gray294</v>
      </c>
      <c r="D8398" s="284">
        <v>17341</v>
      </c>
      <c r="E8398" s="284">
        <v>7842</v>
      </c>
      <c r="F8398" s="284">
        <v>428971</v>
      </c>
      <c r="G8398" s="284">
        <v>50</v>
      </c>
      <c r="H8398" s="284">
        <v>0</v>
      </c>
      <c r="I8398" s="284">
        <v>0</v>
      </c>
      <c r="J8398" s="284">
        <v>10</v>
      </c>
      <c r="K8398" s="282">
        <v>30</v>
      </c>
    </row>
    <row r="8399" spans="1:11" x14ac:dyDescent="0.3">
      <c r="A8399" s="284" t="s">
        <v>2134</v>
      </c>
      <c r="B8399" s="284">
        <v>295</v>
      </c>
      <c r="C8399" s="24" t="str">
        <f t="shared" si="131"/>
        <v>gray295</v>
      </c>
      <c r="D8399" s="284">
        <v>17515</v>
      </c>
      <c r="E8399" s="284">
        <v>7920</v>
      </c>
      <c r="F8399" s="284">
        <v>434045</v>
      </c>
      <c r="G8399" s="284">
        <v>50</v>
      </c>
      <c r="H8399" s="284">
        <v>0</v>
      </c>
      <c r="I8399" s="284">
        <v>0</v>
      </c>
      <c r="J8399" s="284">
        <v>10</v>
      </c>
      <c r="K8399" s="282">
        <v>30</v>
      </c>
    </row>
    <row r="8400" spans="1:11" x14ac:dyDescent="0.3">
      <c r="A8400" s="284" t="s">
        <v>2134</v>
      </c>
      <c r="B8400" s="284">
        <v>296</v>
      </c>
      <c r="C8400" s="24" t="str">
        <f t="shared" si="131"/>
        <v>gray296</v>
      </c>
      <c r="D8400" s="284">
        <v>17690</v>
      </c>
      <c r="E8400" s="284">
        <v>8000</v>
      </c>
      <c r="F8400" s="284">
        <v>439042</v>
      </c>
      <c r="G8400" s="284">
        <v>50</v>
      </c>
      <c r="H8400" s="284">
        <v>0</v>
      </c>
      <c r="I8400" s="284">
        <v>0</v>
      </c>
      <c r="J8400" s="284">
        <v>10</v>
      </c>
      <c r="K8400" s="282">
        <v>30</v>
      </c>
    </row>
    <row r="8401" spans="1:11" x14ac:dyDescent="0.3">
      <c r="A8401" s="284" t="s">
        <v>2134</v>
      </c>
      <c r="B8401" s="284">
        <v>297</v>
      </c>
      <c r="C8401" s="24" t="str">
        <f t="shared" si="131"/>
        <v>gray297</v>
      </c>
      <c r="D8401" s="284">
        <v>17868</v>
      </c>
      <c r="E8401" s="284">
        <v>8080</v>
      </c>
      <c r="F8401" s="284">
        <v>443823</v>
      </c>
      <c r="G8401" s="284">
        <v>50</v>
      </c>
      <c r="H8401" s="284">
        <v>0</v>
      </c>
      <c r="I8401" s="284">
        <v>0</v>
      </c>
      <c r="J8401" s="284">
        <v>10</v>
      </c>
      <c r="K8401" s="282">
        <v>30</v>
      </c>
    </row>
    <row r="8402" spans="1:11" x14ac:dyDescent="0.3">
      <c r="A8402" s="284" t="s">
        <v>2134</v>
      </c>
      <c r="B8402" s="284">
        <v>298</v>
      </c>
      <c r="C8402" s="24" t="str">
        <f t="shared" si="131"/>
        <v>gray298</v>
      </c>
      <c r="D8402" s="284">
        <v>18046</v>
      </c>
      <c r="E8402" s="284">
        <v>8161</v>
      </c>
      <c r="F8402" s="284">
        <v>448654</v>
      </c>
      <c r="G8402" s="284">
        <v>50</v>
      </c>
      <c r="H8402" s="284">
        <v>0</v>
      </c>
      <c r="I8402" s="284">
        <v>0</v>
      </c>
      <c r="J8402" s="284">
        <v>10</v>
      </c>
      <c r="K8402" s="282">
        <v>30</v>
      </c>
    </row>
    <row r="8403" spans="1:11" x14ac:dyDescent="0.3">
      <c r="A8403" s="284" t="s">
        <v>2134</v>
      </c>
      <c r="B8403" s="284">
        <v>299</v>
      </c>
      <c r="C8403" s="24" t="str">
        <f t="shared" si="131"/>
        <v>gray299</v>
      </c>
      <c r="D8403" s="284">
        <v>18227</v>
      </c>
      <c r="E8403" s="284">
        <v>8243</v>
      </c>
      <c r="F8403" s="284">
        <v>453535</v>
      </c>
      <c r="G8403" s="284">
        <v>50</v>
      </c>
      <c r="H8403" s="284">
        <v>0</v>
      </c>
      <c r="I8403" s="284">
        <v>0</v>
      </c>
      <c r="J8403" s="284">
        <v>10</v>
      </c>
      <c r="K8403" s="282">
        <v>30</v>
      </c>
    </row>
    <row r="8404" spans="1:11" x14ac:dyDescent="0.3">
      <c r="A8404" s="284" t="s">
        <v>2134</v>
      </c>
      <c r="B8404" s="284">
        <v>300</v>
      </c>
      <c r="C8404" s="24" t="str">
        <f t="shared" si="131"/>
        <v>gray300</v>
      </c>
      <c r="D8404" s="284">
        <v>18409</v>
      </c>
      <c r="E8404" s="284">
        <v>8325</v>
      </c>
      <c r="F8404" s="284">
        <v>458466</v>
      </c>
      <c r="G8404" s="284">
        <v>50</v>
      </c>
      <c r="H8404" s="284">
        <v>0</v>
      </c>
      <c r="I8404" s="284">
        <v>0</v>
      </c>
      <c r="J8404" s="284">
        <v>10</v>
      </c>
      <c r="K8404" s="282">
        <v>30</v>
      </c>
    </row>
    <row r="8405" spans="1:11" x14ac:dyDescent="0.3">
      <c r="A8405" s="284" t="s">
        <v>2119</v>
      </c>
      <c r="B8405" s="284">
        <v>1</v>
      </c>
      <c r="C8405" s="24" t="str">
        <f t="shared" si="131"/>
        <v>ermeil1</v>
      </c>
      <c r="D8405" s="284">
        <v>127</v>
      </c>
      <c r="E8405" s="284">
        <v>57</v>
      </c>
      <c r="F8405" s="284">
        <v>1017</v>
      </c>
      <c r="G8405" s="284">
        <v>50</v>
      </c>
      <c r="H8405" s="284">
        <v>0</v>
      </c>
      <c r="I8405" s="284">
        <v>0</v>
      </c>
      <c r="J8405" s="284">
        <v>10</v>
      </c>
      <c r="K8405" s="282">
        <v>30</v>
      </c>
    </row>
    <row r="8406" spans="1:11" x14ac:dyDescent="0.3">
      <c r="A8406" s="284" t="s">
        <v>2119</v>
      </c>
      <c r="B8406" s="284">
        <v>2</v>
      </c>
      <c r="C8406" s="24" t="str">
        <f t="shared" si="131"/>
        <v>ermeil2</v>
      </c>
      <c r="D8406" s="284">
        <v>128</v>
      </c>
      <c r="E8406" s="284">
        <v>57</v>
      </c>
      <c r="F8406" s="284">
        <v>1030</v>
      </c>
      <c r="G8406" s="284">
        <v>50</v>
      </c>
      <c r="H8406" s="284">
        <v>0</v>
      </c>
      <c r="I8406" s="284">
        <v>0</v>
      </c>
      <c r="J8406" s="284">
        <v>10</v>
      </c>
      <c r="K8406" s="282">
        <v>30</v>
      </c>
    </row>
    <row r="8407" spans="1:11" x14ac:dyDescent="0.3">
      <c r="A8407" s="284" t="s">
        <v>2119</v>
      </c>
      <c r="B8407" s="284">
        <v>3</v>
      </c>
      <c r="C8407" s="24" t="str">
        <f t="shared" si="131"/>
        <v>ermeil3</v>
      </c>
      <c r="D8407" s="284">
        <v>130</v>
      </c>
      <c r="E8407" s="284">
        <v>58</v>
      </c>
      <c r="F8407" s="284">
        <v>1045</v>
      </c>
      <c r="G8407" s="284">
        <v>50</v>
      </c>
      <c r="H8407" s="284">
        <v>0</v>
      </c>
      <c r="I8407" s="284">
        <v>0</v>
      </c>
      <c r="J8407" s="284">
        <v>10</v>
      </c>
      <c r="K8407" s="282">
        <v>30</v>
      </c>
    </row>
    <row r="8408" spans="1:11" x14ac:dyDescent="0.3">
      <c r="A8408" s="284" t="s">
        <v>2119</v>
      </c>
      <c r="B8408" s="284">
        <v>4</v>
      </c>
      <c r="C8408" s="24" t="str">
        <f t="shared" si="131"/>
        <v>ermeil4</v>
      </c>
      <c r="D8408" s="284">
        <v>132</v>
      </c>
      <c r="E8408" s="284">
        <v>59</v>
      </c>
      <c r="F8408" s="284">
        <v>1063</v>
      </c>
      <c r="G8408" s="284">
        <v>50</v>
      </c>
      <c r="H8408" s="284">
        <v>0</v>
      </c>
      <c r="I8408" s="284">
        <v>0</v>
      </c>
      <c r="J8408" s="284">
        <v>10</v>
      </c>
      <c r="K8408" s="282">
        <v>30</v>
      </c>
    </row>
    <row r="8409" spans="1:11" x14ac:dyDescent="0.3">
      <c r="A8409" s="284" t="s">
        <v>2119</v>
      </c>
      <c r="B8409" s="284">
        <v>5</v>
      </c>
      <c r="C8409" s="24" t="str">
        <f t="shared" si="131"/>
        <v>ermeil5</v>
      </c>
      <c r="D8409" s="284">
        <v>134</v>
      </c>
      <c r="E8409" s="284">
        <v>60</v>
      </c>
      <c r="F8409" s="284">
        <v>1084</v>
      </c>
      <c r="G8409" s="284">
        <v>50</v>
      </c>
      <c r="H8409" s="284">
        <v>0</v>
      </c>
      <c r="I8409" s="284">
        <v>0</v>
      </c>
      <c r="J8409" s="284">
        <v>10</v>
      </c>
      <c r="K8409" s="282">
        <v>30</v>
      </c>
    </row>
    <row r="8410" spans="1:11" x14ac:dyDescent="0.3">
      <c r="A8410" s="284" t="s">
        <v>2119</v>
      </c>
      <c r="B8410" s="284">
        <v>6</v>
      </c>
      <c r="C8410" s="24" t="str">
        <f t="shared" si="131"/>
        <v>ermeil6</v>
      </c>
      <c r="D8410" s="284">
        <v>136</v>
      </c>
      <c r="E8410" s="284">
        <v>61</v>
      </c>
      <c r="F8410" s="284">
        <v>1108</v>
      </c>
      <c r="G8410" s="284">
        <v>50</v>
      </c>
      <c r="H8410" s="284">
        <v>0</v>
      </c>
      <c r="I8410" s="284">
        <v>0</v>
      </c>
      <c r="J8410" s="284">
        <v>10</v>
      </c>
      <c r="K8410" s="282">
        <v>30</v>
      </c>
    </row>
    <row r="8411" spans="1:11" x14ac:dyDescent="0.3">
      <c r="A8411" s="284" t="s">
        <v>2119</v>
      </c>
      <c r="B8411" s="284">
        <v>7</v>
      </c>
      <c r="C8411" s="24" t="str">
        <f t="shared" si="131"/>
        <v>ermeil7</v>
      </c>
      <c r="D8411" s="284">
        <v>138</v>
      </c>
      <c r="E8411" s="284">
        <v>61</v>
      </c>
      <c r="F8411" s="284">
        <v>1136</v>
      </c>
      <c r="G8411" s="284">
        <v>50</v>
      </c>
      <c r="H8411" s="284">
        <v>0</v>
      </c>
      <c r="I8411" s="284">
        <v>0</v>
      </c>
      <c r="J8411" s="284">
        <v>10</v>
      </c>
      <c r="K8411" s="282">
        <v>30</v>
      </c>
    </row>
    <row r="8412" spans="1:11" x14ac:dyDescent="0.3">
      <c r="A8412" s="284" t="s">
        <v>2119</v>
      </c>
      <c r="B8412" s="284">
        <v>8</v>
      </c>
      <c r="C8412" s="24" t="str">
        <f t="shared" si="131"/>
        <v>ermeil8</v>
      </c>
      <c r="D8412" s="284">
        <v>139</v>
      </c>
      <c r="E8412" s="284">
        <v>62</v>
      </c>
      <c r="F8412" s="284">
        <v>1167</v>
      </c>
      <c r="G8412" s="284">
        <v>50</v>
      </c>
      <c r="H8412" s="284">
        <v>0</v>
      </c>
      <c r="I8412" s="284">
        <v>0</v>
      </c>
      <c r="J8412" s="284">
        <v>10</v>
      </c>
      <c r="K8412" s="282">
        <v>30</v>
      </c>
    </row>
    <row r="8413" spans="1:11" x14ac:dyDescent="0.3">
      <c r="A8413" s="284" t="s">
        <v>2119</v>
      </c>
      <c r="B8413" s="284">
        <v>9</v>
      </c>
      <c r="C8413" s="24" t="str">
        <f t="shared" si="131"/>
        <v>ermeil9</v>
      </c>
      <c r="D8413" s="284">
        <v>141</v>
      </c>
      <c r="E8413" s="284">
        <v>63</v>
      </c>
      <c r="F8413" s="284">
        <v>1201</v>
      </c>
      <c r="G8413" s="284">
        <v>50</v>
      </c>
      <c r="H8413" s="284">
        <v>0</v>
      </c>
      <c r="I8413" s="284">
        <v>0</v>
      </c>
      <c r="J8413" s="284">
        <v>10</v>
      </c>
      <c r="K8413" s="282">
        <v>30</v>
      </c>
    </row>
    <row r="8414" spans="1:11" x14ac:dyDescent="0.3">
      <c r="A8414" s="284" t="s">
        <v>2119</v>
      </c>
      <c r="B8414" s="284">
        <v>10</v>
      </c>
      <c r="C8414" s="24" t="str">
        <f t="shared" si="131"/>
        <v>ermeil10</v>
      </c>
      <c r="D8414" s="284">
        <v>143</v>
      </c>
      <c r="E8414" s="284">
        <v>64</v>
      </c>
      <c r="F8414" s="284">
        <v>1239</v>
      </c>
      <c r="G8414" s="284">
        <v>50</v>
      </c>
      <c r="H8414" s="284">
        <v>0</v>
      </c>
      <c r="I8414" s="284">
        <v>0</v>
      </c>
      <c r="J8414" s="284">
        <v>10</v>
      </c>
      <c r="K8414" s="282">
        <v>30</v>
      </c>
    </row>
    <row r="8415" spans="1:11" x14ac:dyDescent="0.3">
      <c r="A8415" s="284" t="s">
        <v>2119</v>
      </c>
      <c r="B8415" s="284">
        <v>11</v>
      </c>
      <c r="C8415" s="24" t="str">
        <f t="shared" si="131"/>
        <v>ermeil11</v>
      </c>
      <c r="D8415" s="284">
        <v>157</v>
      </c>
      <c r="E8415" s="284">
        <v>70</v>
      </c>
      <c r="F8415" s="284">
        <v>1363</v>
      </c>
      <c r="G8415" s="284">
        <v>50</v>
      </c>
      <c r="H8415" s="284">
        <v>0</v>
      </c>
      <c r="I8415" s="284">
        <v>0</v>
      </c>
      <c r="J8415" s="284">
        <v>10</v>
      </c>
      <c r="K8415" s="282">
        <v>30</v>
      </c>
    </row>
    <row r="8416" spans="1:11" x14ac:dyDescent="0.3">
      <c r="A8416" s="284" t="s">
        <v>2119</v>
      </c>
      <c r="B8416" s="284">
        <v>12</v>
      </c>
      <c r="C8416" s="24" t="str">
        <f t="shared" si="131"/>
        <v>ermeil12</v>
      </c>
      <c r="D8416" s="284">
        <v>159</v>
      </c>
      <c r="E8416" s="284">
        <v>71</v>
      </c>
      <c r="F8416" s="284">
        <v>1413</v>
      </c>
      <c r="G8416" s="284">
        <v>50</v>
      </c>
      <c r="H8416" s="284">
        <v>0</v>
      </c>
      <c r="I8416" s="284">
        <v>0</v>
      </c>
      <c r="J8416" s="284">
        <v>10</v>
      </c>
      <c r="K8416" s="282">
        <v>30</v>
      </c>
    </row>
    <row r="8417" spans="1:11" x14ac:dyDescent="0.3">
      <c r="A8417" s="284" t="s">
        <v>2119</v>
      </c>
      <c r="B8417" s="284">
        <v>13</v>
      </c>
      <c r="C8417" s="24" t="str">
        <f t="shared" si="131"/>
        <v>ermeil13</v>
      </c>
      <c r="D8417" s="284">
        <v>161</v>
      </c>
      <c r="E8417" s="284">
        <v>72</v>
      </c>
      <c r="F8417" s="284">
        <v>1466</v>
      </c>
      <c r="G8417" s="284">
        <v>50</v>
      </c>
      <c r="H8417" s="284">
        <v>0</v>
      </c>
      <c r="I8417" s="284">
        <v>0</v>
      </c>
      <c r="J8417" s="284">
        <v>10</v>
      </c>
      <c r="K8417" s="282">
        <v>30</v>
      </c>
    </row>
    <row r="8418" spans="1:11" x14ac:dyDescent="0.3">
      <c r="A8418" s="284" t="s">
        <v>2119</v>
      </c>
      <c r="B8418" s="284">
        <v>14</v>
      </c>
      <c r="C8418" s="24" t="str">
        <f t="shared" si="131"/>
        <v>ermeil14</v>
      </c>
      <c r="D8418" s="284">
        <v>163</v>
      </c>
      <c r="E8418" s="284">
        <v>73</v>
      </c>
      <c r="F8418" s="284">
        <v>1524</v>
      </c>
      <c r="G8418" s="284">
        <v>50</v>
      </c>
      <c r="H8418" s="284">
        <v>0</v>
      </c>
      <c r="I8418" s="284">
        <v>0</v>
      </c>
      <c r="J8418" s="284">
        <v>10</v>
      </c>
      <c r="K8418" s="282">
        <v>30</v>
      </c>
    </row>
    <row r="8419" spans="1:11" x14ac:dyDescent="0.3">
      <c r="A8419" s="284" t="s">
        <v>2119</v>
      </c>
      <c r="B8419" s="284">
        <v>15</v>
      </c>
      <c r="C8419" s="24" t="str">
        <f t="shared" si="131"/>
        <v>ermeil15</v>
      </c>
      <c r="D8419" s="284">
        <v>165</v>
      </c>
      <c r="E8419" s="284">
        <v>74</v>
      </c>
      <c r="F8419" s="284">
        <v>1587</v>
      </c>
      <c r="G8419" s="284">
        <v>50</v>
      </c>
      <c r="H8419" s="284">
        <v>0</v>
      </c>
      <c r="I8419" s="284">
        <v>0</v>
      </c>
      <c r="J8419" s="284">
        <v>10</v>
      </c>
      <c r="K8419" s="282">
        <v>30</v>
      </c>
    </row>
    <row r="8420" spans="1:11" x14ac:dyDescent="0.3">
      <c r="A8420" s="284" t="s">
        <v>2119</v>
      </c>
      <c r="B8420" s="284">
        <v>16</v>
      </c>
      <c r="C8420" s="24" t="str">
        <f t="shared" si="131"/>
        <v>ermeil16</v>
      </c>
      <c r="D8420" s="284">
        <v>167</v>
      </c>
      <c r="E8420" s="284">
        <v>75</v>
      </c>
      <c r="F8420" s="284">
        <v>1654</v>
      </c>
      <c r="G8420" s="284">
        <v>50</v>
      </c>
      <c r="H8420" s="284">
        <v>0</v>
      </c>
      <c r="I8420" s="284">
        <v>0</v>
      </c>
      <c r="J8420" s="284">
        <v>10</v>
      </c>
      <c r="K8420" s="282">
        <v>30</v>
      </c>
    </row>
    <row r="8421" spans="1:11" x14ac:dyDescent="0.3">
      <c r="A8421" s="284" t="s">
        <v>2119</v>
      </c>
      <c r="B8421" s="284">
        <v>17</v>
      </c>
      <c r="C8421" s="24" t="str">
        <f t="shared" si="131"/>
        <v>ermeil17</v>
      </c>
      <c r="D8421" s="284">
        <v>169</v>
      </c>
      <c r="E8421" s="284">
        <v>76</v>
      </c>
      <c r="F8421" s="284">
        <v>1727</v>
      </c>
      <c r="G8421" s="284">
        <v>50</v>
      </c>
      <c r="H8421" s="284">
        <v>0</v>
      </c>
      <c r="I8421" s="284">
        <v>0</v>
      </c>
      <c r="J8421" s="284">
        <v>10</v>
      </c>
      <c r="K8421" s="282">
        <v>30</v>
      </c>
    </row>
    <row r="8422" spans="1:11" x14ac:dyDescent="0.3">
      <c r="A8422" s="284" t="s">
        <v>2119</v>
      </c>
      <c r="B8422" s="284">
        <v>18</v>
      </c>
      <c r="C8422" s="24" t="str">
        <f t="shared" si="131"/>
        <v>ermeil18</v>
      </c>
      <c r="D8422" s="284">
        <v>171</v>
      </c>
      <c r="E8422" s="284">
        <v>77</v>
      </c>
      <c r="F8422" s="284">
        <v>1804</v>
      </c>
      <c r="G8422" s="284">
        <v>50</v>
      </c>
      <c r="H8422" s="284">
        <v>0</v>
      </c>
      <c r="I8422" s="284">
        <v>0</v>
      </c>
      <c r="J8422" s="284">
        <v>10</v>
      </c>
      <c r="K8422" s="282">
        <v>30</v>
      </c>
    </row>
    <row r="8423" spans="1:11" x14ac:dyDescent="0.3">
      <c r="A8423" s="284" t="s">
        <v>2119</v>
      </c>
      <c r="B8423" s="284">
        <v>19</v>
      </c>
      <c r="C8423" s="24" t="str">
        <f t="shared" si="131"/>
        <v>ermeil19</v>
      </c>
      <c r="D8423" s="284">
        <v>174</v>
      </c>
      <c r="E8423" s="284">
        <v>78</v>
      </c>
      <c r="F8423" s="284">
        <v>1887</v>
      </c>
      <c r="G8423" s="284">
        <v>50</v>
      </c>
      <c r="H8423" s="284">
        <v>0</v>
      </c>
      <c r="I8423" s="284">
        <v>0</v>
      </c>
      <c r="J8423" s="284">
        <v>10</v>
      </c>
      <c r="K8423" s="282">
        <v>30</v>
      </c>
    </row>
    <row r="8424" spans="1:11" x14ac:dyDescent="0.3">
      <c r="A8424" s="284" t="s">
        <v>2119</v>
      </c>
      <c r="B8424" s="284">
        <v>20</v>
      </c>
      <c r="C8424" s="24" t="str">
        <f t="shared" si="131"/>
        <v>ermeil20</v>
      </c>
      <c r="D8424" s="284">
        <v>176</v>
      </c>
      <c r="E8424" s="284">
        <v>79</v>
      </c>
      <c r="F8424" s="284">
        <v>1975</v>
      </c>
      <c r="G8424" s="284">
        <v>50</v>
      </c>
      <c r="H8424" s="284">
        <v>0</v>
      </c>
      <c r="I8424" s="284">
        <v>0</v>
      </c>
      <c r="J8424" s="284">
        <v>10</v>
      </c>
      <c r="K8424" s="282">
        <v>30</v>
      </c>
    </row>
    <row r="8425" spans="1:11" x14ac:dyDescent="0.3">
      <c r="A8425" s="284" t="s">
        <v>2119</v>
      </c>
      <c r="B8425" s="284">
        <v>21</v>
      </c>
      <c r="C8425" s="24" t="str">
        <f t="shared" si="131"/>
        <v>ermeil21</v>
      </c>
      <c r="D8425" s="284">
        <v>192</v>
      </c>
      <c r="E8425" s="284">
        <v>86</v>
      </c>
      <c r="F8425" s="284">
        <v>2214</v>
      </c>
      <c r="G8425" s="284">
        <v>50</v>
      </c>
      <c r="H8425" s="284">
        <v>0</v>
      </c>
      <c r="I8425" s="284">
        <v>0</v>
      </c>
      <c r="J8425" s="284">
        <v>10</v>
      </c>
      <c r="K8425" s="282">
        <v>30</v>
      </c>
    </row>
    <row r="8426" spans="1:11" x14ac:dyDescent="0.3">
      <c r="A8426" s="284" t="s">
        <v>2119</v>
      </c>
      <c r="B8426" s="284">
        <v>22</v>
      </c>
      <c r="C8426" s="24" t="str">
        <f t="shared" si="131"/>
        <v>ermeil22</v>
      </c>
      <c r="D8426" s="284">
        <v>195</v>
      </c>
      <c r="E8426" s="284">
        <v>87</v>
      </c>
      <c r="F8426" s="284">
        <v>2322</v>
      </c>
      <c r="G8426" s="284">
        <v>50</v>
      </c>
      <c r="H8426" s="284">
        <v>0</v>
      </c>
      <c r="I8426" s="284">
        <v>0</v>
      </c>
      <c r="J8426" s="284">
        <v>10</v>
      </c>
      <c r="K8426" s="282">
        <v>30</v>
      </c>
    </row>
    <row r="8427" spans="1:11" x14ac:dyDescent="0.3">
      <c r="A8427" s="284" t="s">
        <v>2119</v>
      </c>
      <c r="B8427" s="284">
        <v>23</v>
      </c>
      <c r="C8427" s="24" t="str">
        <f t="shared" si="131"/>
        <v>ermeil23</v>
      </c>
      <c r="D8427" s="284">
        <v>197</v>
      </c>
      <c r="E8427" s="284">
        <v>88</v>
      </c>
      <c r="F8427" s="284">
        <v>2436</v>
      </c>
      <c r="G8427" s="284">
        <v>50</v>
      </c>
      <c r="H8427" s="284">
        <v>0</v>
      </c>
      <c r="I8427" s="284">
        <v>0</v>
      </c>
      <c r="J8427" s="284">
        <v>10</v>
      </c>
      <c r="K8427" s="282">
        <v>30</v>
      </c>
    </row>
    <row r="8428" spans="1:11" x14ac:dyDescent="0.3">
      <c r="A8428" s="284" t="s">
        <v>2119</v>
      </c>
      <c r="B8428" s="284">
        <v>24</v>
      </c>
      <c r="C8428" s="24" t="str">
        <f t="shared" si="131"/>
        <v>ermeil24</v>
      </c>
      <c r="D8428" s="284">
        <v>200</v>
      </c>
      <c r="E8428" s="284">
        <v>89</v>
      </c>
      <c r="F8428" s="284">
        <v>2557</v>
      </c>
      <c r="G8428" s="284">
        <v>50</v>
      </c>
      <c r="H8428" s="284">
        <v>0</v>
      </c>
      <c r="I8428" s="284">
        <v>0</v>
      </c>
      <c r="J8428" s="284">
        <v>10</v>
      </c>
      <c r="K8428" s="282">
        <v>30</v>
      </c>
    </row>
    <row r="8429" spans="1:11" x14ac:dyDescent="0.3">
      <c r="A8429" s="284" t="s">
        <v>2119</v>
      </c>
      <c r="B8429" s="284">
        <v>25</v>
      </c>
      <c r="C8429" s="24" t="str">
        <f t="shared" si="131"/>
        <v>ermeil25</v>
      </c>
      <c r="D8429" s="284">
        <v>202</v>
      </c>
      <c r="E8429" s="284">
        <v>91</v>
      </c>
      <c r="F8429" s="284">
        <v>2684</v>
      </c>
      <c r="G8429" s="284">
        <v>50</v>
      </c>
      <c r="H8429" s="284">
        <v>0</v>
      </c>
      <c r="I8429" s="284">
        <v>0</v>
      </c>
      <c r="J8429" s="284">
        <v>10</v>
      </c>
      <c r="K8429" s="282">
        <v>30</v>
      </c>
    </row>
    <row r="8430" spans="1:11" x14ac:dyDescent="0.3">
      <c r="A8430" s="284" t="s">
        <v>2119</v>
      </c>
      <c r="B8430" s="284">
        <v>26</v>
      </c>
      <c r="C8430" s="24" t="str">
        <f t="shared" si="131"/>
        <v>ermeil26</v>
      </c>
      <c r="D8430" s="284">
        <v>205</v>
      </c>
      <c r="E8430" s="284">
        <v>92</v>
      </c>
      <c r="F8430" s="284">
        <v>2716</v>
      </c>
      <c r="G8430" s="284">
        <v>50</v>
      </c>
      <c r="H8430" s="284">
        <v>0</v>
      </c>
      <c r="I8430" s="284">
        <v>0</v>
      </c>
      <c r="J8430" s="284">
        <v>10</v>
      </c>
      <c r="K8430" s="282">
        <v>30</v>
      </c>
    </row>
    <row r="8431" spans="1:11" x14ac:dyDescent="0.3">
      <c r="A8431" s="284" t="s">
        <v>2119</v>
      </c>
      <c r="B8431" s="284">
        <v>27</v>
      </c>
      <c r="C8431" s="24" t="str">
        <f t="shared" si="131"/>
        <v>ermeil27</v>
      </c>
      <c r="D8431" s="284">
        <v>207</v>
      </c>
      <c r="E8431" s="284">
        <v>93</v>
      </c>
      <c r="F8431" s="284">
        <v>2748</v>
      </c>
      <c r="G8431" s="284">
        <v>50</v>
      </c>
      <c r="H8431" s="284">
        <v>0</v>
      </c>
      <c r="I8431" s="284">
        <v>0</v>
      </c>
      <c r="J8431" s="284">
        <v>10</v>
      </c>
      <c r="K8431" s="282">
        <v>30</v>
      </c>
    </row>
    <row r="8432" spans="1:11" x14ac:dyDescent="0.3">
      <c r="A8432" s="284" t="s">
        <v>2119</v>
      </c>
      <c r="B8432" s="284">
        <v>28</v>
      </c>
      <c r="C8432" s="24" t="str">
        <f t="shared" si="131"/>
        <v>ermeil28</v>
      </c>
      <c r="D8432" s="284">
        <v>210</v>
      </c>
      <c r="E8432" s="284">
        <v>94</v>
      </c>
      <c r="F8432" s="284">
        <v>2781</v>
      </c>
      <c r="G8432" s="284">
        <v>50</v>
      </c>
      <c r="H8432" s="284">
        <v>0</v>
      </c>
      <c r="I8432" s="284">
        <v>0</v>
      </c>
      <c r="J8432" s="284">
        <v>10</v>
      </c>
      <c r="K8432" s="282">
        <v>30</v>
      </c>
    </row>
    <row r="8433" spans="1:11" x14ac:dyDescent="0.3">
      <c r="A8433" s="284" t="s">
        <v>2119</v>
      </c>
      <c r="B8433" s="284">
        <v>29</v>
      </c>
      <c r="C8433" s="24" t="str">
        <f t="shared" si="131"/>
        <v>ermeil29</v>
      </c>
      <c r="D8433" s="284">
        <v>213</v>
      </c>
      <c r="E8433" s="284">
        <v>95</v>
      </c>
      <c r="F8433" s="284">
        <v>2814</v>
      </c>
      <c r="G8433" s="284">
        <v>50</v>
      </c>
      <c r="H8433" s="284">
        <v>0</v>
      </c>
      <c r="I8433" s="284">
        <v>0</v>
      </c>
      <c r="J8433" s="284">
        <v>10</v>
      </c>
      <c r="K8433" s="282">
        <v>30</v>
      </c>
    </row>
    <row r="8434" spans="1:11" x14ac:dyDescent="0.3">
      <c r="A8434" s="284" t="s">
        <v>2119</v>
      </c>
      <c r="B8434" s="284">
        <v>30</v>
      </c>
      <c r="C8434" s="24" t="str">
        <f t="shared" si="131"/>
        <v>ermeil30</v>
      </c>
      <c r="D8434" s="284">
        <v>215</v>
      </c>
      <c r="E8434" s="284">
        <v>96</v>
      </c>
      <c r="F8434" s="284">
        <v>2848</v>
      </c>
      <c r="G8434" s="284">
        <v>50</v>
      </c>
      <c r="H8434" s="284">
        <v>0</v>
      </c>
      <c r="I8434" s="284">
        <v>0</v>
      </c>
      <c r="J8434" s="284">
        <v>10</v>
      </c>
      <c r="K8434" s="282">
        <v>30</v>
      </c>
    </row>
    <row r="8435" spans="1:11" x14ac:dyDescent="0.3">
      <c r="A8435" s="284" t="s">
        <v>2119</v>
      </c>
      <c r="B8435" s="284">
        <v>31</v>
      </c>
      <c r="C8435" s="24" t="str">
        <f t="shared" si="131"/>
        <v>ermeil31</v>
      </c>
      <c r="D8435" s="284">
        <v>235</v>
      </c>
      <c r="E8435" s="284">
        <v>105</v>
      </c>
      <c r="F8435" s="284">
        <v>3091</v>
      </c>
      <c r="G8435" s="284">
        <v>50</v>
      </c>
      <c r="H8435" s="284">
        <v>0</v>
      </c>
      <c r="I8435" s="284">
        <v>0</v>
      </c>
      <c r="J8435" s="284">
        <v>10</v>
      </c>
      <c r="K8435" s="282">
        <v>30</v>
      </c>
    </row>
    <row r="8436" spans="1:11" x14ac:dyDescent="0.3">
      <c r="A8436" s="284" t="s">
        <v>2119</v>
      </c>
      <c r="B8436" s="284">
        <v>32</v>
      </c>
      <c r="C8436" s="24" t="str">
        <f t="shared" si="131"/>
        <v>ermeil32</v>
      </c>
      <c r="D8436" s="284">
        <v>238</v>
      </c>
      <c r="E8436" s="284">
        <v>107</v>
      </c>
      <c r="F8436" s="284">
        <v>3128</v>
      </c>
      <c r="G8436" s="284">
        <v>50</v>
      </c>
      <c r="H8436" s="284">
        <v>0</v>
      </c>
      <c r="I8436" s="284">
        <v>0</v>
      </c>
      <c r="J8436" s="284">
        <v>10</v>
      </c>
      <c r="K8436" s="282">
        <v>30</v>
      </c>
    </row>
    <row r="8437" spans="1:11" x14ac:dyDescent="0.3">
      <c r="A8437" s="284" t="s">
        <v>2119</v>
      </c>
      <c r="B8437" s="284">
        <v>33</v>
      </c>
      <c r="C8437" s="24" t="str">
        <f t="shared" si="131"/>
        <v>ermeil33</v>
      </c>
      <c r="D8437" s="284">
        <v>241</v>
      </c>
      <c r="E8437" s="284">
        <v>108</v>
      </c>
      <c r="F8437" s="284">
        <v>3165</v>
      </c>
      <c r="G8437" s="284">
        <v>50</v>
      </c>
      <c r="H8437" s="284">
        <v>0</v>
      </c>
      <c r="I8437" s="284">
        <v>0</v>
      </c>
      <c r="J8437" s="284">
        <v>10</v>
      </c>
      <c r="K8437" s="282">
        <v>30</v>
      </c>
    </row>
    <row r="8438" spans="1:11" x14ac:dyDescent="0.3">
      <c r="A8438" s="284" t="s">
        <v>2119</v>
      </c>
      <c r="B8438" s="284">
        <v>34</v>
      </c>
      <c r="C8438" s="24" t="str">
        <f t="shared" si="131"/>
        <v>ermeil34</v>
      </c>
      <c r="D8438" s="284">
        <v>244</v>
      </c>
      <c r="E8438" s="284">
        <v>109</v>
      </c>
      <c r="F8438" s="284">
        <v>3203</v>
      </c>
      <c r="G8438" s="284">
        <v>50</v>
      </c>
      <c r="H8438" s="284">
        <v>0</v>
      </c>
      <c r="I8438" s="284">
        <v>0</v>
      </c>
      <c r="J8438" s="284">
        <v>10</v>
      </c>
      <c r="K8438" s="282">
        <v>30</v>
      </c>
    </row>
    <row r="8439" spans="1:11" x14ac:dyDescent="0.3">
      <c r="A8439" s="284" t="s">
        <v>2119</v>
      </c>
      <c r="B8439" s="284">
        <v>35</v>
      </c>
      <c r="C8439" s="24" t="str">
        <f t="shared" si="131"/>
        <v>ermeil35</v>
      </c>
      <c r="D8439" s="284">
        <v>247</v>
      </c>
      <c r="E8439" s="284">
        <v>111</v>
      </c>
      <c r="F8439" s="284">
        <v>3241</v>
      </c>
      <c r="G8439" s="284">
        <v>50</v>
      </c>
      <c r="H8439" s="284">
        <v>0</v>
      </c>
      <c r="I8439" s="284">
        <v>0</v>
      </c>
      <c r="J8439" s="284">
        <v>10</v>
      </c>
      <c r="K8439" s="282">
        <v>30</v>
      </c>
    </row>
    <row r="8440" spans="1:11" x14ac:dyDescent="0.3">
      <c r="A8440" s="284" t="s">
        <v>2119</v>
      </c>
      <c r="B8440" s="284">
        <v>36</v>
      </c>
      <c r="C8440" s="24" t="str">
        <f t="shared" si="131"/>
        <v>ermeil36</v>
      </c>
      <c r="D8440" s="284">
        <v>250</v>
      </c>
      <c r="E8440" s="284">
        <v>112</v>
      </c>
      <c r="F8440" s="284">
        <v>3280</v>
      </c>
      <c r="G8440" s="284">
        <v>50</v>
      </c>
      <c r="H8440" s="284">
        <v>0</v>
      </c>
      <c r="I8440" s="284">
        <v>0</v>
      </c>
      <c r="J8440" s="284">
        <v>10</v>
      </c>
      <c r="K8440" s="282">
        <v>30</v>
      </c>
    </row>
    <row r="8441" spans="1:11" x14ac:dyDescent="0.3">
      <c r="A8441" s="284" t="s">
        <v>2119</v>
      </c>
      <c r="B8441" s="284">
        <v>37</v>
      </c>
      <c r="C8441" s="24" t="str">
        <f t="shared" si="131"/>
        <v>ermeil37</v>
      </c>
      <c r="D8441" s="284">
        <v>254</v>
      </c>
      <c r="E8441" s="284">
        <v>114</v>
      </c>
      <c r="F8441" s="284">
        <v>3319</v>
      </c>
      <c r="G8441" s="284">
        <v>50</v>
      </c>
      <c r="H8441" s="284">
        <v>0</v>
      </c>
      <c r="I8441" s="284">
        <v>0</v>
      </c>
      <c r="J8441" s="284">
        <v>10</v>
      </c>
      <c r="K8441" s="282">
        <v>30</v>
      </c>
    </row>
    <row r="8442" spans="1:11" x14ac:dyDescent="0.3">
      <c r="A8442" s="284" t="s">
        <v>2119</v>
      </c>
      <c r="B8442" s="284">
        <v>38</v>
      </c>
      <c r="C8442" s="24" t="str">
        <f t="shared" si="131"/>
        <v>ermeil38</v>
      </c>
      <c r="D8442" s="284">
        <v>257</v>
      </c>
      <c r="E8442" s="284">
        <v>115</v>
      </c>
      <c r="F8442" s="284">
        <v>3358</v>
      </c>
      <c r="G8442" s="284">
        <v>50</v>
      </c>
      <c r="H8442" s="284">
        <v>0</v>
      </c>
      <c r="I8442" s="284">
        <v>0</v>
      </c>
      <c r="J8442" s="284">
        <v>10</v>
      </c>
      <c r="K8442" s="282">
        <v>30</v>
      </c>
    </row>
    <row r="8443" spans="1:11" x14ac:dyDescent="0.3">
      <c r="A8443" s="284" t="s">
        <v>2119</v>
      </c>
      <c r="B8443" s="284">
        <v>39</v>
      </c>
      <c r="C8443" s="24" t="str">
        <f t="shared" si="131"/>
        <v>ermeil39</v>
      </c>
      <c r="D8443" s="284">
        <v>260</v>
      </c>
      <c r="E8443" s="284">
        <v>116</v>
      </c>
      <c r="F8443" s="284">
        <v>3398</v>
      </c>
      <c r="G8443" s="284">
        <v>50</v>
      </c>
      <c r="H8443" s="284">
        <v>0</v>
      </c>
      <c r="I8443" s="284">
        <v>0</v>
      </c>
      <c r="J8443" s="284">
        <v>10</v>
      </c>
      <c r="K8443" s="282">
        <v>30</v>
      </c>
    </row>
    <row r="8444" spans="1:11" x14ac:dyDescent="0.3">
      <c r="A8444" s="284" t="s">
        <v>2119</v>
      </c>
      <c r="B8444" s="284">
        <v>40</v>
      </c>
      <c r="C8444" s="24" t="str">
        <f t="shared" si="131"/>
        <v>ermeil40</v>
      </c>
      <c r="D8444" s="284">
        <v>263</v>
      </c>
      <c r="E8444" s="284">
        <v>118</v>
      </c>
      <c r="F8444" s="284">
        <v>3439</v>
      </c>
      <c r="G8444" s="284">
        <v>50</v>
      </c>
      <c r="H8444" s="284">
        <v>0</v>
      </c>
      <c r="I8444" s="284">
        <v>0</v>
      </c>
      <c r="J8444" s="284">
        <v>10</v>
      </c>
      <c r="K8444" s="282">
        <v>30</v>
      </c>
    </row>
    <row r="8445" spans="1:11" x14ac:dyDescent="0.3">
      <c r="A8445" s="284" t="s">
        <v>2119</v>
      </c>
      <c r="B8445" s="284">
        <v>41</v>
      </c>
      <c r="C8445" s="24" t="str">
        <f t="shared" si="131"/>
        <v>ermeil41</v>
      </c>
      <c r="D8445" s="284">
        <v>287</v>
      </c>
      <c r="E8445" s="284">
        <v>129</v>
      </c>
      <c r="F8445" s="284">
        <v>3772</v>
      </c>
      <c r="G8445" s="284">
        <v>50</v>
      </c>
      <c r="H8445" s="284">
        <v>0</v>
      </c>
      <c r="I8445" s="284">
        <v>0</v>
      </c>
      <c r="J8445" s="284">
        <v>10</v>
      </c>
      <c r="K8445" s="282">
        <v>30</v>
      </c>
    </row>
    <row r="8446" spans="1:11" x14ac:dyDescent="0.3">
      <c r="A8446" s="284" t="s">
        <v>2119</v>
      </c>
      <c r="B8446" s="284">
        <v>42</v>
      </c>
      <c r="C8446" s="24" t="str">
        <f t="shared" si="131"/>
        <v>ermeil42</v>
      </c>
      <c r="D8446" s="284">
        <v>291</v>
      </c>
      <c r="E8446" s="284">
        <v>130</v>
      </c>
      <c r="F8446" s="284">
        <v>3818</v>
      </c>
      <c r="G8446" s="284">
        <v>50</v>
      </c>
      <c r="H8446" s="284">
        <v>0</v>
      </c>
      <c r="I8446" s="284">
        <v>0</v>
      </c>
      <c r="J8446" s="284">
        <v>10</v>
      </c>
      <c r="K8446" s="282">
        <v>30</v>
      </c>
    </row>
    <row r="8447" spans="1:11" x14ac:dyDescent="0.3">
      <c r="A8447" s="284" t="s">
        <v>2119</v>
      </c>
      <c r="B8447" s="284">
        <v>43</v>
      </c>
      <c r="C8447" s="24" t="str">
        <f t="shared" si="131"/>
        <v>ermeil43</v>
      </c>
      <c r="D8447" s="284">
        <v>294</v>
      </c>
      <c r="E8447" s="284">
        <v>132</v>
      </c>
      <c r="F8447" s="284">
        <v>3863</v>
      </c>
      <c r="G8447" s="284">
        <v>50</v>
      </c>
      <c r="H8447" s="284">
        <v>0</v>
      </c>
      <c r="I8447" s="284">
        <v>0</v>
      </c>
      <c r="J8447" s="284">
        <v>10</v>
      </c>
      <c r="K8447" s="282">
        <v>30</v>
      </c>
    </row>
    <row r="8448" spans="1:11" x14ac:dyDescent="0.3">
      <c r="A8448" s="284" t="s">
        <v>2119</v>
      </c>
      <c r="B8448" s="284">
        <v>44</v>
      </c>
      <c r="C8448" s="24" t="str">
        <f t="shared" si="131"/>
        <v>ermeil44</v>
      </c>
      <c r="D8448" s="284">
        <v>298</v>
      </c>
      <c r="E8448" s="284">
        <v>133</v>
      </c>
      <c r="F8448" s="284">
        <v>3914</v>
      </c>
      <c r="G8448" s="284">
        <v>50</v>
      </c>
      <c r="H8448" s="284">
        <v>0</v>
      </c>
      <c r="I8448" s="284">
        <v>0</v>
      </c>
      <c r="J8448" s="284">
        <v>10</v>
      </c>
      <c r="K8448" s="282">
        <v>30</v>
      </c>
    </row>
    <row r="8449" spans="1:11" x14ac:dyDescent="0.3">
      <c r="A8449" s="284" t="s">
        <v>2119</v>
      </c>
      <c r="B8449" s="284">
        <v>45</v>
      </c>
      <c r="C8449" s="24" t="str">
        <f t="shared" si="131"/>
        <v>ermeil45</v>
      </c>
      <c r="D8449" s="284">
        <v>302</v>
      </c>
      <c r="E8449" s="284">
        <v>135</v>
      </c>
      <c r="F8449" s="284">
        <v>3964</v>
      </c>
      <c r="G8449" s="284">
        <v>50</v>
      </c>
      <c r="H8449" s="284">
        <v>0</v>
      </c>
      <c r="I8449" s="284">
        <v>0</v>
      </c>
      <c r="J8449" s="284">
        <v>10</v>
      </c>
      <c r="K8449" s="282">
        <v>30</v>
      </c>
    </row>
    <row r="8450" spans="1:11" x14ac:dyDescent="0.3">
      <c r="A8450" s="284" t="s">
        <v>2119</v>
      </c>
      <c r="B8450" s="284">
        <v>46</v>
      </c>
      <c r="C8450" s="24" t="str">
        <f t="shared" si="131"/>
        <v>ermeil46</v>
      </c>
      <c r="D8450" s="284">
        <v>305</v>
      </c>
      <c r="E8450" s="284">
        <v>137</v>
      </c>
      <c r="F8450" s="284">
        <v>4011</v>
      </c>
      <c r="G8450" s="284">
        <v>50</v>
      </c>
      <c r="H8450" s="284">
        <v>0</v>
      </c>
      <c r="I8450" s="284">
        <v>0</v>
      </c>
      <c r="J8450" s="284">
        <v>10</v>
      </c>
      <c r="K8450" s="282">
        <v>30</v>
      </c>
    </row>
    <row r="8451" spans="1:11" x14ac:dyDescent="0.3">
      <c r="A8451" s="284" t="s">
        <v>2119</v>
      </c>
      <c r="B8451" s="284">
        <v>47</v>
      </c>
      <c r="C8451" s="24" t="str">
        <f t="shared" si="131"/>
        <v>ermeil47</v>
      </c>
      <c r="D8451" s="284">
        <v>309</v>
      </c>
      <c r="E8451" s="284">
        <v>138</v>
      </c>
      <c r="F8451" s="284">
        <v>4062</v>
      </c>
      <c r="G8451" s="284">
        <v>50</v>
      </c>
      <c r="H8451" s="284">
        <v>0</v>
      </c>
      <c r="I8451" s="284">
        <v>0</v>
      </c>
      <c r="J8451" s="284">
        <v>10</v>
      </c>
      <c r="K8451" s="282">
        <v>30</v>
      </c>
    </row>
    <row r="8452" spans="1:11" x14ac:dyDescent="0.3">
      <c r="A8452" s="284" t="s">
        <v>2119</v>
      </c>
      <c r="B8452" s="284">
        <v>48</v>
      </c>
      <c r="C8452" s="24" t="str">
        <f t="shared" si="131"/>
        <v>ermeil48</v>
      </c>
      <c r="D8452" s="284">
        <v>313</v>
      </c>
      <c r="E8452" s="284">
        <v>140</v>
      </c>
      <c r="F8452" s="284">
        <v>4115</v>
      </c>
      <c r="G8452" s="284">
        <v>50</v>
      </c>
      <c r="H8452" s="284">
        <v>0</v>
      </c>
      <c r="I8452" s="284">
        <v>0</v>
      </c>
      <c r="J8452" s="284">
        <v>10</v>
      </c>
      <c r="K8452" s="282">
        <v>30</v>
      </c>
    </row>
    <row r="8453" spans="1:11" x14ac:dyDescent="0.3">
      <c r="A8453" s="284" t="s">
        <v>2119</v>
      </c>
      <c r="B8453" s="284">
        <v>49</v>
      </c>
      <c r="C8453" s="24" t="str">
        <f t="shared" si="131"/>
        <v>ermeil49</v>
      </c>
      <c r="D8453" s="284">
        <v>317</v>
      </c>
      <c r="E8453" s="284">
        <v>142</v>
      </c>
      <c r="F8453" s="284">
        <v>4164</v>
      </c>
      <c r="G8453" s="284">
        <v>50</v>
      </c>
      <c r="H8453" s="284">
        <v>0</v>
      </c>
      <c r="I8453" s="284">
        <v>0</v>
      </c>
      <c r="J8453" s="284">
        <v>10</v>
      </c>
      <c r="K8453" s="282">
        <v>30</v>
      </c>
    </row>
    <row r="8454" spans="1:11" x14ac:dyDescent="0.3">
      <c r="A8454" s="284" t="s">
        <v>2119</v>
      </c>
      <c r="B8454" s="284">
        <v>50</v>
      </c>
      <c r="C8454" s="24" t="str">
        <f t="shared" ref="C8454:C8517" si="132">A8454&amp;B8454</f>
        <v>ermeil50</v>
      </c>
      <c r="D8454" s="284">
        <v>320</v>
      </c>
      <c r="E8454" s="284">
        <v>144</v>
      </c>
      <c r="F8454" s="284">
        <v>4219</v>
      </c>
      <c r="G8454" s="284">
        <v>50</v>
      </c>
      <c r="H8454" s="284">
        <v>0</v>
      </c>
      <c r="I8454" s="284">
        <v>0</v>
      </c>
      <c r="J8454" s="284">
        <v>10</v>
      </c>
      <c r="K8454" s="282">
        <v>30</v>
      </c>
    </row>
    <row r="8455" spans="1:11" x14ac:dyDescent="0.3">
      <c r="A8455" s="284" t="s">
        <v>2119</v>
      </c>
      <c r="B8455" s="284">
        <v>51</v>
      </c>
      <c r="C8455" s="24" t="str">
        <f t="shared" si="132"/>
        <v>ermeil51</v>
      </c>
      <c r="D8455" s="284">
        <v>350</v>
      </c>
      <c r="E8455" s="284">
        <v>157</v>
      </c>
      <c r="F8455" s="284">
        <v>4592</v>
      </c>
      <c r="G8455" s="284">
        <v>50</v>
      </c>
      <c r="H8455" s="284">
        <v>0</v>
      </c>
      <c r="I8455" s="284">
        <v>0</v>
      </c>
      <c r="J8455" s="284">
        <v>10</v>
      </c>
      <c r="K8455" s="282">
        <v>30</v>
      </c>
    </row>
    <row r="8456" spans="1:11" x14ac:dyDescent="0.3">
      <c r="A8456" s="284" t="s">
        <v>2119</v>
      </c>
      <c r="B8456" s="284">
        <v>52</v>
      </c>
      <c r="C8456" s="24" t="str">
        <f t="shared" si="132"/>
        <v>ermeil52</v>
      </c>
      <c r="D8456" s="284">
        <v>354</v>
      </c>
      <c r="E8456" s="284">
        <v>159</v>
      </c>
      <c r="F8456" s="284">
        <v>4647</v>
      </c>
      <c r="G8456" s="284">
        <v>50</v>
      </c>
      <c r="H8456" s="284">
        <v>0</v>
      </c>
      <c r="I8456" s="284">
        <v>0</v>
      </c>
      <c r="J8456" s="284">
        <v>10</v>
      </c>
      <c r="K8456" s="282">
        <v>30</v>
      </c>
    </row>
    <row r="8457" spans="1:11" x14ac:dyDescent="0.3">
      <c r="A8457" s="284" t="s">
        <v>2119</v>
      </c>
      <c r="B8457" s="284">
        <v>53</v>
      </c>
      <c r="C8457" s="24" t="str">
        <f t="shared" si="132"/>
        <v>ermeil53</v>
      </c>
      <c r="D8457" s="284">
        <v>359</v>
      </c>
      <c r="E8457" s="284">
        <v>161</v>
      </c>
      <c r="F8457" s="284">
        <v>4706</v>
      </c>
      <c r="G8457" s="284">
        <v>50</v>
      </c>
      <c r="H8457" s="284">
        <v>0</v>
      </c>
      <c r="I8457" s="284">
        <v>0</v>
      </c>
      <c r="J8457" s="284">
        <v>10</v>
      </c>
      <c r="K8457" s="282">
        <v>30</v>
      </c>
    </row>
    <row r="8458" spans="1:11" x14ac:dyDescent="0.3">
      <c r="A8458" s="284" t="s">
        <v>2119</v>
      </c>
      <c r="B8458" s="284">
        <v>54</v>
      </c>
      <c r="C8458" s="24" t="str">
        <f t="shared" si="132"/>
        <v>ermeil54</v>
      </c>
      <c r="D8458" s="284">
        <v>363</v>
      </c>
      <c r="E8458" s="284">
        <v>163</v>
      </c>
      <c r="F8458" s="284">
        <v>4768</v>
      </c>
      <c r="G8458" s="284">
        <v>50</v>
      </c>
      <c r="H8458" s="284">
        <v>0</v>
      </c>
      <c r="I8458" s="284">
        <v>0</v>
      </c>
      <c r="J8458" s="284">
        <v>10</v>
      </c>
      <c r="K8458" s="282">
        <v>30</v>
      </c>
    </row>
    <row r="8459" spans="1:11" x14ac:dyDescent="0.3">
      <c r="A8459" s="284" t="s">
        <v>2119</v>
      </c>
      <c r="B8459" s="284">
        <v>55</v>
      </c>
      <c r="C8459" s="24" t="str">
        <f t="shared" si="132"/>
        <v>ermeil55</v>
      </c>
      <c r="D8459" s="284">
        <v>367</v>
      </c>
      <c r="E8459" s="284">
        <v>165</v>
      </c>
      <c r="F8459" s="284">
        <v>4825</v>
      </c>
      <c r="G8459" s="284">
        <v>50</v>
      </c>
      <c r="H8459" s="284">
        <v>0</v>
      </c>
      <c r="I8459" s="284">
        <v>0</v>
      </c>
      <c r="J8459" s="284">
        <v>10</v>
      </c>
      <c r="K8459" s="282">
        <v>30</v>
      </c>
    </row>
    <row r="8460" spans="1:11" x14ac:dyDescent="0.3">
      <c r="A8460" s="284" t="s">
        <v>2119</v>
      </c>
      <c r="B8460" s="284">
        <v>56</v>
      </c>
      <c r="C8460" s="24" t="str">
        <f t="shared" si="132"/>
        <v>ermeil56</v>
      </c>
      <c r="D8460" s="284">
        <v>372</v>
      </c>
      <c r="E8460" s="284">
        <v>167</v>
      </c>
      <c r="F8460" s="284">
        <v>4889</v>
      </c>
      <c r="G8460" s="284">
        <v>50</v>
      </c>
      <c r="H8460" s="284">
        <v>0</v>
      </c>
      <c r="I8460" s="284">
        <v>0</v>
      </c>
      <c r="J8460" s="284">
        <v>10</v>
      </c>
      <c r="K8460" s="282">
        <v>30</v>
      </c>
    </row>
    <row r="8461" spans="1:11" x14ac:dyDescent="0.3">
      <c r="A8461" s="284" t="s">
        <v>2119</v>
      </c>
      <c r="B8461" s="284">
        <v>57</v>
      </c>
      <c r="C8461" s="24" t="str">
        <f t="shared" si="132"/>
        <v>ermeil57</v>
      </c>
      <c r="D8461" s="284">
        <v>376</v>
      </c>
      <c r="E8461" s="284">
        <v>169</v>
      </c>
      <c r="F8461" s="284">
        <v>4951</v>
      </c>
      <c r="G8461" s="284">
        <v>50</v>
      </c>
      <c r="H8461" s="284">
        <v>0</v>
      </c>
      <c r="I8461" s="284">
        <v>0</v>
      </c>
      <c r="J8461" s="284">
        <v>10</v>
      </c>
      <c r="K8461" s="282">
        <v>30</v>
      </c>
    </row>
    <row r="8462" spans="1:11" x14ac:dyDescent="0.3">
      <c r="A8462" s="284" t="s">
        <v>2119</v>
      </c>
      <c r="B8462" s="284">
        <v>58</v>
      </c>
      <c r="C8462" s="24" t="str">
        <f t="shared" si="132"/>
        <v>ermeil58</v>
      </c>
      <c r="D8462" s="284">
        <v>381</v>
      </c>
      <c r="E8462" s="284">
        <v>171</v>
      </c>
      <c r="F8462" s="284">
        <v>5010</v>
      </c>
      <c r="G8462" s="284">
        <v>50</v>
      </c>
      <c r="H8462" s="284">
        <v>0</v>
      </c>
      <c r="I8462" s="284">
        <v>0</v>
      </c>
      <c r="J8462" s="284">
        <v>10</v>
      </c>
      <c r="K8462" s="282">
        <v>30</v>
      </c>
    </row>
    <row r="8463" spans="1:11" x14ac:dyDescent="0.3">
      <c r="A8463" s="284" t="s">
        <v>2119</v>
      </c>
      <c r="B8463" s="284">
        <v>59</v>
      </c>
      <c r="C8463" s="24" t="str">
        <f t="shared" si="132"/>
        <v>ermeil59</v>
      </c>
      <c r="D8463" s="284">
        <v>385</v>
      </c>
      <c r="E8463" s="284">
        <v>173</v>
      </c>
      <c r="F8463" s="284">
        <v>5074</v>
      </c>
      <c r="G8463" s="284">
        <v>50</v>
      </c>
      <c r="H8463" s="284">
        <v>0</v>
      </c>
      <c r="I8463" s="284">
        <v>0</v>
      </c>
      <c r="J8463" s="284">
        <v>10</v>
      </c>
      <c r="K8463" s="282">
        <v>30</v>
      </c>
    </row>
    <row r="8464" spans="1:11" x14ac:dyDescent="0.3">
      <c r="A8464" s="284" t="s">
        <v>2119</v>
      </c>
      <c r="B8464" s="284">
        <v>60</v>
      </c>
      <c r="C8464" s="24" t="str">
        <f t="shared" si="132"/>
        <v>ermeil60</v>
      </c>
      <c r="D8464" s="284">
        <v>390</v>
      </c>
      <c r="E8464" s="284">
        <v>175</v>
      </c>
      <c r="F8464" s="284">
        <v>5141</v>
      </c>
      <c r="G8464" s="284">
        <v>50</v>
      </c>
      <c r="H8464" s="284">
        <v>0</v>
      </c>
      <c r="I8464" s="284">
        <v>0</v>
      </c>
      <c r="J8464" s="284">
        <v>10</v>
      </c>
      <c r="K8464" s="282">
        <v>30</v>
      </c>
    </row>
    <row r="8465" spans="1:11" x14ac:dyDescent="0.3">
      <c r="A8465" s="284" t="s">
        <v>2119</v>
      </c>
      <c r="B8465" s="284">
        <v>61</v>
      </c>
      <c r="C8465" s="24" t="str">
        <f t="shared" si="132"/>
        <v>ermeil61</v>
      </c>
      <c r="D8465" s="284">
        <v>426</v>
      </c>
      <c r="E8465" s="284">
        <v>191</v>
      </c>
      <c r="F8465" s="284">
        <v>5656</v>
      </c>
      <c r="G8465" s="284">
        <v>50</v>
      </c>
      <c r="H8465" s="284">
        <v>0</v>
      </c>
      <c r="I8465" s="284">
        <v>0</v>
      </c>
      <c r="J8465" s="284">
        <v>10</v>
      </c>
      <c r="K8465" s="282">
        <v>30</v>
      </c>
    </row>
    <row r="8466" spans="1:11" x14ac:dyDescent="0.3">
      <c r="A8466" s="284" t="s">
        <v>2119</v>
      </c>
      <c r="B8466" s="284">
        <v>62</v>
      </c>
      <c r="C8466" s="24" t="str">
        <f t="shared" si="132"/>
        <v>ermeil62</v>
      </c>
      <c r="D8466" s="284">
        <v>431</v>
      </c>
      <c r="E8466" s="284">
        <v>193</v>
      </c>
      <c r="F8466" s="284">
        <v>5730</v>
      </c>
      <c r="G8466" s="284">
        <v>50</v>
      </c>
      <c r="H8466" s="284">
        <v>0</v>
      </c>
      <c r="I8466" s="284">
        <v>0</v>
      </c>
      <c r="J8466" s="284">
        <v>10</v>
      </c>
      <c r="K8466" s="282">
        <v>30</v>
      </c>
    </row>
    <row r="8467" spans="1:11" x14ac:dyDescent="0.3">
      <c r="A8467" s="284" t="s">
        <v>2119</v>
      </c>
      <c r="B8467" s="284">
        <v>63</v>
      </c>
      <c r="C8467" s="24" t="str">
        <f t="shared" si="132"/>
        <v>ermeil63</v>
      </c>
      <c r="D8467" s="284">
        <v>436</v>
      </c>
      <c r="E8467" s="284">
        <v>195</v>
      </c>
      <c r="F8467" s="284">
        <v>5815</v>
      </c>
      <c r="G8467" s="284">
        <v>50</v>
      </c>
      <c r="H8467" s="284">
        <v>0</v>
      </c>
      <c r="I8467" s="284">
        <v>0</v>
      </c>
      <c r="J8467" s="284">
        <v>10</v>
      </c>
      <c r="K8467" s="282">
        <v>30</v>
      </c>
    </row>
    <row r="8468" spans="1:11" x14ac:dyDescent="0.3">
      <c r="A8468" s="284" t="s">
        <v>2119</v>
      </c>
      <c r="B8468" s="284">
        <v>64</v>
      </c>
      <c r="C8468" s="24" t="str">
        <f t="shared" si="132"/>
        <v>ermeil64</v>
      </c>
      <c r="D8468" s="284">
        <v>441</v>
      </c>
      <c r="E8468" s="284">
        <v>198</v>
      </c>
      <c r="F8468" s="284">
        <v>5884</v>
      </c>
      <c r="G8468" s="284">
        <v>50</v>
      </c>
      <c r="H8468" s="284">
        <v>0</v>
      </c>
      <c r="I8468" s="284">
        <v>0</v>
      </c>
      <c r="J8468" s="284">
        <v>10</v>
      </c>
      <c r="K8468" s="282">
        <v>30</v>
      </c>
    </row>
    <row r="8469" spans="1:11" x14ac:dyDescent="0.3">
      <c r="A8469" s="284" t="s">
        <v>2119</v>
      </c>
      <c r="B8469" s="284">
        <v>65</v>
      </c>
      <c r="C8469" s="24" t="str">
        <f t="shared" si="132"/>
        <v>ermeil65</v>
      </c>
      <c r="D8469" s="284">
        <v>446</v>
      </c>
      <c r="E8469" s="284">
        <v>200</v>
      </c>
      <c r="F8469" s="284">
        <v>5962</v>
      </c>
      <c r="G8469" s="284">
        <v>50</v>
      </c>
      <c r="H8469" s="284">
        <v>0</v>
      </c>
      <c r="I8469" s="284">
        <v>0</v>
      </c>
      <c r="J8469" s="284">
        <v>10</v>
      </c>
      <c r="K8469" s="282">
        <v>30</v>
      </c>
    </row>
    <row r="8470" spans="1:11" x14ac:dyDescent="0.3">
      <c r="A8470" s="284" t="s">
        <v>2119</v>
      </c>
      <c r="B8470" s="284">
        <v>66</v>
      </c>
      <c r="C8470" s="24" t="str">
        <f t="shared" si="132"/>
        <v>ermeil66</v>
      </c>
      <c r="D8470" s="284">
        <v>452</v>
      </c>
      <c r="E8470" s="284">
        <v>202</v>
      </c>
      <c r="F8470" s="284">
        <v>6041</v>
      </c>
      <c r="G8470" s="284">
        <v>50</v>
      </c>
      <c r="H8470" s="284">
        <v>0</v>
      </c>
      <c r="I8470" s="284">
        <v>0</v>
      </c>
      <c r="J8470" s="284">
        <v>10</v>
      </c>
      <c r="K8470" s="282">
        <v>30</v>
      </c>
    </row>
    <row r="8471" spans="1:11" x14ac:dyDescent="0.3">
      <c r="A8471" s="284" t="s">
        <v>2119</v>
      </c>
      <c r="B8471" s="284">
        <v>67</v>
      </c>
      <c r="C8471" s="24" t="str">
        <f t="shared" si="132"/>
        <v>ermeil67</v>
      </c>
      <c r="D8471" s="284">
        <v>457</v>
      </c>
      <c r="E8471" s="284">
        <v>205</v>
      </c>
      <c r="F8471" s="284">
        <v>6125</v>
      </c>
      <c r="G8471" s="284">
        <v>50</v>
      </c>
      <c r="H8471" s="284">
        <v>0</v>
      </c>
      <c r="I8471" s="284">
        <v>0</v>
      </c>
      <c r="J8471" s="284">
        <v>10</v>
      </c>
      <c r="K8471" s="282">
        <v>30</v>
      </c>
    </row>
    <row r="8472" spans="1:11" x14ac:dyDescent="0.3">
      <c r="A8472" s="284" t="s">
        <v>2119</v>
      </c>
      <c r="B8472" s="284">
        <v>68</v>
      </c>
      <c r="C8472" s="24" t="str">
        <f t="shared" si="132"/>
        <v>ermeil68</v>
      </c>
      <c r="D8472" s="284">
        <v>462</v>
      </c>
      <c r="E8472" s="284">
        <v>207</v>
      </c>
      <c r="F8472" s="284">
        <v>6198</v>
      </c>
      <c r="G8472" s="284">
        <v>50</v>
      </c>
      <c r="H8472" s="284">
        <v>0</v>
      </c>
      <c r="I8472" s="284">
        <v>0</v>
      </c>
      <c r="J8472" s="284">
        <v>10</v>
      </c>
      <c r="K8472" s="282">
        <v>30</v>
      </c>
    </row>
    <row r="8473" spans="1:11" x14ac:dyDescent="0.3">
      <c r="A8473" s="284" t="s">
        <v>2119</v>
      </c>
      <c r="B8473" s="284">
        <v>69</v>
      </c>
      <c r="C8473" s="24" t="str">
        <f t="shared" si="132"/>
        <v>ermeil69</v>
      </c>
      <c r="D8473" s="284">
        <v>468</v>
      </c>
      <c r="E8473" s="284">
        <v>210</v>
      </c>
      <c r="F8473" s="284">
        <v>6280</v>
      </c>
      <c r="G8473" s="284">
        <v>50</v>
      </c>
      <c r="H8473" s="284">
        <v>0</v>
      </c>
      <c r="I8473" s="284">
        <v>0</v>
      </c>
      <c r="J8473" s="284">
        <v>10</v>
      </c>
      <c r="K8473" s="282">
        <v>30</v>
      </c>
    </row>
    <row r="8474" spans="1:11" x14ac:dyDescent="0.3">
      <c r="A8474" s="284" t="s">
        <v>2119</v>
      </c>
      <c r="B8474" s="284">
        <v>70</v>
      </c>
      <c r="C8474" s="24" t="str">
        <f t="shared" si="132"/>
        <v>ermeil70</v>
      </c>
      <c r="D8474" s="284">
        <v>473</v>
      </c>
      <c r="E8474" s="284">
        <v>212</v>
      </c>
      <c r="F8474" s="284">
        <v>6355</v>
      </c>
      <c r="G8474" s="284">
        <v>50</v>
      </c>
      <c r="H8474" s="284">
        <v>0</v>
      </c>
      <c r="I8474" s="284">
        <v>0</v>
      </c>
      <c r="J8474" s="284">
        <v>10</v>
      </c>
      <c r="K8474" s="282">
        <v>30</v>
      </c>
    </row>
    <row r="8475" spans="1:11" x14ac:dyDescent="0.3">
      <c r="A8475" s="284" t="s">
        <v>2119</v>
      </c>
      <c r="B8475" s="284">
        <v>71</v>
      </c>
      <c r="C8475" s="24" t="str">
        <f t="shared" si="132"/>
        <v>ermeil71</v>
      </c>
      <c r="D8475" s="284">
        <v>517</v>
      </c>
      <c r="E8475" s="284">
        <v>232</v>
      </c>
      <c r="F8475" s="284">
        <v>6935</v>
      </c>
      <c r="G8475" s="284">
        <v>50</v>
      </c>
      <c r="H8475" s="284">
        <v>0</v>
      </c>
      <c r="I8475" s="284">
        <v>0</v>
      </c>
      <c r="J8475" s="284">
        <v>10</v>
      </c>
      <c r="K8475" s="282">
        <v>30</v>
      </c>
    </row>
    <row r="8476" spans="1:11" x14ac:dyDescent="0.3">
      <c r="A8476" s="284" t="s">
        <v>2119</v>
      </c>
      <c r="B8476" s="284">
        <v>72</v>
      </c>
      <c r="C8476" s="24" t="str">
        <f t="shared" si="132"/>
        <v>ermeil72</v>
      </c>
      <c r="D8476" s="284">
        <v>523</v>
      </c>
      <c r="E8476" s="284">
        <v>234</v>
      </c>
      <c r="F8476" s="284">
        <v>7018</v>
      </c>
      <c r="G8476" s="284">
        <v>50</v>
      </c>
      <c r="H8476" s="284">
        <v>0</v>
      </c>
      <c r="I8476" s="284">
        <v>0</v>
      </c>
      <c r="J8476" s="284">
        <v>10</v>
      </c>
      <c r="K8476" s="282">
        <v>30</v>
      </c>
    </row>
    <row r="8477" spans="1:11" x14ac:dyDescent="0.3">
      <c r="A8477" s="284" t="s">
        <v>2119</v>
      </c>
      <c r="B8477" s="284">
        <v>73</v>
      </c>
      <c r="C8477" s="24" t="str">
        <f t="shared" si="132"/>
        <v>ermeil73</v>
      </c>
      <c r="D8477" s="284">
        <v>529</v>
      </c>
      <c r="E8477" s="284">
        <v>237</v>
      </c>
      <c r="F8477" s="284">
        <v>7116</v>
      </c>
      <c r="G8477" s="284">
        <v>50</v>
      </c>
      <c r="H8477" s="284">
        <v>0</v>
      </c>
      <c r="I8477" s="284">
        <v>0</v>
      </c>
      <c r="J8477" s="284">
        <v>10</v>
      </c>
      <c r="K8477" s="282">
        <v>30</v>
      </c>
    </row>
    <row r="8478" spans="1:11" x14ac:dyDescent="0.3">
      <c r="A8478" s="284" t="s">
        <v>2119</v>
      </c>
      <c r="B8478" s="284">
        <v>74</v>
      </c>
      <c r="C8478" s="24" t="str">
        <f t="shared" si="132"/>
        <v>ermeil74</v>
      </c>
      <c r="D8478" s="284">
        <v>535</v>
      </c>
      <c r="E8478" s="284">
        <v>240</v>
      </c>
      <c r="F8478" s="284">
        <v>7201</v>
      </c>
      <c r="G8478" s="284">
        <v>50</v>
      </c>
      <c r="H8478" s="284">
        <v>0</v>
      </c>
      <c r="I8478" s="284">
        <v>0</v>
      </c>
      <c r="J8478" s="284">
        <v>10</v>
      </c>
      <c r="K8478" s="282">
        <v>30</v>
      </c>
    </row>
    <row r="8479" spans="1:11" x14ac:dyDescent="0.3">
      <c r="A8479" s="284" t="s">
        <v>2119</v>
      </c>
      <c r="B8479" s="284">
        <v>75</v>
      </c>
      <c r="C8479" s="24" t="str">
        <f t="shared" si="132"/>
        <v>ermeil75</v>
      </c>
      <c r="D8479" s="284">
        <v>542</v>
      </c>
      <c r="E8479" s="284">
        <v>243</v>
      </c>
      <c r="F8479" s="284">
        <v>7296</v>
      </c>
      <c r="G8479" s="284">
        <v>50</v>
      </c>
      <c r="H8479" s="284">
        <v>0</v>
      </c>
      <c r="I8479" s="284">
        <v>0</v>
      </c>
      <c r="J8479" s="284">
        <v>10</v>
      </c>
      <c r="K8479" s="282">
        <v>30</v>
      </c>
    </row>
    <row r="8480" spans="1:11" x14ac:dyDescent="0.3">
      <c r="A8480" s="284" t="s">
        <v>2119</v>
      </c>
      <c r="B8480" s="284">
        <v>76</v>
      </c>
      <c r="C8480" s="24" t="str">
        <f t="shared" si="132"/>
        <v>ermeil76</v>
      </c>
      <c r="D8480" s="284">
        <v>548</v>
      </c>
      <c r="E8480" s="284">
        <v>246</v>
      </c>
      <c r="F8480" s="284">
        <v>7384</v>
      </c>
      <c r="G8480" s="284">
        <v>50</v>
      </c>
      <c r="H8480" s="284">
        <v>0</v>
      </c>
      <c r="I8480" s="284">
        <v>0</v>
      </c>
      <c r="J8480" s="284">
        <v>10</v>
      </c>
      <c r="K8480" s="282">
        <v>30</v>
      </c>
    </row>
    <row r="8481" spans="1:11" x14ac:dyDescent="0.3">
      <c r="A8481" s="284" t="s">
        <v>2119</v>
      </c>
      <c r="B8481" s="284">
        <v>77</v>
      </c>
      <c r="C8481" s="24" t="str">
        <f t="shared" si="132"/>
        <v>ermeil77</v>
      </c>
      <c r="D8481" s="284">
        <v>554</v>
      </c>
      <c r="E8481" s="284">
        <v>249</v>
      </c>
      <c r="F8481" s="284">
        <v>7486</v>
      </c>
      <c r="G8481" s="284">
        <v>50</v>
      </c>
      <c r="H8481" s="284">
        <v>0</v>
      </c>
      <c r="I8481" s="284">
        <v>0</v>
      </c>
      <c r="J8481" s="284">
        <v>10</v>
      </c>
      <c r="K8481" s="282">
        <v>30</v>
      </c>
    </row>
    <row r="8482" spans="1:11" x14ac:dyDescent="0.3">
      <c r="A8482" s="284" t="s">
        <v>2119</v>
      </c>
      <c r="B8482" s="284">
        <v>78</v>
      </c>
      <c r="C8482" s="24" t="str">
        <f t="shared" si="132"/>
        <v>ermeil78</v>
      </c>
      <c r="D8482" s="284">
        <v>561</v>
      </c>
      <c r="E8482" s="284">
        <v>251</v>
      </c>
      <c r="F8482" s="284">
        <v>7576</v>
      </c>
      <c r="G8482" s="284">
        <v>50</v>
      </c>
      <c r="H8482" s="284">
        <v>0</v>
      </c>
      <c r="I8482" s="284">
        <v>0</v>
      </c>
      <c r="J8482" s="284">
        <v>10</v>
      </c>
      <c r="K8482" s="282">
        <v>30</v>
      </c>
    </row>
    <row r="8483" spans="1:11" x14ac:dyDescent="0.3">
      <c r="A8483" s="284" t="s">
        <v>2119</v>
      </c>
      <c r="B8483" s="284">
        <v>79</v>
      </c>
      <c r="C8483" s="24" t="str">
        <f t="shared" si="132"/>
        <v>ermeil79</v>
      </c>
      <c r="D8483" s="284">
        <v>567</v>
      </c>
      <c r="E8483" s="284">
        <v>254</v>
      </c>
      <c r="F8483" s="284">
        <v>7676</v>
      </c>
      <c r="G8483" s="284">
        <v>50</v>
      </c>
      <c r="H8483" s="284">
        <v>0</v>
      </c>
      <c r="I8483" s="284">
        <v>0</v>
      </c>
      <c r="J8483" s="284">
        <v>10</v>
      </c>
      <c r="K8483" s="282">
        <v>30</v>
      </c>
    </row>
    <row r="8484" spans="1:11" x14ac:dyDescent="0.3">
      <c r="A8484" s="284" t="s">
        <v>2119</v>
      </c>
      <c r="B8484" s="284">
        <v>80</v>
      </c>
      <c r="C8484" s="24" t="str">
        <f t="shared" si="132"/>
        <v>ermeil80</v>
      </c>
      <c r="D8484" s="284">
        <v>574</v>
      </c>
      <c r="E8484" s="284">
        <v>257</v>
      </c>
      <c r="F8484" s="284">
        <v>7768</v>
      </c>
      <c r="G8484" s="284">
        <v>50</v>
      </c>
      <c r="H8484" s="284">
        <v>0</v>
      </c>
      <c r="I8484" s="284">
        <v>0</v>
      </c>
      <c r="J8484" s="284">
        <v>10</v>
      </c>
      <c r="K8484" s="282">
        <v>30</v>
      </c>
    </row>
    <row r="8485" spans="1:11" x14ac:dyDescent="0.3">
      <c r="A8485" s="284" t="s">
        <v>2119</v>
      </c>
      <c r="B8485" s="284">
        <v>81</v>
      </c>
      <c r="C8485" s="24" t="str">
        <f t="shared" si="132"/>
        <v>ermeil81</v>
      </c>
      <c r="D8485" s="284">
        <v>627</v>
      </c>
      <c r="E8485" s="284">
        <v>281</v>
      </c>
      <c r="F8485" s="284">
        <v>8584</v>
      </c>
      <c r="G8485" s="284">
        <v>50</v>
      </c>
      <c r="H8485" s="284">
        <v>0</v>
      </c>
      <c r="I8485" s="284">
        <v>0</v>
      </c>
      <c r="J8485" s="284">
        <v>10</v>
      </c>
      <c r="K8485" s="282">
        <v>30</v>
      </c>
    </row>
    <row r="8486" spans="1:11" x14ac:dyDescent="0.3">
      <c r="A8486" s="284" t="s">
        <v>2119</v>
      </c>
      <c r="B8486" s="284">
        <v>82</v>
      </c>
      <c r="C8486" s="24" t="str">
        <f t="shared" si="132"/>
        <v>ermeil82</v>
      </c>
      <c r="D8486" s="284">
        <v>634</v>
      </c>
      <c r="E8486" s="284">
        <v>284</v>
      </c>
      <c r="F8486" s="284">
        <v>8687</v>
      </c>
      <c r="G8486" s="284">
        <v>50</v>
      </c>
      <c r="H8486" s="284">
        <v>0</v>
      </c>
      <c r="I8486" s="284">
        <v>0</v>
      </c>
      <c r="J8486" s="284">
        <v>10</v>
      </c>
      <c r="K8486" s="282">
        <v>30</v>
      </c>
    </row>
    <row r="8487" spans="1:11" x14ac:dyDescent="0.3">
      <c r="A8487" s="284" t="s">
        <v>2119</v>
      </c>
      <c r="B8487" s="284">
        <v>83</v>
      </c>
      <c r="C8487" s="24" t="str">
        <f t="shared" si="132"/>
        <v>ermeil83</v>
      </c>
      <c r="D8487" s="284">
        <v>641</v>
      </c>
      <c r="E8487" s="284">
        <v>288</v>
      </c>
      <c r="F8487" s="284">
        <v>8807</v>
      </c>
      <c r="G8487" s="284">
        <v>50</v>
      </c>
      <c r="H8487" s="284">
        <v>0</v>
      </c>
      <c r="I8487" s="284">
        <v>0</v>
      </c>
      <c r="J8487" s="284">
        <v>10</v>
      </c>
      <c r="K8487" s="282">
        <v>30</v>
      </c>
    </row>
    <row r="8488" spans="1:11" x14ac:dyDescent="0.3">
      <c r="A8488" s="284" t="s">
        <v>2119</v>
      </c>
      <c r="B8488" s="284">
        <v>84</v>
      </c>
      <c r="C8488" s="24" t="str">
        <f t="shared" si="132"/>
        <v>ermeil84</v>
      </c>
      <c r="D8488" s="284">
        <v>649</v>
      </c>
      <c r="E8488" s="284">
        <v>291</v>
      </c>
      <c r="F8488" s="284">
        <v>8913</v>
      </c>
      <c r="G8488" s="284">
        <v>50</v>
      </c>
      <c r="H8488" s="284">
        <v>0</v>
      </c>
      <c r="I8488" s="284">
        <v>0</v>
      </c>
      <c r="J8488" s="284">
        <v>10</v>
      </c>
      <c r="K8488" s="282">
        <v>30</v>
      </c>
    </row>
    <row r="8489" spans="1:11" x14ac:dyDescent="0.3">
      <c r="A8489" s="284" t="s">
        <v>2119</v>
      </c>
      <c r="B8489" s="284">
        <v>85</v>
      </c>
      <c r="C8489" s="24" t="str">
        <f t="shared" si="132"/>
        <v>ermeil85</v>
      </c>
      <c r="D8489" s="284">
        <v>656</v>
      </c>
      <c r="E8489" s="284">
        <v>294</v>
      </c>
      <c r="F8489" s="284">
        <v>9039</v>
      </c>
      <c r="G8489" s="284">
        <v>50</v>
      </c>
      <c r="H8489" s="284">
        <v>0</v>
      </c>
      <c r="I8489" s="284">
        <v>0</v>
      </c>
      <c r="J8489" s="284">
        <v>10</v>
      </c>
      <c r="K8489" s="282">
        <v>30</v>
      </c>
    </row>
    <row r="8490" spans="1:11" x14ac:dyDescent="0.3">
      <c r="A8490" s="284" t="s">
        <v>2119</v>
      </c>
      <c r="B8490" s="284">
        <v>86</v>
      </c>
      <c r="C8490" s="24" t="str">
        <f t="shared" si="132"/>
        <v>ermeil86</v>
      </c>
      <c r="D8490" s="284">
        <v>664</v>
      </c>
      <c r="E8490" s="284">
        <v>298</v>
      </c>
      <c r="F8490" s="284">
        <v>9147</v>
      </c>
      <c r="G8490" s="284">
        <v>50</v>
      </c>
      <c r="H8490" s="284">
        <v>0</v>
      </c>
      <c r="I8490" s="284">
        <v>0</v>
      </c>
      <c r="J8490" s="284">
        <v>10</v>
      </c>
      <c r="K8490" s="282">
        <v>30</v>
      </c>
    </row>
    <row r="8491" spans="1:11" x14ac:dyDescent="0.3">
      <c r="A8491" s="284" t="s">
        <v>2119</v>
      </c>
      <c r="B8491" s="284">
        <v>87</v>
      </c>
      <c r="C8491" s="24" t="str">
        <f t="shared" si="132"/>
        <v>ermeil87</v>
      </c>
      <c r="D8491" s="284">
        <v>672</v>
      </c>
      <c r="E8491" s="284">
        <v>301</v>
      </c>
      <c r="F8491" s="284">
        <v>9256</v>
      </c>
      <c r="G8491" s="284">
        <v>50</v>
      </c>
      <c r="H8491" s="284">
        <v>0</v>
      </c>
      <c r="I8491" s="284">
        <v>0</v>
      </c>
      <c r="J8491" s="284">
        <v>10</v>
      </c>
      <c r="K8491" s="282">
        <v>30</v>
      </c>
    </row>
    <row r="8492" spans="1:11" x14ac:dyDescent="0.3">
      <c r="A8492" s="284" t="s">
        <v>2119</v>
      </c>
      <c r="B8492" s="284">
        <v>88</v>
      </c>
      <c r="C8492" s="24" t="str">
        <f t="shared" si="132"/>
        <v>ermeil88</v>
      </c>
      <c r="D8492" s="284">
        <v>679</v>
      </c>
      <c r="E8492" s="284">
        <v>305</v>
      </c>
      <c r="F8492" s="284">
        <v>9366</v>
      </c>
      <c r="G8492" s="284">
        <v>50</v>
      </c>
      <c r="H8492" s="284">
        <v>0</v>
      </c>
      <c r="I8492" s="284">
        <v>0</v>
      </c>
      <c r="J8492" s="284">
        <v>10</v>
      </c>
      <c r="K8492" s="282">
        <v>30</v>
      </c>
    </row>
    <row r="8493" spans="1:11" x14ac:dyDescent="0.3">
      <c r="A8493" s="284" t="s">
        <v>2119</v>
      </c>
      <c r="B8493" s="284">
        <v>89</v>
      </c>
      <c r="C8493" s="24" t="str">
        <f t="shared" si="132"/>
        <v>ermeil89</v>
      </c>
      <c r="D8493" s="284">
        <v>687</v>
      </c>
      <c r="E8493" s="284">
        <v>308</v>
      </c>
      <c r="F8493" s="284">
        <v>9509</v>
      </c>
      <c r="G8493" s="284">
        <v>50</v>
      </c>
      <c r="H8493" s="284">
        <v>0</v>
      </c>
      <c r="I8493" s="284">
        <v>0</v>
      </c>
      <c r="J8493" s="284">
        <v>10</v>
      </c>
      <c r="K8493" s="282">
        <v>30</v>
      </c>
    </row>
    <row r="8494" spans="1:11" x14ac:dyDescent="0.3">
      <c r="A8494" s="284" t="s">
        <v>2119</v>
      </c>
      <c r="B8494" s="284">
        <v>90</v>
      </c>
      <c r="C8494" s="24" t="str">
        <f t="shared" si="132"/>
        <v>ermeil90</v>
      </c>
      <c r="D8494" s="284">
        <v>695</v>
      </c>
      <c r="E8494" s="284">
        <v>312</v>
      </c>
      <c r="F8494" s="284">
        <v>9622</v>
      </c>
      <c r="G8494" s="284">
        <v>50</v>
      </c>
      <c r="H8494" s="284">
        <v>0</v>
      </c>
      <c r="I8494" s="284">
        <v>0</v>
      </c>
      <c r="J8494" s="284">
        <v>10</v>
      </c>
      <c r="K8494" s="282">
        <v>30</v>
      </c>
    </row>
    <row r="8495" spans="1:11" x14ac:dyDescent="0.3">
      <c r="A8495" s="284" t="s">
        <v>2119</v>
      </c>
      <c r="B8495" s="284">
        <v>91</v>
      </c>
      <c r="C8495" s="24" t="str">
        <f t="shared" si="132"/>
        <v>ermeil91</v>
      </c>
      <c r="D8495" s="284">
        <v>759</v>
      </c>
      <c r="E8495" s="284">
        <v>340</v>
      </c>
      <c r="F8495" s="284">
        <v>10489</v>
      </c>
      <c r="G8495" s="284">
        <v>50</v>
      </c>
      <c r="H8495" s="284">
        <v>0</v>
      </c>
      <c r="I8495" s="284">
        <v>0</v>
      </c>
      <c r="J8495" s="284">
        <v>10</v>
      </c>
      <c r="K8495" s="282">
        <v>30</v>
      </c>
    </row>
    <row r="8496" spans="1:11" x14ac:dyDescent="0.3">
      <c r="A8496" s="284" t="s">
        <v>2119</v>
      </c>
      <c r="B8496" s="284">
        <v>92</v>
      </c>
      <c r="C8496" s="24" t="str">
        <f t="shared" si="132"/>
        <v>ermeil92</v>
      </c>
      <c r="D8496" s="284">
        <v>767</v>
      </c>
      <c r="E8496" s="284">
        <v>344</v>
      </c>
      <c r="F8496" s="284">
        <v>10614</v>
      </c>
      <c r="G8496" s="284">
        <v>50</v>
      </c>
      <c r="H8496" s="284">
        <v>0</v>
      </c>
      <c r="I8496" s="284">
        <v>0</v>
      </c>
      <c r="J8496" s="284">
        <v>10</v>
      </c>
      <c r="K8496" s="282">
        <v>30</v>
      </c>
    </row>
    <row r="8497" spans="1:11" x14ac:dyDescent="0.3">
      <c r="A8497" s="284" t="s">
        <v>2119</v>
      </c>
      <c r="B8497" s="284">
        <v>93</v>
      </c>
      <c r="C8497" s="24" t="str">
        <f t="shared" si="132"/>
        <v>ermeil93</v>
      </c>
      <c r="D8497" s="284">
        <v>776</v>
      </c>
      <c r="E8497" s="284">
        <v>348</v>
      </c>
      <c r="F8497" s="284">
        <v>10776</v>
      </c>
      <c r="G8497" s="284">
        <v>50</v>
      </c>
      <c r="H8497" s="284">
        <v>0</v>
      </c>
      <c r="I8497" s="284">
        <v>0</v>
      </c>
      <c r="J8497" s="284">
        <v>10</v>
      </c>
      <c r="K8497" s="282">
        <v>30</v>
      </c>
    </row>
    <row r="8498" spans="1:11" x14ac:dyDescent="0.3">
      <c r="A8498" s="284" t="s">
        <v>2119</v>
      </c>
      <c r="B8498" s="284">
        <v>94</v>
      </c>
      <c r="C8498" s="24" t="str">
        <f t="shared" si="132"/>
        <v>ermeil94</v>
      </c>
      <c r="D8498" s="284">
        <v>785</v>
      </c>
      <c r="E8498" s="284">
        <v>352</v>
      </c>
      <c r="F8498" s="284">
        <v>10904</v>
      </c>
      <c r="G8498" s="284">
        <v>50</v>
      </c>
      <c r="H8498" s="284">
        <v>0</v>
      </c>
      <c r="I8498" s="284">
        <v>0</v>
      </c>
      <c r="J8498" s="284">
        <v>10</v>
      </c>
      <c r="K8498" s="282">
        <v>30</v>
      </c>
    </row>
    <row r="8499" spans="1:11" x14ac:dyDescent="0.3">
      <c r="A8499" s="284" t="s">
        <v>2119</v>
      </c>
      <c r="B8499" s="284">
        <v>95</v>
      </c>
      <c r="C8499" s="24" t="str">
        <f t="shared" si="132"/>
        <v>ermeil95</v>
      </c>
      <c r="D8499" s="284">
        <v>794</v>
      </c>
      <c r="E8499" s="284">
        <v>356</v>
      </c>
      <c r="F8499" s="284">
        <v>11034</v>
      </c>
      <c r="G8499" s="284">
        <v>50</v>
      </c>
      <c r="H8499" s="284">
        <v>0</v>
      </c>
      <c r="I8499" s="284">
        <v>0</v>
      </c>
      <c r="J8499" s="284">
        <v>10</v>
      </c>
      <c r="K8499" s="282">
        <v>30</v>
      </c>
    </row>
    <row r="8500" spans="1:11" x14ac:dyDescent="0.3">
      <c r="A8500" s="284" t="s">
        <v>2119</v>
      </c>
      <c r="B8500" s="284">
        <v>96</v>
      </c>
      <c r="C8500" s="24" t="str">
        <f t="shared" si="132"/>
        <v>ermeil96</v>
      </c>
      <c r="D8500" s="284">
        <v>803</v>
      </c>
      <c r="E8500" s="284">
        <v>360</v>
      </c>
      <c r="F8500" s="284">
        <v>11166</v>
      </c>
      <c r="G8500" s="284">
        <v>50</v>
      </c>
      <c r="H8500" s="284">
        <v>0</v>
      </c>
      <c r="I8500" s="284">
        <v>0</v>
      </c>
      <c r="J8500" s="284">
        <v>10</v>
      </c>
      <c r="K8500" s="282">
        <v>30</v>
      </c>
    </row>
    <row r="8501" spans="1:11" x14ac:dyDescent="0.3">
      <c r="A8501" s="284" t="s">
        <v>2119</v>
      </c>
      <c r="B8501" s="284">
        <v>97</v>
      </c>
      <c r="C8501" s="24" t="str">
        <f t="shared" si="132"/>
        <v>ermeil97</v>
      </c>
      <c r="D8501" s="284">
        <v>813</v>
      </c>
      <c r="E8501" s="284">
        <v>364</v>
      </c>
      <c r="F8501" s="284">
        <v>11336</v>
      </c>
      <c r="G8501" s="284">
        <v>50</v>
      </c>
      <c r="H8501" s="284">
        <v>0</v>
      </c>
      <c r="I8501" s="284">
        <v>0</v>
      </c>
      <c r="J8501" s="284">
        <v>10</v>
      </c>
      <c r="K8501" s="282">
        <v>30</v>
      </c>
    </row>
    <row r="8502" spans="1:11" x14ac:dyDescent="0.3">
      <c r="A8502" s="284" t="s">
        <v>2119</v>
      </c>
      <c r="B8502" s="284">
        <v>98</v>
      </c>
      <c r="C8502" s="24" t="str">
        <f t="shared" si="132"/>
        <v>ermeil98</v>
      </c>
      <c r="D8502" s="284">
        <v>822</v>
      </c>
      <c r="E8502" s="284">
        <v>369</v>
      </c>
      <c r="F8502" s="284">
        <v>11471</v>
      </c>
      <c r="G8502" s="284">
        <v>50</v>
      </c>
      <c r="H8502" s="284">
        <v>0</v>
      </c>
      <c r="I8502" s="284">
        <v>0</v>
      </c>
      <c r="J8502" s="284">
        <v>10</v>
      </c>
      <c r="K8502" s="282">
        <v>30</v>
      </c>
    </row>
    <row r="8503" spans="1:11" x14ac:dyDescent="0.3">
      <c r="A8503" s="284" t="s">
        <v>2119</v>
      </c>
      <c r="B8503" s="284">
        <v>99</v>
      </c>
      <c r="C8503" s="24" t="str">
        <f t="shared" si="132"/>
        <v>ermeil99</v>
      </c>
      <c r="D8503" s="284">
        <v>831</v>
      </c>
      <c r="E8503" s="284">
        <v>373</v>
      </c>
      <c r="F8503" s="284">
        <v>11607</v>
      </c>
      <c r="G8503" s="284">
        <v>50</v>
      </c>
      <c r="H8503" s="284">
        <v>0</v>
      </c>
      <c r="I8503" s="284">
        <v>0</v>
      </c>
      <c r="J8503" s="284">
        <v>10</v>
      </c>
      <c r="K8503" s="282">
        <v>30</v>
      </c>
    </row>
    <row r="8504" spans="1:11" x14ac:dyDescent="0.3">
      <c r="A8504" s="284" t="s">
        <v>2119</v>
      </c>
      <c r="B8504" s="284">
        <v>100</v>
      </c>
      <c r="C8504" s="24" t="str">
        <f t="shared" si="132"/>
        <v>ermeil100</v>
      </c>
      <c r="D8504" s="284">
        <v>841</v>
      </c>
      <c r="E8504" s="284">
        <v>377</v>
      </c>
      <c r="F8504" s="284">
        <v>11745</v>
      </c>
      <c r="G8504" s="284">
        <v>50</v>
      </c>
      <c r="H8504" s="284">
        <v>0</v>
      </c>
      <c r="I8504" s="284">
        <v>0</v>
      </c>
      <c r="J8504" s="284">
        <v>10</v>
      </c>
      <c r="K8504" s="282">
        <v>30</v>
      </c>
    </row>
    <row r="8505" spans="1:11" x14ac:dyDescent="0.3">
      <c r="A8505" s="284" t="s">
        <v>2119</v>
      </c>
      <c r="B8505" s="284">
        <v>101</v>
      </c>
      <c r="C8505" s="24" t="str">
        <f t="shared" si="132"/>
        <v>ermeil101</v>
      </c>
      <c r="D8505" s="284">
        <v>918</v>
      </c>
      <c r="E8505" s="284">
        <v>412</v>
      </c>
      <c r="F8505" s="284">
        <v>13006</v>
      </c>
      <c r="G8505" s="284">
        <v>50</v>
      </c>
      <c r="H8505" s="284">
        <v>0</v>
      </c>
      <c r="I8505" s="284">
        <v>0</v>
      </c>
      <c r="J8505" s="284">
        <v>10</v>
      </c>
      <c r="K8505" s="282">
        <v>30</v>
      </c>
    </row>
    <row r="8506" spans="1:11" x14ac:dyDescent="0.3">
      <c r="A8506" s="284" t="s">
        <v>2119</v>
      </c>
      <c r="B8506" s="284">
        <v>102</v>
      </c>
      <c r="C8506" s="24" t="str">
        <f t="shared" si="132"/>
        <v>ermeil102</v>
      </c>
      <c r="D8506" s="284">
        <v>928</v>
      </c>
      <c r="E8506" s="284">
        <v>416</v>
      </c>
      <c r="F8506" s="284">
        <v>13161</v>
      </c>
      <c r="G8506" s="284">
        <v>50</v>
      </c>
      <c r="H8506" s="284">
        <v>0</v>
      </c>
      <c r="I8506" s="284">
        <v>0</v>
      </c>
      <c r="J8506" s="284">
        <v>10</v>
      </c>
      <c r="K8506" s="282">
        <v>30</v>
      </c>
    </row>
    <row r="8507" spans="1:11" x14ac:dyDescent="0.3">
      <c r="A8507" s="284" t="s">
        <v>2119</v>
      </c>
      <c r="B8507" s="284">
        <v>103</v>
      </c>
      <c r="C8507" s="24" t="str">
        <f t="shared" si="132"/>
        <v>ermeil103</v>
      </c>
      <c r="D8507" s="284">
        <v>939</v>
      </c>
      <c r="E8507" s="284">
        <v>421</v>
      </c>
      <c r="F8507" s="284">
        <v>13318</v>
      </c>
      <c r="G8507" s="284">
        <v>50</v>
      </c>
      <c r="H8507" s="284">
        <v>0</v>
      </c>
      <c r="I8507" s="284">
        <v>0</v>
      </c>
      <c r="J8507" s="284">
        <v>10</v>
      </c>
      <c r="K8507" s="282">
        <v>30</v>
      </c>
    </row>
    <row r="8508" spans="1:11" x14ac:dyDescent="0.3">
      <c r="A8508" s="284" t="s">
        <v>2119</v>
      </c>
      <c r="B8508" s="284">
        <v>104</v>
      </c>
      <c r="C8508" s="24" t="str">
        <f t="shared" si="132"/>
        <v>ermeil104</v>
      </c>
      <c r="D8508" s="284">
        <v>949</v>
      </c>
      <c r="E8508" s="284">
        <v>426</v>
      </c>
      <c r="F8508" s="284">
        <v>13476</v>
      </c>
      <c r="G8508" s="284">
        <v>50</v>
      </c>
      <c r="H8508" s="284">
        <v>0</v>
      </c>
      <c r="I8508" s="284">
        <v>0</v>
      </c>
      <c r="J8508" s="284">
        <v>10</v>
      </c>
      <c r="K8508" s="282">
        <v>30</v>
      </c>
    </row>
    <row r="8509" spans="1:11" x14ac:dyDescent="0.3">
      <c r="A8509" s="284" t="s">
        <v>2119</v>
      </c>
      <c r="B8509" s="284">
        <v>105</v>
      </c>
      <c r="C8509" s="24" t="str">
        <f t="shared" si="132"/>
        <v>ermeil105</v>
      </c>
      <c r="D8509" s="284">
        <v>960</v>
      </c>
      <c r="E8509" s="284">
        <v>431</v>
      </c>
      <c r="F8509" s="284">
        <v>13682</v>
      </c>
      <c r="G8509" s="284">
        <v>50</v>
      </c>
      <c r="H8509" s="284">
        <v>0</v>
      </c>
      <c r="I8509" s="284">
        <v>0</v>
      </c>
      <c r="J8509" s="284">
        <v>10</v>
      </c>
      <c r="K8509" s="282">
        <v>30</v>
      </c>
    </row>
    <row r="8510" spans="1:11" x14ac:dyDescent="0.3">
      <c r="A8510" s="284" t="s">
        <v>2119</v>
      </c>
      <c r="B8510" s="284">
        <v>106</v>
      </c>
      <c r="C8510" s="24" t="str">
        <f t="shared" si="132"/>
        <v>ermeil106</v>
      </c>
      <c r="D8510" s="284">
        <v>971</v>
      </c>
      <c r="E8510" s="284">
        <v>436</v>
      </c>
      <c r="F8510" s="284">
        <v>13844</v>
      </c>
      <c r="G8510" s="284">
        <v>50</v>
      </c>
      <c r="H8510" s="284">
        <v>0</v>
      </c>
      <c r="I8510" s="284">
        <v>0</v>
      </c>
      <c r="J8510" s="284">
        <v>10</v>
      </c>
      <c r="K8510" s="282">
        <v>30</v>
      </c>
    </row>
    <row r="8511" spans="1:11" x14ac:dyDescent="0.3">
      <c r="A8511" s="284" t="s">
        <v>2119</v>
      </c>
      <c r="B8511" s="284">
        <v>107</v>
      </c>
      <c r="C8511" s="24" t="str">
        <f t="shared" si="132"/>
        <v>ermeil107</v>
      </c>
      <c r="D8511" s="284">
        <v>982</v>
      </c>
      <c r="E8511" s="284">
        <v>440</v>
      </c>
      <c r="F8511" s="284">
        <v>14009</v>
      </c>
      <c r="G8511" s="284">
        <v>50</v>
      </c>
      <c r="H8511" s="284">
        <v>0</v>
      </c>
      <c r="I8511" s="284">
        <v>0</v>
      </c>
      <c r="J8511" s="284">
        <v>10</v>
      </c>
      <c r="K8511" s="282">
        <v>30</v>
      </c>
    </row>
    <row r="8512" spans="1:11" x14ac:dyDescent="0.3">
      <c r="A8512" s="284" t="s">
        <v>2119</v>
      </c>
      <c r="B8512" s="284">
        <v>108</v>
      </c>
      <c r="C8512" s="24" t="str">
        <f t="shared" si="132"/>
        <v>ermeil108</v>
      </c>
      <c r="D8512" s="284">
        <v>993</v>
      </c>
      <c r="E8512" s="284">
        <v>445</v>
      </c>
      <c r="F8512" s="284">
        <v>14175</v>
      </c>
      <c r="G8512" s="284">
        <v>50</v>
      </c>
      <c r="H8512" s="284">
        <v>0</v>
      </c>
      <c r="I8512" s="284">
        <v>0</v>
      </c>
      <c r="J8512" s="284">
        <v>10</v>
      </c>
      <c r="K8512" s="282">
        <v>30</v>
      </c>
    </row>
    <row r="8513" spans="1:11" x14ac:dyDescent="0.3">
      <c r="A8513" s="284" t="s">
        <v>2119</v>
      </c>
      <c r="B8513" s="284">
        <v>109</v>
      </c>
      <c r="C8513" s="24" t="str">
        <f t="shared" si="132"/>
        <v>ermeil109</v>
      </c>
      <c r="D8513" s="284">
        <v>1004</v>
      </c>
      <c r="E8513" s="284">
        <v>451</v>
      </c>
      <c r="F8513" s="284">
        <v>14391</v>
      </c>
      <c r="G8513" s="284">
        <v>50</v>
      </c>
      <c r="H8513" s="284">
        <v>0</v>
      </c>
      <c r="I8513" s="284">
        <v>0</v>
      </c>
      <c r="J8513" s="284">
        <v>10</v>
      </c>
      <c r="K8513" s="282">
        <v>30</v>
      </c>
    </row>
    <row r="8514" spans="1:11" x14ac:dyDescent="0.3">
      <c r="A8514" s="284" t="s">
        <v>2119</v>
      </c>
      <c r="B8514" s="284">
        <v>110</v>
      </c>
      <c r="C8514" s="24" t="str">
        <f t="shared" si="132"/>
        <v>ermeil110</v>
      </c>
      <c r="D8514" s="284">
        <v>1016</v>
      </c>
      <c r="E8514" s="284">
        <v>456</v>
      </c>
      <c r="F8514" s="284">
        <v>14562</v>
      </c>
      <c r="G8514" s="284">
        <v>50</v>
      </c>
      <c r="H8514" s="284">
        <v>0</v>
      </c>
      <c r="I8514" s="284">
        <v>0</v>
      </c>
      <c r="J8514" s="284">
        <v>10</v>
      </c>
      <c r="K8514" s="282">
        <v>30</v>
      </c>
    </row>
    <row r="8515" spans="1:11" x14ac:dyDescent="0.3">
      <c r="A8515" s="284" t="s">
        <v>2119</v>
      </c>
      <c r="B8515" s="284">
        <v>111</v>
      </c>
      <c r="C8515" s="24" t="str">
        <f t="shared" si="132"/>
        <v>ermeil111</v>
      </c>
      <c r="D8515" s="284">
        <v>1027</v>
      </c>
      <c r="E8515" s="284">
        <v>461</v>
      </c>
      <c r="F8515" s="284">
        <v>14735</v>
      </c>
      <c r="G8515" s="284">
        <v>50</v>
      </c>
      <c r="H8515" s="284">
        <v>0</v>
      </c>
      <c r="I8515" s="284">
        <v>0</v>
      </c>
      <c r="J8515" s="284">
        <v>10</v>
      </c>
      <c r="K8515" s="282">
        <v>30</v>
      </c>
    </row>
    <row r="8516" spans="1:11" x14ac:dyDescent="0.3">
      <c r="A8516" s="284" t="s">
        <v>2119</v>
      </c>
      <c r="B8516" s="284">
        <v>112</v>
      </c>
      <c r="C8516" s="24" t="str">
        <f t="shared" si="132"/>
        <v>ermeil112</v>
      </c>
      <c r="D8516" s="284">
        <v>1039</v>
      </c>
      <c r="E8516" s="284">
        <v>466</v>
      </c>
      <c r="F8516" s="284">
        <v>14909</v>
      </c>
      <c r="G8516" s="284">
        <v>50</v>
      </c>
      <c r="H8516" s="284">
        <v>0</v>
      </c>
      <c r="I8516" s="284">
        <v>0</v>
      </c>
      <c r="J8516" s="284">
        <v>10</v>
      </c>
      <c r="K8516" s="282">
        <v>30</v>
      </c>
    </row>
    <row r="8517" spans="1:11" x14ac:dyDescent="0.3">
      <c r="A8517" s="284" t="s">
        <v>2119</v>
      </c>
      <c r="B8517" s="284">
        <v>113</v>
      </c>
      <c r="C8517" s="24" t="str">
        <f t="shared" si="132"/>
        <v>ermeil113</v>
      </c>
      <c r="D8517" s="284">
        <v>1051</v>
      </c>
      <c r="E8517" s="284">
        <v>471</v>
      </c>
      <c r="F8517" s="284">
        <v>15119</v>
      </c>
      <c r="G8517" s="284">
        <v>50</v>
      </c>
      <c r="H8517" s="284">
        <v>0</v>
      </c>
      <c r="I8517" s="284">
        <v>0</v>
      </c>
      <c r="J8517" s="284">
        <v>10</v>
      </c>
      <c r="K8517" s="282">
        <v>30</v>
      </c>
    </row>
    <row r="8518" spans="1:11" x14ac:dyDescent="0.3">
      <c r="A8518" s="284" t="s">
        <v>2119</v>
      </c>
      <c r="B8518" s="284">
        <v>114</v>
      </c>
      <c r="C8518" s="24" t="str">
        <f t="shared" ref="C8518:C8581" si="133">A8518&amp;B8518</f>
        <v>ermeil114</v>
      </c>
      <c r="D8518" s="284">
        <v>1063</v>
      </c>
      <c r="E8518" s="284">
        <v>477</v>
      </c>
      <c r="F8518" s="284">
        <v>15299</v>
      </c>
      <c r="G8518" s="284">
        <v>50</v>
      </c>
      <c r="H8518" s="284">
        <v>0</v>
      </c>
      <c r="I8518" s="284">
        <v>0</v>
      </c>
      <c r="J8518" s="284">
        <v>10</v>
      </c>
      <c r="K8518" s="282">
        <v>30</v>
      </c>
    </row>
    <row r="8519" spans="1:11" x14ac:dyDescent="0.3">
      <c r="A8519" s="284" t="s">
        <v>2119</v>
      </c>
      <c r="B8519" s="284">
        <v>115</v>
      </c>
      <c r="C8519" s="24" t="str">
        <f t="shared" si="133"/>
        <v>ermeil115</v>
      </c>
      <c r="D8519" s="284">
        <v>1074</v>
      </c>
      <c r="E8519" s="284">
        <v>482</v>
      </c>
      <c r="F8519" s="284">
        <v>15480</v>
      </c>
      <c r="G8519" s="284">
        <v>50</v>
      </c>
      <c r="H8519" s="284">
        <v>0</v>
      </c>
      <c r="I8519" s="284">
        <v>0</v>
      </c>
      <c r="J8519" s="284">
        <v>10</v>
      </c>
      <c r="K8519" s="282">
        <v>30</v>
      </c>
    </row>
    <row r="8520" spans="1:11" x14ac:dyDescent="0.3">
      <c r="A8520" s="284" t="s">
        <v>2119</v>
      </c>
      <c r="B8520" s="284">
        <v>116</v>
      </c>
      <c r="C8520" s="24" t="str">
        <f t="shared" si="133"/>
        <v>ermeil116</v>
      </c>
      <c r="D8520" s="284">
        <v>1087</v>
      </c>
      <c r="E8520" s="284">
        <v>487</v>
      </c>
      <c r="F8520" s="284">
        <v>15663</v>
      </c>
      <c r="G8520" s="284">
        <v>50</v>
      </c>
      <c r="H8520" s="284">
        <v>0</v>
      </c>
      <c r="I8520" s="284">
        <v>0</v>
      </c>
      <c r="J8520" s="284">
        <v>10</v>
      </c>
      <c r="K8520" s="282">
        <v>30</v>
      </c>
    </row>
    <row r="8521" spans="1:11" x14ac:dyDescent="0.3">
      <c r="A8521" s="284" t="s">
        <v>2119</v>
      </c>
      <c r="B8521" s="284">
        <v>117</v>
      </c>
      <c r="C8521" s="24" t="str">
        <f t="shared" si="133"/>
        <v>ermeil117</v>
      </c>
      <c r="D8521" s="284">
        <v>1099</v>
      </c>
      <c r="E8521" s="284">
        <v>493</v>
      </c>
      <c r="F8521" s="284">
        <v>15901</v>
      </c>
      <c r="G8521" s="284">
        <v>50</v>
      </c>
      <c r="H8521" s="284">
        <v>0</v>
      </c>
      <c r="I8521" s="284">
        <v>0</v>
      </c>
      <c r="J8521" s="284">
        <v>10</v>
      </c>
      <c r="K8521" s="282">
        <v>30</v>
      </c>
    </row>
    <row r="8522" spans="1:11" x14ac:dyDescent="0.3">
      <c r="A8522" s="284" t="s">
        <v>2119</v>
      </c>
      <c r="B8522" s="284">
        <v>118</v>
      </c>
      <c r="C8522" s="24" t="str">
        <f t="shared" si="133"/>
        <v>ermeil118</v>
      </c>
      <c r="D8522" s="284">
        <v>1111</v>
      </c>
      <c r="E8522" s="284">
        <v>498</v>
      </c>
      <c r="F8522" s="284">
        <v>16089</v>
      </c>
      <c r="G8522" s="284">
        <v>50</v>
      </c>
      <c r="H8522" s="284">
        <v>0</v>
      </c>
      <c r="I8522" s="284">
        <v>0</v>
      </c>
      <c r="J8522" s="284">
        <v>10</v>
      </c>
      <c r="K8522" s="282">
        <v>30</v>
      </c>
    </row>
    <row r="8523" spans="1:11" x14ac:dyDescent="0.3">
      <c r="A8523" s="284" t="s">
        <v>2119</v>
      </c>
      <c r="B8523" s="284">
        <v>119</v>
      </c>
      <c r="C8523" s="24" t="str">
        <f t="shared" si="133"/>
        <v>ermeil119</v>
      </c>
      <c r="D8523" s="284">
        <v>1124</v>
      </c>
      <c r="E8523" s="284">
        <v>504</v>
      </c>
      <c r="F8523" s="284">
        <v>16279</v>
      </c>
      <c r="G8523" s="284">
        <v>50</v>
      </c>
      <c r="H8523" s="284">
        <v>0</v>
      </c>
      <c r="I8523" s="284">
        <v>0</v>
      </c>
      <c r="J8523" s="284">
        <v>10</v>
      </c>
      <c r="K8523" s="282">
        <v>30</v>
      </c>
    </row>
    <row r="8524" spans="1:11" x14ac:dyDescent="0.3">
      <c r="A8524" s="284" t="s">
        <v>2119</v>
      </c>
      <c r="B8524" s="284">
        <v>120</v>
      </c>
      <c r="C8524" s="24" t="str">
        <f t="shared" si="133"/>
        <v>ermeil120</v>
      </c>
      <c r="D8524" s="284">
        <v>1136</v>
      </c>
      <c r="E8524" s="284">
        <v>510</v>
      </c>
      <c r="F8524" s="284">
        <v>16471</v>
      </c>
      <c r="G8524" s="284">
        <v>50</v>
      </c>
      <c r="H8524" s="284">
        <v>0</v>
      </c>
      <c r="I8524" s="284">
        <v>0</v>
      </c>
      <c r="J8524" s="284">
        <v>10</v>
      </c>
      <c r="K8524" s="282">
        <v>30</v>
      </c>
    </row>
    <row r="8525" spans="1:11" x14ac:dyDescent="0.3">
      <c r="A8525" s="284" t="s">
        <v>2119</v>
      </c>
      <c r="B8525" s="284">
        <v>121</v>
      </c>
      <c r="C8525" s="24" t="str">
        <f t="shared" si="133"/>
        <v>ermeil121</v>
      </c>
      <c r="D8525" s="284">
        <v>1240</v>
      </c>
      <c r="E8525" s="284">
        <v>556</v>
      </c>
      <c r="F8525" s="284">
        <v>18199</v>
      </c>
      <c r="G8525" s="284">
        <v>50</v>
      </c>
      <c r="H8525" s="284">
        <v>0</v>
      </c>
      <c r="I8525" s="284">
        <v>0</v>
      </c>
      <c r="J8525" s="284">
        <v>10</v>
      </c>
      <c r="K8525" s="282">
        <v>30</v>
      </c>
    </row>
    <row r="8526" spans="1:11" x14ac:dyDescent="0.3">
      <c r="A8526" s="284" t="s">
        <v>2119</v>
      </c>
      <c r="B8526" s="284">
        <v>122</v>
      </c>
      <c r="C8526" s="24" t="str">
        <f t="shared" si="133"/>
        <v>ermeil122</v>
      </c>
      <c r="D8526" s="284">
        <v>1254</v>
      </c>
      <c r="E8526" s="284">
        <v>562</v>
      </c>
      <c r="F8526" s="284">
        <v>18414</v>
      </c>
      <c r="G8526" s="284">
        <v>50</v>
      </c>
      <c r="H8526" s="284">
        <v>0</v>
      </c>
      <c r="I8526" s="284">
        <v>0</v>
      </c>
      <c r="J8526" s="284">
        <v>10</v>
      </c>
      <c r="K8526" s="282">
        <v>30</v>
      </c>
    </row>
    <row r="8527" spans="1:11" x14ac:dyDescent="0.3">
      <c r="A8527" s="284" t="s">
        <v>2119</v>
      </c>
      <c r="B8527" s="284">
        <v>123</v>
      </c>
      <c r="C8527" s="24" t="str">
        <f t="shared" si="133"/>
        <v>ermeil123</v>
      </c>
      <c r="D8527" s="284">
        <v>1268</v>
      </c>
      <c r="E8527" s="284">
        <v>569</v>
      </c>
      <c r="F8527" s="284">
        <v>18631</v>
      </c>
      <c r="G8527" s="284">
        <v>50</v>
      </c>
      <c r="H8527" s="284">
        <v>0</v>
      </c>
      <c r="I8527" s="284">
        <v>0</v>
      </c>
      <c r="J8527" s="284">
        <v>10</v>
      </c>
      <c r="K8527" s="282">
        <v>30</v>
      </c>
    </row>
    <row r="8528" spans="1:11" x14ac:dyDescent="0.3">
      <c r="A8528" s="284" t="s">
        <v>2119</v>
      </c>
      <c r="B8528" s="284">
        <v>124</v>
      </c>
      <c r="C8528" s="24" t="str">
        <f t="shared" si="133"/>
        <v>ermeil124</v>
      </c>
      <c r="D8528" s="284">
        <v>1282</v>
      </c>
      <c r="E8528" s="284">
        <v>575</v>
      </c>
      <c r="F8528" s="284">
        <v>18872</v>
      </c>
      <c r="G8528" s="284">
        <v>50</v>
      </c>
      <c r="H8528" s="284">
        <v>0</v>
      </c>
      <c r="I8528" s="284">
        <v>0</v>
      </c>
      <c r="J8528" s="284">
        <v>10</v>
      </c>
      <c r="K8528" s="282">
        <v>30</v>
      </c>
    </row>
    <row r="8529" spans="1:11" x14ac:dyDescent="0.3">
      <c r="A8529" s="284" t="s">
        <v>2119</v>
      </c>
      <c r="B8529" s="284">
        <v>125</v>
      </c>
      <c r="C8529" s="24" t="str">
        <f t="shared" si="133"/>
        <v>ermeil125</v>
      </c>
      <c r="D8529" s="284">
        <v>1296</v>
      </c>
      <c r="E8529" s="284">
        <v>582</v>
      </c>
      <c r="F8529" s="284">
        <v>19172</v>
      </c>
      <c r="G8529" s="284">
        <v>50</v>
      </c>
      <c r="H8529" s="284">
        <v>0</v>
      </c>
      <c r="I8529" s="284">
        <v>0</v>
      </c>
      <c r="J8529" s="284">
        <v>10</v>
      </c>
      <c r="K8529" s="282">
        <v>30</v>
      </c>
    </row>
    <row r="8530" spans="1:11" x14ac:dyDescent="0.3">
      <c r="A8530" s="284" t="s">
        <v>2119</v>
      </c>
      <c r="B8530" s="284">
        <v>126</v>
      </c>
      <c r="C8530" s="24" t="str">
        <f t="shared" si="133"/>
        <v>ermeil126</v>
      </c>
      <c r="D8530" s="284">
        <v>1311</v>
      </c>
      <c r="E8530" s="284">
        <v>588</v>
      </c>
      <c r="F8530" s="284">
        <v>19398</v>
      </c>
      <c r="G8530" s="284">
        <v>50</v>
      </c>
      <c r="H8530" s="284">
        <v>0</v>
      </c>
      <c r="I8530" s="284">
        <v>0</v>
      </c>
      <c r="J8530" s="284">
        <v>10</v>
      </c>
      <c r="K8530" s="282">
        <v>30</v>
      </c>
    </row>
    <row r="8531" spans="1:11" x14ac:dyDescent="0.3">
      <c r="A8531" s="284" t="s">
        <v>2119</v>
      </c>
      <c r="B8531" s="284">
        <v>127</v>
      </c>
      <c r="C8531" s="24" t="str">
        <f t="shared" si="133"/>
        <v>ermeil127</v>
      </c>
      <c r="D8531" s="284">
        <v>1325</v>
      </c>
      <c r="E8531" s="284">
        <v>595</v>
      </c>
      <c r="F8531" s="284">
        <v>19642</v>
      </c>
      <c r="G8531" s="284">
        <v>50</v>
      </c>
      <c r="H8531" s="284">
        <v>0</v>
      </c>
      <c r="I8531" s="284">
        <v>0</v>
      </c>
      <c r="J8531" s="284">
        <v>10</v>
      </c>
      <c r="K8531" s="282">
        <v>30</v>
      </c>
    </row>
    <row r="8532" spans="1:11" x14ac:dyDescent="0.3">
      <c r="A8532" s="284" t="s">
        <v>2119</v>
      </c>
      <c r="B8532" s="284">
        <v>128</v>
      </c>
      <c r="C8532" s="24" t="str">
        <f t="shared" si="133"/>
        <v>ermeil128</v>
      </c>
      <c r="D8532" s="284">
        <v>1340</v>
      </c>
      <c r="E8532" s="284">
        <v>601</v>
      </c>
      <c r="F8532" s="284">
        <v>19895</v>
      </c>
      <c r="G8532" s="284">
        <v>50</v>
      </c>
      <c r="H8532" s="284">
        <v>0</v>
      </c>
      <c r="I8532" s="284">
        <v>0</v>
      </c>
      <c r="J8532" s="284">
        <v>10</v>
      </c>
      <c r="K8532" s="282">
        <v>30</v>
      </c>
    </row>
    <row r="8533" spans="1:11" x14ac:dyDescent="0.3">
      <c r="A8533" s="284" t="s">
        <v>2119</v>
      </c>
      <c r="B8533" s="284">
        <v>129</v>
      </c>
      <c r="C8533" s="24" t="str">
        <f t="shared" si="133"/>
        <v>ermeil129</v>
      </c>
      <c r="D8533" s="284">
        <v>1355</v>
      </c>
      <c r="E8533" s="284">
        <v>608</v>
      </c>
      <c r="F8533" s="284">
        <v>20129</v>
      </c>
      <c r="G8533" s="284">
        <v>50</v>
      </c>
      <c r="H8533" s="284">
        <v>0</v>
      </c>
      <c r="I8533" s="284">
        <v>0</v>
      </c>
      <c r="J8533" s="284">
        <v>10</v>
      </c>
      <c r="K8533" s="282">
        <v>30</v>
      </c>
    </row>
    <row r="8534" spans="1:11" x14ac:dyDescent="0.3">
      <c r="A8534" s="284" t="s">
        <v>2119</v>
      </c>
      <c r="B8534" s="284">
        <v>130</v>
      </c>
      <c r="C8534" s="24" t="str">
        <f t="shared" si="133"/>
        <v>ermeil130</v>
      </c>
      <c r="D8534" s="284">
        <v>1370</v>
      </c>
      <c r="E8534" s="284">
        <v>615</v>
      </c>
      <c r="F8534" s="284">
        <v>20389</v>
      </c>
      <c r="G8534" s="284">
        <v>50</v>
      </c>
      <c r="H8534" s="284">
        <v>0</v>
      </c>
      <c r="I8534" s="284">
        <v>0</v>
      </c>
      <c r="J8534" s="284">
        <v>10</v>
      </c>
      <c r="K8534" s="282">
        <v>30</v>
      </c>
    </row>
    <row r="8535" spans="1:11" x14ac:dyDescent="0.3">
      <c r="A8535" s="284" t="s">
        <v>2119</v>
      </c>
      <c r="B8535" s="284">
        <v>131</v>
      </c>
      <c r="C8535" s="24" t="str">
        <f t="shared" si="133"/>
        <v>ermeil131</v>
      </c>
      <c r="D8535" s="284">
        <v>1385</v>
      </c>
      <c r="E8535" s="284">
        <v>622</v>
      </c>
      <c r="F8535" s="284">
        <v>20644</v>
      </c>
      <c r="G8535" s="284">
        <v>50</v>
      </c>
      <c r="H8535" s="284">
        <v>0</v>
      </c>
      <c r="I8535" s="284">
        <v>0</v>
      </c>
      <c r="J8535" s="284">
        <v>10</v>
      </c>
      <c r="K8535" s="282">
        <v>30</v>
      </c>
    </row>
    <row r="8536" spans="1:11" x14ac:dyDescent="0.3">
      <c r="A8536" s="284" t="s">
        <v>2119</v>
      </c>
      <c r="B8536" s="284">
        <v>132</v>
      </c>
      <c r="C8536" s="24" t="str">
        <f t="shared" si="133"/>
        <v>ermeil132</v>
      </c>
      <c r="D8536" s="284">
        <v>1401</v>
      </c>
      <c r="E8536" s="284">
        <v>628</v>
      </c>
      <c r="F8536" s="284">
        <v>20887</v>
      </c>
      <c r="G8536" s="284">
        <v>50</v>
      </c>
      <c r="H8536" s="284">
        <v>0</v>
      </c>
      <c r="I8536" s="284">
        <v>0</v>
      </c>
      <c r="J8536" s="284">
        <v>10</v>
      </c>
      <c r="K8536" s="282">
        <v>30</v>
      </c>
    </row>
    <row r="8537" spans="1:11" x14ac:dyDescent="0.3">
      <c r="A8537" s="284" t="s">
        <v>2119</v>
      </c>
      <c r="B8537" s="284">
        <v>133</v>
      </c>
      <c r="C8537" s="24" t="str">
        <f t="shared" si="133"/>
        <v>ermeil133</v>
      </c>
      <c r="D8537" s="284">
        <v>1416</v>
      </c>
      <c r="E8537" s="284">
        <v>635</v>
      </c>
      <c r="F8537" s="284">
        <v>21149</v>
      </c>
      <c r="G8537" s="284">
        <v>50</v>
      </c>
      <c r="H8537" s="284">
        <v>0</v>
      </c>
      <c r="I8537" s="284">
        <v>0</v>
      </c>
      <c r="J8537" s="284">
        <v>10</v>
      </c>
      <c r="K8537" s="282">
        <v>30</v>
      </c>
    </row>
    <row r="8538" spans="1:11" x14ac:dyDescent="0.3">
      <c r="A8538" s="284" t="s">
        <v>2119</v>
      </c>
      <c r="B8538" s="284">
        <v>134</v>
      </c>
      <c r="C8538" s="24" t="str">
        <f t="shared" si="133"/>
        <v>ermeil134</v>
      </c>
      <c r="D8538" s="284">
        <v>1432</v>
      </c>
      <c r="E8538" s="284">
        <v>642</v>
      </c>
      <c r="F8538" s="284">
        <v>21421</v>
      </c>
      <c r="G8538" s="284">
        <v>50</v>
      </c>
      <c r="H8538" s="284">
        <v>0</v>
      </c>
      <c r="I8538" s="284">
        <v>0</v>
      </c>
      <c r="J8538" s="284">
        <v>10</v>
      </c>
      <c r="K8538" s="282">
        <v>30</v>
      </c>
    </row>
    <row r="8539" spans="1:11" x14ac:dyDescent="0.3">
      <c r="A8539" s="284" t="s">
        <v>2119</v>
      </c>
      <c r="B8539" s="284">
        <v>135</v>
      </c>
      <c r="C8539" s="24" t="str">
        <f t="shared" si="133"/>
        <v>ermeil135</v>
      </c>
      <c r="D8539" s="284">
        <v>1448</v>
      </c>
      <c r="E8539" s="284">
        <v>650</v>
      </c>
      <c r="F8539" s="284">
        <v>21673</v>
      </c>
      <c r="G8539" s="284">
        <v>50</v>
      </c>
      <c r="H8539" s="284">
        <v>0</v>
      </c>
      <c r="I8539" s="284">
        <v>0</v>
      </c>
      <c r="J8539" s="284">
        <v>10</v>
      </c>
      <c r="K8539" s="282">
        <v>30</v>
      </c>
    </row>
    <row r="8540" spans="1:11" x14ac:dyDescent="0.3">
      <c r="A8540" s="284" t="s">
        <v>2119</v>
      </c>
      <c r="B8540" s="284">
        <v>136</v>
      </c>
      <c r="C8540" s="24" t="str">
        <f t="shared" si="133"/>
        <v>ermeil136</v>
      </c>
      <c r="D8540" s="284">
        <v>1464</v>
      </c>
      <c r="E8540" s="284">
        <v>657</v>
      </c>
      <c r="F8540" s="284">
        <v>21952</v>
      </c>
      <c r="G8540" s="284">
        <v>50</v>
      </c>
      <c r="H8540" s="284">
        <v>0</v>
      </c>
      <c r="I8540" s="284">
        <v>0</v>
      </c>
      <c r="J8540" s="284">
        <v>10</v>
      </c>
      <c r="K8540" s="282">
        <v>30</v>
      </c>
    </row>
    <row r="8541" spans="1:11" x14ac:dyDescent="0.3">
      <c r="A8541" s="284" t="s">
        <v>2119</v>
      </c>
      <c r="B8541" s="284">
        <v>137</v>
      </c>
      <c r="C8541" s="24" t="str">
        <f t="shared" si="133"/>
        <v>ermeil137</v>
      </c>
      <c r="D8541" s="284">
        <v>1480</v>
      </c>
      <c r="E8541" s="284">
        <v>664</v>
      </c>
      <c r="F8541" s="284">
        <v>22226</v>
      </c>
      <c r="G8541" s="284">
        <v>50</v>
      </c>
      <c r="H8541" s="284">
        <v>0</v>
      </c>
      <c r="I8541" s="284">
        <v>0</v>
      </c>
      <c r="J8541" s="284">
        <v>10</v>
      </c>
      <c r="K8541" s="282">
        <v>30</v>
      </c>
    </row>
    <row r="8542" spans="1:11" x14ac:dyDescent="0.3">
      <c r="A8542" s="284" t="s">
        <v>2119</v>
      </c>
      <c r="B8542" s="284">
        <v>138</v>
      </c>
      <c r="C8542" s="24" t="str">
        <f t="shared" si="133"/>
        <v>ermeil138</v>
      </c>
      <c r="D8542" s="284">
        <v>1496</v>
      </c>
      <c r="E8542" s="284">
        <v>671</v>
      </c>
      <c r="F8542" s="284">
        <v>22487</v>
      </c>
      <c r="G8542" s="284">
        <v>50</v>
      </c>
      <c r="H8542" s="284">
        <v>0</v>
      </c>
      <c r="I8542" s="284">
        <v>0</v>
      </c>
      <c r="J8542" s="284">
        <v>10</v>
      </c>
      <c r="K8542" s="282">
        <v>30</v>
      </c>
    </row>
    <row r="8543" spans="1:11" x14ac:dyDescent="0.3">
      <c r="A8543" s="284" t="s">
        <v>2119</v>
      </c>
      <c r="B8543" s="284">
        <v>139</v>
      </c>
      <c r="C8543" s="24" t="str">
        <f t="shared" si="133"/>
        <v>ermeil139</v>
      </c>
      <c r="D8543" s="284">
        <v>1513</v>
      </c>
      <c r="E8543" s="284">
        <v>679</v>
      </c>
      <c r="F8543" s="284">
        <v>22767</v>
      </c>
      <c r="G8543" s="284">
        <v>50</v>
      </c>
      <c r="H8543" s="284">
        <v>0</v>
      </c>
      <c r="I8543" s="284">
        <v>0</v>
      </c>
      <c r="J8543" s="284">
        <v>10</v>
      </c>
      <c r="K8543" s="282">
        <v>30</v>
      </c>
    </row>
    <row r="8544" spans="1:11" x14ac:dyDescent="0.3">
      <c r="A8544" s="284" t="s">
        <v>2119</v>
      </c>
      <c r="B8544" s="284">
        <v>140</v>
      </c>
      <c r="C8544" s="24" t="str">
        <f t="shared" si="133"/>
        <v>ermeil140</v>
      </c>
      <c r="D8544" s="284">
        <v>1530</v>
      </c>
      <c r="E8544" s="284">
        <v>686</v>
      </c>
      <c r="F8544" s="284">
        <v>23060</v>
      </c>
      <c r="G8544" s="284">
        <v>50</v>
      </c>
      <c r="H8544" s="284">
        <v>0</v>
      </c>
      <c r="I8544" s="284">
        <v>0</v>
      </c>
      <c r="J8544" s="284">
        <v>10</v>
      </c>
      <c r="K8544" s="282">
        <v>30</v>
      </c>
    </row>
    <row r="8545" spans="1:11" x14ac:dyDescent="0.3">
      <c r="A8545" s="284" t="s">
        <v>2119</v>
      </c>
      <c r="B8545" s="284">
        <v>141</v>
      </c>
      <c r="C8545" s="24" t="str">
        <f t="shared" si="133"/>
        <v>ermeil141</v>
      </c>
      <c r="D8545" s="284">
        <v>1669</v>
      </c>
      <c r="E8545" s="284">
        <v>749</v>
      </c>
      <c r="F8545" s="284">
        <v>25409</v>
      </c>
      <c r="G8545" s="284">
        <v>50</v>
      </c>
      <c r="H8545" s="284">
        <v>0</v>
      </c>
      <c r="I8545" s="284">
        <v>0</v>
      </c>
      <c r="J8545" s="284">
        <v>10</v>
      </c>
      <c r="K8545" s="282">
        <v>30</v>
      </c>
    </row>
    <row r="8546" spans="1:11" x14ac:dyDescent="0.3">
      <c r="A8546" s="284" t="s">
        <v>2119</v>
      </c>
      <c r="B8546" s="284">
        <v>142</v>
      </c>
      <c r="C8546" s="24" t="str">
        <f t="shared" si="133"/>
        <v>ermeil142</v>
      </c>
      <c r="D8546" s="284">
        <v>1687</v>
      </c>
      <c r="E8546" s="284">
        <v>757</v>
      </c>
      <c r="F8546" s="284">
        <v>25735</v>
      </c>
      <c r="G8546" s="284">
        <v>50</v>
      </c>
      <c r="H8546" s="284">
        <v>0</v>
      </c>
      <c r="I8546" s="284">
        <v>0</v>
      </c>
      <c r="J8546" s="284">
        <v>10</v>
      </c>
      <c r="K8546" s="282">
        <v>30</v>
      </c>
    </row>
    <row r="8547" spans="1:11" x14ac:dyDescent="0.3">
      <c r="A8547" s="284" t="s">
        <v>2119</v>
      </c>
      <c r="B8547" s="284">
        <v>143</v>
      </c>
      <c r="C8547" s="24" t="str">
        <f t="shared" si="133"/>
        <v>ermeil143</v>
      </c>
      <c r="D8547" s="284">
        <v>1706</v>
      </c>
      <c r="E8547" s="284">
        <v>765</v>
      </c>
      <c r="F8547" s="284">
        <v>26103</v>
      </c>
      <c r="G8547" s="284">
        <v>50</v>
      </c>
      <c r="H8547" s="284">
        <v>0</v>
      </c>
      <c r="I8547" s="284">
        <v>0</v>
      </c>
      <c r="J8547" s="284">
        <v>10</v>
      </c>
      <c r="K8547" s="282">
        <v>30</v>
      </c>
    </row>
    <row r="8548" spans="1:11" x14ac:dyDescent="0.3">
      <c r="A8548" s="284" t="s">
        <v>2119</v>
      </c>
      <c r="B8548" s="284">
        <v>144</v>
      </c>
      <c r="C8548" s="24" t="str">
        <f t="shared" si="133"/>
        <v>ermeil144</v>
      </c>
      <c r="D8548" s="284">
        <v>1725</v>
      </c>
      <c r="E8548" s="284">
        <v>774</v>
      </c>
      <c r="F8548" s="284">
        <v>26409</v>
      </c>
      <c r="G8548" s="284">
        <v>50</v>
      </c>
      <c r="H8548" s="284">
        <v>0</v>
      </c>
      <c r="I8548" s="284">
        <v>0</v>
      </c>
      <c r="J8548" s="284">
        <v>10</v>
      </c>
      <c r="K8548" s="282">
        <v>30</v>
      </c>
    </row>
    <row r="8549" spans="1:11" x14ac:dyDescent="0.3">
      <c r="A8549" s="284" t="s">
        <v>2119</v>
      </c>
      <c r="B8549" s="284">
        <v>145</v>
      </c>
      <c r="C8549" s="24" t="str">
        <f t="shared" si="133"/>
        <v>ermeil145</v>
      </c>
      <c r="D8549" s="284">
        <v>1744</v>
      </c>
      <c r="E8549" s="284">
        <v>782</v>
      </c>
      <c r="F8549" s="284">
        <v>26767</v>
      </c>
      <c r="G8549" s="284">
        <v>50</v>
      </c>
      <c r="H8549" s="284">
        <v>0</v>
      </c>
      <c r="I8549" s="284">
        <v>0</v>
      </c>
      <c r="J8549" s="284">
        <v>10</v>
      </c>
      <c r="K8549" s="282">
        <v>30</v>
      </c>
    </row>
    <row r="8550" spans="1:11" x14ac:dyDescent="0.3">
      <c r="A8550" s="284" t="s">
        <v>2119</v>
      </c>
      <c r="B8550" s="284">
        <v>146</v>
      </c>
      <c r="C8550" s="24" t="str">
        <f t="shared" si="133"/>
        <v>ermeil146</v>
      </c>
      <c r="D8550" s="284">
        <v>1763</v>
      </c>
      <c r="E8550" s="284">
        <v>791</v>
      </c>
      <c r="F8550" s="284">
        <v>27110</v>
      </c>
      <c r="G8550" s="284">
        <v>50</v>
      </c>
      <c r="H8550" s="284">
        <v>0</v>
      </c>
      <c r="I8550" s="284">
        <v>0</v>
      </c>
      <c r="J8550" s="284">
        <v>10</v>
      </c>
      <c r="K8550" s="282">
        <v>30</v>
      </c>
    </row>
    <row r="8551" spans="1:11" x14ac:dyDescent="0.3">
      <c r="A8551" s="284" t="s">
        <v>2119</v>
      </c>
      <c r="B8551" s="284">
        <v>147</v>
      </c>
      <c r="C8551" s="24" t="str">
        <f t="shared" si="133"/>
        <v>ermeil147</v>
      </c>
      <c r="D8551" s="284">
        <v>1782</v>
      </c>
      <c r="E8551" s="284">
        <v>800</v>
      </c>
      <c r="F8551" s="284">
        <v>27460</v>
      </c>
      <c r="G8551" s="284">
        <v>50</v>
      </c>
      <c r="H8551" s="284">
        <v>0</v>
      </c>
      <c r="I8551" s="284">
        <v>0</v>
      </c>
      <c r="J8551" s="284">
        <v>10</v>
      </c>
      <c r="K8551" s="282">
        <v>30</v>
      </c>
    </row>
    <row r="8552" spans="1:11" x14ac:dyDescent="0.3">
      <c r="A8552" s="284" t="s">
        <v>2119</v>
      </c>
      <c r="B8552" s="284">
        <v>148</v>
      </c>
      <c r="C8552" s="24" t="str">
        <f t="shared" si="133"/>
        <v>ermeil148</v>
      </c>
      <c r="D8552" s="284">
        <v>1802</v>
      </c>
      <c r="E8552" s="284">
        <v>808</v>
      </c>
      <c r="F8552" s="284">
        <v>27781</v>
      </c>
      <c r="G8552" s="284">
        <v>50</v>
      </c>
      <c r="H8552" s="284">
        <v>0</v>
      </c>
      <c r="I8552" s="284">
        <v>0</v>
      </c>
      <c r="J8552" s="284">
        <v>10</v>
      </c>
      <c r="K8552" s="282">
        <v>30</v>
      </c>
    </row>
    <row r="8553" spans="1:11" x14ac:dyDescent="0.3">
      <c r="A8553" s="284" t="s">
        <v>2119</v>
      </c>
      <c r="B8553" s="284">
        <v>149</v>
      </c>
      <c r="C8553" s="24" t="str">
        <f t="shared" si="133"/>
        <v>ermeil149</v>
      </c>
      <c r="D8553" s="284">
        <v>1821</v>
      </c>
      <c r="E8553" s="284">
        <v>817</v>
      </c>
      <c r="F8553" s="284">
        <v>28157</v>
      </c>
      <c r="G8553" s="284">
        <v>50</v>
      </c>
      <c r="H8553" s="284">
        <v>0</v>
      </c>
      <c r="I8553" s="284">
        <v>0</v>
      </c>
      <c r="J8553" s="284">
        <v>10</v>
      </c>
      <c r="K8553" s="282">
        <v>30</v>
      </c>
    </row>
    <row r="8554" spans="1:11" x14ac:dyDescent="0.3">
      <c r="A8554" s="284" t="s">
        <v>2119</v>
      </c>
      <c r="B8554" s="284">
        <v>150</v>
      </c>
      <c r="C8554" s="24" t="str">
        <f t="shared" si="133"/>
        <v>ermeil150</v>
      </c>
      <c r="D8554" s="284">
        <v>1841</v>
      </c>
      <c r="E8554" s="284">
        <v>826</v>
      </c>
      <c r="F8554" s="284">
        <v>28485</v>
      </c>
      <c r="G8554" s="284">
        <v>50</v>
      </c>
      <c r="H8554" s="284">
        <v>0</v>
      </c>
      <c r="I8554" s="284">
        <v>0</v>
      </c>
      <c r="J8554" s="284">
        <v>10</v>
      </c>
      <c r="K8554" s="282">
        <v>30</v>
      </c>
    </row>
    <row r="8555" spans="1:11" x14ac:dyDescent="0.3">
      <c r="A8555" s="284" t="s">
        <v>2119</v>
      </c>
      <c r="B8555" s="284">
        <v>151</v>
      </c>
      <c r="C8555" s="24" t="str">
        <f t="shared" si="133"/>
        <v>ermeil151</v>
      </c>
      <c r="D8555" s="284">
        <v>1862</v>
      </c>
      <c r="E8555" s="284">
        <v>835</v>
      </c>
      <c r="F8555" s="284">
        <v>28853</v>
      </c>
      <c r="G8555" s="284">
        <v>50</v>
      </c>
      <c r="H8555" s="284">
        <v>0</v>
      </c>
      <c r="I8555" s="284">
        <v>0</v>
      </c>
      <c r="J8555" s="284">
        <v>10</v>
      </c>
      <c r="K8555" s="282">
        <v>30</v>
      </c>
    </row>
    <row r="8556" spans="1:11" x14ac:dyDescent="0.3">
      <c r="A8556" s="284" t="s">
        <v>2119</v>
      </c>
      <c r="B8556" s="284">
        <v>152</v>
      </c>
      <c r="C8556" s="24" t="str">
        <f t="shared" si="133"/>
        <v>ermeil152</v>
      </c>
      <c r="D8556" s="284">
        <v>1882</v>
      </c>
      <c r="E8556" s="284">
        <v>844</v>
      </c>
      <c r="F8556" s="284">
        <v>29190</v>
      </c>
      <c r="G8556" s="284">
        <v>50</v>
      </c>
      <c r="H8556" s="284">
        <v>0</v>
      </c>
      <c r="I8556" s="284">
        <v>0</v>
      </c>
      <c r="J8556" s="284">
        <v>10</v>
      </c>
      <c r="K8556" s="282">
        <v>30</v>
      </c>
    </row>
    <row r="8557" spans="1:11" x14ac:dyDescent="0.3">
      <c r="A8557" s="284" t="s">
        <v>2119</v>
      </c>
      <c r="B8557" s="284">
        <v>153</v>
      </c>
      <c r="C8557" s="24" t="str">
        <f t="shared" si="133"/>
        <v>ermeil153</v>
      </c>
      <c r="D8557" s="284">
        <v>1902</v>
      </c>
      <c r="E8557" s="284">
        <v>854</v>
      </c>
      <c r="F8557" s="284">
        <v>29584</v>
      </c>
      <c r="G8557" s="284">
        <v>50</v>
      </c>
      <c r="H8557" s="284">
        <v>0</v>
      </c>
      <c r="I8557" s="284">
        <v>0</v>
      </c>
      <c r="J8557" s="284">
        <v>10</v>
      </c>
      <c r="K8557" s="282">
        <v>30</v>
      </c>
    </row>
    <row r="8558" spans="1:11" x14ac:dyDescent="0.3">
      <c r="A8558" s="284" t="s">
        <v>2119</v>
      </c>
      <c r="B8558" s="284">
        <v>154</v>
      </c>
      <c r="C8558" s="24" t="str">
        <f t="shared" si="133"/>
        <v>ermeil154</v>
      </c>
      <c r="D8558" s="284">
        <v>1923</v>
      </c>
      <c r="E8558" s="284">
        <v>863</v>
      </c>
      <c r="F8558" s="284">
        <v>29929</v>
      </c>
      <c r="G8558" s="284">
        <v>50</v>
      </c>
      <c r="H8558" s="284">
        <v>0</v>
      </c>
      <c r="I8558" s="284">
        <v>0</v>
      </c>
      <c r="J8558" s="284">
        <v>10</v>
      </c>
      <c r="K8558" s="282">
        <v>30</v>
      </c>
    </row>
    <row r="8559" spans="1:11" x14ac:dyDescent="0.3">
      <c r="A8559" s="284" t="s">
        <v>2119</v>
      </c>
      <c r="B8559" s="284">
        <v>155</v>
      </c>
      <c r="C8559" s="24" t="str">
        <f t="shared" si="133"/>
        <v>ermeil155</v>
      </c>
      <c r="D8559" s="284">
        <v>1944</v>
      </c>
      <c r="E8559" s="284">
        <v>872</v>
      </c>
      <c r="F8559" s="284">
        <v>30314</v>
      </c>
      <c r="G8559" s="284">
        <v>50</v>
      </c>
      <c r="H8559" s="284">
        <v>0</v>
      </c>
      <c r="I8559" s="284">
        <v>0</v>
      </c>
      <c r="J8559" s="284">
        <v>10</v>
      </c>
      <c r="K8559" s="282">
        <v>30</v>
      </c>
    </row>
    <row r="8560" spans="1:11" x14ac:dyDescent="0.3">
      <c r="A8560" s="284" t="s">
        <v>2119</v>
      </c>
      <c r="B8560" s="284">
        <v>156</v>
      </c>
      <c r="C8560" s="24" t="str">
        <f t="shared" si="133"/>
        <v>ermeil156</v>
      </c>
      <c r="D8560" s="284">
        <v>1965</v>
      </c>
      <c r="E8560" s="284">
        <v>882</v>
      </c>
      <c r="F8560" s="284">
        <v>30667</v>
      </c>
      <c r="G8560" s="284">
        <v>50</v>
      </c>
      <c r="H8560" s="284">
        <v>0</v>
      </c>
      <c r="I8560" s="284">
        <v>0</v>
      </c>
      <c r="J8560" s="284">
        <v>10</v>
      </c>
      <c r="K8560" s="282">
        <v>30</v>
      </c>
    </row>
    <row r="8561" spans="1:11" x14ac:dyDescent="0.3">
      <c r="A8561" s="284" t="s">
        <v>2119</v>
      </c>
      <c r="B8561" s="284">
        <v>157</v>
      </c>
      <c r="C8561" s="24" t="str">
        <f t="shared" si="133"/>
        <v>ermeil157</v>
      </c>
      <c r="D8561" s="284">
        <v>1987</v>
      </c>
      <c r="E8561" s="284">
        <v>891</v>
      </c>
      <c r="F8561" s="284">
        <v>31081</v>
      </c>
      <c r="G8561" s="284">
        <v>50</v>
      </c>
      <c r="H8561" s="284">
        <v>0</v>
      </c>
      <c r="I8561" s="284">
        <v>0</v>
      </c>
      <c r="J8561" s="284">
        <v>10</v>
      </c>
      <c r="K8561" s="282">
        <v>30</v>
      </c>
    </row>
    <row r="8562" spans="1:11" x14ac:dyDescent="0.3">
      <c r="A8562" s="284" t="s">
        <v>2119</v>
      </c>
      <c r="B8562" s="284">
        <v>158</v>
      </c>
      <c r="C8562" s="24" t="str">
        <f t="shared" si="133"/>
        <v>ermeil158</v>
      </c>
      <c r="D8562" s="284">
        <v>2008</v>
      </c>
      <c r="E8562" s="284">
        <v>901</v>
      </c>
      <c r="F8562" s="284">
        <v>31443</v>
      </c>
      <c r="G8562" s="284">
        <v>50</v>
      </c>
      <c r="H8562" s="284">
        <v>0</v>
      </c>
      <c r="I8562" s="284">
        <v>0</v>
      </c>
      <c r="J8562" s="284">
        <v>10</v>
      </c>
      <c r="K8562" s="282">
        <v>30</v>
      </c>
    </row>
    <row r="8563" spans="1:11" x14ac:dyDescent="0.3">
      <c r="A8563" s="284" t="s">
        <v>2119</v>
      </c>
      <c r="B8563" s="284">
        <v>159</v>
      </c>
      <c r="C8563" s="24" t="str">
        <f t="shared" si="133"/>
        <v>ermeil159</v>
      </c>
      <c r="D8563" s="284">
        <v>2030</v>
      </c>
      <c r="E8563" s="284">
        <v>911</v>
      </c>
      <c r="F8563" s="284">
        <v>31866</v>
      </c>
      <c r="G8563" s="284">
        <v>50</v>
      </c>
      <c r="H8563" s="284">
        <v>0</v>
      </c>
      <c r="I8563" s="284">
        <v>0</v>
      </c>
      <c r="J8563" s="284">
        <v>10</v>
      </c>
      <c r="K8563" s="282">
        <v>30</v>
      </c>
    </row>
    <row r="8564" spans="1:11" x14ac:dyDescent="0.3">
      <c r="A8564" s="284" t="s">
        <v>2119</v>
      </c>
      <c r="B8564" s="284">
        <v>160</v>
      </c>
      <c r="C8564" s="24" t="str">
        <f t="shared" si="133"/>
        <v>ermeil160</v>
      </c>
      <c r="D8564" s="284">
        <v>2052</v>
      </c>
      <c r="E8564" s="284">
        <v>921</v>
      </c>
      <c r="F8564" s="284">
        <v>32237</v>
      </c>
      <c r="G8564" s="284">
        <v>50</v>
      </c>
      <c r="H8564" s="284">
        <v>0</v>
      </c>
      <c r="I8564" s="284">
        <v>0</v>
      </c>
      <c r="J8564" s="284">
        <v>10</v>
      </c>
      <c r="K8564" s="282">
        <v>30</v>
      </c>
    </row>
    <row r="8565" spans="1:11" x14ac:dyDescent="0.3">
      <c r="A8565" s="284" t="s">
        <v>2119</v>
      </c>
      <c r="B8565" s="284">
        <v>161</v>
      </c>
      <c r="C8565" s="24" t="str">
        <f t="shared" si="133"/>
        <v>ermeil161</v>
      </c>
      <c r="D8565" s="284">
        <v>2239</v>
      </c>
      <c r="E8565" s="284">
        <v>1005</v>
      </c>
      <c r="F8565" s="284">
        <v>35630</v>
      </c>
      <c r="G8565" s="284">
        <v>50</v>
      </c>
      <c r="H8565" s="284">
        <v>0</v>
      </c>
      <c r="I8565" s="284">
        <v>0</v>
      </c>
      <c r="J8565" s="284">
        <v>10</v>
      </c>
      <c r="K8565" s="282">
        <v>30</v>
      </c>
    </row>
    <row r="8566" spans="1:11" x14ac:dyDescent="0.3">
      <c r="A8566" s="284" t="s">
        <v>2119</v>
      </c>
      <c r="B8566" s="284">
        <v>162</v>
      </c>
      <c r="C8566" s="24" t="str">
        <f t="shared" si="133"/>
        <v>ermeil162</v>
      </c>
      <c r="D8566" s="284">
        <v>2263</v>
      </c>
      <c r="E8566" s="284">
        <v>1015</v>
      </c>
      <c r="F8566" s="284">
        <v>36044</v>
      </c>
      <c r="G8566" s="284">
        <v>50</v>
      </c>
      <c r="H8566" s="284">
        <v>0</v>
      </c>
      <c r="I8566" s="284">
        <v>0</v>
      </c>
      <c r="J8566" s="284">
        <v>10</v>
      </c>
      <c r="K8566" s="282">
        <v>30</v>
      </c>
    </row>
    <row r="8567" spans="1:11" x14ac:dyDescent="0.3">
      <c r="A8567" s="284" t="s">
        <v>2119</v>
      </c>
      <c r="B8567" s="284">
        <v>163</v>
      </c>
      <c r="C8567" s="24" t="str">
        <f t="shared" si="133"/>
        <v>ermeil163</v>
      </c>
      <c r="D8567" s="284">
        <v>2288</v>
      </c>
      <c r="E8567" s="284">
        <v>1026</v>
      </c>
      <c r="F8567" s="284">
        <v>36528</v>
      </c>
      <c r="G8567" s="284">
        <v>50</v>
      </c>
      <c r="H8567" s="284">
        <v>0</v>
      </c>
      <c r="I8567" s="284">
        <v>0</v>
      </c>
      <c r="J8567" s="284">
        <v>10</v>
      </c>
      <c r="K8567" s="282">
        <v>30</v>
      </c>
    </row>
    <row r="8568" spans="1:11" x14ac:dyDescent="0.3">
      <c r="A8568" s="284" t="s">
        <v>2119</v>
      </c>
      <c r="B8568" s="284">
        <v>164</v>
      </c>
      <c r="C8568" s="24" t="str">
        <f t="shared" si="133"/>
        <v>ermeil164</v>
      </c>
      <c r="D8568" s="284">
        <v>2312</v>
      </c>
      <c r="E8568" s="284">
        <v>1038</v>
      </c>
      <c r="F8568" s="284">
        <v>36953</v>
      </c>
      <c r="G8568" s="284">
        <v>50</v>
      </c>
      <c r="H8568" s="284">
        <v>0</v>
      </c>
      <c r="I8568" s="284">
        <v>0</v>
      </c>
      <c r="J8568" s="284">
        <v>10</v>
      </c>
      <c r="K8568" s="282">
        <v>30</v>
      </c>
    </row>
    <row r="8569" spans="1:11" x14ac:dyDescent="0.3">
      <c r="A8569" s="284" t="s">
        <v>2119</v>
      </c>
      <c r="B8569" s="284">
        <v>165</v>
      </c>
      <c r="C8569" s="24" t="str">
        <f t="shared" si="133"/>
        <v>ermeil165</v>
      </c>
      <c r="D8569" s="284">
        <v>2338</v>
      </c>
      <c r="E8569" s="284">
        <v>1049</v>
      </c>
      <c r="F8569" s="284">
        <v>37496</v>
      </c>
      <c r="G8569" s="284">
        <v>50</v>
      </c>
      <c r="H8569" s="284">
        <v>0</v>
      </c>
      <c r="I8569" s="284">
        <v>0</v>
      </c>
      <c r="J8569" s="284">
        <v>10</v>
      </c>
      <c r="K8569" s="282">
        <v>30</v>
      </c>
    </row>
    <row r="8570" spans="1:11" x14ac:dyDescent="0.3">
      <c r="A8570" s="284" t="s">
        <v>2119</v>
      </c>
      <c r="B8570" s="284">
        <v>166</v>
      </c>
      <c r="C8570" s="24" t="str">
        <f t="shared" si="133"/>
        <v>ermeil166</v>
      </c>
      <c r="D8570" s="284">
        <v>2363</v>
      </c>
      <c r="E8570" s="284">
        <v>1060</v>
      </c>
      <c r="F8570" s="284">
        <v>37932</v>
      </c>
      <c r="G8570" s="284">
        <v>50</v>
      </c>
      <c r="H8570" s="284">
        <v>0</v>
      </c>
      <c r="I8570" s="284">
        <v>0</v>
      </c>
      <c r="J8570" s="284">
        <v>10</v>
      </c>
      <c r="K8570" s="282">
        <v>30</v>
      </c>
    </row>
    <row r="8571" spans="1:11" x14ac:dyDescent="0.3">
      <c r="A8571" s="284" t="s">
        <v>2119</v>
      </c>
      <c r="B8571" s="284">
        <v>167</v>
      </c>
      <c r="C8571" s="24" t="str">
        <f t="shared" si="133"/>
        <v>ermeil167</v>
      </c>
      <c r="D8571" s="284">
        <v>2388</v>
      </c>
      <c r="E8571" s="284">
        <v>1072</v>
      </c>
      <c r="F8571" s="284">
        <v>38372</v>
      </c>
      <c r="G8571" s="284">
        <v>50</v>
      </c>
      <c r="H8571" s="284">
        <v>0</v>
      </c>
      <c r="I8571" s="284">
        <v>0</v>
      </c>
      <c r="J8571" s="284">
        <v>10</v>
      </c>
      <c r="K8571" s="282">
        <v>30</v>
      </c>
    </row>
    <row r="8572" spans="1:11" x14ac:dyDescent="0.3">
      <c r="A8572" s="284" t="s">
        <v>2119</v>
      </c>
      <c r="B8572" s="284">
        <v>168</v>
      </c>
      <c r="C8572" s="24" t="str">
        <f t="shared" si="133"/>
        <v>ermeil168</v>
      </c>
      <c r="D8572" s="284">
        <v>2414</v>
      </c>
      <c r="E8572" s="284">
        <v>1083</v>
      </c>
      <c r="F8572" s="284">
        <v>38817</v>
      </c>
      <c r="G8572" s="284">
        <v>50</v>
      </c>
      <c r="H8572" s="284">
        <v>0</v>
      </c>
      <c r="I8572" s="284">
        <v>0</v>
      </c>
      <c r="J8572" s="284">
        <v>10</v>
      </c>
      <c r="K8572" s="282">
        <v>30</v>
      </c>
    </row>
    <row r="8573" spans="1:11" x14ac:dyDescent="0.3">
      <c r="A8573" s="284" t="s">
        <v>2119</v>
      </c>
      <c r="B8573" s="284">
        <v>169</v>
      </c>
      <c r="C8573" s="24" t="str">
        <f t="shared" si="133"/>
        <v>ermeil169</v>
      </c>
      <c r="D8573" s="284">
        <v>2440</v>
      </c>
      <c r="E8573" s="284">
        <v>1095</v>
      </c>
      <c r="F8573" s="284">
        <v>39387</v>
      </c>
      <c r="G8573" s="284">
        <v>50</v>
      </c>
      <c r="H8573" s="284">
        <v>0</v>
      </c>
      <c r="I8573" s="284">
        <v>0</v>
      </c>
      <c r="J8573" s="284">
        <v>10</v>
      </c>
      <c r="K8573" s="282">
        <v>30</v>
      </c>
    </row>
    <row r="8574" spans="1:11" x14ac:dyDescent="0.3">
      <c r="A8574" s="284" t="s">
        <v>2119</v>
      </c>
      <c r="B8574" s="284">
        <v>170</v>
      </c>
      <c r="C8574" s="24" t="str">
        <f t="shared" si="133"/>
        <v>ermeil170</v>
      </c>
      <c r="D8574" s="284">
        <v>2467</v>
      </c>
      <c r="E8574" s="284">
        <v>1107</v>
      </c>
      <c r="F8574" s="284">
        <v>39843</v>
      </c>
      <c r="G8574" s="284">
        <v>50</v>
      </c>
      <c r="H8574" s="284">
        <v>0</v>
      </c>
      <c r="I8574" s="284">
        <v>0</v>
      </c>
      <c r="J8574" s="284">
        <v>10</v>
      </c>
      <c r="K8574" s="282">
        <v>30</v>
      </c>
    </row>
    <row r="8575" spans="1:11" x14ac:dyDescent="0.3">
      <c r="A8575" s="284" t="s">
        <v>2119</v>
      </c>
      <c r="B8575" s="284">
        <v>171</v>
      </c>
      <c r="C8575" s="24" t="str">
        <f t="shared" si="133"/>
        <v>ermeil171</v>
      </c>
      <c r="D8575" s="284">
        <v>2493</v>
      </c>
      <c r="E8575" s="284">
        <v>1119</v>
      </c>
      <c r="F8575" s="284">
        <v>40305</v>
      </c>
      <c r="G8575" s="284">
        <v>50</v>
      </c>
      <c r="H8575" s="284">
        <v>0</v>
      </c>
      <c r="I8575" s="284">
        <v>0</v>
      </c>
      <c r="J8575" s="284">
        <v>10</v>
      </c>
      <c r="K8575" s="282">
        <v>30</v>
      </c>
    </row>
    <row r="8576" spans="1:11" x14ac:dyDescent="0.3">
      <c r="A8576" s="284" t="s">
        <v>2119</v>
      </c>
      <c r="B8576" s="284">
        <v>172</v>
      </c>
      <c r="C8576" s="24" t="str">
        <f t="shared" si="133"/>
        <v>ermeil172</v>
      </c>
      <c r="D8576" s="284">
        <v>2520</v>
      </c>
      <c r="E8576" s="284">
        <v>1131</v>
      </c>
      <c r="F8576" s="284">
        <v>40771</v>
      </c>
      <c r="G8576" s="284">
        <v>50</v>
      </c>
      <c r="H8576" s="284">
        <v>0</v>
      </c>
      <c r="I8576" s="284">
        <v>0</v>
      </c>
      <c r="J8576" s="284">
        <v>10</v>
      </c>
      <c r="K8576" s="282">
        <v>30</v>
      </c>
    </row>
    <row r="8577" spans="1:11" x14ac:dyDescent="0.3">
      <c r="A8577" s="284" t="s">
        <v>2119</v>
      </c>
      <c r="B8577" s="284">
        <v>173</v>
      </c>
      <c r="C8577" s="24" t="str">
        <f t="shared" si="133"/>
        <v>ermeil173</v>
      </c>
      <c r="D8577" s="284">
        <v>2547</v>
      </c>
      <c r="E8577" s="284">
        <v>1143</v>
      </c>
      <c r="F8577" s="284">
        <v>41370</v>
      </c>
      <c r="G8577" s="284">
        <v>50</v>
      </c>
      <c r="H8577" s="284">
        <v>0</v>
      </c>
      <c r="I8577" s="284">
        <v>0</v>
      </c>
      <c r="J8577" s="284">
        <v>10</v>
      </c>
      <c r="K8577" s="282">
        <v>30</v>
      </c>
    </row>
    <row r="8578" spans="1:11" x14ac:dyDescent="0.3">
      <c r="A8578" s="284" t="s">
        <v>2119</v>
      </c>
      <c r="B8578" s="284">
        <v>174</v>
      </c>
      <c r="C8578" s="24" t="str">
        <f t="shared" si="133"/>
        <v>ermeil174</v>
      </c>
      <c r="D8578" s="284">
        <v>2575</v>
      </c>
      <c r="E8578" s="284">
        <v>1155</v>
      </c>
      <c r="F8578" s="284">
        <v>41848</v>
      </c>
      <c r="G8578" s="284">
        <v>50</v>
      </c>
      <c r="H8578" s="284">
        <v>0</v>
      </c>
      <c r="I8578" s="284">
        <v>0</v>
      </c>
      <c r="J8578" s="284">
        <v>10</v>
      </c>
      <c r="K8578" s="282">
        <v>30</v>
      </c>
    </row>
    <row r="8579" spans="1:11" x14ac:dyDescent="0.3">
      <c r="A8579" s="284" t="s">
        <v>2119</v>
      </c>
      <c r="B8579" s="284">
        <v>175</v>
      </c>
      <c r="C8579" s="24" t="str">
        <f t="shared" si="133"/>
        <v>ermeil175</v>
      </c>
      <c r="D8579" s="284">
        <v>2602</v>
      </c>
      <c r="E8579" s="284">
        <v>1168</v>
      </c>
      <c r="F8579" s="284">
        <v>42332</v>
      </c>
      <c r="G8579" s="284">
        <v>50</v>
      </c>
      <c r="H8579" s="284">
        <v>0</v>
      </c>
      <c r="I8579" s="284">
        <v>0</v>
      </c>
      <c r="J8579" s="284">
        <v>10</v>
      </c>
      <c r="K8579" s="282">
        <v>30</v>
      </c>
    </row>
    <row r="8580" spans="1:11" x14ac:dyDescent="0.3">
      <c r="A8580" s="284" t="s">
        <v>2119</v>
      </c>
      <c r="B8580" s="284">
        <v>176</v>
      </c>
      <c r="C8580" s="24" t="str">
        <f t="shared" si="133"/>
        <v>ermeil176</v>
      </c>
      <c r="D8580" s="284">
        <v>2630</v>
      </c>
      <c r="E8580" s="284">
        <v>1180</v>
      </c>
      <c r="F8580" s="284">
        <v>42821</v>
      </c>
      <c r="G8580" s="284">
        <v>50</v>
      </c>
      <c r="H8580" s="284">
        <v>0</v>
      </c>
      <c r="I8580" s="284">
        <v>0</v>
      </c>
      <c r="J8580" s="284">
        <v>10</v>
      </c>
      <c r="K8580" s="282">
        <v>30</v>
      </c>
    </row>
    <row r="8581" spans="1:11" x14ac:dyDescent="0.3">
      <c r="A8581" s="284" t="s">
        <v>2119</v>
      </c>
      <c r="B8581" s="284">
        <v>177</v>
      </c>
      <c r="C8581" s="24" t="str">
        <f t="shared" si="133"/>
        <v>ermeil177</v>
      </c>
      <c r="D8581" s="284">
        <v>2659</v>
      </c>
      <c r="E8581" s="284">
        <v>1193</v>
      </c>
      <c r="F8581" s="284">
        <v>43448</v>
      </c>
      <c r="G8581" s="284">
        <v>50</v>
      </c>
      <c r="H8581" s="284">
        <v>0</v>
      </c>
      <c r="I8581" s="284">
        <v>0</v>
      </c>
      <c r="J8581" s="284">
        <v>10</v>
      </c>
      <c r="K8581" s="282">
        <v>30</v>
      </c>
    </row>
    <row r="8582" spans="1:11" x14ac:dyDescent="0.3">
      <c r="A8582" s="284" t="s">
        <v>2119</v>
      </c>
      <c r="B8582" s="284">
        <v>178</v>
      </c>
      <c r="C8582" s="24" t="str">
        <f t="shared" ref="C8582:C8645" si="134">A8582&amp;B8582</f>
        <v>ermeil178</v>
      </c>
      <c r="D8582" s="284">
        <v>2687</v>
      </c>
      <c r="E8582" s="284">
        <v>1206</v>
      </c>
      <c r="F8582" s="284">
        <v>43950</v>
      </c>
      <c r="G8582" s="284">
        <v>50</v>
      </c>
      <c r="H8582" s="284">
        <v>0</v>
      </c>
      <c r="I8582" s="284">
        <v>0</v>
      </c>
      <c r="J8582" s="284">
        <v>10</v>
      </c>
      <c r="K8582" s="282">
        <v>30</v>
      </c>
    </row>
    <row r="8583" spans="1:11" x14ac:dyDescent="0.3">
      <c r="A8583" s="284" t="s">
        <v>2119</v>
      </c>
      <c r="B8583" s="284">
        <v>179</v>
      </c>
      <c r="C8583" s="24" t="str">
        <f t="shared" si="134"/>
        <v>ermeil179</v>
      </c>
      <c r="D8583" s="284">
        <v>2716</v>
      </c>
      <c r="E8583" s="284">
        <v>1219</v>
      </c>
      <c r="F8583" s="284">
        <v>44457</v>
      </c>
      <c r="G8583" s="284">
        <v>50</v>
      </c>
      <c r="H8583" s="284">
        <v>0</v>
      </c>
      <c r="I8583" s="284">
        <v>0</v>
      </c>
      <c r="J8583" s="284">
        <v>10</v>
      </c>
      <c r="K8583" s="282">
        <v>30</v>
      </c>
    </row>
    <row r="8584" spans="1:11" x14ac:dyDescent="0.3">
      <c r="A8584" s="284" t="s">
        <v>2119</v>
      </c>
      <c r="B8584" s="284">
        <v>180</v>
      </c>
      <c r="C8584" s="24" t="str">
        <f t="shared" si="134"/>
        <v>ermeil180</v>
      </c>
      <c r="D8584" s="284">
        <v>2745</v>
      </c>
      <c r="E8584" s="284">
        <v>1232</v>
      </c>
      <c r="F8584" s="284">
        <v>44970</v>
      </c>
      <c r="G8584" s="284">
        <v>50</v>
      </c>
      <c r="H8584" s="284">
        <v>0</v>
      </c>
      <c r="I8584" s="284">
        <v>0</v>
      </c>
      <c r="J8584" s="284">
        <v>10</v>
      </c>
      <c r="K8584" s="282">
        <v>30</v>
      </c>
    </row>
    <row r="8585" spans="1:11" x14ac:dyDescent="0.3">
      <c r="A8585" s="284" t="s">
        <v>2119</v>
      </c>
      <c r="B8585" s="284">
        <v>181</v>
      </c>
      <c r="C8585" s="24" t="str">
        <f t="shared" si="134"/>
        <v>ermeil181</v>
      </c>
      <c r="D8585" s="284">
        <v>2994</v>
      </c>
      <c r="E8585" s="284">
        <v>1343</v>
      </c>
      <c r="F8585" s="284">
        <v>49795</v>
      </c>
      <c r="G8585" s="284">
        <v>50</v>
      </c>
      <c r="H8585" s="284">
        <v>0</v>
      </c>
      <c r="I8585" s="284">
        <v>0</v>
      </c>
      <c r="J8585" s="284">
        <v>10</v>
      </c>
      <c r="K8585" s="282">
        <v>30</v>
      </c>
    </row>
    <row r="8586" spans="1:11" x14ac:dyDescent="0.3">
      <c r="A8586" s="284" t="s">
        <v>2119</v>
      </c>
      <c r="B8586" s="284">
        <v>182</v>
      </c>
      <c r="C8586" s="24" t="str">
        <f t="shared" si="134"/>
        <v>ermeil182</v>
      </c>
      <c r="D8586" s="284">
        <v>3026</v>
      </c>
      <c r="E8586" s="284">
        <v>1358</v>
      </c>
      <c r="F8586" s="284">
        <v>50369</v>
      </c>
      <c r="G8586" s="284">
        <v>50</v>
      </c>
      <c r="H8586" s="284">
        <v>0</v>
      </c>
      <c r="I8586" s="284">
        <v>0</v>
      </c>
      <c r="J8586" s="284">
        <v>10</v>
      </c>
      <c r="K8586" s="282">
        <v>30</v>
      </c>
    </row>
    <row r="8587" spans="1:11" x14ac:dyDescent="0.3">
      <c r="A8587" s="284" t="s">
        <v>2119</v>
      </c>
      <c r="B8587" s="284">
        <v>183</v>
      </c>
      <c r="C8587" s="24" t="str">
        <f t="shared" si="134"/>
        <v>ermeil183</v>
      </c>
      <c r="D8587" s="284">
        <v>3058</v>
      </c>
      <c r="E8587" s="284">
        <v>1372</v>
      </c>
      <c r="F8587" s="284">
        <v>50949</v>
      </c>
      <c r="G8587" s="284">
        <v>50</v>
      </c>
      <c r="H8587" s="284">
        <v>0</v>
      </c>
      <c r="I8587" s="284">
        <v>0</v>
      </c>
      <c r="J8587" s="284">
        <v>10</v>
      </c>
      <c r="K8587" s="282">
        <v>30</v>
      </c>
    </row>
    <row r="8588" spans="1:11" x14ac:dyDescent="0.3">
      <c r="A8588" s="284" t="s">
        <v>2119</v>
      </c>
      <c r="B8588" s="284">
        <v>184</v>
      </c>
      <c r="C8588" s="24" t="str">
        <f t="shared" si="134"/>
        <v>ermeil184</v>
      </c>
      <c r="D8588" s="284">
        <v>3091</v>
      </c>
      <c r="E8588" s="284">
        <v>1387</v>
      </c>
      <c r="F8588" s="284">
        <v>51536</v>
      </c>
      <c r="G8588" s="284">
        <v>50</v>
      </c>
      <c r="H8588" s="284">
        <v>0</v>
      </c>
      <c r="I8588" s="284">
        <v>0</v>
      </c>
      <c r="J8588" s="284">
        <v>10</v>
      </c>
      <c r="K8588" s="282">
        <v>30</v>
      </c>
    </row>
    <row r="8589" spans="1:11" x14ac:dyDescent="0.3">
      <c r="A8589" s="284" t="s">
        <v>2119</v>
      </c>
      <c r="B8589" s="284">
        <v>185</v>
      </c>
      <c r="C8589" s="24" t="str">
        <f t="shared" si="134"/>
        <v>ermeil185</v>
      </c>
      <c r="D8589" s="284">
        <v>3124</v>
      </c>
      <c r="E8589" s="284">
        <v>1402</v>
      </c>
      <c r="F8589" s="284">
        <v>52291</v>
      </c>
      <c r="G8589" s="284">
        <v>50</v>
      </c>
      <c r="H8589" s="284">
        <v>0</v>
      </c>
      <c r="I8589" s="284">
        <v>0</v>
      </c>
      <c r="J8589" s="284">
        <v>10</v>
      </c>
      <c r="K8589" s="282">
        <v>30</v>
      </c>
    </row>
    <row r="8590" spans="1:11" x14ac:dyDescent="0.3">
      <c r="A8590" s="284" t="s">
        <v>2119</v>
      </c>
      <c r="B8590" s="284">
        <v>186</v>
      </c>
      <c r="C8590" s="24" t="str">
        <f t="shared" si="134"/>
        <v>ermeil186</v>
      </c>
      <c r="D8590" s="284">
        <v>3157</v>
      </c>
      <c r="E8590" s="284">
        <v>1417</v>
      </c>
      <c r="F8590" s="284">
        <v>52893</v>
      </c>
      <c r="G8590" s="284">
        <v>50</v>
      </c>
      <c r="H8590" s="284">
        <v>0</v>
      </c>
      <c r="I8590" s="284">
        <v>0</v>
      </c>
      <c r="J8590" s="284">
        <v>10</v>
      </c>
      <c r="K8590" s="282">
        <v>30</v>
      </c>
    </row>
    <row r="8591" spans="1:11" x14ac:dyDescent="0.3">
      <c r="A8591" s="284" t="s">
        <v>2119</v>
      </c>
      <c r="B8591" s="284">
        <v>187</v>
      </c>
      <c r="C8591" s="24" t="str">
        <f t="shared" si="134"/>
        <v>ermeil187</v>
      </c>
      <c r="D8591" s="284">
        <v>3191</v>
      </c>
      <c r="E8591" s="284">
        <v>1432</v>
      </c>
      <c r="F8591" s="284">
        <v>53501</v>
      </c>
      <c r="G8591" s="284">
        <v>50</v>
      </c>
      <c r="H8591" s="284">
        <v>0</v>
      </c>
      <c r="I8591" s="284">
        <v>0</v>
      </c>
      <c r="J8591" s="284">
        <v>10</v>
      </c>
      <c r="K8591" s="282">
        <v>30</v>
      </c>
    </row>
    <row r="8592" spans="1:11" x14ac:dyDescent="0.3">
      <c r="A8592" s="284" t="s">
        <v>2119</v>
      </c>
      <c r="B8592" s="284">
        <v>188</v>
      </c>
      <c r="C8592" s="24" t="str">
        <f t="shared" si="134"/>
        <v>ermeil188</v>
      </c>
      <c r="D8592" s="284">
        <v>3225</v>
      </c>
      <c r="E8592" s="284">
        <v>1447</v>
      </c>
      <c r="F8592" s="284">
        <v>54116</v>
      </c>
      <c r="G8592" s="284">
        <v>50</v>
      </c>
      <c r="H8592" s="284">
        <v>0</v>
      </c>
      <c r="I8592" s="284">
        <v>0</v>
      </c>
      <c r="J8592" s="284">
        <v>10</v>
      </c>
      <c r="K8592" s="282">
        <v>30</v>
      </c>
    </row>
    <row r="8593" spans="1:11" x14ac:dyDescent="0.3">
      <c r="A8593" s="284" t="s">
        <v>2119</v>
      </c>
      <c r="B8593" s="284">
        <v>189</v>
      </c>
      <c r="C8593" s="24" t="str">
        <f t="shared" si="134"/>
        <v>ermeil189</v>
      </c>
      <c r="D8593" s="284">
        <v>3260</v>
      </c>
      <c r="E8593" s="284">
        <v>1463</v>
      </c>
      <c r="F8593" s="284">
        <v>54851</v>
      </c>
      <c r="G8593" s="284">
        <v>50</v>
      </c>
      <c r="H8593" s="284">
        <v>0</v>
      </c>
      <c r="I8593" s="284">
        <v>0</v>
      </c>
      <c r="J8593" s="284">
        <v>10</v>
      </c>
      <c r="K8593" s="282">
        <v>30</v>
      </c>
    </row>
    <row r="8594" spans="1:11" x14ac:dyDescent="0.3">
      <c r="A8594" s="284" t="s">
        <v>2119</v>
      </c>
      <c r="B8594" s="284">
        <v>190</v>
      </c>
      <c r="C8594" s="24" t="str">
        <f t="shared" si="134"/>
        <v>ermeil190</v>
      </c>
      <c r="D8594" s="284">
        <v>3294</v>
      </c>
      <c r="E8594" s="284">
        <v>1478</v>
      </c>
      <c r="F8594" s="284">
        <v>55481</v>
      </c>
      <c r="G8594" s="284">
        <v>50</v>
      </c>
      <c r="H8594" s="284">
        <v>0</v>
      </c>
      <c r="I8594" s="284">
        <v>0</v>
      </c>
      <c r="J8594" s="284">
        <v>10</v>
      </c>
      <c r="K8594" s="282">
        <v>30</v>
      </c>
    </row>
    <row r="8595" spans="1:11" x14ac:dyDescent="0.3">
      <c r="A8595" s="284" t="s">
        <v>2119</v>
      </c>
      <c r="B8595" s="284">
        <v>191</v>
      </c>
      <c r="C8595" s="24" t="str">
        <f t="shared" si="134"/>
        <v>ermeil191</v>
      </c>
      <c r="D8595" s="284">
        <v>3329</v>
      </c>
      <c r="E8595" s="284">
        <v>1494</v>
      </c>
      <c r="F8595" s="284">
        <v>56118</v>
      </c>
      <c r="G8595" s="284">
        <v>50</v>
      </c>
      <c r="H8595" s="284">
        <v>0</v>
      </c>
      <c r="I8595" s="284">
        <v>0</v>
      </c>
      <c r="J8595" s="284">
        <v>10</v>
      </c>
      <c r="K8595" s="282">
        <v>30</v>
      </c>
    </row>
    <row r="8596" spans="1:11" x14ac:dyDescent="0.3">
      <c r="A8596" s="284" t="s">
        <v>2119</v>
      </c>
      <c r="B8596" s="284">
        <v>192</v>
      </c>
      <c r="C8596" s="24" t="str">
        <f t="shared" si="134"/>
        <v>ermeil192</v>
      </c>
      <c r="D8596" s="284">
        <v>3365</v>
      </c>
      <c r="E8596" s="284">
        <v>1510</v>
      </c>
      <c r="F8596" s="284">
        <v>56762</v>
      </c>
      <c r="G8596" s="284">
        <v>50</v>
      </c>
      <c r="H8596" s="284">
        <v>0</v>
      </c>
      <c r="I8596" s="284">
        <v>0</v>
      </c>
      <c r="J8596" s="284">
        <v>10</v>
      </c>
      <c r="K8596" s="282">
        <v>30</v>
      </c>
    </row>
    <row r="8597" spans="1:11" x14ac:dyDescent="0.3">
      <c r="A8597" s="284" t="s">
        <v>2119</v>
      </c>
      <c r="B8597" s="284">
        <v>193</v>
      </c>
      <c r="C8597" s="24" t="str">
        <f t="shared" si="134"/>
        <v>ermeil193</v>
      </c>
      <c r="D8597" s="284">
        <v>3400</v>
      </c>
      <c r="E8597" s="284">
        <v>1526</v>
      </c>
      <c r="F8597" s="284">
        <v>57590</v>
      </c>
      <c r="G8597" s="284">
        <v>50</v>
      </c>
      <c r="H8597" s="284">
        <v>0</v>
      </c>
      <c r="I8597" s="284">
        <v>0</v>
      </c>
      <c r="J8597" s="284">
        <v>10</v>
      </c>
      <c r="K8597" s="282">
        <v>30</v>
      </c>
    </row>
    <row r="8598" spans="1:11" x14ac:dyDescent="0.3">
      <c r="A8598" s="284" t="s">
        <v>2119</v>
      </c>
      <c r="B8598" s="284">
        <v>194</v>
      </c>
      <c r="C8598" s="24" t="str">
        <f t="shared" si="134"/>
        <v>ermeil194</v>
      </c>
      <c r="D8598" s="284">
        <v>3437</v>
      </c>
      <c r="E8598" s="284">
        <v>1542</v>
      </c>
      <c r="F8598" s="284">
        <v>58251</v>
      </c>
      <c r="G8598" s="284">
        <v>50</v>
      </c>
      <c r="H8598" s="284">
        <v>0</v>
      </c>
      <c r="I8598" s="284">
        <v>0</v>
      </c>
      <c r="J8598" s="284">
        <v>10</v>
      </c>
      <c r="K8598" s="282">
        <v>30</v>
      </c>
    </row>
    <row r="8599" spans="1:11" x14ac:dyDescent="0.3">
      <c r="A8599" s="284" t="s">
        <v>2119</v>
      </c>
      <c r="B8599" s="284">
        <v>195</v>
      </c>
      <c r="C8599" s="24" t="str">
        <f t="shared" si="134"/>
        <v>ermeil195</v>
      </c>
      <c r="D8599" s="284">
        <v>3473</v>
      </c>
      <c r="E8599" s="284">
        <v>1558</v>
      </c>
      <c r="F8599" s="284">
        <v>58918</v>
      </c>
      <c r="G8599" s="284">
        <v>50</v>
      </c>
      <c r="H8599" s="284">
        <v>0</v>
      </c>
      <c r="I8599" s="284">
        <v>0</v>
      </c>
      <c r="J8599" s="284">
        <v>10</v>
      </c>
      <c r="K8599" s="282">
        <v>30</v>
      </c>
    </row>
    <row r="8600" spans="1:11" x14ac:dyDescent="0.3">
      <c r="A8600" s="284" t="s">
        <v>2119</v>
      </c>
      <c r="B8600" s="284">
        <v>196</v>
      </c>
      <c r="C8600" s="24" t="str">
        <f t="shared" si="134"/>
        <v>ermeil196</v>
      </c>
      <c r="D8600" s="284">
        <v>3510</v>
      </c>
      <c r="E8600" s="284">
        <v>1575</v>
      </c>
      <c r="F8600" s="284">
        <v>59593</v>
      </c>
      <c r="G8600" s="284">
        <v>50</v>
      </c>
      <c r="H8600" s="284">
        <v>0</v>
      </c>
      <c r="I8600" s="284">
        <v>0</v>
      </c>
      <c r="J8600" s="284">
        <v>10</v>
      </c>
      <c r="K8600" s="282">
        <v>30</v>
      </c>
    </row>
    <row r="8601" spans="1:11" x14ac:dyDescent="0.3">
      <c r="A8601" s="284" t="s">
        <v>2119</v>
      </c>
      <c r="B8601" s="284">
        <v>197</v>
      </c>
      <c r="C8601" s="24" t="str">
        <f t="shared" si="134"/>
        <v>ermeil197</v>
      </c>
      <c r="D8601" s="284">
        <v>3547</v>
      </c>
      <c r="E8601" s="284">
        <v>1592</v>
      </c>
      <c r="F8601" s="284">
        <v>60462</v>
      </c>
      <c r="G8601" s="284">
        <v>50</v>
      </c>
      <c r="H8601" s="284">
        <v>0</v>
      </c>
      <c r="I8601" s="284">
        <v>0</v>
      </c>
      <c r="J8601" s="284">
        <v>10</v>
      </c>
      <c r="K8601" s="282">
        <v>30</v>
      </c>
    </row>
    <row r="8602" spans="1:11" x14ac:dyDescent="0.3">
      <c r="A8602" s="284" t="s">
        <v>2119</v>
      </c>
      <c r="B8602" s="284">
        <v>198</v>
      </c>
      <c r="C8602" s="24" t="str">
        <f t="shared" si="134"/>
        <v>ermeil198</v>
      </c>
      <c r="D8602" s="284">
        <v>3585</v>
      </c>
      <c r="E8602" s="284">
        <v>1609</v>
      </c>
      <c r="F8602" s="284">
        <v>61154</v>
      </c>
      <c r="G8602" s="284">
        <v>50</v>
      </c>
      <c r="H8602" s="284">
        <v>0</v>
      </c>
      <c r="I8602" s="284">
        <v>0</v>
      </c>
      <c r="J8602" s="284">
        <v>10</v>
      </c>
      <c r="K8602" s="282">
        <v>30</v>
      </c>
    </row>
    <row r="8603" spans="1:11" x14ac:dyDescent="0.3">
      <c r="A8603" s="284" t="s">
        <v>2119</v>
      </c>
      <c r="B8603" s="284">
        <v>199</v>
      </c>
      <c r="C8603" s="24" t="str">
        <f t="shared" si="134"/>
        <v>ermeil199</v>
      </c>
      <c r="D8603" s="284">
        <v>3623</v>
      </c>
      <c r="E8603" s="284">
        <v>1626</v>
      </c>
      <c r="F8603" s="284">
        <v>61853</v>
      </c>
      <c r="G8603" s="284">
        <v>50</v>
      </c>
      <c r="H8603" s="284">
        <v>0</v>
      </c>
      <c r="I8603" s="284">
        <v>0</v>
      </c>
      <c r="J8603" s="284">
        <v>10</v>
      </c>
      <c r="K8603" s="282">
        <v>30</v>
      </c>
    </row>
    <row r="8604" spans="1:11" x14ac:dyDescent="0.3">
      <c r="A8604" s="284" t="s">
        <v>2119</v>
      </c>
      <c r="B8604" s="284">
        <v>200</v>
      </c>
      <c r="C8604" s="24" t="str">
        <f t="shared" si="134"/>
        <v>ermeil200</v>
      </c>
      <c r="D8604" s="284">
        <v>3661</v>
      </c>
      <c r="E8604" s="284">
        <v>1643</v>
      </c>
      <c r="F8604" s="284">
        <v>62560</v>
      </c>
      <c r="G8604" s="284">
        <v>50</v>
      </c>
      <c r="H8604" s="284">
        <v>0</v>
      </c>
      <c r="I8604" s="284">
        <v>0</v>
      </c>
      <c r="J8604" s="284">
        <v>10</v>
      </c>
      <c r="K8604" s="282">
        <v>30</v>
      </c>
    </row>
    <row r="8605" spans="1:11" x14ac:dyDescent="0.3">
      <c r="A8605" s="284" t="s">
        <v>2119</v>
      </c>
      <c r="B8605" s="284">
        <v>201</v>
      </c>
      <c r="C8605" s="24" t="str">
        <f t="shared" si="134"/>
        <v>ermeil201</v>
      </c>
      <c r="D8605" s="284">
        <v>3993</v>
      </c>
      <c r="E8605" s="284">
        <v>1792</v>
      </c>
      <c r="F8605" s="284">
        <v>69102</v>
      </c>
      <c r="G8605" s="284">
        <v>50</v>
      </c>
      <c r="H8605" s="284">
        <v>0</v>
      </c>
      <c r="I8605" s="284">
        <v>0</v>
      </c>
      <c r="J8605" s="284">
        <v>10</v>
      </c>
      <c r="K8605" s="282">
        <v>30</v>
      </c>
    </row>
    <row r="8606" spans="1:11" x14ac:dyDescent="0.3">
      <c r="A8606" s="284" t="s">
        <v>2119</v>
      </c>
      <c r="B8606" s="284">
        <v>202</v>
      </c>
      <c r="C8606" s="24" t="str">
        <f t="shared" si="134"/>
        <v>ermeil202</v>
      </c>
      <c r="D8606" s="284">
        <v>4035</v>
      </c>
      <c r="E8606" s="284">
        <v>1811</v>
      </c>
      <c r="F8606" s="284">
        <v>69963</v>
      </c>
      <c r="G8606" s="284">
        <v>50</v>
      </c>
      <c r="H8606" s="284">
        <v>0</v>
      </c>
      <c r="I8606" s="284">
        <v>0</v>
      </c>
      <c r="J8606" s="284">
        <v>10</v>
      </c>
      <c r="K8606" s="282">
        <v>30</v>
      </c>
    </row>
    <row r="8607" spans="1:11" x14ac:dyDescent="0.3">
      <c r="A8607" s="284" t="s">
        <v>2119</v>
      </c>
      <c r="B8607" s="284">
        <v>203</v>
      </c>
      <c r="C8607" s="24" t="str">
        <f t="shared" si="134"/>
        <v>ermeil203</v>
      </c>
      <c r="D8607" s="284">
        <v>4077</v>
      </c>
      <c r="E8607" s="284">
        <v>1830</v>
      </c>
      <c r="F8607" s="284">
        <v>70811</v>
      </c>
      <c r="G8607" s="284">
        <v>50</v>
      </c>
      <c r="H8607" s="284">
        <v>0</v>
      </c>
      <c r="I8607" s="284">
        <v>0</v>
      </c>
      <c r="J8607" s="284">
        <v>10</v>
      </c>
      <c r="K8607" s="282">
        <v>30</v>
      </c>
    </row>
    <row r="8608" spans="1:11" x14ac:dyDescent="0.3">
      <c r="A8608" s="284" t="s">
        <v>2119</v>
      </c>
      <c r="B8608" s="284">
        <v>204</v>
      </c>
      <c r="C8608" s="24" t="str">
        <f t="shared" si="134"/>
        <v>ermeil204</v>
      </c>
      <c r="D8608" s="284">
        <v>4120</v>
      </c>
      <c r="E8608" s="284">
        <v>1849</v>
      </c>
      <c r="F8608" s="284">
        <v>71668</v>
      </c>
      <c r="G8608" s="284">
        <v>50</v>
      </c>
      <c r="H8608" s="284">
        <v>0</v>
      </c>
      <c r="I8608" s="284">
        <v>0</v>
      </c>
      <c r="J8608" s="284">
        <v>10</v>
      </c>
      <c r="K8608" s="282">
        <v>30</v>
      </c>
    </row>
    <row r="8609" spans="1:11" x14ac:dyDescent="0.3">
      <c r="A8609" s="284" t="s">
        <v>2119</v>
      </c>
      <c r="B8609" s="284">
        <v>205</v>
      </c>
      <c r="C8609" s="24" t="str">
        <f t="shared" si="134"/>
        <v>ermeil205</v>
      </c>
      <c r="D8609" s="284">
        <v>4164</v>
      </c>
      <c r="E8609" s="284">
        <v>1869</v>
      </c>
      <c r="F8609" s="284">
        <v>72831</v>
      </c>
      <c r="G8609" s="284">
        <v>50</v>
      </c>
      <c r="H8609" s="284">
        <v>0</v>
      </c>
      <c r="I8609" s="284">
        <v>0</v>
      </c>
      <c r="J8609" s="284">
        <v>10</v>
      </c>
      <c r="K8609" s="282">
        <v>30</v>
      </c>
    </row>
    <row r="8610" spans="1:11" x14ac:dyDescent="0.3">
      <c r="A8610" s="284" t="s">
        <v>2119</v>
      </c>
      <c r="B8610" s="284">
        <v>206</v>
      </c>
      <c r="C8610" s="24" t="str">
        <f t="shared" si="134"/>
        <v>ermeil206</v>
      </c>
      <c r="D8610" s="284">
        <v>4208</v>
      </c>
      <c r="E8610" s="284">
        <v>1888</v>
      </c>
      <c r="F8610" s="284">
        <v>73788</v>
      </c>
      <c r="G8610" s="284">
        <v>50</v>
      </c>
      <c r="H8610" s="284">
        <v>0</v>
      </c>
      <c r="I8610" s="284">
        <v>0</v>
      </c>
      <c r="J8610" s="284">
        <v>10</v>
      </c>
      <c r="K8610" s="282">
        <v>30</v>
      </c>
    </row>
    <row r="8611" spans="1:11" x14ac:dyDescent="0.3">
      <c r="A8611" s="284" t="s">
        <v>2119</v>
      </c>
      <c r="B8611" s="284">
        <v>207</v>
      </c>
      <c r="C8611" s="24" t="str">
        <f t="shared" si="134"/>
        <v>ermeil207</v>
      </c>
      <c r="D8611" s="284">
        <v>4252</v>
      </c>
      <c r="E8611" s="284">
        <v>1908</v>
      </c>
      <c r="F8611" s="284">
        <v>74756</v>
      </c>
      <c r="G8611" s="284">
        <v>50</v>
      </c>
      <c r="H8611" s="284">
        <v>0</v>
      </c>
      <c r="I8611" s="284">
        <v>0</v>
      </c>
      <c r="J8611" s="284">
        <v>10</v>
      </c>
      <c r="K8611" s="282">
        <v>30</v>
      </c>
    </row>
    <row r="8612" spans="1:11" x14ac:dyDescent="0.3">
      <c r="A8612" s="284" t="s">
        <v>2119</v>
      </c>
      <c r="B8612" s="284">
        <v>208</v>
      </c>
      <c r="C8612" s="24" t="str">
        <f t="shared" si="134"/>
        <v>ermeil208</v>
      </c>
      <c r="D8612" s="284">
        <v>4297</v>
      </c>
      <c r="E8612" s="284">
        <v>1928</v>
      </c>
      <c r="F8612" s="284">
        <v>75711</v>
      </c>
      <c r="G8612" s="284">
        <v>50</v>
      </c>
      <c r="H8612" s="284">
        <v>0</v>
      </c>
      <c r="I8612" s="284">
        <v>0</v>
      </c>
      <c r="J8612" s="284">
        <v>10</v>
      </c>
      <c r="K8612" s="282">
        <v>30</v>
      </c>
    </row>
    <row r="8613" spans="1:11" x14ac:dyDescent="0.3">
      <c r="A8613" s="284" t="s">
        <v>2119</v>
      </c>
      <c r="B8613" s="284">
        <v>209</v>
      </c>
      <c r="C8613" s="24" t="str">
        <f t="shared" si="134"/>
        <v>ermeil209</v>
      </c>
      <c r="D8613" s="284">
        <v>4342</v>
      </c>
      <c r="E8613" s="284">
        <v>1948</v>
      </c>
      <c r="F8613" s="284">
        <v>76731</v>
      </c>
      <c r="G8613" s="284">
        <v>50</v>
      </c>
      <c r="H8613" s="284">
        <v>0</v>
      </c>
      <c r="I8613" s="284">
        <v>0</v>
      </c>
      <c r="J8613" s="284">
        <v>10</v>
      </c>
      <c r="K8613" s="282">
        <v>30</v>
      </c>
    </row>
    <row r="8614" spans="1:11" x14ac:dyDescent="0.3">
      <c r="A8614" s="284" t="s">
        <v>2119</v>
      </c>
      <c r="B8614" s="284">
        <v>210</v>
      </c>
      <c r="C8614" s="24" t="str">
        <f t="shared" si="134"/>
        <v>ermeil210</v>
      </c>
      <c r="D8614" s="284">
        <v>4388</v>
      </c>
      <c r="E8614" s="284">
        <v>1969</v>
      </c>
      <c r="F8614" s="284">
        <v>77710</v>
      </c>
      <c r="G8614" s="284">
        <v>50</v>
      </c>
      <c r="H8614" s="284">
        <v>0</v>
      </c>
      <c r="I8614" s="284">
        <v>0</v>
      </c>
      <c r="J8614" s="284">
        <v>10</v>
      </c>
      <c r="K8614" s="282">
        <v>30</v>
      </c>
    </row>
    <row r="8615" spans="1:11" x14ac:dyDescent="0.3">
      <c r="A8615" s="284" t="s">
        <v>2119</v>
      </c>
      <c r="B8615" s="284">
        <v>211</v>
      </c>
      <c r="C8615" s="24" t="str">
        <f t="shared" si="134"/>
        <v>ermeil211</v>
      </c>
      <c r="D8615" s="284">
        <v>4434</v>
      </c>
      <c r="E8615" s="284">
        <v>1990</v>
      </c>
      <c r="F8615" s="284">
        <v>78728</v>
      </c>
      <c r="G8615" s="284">
        <v>50</v>
      </c>
      <c r="H8615" s="284">
        <v>0</v>
      </c>
      <c r="I8615" s="284">
        <v>0</v>
      </c>
      <c r="J8615" s="284">
        <v>10</v>
      </c>
      <c r="K8615" s="282">
        <v>30</v>
      </c>
    </row>
    <row r="8616" spans="1:11" x14ac:dyDescent="0.3">
      <c r="A8616" s="284" t="s">
        <v>2119</v>
      </c>
      <c r="B8616" s="284">
        <v>212</v>
      </c>
      <c r="C8616" s="24" t="str">
        <f t="shared" si="134"/>
        <v>ermeil212</v>
      </c>
      <c r="D8616" s="284">
        <v>4480</v>
      </c>
      <c r="E8616" s="284">
        <v>2011</v>
      </c>
      <c r="F8616" s="284">
        <v>79760</v>
      </c>
      <c r="G8616" s="284">
        <v>50</v>
      </c>
      <c r="H8616" s="284">
        <v>0</v>
      </c>
      <c r="I8616" s="284">
        <v>0</v>
      </c>
      <c r="J8616" s="284">
        <v>10</v>
      </c>
      <c r="K8616" s="282">
        <v>30</v>
      </c>
    </row>
    <row r="8617" spans="1:11" x14ac:dyDescent="0.3">
      <c r="A8617" s="284" t="s">
        <v>2119</v>
      </c>
      <c r="B8617" s="284">
        <v>213</v>
      </c>
      <c r="C8617" s="24" t="str">
        <f t="shared" si="134"/>
        <v>ermeil213</v>
      </c>
      <c r="D8617" s="284">
        <v>4527</v>
      </c>
      <c r="E8617" s="284">
        <v>2032</v>
      </c>
      <c r="F8617" s="284">
        <v>80805</v>
      </c>
      <c r="G8617" s="284">
        <v>50</v>
      </c>
      <c r="H8617" s="284">
        <v>0</v>
      </c>
      <c r="I8617" s="284">
        <v>0</v>
      </c>
      <c r="J8617" s="284">
        <v>10</v>
      </c>
      <c r="K8617" s="282">
        <v>30</v>
      </c>
    </row>
    <row r="8618" spans="1:11" x14ac:dyDescent="0.3">
      <c r="A8618" s="284" t="s">
        <v>2119</v>
      </c>
      <c r="B8618" s="284">
        <v>214</v>
      </c>
      <c r="C8618" s="24" t="str">
        <f t="shared" si="134"/>
        <v>ermeil214</v>
      </c>
      <c r="D8618" s="284">
        <v>4575</v>
      </c>
      <c r="E8618" s="284">
        <v>2053</v>
      </c>
      <c r="F8618" s="284">
        <v>81863</v>
      </c>
      <c r="G8618" s="284">
        <v>50</v>
      </c>
      <c r="H8618" s="284">
        <v>0</v>
      </c>
      <c r="I8618" s="284">
        <v>0</v>
      </c>
      <c r="J8618" s="284">
        <v>10</v>
      </c>
      <c r="K8618" s="282">
        <v>30</v>
      </c>
    </row>
    <row r="8619" spans="1:11" x14ac:dyDescent="0.3">
      <c r="A8619" s="284" t="s">
        <v>2119</v>
      </c>
      <c r="B8619" s="284">
        <v>215</v>
      </c>
      <c r="C8619" s="24" t="str">
        <f t="shared" si="134"/>
        <v>ermeil215</v>
      </c>
      <c r="D8619" s="284">
        <v>4623</v>
      </c>
      <c r="E8619" s="284">
        <v>2074</v>
      </c>
      <c r="F8619" s="284">
        <v>82906</v>
      </c>
      <c r="G8619" s="284">
        <v>50</v>
      </c>
      <c r="H8619" s="284">
        <v>0</v>
      </c>
      <c r="I8619" s="284">
        <v>0</v>
      </c>
      <c r="J8619" s="284">
        <v>10</v>
      </c>
      <c r="K8619" s="282">
        <v>30</v>
      </c>
    </row>
    <row r="8620" spans="1:11" x14ac:dyDescent="0.3">
      <c r="A8620" s="284" t="s">
        <v>2119</v>
      </c>
      <c r="B8620" s="284">
        <v>216</v>
      </c>
      <c r="C8620" s="24" t="str">
        <f t="shared" si="134"/>
        <v>ermeil216</v>
      </c>
      <c r="D8620" s="284">
        <v>4671</v>
      </c>
      <c r="E8620" s="284">
        <v>2096</v>
      </c>
      <c r="F8620" s="284">
        <v>83990</v>
      </c>
      <c r="G8620" s="284">
        <v>50</v>
      </c>
      <c r="H8620" s="284">
        <v>0</v>
      </c>
      <c r="I8620" s="284">
        <v>0</v>
      </c>
      <c r="J8620" s="284">
        <v>10</v>
      </c>
      <c r="K8620" s="282">
        <v>30</v>
      </c>
    </row>
    <row r="8621" spans="1:11" x14ac:dyDescent="0.3">
      <c r="A8621" s="284" t="s">
        <v>2119</v>
      </c>
      <c r="B8621" s="284">
        <v>217</v>
      </c>
      <c r="C8621" s="24" t="str">
        <f t="shared" si="134"/>
        <v>ermeil217</v>
      </c>
      <c r="D8621" s="284">
        <v>4720</v>
      </c>
      <c r="E8621" s="284">
        <v>2118</v>
      </c>
      <c r="F8621" s="284">
        <v>85001</v>
      </c>
      <c r="G8621" s="284">
        <v>50</v>
      </c>
      <c r="H8621" s="284">
        <v>0</v>
      </c>
      <c r="I8621" s="284">
        <v>0</v>
      </c>
      <c r="J8621" s="284">
        <v>10</v>
      </c>
      <c r="K8621" s="282">
        <v>30</v>
      </c>
    </row>
    <row r="8622" spans="1:11" x14ac:dyDescent="0.3">
      <c r="A8622" s="284" t="s">
        <v>2119</v>
      </c>
      <c r="B8622" s="284">
        <v>218</v>
      </c>
      <c r="C8622" s="24" t="str">
        <f t="shared" si="134"/>
        <v>ermeil218</v>
      </c>
      <c r="D8622" s="284">
        <v>4769</v>
      </c>
      <c r="E8622" s="284">
        <v>2140</v>
      </c>
      <c r="F8622" s="284">
        <v>86053</v>
      </c>
      <c r="G8622" s="284">
        <v>50</v>
      </c>
      <c r="H8622" s="284">
        <v>0</v>
      </c>
      <c r="I8622" s="284">
        <v>0</v>
      </c>
      <c r="J8622" s="284">
        <v>10</v>
      </c>
      <c r="K8622" s="282">
        <v>30</v>
      </c>
    </row>
    <row r="8623" spans="1:11" x14ac:dyDescent="0.3">
      <c r="A8623" s="284" t="s">
        <v>2119</v>
      </c>
      <c r="B8623" s="284">
        <v>219</v>
      </c>
      <c r="C8623" s="24" t="str">
        <f t="shared" si="134"/>
        <v>ermeil219</v>
      </c>
      <c r="D8623" s="284">
        <v>4819</v>
      </c>
      <c r="E8623" s="284">
        <v>2163</v>
      </c>
      <c r="F8623" s="284">
        <v>87088</v>
      </c>
      <c r="G8623" s="284">
        <v>50</v>
      </c>
      <c r="H8623" s="284">
        <v>0</v>
      </c>
      <c r="I8623" s="284">
        <v>0</v>
      </c>
      <c r="J8623" s="284">
        <v>10</v>
      </c>
      <c r="K8623" s="282">
        <v>30</v>
      </c>
    </row>
    <row r="8624" spans="1:11" x14ac:dyDescent="0.3">
      <c r="A8624" s="284" t="s">
        <v>2119</v>
      </c>
      <c r="B8624" s="284">
        <v>220</v>
      </c>
      <c r="C8624" s="24" t="str">
        <f t="shared" si="134"/>
        <v>ermeil220</v>
      </c>
      <c r="D8624" s="284">
        <v>4870</v>
      </c>
      <c r="E8624" s="284">
        <v>2185</v>
      </c>
      <c r="F8624" s="284">
        <v>88135</v>
      </c>
      <c r="G8624" s="284">
        <v>50</v>
      </c>
      <c r="H8624" s="284">
        <v>0</v>
      </c>
      <c r="I8624" s="284">
        <v>0</v>
      </c>
      <c r="J8624" s="284">
        <v>10</v>
      </c>
      <c r="K8624" s="282">
        <v>30</v>
      </c>
    </row>
    <row r="8625" spans="1:11" x14ac:dyDescent="0.3">
      <c r="A8625" s="284" t="s">
        <v>2119</v>
      </c>
      <c r="B8625" s="284">
        <v>221</v>
      </c>
      <c r="C8625" s="24" t="str">
        <f t="shared" si="134"/>
        <v>ermeil221</v>
      </c>
      <c r="D8625" s="284">
        <v>5310</v>
      </c>
      <c r="E8625" s="284">
        <v>2383</v>
      </c>
      <c r="F8625" s="284">
        <v>97069</v>
      </c>
      <c r="G8625" s="284">
        <v>50</v>
      </c>
      <c r="H8625" s="284">
        <v>0</v>
      </c>
      <c r="I8625" s="284">
        <v>0</v>
      </c>
      <c r="J8625" s="284">
        <v>10</v>
      </c>
      <c r="K8625" s="282">
        <v>30</v>
      </c>
    </row>
    <row r="8626" spans="1:11" x14ac:dyDescent="0.3">
      <c r="A8626" s="284" t="s">
        <v>2119</v>
      </c>
      <c r="B8626" s="284">
        <v>222</v>
      </c>
      <c r="C8626" s="24" t="str">
        <f t="shared" si="134"/>
        <v>ermeil222</v>
      </c>
      <c r="D8626" s="284">
        <v>5365</v>
      </c>
      <c r="E8626" s="284">
        <v>2408</v>
      </c>
      <c r="F8626" s="284">
        <v>98329</v>
      </c>
      <c r="G8626" s="284">
        <v>50</v>
      </c>
      <c r="H8626" s="284">
        <v>0</v>
      </c>
      <c r="I8626" s="284">
        <v>0</v>
      </c>
      <c r="J8626" s="284">
        <v>10</v>
      </c>
      <c r="K8626" s="282">
        <v>30</v>
      </c>
    </row>
    <row r="8627" spans="1:11" x14ac:dyDescent="0.3">
      <c r="A8627" s="284" t="s">
        <v>2119</v>
      </c>
      <c r="B8627" s="284">
        <v>223</v>
      </c>
      <c r="C8627" s="24" t="str">
        <f t="shared" si="134"/>
        <v>ermeil223</v>
      </c>
      <c r="D8627" s="284">
        <v>5421</v>
      </c>
      <c r="E8627" s="284">
        <v>2433</v>
      </c>
      <c r="F8627" s="284">
        <v>99551</v>
      </c>
      <c r="G8627" s="284">
        <v>50</v>
      </c>
      <c r="H8627" s="284">
        <v>0</v>
      </c>
      <c r="I8627" s="284">
        <v>0</v>
      </c>
      <c r="J8627" s="284">
        <v>10</v>
      </c>
      <c r="K8627" s="282">
        <v>30</v>
      </c>
    </row>
    <row r="8628" spans="1:11" x14ac:dyDescent="0.3">
      <c r="A8628" s="284" t="s">
        <v>2119</v>
      </c>
      <c r="B8628" s="284">
        <v>224</v>
      </c>
      <c r="C8628" s="24" t="str">
        <f t="shared" si="134"/>
        <v>ermeil224</v>
      </c>
      <c r="D8628" s="284">
        <v>5478</v>
      </c>
      <c r="E8628" s="284">
        <v>2458</v>
      </c>
      <c r="F8628" s="284">
        <v>100842</v>
      </c>
      <c r="G8628" s="284">
        <v>50</v>
      </c>
      <c r="H8628" s="284">
        <v>0</v>
      </c>
      <c r="I8628" s="284">
        <v>0</v>
      </c>
      <c r="J8628" s="284">
        <v>10</v>
      </c>
      <c r="K8628" s="282">
        <v>30</v>
      </c>
    </row>
    <row r="8629" spans="1:11" x14ac:dyDescent="0.3">
      <c r="A8629" s="284" t="s">
        <v>2119</v>
      </c>
      <c r="B8629" s="284">
        <v>225</v>
      </c>
      <c r="C8629" s="24" t="str">
        <f t="shared" si="134"/>
        <v>ermeil225</v>
      </c>
      <c r="D8629" s="284">
        <v>5535</v>
      </c>
      <c r="E8629" s="284">
        <v>2484</v>
      </c>
      <c r="F8629" s="284">
        <v>102149</v>
      </c>
      <c r="G8629" s="284">
        <v>50</v>
      </c>
      <c r="H8629" s="284">
        <v>0</v>
      </c>
      <c r="I8629" s="284">
        <v>0</v>
      </c>
      <c r="J8629" s="284">
        <v>10</v>
      </c>
      <c r="K8629" s="282">
        <v>30</v>
      </c>
    </row>
    <row r="8630" spans="1:11" x14ac:dyDescent="0.3">
      <c r="A8630" s="284" t="s">
        <v>2119</v>
      </c>
      <c r="B8630" s="284">
        <v>226</v>
      </c>
      <c r="C8630" s="24" t="str">
        <f t="shared" si="134"/>
        <v>ermeil226</v>
      </c>
      <c r="D8630" s="284">
        <v>5593</v>
      </c>
      <c r="E8630" s="284">
        <v>2510</v>
      </c>
      <c r="F8630" s="284">
        <v>103416</v>
      </c>
      <c r="G8630" s="284">
        <v>50</v>
      </c>
      <c r="H8630" s="284">
        <v>0</v>
      </c>
      <c r="I8630" s="284">
        <v>0</v>
      </c>
      <c r="J8630" s="284">
        <v>10</v>
      </c>
      <c r="K8630" s="282">
        <v>30</v>
      </c>
    </row>
    <row r="8631" spans="1:11" x14ac:dyDescent="0.3">
      <c r="A8631" s="284" t="s">
        <v>2119</v>
      </c>
      <c r="B8631" s="284">
        <v>227</v>
      </c>
      <c r="C8631" s="24" t="str">
        <f t="shared" si="134"/>
        <v>ermeil227</v>
      </c>
      <c r="D8631" s="284">
        <v>5651</v>
      </c>
      <c r="E8631" s="284">
        <v>2536</v>
      </c>
      <c r="F8631" s="284">
        <v>104755</v>
      </c>
      <c r="G8631" s="284">
        <v>50</v>
      </c>
      <c r="H8631" s="284">
        <v>0</v>
      </c>
      <c r="I8631" s="284">
        <v>0</v>
      </c>
      <c r="J8631" s="284">
        <v>10</v>
      </c>
      <c r="K8631" s="282">
        <v>30</v>
      </c>
    </row>
    <row r="8632" spans="1:11" x14ac:dyDescent="0.3">
      <c r="A8632" s="284" t="s">
        <v>2119</v>
      </c>
      <c r="B8632" s="284">
        <v>228</v>
      </c>
      <c r="C8632" s="24" t="str">
        <f t="shared" si="134"/>
        <v>ermeil228</v>
      </c>
      <c r="D8632" s="284">
        <v>5710</v>
      </c>
      <c r="E8632" s="284">
        <v>2562</v>
      </c>
      <c r="F8632" s="284">
        <v>106053</v>
      </c>
      <c r="G8632" s="284">
        <v>50</v>
      </c>
      <c r="H8632" s="284">
        <v>0</v>
      </c>
      <c r="I8632" s="284">
        <v>0</v>
      </c>
      <c r="J8632" s="284">
        <v>10</v>
      </c>
      <c r="K8632" s="282">
        <v>30</v>
      </c>
    </row>
    <row r="8633" spans="1:11" x14ac:dyDescent="0.3">
      <c r="A8633" s="284" t="s">
        <v>2119</v>
      </c>
      <c r="B8633" s="284">
        <v>229</v>
      </c>
      <c r="C8633" s="24" t="str">
        <f t="shared" si="134"/>
        <v>ermeil229</v>
      </c>
      <c r="D8633" s="284">
        <v>5769</v>
      </c>
      <c r="E8633" s="284">
        <v>2589</v>
      </c>
      <c r="F8633" s="284">
        <v>107425</v>
      </c>
      <c r="G8633" s="284">
        <v>50</v>
      </c>
      <c r="H8633" s="284">
        <v>0</v>
      </c>
      <c r="I8633" s="284">
        <v>0</v>
      </c>
      <c r="J8633" s="284">
        <v>10</v>
      </c>
      <c r="K8633" s="282">
        <v>30</v>
      </c>
    </row>
    <row r="8634" spans="1:11" x14ac:dyDescent="0.3">
      <c r="A8634" s="284" t="s">
        <v>2119</v>
      </c>
      <c r="B8634" s="284">
        <v>230</v>
      </c>
      <c r="C8634" s="24" t="str">
        <f t="shared" si="134"/>
        <v>ermeil230</v>
      </c>
      <c r="D8634" s="284">
        <v>5829</v>
      </c>
      <c r="E8634" s="284">
        <v>2616</v>
      </c>
      <c r="F8634" s="284">
        <v>108755</v>
      </c>
      <c r="G8634" s="284">
        <v>50</v>
      </c>
      <c r="H8634" s="284">
        <v>0</v>
      </c>
      <c r="I8634" s="284">
        <v>0</v>
      </c>
      <c r="J8634" s="284">
        <v>10</v>
      </c>
      <c r="K8634" s="282">
        <v>30</v>
      </c>
    </row>
    <row r="8635" spans="1:11" x14ac:dyDescent="0.3">
      <c r="A8635" s="284" t="s">
        <v>2119</v>
      </c>
      <c r="B8635" s="284">
        <v>231</v>
      </c>
      <c r="C8635" s="24" t="str">
        <f t="shared" si="134"/>
        <v>ermeil231</v>
      </c>
      <c r="D8635" s="284">
        <v>5889</v>
      </c>
      <c r="E8635" s="284">
        <v>2643</v>
      </c>
      <c r="F8635" s="284">
        <v>110161</v>
      </c>
      <c r="G8635" s="284">
        <v>50</v>
      </c>
      <c r="H8635" s="284">
        <v>0</v>
      </c>
      <c r="I8635" s="284">
        <v>0</v>
      </c>
      <c r="J8635" s="284">
        <v>10</v>
      </c>
      <c r="K8635" s="282">
        <v>30</v>
      </c>
    </row>
    <row r="8636" spans="1:11" x14ac:dyDescent="0.3">
      <c r="A8636" s="284" t="s">
        <v>2119</v>
      </c>
      <c r="B8636" s="284">
        <v>232</v>
      </c>
      <c r="C8636" s="24" t="str">
        <f t="shared" si="134"/>
        <v>ermeil232</v>
      </c>
      <c r="D8636" s="284">
        <v>5950</v>
      </c>
      <c r="E8636" s="284">
        <v>2670</v>
      </c>
      <c r="F8636" s="284">
        <v>111584</v>
      </c>
      <c r="G8636" s="284">
        <v>50</v>
      </c>
      <c r="H8636" s="284">
        <v>0</v>
      </c>
      <c r="I8636" s="284">
        <v>0</v>
      </c>
      <c r="J8636" s="284">
        <v>10</v>
      </c>
      <c r="K8636" s="282">
        <v>30</v>
      </c>
    </row>
    <row r="8637" spans="1:11" x14ac:dyDescent="0.3">
      <c r="A8637" s="284" t="s">
        <v>2119</v>
      </c>
      <c r="B8637" s="284">
        <v>233</v>
      </c>
      <c r="C8637" s="24" t="str">
        <f t="shared" si="134"/>
        <v>ermeil233</v>
      </c>
      <c r="D8637" s="284">
        <v>6012</v>
      </c>
      <c r="E8637" s="284">
        <v>2698</v>
      </c>
      <c r="F8637" s="284">
        <v>112964</v>
      </c>
      <c r="G8637" s="284">
        <v>50</v>
      </c>
      <c r="H8637" s="284">
        <v>0</v>
      </c>
      <c r="I8637" s="284">
        <v>0</v>
      </c>
      <c r="J8637" s="284">
        <v>10</v>
      </c>
      <c r="K8637" s="282">
        <v>30</v>
      </c>
    </row>
    <row r="8638" spans="1:11" x14ac:dyDescent="0.3">
      <c r="A8638" s="284" t="s">
        <v>2119</v>
      </c>
      <c r="B8638" s="284">
        <v>234</v>
      </c>
      <c r="C8638" s="24" t="str">
        <f t="shared" si="134"/>
        <v>ermeil234</v>
      </c>
      <c r="D8638" s="284">
        <v>6074</v>
      </c>
      <c r="E8638" s="284">
        <v>2726</v>
      </c>
      <c r="F8638" s="284">
        <v>114422</v>
      </c>
      <c r="G8638" s="284">
        <v>50</v>
      </c>
      <c r="H8638" s="284">
        <v>0</v>
      </c>
      <c r="I8638" s="284">
        <v>0</v>
      </c>
      <c r="J8638" s="284">
        <v>10</v>
      </c>
      <c r="K8638" s="282">
        <v>30</v>
      </c>
    </row>
    <row r="8639" spans="1:11" x14ac:dyDescent="0.3">
      <c r="A8639" s="284" t="s">
        <v>2119</v>
      </c>
      <c r="B8639" s="284">
        <v>235</v>
      </c>
      <c r="C8639" s="24" t="str">
        <f t="shared" si="134"/>
        <v>ermeil235</v>
      </c>
      <c r="D8639" s="284">
        <v>6137</v>
      </c>
      <c r="E8639" s="284">
        <v>2754</v>
      </c>
      <c r="F8639" s="284">
        <v>115835</v>
      </c>
      <c r="G8639" s="284">
        <v>50</v>
      </c>
      <c r="H8639" s="284">
        <v>0</v>
      </c>
      <c r="I8639" s="284">
        <v>0</v>
      </c>
      <c r="J8639" s="284">
        <v>10</v>
      </c>
      <c r="K8639" s="282">
        <v>30</v>
      </c>
    </row>
    <row r="8640" spans="1:11" x14ac:dyDescent="0.3">
      <c r="A8640" s="284" t="s">
        <v>2119</v>
      </c>
      <c r="B8640" s="284">
        <v>236</v>
      </c>
      <c r="C8640" s="24" t="str">
        <f t="shared" si="134"/>
        <v>ermeil236</v>
      </c>
      <c r="D8640" s="284">
        <v>6201</v>
      </c>
      <c r="E8640" s="284">
        <v>2783</v>
      </c>
      <c r="F8640" s="284">
        <v>117328</v>
      </c>
      <c r="G8640" s="284">
        <v>50</v>
      </c>
      <c r="H8640" s="284">
        <v>0</v>
      </c>
      <c r="I8640" s="284">
        <v>0</v>
      </c>
      <c r="J8640" s="284">
        <v>10</v>
      </c>
      <c r="K8640" s="282">
        <v>30</v>
      </c>
    </row>
    <row r="8641" spans="1:11" x14ac:dyDescent="0.3">
      <c r="A8641" s="284" t="s">
        <v>2119</v>
      </c>
      <c r="B8641" s="284">
        <v>237</v>
      </c>
      <c r="C8641" s="24" t="str">
        <f t="shared" si="134"/>
        <v>ermeil237</v>
      </c>
      <c r="D8641" s="284">
        <v>6265</v>
      </c>
      <c r="E8641" s="284">
        <v>2812</v>
      </c>
      <c r="F8641" s="284">
        <v>118776</v>
      </c>
      <c r="G8641" s="284">
        <v>50</v>
      </c>
      <c r="H8641" s="284">
        <v>0</v>
      </c>
      <c r="I8641" s="284">
        <v>0</v>
      </c>
      <c r="J8641" s="284">
        <v>10</v>
      </c>
      <c r="K8641" s="282">
        <v>30</v>
      </c>
    </row>
    <row r="8642" spans="1:11" x14ac:dyDescent="0.3">
      <c r="A8642" s="284" t="s">
        <v>2119</v>
      </c>
      <c r="B8642" s="284">
        <v>238</v>
      </c>
      <c r="C8642" s="24" t="str">
        <f t="shared" si="134"/>
        <v>ermeil238</v>
      </c>
      <c r="D8642" s="284">
        <v>6330</v>
      </c>
      <c r="E8642" s="284">
        <v>2841</v>
      </c>
      <c r="F8642" s="284">
        <v>120306</v>
      </c>
      <c r="G8642" s="284">
        <v>50</v>
      </c>
      <c r="H8642" s="284">
        <v>0</v>
      </c>
      <c r="I8642" s="284">
        <v>0</v>
      </c>
      <c r="J8642" s="284">
        <v>10</v>
      </c>
      <c r="K8642" s="282">
        <v>30</v>
      </c>
    </row>
    <row r="8643" spans="1:11" x14ac:dyDescent="0.3">
      <c r="A8643" s="284" t="s">
        <v>2119</v>
      </c>
      <c r="B8643" s="284">
        <v>239</v>
      </c>
      <c r="C8643" s="24" t="str">
        <f t="shared" si="134"/>
        <v>ermeil239</v>
      </c>
      <c r="D8643" s="284">
        <v>6395</v>
      </c>
      <c r="E8643" s="284">
        <v>2870</v>
      </c>
      <c r="F8643" s="284">
        <v>121789</v>
      </c>
      <c r="G8643" s="284">
        <v>50</v>
      </c>
      <c r="H8643" s="284">
        <v>0</v>
      </c>
      <c r="I8643" s="284">
        <v>0</v>
      </c>
      <c r="J8643" s="284">
        <v>10</v>
      </c>
      <c r="K8643" s="282">
        <v>30</v>
      </c>
    </row>
    <row r="8644" spans="1:11" x14ac:dyDescent="0.3">
      <c r="A8644" s="284" t="s">
        <v>2119</v>
      </c>
      <c r="B8644" s="284">
        <v>240</v>
      </c>
      <c r="C8644" s="24" t="str">
        <f t="shared" si="134"/>
        <v>ermeil240</v>
      </c>
      <c r="D8644" s="284">
        <v>6461</v>
      </c>
      <c r="E8644" s="284">
        <v>2900</v>
      </c>
      <c r="F8644" s="284">
        <v>123356</v>
      </c>
      <c r="G8644" s="284">
        <v>50</v>
      </c>
      <c r="H8644" s="284">
        <v>0</v>
      </c>
      <c r="I8644" s="284">
        <v>0</v>
      </c>
      <c r="J8644" s="284">
        <v>10</v>
      </c>
      <c r="K8644" s="282">
        <v>30</v>
      </c>
    </row>
    <row r="8645" spans="1:11" x14ac:dyDescent="0.3">
      <c r="A8645" s="284" t="s">
        <v>2119</v>
      </c>
      <c r="B8645" s="284">
        <v>241</v>
      </c>
      <c r="C8645" s="24" t="str">
        <f t="shared" si="134"/>
        <v>ermeil241</v>
      </c>
      <c r="D8645" s="284">
        <v>7045</v>
      </c>
      <c r="E8645" s="284">
        <v>3162</v>
      </c>
      <c r="F8645" s="284">
        <v>136203</v>
      </c>
      <c r="G8645" s="284">
        <v>50</v>
      </c>
      <c r="H8645" s="284">
        <v>0</v>
      </c>
      <c r="I8645" s="284">
        <v>0</v>
      </c>
      <c r="J8645" s="284">
        <v>10</v>
      </c>
      <c r="K8645" s="282">
        <v>30</v>
      </c>
    </row>
    <row r="8646" spans="1:11" x14ac:dyDescent="0.3">
      <c r="A8646" s="284" t="s">
        <v>2119</v>
      </c>
      <c r="B8646" s="284">
        <v>242</v>
      </c>
      <c r="C8646" s="24" t="str">
        <f t="shared" ref="C8646:C8709" si="135">A8646&amp;B8646</f>
        <v>ermeil242</v>
      </c>
      <c r="D8646" s="284">
        <v>7118</v>
      </c>
      <c r="E8646" s="284">
        <v>3194</v>
      </c>
      <c r="F8646" s="284">
        <v>137952</v>
      </c>
      <c r="G8646" s="284">
        <v>50</v>
      </c>
      <c r="H8646" s="284">
        <v>0</v>
      </c>
      <c r="I8646" s="284">
        <v>0</v>
      </c>
      <c r="J8646" s="284">
        <v>10</v>
      </c>
      <c r="K8646" s="282">
        <v>30</v>
      </c>
    </row>
    <row r="8647" spans="1:11" x14ac:dyDescent="0.3">
      <c r="A8647" s="284" t="s">
        <v>2119</v>
      </c>
      <c r="B8647" s="284">
        <v>243</v>
      </c>
      <c r="C8647" s="24" t="str">
        <f t="shared" si="135"/>
        <v>ermeil243</v>
      </c>
      <c r="D8647" s="284">
        <v>7191</v>
      </c>
      <c r="E8647" s="284">
        <v>3227</v>
      </c>
      <c r="F8647" s="284">
        <v>139904</v>
      </c>
      <c r="G8647" s="284">
        <v>50</v>
      </c>
      <c r="H8647" s="284">
        <v>0</v>
      </c>
      <c r="I8647" s="284">
        <v>0</v>
      </c>
      <c r="J8647" s="284">
        <v>10</v>
      </c>
      <c r="K8647" s="282">
        <v>30</v>
      </c>
    </row>
    <row r="8648" spans="1:11" x14ac:dyDescent="0.3">
      <c r="A8648" s="284" t="s">
        <v>2119</v>
      </c>
      <c r="B8648" s="284">
        <v>244</v>
      </c>
      <c r="C8648" s="24" t="str">
        <f t="shared" si="135"/>
        <v>ermeil244</v>
      </c>
      <c r="D8648" s="284">
        <v>7265</v>
      </c>
      <c r="E8648" s="284">
        <v>3260</v>
      </c>
      <c r="F8648" s="284">
        <v>141698</v>
      </c>
      <c r="G8648" s="284">
        <v>50</v>
      </c>
      <c r="H8648" s="284">
        <v>0</v>
      </c>
      <c r="I8648" s="284">
        <v>0</v>
      </c>
      <c r="J8648" s="284">
        <v>10</v>
      </c>
      <c r="K8648" s="282">
        <v>30</v>
      </c>
    </row>
    <row r="8649" spans="1:11" x14ac:dyDescent="0.3">
      <c r="A8649" s="284" t="s">
        <v>2119</v>
      </c>
      <c r="B8649" s="284">
        <v>245</v>
      </c>
      <c r="C8649" s="24" t="str">
        <f t="shared" si="135"/>
        <v>ermeil245</v>
      </c>
      <c r="D8649" s="284">
        <v>7340</v>
      </c>
      <c r="E8649" s="284">
        <v>3294</v>
      </c>
      <c r="F8649" s="284">
        <v>143679</v>
      </c>
      <c r="G8649" s="284">
        <v>50</v>
      </c>
      <c r="H8649" s="284">
        <v>0</v>
      </c>
      <c r="I8649" s="284">
        <v>0</v>
      </c>
      <c r="J8649" s="284">
        <v>10</v>
      </c>
      <c r="K8649" s="282">
        <v>30</v>
      </c>
    </row>
    <row r="8650" spans="1:11" x14ac:dyDescent="0.3">
      <c r="A8650" s="284" t="s">
        <v>2119</v>
      </c>
      <c r="B8650" s="284">
        <v>246</v>
      </c>
      <c r="C8650" s="24" t="str">
        <f t="shared" si="135"/>
        <v>ermeil246</v>
      </c>
      <c r="D8650" s="284">
        <v>7415</v>
      </c>
      <c r="E8650" s="284">
        <v>3328</v>
      </c>
      <c r="F8650" s="284">
        <v>145286</v>
      </c>
      <c r="G8650" s="284">
        <v>50</v>
      </c>
      <c r="H8650" s="284">
        <v>0</v>
      </c>
      <c r="I8650" s="284">
        <v>0</v>
      </c>
      <c r="J8650" s="284">
        <v>10</v>
      </c>
      <c r="K8650" s="282">
        <v>30</v>
      </c>
    </row>
    <row r="8651" spans="1:11" x14ac:dyDescent="0.3">
      <c r="A8651" s="284" t="s">
        <v>2119</v>
      </c>
      <c r="B8651" s="284">
        <v>247</v>
      </c>
      <c r="C8651" s="24" t="str">
        <f t="shared" si="135"/>
        <v>ermeil247</v>
      </c>
      <c r="D8651" s="284">
        <v>7492</v>
      </c>
      <c r="E8651" s="284">
        <v>3362</v>
      </c>
      <c r="F8651" s="284">
        <v>147316</v>
      </c>
      <c r="G8651" s="284">
        <v>50</v>
      </c>
      <c r="H8651" s="284">
        <v>0</v>
      </c>
      <c r="I8651" s="284">
        <v>0</v>
      </c>
      <c r="J8651" s="284">
        <v>10</v>
      </c>
      <c r="K8651" s="282">
        <v>30</v>
      </c>
    </row>
    <row r="8652" spans="1:11" x14ac:dyDescent="0.3">
      <c r="A8652" s="284" t="s">
        <v>2119</v>
      </c>
      <c r="B8652" s="284">
        <v>248</v>
      </c>
      <c r="C8652" s="24" t="str">
        <f t="shared" si="135"/>
        <v>ermeil248</v>
      </c>
      <c r="D8652" s="284">
        <v>7569</v>
      </c>
      <c r="E8652" s="284">
        <v>3397</v>
      </c>
      <c r="F8652" s="284">
        <v>148962</v>
      </c>
      <c r="G8652" s="284">
        <v>50</v>
      </c>
      <c r="H8652" s="284">
        <v>0</v>
      </c>
      <c r="I8652" s="284">
        <v>0</v>
      </c>
      <c r="J8652" s="284">
        <v>10</v>
      </c>
      <c r="K8652" s="282">
        <v>30</v>
      </c>
    </row>
    <row r="8653" spans="1:11" x14ac:dyDescent="0.3">
      <c r="A8653" s="284" t="s">
        <v>2119</v>
      </c>
      <c r="B8653" s="284">
        <v>249</v>
      </c>
      <c r="C8653" s="24" t="str">
        <f t="shared" si="135"/>
        <v>ermeil249</v>
      </c>
      <c r="D8653" s="284">
        <v>7646</v>
      </c>
      <c r="E8653" s="284">
        <v>3432</v>
      </c>
      <c r="F8653" s="284">
        <v>151041</v>
      </c>
      <c r="G8653" s="284">
        <v>50</v>
      </c>
      <c r="H8653" s="284">
        <v>0</v>
      </c>
      <c r="I8653" s="284">
        <v>0</v>
      </c>
      <c r="J8653" s="284">
        <v>10</v>
      </c>
      <c r="K8653" s="282">
        <v>30</v>
      </c>
    </row>
    <row r="8654" spans="1:11" x14ac:dyDescent="0.3">
      <c r="A8654" s="284" t="s">
        <v>2119</v>
      </c>
      <c r="B8654" s="284">
        <v>250</v>
      </c>
      <c r="C8654" s="24" t="str">
        <f t="shared" si="135"/>
        <v>ermeil250</v>
      </c>
      <c r="D8654" s="284">
        <v>7725</v>
      </c>
      <c r="E8654" s="284">
        <v>3467</v>
      </c>
      <c r="F8654" s="284">
        <v>152728</v>
      </c>
      <c r="G8654" s="284">
        <v>50</v>
      </c>
      <c r="H8654" s="284">
        <v>0</v>
      </c>
      <c r="I8654" s="284">
        <v>0</v>
      </c>
      <c r="J8654" s="284">
        <v>10</v>
      </c>
      <c r="K8654" s="282">
        <v>30</v>
      </c>
    </row>
    <row r="8655" spans="1:11" x14ac:dyDescent="0.3">
      <c r="A8655" s="284" t="s">
        <v>2119</v>
      </c>
      <c r="B8655" s="284">
        <v>251</v>
      </c>
      <c r="C8655" s="24" t="str">
        <f t="shared" si="135"/>
        <v>ermeil251</v>
      </c>
      <c r="D8655" s="284">
        <v>7804</v>
      </c>
      <c r="E8655" s="284">
        <v>3502</v>
      </c>
      <c r="F8655" s="284">
        <v>154858</v>
      </c>
      <c r="G8655" s="284">
        <v>50</v>
      </c>
      <c r="H8655" s="284">
        <v>0</v>
      </c>
      <c r="I8655" s="284">
        <v>0</v>
      </c>
      <c r="J8655" s="284">
        <v>10</v>
      </c>
      <c r="K8655" s="282">
        <v>30</v>
      </c>
    </row>
    <row r="8656" spans="1:11" x14ac:dyDescent="0.3">
      <c r="A8656" s="284" t="s">
        <v>2119</v>
      </c>
      <c r="B8656" s="284">
        <v>252</v>
      </c>
      <c r="C8656" s="24" t="str">
        <f t="shared" si="135"/>
        <v>ermeil252</v>
      </c>
      <c r="D8656" s="284">
        <v>7884</v>
      </c>
      <c r="E8656" s="284">
        <v>3538</v>
      </c>
      <c r="F8656" s="284">
        <v>156585</v>
      </c>
      <c r="G8656" s="284">
        <v>50</v>
      </c>
      <c r="H8656" s="284">
        <v>0</v>
      </c>
      <c r="I8656" s="284">
        <v>0</v>
      </c>
      <c r="J8656" s="284">
        <v>10</v>
      </c>
      <c r="K8656" s="282">
        <v>30</v>
      </c>
    </row>
    <row r="8657" spans="1:11" x14ac:dyDescent="0.3">
      <c r="A8657" s="284" t="s">
        <v>2119</v>
      </c>
      <c r="B8657" s="284">
        <v>253</v>
      </c>
      <c r="C8657" s="24" t="str">
        <f t="shared" si="135"/>
        <v>ermeil253</v>
      </c>
      <c r="D8657" s="284">
        <v>7965</v>
      </c>
      <c r="E8657" s="284">
        <v>3575</v>
      </c>
      <c r="F8657" s="284">
        <v>158768</v>
      </c>
      <c r="G8657" s="284">
        <v>50</v>
      </c>
      <c r="H8657" s="284">
        <v>0</v>
      </c>
      <c r="I8657" s="284">
        <v>0</v>
      </c>
      <c r="J8657" s="284">
        <v>10</v>
      </c>
      <c r="K8657" s="282">
        <v>30</v>
      </c>
    </row>
    <row r="8658" spans="1:11" x14ac:dyDescent="0.3">
      <c r="A8658" s="284" t="s">
        <v>2119</v>
      </c>
      <c r="B8658" s="284">
        <v>254</v>
      </c>
      <c r="C8658" s="24" t="str">
        <f t="shared" si="135"/>
        <v>ermeil254</v>
      </c>
      <c r="D8658" s="284">
        <v>8047</v>
      </c>
      <c r="E8658" s="284">
        <v>3611</v>
      </c>
      <c r="F8658" s="284">
        <v>160537</v>
      </c>
      <c r="G8658" s="284">
        <v>50</v>
      </c>
      <c r="H8658" s="284">
        <v>0</v>
      </c>
      <c r="I8658" s="284">
        <v>0</v>
      </c>
      <c r="J8658" s="284">
        <v>10</v>
      </c>
      <c r="K8658" s="282">
        <v>30</v>
      </c>
    </row>
    <row r="8659" spans="1:11" x14ac:dyDescent="0.3">
      <c r="A8659" s="284" t="s">
        <v>2119</v>
      </c>
      <c r="B8659" s="284">
        <v>255</v>
      </c>
      <c r="C8659" s="24" t="str">
        <f t="shared" si="135"/>
        <v>ermeil255</v>
      </c>
      <c r="D8659" s="284">
        <v>8129</v>
      </c>
      <c r="E8659" s="284">
        <v>3648</v>
      </c>
      <c r="F8659" s="284">
        <v>162623</v>
      </c>
      <c r="G8659" s="284">
        <v>50</v>
      </c>
      <c r="H8659" s="284">
        <v>0</v>
      </c>
      <c r="I8659" s="284">
        <v>0</v>
      </c>
      <c r="J8659" s="284">
        <v>10</v>
      </c>
      <c r="K8659" s="282">
        <v>30</v>
      </c>
    </row>
    <row r="8660" spans="1:11" x14ac:dyDescent="0.3">
      <c r="A8660" s="284" t="s">
        <v>2119</v>
      </c>
      <c r="B8660" s="284">
        <v>256</v>
      </c>
      <c r="C8660" s="24" t="str">
        <f t="shared" si="135"/>
        <v>ermeil256</v>
      </c>
      <c r="D8660" s="284">
        <v>8212</v>
      </c>
      <c r="E8660" s="284">
        <v>3686</v>
      </c>
      <c r="F8660" s="284">
        <v>164433</v>
      </c>
      <c r="G8660" s="284">
        <v>50</v>
      </c>
      <c r="H8660" s="284">
        <v>0</v>
      </c>
      <c r="I8660" s="284">
        <v>0</v>
      </c>
      <c r="J8660" s="284">
        <v>10</v>
      </c>
      <c r="K8660" s="282">
        <v>30</v>
      </c>
    </row>
    <row r="8661" spans="1:11" x14ac:dyDescent="0.3">
      <c r="A8661" s="284" t="s">
        <v>2119</v>
      </c>
      <c r="B8661" s="284">
        <v>257</v>
      </c>
      <c r="C8661" s="24" t="str">
        <f t="shared" si="135"/>
        <v>ermeil257</v>
      </c>
      <c r="D8661" s="284">
        <v>8296</v>
      </c>
      <c r="E8661" s="284">
        <v>3723</v>
      </c>
      <c r="F8661" s="284">
        <v>166721</v>
      </c>
      <c r="G8661" s="284">
        <v>50</v>
      </c>
      <c r="H8661" s="284">
        <v>0</v>
      </c>
      <c r="I8661" s="284">
        <v>0</v>
      </c>
      <c r="J8661" s="284">
        <v>10</v>
      </c>
      <c r="K8661" s="282">
        <v>30</v>
      </c>
    </row>
    <row r="8662" spans="1:11" x14ac:dyDescent="0.3">
      <c r="A8662" s="284" t="s">
        <v>2119</v>
      </c>
      <c r="B8662" s="284">
        <v>258</v>
      </c>
      <c r="C8662" s="24" t="str">
        <f t="shared" si="135"/>
        <v>ermeil258</v>
      </c>
      <c r="D8662" s="284">
        <v>8381</v>
      </c>
      <c r="E8662" s="284">
        <v>3761</v>
      </c>
      <c r="F8662" s="284">
        <v>168575</v>
      </c>
      <c r="G8662" s="284">
        <v>50</v>
      </c>
      <c r="H8662" s="284">
        <v>0</v>
      </c>
      <c r="I8662" s="284">
        <v>0</v>
      </c>
      <c r="J8662" s="284">
        <v>10</v>
      </c>
      <c r="K8662" s="282">
        <v>30</v>
      </c>
    </row>
    <row r="8663" spans="1:11" x14ac:dyDescent="0.3">
      <c r="A8663" s="284" t="s">
        <v>2119</v>
      </c>
      <c r="B8663" s="284">
        <v>259</v>
      </c>
      <c r="C8663" s="24" t="str">
        <f t="shared" si="135"/>
        <v>ermeil259</v>
      </c>
      <c r="D8663" s="284">
        <v>8467</v>
      </c>
      <c r="E8663" s="284">
        <v>3800</v>
      </c>
      <c r="F8663" s="284">
        <v>170919</v>
      </c>
      <c r="G8663" s="284">
        <v>50</v>
      </c>
      <c r="H8663" s="284">
        <v>0</v>
      </c>
      <c r="I8663" s="284">
        <v>0</v>
      </c>
      <c r="J8663" s="284">
        <v>10</v>
      </c>
      <c r="K8663" s="282">
        <v>30</v>
      </c>
    </row>
    <row r="8664" spans="1:11" x14ac:dyDescent="0.3">
      <c r="A8664" s="284" t="s">
        <v>2119</v>
      </c>
      <c r="B8664" s="284">
        <v>260</v>
      </c>
      <c r="C8664" s="24" t="str">
        <f t="shared" si="135"/>
        <v>ermeil260</v>
      </c>
      <c r="D8664" s="284">
        <v>8553</v>
      </c>
      <c r="E8664" s="284">
        <v>3839</v>
      </c>
      <c r="F8664" s="284">
        <v>172818</v>
      </c>
      <c r="G8664" s="284">
        <v>50</v>
      </c>
      <c r="H8664" s="284">
        <v>0</v>
      </c>
      <c r="I8664" s="284">
        <v>0</v>
      </c>
      <c r="J8664" s="284">
        <v>10</v>
      </c>
      <c r="K8664" s="282">
        <v>30</v>
      </c>
    </row>
    <row r="8665" spans="1:11" x14ac:dyDescent="0.3">
      <c r="A8665" s="284" t="s">
        <v>2119</v>
      </c>
      <c r="B8665" s="284">
        <v>261</v>
      </c>
      <c r="C8665" s="24" t="str">
        <f t="shared" si="135"/>
        <v>ermeil261</v>
      </c>
      <c r="D8665" s="284">
        <v>9325</v>
      </c>
      <c r="E8665" s="284">
        <v>4185</v>
      </c>
      <c r="F8665" s="284">
        <v>190902</v>
      </c>
      <c r="G8665" s="284">
        <v>50</v>
      </c>
      <c r="H8665" s="284">
        <v>0</v>
      </c>
      <c r="I8665" s="284">
        <v>0</v>
      </c>
      <c r="J8665" s="284">
        <v>10</v>
      </c>
      <c r="K8665" s="282">
        <v>30</v>
      </c>
    </row>
    <row r="8666" spans="1:11" x14ac:dyDescent="0.3">
      <c r="A8666" s="284" t="s">
        <v>2119</v>
      </c>
      <c r="B8666" s="284">
        <v>262</v>
      </c>
      <c r="C8666" s="24" t="str">
        <f t="shared" si="135"/>
        <v>ermeil262</v>
      </c>
      <c r="D8666" s="284">
        <v>9420</v>
      </c>
      <c r="E8666" s="284">
        <v>4228</v>
      </c>
      <c r="F8666" s="284">
        <v>193020</v>
      </c>
      <c r="G8666" s="284">
        <v>50</v>
      </c>
      <c r="H8666" s="284">
        <v>0</v>
      </c>
      <c r="I8666" s="284">
        <v>0</v>
      </c>
      <c r="J8666" s="284">
        <v>10</v>
      </c>
      <c r="K8666" s="282">
        <v>30</v>
      </c>
    </row>
    <row r="8667" spans="1:11" x14ac:dyDescent="0.3">
      <c r="A8667" s="284" t="s">
        <v>2119</v>
      </c>
      <c r="B8667" s="284">
        <v>263</v>
      </c>
      <c r="C8667" s="24" t="str">
        <f t="shared" si="135"/>
        <v>ermeil263</v>
      </c>
      <c r="D8667" s="284">
        <v>9516</v>
      </c>
      <c r="E8667" s="284">
        <v>4271</v>
      </c>
      <c r="F8667" s="284">
        <v>196232</v>
      </c>
      <c r="G8667" s="284">
        <v>50</v>
      </c>
      <c r="H8667" s="284">
        <v>0</v>
      </c>
      <c r="I8667" s="284">
        <v>0</v>
      </c>
      <c r="J8667" s="284">
        <v>10</v>
      </c>
      <c r="K8667" s="282">
        <v>30</v>
      </c>
    </row>
    <row r="8668" spans="1:11" x14ac:dyDescent="0.3">
      <c r="A8668" s="284" t="s">
        <v>2119</v>
      </c>
      <c r="B8668" s="284">
        <v>264</v>
      </c>
      <c r="C8668" s="24" t="str">
        <f t="shared" si="135"/>
        <v>ermeil264</v>
      </c>
      <c r="D8668" s="284">
        <v>9613</v>
      </c>
      <c r="E8668" s="284">
        <v>4314</v>
      </c>
      <c r="F8668" s="284">
        <v>198407</v>
      </c>
      <c r="G8668" s="284">
        <v>50</v>
      </c>
      <c r="H8668" s="284">
        <v>0</v>
      </c>
      <c r="I8668" s="284">
        <v>0</v>
      </c>
      <c r="J8668" s="284">
        <v>10</v>
      </c>
      <c r="K8668" s="282">
        <v>30</v>
      </c>
    </row>
    <row r="8669" spans="1:11" x14ac:dyDescent="0.3">
      <c r="A8669" s="284" t="s">
        <v>2119</v>
      </c>
      <c r="B8669" s="284">
        <v>265</v>
      </c>
      <c r="C8669" s="24" t="str">
        <f t="shared" si="135"/>
        <v>ermeil265</v>
      </c>
      <c r="D8669" s="284">
        <v>9711</v>
      </c>
      <c r="E8669" s="284">
        <v>4358</v>
      </c>
      <c r="F8669" s="284">
        <v>201155</v>
      </c>
      <c r="G8669" s="284">
        <v>50</v>
      </c>
      <c r="H8669" s="284">
        <v>0</v>
      </c>
      <c r="I8669" s="284">
        <v>0</v>
      </c>
      <c r="J8669" s="284">
        <v>10</v>
      </c>
      <c r="K8669" s="282">
        <v>30</v>
      </c>
    </row>
    <row r="8670" spans="1:11" x14ac:dyDescent="0.3">
      <c r="A8670" s="284" t="s">
        <v>2119</v>
      </c>
      <c r="B8670" s="284">
        <v>266</v>
      </c>
      <c r="C8670" s="24" t="str">
        <f t="shared" si="135"/>
        <v>ermeil266</v>
      </c>
      <c r="D8670" s="284">
        <v>9810</v>
      </c>
      <c r="E8670" s="284">
        <v>4402</v>
      </c>
      <c r="F8670" s="284">
        <v>203383</v>
      </c>
      <c r="G8670" s="284">
        <v>50</v>
      </c>
      <c r="H8670" s="284">
        <v>0</v>
      </c>
      <c r="I8670" s="284">
        <v>0</v>
      </c>
      <c r="J8670" s="284">
        <v>10</v>
      </c>
      <c r="K8670" s="282">
        <v>30</v>
      </c>
    </row>
    <row r="8671" spans="1:11" x14ac:dyDescent="0.3">
      <c r="A8671" s="284" t="s">
        <v>2119</v>
      </c>
      <c r="B8671" s="284">
        <v>267</v>
      </c>
      <c r="C8671" s="24" t="str">
        <f t="shared" si="135"/>
        <v>ermeil267</v>
      </c>
      <c r="D8671" s="284">
        <v>9909</v>
      </c>
      <c r="E8671" s="284">
        <v>4447</v>
      </c>
      <c r="F8671" s="284">
        <v>206198</v>
      </c>
      <c r="G8671" s="284">
        <v>50</v>
      </c>
      <c r="H8671" s="284">
        <v>0</v>
      </c>
      <c r="I8671" s="284">
        <v>0</v>
      </c>
      <c r="J8671" s="284">
        <v>10</v>
      </c>
      <c r="K8671" s="282">
        <v>30</v>
      </c>
    </row>
    <row r="8672" spans="1:11" x14ac:dyDescent="0.3">
      <c r="A8672" s="284" t="s">
        <v>2119</v>
      </c>
      <c r="B8672" s="284">
        <v>268</v>
      </c>
      <c r="C8672" s="24" t="str">
        <f t="shared" si="135"/>
        <v>ermeil268</v>
      </c>
      <c r="D8672" s="284">
        <v>10010</v>
      </c>
      <c r="E8672" s="284">
        <v>4493</v>
      </c>
      <c r="F8672" s="284">
        <v>208479</v>
      </c>
      <c r="G8672" s="284">
        <v>50</v>
      </c>
      <c r="H8672" s="284">
        <v>0</v>
      </c>
      <c r="I8672" s="284">
        <v>0</v>
      </c>
      <c r="J8672" s="284">
        <v>10</v>
      </c>
      <c r="K8672" s="282">
        <v>30</v>
      </c>
    </row>
    <row r="8673" spans="1:11" x14ac:dyDescent="0.3">
      <c r="A8673" s="284" t="s">
        <v>2119</v>
      </c>
      <c r="B8673" s="284">
        <v>269</v>
      </c>
      <c r="C8673" s="24" t="str">
        <f t="shared" si="135"/>
        <v>ermeil269</v>
      </c>
      <c r="D8673" s="284">
        <v>10112</v>
      </c>
      <c r="E8673" s="284">
        <v>4538</v>
      </c>
      <c r="F8673" s="284">
        <v>211362</v>
      </c>
      <c r="G8673" s="284">
        <v>50</v>
      </c>
      <c r="H8673" s="284">
        <v>0</v>
      </c>
      <c r="I8673" s="284">
        <v>0</v>
      </c>
      <c r="J8673" s="284">
        <v>10</v>
      </c>
      <c r="K8673" s="282">
        <v>30</v>
      </c>
    </row>
    <row r="8674" spans="1:11" x14ac:dyDescent="0.3">
      <c r="A8674" s="284" t="s">
        <v>2119</v>
      </c>
      <c r="B8674" s="284">
        <v>270</v>
      </c>
      <c r="C8674" s="24" t="str">
        <f t="shared" si="135"/>
        <v>ermeil270</v>
      </c>
      <c r="D8674" s="284">
        <v>10215</v>
      </c>
      <c r="E8674" s="284">
        <v>4584</v>
      </c>
      <c r="F8674" s="284">
        <v>213698</v>
      </c>
      <c r="G8674" s="284">
        <v>50</v>
      </c>
      <c r="H8674" s="284">
        <v>0</v>
      </c>
      <c r="I8674" s="284">
        <v>0</v>
      </c>
      <c r="J8674" s="284">
        <v>10</v>
      </c>
      <c r="K8674" s="282">
        <v>30</v>
      </c>
    </row>
    <row r="8675" spans="1:11" x14ac:dyDescent="0.3">
      <c r="A8675" s="284" t="s">
        <v>2119</v>
      </c>
      <c r="B8675" s="284">
        <v>271</v>
      </c>
      <c r="C8675" s="24" t="str">
        <f t="shared" si="135"/>
        <v>ermeil271</v>
      </c>
      <c r="D8675" s="284">
        <v>10318</v>
      </c>
      <c r="E8675" s="284">
        <v>4631</v>
      </c>
      <c r="F8675" s="284">
        <v>216452</v>
      </c>
      <c r="G8675" s="284">
        <v>50</v>
      </c>
      <c r="H8675" s="284">
        <v>0</v>
      </c>
      <c r="I8675" s="284">
        <v>0</v>
      </c>
      <c r="J8675" s="284">
        <v>10</v>
      </c>
      <c r="K8675" s="282">
        <v>30</v>
      </c>
    </row>
    <row r="8676" spans="1:11" x14ac:dyDescent="0.3">
      <c r="A8676" s="284" t="s">
        <v>2119</v>
      </c>
      <c r="B8676" s="284">
        <v>272</v>
      </c>
      <c r="C8676" s="24" t="str">
        <f t="shared" si="135"/>
        <v>ermeil272</v>
      </c>
      <c r="D8676" s="284">
        <v>10423</v>
      </c>
      <c r="E8676" s="284">
        <v>4678</v>
      </c>
      <c r="F8676" s="284">
        <v>218842</v>
      </c>
      <c r="G8676" s="284">
        <v>50</v>
      </c>
      <c r="H8676" s="284">
        <v>0</v>
      </c>
      <c r="I8676" s="284">
        <v>0</v>
      </c>
      <c r="J8676" s="284">
        <v>10</v>
      </c>
      <c r="K8676" s="282">
        <v>30</v>
      </c>
    </row>
    <row r="8677" spans="1:11" x14ac:dyDescent="0.3">
      <c r="A8677" s="284" t="s">
        <v>2119</v>
      </c>
      <c r="B8677" s="284">
        <v>273</v>
      </c>
      <c r="C8677" s="24" t="str">
        <f t="shared" si="135"/>
        <v>ermeil273</v>
      </c>
      <c r="D8677" s="284">
        <v>10529</v>
      </c>
      <c r="E8677" s="284">
        <v>4725</v>
      </c>
      <c r="F8677" s="284">
        <v>221863</v>
      </c>
      <c r="G8677" s="284">
        <v>50</v>
      </c>
      <c r="H8677" s="284">
        <v>0</v>
      </c>
      <c r="I8677" s="284">
        <v>0</v>
      </c>
      <c r="J8677" s="284">
        <v>10</v>
      </c>
      <c r="K8677" s="282">
        <v>30</v>
      </c>
    </row>
    <row r="8678" spans="1:11" x14ac:dyDescent="0.3">
      <c r="A8678" s="284" t="s">
        <v>2119</v>
      </c>
      <c r="B8678" s="284">
        <v>274</v>
      </c>
      <c r="C8678" s="24" t="str">
        <f t="shared" si="135"/>
        <v>ermeil274</v>
      </c>
      <c r="D8678" s="284">
        <v>10635</v>
      </c>
      <c r="E8678" s="284">
        <v>4773</v>
      </c>
      <c r="F8678" s="284">
        <v>224309</v>
      </c>
      <c r="G8678" s="284">
        <v>50</v>
      </c>
      <c r="H8678" s="284">
        <v>0</v>
      </c>
      <c r="I8678" s="284">
        <v>0</v>
      </c>
      <c r="J8678" s="284">
        <v>10</v>
      </c>
      <c r="K8678" s="282">
        <v>30</v>
      </c>
    </row>
    <row r="8679" spans="1:11" x14ac:dyDescent="0.3">
      <c r="A8679" s="284" t="s">
        <v>2119</v>
      </c>
      <c r="B8679" s="284">
        <v>275</v>
      </c>
      <c r="C8679" s="24" t="str">
        <f t="shared" si="135"/>
        <v>ermeil275</v>
      </c>
      <c r="D8679" s="284">
        <v>10743</v>
      </c>
      <c r="E8679" s="284">
        <v>4821</v>
      </c>
      <c r="F8679" s="284">
        <v>227403</v>
      </c>
      <c r="G8679" s="284">
        <v>50</v>
      </c>
      <c r="H8679" s="284">
        <v>0</v>
      </c>
      <c r="I8679" s="284">
        <v>0</v>
      </c>
      <c r="J8679" s="284">
        <v>10</v>
      </c>
      <c r="K8679" s="282">
        <v>30</v>
      </c>
    </row>
    <row r="8680" spans="1:11" x14ac:dyDescent="0.3">
      <c r="A8680" s="284" t="s">
        <v>2119</v>
      </c>
      <c r="B8680" s="284">
        <v>276</v>
      </c>
      <c r="C8680" s="24" t="str">
        <f t="shared" si="135"/>
        <v>ermeil276</v>
      </c>
      <c r="D8680" s="284">
        <v>10852</v>
      </c>
      <c r="E8680" s="284">
        <v>4870</v>
      </c>
      <c r="F8680" s="284">
        <v>229908</v>
      </c>
      <c r="G8680" s="284">
        <v>50</v>
      </c>
      <c r="H8680" s="284">
        <v>0</v>
      </c>
      <c r="I8680" s="284">
        <v>0</v>
      </c>
      <c r="J8680" s="284">
        <v>10</v>
      </c>
      <c r="K8680" s="282">
        <v>30</v>
      </c>
    </row>
    <row r="8681" spans="1:11" x14ac:dyDescent="0.3">
      <c r="A8681" s="284" t="s">
        <v>2119</v>
      </c>
      <c r="B8681" s="284">
        <v>277</v>
      </c>
      <c r="C8681" s="24" t="str">
        <f t="shared" si="135"/>
        <v>ermeil277</v>
      </c>
      <c r="D8681" s="284">
        <v>10962</v>
      </c>
      <c r="E8681" s="284">
        <v>4920</v>
      </c>
      <c r="F8681" s="284">
        <v>233076</v>
      </c>
      <c r="G8681" s="284">
        <v>50</v>
      </c>
      <c r="H8681" s="284">
        <v>0</v>
      </c>
      <c r="I8681" s="284">
        <v>0</v>
      </c>
      <c r="J8681" s="284">
        <v>10</v>
      </c>
      <c r="K8681" s="282">
        <v>30</v>
      </c>
    </row>
    <row r="8682" spans="1:11" x14ac:dyDescent="0.3">
      <c r="A8682" s="284" t="s">
        <v>2119</v>
      </c>
      <c r="B8682" s="284">
        <v>278</v>
      </c>
      <c r="C8682" s="24" t="str">
        <f t="shared" si="135"/>
        <v>ermeil278</v>
      </c>
      <c r="D8682" s="284">
        <v>11073</v>
      </c>
      <c r="E8682" s="284">
        <v>4969</v>
      </c>
      <c r="F8682" s="284">
        <v>235641</v>
      </c>
      <c r="G8682" s="284">
        <v>50</v>
      </c>
      <c r="H8682" s="284">
        <v>0</v>
      </c>
      <c r="I8682" s="284">
        <v>0</v>
      </c>
      <c r="J8682" s="284">
        <v>10</v>
      </c>
      <c r="K8682" s="282">
        <v>30</v>
      </c>
    </row>
    <row r="8683" spans="1:11" x14ac:dyDescent="0.3">
      <c r="A8683" s="284" t="s">
        <v>2119</v>
      </c>
      <c r="B8683" s="284">
        <v>279</v>
      </c>
      <c r="C8683" s="24" t="str">
        <f t="shared" si="135"/>
        <v>ermeil279</v>
      </c>
      <c r="D8683" s="284">
        <v>11185</v>
      </c>
      <c r="E8683" s="284">
        <v>5020</v>
      </c>
      <c r="F8683" s="284">
        <v>238667</v>
      </c>
      <c r="G8683" s="284">
        <v>50</v>
      </c>
      <c r="H8683" s="284">
        <v>0</v>
      </c>
      <c r="I8683" s="284">
        <v>0</v>
      </c>
      <c r="J8683" s="284">
        <v>10</v>
      </c>
      <c r="K8683" s="282">
        <v>30</v>
      </c>
    </row>
    <row r="8684" spans="1:11" x14ac:dyDescent="0.3">
      <c r="A8684" s="284" t="s">
        <v>2119</v>
      </c>
      <c r="B8684" s="284">
        <v>280</v>
      </c>
      <c r="C8684" s="24" t="str">
        <f t="shared" si="135"/>
        <v>ermeil280</v>
      </c>
      <c r="D8684" s="284">
        <v>11298</v>
      </c>
      <c r="E8684" s="284">
        <v>5070</v>
      </c>
      <c r="F8684" s="284">
        <v>241291</v>
      </c>
      <c r="G8684" s="284">
        <v>50</v>
      </c>
      <c r="H8684" s="284">
        <v>0</v>
      </c>
      <c r="I8684" s="284">
        <v>0</v>
      </c>
      <c r="J8684" s="284">
        <v>10</v>
      </c>
      <c r="K8684" s="282">
        <v>30</v>
      </c>
    </row>
    <row r="8685" spans="1:11" x14ac:dyDescent="0.3">
      <c r="A8685" s="284" t="s">
        <v>2119</v>
      </c>
      <c r="B8685" s="284">
        <v>281</v>
      </c>
      <c r="C8685" s="24" t="str">
        <f t="shared" si="135"/>
        <v>ermeil281</v>
      </c>
      <c r="D8685" s="284">
        <v>12316</v>
      </c>
      <c r="E8685" s="284">
        <v>5527</v>
      </c>
      <c r="F8685" s="284">
        <v>266888</v>
      </c>
      <c r="G8685" s="284">
        <v>50</v>
      </c>
      <c r="H8685" s="284">
        <v>0</v>
      </c>
      <c r="I8685" s="284">
        <v>0</v>
      </c>
      <c r="J8685" s="284">
        <v>10</v>
      </c>
      <c r="K8685" s="282">
        <v>30</v>
      </c>
    </row>
    <row r="8686" spans="1:11" x14ac:dyDescent="0.3">
      <c r="A8686" s="284" t="s">
        <v>2119</v>
      </c>
      <c r="B8686" s="284">
        <v>282</v>
      </c>
      <c r="C8686" s="24" t="str">
        <f t="shared" si="135"/>
        <v>ermeil282</v>
      </c>
      <c r="D8686" s="284">
        <v>12440</v>
      </c>
      <c r="E8686" s="284">
        <v>5583</v>
      </c>
      <c r="F8686" s="284">
        <v>269982</v>
      </c>
      <c r="G8686" s="284">
        <v>50</v>
      </c>
      <c r="H8686" s="284">
        <v>0</v>
      </c>
      <c r="I8686" s="284">
        <v>0</v>
      </c>
      <c r="J8686" s="284">
        <v>10</v>
      </c>
      <c r="K8686" s="282">
        <v>30</v>
      </c>
    </row>
    <row r="8687" spans="1:11" x14ac:dyDescent="0.3">
      <c r="A8687" s="284" t="s">
        <v>2119</v>
      </c>
      <c r="B8687" s="284">
        <v>283</v>
      </c>
      <c r="C8687" s="24" t="str">
        <f t="shared" si="135"/>
        <v>ermeil283</v>
      </c>
      <c r="D8687" s="284">
        <v>12565</v>
      </c>
      <c r="E8687" s="284">
        <v>5639</v>
      </c>
      <c r="F8687" s="284">
        <v>273850</v>
      </c>
      <c r="G8687" s="284">
        <v>50</v>
      </c>
      <c r="H8687" s="284">
        <v>0</v>
      </c>
      <c r="I8687" s="284">
        <v>0</v>
      </c>
      <c r="J8687" s="284">
        <v>10</v>
      </c>
      <c r="K8687" s="282">
        <v>30</v>
      </c>
    </row>
    <row r="8688" spans="1:11" x14ac:dyDescent="0.3">
      <c r="A8688" s="284" t="s">
        <v>2119</v>
      </c>
      <c r="B8688" s="284">
        <v>284</v>
      </c>
      <c r="C8688" s="24" t="str">
        <f t="shared" si="135"/>
        <v>ermeil284</v>
      </c>
      <c r="D8688" s="284">
        <v>12692</v>
      </c>
      <c r="E8688" s="284">
        <v>5696</v>
      </c>
      <c r="F8688" s="284">
        <v>277106</v>
      </c>
      <c r="G8688" s="284">
        <v>50</v>
      </c>
      <c r="H8688" s="284">
        <v>0</v>
      </c>
      <c r="I8688" s="284">
        <v>0</v>
      </c>
      <c r="J8688" s="284">
        <v>10</v>
      </c>
      <c r="K8688" s="282">
        <v>30</v>
      </c>
    </row>
    <row r="8689" spans="1:11" x14ac:dyDescent="0.3">
      <c r="A8689" s="284" t="s">
        <v>2119</v>
      </c>
      <c r="B8689" s="284">
        <v>285</v>
      </c>
      <c r="C8689" s="24" t="str">
        <f t="shared" si="135"/>
        <v>ermeil285</v>
      </c>
      <c r="D8689" s="284">
        <v>12820</v>
      </c>
      <c r="E8689" s="284">
        <v>5754</v>
      </c>
      <c r="F8689" s="284">
        <v>281070</v>
      </c>
      <c r="G8689" s="284">
        <v>50</v>
      </c>
      <c r="H8689" s="284">
        <v>0</v>
      </c>
      <c r="I8689" s="284">
        <v>0</v>
      </c>
      <c r="J8689" s="284">
        <v>10</v>
      </c>
      <c r="K8689" s="282">
        <v>30</v>
      </c>
    </row>
    <row r="8690" spans="1:11" x14ac:dyDescent="0.3">
      <c r="A8690" s="284" t="s">
        <v>2119</v>
      </c>
      <c r="B8690" s="284">
        <v>286</v>
      </c>
      <c r="C8690" s="24" t="str">
        <f t="shared" si="135"/>
        <v>ermeil286</v>
      </c>
      <c r="D8690" s="284">
        <v>12949</v>
      </c>
      <c r="E8690" s="284">
        <v>5812</v>
      </c>
      <c r="F8690" s="284">
        <v>284408</v>
      </c>
      <c r="G8690" s="284">
        <v>50</v>
      </c>
      <c r="H8690" s="284">
        <v>0</v>
      </c>
      <c r="I8690" s="284">
        <v>0</v>
      </c>
      <c r="J8690" s="284">
        <v>10</v>
      </c>
      <c r="K8690" s="282">
        <v>30</v>
      </c>
    </row>
    <row r="8691" spans="1:11" x14ac:dyDescent="0.3">
      <c r="A8691" s="284" t="s">
        <v>2119</v>
      </c>
      <c r="B8691" s="284">
        <v>287</v>
      </c>
      <c r="C8691" s="24" t="str">
        <f t="shared" si="135"/>
        <v>ermeil287</v>
      </c>
      <c r="D8691" s="284">
        <v>13079</v>
      </c>
      <c r="E8691" s="284">
        <v>5870</v>
      </c>
      <c r="F8691" s="284">
        <v>288214</v>
      </c>
      <c r="G8691" s="284">
        <v>50</v>
      </c>
      <c r="H8691" s="284">
        <v>0</v>
      </c>
      <c r="I8691" s="284">
        <v>0</v>
      </c>
      <c r="J8691" s="284">
        <v>10</v>
      </c>
      <c r="K8691" s="282">
        <v>30</v>
      </c>
    </row>
    <row r="8692" spans="1:11" x14ac:dyDescent="0.3">
      <c r="A8692" s="284" t="s">
        <v>2119</v>
      </c>
      <c r="B8692" s="284">
        <v>288</v>
      </c>
      <c r="C8692" s="24" t="str">
        <f t="shared" si="135"/>
        <v>ermeil288</v>
      </c>
      <c r="D8692" s="284">
        <v>13211</v>
      </c>
      <c r="E8692" s="284">
        <v>5929</v>
      </c>
      <c r="F8692" s="284">
        <v>291545</v>
      </c>
      <c r="G8692" s="284">
        <v>50</v>
      </c>
      <c r="H8692" s="284">
        <v>0</v>
      </c>
      <c r="I8692" s="284">
        <v>0</v>
      </c>
      <c r="J8692" s="284">
        <v>10</v>
      </c>
      <c r="K8692" s="282">
        <v>30</v>
      </c>
    </row>
    <row r="8693" spans="1:11" x14ac:dyDescent="0.3">
      <c r="A8693" s="284" t="s">
        <v>2119</v>
      </c>
      <c r="B8693" s="284">
        <v>289</v>
      </c>
      <c r="C8693" s="24" t="str">
        <f t="shared" si="135"/>
        <v>ermeil289</v>
      </c>
      <c r="D8693" s="284">
        <v>13344</v>
      </c>
      <c r="E8693" s="284">
        <v>5989</v>
      </c>
      <c r="F8693" s="284">
        <v>295002</v>
      </c>
      <c r="G8693" s="284">
        <v>50</v>
      </c>
      <c r="H8693" s="284">
        <v>0</v>
      </c>
      <c r="I8693" s="284">
        <v>0</v>
      </c>
      <c r="J8693" s="284">
        <v>10</v>
      </c>
      <c r="K8693" s="282">
        <v>30</v>
      </c>
    </row>
    <row r="8694" spans="1:11" x14ac:dyDescent="0.3">
      <c r="A8694" s="284" t="s">
        <v>2119</v>
      </c>
      <c r="B8694" s="284">
        <v>290</v>
      </c>
      <c r="C8694" s="24" t="str">
        <f t="shared" si="135"/>
        <v>ermeil290</v>
      </c>
      <c r="D8694" s="284">
        <v>13478</v>
      </c>
      <c r="E8694" s="284">
        <v>6049</v>
      </c>
      <c r="F8694" s="284">
        <v>298409</v>
      </c>
      <c r="G8694" s="284">
        <v>50</v>
      </c>
      <c r="H8694" s="284">
        <v>0</v>
      </c>
      <c r="I8694" s="284">
        <v>0</v>
      </c>
      <c r="J8694" s="284">
        <v>10</v>
      </c>
      <c r="K8694" s="282">
        <v>30</v>
      </c>
    </row>
    <row r="8695" spans="1:11" x14ac:dyDescent="0.3">
      <c r="A8695" s="284" t="s">
        <v>2119</v>
      </c>
      <c r="B8695" s="284">
        <v>291</v>
      </c>
      <c r="C8695" s="24" t="str">
        <f t="shared" si="135"/>
        <v>ermeil291</v>
      </c>
      <c r="D8695" s="284">
        <v>13613</v>
      </c>
      <c r="E8695" s="284">
        <v>6110</v>
      </c>
      <c r="F8695" s="284">
        <v>301853</v>
      </c>
      <c r="G8695" s="284">
        <v>50</v>
      </c>
      <c r="H8695" s="284">
        <v>0</v>
      </c>
      <c r="I8695" s="284">
        <v>0</v>
      </c>
      <c r="J8695" s="284">
        <v>10</v>
      </c>
      <c r="K8695" s="282">
        <v>30</v>
      </c>
    </row>
    <row r="8696" spans="1:11" x14ac:dyDescent="0.3">
      <c r="A8696" s="284" t="s">
        <v>2119</v>
      </c>
      <c r="B8696" s="284">
        <v>292</v>
      </c>
      <c r="C8696" s="24" t="str">
        <f t="shared" si="135"/>
        <v>ermeil292</v>
      </c>
      <c r="D8696" s="284">
        <v>13750</v>
      </c>
      <c r="E8696" s="284">
        <v>6171</v>
      </c>
      <c r="F8696" s="284">
        <v>305427</v>
      </c>
      <c r="G8696" s="284">
        <v>50</v>
      </c>
      <c r="H8696" s="284">
        <v>0</v>
      </c>
      <c r="I8696" s="284">
        <v>0</v>
      </c>
      <c r="J8696" s="284">
        <v>10</v>
      </c>
      <c r="K8696" s="282">
        <v>30</v>
      </c>
    </row>
    <row r="8697" spans="1:11" x14ac:dyDescent="0.3">
      <c r="A8697" s="284" t="s">
        <v>2119</v>
      </c>
      <c r="B8697" s="284">
        <v>293</v>
      </c>
      <c r="C8697" s="24" t="str">
        <f t="shared" si="135"/>
        <v>ermeil293</v>
      </c>
      <c r="D8697" s="284">
        <v>13888</v>
      </c>
      <c r="E8697" s="284">
        <v>6233</v>
      </c>
      <c r="F8697" s="284">
        <v>308949</v>
      </c>
      <c r="G8697" s="284">
        <v>50</v>
      </c>
      <c r="H8697" s="284">
        <v>0</v>
      </c>
      <c r="I8697" s="284">
        <v>0</v>
      </c>
      <c r="J8697" s="284">
        <v>10</v>
      </c>
      <c r="K8697" s="282">
        <v>30</v>
      </c>
    </row>
    <row r="8698" spans="1:11" x14ac:dyDescent="0.3">
      <c r="A8698" s="284" t="s">
        <v>2119</v>
      </c>
      <c r="B8698" s="284">
        <v>294</v>
      </c>
      <c r="C8698" s="24" t="str">
        <f t="shared" si="135"/>
        <v>ermeil294</v>
      </c>
      <c r="D8698" s="284">
        <v>14027</v>
      </c>
      <c r="E8698" s="284">
        <v>6295</v>
      </c>
      <c r="F8698" s="284">
        <v>312510</v>
      </c>
      <c r="G8698" s="284">
        <v>50</v>
      </c>
      <c r="H8698" s="284">
        <v>0</v>
      </c>
      <c r="I8698" s="284">
        <v>0</v>
      </c>
      <c r="J8698" s="284">
        <v>10</v>
      </c>
      <c r="K8698" s="282">
        <v>30</v>
      </c>
    </row>
    <row r="8699" spans="1:11" x14ac:dyDescent="0.3">
      <c r="A8699" s="284" t="s">
        <v>2119</v>
      </c>
      <c r="B8699" s="284">
        <v>295</v>
      </c>
      <c r="C8699" s="24" t="str">
        <f t="shared" si="135"/>
        <v>ermeil295</v>
      </c>
      <c r="D8699" s="284">
        <v>14168</v>
      </c>
      <c r="E8699" s="284">
        <v>6359</v>
      </c>
      <c r="F8699" s="284">
        <v>316206</v>
      </c>
      <c r="G8699" s="284">
        <v>50</v>
      </c>
      <c r="H8699" s="284">
        <v>0</v>
      </c>
      <c r="I8699" s="284">
        <v>0</v>
      </c>
      <c r="J8699" s="284">
        <v>10</v>
      </c>
      <c r="K8699" s="282">
        <v>30</v>
      </c>
    </row>
    <row r="8700" spans="1:11" x14ac:dyDescent="0.3">
      <c r="A8700" s="284" t="s">
        <v>2119</v>
      </c>
      <c r="B8700" s="284">
        <v>296</v>
      </c>
      <c r="C8700" s="24" t="str">
        <f t="shared" si="135"/>
        <v>ermeil296</v>
      </c>
      <c r="D8700" s="284">
        <v>14310</v>
      </c>
      <c r="E8700" s="284">
        <v>6422</v>
      </c>
      <c r="F8700" s="284">
        <v>319846</v>
      </c>
      <c r="G8700" s="284">
        <v>50</v>
      </c>
      <c r="H8700" s="284">
        <v>0</v>
      </c>
      <c r="I8700" s="284">
        <v>0</v>
      </c>
      <c r="J8700" s="284">
        <v>10</v>
      </c>
      <c r="K8700" s="282">
        <v>30</v>
      </c>
    </row>
    <row r="8701" spans="1:11" x14ac:dyDescent="0.3">
      <c r="A8701" s="284" t="s">
        <v>2119</v>
      </c>
      <c r="B8701" s="284">
        <v>297</v>
      </c>
      <c r="C8701" s="24" t="str">
        <f t="shared" si="135"/>
        <v>ermeil297</v>
      </c>
      <c r="D8701" s="284">
        <v>14453</v>
      </c>
      <c r="E8701" s="284">
        <v>6487</v>
      </c>
      <c r="F8701" s="284">
        <v>323330</v>
      </c>
      <c r="G8701" s="284">
        <v>50</v>
      </c>
      <c r="H8701" s="284">
        <v>0</v>
      </c>
      <c r="I8701" s="284">
        <v>0</v>
      </c>
      <c r="J8701" s="284">
        <v>10</v>
      </c>
      <c r="K8701" s="282">
        <v>30</v>
      </c>
    </row>
    <row r="8702" spans="1:11" x14ac:dyDescent="0.3">
      <c r="A8702" s="284" t="s">
        <v>2119</v>
      </c>
      <c r="B8702" s="284">
        <v>298</v>
      </c>
      <c r="C8702" s="24" t="str">
        <f t="shared" si="135"/>
        <v>ermeil298</v>
      </c>
      <c r="D8702" s="284">
        <v>14598</v>
      </c>
      <c r="E8702" s="284">
        <v>6552</v>
      </c>
      <c r="F8702" s="284">
        <v>326849</v>
      </c>
      <c r="G8702" s="284">
        <v>50</v>
      </c>
      <c r="H8702" s="284">
        <v>0</v>
      </c>
      <c r="I8702" s="284">
        <v>0</v>
      </c>
      <c r="J8702" s="284">
        <v>10</v>
      </c>
      <c r="K8702" s="282">
        <v>30</v>
      </c>
    </row>
    <row r="8703" spans="1:11" x14ac:dyDescent="0.3">
      <c r="A8703" s="284" t="s">
        <v>2119</v>
      </c>
      <c r="B8703" s="284">
        <v>299</v>
      </c>
      <c r="C8703" s="24" t="str">
        <f t="shared" si="135"/>
        <v>ermeil299</v>
      </c>
      <c r="D8703" s="284">
        <v>14744</v>
      </c>
      <c r="E8703" s="284">
        <v>6617</v>
      </c>
      <c r="F8703" s="284">
        <v>330404</v>
      </c>
      <c r="G8703" s="284">
        <v>50</v>
      </c>
      <c r="H8703" s="284">
        <v>0</v>
      </c>
      <c r="I8703" s="284">
        <v>0</v>
      </c>
      <c r="J8703" s="284">
        <v>10</v>
      </c>
      <c r="K8703" s="282">
        <v>30</v>
      </c>
    </row>
    <row r="8704" spans="1:11" x14ac:dyDescent="0.3">
      <c r="A8704" s="284" t="s">
        <v>2119</v>
      </c>
      <c r="B8704" s="284">
        <v>300</v>
      </c>
      <c r="C8704" s="24" t="str">
        <f t="shared" si="135"/>
        <v>ermeil300</v>
      </c>
      <c r="D8704" s="284">
        <v>14892</v>
      </c>
      <c r="E8704" s="284">
        <v>6683</v>
      </c>
      <c r="F8704" s="284">
        <v>333997</v>
      </c>
      <c r="G8704" s="284">
        <v>50</v>
      </c>
      <c r="H8704" s="284">
        <v>0</v>
      </c>
      <c r="I8704" s="284">
        <v>0</v>
      </c>
      <c r="J8704" s="284">
        <v>10</v>
      </c>
      <c r="K8704" s="282">
        <v>30</v>
      </c>
    </row>
    <row r="8705" spans="1:11" x14ac:dyDescent="0.3">
      <c r="A8705" s="281" t="s">
        <v>2147</v>
      </c>
      <c r="B8705" s="281">
        <v>1</v>
      </c>
      <c r="C8705" s="24" t="str">
        <f t="shared" si="135"/>
        <v>kanata1</v>
      </c>
      <c r="D8705" s="281">
        <v>192</v>
      </c>
      <c r="E8705" s="281">
        <v>66</v>
      </c>
      <c r="F8705" s="281">
        <v>1316</v>
      </c>
      <c r="G8705" s="24">
        <v>100</v>
      </c>
      <c r="H8705" s="24">
        <v>0</v>
      </c>
      <c r="I8705" s="24">
        <v>0</v>
      </c>
      <c r="J8705" s="282">
        <v>15</v>
      </c>
      <c r="K8705" s="282">
        <v>0</v>
      </c>
    </row>
    <row r="8706" spans="1:11" x14ac:dyDescent="0.3">
      <c r="A8706" s="281" t="s">
        <v>2147</v>
      </c>
      <c r="B8706" s="281">
        <v>2</v>
      </c>
      <c r="C8706" s="24" t="str">
        <f t="shared" si="135"/>
        <v>kanata2</v>
      </c>
      <c r="D8706" s="281">
        <v>194</v>
      </c>
      <c r="E8706" s="281">
        <v>66</v>
      </c>
      <c r="F8706" s="281">
        <v>1333</v>
      </c>
      <c r="G8706" s="24">
        <v>100</v>
      </c>
      <c r="H8706" s="24">
        <v>0</v>
      </c>
      <c r="I8706" s="24">
        <v>0</v>
      </c>
      <c r="J8706" s="282">
        <v>15</v>
      </c>
      <c r="K8706" s="282">
        <v>0</v>
      </c>
    </row>
    <row r="8707" spans="1:11" x14ac:dyDescent="0.3">
      <c r="A8707" s="281" t="s">
        <v>2147</v>
      </c>
      <c r="B8707" s="281">
        <v>3</v>
      </c>
      <c r="C8707" s="24" t="str">
        <f t="shared" si="135"/>
        <v>kanata3</v>
      </c>
      <c r="D8707" s="281">
        <v>197</v>
      </c>
      <c r="E8707" s="281">
        <v>67</v>
      </c>
      <c r="F8707" s="281">
        <v>1352</v>
      </c>
      <c r="G8707" s="24">
        <v>100</v>
      </c>
      <c r="H8707" s="24">
        <v>0</v>
      </c>
      <c r="I8707" s="24">
        <v>0</v>
      </c>
      <c r="J8707" s="282">
        <v>15</v>
      </c>
      <c r="K8707" s="282">
        <v>0</v>
      </c>
    </row>
    <row r="8708" spans="1:11" x14ac:dyDescent="0.3">
      <c r="A8708" s="281" t="s">
        <v>2147</v>
      </c>
      <c r="B8708" s="281">
        <v>4</v>
      </c>
      <c r="C8708" s="24" t="str">
        <f t="shared" si="135"/>
        <v>kanata4</v>
      </c>
      <c r="D8708" s="281">
        <v>200</v>
      </c>
      <c r="E8708" s="281">
        <v>68</v>
      </c>
      <c r="F8708" s="281">
        <v>1376</v>
      </c>
      <c r="G8708" s="24">
        <v>100</v>
      </c>
      <c r="H8708" s="24">
        <v>0</v>
      </c>
      <c r="I8708" s="24">
        <v>0</v>
      </c>
      <c r="J8708" s="282">
        <v>15</v>
      </c>
      <c r="K8708" s="282">
        <v>0</v>
      </c>
    </row>
    <row r="8709" spans="1:11" x14ac:dyDescent="0.3">
      <c r="A8709" s="281" t="s">
        <v>2147</v>
      </c>
      <c r="B8709" s="281">
        <v>5</v>
      </c>
      <c r="C8709" s="24" t="str">
        <f t="shared" si="135"/>
        <v>kanata5</v>
      </c>
      <c r="D8709" s="281">
        <v>203</v>
      </c>
      <c r="E8709" s="281">
        <v>69</v>
      </c>
      <c r="F8709" s="281">
        <v>1403</v>
      </c>
      <c r="G8709" s="24">
        <v>100</v>
      </c>
      <c r="H8709" s="24">
        <v>0</v>
      </c>
      <c r="I8709" s="24">
        <v>0</v>
      </c>
      <c r="J8709" s="282">
        <v>15</v>
      </c>
      <c r="K8709" s="282">
        <v>0</v>
      </c>
    </row>
    <row r="8710" spans="1:11" x14ac:dyDescent="0.3">
      <c r="A8710" s="281" t="s">
        <v>2147</v>
      </c>
      <c r="B8710" s="281">
        <v>6</v>
      </c>
      <c r="C8710" s="24" t="str">
        <f t="shared" ref="C8710:C8773" si="136">A8710&amp;B8710</f>
        <v>kanata6</v>
      </c>
      <c r="D8710" s="281">
        <v>205</v>
      </c>
      <c r="E8710" s="281">
        <v>70</v>
      </c>
      <c r="F8710" s="281">
        <v>1434</v>
      </c>
      <c r="G8710" s="24">
        <v>100</v>
      </c>
      <c r="H8710" s="24">
        <v>0</v>
      </c>
      <c r="I8710" s="24">
        <v>0</v>
      </c>
      <c r="J8710" s="282">
        <v>15</v>
      </c>
      <c r="K8710" s="282">
        <v>0</v>
      </c>
    </row>
    <row r="8711" spans="1:11" x14ac:dyDescent="0.3">
      <c r="A8711" s="281" t="s">
        <v>2147</v>
      </c>
      <c r="B8711" s="281">
        <v>7</v>
      </c>
      <c r="C8711" s="24" t="str">
        <f t="shared" si="136"/>
        <v>kanata7</v>
      </c>
      <c r="D8711" s="281">
        <v>208</v>
      </c>
      <c r="E8711" s="281">
        <v>71</v>
      </c>
      <c r="F8711" s="281">
        <v>1470</v>
      </c>
      <c r="G8711" s="24">
        <v>100</v>
      </c>
      <c r="H8711" s="24">
        <v>0</v>
      </c>
      <c r="I8711" s="24">
        <v>0</v>
      </c>
      <c r="J8711" s="282">
        <v>15</v>
      </c>
      <c r="K8711" s="282">
        <v>0</v>
      </c>
    </row>
    <row r="8712" spans="1:11" x14ac:dyDescent="0.3">
      <c r="A8712" s="281" t="s">
        <v>2147</v>
      </c>
      <c r="B8712" s="281">
        <v>8</v>
      </c>
      <c r="C8712" s="24" t="str">
        <f t="shared" si="136"/>
        <v>kanata8</v>
      </c>
      <c r="D8712" s="281">
        <v>211</v>
      </c>
      <c r="E8712" s="281">
        <v>72</v>
      </c>
      <c r="F8712" s="281">
        <v>1510</v>
      </c>
      <c r="G8712" s="24">
        <v>100</v>
      </c>
      <c r="H8712" s="24">
        <v>0</v>
      </c>
      <c r="I8712" s="24">
        <v>0</v>
      </c>
      <c r="J8712" s="282">
        <v>15</v>
      </c>
      <c r="K8712" s="282">
        <v>0</v>
      </c>
    </row>
    <row r="8713" spans="1:11" x14ac:dyDescent="0.3">
      <c r="A8713" s="281" t="s">
        <v>2147</v>
      </c>
      <c r="B8713" s="281">
        <v>9</v>
      </c>
      <c r="C8713" s="24" t="str">
        <f t="shared" si="136"/>
        <v>kanata9</v>
      </c>
      <c r="D8713" s="281">
        <v>214</v>
      </c>
      <c r="E8713" s="281">
        <v>73</v>
      </c>
      <c r="F8713" s="281">
        <v>1554</v>
      </c>
      <c r="G8713" s="24">
        <v>100</v>
      </c>
      <c r="H8713" s="24">
        <v>0</v>
      </c>
      <c r="I8713" s="24">
        <v>0</v>
      </c>
      <c r="J8713" s="282">
        <v>15</v>
      </c>
      <c r="K8713" s="282">
        <v>0</v>
      </c>
    </row>
    <row r="8714" spans="1:11" x14ac:dyDescent="0.3">
      <c r="A8714" s="281" t="s">
        <v>2147</v>
      </c>
      <c r="B8714" s="281">
        <v>10</v>
      </c>
      <c r="C8714" s="24" t="str">
        <f t="shared" si="136"/>
        <v>kanata10</v>
      </c>
      <c r="D8714" s="281">
        <v>217</v>
      </c>
      <c r="E8714" s="281">
        <v>74</v>
      </c>
      <c r="F8714" s="281">
        <v>1603</v>
      </c>
      <c r="G8714" s="24">
        <v>100</v>
      </c>
      <c r="H8714" s="24">
        <v>0</v>
      </c>
      <c r="I8714" s="24">
        <v>0</v>
      </c>
      <c r="J8714" s="282">
        <v>15</v>
      </c>
      <c r="K8714" s="282">
        <v>0</v>
      </c>
    </row>
    <row r="8715" spans="1:11" x14ac:dyDescent="0.3">
      <c r="A8715" s="281" t="s">
        <v>2147</v>
      </c>
      <c r="B8715" s="281">
        <v>11</v>
      </c>
      <c r="C8715" s="24" t="str">
        <f t="shared" si="136"/>
        <v>kanata11</v>
      </c>
      <c r="D8715" s="281">
        <v>237</v>
      </c>
      <c r="E8715" s="281">
        <v>81</v>
      </c>
      <c r="F8715" s="281">
        <v>1764</v>
      </c>
      <c r="G8715" s="24">
        <v>100</v>
      </c>
      <c r="H8715" s="24">
        <v>0</v>
      </c>
      <c r="I8715" s="24">
        <v>0</v>
      </c>
      <c r="J8715" s="282">
        <v>15</v>
      </c>
      <c r="K8715" s="282">
        <v>0</v>
      </c>
    </row>
    <row r="8716" spans="1:11" x14ac:dyDescent="0.3">
      <c r="A8716" s="281" t="s">
        <v>2147</v>
      </c>
      <c r="B8716" s="281">
        <v>12</v>
      </c>
      <c r="C8716" s="24" t="str">
        <f t="shared" si="136"/>
        <v>kanata12</v>
      </c>
      <c r="D8716" s="281">
        <v>240</v>
      </c>
      <c r="E8716" s="281">
        <v>82</v>
      </c>
      <c r="F8716" s="281">
        <v>1828</v>
      </c>
      <c r="G8716" s="24">
        <v>100</v>
      </c>
      <c r="H8716" s="24">
        <v>0</v>
      </c>
      <c r="I8716" s="24">
        <v>0</v>
      </c>
      <c r="J8716" s="282">
        <v>15</v>
      </c>
      <c r="K8716" s="282">
        <v>0</v>
      </c>
    </row>
    <row r="8717" spans="1:11" x14ac:dyDescent="0.3">
      <c r="A8717" s="281" t="s">
        <v>2147</v>
      </c>
      <c r="B8717" s="281">
        <v>13</v>
      </c>
      <c r="C8717" s="24" t="str">
        <f t="shared" si="136"/>
        <v>kanata13</v>
      </c>
      <c r="D8717" s="281">
        <v>243</v>
      </c>
      <c r="E8717" s="281">
        <v>83</v>
      </c>
      <c r="F8717" s="281">
        <v>1897</v>
      </c>
      <c r="G8717" s="24">
        <v>100</v>
      </c>
      <c r="H8717" s="24">
        <v>0</v>
      </c>
      <c r="I8717" s="24">
        <v>0</v>
      </c>
      <c r="J8717" s="282">
        <v>15</v>
      </c>
      <c r="K8717" s="282">
        <v>0</v>
      </c>
    </row>
    <row r="8718" spans="1:11" x14ac:dyDescent="0.3">
      <c r="A8718" s="281" t="s">
        <v>2147</v>
      </c>
      <c r="B8718" s="281">
        <v>14</v>
      </c>
      <c r="C8718" s="24" t="str">
        <f t="shared" si="136"/>
        <v>kanata14</v>
      </c>
      <c r="D8718" s="281">
        <v>246</v>
      </c>
      <c r="E8718" s="281">
        <v>84</v>
      </c>
      <c r="F8718" s="281">
        <v>1972</v>
      </c>
      <c r="G8718" s="24">
        <v>100</v>
      </c>
      <c r="H8718" s="24">
        <v>0</v>
      </c>
      <c r="I8718" s="24">
        <v>0</v>
      </c>
      <c r="J8718" s="282">
        <v>15</v>
      </c>
      <c r="K8718" s="282">
        <v>0</v>
      </c>
    </row>
    <row r="8719" spans="1:11" x14ac:dyDescent="0.3">
      <c r="A8719" s="281" t="s">
        <v>2147</v>
      </c>
      <c r="B8719" s="281">
        <v>15</v>
      </c>
      <c r="C8719" s="24" t="str">
        <f t="shared" si="136"/>
        <v>kanata15</v>
      </c>
      <c r="D8719" s="281">
        <v>250</v>
      </c>
      <c r="E8719" s="281">
        <v>85</v>
      </c>
      <c r="F8719" s="281">
        <v>2053</v>
      </c>
      <c r="G8719" s="24">
        <v>100</v>
      </c>
      <c r="H8719" s="24">
        <v>0</v>
      </c>
      <c r="I8719" s="24">
        <v>0</v>
      </c>
      <c r="J8719" s="282">
        <v>15</v>
      </c>
      <c r="K8719" s="282">
        <v>0</v>
      </c>
    </row>
    <row r="8720" spans="1:11" x14ac:dyDescent="0.3">
      <c r="A8720" s="281" t="s">
        <v>2147</v>
      </c>
      <c r="B8720" s="281">
        <v>16</v>
      </c>
      <c r="C8720" s="24" t="str">
        <f t="shared" si="136"/>
        <v>kanata16</v>
      </c>
      <c r="D8720" s="281">
        <v>253</v>
      </c>
      <c r="E8720" s="281">
        <v>87</v>
      </c>
      <c r="F8720" s="281">
        <v>2141</v>
      </c>
      <c r="G8720" s="24">
        <v>100</v>
      </c>
      <c r="H8720" s="24">
        <v>0</v>
      </c>
      <c r="I8720" s="24">
        <v>0</v>
      </c>
      <c r="J8720" s="282">
        <v>15</v>
      </c>
      <c r="K8720" s="282">
        <v>0</v>
      </c>
    </row>
    <row r="8721" spans="1:11" x14ac:dyDescent="0.3">
      <c r="A8721" s="281" t="s">
        <v>2147</v>
      </c>
      <c r="B8721" s="281">
        <v>17</v>
      </c>
      <c r="C8721" s="24" t="str">
        <f t="shared" si="136"/>
        <v>kanata17</v>
      </c>
      <c r="D8721" s="281">
        <v>256</v>
      </c>
      <c r="E8721" s="281">
        <v>88</v>
      </c>
      <c r="F8721" s="281">
        <v>2234</v>
      </c>
      <c r="G8721" s="24">
        <v>100</v>
      </c>
      <c r="H8721" s="24">
        <v>0</v>
      </c>
      <c r="I8721" s="24">
        <v>0</v>
      </c>
      <c r="J8721" s="282">
        <v>15</v>
      </c>
      <c r="K8721" s="282">
        <v>0</v>
      </c>
    </row>
    <row r="8722" spans="1:11" x14ac:dyDescent="0.3">
      <c r="A8722" s="281" t="s">
        <v>2147</v>
      </c>
      <c r="B8722" s="281">
        <v>18</v>
      </c>
      <c r="C8722" s="24" t="str">
        <f t="shared" si="136"/>
        <v>kanata18</v>
      </c>
      <c r="D8722" s="281">
        <v>259</v>
      </c>
      <c r="E8722" s="281">
        <v>89</v>
      </c>
      <c r="F8722" s="281">
        <v>2335</v>
      </c>
      <c r="G8722" s="24">
        <v>100</v>
      </c>
      <c r="H8722" s="24">
        <v>0</v>
      </c>
      <c r="I8722" s="24">
        <v>0</v>
      </c>
      <c r="J8722" s="282">
        <v>15</v>
      </c>
      <c r="K8722" s="282">
        <v>0</v>
      </c>
    </row>
    <row r="8723" spans="1:11" x14ac:dyDescent="0.3">
      <c r="A8723" s="281" t="s">
        <v>2147</v>
      </c>
      <c r="B8723" s="281">
        <v>19</v>
      </c>
      <c r="C8723" s="24" t="str">
        <f t="shared" si="136"/>
        <v>kanata19</v>
      </c>
      <c r="D8723" s="281">
        <v>263</v>
      </c>
      <c r="E8723" s="281">
        <v>90</v>
      </c>
      <c r="F8723" s="281">
        <v>2442</v>
      </c>
      <c r="G8723" s="24">
        <v>100</v>
      </c>
      <c r="H8723" s="24">
        <v>0</v>
      </c>
      <c r="I8723" s="24">
        <v>0</v>
      </c>
      <c r="J8723" s="282">
        <v>15</v>
      </c>
      <c r="K8723" s="282">
        <v>0</v>
      </c>
    </row>
    <row r="8724" spans="1:11" x14ac:dyDescent="0.3">
      <c r="A8724" s="281" t="s">
        <v>2147</v>
      </c>
      <c r="B8724" s="281">
        <v>20</v>
      </c>
      <c r="C8724" s="24" t="str">
        <f t="shared" si="136"/>
        <v>kanata20</v>
      </c>
      <c r="D8724" s="281">
        <v>266</v>
      </c>
      <c r="E8724" s="281">
        <v>91</v>
      </c>
      <c r="F8724" s="281">
        <v>2556</v>
      </c>
      <c r="G8724" s="24">
        <v>100</v>
      </c>
      <c r="H8724" s="24">
        <v>0</v>
      </c>
      <c r="I8724" s="24">
        <v>0</v>
      </c>
      <c r="J8724" s="282">
        <v>15</v>
      </c>
      <c r="K8724" s="282">
        <v>0</v>
      </c>
    </row>
    <row r="8725" spans="1:11" x14ac:dyDescent="0.3">
      <c r="A8725" s="281" t="s">
        <v>2147</v>
      </c>
      <c r="B8725" s="281">
        <v>21</v>
      </c>
      <c r="C8725" s="24" t="str">
        <f t="shared" si="136"/>
        <v>kanata21</v>
      </c>
      <c r="D8725" s="281">
        <v>291</v>
      </c>
      <c r="E8725" s="281">
        <v>100</v>
      </c>
      <c r="F8725" s="281">
        <v>2866</v>
      </c>
      <c r="G8725" s="24">
        <v>100</v>
      </c>
      <c r="H8725" s="24">
        <v>0</v>
      </c>
      <c r="I8725" s="24">
        <v>0</v>
      </c>
      <c r="J8725" s="282">
        <v>15</v>
      </c>
      <c r="K8725" s="282">
        <v>0</v>
      </c>
    </row>
    <row r="8726" spans="1:11" x14ac:dyDescent="0.3">
      <c r="A8726" s="281" t="s">
        <v>2147</v>
      </c>
      <c r="B8726" s="281">
        <v>22</v>
      </c>
      <c r="C8726" s="24" t="str">
        <f t="shared" si="136"/>
        <v>kanata22</v>
      </c>
      <c r="D8726" s="281">
        <v>295</v>
      </c>
      <c r="E8726" s="281">
        <v>101</v>
      </c>
      <c r="F8726" s="281">
        <v>3005</v>
      </c>
      <c r="G8726" s="24">
        <v>100</v>
      </c>
      <c r="H8726" s="24">
        <v>0</v>
      </c>
      <c r="I8726" s="24">
        <v>0</v>
      </c>
      <c r="J8726" s="282">
        <v>15</v>
      </c>
      <c r="K8726" s="282">
        <v>0</v>
      </c>
    </row>
    <row r="8727" spans="1:11" x14ac:dyDescent="0.3">
      <c r="A8727" s="281" t="s">
        <v>2147</v>
      </c>
      <c r="B8727" s="281">
        <v>23</v>
      </c>
      <c r="C8727" s="24" t="str">
        <f t="shared" si="136"/>
        <v>kanata23</v>
      </c>
      <c r="D8727" s="281">
        <v>298</v>
      </c>
      <c r="E8727" s="281">
        <v>102</v>
      </c>
      <c r="F8727" s="281">
        <v>3152</v>
      </c>
      <c r="G8727" s="24">
        <v>100</v>
      </c>
      <c r="H8727" s="24">
        <v>0</v>
      </c>
      <c r="I8727" s="24">
        <v>0</v>
      </c>
      <c r="J8727" s="282">
        <v>15</v>
      </c>
      <c r="K8727" s="282">
        <v>0</v>
      </c>
    </row>
    <row r="8728" spans="1:11" x14ac:dyDescent="0.3">
      <c r="A8728" s="281" t="s">
        <v>2147</v>
      </c>
      <c r="B8728" s="281">
        <v>24</v>
      </c>
      <c r="C8728" s="24" t="str">
        <f t="shared" si="136"/>
        <v>kanata24</v>
      </c>
      <c r="D8728" s="281">
        <v>302</v>
      </c>
      <c r="E8728" s="281">
        <v>104</v>
      </c>
      <c r="F8728" s="281">
        <v>3308</v>
      </c>
      <c r="G8728" s="24">
        <v>100</v>
      </c>
      <c r="H8728" s="24">
        <v>0</v>
      </c>
      <c r="I8728" s="24">
        <v>0</v>
      </c>
      <c r="J8728" s="282">
        <v>15</v>
      </c>
      <c r="K8728" s="282">
        <v>0</v>
      </c>
    </row>
    <row r="8729" spans="1:11" x14ac:dyDescent="0.3">
      <c r="A8729" s="281" t="s">
        <v>2147</v>
      </c>
      <c r="B8729" s="281">
        <v>25</v>
      </c>
      <c r="C8729" s="24" t="str">
        <f t="shared" si="136"/>
        <v>kanata25</v>
      </c>
      <c r="D8729" s="281">
        <v>306</v>
      </c>
      <c r="E8729" s="281">
        <v>105</v>
      </c>
      <c r="F8729" s="281">
        <v>3473</v>
      </c>
      <c r="G8729" s="24">
        <v>100</v>
      </c>
      <c r="H8729" s="24">
        <v>0</v>
      </c>
      <c r="I8729" s="24">
        <v>0</v>
      </c>
      <c r="J8729" s="282">
        <v>15</v>
      </c>
      <c r="K8729" s="282">
        <v>0</v>
      </c>
    </row>
    <row r="8730" spans="1:11" x14ac:dyDescent="0.3">
      <c r="A8730" s="281" t="s">
        <v>2147</v>
      </c>
      <c r="B8730" s="281">
        <v>26</v>
      </c>
      <c r="C8730" s="24" t="str">
        <f t="shared" si="136"/>
        <v>kanata26</v>
      </c>
      <c r="D8730" s="281">
        <v>310</v>
      </c>
      <c r="E8730" s="281">
        <v>106</v>
      </c>
      <c r="F8730" s="281">
        <v>3515</v>
      </c>
      <c r="G8730" s="24">
        <v>100</v>
      </c>
      <c r="H8730" s="24">
        <v>0</v>
      </c>
      <c r="I8730" s="24">
        <v>0</v>
      </c>
      <c r="J8730" s="282">
        <v>15</v>
      </c>
      <c r="K8730" s="282">
        <v>0</v>
      </c>
    </row>
    <row r="8731" spans="1:11" x14ac:dyDescent="0.3">
      <c r="A8731" s="281" t="s">
        <v>2147</v>
      </c>
      <c r="B8731" s="281">
        <v>27</v>
      </c>
      <c r="C8731" s="24" t="str">
        <f t="shared" si="136"/>
        <v>kanata27</v>
      </c>
      <c r="D8731" s="281">
        <v>314</v>
      </c>
      <c r="E8731" s="281">
        <v>108</v>
      </c>
      <c r="F8731" s="281">
        <v>3557</v>
      </c>
      <c r="G8731" s="24">
        <v>100</v>
      </c>
      <c r="H8731" s="24">
        <v>0</v>
      </c>
      <c r="I8731" s="24">
        <v>0</v>
      </c>
      <c r="J8731" s="282">
        <v>15</v>
      </c>
      <c r="K8731" s="282">
        <v>0</v>
      </c>
    </row>
    <row r="8732" spans="1:11" x14ac:dyDescent="0.3">
      <c r="A8732" s="281" t="s">
        <v>2147</v>
      </c>
      <c r="B8732" s="281">
        <v>28</v>
      </c>
      <c r="C8732" s="24" t="str">
        <f t="shared" si="136"/>
        <v>kanata28</v>
      </c>
      <c r="D8732" s="281">
        <v>318</v>
      </c>
      <c r="E8732" s="281">
        <v>109</v>
      </c>
      <c r="F8732" s="281">
        <v>3599</v>
      </c>
      <c r="G8732" s="24">
        <v>100</v>
      </c>
      <c r="H8732" s="24">
        <v>0</v>
      </c>
      <c r="I8732" s="24">
        <v>0</v>
      </c>
      <c r="J8732" s="282">
        <v>15</v>
      </c>
      <c r="K8732" s="282">
        <v>0</v>
      </c>
    </row>
    <row r="8733" spans="1:11" x14ac:dyDescent="0.3">
      <c r="A8733" s="281" t="s">
        <v>2147</v>
      </c>
      <c r="B8733" s="281">
        <v>29</v>
      </c>
      <c r="C8733" s="24" t="str">
        <f t="shared" si="136"/>
        <v>kanata29</v>
      </c>
      <c r="D8733" s="281">
        <v>322</v>
      </c>
      <c r="E8733" s="281">
        <v>110</v>
      </c>
      <c r="F8733" s="281">
        <v>3642</v>
      </c>
      <c r="G8733" s="24">
        <v>100</v>
      </c>
      <c r="H8733" s="24">
        <v>0</v>
      </c>
      <c r="I8733" s="24">
        <v>0</v>
      </c>
      <c r="J8733" s="282">
        <v>15</v>
      </c>
      <c r="K8733" s="282">
        <v>0</v>
      </c>
    </row>
    <row r="8734" spans="1:11" x14ac:dyDescent="0.3">
      <c r="A8734" s="281" t="s">
        <v>2147</v>
      </c>
      <c r="B8734" s="281">
        <v>30</v>
      </c>
      <c r="C8734" s="24" t="str">
        <f t="shared" si="136"/>
        <v>kanata30</v>
      </c>
      <c r="D8734" s="281">
        <v>326</v>
      </c>
      <c r="E8734" s="281">
        <v>112</v>
      </c>
      <c r="F8734" s="281">
        <v>3685</v>
      </c>
      <c r="G8734" s="24">
        <v>100</v>
      </c>
      <c r="H8734" s="24">
        <v>0</v>
      </c>
      <c r="I8734" s="24">
        <v>0</v>
      </c>
      <c r="J8734" s="282">
        <v>15</v>
      </c>
      <c r="K8734" s="282">
        <v>0</v>
      </c>
    </row>
    <row r="8735" spans="1:11" x14ac:dyDescent="0.3">
      <c r="A8735" s="281" t="s">
        <v>2147</v>
      </c>
      <c r="B8735" s="281">
        <v>31</v>
      </c>
      <c r="C8735" s="24" t="str">
        <f t="shared" si="136"/>
        <v>kanata31</v>
      </c>
      <c r="D8735" s="281">
        <v>356</v>
      </c>
      <c r="E8735" s="281">
        <v>122</v>
      </c>
      <c r="F8735" s="281">
        <v>4000</v>
      </c>
      <c r="G8735" s="24">
        <v>100</v>
      </c>
      <c r="H8735" s="24">
        <v>0</v>
      </c>
      <c r="I8735" s="24">
        <v>0</v>
      </c>
      <c r="J8735" s="282">
        <v>15</v>
      </c>
      <c r="K8735" s="282">
        <v>0</v>
      </c>
    </row>
    <row r="8736" spans="1:11" x14ac:dyDescent="0.3">
      <c r="A8736" s="281" t="s">
        <v>2147</v>
      </c>
      <c r="B8736" s="281">
        <v>32</v>
      </c>
      <c r="C8736" s="24" t="str">
        <f t="shared" si="136"/>
        <v>kanata32</v>
      </c>
      <c r="D8736" s="281">
        <v>361</v>
      </c>
      <c r="E8736" s="281">
        <v>124</v>
      </c>
      <c r="F8736" s="281">
        <v>4048</v>
      </c>
      <c r="G8736" s="24">
        <v>100</v>
      </c>
      <c r="H8736" s="24">
        <v>0</v>
      </c>
      <c r="I8736" s="24">
        <v>0</v>
      </c>
      <c r="J8736" s="282">
        <v>15</v>
      </c>
      <c r="K8736" s="282">
        <v>0</v>
      </c>
    </row>
    <row r="8737" spans="1:11" x14ac:dyDescent="0.3">
      <c r="A8737" s="281" t="s">
        <v>2147</v>
      </c>
      <c r="B8737" s="281">
        <v>33</v>
      </c>
      <c r="C8737" s="24" t="str">
        <f t="shared" si="136"/>
        <v>kanata33</v>
      </c>
      <c r="D8737" s="281">
        <v>365</v>
      </c>
      <c r="E8737" s="281">
        <v>125</v>
      </c>
      <c r="F8737" s="281">
        <v>4096</v>
      </c>
      <c r="G8737" s="24">
        <v>100</v>
      </c>
      <c r="H8737" s="24">
        <v>0</v>
      </c>
      <c r="I8737" s="24">
        <v>0</v>
      </c>
      <c r="J8737" s="282">
        <v>15</v>
      </c>
      <c r="K8737" s="282">
        <v>0</v>
      </c>
    </row>
    <row r="8738" spans="1:11" x14ac:dyDescent="0.3">
      <c r="A8738" s="281" t="s">
        <v>2147</v>
      </c>
      <c r="B8738" s="281">
        <v>34</v>
      </c>
      <c r="C8738" s="24" t="str">
        <f t="shared" si="136"/>
        <v>kanata34</v>
      </c>
      <c r="D8738" s="281">
        <v>370</v>
      </c>
      <c r="E8738" s="281">
        <v>127</v>
      </c>
      <c r="F8738" s="281">
        <v>4145</v>
      </c>
      <c r="G8738" s="24">
        <v>100</v>
      </c>
      <c r="H8738" s="24">
        <v>0</v>
      </c>
      <c r="I8738" s="24">
        <v>0</v>
      </c>
      <c r="J8738" s="282">
        <v>15</v>
      </c>
      <c r="K8738" s="282">
        <v>0</v>
      </c>
    </row>
    <row r="8739" spans="1:11" x14ac:dyDescent="0.3">
      <c r="A8739" s="281" t="s">
        <v>2147</v>
      </c>
      <c r="B8739" s="281">
        <v>35</v>
      </c>
      <c r="C8739" s="24" t="str">
        <f t="shared" si="136"/>
        <v>kanata35</v>
      </c>
      <c r="D8739" s="281">
        <v>374</v>
      </c>
      <c r="E8739" s="281">
        <v>128</v>
      </c>
      <c r="F8739" s="281">
        <v>4194</v>
      </c>
      <c r="G8739" s="24">
        <v>100</v>
      </c>
      <c r="H8739" s="24">
        <v>0</v>
      </c>
      <c r="I8739" s="24">
        <v>0</v>
      </c>
      <c r="J8739" s="282">
        <v>15</v>
      </c>
      <c r="K8739" s="282">
        <v>0</v>
      </c>
    </row>
    <row r="8740" spans="1:11" x14ac:dyDescent="0.3">
      <c r="A8740" s="281" t="s">
        <v>2147</v>
      </c>
      <c r="B8740" s="281">
        <v>36</v>
      </c>
      <c r="C8740" s="24" t="str">
        <f t="shared" si="136"/>
        <v>kanata36</v>
      </c>
      <c r="D8740" s="281">
        <v>379</v>
      </c>
      <c r="E8740" s="281">
        <v>130</v>
      </c>
      <c r="F8740" s="281">
        <v>4244</v>
      </c>
      <c r="G8740" s="24">
        <v>100</v>
      </c>
      <c r="H8740" s="24">
        <v>0</v>
      </c>
      <c r="I8740" s="24">
        <v>0</v>
      </c>
      <c r="J8740" s="282">
        <v>15</v>
      </c>
      <c r="K8740" s="282">
        <v>0</v>
      </c>
    </row>
    <row r="8741" spans="1:11" x14ac:dyDescent="0.3">
      <c r="A8741" s="281" t="s">
        <v>2147</v>
      </c>
      <c r="B8741" s="281">
        <v>37</v>
      </c>
      <c r="C8741" s="24" t="str">
        <f t="shared" si="136"/>
        <v>kanata37</v>
      </c>
      <c r="D8741" s="281">
        <v>384</v>
      </c>
      <c r="E8741" s="281">
        <v>132</v>
      </c>
      <c r="F8741" s="281">
        <v>4295</v>
      </c>
      <c r="G8741" s="24">
        <v>100</v>
      </c>
      <c r="H8741" s="24">
        <v>0</v>
      </c>
      <c r="I8741" s="24">
        <v>0</v>
      </c>
      <c r="J8741" s="282">
        <v>15</v>
      </c>
      <c r="K8741" s="282">
        <v>0</v>
      </c>
    </row>
    <row r="8742" spans="1:11" x14ac:dyDescent="0.3">
      <c r="A8742" s="281" t="s">
        <v>2147</v>
      </c>
      <c r="B8742" s="281">
        <v>38</v>
      </c>
      <c r="C8742" s="24" t="str">
        <f t="shared" si="136"/>
        <v>kanata38</v>
      </c>
      <c r="D8742" s="281">
        <v>388</v>
      </c>
      <c r="E8742" s="281">
        <v>133</v>
      </c>
      <c r="F8742" s="281">
        <v>4346</v>
      </c>
      <c r="G8742" s="24">
        <v>100</v>
      </c>
      <c r="H8742" s="24">
        <v>0</v>
      </c>
      <c r="I8742" s="24">
        <v>0</v>
      </c>
      <c r="J8742" s="282">
        <v>15</v>
      </c>
      <c r="K8742" s="282">
        <v>0</v>
      </c>
    </row>
    <row r="8743" spans="1:11" x14ac:dyDescent="0.3">
      <c r="A8743" s="281" t="s">
        <v>2147</v>
      </c>
      <c r="B8743" s="281">
        <v>39</v>
      </c>
      <c r="C8743" s="24" t="str">
        <f t="shared" si="136"/>
        <v>kanata39</v>
      </c>
      <c r="D8743" s="281">
        <v>393</v>
      </c>
      <c r="E8743" s="281">
        <v>135</v>
      </c>
      <c r="F8743" s="281">
        <v>4398</v>
      </c>
      <c r="G8743" s="24">
        <v>100</v>
      </c>
      <c r="H8743" s="24">
        <v>0</v>
      </c>
      <c r="I8743" s="24">
        <v>0</v>
      </c>
      <c r="J8743" s="282">
        <v>15</v>
      </c>
      <c r="K8743" s="282">
        <v>0</v>
      </c>
    </row>
    <row r="8744" spans="1:11" x14ac:dyDescent="0.3">
      <c r="A8744" s="281" t="s">
        <v>2147</v>
      </c>
      <c r="B8744" s="281">
        <v>40</v>
      </c>
      <c r="C8744" s="24" t="str">
        <f t="shared" si="136"/>
        <v>kanata40</v>
      </c>
      <c r="D8744" s="281">
        <v>398</v>
      </c>
      <c r="E8744" s="281">
        <v>136</v>
      </c>
      <c r="F8744" s="281">
        <v>4450</v>
      </c>
      <c r="G8744" s="24">
        <v>100</v>
      </c>
      <c r="H8744" s="24">
        <v>0</v>
      </c>
      <c r="I8744" s="24">
        <v>0</v>
      </c>
      <c r="J8744" s="282">
        <v>15</v>
      </c>
      <c r="K8744" s="282">
        <v>0</v>
      </c>
    </row>
    <row r="8745" spans="1:11" x14ac:dyDescent="0.3">
      <c r="A8745" s="281" t="s">
        <v>2147</v>
      </c>
      <c r="B8745" s="281">
        <v>41</v>
      </c>
      <c r="C8745" s="24" t="str">
        <f t="shared" si="136"/>
        <v>kanata41</v>
      </c>
      <c r="D8745" s="281">
        <v>435</v>
      </c>
      <c r="E8745" s="281">
        <v>149</v>
      </c>
      <c r="F8745" s="281">
        <v>4882</v>
      </c>
      <c r="G8745" s="24">
        <v>100</v>
      </c>
      <c r="H8745" s="24">
        <v>0</v>
      </c>
      <c r="I8745" s="24">
        <v>0</v>
      </c>
      <c r="J8745" s="282">
        <v>15</v>
      </c>
      <c r="K8745" s="282">
        <v>0</v>
      </c>
    </row>
    <row r="8746" spans="1:11" x14ac:dyDescent="0.3">
      <c r="A8746" s="281" t="s">
        <v>2147</v>
      </c>
      <c r="B8746" s="281">
        <v>42</v>
      </c>
      <c r="C8746" s="24" t="str">
        <f t="shared" si="136"/>
        <v>kanata42</v>
      </c>
      <c r="D8746" s="281">
        <v>440</v>
      </c>
      <c r="E8746" s="281">
        <v>151</v>
      </c>
      <c r="F8746" s="281">
        <v>4940</v>
      </c>
      <c r="G8746" s="24">
        <v>100</v>
      </c>
      <c r="H8746" s="24">
        <v>0</v>
      </c>
      <c r="I8746" s="24">
        <v>0</v>
      </c>
      <c r="J8746" s="282">
        <v>15</v>
      </c>
      <c r="K8746" s="282">
        <v>0</v>
      </c>
    </row>
    <row r="8747" spans="1:11" x14ac:dyDescent="0.3">
      <c r="A8747" s="281" t="s">
        <v>2147</v>
      </c>
      <c r="B8747" s="281">
        <v>43</v>
      </c>
      <c r="C8747" s="24" t="str">
        <f t="shared" si="136"/>
        <v>kanata43</v>
      </c>
      <c r="D8747" s="281">
        <v>445</v>
      </c>
      <c r="E8747" s="281">
        <v>153</v>
      </c>
      <c r="F8747" s="281">
        <v>4999</v>
      </c>
      <c r="G8747" s="24">
        <v>100</v>
      </c>
      <c r="H8747" s="24">
        <v>0</v>
      </c>
      <c r="I8747" s="24">
        <v>0</v>
      </c>
      <c r="J8747" s="282">
        <v>15</v>
      </c>
      <c r="K8747" s="282">
        <v>0</v>
      </c>
    </row>
    <row r="8748" spans="1:11" x14ac:dyDescent="0.3">
      <c r="A8748" s="281" t="s">
        <v>2147</v>
      </c>
      <c r="B8748" s="281">
        <v>44</v>
      </c>
      <c r="C8748" s="24" t="str">
        <f t="shared" si="136"/>
        <v>kanata44</v>
      </c>
      <c r="D8748" s="281">
        <v>451</v>
      </c>
      <c r="E8748" s="281">
        <v>155</v>
      </c>
      <c r="F8748" s="281">
        <v>5065</v>
      </c>
      <c r="G8748" s="24">
        <v>100</v>
      </c>
      <c r="H8748" s="24">
        <v>0</v>
      </c>
      <c r="I8748" s="24">
        <v>0</v>
      </c>
      <c r="J8748" s="282">
        <v>15</v>
      </c>
      <c r="K8748" s="282">
        <v>0</v>
      </c>
    </row>
    <row r="8749" spans="1:11" x14ac:dyDescent="0.3">
      <c r="A8749" s="281" t="s">
        <v>2147</v>
      </c>
      <c r="B8749" s="281">
        <v>45</v>
      </c>
      <c r="C8749" s="24" t="str">
        <f t="shared" si="136"/>
        <v>kanata45</v>
      </c>
      <c r="D8749" s="281">
        <v>456</v>
      </c>
      <c r="E8749" s="281">
        <v>157</v>
      </c>
      <c r="F8749" s="281">
        <v>5129</v>
      </c>
      <c r="G8749" s="24">
        <v>100</v>
      </c>
      <c r="H8749" s="24">
        <v>0</v>
      </c>
      <c r="I8749" s="24">
        <v>0</v>
      </c>
      <c r="J8749" s="282">
        <v>15</v>
      </c>
      <c r="K8749" s="282">
        <v>0</v>
      </c>
    </row>
    <row r="8750" spans="1:11" x14ac:dyDescent="0.3">
      <c r="A8750" s="281" t="s">
        <v>2147</v>
      </c>
      <c r="B8750" s="281">
        <v>46</v>
      </c>
      <c r="C8750" s="24" t="str">
        <f t="shared" si="136"/>
        <v>kanata46</v>
      </c>
      <c r="D8750" s="281">
        <v>462</v>
      </c>
      <c r="E8750" s="281">
        <v>158</v>
      </c>
      <c r="F8750" s="281">
        <v>5190</v>
      </c>
      <c r="G8750" s="24">
        <v>100</v>
      </c>
      <c r="H8750" s="24">
        <v>0</v>
      </c>
      <c r="I8750" s="24">
        <v>0</v>
      </c>
      <c r="J8750" s="282">
        <v>15</v>
      </c>
      <c r="K8750" s="282">
        <v>0</v>
      </c>
    </row>
    <row r="8751" spans="1:11" x14ac:dyDescent="0.3">
      <c r="A8751" s="281" t="s">
        <v>2147</v>
      </c>
      <c r="B8751" s="281">
        <v>47</v>
      </c>
      <c r="C8751" s="24" t="str">
        <f t="shared" si="136"/>
        <v>kanata47</v>
      </c>
      <c r="D8751" s="281">
        <v>468</v>
      </c>
      <c r="E8751" s="281">
        <v>160</v>
      </c>
      <c r="F8751" s="281">
        <v>5256</v>
      </c>
      <c r="G8751" s="24">
        <v>100</v>
      </c>
      <c r="H8751" s="24">
        <v>0</v>
      </c>
      <c r="I8751" s="24">
        <v>0</v>
      </c>
      <c r="J8751" s="282">
        <v>15</v>
      </c>
      <c r="K8751" s="282">
        <v>0</v>
      </c>
    </row>
    <row r="8752" spans="1:11" x14ac:dyDescent="0.3">
      <c r="A8752" s="281" t="s">
        <v>2147</v>
      </c>
      <c r="B8752" s="281">
        <v>48</v>
      </c>
      <c r="C8752" s="24" t="str">
        <f t="shared" si="136"/>
        <v>kanata48</v>
      </c>
      <c r="D8752" s="281">
        <v>473</v>
      </c>
      <c r="E8752" s="281">
        <v>162</v>
      </c>
      <c r="F8752" s="281">
        <v>5325</v>
      </c>
      <c r="G8752" s="24">
        <v>100</v>
      </c>
      <c r="H8752" s="24">
        <v>0</v>
      </c>
      <c r="I8752" s="24">
        <v>0</v>
      </c>
      <c r="J8752" s="282">
        <v>15</v>
      </c>
      <c r="K8752" s="282">
        <v>0</v>
      </c>
    </row>
    <row r="8753" spans="1:11" x14ac:dyDescent="0.3">
      <c r="A8753" s="281" t="s">
        <v>2147</v>
      </c>
      <c r="B8753" s="281">
        <v>49</v>
      </c>
      <c r="C8753" s="24" t="str">
        <f t="shared" si="136"/>
        <v>kanata49</v>
      </c>
      <c r="D8753" s="281">
        <v>479</v>
      </c>
      <c r="E8753" s="281">
        <v>164</v>
      </c>
      <c r="F8753" s="281">
        <v>5389</v>
      </c>
      <c r="G8753" s="24">
        <v>100</v>
      </c>
      <c r="H8753" s="24">
        <v>0</v>
      </c>
      <c r="I8753" s="24">
        <v>0</v>
      </c>
      <c r="J8753" s="282">
        <v>15</v>
      </c>
      <c r="K8753" s="282">
        <v>0</v>
      </c>
    </row>
    <row r="8754" spans="1:11" x14ac:dyDescent="0.3">
      <c r="A8754" s="281" t="s">
        <v>2147</v>
      </c>
      <c r="B8754" s="281">
        <v>50</v>
      </c>
      <c r="C8754" s="24" t="str">
        <f t="shared" si="136"/>
        <v>kanata50</v>
      </c>
      <c r="D8754" s="281">
        <v>485</v>
      </c>
      <c r="E8754" s="281">
        <v>166</v>
      </c>
      <c r="F8754" s="281">
        <v>5460</v>
      </c>
      <c r="G8754" s="24">
        <v>100</v>
      </c>
      <c r="H8754" s="24">
        <v>0</v>
      </c>
      <c r="I8754" s="24">
        <v>0</v>
      </c>
      <c r="J8754" s="282">
        <v>15</v>
      </c>
      <c r="K8754" s="282">
        <v>0</v>
      </c>
    </row>
    <row r="8755" spans="1:11" x14ac:dyDescent="0.3">
      <c r="A8755" s="281" t="s">
        <v>2147</v>
      </c>
      <c r="B8755" s="281">
        <v>51</v>
      </c>
      <c r="C8755" s="24" t="str">
        <f t="shared" si="136"/>
        <v>kanata51</v>
      </c>
      <c r="D8755" s="281">
        <v>529</v>
      </c>
      <c r="E8755" s="281">
        <v>182</v>
      </c>
      <c r="F8755" s="281">
        <v>5942</v>
      </c>
      <c r="G8755" s="24">
        <v>100</v>
      </c>
      <c r="H8755" s="24">
        <v>0</v>
      </c>
      <c r="I8755" s="24">
        <v>0</v>
      </c>
      <c r="J8755" s="282">
        <v>15</v>
      </c>
      <c r="K8755" s="282">
        <v>0</v>
      </c>
    </row>
    <row r="8756" spans="1:11" x14ac:dyDescent="0.3">
      <c r="A8756" s="281" t="s">
        <v>2147</v>
      </c>
      <c r="B8756" s="281">
        <v>52</v>
      </c>
      <c r="C8756" s="24" t="str">
        <f t="shared" si="136"/>
        <v>kanata52</v>
      </c>
      <c r="D8756" s="281">
        <v>536</v>
      </c>
      <c r="E8756" s="281">
        <v>184</v>
      </c>
      <c r="F8756" s="281">
        <v>6014</v>
      </c>
      <c r="G8756" s="24">
        <v>100</v>
      </c>
      <c r="H8756" s="24">
        <v>0</v>
      </c>
      <c r="I8756" s="24">
        <v>0</v>
      </c>
      <c r="J8756" s="282">
        <v>15</v>
      </c>
      <c r="K8756" s="282">
        <v>0</v>
      </c>
    </row>
    <row r="8757" spans="1:11" x14ac:dyDescent="0.3">
      <c r="A8757" s="281" t="s">
        <v>2147</v>
      </c>
      <c r="B8757" s="281">
        <v>53</v>
      </c>
      <c r="C8757" s="24" t="str">
        <f t="shared" si="136"/>
        <v>kanata53</v>
      </c>
      <c r="D8757" s="281">
        <v>542</v>
      </c>
      <c r="E8757" s="281">
        <v>186</v>
      </c>
      <c r="F8757" s="281">
        <v>6090</v>
      </c>
      <c r="G8757" s="24">
        <v>100</v>
      </c>
      <c r="H8757" s="24">
        <v>0</v>
      </c>
      <c r="I8757" s="24">
        <v>0</v>
      </c>
      <c r="J8757" s="282">
        <v>15</v>
      </c>
      <c r="K8757" s="282">
        <v>0</v>
      </c>
    </row>
    <row r="8758" spans="1:11" x14ac:dyDescent="0.3">
      <c r="A8758" s="281" t="s">
        <v>2147</v>
      </c>
      <c r="B8758" s="281">
        <v>54</v>
      </c>
      <c r="C8758" s="24" t="str">
        <f t="shared" si="136"/>
        <v>kanata54</v>
      </c>
      <c r="D8758" s="281">
        <v>549</v>
      </c>
      <c r="E8758" s="281">
        <v>188</v>
      </c>
      <c r="F8758" s="281">
        <v>6170</v>
      </c>
      <c r="G8758" s="24">
        <v>100</v>
      </c>
      <c r="H8758" s="24">
        <v>0</v>
      </c>
      <c r="I8758" s="24">
        <v>0</v>
      </c>
      <c r="J8758" s="282">
        <v>15</v>
      </c>
      <c r="K8758" s="282">
        <v>0</v>
      </c>
    </row>
    <row r="8759" spans="1:11" x14ac:dyDescent="0.3">
      <c r="A8759" s="281" t="s">
        <v>2147</v>
      </c>
      <c r="B8759" s="281">
        <v>55</v>
      </c>
      <c r="C8759" s="24" t="str">
        <f t="shared" si="136"/>
        <v>kanata55</v>
      </c>
      <c r="D8759" s="281">
        <v>555</v>
      </c>
      <c r="E8759" s="281">
        <v>191</v>
      </c>
      <c r="F8759" s="281">
        <v>6244</v>
      </c>
      <c r="G8759" s="24">
        <v>100</v>
      </c>
      <c r="H8759" s="24">
        <v>0</v>
      </c>
      <c r="I8759" s="24">
        <v>0</v>
      </c>
      <c r="J8759" s="282">
        <v>15</v>
      </c>
      <c r="K8759" s="282">
        <v>0</v>
      </c>
    </row>
    <row r="8760" spans="1:11" x14ac:dyDescent="0.3">
      <c r="A8760" s="281" t="s">
        <v>2147</v>
      </c>
      <c r="B8760" s="281">
        <v>56</v>
      </c>
      <c r="C8760" s="24" t="str">
        <f t="shared" si="136"/>
        <v>kanata56</v>
      </c>
      <c r="D8760" s="281">
        <v>562</v>
      </c>
      <c r="E8760" s="281">
        <v>193</v>
      </c>
      <c r="F8760" s="281">
        <v>6326</v>
      </c>
      <c r="G8760" s="24">
        <v>100</v>
      </c>
      <c r="H8760" s="24">
        <v>0</v>
      </c>
      <c r="I8760" s="24">
        <v>0</v>
      </c>
      <c r="J8760" s="282">
        <v>15</v>
      </c>
      <c r="K8760" s="282">
        <v>0</v>
      </c>
    </row>
    <row r="8761" spans="1:11" x14ac:dyDescent="0.3">
      <c r="A8761" s="281" t="s">
        <v>2147</v>
      </c>
      <c r="B8761" s="281">
        <v>57</v>
      </c>
      <c r="C8761" s="24" t="str">
        <f t="shared" si="136"/>
        <v>kanata57</v>
      </c>
      <c r="D8761" s="281">
        <v>569</v>
      </c>
      <c r="E8761" s="281">
        <v>195</v>
      </c>
      <c r="F8761" s="281">
        <v>6407</v>
      </c>
      <c r="G8761" s="24">
        <v>100</v>
      </c>
      <c r="H8761" s="24">
        <v>0</v>
      </c>
      <c r="I8761" s="24">
        <v>0</v>
      </c>
      <c r="J8761" s="282">
        <v>15</v>
      </c>
      <c r="K8761" s="282">
        <v>0</v>
      </c>
    </row>
    <row r="8762" spans="1:11" x14ac:dyDescent="0.3">
      <c r="A8762" s="281" t="s">
        <v>2147</v>
      </c>
      <c r="B8762" s="281">
        <v>58</v>
      </c>
      <c r="C8762" s="24" t="str">
        <f t="shared" si="136"/>
        <v>kanata58</v>
      </c>
      <c r="D8762" s="281">
        <v>576</v>
      </c>
      <c r="E8762" s="281">
        <v>198</v>
      </c>
      <c r="F8762" s="281">
        <v>6483</v>
      </c>
      <c r="G8762" s="24">
        <v>100</v>
      </c>
      <c r="H8762" s="24">
        <v>0</v>
      </c>
      <c r="I8762" s="24">
        <v>0</v>
      </c>
      <c r="J8762" s="282">
        <v>15</v>
      </c>
      <c r="K8762" s="282">
        <v>0</v>
      </c>
    </row>
    <row r="8763" spans="1:11" x14ac:dyDescent="0.3">
      <c r="A8763" s="281" t="s">
        <v>2147</v>
      </c>
      <c r="B8763" s="281">
        <v>59</v>
      </c>
      <c r="C8763" s="24" t="str">
        <f t="shared" si="136"/>
        <v>kanata59</v>
      </c>
      <c r="D8763" s="281">
        <v>583</v>
      </c>
      <c r="E8763" s="281">
        <v>200</v>
      </c>
      <c r="F8763" s="281">
        <v>6566</v>
      </c>
      <c r="G8763" s="24">
        <v>100</v>
      </c>
      <c r="H8763" s="24">
        <v>0</v>
      </c>
      <c r="I8763" s="24">
        <v>0</v>
      </c>
      <c r="J8763" s="282">
        <v>15</v>
      </c>
      <c r="K8763" s="282">
        <v>0</v>
      </c>
    </row>
    <row r="8764" spans="1:11" x14ac:dyDescent="0.3">
      <c r="A8764" s="281" t="s">
        <v>2147</v>
      </c>
      <c r="B8764" s="281">
        <v>60</v>
      </c>
      <c r="C8764" s="24" t="str">
        <f t="shared" si="136"/>
        <v>kanata60</v>
      </c>
      <c r="D8764" s="281">
        <v>590</v>
      </c>
      <c r="E8764" s="281">
        <v>202</v>
      </c>
      <c r="F8764" s="281">
        <v>6652</v>
      </c>
      <c r="G8764" s="24">
        <v>100</v>
      </c>
      <c r="H8764" s="24">
        <v>0</v>
      </c>
      <c r="I8764" s="24">
        <v>0</v>
      </c>
      <c r="J8764" s="282">
        <v>15</v>
      </c>
      <c r="K8764" s="282">
        <v>0</v>
      </c>
    </row>
    <row r="8765" spans="1:11" x14ac:dyDescent="0.3">
      <c r="A8765" s="281" t="s">
        <v>2147</v>
      </c>
      <c r="B8765" s="281">
        <v>61</v>
      </c>
      <c r="C8765" s="24" t="str">
        <f t="shared" si="136"/>
        <v>kanata61</v>
      </c>
      <c r="D8765" s="281">
        <v>644</v>
      </c>
      <c r="E8765" s="281">
        <v>221</v>
      </c>
      <c r="F8765" s="281">
        <v>7319</v>
      </c>
      <c r="G8765" s="24">
        <v>100</v>
      </c>
      <c r="H8765" s="24">
        <v>0</v>
      </c>
      <c r="I8765" s="24">
        <v>0</v>
      </c>
      <c r="J8765" s="282">
        <v>15</v>
      </c>
      <c r="K8765" s="282">
        <v>0</v>
      </c>
    </row>
    <row r="8766" spans="1:11" x14ac:dyDescent="0.3">
      <c r="A8766" s="281" t="s">
        <v>2147</v>
      </c>
      <c r="B8766" s="281">
        <v>62</v>
      </c>
      <c r="C8766" s="24" t="str">
        <f t="shared" si="136"/>
        <v>kanata62</v>
      </c>
      <c r="D8766" s="281">
        <v>651</v>
      </c>
      <c r="E8766" s="281">
        <v>224</v>
      </c>
      <c r="F8766" s="281">
        <v>7415</v>
      </c>
      <c r="G8766" s="24">
        <v>100</v>
      </c>
      <c r="H8766" s="24">
        <v>0</v>
      </c>
      <c r="I8766" s="24">
        <v>0</v>
      </c>
      <c r="J8766" s="282">
        <v>15</v>
      </c>
      <c r="K8766" s="282">
        <v>0</v>
      </c>
    </row>
    <row r="8767" spans="1:11" x14ac:dyDescent="0.3">
      <c r="A8767" s="281" t="s">
        <v>2147</v>
      </c>
      <c r="B8767" s="281">
        <v>63</v>
      </c>
      <c r="C8767" s="24" t="str">
        <f t="shared" si="136"/>
        <v>kanata63</v>
      </c>
      <c r="D8767" s="281">
        <v>659</v>
      </c>
      <c r="E8767" s="281">
        <v>226</v>
      </c>
      <c r="F8767" s="281">
        <v>7524</v>
      </c>
      <c r="G8767" s="24">
        <v>100</v>
      </c>
      <c r="H8767" s="24">
        <v>0</v>
      </c>
      <c r="I8767" s="24">
        <v>0</v>
      </c>
      <c r="J8767" s="282">
        <v>15</v>
      </c>
      <c r="K8767" s="282">
        <v>0</v>
      </c>
    </row>
    <row r="8768" spans="1:11" x14ac:dyDescent="0.3">
      <c r="A8768" s="281" t="s">
        <v>2147</v>
      </c>
      <c r="B8768" s="281">
        <v>64</v>
      </c>
      <c r="C8768" s="24" t="str">
        <f t="shared" si="136"/>
        <v>kanata64</v>
      </c>
      <c r="D8768" s="281">
        <v>667</v>
      </c>
      <c r="E8768" s="281">
        <v>229</v>
      </c>
      <c r="F8768" s="281">
        <v>7615</v>
      </c>
      <c r="G8768" s="24">
        <v>100</v>
      </c>
      <c r="H8768" s="24">
        <v>0</v>
      </c>
      <c r="I8768" s="24">
        <v>0</v>
      </c>
      <c r="J8768" s="282">
        <v>15</v>
      </c>
      <c r="K8768" s="282">
        <v>0</v>
      </c>
    </row>
    <row r="8769" spans="1:11" x14ac:dyDescent="0.3">
      <c r="A8769" s="281" t="s">
        <v>2147</v>
      </c>
      <c r="B8769" s="281">
        <v>65</v>
      </c>
      <c r="C8769" s="24" t="str">
        <f t="shared" si="136"/>
        <v>kanata65</v>
      </c>
      <c r="D8769" s="281">
        <v>675</v>
      </c>
      <c r="E8769" s="281">
        <v>232</v>
      </c>
      <c r="F8769" s="281">
        <v>7716</v>
      </c>
      <c r="G8769" s="24">
        <v>100</v>
      </c>
      <c r="H8769" s="24">
        <v>0</v>
      </c>
      <c r="I8769" s="24">
        <v>0</v>
      </c>
      <c r="J8769" s="282">
        <v>15</v>
      </c>
      <c r="K8769" s="282">
        <v>0</v>
      </c>
    </row>
    <row r="8770" spans="1:11" x14ac:dyDescent="0.3">
      <c r="A8770" s="281" t="s">
        <v>2147</v>
      </c>
      <c r="B8770" s="281">
        <v>66</v>
      </c>
      <c r="C8770" s="24" t="str">
        <f t="shared" si="136"/>
        <v>kanata66</v>
      </c>
      <c r="D8770" s="281">
        <v>683</v>
      </c>
      <c r="E8770" s="281">
        <v>234</v>
      </c>
      <c r="F8770" s="281">
        <v>7817</v>
      </c>
      <c r="G8770" s="24">
        <v>100</v>
      </c>
      <c r="H8770" s="24">
        <v>0</v>
      </c>
      <c r="I8770" s="24">
        <v>0</v>
      </c>
      <c r="J8770" s="282">
        <v>15</v>
      </c>
      <c r="K8770" s="282">
        <v>0</v>
      </c>
    </row>
    <row r="8771" spans="1:11" x14ac:dyDescent="0.3">
      <c r="A8771" s="281" t="s">
        <v>2147</v>
      </c>
      <c r="B8771" s="281">
        <v>67</v>
      </c>
      <c r="C8771" s="24" t="str">
        <f t="shared" si="136"/>
        <v>kanata67</v>
      </c>
      <c r="D8771" s="281">
        <v>691</v>
      </c>
      <c r="E8771" s="281">
        <v>237</v>
      </c>
      <c r="F8771" s="281">
        <v>7926</v>
      </c>
      <c r="G8771" s="24">
        <v>100</v>
      </c>
      <c r="H8771" s="24">
        <v>0</v>
      </c>
      <c r="I8771" s="24">
        <v>0</v>
      </c>
      <c r="J8771" s="282">
        <v>15</v>
      </c>
      <c r="K8771" s="282">
        <v>0</v>
      </c>
    </row>
    <row r="8772" spans="1:11" x14ac:dyDescent="0.3">
      <c r="A8772" s="281" t="s">
        <v>2147</v>
      </c>
      <c r="B8772" s="281">
        <v>68</v>
      </c>
      <c r="C8772" s="24" t="str">
        <f t="shared" si="136"/>
        <v>kanata68</v>
      </c>
      <c r="D8772" s="281">
        <v>699</v>
      </c>
      <c r="E8772" s="281">
        <v>240</v>
      </c>
      <c r="F8772" s="281">
        <v>8021</v>
      </c>
      <c r="G8772" s="24">
        <v>100</v>
      </c>
      <c r="H8772" s="24">
        <v>0</v>
      </c>
      <c r="I8772" s="24">
        <v>0</v>
      </c>
      <c r="J8772" s="282">
        <v>15</v>
      </c>
      <c r="K8772" s="282">
        <v>0</v>
      </c>
    </row>
    <row r="8773" spans="1:11" x14ac:dyDescent="0.3">
      <c r="A8773" s="281" t="s">
        <v>2147</v>
      </c>
      <c r="B8773" s="281">
        <v>69</v>
      </c>
      <c r="C8773" s="24" t="str">
        <f t="shared" si="136"/>
        <v>kanata69</v>
      </c>
      <c r="D8773" s="281">
        <v>707</v>
      </c>
      <c r="E8773" s="281">
        <v>243</v>
      </c>
      <c r="F8773" s="281">
        <v>8127</v>
      </c>
      <c r="G8773" s="24">
        <v>100</v>
      </c>
      <c r="H8773" s="24">
        <v>0</v>
      </c>
      <c r="I8773" s="24">
        <v>0</v>
      </c>
      <c r="J8773" s="282">
        <v>15</v>
      </c>
      <c r="K8773" s="282">
        <v>0</v>
      </c>
    </row>
    <row r="8774" spans="1:11" x14ac:dyDescent="0.3">
      <c r="A8774" s="281" t="s">
        <v>2147</v>
      </c>
      <c r="B8774" s="281">
        <v>70</v>
      </c>
      <c r="C8774" s="24" t="str">
        <f t="shared" ref="C8774:C8837" si="137">A8774&amp;B8774</f>
        <v>kanata70</v>
      </c>
      <c r="D8774" s="281">
        <v>716</v>
      </c>
      <c r="E8774" s="281">
        <v>246</v>
      </c>
      <c r="F8774" s="281">
        <v>8224</v>
      </c>
      <c r="G8774" s="24">
        <v>100</v>
      </c>
      <c r="H8774" s="24">
        <v>0</v>
      </c>
      <c r="I8774" s="24">
        <v>0</v>
      </c>
      <c r="J8774" s="282">
        <v>15</v>
      </c>
      <c r="K8774" s="282">
        <v>0</v>
      </c>
    </row>
    <row r="8775" spans="1:11" x14ac:dyDescent="0.3">
      <c r="A8775" s="281" t="s">
        <v>2147</v>
      </c>
      <c r="B8775" s="281">
        <v>71</v>
      </c>
      <c r="C8775" s="24" t="str">
        <f t="shared" si="137"/>
        <v>kanata71</v>
      </c>
      <c r="D8775" s="281">
        <v>782</v>
      </c>
      <c r="E8775" s="281">
        <v>268</v>
      </c>
      <c r="F8775" s="281">
        <v>8974</v>
      </c>
      <c r="G8775" s="24">
        <v>100</v>
      </c>
      <c r="H8775" s="24">
        <v>0</v>
      </c>
      <c r="I8775" s="24">
        <v>0</v>
      </c>
      <c r="J8775" s="282">
        <v>15</v>
      </c>
      <c r="K8775" s="282">
        <v>0</v>
      </c>
    </row>
    <row r="8776" spans="1:11" x14ac:dyDescent="0.3">
      <c r="A8776" s="281" t="s">
        <v>2147</v>
      </c>
      <c r="B8776" s="281">
        <v>72</v>
      </c>
      <c r="C8776" s="24" t="str">
        <f t="shared" si="137"/>
        <v>kanata72</v>
      </c>
      <c r="D8776" s="281">
        <v>791</v>
      </c>
      <c r="E8776" s="281">
        <v>272</v>
      </c>
      <c r="F8776" s="281">
        <v>9081</v>
      </c>
      <c r="G8776" s="24">
        <v>100</v>
      </c>
      <c r="H8776" s="24">
        <v>0</v>
      </c>
      <c r="I8776" s="24">
        <v>0</v>
      </c>
      <c r="J8776" s="282">
        <v>15</v>
      </c>
      <c r="K8776" s="282">
        <v>0</v>
      </c>
    </row>
    <row r="8777" spans="1:11" x14ac:dyDescent="0.3">
      <c r="A8777" s="281" t="s">
        <v>2147</v>
      </c>
      <c r="B8777" s="281">
        <v>73</v>
      </c>
      <c r="C8777" s="24" t="str">
        <f t="shared" si="137"/>
        <v>kanata73</v>
      </c>
      <c r="D8777" s="281">
        <v>800</v>
      </c>
      <c r="E8777" s="281">
        <v>275</v>
      </c>
      <c r="F8777" s="281">
        <v>9208</v>
      </c>
      <c r="G8777" s="24">
        <v>100</v>
      </c>
      <c r="H8777" s="24">
        <v>0</v>
      </c>
      <c r="I8777" s="24">
        <v>0</v>
      </c>
      <c r="J8777" s="282">
        <v>15</v>
      </c>
      <c r="K8777" s="282">
        <v>0</v>
      </c>
    </row>
    <row r="8778" spans="1:11" x14ac:dyDescent="0.3">
      <c r="A8778" s="281" t="s">
        <v>2147</v>
      </c>
      <c r="B8778" s="281">
        <v>74</v>
      </c>
      <c r="C8778" s="24" t="str">
        <f t="shared" si="137"/>
        <v>kanata74</v>
      </c>
      <c r="D8778" s="281">
        <v>809</v>
      </c>
      <c r="E8778" s="281">
        <v>278</v>
      </c>
      <c r="F8778" s="281">
        <v>9318</v>
      </c>
      <c r="G8778" s="24">
        <v>100</v>
      </c>
      <c r="H8778" s="24">
        <v>0</v>
      </c>
      <c r="I8778" s="24">
        <v>0</v>
      </c>
      <c r="J8778" s="282">
        <v>15</v>
      </c>
      <c r="K8778" s="282">
        <v>0</v>
      </c>
    </row>
    <row r="8779" spans="1:11" x14ac:dyDescent="0.3">
      <c r="A8779" s="281" t="s">
        <v>2147</v>
      </c>
      <c r="B8779" s="281">
        <v>75</v>
      </c>
      <c r="C8779" s="24" t="str">
        <f t="shared" si="137"/>
        <v>kanata75</v>
      </c>
      <c r="D8779" s="281">
        <v>819</v>
      </c>
      <c r="E8779" s="281">
        <v>281</v>
      </c>
      <c r="F8779" s="281">
        <v>9442</v>
      </c>
      <c r="G8779" s="24">
        <v>100</v>
      </c>
      <c r="H8779" s="24">
        <v>0</v>
      </c>
      <c r="I8779" s="24">
        <v>0</v>
      </c>
      <c r="J8779" s="282">
        <v>15</v>
      </c>
      <c r="K8779" s="282">
        <v>0</v>
      </c>
    </row>
    <row r="8780" spans="1:11" x14ac:dyDescent="0.3">
      <c r="A8780" s="281" t="s">
        <v>2147</v>
      </c>
      <c r="B8780" s="281">
        <v>76</v>
      </c>
      <c r="C8780" s="24" t="str">
        <f t="shared" si="137"/>
        <v>kanata76</v>
      </c>
      <c r="D8780" s="281">
        <v>829</v>
      </c>
      <c r="E8780" s="281">
        <v>284</v>
      </c>
      <c r="F8780" s="281">
        <v>9554</v>
      </c>
      <c r="G8780" s="24">
        <v>100</v>
      </c>
      <c r="H8780" s="24">
        <v>0</v>
      </c>
      <c r="I8780" s="24">
        <v>0</v>
      </c>
      <c r="J8780" s="282">
        <v>15</v>
      </c>
      <c r="K8780" s="282">
        <v>0</v>
      </c>
    </row>
    <row r="8781" spans="1:11" x14ac:dyDescent="0.3">
      <c r="A8781" s="281" t="s">
        <v>2147</v>
      </c>
      <c r="B8781" s="281">
        <v>77</v>
      </c>
      <c r="C8781" s="24" t="str">
        <f t="shared" si="137"/>
        <v>kanata77</v>
      </c>
      <c r="D8781" s="281">
        <v>838</v>
      </c>
      <c r="E8781" s="281">
        <v>288</v>
      </c>
      <c r="F8781" s="281">
        <v>9687</v>
      </c>
      <c r="G8781" s="24">
        <v>100</v>
      </c>
      <c r="H8781" s="24">
        <v>0</v>
      </c>
      <c r="I8781" s="24">
        <v>0</v>
      </c>
      <c r="J8781" s="282">
        <v>15</v>
      </c>
      <c r="K8781" s="282">
        <v>0</v>
      </c>
    </row>
    <row r="8782" spans="1:11" x14ac:dyDescent="0.3">
      <c r="A8782" s="281" t="s">
        <v>2147</v>
      </c>
      <c r="B8782" s="281">
        <v>78</v>
      </c>
      <c r="C8782" s="24" t="str">
        <f t="shared" si="137"/>
        <v>kanata78</v>
      </c>
      <c r="D8782" s="281">
        <v>848</v>
      </c>
      <c r="E8782" s="281">
        <v>291</v>
      </c>
      <c r="F8782" s="281">
        <v>9803</v>
      </c>
      <c r="G8782" s="24">
        <v>100</v>
      </c>
      <c r="H8782" s="24">
        <v>0</v>
      </c>
      <c r="I8782" s="24">
        <v>0</v>
      </c>
      <c r="J8782" s="282">
        <v>15</v>
      </c>
      <c r="K8782" s="282">
        <v>0</v>
      </c>
    </row>
    <row r="8783" spans="1:11" x14ac:dyDescent="0.3">
      <c r="A8783" s="281" t="s">
        <v>2147</v>
      </c>
      <c r="B8783" s="281">
        <v>79</v>
      </c>
      <c r="C8783" s="24" t="str">
        <f t="shared" si="137"/>
        <v>kanata79</v>
      </c>
      <c r="D8783" s="281">
        <v>858</v>
      </c>
      <c r="E8783" s="281">
        <v>295</v>
      </c>
      <c r="F8783" s="281">
        <v>9933</v>
      </c>
      <c r="G8783" s="24">
        <v>100</v>
      </c>
      <c r="H8783" s="24">
        <v>0</v>
      </c>
      <c r="I8783" s="24">
        <v>0</v>
      </c>
      <c r="J8783" s="282">
        <v>15</v>
      </c>
      <c r="K8783" s="282">
        <v>0</v>
      </c>
    </row>
    <row r="8784" spans="1:11" x14ac:dyDescent="0.3">
      <c r="A8784" s="281" t="s">
        <v>2147</v>
      </c>
      <c r="B8784" s="281">
        <v>80</v>
      </c>
      <c r="C8784" s="24" t="str">
        <f t="shared" si="137"/>
        <v>kanata80</v>
      </c>
      <c r="D8784" s="281">
        <v>868</v>
      </c>
      <c r="E8784" s="281">
        <v>298</v>
      </c>
      <c r="F8784" s="281">
        <v>10052</v>
      </c>
      <c r="G8784" s="24">
        <v>100</v>
      </c>
      <c r="H8784" s="24">
        <v>0</v>
      </c>
      <c r="I8784" s="24">
        <v>0</v>
      </c>
      <c r="J8784" s="282">
        <v>15</v>
      </c>
      <c r="K8784" s="282">
        <v>0</v>
      </c>
    </row>
    <row r="8785" spans="1:11" x14ac:dyDescent="0.3">
      <c r="A8785" s="281" t="s">
        <v>2147</v>
      </c>
      <c r="B8785" s="281">
        <v>81</v>
      </c>
      <c r="C8785" s="24" t="str">
        <f t="shared" si="137"/>
        <v>kanata81</v>
      </c>
      <c r="D8785" s="281">
        <v>948</v>
      </c>
      <c r="E8785" s="281">
        <v>325</v>
      </c>
      <c r="F8785" s="281">
        <v>11108</v>
      </c>
      <c r="G8785" s="24">
        <v>100</v>
      </c>
      <c r="H8785" s="24">
        <v>0</v>
      </c>
      <c r="I8785" s="24">
        <v>0</v>
      </c>
      <c r="J8785" s="282">
        <v>15</v>
      </c>
      <c r="K8785" s="282">
        <v>0</v>
      </c>
    </row>
    <row r="8786" spans="1:11" x14ac:dyDescent="0.3">
      <c r="A8786" s="281" t="s">
        <v>2147</v>
      </c>
      <c r="B8786" s="281">
        <v>82</v>
      </c>
      <c r="C8786" s="24" t="str">
        <f t="shared" si="137"/>
        <v>kanata82</v>
      </c>
      <c r="D8786" s="281">
        <v>959</v>
      </c>
      <c r="E8786" s="281">
        <v>329</v>
      </c>
      <c r="F8786" s="281">
        <v>11241</v>
      </c>
      <c r="G8786" s="24">
        <v>100</v>
      </c>
      <c r="H8786" s="24">
        <v>0</v>
      </c>
      <c r="I8786" s="24">
        <v>0</v>
      </c>
      <c r="J8786" s="282">
        <v>15</v>
      </c>
      <c r="K8786" s="282">
        <v>0</v>
      </c>
    </row>
    <row r="8787" spans="1:11" x14ac:dyDescent="0.3">
      <c r="A8787" s="281" t="s">
        <v>2147</v>
      </c>
      <c r="B8787" s="281">
        <v>83</v>
      </c>
      <c r="C8787" s="24" t="str">
        <f t="shared" si="137"/>
        <v>kanata83</v>
      </c>
      <c r="D8787" s="281">
        <v>970</v>
      </c>
      <c r="E8787" s="281">
        <v>333</v>
      </c>
      <c r="F8787" s="281">
        <v>11397</v>
      </c>
      <c r="G8787" s="24">
        <v>100</v>
      </c>
      <c r="H8787" s="24">
        <v>0</v>
      </c>
      <c r="I8787" s="24">
        <v>0</v>
      </c>
      <c r="J8787" s="282">
        <v>15</v>
      </c>
      <c r="K8787" s="282">
        <v>0</v>
      </c>
    </row>
    <row r="8788" spans="1:11" x14ac:dyDescent="0.3">
      <c r="A8788" s="281" t="s">
        <v>2147</v>
      </c>
      <c r="B8788" s="281">
        <v>84</v>
      </c>
      <c r="C8788" s="24" t="str">
        <f t="shared" si="137"/>
        <v>kanata84</v>
      </c>
      <c r="D8788" s="281">
        <v>981</v>
      </c>
      <c r="E8788" s="281">
        <v>337</v>
      </c>
      <c r="F8788" s="281">
        <v>11533</v>
      </c>
      <c r="G8788" s="24">
        <v>100</v>
      </c>
      <c r="H8788" s="24">
        <v>0</v>
      </c>
      <c r="I8788" s="24">
        <v>0</v>
      </c>
      <c r="J8788" s="282">
        <v>15</v>
      </c>
      <c r="K8788" s="282">
        <v>0</v>
      </c>
    </row>
    <row r="8789" spans="1:11" x14ac:dyDescent="0.3">
      <c r="A8789" s="281" t="s">
        <v>2147</v>
      </c>
      <c r="B8789" s="281">
        <v>85</v>
      </c>
      <c r="C8789" s="24" t="str">
        <f t="shared" si="137"/>
        <v>kanata85</v>
      </c>
      <c r="D8789" s="281">
        <v>992</v>
      </c>
      <c r="E8789" s="281">
        <v>341</v>
      </c>
      <c r="F8789" s="281">
        <v>11696</v>
      </c>
      <c r="G8789" s="24">
        <v>100</v>
      </c>
      <c r="H8789" s="24">
        <v>0</v>
      </c>
      <c r="I8789" s="24">
        <v>0</v>
      </c>
      <c r="J8789" s="282">
        <v>15</v>
      </c>
      <c r="K8789" s="282">
        <v>0</v>
      </c>
    </row>
    <row r="8790" spans="1:11" x14ac:dyDescent="0.3">
      <c r="A8790" s="281" t="s">
        <v>2147</v>
      </c>
      <c r="B8790" s="281">
        <v>86</v>
      </c>
      <c r="C8790" s="24" t="str">
        <f t="shared" si="137"/>
        <v>kanata86</v>
      </c>
      <c r="D8790" s="281">
        <v>1004</v>
      </c>
      <c r="E8790" s="281">
        <v>345</v>
      </c>
      <c r="F8790" s="281">
        <v>11836</v>
      </c>
      <c r="G8790" s="24">
        <v>100</v>
      </c>
      <c r="H8790" s="24">
        <v>0</v>
      </c>
      <c r="I8790" s="24">
        <v>0</v>
      </c>
      <c r="J8790" s="282">
        <v>15</v>
      </c>
      <c r="K8790" s="282">
        <v>0</v>
      </c>
    </row>
    <row r="8791" spans="1:11" x14ac:dyDescent="0.3">
      <c r="A8791" s="281" t="s">
        <v>2147</v>
      </c>
      <c r="B8791" s="281">
        <v>87</v>
      </c>
      <c r="C8791" s="24" t="str">
        <f t="shared" si="137"/>
        <v>kanata87</v>
      </c>
      <c r="D8791" s="281">
        <v>1015</v>
      </c>
      <c r="E8791" s="281">
        <v>349</v>
      </c>
      <c r="F8791" s="281">
        <v>11977</v>
      </c>
      <c r="G8791" s="24">
        <v>100</v>
      </c>
      <c r="H8791" s="24">
        <v>0</v>
      </c>
      <c r="I8791" s="24">
        <v>0</v>
      </c>
      <c r="J8791" s="282">
        <v>15</v>
      </c>
      <c r="K8791" s="282">
        <v>0</v>
      </c>
    </row>
    <row r="8792" spans="1:11" x14ac:dyDescent="0.3">
      <c r="A8792" s="281" t="s">
        <v>2147</v>
      </c>
      <c r="B8792" s="281">
        <v>88</v>
      </c>
      <c r="C8792" s="24" t="str">
        <f t="shared" si="137"/>
        <v>kanata88</v>
      </c>
      <c r="D8792" s="281">
        <v>1027</v>
      </c>
      <c r="E8792" s="281">
        <v>353</v>
      </c>
      <c r="F8792" s="281">
        <v>12120</v>
      </c>
      <c r="G8792" s="24">
        <v>100</v>
      </c>
      <c r="H8792" s="24">
        <v>0</v>
      </c>
      <c r="I8792" s="24">
        <v>0</v>
      </c>
      <c r="J8792" s="282">
        <v>15</v>
      </c>
      <c r="K8792" s="282">
        <v>0</v>
      </c>
    </row>
    <row r="8793" spans="1:11" x14ac:dyDescent="0.3">
      <c r="A8793" s="281" t="s">
        <v>2147</v>
      </c>
      <c r="B8793" s="281">
        <v>89</v>
      </c>
      <c r="C8793" s="24" t="str">
        <f t="shared" si="137"/>
        <v>kanata89</v>
      </c>
      <c r="D8793" s="281">
        <v>1039</v>
      </c>
      <c r="E8793" s="281">
        <v>357</v>
      </c>
      <c r="F8793" s="281">
        <v>12305</v>
      </c>
      <c r="G8793" s="24">
        <v>100</v>
      </c>
      <c r="H8793" s="24">
        <v>0</v>
      </c>
      <c r="I8793" s="24">
        <v>0</v>
      </c>
      <c r="J8793" s="282">
        <v>15</v>
      </c>
      <c r="K8793" s="282">
        <v>0</v>
      </c>
    </row>
    <row r="8794" spans="1:11" x14ac:dyDescent="0.3">
      <c r="A8794" s="281" t="s">
        <v>2147</v>
      </c>
      <c r="B8794" s="281">
        <v>90</v>
      </c>
      <c r="C8794" s="24" t="str">
        <f t="shared" si="137"/>
        <v>kanata90</v>
      </c>
      <c r="D8794" s="281">
        <v>1051</v>
      </c>
      <c r="E8794" s="281">
        <v>361</v>
      </c>
      <c r="F8794" s="281">
        <v>12451</v>
      </c>
      <c r="G8794" s="24">
        <v>100</v>
      </c>
      <c r="H8794" s="24">
        <v>0</v>
      </c>
      <c r="I8794" s="24">
        <v>0</v>
      </c>
      <c r="J8794" s="282">
        <v>15</v>
      </c>
      <c r="K8794" s="282">
        <v>0</v>
      </c>
    </row>
    <row r="8795" spans="1:11" x14ac:dyDescent="0.3">
      <c r="A8795" s="281" t="s">
        <v>2147</v>
      </c>
      <c r="B8795" s="281">
        <v>91</v>
      </c>
      <c r="C8795" s="24" t="str">
        <f t="shared" si="137"/>
        <v>kanata91</v>
      </c>
      <c r="D8795" s="281">
        <v>1147</v>
      </c>
      <c r="E8795" s="281">
        <v>394</v>
      </c>
      <c r="F8795" s="281">
        <v>13573</v>
      </c>
      <c r="G8795" s="24">
        <v>100</v>
      </c>
      <c r="H8795" s="24">
        <v>0</v>
      </c>
      <c r="I8795" s="24">
        <v>0</v>
      </c>
      <c r="J8795" s="282">
        <v>15</v>
      </c>
      <c r="K8795" s="282">
        <v>0</v>
      </c>
    </row>
    <row r="8796" spans="1:11" x14ac:dyDescent="0.3">
      <c r="A8796" s="281" t="s">
        <v>2147</v>
      </c>
      <c r="B8796" s="281">
        <v>92</v>
      </c>
      <c r="C8796" s="24" t="str">
        <f t="shared" si="137"/>
        <v>kanata92</v>
      </c>
      <c r="D8796" s="281">
        <v>1161</v>
      </c>
      <c r="E8796" s="281">
        <v>399</v>
      </c>
      <c r="F8796" s="281">
        <v>13734</v>
      </c>
      <c r="G8796" s="24">
        <v>100</v>
      </c>
      <c r="H8796" s="24">
        <v>0</v>
      </c>
      <c r="I8796" s="24">
        <v>0</v>
      </c>
      <c r="J8796" s="282">
        <v>15</v>
      </c>
      <c r="K8796" s="282">
        <v>0</v>
      </c>
    </row>
    <row r="8797" spans="1:11" x14ac:dyDescent="0.3">
      <c r="A8797" s="281" t="s">
        <v>2147</v>
      </c>
      <c r="B8797" s="281">
        <v>93</v>
      </c>
      <c r="C8797" s="24" t="str">
        <f t="shared" si="137"/>
        <v>kanata93</v>
      </c>
      <c r="D8797" s="281">
        <v>1174</v>
      </c>
      <c r="E8797" s="281">
        <v>403</v>
      </c>
      <c r="F8797" s="281">
        <v>13944</v>
      </c>
      <c r="G8797" s="24">
        <v>100</v>
      </c>
      <c r="H8797" s="24">
        <v>0</v>
      </c>
      <c r="I8797" s="24">
        <v>0</v>
      </c>
      <c r="J8797" s="282">
        <v>15</v>
      </c>
      <c r="K8797" s="282">
        <v>0</v>
      </c>
    </row>
    <row r="8798" spans="1:11" x14ac:dyDescent="0.3">
      <c r="A8798" s="281" t="s">
        <v>2147</v>
      </c>
      <c r="B8798" s="281">
        <v>94</v>
      </c>
      <c r="C8798" s="24" t="str">
        <f t="shared" si="137"/>
        <v>kanata94</v>
      </c>
      <c r="D8798" s="281">
        <v>1187</v>
      </c>
      <c r="E8798" s="281">
        <v>408</v>
      </c>
      <c r="F8798" s="281">
        <v>14110</v>
      </c>
      <c r="G8798" s="24">
        <v>100</v>
      </c>
      <c r="H8798" s="24">
        <v>0</v>
      </c>
      <c r="I8798" s="24">
        <v>0</v>
      </c>
      <c r="J8798" s="282">
        <v>15</v>
      </c>
      <c r="K8798" s="282">
        <v>0</v>
      </c>
    </row>
    <row r="8799" spans="1:11" x14ac:dyDescent="0.3">
      <c r="A8799" s="281" t="s">
        <v>2147</v>
      </c>
      <c r="B8799" s="281">
        <v>95</v>
      </c>
      <c r="C8799" s="24" t="str">
        <f t="shared" si="137"/>
        <v>kanata95</v>
      </c>
      <c r="D8799" s="281">
        <v>1201</v>
      </c>
      <c r="E8799" s="281">
        <v>413</v>
      </c>
      <c r="F8799" s="281">
        <v>14278</v>
      </c>
      <c r="G8799" s="24">
        <v>100</v>
      </c>
      <c r="H8799" s="24">
        <v>0</v>
      </c>
      <c r="I8799" s="24">
        <v>0</v>
      </c>
      <c r="J8799" s="282">
        <v>15</v>
      </c>
      <c r="K8799" s="282">
        <v>0</v>
      </c>
    </row>
    <row r="8800" spans="1:11" x14ac:dyDescent="0.3">
      <c r="A8800" s="281" t="s">
        <v>2147</v>
      </c>
      <c r="B8800" s="281">
        <v>96</v>
      </c>
      <c r="C8800" s="24" t="str">
        <f t="shared" si="137"/>
        <v>kanata96</v>
      </c>
      <c r="D8800" s="281">
        <v>1215</v>
      </c>
      <c r="E8800" s="281">
        <v>417</v>
      </c>
      <c r="F8800" s="281">
        <v>14448</v>
      </c>
      <c r="G8800" s="24">
        <v>100</v>
      </c>
      <c r="H8800" s="24">
        <v>0</v>
      </c>
      <c r="I8800" s="24">
        <v>0</v>
      </c>
      <c r="J8800" s="282">
        <v>15</v>
      </c>
      <c r="K8800" s="282">
        <v>0</v>
      </c>
    </row>
    <row r="8801" spans="1:11" x14ac:dyDescent="0.3">
      <c r="A8801" s="281" t="s">
        <v>2147</v>
      </c>
      <c r="B8801" s="281">
        <v>97</v>
      </c>
      <c r="C8801" s="24" t="str">
        <f t="shared" si="137"/>
        <v>kanata97</v>
      </c>
      <c r="D8801" s="281">
        <v>1229</v>
      </c>
      <c r="E8801" s="281">
        <v>422</v>
      </c>
      <c r="F8801" s="281">
        <v>14669</v>
      </c>
      <c r="G8801" s="24">
        <v>100</v>
      </c>
      <c r="H8801" s="24">
        <v>0</v>
      </c>
      <c r="I8801" s="24">
        <v>0</v>
      </c>
      <c r="J8801" s="282">
        <v>15</v>
      </c>
      <c r="K8801" s="282">
        <v>0</v>
      </c>
    </row>
    <row r="8802" spans="1:11" x14ac:dyDescent="0.3">
      <c r="A8802" s="281" t="s">
        <v>2147</v>
      </c>
      <c r="B8802" s="281">
        <v>98</v>
      </c>
      <c r="C8802" s="24" t="str">
        <f t="shared" si="137"/>
        <v>kanata98</v>
      </c>
      <c r="D8802" s="281">
        <v>1243</v>
      </c>
      <c r="E8802" s="281">
        <v>427</v>
      </c>
      <c r="F8802" s="281">
        <v>14843</v>
      </c>
      <c r="G8802" s="24">
        <v>100</v>
      </c>
      <c r="H8802" s="24">
        <v>0</v>
      </c>
      <c r="I8802" s="24">
        <v>0</v>
      </c>
      <c r="J8802" s="282">
        <v>15</v>
      </c>
      <c r="K8802" s="282">
        <v>0</v>
      </c>
    </row>
    <row r="8803" spans="1:11" x14ac:dyDescent="0.3">
      <c r="A8803" s="281" t="s">
        <v>2147</v>
      </c>
      <c r="B8803" s="281">
        <v>99</v>
      </c>
      <c r="C8803" s="24" t="str">
        <f t="shared" si="137"/>
        <v>kanata99</v>
      </c>
      <c r="D8803" s="281">
        <v>1257</v>
      </c>
      <c r="E8803" s="281">
        <v>432</v>
      </c>
      <c r="F8803" s="281">
        <v>15020</v>
      </c>
      <c r="G8803" s="24">
        <v>100</v>
      </c>
      <c r="H8803" s="24">
        <v>0</v>
      </c>
      <c r="I8803" s="24">
        <v>0</v>
      </c>
      <c r="J8803" s="282">
        <v>15</v>
      </c>
      <c r="K8803" s="282">
        <v>0</v>
      </c>
    </row>
    <row r="8804" spans="1:11" x14ac:dyDescent="0.3">
      <c r="A8804" s="281" t="s">
        <v>2147</v>
      </c>
      <c r="B8804" s="281">
        <v>100</v>
      </c>
      <c r="C8804" s="24" t="str">
        <f t="shared" si="137"/>
        <v>kanata100</v>
      </c>
      <c r="D8804" s="281">
        <v>1271</v>
      </c>
      <c r="E8804" s="281">
        <v>437</v>
      </c>
      <c r="F8804" s="281">
        <v>15199</v>
      </c>
      <c r="G8804" s="24">
        <v>100</v>
      </c>
      <c r="H8804" s="24">
        <v>0</v>
      </c>
      <c r="I8804" s="24">
        <v>0</v>
      </c>
      <c r="J8804" s="282">
        <v>15</v>
      </c>
      <c r="K8804" s="282">
        <v>0</v>
      </c>
    </row>
    <row r="8805" spans="1:11" x14ac:dyDescent="0.3">
      <c r="A8805" s="281" t="s">
        <v>2147</v>
      </c>
      <c r="B8805" s="281">
        <v>101</v>
      </c>
      <c r="C8805" s="24" t="str">
        <f t="shared" si="137"/>
        <v>kanata101</v>
      </c>
      <c r="D8805" s="281">
        <v>1388</v>
      </c>
      <c r="E8805" s="281">
        <v>477</v>
      </c>
      <c r="F8805" s="281">
        <v>16830</v>
      </c>
      <c r="G8805" s="24">
        <v>100</v>
      </c>
      <c r="H8805" s="24">
        <v>0</v>
      </c>
      <c r="I8805" s="24">
        <v>0</v>
      </c>
      <c r="J8805" s="282">
        <v>15</v>
      </c>
      <c r="K8805" s="282">
        <v>0</v>
      </c>
    </row>
    <row r="8806" spans="1:11" x14ac:dyDescent="0.3">
      <c r="A8806" s="281" t="s">
        <v>2147</v>
      </c>
      <c r="B8806" s="281">
        <v>102</v>
      </c>
      <c r="C8806" s="24" t="str">
        <f t="shared" si="137"/>
        <v>kanata102</v>
      </c>
      <c r="D8806" s="281">
        <v>1403</v>
      </c>
      <c r="E8806" s="281">
        <v>482</v>
      </c>
      <c r="F8806" s="281">
        <v>17031</v>
      </c>
      <c r="G8806" s="24">
        <v>100</v>
      </c>
      <c r="H8806" s="24">
        <v>0</v>
      </c>
      <c r="I8806" s="24">
        <v>0</v>
      </c>
      <c r="J8806" s="282">
        <v>15</v>
      </c>
      <c r="K8806" s="282">
        <v>0</v>
      </c>
    </row>
    <row r="8807" spans="1:11" x14ac:dyDescent="0.3">
      <c r="A8807" s="281" t="s">
        <v>2147</v>
      </c>
      <c r="B8807" s="281">
        <v>103</v>
      </c>
      <c r="C8807" s="24" t="str">
        <f t="shared" si="137"/>
        <v>kanata103</v>
      </c>
      <c r="D8807" s="281">
        <v>1419</v>
      </c>
      <c r="E8807" s="281">
        <v>488</v>
      </c>
      <c r="F8807" s="281">
        <v>17233</v>
      </c>
      <c r="G8807" s="24">
        <v>100</v>
      </c>
      <c r="H8807" s="24">
        <v>0</v>
      </c>
      <c r="I8807" s="24">
        <v>0</v>
      </c>
      <c r="J8807" s="282">
        <v>15</v>
      </c>
      <c r="K8807" s="282">
        <v>0</v>
      </c>
    </row>
    <row r="8808" spans="1:11" x14ac:dyDescent="0.3">
      <c r="A8808" s="281" t="s">
        <v>2147</v>
      </c>
      <c r="B8808" s="281">
        <v>104</v>
      </c>
      <c r="C8808" s="24" t="str">
        <f t="shared" si="137"/>
        <v>kanata104</v>
      </c>
      <c r="D8808" s="281">
        <v>1436</v>
      </c>
      <c r="E8808" s="281">
        <v>493</v>
      </c>
      <c r="F8808" s="281">
        <v>17438</v>
      </c>
      <c r="G8808" s="24">
        <v>100</v>
      </c>
      <c r="H8808" s="24">
        <v>0</v>
      </c>
      <c r="I8808" s="24">
        <v>0</v>
      </c>
      <c r="J8808" s="282">
        <v>15</v>
      </c>
      <c r="K8808" s="282">
        <v>0</v>
      </c>
    </row>
    <row r="8809" spans="1:11" x14ac:dyDescent="0.3">
      <c r="A8809" s="281" t="s">
        <v>2147</v>
      </c>
      <c r="B8809" s="281">
        <v>105</v>
      </c>
      <c r="C8809" s="24" t="str">
        <f t="shared" si="137"/>
        <v>kanata105</v>
      </c>
      <c r="D8809" s="281">
        <v>1452</v>
      </c>
      <c r="E8809" s="281">
        <v>499</v>
      </c>
      <c r="F8809" s="281">
        <v>17704</v>
      </c>
      <c r="G8809" s="24">
        <v>100</v>
      </c>
      <c r="H8809" s="24">
        <v>0</v>
      </c>
      <c r="I8809" s="24">
        <v>0</v>
      </c>
      <c r="J8809" s="282">
        <v>15</v>
      </c>
      <c r="K8809" s="282">
        <v>0</v>
      </c>
    </row>
    <row r="8810" spans="1:11" x14ac:dyDescent="0.3">
      <c r="A8810" s="281" t="s">
        <v>2147</v>
      </c>
      <c r="B8810" s="281">
        <v>106</v>
      </c>
      <c r="C8810" s="24" t="str">
        <f t="shared" si="137"/>
        <v>kanata106</v>
      </c>
      <c r="D8810" s="281">
        <v>1468</v>
      </c>
      <c r="E8810" s="281">
        <v>504</v>
      </c>
      <c r="F8810" s="281">
        <v>17915</v>
      </c>
      <c r="G8810" s="24">
        <v>100</v>
      </c>
      <c r="H8810" s="24">
        <v>0</v>
      </c>
      <c r="I8810" s="24">
        <v>0</v>
      </c>
      <c r="J8810" s="282">
        <v>15</v>
      </c>
      <c r="K8810" s="282">
        <v>0</v>
      </c>
    </row>
    <row r="8811" spans="1:11" x14ac:dyDescent="0.3">
      <c r="A8811" s="281" t="s">
        <v>2147</v>
      </c>
      <c r="B8811" s="281">
        <v>107</v>
      </c>
      <c r="C8811" s="24" t="str">
        <f t="shared" si="137"/>
        <v>kanata107</v>
      </c>
      <c r="D8811" s="281">
        <v>1485</v>
      </c>
      <c r="E8811" s="281">
        <v>510</v>
      </c>
      <c r="F8811" s="281">
        <v>18128</v>
      </c>
      <c r="G8811" s="24">
        <v>100</v>
      </c>
      <c r="H8811" s="24">
        <v>0</v>
      </c>
      <c r="I8811" s="24">
        <v>0</v>
      </c>
      <c r="J8811" s="282">
        <v>15</v>
      </c>
      <c r="K8811" s="282">
        <v>0</v>
      </c>
    </row>
    <row r="8812" spans="1:11" x14ac:dyDescent="0.3">
      <c r="A8812" s="281" t="s">
        <v>2147</v>
      </c>
      <c r="B8812" s="281">
        <v>108</v>
      </c>
      <c r="C8812" s="24" t="str">
        <f t="shared" si="137"/>
        <v>kanata108</v>
      </c>
      <c r="D8812" s="281">
        <v>1502</v>
      </c>
      <c r="E8812" s="281">
        <v>516</v>
      </c>
      <c r="F8812" s="281">
        <v>18343</v>
      </c>
      <c r="G8812" s="24">
        <v>100</v>
      </c>
      <c r="H8812" s="24">
        <v>0</v>
      </c>
      <c r="I8812" s="24">
        <v>0</v>
      </c>
      <c r="J8812" s="282">
        <v>15</v>
      </c>
      <c r="K8812" s="282">
        <v>0</v>
      </c>
    </row>
    <row r="8813" spans="1:11" x14ac:dyDescent="0.3">
      <c r="A8813" s="281" t="s">
        <v>2147</v>
      </c>
      <c r="B8813" s="281">
        <v>109</v>
      </c>
      <c r="C8813" s="24" t="str">
        <f t="shared" si="137"/>
        <v>kanata109</v>
      </c>
      <c r="D8813" s="281">
        <v>1519</v>
      </c>
      <c r="E8813" s="281">
        <v>522</v>
      </c>
      <c r="F8813" s="281">
        <v>18622</v>
      </c>
      <c r="G8813" s="24">
        <v>100</v>
      </c>
      <c r="H8813" s="24">
        <v>0</v>
      </c>
      <c r="I8813" s="24">
        <v>0</v>
      </c>
      <c r="J8813" s="282">
        <v>15</v>
      </c>
      <c r="K8813" s="282">
        <v>0</v>
      </c>
    </row>
    <row r="8814" spans="1:11" x14ac:dyDescent="0.3">
      <c r="A8814" s="281" t="s">
        <v>2147</v>
      </c>
      <c r="B8814" s="281">
        <v>110</v>
      </c>
      <c r="C8814" s="24" t="str">
        <f t="shared" si="137"/>
        <v>kanata110</v>
      </c>
      <c r="D8814" s="281">
        <v>1536</v>
      </c>
      <c r="E8814" s="281">
        <v>528</v>
      </c>
      <c r="F8814" s="281">
        <v>18843</v>
      </c>
      <c r="G8814" s="24">
        <v>100</v>
      </c>
      <c r="H8814" s="24">
        <v>0</v>
      </c>
      <c r="I8814" s="24">
        <v>0</v>
      </c>
      <c r="J8814" s="282">
        <v>15</v>
      </c>
      <c r="K8814" s="282">
        <v>0</v>
      </c>
    </row>
    <row r="8815" spans="1:11" x14ac:dyDescent="0.3">
      <c r="A8815" s="281" t="s">
        <v>2147</v>
      </c>
      <c r="B8815" s="281">
        <v>111</v>
      </c>
      <c r="C8815" s="24" t="str">
        <f t="shared" si="137"/>
        <v>kanata111</v>
      </c>
      <c r="D8815" s="281">
        <v>1553</v>
      </c>
      <c r="E8815" s="281">
        <v>534</v>
      </c>
      <c r="F8815" s="281">
        <v>19067</v>
      </c>
      <c r="G8815" s="24">
        <v>100</v>
      </c>
      <c r="H8815" s="24">
        <v>0</v>
      </c>
      <c r="I8815" s="24">
        <v>0</v>
      </c>
      <c r="J8815" s="282">
        <v>15</v>
      </c>
      <c r="K8815" s="282">
        <v>0</v>
      </c>
    </row>
    <row r="8816" spans="1:11" x14ac:dyDescent="0.3">
      <c r="A8816" s="281" t="s">
        <v>2147</v>
      </c>
      <c r="B8816" s="281">
        <v>112</v>
      </c>
      <c r="C8816" s="24" t="str">
        <f t="shared" si="137"/>
        <v>kanata112</v>
      </c>
      <c r="D8816" s="281">
        <v>1571</v>
      </c>
      <c r="E8816" s="281">
        <v>540</v>
      </c>
      <c r="F8816" s="281">
        <v>19293</v>
      </c>
      <c r="G8816" s="24">
        <v>100</v>
      </c>
      <c r="H8816" s="24">
        <v>0</v>
      </c>
      <c r="I8816" s="24">
        <v>0</v>
      </c>
      <c r="J8816" s="282">
        <v>15</v>
      </c>
      <c r="K8816" s="282">
        <v>0</v>
      </c>
    </row>
    <row r="8817" spans="1:11" x14ac:dyDescent="0.3">
      <c r="A8817" s="281" t="s">
        <v>2147</v>
      </c>
      <c r="B8817" s="281">
        <v>113</v>
      </c>
      <c r="C8817" s="24" t="str">
        <f t="shared" si="137"/>
        <v>kanata113</v>
      </c>
      <c r="D8817" s="281">
        <v>1589</v>
      </c>
      <c r="E8817" s="281">
        <v>546</v>
      </c>
      <c r="F8817" s="281">
        <v>19565</v>
      </c>
      <c r="G8817" s="24">
        <v>100</v>
      </c>
      <c r="H8817" s="24">
        <v>0</v>
      </c>
      <c r="I8817" s="24">
        <v>0</v>
      </c>
      <c r="J8817" s="282">
        <v>15</v>
      </c>
      <c r="K8817" s="282">
        <v>0</v>
      </c>
    </row>
    <row r="8818" spans="1:11" x14ac:dyDescent="0.3">
      <c r="A8818" s="281" t="s">
        <v>2147</v>
      </c>
      <c r="B8818" s="281">
        <v>114</v>
      </c>
      <c r="C8818" s="24" t="str">
        <f t="shared" si="137"/>
        <v>kanata114</v>
      </c>
      <c r="D8818" s="281">
        <v>1607</v>
      </c>
      <c r="E8818" s="281">
        <v>552</v>
      </c>
      <c r="F8818" s="281">
        <v>19797</v>
      </c>
      <c r="G8818" s="24">
        <v>100</v>
      </c>
      <c r="H8818" s="24">
        <v>0</v>
      </c>
      <c r="I8818" s="24">
        <v>0</v>
      </c>
      <c r="J8818" s="282">
        <v>15</v>
      </c>
      <c r="K8818" s="282">
        <v>0</v>
      </c>
    </row>
    <row r="8819" spans="1:11" x14ac:dyDescent="0.3">
      <c r="A8819" s="281" t="s">
        <v>2147</v>
      </c>
      <c r="B8819" s="281">
        <v>115</v>
      </c>
      <c r="C8819" s="24" t="str">
        <f t="shared" si="137"/>
        <v>kanata115</v>
      </c>
      <c r="D8819" s="281">
        <v>1625</v>
      </c>
      <c r="E8819" s="281">
        <v>558</v>
      </c>
      <c r="F8819" s="281">
        <v>20031</v>
      </c>
      <c r="G8819" s="24">
        <v>100</v>
      </c>
      <c r="H8819" s="24">
        <v>0</v>
      </c>
      <c r="I8819" s="24">
        <v>0</v>
      </c>
      <c r="J8819" s="282">
        <v>15</v>
      </c>
      <c r="K8819" s="282">
        <v>0</v>
      </c>
    </row>
    <row r="8820" spans="1:11" x14ac:dyDescent="0.3">
      <c r="A8820" s="281" t="s">
        <v>2147</v>
      </c>
      <c r="B8820" s="281">
        <v>116</v>
      </c>
      <c r="C8820" s="24" t="str">
        <f t="shared" si="137"/>
        <v>kanata116</v>
      </c>
      <c r="D8820" s="281">
        <v>1643</v>
      </c>
      <c r="E8820" s="281">
        <v>564</v>
      </c>
      <c r="F8820" s="281">
        <v>20268</v>
      </c>
      <c r="G8820" s="24">
        <v>100</v>
      </c>
      <c r="H8820" s="24">
        <v>0</v>
      </c>
      <c r="I8820" s="24">
        <v>0</v>
      </c>
      <c r="J8820" s="282">
        <v>15</v>
      </c>
      <c r="K8820" s="282">
        <v>0</v>
      </c>
    </row>
    <row r="8821" spans="1:11" x14ac:dyDescent="0.3">
      <c r="A8821" s="281" t="s">
        <v>2147</v>
      </c>
      <c r="B8821" s="281">
        <v>117</v>
      </c>
      <c r="C8821" s="24" t="str">
        <f t="shared" si="137"/>
        <v>kanata117</v>
      </c>
      <c r="D8821" s="281">
        <v>1661</v>
      </c>
      <c r="E8821" s="281">
        <v>571</v>
      </c>
      <c r="F8821" s="281">
        <v>20576</v>
      </c>
      <c r="G8821" s="24">
        <v>100</v>
      </c>
      <c r="H8821" s="24">
        <v>0</v>
      </c>
      <c r="I8821" s="24">
        <v>0</v>
      </c>
      <c r="J8821" s="282">
        <v>15</v>
      </c>
      <c r="K8821" s="282">
        <v>0</v>
      </c>
    </row>
    <row r="8822" spans="1:11" x14ac:dyDescent="0.3">
      <c r="A8822" s="281" t="s">
        <v>2147</v>
      </c>
      <c r="B8822" s="281">
        <v>118</v>
      </c>
      <c r="C8822" s="24" t="str">
        <f t="shared" si="137"/>
        <v>kanata118</v>
      </c>
      <c r="D8822" s="281">
        <v>1680</v>
      </c>
      <c r="E8822" s="281">
        <v>577</v>
      </c>
      <c r="F8822" s="281">
        <v>20819</v>
      </c>
      <c r="G8822" s="24">
        <v>100</v>
      </c>
      <c r="H8822" s="24">
        <v>0</v>
      </c>
      <c r="I8822" s="24">
        <v>0</v>
      </c>
      <c r="J8822" s="282">
        <v>15</v>
      </c>
      <c r="K8822" s="282">
        <v>0</v>
      </c>
    </row>
    <row r="8823" spans="1:11" x14ac:dyDescent="0.3">
      <c r="A8823" s="281" t="s">
        <v>2147</v>
      </c>
      <c r="B8823" s="281">
        <v>119</v>
      </c>
      <c r="C8823" s="24" t="str">
        <f t="shared" si="137"/>
        <v>kanata119</v>
      </c>
      <c r="D8823" s="281">
        <v>1699</v>
      </c>
      <c r="E8823" s="281">
        <v>584</v>
      </c>
      <c r="F8823" s="281">
        <v>21065</v>
      </c>
      <c r="G8823" s="24">
        <v>100</v>
      </c>
      <c r="H8823" s="24">
        <v>0</v>
      </c>
      <c r="I8823" s="24">
        <v>0</v>
      </c>
      <c r="J8823" s="282">
        <v>15</v>
      </c>
      <c r="K8823" s="282">
        <v>0</v>
      </c>
    </row>
    <row r="8824" spans="1:11" x14ac:dyDescent="0.3">
      <c r="A8824" s="281" t="s">
        <v>2147</v>
      </c>
      <c r="B8824" s="281">
        <v>120</v>
      </c>
      <c r="C8824" s="24" t="str">
        <f t="shared" si="137"/>
        <v>kanata120</v>
      </c>
      <c r="D8824" s="281">
        <v>1718</v>
      </c>
      <c r="E8824" s="281">
        <v>590</v>
      </c>
      <c r="F8824" s="281">
        <v>21314</v>
      </c>
      <c r="G8824" s="24">
        <v>100</v>
      </c>
      <c r="H8824" s="24">
        <v>0</v>
      </c>
      <c r="I8824" s="24">
        <v>0</v>
      </c>
      <c r="J8824" s="282">
        <v>15</v>
      </c>
      <c r="K8824" s="282">
        <v>0</v>
      </c>
    </row>
    <row r="8825" spans="1:11" x14ac:dyDescent="0.3">
      <c r="A8825" s="281" t="s">
        <v>2147</v>
      </c>
      <c r="B8825" s="281">
        <v>121</v>
      </c>
      <c r="C8825" s="24" t="str">
        <f t="shared" si="137"/>
        <v>kanata121</v>
      </c>
      <c r="D8825" s="281">
        <v>1875</v>
      </c>
      <c r="E8825" s="281">
        <v>644</v>
      </c>
      <c r="F8825" s="281">
        <v>23549</v>
      </c>
      <c r="G8825" s="24">
        <v>100</v>
      </c>
      <c r="H8825" s="24">
        <v>0</v>
      </c>
      <c r="I8825" s="24">
        <v>0</v>
      </c>
      <c r="J8825" s="282">
        <v>15</v>
      </c>
      <c r="K8825" s="282">
        <v>0</v>
      </c>
    </row>
    <row r="8826" spans="1:11" x14ac:dyDescent="0.3">
      <c r="A8826" s="281" t="s">
        <v>2147</v>
      </c>
      <c r="B8826" s="281">
        <v>122</v>
      </c>
      <c r="C8826" s="24" t="str">
        <f t="shared" si="137"/>
        <v>kanata122</v>
      </c>
      <c r="D8826" s="281">
        <v>1896</v>
      </c>
      <c r="E8826" s="281">
        <v>651</v>
      </c>
      <c r="F8826" s="281">
        <v>23828</v>
      </c>
      <c r="G8826" s="24">
        <v>100</v>
      </c>
      <c r="H8826" s="24">
        <v>0</v>
      </c>
      <c r="I8826" s="24">
        <v>0</v>
      </c>
      <c r="J8826" s="282">
        <v>15</v>
      </c>
      <c r="K8826" s="282">
        <v>0</v>
      </c>
    </row>
    <row r="8827" spans="1:11" x14ac:dyDescent="0.3">
      <c r="A8827" s="281" t="s">
        <v>2147</v>
      </c>
      <c r="B8827" s="281">
        <v>123</v>
      </c>
      <c r="C8827" s="24" t="str">
        <f t="shared" si="137"/>
        <v>kanata123</v>
      </c>
      <c r="D8827" s="281">
        <v>1917</v>
      </c>
      <c r="E8827" s="281">
        <v>659</v>
      </c>
      <c r="F8827" s="281">
        <v>24109</v>
      </c>
      <c r="G8827" s="24">
        <v>100</v>
      </c>
      <c r="H8827" s="24">
        <v>0</v>
      </c>
      <c r="I8827" s="24">
        <v>0</v>
      </c>
      <c r="J8827" s="282">
        <v>15</v>
      </c>
      <c r="K8827" s="282">
        <v>0</v>
      </c>
    </row>
    <row r="8828" spans="1:11" x14ac:dyDescent="0.3">
      <c r="A8828" s="281" t="s">
        <v>2147</v>
      </c>
      <c r="B8828" s="281">
        <v>124</v>
      </c>
      <c r="C8828" s="24" t="str">
        <f t="shared" si="137"/>
        <v>kanata124</v>
      </c>
      <c r="D8828" s="281">
        <v>1938</v>
      </c>
      <c r="E8828" s="281">
        <v>666</v>
      </c>
      <c r="F8828" s="281">
        <v>24421</v>
      </c>
      <c r="G8828" s="24">
        <v>100</v>
      </c>
      <c r="H8828" s="24">
        <v>0</v>
      </c>
      <c r="I8828" s="24">
        <v>0</v>
      </c>
      <c r="J8828" s="282">
        <v>15</v>
      </c>
      <c r="K8828" s="282">
        <v>0</v>
      </c>
    </row>
    <row r="8829" spans="1:11" x14ac:dyDescent="0.3">
      <c r="A8829" s="281" t="s">
        <v>2147</v>
      </c>
      <c r="B8829" s="281">
        <v>125</v>
      </c>
      <c r="C8829" s="24" t="str">
        <f t="shared" si="137"/>
        <v>kanata125</v>
      </c>
      <c r="D8829" s="281">
        <v>1960</v>
      </c>
      <c r="E8829" s="281">
        <v>673</v>
      </c>
      <c r="F8829" s="281">
        <v>24809</v>
      </c>
      <c r="G8829" s="24">
        <v>100</v>
      </c>
      <c r="H8829" s="24">
        <v>0</v>
      </c>
      <c r="I8829" s="24">
        <v>0</v>
      </c>
      <c r="J8829" s="282">
        <v>15</v>
      </c>
      <c r="K8829" s="282">
        <v>0</v>
      </c>
    </row>
    <row r="8830" spans="1:11" x14ac:dyDescent="0.3">
      <c r="A8830" s="281" t="s">
        <v>2147</v>
      </c>
      <c r="B8830" s="281">
        <v>126</v>
      </c>
      <c r="C8830" s="24" t="str">
        <f t="shared" si="137"/>
        <v>kanata126</v>
      </c>
      <c r="D8830" s="281">
        <v>1982</v>
      </c>
      <c r="E8830" s="281">
        <v>681</v>
      </c>
      <c r="F8830" s="281">
        <v>25102</v>
      </c>
      <c r="G8830" s="24">
        <v>100</v>
      </c>
      <c r="H8830" s="24">
        <v>0</v>
      </c>
      <c r="I8830" s="24">
        <v>0</v>
      </c>
      <c r="J8830" s="282">
        <v>15</v>
      </c>
      <c r="K8830" s="282">
        <v>0</v>
      </c>
    </row>
    <row r="8831" spans="1:11" x14ac:dyDescent="0.3">
      <c r="A8831" s="281" t="s">
        <v>2147</v>
      </c>
      <c r="B8831" s="281">
        <v>127</v>
      </c>
      <c r="C8831" s="24" t="str">
        <f t="shared" si="137"/>
        <v>kanata127</v>
      </c>
      <c r="D8831" s="281">
        <v>2004</v>
      </c>
      <c r="E8831" s="281">
        <v>689</v>
      </c>
      <c r="F8831" s="281">
        <v>25416</v>
      </c>
      <c r="G8831" s="24">
        <v>100</v>
      </c>
      <c r="H8831" s="24">
        <v>0</v>
      </c>
      <c r="I8831" s="24">
        <v>0</v>
      </c>
      <c r="J8831" s="282">
        <v>15</v>
      </c>
      <c r="K8831" s="282">
        <v>0</v>
      </c>
    </row>
    <row r="8832" spans="1:11" x14ac:dyDescent="0.3">
      <c r="A8832" s="281" t="s">
        <v>2147</v>
      </c>
      <c r="B8832" s="281">
        <v>128</v>
      </c>
      <c r="C8832" s="24" t="str">
        <f t="shared" si="137"/>
        <v>kanata128</v>
      </c>
      <c r="D8832" s="281">
        <v>2026</v>
      </c>
      <c r="E8832" s="281">
        <v>696</v>
      </c>
      <c r="F8832" s="281">
        <v>25744</v>
      </c>
      <c r="G8832" s="24">
        <v>100</v>
      </c>
      <c r="H8832" s="24">
        <v>0</v>
      </c>
      <c r="I8832" s="24">
        <v>0</v>
      </c>
      <c r="J8832" s="282">
        <v>15</v>
      </c>
      <c r="K8832" s="282">
        <v>0</v>
      </c>
    </row>
    <row r="8833" spans="1:11" x14ac:dyDescent="0.3">
      <c r="A8833" s="281" t="s">
        <v>2147</v>
      </c>
      <c r="B8833" s="281">
        <v>129</v>
      </c>
      <c r="C8833" s="24" t="str">
        <f t="shared" si="137"/>
        <v>kanata129</v>
      </c>
      <c r="D8833" s="281">
        <v>2049</v>
      </c>
      <c r="E8833" s="281">
        <v>704</v>
      </c>
      <c r="F8833" s="281">
        <v>26048</v>
      </c>
      <c r="G8833" s="24">
        <v>100</v>
      </c>
      <c r="H8833" s="24">
        <v>0</v>
      </c>
      <c r="I8833" s="24">
        <v>0</v>
      </c>
      <c r="J8833" s="282">
        <v>15</v>
      </c>
      <c r="K8833" s="282">
        <v>0</v>
      </c>
    </row>
    <row r="8834" spans="1:11" x14ac:dyDescent="0.3">
      <c r="A8834" s="281" t="s">
        <v>2147</v>
      </c>
      <c r="B8834" s="281">
        <v>130</v>
      </c>
      <c r="C8834" s="24" t="str">
        <f t="shared" si="137"/>
        <v>kanata130</v>
      </c>
      <c r="D8834" s="281">
        <v>2072</v>
      </c>
      <c r="E8834" s="281">
        <v>712</v>
      </c>
      <c r="F8834" s="281">
        <v>26384</v>
      </c>
      <c r="G8834" s="24">
        <v>100</v>
      </c>
      <c r="H8834" s="24">
        <v>0</v>
      </c>
      <c r="I8834" s="24">
        <v>0</v>
      </c>
      <c r="J8834" s="282">
        <v>15</v>
      </c>
      <c r="K8834" s="282">
        <v>0</v>
      </c>
    </row>
    <row r="8835" spans="1:11" x14ac:dyDescent="0.3">
      <c r="A8835" s="281" t="s">
        <v>2147</v>
      </c>
      <c r="B8835" s="281">
        <v>131</v>
      </c>
      <c r="C8835" s="24" t="str">
        <f t="shared" si="137"/>
        <v>kanata131</v>
      </c>
      <c r="D8835" s="281">
        <v>2095</v>
      </c>
      <c r="E8835" s="281">
        <v>720</v>
      </c>
      <c r="F8835" s="281">
        <v>26714</v>
      </c>
      <c r="G8835" s="24">
        <v>100</v>
      </c>
      <c r="H8835" s="24">
        <v>0</v>
      </c>
      <c r="I8835" s="24">
        <v>0</v>
      </c>
      <c r="J8835" s="282">
        <v>15</v>
      </c>
      <c r="K8835" s="282">
        <v>0</v>
      </c>
    </row>
    <row r="8836" spans="1:11" x14ac:dyDescent="0.3">
      <c r="A8836" s="281" t="s">
        <v>2147</v>
      </c>
      <c r="B8836" s="281">
        <v>132</v>
      </c>
      <c r="C8836" s="24" t="str">
        <f t="shared" si="137"/>
        <v>kanata132</v>
      </c>
      <c r="D8836" s="281">
        <v>2118</v>
      </c>
      <c r="E8836" s="281">
        <v>728</v>
      </c>
      <c r="F8836" s="281">
        <v>27028</v>
      </c>
      <c r="G8836" s="24">
        <v>100</v>
      </c>
      <c r="H8836" s="24">
        <v>0</v>
      </c>
      <c r="I8836" s="24">
        <v>0</v>
      </c>
      <c r="J8836" s="282">
        <v>15</v>
      </c>
      <c r="K8836" s="282">
        <v>0</v>
      </c>
    </row>
    <row r="8837" spans="1:11" x14ac:dyDescent="0.3">
      <c r="A8837" s="281" t="s">
        <v>2147</v>
      </c>
      <c r="B8837" s="281">
        <v>133</v>
      </c>
      <c r="C8837" s="24" t="str">
        <f t="shared" si="137"/>
        <v>kanata133</v>
      </c>
      <c r="D8837" s="281">
        <v>2141</v>
      </c>
      <c r="E8837" s="281">
        <v>736</v>
      </c>
      <c r="F8837" s="281">
        <v>27366</v>
      </c>
      <c r="G8837" s="24">
        <v>100</v>
      </c>
      <c r="H8837" s="24">
        <v>0</v>
      </c>
      <c r="I8837" s="24">
        <v>0</v>
      </c>
      <c r="J8837" s="282">
        <v>15</v>
      </c>
      <c r="K8837" s="282">
        <v>0</v>
      </c>
    </row>
    <row r="8838" spans="1:11" x14ac:dyDescent="0.3">
      <c r="A8838" s="281" t="s">
        <v>2147</v>
      </c>
      <c r="B8838" s="281">
        <v>134</v>
      </c>
      <c r="C8838" s="24" t="str">
        <f t="shared" ref="C8838:C8901" si="138">A8838&amp;B8838</f>
        <v>kanata134</v>
      </c>
      <c r="D8838" s="281">
        <v>2165</v>
      </c>
      <c r="E8838" s="281">
        <v>744</v>
      </c>
      <c r="F8838" s="281">
        <v>27719</v>
      </c>
      <c r="G8838" s="24">
        <v>100</v>
      </c>
      <c r="H8838" s="24">
        <v>0</v>
      </c>
      <c r="I8838" s="24">
        <v>0</v>
      </c>
      <c r="J8838" s="282">
        <v>15</v>
      </c>
      <c r="K8838" s="282">
        <v>0</v>
      </c>
    </row>
    <row r="8839" spans="1:11" x14ac:dyDescent="0.3">
      <c r="A8839" s="281" t="s">
        <v>2147</v>
      </c>
      <c r="B8839" s="281">
        <v>135</v>
      </c>
      <c r="C8839" s="24" t="str">
        <f t="shared" si="138"/>
        <v>kanata135</v>
      </c>
      <c r="D8839" s="281">
        <v>2189</v>
      </c>
      <c r="E8839" s="281">
        <v>752</v>
      </c>
      <c r="F8839" s="281">
        <v>28045</v>
      </c>
      <c r="G8839" s="24">
        <v>100</v>
      </c>
      <c r="H8839" s="24">
        <v>0</v>
      </c>
      <c r="I8839" s="24">
        <v>0</v>
      </c>
      <c r="J8839" s="282">
        <v>15</v>
      </c>
      <c r="K8839" s="282">
        <v>0</v>
      </c>
    </row>
    <row r="8840" spans="1:11" x14ac:dyDescent="0.3">
      <c r="A8840" s="281" t="s">
        <v>2147</v>
      </c>
      <c r="B8840" s="281">
        <v>136</v>
      </c>
      <c r="C8840" s="24" t="str">
        <f t="shared" si="138"/>
        <v>kanata136</v>
      </c>
      <c r="D8840" s="281">
        <v>2213</v>
      </c>
      <c r="E8840" s="281">
        <v>761</v>
      </c>
      <c r="F8840" s="281">
        <v>28406</v>
      </c>
      <c r="G8840" s="24">
        <v>100</v>
      </c>
      <c r="H8840" s="24">
        <v>0</v>
      </c>
      <c r="I8840" s="24">
        <v>0</v>
      </c>
      <c r="J8840" s="282">
        <v>15</v>
      </c>
      <c r="K8840" s="282">
        <v>0</v>
      </c>
    </row>
    <row r="8841" spans="1:11" x14ac:dyDescent="0.3">
      <c r="A8841" s="281" t="s">
        <v>2147</v>
      </c>
      <c r="B8841" s="281">
        <v>137</v>
      </c>
      <c r="C8841" s="24" t="str">
        <f t="shared" si="138"/>
        <v>kanata137</v>
      </c>
      <c r="D8841" s="281">
        <v>2238</v>
      </c>
      <c r="E8841" s="281">
        <v>769</v>
      </c>
      <c r="F8841" s="281">
        <v>28760</v>
      </c>
      <c r="G8841" s="24">
        <v>100</v>
      </c>
      <c r="H8841" s="24">
        <v>0</v>
      </c>
      <c r="I8841" s="24">
        <v>0</v>
      </c>
      <c r="J8841" s="282">
        <v>15</v>
      </c>
      <c r="K8841" s="282">
        <v>0</v>
      </c>
    </row>
    <row r="8842" spans="1:11" x14ac:dyDescent="0.3">
      <c r="A8842" s="281" t="s">
        <v>2147</v>
      </c>
      <c r="B8842" s="281">
        <v>138</v>
      </c>
      <c r="C8842" s="24" t="str">
        <f t="shared" si="138"/>
        <v>kanata138</v>
      </c>
      <c r="D8842" s="281">
        <v>2263</v>
      </c>
      <c r="E8842" s="281">
        <v>777</v>
      </c>
      <c r="F8842" s="281">
        <v>29098</v>
      </c>
      <c r="G8842" s="24">
        <v>100</v>
      </c>
      <c r="H8842" s="24">
        <v>0</v>
      </c>
      <c r="I8842" s="24">
        <v>0</v>
      </c>
      <c r="J8842" s="282">
        <v>15</v>
      </c>
      <c r="K8842" s="282">
        <v>0</v>
      </c>
    </row>
    <row r="8843" spans="1:11" x14ac:dyDescent="0.3">
      <c r="A8843" s="281" t="s">
        <v>2147</v>
      </c>
      <c r="B8843" s="281">
        <v>139</v>
      </c>
      <c r="C8843" s="24" t="str">
        <f t="shared" si="138"/>
        <v>kanata139</v>
      </c>
      <c r="D8843" s="281">
        <v>2288</v>
      </c>
      <c r="E8843" s="281">
        <v>786</v>
      </c>
      <c r="F8843" s="281">
        <v>29461</v>
      </c>
      <c r="G8843" s="24">
        <v>100</v>
      </c>
      <c r="H8843" s="24">
        <v>0</v>
      </c>
      <c r="I8843" s="24">
        <v>0</v>
      </c>
      <c r="J8843" s="282">
        <v>15</v>
      </c>
      <c r="K8843" s="282">
        <v>0</v>
      </c>
    </row>
    <row r="8844" spans="1:11" x14ac:dyDescent="0.3">
      <c r="A8844" s="281" t="s">
        <v>2147</v>
      </c>
      <c r="B8844" s="281">
        <v>140</v>
      </c>
      <c r="C8844" s="24" t="str">
        <f t="shared" si="138"/>
        <v>kanata140</v>
      </c>
      <c r="D8844" s="281">
        <v>2313</v>
      </c>
      <c r="E8844" s="281">
        <v>795</v>
      </c>
      <c r="F8844" s="281">
        <v>29840</v>
      </c>
      <c r="G8844" s="24">
        <v>100</v>
      </c>
      <c r="H8844" s="24">
        <v>0</v>
      </c>
      <c r="I8844" s="24">
        <v>0</v>
      </c>
      <c r="J8844" s="282">
        <v>15</v>
      </c>
      <c r="K8844" s="282">
        <v>0</v>
      </c>
    </row>
    <row r="8845" spans="1:11" x14ac:dyDescent="0.3">
      <c r="A8845" s="281" t="s">
        <v>2147</v>
      </c>
      <c r="B8845" s="281">
        <v>141</v>
      </c>
      <c r="C8845" s="24" t="str">
        <f t="shared" si="138"/>
        <v>kanata141</v>
      </c>
      <c r="D8845" s="281">
        <v>2523</v>
      </c>
      <c r="E8845" s="281">
        <v>867</v>
      </c>
      <c r="F8845" s="281">
        <v>32879</v>
      </c>
      <c r="G8845" s="24">
        <v>100</v>
      </c>
      <c r="H8845" s="24">
        <v>0</v>
      </c>
      <c r="I8845" s="24">
        <v>0</v>
      </c>
      <c r="J8845" s="282">
        <v>15</v>
      </c>
      <c r="K8845" s="282">
        <v>0</v>
      </c>
    </row>
    <row r="8846" spans="1:11" x14ac:dyDescent="0.3">
      <c r="A8846" s="281" t="s">
        <v>2147</v>
      </c>
      <c r="B8846" s="281">
        <v>142</v>
      </c>
      <c r="C8846" s="24" t="str">
        <f t="shared" si="138"/>
        <v>kanata142</v>
      </c>
      <c r="D8846" s="281">
        <v>2551</v>
      </c>
      <c r="E8846" s="281">
        <v>877</v>
      </c>
      <c r="F8846" s="281">
        <v>33301</v>
      </c>
      <c r="G8846" s="24">
        <v>100</v>
      </c>
      <c r="H8846" s="24">
        <v>0</v>
      </c>
      <c r="I8846" s="24">
        <v>0</v>
      </c>
      <c r="J8846" s="282">
        <v>15</v>
      </c>
      <c r="K8846" s="282">
        <v>0</v>
      </c>
    </row>
    <row r="8847" spans="1:11" x14ac:dyDescent="0.3">
      <c r="A8847" s="281" t="s">
        <v>2147</v>
      </c>
      <c r="B8847" s="281">
        <v>143</v>
      </c>
      <c r="C8847" s="24" t="str">
        <f t="shared" si="138"/>
        <v>kanata143</v>
      </c>
      <c r="D8847" s="281">
        <v>2579</v>
      </c>
      <c r="E8847" s="281">
        <v>886</v>
      </c>
      <c r="F8847" s="281">
        <v>33778</v>
      </c>
      <c r="G8847" s="24">
        <v>100</v>
      </c>
      <c r="H8847" s="24">
        <v>0</v>
      </c>
      <c r="I8847" s="24">
        <v>0</v>
      </c>
      <c r="J8847" s="282">
        <v>15</v>
      </c>
      <c r="K8847" s="282">
        <v>0</v>
      </c>
    </row>
    <row r="8848" spans="1:11" x14ac:dyDescent="0.3">
      <c r="A8848" s="281" t="s">
        <v>2147</v>
      </c>
      <c r="B8848" s="281">
        <v>144</v>
      </c>
      <c r="C8848" s="24" t="str">
        <f t="shared" si="138"/>
        <v>kanata144</v>
      </c>
      <c r="D8848" s="281">
        <v>2608</v>
      </c>
      <c r="E8848" s="281">
        <v>896</v>
      </c>
      <c r="F8848" s="281">
        <v>34173</v>
      </c>
      <c r="G8848" s="24">
        <v>100</v>
      </c>
      <c r="H8848" s="24">
        <v>0</v>
      </c>
      <c r="I8848" s="24">
        <v>0</v>
      </c>
      <c r="J8848" s="282">
        <v>15</v>
      </c>
      <c r="K8848" s="282">
        <v>0</v>
      </c>
    </row>
    <row r="8849" spans="1:11" x14ac:dyDescent="0.3">
      <c r="A8849" s="281" t="s">
        <v>2147</v>
      </c>
      <c r="B8849" s="281">
        <v>145</v>
      </c>
      <c r="C8849" s="24" t="str">
        <f t="shared" si="138"/>
        <v>kanata145</v>
      </c>
      <c r="D8849" s="281">
        <v>2636</v>
      </c>
      <c r="E8849" s="281">
        <v>906</v>
      </c>
      <c r="F8849" s="281">
        <v>34636</v>
      </c>
      <c r="G8849" s="24">
        <v>100</v>
      </c>
      <c r="H8849" s="24">
        <v>0</v>
      </c>
      <c r="I8849" s="24">
        <v>0</v>
      </c>
      <c r="J8849" s="282">
        <v>15</v>
      </c>
      <c r="K8849" s="282">
        <v>0</v>
      </c>
    </row>
    <row r="8850" spans="1:11" x14ac:dyDescent="0.3">
      <c r="A8850" s="281" t="s">
        <v>2147</v>
      </c>
      <c r="B8850" s="281">
        <v>146</v>
      </c>
      <c r="C8850" s="24" t="str">
        <f t="shared" si="138"/>
        <v>kanata146</v>
      </c>
      <c r="D8850" s="281">
        <v>2665</v>
      </c>
      <c r="E8850" s="281">
        <v>916</v>
      </c>
      <c r="F8850" s="281">
        <v>35080</v>
      </c>
      <c r="G8850" s="24">
        <v>100</v>
      </c>
      <c r="H8850" s="24">
        <v>0</v>
      </c>
      <c r="I8850" s="24">
        <v>0</v>
      </c>
      <c r="J8850" s="282">
        <v>15</v>
      </c>
      <c r="K8850" s="282">
        <v>0</v>
      </c>
    </row>
    <row r="8851" spans="1:11" x14ac:dyDescent="0.3">
      <c r="A8851" s="281" t="s">
        <v>2147</v>
      </c>
      <c r="B8851" s="281">
        <v>147</v>
      </c>
      <c r="C8851" s="24" t="str">
        <f t="shared" si="138"/>
        <v>kanata147</v>
      </c>
      <c r="D8851" s="281">
        <v>2695</v>
      </c>
      <c r="E8851" s="281">
        <v>926</v>
      </c>
      <c r="F8851" s="281">
        <v>35533</v>
      </c>
      <c r="G8851" s="24">
        <v>100</v>
      </c>
      <c r="H8851" s="24">
        <v>0</v>
      </c>
      <c r="I8851" s="24">
        <v>0</v>
      </c>
      <c r="J8851" s="282">
        <v>15</v>
      </c>
      <c r="K8851" s="282">
        <v>0</v>
      </c>
    </row>
    <row r="8852" spans="1:11" x14ac:dyDescent="0.3">
      <c r="A8852" s="281" t="s">
        <v>2147</v>
      </c>
      <c r="B8852" s="281">
        <v>148</v>
      </c>
      <c r="C8852" s="24" t="str">
        <f t="shared" si="138"/>
        <v>kanata148</v>
      </c>
      <c r="D8852" s="281">
        <v>2724</v>
      </c>
      <c r="E8852" s="281">
        <v>936</v>
      </c>
      <c r="F8852" s="281">
        <v>35949</v>
      </c>
      <c r="G8852" s="24">
        <v>100</v>
      </c>
      <c r="H8852" s="24">
        <v>0</v>
      </c>
      <c r="I8852" s="24">
        <v>0</v>
      </c>
      <c r="J8852" s="282">
        <v>15</v>
      </c>
      <c r="K8852" s="282">
        <v>0</v>
      </c>
    </row>
    <row r="8853" spans="1:11" x14ac:dyDescent="0.3">
      <c r="A8853" s="281" t="s">
        <v>2147</v>
      </c>
      <c r="B8853" s="281">
        <v>149</v>
      </c>
      <c r="C8853" s="24" t="str">
        <f t="shared" si="138"/>
        <v>kanata149</v>
      </c>
      <c r="D8853" s="281">
        <v>2754</v>
      </c>
      <c r="E8853" s="281">
        <v>946</v>
      </c>
      <c r="F8853" s="281">
        <v>36435</v>
      </c>
      <c r="G8853" s="24">
        <v>100</v>
      </c>
      <c r="H8853" s="24">
        <v>0</v>
      </c>
      <c r="I8853" s="24">
        <v>0</v>
      </c>
      <c r="J8853" s="282">
        <v>15</v>
      </c>
      <c r="K8853" s="282">
        <v>0</v>
      </c>
    </row>
    <row r="8854" spans="1:11" x14ac:dyDescent="0.3">
      <c r="A8854" s="281" t="s">
        <v>2147</v>
      </c>
      <c r="B8854" s="281">
        <v>150</v>
      </c>
      <c r="C8854" s="24" t="str">
        <f t="shared" si="138"/>
        <v>kanata150</v>
      </c>
      <c r="D8854" s="281">
        <v>2784</v>
      </c>
      <c r="E8854" s="281">
        <v>957</v>
      </c>
      <c r="F8854" s="281">
        <v>36860</v>
      </c>
      <c r="G8854" s="24">
        <v>100</v>
      </c>
      <c r="H8854" s="24">
        <v>0</v>
      </c>
      <c r="I8854" s="24">
        <v>0</v>
      </c>
      <c r="J8854" s="282">
        <v>15</v>
      </c>
      <c r="K8854" s="282">
        <v>0</v>
      </c>
    </row>
    <row r="8855" spans="1:11" x14ac:dyDescent="0.3">
      <c r="A8855" s="281" t="s">
        <v>2147</v>
      </c>
      <c r="B8855" s="281">
        <v>151</v>
      </c>
      <c r="C8855" s="24" t="str">
        <f t="shared" si="138"/>
        <v>kanata151</v>
      </c>
      <c r="D8855" s="281">
        <v>2815</v>
      </c>
      <c r="E8855" s="281">
        <v>967</v>
      </c>
      <c r="F8855" s="281">
        <v>37336</v>
      </c>
      <c r="G8855" s="24">
        <v>100</v>
      </c>
      <c r="H8855" s="24">
        <v>0</v>
      </c>
      <c r="I8855" s="24">
        <v>0</v>
      </c>
      <c r="J8855" s="282">
        <v>15</v>
      </c>
      <c r="K8855" s="282">
        <v>0</v>
      </c>
    </row>
    <row r="8856" spans="1:11" x14ac:dyDescent="0.3">
      <c r="A8856" s="281" t="s">
        <v>2147</v>
      </c>
      <c r="B8856" s="281">
        <v>152</v>
      </c>
      <c r="C8856" s="24" t="str">
        <f t="shared" si="138"/>
        <v>kanata152</v>
      </c>
      <c r="D8856" s="281">
        <v>2845</v>
      </c>
      <c r="E8856" s="281">
        <v>978</v>
      </c>
      <c r="F8856" s="281">
        <v>37772</v>
      </c>
      <c r="G8856" s="24">
        <v>100</v>
      </c>
      <c r="H8856" s="24">
        <v>0</v>
      </c>
      <c r="I8856" s="24">
        <v>0</v>
      </c>
      <c r="J8856" s="282">
        <v>15</v>
      </c>
      <c r="K8856" s="282">
        <v>0</v>
      </c>
    </row>
    <row r="8857" spans="1:11" x14ac:dyDescent="0.3">
      <c r="A8857" s="281" t="s">
        <v>2147</v>
      </c>
      <c r="B8857" s="281">
        <v>153</v>
      </c>
      <c r="C8857" s="24" t="str">
        <f t="shared" si="138"/>
        <v>kanata153</v>
      </c>
      <c r="D8857" s="281">
        <v>2876</v>
      </c>
      <c r="E8857" s="281">
        <v>988</v>
      </c>
      <c r="F8857" s="281">
        <v>38282</v>
      </c>
      <c r="G8857" s="24">
        <v>100</v>
      </c>
      <c r="H8857" s="24">
        <v>0</v>
      </c>
      <c r="I8857" s="24">
        <v>0</v>
      </c>
      <c r="J8857" s="282">
        <v>15</v>
      </c>
      <c r="K8857" s="282">
        <v>0</v>
      </c>
    </row>
    <row r="8858" spans="1:11" x14ac:dyDescent="0.3">
      <c r="A8858" s="281" t="s">
        <v>2147</v>
      </c>
      <c r="B8858" s="281">
        <v>154</v>
      </c>
      <c r="C8858" s="24" t="str">
        <f t="shared" si="138"/>
        <v>kanata154</v>
      </c>
      <c r="D8858" s="281">
        <v>2908</v>
      </c>
      <c r="E8858" s="281">
        <v>999</v>
      </c>
      <c r="F8858" s="281">
        <v>38728</v>
      </c>
      <c r="G8858" s="24">
        <v>100</v>
      </c>
      <c r="H8858" s="24">
        <v>0</v>
      </c>
      <c r="I8858" s="24">
        <v>0</v>
      </c>
      <c r="J8858" s="282">
        <v>15</v>
      </c>
      <c r="K8858" s="282">
        <v>0</v>
      </c>
    </row>
    <row r="8859" spans="1:11" x14ac:dyDescent="0.3">
      <c r="A8859" s="281" t="s">
        <v>2147</v>
      </c>
      <c r="B8859" s="281">
        <v>155</v>
      </c>
      <c r="C8859" s="24" t="str">
        <f t="shared" si="138"/>
        <v>kanata155</v>
      </c>
      <c r="D8859" s="281">
        <v>2939</v>
      </c>
      <c r="E8859" s="281">
        <v>1010</v>
      </c>
      <c r="F8859" s="281">
        <v>39227</v>
      </c>
      <c r="G8859" s="24">
        <v>100</v>
      </c>
      <c r="H8859" s="24">
        <v>0</v>
      </c>
      <c r="I8859" s="24">
        <v>0</v>
      </c>
      <c r="J8859" s="282">
        <v>15</v>
      </c>
      <c r="K8859" s="282">
        <v>0</v>
      </c>
    </row>
    <row r="8860" spans="1:11" x14ac:dyDescent="0.3">
      <c r="A8860" s="281" t="s">
        <v>2147</v>
      </c>
      <c r="B8860" s="281">
        <v>156</v>
      </c>
      <c r="C8860" s="24" t="str">
        <f t="shared" si="138"/>
        <v>kanata156</v>
      </c>
      <c r="D8860" s="281">
        <v>2972</v>
      </c>
      <c r="E8860" s="281">
        <v>1021</v>
      </c>
      <c r="F8860" s="281">
        <v>39684</v>
      </c>
      <c r="G8860" s="24">
        <v>100</v>
      </c>
      <c r="H8860" s="24">
        <v>0</v>
      </c>
      <c r="I8860" s="24">
        <v>0</v>
      </c>
      <c r="J8860" s="282">
        <v>15</v>
      </c>
      <c r="K8860" s="282">
        <v>0</v>
      </c>
    </row>
    <row r="8861" spans="1:11" x14ac:dyDescent="0.3">
      <c r="A8861" s="281" t="s">
        <v>2147</v>
      </c>
      <c r="B8861" s="281">
        <v>157</v>
      </c>
      <c r="C8861" s="24" t="str">
        <f t="shared" si="138"/>
        <v>kanata157</v>
      </c>
      <c r="D8861" s="281">
        <v>3004</v>
      </c>
      <c r="E8861" s="281">
        <v>1032</v>
      </c>
      <c r="F8861" s="281">
        <v>40219</v>
      </c>
      <c r="G8861" s="24">
        <v>100</v>
      </c>
      <c r="H8861" s="24">
        <v>0</v>
      </c>
      <c r="I8861" s="24">
        <v>0</v>
      </c>
      <c r="J8861" s="282">
        <v>15</v>
      </c>
      <c r="K8861" s="282">
        <v>0</v>
      </c>
    </row>
    <row r="8862" spans="1:11" x14ac:dyDescent="0.3">
      <c r="A8862" s="281" t="s">
        <v>2147</v>
      </c>
      <c r="B8862" s="281">
        <v>158</v>
      </c>
      <c r="C8862" s="24" t="str">
        <f t="shared" si="138"/>
        <v>kanata158</v>
      </c>
      <c r="D8862" s="281">
        <v>3037</v>
      </c>
      <c r="E8862" s="281">
        <v>1043</v>
      </c>
      <c r="F8862" s="281">
        <v>40687</v>
      </c>
      <c r="G8862" s="24">
        <v>100</v>
      </c>
      <c r="H8862" s="24">
        <v>0</v>
      </c>
      <c r="I8862" s="24">
        <v>0</v>
      </c>
      <c r="J8862" s="282">
        <v>15</v>
      </c>
      <c r="K8862" s="282">
        <v>0</v>
      </c>
    </row>
    <row r="8863" spans="1:11" x14ac:dyDescent="0.3">
      <c r="A8863" s="281" t="s">
        <v>2147</v>
      </c>
      <c r="B8863" s="281">
        <v>159</v>
      </c>
      <c r="C8863" s="24" t="str">
        <f t="shared" si="138"/>
        <v>kanata159</v>
      </c>
      <c r="D8863" s="281">
        <v>3070</v>
      </c>
      <c r="E8863" s="281">
        <v>1055</v>
      </c>
      <c r="F8863" s="281">
        <v>41235</v>
      </c>
      <c r="G8863" s="24">
        <v>100</v>
      </c>
      <c r="H8863" s="24">
        <v>0</v>
      </c>
      <c r="I8863" s="24">
        <v>0</v>
      </c>
      <c r="J8863" s="282">
        <v>15</v>
      </c>
      <c r="K8863" s="282">
        <v>0</v>
      </c>
    </row>
    <row r="8864" spans="1:11" x14ac:dyDescent="0.3">
      <c r="A8864" s="281" t="s">
        <v>2147</v>
      </c>
      <c r="B8864" s="281">
        <v>160</v>
      </c>
      <c r="C8864" s="24" t="str">
        <f t="shared" si="138"/>
        <v>kanata160</v>
      </c>
      <c r="D8864" s="281">
        <v>3103</v>
      </c>
      <c r="E8864" s="281">
        <v>1066</v>
      </c>
      <c r="F8864" s="281">
        <v>41714</v>
      </c>
      <c r="G8864" s="24">
        <v>100</v>
      </c>
      <c r="H8864" s="24">
        <v>0</v>
      </c>
      <c r="I8864" s="24">
        <v>0</v>
      </c>
      <c r="J8864" s="282">
        <v>15</v>
      </c>
      <c r="K8864" s="282">
        <v>0</v>
      </c>
    </row>
    <row r="8865" spans="1:11" x14ac:dyDescent="0.3">
      <c r="A8865" s="281" t="s">
        <v>2147</v>
      </c>
      <c r="B8865" s="281">
        <v>161</v>
      </c>
      <c r="C8865" s="24" t="str">
        <f t="shared" si="138"/>
        <v>kanata161</v>
      </c>
      <c r="D8865" s="281">
        <v>3385</v>
      </c>
      <c r="E8865" s="281">
        <v>1163</v>
      </c>
      <c r="F8865" s="281">
        <v>46105</v>
      </c>
      <c r="G8865" s="24">
        <v>100</v>
      </c>
      <c r="H8865" s="24">
        <v>0</v>
      </c>
      <c r="I8865" s="24">
        <v>0</v>
      </c>
      <c r="J8865" s="282">
        <v>15</v>
      </c>
      <c r="K8865" s="282">
        <v>0</v>
      </c>
    </row>
    <row r="8866" spans="1:11" x14ac:dyDescent="0.3">
      <c r="A8866" s="281" t="s">
        <v>2147</v>
      </c>
      <c r="B8866" s="281">
        <v>162</v>
      </c>
      <c r="C8866" s="24" t="str">
        <f t="shared" si="138"/>
        <v>kanata162</v>
      </c>
      <c r="D8866" s="281">
        <v>3422</v>
      </c>
      <c r="E8866" s="281">
        <v>1176</v>
      </c>
      <c r="F8866" s="281">
        <v>46642</v>
      </c>
      <c r="G8866" s="24">
        <v>100</v>
      </c>
      <c r="H8866" s="24">
        <v>0</v>
      </c>
      <c r="I8866" s="24">
        <v>0</v>
      </c>
      <c r="J8866" s="282">
        <v>15</v>
      </c>
      <c r="K8866" s="282">
        <v>0</v>
      </c>
    </row>
    <row r="8867" spans="1:11" x14ac:dyDescent="0.3">
      <c r="A8867" s="281" t="s">
        <v>2147</v>
      </c>
      <c r="B8867" s="281">
        <v>163</v>
      </c>
      <c r="C8867" s="24" t="str">
        <f t="shared" si="138"/>
        <v>kanata163</v>
      </c>
      <c r="D8867" s="281">
        <v>3459</v>
      </c>
      <c r="E8867" s="281">
        <v>1189</v>
      </c>
      <c r="F8867" s="281">
        <v>47268</v>
      </c>
      <c r="G8867" s="24">
        <v>100</v>
      </c>
      <c r="H8867" s="24">
        <v>0</v>
      </c>
      <c r="I8867" s="24">
        <v>0</v>
      </c>
      <c r="J8867" s="282">
        <v>15</v>
      </c>
      <c r="K8867" s="282">
        <v>0</v>
      </c>
    </row>
    <row r="8868" spans="1:11" x14ac:dyDescent="0.3">
      <c r="A8868" s="281" t="s">
        <v>2147</v>
      </c>
      <c r="B8868" s="281">
        <v>164</v>
      </c>
      <c r="C8868" s="24" t="str">
        <f t="shared" si="138"/>
        <v>kanata164</v>
      </c>
      <c r="D8868" s="281">
        <v>3496</v>
      </c>
      <c r="E8868" s="281">
        <v>1202</v>
      </c>
      <c r="F8868" s="281">
        <v>47817</v>
      </c>
      <c r="G8868" s="24">
        <v>100</v>
      </c>
      <c r="H8868" s="24">
        <v>0</v>
      </c>
      <c r="I8868" s="24">
        <v>0</v>
      </c>
      <c r="J8868" s="282">
        <v>15</v>
      </c>
      <c r="K8868" s="282">
        <v>0</v>
      </c>
    </row>
    <row r="8869" spans="1:11" x14ac:dyDescent="0.3">
      <c r="A8869" s="281" t="s">
        <v>2147</v>
      </c>
      <c r="B8869" s="281">
        <v>165</v>
      </c>
      <c r="C8869" s="24" t="str">
        <f t="shared" si="138"/>
        <v>kanata165</v>
      </c>
      <c r="D8869" s="281">
        <v>3534</v>
      </c>
      <c r="E8869" s="281">
        <v>1215</v>
      </c>
      <c r="F8869" s="281">
        <v>48521</v>
      </c>
      <c r="G8869" s="24">
        <v>100</v>
      </c>
      <c r="H8869" s="24">
        <v>0</v>
      </c>
      <c r="I8869" s="24">
        <v>0</v>
      </c>
      <c r="J8869" s="282">
        <v>15</v>
      </c>
      <c r="K8869" s="282">
        <v>0</v>
      </c>
    </row>
    <row r="8870" spans="1:11" x14ac:dyDescent="0.3">
      <c r="A8870" s="281" t="s">
        <v>2147</v>
      </c>
      <c r="B8870" s="281">
        <v>166</v>
      </c>
      <c r="C8870" s="24" t="str">
        <f t="shared" si="138"/>
        <v>kanata166</v>
      </c>
      <c r="D8870" s="281">
        <v>3572</v>
      </c>
      <c r="E8870" s="281">
        <v>1228</v>
      </c>
      <c r="F8870" s="281">
        <v>49084</v>
      </c>
      <c r="G8870" s="24">
        <v>100</v>
      </c>
      <c r="H8870" s="24">
        <v>0</v>
      </c>
      <c r="I8870" s="24">
        <v>0</v>
      </c>
      <c r="J8870" s="282">
        <v>15</v>
      </c>
      <c r="K8870" s="282">
        <v>0</v>
      </c>
    </row>
    <row r="8871" spans="1:11" x14ac:dyDescent="0.3">
      <c r="A8871" s="281" t="s">
        <v>2147</v>
      </c>
      <c r="B8871" s="281">
        <v>167</v>
      </c>
      <c r="C8871" s="24" t="str">
        <f t="shared" si="138"/>
        <v>kanata167</v>
      </c>
      <c r="D8871" s="281">
        <v>3611</v>
      </c>
      <c r="E8871" s="281">
        <v>1241</v>
      </c>
      <c r="F8871" s="281">
        <v>49653</v>
      </c>
      <c r="G8871" s="24">
        <v>100</v>
      </c>
      <c r="H8871" s="24">
        <v>0</v>
      </c>
      <c r="I8871" s="24">
        <v>0</v>
      </c>
      <c r="J8871" s="282">
        <v>15</v>
      </c>
      <c r="K8871" s="282">
        <v>0</v>
      </c>
    </row>
    <row r="8872" spans="1:11" x14ac:dyDescent="0.3">
      <c r="A8872" s="281" t="s">
        <v>2147</v>
      </c>
      <c r="B8872" s="281">
        <v>168</v>
      </c>
      <c r="C8872" s="24" t="str">
        <f t="shared" si="138"/>
        <v>kanata168</v>
      </c>
      <c r="D8872" s="281">
        <v>3650</v>
      </c>
      <c r="E8872" s="281">
        <v>1254</v>
      </c>
      <c r="F8872" s="281">
        <v>50229</v>
      </c>
      <c r="G8872" s="24">
        <v>100</v>
      </c>
      <c r="H8872" s="24">
        <v>0</v>
      </c>
      <c r="I8872" s="24">
        <v>0</v>
      </c>
      <c r="J8872" s="282">
        <v>15</v>
      </c>
      <c r="K8872" s="282">
        <v>0</v>
      </c>
    </row>
    <row r="8873" spans="1:11" x14ac:dyDescent="0.3">
      <c r="A8873" s="281" t="s">
        <v>2147</v>
      </c>
      <c r="B8873" s="281">
        <v>169</v>
      </c>
      <c r="C8873" s="24" t="str">
        <f t="shared" si="138"/>
        <v>kanata169</v>
      </c>
      <c r="D8873" s="281">
        <v>3689</v>
      </c>
      <c r="E8873" s="281">
        <v>1268</v>
      </c>
      <c r="F8873" s="281">
        <v>50967</v>
      </c>
      <c r="G8873" s="24">
        <v>100</v>
      </c>
      <c r="H8873" s="24">
        <v>0</v>
      </c>
      <c r="I8873" s="24">
        <v>0</v>
      </c>
      <c r="J8873" s="282">
        <v>15</v>
      </c>
      <c r="K8873" s="282">
        <v>0</v>
      </c>
    </row>
    <row r="8874" spans="1:11" x14ac:dyDescent="0.3">
      <c r="A8874" s="281" t="s">
        <v>2147</v>
      </c>
      <c r="B8874" s="281">
        <v>170</v>
      </c>
      <c r="C8874" s="24" t="str">
        <f t="shared" si="138"/>
        <v>kanata170</v>
      </c>
      <c r="D8874" s="281">
        <v>3729</v>
      </c>
      <c r="E8874" s="281">
        <v>1282</v>
      </c>
      <c r="F8874" s="281">
        <v>51557</v>
      </c>
      <c r="G8874" s="24">
        <v>100</v>
      </c>
      <c r="H8874" s="24">
        <v>0</v>
      </c>
      <c r="I8874" s="24">
        <v>0</v>
      </c>
      <c r="J8874" s="282">
        <v>15</v>
      </c>
      <c r="K8874" s="282">
        <v>0</v>
      </c>
    </row>
    <row r="8875" spans="1:11" x14ac:dyDescent="0.3">
      <c r="A8875" s="281" t="s">
        <v>2147</v>
      </c>
      <c r="B8875" s="281">
        <v>171</v>
      </c>
      <c r="C8875" s="24" t="str">
        <f t="shared" si="138"/>
        <v>kanata171</v>
      </c>
      <c r="D8875" s="281">
        <v>3769</v>
      </c>
      <c r="E8875" s="281">
        <v>1295</v>
      </c>
      <c r="F8875" s="281">
        <v>52155</v>
      </c>
      <c r="G8875" s="24">
        <v>100</v>
      </c>
      <c r="H8875" s="24">
        <v>0</v>
      </c>
      <c r="I8875" s="24">
        <v>0</v>
      </c>
      <c r="J8875" s="282">
        <v>15</v>
      </c>
      <c r="K8875" s="282">
        <v>0</v>
      </c>
    </row>
    <row r="8876" spans="1:11" x14ac:dyDescent="0.3">
      <c r="A8876" s="281" t="s">
        <v>2147</v>
      </c>
      <c r="B8876" s="281">
        <v>172</v>
      </c>
      <c r="C8876" s="24" t="str">
        <f t="shared" si="138"/>
        <v>kanata172</v>
      </c>
      <c r="D8876" s="281">
        <v>3810</v>
      </c>
      <c r="E8876" s="281">
        <v>1309</v>
      </c>
      <c r="F8876" s="281">
        <v>52758</v>
      </c>
      <c r="G8876" s="24">
        <v>100</v>
      </c>
      <c r="H8876" s="24">
        <v>0</v>
      </c>
      <c r="I8876" s="24">
        <v>0</v>
      </c>
      <c r="J8876" s="282">
        <v>15</v>
      </c>
      <c r="K8876" s="282">
        <v>0</v>
      </c>
    </row>
    <row r="8877" spans="1:11" x14ac:dyDescent="0.3">
      <c r="A8877" s="281" t="s">
        <v>2147</v>
      </c>
      <c r="B8877" s="281">
        <v>173</v>
      </c>
      <c r="C8877" s="24" t="str">
        <f t="shared" si="138"/>
        <v>kanata173</v>
      </c>
      <c r="D8877" s="281">
        <v>3851</v>
      </c>
      <c r="E8877" s="281">
        <v>1323</v>
      </c>
      <c r="F8877" s="281">
        <v>53532</v>
      </c>
      <c r="G8877" s="24">
        <v>100</v>
      </c>
      <c r="H8877" s="24">
        <v>0</v>
      </c>
      <c r="I8877" s="24">
        <v>0</v>
      </c>
      <c r="J8877" s="282">
        <v>15</v>
      </c>
      <c r="K8877" s="282">
        <v>0</v>
      </c>
    </row>
    <row r="8878" spans="1:11" x14ac:dyDescent="0.3">
      <c r="A8878" s="281" t="s">
        <v>2147</v>
      </c>
      <c r="B8878" s="281">
        <v>174</v>
      </c>
      <c r="C8878" s="24" t="str">
        <f t="shared" si="138"/>
        <v>kanata174</v>
      </c>
      <c r="D8878" s="281">
        <v>3893</v>
      </c>
      <c r="E8878" s="281">
        <v>1338</v>
      </c>
      <c r="F8878" s="281">
        <v>54152</v>
      </c>
      <c r="G8878" s="24">
        <v>100</v>
      </c>
      <c r="H8878" s="24">
        <v>0</v>
      </c>
      <c r="I8878" s="24">
        <v>0</v>
      </c>
      <c r="J8878" s="282">
        <v>15</v>
      </c>
      <c r="K8878" s="282">
        <v>0</v>
      </c>
    </row>
    <row r="8879" spans="1:11" x14ac:dyDescent="0.3">
      <c r="A8879" s="281" t="s">
        <v>2147</v>
      </c>
      <c r="B8879" s="281">
        <v>175</v>
      </c>
      <c r="C8879" s="24" t="str">
        <f t="shared" si="138"/>
        <v>kanata175</v>
      </c>
      <c r="D8879" s="281">
        <v>3934</v>
      </c>
      <c r="E8879" s="281">
        <v>1352</v>
      </c>
      <c r="F8879" s="281">
        <v>54778</v>
      </c>
      <c r="G8879" s="24">
        <v>100</v>
      </c>
      <c r="H8879" s="24">
        <v>0</v>
      </c>
      <c r="I8879" s="24">
        <v>0</v>
      </c>
      <c r="J8879" s="282">
        <v>15</v>
      </c>
      <c r="K8879" s="282">
        <v>0</v>
      </c>
    </row>
    <row r="8880" spans="1:11" x14ac:dyDescent="0.3">
      <c r="A8880" s="281" t="s">
        <v>2147</v>
      </c>
      <c r="B8880" s="281">
        <v>176</v>
      </c>
      <c r="C8880" s="24" t="str">
        <f t="shared" si="138"/>
        <v>kanata176</v>
      </c>
      <c r="D8880" s="281">
        <v>3977</v>
      </c>
      <c r="E8880" s="281">
        <v>1367</v>
      </c>
      <c r="F8880" s="281">
        <v>55411</v>
      </c>
      <c r="G8880" s="24">
        <v>100</v>
      </c>
      <c r="H8880" s="24">
        <v>0</v>
      </c>
      <c r="I8880" s="24">
        <v>0</v>
      </c>
      <c r="J8880" s="282">
        <v>15</v>
      </c>
      <c r="K8880" s="282">
        <v>0</v>
      </c>
    </row>
    <row r="8881" spans="1:11" x14ac:dyDescent="0.3">
      <c r="A8881" s="281" t="s">
        <v>2147</v>
      </c>
      <c r="B8881" s="281">
        <v>177</v>
      </c>
      <c r="C8881" s="24" t="str">
        <f t="shared" si="138"/>
        <v>kanata177</v>
      </c>
      <c r="D8881" s="281">
        <v>4019</v>
      </c>
      <c r="E8881" s="281">
        <v>1381</v>
      </c>
      <c r="F8881" s="281">
        <v>56222</v>
      </c>
      <c r="G8881" s="24">
        <v>100</v>
      </c>
      <c r="H8881" s="24">
        <v>0</v>
      </c>
      <c r="I8881" s="24">
        <v>0</v>
      </c>
      <c r="J8881" s="282">
        <v>15</v>
      </c>
      <c r="K8881" s="282">
        <v>0</v>
      </c>
    </row>
    <row r="8882" spans="1:11" x14ac:dyDescent="0.3">
      <c r="A8882" s="281" t="s">
        <v>2147</v>
      </c>
      <c r="B8882" s="281">
        <v>178</v>
      </c>
      <c r="C8882" s="24" t="str">
        <f t="shared" si="138"/>
        <v>kanata178</v>
      </c>
      <c r="D8882" s="281">
        <v>4063</v>
      </c>
      <c r="E8882" s="281">
        <v>1396</v>
      </c>
      <c r="F8882" s="281">
        <v>56872</v>
      </c>
      <c r="G8882" s="24">
        <v>100</v>
      </c>
      <c r="H8882" s="24">
        <v>0</v>
      </c>
      <c r="I8882" s="24">
        <v>0</v>
      </c>
      <c r="J8882" s="282">
        <v>15</v>
      </c>
      <c r="K8882" s="282">
        <v>0</v>
      </c>
    </row>
    <row r="8883" spans="1:11" x14ac:dyDescent="0.3">
      <c r="A8883" s="281" t="s">
        <v>2147</v>
      </c>
      <c r="B8883" s="281">
        <v>179</v>
      </c>
      <c r="C8883" s="24" t="str">
        <f t="shared" si="138"/>
        <v>kanata179</v>
      </c>
      <c r="D8883" s="281">
        <v>4106</v>
      </c>
      <c r="E8883" s="281">
        <v>1411</v>
      </c>
      <c r="F8883" s="281">
        <v>57528</v>
      </c>
      <c r="G8883" s="24">
        <v>100</v>
      </c>
      <c r="H8883" s="24">
        <v>0</v>
      </c>
      <c r="I8883" s="24">
        <v>0</v>
      </c>
      <c r="J8883" s="282">
        <v>15</v>
      </c>
      <c r="K8883" s="282">
        <v>0</v>
      </c>
    </row>
    <row r="8884" spans="1:11" x14ac:dyDescent="0.3">
      <c r="A8884" s="281" t="s">
        <v>2147</v>
      </c>
      <c r="B8884" s="281">
        <v>180</v>
      </c>
      <c r="C8884" s="24" t="str">
        <f t="shared" si="138"/>
        <v>kanata180</v>
      </c>
      <c r="D8884" s="281">
        <v>4150</v>
      </c>
      <c r="E8884" s="281">
        <v>1426</v>
      </c>
      <c r="F8884" s="281">
        <v>58191</v>
      </c>
      <c r="G8884" s="24">
        <v>100</v>
      </c>
      <c r="H8884" s="24">
        <v>0</v>
      </c>
      <c r="I8884" s="24">
        <v>0</v>
      </c>
      <c r="J8884" s="282">
        <v>15</v>
      </c>
      <c r="K8884" s="282">
        <v>0</v>
      </c>
    </row>
    <row r="8885" spans="1:11" x14ac:dyDescent="0.3">
      <c r="A8885" s="281" t="s">
        <v>2147</v>
      </c>
      <c r="B8885" s="281">
        <v>181</v>
      </c>
      <c r="C8885" s="24" t="str">
        <f t="shared" si="138"/>
        <v>kanata181</v>
      </c>
      <c r="D8885" s="281">
        <v>4527</v>
      </c>
      <c r="E8885" s="281">
        <v>1556</v>
      </c>
      <c r="F8885" s="281">
        <v>64435</v>
      </c>
      <c r="G8885" s="24">
        <v>100</v>
      </c>
      <c r="H8885" s="24">
        <v>0</v>
      </c>
      <c r="I8885" s="24">
        <v>0</v>
      </c>
      <c r="J8885" s="282">
        <v>15</v>
      </c>
      <c r="K8885" s="282">
        <v>0</v>
      </c>
    </row>
    <row r="8886" spans="1:11" x14ac:dyDescent="0.3">
      <c r="A8886" s="281" t="s">
        <v>2147</v>
      </c>
      <c r="B8886" s="281">
        <v>182</v>
      </c>
      <c r="C8886" s="24" t="str">
        <f t="shared" si="138"/>
        <v>kanata182</v>
      </c>
      <c r="D8886" s="281">
        <v>4575</v>
      </c>
      <c r="E8886" s="281">
        <v>1572</v>
      </c>
      <c r="F8886" s="281">
        <v>65178</v>
      </c>
      <c r="G8886" s="24">
        <v>100</v>
      </c>
      <c r="H8886" s="24">
        <v>0</v>
      </c>
      <c r="I8886" s="24">
        <v>0</v>
      </c>
      <c r="J8886" s="282">
        <v>15</v>
      </c>
      <c r="K8886" s="282">
        <v>0</v>
      </c>
    </row>
    <row r="8887" spans="1:11" x14ac:dyDescent="0.3">
      <c r="A8887" s="281" t="s">
        <v>2147</v>
      </c>
      <c r="B8887" s="281">
        <v>183</v>
      </c>
      <c r="C8887" s="24" t="str">
        <f t="shared" si="138"/>
        <v>kanata183</v>
      </c>
      <c r="D8887" s="281">
        <v>4624</v>
      </c>
      <c r="E8887" s="281">
        <v>1589</v>
      </c>
      <c r="F8887" s="281">
        <v>65929</v>
      </c>
      <c r="G8887" s="24">
        <v>100</v>
      </c>
      <c r="H8887" s="24">
        <v>0</v>
      </c>
      <c r="I8887" s="24">
        <v>0</v>
      </c>
      <c r="J8887" s="282">
        <v>15</v>
      </c>
      <c r="K8887" s="282">
        <v>0</v>
      </c>
    </row>
    <row r="8888" spans="1:11" x14ac:dyDescent="0.3">
      <c r="A8888" s="281" t="s">
        <v>2147</v>
      </c>
      <c r="B8888" s="281">
        <v>184</v>
      </c>
      <c r="C8888" s="24" t="str">
        <f t="shared" si="138"/>
        <v>kanata184</v>
      </c>
      <c r="D8888" s="281">
        <v>4673</v>
      </c>
      <c r="E8888" s="281">
        <v>1606</v>
      </c>
      <c r="F8888" s="281">
        <v>66688</v>
      </c>
      <c r="G8888" s="24">
        <v>100</v>
      </c>
      <c r="H8888" s="24">
        <v>0</v>
      </c>
      <c r="I8888" s="24">
        <v>0</v>
      </c>
      <c r="J8888" s="282">
        <v>15</v>
      </c>
      <c r="K8888" s="282">
        <v>0</v>
      </c>
    </row>
    <row r="8889" spans="1:11" x14ac:dyDescent="0.3">
      <c r="A8889" s="281" t="s">
        <v>2147</v>
      </c>
      <c r="B8889" s="281">
        <v>185</v>
      </c>
      <c r="C8889" s="24" t="str">
        <f t="shared" si="138"/>
        <v>kanata185</v>
      </c>
      <c r="D8889" s="281">
        <v>4723</v>
      </c>
      <c r="E8889" s="281">
        <v>1623</v>
      </c>
      <c r="F8889" s="281">
        <v>67665</v>
      </c>
      <c r="G8889" s="24">
        <v>100</v>
      </c>
      <c r="H8889" s="24">
        <v>0</v>
      </c>
      <c r="I8889" s="24">
        <v>0</v>
      </c>
      <c r="J8889" s="282">
        <v>15</v>
      </c>
      <c r="K8889" s="282">
        <v>0</v>
      </c>
    </row>
    <row r="8890" spans="1:11" x14ac:dyDescent="0.3">
      <c r="A8890" s="281" t="s">
        <v>2147</v>
      </c>
      <c r="B8890" s="281">
        <v>186</v>
      </c>
      <c r="C8890" s="24" t="str">
        <f t="shared" si="138"/>
        <v>kanata186</v>
      </c>
      <c r="D8890" s="281">
        <v>4774</v>
      </c>
      <c r="E8890" s="281">
        <v>1641</v>
      </c>
      <c r="F8890" s="281">
        <v>68443</v>
      </c>
      <c r="G8890" s="24">
        <v>100</v>
      </c>
      <c r="H8890" s="24">
        <v>0</v>
      </c>
      <c r="I8890" s="24">
        <v>0</v>
      </c>
      <c r="J8890" s="282">
        <v>15</v>
      </c>
      <c r="K8890" s="282">
        <v>0</v>
      </c>
    </row>
    <row r="8891" spans="1:11" x14ac:dyDescent="0.3">
      <c r="A8891" s="281" t="s">
        <v>2147</v>
      </c>
      <c r="B8891" s="281">
        <v>187</v>
      </c>
      <c r="C8891" s="24" t="str">
        <f t="shared" si="138"/>
        <v>kanata187</v>
      </c>
      <c r="D8891" s="281">
        <v>4825</v>
      </c>
      <c r="E8891" s="281">
        <v>1658</v>
      </c>
      <c r="F8891" s="281">
        <v>69230</v>
      </c>
      <c r="G8891" s="24">
        <v>100</v>
      </c>
      <c r="H8891" s="24">
        <v>0</v>
      </c>
      <c r="I8891" s="24">
        <v>0</v>
      </c>
      <c r="J8891" s="282">
        <v>15</v>
      </c>
      <c r="K8891" s="282">
        <v>0</v>
      </c>
    </row>
    <row r="8892" spans="1:11" x14ac:dyDescent="0.3">
      <c r="A8892" s="281" t="s">
        <v>2147</v>
      </c>
      <c r="B8892" s="281">
        <v>188</v>
      </c>
      <c r="C8892" s="24" t="str">
        <f t="shared" si="138"/>
        <v>kanata188</v>
      </c>
      <c r="D8892" s="281">
        <v>4876</v>
      </c>
      <c r="E8892" s="281">
        <v>1676</v>
      </c>
      <c r="F8892" s="281">
        <v>70026</v>
      </c>
      <c r="G8892" s="24">
        <v>100</v>
      </c>
      <c r="H8892" s="24">
        <v>0</v>
      </c>
      <c r="I8892" s="24">
        <v>0</v>
      </c>
      <c r="J8892" s="282">
        <v>15</v>
      </c>
      <c r="K8892" s="282">
        <v>0</v>
      </c>
    </row>
    <row r="8893" spans="1:11" x14ac:dyDescent="0.3">
      <c r="A8893" s="281" t="s">
        <v>2147</v>
      </c>
      <c r="B8893" s="281">
        <v>189</v>
      </c>
      <c r="C8893" s="24" t="str">
        <f t="shared" si="138"/>
        <v>kanata189</v>
      </c>
      <c r="D8893" s="281">
        <v>4928</v>
      </c>
      <c r="E8893" s="281">
        <v>1694</v>
      </c>
      <c r="F8893" s="281">
        <v>70977</v>
      </c>
      <c r="G8893" s="24">
        <v>100</v>
      </c>
      <c r="H8893" s="24">
        <v>0</v>
      </c>
      <c r="I8893" s="24">
        <v>0</v>
      </c>
      <c r="J8893" s="282">
        <v>15</v>
      </c>
      <c r="K8893" s="282">
        <v>0</v>
      </c>
    </row>
    <row r="8894" spans="1:11" x14ac:dyDescent="0.3">
      <c r="A8894" s="281" t="s">
        <v>2147</v>
      </c>
      <c r="B8894" s="281">
        <v>190</v>
      </c>
      <c r="C8894" s="24" t="str">
        <f t="shared" si="138"/>
        <v>kanata190</v>
      </c>
      <c r="D8894" s="281">
        <v>4981</v>
      </c>
      <c r="E8894" s="281">
        <v>1712</v>
      </c>
      <c r="F8894" s="281">
        <v>71792</v>
      </c>
      <c r="G8894" s="24">
        <v>100</v>
      </c>
      <c r="H8894" s="24">
        <v>0</v>
      </c>
      <c r="I8894" s="24">
        <v>0</v>
      </c>
      <c r="J8894" s="282">
        <v>15</v>
      </c>
      <c r="K8894" s="282">
        <v>0</v>
      </c>
    </row>
    <row r="8895" spans="1:11" x14ac:dyDescent="0.3">
      <c r="A8895" s="281" t="s">
        <v>2147</v>
      </c>
      <c r="B8895" s="281">
        <v>191</v>
      </c>
      <c r="C8895" s="24" t="str">
        <f t="shared" si="138"/>
        <v>kanata191</v>
      </c>
      <c r="D8895" s="281">
        <v>5034</v>
      </c>
      <c r="E8895" s="281">
        <v>1730</v>
      </c>
      <c r="F8895" s="281">
        <v>72617</v>
      </c>
      <c r="G8895" s="24">
        <v>100</v>
      </c>
      <c r="H8895" s="24">
        <v>0</v>
      </c>
      <c r="I8895" s="24">
        <v>0</v>
      </c>
      <c r="J8895" s="282">
        <v>15</v>
      </c>
      <c r="K8895" s="282">
        <v>0</v>
      </c>
    </row>
    <row r="8896" spans="1:11" x14ac:dyDescent="0.3">
      <c r="A8896" s="281" t="s">
        <v>2147</v>
      </c>
      <c r="B8896" s="281">
        <v>192</v>
      </c>
      <c r="C8896" s="24" t="str">
        <f t="shared" si="138"/>
        <v>kanata192</v>
      </c>
      <c r="D8896" s="281">
        <v>5087</v>
      </c>
      <c r="E8896" s="281">
        <v>1748</v>
      </c>
      <c r="F8896" s="281">
        <v>73450</v>
      </c>
      <c r="G8896" s="24">
        <v>100</v>
      </c>
      <c r="H8896" s="24">
        <v>0</v>
      </c>
      <c r="I8896" s="24">
        <v>0</v>
      </c>
      <c r="J8896" s="282">
        <v>15</v>
      </c>
      <c r="K8896" s="282">
        <v>0</v>
      </c>
    </row>
    <row r="8897" spans="1:11" x14ac:dyDescent="0.3">
      <c r="A8897" s="281" t="s">
        <v>2147</v>
      </c>
      <c r="B8897" s="281">
        <v>193</v>
      </c>
      <c r="C8897" s="24" t="str">
        <f t="shared" si="138"/>
        <v>kanata193</v>
      </c>
      <c r="D8897" s="281">
        <v>5141</v>
      </c>
      <c r="E8897" s="281">
        <v>1767</v>
      </c>
      <c r="F8897" s="281">
        <v>74522</v>
      </c>
      <c r="G8897" s="24">
        <v>100</v>
      </c>
      <c r="H8897" s="24">
        <v>0</v>
      </c>
      <c r="I8897" s="24">
        <v>0</v>
      </c>
      <c r="J8897" s="282">
        <v>15</v>
      </c>
      <c r="K8897" s="282">
        <v>0</v>
      </c>
    </row>
    <row r="8898" spans="1:11" x14ac:dyDescent="0.3">
      <c r="A8898" s="281" t="s">
        <v>2147</v>
      </c>
      <c r="B8898" s="281">
        <v>194</v>
      </c>
      <c r="C8898" s="24" t="str">
        <f t="shared" si="138"/>
        <v>kanata194</v>
      </c>
      <c r="D8898" s="281">
        <v>5196</v>
      </c>
      <c r="E8898" s="281">
        <v>1786</v>
      </c>
      <c r="F8898" s="281">
        <v>75376</v>
      </c>
      <c r="G8898" s="24">
        <v>100</v>
      </c>
      <c r="H8898" s="24">
        <v>0</v>
      </c>
      <c r="I8898" s="24">
        <v>0</v>
      </c>
      <c r="J8898" s="282">
        <v>15</v>
      </c>
      <c r="K8898" s="282">
        <v>0</v>
      </c>
    </row>
    <row r="8899" spans="1:11" x14ac:dyDescent="0.3">
      <c r="A8899" s="281" t="s">
        <v>2147</v>
      </c>
      <c r="B8899" s="281">
        <v>195</v>
      </c>
      <c r="C8899" s="24" t="str">
        <f t="shared" si="138"/>
        <v>kanata195</v>
      </c>
      <c r="D8899" s="281">
        <v>5251</v>
      </c>
      <c r="E8899" s="281">
        <v>1805</v>
      </c>
      <c r="F8899" s="281">
        <v>76240</v>
      </c>
      <c r="G8899" s="24">
        <v>100</v>
      </c>
      <c r="H8899" s="24">
        <v>0</v>
      </c>
      <c r="I8899" s="24">
        <v>0</v>
      </c>
      <c r="J8899" s="282">
        <v>15</v>
      </c>
      <c r="K8899" s="282">
        <v>0</v>
      </c>
    </row>
    <row r="8900" spans="1:11" x14ac:dyDescent="0.3">
      <c r="A8900" s="281" t="s">
        <v>2147</v>
      </c>
      <c r="B8900" s="281">
        <v>196</v>
      </c>
      <c r="C8900" s="24" t="str">
        <f t="shared" si="138"/>
        <v>kanata196</v>
      </c>
      <c r="D8900" s="281">
        <v>5307</v>
      </c>
      <c r="E8900" s="281">
        <v>1824</v>
      </c>
      <c r="F8900" s="281">
        <v>77113</v>
      </c>
      <c r="G8900" s="24">
        <v>100</v>
      </c>
      <c r="H8900" s="24">
        <v>0</v>
      </c>
      <c r="I8900" s="24">
        <v>0</v>
      </c>
      <c r="J8900" s="282">
        <v>15</v>
      </c>
      <c r="K8900" s="282">
        <v>0</v>
      </c>
    </row>
    <row r="8901" spans="1:11" x14ac:dyDescent="0.3">
      <c r="A8901" s="281" t="s">
        <v>2147</v>
      </c>
      <c r="B8901" s="281">
        <v>197</v>
      </c>
      <c r="C8901" s="24" t="str">
        <f t="shared" si="138"/>
        <v>kanata197</v>
      </c>
      <c r="D8901" s="281">
        <v>5363</v>
      </c>
      <c r="E8901" s="281">
        <v>1843</v>
      </c>
      <c r="F8901" s="281">
        <v>78238</v>
      </c>
      <c r="G8901" s="24">
        <v>100</v>
      </c>
      <c r="H8901" s="24">
        <v>0</v>
      </c>
      <c r="I8901" s="24">
        <v>0</v>
      </c>
      <c r="J8901" s="282">
        <v>15</v>
      </c>
      <c r="K8901" s="282">
        <v>0</v>
      </c>
    </row>
    <row r="8902" spans="1:11" x14ac:dyDescent="0.3">
      <c r="A8902" s="281" t="s">
        <v>2147</v>
      </c>
      <c r="B8902" s="281">
        <v>198</v>
      </c>
      <c r="C8902" s="24" t="str">
        <f t="shared" ref="C8902:C8965" si="139">A8902&amp;B8902</f>
        <v>kanata198</v>
      </c>
      <c r="D8902" s="281">
        <v>5420</v>
      </c>
      <c r="E8902" s="281">
        <v>1863</v>
      </c>
      <c r="F8902" s="281">
        <v>79133</v>
      </c>
      <c r="G8902" s="24">
        <v>100</v>
      </c>
      <c r="H8902" s="24">
        <v>0</v>
      </c>
      <c r="I8902" s="24">
        <v>0</v>
      </c>
      <c r="J8902" s="282">
        <v>15</v>
      </c>
      <c r="K8902" s="282">
        <v>0</v>
      </c>
    </row>
    <row r="8903" spans="1:11" x14ac:dyDescent="0.3">
      <c r="A8903" s="281" t="s">
        <v>2147</v>
      </c>
      <c r="B8903" s="281">
        <v>199</v>
      </c>
      <c r="C8903" s="24" t="str">
        <f t="shared" si="139"/>
        <v>kanata199</v>
      </c>
      <c r="D8903" s="281">
        <v>5477</v>
      </c>
      <c r="E8903" s="281">
        <v>1882</v>
      </c>
      <c r="F8903" s="281">
        <v>80038</v>
      </c>
      <c r="G8903" s="24">
        <v>100</v>
      </c>
      <c r="H8903" s="24">
        <v>0</v>
      </c>
      <c r="I8903" s="24">
        <v>0</v>
      </c>
      <c r="J8903" s="282">
        <v>15</v>
      </c>
      <c r="K8903" s="282">
        <v>0</v>
      </c>
    </row>
    <row r="8904" spans="1:11" x14ac:dyDescent="0.3">
      <c r="A8904" s="281" t="s">
        <v>2147</v>
      </c>
      <c r="B8904" s="281">
        <v>200</v>
      </c>
      <c r="C8904" s="24" t="str">
        <f t="shared" si="139"/>
        <v>kanata200</v>
      </c>
      <c r="D8904" s="281">
        <v>5535</v>
      </c>
      <c r="E8904" s="281">
        <v>1902</v>
      </c>
      <c r="F8904" s="281">
        <v>80953</v>
      </c>
      <c r="G8904" s="24">
        <v>100</v>
      </c>
      <c r="H8904" s="24">
        <v>0</v>
      </c>
      <c r="I8904" s="24">
        <v>0</v>
      </c>
      <c r="J8904" s="282">
        <v>15</v>
      </c>
      <c r="K8904" s="282">
        <v>0</v>
      </c>
    </row>
    <row r="8905" spans="1:11" x14ac:dyDescent="0.3">
      <c r="A8905" s="281" t="s">
        <v>2147</v>
      </c>
      <c r="B8905" s="281">
        <v>201</v>
      </c>
      <c r="C8905" s="24" t="str">
        <f t="shared" si="139"/>
        <v>kanata201</v>
      </c>
      <c r="D8905" s="281">
        <v>6036</v>
      </c>
      <c r="E8905" s="281">
        <v>2075</v>
      </c>
      <c r="F8905" s="281">
        <v>89418</v>
      </c>
      <c r="G8905" s="24">
        <v>100</v>
      </c>
      <c r="H8905" s="24">
        <v>0</v>
      </c>
      <c r="I8905" s="24">
        <v>0</v>
      </c>
      <c r="J8905" s="282">
        <v>15</v>
      </c>
      <c r="K8905" s="282">
        <v>0</v>
      </c>
    </row>
    <row r="8906" spans="1:11" x14ac:dyDescent="0.3">
      <c r="A8906" s="281" t="s">
        <v>2147</v>
      </c>
      <c r="B8906" s="281">
        <v>202</v>
      </c>
      <c r="C8906" s="24" t="str">
        <f t="shared" si="139"/>
        <v>kanata202</v>
      </c>
      <c r="D8906" s="281">
        <v>6100</v>
      </c>
      <c r="E8906" s="281">
        <v>2097</v>
      </c>
      <c r="F8906" s="281">
        <v>90532</v>
      </c>
      <c r="G8906" s="24">
        <v>100</v>
      </c>
      <c r="H8906" s="24">
        <v>0</v>
      </c>
      <c r="I8906" s="24">
        <v>0</v>
      </c>
      <c r="J8906" s="282">
        <v>15</v>
      </c>
      <c r="K8906" s="282">
        <v>0</v>
      </c>
    </row>
    <row r="8907" spans="1:11" x14ac:dyDescent="0.3">
      <c r="A8907" s="281" t="s">
        <v>2147</v>
      </c>
      <c r="B8907" s="281">
        <v>203</v>
      </c>
      <c r="C8907" s="24" t="str">
        <f t="shared" si="139"/>
        <v>kanata203</v>
      </c>
      <c r="D8907" s="281">
        <v>6164</v>
      </c>
      <c r="E8907" s="281">
        <v>2119</v>
      </c>
      <c r="F8907" s="281">
        <v>91629</v>
      </c>
      <c r="G8907" s="24">
        <v>100</v>
      </c>
      <c r="H8907" s="24">
        <v>0</v>
      </c>
      <c r="I8907" s="24">
        <v>0</v>
      </c>
      <c r="J8907" s="282">
        <v>15</v>
      </c>
      <c r="K8907" s="282">
        <v>0</v>
      </c>
    </row>
    <row r="8908" spans="1:11" x14ac:dyDescent="0.3">
      <c r="A8908" s="281" t="s">
        <v>2147</v>
      </c>
      <c r="B8908" s="281">
        <v>204</v>
      </c>
      <c r="C8908" s="24" t="str">
        <f t="shared" si="139"/>
        <v>kanata204</v>
      </c>
      <c r="D8908" s="281">
        <v>6229</v>
      </c>
      <c r="E8908" s="281">
        <v>2141</v>
      </c>
      <c r="F8908" s="281">
        <v>92739</v>
      </c>
      <c r="G8908" s="24">
        <v>100</v>
      </c>
      <c r="H8908" s="24">
        <v>0</v>
      </c>
      <c r="I8908" s="24">
        <v>0</v>
      </c>
      <c r="J8908" s="282">
        <v>15</v>
      </c>
      <c r="K8908" s="282">
        <v>0</v>
      </c>
    </row>
    <row r="8909" spans="1:11" x14ac:dyDescent="0.3">
      <c r="A8909" s="281" t="s">
        <v>2147</v>
      </c>
      <c r="B8909" s="281">
        <v>205</v>
      </c>
      <c r="C8909" s="24" t="str">
        <f t="shared" si="139"/>
        <v>kanata205</v>
      </c>
      <c r="D8909" s="281">
        <v>6295</v>
      </c>
      <c r="E8909" s="281">
        <v>2164</v>
      </c>
      <c r="F8909" s="281">
        <v>94244</v>
      </c>
      <c r="G8909" s="24">
        <v>100</v>
      </c>
      <c r="H8909" s="24">
        <v>0</v>
      </c>
      <c r="I8909" s="24">
        <v>0</v>
      </c>
      <c r="J8909" s="282">
        <v>15</v>
      </c>
      <c r="K8909" s="282">
        <v>0</v>
      </c>
    </row>
    <row r="8910" spans="1:11" x14ac:dyDescent="0.3">
      <c r="A8910" s="281" t="s">
        <v>2147</v>
      </c>
      <c r="B8910" s="281">
        <v>206</v>
      </c>
      <c r="C8910" s="24" t="str">
        <f t="shared" si="139"/>
        <v>kanata206</v>
      </c>
      <c r="D8910" s="281">
        <v>6361</v>
      </c>
      <c r="E8910" s="281">
        <v>2186</v>
      </c>
      <c r="F8910" s="281">
        <v>95482</v>
      </c>
      <c r="G8910" s="24">
        <v>100</v>
      </c>
      <c r="H8910" s="24">
        <v>0</v>
      </c>
      <c r="I8910" s="24">
        <v>0</v>
      </c>
      <c r="J8910" s="282">
        <v>15</v>
      </c>
      <c r="K8910" s="282">
        <v>0</v>
      </c>
    </row>
    <row r="8911" spans="1:11" x14ac:dyDescent="0.3">
      <c r="A8911" s="281" t="s">
        <v>2147</v>
      </c>
      <c r="B8911" s="281">
        <v>207</v>
      </c>
      <c r="C8911" s="24" t="str">
        <f t="shared" si="139"/>
        <v>kanata207</v>
      </c>
      <c r="D8911" s="281">
        <v>6428</v>
      </c>
      <c r="E8911" s="281">
        <v>2209</v>
      </c>
      <c r="F8911" s="281">
        <v>96735</v>
      </c>
      <c r="G8911" s="24">
        <v>100</v>
      </c>
      <c r="H8911" s="24">
        <v>0</v>
      </c>
      <c r="I8911" s="24">
        <v>0</v>
      </c>
      <c r="J8911" s="282">
        <v>15</v>
      </c>
      <c r="K8911" s="282">
        <v>0</v>
      </c>
    </row>
    <row r="8912" spans="1:11" x14ac:dyDescent="0.3">
      <c r="A8912" s="281" t="s">
        <v>2147</v>
      </c>
      <c r="B8912" s="281">
        <v>208</v>
      </c>
      <c r="C8912" s="24" t="str">
        <f t="shared" si="139"/>
        <v>kanata208</v>
      </c>
      <c r="D8912" s="281">
        <v>6496</v>
      </c>
      <c r="E8912" s="281">
        <v>2233</v>
      </c>
      <c r="F8912" s="281">
        <v>97971</v>
      </c>
      <c r="G8912" s="24">
        <v>100</v>
      </c>
      <c r="H8912" s="24">
        <v>0</v>
      </c>
      <c r="I8912" s="24">
        <v>0</v>
      </c>
      <c r="J8912" s="282">
        <v>15</v>
      </c>
      <c r="K8912" s="282">
        <v>0</v>
      </c>
    </row>
    <row r="8913" spans="1:11" x14ac:dyDescent="0.3">
      <c r="A8913" s="281" t="s">
        <v>2147</v>
      </c>
      <c r="B8913" s="281">
        <v>209</v>
      </c>
      <c r="C8913" s="24" t="str">
        <f t="shared" si="139"/>
        <v>kanata209</v>
      </c>
      <c r="D8913" s="281">
        <v>6564</v>
      </c>
      <c r="E8913" s="281">
        <v>2256</v>
      </c>
      <c r="F8913" s="281">
        <v>99290</v>
      </c>
      <c r="G8913" s="24">
        <v>100</v>
      </c>
      <c r="H8913" s="24">
        <v>0</v>
      </c>
      <c r="I8913" s="24">
        <v>0</v>
      </c>
      <c r="J8913" s="282">
        <v>15</v>
      </c>
      <c r="K8913" s="282">
        <v>0</v>
      </c>
    </row>
    <row r="8914" spans="1:11" x14ac:dyDescent="0.3">
      <c r="A8914" s="281" t="s">
        <v>2147</v>
      </c>
      <c r="B8914" s="281">
        <v>210</v>
      </c>
      <c r="C8914" s="24" t="str">
        <f t="shared" si="139"/>
        <v>kanata210</v>
      </c>
      <c r="D8914" s="281">
        <v>6633</v>
      </c>
      <c r="E8914" s="281">
        <v>2280</v>
      </c>
      <c r="F8914" s="281">
        <v>100557</v>
      </c>
      <c r="G8914" s="24">
        <v>100</v>
      </c>
      <c r="H8914" s="24">
        <v>0</v>
      </c>
      <c r="I8914" s="24">
        <v>0</v>
      </c>
      <c r="J8914" s="282">
        <v>15</v>
      </c>
      <c r="K8914" s="282">
        <v>0</v>
      </c>
    </row>
    <row r="8915" spans="1:11" x14ac:dyDescent="0.3">
      <c r="A8915" s="281" t="s">
        <v>2147</v>
      </c>
      <c r="B8915" s="281">
        <v>211</v>
      </c>
      <c r="C8915" s="24" t="str">
        <f t="shared" si="139"/>
        <v>kanata211</v>
      </c>
      <c r="D8915" s="281">
        <v>6703</v>
      </c>
      <c r="E8915" s="281">
        <v>2304</v>
      </c>
      <c r="F8915" s="281">
        <v>101875</v>
      </c>
      <c r="G8915" s="24">
        <v>100</v>
      </c>
      <c r="H8915" s="24">
        <v>0</v>
      </c>
      <c r="I8915" s="24">
        <v>0</v>
      </c>
      <c r="J8915" s="282">
        <v>15</v>
      </c>
      <c r="K8915" s="282">
        <v>0</v>
      </c>
    </row>
    <row r="8916" spans="1:11" x14ac:dyDescent="0.3">
      <c r="A8916" s="281" t="s">
        <v>2147</v>
      </c>
      <c r="B8916" s="281">
        <v>212</v>
      </c>
      <c r="C8916" s="24" t="str">
        <f t="shared" si="139"/>
        <v>kanata212</v>
      </c>
      <c r="D8916" s="281">
        <v>6774</v>
      </c>
      <c r="E8916" s="281">
        <v>2328</v>
      </c>
      <c r="F8916" s="281">
        <v>103210</v>
      </c>
      <c r="G8916" s="24">
        <v>100</v>
      </c>
      <c r="H8916" s="24">
        <v>0</v>
      </c>
      <c r="I8916" s="24">
        <v>0</v>
      </c>
      <c r="J8916" s="282">
        <v>15</v>
      </c>
      <c r="K8916" s="282">
        <v>0</v>
      </c>
    </row>
    <row r="8917" spans="1:11" x14ac:dyDescent="0.3">
      <c r="A8917" s="281" t="s">
        <v>2147</v>
      </c>
      <c r="B8917" s="281">
        <v>213</v>
      </c>
      <c r="C8917" s="24" t="str">
        <f t="shared" si="139"/>
        <v>kanata213</v>
      </c>
      <c r="D8917" s="281">
        <v>6845</v>
      </c>
      <c r="E8917" s="281">
        <v>2353</v>
      </c>
      <c r="F8917" s="281">
        <v>104562</v>
      </c>
      <c r="G8917" s="24">
        <v>100</v>
      </c>
      <c r="H8917" s="24">
        <v>0</v>
      </c>
      <c r="I8917" s="24">
        <v>0</v>
      </c>
      <c r="J8917" s="282">
        <v>15</v>
      </c>
      <c r="K8917" s="282">
        <v>0</v>
      </c>
    </row>
    <row r="8918" spans="1:11" x14ac:dyDescent="0.3">
      <c r="A8918" s="281" t="s">
        <v>2147</v>
      </c>
      <c r="B8918" s="281">
        <v>214</v>
      </c>
      <c r="C8918" s="24" t="str">
        <f t="shared" si="139"/>
        <v>kanata214</v>
      </c>
      <c r="D8918" s="281">
        <v>6916</v>
      </c>
      <c r="E8918" s="281">
        <v>2377</v>
      </c>
      <c r="F8918" s="281">
        <v>105931</v>
      </c>
      <c r="G8918" s="24">
        <v>100</v>
      </c>
      <c r="H8918" s="24">
        <v>0</v>
      </c>
      <c r="I8918" s="24">
        <v>0</v>
      </c>
      <c r="J8918" s="282">
        <v>15</v>
      </c>
      <c r="K8918" s="282">
        <v>0</v>
      </c>
    </row>
    <row r="8919" spans="1:11" x14ac:dyDescent="0.3">
      <c r="A8919" s="281" t="s">
        <v>2147</v>
      </c>
      <c r="B8919" s="281">
        <v>215</v>
      </c>
      <c r="C8919" s="24" t="str">
        <f t="shared" si="139"/>
        <v>kanata215</v>
      </c>
      <c r="D8919" s="281">
        <v>6989</v>
      </c>
      <c r="E8919" s="281">
        <v>2402</v>
      </c>
      <c r="F8919" s="281">
        <v>107280</v>
      </c>
      <c r="G8919" s="24">
        <v>100</v>
      </c>
      <c r="H8919" s="24">
        <v>0</v>
      </c>
      <c r="I8919" s="24">
        <v>0</v>
      </c>
      <c r="J8919" s="282">
        <v>15</v>
      </c>
      <c r="K8919" s="282">
        <v>0</v>
      </c>
    </row>
    <row r="8920" spans="1:11" x14ac:dyDescent="0.3">
      <c r="A8920" s="281" t="s">
        <v>2147</v>
      </c>
      <c r="B8920" s="281">
        <v>216</v>
      </c>
      <c r="C8920" s="24" t="str">
        <f t="shared" si="139"/>
        <v>kanata216</v>
      </c>
      <c r="D8920" s="281">
        <v>7062</v>
      </c>
      <c r="E8920" s="281">
        <v>2427</v>
      </c>
      <c r="F8920" s="281">
        <v>108684</v>
      </c>
      <c r="G8920" s="24">
        <v>100</v>
      </c>
      <c r="H8920" s="24">
        <v>0</v>
      </c>
      <c r="I8920" s="24">
        <v>0</v>
      </c>
      <c r="J8920" s="282">
        <v>15</v>
      </c>
      <c r="K8920" s="282">
        <v>0</v>
      </c>
    </row>
    <row r="8921" spans="1:11" x14ac:dyDescent="0.3">
      <c r="A8921" s="281" t="s">
        <v>2147</v>
      </c>
      <c r="B8921" s="281">
        <v>217</v>
      </c>
      <c r="C8921" s="24" t="str">
        <f t="shared" si="139"/>
        <v>kanata217</v>
      </c>
      <c r="D8921" s="281">
        <v>7136</v>
      </c>
      <c r="E8921" s="281">
        <v>2453</v>
      </c>
      <c r="F8921" s="281">
        <v>109992</v>
      </c>
      <c r="G8921" s="24">
        <v>100</v>
      </c>
      <c r="H8921" s="24">
        <v>0</v>
      </c>
      <c r="I8921" s="24">
        <v>0</v>
      </c>
      <c r="J8921" s="282">
        <v>15</v>
      </c>
      <c r="K8921" s="282">
        <v>0</v>
      </c>
    </row>
    <row r="8922" spans="1:11" x14ac:dyDescent="0.3">
      <c r="A8922" s="281" t="s">
        <v>2147</v>
      </c>
      <c r="B8922" s="281">
        <v>218</v>
      </c>
      <c r="C8922" s="24" t="str">
        <f t="shared" si="139"/>
        <v>kanata218</v>
      </c>
      <c r="D8922" s="281">
        <v>7211</v>
      </c>
      <c r="E8922" s="281">
        <v>2478</v>
      </c>
      <c r="F8922" s="281">
        <v>111353</v>
      </c>
      <c r="G8922" s="24">
        <v>100</v>
      </c>
      <c r="H8922" s="24">
        <v>0</v>
      </c>
      <c r="I8922" s="24">
        <v>0</v>
      </c>
      <c r="J8922" s="282">
        <v>15</v>
      </c>
      <c r="K8922" s="282">
        <v>0</v>
      </c>
    </row>
    <row r="8923" spans="1:11" x14ac:dyDescent="0.3">
      <c r="A8923" s="281" t="s">
        <v>2147</v>
      </c>
      <c r="B8923" s="281">
        <v>219</v>
      </c>
      <c r="C8923" s="24" t="str">
        <f t="shared" si="139"/>
        <v>kanata219</v>
      </c>
      <c r="D8923" s="281">
        <v>7286</v>
      </c>
      <c r="E8923" s="281">
        <v>2504</v>
      </c>
      <c r="F8923" s="281">
        <v>112692</v>
      </c>
      <c r="G8923" s="24">
        <v>100</v>
      </c>
      <c r="H8923" s="24">
        <v>0</v>
      </c>
      <c r="I8923" s="24">
        <v>0</v>
      </c>
      <c r="J8923" s="282">
        <v>15</v>
      </c>
      <c r="K8923" s="282">
        <v>0</v>
      </c>
    </row>
    <row r="8924" spans="1:11" x14ac:dyDescent="0.3">
      <c r="A8924" s="281" t="s">
        <v>2147</v>
      </c>
      <c r="B8924" s="281">
        <v>220</v>
      </c>
      <c r="C8924" s="24" t="str">
        <f t="shared" si="139"/>
        <v>kanata220</v>
      </c>
      <c r="D8924" s="281">
        <v>7362</v>
      </c>
      <c r="E8924" s="281">
        <v>2530</v>
      </c>
      <c r="F8924" s="281">
        <v>114047</v>
      </c>
      <c r="G8924" s="24">
        <v>100</v>
      </c>
      <c r="H8924" s="24">
        <v>0</v>
      </c>
      <c r="I8924" s="24">
        <v>0</v>
      </c>
      <c r="J8924" s="282">
        <v>15</v>
      </c>
      <c r="K8924" s="282">
        <v>0</v>
      </c>
    </row>
    <row r="8925" spans="1:11" x14ac:dyDescent="0.3">
      <c r="A8925" s="281" t="s">
        <v>2147</v>
      </c>
      <c r="B8925" s="281">
        <v>221</v>
      </c>
      <c r="C8925" s="24" t="str">
        <f t="shared" si="139"/>
        <v>kanata221</v>
      </c>
      <c r="D8925" s="281">
        <v>8028</v>
      </c>
      <c r="E8925" s="281">
        <v>2759</v>
      </c>
      <c r="F8925" s="281">
        <v>125608</v>
      </c>
      <c r="G8925" s="24">
        <v>100</v>
      </c>
      <c r="H8925" s="24">
        <v>0</v>
      </c>
      <c r="I8925" s="24">
        <v>0</v>
      </c>
      <c r="J8925" s="282">
        <v>15</v>
      </c>
      <c r="K8925" s="282">
        <v>0</v>
      </c>
    </row>
    <row r="8926" spans="1:11" x14ac:dyDescent="0.3">
      <c r="A8926" s="281" t="s">
        <v>2147</v>
      </c>
      <c r="B8926" s="281">
        <v>222</v>
      </c>
      <c r="C8926" s="24" t="str">
        <f t="shared" si="139"/>
        <v>kanata222</v>
      </c>
      <c r="D8926" s="281">
        <v>8112</v>
      </c>
      <c r="E8926" s="281">
        <v>2788</v>
      </c>
      <c r="F8926" s="281">
        <v>127239</v>
      </c>
      <c r="G8926" s="24">
        <v>100</v>
      </c>
      <c r="H8926" s="24">
        <v>0</v>
      </c>
      <c r="I8926" s="24">
        <v>0</v>
      </c>
      <c r="J8926" s="282">
        <v>15</v>
      </c>
      <c r="K8926" s="282">
        <v>0</v>
      </c>
    </row>
    <row r="8927" spans="1:11" x14ac:dyDescent="0.3">
      <c r="A8927" s="281" t="s">
        <v>2147</v>
      </c>
      <c r="B8927" s="281">
        <v>223</v>
      </c>
      <c r="C8927" s="24" t="str">
        <f t="shared" si="139"/>
        <v>kanata223</v>
      </c>
      <c r="D8927" s="281">
        <v>8196</v>
      </c>
      <c r="E8927" s="281">
        <v>2817</v>
      </c>
      <c r="F8927" s="281">
        <v>128819</v>
      </c>
      <c r="G8927" s="24">
        <v>100</v>
      </c>
      <c r="H8927" s="24">
        <v>0</v>
      </c>
      <c r="I8927" s="24">
        <v>0</v>
      </c>
      <c r="J8927" s="282">
        <v>15</v>
      </c>
      <c r="K8927" s="282">
        <v>0</v>
      </c>
    </row>
    <row r="8928" spans="1:11" x14ac:dyDescent="0.3">
      <c r="A8928" s="281" t="s">
        <v>2147</v>
      </c>
      <c r="B8928" s="281">
        <v>224</v>
      </c>
      <c r="C8928" s="24" t="str">
        <f t="shared" si="139"/>
        <v>kanata224</v>
      </c>
      <c r="D8928" s="281">
        <v>8282</v>
      </c>
      <c r="E8928" s="281">
        <v>2847</v>
      </c>
      <c r="F8928" s="281">
        <v>130490</v>
      </c>
      <c r="G8928" s="24">
        <v>100</v>
      </c>
      <c r="H8928" s="24">
        <v>0</v>
      </c>
      <c r="I8928" s="24">
        <v>0</v>
      </c>
      <c r="J8928" s="282">
        <v>15</v>
      </c>
      <c r="K8928" s="282">
        <v>0</v>
      </c>
    </row>
    <row r="8929" spans="1:11" x14ac:dyDescent="0.3">
      <c r="A8929" s="281" t="s">
        <v>2147</v>
      </c>
      <c r="B8929" s="281">
        <v>225</v>
      </c>
      <c r="C8929" s="24" t="str">
        <f t="shared" si="139"/>
        <v>kanata225</v>
      </c>
      <c r="D8929" s="281">
        <v>8368</v>
      </c>
      <c r="E8929" s="281">
        <v>2876</v>
      </c>
      <c r="F8929" s="281">
        <v>132181</v>
      </c>
      <c r="G8929" s="24">
        <v>100</v>
      </c>
      <c r="H8929" s="24">
        <v>0</v>
      </c>
      <c r="I8929" s="24">
        <v>0</v>
      </c>
      <c r="J8929" s="282">
        <v>15</v>
      </c>
      <c r="K8929" s="282">
        <v>0</v>
      </c>
    </row>
    <row r="8930" spans="1:11" x14ac:dyDescent="0.3">
      <c r="A8930" s="281" t="s">
        <v>2147</v>
      </c>
      <c r="B8930" s="281">
        <v>226</v>
      </c>
      <c r="C8930" s="24" t="str">
        <f t="shared" si="139"/>
        <v>kanata226</v>
      </c>
      <c r="D8930" s="281">
        <v>8455</v>
      </c>
      <c r="E8930" s="281">
        <v>2906</v>
      </c>
      <c r="F8930" s="281">
        <v>133820</v>
      </c>
      <c r="G8930" s="24">
        <v>100</v>
      </c>
      <c r="H8930" s="24">
        <v>0</v>
      </c>
      <c r="I8930" s="24">
        <v>0</v>
      </c>
      <c r="J8930" s="282">
        <v>15</v>
      </c>
      <c r="K8930" s="282">
        <v>0</v>
      </c>
    </row>
    <row r="8931" spans="1:11" x14ac:dyDescent="0.3">
      <c r="A8931" s="281" t="s">
        <v>2147</v>
      </c>
      <c r="B8931" s="281">
        <v>227</v>
      </c>
      <c r="C8931" s="24" t="str">
        <f t="shared" si="139"/>
        <v>kanata227</v>
      </c>
      <c r="D8931" s="281">
        <v>8543</v>
      </c>
      <c r="E8931" s="281">
        <v>2936</v>
      </c>
      <c r="F8931" s="281">
        <v>135553</v>
      </c>
      <c r="G8931" s="24">
        <v>100</v>
      </c>
      <c r="H8931" s="24">
        <v>0</v>
      </c>
      <c r="I8931" s="24">
        <v>0</v>
      </c>
      <c r="J8931" s="282">
        <v>15</v>
      </c>
      <c r="K8931" s="282">
        <v>0</v>
      </c>
    </row>
    <row r="8932" spans="1:11" x14ac:dyDescent="0.3">
      <c r="A8932" s="281" t="s">
        <v>2147</v>
      </c>
      <c r="B8932" s="281">
        <v>228</v>
      </c>
      <c r="C8932" s="24" t="str">
        <f t="shared" si="139"/>
        <v>kanata228</v>
      </c>
      <c r="D8932" s="281">
        <v>8632</v>
      </c>
      <c r="E8932" s="281">
        <v>2967</v>
      </c>
      <c r="F8932" s="281">
        <v>137233</v>
      </c>
      <c r="G8932" s="24">
        <v>100</v>
      </c>
      <c r="H8932" s="24">
        <v>0</v>
      </c>
      <c r="I8932" s="24">
        <v>0</v>
      </c>
      <c r="J8932" s="282">
        <v>15</v>
      </c>
      <c r="K8932" s="282">
        <v>0</v>
      </c>
    </row>
    <row r="8933" spans="1:11" x14ac:dyDescent="0.3">
      <c r="A8933" s="281" t="s">
        <v>2147</v>
      </c>
      <c r="B8933" s="281">
        <v>229</v>
      </c>
      <c r="C8933" s="24" t="str">
        <f t="shared" si="139"/>
        <v>kanata229</v>
      </c>
      <c r="D8933" s="281">
        <v>8722</v>
      </c>
      <c r="E8933" s="281">
        <v>2998</v>
      </c>
      <c r="F8933" s="281">
        <v>139009</v>
      </c>
      <c r="G8933" s="24">
        <v>100</v>
      </c>
      <c r="H8933" s="24">
        <v>0</v>
      </c>
      <c r="I8933" s="24">
        <v>0</v>
      </c>
      <c r="J8933" s="282">
        <v>15</v>
      </c>
      <c r="K8933" s="282">
        <v>0</v>
      </c>
    </row>
    <row r="8934" spans="1:11" x14ac:dyDescent="0.3">
      <c r="A8934" s="281" t="s">
        <v>2147</v>
      </c>
      <c r="B8934" s="281">
        <v>230</v>
      </c>
      <c r="C8934" s="24" t="str">
        <f t="shared" si="139"/>
        <v>kanata230</v>
      </c>
      <c r="D8934" s="281">
        <v>8812</v>
      </c>
      <c r="E8934" s="281">
        <v>3029</v>
      </c>
      <c r="F8934" s="281">
        <v>140730</v>
      </c>
      <c r="G8934" s="24">
        <v>100</v>
      </c>
      <c r="H8934" s="24">
        <v>0</v>
      </c>
      <c r="I8934" s="24">
        <v>0</v>
      </c>
      <c r="J8934" s="282">
        <v>15</v>
      </c>
      <c r="K8934" s="282">
        <v>0</v>
      </c>
    </row>
    <row r="8935" spans="1:11" x14ac:dyDescent="0.3">
      <c r="A8935" s="281" t="s">
        <v>2147</v>
      </c>
      <c r="B8935" s="281">
        <v>231</v>
      </c>
      <c r="C8935" s="24" t="str">
        <f t="shared" si="139"/>
        <v>kanata231</v>
      </c>
      <c r="D8935" s="281">
        <v>8904</v>
      </c>
      <c r="E8935" s="281">
        <v>3060</v>
      </c>
      <c r="F8935" s="281">
        <v>142549</v>
      </c>
      <c r="G8935" s="24">
        <v>100</v>
      </c>
      <c r="H8935" s="24">
        <v>0</v>
      </c>
      <c r="I8935" s="24">
        <v>0</v>
      </c>
      <c r="J8935" s="282">
        <v>15</v>
      </c>
      <c r="K8935" s="282">
        <v>0</v>
      </c>
    </row>
    <row r="8936" spans="1:11" x14ac:dyDescent="0.3">
      <c r="A8936" s="281" t="s">
        <v>2147</v>
      </c>
      <c r="B8936" s="281">
        <v>232</v>
      </c>
      <c r="C8936" s="24" t="str">
        <f t="shared" si="139"/>
        <v>kanata232</v>
      </c>
      <c r="D8936" s="281">
        <v>8996</v>
      </c>
      <c r="E8936" s="281">
        <v>3092</v>
      </c>
      <c r="F8936" s="281">
        <v>144390</v>
      </c>
      <c r="G8936" s="24">
        <v>100</v>
      </c>
      <c r="H8936" s="24">
        <v>0</v>
      </c>
      <c r="I8936" s="24">
        <v>0</v>
      </c>
      <c r="J8936" s="282">
        <v>15</v>
      </c>
      <c r="K8936" s="282">
        <v>0</v>
      </c>
    </row>
    <row r="8937" spans="1:11" x14ac:dyDescent="0.3">
      <c r="A8937" s="281" t="s">
        <v>2147</v>
      </c>
      <c r="B8937" s="281">
        <v>233</v>
      </c>
      <c r="C8937" s="24" t="str">
        <f t="shared" si="139"/>
        <v>kanata233</v>
      </c>
      <c r="D8937" s="281">
        <v>9089</v>
      </c>
      <c r="E8937" s="281">
        <v>3124</v>
      </c>
      <c r="F8937" s="281">
        <v>146175</v>
      </c>
      <c r="G8937" s="24">
        <v>100</v>
      </c>
      <c r="H8937" s="24">
        <v>0</v>
      </c>
      <c r="I8937" s="24">
        <v>0</v>
      </c>
      <c r="J8937" s="282">
        <v>15</v>
      </c>
      <c r="K8937" s="282">
        <v>0</v>
      </c>
    </row>
    <row r="8938" spans="1:11" x14ac:dyDescent="0.3">
      <c r="A8938" s="281" t="s">
        <v>2147</v>
      </c>
      <c r="B8938" s="281">
        <v>234</v>
      </c>
      <c r="C8938" s="24" t="str">
        <f t="shared" si="139"/>
        <v>kanata234</v>
      </c>
      <c r="D8938" s="281">
        <v>9184</v>
      </c>
      <c r="E8938" s="281">
        <v>3157</v>
      </c>
      <c r="F8938" s="281">
        <v>148062</v>
      </c>
      <c r="G8938" s="24">
        <v>100</v>
      </c>
      <c r="H8938" s="24">
        <v>0</v>
      </c>
      <c r="I8938" s="24">
        <v>0</v>
      </c>
      <c r="J8938" s="282">
        <v>15</v>
      </c>
      <c r="K8938" s="282">
        <v>0</v>
      </c>
    </row>
    <row r="8939" spans="1:11" x14ac:dyDescent="0.3">
      <c r="A8939" s="281" t="s">
        <v>2147</v>
      </c>
      <c r="B8939" s="281">
        <v>235</v>
      </c>
      <c r="C8939" s="24" t="str">
        <f t="shared" si="139"/>
        <v>kanata235</v>
      </c>
      <c r="D8939" s="281">
        <v>9279</v>
      </c>
      <c r="E8939" s="281">
        <v>3189</v>
      </c>
      <c r="F8939" s="281">
        <v>149890</v>
      </c>
      <c r="G8939" s="24">
        <v>100</v>
      </c>
      <c r="H8939" s="24">
        <v>0</v>
      </c>
      <c r="I8939" s="24">
        <v>0</v>
      </c>
      <c r="J8939" s="282">
        <v>15</v>
      </c>
      <c r="K8939" s="282">
        <v>0</v>
      </c>
    </row>
    <row r="8940" spans="1:11" x14ac:dyDescent="0.3">
      <c r="A8940" s="281" t="s">
        <v>2147</v>
      </c>
      <c r="B8940" s="281">
        <v>236</v>
      </c>
      <c r="C8940" s="24" t="str">
        <f t="shared" si="139"/>
        <v>kanata236</v>
      </c>
      <c r="D8940" s="281">
        <v>9375</v>
      </c>
      <c r="E8940" s="281">
        <v>3222</v>
      </c>
      <c r="F8940" s="281">
        <v>151823</v>
      </c>
      <c r="G8940" s="24">
        <v>100</v>
      </c>
      <c r="H8940" s="24">
        <v>0</v>
      </c>
      <c r="I8940" s="24">
        <v>0</v>
      </c>
      <c r="J8940" s="282">
        <v>15</v>
      </c>
      <c r="K8940" s="282">
        <v>0</v>
      </c>
    </row>
    <row r="8941" spans="1:11" x14ac:dyDescent="0.3">
      <c r="A8941" s="281" t="s">
        <v>2147</v>
      </c>
      <c r="B8941" s="281">
        <v>237</v>
      </c>
      <c r="C8941" s="24" t="str">
        <f t="shared" si="139"/>
        <v>kanata237</v>
      </c>
      <c r="D8941" s="281">
        <v>9472</v>
      </c>
      <c r="E8941" s="281">
        <v>3256</v>
      </c>
      <c r="F8941" s="281">
        <v>153696</v>
      </c>
      <c r="G8941" s="24">
        <v>100</v>
      </c>
      <c r="H8941" s="24">
        <v>0</v>
      </c>
      <c r="I8941" s="24">
        <v>0</v>
      </c>
      <c r="J8941" s="282">
        <v>15</v>
      </c>
      <c r="K8941" s="282">
        <v>0</v>
      </c>
    </row>
    <row r="8942" spans="1:11" x14ac:dyDescent="0.3">
      <c r="A8942" s="281" t="s">
        <v>2147</v>
      </c>
      <c r="B8942" s="281">
        <v>238</v>
      </c>
      <c r="C8942" s="24" t="str">
        <f t="shared" si="139"/>
        <v>kanata238</v>
      </c>
      <c r="D8942" s="281">
        <v>9570</v>
      </c>
      <c r="E8942" s="281">
        <v>3289</v>
      </c>
      <c r="F8942" s="281">
        <v>155676</v>
      </c>
      <c r="G8942" s="24">
        <v>100</v>
      </c>
      <c r="H8942" s="24">
        <v>0</v>
      </c>
      <c r="I8942" s="24">
        <v>0</v>
      </c>
      <c r="J8942" s="282">
        <v>15</v>
      </c>
      <c r="K8942" s="282">
        <v>0</v>
      </c>
    </row>
    <row r="8943" spans="1:11" x14ac:dyDescent="0.3">
      <c r="A8943" s="281" t="s">
        <v>2147</v>
      </c>
      <c r="B8943" s="281">
        <v>239</v>
      </c>
      <c r="C8943" s="24" t="str">
        <f t="shared" si="139"/>
        <v>kanata239</v>
      </c>
      <c r="D8943" s="281">
        <v>9669</v>
      </c>
      <c r="E8943" s="281">
        <v>3323</v>
      </c>
      <c r="F8943" s="281">
        <v>157595</v>
      </c>
      <c r="G8943" s="24">
        <v>100</v>
      </c>
      <c r="H8943" s="24">
        <v>0</v>
      </c>
      <c r="I8943" s="24">
        <v>0</v>
      </c>
      <c r="J8943" s="282">
        <v>15</v>
      </c>
      <c r="K8943" s="282">
        <v>0</v>
      </c>
    </row>
    <row r="8944" spans="1:11" x14ac:dyDescent="0.3">
      <c r="A8944" s="281" t="s">
        <v>2147</v>
      </c>
      <c r="B8944" s="281">
        <v>240</v>
      </c>
      <c r="C8944" s="24" t="str">
        <f t="shared" si="139"/>
        <v>kanata240</v>
      </c>
      <c r="D8944" s="281">
        <v>9768</v>
      </c>
      <c r="E8944" s="281">
        <v>3358</v>
      </c>
      <c r="F8944" s="281">
        <v>159623</v>
      </c>
      <c r="G8944" s="24">
        <v>100</v>
      </c>
      <c r="H8944" s="24">
        <v>0</v>
      </c>
      <c r="I8944" s="24">
        <v>0</v>
      </c>
      <c r="J8944" s="282">
        <v>15</v>
      </c>
      <c r="K8944" s="282">
        <v>0</v>
      </c>
    </row>
    <row r="8945" spans="1:11" x14ac:dyDescent="0.3">
      <c r="A8945" s="281" t="s">
        <v>2147</v>
      </c>
      <c r="B8945" s="281">
        <v>241</v>
      </c>
      <c r="C8945" s="24" t="str">
        <f t="shared" si="139"/>
        <v>kanata241</v>
      </c>
      <c r="D8945" s="281">
        <v>10651</v>
      </c>
      <c r="E8945" s="281">
        <v>3661</v>
      </c>
      <c r="F8945" s="281">
        <v>176247</v>
      </c>
      <c r="G8945" s="24">
        <v>100</v>
      </c>
      <c r="H8945" s="24">
        <v>0</v>
      </c>
      <c r="I8945" s="24">
        <v>0</v>
      </c>
      <c r="J8945" s="282">
        <v>15</v>
      </c>
      <c r="K8945" s="282">
        <v>0</v>
      </c>
    </row>
    <row r="8946" spans="1:11" x14ac:dyDescent="0.3">
      <c r="A8946" s="281" t="s">
        <v>2147</v>
      </c>
      <c r="B8946" s="281">
        <v>242</v>
      </c>
      <c r="C8946" s="24" t="str">
        <f t="shared" si="139"/>
        <v>kanata242</v>
      </c>
      <c r="D8946" s="281">
        <v>10761</v>
      </c>
      <c r="E8946" s="281">
        <v>3699</v>
      </c>
      <c r="F8946" s="281">
        <v>178510</v>
      </c>
      <c r="G8946" s="24">
        <v>100</v>
      </c>
      <c r="H8946" s="24">
        <v>0</v>
      </c>
      <c r="I8946" s="24">
        <v>0</v>
      </c>
      <c r="J8946" s="282">
        <v>15</v>
      </c>
      <c r="K8946" s="282">
        <v>0</v>
      </c>
    </row>
    <row r="8947" spans="1:11" x14ac:dyDescent="0.3">
      <c r="A8947" s="281" t="s">
        <v>2147</v>
      </c>
      <c r="B8947" s="281">
        <v>243</v>
      </c>
      <c r="C8947" s="24" t="str">
        <f t="shared" si="139"/>
        <v>kanata243</v>
      </c>
      <c r="D8947" s="281">
        <v>10872</v>
      </c>
      <c r="E8947" s="281">
        <v>3737</v>
      </c>
      <c r="F8947" s="281">
        <v>181036</v>
      </c>
      <c r="G8947" s="24">
        <v>100</v>
      </c>
      <c r="H8947" s="24">
        <v>0</v>
      </c>
      <c r="I8947" s="24">
        <v>0</v>
      </c>
      <c r="J8947" s="282">
        <v>15</v>
      </c>
      <c r="K8947" s="282">
        <v>0</v>
      </c>
    </row>
    <row r="8948" spans="1:11" x14ac:dyDescent="0.3">
      <c r="A8948" s="281" t="s">
        <v>2147</v>
      </c>
      <c r="B8948" s="281">
        <v>244</v>
      </c>
      <c r="C8948" s="24" t="str">
        <f t="shared" si="139"/>
        <v>kanata244</v>
      </c>
      <c r="D8948" s="281">
        <v>10984</v>
      </c>
      <c r="E8948" s="281">
        <v>3775</v>
      </c>
      <c r="F8948" s="281">
        <v>183358</v>
      </c>
      <c r="G8948" s="24">
        <v>100</v>
      </c>
      <c r="H8948" s="24">
        <v>0</v>
      </c>
      <c r="I8948" s="24">
        <v>0</v>
      </c>
      <c r="J8948" s="282">
        <v>15</v>
      </c>
      <c r="K8948" s="282">
        <v>0</v>
      </c>
    </row>
    <row r="8949" spans="1:11" x14ac:dyDescent="0.3">
      <c r="A8949" s="281" t="s">
        <v>2147</v>
      </c>
      <c r="B8949" s="281">
        <v>245</v>
      </c>
      <c r="C8949" s="24" t="str">
        <f t="shared" si="139"/>
        <v>kanata245</v>
      </c>
      <c r="D8949" s="281">
        <v>11097</v>
      </c>
      <c r="E8949" s="281">
        <v>3814</v>
      </c>
      <c r="F8949" s="281">
        <v>185921</v>
      </c>
      <c r="G8949" s="24">
        <v>100</v>
      </c>
      <c r="H8949" s="24">
        <v>0</v>
      </c>
      <c r="I8949" s="24">
        <v>0</v>
      </c>
      <c r="J8949" s="282">
        <v>15</v>
      </c>
      <c r="K8949" s="282">
        <v>0</v>
      </c>
    </row>
    <row r="8950" spans="1:11" x14ac:dyDescent="0.3">
      <c r="A8950" s="281" t="s">
        <v>2147</v>
      </c>
      <c r="B8950" s="281">
        <v>246</v>
      </c>
      <c r="C8950" s="24" t="str">
        <f t="shared" si="139"/>
        <v>kanata246</v>
      </c>
      <c r="D8950" s="281">
        <v>11211</v>
      </c>
      <c r="E8950" s="281">
        <v>3853</v>
      </c>
      <c r="F8950" s="281">
        <v>188001</v>
      </c>
      <c r="G8950" s="24">
        <v>100</v>
      </c>
      <c r="H8950" s="24">
        <v>0</v>
      </c>
      <c r="I8950" s="24">
        <v>0</v>
      </c>
      <c r="J8950" s="282">
        <v>15</v>
      </c>
      <c r="K8950" s="282">
        <v>0</v>
      </c>
    </row>
    <row r="8951" spans="1:11" x14ac:dyDescent="0.3">
      <c r="A8951" s="281" t="s">
        <v>2147</v>
      </c>
      <c r="B8951" s="281">
        <v>247</v>
      </c>
      <c r="C8951" s="24" t="str">
        <f t="shared" si="139"/>
        <v>kanata247</v>
      </c>
      <c r="D8951" s="281">
        <v>11326</v>
      </c>
      <c r="E8951" s="281">
        <v>3893</v>
      </c>
      <c r="F8951" s="281">
        <v>190627</v>
      </c>
      <c r="G8951" s="24">
        <v>100</v>
      </c>
      <c r="H8951" s="24">
        <v>0</v>
      </c>
      <c r="I8951" s="24">
        <v>0</v>
      </c>
      <c r="J8951" s="282">
        <v>15</v>
      </c>
      <c r="K8951" s="282">
        <v>0</v>
      </c>
    </row>
    <row r="8952" spans="1:11" x14ac:dyDescent="0.3">
      <c r="A8952" s="281" t="s">
        <v>2147</v>
      </c>
      <c r="B8952" s="281">
        <v>248</v>
      </c>
      <c r="C8952" s="24" t="str">
        <f t="shared" si="139"/>
        <v>kanata248</v>
      </c>
      <c r="D8952" s="281">
        <v>11443</v>
      </c>
      <c r="E8952" s="281">
        <v>3933</v>
      </c>
      <c r="F8952" s="281">
        <v>192757</v>
      </c>
      <c r="G8952" s="24">
        <v>100</v>
      </c>
      <c r="H8952" s="24">
        <v>0</v>
      </c>
      <c r="I8952" s="24">
        <v>0</v>
      </c>
      <c r="J8952" s="282">
        <v>15</v>
      </c>
      <c r="K8952" s="282">
        <v>0</v>
      </c>
    </row>
    <row r="8953" spans="1:11" x14ac:dyDescent="0.3">
      <c r="A8953" s="281" t="s">
        <v>2147</v>
      </c>
      <c r="B8953" s="281">
        <v>249</v>
      </c>
      <c r="C8953" s="24" t="str">
        <f t="shared" si="139"/>
        <v>kanata249</v>
      </c>
      <c r="D8953" s="281">
        <v>11560</v>
      </c>
      <c r="E8953" s="281">
        <v>3973</v>
      </c>
      <c r="F8953" s="281">
        <v>195448</v>
      </c>
      <c r="G8953" s="24">
        <v>100</v>
      </c>
      <c r="H8953" s="24">
        <v>0</v>
      </c>
      <c r="I8953" s="24">
        <v>0</v>
      </c>
      <c r="J8953" s="282">
        <v>15</v>
      </c>
      <c r="K8953" s="282">
        <v>0</v>
      </c>
    </row>
    <row r="8954" spans="1:11" x14ac:dyDescent="0.3">
      <c r="A8954" s="281" t="s">
        <v>2147</v>
      </c>
      <c r="B8954" s="281">
        <v>250</v>
      </c>
      <c r="C8954" s="24" t="str">
        <f t="shared" si="139"/>
        <v>kanata250</v>
      </c>
      <c r="D8954" s="281">
        <v>11679</v>
      </c>
      <c r="E8954" s="281">
        <v>4014</v>
      </c>
      <c r="F8954" s="281">
        <v>197630</v>
      </c>
      <c r="G8954" s="24">
        <v>100</v>
      </c>
      <c r="H8954" s="24">
        <v>0</v>
      </c>
      <c r="I8954" s="24">
        <v>0</v>
      </c>
      <c r="J8954" s="282">
        <v>15</v>
      </c>
      <c r="K8954" s="282">
        <v>0</v>
      </c>
    </row>
    <row r="8955" spans="1:11" x14ac:dyDescent="0.3">
      <c r="A8955" s="281" t="s">
        <v>2147</v>
      </c>
      <c r="B8955" s="281">
        <v>251</v>
      </c>
      <c r="C8955" s="24" t="str">
        <f t="shared" si="139"/>
        <v>kanata251</v>
      </c>
      <c r="D8955" s="281">
        <v>11799</v>
      </c>
      <c r="E8955" s="281">
        <v>4055</v>
      </c>
      <c r="F8955" s="281">
        <v>200387</v>
      </c>
      <c r="G8955" s="24">
        <v>100</v>
      </c>
      <c r="H8955" s="24">
        <v>0</v>
      </c>
      <c r="I8955" s="24">
        <v>0</v>
      </c>
      <c r="J8955" s="282">
        <v>15</v>
      </c>
      <c r="K8955" s="282">
        <v>0</v>
      </c>
    </row>
    <row r="8956" spans="1:11" x14ac:dyDescent="0.3">
      <c r="A8956" s="281" t="s">
        <v>2147</v>
      </c>
      <c r="B8956" s="281">
        <v>252</v>
      </c>
      <c r="C8956" s="24" t="str">
        <f t="shared" si="139"/>
        <v>kanata252</v>
      </c>
      <c r="D8956" s="281">
        <v>11920</v>
      </c>
      <c r="E8956" s="281">
        <v>4097</v>
      </c>
      <c r="F8956" s="281">
        <v>202622</v>
      </c>
      <c r="G8956" s="24">
        <v>100</v>
      </c>
      <c r="H8956" s="24">
        <v>0</v>
      </c>
      <c r="I8956" s="24">
        <v>0</v>
      </c>
      <c r="J8956" s="282">
        <v>15</v>
      </c>
      <c r="K8956" s="282">
        <v>0</v>
      </c>
    </row>
    <row r="8957" spans="1:11" x14ac:dyDescent="0.3">
      <c r="A8957" s="281" t="s">
        <v>2147</v>
      </c>
      <c r="B8957" s="281">
        <v>253</v>
      </c>
      <c r="C8957" s="24" t="str">
        <f t="shared" si="139"/>
        <v>kanata253</v>
      </c>
      <c r="D8957" s="281">
        <v>12042</v>
      </c>
      <c r="E8957" s="281">
        <v>4139</v>
      </c>
      <c r="F8957" s="281">
        <v>205446</v>
      </c>
      <c r="G8957" s="24">
        <v>100</v>
      </c>
      <c r="H8957" s="24">
        <v>0</v>
      </c>
      <c r="I8957" s="24">
        <v>0</v>
      </c>
      <c r="J8957" s="282">
        <v>15</v>
      </c>
      <c r="K8957" s="282">
        <v>0</v>
      </c>
    </row>
    <row r="8958" spans="1:11" x14ac:dyDescent="0.3">
      <c r="A8958" s="281" t="s">
        <v>2147</v>
      </c>
      <c r="B8958" s="281">
        <v>254</v>
      </c>
      <c r="C8958" s="24" t="str">
        <f t="shared" si="139"/>
        <v>kanata254</v>
      </c>
      <c r="D8958" s="281">
        <v>12165</v>
      </c>
      <c r="E8958" s="281">
        <v>4182</v>
      </c>
      <c r="F8958" s="281">
        <v>207735</v>
      </c>
      <c r="G8958" s="24">
        <v>100</v>
      </c>
      <c r="H8958" s="24">
        <v>0</v>
      </c>
      <c r="I8958" s="24">
        <v>0</v>
      </c>
      <c r="J8958" s="282">
        <v>15</v>
      </c>
      <c r="K8958" s="282">
        <v>0</v>
      </c>
    </row>
    <row r="8959" spans="1:11" x14ac:dyDescent="0.3">
      <c r="A8959" s="281" t="s">
        <v>2147</v>
      </c>
      <c r="B8959" s="281">
        <v>255</v>
      </c>
      <c r="C8959" s="24" t="str">
        <f t="shared" si="139"/>
        <v>kanata255</v>
      </c>
      <c r="D8959" s="281">
        <v>12290</v>
      </c>
      <c r="E8959" s="281">
        <v>4224</v>
      </c>
      <c r="F8959" s="281">
        <v>210434</v>
      </c>
      <c r="G8959" s="24">
        <v>100</v>
      </c>
      <c r="H8959" s="24">
        <v>0</v>
      </c>
      <c r="I8959" s="24">
        <v>0</v>
      </c>
      <c r="J8959" s="282">
        <v>15</v>
      </c>
      <c r="K8959" s="282">
        <v>0</v>
      </c>
    </row>
    <row r="8960" spans="1:11" x14ac:dyDescent="0.3">
      <c r="A8960" s="281" t="s">
        <v>2147</v>
      </c>
      <c r="B8960" s="281">
        <v>256</v>
      </c>
      <c r="C8960" s="24" t="str">
        <f t="shared" si="139"/>
        <v>kanata256</v>
      </c>
      <c r="D8960" s="281">
        <v>12416</v>
      </c>
      <c r="E8960" s="281">
        <v>4268</v>
      </c>
      <c r="F8960" s="281">
        <v>212777</v>
      </c>
      <c r="G8960" s="24">
        <v>100</v>
      </c>
      <c r="H8960" s="24">
        <v>0</v>
      </c>
      <c r="I8960" s="24">
        <v>0</v>
      </c>
      <c r="J8960" s="282">
        <v>15</v>
      </c>
      <c r="K8960" s="282">
        <v>0</v>
      </c>
    </row>
    <row r="8961" spans="1:11" x14ac:dyDescent="0.3">
      <c r="A8961" s="281" t="s">
        <v>2147</v>
      </c>
      <c r="B8961" s="281">
        <v>257</v>
      </c>
      <c r="C8961" s="24" t="str">
        <f t="shared" si="139"/>
        <v>kanata257</v>
      </c>
      <c r="D8961" s="281">
        <v>12543</v>
      </c>
      <c r="E8961" s="281">
        <v>4311</v>
      </c>
      <c r="F8961" s="281">
        <v>215738</v>
      </c>
      <c r="G8961" s="24">
        <v>100</v>
      </c>
      <c r="H8961" s="24">
        <v>0</v>
      </c>
      <c r="I8961" s="24">
        <v>0</v>
      </c>
      <c r="J8961" s="282">
        <v>15</v>
      </c>
      <c r="K8961" s="282">
        <v>0</v>
      </c>
    </row>
    <row r="8962" spans="1:11" x14ac:dyDescent="0.3">
      <c r="A8962" s="281" t="s">
        <v>2147</v>
      </c>
      <c r="B8962" s="281">
        <v>258</v>
      </c>
      <c r="C8962" s="24" t="str">
        <f t="shared" si="139"/>
        <v>kanata258</v>
      </c>
      <c r="D8962" s="281">
        <v>12671</v>
      </c>
      <c r="E8962" s="281">
        <v>4355</v>
      </c>
      <c r="F8962" s="281">
        <v>218137</v>
      </c>
      <c r="G8962" s="24">
        <v>100</v>
      </c>
      <c r="H8962" s="24">
        <v>0</v>
      </c>
      <c r="I8962" s="24">
        <v>0</v>
      </c>
      <c r="J8962" s="282">
        <v>15</v>
      </c>
      <c r="K8962" s="282">
        <v>0</v>
      </c>
    </row>
    <row r="8963" spans="1:11" x14ac:dyDescent="0.3">
      <c r="A8963" s="281" t="s">
        <v>2147</v>
      </c>
      <c r="B8963" s="281">
        <v>259</v>
      </c>
      <c r="C8963" s="24" t="str">
        <f t="shared" si="139"/>
        <v>kanata259</v>
      </c>
      <c r="D8963" s="281">
        <v>12800</v>
      </c>
      <c r="E8963" s="281">
        <v>4400</v>
      </c>
      <c r="F8963" s="281">
        <v>221170</v>
      </c>
      <c r="G8963" s="24">
        <v>100</v>
      </c>
      <c r="H8963" s="24">
        <v>0</v>
      </c>
      <c r="I8963" s="24">
        <v>0</v>
      </c>
      <c r="J8963" s="282">
        <v>15</v>
      </c>
      <c r="K8963" s="282">
        <v>0</v>
      </c>
    </row>
    <row r="8964" spans="1:11" x14ac:dyDescent="0.3">
      <c r="A8964" s="281" t="s">
        <v>2147</v>
      </c>
      <c r="B8964" s="281">
        <v>260</v>
      </c>
      <c r="C8964" s="24" t="str">
        <f t="shared" si="139"/>
        <v>kanata260</v>
      </c>
      <c r="D8964" s="281">
        <v>12931</v>
      </c>
      <c r="E8964" s="281">
        <v>4445</v>
      </c>
      <c r="F8964" s="281">
        <v>223627</v>
      </c>
      <c r="G8964" s="24">
        <v>100</v>
      </c>
      <c r="H8964" s="24">
        <v>0</v>
      </c>
      <c r="I8964" s="24">
        <v>0</v>
      </c>
      <c r="J8964" s="282">
        <v>15</v>
      </c>
      <c r="K8964" s="282">
        <v>0</v>
      </c>
    </row>
    <row r="8965" spans="1:11" x14ac:dyDescent="0.3">
      <c r="A8965" s="281" t="s">
        <v>2147</v>
      </c>
      <c r="B8965" s="281">
        <v>261</v>
      </c>
      <c r="C8965" s="24" t="str">
        <f t="shared" si="139"/>
        <v>kanata261</v>
      </c>
      <c r="D8965" s="281">
        <v>14098</v>
      </c>
      <c r="E8965" s="281">
        <v>4846</v>
      </c>
      <c r="F8965" s="281">
        <v>247027</v>
      </c>
      <c r="G8965" s="24">
        <v>100</v>
      </c>
      <c r="H8965" s="24">
        <v>0</v>
      </c>
      <c r="I8965" s="24">
        <v>0</v>
      </c>
      <c r="J8965" s="282">
        <v>15</v>
      </c>
      <c r="K8965" s="282">
        <v>0</v>
      </c>
    </row>
    <row r="8966" spans="1:11" x14ac:dyDescent="0.3">
      <c r="A8966" s="281" t="s">
        <v>2147</v>
      </c>
      <c r="B8966" s="281">
        <v>262</v>
      </c>
      <c r="C8966" s="24" t="str">
        <f t="shared" ref="C8966:C9029" si="140">A8966&amp;B8966</f>
        <v>kanata262</v>
      </c>
      <c r="D8966" s="281">
        <v>14241</v>
      </c>
      <c r="E8966" s="281">
        <v>4895</v>
      </c>
      <c r="F8966" s="281">
        <v>249769</v>
      </c>
      <c r="G8966" s="24">
        <v>100</v>
      </c>
      <c r="H8966" s="24">
        <v>0</v>
      </c>
      <c r="I8966" s="24">
        <v>0</v>
      </c>
      <c r="J8966" s="282">
        <v>15</v>
      </c>
      <c r="K8966" s="282">
        <v>0</v>
      </c>
    </row>
    <row r="8967" spans="1:11" x14ac:dyDescent="0.3">
      <c r="A8967" s="281" t="s">
        <v>2147</v>
      </c>
      <c r="B8967" s="281">
        <v>263</v>
      </c>
      <c r="C8967" s="24" t="str">
        <f t="shared" si="140"/>
        <v>kanata263</v>
      </c>
      <c r="D8967" s="281">
        <v>14387</v>
      </c>
      <c r="E8967" s="281">
        <v>4945</v>
      </c>
      <c r="F8967" s="281">
        <v>253924</v>
      </c>
      <c r="G8967" s="24">
        <v>100</v>
      </c>
      <c r="H8967" s="24">
        <v>0</v>
      </c>
      <c r="I8967" s="24">
        <v>0</v>
      </c>
      <c r="J8967" s="282">
        <v>15</v>
      </c>
      <c r="K8967" s="282">
        <v>0</v>
      </c>
    </row>
    <row r="8968" spans="1:11" x14ac:dyDescent="0.3">
      <c r="A8968" s="281" t="s">
        <v>2147</v>
      </c>
      <c r="B8968" s="281">
        <v>264</v>
      </c>
      <c r="C8968" s="24" t="str">
        <f t="shared" si="140"/>
        <v>kanata264</v>
      </c>
      <c r="D8968" s="281">
        <v>14533</v>
      </c>
      <c r="E8968" s="281">
        <v>4995</v>
      </c>
      <c r="F8968" s="281">
        <v>256739</v>
      </c>
      <c r="G8968" s="24">
        <v>100</v>
      </c>
      <c r="H8968" s="24">
        <v>0</v>
      </c>
      <c r="I8968" s="24">
        <v>0</v>
      </c>
      <c r="J8968" s="282">
        <v>15</v>
      </c>
      <c r="K8968" s="282">
        <v>0</v>
      </c>
    </row>
    <row r="8969" spans="1:11" x14ac:dyDescent="0.3">
      <c r="A8969" s="281" t="s">
        <v>2147</v>
      </c>
      <c r="B8969" s="281">
        <v>265</v>
      </c>
      <c r="C8969" s="24" t="str">
        <f t="shared" si="140"/>
        <v>kanata265</v>
      </c>
      <c r="D8969" s="281">
        <v>14681</v>
      </c>
      <c r="E8969" s="281">
        <v>5046</v>
      </c>
      <c r="F8969" s="281">
        <v>260295</v>
      </c>
      <c r="G8969" s="24">
        <v>100</v>
      </c>
      <c r="H8969" s="24">
        <v>0</v>
      </c>
      <c r="I8969" s="24">
        <v>0</v>
      </c>
      <c r="J8969" s="282">
        <v>15</v>
      </c>
      <c r="K8969" s="282">
        <v>0</v>
      </c>
    </row>
    <row r="8970" spans="1:11" x14ac:dyDescent="0.3">
      <c r="A8970" s="281" t="s">
        <v>2147</v>
      </c>
      <c r="B8970" s="281">
        <v>266</v>
      </c>
      <c r="C8970" s="24" t="str">
        <f t="shared" si="140"/>
        <v>kanata266</v>
      </c>
      <c r="D8970" s="281">
        <v>14831</v>
      </c>
      <c r="E8970" s="281">
        <v>5098</v>
      </c>
      <c r="F8970" s="281">
        <v>263178</v>
      </c>
      <c r="G8970" s="24">
        <v>100</v>
      </c>
      <c r="H8970" s="24">
        <v>0</v>
      </c>
      <c r="I8970" s="24">
        <v>0</v>
      </c>
      <c r="J8970" s="282">
        <v>15</v>
      </c>
      <c r="K8970" s="282">
        <v>0</v>
      </c>
    </row>
    <row r="8971" spans="1:11" x14ac:dyDescent="0.3">
      <c r="A8971" s="281" t="s">
        <v>2147</v>
      </c>
      <c r="B8971" s="281">
        <v>267</v>
      </c>
      <c r="C8971" s="24" t="str">
        <f t="shared" si="140"/>
        <v>kanata267</v>
      </c>
      <c r="D8971" s="281">
        <v>14982</v>
      </c>
      <c r="E8971" s="281">
        <v>5150</v>
      </c>
      <c r="F8971" s="281">
        <v>266820</v>
      </c>
      <c r="G8971" s="24">
        <v>100</v>
      </c>
      <c r="H8971" s="24">
        <v>0</v>
      </c>
      <c r="I8971" s="24">
        <v>0</v>
      </c>
      <c r="J8971" s="282">
        <v>15</v>
      </c>
      <c r="K8971" s="282">
        <v>0</v>
      </c>
    </row>
    <row r="8972" spans="1:11" x14ac:dyDescent="0.3">
      <c r="A8972" s="281" t="s">
        <v>2147</v>
      </c>
      <c r="B8972" s="281">
        <v>268</v>
      </c>
      <c r="C8972" s="24" t="str">
        <f t="shared" si="140"/>
        <v>kanata268</v>
      </c>
      <c r="D8972" s="281">
        <v>15134</v>
      </c>
      <c r="E8972" s="281">
        <v>5202</v>
      </c>
      <c r="F8972" s="281">
        <v>269772</v>
      </c>
      <c r="G8972" s="24">
        <v>100</v>
      </c>
      <c r="H8972" s="24">
        <v>0</v>
      </c>
      <c r="I8972" s="24">
        <v>0</v>
      </c>
      <c r="J8972" s="282">
        <v>15</v>
      </c>
      <c r="K8972" s="282">
        <v>0</v>
      </c>
    </row>
    <row r="8973" spans="1:11" x14ac:dyDescent="0.3">
      <c r="A8973" s="281" t="s">
        <v>2147</v>
      </c>
      <c r="B8973" s="281">
        <v>269</v>
      </c>
      <c r="C8973" s="24" t="str">
        <f t="shared" si="140"/>
        <v>kanata269</v>
      </c>
      <c r="D8973" s="281">
        <v>15288</v>
      </c>
      <c r="E8973" s="281">
        <v>5255</v>
      </c>
      <c r="F8973" s="281">
        <v>273503</v>
      </c>
      <c r="G8973" s="24">
        <v>100</v>
      </c>
      <c r="H8973" s="24">
        <v>0</v>
      </c>
      <c r="I8973" s="24">
        <v>0</v>
      </c>
      <c r="J8973" s="282">
        <v>15</v>
      </c>
      <c r="K8973" s="282">
        <v>0</v>
      </c>
    </row>
    <row r="8974" spans="1:11" x14ac:dyDescent="0.3">
      <c r="A8974" s="281" t="s">
        <v>2147</v>
      </c>
      <c r="B8974" s="281">
        <v>270</v>
      </c>
      <c r="C8974" s="24" t="str">
        <f t="shared" si="140"/>
        <v>kanata270</v>
      </c>
      <c r="D8974" s="281">
        <v>15443</v>
      </c>
      <c r="E8974" s="281">
        <v>5308</v>
      </c>
      <c r="F8974" s="281">
        <v>276525</v>
      </c>
      <c r="G8974" s="24">
        <v>100</v>
      </c>
      <c r="H8974" s="24">
        <v>0</v>
      </c>
      <c r="I8974" s="24">
        <v>0</v>
      </c>
      <c r="J8974" s="282">
        <v>15</v>
      </c>
      <c r="K8974" s="282">
        <v>0</v>
      </c>
    </row>
    <row r="8975" spans="1:11" x14ac:dyDescent="0.3">
      <c r="A8975" s="281" t="s">
        <v>2147</v>
      </c>
      <c r="B8975" s="281">
        <v>271</v>
      </c>
      <c r="C8975" s="24" t="str">
        <f t="shared" si="140"/>
        <v>kanata271</v>
      </c>
      <c r="D8975" s="281">
        <v>15600</v>
      </c>
      <c r="E8975" s="281">
        <v>5362</v>
      </c>
      <c r="F8975" s="281">
        <v>280090</v>
      </c>
      <c r="G8975" s="24">
        <v>100</v>
      </c>
      <c r="H8975" s="24">
        <v>0</v>
      </c>
      <c r="I8975" s="24">
        <v>0</v>
      </c>
      <c r="J8975" s="282">
        <v>15</v>
      </c>
      <c r="K8975" s="282">
        <v>0</v>
      </c>
    </row>
    <row r="8976" spans="1:11" x14ac:dyDescent="0.3">
      <c r="A8976" s="281" t="s">
        <v>2147</v>
      </c>
      <c r="B8976" s="281">
        <v>272</v>
      </c>
      <c r="C8976" s="24" t="str">
        <f t="shared" si="140"/>
        <v>kanata272</v>
      </c>
      <c r="D8976" s="281">
        <v>15758</v>
      </c>
      <c r="E8976" s="281">
        <v>5416</v>
      </c>
      <c r="F8976" s="281">
        <v>283182</v>
      </c>
      <c r="G8976" s="24">
        <v>100</v>
      </c>
      <c r="H8976" s="24">
        <v>0</v>
      </c>
      <c r="I8976" s="24">
        <v>0</v>
      </c>
      <c r="J8976" s="282">
        <v>15</v>
      </c>
      <c r="K8976" s="282">
        <v>0</v>
      </c>
    </row>
    <row r="8977" spans="1:11" x14ac:dyDescent="0.3">
      <c r="A8977" s="281" t="s">
        <v>2147</v>
      </c>
      <c r="B8977" s="281">
        <v>273</v>
      </c>
      <c r="C8977" s="24" t="str">
        <f t="shared" si="140"/>
        <v>kanata273</v>
      </c>
      <c r="D8977" s="281">
        <v>15918</v>
      </c>
      <c r="E8977" s="281">
        <v>5471</v>
      </c>
      <c r="F8977" s="281">
        <v>287091</v>
      </c>
      <c r="G8977" s="24">
        <v>100</v>
      </c>
      <c r="H8977" s="24">
        <v>0</v>
      </c>
      <c r="I8977" s="24">
        <v>0</v>
      </c>
      <c r="J8977" s="282">
        <v>15</v>
      </c>
      <c r="K8977" s="282">
        <v>0</v>
      </c>
    </row>
    <row r="8978" spans="1:11" x14ac:dyDescent="0.3">
      <c r="A8978" s="281" t="s">
        <v>2147</v>
      </c>
      <c r="B8978" s="281">
        <v>274</v>
      </c>
      <c r="C8978" s="24" t="str">
        <f t="shared" si="140"/>
        <v>kanata274</v>
      </c>
      <c r="D8978" s="281">
        <v>16079</v>
      </c>
      <c r="E8978" s="281">
        <v>5527</v>
      </c>
      <c r="F8978" s="281">
        <v>290257</v>
      </c>
      <c r="G8978" s="24">
        <v>100</v>
      </c>
      <c r="H8978" s="24">
        <v>0</v>
      </c>
      <c r="I8978" s="24">
        <v>0</v>
      </c>
      <c r="J8978" s="282">
        <v>15</v>
      </c>
      <c r="K8978" s="282">
        <v>0</v>
      </c>
    </row>
    <row r="8979" spans="1:11" x14ac:dyDescent="0.3">
      <c r="A8979" s="281" t="s">
        <v>2147</v>
      </c>
      <c r="B8979" s="281">
        <v>275</v>
      </c>
      <c r="C8979" s="24" t="str">
        <f t="shared" si="140"/>
        <v>kanata275</v>
      </c>
      <c r="D8979" s="281">
        <v>16242</v>
      </c>
      <c r="E8979" s="281">
        <v>5583</v>
      </c>
      <c r="F8979" s="281">
        <v>294260</v>
      </c>
      <c r="G8979" s="24">
        <v>100</v>
      </c>
      <c r="H8979" s="24">
        <v>0</v>
      </c>
      <c r="I8979" s="24">
        <v>0</v>
      </c>
      <c r="J8979" s="282">
        <v>15</v>
      </c>
      <c r="K8979" s="282">
        <v>0</v>
      </c>
    </row>
    <row r="8980" spans="1:11" x14ac:dyDescent="0.3">
      <c r="A8980" s="281" t="s">
        <v>2147</v>
      </c>
      <c r="B8980" s="281">
        <v>276</v>
      </c>
      <c r="C8980" s="24" t="str">
        <f t="shared" si="140"/>
        <v>kanata276</v>
      </c>
      <c r="D8980" s="281">
        <v>16406</v>
      </c>
      <c r="E8980" s="281">
        <v>5639</v>
      </c>
      <c r="F8980" s="281">
        <v>297502</v>
      </c>
      <c r="G8980" s="24">
        <v>100</v>
      </c>
      <c r="H8980" s="24">
        <v>0</v>
      </c>
      <c r="I8980" s="24">
        <v>0</v>
      </c>
      <c r="J8980" s="282">
        <v>15</v>
      </c>
      <c r="K8980" s="282">
        <v>0</v>
      </c>
    </row>
    <row r="8981" spans="1:11" x14ac:dyDescent="0.3">
      <c r="A8981" s="281" t="s">
        <v>2147</v>
      </c>
      <c r="B8981" s="281">
        <v>277</v>
      </c>
      <c r="C8981" s="24" t="str">
        <f t="shared" si="140"/>
        <v>kanata277</v>
      </c>
      <c r="D8981" s="281">
        <v>16572</v>
      </c>
      <c r="E8981" s="281">
        <v>5696</v>
      </c>
      <c r="F8981" s="281">
        <v>301601</v>
      </c>
      <c r="G8981" s="24">
        <v>100</v>
      </c>
      <c r="H8981" s="24">
        <v>0</v>
      </c>
      <c r="I8981" s="24">
        <v>0</v>
      </c>
      <c r="J8981" s="282">
        <v>15</v>
      </c>
      <c r="K8981" s="282">
        <v>0</v>
      </c>
    </row>
    <row r="8982" spans="1:11" x14ac:dyDescent="0.3">
      <c r="A8982" s="281" t="s">
        <v>2147</v>
      </c>
      <c r="B8982" s="281">
        <v>278</v>
      </c>
      <c r="C8982" s="24" t="str">
        <f t="shared" si="140"/>
        <v>kanata278</v>
      </c>
      <c r="D8982" s="281">
        <v>16740</v>
      </c>
      <c r="E8982" s="281">
        <v>5754</v>
      </c>
      <c r="F8982" s="281">
        <v>304920</v>
      </c>
      <c r="G8982" s="24">
        <v>100</v>
      </c>
      <c r="H8982" s="24">
        <v>0</v>
      </c>
      <c r="I8982" s="24">
        <v>0</v>
      </c>
      <c r="J8982" s="282">
        <v>15</v>
      </c>
      <c r="K8982" s="282">
        <v>0</v>
      </c>
    </row>
    <row r="8983" spans="1:11" x14ac:dyDescent="0.3">
      <c r="A8983" s="281" t="s">
        <v>2147</v>
      </c>
      <c r="B8983" s="281">
        <v>279</v>
      </c>
      <c r="C8983" s="24" t="str">
        <f t="shared" si="140"/>
        <v>kanata279</v>
      </c>
      <c r="D8983" s="281">
        <v>16909</v>
      </c>
      <c r="E8983" s="281">
        <v>5812</v>
      </c>
      <c r="F8983" s="281">
        <v>308836</v>
      </c>
      <c r="G8983" s="24">
        <v>100</v>
      </c>
      <c r="H8983" s="24">
        <v>0</v>
      </c>
      <c r="I8983" s="24">
        <v>0</v>
      </c>
      <c r="J8983" s="282">
        <v>15</v>
      </c>
      <c r="K8983" s="282">
        <v>0</v>
      </c>
    </row>
    <row r="8984" spans="1:11" x14ac:dyDescent="0.3">
      <c r="A8984" s="281" t="s">
        <v>2147</v>
      </c>
      <c r="B8984" s="281">
        <v>280</v>
      </c>
      <c r="C8984" s="24" t="str">
        <f t="shared" si="140"/>
        <v>kanata280</v>
      </c>
      <c r="D8984" s="281">
        <v>17080</v>
      </c>
      <c r="E8984" s="281">
        <v>5871</v>
      </c>
      <c r="F8984" s="281">
        <v>312231</v>
      </c>
      <c r="G8984" s="24">
        <v>100</v>
      </c>
      <c r="H8984" s="24">
        <v>0</v>
      </c>
      <c r="I8984" s="24">
        <v>0</v>
      </c>
      <c r="J8984" s="282">
        <v>15</v>
      </c>
      <c r="K8984" s="282">
        <v>0</v>
      </c>
    </row>
    <row r="8985" spans="1:11" x14ac:dyDescent="0.3">
      <c r="A8985" s="281" t="s">
        <v>2147</v>
      </c>
      <c r="B8985" s="281">
        <v>281</v>
      </c>
      <c r="C8985" s="24" t="str">
        <f t="shared" si="140"/>
        <v>kanata281</v>
      </c>
      <c r="D8985" s="281">
        <v>18619</v>
      </c>
      <c r="E8985" s="281">
        <v>6400</v>
      </c>
      <c r="F8985" s="281">
        <v>345354</v>
      </c>
      <c r="G8985" s="24">
        <v>100</v>
      </c>
      <c r="H8985" s="24">
        <v>0</v>
      </c>
      <c r="I8985" s="24">
        <v>0</v>
      </c>
      <c r="J8985" s="282">
        <v>15</v>
      </c>
      <c r="K8985" s="282">
        <v>0</v>
      </c>
    </row>
    <row r="8986" spans="1:11" x14ac:dyDescent="0.3">
      <c r="A8986" s="281" t="s">
        <v>2147</v>
      </c>
      <c r="B8986" s="281">
        <v>282</v>
      </c>
      <c r="C8986" s="24" t="str">
        <f t="shared" si="140"/>
        <v>kanata282</v>
      </c>
      <c r="D8986" s="281">
        <v>18807</v>
      </c>
      <c r="E8986" s="281">
        <v>6465</v>
      </c>
      <c r="F8986" s="281">
        <v>349358</v>
      </c>
      <c r="G8986" s="24">
        <v>100</v>
      </c>
      <c r="H8986" s="24">
        <v>0</v>
      </c>
      <c r="I8986" s="24">
        <v>0</v>
      </c>
      <c r="J8986" s="282">
        <v>15</v>
      </c>
      <c r="K8986" s="282">
        <v>0</v>
      </c>
    </row>
    <row r="8987" spans="1:11" x14ac:dyDescent="0.3">
      <c r="A8987" s="281" t="s">
        <v>2147</v>
      </c>
      <c r="B8987" s="281">
        <v>283</v>
      </c>
      <c r="C8987" s="24" t="str">
        <f t="shared" si="140"/>
        <v>kanata283</v>
      </c>
      <c r="D8987" s="281">
        <v>18997</v>
      </c>
      <c r="E8987" s="281">
        <v>6530</v>
      </c>
      <c r="F8987" s="281">
        <v>354362</v>
      </c>
      <c r="G8987" s="24">
        <v>100</v>
      </c>
      <c r="H8987" s="24">
        <v>0</v>
      </c>
      <c r="I8987" s="24">
        <v>0</v>
      </c>
      <c r="J8987" s="282">
        <v>15</v>
      </c>
      <c r="K8987" s="282">
        <v>0</v>
      </c>
    </row>
    <row r="8988" spans="1:11" x14ac:dyDescent="0.3">
      <c r="A8988" s="281" t="s">
        <v>2147</v>
      </c>
      <c r="B8988" s="281">
        <v>284</v>
      </c>
      <c r="C8988" s="24" t="str">
        <f t="shared" si="140"/>
        <v>kanata284</v>
      </c>
      <c r="D8988" s="281">
        <v>19188</v>
      </c>
      <c r="E8988" s="281">
        <v>6596</v>
      </c>
      <c r="F8988" s="281">
        <v>358575</v>
      </c>
      <c r="G8988" s="24">
        <v>100</v>
      </c>
      <c r="H8988" s="24">
        <v>0</v>
      </c>
      <c r="I8988" s="24">
        <v>0</v>
      </c>
      <c r="J8988" s="282">
        <v>15</v>
      </c>
      <c r="K8988" s="282">
        <v>0</v>
      </c>
    </row>
    <row r="8989" spans="1:11" x14ac:dyDescent="0.3">
      <c r="A8989" s="281" t="s">
        <v>2147</v>
      </c>
      <c r="B8989" s="281">
        <v>285</v>
      </c>
      <c r="C8989" s="24" t="str">
        <f t="shared" si="140"/>
        <v>kanata285</v>
      </c>
      <c r="D8989" s="281">
        <v>19382</v>
      </c>
      <c r="E8989" s="281">
        <v>6662</v>
      </c>
      <c r="F8989" s="281">
        <v>363706</v>
      </c>
      <c r="G8989" s="24">
        <v>100</v>
      </c>
      <c r="H8989" s="24">
        <v>0</v>
      </c>
      <c r="I8989" s="24">
        <v>0</v>
      </c>
      <c r="J8989" s="282">
        <v>15</v>
      </c>
      <c r="K8989" s="282">
        <v>0</v>
      </c>
    </row>
    <row r="8990" spans="1:11" x14ac:dyDescent="0.3">
      <c r="A8990" s="281" t="s">
        <v>2147</v>
      </c>
      <c r="B8990" s="281">
        <v>286</v>
      </c>
      <c r="C8990" s="24" t="str">
        <f t="shared" si="140"/>
        <v>kanata286</v>
      </c>
      <c r="D8990" s="281">
        <v>19577</v>
      </c>
      <c r="E8990" s="281">
        <v>6729</v>
      </c>
      <c r="F8990" s="281">
        <v>368025</v>
      </c>
      <c r="G8990" s="24">
        <v>100</v>
      </c>
      <c r="H8990" s="24">
        <v>0</v>
      </c>
      <c r="I8990" s="24">
        <v>0</v>
      </c>
      <c r="J8990" s="282">
        <v>15</v>
      </c>
      <c r="K8990" s="282">
        <v>0</v>
      </c>
    </row>
    <row r="8991" spans="1:11" x14ac:dyDescent="0.3">
      <c r="A8991" s="281" t="s">
        <v>2147</v>
      </c>
      <c r="B8991" s="281">
        <v>287</v>
      </c>
      <c r="C8991" s="24" t="str">
        <f t="shared" si="140"/>
        <v>kanata287</v>
      </c>
      <c r="D8991" s="281">
        <v>19774</v>
      </c>
      <c r="E8991" s="281">
        <v>6797</v>
      </c>
      <c r="F8991" s="281">
        <v>372949</v>
      </c>
      <c r="G8991" s="24">
        <v>100</v>
      </c>
      <c r="H8991" s="24">
        <v>0</v>
      </c>
      <c r="I8991" s="24">
        <v>0</v>
      </c>
      <c r="J8991" s="282">
        <v>15</v>
      </c>
      <c r="K8991" s="282">
        <v>0</v>
      </c>
    </row>
    <row r="8992" spans="1:11" x14ac:dyDescent="0.3">
      <c r="A8992" s="281" t="s">
        <v>2147</v>
      </c>
      <c r="B8992" s="281">
        <v>288</v>
      </c>
      <c r="C8992" s="24" t="str">
        <f t="shared" si="140"/>
        <v>kanata288</v>
      </c>
      <c r="D8992" s="281">
        <v>19973</v>
      </c>
      <c r="E8992" s="281">
        <v>6865</v>
      </c>
      <c r="F8992" s="281">
        <v>377260</v>
      </c>
      <c r="G8992" s="24">
        <v>100</v>
      </c>
      <c r="H8992" s="24">
        <v>0</v>
      </c>
      <c r="I8992" s="24">
        <v>0</v>
      </c>
      <c r="J8992" s="282">
        <v>15</v>
      </c>
      <c r="K8992" s="282">
        <v>0</v>
      </c>
    </row>
    <row r="8993" spans="1:11" x14ac:dyDescent="0.3">
      <c r="A8993" s="281" t="s">
        <v>2147</v>
      </c>
      <c r="B8993" s="281">
        <v>289</v>
      </c>
      <c r="C8993" s="24" t="str">
        <f t="shared" si="140"/>
        <v>kanata289</v>
      </c>
      <c r="D8993" s="281">
        <v>20174</v>
      </c>
      <c r="E8993" s="281">
        <v>6934</v>
      </c>
      <c r="F8993" s="281">
        <v>381734</v>
      </c>
      <c r="G8993" s="24">
        <v>100</v>
      </c>
      <c r="H8993" s="24">
        <v>0</v>
      </c>
      <c r="I8993" s="24">
        <v>0</v>
      </c>
      <c r="J8993" s="282">
        <v>15</v>
      </c>
      <c r="K8993" s="282">
        <v>0</v>
      </c>
    </row>
    <row r="8994" spans="1:11" x14ac:dyDescent="0.3">
      <c r="A8994" s="281" t="s">
        <v>2147</v>
      </c>
      <c r="B8994" s="281">
        <v>290</v>
      </c>
      <c r="C8994" s="24" t="str">
        <f t="shared" si="140"/>
        <v>kanata290</v>
      </c>
      <c r="D8994" s="281">
        <v>20376</v>
      </c>
      <c r="E8994" s="281">
        <v>7004</v>
      </c>
      <c r="F8994" s="281">
        <v>386141</v>
      </c>
      <c r="G8994" s="24">
        <v>100</v>
      </c>
      <c r="H8994" s="24">
        <v>0</v>
      </c>
      <c r="I8994" s="24">
        <v>0</v>
      </c>
      <c r="J8994" s="282">
        <v>15</v>
      </c>
      <c r="K8994" s="282">
        <v>0</v>
      </c>
    </row>
    <row r="8995" spans="1:11" x14ac:dyDescent="0.3">
      <c r="A8995" s="281" t="s">
        <v>2147</v>
      </c>
      <c r="B8995" s="281">
        <v>291</v>
      </c>
      <c r="C8995" s="24" t="str">
        <f t="shared" si="140"/>
        <v>kanata291</v>
      </c>
      <c r="D8995" s="281">
        <v>20581</v>
      </c>
      <c r="E8995" s="281">
        <v>7074</v>
      </c>
      <c r="F8995" s="281">
        <v>390598</v>
      </c>
      <c r="G8995" s="24">
        <v>100</v>
      </c>
      <c r="H8995" s="24">
        <v>0</v>
      </c>
      <c r="I8995" s="24">
        <v>0</v>
      </c>
      <c r="J8995" s="282">
        <v>15</v>
      </c>
      <c r="K8995" s="282">
        <v>0</v>
      </c>
    </row>
    <row r="8996" spans="1:11" x14ac:dyDescent="0.3">
      <c r="A8996" s="281" t="s">
        <v>2147</v>
      </c>
      <c r="B8996" s="281">
        <v>292</v>
      </c>
      <c r="C8996" s="24" t="str">
        <f t="shared" si="140"/>
        <v>kanata292</v>
      </c>
      <c r="D8996" s="281">
        <v>20788</v>
      </c>
      <c r="E8996" s="281">
        <v>7145</v>
      </c>
      <c r="F8996" s="281">
        <v>395224</v>
      </c>
      <c r="G8996" s="24">
        <v>100</v>
      </c>
      <c r="H8996" s="24">
        <v>0</v>
      </c>
      <c r="I8996" s="24">
        <v>0</v>
      </c>
      <c r="J8996" s="282">
        <v>15</v>
      </c>
      <c r="K8996" s="282">
        <v>0</v>
      </c>
    </row>
    <row r="8997" spans="1:11" x14ac:dyDescent="0.3">
      <c r="A8997" s="281" t="s">
        <v>2147</v>
      </c>
      <c r="B8997" s="281">
        <v>293</v>
      </c>
      <c r="C8997" s="24" t="str">
        <f t="shared" si="140"/>
        <v>kanata293</v>
      </c>
      <c r="D8997" s="281">
        <v>20996</v>
      </c>
      <c r="E8997" s="281">
        <v>7217</v>
      </c>
      <c r="F8997" s="281">
        <v>399781</v>
      </c>
      <c r="G8997" s="24">
        <v>100</v>
      </c>
      <c r="H8997" s="24">
        <v>0</v>
      </c>
      <c r="I8997" s="24">
        <v>0</v>
      </c>
      <c r="J8997" s="282">
        <v>15</v>
      </c>
      <c r="K8997" s="282">
        <v>0</v>
      </c>
    </row>
    <row r="8998" spans="1:11" x14ac:dyDescent="0.3">
      <c r="A8998" s="281" t="s">
        <v>2147</v>
      </c>
      <c r="B8998" s="281">
        <v>294</v>
      </c>
      <c r="C8998" s="24" t="str">
        <f t="shared" si="140"/>
        <v>kanata294</v>
      </c>
      <c r="D8998" s="281">
        <v>21207</v>
      </c>
      <c r="E8998" s="281">
        <v>7290</v>
      </c>
      <c r="F8998" s="281">
        <v>404388</v>
      </c>
      <c r="G8998" s="24">
        <v>100</v>
      </c>
      <c r="H8998" s="24">
        <v>0</v>
      </c>
      <c r="I8998" s="24">
        <v>0</v>
      </c>
      <c r="J8998" s="282">
        <v>15</v>
      </c>
      <c r="K8998" s="282">
        <v>0</v>
      </c>
    </row>
    <row r="8999" spans="1:11" x14ac:dyDescent="0.3">
      <c r="A8999" s="281" t="s">
        <v>2147</v>
      </c>
      <c r="B8999" s="281">
        <v>295</v>
      </c>
      <c r="C8999" s="24" t="str">
        <f t="shared" si="140"/>
        <v>kanata295</v>
      </c>
      <c r="D8999" s="281">
        <v>21420</v>
      </c>
      <c r="E8999" s="281">
        <v>7363</v>
      </c>
      <c r="F8999" s="281">
        <v>409171</v>
      </c>
      <c r="G8999" s="24">
        <v>100</v>
      </c>
      <c r="H8999" s="24">
        <v>0</v>
      </c>
      <c r="I8999" s="24">
        <v>0</v>
      </c>
      <c r="J8999" s="282">
        <v>15</v>
      </c>
      <c r="K8999" s="282">
        <v>0</v>
      </c>
    </row>
    <row r="9000" spans="1:11" x14ac:dyDescent="0.3">
      <c r="A9000" s="281" t="s">
        <v>2147</v>
      </c>
      <c r="B9000" s="281">
        <v>296</v>
      </c>
      <c r="C9000" s="24" t="str">
        <f t="shared" si="140"/>
        <v>kanata296</v>
      </c>
      <c r="D9000" s="281">
        <v>21634</v>
      </c>
      <c r="E9000" s="281">
        <v>7436</v>
      </c>
      <c r="F9000" s="281">
        <v>413882</v>
      </c>
      <c r="G9000" s="24">
        <v>100</v>
      </c>
      <c r="H9000" s="24">
        <v>0</v>
      </c>
      <c r="I9000" s="24">
        <v>0</v>
      </c>
      <c r="J9000" s="282">
        <v>15</v>
      </c>
      <c r="K9000" s="282">
        <v>0</v>
      </c>
    </row>
    <row r="9001" spans="1:11" x14ac:dyDescent="0.3">
      <c r="A9001" s="281" t="s">
        <v>2147</v>
      </c>
      <c r="B9001" s="281">
        <v>297</v>
      </c>
      <c r="C9001" s="24" t="str">
        <f t="shared" si="140"/>
        <v>kanata297</v>
      </c>
      <c r="D9001" s="281">
        <v>21851</v>
      </c>
      <c r="E9001" s="281">
        <v>7511</v>
      </c>
      <c r="F9001" s="281">
        <v>418389</v>
      </c>
      <c r="G9001" s="24">
        <v>100</v>
      </c>
      <c r="H9001" s="24">
        <v>0</v>
      </c>
      <c r="I9001" s="24">
        <v>0</v>
      </c>
      <c r="J9001" s="282">
        <v>15</v>
      </c>
      <c r="K9001" s="282">
        <v>0</v>
      </c>
    </row>
    <row r="9002" spans="1:11" x14ac:dyDescent="0.3">
      <c r="A9002" s="281" t="s">
        <v>2147</v>
      </c>
      <c r="B9002" s="281">
        <v>298</v>
      </c>
      <c r="C9002" s="24" t="str">
        <f t="shared" si="140"/>
        <v>kanata298</v>
      </c>
      <c r="D9002" s="281">
        <v>22070</v>
      </c>
      <c r="E9002" s="281">
        <v>7586</v>
      </c>
      <c r="F9002" s="281">
        <v>422943</v>
      </c>
      <c r="G9002" s="24">
        <v>100</v>
      </c>
      <c r="H9002" s="24">
        <v>0</v>
      </c>
      <c r="I9002" s="24">
        <v>0</v>
      </c>
      <c r="J9002" s="282">
        <v>15</v>
      </c>
      <c r="K9002" s="282">
        <v>0</v>
      </c>
    </row>
    <row r="9003" spans="1:11" x14ac:dyDescent="0.3">
      <c r="A9003" s="281" t="s">
        <v>2147</v>
      </c>
      <c r="B9003" s="281">
        <v>299</v>
      </c>
      <c r="C9003" s="24" t="str">
        <f t="shared" si="140"/>
        <v>kanata299</v>
      </c>
      <c r="D9003" s="281">
        <v>22290</v>
      </c>
      <c r="E9003" s="281">
        <v>7662</v>
      </c>
      <c r="F9003" s="281">
        <v>427544</v>
      </c>
      <c r="G9003" s="24">
        <v>100</v>
      </c>
      <c r="H9003" s="24">
        <v>0</v>
      </c>
      <c r="I9003" s="24">
        <v>0</v>
      </c>
      <c r="J9003" s="282">
        <v>15</v>
      </c>
      <c r="K9003" s="282">
        <v>0</v>
      </c>
    </row>
    <row r="9004" spans="1:11" x14ac:dyDescent="0.3">
      <c r="A9004" s="281" t="s">
        <v>2147</v>
      </c>
      <c r="B9004" s="281">
        <v>300</v>
      </c>
      <c r="C9004" s="24" t="str">
        <f t="shared" si="140"/>
        <v>kanata300</v>
      </c>
      <c r="D9004" s="281">
        <v>22513</v>
      </c>
      <c r="E9004" s="281">
        <v>7739</v>
      </c>
      <c r="F9004" s="281">
        <v>432193</v>
      </c>
      <c r="G9004" s="24">
        <v>100</v>
      </c>
      <c r="H9004" s="24">
        <v>0</v>
      </c>
      <c r="I9004" s="24">
        <v>0</v>
      </c>
      <c r="J9004" s="282">
        <v>15</v>
      </c>
      <c r="K9004" s="282">
        <v>0</v>
      </c>
    </row>
    <row r="9005" spans="1:11" x14ac:dyDescent="0.3">
      <c r="A9005" s="283" t="s">
        <v>2138</v>
      </c>
      <c r="B9005" s="283">
        <v>1</v>
      </c>
      <c r="C9005" s="24" t="str">
        <f t="shared" si="140"/>
        <v>id1</v>
      </c>
      <c r="D9005" s="283">
        <v>188</v>
      </c>
      <c r="E9005" s="283">
        <v>67</v>
      </c>
      <c r="F9005" s="283">
        <v>1329</v>
      </c>
      <c r="G9005" s="24">
        <v>100</v>
      </c>
      <c r="H9005" s="24">
        <v>0</v>
      </c>
      <c r="I9005" s="24">
        <v>0</v>
      </c>
      <c r="J9005" s="282">
        <v>15</v>
      </c>
      <c r="K9005" s="282">
        <v>0</v>
      </c>
    </row>
    <row r="9006" spans="1:11" x14ac:dyDescent="0.3">
      <c r="A9006" s="283" t="s">
        <v>2138</v>
      </c>
      <c r="B9006" s="283">
        <v>2</v>
      </c>
      <c r="C9006" s="24" t="str">
        <f t="shared" si="140"/>
        <v>id2</v>
      </c>
      <c r="D9006" s="283">
        <v>190</v>
      </c>
      <c r="E9006" s="283">
        <v>68</v>
      </c>
      <c r="F9006" s="283">
        <v>1346</v>
      </c>
      <c r="G9006" s="24">
        <v>100</v>
      </c>
      <c r="H9006" s="24">
        <v>0</v>
      </c>
      <c r="I9006" s="24">
        <v>0</v>
      </c>
      <c r="J9006" s="282">
        <v>15</v>
      </c>
      <c r="K9006" s="282">
        <v>0</v>
      </c>
    </row>
    <row r="9007" spans="1:11" x14ac:dyDescent="0.3">
      <c r="A9007" s="283" t="s">
        <v>2138</v>
      </c>
      <c r="B9007" s="283">
        <v>3</v>
      </c>
      <c r="C9007" s="24" t="str">
        <f t="shared" si="140"/>
        <v>id3</v>
      </c>
      <c r="D9007" s="283">
        <v>193</v>
      </c>
      <c r="E9007" s="283">
        <v>68</v>
      </c>
      <c r="F9007" s="283">
        <v>1366</v>
      </c>
      <c r="G9007" s="24">
        <v>100</v>
      </c>
      <c r="H9007" s="24">
        <v>0</v>
      </c>
      <c r="I9007" s="24">
        <v>0</v>
      </c>
      <c r="J9007" s="282">
        <v>15</v>
      </c>
      <c r="K9007" s="282">
        <v>0</v>
      </c>
    </row>
    <row r="9008" spans="1:11" x14ac:dyDescent="0.3">
      <c r="A9008" s="283" t="s">
        <v>2138</v>
      </c>
      <c r="B9008" s="283">
        <v>4</v>
      </c>
      <c r="C9008" s="24" t="str">
        <f t="shared" si="140"/>
        <v>id4</v>
      </c>
      <c r="D9008" s="283">
        <v>196</v>
      </c>
      <c r="E9008" s="283">
        <v>69</v>
      </c>
      <c r="F9008" s="283">
        <v>1389</v>
      </c>
      <c r="G9008" s="24">
        <v>100</v>
      </c>
      <c r="H9008" s="24">
        <v>0</v>
      </c>
      <c r="I9008" s="24">
        <v>0</v>
      </c>
      <c r="J9008" s="282">
        <v>15</v>
      </c>
      <c r="K9008" s="282">
        <v>0</v>
      </c>
    </row>
    <row r="9009" spans="1:11" x14ac:dyDescent="0.3">
      <c r="A9009" s="283" t="s">
        <v>2138</v>
      </c>
      <c r="B9009" s="283">
        <v>5</v>
      </c>
      <c r="C9009" s="24" t="str">
        <f t="shared" si="140"/>
        <v>id5</v>
      </c>
      <c r="D9009" s="283">
        <v>198</v>
      </c>
      <c r="E9009" s="283">
        <v>70</v>
      </c>
      <c r="F9009" s="283">
        <v>1417</v>
      </c>
      <c r="G9009" s="24">
        <v>100</v>
      </c>
      <c r="H9009" s="24">
        <v>0</v>
      </c>
      <c r="I9009" s="24">
        <v>0</v>
      </c>
      <c r="J9009" s="282">
        <v>15</v>
      </c>
      <c r="K9009" s="282">
        <v>0</v>
      </c>
    </row>
    <row r="9010" spans="1:11" x14ac:dyDescent="0.3">
      <c r="A9010" s="283" t="s">
        <v>2138</v>
      </c>
      <c r="B9010" s="283">
        <v>6</v>
      </c>
      <c r="C9010" s="24" t="str">
        <f t="shared" si="140"/>
        <v>id6</v>
      </c>
      <c r="D9010" s="283">
        <v>201</v>
      </c>
      <c r="E9010" s="283">
        <v>71</v>
      </c>
      <c r="F9010" s="283">
        <v>1449</v>
      </c>
      <c r="G9010" s="24">
        <v>100</v>
      </c>
      <c r="H9010" s="24">
        <v>0</v>
      </c>
      <c r="I9010" s="24">
        <v>0</v>
      </c>
      <c r="J9010" s="282">
        <v>15</v>
      </c>
      <c r="K9010" s="282">
        <v>0</v>
      </c>
    </row>
    <row r="9011" spans="1:11" x14ac:dyDescent="0.3">
      <c r="A9011" s="283" t="s">
        <v>2138</v>
      </c>
      <c r="B9011" s="283">
        <v>7</v>
      </c>
      <c r="C9011" s="24" t="str">
        <f t="shared" si="140"/>
        <v>id7</v>
      </c>
      <c r="D9011" s="283">
        <v>204</v>
      </c>
      <c r="E9011" s="283">
        <v>72</v>
      </c>
      <c r="F9011" s="283">
        <v>1484</v>
      </c>
      <c r="G9011" s="24">
        <v>100</v>
      </c>
      <c r="H9011" s="24">
        <v>0</v>
      </c>
      <c r="I9011" s="24">
        <v>0</v>
      </c>
      <c r="J9011" s="282">
        <v>15</v>
      </c>
      <c r="K9011" s="282">
        <v>0</v>
      </c>
    </row>
    <row r="9012" spans="1:11" x14ac:dyDescent="0.3">
      <c r="A9012" s="283" t="s">
        <v>2138</v>
      </c>
      <c r="B9012" s="283">
        <v>8</v>
      </c>
      <c r="C9012" s="24" t="str">
        <f t="shared" si="140"/>
        <v>id8</v>
      </c>
      <c r="D9012" s="283">
        <v>207</v>
      </c>
      <c r="E9012" s="283">
        <v>73</v>
      </c>
      <c r="F9012" s="283">
        <v>1525</v>
      </c>
      <c r="G9012" s="24">
        <v>100</v>
      </c>
      <c r="H9012" s="24">
        <v>0</v>
      </c>
      <c r="I9012" s="24">
        <v>0</v>
      </c>
      <c r="J9012" s="282">
        <v>15</v>
      </c>
      <c r="K9012" s="282">
        <v>0</v>
      </c>
    </row>
    <row r="9013" spans="1:11" x14ac:dyDescent="0.3">
      <c r="A9013" s="283" t="s">
        <v>2138</v>
      </c>
      <c r="B9013" s="283">
        <v>9</v>
      </c>
      <c r="C9013" s="24" t="str">
        <f t="shared" si="140"/>
        <v>id9</v>
      </c>
      <c r="D9013" s="283">
        <v>209</v>
      </c>
      <c r="E9013" s="283">
        <v>74</v>
      </c>
      <c r="F9013" s="283">
        <v>1570</v>
      </c>
      <c r="G9013" s="24">
        <v>100</v>
      </c>
      <c r="H9013" s="24">
        <v>0</v>
      </c>
      <c r="I9013" s="24">
        <v>0</v>
      </c>
      <c r="J9013" s="282">
        <v>15</v>
      </c>
      <c r="K9013" s="282">
        <v>0</v>
      </c>
    </row>
    <row r="9014" spans="1:11" x14ac:dyDescent="0.3">
      <c r="A9014" s="283" t="s">
        <v>2138</v>
      </c>
      <c r="B9014" s="283">
        <v>10</v>
      </c>
      <c r="C9014" s="24" t="str">
        <f t="shared" si="140"/>
        <v>id10</v>
      </c>
      <c r="D9014" s="283">
        <v>212</v>
      </c>
      <c r="E9014" s="283">
        <v>75</v>
      </c>
      <c r="F9014" s="283">
        <v>1619</v>
      </c>
      <c r="G9014" s="24">
        <v>100</v>
      </c>
      <c r="H9014" s="24">
        <v>0</v>
      </c>
      <c r="I9014" s="24">
        <v>0</v>
      </c>
      <c r="J9014" s="282">
        <v>15</v>
      </c>
      <c r="K9014" s="282">
        <v>0</v>
      </c>
    </row>
    <row r="9015" spans="1:11" x14ac:dyDescent="0.3">
      <c r="A9015" s="283" t="s">
        <v>2138</v>
      </c>
      <c r="B9015" s="283">
        <v>11</v>
      </c>
      <c r="C9015" s="24" t="str">
        <f t="shared" si="140"/>
        <v>id11</v>
      </c>
      <c r="D9015" s="283">
        <v>232</v>
      </c>
      <c r="E9015" s="283">
        <v>82</v>
      </c>
      <c r="F9015" s="283">
        <v>1782</v>
      </c>
      <c r="G9015" s="24">
        <v>100</v>
      </c>
      <c r="H9015" s="24">
        <v>0</v>
      </c>
      <c r="I9015" s="24">
        <v>0</v>
      </c>
      <c r="J9015" s="282">
        <v>15</v>
      </c>
      <c r="K9015" s="282">
        <v>0</v>
      </c>
    </row>
    <row r="9016" spans="1:11" x14ac:dyDescent="0.3">
      <c r="A9016" s="283" t="s">
        <v>2138</v>
      </c>
      <c r="B9016" s="283">
        <v>12</v>
      </c>
      <c r="C9016" s="24" t="str">
        <f t="shared" si="140"/>
        <v>id12</v>
      </c>
      <c r="D9016" s="283">
        <v>235</v>
      </c>
      <c r="E9016" s="283">
        <v>83</v>
      </c>
      <c r="F9016" s="283">
        <v>1846</v>
      </c>
      <c r="G9016" s="24">
        <v>100</v>
      </c>
      <c r="H9016" s="24">
        <v>0</v>
      </c>
      <c r="I9016" s="24">
        <v>0</v>
      </c>
      <c r="J9016" s="282">
        <v>15</v>
      </c>
      <c r="K9016" s="282">
        <v>0</v>
      </c>
    </row>
    <row r="9017" spans="1:11" x14ac:dyDescent="0.3">
      <c r="A9017" s="283" t="s">
        <v>2138</v>
      </c>
      <c r="B9017" s="283">
        <v>13</v>
      </c>
      <c r="C9017" s="24" t="str">
        <f t="shared" si="140"/>
        <v>id13</v>
      </c>
      <c r="D9017" s="283">
        <v>238</v>
      </c>
      <c r="E9017" s="283">
        <v>85</v>
      </c>
      <c r="F9017" s="283">
        <v>1916</v>
      </c>
      <c r="G9017" s="24">
        <v>100</v>
      </c>
      <c r="H9017" s="24">
        <v>0</v>
      </c>
      <c r="I9017" s="24">
        <v>0</v>
      </c>
      <c r="J9017" s="282">
        <v>15</v>
      </c>
      <c r="K9017" s="282">
        <v>0</v>
      </c>
    </row>
    <row r="9018" spans="1:11" x14ac:dyDescent="0.3">
      <c r="A9018" s="283" t="s">
        <v>2138</v>
      </c>
      <c r="B9018" s="283">
        <v>14</v>
      </c>
      <c r="C9018" s="24" t="str">
        <f t="shared" si="140"/>
        <v>id14</v>
      </c>
      <c r="D9018" s="283">
        <v>241</v>
      </c>
      <c r="E9018" s="283">
        <v>86</v>
      </c>
      <c r="F9018" s="283">
        <v>1992</v>
      </c>
      <c r="G9018" s="24">
        <v>100</v>
      </c>
      <c r="H9018" s="24">
        <v>0</v>
      </c>
      <c r="I9018" s="24">
        <v>0</v>
      </c>
      <c r="J9018" s="282">
        <v>15</v>
      </c>
      <c r="K9018" s="282">
        <v>0</v>
      </c>
    </row>
    <row r="9019" spans="1:11" x14ac:dyDescent="0.3">
      <c r="A9019" s="283" t="s">
        <v>2138</v>
      </c>
      <c r="B9019" s="283">
        <v>15</v>
      </c>
      <c r="C9019" s="24" t="str">
        <f t="shared" si="140"/>
        <v>id15</v>
      </c>
      <c r="D9019" s="283">
        <v>244</v>
      </c>
      <c r="E9019" s="283">
        <v>87</v>
      </c>
      <c r="F9019" s="283">
        <v>2074</v>
      </c>
      <c r="G9019" s="24">
        <v>100</v>
      </c>
      <c r="H9019" s="24">
        <v>0</v>
      </c>
      <c r="I9019" s="24">
        <v>0</v>
      </c>
      <c r="J9019" s="282">
        <v>15</v>
      </c>
      <c r="K9019" s="282">
        <v>0</v>
      </c>
    </row>
    <row r="9020" spans="1:11" x14ac:dyDescent="0.3">
      <c r="A9020" s="283" t="s">
        <v>2138</v>
      </c>
      <c r="B9020" s="283">
        <v>16</v>
      </c>
      <c r="C9020" s="24" t="str">
        <f t="shared" si="140"/>
        <v>id16</v>
      </c>
      <c r="D9020" s="283">
        <v>248</v>
      </c>
      <c r="E9020" s="283">
        <v>88</v>
      </c>
      <c r="F9020" s="283">
        <v>2162</v>
      </c>
      <c r="G9020" s="24">
        <v>100</v>
      </c>
      <c r="H9020" s="24">
        <v>0</v>
      </c>
      <c r="I9020" s="24">
        <v>0</v>
      </c>
      <c r="J9020" s="282">
        <v>15</v>
      </c>
      <c r="K9020" s="282">
        <v>0</v>
      </c>
    </row>
    <row r="9021" spans="1:11" x14ac:dyDescent="0.3">
      <c r="A9021" s="283" t="s">
        <v>2138</v>
      </c>
      <c r="B9021" s="283">
        <v>17</v>
      </c>
      <c r="C9021" s="24" t="str">
        <f t="shared" si="140"/>
        <v>id17</v>
      </c>
      <c r="D9021" s="283">
        <v>251</v>
      </c>
      <c r="E9021" s="283">
        <v>89</v>
      </c>
      <c r="F9021" s="283">
        <v>2256</v>
      </c>
      <c r="G9021" s="24">
        <v>100</v>
      </c>
      <c r="H9021" s="24">
        <v>0</v>
      </c>
      <c r="I9021" s="24">
        <v>0</v>
      </c>
      <c r="J9021" s="282">
        <v>15</v>
      </c>
      <c r="K9021" s="282">
        <v>0</v>
      </c>
    </row>
    <row r="9022" spans="1:11" x14ac:dyDescent="0.3">
      <c r="A9022" s="283" t="s">
        <v>2138</v>
      </c>
      <c r="B9022" s="283">
        <v>18</v>
      </c>
      <c r="C9022" s="24" t="str">
        <f t="shared" si="140"/>
        <v>id18</v>
      </c>
      <c r="D9022" s="283">
        <v>254</v>
      </c>
      <c r="E9022" s="283">
        <v>90</v>
      </c>
      <c r="F9022" s="283">
        <v>2358</v>
      </c>
      <c r="G9022" s="24">
        <v>100</v>
      </c>
      <c r="H9022" s="24">
        <v>0</v>
      </c>
      <c r="I9022" s="24">
        <v>0</v>
      </c>
      <c r="J9022" s="282">
        <v>15</v>
      </c>
      <c r="K9022" s="282">
        <v>0</v>
      </c>
    </row>
    <row r="9023" spans="1:11" x14ac:dyDescent="0.3">
      <c r="A9023" s="283" t="s">
        <v>2138</v>
      </c>
      <c r="B9023" s="283">
        <v>19</v>
      </c>
      <c r="C9023" s="24" t="str">
        <f t="shared" si="140"/>
        <v>id19</v>
      </c>
      <c r="D9023" s="283">
        <v>257</v>
      </c>
      <c r="E9023" s="283">
        <v>91</v>
      </c>
      <c r="F9023" s="283">
        <v>2466</v>
      </c>
      <c r="G9023" s="24">
        <v>100</v>
      </c>
      <c r="H9023" s="24">
        <v>0</v>
      </c>
      <c r="I9023" s="24">
        <v>0</v>
      </c>
      <c r="J9023" s="282">
        <v>15</v>
      </c>
      <c r="K9023" s="282">
        <v>0</v>
      </c>
    </row>
    <row r="9024" spans="1:11" x14ac:dyDescent="0.3">
      <c r="A9024" s="283" t="s">
        <v>2138</v>
      </c>
      <c r="B9024" s="283">
        <v>20</v>
      </c>
      <c r="C9024" s="24" t="str">
        <f t="shared" si="140"/>
        <v>id20</v>
      </c>
      <c r="D9024" s="283">
        <v>261</v>
      </c>
      <c r="E9024" s="283">
        <v>93</v>
      </c>
      <c r="F9024" s="283">
        <v>2581</v>
      </c>
      <c r="G9024" s="24">
        <v>100</v>
      </c>
      <c r="H9024" s="24">
        <v>0</v>
      </c>
      <c r="I9024" s="24">
        <v>0</v>
      </c>
      <c r="J9024" s="282">
        <v>15</v>
      </c>
      <c r="K9024" s="282">
        <v>0</v>
      </c>
    </row>
    <row r="9025" spans="1:11" x14ac:dyDescent="0.3">
      <c r="A9025" s="283" t="s">
        <v>2138</v>
      </c>
      <c r="B9025" s="283">
        <v>21</v>
      </c>
      <c r="C9025" s="24" t="str">
        <f t="shared" si="140"/>
        <v>id21</v>
      </c>
      <c r="D9025" s="283">
        <v>285</v>
      </c>
      <c r="E9025" s="283">
        <v>101</v>
      </c>
      <c r="F9025" s="283">
        <v>2894</v>
      </c>
      <c r="G9025" s="24">
        <v>100</v>
      </c>
      <c r="H9025" s="24">
        <v>0</v>
      </c>
      <c r="I9025" s="24">
        <v>0</v>
      </c>
      <c r="J9025" s="282">
        <v>15</v>
      </c>
      <c r="K9025" s="282">
        <v>0</v>
      </c>
    </row>
    <row r="9026" spans="1:11" x14ac:dyDescent="0.3">
      <c r="A9026" s="283" t="s">
        <v>2138</v>
      </c>
      <c r="B9026" s="283">
        <v>22</v>
      </c>
      <c r="C9026" s="24" t="str">
        <f t="shared" si="140"/>
        <v>id22</v>
      </c>
      <c r="D9026" s="283">
        <v>289</v>
      </c>
      <c r="E9026" s="283">
        <v>103</v>
      </c>
      <c r="F9026" s="283">
        <v>3034</v>
      </c>
      <c r="G9026" s="24">
        <v>100</v>
      </c>
      <c r="H9026" s="24">
        <v>0</v>
      </c>
      <c r="I9026" s="24">
        <v>0</v>
      </c>
      <c r="J9026" s="282">
        <v>15</v>
      </c>
      <c r="K9026" s="282">
        <v>0</v>
      </c>
    </row>
    <row r="9027" spans="1:11" x14ac:dyDescent="0.3">
      <c r="A9027" s="283" t="s">
        <v>2138</v>
      </c>
      <c r="B9027" s="283">
        <v>23</v>
      </c>
      <c r="C9027" s="24" t="str">
        <f t="shared" si="140"/>
        <v>id23</v>
      </c>
      <c r="D9027" s="283">
        <v>292</v>
      </c>
      <c r="E9027" s="283">
        <v>104</v>
      </c>
      <c r="F9027" s="283">
        <v>3183</v>
      </c>
      <c r="G9027" s="24">
        <v>100</v>
      </c>
      <c r="H9027" s="24">
        <v>0</v>
      </c>
      <c r="I9027" s="24">
        <v>0</v>
      </c>
      <c r="J9027" s="282">
        <v>15</v>
      </c>
      <c r="K9027" s="282">
        <v>0</v>
      </c>
    </row>
    <row r="9028" spans="1:11" x14ac:dyDescent="0.3">
      <c r="A9028" s="283" t="s">
        <v>2138</v>
      </c>
      <c r="B9028" s="283">
        <v>24</v>
      </c>
      <c r="C9028" s="24" t="str">
        <f t="shared" si="140"/>
        <v>id24</v>
      </c>
      <c r="D9028" s="283">
        <v>296</v>
      </c>
      <c r="E9028" s="283">
        <v>105</v>
      </c>
      <c r="F9028" s="283">
        <v>3341</v>
      </c>
      <c r="G9028" s="24">
        <v>100</v>
      </c>
      <c r="H9028" s="24">
        <v>0</v>
      </c>
      <c r="I9028" s="24">
        <v>0</v>
      </c>
      <c r="J9028" s="282">
        <v>15</v>
      </c>
      <c r="K9028" s="282">
        <v>0</v>
      </c>
    </row>
    <row r="9029" spans="1:11" x14ac:dyDescent="0.3">
      <c r="A9029" s="283" t="s">
        <v>2138</v>
      </c>
      <c r="B9029" s="283">
        <v>25</v>
      </c>
      <c r="C9029" s="24" t="str">
        <f t="shared" si="140"/>
        <v>id25</v>
      </c>
      <c r="D9029" s="283">
        <v>300</v>
      </c>
      <c r="E9029" s="283">
        <v>106</v>
      </c>
      <c r="F9029" s="283">
        <v>3508</v>
      </c>
      <c r="G9029" s="24">
        <v>100</v>
      </c>
      <c r="H9029" s="24">
        <v>0</v>
      </c>
      <c r="I9029" s="24">
        <v>0</v>
      </c>
      <c r="J9029" s="282">
        <v>15</v>
      </c>
      <c r="K9029" s="282">
        <v>0</v>
      </c>
    </row>
    <row r="9030" spans="1:11" x14ac:dyDescent="0.3">
      <c r="A9030" s="283" t="s">
        <v>2138</v>
      </c>
      <c r="B9030" s="283">
        <v>26</v>
      </c>
      <c r="C9030" s="24" t="str">
        <f t="shared" ref="C9030:C9093" si="141">A9030&amp;B9030</f>
        <v>id26</v>
      </c>
      <c r="D9030" s="283">
        <v>303</v>
      </c>
      <c r="E9030" s="283">
        <v>108</v>
      </c>
      <c r="F9030" s="283">
        <v>3550</v>
      </c>
      <c r="G9030" s="24">
        <v>100</v>
      </c>
      <c r="H9030" s="24">
        <v>0</v>
      </c>
      <c r="I9030" s="24">
        <v>0</v>
      </c>
      <c r="J9030" s="282">
        <v>15</v>
      </c>
      <c r="K9030" s="282">
        <v>0</v>
      </c>
    </row>
    <row r="9031" spans="1:11" x14ac:dyDescent="0.3">
      <c r="A9031" s="283" t="s">
        <v>2138</v>
      </c>
      <c r="B9031" s="283">
        <v>27</v>
      </c>
      <c r="C9031" s="24" t="str">
        <f t="shared" si="141"/>
        <v>id27</v>
      </c>
      <c r="D9031" s="283">
        <v>307</v>
      </c>
      <c r="E9031" s="283">
        <v>109</v>
      </c>
      <c r="F9031" s="283">
        <v>3592</v>
      </c>
      <c r="G9031" s="24">
        <v>100</v>
      </c>
      <c r="H9031" s="24">
        <v>0</v>
      </c>
      <c r="I9031" s="24">
        <v>0</v>
      </c>
      <c r="J9031" s="282">
        <v>15</v>
      </c>
      <c r="K9031" s="282">
        <v>0</v>
      </c>
    </row>
    <row r="9032" spans="1:11" x14ac:dyDescent="0.3">
      <c r="A9032" s="283" t="s">
        <v>2138</v>
      </c>
      <c r="B9032" s="283">
        <v>28</v>
      </c>
      <c r="C9032" s="24" t="str">
        <f t="shared" si="141"/>
        <v>id28</v>
      </c>
      <c r="D9032" s="283">
        <v>311</v>
      </c>
      <c r="E9032" s="283">
        <v>111</v>
      </c>
      <c r="F9032" s="283">
        <v>3635</v>
      </c>
      <c r="G9032" s="24">
        <v>100</v>
      </c>
      <c r="H9032" s="24">
        <v>0</v>
      </c>
      <c r="I9032" s="24">
        <v>0</v>
      </c>
      <c r="J9032" s="282">
        <v>15</v>
      </c>
      <c r="K9032" s="282">
        <v>0</v>
      </c>
    </row>
    <row r="9033" spans="1:11" x14ac:dyDescent="0.3">
      <c r="A9033" s="283" t="s">
        <v>2138</v>
      </c>
      <c r="B9033" s="283">
        <v>29</v>
      </c>
      <c r="C9033" s="24" t="str">
        <f t="shared" si="141"/>
        <v>id29</v>
      </c>
      <c r="D9033" s="283">
        <v>315</v>
      </c>
      <c r="E9033" s="283">
        <v>112</v>
      </c>
      <c r="F9033" s="283">
        <v>3678</v>
      </c>
      <c r="G9033" s="24">
        <v>100</v>
      </c>
      <c r="H9033" s="24">
        <v>0</v>
      </c>
      <c r="I9033" s="24">
        <v>0</v>
      </c>
      <c r="J9033" s="282">
        <v>15</v>
      </c>
      <c r="K9033" s="282">
        <v>0</v>
      </c>
    </row>
    <row r="9034" spans="1:11" x14ac:dyDescent="0.3">
      <c r="A9034" s="283" t="s">
        <v>2138</v>
      </c>
      <c r="B9034" s="283">
        <v>30</v>
      </c>
      <c r="C9034" s="24" t="str">
        <f t="shared" si="141"/>
        <v>id30</v>
      </c>
      <c r="D9034" s="283">
        <v>319</v>
      </c>
      <c r="E9034" s="283">
        <v>113</v>
      </c>
      <c r="F9034" s="283">
        <v>3721</v>
      </c>
      <c r="G9034" s="24">
        <v>100</v>
      </c>
      <c r="H9034" s="24">
        <v>0</v>
      </c>
      <c r="I9034" s="24">
        <v>0</v>
      </c>
      <c r="J9034" s="282">
        <v>15</v>
      </c>
      <c r="K9034" s="282">
        <v>0</v>
      </c>
    </row>
    <row r="9035" spans="1:11" x14ac:dyDescent="0.3">
      <c r="A9035" s="283" t="s">
        <v>2138</v>
      </c>
      <c r="B9035" s="283">
        <v>31</v>
      </c>
      <c r="C9035" s="24" t="str">
        <f t="shared" si="141"/>
        <v>id31</v>
      </c>
      <c r="D9035" s="283">
        <v>349</v>
      </c>
      <c r="E9035" s="283">
        <v>124</v>
      </c>
      <c r="F9035" s="283">
        <v>4039</v>
      </c>
      <c r="G9035" s="24">
        <v>100</v>
      </c>
      <c r="H9035" s="24">
        <v>0</v>
      </c>
      <c r="I9035" s="24">
        <v>0</v>
      </c>
      <c r="J9035" s="282">
        <v>15</v>
      </c>
      <c r="K9035" s="282">
        <v>0</v>
      </c>
    </row>
    <row r="9036" spans="1:11" x14ac:dyDescent="0.3">
      <c r="A9036" s="283" t="s">
        <v>2138</v>
      </c>
      <c r="B9036" s="283">
        <v>32</v>
      </c>
      <c r="C9036" s="24" t="str">
        <f t="shared" si="141"/>
        <v>id32</v>
      </c>
      <c r="D9036" s="283">
        <v>353</v>
      </c>
      <c r="E9036" s="283">
        <v>125</v>
      </c>
      <c r="F9036" s="283">
        <v>4088</v>
      </c>
      <c r="G9036" s="24">
        <v>100</v>
      </c>
      <c r="H9036" s="24">
        <v>0</v>
      </c>
      <c r="I9036" s="24">
        <v>0</v>
      </c>
      <c r="J9036" s="282">
        <v>15</v>
      </c>
      <c r="K9036" s="282">
        <v>0</v>
      </c>
    </row>
    <row r="9037" spans="1:11" x14ac:dyDescent="0.3">
      <c r="A9037" s="283" t="s">
        <v>2138</v>
      </c>
      <c r="B9037" s="283">
        <v>33</v>
      </c>
      <c r="C9037" s="24" t="str">
        <f t="shared" si="141"/>
        <v>id33</v>
      </c>
      <c r="D9037" s="283">
        <v>357</v>
      </c>
      <c r="E9037" s="283">
        <v>127</v>
      </c>
      <c r="F9037" s="283">
        <v>4136</v>
      </c>
      <c r="G9037" s="24">
        <v>100</v>
      </c>
      <c r="H9037" s="24">
        <v>0</v>
      </c>
      <c r="I9037" s="24">
        <v>0</v>
      </c>
      <c r="J9037" s="282">
        <v>15</v>
      </c>
      <c r="K9037" s="282">
        <v>0</v>
      </c>
    </row>
    <row r="9038" spans="1:11" x14ac:dyDescent="0.3">
      <c r="A9038" s="283" t="s">
        <v>2138</v>
      </c>
      <c r="B9038" s="283">
        <v>34</v>
      </c>
      <c r="C9038" s="24" t="str">
        <f t="shared" si="141"/>
        <v>id34</v>
      </c>
      <c r="D9038" s="283">
        <v>362</v>
      </c>
      <c r="E9038" s="283">
        <v>129</v>
      </c>
      <c r="F9038" s="283">
        <v>4186</v>
      </c>
      <c r="G9038" s="24">
        <v>100</v>
      </c>
      <c r="H9038" s="24">
        <v>0</v>
      </c>
      <c r="I9038" s="24">
        <v>0</v>
      </c>
      <c r="J9038" s="282">
        <v>15</v>
      </c>
      <c r="K9038" s="282">
        <v>0</v>
      </c>
    </row>
    <row r="9039" spans="1:11" x14ac:dyDescent="0.3">
      <c r="A9039" s="283" t="s">
        <v>2138</v>
      </c>
      <c r="B9039" s="283">
        <v>35</v>
      </c>
      <c r="C9039" s="24" t="str">
        <f t="shared" si="141"/>
        <v>id35</v>
      </c>
      <c r="D9039" s="283">
        <v>366</v>
      </c>
      <c r="E9039" s="283">
        <v>130</v>
      </c>
      <c r="F9039" s="283">
        <v>4236</v>
      </c>
      <c r="G9039" s="24">
        <v>100</v>
      </c>
      <c r="H9039" s="24">
        <v>0</v>
      </c>
      <c r="I9039" s="24">
        <v>0</v>
      </c>
      <c r="J9039" s="282">
        <v>15</v>
      </c>
      <c r="K9039" s="282">
        <v>0</v>
      </c>
    </row>
    <row r="9040" spans="1:11" x14ac:dyDescent="0.3">
      <c r="A9040" s="283" t="s">
        <v>2138</v>
      </c>
      <c r="B9040" s="283">
        <v>36</v>
      </c>
      <c r="C9040" s="24" t="str">
        <f t="shared" si="141"/>
        <v>id36</v>
      </c>
      <c r="D9040" s="283">
        <v>371</v>
      </c>
      <c r="E9040" s="283">
        <v>132</v>
      </c>
      <c r="F9040" s="283">
        <v>4286</v>
      </c>
      <c r="G9040" s="24">
        <v>100</v>
      </c>
      <c r="H9040" s="24">
        <v>0</v>
      </c>
      <c r="I9040" s="24">
        <v>0</v>
      </c>
      <c r="J9040" s="282">
        <v>15</v>
      </c>
      <c r="K9040" s="282">
        <v>0</v>
      </c>
    </row>
    <row r="9041" spans="1:11" x14ac:dyDescent="0.3">
      <c r="A9041" s="283" t="s">
        <v>2138</v>
      </c>
      <c r="B9041" s="283">
        <v>37</v>
      </c>
      <c r="C9041" s="24" t="str">
        <f t="shared" si="141"/>
        <v>id37</v>
      </c>
      <c r="D9041" s="283">
        <v>376</v>
      </c>
      <c r="E9041" s="283">
        <v>134</v>
      </c>
      <c r="F9041" s="283">
        <v>4337</v>
      </c>
      <c r="G9041" s="24">
        <v>100</v>
      </c>
      <c r="H9041" s="24">
        <v>0</v>
      </c>
      <c r="I9041" s="24">
        <v>0</v>
      </c>
      <c r="J9041" s="282">
        <v>15</v>
      </c>
      <c r="K9041" s="282">
        <v>0</v>
      </c>
    </row>
    <row r="9042" spans="1:11" x14ac:dyDescent="0.3">
      <c r="A9042" s="283" t="s">
        <v>2138</v>
      </c>
      <c r="B9042" s="283">
        <v>38</v>
      </c>
      <c r="C9042" s="24" t="str">
        <f t="shared" si="141"/>
        <v>id38</v>
      </c>
      <c r="D9042" s="283">
        <v>380</v>
      </c>
      <c r="E9042" s="283">
        <v>135</v>
      </c>
      <c r="F9042" s="283">
        <v>4389</v>
      </c>
      <c r="G9042" s="24">
        <v>100</v>
      </c>
      <c r="H9042" s="24">
        <v>0</v>
      </c>
      <c r="I9042" s="24">
        <v>0</v>
      </c>
      <c r="J9042" s="282">
        <v>15</v>
      </c>
      <c r="K9042" s="282">
        <v>0</v>
      </c>
    </row>
    <row r="9043" spans="1:11" x14ac:dyDescent="0.3">
      <c r="A9043" s="283" t="s">
        <v>2138</v>
      </c>
      <c r="B9043" s="283">
        <v>39</v>
      </c>
      <c r="C9043" s="24" t="str">
        <f t="shared" si="141"/>
        <v>id39</v>
      </c>
      <c r="D9043" s="283">
        <v>385</v>
      </c>
      <c r="E9043" s="283">
        <v>137</v>
      </c>
      <c r="F9043" s="283">
        <v>4441</v>
      </c>
      <c r="G9043" s="24">
        <v>100</v>
      </c>
      <c r="H9043" s="24">
        <v>0</v>
      </c>
      <c r="I9043" s="24">
        <v>0</v>
      </c>
      <c r="J9043" s="282">
        <v>15</v>
      </c>
      <c r="K9043" s="282">
        <v>0</v>
      </c>
    </row>
    <row r="9044" spans="1:11" x14ac:dyDescent="0.3">
      <c r="A9044" s="283" t="s">
        <v>2138</v>
      </c>
      <c r="B9044" s="283">
        <v>40</v>
      </c>
      <c r="C9044" s="24" t="str">
        <f t="shared" si="141"/>
        <v>id40</v>
      </c>
      <c r="D9044" s="283">
        <v>390</v>
      </c>
      <c r="E9044" s="283">
        <v>139</v>
      </c>
      <c r="F9044" s="283">
        <v>4494</v>
      </c>
      <c r="G9044" s="24">
        <v>100</v>
      </c>
      <c r="H9044" s="24">
        <v>0</v>
      </c>
      <c r="I9044" s="24">
        <v>0</v>
      </c>
      <c r="J9044" s="282">
        <v>15</v>
      </c>
      <c r="K9044" s="282">
        <v>0</v>
      </c>
    </row>
    <row r="9045" spans="1:11" x14ac:dyDescent="0.3">
      <c r="A9045" s="283" t="s">
        <v>2138</v>
      </c>
      <c r="B9045" s="283">
        <v>41</v>
      </c>
      <c r="C9045" s="24" t="str">
        <f t="shared" si="141"/>
        <v>id41</v>
      </c>
      <c r="D9045" s="283">
        <v>426</v>
      </c>
      <c r="E9045" s="283">
        <v>151</v>
      </c>
      <c r="F9045" s="283">
        <v>4930</v>
      </c>
      <c r="G9045" s="24">
        <v>100</v>
      </c>
      <c r="H9045" s="24">
        <v>0</v>
      </c>
      <c r="I9045" s="24">
        <v>0</v>
      </c>
      <c r="J9045" s="282">
        <v>15</v>
      </c>
      <c r="K9045" s="282">
        <v>0</v>
      </c>
    </row>
    <row r="9046" spans="1:11" x14ac:dyDescent="0.3">
      <c r="A9046" s="283" t="s">
        <v>2138</v>
      </c>
      <c r="B9046" s="283">
        <v>42</v>
      </c>
      <c r="C9046" s="24" t="str">
        <f t="shared" si="141"/>
        <v>id42</v>
      </c>
      <c r="D9046" s="283">
        <v>431</v>
      </c>
      <c r="E9046" s="283">
        <v>153</v>
      </c>
      <c r="F9046" s="283">
        <v>4989</v>
      </c>
      <c r="G9046" s="24">
        <v>100</v>
      </c>
      <c r="H9046" s="24">
        <v>0</v>
      </c>
      <c r="I9046" s="24">
        <v>0</v>
      </c>
      <c r="J9046" s="282">
        <v>15</v>
      </c>
      <c r="K9046" s="282">
        <v>0</v>
      </c>
    </row>
    <row r="9047" spans="1:11" x14ac:dyDescent="0.3">
      <c r="A9047" s="283" t="s">
        <v>2138</v>
      </c>
      <c r="B9047" s="283">
        <v>43</v>
      </c>
      <c r="C9047" s="24" t="str">
        <f t="shared" si="141"/>
        <v>id43</v>
      </c>
      <c r="D9047" s="283">
        <v>436</v>
      </c>
      <c r="E9047" s="283">
        <v>155</v>
      </c>
      <c r="F9047" s="283">
        <v>5048</v>
      </c>
      <c r="G9047" s="24">
        <v>100</v>
      </c>
      <c r="H9047" s="24">
        <v>0</v>
      </c>
      <c r="I9047" s="24">
        <v>0</v>
      </c>
      <c r="J9047" s="282">
        <v>15</v>
      </c>
      <c r="K9047" s="282">
        <v>0</v>
      </c>
    </row>
    <row r="9048" spans="1:11" x14ac:dyDescent="0.3">
      <c r="A9048" s="283" t="s">
        <v>2138</v>
      </c>
      <c r="B9048" s="283">
        <v>44</v>
      </c>
      <c r="C9048" s="24" t="str">
        <f t="shared" si="141"/>
        <v>id44</v>
      </c>
      <c r="D9048" s="283">
        <v>441</v>
      </c>
      <c r="E9048" s="283">
        <v>157</v>
      </c>
      <c r="F9048" s="283">
        <v>5115</v>
      </c>
      <c r="G9048" s="24">
        <v>100</v>
      </c>
      <c r="H9048" s="24">
        <v>0</v>
      </c>
      <c r="I9048" s="24">
        <v>0</v>
      </c>
      <c r="J9048" s="282">
        <v>15</v>
      </c>
      <c r="K9048" s="282">
        <v>0</v>
      </c>
    </row>
    <row r="9049" spans="1:11" x14ac:dyDescent="0.3">
      <c r="A9049" s="283" t="s">
        <v>2138</v>
      </c>
      <c r="B9049" s="283">
        <v>45</v>
      </c>
      <c r="C9049" s="24" t="str">
        <f t="shared" si="141"/>
        <v>id45</v>
      </c>
      <c r="D9049" s="283">
        <v>447</v>
      </c>
      <c r="E9049" s="283">
        <v>159</v>
      </c>
      <c r="F9049" s="283">
        <v>5180</v>
      </c>
      <c r="G9049" s="24">
        <v>100</v>
      </c>
      <c r="H9049" s="24">
        <v>0</v>
      </c>
      <c r="I9049" s="24">
        <v>0</v>
      </c>
      <c r="J9049" s="282">
        <v>15</v>
      </c>
      <c r="K9049" s="282">
        <v>0</v>
      </c>
    </row>
    <row r="9050" spans="1:11" x14ac:dyDescent="0.3">
      <c r="A9050" s="283" t="s">
        <v>2138</v>
      </c>
      <c r="B9050" s="283">
        <v>46</v>
      </c>
      <c r="C9050" s="24" t="str">
        <f t="shared" si="141"/>
        <v>id46</v>
      </c>
      <c r="D9050" s="283">
        <v>452</v>
      </c>
      <c r="E9050" s="283">
        <v>161</v>
      </c>
      <c r="F9050" s="283">
        <v>5242</v>
      </c>
      <c r="G9050" s="24">
        <v>100</v>
      </c>
      <c r="H9050" s="24">
        <v>0</v>
      </c>
      <c r="I9050" s="24">
        <v>0</v>
      </c>
      <c r="J9050" s="282">
        <v>15</v>
      </c>
      <c r="K9050" s="282">
        <v>0</v>
      </c>
    </row>
    <row r="9051" spans="1:11" x14ac:dyDescent="0.3">
      <c r="A9051" s="283" t="s">
        <v>2138</v>
      </c>
      <c r="B9051" s="283">
        <v>47</v>
      </c>
      <c r="C9051" s="24" t="str">
        <f t="shared" si="141"/>
        <v>id47</v>
      </c>
      <c r="D9051" s="283">
        <v>458</v>
      </c>
      <c r="E9051" s="283">
        <v>163</v>
      </c>
      <c r="F9051" s="283">
        <v>5308</v>
      </c>
      <c r="G9051" s="24">
        <v>100</v>
      </c>
      <c r="H9051" s="24">
        <v>0</v>
      </c>
      <c r="I9051" s="24">
        <v>0</v>
      </c>
      <c r="J9051" s="282">
        <v>15</v>
      </c>
      <c r="K9051" s="282">
        <v>0</v>
      </c>
    </row>
    <row r="9052" spans="1:11" x14ac:dyDescent="0.3">
      <c r="A9052" s="283" t="s">
        <v>2138</v>
      </c>
      <c r="B9052" s="283">
        <v>48</v>
      </c>
      <c r="C9052" s="24" t="str">
        <f t="shared" si="141"/>
        <v>id48</v>
      </c>
      <c r="D9052" s="283">
        <v>463</v>
      </c>
      <c r="E9052" s="283">
        <v>165</v>
      </c>
      <c r="F9052" s="283">
        <v>5378</v>
      </c>
      <c r="G9052" s="24">
        <v>100</v>
      </c>
      <c r="H9052" s="24">
        <v>0</v>
      </c>
      <c r="I9052" s="24">
        <v>0</v>
      </c>
      <c r="J9052" s="282">
        <v>15</v>
      </c>
      <c r="K9052" s="282">
        <v>0</v>
      </c>
    </row>
    <row r="9053" spans="1:11" x14ac:dyDescent="0.3">
      <c r="A9053" s="283" t="s">
        <v>2138</v>
      </c>
      <c r="B9053" s="283">
        <v>49</v>
      </c>
      <c r="C9053" s="24" t="str">
        <f t="shared" si="141"/>
        <v>id49</v>
      </c>
      <c r="D9053" s="283">
        <v>469</v>
      </c>
      <c r="E9053" s="283">
        <v>167</v>
      </c>
      <c r="F9053" s="283">
        <v>5442</v>
      </c>
      <c r="G9053" s="24">
        <v>100</v>
      </c>
      <c r="H9053" s="24">
        <v>0</v>
      </c>
      <c r="I9053" s="24">
        <v>0</v>
      </c>
      <c r="J9053" s="282">
        <v>15</v>
      </c>
      <c r="K9053" s="282">
        <v>0</v>
      </c>
    </row>
    <row r="9054" spans="1:11" x14ac:dyDescent="0.3">
      <c r="A9054" s="283" t="s">
        <v>2138</v>
      </c>
      <c r="B9054" s="283">
        <v>50</v>
      </c>
      <c r="C9054" s="24" t="str">
        <f t="shared" si="141"/>
        <v>id50</v>
      </c>
      <c r="D9054" s="283">
        <v>475</v>
      </c>
      <c r="E9054" s="283">
        <v>169</v>
      </c>
      <c r="F9054" s="283">
        <v>5514</v>
      </c>
      <c r="G9054" s="24">
        <v>100</v>
      </c>
      <c r="H9054" s="24">
        <v>0</v>
      </c>
      <c r="I9054" s="24">
        <v>0</v>
      </c>
      <c r="J9054" s="282">
        <v>15</v>
      </c>
      <c r="K9054" s="282">
        <v>0</v>
      </c>
    </row>
    <row r="9055" spans="1:11" x14ac:dyDescent="0.3">
      <c r="A9055" s="283" t="s">
        <v>2138</v>
      </c>
      <c r="B9055" s="283">
        <v>51</v>
      </c>
      <c r="C9055" s="24" t="str">
        <f t="shared" si="141"/>
        <v>id51</v>
      </c>
      <c r="D9055" s="283">
        <v>518</v>
      </c>
      <c r="E9055" s="283">
        <v>184</v>
      </c>
      <c r="F9055" s="283">
        <v>6001</v>
      </c>
      <c r="G9055" s="24">
        <v>100</v>
      </c>
      <c r="H9055" s="24">
        <v>0</v>
      </c>
      <c r="I9055" s="24">
        <v>0</v>
      </c>
      <c r="J9055" s="282">
        <v>15</v>
      </c>
      <c r="K9055" s="282">
        <v>0</v>
      </c>
    </row>
    <row r="9056" spans="1:11" x14ac:dyDescent="0.3">
      <c r="A9056" s="283" t="s">
        <v>2138</v>
      </c>
      <c r="B9056" s="283">
        <v>52</v>
      </c>
      <c r="C9056" s="24" t="str">
        <f t="shared" si="141"/>
        <v>id52</v>
      </c>
      <c r="D9056" s="283">
        <v>525</v>
      </c>
      <c r="E9056" s="283">
        <v>187</v>
      </c>
      <c r="F9056" s="283">
        <v>6073</v>
      </c>
      <c r="G9056" s="24">
        <v>100</v>
      </c>
      <c r="H9056" s="24">
        <v>0</v>
      </c>
      <c r="I9056" s="24">
        <v>0</v>
      </c>
      <c r="J9056" s="282">
        <v>15</v>
      </c>
      <c r="K9056" s="282">
        <v>0</v>
      </c>
    </row>
    <row r="9057" spans="1:11" x14ac:dyDescent="0.3">
      <c r="A9057" s="283" t="s">
        <v>2138</v>
      </c>
      <c r="B9057" s="283">
        <v>53</v>
      </c>
      <c r="C9057" s="24" t="str">
        <f t="shared" si="141"/>
        <v>id53</v>
      </c>
      <c r="D9057" s="283">
        <v>531</v>
      </c>
      <c r="E9057" s="283">
        <v>189</v>
      </c>
      <c r="F9057" s="283">
        <v>6150</v>
      </c>
      <c r="G9057" s="24">
        <v>100</v>
      </c>
      <c r="H9057" s="24">
        <v>0</v>
      </c>
      <c r="I9057" s="24">
        <v>0</v>
      </c>
      <c r="J9057" s="282">
        <v>15</v>
      </c>
      <c r="K9057" s="282">
        <v>0</v>
      </c>
    </row>
    <row r="9058" spans="1:11" x14ac:dyDescent="0.3">
      <c r="A9058" s="283" t="s">
        <v>2138</v>
      </c>
      <c r="B9058" s="283">
        <v>54</v>
      </c>
      <c r="C9058" s="24" t="str">
        <f t="shared" si="141"/>
        <v>id54</v>
      </c>
      <c r="D9058" s="283">
        <v>537</v>
      </c>
      <c r="E9058" s="283">
        <v>191</v>
      </c>
      <c r="F9058" s="283">
        <v>6231</v>
      </c>
      <c r="G9058" s="24">
        <v>100</v>
      </c>
      <c r="H9058" s="24">
        <v>0</v>
      </c>
      <c r="I9058" s="24">
        <v>0</v>
      </c>
      <c r="J9058" s="282">
        <v>15</v>
      </c>
      <c r="K9058" s="282">
        <v>0</v>
      </c>
    </row>
    <row r="9059" spans="1:11" x14ac:dyDescent="0.3">
      <c r="A9059" s="283" t="s">
        <v>2138</v>
      </c>
      <c r="B9059" s="283">
        <v>55</v>
      </c>
      <c r="C9059" s="24" t="str">
        <f t="shared" si="141"/>
        <v>id55</v>
      </c>
      <c r="D9059" s="283">
        <v>544</v>
      </c>
      <c r="E9059" s="283">
        <v>194</v>
      </c>
      <c r="F9059" s="283">
        <v>6306</v>
      </c>
      <c r="G9059" s="24">
        <v>100</v>
      </c>
      <c r="H9059" s="24">
        <v>0</v>
      </c>
      <c r="I9059" s="24">
        <v>0</v>
      </c>
      <c r="J9059" s="282">
        <v>15</v>
      </c>
      <c r="K9059" s="282">
        <v>0</v>
      </c>
    </row>
    <row r="9060" spans="1:11" x14ac:dyDescent="0.3">
      <c r="A9060" s="283" t="s">
        <v>2138</v>
      </c>
      <c r="B9060" s="283">
        <v>56</v>
      </c>
      <c r="C9060" s="24" t="str">
        <f t="shared" si="141"/>
        <v>id56</v>
      </c>
      <c r="D9060" s="283">
        <v>550</v>
      </c>
      <c r="E9060" s="283">
        <v>196</v>
      </c>
      <c r="F9060" s="283">
        <v>6389</v>
      </c>
      <c r="G9060" s="24">
        <v>100</v>
      </c>
      <c r="H9060" s="24">
        <v>0</v>
      </c>
      <c r="I9060" s="24">
        <v>0</v>
      </c>
      <c r="J9060" s="282">
        <v>15</v>
      </c>
      <c r="K9060" s="282">
        <v>0</v>
      </c>
    </row>
    <row r="9061" spans="1:11" x14ac:dyDescent="0.3">
      <c r="A9061" s="283" t="s">
        <v>2138</v>
      </c>
      <c r="B9061" s="283">
        <v>57</v>
      </c>
      <c r="C9061" s="24" t="str">
        <f t="shared" si="141"/>
        <v>id57</v>
      </c>
      <c r="D9061" s="283">
        <v>557</v>
      </c>
      <c r="E9061" s="283">
        <v>198</v>
      </c>
      <c r="F9061" s="283">
        <v>6470</v>
      </c>
      <c r="G9061" s="24">
        <v>100</v>
      </c>
      <c r="H9061" s="24">
        <v>0</v>
      </c>
      <c r="I9061" s="24">
        <v>0</v>
      </c>
      <c r="J9061" s="282">
        <v>15</v>
      </c>
      <c r="K9061" s="282">
        <v>0</v>
      </c>
    </row>
    <row r="9062" spans="1:11" x14ac:dyDescent="0.3">
      <c r="A9062" s="283" t="s">
        <v>2138</v>
      </c>
      <c r="B9062" s="283">
        <v>58</v>
      </c>
      <c r="C9062" s="24" t="str">
        <f t="shared" si="141"/>
        <v>id58</v>
      </c>
      <c r="D9062" s="283">
        <v>564</v>
      </c>
      <c r="E9062" s="283">
        <v>201</v>
      </c>
      <c r="F9062" s="283">
        <v>6547</v>
      </c>
      <c r="G9062" s="24">
        <v>100</v>
      </c>
      <c r="H9062" s="24">
        <v>0</v>
      </c>
      <c r="I9062" s="24">
        <v>0</v>
      </c>
      <c r="J9062" s="282">
        <v>15</v>
      </c>
      <c r="K9062" s="282">
        <v>0</v>
      </c>
    </row>
    <row r="9063" spans="1:11" x14ac:dyDescent="0.3">
      <c r="A9063" s="283" t="s">
        <v>2138</v>
      </c>
      <c r="B9063" s="283">
        <v>59</v>
      </c>
      <c r="C9063" s="24" t="str">
        <f t="shared" si="141"/>
        <v>id59</v>
      </c>
      <c r="D9063" s="283">
        <v>570</v>
      </c>
      <c r="E9063" s="283">
        <v>203</v>
      </c>
      <c r="F9063" s="283">
        <v>6631</v>
      </c>
      <c r="G9063" s="24">
        <v>100</v>
      </c>
      <c r="H9063" s="24">
        <v>0</v>
      </c>
      <c r="I9063" s="24">
        <v>0</v>
      </c>
      <c r="J9063" s="282">
        <v>15</v>
      </c>
      <c r="K9063" s="282">
        <v>0</v>
      </c>
    </row>
    <row r="9064" spans="1:11" x14ac:dyDescent="0.3">
      <c r="A9064" s="283" t="s">
        <v>2138</v>
      </c>
      <c r="B9064" s="283">
        <v>60</v>
      </c>
      <c r="C9064" s="24" t="str">
        <f t="shared" si="141"/>
        <v>id60</v>
      </c>
      <c r="D9064" s="283">
        <v>577</v>
      </c>
      <c r="E9064" s="283">
        <v>205</v>
      </c>
      <c r="F9064" s="283">
        <v>6718</v>
      </c>
      <c r="G9064" s="24">
        <v>100</v>
      </c>
      <c r="H9064" s="24">
        <v>0</v>
      </c>
      <c r="I9064" s="24">
        <v>0</v>
      </c>
      <c r="J9064" s="282">
        <v>15</v>
      </c>
      <c r="K9064" s="282">
        <v>0</v>
      </c>
    </row>
    <row r="9065" spans="1:11" x14ac:dyDescent="0.3">
      <c r="A9065" s="283" t="s">
        <v>2138</v>
      </c>
      <c r="B9065" s="283">
        <v>61</v>
      </c>
      <c r="C9065" s="24" t="str">
        <f t="shared" si="141"/>
        <v>id61</v>
      </c>
      <c r="D9065" s="283">
        <v>630</v>
      </c>
      <c r="E9065" s="283">
        <v>224</v>
      </c>
      <c r="F9065" s="283">
        <v>7391</v>
      </c>
      <c r="G9065" s="24">
        <v>100</v>
      </c>
      <c r="H9065" s="24">
        <v>0</v>
      </c>
      <c r="I9065" s="24">
        <v>0</v>
      </c>
      <c r="J9065" s="282">
        <v>15</v>
      </c>
      <c r="K9065" s="282">
        <v>0</v>
      </c>
    </row>
    <row r="9066" spans="1:11" x14ac:dyDescent="0.3">
      <c r="A9066" s="283" t="s">
        <v>2138</v>
      </c>
      <c r="B9066" s="283">
        <v>62</v>
      </c>
      <c r="C9066" s="24" t="str">
        <f t="shared" si="141"/>
        <v>id62</v>
      </c>
      <c r="D9066" s="283">
        <v>638</v>
      </c>
      <c r="E9066" s="283">
        <v>227</v>
      </c>
      <c r="F9066" s="283">
        <v>7489</v>
      </c>
      <c r="G9066" s="24">
        <v>100</v>
      </c>
      <c r="H9066" s="24">
        <v>0</v>
      </c>
      <c r="I9066" s="24">
        <v>0</v>
      </c>
      <c r="J9066" s="282">
        <v>15</v>
      </c>
      <c r="K9066" s="282">
        <v>0</v>
      </c>
    </row>
    <row r="9067" spans="1:11" x14ac:dyDescent="0.3">
      <c r="A9067" s="283" t="s">
        <v>2138</v>
      </c>
      <c r="B9067" s="283">
        <v>63</v>
      </c>
      <c r="C9067" s="24" t="str">
        <f t="shared" si="141"/>
        <v>id63</v>
      </c>
      <c r="D9067" s="283">
        <v>645</v>
      </c>
      <c r="E9067" s="283">
        <v>230</v>
      </c>
      <c r="F9067" s="283">
        <v>7599</v>
      </c>
      <c r="G9067" s="24">
        <v>100</v>
      </c>
      <c r="H9067" s="24">
        <v>0</v>
      </c>
      <c r="I9067" s="24">
        <v>0</v>
      </c>
      <c r="J9067" s="282">
        <v>15</v>
      </c>
      <c r="K9067" s="282">
        <v>0</v>
      </c>
    </row>
    <row r="9068" spans="1:11" x14ac:dyDescent="0.3">
      <c r="A9068" s="283" t="s">
        <v>2138</v>
      </c>
      <c r="B9068" s="283">
        <v>64</v>
      </c>
      <c r="C9068" s="24" t="str">
        <f t="shared" si="141"/>
        <v>id64</v>
      </c>
      <c r="D9068" s="283">
        <v>653</v>
      </c>
      <c r="E9068" s="283">
        <v>232</v>
      </c>
      <c r="F9068" s="283">
        <v>7690</v>
      </c>
      <c r="G9068" s="24">
        <v>100</v>
      </c>
      <c r="H9068" s="24">
        <v>0</v>
      </c>
      <c r="I9068" s="24">
        <v>0</v>
      </c>
      <c r="J9068" s="282">
        <v>15</v>
      </c>
      <c r="K9068" s="282">
        <v>0</v>
      </c>
    </row>
    <row r="9069" spans="1:11" x14ac:dyDescent="0.3">
      <c r="A9069" s="283" t="s">
        <v>2138</v>
      </c>
      <c r="B9069" s="283">
        <v>65</v>
      </c>
      <c r="C9069" s="24" t="str">
        <f t="shared" si="141"/>
        <v>id65</v>
      </c>
      <c r="D9069" s="283">
        <v>661</v>
      </c>
      <c r="E9069" s="283">
        <v>235</v>
      </c>
      <c r="F9069" s="283">
        <v>7792</v>
      </c>
      <c r="G9069" s="24">
        <v>100</v>
      </c>
      <c r="H9069" s="24">
        <v>0</v>
      </c>
      <c r="I9069" s="24">
        <v>0</v>
      </c>
      <c r="J9069" s="282">
        <v>15</v>
      </c>
      <c r="K9069" s="282">
        <v>0</v>
      </c>
    </row>
    <row r="9070" spans="1:11" x14ac:dyDescent="0.3">
      <c r="A9070" s="283" t="s">
        <v>2138</v>
      </c>
      <c r="B9070" s="283">
        <v>66</v>
      </c>
      <c r="C9070" s="24" t="str">
        <f t="shared" si="141"/>
        <v>id66</v>
      </c>
      <c r="D9070" s="283">
        <v>669</v>
      </c>
      <c r="E9070" s="283">
        <v>238</v>
      </c>
      <c r="F9070" s="283">
        <v>7894</v>
      </c>
      <c r="G9070" s="24">
        <v>100</v>
      </c>
      <c r="H9070" s="24">
        <v>0</v>
      </c>
      <c r="I9070" s="24">
        <v>0</v>
      </c>
      <c r="J9070" s="282">
        <v>15</v>
      </c>
      <c r="K9070" s="282">
        <v>0</v>
      </c>
    </row>
    <row r="9071" spans="1:11" x14ac:dyDescent="0.3">
      <c r="A9071" s="283" t="s">
        <v>2138</v>
      </c>
      <c r="B9071" s="283">
        <v>67</v>
      </c>
      <c r="C9071" s="24" t="str">
        <f t="shared" si="141"/>
        <v>id67</v>
      </c>
      <c r="D9071" s="283">
        <v>677</v>
      </c>
      <c r="E9071" s="283">
        <v>241</v>
      </c>
      <c r="F9071" s="283">
        <v>8004</v>
      </c>
      <c r="G9071" s="24">
        <v>100</v>
      </c>
      <c r="H9071" s="24">
        <v>0</v>
      </c>
      <c r="I9071" s="24">
        <v>0</v>
      </c>
      <c r="J9071" s="282">
        <v>15</v>
      </c>
      <c r="K9071" s="282">
        <v>0</v>
      </c>
    </row>
    <row r="9072" spans="1:11" x14ac:dyDescent="0.3">
      <c r="A9072" s="283" t="s">
        <v>2138</v>
      </c>
      <c r="B9072" s="283">
        <v>68</v>
      </c>
      <c r="C9072" s="24" t="str">
        <f t="shared" si="141"/>
        <v>id68</v>
      </c>
      <c r="D9072" s="283">
        <v>685</v>
      </c>
      <c r="E9072" s="283">
        <v>244</v>
      </c>
      <c r="F9072" s="283">
        <v>8100</v>
      </c>
      <c r="G9072" s="24">
        <v>100</v>
      </c>
      <c r="H9072" s="24">
        <v>0</v>
      </c>
      <c r="I9072" s="24">
        <v>0</v>
      </c>
      <c r="J9072" s="282">
        <v>15</v>
      </c>
      <c r="K9072" s="282">
        <v>0</v>
      </c>
    </row>
    <row r="9073" spans="1:11" x14ac:dyDescent="0.3">
      <c r="A9073" s="283" t="s">
        <v>2138</v>
      </c>
      <c r="B9073" s="283">
        <v>69</v>
      </c>
      <c r="C9073" s="24" t="str">
        <f t="shared" si="141"/>
        <v>id69</v>
      </c>
      <c r="D9073" s="283">
        <v>693</v>
      </c>
      <c r="E9073" s="283">
        <v>247</v>
      </c>
      <c r="F9073" s="283">
        <v>8207</v>
      </c>
      <c r="G9073" s="24">
        <v>100</v>
      </c>
      <c r="H9073" s="24">
        <v>0</v>
      </c>
      <c r="I9073" s="24">
        <v>0</v>
      </c>
      <c r="J9073" s="282">
        <v>15</v>
      </c>
      <c r="K9073" s="282">
        <v>0</v>
      </c>
    </row>
    <row r="9074" spans="1:11" x14ac:dyDescent="0.3">
      <c r="A9074" s="283" t="s">
        <v>2138</v>
      </c>
      <c r="B9074" s="283">
        <v>70</v>
      </c>
      <c r="C9074" s="24" t="str">
        <f t="shared" si="141"/>
        <v>id70</v>
      </c>
      <c r="D9074" s="283">
        <v>701</v>
      </c>
      <c r="E9074" s="283">
        <v>249</v>
      </c>
      <c r="F9074" s="283">
        <v>8305</v>
      </c>
      <c r="G9074" s="24">
        <v>100</v>
      </c>
      <c r="H9074" s="24">
        <v>0</v>
      </c>
      <c r="I9074" s="24">
        <v>0</v>
      </c>
      <c r="J9074" s="282">
        <v>15</v>
      </c>
      <c r="K9074" s="282">
        <v>0</v>
      </c>
    </row>
    <row r="9075" spans="1:11" x14ac:dyDescent="0.3">
      <c r="A9075" s="283" t="s">
        <v>2138</v>
      </c>
      <c r="B9075" s="283">
        <v>71</v>
      </c>
      <c r="C9075" s="24" t="str">
        <f t="shared" si="141"/>
        <v>id71</v>
      </c>
      <c r="D9075" s="283">
        <v>765</v>
      </c>
      <c r="E9075" s="283">
        <v>272</v>
      </c>
      <c r="F9075" s="283">
        <v>9063</v>
      </c>
      <c r="G9075" s="24">
        <v>100</v>
      </c>
      <c r="H9075" s="24">
        <v>0</v>
      </c>
      <c r="I9075" s="24">
        <v>0</v>
      </c>
      <c r="J9075" s="282">
        <v>15</v>
      </c>
      <c r="K9075" s="282">
        <v>0</v>
      </c>
    </row>
    <row r="9076" spans="1:11" x14ac:dyDescent="0.3">
      <c r="A9076" s="283" t="s">
        <v>2138</v>
      </c>
      <c r="B9076" s="283">
        <v>72</v>
      </c>
      <c r="C9076" s="24" t="str">
        <f t="shared" si="141"/>
        <v>id72</v>
      </c>
      <c r="D9076" s="283">
        <v>774</v>
      </c>
      <c r="E9076" s="283">
        <v>276</v>
      </c>
      <c r="F9076" s="283">
        <v>9171</v>
      </c>
      <c r="G9076" s="24">
        <v>100</v>
      </c>
      <c r="H9076" s="24">
        <v>0</v>
      </c>
      <c r="I9076" s="24">
        <v>0</v>
      </c>
      <c r="J9076" s="282">
        <v>15</v>
      </c>
      <c r="K9076" s="282">
        <v>0</v>
      </c>
    </row>
    <row r="9077" spans="1:11" x14ac:dyDescent="0.3">
      <c r="A9077" s="283" t="s">
        <v>2138</v>
      </c>
      <c r="B9077" s="283">
        <v>73</v>
      </c>
      <c r="C9077" s="24" t="str">
        <f t="shared" si="141"/>
        <v>id73</v>
      </c>
      <c r="D9077" s="283">
        <v>783</v>
      </c>
      <c r="E9077" s="283">
        <v>279</v>
      </c>
      <c r="F9077" s="283">
        <v>9299</v>
      </c>
      <c r="G9077" s="24">
        <v>100</v>
      </c>
      <c r="H9077" s="24">
        <v>0</v>
      </c>
      <c r="I9077" s="24">
        <v>0</v>
      </c>
      <c r="J9077" s="282">
        <v>15</v>
      </c>
      <c r="K9077" s="282">
        <v>0</v>
      </c>
    </row>
    <row r="9078" spans="1:11" x14ac:dyDescent="0.3">
      <c r="A9078" s="283" t="s">
        <v>2138</v>
      </c>
      <c r="B9078" s="283">
        <v>74</v>
      </c>
      <c r="C9078" s="24" t="str">
        <f t="shared" si="141"/>
        <v>id74</v>
      </c>
      <c r="D9078" s="283">
        <v>793</v>
      </c>
      <c r="E9078" s="283">
        <v>282</v>
      </c>
      <c r="F9078" s="283">
        <v>9410</v>
      </c>
      <c r="G9078" s="24">
        <v>100</v>
      </c>
      <c r="H9078" s="24">
        <v>0</v>
      </c>
      <c r="I9078" s="24">
        <v>0</v>
      </c>
      <c r="J9078" s="282">
        <v>15</v>
      </c>
      <c r="K9078" s="282">
        <v>0</v>
      </c>
    </row>
    <row r="9079" spans="1:11" x14ac:dyDescent="0.3">
      <c r="A9079" s="283" t="s">
        <v>2138</v>
      </c>
      <c r="B9079" s="283">
        <v>75</v>
      </c>
      <c r="C9079" s="24" t="str">
        <f t="shared" si="141"/>
        <v>id75</v>
      </c>
      <c r="D9079" s="283">
        <v>802</v>
      </c>
      <c r="E9079" s="283">
        <v>285</v>
      </c>
      <c r="F9079" s="283">
        <v>9535</v>
      </c>
      <c r="G9079" s="24">
        <v>100</v>
      </c>
      <c r="H9079" s="24">
        <v>0</v>
      </c>
      <c r="I9079" s="24">
        <v>0</v>
      </c>
      <c r="J9079" s="282">
        <v>15</v>
      </c>
      <c r="K9079" s="282">
        <v>0</v>
      </c>
    </row>
    <row r="9080" spans="1:11" x14ac:dyDescent="0.3">
      <c r="A9080" s="283" t="s">
        <v>2138</v>
      </c>
      <c r="B9080" s="283">
        <v>76</v>
      </c>
      <c r="C9080" s="24" t="str">
        <f t="shared" si="141"/>
        <v>id76</v>
      </c>
      <c r="D9080" s="283">
        <v>811</v>
      </c>
      <c r="E9080" s="283">
        <v>289</v>
      </c>
      <c r="F9080" s="283">
        <v>9649</v>
      </c>
      <c r="G9080" s="24">
        <v>100</v>
      </c>
      <c r="H9080" s="24">
        <v>0</v>
      </c>
      <c r="I9080" s="24">
        <v>0</v>
      </c>
      <c r="J9080" s="282">
        <v>15</v>
      </c>
      <c r="K9080" s="282">
        <v>0</v>
      </c>
    </row>
    <row r="9081" spans="1:11" x14ac:dyDescent="0.3">
      <c r="A9081" s="283" t="s">
        <v>2138</v>
      </c>
      <c r="B9081" s="283">
        <v>77</v>
      </c>
      <c r="C9081" s="24" t="str">
        <f t="shared" si="141"/>
        <v>id77</v>
      </c>
      <c r="D9081" s="283">
        <v>821</v>
      </c>
      <c r="E9081" s="283">
        <v>292</v>
      </c>
      <c r="F9081" s="283">
        <v>9783</v>
      </c>
      <c r="G9081" s="24">
        <v>100</v>
      </c>
      <c r="H9081" s="24">
        <v>0</v>
      </c>
      <c r="I9081" s="24">
        <v>0</v>
      </c>
      <c r="J9081" s="282">
        <v>15</v>
      </c>
      <c r="K9081" s="282">
        <v>0</v>
      </c>
    </row>
    <row r="9082" spans="1:11" x14ac:dyDescent="0.3">
      <c r="A9082" s="283" t="s">
        <v>2138</v>
      </c>
      <c r="B9082" s="283">
        <v>78</v>
      </c>
      <c r="C9082" s="24" t="str">
        <f t="shared" si="141"/>
        <v>id78</v>
      </c>
      <c r="D9082" s="283">
        <v>830</v>
      </c>
      <c r="E9082" s="283">
        <v>296</v>
      </c>
      <c r="F9082" s="283">
        <v>9900</v>
      </c>
      <c r="G9082" s="24">
        <v>100</v>
      </c>
      <c r="H9082" s="24">
        <v>0</v>
      </c>
      <c r="I9082" s="24">
        <v>0</v>
      </c>
      <c r="J9082" s="282">
        <v>15</v>
      </c>
      <c r="K9082" s="282">
        <v>0</v>
      </c>
    </row>
    <row r="9083" spans="1:11" x14ac:dyDescent="0.3">
      <c r="A9083" s="283" t="s">
        <v>2138</v>
      </c>
      <c r="B9083" s="283">
        <v>79</v>
      </c>
      <c r="C9083" s="24" t="str">
        <f t="shared" si="141"/>
        <v>id79</v>
      </c>
      <c r="D9083" s="283">
        <v>840</v>
      </c>
      <c r="E9083" s="283">
        <v>299</v>
      </c>
      <c r="F9083" s="283">
        <v>10031</v>
      </c>
      <c r="G9083" s="24">
        <v>100</v>
      </c>
      <c r="H9083" s="24">
        <v>0</v>
      </c>
      <c r="I9083" s="24">
        <v>0</v>
      </c>
      <c r="J9083" s="282">
        <v>15</v>
      </c>
      <c r="K9083" s="282">
        <v>0</v>
      </c>
    </row>
    <row r="9084" spans="1:11" x14ac:dyDescent="0.3">
      <c r="A9084" s="283" t="s">
        <v>2138</v>
      </c>
      <c r="B9084" s="283">
        <v>80</v>
      </c>
      <c r="C9084" s="24" t="str">
        <f t="shared" si="141"/>
        <v>id80</v>
      </c>
      <c r="D9084" s="283">
        <v>850</v>
      </c>
      <c r="E9084" s="283">
        <v>303</v>
      </c>
      <c r="F9084" s="283">
        <v>10151</v>
      </c>
      <c r="G9084" s="24">
        <v>100</v>
      </c>
      <c r="H9084" s="24">
        <v>0</v>
      </c>
      <c r="I9084" s="24">
        <v>0</v>
      </c>
      <c r="J9084" s="282">
        <v>15</v>
      </c>
      <c r="K9084" s="282">
        <v>0</v>
      </c>
    </row>
    <row r="9085" spans="1:11" x14ac:dyDescent="0.3">
      <c r="A9085" s="283" t="s">
        <v>2138</v>
      </c>
      <c r="B9085" s="283">
        <v>81</v>
      </c>
      <c r="C9085" s="24" t="str">
        <f t="shared" si="141"/>
        <v>id81</v>
      </c>
      <c r="D9085" s="283">
        <v>928</v>
      </c>
      <c r="E9085" s="283">
        <v>330</v>
      </c>
      <c r="F9085" s="283">
        <v>11217</v>
      </c>
      <c r="G9085" s="24">
        <v>100</v>
      </c>
      <c r="H9085" s="24">
        <v>0</v>
      </c>
      <c r="I9085" s="24">
        <v>0</v>
      </c>
      <c r="J9085" s="282">
        <v>15</v>
      </c>
      <c r="K9085" s="282">
        <v>0</v>
      </c>
    </row>
    <row r="9086" spans="1:11" x14ac:dyDescent="0.3">
      <c r="A9086" s="283" t="s">
        <v>2138</v>
      </c>
      <c r="B9086" s="283">
        <v>82</v>
      </c>
      <c r="C9086" s="24" t="str">
        <f t="shared" si="141"/>
        <v>id82</v>
      </c>
      <c r="D9086" s="283">
        <v>939</v>
      </c>
      <c r="E9086" s="283">
        <v>334</v>
      </c>
      <c r="F9086" s="283">
        <v>11352</v>
      </c>
      <c r="G9086" s="24">
        <v>100</v>
      </c>
      <c r="H9086" s="24">
        <v>0</v>
      </c>
      <c r="I9086" s="24">
        <v>0</v>
      </c>
      <c r="J9086" s="282">
        <v>15</v>
      </c>
      <c r="K9086" s="282">
        <v>0</v>
      </c>
    </row>
    <row r="9087" spans="1:11" x14ac:dyDescent="0.3">
      <c r="A9087" s="283" t="s">
        <v>2138</v>
      </c>
      <c r="B9087" s="283">
        <v>83</v>
      </c>
      <c r="C9087" s="24" t="str">
        <f t="shared" si="141"/>
        <v>id83</v>
      </c>
      <c r="D9087" s="283">
        <v>950</v>
      </c>
      <c r="E9087" s="283">
        <v>338</v>
      </c>
      <c r="F9087" s="283">
        <v>11509</v>
      </c>
      <c r="G9087" s="24">
        <v>100</v>
      </c>
      <c r="H9087" s="24">
        <v>0</v>
      </c>
      <c r="I9087" s="24">
        <v>0</v>
      </c>
      <c r="J9087" s="282">
        <v>15</v>
      </c>
      <c r="K9087" s="282">
        <v>0</v>
      </c>
    </row>
    <row r="9088" spans="1:11" x14ac:dyDescent="0.3">
      <c r="A9088" s="283" t="s">
        <v>2138</v>
      </c>
      <c r="B9088" s="283">
        <v>84</v>
      </c>
      <c r="C9088" s="24" t="str">
        <f t="shared" si="141"/>
        <v>id84</v>
      </c>
      <c r="D9088" s="283">
        <v>961</v>
      </c>
      <c r="E9088" s="283">
        <v>342</v>
      </c>
      <c r="F9088" s="283">
        <v>11647</v>
      </c>
      <c r="G9088" s="24">
        <v>100</v>
      </c>
      <c r="H9088" s="24">
        <v>0</v>
      </c>
      <c r="I9088" s="24">
        <v>0</v>
      </c>
      <c r="J9088" s="282">
        <v>15</v>
      </c>
      <c r="K9088" s="282">
        <v>0</v>
      </c>
    </row>
    <row r="9089" spans="1:11" x14ac:dyDescent="0.3">
      <c r="A9089" s="283" t="s">
        <v>2138</v>
      </c>
      <c r="B9089" s="283">
        <v>85</v>
      </c>
      <c r="C9089" s="24" t="str">
        <f t="shared" si="141"/>
        <v>id85</v>
      </c>
      <c r="D9089" s="283">
        <v>972</v>
      </c>
      <c r="E9089" s="283">
        <v>346</v>
      </c>
      <c r="F9089" s="283">
        <v>11812</v>
      </c>
      <c r="G9089" s="24">
        <v>100</v>
      </c>
      <c r="H9089" s="24">
        <v>0</v>
      </c>
      <c r="I9089" s="24">
        <v>0</v>
      </c>
      <c r="J9089" s="282">
        <v>15</v>
      </c>
      <c r="K9089" s="282">
        <v>0</v>
      </c>
    </row>
    <row r="9090" spans="1:11" x14ac:dyDescent="0.3">
      <c r="A9090" s="283" t="s">
        <v>2138</v>
      </c>
      <c r="B9090" s="283">
        <v>86</v>
      </c>
      <c r="C9090" s="24" t="str">
        <f t="shared" si="141"/>
        <v>id86</v>
      </c>
      <c r="D9090" s="283">
        <v>983</v>
      </c>
      <c r="E9090" s="283">
        <v>350</v>
      </c>
      <c r="F9090" s="283">
        <v>11953</v>
      </c>
      <c r="G9090" s="24">
        <v>100</v>
      </c>
      <c r="H9090" s="24">
        <v>0</v>
      </c>
      <c r="I9090" s="24">
        <v>0</v>
      </c>
      <c r="J9090" s="282">
        <v>15</v>
      </c>
      <c r="K9090" s="282">
        <v>0</v>
      </c>
    </row>
    <row r="9091" spans="1:11" x14ac:dyDescent="0.3">
      <c r="A9091" s="283" t="s">
        <v>2138</v>
      </c>
      <c r="B9091" s="283">
        <v>87</v>
      </c>
      <c r="C9091" s="24" t="str">
        <f t="shared" si="141"/>
        <v>id87</v>
      </c>
      <c r="D9091" s="283">
        <v>994</v>
      </c>
      <c r="E9091" s="283">
        <v>354</v>
      </c>
      <c r="F9091" s="283">
        <v>12095</v>
      </c>
      <c r="G9091" s="24">
        <v>100</v>
      </c>
      <c r="H9091" s="24">
        <v>0</v>
      </c>
      <c r="I9091" s="24">
        <v>0</v>
      </c>
      <c r="J9091" s="282">
        <v>15</v>
      </c>
      <c r="K9091" s="282">
        <v>0</v>
      </c>
    </row>
    <row r="9092" spans="1:11" x14ac:dyDescent="0.3">
      <c r="A9092" s="283" t="s">
        <v>2138</v>
      </c>
      <c r="B9092" s="283">
        <v>88</v>
      </c>
      <c r="C9092" s="24" t="str">
        <f t="shared" si="141"/>
        <v>id88</v>
      </c>
      <c r="D9092" s="283">
        <v>1006</v>
      </c>
      <c r="E9092" s="283">
        <v>358</v>
      </c>
      <c r="F9092" s="283">
        <v>12240</v>
      </c>
      <c r="G9092" s="24">
        <v>100</v>
      </c>
      <c r="H9092" s="24">
        <v>0</v>
      </c>
      <c r="I9092" s="24">
        <v>0</v>
      </c>
      <c r="J9092" s="282">
        <v>15</v>
      </c>
      <c r="K9092" s="282">
        <v>0</v>
      </c>
    </row>
    <row r="9093" spans="1:11" x14ac:dyDescent="0.3">
      <c r="A9093" s="283" t="s">
        <v>2138</v>
      </c>
      <c r="B9093" s="283">
        <v>89</v>
      </c>
      <c r="C9093" s="24" t="str">
        <f t="shared" si="141"/>
        <v>id89</v>
      </c>
      <c r="D9093" s="283">
        <v>1017</v>
      </c>
      <c r="E9093" s="283">
        <v>362</v>
      </c>
      <c r="F9093" s="283">
        <v>12426</v>
      </c>
      <c r="G9093" s="24">
        <v>100</v>
      </c>
      <c r="H9093" s="24">
        <v>0</v>
      </c>
      <c r="I9093" s="24">
        <v>0</v>
      </c>
      <c r="J9093" s="282">
        <v>15</v>
      </c>
      <c r="K9093" s="282">
        <v>0</v>
      </c>
    </row>
    <row r="9094" spans="1:11" x14ac:dyDescent="0.3">
      <c r="A9094" s="283" t="s">
        <v>2138</v>
      </c>
      <c r="B9094" s="283">
        <v>90</v>
      </c>
      <c r="C9094" s="24" t="str">
        <f t="shared" ref="C9094:C9157" si="142">A9094&amp;B9094</f>
        <v>id90</v>
      </c>
      <c r="D9094" s="283">
        <v>1029</v>
      </c>
      <c r="E9094" s="283">
        <v>366</v>
      </c>
      <c r="F9094" s="283">
        <v>12574</v>
      </c>
      <c r="G9094" s="24">
        <v>100</v>
      </c>
      <c r="H9094" s="24">
        <v>0</v>
      </c>
      <c r="I9094" s="24">
        <v>0</v>
      </c>
      <c r="J9094" s="282">
        <v>15</v>
      </c>
      <c r="K9094" s="282">
        <v>0</v>
      </c>
    </row>
    <row r="9095" spans="1:11" x14ac:dyDescent="0.3">
      <c r="A9095" s="283" t="s">
        <v>2138</v>
      </c>
      <c r="B9095" s="283">
        <v>91</v>
      </c>
      <c r="C9095" s="24" t="str">
        <f t="shared" si="142"/>
        <v>id91</v>
      </c>
      <c r="D9095" s="283">
        <v>1123</v>
      </c>
      <c r="E9095" s="283">
        <v>400</v>
      </c>
      <c r="F9095" s="283">
        <v>13707</v>
      </c>
      <c r="G9095" s="24">
        <v>100</v>
      </c>
      <c r="H9095" s="24">
        <v>0</v>
      </c>
      <c r="I9095" s="24">
        <v>0</v>
      </c>
      <c r="J9095" s="282">
        <v>15</v>
      </c>
      <c r="K9095" s="282">
        <v>0</v>
      </c>
    </row>
    <row r="9096" spans="1:11" x14ac:dyDescent="0.3">
      <c r="A9096" s="283" t="s">
        <v>2138</v>
      </c>
      <c r="B9096" s="283">
        <v>92</v>
      </c>
      <c r="C9096" s="24" t="str">
        <f t="shared" si="142"/>
        <v>id92</v>
      </c>
      <c r="D9096" s="283">
        <v>1136</v>
      </c>
      <c r="E9096" s="283">
        <v>405</v>
      </c>
      <c r="F9096" s="283">
        <v>13870</v>
      </c>
      <c r="G9096" s="24">
        <v>100</v>
      </c>
      <c r="H9096" s="24">
        <v>0</v>
      </c>
      <c r="I9096" s="24">
        <v>0</v>
      </c>
      <c r="J9096" s="282">
        <v>15</v>
      </c>
      <c r="K9096" s="282">
        <v>0</v>
      </c>
    </row>
    <row r="9097" spans="1:11" x14ac:dyDescent="0.3">
      <c r="A9097" s="283" t="s">
        <v>2138</v>
      </c>
      <c r="B9097" s="283">
        <v>93</v>
      </c>
      <c r="C9097" s="24" t="str">
        <f t="shared" si="142"/>
        <v>id93</v>
      </c>
      <c r="D9097" s="283">
        <v>1149</v>
      </c>
      <c r="E9097" s="283">
        <v>409</v>
      </c>
      <c r="F9097" s="283">
        <v>14082</v>
      </c>
      <c r="G9097" s="24">
        <v>100</v>
      </c>
      <c r="H9097" s="24">
        <v>0</v>
      </c>
      <c r="I9097" s="24">
        <v>0</v>
      </c>
      <c r="J9097" s="282">
        <v>15</v>
      </c>
      <c r="K9097" s="282">
        <v>0</v>
      </c>
    </row>
    <row r="9098" spans="1:11" x14ac:dyDescent="0.3">
      <c r="A9098" s="283" t="s">
        <v>2138</v>
      </c>
      <c r="B9098" s="283">
        <v>94</v>
      </c>
      <c r="C9098" s="24" t="str">
        <f t="shared" si="142"/>
        <v>id94</v>
      </c>
      <c r="D9098" s="283">
        <v>1163</v>
      </c>
      <c r="E9098" s="283">
        <v>414</v>
      </c>
      <c r="F9098" s="283">
        <v>14250</v>
      </c>
      <c r="G9098" s="24">
        <v>100</v>
      </c>
      <c r="H9098" s="24">
        <v>0</v>
      </c>
      <c r="I9098" s="24">
        <v>0</v>
      </c>
      <c r="J9098" s="282">
        <v>15</v>
      </c>
      <c r="K9098" s="282">
        <v>0</v>
      </c>
    </row>
    <row r="9099" spans="1:11" x14ac:dyDescent="0.3">
      <c r="A9099" s="283" t="s">
        <v>2138</v>
      </c>
      <c r="B9099" s="283">
        <v>95</v>
      </c>
      <c r="C9099" s="24" t="str">
        <f t="shared" si="142"/>
        <v>id95</v>
      </c>
      <c r="D9099" s="283">
        <v>1176</v>
      </c>
      <c r="E9099" s="283">
        <v>419</v>
      </c>
      <c r="F9099" s="283">
        <v>14419</v>
      </c>
      <c r="G9099" s="24">
        <v>100</v>
      </c>
      <c r="H9099" s="24">
        <v>0</v>
      </c>
      <c r="I9099" s="24">
        <v>0</v>
      </c>
      <c r="J9099" s="282">
        <v>15</v>
      </c>
      <c r="K9099" s="282">
        <v>0</v>
      </c>
    </row>
    <row r="9100" spans="1:11" x14ac:dyDescent="0.3">
      <c r="A9100" s="283" t="s">
        <v>2138</v>
      </c>
      <c r="B9100" s="283">
        <v>96</v>
      </c>
      <c r="C9100" s="24" t="str">
        <f t="shared" si="142"/>
        <v>id96</v>
      </c>
      <c r="D9100" s="283">
        <v>1189</v>
      </c>
      <c r="E9100" s="283">
        <v>424</v>
      </c>
      <c r="F9100" s="283">
        <v>14591</v>
      </c>
      <c r="G9100" s="24">
        <v>100</v>
      </c>
      <c r="H9100" s="24">
        <v>0</v>
      </c>
      <c r="I9100" s="24">
        <v>0</v>
      </c>
      <c r="J9100" s="282">
        <v>15</v>
      </c>
      <c r="K9100" s="282">
        <v>0</v>
      </c>
    </row>
    <row r="9101" spans="1:11" x14ac:dyDescent="0.3">
      <c r="A9101" s="283" t="s">
        <v>2138</v>
      </c>
      <c r="B9101" s="283">
        <v>97</v>
      </c>
      <c r="C9101" s="24" t="str">
        <f t="shared" si="142"/>
        <v>id97</v>
      </c>
      <c r="D9101" s="283">
        <v>1203</v>
      </c>
      <c r="E9101" s="283">
        <v>428</v>
      </c>
      <c r="F9101" s="283">
        <v>14814</v>
      </c>
      <c r="G9101" s="24">
        <v>100</v>
      </c>
      <c r="H9101" s="24">
        <v>0</v>
      </c>
      <c r="I9101" s="24">
        <v>0</v>
      </c>
      <c r="J9101" s="282">
        <v>15</v>
      </c>
      <c r="K9101" s="282">
        <v>0</v>
      </c>
    </row>
    <row r="9102" spans="1:11" x14ac:dyDescent="0.3">
      <c r="A9102" s="283" t="s">
        <v>2138</v>
      </c>
      <c r="B9102" s="283">
        <v>98</v>
      </c>
      <c r="C9102" s="24" t="str">
        <f t="shared" si="142"/>
        <v>id98</v>
      </c>
      <c r="D9102" s="283">
        <v>1217</v>
      </c>
      <c r="E9102" s="283">
        <v>433</v>
      </c>
      <c r="F9102" s="283">
        <v>14990</v>
      </c>
      <c r="G9102" s="24">
        <v>100</v>
      </c>
      <c r="H9102" s="24">
        <v>0</v>
      </c>
      <c r="I9102" s="24">
        <v>0</v>
      </c>
      <c r="J9102" s="282">
        <v>15</v>
      </c>
      <c r="K9102" s="282">
        <v>0</v>
      </c>
    </row>
    <row r="9103" spans="1:11" x14ac:dyDescent="0.3">
      <c r="A9103" s="283" t="s">
        <v>2138</v>
      </c>
      <c r="B9103" s="283">
        <v>99</v>
      </c>
      <c r="C9103" s="24" t="str">
        <f t="shared" si="142"/>
        <v>id99</v>
      </c>
      <c r="D9103" s="283">
        <v>1231</v>
      </c>
      <c r="E9103" s="283">
        <v>438</v>
      </c>
      <c r="F9103" s="283">
        <v>15168</v>
      </c>
      <c r="G9103" s="24">
        <v>100</v>
      </c>
      <c r="H9103" s="24">
        <v>0</v>
      </c>
      <c r="I9103" s="24">
        <v>0</v>
      </c>
      <c r="J9103" s="282">
        <v>15</v>
      </c>
      <c r="K9103" s="282">
        <v>0</v>
      </c>
    </row>
    <row r="9104" spans="1:11" x14ac:dyDescent="0.3">
      <c r="A9104" s="283" t="s">
        <v>2138</v>
      </c>
      <c r="B9104" s="283">
        <v>100</v>
      </c>
      <c r="C9104" s="24" t="str">
        <f t="shared" si="142"/>
        <v>id100</v>
      </c>
      <c r="D9104" s="283">
        <v>1245</v>
      </c>
      <c r="E9104" s="283">
        <v>443</v>
      </c>
      <c r="F9104" s="283">
        <v>15349</v>
      </c>
      <c r="G9104" s="24">
        <v>100</v>
      </c>
      <c r="H9104" s="24">
        <v>0</v>
      </c>
      <c r="I9104" s="24">
        <v>0</v>
      </c>
      <c r="J9104" s="282">
        <v>15</v>
      </c>
      <c r="K9104" s="282">
        <v>0</v>
      </c>
    </row>
    <row r="9105" spans="1:11" x14ac:dyDescent="0.3">
      <c r="A9105" s="283" t="s">
        <v>2138</v>
      </c>
      <c r="B9105" s="283">
        <v>101</v>
      </c>
      <c r="C9105" s="24" t="str">
        <f t="shared" si="142"/>
        <v>id101</v>
      </c>
      <c r="D9105" s="283">
        <v>1359</v>
      </c>
      <c r="E9105" s="283">
        <v>484</v>
      </c>
      <c r="F9105" s="283">
        <v>16997</v>
      </c>
      <c r="G9105" s="24">
        <v>100</v>
      </c>
      <c r="H9105" s="24">
        <v>0</v>
      </c>
      <c r="I9105" s="24">
        <v>0</v>
      </c>
      <c r="J9105" s="282">
        <v>15</v>
      </c>
      <c r="K9105" s="282">
        <v>0</v>
      </c>
    </row>
    <row r="9106" spans="1:11" x14ac:dyDescent="0.3">
      <c r="A9106" s="283" t="s">
        <v>2138</v>
      </c>
      <c r="B9106" s="283">
        <v>102</v>
      </c>
      <c r="C9106" s="24" t="str">
        <f t="shared" si="142"/>
        <v>id102</v>
      </c>
      <c r="D9106" s="283">
        <v>1374</v>
      </c>
      <c r="E9106" s="283">
        <v>489</v>
      </c>
      <c r="F9106" s="283">
        <v>17199</v>
      </c>
      <c r="G9106" s="24">
        <v>100</v>
      </c>
      <c r="H9106" s="24">
        <v>0</v>
      </c>
      <c r="I9106" s="24">
        <v>0</v>
      </c>
      <c r="J9106" s="282">
        <v>15</v>
      </c>
      <c r="K9106" s="282">
        <v>0</v>
      </c>
    </row>
    <row r="9107" spans="1:11" x14ac:dyDescent="0.3">
      <c r="A9107" s="283" t="s">
        <v>2138</v>
      </c>
      <c r="B9107" s="283">
        <v>103</v>
      </c>
      <c r="C9107" s="24" t="str">
        <f t="shared" si="142"/>
        <v>id103</v>
      </c>
      <c r="D9107" s="283">
        <v>1390</v>
      </c>
      <c r="E9107" s="283">
        <v>495</v>
      </c>
      <c r="F9107" s="283">
        <v>17404</v>
      </c>
      <c r="G9107" s="24">
        <v>100</v>
      </c>
      <c r="H9107" s="24">
        <v>0</v>
      </c>
      <c r="I9107" s="24">
        <v>0</v>
      </c>
      <c r="J9107" s="282">
        <v>15</v>
      </c>
      <c r="K9107" s="282">
        <v>0</v>
      </c>
    </row>
    <row r="9108" spans="1:11" x14ac:dyDescent="0.3">
      <c r="A9108" s="283" t="s">
        <v>2138</v>
      </c>
      <c r="B9108" s="283">
        <v>104</v>
      </c>
      <c r="C9108" s="24" t="str">
        <f t="shared" si="142"/>
        <v>id104</v>
      </c>
      <c r="D9108" s="283">
        <v>1406</v>
      </c>
      <c r="E9108" s="283">
        <v>501</v>
      </c>
      <c r="F9108" s="283">
        <v>17611</v>
      </c>
      <c r="G9108" s="24">
        <v>100</v>
      </c>
      <c r="H9108" s="24">
        <v>0</v>
      </c>
      <c r="I9108" s="24">
        <v>0</v>
      </c>
      <c r="J9108" s="282">
        <v>15</v>
      </c>
      <c r="K9108" s="282">
        <v>0</v>
      </c>
    </row>
    <row r="9109" spans="1:11" x14ac:dyDescent="0.3">
      <c r="A9109" s="283" t="s">
        <v>2138</v>
      </c>
      <c r="B9109" s="283">
        <v>105</v>
      </c>
      <c r="C9109" s="24" t="str">
        <f t="shared" si="142"/>
        <v>id105</v>
      </c>
      <c r="D9109" s="283">
        <v>1422</v>
      </c>
      <c r="E9109" s="283">
        <v>506</v>
      </c>
      <c r="F9109" s="283">
        <v>17879</v>
      </c>
      <c r="G9109" s="24">
        <v>100</v>
      </c>
      <c r="H9109" s="24">
        <v>0</v>
      </c>
      <c r="I9109" s="24">
        <v>0</v>
      </c>
      <c r="J9109" s="282">
        <v>15</v>
      </c>
      <c r="K9109" s="282">
        <v>0</v>
      </c>
    </row>
    <row r="9110" spans="1:11" x14ac:dyDescent="0.3">
      <c r="A9110" s="283" t="s">
        <v>2138</v>
      </c>
      <c r="B9110" s="283">
        <v>106</v>
      </c>
      <c r="C9110" s="24" t="str">
        <f t="shared" si="142"/>
        <v>id106</v>
      </c>
      <c r="D9110" s="283">
        <v>1438</v>
      </c>
      <c r="E9110" s="283">
        <v>512</v>
      </c>
      <c r="F9110" s="283">
        <v>18092</v>
      </c>
      <c r="G9110" s="24">
        <v>100</v>
      </c>
      <c r="H9110" s="24">
        <v>0</v>
      </c>
      <c r="I9110" s="24">
        <v>0</v>
      </c>
      <c r="J9110" s="282">
        <v>15</v>
      </c>
      <c r="K9110" s="282">
        <v>0</v>
      </c>
    </row>
    <row r="9111" spans="1:11" x14ac:dyDescent="0.3">
      <c r="A9111" s="283" t="s">
        <v>2138</v>
      </c>
      <c r="B9111" s="283">
        <v>107</v>
      </c>
      <c r="C9111" s="24" t="str">
        <f t="shared" si="142"/>
        <v>id107</v>
      </c>
      <c r="D9111" s="283">
        <v>1454</v>
      </c>
      <c r="E9111" s="283">
        <v>518</v>
      </c>
      <c r="F9111" s="283">
        <v>18307</v>
      </c>
      <c r="G9111" s="24">
        <v>100</v>
      </c>
      <c r="H9111" s="24">
        <v>0</v>
      </c>
      <c r="I9111" s="24">
        <v>0</v>
      </c>
      <c r="J9111" s="282">
        <v>15</v>
      </c>
      <c r="K9111" s="282">
        <v>0</v>
      </c>
    </row>
    <row r="9112" spans="1:11" x14ac:dyDescent="0.3">
      <c r="A9112" s="283" t="s">
        <v>2138</v>
      </c>
      <c r="B9112" s="283">
        <v>108</v>
      </c>
      <c r="C9112" s="24" t="str">
        <f t="shared" si="142"/>
        <v>id108</v>
      </c>
      <c r="D9112" s="283">
        <v>1471</v>
      </c>
      <c r="E9112" s="283">
        <v>524</v>
      </c>
      <c r="F9112" s="283">
        <v>18524</v>
      </c>
      <c r="G9112" s="24">
        <v>100</v>
      </c>
      <c r="H9112" s="24">
        <v>0</v>
      </c>
      <c r="I9112" s="24">
        <v>0</v>
      </c>
      <c r="J9112" s="282">
        <v>15</v>
      </c>
      <c r="K9112" s="282">
        <v>0</v>
      </c>
    </row>
    <row r="9113" spans="1:11" x14ac:dyDescent="0.3">
      <c r="A9113" s="283" t="s">
        <v>2138</v>
      </c>
      <c r="B9113" s="283">
        <v>109</v>
      </c>
      <c r="C9113" s="24" t="str">
        <f t="shared" si="142"/>
        <v>id109</v>
      </c>
      <c r="D9113" s="283">
        <v>1487</v>
      </c>
      <c r="E9113" s="283">
        <v>530</v>
      </c>
      <c r="F9113" s="283">
        <v>18806</v>
      </c>
      <c r="G9113" s="24">
        <v>100</v>
      </c>
      <c r="H9113" s="24">
        <v>0</v>
      </c>
      <c r="I9113" s="24">
        <v>0</v>
      </c>
      <c r="J9113" s="282">
        <v>15</v>
      </c>
      <c r="K9113" s="282">
        <v>0</v>
      </c>
    </row>
    <row r="9114" spans="1:11" x14ac:dyDescent="0.3">
      <c r="A9114" s="283" t="s">
        <v>2138</v>
      </c>
      <c r="B9114" s="283">
        <v>110</v>
      </c>
      <c r="C9114" s="24" t="str">
        <f t="shared" si="142"/>
        <v>id110</v>
      </c>
      <c r="D9114" s="283">
        <v>1504</v>
      </c>
      <c r="E9114" s="283">
        <v>536</v>
      </c>
      <c r="F9114" s="283">
        <v>19030</v>
      </c>
      <c r="G9114" s="24">
        <v>100</v>
      </c>
      <c r="H9114" s="24">
        <v>0</v>
      </c>
      <c r="I9114" s="24">
        <v>0</v>
      </c>
      <c r="J9114" s="282">
        <v>15</v>
      </c>
      <c r="K9114" s="282">
        <v>0</v>
      </c>
    </row>
    <row r="9115" spans="1:11" x14ac:dyDescent="0.3">
      <c r="A9115" s="283" t="s">
        <v>2138</v>
      </c>
      <c r="B9115" s="283">
        <v>111</v>
      </c>
      <c r="C9115" s="24" t="str">
        <f t="shared" si="142"/>
        <v>id111</v>
      </c>
      <c r="D9115" s="283">
        <v>1521</v>
      </c>
      <c r="E9115" s="283">
        <v>542</v>
      </c>
      <c r="F9115" s="283">
        <v>19255</v>
      </c>
      <c r="G9115" s="24">
        <v>100</v>
      </c>
      <c r="H9115" s="24">
        <v>0</v>
      </c>
      <c r="I9115" s="24">
        <v>0</v>
      </c>
      <c r="J9115" s="282">
        <v>15</v>
      </c>
      <c r="K9115" s="282">
        <v>0</v>
      </c>
    </row>
    <row r="9116" spans="1:11" x14ac:dyDescent="0.3">
      <c r="A9116" s="283" t="s">
        <v>2138</v>
      </c>
      <c r="B9116" s="283">
        <v>112</v>
      </c>
      <c r="C9116" s="24" t="str">
        <f t="shared" si="142"/>
        <v>id112</v>
      </c>
      <c r="D9116" s="283">
        <v>1538</v>
      </c>
      <c r="E9116" s="283">
        <v>548</v>
      </c>
      <c r="F9116" s="283">
        <v>19483</v>
      </c>
      <c r="G9116" s="24">
        <v>100</v>
      </c>
      <c r="H9116" s="24">
        <v>0</v>
      </c>
      <c r="I9116" s="24">
        <v>0</v>
      </c>
      <c r="J9116" s="282">
        <v>15</v>
      </c>
      <c r="K9116" s="282">
        <v>0</v>
      </c>
    </row>
    <row r="9117" spans="1:11" x14ac:dyDescent="0.3">
      <c r="A9117" s="283" t="s">
        <v>2138</v>
      </c>
      <c r="B9117" s="283">
        <v>113</v>
      </c>
      <c r="C9117" s="24" t="str">
        <f t="shared" si="142"/>
        <v>id113</v>
      </c>
      <c r="D9117" s="283">
        <v>1556</v>
      </c>
      <c r="E9117" s="283">
        <v>554</v>
      </c>
      <c r="F9117" s="283">
        <v>19758</v>
      </c>
      <c r="G9117" s="24">
        <v>100</v>
      </c>
      <c r="H9117" s="24">
        <v>0</v>
      </c>
      <c r="I9117" s="24">
        <v>0</v>
      </c>
      <c r="J9117" s="282">
        <v>15</v>
      </c>
      <c r="K9117" s="282">
        <v>0</v>
      </c>
    </row>
    <row r="9118" spans="1:11" x14ac:dyDescent="0.3">
      <c r="A9118" s="283" t="s">
        <v>2138</v>
      </c>
      <c r="B9118" s="283">
        <v>114</v>
      </c>
      <c r="C9118" s="24" t="str">
        <f t="shared" si="142"/>
        <v>id114</v>
      </c>
      <c r="D9118" s="283">
        <v>1573</v>
      </c>
      <c r="E9118" s="283">
        <v>560</v>
      </c>
      <c r="F9118" s="283">
        <v>19992</v>
      </c>
      <c r="G9118" s="24">
        <v>100</v>
      </c>
      <c r="H9118" s="24">
        <v>0</v>
      </c>
      <c r="I9118" s="24">
        <v>0</v>
      </c>
      <c r="J9118" s="282">
        <v>15</v>
      </c>
      <c r="K9118" s="282">
        <v>0</v>
      </c>
    </row>
    <row r="9119" spans="1:11" x14ac:dyDescent="0.3">
      <c r="A9119" s="283" t="s">
        <v>2138</v>
      </c>
      <c r="B9119" s="283">
        <v>115</v>
      </c>
      <c r="C9119" s="24" t="str">
        <f t="shared" si="142"/>
        <v>id115</v>
      </c>
      <c r="D9119" s="283">
        <v>1591</v>
      </c>
      <c r="E9119" s="283">
        <v>567</v>
      </c>
      <c r="F9119" s="283">
        <v>20229</v>
      </c>
      <c r="G9119" s="24">
        <v>100</v>
      </c>
      <c r="H9119" s="24">
        <v>0</v>
      </c>
      <c r="I9119" s="24">
        <v>0</v>
      </c>
      <c r="J9119" s="282">
        <v>15</v>
      </c>
      <c r="K9119" s="282">
        <v>0</v>
      </c>
    </row>
    <row r="9120" spans="1:11" x14ac:dyDescent="0.3">
      <c r="A9120" s="283" t="s">
        <v>2138</v>
      </c>
      <c r="B9120" s="283">
        <v>116</v>
      </c>
      <c r="C9120" s="24" t="str">
        <f t="shared" si="142"/>
        <v>id116</v>
      </c>
      <c r="D9120" s="283">
        <v>1609</v>
      </c>
      <c r="E9120" s="283">
        <v>573</v>
      </c>
      <c r="F9120" s="283">
        <v>20468</v>
      </c>
      <c r="G9120" s="24">
        <v>100</v>
      </c>
      <c r="H9120" s="24">
        <v>0</v>
      </c>
      <c r="I9120" s="24">
        <v>0</v>
      </c>
      <c r="J9120" s="282">
        <v>15</v>
      </c>
      <c r="K9120" s="282">
        <v>0</v>
      </c>
    </row>
    <row r="9121" spans="1:11" x14ac:dyDescent="0.3">
      <c r="A9121" s="283" t="s">
        <v>2138</v>
      </c>
      <c r="B9121" s="283">
        <v>117</v>
      </c>
      <c r="C9121" s="24" t="str">
        <f t="shared" si="142"/>
        <v>id117</v>
      </c>
      <c r="D9121" s="283">
        <v>1627</v>
      </c>
      <c r="E9121" s="283">
        <v>579</v>
      </c>
      <c r="F9121" s="283">
        <v>20779</v>
      </c>
      <c r="G9121" s="24">
        <v>100</v>
      </c>
      <c r="H9121" s="24">
        <v>0</v>
      </c>
      <c r="I9121" s="24">
        <v>0</v>
      </c>
      <c r="J9121" s="282">
        <v>15</v>
      </c>
      <c r="K9121" s="282">
        <v>0</v>
      </c>
    </row>
    <row r="9122" spans="1:11" x14ac:dyDescent="0.3">
      <c r="A9122" s="283" t="s">
        <v>2138</v>
      </c>
      <c r="B9122" s="283">
        <v>118</v>
      </c>
      <c r="C9122" s="24" t="str">
        <f t="shared" si="142"/>
        <v>id118</v>
      </c>
      <c r="D9122" s="283">
        <v>1645</v>
      </c>
      <c r="E9122" s="283">
        <v>586</v>
      </c>
      <c r="F9122" s="283">
        <v>21025</v>
      </c>
      <c r="G9122" s="24">
        <v>100</v>
      </c>
      <c r="H9122" s="24">
        <v>0</v>
      </c>
      <c r="I9122" s="24">
        <v>0</v>
      </c>
      <c r="J9122" s="282">
        <v>15</v>
      </c>
      <c r="K9122" s="282">
        <v>0</v>
      </c>
    </row>
    <row r="9123" spans="1:11" x14ac:dyDescent="0.3">
      <c r="A9123" s="283" t="s">
        <v>2138</v>
      </c>
      <c r="B9123" s="283">
        <v>119</v>
      </c>
      <c r="C9123" s="24" t="str">
        <f t="shared" si="142"/>
        <v>id119</v>
      </c>
      <c r="D9123" s="283">
        <v>1664</v>
      </c>
      <c r="E9123" s="283">
        <v>593</v>
      </c>
      <c r="F9123" s="283">
        <v>21274</v>
      </c>
      <c r="G9123" s="24">
        <v>100</v>
      </c>
      <c r="H9123" s="24">
        <v>0</v>
      </c>
      <c r="I9123" s="24">
        <v>0</v>
      </c>
      <c r="J9123" s="282">
        <v>15</v>
      </c>
      <c r="K9123" s="282">
        <v>0</v>
      </c>
    </row>
    <row r="9124" spans="1:11" x14ac:dyDescent="0.3">
      <c r="A9124" s="283" t="s">
        <v>2138</v>
      </c>
      <c r="B9124" s="283">
        <v>120</v>
      </c>
      <c r="C9124" s="24" t="str">
        <f t="shared" si="142"/>
        <v>id120</v>
      </c>
      <c r="D9124" s="283">
        <v>1682</v>
      </c>
      <c r="E9124" s="283">
        <v>599</v>
      </c>
      <c r="F9124" s="283">
        <v>21525</v>
      </c>
      <c r="G9124" s="24">
        <v>100</v>
      </c>
      <c r="H9124" s="24">
        <v>0</v>
      </c>
      <c r="I9124" s="24">
        <v>0</v>
      </c>
      <c r="J9124" s="282">
        <v>15</v>
      </c>
      <c r="K9124" s="282">
        <v>0</v>
      </c>
    </row>
    <row r="9125" spans="1:11" x14ac:dyDescent="0.3">
      <c r="A9125" s="283" t="s">
        <v>2138</v>
      </c>
      <c r="B9125" s="283">
        <v>121</v>
      </c>
      <c r="C9125" s="24" t="str">
        <f t="shared" si="142"/>
        <v>id121</v>
      </c>
      <c r="D9125" s="283">
        <v>1836</v>
      </c>
      <c r="E9125" s="283">
        <v>654</v>
      </c>
      <c r="F9125" s="283">
        <v>23782</v>
      </c>
      <c r="G9125" s="24">
        <v>100</v>
      </c>
      <c r="H9125" s="24">
        <v>0</v>
      </c>
      <c r="I9125" s="24">
        <v>0</v>
      </c>
      <c r="J9125" s="282">
        <v>15</v>
      </c>
      <c r="K9125" s="282">
        <v>0</v>
      </c>
    </row>
    <row r="9126" spans="1:11" x14ac:dyDescent="0.3">
      <c r="A9126" s="283" t="s">
        <v>2138</v>
      </c>
      <c r="B9126" s="283">
        <v>122</v>
      </c>
      <c r="C9126" s="24" t="str">
        <f t="shared" si="142"/>
        <v>id122</v>
      </c>
      <c r="D9126" s="283">
        <v>1856</v>
      </c>
      <c r="E9126" s="283">
        <v>661</v>
      </c>
      <c r="F9126" s="283">
        <v>24063</v>
      </c>
      <c r="G9126" s="24">
        <v>100</v>
      </c>
      <c r="H9126" s="24">
        <v>0</v>
      </c>
      <c r="I9126" s="24">
        <v>0</v>
      </c>
      <c r="J9126" s="282">
        <v>15</v>
      </c>
      <c r="K9126" s="282">
        <v>0</v>
      </c>
    </row>
    <row r="9127" spans="1:11" x14ac:dyDescent="0.3">
      <c r="A9127" s="283" t="s">
        <v>2138</v>
      </c>
      <c r="B9127" s="283">
        <v>123</v>
      </c>
      <c r="C9127" s="24" t="str">
        <f t="shared" si="142"/>
        <v>id123</v>
      </c>
      <c r="D9127" s="283">
        <v>1877</v>
      </c>
      <c r="E9127" s="283">
        <v>669</v>
      </c>
      <c r="F9127" s="283">
        <v>24347</v>
      </c>
      <c r="G9127" s="24">
        <v>100</v>
      </c>
      <c r="H9127" s="24">
        <v>0</v>
      </c>
      <c r="I9127" s="24">
        <v>0</v>
      </c>
      <c r="J9127" s="282">
        <v>15</v>
      </c>
      <c r="K9127" s="282">
        <v>0</v>
      </c>
    </row>
    <row r="9128" spans="1:11" x14ac:dyDescent="0.3">
      <c r="A9128" s="283" t="s">
        <v>2138</v>
      </c>
      <c r="B9128" s="283">
        <v>124</v>
      </c>
      <c r="C9128" s="24" t="str">
        <f t="shared" si="142"/>
        <v>id124</v>
      </c>
      <c r="D9128" s="283">
        <v>1898</v>
      </c>
      <c r="E9128" s="283">
        <v>676</v>
      </c>
      <c r="F9128" s="283">
        <v>24662</v>
      </c>
      <c r="G9128" s="24">
        <v>100</v>
      </c>
      <c r="H9128" s="24">
        <v>0</v>
      </c>
      <c r="I9128" s="24">
        <v>0</v>
      </c>
      <c r="J9128" s="282">
        <v>15</v>
      </c>
      <c r="K9128" s="282">
        <v>0</v>
      </c>
    </row>
    <row r="9129" spans="1:11" x14ac:dyDescent="0.3">
      <c r="A9129" s="283" t="s">
        <v>2138</v>
      </c>
      <c r="B9129" s="283">
        <v>125</v>
      </c>
      <c r="C9129" s="24" t="str">
        <f t="shared" si="142"/>
        <v>id125</v>
      </c>
      <c r="D9129" s="283">
        <v>1919</v>
      </c>
      <c r="E9129" s="283">
        <v>684</v>
      </c>
      <c r="F9129" s="283">
        <v>25054</v>
      </c>
      <c r="G9129" s="24">
        <v>100</v>
      </c>
      <c r="H9129" s="24">
        <v>0</v>
      </c>
      <c r="I9129" s="24">
        <v>0</v>
      </c>
      <c r="J9129" s="282">
        <v>15</v>
      </c>
      <c r="K9129" s="282">
        <v>0</v>
      </c>
    </row>
    <row r="9130" spans="1:11" x14ac:dyDescent="0.3">
      <c r="A9130" s="283" t="s">
        <v>2138</v>
      </c>
      <c r="B9130" s="283">
        <v>126</v>
      </c>
      <c r="C9130" s="24" t="str">
        <f t="shared" si="142"/>
        <v>id126</v>
      </c>
      <c r="D9130" s="283">
        <v>1941</v>
      </c>
      <c r="E9130" s="283">
        <v>691</v>
      </c>
      <c r="F9130" s="283">
        <v>25350</v>
      </c>
      <c r="G9130" s="24">
        <v>100</v>
      </c>
      <c r="H9130" s="24">
        <v>0</v>
      </c>
      <c r="I9130" s="24">
        <v>0</v>
      </c>
      <c r="J9130" s="282">
        <v>15</v>
      </c>
      <c r="K9130" s="282">
        <v>0</v>
      </c>
    </row>
    <row r="9131" spans="1:11" x14ac:dyDescent="0.3">
      <c r="A9131" s="283" t="s">
        <v>2138</v>
      </c>
      <c r="B9131" s="283">
        <v>127</v>
      </c>
      <c r="C9131" s="24" t="str">
        <f t="shared" si="142"/>
        <v>id127</v>
      </c>
      <c r="D9131" s="283">
        <v>1962</v>
      </c>
      <c r="E9131" s="283">
        <v>699</v>
      </c>
      <c r="F9131" s="283">
        <v>25668</v>
      </c>
      <c r="G9131" s="24">
        <v>100</v>
      </c>
      <c r="H9131" s="24">
        <v>0</v>
      </c>
      <c r="I9131" s="24">
        <v>0</v>
      </c>
      <c r="J9131" s="282">
        <v>15</v>
      </c>
      <c r="K9131" s="282">
        <v>0</v>
      </c>
    </row>
    <row r="9132" spans="1:11" x14ac:dyDescent="0.3">
      <c r="A9132" s="283" t="s">
        <v>2138</v>
      </c>
      <c r="B9132" s="283">
        <v>128</v>
      </c>
      <c r="C9132" s="24" t="str">
        <f t="shared" si="142"/>
        <v>id128</v>
      </c>
      <c r="D9132" s="283">
        <v>1984</v>
      </c>
      <c r="E9132" s="283">
        <v>707</v>
      </c>
      <c r="F9132" s="283">
        <v>25999</v>
      </c>
      <c r="G9132" s="24">
        <v>100</v>
      </c>
      <c r="H9132" s="24">
        <v>0</v>
      </c>
      <c r="I9132" s="24">
        <v>0</v>
      </c>
      <c r="J9132" s="282">
        <v>15</v>
      </c>
      <c r="K9132" s="282">
        <v>0</v>
      </c>
    </row>
    <row r="9133" spans="1:11" x14ac:dyDescent="0.3">
      <c r="A9133" s="283" t="s">
        <v>2138</v>
      </c>
      <c r="B9133" s="283">
        <v>129</v>
      </c>
      <c r="C9133" s="24" t="str">
        <f t="shared" si="142"/>
        <v>id129</v>
      </c>
      <c r="D9133" s="283">
        <v>2006</v>
      </c>
      <c r="E9133" s="283">
        <v>715</v>
      </c>
      <c r="F9133" s="283">
        <v>26305</v>
      </c>
      <c r="G9133" s="24">
        <v>100</v>
      </c>
      <c r="H9133" s="24">
        <v>0</v>
      </c>
      <c r="I9133" s="24">
        <v>0</v>
      </c>
      <c r="J9133" s="282">
        <v>15</v>
      </c>
      <c r="K9133" s="282">
        <v>0</v>
      </c>
    </row>
    <row r="9134" spans="1:11" x14ac:dyDescent="0.3">
      <c r="A9134" s="283" t="s">
        <v>2138</v>
      </c>
      <c r="B9134" s="283">
        <v>130</v>
      </c>
      <c r="C9134" s="24" t="str">
        <f t="shared" si="142"/>
        <v>id130</v>
      </c>
      <c r="D9134" s="283">
        <v>2028</v>
      </c>
      <c r="E9134" s="283">
        <v>723</v>
      </c>
      <c r="F9134" s="283">
        <v>26644</v>
      </c>
      <c r="G9134" s="24">
        <v>100</v>
      </c>
      <c r="H9134" s="24">
        <v>0</v>
      </c>
      <c r="I9134" s="24">
        <v>0</v>
      </c>
      <c r="J9134" s="282">
        <v>15</v>
      </c>
      <c r="K9134" s="282">
        <v>0</v>
      </c>
    </row>
    <row r="9135" spans="1:11" x14ac:dyDescent="0.3">
      <c r="A9135" s="283" t="s">
        <v>2138</v>
      </c>
      <c r="B9135" s="283">
        <v>131</v>
      </c>
      <c r="C9135" s="24" t="str">
        <f t="shared" si="142"/>
        <v>id131</v>
      </c>
      <c r="D9135" s="283">
        <v>2051</v>
      </c>
      <c r="E9135" s="283">
        <v>731</v>
      </c>
      <c r="F9135" s="283">
        <v>26978</v>
      </c>
      <c r="G9135" s="24">
        <v>100</v>
      </c>
      <c r="H9135" s="24">
        <v>0</v>
      </c>
      <c r="I9135" s="24">
        <v>0</v>
      </c>
      <c r="J9135" s="282">
        <v>15</v>
      </c>
      <c r="K9135" s="282">
        <v>0</v>
      </c>
    </row>
    <row r="9136" spans="1:11" x14ac:dyDescent="0.3">
      <c r="A9136" s="283" t="s">
        <v>2138</v>
      </c>
      <c r="B9136" s="283">
        <v>132</v>
      </c>
      <c r="C9136" s="24" t="str">
        <f t="shared" si="142"/>
        <v>id132</v>
      </c>
      <c r="D9136" s="283">
        <v>2074</v>
      </c>
      <c r="E9136" s="283">
        <v>739</v>
      </c>
      <c r="F9136" s="283">
        <v>27295</v>
      </c>
      <c r="G9136" s="24">
        <v>100</v>
      </c>
      <c r="H9136" s="24">
        <v>0</v>
      </c>
      <c r="I9136" s="24">
        <v>0</v>
      </c>
      <c r="J9136" s="282">
        <v>15</v>
      </c>
      <c r="K9136" s="282">
        <v>0</v>
      </c>
    </row>
    <row r="9137" spans="1:11" x14ac:dyDescent="0.3">
      <c r="A9137" s="283" t="s">
        <v>2138</v>
      </c>
      <c r="B9137" s="283">
        <v>133</v>
      </c>
      <c r="C9137" s="24" t="str">
        <f t="shared" si="142"/>
        <v>id133</v>
      </c>
      <c r="D9137" s="283">
        <v>2097</v>
      </c>
      <c r="E9137" s="283">
        <v>747</v>
      </c>
      <c r="F9137" s="283">
        <v>27637</v>
      </c>
      <c r="G9137" s="24">
        <v>100</v>
      </c>
      <c r="H9137" s="24">
        <v>0</v>
      </c>
      <c r="I9137" s="24">
        <v>0</v>
      </c>
      <c r="J9137" s="282">
        <v>15</v>
      </c>
      <c r="K9137" s="282">
        <v>0</v>
      </c>
    </row>
    <row r="9138" spans="1:11" x14ac:dyDescent="0.3">
      <c r="A9138" s="283" t="s">
        <v>2138</v>
      </c>
      <c r="B9138" s="283">
        <v>134</v>
      </c>
      <c r="C9138" s="24" t="str">
        <f t="shared" si="142"/>
        <v>id134</v>
      </c>
      <c r="D9138" s="283">
        <v>2120</v>
      </c>
      <c r="E9138" s="283">
        <v>755</v>
      </c>
      <c r="F9138" s="283">
        <v>27993</v>
      </c>
      <c r="G9138" s="24">
        <v>100</v>
      </c>
      <c r="H9138" s="24">
        <v>0</v>
      </c>
      <c r="I9138" s="24">
        <v>0</v>
      </c>
      <c r="J9138" s="282">
        <v>15</v>
      </c>
      <c r="K9138" s="282">
        <v>0</v>
      </c>
    </row>
    <row r="9139" spans="1:11" x14ac:dyDescent="0.3">
      <c r="A9139" s="283" t="s">
        <v>2138</v>
      </c>
      <c r="B9139" s="283">
        <v>135</v>
      </c>
      <c r="C9139" s="24" t="str">
        <f t="shared" si="142"/>
        <v>id135</v>
      </c>
      <c r="D9139" s="283">
        <v>2144</v>
      </c>
      <c r="E9139" s="283">
        <v>764</v>
      </c>
      <c r="F9139" s="283">
        <v>28322</v>
      </c>
      <c r="G9139" s="24">
        <v>100</v>
      </c>
      <c r="H9139" s="24">
        <v>0</v>
      </c>
      <c r="I9139" s="24">
        <v>0</v>
      </c>
      <c r="J9139" s="282">
        <v>15</v>
      </c>
      <c r="K9139" s="282">
        <v>0</v>
      </c>
    </row>
    <row r="9140" spans="1:11" x14ac:dyDescent="0.3">
      <c r="A9140" s="283" t="s">
        <v>2138</v>
      </c>
      <c r="B9140" s="283">
        <v>136</v>
      </c>
      <c r="C9140" s="24" t="str">
        <f t="shared" si="142"/>
        <v>id136</v>
      </c>
      <c r="D9140" s="283">
        <v>2167</v>
      </c>
      <c r="E9140" s="283">
        <v>772</v>
      </c>
      <c r="F9140" s="283">
        <v>28686</v>
      </c>
      <c r="G9140" s="24">
        <v>100</v>
      </c>
      <c r="H9140" s="24">
        <v>0</v>
      </c>
      <c r="I9140" s="24">
        <v>0</v>
      </c>
      <c r="J9140" s="282">
        <v>15</v>
      </c>
      <c r="K9140" s="282">
        <v>0</v>
      </c>
    </row>
    <row r="9141" spans="1:11" x14ac:dyDescent="0.3">
      <c r="A9141" s="283" t="s">
        <v>2138</v>
      </c>
      <c r="B9141" s="283">
        <v>137</v>
      </c>
      <c r="C9141" s="24" t="str">
        <f t="shared" si="142"/>
        <v>id137</v>
      </c>
      <c r="D9141" s="283">
        <v>2191</v>
      </c>
      <c r="E9141" s="283">
        <v>781</v>
      </c>
      <c r="F9141" s="283">
        <v>29044</v>
      </c>
      <c r="G9141" s="24">
        <v>100</v>
      </c>
      <c r="H9141" s="24">
        <v>0</v>
      </c>
      <c r="I9141" s="24">
        <v>0</v>
      </c>
      <c r="J9141" s="282">
        <v>15</v>
      </c>
      <c r="K9141" s="282">
        <v>0</v>
      </c>
    </row>
    <row r="9142" spans="1:11" x14ac:dyDescent="0.3">
      <c r="A9142" s="283" t="s">
        <v>2138</v>
      </c>
      <c r="B9142" s="283">
        <v>138</v>
      </c>
      <c r="C9142" s="24" t="str">
        <f t="shared" si="142"/>
        <v>id138</v>
      </c>
      <c r="D9142" s="283">
        <v>2215</v>
      </c>
      <c r="E9142" s="283">
        <v>789</v>
      </c>
      <c r="F9142" s="283">
        <v>29385</v>
      </c>
      <c r="G9142" s="24">
        <v>100</v>
      </c>
      <c r="H9142" s="24">
        <v>0</v>
      </c>
      <c r="I9142" s="24">
        <v>0</v>
      </c>
      <c r="J9142" s="282">
        <v>15</v>
      </c>
      <c r="K9142" s="282">
        <v>0</v>
      </c>
    </row>
    <row r="9143" spans="1:11" x14ac:dyDescent="0.3">
      <c r="A9143" s="283" t="s">
        <v>2138</v>
      </c>
      <c r="B9143" s="283">
        <v>139</v>
      </c>
      <c r="C9143" s="24" t="str">
        <f t="shared" si="142"/>
        <v>id139</v>
      </c>
      <c r="D9143" s="283">
        <v>2240</v>
      </c>
      <c r="E9143" s="283">
        <v>798</v>
      </c>
      <c r="F9143" s="283">
        <v>29752</v>
      </c>
      <c r="G9143" s="24">
        <v>100</v>
      </c>
      <c r="H9143" s="24">
        <v>0</v>
      </c>
      <c r="I9143" s="24">
        <v>0</v>
      </c>
      <c r="J9143" s="282">
        <v>15</v>
      </c>
      <c r="K9143" s="282">
        <v>0</v>
      </c>
    </row>
    <row r="9144" spans="1:11" x14ac:dyDescent="0.3">
      <c r="A9144" s="283" t="s">
        <v>2138</v>
      </c>
      <c r="B9144" s="283">
        <v>140</v>
      </c>
      <c r="C9144" s="24" t="str">
        <f t="shared" si="142"/>
        <v>id140</v>
      </c>
      <c r="D9144" s="283">
        <v>2265</v>
      </c>
      <c r="E9144" s="283">
        <v>807</v>
      </c>
      <c r="F9144" s="283">
        <v>30134</v>
      </c>
      <c r="G9144" s="24">
        <v>100</v>
      </c>
      <c r="H9144" s="24">
        <v>0</v>
      </c>
      <c r="I9144" s="24">
        <v>0</v>
      </c>
      <c r="J9144" s="282">
        <v>15</v>
      </c>
      <c r="K9144" s="282">
        <v>0</v>
      </c>
    </row>
    <row r="9145" spans="1:11" x14ac:dyDescent="0.3">
      <c r="A9145" s="283" t="s">
        <v>2138</v>
      </c>
      <c r="B9145" s="283">
        <v>141</v>
      </c>
      <c r="C9145" s="24" t="str">
        <f t="shared" si="142"/>
        <v>id141</v>
      </c>
      <c r="D9145" s="283">
        <v>2471</v>
      </c>
      <c r="E9145" s="283">
        <v>880</v>
      </c>
      <c r="F9145" s="283">
        <v>33204</v>
      </c>
      <c r="G9145" s="24">
        <v>100</v>
      </c>
      <c r="H9145" s="24">
        <v>0</v>
      </c>
      <c r="I9145" s="24">
        <v>0</v>
      </c>
      <c r="J9145" s="282">
        <v>15</v>
      </c>
      <c r="K9145" s="282">
        <v>0</v>
      </c>
    </row>
    <row r="9146" spans="1:11" x14ac:dyDescent="0.3">
      <c r="A9146" s="283" t="s">
        <v>2138</v>
      </c>
      <c r="B9146" s="283">
        <v>142</v>
      </c>
      <c r="C9146" s="24" t="str">
        <f t="shared" si="142"/>
        <v>id142</v>
      </c>
      <c r="D9146" s="283">
        <v>2498</v>
      </c>
      <c r="E9146" s="283">
        <v>890</v>
      </c>
      <c r="F9146" s="283">
        <v>33630</v>
      </c>
      <c r="G9146" s="24">
        <v>100</v>
      </c>
      <c r="H9146" s="24">
        <v>0</v>
      </c>
      <c r="I9146" s="24">
        <v>0</v>
      </c>
      <c r="J9146" s="282">
        <v>15</v>
      </c>
      <c r="K9146" s="282">
        <v>0</v>
      </c>
    </row>
    <row r="9147" spans="1:11" x14ac:dyDescent="0.3">
      <c r="A9147" s="283" t="s">
        <v>2138</v>
      </c>
      <c r="B9147" s="283">
        <v>143</v>
      </c>
      <c r="C9147" s="24" t="str">
        <f t="shared" si="142"/>
        <v>id143</v>
      </c>
      <c r="D9147" s="283">
        <v>2526</v>
      </c>
      <c r="E9147" s="283">
        <v>900</v>
      </c>
      <c r="F9147" s="283">
        <v>34111</v>
      </c>
      <c r="G9147" s="24">
        <v>100</v>
      </c>
      <c r="H9147" s="24">
        <v>0</v>
      </c>
      <c r="I9147" s="24">
        <v>0</v>
      </c>
      <c r="J9147" s="282">
        <v>15</v>
      </c>
      <c r="K9147" s="282">
        <v>0</v>
      </c>
    </row>
    <row r="9148" spans="1:11" x14ac:dyDescent="0.3">
      <c r="A9148" s="283" t="s">
        <v>2138</v>
      </c>
      <c r="B9148" s="283">
        <v>144</v>
      </c>
      <c r="C9148" s="24" t="str">
        <f t="shared" si="142"/>
        <v>id144</v>
      </c>
      <c r="D9148" s="283">
        <v>2553</v>
      </c>
      <c r="E9148" s="283">
        <v>910</v>
      </c>
      <c r="F9148" s="283">
        <v>34511</v>
      </c>
      <c r="G9148" s="24">
        <v>100</v>
      </c>
      <c r="H9148" s="24">
        <v>0</v>
      </c>
      <c r="I9148" s="24">
        <v>0</v>
      </c>
      <c r="J9148" s="282">
        <v>15</v>
      </c>
      <c r="K9148" s="282">
        <v>0</v>
      </c>
    </row>
    <row r="9149" spans="1:11" x14ac:dyDescent="0.3">
      <c r="A9149" s="283" t="s">
        <v>2138</v>
      </c>
      <c r="B9149" s="283">
        <v>145</v>
      </c>
      <c r="C9149" s="24" t="str">
        <f t="shared" si="142"/>
        <v>id145</v>
      </c>
      <c r="D9149" s="283">
        <v>2581</v>
      </c>
      <c r="E9149" s="283">
        <v>920</v>
      </c>
      <c r="F9149" s="283">
        <v>34978</v>
      </c>
      <c r="G9149" s="24">
        <v>100</v>
      </c>
      <c r="H9149" s="24">
        <v>0</v>
      </c>
      <c r="I9149" s="24">
        <v>0</v>
      </c>
      <c r="J9149" s="282">
        <v>15</v>
      </c>
      <c r="K9149" s="282">
        <v>0</v>
      </c>
    </row>
    <row r="9150" spans="1:11" x14ac:dyDescent="0.3">
      <c r="A9150" s="283" t="s">
        <v>2138</v>
      </c>
      <c r="B9150" s="283">
        <v>146</v>
      </c>
      <c r="C9150" s="24" t="str">
        <f t="shared" si="142"/>
        <v>id146</v>
      </c>
      <c r="D9150" s="283">
        <v>2610</v>
      </c>
      <c r="E9150" s="283">
        <v>930</v>
      </c>
      <c r="F9150" s="283">
        <v>35427</v>
      </c>
      <c r="G9150" s="24">
        <v>100</v>
      </c>
      <c r="H9150" s="24">
        <v>0</v>
      </c>
      <c r="I9150" s="24">
        <v>0</v>
      </c>
      <c r="J9150" s="282">
        <v>15</v>
      </c>
      <c r="K9150" s="282">
        <v>0</v>
      </c>
    </row>
    <row r="9151" spans="1:11" x14ac:dyDescent="0.3">
      <c r="A9151" s="283" t="s">
        <v>2138</v>
      </c>
      <c r="B9151" s="283">
        <v>147</v>
      </c>
      <c r="C9151" s="24" t="str">
        <f t="shared" si="142"/>
        <v>id147</v>
      </c>
      <c r="D9151" s="283">
        <v>2638</v>
      </c>
      <c r="E9151" s="283">
        <v>940</v>
      </c>
      <c r="F9151" s="283">
        <v>35884</v>
      </c>
      <c r="G9151" s="24">
        <v>100</v>
      </c>
      <c r="H9151" s="24">
        <v>0</v>
      </c>
      <c r="I9151" s="24">
        <v>0</v>
      </c>
      <c r="J9151" s="282">
        <v>15</v>
      </c>
      <c r="K9151" s="282">
        <v>0</v>
      </c>
    </row>
    <row r="9152" spans="1:11" x14ac:dyDescent="0.3">
      <c r="A9152" s="283" t="s">
        <v>2138</v>
      </c>
      <c r="B9152" s="283">
        <v>148</v>
      </c>
      <c r="C9152" s="24" t="str">
        <f t="shared" si="142"/>
        <v>id148</v>
      </c>
      <c r="D9152" s="283">
        <v>2667</v>
      </c>
      <c r="E9152" s="283">
        <v>950</v>
      </c>
      <c r="F9152" s="283">
        <v>36304</v>
      </c>
      <c r="G9152" s="24">
        <v>100</v>
      </c>
      <c r="H9152" s="24">
        <v>0</v>
      </c>
      <c r="I9152" s="24">
        <v>0</v>
      </c>
      <c r="J9152" s="282">
        <v>15</v>
      </c>
      <c r="K9152" s="282">
        <v>0</v>
      </c>
    </row>
    <row r="9153" spans="1:11" x14ac:dyDescent="0.3">
      <c r="A9153" s="283" t="s">
        <v>2138</v>
      </c>
      <c r="B9153" s="283">
        <v>149</v>
      </c>
      <c r="C9153" s="24" t="str">
        <f t="shared" si="142"/>
        <v>id149</v>
      </c>
      <c r="D9153" s="283">
        <v>2697</v>
      </c>
      <c r="E9153" s="283">
        <v>961</v>
      </c>
      <c r="F9153" s="283">
        <v>36795</v>
      </c>
      <c r="G9153" s="24">
        <v>100</v>
      </c>
      <c r="H9153" s="24">
        <v>0</v>
      </c>
      <c r="I9153" s="24">
        <v>0</v>
      </c>
      <c r="J9153" s="282">
        <v>15</v>
      </c>
      <c r="K9153" s="282">
        <v>0</v>
      </c>
    </row>
    <row r="9154" spans="1:11" x14ac:dyDescent="0.3">
      <c r="A9154" s="283" t="s">
        <v>2138</v>
      </c>
      <c r="B9154" s="283">
        <v>150</v>
      </c>
      <c r="C9154" s="24" t="str">
        <f t="shared" si="142"/>
        <v>id150</v>
      </c>
      <c r="D9154" s="283">
        <v>2726</v>
      </c>
      <c r="E9154" s="283">
        <v>971</v>
      </c>
      <c r="F9154" s="283">
        <v>37225</v>
      </c>
      <c r="G9154" s="24">
        <v>100</v>
      </c>
      <c r="H9154" s="24">
        <v>0</v>
      </c>
      <c r="I9154" s="24">
        <v>0</v>
      </c>
      <c r="J9154" s="282">
        <v>15</v>
      </c>
      <c r="K9154" s="282">
        <v>0</v>
      </c>
    </row>
    <row r="9155" spans="1:11" x14ac:dyDescent="0.3">
      <c r="A9155" s="283" t="s">
        <v>2138</v>
      </c>
      <c r="B9155" s="283">
        <v>151</v>
      </c>
      <c r="C9155" s="24" t="str">
        <f t="shared" si="142"/>
        <v>id151</v>
      </c>
      <c r="D9155" s="283">
        <v>2756</v>
      </c>
      <c r="E9155" s="283">
        <v>982</v>
      </c>
      <c r="F9155" s="283">
        <v>37705</v>
      </c>
      <c r="G9155" s="24">
        <v>100</v>
      </c>
      <c r="H9155" s="24">
        <v>0</v>
      </c>
      <c r="I9155" s="24">
        <v>0</v>
      </c>
      <c r="J9155" s="282">
        <v>15</v>
      </c>
      <c r="K9155" s="282">
        <v>0</v>
      </c>
    </row>
    <row r="9156" spans="1:11" x14ac:dyDescent="0.3">
      <c r="A9156" s="283" t="s">
        <v>2138</v>
      </c>
      <c r="B9156" s="283">
        <v>152</v>
      </c>
      <c r="C9156" s="24" t="str">
        <f t="shared" si="142"/>
        <v>id152</v>
      </c>
      <c r="D9156" s="283">
        <v>2786</v>
      </c>
      <c r="E9156" s="283">
        <v>993</v>
      </c>
      <c r="F9156" s="283">
        <v>38145</v>
      </c>
      <c r="G9156" s="24">
        <v>100</v>
      </c>
      <c r="H9156" s="24">
        <v>0</v>
      </c>
      <c r="I9156" s="24">
        <v>0</v>
      </c>
      <c r="J9156" s="282">
        <v>15</v>
      </c>
      <c r="K9156" s="282">
        <v>0</v>
      </c>
    </row>
    <row r="9157" spans="1:11" x14ac:dyDescent="0.3">
      <c r="A9157" s="283" t="s">
        <v>2138</v>
      </c>
      <c r="B9157" s="283">
        <v>153</v>
      </c>
      <c r="C9157" s="24" t="str">
        <f t="shared" si="142"/>
        <v>id153</v>
      </c>
      <c r="D9157" s="283">
        <v>2816</v>
      </c>
      <c r="E9157" s="283">
        <v>1003</v>
      </c>
      <c r="F9157" s="283">
        <v>38660</v>
      </c>
      <c r="G9157" s="24">
        <v>100</v>
      </c>
      <c r="H9157" s="24">
        <v>0</v>
      </c>
      <c r="I9157" s="24">
        <v>0</v>
      </c>
      <c r="J9157" s="282">
        <v>15</v>
      </c>
      <c r="K9157" s="282">
        <v>0</v>
      </c>
    </row>
    <row r="9158" spans="1:11" x14ac:dyDescent="0.3">
      <c r="A9158" s="283" t="s">
        <v>2138</v>
      </c>
      <c r="B9158" s="283">
        <v>154</v>
      </c>
      <c r="C9158" s="24" t="str">
        <f t="shared" ref="C9158:C9221" si="143">A9158&amp;B9158</f>
        <v>id154</v>
      </c>
      <c r="D9158" s="283">
        <v>2847</v>
      </c>
      <c r="E9158" s="283">
        <v>1014</v>
      </c>
      <c r="F9158" s="283">
        <v>39111</v>
      </c>
      <c r="G9158" s="24">
        <v>100</v>
      </c>
      <c r="H9158" s="24">
        <v>0</v>
      </c>
      <c r="I9158" s="24">
        <v>0</v>
      </c>
      <c r="J9158" s="282">
        <v>15</v>
      </c>
      <c r="K9158" s="282">
        <v>0</v>
      </c>
    </row>
    <row r="9159" spans="1:11" x14ac:dyDescent="0.3">
      <c r="A9159" s="283" t="s">
        <v>2138</v>
      </c>
      <c r="B9159" s="283">
        <v>155</v>
      </c>
      <c r="C9159" s="24" t="str">
        <f t="shared" si="143"/>
        <v>id155</v>
      </c>
      <c r="D9159" s="283">
        <v>2878</v>
      </c>
      <c r="E9159" s="283">
        <v>1025</v>
      </c>
      <c r="F9159" s="283">
        <v>39614</v>
      </c>
      <c r="G9159" s="24">
        <v>100</v>
      </c>
      <c r="H9159" s="24">
        <v>0</v>
      </c>
      <c r="I9159" s="24">
        <v>0</v>
      </c>
      <c r="J9159" s="282">
        <v>15</v>
      </c>
      <c r="K9159" s="282">
        <v>0</v>
      </c>
    </row>
    <row r="9160" spans="1:11" x14ac:dyDescent="0.3">
      <c r="A9160" s="283" t="s">
        <v>2138</v>
      </c>
      <c r="B9160" s="283">
        <v>156</v>
      </c>
      <c r="C9160" s="24" t="str">
        <f t="shared" si="143"/>
        <v>id156</v>
      </c>
      <c r="D9160" s="283">
        <v>2910</v>
      </c>
      <c r="E9160" s="283">
        <v>1037</v>
      </c>
      <c r="F9160" s="283">
        <v>40076</v>
      </c>
      <c r="G9160" s="24">
        <v>100</v>
      </c>
      <c r="H9160" s="24">
        <v>0</v>
      </c>
      <c r="I9160" s="24">
        <v>0</v>
      </c>
      <c r="J9160" s="282">
        <v>15</v>
      </c>
      <c r="K9160" s="282">
        <v>0</v>
      </c>
    </row>
    <row r="9161" spans="1:11" x14ac:dyDescent="0.3">
      <c r="A9161" s="283" t="s">
        <v>2138</v>
      </c>
      <c r="B9161" s="283">
        <v>157</v>
      </c>
      <c r="C9161" s="24" t="str">
        <f t="shared" si="143"/>
        <v>id157</v>
      </c>
      <c r="D9161" s="283">
        <v>2941</v>
      </c>
      <c r="E9161" s="283">
        <v>1048</v>
      </c>
      <c r="F9161" s="283">
        <v>40616</v>
      </c>
      <c r="G9161" s="24">
        <v>100</v>
      </c>
      <c r="H9161" s="24">
        <v>0</v>
      </c>
      <c r="I9161" s="24">
        <v>0</v>
      </c>
      <c r="J9161" s="282">
        <v>15</v>
      </c>
      <c r="K9161" s="282">
        <v>0</v>
      </c>
    </row>
    <row r="9162" spans="1:11" x14ac:dyDescent="0.3">
      <c r="A9162" s="283" t="s">
        <v>2138</v>
      </c>
      <c r="B9162" s="283">
        <v>158</v>
      </c>
      <c r="C9162" s="24" t="str">
        <f t="shared" si="143"/>
        <v>id158</v>
      </c>
      <c r="D9162" s="283">
        <v>2973</v>
      </c>
      <c r="E9162" s="283">
        <v>1059</v>
      </c>
      <c r="F9162" s="283">
        <v>41089</v>
      </c>
      <c r="G9162" s="24">
        <v>100</v>
      </c>
      <c r="H9162" s="24">
        <v>0</v>
      </c>
      <c r="I9162" s="24">
        <v>0</v>
      </c>
      <c r="J9162" s="282">
        <v>15</v>
      </c>
      <c r="K9162" s="282">
        <v>0</v>
      </c>
    </row>
    <row r="9163" spans="1:11" x14ac:dyDescent="0.3">
      <c r="A9163" s="283" t="s">
        <v>2138</v>
      </c>
      <c r="B9163" s="283">
        <v>159</v>
      </c>
      <c r="C9163" s="24" t="str">
        <f t="shared" si="143"/>
        <v>id159</v>
      </c>
      <c r="D9163" s="283">
        <v>3006</v>
      </c>
      <c r="E9163" s="283">
        <v>1071</v>
      </c>
      <c r="F9163" s="283">
        <v>41642</v>
      </c>
      <c r="G9163" s="24">
        <v>100</v>
      </c>
      <c r="H9163" s="24">
        <v>0</v>
      </c>
      <c r="I9163" s="24">
        <v>0</v>
      </c>
      <c r="J9163" s="282">
        <v>15</v>
      </c>
      <c r="K9163" s="282">
        <v>0</v>
      </c>
    </row>
    <row r="9164" spans="1:11" x14ac:dyDescent="0.3">
      <c r="A9164" s="283" t="s">
        <v>2138</v>
      </c>
      <c r="B9164" s="283">
        <v>160</v>
      </c>
      <c r="C9164" s="24" t="str">
        <f t="shared" si="143"/>
        <v>id160</v>
      </c>
      <c r="D9164" s="283">
        <v>3038</v>
      </c>
      <c r="E9164" s="283">
        <v>1082</v>
      </c>
      <c r="F9164" s="283">
        <v>42127</v>
      </c>
      <c r="G9164" s="24">
        <v>100</v>
      </c>
      <c r="H9164" s="24">
        <v>0</v>
      </c>
      <c r="I9164" s="24">
        <v>0</v>
      </c>
      <c r="J9164" s="282">
        <v>15</v>
      </c>
      <c r="K9164" s="282">
        <v>0</v>
      </c>
    </row>
    <row r="9165" spans="1:11" x14ac:dyDescent="0.3">
      <c r="A9165" s="283" t="s">
        <v>2138</v>
      </c>
      <c r="B9165" s="283">
        <v>161</v>
      </c>
      <c r="C9165" s="24" t="str">
        <f t="shared" si="143"/>
        <v>id161</v>
      </c>
      <c r="D9165" s="283">
        <v>3314</v>
      </c>
      <c r="E9165" s="283">
        <v>1181</v>
      </c>
      <c r="F9165" s="283">
        <v>46561</v>
      </c>
      <c r="G9165" s="24">
        <v>100</v>
      </c>
      <c r="H9165" s="24">
        <v>0</v>
      </c>
      <c r="I9165" s="24">
        <v>0</v>
      </c>
      <c r="J9165" s="282">
        <v>15</v>
      </c>
      <c r="K9165" s="282">
        <v>0</v>
      </c>
    </row>
    <row r="9166" spans="1:11" x14ac:dyDescent="0.3">
      <c r="A9166" s="283" t="s">
        <v>2138</v>
      </c>
      <c r="B9166" s="283">
        <v>162</v>
      </c>
      <c r="C9166" s="24" t="str">
        <f t="shared" si="143"/>
        <v>id162</v>
      </c>
      <c r="D9166" s="283">
        <v>3350</v>
      </c>
      <c r="E9166" s="283">
        <v>1194</v>
      </c>
      <c r="F9166" s="283">
        <v>47102</v>
      </c>
      <c r="G9166" s="24">
        <v>100</v>
      </c>
      <c r="H9166" s="24">
        <v>0</v>
      </c>
      <c r="I9166" s="24">
        <v>0</v>
      </c>
      <c r="J9166" s="282">
        <v>15</v>
      </c>
      <c r="K9166" s="282">
        <v>0</v>
      </c>
    </row>
    <row r="9167" spans="1:11" x14ac:dyDescent="0.3">
      <c r="A9167" s="283" t="s">
        <v>2138</v>
      </c>
      <c r="B9167" s="283">
        <v>163</v>
      </c>
      <c r="C9167" s="24" t="str">
        <f t="shared" si="143"/>
        <v>id163</v>
      </c>
      <c r="D9167" s="283">
        <v>3387</v>
      </c>
      <c r="E9167" s="283">
        <v>1207</v>
      </c>
      <c r="F9167" s="283">
        <v>47735</v>
      </c>
      <c r="G9167" s="24">
        <v>100</v>
      </c>
      <c r="H9167" s="24">
        <v>0</v>
      </c>
      <c r="I9167" s="24">
        <v>0</v>
      </c>
      <c r="J9167" s="282">
        <v>15</v>
      </c>
      <c r="K9167" s="282">
        <v>0</v>
      </c>
    </row>
    <row r="9168" spans="1:11" x14ac:dyDescent="0.3">
      <c r="A9168" s="283" t="s">
        <v>2138</v>
      </c>
      <c r="B9168" s="283">
        <v>164</v>
      </c>
      <c r="C9168" s="24" t="str">
        <f t="shared" si="143"/>
        <v>id164</v>
      </c>
      <c r="D9168" s="283">
        <v>3423</v>
      </c>
      <c r="E9168" s="283">
        <v>1220</v>
      </c>
      <c r="F9168" s="283">
        <v>48290</v>
      </c>
      <c r="G9168" s="24">
        <v>100</v>
      </c>
      <c r="H9168" s="24">
        <v>0</v>
      </c>
      <c r="I9168" s="24">
        <v>0</v>
      </c>
      <c r="J9168" s="282">
        <v>15</v>
      </c>
      <c r="K9168" s="282">
        <v>0</v>
      </c>
    </row>
    <row r="9169" spans="1:11" x14ac:dyDescent="0.3">
      <c r="A9169" s="283" t="s">
        <v>2138</v>
      </c>
      <c r="B9169" s="283">
        <v>165</v>
      </c>
      <c r="C9169" s="24" t="str">
        <f t="shared" si="143"/>
        <v>id165</v>
      </c>
      <c r="D9169" s="283">
        <v>3460</v>
      </c>
      <c r="E9169" s="283">
        <v>1233</v>
      </c>
      <c r="F9169" s="283">
        <v>49000</v>
      </c>
      <c r="G9169" s="24">
        <v>100</v>
      </c>
      <c r="H9169" s="24">
        <v>0</v>
      </c>
      <c r="I9169" s="24">
        <v>0</v>
      </c>
      <c r="J9169" s="282">
        <v>15</v>
      </c>
      <c r="K9169" s="282">
        <v>0</v>
      </c>
    </row>
    <row r="9170" spans="1:11" x14ac:dyDescent="0.3">
      <c r="A9170" s="283" t="s">
        <v>2138</v>
      </c>
      <c r="B9170" s="283">
        <v>166</v>
      </c>
      <c r="C9170" s="24" t="str">
        <f t="shared" si="143"/>
        <v>id166</v>
      </c>
      <c r="D9170" s="283">
        <v>3498</v>
      </c>
      <c r="E9170" s="283">
        <v>1246</v>
      </c>
      <c r="F9170" s="283">
        <v>49569</v>
      </c>
      <c r="G9170" s="24">
        <v>100</v>
      </c>
      <c r="H9170" s="24">
        <v>0</v>
      </c>
      <c r="I9170" s="24">
        <v>0</v>
      </c>
      <c r="J9170" s="282">
        <v>15</v>
      </c>
      <c r="K9170" s="282">
        <v>0</v>
      </c>
    </row>
    <row r="9171" spans="1:11" x14ac:dyDescent="0.3">
      <c r="A9171" s="283" t="s">
        <v>2138</v>
      </c>
      <c r="B9171" s="283">
        <v>167</v>
      </c>
      <c r="C9171" s="24" t="str">
        <f t="shared" si="143"/>
        <v>id167</v>
      </c>
      <c r="D9171" s="283">
        <v>3536</v>
      </c>
      <c r="E9171" s="283">
        <v>1260</v>
      </c>
      <c r="F9171" s="283">
        <v>50144</v>
      </c>
      <c r="G9171" s="24">
        <v>100</v>
      </c>
      <c r="H9171" s="24">
        <v>0</v>
      </c>
      <c r="I9171" s="24">
        <v>0</v>
      </c>
      <c r="J9171" s="282">
        <v>15</v>
      </c>
      <c r="K9171" s="282">
        <v>0</v>
      </c>
    </row>
    <row r="9172" spans="1:11" x14ac:dyDescent="0.3">
      <c r="A9172" s="283" t="s">
        <v>2138</v>
      </c>
      <c r="B9172" s="283">
        <v>168</v>
      </c>
      <c r="C9172" s="24" t="str">
        <f t="shared" si="143"/>
        <v>id168</v>
      </c>
      <c r="D9172" s="283">
        <v>3574</v>
      </c>
      <c r="E9172" s="283">
        <v>1273</v>
      </c>
      <c r="F9172" s="283">
        <v>50725</v>
      </c>
      <c r="G9172" s="24">
        <v>100</v>
      </c>
      <c r="H9172" s="24">
        <v>0</v>
      </c>
      <c r="I9172" s="24">
        <v>0</v>
      </c>
      <c r="J9172" s="282">
        <v>15</v>
      </c>
      <c r="K9172" s="282">
        <v>0</v>
      </c>
    </row>
    <row r="9173" spans="1:11" x14ac:dyDescent="0.3">
      <c r="A9173" s="283" t="s">
        <v>2138</v>
      </c>
      <c r="B9173" s="283">
        <v>169</v>
      </c>
      <c r="C9173" s="24" t="str">
        <f t="shared" si="143"/>
        <v>id169</v>
      </c>
      <c r="D9173" s="283">
        <v>3613</v>
      </c>
      <c r="E9173" s="283">
        <v>1287</v>
      </c>
      <c r="F9173" s="283">
        <v>51470</v>
      </c>
      <c r="G9173" s="24">
        <v>100</v>
      </c>
      <c r="H9173" s="24">
        <v>0</v>
      </c>
      <c r="I9173" s="24">
        <v>0</v>
      </c>
      <c r="J9173" s="282">
        <v>15</v>
      </c>
      <c r="K9173" s="282">
        <v>0</v>
      </c>
    </row>
    <row r="9174" spans="1:11" x14ac:dyDescent="0.3">
      <c r="A9174" s="283" t="s">
        <v>2138</v>
      </c>
      <c r="B9174" s="283">
        <v>170</v>
      </c>
      <c r="C9174" s="24" t="str">
        <f t="shared" si="143"/>
        <v>id170</v>
      </c>
      <c r="D9174" s="283">
        <v>3652</v>
      </c>
      <c r="E9174" s="283">
        <v>1301</v>
      </c>
      <c r="F9174" s="283">
        <v>52067</v>
      </c>
      <c r="G9174" s="24">
        <v>100</v>
      </c>
      <c r="H9174" s="24">
        <v>0</v>
      </c>
      <c r="I9174" s="24">
        <v>0</v>
      </c>
      <c r="J9174" s="282">
        <v>15</v>
      </c>
      <c r="K9174" s="282">
        <v>0</v>
      </c>
    </row>
    <row r="9175" spans="1:11" x14ac:dyDescent="0.3">
      <c r="A9175" s="283" t="s">
        <v>2138</v>
      </c>
      <c r="B9175" s="283">
        <v>171</v>
      </c>
      <c r="C9175" s="24" t="str">
        <f t="shared" si="143"/>
        <v>id171</v>
      </c>
      <c r="D9175" s="283">
        <v>3691</v>
      </c>
      <c r="E9175" s="283">
        <v>1315</v>
      </c>
      <c r="F9175" s="283">
        <v>52670</v>
      </c>
      <c r="G9175" s="24">
        <v>100</v>
      </c>
      <c r="H9175" s="24">
        <v>0</v>
      </c>
      <c r="I9175" s="24">
        <v>0</v>
      </c>
      <c r="J9175" s="282">
        <v>15</v>
      </c>
      <c r="K9175" s="282">
        <v>0</v>
      </c>
    </row>
    <row r="9176" spans="1:11" x14ac:dyDescent="0.3">
      <c r="A9176" s="283" t="s">
        <v>2138</v>
      </c>
      <c r="B9176" s="283">
        <v>172</v>
      </c>
      <c r="C9176" s="24" t="str">
        <f t="shared" si="143"/>
        <v>id172</v>
      </c>
      <c r="D9176" s="283">
        <v>3731</v>
      </c>
      <c r="E9176" s="283">
        <v>1329</v>
      </c>
      <c r="F9176" s="283">
        <v>53280</v>
      </c>
      <c r="G9176" s="24">
        <v>100</v>
      </c>
      <c r="H9176" s="24">
        <v>0</v>
      </c>
      <c r="I9176" s="24">
        <v>0</v>
      </c>
      <c r="J9176" s="282">
        <v>15</v>
      </c>
      <c r="K9176" s="282">
        <v>0</v>
      </c>
    </row>
    <row r="9177" spans="1:11" x14ac:dyDescent="0.3">
      <c r="A9177" s="283" t="s">
        <v>2138</v>
      </c>
      <c r="B9177" s="283">
        <v>173</v>
      </c>
      <c r="C9177" s="24" t="str">
        <f t="shared" si="143"/>
        <v>id173</v>
      </c>
      <c r="D9177" s="283">
        <v>3771</v>
      </c>
      <c r="E9177" s="283">
        <v>1344</v>
      </c>
      <c r="F9177" s="283">
        <v>54061</v>
      </c>
      <c r="G9177" s="24">
        <v>100</v>
      </c>
      <c r="H9177" s="24">
        <v>0</v>
      </c>
      <c r="I9177" s="24">
        <v>0</v>
      </c>
      <c r="J9177" s="282">
        <v>15</v>
      </c>
      <c r="K9177" s="282">
        <v>0</v>
      </c>
    </row>
    <row r="9178" spans="1:11" x14ac:dyDescent="0.3">
      <c r="A9178" s="283" t="s">
        <v>2138</v>
      </c>
      <c r="B9178" s="283">
        <v>174</v>
      </c>
      <c r="C9178" s="24" t="str">
        <f t="shared" si="143"/>
        <v>id174</v>
      </c>
      <c r="D9178" s="283">
        <v>3811</v>
      </c>
      <c r="E9178" s="283">
        <v>1358</v>
      </c>
      <c r="F9178" s="283">
        <v>54686</v>
      </c>
      <c r="G9178" s="24">
        <v>100</v>
      </c>
      <c r="H9178" s="24">
        <v>0</v>
      </c>
      <c r="I9178" s="24">
        <v>0</v>
      </c>
      <c r="J9178" s="282">
        <v>15</v>
      </c>
      <c r="K9178" s="282">
        <v>0</v>
      </c>
    </row>
    <row r="9179" spans="1:11" x14ac:dyDescent="0.3">
      <c r="A9179" s="283" t="s">
        <v>2138</v>
      </c>
      <c r="B9179" s="283">
        <v>175</v>
      </c>
      <c r="C9179" s="24" t="str">
        <f t="shared" si="143"/>
        <v>id175</v>
      </c>
      <c r="D9179" s="283">
        <v>3852</v>
      </c>
      <c r="E9179" s="283">
        <v>1373</v>
      </c>
      <c r="F9179" s="283">
        <v>55319</v>
      </c>
      <c r="G9179" s="24">
        <v>100</v>
      </c>
      <c r="H9179" s="24">
        <v>0</v>
      </c>
      <c r="I9179" s="24">
        <v>0</v>
      </c>
      <c r="J9179" s="282">
        <v>15</v>
      </c>
      <c r="K9179" s="282">
        <v>0</v>
      </c>
    </row>
    <row r="9180" spans="1:11" x14ac:dyDescent="0.3">
      <c r="A9180" s="283" t="s">
        <v>2138</v>
      </c>
      <c r="B9180" s="283">
        <v>176</v>
      </c>
      <c r="C9180" s="24" t="str">
        <f t="shared" si="143"/>
        <v>id176</v>
      </c>
      <c r="D9180" s="283">
        <v>3894</v>
      </c>
      <c r="E9180" s="283">
        <v>1387</v>
      </c>
      <c r="F9180" s="283">
        <v>55958</v>
      </c>
      <c r="G9180" s="24">
        <v>100</v>
      </c>
      <c r="H9180" s="24">
        <v>0</v>
      </c>
      <c r="I9180" s="24">
        <v>0</v>
      </c>
      <c r="J9180" s="282">
        <v>15</v>
      </c>
      <c r="K9180" s="282">
        <v>0</v>
      </c>
    </row>
    <row r="9181" spans="1:11" x14ac:dyDescent="0.3">
      <c r="A9181" s="283" t="s">
        <v>2138</v>
      </c>
      <c r="B9181" s="283">
        <v>177</v>
      </c>
      <c r="C9181" s="24" t="str">
        <f t="shared" si="143"/>
        <v>id177</v>
      </c>
      <c r="D9181" s="283">
        <v>3936</v>
      </c>
      <c r="E9181" s="283">
        <v>1402</v>
      </c>
      <c r="F9181" s="283">
        <v>56778</v>
      </c>
      <c r="G9181" s="24">
        <v>100</v>
      </c>
      <c r="H9181" s="24">
        <v>0</v>
      </c>
      <c r="I9181" s="24">
        <v>0</v>
      </c>
      <c r="J9181" s="282">
        <v>15</v>
      </c>
      <c r="K9181" s="282">
        <v>0</v>
      </c>
    </row>
    <row r="9182" spans="1:11" x14ac:dyDescent="0.3">
      <c r="A9182" s="283" t="s">
        <v>2138</v>
      </c>
      <c r="B9182" s="283">
        <v>178</v>
      </c>
      <c r="C9182" s="24" t="str">
        <f t="shared" si="143"/>
        <v>id178</v>
      </c>
      <c r="D9182" s="283">
        <v>3978</v>
      </c>
      <c r="E9182" s="283">
        <v>1417</v>
      </c>
      <c r="F9182" s="283">
        <v>57433</v>
      </c>
      <c r="G9182" s="24">
        <v>100</v>
      </c>
      <c r="H9182" s="24">
        <v>0</v>
      </c>
      <c r="I9182" s="24">
        <v>0</v>
      </c>
      <c r="J9182" s="282">
        <v>15</v>
      </c>
      <c r="K9182" s="282">
        <v>0</v>
      </c>
    </row>
    <row r="9183" spans="1:11" x14ac:dyDescent="0.3">
      <c r="A9183" s="283" t="s">
        <v>2138</v>
      </c>
      <c r="B9183" s="283">
        <v>179</v>
      </c>
      <c r="C9183" s="24" t="str">
        <f t="shared" si="143"/>
        <v>id179</v>
      </c>
      <c r="D9183" s="283">
        <v>4021</v>
      </c>
      <c r="E9183" s="283">
        <v>1433</v>
      </c>
      <c r="F9183" s="283">
        <v>58096</v>
      </c>
      <c r="G9183" s="24">
        <v>100</v>
      </c>
      <c r="H9183" s="24">
        <v>0</v>
      </c>
      <c r="I9183" s="24">
        <v>0</v>
      </c>
      <c r="J9183" s="282">
        <v>15</v>
      </c>
      <c r="K9183" s="282">
        <v>0</v>
      </c>
    </row>
    <row r="9184" spans="1:11" x14ac:dyDescent="0.3">
      <c r="A9184" s="283" t="s">
        <v>2138</v>
      </c>
      <c r="B9184" s="283">
        <v>180</v>
      </c>
      <c r="C9184" s="24" t="str">
        <f t="shared" si="143"/>
        <v>id180</v>
      </c>
      <c r="D9184" s="283">
        <v>4064</v>
      </c>
      <c r="E9184" s="283">
        <v>1448</v>
      </c>
      <c r="F9184" s="283">
        <v>58766</v>
      </c>
      <c r="G9184" s="24">
        <v>100</v>
      </c>
      <c r="H9184" s="24">
        <v>0</v>
      </c>
      <c r="I9184" s="24">
        <v>0</v>
      </c>
      <c r="J9184" s="282">
        <v>15</v>
      </c>
      <c r="K9184" s="282">
        <v>0</v>
      </c>
    </row>
    <row r="9185" spans="1:11" x14ac:dyDescent="0.3">
      <c r="A9185" s="283" t="s">
        <v>2138</v>
      </c>
      <c r="B9185" s="283">
        <v>181</v>
      </c>
      <c r="C9185" s="24" t="str">
        <f t="shared" si="143"/>
        <v>id181</v>
      </c>
      <c r="D9185" s="283">
        <v>4432</v>
      </c>
      <c r="E9185" s="283">
        <v>1579</v>
      </c>
      <c r="F9185" s="283">
        <v>65071</v>
      </c>
      <c r="G9185" s="24">
        <v>100</v>
      </c>
      <c r="H9185" s="24">
        <v>0</v>
      </c>
      <c r="I9185" s="24">
        <v>0</v>
      </c>
      <c r="J9185" s="282">
        <v>15</v>
      </c>
      <c r="K9185" s="282">
        <v>0</v>
      </c>
    </row>
    <row r="9186" spans="1:11" x14ac:dyDescent="0.3">
      <c r="A9186" s="283" t="s">
        <v>2138</v>
      </c>
      <c r="B9186" s="283">
        <v>182</v>
      </c>
      <c r="C9186" s="24" t="str">
        <f t="shared" si="143"/>
        <v>id182</v>
      </c>
      <c r="D9186" s="283">
        <v>4480</v>
      </c>
      <c r="E9186" s="283">
        <v>1596</v>
      </c>
      <c r="F9186" s="283">
        <v>65822</v>
      </c>
      <c r="G9186" s="24">
        <v>100</v>
      </c>
      <c r="H9186" s="24">
        <v>0</v>
      </c>
      <c r="I9186" s="24">
        <v>0</v>
      </c>
      <c r="J9186" s="282">
        <v>15</v>
      </c>
      <c r="K9186" s="282">
        <v>0</v>
      </c>
    </row>
    <row r="9187" spans="1:11" x14ac:dyDescent="0.3">
      <c r="A9187" s="283" t="s">
        <v>2138</v>
      </c>
      <c r="B9187" s="283">
        <v>183</v>
      </c>
      <c r="C9187" s="24" t="str">
        <f t="shared" si="143"/>
        <v>id183</v>
      </c>
      <c r="D9187" s="283">
        <v>4528</v>
      </c>
      <c r="E9187" s="283">
        <v>1613</v>
      </c>
      <c r="F9187" s="283">
        <v>66580</v>
      </c>
      <c r="G9187" s="24">
        <v>100</v>
      </c>
      <c r="H9187" s="24">
        <v>0</v>
      </c>
      <c r="I9187" s="24">
        <v>0</v>
      </c>
      <c r="J9187" s="282">
        <v>15</v>
      </c>
      <c r="K9187" s="282">
        <v>0</v>
      </c>
    </row>
    <row r="9188" spans="1:11" x14ac:dyDescent="0.3">
      <c r="A9188" s="283" t="s">
        <v>2138</v>
      </c>
      <c r="B9188" s="283">
        <v>184</v>
      </c>
      <c r="C9188" s="24" t="str">
        <f t="shared" si="143"/>
        <v>id184</v>
      </c>
      <c r="D9188" s="283">
        <v>4576</v>
      </c>
      <c r="E9188" s="283">
        <v>1631</v>
      </c>
      <c r="F9188" s="283">
        <v>67347</v>
      </c>
      <c r="G9188" s="24">
        <v>100</v>
      </c>
      <c r="H9188" s="24">
        <v>0</v>
      </c>
      <c r="I9188" s="24">
        <v>0</v>
      </c>
      <c r="J9188" s="282">
        <v>15</v>
      </c>
      <c r="K9188" s="282">
        <v>0</v>
      </c>
    </row>
    <row r="9189" spans="1:11" x14ac:dyDescent="0.3">
      <c r="A9189" s="283" t="s">
        <v>2138</v>
      </c>
      <c r="B9189" s="283">
        <v>185</v>
      </c>
      <c r="C9189" s="24" t="str">
        <f t="shared" si="143"/>
        <v>id185</v>
      </c>
      <c r="D9189" s="283">
        <v>4625</v>
      </c>
      <c r="E9189" s="283">
        <v>1648</v>
      </c>
      <c r="F9189" s="283">
        <v>68333</v>
      </c>
      <c r="G9189" s="24">
        <v>100</v>
      </c>
      <c r="H9189" s="24">
        <v>0</v>
      </c>
      <c r="I9189" s="24">
        <v>0</v>
      </c>
      <c r="J9189" s="282">
        <v>15</v>
      </c>
      <c r="K9189" s="282">
        <v>0</v>
      </c>
    </row>
    <row r="9190" spans="1:11" x14ac:dyDescent="0.3">
      <c r="A9190" s="283" t="s">
        <v>2138</v>
      </c>
      <c r="B9190" s="283">
        <v>186</v>
      </c>
      <c r="C9190" s="24" t="str">
        <f t="shared" si="143"/>
        <v>id186</v>
      </c>
      <c r="D9190" s="283">
        <v>4674</v>
      </c>
      <c r="E9190" s="283">
        <v>1666</v>
      </c>
      <c r="F9190" s="283">
        <v>69119</v>
      </c>
      <c r="G9190" s="24">
        <v>100</v>
      </c>
      <c r="H9190" s="24">
        <v>0</v>
      </c>
      <c r="I9190" s="24">
        <v>0</v>
      </c>
      <c r="J9190" s="282">
        <v>15</v>
      </c>
      <c r="K9190" s="282">
        <v>0</v>
      </c>
    </row>
    <row r="9191" spans="1:11" x14ac:dyDescent="0.3">
      <c r="A9191" s="283" t="s">
        <v>2138</v>
      </c>
      <c r="B9191" s="283">
        <v>187</v>
      </c>
      <c r="C9191" s="24" t="str">
        <f t="shared" si="143"/>
        <v>id187</v>
      </c>
      <c r="D9191" s="283">
        <v>4724</v>
      </c>
      <c r="E9191" s="283">
        <v>1683</v>
      </c>
      <c r="F9191" s="283">
        <v>69914</v>
      </c>
      <c r="G9191" s="24">
        <v>100</v>
      </c>
      <c r="H9191" s="24">
        <v>0</v>
      </c>
      <c r="I9191" s="24">
        <v>0</v>
      </c>
      <c r="J9191" s="282">
        <v>15</v>
      </c>
      <c r="K9191" s="282">
        <v>0</v>
      </c>
    </row>
    <row r="9192" spans="1:11" x14ac:dyDescent="0.3">
      <c r="A9192" s="283" t="s">
        <v>2138</v>
      </c>
      <c r="B9192" s="283">
        <v>188</v>
      </c>
      <c r="C9192" s="24" t="str">
        <f t="shared" si="143"/>
        <v>id188</v>
      </c>
      <c r="D9192" s="283">
        <v>4775</v>
      </c>
      <c r="E9192" s="283">
        <v>1701</v>
      </c>
      <c r="F9192" s="283">
        <v>70718</v>
      </c>
      <c r="G9192" s="24">
        <v>100</v>
      </c>
      <c r="H9192" s="24">
        <v>0</v>
      </c>
      <c r="I9192" s="24">
        <v>0</v>
      </c>
      <c r="J9192" s="282">
        <v>15</v>
      </c>
      <c r="K9192" s="282">
        <v>0</v>
      </c>
    </row>
    <row r="9193" spans="1:11" x14ac:dyDescent="0.3">
      <c r="A9193" s="283" t="s">
        <v>2138</v>
      </c>
      <c r="B9193" s="283">
        <v>189</v>
      </c>
      <c r="C9193" s="24" t="str">
        <f t="shared" si="143"/>
        <v>id189</v>
      </c>
      <c r="D9193" s="283">
        <v>4825</v>
      </c>
      <c r="E9193" s="283">
        <v>1719</v>
      </c>
      <c r="F9193" s="283">
        <v>71678</v>
      </c>
      <c r="G9193" s="24">
        <v>100</v>
      </c>
      <c r="H9193" s="24">
        <v>0</v>
      </c>
      <c r="I9193" s="24">
        <v>0</v>
      </c>
      <c r="J9193" s="282">
        <v>15</v>
      </c>
      <c r="K9193" s="282">
        <v>0</v>
      </c>
    </row>
    <row r="9194" spans="1:11" x14ac:dyDescent="0.3">
      <c r="A9194" s="283" t="s">
        <v>2138</v>
      </c>
      <c r="B9194" s="283">
        <v>190</v>
      </c>
      <c r="C9194" s="24" t="str">
        <f t="shared" si="143"/>
        <v>id190</v>
      </c>
      <c r="D9194" s="283">
        <v>4877</v>
      </c>
      <c r="E9194" s="283">
        <v>1738</v>
      </c>
      <c r="F9194" s="283">
        <v>72501</v>
      </c>
      <c r="G9194" s="24">
        <v>100</v>
      </c>
      <c r="H9194" s="24">
        <v>0</v>
      </c>
      <c r="I9194" s="24">
        <v>0</v>
      </c>
      <c r="J9194" s="282">
        <v>15</v>
      </c>
      <c r="K9194" s="282">
        <v>0</v>
      </c>
    </row>
    <row r="9195" spans="1:11" x14ac:dyDescent="0.3">
      <c r="A9195" s="283" t="s">
        <v>2138</v>
      </c>
      <c r="B9195" s="283">
        <v>191</v>
      </c>
      <c r="C9195" s="24" t="str">
        <f t="shared" si="143"/>
        <v>id191</v>
      </c>
      <c r="D9195" s="283">
        <v>4929</v>
      </c>
      <c r="E9195" s="283">
        <v>1756</v>
      </c>
      <c r="F9195" s="283">
        <v>73334</v>
      </c>
      <c r="G9195" s="24">
        <v>100</v>
      </c>
      <c r="H9195" s="24">
        <v>0</v>
      </c>
      <c r="I9195" s="24">
        <v>0</v>
      </c>
      <c r="J9195" s="282">
        <v>15</v>
      </c>
      <c r="K9195" s="282">
        <v>0</v>
      </c>
    </row>
    <row r="9196" spans="1:11" x14ac:dyDescent="0.3">
      <c r="A9196" s="283" t="s">
        <v>2138</v>
      </c>
      <c r="B9196" s="283">
        <v>192</v>
      </c>
      <c r="C9196" s="24" t="str">
        <f t="shared" si="143"/>
        <v>id192</v>
      </c>
      <c r="D9196" s="283">
        <v>4981</v>
      </c>
      <c r="E9196" s="283">
        <v>1775</v>
      </c>
      <c r="F9196" s="283">
        <v>74175</v>
      </c>
      <c r="G9196" s="24">
        <v>100</v>
      </c>
      <c r="H9196" s="24">
        <v>0</v>
      </c>
      <c r="I9196" s="24">
        <v>0</v>
      </c>
      <c r="J9196" s="282">
        <v>15</v>
      </c>
      <c r="K9196" s="282">
        <v>0</v>
      </c>
    </row>
    <row r="9197" spans="1:11" x14ac:dyDescent="0.3">
      <c r="A9197" s="283" t="s">
        <v>2138</v>
      </c>
      <c r="B9197" s="283">
        <v>193</v>
      </c>
      <c r="C9197" s="24" t="str">
        <f t="shared" si="143"/>
        <v>id193</v>
      </c>
      <c r="D9197" s="283">
        <v>5034</v>
      </c>
      <c r="E9197" s="283">
        <v>1794</v>
      </c>
      <c r="F9197" s="283">
        <v>75258</v>
      </c>
      <c r="G9197" s="24">
        <v>100</v>
      </c>
      <c r="H9197" s="24">
        <v>0</v>
      </c>
      <c r="I9197" s="24">
        <v>0</v>
      </c>
      <c r="J9197" s="282">
        <v>15</v>
      </c>
      <c r="K9197" s="282">
        <v>0</v>
      </c>
    </row>
    <row r="9198" spans="1:11" x14ac:dyDescent="0.3">
      <c r="A9198" s="283" t="s">
        <v>2138</v>
      </c>
      <c r="B9198" s="283">
        <v>194</v>
      </c>
      <c r="C9198" s="24" t="str">
        <f t="shared" si="143"/>
        <v>id194</v>
      </c>
      <c r="D9198" s="283">
        <v>5087</v>
      </c>
      <c r="E9198" s="283">
        <v>1813</v>
      </c>
      <c r="F9198" s="283">
        <v>76121</v>
      </c>
      <c r="G9198" s="24">
        <v>100</v>
      </c>
      <c r="H9198" s="24">
        <v>0</v>
      </c>
      <c r="I9198" s="24">
        <v>0</v>
      </c>
      <c r="J9198" s="282">
        <v>15</v>
      </c>
      <c r="K9198" s="282">
        <v>0</v>
      </c>
    </row>
    <row r="9199" spans="1:11" x14ac:dyDescent="0.3">
      <c r="A9199" s="283" t="s">
        <v>2138</v>
      </c>
      <c r="B9199" s="283">
        <v>195</v>
      </c>
      <c r="C9199" s="24" t="str">
        <f t="shared" si="143"/>
        <v>id195</v>
      </c>
      <c r="D9199" s="283">
        <v>5141</v>
      </c>
      <c r="E9199" s="283">
        <v>1832</v>
      </c>
      <c r="F9199" s="283">
        <v>76993</v>
      </c>
      <c r="G9199" s="24">
        <v>100</v>
      </c>
      <c r="H9199" s="24">
        <v>0</v>
      </c>
      <c r="I9199" s="24">
        <v>0</v>
      </c>
      <c r="J9199" s="282">
        <v>15</v>
      </c>
      <c r="K9199" s="282">
        <v>0</v>
      </c>
    </row>
    <row r="9200" spans="1:11" x14ac:dyDescent="0.3">
      <c r="A9200" s="283" t="s">
        <v>2138</v>
      </c>
      <c r="B9200" s="283">
        <v>196</v>
      </c>
      <c r="C9200" s="24" t="str">
        <f t="shared" si="143"/>
        <v>id196</v>
      </c>
      <c r="D9200" s="283">
        <v>5196</v>
      </c>
      <c r="E9200" s="283">
        <v>1851</v>
      </c>
      <c r="F9200" s="283">
        <v>77875</v>
      </c>
      <c r="G9200" s="24">
        <v>100</v>
      </c>
      <c r="H9200" s="24">
        <v>0</v>
      </c>
      <c r="I9200" s="24">
        <v>0</v>
      </c>
      <c r="J9200" s="282">
        <v>15</v>
      </c>
      <c r="K9200" s="282">
        <v>0</v>
      </c>
    </row>
    <row r="9201" spans="1:11" x14ac:dyDescent="0.3">
      <c r="A9201" s="283" t="s">
        <v>2138</v>
      </c>
      <c r="B9201" s="283">
        <v>197</v>
      </c>
      <c r="C9201" s="24" t="str">
        <f t="shared" si="143"/>
        <v>id197</v>
      </c>
      <c r="D9201" s="283">
        <v>5251</v>
      </c>
      <c r="E9201" s="283">
        <v>1871</v>
      </c>
      <c r="F9201" s="283">
        <v>79011</v>
      </c>
      <c r="G9201" s="24">
        <v>100</v>
      </c>
      <c r="H9201" s="24">
        <v>0</v>
      </c>
      <c r="I9201" s="24">
        <v>0</v>
      </c>
      <c r="J9201" s="282">
        <v>15</v>
      </c>
      <c r="K9201" s="282">
        <v>0</v>
      </c>
    </row>
    <row r="9202" spans="1:11" x14ac:dyDescent="0.3">
      <c r="A9202" s="283" t="s">
        <v>2138</v>
      </c>
      <c r="B9202" s="283">
        <v>198</v>
      </c>
      <c r="C9202" s="24" t="str">
        <f t="shared" si="143"/>
        <v>id198</v>
      </c>
      <c r="D9202" s="283">
        <v>5307</v>
      </c>
      <c r="E9202" s="283">
        <v>1891</v>
      </c>
      <c r="F9202" s="283">
        <v>79915</v>
      </c>
      <c r="G9202" s="24">
        <v>100</v>
      </c>
      <c r="H9202" s="24">
        <v>0</v>
      </c>
      <c r="I9202" s="24">
        <v>0</v>
      </c>
      <c r="J9202" s="282">
        <v>15</v>
      </c>
      <c r="K9202" s="282">
        <v>0</v>
      </c>
    </row>
    <row r="9203" spans="1:11" x14ac:dyDescent="0.3">
      <c r="A9203" s="283" t="s">
        <v>2138</v>
      </c>
      <c r="B9203" s="283">
        <v>199</v>
      </c>
      <c r="C9203" s="24" t="str">
        <f t="shared" si="143"/>
        <v>id199</v>
      </c>
      <c r="D9203" s="283">
        <v>5363</v>
      </c>
      <c r="E9203" s="283">
        <v>1911</v>
      </c>
      <c r="F9203" s="283">
        <v>80829</v>
      </c>
      <c r="G9203" s="24">
        <v>100</v>
      </c>
      <c r="H9203" s="24">
        <v>0</v>
      </c>
      <c r="I9203" s="24">
        <v>0</v>
      </c>
      <c r="J9203" s="282">
        <v>15</v>
      </c>
      <c r="K9203" s="282">
        <v>0</v>
      </c>
    </row>
    <row r="9204" spans="1:11" x14ac:dyDescent="0.3">
      <c r="A9204" s="283" t="s">
        <v>2138</v>
      </c>
      <c r="B9204" s="283">
        <v>200</v>
      </c>
      <c r="C9204" s="24" t="str">
        <f t="shared" si="143"/>
        <v>id200</v>
      </c>
      <c r="D9204" s="283">
        <v>5420</v>
      </c>
      <c r="E9204" s="283">
        <v>1931</v>
      </c>
      <c r="F9204" s="283">
        <v>81753</v>
      </c>
      <c r="G9204" s="24">
        <v>100</v>
      </c>
      <c r="H9204" s="24">
        <v>0</v>
      </c>
      <c r="I9204" s="24">
        <v>0</v>
      </c>
      <c r="J9204" s="282">
        <v>15</v>
      </c>
      <c r="K9204" s="282">
        <v>0</v>
      </c>
    </row>
    <row r="9205" spans="1:11" x14ac:dyDescent="0.3">
      <c r="A9205" s="283" t="s">
        <v>2138</v>
      </c>
      <c r="B9205" s="283">
        <v>201</v>
      </c>
      <c r="C9205" s="24" t="str">
        <f t="shared" si="143"/>
        <v>id201</v>
      </c>
      <c r="D9205" s="283">
        <v>5910</v>
      </c>
      <c r="E9205" s="283">
        <v>2106</v>
      </c>
      <c r="F9205" s="283">
        <v>90301</v>
      </c>
      <c r="G9205" s="24">
        <v>100</v>
      </c>
      <c r="H9205" s="24">
        <v>0</v>
      </c>
      <c r="I9205" s="24">
        <v>0</v>
      </c>
      <c r="J9205" s="282">
        <v>15</v>
      </c>
      <c r="K9205" s="282">
        <v>0</v>
      </c>
    </row>
    <row r="9206" spans="1:11" x14ac:dyDescent="0.3">
      <c r="A9206" s="283" t="s">
        <v>2138</v>
      </c>
      <c r="B9206" s="283">
        <v>202</v>
      </c>
      <c r="C9206" s="24" t="str">
        <f t="shared" si="143"/>
        <v>id202</v>
      </c>
      <c r="D9206" s="283">
        <v>5973</v>
      </c>
      <c r="E9206" s="283">
        <v>2128</v>
      </c>
      <c r="F9206" s="283">
        <v>91427</v>
      </c>
      <c r="G9206" s="24">
        <v>100</v>
      </c>
      <c r="H9206" s="24">
        <v>0</v>
      </c>
      <c r="I9206" s="24">
        <v>0</v>
      </c>
      <c r="J9206" s="282">
        <v>15</v>
      </c>
      <c r="K9206" s="282">
        <v>0</v>
      </c>
    </row>
    <row r="9207" spans="1:11" x14ac:dyDescent="0.3">
      <c r="A9207" s="283" t="s">
        <v>2138</v>
      </c>
      <c r="B9207" s="283">
        <v>203</v>
      </c>
      <c r="C9207" s="24" t="str">
        <f t="shared" si="143"/>
        <v>id203</v>
      </c>
      <c r="D9207" s="283">
        <v>6036</v>
      </c>
      <c r="E9207" s="283">
        <v>2151</v>
      </c>
      <c r="F9207" s="283">
        <v>92534</v>
      </c>
      <c r="G9207" s="24">
        <v>100</v>
      </c>
      <c r="H9207" s="24">
        <v>0</v>
      </c>
      <c r="I9207" s="24">
        <v>0</v>
      </c>
      <c r="J9207" s="282">
        <v>15</v>
      </c>
      <c r="K9207" s="282">
        <v>0</v>
      </c>
    </row>
    <row r="9208" spans="1:11" x14ac:dyDescent="0.3">
      <c r="A9208" s="283" t="s">
        <v>2138</v>
      </c>
      <c r="B9208" s="283">
        <v>204</v>
      </c>
      <c r="C9208" s="24" t="str">
        <f t="shared" si="143"/>
        <v>id204</v>
      </c>
      <c r="D9208" s="283">
        <v>6100</v>
      </c>
      <c r="E9208" s="283">
        <v>2173</v>
      </c>
      <c r="F9208" s="283">
        <v>93655</v>
      </c>
      <c r="G9208" s="24">
        <v>100</v>
      </c>
      <c r="H9208" s="24">
        <v>0</v>
      </c>
      <c r="I9208" s="24">
        <v>0</v>
      </c>
      <c r="J9208" s="282">
        <v>15</v>
      </c>
      <c r="K9208" s="282">
        <v>0</v>
      </c>
    </row>
    <row r="9209" spans="1:11" x14ac:dyDescent="0.3">
      <c r="A9209" s="283" t="s">
        <v>2138</v>
      </c>
      <c r="B9209" s="283">
        <v>205</v>
      </c>
      <c r="C9209" s="24" t="str">
        <f t="shared" si="143"/>
        <v>id205</v>
      </c>
      <c r="D9209" s="283">
        <v>6164</v>
      </c>
      <c r="E9209" s="283">
        <v>2196</v>
      </c>
      <c r="F9209" s="283">
        <v>95175</v>
      </c>
      <c r="G9209" s="24">
        <v>100</v>
      </c>
      <c r="H9209" s="24">
        <v>0</v>
      </c>
      <c r="I9209" s="24">
        <v>0</v>
      </c>
      <c r="J9209" s="282">
        <v>15</v>
      </c>
      <c r="K9209" s="282">
        <v>0</v>
      </c>
    </row>
    <row r="9210" spans="1:11" x14ac:dyDescent="0.3">
      <c r="A9210" s="283" t="s">
        <v>2138</v>
      </c>
      <c r="B9210" s="283">
        <v>206</v>
      </c>
      <c r="C9210" s="24" t="str">
        <f t="shared" si="143"/>
        <v>id206</v>
      </c>
      <c r="D9210" s="283">
        <v>6229</v>
      </c>
      <c r="E9210" s="283">
        <v>2220</v>
      </c>
      <c r="F9210" s="283">
        <v>96425</v>
      </c>
      <c r="G9210" s="24">
        <v>100</v>
      </c>
      <c r="H9210" s="24">
        <v>0</v>
      </c>
      <c r="I9210" s="24">
        <v>0</v>
      </c>
      <c r="J9210" s="282">
        <v>15</v>
      </c>
      <c r="K9210" s="282">
        <v>0</v>
      </c>
    </row>
    <row r="9211" spans="1:11" x14ac:dyDescent="0.3">
      <c r="A9211" s="283" t="s">
        <v>2138</v>
      </c>
      <c r="B9211" s="283">
        <v>207</v>
      </c>
      <c r="C9211" s="24" t="str">
        <f t="shared" si="143"/>
        <v>id207</v>
      </c>
      <c r="D9211" s="283">
        <v>6295</v>
      </c>
      <c r="E9211" s="283">
        <v>2243</v>
      </c>
      <c r="F9211" s="283">
        <v>97690</v>
      </c>
      <c r="G9211" s="24">
        <v>100</v>
      </c>
      <c r="H9211" s="24">
        <v>0</v>
      </c>
      <c r="I9211" s="24">
        <v>0</v>
      </c>
      <c r="J9211" s="282">
        <v>15</v>
      </c>
      <c r="K9211" s="282">
        <v>0</v>
      </c>
    </row>
    <row r="9212" spans="1:11" x14ac:dyDescent="0.3">
      <c r="A9212" s="283" t="s">
        <v>2138</v>
      </c>
      <c r="B9212" s="283">
        <v>208</v>
      </c>
      <c r="C9212" s="24" t="str">
        <f t="shared" si="143"/>
        <v>id208</v>
      </c>
      <c r="D9212" s="283">
        <v>6361</v>
      </c>
      <c r="E9212" s="283">
        <v>2267</v>
      </c>
      <c r="F9212" s="283">
        <v>98938</v>
      </c>
      <c r="G9212" s="24">
        <v>100</v>
      </c>
      <c r="H9212" s="24">
        <v>0</v>
      </c>
      <c r="I9212" s="24">
        <v>0</v>
      </c>
      <c r="J9212" s="282">
        <v>15</v>
      </c>
      <c r="K9212" s="282">
        <v>0</v>
      </c>
    </row>
    <row r="9213" spans="1:11" x14ac:dyDescent="0.3">
      <c r="A9213" s="283" t="s">
        <v>2138</v>
      </c>
      <c r="B9213" s="283">
        <v>209</v>
      </c>
      <c r="C9213" s="24" t="str">
        <f t="shared" si="143"/>
        <v>id209</v>
      </c>
      <c r="D9213" s="283">
        <v>6428</v>
      </c>
      <c r="E9213" s="283">
        <v>2290</v>
      </c>
      <c r="F9213" s="283">
        <v>100270</v>
      </c>
      <c r="G9213" s="24">
        <v>100</v>
      </c>
      <c r="H9213" s="24">
        <v>0</v>
      </c>
      <c r="I9213" s="24">
        <v>0</v>
      </c>
      <c r="J9213" s="282">
        <v>15</v>
      </c>
      <c r="K9213" s="282">
        <v>0</v>
      </c>
    </row>
    <row r="9214" spans="1:11" x14ac:dyDescent="0.3">
      <c r="A9214" s="283" t="s">
        <v>2138</v>
      </c>
      <c r="B9214" s="283">
        <v>210</v>
      </c>
      <c r="C9214" s="24" t="str">
        <f t="shared" si="143"/>
        <v>id210</v>
      </c>
      <c r="D9214" s="283">
        <v>6495</v>
      </c>
      <c r="E9214" s="283">
        <v>2314</v>
      </c>
      <c r="F9214" s="283">
        <v>101550</v>
      </c>
      <c r="G9214" s="24">
        <v>100</v>
      </c>
      <c r="H9214" s="24">
        <v>0</v>
      </c>
      <c r="I9214" s="24">
        <v>0</v>
      </c>
      <c r="J9214" s="282">
        <v>15</v>
      </c>
      <c r="K9214" s="282">
        <v>0</v>
      </c>
    </row>
    <row r="9215" spans="1:11" x14ac:dyDescent="0.3">
      <c r="A9215" s="283" t="s">
        <v>2138</v>
      </c>
      <c r="B9215" s="283">
        <v>211</v>
      </c>
      <c r="C9215" s="24" t="str">
        <f t="shared" si="143"/>
        <v>id211</v>
      </c>
      <c r="D9215" s="283">
        <v>6563</v>
      </c>
      <c r="E9215" s="283">
        <v>2339</v>
      </c>
      <c r="F9215" s="283">
        <v>102881</v>
      </c>
      <c r="G9215" s="24">
        <v>100</v>
      </c>
      <c r="H9215" s="24">
        <v>0</v>
      </c>
      <c r="I9215" s="24">
        <v>0</v>
      </c>
      <c r="J9215" s="282">
        <v>15</v>
      </c>
      <c r="K9215" s="282">
        <v>0</v>
      </c>
    </row>
    <row r="9216" spans="1:11" x14ac:dyDescent="0.3">
      <c r="A9216" s="283" t="s">
        <v>2138</v>
      </c>
      <c r="B9216" s="283">
        <v>212</v>
      </c>
      <c r="C9216" s="24" t="str">
        <f t="shared" si="143"/>
        <v>id212</v>
      </c>
      <c r="D9216" s="283">
        <v>6632</v>
      </c>
      <c r="E9216" s="283">
        <v>2363</v>
      </c>
      <c r="F9216" s="283">
        <v>104229</v>
      </c>
      <c r="G9216" s="24">
        <v>100</v>
      </c>
      <c r="H9216" s="24">
        <v>0</v>
      </c>
      <c r="I9216" s="24">
        <v>0</v>
      </c>
      <c r="J9216" s="282">
        <v>15</v>
      </c>
      <c r="K9216" s="282">
        <v>0</v>
      </c>
    </row>
    <row r="9217" spans="1:11" x14ac:dyDescent="0.3">
      <c r="A9217" s="283" t="s">
        <v>2138</v>
      </c>
      <c r="B9217" s="283">
        <v>213</v>
      </c>
      <c r="C9217" s="24" t="str">
        <f t="shared" si="143"/>
        <v>id213</v>
      </c>
      <c r="D9217" s="283">
        <v>6702</v>
      </c>
      <c r="E9217" s="283">
        <v>2388</v>
      </c>
      <c r="F9217" s="283">
        <v>105594</v>
      </c>
      <c r="G9217" s="24">
        <v>100</v>
      </c>
      <c r="H9217" s="24">
        <v>0</v>
      </c>
      <c r="I9217" s="24">
        <v>0</v>
      </c>
      <c r="J9217" s="282">
        <v>15</v>
      </c>
      <c r="K9217" s="282">
        <v>0</v>
      </c>
    </row>
    <row r="9218" spans="1:11" x14ac:dyDescent="0.3">
      <c r="A9218" s="283" t="s">
        <v>2138</v>
      </c>
      <c r="B9218" s="283">
        <v>214</v>
      </c>
      <c r="C9218" s="24" t="str">
        <f t="shared" si="143"/>
        <v>id214</v>
      </c>
      <c r="D9218" s="283">
        <v>6772</v>
      </c>
      <c r="E9218" s="283">
        <v>2413</v>
      </c>
      <c r="F9218" s="283">
        <v>106977</v>
      </c>
      <c r="G9218" s="24">
        <v>100</v>
      </c>
      <c r="H9218" s="24">
        <v>0</v>
      </c>
      <c r="I9218" s="24">
        <v>0</v>
      </c>
      <c r="J9218" s="282">
        <v>15</v>
      </c>
      <c r="K9218" s="282">
        <v>0</v>
      </c>
    </row>
    <row r="9219" spans="1:11" x14ac:dyDescent="0.3">
      <c r="A9219" s="283" t="s">
        <v>2138</v>
      </c>
      <c r="B9219" s="283">
        <v>215</v>
      </c>
      <c r="C9219" s="24" t="str">
        <f t="shared" si="143"/>
        <v>id215</v>
      </c>
      <c r="D9219" s="283">
        <v>6843</v>
      </c>
      <c r="E9219" s="283">
        <v>2438</v>
      </c>
      <c r="F9219" s="283">
        <v>108340</v>
      </c>
      <c r="G9219" s="24">
        <v>100</v>
      </c>
      <c r="H9219" s="24">
        <v>0</v>
      </c>
      <c r="I9219" s="24">
        <v>0</v>
      </c>
      <c r="J9219" s="282">
        <v>15</v>
      </c>
      <c r="K9219" s="282">
        <v>0</v>
      </c>
    </row>
    <row r="9220" spans="1:11" x14ac:dyDescent="0.3">
      <c r="A9220" s="283" t="s">
        <v>2138</v>
      </c>
      <c r="B9220" s="283">
        <v>216</v>
      </c>
      <c r="C9220" s="24" t="str">
        <f t="shared" si="143"/>
        <v>id216</v>
      </c>
      <c r="D9220" s="283">
        <v>6915</v>
      </c>
      <c r="E9220" s="283">
        <v>2464</v>
      </c>
      <c r="F9220" s="283">
        <v>109757</v>
      </c>
      <c r="G9220" s="24">
        <v>100</v>
      </c>
      <c r="H9220" s="24">
        <v>0</v>
      </c>
      <c r="I9220" s="24">
        <v>0</v>
      </c>
      <c r="J9220" s="282">
        <v>15</v>
      </c>
      <c r="K9220" s="282">
        <v>0</v>
      </c>
    </row>
    <row r="9221" spans="1:11" x14ac:dyDescent="0.3">
      <c r="A9221" s="283" t="s">
        <v>2138</v>
      </c>
      <c r="B9221" s="283">
        <v>217</v>
      </c>
      <c r="C9221" s="24" t="str">
        <f t="shared" si="143"/>
        <v>id217</v>
      </c>
      <c r="D9221" s="283">
        <v>6987</v>
      </c>
      <c r="E9221" s="283">
        <v>2490</v>
      </c>
      <c r="F9221" s="283">
        <v>111078</v>
      </c>
      <c r="G9221" s="24">
        <v>100</v>
      </c>
      <c r="H9221" s="24">
        <v>0</v>
      </c>
      <c r="I9221" s="24">
        <v>0</v>
      </c>
      <c r="J9221" s="282">
        <v>15</v>
      </c>
      <c r="K9221" s="282">
        <v>0</v>
      </c>
    </row>
    <row r="9222" spans="1:11" x14ac:dyDescent="0.3">
      <c r="A9222" s="283" t="s">
        <v>2138</v>
      </c>
      <c r="B9222" s="283">
        <v>218</v>
      </c>
      <c r="C9222" s="24" t="str">
        <f t="shared" ref="C9222:C9285" si="144">A9222&amp;B9222</f>
        <v>id218</v>
      </c>
      <c r="D9222" s="283">
        <v>7060</v>
      </c>
      <c r="E9222" s="283">
        <v>2516</v>
      </c>
      <c r="F9222" s="283">
        <v>112453</v>
      </c>
      <c r="G9222" s="24">
        <v>100</v>
      </c>
      <c r="H9222" s="24">
        <v>0</v>
      </c>
      <c r="I9222" s="24">
        <v>0</v>
      </c>
      <c r="J9222" s="282">
        <v>15</v>
      </c>
      <c r="K9222" s="282">
        <v>0</v>
      </c>
    </row>
    <row r="9223" spans="1:11" x14ac:dyDescent="0.3">
      <c r="A9223" s="283" t="s">
        <v>2138</v>
      </c>
      <c r="B9223" s="283">
        <v>219</v>
      </c>
      <c r="C9223" s="24" t="str">
        <f t="shared" si="144"/>
        <v>id219</v>
      </c>
      <c r="D9223" s="283">
        <v>7134</v>
      </c>
      <c r="E9223" s="283">
        <v>2542</v>
      </c>
      <c r="F9223" s="283">
        <v>113805</v>
      </c>
      <c r="G9223" s="24">
        <v>100</v>
      </c>
      <c r="H9223" s="24">
        <v>0</v>
      </c>
      <c r="I9223" s="24">
        <v>0</v>
      </c>
      <c r="J9223" s="282">
        <v>15</v>
      </c>
      <c r="K9223" s="282">
        <v>0</v>
      </c>
    </row>
    <row r="9224" spans="1:11" x14ac:dyDescent="0.3">
      <c r="A9224" s="283" t="s">
        <v>2138</v>
      </c>
      <c r="B9224" s="283">
        <v>220</v>
      </c>
      <c r="C9224" s="24" t="str">
        <f t="shared" si="144"/>
        <v>id220</v>
      </c>
      <c r="D9224" s="283">
        <v>7209</v>
      </c>
      <c r="E9224" s="283">
        <v>2569</v>
      </c>
      <c r="F9224" s="283">
        <v>115173</v>
      </c>
      <c r="G9224" s="24">
        <v>100</v>
      </c>
      <c r="H9224" s="24">
        <v>0</v>
      </c>
      <c r="I9224" s="24">
        <v>0</v>
      </c>
      <c r="J9224" s="282">
        <v>15</v>
      </c>
      <c r="K9224" s="282">
        <v>0</v>
      </c>
    </row>
    <row r="9225" spans="1:11" x14ac:dyDescent="0.3">
      <c r="A9225" s="283" t="s">
        <v>2138</v>
      </c>
      <c r="B9225" s="283">
        <v>221</v>
      </c>
      <c r="C9225" s="24" t="str">
        <f t="shared" si="144"/>
        <v>id221</v>
      </c>
      <c r="D9225" s="283">
        <v>7861</v>
      </c>
      <c r="E9225" s="283">
        <v>2801</v>
      </c>
      <c r="F9225" s="283">
        <v>126849</v>
      </c>
      <c r="G9225" s="24">
        <v>100</v>
      </c>
      <c r="H9225" s="24">
        <v>0</v>
      </c>
      <c r="I9225" s="24">
        <v>0</v>
      </c>
      <c r="J9225" s="282">
        <v>15</v>
      </c>
      <c r="K9225" s="282">
        <v>0</v>
      </c>
    </row>
    <row r="9226" spans="1:11" x14ac:dyDescent="0.3">
      <c r="A9226" s="283" t="s">
        <v>2138</v>
      </c>
      <c r="B9226" s="283">
        <v>222</v>
      </c>
      <c r="C9226" s="24" t="str">
        <f t="shared" si="144"/>
        <v>id222</v>
      </c>
      <c r="D9226" s="283">
        <v>7943</v>
      </c>
      <c r="E9226" s="283">
        <v>2830</v>
      </c>
      <c r="F9226" s="283">
        <v>128496</v>
      </c>
      <c r="G9226" s="24">
        <v>100</v>
      </c>
      <c r="H9226" s="24">
        <v>0</v>
      </c>
      <c r="I9226" s="24">
        <v>0</v>
      </c>
      <c r="J9226" s="282">
        <v>15</v>
      </c>
      <c r="K9226" s="282">
        <v>0</v>
      </c>
    </row>
    <row r="9227" spans="1:11" x14ac:dyDescent="0.3">
      <c r="A9227" s="283" t="s">
        <v>2138</v>
      </c>
      <c r="B9227" s="283">
        <v>223</v>
      </c>
      <c r="C9227" s="24" t="str">
        <f t="shared" si="144"/>
        <v>id223</v>
      </c>
      <c r="D9227" s="283">
        <v>8026</v>
      </c>
      <c r="E9227" s="283">
        <v>2860</v>
      </c>
      <c r="F9227" s="283">
        <v>130091</v>
      </c>
      <c r="G9227" s="24">
        <v>100</v>
      </c>
      <c r="H9227" s="24">
        <v>0</v>
      </c>
      <c r="I9227" s="24">
        <v>0</v>
      </c>
      <c r="J9227" s="282">
        <v>15</v>
      </c>
      <c r="K9227" s="282">
        <v>0</v>
      </c>
    </row>
    <row r="9228" spans="1:11" x14ac:dyDescent="0.3">
      <c r="A9228" s="283" t="s">
        <v>2138</v>
      </c>
      <c r="B9228" s="283">
        <v>224</v>
      </c>
      <c r="C9228" s="24" t="str">
        <f t="shared" si="144"/>
        <v>id224</v>
      </c>
      <c r="D9228" s="283">
        <v>8109</v>
      </c>
      <c r="E9228" s="283">
        <v>2890</v>
      </c>
      <c r="F9228" s="283">
        <v>131779</v>
      </c>
      <c r="G9228" s="24">
        <v>100</v>
      </c>
      <c r="H9228" s="24">
        <v>0</v>
      </c>
      <c r="I9228" s="24">
        <v>0</v>
      </c>
      <c r="J9228" s="282">
        <v>15</v>
      </c>
      <c r="K9228" s="282">
        <v>0</v>
      </c>
    </row>
    <row r="9229" spans="1:11" x14ac:dyDescent="0.3">
      <c r="A9229" s="283" t="s">
        <v>2138</v>
      </c>
      <c r="B9229" s="283">
        <v>225</v>
      </c>
      <c r="C9229" s="24" t="str">
        <f t="shared" si="144"/>
        <v>id225</v>
      </c>
      <c r="D9229" s="283">
        <v>8194</v>
      </c>
      <c r="E9229" s="283">
        <v>2920</v>
      </c>
      <c r="F9229" s="283">
        <v>133487</v>
      </c>
      <c r="G9229" s="24">
        <v>100</v>
      </c>
      <c r="H9229" s="24">
        <v>0</v>
      </c>
      <c r="I9229" s="24">
        <v>0</v>
      </c>
      <c r="J9229" s="282">
        <v>15</v>
      </c>
      <c r="K9229" s="282">
        <v>0</v>
      </c>
    </row>
    <row r="9230" spans="1:11" x14ac:dyDescent="0.3">
      <c r="A9230" s="283" t="s">
        <v>2138</v>
      </c>
      <c r="B9230" s="283">
        <v>226</v>
      </c>
      <c r="C9230" s="24" t="str">
        <f t="shared" si="144"/>
        <v>id226</v>
      </c>
      <c r="D9230" s="283">
        <v>8279</v>
      </c>
      <c r="E9230" s="283">
        <v>2950</v>
      </c>
      <c r="F9230" s="283">
        <v>135142</v>
      </c>
      <c r="G9230" s="24">
        <v>100</v>
      </c>
      <c r="H9230" s="24">
        <v>0</v>
      </c>
      <c r="I9230" s="24">
        <v>0</v>
      </c>
      <c r="J9230" s="282">
        <v>15</v>
      </c>
      <c r="K9230" s="282">
        <v>0</v>
      </c>
    </row>
    <row r="9231" spans="1:11" x14ac:dyDescent="0.3">
      <c r="A9231" s="283" t="s">
        <v>2138</v>
      </c>
      <c r="B9231" s="283">
        <v>227</v>
      </c>
      <c r="C9231" s="24" t="str">
        <f t="shared" si="144"/>
        <v>id227</v>
      </c>
      <c r="D9231" s="283">
        <v>8365</v>
      </c>
      <c r="E9231" s="283">
        <v>2981</v>
      </c>
      <c r="F9231" s="283">
        <v>136893</v>
      </c>
      <c r="G9231" s="24">
        <v>100</v>
      </c>
      <c r="H9231" s="24">
        <v>0</v>
      </c>
      <c r="I9231" s="24">
        <v>0</v>
      </c>
      <c r="J9231" s="282">
        <v>15</v>
      </c>
      <c r="K9231" s="282">
        <v>0</v>
      </c>
    </row>
    <row r="9232" spans="1:11" x14ac:dyDescent="0.3">
      <c r="A9232" s="283" t="s">
        <v>2138</v>
      </c>
      <c r="B9232" s="283">
        <v>228</v>
      </c>
      <c r="C9232" s="24" t="str">
        <f t="shared" si="144"/>
        <v>id228</v>
      </c>
      <c r="D9232" s="283">
        <v>8452</v>
      </c>
      <c r="E9232" s="283">
        <v>3012</v>
      </c>
      <c r="F9232" s="283">
        <v>138589</v>
      </c>
      <c r="G9232" s="24">
        <v>100</v>
      </c>
      <c r="H9232" s="24">
        <v>0</v>
      </c>
      <c r="I9232" s="24">
        <v>0</v>
      </c>
      <c r="J9232" s="282">
        <v>15</v>
      </c>
      <c r="K9232" s="282">
        <v>0</v>
      </c>
    </row>
    <row r="9233" spans="1:11" x14ac:dyDescent="0.3">
      <c r="A9233" s="283" t="s">
        <v>2138</v>
      </c>
      <c r="B9233" s="283">
        <v>229</v>
      </c>
      <c r="C9233" s="24" t="str">
        <f t="shared" si="144"/>
        <v>id229</v>
      </c>
      <c r="D9233" s="283">
        <v>8540</v>
      </c>
      <c r="E9233" s="283">
        <v>3043</v>
      </c>
      <c r="F9233" s="283">
        <v>140382</v>
      </c>
      <c r="G9233" s="24">
        <v>100</v>
      </c>
      <c r="H9233" s="24">
        <v>0</v>
      </c>
      <c r="I9233" s="24">
        <v>0</v>
      </c>
      <c r="J9233" s="282">
        <v>15</v>
      </c>
      <c r="K9233" s="282">
        <v>0</v>
      </c>
    </row>
    <row r="9234" spans="1:11" x14ac:dyDescent="0.3">
      <c r="A9234" s="283" t="s">
        <v>2138</v>
      </c>
      <c r="B9234" s="283">
        <v>230</v>
      </c>
      <c r="C9234" s="24" t="str">
        <f t="shared" si="144"/>
        <v>id230</v>
      </c>
      <c r="D9234" s="283">
        <v>8629</v>
      </c>
      <c r="E9234" s="283">
        <v>3075</v>
      </c>
      <c r="F9234" s="283">
        <v>142120</v>
      </c>
      <c r="G9234" s="24">
        <v>100</v>
      </c>
      <c r="H9234" s="24">
        <v>0</v>
      </c>
      <c r="I9234" s="24">
        <v>0</v>
      </c>
      <c r="J9234" s="282">
        <v>15</v>
      </c>
      <c r="K9234" s="282">
        <v>0</v>
      </c>
    </row>
    <row r="9235" spans="1:11" x14ac:dyDescent="0.3">
      <c r="A9235" s="283" t="s">
        <v>2138</v>
      </c>
      <c r="B9235" s="283">
        <v>231</v>
      </c>
      <c r="C9235" s="24" t="str">
        <f t="shared" si="144"/>
        <v>id231</v>
      </c>
      <c r="D9235" s="283">
        <v>8718</v>
      </c>
      <c r="E9235" s="283">
        <v>3107</v>
      </c>
      <c r="F9235" s="283">
        <v>143957</v>
      </c>
      <c r="G9235" s="24">
        <v>100</v>
      </c>
      <c r="H9235" s="24">
        <v>0</v>
      </c>
      <c r="I9235" s="24">
        <v>0</v>
      </c>
      <c r="J9235" s="282">
        <v>15</v>
      </c>
      <c r="K9235" s="282">
        <v>0</v>
      </c>
    </row>
    <row r="9236" spans="1:11" x14ac:dyDescent="0.3">
      <c r="A9236" s="283" t="s">
        <v>2138</v>
      </c>
      <c r="B9236" s="283">
        <v>232</v>
      </c>
      <c r="C9236" s="24" t="str">
        <f t="shared" si="144"/>
        <v>id232</v>
      </c>
      <c r="D9236" s="283">
        <v>8809</v>
      </c>
      <c r="E9236" s="283">
        <v>3139</v>
      </c>
      <c r="F9236" s="283">
        <v>145817</v>
      </c>
      <c r="G9236" s="24">
        <v>100</v>
      </c>
      <c r="H9236" s="24">
        <v>0</v>
      </c>
      <c r="I9236" s="24">
        <v>0</v>
      </c>
      <c r="J9236" s="282">
        <v>15</v>
      </c>
      <c r="K9236" s="282">
        <v>0</v>
      </c>
    </row>
    <row r="9237" spans="1:11" x14ac:dyDescent="0.3">
      <c r="A9237" s="283" t="s">
        <v>2138</v>
      </c>
      <c r="B9237" s="283">
        <v>233</v>
      </c>
      <c r="C9237" s="24" t="str">
        <f t="shared" si="144"/>
        <v>id233</v>
      </c>
      <c r="D9237" s="283">
        <v>8900</v>
      </c>
      <c r="E9237" s="283">
        <v>3172</v>
      </c>
      <c r="F9237" s="283">
        <v>147619</v>
      </c>
      <c r="G9237" s="24">
        <v>100</v>
      </c>
      <c r="H9237" s="24">
        <v>0</v>
      </c>
      <c r="I9237" s="24">
        <v>0</v>
      </c>
      <c r="J9237" s="282">
        <v>15</v>
      </c>
      <c r="K9237" s="282">
        <v>0</v>
      </c>
    </row>
    <row r="9238" spans="1:11" x14ac:dyDescent="0.3">
      <c r="A9238" s="283" t="s">
        <v>2138</v>
      </c>
      <c r="B9238" s="283">
        <v>234</v>
      </c>
      <c r="C9238" s="24" t="str">
        <f t="shared" si="144"/>
        <v>id234</v>
      </c>
      <c r="D9238" s="283">
        <v>8992</v>
      </c>
      <c r="E9238" s="283">
        <v>3204</v>
      </c>
      <c r="F9238" s="283">
        <v>149525</v>
      </c>
      <c r="G9238" s="24">
        <v>100</v>
      </c>
      <c r="H9238" s="24">
        <v>0</v>
      </c>
      <c r="I9238" s="24">
        <v>0</v>
      </c>
      <c r="J9238" s="282">
        <v>15</v>
      </c>
      <c r="K9238" s="282">
        <v>0</v>
      </c>
    </row>
    <row r="9239" spans="1:11" x14ac:dyDescent="0.3">
      <c r="A9239" s="283" t="s">
        <v>2138</v>
      </c>
      <c r="B9239" s="283">
        <v>235</v>
      </c>
      <c r="C9239" s="24" t="str">
        <f t="shared" si="144"/>
        <v>id235</v>
      </c>
      <c r="D9239" s="283">
        <v>9085</v>
      </c>
      <c r="E9239" s="283">
        <v>3238</v>
      </c>
      <c r="F9239" s="283">
        <v>151371</v>
      </c>
      <c r="G9239" s="24">
        <v>100</v>
      </c>
      <c r="H9239" s="24">
        <v>0</v>
      </c>
      <c r="I9239" s="24">
        <v>0</v>
      </c>
      <c r="J9239" s="282">
        <v>15</v>
      </c>
      <c r="K9239" s="282">
        <v>0</v>
      </c>
    </row>
    <row r="9240" spans="1:11" x14ac:dyDescent="0.3">
      <c r="A9240" s="283" t="s">
        <v>2138</v>
      </c>
      <c r="B9240" s="283">
        <v>236</v>
      </c>
      <c r="C9240" s="24" t="str">
        <f t="shared" si="144"/>
        <v>id236</v>
      </c>
      <c r="D9240" s="283">
        <v>9179</v>
      </c>
      <c r="E9240" s="283">
        <v>3271</v>
      </c>
      <c r="F9240" s="283">
        <v>153323</v>
      </c>
      <c r="G9240" s="24">
        <v>100</v>
      </c>
      <c r="H9240" s="24">
        <v>0</v>
      </c>
      <c r="I9240" s="24">
        <v>0</v>
      </c>
      <c r="J9240" s="282">
        <v>15</v>
      </c>
      <c r="K9240" s="282">
        <v>0</v>
      </c>
    </row>
    <row r="9241" spans="1:11" x14ac:dyDescent="0.3">
      <c r="A9241" s="283" t="s">
        <v>2138</v>
      </c>
      <c r="B9241" s="283">
        <v>237</v>
      </c>
      <c r="C9241" s="24" t="str">
        <f t="shared" si="144"/>
        <v>id237</v>
      </c>
      <c r="D9241" s="283">
        <v>9274</v>
      </c>
      <c r="E9241" s="283">
        <v>3305</v>
      </c>
      <c r="F9241" s="283">
        <v>155215</v>
      </c>
      <c r="G9241" s="24">
        <v>100</v>
      </c>
      <c r="H9241" s="24">
        <v>0</v>
      </c>
      <c r="I9241" s="24">
        <v>0</v>
      </c>
      <c r="J9241" s="282">
        <v>15</v>
      </c>
      <c r="K9241" s="282">
        <v>0</v>
      </c>
    </row>
    <row r="9242" spans="1:11" x14ac:dyDescent="0.3">
      <c r="A9242" s="283" t="s">
        <v>2138</v>
      </c>
      <c r="B9242" s="283">
        <v>238</v>
      </c>
      <c r="C9242" s="24" t="str">
        <f t="shared" si="144"/>
        <v>id238</v>
      </c>
      <c r="D9242" s="283">
        <v>9370</v>
      </c>
      <c r="E9242" s="283">
        <v>3339</v>
      </c>
      <c r="F9242" s="283">
        <v>157214</v>
      </c>
      <c r="G9242" s="24">
        <v>100</v>
      </c>
      <c r="H9242" s="24">
        <v>0</v>
      </c>
      <c r="I9242" s="24">
        <v>0</v>
      </c>
      <c r="J9242" s="282">
        <v>15</v>
      </c>
      <c r="K9242" s="282">
        <v>0</v>
      </c>
    </row>
    <row r="9243" spans="1:11" x14ac:dyDescent="0.3">
      <c r="A9243" s="283" t="s">
        <v>2138</v>
      </c>
      <c r="B9243" s="283">
        <v>239</v>
      </c>
      <c r="C9243" s="24" t="str">
        <f t="shared" si="144"/>
        <v>id239</v>
      </c>
      <c r="D9243" s="283">
        <v>9467</v>
      </c>
      <c r="E9243" s="283">
        <v>3374</v>
      </c>
      <c r="F9243" s="283">
        <v>159152</v>
      </c>
      <c r="G9243" s="24">
        <v>100</v>
      </c>
      <c r="H9243" s="24">
        <v>0</v>
      </c>
      <c r="I9243" s="24">
        <v>0</v>
      </c>
      <c r="J9243" s="282">
        <v>15</v>
      </c>
      <c r="K9243" s="282">
        <v>0</v>
      </c>
    </row>
    <row r="9244" spans="1:11" x14ac:dyDescent="0.3">
      <c r="A9244" s="283" t="s">
        <v>2138</v>
      </c>
      <c r="B9244" s="283">
        <v>240</v>
      </c>
      <c r="C9244" s="24" t="str">
        <f t="shared" si="144"/>
        <v>id240</v>
      </c>
      <c r="D9244" s="283">
        <v>9565</v>
      </c>
      <c r="E9244" s="283">
        <v>3408</v>
      </c>
      <c r="F9244" s="283">
        <v>161200</v>
      </c>
      <c r="G9244" s="24">
        <v>100</v>
      </c>
      <c r="H9244" s="24">
        <v>0</v>
      </c>
      <c r="I9244" s="24">
        <v>0</v>
      </c>
      <c r="J9244" s="282">
        <v>15</v>
      </c>
      <c r="K9244" s="282">
        <v>0</v>
      </c>
    </row>
    <row r="9245" spans="1:11" x14ac:dyDescent="0.3">
      <c r="A9245" s="283" t="s">
        <v>2138</v>
      </c>
      <c r="B9245" s="283">
        <v>241</v>
      </c>
      <c r="C9245" s="24" t="str">
        <f t="shared" si="144"/>
        <v>id241</v>
      </c>
      <c r="D9245" s="283">
        <v>10429</v>
      </c>
      <c r="E9245" s="283">
        <v>3716</v>
      </c>
      <c r="F9245" s="283">
        <v>177988</v>
      </c>
      <c r="G9245" s="24">
        <v>100</v>
      </c>
      <c r="H9245" s="24">
        <v>0</v>
      </c>
      <c r="I9245" s="24">
        <v>0</v>
      </c>
      <c r="J9245" s="282">
        <v>15</v>
      </c>
      <c r="K9245" s="282">
        <v>0</v>
      </c>
    </row>
    <row r="9246" spans="1:11" x14ac:dyDescent="0.3">
      <c r="A9246" s="283" t="s">
        <v>2138</v>
      </c>
      <c r="B9246" s="283">
        <v>242</v>
      </c>
      <c r="C9246" s="24" t="str">
        <f t="shared" si="144"/>
        <v>id242</v>
      </c>
      <c r="D9246" s="283">
        <v>10536</v>
      </c>
      <c r="E9246" s="283">
        <v>3755</v>
      </c>
      <c r="F9246" s="283">
        <v>180273</v>
      </c>
      <c r="G9246" s="24">
        <v>100</v>
      </c>
      <c r="H9246" s="24">
        <v>0</v>
      </c>
      <c r="I9246" s="24">
        <v>0</v>
      </c>
      <c r="J9246" s="282">
        <v>15</v>
      </c>
      <c r="K9246" s="282">
        <v>0</v>
      </c>
    </row>
    <row r="9247" spans="1:11" x14ac:dyDescent="0.3">
      <c r="A9247" s="283" t="s">
        <v>2138</v>
      </c>
      <c r="B9247" s="283">
        <v>243</v>
      </c>
      <c r="C9247" s="24" t="str">
        <f t="shared" si="144"/>
        <v>id243</v>
      </c>
      <c r="D9247" s="283">
        <v>10645</v>
      </c>
      <c r="E9247" s="283">
        <v>3793</v>
      </c>
      <c r="F9247" s="283">
        <v>182824</v>
      </c>
      <c r="G9247" s="24">
        <v>100</v>
      </c>
      <c r="H9247" s="24">
        <v>0</v>
      </c>
      <c r="I9247" s="24">
        <v>0</v>
      </c>
      <c r="J9247" s="282">
        <v>15</v>
      </c>
      <c r="K9247" s="282">
        <v>0</v>
      </c>
    </row>
    <row r="9248" spans="1:11" x14ac:dyDescent="0.3">
      <c r="A9248" s="283" t="s">
        <v>2138</v>
      </c>
      <c r="B9248" s="283">
        <v>244</v>
      </c>
      <c r="C9248" s="24" t="str">
        <f t="shared" si="144"/>
        <v>id244</v>
      </c>
      <c r="D9248" s="283">
        <v>10755</v>
      </c>
      <c r="E9248" s="283">
        <v>3832</v>
      </c>
      <c r="F9248" s="283">
        <v>185169</v>
      </c>
      <c r="G9248" s="24">
        <v>100</v>
      </c>
      <c r="H9248" s="24">
        <v>0</v>
      </c>
      <c r="I9248" s="24">
        <v>0</v>
      </c>
      <c r="J9248" s="282">
        <v>15</v>
      </c>
      <c r="K9248" s="282">
        <v>0</v>
      </c>
    </row>
    <row r="9249" spans="1:11" x14ac:dyDescent="0.3">
      <c r="A9249" s="283" t="s">
        <v>2138</v>
      </c>
      <c r="B9249" s="283">
        <v>245</v>
      </c>
      <c r="C9249" s="24" t="str">
        <f t="shared" si="144"/>
        <v>id245</v>
      </c>
      <c r="D9249" s="283">
        <v>10865</v>
      </c>
      <c r="E9249" s="283">
        <v>3872</v>
      </c>
      <c r="F9249" s="283">
        <v>187757</v>
      </c>
      <c r="G9249" s="24">
        <v>100</v>
      </c>
      <c r="H9249" s="24">
        <v>0</v>
      </c>
      <c r="I9249" s="24">
        <v>0</v>
      </c>
      <c r="J9249" s="282">
        <v>15</v>
      </c>
      <c r="K9249" s="282">
        <v>0</v>
      </c>
    </row>
    <row r="9250" spans="1:11" x14ac:dyDescent="0.3">
      <c r="A9250" s="283" t="s">
        <v>2138</v>
      </c>
      <c r="B9250" s="283">
        <v>246</v>
      </c>
      <c r="C9250" s="24" t="str">
        <f t="shared" si="144"/>
        <v>id246</v>
      </c>
      <c r="D9250" s="283">
        <v>10977</v>
      </c>
      <c r="E9250" s="283">
        <v>3912</v>
      </c>
      <c r="F9250" s="283">
        <v>189858</v>
      </c>
      <c r="G9250" s="24">
        <v>100</v>
      </c>
      <c r="H9250" s="24">
        <v>0</v>
      </c>
      <c r="I9250" s="24">
        <v>0</v>
      </c>
      <c r="J9250" s="282">
        <v>15</v>
      </c>
      <c r="K9250" s="282">
        <v>0</v>
      </c>
    </row>
    <row r="9251" spans="1:11" x14ac:dyDescent="0.3">
      <c r="A9251" s="283" t="s">
        <v>2138</v>
      </c>
      <c r="B9251" s="283">
        <v>247</v>
      </c>
      <c r="C9251" s="24" t="str">
        <f t="shared" si="144"/>
        <v>id247</v>
      </c>
      <c r="D9251" s="283">
        <v>11090</v>
      </c>
      <c r="E9251" s="283">
        <v>3952</v>
      </c>
      <c r="F9251" s="283">
        <v>192510</v>
      </c>
      <c r="G9251" s="24">
        <v>100</v>
      </c>
      <c r="H9251" s="24">
        <v>0</v>
      </c>
      <c r="I9251" s="24">
        <v>0</v>
      </c>
      <c r="J9251" s="282">
        <v>15</v>
      </c>
      <c r="K9251" s="282">
        <v>0</v>
      </c>
    </row>
    <row r="9252" spans="1:11" x14ac:dyDescent="0.3">
      <c r="A9252" s="283" t="s">
        <v>2138</v>
      </c>
      <c r="B9252" s="283">
        <v>248</v>
      </c>
      <c r="C9252" s="24" t="str">
        <f t="shared" si="144"/>
        <v>id248</v>
      </c>
      <c r="D9252" s="283">
        <v>11204</v>
      </c>
      <c r="E9252" s="283">
        <v>3993</v>
      </c>
      <c r="F9252" s="283">
        <v>194661</v>
      </c>
      <c r="G9252" s="24">
        <v>100</v>
      </c>
      <c r="H9252" s="24">
        <v>0</v>
      </c>
      <c r="I9252" s="24">
        <v>0</v>
      </c>
      <c r="J9252" s="282">
        <v>15</v>
      </c>
      <c r="K9252" s="282">
        <v>0</v>
      </c>
    </row>
    <row r="9253" spans="1:11" x14ac:dyDescent="0.3">
      <c r="A9253" s="283" t="s">
        <v>2138</v>
      </c>
      <c r="B9253" s="283">
        <v>249</v>
      </c>
      <c r="C9253" s="24" t="str">
        <f t="shared" si="144"/>
        <v>id249</v>
      </c>
      <c r="D9253" s="283">
        <v>11319</v>
      </c>
      <c r="E9253" s="283">
        <v>4034</v>
      </c>
      <c r="F9253" s="283">
        <v>197379</v>
      </c>
      <c r="G9253" s="24">
        <v>100</v>
      </c>
      <c r="H9253" s="24">
        <v>0</v>
      </c>
      <c r="I9253" s="24">
        <v>0</v>
      </c>
      <c r="J9253" s="282">
        <v>15</v>
      </c>
      <c r="K9253" s="282">
        <v>0</v>
      </c>
    </row>
    <row r="9254" spans="1:11" x14ac:dyDescent="0.3">
      <c r="A9254" s="283" t="s">
        <v>2138</v>
      </c>
      <c r="B9254" s="283">
        <v>250</v>
      </c>
      <c r="C9254" s="24" t="str">
        <f t="shared" si="144"/>
        <v>id250</v>
      </c>
      <c r="D9254" s="283">
        <v>11436</v>
      </c>
      <c r="E9254" s="283">
        <v>4075</v>
      </c>
      <c r="F9254" s="283">
        <v>199582</v>
      </c>
      <c r="G9254" s="24">
        <v>100</v>
      </c>
      <c r="H9254" s="24">
        <v>0</v>
      </c>
      <c r="I9254" s="24">
        <v>0</v>
      </c>
      <c r="J9254" s="282">
        <v>15</v>
      </c>
      <c r="K9254" s="282">
        <v>0</v>
      </c>
    </row>
    <row r="9255" spans="1:11" x14ac:dyDescent="0.3">
      <c r="A9255" s="283" t="s">
        <v>2138</v>
      </c>
      <c r="B9255" s="283">
        <v>251</v>
      </c>
      <c r="C9255" s="24" t="str">
        <f t="shared" si="144"/>
        <v>id251</v>
      </c>
      <c r="D9255" s="283">
        <v>11553</v>
      </c>
      <c r="E9255" s="283">
        <v>4117</v>
      </c>
      <c r="F9255" s="283">
        <v>202366</v>
      </c>
      <c r="G9255" s="24">
        <v>100</v>
      </c>
      <c r="H9255" s="24">
        <v>0</v>
      </c>
      <c r="I9255" s="24">
        <v>0</v>
      </c>
      <c r="J9255" s="282">
        <v>15</v>
      </c>
      <c r="K9255" s="282">
        <v>0</v>
      </c>
    </row>
    <row r="9256" spans="1:11" x14ac:dyDescent="0.3">
      <c r="A9256" s="283" t="s">
        <v>2138</v>
      </c>
      <c r="B9256" s="283">
        <v>252</v>
      </c>
      <c r="C9256" s="24" t="str">
        <f t="shared" si="144"/>
        <v>id252</v>
      </c>
      <c r="D9256" s="283">
        <v>11671</v>
      </c>
      <c r="E9256" s="283">
        <v>4159</v>
      </c>
      <c r="F9256" s="283">
        <v>204623</v>
      </c>
      <c r="G9256" s="24">
        <v>100</v>
      </c>
      <c r="H9256" s="24">
        <v>0</v>
      </c>
      <c r="I9256" s="24">
        <v>0</v>
      </c>
      <c r="J9256" s="282">
        <v>15</v>
      </c>
      <c r="K9256" s="282">
        <v>0</v>
      </c>
    </row>
    <row r="9257" spans="1:11" x14ac:dyDescent="0.3">
      <c r="A9257" s="283" t="s">
        <v>2138</v>
      </c>
      <c r="B9257" s="283">
        <v>253</v>
      </c>
      <c r="C9257" s="24" t="str">
        <f t="shared" si="144"/>
        <v>id253</v>
      </c>
      <c r="D9257" s="283">
        <v>11791</v>
      </c>
      <c r="E9257" s="283">
        <v>4202</v>
      </c>
      <c r="F9257" s="283">
        <v>207475</v>
      </c>
      <c r="G9257" s="24">
        <v>100</v>
      </c>
      <c r="H9257" s="24">
        <v>0</v>
      </c>
      <c r="I9257" s="24">
        <v>0</v>
      </c>
      <c r="J9257" s="282">
        <v>15</v>
      </c>
      <c r="K9257" s="282">
        <v>0</v>
      </c>
    </row>
    <row r="9258" spans="1:11" x14ac:dyDescent="0.3">
      <c r="A9258" s="283" t="s">
        <v>2138</v>
      </c>
      <c r="B9258" s="283">
        <v>254</v>
      </c>
      <c r="C9258" s="24" t="str">
        <f t="shared" si="144"/>
        <v>id254</v>
      </c>
      <c r="D9258" s="283">
        <v>11912</v>
      </c>
      <c r="E9258" s="283">
        <v>4245</v>
      </c>
      <c r="F9258" s="283">
        <v>209787</v>
      </c>
      <c r="G9258" s="24">
        <v>100</v>
      </c>
      <c r="H9258" s="24">
        <v>0</v>
      </c>
      <c r="I9258" s="24">
        <v>0</v>
      </c>
      <c r="J9258" s="282">
        <v>15</v>
      </c>
      <c r="K9258" s="282">
        <v>0</v>
      </c>
    </row>
    <row r="9259" spans="1:11" x14ac:dyDescent="0.3">
      <c r="A9259" s="283" t="s">
        <v>2138</v>
      </c>
      <c r="B9259" s="283">
        <v>255</v>
      </c>
      <c r="C9259" s="24" t="str">
        <f t="shared" si="144"/>
        <v>id255</v>
      </c>
      <c r="D9259" s="283">
        <v>12034</v>
      </c>
      <c r="E9259" s="283">
        <v>4288</v>
      </c>
      <c r="F9259" s="283">
        <v>212513</v>
      </c>
      <c r="G9259" s="24">
        <v>100</v>
      </c>
      <c r="H9259" s="24">
        <v>0</v>
      </c>
      <c r="I9259" s="24">
        <v>0</v>
      </c>
      <c r="J9259" s="282">
        <v>15</v>
      </c>
      <c r="K9259" s="282">
        <v>0</v>
      </c>
    </row>
    <row r="9260" spans="1:11" x14ac:dyDescent="0.3">
      <c r="A9260" s="283" t="s">
        <v>2138</v>
      </c>
      <c r="B9260" s="283">
        <v>256</v>
      </c>
      <c r="C9260" s="24" t="str">
        <f t="shared" si="144"/>
        <v>id256</v>
      </c>
      <c r="D9260" s="283">
        <v>12157</v>
      </c>
      <c r="E9260" s="283">
        <v>4332</v>
      </c>
      <c r="F9260" s="283">
        <v>214879</v>
      </c>
      <c r="G9260" s="24">
        <v>100</v>
      </c>
      <c r="H9260" s="24">
        <v>0</v>
      </c>
      <c r="I9260" s="24">
        <v>0</v>
      </c>
      <c r="J9260" s="282">
        <v>15</v>
      </c>
      <c r="K9260" s="282">
        <v>0</v>
      </c>
    </row>
    <row r="9261" spans="1:11" x14ac:dyDescent="0.3">
      <c r="A9261" s="283" t="s">
        <v>2138</v>
      </c>
      <c r="B9261" s="283">
        <v>257</v>
      </c>
      <c r="C9261" s="24" t="str">
        <f t="shared" si="144"/>
        <v>id257</v>
      </c>
      <c r="D9261" s="283">
        <v>12281</v>
      </c>
      <c r="E9261" s="283">
        <v>4377</v>
      </c>
      <c r="F9261" s="283">
        <v>217869</v>
      </c>
      <c r="G9261" s="24">
        <v>100</v>
      </c>
      <c r="H9261" s="24">
        <v>0</v>
      </c>
      <c r="I9261" s="24">
        <v>0</v>
      </c>
      <c r="J9261" s="282">
        <v>15</v>
      </c>
      <c r="K9261" s="282">
        <v>0</v>
      </c>
    </row>
    <row r="9262" spans="1:11" x14ac:dyDescent="0.3">
      <c r="A9262" s="283" t="s">
        <v>2138</v>
      </c>
      <c r="B9262" s="283">
        <v>258</v>
      </c>
      <c r="C9262" s="24" t="str">
        <f t="shared" si="144"/>
        <v>id258</v>
      </c>
      <c r="D9262" s="283">
        <v>12407</v>
      </c>
      <c r="E9262" s="283">
        <v>4421</v>
      </c>
      <c r="F9262" s="283">
        <v>220291</v>
      </c>
      <c r="G9262" s="24">
        <v>100</v>
      </c>
      <c r="H9262" s="24">
        <v>0</v>
      </c>
      <c r="I9262" s="24">
        <v>0</v>
      </c>
      <c r="J9262" s="282">
        <v>15</v>
      </c>
      <c r="K9262" s="282">
        <v>0</v>
      </c>
    </row>
    <row r="9263" spans="1:11" x14ac:dyDescent="0.3">
      <c r="A9263" s="283" t="s">
        <v>2138</v>
      </c>
      <c r="B9263" s="283">
        <v>259</v>
      </c>
      <c r="C9263" s="24" t="str">
        <f t="shared" si="144"/>
        <v>id259</v>
      </c>
      <c r="D9263" s="283">
        <v>12534</v>
      </c>
      <c r="E9263" s="283">
        <v>4466</v>
      </c>
      <c r="F9263" s="283">
        <v>223355</v>
      </c>
      <c r="G9263" s="24">
        <v>100</v>
      </c>
      <c r="H9263" s="24">
        <v>0</v>
      </c>
      <c r="I9263" s="24">
        <v>0</v>
      </c>
      <c r="J9263" s="282">
        <v>15</v>
      </c>
      <c r="K9263" s="282">
        <v>0</v>
      </c>
    </row>
    <row r="9264" spans="1:11" x14ac:dyDescent="0.3">
      <c r="A9264" s="283" t="s">
        <v>2138</v>
      </c>
      <c r="B9264" s="283">
        <v>260</v>
      </c>
      <c r="C9264" s="24" t="str">
        <f t="shared" si="144"/>
        <v>id260</v>
      </c>
      <c r="D9264" s="283">
        <v>12662</v>
      </c>
      <c r="E9264" s="283">
        <v>4512</v>
      </c>
      <c r="F9264" s="283">
        <v>225836</v>
      </c>
      <c r="G9264" s="24">
        <v>100</v>
      </c>
      <c r="H9264" s="24">
        <v>0</v>
      </c>
      <c r="I9264" s="24">
        <v>0</v>
      </c>
      <c r="J9264" s="282">
        <v>15</v>
      </c>
      <c r="K9264" s="282">
        <v>0</v>
      </c>
    </row>
    <row r="9265" spans="1:11" x14ac:dyDescent="0.3">
      <c r="A9265" s="283" t="s">
        <v>2138</v>
      </c>
      <c r="B9265" s="283">
        <v>261</v>
      </c>
      <c r="C9265" s="24" t="str">
        <f t="shared" si="144"/>
        <v>id261</v>
      </c>
      <c r="D9265" s="283">
        <v>13804</v>
      </c>
      <c r="E9265" s="283">
        <v>4919</v>
      </c>
      <c r="F9265" s="283">
        <v>249468</v>
      </c>
      <c r="G9265" s="24">
        <v>100</v>
      </c>
      <c r="H9265" s="24">
        <v>0</v>
      </c>
      <c r="I9265" s="24">
        <v>0</v>
      </c>
      <c r="J9265" s="282">
        <v>15</v>
      </c>
      <c r="K9265" s="282">
        <v>0</v>
      </c>
    </row>
    <row r="9266" spans="1:11" x14ac:dyDescent="0.3">
      <c r="A9266" s="283" t="s">
        <v>2138</v>
      </c>
      <c r="B9266" s="283">
        <v>262</v>
      </c>
      <c r="C9266" s="24" t="str">
        <f t="shared" si="144"/>
        <v>id262</v>
      </c>
      <c r="D9266" s="283">
        <v>13945</v>
      </c>
      <c r="E9266" s="283">
        <v>4969</v>
      </c>
      <c r="F9266" s="283">
        <v>252236</v>
      </c>
      <c r="G9266" s="24">
        <v>100</v>
      </c>
      <c r="H9266" s="24">
        <v>0</v>
      </c>
      <c r="I9266" s="24">
        <v>0</v>
      </c>
      <c r="J9266" s="282">
        <v>15</v>
      </c>
      <c r="K9266" s="282">
        <v>0</v>
      </c>
    </row>
    <row r="9267" spans="1:11" x14ac:dyDescent="0.3">
      <c r="A9267" s="283" t="s">
        <v>2138</v>
      </c>
      <c r="B9267" s="283">
        <v>263</v>
      </c>
      <c r="C9267" s="24" t="str">
        <f t="shared" si="144"/>
        <v>id263</v>
      </c>
      <c r="D9267" s="283">
        <v>14087</v>
      </c>
      <c r="E9267" s="283">
        <v>5020</v>
      </c>
      <c r="F9267" s="283">
        <v>256433</v>
      </c>
      <c r="G9267" s="24">
        <v>100</v>
      </c>
      <c r="H9267" s="24">
        <v>0</v>
      </c>
      <c r="I9267" s="24">
        <v>0</v>
      </c>
      <c r="J9267" s="282">
        <v>15</v>
      </c>
      <c r="K9267" s="282">
        <v>0</v>
      </c>
    </row>
    <row r="9268" spans="1:11" x14ac:dyDescent="0.3">
      <c r="A9268" s="283" t="s">
        <v>2138</v>
      </c>
      <c r="B9268" s="283">
        <v>264</v>
      </c>
      <c r="C9268" s="24" t="str">
        <f t="shared" si="144"/>
        <v>id264</v>
      </c>
      <c r="D9268" s="283">
        <v>14230</v>
      </c>
      <c r="E9268" s="283">
        <v>5071</v>
      </c>
      <c r="F9268" s="283">
        <v>259275</v>
      </c>
      <c r="G9268" s="24">
        <v>100</v>
      </c>
      <c r="H9268" s="24">
        <v>0</v>
      </c>
      <c r="I9268" s="24">
        <v>0</v>
      </c>
      <c r="J9268" s="282">
        <v>15</v>
      </c>
      <c r="K9268" s="282">
        <v>0</v>
      </c>
    </row>
    <row r="9269" spans="1:11" x14ac:dyDescent="0.3">
      <c r="A9269" s="283" t="s">
        <v>2138</v>
      </c>
      <c r="B9269" s="283">
        <v>265</v>
      </c>
      <c r="C9269" s="24" t="str">
        <f t="shared" si="144"/>
        <v>id265</v>
      </c>
      <c r="D9269" s="283">
        <v>14375</v>
      </c>
      <c r="E9269" s="283">
        <v>5123</v>
      </c>
      <c r="F9269" s="283">
        <v>262867</v>
      </c>
      <c r="G9269" s="24">
        <v>100</v>
      </c>
      <c r="H9269" s="24">
        <v>0</v>
      </c>
      <c r="I9269" s="24">
        <v>0</v>
      </c>
      <c r="J9269" s="282">
        <v>15</v>
      </c>
      <c r="K9269" s="282">
        <v>0</v>
      </c>
    </row>
    <row r="9270" spans="1:11" x14ac:dyDescent="0.3">
      <c r="A9270" s="283" t="s">
        <v>2138</v>
      </c>
      <c r="B9270" s="283">
        <v>266</v>
      </c>
      <c r="C9270" s="24" t="str">
        <f t="shared" si="144"/>
        <v>id266</v>
      </c>
      <c r="D9270" s="283">
        <v>14522</v>
      </c>
      <c r="E9270" s="283">
        <v>5175</v>
      </c>
      <c r="F9270" s="283">
        <v>265778</v>
      </c>
      <c r="G9270" s="24">
        <v>100</v>
      </c>
      <c r="H9270" s="24">
        <v>0</v>
      </c>
      <c r="I9270" s="24">
        <v>0</v>
      </c>
      <c r="J9270" s="282">
        <v>15</v>
      </c>
      <c r="K9270" s="282">
        <v>0</v>
      </c>
    </row>
    <row r="9271" spans="1:11" x14ac:dyDescent="0.3">
      <c r="A9271" s="283" t="s">
        <v>2138</v>
      </c>
      <c r="B9271" s="283">
        <v>267</v>
      </c>
      <c r="C9271" s="24" t="str">
        <f t="shared" si="144"/>
        <v>id267</v>
      </c>
      <c r="D9271" s="283">
        <v>14669</v>
      </c>
      <c r="E9271" s="283">
        <v>5228</v>
      </c>
      <c r="F9271" s="283">
        <v>269456</v>
      </c>
      <c r="G9271" s="24">
        <v>100</v>
      </c>
      <c r="H9271" s="24">
        <v>0</v>
      </c>
      <c r="I9271" s="24">
        <v>0</v>
      </c>
      <c r="J9271" s="282">
        <v>15</v>
      </c>
      <c r="K9271" s="282">
        <v>0</v>
      </c>
    </row>
    <row r="9272" spans="1:11" x14ac:dyDescent="0.3">
      <c r="A9272" s="283" t="s">
        <v>2138</v>
      </c>
      <c r="B9272" s="283">
        <v>268</v>
      </c>
      <c r="C9272" s="24" t="str">
        <f t="shared" si="144"/>
        <v>id268</v>
      </c>
      <c r="D9272" s="283">
        <v>14819</v>
      </c>
      <c r="E9272" s="283">
        <v>5281</v>
      </c>
      <c r="F9272" s="283">
        <v>272437</v>
      </c>
      <c r="G9272" s="24">
        <v>100</v>
      </c>
      <c r="H9272" s="24">
        <v>0</v>
      </c>
      <c r="I9272" s="24">
        <v>0</v>
      </c>
      <c r="J9272" s="282">
        <v>15</v>
      </c>
      <c r="K9272" s="282">
        <v>0</v>
      </c>
    </row>
    <row r="9273" spans="1:11" x14ac:dyDescent="0.3">
      <c r="A9273" s="283" t="s">
        <v>2138</v>
      </c>
      <c r="B9273" s="283">
        <v>269</v>
      </c>
      <c r="C9273" s="24" t="str">
        <f t="shared" si="144"/>
        <v>id269</v>
      </c>
      <c r="D9273" s="283">
        <v>14969</v>
      </c>
      <c r="E9273" s="283">
        <v>5334</v>
      </c>
      <c r="F9273" s="283">
        <v>276204</v>
      </c>
      <c r="G9273" s="24">
        <v>100</v>
      </c>
      <c r="H9273" s="24">
        <v>0</v>
      </c>
      <c r="I9273" s="24">
        <v>0</v>
      </c>
      <c r="J9273" s="282">
        <v>15</v>
      </c>
      <c r="K9273" s="282">
        <v>0</v>
      </c>
    </row>
    <row r="9274" spans="1:11" x14ac:dyDescent="0.3">
      <c r="A9274" s="283" t="s">
        <v>2138</v>
      </c>
      <c r="B9274" s="283">
        <v>270</v>
      </c>
      <c r="C9274" s="24" t="str">
        <f t="shared" si="144"/>
        <v>id270</v>
      </c>
      <c r="D9274" s="283">
        <v>15121</v>
      </c>
      <c r="E9274" s="283">
        <v>5389</v>
      </c>
      <c r="F9274" s="283">
        <v>279257</v>
      </c>
      <c r="G9274" s="24">
        <v>100</v>
      </c>
      <c r="H9274" s="24">
        <v>0</v>
      </c>
      <c r="I9274" s="24">
        <v>0</v>
      </c>
      <c r="J9274" s="282">
        <v>15</v>
      </c>
      <c r="K9274" s="282">
        <v>0</v>
      </c>
    </row>
    <row r="9275" spans="1:11" x14ac:dyDescent="0.3">
      <c r="A9275" s="283" t="s">
        <v>2138</v>
      </c>
      <c r="B9275" s="283">
        <v>271</v>
      </c>
      <c r="C9275" s="24" t="str">
        <f t="shared" si="144"/>
        <v>id271</v>
      </c>
      <c r="D9275" s="283">
        <v>15275</v>
      </c>
      <c r="E9275" s="283">
        <v>5443</v>
      </c>
      <c r="F9275" s="283">
        <v>282857</v>
      </c>
      <c r="G9275" s="24">
        <v>100</v>
      </c>
      <c r="H9275" s="24">
        <v>0</v>
      </c>
      <c r="I9275" s="24">
        <v>0</v>
      </c>
      <c r="J9275" s="282">
        <v>15</v>
      </c>
      <c r="K9275" s="282">
        <v>0</v>
      </c>
    </row>
    <row r="9276" spans="1:11" x14ac:dyDescent="0.3">
      <c r="A9276" s="283" t="s">
        <v>2138</v>
      </c>
      <c r="B9276" s="283">
        <v>272</v>
      </c>
      <c r="C9276" s="24" t="str">
        <f t="shared" si="144"/>
        <v>id272</v>
      </c>
      <c r="D9276" s="283">
        <v>15430</v>
      </c>
      <c r="E9276" s="283">
        <v>5499</v>
      </c>
      <c r="F9276" s="283">
        <v>285979</v>
      </c>
      <c r="G9276" s="24">
        <v>100</v>
      </c>
      <c r="H9276" s="24">
        <v>0</v>
      </c>
      <c r="I9276" s="24">
        <v>0</v>
      </c>
      <c r="J9276" s="282">
        <v>15</v>
      </c>
      <c r="K9276" s="282">
        <v>0</v>
      </c>
    </row>
    <row r="9277" spans="1:11" x14ac:dyDescent="0.3">
      <c r="A9277" s="283" t="s">
        <v>2138</v>
      </c>
      <c r="B9277" s="283">
        <v>273</v>
      </c>
      <c r="C9277" s="24" t="str">
        <f t="shared" si="144"/>
        <v>id273</v>
      </c>
      <c r="D9277" s="283">
        <v>15586</v>
      </c>
      <c r="E9277" s="283">
        <v>5554</v>
      </c>
      <c r="F9277" s="283">
        <v>289927</v>
      </c>
      <c r="G9277" s="24">
        <v>100</v>
      </c>
      <c r="H9277" s="24">
        <v>0</v>
      </c>
      <c r="I9277" s="24">
        <v>0</v>
      </c>
      <c r="J9277" s="282">
        <v>15</v>
      </c>
      <c r="K9277" s="282">
        <v>0</v>
      </c>
    </row>
    <row r="9278" spans="1:11" x14ac:dyDescent="0.3">
      <c r="A9278" s="283" t="s">
        <v>2138</v>
      </c>
      <c r="B9278" s="283">
        <v>274</v>
      </c>
      <c r="C9278" s="24" t="str">
        <f t="shared" si="144"/>
        <v>id274</v>
      </c>
      <c r="D9278" s="283">
        <v>15744</v>
      </c>
      <c r="E9278" s="283">
        <v>5611</v>
      </c>
      <c r="F9278" s="283">
        <v>293124</v>
      </c>
      <c r="G9278" s="24">
        <v>100</v>
      </c>
      <c r="H9278" s="24">
        <v>0</v>
      </c>
      <c r="I9278" s="24">
        <v>0</v>
      </c>
      <c r="J9278" s="282">
        <v>15</v>
      </c>
      <c r="K9278" s="282">
        <v>0</v>
      </c>
    </row>
    <row r="9279" spans="1:11" x14ac:dyDescent="0.3">
      <c r="A9279" s="283" t="s">
        <v>2138</v>
      </c>
      <c r="B9279" s="283">
        <v>275</v>
      </c>
      <c r="C9279" s="24" t="str">
        <f t="shared" si="144"/>
        <v>id275</v>
      </c>
      <c r="D9279" s="283">
        <v>15904</v>
      </c>
      <c r="E9279" s="283">
        <v>5667</v>
      </c>
      <c r="F9279" s="283">
        <v>297167</v>
      </c>
      <c r="G9279" s="24">
        <v>100</v>
      </c>
      <c r="H9279" s="24">
        <v>0</v>
      </c>
      <c r="I9279" s="24">
        <v>0</v>
      </c>
      <c r="J9279" s="282">
        <v>15</v>
      </c>
      <c r="K9279" s="282">
        <v>0</v>
      </c>
    </row>
    <row r="9280" spans="1:11" x14ac:dyDescent="0.3">
      <c r="A9280" s="283" t="s">
        <v>2138</v>
      </c>
      <c r="B9280" s="283">
        <v>276</v>
      </c>
      <c r="C9280" s="24" t="str">
        <f t="shared" si="144"/>
        <v>id276</v>
      </c>
      <c r="D9280" s="283">
        <v>16065</v>
      </c>
      <c r="E9280" s="283">
        <v>5725</v>
      </c>
      <c r="F9280" s="283">
        <v>300441</v>
      </c>
      <c r="G9280" s="24">
        <v>100</v>
      </c>
      <c r="H9280" s="24">
        <v>0</v>
      </c>
      <c r="I9280" s="24">
        <v>0</v>
      </c>
      <c r="J9280" s="282">
        <v>15</v>
      </c>
      <c r="K9280" s="282">
        <v>0</v>
      </c>
    </row>
    <row r="9281" spans="1:11" x14ac:dyDescent="0.3">
      <c r="A9281" s="283" t="s">
        <v>2138</v>
      </c>
      <c r="B9281" s="283">
        <v>277</v>
      </c>
      <c r="C9281" s="24" t="str">
        <f t="shared" si="144"/>
        <v>id277</v>
      </c>
      <c r="D9281" s="283">
        <v>16227</v>
      </c>
      <c r="E9281" s="283">
        <v>5783</v>
      </c>
      <c r="F9281" s="283">
        <v>304581</v>
      </c>
      <c r="G9281" s="24">
        <v>100</v>
      </c>
      <c r="H9281" s="24">
        <v>0</v>
      </c>
      <c r="I9281" s="24">
        <v>0</v>
      </c>
      <c r="J9281" s="282">
        <v>15</v>
      </c>
      <c r="K9281" s="282">
        <v>0</v>
      </c>
    </row>
    <row r="9282" spans="1:11" x14ac:dyDescent="0.3">
      <c r="A9282" s="283" t="s">
        <v>2138</v>
      </c>
      <c r="B9282" s="283">
        <v>278</v>
      </c>
      <c r="C9282" s="24" t="str">
        <f t="shared" si="144"/>
        <v>id278</v>
      </c>
      <c r="D9282" s="283">
        <v>16391</v>
      </c>
      <c r="E9282" s="283">
        <v>5841</v>
      </c>
      <c r="F9282" s="283">
        <v>307932</v>
      </c>
      <c r="G9282" s="24">
        <v>100</v>
      </c>
      <c r="H9282" s="24">
        <v>0</v>
      </c>
      <c r="I9282" s="24">
        <v>0</v>
      </c>
      <c r="J9282" s="282">
        <v>15</v>
      </c>
      <c r="K9282" s="282">
        <v>0</v>
      </c>
    </row>
    <row r="9283" spans="1:11" x14ac:dyDescent="0.3">
      <c r="A9283" s="283" t="s">
        <v>2138</v>
      </c>
      <c r="B9283" s="283">
        <v>279</v>
      </c>
      <c r="C9283" s="24" t="str">
        <f t="shared" si="144"/>
        <v>id279</v>
      </c>
      <c r="D9283" s="283">
        <v>16557</v>
      </c>
      <c r="E9283" s="283">
        <v>5900</v>
      </c>
      <c r="F9283" s="283">
        <v>311887</v>
      </c>
      <c r="G9283" s="24">
        <v>100</v>
      </c>
      <c r="H9283" s="24">
        <v>0</v>
      </c>
      <c r="I9283" s="24">
        <v>0</v>
      </c>
      <c r="J9283" s="282">
        <v>15</v>
      </c>
      <c r="K9283" s="282">
        <v>0</v>
      </c>
    </row>
    <row r="9284" spans="1:11" x14ac:dyDescent="0.3">
      <c r="A9284" s="283" t="s">
        <v>2138</v>
      </c>
      <c r="B9284" s="283">
        <v>280</v>
      </c>
      <c r="C9284" s="24" t="str">
        <f t="shared" si="144"/>
        <v>id280</v>
      </c>
      <c r="D9284" s="283">
        <v>16724</v>
      </c>
      <c r="E9284" s="283">
        <v>5960</v>
      </c>
      <c r="F9284" s="283">
        <v>315315</v>
      </c>
      <c r="G9284" s="24">
        <v>100</v>
      </c>
      <c r="H9284" s="24">
        <v>0</v>
      </c>
      <c r="I9284" s="24">
        <v>0</v>
      </c>
      <c r="J9284" s="282">
        <v>15</v>
      </c>
      <c r="K9284" s="282">
        <v>0</v>
      </c>
    </row>
    <row r="9285" spans="1:11" x14ac:dyDescent="0.3">
      <c r="A9285" s="283" t="s">
        <v>2138</v>
      </c>
      <c r="B9285" s="283">
        <v>281</v>
      </c>
      <c r="C9285" s="24" t="str">
        <f t="shared" si="144"/>
        <v>id281</v>
      </c>
      <c r="D9285" s="283">
        <v>18231</v>
      </c>
      <c r="E9285" s="283">
        <v>6497</v>
      </c>
      <c r="F9285" s="283">
        <v>348765</v>
      </c>
      <c r="G9285" s="24">
        <v>100</v>
      </c>
      <c r="H9285" s="24">
        <v>0</v>
      </c>
      <c r="I9285" s="24">
        <v>0</v>
      </c>
      <c r="J9285" s="282">
        <v>15</v>
      </c>
      <c r="K9285" s="282">
        <v>0</v>
      </c>
    </row>
    <row r="9286" spans="1:11" x14ac:dyDescent="0.3">
      <c r="A9286" s="283" t="s">
        <v>2138</v>
      </c>
      <c r="B9286" s="283">
        <v>282</v>
      </c>
      <c r="C9286" s="24" t="str">
        <f t="shared" ref="C9286:C9349" si="145">A9286&amp;B9286</f>
        <v>id282</v>
      </c>
      <c r="D9286" s="283">
        <v>18415</v>
      </c>
      <c r="E9286" s="283">
        <v>6563</v>
      </c>
      <c r="F9286" s="283">
        <v>352809</v>
      </c>
      <c r="G9286" s="24">
        <v>100</v>
      </c>
      <c r="H9286" s="24">
        <v>0</v>
      </c>
      <c r="I9286" s="24">
        <v>0</v>
      </c>
      <c r="J9286" s="282">
        <v>15</v>
      </c>
      <c r="K9286" s="282">
        <v>0</v>
      </c>
    </row>
    <row r="9287" spans="1:11" x14ac:dyDescent="0.3">
      <c r="A9287" s="283" t="s">
        <v>2138</v>
      </c>
      <c r="B9287" s="283">
        <v>283</v>
      </c>
      <c r="C9287" s="24" t="str">
        <f t="shared" si="145"/>
        <v>id283</v>
      </c>
      <c r="D9287" s="283">
        <v>18601</v>
      </c>
      <c r="E9287" s="283">
        <v>6629</v>
      </c>
      <c r="F9287" s="283">
        <v>357863</v>
      </c>
      <c r="G9287" s="24">
        <v>100</v>
      </c>
      <c r="H9287" s="24">
        <v>0</v>
      </c>
      <c r="I9287" s="24">
        <v>0</v>
      </c>
      <c r="J9287" s="282">
        <v>15</v>
      </c>
      <c r="K9287" s="282">
        <v>0</v>
      </c>
    </row>
    <row r="9288" spans="1:11" x14ac:dyDescent="0.3">
      <c r="A9288" s="283" t="s">
        <v>2138</v>
      </c>
      <c r="B9288" s="283">
        <v>284</v>
      </c>
      <c r="C9288" s="24" t="str">
        <f t="shared" si="145"/>
        <v>id284</v>
      </c>
      <c r="D9288" s="283">
        <v>18788</v>
      </c>
      <c r="E9288" s="283">
        <v>6696</v>
      </c>
      <c r="F9288" s="283">
        <v>362117</v>
      </c>
      <c r="G9288" s="24">
        <v>100</v>
      </c>
      <c r="H9288" s="24">
        <v>0</v>
      </c>
      <c r="I9288" s="24">
        <v>0</v>
      </c>
      <c r="J9288" s="282">
        <v>15</v>
      </c>
      <c r="K9288" s="282">
        <v>0</v>
      </c>
    </row>
    <row r="9289" spans="1:11" x14ac:dyDescent="0.3">
      <c r="A9289" s="283" t="s">
        <v>2138</v>
      </c>
      <c r="B9289" s="283">
        <v>285</v>
      </c>
      <c r="C9289" s="24" t="str">
        <f t="shared" si="145"/>
        <v>id285</v>
      </c>
      <c r="D9289" s="283">
        <v>18978</v>
      </c>
      <c r="E9289" s="283">
        <v>6763</v>
      </c>
      <c r="F9289" s="283">
        <v>367298</v>
      </c>
      <c r="G9289" s="24">
        <v>100</v>
      </c>
      <c r="H9289" s="24">
        <v>0</v>
      </c>
      <c r="I9289" s="24">
        <v>0</v>
      </c>
      <c r="J9289" s="282">
        <v>15</v>
      </c>
      <c r="K9289" s="282">
        <v>0</v>
      </c>
    </row>
    <row r="9290" spans="1:11" x14ac:dyDescent="0.3">
      <c r="A9290" s="283" t="s">
        <v>2138</v>
      </c>
      <c r="B9290" s="283">
        <v>286</v>
      </c>
      <c r="C9290" s="24" t="str">
        <f t="shared" si="145"/>
        <v>id286</v>
      </c>
      <c r="D9290" s="283">
        <v>19169</v>
      </c>
      <c r="E9290" s="283">
        <v>6831</v>
      </c>
      <c r="F9290" s="283">
        <v>371660</v>
      </c>
      <c r="G9290" s="24">
        <v>100</v>
      </c>
      <c r="H9290" s="24">
        <v>0</v>
      </c>
      <c r="I9290" s="24">
        <v>0</v>
      </c>
      <c r="J9290" s="282">
        <v>15</v>
      </c>
      <c r="K9290" s="282">
        <v>0</v>
      </c>
    </row>
    <row r="9291" spans="1:11" x14ac:dyDescent="0.3">
      <c r="A9291" s="283" t="s">
        <v>2138</v>
      </c>
      <c r="B9291" s="283">
        <v>287</v>
      </c>
      <c r="C9291" s="24" t="str">
        <f t="shared" si="145"/>
        <v>id287</v>
      </c>
      <c r="D9291" s="283">
        <v>19362</v>
      </c>
      <c r="E9291" s="283">
        <v>6900</v>
      </c>
      <c r="F9291" s="283">
        <v>376633</v>
      </c>
      <c r="G9291" s="24">
        <v>100</v>
      </c>
      <c r="H9291" s="24">
        <v>0</v>
      </c>
      <c r="I9291" s="24">
        <v>0</v>
      </c>
      <c r="J9291" s="282">
        <v>15</v>
      </c>
      <c r="K9291" s="282">
        <v>0</v>
      </c>
    </row>
    <row r="9292" spans="1:11" x14ac:dyDescent="0.3">
      <c r="A9292" s="283" t="s">
        <v>2138</v>
      </c>
      <c r="B9292" s="283">
        <v>288</v>
      </c>
      <c r="C9292" s="24" t="str">
        <f t="shared" si="145"/>
        <v>id288</v>
      </c>
      <c r="D9292" s="283">
        <v>19557</v>
      </c>
      <c r="E9292" s="283">
        <v>6969</v>
      </c>
      <c r="F9292" s="283">
        <v>380986</v>
      </c>
      <c r="G9292" s="24">
        <v>100</v>
      </c>
      <c r="H9292" s="24">
        <v>0</v>
      </c>
      <c r="I9292" s="24">
        <v>0</v>
      </c>
      <c r="J9292" s="282">
        <v>15</v>
      </c>
      <c r="K9292" s="282">
        <v>0</v>
      </c>
    </row>
    <row r="9293" spans="1:11" x14ac:dyDescent="0.3">
      <c r="A9293" s="283" t="s">
        <v>2138</v>
      </c>
      <c r="B9293" s="283">
        <v>289</v>
      </c>
      <c r="C9293" s="24" t="str">
        <f t="shared" si="145"/>
        <v>id289</v>
      </c>
      <c r="D9293" s="283">
        <v>19753</v>
      </c>
      <c r="E9293" s="283">
        <v>7039</v>
      </c>
      <c r="F9293" s="283">
        <v>385505</v>
      </c>
      <c r="G9293" s="24">
        <v>100</v>
      </c>
      <c r="H9293" s="24">
        <v>0</v>
      </c>
      <c r="I9293" s="24">
        <v>0</v>
      </c>
      <c r="J9293" s="282">
        <v>15</v>
      </c>
      <c r="K9293" s="282">
        <v>0</v>
      </c>
    </row>
    <row r="9294" spans="1:11" x14ac:dyDescent="0.3">
      <c r="A9294" s="283" t="s">
        <v>2138</v>
      </c>
      <c r="B9294" s="283">
        <v>290</v>
      </c>
      <c r="C9294" s="24" t="str">
        <f t="shared" si="145"/>
        <v>id290</v>
      </c>
      <c r="D9294" s="283">
        <v>19952</v>
      </c>
      <c r="E9294" s="283">
        <v>7110</v>
      </c>
      <c r="F9294" s="283">
        <v>389956</v>
      </c>
      <c r="G9294" s="24">
        <v>100</v>
      </c>
      <c r="H9294" s="24">
        <v>0</v>
      </c>
      <c r="I9294" s="24">
        <v>0</v>
      </c>
      <c r="J9294" s="282">
        <v>15</v>
      </c>
      <c r="K9294" s="282">
        <v>0</v>
      </c>
    </row>
    <row r="9295" spans="1:11" x14ac:dyDescent="0.3">
      <c r="A9295" s="283" t="s">
        <v>2138</v>
      </c>
      <c r="B9295" s="283">
        <v>291</v>
      </c>
      <c r="C9295" s="24" t="str">
        <f t="shared" si="145"/>
        <v>id291</v>
      </c>
      <c r="D9295" s="283">
        <v>20152</v>
      </c>
      <c r="E9295" s="283">
        <v>7182</v>
      </c>
      <c r="F9295" s="283">
        <v>394456</v>
      </c>
      <c r="G9295" s="24">
        <v>100</v>
      </c>
      <c r="H9295" s="24">
        <v>0</v>
      </c>
      <c r="I9295" s="24">
        <v>0</v>
      </c>
      <c r="J9295" s="282">
        <v>15</v>
      </c>
      <c r="K9295" s="282">
        <v>0</v>
      </c>
    </row>
    <row r="9296" spans="1:11" x14ac:dyDescent="0.3">
      <c r="A9296" s="283" t="s">
        <v>2138</v>
      </c>
      <c r="B9296" s="283">
        <v>292</v>
      </c>
      <c r="C9296" s="24" t="str">
        <f t="shared" si="145"/>
        <v>id292</v>
      </c>
      <c r="D9296" s="283">
        <v>20355</v>
      </c>
      <c r="E9296" s="283">
        <v>7254</v>
      </c>
      <c r="F9296" s="283">
        <v>399128</v>
      </c>
      <c r="G9296" s="24">
        <v>100</v>
      </c>
      <c r="H9296" s="24">
        <v>0</v>
      </c>
      <c r="I9296" s="24">
        <v>0</v>
      </c>
      <c r="J9296" s="282">
        <v>15</v>
      </c>
      <c r="K9296" s="282">
        <v>0</v>
      </c>
    </row>
    <row r="9297" spans="1:11" x14ac:dyDescent="0.3">
      <c r="A9297" s="283" t="s">
        <v>2138</v>
      </c>
      <c r="B9297" s="283">
        <v>293</v>
      </c>
      <c r="C9297" s="24" t="str">
        <f t="shared" si="145"/>
        <v>id293</v>
      </c>
      <c r="D9297" s="283">
        <v>20559</v>
      </c>
      <c r="E9297" s="283">
        <v>7327</v>
      </c>
      <c r="F9297" s="283">
        <v>403730</v>
      </c>
      <c r="G9297" s="24">
        <v>100</v>
      </c>
      <c r="H9297" s="24">
        <v>0</v>
      </c>
      <c r="I9297" s="24">
        <v>0</v>
      </c>
      <c r="J9297" s="282">
        <v>15</v>
      </c>
      <c r="K9297" s="282">
        <v>0</v>
      </c>
    </row>
    <row r="9298" spans="1:11" x14ac:dyDescent="0.3">
      <c r="A9298" s="283" t="s">
        <v>2138</v>
      </c>
      <c r="B9298" s="283">
        <v>294</v>
      </c>
      <c r="C9298" s="24" t="str">
        <f t="shared" si="145"/>
        <v>id294</v>
      </c>
      <c r="D9298" s="283">
        <v>20765</v>
      </c>
      <c r="E9298" s="283">
        <v>7400</v>
      </c>
      <c r="F9298" s="283">
        <v>408383</v>
      </c>
      <c r="G9298" s="24">
        <v>100</v>
      </c>
      <c r="H9298" s="24">
        <v>0</v>
      </c>
      <c r="I9298" s="24">
        <v>0</v>
      </c>
      <c r="J9298" s="282">
        <v>15</v>
      </c>
      <c r="K9298" s="282">
        <v>0</v>
      </c>
    </row>
    <row r="9299" spans="1:11" x14ac:dyDescent="0.3">
      <c r="A9299" s="283" t="s">
        <v>2138</v>
      </c>
      <c r="B9299" s="283">
        <v>295</v>
      </c>
      <c r="C9299" s="24" t="str">
        <f t="shared" si="145"/>
        <v>id295</v>
      </c>
      <c r="D9299" s="283">
        <v>20973</v>
      </c>
      <c r="E9299" s="283">
        <v>7474</v>
      </c>
      <c r="F9299" s="283">
        <v>413213</v>
      </c>
      <c r="G9299" s="24">
        <v>100</v>
      </c>
      <c r="H9299" s="24">
        <v>0</v>
      </c>
      <c r="I9299" s="24">
        <v>0</v>
      </c>
      <c r="J9299" s="282">
        <v>15</v>
      </c>
      <c r="K9299" s="282">
        <v>0</v>
      </c>
    </row>
    <row r="9300" spans="1:11" x14ac:dyDescent="0.3">
      <c r="A9300" s="283" t="s">
        <v>2138</v>
      </c>
      <c r="B9300" s="283">
        <v>296</v>
      </c>
      <c r="C9300" s="24" t="str">
        <f t="shared" si="145"/>
        <v>id296</v>
      </c>
      <c r="D9300" s="283">
        <v>21184</v>
      </c>
      <c r="E9300" s="283">
        <v>7549</v>
      </c>
      <c r="F9300" s="283">
        <v>417970</v>
      </c>
      <c r="G9300" s="24">
        <v>100</v>
      </c>
      <c r="H9300" s="24">
        <v>0</v>
      </c>
      <c r="I9300" s="24">
        <v>0</v>
      </c>
      <c r="J9300" s="282">
        <v>15</v>
      </c>
      <c r="K9300" s="282">
        <v>0</v>
      </c>
    </row>
    <row r="9301" spans="1:11" x14ac:dyDescent="0.3">
      <c r="A9301" s="283" t="s">
        <v>2138</v>
      </c>
      <c r="B9301" s="283">
        <v>297</v>
      </c>
      <c r="C9301" s="24" t="str">
        <f t="shared" si="145"/>
        <v>id297</v>
      </c>
      <c r="D9301" s="283">
        <v>21396</v>
      </c>
      <c r="E9301" s="283">
        <v>7625</v>
      </c>
      <c r="F9301" s="283">
        <v>422522</v>
      </c>
      <c r="G9301" s="24">
        <v>100</v>
      </c>
      <c r="H9301" s="24">
        <v>0</v>
      </c>
      <c r="I9301" s="24">
        <v>0</v>
      </c>
      <c r="J9301" s="282">
        <v>15</v>
      </c>
      <c r="K9301" s="282">
        <v>0</v>
      </c>
    </row>
    <row r="9302" spans="1:11" x14ac:dyDescent="0.3">
      <c r="A9302" s="283" t="s">
        <v>2138</v>
      </c>
      <c r="B9302" s="283">
        <v>298</v>
      </c>
      <c r="C9302" s="24" t="str">
        <f t="shared" si="145"/>
        <v>id298</v>
      </c>
      <c r="D9302" s="283">
        <v>21610</v>
      </c>
      <c r="E9302" s="283">
        <v>7701</v>
      </c>
      <c r="F9302" s="283">
        <v>427121</v>
      </c>
      <c r="G9302" s="24">
        <v>100</v>
      </c>
      <c r="H9302" s="24">
        <v>0</v>
      </c>
      <c r="I9302" s="24">
        <v>0</v>
      </c>
      <c r="J9302" s="282">
        <v>15</v>
      </c>
      <c r="K9302" s="282">
        <v>0</v>
      </c>
    </row>
    <row r="9303" spans="1:11" x14ac:dyDescent="0.3">
      <c r="A9303" s="283" t="s">
        <v>2138</v>
      </c>
      <c r="B9303" s="283">
        <v>299</v>
      </c>
      <c r="C9303" s="24" t="str">
        <f t="shared" si="145"/>
        <v>id299</v>
      </c>
      <c r="D9303" s="283">
        <v>21826</v>
      </c>
      <c r="E9303" s="283">
        <v>7778</v>
      </c>
      <c r="F9303" s="283">
        <v>431768</v>
      </c>
      <c r="G9303" s="24">
        <v>100</v>
      </c>
      <c r="H9303" s="24">
        <v>0</v>
      </c>
      <c r="I9303" s="24">
        <v>0</v>
      </c>
      <c r="J9303" s="282">
        <v>15</v>
      </c>
      <c r="K9303" s="282">
        <v>0</v>
      </c>
    </row>
    <row r="9304" spans="1:11" x14ac:dyDescent="0.3">
      <c r="A9304" s="283" t="s">
        <v>2138</v>
      </c>
      <c r="B9304" s="283">
        <v>300</v>
      </c>
      <c r="C9304" s="24" t="str">
        <f t="shared" si="145"/>
        <v>id300</v>
      </c>
      <c r="D9304" s="283">
        <v>22044</v>
      </c>
      <c r="E9304" s="283">
        <v>7856</v>
      </c>
      <c r="F9304" s="283">
        <v>436462</v>
      </c>
      <c r="G9304" s="24">
        <v>100</v>
      </c>
      <c r="H9304" s="24">
        <v>0</v>
      </c>
      <c r="I9304" s="24">
        <v>0</v>
      </c>
      <c r="J9304" s="282">
        <v>15</v>
      </c>
      <c r="K9304" s="282">
        <v>0</v>
      </c>
    </row>
    <row r="9305" spans="1:11" x14ac:dyDescent="0.3">
      <c r="A9305" s="281" t="s">
        <v>2131</v>
      </c>
      <c r="B9305" s="281">
        <v>1</v>
      </c>
      <c r="C9305" s="24" t="str">
        <f t="shared" si="145"/>
        <v>freyja1</v>
      </c>
      <c r="D9305" s="281">
        <v>181</v>
      </c>
      <c r="E9305" s="281">
        <v>73</v>
      </c>
      <c r="F9305" s="281">
        <v>1304</v>
      </c>
      <c r="G9305" s="24">
        <v>100</v>
      </c>
      <c r="H9305" s="24">
        <v>0</v>
      </c>
      <c r="I9305" s="24">
        <v>0</v>
      </c>
      <c r="J9305" s="282">
        <v>15</v>
      </c>
      <c r="K9305" s="282">
        <v>0</v>
      </c>
    </row>
    <row r="9306" spans="1:11" x14ac:dyDescent="0.3">
      <c r="A9306" s="281" t="s">
        <v>2131</v>
      </c>
      <c r="B9306" s="281">
        <v>2</v>
      </c>
      <c r="C9306" s="24" t="str">
        <f t="shared" si="145"/>
        <v>freyja2</v>
      </c>
      <c r="D9306" s="281">
        <v>183</v>
      </c>
      <c r="E9306" s="281">
        <v>74</v>
      </c>
      <c r="F9306" s="281">
        <v>1320</v>
      </c>
      <c r="G9306" s="24">
        <v>100</v>
      </c>
      <c r="H9306" s="24">
        <v>0</v>
      </c>
      <c r="I9306" s="24">
        <v>0</v>
      </c>
      <c r="J9306" s="282">
        <v>15</v>
      </c>
      <c r="K9306" s="282">
        <v>0</v>
      </c>
    </row>
    <row r="9307" spans="1:11" x14ac:dyDescent="0.3">
      <c r="A9307" s="281" t="s">
        <v>2131</v>
      </c>
      <c r="B9307" s="281">
        <v>3</v>
      </c>
      <c r="C9307" s="24" t="str">
        <f t="shared" si="145"/>
        <v>freyja3</v>
      </c>
      <c r="D9307" s="281">
        <v>186</v>
      </c>
      <c r="E9307" s="281">
        <v>75</v>
      </c>
      <c r="F9307" s="281">
        <v>1340</v>
      </c>
      <c r="G9307" s="24">
        <v>100</v>
      </c>
      <c r="H9307" s="24">
        <v>0</v>
      </c>
      <c r="I9307" s="24">
        <v>0</v>
      </c>
      <c r="J9307" s="282">
        <v>15</v>
      </c>
      <c r="K9307" s="282">
        <v>0</v>
      </c>
    </row>
    <row r="9308" spans="1:11" x14ac:dyDescent="0.3">
      <c r="A9308" s="281" t="s">
        <v>2131</v>
      </c>
      <c r="B9308" s="281">
        <v>4</v>
      </c>
      <c r="C9308" s="24" t="str">
        <f t="shared" si="145"/>
        <v>freyja4</v>
      </c>
      <c r="D9308" s="281">
        <v>188</v>
      </c>
      <c r="E9308" s="281">
        <v>76</v>
      </c>
      <c r="F9308" s="281">
        <v>1363</v>
      </c>
      <c r="G9308" s="24">
        <v>100</v>
      </c>
      <c r="H9308" s="24">
        <v>0</v>
      </c>
      <c r="I9308" s="24">
        <v>0</v>
      </c>
      <c r="J9308" s="282">
        <v>15</v>
      </c>
      <c r="K9308" s="282">
        <v>0</v>
      </c>
    </row>
    <row r="9309" spans="1:11" x14ac:dyDescent="0.3">
      <c r="A9309" s="281" t="s">
        <v>2131</v>
      </c>
      <c r="B9309" s="281">
        <v>5</v>
      </c>
      <c r="C9309" s="24" t="str">
        <f t="shared" si="145"/>
        <v>freyja5</v>
      </c>
      <c r="D9309" s="281">
        <v>191</v>
      </c>
      <c r="E9309" s="281">
        <v>77</v>
      </c>
      <c r="F9309" s="281">
        <v>1390</v>
      </c>
      <c r="G9309" s="24">
        <v>100</v>
      </c>
      <c r="H9309" s="24">
        <v>0</v>
      </c>
      <c r="I9309" s="24">
        <v>0</v>
      </c>
      <c r="J9309" s="282">
        <v>15</v>
      </c>
      <c r="K9309" s="282">
        <v>0</v>
      </c>
    </row>
    <row r="9310" spans="1:11" x14ac:dyDescent="0.3">
      <c r="A9310" s="281" t="s">
        <v>2131</v>
      </c>
      <c r="B9310" s="281">
        <v>6</v>
      </c>
      <c r="C9310" s="24" t="str">
        <f t="shared" si="145"/>
        <v>freyja6</v>
      </c>
      <c r="D9310" s="281">
        <v>194</v>
      </c>
      <c r="E9310" s="281">
        <v>78</v>
      </c>
      <c r="F9310" s="281">
        <v>1421</v>
      </c>
      <c r="G9310" s="24">
        <v>100</v>
      </c>
      <c r="H9310" s="24">
        <v>0</v>
      </c>
      <c r="I9310" s="24">
        <v>0</v>
      </c>
      <c r="J9310" s="282">
        <v>15</v>
      </c>
      <c r="K9310" s="282">
        <v>0</v>
      </c>
    </row>
    <row r="9311" spans="1:11" x14ac:dyDescent="0.3">
      <c r="A9311" s="281" t="s">
        <v>2131</v>
      </c>
      <c r="B9311" s="281">
        <v>7</v>
      </c>
      <c r="C9311" s="24" t="str">
        <f t="shared" si="145"/>
        <v>freyja7</v>
      </c>
      <c r="D9311" s="281">
        <v>196</v>
      </c>
      <c r="E9311" s="281">
        <v>79</v>
      </c>
      <c r="F9311" s="281">
        <v>1457</v>
      </c>
      <c r="G9311" s="24">
        <v>100</v>
      </c>
      <c r="H9311" s="24">
        <v>0</v>
      </c>
      <c r="I9311" s="24">
        <v>0</v>
      </c>
      <c r="J9311" s="282">
        <v>15</v>
      </c>
      <c r="K9311" s="282">
        <v>0</v>
      </c>
    </row>
    <row r="9312" spans="1:11" x14ac:dyDescent="0.3">
      <c r="A9312" s="281" t="s">
        <v>2131</v>
      </c>
      <c r="B9312" s="281">
        <v>8</v>
      </c>
      <c r="C9312" s="24" t="str">
        <f t="shared" si="145"/>
        <v>freyja8</v>
      </c>
      <c r="D9312" s="281">
        <v>199</v>
      </c>
      <c r="E9312" s="281">
        <v>80</v>
      </c>
      <c r="F9312" s="281">
        <v>1496</v>
      </c>
      <c r="G9312" s="24">
        <v>100</v>
      </c>
      <c r="H9312" s="24">
        <v>0</v>
      </c>
      <c r="I9312" s="24">
        <v>0</v>
      </c>
      <c r="J9312" s="282">
        <v>15</v>
      </c>
      <c r="K9312" s="282">
        <v>0</v>
      </c>
    </row>
    <row r="9313" spans="1:11" x14ac:dyDescent="0.3">
      <c r="A9313" s="281" t="s">
        <v>2131</v>
      </c>
      <c r="B9313" s="281">
        <v>9</v>
      </c>
      <c r="C9313" s="24" t="str">
        <f t="shared" si="145"/>
        <v>freyja9</v>
      </c>
      <c r="D9313" s="281">
        <v>202</v>
      </c>
      <c r="E9313" s="281">
        <v>81</v>
      </c>
      <c r="F9313" s="281">
        <v>1540</v>
      </c>
      <c r="G9313" s="24">
        <v>100</v>
      </c>
      <c r="H9313" s="24">
        <v>0</v>
      </c>
      <c r="I9313" s="24">
        <v>0</v>
      </c>
      <c r="J9313" s="282">
        <v>15</v>
      </c>
      <c r="K9313" s="282">
        <v>0</v>
      </c>
    </row>
    <row r="9314" spans="1:11" x14ac:dyDescent="0.3">
      <c r="A9314" s="281" t="s">
        <v>2131</v>
      </c>
      <c r="B9314" s="281">
        <v>10</v>
      </c>
      <c r="C9314" s="24" t="str">
        <f t="shared" si="145"/>
        <v>freyja10</v>
      </c>
      <c r="D9314" s="281">
        <v>204</v>
      </c>
      <c r="E9314" s="281">
        <v>82</v>
      </c>
      <c r="F9314" s="281">
        <v>1589</v>
      </c>
      <c r="G9314" s="24">
        <v>100</v>
      </c>
      <c r="H9314" s="24">
        <v>0</v>
      </c>
      <c r="I9314" s="24">
        <v>0</v>
      </c>
      <c r="J9314" s="282">
        <v>15</v>
      </c>
      <c r="K9314" s="282">
        <v>0</v>
      </c>
    </row>
    <row r="9315" spans="1:11" x14ac:dyDescent="0.3">
      <c r="A9315" s="281" t="s">
        <v>2131</v>
      </c>
      <c r="B9315" s="281">
        <v>11</v>
      </c>
      <c r="C9315" s="24" t="str">
        <f t="shared" si="145"/>
        <v>freyja11</v>
      </c>
      <c r="D9315" s="281">
        <v>223</v>
      </c>
      <c r="E9315" s="281">
        <v>90</v>
      </c>
      <c r="F9315" s="281">
        <v>1748</v>
      </c>
      <c r="G9315" s="24">
        <v>100</v>
      </c>
      <c r="H9315" s="24">
        <v>0</v>
      </c>
      <c r="I9315" s="24">
        <v>0</v>
      </c>
      <c r="J9315" s="282">
        <v>15</v>
      </c>
      <c r="K9315" s="282">
        <v>0</v>
      </c>
    </row>
    <row r="9316" spans="1:11" x14ac:dyDescent="0.3">
      <c r="A9316" s="281" t="s">
        <v>2131</v>
      </c>
      <c r="B9316" s="281">
        <v>12</v>
      </c>
      <c r="C9316" s="24" t="str">
        <f t="shared" si="145"/>
        <v>freyja12</v>
      </c>
      <c r="D9316" s="281">
        <v>226</v>
      </c>
      <c r="E9316" s="281">
        <v>91</v>
      </c>
      <c r="F9316" s="281">
        <v>1811</v>
      </c>
      <c r="G9316" s="24">
        <v>100</v>
      </c>
      <c r="H9316" s="24">
        <v>0</v>
      </c>
      <c r="I9316" s="24">
        <v>0</v>
      </c>
      <c r="J9316" s="282">
        <v>15</v>
      </c>
      <c r="K9316" s="282">
        <v>0</v>
      </c>
    </row>
    <row r="9317" spans="1:11" x14ac:dyDescent="0.3">
      <c r="A9317" s="281" t="s">
        <v>2131</v>
      </c>
      <c r="B9317" s="281">
        <v>13</v>
      </c>
      <c r="C9317" s="24" t="str">
        <f t="shared" si="145"/>
        <v>freyja13</v>
      </c>
      <c r="D9317" s="281">
        <v>229</v>
      </c>
      <c r="E9317" s="281">
        <v>92</v>
      </c>
      <c r="F9317" s="281">
        <v>1880</v>
      </c>
      <c r="G9317" s="24">
        <v>100</v>
      </c>
      <c r="H9317" s="24">
        <v>0</v>
      </c>
      <c r="I9317" s="24">
        <v>0</v>
      </c>
      <c r="J9317" s="282">
        <v>15</v>
      </c>
      <c r="K9317" s="282">
        <v>0</v>
      </c>
    </row>
    <row r="9318" spans="1:11" x14ac:dyDescent="0.3">
      <c r="A9318" s="281" t="s">
        <v>2131</v>
      </c>
      <c r="B9318" s="281">
        <v>14</v>
      </c>
      <c r="C9318" s="24" t="str">
        <f t="shared" si="145"/>
        <v>freyja14</v>
      </c>
      <c r="D9318" s="281">
        <v>232</v>
      </c>
      <c r="E9318" s="281">
        <v>93</v>
      </c>
      <c r="F9318" s="281">
        <v>1954</v>
      </c>
      <c r="G9318" s="24">
        <v>100</v>
      </c>
      <c r="H9318" s="24">
        <v>0</v>
      </c>
      <c r="I9318" s="24">
        <v>0</v>
      </c>
      <c r="J9318" s="282">
        <v>15</v>
      </c>
      <c r="K9318" s="282">
        <v>0</v>
      </c>
    </row>
    <row r="9319" spans="1:11" x14ac:dyDescent="0.3">
      <c r="A9319" s="281" t="s">
        <v>2131</v>
      </c>
      <c r="B9319" s="281">
        <v>15</v>
      </c>
      <c r="C9319" s="24" t="str">
        <f t="shared" si="145"/>
        <v>freyja15</v>
      </c>
      <c r="D9319" s="281">
        <v>235</v>
      </c>
      <c r="E9319" s="281">
        <v>95</v>
      </c>
      <c r="F9319" s="281">
        <v>2035</v>
      </c>
      <c r="G9319" s="24">
        <v>100</v>
      </c>
      <c r="H9319" s="24">
        <v>0</v>
      </c>
      <c r="I9319" s="24">
        <v>0</v>
      </c>
      <c r="J9319" s="282">
        <v>15</v>
      </c>
      <c r="K9319" s="282">
        <v>0</v>
      </c>
    </row>
    <row r="9320" spans="1:11" x14ac:dyDescent="0.3">
      <c r="A9320" s="281" t="s">
        <v>2131</v>
      </c>
      <c r="B9320" s="281">
        <v>16</v>
      </c>
      <c r="C9320" s="24" t="str">
        <f t="shared" si="145"/>
        <v>freyja16</v>
      </c>
      <c r="D9320" s="281">
        <v>238</v>
      </c>
      <c r="E9320" s="281">
        <v>96</v>
      </c>
      <c r="F9320" s="281">
        <v>2121</v>
      </c>
      <c r="G9320" s="24">
        <v>100</v>
      </c>
      <c r="H9320" s="24">
        <v>0</v>
      </c>
      <c r="I9320" s="24">
        <v>0</v>
      </c>
      <c r="J9320" s="282">
        <v>15</v>
      </c>
      <c r="K9320" s="282">
        <v>0</v>
      </c>
    </row>
    <row r="9321" spans="1:11" x14ac:dyDescent="0.3">
      <c r="A9321" s="281" t="s">
        <v>2131</v>
      </c>
      <c r="B9321" s="281">
        <v>17</v>
      </c>
      <c r="C9321" s="24" t="str">
        <f t="shared" si="145"/>
        <v>freyja17</v>
      </c>
      <c r="D9321" s="281">
        <v>241</v>
      </c>
      <c r="E9321" s="281">
        <v>97</v>
      </c>
      <c r="F9321" s="281">
        <v>2214</v>
      </c>
      <c r="G9321" s="24">
        <v>100</v>
      </c>
      <c r="H9321" s="24">
        <v>0</v>
      </c>
      <c r="I9321" s="24">
        <v>0</v>
      </c>
      <c r="J9321" s="282">
        <v>15</v>
      </c>
      <c r="K9321" s="282">
        <v>0</v>
      </c>
    </row>
    <row r="9322" spans="1:11" x14ac:dyDescent="0.3">
      <c r="A9322" s="281" t="s">
        <v>2131</v>
      </c>
      <c r="B9322" s="281">
        <v>18</v>
      </c>
      <c r="C9322" s="24" t="str">
        <f t="shared" si="145"/>
        <v>freyja18</v>
      </c>
      <c r="D9322" s="281">
        <v>245</v>
      </c>
      <c r="E9322" s="281">
        <v>98</v>
      </c>
      <c r="F9322" s="281">
        <v>2313</v>
      </c>
      <c r="G9322" s="24">
        <v>100</v>
      </c>
      <c r="H9322" s="24">
        <v>0</v>
      </c>
      <c r="I9322" s="24">
        <v>0</v>
      </c>
      <c r="J9322" s="282">
        <v>15</v>
      </c>
      <c r="K9322" s="282">
        <v>0</v>
      </c>
    </row>
    <row r="9323" spans="1:11" x14ac:dyDescent="0.3">
      <c r="A9323" s="281" t="s">
        <v>2131</v>
      </c>
      <c r="B9323" s="281">
        <v>19</v>
      </c>
      <c r="C9323" s="24" t="str">
        <f t="shared" si="145"/>
        <v>freyja19</v>
      </c>
      <c r="D9323" s="281">
        <v>248</v>
      </c>
      <c r="E9323" s="281">
        <v>100</v>
      </c>
      <c r="F9323" s="281">
        <v>2420</v>
      </c>
      <c r="G9323" s="24">
        <v>100</v>
      </c>
      <c r="H9323" s="24">
        <v>0</v>
      </c>
      <c r="I9323" s="24">
        <v>0</v>
      </c>
      <c r="J9323" s="282">
        <v>15</v>
      </c>
      <c r="K9323" s="282">
        <v>0</v>
      </c>
    </row>
    <row r="9324" spans="1:11" x14ac:dyDescent="0.3">
      <c r="A9324" s="281" t="s">
        <v>2131</v>
      </c>
      <c r="B9324" s="281">
        <v>20</v>
      </c>
      <c r="C9324" s="24" t="str">
        <f t="shared" si="145"/>
        <v>freyja20</v>
      </c>
      <c r="D9324" s="281">
        <v>251</v>
      </c>
      <c r="E9324" s="281">
        <v>101</v>
      </c>
      <c r="F9324" s="281">
        <v>2533</v>
      </c>
      <c r="G9324" s="24">
        <v>100</v>
      </c>
      <c r="H9324" s="24">
        <v>0</v>
      </c>
      <c r="I9324" s="24">
        <v>0</v>
      </c>
      <c r="J9324" s="282">
        <v>15</v>
      </c>
      <c r="K9324" s="282">
        <v>0</v>
      </c>
    </row>
    <row r="9325" spans="1:11" x14ac:dyDescent="0.3">
      <c r="A9325" s="281" t="s">
        <v>2131</v>
      </c>
      <c r="B9325" s="281">
        <v>21</v>
      </c>
      <c r="C9325" s="24" t="str">
        <f t="shared" si="145"/>
        <v>freyja21</v>
      </c>
      <c r="D9325" s="281">
        <v>274</v>
      </c>
      <c r="E9325" s="281">
        <v>110</v>
      </c>
      <c r="F9325" s="281">
        <v>2839</v>
      </c>
      <c r="G9325" s="24">
        <v>100</v>
      </c>
      <c r="H9325" s="24">
        <v>0</v>
      </c>
      <c r="I9325" s="24">
        <v>0</v>
      </c>
      <c r="J9325" s="282">
        <v>15</v>
      </c>
      <c r="K9325" s="282">
        <v>0</v>
      </c>
    </row>
    <row r="9326" spans="1:11" x14ac:dyDescent="0.3">
      <c r="A9326" s="281" t="s">
        <v>2131</v>
      </c>
      <c r="B9326" s="281">
        <v>22</v>
      </c>
      <c r="C9326" s="24" t="str">
        <f t="shared" si="145"/>
        <v>freyja22</v>
      </c>
      <c r="D9326" s="281">
        <v>278</v>
      </c>
      <c r="E9326" s="281">
        <v>112</v>
      </c>
      <c r="F9326" s="281">
        <v>2977</v>
      </c>
      <c r="G9326" s="24">
        <v>100</v>
      </c>
      <c r="H9326" s="24">
        <v>0</v>
      </c>
      <c r="I9326" s="24">
        <v>0</v>
      </c>
      <c r="J9326" s="282">
        <v>15</v>
      </c>
      <c r="K9326" s="282">
        <v>0</v>
      </c>
    </row>
    <row r="9327" spans="1:11" x14ac:dyDescent="0.3">
      <c r="A9327" s="281" t="s">
        <v>2131</v>
      </c>
      <c r="B9327" s="281">
        <v>23</v>
      </c>
      <c r="C9327" s="24" t="str">
        <f t="shared" si="145"/>
        <v>freyja23</v>
      </c>
      <c r="D9327" s="281">
        <v>281</v>
      </c>
      <c r="E9327" s="281">
        <v>113</v>
      </c>
      <c r="F9327" s="281">
        <v>3124</v>
      </c>
      <c r="G9327" s="24">
        <v>100</v>
      </c>
      <c r="H9327" s="24">
        <v>0</v>
      </c>
      <c r="I9327" s="24">
        <v>0</v>
      </c>
      <c r="J9327" s="282">
        <v>15</v>
      </c>
      <c r="K9327" s="282">
        <v>0</v>
      </c>
    </row>
    <row r="9328" spans="1:11" x14ac:dyDescent="0.3">
      <c r="A9328" s="281" t="s">
        <v>2131</v>
      </c>
      <c r="B9328" s="281">
        <v>24</v>
      </c>
      <c r="C9328" s="24" t="str">
        <f t="shared" si="145"/>
        <v>freyja24</v>
      </c>
      <c r="D9328" s="281">
        <v>285</v>
      </c>
      <c r="E9328" s="281">
        <v>115</v>
      </c>
      <c r="F9328" s="281">
        <v>3278</v>
      </c>
      <c r="G9328" s="24">
        <v>100</v>
      </c>
      <c r="H9328" s="24">
        <v>0</v>
      </c>
      <c r="I9328" s="24">
        <v>0</v>
      </c>
      <c r="J9328" s="282">
        <v>15</v>
      </c>
      <c r="K9328" s="282">
        <v>0</v>
      </c>
    </row>
    <row r="9329" spans="1:11" x14ac:dyDescent="0.3">
      <c r="A9329" s="281" t="s">
        <v>2131</v>
      </c>
      <c r="B9329" s="281">
        <v>25</v>
      </c>
      <c r="C9329" s="24" t="str">
        <f t="shared" si="145"/>
        <v>freyja25</v>
      </c>
      <c r="D9329" s="281">
        <v>289</v>
      </c>
      <c r="E9329" s="281">
        <v>116</v>
      </c>
      <c r="F9329" s="281">
        <v>3442</v>
      </c>
      <c r="G9329" s="24">
        <v>100</v>
      </c>
      <c r="H9329" s="24">
        <v>0</v>
      </c>
      <c r="I9329" s="24">
        <v>0</v>
      </c>
      <c r="J9329" s="282">
        <v>15</v>
      </c>
      <c r="K9329" s="282">
        <v>0</v>
      </c>
    </row>
    <row r="9330" spans="1:11" x14ac:dyDescent="0.3">
      <c r="A9330" s="281" t="s">
        <v>2131</v>
      </c>
      <c r="B9330" s="281">
        <v>26</v>
      </c>
      <c r="C9330" s="24" t="str">
        <f t="shared" si="145"/>
        <v>freyja26</v>
      </c>
      <c r="D9330" s="281">
        <v>292</v>
      </c>
      <c r="E9330" s="281">
        <v>118</v>
      </c>
      <c r="F9330" s="281">
        <v>3483</v>
      </c>
      <c r="G9330" s="24">
        <v>100</v>
      </c>
      <c r="H9330" s="24">
        <v>0</v>
      </c>
      <c r="I9330" s="24">
        <v>0</v>
      </c>
      <c r="J9330" s="282">
        <v>15</v>
      </c>
      <c r="K9330" s="282">
        <v>0</v>
      </c>
    </row>
    <row r="9331" spans="1:11" x14ac:dyDescent="0.3">
      <c r="A9331" s="281" t="s">
        <v>2131</v>
      </c>
      <c r="B9331" s="281">
        <v>27</v>
      </c>
      <c r="C9331" s="24" t="str">
        <f t="shared" si="145"/>
        <v>freyja27</v>
      </c>
      <c r="D9331" s="281">
        <v>296</v>
      </c>
      <c r="E9331" s="281">
        <v>119</v>
      </c>
      <c r="F9331" s="281">
        <v>3524</v>
      </c>
      <c r="G9331" s="24">
        <v>100</v>
      </c>
      <c r="H9331" s="24">
        <v>0</v>
      </c>
      <c r="I9331" s="24">
        <v>0</v>
      </c>
      <c r="J9331" s="282">
        <v>15</v>
      </c>
      <c r="K9331" s="282">
        <v>0</v>
      </c>
    </row>
    <row r="9332" spans="1:11" x14ac:dyDescent="0.3">
      <c r="A9332" s="281" t="s">
        <v>2131</v>
      </c>
      <c r="B9332" s="281">
        <v>28</v>
      </c>
      <c r="C9332" s="24" t="str">
        <f t="shared" si="145"/>
        <v>freyja28</v>
      </c>
      <c r="D9332" s="281">
        <v>300</v>
      </c>
      <c r="E9332" s="281">
        <v>121</v>
      </c>
      <c r="F9332" s="281">
        <v>3566</v>
      </c>
      <c r="G9332" s="24">
        <v>100</v>
      </c>
      <c r="H9332" s="24">
        <v>0</v>
      </c>
      <c r="I9332" s="24">
        <v>0</v>
      </c>
      <c r="J9332" s="282">
        <v>15</v>
      </c>
      <c r="K9332" s="282">
        <v>0</v>
      </c>
    </row>
    <row r="9333" spans="1:11" x14ac:dyDescent="0.3">
      <c r="A9333" s="281" t="s">
        <v>2131</v>
      </c>
      <c r="B9333" s="281">
        <v>29</v>
      </c>
      <c r="C9333" s="24" t="str">
        <f t="shared" si="145"/>
        <v>freyja29</v>
      </c>
      <c r="D9333" s="281">
        <v>303</v>
      </c>
      <c r="E9333" s="281">
        <v>122</v>
      </c>
      <c r="F9333" s="281">
        <v>3609</v>
      </c>
      <c r="G9333" s="24">
        <v>100</v>
      </c>
      <c r="H9333" s="24">
        <v>0</v>
      </c>
      <c r="I9333" s="24">
        <v>0</v>
      </c>
      <c r="J9333" s="282">
        <v>15</v>
      </c>
      <c r="K9333" s="282">
        <v>0</v>
      </c>
    </row>
    <row r="9334" spans="1:11" x14ac:dyDescent="0.3">
      <c r="A9334" s="281" t="s">
        <v>2131</v>
      </c>
      <c r="B9334" s="281">
        <v>30</v>
      </c>
      <c r="C9334" s="24" t="str">
        <f t="shared" si="145"/>
        <v>freyja30</v>
      </c>
      <c r="D9334" s="281">
        <v>307</v>
      </c>
      <c r="E9334" s="281">
        <v>124</v>
      </c>
      <c r="F9334" s="281">
        <v>3651</v>
      </c>
      <c r="G9334" s="24">
        <v>100</v>
      </c>
      <c r="H9334" s="24">
        <v>0</v>
      </c>
      <c r="I9334" s="24">
        <v>0</v>
      </c>
      <c r="J9334" s="282">
        <v>15</v>
      </c>
      <c r="K9334" s="282">
        <v>0</v>
      </c>
    </row>
    <row r="9335" spans="1:11" x14ac:dyDescent="0.3">
      <c r="A9335" s="281" t="s">
        <v>2131</v>
      </c>
      <c r="B9335" s="281">
        <v>31</v>
      </c>
      <c r="C9335" s="24" t="str">
        <f t="shared" si="145"/>
        <v>freyja31</v>
      </c>
      <c r="D9335" s="281">
        <v>336</v>
      </c>
      <c r="E9335" s="281">
        <v>135</v>
      </c>
      <c r="F9335" s="281">
        <v>3963</v>
      </c>
      <c r="G9335" s="24">
        <v>100</v>
      </c>
      <c r="H9335" s="24">
        <v>0</v>
      </c>
      <c r="I9335" s="24">
        <v>0</v>
      </c>
      <c r="J9335" s="282">
        <v>15</v>
      </c>
      <c r="K9335" s="282">
        <v>0</v>
      </c>
    </row>
    <row r="9336" spans="1:11" x14ac:dyDescent="0.3">
      <c r="A9336" s="281" t="s">
        <v>2131</v>
      </c>
      <c r="B9336" s="281">
        <v>32</v>
      </c>
      <c r="C9336" s="24" t="str">
        <f t="shared" si="145"/>
        <v>freyja32</v>
      </c>
      <c r="D9336" s="281">
        <v>340</v>
      </c>
      <c r="E9336" s="281">
        <v>137</v>
      </c>
      <c r="F9336" s="281">
        <v>4011</v>
      </c>
      <c r="G9336" s="24">
        <v>100</v>
      </c>
      <c r="H9336" s="24">
        <v>0</v>
      </c>
      <c r="I9336" s="24">
        <v>0</v>
      </c>
      <c r="J9336" s="282">
        <v>15</v>
      </c>
      <c r="K9336" s="282">
        <v>0</v>
      </c>
    </row>
    <row r="9337" spans="1:11" x14ac:dyDescent="0.3">
      <c r="A9337" s="281" t="s">
        <v>2131</v>
      </c>
      <c r="B9337" s="281">
        <v>33</v>
      </c>
      <c r="C9337" s="24" t="str">
        <f t="shared" si="145"/>
        <v>freyja33</v>
      </c>
      <c r="D9337" s="281">
        <v>344</v>
      </c>
      <c r="E9337" s="281">
        <v>138</v>
      </c>
      <c r="F9337" s="281">
        <v>4059</v>
      </c>
      <c r="G9337" s="24">
        <v>100</v>
      </c>
      <c r="H9337" s="24">
        <v>0</v>
      </c>
      <c r="I9337" s="24">
        <v>0</v>
      </c>
      <c r="J9337" s="282">
        <v>15</v>
      </c>
      <c r="K9337" s="282">
        <v>0</v>
      </c>
    </row>
    <row r="9338" spans="1:11" x14ac:dyDescent="0.3">
      <c r="A9338" s="281" t="s">
        <v>2131</v>
      </c>
      <c r="B9338" s="281">
        <v>34</v>
      </c>
      <c r="C9338" s="24" t="str">
        <f t="shared" si="145"/>
        <v>freyja34</v>
      </c>
      <c r="D9338" s="281">
        <v>348</v>
      </c>
      <c r="E9338" s="281">
        <v>140</v>
      </c>
      <c r="F9338" s="281">
        <v>4107</v>
      </c>
      <c r="G9338" s="24">
        <v>100</v>
      </c>
      <c r="H9338" s="24">
        <v>0</v>
      </c>
      <c r="I9338" s="24">
        <v>0</v>
      </c>
      <c r="J9338" s="282">
        <v>15</v>
      </c>
      <c r="K9338" s="282">
        <v>0</v>
      </c>
    </row>
    <row r="9339" spans="1:11" x14ac:dyDescent="0.3">
      <c r="A9339" s="281" t="s">
        <v>2131</v>
      </c>
      <c r="B9339" s="281">
        <v>35</v>
      </c>
      <c r="C9339" s="24" t="str">
        <f t="shared" si="145"/>
        <v>freyja35</v>
      </c>
      <c r="D9339" s="281">
        <v>353</v>
      </c>
      <c r="E9339" s="281">
        <v>142</v>
      </c>
      <c r="F9339" s="281">
        <v>4156</v>
      </c>
      <c r="G9339" s="24">
        <v>100</v>
      </c>
      <c r="H9339" s="24">
        <v>0</v>
      </c>
      <c r="I9339" s="24">
        <v>0</v>
      </c>
      <c r="J9339" s="282">
        <v>15</v>
      </c>
      <c r="K9339" s="282">
        <v>0</v>
      </c>
    </row>
    <row r="9340" spans="1:11" x14ac:dyDescent="0.3">
      <c r="A9340" s="281" t="s">
        <v>2131</v>
      </c>
      <c r="B9340" s="281">
        <v>36</v>
      </c>
      <c r="C9340" s="24" t="str">
        <f t="shared" si="145"/>
        <v>freyja36</v>
      </c>
      <c r="D9340" s="281">
        <v>357</v>
      </c>
      <c r="E9340" s="281">
        <v>144</v>
      </c>
      <c r="F9340" s="281">
        <v>4206</v>
      </c>
      <c r="G9340" s="24">
        <v>100</v>
      </c>
      <c r="H9340" s="24">
        <v>0</v>
      </c>
      <c r="I9340" s="24">
        <v>0</v>
      </c>
      <c r="J9340" s="282">
        <v>15</v>
      </c>
      <c r="K9340" s="282">
        <v>0</v>
      </c>
    </row>
    <row r="9341" spans="1:11" x14ac:dyDescent="0.3">
      <c r="A9341" s="281" t="s">
        <v>2131</v>
      </c>
      <c r="B9341" s="281">
        <v>37</v>
      </c>
      <c r="C9341" s="24" t="str">
        <f t="shared" si="145"/>
        <v>freyja37</v>
      </c>
      <c r="D9341" s="281">
        <v>362</v>
      </c>
      <c r="E9341" s="281">
        <v>146</v>
      </c>
      <c r="F9341" s="281">
        <v>4256</v>
      </c>
      <c r="G9341" s="24">
        <v>100</v>
      </c>
      <c r="H9341" s="24">
        <v>0</v>
      </c>
      <c r="I9341" s="24">
        <v>0</v>
      </c>
      <c r="J9341" s="282">
        <v>15</v>
      </c>
      <c r="K9341" s="282">
        <v>0</v>
      </c>
    </row>
    <row r="9342" spans="1:11" x14ac:dyDescent="0.3">
      <c r="A9342" s="281" t="s">
        <v>2131</v>
      </c>
      <c r="B9342" s="281">
        <v>38</v>
      </c>
      <c r="C9342" s="24" t="str">
        <f t="shared" si="145"/>
        <v>freyja38</v>
      </c>
      <c r="D9342" s="281">
        <v>366</v>
      </c>
      <c r="E9342" s="281">
        <v>147</v>
      </c>
      <c r="F9342" s="281">
        <v>4306</v>
      </c>
      <c r="G9342" s="24">
        <v>100</v>
      </c>
      <c r="H9342" s="24">
        <v>0</v>
      </c>
      <c r="I9342" s="24">
        <v>0</v>
      </c>
      <c r="J9342" s="282">
        <v>15</v>
      </c>
      <c r="K9342" s="282">
        <v>0</v>
      </c>
    </row>
    <row r="9343" spans="1:11" x14ac:dyDescent="0.3">
      <c r="A9343" s="281" t="s">
        <v>2131</v>
      </c>
      <c r="B9343" s="281">
        <v>39</v>
      </c>
      <c r="C9343" s="24" t="str">
        <f t="shared" si="145"/>
        <v>freyja39</v>
      </c>
      <c r="D9343" s="281">
        <v>371</v>
      </c>
      <c r="E9343" s="281">
        <v>149</v>
      </c>
      <c r="F9343" s="281">
        <v>4358</v>
      </c>
      <c r="G9343" s="24">
        <v>100</v>
      </c>
      <c r="H9343" s="24">
        <v>0</v>
      </c>
      <c r="I9343" s="24">
        <v>0</v>
      </c>
      <c r="J9343" s="282">
        <v>15</v>
      </c>
      <c r="K9343" s="282">
        <v>0</v>
      </c>
    </row>
    <row r="9344" spans="1:11" x14ac:dyDescent="0.3">
      <c r="A9344" s="281" t="s">
        <v>2131</v>
      </c>
      <c r="B9344" s="281">
        <v>40</v>
      </c>
      <c r="C9344" s="24" t="str">
        <f t="shared" si="145"/>
        <v>freyja40</v>
      </c>
      <c r="D9344" s="281">
        <v>375</v>
      </c>
      <c r="E9344" s="281">
        <v>151</v>
      </c>
      <c r="F9344" s="281">
        <v>4410</v>
      </c>
      <c r="G9344" s="24">
        <v>100</v>
      </c>
      <c r="H9344" s="24">
        <v>0</v>
      </c>
      <c r="I9344" s="24">
        <v>0</v>
      </c>
      <c r="J9344" s="282">
        <v>15</v>
      </c>
      <c r="K9344" s="282">
        <v>0</v>
      </c>
    </row>
    <row r="9345" spans="1:11" x14ac:dyDescent="0.3">
      <c r="A9345" s="281" t="s">
        <v>2131</v>
      </c>
      <c r="B9345" s="281">
        <v>41</v>
      </c>
      <c r="C9345" s="24" t="str">
        <f t="shared" si="145"/>
        <v>freyja41</v>
      </c>
      <c r="D9345" s="281">
        <v>410</v>
      </c>
      <c r="E9345" s="281">
        <v>165</v>
      </c>
      <c r="F9345" s="281">
        <v>4837</v>
      </c>
      <c r="G9345" s="24">
        <v>100</v>
      </c>
      <c r="H9345" s="24">
        <v>0</v>
      </c>
      <c r="I9345" s="24">
        <v>0</v>
      </c>
      <c r="J9345" s="282">
        <v>15</v>
      </c>
      <c r="K9345" s="282">
        <v>0</v>
      </c>
    </row>
    <row r="9346" spans="1:11" x14ac:dyDescent="0.3">
      <c r="A9346" s="281" t="s">
        <v>2131</v>
      </c>
      <c r="B9346" s="281">
        <v>42</v>
      </c>
      <c r="C9346" s="24" t="str">
        <f t="shared" si="145"/>
        <v>freyja42</v>
      </c>
      <c r="D9346" s="281">
        <v>415</v>
      </c>
      <c r="E9346" s="281">
        <v>167</v>
      </c>
      <c r="F9346" s="281">
        <v>4895</v>
      </c>
      <c r="G9346" s="24">
        <v>100</v>
      </c>
      <c r="H9346" s="24">
        <v>0</v>
      </c>
      <c r="I9346" s="24">
        <v>0</v>
      </c>
      <c r="J9346" s="282">
        <v>15</v>
      </c>
      <c r="K9346" s="282">
        <v>0</v>
      </c>
    </row>
    <row r="9347" spans="1:11" x14ac:dyDescent="0.3">
      <c r="A9347" s="281" t="s">
        <v>2131</v>
      </c>
      <c r="B9347" s="281">
        <v>43</v>
      </c>
      <c r="C9347" s="24" t="str">
        <f t="shared" si="145"/>
        <v>freyja43</v>
      </c>
      <c r="D9347" s="281">
        <v>420</v>
      </c>
      <c r="E9347" s="281">
        <v>169</v>
      </c>
      <c r="F9347" s="281">
        <v>4953</v>
      </c>
      <c r="G9347" s="24">
        <v>100</v>
      </c>
      <c r="H9347" s="24">
        <v>0</v>
      </c>
      <c r="I9347" s="24">
        <v>0</v>
      </c>
      <c r="J9347" s="282">
        <v>15</v>
      </c>
      <c r="K9347" s="282">
        <v>0</v>
      </c>
    </row>
    <row r="9348" spans="1:11" x14ac:dyDescent="0.3">
      <c r="A9348" s="281" t="s">
        <v>2131</v>
      </c>
      <c r="B9348" s="281">
        <v>44</v>
      </c>
      <c r="C9348" s="24" t="str">
        <f t="shared" si="145"/>
        <v>freyja44</v>
      </c>
      <c r="D9348" s="281">
        <v>425</v>
      </c>
      <c r="E9348" s="281">
        <v>171</v>
      </c>
      <c r="F9348" s="281">
        <v>5019</v>
      </c>
      <c r="G9348" s="24">
        <v>100</v>
      </c>
      <c r="H9348" s="24">
        <v>0</v>
      </c>
      <c r="I9348" s="24">
        <v>0</v>
      </c>
      <c r="J9348" s="282">
        <v>15</v>
      </c>
      <c r="K9348" s="282">
        <v>0</v>
      </c>
    </row>
    <row r="9349" spans="1:11" x14ac:dyDescent="0.3">
      <c r="A9349" s="281" t="s">
        <v>2131</v>
      </c>
      <c r="B9349" s="281">
        <v>45</v>
      </c>
      <c r="C9349" s="24" t="str">
        <f t="shared" si="145"/>
        <v>freyja45</v>
      </c>
      <c r="D9349" s="281">
        <v>430</v>
      </c>
      <c r="E9349" s="281">
        <v>173</v>
      </c>
      <c r="F9349" s="281">
        <v>5082</v>
      </c>
      <c r="G9349" s="24">
        <v>100</v>
      </c>
      <c r="H9349" s="24">
        <v>0</v>
      </c>
      <c r="I9349" s="24">
        <v>0</v>
      </c>
      <c r="J9349" s="282">
        <v>15</v>
      </c>
      <c r="K9349" s="282">
        <v>0</v>
      </c>
    </row>
    <row r="9350" spans="1:11" x14ac:dyDescent="0.3">
      <c r="A9350" s="281" t="s">
        <v>2131</v>
      </c>
      <c r="B9350" s="281">
        <v>46</v>
      </c>
      <c r="C9350" s="24" t="str">
        <f t="shared" ref="C9350:C9413" si="146">A9350&amp;B9350</f>
        <v>freyja46</v>
      </c>
      <c r="D9350" s="281">
        <v>435</v>
      </c>
      <c r="E9350" s="281">
        <v>175</v>
      </c>
      <c r="F9350" s="281">
        <v>5143</v>
      </c>
      <c r="G9350" s="24">
        <v>100</v>
      </c>
      <c r="H9350" s="24">
        <v>0</v>
      </c>
      <c r="I9350" s="24">
        <v>0</v>
      </c>
      <c r="J9350" s="282">
        <v>15</v>
      </c>
      <c r="K9350" s="282">
        <v>0</v>
      </c>
    </row>
    <row r="9351" spans="1:11" x14ac:dyDescent="0.3">
      <c r="A9351" s="281" t="s">
        <v>2131</v>
      </c>
      <c r="B9351" s="281">
        <v>47</v>
      </c>
      <c r="C9351" s="24" t="str">
        <f t="shared" si="146"/>
        <v>freyja47</v>
      </c>
      <c r="D9351" s="281">
        <v>441</v>
      </c>
      <c r="E9351" s="281">
        <v>177</v>
      </c>
      <c r="F9351" s="281">
        <v>5209</v>
      </c>
      <c r="G9351" s="24">
        <v>100</v>
      </c>
      <c r="H9351" s="24">
        <v>0</v>
      </c>
      <c r="I9351" s="24">
        <v>0</v>
      </c>
      <c r="J9351" s="282">
        <v>15</v>
      </c>
      <c r="K9351" s="282">
        <v>0</v>
      </c>
    </row>
    <row r="9352" spans="1:11" x14ac:dyDescent="0.3">
      <c r="A9352" s="281" t="s">
        <v>2131</v>
      </c>
      <c r="B9352" s="281">
        <v>48</v>
      </c>
      <c r="C9352" s="24" t="str">
        <f t="shared" si="146"/>
        <v>freyja48</v>
      </c>
      <c r="D9352" s="281">
        <v>446</v>
      </c>
      <c r="E9352" s="281">
        <v>180</v>
      </c>
      <c r="F9352" s="281">
        <v>5277</v>
      </c>
      <c r="G9352" s="24">
        <v>100</v>
      </c>
      <c r="H9352" s="24">
        <v>0</v>
      </c>
      <c r="I9352" s="24">
        <v>0</v>
      </c>
      <c r="J9352" s="282">
        <v>15</v>
      </c>
      <c r="K9352" s="282">
        <v>0</v>
      </c>
    </row>
    <row r="9353" spans="1:11" x14ac:dyDescent="0.3">
      <c r="A9353" s="281" t="s">
        <v>2131</v>
      </c>
      <c r="B9353" s="281">
        <v>49</v>
      </c>
      <c r="C9353" s="24" t="str">
        <f t="shared" si="146"/>
        <v>freyja49</v>
      </c>
      <c r="D9353" s="281">
        <v>451</v>
      </c>
      <c r="E9353" s="281">
        <v>182</v>
      </c>
      <c r="F9353" s="281">
        <v>5340</v>
      </c>
      <c r="G9353" s="24">
        <v>100</v>
      </c>
      <c r="H9353" s="24">
        <v>0</v>
      </c>
      <c r="I9353" s="24">
        <v>0</v>
      </c>
      <c r="J9353" s="282">
        <v>15</v>
      </c>
      <c r="K9353" s="282">
        <v>0</v>
      </c>
    </row>
    <row r="9354" spans="1:11" x14ac:dyDescent="0.3">
      <c r="A9354" s="281" t="s">
        <v>2131</v>
      </c>
      <c r="B9354" s="281">
        <v>50</v>
      </c>
      <c r="C9354" s="24" t="str">
        <f t="shared" si="146"/>
        <v>freyja50</v>
      </c>
      <c r="D9354" s="281">
        <v>457</v>
      </c>
      <c r="E9354" s="281">
        <v>184</v>
      </c>
      <c r="F9354" s="281">
        <v>5410</v>
      </c>
      <c r="G9354" s="24">
        <v>100</v>
      </c>
      <c r="H9354" s="24">
        <v>0</v>
      </c>
      <c r="I9354" s="24">
        <v>0</v>
      </c>
      <c r="J9354" s="282">
        <v>15</v>
      </c>
      <c r="K9354" s="282">
        <v>0</v>
      </c>
    </row>
    <row r="9355" spans="1:11" x14ac:dyDescent="0.3">
      <c r="A9355" s="281" t="s">
        <v>2131</v>
      </c>
      <c r="B9355" s="281">
        <v>51</v>
      </c>
      <c r="C9355" s="24" t="str">
        <f t="shared" si="146"/>
        <v>freyja51</v>
      </c>
      <c r="D9355" s="281">
        <v>499</v>
      </c>
      <c r="E9355" s="281">
        <v>201</v>
      </c>
      <c r="F9355" s="281">
        <v>5888</v>
      </c>
      <c r="G9355" s="24">
        <v>100</v>
      </c>
      <c r="H9355" s="24">
        <v>0</v>
      </c>
      <c r="I9355" s="24">
        <v>0</v>
      </c>
      <c r="J9355" s="282">
        <v>15</v>
      </c>
      <c r="K9355" s="282">
        <v>0</v>
      </c>
    </row>
    <row r="9356" spans="1:11" x14ac:dyDescent="0.3">
      <c r="A9356" s="281" t="s">
        <v>2131</v>
      </c>
      <c r="B9356" s="281">
        <v>52</v>
      </c>
      <c r="C9356" s="24" t="str">
        <f t="shared" si="146"/>
        <v>freyja52</v>
      </c>
      <c r="D9356" s="281">
        <v>505</v>
      </c>
      <c r="E9356" s="281">
        <v>203</v>
      </c>
      <c r="F9356" s="281">
        <v>5959</v>
      </c>
      <c r="G9356" s="24">
        <v>100</v>
      </c>
      <c r="H9356" s="24">
        <v>0</v>
      </c>
      <c r="I9356" s="24">
        <v>0</v>
      </c>
      <c r="J9356" s="282">
        <v>15</v>
      </c>
      <c r="K9356" s="282">
        <v>0</v>
      </c>
    </row>
    <row r="9357" spans="1:11" x14ac:dyDescent="0.3">
      <c r="A9357" s="281" t="s">
        <v>2131</v>
      </c>
      <c r="B9357" s="281">
        <v>53</v>
      </c>
      <c r="C9357" s="24" t="str">
        <f t="shared" si="146"/>
        <v>freyja53</v>
      </c>
      <c r="D9357" s="281">
        <v>511</v>
      </c>
      <c r="E9357" s="281">
        <v>206</v>
      </c>
      <c r="F9357" s="281">
        <v>6035</v>
      </c>
      <c r="G9357" s="24">
        <v>100</v>
      </c>
      <c r="H9357" s="24">
        <v>0</v>
      </c>
      <c r="I9357" s="24">
        <v>0</v>
      </c>
      <c r="J9357" s="282">
        <v>15</v>
      </c>
      <c r="K9357" s="282">
        <v>0</v>
      </c>
    </row>
    <row r="9358" spans="1:11" x14ac:dyDescent="0.3">
      <c r="A9358" s="281" t="s">
        <v>2131</v>
      </c>
      <c r="B9358" s="281">
        <v>54</v>
      </c>
      <c r="C9358" s="24" t="str">
        <f t="shared" si="146"/>
        <v>freyja54</v>
      </c>
      <c r="D9358" s="281">
        <v>517</v>
      </c>
      <c r="E9358" s="281">
        <v>208</v>
      </c>
      <c r="F9358" s="281">
        <v>6114</v>
      </c>
      <c r="G9358" s="24">
        <v>100</v>
      </c>
      <c r="H9358" s="24">
        <v>0</v>
      </c>
      <c r="I9358" s="24">
        <v>0</v>
      </c>
      <c r="J9358" s="282">
        <v>15</v>
      </c>
      <c r="K9358" s="282">
        <v>0</v>
      </c>
    </row>
    <row r="9359" spans="1:11" x14ac:dyDescent="0.3">
      <c r="A9359" s="281" t="s">
        <v>2131</v>
      </c>
      <c r="B9359" s="281">
        <v>55</v>
      </c>
      <c r="C9359" s="24" t="str">
        <f t="shared" si="146"/>
        <v>freyja55</v>
      </c>
      <c r="D9359" s="281">
        <v>524</v>
      </c>
      <c r="E9359" s="281">
        <v>211</v>
      </c>
      <c r="F9359" s="281">
        <v>6187</v>
      </c>
      <c r="G9359" s="24">
        <v>100</v>
      </c>
      <c r="H9359" s="24">
        <v>0</v>
      </c>
      <c r="I9359" s="24">
        <v>0</v>
      </c>
      <c r="J9359" s="282">
        <v>15</v>
      </c>
      <c r="K9359" s="282">
        <v>0</v>
      </c>
    </row>
    <row r="9360" spans="1:11" x14ac:dyDescent="0.3">
      <c r="A9360" s="281" t="s">
        <v>2131</v>
      </c>
      <c r="B9360" s="281">
        <v>56</v>
      </c>
      <c r="C9360" s="24" t="str">
        <f t="shared" si="146"/>
        <v>freyja56</v>
      </c>
      <c r="D9360" s="281">
        <v>530</v>
      </c>
      <c r="E9360" s="281">
        <v>213</v>
      </c>
      <c r="F9360" s="281">
        <v>6269</v>
      </c>
      <c r="G9360" s="24">
        <v>100</v>
      </c>
      <c r="H9360" s="24">
        <v>0</v>
      </c>
      <c r="I9360" s="24">
        <v>0</v>
      </c>
      <c r="J9360" s="282">
        <v>15</v>
      </c>
      <c r="K9360" s="282">
        <v>0</v>
      </c>
    </row>
    <row r="9361" spans="1:11" x14ac:dyDescent="0.3">
      <c r="A9361" s="281" t="s">
        <v>2131</v>
      </c>
      <c r="B9361" s="281">
        <v>57</v>
      </c>
      <c r="C9361" s="24" t="str">
        <f t="shared" si="146"/>
        <v>freyja57</v>
      </c>
      <c r="D9361" s="281">
        <v>536</v>
      </c>
      <c r="E9361" s="281">
        <v>216</v>
      </c>
      <c r="F9361" s="281">
        <v>6348</v>
      </c>
      <c r="G9361" s="24">
        <v>100</v>
      </c>
      <c r="H9361" s="24">
        <v>0</v>
      </c>
      <c r="I9361" s="24">
        <v>0</v>
      </c>
      <c r="J9361" s="282">
        <v>15</v>
      </c>
      <c r="K9361" s="282">
        <v>0</v>
      </c>
    </row>
    <row r="9362" spans="1:11" x14ac:dyDescent="0.3">
      <c r="A9362" s="281" t="s">
        <v>2131</v>
      </c>
      <c r="B9362" s="281">
        <v>58</v>
      </c>
      <c r="C9362" s="24" t="str">
        <f t="shared" si="146"/>
        <v>freyja58</v>
      </c>
      <c r="D9362" s="281">
        <v>543</v>
      </c>
      <c r="E9362" s="281">
        <v>219</v>
      </c>
      <c r="F9362" s="281">
        <v>6424</v>
      </c>
      <c r="G9362" s="24">
        <v>100</v>
      </c>
      <c r="H9362" s="24">
        <v>0</v>
      </c>
      <c r="I9362" s="24">
        <v>0</v>
      </c>
      <c r="J9362" s="282">
        <v>15</v>
      </c>
      <c r="K9362" s="282">
        <v>0</v>
      </c>
    </row>
    <row r="9363" spans="1:11" x14ac:dyDescent="0.3">
      <c r="A9363" s="281" t="s">
        <v>2131</v>
      </c>
      <c r="B9363" s="281">
        <v>59</v>
      </c>
      <c r="C9363" s="24" t="str">
        <f t="shared" si="146"/>
        <v>freyja59</v>
      </c>
      <c r="D9363" s="281">
        <v>549</v>
      </c>
      <c r="E9363" s="281">
        <v>221</v>
      </c>
      <c r="F9363" s="281">
        <v>6506</v>
      </c>
      <c r="G9363" s="24">
        <v>100</v>
      </c>
      <c r="H9363" s="24">
        <v>0</v>
      </c>
      <c r="I9363" s="24">
        <v>0</v>
      </c>
      <c r="J9363" s="282">
        <v>15</v>
      </c>
      <c r="K9363" s="282">
        <v>0</v>
      </c>
    </row>
    <row r="9364" spans="1:11" x14ac:dyDescent="0.3">
      <c r="A9364" s="281" t="s">
        <v>2131</v>
      </c>
      <c r="B9364" s="281">
        <v>60</v>
      </c>
      <c r="C9364" s="24" t="str">
        <f t="shared" si="146"/>
        <v>freyja60</v>
      </c>
      <c r="D9364" s="281">
        <v>556</v>
      </c>
      <c r="E9364" s="281">
        <v>224</v>
      </c>
      <c r="F9364" s="281">
        <v>6592</v>
      </c>
      <c r="G9364" s="24">
        <v>100</v>
      </c>
      <c r="H9364" s="24">
        <v>0</v>
      </c>
      <c r="I9364" s="24">
        <v>0</v>
      </c>
      <c r="J9364" s="282">
        <v>15</v>
      </c>
      <c r="K9364" s="282">
        <v>0</v>
      </c>
    </row>
    <row r="9365" spans="1:11" x14ac:dyDescent="0.3">
      <c r="A9365" s="281" t="s">
        <v>2131</v>
      </c>
      <c r="B9365" s="281">
        <v>61</v>
      </c>
      <c r="C9365" s="24" t="str">
        <f t="shared" si="146"/>
        <v>freyja61</v>
      </c>
      <c r="D9365" s="281">
        <v>607</v>
      </c>
      <c r="E9365" s="281">
        <v>244</v>
      </c>
      <c r="F9365" s="281">
        <v>7252</v>
      </c>
      <c r="G9365" s="24">
        <v>100</v>
      </c>
      <c r="H9365" s="24">
        <v>0</v>
      </c>
      <c r="I9365" s="24">
        <v>0</v>
      </c>
      <c r="J9365" s="282">
        <v>15</v>
      </c>
      <c r="K9365" s="282">
        <v>0</v>
      </c>
    </row>
    <row r="9366" spans="1:11" x14ac:dyDescent="0.3">
      <c r="A9366" s="281" t="s">
        <v>2131</v>
      </c>
      <c r="B9366" s="281">
        <v>62</v>
      </c>
      <c r="C9366" s="24" t="str">
        <f t="shared" si="146"/>
        <v>freyja62</v>
      </c>
      <c r="D9366" s="281">
        <v>614</v>
      </c>
      <c r="E9366" s="281">
        <v>247</v>
      </c>
      <c r="F9366" s="281">
        <v>7348</v>
      </c>
      <c r="G9366" s="24">
        <v>100</v>
      </c>
      <c r="H9366" s="24">
        <v>0</v>
      </c>
      <c r="I9366" s="24">
        <v>0</v>
      </c>
      <c r="J9366" s="282">
        <v>15</v>
      </c>
      <c r="K9366" s="282">
        <v>0</v>
      </c>
    </row>
    <row r="9367" spans="1:11" x14ac:dyDescent="0.3">
      <c r="A9367" s="281" t="s">
        <v>2131</v>
      </c>
      <c r="B9367" s="281">
        <v>63</v>
      </c>
      <c r="C9367" s="24" t="str">
        <f t="shared" si="146"/>
        <v>freyja63</v>
      </c>
      <c r="D9367" s="281">
        <v>621</v>
      </c>
      <c r="E9367" s="281">
        <v>250</v>
      </c>
      <c r="F9367" s="281">
        <v>7456</v>
      </c>
      <c r="G9367" s="24">
        <v>100</v>
      </c>
      <c r="H9367" s="24">
        <v>0</v>
      </c>
      <c r="I9367" s="24">
        <v>0</v>
      </c>
      <c r="J9367" s="282">
        <v>15</v>
      </c>
      <c r="K9367" s="282">
        <v>0</v>
      </c>
    </row>
    <row r="9368" spans="1:11" x14ac:dyDescent="0.3">
      <c r="A9368" s="281" t="s">
        <v>2131</v>
      </c>
      <c r="B9368" s="281">
        <v>64</v>
      </c>
      <c r="C9368" s="24" t="str">
        <f t="shared" si="146"/>
        <v>freyja64</v>
      </c>
      <c r="D9368" s="281">
        <v>629</v>
      </c>
      <c r="E9368" s="281">
        <v>253</v>
      </c>
      <c r="F9368" s="281">
        <v>7545</v>
      </c>
      <c r="G9368" s="24">
        <v>100</v>
      </c>
      <c r="H9368" s="24">
        <v>0</v>
      </c>
      <c r="I9368" s="24">
        <v>0</v>
      </c>
      <c r="J9368" s="282">
        <v>15</v>
      </c>
      <c r="K9368" s="282">
        <v>0</v>
      </c>
    </row>
    <row r="9369" spans="1:11" x14ac:dyDescent="0.3">
      <c r="A9369" s="281" t="s">
        <v>2131</v>
      </c>
      <c r="B9369" s="281">
        <v>65</v>
      </c>
      <c r="C9369" s="24" t="str">
        <f t="shared" si="146"/>
        <v>freyja65</v>
      </c>
      <c r="D9369" s="281">
        <v>636</v>
      </c>
      <c r="E9369" s="281">
        <v>256</v>
      </c>
      <c r="F9369" s="281">
        <v>7645</v>
      </c>
      <c r="G9369" s="24">
        <v>100</v>
      </c>
      <c r="H9369" s="24">
        <v>0</v>
      </c>
      <c r="I9369" s="24">
        <v>0</v>
      </c>
      <c r="J9369" s="282">
        <v>15</v>
      </c>
      <c r="K9369" s="282">
        <v>0</v>
      </c>
    </row>
    <row r="9370" spans="1:11" x14ac:dyDescent="0.3">
      <c r="A9370" s="281" t="s">
        <v>2131</v>
      </c>
      <c r="B9370" s="281">
        <v>66</v>
      </c>
      <c r="C9370" s="24" t="str">
        <f t="shared" si="146"/>
        <v>freyja66</v>
      </c>
      <c r="D9370" s="281">
        <v>644</v>
      </c>
      <c r="E9370" s="281">
        <v>259</v>
      </c>
      <c r="F9370" s="281">
        <v>7746</v>
      </c>
      <c r="G9370" s="24">
        <v>100</v>
      </c>
      <c r="H9370" s="24">
        <v>0</v>
      </c>
      <c r="I9370" s="24">
        <v>0</v>
      </c>
      <c r="J9370" s="282">
        <v>15</v>
      </c>
      <c r="K9370" s="282">
        <v>0</v>
      </c>
    </row>
    <row r="9371" spans="1:11" x14ac:dyDescent="0.3">
      <c r="A9371" s="281" t="s">
        <v>2131</v>
      </c>
      <c r="B9371" s="281">
        <v>67</v>
      </c>
      <c r="C9371" s="24" t="str">
        <f t="shared" si="146"/>
        <v>freyja67</v>
      </c>
      <c r="D9371" s="281">
        <v>651</v>
      </c>
      <c r="E9371" s="281">
        <v>262</v>
      </c>
      <c r="F9371" s="281">
        <v>7854</v>
      </c>
      <c r="G9371" s="24">
        <v>100</v>
      </c>
      <c r="H9371" s="24">
        <v>0</v>
      </c>
      <c r="I9371" s="24">
        <v>0</v>
      </c>
      <c r="J9371" s="282">
        <v>15</v>
      </c>
      <c r="K9371" s="282">
        <v>0</v>
      </c>
    </row>
    <row r="9372" spans="1:11" x14ac:dyDescent="0.3">
      <c r="A9372" s="281" t="s">
        <v>2131</v>
      </c>
      <c r="B9372" s="281">
        <v>68</v>
      </c>
      <c r="C9372" s="24" t="str">
        <f t="shared" si="146"/>
        <v>freyja68</v>
      </c>
      <c r="D9372" s="281">
        <v>659</v>
      </c>
      <c r="E9372" s="281">
        <v>266</v>
      </c>
      <c r="F9372" s="281">
        <v>7947</v>
      </c>
      <c r="G9372" s="24">
        <v>100</v>
      </c>
      <c r="H9372" s="24">
        <v>0</v>
      </c>
      <c r="I9372" s="24">
        <v>0</v>
      </c>
      <c r="J9372" s="282">
        <v>15</v>
      </c>
      <c r="K9372" s="282">
        <v>0</v>
      </c>
    </row>
    <row r="9373" spans="1:11" x14ac:dyDescent="0.3">
      <c r="A9373" s="281" t="s">
        <v>2131</v>
      </c>
      <c r="B9373" s="281">
        <v>69</v>
      </c>
      <c r="C9373" s="24" t="str">
        <f t="shared" si="146"/>
        <v>freyja69</v>
      </c>
      <c r="D9373" s="281">
        <v>667</v>
      </c>
      <c r="E9373" s="281">
        <v>269</v>
      </c>
      <c r="F9373" s="281">
        <v>8053</v>
      </c>
      <c r="G9373" s="24">
        <v>100</v>
      </c>
      <c r="H9373" s="24">
        <v>0</v>
      </c>
      <c r="I9373" s="24">
        <v>0</v>
      </c>
      <c r="J9373" s="282">
        <v>15</v>
      </c>
      <c r="K9373" s="282">
        <v>0</v>
      </c>
    </row>
    <row r="9374" spans="1:11" x14ac:dyDescent="0.3">
      <c r="A9374" s="281" t="s">
        <v>2131</v>
      </c>
      <c r="B9374" s="281">
        <v>70</v>
      </c>
      <c r="C9374" s="24" t="str">
        <f t="shared" si="146"/>
        <v>freyja70</v>
      </c>
      <c r="D9374" s="281">
        <v>675</v>
      </c>
      <c r="E9374" s="281">
        <v>272</v>
      </c>
      <c r="F9374" s="281">
        <v>8149</v>
      </c>
      <c r="G9374" s="24">
        <v>100</v>
      </c>
      <c r="H9374" s="24">
        <v>0</v>
      </c>
      <c r="I9374" s="24">
        <v>0</v>
      </c>
      <c r="J9374" s="282">
        <v>15</v>
      </c>
      <c r="K9374" s="282">
        <v>0</v>
      </c>
    </row>
    <row r="9375" spans="1:11" x14ac:dyDescent="0.3">
      <c r="A9375" s="281" t="s">
        <v>2131</v>
      </c>
      <c r="B9375" s="281">
        <v>71</v>
      </c>
      <c r="C9375" s="24" t="str">
        <f t="shared" si="146"/>
        <v>freyja71</v>
      </c>
      <c r="D9375" s="281">
        <v>737</v>
      </c>
      <c r="E9375" s="281">
        <v>297</v>
      </c>
      <c r="F9375" s="281">
        <v>8892</v>
      </c>
      <c r="G9375" s="24">
        <v>100</v>
      </c>
      <c r="H9375" s="24">
        <v>0</v>
      </c>
      <c r="I9375" s="24">
        <v>0</v>
      </c>
      <c r="J9375" s="282">
        <v>15</v>
      </c>
      <c r="K9375" s="282">
        <v>0</v>
      </c>
    </row>
    <row r="9376" spans="1:11" x14ac:dyDescent="0.3">
      <c r="A9376" s="281" t="s">
        <v>2131</v>
      </c>
      <c r="B9376" s="281">
        <v>72</v>
      </c>
      <c r="C9376" s="24" t="str">
        <f t="shared" si="146"/>
        <v>freyja72</v>
      </c>
      <c r="D9376" s="281">
        <v>745</v>
      </c>
      <c r="E9376" s="281">
        <v>300</v>
      </c>
      <c r="F9376" s="281">
        <v>8999</v>
      </c>
      <c r="G9376" s="24">
        <v>100</v>
      </c>
      <c r="H9376" s="24">
        <v>0</v>
      </c>
      <c r="I9376" s="24">
        <v>0</v>
      </c>
      <c r="J9376" s="282">
        <v>15</v>
      </c>
      <c r="K9376" s="282">
        <v>0</v>
      </c>
    </row>
    <row r="9377" spans="1:11" x14ac:dyDescent="0.3">
      <c r="A9377" s="281" t="s">
        <v>2131</v>
      </c>
      <c r="B9377" s="281">
        <v>73</v>
      </c>
      <c r="C9377" s="24" t="str">
        <f t="shared" si="146"/>
        <v>freyja73</v>
      </c>
      <c r="D9377" s="281">
        <v>754</v>
      </c>
      <c r="E9377" s="281">
        <v>304</v>
      </c>
      <c r="F9377" s="281">
        <v>9124</v>
      </c>
      <c r="G9377" s="24">
        <v>100</v>
      </c>
      <c r="H9377" s="24">
        <v>0</v>
      </c>
      <c r="I9377" s="24">
        <v>0</v>
      </c>
      <c r="J9377" s="282">
        <v>15</v>
      </c>
      <c r="K9377" s="282">
        <v>0</v>
      </c>
    </row>
    <row r="9378" spans="1:11" x14ac:dyDescent="0.3">
      <c r="A9378" s="281" t="s">
        <v>2131</v>
      </c>
      <c r="B9378" s="281">
        <v>74</v>
      </c>
      <c r="C9378" s="24" t="str">
        <f t="shared" si="146"/>
        <v>freyja74</v>
      </c>
      <c r="D9378" s="281">
        <v>763</v>
      </c>
      <c r="E9378" s="281">
        <v>307</v>
      </c>
      <c r="F9378" s="281">
        <v>9233</v>
      </c>
      <c r="G9378" s="24">
        <v>100</v>
      </c>
      <c r="H9378" s="24">
        <v>0</v>
      </c>
      <c r="I9378" s="24">
        <v>0</v>
      </c>
      <c r="J9378" s="282">
        <v>15</v>
      </c>
      <c r="K9378" s="282">
        <v>0</v>
      </c>
    </row>
    <row r="9379" spans="1:11" x14ac:dyDescent="0.3">
      <c r="A9379" s="281" t="s">
        <v>2131</v>
      </c>
      <c r="B9379" s="281">
        <v>75</v>
      </c>
      <c r="C9379" s="24" t="str">
        <f t="shared" si="146"/>
        <v>freyja75</v>
      </c>
      <c r="D9379" s="281">
        <v>772</v>
      </c>
      <c r="E9379" s="281">
        <v>311</v>
      </c>
      <c r="F9379" s="281">
        <v>9356</v>
      </c>
      <c r="G9379" s="24">
        <v>100</v>
      </c>
      <c r="H9379" s="24">
        <v>0</v>
      </c>
      <c r="I9379" s="24">
        <v>0</v>
      </c>
      <c r="J9379" s="282">
        <v>15</v>
      </c>
      <c r="K9379" s="282">
        <v>0</v>
      </c>
    </row>
    <row r="9380" spans="1:11" x14ac:dyDescent="0.3">
      <c r="A9380" s="281" t="s">
        <v>2131</v>
      </c>
      <c r="B9380" s="281">
        <v>76</v>
      </c>
      <c r="C9380" s="24" t="str">
        <f t="shared" si="146"/>
        <v>freyja76</v>
      </c>
      <c r="D9380" s="281">
        <v>781</v>
      </c>
      <c r="E9380" s="281">
        <v>315</v>
      </c>
      <c r="F9380" s="281">
        <v>9467</v>
      </c>
      <c r="G9380" s="24">
        <v>100</v>
      </c>
      <c r="H9380" s="24">
        <v>0</v>
      </c>
      <c r="I9380" s="24">
        <v>0</v>
      </c>
      <c r="J9380" s="282">
        <v>15</v>
      </c>
      <c r="K9380" s="282">
        <v>0</v>
      </c>
    </row>
    <row r="9381" spans="1:11" x14ac:dyDescent="0.3">
      <c r="A9381" s="281" t="s">
        <v>2131</v>
      </c>
      <c r="B9381" s="281">
        <v>77</v>
      </c>
      <c r="C9381" s="24" t="str">
        <f t="shared" si="146"/>
        <v>freyja77</v>
      </c>
      <c r="D9381" s="281">
        <v>790</v>
      </c>
      <c r="E9381" s="281">
        <v>318</v>
      </c>
      <c r="F9381" s="281">
        <v>9599</v>
      </c>
      <c r="G9381" s="24">
        <v>100</v>
      </c>
      <c r="H9381" s="24">
        <v>0</v>
      </c>
      <c r="I9381" s="24">
        <v>0</v>
      </c>
      <c r="J9381" s="282">
        <v>15</v>
      </c>
      <c r="K9381" s="282">
        <v>0</v>
      </c>
    </row>
    <row r="9382" spans="1:11" x14ac:dyDescent="0.3">
      <c r="A9382" s="281" t="s">
        <v>2131</v>
      </c>
      <c r="B9382" s="281">
        <v>78</v>
      </c>
      <c r="C9382" s="24" t="str">
        <f t="shared" si="146"/>
        <v>freyja78</v>
      </c>
      <c r="D9382" s="281">
        <v>799</v>
      </c>
      <c r="E9382" s="281">
        <v>322</v>
      </c>
      <c r="F9382" s="281">
        <v>9714</v>
      </c>
      <c r="G9382" s="24">
        <v>100</v>
      </c>
      <c r="H9382" s="24">
        <v>0</v>
      </c>
      <c r="I9382" s="24">
        <v>0</v>
      </c>
      <c r="J9382" s="282">
        <v>15</v>
      </c>
      <c r="K9382" s="282">
        <v>0</v>
      </c>
    </row>
    <row r="9383" spans="1:11" x14ac:dyDescent="0.3">
      <c r="A9383" s="281" t="s">
        <v>2131</v>
      </c>
      <c r="B9383" s="281">
        <v>79</v>
      </c>
      <c r="C9383" s="24" t="str">
        <f t="shared" si="146"/>
        <v>freyja79</v>
      </c>
      <c r="D9383" s="281">
        <v>809</v>
      </c>
      <c r="E9383" s="281">
        <v>326</v>
      </c>
      <c r="F9383" s="281">
        <v>9842</v>
      </c>
      <c r="G9383" s="24">
        <v>100</v>
      </c>
      <c r="H9383" s="24">
        <v>0</v>
      </c>
      <c r="I9383" s="24">
        <v>0</v>
      </c>
      <c r="J9383" s="282">
        <v>15</v>
      </c>
      <c r="K9383" s="282">
        <v>0</v>
      </c>
    </row>
    <row r="9384" spans="1:11" x14ac:dyDescent="0.3">
      <c r="A9384" s="281" t="s">
        <v>2131</v>
      </c>
      <c r="B9384" s="281">
        <v>80</v>
      </c>
      <c r="C9384" s="24" t="str">
        <f t="shared" si="146"/>
        <v>freyja80</v>
      </c>
      <c r="D9384" s="281">
        <v>818</v>
      </c>
      <c r="E9384" s="281">
        <v>330</v>
      </c>
      <c r="F9384" s="281">
        <v>9960</v>
      </c>
      <c r="G9384" s="24">
        <v>100</v>
      </c>
      <c r="H9384" s="24">
        <v>0</v>
      </c>
      <c r="I9384" s="24">
        <v>0</v>
      </c>
      <c r="J9384" s="282">
        <v>15</v>
      </c>
      <c r="K9384" s="282">
        <v>0</v>
      </c>
    </row>
    <row r="9385" spans="1:11" x14ac:dyDescent="0.3">
      <c r="A9385" s="281" t="s">
        <v>2131</v>
      </c>
      <c r="B9385" s="281">
        <v>81</v>
      </c>
      <c r="C9385" s="24" t="str">
        <f t="shared" si="146"/>
        <v>freyja81</v>
      </c>
      <c r="D9385" s="281">
        <v>893</v>
      </c>
      <c r="E9385" s="281">
        <v>360</v>
      </c>
      <c r="F9385" s="281">
        <v>11006</v>
      </c>
      <c r="G9385" s="24">
        <v>100</v>
      </c>
      <c r="H9385" s="24">
        <v>0</v>
      </c>
      <c r="I9385" s="24">
        <v>0</v>
      </c>
      <c r="J9385" s="282">
        <v>15</v>
      </c>
      <c r="K9385" s="282">
        <v>0</v>
      </c>
    </row>
    <row r="9386" spans="1:11" x14ac:dyDescent="0.3">
      <c r="A9386" s="281" t="s">
        <v>2131</v>
      </c>
      <c r="B9386" s="281">
        <v>82</v>
      </c>
      <c r="C9386" s="24" t="str">
        <f t="shared" si="146"/>
        <v>freyja82</v>
      </c>
      <c r="D9386" s="281">
        <v>904</v>
      </c>
      <c r="E9386" s="281">
        <v>364</v>
      </c>
      <c r="F9386" s="281">
        <v>11138</v>
      </c>
      <c r="G9386" s="24">
        <v>100</v>
      </c>
      <c r="H9386" s="24">
        <v>0</v>
      </c>
      <c r="I9386" s="24">
        <v>0</v>
      </c>
      <c r="J9386" s="282">
        <v>15</v>
      </c>
      <c r="K9386" s="282">
        <v>0</v>
      </c>
    </row>
    <row r="9387" spans="1:11" x14ac:dyDescent="0.3">
      <c r="A9387" s="281" t="s">
        <v>2131</v>
      </c>
      <c r="B9387" s="281">
        <v>83</v>
      </c>
      <c r="C9387" s="24" t="str">
        <f t="shared" si="146"/>
        <v>freyja83</v>
      </c>
      <c r="D9387" s="281">
        <v>914</v>
      </c>
      <c r="E9387" s="281">
        <v>368</v>
      </c>
      <c r="F9387" s="281">
        <v>11293</v>
      </c>
      <c r="G9387" s="24">
        <v>100</v>
      </c>
      <c r="H9387" s="24">
        <v>0</v>
      </c>
      <c r="I9387" s="24">
        <v>0</v>
      </c>
      <c r="J9387" s="282">
        <v>15</v>
      </c>
      <c r="K9387" s="282">
        <v>0</v>
      </c>
    </row>
    <row r="9388" spans="1:11" x14ac:dyDescent="0.3">
      <c r="A9388" s="281" t="s">
        <v>2131</v>
      </c>
      <c r="B9388" s="281">
        <v>84</v>
      </c>
      <c r="C9388" s="24" t="str">
        <f t="shared" si="146"/>
        <v>freyja84</v>
      </c>
      <c r="D9388" s="281">
        <v>925</v>
      </c>
      <c r="E9388" s="281">
        <v>373</v>
      </c>
      <c r="F9388" s="281">
        <v>11428</v>
      </c>
      <c r="G9388" s="24">
        <v>100</v>
      </c>
      <c r="H9388" s="24">
        <v>0</v>
      </c>
      <c r="I9388" s="24">
        <v>0</v>
      </c>
      <c r="J9388" s="282">
        <v>15</v>
      </c>
      <c r="K9388" s="282">
        <v>0</v>
      </c>
    </row>
    <row r="9389" spans="1:11" x14ac:dyDescent="0.3">
      <c r="A9389" s="281" t="s">
        <v>2131</v>
      </c>
      <c r="B9389" s="281">
        <v>85</v>
      </c>
      <c r="C9389" s="24" t="str">
        <f t="shared" si="146"/>
        <v>freyja85</v>
      </c>
      <c r="D9389" s="281">
        <v>935</v>
      </c>
      <c r="E9389" s="281">
        <v>377</v>
      </c>
      <c r="F9389" s="281">
        <v>11590</v>
      </c>
      <c r="G9389" s="24">
        <v>100</v>
      </c>
      <c r="H9389" s="24">
        <v>0</v>
      </c>
      <c r="I9389" s="24">
        <v>0</v>
      </c>
      <c r="J9389" s="282">
        <v>15</v>
      </c>
      <c r="K9389" s="282">
        <v>0</v>
      </c>
    </row>
    <row r="9390" spans="1:11" x14ac:dyDescent="0.3">
      <c r="A9390" s="281" t="s">
        <v>2131</v>
      </c>
      <c r="B9390" s="281">
        <v>86</v>
      </c>
      <c r="C9390" s="24" t="str">
        <f t="shared" si="146"/>
        <v>freyja86</v>
      </c>
      <c r="D9390" s="281">
        <v>946</v>
      </c>
      <c r="E9390" s="281">
        <v>381</v>
      </c>
      <c r="F9390" s="281">
        <v>11728</v>
      </c>
      <c r="G9390" s="24">
        <v>100</v>
      </c>
      <c r="H9390" s="24">
        <v>0</v>
      </c>
      <c r="I9390" s="24">
        <v>0</v>
      </c>
      <c r="J9390" s="282">
        <v>15</v>
      </c>
      <c r="K9390" s="282">
        <v>0</v>
      </c>
    </row>
    <row r="9391" spans="1:11" x14ac:dyDescent="0.3">
      <c r="A9391" s="281" t="s">
        <v>2131</v>
      </c>
      <c r="B9391" s="281">
        <v>87</v>
      </c>
      <c r="C9391" s="24" t="str">
        <f t="shared" si="146"/>
        <v>freyja87</v>
      </c>
      <c r="D9391" s="281">
        <v>957</v>
      </c>
      <c r="E9391" s="281">
        <v>386</v>
      </c>
      <c r="F9391" s="281">
        <v>11868</v>
      </c>
      <c r="G9391" s="24">
        <v>100</v>
      </c>
      <c r="H9391" s="24">
        <v>0</v>
      </c>
      <c r="I9391" s="24">
        <v>0</v>
      </c>
      <c r="J9391" s="282">
        <v>15</v>
      </c>
      <c r="K9391" s="282">
        <v>0</v>
      </c>
    </row>
    <row r="9392" spans="1:11" x14ac:dyDescent="0.3">
      <c r="A9392" s="281" t="s">
        <v>2131</v>
      </c>
      <c r="B9392" s="281">
        <v>88</v>
      </c>
      <c r="C9392" s="24" t="str">
        <f t="shared" si="146"/>
        <v>freyja88</v>
      </c>
      <c r="D9392" s="281">
        <v>968</v>
      </c>
      <c r="E9392" s="281">
        <v>390</v>
      </c>
      <c r="F9392" s="281">
        <v>12009</v>
      </c>
      <c r="G9392" s="24">
        <v>100</v>
      </c>
      <c r="H9392" s="24">
        <v>0</v>
      </c>
      <c r="I9392" s="24">
        <v>0</v>
      </c>
      <c r="J9392" s="282">
        <v>15</v>
      </c>
      <c r="K9392" s="282">
        <v>0</v>
      </c>
    </row>
    <row r="9393" spans="1:11" x14ac:dyDescent="0.3">
      <c r="A9393" s="281" t="s">
        <v>2131</v>
      </c>
      <c r="B9393" s="281">
        <v>89</v>
      </c>
      <c r="C9393" s="24" t="str">
        <f t="shared" si="146"/>
        <v>freyja89</v>
      </c>
      <c r="D9393" s="281">
        <v>980</v>
      </c>
      <c r="E9393" s="281">
        <v>395</v>
      </c>
      <c r="F9393" s="281">
        <v>12192</v>
      </c>
      <c r="G9393" s="24">
        <v>100</v>
      </c>
      <c r="H9393" s="24">
        <v>0</v>
      </c>
      <c r="I9393" s="24">
        <v>0</v>
      </c>
      <c r="J9393" s="282">
        <v>15</v>
      </c>
      <c r="K9393" s="282">
        <v>0</v>
      </c>
    </row>
    <row r="9394" spans="1:11" x14ac:dyDescent="0.3">
      <c r="A9394" s="281" t="s">
        <v>2131</v>
      </c>
      <c r="B9394" s="281">
        <v>90</v>
      </c>
      <c r="C9394" s="24" t="str">
        <f t="shared" si="146"/>
        <v>freyja90</v>
      </c>
      <c r="D9394" s="281">
        <v>991</v>
      </c>
      <c r="E9394" s="281">
        <v>399</v>
      </c>
      <c r="F9394" s="281">
        <v>12338</v>
      </c>
      <c r="G9394" s="24">
        <v>100</v>
      </c>
      <c r="H9394" s="24">
        <v>0</v>
      </c>
      <c r="I9394" s="24">
        <v>0</v>
      </c>
      <c r="J9394" s="282">
        <v>15</v>
      </c>
      <c r="K9394" s="282">
        <v>0</v>
      </c>
    </row>
    <row r="9395" spans="1:11" x14ac:dyDescent="0.3">
      <c r="A9395" s="281" t="s">
        <v>2131</v>
      </c>
      <c r="B9395" s="281">
        <v>91</v>
      </c>
      <c r="C9395" s="24" t="str">
        <f t="shared" si="146"/>
        <v>freyja91</v>
      </c>
      <c r="D9395" s="281">
        <v>1082</v>
      </c>
      <c r="E9395" s="281">
        <v>436</v>
      </c>
      <c r="F9395" s="281">
        <v>13449</v>
      </c>
      <c r="G9395" s="24">
        <v>100</v>
      </c>
      <c r="H9395" s="24">
        <v>0</v>
      </c>
      <c r="I9395" s="24">
        <v>0</v>
      </c>
      <c r="J9395" s="282">
        <v>15</v>
      </c>
      <c r="K9395" s="282">
        <v>0</v>
      </c>
    </row>
    <row r="9396" spans="1:11" x14ac:dyDescent="0.3">
      <c r="A9396" s="281" t="s">
        <v>2131</v>
      </c>
      <c r="B9396" s="281">
        <v>92</v>
      </c>
      <c r="C9396" s="24" t="str">
        <f t="shared" si="146"/>
        <v>freyja92</v>
      </c>
      <c r="D9396" s="281">
        <v>1094</v>
      </c>
      <c r="E9396" s="281">
        <v>441</v>
      </c>
      <c r="F9396" s="281">
        <v>13609</v>
      </c>
      <c r="G9396" s="24">
        <v>100</v>
      </c>
      <c r="H9396" s="24">
        <v>0</v>
      </c>
      <c r="I9396" s="24">
        <v>0</v>
      </c>
      <c r="J9396" s="282">
        <v>15</v>
      </c>
      <c r="K9396" s="282">
        <v>0</v>
      </c>
    </row>
    <row r="9397" spans="1:11" x14ac:dyDescent="0.3">
      <c r="A9397" s="281" t="s">
        <v>2131</v>
      </c>
      <c r="B9397" s="281">
        <v>93</v>
      </c>
      <c r="C9397" s="24" t="str">
        <f t="shared" si="146"/>
        <v>freyja93</v>
      </c>
      <c r="D9397" s="281">
        <v>1107</v>
      </c>
      <c r="E9397" s="281">
        <v>446</v>
      </c>
      <c r="F9397" s="281">
        <v>13817</v>
      </c>
      <c r="G9397" s="24">
        <v>100</v>
      </c>
      <c r="H9397" s="24">
        <v>0</v>
      </c>
      <c r="I9397" s="24">
        <v>0</v>
      </c>
      <c r="J9397" s="282">
        <v>15</v>
      </c>
      <c r="K9397" s="282">
        <v>0</v>
      </c>
    </row>
    <row r="9398" spans="1:11" x14ac:dyDescent="0.3">
      <c r="A9398" s="281" t="s">
        <v>2131</v>
      </c>
      <c r="B9398" s="281">
        <v>94</v>
      </c>
      <c r="C9398" s="24" t="str">
        <f t="shared" si="146"/>
        <v>freyja94</v>
      </c>
      <c r="D9398" s="281">
        <v>1119</v>
      </c>
      <c r="E9398" s="281">
        <v>451</v>
      </c>
      <c r="F9398" s="281">
        <v>13982</v>
      </c>
      <c r="G9398" s="24">
        <v>100</v>
      </c>
      <c r="H9398" s="24">
        <v>0</v>
      </c>
      <c r="I9398" s="24">
        <v>0</v>
      </c>
      <c r="J9398" s="282">
        <v>15</v>
      </c>
      <c r="K9398" s="282">
        <v>0</v>
      </c>
    </row>
    <row r="9399" spans="1:11" x14ac:dyDescent="0.3">
      <c r="A9399" s="281" t="s">
        <v>2131</v>
      </c>
      <c r="B9399" s="281">
        <v>95</v>
      </c>
      <c r="C9399" s="24" t="str">
        <f t="shared" si="146"/>
        <v>freyja95</v>
      </c>
      <c r="D9399" s="281">
        <v>1132</v>
      </c>
      <c r="E9399" s="281">
        <v>456</v>
      </c>
      <c r="F9399" s="281">
        <v>14148</v>
      </c>
      <c r="G9399" s="24">
        <v>100</v>
      </c>
      <c r="H9399" s="24">
        <v>0</v>
      </c>
      <c r="I9399" s="24">
        <v>0</v>
      </c>
      <c r="J9399" s="282">
        <v>15</v>
      </c>
      <c r="K9399" s="282">
        <v>0</v>
      </c>
    </row>
    <row r="9400" spans="1:11" x14ac:dyDescent="0.3">
      <c r="A9400" s="281" t="s">
        <v>2131</v>
      </c>
      <c r="B9400" s="281">
        <v>96</v>
      </c>
      <c r="C9400" s="24" t="str">
        <f t="shared" si="146"/>
        <v>freyja96</v>
      </c>
      <c r="D9400" s="281">
        <v>1145</v>
      </c>
      <c r="E9400" s="281">
        <v>462</v>
      </c>
      <c r="F9400" s="281">
        <v>14317</v>
      </c>
      <c r="G9400" s="24">
        <v>100</v>
      </c>
      <c r="H9400" s="24">
        <v>0</v>
      </c>
      <c r="I9400" s="24">
        <v>0</v>
      </c>
      <c r="J9400" s="282">
        <v>15</v>
      </c>
      <c r="K9400" s="282">
        <v>0</v>
      </c>
    </row>
    <row r="9401" spans="1:11" x14ac:dyDescent="0.3">
      <c r="A9401" s="281" t="s">
        <v>2131</v>
      </c>
      <c r="B9401" s="281">
        <v>97</v>
      </c>
      <c r="C9401" s="24" t="str">
        <f t="shared" si="146"/>
        <v>freyja97</v>
      </c>
      <c r="D9401" s="281">
        <v>1158</v>
      </c>
      <c r="E9401" s="281">
        <v>467</v>
      </c>
      <c r="F9401" s="281">
        <v>14535</v>
      </c>
      <c r="G9401" s="24">
        <v>100</v>
      </c>
      <c r="H9401" s="24">
        <v>0</v>
      </c>
      <c r="I9401" s="24">
        <v>0</v>
      </c>
      <c r="J9401" s="282">
        <v>15</v>
      </c>
      <c r="K9401" s="282">
        <v>0</v>
      </c>
    </row>
    <row r="9402" spans="1:11" x14ac:dyDescent="0.3">
      <c r="A9402" s="281" t="s">
        <v>2131</v>
      </c>
      <c r="B9402" s="281">
        <v>98</v>
      </c>
      <c r="C9402" s="24" t="str">
        <f t="shared" si="146"/>
        <v>freyja98</v>
      </c>
      <c r="D9402" s="281">
        <v>1172</v>
      </c>
      <c r="E9402" s="281">
        <v>472</v>
      </c>
      <c r="F9402" s="281">
        <v>14708</v>
      </c>
      <c r="G9402" s="24">
        <v>100</v>
      </c>
      <c r="H9402" s="24">
        <v>0</v>
      </c>
      <c r="I9402" s="24">
        <v>0</v>
      </c>
      <c r="J9402" s="282">
        <v>15</v>
      </c>
      <c r="K9402" s="282">
        <v>0</v>
      </c>
    </row>
    <row r="9403" spans="1:11" x14ac:dyDescent="0.3">
      <c r="A9403" s="281" t="s">
        <v>2131</v>
      </c>
      <c r="B9403" s="281">
        <v>99</v>
      </c>
      <c r="C9403" s="24" t="str">
        <f t="shared" si="146"/>
        <v>freyja99</v>
      </c>
      <c r="D9403" s="281">
        <v>1185</v>
      </c>
      <c r="E9403" s="281">
        <v>478</v>
      </c>
      <c r="F9403" s="281">
        <v>14883</v>
      </c>
      <c r="G9403" s="24">
        <v>100</v>
      </c>
      <c r="H9403" s="24">
        <v>0</v>
      </c>
      <c r="I9403" s="24">
        <v>0</v>
      </c>
      <c r="J9403" s="282">
        <v>15</v>
      </c>
      <c r="K9403" s="282">
        <v>0</v>
      </c>
    </row>
    <row r="9404" spans="1:11" x14ac:dyDescent="0.3">
      <c r="A9404" s="281" t="s">
        <v>2131</v>
      </c>
      <c r="B9404" s="281">
        <v>100</v>
      </c>
      <c r="C9404" s="24" t="str">
        <f t="shared" si="146"/>
        <v>freyja100</v>
      </c>
      <c r="D9404" s="281">
        <v>1198</v>
      </c>
      <c r="E9404" s="281">
        <v>483</v>
      </c>
      <c r="F9404" s="281">
        <v>15060</v>
      </c>
      <c r="G9404" s="24">
        <v>100</v>
      </c>
      <c r="H9404" s="24">
        <v>0</v>
      </c>
      <c r="I9404" s="24">
        <v>0</v>
      </c>
      <c r="J9404" s="282">
        <v>15</v>
      </c>
      <c r="K9404" s="282">
        <v>0</v>
      </c>
    </row>
    <row r="9405" spans="1:11" x14ac:dyDescent="0.3">
      <c r="A9405" s="281" t="s">
        <v>2131</v>
      </c>
      <c r="B9405" s="281">
        <v>101</v>
      </c>
      <c r="C9405" s="24" t="str">
        <f t="shared" si="146"/>
        <v>freyja101</v>
      </c>
      <c r="D9405" s="281">
        <v>1308</v>
      </c>
      <c r="E9405" s="281">
        <v>527</v>
      </c>
      <c r="F9405" s="281">
        <v>16677</v>
      </c>
      <c r="G9405" s="24">
        <v>100</v>
      </c>
      <c r="H9405" s="24">
        <v>0</v>
      </c>
      <c r="I9405" s="24">
        <v>0</v>
      </c>
      <c r="J9405" s="282">
        <v>15</v>
      </c>
      <c r="K9405" s="282">
        <v>0</v>
      </c>
    </row>
    <row r="9406" spans="1:11" x14ac:dyDescent="0.3">
      <c r="A9406" s="281" t="s">
        <v>2131</v>
      </c>
      <c r="B9406" s="281">
        <v>102</v>
      </c>
      <c r="C9406" s="24" t="str">
        <f t="shared" si="146"/>
        <v>freyja102</v>
      </c>
      <c r="D9406" s="281">
        <v>1323</v>
      </c>
      <c r="E9406" s="281">
        <v>533</v>
      </c>
      <c r="F9406" s="281">
        <v>16875</v>
      </c>
      <c r="G9406" s="24">
        <v>100</v>
      </c>
      <c r="H9406" s="24">
        <v>0</v>
      </c>
      <c r="I9406" s="24">
        <v>0</v>
      </c>
      <c r="J9406" s="282">
        <v>15</v>
      </c>
      <c r="K9406" s="282">
        <v>0</v>
      </c>
    </row>
    <row r="9407" spans="1:11" x14ac:dyDescent="0.3">
      <c r="A9407" s="281" t="s">
        <v>2131</v>
      </c>
      <c r="B9407" s="281">
        <v>103</v>
      </c>
      <c r="C9407" s="24" t="str">
        <f t="shared" si="146"/>
        <v>freyja103</v>
      </c>
      <c r="D9407" s="281">
        <v>1338</v>
      </c>
      <c r="E9407" s="281">
        <v>539</v>
      </c>
      <c r="F9407" s="281">
        <v>17076</v>
      </c>
      <c r="G9407" s="24">
        <v>100</v>
      </c>
      <c r="H9407" s="24">
        <v>0</v>
      </c>
      <c r="I9407" s="24">
        <v>0</v>
      </c>
      <c r="J9407" s="282">
        <v>15</v>
      </c>
      <c r="K9407" s="282">
        <v>0</v>
      </c>
    </row>
    <row r="9408" spans="1:11" x14ac:dyDescent="0.3">
      <c r="A9408" s="281" t="s">
        <v>2131</v>
      </c>
      <c r="B9408" s="281">
        <v>104</v>
      </c>
      <c r="C9408" s="24" t="str">
        <f t="shared" si="146"/>
        <v>freyja104</v>
      </c>
      <c r="D9408" s="281">
        <v>1353</v>
      </c>
      <c r="E9408" s="281">
        <v>545</v>
      </c>
      <c r="F9408" s="281">
        <v>17279</v>
      </c>
      <c r="G9408" s="24">
        <v>100</v>
      </c>
      <c r="H9408" s="24">
        <v>0</v>
      </c>
      <c r="I9408" s="24">
        <v>0</v>
      </c>
      <c r="J9408" s="282">
        <v>15</v>
      </c>
      <c r="K9408" s="282">
        <v>0</v>
      </c>
    </row>
    <row r="9409" spans="1:11" x14ac:dyDescent="0.3">
      <c r="A9409" s="281" t="s">
        <v>2131</v>
      </c>
      <c r="B9409" s="281">
        <v>105</v>
      </c>
      <c r="C9409" s="24" t="str">
        <f t="shared" si="146"/>
        <v>freyja105</v>
      </c>
      <c r="D9409" s="281">
        <v>1369</v>
      </c>
      <c r="E9409" s="281">
        <v>552</v>
      </c>
      <c r="F9409" s="281">
        <v>17543</v>
      </c>
      <c r="G9409" s="24">
        <v>100</v>
      </c>
      <c r="H9409" s="24">
        <v>0</v>
      </c>
      <c r="I9409" s="24">
        <v>0</v>
      </c>
      <c r="J9409" s="282">
        <v>15</v>
      </c>
      <c r="K9409" s="282">
        <v>0</v>
      </c>
    </row>
    <row r="9410" spans="1:11" x14ac:dyDescent="0.3">
      <c r="A9410" s="281" t="s">
        <v>2131</v>
      </c>
      <c r="B9410" s="281">
        <v>106</v>
      </c>
      <c r="C9410" s="24" t="str">
        <f t="shared" si="146"/>
        <v>freyja106</v>
      </c>
      <c r="D9410" s="281">
        <v>1384</v>
      </c>
      <c r="E9410" s="281">
        <v>558</v>
      </c>
      <c r="F9410" s="281">
        <v>17751</v>
      </c>
      <c r="G9410" s="24">
        <v>100</v>
      </c>
      <c r="H9410" s="24">
        <v>0</v>
      </c>
      <c r="I9410" s="24">
        <v>0</v>
      </c>
      <c r="J9410" s="282">
        <v>15</v>
      </c>
      <c r="K9410" s="282">
        <v>0</v>
      </c>
    </row>
    <row r="9411" spans="1:11" x14ac:dyDescent="0.3">
      <c r="A9411" s="281" t="s">
        <v>2131</v>
      </c>
      <c r="B9411" s="281">
        <v>107</v>
      </c>
      <c r="C9411" s="24" t="str">
        <f t="shared" si="146"/>
        <v>freyja107</v>
      </c>
      <c r="D9411" s="281">
        <v>1400</v>
      </c>
      <c r="E9411" s="281">
        <v>564</v>
      </c>
      <c r="F9411" s="281">
        <v>17962</v>
      </c>
      <c r="G9411" s="24">
        <v>100</v>
      </c>
      <c r="H9411" s="24">
        <v>0</v>
      </c>
      <c r="I9411" s="24">
        <v>0</v>
      </c>
      <c r="J9411" s="282">
        <v>15</v>
      </c>
      <c r="K9411" s="282">
        <v>0</v>
      </c>
    </row>
    <row r="9412" spans="1:11" x14ac:dyDescent="0.3">
      <c r="A9412" s="281" t="s">
        <v>2131</v>
      </c>
      <c r="B9412" s="281">
        <v>108</v>
      </c>
      <c r="C9412" s="24" t="str">
        <f t="shared" si="146"/>
        <v>freyja108</v>
      </c>
      <c r="D9412" s="281">
        <v>1416</v>
      </c>
      <c r="E9412" s="281">
        <v>571</v>
      </c>
      <c r="F9412" s="281">
        <v>18176</v>
      </c>
      <c r="G9412" s="24">
        <v>100</v>
      </c>
      <c r="H9412" s="24">
        <v>0</v>
      </c>
      <c r="I9412" s="24">
        <v>0</v>
      </c>
      <c r="J9412" s="282">
        <v>15</v>
      </c>
      <c r="K9412" s="282">
        <v>0</v>
      </c>
    </row>
    <row r="9413" spans="1:11" x14ac:dyDescent="0.3">
      <c r="A9413" s="281" t="s">
        <v>2131</v>
      </c>
      <c r="B9413" s="281">
        <v>109</v>
      </c>
      <c r="C9413" s="24" t="str">
        <f t="shared" si="146"/>
        <v>freyja109</v>
      </c>
      <c r="D9413" s="281">
        <v>1432</v>
      </c>
      <c r="E9413" s="281">
        <v>577</v>
      </c>
      <c r="F9413" s="281">
        <v>18453</v>
      </c>
      <c r="G9413" s="24">
        <v>100</v>
      </c>
      <c r="H9413" s="24">
        <v>0</v>
      </c>
      <c r="I9413" s="24">
        <v>0</v>
      </c>
      <c r="J9413" s="282">
        <v>15</v>
      </c>
      <c r="K9413" s="282">
        <v>0</v>
      </c>
    </row>
    <row r="9414" spans="1:11" x14ac:dyDescent="0.3">
      <c r="A9414" s="281" t="s">
        <v>2131</v>
      </c>
      <c r="B9414" s="281">
        <v>110</v>
      </c>
      <c r="C9414" s="24" t="str">
        <f t="shared" ref="C9414:C9477" si="147">A9414&amp;B9414</f>
        <v>freyja110</v>
      </c>
      <c r="D9414" s="281">
        <v>1448</v>
      </c>
      <c r="E9414" s="281">
        <v>584</v>
      </c>
      <c r="F9414" s="281">
        <v>18672</v>
      </c>
      <c r="G9414" s="24">
        <v>100</v>
      </c>
      <c r="H9414" s="24">
        <v>0</v>
      </c>
      <c r="I9414" s="24">
        <v>0</v>
      </c>
      <c r="J9414" s="282">
        <v>15</v>
      </c>
      <c r="K9414" s="282">
        <v>0</v>
      </c>
    </row>
    <row r="9415" spans="1:11" x14ac:dyDescent="0.3">
      <c r="A9415" s="281" t="s">
        <v>2131</v>
      </c>
      <c r="B9415" s="281">
        <v>111</v>
      </c>
      <c r="C9415" s="24" t="str">
        <f t="shared" si="147"/>
        <v>freyja111</v>
      </c>
      <c r="D9415" s="281">
        <v>1464</v>
      </c>
      <c r="E9415" s="281">
        <v>590</v>
      </c>
      <c r="F9415" s="281">
        <v>18893</v>
      </c>
      <c r="G9415" s="24">
        <v>100</v>
      </c>
      <c r="H9415" s="24">
        <v>0</v>
      </c>
      <c r="I9415" s="24">
        <v>0</v>
      </c>
      <c r="J9415" s="282">
        <v>15</v>
      </c>
      <c r="K9415" s="282">
        <v>0</v>
      </c>
    </row>
    <row r="9416" spans="1:11" x14ac:dyDescent="0.3">
      <c r="A9416" s="281" t="s">
        <v>2131</v>
      </c>
      <c r="B9416" s="281">
        <v>112</v>
      </c>
      <c r="C9416" s="24" t="str">
        <f t="shared" si="147"/>
        <v>freyja112</v>
      </c>
      <c r="D9416" s="281">
        <v>1481</v>
      </c>
      <c r="E9416" s="281">
        <v>597</v>
      </c>
      <c r="F9416" s="281">
        <v>19117</v>
      </c>
      <c r="G9416" s="24">
        <v>100</v>
      </c>
      <c r="H9416" s="24">
        <v>0</v>
      </c>
      <c r="I9416" s="24">
        <v>0</v>
      </c>
      <c r="J9416" s="282">
        <v>15</v>
      </c>
      <c r="K9416" s="282">
        <v>0</v>
      </c>
    </row>
    <row r="9417" spans="1:11" x14ac:dyDescent="0.3">
      <c r="A9417" s="281" t="s">
        <v>2131</v>
      </c>
      <c r="B9417" s="281">
        <v>113</v>
      </c>
      <c r="C9417" s="24" t="str">
        <f t="shared" si="147"/>
        <v>freyja113</v>
      </c>
      <c r="D9417" s="281">
        <v>1498</v>
      </c>
      <c r="E9417" s="281">
        <v>604</v>
      </c>
      <c r="F9417" s="281">
        <v>19386</v>
      </c>
      <c r="G9417" s="24">
        <v>100</v>
      </c>
      <c r="H9417" s="24">
        <v>0</v>
      </c>
      <c r="I9417" s="24">
        <v>0</v>
      </c>
      <c r="J9417" s="282">
        <v>15</v>
      </c>
      <c r="K9417" s="282">
        <v>0</v>
      </c>
    </row>
    <row r="9418" spans="1:11" x14ac:dyDescent="0.3">
      <c r="A9418" s="281" t="s">
        <v>2131</v>
      </c>
      <c r="B9418" s="281">
        <v>114</v>
      </c>
      <c r="C9418" s="24" t="str">
        <f t="shared" si="147"/>
        <v>freyja114</v>
      </c>
      <c r="D9418" s="281">
        <v>1514</v>
      </c>
      <c r="E9418" s="281">
        <v>611</v>
      </c>
      <c r="F9418" s="281">
        <v>19616</v>
      </c>
      <c r="G9418" s="24">
        <v>100</v>
      </c>
      <c r="H9418" s="24">
        <v>0</v>
      </c>
      <c r="I9418" s="24">
        <v>0</v>
      </c>
      <c r="J9418" s="282">
        <v>15</v>
      </c>
      <c r="K9418" s="282">
        <v>0</v>
      </c>
    </row>
    <row r="9419" spans="1:11" x14ac:dyDescent="0.3">
      <c r="A9419" s="281" t="s">
        <v>2131</v>
      </c>
      <c r="B9419" s="281">
        <v>115</v>
      </c>
      <c r="C9419" s="24" t="str">
        <f t="shared" si="147"/>
        <v>freyja115</v>
      </c>
      <c r="D9419" s="281">
        <v>1532</v>
      </c>
      <c r="E9419" s="281">
        <v>617</v>
      </c>
      <c r="F9419" s="281">
        <v>19848</v>
      </c>
      <c r="G9419" s="24">
        <v>100</v>
      </c>
      <c r="H9419" s="24">
        <v>0</v>
      </c>
      <c r="I9419" s="24">
        <v>0</v>
      </c>
      <c r="J9419" s="282">
        <v>15</v>
      </c>
      <c r="K9419" s="282">
        <v>0</v>
      </c>
    </row>
    <row r="9420" spans="1:11" x14ac:dyDescent="0.3">
      <c r="A9420" s="281" t="s">
        <v>2131</v>
      </c>
      <c r="B9420" s="281">
        <v>116</v>
      </c>
      <c r="C9420" s="24" t="str">
        <f t="shared" si="147"/>
        <v>freyja116</v>
      </c>
      <c r="D9420" s="281">
        <v>1549</v>
      </c>
      <c r="E9420" s="281">
        <v>624</v>
      </c>
      <c r="F9420" s="281">
        <v>20083</v>
      </c>
      <c r="G9420" s="24">
        <v>100</v>
      </c>
      <c r="H9420" s="24">
        <v>0</v>
      </c>
      <c r="I9420" s="24">
        <v>0</v>
      </c>
      <c r="J9420" s="282">
        <v>15</v>
      </c>
      <c r="K9420" s="282">
        <v>0</v>
      </c>
    </row>
    <row r="9421" spans="1:11" x14ac:dyDescent="0.3">
      <c r="A9421" s="281" t="s">
        <v>2131</v>
      </c>
      <c r="B9421" s="281">
        <v>117</v>
      </c>
      <c r="C9421" s="24" t="str">
        <f t="shared" si="147"/>
        <v>freyja117</v>
      </c>
      <c r="D9421" s="281">
        <v>1566</v>
      </c>
      <c r="E9421" s="281">
        <v>631</v>
      </c>
      <c r="F9421" s="281">
        <v>20388</v>
      </c>
      <c r="G9421" s="24">
        <v>100</v>
      </c>
      <c r="H9421" s="24">
        <v>0</v>
      </c>
      <c r="I9421" s="24">
        <v>0</v>
      </c>
      <c r="J9421" s="282">
        <v>15</v>
      </c>
      <c r="K9421" s="282">
        <v>0</v>
      </c>
    </row>
    <row r="9422" spans="1:11" x14ac:dyDescent="0.3">
      <c r="A9422" s="281" t="s">
        <v>2131</v>
      </c>
      <c r="B9422" s="281">
        <v>118</v>
      </c>
      <c r="C9422" s="24" t="str">
        <f t="shared" si="147"/>
        <v>freyja118</v>
      </c>
      <c r="D9422" s="281">
        <v>1584</v>
      </c>
      <c r="E9422" s="281">
        <v>638</v>
      </c>
      <c r="F9422" s="281">
        <v>20630</v>
      </c>
      <c r="G9422" s="24">
        <v>100</v>
      </c>
      <c r="H9422" s="24">
        <v>0</v>
      </c>
      <c r="I9422" s="24">
        <v>0</v>
      </c>
      <c r="J9422" s="282">
        <v>15</v>
      </c>
      <c r="K9422" s="282">
        <v>0</v>
      </c>
    </row>
    <row r="9423" spans="1:11" x14ac:dyDescent="0.3">
      <c r="A9423" s="281" t="s">
        <v>2131</v>
      </c>
      <c r="B9423" s="281">
        <v>119</v>
      </c>
      <c r="C9423" s="24" t="str">
        <f t="shared" si="147"/>
        <v>freyja119</v>
      </c>
      <c r="D9423" s="281">
        <v>1602</v>
      </c>
      <c r="E9423" s="281">
        <v>646</v>
      </c>
      <c r="F9423" s="281">
        <v>20873</v>
      </c>
      <c r="G9423" s="24">
        <v>100</v>
      </c>
      <c r="H9423" s="24">
        <v>0</v>
      </c>
      <c r="I9423" s="24">
        <v>0</v>
      </c>
      <c r="J9423" s="282">
        <v>15</v>
      </c>
      <c r="K9423" s="282">
        <v>0</v>
      </c>
    </row>
    <row r="9424" spans="1:11" x14ac:dyDescent="0.3">
      <c r="A9424" s="281" t="s">
        <v>2131</v>
      </c>
      <c r="B9424" s="281">
        <v>120</v>
      </c>
      <c r="C9424" s="24" t="str">
        <f t="shared" si="147"/>
        <v>freyja120</v>
      </c>
      <c r="D9424" s="281">
        <v>1620</v>
      </c>
      <c r="E9424" s="281">
        <v>653</v>
      </c>
      <c r="F9424" s="281">
        <v>21120</v>
      </c>
      <c r="G9424" s="24">
        <v>100</v>
      </c>
      <c r="H9424" s="24">
        <v>0</v>
      </c>
      <c r="I9424" s="24">
        <v>0</v>
      </c>
      <c r="J9424" s="282">
        <v>15</v>
      </c>
      <c r="K9424" s="282">
        <v>0</v>
      </c>
    </row>
    <row r="9425" spans="1:11" x14ac:dyDescent="0.3">
      <c r="A9425" s="281" t="s">
        <v>2131</v>
      </c>
      <c r="B9425" s="281">
        <v>121</v>
      </c>
      <c r="C9425" s="24" t="str">
        <f t="shared" si="147"/>
        <v>freyja121</v>
      </c>
      <c r="D9425" s="281">
        <v>1767</v>
      </c>
      <c r="E9425" s="281">
        <v>712</v>
      </c>
      <c r="F9425" s="281">
        <v>23334</v>
      </c>
      <c r="G9425" s="24">
        <v>100</v>
      </c>
      <c r="H9425" s="24">
        <v>0</v>
      </c>
      <c r="I9425" s="24">
        <v>0</v>
      </c>
      <c r="J9425" s="282">
        <v>15</v>
      </c>
      <c r="K9425" s="282">
        <v>0</v>
      </c>
    </row>
    <row r="9426" spans="1:11" x14ac:dyDescent="0.3">
      <c r="A9426" s="281" t="s">
        <v>2131</v>
      </c>
      <c r="B9426" s="281">
        <v>122</v>
      </c>
      <c r="C9426" s="24" t="str">
        <f t="shared" si="147"/>
        <v>freyja122</v>
      </c>
      <c r="D9426" s="281">
        <v>1787</v>
      </c>
      <c r="E9426" s="281">
        <v>720</v>
      </c>
      <c r="F9426" s="281">
        <v>23610</v>
      </c>
      <c r="G9426" s="24">
        <v>100</v>
      </c>
      <c r="H9426" s="24">
        <v>0</v>
      </c>
      <c r="I9426" s="24">
        <v>0</v>
      </c>
      <c r="J9426" s="282">
        <v>15</v>
      </c>
      <c r="K9426" s="282">
        <v>0</v>
      </c>
    </row>
    <row r="9427" spans="1:11" x14ac:dyDescent="0.3">
      <c r="A9427" s="281" t="s">
        <v>2131</v>
      </c>
      <c r="B9427" s="281">
        <v>123</v>
      </c>
      <c r="C9427" s="24" t="str">
        <f t="shared" si="147"/>
        <v>freyja123</v>
      </c>
      <c r="D9427" s="281">
        <v>1807</v>
      </c>
      <c r="E9427" s="281">
        <v>729</v>
      </c>
      <c r="F9427" s="281">
        <v>23889</v>
      </c>
      <c r="G9427" s="24">
        <v>100</v>
      </c>
      <c r="H9427" s="24">
        <v>0</v>
      </c>
      <c r="I9427" s="24">
        <v>0</v>
      </c>
      <c r="J9427" s="282">
        <v>15</v>
      </c>
      <c r="K9427" s="282">
        <v>0</v>
      </c>
    </row>
    <row r="9428" spans="1:11" x14ac:dyDescent="0.3">
      <c r="A9428" s="281" t="s">
        <v>2131</v>
      </c>
      <c r="B9428" s="281">
        <v>124</v>
      </c>
      <c r="C9428" s="24" t="str">
        <f t="shared" si="147"/>
        <v>freyja124</v>
      </c>
      <c r="D9428" s="281">
        <v>1827</v>
      </c>
      <c r="E9428" s="281">
        <v>737</v>
      </c>
      <c r="F9428" s="281">
        <v>24198</v>
      </c>
      <c r="G9428" s="24">
        <v>100</v>
      </c>
      <c r="H9428" s="24">
        <v>0</v>
      </c>
      <c r="I9428" s="24">
        <v>0</v>
      </c>
      <c r="J9428" s="282">
        <v>15</v>
      </c>
      <c r="K9428" s="282">
        <v>0</v>
      </c>
    </row>
    <row r="9429" spans="1:11" x14ac:dyDescent="0.3">
      <c r="A9429" s="281" t="s">
        <v>2131</v>
      </c>
      <c r="B9429" s="281">
        <v>125</v>
      </c>
      <c r="C9429" s="24" t="str">
        <f t="shared" si="147"/>
        <v>freyja125</v>
      </c>
      <c r="D9429" s="281">
        <v>1848</v>
      </c>
      <c r="E9429" s="281">
        <v>745</v>
      </c>
      <c r="F9429" s="281">
        <v>24583</v>
      </c>
      <c r="G9429" s="24">
        <v>100</v>
      </c>
      <c r="H9429" s="24">
        <v>0</v>
      </c>
      <c r="I9429" s="24">
        <v>0</v>
      </c>
      <c r="J9429" s="282">
        <v>15</v>
      </c>
      <c r="K9429" s="282">
        <v>0</v>
      </c>
    </row>
    <row r="9430" spans="1:11" x14ac:dyDescent="0.3">
      <c r="A9430" s="281" t="s">
        <v>2131</v>
      </c>
      <c r="B9430" s="281">
        <v>126</v>
      </c>
      <c r="C9430" s="24" t="str">
        <f t="shared" si="147"/>
        <v>freyja126</v>
      </c>
      <c r="D9430" s="281">
        <v>1868</v>
      </c>
      <c r="E9430" s="281">
        <v>753</v>
      </c>
      <c r="F9430" s="281">
        <v>24873</v>
      </c>
      <c r="G9430" s="24">
        <v>100</v>
      </c>
      <c r="H9430" s="24">
        <v>0</v>
      </c>
      <c r="I9430" s="24">
        <v>0</v>
      </c>
      <c r="J9430" s="282">
        <v>15</v>
      </c>
      <c r="K9430" s="282">
        <v>0</v>
      </c>
    </row>
    <row r="9431" spans="1:11" x14ac:dyDescent="0.3">
      <c r="A9431" s="281" t="s">
        <v>2131</v>
      </c>
      <c r="B9431" s="281">
        <v>127</v>
      </c>
      <c r="C9431" s="24" t="str">
        <f t="shared" si="147"/>
        <v>freyja127</v>
      </c>
      <c r="D9431" s="281">
        <v>1889</v>
      </c>
      <c r="E9431" s="281">
        <v>762</v>
      </c>
      <c r="F9431" s="281">
        <v>25185</v>
      </c>
      <c r="G9431" s="24">
        <v>100</v>
      </c>
      <c r="H9431" s="24">
        <v>0</v>
      </c>
      <c r="I9431" s="24">
        <v>0</v>
      </c>
      <c r="J9431" s="282">
        <v>15</v>
      </c>
      <c r="K9431" s="282">
        <v>0</v>
      </c>
    </row>
    <row r="9432" spans="1:11" x14ac:dyDescent="0.3">
      <c r="A9432" s="281" t="s">
        <v>2131</v>
      </c>
      <c r="B9432" s="281">
        <v>128</v>
      </c>
      <c r="C9432" s="24" t="str">
        <f t="shared" si="147"/>
        <v>freyja128</v>
      </c>
      <c r="D9432" s="281">
        <v>1910</v>
      </c>
      <c r="E9432" s="281">
        <v>770</v>
      </c>
      <c r="F9432" s="281">
        <v>25510</v>
      </c>
      <c r="G9432" s="24">
        <v>100</v>
      </c>
      <c r="H9432" s="24">
        <v>0</v>
      </c>
      <c r="I9432" s="24">
        <v>0</v>
      </c>
      <c r="J9432" s="282">
        <v>15</v>
      </c>
      <c r="K9432" s="282">
        <v>0</v>
      </c>
    </row>
    <row r="9433" spans="1:11" x14ac:dyDescent="0.3">
      <c r="A9433" s="281" t="s">
        <v>2131</v>
      </c>
      <c r="B9433" s="281">
        <v>129</v>
      </c>
      <c r="C9433" s="24" t="str">
        <f t="shared" si="147"/>
        <v>freyja129</v>
      </c>
      <c r="D9433" s="281">
        <v>1931</v>
      </c>
      <c r="E9433" s="281">
        <v>779</v>
      </c>
      <c r="F9433" s="281">
        <v>25810</v>
      </c>
      <c r="G9433" s="24">
        <v>100</v>
      </c>
      <c r="H9433" s="24">
        <v>0</v>
      </c>
      <c r="I9433" s="24">
        <v>0</v>
      </c>
      <c r="J9433" s="282">
        <v>15</v>
      </c>
      <c r="K9433" s="282">
        <v>0</v>
      </c>
    </row>
    <row r="9434" spans="1:11" x14ac:dyDescent="0.3">
      <c r="A9434" s="281" t="s">
        <v>2131</v>
      </c>
      <c r="B9434" s="281">
        <v>130</v>
      </c>
      <c r="C9434" s="24" t="str">
        <f t="shared" si="147"/>
        <v>freyja130</v>
      </c>
      <c r="D9434" s="281">
        <v>1953</v>
      </c>
      <c r="E9434" s="281">
        <v>787</v>
      </c>
      <c r="F9434" s="281">
        <v>26143</v>
      </c>
      <c r="G9434" s="24">
        <v>100</v>
      </c>
      <c r="H9434" s="24">
        <v>0</v>
      </c>
      <c r="I9434" s="24">
        <v>0</v>
      </c>
      <c r="J9434" s="282">
        <v>15</v>
      </c>
      <c r="K9434" s="282">
        <v>0</v>
      </c>
    </row>
    <row r="9435" spans="1:11" x14ac:dyDescent="0.3">
      <c r="A9435" s="281" t="s">
        <v>2131</v>
      </c>
      <c r="B9435" s="281">
        <v>131</v>
      </c>
      <c r="C9435" s="24" t="str">
        <f t="shared" si="147"/>
        <v>freyja131</v>
      </c>
      <c r="D9435" s="281">
        <v>1975</v>
      </c>
      <c r="E9435" s="281">
        <v>796</v>
      </c>
      <c r="F9435" s="281">
        <v>26470</v>
      </c>
      <c r="G9435" s="24">
        <v>100</v>
      </c>
      <c r="H9435" s="24">
        <v>0</v>
      </c>
      <c r="I9435" s="24">
        <v>0</v>
      </c>
      <c r="J9435" s="282">
        <v>15</v>
      </c>
      <c r="K9435" s="282">
        <v>0</v>
      </c>
    </row>
    <row r="9436" spans="1:11" x14ac:dyDescent="0.3">
      <c r="A9436" s="281" t="s">
        <v>2131</v>
      </c>
      <c r="B9436" s="281">
        <v>132</v>
      </c>
      <c r="C9436" s="24" t="str">
        <f t="shared" si="147"/>
        <v>freyja132</v>
      </c>
      <c r="D9436" s="281">
        <v>1997</v>
      </c>
      <c r="E9436" s="281">
        <v>805</v>
      </c>
      <c r="F9436" s="281">
        <v>26782</v>
      </c>
      <c r="G9436" s="24">
        <v>100</v>
      </c>
      <c r="H9436" s="24">
        <v>0</v>
      </c>
      <c r="I9436" s="24">
        <v>0</v>
      </c>
      <c r="J9436" s="282">
        <v>15</v>
      </c>
      <c r="K9436" s="282">
        <v>0</v>
      </c>
    </row>
    <row r="9437" spans="1:11" x14ac:dyDescent="0.3">
      <c r="A9437" s="281" t="s">
        <v>2131</v>
      </c>
      <c r="B9437" s="281">
        <v>133</v>
      </c>
      <c r="C9437" s="24" t="str">
        <f t="shared" si="147"/>
        <v>freyja133</v>
      </c>
      <c r="D9437" s="281">
        <v>2019</v>
      </c>
      <c r="E9437" s="281">
        <v>814</v>
      </c>
      <c r="F9437" s="281">
        <v>27117</v>
      </c>
      <c r="G9437" s="24">
        <v>100</v>
      </c>
      <c r="H9437" s="24">
        <v>0</v>
      </c>
      <c r="I9437" s="24">
        <v>0</v>
      </c>
      <c r="J9437" s="282">
        <v>15</v>
      </c>
      <c r="K9437" s="282">
        <v>0</v>
      </c>
    </row>
    <row r="9438" spans="1:11" x14ac:dyDescent="0.3">
      <c r="A9438" s="281" t="s">
        <v>2131</v>
      </c>
      <c r="B9438" s="281">
        <v>134</v>
      </c>
      <c r="C9438" s="24" t="str">
        <f t="shared" si="147"/>
        <v>freyja134</v>
      </c>
      <c r="D9438" s="281">
        <v>2041</v>
      </c>
      <c r="E9438" s="281">
        <v>823</v>
      </c>
      <c r="F9438" s="281">
        <v>27466</v>
      </c>
      <c r="G9438" s="24">
        <v>100</v>
      </c>
      <c r="H9438" s="24">
        <v>0</v>
      </c>
      <c r="I9438" s="24">
        <v>0</v>
      </c>
      <c r="J9438" s="282">
        <v>15</v>
      </c>
      <c r="K9438" s="282">
        <v>0</v>
      </c>
    </row>
    <row r="9439" spans="1:11" x14ac:dyDescent="0.3">
      <c r="A9439" s="281" t="s">
        <v>2131</v>
      </c>
      <c r="B9439" s="281">
        <v>135</v>
      </c>
      <c r="C9439" s="24" t="str">
        <f t="shared" si="147"/>
        <v>freyja135</v>
      </c>
      <c r="D9439" s="281">
        <v>2064</v>
      </c>
      <c r="E9439" s="281">
        <v>832</v>
      </c>
      <c r="F9439" s="281">
        <v>27789</v>
      </c>
      <c r="G9439" s="24">
        <v>100</v>
      </c>
      <c r="H9439" s="24">
        <v>0</v>
      </c>
      <c r="I9439" s="24">
        <v>0</v>
      </c>
      <c r="J9439" s="282">
        <v>15</v>
      </c>
      <c r="K9439" s="282">
        <v>0</v>
      </c>
    </row>
    <row r="9440" spans="1:11" x14ac:dyDescent="0.3">
      <c r="A9440" s="281" t="s">
        <v>2131</v>
      </c>
      <c r="B9440" s="281">
        <v>136</v>
      </c>
      <c r="C9440" s="24" t="str">
        <f t="shared" si="147"/>
        <v>freyja136</v>
      </c>
      <c r="D9440" s="281">
        <v>2087</v>
      </c>
      <c r="E9440" s="281">
        <v>841</v>
      </c>
      <c r="F9440" s="281">
        <v>28147</v>
      </c>
      <c r="G9440" s="24">
        <v>100</v>
      </c>
      <c r="H9440" s="24">
        <v>0</v>
      </c>
      <c r="I9440" s="24">
        <v>0</v>
      </c>
      <c r="J9440" s="282">
        <v>15</v>
      </c>
      <c r="K9440" s="282">
        <v>0</v>
      </c>
    </row>
    <row r="9441" spans="1:11" x14ac:dyDescent="0.3">
      <c r="A9441" s="281" t="s">
        <v>2131</v>
      </c>
      <c r="B9441" s="281">
        <v>137</v>
      </c>
      <c r="C9441" s="24" t="str">
        <f t="shared" si="147"/>
        <v>freyja137</v>
      </c>
      <c r="D9441" s="281">
        <v>2110</v>
      </c>
      <c r="E9441" s="281">
        <v>851</v>
      </c>
      <c r="F9441" s="281">
        <v>28498</v>
      </c>
      <c r="G9441" s="24">
        <v>100</v>
      </c>
      <c r="H9441" s="24">
        <v>0</v>
      </c>
      <c r="I9441" s="24">
        <v>0</v>
      </c>
      <c r="J9441" s="282">
        <v>15</v>
      </c>
      <c r="K9441" s="282">
        <v>0</v>
      </c>
    </row>
    <row r="9442" spans="1:11" x14ac:dyDescent="0.3">
      <c r="A9442" s="281" t="s">
        <v>2131</v>
      </c>
      <c r="B9442" s="281">
        <v>138</v>
      </c>
      <c r="C9442" s="24" t="str">
        <f t="shared" si="147"/>
        <v>freyja138</v>
      </c>
      <c r="D9442" s="281">
        <v>2133</v>
      </c>
      <c r="E9442" s="281">
        <v>860</v>
      </c>
      <c r="F9442" s="281">
        <v>28832</v>
      </c>
      <c r="G9442" s="24">
        <v>100</v>
      </c>
      <c r="H9442" s="24">
        <v>0</v>
      </c>
      <c r="I9442" s="24">
        <v>0</v>
      </c>
      <c r="J9442" s="282">
        <v>15</v>
      </c>
      <c r="K9442" s="282">
        <v>0</v>
      </c>
    </row>
    <row r="9443" spans="1:11" x14ac:dyDescent="0.3">
      <c r="A9443" s="281" t="s">
        <v>2131</v>
      </c>
      <c r="B9443" s="281">
        <v>139</v>
      </c>
      <c r="C9443" s="24" t="str">
        <f t="shared" si="147"/>
        <v>freyja139</v>
      </c>
      <c r="D9443" s="281">
        <v>2156</v>
      </c>
      <c r="E9443" s="281">
        <v>869</v>
      </c>
      <c r="F9443" s="281">
        <v>29192</v>
      </c>
      <c r="G9443" s="24">
        <v>100</v>
      </c>
      <c r="H9443" s="24">
        <v>0</v>
      </c>
      <c r="I9443" s="24">
        <v>0</v>
      </c>
      <c r="J9443" s="282">
        <v>15</v>
      </c>
      <c r="K9443" s="282">
        <v>0</v>
      </c>
    </row>
    <row r="9444" spans="1:11" x14ac:dyDescent="0.3">
      <c r="A9444" s="281" t="s">
        <v>2131</v>
      </c>
      <c r="B9444" s="281">
        <v>140</v>
      </c>
      <c r="C9444" s="24" t="str">
        <f t="shared" si="147"/>
        <v>freyja140</v>
      </c>
      <c r="D9444" s="281">
        <v>2180</v>
      </c>
      <c r="E9444" s="281">
        <v>879</v>
      </c>
      <c r="F9444" s="281">
        <v>29567</v>
      </c>
      <c r="G9444" s="24">
        <v>100</v>
      </c>
      <c r="H9444" s="24">
        <v>0</v>
      </c>
      <c r="I9444" s="24">
        <v>0</v>
      </c>
      <c r="J9444" s="282">
        <v>15</v>
      </c>
      <c r="K9444" s="282">
        <v>0</v>
      </c>
    </row>
    <row r="9445" spans="1:11" x14ac:dyDescent="0.3">
      <c r="A9445" s="281" t="s">
        <v>2131</v>
      </c>
      <c r="B9445" s="281">
        <v>141</v>
      </c>
      <c r="C9445" s="24" t="str">
        <f t="shared" si="147"/>
        <v>freyja141</v>
      </c>
      <c r="D9445" s="281">
        <v>2379</v>
      </c>
      <c r="E9445" s="281">
        <v>959</v>
      </c>
      <c r="F9445" s="281">
        <v>32579</v>
      </c>
      <c r="G9445" s="24">
        <v>100</v>
      </c>
      <c r="H9445" s="24">
        <v>0</v>
      </c>
      <c r="I9445" s="24">
        <v>0</v>
      </c>
      <c r="J9445" s="282">
        <v>15</v>
      </c>
      <c r="K9445" s="282">
        <v>0</v>
      </c>
    </row>
    <row r="9446" spans="1:11" x14ac:dyDescent="0.3">
      <c r="A9446" s="281" t="s">
        <v>2131</v>
      </c>
      <c r="B9446" s="281">
        <v>142</v>
      </c>
      <c r="C9446" s="24" t="str">
        <f t="shared" si="147"/>
        <v>freyja142</v>
      </c>
      <c r="D9446" s="281">
        <v>2405</v>
      </c>
      <c r="E9446" s="281">
        <v>970</v>
      </c>
      <c r="F9446" s="281">
        <v>32998</v>
      </c>
      <c r="G9446" s="24">
        <v>100</v>
      </c>
      <c r="H9446" s="24">
        <v>0</v>
      </c>
      <c r="I9446" s="24">
        <v>0</v>
      </c>
      <c r="J9446" s="282">
        <v>15</v>
      </c>
      <c r="K9446" s="282">
        <v>0</v>
      </c>
    </row>
    <row r="9447" spans="1:11" x14ac:dyDescent="0.3">
      <c r="A9447" s="281" t="s">
        <v>2131</v>
      </c>
      <c r="B9447" s="281">
        <v>143</v>
      </c>
      <c r="C9447" s="24" t="str">
        <f t="shared" si="147"/>
        <v>freyja143</v>
      </c>
      <c r="D9447" s="281">
        <v>2431</v>
      </c>
      <c r="E9447" s="281">
        <v>980</v>
      </c>
      <c r="F9447" s="281">
        <v>33470</v>
      </c>
      <c r="G9447" s="24">
        <v>100</v>
      </c>
      <c r="H9447" s="24">
        <v>0</v>
      </c>
      <c r="I9447" s="24">
        <v>0</v>
      </c>
      <c r="J9447" s="282">
        <v>15</v>
      </c>
      <c r="K9447" s="282">
        <v>0</v>
      </c>
    </row>
    <row r="9448" spans="1:11" x14ac:dyDescent="0.3">
      <c r="A9448" s="281" t="s">
        <v>2131</v>
      </c>
      <c r="B9448" s="281">
        <v>144</v>
      </c>
      <c r="C9448" s="24" t="str">
        <f t="shared" si="147"/>
        <v>freyja144</v>
      </c>
      <c r="D9448" s="281">
        <v>2458</v>
      </c>
      <c r="E9448" s="281">
        <v>991</v>
      </c>
      <c r="F9448" s="281">
        <v>33862</v>
      </c>
      <c r="G9448" s="24">
        <v>100</v>
      </c>
      <c r="H9448" s="24">
        <v>0</v>
      </c>
      <c r="I9448" s="24">
        <v>0</v>
      </c>
      <c r="J9448" s="282">
        <v>15</v>
      </c>
      <c r="K9448" s="282">
        <v>0</v>
      </c>
    </row>
    <row r="9449" spans="1:11" x14ac:dyDescent="0.3">
      <c r="A9449" s="281" t="s">
        <v>2131</v>
      </c>
      <c r="B9449" s="281">
        <v>145</v>
      </c>
      <c r="C9449" s="24" t="str">
        <f t="shared" si="147"/>
        <v>freyja145</v>
      </c>
      <c r="D9449" s="281">
        <v>2485</v>
      </c>
      <c r="E9449" s="281">
        <v>1002</v>
      </c>
      <c r="F9449" s="281">
        <v>34320</v>
      </c>
      <c r="G9449" s="24">
        <v>100</v>
      </c>
      <c r="H9449" s="24">
        <v>0</v>
      </c>
      <c r="I9449" s="24">
        <v>0</v>
      </c>
      <c r="J9449" s="282">
        <v>15</v>
      </c>
      <c r="K9449" s="282">
        <v>0</v>
      </c>
    </row>
    <row r="9450" spans="1:11" x14ac:dyDescent="0.3">
      <c r="A9450" s="281" t="s">
        <v>2131</v>
      </c>
      <c r="B9450" s="281">
        <v>146</v>
      </c>
      <c r="C9450" s="24" t="str">
        <f t="shared" si="147"/>
        <v>freyja146</v>
      </c>
      <c r="D9450" s="281">
        <v>2513</v>
      </c>
      <c r="E9450" s="281">
        <v>1013</v>
      </c>
      <c r="F9450" s="281">
        <v>34760</v>
      </c>
      <c r="G9450" s="24">
        <v>100</v>
      </c>
      <c r="H9450" s="24">
        <v>0</v>
      </c>
      <c r="I9450" s="24">
        <v>0</v>
      </c>
      <c r="J9450" s="282">
        <v>15</v>
      </c>
      <c r="K9450" s="282">
        <v>0</v>
      </c>
    </row>
    <row r="9451" spans="1:11" x14ac:dyDescent="0.3">
      <c r="A9451" s="281" t="s">
        <v>2131</v>
      </c>
      <c r="B9451" s="281">
        <v>147</v>
      </c>
      <c r="C9451" s="24" t="str">
        <f t="shared" si="147"/>
        <v>freyja147</v>
      </c>
      <c r="D9451" s="281">
        <v>2540</v>
      </c>
      <c r="E9451" s="281">
        <v>1024</v>
      </c>
      <c r="F9451" s="281">
        <v>35209</v>
      </c>
      <c r="G9451" s="24">
        <v>100</v>
      </c>
      <c r="H9451" s="24">
        <v>0</v>
      </c>
      <c r="I9451" s="24">
        <v>0</v>
      </c>
      <c r="J9451" s="282">
        <v>15</v>
      </c>
      <c r="K9451" s="282">
        <v>0</v>
      </c>
    </row>
    <row r="9452" spans="1:11" x14ac:dyDescent="0.3">
      <c r="A9452" s="281" t="s">
        <v>2131</v>
      </c>
      <c r="B9452" s="281">
        <v>148</v>
      </c>
      <c r="C9452" s="24" t="str">
        <f t="shared" si="147"/>
        <v>freyja148</v>
      </c>
      <c r="D9452" s="281">
        <v>2568</v>
      </c>
      <c r="E9452" s="281">
        <v>1035</v>
      </c>
      <c r="F9452" s="281">
        <v>35621</v>
      </c>
      <c r="G9452" s="24">
        <v>100</v>
      </c>
      <c r="H9452" s="24">
        <v>0</v>
      </c>
      <c r="I9452" s="24">
        <v>0</v>
      </c>
      <c r="J9452" s="282">
        <v>15</v>
      </c>
      <c r="K9452" s="282">
        <v>0</v>
      </c>
    </row>
    <row r="9453" spans="1:11" x14ac:dyDescent="0.3">
      <c r="A9453" s="281" t="s">
        <v>2131</v>
      </c>
      <c r="B9453" s="281">
        <v>149</v>
      </c>
      <c r="C9453" s="24" t="str">
        <f t="shared" si="147"/>
        <v>freyja149</v>
      </c>
      <c r="D9453" s="281">
        <v>2596</v>
      </c>
      <c r="E9453" s="281">
        <v>1047</v>
      </c>
      <c r="F9453" s="281">
        <v>36102</v>
      </c>
      <c r="G9453" s="24">
        <v>100</v>
      </c>
      <c r="H9453" s="24">
        <v>0</v>
      </c>
      <c r="I9453" s="24">
        <v>0</v>
      </c>
      <c r="J9453" s="282">
        <v>15</v>
      </c>
      <c r="K9453" s="282">
        <v>0</v>
      </c>
    </row>
    <row r="9454" spans="1:11" x14ac:dyDescent="0.3">
      <c r="A9454" s="281" t="s">
        <v>2131</v>
      </c>
      <c r="B9454" s="281">
        <v>150</v>
      </c>
      <c r="C9454" s="24" t="str">
        <f t="shared" si="147"/>
        <v>freyja150</v>
      </c>
      <c r="D9454" s="281">
        <v>2625</v>
      </c>
      <c r="E9454" s="281">
        <v>1058</v>
      </c>
      <c r="F9454" s="281">
        <v>36524</v>
      </c>
      <c r="G9454" s="24">
        <v>100</v>
      </c>
      <c r="H9454" s="24">
        <v>0</v>
      </c>
      <c r="I9454" s="24">
        <v>0</v>
      </c>
      <c r="J9454" s="282">
        <v>15</v>
      </c>
      <c r="K9454" s="282">
        <v>0</v>
      </c>
    </row>
    <row r="9455" spans="1:11" x14ac:dyDescent="0.3">
      <c r="A9455" s="281" t="s">
        <v>2131</v>
      </c>
      <c r="B9455" s="281">
        <v>151</v>
      </c>
      <c r="C9455" s="24" t="str">
        <f t="shared" si="147"/>
        <v>freyja151</v>
      </c>
      <c r="D9455" s="281">
        <v>2653</v>
      </c>
      <c r="E9455" s="281">
        <v>1070</v>
      </c>
      <c r="F9455" s="281">
        <v>36995</v>
      </c>
      <c r="G9455" s="24">
        <v>100</v>
      </c>
      <c r="H9455" s="24">
        <v>0</v>
      </c>
      <c r="I9455" s="24">
        <v>0</v>
      </c>
      <c r="J9455" s="282">
        <v>15</v>
      </c>
      <c r="K9455" s="282">
        <v>0</v>
      </c>
    </row>
    <row r="9456" spans="1:11" x14ac:dyDescent="0.3">
      <c r="A9456" s="281" t="s">
        <v>2131</v>
      </c>
      <c r="B9456" s="281">
        <v>152</v>
      </c>
      <c r="C9456" s="24" t="str">
        <f t="shared" si="147"/>
        <v>freyja152</v>
      </c>
      <c r="D9456" s="281">
        <v>2682</v>
      </c>
      <c r="E9456" s="281">
        <v>1081</v>
      </c>
      <c r="F9456" s="281">
        <v>37427</v>
      </c>
      <c r="G9456" s="24">
        <v>100</v>
      </c>
      <c r="H9456" s="24">
        <v>0</v>
      </c>
      <c r="I9456" s="24">
        <v>0</v>
      </c>
      <c r="J9456" s="282">
        <v>15</v>
      </c>
      <c r="K9456" s="282">
        <v>0</v>
      </c>
    </row>
    <row r="9457" spans="1:11" x14ac:dyDescent="0.3">
      <c r="A9457" s="281" t="s">
        <v>2131</v>
      </c>
      <c r="B9457" s="281">
        <v>153</v>
      </c>
      <c r="C9457" s="24" t="str">
        <f t="shared" si="147"/>
        <v>freyja153</v>
      </c>
      <c r="D9457" s="281">
        <v>2712</v>
      </c>
      <c r="E9457" s="281">
        <v>1093</v>
      </c>
      <c r="F9457" s="281">
        <v>37932</v>
      </c>
      <c r="G9457" s="24">
        <v>100</v>
      </c>
      <c r="H9457" s="24">
        <v>0</v>
      </c>
      <c r="I9457" s="24">
        <v>0</v>
      </c>
      <c r="J9457" s="282">
        <v>15</v>
      </c>
      <c r="K9457" s="282">
        <v>0</v>
      </c>
    </row>
    <row r="9458" spans="1:11" x14ac:dyDescent="0.3">
      <c r="A9458" s="281" t="s">
        <v>2131</v>
      </c>
      <c r="B9458" s="281">
        <v>154</v>
      </c>
      <c r="C9458" s="24" t="str">
        <f t="shared" si="147"/>
        <v>freyja154</v>
      </c>
      <c r="D9458" s="281">
        <v>2741</v>
      </c>
      <c r="E9458" s="281">
        <v>1105</v>
      </c>
      <c r="F9458" s="281">
        <v>38375</v>
      </c>
      <c r="G9458" s="24">
        <v>100</v>
      </c>
      <c r="H9458" s="24">
        <v>0</v>
      </c>
      <c r="I9458" s="24">
        <v>0</v>
      </c>
      <c r="J9458" s="282">
        <v>15</v>
      </c>
      <c r="K9458" s="282">
        <v>0</v>
      </c>
    </row>
    <row r="9459" spans="1:11" x14ac:dyDescent="0.3">
      <c r="A9459" s="281" t="s">
        <v>2131</v>
      </c>
      <c r="B9459" s="281">
        <v>155</v>
      </c>
      <c r="C9459" s="24" t="str">
        <f t="shared" si="147"/>
        <v>freyja155</v>
      </c>
      <c r="D9459" s="281">
        <v>2771</v>
      </c>
      <c r="E9459" s="281">
        <v>1117</v>
      </c>
      <c r="F9459" s="281">
        <v>38869</v>
      </c>
      <c r="G9459" s="24">
        <v>100</v>
      </c>
      <c r="H9459" s="24">
        <v>0</v>
      </c>
      <c r="I9459" s="24">
        <v>0</v>
      </c>
      <c r="J9459" s="282">
        <v>15</v>
      </c>
      <c r="K9459" s="282">
        <v>0</v>
      </c>
    </row>
    <row r="9460" spans="1:11" x14ac:dyDescent="0.3">
      <c r="A9460" s="281" t="s">
        <v>2131</v>
      </c>
      <c r="B9460" s="281">
        <v>156</v>
      </c>
      <c r="C9460" s="24" t="str">
        <f t="shared" si="147"/>
        <v>freyja156</v>
      </c>
      <c r="D9460" s="281">
        <v>2801</v>
      </c>
      <c r="E9460" s="281">
        <v>1129</v>
      </c>
      <c r="F9460" s="281">
        <v>39322</v>
      </c>
      <c r="G9460" s="24">
        <v>100</v>
      </c>
      <c r="H9460" s="24">
        <v>0</v>
      </c>
      <c r="I9460" s="24">
        <v>0</v>
      </c>
      <c r="J9460" s="282">
        <v>15</v>
      </c>
      <c r="K9460" s="282">
        <v>0</v>
      </c>
    </row>
    <row r="9461" spans="1:11" x14ac:dyDescent="0.3">
      <c r="A9461" s="281" t="s">
        <v>2131</v>
      </c>
      <c r="B9461" s="281">
        <v>157</v>
      </c>
      <c r="C9461" s="24" t="str">
        <f t="shared" si="147"/>
        <v>freyja157</v>
      </c>
      <c r="D9461" s="281">
        <v>2832</v>
      </c>
      <c r="E9461" s="281">
        <v>1142</v>
      </c>
      <c r="F9461" s="281">
        <v>39852</v>
      </c>
      <c r="G9461" s="24">
        <v>100</v>
      </c>
      <c r="H9461" s="24">
        <v>0</v>
      </c>
      <c r="I9461" s="24">
        <v>0</v>
      </c>
      <c r="J9461" s="282">
        <v>15</v>
      </c>
      <c r="K9461" s="282">
        <v>0</v>
      </c>
    </row>
    <row r="9462" spans="1:11" x14ac:dyDescent="0.3">
      <c r="A9462" s="281" t="s">
        <v>2131</v>
      </c>
      <c r="B9462" s="281">
        <v>158</v>
      </c>
      <c r="C9462" s="24" t="str">
        <f t="shared" si="147"/>
        <v>freyja158</v>
      </c>
      <c r="D9462" s="281">
        <v>2863</v>
      </c>
      <c r="E9462" s="281">
        <v>1154</v>
      </c>
      <c r="F9462" s="281">
        <v>40316</v>
      </c>
      <c r="G9462" s="24">
        <v>100</v>
      </c>
      <c r="H9462" s="24">
        <v>0</v>
      </c>
      <c r="I9462" s="24">
        <v>0</v>
      </c>
      <c r="J9462" s="282">
        <v>15</v>
      </c>
      <c r="K9462" s="282">
        <v>0</v>
      </c>
    </row>
    <row r="9463" spans="1:11" x14ac:dyDescent="0.3">
      <c r="A9463" s="281" t="s">
        <v>2131</v>
      </c>
      <c r="B9463" s="281">
        <v>159</v>
      </c>
      <c r="C9463" s="24" t="str">
        <f t="shared" si="147"/>
        <v>freyja159</v>
      </c>
      <c r="D9463" s="281">
        <v>2894</v>
      </c>
      <c r="E9463" s="281">
        <v>1167</v>
      </c>
      <c r="F9463" s="281">
        <v>40859</v>
      </c>
      <c r="G9463" s="24">
        <v>100</v>
      </c>
      <c r="H9463" s="24">
        <v>0</v>
      </c>
      <c r="I9463" s="24">
        <v>0</v>
      </c>
      <c r="J9463" s="282">
        <v>15</v>
      </c>
      <c r="K9463" s="282">
        <v>0</v>
      </c>
    </row>
    <row r="9464" spans="1:11" x14ac:dyDescent="0.3">
      <c r="A9464" s="281" t="s">
        <v>2131</v>
      </c>
      <c r="B9464" s="281">
        <v>160</v>
      </c>
      <c r="C9464" s="24" t="str">
        <f t="shared" si="147"/>
        <v>freyja160</v>
      </c>
      <c r="D9464" s="281">
        <v>2925</v>
      </c>
      <c r="E9464" s="281">
        <v>1179</v>
      </c>
      <c r="F9464" s="281">
        <v>41334</v>
      </c>
      <c r="G9464" s="24">
        <v>100</v>
      </c>
      <c r="H9464" s="24">
        <v>0</v>
      </c>
      <c r="I9464" s="24">
        <v>0</v>
      </c>
      <c r="J9464" s="282">
        <v>15</v>
      </c>
      <c r="K9464" s="282">
        <v>0</v>
      </c>
    </row>
    <row r="9465" spans="1:11" x14ac:dyDescent="0.3">
      <c r="A9465" s="281" t="s">
        <v>2131</v>
      </c>
      <c r="B9465" s="281">
        <v>161</v>
      </c>
      <c r="C9465" s="24" t="str">
        <f t="shared" si="147"/>
        <v>freyja161</v>
      </c>
      <c r="D9465" s="281">
        <v>3191</v>
      </c>
      <c r="E9465" s="281">
        <v>1287</v>
      </c>
      <c r="F9465" s="281">
        <v>45685</v>
      </c>
      <c r="G9465" s="24">
        <v>100</v>
      </c>
      <c r="H9465" s="24">
        <v>0</v>
      </c>
      <c r="I9465" s="24">
        <v>0</v>
      </c>
      <c r="J9465" s="282">
        <v>15</v>
      </c>
      <c r="K9465" s="282">
        <v>0</v>
      </c>
    </row>
    <row r="9466" spans="1:11" x14ac:dyDescent="0.3">
      <c r="A9466" s="281" t="s">
        <v>2131</v>
      </c>
      <c r="B9466" s="281">
        <v>162</v>
      </c>
      <c r="C9466" s="24" t="str">
        <f t="shared" si="147"/>
        <v>freyja162</v>
      </c>
      <c r="D9466" s="281">
        <v>3226</v>
      </c>
      <c r="E9466" s="281">
        <v>1301</v>
      </c>
      <c r="F9466" s="281">
        <v>46216</v>
      </c>
      <c r="G9466" s="24">
        <v>100</v>
      </c>
      <c r="H9466" s="24">
        <v>0</v>
      </c>
      <c r="I9466" s="24">
        <v>0</v>
      </c>
      <c r="J9466" s="282">
        <v>15</v>
      </c>
      <c r="K9466" s="282">
        <v>0</v>
      </c>
    </row>
    <row r="9467" spans="1:11" x14ac:dyDescent="0.3">
      <c r="A9467" s="281" t="s">
        <v>2131</v>
      </c>
      <c r="B9467" s="281">
        <v>163</v>
      </c>
      <c r="C9467" s="24" t="str">
        <f t="shared" si="147"/>
        <v>freyja163</v>
      </c>
      <c r="D9467" s="281">
        <v>3261</v>
      </c>
      <c r="E9467" s="281">
        <v>1315</v>
      </c>
      <c r="F9467" s="281">
        <v>46837</v>
      </c>
      <c r="G9467" s="24">
        <v>100</v>
      </c>
      <c r="H9467" s="24">
        <v>0</v>
      </c>
      <c r="I9467" s="24">
        <v>0</v>
      </c>
      <c r="J9467" s="282">
        <v>15</v>
      </c>
      <c r="K9467" s="282">
        <v>0</v>
      </c>
    </row>
    <row r="9468" spans="1:11" x14ac:dyDescent="0.3">
      <c r="A9468" s="281" t="s">
        <v>2131</v>
      </c>
      <c r="B9468" s="281">
        <v>164</v>
      </c>
      <c r="C9468" s="24" t="str">
        <f t="shared" si="147"/>
        <v>freyja164</v>
      </c>
      <c r="D9468" s="281">
        <v>3296</v>
      </c>
      <c r="E9468" s="281">
        <v>1329</v>
      </c>
      <c r="F9468" s="281">
        <v>47381</v>
      </c>
      <c r="G9468" s="24">
        <v>100</v>
      </c>
      <c r="H9468" s="24">
        <v>0</v>
      </c>
      <c r="I9468" s="24">
        <v>0</v>
      </c>
      <c r="J9468" s="282">
        <v>15</v>
      </c>
      <c r="K9468" s="282">
        <v>0</v>
      </c>
    </row>
    <row r="9469" spans="1:11" x14ac:dyDescent="0.3">
      <c r="A9469" s="281" t="s">
        <v>2131</v>
      </c>
      <c r="B9469" s="281">
        <v>165</v>
      </c>
      <c r="C9469" s="24" t="str">
        <f t="shared" si="147"/>
        <v>freyja165</v>
      </c>
      <c r="D9469" s="281">
        <v>3332</v>
      </c>
      <c r="E9469" s="281">
        <v>1343</v>
      </c>
      <c r="F9469" s="281">
        <v>48078</v>
      </c>
      <c r="G9469" s="24">
        <v>100</v>
      </c>
      <c r="H9469" s="24">
        <v>0</v>
      </c>
      <c r="I9469" s="24">
        <v>0</v>
      </c>
      <c r="J9469" s="282">
        <v>15</v>
      </c>
      <c r="K9469" s="282">
        <v>0</v>
      </c>
    </row>
    <row r="9470" spans="1:11" x14ac:dyDescent="0.3">
      <c r="A9470" s="281" t="s">
        <v>2131</v>
      </c>
      <c r="B9470" s="281">
        <v>166</v>
      </c>
      <c r="C9470" s="24" t="str">
        <f t="shared" si="147"/>
        <v>freyja166</v>
      </c>
      <c r="D9470" s="281">
        <v>3368</v>
      </c>
      <c r="E9470" s="281">
        <v>1358</v>
      </c>
      <c r="F9470" s="281">
        <v>48636</v>
      </c>
      <c r="G9470" s="24">
        <v>100</v>
      </c>
      <c r="H9470" s="24">
        <v>0</v>
      </c>
      <c r="I9470" s="24">
        <v>0</v>
      </c>
      <c r="J9470" s="282">
        <v>15</v>
      </c>
      <c r="K9470" s="282">
        <v>0</v>
      </c>
    </row>
    <row r="9471" spans="1:11" x14ac:dyDescent="0.3">
      <c r="A9471" s="281" t="s">
        <v>2131</v>
      </c>
      <c r="B9471" s="281">
        <v>167</v>
      </c>
      <c r="C9471" s="24" t="str">
        <f t="shared" si="147"/>
        <v>freyja167</v>
      </c>
      <c r="D9471" s="281">
        <v>3404</v>
      </c>
      <c r="E9471" s="281">
        <v>1373</v>
      </c>
      <c r="F9471" s="281">
        <v>49200</v>
      </c>
      <c r="G9471" s="24">
        <v>100</v>
      </c>
      <c r="H9471" s="24">
        <v>0</v>
      </c>
      <c r="I9471" s="24">
        <v>0</v>
      </c>
      <c r="J9471" s="282">
        <v>15</v>
      </c>
      <c r="K9471" s="282">
        <v>0</v>
      </c>
    </row>
    <row r="9472" spans="1:11" x14ac:dyDescent="0.3">
      <c r="A9472" s="281" t="s">
        <v>2131</v>
      </c>
      <c r="B9472" s="281">
        <v>168</v>
      </c>
      <c r="C9472" s="24" t="str">
        <f t="shared" si="147"/>
        <v>freyja168</v>
      </c>
      <c r="D9472" s="281">
        <v>3441</v>
      </c>
      <c r="E9472" s="281">
        <v>1387</v>
      </c>
      <c r="F9472" s="281">
        <v>49771</v>
      </c>
      <c r="G9472" s="24">
        <v>100</v>
      </c>
      <c r="H9472" s="24">
        <v>0</v>
      </c>
      <c r="I9472" s="24">
        <v>0</v>
      </c>
      <c r="J9472" s="282">
        <v>15</v>
      </c>
      <c r="K9472" s="282">
        <v>0</v>
      </c>
    </row>
    <row r="9473" spans="1:11" x14ac:dyDescent="0.3">
      <c r="A9473" s="281" t="s">
        <v>2131</v>
      </c>
      <c r="B9473" s="281">
        <v>169</v>
      </c>
      <c r="C9473" s="24" t="str">
        <f t="shared" si="147"/>
        <v>freyja169</v>
      </c>
      <c r="D9473" s="281">
        <v>3478</v>
      </c>
      <c r="E9473" s="281">
        <v>1402</v>
      </c>
      <c r="F9473" s="281">
        <v>50502</v>
      </c>
      <c r="G9473" s="24">
        <v>100</v>
      </c>
      <c r="H9473" s="24">
        <v>0</v>
      </c>
      <c r="I9473" s="24">
        <v>0</v>
      </c>
      <c r="J9473" s="282">
        <v>15</v>
      </c>
      <c r="K9473" s="282">
        <v>0</v>
      </c>
    </row>
    <row r="9474" spans="1:11" x14ac:dyDescent="0.3">
      <c r="A9474" s="281" t="s">
        <v>2131</v>
      </c>
      <c r="B9474" s="281">
        <v>170</v>
      </c>
      <c r="C9474" s="24" t="str">
        <f t="shared" si="147"/>
        <v>freyja170</v>
      </c>
      <c r="D9474" s="281">
        <v>3516</v>
      </c>
      <c r="E9474" s="281">
        <v>1418</v>
      </c>
      <c r="F9474" s="281">
        <v>51087</v>
      </c>
      <c r="G9474" s="24">
        <v>100</v>
      </c>
      <c r="H9474" s="24">
        <v>0</v>
      </c>
      <c r="I9474" s="24">
        <v>0</v>
      </c>
      <c r="J9474" s="282">
        <v>15</v>
      </c>
      <c r="K9474" s="282">
        <v>0</v>
      </c>
    </row>
    <row r="9475" spans="1:11" x14ac:dyDescent="0.3">
      <c r="A9475" s="281" t="s">
        <v>2131</v>
      </c>
      <c r="B9475" s="281">
        <v>171</v>
      </c>
      <c r="C9475" s="24" t="str">
        <f t="shared" si="147"/>
        <v>freyja171</v>
      </c>
      <c r="D9475" s="281">
        <v>3553</v>
      </c>
      <c r="E9475" s="281">
        <v>1433</v>
      </c>
      <c r="F9475" s="281">
        <v>51679</v>
      </c>
      <c r="G9475" s="24">
        <v>100</v>
      </c>
      <c r="H9475" s="24">
        <v>0</v>
      </c>
      <c r="I9475" s="24">
        <v>0</v>
      </c>
      <c r="J9475" s="282">
        <v>15</v>
      </c>
      <c r="K9475" s="282">
        <v>0</v>
      </c>
    </row>
    <row r="9476" spans="1:11" x14ac:dyDescent="0.3">
      <c r="A9476" s="281" t="s">
        <v>2131</v>
      </c>
      <c r="B9476" s="281">
        <v>172</v>
      </c>
      <c r="C9476" s="24" t="str">
        <f t="shared" si="147"/>
        <v>freyja172</v>
      </c>
      <c r="D9476" s="281">
        <v>3592</v>
      </c>
      <c r="E9476" s="281">
        <v>1448</v>
      </c>
      <c r="F9476" s="281">
        <v>52277</v>
      </c>
      <c r="G9476" s="24">
        <v>100</v>
      </c>
      <c r="H9476" s="24">
        <v>0</v>
      </c>
      <c r="I9476" s="24">
        <v>0</v>
      </c>
      <c r="J9476" s="282">
        <v>15</v>
      </c>
      <c r="K9476" s="282">
        <v>0</v>
      </c>
    </row>
    <row r="9477" spans="1:11" x14ac:dyDescent="0.3">
      <c r="A9477" s="281" t="s">
        <v>2131</v>
      </c>
      <c r="B9477" s="281">
        <v>173</v>
      </c>
      <c r="C9477" s="24" t="str">
        <f t="shared" si="147"/>
        <v>freyja173</v>
      </c>
      <c r="D9477" s="281">
        <v>3630</v>
      </c>
      <c r="E9477" s="281">
        <v>1464</v>
      </c>
      <c r="F9477" s="281">
        <v>53044</v>
      </c>
      <c r="G9477" s="24">
        <v>100</v>
      </c>
      <c r="H9477" s="24">
        <v>0</v>
      </c>
      <c r="I9477" s="24">
        <v>0</v>
      </c>
      <c r="J9477" s="282">
        <v>15</v>
      </c>
      <c r="K9477" s="282">
        <v>0</v>
      </c>
    </row>
    <row r="9478" spans="1:11" x14ac:dyDescent="0.3">
      <c r="A9478" s="281" t="s">
        <v>2131</v>
      </c>
      <c r="B9478" s="281">
        <v>174</v>
      </c>
      <c r="C9478" s="24" t="str">
        <f t="shared" ref="C9478:C9541" si="148">A9478&amp;B9478</f>
        <v>freyja174</v>
      </c>
      <c r="D9478" s="281">
        <v>3670</v>
      </c>
      <c r="E9478" s="281">
        <v>1480</v>
      </c>
      <c r="F9478" s="281">
        <v>53658</v>
      </c>
      <c r="G9478" s="24">
        <v>100</v>
      </c>
      <c r="H9478" s="24">
        <v>0</v>
      </c>
      <c r="I9478" s="24">
        <v>0</v>
      </c>
      <c r="J9478" s="282">
        <v>15</v>
      </c>
      <c r="K9478" s="282">
        <v>0</v>
      </c>
    </row>
    <row r="9479" spans="1:11" x14ac:dyDescent="0.3">
      <c r="A9479" s="281" t="s">
        <v>2131</v>
      </c>
      <c r="B9479" s="281">
        <v>175</v>
      </c>
      <c r="C9479" s="24" t="str">
        <f t="shared" si="148"/>
        <v>freyja175</v>
      </c>
      <c r="D9479" s="281">
        <v>3709</v>
      </c>
      <c r="E9479" s="281">
        <v>1496</v>
      </c>
      <c r="F9479" s="281">
        <v>54278</v>
      </c>
      <c r="G9479" s="24">
        <v>100</v>
      </c>
      <c r="H9479" s="24">
        <v>0</v>
      </c>
      <c r="I9479" s="24">
        <v>0</v>
      </c>
      <c r="J9479" s="282">
        <v>15</v>
      </c>
      <c r="K9479" s="282">
        <v>0</v>
      </c>
    </row>
    <row r="9480" spans="1:11" x14ac:dyDescent="0.3">
      <c r="A9480" s="281" t="s">
        <v>2131</v>
      </c>
      <c r="B9480" s="281">
        <v>176</v>
      </c>
      <c r="C9480" s="24" t="str">
        <f t="shared" si="148"/>
        <v>freyja176</v>
      </c>
      <c r="D9480" s="281">
        <v>3749</v>
      </c>
      <c r="E9480" s="281">
        <v>1512</v>
      </c>
      <c r="F9480" s="281">
        <v>54905</v>
      </c>
      <c r="G9480" s="24">
        <v>100</v>
      </c>
      <c r="H9480" s="24">
        <v>0</v>
      </c>
      <c r="I9480" s="24">
        <v>0</v>
      </c>
      <c r="J9480" s="282">
        <v>15</v>
      </c>
      <c r="K9480" s="282">
        <v>0</v>
      </c>
    </row>
    <row r="9481" spans="1:11" x14ac:dyDescent="0.3">
      <c r="A9481" s="281" t="s">
        <v>2131</v>
      </c>
      <c r="B9481" s="281">
        <v>177</v>
      </c>
      <c r="C9481" s="24" t="str">
        <f t="shared" si="148"/>
        <v>freyja177</v>
      </c>
      <c r="D9481" s="281">
        <v>3789</v>
      </c>
      <c r="E9481" s="281">
        <v>1528</v>
      </c>
      <c r="F9481" s="281">
        <v>55710</v>
      </c>
      <c r="G9481" s="24">
        <v>100</v>
      </c>
      <c r="H9481" s="24">
        <v>0</v>
      </c>
      <c r="I9481" s="24">
        <v>0</v>
      </c>
      <c r="J9481" s="282">
        <v>15</v>
      </c>
      <c r="K9481" s="282">
        <v>0</v>
      </c>
    </row>
    <row r="9482" spans="1:11" x14ac:dyDescent="0.3">
      <c r="A9482" s="281" t="s">
        <v>2131</v>
      </c>
      <c r="B9482" s="281">
        <v>178</v>
      </c>
      <c r="C9482" s="24" t="str">
        <f t="shared" si="148"/>
        <v>freyja178</v>
      </c>
      <c r="D9482" s="281">
        <v>3830</v>
      </c>
      <c r="E9482" s="281">
        <v>1544</v>
      </c>
      <c r="F9482" s="281">
        <v>56353</v>
      </c>
      <c r="G9482" s="24">
        <v>100</v>
      </c>
      <c r="H9482" s="24">
        <v>0</v>
      </c>
      <c r="I9482" s="24">
        <v>0</v>
      </c>
      <c r="J9482" s="282">
        <v>15</v>
      </c>
      <c r="K9482" s="282">
        <v>0</v>
      </c>
    </row>
    <row r="9483" spans="1:11" x14ac:dyDescent="0.3">
      <c r="A9483" s="281" t="s">
        <v>2131</v>
      </c>
      <c r="B9483" s="281">
        <v>179</v>
      </c>
      <c r="C9483" s="24" t="str">
        <f t="shared" si="148"/>
        <v>freyja179</v>
      </c>
      <c r="D9483" s="281">
        <v>3871</v>
      </c>
      <c r="E9483" s="281">
        <v>1561</v>
      </c>
      <c r="F9483" s="281">
        <v>57003</v>
      </c>
      <c r="G9483" s="24">
        <v>100</v>
      </c>
      <c r="H9483" s="24">
        <v>0</v>
      </c>
      <c r="I9483" s="24">
        <v>0</v>
      </c>
      <c r="J9483" s="282">
        <v>15</v>
      </c>
      <c r="K9483" s="282">
        <v>0</v>
      </c>
    </row>
    <row r="9484" spans="1:11" x14ac:dyDescent="0.3">
      <c r="A9484" s="281" t="s">
        <v>2131</v>
      </c>
      <c r="B9484" s="281">
        <v>180</v>
      </c>
      <c r="C9484" s="24" t="str">
        <f t="shared" si="148"/>
        <v>freyja180</v>
      </c>
      <c r="D9484" s="281">
        <v>3912</v>
      </c>
      <c r="E9484" s="281">
        <v>1578</v>
      </c>
      <c r="F9484" s="281">
        <v>57661</v>
      </c>
      <c r="G9484" s="24">
        <v>100</v>
      </c>
      <c r="H9484" s="24">
        <v>0</v>
      </c>
      <c r="I9484" s="24">
        <v>0</v>
      </c>
      <c r="J9484" s="282">
        <v>15</v>
      </c>
      <c r="K9484" s="282">
        <v>0</v>
      </c>
    </row>
    <row r="9485" spans="1:11" x14ac:dyDescent="0.3">
      <c r="A9485" s="281" t="s">
        <v>2131</v>
      </c>
      <c r="B9485" s="281">
        <v>181</v>
      </c>
      <c r="C9485" s="24" t="str">
        <f t="shared" si="148"/>
        <v>freyja181</v>
      </c>
      <c r="D9485" s="281">
        <v>4267</v>
      </c>
      <c r="E9485" s="281">
        <v>1721</v>
      </c>
      <c r="F9485" s="281">
        <v>63847</v>
      </c>
      <c r="G9485" s="24">
        <v>100</v>
      </c>
      <c r="H9485" s="24">
        <v>0</v>
      </c>
      <c r="I9485" s="24">
        <v>0</v>
      </c>
      <c r="J9485" s="282">
        <v>15</v>
      </c>
      <c r="K9485" s="282">
        <v>0</v>
      </c>
    </row>
    <row r="9486" spans="1:11" x14ac:dyDescent="0.3">
      <c r="A9486" s="281" t="s">
        <v>2131</v>
      </c>
      <c r="B9486" s="281">
        <v>182</v>
      </c>
      <c r="C9486" s="24" t="str">
        <f t="shared" si="148"/>
        <v>freyja182</v>
      </c>
      <c r="D9486" s="281">
        <v>4313</v>
      </c>
      <c r="E9486" s="281">
        <v>1739</v>
      </c>
      <c r="F9486" s="281">
        <v>64583</v>
      </c>
      <c r="G9486" s="24">
        <v>100</v>
      </c>
      <c r="H9486" s="24">
        <v>0</v>
      </c>
      <c r="I9486" s="24">
        <v>0</v>
      </c>
      <c r="J9486" s="282">
        <v>15</v>
      </c>
      <c r="K9486" s="282">
        <v>0</v>
      </c>
    </row>
    <row r="9487" spans="1:11" x14ac:dyDescent="0.3">
      <c r="A9487" s="281" t="s">
        <v>2131</v>
      </c>
      <c r="B9487" s="281">
        <v>183</v>
      </c>
      <c r="C9487" s="24" t="str">
        <f t="shared" si="148"/>
        <v>freyja183</v>
      </c>
      <c r="D9487" s="281">
        <v>4359</v>
      </c>
      <c r="E9487" s="281">
        <v>1758</v>
      </c>
      <c r="F9487" s="281">
        <v>65328</v>
      </c>
      <c r="G9487" s="24">
        <v>100</v>
      </c>
      <c r="H9487" s="24">
        <v>0</v>
      </c>
      <c r="I9487" s="24">
        <v>0</v>
      </c>
      <c r="J9487" s="282">
        <v>15</v>
      </c>
      <c r="K9487" s="282">
        <v>0</v>
      </c>
    </row>
    <row r="9488" spans="1:11" x14ac:dyDescent="0.3">
      <c r="A9488" s="281" t="s">
        <v>2131</v>
      </c>
      <c r="B9488" s="281">
        <v>184</v>
      </c>
      <c r="C9488" s="24" t="str">
        <f t="shared" si="148"/>
        <v>freyja184</v>
      </c>
      <c r="D9488" s="281">
        <v>4406</v>
      </c>
      <c r="E9488" s="281">
        <v>1777</v>
      </c>
      <c r="F9488" s="281">
        <v>66080</v>
      </c>
      <c r="G9488" s="24">
        <v>100</v>
      </c>
      <c r="H9488" s="24">
        <v>0</v>
      </c>
      <c r="I9488" s="24">
        <v>0</v>
      </c>
      <c r="J9488" s="282">
        <v>15</v>
      </c>
      <c r="K9488" s="282">
        <v>0</v>
      </c>
    </row>
    <row r="9489" spans="1:11" x14ac:dyDescent="0.3">
      <c r="A9489" s="281" t="s">
        <v>2131</v>
      </c>
      <c r="B9489" s="281">
        <v>185</v>
      </c>
      <c r="C9489" s="24" t="str">
        <f t="shared" si="148"/>
        <v>freyja185</v>
      </c>
      <c r="D9489" s="281">
        <v>4453</v>
      </c>
      <c r="E9489" s="281">
        <v>1796</v>
      </c>
      <c r="F9489" s="281">
        <v>67048</v>
      </c>
      <c r="G9489" s="24">
        <v>100</v>
      </c>
      <c r="H9489" s="24">
        <v>0</v>
      </c>
      <c r="I9489" s="24">
        <v>0</v>
      </c>
      <c r="J9489" s="282">
        <v>15</v>
      </c>
      <c r="K9489" s="282">
        <v>0</v>
      </c>
    </row>
    <row r="9490" spans="1:11" x14ac:dyDescent="0.3">
      <c r="A9490" s="281" t="s">
        <v>2131</v>
      </c>
      <c r="B9490" s="281">
        <v>186</v>
      </c>
      <c r="C9490" s="24" t="str">
        <f t="shared" si="148"/>
        <v>freyja186</v>
      </c>
      <c r="D9490" s="281">
        <v>4500</v>
      </c>
      <c r="E9490" s="281">
        <v>1815</v>
      </c>
      <c r="F9490" s="281">
        <v>67819</v>
      </c>
      <c r="G9490" s="24">
        <v>100</v>
      </c>
      <c r="H9490" s="24">
        <v>0</v>
      </c>
      <c r="I9490" s="24">
        <v>0</v>
      </c>
      <c r="J9490" s="282">
        <v>15</v>
      </c>
      <c r="K9490" s="282">
        <v>0</v>
      </c>
    </row>
    <row r="9491" spans="1:11" x14ac:dyDescent="0.3">
      <c r="A9491" s="281" t="s">
        <v>2131</v>
      </c>
      <c r="B9491" s="281">
        <v>187</v>
      </c>
      <c r="C9491" s="24" t="str">
        <f t="shared" si="148"/>
        <v>freyja187</v>
      </c>
      <c r="D9491" s="281">
        <v>4548</v>
      </c>
      <c r="E9491" s="281">
        <v>1834</v>
      </c>
      <c r="F9491" s="281">
        <v>68599</v>
      </c>
      <c r="G9491" s="24">
        <v>100</v>
      </c>
      <c r="H9491" s="24">
        <v>0</v>
      </c>
      <c r="I9491" s="24">
        <v>0</v>
      </c>
      <c r="J9491" s="282">
        <v>15</v>
      </c>
      <c r="K9491" s="282">
        <v>0</v>
      </c>
    </row>
    <row r="9492" spans="1:11" x14ac:dyDescent="0.3">
      <c r="A9492" s="281" t="s">
        <v>2131</v>
      </c>
      <c r="B9492" s="281">
        <v>188</v>
      </c>
      <c r="C9492" s="24" t="str">
        <f t="shared" si="148"/>
        <v>freyja188</v>
      </c>
      <c r="D9492" s="281">
        <v>4597</v>
      </c>
      <c r="E9492" s="281">
        <v>1854</v>
      </c>
      <c r="F9492" s="281">
        <v>69388</v>
      </c>
      <c r="G9492" s="24">
        <v>100</v>
      </c>
      <c r="H9492" s="24">
        <v>0</v>
      </c>
      <c r="I9492" s="24">
        <v>0</v>
      </c>
      <c r="J9492" s="282">
        <v>15</v>
      </c>
      <c r="K9492" s="282">
        <v>0</v>
      </c>
    </row>
    <row r="9493" spans="1:11" x14ac:dyDescent="0.3">
      <c r="A9493" s="281" t="s">
        <v>2131</v>
      </c>
      <c r="B9493" s="281">
        <v>189</v>
      </c>
      <c r="C9493" s="24" t="str">
        <f t="shared" si="148"/>
        <v>freyja189</v>
      </c>
      <c r="D9493" s="281">
        <v>4646</v>
      </c>
      <c r="E9493" s="281">
        <v>1873</v>
      </c>
      <c r="F9493" s="281">
        <v>70330</v>
      </c>
      <c r="G9493" s="24">
        <v>100</v>
      </c>
      <c r="H9493" s="24">
        <v>0</v>
      </c>
      <c r="I9493" s="24">
        <v>0</v>
      </c>
      <c r="J9493" s="282">
        <v>15</v>
      </c>
      <c r="K9493" s="282">
        <v>0</v>
      </c>
    </row>
    <row r="9494" spans="1:11" x14ac:dyDescent="0.3">
      <c r="A9494" s="281" t="s">
        <v>2131</v>
      </c>
      <c r="B9494" s="281">
        <v>190</v>
      </c>
      <c r="C9494" s="24" t="str">
        <f t="shared" si="148"/>
        <v>freyja190</v>
      </c>
      <c r="D9494" s="281">
        <v>4695</v>
      </c>
      <c r="E9494" s="281">
        <v>1893</v>
      </c>
      <c r="F9494" s="281">
        <v>71138</v>
      </c>
      <c r="G9494" s="24">
        <v>100</v>
      </c>
      <c r="H9494" s="24">
        <v>0</v>
      </c>
      <c r="I9494" s="24">
        <v>0</v>
      </c>
      <c r="J9494" s="282">
        <v>15</v>
      </c>
      <c r="K9494" s="282">
        <v>0</v>
      </c>
    </row>
    <row r="9495" spans="1:11" x14ac:dyDescent="0.3">
      <c r="A9495" s="281" t="s">
        <v>2131</v>
      </c>
      <c r="B9495" s="281">
        <v>191</v>
      </c>
      <c r="C9495" s="24" t="str">
        <f t="shared" si="148"/>
        <v>freyja191</v>
      </c>
      <c r="D9495" s="281">
        <v>4745</v>
      </c>
      <c r="E9495" s="281">
        <v>1913</v>
      </c>
      <c r="F9495" s="281">
        <v>71954</v>
      </c>
      <c r="G9495" s="24">
        <v>100</v>
      </c>
      <c r="H9495" s="24">
        <v>0</v>
      </c>
      <c r="I9495" s="24">
        <v>0</v>
      </c>
      <c r="J9495" s="282">
        <v>15</v>
      </c>
      <c r="K9495" s="282">
        <v>0</v>
      </c>
    </row>
    <row r="9496" spans="1:11" x14ac:dyDescent="0.3">
      <c r="A9496" s="281" t="s">
        <v>2131</v>
      </c>
      <c r="B9496" s="281">
        <v>192</v>
      </c>
      <c r="C9496" s="24" t="str">
        <f t="shared" si="148"/>
        <v>freyja192</v>
      </c>
      <c r="D9496" s="281">
        <v>4796</v>
      </c>
      <c r="E9496" s="281">
        <v>1934</v>
      </c>
      <c r="F9496" s="281">
        <v>72780</v>
      </c>
      <c r="G9496" s="24">
        <v>100</v>
      </c>
      <c r="H9496" s="24">
        <v>0</v>
      </c>
      <c r="I9496" s="24">
        <v>0</v>
      </c>
      <c r="J9496" s="282">
        <v>15</v>
      </c>
      <c r="K9496" s="282">
        <v>0</v>
      </c>
    </row>
    <row r="9497" spans="1:11" x14ac:dyDescent="0.3">
      <c r="A9497" s="281" t="s">
        <v>2131</v>
      </c>
      <c r="B9497" s="281">
        <v>193</v>
      </c>
      <c r="C9497" s="24" t="str">
        <f t="shared" si="148"/>
        <v>freyja193</v>
      </c>
      <c r="D9497" s="281">
        <v>4847</v>
      </c>
      <c r="E9497" s="281">
        <v>1954</v>
      </c>
      <c r="F9497" s="281">
        <v>73843</v>
      </c>
      <c r="G9497" s="24">
        <v>100</v>
      </c>
      <c r="H9497" s="24">
        <v>0</v>
      </c>
      <c r="I9497" s="24">
        <v>0</v>
      </c>
      <c r="J9497" s="282">
        <v>15</v>
      </c>
      <c r="K9497" s="282">
        <v>0</v>
      </c>
    </row>
    <row r="9498" spans="1:11" x14ac:dyDescent="0.3">
      <c r="A9498" s="281" t="s">
        <v>2131</v>
      </c>
      <c r="B9498" s="281">
        <v>194</v>
      </c>
      <c r="C9498" s="24" t="str">
        <f t="shared" si="148"/>
        <v>freyja194</v>
      </c>
      <c r="D9498" s="281">
        <v>4898</v>
      </c>
      <c r="E9498" s="281">
        <v>1975</v>
      </c>
      <c r="F9498" s="281">
        <v>74689</v>
      </c>
      <c r="G9498" s="24">
        <v>100</v>
      </c>
      <c r="H9498" s="24">
        <v>0</v>
      </c>
      <c r="I9498" s="24">
        <v>0</v>
      </c>
      <c r="J9498" s="282">
        <v>15</v>
      </c>
      <c r="K9498" s="282">
        <v>0</v>
      </c>
    </row>
    <row r="9499" spans="1:11" x14ac:dyDescent="0.3">
      <c r="A9499" s="281" t="s">
        <v>2131</v>
      </c>
      <c r="B9499" s="281">
        <v>195</v>
      </c>
      <c r="C9499" s="24" t="str">
        <f t="shared" si="148"/>
        <v>freyja195</v>
      </c>
      <c r="D9499" s="281">
        <v>4950</v>
      </c>
      <c r="E9499" s="281">
        <v>1996</v>
      </c>
      <c r="F9499" s="281">
        <v>75545</v>
      </c>
      <c r="G9499" s="24">
        <v>100</v>
      </c>
      <c r="H9499" s="24">
        <v>0</v>
      </c>
      <c r="I9499" s="24">
        <v>0</v>
      </c>
      <c r="J9499" s="282">
        <v>15</v>
      </c>
      <c r="K9499" s="282">
        <v>0</v>
      </c>
    </row>
    <row r="9500" spans="1:11" x14ac:dyDescent="0.3">
      <c r="A9500" s="281" t="s">
        <v>2131</v>
      </c>
      <c r="B9500" s="281">
        <v>196</v>
      </c>
      <c r="C9500" s="24" t="str">
        <f t="shared" si="148"/>
        <v>freyja196</v>
      </c>
      <c r="D9500" s="281">
        <v>5002</v>
      </c>
      <c r="E9500" s="281">
        <v>2017</v>
      </c>
      <c r="F9500" s="281">
        <v>76410</v>
      </c>
      <c r="G9500" s="24">
        <v>100</v>
      </c>
      <c r="H9500" s="24">
        <v>0</v>
      </c>
      <c r="I9500" s="24">
        <v>0</v>
      </c>
      <c r="J9500" s="282">
        <v>15</v>
      </c>
      <c r="K9500" s="282">
        <v>0</v>
      </c>
    </row>
    <row r="9501" spans="1:11" x14ac:dyDescent="0.3">
      <c r="A9501" s="281" t="s">
        <v>2131</v>
      </c>
      <c r="B9501" s="281">
        <v>197</v>
      </c>
      <c r="C9501" s="24" t="str">
        <f t="shared" si="148"/>
        <v>freyja197</v>
      </c>
      <c r="D9501" s="281">
        <v>5056</v>
      </c>
      <c r="E9501" s="281">
        <v>2039</v>
      </c>
      <c r="F9501" s="281">
        <v>77524</v>
      </c>
      <c r="G9501" s="24">
        <v>100</v>
      </c>
      <c r="H9501" s="24">
        <v>0</v>
      </c>
      <c r="I9501" s="24">
        <v>0</v>
      </c>
      <c r="J9501" s="282">
        <v>15</v>
      </c>
      <c r="K9501" s="282">
        <v>0</v>
      </c>
    </row>
    <row r="9502" spans="1:11" x14ac:dyDescent="0.3">
      <c r="A9502" s="281" t="s">
        <v>2131</v>
      </c>
      <c r="B9502" s="281">
        <v>198</v>
      </c>
      <c r="C9502" s="24" t="str">
        <f t="shared" si="148"/>
        <v>freyja198</v>
      </c>
      <c r="D9502" s="281">
        <v>5109</v>
      </c>
      <c r="E9502" s="281">
        <v>2060</v>
      </c>
      <c r="F9502" s="281">
        <v>78411</v>
      </c>
      <c r="G9502" s="24">
        <v>100</v>
      </c>
      <c r="H9502" s="24">
        <v>0</v>
      </c>
      <c r="I9502" s="24">
        <v>0</v>
      </c>
      <c r="J9502" s="282">
        <v>15</v>
      </c>
      <c r="K9502" s="282">
        <v>0</v>
      </c>
    </row>
    <row r="9503" spans="1:11" x14ac:dyDescent="0.3">
      <c r="A9503" s="281" t="s">
        <v>2131</v>
      </c>
      <c r="B9503" s="281">
        <v>199</v>
      </c>
      <c r="C9503" s="24" t="str">
        <f t="shared" si="148"/>
        <v>freyja199</v>
      </c>
      <c r="D9503" s="281">
        <v>5163</v>
      </c>
      <c r="E9503" s="281">
        <v>2082</v>
      </c>
      <c r="F9503" s="281">
        <v>79308</v>
      </c>
      <c r="G9503" s="24">
        <v>100</v>
      </c>
      <c r="H9503" s="24">
        <v>0</v>
      </c>
      <c r="I9503" s="24">
        <v>0</v>
      </c>
      <c r="J9503" s="282">
        <v>15</v>
      </c>
      <c r="K9503" s="282">
        <v>0</v>
      </c>
    </row>
    <row r="9504" spans="1:11" x14ac:dyDescent="0.3">
      <c r="A9504" s="281" t="s">
        <v>2131</v>
      </c>
      <c r="B9504" s="281">
        <v>200</v>
      </c>
      <c r="C9504" s="24" t="str">
        <f t="shared" si="148"/>
        <v>freyja200</v>
      </c>
      <c r="D9504" s="281">
        <v>5218</v>
      </c>
      <c r="E9504" s="281">
        <v>2104</v>
      </c>
      <c r="F9504" s="281">
        <v>80215</v>
      </c>
      <c r="G9504" s="24">
        <v>100</v>
      </c>
      <c r="H9504" s="24">
        <v>0</v>
      </c>
      <c r="I9504" s="24">
        <v>0</v>
      </c>
      <c r="J9504" s="282">
        <v>15</v>
      </c>
      <c r="K9504" s="282">
        <v>0</v>
      </c>
    </row>
    <row r="9505" spans="1:11" x14ac:dyDescent="0.3">
      <c r="A9505" s="281" t="s">
        <v>2131</v>
      </c>
      <c r="B9505" s="281">
        <v>201</v>
      </c>
      <c r="C9505" s="24" t="str">
        <f t="shared" si="148"/>
        <v>freyja201</v>
      </c>
      <c r="D9505" s="281">
        <v>5690</v>
      </c>
      <c r="E9505" s="281">
        <v>2295</v>
      </c>
      <c r="F9505" s="281">
        <v>88603</v>
      </c>
      <c r="G9505" s="24">
        <v>100</v>
      </c>
      <c r="H9505" s="24">
        <v>0</v>
      </c>
      <c r="I9505" s="24">
        <v>0</v>
      </c>
      <c r="J9505" s="282">
        <v>15</v>
      </c>
      <c r="K9505" s="282">
        <v>0</v>
      </c>
    </row>
    <row r="9506" spans="1:11" x14ac:dyDescent="0.3">
      <c r="A9506" s="281" t="s">
        <v>2131</v>
      </c>
      <c r="B9506" s="281">
        <v>202</v>
      </c>
      <c r="C9506" s="24" t="str">
        <f t="shared" si="148"/>
        <v>freyja202</v>
      </c>
      <c r="D9506" s="281">
        <v>5750</v>
      </c>
      <c r="E9506" s="281">
        <v>2319</v>
      </c>
      <c r="F9506" s="281">
        <v>89707</v>
      </c>
      <c r="G9506" s="24">
        <v>100</v>
      </c>
      <c r="H9506" s="24">
        <v>0</v>
      </c>
      <c r="I9506" s="24">
        <v>0</v>
      </c>
      <c r="J9506" s="282">
        <v>15</v>
      </c>
      <c r="K9506" s="282">
        <v>0</v>
      </c>
    </row>
    <row r="9507" spans="1:11" x14ac:dyDescent="0.3">
      <c r="A9507" s="281" t="s">
        <v>2131</v>
      </c>
      <c r="B9507" s="281">
        <v>203</v>
      </c>
      <c r="C9507" s="24" t="str">
        <f t="shared" si="148"/>
        <v>freyja203</v>
      </c>
      <c r="D9507" s="281">
        <v>5811</v>
      </c>
      <c r="E9507" s="281">
        <v>2343</v>
      </c>
      <c r="F9507" s="281">
        <v>90794</v>
      </c>
      <c r="G9507" s="24">
        <v>100</v>
      </c>
      <c r="H9507" s="24">
        <v>0</v>
      </c>
      <c r="I9507" s="24">
        <v>0</v>
      </c>
      <c r="J9507" s="282">
        <v>15</v>
      </c>
      <c r="K9507" s="282">
        <v>0</v>
      </c>
    </row>
    <row r="9508" spans="1:11" x14ac:dyDescent="0.3">
      <c r="A9508" s="281" t="s">
        <v>2131</v>
      </c>
      <c r="B9508" s="281">
        <v>204</v>
      </c>
      <c r="C9508" s="24" t="str">
        <f t="shared" si="148"/>
        <v>freyja204</v>
      </c>
      <c r="D9508" s="281">
        <v>5873</v>
      </c>
      <c r="E9508" s="281">
        <v>2368</v>
      </c>
      <c r="F9508" s="281">
        <v>91893</v>
      </c>
      <c r="G9508" s="24">
        <v>100</v>
      </c>
      <c r="H9508" s="24">
        <v>0</v>
      </c>
      <c r="I9508" s="24">
        <v>0</v>
      </c>
      <c r="J9508" s="282">
        <v>15</v>
      </c>
      <c r="K9508" s="282">
        <v>0</v>
      </c>
    </row>
    <row r="9509" spans="1:11" x14ac:dyDescent="0.3">
      <c r="A9509" s="281" t="s">
        <v>2131</v>
      </c>
      <c r="B9509" s="281">
        <v>205</v>
      </c>
      <c r="C9509" s="24" t="str">
        <f t="shared" si="148"/>
        <v>freyja205</v>
      </c>
      <c r="D9509" s="281">
        <v>5934</v>
      </c>
      <c r="E9509" s="281">
        <v>2393</v>
      </c>
      <c r="F9509" s="281">
        <v>93385</v>
      </c>
      <c r="G9509" s="24">
        <v>100</v>
      </c>
      <c r="H9509" s="24">
        <v>0</v>
      </c>
      <c r="I9509" s="24">
        <v>0</v>
      </c>
      <c r="J9509" s="282">
        <v>15</v>
      </c>
      <c r="K9509" s="282">
        <v>0</v>
      </c>
    </row>
    <row r="9510" spans="1:11" x14ac:dyDescent="0.3">
      <c r="A9510" s="281" t="s">
        <v>2131</v>
      </c>
      <c r="B9510" s="281">
        <v>206</v>
      </c>
      <c r="C9510" s="24" t="str">
        <f t="shared" si="148"/>
        <v>freyja206</v>
      </c>
      <c r="D9510" s="281">
        <v>5997</v>
      </c>
      <c r="E9510" s="281">
        <v>2418</v>
      </c>
      <c r="F9510" s="281">
        <v>94611</v>
      </c>
      <c r="G9510" s="24">
        <v>100</v>
      </c>
      <c r="H9510" s="24">
        <v>0</v>
      </c>
      <c r="I9510" s="24">
        <v>0</v>
      </c>
      <c r="J9510" s="282">
        <v>15</v>
      </c>
      <c r="K9510" s="282">
        <v>0</v>
      </c>
    </row>
    <row r="9511" spans="1:11" x14ac:dyDescent="0.3">
      <c r="A9511" s="281" t="s">
        <v>2131</v>
      </c>
      <c r="B9511" s="281">
        <v>207</v>
      </c>
      <c r="C9511" s="24" t="str">
        <f t="shared" si="148"/>
        <v>freyja207</v>
      </c>
      <c r="D9511" s="281">
        <v>6060</v>
      </c>
      <c r="E9511" s="281">
        <v>2444</v>
      </c>
      <c r="F9511" s="281">
        <v>95853</v>
      </c>
      <c r="G9511" s="24">
        <v>100</v>
      </c>
      <c r="H9511" s="24">
        <v>0</v>
      </c>
      <c r="I9511" s="24">
        <v>0</v>
      </c>
      <c r="J9511" s="282">
        <v>15</v>
      </c>
      <c r="K9511" s="282">
        <v>0</v>
      </c>
    </row>
    <row r="9512" spans="1:11" x14ac:dyDescent="0.3">
      <c r="A9512" s="281" t="s">
        <v>2131</v>
      </c>
      <c r="B9512" s="281">
        <v>208</v>
      </c>
      <c r="C9512" s="24" t="str">
        <f t="shared" si="148"/>
        <v>freyja208</v>
      </c>
      <c r="D9512" s="281">
        <v>6124</v>
      </c>
      <c r="E9512" s="281">
        <v>2470</v>
      </c>
      <c r="F9512" s="281">
        <v>97077</v>
      </c>
      <c r="G9512" s="24">
        <v>100</v>
      </c>
      <c r="H9512" s="24">
        <v>0</v>
      </c>
      <c r="I9512" s="24">
        <v>0</v>
      </c>
      <c r="J9512" s="282">
        <v>15</v>
      </c>
      <c r="K9512" s="282">
        <v>0</v>
      </c>
    </row>
    <row r="9513" spans="1:11" x14ac:dyDescent="0.3">
      <c r="A9513" s="281" t="s">
        <v>2131</v>
      </c>
      <c r="B9513" s="281">
        <v>209</v>
      </c>
      <c r="C9513" s="24" t="str">
        <f t="shared" si="148"/>
        <v>freyja209</v>
      </c>
      <c r="D9513" s="281">
        <v>6188</v>
      </c>
      <c r="E9513" s="281">
        <v>2496</v>
      </c>
      <c r="F9513" s="281">
        <v>98384</v>
      </c>
      <c r="G9513" s="24">
        <v>100</v>
      </c>
      <c r="H9513" s="24">
        <v>0</v>
      </c>
      <c r="I9513" s="24">
        <v>0</v>
      </c>
      <c r="J9513" s="282">
        <v>15</v>
      </c>
      <c r="K9513" s="282">
        <v>0</v>
      </c>
    </row>
    <row r="9514" spans="1:11" x14ac:dyDescent="0.3">
      <c r="A9514" s="281" t="s">
        <v>2131</v>
      </c>
      <c r="B9514" s="281">
        <v>210</v>
      </c>
      <c r="C9514" s="24" t="str">
        <f t="shared" si="148"/>
        <v>freyja210</v>
      </c>
      <c r="D9514" s="281">
        <v>6253</v>
      </c>
      <c r="E9514" s="281">
        <v>2522</v>
      </c>
      <c r="F9514" s="281">
        <v>99640</v>
      </c>
      <c r="G9514" s="24">
        <v>100</v>
      </c>
      <c r="H9514" s="24">
        <v>0</v>
      </c>
      <c r="I9514" s="24">
        <v>0</v>
      </c>
      <c r="J9514" s="282">
        <v>15</v>
      </c>
      <c r="K9514" s="282">
        <v>0</v>
      </c>
    </row>
    <row r="9515" spans="1:11" x14ac:dyDescent="0.3">
      <c r="A9515" s="281" t="s">
        <v>2131</v>
      </c>
      <c r="B9515" s="281">
        <v>211</v>
      </c>
      <c r="C9515" s="24" t="str">
        <f t="shared" si="148"/>
        <v>freyja211</v>
      </c>
      <c r="D9515" s="281">
        <v>6319</v>
      </c>
      <c r="E9515" s="281">
        <v>2548</v>
      </c>
      <c r="F9515" s="281">
        <v>100946</v>
      </c>
      <c r="G9515" s="24">
        <v>100</v>
      </c>
      <c r="H9515" s="24">
        <v>0</v>
      </c>
      <c r="I9515" s="24">
        <v>0</v>
      </c>
      <c r="J9515" s="282">
        <v>15</v>
      </c>
      <c r="K9515" s="282">
        <v>0</v>
      </c>
    </row>
    <row r="9516" spans="1:11" x14ac:dyDescent="0.3">
      <c r="A9516" s="281" t="s">
        <v>2131</v>
      </c>
      <c r="B9516" s="281">
        <v>212</v>
      </c>
      <c r="C9516" s="24" t="str">
        <f t="shared" si="148"/>
        <v>freyja212</v>
      </c>
      <c r="D9516" s="281">
        <v>6385</v>
      </c>
      <c r="E9516" s="281">
        <v>2575</v>
      </c>
      <c r="F9516" s="281">
        <v>102269</v>
      </c>
      <c r="G9516" s="24">
        <v>100</v>
      </c>
      <c r="H9516" s="24">
        <v>0</v>
      </c>
      <c r="I9516" s="24">
        <v>0</v>
      </c>
      <c r="J9516" s="282">
        <v>15</v>
      </c>
      <c r="K9516" s="282">
        <v>0</v>
      </c>
    </row>
    <row r="9517" spans="1:11" x14ac:dyDescent="0.3">
      <c r="A9517" s="281" t="s">
        <v>2131</v>
      </c>
      <c r="B9517" s="281">
        <v>213</v>
      </c>
      <c r="C9517" s="24" t="str">
        <f t="shared" si="148"/>
        <v>freyja213</v>
      </c>
      <c r="D9517" s="281">
        <v>6452</v>
      </c>
      <c r="E9517" s="281">
        <v>2602</v>
      </c>
      <c r="F9517" s="281">
        <v>103608</v>
      </c>
      <c r="G9517" s="24">
        <v>100</v>
      </c>
      <c r="H9517" s="24">
        <v>0</v>
      </c>
      <c r="I9517" s="24">
        <v>0</v>
      </c>
      <c r="J9517" s="282">
        <v>15</v>
      </c>
      <c r="K9517" s="282">
        <v>0</v>
      </c>
    </row>
    <row r="9518" spans="1:11" x14ac:dyDescent="0.3">
      <c r="A9518" s="281" t="s">
        <v>2131</v>
      </c>
      <c r="B9518" s="281">
        <v>214</v>
      </c>
      <c r="C9518" s="24" t="str">
        <f t="shared" si="148"/>
        <v>freyja214</v>
      </c>
      <c r="D9518" s="281">
        <v>6520</v>
      </c>
      <c r="E9518" s="281">
        <v>2629</v>
      </c>
      <c r="F9518" s="281">
        <v>104965</v>
      </c>
      <c r="G9518" s="24">
        <v>100</v>
      </c>
      <c r="H9518" s="24">
        <v>0</v>
      </c>
      <c r="I9518" s="24">
        <v>0</v>
      </c>
      <c r="J9518" s="282">
        <v>15</v>
      </c>
      <c r="K9518" s="282">
        <v>0</v>
      </c>
    </row>
    <row r="9519" spans="1:11" x14ac:dyDescent="0.3">
      <c r="A9519" s="281" t="s">
        <v>2131</v>
      </c>
      <c r="B9519" s="281">
        <v>215</v>
      </c>
      <c r="C9519" s="24" t="str">
        <f t="shared" si="148"/>
        <v>freyja215</v>
      </c>
      <c r="D9519" s="281">
        <v>6588</v>
      </c>
      <c r="E9519" s="281">
        <v>2657</v>
      </c>
      <c r="F9519" s="281">
        <v>106302</v>
      </c>
      <c r="G9519" s="24">
        <v>100</v>
      </c>
      <c r="H9519" s="24">
        <v>0</v>
      </c>
      <c r="I9519" s="24">
        <v>0</v>
      </c>
      <c r="J9519" s="282">
        <v>15</v>
      </c>
      <c r="K9519" s="282">
        <v>0</v>
      </c>
    </row>
    <row r="9520" spans="1:11" x14ac:dyDescent="0.3">
      <c r="A9520" s="281" t="s">
        <v>2131</v>
      </c>
      <c r="B9520" s="281">
        <v>216</v>
      </c>
      <c r="C9520" s="24" t="str">
        <f t="shared" si="148"/>
        <v>freyja216</v>
      </c>
      <c r="D9520" s="281">
        <v>6657</v>
      </c>
      <c r="E9520" s="281">
        <v>2685</v>
      </c>
      <c r="F9520" s="281">
        <v>107693</v>
      </c>
      <c r="G9520" s="24">
        <v>100</v>
      </c>
      <c r="H9520" s="24">
        <v>0</v>
      </c>
      <c r="I9520" s="24">
        <v>0</v>
      </c>
      <c r="J9520" s="282">
        <v>15</v>
      </c>
      <c r="K9520" s="282">
        <v>0</v>
      </c>
    </row>
    <row r="9521" spans="1:11" x14ac:dyDescent="0.3">
      <c r="A9521" s="281" t="s">
        <v>2131</v>
      </c>
      <c r="B9521" s="281">
        <v>217</v>
      </c>
      <c r="C9521" s="24" t="str">
        <f t="shared" si="148"/>
        <v>freyja217</v>
      </c>
      <c r="D9521" s="281">
        <v>6727</v>
      </c>
      <c r="E9521" s="281">
        <v>2713</v>
      </c>
      <c r="F9521" s="281">
        <v>108989</v>
      </c>
      <c r="G9521" s="24">
        <v>100</v>
      </c>
      <c r="H9521" s="24">
        <v>0</v>
      </c>
      <c r="I9521" s="24">
        <v>0</v>
      </c>
      <c r="J9521" s="282">
        <v>15</v>
      </c>
      <c r="K9521" s="282">
        <v>0</v>
      </c>
    </row>
    <row r="9522" spans="1:11" x14ac:dyDescent="0.3">
      <c r="A9522" s="281" t="s">
        <v>2131</v>
      </c>
      <c r="B9522" s="281">
        <v>218</v>
      </c>
      <c r="C9522" s="24" t="str">
        <f t="shared" si="148"/>
        <v>freyja218</v>
      </c>
      <c r="D9522" s="281">
        <v>6797</v>
      </c>
      <c r="E9522" s="281">
        <v>2741</v>
      </c>
      <c r="F9522" s="281">
        <v>110338</v>
      </c>
      <c r="G9522" s="24">
        <v>100</v>
      </c>
      <c r="H9522" s="24">
        <v>0</v>
      </c>
      <c r="I9522" s="24">
        <v>0</v>
      </c>
      <c r="J9522" s="282">
        <v>15</v>
      </c>
      <c r="K9522" s="282">
        <v>0</v>
      </c>
    </row>
    <row r="9523" spans="1:11" x14ac:dyDescent="0.3">
      <c r="A9523" s="281" t="s">
        <v>2131</v>
      </c>
      <c r="B9523" s="281">
        <v>219</v>
      </c>
      <c r="C9523" s="24" t="str">
        <f t="shared" si="148"/>
        <v>freyja219</v>
      </c>
      <c r="D9523" s="281">
        <v>6869</v>
      </c>
      <c r="E9523" s="281">
        <v>2770</v>
      </c>
      <c r="F9523" s="281">
        <v>111665</v>
      </c>
      <c r="G9523" s="24">
        <v>100</v>
      </c>
      <c r="H9523" s="24">
        <v>0</v>
      </c>
      <c r="I9523" s="24">
        <v>0</v>
      </c>
      <c r="J9523" s="282">
        <v>15</v>
      </c>
      <c r="K9523" s="282">
        <v>0</v>
      </c>
    </row>
    <row r="9524" spans="1:11" x14ac:dyDescent="0.3">
      <c r="A9524" s="281" t="s">
        <v>2131</v>
      </c>
      <c r="B9524" s="281">
        <v>220</v>
      </c>
      <c r="C9524" s="24" t="str">
        <f t="shared" si="148"/>
        <v>freyja220</v>
      </c>
      <c r="D9524" s="281">
        <v>6940</v>
      </c>
      <c r="E9524" s="281">
        <v>2799</v>
      </c>
      <c r="F9524" s="281">
        <v>113007</v>
      </c>
      <c r="G9524" s="24">
        <v>100</v>
      </c>
      <c r="H9524" s="24">
        <v>0</v>
      </c>
      <c r="I9524" s="24">
        <v>0</v>
      </c>
      <c r="J9524" s="282">
        <v>15</v>
      </c>
      <c r="K9524" s="282">
        <v>0</v>
      </c>
    </row>
    <row r="9525" spans="1:11" x14ac:dyDescent="0.3">
      <c r="A9525" s="281" t="s">
        <v>2131</v>
      </c>
      <c r="B9525" s="281">
        <v>221</v>
      </c>
      <c r="C9525" s="24" t="str">
        <f t="shared" si="148"/>
        <v>freyja221</v>
      </c>
      <c r="D9525" s="281">
        <v>7568</v>
      </c>
      <c r="E9525" s="281">
        <v>3052</v>
      </c>
      <c r="F9525" s="281">
        <v>124463</v>
      </c>
      <c r="G9525" s="24">
        <v>100</v>
      </c>
      <c r="H9525" s="24">
        <v>0</v>
      </c>
      <c r="I9525" s="24">
        <v>0</v>
      </c>
      <c r="J9525" s="282">
        <v>15</v>
      </c>
      <c r="K9525" s="282">
        <v>0</v>
      </c>
    </row>
    <row r="9526" spans="1:11" x14ac:dyDescent="0.3">
      <c r="A9526" s="281" t="s">
        <v>2131</v>
      </c>
      <c r="B9526" s="281">
        <v>222</v>
      </c>
      <c r="C9526" s="24" t="str">
        <f t="shared" si="148"/>
        <v>freyja222</v>
      </c>
      <c r="D9526" s="281">
        <v>7647</v>
      </c>
      <c r="E9526" s="281">
        <v>3084</v>
      </c>
      <c r="F9526" s="281">
        <v>126078</v>
      </c>
      <c r="G9526" s="24">
        <v>100</v>
      </c>
      <c r="H9526" s="24">
        <v>0</v>
      </c>
      <c r="I9526" s="24">
        <v>0</v>
      </c>
      <c r="J9526" s="282">
        <v>15</v>
      </c>
      <c r="K9526" s="282">
        <v>0</v>
      </c>
    </row>
    <row r="9527" spans="1:11" x14ac:dyDescent="0.3">
      <c r="A9527" s="281" t="s">
        <v>2131</v>
      </c>
      <c r="B9527" s="281">
        <v>223</v>
      </c>
      <c r="C9527" s="24" t="str">
        <f t="shared" si="148"/>
        <v>freyja223</v>
      </c>
      <c r="D9527" s="281">
        <v>7727</v>
      </c>
      <c r="E9527" s="281">
        <v>3116</v>
      </c>
      <c r="F9527" s="281">
        <v>127644</v>
      </c>
      <c r="G9527" s="24">
        <v>100</v>
      </c>
      <c r="H9527" s="24">
        <v>0</v>
      </c>
      <c r="I9527" s="24">
        <v>0</v>
      </c>
      <c r="J9527" s="282">
        <v>15</v>
      </c>
      <c r="K9527" s="282">
        <v>0</v>
      </c>
    </row>
    <row r="9528" spans="1:11" x14ac:dyDescent="0.3">
      <c r="A9528" s="281" t="s">
        <v>2131</v>
      </c>
      <c r="B9528" s="281">
        <v>224</v>
      </c>
      <c r="C9528" s="24" t="str">
        <f t="shared" si="148"/>
        <v>freyja224</v>
      </c>
      <c r="D9528" s="281">
        <v>7807</v>
      </c>
      <c r="E9528" s="281">
        <v>3149</v>
      </c>
      <c r="F9528" s="281">
        <v>129300</v>
      </c>
      <c r="G9528" s="24">
        <v>100</v>
      </c>
      <c r="H9528" s="24">
        <v>0</v>
      </c>
      <c r="I9528" s="24">
        <v>0</v>
      </c>
      <c r="J9528" s="282">
        <v>15</v>
      </c>
      <c r="K9528" s="282">
        <v>0</v>
      </c>
    </row>
    <row r="9529" spans="1:11" x14ac:dyDescent="0.3">
      <c r="A9529" s="281" t="s">
        <v>2131</v>
      </c>
      <c r="B9529" s="281">
        <v>225</v>
      </c>
      <c r="C9529" s="24" t="str">
        <f t="shared" si="148"/>
        <v>freyja225</v>
      </c>
      <c r="D9529" s="281">
        <v>7889</v>
      </c>
      <c r="E9529" s="281">
        <v>3181</v>
      </c>
      <c r="F9529" s="281">
        <v>130976</v>
      </c>
      <c r="G9529" s="24">
        <v>100</v>
      </c>
      <c r="H9529" s="24">
        <v>0</v>
      </c>
      <c r="I9529" s="24">
        <v>0</v>
      </c>
      <c r="J9529" s="282">
        <v>15</v>
      </c>
      <c r="K9529" s="282">
        <v>0</v>
      </c>
    </row>
    <row r="9530" spans="1:11" x14ac:dyDescent="0.3">
      <c r="A9530" s="281" t="s">
        <v>2131</v>
      </c>
      <c r="B9530" s="281">
        <v>226</v>
      </c>
      <c r="C9530" s="24" t="str">
        <f t="shared" si="148"/>
        <v>freyja226</v>
      </c>
      <c r="D9530" s="281">
        <v>7971</v>
      </c>
      <c r="E9530" s="281">
        <v>3214</v>
      </c>
      <c r="F9530" s="281">
        <v>132600</v>
      </c>
      <c r="G9530" s="24">
        <v>100</v>
      </c>
      <c r="H9530" s="24">
        <v>0</v>
      </c>
      <c r="I9530" s="24">
        <v>0</v>
      </c>
      <c r="J9530" s="282">
        <v>15</v>
      </c>
      <c r="K9530" s="282">
        <v>0</v>
      </c>
    </row>
    <row r="9531" spans="1:11" x14ac:dyDescent="0.3">
      <c r="A9531" s="281" t="s">
        <v>2131</v>
      </c>
      <c r="B9531" s="281">
        <v>227</v>
      </c>
      <c r="C9531" s="24" t="str">
        <f t="shared" si="148"/>
        <v>freyja227</v>
      </c>
      <c r="D9531" s="281">
        <v>8054</v>
      </c>
      <c r="E9531" s="281">
        <v>3248</v>
      </c>
      <c r="F9531" s="281">
        <v>134317</v>
      </c>
      <c r="G9531" s="24">
        <v>100</v>
      </c>
      <c r="H9531" s="24">
        <v>0</v>
      </c>
      <c r="I9531" s="24">
        <v>0</v>
      </c>
      <c r="J9531" s="282">
        <v>15</v>
      </c>
      <c r="K9531" s="282">
        <v>0</v>
      </c>
    </row>
    <row r="9532" spans="1:11" x14ac:dyDescent="0.3">
      <c r="A9532" s="281" t="s">
        <v>2131</v>
      </c>
      <c r="B9532" s="281">
        <v>228</v>
      </c>
      <c r="C9532" s="24" t="str">
        <f t="shared" si="148"/>
        <v>freyja228</v>
      </c>
      <c r="D9532" s="281">
        <v>8137</v>
      </c>
      <c r="E9532" s="281">
        <v>3282</v>
      </c>
      <c r="F9532" s="281">
        <v>135982</v>
      </c>
      <c r="G9532" s="24">
        <v>100</v>
      </c>
      <c r="H9532" s="24">
        <v>0</v>
      </c>
      <c r="I9532" s="24">
        <v>0</v>
      </c>
      <c r="J9532" s="282">
        <v>15</v>
      </c>
      <c r="K9532" s="282">
        <v>0</v>
      </c>
    </row>
    <row r="9533" spans="1:11" x14ac:dyDescent="0.3">
      <c r="A9533" s="281" t="s">
        <v>2131</v>
      </c>
      <c r="B9533" s="281">
        <v>229</v>
      </c>
      <c r="C9533" s="24" t="str">
        <f t="shared" si="148"/>
        <v>freyja229</v>
      </c>
      <c r="D9533" s="281">
        <v>8222</v>
      </c>
      <c r="E9533" s="281">
        <v>3316</v>
      </c>
      <c r="F9533" s="281">
        <v>137741</v>
      </c>
      <c r="G9533" s="24">
        <v>100</v>
      </c>
      <c r="H9533" s="24">
        <v>0</v>
      </c>
      <c r="I9533" s="24">
        <v>0</v>
      </c>
      <c r="J9533" s="282">
        <v>15</v>
      </c>
      <c r="K9533" s="282">
        <v>0</v>
      </c>
    </row>
    <row r="9534" spans="1:11" x14ac:dyDescent="0.3">
      <c r="A9534" s="281" t="s">
        <v>2131</v>
      </c>
      <c r="B9534" s="281">
        <v>230</v>
      </c>
      <c r="C9534" s="24" t="str">
        <f t="shared" si="148"/>
        <v>freyja230</v>
      </c>
      <c r="D9534" s="281">
        <v>8307</v>
      </c>
      <c r="E9534" s="281">
        <v>3350</v>
      </c>
      <c r="F9534" s="281">
        <v>139446</v>
      </c>
      <c r="G9534" s="24">
        <v>100</v>
      </c>
      <c r="H9534" s="24">
        <v>0</v>
      </c>
      <c r="I9534" s="24">
        <v>0</v>
      </c>
      <c r="J9534" s="282">
        <v>15</v>
      </c>
      <c r="K9534" s="282">
        <v>0</v>
      </c>
    </row>
    <row r="9535" spans="1:11" x14ac:dyDescent="0.3">
      <c r="A9535" s="281" t="s">
        <v>2131</v>
      </c>
      <c r="B9535" s="281">
        <v>231</v>
      </c>
      <c r="C9535" s="24" t="str">
        <f t="shared" si="148"/>
        <v>freyja231</v>
      </c>
      <c r="D9535" s="281">
        <v>8394</v>
      </c>
      <c r="E9535" s="281">
        <v>3385</v>
      </c>
      <c r="F9535" s="281">
        <v>141249</v>
      </c>
      <c r="G9535" s="24">
        <v>100</v>
      </c>
      <c r="H9535" s="24">
        <v>0</v>
      </c>
      <c r="I9535" s="24">
        <v>0</v>
      </c>
      <c r="J9535" s="282">
        <v>15</v>
      </c>
      <c r="K9535" s="282">
        <v>0</v>
      </c>
    </row>
    <row r="9536" spans="1:11" x14ac:dyDescent="0.3">
      <c r="A9536" s="281" t="s">
        <v>2131</v>
      </c>
      <c r="B9536" s="281">
        <v>232</v>
      </c>
      <c r="C9536" s="24" t="str">
        <f t="shared" si="148"/>
        <v>freyja232</v>
      </c>
      <c r="D9536" s="281">
        <v>8481</v>
      </c>
      <c r="E9536" s="281">
        <v>3420</v>
      </c>
      <c r="F9536" s="281">
        <v>143074</v>
      </c>
      <c r="G9536" s="24">
        <v>100</v>
      </c>
      <c r="H9536" s="24">
        <v>0</v>
      </c>
      <c r="I9536" s="24">
        <v>0</v>
      </c>
      <c r="J9536" s="282">
        <v>15</v>
      </c>
      <c r="K9536" s="282">
        <v>0</v>
      </c>
    </row>
    <row r="9537" spans="1:11" x14ac:dyDescent="0.3">
      <c r="A9537" s="281" t="s">
        <v>2131</v>
      </c>
      <c r="B9537" s="281">
        <v>233</v>
      </c>
      <c r="C9537" s="24" t="str">
        <f t="shared" si="148"/>
        <v>freyja233</v>
      </c>
      <c r="D9537" s="281">
        <v>8569</v>
      </c>
      <c r="E9537" s="281">
        <v>3456</v>
      </c>
      <c r="F9537" s="281">
        <v>144842</v>
      </c>
      <c r="G9537" s="24">
        <v>100</v>
      </c>
      <c r="H9537" s="24">
        <v>0</v>
      </c>
      <c r="I9537" s="24">
        <v>0</v>
      </c>
      <c r="J9537" s="282">
        <v>15</v>
      </c>
      <c r="K9537" s="282">
        <v>0</v>
      </c>
    </row>
    <row r="9538" spans="1:11" x14ac:dyDescent="0.3">
      <c r="A9538" s="281" t="s">
        <v>2131</v>
      </c>
      <c r="B9538" s="281">
        <v>234</v>
      </c>
      <c r="C9538" s="24" t="str">
        <f t="shared" si="148"/>
        <v>freyja234</v>
      </c>
      <c r="D9538" s="281">
        <v>8657</v>
      </c>
      <c r="E9538" s="281">
        <v>3491</v>
      </c>
      <c r="F9538" s="281">
        <v>146712</v>
      </c>
      <c r="G9538" s="24">
        <v>100</v>
      </c>
      <c r="H9538" s="24">
        <v>0</v>
      </c>
      <c r="I9538" s="24">
        <v>0</v>
      </c>
      <c r="J9538" s="282">
        <v>15</v>
      </c>
      <c r="K9538" s="282">
        <v>0</v>
      </c>
    </row>
    <row r="9539" spans="1:11" x14ac:dyDescent="0.3">
      <c r="A9539" s="281" t="s">
        <v>2131</v>
      </c>
      <c r="B9539" s="281">
        <v>235</v>
      </c>
      <c r="C9539" s="24" t="str">
        <f t="shared" si="148"/>
        <v>freyja235</v>
      </c>
      <c r="D9539" s="281">
        <v>8747</v>
      </c>
      <c r="E9539" s="281">
        <v>3528</v>
      </c>
      <c r="F9539" s="281">
        <v>148524</v>
      </c>
      <c r="G9539" s="24">
        <v>100</v>
      </c>
      <c r="H9539" s="24">
        <v>0</v>
      </c>
      <c r="I9539" s="24">
        <v>0</v>
      </c>
      <c r="J9539" s="282">
        <v>15</v>
      </c>
      <c r="K9539" s="282">
        <v>0</v>
      </c>
    </row>
    <row r="9540" spans="1:11" x14ac:dyDescent="0.3">
      <c r="A9540" s="281" t="s">
        <v>2131</v>
      </c>
      <c r="B9540" s="281">
        <v>236</v>
      </c>
      <c r="C9540" s="24" t="str">
        <f t="shared" si="148"/>
        <v>freyja236</v>
      </c>
      <c r="D9540" s="281">
        <v>8838</v>
      </c>
      <c r="E9540" s="281">
        <v>3564</v>
      </c>
      <c r="F9540" s="281">
        <v>150439</v>
      </c>
      <c r="G9540" s="24">
        <v>100</v>
      </c>
      <c r="H9540" s="24">
        <v>0</v>
      </c>
      <c r="I9540" s="24">
        <v>0</v>
      </c>
      <c r="J9540" s="282">
        <v>15</v>
      </c>
      <c r="K9540" s="282">
        <v>0</v>
      </c>
    </row>
    <row r="9541" spans="1:11" x14ac:dyDescent="0.3">
      <c r="A9541" s="281" t="s">
        <v>2131</v>
      </c>
      <c r="B9541" s="281">
        <v>237</v>
      </c>
      <c r="C9541" s="24" t="str">
        <f t="shared" si="148"/>
        <v>freyja237</v>
      </c>
      <c r="D9541" s="281">
        <v>8929</v>
      </c>
      <c r="E9541" s="281">
        <v>3601</v>
      </c>
      <c r="F9541" s="281">
        <v>152295</v>
      </c>
      <c r="G9541" s="24">
        <v>100</v>
      </c>
      <c r="H9541" s="24">
        <v>0</v>
      </c>
      <c r="I9541" s="24">
        <v>0</v>
      </c>
      <c r="J9541" s="282">
        <v>15</v>
      </c>
      <c r="K9541" s="282">
        <v>0</v>
      </c>
    </row>
    <row r="9542" spans="1:11" x14ac:dyDescent="0.3">
      <c r="A9542" s="281" t="s">
        <v>2131</v>
      </c>
      <c r="B9542" s="281">
        <v>238</v>
      </c>
      <c r="C9542" s="24" t="str">
        <f t="shared" ref="C9542:C9605" si="149">A9542&amp;B9542</f>
        <v>freyja238</v>
      </c>
      <c r="D9542" s="281">
        <v>9021</v>
      </c>
      <c r="E9542" s="281">
        <v>3638</v>
      </c>
      <c r="F9542" s="281">
        <v>154257</v>
      </c>
      <c r="G9542" s="24">
        <v>100</v>
      </c>
      <c r="H9542" s="24">
        <v>0</v>
      </c>
      <c r="I9542" s="24">
        <v>0</v>
      </c>
      <c r="J9542" s="282">
        <v>15</v>
      </c>
      <c r="K9542" s="282">
        <v>0</v>
      </c>
    </row>
    <row r="9543" spans="1:11" x14ac:dyDescent="0.3">
      <c r="A9543" s="281" t="s">
        <v>2131</v>
      </c>
      <c r="B9543" s="281">
        <v>239</v>
      </c>
      <c r="C9543" s="24" t="str">
        <f t="shared" si="149"/>
        <v>freyja239</v>
      </c>
      <c r="D9543" s="281">
        <v>9115</v>
      </c>
      <c r="E9543" s="281">
        <v>3676</v>
      </c>
      <c r="F9543" s="281">
        <v>156158</v>
      </c>
      <c r="G9543" s="24">
        <v>100</v>
      </c>
      <c r="H9543" s="24">
        <v>0</v>
      </c>
      <c r="I9543" s="24">
        <v>0</v>
      </c>
      <c r="J9543" s="282">
        <v>15</v>
      </c>
      <c r="K9543" s="282">
        <v>0</v>
      </c>
    </row>
    <row r="9544" spans="1:11" x14ac:dyDescent="0.3">
      <c r="A9544" s="281" t="s">
        <v>2131</v>
      </c>
      <c r="B9544" s="281">
        <v>240</v>
      </c>
      <c r="C9544" s="24" t="str">
        <f t="shared" si="149"/>
        <v>freyja240</v>
      </c>
      <c r="D9544" s="281">
        <v>9209</v>
      </c>
      <c r="E9544" s="281">
        <v>3714</v>
      </c>
      <c r="F9544" s="281">
        <v>158168</v>
      </c>
      <c r="G9544" s="24">
        <v>100</v>
      </c>
      <c r="H9544" s="24">
        <v>0</v>
      </c>
      <c r="I9544" s="24">
        <v>0</v>
      </c>
      <c r="J9544" s="282">
        <v>15</v>
      </c>
      <c r="K9544" s="282">
        <v>0</v>
      </c>
    </row>
    <row r="9545" spans="1:11" x14ac:dyDescent="0.3">
      <c r="A9545" s="281" t="s">
        <v>2131</v>
      </c>
      <c r="B9545" s="281">
        <v>241</v>
      </c>
      <c r="C9545" s="24" t="str">
        <f t="shared" si="149"/>
        <v>freyja241</v>
      </c>
      <c r="D9545" s="281">
        <v>10041</v>
      </c>
      <c r="E9545" s="281">
        <v>4049</v>
      </c>
      <c r="F9545" s="281">
        <v>174640</v>
      </c>
      <c r="G9545" s="24">
        <v>100</v>
      </c>
      <c r="H9545" s="24">
        <v>0</v>
      </c>
      <c r="I9545" s="24">
        <v>0</v>
      </c>
      <c r="J9545" s="282">
        <v>15</v>
      </c>
      <c r="K9545" s="282">
        <v>0</v>
      </c>
    </row>
    <row r="9546" spans="1:11" x14ac:dyDescent="0.3">
      <c r="A9546" s="281" t="s">
        <v>2131</v>
      </c>
      <c r="B9546" s="281">
        <v>242</v>
      </c>
      <c r="C9546" s="24" t="str">
        <f t="shared" si="149"/>
        <v>freyja242</v>
      </c>
      <c r="D9546" s="281">
        <v>10144</v>
      </c>
      <c r="E9546" s="281">
        <v>4091</v>
      </c>
      <c r="F9546" s="281">
        <v>176882</v>
      </c>
      <c r="G9546" s="24">
        <v>100</v>
      </c>
      <c r="H9546" s="24">
        <v>0</v>
      </c>
      <c r="I9546" s="24">
        <v>0</v>
      </c>
      <c r="J9546" s="282">
        <v>15</v>
      </c>
      <c r="K9546" s="282">
        <v>0</v>
      </c>
    </row>
    <row r="9547" spans="1:11" x14ac:dyDescent="0.3">
      <c r="A9547" s="281" t="s">
        <v>2131</v>
      </c>
      <c r="B9547" s="281">
        <v>243</v>
      </c>
      <c r="C9547" s="24" t="str">
        <f t="shared" si="149"/>
        <v>freyja243</v>
      </c>
      <c r="D9547" s="281">
        <v>10249</v>
      </c>
      <c r="E9547" s="281">
        <v>4133</v>
      </c>
      <c r="F9547" s="281">
        <v>179385</v>
      </c>
      <c r="G9547" s="24">
        <v>100</v>
      </c>
      <c r="H9547" s="24">
        <v>0</v>
      </c>
      <c r="I9547" s="24">
        <v>0</v>
      </c>
      <c r="J9547" s="282">
        <v>15</v>
      </c>
      <c r="K9547" s="282">
        <v>0</v>
      </c>
    </row>
    <row r="9548" spans="1:11" x14ac:dyDescent="0.3">
      <c r="A9548" s="281" t="s">
        <v>2131</v>
      </c>
      <c r="B9548" s="281">
        <v>244</v>
      </c>
      <c r="C9548" s="24" t="str">
        <f t="shared" si="149"/>
        <v>freyja244</v>
      </c>
      <c r="D9548" s="281">
        <v>10354</v>
      </c>
      <c r="E9548" s="281">
        <v>4176</v>
      </c>
      <c r="F9548" s="281">
        <v>181686</v>
      </c>
      <c r="G9548" s="24">
        <v>100</v>
      </c>
      <c r="H9548" s="24">
        <v>0</v>
      </c>
      <c r="I9548" s="24">
        <v>0</v>
      </c>
      <c r="J9548" s="282">
        <v>15</v>
      </c>
      <c r="K9548" s="282">
        <v>0</v>
      </c>
    </row>
    <row r="9549" spans="1:11" x14ac:dyDescent="0.3">
      <c r="A9549" s="281" t="s">
        <v>2131</v>
      </c>
      <c r="B9549" s="281">
        <v>245</v>
      </c>
      <c r="C9549" s="24" t="str">
        <f t="shared" si="149"/>
        <v>freyja245</v>
      </c>
      <c r="D9549" s="281">
        <v>10461</v>
      </c>
      <c r="E9549" s="281">
        <v>4219</v>
      </c>
      <c r="F9549" s="281">
        <v>184226</v>
      </c>
      <c r="G9549" s="24">
        <v>100</v>
      </c>
      <c r="H9549" s="24">
        <v>0</v>
      </c>
      <c r="I9549" s="24">
        <v>0</v>
      </c>
      <c r="J9549" s="282">
        <v>15</v>
      </c>
      <c r="K9549" s="282">
        <v>0</v>
      </c>
    </row>
    <row r="9550" spans="1:11" x14ac:dyDescent="0.3">
      <c r="A9550" s="281" t="s">
        <v>2131</v>
      </c>
      <c r="B9550" s="281">
        <v>246</v>
      </c>
      <c r="C9550" s="24" t="str">
        <f t="shared" si="149"/>
        <v>freyja246</v>
      </c>
      <c r="D9550" s="281">
        <v>10569</v>
      </c>
      <c r="E9550" s="281">
        <v>4262</v>
      </c>
      <c r="F9550" s="281">
        <v>186287</v>
      </c>
      <c r="G9550" s="24">
        <v>100</v>
      </c>
      <c r="H9550" s="24">
        <v>0</v>
      </c>
      <c r="I9550" s="24">
        <v>0</v>
      </c>
      <c r="J9550" s="282">
        <v>15</v>
      </c>
      <c r="K9550" s="282">
        <v>0</v>
      </c>
    </row>
    <row r="9551" spans="1:11" x14ac:dyDescent="0.3">
      <c r="A9551" s="281" t="s">
        <v>2131</v>
      </c>
      <c r="B9551" s="281">
        <v>247</v>
      </c>
      <c r="C9551" s="24" t="str">
        <f t="shared" si="149"/>
        <v>freyja247</v>
      </c>
      <c r="D9551" s="281">
        <v>10677</v>
      </c>
      <c r="E9551" s="281">
        <v>4306</v>
      </c>
      <c r="F9551" s="281">
        <v>188889</v>
      </c>
      <c r="G9551" s="24">
        <v>100</v>
      </c>
      <c r="H9551" s="24">
        <v>0</v>
      </c>
      <c r="I9551" s="24">
        <v>0</v>
      </c>
      <c r="J9551" s="282">
        <v>15</v>
      </c>
      <c r="K9551" s="282">
        <v>0</v>
      </c>
    </row>
    <row r="9552" spans="1:11" x14ac:dyDescent="0.3">
      <c r="A9552" s="281" t="s">
        <v>2131</v>
      </c>
      <c r="B9552" s="281">
        <v>248</v>
      </c>
      <c r="C9552" s="24" t="str">
        <f t="shared" si="149"/>
        <v>freyja248</v>
      </c>
      <c r="D9552" s="281">
        <v>10787</v>
      </c>
      <c r="E9552" s="281">
        <v>4350</v>
      </c>
      <c r="F9552" s="281">
        <v>191000</v>
      </c>
      <c r="G9552" s="24">
        <v>100</v>
      </c>
      <c r="H9552" s="24">
        <v>0</v>
      </c>
      <c r="I9552" s="24">
        <v>0</v>
      </c>
      <c r="J9552" s="282">
        <v>15</v>
      </c>
      <c r="K9552" s="282">
        <v>0</v>
      </c>
    </row>
    <row r="9553" spans="1:11" x14ac:dyDescent="0.3">
      <c r="A9553" s="281" t="s">
        <v>2131</v>
      </c>
      <c r="B9553" s="281">
        <v>249</v>
      </c>
      <c r="C9553" s="24" t="str">
        <f t="shared" si="149"/>
        <v>freyja249</v>
      </c>
      <c r="D9553" s="281">
        <v>10898</v>
      </c>
      <c r="E9553" s="281">
        <v>4395</v>
      </c>
      <c r="F9553" s="281">
        <v>193666</v>
      </c>
      <c r="G9553" s="24">
        <v>100</v>
      </c>
      <c r="H9553" s="24">
        <v>0</v>
      </c>
      <c r="I9553" s="24">
        <v>0</v>
      </c>
      <c r="J9553" s="282">
        <v>15</v>
      </c>
      <c r="K9553" s="282">
        <v>0</v>
      </c>
    </row>
    <row r="9554" spans="1:11" x14ac:dyDescent="0.3">
      <c r="A9554" s="281" t="s">
        <v>2131</v>
      </c>
      <c r="B9554" s="281">
        <v>250</v>
      </c>
      <c r="C9554" s="24" t="str">
        <f t="shared" si="149"/>
        <v>freyja250</v>
      </c>
      <c r="D9554" s="281">
        <v>11010</v>
      </c>
      <c r="E9554" s="281">
        <v>4440</v>
      </c>
      <c r="F9554" s="281">
        <v>195828</v>
      </c>
      <c r="G9554" s="24">
        <v>100</v>
      </c>
      <c r="H9554" s="24">
        <v>0</v>
      </c>
      <c r="I9554" s="24">
        <v>0</v>
      </c>
      <c r="J9554" s="282">
        <v>15</v>
      </c>
      <c r="K9554" s="282">
        <v>0</v>
      </c>
    </row>
    <row r="9555" spans="1:11" x14ac:dyDescent="0.3">
      <c r="A9555" s="281" t="s">
        <v>2131</v>
      </c>
      <c r="B9555" s="281">
        <v>251</v>
      </c>
      <c r="C9555" s="24" t="str">
        <f t="shared" si="149"/>
        <v>freyja251</v>
      </c>
      <c r="D9555" s="281">
        <v>11123</v>
      </c>
      <c r="E9555" s="281">
        <v>4486</v>
      </c>
      <c r="F9555" s="281">
        <v>198559</v>
      </c>
      <c r="G9555" s="24">
        <v>100</v>
      </c>
      <c r="H9555" s="24">
        <v>0</v>
      </c>
      <c r="I9555" s="24">
        <v>0</v>
      </c>
      <c r="J9555" s="282">
        <v>15</v>
      </c>
      <c r="K9555" s="282">
        <v>0</v>
      </c>
    </row>
    <row r="9556" spans="1:11" x14ac:dyDescent="0.3">
      <c r="A9556" s="281" t="s">
        <v>2131</v>
      </c>
      <c r="B9556" s="281">
        <v>252</v>
      </c>
      <c r="C9556" s="24" t="str">
        <f t="shared" si="149"/>
        <v>freyja252</v>
      </c>
      <c r="D9556" s="281">
        <v>11237</v>
      </c>
      <c r="E9556" s="281">
        <v>4532</v>
      </c>
      <c r="F9556" s="281">
        <v>200774</v>
      </c>
      <c r="G9556" s="24">
        <v>100</v>
      </c>
      <c r="H9556" s="24">
        <v>0</v>
      </c>
      <c r="I9556" s="24">
        <v>0</v>
      </c>
      <c r="J9556" s="282">
        <v>15</v>
      </c>
      <c r="K9556" s="282">
        <v>0</v>
      </c>
    </row>
    <row r="9557" spans="1:11" x14ac:dyDescent="0.3">
      <c r="A9557" s="281" t="s">
        <v>2131</v>
      </c>
      <c r="B9557" s="281">
        <v>253</v>
      </c>
      <c r="C9557" s="24" t="str">
        <f t="shared" si="149"/>
        <v>freyja253</v>
      </c>
      <c r="D9557" s="281">
        <v>11352</v>
      </c>
      <c r="E9557" s="281">
        <v>4578</v>
      </c>
      <c r="F9557" s="281">
        <v>203572</v>
      </c>
      <c r="G9557" s="24">
        <v>100</v>
      </c>
      <c r="H9557" s="24">
        <v>0</v>
      </c>
      <c r="I9557" s="24">
        <v>0</v>
      </c>
      <c r="J9557" s="282">
        <v>15</v>
      </c>
      <c r="K9557" s="282">
        <v>0</v>
      </c>
    </row>
    <row r="9558" spans="1:11" x14ac:dyDescent="0.3">
      <c r="A9558" s="281" t="s">
        <v>2131</v>
      </c>
      <c r="B9558" s="281">
        <v>254</v>
      </c>
      <c r="C9558" s="24" t="str">
        <f t="shared" si="149"/>
        <v>freyja254</v>
      </c>
      <c r="D9558" s="281">
        <v>11468</v>
      </c>
      <c r="E9558" s="281">
        <v>4625</v>
      </c>
      <c r="F9558" s="281">
        <v>205841</v>
      </c>
      <c r="G9558" s="24">
        <v>100</v>
      </c>
      <c r="H9558" s="24">
        <v>0</v>
      </c>
      <c r="I9558" s="24">
        <v>0</v>
      </c>
      <c r="J9558" s="282">
        <v>15</v>
      </c>
      <c r="K9558" s="282">
        <v>0</v>
      </c>
    </row>
    <row r="9559" spans="1:11" x14ac:dyDescent="0.3">
      <c r="A9559" s="281" t="s">
        <v>2131</v>
      </c>
      <c r="B9559" s="281">
        <v>255</v>
      </c>
      <c r="C9559" s="24" t="str">
        <f t="shared" si="149"/>
        <v>freyja255</v>
      </c>
      <c r="D9559" s="281">
        <v>11586</v>
      </c>
      <c r="E9559" s="281">
        <v>4672</v>
      </c>
      <c r="F9559" s="281">
        <v>208516</v>
      </c>
      <c r="G9559" s="24">
        <v>100</v>
      </c>
      <c r="H9559" s="24">
        <v>0</v>
      </c>
      <c r="I9559" s="24">
        <v>0</v>
      </c>
      <c r="J9559" s="282">
        <v>15</v>
      </c>
      <c r="K9559" s="282">
        <v>0</v>
      </c>
    </row>
    <row r="9560" spans="1:11" x14ac:dyDescent="0.3">
      <c r="A9560" s="281" t="s">
        <v>2131</v>
      </c>
      <c r="B9560" s="281">
        <v>256</v>
      </c>
      <c r="C9560" s="24" t="str">
        <f t="shared" si="149"/>
        <v>freyja256</v>
      </c>
      <c r="D9560" s="281">
        <v>11704</v>
      </c>
      <c r="E9560" s="281">
        <v>4720</v>
      </c>
      <c r="F9560" s="281">
        <v>210837</v>
      </c>
      <c r="G9560" s="24">
        <v>100</v>
      </c>
      <c r="H9560" s="24">
        <v>0</v>
      </c>
      <c r="I9560" s="24">
        <v>0</v>
      </c>
      <c r="J9560" s="282">
        <v>15</v>
      </c>
      <c r="K9560" s="282">
        <v>0</v>
      </c>
    </row>
    <row r="9561" spans="1:11" x14ac:dyDescent="0.3">
      <c r="A9561" s="281" t="s">
        <v>2131</v>
      </c>
      <c r="B9561" s="281">
        <v>257</v>
      </c>
      <c r="C9561" s="24" t="str">
        <f t="shared" si="149"/>
        <v>freyja257</v>
      </c>
      <c r="D9561" s="281">
        <v>11824</v>
      </c>
      <c r="E9561" s="281">
        <v>4769</v>
      </c>
      <c r="F9561" s="281">
        <v>213771</v>
      </c>
      <c r="G9561" s="24">
        <v>100</v>
      </c>
      <c r="H9561" s="24">
        <v>0</v>
      </c>
      <c r="I9561" s="24">
        <v>0</v>
      </c>
      <c r="J9561" s="282">
        <v>15</v>
      </c>
      <c r="K9561" s="282">
        <v>0</v>
      </c>
    </row>
    <row r="9562" spans="1:11" x14ac:dyDescent="0.3">
      <c r="A9562" s="281" t="s">
        <v>2131</v>
      </c>
      <c r="B9562" s="281">
        <v>258</v>
      </c>
      <c r="C9562" s="24" t="str">
        <f t="shared" si="149"/>
        <v>freyja258</v>
      </c>
      <c r="D9562" s="281">
        <v>11945</v>
      </c>
      <c r="E9562" s="281">
        <v>4817</v>
      </c>
      <c r="F9562" s="281">
        <v>216148</v>
      </c>
      <c r="G9562" s="24">
        <v>100</v>
      </c>
      <c r="H9562" s="24">
        <v>0</v>
      </c>
      <c r="I9562" s="24">
        <v>0</v>
      </c>
      <c r="J9562" s="282">
        <v>15</v>
      </c>
      <c r="K9562" s="282">
        <v>0</v>
      </c>
    </row>
    <row r="9563" spans="1:11" x14ac:dyDescent="0.3">
      <c r="A9563" s="281" t="s">
        <v>2131</v>
      </c>
      <c r="B9563" s="281">
        <v>259</v>
      </c>
      <c r="C9563" s="24" t="str">
        <f t="shared" si="149"/>
        <v>freyja259</v>
      </c>
      <c r="D9563" s="281">
        <v>12067</v>
      </c>
      <c r="E9563" s="281">
        <v>4866</v>
      </c>
      <c r="F9563" s="281">
        <v>219153</v>
      </c>
      <c r="G9563" s="24">
        <v>100</v>
      </c>
      <c r="H9563" s="24">
        <v>0</v>
      </c>
      <c r="I9563" s="24">
        <v>0</v>
      </c>
      <c r="J9563" s="282">
        <v>15</v>
      </c>
      <c r="K9563" s="282">
        <v>0</v>
      </c>
    </row>
    <row r="9564" spans="1:11" x14ac:dyDescent="0.3">
      <c r="A9564" s="281" t="s">
        <v>2131</v>
      </c>
      <c r="B9564" s="281">
        <v>260</v>
      </c>
      <c r="C9564" s="24" t="str">
        <f t="shared" si="149"/>
        <v>freyja260</v>
      </c>
      <c r="D9564" s="281">
        <v>12190</v>
      </c>
      <c r="E9564" s="281">
        <v>4916</v>
      </c>
      <c r="F9564" s="281">
        <v>221587</v>
      </c>
      <c r="G9564" s="24">
        <v>100</v>
      </c>
      <c r="H9564" s="24">
        <v>0</v>
      </c>
      <c r="I9564" s="24">
        <v>0</v>
      </c>
      <c r="J9564" s="282">
        <v>15</v>
      </c>
      <c r="K9564" s="282">
        <v>0</v>
      </c>
    </row>
    <row r="9565" spans="1:11" x14ac:dyDescent="0.3">
      <c r="A9565" s="281" t="s">
        <v>2131</v>
      </c>
      <c r="B9565" s="281">
        <v>261</v>
      </c>
      <c r="C9565" s="24" t="str">
        <f t="shared" si="149"/>
        <v>freyja261</v>
      </c>
      <c r="D9565" s="281">
        <v>13290</v>
      </c>
      <c r="E9565" s="281">
        <v>5360</v>
      </c>
      <c r="F9565" s="281">
        <v>244775</v>
      </c>
      <c r="G9565" s="24">
        <v>100</v>
      </c>
      <c r="H9565" s="24">
        <v>0</v>
      </c>
      <c r="I9565" s="24">
        <v>0</v>
      </c>
      <c r="J9565" s="282">
        <v>15</v>
      </c>
      <c r="K9565" s="282">
        <v>0</v>
      </c>
    </row>
    <row r="9566" spans="1:11" x14ac:dyDescent="0.3">
      <c r="A9566" s="281" t="s">
        <v>2131</v>
      </c>
      <c r="B9566" s="281">
        <v>262</v>
      </c>
      <c r="C9566" s="24" t="str">
        <f t="shared" si="149"/>
        <v>freyja262</v>
      </c>
      <c r="D9566" s="281">
        <v>13425</v>
      </c>
      <c r="E9566" s="281">
        <v>5414</v>
      </c>
      <c r="F9566" s="281">
        <v>247491</v>
      </c>
      <c r="G9566" s="24">
        <v>100</v>
      </c>
      <c r="H9566" s="24">
        <v>0</v>
      </c>
      <c r="I9566" s="24">
        <v>0</v>
      </c>
      <c r="J9566" s="282">
        <v>15</v>
      </c>
      <c r="K9566" s="282">
        <v>0</v>
      </c>
    </row>
    <row r="9567" spans="1:11" x14ac:dyDescent="0.3">
      <c r="A9567" s="281" t="s">
        <v>2131</v>
      </c>
      <c r="B9567" s="281">
        <v>263</v>
      </c>
      <c r="C9567" s="24" t="str">
        <f t="shared" si="149"/>
        <v>freyja263</v>
      </c>
      <c r="D9567" s="281">
        <v>13562</v>
      </c>
      <c r="E9567" s="281">
        <v>5470</v>
      </c>
      <c r="F9567" s="281">
        <v>251609</v>
      </c>
      <c r="G9567" s="24">
        <v>100</v>
      </c>
      <c r="H9567" s="24">
        <v>0</v>
      </c>
      <c r="I9567" s="24">
        <v>0</v>
      </c>
      <c r="J9567" s="282">
        <v>15</v>
      </c>
      <c r="K9567" s="282">
        <v>0</v>
      </c>
    </row>
    <row r="9568" spans="1:11" x14ac:dyDescent="0.3">
      <c r="A9568" s="281" t="s">
        <v>2131</v>
      </c>
      <c r="B9568" s="281">
        <v>264</v>
      </c>
      <c r="C9568" s="24" t="str">
        <f t="shared" si="149"/>
        <v>freyja264</v>
      </c>
      <c r="D9568" s="281">
        <v>13701</v>
      </c>
      <c r="E9568" s="281">
        <v>5525</v>
      </c>
      <c r="F9568" s="281">
        <v>254398</v>
      </c>
      <c r="G9568" s="24">
        <v>100</v>
      </c>
      <c r="H9568" s="24">
        <v>0</v>
      </c>
      <c r="I9568" s="24">
        <v>0</v>
      </c>
      <c r="J9568" s="282">
        <v>15</v>
      </c>
      <c r="K9568" s="282">
        <v>0</v>
      </c>
    </row>
    <row r="9569" spans="1:11" x14ac:dyDescent="0.3">
      <c r="A9569" s="281" t="s">
        <v>2131</v>
      </c>
      <c r="B9569" s="281">
        <v>265</v>
      </c>
      <c r="C9569" s="24" t="str">
        <f t="shared" si="149"/>
        <v>freyja265</v>
      </c>
      <c r="D9569" s="281">
        <v>13840</v>
      </c>
      <c r="E9569" s="281">
        <v>5582</v>
      </c>
      <c r="F9569" s="281">
        <v>257922</v>
      </c>
      <c r="G9569" s="24">
        <v>100</v>
      </c>
      <c r="H9569" s="24">
        <v>0</v>
      </c>
      <c r="I9569" s="24">
        <v>0</v>
      </c>
      <c r="J9569" s="282">
        <v>15</v>
      </c>
      <c r="K9569" s="282">
        <v>0</v>
      </c>
    </row>
    <row r="9570" spans="1:11" x14ac:dyDescent="0.3">
      <c r="A9570" s="281" t="s">
        <v>2131</v>
      </c>
      <c r="B9570" s="281">
        <v>266</v>
      </c>
      <c r="C9570" s="24" t="str">
        <f t="shared" si="149"/>
        <v>freyja266</v>
      </c>
      <c r="D9570" s="281">
        <v>13981</v>
      </c>
      <c r="E9570" s="281">
        <v>5638</v>
      </c>
      <c r="F9570" s="281">
        <v>260778</v>
      </c>
      <c r="G9570" s="24">
        <v>100</v>
      </c>
      <c r="H9570" s="24">
        <v>0</v>
      </c>
      <c r="I9570" s="24">
        <v>0</v>
      </c>
      <c r="J9570" s="282">
        <v>15</v>
      </c>
      <c r="K9570" s="282">
        <v>0</v>
      </c>
    </row>
    <row r="9571" spans="1:11" x14ac:dyDescent="0.3">
      <c r="A9571" s="281" t="s">
        <v>2131</v>
      </c>
      <c r="B9571" s="281">
        <v>267</v>
      </c>
      <c r="C9571" s="24" t="str">
        <f t="shared" si="149"/>
        <v>freyja267</v>
      </c>
      <c r="D9571" s="281">
        <v>14123</v>
      </c>
      <c r="E9571" s="281">
        <v>5696</v>
      </c>
      <c r="F9571" s="281">
        <v>264387</v>
      </c>
      <c r="G9571" s="24">
        <v>100</v>
      </c>
      <c r="H9571" s="24">
        <v>0</v>
      </c>
      <c r="I9571" s="24">
        <v>0</v>
      </c>
      <c r="J9571" s="282">
        <v>15</v>
      </c>
      <c r="K9571" s="282">
        <v>0</v>
      </c>
    </row>
    <row r="9572" spans="1:11" x14ac:dyDescent="0.3">
      <c r="A9572" s="281" t="s">
        <v>2131</v>
      </c>
      <c r="B9572" s="281">
        <v>268</v>
      </c>
      <c r="C9572" s="24" t="str">
        <f t="shared" si="149"/>
        <v>freyja268</v>
      </c>
      <c r="D9572" s="281">
        <v>14267</v>
      </c>
      <c r="E9572" s="281">
        <v>5754</v>
      </c>
      <c r="F9572" s="281">
        <v>267312</v>
      </c>
      <c r="G9572" s="24">
        <v>100</v>
      </c>
      <c r="H9572" s="24">
        <v>0</v>
      </c>
      <c r="I9572" s="24">
        <v>0</v>
      </c>
      <c r="J9572" s="282">
        <v>15</v>
      </c>
      <c r="K9572" s="282">
        <v>0</v>
      </c>
    </row>
    <row r="9573" spans="1:11" x14ac:dyDescent="0.3">
      <c r="A9573" s="281" t="s">
        <v>2131</v>
      </c>
      <c r="B9573" s="281">
        <v>269</v>
      </c>
      <c r="C9573" s="24" t="str">
        <f t="shared" si="149"/>
        <v>freyja269</v>
      </c>
      <c r="D9573" s="281">
        <v>14412</v>
      </c>
      <c r="E9573" s="281">
        <v>5812</v>
      </c>
      <c r="F9573" s="281">
        <v>271009</v>
      </c>
      <c r="G9573" s="24">
        <v>100</v>
      </c>
      <c r="H9573" s="24">
        <v>0</v>
      </c>
      <c r="I9573" s="24">
        <v>0</v>
      </c>
      <c r="J9573" s="282">
        <v>15</v>
      </c>
      <c r="K9573" s="282">
        <v>0</v>
      </c>
    </row>
    <row r="9574" spans="1:11" x14ac:dyDescent="0.3">
      <c r="A9574" s="281" t="s">
        <v>2131</v>
      </c>
      <c r="B9574" s="281">
        <v>270</v>
      </c>
      <c r="C9574" s="24" t="str">
        <f t="shared" si="149"/>
        <v>freyja270</v>
      </c>
      <c r="D9574" s="281">
        <v>14558</v>
      </c>
      <c r="E9574" s="281">
        <v>5871</v>
      </c>
      <c r="F9574" s="281">
        <v>274004</v>
      </c>
      <c r="G9574" s="24">
        <v>100</v>
      </c>
      <c r="H9574" s="24">
        <v>0</v>
      </c>
      <c r="I9574" s="24">
        <v>0</v>
      </c>
      <c r="J9574" s="282">
        <v>15</v>
      </c>
      <c r="K9574" s="282">
        <v>0</v>
      </c>
    </row>
    <row r="9575" spans="1:11" x14ac:dyDescent="0.3">
      <c r="A9575" s="281" t="s">
        <v>2131</v>
      </c>
      <c r="B9575" s="281">
        <v>271</v>
      </c>
      <c r="C9575" s="24" t="str">
        <f t="shared" si="149"/>
        <v>freyja271</v>
      </c>
      <c r="D9575" s="281">
        <v>14706</v>
      </c>
      <c r="E9575" s="281">
        <v>5931</v>
      </c>
      <c r="F9575" s="281">
        <v>277536</v>
      </c>
      <c r="G9575" s="24">
        <v>100</v>
      </c>
      <c r="H9575" s="24">
        <v>0</v>
      </c>
      <c r="I9575" s="24">
        <v>0</v>
      </c>
      <c r="J9575" s="282">
        <v>15</v>
      </c>
      <c r="K9575" s="282">
        <v>0</v>
      </c>
    </row>
    <row r="9576" spans="1:11" x14ac:dyDescent="0.3">
      <c r="A9576" s="281" t="s">
        <v>2131</v>
      </c>
      <c r="B9576" s="281">
        <v>272</v>
      </c>
      <c r="C9576" s="24" t="str">
        <f t="shared" si="149"/>
        <v>freyja272</v>
      </c>
      <c r="D9576" s="281">
        <v>14855</v>
      </c>
      <c r="E9576" s="281">
        <v>5991</v>
      </c>
      <c r="F9576" s="281">
        <v>280600</v>
      </c>
      <c r="G9576" s="24">
        <v>100</v>
      </c>
      <c r="H9576" s="24">
        <v>0</v>
      </c>
      <c r="I9576" s="24">
        <v>0</v>
      </c>
      <c r="J9576" s="282">
        <v>15</v>
      </c>
      <c r="K9576" s="282">
        <v>0</v>
      </c>
    </row>
    <row r="9577" spans="1:11" x14ac:dyDescent="0.3">
      <c r="A9577" s="281" t="s">
        <v>2131</v>
      </c>
      <c r="B9577" s="281">
        <v>273</v>
      </c>
      <c r="C9577" s="24" t="str">
        <f t="shared" si="149"/>
        <v>freyja273</v>
      </c>
      <c r="D9577" s="281">
        <v>15006</v>
      </c>
      <c r="E9577" s="281">
        <v>6052</v>
      </c>
      <c r="F9577" s="281">
        <v>284473</v>
      </c>
      <c r="G9577" s="24">
        <v>100</v>
      </c>
      <c r="H9577" s="24">
        <v>0</v>
      </c>
      <c r="I9577" s="24">
        <v>0</v>
      </c>
      <c r="J9577" s="282">
        <v>15</v>
      </c>
      <c r="K9577" s="282">
        <v>0</v>
      </c>
    </row>
    <row r="9578" spans="1:11" x14ac:dyDescent="0.3">
      <c r="A9578" s="281" t="s">
        <v>2131</v>
      </c>
      <c r="B9578" s="281">
        <v>274</v>
      </c>
      <c r="C9578" s="24" t="str">
        <f t="shared" si="149"/>
        <v>freyja274</v>
      </c>
      <c r="D9578" s="281">
        <v>15158</v>
      </c>
      <c r="E9578" s="281">
        <v>6113</v>
      </c>
      <c r="F9578" s="281">
        <v>287610</v>
      </c>
      <c r="G9578" s="24">
        <v>100</v>
      </c>
      <c r="H9578" s="24">
        <v>0</v>
      </c>
      <c r="I9578" s="24">
        <v>0</v>
      </c>
      <c r="J9578" s="282">
        <v>15</v>
      </c>
      <c r="K9578" s="282">
        <v>0</v>
      </c>
    </row>
    <row r="9579" spans="1:11" x14ac:dyDescent="0.3">
      <c r="A9579" s="281" t="s">
        <v>2131</v>
      </c>
      <c r="B9579" s="281">
        <v>275</v>
      </c>
      <c r="C9579" s="24" t="str">
        <f t="shared" si="149"/>
        <v>freyja275</v>
      </c>
      <c r="D9579" s="281">
        <v>15311</v>
      </c>
      <c r="E9579" s="281">
        <v>6175</v>
      </c>
      <c r="F9579" s="281">
        <v>291577</v>
      </c>
      <c r="G9579" s="24">
        <v>100</v>
      </c>
      <c r="H9579" s="24">
        <v>0</v>
      </c>
      <c r="I9579" s="24">
        <v>0</v>
      </c>
      <c r="J9579" s="282">
        <v>15</v>
      </c>
      <c r="K9579" s="282">
        <v>0</v>
      </c>
    </row>
    <row r="9580" spans="1:11" x14ac:dyDescent="0.3">
      <c r="A9580" s="281" t="s">
        <v>2131</v>
      </c>
      <c r="B9580" s="281">
        <v>276</v>
      </c>
      <c r="C9580" s="24" t="str">
        <f t="shared" si="149"/>
        <v>freyja276</v>
      </c>
      <c r="D9580" s="281">
        <v>15466</v>
      </c>
      <c r="E9580" s="281">
        <v>6238</v>
      </c>
      <c r="F9580" s="281">
        <v>294789</v>
      </c>
      <c r="G9580" s="24">
        <v>100</v>
      </c>
      <c r="H9580" s="24">
        <v>0</v>
      </c>
      <c r="I9580" s="24">
        <v>0</v>
      </c>
      <c r="J9580" s="282">
        <v>15</v>
      </c>
      <c r="K9580" s="282">
        <v>0</v>
      </c>
    </row>
    <row r="9581" spans="1:11" x14ac:dyDescent="0.3">
      <c r="A9581" s="281" t="s">
        <v>2131</v>
      </c>
      <c r="B9581" s="281">
        <v>277</v>
      </c>
      <c r="C9581" s="24" t="str">
        <f t="shared" si="149"/>
        <v>freyja277</v>
      </c>
      <c r="D9581" s="281">
        <v>15623</v>
      </c>
      <c r="E9581" s="281">
        <v>6301</v>
      </c>
      <c r="F9581" s="281">
        <v>298851</v>
      </c>
      <c r="G9581" s="24">
        <v>100</v>
      </c>
      <c r="H9581" s="24">
        <v>0</v>
      </c>
      <c r="I9581" s="24">
        <v>0</v>
      </c>
      <c r="J9581" s="282">
        <v>15</v>
      </c>
      <c r="K9581" s="282">
        <v>0</v>
      </c>
    </row>
    <row r="9582" spans="1:11" x14ac:dyDescent="0.3">
      <c r="A9582" s="281" t="s">
        <v>2131</v>
      </c>
      <c r="B9582" s="281">
        <v>278</v>
      </c>
      <c r="C9582" s="24" t="str">
        <f t="shared" si="149"/>
        <v>freyja278</v>
      </c>
      <c r="D9582" s="281">
        <v>15781</v>
      </c>
      <c r="E9582" s="281">
        <v>6364</v>
      </c>
      <c r="F9582" s="281">
        <v>302140</v>
      </c>
      <c r="G9582" s="24">
        <v>100</v>
      </c>
      <c r="H9582" s="24">
        <v>0</v>
      </c>
      <c r="I9582" s="24">
        <v>0</v>
      </c>
      <c r="J9582" s="282">
        <v>15</v>
      </c>
      <c r="K9582" s="282">
        <v>0</v>
      </c>
    </row>
    <row r="9583" spans="1:11" x14ac:dyDescent="0.3">
      <c r="A9583" s="281" t="s">
        <v>2131</v>
      </c>
      <c r="B9583" s="281">
        <v>279</v>
      </c>
      <c r="C9583" s="24" t="str">
        <f t="shared" si="149"/>
        <v>freyja279</v>
      </c>
      <c r="D9583" s="281">
        <v>15940</v>
      </c>
      <c r="E9583" s="281">
        <v>6429</v>
      </c>
      <c r="F9583" s="281">
        <v>306020</v>
      </c>
      <c r="G9583" s="24">
        <v>100</v>
      </c>
      <c r="H9583" s="24">
        <v>0</v>
      </c>
      <c r="I9583" s="24">
        <v>0</v>
      </c>
      <c r="J9583" s="282">
        <v>15</v>
      </c>
      <c r="K9583" s="282">
        <v>0</v>
      </c>
    </row>
    <row r="9584" spans="1:11" x14ac:dyDescent="0.3">
      <c r="A9584" s="281" t="s">
        <v>2131</v>
      </c>
      <c r="B9584" s="281">
        <v>280</v>
      </c>
      <c r="C9584" s="24" t="str">
        <f t="shared" si="149"/>
        <v>freyja280</v>
      </c>
      <c r="D9584" s="281">
        <v>16102</v>
      </c>
      <c r="E9584" s="281">
        <v>6494</v>
      </c>
      <c r="F9584" s="281">
        <v>309384</v>
      </c>
      <c r="G9584" s="24">
        <v>100</v>
      </c>
      <c r="H9584" s="24">
        <v>0</v>
      </c>
      <c r="I9584" s="24">
        <v>0</v>
      </c>
      <c r="J9584" s="282">
        <v>15</v>
      </c>
      <c r="K9584" s="282">
        <v>0</v>
      </c>
    </row>
    <row r="9585" spans="1:11" x14ac:dyDescent="0.3">
      <c r="A9585" s="281" t="s">
        <v>2131</v>
      </c>
      <c r="B9585" s="281">
        <v>281</v>
      </c>
      <c r="C9585" s="24" t="str">
        <f t="shared" si="149"/>
        <v>freyja281</v>
      </c>
      <c r="D9585" s="281">
        <v>17552</v>
      </c>
      <c r="E9585" s="281">
        <v>7079</v>
      </c>
      <c r="F9585" s="281">
        <v>342205</v>
      </c>
      <c r="G9585" s="24">
        <v>100</v>
      </c>
      <c r="H9585" s="24">
        <v>0</v>
      </c>
      <c r="I9585" s="24">
        <v>0</v>
      </c>
      <c r="J9585" s="282">
        <v>15</v>
      </c>
      <c r="K9585" s="282">
        <v>0</v>
      </c>
    </row>
    <row r="9586" spans="1:11" x14ac:dyDescent="0.3">
      <c r="A9586" s="281" t="s">
        <v>2131</v>
      </c>
      <c r="B9586" s="281">
        <v>282</v>
      </c>
      <c r="C9586" s="24" t="str">
        <f t="shared" si="149"/>
        <v>freyja282</v>
      </c>
      <c r="D9586" s="281">
        <v>17729</v>
      </c>
      <c r="E9586" s="281">
        <v>7150</v>
      </c>
      <c r="F9586" s="281">
        <v>346172</v>
      </c>
      <c r="G9586" s="24">
        <v>100</v>
      </c>
      <c r="H9586" s="24">
        <v>0</v>
      </c>
      <c r="I9586" s="24">
        <v>0</v>
      </c>
      <c r="J9586" s="282">
        <v>15</v>
      </c>
      <c r="K9586" s="282">
        <v>0</v>
      </c>
    </row>
    <row r="9587" spans="1:11" x14ac:dyDescent="0.3">
      <c r="A9587" s="281" t="s">
        <v>2131</v>
      </c>
      <c r="B9587" s="281">
        <v>283</v>
      </c>
      <c r="C9587" s="24" t="str">
        <f t="shared" si="149"/>
        <v>freyja283</v>
      </c>
      <c r="D9587" s="281">
        <v>17908</v>
      </c>
      <c r="E9587" s="281">
        <v>7222</v>
      </c>
      <c r="F9587" s="281">
        <v>351131</v>
      </c>
      <c r="G9587" s="24">
        <v>100</v>
      </c>
      <c r="H9587" s="24">
        <v>0</v>
      </c>
      <c r="I9587" s="24">
        <v>0</v>
      </c>
      <c r="J9587" s="282">
        <v>15</v>
      </c>
      <c r="K9587" s="282">
        <v>0</v>
      </c>
    </row>
    <row r="9588" spans="1:11" x14ac:dyDescent="0.3">
      <c r="A9588" s="281" t="s">
        <v>2131</v>
      </c>
      <c r="B9588" s="281">
        <v>284</v>
      </c>
      <c r="C9588" s="24" t="str">
        <f t="shared" si="149"/>
        <v>freyja284</v>
      </c>
      <c r="D9588" s="281">
        <v>18089</v>
      </c>
      <c r="E9588" s="281">
        <v>7295</v>
      </c>
      <c r="F9588" s="281">
        <v>355306</v>
      </c>
      <c r="G9588" s="24">
        <v>100</v>
      </c>
      <c r="H9588" s="24">
        <v>0</v>
      </c>
      <c r="I9588" s="24">
        <v>0</v>
      </c>
      <c r="J9588" s="282">
        <v>15</v>
      </c>
      <c r="K9588" s="282">
        <v>0</v>
      </c>
    </row>
    <row r="9589" spans="1:11" x14ac:dyDescent="0.3">
      <c r="A9589" s="281" t="s">
        <v>2131</v>
      </c>
      <c r="B9589" s="281">
        <v>285</v>
      </c>
      <c r="C9589" s="24" t="str">
        <f t="shared" si="149"/>
        <v>freyja285</v>
      </c>
      <c r="D9589" s="281">
        <v>18271</v>
      </c>
      <c r="E9589" s="281">
        <v>7369</v>
      </c>
      <c r="F9589" s="281">
        <v>360389</v>
      </c>
      <c r="G9589" s="24">
        <v>100</v>
      </c>
      <c r="H9589" s="24">
        <v>0</v>
      </c>
      <c r="I9589" s="24">
        <v>0</v>
      </c>
      <c r="J9589" s="282">
        <v>15</v>
      </c>
      <c r="K9589" s="282">
        <v>0</v>
      </c>
    </row>
    <row r="9590" spans="1:11" x14ac:dyDescent="0.3">
      <c r="A9590" s="281" t="s">
        <v>2131</v>
      </c>
      <c r="B9590" s="281">
        <v>286</v>
      </c>
      <c r="C9590" s="24" t="str">
        <f t="shared" si="149"/>
        <v>freyja286</v>
      </c>
      <c r="D9590" s="281">
        <v>18455</v>
      </c>
      <c r="E9590" s="281">
        <v>7443</v>
      </c>
      <c r="F9590" s="281">
        <v>364669</v>
      </c>
      <c r="G9590" s="24">
        <v>100</v>
      </c>
      <c r="H9590" s="24">
        <v>0</v>
      </c>
      <c r="I9590" s="24">
        <v>0</v>
      </c>
      <c r="J9590" s="282">
        <v>15</v>
      </c>
      <c r="K9590" s="282">
        <v>0</v>
      </c>
    </row>
    <row r="9591" spans="1:11" x14ac:dyDescent="0.3">
      <c r="A9591" s="281" t="s">
        <v>2131</v>
      </c>
      <c r="B9591" s="281">
        <v>287</v>
      </c>
      <c r="C9591" s="24" t="str">
        <f t="shared" si="149"/>
        <v>freyja287</v>
      </c>
      <c r="D9591" s="281">
        <v>18641</v>
      </c>
      <c r="E9591" s="281">
        <v>7518</v>
      </c>
      <c r="F9591" s="281">
        <v>369549</v>
      </c>
      <c r="G9591" s="24">
        <v>100</v>
      </c>
      <c r="H9591" s="24">
        <v>0</v>
      </c>
      <c r="I9591" s="24">
        <v>0</v>
      </c>
      <c r="J9591" s="282">
        <v>15</v>
      </c>
      <c r="K9591" s="282">
        <v>0</v>
      </c>
    </row>
    <row r="9592" spans="1:11" x14ac:dyDescent="0.3">
      <c r="A9592" s="281" t="s">
        <v>2131</v>
      </c>
      <c r="B9592" s="281">
        <v>288</v>
      </c>
      <c r="C9592" s="24" t="str">
        <f t="shared" si="149"/>
        <v>freyja288</v>
      </c>
      <c r="D9592" s="281">
        <v>18829</v>
      </c>
      <c r="E9592" s="281">
        <v>7594</v>
      </c>
      <c r="F9592" s="281">
        <v>373820</v>
      </c>
      <c r="G9592" s="24">
        <v>100</v>
      </c>
      <c r="H9592" s="24">
        <v>0</v>
      </c>
      <c r="I9592" s="24">
        <v>0</v>
      </c>
      <c r="J9592" s="282">
        <v>15</v>
      </c>
      <c r="K9592" s="282">
        <v>0</v>
      </c>
    </row>
    <row r="9593" spans="1:11" x14ac:dyDescent="0.3">
      <c r="A9593" s="281" t="s">
        <v>2131</v>
      </c>
      <c r="B9593" s="281">
        <v>289</v>
      </c>
      <c r="C9593" s="24" t="str">
        <f t="shared" si="149"/>
        <v>freyja289</v>
      </c>
      <c r="D9593" s="281">
        <v>19018</v>
      </c>
      <c r="E9593" s="281">
        <v>7670</v>
      </c>
      <c r="F9593" s="281">
        <v>378253</v>
      </c>
      <c r="G9593" s="24">
        <v>100</v>
      </c>
      <c r="H9593" s="24">
        <v>0</v>
      </c>
      <c r="I9593" s="24">
        <v>0</v>
      </c>
      <c r="J9593" s="282">
        <v>15</v>
      </c>
      <c r="K9593" s="282">
        <v>0</v>
      </c>
    </row>
    <row r="9594" spans="1:11" x14ac:dyDescent="0.3">
      <c r="A9594" s="281" t="s">
        <v>2131</v>
      </c>
      <c r="B9594" s="281">
        <v>290</v>
      </c>
      <c r="C9594" s="24" t="str">
        <f t="shared" si="149"/>
        <v>freyja290</v>
      </c>
      <c r="D9594" s="281">
        <v>19209</v>
      </c>
      <c r="E9594" s="281">
        <v>7747</v>
      </c>
      <c r="F9594" s="281">
        <v>382620</v>
      </c>
      <c r="G9594" s="24">
        <v>100</v>
      </c>
      <c r="H9594" s="24">
        <v>0</v>
      </c>
      <c r="I9594" s="24">
        <v>0</v>
      </c>
      <c r="J9594" s="282">
        <v>15</v>
      </c>
      <c r="K9594" s="282">
        <v>0</v>
      </c>
    </row>
    <row r="9595" spans="1:11" x14ac:dyDescent="0.3">
      <c r="A9595" s="281" t="s">
        <v>2131</v>
      </c>
      <c r="B9595" s="281">
        <v>291</v>
      </c>
      <c r="C9595" s="24" t="str">
        <f t="shared" si="149"/>
        <v>freyja291</v>
      </c>
      <c r="D9595" s="281">
        <v>19402</v>
      </c>
      <c r="E9595" s="281">
        <v>7825</v>
      </c>
      <c r="F9595" s="281">
        <v>387036</v>
      </c>
      <c r="G9595" s="24">
        <v>100</v>
      </c>
      <c r="H9595" s="24">
        <v>0</v>
      </c>
      <c r="I9595" s="24">
        <v>0</v>
      </c>
      <c r="J9595" s="282">
        <v>15</v>
      </c>
      <c r="K9595" s="282">
        <v>0</v>
      </c>
    </row>
    <row r="9596" spans="1:11" x14ac:dyDescent="0.3">
      <c r="A9596" s="281" t="s">
        <v>2131</v>
      </c>
      <c r="B9596" s="281">
        <v>292</v>
      </c>
      <c r="C9596" s="24" t="str">
        <f t="shared" si="149"/>
        <v>freyja292</v>
      </c>
      <c r="D9596" s="281">
        <v>19597</v>
      </c>
      <c r="E9596" s="281">
        <v>7903</v>
      </c>
      <c r="F9596" s="281">
        <v>391620</v>
      </c>
      <c r="G9596" s="24">
        <v>100</v>
      </c>
      <c r="H9596" s="24">
        <v>0</v>
      </c>
      <c r="I9596" s="24">
        <v>0</v>
      </c>
      <c r="J9596" s="282">
        <v>15</v>
      </c>
      <c r="K9596" s="282">
        <v>0</v>
      </c>
    </row>
    <row r="9597" spans="1:11" x14ac:dyDescent="0.3">
      <c r="A9597" s="281" t="s">
        <v>2131</v>
      </c>
      <c r="B9597" s="281">
        <v>293</v>
      </c>
      <c r="C9597" s="24" t="str">
        <f t="shared" si="149"/>
        <v>freyja293</v>
      </c>
      <c r="D9597" s="281">
        <v>19793</v>
      </c>
      <c r="E9597" s="281">
        <v>7983</v>
      </c>
      <c r="F9597" s="281">
        <v>396135</v>
      </c>
      <c r="G9597" s="24">
        <v>100</v>
      </c>
      <c r="H9597" s="24">
        <v>0</v>
      </c>
      <c r="I9597" s="24">
        <v>0</v>
      </c>
      <c r="J9597" s="282">
        <v>15</v>
      </c>
      <c r="K9597" s="282">
        <v>0</v>
      </c>
    </row>
    <row r="9598" spans="1:11" x14ac:dyDescent="0.3">
      <c r="A9598" s="281" t="s">
        <v>2131</v>
      </c>
      <c r="B9598" s="281">
        <v>294</v>
      </c>
      <c r="C9598" s="24" t="str">
        <f t="shared" si="149"/>
        <v>freyja294</v>
      </c>
      <c r="D9598" s="281">
        <v>19992</v>
      </c>
      <c r="E9598" s="281">
        <v>8063</v>
      </c>
      <c r="F9598" s="281">
        <v>400701</v>
      </c>
      <c r="G9598" s="24">
        <v>100</v>
      </c>
      <c r="H9598" s="24">
        <v>0</v>
      </c>
      <c r="I9598" s="24">
        <v>0</v>
      </c>
      <c r="J9598" s="282">
        <v>15</v>
      </c>
      <c r="K9598" s="282">
        <v>0</v>
      </c>
    </row>
    <row r="9599" spans="1:11" x14ac:dyDescent="0.3">
      <c r="A9599" s="281" t="s">
        <v>2131</v>
      </c>
      <c r="B9599" s="281">
        <v>295</v>
      </c>
      <c r="C9599" s="24" t="str">
        <f t="shared" si="149"/>
        <v>freyja295</v>
      </c>
      <c r="D9599" s="281">
        <v>20192</v>
      </c>
      <c r="E9599" s="281">
        <v>8144</v>
      </c>
      <c r="F9599" s="281">
        <v>405440</v>
      </c>
      <c r="G9599" s="24">
        <v>100</v>
      </c>
      <c r="H9599" s="24">
        <v>0</v>
      </c>
      <c r="I9599" s="24">
        <v>0</v>
      </c>
      <c r="J9599" s="282">
        <v>15</v>
      </c>
      <c r="K9599" s="282">
        <v>0</v>
      </c>
    </row>
    <row r="9600" spans="1:11" x14ac:dyDescent="0.3">
      <c r="A9600" s="281" t="s">
        <v>2131</v>
      </c>
      <c r="B9600" s="281">
        <v>296</v>
      </c>
      <c r="C9600" s="24" t="str">
        <f t="shared" si="149"/>
        <v>freyja296</v>
      </c>
      <c r="D9600" s="281">
        <v>20395</v>
      </c>
      <c r="E9600" s="281">
        <v>8225</v>
      </c>
      <c r="F9600" s="281">
        <v>410108</v>
      </c>
      <c r="G9600" s="24">
        <v>100</v>
      </c>
      <c r="H9600" s="24">
        <v>0</v>
      </c>
      <c r="I9600" s="24">
        <v>0</v>
      </c>
      <c r="J9600" s="282">
        <v>15</v>
      </c>
      <c r="K9600" s="282">
        <v>0</v>
      </c>
    </row>
    <row r="9601" spans="1:11" x14ac:dyDescent="0.3">
      <c r="A9601" s="281" t="s">
        <v>2131</v>
      </c>
      <c r="B9601" s="281">
        <v>297</v>
      </c>
      <c r="C9601" s="24" t="str">
        <f t="shared" si="149"/>
        <v>freyja297</v>
      </c>
      <c r="D9601" s="281">
        <v>20599</v>
      </c>
      <c r="E9601" s="281">
        <v>8308</v>
      </c>
      <c r="F9601" s="281">
        <v>414574</v>
      </c>
      <c r="G9601" s="24">
        <v>100</v>
      </c>
      <c r="H9601" s="24">
        <v>0</v>
      </c>
      <c r="I9601" s="24">
        <v>0</v>
      </c>
      <c r="J9601" s="282">
        <v>15</v>
      </c>
      <c r="K9601" s="282">
        <v>0</v>
      </c>
    </row>
    <row r="9602" spans="1:11" x14ac:dyDescent="0.3">
      <c r="A9602" s="281" t="s">
        <v>2131</v>
      </c>
      <c r="B9602" s="281">
        <v>298</v>
      </c>
      <c r="C9602" s="24" t="str">
        <f t="shared" si="149"/>
        <v>freyja298</v>
      </c>
      <c r="D9602" s="281">
        <v>20805</v>
      </c>
      <c r="E9602" s="281">
        <v>8391</v>
      </c>
      <c r="F9602" s="281">
        <v>419087</v>
      </c>
      <c r="G9602" s="24">
        <v>100</v>
      </c>
      <c r="H9602" s="24">
        <v>0</v>
      </c>
      <c r="I9602" s="24">
        <v>0</v>
      </c>
      <c r="J9602" s="282">
        <v>15</v>
      </c>
      <c r="K9602" s="282">
        <v>0</v>
      </c>
    </row>
    <row r="9603" spans="1:11" x14ac:dyDescent="0.3">
      <c r="A9603" s="281" t="s">
        <v>2131</v>
      </c>
      <c r="B9603" s="281">
        <v>299</v>
      </c>
      <c r="C9603" s="24" t="str">
        <f t="shared" si="149"/>
        <v>freyja299</v>
      </c>
      <c r="D9603" s="281">
        <v>21013</v>
      </c>
      <c r="E9603" s="281">
        <v>8475</v>
      </c>
      <c r="F9603" s="281">
        <v>423646</v>
      </c>
      <c r="G9603" s="24">
        <v>100</v>
      </c>
      <c r="H9603" s="24">
        <v>0</v>
      </c>
      <c r="I9603" s="24">
        <v>0</v>
      </c>
      <c r="J9603" s="282">
        <v>15</v>
      </c>
      <c r="K9603" s="282">
        <v>0</v>
      </c>
    </row>
    <row r="9604" spans="1:11" x14ac:dyDescent="0.3">
      <c r="A9604" s="281" t="s">
        <v>2131</v>
      </c>
      <c r="B9604" s="281">
        <v>300</v>
      </c>
      <c r="C9604" s="24" t="str">
        <f t="shared" si="149"/>
        <v>freyja300</v>
      </c>
      <c r="D9604" s="281">
        <v>21224</v>
      </c>
      <c r="E9604" s="281">
        <v>8559</v>
      </c>
      <c r="F9604" s="281">
        <v>428252</v>
      </c>
      <c r="G9604" s="24">
        <v>100</v>
      </c>
      <c r="H9604" s="24">
        <v>0</v>
      </c>
      <c r="I9604" s="24">
        <v>0</v>
      </c>
      <c r="J9604" s="282">
        <v>15</v>
      </c>
      <c r="K9604" s="282">
        <v>0</v>
      </c>
    </row>
    <row r="9605" spans="1:11" x14ac:dyDescent="0.3">
      <c r="A9605" s="283" t="s">
        <v>2115</v>
      </c>
      <c r="B9605" s="283">
        <v>1</v>
      </c>
      <c r="C9605" s="24" t="str">
        <f t="shared" si="149"/>
        <v>eradica1</v>
      </c>
      <c r="D9605" s="283">
        <v>192</v>
      </c>
      <c r="E9605" s="283">
        <v>68</v>
      </c>
      <c r="F9605" s="283">
        <v>1291</v>
      </c>
      <c r="G9605" s="24">
        <v>100</v>
      </c>
      <c r="H9605" s="24">
        <v>0</v>
      </c>
      <c r="I9605" s="24">
        <v>0</v>
      </c>
      <c r="J9605" s="282">
        <v>15</v>
      </c>
      <c r="K9605" s="282">
        <v>0</v>
      </c>
    </row>
    <row r="9606" spans="1:11" x14ac:dyDescent="0.3">
      <c r="A9606" s="283" t="s">
        <v>2115</v>
      </c>
      <c r="B9606" s="283">
        <v>2</v>
      </c>
      <c r="C9606" s="24" t="str">
        <f t="shared" ref="C9606:C9669" si="150">A9606&amp;B9606</f>
        <v>eradica2</v>
      </c>
      <c r="D9606" s="283">
        <v>194</v>
      </c>
      <c r="E9606" s="283">
        <v>69</v>
      </c>
      <c r="F9606" s="283">
        <v>1307</v>
      </c>
      <c r="G9606" s="24">
        <v>100</v>
      </c>
      <c r="H9606" s="24">
        <v>0</v>
      </c>
      <c r="I9606" s="24">
        <v>0</v>
      </c>
      <c r="J9606" s="282">
        <v>15</v>
      </c>
      <c r="K9606" s="282">
        <v>0</v>
      </c>
    </row>
    <row r="9607" spans="1:11" x14ac:dyDescent="0.3">
      <c r="A9607" s="283" t="s">
        <v>2115</v>
      </c>
      <c r="B9607" s="283">
        <v>3</v>
      </c>
      <c r="C9607" s="24" t="str">
        <f t="shared" si="150"/>
        <v>eradica3</v>
      </c>
      <c r="D9607" s="283">
        <v>197</v>
      </c>
      <c r="E9607" s="283">
        <v>69</v>
      </c>
      <c r="F9607" s="283">
        <v>1327</v>
      </c>
      <c r="G9607" s="24">
        <v>100</v>
      </c>
      <c r="H9607" s="24">
        <v>0</v>
      </c>
      <c r="I9607" s="24">
        <v>0</v>
      </c>
      <c r="J9607" s="282">
        <v>15</v>
      </c>
      <c r="K9607" s="282">
        <v>0</v>
      </c>
    </row>
    <row r="9608" spans="1:11" x14ac:dyDescent="0.3">
      <c r="A9608" s="283" t="s">
        <v>2115</v>
      </c>
      <c r="B9608" s="283">
        <v>4</v>
      </c>
      <c r="C9608" s="24" t="str">
        <f t="shared" si="150"/>
        <v>eradica4</v>
      </c>
      <c r="D9608" s="283">
        <v>200</v>
      </c>
      <c r="E9608" s="283">
        <v>70</v>
      </c>
      <c r="F9608" s="283">
        <v>1350</v>
      </c>
      <c r="G9608" s="24">
        <v>100</v>
      </c>
      <c r="H9608" s="24">
        <v>0</v>
      </c>
      <c r="I9608" s="24">
        <v>0</v>
      </c>
      <c r="J9608" s="282">
        <v>15</v>
      </c>
      <c r="K9608" s="282">
        <v>0</v>
      </c>
    </row>
    <row r="9609" spans="1:11" x14ac:dyDescent="0.3">
      <c r="A9609" s="283" t="s">
        <v>2115</v>
      </c>
      <c r="B9609" s="283">
        <v>5</v>
      </c>
      <c r="C9609" s="24" t="str">
        <f t="shared" si="150"/>
        <v>eradica5</v>
      </c>
      <c r="D9609" s="283">
        <v>203</v>
      </c>
      <c r="E9609" s="283">
        <v>71</v>
      </c>
      <c r="F9609" s="283">
        <v>1376</v>
      </c>
      <c r="G9609" s="24">
        <v>100</v>
      </c>
      <c r="H9609" s="24">
        <v>0</v>
      </c>
      <c r="I9609" s="24">
        <v>0</v>
      </c>
      <c r="J9609" s="282">
        <v>15</v>
      </c>
      <c r="K9609" s="282">
        <v>0</v>
      </c>
    </row>
    <row r="9610" spans="1:11" x14ac:dyDescent="0.3">
      <c r="A9610" s="283" t="s">
        <v>2115</v>
      </c>
      <c r="B9610" s="283">
        <v>6</v>
      </c>
      <c r="C9610" s="24" t="str">
        <f t="shared" si="150"/>
        <v>eradica6</v>
      </c>
      <c r="D9610" s="283">
        <v>205</v>
      </c>
      <c r="E9610" s="283">
        <v>72</v>
      </c>
      <c r="F9610" s="283">
        <v>1407</v>
      </c>
      <c r="G9610" s="24">
        <v>100</v>
      </c>
      <c r="H9610" s="24">
        <v>0</v>
      </c>
      <c r="I9610" s="24">
        <v>0</v>
      </c>
      <c r="J9610" s="282">
        <v>15</v>
      </c>
      <c r="K9610" s="282">
        <v>0</v>
      </c>
    </row>
    <row r="9611" spans="1:11" x14ac:dyDescent="0.3">
      <c r="A9611" s="283" t="s">
        <v>2115</v>
      </c>
      <c r="B9611" s="283">
        <v>7</v>
      </c>
      <c r="C9611" s="24" t="str">
        <f t="shared" si="150"/>
        <v>eradica7</v>
      </c>
      <c r="D9611" s="283">
        <v>208</v>
      </c>
      <c r="E9611" s="283">
        <v>73</v>
      </c>
      <c r="F9611" s="283">
        <v>1442</v>
      </c>
      <c r="G9611" s="24">
        <v>100</v>
      </c>
      <c r="H9611" s="24">
        <v>0</v>
      </c>
      <c r="I9611" s="24">
        <v>0</v>
      </c>
      <c r="J9611" s="282">
        <v>15</v>
      </c>
      <c r="K9611" s="282">
        <v>0</v>
      </c>
    </row>
    <row r="9612" spans="1:11" x14ac:dyDescent="0.3">
      <c r="A9612" s="283" t="s">
        <v>2115</v>
      </c>
      <c r="B9612" s="283">
        <v>8</v>
      </c>
      <c r="C9612" s="24" t="str">
        <f t="shared" si="150"/>
        <v>eradica8</v>
      </c>
      <c r="D9612" s="283">
        <v>211</v>
      </c>
      <c r="E9612" s="283">
        <v>74</v>
      </c>
      <c r="F9612" s="283">
        <v>1481</v>
      </c>
      <c r="G9612" s="24">
        <v>100</v>
      </c>
      <c r="H9612" s="24">
        <v>0</v>
      </c>
      <c r="I9612" s="24">
        <v>0</v>
      </c>
      <c r="J9612" s="282">
        <v>15</v>
      </c>
      <c r="K9612" s="282">
        <v>0</v>
      </c>
    </row>
    <row r="9613" spans="1:11" x14ac:dyDescent="0.3">
      <c r="A9613" s="283" t="s">
        <v>2115</v>
      </c>
      <c r="B9613" s="283">
        <v>9</v>
      </c>
      <c r="C9613" s="24" t="str">
        <f t="shared" si="150"/>
        <v>eradica9</v>
      </c>
      <c r="D9613" s="283">
        <v>214</v>
      </c>
      <c r="E9613" s="283">
        <v>75</v>
      </c>
      <c r="F9613" s="283">
        <v>1525</v>
      </c>
      <c r="G9613" s="24">
        <v>100</v>
      </c>
      <c r="H9613" s="24">
        <v>0</v>
      </c>
      <c r="I9613" s="24">
        <v>0</v>
      </c>
      <c r="J9613" s="282">
        <v>15</v>
      </c>
      <c r="K9613" s="282">
        <v>0</v>
      </c>
    </row>
    <row r="9614" spans="1:11" x14ac:dyDescent="0.3">
      <c r="A9614" s="283" t="s">
        <v>2115</v>
      </c>
      <c r="B9614" s="283">
        <v>10</v>
      </c>
      <c r="C9614" s="24" t="str">
        <f t="shared" si="150"/>
        <v>eradica10</v>
      </c>
      <c r="D9614" s="283">
        <v>217</v>
      </c>
      <c r="E9614" s="283">
        <v>76</v>
      </c>
      <c r="F9614" s="283">
        <v>1573</v>
      </c>
      <c r="G9614" s="24">
        <v>100</v>
      </c>
      <c r="H9614" s="24">
        <v>0</v>
      </c>
      <c r="I9614" s="24">
        <v>0</v>
      </c>
      <c r="J9614" s="282">
        <v>15</v>
      </c>
      <c r="K9614" s="282">
        <v>0</v>
      </c>
    </row>
    <row r="9615" spans="1:11" x14ac:dyDescent="0.3">
      <c r="A9615" s="283" t="s">
        <v>2115</v>
      </c>
      <c r="B9615" s="283">
        <v>11</v>
      </c>
      <c r="C9615" s="24" t="str">
        <f t="shared" si="150"/>
        <v>eradica11</v>
      </c>
      <c r="D9615" s="283">
        <v>237</v>
      </c>
      <c r="E9615" s="283">
        <v>84</v>
      </c>
      <c r="F9615" s="283">
        <v>1731</v>
      </c>
      <c r="G9615" s="24">
        <v>100</v>
      </c>
      <c r="H9615" s="24">
        <v>0</v>
      </c>
      <c r="I9615" s="24">
        <v>0</v>
      </c>
      <c r="J9615" s="282">
        <v>15</v>
      </c>
      <c r="K9615" s="282">
        <v>0</v>
      </c>
    </row>
    <row r="9616" spans="1:11" x14ac:dyDescent="0.3">
      <c r="A9616" s="283" t="s">
        <v>2115</v>
      </c>
      <c r="B9616" s="283">
        <v>12</v>
      </c>
      <c r="C9616" s="24" t="str">
        <f t="shared" si="150"/>
        <v>eradica12</v>
      </c>
      <c r="D9616" s="283">
        <v>240</v>
      </c>
      <c r="E9616" s="283">
        <v>85</v>
      </c>
      <c r="F9616" s="283">
        <v>1793</v>
      </c>
      <c r="G9616" s="24">
        <v>100</v>
      </c>
      <c r="H9616" s="24">
        <v>0</v>
      </c>
      <c r="I9616" s="24">
        <v>0</v>
      </c>
      <c r="J9616" s="282">
        <v>15</v>
      </c>
      <c r="K9616" s="282">
        <v>0</v>
      </c>
    </row>
    <row r="9617" spans="1:11" x14ac:dyDescent="0.3">
      <c r="A9617" s="283" t="s">
        <v>2115</v>
      </c>
      <c r="B9617" s="283">
        <v>13</v>
      </c>
      <c r="C9617" s="24" t="str">
        <f t="shared" si="150"/>
        <v>eradica13</v>
      </c>
      <c r="D9617" s="283">
        <v>243</v>
      </c>
      <c r="E9617" s="283">
        <v>86</v>
      </c>
      <c r="F9617" s="283">
        <v>1861</v>
      </c>
      <c r="G9617" s="24">
        <v>100</v>
      </c>
      <c r="H9617" s="24">
        <v>0</v>
      </c>
      <c r="I9617" s="24">
        <v>0</v>
      </c>
      <c r="J9617" s="282">
        <v>15</v>
      </c>
      <c r="K9617" s="282">
        <v>0</v>
      </c>
    </row>
    <row r="9618" spans="1:11" x14ac:dyDescent="0.3">
      <c r="A9618" s="283" t="s">
        <v>2115</v>
      </c>
      <c r="B9618" s="283">
        <v>14</v>
      </c>
      <c r="C9618" s="24" t="str">
        <f t="shared" si="150"/>
        <v>eradica14</v>
      </c>
      <c r="D9618" s="283">
        <v>246</v>
      </c>
      <c r="E9618" s="283">
        <v>87</v>
      </c>
      <c r="F9618" s="283">
        <v>1935</v>
      </c>
      <c r="G9618" s="24">
        <v>100</v>
      </c>
      <c r="H9618" s="24">
        <v>0</v>
      </c>
      <c r="I9618" s="24">
        <v>0</v>
      </c>
      <c r="J9618" s="282">
        <v>15</v>
      </c>
      <c r="K9618" s="282">
        <v>0</v>
      </c>
    </row>
    <row r="9619" spans="1:11" x14ac:dyDescent="0.3">
      <c r="A9619" s="283" t="s">
        <v>2115</v>
      </c>
      <c r="B9619" s="283">
        <v>15</v>
      </c>
      <c r="C9619" s="24" t="str">
        <f t="shared" si="150"/>
        <v>eradica15</v>
      </c>
      <c r="D9619" s="283">
        <v>250</v>
      </c>
      <c r="E9619" s="283">
        <v>88</v>
      </c>
      <c r="F9619" s="283">
        <v>2014</v>
      </c>
      <c r="G9619" s="24">
        <v>100</v>
      </c>
      <c r="H9619" s="24">
        <v>0</v>
      </c>
      <c r="I9619" s="24">
        <v>0</v>
      </c>
      <c r="J9619" s="282">
        <v>15</v>
      </c>
      <c r="K9619" s="282">
        <v>0</v>
      </c>
    </row>
    <row r="9620" spans="1:11" x14ac:dyDescent="0.3">
      <c r="A9620" s="283" t="s">
        <v>2115</v>
      </c>
      <c r="B9620" s="283">
        <v>16</v>
      </c>
      <c r="C9620" s="24" t="str">
        <f t="shared" si="150"/>
        <v>eradica16</v>
      </c>
      <c r="D9620" s="283">
        <v>253</v>
      </c>
      <c r="E9620" s="283">
        <v>89</v>
      </c>
      <c r="F9620" s="283">
        <v>2100</v>
      </c>
      <c r="G9620" s="24">
        <v>100</v>
      </c>
      <c r="H9620" s="24">
        <v>0</v>
      </c>
      <c r="I9620" s="24">
        <v>0</v>
      </c>
      <c r="J9620" s="282">
        <v>15</v>
      </c>
      <c r="K9620" s="282">
        <v>0</v>
      </c>
    </row>
    <row r="9621" spans="1:11" x14ac:dyDescent="0.3">
      <c r="A9621" s="283" t="s">
        <v>2115</v>
      </c>
      <c r="B9621" s="283">
        <v>17</v>
      </c>
      <c r="C9621" s="24" t="str">
        <f t="shared" si="150"/>
        <v>eradica17</v>
      </c>
      <c r="D9621" s="283">
        <v>256</v>
      </c>
      <c r="E9621" s="283">
        <v>90</v>
      </c>
      <c r="F9621" s="283">
        <v>2192</v>
      </c>
      <c r="G9621" s="24">
        <v>100</v>
      </c>
      <c r="H9621" s="24">
        <v>0</v>
      </c>
      <c r="I9621" s="24">
        <v>0</v>
      </c>
      <c r="J9621" s="282">
        <v>15</v>
      </c>
      <c r="K9621" s="282">
        <v>0</v>
      </c>
    </row>
    <row r="9622" spans="1:11" x14ac:dyDescent="0.3">
      <c r="A9622" s="283" t="s">
        <v>2115</v>
      </c>
      <c r="B9622" s="283">
        <v>18</v>
      </c>
      <c r="C9622" s="24" t="str">
        <f t="shared" si="150"/>
        <v>eradica18</v>
      </c>
      <c r="D9622" s="283">
        <v>259</v>
      </c>
      <c r="E9622" s="283">
        <v>92</v>
      </c>
      <c r="F9622" s="283">
        <v>2290</v>
      </c>
      <c r="G9622" s="24">
        <v>100</v>
      </c>
      <c r="H9622" s="24">
        <v>0</v>
      </c>
      <c r="I9622" s="24">
        <v>0</v>
      </c>
      <c r="J9622" s="282">
        <v>15</v>
      </c>
      <c r="K9622" s="282">
        <v>0</v>
      </c>
    </row>
    <row r="9623" spans="1:11" x14ac:dyDescent="0.3">
      <c r="A9623" s="283" t="s">
        <v>2115</v>
      </c>
      <c r="B9623" s="283">
        <v>19</v>
      </c>
      <c r="C9623" s="24" t="str">
        <f t="shared" si="150"/>
        <v>eradica19</v>
      </c>
      <c r="D9623" s="283">
        <v>263</v>
      </c>
      <c r="E9623" s="283">
        <v>93</v>
      </c>
      <c r="F9623" s="283">
        <v>2395</v>
      </c>
      <c r="G9623" s="24">
        <v>100</v>
      </c>
      <c r="H9623" s="24">
        <v>0</v>
      </c>
      <c r="I9623" s="24">
        <v>0</v>
      </c>
      <c r="J9623" s="282">
        <v>15</v>
      </c>
      <c r="K9623" s="282">
        <v>0</v>
      </c>
    </row>
    <row r="9624" spans="1:11" x14ac:dyDescent="0.3">
      <c r="A9624" s="283" t="s">
        <v>2115</v>
      </c>
      <c r="B9624" s="283">
        <v>20</v>
      </c>
      <c r="C9624" s="24" t="str">
        <f t="shared" si="150"/>
        <v>eradica20</v>
      </c>
      <c r="D9624" s="283">
        <v>266</v>
      </c>
      <c r="E9624" s="283">
        <v>94</v>
      </c>
      <c r="F9624" s="283">
        <v>2508</v>
      </c>
      <c r="G9624" s="24">
        <v>100</v>
      </c>
      <c r="H9624" s="24">
        <v>0</v>
      </c>
      <c r="I9624" s="24">
        <v>0</v>
      </c>
      <c r="J9624" s="282">
        <v>15</v>
      </c>
      <c r="K9624" s="282">
        <v>0</v>
      </c>
    </row>
    <row r="9625" spans="1:11" x14ac:dyDescent="0.3">
      <c r="A9625" s="283" t="s">
        <v>2115</v>
      </c>
      <c r="B9625" s="283">
        <v>21</v>
      </c>
      <c r="C9625" s="24" t="str">
        <f t="shared" si="150"/>
        <v>eradica21</v>
      </c>
      <c r="D9625" s="283">
        <v>291</v>
      </c>
      <c r="E9625" s="283">
        <v>103</v>
      </c>
      <c r="F9625" s="283">
        <v>2811</v>
      </c>
      <c r="G9625" s="24">
        <v>100</v>
      </c>
      <c r="H9625" s="24">
        <v>0</v>
      </c>
      <c r="I9625" s="24">
        <v>0</v>
      </c>
      <c r="J9625" s="282">
        <v>15</v>
      </c>
      <c r="K9625" s="282">
        <v>0</v>
      </c>
    </row>
    <row r="9626" spans="1:11" x14ac:dyDescent="0.3">
      <c r="A9626" s="283" t="s">
        <v>2115</v>
      </c>
      <c r="B9626" s="283">
        <v>22</v>
      </c>
      <c r="C9626" s="24" t="str">
        <f t="shared" si="150"/>
        <v>eradica22</v>
      </c>
      <c r="D9626" s="283">
        <v>295</v>
      </c>
      <c r="E9626" s="283">
        <v>104</v>
      </c>
      <c r="F9626" s="283">
        <v>2948</v>
      </c>
      <c r="G9626" s="24">
        <v>100</v>
      </c>
      <c r="H9626" s="24">
        <v>0</v>
      </c>
      <c r="I9626" s="24">
        <v>0</v>
      </c>
      <c r="J9626" s="282">
        <v>15</v>
      </c>
      <c r="K9626" s="282">
        <v>0</v>
      </c>
    </row>
    <row r="9627" spans="1:11" x14ac:dyDescent="0.3">
      <c r="A9627" s="283" t="s">
        <v>2115</v>
      </c>
      <c r="B9627" s="283">
        <v>23</v>
      </c>
      <c r="C9627" s="24" t="str">
        <f t="shared" si="150"/>
        <v>eradica23</v>
      </c>
      <c r="D9627" s="283">
        <v>298</v>
      </c>
      <c r="E9627" s="283">
        <v>105</v>
      </c>
      <c r="F9627" s="283">
        <v>3092</v>
      </c>
      <c r="G9627" s="24">
        <v>100</v>
      </c>
      <c r="H9627" s="24">
        <v>0</v>
      </c>
      <c r="I9627" s="24">
        <v>0</v>
      </c>
      <c r="J9627" s="282">
        <v>15</v>
      </c>
      <c r="K9627" s="282">
        <v>0</v>
      </c>
    </row>
    <row r="9628" spans="1:11" x14ac:dyDescent="0.3">
      <c r="A9628" s="283" t="s">
        <v>2115</v>
      </c>
      <c r="B9628" s="283">
        <v>24</v>
      </c>
      <c r="C9628" s="24" t="str">
        <f t="shared" si="150"/>
        <v>eradica24</v>
      </c>
      <c r="D9628" s="283">
        <v>302</v>
      </c>
      <c r="E9628" s="283">
        <v>107</v>
      </c>
      <c r="F9628" s="283">
        <v>3246</v>
      </c>
      <c r="G9628" s="24">
        <v>100</v>
      </c>
      <c r="H9628" s="24">
        <v>0</v>
      </c>
      <c r="I9628" s="24">
        <v>0</v>
      </c>
      <c r="J9628" s="282">
        <v>15</v>
      </c>
      <c r="K9628" s="282">
        <v>0</v>
      </c>
    </row>
    <row r="9629" spans="1:11" x14ac:dyDescent="0.3">
      <c r="A9629" s="283" t="s">
        <v>2115</v>
      </c>
      <c r="B9629" s="283">
        <v>25</v>
      </c>
      <c r="C9629" s="24" t="str">
        <f t="shared" si="150"/>
        <v>eradica25</v>
      </c>
      <c r="D9629" s="283">
        <v>306</v>
      </c>
      <c r="E9629" s="283">
        <v>108</v>
      </c>
      <c r="F9629" s="283">
        <v>3407</v>
      </c>
      <c r="G9629" s="24">
        <v>100</v>
      </c>
      <c r="H9629" s="24">
        <v>0</v>
      </c>
      <c r="I9629" s="24">
        <v>0</v>
      </c>
      <c r="J9629" s="282">
        <v>15</v>
      </c>
      <c r="K9629" s="282">
        <v>0</v>
      </c>
    </row>
    <row r="9630" spans="1:11" x14ac:dyDescent="0.3">
      <c r="A9630" s="283" t="s">
        <v>2115</v>
      </c>
      <c r="B9630" s="283">
        <v>26</v>
      </c>
      <c r="C9630" s="24" t="str">
        <f t="shared" si="150"/>
        <v>eradica26</v>
      </c>
      <c r="D9630" s="283">
        <v>310</v>
      </c>
      <c r="E9630" s="283">
        <v>109</v>
      </c>
      <c r="F9630" s="283">
        <v>3448</v>
      </c>
      <c r="G9630" s="24">
        <v>100</v>
      </c>
      <c r="H9630" s="24">
        <v>0</v>
      </c>
      <c r="I9630" s="24">
        <v>0</v>
      </c>
      <c r="J9630" s="282">
        <v>15</v>
      </c>
      <c r="K9630" s="282">
        <v>0</v>
      </c>
    </row>
    <row r="9631" spans="1:11" x14ac:dyDescent="0.3">
      <c r="A9631" s="283" t="s">
        <v>2115</v>
      </c>
      <c r="B9631" s="283">
        <v>27</v>
      </c>
      <c r="C9631" s="24" t="str">
        <f t="shared" si="150"/>
        <v>eradica27</v>
      </c>
      <c r="D9631" s="283">
        <v>314</v>
      </c>
      <c r="E9631" s="283">
        <v>111</v>
      </c>
      <c r="F9631" s="283">
        <v>3489</v>
      </c>
      <c r="G9631" s="24">
        <v>100</v>
      </c>
      <c r="H9631" s="24">
        <v>0</v>
      </c>
      <c r="I9631" s="24">
        <v>0</v>
      </c>
      <c r="J9631" s="282">
        <v>15</v>
      </c>
      <c r="K9631" s="282">
        <v>0</v>
      </c>
    </row>
    <row r="9632" spans="1:11" x14ac:dyDescent="0.3">
      <c r="A9632" s="283" t="s">
        <v>2115</v>
      </c>
      <c r="B9632" s="283">
        <v>28</v>
      </c>
      <c r="C9632" s="24" t="str">
        <f t="shared" si="150"/>
        <v>eradica28</v>
      </c>
      <c r="D9632" s="283">
        <v>318</v>
      </c>
      <c r="E9632" s="283">
        <v>112</v>
      </c>
      <c r="F9632" s="283">
        <v>3531</v>
      </c>
      <c r="G9632" s="24">
        <v>100</v>
      </c>
      <c r="H9632" s="24">
        <v>0</v>
      </c>
      <c r="I9632" s="24">
        <v>0</v>
      </c>
      <c r="J9632" s="282">
        <v>15</v>
      </c>
      <c r="K9632" s="282">
        <v>0</v>
      </c>
    </row>
    <row r="9633" spans="1:11" x14ac:dyDescent="0.3">
      <c r="A9633" s="283" t="s">
        <v>2115</v>
      </c>
      <c r="B9633" s="283">
        <v>29</v>
      </c>
      <c r="C9633" s="24" t="str">
        <f t="shared" si="150"/>
        <v>eradica29</v>
      </c>
      <c r="D9633" s="283">
        <v>322</v>
      </c>
      <c r="E9633" s="283">
        <v>114</v>
      </c>
      <c r="F9633" s="283">
        <v>3573</v>
      </c>
      <c r="G9633" s="24">
        <v>100</v>
      </c>
      <c r="H9633" s="24">
        <v>0</v>
      </c>
      <c r="I9633" s="24">
        <v>0</v>
      </c>
      <c r="J9633" s="282">
        <v>15</v>
      </c>
      <c r="K9633" s="282">
        <v>0</v>
      </c>
    </row>
    <row r="9634" spans="1:11" x14ac:dyDescent="0.3">
      <c r="A9634" s="283" t="s">
        <v>2115</v>
      </c>
      <c r="B9634" s="283">
        <v>30</v>
      </c>
      <c r="C9634" s="24" t="str">
        <f t="shared" si="150"/>
        <v>eradica30</v>
      </c>
      <c r="D9634" s="283">
        <v>326</v>
      </c>
      <c r="E9634" s="283">
        <v>115</v>
      </c>
      <c r="F9634" s="283">
        <v>3615</v>
      </c>
      <c r="G9634" s="24">
        <v>100</v>
      </c>
      <c r="H9634" s="24">
        <v>0</v>
      </c>
      <c r="I9634" s="24">
        <v>0</v>
      </c>
      <c r="J9634" s="282">
        <v>15</v>
      </c>
      <c r="K9634" s="282">
        <v>0</v>
      </c>
    </row>
    <row r="9635" spans="1:11" x14ac:dyDescent="0.3">
      <c r="A9635" s="283" t="s">
        <v>2115</v>
      </c>
      <c r="B9635" s="283">
        <v>31</v>
      </c>
      <c r="C9635" s="24" t="str">
        <f t="shared" si="150"/>
        <v>eradica31</v>
      </c>
      <c r="D9635" s="283">
        <v>356</v>
      </c>
      <c r="E9635" s="283">
        <v>126</v>
      </c>
      <c r="F9635" s="283">
        <v>3924</v>
      </c>
      <c r="G9635" s="24">
        <v>100</v>
      </c>
      <c r="H9635" s="24">
        <v>0</v>
      </c>
      <c r="I9635" s="24">
        <v>0</v>
      </c>
      <c r="J9635" s="282">
        <v>15</v>
      </c>
      <c r="K9635" s="282">
        <v>0</v>
      </c>
    </row>
    <row r="9636" spans="1:11" x14ac:dyDescent="0.3">
      <c r="A9636" s="283" t="s">
        <v>2115</v>
      </c>
      <c r="B9636" s="283">
        <v>32</v>
      </c>
      <c r="C9636" s="24" t="str">
        <f t="shared" si="150"/>
        <v>eradica32</v>
      </c>
      <c r="D9636" s="283">
        <v>361</v>
      </c>
      <c r="E9636" s="283">
        <v>127</v>
      </c>
      <c r="F9636" s="283">
        <v>3971</v>
      </c>
      <c r="G9636" s="24">
        <v>100</v>
      </c>
      <c r="H9636" s="24">
        <v>0</v>
      </c>
      <c r="I9636" s="24">
        <v>0</v>
      </c>
      <c r="J9636" s="282">
        <v>15</v>
      </c>
      <c r="K9636" s="282">
        <v>0</v>
      </c>
    </row>
    <row r="9637" spans="1:11" x14ac:dyDescent="0.3">
      <c r="A9637" s="283" t="s">
        <v>2115</v>
      </c>
      <c r="B9637" s="283">
        <v>33</v>
      </c>
      <c r="C9637" s="24" t="str">
        <f t="shared" si="150"/>
        <v>eradica33</v>
      </c>
      <c r="D9637" s="283">
        <v>365</v>
      </c>
      <c r="E9637" s="283">
        <v>129</v>
      </c>
      <c r="F9637" s="283">
        <v>4018</v>
      </c>
      <c r="G9637" s="24">
        <v>100</v>
      </c>
      <c r="H9637" s="24">
        <v>0</v>
      </c>
      <c r="I9637" s="24">
        <v>0</v>
      </c>
      <c r="J9637" s="282">
        <v>15</v>
      </c>
      <c r="K9637" s="282">
        <v>0</v>
      </c>
    </row>
    <row r="9638" spans="1:11" x14ac:dyDescent="0.3">
      <c r="A9638" s="283" t="s">
        <v>2115</v>
      </c>
      <c r="B9638" s="283">
        <v>34</v>
      </c>
      <c r="C9638" s="24" t="str">
        <f t="shared" si="150"/>
        <v>eradica34</v>
      </c>
      <c r="D9638" s="283">
        <v>370</v>
      </c>
      <c r="E9638" s="283">
        <v>131</v>
      </c>
      <c r="F9638" s="283">
        <v>4066</v>
      </c>
      <c r="G9638" s="24">
        <v>100</v>
      </c>
      <c r="H9638" s="24">
        <v>0</v>
      </c>
      <c r="I9638" s="24">
        <v>0</v>
      </c>
      <c r="J9638" s="282">
        <v>15</v>
      </c>
      <c r="K9638" s="282">
        <v>0</v>
      </c>
    </row>
    <row r="9639" spans="1:11" x14ac:dyDescent="0.3">
      <c r="A9639" s="283" t="s">
        <v>2115</v>
      </c>
      <c r="B9639" s="283">
        <v>35</v>
      </c>
      <c r="C9639" s="24" t="str">
        <f t="shared" si="150"/>
        <v>eradica35</v>
      </c>
      <c r="D9639" s="283">
        <v>374</v>
      </c>
      <c r="E9639" s="283">
        <v>132</v>
      </c>
      <c r="F9639" s="283">
        <v>4115</v>
      </c>
      <c r="G9639" s="24">
        <v>100</v>
      </c>
      <c r="H9639" s="24">
        <v>0</v>
      </c>
      <c r="I9639" s="24">
        <v>0</v>
      </c>
      <c r="J9639" s="282">
        <v>15</v>
      </c>
      <c r="K9639" s="282">
        <v>0</v>
      </c>
    </row>
    <row r="9640" spans="1:11" x14ac:dyDescent="0.3">
      <c r="A9640" s="283" t="s">
        <v>2115</v>
      </c>
      <c r="B9640" s="283">
        <v>36</v>
      </c>
      <c r="C9640" s="24" t="str">
        <f t="shared" si="150"/>
        <v>eradica36</v>
      </c>
      <c r="D9640" s="283">
        <v>379</v>
      </c>
      <c r="E9640" s="283">
        <v>134</v>
      </c>
      <c r="F9640" s="283">
        <v>4164</v>
      </c>
      <c r="G9640" s="24">
        <v>100</v>
      </c>
      <c r="H9640" s="24">
        <v>0</v>
      </c>
      <c r="I9640" s="24">
        <v>0</v>
      </c>
      <c r="J9640" s="282">
        <v>15</v>
      </c>
      <c r="K9640" s="282">
        <v>0</v>
      </c>
    </row>
    <row r="9641" spans="1:11" x14ac:dyDescent="0.3">
      <c r="A9641" s="283" t="s">
        <v>2115</v>
      </c>
      <c r="B9641" s="283">
        <v>37</v>
      </c>
      <c r="C9641" s="24" t="str">
        <f t="shared" si="150"/>
        <v>eradica37</v>
      </c>
      <c r="D9641" s="283">
        <v>384</v>
      </c>
      <c r="E9641" s="283">
        <v>136</v>
      </c>
      <c r="F9641" s="283">
        <v>4213</v>
      </c>
      <c r="G9641" s="24">
        <v>100</v>
      </c>
      <c r="H9641" s="24">
        <v>0</v>
      </c>
      <c r="I9641" s="24">
        <v>0</v>
      </c>
      <c r="J9641" s="282">
        <v>15</v>
      </c>
      <c r="K9641" s="282">
        <v>0</v>
      </c>
    </row>
    <row r="9642" spans="1:11" x14ac:dyDescent="0.3">
      <c r="A9642" s="283" t="s">
        <v>2115</v>
      </c>
      <c r="B9642" s="283">
        <v>38</v>
      </c>
      <c r="C9642" s="24" t="str">
        <f t="shared" si="150"/>
        <v>eradica38</v>
      </c>
      <c r="D9642" s="283">
        <v>388</v>
      </c>
      <c r="E9642" s="283">
        <v>137</v>
      </c>
      <c r="F9642" s="283">
        <v>4263</v>
      </c>
      <c r="G9642" s="24">
        <v>100</v>
      </c>
      <c r="H9642" s="24">
        <v>0</v>
      </c>
      <c r="I9642" s="24">
        <v>0</v>
      </c>
      <c r="J9642" s="282">
        <v>15</v>
      </c>
      <c r="K9642" s="282">
        <v>0</v>
      </c>
    </row>
    <row r="9643" spans="1:11" x14ac:dyDescent="0.3">
      <c r="A9643" s="283" t="s">
        <v>2115</v>
      </c>
      <c r="B9643" s="283">
        <v>39</v>
      </c>
      <c r="C9643" s="24" t="str">
        <f t="shared" si="150"/>
        <v>eradica39</v>
      </c>
      <c r="D9643" s="283">
        <v>393</v>
      </c>
      <c r="E9643" s="283">
        <v>139</v>
      </c>
      <c r="F9643" s="283">
        <v>4314</v>
      </c>
      <c r="G9643" s="24">
        <v>100</v>
      </c>
      <c r="H9643" s="24">
        <v>0</v>
      </c>
      <c r="I9643" s="24">
        <v>0</v>
      </c>
      <c r="J9643" s="282">
        <v>15</v>
      </c>
      <c r="K9643" s="282">
        <v>0</v>
      </c>
    </row>
    <row r="9644" spans="1:11" x14ac:dyDescent="0.3">
      <c r="A9644" s="283" t="s">
        <v>2115</v>
      </c>
      <c r="B9644" s="283">
        <v>40</v>
      </c>
      <c r="C9644" s="24" t="str">
        <f t="shared" si="150"/>
        <v>eradica40</v>
      </c>
      <c r="D9644" s="283">
        <v>398</v>
      </c>
      <c r="E9644" s="283">
        <v>141</v>
      </c>
      <c r="F9644" s="283">
        <v>4366</v>
      </c>
      <c r="G9644" s="24">
        <v>100</v>
      </c>
      <c r="H9644" s="24">
        <v>0</v>
      </c>
      <c r="I9644" s="24">
        <v>0</v>
      </c>
      <c r="J9644" s="282">
        <v>15</v>
      </c>
      <c r="K9644" s="282">
        <v>0</v>
      </c>
    </row>
    <row r="9645" spans="1:11" x14ac:dyDescent="0.3">
      <c r="A9645" s="283" t="s">
        <v>2115</v>
      </c>
      <c r="B9645" s="283">
        <v>41</v>
      </c>
      <c r="C9645" s="24" t="str">
        <f t="shared" si="150"/>
        <v>eradica41</v>
      </c>
      <c r="D9645" s="283">
        <v>435</v>
      </c>
      <c r="E9645" s="283">
        <v>154</v>
      </c>
      <c r="F9645" s="283">
        <v>4789</v>
      </c>
      <c r="G9645" s="24">
        <v>100</v>
      </c>
      <c r="H9645" s="24">
        <v>0</v>
      </c>
      <c r="I9645" s="24">
        <v>0</v>
      </c>
      <c r="J9645" s="282">
        <v>15</v>
      </c>
      <c r="K9645" s="282">
        <v>0</v>
      </c>
    </row>
    <row r="9646" spans="1:11" x14ac:dyDescent="0.3">
      <c r="A9646" s="283" t="s">
        <v>2115</v>
      </c>
      <c r="B9646" s="283">
        <v>42</v>
      </c>
      <c r="C9646" s="24" t="str">
        <f t="shared" si="150"/>
        <v>eradica42</v>
      </c>
      <c r="D9646" s="283">
        <v>440</v>
      </c>
      <c r="E9646" s="283">
        <v>156</v>
      </c>
      <c r="F9646" s="283">
        <v>4846</v>
      </c>
      <c r="G9646" s="24">
        <v>100</v>
      </c>
      <c r="H9646" s="24">
        <v>0</v>
      </c>
      <c r="I9646" s="24">
        <v>0</v>
      </c>
      <c r="J9646" s="282">
        <v>15</v>
      </c>
      <c r="K9646" s="282">
        <v>0</v>
      </c>
    </row>
    <row r="9647" spans="1:11" x14ac:dyDescent="0.3">
      <c r="A9647" s="283" t="s">
        <v>2115</v>
      </c>
      <c r="B9647" s="283">
        <v>43</v>
      </c>
      <c r="C9647" s="24" t="str">
        <f t="shared" si="150"/>
        <v>eradica43</v>
      </c>
      <c r="D9647" s="283">
        <v>445</v>
      </c>
      <c r="E9647" s="283">
        <v>157</v>
      </c>
      <c r="F9647" s="283">
        <v>4904</v>
      </c>
      <c r="G9647" s="24">
        <v>100</v>
      </c>
      <c r="H9647" s="24">
        <v>0</v>
      </c>
      <c r="I9647" s="24">
        <v>0</v>
      </c>
      <c r="J9647" s="282">
        <v>15</v>
      </c>
      <c r="K9647" s="282">
        <v>0</v>
      </c>
    </row>
    <row r="9648" spans="1:11" x14ac:dyDescent="0.3">
      <c r="A9648" s="283" t="s">
        <v>2115</v>
      </c>
      <c r="B9648" s="283">
        <v>44</v>
      </c>
      <c r="C9648" s="24" t="str">
        <f t="shared" si="150"/>
        <v>eradica44</v>
      </c>
      <c r="D9648" s="283">
        <v>451</v>
      </c>
      <c r="E9648" s="283">
        <v>159</v>
      </c>
      <c r="F9648" s="283">
        <v>4968</v>
      </c>
      <c r="G9648" s="24">
        <v>100</v>
      </c>
      <c r="H9648" s="24">
        <v>0</v>
      </c>
      <c r="I9648" s="24">
        <v>0</v>
      </c>
      <c r="J9648" s="282">
        <v>15</v>
      </c>
      <c r="K9648" s="282">
        <v>0</v>
      </c>
    </row>
    <row r="9649" spans="1:11" x14ac:dyDescent="0.3">
      <c r="A9649" s="283" t="s">
        <v>2115</v>
      </c>
      <c r="B9649" s="283">
        <v>45</v>
      </c>
      <c r="C9649" s="24" t="str">
        <f t="shared" si="150"/>
        <v>eradica45</v>
      </c>
      <c r="D9649" s="283">
        <v>456</v>
      </c>
      <c r="E9649" s="283">
        <v>161</v>
      </c>
      <c r="F9649" s="283">
        <v>5032</v>
      </c>
      <c r="G9649" s="24">
        <v>100</v>
      </c>
      <c r="H9649" s="24">
        <v>0</v>
      </c>
      <c r="I9649" s="24">
        <v>0</v>
      </c>
      <c r="J9649" s="282">
        <v>15</v>
      </c>
      <c r="K9649" s="282">
        <v>0</v>
      </c>
    </row>
    <row r="9650" spans="1:11" x14ac:dyDescent="0.3">
      <c r="A9650" s="283" t="s">
        <v>2115</v>
      </c>
      <c r="B9650" s="283">
        <v>46</v>
      </c>
      <c r="C9650" s="24" t="str">
        <f t="shared" si="150"/>
        <v>eradica46</v>
      </c>
      <c r="D9650" s="283">
        <v>462</v>
      </c>
      <c r="E9650" s="283">
        <v>163</v>
      </c>
      <c r="F9650" s="283">
        <v>5092</v>
      </c>
      <c r="G9650" s="24">
        <v>100</v>
      </c>
      <c r="H9650" s="24">
        <v>0</v>
      </c>
      <c r="I9650" s="24">
        <v>0</v>
      </c>
      <c r="J9650" s="282">
        <v>15</v>
      </c>
      <c r="K9650" s="282">
        <v>0</v>
      </c>
    </row>
    <row r="9651" spans="1:11" x14ac:dyDescent="0.3">
      <c r="A9651" s="283" t="s">
        <v>2115</v>
      </c>
      <c r="B9651" s="283">
        <v>47</v>
      </c>
      <c r="C9651" s="24" t="str">
        <f t="shared" si="150"/>
        <v>eradica47</v>
      </c>
      <c r="D9651" s="283">
        <v>468</v>
      </c>
      <c r="E9651" s="283">
        <v>165</v>
      </c>
      <c r="F9651" s="283">
        <v>5157</v>
      </c>
      <c r="G9651" s="24">
        <v>100</v>
      </c>
      <c r="H9651" s="24">
        <v>0</v>
      </c>
      <c r="I9651" s="24">
        <v>0</v>
      </c>
      <c r="J9651" s="282">
        <v>15</v>
      </c>
      <c r="K9651" s="282">
        <v>0</v>
      </c>
    </row>
    <row r="9652" spans="1:11" x14ac:dyDescent="0.3">
      <c r="A9652" s="283" t="s">
        <v>2115</v>
      </c>
      <c r="B9652" s="283">
        <v>48</v>
      </c>
      <c r="C9652" s="24" t="str">
        <f t="shared" si="150"/>
        <v>eradica48</v>
      </c>
      <c r="D9652" s="283">
        <v>473</v>
      </c>
      <c r="E9652" s="283">
        <v>167</v>
      </c>
      <c r="F9652" s="283">
        <v>5224</v>
      </c>
      <c r="G9652" s="24">
        <v>100</v>
      </c>
      <c r="H9652" s="24">
        <v>0</v>
      </c>
      <c r="I9652" s="24">
        <v>0</v>
      </c>
      <c r="J9652" s="282">
        <v>15</v>
      </c>
      <c r="K9652" s="282">
        <v>0</v>
      </c>
    </row>
    <row r="9653" spans="1:11" x14ac:dyDescent="0.3">
      <c r="A9653" s="283" t="s">
        <v>2115</v>
      </c>
      <c r="B9653" s="283">
        <v>49</v>
      </c>
      <c r="C9653" s="24" t="str">
        <f t="shared" si="150"/>
        <v>eradica49</v>
      </c>
      <c r="D9653" s="283">
        <v>479</v>
      </c>
      <c r="E9653" s="283">
        <v>169</v>
      </c>
      <c r="F9653" s="283">
        <v>5287</v>
      </c>
      <c r="G9653" s="24">
        <v>100</v>
      </c>
      <c r="H9653" s="24">
        <v>0</v>
      </c>
      <c r="I9653" s="24">
        <v>0</v>
      </c>
      <c r="J9653" s="282">
        <v>15</v>
      </c>
      <c r="K9653" s="282">
        <v>0</v>
      </c>
    </row>
    <row r="9654" spans="1:11" x14ac:dyDescent="0.3">
      <c r="A9654" s="283" t="s">
        <v>2115</v>
      </c>
      <c r="B9654" s="283">
        <v>50</v>
      </c>
      <c r="C9654" s="24" t="str">
        <f t="shared" si="150"/>
        <v>eradica50</v>
      </c>
      <c r="D9654" s="283">
        <v>485</v>
      </c>
      <c r="E9654" s="283">
        <v>171</v>
      </c>
      <c r="F9654" s="283">
        <v>5356</v>
      </c>
      <c r="G9654" s="24">
        <v>100</v>
      </c>
      <c r="H9654" s="24">
        <v>0</v>
      </c>
      <c r="I9654" s="24">
        <v>0</v>
      </c>
      <c r="J9654" s="282">
        <v>15</v>
      </c>
      <c r="K9654" s="282">
        <v>0</v>
      </c>
    </row>
    <row r="9655" spans="1:11" x14ac:dyDescent="0.3">
      <c r="A9655" s="283" t="s">
        <v>2115</v>
      </c>
      <c r="B9655" s="283">
        <v>51</v>
      </c>
      <c r="C9655" s="24" t="str">
        <f t="shared" si="150"/>
        <v>eradica51</v>
      </c>
      <c r="D9655" s="283">
        <v>529</v>
      </c>
      <c r="E9655" s="283">
        <v>187</v>
      </c>
      <c r="F9655" s="283">
        <v>5830</v>
      </c>
      <c r="G9655" s="24">
        <v>100</v>
      </c>
      <c r="H9655" s="24">
        <v>0</v>
      </c>
      <c r="I9655" s="24">
        <v>0</v>
      </c>
      <c r="J9655" s="282">
        <v>15</v>
      </c>
      <c r="K9655" s="282">
        <v>0</v>
      </c>
    </row>
    <row r="9656" spans="1:11" x14ac:dyDescent="0.3">
      <c r="A9656" s="283" t="s">
        <v>2115</v>
      </c>
      <c r="B9656" s="283">
        <v>52</v>
      </c>
      <c r="C9656" s="24" t="str">
        <f t="shared" si="150"/>
        <v>eradica52</v>
      </c>
      <c r="D9656" s="283">
        <v>536</v>
      </c>
      <c r="E9656" s="283">
        <v>189</v>
      </c>
      <c r="F9656" s="283">
        <v>5899</v>
      </c>
      <c r="G9656" s="24">
        <v>100</v>
      </c>
      <c r="H9656" s="24">
        <v>0</v>
      </c>
      <c r="I9656" s="24">
        <v>0</v>
      </c>
      <c r="J9656" s="282">
        <v>15</v>
      </c>
      <c r="K9656" s="282">
        <v>0</v>
      </c>
    </row>
    <row r="9657" spans="1:11" x14ac:dyDescent="0.3">
      <c r="A9657" s="283" t="s">
        <v>2115</v>
      </c>
      <c r="B9657" s="283">
        <v>53</v>
      </c>
      <c r="C9657" s="24" t="str">
        <f t="shared" si="150"/>
        <v>eradica53</v>
      </c>
      <c r="D9657" s="283">
        <v>542</v>
      </c>
      <c r="E9657" s="283">
        <v>192</v>
      </c>
      <c r="F9657" s="283">
        <v>5975</v>
      </c>
      <c r="G9657" s="24">
        <v>100</v>
      </c>
      <c r="H9657" s="24">
        <v>0</v>
      </c>
      <c r="I9657" s="24">
        <v>0</v>
      </c>
      <c r="J9657" s="282">
        <v>15</v>
      </c>
      <c r="K9657" s="282">
        <v>0</v>
      </c>
    </row>
    <row r="9658" spans="1:11" x14ac:dyDescent="0.3">
      <c r="A9658" s="283" t="s">
        <v>2115</v>
      </c>
      <c r="B9658" s="283">
        <v>54</v>
      </c>
      <c r="C9658" s="24" t="str">
        <f t="shared" si="150"/>
        <v>eradica54</v>
      </c>
      <c r="D9658" s="283">
        <v>549</v>
      </c>
      <c r="E9658" s="283">
        <v>194</v>
      </c>
      <c r="F9658" s="283">
        <v>6053</v>
      </c>
      <c r="G9658" s="24">
        <v>100</v>
      </c>
      <c r="H9658" s="24">
        <v>0</v>
      </c>
      <c r="I9658" s="24">
        <v>0</v>
      </c>
      <c r="J9658" s="282">
        <v>15</v>
      </c>
      <c r="K9658" s="282">
        <v>0</v>
      </c>
    </row>
    <row r="9659" spans="1:11" x14ac:dyDescent="0.3">
      <c r="A9659" s="283" t="s">
        <v>2115</v>
      </c>
      <c r="B9659" s="283">
        <v>55</v>
      </c>
      <c r="C9659" s="24" t="str">
        <f t="shared" si="150"/>
        <v>eradica55</v>
      </c>
      <c r="D9659" s="283">
        <v>555</v>
      </c>
      <c r="E9659" s="283">
        <v>196</v>
      </c>
      <c r="F9659" s="283">
        <v>6126</v>
      </c>
      <c r="G9659" s="24">
        <v>100</v>
      </c>
      <c r="H9659" s="24">
        <v>0</v>
      </c>
      <c r="I9659" s="24">
        <v>0</v>
      </c>
      <c r="J9659" s="282">
        <v>15</v>
      </c>
      <c r="K9659" s="282">
        <v>0</v>
      </c>
    </row>
    <row r="9660" spans="1:11" x14ac:dyDescent="0.3">
      <c r="A9660" s="283" t="s">
        <v>2115</v>
      </c>
      <c r="B9660" s="283">
        <v>56</v>
      </c>
      <c r="C9660" s="24" t="str">
        <f t="shared" si="150"/>
        <v>eradica56</v>
      </c>
      <c r="D9660" s="283">
        <v>562</v>
      </c>
      <c r="E9660" s="283">
        <v>199</v>
      </c>
      <c r="F9660" s="283">
        <v>6206</v>
      </c>
      <c r="G9660" s="24">
        <v>100</v>
      </c>
      <c r="H9660" s="24">
        <v>0</v>
      </c>
      <c r="I9660" s="24">
        <v>0</v>
      </c>
      <c r="J9660" s="282">
        <v>15</v>
      </c>
      <c r="K9660" s="282">
        <v>0</v>
      </c>
    </row>
    <row r="9661" spans="1:11" x14ac:dyDescent="0.3">
      <c r="A9661" s="283" t="s">
        <v>2115</v>
      </c>
      <c r="B9661" s="283">
        <v>57</v>
      </c>
      <c r="C9661" s="24" t="str">
        <f t="shared" si="150"/>
        <v>eradica57</v>
      </c>
      <c r="D9661" s="283">
        <v>569</v>
      </c>
      <c r="E9661" s="283">
        <v>201</v>
      </c>
      <c r="F9661" s="283">
        <v>6285</v>
      </c>
      <c r="G9661" s="24">
        <v>100</v>
      </c>
      <c r="H9661" s="24">
        <v>0</v>
      </c>
      <c r="I9661" s="24">
        <v>0</v>
      </c>
      <c r="J9661" s="282">
        <v>15</v>
      </c>
      <c r="K9661" s="282">
        <v>0</v>
      </c>
    </row>
    <row r="9662" spans="1:11" x14ac:dyDescent="0.3">
      <c r="A9662" s="283" t="s">
        <v>2115</v>
      </c>
      <c r="B9662" s="283">
        <v>58</v>
      </c>
      <c r="C9662" s="24" t="str">
        <f t="shared" si="150"/>
        <v>eradica58</v>
      </c>
      <c r="D9662" s="283">
        <v>576</v>
      </c>
      <c r="E9662" s="283">
        <v>204</v>
      </c>
      <c r="F9662" s="283">
        <v>6360</v>
      </c>
      <c r="G9662" s="24">
        <v>100</v>
      </c>
      <c r="H9662" s="24">
        <v>0</v>
      </c>
      <c r="I9662" s="24">
        <v>0</v>
      </c>
      <c r="J9662" s="282">
        <v>15</v>
      </c>
      <c r="K9662" s="282">
        <v>0</v>
      </c>
    </row>
    <row r="9663" spans="1:11" x14ac:dyDescent="0.3">
      <c r="A9663" s="283" t="s">
        <v>2115</v>
      </c>
      <c r="B9663" s="283">
        <v>59</v>
      </c>
      <c r="C9663" s="24" t="str">
        <f t="shared" si="150"/>
        <v>eradica59</v>
      </c>
      <c r="D9663" s="283">
        <v>583</v>
      </c>
      <c r="E9663" s="283">
        <v>206</v>
      </c>
      <c r="F9663" s="283">
        <v>6441</v>
      </c>
      <c r="G9663" s="24">
        <v>100</v>
      </c>
      <c r="H9663" s="24">
        <v>0</v>
      </c>
      <c r="I9663" s="24">
        <v>0</v>
      </c>
      <c r="J9663" s="282">
        <v>15</v>
      </c>
      <c r="K9663" s="282">
        <v>0</v>
      </c>
    </row>
    <row r="9664" spans="1:11" x14ac:dyDescent="0.3">
      <c r="A9664" s="283" t="s">
        <v>2115</v>
      </c>
      <c r="B9664" s="283">
        <v>60</v>
      </c>
      <c r="C9664" s="24" t="str">
        <f t="shared" si="150"/>
        <v>eradica60</v>
      </c>
      <c r="D9664" s="283">
        <v>590</v>
      </c>
      <c r="E9664" s="283">
        <v>208</v>
      </c>
      <c r="F9664" s="283">
        <v>6526</v>
      </c>
      <c r="G9664" s="24">
        <v>100</v>
      </c>
      <c r="H9664" s="24">
        <v>0</v>
      </c>
      <c r="I9664" s="24">
        <v>0</v>
      </c>
      <c r="J9664" s="282">
        <v>15</v>
      </c>
      <c r="K9664" s="282">
        <v>0</v>
      </c>
    </row>
    <row r="9665" spans="1:11" x14ac:dyDescent="0.3">
      <c r="A9665" s="283" t="s">
        <v>2115</v>
      </c>
      <c r="B9665" s="283">
        <v>61</v>
      </c>
      <c r="C9665" s="24" t="str">
        <f t="shared" si="150"/>
        <v>eradica61</v>
      </c>
      <c r="D9665" s="283">
        <v>644</v>
      </c>
      <c r="E9665" s="283">
        <v>228</v>
      </c>
      <c r="F9665" s="283">
        <v>7180</v>
      </c>
      <c r="G9665" s="24">
        <v>100</v>
      </c>
      <c r="H9665" s="24">
        <v>0</v>
      </c>
      <c r="I9665" s="24">
        <v>0</v>
      </c>
      <c r="J9665" s="282">
        <v>15</v>
      </c>
      <c r="K9665" s="282">
        <v>0</v>
      </c>
    </row>
    <row r="9666" spans="1:11" x14ac:dyDescent="0.3">
      <c r="A9666" s="283" t="s">
        <v>2115</v>
      </c>
      <c r="B9666" s="283">
        <v>62</v>
      </c>
      <c r="C9666" s="24" t="str">
        <f t="shared" si="150"/>
        <v>eradica62</v>
      </c>
      <c r="D9666" s="283">
        <v>651</v>
      </c>
      <c r="E9666" s="283">
        <v>230</v>
      </c>
      <c r="F9666" s="283">
        <v>7274</v>
      </c>
      <c r="G9666" s="24">
        <v>100</v>
      </c>
      <c r="H9666" s="24">
        <v>0</v>
      </c>
      <c r="I9666" s="24">
        <v>0</v>
      </c>
      <c r="J9666" s="282">
        <v>15</v>
      </c>
      <c r="K9666" s="282">
        <v>0</v>
      </c>
    </row>
    <row r="9667" spans="1:11" x14ac:dyDescent="0.3">
      <c r="A9667" s="283" t="s">
        <v>2115</v>
      </c>
      <c r="B9667" s="283">
        <v>63</v>
      </c>
      <c r="C9667" s="24" t="str">
        <f t="shared" si="150"/>
        <v>eradica63</v>
      </c>
      <c r="D9667" s="283">
        <v>659</v>
      </c>
      <c r="E9667" s="283">
        <v>233</v>
      </c>
      <c r="F9667" s="283">
        <v>7382</v>
      </c>
      <c r="G9667" s="24">
        <v>100</v>
      </c>
      <c r="H9667" s="24">
        <v>0</v>
      </c>
      <c r="I9667" s="24">
        <v>0</v>
      </c>
      <c r="J9667" s="282">
        <v>15</v>
      </c>
      <c r="K9667" s="282">
        <v>0</v>
      </c>
    </row>
    <row r="9668" spans="1:11" x14ac:dyDescent="0.3">
      <c r="A9668" s="283" t="s">
        <v>2115</v>
      </c>
      <c r="B9668" s="283">
        <v>64</v>
      </c>
      <c r="C9668" s="24" t="str">
        <f t="shared" si="150"/>
        <v>eradica64</v>
      </c>
      <c r="D9668" s="283">
        <v>667</v>
      </c>
      <c r="E9668" s="283">
        <v>236</v>
      </c>
      <c r="F9668" s="283">
        <v>7470</v>
      </c>
      <c r="G9668" s="24">
        <v>100</v>
      </c>
      <c r="H9668" s="24">
        <v>0</v>
      </c>
      <c r="I9668" s="24">
        <v>0</v>
      </c>
      <c r="J9668" s="282">
        <v>15</v>
      </c>
      <c r="K9668" s="282">
        <v>0</v>
      </c>
    </row>
    <row r="9669" spans="1:11" x14ac:dyDescent="0.3">
      <c r="A9669" s="283" t="s">
        <v>2115</v>
      </c>
      <c r="B9669" s="283">
        <v>65</v>
      </c>
      <c r="C9669" s="24" t="str">
        <f t="shared" si="150"/>
        <v>eradica65</v>
      </c>
      <c r="D9669" s="283">
        <v>675</v>
      </c>
      <c r="E9669" s="283">
        <v>239</v>
      </c>
      <c r="F9669" s="283">
        <v>7569</v>
      </c>
      <c r="G9669" s="24">
        <v>100</v>
      </c>
      <c r="H9669" s="24">
        <v>0</v>
      </c>
      <c r="I9669" s="24">
        <v>0</v>
      </c>
      <c r="J9669" s="282">
        <v>15</v>
      </c>
      <c r="K9669" s="282">
        <v>0</v>
      </c>
    </row>
    <row r="9670" spans="1:11" x14ac:dyDescent="0.3">
      <c r="A9670" s="283" t="s">
        <v>2115</v>
      </c>
      <c r="B9670" s="283">
        <v>66</v>
      </c>
      <c r="C9670" s="24" t="str">
        <f t="shared" ref="C9670:C9733" si="151">A9670&amp;B9670</f>
        <v>eradica66</v>
      </c>
      <c r="D9670" s="283">
        <v>683</v>
      </c>
      <c r="E9670" s="283">
        <v>242</v>
      </c>
      <c r="F9670" s="283">
        <v>7669</v>
      </c>
      <c r="G9670" s="24">
        <v>100</v>
      </c>
      <c r="H9670" s="24">
        <v>0</v>
      </c>
      <c r="I9670" s="24">
        <v>0</v>
      </c>
      <c r="J9670" s="282">
        <v>15</v>
      </c>
      <c r="K9670" s="282">
        <v>0</v>
      </c>
    </row>
    <row r="9671" spans="1:11" x14ac:dyDescent="0.3">
      <c r="A9671" s="283" t="s">
        <v>2115</v>
      </c>
      <c r="B9671" s="283">
        <v>67</v>
      </c>
      <c r="C9671" s="24" t="str">
        <f t="shared" si="151"/>
        <v>eradica67</v>
      </c>
      <c r="D9671" s="283">
        <v>691</v>
      </c>
      <c r="E9671" s="283">
        <v>244</v>
      </c>
      <c r="F9671" s="283">
        <v>7775</v>
      </c>
      <c r="G9671" s="24">
        <v>100</v>
      </c>
      <c r="H9671" s="24">
        <v>0</v>
      </c>
      <c r="I9671" s="24">
        <v>0</v>
      </c>
      <c r="J9671" s="282">
        <v>15</v>
      </c>
      <c r="K9671" s="282">
        <v>0</v>
      </c>
    </row>
    <row r="9672" spans="1:11" x14ac:dyDescent="0.3">
      <c r="A9672" s="283" t="s">
        <v>2115</v>
      </c>
      <c r="B9672" s="283">
        <v>68</v>
      </c>
      <c r="C9672" s="24" t="str">
        <f t="shared" si="151"/>
        <v>eradica68</v>
      </c>
      <c r="D9672" s="283">
        <v>699</v>
      </c>
      <c r="E9672" s="283">
        <v>247</v>
      </c>
      <c r="F9672" s="283">
        <v>7868</v>
      </c>
      <c r="G9672" s="24">
        <v>100</v>
      </c>
      <c r="H9672" s="24">
        <v>0</v>
      </c>
      <c r="I9672" s="24">
        <v>0</v>
      </c>
      <c r="J9672" s="282">
        <v>15</v>
      </c>
      <c r="K9672" s="282">
        <v>0</v>
      </c>
    </row>
    <row r="9673" spans="1:11" x14ac:dyDescent="0.3">
      <c r="A9673" s="283" t="s">
        <v>2115</v>
      </c>
      <c r="B9673" s="283">
        <v>69</v>
      </c>
      <c r="C9673" s="24" t="str">
        <f t="shared" si="151"/>
        <v>eradica69</v>
      </c>
      <c r="D9673" s="283">
        <v>707</v>
      </c>
      <c r="E9673" s="283">
        <v>250</v>
      </c>
      <c r="F9673" s="283">
        <v>7972</v>
      </c>
      <c r="G9673" s="24">
        <v>100</v>
      </c>
      <c r="H9673" s="24">
        <v>0</v>
      </c>
      <c r="I9673" s="24">
        <v>0</v>
      </c>
      <c r="J9673" s="282">
        <v>15</v>
      </c>
      <c r="K9673" s="282">
        <v>0</v>
      </c>
    </row>
    <row r="9674" spans="1:11" x14ac:dyDescent="0.3">
      <c r="A9674" s="283" t="s">
        <v>2115</v>
      </c>
      <c r="B9674" s="283">
        <v>70</v>
      </c>
      <c r="C9674" s="24" t="str">
        <f t="shared" si="151"/>
        <v>eradica70</v>
      </c>
      <c r="D9674" s="283">
        <v>716</v>
      </c>
      <c r="E9674" s="283">
        <v>253</v>
      </c>
      <c r="F9674" s="283">
        <v>8068</v>
      </c>
      <c r="G9674" s="24">
        <v>100</v>
      </c>
      <c r="H9674" s="24">
        <v>0</v>
      </c>
      <c r="I9674" s="24">
        <v>0</v>
      </c>
      <c r="J9674" s="282">
        <v>15</v>
      </c>
      <c r="K9674" s="282">
        <v>0</v>
      </c>
    </row>
    <row r="9675" spans="1:11" x14ac:dyDescent="0.3">
      <c r="A9675" s="283" t="s">
        <v>2115</v>
      </c>
      <c r="B9675" s="283">
        <v>71</v>
      </c>
      <c r="C9675" s="24" t="str">
        <f t="shared" si="151"/>
        <v>eradica71</v>
      </c>
      <c r="D9675" s="283">
        <v>782</v>
      </c>
      <c r="E9675" s="283">
        <v>276</v>
      </c>
      <c r="F9675" s="283">
        <v>8803</v>
      </c>
      <c r="G9675" s="24">
        <v>100</v>
      </c>
      <c r="H9675" s="24">
        <v>0</v>
      </c>
      <c r="I9675" s="24">
        <v>0</v>
      </c>
      <c r="J9675" s="282">
        <v>15</v>
      </c>
      <c r="K9675" s="282">
        <v>0</v>
      </c>
    </row>
    <row r="9676" spans="1:11" x14ac:dyDescent="0.3">
      <c r="A9676" s="283" t="s">
        <v>2115</v>
      </c>
      <c r="B9676" s="283">
        <v>72</v>
      </c>
      <c r="C9676" s="24" t="str">
        <f t="shared" si="151"/>
        <v>eradica72</v>
      </c>
      <c r="D9676" s="283">
        <v>791</v>
      </c>
      <c r="E9676" s="283">
        <v>280</v>
      </c>
      <c r="F9676" s="283">
        <v>8909</v>
      </c>
      <c r="G9676" s="24">
        <v>100</v>
      </c>
      <c r="H9676" s="24">
        <v>0</v>
      </c>
      <c r="I9676" s="24">
        <v>0</v>
      </c>
      <c r="J9676" s="282">
        <v>15</v>
      </c>
      <c r="K9676" s="282">
        <v>0</v>
      </c>
    </row>
    <row r="9677" spans="1:11" x14ac:dyDescent="0.3">
      <c r="A9677" s="283" t="s">
        <v>2115</v>
      </c>
      <c r="B9677" s="283">
        <v>73</v>
      </c>
      <c r="C9677" s="24" t="str">
        <f t="shared" si="151"/>
        <v>eradica73</v>
      </c>
      <c r="D9677" s="283">
        <v>800</v>
      </c>
      <c r="E9677" s="283">
        <v>283</v>
      </c>
      <c r="F9677" s="283">
        <v>9033</v>
      </c>
      <c r="G9677" s="24">
        <v>100</v>
      </c>
      <c r="H9677" s="24">
        <v>0</v>
      </c>
      <c r="I9677" s="24">
        <v>0</v>
      </c>
      <c r="J9677" s="282">
        <v>15</v>
      </c>
      <c r="K9677" s="282">
        <v>0</v>
      </c>
    </row>
    <row r="9678" spans="1:11" x14ac:dyDescent="0.3">
      <c r="A9678" s="283" t="s">
        <v>2115</v>
      </c>
      <c r="B9678" s="283">
        <v>74</v>
      </c>
      <c r="C9678" s="24" t="str">
        <f t="shared" si="151"/>
        <v>eradica74</v>
      </c>
      <c r="D9678" s="283">
        <v>809</v>
      </c>
      <c r="E9678" s="283">
        <v>286</v>
      </c>
      <c r="F9678" s="283">
        <v>9141</v>
      </c>
      <c r="G9678" s="24">
        <v>100</v>
      </c>
      <c r="H9678" s="24">
        <v>0</v>
      </c>
      <c r="I9678" s="24">
        <v>0</v>
      </c>
      <c r="J9678" s="282">
        <v>15</v>
      </c>
      <c r="K9678" s="282">
        <v>0</v>
      </c>
    </row>
    <row r="9679" spans="1:11" x14ac:dyDescent="0.3">
      <c r="A9679" s="283" t="s">
        <v>2115</v>
      </c>
      <c r="B9679" s="283">
        <v>75</v>
      </c>
      <c r="C9679" s="24" t="str">
        <f t="shared" si="151"/>
        <v>eradica75</v>
      </c>
      <c r="D9679" s="283">
        <v>819</v>
      </c>
      <c r="E9679" s="283">
        <v>290</v>
      </c>
      <c r="F9679" s="283">
        <v>9262</v>
      </c>
      <c r="G9679" s="24">
        <v>100</v>
      </c>
      <c r="H9679" s="24">
        <v>0</v>
      </c>
      <c r="I9679" s="24">
        <v>0</v>
      </c>
      <c r="J9679" s="282">
        <v>15</v>
      </c>
      <c r="K9679" s="282">
        <v>0</v>
      </c>
    </row>
    <row r="9680" spans="1:11" x14ac:dyDescent="0.3">
      <c r="A9680" s="283" t="s">
        <v>2115</v>
      </c>
      <c r="B9680" s="283">
        <v>76</v>
      </c>
      <c r="C9680" s="24" t="str">
        <f t="shared" si="151"/>
        <v>eradica76</v>
      </c>
      <c r="D9680" s="283">
        <v>829</v>
      </c>
      <c r="E9680" s="283">
        <v>293</v>
      </c>
      <c r="F9680" s="283">
        <v>9373</v>
      </c>
      <c r="G9680" s="24">
        <v>100</v>
      </c>
      <c r="H9680" s="24">
        <v>0</v>
      </c>
      <c r="I9680" s="24">
        <v>0</v>
      </c>
      <c r="J9680" s="282">
        <v>15</v>
      </c>
      <c r="K9680" s="282">
        <v>0</v>
      </c>
    </row>
    <row r="9681" spans="1:11" x14ac:dyDescent="0.3">
      <c r="A9681" s="283" t="s">
        <v>2115</v>
      </c>
      <c r="B9681" s="283">
        <v>77</v>
      </c>
      <c r="C9681" s="24" t="str">
        <f t="shared" si="151"/>
        <v>eradica77</v>
      </c>
      <c r="D9681" s="283">
        <v>838</v>
      </c>
      <c r="E9681" s="283">
        <v>297</v>
      </c>
      <c r="F9681" s="283">
        <v>9503</v>
      </c>
      <c r="G9681" s="24">
        <v>100</v>
      </c>
      <c r="H9681" s="24">
        <v>0</v>
      </c>
      <c r="I9681" s="24">
        <v>0</v>
      </c>
      <c r="J9681" s="282">
        <v>15</v>
      </c>
      <c r="K9681" s="282">
        <v>0</v>
      </c>
    </row>
    <row r="9682" spans="1:11" x14ac:dyDescent="0.3">
      <c r="A9682" s="283" t="s">
        <v>2115</v>
      </c>
      <c r="B9682" s="283">
        <v>78</v>
      </c>
      <c r="C9682" s="24" t="str">
        <f t="shared" si="151"/>
        <v>eradica78</v>
      </c>
      <c r="D9682" s="283">
        <v>848</v>
      </c>
      <c r="E9682" s="283">
        <v>300</v>
      </c>
      <c r="F9682" s="283">
        <v>9617</v>
      </c>
      <c r="G9682" s="24">
        <v>100</v>
      </c>
      <c r="H9682" s="24">
        <v>0</v>
      </c>
      <c r="I9682" s="24">
        <v>0</v>
      </c>
      <c r="J9682" s="282">
        <v>15</v>
      </c>
      <c r="K9682" s="282">
        <v>0</v>
      </c>
    </row>
    <row r="9683" spans="1:11" x14ac:dyDescent="0.3">
      <c r="A9683" s="283" t="s">
        <v>2115</v>
      </c>
      <c r="B9683" s="283">
        <v>79</v>
      </c>
      <c r="C9683" s="24" t="str">
        <f t="shared" si="151"/>
        <v>eradica79</v>
      </c>
      <c r="D9683" s="283">
        <v>858</v>
      </c>
      <c r="E9683" s="283">
        <v>304</v>
      </c>
      <c r="F9683" s="283">
        <v>9744</v>
      </c>
      <c r="G9683" s="24">
        <v>100</v>
      </c>
      <c r="H9683" s="24">
        <v>0</v>
      </c>
      <c r="I9683" s="24">
        <v>0</v>
      </c>
      <c r="J9683" s="282">
        <v>15</v>
      </c>
      <c r="K9683" s="282">
        <v>0</v>
      </c>
    </row>
    <row r="9684" spans="1:11" x14ac:dyDescent="0.3">
      <c r="A9684" s="283" t="s">
        <v>2115</v>
      </c>
      <c r="B9684" s="283">
        <v>80</v>
      </c>
      <c r="C9684" s="24" t="str">
        <f t="shared" si="151"/>
        <v>eradica80</v>
      </c>
      <c r="D9684" s="283">
        <v>868</v>
      </c>
      <c r="E9684" s="283">
        <v>307</v>
      </c>
      <c r="F9684" s="283">
        <v>9861</v>
      </c>
      <c r="G9684" s="24">
        <v>100</v>
      </c>
      <c r="H9684" s="24">
        <v>0</v>
      </c>
      <c r="I9684" s="24">
        <v>0</v>
      </c>
      <c r="J9684" s="282">
        <v>15</v>
      </c>
      <c r="K9684" s="282">
        <v>0</v>
      </c>
    </row>
    <row r="9685" spans="1:11" x14ac:dyDescent="0.3">
      <c r="A9685" s="283" t="s">
        <v>2115</v>
      </c>
      <c r="B9685" s="283">
        <v>81</v>
      </c>
      <c r="C9685" s="24" t="str">
        <f t="shared" si="151"/>
        <v>eradica81</v>
      </c>
      <c r="D9685" s="283">
        <v>948</v>
      </c>
      <c r="E9685" s="283">
        <v>335</v>
      </c>
      <c r="F9685" s="283">
        <v>10897</v>
      </c>
      <c r="G9685" s="24">
        <v>100</v>
      </c>
      <c r="H9685" s="24">
        <v>0</v>
      </c>
      <c r="I9685" s="24">
        <v>0</v>
      </c>
      <c r="J9685" s="282">
        <v>15</v>
      </c>
      <c r="K9685" s="282">
        <v>0</v>
      </c>
    </row>
    <row r="9686" spans="1:11" x14ac:dyDescent="0.3">
      <c r="A9686" s="283" t="s">
        <v>2115</v>
      </c>
      <c r="B9686" s="283">
        <v>82</v>
      </c>
      <c r="C9686" s="24" t="str">
        <f t="shared" si="151"/>
        <v>eradica82</v>
      </c>
      <c r="D9686" s="283">
        <v>959</v>
      </c>
      <c r="E9686" s="283">
        <v>339</v>
      </c>
      <c r="F9686" s="283">
        <v>11027</v>
      </c>
      <c r="G9686" s="24">
        <v>100</v>
      </c>
      <c r="H9686" s="24">
        <v>0</v>
      </c>
      <c r="I9686" s="24">
        <v>0</v>
      </c>
      <c r="J9686" s="282">
        <v>15</v>
      </c>
      <c r="K9686" s="282">
        <v>0</v>
      </c>
    </row>
    <row r="9687" spans="1:11" x14ac:dyDescent="0.3">
      <c r="A9687" s="283" t="s">
        <v>2115</v>
      </c>
      <c r="B9687" s="283">
        <v>83</v>
      </c>
      <c r="C9687" s="24" t="str">
        <f t="shared" si="151"/>
        <v>eradica83</v>
      </c>
      <c r="D9687" s="283">
        <v>970</v>
      </c>
      <c r="E9687" s="283">
        <v>343</v>
      </c>
      <c r="F9687" s="283">
        <v>11180</v>
      </c>
      <c r="G9687" s="24">
        <v>100</v>
      </c>
      <c r="H9687" s="24">
        <v>0</v>
      </c>
      <c r="I9687" s="24">
        <v>0</v>
      </c>
      <c r="J9687" s="282">
        <v>15</v>
      </c>
      <c r="K9687" s="282">
        <v>0</v>
      </c>
    </row>
    <row r="9688" spans="1:11" x14ac:dyDescent="0.3">
      <c r="A9688" s="283" t="s">
        <v>2115</v>
      </c>
      <c r="B9688" s="283">
        <v>84</v>
      </c>
      <c r="C9688" s="24" t="str">
        <f t="shared" si="151"/>
        <v>eradica84</v>
      </c>
      <c r="D9688" s="283">
        <v>981</v>
      </c>
      <c r="E9688" s="283">
        <v>347</v>
      </c>
      <c r="F9688" s="283">
        <v>11314</v>
      </c>
      <c r="G9688" s="24">
        <v>100</v>
      </c>
      <c r="H9688" s="24">
        <v>0</v>
      </c>
      <c r="I9688" s="24">
        <v>0</v>
      </c>
      <c r="J9688" s="282">
        <v>15</v>
      </c>
      <c r="K9688" s="282">
        <v>0</v>
      </c>
    </row>
    <row r="9689" spans="1:11" x14ac:dyDescent="0.3">
      <c r="A9689" s="283" t="s">
        <v>2115</v>
      </c>
      <c r="B9689" s="283">
        <v>85</v>
      </c>
      <c r="C9689" s="24" t="str">
        <f t="shared" si="151"/>
        <v>eradica85</v>
      </c>
      <c r="D9689" s="283">
        <v>992</v>
      </c>
      <c r="E9689" s="283">
        <v>351</v>
      </c>
      <c r="F9689" s="283">
        <v>11474</v>
      </c>
      <c r="G9689" s="24">
        <v>100</v>
      </c>
      <c r="H9689" s="24">
        <v>0</v>
      </c>
      <c r="I9689" s="24">
        <v>0</v>
      </c>
      <c r="J9689" s="282">
        <v>15</v>
      </c>
      <c r="K9689" s="282">
        <v>0</v>
      </c>
    </row>
    <row r="9690" spans="1:11" x14ac:dyDescent="0.3">
      <c r="A9690" s="283" t="s">
        <v>2115</v>
      </c>
      <c r="B9690" s="283">
        <v>86</v>
      </c>
      <c r="C9690" s="24" t="str">
        <f t="shared" si="151"/>
        <v>eradica86</v>
      </c>
      <c r="D9690" s="283">
        <v>1004</v>
      </c>
      <c r="E9690" s="283">
        <v>355</v>
      </c>
      <c r="F9690" s="283">
        <v>11611</v>
      </c>
      <c r="G9690" s="24">
        <v>100</v>
      </c>
      <c r="H9690" s="24">
        <v>0</v>
      </c>
      <c r="I9690" s="24">
        <v>0</v>
      </c>
      <c r="J9690" s="282">
        <v>15</v>
      </c>
      <c r="K9690" s="282">
        <v>0</v>
      </c>
    </row>
    <row r="9691" spans="1:11" x14ac:dyDescent="0.3">
      <c r="A9691" s="283" t="s">
        <v>2115</v>
      </c>
      <c r="B9691" s="283">
        <v>87</v>
      </c>
      <c r="C9691" s="24" t="str">
        <f t="shared" si="151"/>
        <v>eradica87</v>
      </c>
      <c r="D9691" s="283">
        <v>1015</v>
      </c>
      <c r="E9691" s="283">
        <v>359</v>
      </c>
      <c r="F9691" s="283">
        <v>11749</v>
      </c>
      <c r="G9691" s="24">
        <v>100</v>
      </c>
      <c r="H9691" s="24">
        <v>0</v>
      </c>
      <c r="I9691" s="24">
        <v>0</v>
      </c>
      <c r="J9691" s="282">
        <v>15</v>
      </c>
      <c r="K9691" s="282">
        <v>0</v>
      </c>
    </row>
    <row r="9692" spans="1:11" x14ac:dyDescent="0.3">
      <c r="A9692" s="283" t="s">
        <v>2115</v>
      </c>
      <c r="B9692" s="283">
        <v>88</v>
      </c>
      <c r="C9692" s="24" t="str">
        <f t="shared" si="151"/>
        <v>eradica88</v>
      </c>
      <c r="D9692" s="283">
        <v>1027</v>
      </c>
      <c r="E9692" s="283">
        <v>363</v>
      </c>
      <c r="F9692" s="283">
        <v>11890</v>
      </c>
      <c r="G9692" s="24">
        <v>100</v>
      </c>
      <c r="H9692" s="24">
        <v>0</v>
      </c>
      <c r="I9692" s="24">
        <v>0</v>
      </c>
      <c r="J9692" s="282">
        <v>15</v>
      </c>
      <c r="K9692" s="282">
        <v>0</v>
      </c>
    </row>
    <row r="9693" spans="1:11" x14ac:dyDescent="0.3">
      <c r="A9693" s="283" t="s">
        <v>2115</v>
      </c>
      <c r="B9693" s="283">
        <v>89</v>
      </c>
      <c r="C9693" s="24" t="str">
        <f t="shared" si="151"/>
        <v>eradica89</v>
      </c>
      <c r="D9693" s="283">
        <v>1039</v>
      </c>
      <c r="E9693" s="283">
        <v>368</v>
      </c>
      <c r="F9693" s="283">
        <v>12071</v>
      </c>
      <c r="G9693" s="24">
        <v>100</v>
      </c>
      <c r="H9693" s="24">
        <v>0</v>
      </c>
      <c r="I9693" s="24">
        <v>0</v>
      </c>
      <c r="J9693" s="282">
        <v>15</v>
      </c>
      <c r="K9693" s="282">
        <v>0</v>
      </c>
    </row>
    <row r="9694" spans="1:11" x14ac:dyDescent="0.3">
      <c r="A9694" s="283" t="s">
        <v>2115</v>
      </c>
      <c r="B9694" s="283">
        <v>90</v>
      </c>
      <c r="C9694" s="24" t="str">
        <f t="shared" si="151"/>
        <v>eradica90</v>
      </c>
      <c r="D9694" s="283">
        <v>1051</v>
      </c>
      <c r="E9694" s="283">
        <v>372</v>
      </c>
      <c r="F9694" s="283">
        <v>12215</v>
      </c>
      <c r="G9694" s="24">
        <v>100</v>
      </c>
      <c r="H9694" s="24">
        <v>0</v>
      </c>
      <c r="I9694" s="24">
        <v>0</v>
      </c>
      <c r="J9694" s="282">
        <v>15</v>
      </c>
      <c r="K9694" s="282">
        <v>0</v>
      </c>
    </row>
    <row r="9695" spans="1:11" x14ac:dyDescent="0.3">
      <c r="A9695" s="283" t="s">
        <v>2115</v>
      </c>
      <c r="B9695" s="283">
        <v>91</v>
      </c>
      <c r="C9695" s="24" t="str">
        <f t="shared" si="151"/>
        <v>eradica91</v>
      </c>
      <c r="D9695" s="283">
        <v>1147</v>
      </c>
      <c r="E9695" s="283">
        <v>406</v>
      </c>
      <c r="F9695" s="283">
        <v>13315</v>
      </c>
      <c r="G9695" s="24">
        <v>100</v>
      </c>
      <c r="H9695" s="24">
        <v>0</v>
      </c>
      <c r="I9695" s="24">
        <v>0</v>
      </c>
      <c r="J9695" s="282">
        <v>15</v>
      </c>
      <c r="K9695" s="282">
        <v>0</v>
      </c>
    </row>
    <row r="9696" spans="1:11" x14ac:dyDescent="0.3">
      <c r="A9696" s="283" t="s">
        <v>2115</v>
      </c>
      <c r="B9696" s="283">
        <v>92</v>
      </c>
      <c r="C9696" s="24" t="str">
        <f t="shared" si="151"/>
        <v>eradica92</v>
      </c>
      <c r="D9696" s="283">
        <v>1161</v>
      </c>
      <c r="E9696" s="283">
        <v>411</v>
      </c>
      <c r="F9696" s="283">
        <v>13474</v>
      </c>
      <c r="G9696" s="24">
        <v>100</v>
      </c>
      <c r="H9696" s="24">
        <v>0</v>
      </c>
      <c r="I9696" s="24">
        <v>0</v>
      </c>
      <c r="J9696" s="282">
        <v>15</v>
      </c>
      <c r="K9696" s="282">
        <v>0</v>
      </c>
    </row>
    <row r="9697" spans="1:11" x14ac:dyDescent="0.3">
      <c r="A9697" s="283" t="s">
        <v>2115</v>
      </c>
      <c r="B9697" s="283">
        <v>93</v>
      </c>
      <c r="C9697" s="24" t="str">
        <f t="shared" si="151"/>
        <v>eradica93</v>
      </c>
      <c r="D9697" s="283">
        <v>1174</v>
      </c>
      <c r="E9697" s="283">
        <v>415</v>
      </c>
      <c r="F9697" s="283">
        <v>13679</v>
      </c>
      <c r="G9697" s="24">
        <v>100</v>
      </c>
      <c r="H9697" s="24">
        <v>0</v>
      </c>
      <c r="I9697" s="24">
        <v>0</v>
      </c>
      <c r="J9697" s="282">
        <v>15</v>
      </c>
      <c r="K9697" s="282">
        <v>0</v>
      </c>
    </row>
    <row r="9698" spans="1:11" x14ac:dyDescent="0.3">
      <c r="A9698" s="283" t="s">
        <v>2115</v>
      </c>
      <c r="B9698" s="283">
        <v>94</v>
      </c>
      <c r="C9698" s="24" t="str">
        <f t="shared" si="151"/>
        <v>eradica94</v>
      </c>
      <c r="D9698" s="283">
        <v>1187</v>
      </c>
      <c r="E9698" s="283">
        <v>420</v>
      </c>
      <c r="F9698" s="283">
        <v>13842</v>
      </c>
      <c r="G9698" s="24">
        <v>100</v>
      </c>
      <c r="H9698" s="24">
        <v>0</v>
      </c>
      <c r="I9698" s="24">
        <v>0</v>
      </c>
      <c r="J9698" s="282">
        <v>15</v>
      </c>
      <c r="K9698" s="282">
        <v>0</v>
      </c>
    </row>
    <row r="9699" spans="1:11" x14ac:dyDescent="0.3">
      <c r="A9699" s="283" t="s">
        <v>2115</v>
      </c>
      <c r="B9699" s="283">
        <v>95</v>
      </c>
      <c r="C9699" s="24" t="str">
        <f t="shared" si="151"/>
        <v>eradica95</v>
      </c>
      <c r="D9699" s="283">
        <v>1201</v>
      </c>
      <c r="E9699" s="283">
        <v>425</v>
      </c>
      <c r="F9699" s="283">
        <v>14007</v>
      </c>
      <c r="G9699" s="24">
        <v>100</v>
      </c>
      <c r="H9699" s="24">
        <v>0</v>
      </c>
      <c r="I9699" s="24">
        <v>0</v>
      </c>
      <c r="J9699" s="282">
        <v>15</v>
      </c>
      <c r="K9699" s="282">
        <v>0</v>
      </c>
    </row>
    <row r="9700" spans="1:11" x14ac:dyDescent="0.3">
      <c r="A9700" s="283" t="s">
        <v>2115</v>
      </c>
      <c r="B9700" s="283">
        <v>96</v>
      </c>
      <c r="C9700" s="24" t="str">
        <f t="shared" si="151"/>
        <v>eradica96</v>
      </c>
      <c r="D9700" s="283">
        <v>1215</v>
      </c>
      <c r="E9700" s="283">
        <v>430</v>
      </c>
      <c r="F9700" s="283">
        <v>14174</v>
      </c>
      <c r="G9700" s="24">
        <v>100</v>
      </c>
      <c r="H9700" s="24">
        <v>0</v>
      </c>
      <c r="I9700" s="24">
        <v>0</v>
      </c>
      <c r="J9700" s="282">
        <v>15</v>
      </c>
      <c r="K9700" s="282">
        <v>0</v>
      </c>
    </row>
    <row r="9701" spans="1:11" x14ac:dyDescent="0.3">
      <c r="A9701" s="283" t="s">
        <v>2115</v>
      </c>
      <c r="B9701" s="283">
        <v>97</v>
      </c>
      <c r="C9701" s="24" t="str">
        <f t="shared" si="151"/>
        <v>eradica97</v>
      </c>
      <c r="D9701" s="283">
        <v>1229</v>
      </c>
      <c r="E9701" s="283">
        <v>435</v>
      </c>
      <c r="F9701" s="283">
        <v>14390</v>
      </c>
      <c r="G9701" s="24">
        <v>100</v>
      </c>
      <c r="H9701" s="24">
        <v>0</v>
      </c>
      <c r="I9701" s="24">
        <v>0</v>
      </c>
      <c r="J9701" s="282">
        <v>15</v>
      </c>
      <c r="K9701" s="282">
        <v>0</v>
      </c>
    </row>
    <row r="9702" spans="1:11" x14ac:dyDescent="0.3">
      <c r="A9702" s="283" t="s">
        <v>2115</v>
      </c>
      <c r="B9702" s="283">
        <v>98</v>
      </c>
      <c r="C9702" s="24" t="str">
        <f t="shared" si="151"/>
        <v>eradica98</v>
      </c>
      <c r="D9702" s="283">
        <v>1243</v>
      </c>
      <c r="E9702" s="283">
        <v>440</v>
      </c>
      <c r="F9702" s="283">
        <v>14561</v>
      </c>
      <c r="G9702" s="24">
        <v>100</v>
      </c>
      <c r="H9702" s="24">
        <v>0</v>
      </c>
      <c r="I9702" s="24">
        <v>0</v>
      </c>
      <c r="J9702" s="282">
        <v>15</v>
      </c>
      <c r="K9702" s="282">
        <v>0</v>
      </c>
    </row>
    <row r="9703" spans="1:11" x14ac:dyDescent="0.3">
      <c r="A9703" s="283" t="s">
        <v>2115</v>
      </c>
      <c r="B9703" s="283">
        <v>99</v>
      </c>
      <c r="C9703" s="24" t="str">
        <f t="shared" si="151"/>
        <v>eradica99</v>
      </c>
      <c r="D9703" s="283">
        <v>1257</v>
      </c>
      <c r="E9703" s="283">
        <v>445</v>
      </c>
      <c r="F9703" s="283">
        <v>14735</v>
      </c>
      <c r="G9703" s="24">
        <v>100</v>
      </c>
      <c r="H9703" s="24">
        <v>0</v>
      </c>
      <c r="I9703" s="24">
        <v>0</v>
      </c>
      <c r="J9703" s="282">
        <v>15</v>
      </c>
      <c r="K9703" s="282">
        <v>0</v>
      </c>
    </row>
    <row r="9704" spans="1:11" x14ac:dyDescent="0.3">
      <c r="A9704" s="283" t="s">
        <v>2115</v>
      </c>
      <c r="B9704" s="283">
        <v>100</v>
      </c>
      <c r="C9704" s="24" t="str">
        <f t="shared" si="151"/>
        <v>eradica100</v>
      </c>
      <c r="D9704" s="283">
        <v>1271</v>
      </c>
      <c r="E9704" s="283">
        <v>450</v>
      </c>
      <c r="F9704" s="283">
        <v>14910</v>
      </c>
      <c r="G9704" s="24">
        <v>100</v>
      </c>
      <c r="H9704" s="24">
        <v>0</v>
      </c>
      <c r="I9704" s="24">
        <v>0</v>
      </c>
      <c r="J9704" s="282">
        <v>15</v>
      </c>
      <c r="K9704" s="282">
        <v>0</v>
      </c>
    </row>
    <row r="9705" spans="1:11" x14ac:dyDescent="0.3">
      <c r="A9705" s="283" t="s">
        <v>2115</v>
      </c>
      <c r="B9705" s="283">
        <v>101</v>
      </c>
      <c r="C9705" s="24" t="str">
        <f t="shared" si="151"/>
        <v>eradica101</v>
      </c>
      <c r="D9705" s="283">
        <v>1388</v>
      </c>
      <c r="E9705" s="283">
        <v>491</v>
      </c>
      <c r="F9705" s="283">
        <v>16511</v>
      </c>
      <c r="G9705" s="24">
        <v>100</v>
      </c>
      <c r="H9705" s="24">
        <v>0</v>
      </c>
      <c r="I9705" s="24">
        <v>0</v>
      </c>
      <c r="J9705" s="282">
        <v>15</v>
      </c>
      <c r="K9705" s="282">
        <v>0</v>
      </c>
    </row>
    <row r="9706" spans="1:11" x14ac:dyDescent="0.3">
      <c r="A9706" s="283" t="s">
        <v>2115</v>
      </c>
      <c r="B9706" s="283">
        <v>102</v>
      </c>
      <c r="C9706" s="24" t="str">
        <f t="shared" si="151"/>
        <v>eradica102</v>
      </c>
      <c r="D9706" s="283">
        <v>1403</v>
      </c>
      <c r="E9706" s="283">
        <v>497</v>
      </c>
      <c r="F9706" s="283">
        <v>16707</v>
      </c>
      <c r="G9706" s="24">
        <v>100</v>
      </c>
      <c r="H9706" s="24">
        <v>0</v>
      </c>
      <c r="I9706" s="24">
        <v>0</v>
      </c>
      <c r="J9706" s="282">
        <v>15</v>
      </c>
      <c r="K9706" s="282">
        <v>0</v>
      </c>
    </row>
    <row r="9707" spans="1:11" x14ac:dyDescent="0.3">
      <c r="A9707" s="283" t="s">
        <v>2115</v>
      </c>
      <c r="B9707" s="283">
        <v>103</v>
      </c>
      <c r="C9707" s="24" t="str">
        <f t="shared" si="151"/>
        <v>eradica103</v>
      </c>
      <c r="D9707" s="283">
        <v>1419</v>
      </c>
      <c r="E9707" s="283">
        <v>502</v>
      </c>
      <c r="F9707" s="283">
        <v>16906</v>
      </c>
      <c r="G9707" s="24">
        <v>100</v>
      </c>
      <c r="H9707" s="24">
        <v>0</v>
      </c>
      <c r="I9707" s="24">
        <v>0</v>
      </c>
      <c r="J9707" s="282">
        <v>15</v>
      </c>
      <c r="K9707" s="282">
        <v>0</v>
      </c>
    </row>
    <row r="9708" spans="1:11" x14ac:dyDescent="0.3">
      <c r="A9708" s="283" t="s">
        <v>2115</v>
      </c>
      <c r="B9708" s="283">
        <v>104</v>
      </c>
      <c r="C9708" s="24" t="str">
        <f t="shared" si="151"/>
        <v>eradica104</v>
      </c>
      <c r="D9708" s="283">
        <v>1436</v>
      </c>
      <c r="E9708" s="283">
        <v>508</v>
      </c>
      <c r="F9708" s="283">
        <v>17107</v>
      </c>
      <c r="G9708" s="24">
        <v>100</v>
      </c>
      <c r="H9708" s="24">
        <v>0</v>
      </c>
      <c r="I9708" s="24">
        <v>0</v>
      </c>
      <c r="J9708" s="282">
        <v>15</v>
      </c>
      <c r="K9708" s="282">
        <v>0</v>
      </c>
    </row>
    <row r="9709" spans="1:11" x14ac:dyDescent="0.3">
      <c r="A9709" s="283" t="s">
        <v>2115</v>
      </c>
      <c r="B9709" s="283">
        <v>105</v>
      </c>
      <c r="C9709" s="24" t="str">
        <f t="shared" si="151"/>
        <v>eradica105</v>
      </c>
      <c r="D9709" s="283">
        <v>1452</v>
      </c>
      <c r="E9709" s="283">
        <v>514</v>
      </c>
      <c r="F9709" s="283">
        <v>17368</v>
      </c>
      <c r="G9709" s="24">
        <v>100</v>
      </c>
      <c r="H9709" s="24">
        <v>0</v>
      </c>
      <c r="I9709" s="24">
        <v>0</v>
      </c>
      <c r="J9709" s="282">
        <v>15</v>
      </c>
      <c r="K9709" s="282">
        <v>0</v>
      </c>
    </row>
    <row r="9710" spans="1:11" x14ac:dyDescent="0.3">
      <c r="A9710" s="283" t="s">
        <v>2115</v>
      </c>
      <c r="B9710" s="283">
        <v>106</v>
      </c>
      <c r="C9710" s="24" t="str">
        <f t="shared" si="151"/>
        <v>eradica106</v>
      </c>
      <c r="D9710" s="283">
        <v>1468</v>
      </c>
      <c r="E9710" s="283">
        <v>520</v>
      </c>
      <c r="F9710" s="283">
        <v>17575</v>
      </c>
      <c r="G9710" s="24">
        <v>100</v>
      </c>
      <c r="H9710" s="24">
        <v>0</v>
      </c>
      <c r="I9710" s="24">
        <v>0</v>
      </c>
      <c r="J9710" s="282">
        <v>15</v>
      </c>
      <c r="K9710" s="282">
        <v>0</v>
      </c>
    </row>
    <row r="9711" spans="1:11" x14ac:dyDescent="0.3">
      <c r="A9711" s="283" t="s">
        <v>2115</v>
      </c>
      <c r="B9711" s="283">
        <v>107</v>
      </c>
      <c r="C9711" s="24" t="str">
        <f t="shared" si="151"/>
        <v>eradica107</v>
      </c>
      <c r="D9711" s="283">
        <v>1485</v>
      </c>
      <c r="E9711" s="283">
        <v>526</v>
      </c>
      <c r="F9711" s="283">
        <v>17783</v>
      </c>
      <c r="G9711" s="24">
        <v>100</v>
      </c>
      <c r="H9711" s="24">
        <v>0</v>
      </c>
      <c r="I9711" s="24">
        <v>0</v>
      </c>
      <c r="J9711" s="282">
        <v>15</v>
      </c>
      <c r="K9711" s="282">
        <v>0</v>
      </c>
    </row>
    <row r="9712" spans="1:11" x14ac:dyDescent="0.3">
      <c r="A9712" s="283" t="s">
        <v>2115</v>
      </c>
      <c r="B9712" s="283">
        <v>108</v>
      </c>
      <c r="C9712" s="24" t="str">
        <f t="shared" si="151"/>
        <v>eradica108</v>
      </c>
      <c r="D9712" s="283">
        <v>1502</v>
      </c>
      <c r="E9712" s="283">
        <v>532</v>
      </c>
      <c r="F9712" s="283">
        <v>17994</v>
      </c>
      <c r="G9712" s="24">
        <v>100</v>
      </c>
      <c r="H9712" s="24">
        <v>0</v>
      </c>
      <c r="I9712" s="24">
        <v>0</v>
      </c>
      <c r="J9712" s="282">
        <v>15</v>
      </c>
      <c r="K9712" s="282">
        <v>0</v>
      </c>
    </row>
    <row r="9713" spans="1:11" x14ac:dyDescent="0.3">
      <c r="A9713" s="283" t="s">
        <v>2115</v>
      </c>
      <c r="B9713" s="283">
        <v>109</v>
      </c>
      <c r="C9713" s="24" t="str">
        <f t="shared" si="151"/>
        <v>eradica109</v>
      </c>
      <c r="D9713" s="283">
        <v>1519</v>
      </c>
      <c r="E9713" s="283">
        <v>538</v>
      </c>
      <c r="F9713" s="283">
        <v>18269</v>
      </c>
      <c r="G9713" s="24">
        <v>100</v>
      </c>
      <c r="H9713" s="24">
        <v>0</v>
      </c>
      <c r="I9713" s="24">
        <v>0</v>
      </c>
      <c r="J9713" s="282">
        <v>15</v>
      </c>
      <c r="K9713" s="282">
        <v>0</v>
      </c>
    </row>
    <row r="9714" spans="1:11" x14ac:dyDescent="0.3">
      <c r="A9714" s="283" t="s">
        <v>2115</v>
      </c>
      <c r="B9714" s="283">
        <v>110</v>
      </c>
      <c r="C9714" s="24" t="str">
        <f t="shared" si="151"/>
        <v>eradica110</v>
      </c>
      <c r="D9714" s="283">
        <v>1536</v>
      </c>
      <c r="E9714" s="283">
        <v>544</v>
      </c>
      <c r="F9714" s="283">
        <v>18485</v>
      </c>
      <c r="G9714" s="24">
        <v>100</v>
      </c>
      <c r="H9714" s="24">
        <v>0</v>
      </c>
      <c r="I9714" s="24">
        <v>0</v>
      </c>
      <c r="J9714" s="282">
        <v>15</v>
      </c>
      <c r="K9714" s="282">
        <v>0</v>
      </c>
    </row>
    <row r="9715" spans="1:11" x14ac:dyDescent="0.3">
      <c r="A9715" s="283" t="s">
        <v>2115</v>
      </c>
      <c r="B9715" s="283">
        <v>111</v>
      </c>
      <c r="C9715" s="24" t="str">
        <f t="shared" si="151"/>
        <v>eradica111</v>
      </c>
      <c r="D9715" s="283">
        <v>1553</v>
      </c>
      <c r="E9715" s="283">
        <v>550</v>
      </c>
      <c r="F9715" s="283">
        <v>18705</v>
      </c>
      <c r="G9715" s="24">
        <v>100</v>
      </c>
      <c r="H9715" s="24">
        <v>0</v>
      </c>
      <c r="I9715" s="24">
        <v>0</v>
      </c>
      <c r="J9715" s="282">
        <v>15</v>
      </c>
      <c r="K9715" s="282">
        <v>0</v>
      </c>
    </row>
    <row r="9716" spans="1:11" x14ac:dyDescent="0.3">
      <c r="A9716" s="283" t="s">
        <v>2115</v>
      </c>
      <c r="B9716" s="283">
        <v>112</v>
      </c>
      <c r="C9716" s="24" t="str">
        <f t="shared" si="151"/>
        <v>eradica112</v>
      </c>
      <c r="D9716" s="283">
        <v>1571</v>
      </c>
      <c r="E9716" s="283">
        <v>556</v>
      </c>
      <c r="F9716" s="283">
        <v>18926</v>
      </c>
      <c r="G9716" s="24">
        <v>100</v>
      </c>
      <c r="H9716" s="24">
        <v>0</v>
      </c>
      <c r="I9716" s="24">
        <v>0</v>
      </c>
      <c r="J9716" s="282">
        <v>15</v>
      </c>
      <c r="K9716" s="282">
        <v>0</v>
      </c>
    </row>
    <row r="9717" spans="1:11" x14ac:dyDescent="0.3">
      <c r="A9717" s="283" t="s">
        <v>2115</v>
      </c>
      <c r="B9717" s="283">
        <v>113</v>
      </c>
      <c r="C9717" s="24" t="str">
        <f t="shared" si="151"/>
        <v>eradica113</v>
      </c>
      <c r="D9717" s="283">
        <v>1589</v>
      </c>
      <c r="E9717" s="283">
        <v>562</v>
      </c>
      <c r="F9717" s="283">
        <v>19193</v>
      </c>
      <c r="G9717" s="24">
        <v>100</v>
      </c>
      <c r="H9717" s="24">
        <v>0</v>
      </c>
      <c r="I9717" s="24">
        <v>0</v>
      </c>
      <c r="J9717" s="282">
        <v>15</v>
      </c>
      <c r="K9717" s="282">
        <v>0</v>
      </c>
    </row>
    <row r="9718" spans="1:11" x14ac:dyDescent="0.3">
      <c r="A9718" s="283" t="s">
        <v>2115</v>
      </c>
      <c r="B9718" s="283">
        <v>114</v>
      </c>
      <c r="C9718" s="24" t="str">
        <f t="shared" si="151"/>
        <v>eradica114</v>
      </c>
      <c r="D9718" s="283">
        <v>1607</v>
      </c>
      <c r="E9718" s="283">
        <v>569</v>
      </c>
      <c r="F9718" s="283">
        <v>19420</v>
      </c>
      <c r="G9718" s="24">
        <v>100</v>
      </c>
      <c r="H9718" s="24">
        <v>0</v>
      </c>
      <c r="I9718" s="24">
        <v>0</v>
      </c>
      <c r="J9718" s="282">
        <v>15</v>
      </c>
      <c r="K9718" s="282">
        <v>0</v>
      </c>
    </row>
    <row r="9719" spans="1:11" x14ac:dyDescent="0.3">
      <c r="A9719" s="283" t="s">
        <v>2115</v>
      </c>
      <c r="B9719" s="283">
        <v>115</v>
      </c>
      <c r="C9719" s="24" t="str">
        <f t="shared" si="151"/>
        <v>eradica115</v>
      </c>
      <c r="D9719" s="283">
        <v>1625</v>
      </c>
      <c r="E9719" s="283">
        <v>575</v>
      </c>
      <c r="F9719" s="283">
        <v>19650</v>
      </c>
      <c r="G9719" s="24">
        <v>100</v>
      </c>
      <c r="H9719" s="24">
        <v>0</v>
      </c>
      <c r="I9719" s="24">
        <v>0</v>
      </c>
      <c r="J9719" s="282">
        <v>15</v>
      </c>
      <c r="K9719" s="282">
        <v>0</v>
      </c>
    </row>
    <row r="9720" spans="1:11" x14ac:dyDescent="0.3">
      <c r="A9720" s="283" t="s">
        <v>2115</v>
      </c>
      <c r="B9720" s="283">
        <v>116</v>
      </c>
      <c r="C9720" s="24" t="str">
        <f t="shared" si="151"/>
        <v>eradica116</v>
      </c>
      <c r="D9720" s="283">
        <v>1643</v>
      </c>
      <c r="E9720" s="283">
        <v>582</v>
      </c>
      <c r="F9720" s="283">
        <v>19883</v>
      </c>
      <c r="G9720" s="24">
        <v>100</v>
      </c>
      <c r="H9720" s="24">
        <v>0</v>
      </c>
      <c r="I9720" s="24">
        <v>0</v>
      </c>
      <c r="J9720" s="282">
        <v>15</v>
      </c>
      <c r="K9720" s="282">
        <v>0</v>
      </c>
    </row>
    <row r="9721" spans="1:11" x14ac:dyDescent="0.3">
      <c r="A9721" s="283" t="s">
        <v>2115</v>
      </c>
      <c r="B9721" s="283">
        <v>117</v>
      </c>
      <c r="C9721" s="24" t="str">
        <f t="shared" si="151"/>
        <v>eradica117</v>
      </c>
      <c r="D9721" s="283">
        <v>1661</v>
      </c>
      <c r="E9721" s="283">
        <v>588</v>
      </c>
      <c r="F9721" s="283">
        <v>20185</v>
      </c>
      <c r="G9721" s="24">
        <v>100</v>
      </c>
      <c r="H9721" s="24">
        <v>0</v>
      </c>
      <c r="I9721" s="24">
        <v>0</v>
      </c>
      <c r="J9721" s="282">
        <v>15</v>
      </c>
      <c r="K9721" s="282">
        <v>0</v>
      </c>
    </row>
    <row r="9722" spans="1:11" x14ac:dyDescent="0.3">
      <c r="A9722" s="283" t="s">
        <v>2115</v>
      </c>
      <c r="B9722" s="283">
        <v>118</v>
      </c>
      <c r="C9722" s="24" t="str">
        <f t="shared" si="151"/>
        <v>eradica118</v>
      </c>
      <c r="D9722" s="283">
        <v>1680</v>
      </c>
      <c r="E9722" s="283">
        <v>595</v>
      </c>
      <c r="F9722" s="283">
        <v>20424</v>
      </c>
      <c r="G9722" s="24">
        <v>100</v>
      </c>
      <c r="H9722" s="24">
        <v>0</v>
      </c>
      <c r="I9722" s="24">
        <v>0</v>
      </c>
      <c r="J9722" s="282">
        <v>15</v>
      </c>
      <c r="K9722" s="282">
        <v>0</v>
      </c>
    </row>
    <row r="9723" spans="1:11" x14ac:dyDescent="0.3">
      <c r="A9723" s="283" t="s">
        <v>2115</v>
      </c>
      <c r="B9723" s="283">
        <v>119</v>
      </c>
      <c r="C9723" s="24" t="str">
        <f t="shared" si="151"/>
        <v>eradica119</v>
      </c>
      <c r="D9723" s="283">
        <v>1699</v>
      </c>
      <c r="E9723" s="283">
        <v>601</v>
      </c>
      <c r="F9723" s="283">
        <v>20665</v>
      </c>
      <c r="G9723" s="24">
        <v>100</v>
      </c>
      <c r="H9723" s="24">
        <v>0</v>
      </c>
      <c r="I9723" s="24">
        <v>0</v>
      </c>
      <c r="J9723" s="282">
        <v>15</v>
      </c>
      <c r="K9723" s="282">
        <v>0</v>
      </c>
    </row>
    <row r="9724" spans="1:11" x14ac:dyDescent="0.3">
      <c r="A9724" s="283" t="s">
        <v>2115</v>
      </c>
      <c r="B9724" s="283">
        <v>120</v>
      </c>
      <c r="C9724" s="24" t="str">
        <f t="shared" si="151"/>
        <v>eradica120</v>
      </c>
      <c r="D9724" s="283">
        <v>1718</v>
      </c>
      <c r="E9724" s="283">
        <v>608</v>
      </c>
      <c r="F9724" s="283">
        <v>20909</v>
      </c>
      <c r="G9724" s="24">
        <v>100</v>
      </c>
      <c r="H9724" s="24">
        <v>0</v>
      </c>
      <c r="I9724" s="24">
        <v>0</v>
      </c>
      <c r="J9724" s="282">
        <v>15</v>
      </c>
      <c r="K9724" s="282">
        <v>0</v>
      </c>
    </row>
    <row r="9725" spans="1:11" x14ac:dyDescent="0.3">
      <c r="A9725" s="283" t="s">
        <v>2115</v>
      </c>
      <c r="B9725" s="283">
        <v>121</v>
      </c>
      <c r="C9725" s="24" t="str">
        <f t="shared" si="151"/>
        <v>eradica121</v>
      </c>
      <c r="D9725" s="283">
        <v>1875</v>
      </c>
      <c r="E9725" s="283">
        <v>664</v>
      </c>
      <c r="F9725" s="283">
        <v>23102</v>
      </c>
      <c r="G9725" s="24">
        <v>100</v>
      </c>
      <c r="H9725" s="24">
        <v>0</v>
      </c>
      <c r="I9725" s="24">
        <v>0</v>
      </c>
      <c r="J9725" s="282">
        <v>15</v>
      </c>
      <c r="K9725" s="282">
        <v>0</v>
      </c>
    </row>
    <row r="9726" spans="1:11" x14ac:dyDescent="0.3">
      <c r="A9726" s="283" t="s">
        <v>2115</v>
      </c>
      <c r="B9726" s="283">
        <v>122</v>
      </c>
      <c r="C9726" s="24" t="str">
        <f t="shared" si="151"/>
        <v>eradica122</v>
      </c>
      <c r="D9726" s="283">
        <v>1896</v>
      </c>
      <c r="E9726" s="283">
        <v>671</v>
      </c>
      <c r="F9726" s="283">
        <v>23375</v>
      </c>
      <c r="G9726" s="24">
        <v>100</v>
      </c>
      <c r="H9726" s="24">
        <v>0</v>
      </c>
      <c r="I9726" s="24">
        <v>0</v>
      </c>
      <c r="J9726" s="282">
        <v>15</v>
      </c>
      <c r="K9726" s="282">
        <v>0</v>
      </c>
    </row>
    <row r="9727" spans="1:11" x14ac:dyDescent="0.3">
      <c r="A9727" s="283" t="s">
        <v>2115</v>
      </c>
      <c r="B9727" s="283">
        <v>123</v>
      </c>
      <c r="C9727" s="24" t="str">
        <f t="shared" si="151"/>
        <v>eradica123</v>
      </c>
      <c r="D9727" s="283">
        <v>1917</v>
      </c>
      <c r="E9727" s="283">
        <v>679</v>
      </c>
      <c r="F9727" s="283">
        <v>23651</v>
      </c>
      <c r="G9727" s="24">
        <v>100</v>
      </c>
      <c r="H9727" s="24">
        <v>0</v>
      </c>
      <c r="I9727" s="24">
        <v>0</v>
      </c>
      <c r="J9727" s="282">
        <v>15</v>
      </c>
      <c r="K9727" s="282">
        <v>0</v>
      </c>
    </row>
    <row r="9728" spans="1:11" x14ac:dyDescent="0.3">
      <c r="A9728" s="283" t="s">
        <v>2115</v>
      </c>
      <c r="B9728" s="283">
        <v>124</v>
      </c>
      <c r="C9728" s="24" t="str">
        <f t="shared" si="151"/>
        <v>eradica124</v>
      </c>
      <c r="D9728" s="283">
        <v>1938</v>
      </c>
      <c r="E9728" s="283">
        <v>686</v>
      </c>
      <c r="F9728" s="283">
        <v>23957</v>
      </c>
      <c r="G9728" s="24">
        <v>100</v>
      </c>
      <c r="H9728" s="24">
        <v>0</v>
      </c>
      <c r="I9728" s="24">
        <v>0</v>
      </c>
      <c r="J9728" s="282">
        <v>15</v>
      </c>
      <c r="K9728" s="282">
        <v>0</v>
      </c>
    </row>
    <row r="9729" spans="1:11" x14ac:dyDescent="0.3">
      <c r="A9729" s="283" t="s">
        <v>2115</v>
      </c>
      <c r="B9729" s="283">
        <v>125</v>
      </c>
      <c r="C9729" s="24" t="str">
        <f t="shared" si="151"/>
        <v>eradica125</v>
      </c>
      <c r="D9729" s="283">
        <v>1960</v>
      </c>
      <c r="E9729" s="283">
        <v>694</v>
      </c>
      <c r="F9729" s="283">
        <v>24338</v>
      </c>
      <c r="G9729" s="24">
        <v>100</v>
      </c>
      <c r="H9729" s="24">
        <v>0</v>
      </c>
      <c r="I9729" s="24">
        <v>0</v>
      </c>
      <c r="J9729" s="282">
        <v>15</v>
      </c>
      <c r="K9729" s="282">
        <v>0</v>
      </c>
    </row>
    <row r="9730" spans="1:11" x14ac:dyDescent="0.3">
      <c r="A9730" s="283" t="s">
        <v>2115</v>
      </c>
      <c r="B9730" s="283">
        <v>126</v>
      </c>
      <c r="C9730" s="24" t="str">
        <f t="shared" si="151"/>
        <v>eradica126</v>
      </c>
      <c r="D9730" s="283">
        <v>1982</v>
      </c>
      <c r="E9730" s="283">
        <v>702</v>
      </c>
      <c r="F9730" s="283">
        <v>24625</v>
      </c>
      <c r="G9730" s="24">
        <v>100</v>
      </c>
      <c r="H9730" s="24">
        <v>0</v>
      </c>
      <c r="I9730" s="24">
        <v>0</v>
      </c>
      <c r="J9730" s="282">
        <v>15</v>
      </c>
      <c r="K9730" s="282">
        <v>0</v>
      </c>
    </row>
    <row r="9731" spans="1:11" x14ac:dyDescent="0.3">
      <c r="A9731" s="283" t="s">
        <v>2115</v>
      </c>
      <c r="B9731" s="283">
        <v>127</v>
      </c>
      <c r="C9731" s="24" t="str">
        <f t="shared" si="151"/>
        <v>eradica127</v>
      </c>
      <c r="D9731" s="283">
        <v>2004</v>
      </c>
      <c r="E9731" s="283">
        <v>709</v>
      </c>
      <c r="F9731" s="283">
        <v>24934</v>
      </c>
      <c r="G9731" s="24">
        <v>100</v>
      </c>
      <c r="H9731" s="24">
        <v>0</v>
      </c>
      <c r="I9731" s="24">
        <v>0</v>
      </c>
      <c r="J9731" s="282">
        <v>15</v>
      </c>
      <c r="K9731" s="282">
        <v>0</v>
      </c>
    </row>
    <row r="9732" spans="1:11" x14ac:dyDescent="0.3">
      <c r="A9732" s="283" t="s">
        <v>2115</v>
      </c>
      <c r="B9732" s="283">
        <v>128</v>
      </c>
      <c r="C9732" s="24" t="str">
        <f t="shared" si="151"/>
        <v>eradica128</v>
      </c>
      <c r="D9732" s="283">
        <v>2026</v>
      </c>
      <c r="E9732" s="283">
        <v>717</v>
      </c>
      <c r="F9732" s="283">
        <v>25255</v>
      </c>
      <c r="G9732" s="24">
        <v>100</v>
      </c>
      <c r="H9732" s="24">
        <v>0</v>
      </c>
      <c r="I9732" s="24">
        <v>0</v>
      </c>
      <c r="J9732" s="282">
        <v>15</v>
      </c>
      <c r="K9732" s="282">
        <v>0</v>
      </c>
    </row>
    <row r="9733" spans="1:11" x14ac:dyDescent="0.3">
      <c r="A9733" s="283" t="s">
        <v>2115</v>
      </c>
      <c r="B9733" s="283">
        <v>129</v>
      </c>
      <c r="C9733" s="24" t="str">
        <f t="shared" si="151"/>
        <v>eradica129</v>
      </c>
      <c r="D9733" s="283">
        <v>2049</v>
      </c>
      <c r="E9733" s="283">
        <v>725</v>
      </c>
      <c r="F9733" s="283">
        <v>25553</v>
      </c>
      <c r="G9733" s="24">
        <v>100</v>
      </c>
      <c r="H9733" s="24">
        <v>0</v>
      </c>
      <c r="I9733" s="24">
        <v>0</v>
      </c>
      <c r="J9733" s="282">
        <v>15</v>
      </c>
      <c r="K9733" s="282">
        <v>0</v>
      </c>
    </row>
    <row r="9734" spans="1:11" x14ac:dyDescent="0.3">
      <c r="A9734" s="283" t="s">
        <v>2115</v>
      </c>
      <c r="B9734" s="283">
        <v>130</v>
      </c>
      <c r="C9734" s="24" t="str">
        <f t="shared" ref="C9734:C9797" si="152">A9734&amp;B9734</f>
        <v>eradica130</v>
      </c>
      <c r="D9734" s="283">
        <v>2072</v>
      </c>
      <c r="E9734" s="283">
        <v>733</v>
      </c>
      <c r="F9734" s="283">
        <v>25883</v>
      </c>
      <c r="G9734" s="24">
        <v>100</v>
      </c>
      <c r="H9734" s="24">
        <v>0</v>
      </c>
      <c r="I9734" s="24">
        <v>0</v>
      </c>
      <c r="J9734" s="282">
        <v>15</v>
      </c>
      <c r="K9734" s="282">
        <v>0</v>
      </c>
    </row>
    <row r="9735" spans="1:11" x14ac:dyDescent="0.3">
      <c r="A9735" s="283" t="s">
        <v>2115</v>
      </c>
      <c r="B9735" s="283">
        <v>131</v>
      </c>
      <c r="C9735" s="24" t="str">
        <f t="shared" si="152"/>
        <v>eradica131</v>
      </c>
      <c r="D9735" s="283">
        <v>2095</v>
      </c>
      <c r="E9735" s="283">
        <v>742</v>
      </c>
      <c r="F9735" s="283">
        <v>26206</v>
      </c>
      <c r="G9735" s="24">
        <v>100</v>
      </c>
      <c r="H9735" s="24">
        <v>0</v>
      </c>
      <c r="I9735" s="24">
        <v>0</v>
      </c>
      <c r="J9735" s="282">
        <v>15</v>
      </c>
      <c r="K9735" s="282">
        <v>0</v>
      </c>
    </row>
    <row r="9736" spans="1:11" x14ac:dyDescent="0.3">
      <c r="A9736" s="283" t="s">
        <v>2115</v>
      </c>
      <c r="B9736" s="283">
        <v>132</v>
      </c>
      <c r="C9736" s="24" t="str">
        <f t="shared" si="152"/>
        <v>eradica132</v>
      </c>
      <c r="D9736" s="283">
        <v>2118</v>
      </c>
      <c r="E9736" s="283">
        <v>750</v>
      </c>
      <c r="F9736" s="283">
        <v>26515</v>
      </c>
      <c r="G9736" s="24">
        <v>100</v>
      </c>
      <c r="H9736" s="24">
        <v>0</v>
      </c>
      <c r="I9736" s="24">
        <v>0</v>
      </c>
      <c r="J9736" s="282">
        <v>15</v>
      </c>
      <c r="K9736" s="282">
        <v>0</v>
      </c>
    </row>
    <row r="9737" spans="1:11" x14ac:dyDescent="0.3">
      <c r="A9737" s="283" t="s">
        <v>2115</v>
      </c>
      <c r="B9737" s="283">
        <v>133</v>
      </c>
      <c r="C9737" s="24" t="str">
        <f t="shared" si="152"/>
        <v>eradica133</v>
      </c>
      <c r="D9737" s="283">
        <v>2141</v>
      </c>
      <c r="E9737" s="283">
        <v>758</v>
      </c>
      <c r="F9737" s="283">
        <v>26847</v>
      </c>
      <c r="G9737" s="24">
        <v>100</v>
      </c>
      <c r="H9737" s="24">
        <v>0</v>
      </c>
      <c r="I9737" s="24">
        <v>0</v>
      </c>
      <c r="J9737" s="282">
        <v>15</v>
      </c>
      <c r="K9737" s="282">
        <v>0</v>
      </c>
    </row>
    <row r="9738" spans="1:11" x14ac:dyDescent="0.3">
      <c r="A9738" s="283" t="s">
        <v>2115</v>
      </c>
      <c r="B9738" s="283">
        <v>134</v>
      </c>
      <c r="C9738" s="24" t="str">
        <f t="shared" si="152"/>
        <v>eradica134</v>
      </c>
      <c r="D9738" s="283">
        <v>2165</v>
      </c>
      <c r="E9738" s="283">
        <v>767</v>
      </c>
      <c r="F9738" s="283">
        <v>27192</v>
      </c>
      <c r="G9738" s="24">
        <v>100</v>
      </c>
      <c r="H9738" s="24">
        <v>0</v>
      </c>
      <c r="I9738" s="24">
        <v>0</v>
      </c>
      <c r="J9738" s="282">
        <v>15</v>
      </c>
      <c r="K9738" s="282">
        <v>0</v>
      </c>
    </row>
    <row r="9739" spans="1:11" x14ac:dyDescent="0.3">
      <c r="A9739" s="283" t="s">
        <v>2115</v>
      </c>
      <c r="B9739" s="283">
        <v>135</v>
      </c>
      <c r="C9739" s="24" t="str">
        <f t="shared" si="152"/>
        <v>eradica135</v>
      </c>
      <c r="D9739" s="283">
        <v>2189</v>
      </c>
      <c r="E9739" s="283">
        <v>775</v>
      </c>
      <c r="F9739" s="283">
        <v>27512</v>
      </c>
      <c r="G9739" s="24">
        <v>100</v>
      </c>
      <c r="H9739" s="24">
        <v>0</v>
      </c>
      <c r="I9739" s="24">
        <v>0</v>
      </c>
      <c r="J9739" s="282">
        <v>15</v>
      </c>
      <c r="K9739" s="282">
        <v>0</v>
      </c>
    </row>
    <row r="9740" spans="1:11" x14ac:dyDescent="0.3">
      <c r="A9740" s="283" t="s">
        <v>2115</v>
      </c>
      <c r="B9740" s="283">
        <v>136</v>
      </c>
      <c r="C9740" s="24" t="str">
        <f t="shared" si="152"/>
        <v>eradica136</v>
      </c>
      <c r="D9740" s="283">
        <v>2213</v>
      </c>
      <c r="E9740" s="283">
        <v>784</v>
      </c>
      <c r="F9740" s="283">
        <v>27866</v>
      </c>
      <c r="G9740" s="24">
        <v>100</v>
      </c>
      <c r="H9740" s="24">
        <v>0</v>
      </c>
      <c r="I9740" s="24">
        <v>0</v>
      </c>
      <c r="J9740" s="282">
        <v>15</v>
      </c>
      <c r="K9740" s="282">
        <v>0</v>
      </c>
    </row>
    <row r="9741" spans="1:11" x14ac:dyDescent="0.3">
      <c r="A9741" s="283" t="s">
        <v>2115</v>
      </c>
      <c r="B9741" s="283">
        <v>137</v>
      </c>
      <c r="C9741" s="24" t="str">
        <f t="shared" si="152"/>
        <v>eradica137</v>
      </c>
      <c r="D9741" s="283">
        <v>2238</v>
      </c>
      <c r="E9741" s="283">
        <v>792</v>
      </c>
      <c r="F9741" s="283">
        <v>28214</v>
      </c>
      <c r="G9741" s="24">
        <v>100</v>
      </c>
      <c r="H9741" s="24">
        <v>0</v>
      </c>
      <c r="I9741" s="24">
        <v>0</v>
      </c>
      <c r="J9741" s="282">
        <v>15</v>
      </c>
      <c r="K9741" s="282">
        <v>0</v>
      </c>
    </row>
    <row r="9742" spans="1:11" x14ac:dyDescent="0.3">
      <c r="A9742" s="283" t="s">
        <v>2115</v>
      </c>
      <c r="B9742" s="283">
        <v>138</v>
      </c>
      <c r="C9742" s="24" t="str">
        <f t="shared" si="152"/>
        <v>eradica138</v>
      </c>
      <c r="D9742" s="283">
        <v>2263</v>
      </c>
      <c r="E9742" s="283">
        <v>801</v>
      </c>
      <c r="F9742" s="283">
        <v>28545</v>
      </c>
      <c r="G9742" s="24">
        <v>100</v>
      </c>
      <c r="H9742" s="24">
        <v>0</v>
      </c>
      <c r="I9742" s="24">
        <v>0</v>
      </c>
      <c r="J9742" s="282">
        <v>15</v>
      </c>
      <c r="K9742" s="282">
        <v>0</v>
      </c>
    </row>
    <row r="9743" spans="1:11" x14ac:dyDescent="0.3">
      <c r="A9743" s="283" t="s">
        <v>2115</v>
      </c>
      <c r="B9743" s="283">
        <v>139</v>
      </c>
      <c r="C9743" s="24" t="str">
        <f t="shared" si="152"/>
        <v>eradica139</v>
      </c>
      <c r="D9743" s="283">
        <v>2288</v>
      </c>
      <c r="E9743" s="283">
        <v>810</v>
      </c>
      <c r="F9743" s="283">
        <v>28901</v>
      </c>
      <c r="G9743" s="24">
        <v>100</v>
      </c>
      <c r="H9743" s="24">
        <v>0</v>
      </c>
      <c r="I9743" s="24">
        <v>0</v>
      </c>
      <c r="J9743" s="282">
        <v>15</v>
      </c>
      <c r="K9743" s="282">
        <v>0</v>
      </c>
    </row>
    <row r="9744" spans="1:11" x14ac:dyDescent="0.3">
      <c r="A9744" s="283" t="s">
        <v>2115</v>
      </c>
      <c r="B9744" s="283">
        <v>140</v>
      </c>
      <c r="C9744" s="24" t="str">
        <f t="shared" si="152"/>
        <v>eradica140</v>
      </c>
      <c r="D9744" s="283">
        <v>2313</v>
      </c>
      <c r="E9744" s="283">
        <v>819</v>
      </c>
      <c r="F9744" s="283">
        <v>29273</v>
      </c>
      <c r="G9744" s="24">
        <v>100</v>
      </c>
      <c r="H9744" s="24">
        <v>0</v>
      </c>
      <c r="I9744" s="24">
        <v>0</v>
      </c>
      <c r="J9744" s="282">
        <v>15</v>
      </c>
      <c r="K9744" s="282">
        <v>0</v>
      </c>
    </row>
    <row r="9745" spans="1:11" x14ac:dyDescent="0.3">
      <c r="A9745" s="283" t="s">
        <v>2115</v>
      </c>
      <c r="B9745" s="283">
        <v>141</v>
      </c>
      <c r="C9745" s="24" t="str">
        <f t="shared" si="152"/>
        <v>eradica141</v>
      </c>
      <c r="D9745" s="283">
        <v>2523</v>
      </c>
      <c r="E9745" s="283">
        <v>893</v>
      </c>
      <c r="F9745" s="283">
        <v>32255</v>
      </c>
      <c r="G9745" s="24">
        <v>100</v>
      </c>
      <c r="H9745" s="24">
        <v>0</v>
      </c>
      <c r="I9745" s="24">
        <v>0</v>
      </c>
      <c r="J9745" s="282">
        <v>15</v>
      </c>
      <c r="K9745" s="282">
        <v>0</v>
      </c>
    </row>
    <row r="9746" spans="1:11" x14ac:dyDescent="0.3">
      <c r="A9746" s="283" t="s">
        <v>2115</v>
      </c>
      <c r="B9746" s="283">
        <v>142</v>
      </c>
      <c r="C9746" s="24" t="str">
        <f t="shared" si="152"/>
        <v>eradica142</v>
      </c>
      <c r="D9746" s="283">
        <v>2551</v>
      </c>
      <c r="E9746" s="283">
        <v>903</v>
      </c>
      <c r="F9746" s="283">
        <v>32669</v>
      </c>
      <c r="G9746" s="24">
        <v>100</v>
      </c>
      <c r="H9746" s="24">
        <v>0</v>
      </c>
      <c r="I9746" s="24">
        <v>0</v>
      </c>
      <c r="J9746" s="282">
        <v>15</v>
      </c>
      <c r="K9746" s="282">
        <v>0</v>
      </c>
    </row>
    <row r="9747" spans="1:11" x14ac:dyDescent="0.3">
      <c r="A9747" s="283" t="s">
        <v>2115</v>
      </c>
      <c r="B9747" s="283">
        <v>143</v>
      </c>
      <c r="C9747" s="24" t="str">
        <f t="shared" si="152"/>
        <v>eradica143</v>
      </c>
      <c r="D9747" s="283">
        <v>2579</v>
      </c>
      <c r="E9747" s="283">
        <v>913</v>
      </c>
      <c r="F9747" s="283">
        <v>33136</v>
      </c>
      <c r="G9747" s="24">
        <v>100</v>
      </c>
      <c r="H9747" s="24">
        <v>0</v>
      </c>
      <c r="I9747" s="24">
        <v>0</v>
      </c>
      <c r="J9747" s="282">
        <v>15</v>
      </c>
      <c r="K9747" s="282">
        <v>0</v>
      </c>
    </row>
    <row r="9748" spans="1:11" x14ac:dyDescent="0.3">
      <c r="A9748" s="283" t="s">
        <v>2115</v>
      </c>
      <c r="B9748" s="283">
        <v>144</v>
      </c>
      <c r="C9748" s="24" t="str">
        <f t="shared" si="152"/>
        <v>eradica144</v>
      </c>
      <c r="D9748" s="283">
        <v>2608</v>
      </c>
      <c r="E9748" s="283">
        <v>923</v>
      </c>
      <c r="F9748" s="283">
        <v>33524</v>
      </c>
      <c r="G9748" s="24">
        <v>100</v>
      </c>
      <c r="H9748" s="24">
        <v>0</v>
      </c>
      <c r="I9748" s="24">
        <v>0</v>
      </c>
      <c r="J9748" s="282">
        <v>15</v>
      </c>
      <c r="K9748" s="282">
        <v>0</v>
      </c>
    </row>
    <row r="9749" spans="1:11" x14ac:dyDescent="0.3">
      <c r="A9749" s="283" t="s">
        <v>2115</v>
      </c>
      <c r="B9749" s="283">
        <v>145</v>
      </c>
      <c r="C9749" s="24" t="str">
        <f t="shared" si="152"/>
        <v>eradica145</v>
      </c>
      <c r="D9749" s="283">
        <v>2636</v>
      </c>
      <c r="E9749" s="283">
        <v>933</v>
      </c>
      <c r="F9749" s="283">
        <v>33978</v>
      </c>
      <c r="G9749" s="24">
        <v>100</v>
      </c>
      <c r="H9749" s="24">
        <v>0</v>
      </c>
      <c r="I9749" s="24">
        <v>0</v>
      </c>
      <c r="J9749" s="282">
        <v>15</v>
      </c>
      <c r="K9749" s="282">
        <v>0</v>
      </c>
    </row>
    <row r="9750" spans="1:11" x14ac:dyDescent="0.3">
      <c r="A9750" s="283" t="s">
        <v>2115</v>
      </c>
      <c r="B9750" s="283">
        <v>146</v>
      </c>
      <c r="C9750" s="24" t="str">
        <f t="shared" si="152"/>
        <v>eradica146</v>
      </c>
      <c r="D9750" s="283">
        <v>2665</v>
      </c>
      <c r="E9750" s="283">
        <v>944</v>
      </c>
      <c r="F9750" s="283">
        <v>34414</v>
      </c>
      <c r="G9750" s="24">
        <v>100</v>
      </c>
      <c r="H9750" s="24">
        <v>0</v>
      </c>
      <c r="I9750" s="24">
        <v>0</v>
      </c>
      <c r="J9750" s="282">
        <v>15</v>
      </c>
      <c r="K9750" s="282">
        <v>0</v>
      </c>
    </row>
    <row r="9751" spans="1:11" x14ac:dyDescent="0.3">
      <c r="A9751" s="283" t="s">
        <v>2115</v>
      </c>
      <c r="B9751" s="283">
        <v>147</v>
      </c>
      <c r="C9751" s="24" t="str">
        <f t="shared" si="152"/>
        <v>eradica147</v>
      </c>
      <c r="D9751" s="283">
        <v>2695</v>
      </c>
      <c r="E9751" s="283">
        <v>954</v>
      </c>
      <c r="F9751" s="283">
        <v>34858</v>
      </c>
      <c r="G9751" s="24">
        <v>100</v>
      </c>
      <c r="H9751" s="24">
        <v>0</v>
      </c>
      <c r="I9751" s="24">
        <v>0</v>
      </c>
      <c r="J9751" s="282">
        <v>15</v>
      </c>
      <c r="K9751" s="282">
        <v>0</v>
      </c>
    </row>
    <row r="9752" spans="1:11" x14ac:dyDescent="0.3">
      <c r="A9752" s="283" t="s">
        <v>2115</v>
      </c>
      <c r="B9752" s="283">
        <v>148</v>
      </c>
      <c r="C9752" s="24" t="str">
        <f t="shared" si="152"/>
        <v>eradica148</v>
      </c>
      <c r="D9752" s="283">
        <v>2724</v>
      </c>
      <c r="E9752" s="283">
        <v>964</v>
      </c>
      <c r="F9752" s="283">
        <v>35266</v>
      </c>
      <c r="G9752" s="24">
        <v>100</v>
      </c>
      <c r="H9752" s="24">
        <v>0</v>
      </c>
      <c r="I9752" s="24">
        <v>0</v>
      </c>
      <c r="J9752" s="282">
        <v>15</v>
      </c>
      <c r="K9752" s="282">
        <v>0</v>
      </c>
    </row>
    <row r="9753" spans="1:11" x14ac:dyDescent="0.3">
      <c r="A9753" s="283" t="s">
        <v>2115</v>
      </c>
      <c r="B9753" s="283">
        <v>149</v>
      </c>
      <c r="C9753" s="24" t="str">
        <f t="shared" si="152"/>
        <v>eradica149</v>
      </c>
      <c r="D9753" s="283">
        <v>2754</v>
      </c>
      <c r="E9753" s="283">
        <v>975</v>
      </c>
      <c r="F9753" s="283">
        <v>35743</v>
      </c>
      <c r="G9753" s="24">
        <v>100</v>
      </c>
      <c r="H9753" s="24">
        <v>0</v>
      </c>
      <c r="I9753" s="24">
        <v>0</v>
      </c>
      <c r="J9753" s="282">
        <v>15</v>
      </c>
      <c r="K9753" s="282">
        <v>0</v>
      </c>
    </row>
    <row r="9754" spans="1:11" x14ac:dyDescent="0.3">
      <c r="A9754" s="283" t="s">
        <v>2115</v>
      </c>
      <c r="B9754" s="283">
        <v>150</v>
      </c>
      <c r="C9754" s="24" t="str">
        <f t="shared" si="152"/>
        <v>eradica150</v>
      </c>
      <c r="D9754" s="283">
        <v>2784</v>
      </c>
      <c r="E9754" s="283">
        <v>986</v>
      </c>
      <c r="F9754" s="283">
        <v>36160</v>
      </c>
      <c r="G9754" s="24">
        <v>100</v>
      </c>
      <c r="H9754" s="24">
        <v>0</v>
      </c>
      <c r="I9754" s="24">
        <v>0</v>
      </c>
      <c r="J9754" s="282">
        <v>15</v>
      </c>
      <c r="K9754" s="282">
        <v>0</v>
      </c>
    </row>
    <row r="9755" spans="1:11" x14ac:dyDescent="0.3">
      <c r="A9755" s="283" t="s">
        <v>2115</v>
      </c>
      <c r="B9755" s="283">
        <v>151</v>
      </c>
      <c r="C9755" s="24" t="str">
        <f t="shared" si="152"/>
        <v>eradica151</v>
      </c>
      <c r="D9755" s="283">
        <v>2815</v>
      </c>
      <c r="E9755" s="283">
        <v>996</v>
      </c>
      <c r="F9755" s="283">
        <v>36627</v>
      </c>
      <c r="G9755" s="24">
        <v>100</v>
      </c>
      <c r="H9755" s="24">
        <v>0</v>
      </c>
      <c r="I9755" s="24">
        <v>0</v>
      </c>
      <c r="J9755" s="282">
        <v>15</v>
      </c>
      <c r="K9755" s="282">
        <v>0</v>
      </c>
    </row>
    <row r="9756" spans="1:11" x14ac:dyDescent="0.3">
      <c r="A9756" s="283" t="s">
        <v>2115</v>
      </c>
      <c r="B9756" s="283">
        <v>152</v>
      </c>
      <c r="C9756" s="24" t="str">
        <f t="shared" si="152"/>
        <v>eradica152</v>
      </c>
      <c r="D9756" s="283">
        <v>2845</v>
      </c>
      <c r="E9756" s="283">
        <v>1007</v>
      </c>
      <c r="F9756" s="283">
        <v>37054</v>
      </c>
      <c r="G9756" s="24">
        <v>100</v>
      </c>
      <c r="H9756" s="24">
        <v>0</v>
      </c>
      <c r="I9756" s="24">
        <v>0</v>
      </c>
      <c r="J9756" s="282">
        <v>15</v>
      </c>
      <c r="K9756" s="282">
        <v>0</v>
      </c>
    </row>
    <row r="9757" spans="1:11" x14ac:dyDescent="0.3">
      <c r="A9757" s="283" t="s">
        <v>2115</v>
      </c>
      <c r="B9757" s="283">
        <v>153</v>
      </c>
      <c r="C9757" s="24" t="str">
        <f t="shared" si="152"/>
        <v>eradica153</v>
      </c>
      <c r="D9757" s="283">
        <v>2876</v>
      </c>
      <c r="E9757" s="283">
        <v>1018</v>
      </c>
      <c r="F9757" s="283">
        <v>37554</v>
      </c>
      <c r="G9757" s="24">
        <v>100</v>
      </c>
      <c r="H9757" s="24">
        <v>0</v>
      </c>
      <c r="I9757" s="24">
        <v>0</v>
      </c>
      <c r="J9757" s="282">
        <v>15</v>
      </c>
      <c r="K9757" s="282">
        <v>0</v>
      </c>
    </row>
    <row r="9758" spans="1:11" x14ac:dyDescent="0.3">
      <c r="A9758" s="283" t="s">
        <v>2115</v>
      </c>
      <c r="B9758" s="283">
        <v>154</v>
      </c>
      <c r="C9758" s="24" t="str">
        <f t="shared" si="152"/>
        <v>eradica154</v>
      </c>
      <c r="D9758" s="283">
        <v>2908</v>
      </c>
      <c r="E9758" s="283">
        <v>1030</v>
      </c>
      <c r="F9758" s="283">
        <v>37992</v>
      </c>
      <c r="G9758" s="24">
        <v>100</v>
      </c>
      <c r="H9758" s="24">
        <v>0</v>
      </c>
      <c r="I9758" s="24">
        <v>0</v>
      </c>
      <c r="J9758" s="282">
        <v>15</v>
      </c>
      <c r="K9758" s="282">
        <v>0</v>
      </c>
    </row>
    <row r="9759" spans="1:11" x14ac:dyDescent="0.3">
      <c r="A9759" s="283" t="s">
        <v>2115</v>
      </c>
      <c r="B9759" s="283">
        <v>155</v>
      </c>
      <c r="C9759" s="24" t="str">
        <f t="shared" si="152"/>
        <v>eradica155</v>
      </c>
      <c r="D9759" s="283">
        <v>2939</v>
      </c>
      <c r="E9759" s="283">
        <v>1041</v>
      </c>
      <c r="F9759" s="283">
        <v>38482</v>
      </c>
      <c r="G9759" s="24">
        <v>100</v>
      </c>
      <c r="H9759" s="24">
        <v>0</v>
      </c>
      <c r="I9759" s="24">
        <v>0</v>
      </c>
      <c r="J9759" s="282">
        <v>15</v>
      </c>
      <c r="K9759" s="282">
        <v>0</v>
      </c>
    </row>
    <row r="9760" spans="1:11" x14ac:dyDescent="0.3">
      <c r="A9760" s="283" t="s">
        <v>2115</v>
      </c>
      <c r="B9760" s="283">
        <v>156</v>
      </c>
      <c r="C9760" s="24" t="str">
        <f t="shared" si="152"/>
        <v>eradica156</v>
      </c>
      <c r="D9760" s="283">
        <v>2972</v>
      </c>
      <c r="E9760" s="283">
        <v>1052</v>
      </c>
      <c r="F9760" s="283">
        <v>38930</v>
      </c>
      <c r="G9760" s="24">
        <v>100</v>
      </c>
      <c r="H9760" s="24">
        <v>0</v>
      </c>
      <c r="I9760" s="24">
        <v>0</v>
      </c>
      <c r="J9760" s="282">
        <v>15</v>
      </c>
      <c r="K9760" s="282">
        <v>0</v>
      </c>
    </row>
    <row r="9761" spans="1:11" x14ac:dyDescent="0.3">
      <c r="A9761" s="283" t="s">
        <v>2115</v>
      </c>
      <c r="B9761" s="283">
        <v>157</v>
      </c>
      <c r="C9761" s="24" t="str">
        <f t="shared" si="152"/>
        <v>eradica157</v>
      </c>
      <c r="D9761" s="283">
        <v>3004</v>
      </c>
      <c r="E9761" s="283">
        <v>1064</v>
      </c>
      <c r="F9761" s="283">
        <v>39455</v>
      </c>
      <c r="G9761" s="24">
        <v>100</v>
      </c>
      <c r="H9761" s="24">
        <v>0</v>
      </c>
      <c r="I9761" s="24">
        <v>0</v>
      </c>
      <c r="J9761" s="282">
        <v>15</v>
      </c>
      <c r="K9761" s="282">
        <v>0</v>
      </c>
    </row>
    <row r="9762" spans="1:11" x14ac:dyDescent="0.3">
      <c r="A9762" s="283" t="s">
        <v>2115</v>
      </c>
      <c r="B9762" s="283">
        <v>158</v>
      </c>
      <c r="C9762" s="24" t="str">
        <f t="shared" si="152"/>
        <v>eradica158</v>
      </c>
      <c r="D9762" s="283">
        <v>3037</v>
      </c>
      <c r="E9762" s="283">
        <v>1075</v>
      </c>
      <c r="F9762" s="283">
        <v>39914</v>
      </c>
      <c r="G9762" s="24">
        <v>100</v>
      </c>
      <c r="H9762" s="24">
        <v>0</v>
      </c>
      <c r="I9762" s="24">
        <v>0</v>
      </c>
      <c r="J9762" s="282">
        <v>15</v>
      </c>
      <c r="K9762" s="282">
        <v>0</v>
      </c>
    </row>
    <row r="9763" spans="1:11" x14ac:dyDescent="0.3">
      <c r="A9763" s="283" t="s">
        <v>2115</v>
      </c>
      <c r="B9763" s="283">
        <v>159</v>
      </c>
      <c r="C9763" s="24" t="str">
        <f t="shared" si="152"/>
        <v>eradica159</v>
      </c>
      <c r="D9763" s="283">
        <v>3070</v>
      </c>
      <c r="E9763" s="283">
        <v>1087</v>
      </c>
      <c r="F9763" s="283">
        <v>40451</v>
      </c>
      <c r="G9763" s="24">
        <v>100</v>
      </c>
      <c r="H9763" s="24">
        <v>0</v>
      </c>
      <c r="I9763" s="24">
        <v>0</v>
      </c>
      <c r="J9763" s="282">
        <v>15</v>
      </c>
      <c r="K9763" s="282">
        <v>0</v>
      </c>
    </row>
    <row r="9764" spans="1:11" x14ac:dyDescent="0.3">
      <c r="A9764" s="283" t="s">
        <v>2115</v>
      </c>
      <c r="B9764" s="283">
        <v>160</v>
      </c>
      <c r="C9764" s="24" t="str">
        <f t="shared" si="152"/>
        <v>eradica160</v>
      </c>
      <c r="D9764" s="283">
        <v>3103</v>
      </c>
      <c r="E9764" s="283">
        <v>1099</v>
      </c>
      <c r="F9764" s="283">
        <v>40922</v>
      </c>
      <c r="G9764" s="24">
        <v>100</v>
      </c>
      <c r="H9764" s="24">
        <v>0</v>
      </c>
      <c r="I9764" s="24">
        <v>0</v>
      </c>
      <c r="J9764" s="282">
        <v>15</v>
      </c>
      <c r="K9764" s="282">
        <v>0</v>
      </c>
    </row>
    <row r="9765" spans="1:11" x14ac:dyDescent="0.3">
      <c r="A9765" s="283" t="s">
        <v>2115</v>
      </c>
      <c r="B9765" s="283">
        <v>161</v>
      </c>
      <c r="C9765" s="24" t="str">
        <f t="shared" si="152"/>
        <v>eradica161</v>
      </c>
      <c r="D9765" s="283">
        <v>3385</v>
      </c>
      <c r="E9765" s="283">
        <v>1199</v>
      </c>
      <c r="F9765" s="283">
        <v>45230</v>
      </c>
      <c r="G9765" s="24">
        <v>100</v>
      </c>
      <c r="H9765" s="24">
        <v>0</v>
      </c>
      <c r="I9765" s="24">
        <v>0</v>
      </c>
      <c r="J9765" s="282">
        <v>15</v>
      </c>
      <c r="K9765" s="282">
        <v>0</v>
      </c>
    </row>
    <row r="9766" spans="1:11" x14ac:dyDescent="0.3">
      <c r="A9766" s="283" t="s">
        <v>2115</v>
      </c>
      <c r="B9766" s="283">
        <v>162</v>
      </c>
      <c r="C9766" s="24" t="str">
        <f t="shared" si="152"/>
        <v>eradica162</v>
      </c>
      <c r="D9766" s="283">
        <v>3422</v>
      </c>
      <c r="E9766" s="283">
        <v>1212</v>
      </c>
      <c r="F9766" s="283">
        <v>45756</v>
      </c>
      <c r="G9766" s="24">
        <v>100</v>
      </c>
      <c r="H9766" s="24">
        <v>0</v>
      </c>
      <c r="I9766" s="24">
        <v>0</v>
      </c>
      <c r="J9766" s="282">
        <v>15</v>
      </c>
      <c r="K9766" s="282">
        <v>0</v>
      </c>
    </row>
    <row r="9767" spans="1:11" x14ac:dyDescent="0.3">
      <c r="A9767" s="283" t="s">
        <v>2115</v>
      </c>
      <c r="B9767" s="283">
        <v>163</v>
      </c>
      <c r="C9767" s="24" t="str">
        <f t="shared" si="152"/>
        <v>eradica163</v>
      </c>
      <c r="D9767" s="283">
        <v>3459</v>
      </c>
      <c r="E9767" s="283">
        <v>1225</v>
      </c>
      <c r="F9767" s="283">
        <v>46370</v>
      </c>
      <c r="G9767" s="24">
        <v>100</v>
      </c>
      <c r="H9767" s="24">
        <v>0</v>
      </c>
      <c r="I9767" s="24">
        <v>0</v>
      </c>
      <c r="J9767" s="282">
        <v>15</v>
      </c>
      <c r="K9767" s="282">
        <v>0</v>
      </c>
    </row>
    <row r="9768" spans="1:11" x14ac:dyDescent="0.3">
      <c r="A9768" s="283" t="s">
        <v>2115</v>
      </c>
      <c r="B9768" s="283">
        <v>164</v>
      </c>
      <c r="C9768" s="24" t="str">
        <f t="shared" si="152"/>
        <v>eradica164</v>
      </c>
      <c r="D9768" s="283">
        <v>3496</v>
      </c>
      <c r="E9768" s="283">
        <v>1238</v>
      </c>
      <c r="F9768" s="283">
        <v>46909</v>
      </c>
      <c r="G9768" s="24">
        <v>100</v>
      </c>
      <c r="H9768" s="24">
        <v>0</v>
      </c>
      <c r="I9768" s="24">
        <v>0</v>
      </c>
      <c r="J9768" s="282">
        <v>15</v>
      </c>
      <c r="K9768" s="282">
        <v>0</v>
      </c>
    </row>
    <row r="9769" spans="1:11" x14ac:dyDescent="0.3">
      <c r="A9769" s="283" t="s">
        <v>2115</v>
      </c>
      <c r="B9769" s="283">
        <v>165</v>
      </c>
      <c r="C9769" s="24" t="str">
        <f t="shared" si="152"/>
        <v>eradica165</v>
      </c>
      <c r="D9769" s="283">
        <v>3534</v>
      </c>
      <c r="E9769" s="283">
        <v>1251</v>
      </c>
      <c r="F9769" s="283">
        <v>47599</v>
      </c>
      <c r="G9769" s="24">
        <v>100</v>
      </c>
      <c r="H9769" s="24">
        <v>0</v>
      </c>
      <c r="I9769" s="24">
        <v>0</v>
      </c>
      <c r="J9769" s="282">
        <v>15</v>
      </c>
      <c r="K9769" s="282">
        <v>0</v>
      </c>
    </row>
    <row r="9770" spans="1:11" x14ac:dyDescent="0.3">
      <c r="A9770" s="283" t="s">
        <v>2115</v>
      </c>
      <c r="B9770" s="283">
        <v>166</v>
      </c>
      <c r="C9770" s="24" t="str">
        <f t="shared" si="152"/>
        <v>eradica166</v>
      </c>
      <c r="D9770" s="283">
        <v>3572</v>
      </c>
      <c r="E9770" s="283">
        <v>1265</v>
      </c>
      <c r="F9770" s="283">
        <v>48151</v>
      </c>
      <c r="G9770" s="24">
        <v>100</v>
      </c>
      <c r="H9770" s="24">
        <v>0</v>
      </c>
      <c r="I9770" s="24">
        <v>0</v>
      </c>
      <c r="J9770" s="282">
        <v>15</v>
      </c>
      <c r="K9770" s="282">
        <v>0</v>
      </c>
    </row>
    <row r="9771" spans="1:11" x14ac:dyDescent="0.3">
      <c r="A9771" s="283" t="s">
        <v>2115</v>
      </c>
      <c r="B9771" s="283">
        <v>167</v>
      </c>
      <c r="C9771" s="24" t="str">
        <f t="shared" si="152"/>
        <v>eradica167</v>
      </c>
      <c r="D9771" s="283">
        <v>3611</v>
      </c>
      <c r="E9771" s="283">
        <v>1279</v>
      </c>
      <c r="F9771" s="283">
        <v>48710</v>
      </c>
      <c r="G9771" s="24">
        <v>100</v>
      </c>
      <c r="H9771" s="24">
        <v>0</v>
      </c>
      <c r="I9771" s="24">
        <v>0</v>
      </c>
      <c r="J9771" s="282">
        <v>15</v>
      </c>
      <c r="K9771" s="282">
        <v>0</v>
      </c>
    </row>
    <row r="9772" spans="1:11" x14ac:dyDescent="0.3">
      <c r="A9772" s="283" t="s">
        <v>2115</v>
      </c>
      <c r="B9772" s="283">
        <v>168</v>
      </c>
      <c r="C9772" s="24" t="str">
        <f t="shared" si="152"/>
        <v>eradica168</v>
      </c>
      <c r="D9772" s="283">
        <v>3650</v>
      </c>
      <c r="E9772" s="283">
        <v>1292</v>
      </c>
      <c r="F9772" s="283">
        <v>49275</v>
      </c>
      <c r="G9772" s="24">
        <v>100</v>
      </c>
      <c r="H9772" s="24">
        <v>0</v>
      </c>
      <c r="I9772" s="24">
        <v>0</v>
      </c>
      <c r="J9772" s="282">
        <v>15</v>
      </c>
      <c r="K9772" s="282">
        <v>0</v>
      </c>
    </row>
    <row r="9773" spans="1:11" x14ac:dyDescent="0.3">
      <c r="A9773" s="283" t="s">
        <v>2115</v>
      </c>
      <c r="B9773" s="283">
        <v>169</v>
      </c>
      <c r="C9773" s="24" t="str">
        <f t="shared" si="152"/>
        <v>eradica169</v>
      </c>
      <c r="D9773" s="283">
        <v>3689</v>
      </c>
      <c r="E9773" s="283">
        <v>1306</v>
      </c>
      <c r="F9773" s="283">
        <v>49999</v>
      </c>
      <c r="G9773" s="24">
        <v>100</v>
      </c>
      <c r="H9773" s="24">
        <v>0</v>
      </c>
      <c r="I9773" s="24">
        <v>0</v>
      </c>
      <c r="J9773" s="282">
        <v>15</v>
      </c>
      <c r="K9773" s="282">
        <v>0</v>
      </c>
    </row>
    <row r="9774" spans="1:11" x14ac:dyDescent="0.3">
      <c r="A9774" s="283" t="s">
        <v>2115</v>
      </c>
      <c r="B9774" s="283">
        <v>170</v>
      </c>
      <c r="C9774" s="24" t="str">
        <f t="shared" si="152"/>
        <v>eradica170</v>
      </c>
      <c r="D9774" s="283">
        <v>3729</v>
      </c>
      <c r="E9774" s="283">
        <v>1320</v>
      </c>
      <c r="F9774" s="283">
        <v>50578</v>
      </c>
      <c r="G9774" s="24">
        <v>100</v>
      </c>
      <c r="H9774" s="24">
        <v>0</v>
      </c>
      <c r="I9774" s="24">
        <v>0</v>
      </c>
      <c r="J9774" s="282">
        <v>15</v>
      </c>
      <c r="K9774" s="282">
        <v>0</v>
      </c>
    </row>
    <row r="9775" spans="1:11" x14ac:dyDescent="0.3">
      <c r="A9775" s="283" t="s">
        <v>2115</v>
      </c>
      <c r="B9775" s="283">
        <v>171</v>
      </c>
      <c r="C9775" s="24" t="str">
        <f t="shared" si="152"/>
        <v>eradica171</v>
      </c>
      <c r="D9775" s="283">
        <v>3769</v>
      </c>
      <c r="E9775" s="283">
        <v>1335</v>
      </c>
      <c r="F9775" s="283">
        <v>51164</v>
      </c>
      <c r="G9775" s="24">
        <v>100</v>
      </c>
      <c r="H9775" s="24">
        <v>0</v>
      </c>
      <c r="I9775" s="24">
        <v>0</v>
      </c>
      <c r="J9775" s="282">
        <v>15</v>
      </c>
      <c r="K9775" s="282">
        <v>0</v>
      </c>
    </row>
    <row r="9776" spans="1:11" x14ac:dyDescent="0.3">
      <c r="A9776" s="283" t="s">
        <v>2115</v>
      </c>
      <c r="B9776" s="283">
        <v>172</v>
      </c>
      <c r="C9776" s="24" t="str">
        <f t="shared" si="152"/>
        <v>eradica172</v>
      </c>
      <c r="D9776" s="283">
        <v>3810</v>
      </c>
      <c r="E9776" s="283">
        <v>1349</v>
      </c>
      <c r="F9776" s="283">
        <v>51756</v>
      </c>
      <c r="G9776" s="24">
        <v>100</v>
      </c>
      <c r="H9776" s="24">
        <v>0</v>
      </c>
      <c r="I9776" s="24">
        <v>0</v>
      </c>
      <c r="J9776" s="282">
        <v>15</v>
      </c>
      <c r="K9776" s="282">
        <v>0</v>
      </c>
    </row>
    <row r="9777" spans="1:11" x14ac:dyDescent="0.3">
      <c r="A9777" s="283" t="s">
        <v>2115</v>
      </c>
      <c r="B9777" s="283">
        <v>173</v>
      </c>
      <c r="C9777" s="24" t="str">
        <f t="shared" si="152"/>
        <v>eradica173</v>
      </c>
      <c r="D9777" s="283">
        <v>3851</v>
      </c>
      <c r="E9777" s="283">
        <v>1364</v>
      </c>
      <c r="F9777" s="283">
        <v>52515</v>
      </c>
      <c r="G9777" s="24">
        <v>100</v>
      </c>
      <c r="H9777" s="24">
        <v>0</v>
      </c>
      <c r="I9777" s="24">
        <v>0</v>
      </c>
      <c r="J9777" s="282">
        <v>15</v>
      </c>
      <c r="K9777" s="282">
        <v>0</v>
      </c>
    </row>
    <row r="9778" spans="1:11" x14ac:dyDescent="0.3">
      <c r="A9778" s="283" t="s">
        <v>2115</v>
      </c>
      <c r="B9778" s="283">
        <v>174</v>
      </c>
      <c r="C9778" s="24" t="str">
        <f t="shared" si="152"/>
        <v>eradica174</v>
      </c>
      <c r="D9778" s="283">
        <v>3893</v>
      </c>
      <c r="E9778" s="283">
        <v>1378</v>
      </c>
      <c r="F9778" s="283">
        <v>53123</v>
      </c>
      <c r="G9778" s="24">
        <v>100</v>
      </c>
      <c r="H9778" s="24">
        <v>0</v>
      </c>
      <c r="I9778" s="24">
        <v>0</v>
      </c>
      <c r="J9778" s="282">
        <v>15</v>
      </c>
      <c r="K9778" s="282">
        <v>0</v>
      </c>
    </row>
    <row r="9779" spans="1:11" x14ac:dyDescent="0.3">
      <c r="A9779" s="283" t="s">
        <v>2115</v>
      </c>
      <c r="B9779" s="283">
        <v>175</v>
      </c>
      <c r="C9779" s="24" t="str">
        <f t="shared" si="152"/>
        <v>eradica175</v>
      </c>
      <c r="D9779" s="283">
        <v>3934</v>
      </c>
      <c r="E9779" s="283">
        <v>1393</v>
      </c>
      <c r="F9779" s="283">
        <v>53737</v>
      </c>
      <c r="G9779" s="24">
        <v>100</v>
      </c>
      <c r="H9779" s="24">
        <v>0</v>
      </c>
      <c r="I9779" s="24">
        <v>0</v>
      </c>
      <c r="J9779" s="282">
        <v>15</v>
      </c>
      <c r="K9779" s="282">
        <v>0</v>
      </c>
    </row>
    <row r="9780" spans="1:11" x14ac:dyDescent="0.3">
      <c r="A9780" s="283" t="s">
        <v>2115</v>
      </c>
      <c r="B9780" s="283">
        <v>176</v>
      </c>
      <c r="C9780" s="24" t="str">
        <f t="shared" si="152"/>
        <v>eradica176</v>
      </c>
      <c r="D9780" s="283">
        <v>3977</v>
      </c>
      <c r="E9780" s="283">
        <v>1408</v>
      </c>
      <c r="F9780" s="283">
        <v>54358</v>
      </c>
      <c r="G9780" s="24">
        <v>100</v>
      </c>
      <c r="H9780" s="24">
        <v>0</v>
      </c>
      <c r="I9780" s="24">
        <v>0</v>
      </c>
      <c r="J9780" s="282">
        <v>15</v>
      </c>
      <c r="K9780" s="282">
        <v>0</v>
      </c>
    </row>
    <row r="9781" spans="1:11" x14ac:dyDescent="0.3">
      <c r="A9781" s="283" t="s">
        <v>2115</v>
      </c>
      <c r="B9781" s="283">
        <v>177</v>
      </c>
      <c r="C9781" s="24" t="str">
        <f t="shared" si="152"/>
        <v>eradica177</v>
      </c>
      <c r="D9781" s="283">
        <v>4019</v>
      </c>
      <c r="E9781" s="283">
        <v>1423</v>
      </c>
      <c r="F9781" s="283">
        <v>55154</v>
      </c>
      <c r="G9781" s="24">
        <v>100</v>
      </c>
      <c r="H9781" s="24">
        <v>0</v>
      </c>
      <c r="I9781" s="24">
        <v>0</v>
      </c>
      <c r="J9781" s="282">
        <v>15</v>
      </c>
      <c r="K9781" s="282">
        <v>0</v>
      </c>
    </row>
    <row r="9782" spans="1:11" x14ac:dyDescent="0.3">
      <c r="A9782" s="283" t="s">
        <v>2115</v>
      </c>
      <c r="B9782" s="283">
        <v>178</v>
      </c>
      <c r="C9782" s="24" t="str">
        <f t="shared" si="152"/>
        <v>eradica178</v>
      </c>
      <c r="D9782" s="283">
        <v>4063</v>
      </c>
      <c r="E9782" s="283">
        <v>1439</v>
      </c>
      <c r="F9782" s="283">
        <v>55791</v>
      </c>
      <c r="G9782" s="24">
        <v>100</v>
      </c>
      <c r="H9782" s="24">
        <v>0</v>
      </c>
      <c r="I9782" s="24">
        <v>0</v>
      </c>
      <c r="J9782" s="282">
        <v>15</v>
      </c>
      <c r="K9782" s="282">
        <v>0</v>
      </c>
    </row>
    <row r="9783" spans="1:11" x14ac:dyDescent="0.3">
      <c r="A9783" s="283" t="s">
        <v>2115</v>
      </c>
      <c r="B9783" s="283">
        <v>179</v>
      </c>
      <c r="C9783" s="24" t="str">
        <f t="shared" si="152"/>
        <v>eradica179</v>
      </c>
      <c r="D9783" s="283">
        <v>4106</v>
      </c>
      <c r="E9783" s="283">
        <v>1454</v>
      </c>
      <c r="F9783" s="283">
        <v>56435</v>
      </c>
      <c r="G9783" s="24">
        <v>100</v>
      </c>
      <c r="H9783" s="24">
        <v>0</v>
      </c>
      <c r="I9783" s="24">
        <v>0</v>
      </c>
      <c r="J9783" s="282">
        <v>15</v>
      </c>
      <c r="K9783" s="282">
        <v>0</v>
      </c>
    </row>
    <row r="9784" spans="1:11" x14ac:dyDescent="0.3">
      <c r="A9784" s="283" t="s">
        <v>2115</v>
      </c>
      <c r="B9784" s="283">
        <v>180</v>
      </c>
      <c r="C9784" s="24" t="str">
        <f t="shared" si="152"/>
        <v>eradica180</v>
      </c>
      <c r="D9784" s="283">
        <v>4150</v>
      </c>
      <c r="E9784" s="283">
        <v>1470</v>
      </c>
      <c r="F9784" s="283">
        <v>57086</v>
      </c>
      <c r="G9784" s="24">
        <v>100</v>
      </c>
      <c r="H9784" s="24">
        <v>0</v>
      </c>
      <c r="I9784" s="24">
        <v>0</v>
      </c>
      <c r="J9784" s="282">
        <v>15</v>
      </c>
      <c r="K9784" s="282">
        <v>0</v>
      </c>
    </row>
    <row r="9785" spans="1:11" x14ac:dyDescent="0.3">
      <c r="A9785" s="283" t="s">
        <v>2115</v>
      </c>
      <c r="B9785" s="283">
        <v>181</v>
      </c>
      <c r="C9785" s="24" t="str">
        <f t="shared" si="152"/>
        <v>eradica181</v>
      </c>
      <c r="D9785" s="283">
        <v>4527</v>
      </c>
      <c r="E9785" s="283">
        <v>1603</v>
      </c>
      <c r="F9785" s="283">
        <v>63211</v>
      </c>
      <c r="G9785" s="24">
        <v>100</v>
      </c>
      <c r="H9785" s="24">
        <v>0</v>
      </c>
      <c r="I9785" s="24">
        <v>0</v>
      </c>
      <c r="J9785" s="282">
        <v>15</v>
      </c>
      <c r="K9785" s="282">
        <v>0</v>
      </c>
    </row>
    <row r="9786" spans="1:11" x14ac:dyDescent="0.3">
      <c r="A9786" s="283" t="s">
        <v>2115</v>
      </c>
      <c r="B9786" s="283">
        <v>182</v>
      </c>
      <c r="C9786" s="24" t="str">
        <f t="shared" si="152"/>
        <v>eradica182</v>
      </c>
      <c r="D9786" s="283">
        <v>4575</v>
      </c>
      <c r="E9786" s="283">
        <v>1620</v>
      </c>
      <c r="F9786" s="283">
        <v>63940</v>
      </c>
      <c r="G9786" s="24">
        <v>100</v>
      </c>
      <c r="H9786" s="24">
        <v>0</v>
      </c>
      <c r="I9786" s="24">
        <v>0</v>
      </c>
      <c r="J9786" s="282">
        <v>15</v>
      </c>
      <c r="K9786" s="282">
        <v>0</v>
      </c>
    </row>
    <row r="9787" spans="1:11" x14ac:dyDescent="0.3">
      <c r="A9787" s="283" t="s">
        <v>2115</v>
      </c>
      <c r="B9787" s="283">
        <v>183</v>
      </c>
      <c r="C9787" s="24" t="str">
        <f t="shared" si="152"/>
        <v>eradica183</v>
      </c>
      <c r="D9787" s="283">
        <v>4624</v>
      </c>
      <c r="E9787" s="283">
        <v>1637</v>
      </c>
      <c r="F9787" s="283">
        <v>64676</v>
      </c>
      <c r="G9787" s="24">
        <v>100</v>
      </c>
      <c r="H9787" s="24">
        <v>0</v>
      </c>
      <c r="I9787" s="24">
        <v>0</v>
      </c>
      <c r="J9787" s="282">
        <v>15</v>
      </c>
      <c r="K9787" s="282">
        <v>0</v>
      </c>
    </row>
    <row r="9788" spans="1:11" x14ac:dyDescent="0.3">
      <c r="A9788" s="283" t="s">
        <v>2115</v>
      </c>
      <c r="B9788" s="283">
        <v>184</v>
      </c>
      <c r="C9788" s="24" t="str">
        <f t="shared" si="152"/>
        <v>eradica184</v>
      </c>
      <c r="D9788" s="283">
        <v>4673</v>
      </c>
      <c r="E9788" s="283">
        <v>1655</v>
      </c>
      <c r="F9788" s="283">
        <v>65421</v>
      </c>
      <c r="G9788" s="24">
        <v>100</v>
      </c>
      <c r="H9788" s="24">
        <v>0</v>
      </c>
      <c r="I9788" s="24">
        <v>0</v>
      </c>
      <c r="J9788" s="282">
        <v>15</v>
      </c>
      <c r="K9788" s="282">
        <v>0</v>
      </c>
    </row>
    <row r="9789" spans="1:11" x14ac:dyDescent="0.3">
      <c r="A9789" s="283" t="s">
        <v>2115</v>
      </c>
      <c r="B9789" s="283">
        <v>185</v>
      </c>
      <c r="C9789" s="24" t="str">
        <f t="shared" si="152"/>
        <v>eradica185</v>
      </c>
      <c r="D9789" s="283">
        <v>4723</v>
      </c>
      <c r="E9789" s="283">
        <v>1673</v>
      </c>
      <c r="F9789" s="283">
        <v>66379</v>
      </c>
      <c r="G9789" s="24">
        <v>100</v>
      </c>
      <c r="H9789" s="24">
        <v>0</v>
      </c>
      <c r="I9789" s="24">
        <v>0</v>
      </c>
      <c r="J9789" s="282">
        <v>15</v>
      </c>
      <c r="K9789" s="282">
        <v>0</v>
      </c>
    </row>
    <row r="9790" spans="1:11" x14ac:dyDescent="0.3">
      <c r="A9790" s="283" t="s">
        <v>2115</v>
      </c>
      <c r="B9790" s="283">
        <v>186</v>
      </c>
      <c r="C9790" s="24" t="str">
        <f t="shared" si="152"/>
        <v>eradica186</v>
      </c>
      <c r="D9790" s="283">
        <v>4774</v>
      </c>
      <c r="E9790" s="283">
        <v>1690</v>
      </c>
      <c r="F9790" s="283">
        <v>67143</v>
      </c>
      <c r="G9790" s="24">
        <v>100</v>
      </c>
      <c r="H9790" s="24">
        <v>0</v>
      </c>
      <c r="I9790" s="24">
        <v>0</v>
      </c>
      <c r="J9790" s="282">
        <v>15</v>
      </c>
      <c r="K9790" s="282">
        <v>0</v>
      </c>
    </row>
    <row r="9791" spans="1:11" x14ac:dyDescent="0.3">
      <c r="A9791" s="283" t="s">
        <v>2115</v>
      </c>
      <c r="B9791" s="283">
        <v>187</v>
      </c>
      <c r="C9791" s="24" t="str">
        <f t="shared" si="152"/>
        <v>eradica187</v>
      </c>
      <c r="D9791" s="283">
        <v>4825</v>
      </c>
      <c r="E9791" s="283">
        <v>1708</v>
      </c>
      <c r="F9791" s="283">
        <v>67915</v>
      </c>
      <c r="G9791" s="24">
        <v>100</v>
      </c>
      <c r="H9791" s="24">
        <v>0</v>
      </c>
      <c r="I9791" s="24">
        <v>0</v>
      </c>
      <c r="J9791" s="282">
        <v>15</v>
      </c>
      <c r="K9791" s="282">
        <v>0</v>
      </c>
    </row>
    <row r="9792" spans="1:11" x14ac:dyDescent="0.3">
      <c r="A9792" s="283" t="s">
        <v>2115</v>
      </c>
      <c r="B9792" s="283">
        <v>188</v>
      </c>
      <c r="C9792" s="24" t="str">
        <f t="shared" si="152"/>
        <v>eradica188</v>
      </c>
      <c r="D9792" s="283">
        <v>4876</v>
      </c>
      <c r="E9792" s="283">
        <v>1727</v>
      </c>
      <c r="F9792" s="283">
        <v>68696</v>
      </c>
      <c r="G9792" s="24">
        <v>100</v>
      </c>
      <c r="H9792" s="24">
        <v>0</v>
      </c>
      <c r="I9792" s="24">
        <v>0</v>
      </c>
      <c r="J9792" s="282">
        <v>15</v>
      </c>
      <c r="K9792" s="282">
        <v>0</v>
      </c>
    </row>
    <row r="9793" spans="1:11" x14ac:dyDescent="0.3">
      <c r="A9793" s="283" t="s">
        <v>2115</v>
      </c>
      <c r="B9793" s="283">
        <v>189</v>
      </c>
      <c r="C9793" s="24" t="str">
        <f t="shared" si="152"/>
        <v>eradica189</v>
      </c>
      <c r="D9793" s="283">
        <v>4928</v>
      </c>
      <c r="E9793" s="283">
        <v>1745</v>
      </c>
      <c r="F9793" s="283">
        <v>69629</v>
      </c>
      <c r="G9793" s="24">
        <v>100</v>
      </c>
      <c r="H9793" s="24">
        <v>0</v>
      </c>
      <c r="I9793" s="24">
        <v>0</v>
      </c>
      <c r="J9793" s="282">
        <v>15</v>
      </c>
      <c r="K9793" s="282">
        <v>0</v>
      </c>
    </row>
    <row r="9794" spans="1:11" x14ac:dyDescent="0.3">
      <c r="A9794" s="283" t="s">
        <v>2115</v>
      </c>
      <c r="B9794" s="283">
        <v>190</v>
      </c>
      <c r="C9794" s="24" t="str">
        <f t="shared" si="152"/>
        <v>eradica190</v>
      </c>
      <c r="D9794" s="283">
        <v>4981</v>
      </c>
      <c r="E9794" s="283">
        <v>1764</v>
      </c>
      <c r="F9794" s="283">
        <v>70428</v>
      </c>
      <c r="G9794" s="24">
        <v>100</v>
      </c>
      <c r="H9794" s="24">
        <v>0</v>
      </c>
      <c r="I9794" s="24">
        <v>0</v>
      </c>
      <c r="J9794" s="282">
        <v>15</v>
      </c>
      <c r="K9794" s="282">
        <v>0</v>
      </c>
    </row>
    <row r="9795" spans="1:11" x14ac:dyDescent="0.3">
      <c r="A9795" s="283" t="s">
        <v>2115</v>
      </c>
      <c r="B9795" s="283">
        <v>191</v>
      </c>
      <c r="C9795" s="24" t="str">
        <f t="shared" si="152"/>
        <v>eradica191</v>
      </c>
      <c r="D9795" s="283">
        <v>5034</v>
      </c>
      <c r="E9795" s="283">
        <v>1782</v>
      </c>
      <c r="F9795" s="283">
        <v>71237</v>
      </c>
      <c r="G9795" s="24">
        <v>100</v>
      </c>
      <c r="H9795" s="24">
        <v>0</v>
      </c>
      <c r="I9795" s="24">
        <v>0</v>
      </c>
      <c r="J9795" s="282">
        <v>15</v>
      </c>
      <c r="K9795" s="282">
        <v>0</v>
      </c>
    </row>
    <row r="9796" spans="1:11" x14ac:dyDescent="0.3">
      <c r="A9796" s="283" t="s">
        <v>2115</v>
      </c>
      <c r="B9796" s="283">
        <v>192</v>
      </c>
      <c r="C9796" s="24" t="str">
        <f t="shared" si="152"/>
        <v>eradica192</v>
      </c>
      <c r="D9796" s="283">
        <v>5087</v>
      </c>
      <c r="E9796" s="283">
        <v>1801</v>
      </c>
      <c r="F9796" s="283">
        <v>72054</v>
      </c>
      <c r="G9796" s="24">
        <v>100</v>
      </c>
      <c r="H9796" s="24">
        <v>0</v>
      </c>
      <c r="I9796" s="24">
        <v>0</v>
      </c>
      <c r="J9796" s="282">
        <v>15</v>
      </c>
      <c r="K9796" s="282">
        <v>0</v>
      </c>
    </row>
    <row r="9797" spans="1:11" x14ac:dyDescent="0.3">
      <c r="A9797" s="283" t="s">
        <v>2115</v>
      </c>
      <c r="B9797" s="283">
        <v>193</v>
      </c>
      <c r="C9797" s="24" t="str">
        <f t="shared" si="152"/>
        <v>eradica193</v>
      </c>
      <c r="D9797" s="283">
        <v>5141</v>
      </c>
      <c r="E9797" s="283">
        <v>1820</v>
      </c>
      <c r="F9797" s="283">
        <v>73106</v>
      </c>
      <c r="G9797" s="24">
        <v>100</v>
      </c>
      <c r="H9797" s="24">
        <v>0</v>
      </c>
      <c r="I9797" s="24">
        <v>0</v>
      </c>
      <c r="J9797" s="282">
        <v>15</v>
      </c>
      <c r="K9797" s="282">
        <v>0</v>
      </c>
    </row>
    <row r="9798" spans="1:11" x14ac:dyDescent="0.3">
      <c r="A9798" s="283" t="s">
        <v>2115</v>
      </c>
      <c r="B9798" s="283">
        <v>194</v>
      </c>
      <c r="C9798" s="24" t="str">
        <f t="shared" ref="C9798:C9861" si="153">A9798&amp;B9798</f>
        <v>eradica194</v>
      </c>
      <c r="D9798" s="283">
        <v>5196</v>
      </c>
      <c r="E9798" s="283">
        <v>1840</v>
      </c>
      <c r="F9798" s="283">
        <v>73945</v>
      </c>
      <c r="G9798" s="24">
        <v>100</v>
      </c>
      <c r="H9798" s="24">
        <v>0</v>
      </c>
      <c r="I9798" s="24">
        <v>0</v>
      </c>
      <c r="J9798" s="282">
        <v>15</v>
      </c>
      <c r="K9798" s="282">
        <v>0</v>
      </c>
    </row>
    <row r="9799" spans="1:11" x14ac:dyDescent="0.3">
      <c r="A9799" s="283" t="s">
        <v>2115</v>
      </c>
      <c r="B9799" s="283">
        <v>195</v>
      </c>
      <c r="C9799" s="24" t="str">
        <f t="shared" si="153"/>
        <v>eradica195</v>
      </c>
      <c r="D9799" s="283">
        <v>5251</v>
      </c>
      <c r="E9799" s="283">
        <v>1859</v>
      </c>
      <c r="F9799" s="283">
        <v>74792</v>
      </c>
      <c r="G9799" s="24">
        <v>100</v>
      </c>
      <c r="H9799" s="24">
        <v>0</v>
      </c>
      <c r="I9799" s="24">
        <v>0</v>
      </c>
      <c r="J9799" s="282">
        <v>15</v>
      </c>
      <c r="K9799" s="282">
        <v>0</v>
      </c>
    </row>
    <row r="9800" spans="1:11" x14ac:dyDescent="0.3">
      <c r="A9800" s="283" t="s">
        <v>2115</v>
      </c>
      <c r="B9800" s="283">
        <v>196</v>
      </c>
      <c r="C9800" s="24" t="str">
        <f t="shared" si="153"/>
        <v>eradica196</v>
      </c>
      <c r="D9800" s="283">
        <v>5307</v>
      </c>
      <c r="E9800" s="283">
        <v>1879</v>
      </c>
      <c r="F9800" s="283">
        <v>75649</v>
      </c>
      <c r="G9800" s="24">
        <v>100</v>
      </c>
      <c r="H9800" s="24">
        <v>0</v>
      </c>
      <c r="I9800" s="24">
        <v>0</v>
      </c>
      <c r="J9800" s="282">
        <v>15</v>
      </c>
      <c r="K9800" s="282">
        <v>0</v>
      </c>
    </row>
    <row r="9801" spans="1:11" x14ac:dyDescent="0.3">
      <c r="A9801" s="283" t="s">
        <v>2115</v>
      </c>
      <c r="B9801" s="283">
        <v>197</v>
      </c>
      <c r="C9801" s="24" t="str">
        <f t="shared" si="153"/>
        <v>eradica197</v>
      </c>
      <c r="D9801" s="283">
        <v>5363</v>
      </c>
      <c r="E9801" s="283">
        <v>1899</v>
      </c>
      <c r="F9801" s="283">
        <v>76751</v>
      </c>
      <c r="G9801" s="24">
        <v>100</v>
      </c>
      <c r="H9801" s="24">
        <v>0</v>
      </c>
      <c r="I9801" s="24">
        <v>0</v>
      </c>
      <c r="J9801" s="282">
        <v>15</v>
      </c>
      <c r="K9801" s="282">
        <v>0</v>
      </c>
    </row>
    <row r="9802" spans="1:11" x14ac:dyDescent="0.3">
      <c r="A9802" s="283" t="s">
        <v>2115</v>
      </c>
      <c r="B9802" s="283">
        <v>198</v>
      </c>
      <c r="C9802" s="24" t="str">
        <f t="shared" si="153"/>
        <v>eradica198</v>
      </c>
      <c r="D9802" s="283">
        <v>5420</v>
      </c>
      <c r="E9802" s="283">
        <v>1919</v>
      </c>
      <c r="F9802" s="283">
        <v>77630</v>
      </c>
      <c r="G9802" s="24">
        <v>100</v>
      </c>
      <c r="H9802" s="24">
        <v>0</v>
      </c>
      <c r="I9802" s="24">
        <v>0</v>
      </c>
      <c r="J9802" s="282">
        <v>15</v>
      </c>
      <c r="K9802" s="282">
        <v>0</v>
      </c>
    </row>
    <row r="9803" spans="1:11" x14ac:dyDescent="0.3">
      <c r="A9803" s="283" t="s">
        <v>2115</v>
      </c>
      <c r="B9803" s="283">
        <v>199</v>
      </c>
      <c r="C9803" s="24" t="str">
        <f t="shared" si="153"/>
        <v>eradica199</v>
      </c>
      <c r="D9803" s="283">
        <v>5477</v>
      </c>
      <c r="E9803" s="283">
        <v>1939</v>
      </c>
      <c r="F9803" s="283">
        <v>78518</v>
      </c>
      <c r="G9803" s="24">
        <v>100</v>
      </c>
      <c r="H9803" s="24">
        <v>0</v>
      </c>
      <c r="I9803" s="24">
        <v>0</v>
      </c>
      <c r="J9803" s="282">
        <v>15</v>
      </c>
      <c r="K9803" s="282">
        <v>0</v>
      </c>
    </row>
    <row r="9804" spans="1:11" x14ac:dyDescent="0.3">
      <c r="A9804" s="283" t="s">
        <v>2115</v>
      </c>
      <c r="B9804" s="283">
        <v>200</v>
      </c>
      <c r="C9804" s="24" t="str">
        <f t="shared" si="153"/>
        <v>eradica200</v>
      </c>
      <c r="D9804" s="283">
        <v>5535</v>
      </c>
      <c r="E9804" s="283">
        <v>1960</v>
      </c>
      <c r="F9804" s="283">
        <v>79415</v>
      </c>
      <c r="G9804" s="24">
        <v>100</v>
      </c>
      <c r="H9804" s="24">
        <v>0</v>
      </c>
      <c r="I9804" s="24">
        <v>0</v>
      </c>
      <c r="J9804" s="282">
        <v>15</v>
      </c>
      <c r="K9804" s="282">
        <v>0</v>
      </c>
    </row>
    <row r="9805" spans="1:11" x14ac:dyDescent="0.3">
      <c r="A9805" s="283" t="s">
        <v>2115</v>
      </c>
      <c r="B9805" s="283">
        <v>201</v>
      </c>
      <c r="C9805" s="24" t="str">
        <f t="shared" si="153"/>
        <v>eradica201</v>
      </c>
      <c r="D9805" s="283">
        <v>6036</v>
      </c>
      <c r="E9805" s="283">
        <v>2138</v>
      </c>
      <c r="F9805" s="283">
        <v>87719</v>
      </c>
      <c r="G9805" s="24">
        <v>100</v>
      </c>
      <c r="H9805" s="24">
        <v>0</v>
      </c>
      <c r="I9805" s="24">
        <v>0</v>
      </c>
      <c r="J9805" s="282">
        <v>15</v>
      </c>
      <c r="K9805" s="282">
        <v>0</v>
      </c>
    </row>
    <row r="9806" spans="1:11" x14ac:dyDescent="0.3">
      <c r="A9806" s="283" t="s">
        <v>2115</v>
      </c>
      <c r="B9806" s="283">
        <v>202</v>
      </c>
      <c r="C9806" s="24" t="str">
        <f t="shared" si="153"/>
        <v>eradica202</v>
      </c>
      <c r="D9806" s="283">
        <v>6100</v>
      </c>
      <c r="E9806" s="283">
        <v>2160</v>
      </c>
      <c r="F9806" s="283">
        <v>88813</v>
      </c>
      <c r="G9806" s="24">
        <v>100</v>
      </c>
      <c r="H9806" s="24">
        <v>0</v>
      </c>
      <c r="I9806" s="24">
        <v>0</v>
      </c>
      <c r="J9806" s="282">
        <v>15</v>
      </c>
      <c r="K9806" s="282">
        <v>0</v>
      </c>
    </row>
    <row r="9807" spans="1:11" x14ac:dyDescent="0.3">
      <c r="A9807" s="283" t="s">
        <v>2115</v>
      </c>
      <c r="B9807" s="283">
        <v>203</v>
      </c>
      <c r="C9807" s="24" t="str">
        <f t="shared" si="153"/>
        <v>eradica203</v>
      </c>
      <c r="D9807" s="283">
        <v>6164</v>
      </c>
      <c r="E9807" s="283">
        <v>2183</v>
      </c>
      <c r="F9807" s="283">
        <v>89888</v>
      </c>
      <c r="G9807" s="24">
        <v>100</v>
      </c>
      <c r="H9807" s="24">
        <v>0</v>
      </c>
      <c r="I9807" s="24">
        <v>0</v>
      </c>
      <c r="J9807" s="282">
        <v>15</v>
      </c>
      <c r="K9807" s="282">
        <v>0</v>
      </c>
    </row>
    <row r="9808" spans="1:11" x14ac:dyDescent="0.3">
      <c r="A9808" s="283" t="s">
        <v>2115</v>
      </c>
      <c r="B9808" s="283">
        <v>204</v>
      </c>
      <c r="C9808" s="24" t="str">
        <f t="shared" si="153"/>
        <v>eradica204</v>
      </c>
      <c r="D9808" s="283">
        <v>6229</v>
      </c>
      <c r="E9808" s="283">
        <v>2206</v>
      </c>
      <c r="F9808" s="283">
        <v>90977</v>
      </c>
      <c r="G9808" s="24">
        <v>100</v>
      </c>
      <c r="H9808" s="24">
        <v>0</v>
      </c>
      <c r="I9808" s="24">
        <v>0</v>
      </c>
      <c r="J9808" s="282">
        <v>15</v>
      </c>
      <c r="K9808" s="282">
        <v>0</v>
      </c>
    </row>
    <row r="9809" spans="1:11" x14ac:dyDescent="0.3">
      <c r="A9809" s="283" t="s">
        <v>2115</v>
      </c>
      <c r="B9809" s="283">
        <v>205</v>
      </c>
      <c r="C9809" s="24" t="str">
        <f t="shared" si="153"/>
        <v>eradica205</v>
      </c>
      <c r="D9809" s="283">
        <v>6295</v>
      </c>
      <c r="E9809" s="283">
        <v>2229</v>
      </c>
      <c r="F9809" s="283">
        <v>92454</v>
      </c>
      <c r="G9809" s="24">
        <v>100</v>
      </c>
      <c r="H9809" s="24">
        <v>0</v>
      </c>
      <c r="I9809" s="24">
        <v>0</v>
      </c>
      <c r="J9809" s="282">
        <v>15</v>
      </c>
      <c r="K9809" s="282">
        <v>0</v>
      </c>
    </row>
    <row r="9810" spans="1:11" x14ac:dyDescent="0.3">
      <c r="A9810" s="283" t="s">
        <v>2115</v>
      </c>
      <c r="B9810" s="283">
        <v>206</v>
      </c>
      <c r="C9810" s="24" t="str">
        <f t="shared" si="153"/>
        <v>eradica206</v>
      </c>
      <c r="D9810" s="283">
        <v>6361</v>
      </c>
      <c r="E9810" s="283">
        <v>2253</v>
      </c>
      <c r="F9810" s="283">
        <v>93668</v>
      </c>
      <c r="G9810" s="24">
        <v>100</v>
      </c>
      <c r="H9810" s="24">
        <v>0</v>
      </c>
      <c r="I9810" s="24">
        <v>0</v>
      </c>
      <c r="J9810" s="282">
        <v>15</v>
      </c>
      <c r="K9810" s="282">
        <v>0</v>
      </c>
    </row>
    <row r="9811" spans="1:11" x14ac:dyDescent="0.3">
      <c r="A9811" s="283" t="s">
        <v>2115</v>
      </c>
      <c r="B9811" s="283">
        <v>207</v>
      </c>
      <c r="C9811" s="24" t="str">
        <f t="shared" si="153"/>
        <v>eradica207</v>
      </c>
      <c r="D9811" s="283">
        <v>6428</v>
      </c>
      <c r="E9811" s="283">
        <v>2276</v>
      </c>
      <c r="F9811" s="283">
        <v>94897</v>
      </c>
      <c r="G9811" s="24">
        <v>100</v>
      </c>
      <c r="H9811" s="24">
        <v>0</v>
      </c>
      <c r="I9811" s="24">
        <v>0</v>
      </c>
      <c r="J9811" s="282">
        <v>15</v>
      </c>
      <c r="K9811" s="282">
        <v>0</v>
      </c>
    </row>
    <row r="9812" spans="1:11" x14ac:dyDescent="0.3">
      <c r="A9812" s="283" t="s">
        <v>2115</v>
      </c>
      <c r="B9812" s="283">
        <v>208</v>
      </c>
      <c r="C9812" s="24" t="str">
        <f t="shared" si="153"/>
        <v>eradica208</v>
      </c>
      <c r="D9812" s="283">
        <v>6496</v>
      </c>
      <c r="E9812" s="283">
        <v>2300</v>
      </c>
      <c r="F9812" s="283">
        <v>96110</v>
      </c>
      <c r="G9812" s="24">
        <v>100</v>
      </c>
      <c r="H9812" s="24">
        <v>0</v>
      </c>
      <c r="I9812" s="24">
        <v>0</v>
      </c>
      <c r="J9812" s="282">
        <v>15</v>
      </c>
      <c r="K9812" s="282">
        <v>0</v>
      </c>
    </row>
    <row r="9813" spans="1:11" x14ac:dyDescent="0.3">
      <c r="A9813" s="283" t="s">
        <v>2115</v>
      </c>
      <c r="B9813" s="283">
        <v>209</v>
      </c>
      <c r="C9813" s="24" t="str">
        <f t="shared" si="153"/>
        <v>eradica209</v>
      </c>
      <c r="D9813" s="283">
        <v>6564</v>
      </c>
      <c r="E9813" s="283">
        <v>2325</v>
      </c>
      <c r="F9813" s="283">
        <v>97403</v>
      </c>
      <c r="G9813" s="24">
        <v>100</v>
      </c>
      <c r="H9813" s="24">
        <v>0</v>
      </c>
      <c r="I9813" s="24">
        <v>0</v>
      </c>
      <c r="J9813" s="282">
        <v>15</v>
      </c>
      <c r="K9813" s="282">
        <v>0</v>
      </c>
    </row>
    <row r="9814" spans="1:11" x14ac:dyDescent="0.3">
      <c r="A9814" s="283" t="s">
        <v>2115</v>
      </c>
      <c r="B9814" s="283">
        <v>210</v>
      </c>
      <c r="C9814" s="24" t="str">
        <f t="shared" si="153"/>
        <v>eradica210</v>
      </c>
      <c r="D9814" s="283">
        <v>6633</v>
      </c>
      <c r="E9814" s="283">
        <v>2349</v>
      </c>
      <c r="F9814" s="283">
        <v>98647</v>
      </c>
      <c r="G9814" s="24">
        <v>100</v>
      </c>
      <c r="H9814" s="24">
        <v>0</v>
      </c>
      <c r="I9814" s="24">
        <v>0</v>
      </c>
      <c r="J9814" s="282">
        <v>15</v>
      </c>
      <c r="K9814" s="282">
        <v>0</v>
      </c>
    </row>
    <row r="9815" spans="1:11" x14ac:dyDescent="0.3">
      <c r="A9815" s="283" t="s">
        <v>2115</v>
      </c>
      <c r="B9815" s="283">
        <v>211</v>
      </c>
      <c r="C9815" s="24" t="str">
        <f t="shared" si="153"/>
        <v>eradica211</v>
      </c>
      <c r="D9815" s="283">
        <v>6703</v>
      </c>
      <c r="E9815" s="283">
        <v>2374</v>
      </c>
      <c r="F9815" s="283">
        <v>99940</v>
      </c>
      <c r="G9815" s="24">
        <v>100</v>
      </c>
      <c r="H9815" s="24">
        <v>0</v>
      </c>
      <c r="I9815" s="24">
        <v>0</v>
      </c>
      <c r="J9815" s="282">
        <v>15</v>
      </c>
      <c r="K9815" s="282">
        <v>0</v>
      </c>
    </row>
    <row r="9816" spans="1:11" x14ac:dyDescent="0.3">
      <c r="A9816" s="283" t="s">
        <v>2115</v>
      </c>
      <c r="B9816" s="283">
        <v>212</v>
      </c>
      <c r="C9816" s="24" t="str">
        <f t="shared" si="153"/>
        <v>eradica212</v>
      </c>
      <c r="D9816" s="283">
        <v>6774</v>
      </c>
      <c r="E9816" s="283">
        <v>2399</v>
      </c>
      <c r="F9816" s="283">
        <v>101249</v>
      </c>
      <c r="G9816" s="24">
        <v>100</v>
      </c>
      <c r="H9816" s="24">
        <v>0</v>
      </c>
      <c r="I9816" s="24">
        <v>0</v>
      </c>
      <c r="J9816" s="282">
        <v>15</v>
      </c>
      <c r="K9816" s="282">
        <v>0</v>
      </c>
    </row>
    <row r="9817" spans="1:11" x14ac:dyDescent="0.3">
      <c r="A9817" s="283" t="s">
        <v>2115</v>
      </c>
      <c r="B9817" s="283">
        <v>213</v>
      </c>
      <c r="C9817" s="24" t="str">
        <f t="shared" si="153"/>
        <v>eradica213</v>
      </c>
      <c r="D9817" s="283">
        <v>6845</v>
      </c>
      <c r="E9817" s="283">
        <v>2424</v>
      </c>
      <c r="F9817" s="283">
        <v>102575</v>
      </c>
      <c r="G9817" s="24">
        <v>100</v>
      </c>
      <c r="H9817" s="24">
        <v>0</v>
      </c>
      <c r="I9817" s="24">
        <v>0</v>
      </c>
      <c r="J9817" s="282">
        <v>15</v>
      </c>
      <c r="K9817" s="282">
        <v>0</v>
      </c>
    </row>
    <row r="9818" spans="1:11" x14ac:dyDescent="0.3">
      <c r="A9818" s="283" t="s">
        <v>2115</v>
      </c>
      <c r="B9818" s="283">
        <v>214</v>
      </c>
      <c r="C9818" s="24" t="str">
        <f t="shared" si="153"/>
        <v>eradica214</v>
      </c>
      <c r="D9818" s="283">
        <v>6916</v>
      </c>
      <c r="E9818" s="283">
        <v>2449</v>
      </c>
      <c r="F9818" s="283">
        <v>103918</v>
      </c>
      <c r="G9818" s="24">
        <v>100</v>
      </c>
      <c r="H9818" s="24">
        <v>0</v>
      </c>
      <c r="I9818" s="24">
        <v>0</v>
      </c>
      <c r="J9818" s="282">
        <v>15</v>
      </c>
      <c r="K9818" s="282">
        <v>0</v>
      </c>
    </row>
    <row r="9819" spans="1:11" x14ac:dyDescent="0.3">
      <c r="A9819" s="283" t="s">
        <v>2115</v>
      </c>
      <c r="B9819" s="283">
        <v>215</v>
      </c>
      <c r="C9819" s="24" t="str">
        <f t="shared" si="153"/>
        <v>eradica215</v>
      </c>
      <c r="D9819" s="283">
        <v>6989</v>
      </c>
      <c r="E9819" s="283">
        <v>2475</v>
      </c>
      <c r="F9819" s="283">
        <v>105242</v>
      </c>
      <c r="G9819" s="24">
        <v>100</v>
      </c>
      <c r="H9819" s="24">
        <v>0</v>
      </c>
      <c r="I9819" s="24">
        <v>0</v>
      </c>
      <c r="J9819" s="282">
        <v>15</v>
      </c>
      <c r="K9819" s="282">
        <v>0</v>
      </c>
    </row>
    <row r="9820" spans="1:11" x14ac:dyDescent="0.3">
      <c r="A9820" s="283" t="s">
        <v>2115</v>
      </c>
      <c r="B9820" s="283">
        <v>216</v>
      </c>
      <c r="C9820" s="24" t="str">
        <f t="shared" si="153"/>
        <v>eradica216</v>
      </c>
      <c r="D9820" s="283">
        <v>7062</v>
      </c>
      <c r="E9820" s="283">
        <v>2501</v>
      </c>
      <c r="F9820" s="283">
        <v>106619</v>
      </c>
      <c r="G9820" s="24">
        <v>100</v>
      </c>
      <c r="H9820" s="24">
        <v>0</v>
      </c>
      <c r="I9820" s="24">
        <v>0</v>
      </c>
      <c r="J9820" s="282">
        <v>15</v>
      </c>
      <c r="K9820" s="282">
        <v>0</v>
      </c>
    </row>
    <row r="9821" spans="1:11" x14ac:dyDescent="0.3">
      <c r="A9821" s="283" t="s">
        <v>2115</v>
      </c>
      <c r="B9821" s="283">
        <v>217</v>
      </c>
      <c r="C9821" s="24" t="str">
        <f t="shared" si="153"/>
        <v>eradica217</v>
      </c>
      <c r="D9821" s="283">
        <v>7136</v>
      </c>
      <c r="E9821" s="283">
        <v>2527</v>
      </c>
      <c r="F9821" s="283">
        <v>107902</v>
      </c>
      <c r="G9821" s="24">
        <v>100</v>
      </c>
      <c r="H9821" s="24">
        <v>0</v>
      </c>
      <c r="I9821" s="24">
        <v>0</v>
      </c>
      <c r="J9821" s="282">
        <v>15</v>
      </c>
      <c r="K9821" s="282">
        <v>0</v>
      </c>
    </row>
    <row r="9822" spans="1:11" x14ac:dyDescent="0.3">
      <c r="A9822" s="283" t="s">
        <v>2115</v>
      </c>
      <c r="B9822" s="283">
        <v>218</v>
      </c>
      <c r="C9822" s="24" t="str">
        <f t="shared" si="153"/>
        <v>eradica218</v>
      </c>
      <c r="D9822" s="283">
        <v>7211</v>
      </c>
      <c r="E9822" s="283">
        <v>2553</v>
      </c>
      <c r="F9822" s="283">
        <v>109238</v>
      </c>
      <c r="G9822" s="24">
        <v>100</v>
      </c>
      <c r="H9822" s="24">
        <v>0</v>
      </c>
      <c r="I9822" s="24">
        <v>0</v>
      </c>
      <c r="J9822" s="282">
        <v>15</v>
      </c>
      <c r="K9822" s="282">
        <v>0</v>
      </c>
    </row>
    <row r="9823" spans="1:11" x14ac:dyDescent="0.3">
      <c r="A9823" s="283" t="s">
        <v>2115</v>
      </c>
      <c r="B9823" s="283">
        <v>219</v>
      </c>
      <c r="C9823" s="24" t="str">
        <f t="shared" si="153"/>
        <v>eradica219</v>
      </c>
      <c r="D9823" s="283">
        <v>7286</v>
      </c>
      <c r="E9823" s="283">
        <v>2580</v>
      </c>
      <c r="F9823" s="283">
        <v>110551</v>
      </c>
      <c r="G9823" s="24">
        <v>100</v>
      </c>
      <c r="H9823" s="24">
        <v>0</v>
      </c>
      <c r="I9823" s="24">
        <v>0</v>
      </c>
      <c r="J9823" s="282">
        <v>15</v>
      </c>
      <c r="K9823" s="282">
        <v>0</v>
      </c>
    </row>
    <row r="9824" spans="1:11" x14ac:dyDescent="0.3">
      <c r="A9824" s="283" t="s">
        <v>2115</v>
      </c>
      <c r="B9824" s="283">
        <v>220</v>
      </c>
      <c r="C9824" s="24" t="str">
        <f t="shared" si="153"/>
        <v>eradica220</v>
      </c>
      <c r="D9824" s="283">
        <v>7362</v>
      </c>
      <c r="E9824" s="283">
        <v>2607</v>
      </c>
      <c r="F9824" s="283">
        <v>111880</v>
      </c>
      <c r="G9824" s="24">
        <v>100</v>
      </c>
      <c r="H9824" s="24">
        <v>0</v>
      </c>
      <c r="I9824" s="24">
        <v>0</v>
      </c>
      <c r="J9824" s="282">
        <v>15</v>
      </c>
      <c r="K9824" s="282">
        <v>0</v>
      </c>
    </row>
    <row r="9825" spans="1:11" x14ac:dyDescent="0.3">
      <c r="A9825" s="283" t="s">
        <v>2115</v>
      </c>
      <c r="B9825" s="283">
        <v>221</v>
      </c>
      <c r="C9825" s="24" t="str">
        <f t="shared" si="153"/>
        <v>eradica221</v>
      </c>
      <c r="D9825" s="283">
        <v>8028</v>
      </c>
      <c r="E9825" s="283">
        <v>2843</v>
      </c>
      <c r="F9825" s="283">
        <v>123222</v>
      </c>
      <c r="G9825" s="24">
        <v>100</v>
      </c>
      <c r="H9825" s="24">
        <v>0</v>
      </c>
      <c r="I9825" s="24">
        <v>0</v>
      </c>
      <c r="J9825" s="282">
        <v>15</v>
      </c>
      <c r="K9825" s="282">
        <v>0</v>
      </c>
    </row>
    <row r="9826" spans="1:11" x14ac:dyDescent="0.3">
      <c r="A9826" s="283" t="s">
        <v>2115</v>
      </c>
      <c r="B9826" s="283">
        <v>222</v>
      </c>
      <c r="C9826" s="24" t="str">
        <f t="shared" si="153"/>
        <v>eradica222</v>
      </c>
      <c r="D9826" s="283">
        <v>8112</v>
      </c>
      <c r="E9826" s="283">
        <v>2873</v>
      </c>
      <c r="F9826" s="283">
        <v>124821</v>
      </c>
      <c r="G9826" s="24">
        <v>100</v>
      </c>
      <c r="H9826" s="24">
        <v>0</v>
      </c>
      <c r="I9826" s="24">
        <v>0</v>
      </c>
      <c r="J9826" s="282">
        <v>15</v>
      </c>
      <c r="K9826" s="282">
        <v>0</v>
      </c>
    </row>
    <row r="9827" spans="1:11" x14ac:dyDescent="0.3">
      <c r="A9827" s="283" t="s">
        <v>2115</v>
      </c>
      <c r="B9827" s="283">
        <v>223</v>
      </c>
      <c r="C9827" s="24" t="str">
        <f t="shared" si="153"/>
        <v>eradica223</v>
      </c>
      <c r="D9827" s="283">
        <v>8196</v>
      </c>
      <c r="E9827" s="283">
        <v>2903</v>
      </c>
      <c r="F9827" s="283">
        <v>126372</v>
      </c>
      <c r="G9827" s="24">
        <v>100</v>
      </c>
      <c r="H9827" s="24">
        <v>0</v>
      </c>
      <c r="I9827" s="24">
        <v>0</v>
      </c>
      <c r="J9827" s="282">
        <v>15</v>
      </c>
      <c r="K9827" s="282">
        <v>0</v>
      </c>
    </row>
    <row r="9828" spans="1:11" x14ac:dyDescent="0.3">
      <c r="A9828" s="283" t="s">
        <v>2115</v>
      </c>
      <c r="B9828" s="283">
        <v>224</v>
      </c>
      <c r="C9828" s="24" t="str">
        <f t="shared" si="153"/>
        <v>eradica224</v>
      </c>
      <c r="D9828" s="283">
        <v>8282</v>
      </c>
      <c r="E9828" s="283">
        <v>2933</v>
      </c>
      <c r="F9828" s="283">
        <v>128011</v>
      </c>
      <c r="G9828" s="24">
        <v>100</v>
      </c>
      <c r="H9828" s="24">
        <v>0</v>
      </c>
      <c r="I9828" s="24">
        <v>0</v>
      </c>
      <c r="J9828" s="282">
        <v>15</v>
      </c>
      <c r="K9828" s="282">
        <v>0</v>
      </c>
    </row>
    <row r="9829" spans="1:11" x14ac:dyDescent="0.3">
      <c r="A9829" s="283" t="s">
        <v>2115</v>
      </c>
      <c r="B9829" s="283">
        <v>225</v>
      </c>
      <c r="C9829" s="24" t="str">
        <f t="shared" si="153"/>
        <v>eradica225</v>
      </c>
      <c r="D9829" s="283">
        <v>8368</v>
      </c>
      <c r="E9829" s="283">
        <v>2963</v>
      </c>
      <c r="F9829" s="283">
        <v>129670</v>
      </c>
      <c r="G9829" s="24">
        <v>100</v>
      </c>
      <c r="H9829" s="24">
        <v>0</v>
      </c>
      <c r="I9829" s="24">
        <v>0</v>
      </c>
      <c r="J9829" s="282">
        <v>15</v>
      </c>
      <c r="K9829" s="282">
        <v>0</v>
      </c>
    </row>
    <row r="9830" spans="1:11" x14ac:dyDescent="0.3">
      <c r="A9830" s="283" t="s">
        <v>2115</v>
      </c>
      <c r="B9830" s="283">
        <v>226</v>
      </c>
      <c r="C9830" s="24" t="str">
        <f t="shared" si="153"/>
        <v>eradica226</v>
      </c>
      <c r="D9830" s="283">
        <v>8455</v>
      </c>
      <c r="E9830" s="283">
        <v>2994</v>
      </c>
      <c r="F9830" s="283">
        <v>131278</v>
      </c>
      <c r="G9830" s="24">
        <v>100</v>
      </c>
      <c r="H9830" s="24">
        <v>0</v>
      </c>
      <c r="I9830" s="24">
        <v>0</v>
      </c>
      <c r="J9830" s="282">
        <v>15</v>
      </c>
      <c r="K9830" s="282">
        <v>0</v>
      </c>
    </row>
    <row r="9831" spans="1:11" x14ac:dyDescent="0.3">
      <c r="A9831" s="283" t="s">
        <v>2115</v>
      </c>
      <c r="B9831" s="283">
        <v>227</v>
      </c>
      <c r="C9831" s="24" t="str">
        <f t="shared" si="153"/>
        <v>eradica227</v>
      </c>
      <c r="D9831" s="283">
        <v>8543</v>
      </c>
      <c r="E9831" s="283">
        <v>3025</v>
      </c>
      <c r="F9831" s="283">
        <v>132978</v>
      </c>
      <c r="G9831" s="24">
        <v>100</v>
      </c>
      <c r="H9831" s="24">
        <v>0</v>
      </c>
      <c r="I9831" s="24">
        <v>0</v>
      </c>
      <c r="J9831" s="282">
        <v>15</v>
      </c>
      <c r="K9831" s="282">
        <v>0</v>
      </c>
    </row>
    <row r="9832" spans="1:11" x14ac:dyDescent="0.3">
      <c r="A9832" s="283" t="s">
        <v>2115</v>
      </c>
      <c r="B9832" s="283">
        <v>228</v>
      </c>
      <c r="C9832" s="24" t="str">
        <f t="shared" si="153"/>
        <v>eradica228</v>
      </c>
      <c r="D9832" s="283">
        <v>8632</v>
      </c>
      <c r="E9832" s="283">
        <v>3057</v>
      </c>
      <c r="F9832" s="283">
        <v>134626</v>
      </c>
      <c r="G9832" s="24">
        <v>100</v>
      </c>
      <c r="H9832" s="24">
        <v>0</v>
      </c>
      <c r="I9832" s="24">
        <v>0</v>
      </c>
      <c r="J9832" s="282">
        <v>15</v>
      </c>
      <c r="K9832" s="282">
        <v>0</v>
      </c>
    </row>
    <row r="9833" spans="1:11" x14ac:dyDescent="0.3">
      <c r="A9833" s="283" t="s">
        <v>2115</v>
      </c>
      <c r="B9833" s="283">
        <v>229</v>
      </c>
      <c r="C9833" s="24" t="str">
        <f t="shared" si="153"/>
        <v>eradica229</v>
      </c>
      <c r="D9833" s="283">
        <v>8722</v>
      </c>
      <c r="E9833" s="283">
        <v>3089</v>
      </c>
      <c r="F9833" s="283">
        <v>136368</v>
      </c>
      <c r="G9833" s="24">
        <v>100</v>
      </c>
      <c r="H9833" s="24">
        <v>0</v>
      </c>
      <c r="I9833" s="24">
        <v>0</v>
      </c>
      <c r="J9833" s="282">
        <v>15</v>
      </c>
      <c r="K9833" s="282">
        <v>0</v>
      </c>
    </row>
    <row r="9834" spans="1:11" x14ac:dyDescent="0.3">
      <c r="A9834" s="283" t="s">
        <v>2115</v>
      </c>
      <c r="B9834" s="283">
        <v>230</v>
      </c>
      <c r="C9834" s="24" t="str">
        <f t="shared" si="153"/>
        <v>eradica230</v>
      </c>
      <c r="D9834" s="283">
        <v>8812</v>
      </c>
      <c r="E9834" s="283">
        <v>3121</v>
      </c>
      <c r="F9834" s="283">
        <v>138056</v>
      </c>
      <c r="G9834" s="24">
        <v>100</v>
      </c>
      <c r="H9834" s="24">
        <v>0</v>
      </c>
      <c r="I9834" s="24">
        <v>0</v>
      </c>
      <c r="J9834" s="282">
        <v>15</v>
      </c>
      <c r="K9834" s="282">
        <v>0</v>
      </c>
    </row>
    <row r="9835" spans="1:11" x14ac:dyDescent="0.3">
      <c r="A9835" s="283" t="s">
        <v>2115</v>
      </c>
      <c r="B9835" s="283">
        <v>231</v>
      </c>
      <c r="C9835" s="24" t="str">
        <f t="shared" si="153"/>
        <v>eradica231</v>
      </c>
      <c r="D9835" s="283">
        <v>8904</v>
      </c>
      <c r="E9835" s="283">
        <v>3153</v>
      </c>
      <c r="F9835" s="283">
        <v>139841</v>
      </c>
      <c r="G9835" s="24">
        <v>100</v>
      </c>
      <c r="H9835" s="24">
        <v>0</v>
      </c>
      <c r="I9835" s="24">
        <v>0</v>
      </c>
      <c r="J9835" s="282">
        <v>15</v>
      </c>
      <c r="K9835" s="282">
        <v>0</v>
      </c>
    </row>
    <row r="9836" spans="1:11" x14ac:dyDescent="0.3">
      <c r="A9836" s="283" t="s">
        <v>2115</v>
      </c>
      <c r="B9836" s="283">
        <v>232</v>
      </c>
      <c r="C9836" s="24" t="str">
        <f t="shared" si="153"/>
        <v>eradica232</v>
      </c>
      <c r="D9836" s="283">
        <v>8996</v>
      </c>
      <c r="E9836" s="283">
        <v>3186</v>
      </c>
      <c r="F9836" s="283">
        <v>141647</v>
      </c>
      <c r="G9836" s="24">
        <v>100</v>
      </c>
      <c r="H9836" s="24">
        <v>0</v>
      </c>
      <c r="I9836" s="24">
        <v>0</v>
      </c>
      <c r="J9836" s="282">
        <v>15</v>
      </c>
      <c r="K9836" s="282">
        <v>0</v>
      </c>
    </row>
    <row r="9837" spans="1:11" x14ac:dyDescent="0.3">
      <c r="A9837" s="283" t="s">
        <v>2115</v>
      </c>
      <c r="B9837" s="283">
        <v>233</v>
      </c>
      <c r="C9837" s="24" t="str">
        <f t="shared" si="153"/>
        <v>eradica233</v>
      </c>
      <c r="D9837" s="283">
        <v>9089</v>
      </c>
      <c r="E9837" s="283">
        <v>3219</v>
      </c>
      <c r="F9837" s="283">
        <v>143398</v>
      </c>
      <c r="G9837" s="24">
        <v>100</v>
      </c>
      <c r="H9837" s="24">
        <v>0</v>
      </c>
      <c r="I9837" s="24">
        <v>0</v>
      </c>
      <c r="J9837" s="282">
        <v>15</v>
      </c>
      <c r="K9837" s="282">
        <v>0</v>
      </c>
    </row>
    <row r="9838" spans="1:11" x14ac:dyDescent="0.3">
      <c r="A9838" s="283" t="s">
        <v>2115</v>
      </c>
      <c r="B9838" s="283">
        <v>234</v>
      </c>
      <c r="C9838" s="24" t="str">
        <f t="shared" si="153"/>
        <v>eradica234</v>
      </c>
      <c r="D9838" s="283">
        <v>9184</v>
      </c>
      <c r="E9838" s="283">
        <v>3252</v>
      </c>
      <c r="F9838" s="283">
        <v>145249</v>
      </c>
      <c r="G9838" s="24">
        <v>100</v>
      </c>
      <c r="H9838" s="24">
        <v>0</v>
      </c>
      <c r="I9838" s="24">
        <v>0</v>
      </c>
      <c r="J9838" s="282">
        <v>15</v>
      </c>
      <c r="K9838" s="282">
        <v>0</v>
      </c>
    </row>
    <row r="9839" spans="1:11" x14ac:dyDescent="0.3">
      <c r="A9839" s="283" t="s">
        <v>2115</v>
      </c>
      <c r="B9839" s="283">
        <v>235</v>
      </c>
      <c r="C9839" s="24" t="str">
        <f t="shared" si="153"/>
        <v>eradica235</v>
      </c>
      <c r="D9839" s="283">
        <v>9279</v>
      </c>
      <c r="E9839" s="283">
        <v>3286</v>
      </c>
      <c r="F9839" s="283">
        <v>147043</v>
      </c>
      <c r="G9839" s="24">
        <v>100</v>
      </c>
      <c r="H9839" s="24">
        <v>0</v>
      </c>
      <c r="I9839" s="24">
        <v>0</v>
      </c>
      <c r="J9839" s="282">
        <v>15</v>
      </c>
      <c r="K9839" s="282">
        <v>0</v>
      </c>
    </row>
    <row r="9840" spans="1:11" x14ac:dyDescent="0.3">
      <c r="A9840" s="283" t="s">
        <v>2115</v>
      </c>
      <c r="B9840" s="283">
        <v>236</v>
      </c>
      <c r="C9840" s="24" t="str">
        <f t="shared" si="153"/>
        <v>eradica236</v>
      </c>
      <c r="D9840" s="283">
        <v>9375</v>
      </c>
      <c r="E9840" s="283">
        <v>3320</v>
      </c>
      <c r="F9840" s="283">
        <v>148939</v>
      </c>
      <c r="G9840" s="24">
        <v>100</v>
      </c>
      <c r="H9840" s="24">
        <v>0</v>
      </c>
      <c r="I9840" s="24">
        <v>0</v>
      </c>
      <c r="J9840" s="282">
        <v>15</v>
      </c>
      <c r="K9840" s="282">
        <v>0</v>
      </c>
    </row>
    <row r="9841" spans="1:11" x14ac:dyDescent="0.3">
      <c r="A9841" s="283" t="s">
        <v>2115</v>
      </c>
      <c r="B9841" s="283">
        <v>237</v>
      </c>
      <c r="C9841" s="24" t="str">
        <f t="shared" si="153"/>
        <v>eradica237</v>
      </c>
      <c r="D9841" s="283">
        <v>9472</v>
      </c>
      <c r="E9841" s="283">
        <v>3354</v>
      </c>
      <c r="F9841" s="283">
        <v>150777</v>
      </c>
      <c r="G9841" s="24">
        <v>100</v>
      </c>
      <c r="H9841" s="24">
        <v>0</v>
      </c>
      <c r="I9841" s="24">
        <v>0</v>
      </c>
      <c r="J9841" s="282">
        <v>15</v>
      </c>
      <c r="K9841" s="282">
        <v>0</v>
      </c>
    </row>
    <row r="9842" spans="1:11" x14ac:dyDescent="0.3">
      <c r="A9842" s="283" t="s">
        <v>2115</v>
      </c>
      <c r="B9842" s="283">
        <v>238</v>
      </c>
      <c r="C9842" s="24" t="str">
        <f t="shared" si="153"/>
        <v>eradica238</v>
      </c>
      <c r="D9842" s="283">
        <v>9570</v>
      </c>
      <c r="E9842" s="283">
        <v>3389</v>
      </c>
      <c r="F9842" s="283">
        <v>152719</v>
      </c>
      <c r="G9842" s="24">
        <v>100</v>
      </c>
      <c r="H9842" s="24">
        <v>0</v>
      </c>
      <c r="I9842" s="24">
        <v>0</v>
      </c>
      <c r="J9842" s="282">
        <v>15</v>
      </c>
      <c r="K9842" s="282">
        <v>0</v>
      </c>
    </row>
    <row r="9843" spans="1:11" x14ac:dyDescent="0.3">
      <c r="A9843" s="283" t="s">
        <v>2115</v>
      </c>
      <c r="B9843" s="283">
        <v>239</v>
      </c>
      <c r="C9843" s="24" t="str">
        <f t="shared" si="153"/>
        <v>eradica239</v>
      </c>
      <c r="D9843" s="283">
        <v>9669</v>
      </c>
      <c r="E9843" s="283">
        <v>3424</v>
      </c>
      <c r="F9843" s="283">
        <v>154601</v>
      </c>
      <c r="G9843" s="24">
        <v>100</v>
      </c>
      <c r="H9843" s="24">
        <v>0</v>
      </c>
      <c r="I9843" s="24">
        <v>0</v>
      </c>
      <c r="J9843" s="282">
        <v>15</v>
      </c>
      <c r="K9843" s="282">
        <v>0</v>
      </c>
    </row>
    <row r="9844" spans="1:11" x14ac:dyDescent="0.3">
      <c r="A9844" s="283" t="s">
        <v>2115</v>
      </c>
      <c r="B9844" s="283">
        <v>240</v>
      </c>
      <c r="C9844" s="24" t="str">
        <f t="shared" si="153"/>
        <v>eradica240</v>
      </c>
      <c r="D9844" s="283">
        <v>9768</v>
      </c>
      <c r="E9844" s="283">
        <v>3459</v>
      </c>
      <c r="F9844" s="283">
        <v>156591</v>
      </c>
      <c r="G9844" s="24">
        <v>100</v>
      </c>
      <c r="H9844" s="24">
        <v>0</v>
      </c>
      <c r="I9844" s="24">
        <v>0</v>
      </c>
      <c r="J9844" s="282">
        <v>15</v>
      </c>
      <c r="K9844" s="282">
        <v>0</v>
      </c>
    </row>
    <row r="9845" spans="1:11" x14ac:dyDescent="0.3">
      <c r="A9845" s="283" t="s">
        <v>2115</v>
      </c>
      <c r="B9845" s="283">
        <v>241</v>
      </c>
      <c r="C9845" s="24" t="str">
        <f t="shared" si="153"/>
        <v>eradica241</v>
      </c>
      <c r="D9845" s="283">
        <v>10651</v>
      </c>
      <c r="E9845" s="283">
        <v>3772</v>
      </c>
      <c r="F9845" s="283">
        <v>172898</v>
      </c>
      <c r="G9845" s="24">
        <v>100</v>
      </c>
      <c r="H9845" s="24">
        <v>0</v>
      </c>
      <c r="I9845" s="24">
        <v>0</v>
      </c>
      <c r="J9845" s="282">
        <v>15</v>
      </c>
      <c r="K9845" s="282">
        <v>0</v>
      </c>
    </row>
    <row r="9846" spans="1:11" x14ac:dyDescent="0.3">
      <c r="A9846" s="283" t="s">
        <v>2115</v>
      </c>
      <c r="B9846" s="283">
        <v>242</v>
      </c>
      <c r="C9846" s="24" t="str">
        <f t="shared" si="153"/>
        <v>eradica242</v>
      </c>
      <c r="D9846" s="283">
        <v>10761</v>
      </c>
      <c r="E9846" s="283">
        <v>3811</v>
      </c>
      <c r="F9846" s="283">
        <v>175119</v>
      </c>
      <c r="G9846" s="24">
        <v>100</v>
      </c>
      <c r="H9846" s="24">
        <v>0</v>
      </c>
      <c r="I9846" s="24">
        <v>0</v>
      </c>
      <c r="J9846" s="282">
        <v>15</v>
      </c>
      <c r="K9846" s="282">
        <v>0</v>
      </c>
    </row>
    <row r="9847" spans="1:11" x14ac:dyDescent="0.3">
      <c r="A9847" s="283" t="s">
        <v>2115</v>
      </c>
      <c r="B9847" s="283">
        <v>243</v>
      </c>
      <c r="C9847" s="24" t="str">
        <f t="shared" si="153"/>
        <v>eradica243</v>
      </c>
      <c r="D9847" s="283">
        <v>10872</v>
      </c>
      <c r="E9847" s="283">
        <v>3850</v>
      </c>
      <c r="F9847" s="283">
        <v>177597</v>
      </c>
      <c r="G9847" s="24">
        <v>100</v>
      </c>
      <c r="H9847" s="24">
        <v>0</v>
      </c>
      <c r="I9847" s="24">
        <v>0</v>
      </c>
      <c r="J9847" s="282">
        <v>15</v>
      </c>
      <c r="K9847" s="282">
        <v>0</v>
      </c>
    </row>
    <row r="9848" spans="1:11" x14ac:dyDescent="0.3">
      <c r="A9848" s="283" t="s">
        <v>2115</v>
      </c>
      <c r="B9848" s="283">
        <v>244</v>
      </c>
      <c r="C9848" s="24" t="str">
        <f t="shared" si="153"/>
        <v>eradica244</v>
      </c>
      <c r="D9848" s="283">
        <v>10984</v>
      </c>
      <c r="E9848" s="283">
        <v>3890</v>
      </c>
      <c r="F9848" s="283">
        <v>179875</v>
      </c>
      <c r="G9848" s="24">
        <v>100</v>
      </c>
      <c r="H9848" s="24">
        <v>0</v>
      </c>
      <c r="I9848" s="24">
        <v>0</v>
      </c>
      <c r="J9848" s="282">
        <v>15</v>
      </c>
      <c r="K9848" s="282">
        <v>0</v>
      </c>
    </row>
    <row r="9849" spans="1:11" x14ac:dyDescent="0.3">
      <c r="A9849" s="283" t="s">
        <v>2115</v>
      </c>
      <c r="B9849" s="283">
        <v>245</v>
      </c>
      <c r="C9849" s="24" t="str">
        <f t="shared" si="153"/>
        <v>eradica245</v>
      </c>
      <c r="D9849" s="283">
        <v>11097</v>
      </c>
      <c r="E9849" s="283">
        <v>3930</v>
      </c>
      <c r="F9849" s="283">
        <v>182389</v>
      </c>
      <c r="G9849" s="24">
        <v>100</v>
      </c>
      <c r="H9849" s="24">
        <v>0</v>
      </c>
      <c r="I9849" s="24">
        <v>0</v>
      </c>
      <c r="J9849" s="282">
        <v>15</v>
      </c>
      <c r="K9849" s="282">
        <v>0</v>
      </c>
    </row>
    <row r="9850" spans="1:11" x14ac:dyDescent="0.3">
      <c r="A9850" s="283" t="s">
        <v>2115</v>
      </c>
      <c r="B9850" s="283">
        <v>246</v>
      </c>
      <c r="C9850" s="24" t="str">
        <f t="shared" si="153"/>
        <v>eradica246</v>
      </c>
      <c r="D9850" s="283">
        <v>11211</v>
      </c>
      <c r="E9850" s="283">
        <v>3970</v>
      </c>
      <c r="F9850" s="283">
        <v>184429</v>
      </c>
      <c r="G9850" s="24">
        <v>100</v>
      </c>
      <c r="H9850" s="24">
        <v>0</v>
      </c>
      <c r="I9850" s="24">
        <v>0</v>
      </c>
      <c r="J9850" s="282">
        <v>15</v>
      </c>
      <c r="K9850" s="282">
        <v>0</v>
      </c>
    </row>
    <row r="9851" spans="1:11" x14ac:dyDescent="0.3">
      <c r="A9851" s="283" t="s">
        <v>2115</v>
      </c>
      <c r="B9851" s="283">
        <v>247</v>
      </c>
      <c r="C9851" s="24" t="str">
        <f t="shared" si="153"/>
        <v>eradica247</v>
      </c>
      <c r="D9851" s="283">
        <v>11326</v>
      </c>
      <c r="E9851" s="283">
        <v>4011</v>
      </c>
      <c r="F9851" s="283">
        <v>187006</v>
      </c>
      <c r="G9851" s="24">
        <v>100</v>
      </c>
      <c r="H9851" s="24">
        <v>0</v>
      </c>
      <c r="I9851" s="24">
        <v>0</v>
      </c>
      <c r="J9851" s="282">
        <v>15</v>
      </c>
      <c r="K9851" s="282">
        <v>0</v>
      </c>
    </row>
    <row r="9852" spans="1:11" x14ac:dyDescent="0.3">
      <c r="A9852" s="283" t="s">
        <v>2115</v>
      </c>
      <c r="B9852" s="283">
        <v>248</v>
      </c>
      <c r="C9852" s="24" t="str">
        <f t="shared" si="153"/>
        <v>eradica248</v>
      </c>
      <c r="D9852" s="283">
        <v>11443</v>
      </c>
      <c r="E9852" s="283">
        <v>4052</v>
      </c>
      <c r="F9852" s="283">
        <v>189096</v>
      </c>
      <c r="G9852" s="24">
        <v>100</v>
      </c>
      <c r="H9852" s="24">
        <v>0</v>
      </c>
      <c r="I9852" s="24">
        <v>0</v>
      </c>
      <c r="J9852" s="282">
        <v>15</v>
      </c>
      <c r="K9852" s="282">
        <v>0</v>
      </c>
    </row>
    <row r="9853" spans="1:11" x14ac:dyDescent="0.3">
      <c r="A9853" s="283" t="s">
        <v>2115</v>
      </c>
      <c r="B9853" s="283">
        <v>249</v>
      </c>
      <c r="C9853" s="24" t="str">
        <f t="shared" si="153"/>
        <v>eradica249</v>
      </c>
      <c r="D9853" s="283">
        <v>11560</v>
      </c>
      <c r="E9853" s="283">
        <v>4094</v>
      </c>
      <c r="F9853" s="283">
        <v>191735</v>
      </c>
      <c r="G9853" s="24">
        <v>100</v>
      </c>
      <c r="H9853" s="24">
        <v>0</v>
      </c>
      <c r="I9853" s="24">
        <v>0</v>
      </c>
      <c r="J9853" s="282">
        <v>15</v>
      </c>
      <c r="K9853" s="282">
        <v>0</v>
      </c>
    </row>
    <row r="9854" spans="1:11" x14ac:dyDescent="0.3">
      <c r="A9854" s="283" t="s">
        <v>2115</v>
      </c>
      <c r="B9854" s="283">
        <v>250</v>
      </c>
      <c r="C9854" s="24" t="str">
        <f t="shared" si="153"/>
        <v>eradica250</v>
      </c>
      <c r="D9854" s="283">
        <v>11679</v>
      </c>
      <c r="E9854" s="283">
        <v>4136</v>
      </c>
      <c r="F9854" s="283">
        <v>193876</v>
      </c>
      <c r="G9854" s="24">
        <v>100</v>
      </c>
      <c r="H9854" s="24">
        <v>0</v>
      </c>
      <c r="I9854" s="24">
        <v>0</v>
      </c>
      <c r="J9854" s="282">
        <v>15</v>
      </c>
      <c r="K9854" s="282">
        <v>0</v>
      </c>
    </row>
    <row r="9855" spans="1:11" x14ac:dyDescent="0.3">
      <c r="A9855" s="283" t="s">
        <v>2115</v>
      </c>
      <c r="B9855" s="283">
        <v>251</v>
      </c>
      <c r="C9855" s="24" t="str">
        <f t="shared" si="153"/>
        <v>eradica251</v>
      </c>
      <c r="D9855" s="283">
        <v>11799</v>
      </c>
      <c r="E9855" s="283">
        <v>4178</v>
      </c>
      <c r="F9855" s="283">
        <v>196580</v>
      </c>
      <c r="G9855" s="24">
        <v>100</v>
      </c>
      <c r="H9855" s="24">
        <v>0</v>
      </c>
      <c r="I9855" s="24">
        <v>0</v>
      </c>
      <c r="J9855" s="282">
        <v>15</v>
      </c>
      <c r="K9855" s="282">
        <v>0</v>
      </c>
    </row>
    <row r="9856" spans="1:11" x14ac:dyDescent="0.3">
      <c r="A9856" s="283" t="s">
        <v>2115</v>
      </c>
      <c r="B9856" s="283">
        <v>252</v>
      </c>
      <c r="C9856" s="24" t="str">
        <f t="shared" si="153"/>
        <v>eradica252</v>
      </c>
      <c r="D9856" s="283">
        <v>11920</v>
      </c>
      <c r="E9856" s="283">
        <v>4221</v>
      </c>
      <c r="F9856" s="283">
        <v>198772</v>
      </c>
      <c r="G9856" s="24">
        <v>100</v>
      </c>
      <c r="H9856" s="24">
        <v>0</v>
      </c>
      <c r="I9856" s="24">
        <v>0</v>
      </c>
      <c r="J9856" s="282">
        <v>15</v>
      </c>
      <c r="K9856" s="282">
        <v>0</v>
      </c>
    </row>
    <row r="9857" spans="1:11" x14ac:dyDescent="0.3">
      <c r="A9857" s="283" t="s">
        <v>2115</v>
      </c>
      <c r="B9857" s="283">
        <v>253</v>
      </c>
      <c r="C9857" s="24" t="str">
        <f t="shared" si="153"/>
        <v>eradica253</v>
      </c>
      <c r="D9857" s="283">
        <v>12042</v>
      </c>
      <c r="E9857" s="283">
        <v>4265</v>
      </c>
      <c r="F9857" s="283">
        <v>201543</v>
      </c>
      <c r="G9857" s="24">
        <v>100</v>
      </c>
      <c r="H9857" s="24">
        <v>0</v>
      </c>
      <c r="I9857" s="24">
        <v>0</v>
      </c>
      <c r="J9857" s="282">
        <v>15</v>
      </c>
      <c r="K9857" s="282">
        <v>0</v>
      </c>
    </row>
    <row r="9858" spans="1:11" x14ac:dyDescent="0.3">
      <c r="A9858" s="283" t="s">
        <v>2115</v>
      </c>
      <c r="B9858" s="283">
        <v>254</v>
      </c>
      <c r="C9858" s="24" t="str">
        <f t="shared" si="153"/>
        <v>eradica254</v>
      </c>
      <c r="D9858" s="283">
        <v>12165</v>
      </c>
      <c r="E9858" s="283">
        <v>4308</v>
      </c>
      <c r="F9858" s="283">
        <v>203788</v>
      </c>
      <c r="G9858" s="24">
        <v>100</v>
      </c>
      <c r="H9858" s="24">
        <v>0</v>
      </c>
      <c r="I9858" s="24">
        <v>0</v>
      </c>
      <c r="J9858" s="282">
        <v>15</v>
      </c>
      <c r="K9858" s="282">
        <v>0</v>
      </c>
    </row>
    <row r="9859" spans="1:11" x14ac:dyDescent="0.3">
      <c r="A9859" s="283" t="s">
        <v>2115</v>
      </c>
      <c r="B9859" s="283">
        <v>255</v>
      </c>
      <c r="C9859" s="24" t="str">
        <f t="shared" si="153"/>
        <v>eradica255</v>
      </c>
      <c r="D9859" s="283">
        <v>12290</v>
      </c>
      <c r="E9859" s="283">
        <v>4352</v>
      </c>
      <c r="F9859" s="283">
        <v>206437</v>
      </c>
      <c r="G9859" s="24">
        <v>100</v>
      </c>
      <c r="H9859" s="24">
        <v>0</v>
      </c>
      <c r="I9859" s="24">
        <v>0</v>
      </c>
      <c r="J9859" s="282">
        <v>15</v>
      </c>
      <c r="K9859" s="282">
        <v>0</v>
      </c>
    </row>
    <row r="9860" spans="1:11" x14ac:dyDescent="0.3">
      <c r="A9860" s="283" t="s">
        <v>2115</v>
      </c>
      <c r="B9860" s="283">
        <v>256</v>
      </c>
      <c r="C9860" s="24" t="str">
        <f t="shared" si="153"/>
        <v>eradica256</v>
      </c>
      <c r="D9860" s="283">
        <v>12416</v>
      </c>
      <c r="E9860" s="283">
        <v>4397</v>
      </c>
      <c r="F9860" s="283">
        <v>208735</v>
      </c>
      <c r="G9860" s="24">
        <v>100</v>
      </c>
      <c r="H9860" s="24">
        <v>0</v>
      </c>
      <c r="I9860" s="24">
        <v>0</v>
      </c>
      <c r="J9860" s="282">
        <v>15</v>
      </c>
      <c r="K9860" s="282">
        <v>0</v>
      </c>
    </row>
    <row r="9861" spans="1:11" x14ac:dyDescent="0.3">
      <c r="A9861" s="283" t="s">
        <v>2115</v>
      </c>
      <c r="B9861" s="283">
        <v>257</v>
      </c>
      <c r="C9861" s="24" t="str">
        <f t="shared" si="153"/>
        <v>eradica257</v>
      </c>
      <c r="D9861" s="283">
        <v>12543</v>
      </c>
      <c r="E9861" s="283">
        <v>4442</v>
      </c>
      <c r="F9861" s="283">
        <v>211639</v>
      </c>
      <c r="G9861" s="24">
        <v>100</v>
      </c>
      <c r="H9861" s="24">
        <v>0</v>
      </c>
      <c r="I9861" s="24">
        <v>0</v>
      </c>
      <c r="J9861" s="282">
        <v>15</v>
      </c>
      <c r="K9861" s="282">
        <v>0</v>
      </c>
    </row>
    <row r="9862" spans="1:11" x14ac:dyDescent="0.3">
      <c r="A9862" s="283" t="s">
        <v>2115</v>
      </c>
      <c r="B9862" s="283">
        <v>258</v>
      </c>
      <c r="C9862" s="24" t="str">
        <f t="shared" ref="C9862:C9925" si="154">A9862&amp;B9862</f>
        <v>eradica258</v>
      </c>
      <c r="D9862" s="283">
        <v>12671</v>
      </c>
      <c r="E9862" s="283">
        <v>4487</v>
      </c>
      <c r="F9862" s="283">
        <v>213993</v>
      </c>
      <c r="G9862" s="24">
        <v>100</v>
      </c>
      <c r="H9862" s="24">
        <v>0</v>
      </c>
      <c r="I9862" s="24">
        <v>0</v>
      </c>
      <c r="J9862" s="282">
        <v>15</v>
      </c>
      <c r="K9862" s="282">
        <v>0</v>
      </c>
    </row>
    <row r="9863" spans="1:11" x14ac:dyDescent="0.3">
      <c r="A9863" s="283" t="s">
        <v>2115</v>
      </c>
      <c r="B9863" s="283">
        <v>259</v>
      </c>
      <c r="C9863" s="24" t="str">
        <f t="shared" si="154"/>
        <v>eradica259</v>
      </c>
      <c r="D9863" s="283">
        <v>12800</v>
      </c>
      <c r="E9863" s="283">
        <v>4533</v>
      </c>
      <c r="F9863" s="283">
        <v>216968</v>
      </c>
      <c r="G9863" s="24">
        <v>100</v>
      </c>
      <c r="H9863" s="24">
        <v>0</v>
      </c>
      <c r="I9863" s="24">
        <v>0</v>
      </c>
      <c r="J9863" s="282">
        <v>15</v>
      </c>
      <c r="K9863" s="282">
        <v>0</v>
      </c>
    </row>
    <row r="9864" spans="1:11" x14ac:dyDescent="0.3">
      <c r="A9864" s="283" t="s">
        <v>2115</v>
      </c>
      <c r="B9864" s="283">
        <v>260</v>
      </c>
      <c r="C9864" s="24" t="str">
        <f t="shared" si="154"/>
        <v>eradica260</v>
      </c>
      <c r="D9864" s="283">
        <v>12931</v>
      </c>
      <c r="E9864" s="283">
        <v>4579</v>
      </c>
      <c r="F9864" s="283">
        <v>219378</v>
      </c>
      <c r="G9864" s="24">
        <v>100</v>
      </c>
      <c r="H9864" s="24">
        <v>0</v>
      </c>
      <c r="I9864" s="24">
        <v>0</v>
      </c>
      <c r="J9864" s="282">
        <v>15</v>
      </c>
      <c r="K9864" s="282">
        <v>0</v>
      </c>
    </row>
    <row r="9865" spans="1:11" x14ac:dyDescent="0.3">
      <c r="A9865" s="283" t="s">
        <v>2115</v>
      </c>
      <c r="B9865" s="283">
        <v>261</v>
      </c>
      <c r="C9865" s="24" t="str">
        <f t="shared" si="154"/>
        <v>eradica261</v>
      </c>
      <c r="D9865" s="283">
        <v>14098</v>
      </c>
      <c r="E9865" s="283">
        <v>4993</v>
      </c>
      <c r="F9865" s="283">
        <v>242335</v>
      </c>
      <c r="G9865" s="24">
        <v>100</v>
      </c>
      <c r="H9865" s="24">
        <v>0</v>
      </c>
      <c r="I9865" s="24">
        <v>0</v>
      </c>
      <c r="J9865" s="282">
        <v>15</v>
      </c>
      <c r="K9865" s="282">
        <v>0</v>
      </c>
    </row>
    <row r="9866" spans="1:11" x14ac:dyDescent="0.3">
      <c r="A9866" s="283" t="s">
        <v>2115</v>
      </c>
      <c r="B9866" s="283">
        <v>262</v>
      </c>
      <c r="C9866" s="24" t="str">
        <f t="shared" si="154"/>
        <v>eradica262</v>
      </c>
      <c r="D9866" s="283">
        <v>14241</v>
      </c>
      <c r="E9866" s="283">
        <v>5044</v>
      </c>
      <c r="F9866" s="283">
        <v>245024</v>
      </c>
      <c r="G9866" s="24">
        <v>100</v>
      </c>
      <c r="H9866" s="24">
        <v>0</v>
      </c>
      <c r="I9866" s="24">
        <v>0</v>
      </c>
      <c r="J9866" s="282">
        <v>15</v>
      </c>
      <c r="K9866" s="282">
        <v>0</v>
      </c>
    </row>
    <row r="9867" spans="1:11" x14ac:dyDescent="0.3">
      <c r="A9867" s="283" t="s">
        <v>2115</v>
      </c>
      <c r="B9867" s="283">
        <v>263</v>
      </c>
      <c r="C9867" s="24" t="str">
        <f t="shared" si="154"/>
        <v>eradica263</v>
      </c>
      <c r="D9867" s="283">
        <v>14387</v>
      </c>
      <c r="E9867" s="283">
        <v>5095</v>
      </c>
      <c r="F9867" s="283">
        <v>249100</v>
      </c>
      <c r="G9867" s="24">
        <v>100</v>
      </c>
      <c r="H9867" s="24">
        <v>0</v>
      </c>
      <c r="I9867" s="24">
        <v>0</v>
      </c>
      <c r="J9867" s="282">
        <v>15</v>
      </c>
      <c r="K9867" s="282">
        <v>0</v>
      </c>
    </row>
    <row r="9868" spans="1:11" x14ac:dyDescent="0.3">
      <c r="A9868" s="283" t="s">
        <v>2115</v>
      </c>
      <c r="B9868" s="283">
        <v>264</v>
      </c>
      <c r="C9868" s="24" t="str">
        <f t="shared" si="154"/>
        <v>eradica264</v>
      </c>
      <c r="D9868" s="283">
        <v>14533</v>
      </c>
      <c r="E9868" s="283">
        <v>5147</v>
      </c>
      <c r="F9868" s="283">
        <v>251862</v>
      </c>
      <c r="G9868" s="24">
        <v>100</v>
      </c>
      <c r="H9868" s="24">
        <v>0</v>
      </c>
      <c r="I9868" s="24">
        <v>0</v>
      </c>
      <c r="J9868" s="282">
        <v>15</v>
      </c>
      <c r="K9868" s="282">
        <v>0</v>
      </c>
    </row>
    <row r="9869" spans="1:11" x14ac:dyDescent="0.3">
      <c r="A9869" s="283" t="s">
        <v>2115</v>
      </c>
      <c r="B9869" s="283">
        <v>265</v>
      </c>
      <c r="C9869" s="24" t="str">
        <f t="shared" si="154"/>
        <v>eradica265</v>
      </c>
      <c r="D9869" s="283">
        <v>14681</v>
      </c>
      <c r="E9869" s="283">
        <v>5199</v>
      </c>
      <c r="F9869" s="283">
        <v>255351</v>
      </c>
      <c r="G9869" s="24">
        <v>100</v>
      </c>
      <c r="H9869" s="24">
        <v>0</v>
      </c>
      <c r="I9869" s="24">
        <v>0</v>
      </c>
      <c r="J9869" s="282">
        <v>15</v>
      </c>
      <c r="K9869" s="282">
        <v>0</v>
      </c>
    </row>
    <row r="9870" spans="1:11" x14ac:dyDescent="0.3">
      <c r="A9870" s="283" t="s">
        <v>2115</v>
      </c>
      <c r="B9870" s="283">
        <v>266</v>
      </c>
      <c r="C9870" s="24" t="str">
        <f t="shared" si="154"/>
        <v>eradica266</v>
      </c>
      <c r="D9870" s="283">
        <v>14831</v>
      </c>
      <c r="E9870" s="283">
        <v>5252</v>
      </c>
      <c r="F9870" s="283">
        <v>258178</v>
      </c>
      <c r="G9870" s="24">
        <v>100</v>
      </c>
      <c r="H9870" s="24">
        <v>0</v>
      </c>
      <c r="I9870" s="24">
        <v>0</v>
      </c>
      <c r="J9870" s="282">
        <v>15</v>
      </c>
      <c r="K9870" s="282">
        <v>0</v>
      </c>
    </row>
    <row r="9871" spans="1:11" x14ac:dyDescent="0.3">
      <c r="A9871" s="283" t="s">
        <v>2115</v>
      </c>
      <c r="B9871" s="283">
        <v>267</v>
      </c>
      <c r="C9871" s="24" t="str">
        <f t="shared" si="154"/>
        <v>eradica267</v>
      </c>
      <c r="D9871" s="283">
        <v>14982</v>
      </c>
      <c r="E9871" s="283">
        <v>5306</v>
      </c>
      <c r="F9871" s="283">
        <v>261752</v>
      </c>
      <c r="G9871" s="24">
        <v>100</v>
      </c>
      <c r="H9871" s="24">
        <v>0</v>
      </c>
      <c r="I9871" s="24">
        <v>0</v>
      </c>
      <c r="J9871" s="282">
        <v>15</v>
      </c>
      <c r="K9871" s="282">
        <v>0</v>
      </c>
    </row>
    <row r="9872" spans="1:11" x14ac:dyDescent="0.3">
      <c r="A9872" s="283" t="s">
        <v>2115</v>
      </c>
      <c r="B9872" s="283">
        <v>268</v>
      </c>
      <c r="C9872" s="24" t="str">
        <f t="shared" si="154"/>
        <v>eradica268</v>
      </c>
      <c r="D9872" s="283">
        <v>15134</v>
      </c>
      <c r="E9872" s="283">
        <v>5360</v>
      </c>
      <c r="F9872" s="283">
        <v>264647</v>
      </c>
      <c r="G9872" s="24">
        <v>100</v>
      </c>
      <c r="H9872" s="24">
        <v>0</v>
      </c>
      <c r="I9872" s="24">
        <v>0</v>
      </c>
      <c r="J9872" s="282">
        <v>15</v>
      </c>
      <c r="K9872" s="282">
        <v>0</v>
      </c>
    </row>
    <row r="9873" spans="1:11" x14ac:dyDescent="0.3">
      <c r="A9873" s="283" t="s">
        <v>2115</v>
      </c>
      <c r="B9873" s="283">
        <v>269</v>
      </c>
      <c r="C9873" s="24" t="str">
        <f t="shared" si="154"/>
        <v>eradica269</v>
      </c>
      <c r="D9873" s="283">
        <v>15288</v>
      </c>
      <c r="E9873" s="283">
        <v>5414</v>
      </c>
      <c r="F9873" s="283">
        <v>268307</v>
      </c>
      <c r="G9873" s="24">
        <v>100</v>
      </c>
      <c r="H9873" s="24">
        <v>0</v>
      </c>
      <c r="I9873" s="24">
        <v>0</v>
      </c>
      <c r="J9873" s="282">
        <v>15</v>
      </c>
      <c r="K9873" s="282">
        <v>0</v>
      </c>
    </row>
    <row r="9874" spans="1:11" x14ac:dyDescent="0.3">
      <c r="A9874" s="283" t="s">
        <v>2115</v>
      </c>
      <c r="B9874" s="283">
        <v>270</v>
      </c>
      <c r="C9874" s="24" t="str">
        <f t="shared" si="154"/>
        <v>eradica270</v>
      </c>
      <c r="D9874" s="283">
        <v>15443</v>
      </c>
      <c r="E9874" s="283">
        <v>5469</v>
      </c>
      <c r="F9874" s="283">
        <v>271272</v>
      </c>
      <c r="G9874" s="24">
        <v>100</v>
      </c>
      <c r="H9874" s="24">
        <v>0</v>
      </c>
      <c r="I9874" s="24">
        <v>0</v>
      </c>
      <c r="J9874" s="282">
        <v>15</v>
      </c>
      <c r="K9874" s="282">
        <v>0</v>
      </c>
    </row>
    <row r="9875" spans="1:11" x14ac:dyDescent="0.3">
      <c r="A9875" s="283" t="s">
        <v>2115</v>
      </c>
      <c r="B9875" s="283">
        <v>271</v>
      </c>
      <c r="C9875" s="24" t="str">
        <f t="shared" si="154"/>
        <v>eradica271</v>
      </c>
      <c r="D9875" s="283">
        <v>15600</v>
      </c>
      <c r="E9875" s="283">
        <v>5525</v>
      </c>
      <c r="F9875" s="283">
        <v>274769</v>
      </c>
      <c r="G9875" s="24">
        <v>100</v>
      </c>
      <c r="H9875" s="24">
        <v>0</v>
      </c>
      <c r="I9875" s="24">
        <v>0</v>
      </c>
      <c r="J9875" s="282">
        <v>15</v>
      </c>
      <c r="K9875" s="282">
        <v>0</v>
      </c>
    </row>
    <row r="9876" spans="1:11" x14ac:dyDescent="0.3">
      <c r="A9876" s="283" t="s">
        <v>2115</v>
      </c>
      <c r="B9876" s="283">
        <v>272</v>
      </c>
      <c r="C9876" s="24" t="str">
        <f t="shared" si="154"/>
        <v>eradica272</v>
      </c>
      <c r="D9876" s="283">
        <v>15758</v>
      </c>
      <c r="E9876" s="283">
        <v>5581</v>
      </c>
      <c r="F9876" s="283">
        <v>277802</v>
      </c>
      <c r="G9876" s="24">
        <v>100</v>
      </c>
      <c r="H9876" s="24">
        <v>0</v>
      </c>
      <c r="I9876" s="24">
        <v>0</v>
      </c>
      <c r="J9876" s="282">
        <v>15</v>
      </c>
      <c r="K9876" s="282">
        <v>0</v>
      </c>
    </row>
    <row r="9877" spans="1:11" x14ac:dyDescent="0.3">
      <c r="A9877" s="283" t="s">
        <v>2115</v>
      </c>
      <c r="B9877" s="283">
        <v>273</v>
      </c>
      <c r="C9877" s="24" t="str">
        <f t="shared" si="154"/>
        <v>eradica273</v>
      </c>
      <c r="D9877" s="283">
        <v>15918</v>
      </c>
      <c r="E9877" s="283">
        <v>5637</v>
      </c>
      <c r="F9877" s="283">
        <v>281637</v>
      </c>
      <c r="G9877" s="24">
        <v>100</v>
      </c>
      <c r="H9877" s="24">
        <v>0</v>
      </c>
      <c r="I9877" s="24">
        <v>0</v>
      </c>
      <c r="J9877" s="282">
        <v>15</v>
      </c>
      <c r="K9877" s="282">
        <v>0</v>
      </c>
    </row>
    <row r="9878" spans="1:11" x14ac:dyDescent="0.3">
      <c r="A9878" s="283" t="s">
        <v>2115</v>
      </c>
      <c r="B9878" s="283">
        <v>274</v>
      </c>
      <c r="C9878" s="24" t="str">
        <f t="shared" si="154"/>
        <v>eradica274</v>
      </c>
      <c r="D9878" s="283">
        <v>16079</v>
      </c>
      <c r="E9878" s="283">
        <v>5694</v>
      </c>
      <c r="F9878" s="283">
        <v>284743</v>
      </c>
      <c r="G9878" s="24">
        <v>100</v>
      </c>
      <c r="H9878" s="24">
        <v>0</v>
      </c>
      <c r="I9878" s="24">
        <v>0</v>
      </c>
      <c r="J9878" s="282">
        <v>15</v>
      </c>
      <c r="K9878" s="282">
        <v>0</v>
      </c>
    </row>
    <row r="9879" spans="1:11" x14ac:dyDescent="0.3">
      <c r="A9879" s="283" t="s">
        <v>2115</v>
      </c>
      <c r="B9879" s="283">
        <v>275</v>
      </c>
      <c r="C9879" s="24" t="str">
        <f t="shared" si="154"/>
        <v>eradica275</v>
      </c>
      <c r="D9879" s="283">
        <v>16242</v>
      </c>
      <c r="E9879" s="283">
        <v>5752</v>
      </c>
      <c r="F9879" s="283">
        <v>288670</v>
      </c>
      <c r="G9879" s="24">
        <v>100</v>
      </c>
      <c r="H9879" s="24">
        <v>0</v>
      </c>
      <c r="I9879" s="24">
        <v>0</v>
      </c>
      <c r="J9879" s="282">
        <v>15</v>
      </c>
      <c r="K9879" s="282">
        <v>0</v>
      </c>
    </row>
    <row r="9880" spans="1:11" x14ac:dyDescent="0.3">
      <c r="A9880" s="283" t="s">
        <v>2115</v>
      </c>
      <c r="B9880" s="283">
        <v>276</v>
      </c>
      <c r="C9880" s="24" t="str">
        <f t="shared" si="154"/>
        <v>eradica276</v>
      </c>
      <c r="D9880" s="283">
        <v>16406</v>
      </c>
      <c r="E9880" s="283">
        <v>5810</v>
      </c>
      <c r="F9880" s="283">
        <v>291850</v>
      </c>
      <c r="G9880" s="24">
        <v>100</v>
      </c>
      <c r="H9880" s="24">
        <v>0</v>
      </c>
      <c r="I9880" s="24">
        <v>0</v>
      </c>
      <c r="J9880" s="282">
        <v>15</v>
      </c>
      <c r="K9880" s="282">
        <v>0</v>
      </c>
    </row>
    <row r="9881" spans="1:11" x14ac:dyDescent="0.3">
      <c r="A9881" s="283" t="s">
        <v>2115</v>
      </c>
      <c r="B9881" s="283">
        <v>277</v>
      </c>
      <c r="C9881" s="24" t="str">
        <f t="shared" si="154"/>
        <v>eradica277</v>
      </c>
      <c r="D9881" s="283">
        <v>16572</v>
      </c>
      <c r="E9881" s="283">
        <v>5869</v>
      </c>
      <c r="F9881" s="283">
        <v>295872</v>
      </c>
      <c r="G9881" s="24">
        <v>100</v>
      </c>
      <c r="H9881" s="24">
        <v>0</v>
      </c>
      <c r="I9881" s="24">
        <v>0</v>
      </c>
      <c r="J9881" s="282">
        <v>15</v>
      </c>
      <c r="K9881" s="282">
        <v>0</v>
      </c>
    </row>
    <row r="9882" spans="1:11" x14ac:dyDescent="0.3">
      <c r="A9882" s="283" t="s">
        <v>2115</v>
      </c>
      <c r="B9882" s="283">
        <v>278</v>
      </c>
      <c r="C9882" s="24" t="str">
        <f t="shared" si="154"/>
        <v>eradica278</v>
      </c>
      <c r="D9882" s="283">
        <v>16740</v>
      </c>
      <c r="E9882" s="283">
        <v>5928</v>
      </c>
      <c r="F9882" s="283">
        <v>299127</v>
      </c>
      <c r="G9882" s="24">
        <v>100</v>
      </c>
      <c r="H9882" s="24">
        <v>0</v>
      </c>
      <c r="I9882" s="24">
        <v>0</v>
      </c>
      <c r="J9882" s="282">
        <v>15</v>
      </c>
      <c r="K9882" s="282">
        <v>0</v>
      </c>
    </row>
    <row r="9883" spans="1:11" x14ac:dyDescent="0.3">
      <c r="A9883" s="283" t="s">
        <v>2115</v>
      </c>
      <c r="B9883" s="283">
        <v>279</v>
      </c>
      <c r="C9883" s="24" t="str">
        <f t="shared" si="154"/>
        <v>eradica279</v>
      </c>
      <c r="D9883" s="283">
        <v>16909</v>
      </c>
      <c r="E9883" s="283">
        <v>5988</v>
      </c>
      <c r="F9883" s="283">
        <v>302969</v>
      </c>
      <c r="G9883" s="24">
        <v>100</v>
      </c>
      <c r="H9883" s="24">
        <v>0</v>
      </c>
      <c r="I9883" s="24">
        <v>0</v>
      </c>
      <c r="J9883" s="282">
        <v>15</v>
      </c>
      <c r="K9883" s="282">
        <v>0</v>
      </c>
    </row>
    <row r="9884" spans="1:11" x14ac:dyDescent="0.3">
      <c r="A9884" s="283" t="s">
        <v>2115</v>
      </c>
      <c r="B9884" s="283">
        <v>280</v>
      </c>
      <c r="C9884" s="24" t="str">
        <f t="shared" si="154"/>
        <v>eradica280</v>
      </c>
      <c r="D9884" s="283">
        <v>17080</v>
      </c>
      <c r="E9884" s="283">
        <v>6049</v>
      </c>
      <c r="F9884" s="283">
        <v>306299</v>
      </c>
      <c r="G9884" s="24">
        <v>100</v>
      </c>
      <c r="H9884" s="24">
        <v>0</v>
      </c>
      <c r="I9884" s="24">
        <v>0</v>
      </c>
      <c r="J9884" s="282">
        <v>15</v>
      </c>
      <c r="K9884" s="282">
        <v>0</v>
      </c>
    </row>
    <row r="9885" spans="1:11" x14ac:dyDescent="0.3">
      <c r="A9885" s="283" t="s">
        <v>2115</v>
      </c>
      <c r="B9885" s="283">
        <v>281</v>
      </c>
      <c r="C9885" s="24" t="str">
        <f t="shared" si="154"/>
        <v>eradica281</v>
      </c>
      <c r="D9885" s="283">
        <v>18619</v>
      </c>
      <c r="E9885" s="283">
        <v>6594</v>
      </c>
      <c r="F9885" s="283">
        <v>338793</v>
      </c>
      <c r="G9885" s="24">
        <v>100</v>
      </c>
      <c r="H9885" s="24">
        <v>0</v>
      </c>
      <c r="I9885" s="24">
        <v>0</v>
      </c>
      <c r="J9885" s="282">
        <v>15</v>
      </c>
      <c r="K9885" s="282">
        <v>0</v>
      </c>
    </row>
    <row r="9886" spans="1:11" x14ac:dyDescent="0.3">
      <c r="A9886" s="283" t="s">
        <v>2115</v>
      </c>
      <c r="B9886" s="283">
        <v>282</v>
      </c>
      <c r="C9886" s="24" t="str">
        <f t="shared" si="154"/>
        <v>eradica282</v>
      </c>
      <c r="D9886" s="283">
        <v>18807</v>
      </c>
      <c r="E9886" s="283">
        <v>6660</v>
      </c>
      <c r="F9886" s="283">
        <v>342721</v>
      </c>
      <c r="G9886" s="24">
        <v>100</v>
      </c>
      <c r="H9886" s="24">
        <v>0</v>
      </c>
      <c r="I9886" s="24">
        <v>0</v>
      </c>
      <c r="J9886" s="282">
        <v>15</v>
      </c>
      <c r="K9886" s="282">
        <v>0</v>
      </c>
    </row>
    <row r="9887" spans="1:11" x14ac:dyDescent="0.3">
      <c r="A9887" s="283" t="s">
        <v>2115</v>
      </c>
      <c r="B9887" s="283">
        <v>283</v>
      </c>
      <c r="C9887" s="24" t="str">
        <f t="shared" si="154"/>
        <v>eradica283</v>
      </c>
      <c r="D9887" s="283">
        <v>18997</v>
      </c>
      <c r="E9887" s="283">
        <v>6728</v>
      </c>
      <c r="F9887" s="283">
        <v>347631</v>
      </c>
      <c r="G9887" s="24">
        <v>100</v>
      </c>
      <c r="H9887" s="24">
        <v>0</v>
      </c>
      <c r="I9887" s="24">
        <v>0</v>
      </c>
      <c r="J9887" s="282">
        <v>15</v>
      </c>
      <c r="K9887" s="282">
        <v>0</v>
      </c>
    </row>
    <row r="9888" spans="1:11" x14ac:dyDescent="0.3">
      <c r="A9888" s="283" t="s">
        <v>2115</v>
      </c>
      <c r="B9888" s="283">
        <v>284</v>
      </c>
      <c r="C9888" s="24" t="str">
        <f t="shared" si="154"/>
        <v>eradica284</v>
      </c>
      <c r="D9888" s="283">
        <v>19188</v>
      </c>
      <c r="E9888" s="283">
        <v>6796</v>
      </c>
      <c r="F9888" s="283">
        <v>351763</v>
      </c>
      <c r="G9888" s="24">
        <v>100</v>
      </c>
      <c r="H9888" s="24">
        <v>0</v>
      </c>
      <c r="I9888" s="24">
        <v>0</v>
      </c>
      <c r="J9888" s="282">
        <v>15</v>
      </c>
      <c r="K9888" s="282">
        <v>0</v>
      </c>
    </row>
    <row r="9889" spans="1:11" x14ac:dyDescent="0.3">
      <c r="A9889" s="283" t="s">
        <v>2115</v>
      </c>
      <c r="B9889" s="283">
        <v>285</v>
      </c>
      <c r="C9889" s="24" t="str">
        <f t="shared" si="154"/>
        <v>eradica285</v>
      </c>
      <c r="D9889" s="283">
        <v>19382</v>
      </c>
      <c r="E9889" s="283">
        <v>6864</v>
      </c>
      <c r="F9889" s="283">
        <v>356796</v>
      </c>
      <c r="G9889" s="24">
        <v>100</v>
      </c>
      <c r="H9889" s="24">
        <v>0</v>
      </c>
      <c r="I9889" s="24">
        <v>0</v>
      </c>
      <c r="J9889" s="282">
        <v>15</v>
      </c>
      <c r="K9889" s="282">
        <v>0</v>
      </c>
    </row>
    <row r="9890" spans="1:11" x14ac:dyDescent="0.3">
      <c r="A9890" s="283" t="s">
        <v>2115</v>
      </c>
      <c r="B9890" s="283">
        <v>286</v>
      </c>
      <c r="C9890" s="24" t="str">
        <f t="shared" si="154"/>
        <v>eradica286</v>
      </c>
      <c r="D9890" s="283">
        <v>19577</v>
      </c>
      <c r="E9890" s="283">
        <v>6933</v>
      </c>
      <c r="F9890" s="283">
        <v>361034</v>
      </c>
      <c r="G9890" s="24">
        <v>100</v>
      </c>
      <c r="H9890" s="24">
        <v>0</v>
      </c>
      <c r="I9890" s="24">
        <v>0</v>
      </c>
      <c r="J9890" s="282">
        <v>15</v>
      </c>
      <c r="K9890" s="282">
        <v>0</v>
      </c>
    </row>
    <row r="9891" spans="1:11" x14ac:dyDescent="0.3">
      <c r="A9891" s="283" t="s">
        <v>2115</v>
      </c>
      <c r="B9891" s="283">
        <v>287</v>
      </c>
      <c r="C9891" s="24" t="str">
        <f t="shared" si="154"/>
        <v>eradica287</v>
      </c>
      <c r="D9891" s="283">
        <v>19774</v>
      </c>
      <c r="E9891" s="283">
        <v>7003</v>
      </c>
      <c r="F9891" s="283">
        <v>365864</v>
      </c>
      <c r="G9891" s="24">
        <v>100</v>
      </c>
      <c r="H9891" s="24">
        <v>0</v>
      </c>
      <c r="I9891" s="24">
        <v>0</v>
      </c>
      <c r="J9891" s="282">
        <v>15</v>
      </c>
      <c r="K9891" s="282">
        <v>0</v>
      </c>
    </row>
    <row r="9892" spans="1:11" x14ac:dyDescent="0.3">
      <c r="A9892" s="283" t="s">
        <v>2115</v>
      </c>
      <c r="B9892" s="283">
        <v>288</v>
      </c>
      <c r="C9892" s="24" t="str">
        <f t="shared" si="154"/>
        <v>eradica288</v>
      </c>
      <c r="D9892" s="283">
        <v>19973</v>
      </c>
      <c r="E9892" s="283">
        <v>7073</v>
      </c>
      <c r="F9892" s="283">
        <v>370093</v>
      </c>
      <c r="G9892" s="24">
        <v>100</v>
      </c>
      <c r="H9892" s="24">
        <v>0</v>
      </c>
      <c r="I9892" s="24">
        <v>0</v>
      </c>
      <c r="J9892" s="282">
        <v>15</v>
      </c>
      <c r="K9892" s="282">
        <v>0</v>
      </c>
    </row>
    <row r="9893" spans="1:11" x14ac:dyDescent="0.3">
      <c r="A9893" s="283" t="s">
        <v>2115</v>
      </c>
      <c r="B9893" s="283">
        <v>289</v>
      </c>
      <c r="C9893" s="24" t="str">
        <f t="shared" si="154"/>
        <v>eradica289</v>
      </c>
      <c r="D9893" s="283">
        <v>20174</v>
      </c>
      <c r="E9893" s="283">
        <v>7145</v>
      </c>
      <c r="F9893" s="283">
        <v>374482</v>
      </c>
      <c r="G9893" s="24">
        <v>100</v>
      </c>
      <c r="H9893" s="24">
        <v>0</v>
      </c>
      <c r="I9893" s="24">
        <v>0</v>
      </c>
      <c r="J9893" s="282">
        <v>15</v>
      </c>
      <c r="K9893" s="282">
        <v>0</v>
      </c>
    </row>
    <row r="9894" spans="1:11" x14ac:dyDescent="0.3">
      <c r="A9894" s="283" t="s">
        <v>2115</v>
      </c>
      <c r="B9894" s="283">
        <v>290</v>
      </c>
      <c r="C9894" s="24" t="str">
        <f t="shared" si="154"/>
        <v>eradica290</v>
      </c>
      <c r="D9894" s="283">
        <v>20376</v>
      </c>
      <c r="E9894" s="283">
        <v>7216</v>
      </c>
      <c r="F9894" s="283">
        <v>378806</v>
      </c>
      <c r="G9894" s="24">
        <v>100</v>
      </c>
      <c r="H9894" s="24">
        <v>0</v>
      </c>
      <c r="I9894" s="24">
        <v>0</v>
      </c>
      <c r="J9894" s="282">
        <v>15</v>
      </c>
      <c r="K9894" s="282">
        <v>0</v>
      </c>
    </row>
    <row r="9895" spans="1:11" x14ac:dyDescent="0.3">
      <c r="A9895" s="283" t="s">
        <v>2115</v>
      </c>
      <c r="B9895" s="283">
        <v>291</v>
      </c>
      <c r="C9895" s="24" t="str">
        <f t="shared" si="154"/>
        <v>eradica291</v>
      </c>
      <c r="D9895" s="283">
        <v>20581</v>
      </c>
      <c r="E9895" s="283">
        <v>7289</v>
      </c>
      <c r="F9895" s="283">
        <v>383178</v>
      </c>
      <c r="G9895" s="24">
        <v>100</v>
      </c>
      <c r="H9895" s="24">
        <v>0</v>
      </c>
      <c r="I9895" s="24">
        <v>0</v>
      </c>
      <c r="J9895" s="282">
        <v>15</v>
      </c>
      <c r="K9895" s="282">
        <v>0</v>
      </c>
    </row>
    <row r="9896" spans="1:11" x14ac:dyDescent="0.3">
      <c r="A9896" s="283" t="s">
        <v>2115</v>
      </c>
      <c r="B9896" s="283">
        <v>292</v>
      </c>
      <c r="C9896" s="24" t="str">
        <f t="shared" si="154"/>
        <v>eradica292</v>
      </c>
      <c r="D9896" s="283">
        <v>20788</v>
      </c>
      <c r="E9896" s="283">
        <v>7362</v>
      </c>
      <c r="F9896" s="283">
        <v>387716</v>
      </c>
      <c r="G9896" s="24">
        <v>100</v>
      </c>
      <c r="H9896" s="24">
        <v>0</v>
      </c>
      <c r="I9896" s="24">
        <v>0</v>
      </c>
      <c r="J9896" s="282">
        <v>15</v>
      </c>
      <c r="K9896" s="282">
        <v>0</v>
      </c>
    </row>
    <row r="9897" spans="1:11" x14ac:dyDescent="0.3">
      <c r="A9897" s="283" t="s">
        <v>2115</v>
      </c>
      <c r="B9897" s="283">
        <v>293</v>
      </c>
      <c r="C9897" s="24" t="str">
        <f t="shared" si="154"/>
        <v>eradica293</v>
      </c>
      <c r="D9897" s="283">
        <v>20996</v>
      </c>
      <c r="E9897" s="283">
        <v>7436</v>
      </c>
      <c r="F9897" s="283">
        <v>392186</v>
      </c>
      <c r="G9897" s="24">
        <v>100</v>
      </c>
      <c r="H9897" s="24">
        <v>0</v>
      </c>
      <c r="I9897" s="24">
        <v>0</v>
      </c>
      <c r="J9897" s="282">
        <v>15</v>
      </c>
      <c r="K9897" s="282">
        <v>0</v>
      </c>
    </row>
    <row r="9898" spans="1:11" x14ac:dyDescent="0.3">
      <c r="A9898" s="283" t="s">
        <v>2115</v>
      </c>
      <c r="B9898" s="283">
        <v>294</v>
      </c>
      <c r="C9898" s="24" t="str">
        <f t="shared" si="154"/>
        <v>eradica294</v>
      </c>
      <c r="D9898" s="283">
        <v>21207</v>
      </c>
      <c r="E9898" s="283">
        <v>7510</v>
      </c>
      <c r="F9898" s="283">
        <v>396706</v>
      </c>
      <c r="G9898" s="24">
        <v>100</v>
      </c>
      <c r="H9898" s="24">
        <v>0</v>
      </c>
      <c r="I9898" s="24">
        <v>0</v>
      </c>
      <c r="J9898" s="282">
        <v>15</v>
      </c>
      <c r="K9898" s="282">
        <v>0</v>
      </c>
    </row>
    <row r="9899" spans="1:11" x14ac:dyDescent="0.3">
      <c r="A9899" s="283" t="s">
        <v>2115</v>
      </c>
      <c r="B9899" s="283">
        <v>295</v>
      </c>
      <c r="C9899" s="24" t="str">
        <f t="shared" si="154"/>
        <v>eradica295</v>
      </c>
      <c r="D9899" s="283">
        <v>21420</v>
      </c>
      <c r="E9899" s="283">
        <v>7586</v>
      </c>
      <c r="F9899" s="283">
        <v>401398</v>
      </c>
      <c r="G9899" s="24">
        <v>100</v>
      </c>
      <c r="H9899" s="24">
        <v>0</v>
      </c>
      <c r="I9899" s="24">
        <v>0</v>
      </c>
      <c r="J9899" s="282">
        <v>15</v>
      </c>
      <c r="K9899" s="282">
        <v>0</v>
      </c>
    </row>
    <row r="9900" spans="1:11" x14ac:dyDescent="0.3">
      <c r="A9900" s="283" t="s">
        <v>2115</v>
      </c>
      <c r="B9900" s="283">
        <v>296</v>
      </c>
      <c r="C9900" s="24" t="str">
        <f t="shared" si="154"/>
        <v>eradica296</v>
      </c>
      <c r="D9900" s="283">
        <v>21634</v>
      </c>
      <c r="E9900" s="283">
        <v>7662</v>
      </c>
      <c r="F9900" s="283">
        <v>406019</v>
      </c>
      <c r="G9900" s="24">
        <v>100</v>
      </c>
      <c r="H9900" s="24">
        <v>0</v>
      </c>
      <c r="I9900" s="24">
        <v>0</v>
      </c>
      <c r="J9900" s="282">
        <v>15</v>
      </c>
      <c r="K9900" s="282">
        <v>0</v>
      </c>
    </row>
    <row r="9901" spans="1:11" x14ac:dyDescent="0.3">
      <c r="A9901" s="283" t="s">
        <v>2115</v>
      </c>
      <c r="B9901" s="283">
        <v>297</v>
      </c>
      <c r="C9901" s="24" t="str">
        <f t="shared" si="154"/>
        <v>eradica297</v>
      </c>
      <c r="D9901" s="283">
        <v>21851</v>
      </c>
      <c r="E9901" s="283">
        <v>7739</v>
      </c>
      <c r="F9901" s="283">
        <v>410441</v>
      </c>
      <c r="G9901" s="24">
        <v>100</v>
      </c>
      <c r="H9901" s="24">
        <v>0</v>
      </c>
      <c r="I9901" s="24">
        <v>0</v>
      </c>
      <c r="J9901" s="282">
        <v>15</v>
      </c>
      <c r="K9901" s="282">
        <v>0</v>
      </c>
    </row>
    <row r="9902" spans="1:11" x14ac:dyDescent="0.3">
      <c r="A9902" s="283" t="s">
        <v>2115</v>
      </c>
      <c r="B9902" s="283">
        <v>298</v>
      </c>
      <c r="C9902" s="24" t="str">
        <f t="shared" si="154"/>
        <v>eradica298</v>
      </c>
      <c r="D9902" s="283">
        <v>22070</v>
      </c>
      <c r="E9902" s="283">
        <v>7816</v>
      </c>
      <c r="F9902" s="283">
        <v>414909</v>
      </c>
      <c r="G9902" s="24">
        <v>100</v>
      </c>
      <c r="H9902" s="24">
        <v>0</v>
      </c>
      <c r="I9902" s="24">
        <v>0</v>
      </c>
      <c r="J9902" s="282">
        <v>15</v>
      </c>
      <c r="K9902" s="282">
        <v>0</v>
      </c>
    </row>
    <row r="9903" spans="1:11" x14ac:dyDescent="0.3">
      <c r="A9903" s="283" t="s">
        <v>2115</v>
      </c>
      <c r="B9903" s="283">
        <v>299</v>
      </c>
      <c r="C9903" s="24" t="str">
        <f t="shared" si="154"/>
        <v>eradica299</v>
      </c>
      <c r="D9903" s="283">
        <v>22290</v>
      </c>
      <c r="E9903" s="283">
        <v>7894</v>
      </c>
      <c r="F9903" s="283">
        <v>419422</v>
      </c>
      <c r="G9903" s="24">
        <v>100</v>
      </c>
      <c r="H9903" s="24">
        <v>0</v>
      </c>
      <c r="I9903" s="24">
        <v>0</v>
      </c>
      <c r="J9903" s="282">
        <v>15</v>
      </c>
      <c r="K9903" s="282">
        <v>0</v>
      </c>
    </row>
    <row r="9904" spans="1:11" x14ac:dyDescent="0.3">
      <c r="A9904" s="283" t="s">
        <v>2115</v>
      </c>
      <c r="B9904" s="283">
        <v>300</v>
      </c>
      <c r="C9904" s="24" t="str">
        <f t="shared" si="154"/>
        <v>eradica300</v>
      </c>
      <c r="D9904" s="283">
        <v>22513</v>
      </c>
      <c r="E9904" s="283">
        <v>7973</v>
      </c>
      <c r="F9904" s="283">
        <v>423982</v>
      </c>
      <c r="G9904" s="24">
        <v>100</v>
      </c>
      <c r="H9904" s="24">
        <v>0</v>
      </c>
      <c r="I9904" s="24">
        <v>0</v>
      </c>
      <c r="J9904" s="282">
        <v>15</v>
      </c>
      <c r="K9904" s="282">
        <v>0</v>
      </c>
    </row>
    <row r="9905" spans="1:11" x14ac:dyDescent="0.3">
      <c r="A9905" s="281" t="s">
        <v>2093</v>
      </c>
      <c r="B9905" s="281">
        <v>1</v>
      </c>
      <c r="C9905" s="24" t="str">
        <f t="shared" si="154"/>
        <v>archphase1</v>
      </c>
      <c r="D9905" s="281">
        <v>173</v>
      </c>
      <c r="E9905" s="281">
        <v>72</v>
      </c>
      <c r="F9905" s="281">
        <v>1253</v>
      </c>
      <c r="G9905" s="24">
        <v>100</v>
      </c>
      <c r="H9905" s="24">
        <v>0</v>
      </c>
      <c r="I9905" s="24">
        <v>0</v>
      </c>
      <c r="J9905" s="282">
        <v>15</v>
      </c>
      <c r="K9905" s="282">
        <v>0</v>
      </c>
    </row>
    <row r="9906" spans="1:11" x14ac:dyDescent="0.3">
      <c r="A9906" s="281" t="s">
        <v>2093</v>
      </c>
      <c r="B9906" s="281">
        <v>2</v>
      </c>
      <c r="C9906" s="24" t="str">
        <f t="shared" si="154"/>
        <v>archphase2</v>
      </c>
      <c r="D9906" s="281">
        <v>175</v>
      </c>
      <c r="E9906" s="281">
        <v>73</v>
      </c>
      <c r="F9906" s="281">
        <v>1269</v>
      </c>
      <c r="G9906" s="24">
        <v>100</v>
      </c>
      <c r="H9906" s="24">
        <v>0</v>
      </c>
      <c r="I9906" s="24">
        <v>0</v>
      </c>
      <c r="J9906" s="282">
        <v>15</v>
      </c>
      <c r="K9906" s="282">
        <v>0</v>
      </c>
    </row>
    <row r="9907" spans="1:11" x14ac:dyDescent="0.3">
      <c r="A9907" s="281" t="s">
        <v>2093</v>
      </c>
      <c r="B9907" s="281">
        <v>3</v>
      </c>
      <c r="C9907" s="24" t="str">
        <f t="shared" si="154"/>
        <v>archphase3</v>
      </c>
      <c r="D9907" s="281">
        <v>178</v>
      </c>
      <c r="E9907" s="281">
        <v>74</v>
      </c>
      <c r="F9907" s="281">
        <v>1288</v>
      </c>
      <c r="G9907" s="24">
        <v>100</v>
      </c>
      <c r="H9907" s="24">
        <v>0</v>
      </c>
      <c r="I9907" s="24">
        <v>0</v>
      </c>
      <c r="J9907" s="282">
        <v>15</v>
      </c>
      <c r="K9907" s="282">
        <v>0</v>
      </c>
    </row>
    <row r="9908" spans="1:11" x14ac:dyDescent="0.3">
      <c r="A9908" s="281" t="s">
        <v>2093</v>
      </c>
      <c r="B9908" s="281">
        <v>4</v>
      </c>
      <c r="C9908" s="24" t="str">
        <f t="shared" si="154"/>
        <v>archphase4</v>
      </c>
      <c r="D9908" s="281">
        <v>180</v>
      </c>
      <c r="E9908" s="281">
        <v>75</v>
      </c>
      <c r="F9908" s="281">
        <v>1310</v>
      </c>
      <c r="G9908" s="24">
        <v>100</v>
      </c>
      <c r="H9908" s="24">
        <v>0</v>
      </c>
      <c r="I9908" s="24">
        <v>0</v>
      </c>
      <c r="J9908" s="282">
        <v>15</v>
      </c>
      <c r="K9908" s="282">
        <v>0</v>
      </c>
    </row>
    <row r="9909" spans="1:11" x14ac:dyDescent="0.3">
      <c r="A9909" s="281" t="s">
        <v>2093</v>
      </c>
      <c r="B9909" s="281">
        <v>5</v>
      </c>
      <c r="C9909" s="24" t="str">
        <f t="shared" si="154"/>
        <v>archphase5</v>
      </c>
      <c r="D9909" s="281">
        <v>183</v>
      </c>
      <c r="E9909" s="281">
        <v>76</v>
      </c>
      <c r="F9909" s="281">
        <v>1336</v>
      </c>
      <c r="G9909" s="24">
        <v>100</v>
      </c>
      <c r="H9909" s="24">
        <v>0</v>
      </c>
      <c r="I9909" s="24">
        <v>0</v>
      </c>
      <c r="J9909" s="282">
        <v>15</v>
      </c>
      <c r="K9909" s="282">
        <v>0</v>
      </c>
    </row>
    <row r="9910" spans="1:11" x14ac:dyDescent="0.3">
      <c r="A9910" s="281" t="s">
        <v>2093</v>
      </c>
      <c r="B9910" s="281">
        <v>6</v>
      </c>
      <c r="C9910" s="24" t="str">
        <f t="shared" si="154"/>
        <v>archphase6</v>
      </c>
      <c r="D9910" s="281">
        <v>185</v>
      </c>
      <c r="E9910" s="281">
        <v>77</v>
      </c>
      <c r="F9910" s="281">
        <v>1366</v>
      </c>
      <c r="G9910" s="24">
        <v>100</v>
      </c>
      <c r="H9910" s="24">
        <v>0</v>
      </c>
      <c r="I9910" s="24">
        <v>0</v>
      </c>
      <c r="J9910" s="282">
        <v>15</v>
      </c>
      <c r="K9910" s="282">
        <v>0</v>
      </c>
    </row>
    <row r="9911" spans="1:11" x14ac:dyDescent="0.3">
      <c r="A9911" s="281" t="s">
        <v>2093</v>
      </c>
      <c r="B9911" s="281">
        <v>7</v>
      </c>
      <c r="C9911" s="24" t="str">
        <f t="shared" si="154"/>
        <v>archphase7</v>
      </c>
      <c r="D9911" s="281">
        <v>188</v>
      </c>
      <c r="E9911" s="281">
        <v>78</v>
      </c>
      <c r="F9911" s="281">
        <v>1400</v>
      </c>
      <c r="G9911" s="24">
        <v>100</v>
      </c>
      <c r="H9911" s="24">
        <v>0</v>
      </c>
      <c r="I9911" s="24">
        <v>0</v>
      </c>
      <c r="J9911" s="282">
        <v>15</v>
      </c>
      <c r="K9911" s="282">
        <v>0</v>
      </c>
    </row>
    <row r="9912" spans="1:11" x14ac:dyDescent="0.3">
      <c r="A9912" s="281" t="s">
        <v>2093</v>
      </c>
      <c r="B9912" s="281">
        <v>8</v>
      </c>
      <c r="C9912" s="24" t="str">
        <f t="shared" si="154"/>
        <v>archphase8</v>
      </c>
      <c r="D9912" s="281">
        <v>190</v>
      </c>
      <c r="E9912" s="281">
        <v>79</v>
      </c>
      <c r="F9912" s="281">
        <v>1437</v>
      </c>
      <c r="G9912" s="24">
        <v>100</v>
      </c>
      <c r="H9912" s="24">
        <v>0</v>
      </c>
      <c r="I9912" s="24">
        <v>0</v>
      </c>
      <c r="J9912" s="282">
        <v>15</v>
      </c>
      <c r="K9912" s="282">
        <v>0</v>
      </c>
    </row>
    <row r="9913" spans="1:11" x14ac:dyDescent="0.3">
      <c r="A9913" s="281" t="s">
        <v>2093</v>
      </c>
      <c r="B9913" s="281">
        <v>9</v>
      </c>
      <c r="C9913" s="24" t="str">
        <f t="shared" si="154"/>
        <v>archphase9</v>
      </c>
      <c r="D9913" s="281">
        <v>193</v>
      </c>
      <c r="E9913" s="281">
        <v>80</v>
      </c>
      <c r="F9913" s="281">
        <v>1480</v>
      </c>
      <c r="G9913" s="24">
        <v>100</v>
      </c>
      <c r="H9913" s="24">
        <v>0</v>
      </c>
      <c r="I9913" s="24">
        <v>0</v>
      </c>
      <c r="J9913" s="282">
        <v>15</v>
      </c>
      <c r="K9913" s="282">
        <v>0</v>
      </c>
    </row>
    <row r="9914" spans="1:11" x14ac:dyDescent="0.3">
      <c r="A9914" s="281" t="s">
        <v>2093</v>
      </c>
      <c r="B9914" s="281">
        <v>10</v>
      </c>
      <c r="C9914" s="24" t="str">
        <f t="shared" si="154"/>
        <v>archphase10</v>
      </c>
      <c r="D9914" s="281">
        <v>195</v>
      </c>
      <c r="E9914" s="281">
        <v>81</v>
      </c>
      <c r="F9914" s="281">
        <v>1526</v>
      </c>
      <c r="G9914" s="24">
        <v>100</v>
      </c>
      <c r="H9914" s="24">
        <v>0</v>
      </c>
      <c r="I9914" s="24">
        <v>0</v>
      </c>
      <c r="J9914" s="282">
        <v>15</v>
      </c>
      <c r="K9914" s="282">
        <v>0</v>
      </c>
    </row>
    <row r="9915" spans="1:11" x14ac:dyDescent="0.3">
      <c r="A9915" s="281" t="s">
        <v>2093</v>
      </c>
      <c r="B9915" s="281">
        <v>11</v>
      </c>
      <c r="C9915" s="24" t="str">
        <f t="shared" si="154"/>
        <v>archphase11</v>
      </c>
      <c r="D9915" s="281">
        <v>213</v>
      </c>
      <c r="E9915" s="281">
        <v>89</v>
      </c>
      <c r="F9915" s="281">
        <v>1680</v>
      </c>
      <c r="G9915" s="24">
        <v>100</v>
      </c>
      <c r="H9915" s="24">
        <v>0</v>
      </c>
      <c r="I9915" s="24">
        <v>0</v>
      </c>
      <c r="J9915" s="282">
        <v>15</v>
      </c>
      <c r="K9915" s="282">
        <v>0</v>
      </c>
    </row>
    <row r="9916" spans="1:11" x14ac:dyDescent="0.3">
      <c r="A9916" s="281" t="s">
        <v>2093</v>
      </c>
      <c r="B9916" s="281">
        <v>12</v>
      </c>
      <c r="C9916" s="24" t="str">
        <f t="shared" si="154"/>
        <v>archphase12</v>
      </c>
      <c r="D9916" s="281">
        <v>216</v>
      </c>
      <c r="E9916" s="281">
        <v>90</v>
      </c>
      <c r="F9916" s="281">
        <v>1741</v>
      </c>
      <c r="G9916" s="24">
        <v>100</v>
      </c>
      <c r="H9916" s="24">
        <v>0</v>
      </c>
      <c r="I9916" s="24">
        <v>0</v>
      </c>
      <c r="J9916" s="282">
        <v>15</v>
      </c>
      <c r="K9916" s="282">
        <v>0</v>
      </c>
    </row>
    <row r="9917" spans="1:11" x14ac:dyDescent="0.3">
      <c r="A9917" s="281" t="s">
        <v>2093</v>
      </c>
      <c r="B9917" s="281">
        <v>13</v>
      </c>
      <c r="C9917" s="24" t="str">
        <f t="shared" si="154"/>
        <v>archphase13</v>
      </c>
      <c r="D9917" s="281">
        <v>219</v>
      </c>
      <c r="E9917" s="281">
        <v>91</v>
      </c>
      <c r="F9917" s="281">
        <v>1806</v>
      </c>
      <c r="G9917" s="24">
        <v>100</v>
      </c>
      <c r="H9917" s="24">
        <v>0</v>
      </c>
      <c r="I9917" s="24">
        <v>0</v>
      </c>
      <c r="J9917" s="282">
        <v>15</v>
      </c>
      <c r="K9917" s="282">
        <v>0</v>
      </c>
    </row>
    <row r="9918" spans="1:11" x14ac:dyDescent="0.3">
      <c r="A9918" s="281" t="s">
        <v>2093</v>
      </c>
      <c r="B9918" s="281">
        <v>14</v>
      </c>
      <c r="C9918" s="24" t="str">
        <f t="shared" si="154"/>
        <v>archphase14</v>
      </c>
      <c r="D9918" s="281">
        <v>222</v>
      </c>
      <c r="E9918" s="281">
        <v>92</v>
      </c>
      <c r="F9918" s="281">
        <v>1878</v>
      </c>
      <c r="G9918" s="24">
        <v>100</v>
      </c>
      <c r="H9918" s="24">
        <v>0</v>
      </c>
      <c r="I9918" s="24">
        <v>0</v>
      </c>
      <c r="J9918" s="282">
        <v>15</v>
      </c>
      <c r="K9918" s="282">
        <v>0</v>
      </c>
    </row>
    <row r="9919" spans="1:11" x14ac:dyDescent="0.3">
      <c r="A9919" s="281" t="s">
        <v>2093</v>
      </c>
      <c r="B9919" s="281">
        <v>15</v>
      </c>
      <c r="C9919" s="24" t="str">
        <f t="shared" si="154"/>
        <v>archphase15</v>
      </c>
      <c r="D9919" s="281">
        <v>225</v>
      </c>
      <c r="E9919" s="281">
        <v>93</v>
      </c>
      <c r="F9919" s="281">
        <v>1955</v>
      </c>
      <c r="G9919" s="24">
        <v>100</v>
      </c>
      <c r="H9919" s="24">
        <v>0</v>
      </c>
      <c r="I9919" s="24">
        <v>0</v>
      </c>
      <c r="J9919" s="282">
        <v>15</v>
      </c>
      <c r="K9919" s="282">
        <v>0</v>
      </c>
    </row>
    <row r="9920" spans="1:11" x14ac:dyDescent="0.3">
      <c r="A9920" s="281" t="s">
        <v>2093</v>
      </c>
      <c r="B9920" s="281">
        <v>16</v>
      </c>
      <c r="C9920" s="24" t="str">
        <f t="shared" si="154"/>
        <v>archphase16</v>
      </c>
      <c r="D9920" s="281">
        <v>228</v>
      </c>
      <c r="E9920" s="281">
        <v>95</v>
      </c>
      <c r="F9920" s="281">
        <v>2038</v>
      </c>
      <c r="G9920" s="24">
        <v>100</v>
      </c>
      <c r="H9920" s="24">
        <v>0</v>
      </c>
      <c r="I9920" s="24">
        <v>0</v>
      </c>
      <c r="J9920" s="282">
        <v>15</v>
      </c>
      <c r="K9920" s="282">
        <v>0</v>
      </c>
    </row>
    <row r="9921" spans="1:11" x14ac:dyDescent="0.3">
      <c r="A9921" s="281" t="s">
        <v>2093</v>
      </c>
      <c r="B9921" s="281">
        <v>17</v>
      </c>
      <c r="C9921" s="24" t="str">
        <f t="shared" si="154"/>
        <v>archphase17</v>
      </c>
      <c r="D9921" s="281">
        <v>231</v>
      </c>
      <c r="E9921" s="281">
        <v>96</v>
      </c>
      <c r="F9921" s="281">
        <v>2127</v>
      </c>
      <c r="G9921" s="24">
        <v>100</v>
      </c>
      <c r="H9921" s="24">
        <v>0</v>
      </c>
      <c r="I9921" s="24">
        <v>0</v>
      </c>
      <c r="J9921" s="282">
        <v>15</v>
      </c>
      <c r="K9921" s="282">
        <v>0</v>
      </c>
    </row>
    <row r="9922" spans="1:11" x14ac:dyDescent="0.3">
      <c r="A9922" s="281" t="s">
        <v>2093</v>
      </c>
      <c r="B9922" s="281">
        <v>18</v>
      </c>
      <c r="C9922" s="24" t="str">
        <f t="shared" si="154"/>
        <v>archphase18</v>
      </c>
      <c r="D9922" s="281">
        <v>234</v>
      </c>
      <c r="E9922" s="281">
        <v>97</v>
      </c>
      <c r="F9922" s="281">
        <v>2223</v>
      </c>
      <c r="G9922" s="24">
        <v>100</v>
      </c>
      <c r="H9922" s="24">
        <v>0</v>
      </c>
      <c r="I9922" s="24">
        <v>0</v>
      </c>
      <c r="J9922" s="282">
        <v>15</v>
      </c>
      <c r="K9922" s="282">
        <v>0</v>
      </c>
    </row>
    <row r="9923" spans="1:11" x14ac:dyDescent="0.3">
      <c r="A9923" s="281" t="s">
        <v>2093</v>
      </c>
      <c r="B9923" s="281">
        <v>19</v>
      </c>
      <c r="C9923" s="24" t="str">
        <f t="shared" si="154"/>
        <v>archphase19</v>
      </c>
      <c r="D9923" s="281">
        <v>237</v>
      </c>
      <c r="E9923" s="281">
        <v>98</v>
      </c>
      <c r="F9923" s="281">
        <v>2325</v>
      </c>
      <c r="G9923" s="24">
        <v>100</v>
      </c>
      <c r="H9923" s="24">
        <v>0</v>
      </c>
      <c r="I9923" s="24">
        <v>0</v>
      </c>
      <c r="J9923" s="282">
        <v>15</v>
      </c>
      <c r="K9923" s="282">
        <v>0</v>
      </c>
    </row>
    <row r="9924" spans="1:11" x14ac:dyDescent="0.3">
      <c r="A9924" s="281" t="s">
        <v>2093</v>
      </c>
      <c r="B9924" s="281">
        <v>20</v>
      </c>
      <c r="C9924" s="24" t="str">
        <f t="shared" si="154"/>
        <v>archphase20</v>
      </c>
      <c r="D9924" s="281">
        <v>240</v>
      </c>
      <c r="E9924" s="281">
        <v>100</v>
      </c>
      <c r="F9924" s="281">
        <v>2434</v>
      </c>
      <c r="G9924" s="24">
        <v>100</v>
      </c>
      <c r="H9924" s="24">
        <v>0</v>
      </c>
      <c r="I9924" s="24">
        <v>0</v>
      </c>
      <c r="J9924" s="282">
        <v>15</v>
      </c>
      <c r="K9924" s="282">
        <v>0</v>
      </c>
    </row>
    <row r="9925" spans="1:11" x14ac:dyDescent="0.3">
      <c r="A9925" s="281" t="s">
        <v>2093</v>
      </c>
      <c r="B9925" s="281">
        <v>21</v>
      </c>
      <c r="C9925" s="24" t="str">
        <f t="shared" si="154"/>
        <v>archphase21</v>
      </c>
      <c r="D9925" s="281">
        <v>262</v>
      </c>
      <c r="E9925" s="281">
        <v>109</v>
      </c>
      <c r="F9925" s="281">
        <v>2728</v>
      </c>
      <c r="G9925" s="24">
        <v>100</v>
      </c>
      <c r="H9925" s="24">
        <v>0</v>
      </c>
      <c r="I9925" s="24">
        <v>0</v>
      </c>
      <c r="J9925" s="282">
        <v>15</v>
      </c>
      <c r="K9925" s="282">
        <v>0</v>
      </c>
    </row>
    <row r="9926" spans="1:11" x14ac:dyDescent="0.3">
      <c r="A9926" s="281" t="s">
        <v>2093</v>
      </c>
      <c r="B9926" s="281">
        <v>22</v>
      </c>
      <c r="C9926" s="24" t="str">
        <f t="shared" ref="C9926:C9989" si="155">A9926&amp;B9926</f>
        <v>archphase22</v>
      </c>
      <c r="D9926" s="281">
        <v>265</v>
      </c>
      <c r="E9926" s="281">
        <v>110</v>
      </c>
      <c r="F9926" s="281">
        <v>2861</v>
      </c>
      <c r="G9926" s="24">
        <v>100</v>
      </c>
      <c r="H9926" s="24">
        <v>0</v>
      </c>
      <c r="I9926" s="24">
        <v>0</v>
      </c>
      <c r="J9926" s="282">
        <v>15</v>
      </c>
      <c r="K9926" s="282">
        <v>0</v>
      </c>
    </row>
    <row r="9927" spans="1:11" x14ac:dyDescent="0.3">
      <c r="A9927" s="281" t="s">
        <v>2093</v>
      </c>
      <c r="B9927" s="281">
        <v>23</v>
      </c>
      <c r="C9927" s="24" t="str">
        <f t="shared" si="155"/>
        <v>archphase23</v>
      </c>
      <c r="D9927" s="281">
        <v>269</v>
      </c>
      <c r="E9927" s="281">
        <v>112</v>
      </c>
      <c r="F9927" s="281">
        <v>3001</v>
      </c>
      <c r="G9927" s="24">
        <v>100</v>
      </c>
      <c r="H9927" s="24">
        <v>0</v>
      </c>
      <c r="I9927" s="24">
        <v>0</v>
      </c>
      <c r="J9927" s="282">
        <v>15</v>
      </c>
      <c r="K9927" s="282">
        <v>0</v>
      </c>
    </row>
    <row r="9928" spans="1:11" x14ac:dyDescent="0.3">
      <c r="A9928" s="281" t="s">
        <v>2093</v>
      </c>
      <c r="B9928" s="281">
        <v>24</v>
      </c>
      <c r="C9928" s="24" t="str">
        <f t="shared" si="155"/>
        <v>archphase24</v>
      </c>
      <c r="D9928" s="281">
        <v>272</v>
      </c>
      <c r="E9928" s="281">
        <v>113</v>
      </c>
      <c r="F9928" s="281">
        <v>3150</v>
      </c>
      <c r="G9928" s="24">
        <v>100</v>
      </c>
      <c r="H9928" s="24">
        <v>0</v>
      </c>
      <c r="I9928" s="24">
        <v>0</v>
      </c>
      <c r="J9928" s="282">
        <v>15</v>
      </c>
      <c r="K9928" s="282">
        <v>0</v>
      </c>
    </row>
    <row r="9929" spans="1:11" x14ac:dyDescent="0.3">
      <c r="A9929" s="281" t="s">
        <v>2093</v>
      </c>
      <c r="B9929" s="281">
        <v>25</v>
      </c>
      <c r="C9929" s="24" t="str">
        <f t="shared" si="155"/>
        <v>archphase25</v>
      </c>
      <c r="D9929" s="281">
        <v>276</v>
      </c>
      <c r="E9929" s="281">
        <v>114</v>
      </c>
      <c r="F9929" s="281">
        <v>3307</v>
      </c>
      <c r="G9929" s="24">
        <v>100</v>
      </c>
      <c r="H9929" s="24">
        <v>0</v>
      </c>
      <c r="I9929" s="24">
        <v>0</v>
      </c>
      <c r="J9929" s="282">
        <v>15</v>
      </c>
      <c r="K9929" s="282">
        <v>0</v>
      </c>
    </row>
    <row r="9930" spans="1:11" x14ac:dyDescent="0.3">
      <c r="A9930" s="281" t="s">
        <v>2093</v>
      </c>
      <c r="B9930" s="281">
        <v>26</v>
      </c>
      <c r="C9930" s="24" t="str">
        <f t="shared" si="155"/>
        <v>archphase26</v>
      </c>
      <c r="D9930" s="281">
        <v>279</v>
      </c>
      <c r="E9930" s="281">
        <v>116</v>
      </c>
      <c r="F9930" s="281">
        <v>3347</v>
      </c>
      <c r="G9930" s="24">
        <v>100</v>
      </c>
      <c r="H9930" s="24">
        <v>0</v>
      </c>
      <c r="I9930" s="24">
        <v>0</v>
      </c>
      <c r="J9930" s="282">
        <v>15</v>
      </c>
      <c r="K9930" s="282">
        <v>0</v>
      </c>
    </row>
    <row r="9931" spans="1:11" x14ac:dyDescent="0.3">
      <c r="A9931" s="281" t="s">
        <v>2093</v>
      </c>
      <c r="B9931" s="281">
        <v>27</v>
      </c>
      <c r="C9931" s="24" t="str">
        <f t="shared" si="155"/>
        <v>archphase27</v>
      </c>
      <c r="D9931" s="281">
        <v>283</v>
      </c>
      <c r="E9931" s="281">
        <v>117</v>
      </c>
      <c r="F9931" s="281">
        <v>3386</v>
      </c>
      <c r="G9931" s="24">
        <v>100</v>
      </c>
      <c r="H9931" s="24">
        <v>0</v>
      </c>
      <c r="I9931" s="24">
        <v>0</v>
      </c>
      <c r="J9931" s="282">
        <v>15</v>
      </c>
      <c r="K9931" s="282">
        <v>0</v>
      </c>
    </row>
    <row r="9932" spans="1:11" x14ac:dyDescent="0.3">
      <c r="A9932" s="281" t="s">
        <v>2093</v>
      </c>
      <c r="B9932" s="281">
        <v>28</v>
      </c>
      <c r="C9932" s="24" t="str">
        <f t="shared" si="155"/>
        <v>archphase28</v>
      </c>
      <c r="D9932" s="281">
        <v>286</v>
      </c>
      <c r="E9932" s="281">
        <v>119</v>
      </c>
      <c r="F9932" s="281">
        <v>3427</v>
      </c>
      <c r="G9932" s="24">
        <v>100</v>
      </c>
      <c r="H9932" s="24">
        <v>0</v>
      </c>
      <c r="I9932" s="24">
        <v>0</v>
      </c>
      <c r="J9932" s="282">
        <v>15</v>
      </c>
      <c r="K9932" s="282">
        <v>0</v>
      </c>
    </row>
    <row r="9933" spans="1:11" x14ac:dyDescent="0.3">
      <c r="A9933" s="281" t="s">
        <v>2093</v>
      </c>
      <c r="B9933" s="281">
        <v>29</v>
      </c>
      <c r="C9933" s="24" t="str">
        <f t="shared" si="155"/>
        <v>archphase29</v>
      </c>
      <c r="D9933" s="281">
        <v>290</v>
      </c>
      <c r="E9933" s="281">
        <v>120</v>
      </c>
      <c r="F9933" s="281">
        <v>3467</v>
      </c>
      <c r="G9933" s="24">
        <v>100</v>
      </c>
      <c r="H9933" s="24">
        <v>0</v>
      </c>
      <c r="I9933" s="24">
        <v>0</v>
      </c>
      <c r="J9933" s="282">
        <v>15</v>
      </c>
      <c r="K9933" s="282">
        <v>0</v>
      </c>
    </row>
    <row r="9934" spans="1:11" x14ac:dyDescent="0.3">
      <c r="A9934" s="281" t="s">
        <v>2093</v>
      </c>
      <c r="B9934" s="281">
        <v>30</v>
      </c>
      <c r="C9934" s="24" t="str">
        <f t="shared" si="155"/>
        <v>archphase30</v>
      </c>
      <c r="D9934" s="281">
        <v>294</v>
      </c>
      <c r="E9934" s="281">
        <v>122</v>
      </c>
      <c r="F9934" s="281">
        <v>3509</v>
      </c>
      <c r="G9934" s="24">
        <v>100</v>
      </c>
      <c r="H9934" s="24">
        <v>0</v>
      </c>
      <c r="I9934" s="24">
        <v>0</v>
      </c>
      <c r="J9934" s="282">
        <v>15</v>
      </c>
      <c r="K9934" s="282">
        <v>0</v>
      </c>
    </row>
    <row r="9935" spans="1:11" x14ac:dyDescent="0.3">
      <c r="A9935" s="281" t="s">
        <v>2093</v>
      </c>
      <c r="B9935" s="281">
        <v>31</v>
      </c>
      <c r="C9935" s="24" t="str">
        <f t="shared" si="155"/>
        <v>archphase31</v>
      </c>
      <c r="D9935" s="281">
        <v>321</v>
      </c>
      <c r="E9935" s="281">
        <v>133</v>
      </c>
      <c r="F9935" s="281">
        <v>3808</v>
      </c>
      <c r="G9935" s="24">
        <v>100</v>
      </c>
      <c r="H9935" s="24">
        <v>0</v>
      </c>
      <c r="I9935" s="24">
        <v>0</v>
      </c>
      <c r="J9935" s="282">
        <v>15</v>
      </c>
      <c r="K9935" s="282">
        <v>0</v>
      </c>
    </row>
    <row r="9936" spans="1:11" x14ac:dyDescent="0.3">
      <c r="A9936" s="281" t="s">
        <v>2093</v>
      </c>
      <c r="B9936" s="281">
        <v>32</v>
      </c>
      <c r="C9936" s="24" t="str">
        <f t="shared" si="155"/>
        <v>archphase32</v>
      </c>
      <c r="D9936" s="281">
        <v>325</v>
      </c>
      <c r="E9936" s="281">
        <v>135</v>
      </c>
      <c r="F9936" s="281">
        <v>3854</v>
      </c>
      <c r="G9936" s="24">
        <v>100</v>
      </c>
      <c r="H9936" s="24">
        <v>0</v>
      </c>
      <c r="I9936" s="24">
        <v>0</v>
      </c>
      <c r="J9936" s="282">
        <v>15</v>
      </c>
      <c r="K9936" s="282">
        <v>0</v>
      </c>
    </row>
    <row r="9937" spans="1:11" x14ac:dyDescent="0.3">
      <c r="A9937" s="281" t="s">
        <v>2093</v>
      </c>
      <c r="B9937" s="281">
        <v>33</v>
      </c>
      <c r="C9937" s="24" t="str">
        <f t="shared" si="155"/>
        <v>archphase33</v>
      </c>
      <c r="D9937" s="281">
        <v>329</v>
      </c>
      <c r="E9937" s="281">
        <v>137</v>
      </c>
      <c r="F9937" s="281">
        <v>3900</v>
      </c>
      <c r="G9937" s="24">
        <v>100</v>
      </c>
      <c r="H9937" s="24">
        <v>0</v>
      </c>
      <c r="I9937" s="24">
        <v>0</v>
      </c>
      <c r="J9937" s="282">
        <v>15</v>
      </c>
      <c r="K9937" s="282">
        <v>0</v>
      </c>
    </row>
    <row r="9938" spans="1:11" x14ac:dyDescent="0.3">
      <c r="A9938" s="281" t="s">
        <v>2093</v>
      </c>
      <c r="B9938" s="281">
        <v>34</v>
      </c>
      <c r="C9938" s="24" t="str">
        <f t="shared" si="155"/>
        <v>archphase34</v>
      </c>
      <c r="D9938" s="281">
        <v>333</v>
      </c>
      <c r="E9938" s="281">
        <v>138</v>
      </c>
      <c r="F9938" s="281">
        <v>3946</v>
      </c>
      <c r="G9938" s="24">
        <v>100</v>
      </c>
      <c r="H9938" s="24">
        <v>0</v>
      </c>
      <c r="I9938" s="24">
        <v>0</v>
      </c>
      <c r="J9938" s="282">
        <v>15</v>
      </c>
      <c r="K9938" s="282">
        <v>0</v>
      </c>
    </row>
    <row r="9939" spans="1:11" x14ac:dyDescent="0.3">
      <c r="A9939" s="281" t="s">
        <v>2093</v>
      </c>
      <c r="B9939" s="281">
        <v>35</v>
      </c>
      <c r="C9939" s="24" t="str">
        <f t="shared" si="155"/>
        <v>archphase35</v>
      </c>
      <c r="D9939" s="281">
        <v>337</v>
      </c>
      <c r="E9939" s="281">
        <v>140</v>
      </c>
      <c r="F9939" s="281">
        <v>3993</v>
      </c>
      <c r="G9939" s="24">
        <v>100</v>
      </c>
      <c r="H9939" s="24">
        <v>0</v>
      </c>
      <c r="I9939" s="24">
        <v>0</v>
      </c>
      <c r="J9939" s="282">
        <v>15</v>
      </c>
      <c r="K9939" s="282">
        <v>0</v>
      </c>
    </row>
    <row r="9940" spans="1:11" x14ac:dyDescent="0.3">
      <c r="A9940" s="281" t="s">
        <v>2093</v>
      </c>
      <c r="B9940" s="281">
        <v>36</v>
      </c>
      <c r="C9940" s="24" t="str">
        <f t="shared" si="155"/>
        <v>archphase36</v>
      </c>
      <c r="D9940" s="281">
        <v>341</v>
      </c>
      <c r="E9940" s="281">
        <v>142</v>
      </c>
      <c r="F9940" s="281">
        <v>4041</v>
      </c>
      <c r="G9940" s="24">
        <v>100</v>
      </c>
      <c r="H9940" s="24">
        <v>0</v>
      </c>
      <c r="I9940" s="24">
        <v>0</v>
      </c>
      <c r="J9940" s="282">
        <v>15</v>
      </c>
      <c r="K9940" s="282">
        <v>0</v>
      </c>
    </row>
    <row r="9941" spans="1:11" x14ac:dyDescent="0.3">
      <c r="A9941" s="281" t="s">
        <v>2093</v>
      </c>
      <c r="B9941" s="281">
        <v>37</v>
      </c>
      <c r="C9941" s="24" t="str">
        <f t="shared" si="155"/>
        <v>archphase37</v>
      </c>
      <c r="D9941" s="281">
        <v>346</v>
      </c>
      <c r="E9941" s="281">
        <v>144</v>
      </c>
      <c r="F9941" s="281">
        <v>4089</v>
      </c>
      <c r="G9941" s="24">
        <v>100</v>
      </c>
      <c r="H9941" s="24">
        <v>0</v>
      </c>
      <c r="I9941" s="24">
        <v>0</v>
      </c>
      <c r="J9941" s="282">
        <v>15</v>
      </c>
      <c r="K9941" s="282">
        <v>0</v>
      </c>
    </row>
    <row r="9942" spans="1:11" x14ac:dyDescent="0.3">
      <c r="A9942" s="281" t="s">
        <v>2093</v>
      </c>
      <c r="B9942" s="281">
        <v>38</v>
      </c>
      <c r="C9942" s="24" t="str">
        <f t="shared" si="155"/>
        <v>archphase38</v>
      </c>
      <c r="D9942" s="281">
        <v>350</v>
      </c>
      <c r="E9942" s="281">
        <v>145</v>
      </c>
      <c r="F9942" s="281">
        <v>4138</v>
      </c>
      <c r="G9942" s="24">
        <v>100</v>
      </c>
      <c r="H9942" s="24">
        <v>0</v>
      </c>
      <c r="I9942" s="24">
        <v>0</v>
      </c>
      <c r="J9942" s="282">
        <v>15</v>
      </c>
      <c r="K9942" s="282">
        <v>0</v>
      </c>
    </row>
    <row r="9943" spans="1:11" x14ac:dyDescent="0.3">
      <c r="A9943" s="281" t="s">
        <v>2093</v>
      </c>
      <c r="B9943" s="281">
        <v>39</v>
      </c>
      <c r="C9943" s="24" t="str">
        <f t="shared" si="155"/>
        <v>archphase39</v>
      </c>
      <c r="D9943" s="281">
        <v>354</v>
      </c>
      <c r="E9943" s="281">
        <v>147</v>
      </c>
      <c r="F9943" s="281">
        <v>4187</v>
      </c>
      <c r="G9943" s="24">
        <v>100</v>
      </c>
      <c r="H9943" s="24">
        <v>0</v>
      </c>
      <c r="I9943" s="24">
        <v>0</v>
      </c>
      <c r="J9943" s="282">
        <v>15</v>
      </c>
      <c r="K9943" s="282">
        <v>0</v>
      </c>
    </row>
    <row r="9944" spans="1:11" x14ac:dyDescent="0.3">
      <c r="A9944" s="281" t="s">
        <v>2093</v>
      </c>
      <c r="B9944" s="281">
        <v>40</v>
      </c>
      <c r="C9944" s="24" t="str">
        <f t="shared" si="155"/>
        <v>archphase40</v>
      </c>
      <c r="D9944" s="281">
        <v>358</v>
      </c>
      <c r="E9944" s="281">
        <v>149</v>
      </c>
      <c r="F9944" s="281">
        <v>4237</v>
      </c>
      <c r="G9944" s="24">
        <v>100</v>
      </c>
      <c r="H9944" s="24">
        <v>0</v>
      </c>
      <c r="I9944" s="24">
        <v>0</v>
      </c>
      <c r="J9944" s="282">
        <v>15</v>
      </c>
      <c r="K9944" s="282">
        <v>0</v>
      </c>
    </row>
    <row r="9945" spans="1:11" x14ac:dyDescent="0.3">
      <c r="A9945" s="281" t="s">
        <v>2093</v>
      </c>
      <c r="B9945" s="281">
        <v>41</v>
      </c>
      <c r="C9945" s="24" t="str">
        <f t="shared" si="155"/>
        <v>archphase41</v>
      </c>
      <c r="D9945" s="281">
        <v>392</v>
      </c>
      <c r="E9945" s="281">
        <v>163</v>
      </c>
      <c r="F9945" s="281">
        <v>4648</v>
      </c>
      <c r="G9945" s="24">
        <v>100</v>
      </c>
      <c r="H9945" s="24">
        <v>0</v>
      </c>
      <c r="I9945" s="24">
        <v>0</v>
      </c>
      <c r="J9945" s="282">
        <v>15</v>
      </c>
      <c r="K9945" s="282">
        <v>0</v>
      </c>
    </row>
    <row r="9946" spans="1:11" x14ac:dyDescent="0.3">
      <c r="A9946" s="281" t="s">
        <v>2093</v>
      </c>
      <c r="B9946" s="281">
        <v>42</v>
      </c>
      <c r="C9946" s="24" t="str">
        <f t="shared" si="155"/>
        <v>archphase42</v>
      </c>
      <c r="D9946" s="281">
        <v>396</v>
      </c>
      <c r="E9946" s="281">
        <v>165</v>
      </c>
      <c r="F9946" s="281">
        <v>4704</v>
      </c>
      <c r="G9946" s="24">
        <v>100</v>
      </c>
      <c r="H9946" s="24">
        <v>0</v>
      </c>
      <c r="I9946" s="24">
        <v>0</v>
      </c>
      <c r="J9946" s="282">
        <v>15</v>
      </c>
      <c r="K9946" s="282">
        <v>0</v>
      </c>
    </row>
    <row r="9947" spans="1:11" x14ac:dyDescent="0.3">
      <c r="A9947" s="281" t="s">
        <v>2093</v>
      </c>
      <c r="B9947" s="281">
        <v>43</v>
      </c>
      <c r="C9947" s="24" t="str">
        <f t="shared" si="155"/>
        <v>archphase43</v>
      </c>
      <c r="D9947" s="281">
        <v>401</v>
      </c>
      <c r="E9947" s="281">
        <v>167</v>
      </c>
      <c r="F9947" s="281">
        <v>4760</v>
      </c>
      <c r="G9947" s="24">
        <v>100</v>
      </c>
      <c r="H9947" s="24">
        <v>0</v>
      </c>
      <c r="I9947" s="24">
        <v>0</v>
      </c>
      <c r="J9947" s="282">
        <v>15</v>
      </c>
      <c r="K9947" s="282">
        <v>0</v>
      </c>
    </row>
    <row r="9948" spans="1:11" x14ac:dyDescent="0.3">
      <c r="A9948" s="281" t="s">
        <v>2093</v>
      </c>
      <c r="B9948" s="281">
        <v>44</v>
      </c>
      <c r="C9948" s="24" t="str">
        <f t="shared" si="155"/>
        <v>archphase44</v>
      </c>
      <c r="D9948" s="281">
        <v>406</v>
      </c>
      <c r="E9948" s="281">
        <v>169</v>
      </c>
      <c r="F9948" s="281">
        <v>4822</v>
      </c>
      <c r="G9948" s="24">
        <v>100</v>
      </c>
      <c r="H9948" s="24">
        <v>0</v>
      </c>
      <c r="I9948" s="24">
        <v>0</v>
      </c>
      <c r="J9948" s="282">
        <v>15</v>
      </c>
      <c r="K9948" s="282">
        <v>0</v>
      </c>
    </row>
    <row r="9949" spans="1:11" x14ac:dyDescent="0.3">
      <c r="A9949" s="281" t="s">
        <v>2093</v>
      </c>
      <c r="B9949" s="281">
        <v>45</v>
      </c>
      <c r="C9949" s="24" t="str">
        <f t="shared" si="155"/>
        <v>archphase45</v>
      </c>
      <c r="D9949" s="281">
        <v>411</v>
      </c>
      <c r="E9949" s="281">
        <v>171</v>
      </c>
      <c r="F9949" s="281">
        <v>4884</v>
      </c>
      <c r="G9949" s="24">
        <v>100</v>
      </c>
      <c r="H9949" s="24">
        <v>0</v>
      </c>
      <c r="I9949" s="24">
        <v>0</v>
      </c>
      <c r="J9949" s="282">
        <v>15</v>
      </c>
      <c r="K9949" s="282">
        <v>0</v>
      </c>
    </row>
    <row r="9950" spans="1:11" x14ac:dyDescent="0.3">
      <c r="A9950" s="281" t="s">
        <v>2093</v>
      </c>
      <c r="B9950" s="281">
        <v>46</v>
      </c>
      <c r="C9950" s="24" t="str">
        <f t="shared" si="155"/>
        <v>archphase46</v>
      </c>
      <c r="D9950" s="281">
        <v>416</v>
      </c>
      <c r="E9950" s="281">
        <v>173</v>
      </c>
      <c r="F9950" s="281">
        <v>4942</v>
      </c>
      <c r="G9950" s="24">
        <v>100</v>
      </c>
      <c r="H9950" s="24">
        <v>0</v>
      </c>
      <c r="I9950" s="24">
        <v>0</v>
      </c>
      <c r="J9950" s="282">
        <v>15</v>
      </c>
      <c r="K9950" s="282">
        <v>0</v>
      </c>
    </row>
    <row r="9951" spans="1:11" x14ac:dyDescent="0.3">
      <c r="A9951" s="281" t="s">
        <v>2093</v>
      </c>
      <c r="B9951" s="281">
        <v>47</v>
      </c>
      <c r="C9951" s="24" t="str">
        <f t="shared" si="155"/>
        <v>archphase47</v>
      </c>
      <c r="D9951" s="281">
        <v>421</v>
      </c>
      <c r="E9951" s="281">
        <v>175</v>
      </c>
      <c r="F9951" s="281">
        <v>5005</v>
      </c>
      <c r="G9951" s="24">
        <v>100</v>
      </c>
      <c r="H9951" s="24">
        <v>0</v>
      </c>
      <c r="I9951" s="24">
        <v>0</v>
      </c>
      <c r="J9951" s="282">
        <v>15</v>
      </c>
      <c r="K9951" s="282">
        <v>0</v>
      </c>
    </row>
    <row r="9952" spans="1:11" x14ac:dyDescent="0.3">
      <c r="A9952" s="281" t="s">
        <v>2093</v>
      </c>
      <c r="B9952" s="281">
        <v>48</v>
      </c>
      <c r="C9952" s="24" t="str">
        <f t="shared" si="155"/>
        <v>archphase48</v>
      </c>
      <c r="D9952" s="281">
        <v>426</v>
      </c>
      <c r="E9952" s="281">
        <v>177</v>
      </c>
      <c r="F9952" s="281">
        <v>5070</v>
      </c>
      <c r="G9952" s="24">
        <v>100</v>
      </c>
      <c r="H9952" s="24">
        <v>0</v>
      </c>
      <c r="I9952" s="24">
        <v>0</v>
      </c>
      <c r="J9952" s="282">
        <v>15</v>
      </c>
      <c r="K9952" s="282">
        <v>0</v>
      </c>
    </row>
    <row r="9953" spans="1:11" x14ac:dyDescent="0.3">
      <c r="A9953" s="281" t="s">
        <v>2093</v>
      </c>
      <c r="B9953" s="281">
        <v>49</v>
      </c>
      <c r="C9953" s="24" t="str">
        <f t="shared" si="155"/>
        <v>archphase49</v>
      </c>
      <c r="D9953" s="281">
        <v>432</v>
      </c>
      <c r="E9953" s="281">
        <v>179</v>
      </c>
      <c r="F9953" s="281">
        <v>5131</v>
      </c>
      <c r="G9953" s="24">
        <v>100</v>
      </c>
      <c r="H9953" s="24">
        <v>0</v>
      </c>
      <c r="I9953" s="24">
        <v>0</v>
      </c>
      <c r="J9953" s="282">
        <v>15</v>
      </c>
      <c r="K9953" s="282">
        <v>0</v>
      </c>
    </row>
    <row r="9954" spans="1:11" x14ac:dyDescent="0.3">
      <c r="A9954" s="281" t="s">
        <v>2093</v>
      </c>
      <c r="B9954" s="281">
        <v>50</v>
      </c>
      <c r="C9954" s="24" t="str">
        <f t="shared" si="155"/>
        <v>archphase50</v>
      </c>
      <c r="D9954" s="281">
        <v>437</v>
      </c>
      <c r="E9954" s="281">
        <v>181</v>
      </c>
      <c r="F9954" s="281">
        <v>5198</v>
      </c>
      <c r="G9954" s="24">
        <v>100</v>
      </c>
      <c r="H9954" s="24">
        <v>0</v>
      </c>
      <c r="I9954" s="24">
        <v>0</v>
      </c>
      <c r="J9954" s="282">
        <v>15</v>
      </c>
      <c r="K9954" s="282">
        <v>0</v>
      </c>
    </row>
    <row r="9955" spans="1:11" x14ac:dyDescent="0.3">
      <c r="A9955" s="281" t="s">
        <v>2093</v>
      </c>
      <c r="B9955" s="281">
        <v>51</v>
      </c>
      <c r="C9955" s="24" t="str">
        <f t="shared" si="155"/>
        <v>archphase51</v>
      </c>
      <c r="D9955" s="281">
        <v>477</v>
      </c>
      <c r="E9955" s="281">
        <v>198</v>
      </c>
      <c r="F9955" s="281">
        <v>5658</v>
      </c>
      <c r="G9955" s="24">
        <v>100</v>
      </c>
      <c r="H9955" s="24">
        <v>0</v>
      </c>
      <c r="I9955" s="24">
        <v>0</v>
      </c>
      <c r="J9955" s="282">
        <v>15</v>
      </c>
      <c r="K9955" s="282">
        <v>0</v>
      </c>
    </row>
    <row r="9956" spans="1:11" x14ac:dyDescent="0.3">
      <c r="A9956" s="281" t="s">
        <v>2093</v>
      </c>
      <c r="B9956" s="281">
        <v>52</v>
      </c>
      <c r="C9956" s="24" t="str">
        <f t="shared" si="155"/>
        <v>archphase52</v>
      </c>
      <c r="D9956" s="281">
        <v>483</v>
      </c>
      <c r="E9956" s="281">
        <v>201</v>
      </c>
      <c r="F9956" s="281">
        <v>5726</v>
      </c>
      <c r="G9956" s="24">
        <v>100</v>
      </c>
      <c r="H9956" s="24">
        <v>0</v>
      </c>
      <c r="I9956" s="24">
        <v>0</v>
      </c>
      <c r="J9956" s="282">
        <v>15</v>
      </c>
      <c r="K9956" s="282">
        <v>0</v>
      </c>
    </row>
    <row r="9957" spans="1:11" x14ac:dyDescent="0.3">
      <c r="A9957" s="281" t="s">
        <v>2093</v>
      </c>
      <c r="B9957" s="281">
        <v>53</v>
      </c>
      <c r="C9957" s="24" t="str">
        <f t="shared" si="155"/>
        <v>archphase53</v>
      </c>
      <c r="D9957" s="281">
        <v>489</v>
      </c>
      <c r="E9957" s="281">
        <v>203</v>
      </c>
      <c r="F9957" s="281">
        <v>5799</v>
      </c>
      <c r="G9957" s="24">
        <v>100</v>
      </c>
      <c r="H9957" s="24">
        <v>0</v>
      </c>
      <c r="I9957" s="24">
        <v>0</v>
      </c>
      <c r="J9957" s="282">
        <v>15</v>
      </c>
      <c r="K9957" s="282">
        <v>0</v>
      </c>
    </row>
    <row r="9958" spans="1:11" x14ac:dyDescent="0.3">
      <c r="A9958" s="281" t="s">
        <v>2093</v>
      </c>
      <c r="B9958" s="281">
        <v>54</v>
      </c>
      <c r="C9958" s="24" t="str">
        <f t="shared" si="155"/>
        <v>archphase54</v>
      </c>
      <c r="D9958" s="281">
        <v>494</v>
      </c>
      <c r="E9958" s="281">
        <v>206</v>
      </c>
      <c r="F9958" s="281">
        <v>5875</v>
      </c>
      <c r="G9958" s="24">
        <v>100</v>
      </c>
      <c r="H9958" s="24">
        <v>0</v>
      </c>
      <c r="I9958" s="24">
        <v>0</v>
      </c>
      <c r="J9958" s="282">
        <v>15</v>
      </c>
      <c r="K9958" s="282">
        <v>0</v>
      </c>
    </row>
    <row r="9959" spans="1:11" x14ac:dyDescent="0.3">
      <c r="A9959" s="281" t="s">
        <v>2093</v>
      </c>
      <c r="B9959" s="281">
        <v>55</v>
      </c>
      <c r="C9959" s="24" t="str">
        <f t="shared" si="155"/>
        <v>archphase55</v>
      </c>
      <c r="D9959" s="281">
        <v>500</v>
      </c>
      <c r="E9959" s="281">
        <v>208</v>
      </c>
      <c r="F9959" s="281">
        <v>5945</v>
      </c>
      <c r="G9959" s="24">
        <v>100</v>
      </c>
      <c r="H9959" s="24">
        <v>0</v>
      </c>
      <c r="I9959" s="24">
        <v>0</v>
      </c>
      <c r="J9959" s="282">
        <v>15</v>
      </c>
      <c r="K9959" s="282">
        <v>0</v>
      </c>
    </row>
    <row r="9960" spans="1:11" x14ac:dyDescent="0.3">
      <c r="A9960" s="281" t="s">
        <v>2093</v>
      </c>
      <c r="B9960" s="281">
        <v>56</v>
      </c>
      <c r="C9960" s="24" t="str">
        <f t="shared" si="155"/>
        <v>archphase56</v>
      </c>
      <c r="D9960" s="281">
        <v>506</v>
      </c>
      <c r="E9960" s="281">
        <v>210</v>
      </c>
      <c r="F9960" s="281">
        <v>6023</v>
      </c>
      <c r="G9960" s="24">
        <v>100</v>
      </c>
      <c r="H9960" s="24">
        <v>0</v>
      </c>
      <c r="I9960" s="24">
        <v>0</v>
      </c>
      <c r="J9960" s="282">
        <v>15</v>
      </c>
      <c r="K9960" s="282">
        <v>0</v>
      </c>
    </row>
    <row r="9961" spans="1:11" x14ac:dyDescent="0.3">
      <c r="A9961" s="281" t="s">
        <v>2093</v>
      </c>
      <c r="B9961" s="281">
        <v>57</v>
      </c>
      <c r="C9961" s="24" t="str">
        <f t="shared" si="155"/>
        <v>archphase57</v>
      </c>
      <c r="D9961" s="281">
        <v>513</v>
      </c>
      <c r="E9961" s="281">
        <v>213</v>
      </c>
      <c r="F9961" s="281">
        <v>6100</v>
      </c>
      <c r="G9961" s="24">
        <v>100</v>
      </c>
      <c r="H9961" s="24">
        <v>0</v>
      </c>
      <c r="I9961" s="24">
        <v>0</v>
      </c>
      <c r="J9961" s="282">
        <v>15</v>
      </c>
      <c r="K9961" s="282">
        <v>0</v>
      </c>
    </row>
    <row r="9962" spans="1:11" x14ac:dyDescent="0.3">
      <c r="A9962" s="281" t="s">
        <v>2093</v>
      </c>
      <c r="B9962" s="281">
        <v>58</v>
      </c>
      <c r="C9962" s="24" t="str">
        <f t="shared" si="155"/>
        <v>archphase58</v>
      </c>
      <c r="D9962" s="281">
        <v>519</v>
      </c>
      <c r="E9962" s="281">
        <v>216</v>
      </c>
      <c r="F9962" s="281">
        <v>6173</v>
      </c>
      <c r="G9962" s="24">
        <v>100</v>
      </c>
      <c r="H9962" s="24">
        <v>0</v>
      </c>
      <c r="I9962" s="24">
        <v>0</v>
      </c>
      <c r="J9962" s="282">
        <v>15</v>
      </c>
      <c r="K9962" s="282">
        <v>0</v>
      </c>
    </row>
    <row r="9963" spans="1:11" x14ac:dyDescent="0.3">
      <c r="A9963" s="281" t="s">
        <v>2093</v>
      </c>
      <c r="B9963" s="281">
        <v>59</v>
      </c>
      <c r="C9963" s="24" t="str">
        <f t="shared" si="155"/>
        <v>archphase59</v>
      </c>
      <c r="D9963" s="281">
        <v>525</v>
      </c>
      <c r="E9963" s="281">
        <v>218</v>
      </c>
      <c r="F9963" s="281">
        <v>6252</v>
      </c>
      <c r="G9963" s="24">
        <v>100</v>
      </c>
      <c r="H9963" s="24">
        <v>0</v>
      </c>
      <c r="I9963" s="24">
        <v>0</v>
      </c>
      <c r="J9963" s="282">
        <v>15</v>
      </c>
      <c r="K9963" s="282">
        <v>0</v>
      </c>
    </row>
    <row r="9964" spans="1:11" x14ac:dyDescent="0.3">
      <c r="A9964" s="281" t="s">
        <v>2093</v>
      </c>
      <c r="B9964" s="281">
        <v>60</v>
      </c>
      <c r="C9964" s="24" t="str">
        <f t="shared" si="155"/>
        <v>archphase60</v>
      </c>
      <c r="D9964" s="281">
        <v>531</v>
      </c>
      <c r="E9964" s="281">
        <v>221</v>
      </c>
      <c r="F9964" s="281">
        <v>6334</v>
      </c>
      <c r="G9964" s="24">
        <v>100</v>
      </c>
      <c r="H9964" s="24">
        <v>0</v>
      </c>
      <c r="I9964" s="24">
        <v>0</v>
      </c>
      <c r="J9964" s="282">
        <v>15</v>
      </c>
      <c r="K9964" s="282">
        <v>0</v>
      </c>
    </row>
    <row r="9965" spans="1:11" x14ac:dyDescent="0.3">
      <c r="A9965" s="281" t="s">
        <v>2093</v>
      </c>
      <c r="B9965" s="281">
        <v>61</v>
      </c>
      <c r="C9965" s="24" t="str">
        <f t="shared" si="155"/>
        <v>archphase61</v>
      </c>
      <c r="D9965" s="281">
        <v>580</v>
      </c>
      <c r="E9965" s="281">
        <v>241</v>
      </c>
      <c r="F9965" s="281">
        <v>6969</v>
      </c>
      <c r="G9965" s="24">
        <v>100</v>
      </c>
      <c r="H9965" s="24">
        <v>0</v>
      </c>
      <c r="I9965" s="24">
        <v>0</v>
      </c>
      <c r="J9965" s="282">
        <v>15</v>
      </c>
      <c r="K9965" s="282">
        <v>0</v>
      </c>
    </row>
    <row r="9966" spans="1:11" x14ac:dyDescent="0.3">
      <c r="A9966" s="281" t="s">
        <v>2093</v>
      </c>
      <c r="B9966" s="281">
        <v>62</v>
      </c>
      <c r="C9966" s="24" t="str">
        <f t="shared" si="155"/>
        <v>archphase62</v>
      </c>
      <c r="D9966" s="281">
        <v>587</v>
      </c>
      <c r="E9966" s="281">
        <v>244</v>
      </c>
      <c r="F9966" s="281">
        <v>7060</v>
      </c>
      <c r="G9966" s="24">
        <v>100</v>
      </c>
      <c r="H9966" s="24">
        <v>0</v>
      </c>
      <c r="I9966" s="24">
        <v>0</v>
      </c>
      <c r="J9966" s="282">
        <v>15</v>
      </c>
      <c r="K9966" s="282">
        <v>0</v>
      </c>
    </row>
    <row r="9967" spans="1:11" x14ac:dyDescent="0.3">
      <c r="A9967" s="281" t="s">
        <v>2093</v>
      </c>
      <c r="B9967" s="281">
        <v>63</v>
      </c>
      <c r="C9967" s="24" t="str">
        <f t="shared" si="155"/>
        <v>archphase63</v>
      </c>
      <c r="D9967" s="281">
        <v>594</v>
      </c>
      <c r="E9967" s="281">
        <v>247</v>
      </c>
      <c r="F9967" s="281">
        <v>7164</v>
      </c>
      <c r="G9967" s="24">
        <v>100</v>
      </c>
      <c r="H9967" s="24">
        <v>0</v>
      </c>
      <c r="I9967" s="24">
        <v>0</v>
      </c>
      <c r="J9967" s="282">
        <v>15</v>
      </c>
      <c r="K9967" s="282">
        <v>0</v>
      </c>
    </row>
    <row r="9968" spans="1:11" x14ac:dyDescent="0.3">
      <c r="A9968" s="281" t="s">
        <v>2093</v>
      </c>
      <c r="B9968" s="281">
        <v>64</v>
      </c>
      <c r="C9968" s="24" t="str">
        <f t="shared" si="155"/>
        <v>archphase64</v>
      </c>
      <c r="D9968" s="281">
        <v>601</v>
      </c>
      <c r="E9968" s="281">
        <v>250</v>
      </c>
      <c r="F9968" s="281">
        <v>7250</v>
      </c>
      <c r="G9968" s="24">
        <v>100</v>
      </c>
      <c r="H9968" s="24">
        <v>0</v>
      </c>
      <c r="I9968" s="24">
        <v>0</v>
      </c>
      <c r="J9968" s="282">
        <v>15</v>
      </c>
      <c r="K9968" s="282">
        <v>0</v>
      </c>
    </row>
    <row r="9969" spans="1:11" x14ac:dyDescent="0.3">
      <c r="A9969" s="281" t="s">
        <v>2093</v>
      </c>
      <c r="B9969" s="281">
        <v>65</v>
      </c>
      <c r="C9969" s="24" t="str">
        <f t="shared" si="155"/>
        <v>archphase65</v>
      </c>
      <c r="D9969" s="281">
        <v>608</v>
      </c>
      <c r="E9969" s="281">
        <v>253</v>
      </c>
      <c r="F9969" s="281">
        <v>7346</v>
      </c>
      <c r="G9969" s="24">
        <v>100</v>
      </c>
      <c r="H9969" s="24">
        <v>0</v>
      </c>
      <c r="I9969" s="24">
        <v>0</v>
      </c>
      <c r="J9969" s="282">
        <v>15</v>
      </c>
      <c r="K9969" s="282">
        <v>0</v>
      </c>
    </row>
    <row r="9970" spans="1:11" x14ac:dyDescent="0.3">
      <c r="A9970" s="281" t="s">
        <v>2093</v>
      </c>
      <c r="B9970" s="281">
        <v>66</v>
      </c>
      <c r="C9970" s="24" t="str">
        <f t="shared" si="155"/>
        <v>archphase66</v>
      </c>
      <c r="D9970" s="281">
        <v>615</v>
      </c>
      <c r="E9970" s="281">
        <v>256</v>
      </c>
      <c r="F9970" s="281">
        <v>7443</v>
      </c>
      <c r="G9970" s="24">
        <v>100</v>
      </c>
      <c r="H9970" s="24">
        <v>0</v>
      </c>
      <c r="I9970" s="24">
        <v>0</v>
      </c>
      <c r="J9970" s="282">
        <v>15</v>
      </c>
      <c r="K9970" s="282">
        <v>0</v>
      </c>
    </row>
    <row r="9971" spans="1:11" x14ac:dyDescent="0.3">
      <c r="A9971" s="281" t="s">
        <v>2093</v>
      </c>
      <c r="B9971" s="281">
        <v>67</v>
      </c>
      <c r="C9971" s="24" t="str">
        <f t="shared" si="155"/>
        <v>archphase67</v>
      </c>
      <c r="D9971" s="281">
        <v>623</v>
      </c>
      <c r="E9971" s="281">
        <v>259</v>
      </c>
      <c r="F9971" s="281">
        <v>7546</v>
      </c>
      <c r="G9971" s="24">
        <v>100</v>
      </c>
      <c r="H9971" s="24">
        <v>0</v>
      </c>
      <c r="I9971" s="24">
        <v>0</v>
      </c>
      <c r="J9971" s="282">
        <v>15</v>
      </c>
      <c r="K9971" s="282">
        <v>0</v>
      </c>
    </row>
    <row r="9972" spans="1:11" x14ac:dyDescent="0.3">
      <c r="A9972" s="281" t="s">
        <v>2093</v>
      </c>
      <c r="B9972" s="281">
        <v>68</v>
      </c>
      <c r="C9972" s="24" t="str">
        <f t="shared" si="155"/>
        <v>archphase68</v>
      </c>
      <c r="D9972" s="281">
        <v>630</v>
      </c>
      <c r="E9972" s="281">
        <v>262</v>
      </c>
      <c r="F9972" s="281">
        <v>7637</v>
      </c>
      <c r="G9972" s="24">
        <v>100</v>
      </c>
      <c r="H9972" s="24">
        <v>0</v>
      </c>
      <c r="I9972" s="24">
        <v>0</v>
      </c>
      <c r="J9972" s="282">
        <v>15</v>
      </c>
      <c r="K9972" s="282">
        <v>0</v>
      </c>
    </row>
    <row r="9973" spans="1:11" x14ac:dyDescent="0.3">
      <c r="A9973" s="281" t="s">
        <v>2093</v>
      </c>
      <c r="B9973" s="281">
        <v>69</v>
      </c>
      <c r="C9973" s="24" t="str">
        <f t="shared" si="155"/>
        <v>archphase69</v>
      </c>
      <c r="D9973" s="281">
        <v>637</v>
      </c>
      <c r="E9973" s="281">
        <v>265</v>
      </c>
      <c r="F9973" s="281">
        <v>7738</v>
      </c>
      <c r="G9973" s="24">
        <v>100</v>
      </c>
      <c r="H9973" s="24">
        <v>0</v>
      </c>
      <c r="I9973" s="24">
        <v>0</v>
      </c>
      <c r="J9973" s="282">
        <v>15</v>
      </c>
      <c r="K9973" s="282">
        <v>0</v>
      </c>
    </row>
    <row r="9974" spans="1:11" x14ac:dyDescent="0.3">
      <c r="A9974" s="281" t="s">
        <v>2093</v>
      </c>
      <c r="B9974" s="281">
        <v>70</v>
      </c>
      <c r="C9974" s="24" t="str">
        <f t="shared" si="155"/>
        <v>archphase70</v>
      </c>
      <c r="D9974" s="281">
        <v>645</v>
      </c>
      <c r="E9974" s="281">
        <v>268</v>
      </c>
      <c r="F9974" s="281">
        <v>7830</v>
      </c>
      <c r="G9974" s="24">
        <v>100</v>
      </c>
      <c r="H9974" s="24">
        <v>0</v>
      </c>
      <c r="I9974" s="24">
        <v>0</v>
      </c>
      <c r="J9974" s="282">
        <v>15</v>
      </c>
      <c r="K9974" s="282">
        <v>0</v>
      </c>
    </row>
    <row r="9975" spans="1:11" x14ac:dyDescent="0.3">
      <c r="A9975" s="281" t="s">
        <v>2093</v>
      </c>
      <c r="B9975" s="281">
        <v>71</v>
      </c>
      <c r="C9975" s="24" t="str">
        <f t="shared" si="155"/>
        <v>archphase71</v>
      </c>
      <c r="D9975" s="281">
        <v>704</v>
      </c>
      <c r="E9975" s="281">
        <v>293</v>
      </c>
      <c r="F9975" s="281">
        <v>8544</v>
      </c>
      <c r="G9975" s="24">
        <v>100</v>
      </c>
      <c r="H9975" s="24">
        <v>0</v>
      </c>
      <c r="I9975" s="24">
        <v>0</v>
      </c>
      <c r="J9975" s="282">
        <v>15</v>
      </c>
      <c r="K9975" s="282">
        <v>0</v>
      </c>
    </row>
    <row r="9976" spans="1:11" x14ac:dyDescent="0.3">
      <c r="A9976" s="281" t="s">
        <v>2093</v>
      </c>
      <c r="B9976" s="281">
        <v>72</v>
      </c>
      <c r="C9976" s="24" t="str">
        <f t="shared" si="155"/>
        <v>archphase72</v>
      </c>
      <c r="D9976" s="281">
        <v>712</v>
      </c>
      <c r="E9976" s="281">
        <v>296</v>
      </c>
      <c r="F9976" s="281">
        <v>8647</v>
      </c>
      <c r="G9976" s="24">
        <v>100</v>
      </c>
      <c r="H9976" s="24">
        <v>0</v>
      </c>
      <c r="I9976" s="24">
        <v>0</v>
      </c>
      <c r="J9976" s="282">
        <v>15</v>
      </c>
      <c r="K9976" s="282">
        <v>0</v>
      </c>
    </row>
    <row r="9977" spans="1:11" x14ac:dyDescent="0.3">
      <c r="A9977" s="281" t="s">
        <v>2093</v>
      </c>
      <c r="B9977" s="281">
        <v>73</v>
      </c>
      <c r="C9977" s="24" t="str">
        <f t="shared" si="155"/>
        <v>archphase73</v>
      </c>
      <c r="D9977" s="281">
        <v>721</v>
      </c>
      <c r="E9977" s="281">
        <v>300</v>
      </c>
      <c r="F9977" s="281">
        <v>8767</v>
      </c>
      <c r="G9977" s="24">
        <v>100</v>
      </c>
      <c r="H9977" s="24">
        <v>0</v>
      </c>
      <c r="I9977" s="24">
        <v>0</v>
      </c>
      <c r="J9977" s="282">
        <v>15</v>
      </c>
      <c r="K9977" s="282">
        <v>0</v>
      </c>
    </row>
    <row r="9978" spans="1:11" x14ac:dyDescent="0.3">
      <c r="A9978" s="281" t="s">
        <v>2093</v>
      </c>
      <c r="B9978" s="281">
        <v>74</v>
      </c>
      <c r="C9978" s="24" t="str">
        <f t="shared" si="155"/>
        <v>archphase74</v>
      </c>
      <c r="D9978" s="281">
        <v>729</v>
      </c>
      <c r="E9978" s="281">
        <v>303</v>
      </c>
      <c r="F9978" s="281">
        <v>8872</v>
      </c>
      <c r="G9978" s="24">
        <v>100</v>
      </c>
      <c r="H9978" s="24">
        <v>0</v>
      </c>
      <c r="I9978" s="24">
        <v>0</v>
      </c>
      <c r="J9978" s="282">
        <v>15</v>
      </c>
      <c r="K9978" s="282">
        <v>0</v>
      </c>
    </row>
    <row r="9979" spans="1:11" x14ac:dyDescent="0.3">
      <c r="A9979" s="281" t="s">
        <v>2093</v>
      </c>
      <c r="B9979" s="281">
        <v>75</v>
      </c>
      <c r="C9979" s="24" t="str">
        <f t="shared" si="155"/>
        <v>archphase75</v>
      </c>
      <c r="D9979" s="281">
        <v>738</v>
      </c>
      <c r="E9979" s="281">
        <v>307</v>
      </c>
      <c r="F9979" s="281">
        <v>8990</v>
      </c>
      <c r="G9979" s="24">
        <v>100</v>
      </c>
      <c r="H9979" s="24">
        <v>0</v>
      </c>
      <c r="I9979" s="24">
        <v>0</v>
      </c>
      <c r="J9979" s="282">
        <v>15</v>
      </c>
      <c r="K9979" s="282">
        <v>0</v>
      </c>
    </row>
    <row r="9980" spans="1:11" x14ac:dyDescent="0.3">
      <c r="A9980" s="281" t="s">
        <v>2093</v>
      </c>
      <c r="B9980" s="281">
        <v>76</v>
      </c>
      <c r="C9980" s="24" t="str">
        <f t="shared" si="155"/>
        <v>archphase76</v>
      </c>
      <c r="D9980" s="281">
        <v>747</v>
      </c>
      <c r="E9980" s="281">
        <v>310</v>
      </c>
      <c r="F9980" s="281">
        <v>9097</v>
      </c>
      <c r="G9980" s="24">
        <v>100</v>
      </c>
      <c r="H9980" s="24">
        <v>0</v>
      </c>
      <c r="I9980" s="24">
        <v>0</v>
      </c>
      <c r="J9980" s="282">
        <v>15</v>
      </c>
      <c r="K9980" s="282">
        <v>0</v>
      </c>
    </row>
    <row r="9981" spans="1:11" x14ac:dyDescent="0.3">
      <c r="A9981" s="281" t="s">
        <v>2093</v>
      </c>
      <c r="B9981" s="281">
        <v>77</v>
      </c>
      <c r="C9981" s="24" t="str">
        <f t="shared" si="155"/>
        <v>archphase77</v>
      </c>
      <c r="D9981" s="281">
        <v>755</v>
      </c>
      <c r="E9981" s="281">
        <v>314</v>
      </c>
      <c r="F9981" s="281">
        <v>9224</v>
      </c>
      <c r="G9981" s="24">
        <v>100</v>
      </c>
      <c r="H9981" s="24">
        <v>0</v>
      </c>
      <c r="I9981" s="24">
        <v>0</v>
      </c>
      <c r="J9981" s="282">
        <v>15</v>
      </c>
      <c r="K9981" s="282">
        <v>0</v>
      </c>
    </row>
    <row r="9982" spans="1:11" x14ac:dyDescent="0.3">
      <c r="A9982" s="281" t="s">
        <v>2093</v>
      </c>
      <c r="B9982" s="281">
        <v>78</v>
      </c>
      <c r="C9982" s="24" t="str">
        <f t="shared" si="155"/>
        <v>archphase78</v>
      </c>
      <c r="D9982" s="281">
        <v>764</v>
      </c>
      <c r="E9982" s="281">
        <v>318</v>
      </c>
      <c r="F9982" s="281">
        <v>9334</v>
      </c>
      <c r="G9982" s="24">
        <v>100</v>
      </c>
      <c r="H9982" s="24">
        <v>0</v>
      </c>
      <c r="I9982" s="24">
        <v>0</v>
      </c>
      <c r="J9982" s="282">
        <v>15</v>
      </c>
      <c r="K9982" s="282">
        <v>0</v>
      </c>
    </row>
    <row r="9983" spans="1:11" x14ac:dyDescent="0.3">
      <c r="A9983" s="281" t="s">
        <v>2093</v>
      </c>
      <c r="B9983" s="281">
        <v>79</v>
      </c>
      <c r="C9983" s="24" t="str">
        <f t="shared" si="155"/>
        <v>archphase79</v>
      </c>
      <c r="D9983" s="281">
        <v>773</v>
      </c>
      <c r="E9983" s="281">
        <v>321</v>
      </c>
      <c r="F9983" s="281">
        <v>9457</v>
      </c>
      <c r="G9983" s="24">
        <v>100</v>
      </c>
      <c r="H9983" s="24">
        <v>0</v>
      </c>
      <c r="I9983" s="24">
        <v>0</v>
      </c>
      <c r="J9983" s="282">
        <v>15</v>
      </c>
      <c r="K9983" s="282">
        <v>0</v>
      </c>
    </row>
    <row r="9984" spans="1:11" x14ac:dyDescent="0.3">
      <c r="A9984" s="281" t="s">
        <v>2093</v>
      </c>
      <c r="B9984" s="281">
        <v>80</v>
      </c>
      <c r="C9984" s="24" t="str">
        <f t="shared" si="155"/>
        <v>archphase80</v>
      </c>
      <c r="D9984" s="281">
        <v>782</v>
      </c>
      <c r="E9984" s="281">
        <v>325</v>
      </c>
      <c r="F9984" s="281">
        <v>9570</v>
      </c>
      <c r="G9984" s="24">
        <v>100</v>
      </c>
      <c r="H9984" s="24">
        <v>0</v>
      </c>
      <c r="I9984" s="24">
        <v>0</v>
      </c>
      <c r="J9984" s="282">
        <v>15</v>
      </c>
      <c r="K9984" s="282">
        <v>0</v>
      </c>
    </row>
    <row r="9985" spans="1:11" x14ac:dyDescent="0.3">
      <c r="A9985" s="281" t="s">
        <v>2093</v>
      </c>
      <c r="B9985" s="281">
        <v>81</v>
      </c>
      <c r="C9985" s="24" t="str">
        <f t="shared" si="155"/>
        <v>archphase81</v>
      </c>
      <c r="D9985" s="281">
        <v>854</v>
      </c>
      <c r="E9985" s="281">
        <v>355</v>
      </c>
      <c r="F9985" s="281">
        <v>10576</v>
      </c>
      <c r="G9985" s="24">
        <v>100</v>
      </c>
      <c r="H9985" s="24">
        <v>0</v>
      </c>
      <c r="I9985" s="24">
        <v>0</v>
      </c>
      <c r="J9985" s="282">
        <v>15</v>
      </c>
      <c r="K9985" s="282">
        <v>0</v>
      </c>
    </row>
    <row r="9986" spans="1:11" x14ac:dyDescent="0.3">
      <c r="A9986" s="281" t="s">
        <v>2093</v>
      </c>
      <c r="B9986" s="281">
        <v>82</v>
      </c>
      <c r="C9986" s="24" t="str">
        <f t="shared" si="155"/>
        <v>archphase82</v>
      </c>
      <c r="D9986" s="281">
        <v>864</v>
      </c>
      <c r="E9986" s="281">
        <v>359</v>
      </c>
      <c r="F9986" s="281">
        <v>10702</v>
      </c>
      <c r="G9986" s="24">
        <v>100</v>
      </c>
      <c r="H9986" s="24">
        <v>0</v>
      </c>
      <c r="I9986" s="24">
        <v>0</v>
      </c>
      <c r="J9986" s="282">
        <v>15</v>
      </c>
      <c r="K9986" s="282">
        <v>0</v>
      </c>
    </row>
    <row r="9987" spans="1:11" x14ac:dyDescent="0.3">
      <c r="A9987" s="281" t="s">
        <v>2093</v>
      </c>
      <c r="B9987" s="281">
        <v>83</v>
      </c>
      <c r="C9987" s="24" t="str">
        <f t="shared" si="155"/>
        <v>archphase83</v>
      </c>
      <c r="D9987" s="281">
        <v>874</v>
      </c>
      <c r="E9987" s="281">
        <v>363</v>
      </c>
      <c r="F9987" s="281">
        <v>10851</v>
      </c>
      <c r="G9987" s="24">
        <v>100</v>
      </c>
      <c r="H9987" s="24">
        <v>0</v>
      </c>
      <c r="I9987" s="24">
        <v>0</v>
      </c>
      <c r="J9987" s="282">
        <v>15</v>
      </c>
      <c r="K9987" s="282">
        <v>0</v>
      </c>
    </row>
    <row r="9988" spans="1:11" x14ac:dyDescent="0.3">
      <c r="A9988" s="281" t="s">
        <v>2093</v>
      </c>
      <c r="B9988" s="281">
        <v>84</v>
      </c>
      <c r="C9988" s="24" t="str">
        <f t="shared" si="155"/>
        <v>archphase84</v>
      </c>
      <c r="D9988" s="281">
        <v>884</v>
      </c>
      <c r="E9988" s="281">
        <v>368</v>
      </c>
      <c r="F9988" s="281">
        <v>10981</v>
      </c>
      <c r="G9988" s="24">
        <v>100</v>
      </c>
      <c r="H9988" s="24">
        <v>0</v>
      </c>
      <c r="I9988" s="24">
        <v>0</v>
      </c>
      <c r="J9988" s="282">
        <v>15</v>
      </c>
      <c r="K9988" s="282">
        <v>0</v>
      </c>
    </row>
    <row r="9989" spans="1:11" x14ac:dyDescent="0.3">
      <c r="A9989" s="281" t="s">
        <v>2093</v>
      </c>
      <c r="B9989" s="281">
        <v>85</v>
      </c>
      <c r="C9989" s="24" t="str">
        <f t="shared" si="155"/>
        <v>archphase85</v>
      </c>
      <c r="D9989" s="281">
        <v>894</v>
      </c>
      <c r="E9989" s="281">
        <v>372</v>
      </c>
      <c r="F9989" s="281">
        <v>11136</v>
      </c>
      <c r="G9989" s="24">
        <v>100</v>
      </c>
      <c r="H9989" s="24">
        <v>0</v>
      </c>
      <c r="I9989" s="24">
        <v>0</v>
      </c>
      <c r="J9989" s="282">
        <v>15</v>
      </c>
      <c r="K9989" s="282">
        <v>0</v>
      </c>
    </row>
    <row r="9990" spans="1:11" x14ac:dyDescent="0.3">
      <c r="A9990" s="281" t="s">
        <v>2093</v>
      </c>
      <c r="B9990" s="281">
        <v>86</v>
      </c>
      <c r="C9990" s="24" t="str">
        <f t="shared" ref="C9990:C10053" si="156">A9990&amp;B9990</f>
        <v>archphase86</v>
      </c>
      <c r="D9990" s="281">
        <v>904</v>
      </c>
      <c r="E9990" s="281">
        <v>376</v>
      </c>
      <c r="F9990" s="281">
        <v>11269</v>
      </c>
      <c r="G9990" s="24">
        <v>100</v>
      </c>
      <c r="H9990" s="24">
        <v>0</v>
      </c>
      <c r="I9990" s="24">
        <v>0</v>
      </c>
      <c r="J9990" s="282">
        <v>15</v>
      </c>
      <c r="K9990" s="282">
        <v>0</v>
      </c>
    </row>
    <row r="9991" spans="1:11" x14ac:dyDescent="0.3">
      <c r="A9991" s="281" t="s">
        <v>2093</v>
      </c>
      <c r="B9991" s="281">
        <v>87</v>
      </c>
      <c r="C9991" s="24" t="str">
        <f t="shared" si="156"/>
        <v>archphase87</v>
      </c>
      <c r="D9991" s="281">
        <v>915</v>
      </c>
      <c r="E9991" s="281">
        <v>380</v>
      </c>
      <c r="F9991" s="281">
        <v>11404</v>
      </c>
      <c r="G9991" s="24">
        <v>100</v>
      </c>
      <c r="H9991" s="24">
        <v>0</v>
      </c>
      <c r="I9991" s="24">
        <v>0</v>
      </c>
      <c r="J9991" s="282">
        <v>15</v>
      </c>
      <c r="K9991" s="282">
        <v>0</v>
      </c>
    </row>
    <row r="9992" spans="1:11" x14ac:dyDescent="0.3">
      <c r="A9992" s="281" t="s">
        <v>2093</v>
      </c>
      <c r="B9992" s="281">
        <v>88</v>
      </c>
      <c r="C9992" s="24" t="str">
        <f t="shared" si="156"/>
        <v>archphase88</v>
      </c>
      <c r="D9992" s="281">
        <v>926</v>
      </c>
      <c r="E9992" s="281">
        <v>385</v>
      </c>
      <c r="F9992" s="281">
        <v>11540</v>
      </c>
      <c r="G9992" s="24">
        <v>100</v>
      </c>
      <c r="H9992" s="24">
        <v>0</v>
      </c>
      <c r="I9992" s="24">
        <v>0</v>
      </c>
      <c r="J9992" s="282">
        <v>15</v>
      </c>
      <c r="K9992" s="282">
        <v>0</v>
      </c>
    </row>
    <row r="9993" spans="1:11" x14ac:dyDescent="0.3">
      <c r="A9993" s="281" t="s">
        <v>2093</v>
      </c>
      <c r="B9993" s="281">
        <v>89</v>
      </c>
      <c r="C9993" s="24" t="str">
        <f t="shared" si="156"/>
        <v>archphase89</v>
      </c>
      <c r="D9993" s="281">
        <v>936</v>
      </c>
      <c r="E9993" s="281">
        <v>389</v>
      </c>
      <c r="F9993" s="281">
        <v>11716</v>
      </c>
      <c r="G9993" s="24">
        <v>100</v>
      </c>
      <c r="H9993" s="24">
        <v>0</v>
      </c>
      <c r="I9993" s="24">
        <v>0</v>
      </c>
      <c r="J9993" s="282">
        <v>15</v>
      </c>
      <c r="K9993" s="282">
        <v>0</v>
      </c>
    </row>
    <row r="9994" spans="1:11" x14ac:dyDescent="0.3">
      <c r="A9994" s="281" t="s">
        <v>2093</v>
      </c>
      <c r="B9994" s="281">
        <v>90</v>
      </c>
      <c r="C9994" s="24" t="str">
        <f t="shared" si="156"/>
        <v>archphase90</v>
      </c>
      <c r="D9994" s="281">
        <v>947</v>
      </c>
      <c r="E9994" s="281">
        <v>394</v>
      </c>
      <c r="F9994" s="281">
        <v>11855</v>
      </c>
      <c r="G9994" s="24">
        <v>100</v>
      </c>
      <c r="H9994" s="24">
        <v>0</v>
      </c>
      <c r="I9994" s="24">
        <v>0</v>
      </c>
      <c r="J9994" s="282">
        <v>15</v>
      </c>
      <c r="K9994" s="282">
        <v>0</v>
      </c>
    </row>
    <row r="9995" spans="1:11" x14ac:dyDescent="0.3">
      <c r="A9995" s="281" t="s">
        <v>2093</v>
      </c>
      <c r="B9995" s="281">
        <v>91</v>
      </c>
      <c r="C9995" s="24" t="str">
        <f t="shared" si="156"/>
        <v>archphase91</v>
      </c>
      <c r="D9995" s="281">
        <v>1034</v>
      </c>
      <c r="E9995" s="281">
        <v>430</v>
      </c>
      <c r="F9995" s="281">
        <v>12923</v>
      </c>
      <c r="G9995" s="24">
        <v>100</v>
      </c>
      <c r="H9995" s="24">
        <v>0</v>
      </c>
      <c r="I9995" s="24">
        <v>0</v>
      </c>
      <c r="J9995" s="282">
        <v>15</v>
      </c>
      <c r="K9995" s="282">
        <v>0</v>
      </c>
    </row>
    <row r="9996" spans="1:11" x14ac:dyDescent="0.3">
      <c r="A9996" s="281" t="s">
        <v>2093</v>
      </c>
      <c r="B9996" s="281">
        <v>92</v>
      </c>
      <c r="C9996" s="24" t="str">
        <f t="shared" si="156"/>
        <v>archphase92</v>
      </c>
      <c r="D9996" s="281">
        <v>1046</v>
      </c>
      <c r="E9996" s="281">
        <v>435</v>
      </c>
      <c r="F9996" s="281">
        <v>13077</v>
      </c>
      <c r="G9996" s="24">
        <v>100</v>
      </c>
      <c r="H9996" s="24">
        <v>0</v>
      </c>
      <c r="I9996" s="24">
        <v>0</v>
      </c>
      <c r="J9996" s="282">
        <v>15</v>
      </c>
      <c r="K9996" s="282">
        <v>0</v>
      </c>
    </row>
    <row r="9997" spans="1:11" x14ac:dyDescent="0.3">
      <c r="A9997" s="281" t="s">
        <v>2093</v>
      </c>
      <c r="B9997" s="281">
        <v>93</v>
      </c>
      <c r="C9997" s="24" t="str">
        <f t="shared" si="156"/>
        <v>archphase93</v>
      </c>
      <c r="D9997" s="281">
        <v>1058</v>
      </c>
      <c r="E9997" s="281">
        <v>440</v>
      </c>
      <c r="F9997" s="281">
        <v>13276</v>
      </c>
      <c r="G9997" s="24">
        <v>100</v>
      </c>
      <c r="H9997" s="24">
        <v>0</v>
      </c>
      <c r="I9997" s="24">
        <v>0</v>
      </c>
      <c r="J9997" s="282">
        <v>15</v>
      </c>
      <c r="K9997" s="282">
        <v>0</v>
      </c>
    </row>
    <row r="9998" spans="1:11" x14ac:dyDescent="0.3">
      <c r="A9998" s="281" t="s">
        <v>2093</v>
      </c>
      <c r="B9998" s="281">
        <v>94</v>
      </c>
      <c r="C9998" s="24" t="str">
        <f t="shared" si="156"/>
        <v>archphase94</v>
      </c>
      <c r="D9998" s="281">
        <v>1070</v>
      </c>
      <c r="E9998" s="281">
        <v>445</v>
      </c>
      <c r="F9998" s="281">
        <v>13435</v>
      </c>
      <c r="G9998" s="24">
        <v>100</v>
      </c>
      <c r="H9998" s="24">
        <v>0</v>
      </c>
      <c r="I9998" s="24">
        <v>0</v>
      </c>
      <c r="J9998" s="282">
        <v>15</v>
      </c>
      <c r="K9998" s="282">
        <v>0</v>
      </c>
    </row>
    <row r="9999" spans="1:11" x14ac:dyDescent="0.3">
      <c r="A9999" s="281" t="s">
        <v>2093</v>
      </c>
      <c r="B9999" s="281">
        <v>95</v>
      </c>
      <c r="C9999" s="24" t="str">
        <f t="shared" si="156"/>
        <v>archphase95</v>
      </c>
      <c r="D9999" s="281">
        <v>1082</v>
      </c>
      <c r="E9999" s="281">
        <v>450</v>
      </c>
      <c r="F9999" s="281">
        <v>13595</v>
      </c>
      <c r="G9999" s="24">
        <v>100</v>
      </c>
      <c r="H9999" s="24">
        <v>0</v>
      </c>
      <c r="I9999" s="24">
        <v>0</v>
      </c>
      <c r="J9999" s="282">
        <v>15</v>
      </c>
      <c r="K9999" s="282">
        <v>0</v>
      </c>
    </row>
    <row r="10000" spans="1:11" x14ac:dyDescent="0.3">
      <c r="A10000" s="281" t="s">
        <v>2093</v>
      </c>
      <c r="B10000" s="281">
        <v>96</v>
      </c>
      <c r="C10000" s="24" t="str">
        <f t="shared" si="156"/>
        <v>archphase96</v>
      </c>
      <c r="D10000" s="281">
        <v>1094</v>
      </c>
      <c r="E10000" s="281">
        <v>455</v>
      </c>
      <c r="F10000" s="281">
        <v>13757</v>
      </c>
      <c r="G10000" s="24">
        <v>100</v>
      </c>
      <c r="H10000" s="24">
        <v>0</v>
      </c>
      <c r="I10000" s="24">
        <v>0</v>
      </c>
      <c r="J10000" s="282">
        <v>15</v>
      </c>
      <c r="K10000" s="282">
        <v>0</v>
      </c>
    </row>
    <row r="10001" spans="1:11" x14ac:dyDescent="0.3">
      <c r="A10001" s="281" t="s">
        <v>2093</v>
      </c>
      <c r="B10001" s="281">
        <v>97</v>
      </c>
      <c r="C10001" s="24" t="str">
        <f t="shared" si="156"/>
        <v>archphase97</v>
      </c>
      <c r="D10001" s="281">
        <v>1107</v>
      </c>
      <c r="E10001" s="281">
        <v>460</v>
      </c>
      <c r="F10001" s="281">
        <v>13967</v>
      </c>
      <c r="G10001" s="24">
        <v>100</v>
      </c>
      <c r="H10001" s="24">
        <v>0</v>
      </c>
      <c r="I10001" s="24">
        <v>0</v>
      </c>
      <c r="J10001" s="282">
        <v>15</v>
      </c>
      <c r="K10001" s="282">
        <v>0</v>
      </c>
    </row>
    <row r="10002" spans="1:11" x14ac:dyDescent="0.3">
      <c r="A10002" s="281" t="s">
        <v>2093</v>
      </c>
      <c r="B10002" s="281">
        <v>98</v>
      </c>
      <c r="C10002" s="24" t="str">
        <f t="shared" si="156"/>
        <v>archphase98</v>
      </c>
      <c r="D10002" s="281">
        <v>1120</v>
      </c>
      <c r="E10002" s="281">
        <v>466</v>
      </c>
      <c r="F10002" s="281">
        <v>14133</v>
      </c>
      <c r="G10002" s="24">
        <v>100</v>
      </c>
      <c r="H10002" s="24">
        <v>0</v>
      </c>
      <c r="I10002" s="24">
        <v>0</v>
      </c>
      <c r="J10002" s="282">
        <v>15</v>
      </c>
      <c r="K10002" s="282">
        <v>0</v>
      </c>
    </row>
    <row r="10003" spans="1:11" x14ac:dyDescent="0.3">
      <c r="A10003" s="281" t="s">
        <v>2093</v>
      </c>
      <c r="B10003" s="281">
        <v>99</v>
      </c>
      <c r="C10003" s="24" t="str">
        <f t="shared" si="156"/>
        <v>archphase99</v>
      </c>
      <c r="D10003" s="281">
        <v>1133</v>
      </c>
      <c r="E10003" s="281">
        <v>471</v>
      </c>
      <c r="F10003" s="281">
        <v>14301</v>
      </c>
      <c r="G10003" s="24">
        <v>100</v>
      </c>
      <c r="H10003" s="24">
        <v>0</v>
      </c>
      <c r="I10003" s="24">
        <v>0</v>
      </c>
      <c r="J10003" s="282">
        <v>15</v>
      </c>
      <c r="K10003" s="282">
        <v>0</v>
      </c>
    </row>
    <row r="10004" spans="1:11" x14ac:dyDescent="0.3">
      <c r="A10004" s="281" t="s">
        <v>2093</v>
      </c>
      <c r="B10004" s="281">
        <v>100</v>
      </c>
      <c r="C10004" s="24" t="str">
        <f t="shared" si="156"/>
        <v>archphase100</v>
      </c>
      <c r="D10004" s="281">
        <v>1145</v>
      </c>
      <c r="E10004" s="281">
        <v>476</v>
      </c>
      <c r="F10004" s="281">
        <v>14471</v>
      </c>
      <c r="G10004" s="24">
        <v>100</v>
      </c>
      <c r="H10004" s="24">
        <v>0</v>
      </c>
      <c r="I10004" s="24">
        <v>0</v>
      </c>
      <c r="J10004" s="282">
        <v>15</v>
      </c>
      <c r="K10004" s="282">
        <v>0</v>
      </c>
    </row>
    <row r="10005" spans="1:11" x14ac:dyDescent="0.3">
      <c r="A10005" s="281" t="s">
        <v>2093</v>
      </c>
      <c r="B10005" s="281">
        <v>101</v>
      </c>
      <c r="C10005" s="24" t="str">
        <f t="shared" si="156"/>
        <v>archphase101</v>
      </c>
      <c r="D10005" s="281">
        <v>1250</v>
      </c>
      <c r="E10005" s="281">
        <v>520</v>
      </c>
      <c r="F10005" s="281">
        <v>16025</v>
      </c>
      <c r="G10005" s="24">
        <v>100</v>
      </c>
      <c r="H10005" s="24">
        <v>0</v>
      </c>
      <c r="I10005" s="24">
        <v>0</v>
      </c>
      <c r="J10005" s="282">
        <v>15</v>
      </c>
      <c r="K10005" s="282">
        <v>0</v>
      </c>
    </row>
    <row r="10006" spans="1:11" x14ac:dyDescent="0.3">
      <c r="A10006" s="281" t="s">
        <v>2093</v>
      </c>
      <c r="B10006" s="281">
        <v>102</v>
      </c>
      <c r="C10006" s="24" t="str">
        <f t="shared" si="156"/>
        <v>archphase102</v>
      </c>
      <c r="D10006" s="281">
        <v>1264</v>
      </c>
      <c r="E10006" s="281">
        <v>526</v>
      </c>
      <c r="F10006" s="281">
        <v>16215</v>
      </c>
      <c r="G10006" s="24">
        <v>100</v>
      </c>
      <c r="H10006" s="24">
        <v>0</v>
      </c>
      <c r="I10006" s="24">
        <v>0</v>
      </c>
      <c r="J10006" s="282">
        <v>15</v>
      </c>
      <c r="K10006" s="282">
        <v>0</v>
      </c>
    </row>
    <row r="10007" spans="1:11" x14ac:dyDescent="0.3">
      <c r="A10007" s="281" t="s">
        <v>2093</v>
      </c>
      <c r="B10007" s="281">
        <v>103</v>
      </c>
      <c r="C10007" s="24" t="str">
        <f t="shared" si="156"/>
        <v>archphase103</v>
      </c>
      <c r="D10007" s="281">
        <v>1279</v>
      </c>
      <c r="E10007" s="281">
        <v>532</v>
      </c>
      <c r="F10007" s="281">
        <v>16408</v>
      </c>
      <c r="G10007" s="24">
        <v>100</v>
      </c>
      <c r="H10007" s="24">
        <v>0</v>
      </c>
      <c r="I10007" s="24">
        <v>0</v>
      </c>
      <c r="J10007" s="282">
        <v>15</v>
      </c>
      <c r="K10007" s="282">
        <v>0</v>
      </c>
    </row>
    <row r="10008" spans="1:11" x14ac:dyDescent="0.3">
      <c r="A10008" s="281" t="s">
        <v>2093</v>
      </c>
      <c r="B10008" s="281">
        <v>104</v>
      </c>
      <c r="C10008" s="24" t="str">
        <f t="shared" si="156"/>
        <v>archphase104</v>
      </c>
      <c r="D10008" s="281">
        <v>1293</v>
      </c>
      <c r="E10008" s="281">
        <v>538</v>
      </c>
      <c r="F10008" s="281">
        <v>16604</v>
      </c>
      <c r="G10008" s="24">
        <v>100</v>
      </c>
      <c r="H10008" s="24">
        <v>0</v>
      </c>
      <c r="I10008" s="24">
        <v>0</v>
      </c>
      <c r="J10008" s="282">
        <v>15</v>
      </c>
      <c r="K10008" s="282">
        <v>0</v>
      </c>
    </row>
    <row r="10009" spans="1:11" x14ac:dyDescent="0.3">
      <c r="A10009" s="281" t="s">
        <v>2093</v>
      </c>
      <c r="B10009" s="281">
        <v>105</v>
      </c>
      <c r="C10009" s="24" t="str">
        <f t="shared" si="156"/>
        <v>archphase105</v>
      </c>
      <c r="D10009" s="281">
        <v>1308</v>
      </c>
      <c r="E10009" s="281">
        <v>544</v>
      </c>
      <c r="F10009" s="281">
        <v>16857</v>
      </c>
      <c r="G10009" s="24">
        <v>100</v>
      </c>
      <c r="H10009" s="24">
        <v>0</v>
      </c>
      <c r="I10009" s="24">
        <v>0</v>
      </c>
      <c r="J10009" s="282">
        <v>15</v>
      </c>
      <c r="K10009" s="282">
        <v>0</v>
      </c>
    </row>
    <row r="10010" spans="1:11" x14ac:dyDescent="0.3">
      <c r="A10010" s="281" t="s">
        <v>2093</v>
      </c>
      <c r="B10010" s="281">
        <v>106</v>
      </c>
      <c r="C10010" s="24" t="str">
        <f t="shared" si="156"/>
        <v>archphase106</v>
      </c>
      <c r="D10010" s="281">
        <v>1323</v>
      </c>
      <c r="E10010" s="281">
        <v>550</v>
      </c>
      <c r="F10010" s="281">
        <v>17057</v>
      </c>
      <c r="G10010" s="24">
        <v>100</v>
      </c>
      <c r="H10010" s="24">
        <v>0</v>
      </c>
      <c r="I10010" s="24">
        <v>0</v>
      </c>
      <c r="J10010" s="282">
        <v>15</v>
      </c>
      <c r="K10010" s="282">
        <v>0</v>
      </c>
    </row>
    <row r="10011" spans="1:11" x14ac:dyDescent="0.3">
      <c r="A10011" s="281" t="s">
        <v>2093</v>
      </c>
      <c r="B10011" s="281">
        <v>107</v>
      </c>
      <c r="C10011" s="24" t="str">
        <f t="shared" si="156"/>
        <v>archphase107</v>
      </c>
      <c r="D10011" s="281">
        <v>1338</v>
      </c>
      <c r="E10011" s="281">
        <v>557</v>
      </c>
      <c r="F10011" s="281">
        <v>17260</v>
      </c>
      <c r="G10011" s="24">
        <v>100</v>
      </c>
      <c r="H10011" s="24">
        <v>0</v>
      </c>
      <c r="I10011" s="24">
        <v>0</v>
      </c>
      <c r="J10011" s="282">
        <v>15</v>
      </c>
      <c r="K10011" s="282">
        <v>0</v>
      </c>
    </row>
    <row r="10012" spans="1:11" x14ac:dyDescent="0.3">
      <c r="A10012" s="281" t="s">
        <v>2093</v>
      </c>
      <c r="B10012" s="281">
        <v>108</v>
      </c>
      <c r="C10012" s="24" t="str">
        <f t="shared" si="156"/>
        <v>archphase108</v>
      </c>
      <c r="D10012" s="281">
        <v>1353</v>
      </c>
      <c r="E10012" s="281">
        <v>563</v>
      </c>
      <c r="F10012" s="281">
        <v>17465</v>
      </c>
      <c r="G10012" s="24">
        <v>100</v>
      </c>
      <c r="H10012" s="24">
        <v>0</v>
      </c>
      <c r="I10012" s="24">
        <v>0</v>
      </c>
      <c r="J10012" s="282">
        <v>15</v>
      </c>
      <c r="K10012" s="282">
        <v>0</v>
      </c>
    </row>
    <row r="10013" spans="1:11" x14ac:dyDescent="0.3">
      <c r="A10013" s="281" t="s">
        <v>2093</v>
      </c>
      <c r="B10013" s="281">
        <v>109</v>
      </c>
      <c r="C10013" s="24" t="str">
        <f t="shared" si="156"/>
        <v>archphase109</v>
      </c>
      <c r="D10013" s="281">
        <v>1368</v>
      </c>
      <c r="E10013" s="281">
        <v>569</v>
      </c>
      <c r="F10013" s="281">
        <v>17731</v>
      </c>
      <c r="G10013" s="24">
        <v>100</v>
      </c>
      <c r="H10013" s="24">
        <v>0</v>
      </c>
      <c r="I10013" s="24">
        <v>0</v>
      </c>
      <c r="J10013" s="282">
        <v>15</v>
      </c>
      <c r="K10013" s="282">
        <v>0</v>
      </c>
    </row>
    <row r="10014" spans="1:11" x14ac:dyDescent="0.3">
      <c r="A10014" s="281" t="s">
        <v>2093</v>
      </c>
      <c r="B10014" s="281">
        <v>110</v>
      </c>
      <c r="C10014" s="24" t="str">
        <f t="shared" si="156"/>
        <v>archphase110</v>
      </c>
      <c r="D10014" s="281">
        <v>1384</v>
      </c>
      <c r="E10014" s="281">
        <v>576</v>
      </c>
      <c r="F10014" s="281">
        <v>17941</v>
      </c>
      <c r="G10014" s="24">
        <v>100</v>
      </c>
      <c r="H10014" s="24">
        <v>0</v>
      </c>
      <c r="I10014" s="24">
        <v>0</v>
      </c>
      <c r="J10014" s="282">
        <v>15</v>
      </c>
      <c r="K10014" s="282">
        <v>0</v>
      </c>
    </row>
    <row r="10015" spans="1:11" x14ac:dyDescent="0.3">
      <c r="A10015" s="281" t="s">
        <v>2093</v>
      </c>
      <c r="B10015" s="281">
        <v>111</v>
      </c>
      <c r="C10015" s="24" t="str">
        <f t="shared" si="156"/>
        <v>archphase111</v>
      </c>
      <c r="D10015" s="281">
        <v>1400</v>
      </c>
      <c r="E10015" s="281">
        <v>582</v>
      </c>
      <c r="F10015" s="281">
        <v>18154</v>
      </c>
      <c r="G10015" s="24">
        <v>100</v>
      </c>
      <c r="H10015" s="24">
        <v>0</v>
      </c>
      <c r="I10015" s="24">
        <v>0</v>
      </c>
      <c r="J10015" s="282">
        <v>15</v>
      </c>
      <c r="K10015" s="282">
        <v>0</v>
      </c>
    </row>
    <row r="10016" spans="1:11" x14ac:dyDescent="0.3">
      <c r="A10016" s="281" t="s">
        <v>2093</v>
      </c>
      <c r="B10016" s="281">
        <v>112</v>
      </c>
      <c r="C10016" s="24" t="str">
        <f t="shared" si="156"/>
        <v>archphase112</v>
      </c>
      <c r="D10016" s="281">
        <v>1415</v>
      </c>
      <c r="E10016" s="281">
        <v>589</v>
      </c>
      <c r="F10016" s="281">
        <v>18369</v>
      </c>
      <c r="G10016" s="24">
        <v>100</v>
      </c>
      <c r="H10016" s="24">
        <v>0</v>
      </c>
      <c r="I10016" s="24">
        <v>0</v>
      </c>
      <c r="J10016" s="282">
        <v>15</v>
      </c>
      <c r="K10016" s="282">
        <v>0</v>
      </c>
    </row>
    <row r="10017" spans="1:11" x14ac:dyDescent="0.3">
      <c r="A10017" s="281" t="s">
        <v>2093</v>
      </c>
      <c r="B10017" s="281">
        <v>113</v>
      </c>
      <c r="C10017" s="24" t="str">
        <f t="shared" si="156"/>
        <v>archphase113</v>
      </c>
      <c r="D10017" s="281">
        <v>1431</v>
      </c>
      <c r="E10017" s="281">
        <v>595</v>
      </c>
      <c r="F10017" s="281">
        <v>18628</v>
      </c>
      <c r="G10017" s="24">
        <v>100</v>
      </c>
      <c r="H10017" s="24">
        <v>0</v>
      </c>
      <c r="I10017" s="24">
        <v>0</v>
      </c>
      <c r="J10017" s="282">
        <v>15</v>
      </c>
      <c r="K10017" s="282">
        <v>0</v>
      </c>
    </row>
    <row r="10018" spans="1:11" x14ac:dyDescent="0.3">
      <c r="A10018" s="281" t="s">
        <v>2093</v>
      </c>
      <c r="B10018" s="281">
        <v>114</v>
      </c>
      <c r="C10018" s="24" t="str">
        <f t="shared" si="156"/>
        <v>archphase114</v>
      </c>
      <c r="D10018" s="281">
        <v>1448</v>
      </c>
      <c r="E10018" s="281">
        <v>602</v>
      </c>
      <c r="F10018" s="281">
        <v>18849</v>
      </c>
      <c r="G10018" s="24">
        <v>100</v>
      </c>
      <c r="H10018" s="24">
        <v>0</v>
      </c>
      <c r="I10018" s="24">
        <v>0</v>
      </c>
      <c r="J10018" s="282">
        <v>15</v>
      </c>
      <c r="K10018" s="282">
        <v>0</v>
      </c>
    </row>
    <row r="10019" spans="1:11" x14ac:dyDescent="0.3">
      <c r="A10019" s="281" t="s">
        <v>2093</v>
      </c>
      <c r="B10019" s="281">
        <v>115</v>
      </c>
      <c r="C10019" s="24" t="str">
        <f t="shared" si="156"/>
        <v>archphase115</v>
      </c>
      <c r="D10019" s="281">
        <v>1464</v>
      </c>
      <c r="E10019" s="281">
        <v>609</v>
      </c>
      <c r="F10019" s="281">
        <v>19072</v>
      </c>
      <c r="G10019" s="24">
        <v>100</v>
      </c>
      <c r="H10019" s="24">
        <v>0</v>
      </c>
      <c r="I10019" s="24">
        <v>0</v>
      </c>
      <c r="J10019" s="282">
        <v>15</v>
      </c>
      <c r="K10019" s="282">
        <v>0</v>
      </c>
    </row>
    <row r="10020" spans="1:11" x14ac:dyDescent="0.3">
      <c r="A10020" s="281" t="s">
        <v>2093</v>
      </c>
      <c r="B10020" s="281">
        <v>116</v>
      </c>
      <c r="C10020" s="24" t="str">
        <f t="shared" si="156"/>
        <v>archphase116</v>
      </c>
      <c r="D10020" s="281">
        <v>1480</v>
      </c>
      <c r="E10020" s="281">
        <v>616</v>
      </c>
      <c r="F10020" s="281">
        <v>19298</v>
      </c>
      <c r="G10020" s="24">
        <v>100</v>
      </c>
      <c r="H10020" s="24">
        <v>0</v>
      </c>
      <c r="I10020" s="24">
        <v>0</v>
      </c>
      <c r="J10020" s="282">
        <v>15</v>
      </c>
      <c r="K10020" s="282">
        <v>0</v>
      </c>
    </row>
    <row r="10021" spans="1:11" x14ac:dyDescent="0.3">
      <c r="A10021" s="281" t="s">
        <v>2093</v>
      </c>
      <c r="B10021" s="281">
        <v>117</v>
      </c>
      <c r="C10021" s="24" t="str">
        <f t="shared" si="156"/>
        <v>archphase117</v>
      </c>
      <c r="D10021" s="281">
        <v>1497</v>
      </c>
      <c r="E10021" s="281">
        <v>623</v>
      </c>
      <c r="F10021" s="281">
        <v>19591</v>
      </c>
      <c r="G10021" s="24">
        <v>100</v>
      </c>
      <c r="H10021" s="24">
        <v>0</v>
      </c>
      <c r="I10021" s="24">
        <v>0</v>
      </c>
      <c r="J10021" s="282">
        <v>15</v>
      </c>
      <c r="K10021" s="282">
        <v>0</v>
      </c>
    </row>
    <row r="10022" spans="1:11" x14ac:dyDescent="0.3">
      <c r="A10022" s="281" t="s">
        <v>2093</v>
      </c>
      <c r="B10022" s="281">
        <v>118</v>
      </c>
      <c r="C10022" s="24" t="str">
        <f t="shared" si="156"/>
        <v>archphase118</v>
      </c>
      <c r="D10022" s="281">
        <v>1514</v>
      </c>
      <c r="E10022" s="281">
        <v>630</v>
      </c>
      <c r="F10022" s="281">
        <v>19823</v>
      </c>
      <c r="G10022" s="24">
        <v>100</v>
      </c>
      <c r="H10022" s="24">
        <v>0</v>
      </c>
      <c r="I10022" s="24">
        <v>0</v>
      </c>
      <c r="J10022" s="282">
        <v>15</v>
      </c>
      <c r="K10022" s="282">
        <v>0</v>
      </c>
    </row>
    <row r="10023" spans="1:11" x14ac:dyDescent="0.3">
      <c r="A10023" s="281" t="s">
        <v>2093</v>
      </c>
      <c r="B10023" s="281">
        <v>119</v>
      </c>
      <c r="C10023" s="24" t="str">
        <f t="shared" si="156"/>
        <v>archphase119</v>
      </c>
      <c r="D10023" s="281">
        <v>1531</v>
      </c>
      <c r="E10023" s="281">
        <v>637</v>
      </c>
      <c r="F10023" s="281">
        <v>20057</v>
      </c>
      <c r="G10023" s="24">
        <v>100</v>
      </c>
      <c r="H10023" s="24">
        <v>0</v>
      </c>
      <c r="I10023" s="24">
        <v>0</v>
      </c>
      <c r="J10023" s="282">
        <v>15</v>
      </c>
      <c r="K10023" s="282">
        <v>0</v>
      </c>
    </row>
    <row r="10024" spans="1:11" x14ac:dyDescent="0.3">
      <c r="A10024" s="281" t="s">
        <v>2093</v>
      </c>
      <c r="B10024" s="281">
        <v>120</v>
      </c>
      <c r="C10024" s="24" t="str">
        <f t="shared" si="156"/>
        <v>archphase120</v>
      </c>
      <c r="D10024" s="281">
        <v>1548</v>
      </c>
      <c r="E10024" s="281">
        <v>644</v>
      </c>
      <c r="F10024" s="281">
        <v>20294</v>
      </c>
      <c r="G10024" s="24">
        <v>100</v>
      </c>
      <c r="H10024" s="24">
        <v>0</v>
      </c>
      <c r="I10024" s="24">
        <v>0</v>
      </c>
      <c r="J10024" s="282">
        <v>15</v>
      </c>
      <c r="K10024" s="282">
        <v>0</v>
      </c>
    </row>
    <row r="10025" spans="1:11" x14ac:dyDescent="0.3">
      <c r="A10025" s="281" t="s">
        <v>2093</v>
      </c>
      <c r="B10025" s="281">
        <v>121</v>
      </c>
      <c r="C10025" s="24" t="str">
        <f t="shared" si="156"/>
        <v>archphase121</v>
      </c>
      <c r="D10025" s="281">
        <v>1689</v>
      </c>
      <c r="E10025" s="281">
        <v>703</v>
      </c>
      <c r="F10025" s="281">
        <v>22422</v>
      </c>
      <c r="G10025" s="24">
        <v>100</v>
      </c>
      <c r="H10025" s="24">
        <v>0</v>
      </c>
      <c r="I10025" s="24">
        <v>0</v>
      </c>
      <c r="J10025" s="282">
        <v>15</v>
      </c>
      <c r="K10025" s="282">
        <v>0</v>
      </c>
    </row>
    <row r="10026" spans="1:11" x14ac:dyDescent="0.3">
      <c r="A10026" s="281" t="s">
        <v>2093</v>
      </c>
      <c r="B10026" s="281">
        <v>122</v>
      </c>
      <c r="C10026" s="24" t="str">
        <f t="shared" si="156"/>
        <v>archphase122</v>
      </c>
      <c r="D10026" s="281">
        <v>1708</v>
      </c>
      <c r="E10026" s="281">
        <v>711</v>
      </c>
      <c r="F10026" s="281">
        <v>22687</v>
      </c>
      <c r="G10026" s="24">
        <v>100</v>
      </c>
      <c r="H10026" s="24">
        <v>0</v>
      </c>
      <c r="I10026" s="24">
        <v>0</v>
      </c>
      <c r="J10026" s="282">
        <v>15</v>
      </c>
      <c r="K10026" s="282">
        <v>0</v>
      </c>
    </row>
    <row r="10027" spans="1:11" x14ac:dyDescent="0.3">
      <c r="A10027" s="281" t="s">
        <v>2093</v>
      </c>
      <c r="B10027" s="281">
        <v>123</v>
      </c>
      <c r="C10027" s="24" t="str">
        <f t="shared" si="156"/>
        <v>archphase123</v>
      </c>
      <c r="D10027" s="281">
        <v>1727</v>
      </c>
      <c r="E10027" s="281">
        <v>719</v>
      </c>
      <c r="F10027" s="281">
        <v>22955</v>
      </c>
      <c r="G10027" s="24">
        <v>100</v>
      </c>
      <c r="H10027" s="24">
        <v>0</v>
      </c>
      <c r="I10027" s="24">
        <v>0</v>
      </c>
      <c r="J10027" s="282">
        <v>15</v>
      </c>
      <c r="K10027" s="282">
        <v>0</v>
      </c>
    </row>
    <row r="10028" spans="1:11" x14ac:dyDescent="0.3">
      <c r="A10028" s="281" t="s">
        <v>2093</v>
      </c>
      <c r="B10028" s="281">
        <v>124</v>
      </c>
      <c r="C10028" s="24" t="str">
        <f t="shared" si="156"/>
        <v>archphase124</v>
      </c>
      <c r="D10028" s="281">
        <v>1746</v>
      </c>
      <c r="E10028" s="281">
        <v>727</v>
      </c>
      <c r="F10028" s="281">
        <v>23252</v>
      </c>
      <c r="G10028" s="24">
        <v>100</v>
      </c>
      <c r="H10028" s="24">
        <v>0</v>
      </c>
      <c r="I10028" s="24">
        <v>0</v>
      </c>
      <c r="J10028" s="282">
        <v>15</v>
      </c>
      <c r="K10028" s="282">
        <v>0</v>
      </c>
    </row>
    <row r="10029" spans="1:11" x14ac:dyDescent="0.3">
      <c r="A10029" s="281" t="s">
        <v>2093</v>
      </c>
      <c r="B10029" s="281">
        <v>125</v>
      </c>
      <c r="C10029" s="24" t="str">
        <f t="shared" si="156"/>
        <v>archphase125</v>
      </c>
      <c r="D10029" s="281">
        <v>1766</v>
      </c>
      <c r="E10029" s="281">
        <v>735</v>
      </c>
      <c r="F10029" s="281">
        <v>23621</v>
      </c>
      <c r="G10029" s="24">
        <v>100</v>
      </c>
      <c r="H10029" s="24">
        <v>0</v>
      </c>
      <c r="I10029" s="24">
        <v>0</v>
      </c>
      <c r="J10029" s="282">
        <v>15</v>
      </c>
      <c r="K10029" s="282">
        <v>0</v>
      </c>
    </row>
    <row r="10030" spans="1:11" x14ac:dyDescent="0.3">
      <c r="A10030" s="281" t="s">
        <v>2093</v>
      </c>
      <c r="B10030" s="281">
        <v>126</v>
      </c>
      <c r="C10030" s="24" t="str">
        <f t="shared" si="156"/>
        <v>archphase126</v>
      </c>
      <c r="D10030" s="281">
        <v>1786</v>
      </c>
      <c r="E10030" s="281">
        <v>743</v>
      </c>
      <c r="F10030" s="281">
        <v>23900</v>
      </c>
      <c r="G10030" s="24">
        <v>100</v>
      </c>
      <c r="H10030" s="24">
        <v>0</v>
      </c>
      <c r="I10030" s="24">
        <v>0</v>
      </c>
      <c r="J10030" s="282">
        <v>15</v>
      </c>
      <c r="K10030" s="282">
        <v>0</v>
      </c>
    </row>
    <row r="10031" spans="1:11" x14ac:dyDescent="0.3">
      <c r="A10031" s="281" t="s">
        <v>2093</v>
      </c>
      <c r="B10031" s="281">
        <v>127</v>
      </c>
      <c r="C10031" s="24" t="str">
        <f t="shared" si="156"/>
        <v>archphase127</v>
      </c>
      <c r="D10031" s="281">
        <v>1806</v>
      </c>
      <c r="E10031" s="281">
        <v>751</v>
      </c>
      <c r="F10031" s="281">
        <v>24200</v>
      </c>
      <c r="G10031" s="24">
        <v>100</v>
      </c>
      <c r="H10031" s="24">
        <v>0</v>
      </c>
      <c r="I10031" s="24">
        <v>0</v>
      </c>
      <c r="J10031" s="282">
        <v>15</v>
      </c>
      <c r="K10031" s="282">
        <v>0</v>
      </c>
    </row>
    <row r="10032" spans="1:11" x14ac:dyDescent="0.3">
      <c r="A10032" s="281" t="s">
        <v>2093</v>
      </c>
      <c r="B10032" s="281">
        <v>128</v>
      </c>
      <c r="C10032" s="24" t="str">
        <f t="shared" si="156"/>
        <v>archphase128</v>
      </c>
      <c r="D10032" s="281">
        <v>1826</v>
      </c>
      <c r="E10032" s="281">
        <v>760</v>
      </c>
      <c r="F10032" s="281">
        <v>24512</v>
      </c>
      <c r="G10032" s="24">
        <v>100</v>
      </c>
      <c r="H10032" s="24">
        <v>0</v>
      </c>
      <c r="I10032" s="24">
        <v>0</v>
      </c>
      <c r="J10032" s="282">
        <v>15</v>
      </c>
      <c r="K10032" s="282">
        <v>0</v>
      </c>
    </row>
    <row r="10033" spans="1:11" x14ac:dyDescent="0.3">
      <c r="A10033" s="281" t="s">
        <v>2093</v>
      </c>
      <c r="B10033" s="281">
        <v>129</v>
      </c>
      <c r="C10033" s="24" t="str">
        <f t="shared" si="156"/>
        <v>archphase129</v>
      </c>
      <c r="D10033" s="281">
        <v>1846</v>
      </c>
      <c r="E10033" s="281">
        <v>768</v>
      </c>
      <c r="F10033" s="281">
        <v>24801</v>
      </c>
      <c r="G10033" s="24">
        <v>100</v>
      </c>
      <c r="H10033" s="24">
        <v>0</v>
      </c>
      <c r="I10033" s="24">
        <v>0</v>
      </c>
      <c r="J10033" s="282">
        <v>15</v>
      </c>
      <c r="K10033" s="282">
        <v>0</v>
      </c>
    </row>
    <row r="10034" spans="1:11" x14ac:dyDescent="0.3">
      <c r="A10034" s="281" t="s">
        <v>2093</v>
      </c>
      <c r="B10034" s="281">
        <v>130</v>
      </c>
      <c r="C10034" s="24" t="str">
        <f t="shared" si="156"/>
        <v>archphase130</v>
      </c>
      <c r="D10034" s="281">
        <v>1867</v>
      </c>
      <c r="E10034" s="281">
        <v>777</v>
      </c>
      <c r="F10034" s="281">
        <v>25121</v>
      </c>
      <c r="G10034" s="24">
        <v>100</v>
      </c>
      <c r="H10034" s="24">
        <v>0</v>
      </c>
      <c r="I10034" s="24">
        <v>0</v>
      </c>
      <c r="J10034" s="282">
        <v>15</v>
      </c>
      <c r="K10034" s="282">
        <v>0</v>
      </c>
    </row>
    <row r="10035" spans="1:11" x14ac:dyDescent="0.3">
      <c r="A10035" s="281" t="s">
        <v>2093</v>
      </c>
      <c r="B10035" s="281">
        <v>131</v>
      </c>
      <c r="C10035" s="24" t="str">
        <f t="shared" si="156"/>
        <v>archphase131</v>
      </c>
      <c r="D10035" s="281">
        <v>1887</v>
      </c>
      <c r="E10035" s="281">
        <v>785</v>
      </c>
      <c r="F10035" s="281">
        <v>25435</v>
      </c>
      <c r="G10035" s="24">
        <v>100</v>
      </c>
      <c r="H10035" s="24">
        <v>0</v>
      </c>
      <c r="I10035" s="24">
        <v>0</v>
      </c>
      <c r="J10035" s="282">
        <v>15</v>
      </c>
      <c r="K10035" s="282">
        <v>0</v>
      </c>
    </row>
    <row r="10036" spans="1:11" x14ac:dyDescent="0.3">
      <c r="A10036" s="281" t="s">
        <v>2093</v>
      </c>
      <c r="B10036" s="281">
        <v>132</v>
      </c>
      <c r="C10036" s="24" t="str">
        <f t="shared" si="156"/>
        <v>archphase132</v>
      </c>
      <c r="D10036" s="281">
        <v>1908</v>
      </c>
      <c r="E10036" s="281">
        <v>794</v>
      </c>
      <c r="F10036" s="281">
        <v>25734</v>
      </c>
      <c r="G10036" s="24">
        <v>100</v>
      </c>
      <c r="H10036" s="24">
        <v>0</v>
      </c>
      <c r="I10036" s="24">
        <v>0</v>
      </c>
      <c r="J10036" s="282">
        <v>15</v>
      </c>
      <c r="K10036" s="282">
        <v>0</v>
      </c>
    </row>
    <row r="10037" spans="1:11" x14ac:dyDescent="0.3">
      <c r="A10037" s="281" t="s">
        <v>2093</v>
      </c>
      <c r="B10037" s="281">
        <v>133</v>
      </c>
      <c r="C10037" s="24" t="str">
        <f t="shared" si="156"/>
        <v>archphase133</v>
      </c>
      <c r="D10037" s="281">
        <v>1929</v>
      </c>
      <c r="E10037" s="281">
        <v>803</v>
      </c>
      <c r="F10037" s="281">
        <v>26056</v>
      </c>
      <c r="G10037" s="24">
        <v>100</v>
      </c>
      <c r="H10037" s="24">
        <v>0</v>
      </c>
      <c r="I10037" s="24">
        <v>0</v>
      </c>
      <c r="J10037" s="282">
        <v>15</v>
      </c>
      <c r="K10037" s="282">
        <v>0</v>
      </c>
    </row>
    <row r="10038" spans="1:11" x14ac:dyDescent="0.3">
      <c r="A10038" s="281" t="s">
        <v>2093</v>
      </c>
      <c r="B10038" s="281">
        <v>134</v>
      </c>
      <c r="C10038" s="24" t="str">
        <f t="shared" si="156"/>
        <v>archphase134</v>
      </c>
      <c r="D10038" s="281">
        <v>1951</v>
      </c>
      <c r="E10038" s="281">
        <v>812</v>
      </c>
      <c r="F10038" s="281">
        <v>26392</v>
      </c>
      <c r="G10038" s="24">
        <v>100</v>
      </c>
      <c r="H10038" s="24">
        <v>0</v>
      </c>
      <c r="I10038" s="24">
        <v>0</v>
      </c>
      <c r="J10038" s="282">
        <v>15</v>
      </c>
      <c r="K10038" s="282">
        <v>0</v>
      </c>
    </row>
    <row r="10039" spans="1:11" x14ac:dyDescent="0.3">
      <c r="A10039" s="281" t="s">
        <v>2093</v>
      </c>
      <c r="B10039" s="281">
        <v>135</v>
      </c>
      <c r="C10039" s="24" t="str">
        <f t="shared" si="156"/>
        <v>archphase135</v>
      </c>
      <c r="D10039" s="281">
        <v>1972</v>
      </c>
      <c r="E10039" s="281">
        <v>821</v>
      </c>
      <c r="F10039" s="281">
        <v>26702</v>
      </c>
      <c r="G10039" s="24">
        <v>100</v>
      </c>
      <c r="H10039" s="24">
        <v>0</v>
      </c>
      <c r="I10039" s="24">
        <v>0</v>
      </c>
      <c r="J10039" s="282">
        <v>15</v>
      </c>
      <c r="K10039" s="282">
        <v>0</v>
      </c>
    </row>
    <row r="10040" spans="1:11" x14ac:dyDescent="0.3">
      <c r="A10040" s="281" t="s">
        <v>2093</v>
      </c>
      <c r="B10040" s="281">
        <v>136</v>
      </c>
      <c r="C10040" s="24" t="str">
        <f t="shared" si="156"/>
        <v>archphase136</v>
      </c>
      <c r="D10040" s="281">
        <v>1994</v>
      </c>
      <c r="E10040" s="281">
        <v>830</v>
      </c>
      <c r="F10040" s="281">
        <v>27046</v>
      </c>
      <c r="G10040" s="24">
        <v>100</v>
      </c>
      <c r="H10040" s="24">
        <v>0</v>
      </c>
      <c r="I10040" s="24">
        <v>0</v>
      </c>
      <c r="J10040" s="282">
        <v>15</v>
      </c>
      <c r="K10040" s="282">
        <v>0</v>
      </c>
    </row>
    <row r="10041" spans="1:11" x14ac:dyDescent="0.3">
      <c r="A10041" s="281" t="s">
        <v>2093</v>
      </c>
      <c r="B10041" s="281">
        <v>137</v>
      </c>
      <c r="C10041" s="24" t="str">
        <f t="shared" si="156"/>
        <v>archphase137</v>
      </c>
      <c r="D10041" s="281">
        <v>2016</v>
      </c>
      <c r="E10041" s="281">
        <v>839</v>
      </c>
      <c r="F10041" s="281">
        <v>27383</v>
      </c>
      <c r="G10041" s="24">
        <v>100</v>
      </c>
      <c r="H10041" s="24">
        <v>0</v>
      </c>
      <c r="I10041" s="24">
        <v>0</v>
      </c>
      <c r="J10041" s="282">
        <v>15</v>
      </c>
      <c r="K10041" s="282">
        <v>0</v>
      </c>
    </row>
    <row r="10042" spans="1:11" x14ac:dyDescent="0.3">
      <c r="A10042" s="281" t="s">
        <v>2093</v>
      </c>
      <c r="B10042" s="281">
        <v>138</v>
      </c>
      <c r="C10042" s="24" t="str">
        <f t="shared" si="156"/>
        <v>archphase138</v>
      </c>
      <c r="D10042" s="281">
        <v>2039</v>
      </c>
      <c r="E10042" s="281">
        <v>848</v>
      </c>
      <c r="F10042" s="281">
        <v>27705</v>
      </c>
      <c r="G10042" s="24">
        <v>100</v>
      </c>
      <c r="H10042" s="24">
        <v>0</v>
      </c>
      <c r="I10042" s="24">
        <v>0</v>
      </c>
      <c r="J10042" s="282">
        <v>15</v>
      </c>
      <c r="K10042" s="282">
        <v>0</v>
      </c>
    </row>
    <row r="10043" spans="1:11" x14ac:dyDescent="0.3">
      <c r="A10043" s="281" t="s">
        <v>2093</v>
      </c>
      <c r="B10043" s="281">
        <v>139</v>
      </c>
      <c r="C10043" s="24" t="str">
        <f t="shared" si="156"/>
        <v>archphase139</v>
      </c>
      <c r="D10043" s="281">
        <v>2061</v>
      </c>
      <c r="E10043" s="281">
        <v>858</v>
      </c>
      <c r="F10043" s="281">
        <v>28051</v>
      </c>
      <c r="G10043" s="24">
        <v>100</v>
      </c>
      <c r="H10043" s="24">
        <v>0</v>
      </c>
      <c r="I10043" s="24">
        <v>0</v>
      </c>
      <c r="J10043" s="282">
        <v>15</v>
      </c>
      <c r="K10043" s="282">
        <v>0</v>
      </c>
    </row>
    <row r="10044" spans="1:11" x14ac:dyDescent="0.3">
      <c r="A10044" s="281" t="s">
        <v>2093</v>
      </c>
      <c r="B10044" s="281">
        <v>140</v>
      </c>
      <c r="C10044" s="24" t="str">
        <f t="shared" si="156"/>
        <v>archphase140</v>
      </c>
      <c r="D10044" s="281">
        <v>2084</v>
      </c>
      <c r="E10044" s="281">
        <v>867</v>
      </c>
      <c r="F10044" s="281">
        <v>28411</v>
      </c>
      <c r="G10044" s="24">
        <v>100</v>
      </c>
      <c r="H10044" s="24">
        <v>0</v>
      </c>
      <c r="I10044" s="24">
        <v>0</v>
      </c>
      <c r="J10044" s="282">
        <v>15</v>
      </c>
      <c r="K10044" s="282">
        <v>0</v>
      </c>
    </row>
    <row r="10045" spans="1:11" x14ac:dyDescent="0.3">
      <c r="A10045" s="281" t="s">
        <v>2093</v>
      </c>
      <c r="B10045" s="281">
        <v>141</v>
      </c>
      <c r="C10045" s="24" t="str">
        <f t="shared" si="156"/>
        <v>archphase141</v>
      </c>
      <c r="D10045" s="281">
        <v>2274</v>
      </c>
      <c r="E10045" s="281">
        <v>946</v>
      </c>
      <c r="F10045" s="281">
        <v>31305</v>
      </c>
      <c r="G10045" s="24">
        <v>100</v>
      </c>
      <c r="H10045" s="24">
        <v>0</v>
      </c>
      <c r="I10045" s="24">
        <v>0</v>
      </c>
      <c r="J10045" s="282">
        <v>15</v>
      </c>
      <c r="K10045" s="282">
        <v>0</v>
      </c>
    </row>
    <row r="10046" spans="1:11" x14ac:dyDescent="0.3">
      <c r="A10046" s="281" t="s">
        <v>2093</v>
      </c>
      <c r="B10046" s="281">
        <v>142</v>
      </c>
      <c r="C10046" s="24" t="str">
        <f t="shared" si="156"/>
        <v>archphase142</v>
      </c>
      <c r="D10046" s="281">
        <v>2299</v>
      </c>
      <c r="E10046" s="281">
        <v>956</v>
      </c>
      <c r="F10046" s="281">
        <v>31707</v>
      </c>
      <c r="G10046" s="24">
        <v>100</v>
      </c>
      <c r="H10046" s="24">
        <v>0</v>
      </c>
      <c r="I10046" s="24">
        <v>0</v>
      </c>
      <c r="J10046" s="282">
        <v>15</v>
      </c>
      <c r="K10046" s="282">
        <v>0</v>
      </c>
    </row>
    <row r="10047" spans="1:11" x14ac:dyDescent="0.3">
      <c r="A10047" s="281" t="s">
        <v>2093</v>
      </c>
      <c r="B10047" s="281">
        <v>143</v>
      </c>
      <c r="C10047" s="24" t="str">
        <f t="shared" si="156"/>
        <v>archphase143</v>
      </c>
      <c r="D10047" s="281">
        <v>2324</v>
      </c>
      <c r="E10047" s="281">
        <v>967</v>
      </c>
      <c r="F10047" s="281">
        <v>32161</v>
      </c>
      <c r="G10047" s="24">
        <v>100</v>
      </c>
      <c r="H10047" s="24">
        <v>0</v>
      </c>
      <c r="I10047" s="24">
        <v>0</v>
      </c>
      <c r="J10047" s="282">
        <v>15</v>
      </c>
      <c r="K10047" s="282">
        <v>0</v>
      </c>
    </row>
    <row r="10048" spans="1:11" x14ac:dyDescent="0.3">
      <c r="A10048" s="281" t="s">
        <v>2093</v>
      </c>
      <c r="B10048" s="281">
        <v>144</v>
      </c>
      <c r="C10048" s="24" t="str">
        <f t="shared" si="156"/>
        <v>archphase144</v>
      </c>
      <c r="D10048" s="281">
        <v>2350</v>
      </c>
      <c r="E10048" s="281">
        <v>978</v>
      </c>
      <c r="F10048" s="281">
        <v>32537</v>
      </c>
      <c r="G10048" s="24">
        <v>100</v>
      </c>
      <c r="H10048" s="24">
        <v>0</v>
      </c>
      <c r="I10048" s="24">
        <v>0</v>
      </c>
      <c r="J10048" s="282">
        <v>15</v>
      </c>
      <c r="K10048" s="282">
        <v>0</v>
      </c>
    </row>
    <row r="10049" spans="1:11" x14ac:dyDescent="0.3">
      <c r="A10049" s="281" t="s">
        <v>2093</v>
      </c>
      <c r="B10049" s="281">
        <v>145</v>
      </c>
      <c r="C10049" s="24" t="str">
        <f t="shared" si="156"/>
        <v>archphase145</v>
      </c>
      <c r="D10049" s="281">
        <v>2375</v>
      </c>
      <c r="E10049" s="281">
        <v>988</v>
      </c>
      <c r="F10049" s="281">
        <v>32978</v>
      </c>
      <c r="G10049" s="24">
        <v>100</v>
      </c>
      <c r="H10049" s="24">
        <v>0</v>
      </c>
      <c r="I10049" s="24">
        <v>0</v>
      </c>
      <c r="J10049" s="282">
        <v>15</v>
      </c>
      <c r="K10049" s="282">
        <v>0</v>
      </c>
    </row>
    <row r="10050" spans="1:11" x14ac:dyDescent="0.3">
      <c r="A10050" s="281" t="s">
        <v>2093</v>
      </c>
      <c r="B10050" s="281">
        <v>146</v>
      </c>
      <c r="C10050" s="24" t="str">
        <f t="shared" si="156"/>
        <v>archphase146</v>
      </c>
      <c r="D10050" s="281">
        <v>2401</v>
      </c>
      <c r="E10050" s="281">
        <v>999</v>
      </c>
      <c r="F10050" s="281">
        <v>33401</v>
      </c>
      <c r="G10050" s="24">
        <v>100</v>
      </c>
      <c r="H10050" s="24">
        <v>0</v>
      </c>
      <c r="I10050" s="24">
        <v>0</v>
      </c>
      <c r="J10050" s="282">
        <v>15</v>
      </c>
      <c r="K10050" s="282">
        <v>0</v>
      </c>
    </row>
    <row r="10051" spans="1:11" x14ac:dyDescent="0.3">
      <c r="A10051" s="281" t="s">
        <v>2093</v>
      </c>
      <c r="B10051" s="281">
        <v>147</v>
      </c>
      <c r="C10051" s="24" t="str">
        <f t="shared" si="156"/>
        <v>archphase147</v>
      </c>
      <c r="D10051" s="281">
        <v>2428</v>
      </c>
      <c r="E10051" s="281">
        <v>1010</v>
      </c>
      <c r="F10051" s="281">
        <v>33832</v>
      </c>
      <c r="G10051" s="24">
        <v>100</v>
      </c>
      <c r="H10051" s="24">
        <v>0</v>
      </c>
      <c r="I10051" s="24">
        <v>0</v>
      </c>
      <c r="J10051" s="282">
        <v>15</v>
      </c>
      <c r="K10051" s="282">
        <v>0</v>
      </c>
    </row>
    <row r="10052" spans="1:11" x14ac:dyDescent="0.3">
      <c r="A10052" s="281" t="s">
        <v>2093</v>
      </c>
      <c r="B10052" s="281">
        <v>148</v>
      </c>
      <c r="C10052" s="24" t="str">
        <f t="shared" si="156"/>
        <v>archphase148</v>
      </c>
      <c r="D10052" s="281">
        <v>2454</v>
      </c>
      <c r="E10052" s="281">
        <v>1021</v>
      </c>
      <c r="F10052" s="281">
        <v>34228</v>
      </c>
      <c r="G10052" s="24">
        <v>100</v>
      </c>
      <c r="H10052" s="24">
        <v>0</v>
      </c>
      <c r="I10052" s="24">
        <v>0</v>
      </c>
      <c r="J10052" s="282">
        <v>15</v>
      </c>
      <c r="K10052" s="282">
        <v>0</v>
      </c>
    </row>
    <row r="10053" spans="1:11" x14ac:dyDescent="0.3">
      <c r="A10053" s="281" t="s">
        <v>2093</v>
      </c>
      <c r="B10053" s="281">
        <v>149</v>
      </c>
      <c r="C10053" s="24" t="str">
        <f t="shared" si="156"/>
        <v>archphase149</v>
      </c>
      <c r="D10053" s="281">
        <v>2481</v>
      </c>
      <c r="E10053" s="281">
        <v>1032</v>
      </c>
      <c r="F10053" s="281">
        <v>34690</v>
      </c>
      <c r="G10053" s="24">
        <v>100</v>
      </c>
      <c r="H10053" s="24">
        <v>0</v>
      </c>
      <c r="I10053" s="24">
        <v>0</v>
      </c>
      <c r="J10053" s="282">
        <v>15</v>
      </c>
      <c r="K10053" s="282">
        <v>0</v>
      </c>
    </row>
    <row r="10054" spans="1:11" x14ac:dyDescent="0.3">
      <c r="A10054" s="281" t="s">
        <v>2093</v>
      </c>
      <c r="B10054" s="281">
        <v>150</v>
      </c>
      <c r="C10054" s="24" t="str">
        <f t="shared" ref="C10054:C10117" si="157">A10054&amp;B10054</f>
        <v>archphase150</v>
      </c>
      <c r="D10054" s="281">
        <v>2508</v>
      </c>
      <c r="E10054" s="281">
        <v>1044</v>
      </c>
      <c r="F10054" s="281">
        <v>35096</v>
      </c>
      <c r="G10054" s="24">
        <v>100</v>
      </c>
      <c r="H10054" s="24">
        <v>0</v>
      </c>
      <c r="I10054" s="24">
        <v>0</v>
      </c>
      <c r="J10054" s="282">
        <v>15</v>
      </c>
      <c r="K10054" s="282">
        <v>0</v>
      </c>
    </row>
    <row r="10055" spans="1:11" x14ac:dyDescent="0.3">
      <c r="A10055" s="281" t="s">
        <v>2093</v>
      </c>
      <c r="B10055" s="281">
        <v>151</v>
      </c>
      <c r="C10055" s="24" t="str">
        <f t="shared" si="157"/>
        <v>archphase151</v>
      </c>
      <c r="D10055" s="281">
        <v>2536</v>
      </c>
      <c r="E10055" s="281">
        <v>1055</v>
      </c>
      <c r="F10055" s="281">
        <v>35548</v>
      </c>
      <c r="G10055" s="24">
        <v>100</v>
      </c>
      <c r="H10055" s="24">
        <v>0</v>
      </c>
      <c r="I10055" s="24">
        <v>0</v>
      </c>
      <c r="J10055" s="282">
        <v>15</v>
      </c>
      <c r="K10055" s="282">
        <v>0</v>
      </c>
    </row>
    <row r="10056" spans="1:11" x14ac:dyDescent="0.3">
      <c r="A10056" s="281" t="s">
        <v>2093</v>
      </c>
      <c r="B10056" s="281">
        <v>152</v>
      </c>
      <c r="C10056" s="24" t="str">
        <f t="shared" si="157"/>
        <v>archphase152</v>
      </c>
      <c r="D10056" s="281">
        <v>2564</v>
      </c>
      <c r="E10056" s="281">
        <v>1067</v>
      </c>
      <c r="F10056" s="281">
        <v>35963</v>
      </c>
      <c r="G10056" s="24">
        <v>100</v>
      </c>
      <c r="H10056" s="24">
        <v>0</v>
      </c>
      <c r="I10056" s="24">
        <v>0</v>
      </c>
      <c r="J10056" s="282">
        <v>15</v>
      </c>
      <c r="K10056" s="282">
        <v>0</v>
      </c>
    </row>
    <row r="10057" spans="1:11" x14ac:dyDescent="0.3">
      <c r="A10057" s="281" t="s">
        <v>2093</v>
      </c>
      <c r="B10057" s="281">
        <v>153</v>
      </c>
      <c r="C10057" s="24" t="str">
        <f t="shared" si="157"/>
        <v>archphase153</v>
      </c>
      <c r="D10057" s="281">
        <v>2592</v>
      </c>
      <c r="E10057" s="281">
        <v>1078</v>
      </c>
      <c r="F10057" s="281">
        <v>36449</v>
      </c>
      <c r="G10057" s="24">
        <v>100</v>
      </c>
      <c r="H10057" s="24">
        <v>0</v>
      </c>
      <c r="I10057" s="24">
        <v>0</v>
      </c>
      <c r="J10057" s="282">
        <v>15</v>
      </c>
      <c r="K10057" s="282">
        <v>0</v>
      </c>
    </row>
    <row r="10058" spans="1:11" x14ac:dyDescent="0.3">
      <c r="A10058" s="281" t="s">
        <v>2093</v>
      </c>
      <c r="B10058" s="281">
        <v>154</v>
      </c>
      <c r="C10058" s="24" t="str">
        <f t="shared" si="157"/>
        <v>archphase154</v>
      </c>
      <c r="D10058" s="281">
        <v>2620</v>
      </c>
      <c r="E10058" s="281">
        <v>1090</v>
      </c>
      <c r="F10058" s="281">
        <v>36874</v>
      </c>
      <c r="G10058" s="24">
        <v>100</v>
      </c>
      <c r="H10058" s="24">
        <v>0</v>
      </c>
      <c r="I10058" s="24">
        <v>0</v>
      </c>
      <c r="J10058" s="282">
        <v>15</v>
      </c>
      <c r="K10058" s="282">
        <v>0</v>
      </c>
    </row>
    <row r="10059" spans="1:11" x14ac:dyDescent="0.3">
      <c r="A10059" s="281" t="s">
        <v>2093</v>
      </c>
      <c r="B10059" s="281">
        <v>155</v>
      </c>
      <c r="C10059" s="24" t="str">
        <f t="shared" si="157"/>
        <v>archphase155</v>
      </c>
      <c r="D10059" s="281">
        <v>2649</v>
      </c>
      <c r="E10059" s="281">
        <v>1102</v>
      </c>
      <c r="F10059" s="281">
        <v>37349</v>
      </c>
      <c r="G10059" s="24">
        <v>100</v>
      </c>
      <c r="H10059" s="24">
        <v>0</v>
      </c>
      <c r="I10059" s="24">
        <v>0</v>
      </c>
      <c r="J10059" s="282">
        <v>15</v>
      </c>
      <c r="K10059" s="282">
        <v>0</v>
      </c>
    </row>
    <row r="10060" spans="1:11" x14ac:dyDescent="0.3">
      <c r="A10060" s="281" t="s">
        <v>2093</v>
      </c>
      <c r="B10060" s="281">
        <v>156</v>
      </c>
      <c r="C10060" s="24" t="str">
        <f t="shared" si="157"/>
        <v>archphase156</v>
      </c>
      <c r="D10060" s="281">
        <v>2677</v>
      </c>
      <c r="E10060" s="281">
        <v>1114</v>
      </c>
      <c r="F10060" s="281">
        <v>37784</v>
      </c>
      <c r="G10060" s="24">
        <v>100</v>
      </c>
      <c r="H10060" s="24">
        <v>0</v>
      </c>
      <c r="I10060" s="24">
        <v>0</v>
      </c>
      <c r="J10060" s="282">
        <v>15</v>
      </c>
      <c r="K10060" s="282">
        <v>0</v>
      </c>
    </row>
    <row r="10061" spans="1:11" x14ac:dyDescent="0.3">
      <c r="A10061" s="281" t="s">
        <v>2093</v>
      </c>
      <c r="B10061" s="281">
        <v>157</v>
      </c>
      <c r="C10061" s="24" t="str">
        <f t="shared" si="157"/>
        <v>archphase157</v>
      </c>
      <c r="D10061" s="281">
        <v>2707</v>
      </c>
      <c r="E10061" s="281">
        <v>1126</v>
      </c>
      <c r="F10061" s="281">
        <v>38293</v>
      </c>
      <c r="G10061" s="24">
        <v>100</v>
      </c>
      <c r="H10061" s="24">
        <v>0</v>
      </c>
      <c r="I10061" s="24">
        <v>0</v>
      </c>
      <c r="J10061" s="282">
        <v>15</v>
      </c>
      <c r="K10061" s="282">
        <v>0</v>
      </c>
    </row>
    <row r="10062" spans="1:11" x14ac:dyDescent="0.3">
      <c r="A10062" s="281" t="s">
        <v>2093</v>
      </c>
      <c r="B10062" s="281">
        <v>158</v>
      </c>
      <c r="C10062" s="24" t="str">
        <f t="shared" si="157"/>
        <v>archphase158</v>
      </c>
      <c r="D10062" s="281">
        <v>2736</v>
      </c>
      <c r="E10062" s="281">
        <v>1138</v>
      </c>
      <c r="F10062" s="281">
        <v>38739</v>
      </c>
      <c r="G10062" s="24">
        <v>100</v>
      </c>
      <c r="H10062" s="24">
        <v>0</v>
      </c>
      <c r="I10062" s="24">
        <v>0</v>
      </c>
      <c r="J10062" s="282">
        <v>15</v>
      </c>
      <c r="K10062" s="282">
        <v>0</v>
      </c>
    </row>
    <row r="10063" spans="1:11" x14ac:dyDescent="0.3">
      <c r="A10063" s="281" t="s">
        <v>2093</v>
      </c>
      <c r="B10063" s="281">
        <v>159</v>
      </c>
      <c r="C10063" s="24" t="str">
        <f t="shared" si="157"/>
        <v>archphase159</v>
      </c>
      <c r="D10063" s="281">
        <v>2766</v>
      </c>
      <c r="E10063" s="281">
        <v>1151</v>
      </c>
      <c r="F10063" s="281">
        <v>39261</v>
      </c>
      <c r="G10063" s="24">
        <v>100</v>
      </c>
      <c r="H10063" s="24">
        <v>0</v>
      </c>
      <c r="I10063" s="24">
        <v>0</v>
      </c>
      <c r="J10063" s="282">
        <v>15</v>
      </c>
      <c r="K10063" s="282">
        <v>0</v>
      </c>
    </row>
    <row r="10064" spans="1:11" x14ac:dyDescent="0.3">
      <c r="A10064" s="281" t="s">
        <v>2093</v>
      </c>
      <c r="B10064" s="281">
        <v>160</v>
      </c>
      <c r="C10064" s="24" t="str">
        <f t="shared" si="157"/>
        <v>archphase160</v>
      </c>
      <c r="D10064" s="281">
        <v>2796</v>
      </c>
      <c r="E10064" s="281">
        <v>1163</v>
      </c>
      <c r="F10064" s="281">
        <v>39717</v>
      </c>
      <c r="G10064" s="24">
        <v>100</v>
      </c>
      <c r="H10064" s="24">
        <v>0</v>
      </c>
      <c r="I10064" s="24">
        <v>0</v>
      </c>
      <c r="J10064" s="282">
        <v>15</v>
      </c>
      <c r="K10064" s="282">
        <v>0</v>
      </c>
    </row>
    <row r="10065" spans="1:11" x14ac:dyDescent="0.3">
      <c r="A10065" s="281" t="s">
        <v>2093</v>
      </c>
      <c r="B10065" s="281">
        <v>161</v>
      </c>
      <c r="C10065" s="24" t="str">
        <f t="shared" si="157"/>
        <v>archphase161</v>
      </c>
      <c r="D10065" s="281">
        <v>3050</v>
      </c>
      <c r="E10065" s="281">
        <v>1269</v>
      </c>
      <c r="F10065" s="281">
        <v>43898</v>
      </c>
      <c r="G10065" s="24">
        <v>100</v>
      </c>
      <c r="H10065" s="24">
        <v>0</v>
      </c>
      <c r="I10065" s="24">
        <v>0</v>
      </c>
      <c r="J10065" s="282">
        <v>15</v>
      </c>
      <c r="K10065" s="282">
        <v>0</v>
      </c>
    </row>
    <row r="10066" spans="1:11" x14ac:dyDescent="0.3">
      <c r="A10066" s="281" t="s">
        <v>2093</v>
      </c>
      <c r="B10066" s="281">
        <v>162</v>
      </c>
      <c r="C10066" s="24" t="str">
        <f t="shared" si="157"/>
        <v>archphase162</v>
      </c>
      <c r="D10066" s="281">
        <v>3083</v>
      </c>
      <c r="E10066" s="281">
        <v>1283</v>
      </c>
      <c r="F10066" s="281">
        <v>44409</v>
      </c>
      <c r="G10066" s="24">
        <v>100</v>
      </c>
      <c r="H10066" s="24">
        <v>0</v>
      </c>
      <c r="I10066" s="24">
        <v>0</v>
      </c>
      <c r="J10066" s="282">
        <v>15</v>
      </c>
      <c r="K10066" s="282">
        <v>0</v>
      </c>
    </row>
    <row r="10067" spans="1:11" x14ac:dyDescent="0.3">
      <c r="A10067" s="281" t="s">
        <v>2093</v>
      </c>
      <c r="B10067" s="281">
        <v>163</v>
      </c>
      <c r="C10067" s="24" t="str">
        <f t="shared" si="157"/>
        <v>archphase163</v>
      </c>
      <c r="D10067" s="281">
        <v>3116</v>
      </c>
      <c r="E10067" s="281">
        <v>1297</v>
      </c>
      <c r="F10067" s="281">
        <v>45005</v>
      </c>
      <c r="G10067" s="24">
        <v>100</v>
      </c>
      <c r="H10067" s="24">
        <v>0</v>
      </c>
      <c r="I10067" s="24">
        <v>0</v>
      </c>
      <c r="J10067" s="282">
        <v>15</v>
      </c>
      <c r="K10067" s="282">
        <v>0</v>
      </c>
    </row>
    <row r="10068" spans="1:11" x14ac:dyDescent="0.3">
      <c r="A10068" s="281" t="s">
        <v>2093</v>
      </c>
      <c r="B10068" s="281">
        <v>164</v>
      </c>
      <c r="C10068" s="24" t="str">
        <f t="shared" si="157"/>
        <v>archphase164</v>
      </c>
      <c r="D10068" s="281">
        <v>3150</v>
      </c>
      <c r="E10068" s="281">
        <v>1311</v>
      </c>
      <c r="F10068" s="281">
        <v>45528</v>
      </c>
      <c r="G10068" s="24">
        <v>100</v>
      </c>
      <c r="H10068" s="24">
        <v>0</v>
      </c>
      <c r="I10068" s="24">
        <v>0</v>
      </c>
      <c r="J10068" s="282">
        <v>15</v>
      </c>
      <c r="K10068" s="282">
        <v>0</v>
      </c>
    </row>
    <row r="10069" spans="1:11" x14ac:dyDescent="0.3">
      <c r="A10069" s="281" t="s">
        <v>2093</v>
      </c>
      <c r="B10069" s="281">
        <v>165</v>
      </c>
      <c r="C10069" s="24" t="str">
        <f t="shared" si="157"/>
        <v>archphase165</v>
      </c>
      <c r="D10069" s="281">
        <v>3184</v>
      </c>
      <c r="E10069" s="281">
        <v>1325</v>
      </c>
      <c r="F10069" s="281">
        <v>46198</v>
      </c>
      <c r="G10069" s="24">
        <v>100</v>
      </c>
      <c r="H10069" s="24">
        <v>0</v>
      </c>
      <c r="I10069" s="24">
        <v>0</v>
      </c>
      <c r="J10069" s="282">
        <v>15</v>
      </c>
      <c r="K10069" s="282">
        <v>0</v>
      </c>
    </row>
    <row r="10070" spans="1:11" x14ac:dyDescent="0.3">
      <c r="A10070" s="281" t="s">
        <v>2093</v>
      </c>
      <c r="B10070" s="281">
        <v>166</v>
      </c>
      <c r="C10070" s="24" t="str">
        <f t="shared" si="157"/>
        <v>archphase166</v>
      </c>
      <c r="D10070" s="281">
        <v>3219</v>
      </c>
      <c r="E10070" s="281">
        <v>1339</v>
      </c>
      <c r="F10070" s="281">
        <v>46734</v>
      </c>
      <c r="G10070" s="24">
        <v>100</v>
      </c>
      <c r="H10070" s="24">
        <v>0</v>
      </c>
      <c r="I10070" s="24">
        <v>0</v>
      </c>
      <c r="J10070" s="282">
        <v>15</v>
      </c>
      <c r="K10070" s="282">
        <v>0</v>
      </c>
    </row>
    <row r="10071" spans="1:11" x14ac:dyDescent="0.3">
      <c r="A10071" s="281" t="s">
        <v>2093</v>
      </c>
      <c r="B10071" s="281">
        <v>167</v>
      </c>
      <c r="C10071" s="24" t="str">
        <f t="shared" si="157"/>
        <v>archphase167</v>
      </c>
      <c r="D10071" s="281">
        <v>3254</v>
      </c>
      <c r="E10071" s="281">
        <v>1354</v>
      </c>
      <c r="F10071" s="281">
        <v>47276</v>
      </c>
      <c r="G10071" s="24">
        <v>100</v>
      </c>
      <c r="H10071" s="24">
        <v>0</v>
      </c>
      <c r="I10071" s="24">
        <v>0</v>
      </c>
      <c r="J10071" s="282">
        <v>15</v>
      </c>
      <c r="K10071" s="282">
        <v>0</v>
      </c>
    </row>
    <row r="10072" spans="1:11" x14ac:dyDescent="0.3">
      <c r="A10072" s="281" t="s">
        <v>2093</v>
      </c>
      <c r="B10072" s="281">
        <v>168</v>
      </c>
      <c r="C10072" s="24" t="str">
        <f t="shared" si="157"/>
        <v>archphase168</v>
      </c>
      <c r="D10072" s="281">
        <v>3289</v>
      </c>
      <c r="E10072" s="281">
        <v>1368</v>
      </c>
      <c r="F10072" s="281">
        <v>47824</v>
      </c>
      <c r="G10072" s="24">
        <v>100</v>
      </c>
      <c r="H10072" s="24">
        <v>0</v>
      </c>
      <c r="I10072" s="24">
        <v>0</v>
      </c>
      <c r="J10072" s="282">
        <v>15</v>
      </c>
      <c r="K10072" s="282">
        <v>0</v>
      </c>
    </row>
    <row r="10073" spans="1:11" x14ac:dyDescent="0.3">
      <c r="A10073" s="281" t="s">
        <v>2093</v>
      </c>
      <c r="B10073" s="281">
        <v>169</v>
      </c>
      <c r="C10073" s="24" t="str">
        <f t="shared" si="157"/>
        <v>archphase169</v>
      </c>
      <c r="D10073" s="281">
        <v>3324</v>
      </c>
      <c r="E10073" s="281">
        <v>1383</v>
      </c>
      <c r="F10073" s="281">
        <v>48527</v>
      </c>
      <c r="G10073" s="24">
        <v>100</v>
      </c>
      <c r="H10073" s="24">
        <v>0</v>
      </c>
      <c r="I10073" s="24">
        <v>0</v>
      </c>
      <c r="J10073" s="282">
        <v>15</v>
      </c>
      <c r="K10073" s="282">
        <v>0</v>
      </c>
    </row>
    <row r="10074" spans="1:11" x14ac:dyDescent="0.3">
      <c r="A10074" s="281" t="s">
        <v>2093</v>
      </c>
      <c r="B10074" s="281">
        <v>170</v>
      </c>
      <c r="C10074" s="24" t="str">
        <f t="shared" si="157"/>
        <v>archphase170</v>
      </c>
      <c r="D10074" s="281">
        <v>3360</v>
      </c>
      <c r="E10074" s="281">
        <v>1398</v>
      </c>
      <c r="F10074" s="281">
        <v>49089</v>
      </c>
      <c r="G10074" s="24">
        <v>100</v>
      </c>
      <c r="H10074" s="24">
        <v>0</v>
      </c>
      <c r="I10074" s="24">
        <v>0</v>
      </c>
      <c r="J10074" s="282">
        <v>15</v>
      </c>
      <c r="K10074" s="282">
        <v>0</v>
      </c>
    </row>
    <row r="10075" spans="1:11" x14ac:dyDescent="0.3">
      <c r="A10075" s="281" t="s">
        <v>2093</v>
      </c>
      <c r="B10075" s="281">
        <v>171</v>
      </c>
      <c r="C10075" s="24" t="str">
        <f t="shared" si="157"/>
        <v>archphase171</v>
      </c>
      <c r="D10075" s="281">
        <v>3396</v>
      </c>
      <c r="E10075" s="281">
        <v>1413</v>
      </c>
      <c r="F10075" s="281">
        <v>49658</v>
      </c>
      <c r="G10075" s="24">
        <v>100</v>
      </c>
      <c r="H10075" s="24">
        <v>0</v>
      </c>
      <c r="I10075" s="24">
        <v>0</v>
      </c>
      <c r="J10075" s="282">
        <v>15</v>
      </c>
      <c r="K10075" s="282">
        <v>0</v>
      </c>
    </row>
    <row r="10076" spans="1:11" x14ac:dyDescent="0.3">
      <c r="A10076" s="281" t="s">
        <v>2093</v>
      </c>
      <c r="B10076" s="281">
        <v>172</v>
      </c>
      <c r="C10076" s="24" t="str">
        <f t="shared" si="157"/>
        <v>archphase172</v>
      </c>
      <c r="D10076" s="281">
        <v>3433</v>
      </c>
      <c r="E10076" s="281">
        <v>1428</v>
      </c>
      <c r="F10076" s="281">
        <v>50233</v>
      </c>
      <c r="G10076" s="24">
        <v>100</v>
      </c>
      <c r="H10076" s="24">
        <v>0</v>
      </c>
      <c r="I10076" s="24">
        <v>0</v>
      </c>
      <c r="J10076" s="282">
        <v>15</v>
      </c>
      <c r="K10076" s="282">
        <v>0</v>
      </c>
    </row>
    <row r="10077" spans="1:11" x14ac:dyDescent="0.3">
      <c r="A10077" s="281" t="s">
        <v>2093</v>
      </c>
      <c r="B10077" s="281">
        <v>173</v>
      </c>
      <c r="C10077" s="24" t="str">
        <f t="shared" si="157"/>
        <v>archphase173</v>
      </c>
      <c r="D10077" s="281">
        <v>3470</v>
      </c>
      <c r="E10077" s="281">
        <v>1444</v>
      </c>
      <c r="F10077" s="281">
        <v>50970</v>
      </c>
      <c r="G10077" s="24">
        <v>100</v>
      </c>
      <c r="H10077" s="24">
        <v>0</v>
      </c>
      <c r="I10077" s="24">
        <v>0</v>
      </c>
      <c r="J10077" s="282">
        <v>15</v>
      </c>
      <c r="K10077" s="282">
        <v>0</v>
      </c>
    </row>
    <row r="10078" spans="1:11" x14ac:dyDescent="0.3">
      <c r="A10078" s="281" t="s">
        <v>2093</v>
      </c>
      <c r="B10078" s="281">
        <v>174</v>
      </c>
      <c r="C10078" s="24" t="str">
        <f t="shared" si="157"/>
        <v>archphase174</v>
      </c>
      <c r="D10078" s="281">
        <v>3507</v>
      </c>
      <c r="E10078" s="281">
        <v>1459</v>
      </c>
      <c r="F10078" s="281">
        <v>51559</v>
      </c>
      <c r="G10078" s="24">
        <v>100</v>
      </c>
      <c r="H10078" s="24">
        <v>0</v>
      </c>
      <c r="I10078" s="24">
        <v>0</v>
      </c>
      <c r="J10078" s="282">
        <v>15</v>
      </c>
      <c r="K10078" s="282">
        <v>0</v>
      </c>
    </row>
    <row r="10079" spans="1:11" x14ac:dyDescent="0.3">
      <c r="A10079" s="281" t="s">
        <v>2093</v>
      </c>
      <c r="B10079" s="281">
        <v>175</v>
      </c>
      <c r="C10079" s="24" t="str">
        <f t="shared" si="157"/>
        <v>archphase175</v>
      </c>
      <c r="D10079" s="281">
        <v>3545</v>
      </c>
      <c r="E10079" s="281">
        <v>1475</v>
      </c>
      <c r="F10079" s="281">
        <v>52155</v>
      </c>
      <c r="G10079" s="24">
        <v>100</v>
      </c>
      <c r="H10079" s="24">
        <v>0</v>
      </c>
      <c r="I10079" s="24">
        <v>0</v>
      </c>
      <c r="J10079" s="282">
        <v>15</v>
      </c>
      <c r="K10079" s="282">
        <v>0</v>
      </c>
    </row>
    <row r="10080" spans="1:11" x14ac:dyDescent="0.3">
      <c r="A10080" s="281" t="s">
        <v>2093</v>
      </c>
      <c r="B10080" s="281">
        <v>176</v>
      </c>
      <c r="C10080" s="24" t="str">
        <f t="shared" si="157"/>
        <v>archphase176</v>
      </c>
      <c r="D10080" s="281">
        <v>3583</v>
      </c>
      <c r="E10080" s="281">
        <v>1491</v>
      </c>
      <c r="F10080" s="281">
        <v>52758</v>
      </c>
      <c r="G10080" s="24">
        <v>100</v>
      </c>
      <c r="H10080" s="24">
        <v>0</v>
      </c>
      <c r="I10080" s="24">
        <v>0</v>
      </c>
      <c r="J10080" s="282">
        <v>15</v>
      </c>
      <c r="K10080" s="282">
        <v>0</v>
      </c>
    </row>
    <row r="10081" spans="1:11" x14ac:dyDescent="0.3">
      <c r="A10081" s="281" t="s">
        <v>2093</v>
      </c>
      <c r="B10081" s="281">
        <v>177</v>
      </c>
      <c r="C10081" s="24" t="str">
        <f t="shared" si="157"/>
        <v>archphase177</v>
      </c>
      <c r="D10081" s="281">
        <v>3622</v>
      </c>
      <c r="E10081" s="281">
        <v>1507</v>
      </c>
      <c r="F10081" s="281">
        <v>53531</v>
      </c>
      <c r="G10081" s="24">
        <v>100</v>
      </c>
      <c r="H10081" s="24">
        <v>0</v>
      </c>
      <c r="I10081" s="24">
        <v>0</v>
      </c>
      <c r="J10081" s="282">
        <v>15</v>
      </c>
      <c r="K10081" s="282">
        <v>0</v>
      </c>
    </row>
    <row r="10082" spans="1:11" x14ac:dyDescent="0.3">
      <c r="A10082" s="281" t="s">
        <v>2093</v>
      </c>
      <c r="B10082" s="281">
        <v>178</v>
      </c>
      <c r="C10082" s="24" t="str">
        <f t="shared" si="157"/>
        <v>archphase178</v>
      </c>
      <c r="D10082" s="281">
        <v>3660</v>
      </c>
      <c r="E10082" s="281">
        <v>1523</v>
      </c>
      <c r="F10082" s="281">
        <v>54149</v>
      </c>
      <c r="G10082" s="24">
        <v>100</v>
      </c>
      <c r="H10082" s="24">
        <v>0</v>
      </c>
      <c r="I10082" s="24">
        <v>0</v>
      </c>
      <c r="J10082" s="282">
        <v>15</v>
      </c>
      <c r="K10082" s="282">
        <v>0</v>
      </c>
    </row>
    <row r="10083" spans="1:11" x14ac:dyDescent="0.3">
      <c r="A10083" s="281" t="s">
        <v>2093</v>
      </c>
      <c r="B10083" s="281">
        <v>179</v>
      </c>
      <c r="C10083" s="24" t="str">
        <f t="shared" si="157"/>
        <v>archphase179</v>
      </c>
      <c r="D10083" s="281">
        <v>3700</v>
      </c>
      <c r="E10083" s="281">
        <v>1539</v>
      </c>
      <c r="F10083" s="281">
        <v>54774</v>
      </c>
      <c r="G10083" s="24">
        <v>100</v>
      </c>
      <c r="H10083" s="24">
        <v>0</v>
      </c>
      <c r="I10083" s="24">
        <v>0</v>
      </c>
      <c r="J10083" s="282">
        <v>15</v>
      </c>
      <c r="K10083" s="282">
        <v>0</v>
      </c>
    </row>
    <row r="10084" spans="1:11" x14ac:dyDescent="0.3">
      <c r="A10084" s="281" t="s">
        <v>2093</v>
      </c>
      <c r="B10084" s="281">
        <v>180</v>
      </c>
      <c r="C10084" s="24" t="str">
        <f t="shared" si="157"/>
        <v>archphase180</v>
      </c>
      <c r="D10084" s="281">
        <v>3739</v>
      </c>
      <c r="E10084" s="281">
        <v>1556</v>
      </c>
      <c r="F10084" s="281">
        <v>55406</v>
      </c>
      <c r="G10084" s="24">
        <v>100</v>
      </c>
      <c r="H10084" s="24">
        <v>0</v>
      </c>
      <c r="I10084" s="24">
        <v>0</v>
      </c>
      <c r="J10084" s="282">
        <v>15</v>
      </c>
      <c r="K10084" s="282">
        <v>0</v>
      </c>
    </row>
    <row r="10085" spans="1:11" x14ac:dyDescent="0.3">
      <c r="A10085" s="281" t="s">
        <v>2093</v>
      </c>
      <c r="B10085" s="281">
        <v>181</v>
      </c>
      <c r="C10085" s="24" t="str">
        <f t="shared" si="157"/>
        <v>archphase181</v>
      </c>
      <c r="D10085" s="281">
        <v>4079</v>
      </c>
      <c r="E10085" s="281">
        <v>1697</v>
      </c>
      <c r="F10085" s="281">
        <v>61350</v>
      </c>
      <c r="G10085" s="24">
        <v>100</v>
      </c>
      <c r="H10085" s="24">
        <v>0</v>
      </c>
      <c r="I10085" s="24">
        <v>0</v>
      </c>
      <c r="J10085" s="282">
        <v>15</v>
      </c>
      <c r="K10085" s="282">
        <v>0</v>
      </c>
    </row>
    <row r="10086" spans="1:11" x14ac:dyDescent="0.3">
      <c r="A10086" s="281" t="s">
        <v>2093</v>
      </c>
      <c r="B10086" s="281">
        <v>182</v>
      </c>
      <c r="C10086" s="24" t="str">
        <f t="shared" si="157"/>
        <v>archphase182</v>
      </c>
      <c r="D10086" s="281">
        <v>4122</v>
      </c>
      <c r="E10086" s="281">
        <v>1715</v>
      </c>
      <c r="F10086" s="281">
        <v>62058</v>
      </c>
      <c r="G10086" s="24">
        <v>100</v>
      </c>
      <c r="H10086" s="24">
        <v>0</v>
      </c>
      <c r="I10086" s="24">
        <v>0</v>
      </c>
      <c r="J10086" s="282">
        <v>15</v>
      </c>
      <c r="K10086" s="282">
        <v>0</v>
      </c>
    </row>
    <row r="10087" spans="1:11" x14ac:dyDescent="0.3">
      <c r="A10087" s="281" t="s">
        <v>2093</v>
      </c>
      <c r="B10087" s="281">
        <v>183</v>
      </c>
      <c r="C10087" s="24" t="str">
        <f t="shared" si="157"/>
        <v>archphase183</v>
      </c>
      <c r="D10087" s="281">
        <v>4166</v>
      </c>
      <c r="E10087" s="281">
        <v>1734</v>
      </c>
      <c r="F10087" s="281">
        <v>62773</v>
      </c>
      <c r="G10087" s="24">
        <v>100</v>
      </c>
      <c r="H10087" s="24">
        <v>0</v>
      </c>
      <c r="I10087" s="24">
        <v>0</v>
      </c>
      <c r="J10087" s="282">
        <v>15</v>
      </c>
      <c r="K10087" s="282">
        <v>0</v>
      </c>
    </row>
    <row r="10088" spans="1:11" x14ac:dyDescent="0.3">
      <c r="A10088" s="281" t="s">
        <v>2093</v>
      </c>
      <c r="B10088" s="281">
        <v>184</v>
      </c>
      <c r="C10088" s="24" t="str">
        <f t="shared" si="157"/>
        <v>archphase184</v>
      </c>
      <c r="D10088" s="281">
        <v>4211</v>
      </c>
      <c r="E10088" s="281">
        <v>1752</v>
      </c>
      <c r="F10088" s="281">
        <v>63496</v>
      </c>
      <c r="G10088" s="24">
        <v>100</v>
      </c>
      <c r="H10088" s="24">
        <v>0</v>
      </c>
      <c r="I10088" s="24">
        <v>0</v>
      </c>
      <c r="J10088" s="282">
        <v>15</v>
      </c>
      <c r="K10088" s="282">
        <v>0</v>
      </c>
    </row>
    <row r="10089" spans="1:11" x14ac:dyDescent="0.3">
      <c r="A10089" s="281" t="s">
        <v>2093</v>
      </c>
      <c r="B10089" s="281">
        <v>185</v>
      </c>
      <c r="C10089" s="24" t="str">
        <f t="shared" si="157"/>
        <v>archphase185</v>
      </c>
      <c r="D10089" s="281">
        <v>4256</v>
      </c>
      <c r="E10089" s="281">
        <v>1771</v>
      </c>
      <c r="F10089" s="281">
        <v>64425</v>
      </c>
      <c r="G10089" s="24">
        <v>100</v>
      </c>
      <c r="H10089" s="24">
        <v>0</v>
      </c>
      <c r="I10089" s="24">
        <v>0</v>
      </c>
      <c r="J10089" s="282">
        <v>15</v>
      </c>
      <c r="K10089" s="282">
        <v>0</v>
      </c>
    </row>
    <row r="10090" spans="1:11" x14ac:dyDescent="0.3">
      <c r="A10090" s="281" t="s">
        <v>2093</v>
      </c>
      <c r="B10090" s="281">
        <v>186</v>
      </c>
      <c r="C10090" s="24" t="str">
        <f t="shared" si="157"/>
        <v>archphase186</v>
      </c>
      <c r="D10090" s="281">
        <v>4301</v>
      </c>
      <c r="E10090" s="281">
        <v>1790</v>
      </c>
      <c r="F10090" s="281">
        <v>65167</v>
      </c>
      <c r="G10090" s="24">
        <v>100</v>
      </c>
      <c r="H10090" s="24">
        <v>0</v>
      </c>
      <c r="I10090" s="24">
        <v>0</v>
      </c>
      <c r="J10090" s="282">
        <v>15</v>
      </c>
      <c r="K10090" s="282">
        <v>0</v>
      </c>
    </row>
    <row r="10091" spans="1:11" x14ac:dyDescent="0.3">
      <c r="A10091" s="281" t="s">
        <v>2093</v>
      </c>
      <c r="B10091" s="281">
        <v>187</v>
      </c>
      <c r="C10091" s="24" t="str">
        <f t="shared" si="157"/>
        <v>archphase187</v>
      </c>
      <c r="D10091" s="281">
        <v>4347</v>
      </c>
      <c r="E10091" s="281">
        <v>1809</v>
      </c>
      <c r="F10091" s="281">
        <v>65916</v>
      </c>
      <c r="G10091" s="24">
        <v>100</v>
      </c>
      <c r="H10091" s="24">
        <v>0</v>
      </c>
      <c r="I10091" s="24">
        <v>0</v>
      </c>
      <c r="J10091" s="282">
        <v>15</v>
      </c>
      <c r="K10091" s="282">
        <v>0</v>
      </c>
    </row>
    <row r="10092" spans="1:11" x14ac:dyDescent="0.3">
      <c r="A10092" s="281" t="s">
        <v>2093</v>
      </c>
      <c r="B10092" s="281">
        <v>188</v>
      </c>
      <c r="C10092" s="24" t="str">
        <f t="shared" si="157"/>
        <v>archphase188</v>
      </c>
      <c r="D10092" s="281">
        <v>4394</v>
      </c>
      <c r="E10092" s="281">
        <v>1828</v>
      </c>
      <c r="F10092" s="281">
        <v>66674</v>
      </c>
      <c r="G10092" s="24">
        <v>100</v>
      </c>
      <c r="H10092" s="24">
        <v>0</v>
      </c>
      <c r="I10092" s="24">
        <v>0</v>
      </c>
      <c r="J10092" s="282">
        <v>15</v>
      </c>
      <c r="K10092" s="282">
        <v>0</v>
      </c>
    </row>
    <row r="10093" spans="1:11" x14ac:dyDescent="0.3">
      <c r="A10093" s="281" t="s">
        <v>2093</v>
      </c>
      <c r="B10093" s="281">
        <v>189</v>
      </c>
      <c r="C10093" s="24" t="str">
        <f t="shared" si="157"/>
        <v>archphase189</v>
      </c>
      <c r="D10093" s="281">
        <v>4440</v>
      </c>
      <c r="E10093" s="281">
        <v>1848</v>
      </c>
      <c r="F10093" s="281">
        <v>67579</v>
      </c>
      <c r="G10093" s="24">
        <v>100</v>
      </c>
      <c r="H10093" s="24">
        <v>0</v>
      </c>
      <c r="I10093" s="24">
        <v>0</v>
      </c>
      <c r="J10093" s="282">
        <v>15</v>
      </c>
      <c r="K10093" s="282">
        <v>0</v>
      </c>
    </row>
    <row r="10094" spans="1:11" x14ac:dyDescent="0.3">
      <c r="A10094" s="281" t="s">
        <v>2093</v>
      </c>
      <c r="B10094" s="281">
        <v>190</v>
      </c>
      <c r="C10094" s="24" t="str">
        <f t="shared" si="157"/>
        <v>archphase190</v>
      </c>
      <c r="D10094" s="281">
        <v>4488</v>
      </c>
      <c r="E10094" s="281">
        <v>1867</v>
      </c>
      <c r="F10094" s="281">
        <v>68355</v>
      </c>
      <c r="G10094" s="24">
        <v>100</v>
      </c>
      <c r="H10094" s="24">
        <v>0</v>
      </c>
      <c r="I10094" s="24">
        <v>0</v>
      </c>
      <c r="J10094" s="282">
        <v>15</v>
      </c>
      <c r="K10094" s="282">
        <v>0</v>
      </c>
    </row>
    <row r="10095" spans="1:11" x14ac:dyDescent="0.3">
      <c r="A10095" s="281" t="s">
        <v>2093</v>
      </c>
      <c r="B10095" s="281">
        <v>191</v>
      </c>
      <c r="C10095" s="24" t="str">
        <f t="shared" si="157"/>
        <v>archphase191</v>
      </c>
      <c r="D10095" s="281">
        <v>4535</v>
      </c>
      <c r="E10095" s="281">
        <v>1887</v>
      </c>
      <c r="F10095" s="281">
        <v>69140</v>
      </c>
      <c r="G10095" s="24">
        <v>100</v>
      </c>
      <c r="H10095" s="24">
        <v>0</v>
      </c>
      <c r="I10095" s="24">
        <v>0</v>
      </c>
      <c r="J10095" s="282">
        <v>15</v>
      </c>
      <c r="K10095" s="282">
        <v>0</v>
      </c>
    </row>
    <row r="10096" spans="1:11" x14ac:dyDescent="0.3">
      <c r="A10096" s="281" t="s">
        <v>2093</v>
      </c>
      <c r="B10096" s="281">
        <v>192</v>
      </c>
      <c r="C10096" s="24" t="str">
        <f t="shared" si="157"/>
        <v>archphase192</v>
      </c>
      <c r="D10096" s="281">
        <v>4584</v>
      </c>
      <c r="E10096" s="281">
        <v>1907</v>
      </c>
      <c r="F10096" s="281">
        <v>69934</v>
      </c>
      <c r="G10096" s="24">
        <v>100</v>
      </c>
      <c r="H10096" s="24">
        <v>0</v>
      </c>
      <c r="I10096" s="24">
        <v>0</v>
      </c>
      <c r="J10096" s="282">
        <v>15</v>
      </c>
      <c r="K10096" s="282">
        <v>0</v>
      </c>
    </row>
    <row r="10097" spans="1:11" x14ac:dyDescent="0.3">
      <c r="A10097" s="281" t="s">
        <v>2093</v>
      </c>
      <c r="B10097" s="281">
        <v>193</v>
      </c>
      <c r="C10097" s="24" t="str">
        <f t="shared" si="157"/>
        <v>archphase193</v>
      </c>
      <c r="D10097" s="281">
        <v>4632</v>
      </c>
      <c r="E10097" s="281">
        <v>1928</v>
      </c>
      <c r="F10097" s="281">
        <v>70955</v>
      </c>
      <c r="G10097" s="24">
        <v>100</v>
      </c>
      <c r="H10097" s="24">
        <v>0</v>
      </c>
      <c r="I10097" s="24">
        <v>0</v>
      </c>
      <c r="J10097" s="282">
        <v>15</v>
      </c>
      <c r="K10097" s="282">
        <v>0</v>
      </c>
    </row>
    <row r="10098" spans="1:11" x14ac:dyDescent="0.3">
      <c r="A10098" s="281" t="s">
        <v>2093</v>
      </c>
      <c r="B10098" s="281">
        <v>194</v>
      </c>
      <c r="C10098" s="24" t="str">
        <f t="shared" si="157"/>
        <v>archphase194</v>
      </c>
      <c r="D10098" s="281">
        <v>4682</v>
      </c>
      <c r="E10098" s="281">
        <v>1948</v>
      </c>
      <c r="F10098" s="281">
        <v>71768</v>
      </c>
      <c r="G10098" s="24">
        <v>100</v>
      </c>
      <c r="H10098" s="24">
        <v>0</v>
      </c>
      <c r="I10098" s="24">
        <v>0</v>
      </c>
      <c r="J10098" s="282">
        <v>15</v>
      </c>
      <c r="K10098" s="282">
        <v>0</v>
      </c>
    </row>
    <row r="10099" spans="1:11" x14ac:dyDescent="0.3">
      <c r="A10099" s="281" t="s">
        <v>2093</v>
      </c>
      <c r="B10099" s="281">
        <v>195</v>
      </c>
      <c r="C10099" s="24" t="str">
        <f t="shared" si="157"/>
        <v>archphase195</v>
      </c>
      <c r="D10099" s="281">
        <v>4731</v>
      </c>
      <c r="E10099" s="281">
        <v>1969</v>
      </c>
      <c r="F10099" s="281">
        <v>72590</v>
      </c>
      <c r="G10099" s="24">
        <v>100</v>
      </c>
      <c r="H10099" s="24">
        <v>0</v>
      </c>
      <c r="I10099" s="24">
        <v>0</v>
      </c>
      <c r="J10099" s="282">
        <v>15</v>
      </c>
      <c r="K10099" s="282">
        <v>0</v>
      </c>
    </row>
    <row r="10100" spans="1:11" x14ac:dyDescent="0.3">
      <c r="A10100" s="281" t="s">
        <v>2093</v>
      </c>
      <c r="B10100" s="281">
        <v>196</v>
      </c>
      <c r="C10100" s="24" t="str">
        <f t="shared" si="157"/>
        <v>archphase196</v>
      </c>
      <c r="D10100" s="281">
        <v>4781</v>
      </c>
      <c r="E10100" s="281">
        <v>1990</v>
      </c>
      <c r="F10100" s="281">
        <v>73422</v>
      </c>
      <c r="G10100" s="24">
        <v>100</v>
      </c>
      <c r="H10100" s="24">
        <v>0</v>
      </c>
      <c r="I10100" s="24">
        <v>0</v>
      </c>
      <c r="J10100" s="282">
        <v>15</v>
      </c>
      <c r="K10100" s="282">
        <v>0</v>
      </c>
    </row>
    <row r="10101" spans="1:11" x14ac:dyDescent="0.3">
      <c r="A10101" s="281" t="s">
        <v>2093</v>
      </c>
      <c r="B10101" s="281">
        <v>197</v>
      </c>
      <c r="C10101" s="24" t="str">
        <f t="shared" si="157"/>
        <v>archphase197</v>
      </c>
      <c r="D10101" s="281">
        <v>4832</v>
      </c>
      <c r="E10101" s="281">
        <v>2011</v>
      </c>
      <c r="F10101" s="281">
        <v>74492</v>
      </c>
      <c r="G10101" s="24">
        <v>100</v>
      </c>
      <c r="H10101" s="24">
        <v>0</v>
      </c>
      <c r="I10101" s="24">
        <v>0</v>
      </c>
      <c r="J10101" s="282">
        <v>15</v>
      </c>
      <c r="K10101" s="282">
        <v>0</v>
      </c>
    </row>
    <row r="10102" spans="1:11" x14ac:dyDescent="0.3">
      <c r="A10102" s="281" t="s">
        <v>2093</v>
      </c>
      <c r="B10102" s="281">
        <v>198</v>
      </c>
      <c r="C10102" s="24" t="str">
        <f t="shared" si="157"/>
        <v>archphase198</v>
      </c>
      <c r="D10102" s="281">
        <v>4883</v>
      </c>
      <c r="E10102" s="281">
        <v>2032</v>
      </c>
      <c r="F10102" s="281">
        <v>75345</v>
      </c>
      <c r="G10102" s="24">
        <v>100</v>
      </c>
      <c r="H10102" s="24">
        <v>0</v>
      </c>
      <c r="I10102" s="24">
        <v>0</v>
      </c>
      <c r="J10102" s="282">
        <v>15</v>
      </c>
      <c r="K10102" s="282">
        <v>0</v>
      </c>
    </row>
    <row r="10103" spans="1:11" x14ac:dyDescent="0.3">
      <c r="A10103" s="281" t="s">
        <v>2093</v>
      </c>
      <c r="B10103" s="281">
        <v>199</v>
      </c>
      <c r="C10103" s="24" t="str">
        <f t="shared" si="157"/>
        <v>archphase199</v>
      </c>
      <c r="D10103" s="281">
        <v>4935</v>
      </c>
      <c r="E10103" s="281">
        <v>2054</v>
      </c>
      <c r="F10103" s="281">
        <v>76206</v>
      </c>
      <c r="G10103" s="24">
        <v>100</v>
      </c>
      <c r="H10103" s="24">
        <v>0</v>
      </c>
      <c r="I10103" s="24">
        <v>0</v>
      </c>
      <c r="J10103" s="282">
        <v>15</v>
      </c>
      <c r="K10103" s="282">
        <v>0</v>
      </c>
    </row>
    <row r="10104" spans="1:11" x14ac:dyDescent="0.3">
      <c r="A10104" s="281" t="s">
        <v>2093</v>
      </c>
      <c r="B10104" s="281">
        <v>200</v>
      </c>
      <c r="C10104" s="24" t="str">
        <f t="shared" si="157"/>
        <v>archphase200</v>
      </c>
      <c r="D10104" s="281">
        <v>4987</v>
      </c>
      <c r="E10104" s="281">
        <v>2075</v>
      </c>
      <c r="F10104" s="281">
        <v>77078</v>
      </c>
      <c r="G10104" s="24">
        <v>100</v>
      </c>
      <c r="H10104" s="24">
        <v>0</v>
      </c>
      <c r="I10104" s="24">
        <v>0</v>
      </c>
      <c r="J10104" s="282">
        <v>15</v>
      </c>
      <c r="K10104" s="282">
        <v>0</v>
      </c>
    </row>
    <row r="10105" spans="1:11" x14ac:dyDescent="0.3">
      <c r="A10105" s="281" t="s">
        <v>2093</v>
      </c>
      <c r="B10105" s="281">
        <v>201</v>
      </c>
      <c r="C10105" s="24" t="str">
        <f t="shared" si="157"/>
        <v>archphase201</v>
      </c>
      <c r="D10105" s="281">
        <v>5439</v>
      </c>
      <c r="E10105" s="281">
        <v>2263</v>
      </c>
      <c r="F10105" s="281">
        <v>85137</v>
      </c>
      <c r="G10105" s="24">
        <v>100</v>
      </c>
      <c r="H10105" s="24">
        <v>0</v>
      </c>
      <c r="I10105" s="24">
        <v>0</v>
      </c>
      <c r="J10105" s="282">
        <v>15</v>
      </c>
      <c r="K10105" s="282">
        <v>0</v>
      </c>
    </row>
    <row r="10106" spans="1:11" x14ac:dyDescent="0.3">
      <c r="A10106" s="281" t="s">
        <v>2093</v>
      </c>
      <c r="B10106" s="281">
        <v>202</v>
      </c>
      <c r="C10106" s="24" t="str">
        <f t="shared" si="157"/>
        <v>archphase202</v>
      </c>
      <c r="D10106" s="281">
        <v>5496</v>
      </c>
      <c r="E10106" s="281">
        <v>2287</v>
      </c>
      <c r="F10106" s="281">
        <v>86198</v>
      </c>
      <c r="G10106" s="24">
        <v>100</v>
      </c>
      <c r="H10106" s="24">
        <v>0</v>
      </c>
      <c r="I10106" s="24">
        <v>0</v>
      </c>
      <c r="J10106" s="282">
        <v>15</v>
      </c>
      <c r="K10106" s="282">
        <v>0</v>
      </c>
    </row>
    <row r="10107" spans="1:11" x14ac:dyDescent="0.3">
      <c r="A10107" s="281" t="s">
        <v>2093</v>
      </c>
      <c r="B10107" s="281">
        <v>203</v>
      </c>
      <c r="C10107" s="24" t="str">
        <f t="shared" si="157"/>
        <v>archphase203</v>
      </c>
      <c r="D10107" s="281">
        <v>5554</v>
      </c>
      <c r="E10107" s="281">
        <v>2311</v>
      </c>
      <c r="F10107" s="281">
        <v>87243</v>
      </c>
      <c r="G10107" s="24">
        <v>100</v>
      </c>
      <c r="H10107" s="24">
        <v>0</v>
      </c>
      <c r="I10107" s="24">
        <v>0</v>
      </c>
      <c r="J10107" s="282">
        <v>15</v>
      </c>
      <c r="K10107" s="282">
        <v>0</v>
      </c>
    </row>
    <row r="10108" spans="1:11" x14ac:dyDescent="0.3">
      <c r="A10108" s="281" t="s">
        <v>2093</v>
      </c>
      <c r="B10108" s="281">
        <v>204</v>
      </c>
      <c r="C10108" s="24" t="str">
        <f t="shared" si="157"/>
        <v>archphase204</v>
      </c>
      <c r="D10108" s="281">
        <v>5613</v>
      </c>
      <c r="E10108" s="281">
        <v>2336</v>
      </c>
      <c r="F10108" s="281">
        <v>88299</v>
      </c>
      <c r="G10108" s="24">
        <v>100</v>
      </c>
      <c r="H10108" s="24">
        <v>0</v>
      </c>
      <c r="I10108" s="24">
        <v>0</v>
      </c>
      <c r="J10108" s="282">
        <v>15</v>
      </c>
      <c r="K10108" s="282">
        <v>0</v>
      </c>
    </row>
    <row r="10109" spans="1:11" x14ac:dyDescent="0.3">
      <c r="A10109" s="281" t="s">
        <v>2093</v>
      </c>
      <c r="B10109" s="281">
        <v>205</v>
      </c>
      <c r="C10109" s="24" t="str">
        <f t="shared" si="157"/>
        <v>archphase205</v>
      </c>
      <c r="D10109" s="281">
        <v>5672</v>
      </c>
      <c r="E10109" s="281">
        <v>2360</v>
      </c>
      <c r="F10109" s="281">
        <v>89733</v>
      </c>
      <c r="G10109" s="24">
        <v>100</v>
      </c>
      <c r="H10109" s="24">
        <v>0</v>
      </c>
      <c r="I10109" s="24">
        <v>0</v>
      </c>
      <c r="J10109" s="282">
        <v>15</v>
      </c>
      <c r="K10109" s="282">
        <v>0</v>
      </c>
    </row>
    <row r="10110" spans="1:11" x14ac:dyDescent="0.3">
      <c r="A10110" s="281" t="s">
        <v>2093</v>
      </c>
      <c r="B10110" s="281">
        <v>206</v>
      </c>
      <c r="C10110" s="24" t="str">
        <f t="shared" si="157"/>
        <v>archphase206</v>
      </c>
      <c r="D10110" s="281">
        <v>5732</v>
      </c>
      <c r="E10110" s="281">
        <v>2385</v>
      </c>
      <c r="F10110" s="281">
        <v>90911</v>
      </c>
      <c r="G10110" s="24">
        <v>100</v>
      </c>
      <c r="H10110" s="24">
        <v>0</v>
      </c>
      <c r="I10110" s="24">
        <v>0</v>
      </c>
      <c r="J10110" s="282">
        <v>15</v>
      </c>
      <c r="K10110" s="282">
        <v>0</v>
      </c>
    </row>
    <row r="10111" spans="1:11" x14ac:dyDescent="0.3">
      <c r="A10111" s="281" t="s">
        <v>2093</v>
      </c>
      <c r="B10111" s="281">
        <v>207</v>
      </c>
      <c r="C10111" s="24" t="str">
        <f t="shared" si="157"/>
        <v>archphase207</v>
      </c>
      <c r="D10111" s="281">
        <v>5792</v>
      </c>
      <c r="E10111" s="281">
        <v>2410</v>
      </c>
      <c r="F10111" s="281">
        <v>92104</v>
      </c>
      <c r="G10111" s="24">
        <v>100</v>
      </c>
      <c r="H10111" s="24">
        <v>0</v>
      </c>
      <c r="I10111" s="24">
        <v>0</v>
      </c>
      <c r="J10111" s="282">
        <v>15</v>
      </c>
      <c r="K10111" s="282">
        <v>0</v>
      </c>
    </row>
    <row r="10112" spans="1:11" x14ac:dyDescent="0.3">
      <c r="A10112" s="281" t="s">
        <v>2093</v>
      </c>
      <c r="B10112" s="281">
        <v>208</v>
      </c>
      <c r="C10112" s="24" t="str">
        <f t="shared" si="157"/>
        <v>archphase208</v>
      </c>
      <c r="D10112" s="281">
        <v>5853</v>
      </c>
      <c r="E10112" s="281">
        <v>2436</v>
      </c>
      <c r="F10112" s="281">
        <v>93281</v>
      </c>
      <c r="G10112" s="24">
        <v>100</v>
      </c>
      <c r="H10112" s="24">
        <v>0</v>
      </c>
      <c r="I10112" s="24">
        <v>0</v>
      </c>
      <c r="J10112" s="282">
        <v>15</v>
      </c>
      <c r="K10112" s="282">
        <v>0</v>
      </c>
    </row>
    <row r="10113" spans="1:11" x14ac:dyDescent="0.3">
      <c r="A10113" s="281" t="s">
        <v>2093</v>
      </c>
      <c r="B10113" s="281">
        <v>209</v>
      </c>
      <c r="C10113" s="24" t="str">
        <f t="shared" si="157"/>
        <v>archphase209</v>
      </c>
      <c r="D10113" s="281">
        <v>5915</v>
      </c>
      <c r="E10113" s="281">
        <v>2461</v>
      </c>
      <c r="F10113" s="281">
        <v>94536</v>
      </c>
      <c r="G10113" s="24">
        <v>100</v>
      </c>
      <c r="H10113" s="24">
        <v>0</v>
      </c>
      <c r="I10113" s="24">
        <v>0</v>
      </c>
      <c r="J10113" s="282">
        <v>15</v>
      </c>
      <c r="K10113" s="282">
        <v>0</v>
      </c>
    </row>
    <row r="10114" spans="1:11" x14ac:dyDescent="0.3">
      <c r="A10114" s="281" t="s">
        <v>2093</v>
      </c>
      <c r="B10114" s="281">
        <v>210</v>
      </c>
      <c r="C10114" s="24" t="str">
        <f t="shared" si="157"/>
        <v>archphase210</v>
      </c>
      <c r="D10114" s="281">
        <v>5977</v>
      </c>
      <c r="E10114" s="281">
        <v>2487</v>
      </c>
      <c r="F10114" s="281">
        <v>95743</v>
      </c>
      <c r="G10114" s="24">
        <v>100</v>
      </c>
      <c r="H10114" s="24">
        <v>0</v>
      </c>
      <c r="I10114" s="24">
        <v>0</v>
      </c>
      <c r="J10114" s="282">
        <v>15</v>
      </c>
      <c r="K10114" s="282">
        <v>0</v>
      </c>
    </row>
    <row r="10115" spans="1:11" x14ac:dyDescent="0.3">
      <c r="A10115" s="281" t="s">
        <v>2093</v>
      </c>
      <c r="B10115" s="281">
        <v>211</v>
      </c>
      <c r="C10115" s="24" t="str">
        <f t="shared" si="157"/>
        <v>archphase211</v>
      </c>
      <c r="D10115" s="281">
        <v>6040</v>
      </c>
      <c r="E10115" s="281">
        <v>2513</v>
      </c>
      <c r="F10115" s="281">
        <v>96998</v>
      </c>
      <c r="G10115" s="24">
        <v>100</v>
      </c>
      <c r="H10115" s="24">
        <v>0</v>
      </c>
      <c r="I10115" s="24">
        <v>0</v>
      </c>
      <c r="J10115" s="282">
        <v>15</v>
      </c>
      <c r="K10115" s="282">
        <v>0</v>
      </c>
    </row>
    <row r="10116" spans="1:11" x14ac:dyDescent="0.3">
      <c r="A10116" s="281" t="s">
        <v>2093</v>
      </c>
      <c r="B10116" s="281">
        <v>212</v>
      </c>
      <c r="C10116" s="24" t="str">
        <f t="shared" si="157"/>
        <v>archphase212</v>
      </c>
      <c r="D10116" s="281">
        <v>6103</v>
      </c>
      <c r="E10116" s="281">
        <v>2540</v>
      </c>
      <c r="F10116" s="281">
        <v>98269</v>
      </c>
      <c r="G10116" s="24">
        <v>100</v>
      </c>
      <c r="H10116" s="24">
        <v>0</v>
      </c>
      <c r="I10116" s="24">
        <v>0</v>
      </c>
      <c r="J10116" s="282">
        <v>15</v>
      </c>
      <c r="K10116" s="282">
        <v>0</v>
      </c>
    </row>
    <row r="10117" spans="1:11" x14ac:dyDescent="0.3">
      <c r="A10117" s="281" t="s">
        <v>2093</v>
      </c>
      <c r="B10117" s="281">
        <v>213</v>
      </c>
      <c r="C10117" s="24" t="str">
        <f t="shared" si="157"/>
        <v>archphase213</v>
      </c>
      <c r="D10117" s="281">
        <v>6167</v>
      </c>
      <c r="E10117" s="281">
        <v>2566</v>
      </c>
      <c r="F10117" s="281">
        <v>99556</v>
      </c>
      <c r="G10117" s="24">
        <v>100</v>
      </c>
      <c r="H10117" s="24">
        <v>0</v>
      </c>
      <c r="I10117" s="24">
        <v>0</v>
      </c>
      <c r="J10117" s="282">
        <v>15</v>
      </c>
      <c r="K10117" s="282">
        <v>0</v>
      </c>
    </row>
    <row r="10118" spans="1:11" x14ac:dyDescent="0.3">
      <c r="A10118" s="281" t="s">
        <v>2093</v>
      </c>
      <c r="B10118" s="281">
        <v>214</v>
      </c>
      <c r="C10118" s="24" t="str">
        <f t="shared" ref="C10118:C10181" si="158">A10118&amp;B10118</f>
        <v>archphase214</v>
      </c>
      <c r="D10118" s="281">
        <v>6232</v>
      </c>
      <c r="E10118" s="281">
        <v>2593</v>
      </c>
      <c r="F10118" s="281">
        <v>100860</v>
      </c>
      <c r="G10118" s="24">
        <v>100</v>
      </c>
      <c r="H10118" s="24">
        <v>0</v>
      </c>
      <c r="I10118" s="24">
        <v>0</v>
      </c>
      <c r="J10118" s="282">
        <v>15</v>
      </c>
      <c r="K10118" s="282">
        <v>0</v>
      </c>
    </row>
    <row r="10119" spans="1:11" x14ac:dyDescent="0.3">
      <c r="A10119" s="281" t="s">
        <v>2093</v>
      </c>
      <c r="B10119" s="281">
        <v>215</v>
      </c>
      <c r="C10119" s="24" t="str">
        <f t="shared" si="158"/>
        <v>archphase215</v>
      </c>
      <c r="D10119" s="281">
        <v>6297</v>
      </c>
      <c r="E10119" s="281">
        <v>2621</v>
      </c>
      <c r="F10119" s="281">
        <v>102145</v>
      </c>
      <c r="G10119" s="24">
        <v>100</v>
      </c>
      <c r="H10119" s="24">
        <v>0</v>
      </c>
      <c r="I10119" s="24">
        <v>0</v>
      </c>
      <c r="J10119" s="282">
        <v>15</v>
      </c>
      <c r="K10119" s="282">
        <v>0</v>
      </c>
    </row>
    <row r="10120" spans="1:11" x14ac:dyDescent="0.3">
      <c r="A10120" s="281" t="s">
        <v>2093</v>
      </c>
      <c r="B10120" s="281">
        <v>216</v>
      </c>
      <c r="C10120" s="24" t="str">
        <f t="shared" si="158"/>
        <v>archphase216</v>
      </c>
      <c r="D10120" s="281">
        <v>6363</v>
      </c>
      <c r="E10120" s="281">
        <v>2648</v>
      </c>
      <c r="F10120" s="281">
        <v>103481</v>
      </c>
      <c r="G10120" s="24">
        <v>100</v>
      </c>
      <c r="H10120" s="24">
        <v>0</v>
      </c>
      <c r="I10120" s="24">
        <v>0</v>
      </c>
      <c r="J10120" s="282">
        <v>15</v>
      </c>
      <c r="K10120" s="282">
        <v>0</v>
      </c>
    </row>
    <row r="10121" spans="1:11" x14ac:dyDescent="0.3">
      <c r="A10121" s="281" t="s">
        <v>2093</v>
      </c>
      <c r="B10121" s="281">
        <v>217</v>
      </c>
      <c r="C10121" s="24" t="str">
        <f t="shared" si="158"/>
        <v>archphase217</v>
      </c>
      <c r="D10121" s="281">
        <v>6430</v>
      </c>
      <c r="E10121" s="281">
        <v>2676</v>
      </c>
      <c r="F10121" s="281">
        <v>104726</v>
      </c>
      <c r="G10121" s="24">
        <v>100</v>
      </c>
      <c r="H10121" s="24">
        <v>0</v>
      </c>
      <c r="I10121" s="24">
        <v>0</v>
      </c>
      <c r="J10121" s="282">
        <v>15</v>
      </c>
      <c r="K10121" s="282">
        <v>0</v>
      </c>
    </row>
    <row r="10122" spans="1:11" x14ac:dyDescent="0.3">
      <c r="A10122" s="281" t="s">
        <v>2093</v>
      </c>
      <c r="B10122" s="281">
        <v>218</v>
      </c>
      <c r="C10122" s="24" t="str">
        <f t="shared" si="158"/>
        <v>archphase218</v>
      </c>
      <c r="D10122" s="281">
        <v>6497</v>
      </c>
      <c r="E10122" s="281">
        <v>2704</v>
      </c>
      <c r="F10122" s="281">
        <v>106022</v>
      </c>
      <c r="G10122" s="24">
        <v>100</v>
      </c>
      <c r="H10122" s="24">
        <v>0</v>
      </c>
      <c r="I10122" s="24">
        <v>0</v>
      </c>
      <c r="J10122" s="282">
        <v>15</v>
      </c>
      <c r="K10122" s="282">
        <v>0</v>
      </c>
    </row>
    <row r="10123" spans="1:11" x14ac:dyDescent="0.3">
      <c r="A10123" s="281" t="s">
        <v>2093</v>
      </c>
      <c r="B10123" s="281">
        <v>219</v>
      </c>
      <c r="C10123" s="24" t="str">
        <f t="shared" si="158"/>
        <v>archphase219</v>
      </c>
      <c r="D10123" s="281">
        <v>6565</v>
      </c>
      <c r="E10123" s="281">
        <v>2732</v>
      </c>
      <c r="F10123" s="281">
        <v>107297</v>
      </c>
      <c r="G10123" s="24">
        <v>100</v>
      </c>
      <c r="H10123" s="24">
        <v>0</v>
      </c>
      <c r="I10123" s="24">
        <v>0</v>
      </c>
      <c r="J10123" s="282">
        <v>15</v>
      </c>
      <c r="K10123" s="282">
        <v>0</v>
      </c>
    </row>
    <row r="10124" spans="1:11" x14ac:dyDescent="0.3">
      <c r="A10124" s="281" t="s">
        <v>2093</v>
      </c>
      <c r="B10124" s="281">
        <v>220</v>
      </c>
      <c r="C10124" s="24" t="str">
        <f t="shared" si="158"/>
        <v>archphase220</v>
      </c>
      <c r="D10124" s="281">
        <v>6634</v>
      </c>
      <c r="E10124" s="281">
        <v>2760</v>
      </c>
      <c r="F10124" s="281">
        <v>108587</v>
      </c>
      <c r="G10124" s="24">
        <v>100</v>
      </c>
      <c r="H10124" s="24">
        <v>0</v>
      </c>
      <c r="I10124" s="24">
        <v>0</v>
      </c>
      <c r="J10124" s="282">
        <v>15</v>
      </c>
      <c r="K10124" s="282">
        <v>0</v>
      </c>
    </row>
    <row r="10125" spans="1:11" x14ac:dyDescent="0.3">
      <c r="A10125" s="281" t="s">
        <v>2093</v>
      </c>
      <c r="B10125" s="281">
        <v>221</v>
      </c>
      <c r="C10125" s="24" t="str">
        <f t="shared" si="158"/>
        <v>archphase221</v>
      </c>
      <c r="D10125" s="281">
        <v>7234</v>
      </c>
      <c r="E10125" s="281">
        <v>3010</v>
      </c>
      <c r="F10125" s="281">
        <v>119595</v>
      </c>
      <c r="G10125" s="24">
        <v>100</v>
      </c>
      <c r="H10125" s="24">
        <v>0</v>
      </c>
      <c r="I10125" s="24">
        <v>0</v>
      </c>
      <c r="J10125" s="282">
        <v>15</v>
      </c>
      <c r="K10125" s="282">
        <v>0</v>
      </c>
    </row>
    <row r="10126" spans="1:11" x14ac:dyDescent="0.3">
      <c r="A10126" s="281" t="s">
        <v>2093</v>
      </c>
      <c r="B10126" s="281">
        <v>222</v>
      </c>
      <c r="C10126" s="24" t="str">
        <f t="shared" si="158"/>
        <v>archphase222</v>
      </c>
      <c r="D10126" s="281">
        <v>7309</v>
      </c>
      <c r="E10126" s="281">
        <v>3042</v>
      </c>
      <c r="F10126" s="281">
        <v>121147</v>
      </c>
      <c r="G10126" s="24">
        <v>100</v>
      </c>
      <c r="H10126" s="24">
        <v>0</v>
      </c>
      <c r="I10126" s="24">
        <v>0</v>
      </c>
      <c r="J10126" s="282">
        <v>15</v>
      </c>
      <c r="K10126" s="282">
        <v>0</v>
      </c>
    </row>
    <row r="10127" spans="1:11" x14ac:dyDescent="0.3">
      <c r="A10127" s="281" t="s">
        <v>2093</v>
      </c>
      <c r="B10127" s="281">
        <v>223</v>
      </c>
      <c r="C10127" s="24" t="str">
        <f t="shared" si="158"/>
        <v>archphase223</v>
      </c>
      <c r="D10127" s="281">
        <v>7385</v>
      </c>
      <c r="E10127" s="281">
        <v>3073</v>
      </c>
      <c r="F10127" s="281">
        <v>122652</v>
      </c>
      <c r="G10127" s="24">
        <v>100</v>
      </c>
      <c r="H10127" s="24">
        <v>0</v>
      </c>
      <c r="I10127" s="24">
        <v>0</v>
      </c>
      <c r="J10127" s="282">
        <v>15</v>
      </c>
      <c r="K10127" s="282">
        <v>0</v>
      </c>
    </row>
    <row r="10128" spans="1:11" x14ac:dyDescent="0.3">
      <c r="A10128" s="281" t="s">
        <v>2093</v>
      </c>
      <c r="B10128" s="281">
        <v>224</v>
      </c>
      <c r="C10128" s="24" t="str">
        <f t="shared" si="158"/>
        <v>archphase224</v>
      </c>
      <c r="D10128" s="281">
        <v>7462</v>
      </c>
      <c r="E10128" s="281">
        <v>3105</v>
      </c>
      <c r="F10128" s="281">
        <v>124243</v>
      </c>
      <c r="G10128" s="24">
        <v>100</v>
      </c>
      <c r="H10128" s="24">
        <v>0</v>
      </c>
      <c r="I10128" s="24">
        <v>0</v>
      </c>
      <c r="J10128" s="282">
        <v>15</v>
      </c>
      <c r="K10128" s="282">
        <v>0</v>
      </c>
    </row>
    <row r="10129" spans="1:11" x14ac:dyDescent="0.3">
      <c r="A10129" s="281" t="s">
        <v>2093</v>
      </c>
      <c r="B10129" s="281">
        <v>225</v>
      </c>
      <c r="C10129" s="24" t="str">
        <f t="shared" si="158"/>
        <v>archphase225</v>
      </c>
      <c r="D10129" s="281">
        <v>7540</v>
      </c>
      <c r="E10129" s="281">
        <v>3138</v>
      </c>
      <c r="F10129" s="281">
        <v>125853</v>
      </c>
      <c r="G10129" s="24">
        <v>100</v>
      </c>
      <c r="H10129" s="24">
        <v>0</v>
      </c>
      <c r="I10129" s="24">
        <v>0</v>
      </c>
      <c r="J10129" s="282">
        <v>15</v>
      </c>
      <c r="K10129" s="282">
        <v>0</v>
      </c>
    </row>
    <row r="10130" spans="1:11" x14ac:dyDescent="0.3">
      <c r="A10130" s="281" t="s">
        <v>2093</v>
      </c>
      <c r="B10130" s="281">
        <v>226</v>
      </c>
      <c r="C10130" s="24" t="str">
        <f t="shared" si="158"/>
        <v>archphase226</v>
      </c>
      <c r="D10130" s="281">
        <v>7618</v>
      </c>
      <c r="E10130" s="281">
        <v>3170</v>
      </c>
      <c r="F10130" s="281">
        <v>127414</v>
      </c>
      <c r="G10130" s="24">
        <v>100</v>
      </c>
      <c r="H10130" s="24">
        <v>0</v>
      </c>
      <c r="I10130" s="24">
        <v>0</v>
      </c>
      <c r="J10130" s="282">
        <v>15</v>
      </c>
      <c r="K10130" s="282">
        <v>0</v>
      </c>
    </row>
    <row r="10131" spans="1:11" x14ac:dyDescent="0.3">
      <c r="A10131" s="281" t="s">
        <v>2093</v>
      </c>
      <c r="B10131" s="281">
        <v>227</v>
      </c>
      <c r="C10131" s="24" t="str">
        <f t="shared" si="158"/>
        <v>archphase227</v>
      </c>
      <c r="D10131" s="281">
        <v>7698</v>
      </c>
      <c r="E10131" s="281">
        <v>3203</v>
      </c>
      <c r="F10131" s="281">
        <v>129064</v>
      </c>
      <c r="G10131" s="24">
        <v>100</v>
      </c>
      <c r="H10131" s="24">
        <v>0</v>
      </c>
      <c r="I10131" s="24">
        <v>0</v>
      </c>
      <c r="J10131" s="282">
        <v>15</v>
      </c>
      <c r="K10131" s="282">
        <v>0</v>
      </c>
    </row>
    <row r="10132" spans="1:11" x14ac:dyDescent="0.3">
      <c r="A10132" s="281" t="s">
        <v>2093</v>
      </c>
      <c r="B10132" s="281">
        <v>228</v>
      </c>
      <c r="C10132" s="24" t="str">
        <f t="shared" si="158"/>
        <v>archphase228</v>
      </c>
      <c r="D10132" s="281">
        <v>7778</v>
      </c>
      <c r="E10132" s="281">
        <v>3237</v>
      </c>
      <c r="F10132" s="281">
        <v>130663</v>
      </c>
      <c r="G10132" s="24">
        <v>100</v>
      </c>
      <c r="H10132" s="24">
        <v>0</v>
      </c>
      <c r="I10132" s="24">
        <v>0</v>
      </c>
      <c r="J10132" s="282">
        <v>15</v>
      </c>
      <c r="K10132" s="282">
        <v>0</v>
      </c>
    </row>
    <row r="10133" spans="1:11" x14ac:dyDescent="0.3">
      <c r="A10133" s="281" t="s">
        <v>2093</v>
      </c>
      <c r="B10133" s="281">
        <v>229</v>
      </c>
      <c r="C10133" s="24" t="str">
        <f t="shared" si="158"/>
        <v>archphase229</v>
      </c>
      <c r="D10133" s="281">
        <v>7859</v>
      </c>
      <c r="E10133" s="281">
        <v>3270</v>
      </c>
      <c r="F10133" s="281">
        <v>132354</v>
      </c>
      <c r="G10133" s="24">
        <v>100</v>
      </c>
      <c r="H10133" s="24">
        <v>0</v>
      </c>
      <c r="I10133" s="24">
        <v>0</v>
      </c>
      <c r="J10133" s="282">
        <v>15</v>
      </c>
      <c r="K10133" s="282">
        <v>0</v>
      </c>
    </row>
    <row r="10134" spans="1:11" x14ac:dyDescent="0.3">
      <c r="A10134" s="281" t="s">
        <v>2093</v>
      </c>
      <c r="B10134" s="281">
        <v>230</v>
      </c>
      <c r="C10134" s="24" t="str">
        <f t="shared" si="158"/>
        <v>archphase230</v>
      </c>
      <c r="D10134" s="281">
        <v>7940</v>
      </c>
      <c r="E10134" s="281">
        <v>3304</v>
      </c>
      <c r="F10134" s="281">
        <v>133992</v>
      </c>
      <c r="G10134" s="24">
        <v>100</v>
      </c>
      <c r="H10134" s="24">
        <v>0</v>
      </c>
      <c r="I10134" s="24">
        <v>0</v>
      </c>
      <c r="J10134" s="282">
        <v>15</v>
      </c>
      <c r="K10134" s="282">
        <v>0</v>
      </c>
    </row>
    <row r="10135" spans="1:11" x14ac:dyDescent="0.3">
      <c r="A10135" s="281" t="s">
        <v>2093</v>
      </c>
      <c r="B10135" s="281">
        <v>231</v>
      </c>
      <c r="C10135" s="24" t="str">
        <f t="shared" si="158"/>
        <v>archphase231</v>
      </c>
      <c r="D10135" s="281">
        <v>8023</v>
      </c>
      <c r="E10135" s="281">
        <v>3339</v>
      </c>
      <c r="F10135" s="281">
        <v>135724</v>
      </c>
      <c r="G10135" s="24">
        <v>100</v>
      </c>
      <c r="H10135" s="24">
        <v>0</v>
      </c>
      <c r="I10135" s="24">
        <v>0</v>
      </c>
      <c r="J10135" s="282">
        <v>15</v>
      </c>
      <c r="K10135" s="282">
        <v>0</v>
      </c>
    </row>
    <row r="10136" spans="1:11" x14ac:dyDescent="0.3">
      <c r="A10136" s="281" t="s">
        <v>2093</v>
      </c>
      <c r="B10136" s="281">
        <v>232</v>
      </c>
      <c r="C10136" s="24" t="str">
        <f t="shared" si="158"/>
        <v>archphase232</v>
      </c>
      <c r="D10136" s="281">
        <v>8106</v>
      </c>
      <c r="E10136" s="281">
        <v>3373</v>
      </c>
      <c r="F10136" s="281">
        <v>137478</v>
      </c>
      <c r="G10136" s="24">
        <v>100</v>
      </c>
      <c r="H10136" s="24">
        <v>0</v>
      </c>
      <c r="I10136" s="24">
        <v>0</v>
      </c>
      <c r="J10136" s="282">
        <v>15</v>
      </c>
      <c r="K10136" s="282">
        <v>0</v>
      </c>
    </row>
    <row r="10137" spans="1:11" x14ac:dyDescent="0.3">
      <c r="A10137" s="281" t="s">
        <v>2093</v>
      </c>
      <c r="B10137" s="281">
        <v>233</v>
      </c>
      <c r="C10137" s="24" t="str">
        <f t="shared" si="158"/>
        <v>archphase233</v>
      </c>
      <c r="D10137" s="281">
        <v>8190</v>
      </c>
      <c r="E10137" s="281">
        <v>3408</v>
      </c>
      <c r="F10137" s="281">
        <v>139177</v>
      </c>
      <c r="G10137" s="24">
        <v>100</v>
      </c>
      <c r="H10137" s="24">
        <v>0</v>
      </c>
      <c r="I10137" s="24">
        <v>0</v>
      </c>
      <c r="J10137" s="282">
        <v>15</v>
      </c>
      <c r="K10137" s="282">
        <v>0</v>
      </c>
    </row>
    <row r="10138" spans="1:11" x14ac:dyDescent="0.3">
      <c r="A10138" s="281" t="s">
        <v>2093</v>
      </c>
      <c r="B10138" s="281">
        <v>234</v>
      </c>
      <c r="C10138" s="24" t="str">
        <f t="shared" si="158"/>
        <v>archphase234</v>
      </c>
      <c r="D10138" s="281">
        <v>8275</v>
      </c>
      <c r="E10138" s="281">
        <v>3444</v>
      </c>
      <c r="F10138" s="281">
        <v>140974</v>
      </c>
      <c r="G10138" s="24">
        <v>100</v>
      </c>
      <c r="H10138" s="24">
        <v>0</v>
      </c>
      <c r="I10138" s="24">
        <v>0</v>
      </c>
      <c r="J10138" s="282">
        <v>15</v>
      </c>
      <c r="K10138" s="282">
        <v>0</v>
      </c>
    </row>
    <row r="10139" spans="1:11" x14ac:dyDescent="0.3">
      <c r="A10139" s="281" t="s">
        <v>2093</v>
      </c>
      <c r="B10139" s="281">
        <v>235</v>
      </c>
      <c r="C10139" s="24" t="str">
        <f t="shared" si="158"/>
        <v>archphase235</v>
      </c>
      <c r="D10139" s="281">
        <v>8360</v>
      </c>
      <c r="E10139" s="281">
        <v>3479</v>
      </c>
      <c r="F10139" s="281">
        <v>142715</v>
      </c>
      <c r="G10139" s="24">
        <v>100</v>
      </c>
      <c r="H10139" s="24">
        <v>0</v>
      </c>
      <c r="I10139" s="24">
        <v>0</v>
      </c>
      <c r="J10139" s="282">
        <v>15</v>
      </c>
      <c r="K10139" s="282">
        <v>0</v>
      </c>
    </row>
    <row r="10140" spans="1:11" x14ac:dyDescent="0.3">
      <c r="A10140" s="281" t="s">
        <v>2093</v>
      </c>
      <c r="B10140" s="281">
        <v>236</v>
      </c>
      <c r="C10140" s="24" t="str">
        <f t="shared" si="158"/>
        <v>archphase236</v>
      </c>
      <c r="D10140" s="281">
        <v>8447</v>
      </c>
      <c r="E10140" s="281">
        <v>3515</v>
      </c>
      <c r="F10140" s="281">
        <v>144555</v>
      </c>
      <c r="G10140" s="24">
        <v>100</v>
      </c>
      <c r="H10140" s="24">
        <v>0</v>
      </c>
      <c r="I10140" s="24">
        <v>0</v>
      </c>
      <c r="J10140" s="282">
        <v>15</v>
      </c>
      <c r="K10140" s="282">
        <v>0</v>
      </c>
    </row>
    <row r="10141" spans="1:11" x14ac:dyDescent="0.3">
      <c r="A10141" s="281" t="s">
        <v>2093</v>
      </c>
      <c r="B10141" s="281">
        <v>237</v>
      </c>
      <c r="C10141" s="24" t="str">
        <f t="shared" si="158"/>
        <v>archphase237</v>
      </c>
      <c r="D10141" s="281">
        <v>8534</v>
      </c>
      <c r="E10141" s="281">
        <v>3552</v>
      </c>
      <c r="F10141" s="281">
        <v>146338</v>
      </c>
      <c r="G10141" s="24">
        <v>100</v>
      </c>
      <c r="H10141" s="24">
        <v>0</v>
      </c>
      <c r="I10141" s="24">
        <v>0</v>
      </c>
      <c r="J10141" s="282">
        <v>15</v>
      </c>
      <c r="K10141" s="282">
        <v>0</v>
      </c>
    </row>
    <row r="10142" spans="1:11" x14ac:dyDescent="0.3">
      <c r="A10142" s="281" t="s">
        <v>2093</v>
      </c>
      <c r="B10142" s="281">
        <v>238</v>
      </c>
      <c r="C10142" s="24" t="str">
        <f t="shared" si="158"/>
        <v>archphase238</v>
      </c>
      <c r="D10142" s="281">
        <v>8623</v>
      </c>
      <c r="E10142" s="281">
        <v>3588</v>
      </c>
      <c r="F10142" s="281">
        <v>148224</v>
      </c>
      <c r="G10142" s="24">
        <v>100</v>
      </c>
      <c r="H10142" s="24">
        <v>0</v>
      </c>
      <c r="I10142" s="24">
        <v>0</v>
      </c>
      <c r="J10142" s="282">
        <v>15</v>
      </c>
      <c r="K10142" s="282">
        <v>0</v>
      </c>
    </row>
    <row r="10143" spans="1:11" x14ac:dyDescent="0.3">
      <c r="A10143" s="281" t="s">
        <v>2093</v>
      </c>
      <c r="B10143" s="281">
        <v>239</v>
      </c>
      <c r="C10143" s="24" t="str">
        <f t="shared" si="158"/>
        <v>archphase239</v>
      </c>
      <c r="D10143" s="281">
        <v>8712</v>
      </c>
      <c r="E10143" s="281">
        <v>3625</v>
      </c>
      <c r="F10143" s="281">
        <v>150051</v>
      </c>
      <c r="G10143" s="24">
        <v>100</v>
      </c>
      <c r="H10143" s="24">
        <v>0</v>
      </c>
      <c r="I10143" s="24">
        <v>0</v>
      </c>
      <c r="J10143" s="282">
        <v>15</v>
      </c>
      <c r="K10143" s="282">
        <v>0</v>
      </c>
    </row>
    <row r="10144" spans="1:11" x14ac:dyDescent="0.3">
      <c r="A10144" s="281" t="s">
        <v>2093</v>
      </c>
      <c r="B10144" s="281">
        <v>240</v>
      </c>
      <c r="C10144" s="24" t="str">
        <f t="shared" si="158"/>
        <v>archphase240</v>
      </c>
      <c r="D10144" s="281">
        <v>8802</v>
      </c>
      <c r="E10144" s="281">
        <v>3663</v>
      </c>
      <c r="F10144" s="281">
        <v>151982</v>
      </c>
      <c r="G10144" s="24">
        <v>100</v>
      </c>
      <c r="H10144" s="24">
        <v>0</v>
      </c>
      <c r="I10144" s="24">
        <v>0</v>
      </c>
      <c r="J10144" s="282">
        <v>15</v>
      </c>
      <c r="K10144" s="282">
        <v>0</v>
      </c>
    </row>
    <row r="10145" spans="1:11" x14ac:dyDescent="0.3">
      <c r="A10145" s="281" t="s">
        <v>2093</v>
      </c>
      <c r="B10145" s="281">
        <v>241</v>
      </c>
      <c r="C10145" s="24" t="str">
        <f t="shared" si="158"/>
        <v>archphase241</v>
      </c>
      <c r="D10145" s="281">
        <v>9597</v>
      </c>
      <c r="E10145" s="281">
        <v>3994</v>
      </c>
      <c r="F10145" s="281">
        <v>167809</v>
      </c>
      <c r="G10145" s="24">
        <v>100</v>
      </c>
      <c r="H10145" s="24">
        <v>0</v>
      </c>
      <c r="I10145" s="24">
        <v>0</v>
      </c>
      <c r="J10145" s="282">
        <v>15</v>
      </c>
      <c r="K10145" s="282">
        <v>0</v>
      </c>
    </row>
    <row r="10146" spans="1:11" x14ac:dyDescent="0.3">
      <c r="A10146" s="281" t="s">
        <v>2093</v>
      </c>
      <c r="B10146" s="281">
        <v>242</v>
      </c>
      <c r="C10146" s="24" t="str">
        <f t="shared" si="158"/>
        <v>archphase242</v>
      </c>
      <c r="D10146" s="281">
        <v>9696</v>
      </c>
      <c r="E10146" s="281">
        <v>4035</v>
      </c>
      <c r="F10146" s="281">
        <v>169964</v>
      </c>
      <c r="G10146" s="24">
        <v>100</v>
      </c>
      <c r="H10146" s="24">
        <v>0</v>
      </c>
      <c r="I10146" s="24">
        <v>0</v>
      </c>
      <c r="J10146" s="282">
        <v>15</v>
      </c>
      <c r="K10146" s="282">
        <v>0</v>
      </c>
    </row>
    <row r="10147" spans="1:11" x14ac:dyDescent="0.3">
      <c r="A10147" s="281" t="s">
        <v>2093</v>
      </c>
      <c r="B10147" s="281">
        <v>243</v>
      </c>
      <c r="C10147" s="24" t="str">
        <f t="shared" si="158"/>
        <v>archphase243</v>
      </c>
      <c r="D10147" s="281">
        <v>9796</v>
      </c>
      <c r="E10147" s="281">
        <v>4077</v>
      </c>
      <c r="F10147" s="281">
        <v>172369</v>
      </c>
      <c r="G10147" s="24">
        <v>100</v>
      </c>
      <c r="H10147" s="24">
        <v>0</v>
      </c>
      <c r="I10147" s="24">
        <v>0</v>
      </c>
      <c r="J10147" s="282">
        <v>15</v>
      </c>
      <c r="K10147" s="282">
        <v>0</v>
      </c>
    </row>
    <row r="10148" spans="1:11" x14ac:dyDescent="0.3">
      <c r="A10148" s="281" t="s">
        <v>2093</v>
      </c>
      <c r="B10148" s="281">
        <v>244</v>
      </c>
      <c r="C10148" s="24" t="str">
        <f t="shared" si="158"/>
        <v>archphase244</v>
      </c>
      <c r="D10148" s="281">
        <v>9897</v>
      </c>
      <c r="E10148" s="281">
        <v>4119</v>
      </c>
      <c r="F10148" s="281">
        <v>174580</v>
      </c>
      <c r="G10148" s="24">
        <v>100</v>
      </c>
      <c r="H10148" s="24">
        <v>0</v>
      </c>
      <c r="I10148" s="24">
        <v>0</v>
      </c>
      <c r="J10148" s="282">
        <v>15</v>
      </c>
      <c r="K10148" s="282">
        <v>0</v>
      </c>
    </row>
    <row r="10149" spans="1:11" x14ac:dyDescent="0.3">
      <c r="A10149" s="281" t="s">
        <v>2093</v>
      </c>
      <c r="B10149" s="281">
        <v>245</v>
      </c>
      <c r="C10149" s="24" t="str">
        <f t="shared" si="158"/>
        <v>archphase245</v>
      </c>
      <c r="D10149" s="281">
        <v>9999</v>
      </c>
      <c r="E10149" s="281">
        <v>4161</v>
      </c>
      <c r="F10149" s="281">
        <v>177020</v>
      </c>
      <c r="G10149" s="24">
        <v>100</v>
      </c>
      <c r="H10149" s="24">
        <v>0</v>
      </c>
      <c r="I10149" s="24">
        <v>0</v>
      </c>
      <c r="J10149" s="282">
        <v>15</v>
      </c>
      <c r="K10149" s="282">
        <v>0</v>
      </c>
    </row>
    <row r="10150" spans="1:11" x14ac:dyDescent="0.3">
      <c r="A10150" s="281" t="s">
        <v>2093</v>
      </c>
      <c r="B10150" s="281">
        <v>246</v>
      </c>
      <c r="C10150" s="24" t="str">
        <f t="shared" si="158"/>
        <v>archphase246</v>
      </c>
      <c r="D10150" s="281">
        <v>10101</v>
      </c>
      <c r="E10150" s="281">
        <v>4204</v>
      </c>
      <c r="F10150" s="281">
        <v>179001</v>
      </c>
      <c r="G10150" s="24">
        <v>100</v>
      </c>
      <c r="H10150" s="24">
        <v>0</v>
      </c>
      <c r="I10150" s="24">
        <v>0</v>
      </c>
      <c r="J10150" s="282">
        <v>15</v>
      </c>
      <c r="K10150" s="282">
        <v>0</v>
      </c>
    </row>
    <row r="10151" spans="1:11" x14ac:dyDescent="0.3">
      <c r="A10151" s="281" t="s">
        <v>2093</v>
      </c>
      <c r="B10151" s="281">
        <v>247</v>
      </c>
      <c r="C10151" s="24" t="str">
        <f t="shared" si="158"/>
        <v>archphase247</v>
      </c>
      <c r="D10151" s="281">
        <v>10205</v>
      </c>
      <c r="E10151" s="281">
        <v>4247</v>
      </c>
      <c r="F10151" s="281">
        <v>181501</v>
      </c>
      <c r="G10151" s="24">
        <v>100</v>
      </c>
      <c r="H10151" s="24">
        <v>0</v>
      </c>
      <c r="I10151" s="24">
        <v>0</v>
      </c>
      <c r="J10151" s="282">
        <v>15</v>
      </c>
      <c r="K10151" s="282">
        <v>0</v>
      </c>
    </row>
    <row r="10152" spans="1:11" x14ac:dyDescent="0.3">
      <c r="A10152" s="281" t="s">
        <v>2093</v>
      </c>
      <c r="B10152" s="281">
        <v>248</v>
      </c>
      <c r="C10152" s="24" t="str">
        <f t="shared" si="158"/>
        <v>archphase248</v>
      </c>
      <c r="D10152" s="281">
        <v>10310</v>
      </c>
      <c r="E10152" s="281">
        <v>4291</v>
      </c>
      <c r="F10152" s="281">
        <v>183530</v>
      </c>
      <c r="G10152" s="24">
        <v>100</v>
      </c>
      <c r="H10152" s="24">
        <v>0</v>
      </c>
      <c r="I10152" s="24">
        <v>0</v>
      </c>
      <c r="J10152" s="282">
        <v>15</v>
      </c>
      <c r="K10152" s="282">
        <v>0</v>
      </c>
    </row>
    <row r="10153" spans="1:11" x14ac:dyDescent="0.3">
      <c r="A10153" s="281" t="s">
        <v>2093</v>
      </c>
      <c r="B10153" s="281">
        <v>249</v>
      </c>
      <c r="C10153" s="24" t="str">
        <f t="shared" si="158"/>
        <v>archphase249</v>
      </c>
      <c r="D10153" s="281">
        <v>10416</v>
      </c>
      <c r="E10153" s="281">
        <v>4335</v>
      </c>
      <c r="F10153" s="281">
        <v>186091</v>
      </c>
      <c r="G10153" s="24">
        <v>100</v>
      </c>
      <c r="H10153" s="24">
        <v>0</v>
      </c>
      <c r="I10153" s="24">
        <v>0</v>
      </c>
      <c r="J10153" s="282">
        <v>15</v>
      </c>
      <c r="K10153" s="282">
        <v>0</v>
      </c>
    </row>
    <row r="10154" spans="1:11" x14ac:dyDescent="0.3">
      <c r="A10154" s="281" t="s">
        <v>2093</v>
      </c>
      <c r="B10154" s="281">
        <v>250</v>
      </c>
      <c r="C10154" s="24" t="str">
        <f t="shared" si="158"/>
        <v>archphase250</v>
      </c>
      <c r="D10154" s="281">
        <v>10523</v>
      </c>
      <c r="E10154" s="281">
        <v>4379</v>
      </c>
      <c r="F10154" s="281">
        <v>188169</v>
      </c>
      <c r="G10154" s="24">
        <v>100</v>
      </c>
      <c r="H10154" s="24">
        <v>0</v>
      </c>
      <c r="I10154" s="24">
        <v>0</v>
      </c>
      <c r="J10154" s="282">
        <v>15</v>
      </c>
      <c r="K10154" s="282">
        <v>0</v>
      </c>
    </row>
    <row r="10155" spans="1:11" x14ac:dyDescent="0.3">
      <c r="A10155" s="281" t="s">
        <v>2093</v>
      </c>
      <c r="B10155" s="281">
        <v>251</v>
      </c>
      <c r="C10155" s="24" t="str">
        <f t="shared" si="158"/>
        <v>archphase251</v>
      </c>
      <c r="D10155" s="281">
        <v>10631</v>
      </c>
      <c r="E10155" s="281">
        <v>4424</v>
      </c>
      <c r="F10155" s="281">
        <v>190794</v>
      </c>
      <c r="G10155" s="24">
        <v>100</v>
      </c>
      <c r="H10155" s="24">
        <v>0</v>
      </c>
      <c r="I10155" s="24">
        <v>0</v>
      </c>
      <c r="J10155" s="282">
        <v>15</v>
      </c>
      <c r="K10155" s="282">
        <v>0</v>
      </c>
    </row>
    <row r="10156" spans="1:11" x14ac:dyDescent="0.3">
      <c r="A10156" s="281" t="s">
        <v>2093</v>
      </c>
      <c r="B10156" s="281">
        <v>252</v>
      </c>
      <c r="C10156" s="24" t="str">
        <f t="shared" si="158"/>
        <v>archphase252</v>
      </c>
      <c r="D10156" s="281">
        <v>10740</v>
      </c>
      <c r="E10156" s="281">
        <v>4470</v>
      </c>
      <c r="F10156" s="281">
        <v>192922</v>
      </c>
      <c r="G10156" s="24">
        <v>100</v>
      </c>
      <c r="H10156" s="24">
        <v>0</v>
      </c>
      <c r="I10156" s="24">
        <v>0</v>
      </c>
      <c r="J10156" s="282">
        <v>15</v>
      </c>
      <c r="K10156" s="282">
        <v>0</v>
      </c>
    </row>
    <row r="10157" spans="1:11" x14ac:dyDescent="0.3">
      <c r="A10157" s="281" t="s">
        <v>2093</v>
      </c>
      <c r="B10157" s="281">
        <v>253</v>
      </c>
      <c r="C10157" s="24" t="str">
        <f t="shared" si="158"/>
        <v>archphase253</v>
      </c>
      <c r="D10157" s="281">
        <v>10850</v>
      </c>
      <c r="E10157" s="281">
        <v>4515</v>
      </c>
      <c r="F10157" s="281">
        <v>195611</v>
      </c>
      <c r="G10157" s="24">
        <v>100</v>
      </c>
      <c r="H10157" s="24">
        <v>0</v>
      </c>
      <c r="I10157" s="24">
        <v>0</v>
      </c>
      <c r="J10157" s="282">
        <v>15</v>
      </c>
      <c r="K10157" s="282">
        <v>0</v>
      </c>
    </row>
    <row r="10158" spans="1:11" x14ac:dyDescent="0.3">
      <c r="A10158" s="281" t="s">
        <v>2093</v>
      </c>
      <c r="B10158" s="281">
        <v>254</v>
      </c>
      <c r="C10158" s="24" t="str">
        <f t="shared" si="158"/>
        <v>archphase254</v>
      </c>
      <c r="D10158" s="281">
        <v>10961</v>
      </c>
      <c r="E10158" s="281">
        <v>4562</v>
      </c>
      <c r="F10158" s="281">
        <v>197790</v>
      </c>
      <c r="G10158" s="24">
        <v>100</v>
      </c>
      <c r="H10158" s="24">
        <v>0</v>
      </c>
      <c r="I10158" s="24">
        <v>0</v>
      </c>
      <c r="J10158" s="282">
        <v>15</v>
      </c>
      <c r="K10158" s="282">
        <v>0</v>
      </c>
    </row>
    <row r="10159" spans="1:11" x14ac:dyDescent="0.3">
      <c r="A10159" s="281" t="s">
        <v>2093</v>
      </c>
      <c r="B10159" s="281">
        <v>255</v>
      </c>
      <c r="C10159" s="24" t="str">
        <f t="shared" si="158"/>
        <v>archphase255</v>
      </c>
      <c r="D10159" s="281">
        <v>11074</v>
      </c>
      <c r="E10159" s="281">
        <v>4608</v>
      </c>
      <c r="F10159" s="281">
        <v>200360</v>
      </c>
      <c r="G10159" s="24">
        <v>100</v>
      </c>
      <c r="H10159" s="24">
        <v>0</v>
      </c>
      <c r="I10159" s="24">
        <v>0</v>
      </c>
      <c r="J10159" s="282">
        <v>15</v>
      </c>
      <c r="K10159" s="282">
        <v>0</v>
      </c>
    </row>
    <row r="10160" spans="1:11" x14ac:dyDescent="0.3">
      <c r="A10160" s="281" t="s">
        <v>2093</v>
      </c>
      <c r="B10160" s="281">
        <v>256</v>
      </c>
      <c r="C10160" s="24" t="str">
        <f t="shared" si="158"/>
        <v>archphase256</v>
      </c>
      <c r="D10160" s="281">
        <v>11187</v>
      </c>
      <c r="E10160" s="281">
        <v>4656</v>
      </c>
      <c r="F10160" s="281">
        <v>202591</v>
      </c>
      <c r="G10160" s="24">
        <v>100</v>
      </c>
      <c r="H10160" s="24">
        <v>0</v>
      </c>
      <c r="I10160" s="24">
        <v>0</v>
      </c>
      <c r="J10160" s="282">
        <v>15</v>
      </c>
      <c r="K10160" s="282">
        <v>0</v>
      </c>
    </row>
    <row r="10161" spans="1:11" x14ac:dyDescent="0.3">
      <c r="A10161" s="281" t="s">
        <v>2093</v>
      </c>
      <c r="B10161" s="281">
        <v>257</v>
      </c>
      <c r="C10161" s="24" t="str">
        <f t="shared" si="158"/>
        <v>archphase257</v>
      </c>
      <c r="D10161" s="281">
        <v>11301</v>
      </c>
      <c r="E10161" s="281">
        <v>4703</v>
      </c>
      <c r="F10161" s="281">
        <v>205410</v>
      </c>
      <c r="G10161" s="24">
        <v>100</v>
      </c>
      <c r="H10161" s="24">
        <v>0</v>
      </c>
      <c r="I10161" s="24">
        <v>0</v>
      </c>
      <c r="J10161" s="282">
        <v>15</v>
      </c>
      <c r="K10161" s="282">
        <v>0</v>
      </c>
    </row>
    <row r="10162" spans="1:11" x14ac:dyDescent="0.3">
      <c r="A10162" s="281" t="s">
        <v>2093</v>
      </c>
      <c r="B10162" s="281">
        <v>258</v>
      </c>
      <c r="C10162" s="24" t="str">
        <f t="shared" si="158"/>
        <v>archphase258</v>
      </c>
      <c r="D10162" s="281">
        <v>11417</v>
      </c>
      <c r="E10162" s="281">
        <v>4751</v>
      </c>
      <c r="F10162" s="281">
        <v>207694</v>
      </c>
      <c r="G10162" s="24">
        <v>100</v>
      </c>
      <c r="H10162" s="24">
        <v>0</v>
      </c>
      <c r="I10162" s="24">
        <v>0</v>
      </c>
      <c r="J10162" s="282">
        <v>15</v>
      </c>
      <c r="K10162" s="282">
        <v>0</v>
      </c>
    </row>
    <row r="10163" spans="1:11" x14ac:dyDescent="0.3">
      <c r="A10163" s="281" t="s">
        <v>2093</v>
      </c>
      <c r="B10163" s="281">
        <v>259</v>
      </c>
      <c r="C10163" s="24" t="str">
        <f t="shared" si="158"/>
        <v>archphase259</v>
      </c>
      <c r="D10163" s="281">
        <v>11534</v>
      </c>
      <c r="E10163" s="281">
        <v>4800</v>
      </c>
      <c r="F10163" s="281">
        <v>210582</v>
      </c>
      <c r="G10163" s="24">
        <v>100</v>
      </c>
      <c r="H10163" s="24">
        <v>0</v>
      </c>
      <c r="I10163" s="24">
        <v>0</v>
      </c>
      <c r="J10163" s="282">
        <v>15</v>
      </c>
      <c r="K10163" s="282">
        <v>0</v>
      </c>
    </row>
    <row r="10164" spans="1:11" x14ac:dyDescent="0.3">
      <c r="A10164" s="281" t="s">
        <v>2093</v>
      </c>
      <c r="B10164" s="281">
        <v>260</v>
      </c>
      <c r="C10164" s="24" t="str">
        <f t="shared" si="158"/>
        <v>archphase260</v>
      </c>
      <c r="D10164" s="281">
        <v>11651</v>
      </c>
      <c r="E10164" s="281">
        <v>4849</v>
      </c>
      <c r="F10164" s="281">
        <v>212921</v>
      </c>
      <c r="G10164" s="24">
        <v>100</v>
      </c>
      <c r="H10164" s="24">
        <v>0</v>
      </c>
      <c r="I10164" s="24">
        <v>0</v>
      </c>
      <c r="J10164" s="282">
        <v>15</v>
      </c>
      <c r="K10164" s="282">
        <v>0</v>
      </c>
    </row>
    <row r="10165" spans="1:11" x14ac:dyDescent="0.3">
      <c r="A10165" s="281" t="s">
        <v>2093</v>
      </c>
      <c r="B10165" s="281">
        <v>261</v>
      </c>
      <c r="C10165" s="24" t="str">
        <f t="shared" si="158"/>
        <v>archphase261</v>
      </c>
      <c r="D10165" s="281">
        <v>12702</v>
      </c>
      <c r="E10165" s="281">
        <v>5286</v>
      </c>
      <c r="F10165" s="281">
        <v>235202</v>
      </c>
      <c r="G10165" s="24">
        <v>100</v>
      </c>
      <c r="H10165" s="24">
        <v>0</v>
      </c>
      <c r="I10165" s="24">
        <v>0</v>
      </c>
      <c r="J10165" s="282">
        <v>15</v>
      </c>
      <c r="K10165" s="282">
        <v>0</v>
      </c>
    </row>
    <row r="10166" spans="1:11" x14ac:dyDescent="0.3">
      <c r="A10166" s="281" t="s">
        <v>2093</v>
      </c>
      <c r="B10166" s="281">
        <v>262</v>
      </c>
      <c r="C10166" s="24" t="str">
        <f t="shared" si="158"/>
        <v>archphase262</v>
      </c>
      <c r="D10166" s="281">
        <v>12832</v>
      </c>
      <c r="E10166" s="281">
        <v>5340</v>
      </c>
      <c r="F10166" s="281">
        <v>237812</v>
      </c>
      <c r="G10166" s="24">
        <v>100</v>
      </c>
      <c r="H10166" s="24">
        <v>0</v>
      </c>
      <c r="I10166" s="24">
        <v>0</v>
      </c>
      <c r="J10166" s="282">
        <v>15</v>
      </c>
      <c r="K10166" s="282">
        <v>0</v>
      </c>
    </row>
    <row r="10167" spans="1:11" x14ac:dyDescent="0.3">
      <c r="A10167" s="281" t="s">
        <v>2093</v>
      </c>
      <c r="B10167" s="281">
        <v>263</v>
      </c>
      <c r="C10167" s="24" t="str">
        <f t="shared" si="158"/>
        <v>archphase263</v>
      </c>
      <c r="D10167" s="281">
        <v>12963</v>
      </c>
      <c r="E10167" s="281">
        <v>5395</v>
      </c>
      <c r="F10167" s="281">
        <v>241768</v>
      </c>
      <c r="G10167" s="24">
        <v>100</v>
      </c>
      <c r="H10167" s="24">
        <v>0</v>
      </c>
      <c r="I10167" s="24">
        <v>0</v>
      </c>
      <c r="J10167" s="282">
        <v>15</v>
      </c>
      <c r="K10167" s="282">
        <v>0</v>
      </c>
    </row>
    <row r="10168" spans="1:11" x14ac:dyDescent="0.3">
      <c r="A10168" s="281" t="s">
        <v>2093</v>
      </c>
      <c r="B10168" s="281">
        <v>264</v>
      </c>
      <c r="C10168" s="24" t="str">
        <f t="shared" si="158"/>
        <v>archphase264</v>
      </c>
      <c r="D10168" s="281">
        <v>13095</v>
      </c>
      <c r="E10168" s="281">
        <v>5450</v>
      </c>
      <c r="F10168" s="281">
        <v>244448</v>
      </c>
      <c r="G10168" s="24">
        <v>100</v>
      </c>
      <c r="H10168" s="24">
        <v>0</v>
      </c>
      <c r="I10168" s="24">
        <v>0</v>
      </c>
      <c r="J10168" s="282">
        <v>15</v>
      </c>
      <c r="K10168" s="282">
        <v>0</v>
      </c>
    </row>
    <row r="10169" spans="1:11" x14ac:dyDescent="0.3">
      <c r="A10169" s="281" t="s">
        <v>2093</v>
      </c>
      <c r="B10169" s="281">
        <v>265</v>
      </c>
      <c r="C10169" s="24" t="str">
        <f t="shared" si="158"/>
        <v>archphase265</v>
      </c>
      <c r="D10169" s="281">
        <v>13228</v>
      </c>
      <c r="E10169" s="281">
        <v>5505</v>
      </c>
      <c r="F10169" s="281">
        <v>247834</v>
      </c>
      <c r="G10169" s="24">
        <v>100</v>
      </c>
      <c r="H10169" s="24">
        <v>0</v>
      </c>
      <c r="I10169" s="24">
        <v>0</v>
      </c>
      <c r="J10169" s="282">
        <v>15</v>
      </c>
      <c r="K10169" s="282">
        <v>0</v>
      </c>
    </row>
    <row r="10170" spans="1:11" x14ac:dyDescent="0.3">
      <c r="A10170" s="281" t="s">
        <v>2093</v>
      </c>
      <c r="B10170" s="281">
        <v>266</v>
      </c>
      <c r="C10170" s="24" t="str">
        <f t="shared" si="158"/>
        <v>archphase266</v>
      </c>
      <c r="D10170" s="281">
        <v>13363</v>
      </c>
      <c r="E10170" s="281">
        <v>5561</v>
      </c>
      <c r="F10170" s="281">
        <v>250579</v>
      </c>
      <c r="G10170" s="24">
        <v>100</v>
      </c>
      <c r="H10170" s="24">
        <v>0</v>
      </c>
      <c r="I10170" s="24">
        <v>0</v>
      </c>
      <c r="J10170" s="282">
        <v>15</v>
      </c>
      <c r="K10170" s="282">
        <v>0</v>
      </c>
    </row>
    <row r="10171" spans="1:11" x14ac:dyDescent="0.3">
      <c r="A10171" s="281" t="s">
        <v>2093</v>
      </c>
      <c r="B10171" s="281">
        <v>267</v>
      </c>
      <c r="C10171" s="24" t="str">
        <f t="shared" si="158"/>
        <v>archphase267</v>
      </c>
      <c r="D10171" s="281">
        <v>13499</v>
      </c>
      <c r="E10171" s="281">
        <v>5618</v>
      </c>
      <c r="F10171" s="281">
        <v>254047</v>
      </c>
      <c r="G10171" s="24">
        <v>100</v>
      </c>
      <c r="H10171" s="24">
        <v>0</v>
      </c>
      <c r="I10171" s="24">
        <v>0</v>
      </c>
      <c r="J10171" s="282">
        <v>15</v>
      </c>
      <c r="K10171" s="282">
        <v>0</v>
      </c>
    </row>
    <row r="10172" spans="1:11" x14ac:dyDescent="0.3">
      <c r="A10172" s="281" t="s">
        <v>2093</v>
      </c>
      <c r="B10172" s="281">
        <v>268</v>
      </c>
      <c r="C10172" s="24" t="str">
        <f t="shared" si="158"/>
        <v>archphase268</v>
      </c>
      <c r="D10172" s="281">
        <v>13636</v>
      </c>
      <c r="E10172" s="281">
        <v>5675</v>
      </c>
      <c r="F10172" s="281">
        <v>256858</v>
      </c>
      <c r="G10172" s="24">
        <v>100</v>
      </c>
      <c r="H10172" s="24">
        <v>0</v>
      </c>
      <c r="I10172" s="24">
        <v>0</v>
      </c>
      <c r="J10172" s="282">
        <v>15</v>
      </c>
      <c r="K10172" s="282">
        <v>0</v>
      </c>
    </row>
    <row r="10173" spans="1:11" x14ac:dyDescent="0.3">
      <c r="A10173" s="281" t="s">
        <v>2093</v>
      </c>
      <c r="B10173" s="281">
        <v>269</v>
      </c>
      <c r="C10173" s="24" t="str">
        <f t="shared" si="158"/>
        <v>archphase269</v>
      </c>
      <c r="D10173" s="281">
        <v>13775</v>
      </c>
      <c r="E10173" s="281">
        <v>5733</v>
      </c>
      <c r="F10173" s="281">
        <v>260409</v>
      </c>
      <c r="G10173" s="24">
        <v>100</v>
      </c>
      <c r="H10173" s="24">
        <v>0</v>
      </c>
      <c r="I10173" s="24">
        <v>0</v>
      </c>
      <c r="J10173" s="282">
        <v>15</v>
      </c>
      <c r="K10173" s="282">
        <v>0</v>
      </c>
    </row>
    <row r="10174" spans="1:11" x14ac:dyDescent="0.3">
      <c r="A10174" s="281" t="s">
        <v>2093</v>
      </c>
      <c r="B10174" s="281">
        <v>270</v>
      </c>
      <c r="C10174" s="24" t="str">
        <f t="shared" si="158"/>
        <v>archphase270</v>
      </c>
      <c r="D10174" s="281">
        <v>13915</v>
      </c>
      <c r="E10174" s="281">
        <v>5791</v>
      </c>
      <c r="F10174" s="281">
        <v>263287</v>
      </c>
      <c r="G10174" s="24">
        <v>100</v>
      </c>
      <c r="H10174" s="24">
        <v>0</v>
      </c>
      <c r="I10174" s="24">
        <v>0</v>
      </c>
      <c r="J10174" s="282">
        <v>15</v>
      </c>
      <c r="K10174" s="282">
        <v>0</v>
      </c>
    </row>
    <row r="10175" spans="1:11" x14ac:dyDescent="0.3">
      <c r="A10175" s="281" t="s">
        <v>2093</v>
      </c>
      <c r="B10175" s="281">
        <v>271</v>
      </c>
      <c r="C10175" s="24" t="str">
        <f t="shared" si="158"/>
        <v>archphase271</v>
      </c>
      <c r="D10175" s="281">
        <v>14056</v>
      </c>
      <c r="E10175" s="281">
        <v>5850</v>
      </c>
      <c r="F10175" s="281">
        <v>266681</v>
      </c>
      <c r="G10175" s="24">
        <v>100</v>
      </c>
      <c r="H10175" s="24">
        <v>0</v>
      </c>
      <c r="I10175" s="24">
        <v>0</v>
      </c>
      <c r="J10175" s="282">
        <v>15</v>
      </c>
      <c r="K10175" s="282">
        <v>0</v>
      </c>
    </row>
    <row r="10176" spans="1:11" x14ac:dyDescent="0.3">
      <c r="A10176" s="281" t="s">
        <v>2093</v>
      </c>
      <c r="B10176" s="281">
        <v>272</v>
      </c>
      <c r="C10176" s="24" t="str">
        <f t="shared" si="158"/>
        <v>archphase272</v>
      </c>
      <c r="D10176" s="281">
        <v>14199</v>
      </c>
      <c r="E10176" s="281">
        <v>5909</v>
      </c>
      <c r="F10176" s="281">
        <v>269625</v>
      </c>
      <c r="G10176" s="24">
        <v>100</v>
      </c>
      <c r="H10176" s="24">
        <v>0</v>
      </c>
      <c r="I10176" s="24">
        <v>0</v>
      </c>
      <c r="J10176" s="282">
        <v>15</v>
      </c>
      <c r="K10176" s="282">
        <v>0</v>
      </c>
    </row>
    <row r="10177" spans="1:11" x14ac:dyDescent="0.3">
      <c r="A10177" s="281" t="s">
        <v>2093</v>
      </c>
      <c r="B10177" s="281">
        <v>273</v>
      </c>
      <c r="C10177" s="24" t="str">
        <f t="shared" si="158"/>
        <v>archphase273</v>
      </c>
      <c r="D10177" s="281">
        <v>14343</v>
      </c>
      <c r="E10177" s="281">
        <v>5969</v>
      </c>
      <c r="F10177" s="281">
        <v>273347</v>
      </c>
      <c r="G10177" s="24">
        <v>100</v>
      </c>
      <c r="H10177" s="24">
        <v>0</v>
      </c>
      <c r="I10177" s="24">
        <v>0</v>
      </c>
      <c r="J10177" s="282">
        <v>15</v>
      </c>
      <c r="K10177" s="282">
        <v>0</v>
      </c>
    </row>
    <row r="10178" spans="1:11" x14ac:dyDescent="0.3">
      <c r="A10178" s="281" t="s">
        <v>2093</v>
      </c>
      <c r="B10178" s="281">
        <v>274</v>
      </c>
      <c r="C10178" s="24" t="str">
        <f t="shared" si="158"/>
        <v>archphase274</v>
      </c>
      <c r="D10178" s="281">
        <v>14488</v>
      </c>
      <c r="E10178" s="281">
        <v>6029</v>
      </c>
      <c r="F10178" s="281">
        <v>276362</v>
      </c>
      <c r="G10178" s="24">
        <v>100</v>
      </c>
      <c r="H10178" s="24">
        <v>0</v>
      </c>
      <c r="I10178" s="24">
        <v>0</v>
      </c>
      <c r="J10178" s="282">
        <v>15</v>
      </c>
      <c r="K10178" s="282">
        <v>0</v>
      </c>
    </row>
    <row r="10179" spans="1:11" x14ac:dyDescent="0.3">
      <c r="A10179" s="281" t="s">
        <v>2093</v>
      </c>
      <c r="B10179" s="281">
        <v>275</v>
      </c>
      <c r="C10179" s="24" t="str">
        <f t="shared" si="158"/>
        <v>archphase275</v>
      </c>
      <c r="D10179" s="281">
        <v>14635</v>
      </c>
      <c r="E10179" s="281">
        <v>6090</v>
      </c>
      <c r="F10179" s="281">
        <v>280173</v>
      </c>
      <c r="G10179" s="24">
        <v>100</v>
      </c>
      <c r="H10179" s="24">
        <v>0</v>
      </c>
      <c r="I10179" s="24">
        <v>0</v>
      </c>
      <c r="J10179" s="282">
        <v>15</v>
      </c>
      <c r="K10179" s="282">
        <v>0</v>
      </c>
    </row>
    <row r="10180" spans="1:11" x14ac:dyDescent="0.3">
      <c r="A10180" s="281" t="s">
        <v>2093</v>
      </c>
      <c r="B10180" s="281">
        <v>276</v>
      </c>
      <c r="C10180" s="24" t="str">
        <f t="shared" si="158"/>
        <v>archphase276</v>
      </c>
      <c r="D10180" s="281">
        <v>14783</v>
      </c>
      <c r="E10180" s="281">
        <v>6152</v>
      </c>
      <c r="F10180" s="281">
        <v>283260</v>
      </c>
      <c r="G10180" s="24">
        <v>100</v>
      </c>
      <c r="H10180" s="24">
        <v>0</v>
      </c>
      <c r="I10180" s="24">
        <v>0</v>
      </c>
      <c r="J10180" s="282">
        <v>15</v>
      </c>
      <c r="K10180" s="282">
        <v>0</v>
      </c>
    </row>
    <row r="10181" spans="1:11" x14ac:dyDescent="0.3">
      <c r="A10181" s="281" t="s">
        <v>2093</v>
      </c>
      <c r="B10181" s="281">
        <v>277</v>
      </c>
      <c r="C10181" s="24" t="str">
        <f t="shared" si="158"/>
        <v>archphase277</v>
      </c>
      <c r="D10181" s="281">
        <v>14932</v>
      </c>
      <c r="E10181" s="281">
        <v>6214</v>
      </c>
      <c r="F10181" s="281">
        <v>287163</v>
      </c>
      <c r="G10181" s="24">
        <v>100</v>
      </c>
      <c r="H10181" s="24">
        <v>0</v>
      </c>
      <c r="I10181" s="24">
        <v>0</v>
      </c>
      <c r="J10181" s="282">
        <v>15</v>
      </c>
      <c r="K10181" s="282">
        <v>0</v>
      </c>
    </row>
    <row r="10182" spans="1:11" x14ac:dyDescent="0.3">
      <c r="A10182" s="281" t="s">
        <v>2093</v>
      </c>
      <c r="B10182" s="281">
        <v>278</v>
      </c>
      <c r="C10182" s="24" t="str">
        <f t="shared" ref="C10182:C10245" si="159">A10182&amp;B10182</f>
        <v>archphase278</v>
      </c>
      <c r="D10182" s="281">
        <v>15083</v>
      </c>
      <c r="E10182" s="281">
        <v>6277</v>
      </c>
      <c r="F10182" s="281">
        <v>290323</v>
      </c>
      <c r="G10182" s="24">
        <v>100</v>
      </c>
      <c r="H10182" s="24">
        <v>0</v>
      </c>
      <c r="I10182" s="24">
        <v>0</v>
      </c>
      <c r="J10182" s="282">
        <v>15</v>
      </c>
      <c r="K10182" s="282">
        <v>0</v>
      </c>
    </row>
    <row r="10183" spans="1:11" x14ac:dyDescent="0.3">
      <c r="A10183" s="281" t="s">
        <v>2093</v>
      </c>
      <c r="B10183" s="281">
        <v>279</v>
      </c>
      <c r="C10183" s="24" t="str">
        <f t="shared" si="159"/>
        <v>archphase279</v>
      </c>
      <c r="D10183" s="281">
        <v>15236</v>
      </c>
      <c r="E10183" s="281">
        <v>6341</v>
      </c>
      <c r="F10183" s="281">
        <v>294051</v>
      </c>
      <c r="G10183" s="24">
        <v>100</v>
      </c>
      <c r="H10183" s="24">
        <v>0</v>
      </c>
      <c r="I10183" s="24">
        <v>0</v>
      </c>
      <c r="J10183" s="282">
        <v>15</v>
      </c>
      <c r="K10183" s="282">
        <v>0</v>
      </c>
    </row>
    <row r="10184" spans="1:11" x14ac:dyDescent="0.3">
      <c r="A10184" s="281" t="s">
        <v>2093</v>
      </c>
      <c r="B10184" s="281">
        <v>280</v>
      </c>
      <c r="C10184" s="24" t="str">
        <f t="shared" si="159"/>
        <v>archphase280</v>
      </c>
      <c r="D10184" s="281">
        <v>15390</v>
      </c>
      <c r="E10184" s="281">
        <v>6405</v>
      </c>
      <c r="F10184" s="281">
        <v>297284</v>
      </c>
      <c r="G10184" s="24">
        <v>100</v>
      </c>
      <c r="H10184" s="24">
        <v>0</v>
      </c>
      <c r="I10184" s="24">
        <v>0</v>
      </c>
      <c r="J10184" s="282">
        <v>15</v>
      </c>
      <c r="K10184" s="282">
        <v>0</v>
      </c>
    </row>
    <row r="10185" spans="1:11" x14ac:dyDescent="0.3">
      <c r="A10185" s="281" t="s">
        <v>2093</v>
      </c>
      <c r="B10185" s="281">
        <v>281</v>
      </c>
      <c r="C10185" s="24" t="str">
        <f t="shared" si="159"/>
        <v>archphase281</v>
      </c>
      <c r="D10185" s="281">
        <v>16776</v>
      </c>
      <c r="E10185" s="281">
        <v>6982</v>
      </c>
      <c r="F10185" s="281">
        <v>328821</v>
      </c>
      <c r="G10185" s="24">
        <v>100</v>
      </c>
      <c r="H10185" s="24">
        <v>0</v>
      </c>
      <c r="I10185" s="24">
        <v>0</v>
      </c>
      <c r="J10185" s="282">
        <v>15</v>
      </c>
      <c r="K10185" s="282">
        <v>0</v>
      </c>
    </row>
    <row r="10186" spans="1:11" x14ac:dyDescent="0.3">
      <c r="A10186" s="281" t="s">
        <v>2093</v>
      </c>
      <c r="B10186" s="281">
        <v>282</v>
      </c>
      <c r="C10186" s="24" t="str">
        <f t="shared" si="159"/>
        <v>archphase282</v>
      </c>
      <c r="D10186" s="281">
        <v>16946</v>
      </c>
      <c r="E10186" s="281">
        <v>7052</v>
      </c>
      <c r="F10186" s="281">
        <v>332633</v>
      </c>
      <c r="G10186" s="24">
        <v>100</v>
      </c>
      <c r="H10186" s="24">
        <v>0</v>
      </c>
      <c r="I10186" s="24">
        <v>0</v>
      </c>
      <c r="J10186" s="282">
        <v>15</v>
      </c>
      <c r="K10186" s="282">
        <v>0</v>
      </c>
    </row>
    <row r="10187" spans="1:11" x14ac:dyDescent="0.3">
      <c r="A10187" s="281" t="s">
        <v>2093</v>
      </c>
      <c r="B10187" s="281">
        <v>283</v>
      </c>
      <c r="C10187" s="24" t="str">
        <f t="shared" si="159"/>
        <v>archphase283</v>
      </c>
      <c r="D10187" s="281">
        <v>17117</v>
      </c>
      <c r="E10187" s="281">
        <v>7123</v>
      </c>
      <c r="F10187" s="281">
        <v>337398</v>
      </c>
      <c r="G10187" s="24">
        <v>100</v>
      </c>
      <c r="H10187" s="24">
        <v>0</v>
      </c>
      <c r="I10187" s="24">
        <v>0</v>
      </c>
      <c r="J10187" s="282">
        <v>15</v>
      </c>
      <c r="K10187" s="282">
        <v>0</v>
      </c>
    </row>
    <row r="10188" spans="1:11" x14ac:dyDescent="0.3">
      <c r="A10188" s="281" t="s">
        <v>2093</v>
      </c>
      <c r="B10188" s="281">
        <v>284</v>
      </c>
      <c r="C10188" s="24" t="str">
        <f t="shared" si="159"/>
        <v>archphase284</v>
      </c>
      <c r="D10188" s="281">
        <v>17289</v>
      </c>
      <c r="E10188" s="281">
        <v>7195</v>
      </c>
      <c r="F10188" s="281">
        <v>341409</v>
      </c>
      <c r="G10188" s="24">
        <v>100</v>
      </c>
      <c r="H10188" s="24">
        <v>0</v>
      </c>
      <c r="I10188" s="24">
        <v>0</v>
      </c>
      <c r="J10188" s="282">
        <v>15</v>
      </c>
      <c r="K10188" s="282">
        <v>0</v>
      </c>
    </row>
    <row r="10189" spans="1:11" x14ac:dyDescent="0.3">
      <c r="A10189" s="281" t="s">
        <v>2093</v>
      </c>
      <c r="B10189" s="281">
        <v>285</v>
      </c>
      <c r="C10189" s="24" t="str">
        <f t="shared" si="159"/>
        <v>archphase285</v>
      </c>
      <c r="D10189" s="281">
        <v>17464</v>
      </c>
      <c r="E10189" s="281">
        <v>7268</v>
      </c>
      <c r="F10189" s="281">
        <v>346294</v>
      </c>
      <c r="G10189" s="24">
        <v>100</v>
      </c>
      <c r="H10189" s="24">
        <v>0</v>
      </c>
      <c r="I10189" s="24">
        <v>0</v>
      </c>
      <c r="J10189" s="282">
        <v>15</v>
      </c>
      <c r="K10189" s="282">
        <v>0</v>
      </c>
    </row>
    <row r="10190" spans="1:11" x14ac:dyDescent="0.3">
      <c r="A10190" s="281" t="s">
        <v>2093</v>
      </c>
      <c r="B10190" s="281">
        <v>286</v>
      </c>
      <c r="C10190" s="24" t="str">
        <f t="shared" si="159"/>
        <v>archphase286</v>
      </c>
      <c r="D10190" s="281">
        <v>17639</v>
      </c>
      <c r="E10190" s="281">
        <v>7341</v>
      </c>
      <c r="F10190" s="281">
        <v>350407</v>
      </c>
      <c r="G10190" s="24">
        <v>100</v>
      </c>
      <c r="H10190" s="24">
        <v>0</v>
      </c>
      <c r="I10190" s="24">
        <v>0</v>
      </c>
      <c r="J10190" s="282">
        <v>15</v>
      </c>
      <c r="K10190" s="282">
        <v>0</v>
      </c>
    </row>
    <row r="10191" spans="1:11" x14ac:dyDescent="0.3">
      <c r="A10191" s="281" t="s">
        <v>2093</v>
      </c>
      <c r="B10191" s="281">
        <v>287</v>
      </c>
      <c r="C10191" s="24" t="str">
        <f t="shared" si="159"/>
        <v>archphase287</v>
      </c>
      <c r="D10191" s="281">
        <v>17817</v>
      </c>
      <c r="E10191" s="281">
        <v>7415</v>
      </c>
      <c r="F10191" s="281">
        <v>355095</v>
      </c>
      <c r="G10191" s="24">
        <v>100</v>
      </c>
      <c r="H10191" s="24">
        <v>0</v>
      </c>
      <c r="I10191" s="24">
        <v>0</v>
      </c>
      <c r="J10191" s="282">
        <v>15</v>
      </c>
      <c r="K10191" s="282">
        <v>0</v>
      </c>
    </row>
    <row r="10192" spans="1:11" x14ac:dyDescent="0.3">
      <c r="A10192" s="281" t="s">
        <v>2093</v>
      </c>
      <c r="B10192" s="281">
        <v>288</v>
      </c>
      <c r="C10192" s="24" t="str">
        <f t="shared" si="159"/>
        <v>archphase288</v>
      </c>
      <c r="D10192" s="281">
        <v>17996</v>
      </c>
      <c r="E10192" s="281">
        <v>7489</v>
      </c>
      <c r="F10192" s="281">
        <v>359199</v>
      </c>
      <c r="G10192" s="24">
        <v>100</v>
      </c>
      <c r="H10192" s="24">
        <v>0</v>
      </c>
      <c r="I10192" s="24">
        <v>0</v>
      </c>
      <c r="J10192" s="282">
        <v>15</v>
      </c>
      <c r="K10192" s="282">
        <v>0</v>
      </c>
    </row>
    <row r="10193" spans="1:11" x14ac:dyDescent="0.3">
      <c r="A10193" s="281" t="s">
        <v>2093</v>
      </c>
      <c r="B10193" s="281">
        <v>289</v>
      </c>
      <c r="C10193" s="24" t="str">
        <f t="shared" si="159"/>
        <v>archphase289</v>
      </c>
      <c r="D10193" s="281">
        <v>18177</v>
      </c>
      <c r="E10193" s="281">
        <v>7565</v>
      </c>
      <c r="F10193" s="281">
        <v>363459</v>
      </c>
      <c r="G10193" s="24">
        <v>100</v>
      </c>
      <c r="H10193" s="24">
        <v>0</v>
      </c>
      <c r="I10193" s="24">
        <v>0</v>
      </c>
      <c r="J10193" s="282">
        <v>15</v>
      </c>
      <c r="K10193" s="282">
        <v>0</v>
      </c>
    </row>
    <row r="10194" spans="1:11" x14ac:dyDescent="0.3">
      <c r="A10194" s="281" t="s">
        <v>2093</v>
      </c>
      <c r="B10194" s="281">
        <v>290</v>
      </c>
      <c r="C10194" s="24" t="str">
        <f t="shared" si="159"/>
        <v>archphase290</v>
      </c>
      <c r="D10194" s="281">
        <v>18360</v>
      </c>
      <c r="E10194" s="281">
        <v>7641</v>
      </c>
      <c r="F10194" s="281">
        <v>367656</v>
      </c>
      <c r="G10194" s="24">
        <v>100</v>
      </c>
      <c r="H10194" s="24">
        <v>0</v>
      </c>
      <c r="I10194" s="24">
        <v>0</v>
      </c>
      <c r="J10194" s="282">
        <v>15</v>
      </c>
      <c r="K10194" s="282">
        <v>0</v>
      </c>
    </row>
    <row r="10195" spans="1:11" x14ac:dyDescent="0.3">
      <c r="A10195" s="281" t="s">
        <v>2093</v>
      </c>
      <c r="B10195" s="281">
        <v>291</v>
      </c>
      <c r="C10195" s="24" t="str">
        <f t="shared" si="159"/>
        <v>archphase291</v>
      </c>
      <c r="D10195" s="281">
        <v>18544</v>
      </c>
      <c r="E10195" s="281">
        <v>7718</v>
      </c>
      <c r="F10195" s="281">
        <v>371899</v>
      </c>
      <c r="G10195" s="24">
        <v>100</v>
      </c>
      <c r="H10195" s="24">
        <v>0</v>
      </c>
      <c r="I10195" s="24">
        <v>0</v>
      </c>
      <c r="J10195" s="282">
        <v>15</v>
      </c>
      <c r="K10195" s="282">
        <v>0</v>
      </c>
    </row>
    <row r="10196" spans="1:11" x14ac:dyDescent="0.3">
      <c r="A10196" s="281" t="s">
        <v>2093</v>
      </c>
      <c r="B10196" s="281">
        <v>292</v>
      </c>
      <c r="C10196" s="24" t="str">
        <f t="shared" si="159"/>
        <v>archphase292</v>
      </c>
      <c r="D10196" s="281">
        <v>18731</v>
      </c>
      <c r="E10196" s="281">
        <v>7795</v>
      </c>
      <c r="F10196" s="281">
        <v>376304</v>
      </c>
      <c r="G10196" s="24">
        <v>100</v>
      </c>
      <c r="H10196" s="24">
        <v>0</v>
      </c>
      <c r="I10196" s="24">
        <v>0</v>
      </c>
      <c r="J10196" s="282">
        <v>15</v>
      </c>
      <c r="K10196" s="282">
        <v>0</v>
      </c>
    </row>
    <row r="10197" spans="1:11" x14ac:dyDescent="0.3">
      <c r="A10197" s="281" t="s">
        <v>2093</v>
      </c>
      <c r="B10197" s="281">
        <v>293</v>
      </c>
      <c r="C10197" s="24" t="str">
        <f t="shared" si="159"/>
        <v>archphase293</v>
      </c>
      <c r="D10197" s="281">
        <v>18919</v>
      </c>
      <c r="E10197" s="281">
        <v>7873</v>
      </c>
      <c r="F10197" s="281">
        <v>380642</v>
      </c>
      <c r="G10197" s="24">
        <v>100</v>
      </c>
      <c r="H10197" s="24">
        <v>0</v>
      </c>
      <c r="I10197" s="24">
        <v>0</v>
      </c>
      <c r="J10197" s="282">
        <v>15</v>
      </c>
      <c r="K10197" s="282">
        <v>0</v>
      </c>
    </row>
    <row r="10198" spans="1:11" x14ac:dyDescent="0.3">
      <c r="A10198" s="281" t="s">
        <v>2093</v>
      </c>
      <c r="B10198" s="281">
        <v>294</v>
      </c>
      <c r="C10198" s="24" t="str">
        <f t="shared" si="159"/>
        <v>archphase294</v>
      </c>
      <c r="D10198" s="281">
        <v>19108</v>
      </c>
      <c r="E10198" s="281">
        <v>7952</v>
      </c>
      <c r="F10198" s="281">
        <v>385029</v>
      </c>
      <c r="G10198" s="24">
        <v>100</v>
      </c>
      <c r="H10198" s="24">
        <v>0</v>
      </c>
      <c r="I10198" s="24">
        <v>0</v>
      </c>
      <c r="J10198" s="282">
        <v>15</v>
      </c>
      <c r="K10198" s="282">
        <v>0</v>
      </c>
    </row>
    <row r="10199" spans="1:11" x14ac:dyDescent="0.3">
      <c r="A10199" s="281" t="s">
        <v>2093</v>
      </c>
      <c r="B10199" s="281">
        <v>295</v>
      </c>
      <c r="C10199" s="24" t="str">
        <f t="shared" si="159"/>
        <v>archphase295</v>
      </c>
      <c r="D10199" s="281">
        <v>19300</v>
      </c>
      <c r="E10199" s="281">
        <v>8032</v>
      </c>
      <c r="F10199" s="281">
        <v>389583</v>
      </c>
      <c r="G10199" s="24">
        <v>100</v>
      </c>
      <c r="H10199" s="24">
        <v>0</v>
      </c>
      <c r="I10199" s="24">
        <v>0</v>
      </c>
      <c r="J10199" s="282">
        <v>15</v>
      </c>
      <c r="K10199" s="282">
        <v>0</v>
      </c>
    </row>
    <row r="10200" spans="1:11" x14ac:dyDescent="0.3">
      <c r="A10200" s="281" t="s">
        <v>2093</v>
      </c>
      <c r="B10200" s="281">
        <v>296</v>
      </c>
      <c r="C10200" s="24" t="str">
        <f t="shared" si="159"/>
        <v>archphase296</v>
      </c>
      <c r="D10200" s="281">
        <v>19493</v>
      </c>
      <c r="E10200" s="281">
        <v>8113</v>
      </c>
      <c r="F10200" s="281">
        <v>394068</v>
      </c>
      <c r="G10200" s="24">
        <v>100</v>
      </c>
      <c r="H10200" s="24">
        <v>0</v>
      </c>
      <c r="I10200" s="24">
        <v>0</v>
      </c>
      <c r="J10200" s="282">
        <v>15</v>
      </c>
      <c r="K10200" s="282">
        <v>0</v>
      </c>
    </row>
    <row r="10201" spans="1:11" x14ac:dyDescent="0.3">
      <c r="A10201" s="281" t="s">
        <v>2093</v>
      </c>
      <c r="B10201" s="281">
        <v>297</v>
      </c>
      <c r="C10201" s="24" t="str">
        <f t="shared" si="159"/>
        <v>archphase297</v>
      </c>
      <c r="D10201" s="281">
        <v>19689</v>
      </c>
      <c r="E10201" s="281">
        <v>8194</v>
      </c>
      <c r="F10201" s="281">
        <v>398360</v>
      </c>
      <c r="G10201" s="24">
        <v>100</v>
      </c>
      <c r="H10201" s="24">
        <v>0</v>
      </c>
      <c r="I10201" s="24">
        <v>0</v>
      </c>
      <c r="J10201" s="282">
        <v>15</v>
      </c>
      <c r="K10201" s="282">
        <v>0</v>
      </c>
    </row>
    <row r="10202" spans="1:11" x14ac:dyDescent="0.3">
      <c r="A10202" s="281" t="s">
        <v>2093</v>
      </c>
      <c r="B10202" s="281">
        <v>298</v>
      </c>
      <c r="C10202" s="24" t="str">
        <f t="shared" si="159"/>
        <v>archphase298</v>
      </c>
      <c r="D10202" s="281">
        <v>19886</v>
      </c>
      <c r="E10202" s="281">
        <v>8276</v>
      </c>
      <c r="F10202" s="281">
        <v>402696</v>
      </c>
      <c r="G10202" s="24">
        <v>100</v>
      </c>
      <c r="H10202" s="24">
        <v>0</v>
      </c>
      <c r="I10202" s="24">
        <v>0</v>
      </c>
      <c r="J10202" s="282">
        <v>15</v>
      </c>
      <c r="K10202" s="282">
        <v>0</v>
      </c>
    </row>
    <row r="10203" spans="1:11" x14ac:dyDescent="0.3">
      <c r="A10203" s="281" t="s">
        <v>2093</v>
      </c>
      <c r="B10203" s="281">
        <v>299</v>
      </c>
      <c r="C10203" s="24" t="str">
        <f t="shared" si="159"/>
        <v>archphase299</v>
      </c>
      <c r="D10203" s="281">
        <v>20085</v>
      </c>
      <c r="E10203" s="281">
        <v>8359</v>
      </c>
      <c r="F10203" s="281">
        <v>407077</v>
      </c>
      <c r="G10203" s="24">
        <v>100</v>
      </c>
      <c r="H10203" s="24">
        <v>0</v>
      </c>
      <c r="I10203" s="24">
        <v>0</v>
      </c>
      <c r="J10203" s="282">
        <v>15</v>
      </c>
      <c r="K10203" s="282">
        <v>0</v>
      </c>
    </row>
    <row r="10204" spans="1:11" x14ac:dyDescent="0.3">
      <c r="A10204" s="281" t="s">
        <v>2093</v>
      </c>
      <c r="B10204" s="281">
        <v>300</v>
      </c>
      <c r="C10204" s="24" t="str">
        <f t="shared" si="159"/>
        <v>archphase300</v>
      </c>
      <c r="D10204" s="281">
        <v>20285</v>
      </c>
      <c r="E10204" s="281">
        <v>8442</v>
      </c>
      <c r="F10204" s="281">
        <v>411502</v>
      </c>
      <c r="G10204" s="24">
        <v>100</v>
      </c>
      <c r="H10204" s="24">
        <v>0</v>
      </c>
      <c r="I10204" s="24">
        <v>0</v>
      </c>
      <c r="J10204" s="282">
        <v>15</v>
      </c>
      <c r="K10204" s="282">
        <v>0</v>
      </c>
    </row>
    <row r="10205" spans="1:11" x14ac:dyDescent="0.3">
      <c r="A10205" s="283" t="s">
        <v>2149</v>
      </c>
      <c r="B10205" s="283">
        <v>1</v>
      </c>
      <c r="C10205" s="24" t="str">
        <f t="shared" si="159"/>
        <v>leila1</v>
      </c>
      <c r="D10205" s="283">
        <v>169</v>
      </c>
      <c r="E10205" s="283">
        <v>71</v>
      </c>
      <c r="F10205" s="283">
        <v>1354</v>
      </c>
      <c r="G10205" s="24">
        <v>100</v>
      </c>
      <c r="H10205" s="24">
        <v>0</v>
      </c>
      <c r="I10205" s="24">
        <v>0</v>
      </c>
      <c r="J10205" s="282">
        <v>15</v>
      </c>
      <c r="K10205" s="282">
        <v>0</v>
      </c>
    </row>
    <row r="10206" spans="1:11" x14ac:dyDescent="0.3">
      <c r="A10206" s="283" t="s">
        <v>2149</v>
      </c>
      <c r="B10206" s="283">
        <v>2</v>
      </c>
      <c r="C10206" s="24" t="str">
        <f t="shared" si="159"/>
        <v>leila2</v>
      </c>
      <c r="D10206" s="283">
        <v>171</v>
      </c>
      <c r="E10206" s="283">
        <v>72</v>
      </c>
      <c r="F10206" s="283">
        <v>1371</v>
      </c>
      <c r="G10206" s="24">
        <v>100</v>
      </c>
      <c r="H10206" s="24">
        <v>0</v>
      </c>
      <c r="I10206" s="24">
        <v>0</v>
      </c>
      <c r="J10206" s="282">
        <v>15</v>
      </c>
      <c r="K10206" s="282">
        <v>0</v>
      </c>
    </row>
    <row r="10207" spans="1:11" x14ac:dyDescent="0.3">
      <c r="A10207" s="283" t="s">
        <v>2149</v>
      </c>
      <c r="B10207" s="283">
        <v>3</v>
      </c>
      <c r="C10207" s="24" t="str">
        <f t="shared" si="159"/>
        <v>leila3</v>
      </c>
      <c r="D10207" s="283">
        <v>173</v>
      </c>
      <c r="E10207" s="283">
        <v>73</v>
      </c>
      <c r="F10207" s="283">
        <v>1391</v>
      </c>
      <c r="G10207" s="24">
        <v>100</v>
      </c>
      <c r="H10207" s="24">
        <v>0</v>
      </c>
      <c r="I10207" s="24">
        <v>0</v>
      </c>
      <c r="J10207" s="282">
        <v>15</v>
      </c>
      <c r="K10207" s="282">
        <v>0</v>
      </c>
    </row>
    <row r="10208" spans="1:11" x14ac:dyDescent="0.3">
      <c r="A10208" s="283" t="s">
        <v>2149</v>
      </c>
      <c r="B10208" s="283">
        <v>4</v>
      </c>
      <c r="C10208" s="24" t="str">
        <f t="shared" si="159"/>
        <v>leila4</v>
      </c>
      <c r="D10208" s="283">
        <v>176</v>
      </c>
      <c r="E10208" s="283">
        <v>74</v>
      </c>
      <c r="F10208" s="283">
        <v>1416</v>
      </c>
      <c r="G10208" s="24">
        <v>100</v>
      </c>
      <c r="H10208" s="24">
        <v>0</v>
      </c>
      <c r="I10208" s="24">
        <v>0</v>
      </c>
      <c r="J10208" s="282">
        <v>15</v>
      </c>
      <c r="K10208" s="282">
        <v>0</v>
      </c>
    </row>
    <row r="10209" spans="1:11" x14ac:dyDescent="0.3">
      <c r="A10209" s="283" t="s">
        <v>2149</v>
      </c>
      <c r="B10209" s="283">
        <v>5</v>
      </c>
      <c r="C10209" s="24" t="str">
        <f t="shared" si="159"/>
        <v>leila5</v>
      </c>
      <c r="D10209" s="283">
        <v>178</v>
      </c>
      <c r="E10209" s="283">
        <v>75</v>
      </c>
      <c r="F10209" s="283">
        <v>1444</v>
      </c>
      <c r="G10209" s="24">
        <v>100</v>
      </c>
      <c r="H10209" s="24">
        <v>0</v>
      </c>
      <c r="I10209" s="24">
        <v>0</v>
      </c>
      <c r="J10209" s="282">
        <v>15</v>
      </c>
      <c r="K10209" s="282">
        <v>0</v>
      </c>
    </row>
    <row r="10210" spans="1:11" x14ac:dyDescent="0.3">
      <c r="A10210" s="283" t="s">
        <v>2149</v>
      </c>
      <c r="B10210" s="283">
        <v>6</v>
      </c>
      <c r="C10210" s="24" t="str">
        <f t="shared" si="159"/>
        <v>leila6</v>
      </c>
      <c r="D10210" s="283">
        <v>181</v>
      </c>
      <c r="E10210" s="283">
        <v>76</v>
      </c>
      <c r="F10210" s="283">
        <v>1476</v>
      </c>
      <c r="G10210" s="24">
        <v>100</v>
      </c>
      <c r="H10210" s="24">
        <v>0</v>
      </c>
      <c r="I10210" s="24">
        <v>0</v>
      </c>
      <c r="J10210" s="282">
        <v>15</v>
      </c>
      <c r="K10210" s="282">
        <v>0</v>
      </c>
    </row>
    <row r="10211" spans="1:11" x14ac:dyDescent="0.3">
      <c r="A10211" s="283" t="s">
        <v>2149</v>
      </c>
      <c r="B10211" s="283">
        <v>7</v>
      </c>
      <c r="C10211" s="24" t="str">
        <f t="shared" si="159"/>
        <v>leila7</v>
      </c>
      <c r="D10211" s="283">
        <v>183</v>
      </c>
      <c r="E10211" s="283">
        <v>77</v>
      </c>
      <c r="F10211" s="283">
        <v>1512</v>
      </c>
      <c r="G10211" s="24">
        <v>100</v>
      </c>
      <c r="H10211" s="24">
        <v>0</v>
      </c>
      <c r="I10211" s="24">
        <v>0</v>
      </c>
      <c r="J10211" s="282">
        <v>15</v>
      </c>
      <c r="K10211" s="282">
        <v>0</v>
      </c>
    </row>
    <row r="10212" spans="1:11" x14ac:dyDescent="0.3">
      <c r="A10212" s="283" t="s">
        <v>2149</v>
      </c>
      <c r="B10212" s="283">
        <v>8</v>
      </c>
      <c r="C10212" s="24" t="str">
        <f t="shared" si="159"/>
        <v>leila8</v>
      </c>
      <c r="D10212" s="283">
        <v>186</v>
      </c>
      <c r="E10212" s="283">
        <v>78</v>
      </c>
      <c r="F10212" s="283">
        <v>1553</v>
      </c>
      <c r="G10212" s="24">
        <v>100</v>
      </c>
      <c r="H10212" s="24">
        <v>0</v>
      </c>
      <c r="I10212" s="24">
        <v>0</v>
      </c>
      <c r="J10212" s="282">
        <v>15</v>
      </c>
      <c r="K10212" s="282">
        <v>0</v>
      </c>
    </row>
    <row r="10213" spans="1:11" x14ac:dyDescent="0.3">
      <c r="A10213" s="283" t="s">
        <v>2149</v>
      </c>
      <c r="B10213" s="283">
        <v>9</v>
      </c>
      <c r="C10213" s="24" t="str">
        <f t="shared" si="159"/>
        <v>leila9</v>
      </c>
      <c r="D10213" s="283">
        <v>188</v>
      </c>
      <c r="E10213" s="283">
        <v>79</v>
      </c>
      <c r="F10213" s="283">
        <v>1599</v>
      </c>
      <c r="G10213" s="24">
        <v>100</v>
      </c>
      <c r="H10213" s="24">
        <v>0</v>
      </c>
      <c r="I10213" s="24">
        <v>0</v>
      </c>
      <c r="J10213" s="282">
        <v>15</v>
      </c>
      <c r="K10213" s="282">
        <v>0</v>
      </c>
    </row>
    <row r="10214" spans="1:11" x14ac:dyDescent="0.3">
      <c r="A10214" s="283" t="s">
        <v>2149</v>
      </c>
      <c r="B10214" s="283">
        <v>10</v>
      </c>
      <c r="C10214" s="24" t="str">
        <f t="shared" si="159"/>
        <v>leila10</v>
      </c>
      <c r="D10214" s="283">
        <v>191</v>
      </c>
      <c r="E10214" s="283">
        <v>80</v>
      </c>
      <c r="F10214" s="283">
        <v>1650</v>
      </c>
      <c r="G10214" s="24">
        <v>100</v>
      </c>
      <c r="H10214" s="24">
        <v>0</v>
      </c>
      <c r="I10214" s="24">
        <v>0</v>
      </c>
      <c r="J10214" s="282">
        <v>15</v>
      </c>
      <c r="K10214" s="282">
        <v>0</v>
      </c>
    </row>
    <row r="10215" spans="1:11" x14ac:dyDescent="0.3">
      <c r="A10215" s="283" t="s">
        <v>2149</v>
      </c>
      <c r="B10215" s="283">
        <v>11</v>
      </c>
      <c r="C10215" s="24" t="str">
        <f t="shared" si="159"/>
        <v>leila11</v>
      </c>
      <c r="D10215" s="283">
        <v>208</v>
      </c>
      <c r="E10215" s="283">
        <v>87</v>
      </c>
      <c r="F10215" s="283">
        <v>1815</v>
      </c>
      <c r="G10215" s="24">
        <v>100</v>
      </c>
      <c r="H10215" s="24">
        <v>0</v>
      </c>
      <c r="I10215" s="24">
        <v>0</v>
      </c>
      <c r="J10215" s="282">
        <v>15</v>
      </c>
      <c r="K10215" s="282">
        <v>0</v>
      </c>
    </row>
    <row r="10216" spans="1:11" x14ac:dyDescent="0.3">
      <c r="A10216" s="283" t="s">
        <v>2149</v>
      </c>
      <c r="B10216" s="283">
        <v>12</v>
      </c>
      <c r="C10216" s="24" t="str">
        <f t="shared" si="159"/>
        <v>leila12</v>
      </c>
      <c r="D10216" s="283">
        <v>211</v>
      </c>
      <c r="E10216" s="283">
        <v>88</v>
      </c>
      <c r="F10216" s="283">
        <v>1881</v>
      </c>
      <c r="G10216" s="24">
        <v>100</v>
      </c>
      <c r="H10216" s="24">
        <v>0</v>
      </c>
      <c r="I10216" s="24">
        <v>0</v>
      </c>
      <c r="J10216" s="282">
        <v>15</v>
      </c>
      <c r="K10216" s="282">
        <v>0</v>
      </c>
    </row>
    <row r="10217" spans="1:11" x14ac:dyDescent="0.3">
      <c r="A10217" s="283" t="s">
        <v>2149</v>
      </c>
      <c r="B10217" s="283">
        <v>13</v>
      </c>
      <c r="C10217" s="24" t="str">
        <f t="shared" si="159"/>
        <v>leila13</v>
      </c>
      <c r="D10217" s="283">
        <v>214</v>
      </c>
      <c r="E10217" s="283">
        <v>90</v>
      </c>
      <c r="F10217" s="283">
        <v>1952</v>
      </c>
      <c r="G10217" s="24">
        <v>100</v>
      </c>
      <c r="H10217" s="24">
        <v>0</v>
      </c>
      <c r="I10217" s="24">
        <v>0</v>
      </c>
      <c r="J10217" s="282">
        <v>15</v>
      </c>
      <c r="K10217" s="282">
        <v>0</v>
      </c>
    </row>
    <row r="10218" spans="1:11" x14ac:dyDescent="0.3">
      <c r="A10218" s="283" t="s">
        <v>2149</v>
      </c>
      <c r="B10218" s="283">
        <v>14</v>
      </c>
      <c r="C10218" s="24" t="str">
        <f t="shared" si="159"/>
        <v>leila14</v>
      </c>
      <c r="D10218" s="283">
        <v>217</v>
      </c>
      <c r="E10218" s="283">
        <v>91</v>
      </c>
      <c r="F10218" s="283">
        <v>2029</v>
      </c>
      <c r="G10218" s="24">
        <v>100</v>
      </c>
      <c r="H10218" s="24">
        <v>0</v>
      </c>
      <c r="I10218" s="24">
        <v>0</v>
      </c>
      <c r="J10218" s="282">
        <v>15</v>
      </c>
      <c r="K10218" s="282">
        <v>0</v>
      </c>
    </row>
    <row r="10219" spans="1:11" x14ac:dyDescent="0.3">
      <c r="A10219" s="283" t="s">
        <v>2149</v>
      </c>
      <c r="B10219" s="283">
        <v>15</v>
      </c>
      <c r="C10219" s="24" t="str">
        <f t="shared" si="159"/>
        <v>leila15</v>
      </c>
      <c r="D10219" s="283">
        <v>220</v>
      </c>
      <c r="E10219" s="283">
        <v>92</v>
      </c>
      <c r="F10219" s="283">
        <v>2113</v>
      </c>
      <c r="G10219" s="24">
        <v>100</v>
      </c>
      <c r="H10219" s="24">
        <v>0</v>
      </c>
      <c r="I10219" s="24">
        <v>0</v>
      </c>
      <c r="J10219" s="282">
        <v>15</v>
      </c>
      <c r="K10219" s="282">
        <v>0</v>
      </c>
    </row>
    <row r="10220" spans="1:11" x14ac:dyDescent="0.3">
      <c r="A10220" s="283" t="s">
        <v>2149</v>
      </c>
      <c r="B10220" s="283">
        <v>16</v>
      </c>
      <c r="C10220" s="24" t="str">
        <f t="shared" si="159"/>
        <v>leila16</v>
      </c>
      <c r="D10220" s="283">
        <v>223</v>
      </c>
      <c r="E10220" s="283">
        <v>93</v>
      </c>
      <c r="F10220" s="283">
        <v>2203</v>
      </c>
      <c r="G10220" s="24">
        <v>100</v>
      </c>
      <c r="H10220" s="24">
        <v>0</v>
      </c>
      <c r="I10220" s="24">
        <v>0</v>
      </c>
      <c r="J10220" s="282">
        <v>15</v>
      </c>
      <c r="K10220" s="282">
        <v>0</v>
      </c>
    </row>
    <row r="10221" spans="1:11" x14ac:dyDescent="0.3">
      <c r="A10221" s="283" t="s">
        <v>2149</v>
      </c>
      <c r="B10221" s="283">
        <v>17</v>
      </c>
      <c r="C10221" s="24" t="str">
        <f t="shared" si="159"/>
        <v>leila17</v>
      </c>
      <c r="D10221" s="283">
        <v>225</v>
      </c>
      <c r="E10221" s="283">
        <v>94</v>
      </c>
      <c r="F10221" s="283">
        <v>2299</v>
      </c>
      <c r="G10221" s="24">
        <v>100</v>
      </c>
      <c r="H10221" s="24">
        <v>0</v>
      </c>
      <c r="I10221" s="24">
        <v>0</v>
      </c>
      <c r="J10221" s="282">
        <v>15</v>
      </c>
      <c r="K10221" s="282">
        <v>0</v>
      </c>
    </row>
    <row r="10222" spans="1:11" x14ac:dyDescent="0.3">
      <c r="A10222" s="283" t="s">
        <v>2149</v>
      </c>
      <c r="B10222" s="283">
        <v>18</v>
      </c>
      <c r="C10222" s="24" t="str">
        <f t="shared" si="159"/>
        <v>leila18</v>
      </c>
      <c r="D10222" s="283">
        <v>228</v>
      </c>
      <c r="E10222" s="283">
        <v>96</v>
      </c>
      <c r="F10222" s="283">
        <v>2402</v>
      </c>
      <c r="G10222" s="24">
        <v>100</v>
      </c>
      <c r="H10222" s="24">
        <v>0</v>
      </c>
      <c r="I10222" s="24">
        <v>0</v>
      </c>
      <c r="J10222" s="282">
        <v>15</v>
      </c>
      <c r="K10222" s="282">
        <v>0</v>
      </c>
    </row>
    <row r="10223" spans="1:11" x14ac:dyDescent="0.3">
      <c r="A10223" s="283" t="s">
        <v>2149</v>
      </c>
      <c r="B10223" s="283">
        <v>19</v>
      </c>
      <c r="C10223" s="24" t="str">
        <f t="shared" si="159"/>
        <v>leila19</v>
      </c>
      <c r="D10223" s="283">
        <v>231</v>
      </c>
      <c r="E10223" s="283">
        <v>97</v>
      </c>
      <c r="F10223" s="283">
        <v>2512</v>
      </c>
      <c r="G10223" s="24">
        <v>100</v>
      </c>
      <c r="H10223" s="24">
        <v>0</v>
      </c>
      <c r="I10223" s="24">
        <v>0</v>
      </c>
      <c r="J10223" s="282">
        <v>15</v>
      </c>
      <c r="K10223" s="282">
        <v>0</v>
      </c>
    </row>
    <row r="10224" spans="1:11" x14ac:dyDescent="0.3">
      <c r="A10224" s="283" t="s">
        <v>2149</v>
      </c>
      <c r="B10224" s="283">
        <v>20</v>
      </c>
      <c r="C10224" s="24" t="str">
        <f t="shared" si="159"/>
        <v>leila20</v>
      </c>
      <c r="D10224" s="283">
        <v>234</v>
      </c>
      <c r="E10224" s="283">
        <v>98</v>
      </c>
      <c r="F10224" s="283">
        <v>2630</v>
      </c>
      <c r="G10224" s="24">
        <v>100</v>
      </c>
      <c r="H10224" s="24">
        <v>0</v>
      </c>
      <c r="I10224" s="24">
        <v>0</v>
      </c>
      <c r="J10224" s="282">
        <v>15</v>
      </c>
      <c r="K10224" s="282">
        <v>0</v>
      </c>
    </row>
    <row r="10225" spans="1:11" x14ac:dyDescent="0.3">
      <c r="A10225" s="283" t="s">
        <v>2149</v>
      </c>
      <c r="B10225" s="283">
        <v>21</v>
      </c>
      <c r="C10225" s="24" t="str">
        <f t="shared" si="159"/>
        <v>leila21</v>
      </c>
      <c r="D10225" s="283">
        <v>256</v>
      </c>
      <c r="E10225" s="283">
        <v>107</v>
      </c>
      <c r="F10225" s="283">
        <v>2948</v>
      </c>
      <c r="G10225" s="24">
        <v>100</v>
      </c>
      <c r="H10225" s="24">
        <v>0</v>
      </c>
      <c r="I10225" s="24">
        <v>0</v>
      </c>
      <c r="J10225" s="282">
        <v>15</v>
      </c>
      <c r="K10225" s="282">
        <v>0</v>
      </c>
    </row>
    <row r="10226" spans="1:11" x14ac:dyDescent="0.3">
      <c r="A10226" s="283" t="s">
        <v>2149</v>
      </c>
      <c r="B10226" s="283">
        <v>22</v>
      </c>
      <c r="C10226" s="24" t="str">
        <f t="shared" si="159"/>
        <v>leila22</v>
      </c>
      <c r="D10226" s="283">
        <v>259</v>
      </c>
      <c r="E10226" s="283">
        <v>109</v>
      </c>
      <c r="F10226" s="283">
        <v>3092</v>
      </c>
      <c r="G10226" s="24">
        <v>100</v>
      </c>
      <c r="H10226" s="24">
        <v>0</v>
      </c>
      <c r="I10226" s="24">
        <v>0</v>
      </c>
      <c r="J10226" s="282">
        <v>15</v>
      </c>
      <c r="K10226" s="282">
        <v>0</v>
      </c>
    </row>
    <row r="10227" spans="1:11" x14ac:dyDescent="0.3">
      <c r="A10227" s="283" t="s">
        <v>2149</v>
      </c>
      <c r="B10227" s="283">
        <v>23</v>
      </c>
      <c r="C10227" s="24" t="str">
        <f t="shared" si="159"/>
        <v>leila23</v>
      </c>
      <c r="D10227" s="283">
        <v>263</v>
      </c>
      <c r="E10227" s="283">
        <v>110</v>
      </c>
      <c r="F10227" s="283">
        <v>3243</v>
      </c>
      <c r="G10227" s="24">
        <v>100</v>
      </c>
      <c r="H10227" s="24">
        <v>0</v>
      </c>
      <c r="I10227" s="24">
        <v>0</v>
      </c>
      <c r="J10227" s="282">
        <v>15</v>
      </c>
      <c r="K10227" s="282">
        <v>0</v>
      </c>
    </row>
    <row r="10228" spans="1:11" x14ac:dyDescent="0.3">
      <c r="A10228" s="283" t="s">
        <v>2149</v>
      </c>
      <c r="B10228" s="283">
        <v>24</v>
      </c>
      <c r="C10228" s="24" t="str">
        <f t="shared" si="159"/>
        <v>leila24</v>
      </c>
      <c r="D10228" s="283">
        <v>266</v>
      </c>
      <c r="E10228" s="283">
        <v>111</v>
      </c>
      <c r="F10228" s="283">
        <v>3404</v>
      </c>
      <c r="G10228" s="24">
        <v>100</v>
      </c>
      <c r="H10228" s="24">
        <v>0</v>
      </c>
      <c r="I10228" s="24">
        <v>0</v>
      </c>
      <c r="J10228" s="282">
        <v>15</v>
      </c>
      <c r="K10228" s="282">
        <v>0</v>
      </c>
    </row>
    <row r="10229" spans="1:11" x14ac:dyDescent="0.3">
      <c r="A10229" s="283" t="s">
        <v>2149</v>
      </c>
      <c r="B10229" s="283">
        <v>25</v>
      </c>
      <c r="C10229" s="24" t="str">
        <f t="shared" si="159"/>
        <v>leila25</v>
      </c>
      <c r="D10229" s="283">
        <v>269</v>
      </c>
      <c r="E10229" s="283">
        <v>113</v>
      </c>
      <c r="F10229" s="283">
        <v>3574</v>
      </c>
      <c r="G10229" s="24">
        <v>100</v>
      </c>
      <c r="H10229" s="24">
        <v>0</v>
      </c>
      <c r="I10229" s="24">
        <v>0</v>
      </c>
      <c r="J10229" s="282">
        <v>15</v>
      </c>
      <c r="K10229" s="282">
        <v>0</v>
      </c>
    </row>
    <row r="10230" spans="1:11" x14ac:dyDescent="0.3">
      <c r="A10230" s="283" t="s">
        <v>2149</v>
      </c>
      <c r="B10230" s="283">
        <v>26</v>
      </c>
      <c r="C10230" s="24" t="str">
        <f t="shared" si="159"/>
        <v>leila26</v>
      </c>
      <c r="D10230" s="283">
        <v>273</v>
      </c>
      <c r="E10230" s="283">
        <v>114</v>
      </c>
      <c r="F10230" s="283">
        <v>3616</v>
      </c>
      <c r="G10230" s="24">
        <v>100</v>
      </c>
      <c r="H10230" s="24">
        <v>0</v>
      </c>
      <c r="I10230" s="24">
        <v>0</v>
      </c>
      <c r="J10230" s="282">
        <v>15</v>
      </c>
      <c r="K10230" s="282">
        <v>0</v>
      </c>
    </row>
    <row r="10231" spans="1:11" x14ac:dyDescent="0.3">
      <c r="A10231" s="283" t="s">
        <v>2149</v>
      </c>
      <c r="B10231" s="283">
        <v>27</v>
      </c>
      <c r="C10231" s="24" t="str">
        <f t="shared" si="159"/>
        <v>leila27</v>
      </c>
      <c r="D10231" s="283">
        <v>276</v>
      </c>
      <c r="E10231" s="283">
        <v>116</v>
      </c>
      <c r="F10231" s="283">
        <v>3659</v>
      </c>
      <c r="G10231" s="24">
        <v>100</v>
      </c>
      <c r="H10231" s="24">
        <v>0</v>
      </c>
      <c r="I10231" s="24">
        <v>0</v>
      </c>
      <c r="J10231" s="282">
        <v>15</v>
      </c>
      <c r="K10231" s="282">
        <v>0</v>
      </c>
    </row>
    <row r="10232" spans="1:11" x14ac:dyDescent="0.3">
      <c r="A10232" s="283" t="s">
        <v>2149</v>
      </c>
      <c r="B10232" s="283">
        <v>28</v>
      </c>
      <c r="C10232" s="24" t="str">
        <f t="shared" si="159"/>
        <v>leila28</v>
      </c>
      <c r="D10232" s="283">
        <v>280</v>
      </c>
      <c r="E10232" s="283">
        <v>117</v>
      </c>
      <c r="F10232" s="283">
        <v>3703</v>
      </c>
      <c r="G10232" s="24">
        <v>100</v>
      </c>
      <c r="H10232" s="24">
        <v>0</v>
      </c>
      <c r="I10232" s="24">
        <v>0</v>
      </c>
      <c r="J10232" s="282">
        <v>15</v>
      </c>
      <c r="K10232" s="282">
        <v>0</v>
      </c>
    </row>
    <row r="10233" spans="1:11" x14ac:dyDescent="0.3">
      <c r="A10233" s="283" t="s">
        <v>2149</v>
      </c>
      <c r="B10233" s="283">
        <v>29</v>
      </c>
      <c r="C10233" s="24" t="str">
        <f t="shared" si="159"/>
        <v>leila29</v>
      </c>
      <c r="D10233" s="283">
        <v>283</v>
      </c>
      <c r="E10233" s="283">
        <v>119</v>
      </c>
      <c r="F10233" s="283">
        <v>3747</v>
      </c>
      <c r="G10233" s="24">
        <v>100</v>
      </c>
      <c r="H10233" s="24">
        <v>0</v>
      </c>
      <c r="I10233" s="24">
        <v>0</v>
      </c>
      <c r="J10233" s="282">
        <v>15</v>
      </c>
      <c r="K10233" s="282">
        <v>0</v>
      </c>
    </row>
    <row r="10234" spans="1:11" x14ac:dyDescent="0.3">
      <c r="A10234" s="283" t="s">
        <v>2149</v>
      </c>
      <c r="B10234" s="283">
        <v>30</v>
      </c>
      <c r="C10234" s="24" t="str">
        <f t="shared" si="159"/>
        <v>leila30</v>
      </c>
      <c r="D10234" s="283">
        <v>287</v>
      </c>
      <c r="E10234" s="283">
        <v>120</v>
      </c>
      <c r="F10234" s="283">
        <v>3791</v>
      </c>
      <c r="G10234" s="24">
        <v>100</v>
      </c>
      <c r="H10234" s="24">
        <v>0</v>
      </c>
      <c r="I10234" s="24">
        <v>0</v>
      </c>
      <c r="J10234" s="282">
        <v>15</v>
      </c>
      <c r="K10234" s="282">
        <v>0</v>
      </c>
    </row>
    <row r="10235" spans="1:11" x14ac:dyDescent="0.3">
      <c r="A10235" s="283" t="s">
        <v>2149</v>
      </c>
      <c r="B10235" s="283">
        <v>31</v>
      </c>
      <c r="C10235" s="24" t="str">
        <f t="shared" si="159"/>
        <v>leila31</v>
      </c>
      <c r="D10235" s="283">
        <v>313</v>
      </c>
      <c r="E10235" s="283">
        <v>131</v>
      </c>
      <c r="F10235" s="283">
        <v>4115</v>
      </c>
      <c r="G10235" s="24">
        <v>100</v>
      </c>
      <c r="H10235" s="24">
        <v>0</v>
      </c>
      <c r="I10235" s="24">
        <v>0</v>
      </c>
      <c r="J10235" s="282">
        <v>15</v>
      </c>
      <c r="K10235" s="282">
        <v>0</v>
      </c>
    </row>
    <row r="10236" spans="1:11" x14ac:dyDescent="0.3">
      <c r="A10236" s="283" t="s">
        <v>2149</v>
      </c>
      <c r="B10236" s="283">
        <v>32</v>
      </c>
      <c r="C10236" s="24" t="str">
        <f t="shared" si="159"/>
        <v>leila32</v>
      </c>
      <c r="D10236" s="283">
        <v>317</v>
      </c>
      <c r="E10236" s="283">
        <v>133</v>
      </c>
      <c r="F10236" s="283">
        <v>4165</v>
      </c>
      <c r="G10236" s="24">
        <v>100</v>
      </c>
      <c r="H10236" s="24">
        <v>0</v>
      </c>
      <c r="I10236" s="24">
        <v>0</v>
      </c>
      <c r="J10236" s="282">
        <v>15</v>
      </c>
      <c r="K10236" s="282">
        <v>0</v>
      </c>
    </row>
    <row r="10237" spans="1:11" x14ac:dyDescent="0.3">
      <c r="A10237" s="283" t="s">
        <v>2149</v>
      </c>
      <c r="B10237" s="283">
        <v>33</v>
      </c>
      <c r="C10237" s="24" t="str">
        <f t="shared" si="159"/>
        <v>leila33</v>
      </c>
      <c r="D10237" s="283">
        <v>321</v>
      </c>
      <c r="E10237" s="283">
        <v>135</v>
      </c>
      <c r="F10237" s="283">
        <v>4214</v>
      </c>
      <c r="G10237" s="24">
        <v>100</v>
      </c>
      <c r="H10237" s="24">
        <v>0</v>
      </c>
      <c r="I10237" s="24">
        <v>0</v>
      </c>
      <c r="J10237" s="282">
        <v>15</v>
      </c>
      <c r="K10237" s="282">
        <v>0</v>
      </c>
    </row>
    <row r="10238" spans="1:11" x14ac:dyDescent="0.3">
      <c r="A10238" s="283" t="s">
        <v>2149</v>
      </c>
      <c r="B10238" s="283">
        <v>34</v>
      </c>
      <c r="C10238" s="24" t="str">
        <f t="shared" si="159"/>
        <v>leila34</v>
      </c>
      <c r="D10238" s="283">
        <v>325</v>
      </c>
      <c r="E10238" s="283">
        <v>136</v>
      </c>
      <c r="F10238" s="283">
        <v>4265</v>
      </c>
      <c r="G10238" s="24">
        <v>100</v>
      </c>
      <c r="H10238" s="24">
        <v>0</v>
      </c>
      <c r="I10238" s="24">
        <v>0</v>
      </c>
      <c r="J10238" s="282">
        <v>15</v>
      </c>
      <c r="K10238" s="282">
        <v>0</v>
      </c>
    </row>
    <row r="10239" spans="1:11" x14ac:dyDescent="0.3">
      <c r="A10239" s="283" t="s">
        <v>2149</v>
      </c>
      <c r="B10239" s="283">
        <v>35</v>
      </c>
      <c r="C10239" s="24" t="str">
        <f t="shared" si="159"/>
        <v>leila35</v>
      </c>
      <c r="D10239" s="283">
        <v>329</v>
      </c>
      <c r="E10239" s="283">
        <v>138</v>
      </c>
      <c r="F10239" s="283">
        <v>4315</v>
      </c>
      <c r="G10239" s="24">
        <v>100</v>
      </c>
      <c r="H10239" s="24">
        <v>0</v>
      </c>
      <c r="I10239" s="24">
        <v>0</v>
      </c>
      <c r="J10239" s="282">
        <v>15</v>
      </c>
      <c r="K10239" s="282">
        <v>0</v>
      </c>
    </row>
    <row r="10240" spans="1:11" x14ac:dyDescent="0.3">
      <c r="A10240" s="283" t="s">
        <v>2149</v>
      </c>
      <c r="B10240" s="283">
        <v>36</v>
      </c>
      <c r="C10240" s="24" t="str">
        <f t="shared" si="159"/>
        <v>leila36</v>
      </c>
      <c r="D10240" s="283">
        <v>333</v>
      </c>
      <c r="E10240" s="283">
        <v>140</v>
      </c>
      <c r="F10240" s="283">
        <v>4367</v>
      </c>
      <c r="G10240" s="24">
        <v>100</v>
      </c>
      <c r="H10240" s="24">
        <v>0</v>
      </c>
      <c r="I10240" s="24">
        <v>0</v>
      </c>
      <c r="J10240" s="282">
        <v>15</v>
      </c>
      <c r="K10240" s="282">
        <v>0</v>
      </c>
    </row>
    <row r="10241" spans="1:11" x14ac:dyDescent="0.3">
      <c r="A10241" s="283" t="s">
        <v>2149</v>
      </c>
      <c r="B10241" s="283">
        <v>37</v>
      </c>
      <c r="C10241" s="24" t="str">
        <f t="shared" si="159"/>
        <v>leila37</v>
      </c>
      <c r="D10241" s="283">
        <v>338</v>
      </c>
      <c r="E10241" s="283">
        <v>142</v>
      </c>
      <c r="F10241" s="283">
        <v>4419</v>
      </c>
      <c r="G10241" s="24">
        <v>100</v>
      </c>
      <c r="H10241" s="24">
        <v>0</v>
      </c>
      <c r="I10241" s="24">
        <v>0</v>
      </c>
      <c r="J10241" s="282">
        <v>15</v>
      </c>
      <c r="K10241" s="282">
        <v>0</v>
      </c>
    </row>
    <row r="10242" spans="1:11" x14ac:dyDescent="0.3">
      <c r="A10242" s="283" t="s">
        <v>2149</v>
      </c>
      <c r="B10242" s="283">
        <v>38</v>
      </c>
      <c r="C10242" s="24" t="str">
        <f t="shared" si="159"/>
        <v>leila38</v>
      </c>
      <c r="D10242" s="283">
        <v>342</v>
      </c>
      <c r="E10242" s="283">
        <v>143</v>
      </c>
      <c r="F10242" s="283">
        <v>4472</v>
      </c>
      <c r="G10242" s="24">
        <v>100</v>
      </c>
      <c r="H10242" s="24">
        <v>0</v>
      </c>
      <c r="I10242" s="24">
        <v>0</v>
      </c>
      <c r="J10242" s="282">
        <v>15</v>
      </c>
      <c r="K10242" s="282">
        <v>0</v>
      </c>
    </row>
    <row r="10243" spans="1:11" x14ac:dyDescent="0.3">
      <c r="A10243" s="283" t="s">
        <v>2149</v>
      </c>
      <c r="B10243" s="283">
        <v>39</v>
      </c>
      <c r="C10243" s="24" t="str">
        <f t="shared" si="159"/>
        <v>leila39</v>
      </c>
      <c r="D10243" s="283">
        <v>346</v>
      </c>
      <c r="E10243" s="283">
        <v>145</v>
      </c>
      <c r="F10243" s="283">
        <v>4525</v>
      </c>
      <c r="G10243" s="24">
        <v>100</v>
      </c>
      <c r="H10243" s="24">
        <v>0</v>
      </c>
      <c r="I10243" s="24">
        <v>0</v>
      </c>
      <c r="J10243" s="282">
        <v>15</v>
      </c>
      <c r="K10243" s="282">
        <v>0</v>
      </c>
    </row>
    <row r="10244" spans="1:11" x14ac:dyDescent="0.3">
      <c r="A10244" s="283" t="s">
        <v>2149</v>
      </c>
      <c r="B10244" s="283">
        <v>40</v>
      </c>
      <c r="C10244" s="24" t="str">
        <f t="shared" si="159"/>
        <v>leila40</v>
      </c>
      <c r="D10244" s="283">
        <v>350</v>
      </c>
      <c r="E10244" s="283">
        <v>147</v>
      </c>
      <c r="F10244" s="283">
        <v>4579</v>
      </c>
      <c r="G10244" s="24">
        <v>100</v>
      </c>
      <c r="H10244" s="24">
        <v>0</v>
      </c>
      <c r="I10244" s="24">
        <v>0</v>
      </c>
      <c r="J10244" s="282">
        <v>15</v>
      </c>
      <c r="K10244" s="282">
        <v>0</v>
      </c>
    </row>
    <row r="10245" spans="1:11" x14ac:dyDescent="0.3">
      <c r="A10245" s="283" t="s">
        <v>2149</v>
      </c>
      <c r="B10245" s="283">
        <v>41</v>
      </c>
      <c r="C10245" s="24" t="str">
        <f t="shared" si="159"/>
        <v>leila41</v>
      </c>
      <c r="D10245" s="283">
        <v>383</v>
      </c>
      <c r="E10245" s="283">
        <v>160</v>
      </c>
      <c r="F10245" s="283">
        <v>5023</v>
      </c>
      <c r="G10245" s="24">
        <v>100</v>
      </c>
      <c r="H10245" s="24">
        <v>0</v>
      </c>
      <c r="I10245" s="24">
        <v>0</v>
      </c>
      <c r="J10245" s="282">
        <v>15</v>
      </c>
      <c r="K10245" s="282">
        <v>0</v>
      </c>
    </row>
    <row r="10246" spans="1:11" x14ac:dyDescent="0.3">
      <c r="A10246" s="283" t="s">
        <v>2149</v>
      </c>
      <c r="B10246" s="283">
        <v>42</v>
      </c>
      <c r="C10246" s="24" t="str">
        <f t="shared" ref="C10246:C10309" si="160">A10246&amp;B10246</f>
        <v>leila42</v>
      </c>
      <c r="D10246" s="283">
        <v>387</v>
      </c>
      <c r="E10246" s="283">
        <v>162</v>
      </c>
      <c r="F10246" s="283">
        <v>5083</v>
      </c>
      <c r="G10246" s="24">
        <v>100</v>
      </c>
      <c r="H10246" s="24">
        <v>0</v>
      </c>
      <c r="I10246" s="24">
        <v>0</v>
      </c>
      <c r="J10246" s="282">
        <v>15</v>
      </c>
      <c r="K10246" s="282">
        <v>0</v>
      </c>
    </row>
    <row r="10247" spans="1:11" x14ac:dyDescent="0.3">
      <c r="A10247" s="283" t="s">
        <v>2149</v>
      </c>
      <c r="B10247" s="283">
        <v>43</v>
      </c>
      <c r="C10247" s="24" t="str">
        <f t="shared" si="160"/>
        <v>leila43</v>
      </c>
      <c r="D10247" s="283">
        <v>392</v>
      </c>
      <c r="E10247" s="283">
        <v>164</v>
      </c>
      <c r="F10247" s="283">
        <v>5143</v>
      </c>
      <c r="G10247" s="24">
        <v>100</v>
      </c>
      <c r="H10247" s="24">
        <v>0</v>
      </c>
      <c r="I10247" s="24">
        <v>0</v>
      </c>
      <c r="J10247" s="282">
        <v>15</v>
      </c>
      <c r="K10247" s="282">
        <v>0</v>
      </c>
    </row>
    <row r="10248" spans="1:11" x14ac:dyDescent="0.3">
      <c r="A10248" s="283" t="s">
        <v>2149</v>
      </c>
      <c r="B10248" s="283">
        <v>44</v>
      </c>
      <c r="C10248" s="24" t="str">
        <f t="shared" si="160"/>
        <v>leila44</v>
      </c>
      <c r="D10248" s="283">
        <v>397</v>
      </c>
      <c r="E10248" s="283">
        <v>166</v>
      </c>
      <c r="F10248" s="283">
        <v>5211</v>
      </c>
      <c r="G10248" s="24">
        <v>100</v>
      </c>
      <c r="H10248" s="24">
        <v>0</v>
      </c>
      <c r="I10248" s="24">
        <v>0</v>
      </c>
      <c r="J10248" s="282">
        <v>15</v>
      </c>
      <c r="K10248" s="282">
        <v>0</v>
      </c>
    </row>
    <row r="10249" spans="1:11" x14ac:dyDescent="0.3">
      <c r="A10249" s="283" t="s">
        <v>2149</v>
      </c>
      <c r="B10249" s="283">
        <v>45</v>
      </c>
      <c r="C10249" s="24" t="str">
        <f t="shared" si="160"/>
        <v>leila45</v>
      </c>
      <c r="D10249" s="283">
        <v>402</v>
      </c>
      <c r="E10249" s="283">
        <v>168</v>
      </c>
      <c r="F10249" s="283">
        <v>5277</v>
      </c>
      <c r="G10249" s="24">
        <v>100</v>
      </c>
      <c r="H10249" s="24">
        <v>0</v>
      </c>
      <c r="I10249" s="24">
        <v>0</v>
      </c>
      <c r="J10249" s="282">
        <v>15</v>
      </c>
      <c r="K10249" s="282">
        <v>0</v>
      </c>
    </row>
    <row r="10250" spans="1:11" x14ac:dyDescent="0.3">
      <c r="A10250" s="283" t="s">
        <v>2149</v>
      </c>
      <c r="B10250" s="283">
        <v>46</v>
      </c>
      <c r="C10250" s="24" t="str">
        <f t="shared" si="160"/>
        <v>leila46</v>
      </c>
      <c r="D10250" s="283">
        <v>407</v>
      </c>
      <c r="E10250" s="283">
        <v>170</v>
      </c>
      <c r="F10250" s="283">
        <v>5340</v>
      </c>
      <c r="G10250" s="24">
        <v>100</v>
      </c>
      <c r="H10250" s="24">
        <v>0</v>
      </c>
      <c r="I10250" s="24">
        <v>0</v>
      </c>
      <c r="J10250" s="282">
        <v>15</v>
      </c>
      <c r="K10250" s="282">
        <v>0</v>
      </c>
    </row>
    <row r="10251" spans="1:11" x14ac:dyDescent="0.3">
      <c r="A10251" s="283" t="s">
        <v>2149</v>
      </c>
      <c r="B10251" s="283">
        <v>47</v>
      </c>
      <c r="C10251" s="24" t="str">
        <f t="shared" si="160"/>
        <v>leila47</v>
      </c>
      <c r="D10251" s="283">
        <v>411</v>
      </c>
      <c r="E10251" s="283">
        <v>173</v>
      </c>
      <c r="F10251" s="283">
        <v>5408</v>
      </c>
      <c r="G10251" s="24">
        <v>100</v>
      </c>
      <c r="H10251" s="24">
        <v>0</v>
      </c>
      <c r="I10251" s="24">
        <v>0</v>
      </c>
      <c r="J10251" s="282">
        <v>15</v>
      </c>
      <c r="K10251" s="282">
        <v>0</v>
      </c>
    </row>
    <row r="10252" spans="1:11" x14ac:dyDescent="0.3">
      <c r="A10252" s="283" t="s">
        <v>2149</v>
      </c>
      <c r="B10252" s="283">
        <v>48</v>
      </c>
      <c r="C10252" s="24" t="str">
        <f t="shared" si="160"/>
        <v>leila48</v>
      </c>
      <c r="D10252" s="283">
        <v>416</v>
      </c>
      <c r="E10252" s="283">
        <v>175</v>
      </c>
      <c r="F10252" s="283">
        <v>5479</v>
      </c>
      <c r="G10252" s="24">
        <v>100</v>
      </c>
      <c r="H10252" s="24">
        <v>0</v>
      </c>
      <c r="I10252" s="24">
        <v>0</v>
      </c>
      <c r="J10252" s="282">
        <v>15</v>
      </c>
      <c r="K10252" s="282">
        <v>0</v>
      </c>
    </row>
    <row r="10253" spans="1:11" x14ac:dyDescent="0.3">
      <c r="A10253" s="283" t="s">
        <v>2149</v>
      </c>
      <c r="B10253" s="283">
        <v>49</v>
      </c>
      <c r="C10253" s="24" t="str">
        <f t="shared" si="160"/>
        <v>leila49</v>
      </c>
      <c r="D10253" s="283">
        <v>422</v>
      </c>
      <c r="E10253" s="283">
        <v>177</v>
      </c>
      <c r="F10253" s="283">
        <v>5545</v>
      </c>
      <c r="G10253" s="24">
        <v>100</v>
      </c>
      <c r="H10253" s="24">
        <v>0</v>
      </c>
      <c r="I10253" s="24">
        <v>0</v>
      </c>
      <c r="J10253" s="282">
        <v>15</v>
      </c>
      <c r="K10253" s="282">
        <v>0</v>
      </c>
    </row>
    <row r="10254" spans="1:11" x14ac:dyDescent="0.3">
      <c r="A10254" s="283" t="s">
        <v>2149</v>
      </c>
      <c r="B10254" s="283">
        <v>50</v>
      </c>
      <c r="C10254" s="24" t="str">
        <f t="shared" si="160"/>
        <v>leila50</v>
      </c>
      <c r="D10254" s="283">
        <v>427</v>
      </c>
      <c r="E10254" s="283">
        <v>179</v>
      </c>
      <c r="F10254" s="283">
        <v>5617</v>
      </c>
      <c r="G10254" s="24">
        <v>100</v>
      </c>
      <c r="H10254" s="24">
        <v>0</v>
      </c>
      <c r="I10254" s="24">
        <v>0</v>
      </c>
      <c r="J10254" s="282">
        <v>15</v>
      </c>
      <c r="K10254" s="282">
        <v>0</v>
      </c>
    </row>
    <row r="10255" spans="1:11" x14ac:dyDescent="0.3">
      <c r="A10255" s="283" t="s">
        <v>2149</v>
      </c>
      <c r="B10255" s="283">
        <v>51</v>
      </c>
      <c r="C10255" s="24" t="str">
        <f t="shared" si="160"/>
        <v>leila51</v>
      </c>
      <c r="D10255" s="283">
        <v>466</v>
      </c>
      <c r="E10255" s="283">
        <v>195</v>
      </c>
      <c r="F10255" s="283">
        <v>6114</v>
      </c>
      <c r="G10255" s="24">
        <v>100</v>
      </c>
      <c r="H10255" s="24">
        <v>0</v>
      </c>
      <c r="I10255" s="24">
        <v>0</v>
      </c>
      <c r="J10255" s="282">
        <v>15</v>
      </c>
      <c r="K10255" s="282">
        <v>0</v>
      </c>
    </row>
    <row r="10256" spans="1:11" x14ac:dyDescent="0.3">
      <c r="A10256" s="283" t="s">
        <v>2149</v>
      </c>
      <c r="B10256" s="283">
        <v>52</v>
      </c>
      <c r="C10256" s="24" t="str">
        <f t="shared" si="160"/>
        <v>leila52</v>
      </c>
      <c r="D10256" s="283">
        <v>472</v>
      </c>
      <c r="E10256" s="283">
        <v>198</v>
      </c>
      <c r="F10256" s="283">
        <v>6187</v>
      </c>
      <c r="G10256" s="24">
        <v>100</v>
      </c>
      <c r="H10256" s="24">
        <v>0</v>
      </c>
      <c r="I10256" s="24">
        <v>0</v>
      </c>
      <c r="J10256" s="282">
        <v>15</v>
      </c>
      <c r="K10256" s="282">
        <v>0</v>
      </c>
    </row>
    <row r="10257" spans="1:11" x14ac:dyDescent="0.3">
      <c r="A10257" s="283" t="s">
        <v>2149</v>
      </c>
      <c r="B10257" s="283">
        <v>53</v>
      </c>
      <c r="C10257" s="24" t="str">
        <f t="shared" si="160"/>
        <v>leila53</v>
      </c>
      <c r="D10257" s="283">
        <v>477</v>
      </c>
      <c r="E10257" s="283">
        <v>200</v>
      </c>
      <c r="F10257" s="283">
        <v>6266</v>
      </c>
      <c r="G10257" s="24">
        <v>100</v>
      </c>
      <c r="H10257" s="24">
        <v>0</v>
      </c>
      <c r="I10257" s="24">
        <v>0</v>
      </c>
      <c r="J10257" s="282">
        <v>15</v>
      </c>
      <c r="K10257" s="282">
        <v>0</v>
      </c>
    </row>
    <row r="10258" spans="1:11" x14ac:dyDescent="0.3">
      <c r="A10258" s="283" t="s">
        <v>2149</v>
      </c>
      <c r="B10258" s="283">
        <v>54</v>
      </c>
      <c r="C10258" s="24" t="str">
        <f t="shared" si="160"/>
        <v>leila54</v>
      </c>
      <c r="D10258" s="283">
        <v>483</v>
      </c>
      <c r="E10258" s="283">
        <v>203</v>
      </c>
      <c r="F10258" s="283">
        <v>6349</v>
      </c>
      <c r="G10258" s="24">
        <v>100</v>
      </c>
      <c r="H10258" s="24">
        <v>0</v>
      </c>
      <c r="I10258" s="24">
        <v>0</v>
      </c>
      <c r="J10258" s="282">
        <v>15</v>
      </c>
      <c r="K10258" s="282">
        <v>0</v>
      </c>
    </row>
    <row r="10259" spans="1:11" x14ac:dyDescent="0.3">
      <c r="A10259" s="283" t="s">
        <v>2149</v>
      </c>
      <c r="B10259" s="283">
        <v>55</v>
      </c>
      <c r="C10259" s="24" t="str">
        <f t="shared" si="160"/>
        <v>leila55</v>
      </c>
      <c r="D10259" s="283">
        <v>489</v>
      </c>
      <c r="E10259" s="283">
        <v>205</v>
      </c>
      <c r="F10259" s="283">
        <v>6424</v>
      </c>
      <c r="G10259" s="24">
        <v>100</v>
      </c>
      <c r="H10259" s="24">
        <v>0</v>
      </c>
      <c r="I10259" s="24">
        <v>0</v>
      </c>
      <c r="J10259" s="282">
        <v>15</v>
      </c>
      <c r="K10259" s="282">
        <v>0</v>
      </c>
    </row>
    <row r="10260" spans="1:11" x14ac:dyDescent="0.3">
      <c r="A10260" s="283" t="s">
        <v>2149</v>
      </c>
      <c r="B10260" s="283">
        <v>56</v>
      </c>
      <c r="C10260" s="24" t="str">
        <f t="shared" si="160"/>
        <v>leila56</v>
      </c>
      <c r="D10260" s="283">
        <v>495</v>
      </c>
      <c r="E10260" s="283">
        <v>208</v>
      </c>
      <c r="F10260" s="283">
        <v>6509</v>
      </c>
      <c r="G10260" s="24">
        <v>100</v>
      </c>
      <c r="H10260" s="24">
        <v>0</v>
      </c>
      <c r="I10260" s="24">
        <v>0</v>
      </c>
      <c r="J10260" s="282">
        <v>15</v>
      </c>
      <c r="K10260" s="282">
        <v>0</v>
      </c>
    </row>
    <row r="10261" spans="1:11" x14ac:dyDescent="0.3">
      <c r="A10261" s="283" t="s">
        <v>2149</v>
      </c>
      <c r="B10261" s="283">
        <v>57</v>
      </c>
      <c r="C10261" s="24" t="str">
        <f t="shared" si="160"/>
        <v>leila57</v>
      </c>
      <c r="D10261" s="283">
        <v>501</v>
      </c>
      <c r="E10261" s="283">
        <v>210</v>
      </c>
      <c r="F10261" s="283">
        <v>6592</v>
      </c>
      <c r="G10261" s="24">
        <v>100</v>
      </c>
      <c r="H10261" s="24">
        <v>0</v>
      </c>
      <c r="I10261" s="24">
        <v>0</v>
      </c>
      <c r="J10261" s="282">
        <v>15</v>
      </c>
      <c r="K10261" s="282">
        <v>0</v>
      </c>
    </row>
    <row r="10262" spans="1:11" x14ac:dyDescent="0.3">
      <c r="A10262" s="283" t="s">
        <v>2149</v>
      </c>
      <c r="B10262" s="283">
        <v>58</v>
      </c>
      <c r="C10262" s="24" t="str">
        <f t="shared" si="160"/>
        <v>leila58</v>
      </c>
      <c r="D10262" s="283">
        <v>507</v>
      </c>
      <c r="E10262" s="283">
        <v>213</v>
      </c>
      <c r="F10262" s="283">
        <v>6671</v>
      </c>
      <c r="G10262" s="24">
        <v>100</v>
      </c>
      <c r="H10262" s="24">
        <v>0</v>
      </c>
      <c r="I10262" s="24">
        <v>0</v>
      </c>
      <c r="J10262" s="282">
        <v>15</v>
      </c>
      <c r="K10262" s="282">
        <v>0</v>
      </c>
    </row>
    <row r="10263" spans="1:11" x14ac:dyDescent="0.3">
      <c r="A10263" s="283" t="s">
        <v>2149</v>
      </c>
      <c r="B10263" s="283">
        <v>59</v>
      </c>
      <c r="C10263" s="24" t="str">
        <f t="shared" si="160"/>
        <v>leila59</v>
      </c>
      <c r="D10263" s="283">
        <v>513</v>
      </c>
      <c r="E10263" s="283">
        <v>215</v>
      </c>
      <c r="F10263" s="283">
        <v>6756</v>
      </c>
      <c r="G10263" s="24">
        <v>100</v>
      </c>
      <c r="H10263" s="24">
        <v>0</v>
      </c>
      <c r="I10263" s="24">
        <v>0</v>
      </c>
      <c r="J10263" s="282">
        <v>15</v>
      </c>
      <c r="K10263" s="282">
        <v>0</v>
      </c>
    </row>
    <row r="10264" spans="1:11" x14ac:dyDescent="0.3">
      <c r="A10264" s="283" t="s">
        <v>2149</v>
      </c>
      <c r="B10264" s="283">
        <v>60</v>
      </c>
      <c r="C10264" s="24" t="str">
        <f t="shared" si="160"/>
        <v>leila60</v>
      </c>
      <c r="D10264" s="283">
        <v>519</v>
      </c>
      <c r="E10264" s="283">
        <v>218</v>
      </c>
      <c r="F10264" s="283">
        <v>6844</v>
      </c>
      <c r="G10264" s="24">
        <v>100</v>
      </c>
      <c r="H10264" s="24">
        <v>0</v>
      </c>
      <c r="I10264" s="24">
        <v>0</v>
      </c>
      <c r="J10264" s="282">
        <v>15</v>
      </c>
      <c r="K10264" s="282">
        <v>0</v>
      </c>
    </row>
    <row r="10265" spans="1:11" x14ac:dyDescent="0.3">
      <c r="A10265" s="283" t="s">
        <v>2149</v>
      </c>
      <c r="B10265" s="283">
        <v>61</v>
      </c>
      <c r="C10265" s="24" t="str">
        <f t="shared" si="160"/>
        <v>leila61</v>
      </c>
      <c r="D10265" s="283">
        <v>567</v>
      </c>
      <c r="E10265" s="283">
        <v>238</v>
      </c>
      <c r="F10265" s="283">
        <v>7530</v>
      </c>
      <c r="G10265" s="24">
        <v>100</v>
      </c>
      <c r="H10265" s="24">
        <v>0</v>
      </c>
      <c r="I10265" s="24">
        <v>0</v>
      </c>
      <c r="J10265" s="282">
        <v>15</v>
      </c>
      <c r="K10265" s="282">
        <v>0</v>
      </c>
    </row>
    <row r="10266" spans="1:11" x14ac:dyDescent="0.3">
      <c r="A10266" s="283" t="s">
        <v>2149</v>
      </c>
      <c r="B10266" s="283">
        <v>62</v>
      </c>
      <c r="C10266" s="24" t="str">
        <f t="shared" si="160"/>
        <v>leila62</v>
      </c>
      <c r="D10266" s="283">
        <v>573</v>
      </c>
      <c r="E10266" s="283">
        <v>241</v>
      </c>
      <c r="F10266" s="283">
        <v>7629</v>
      </c>
      <c r="G10266" s="24">
        <v>100</v>
      </c>
      <c r="H10266" s="24">
        <v>0</v>
      </c>
      <c r="I10266" s="24">
        <v>0</v>
      </c>
      <c r="J10266" s="282">
        <v>15</v>
      </c>
      <c r="K10266" s="282">
        <v>0</v>
      </c>
    </row>
    <row r="10267" spans="1:11" x14ac:dyDescent="0.3">
      <c r="A10267" s="283" t="s">
        <v>2149</v>
      </c>
      <c r="B10267" s="283">
        <v>63</v>
      </c>
      <c r="C10267" s="24" t="str">
        <f t="shared" si="160"/>
        <v>leila63</v>
      </c>
      <c r="D10267" s="283">
        <v>580</v>
      </c>
      <c r="E10267" s="283">
        <v>243</v>
      </c>
      <c r="F10267" s="283">
        <v>7742</v>
      </c>
      <c r="G10267" s="24">
        <v>100</v>
      </c>
      <c r="H10267" s="24">
        <v>0</v>
      </c>
      <c r="I10267" s="24">
        <v>0</v>
      </c>
      <c r="J10267" s="282">
        <v>15</v>
      </c>
      <c r="K10267" s="282">
        <v>0</v>
      </c>
    </row>
    <row r="10268" spans="1:11" x14ac:dyDescent="0.3">
      <c r="A10268" s="283" t="s">
        <v>2149</v>
      </c>
      <c r="B10268" s="283">
        <v>64</v>
      </c>
      <c r="C10268" s="24" t="str">
        <f t="shared" si="160"/>
        <v>leila64</v>
      </c>
      <c r="D10268" s="283">
        <v>587</v>
      </c>
      <c r="E10268" s="283">
        <v>246</v>
      </c>
      <c r="F10268" s="283">
        <v>7834</v>
      </c>
      <c r="G10268" s="24">
        <v>100</v>
      </c>
      <c r="H10268" s="24">
        <v>0</v>
      </c>
      <c r="I10268" s="24">
        <v>0</v>
      </c>
      <c r="J10268" s="282">
        <v>15</v>
      </c>
      <c r="K10268" s="282">
        <v>0</v>
      </c>
    </row>
    <row r="10269" spans="1:11" x14ac:dyDescent="0.3">
      <c r="A10269" s="283" t="s">
        <v>2149</v>
      </c>
      <c r="B10269" s="283">
        <v>65</v>
      </c>
      <c r="C10269" s="24" t="str">
        <f t="shared" si="160"/>
        <v>leila65</v>
      </c>
      <c r="D10269" s="283">
        <v>594</v>
      </c>
      <c r="E10269" s="283">
        <v>249</v>
      </c>
      <c r="F10269" s="283">
        <v>7938</v>
      </c>
      <c r="G10269" s="24">
        <v>100</v>
      </c>
      <c r="H10269" s="24">
        <v>0</v>
      </c>
      <c r="I10269" s="24">
        <v>0</v>
      </c>
      <c r="J10269" s="282">
        <v>15</v>
      </c>
      <c r="K10269" s="282">
        <v>0</v>
      </c>
    </row>
    <row r="10270" spans="1:11" x14ac:dyDescent="0.3">
      <c r="A10270" s="283" t="s">
        <v>2149</v>
      </c>
      <c r="B10270" s="283">
        <v>66</v>
      </c>
      <c r="C10270" s="24" t="str">
        <f t="shared" si="160"/>
        <v>leila66</v>
      </c>
      <c r="D10270" s="283">
        <v>601</v>
      </c>
      <c r="E10270" s="283">
        <v>252</v>
      </c>
      <c r="F10270" s="283">
        <v>8043</v>
      </c>
      <c r="G10270" s="24">
        <v>100</v>
      </c>
      <c r="H10270" s="24">
        <v>0</v>
      </c>
      <c r="I10270" s="24">
        <v>0</v>
      </c>
      <c r="J10270" s="282">
        <v>15</v>
      </c>
      <c r="K10270" s="282">
        <v>0</v>
      </c>
    </row>
    <row r="10271" spans="1:11" x14ac:dyDescent="0.3">
      <c r="A10271" s="283" t="s">
        <v>2149</v>
      </c>
      <c r="B10271" s="283">
        <v>67</v>
      </c>
      <c r="C10271" s="24" t="str">
        <f t="shared" si="160"/>
        <v>leila67</v>
      </c>
      <c r="D10271" s="283">
        <v>608</v>
      </c>
      <c r="E10271" s="283">
        <v>255</v>
      </c>
      <c r="F10271" s="283">
        <v>8155</v>
      </c>
      <c r="G10271" s="24">
        <v>100</v>
      </c>
      <c r="H10271" s="24">
        <v>0</v>
      </c>
      <c r="I10271" s="24">
        <v>0</v>
      </c>
      <c r="J10271" s="282">
        <v>15</v>
      </c>
      <c r="K10271" s="282">
        <v>0</v>
      </c>
    </row>
    <row r="10272" spans="1:11" x14ac:dyDescent="0.3">
      <c r="A10272" s="283" t="s">
        <v>2149</v>
      </c>
      <c r="B10272" s="283">
        <v>68</v>
      </c>
      <c r="C10272" s="24" t="str">
        <f t="shared" si="160"/>
        <v>leila68</v>
      </c>
      <c r="D10272" s="283">
        <v>615</v>
      </c>
      <c r="E10272" s="283">
        <v>258</v>
      </c>
      <c r="F10272" s="283">
        <v>8252</v>
      </c>
      <c r="G10272" s="24">
        <v>100</v>
      </c>
      <c r="H10272" s="24">
        <v>0</v>
      </c>
      <c r="I10272" s="24">
        <v>0</v>
      </c>
      <c r="J10272" s="282">
        <v>15</v>
      </c>
      <c r="K10272" s="282">
        <v>0</v>
      </c>
    </row>
    <row r="10273" spans="1:11" x14ac:dyDescent="0.3">
      <c r="A10273" s="283" t="s">
        <v>2149</v>
      </c>
      <c r="B10273" s="283">
        <v>69</v>
      </c>
      <c r="C10273" s="24" t="str">
        <f t="shared" si="160"/>
        <v>leila69</v>
      </c>
      <c r="D10273" s="283">
        <v>623</v>
      </c>
      <c r="E10273" s="283">
        <v>261</v>
      </c>
      <c r="F10273" s="283">
        <v>8362</v>
      </c>
      <c r="G10273" s="24">
        <v>100</v>
      </c>
      <c r="H10273" s="24">
        <v>0</v>
      </c>
      <c r="I10273" s="24">
        <v>0</v>
      </c>
      <c r="J10273" s="282">
        <v>15</v>
      </c>
      <c r="K10273" s="282">
        <v>0</v>
      </c>
    </row>
    <row r="10274" spans="1:11" x14ac:dyDescent="0.3">
      <c r="A10274" s="283" t="s">
        <v>2149</v>
      </c>
      <c r="B10274" s="283">
        <v>70</v>
      </c>
      <c r="C10274" s="24" t="str">
        <f t="shared" si="160"/>
        <v>leila70</v>
      </c>
      <c r="D10274" s="283">
        <v>630</v>
      </c>
      <c r="E10274" s="283">
        <v>264</v>
      </c>
      <c r="F10274" s="283">
        <v>8461</v>
      </c>
      <c r="G10274" s="24">
        <v>100</v>
      </c>
      <c r="H10274" s="24">
        <v>0</v>
      </c>
      <c r="I10274" s="24">
        <v>0</v>
      </c>
      <c r="J10274" s="282">
        <v>15</v>
      </c>
      <c r="K10274" s="282">
        <v>0</v>
      </c>
    </row>
    <row r="10275" spans="1:11" x14ac:dyDescent="0.3">
      <c r="A10275" s="283" t="s">
        <v>2149</v>
      </c>
      <c r="B10275" s="283">
        <v>71</v>
      </c>
      <c r="C10275" s="24" t="str">
        <f t="shared" si="160"/>
        <v>leila71</v>
      </c>
      <c r="D10275" s="283">
        <v>688</v>
      </c>
      <c r="E10275" s="283">
        <v>289</v>
      </c>
      <c r="F10275" s="283">
        <v>9233</v>
      </c>
      <c r="G10275" s="24">
        <v>100</v>
      </c>
      <c r="H10275" s="24">
        <v>0</v>
      </c>
      <c r="I10275" s="24">
        <v>0</v>
      </c>
      <c r="J10275" s="282">
        <v>15</v>
      </c>
      <c r="K10275" s="282">
        <v>0</v>
      </c>
    </row>
    <row r="10276" spans="1:11" x14ac:dyDescent="0.3">
      <c r="A10276" s="283" t="s">
        <v>2149</v>
      </c>
      <c r="B10276" s="283">
        <v>72</v>
      </c>
      <c r="C10276" s="24" t="str">
        <f t="shared" si="160"/>
        <v>leila72</v>
      </c>
      <c r="D10276" s="283">
        <v>696</v>
      </c>
      <c r="E10276" s="283">
        <v>292</v>
      </c>
      <c r="F10276" s="283">
        <v>9344</v>
      </c>
      <c r="G10276" s="24">
        <v>100</v>
      </c>
      <c r="H10276" s="24">
        <v>0</v>
      </c>
      <c r="I10276" s="24">
        <v>0</v>
      </c>
      <c r="J10276" s="282">
        <v>15</v>
      </c>
      <c r="K10276" s="282">
        <v>0</v>
      </c>
    </row>
    <row r="10277" spans="1:11" x14ac:dyDescent="0.3">
      <c r="A10277" s="283" t="s">
        <v>2149</v>
      </c>
      <c r="B10277" s="283">
        <v>73</v>
      </c>
      <c r="C10277" s="24" t="str">
        <f t="shared" si="160"/>
        <v>leila73</v>
      </c>
      <c r="D10277" s="283">
        <v>704</v>
      </c>
      <c r="E10277" s="283">
        <v>296</v>
      </c>
      <c r="F10277" s="283">
        <v>9474</v>
      </c>
      <c r="G10277" s="24">
        <v>100</v>
      </c>
      <c r="H10277" s="24">
        <v>0</v>
      </c>
      <c r="I10277" s="24">
        <v>0</v>
      </c>
      <c r="J10277" s="282">
        <v>15</v>
      </c>
      <c r="K10277" s="282">
        <v>0</v>
      </c>
    </row>
    <row r="10278" spans="1:11" x14ac:dyDescent="0.3">
      <c r="A10278" s="283" t="s">
        <v>2149</v>
      </c>
      <c r="B10278" s="283">
        <v>74</v>
      </c>
      <c r="C10278" s="24" t="str">
        <f t="shared" si="160"/>
        <v>leila74</v>
      </c>
      <c r="D10278" s="283">
        <v>712</v>
      </c>
      <c r="E10278" s="283">
        <v>299</v>
      </c>
      <c r="F10278" s="283">
        <v>9587</v>
      </c>
      <c r="G10278" s="24">
        <v>100</v>
      </c>
      <c r="H10278" s="24">
        <v>0</v>
      </c>
      <c r="I10278" s="24">
        <v>0</v>
      </c>
      <c r="J10278" s="282">
        <v>15</v>
      </c>
      <c r="K10278" s="282">
        <v>0</v>
      </c>
    </row>
    <row r="10279" spans="1:11" x14ac:dyDescent="0.3">
      <c r="A10279" s="283" t="s">
        <v>2149</v>
      </c>
      <c r="B10279" s="283">
        <v>75</v>
      </c>
      <c r="C10279" s="24" t="str">
        <f t="shared" si="160"/>
        <v>leila75</v>
      </c>
      <c r="D10279" s="283">
        <v>721</v>
      </c>
      <c r="E10279" s="283">
        <v>303</v>
      </c>
      <c r="F10279" s="283">
        <v>9714</v>
      </c>
      <c r="G10279" s="24">
        <v>100</v>
      </c>
      <c r="H10279" s="24">
        <v>0</v>
      </c>
      <c r="I10279" s="24">
        <v>0</v>
      </c>
      <c r="J10279" s="282">
        <v>15</v>
      </c>
      <c r="K10279" s="282">
        <v>0</v>
      </c>
    </row>
    <row r="10280" spans="1:11" x14ac:dyDescent="0.3">
      <c r="A10280" s="283" t="s">
        <v>2149</v>
      </c>
      <c r="B10280" s="283">
        <v>76</v>
      </c>
      <c r="C10280" s="24" t="str">
        <f t="shared" si="160"/>
        <v>leila76</v>
      </c>
      <c r="D10280" s="283">
        <v>729</v>
      </c>
      <c r="E10280" s="283">
        <v>306</v>
      </c>
      <c r="F10280" s="283">
        <v>9830</v>
      </c>
      <c r="G10280" s="24">
        <v>100</v>
      </c>
      <c r="H10280" s="24">
        <v>0</v>
      </c>
      <c r="I10280" s="24">
        <v>0</v>
      </c>
      <c r="J10280" s="282">
        <v>15</v>
      </c>
      <c r="K10280" s="282">
        <v>0</v>
      </c>
    </row>
    <row r="10281" spans="1:11" x14ac:dyDescent="0.3">
      <c r="A10281" s="283" t="s">
        <v>2149</v>
      </c>
      <c r="B10281" s="283">
        <v>77</v>
      </c>
      <c r="C10281" s="24" t="str">
        <f t="shared" si="160"/>
        <v>leila77</v>
      </c>
      <c r="D10281" s="283">
        <v>738</v>
      </c>
      <c r="E10281" s="283">
        <v>310</v>
      </c>
      <c r="F10281" s="283">
        <v>9967</v>
      </c>
      <c r="G10281" s="24">
        <v>100</v>
      </c>
      <c r="H10281" s="24">
        <v>0</v>
      </c>
      <c r="I10281" s="24">
        <v>0</v>
      </c>
      <c r="J10281" s="282">
        <v>15</v>
      </c>
      <c r="K10281" s="282">
        <v>0</v>
      </c>
    </row>
    <row r="10282" spans="1:11" x14ac:dyDescent="0.3">
      <c r="A10282" s="283" t="s">
        <v>2149</v>
      </c>
      <c r="B10282" s="283">
        <v>78</v>
      </c>
      <c r="C10282" s="24" t="str">
        <f t="shared" si="160"/>
        <v>leila78</v>
      </c>
      <c r="D10282" s="283">
        <v>746</v>
      </c>
      <c r="E10282" s="283">
        <v>313</v>
      </c>
      <c r="F10282" s="283">
        <v>10086</v>
      </c>
      <c r="G10282" s="24">
        <v>100</v>
      </c>
      <c r="H10282" s="24">
        <v>0</v>
      </c>
      <c r="I10282" s="24">
        <v>0</v>
      </c>
      <c r="J10282" s="282">
        <v>15</v>
      </c>
      <c r="K10282" s="282">
        <v>0</v>
      </c>
    </row>
    <row r="10283" spans="1:11" x14ac:dyDescent="0.3">
      <c r="A10283" s="283" t="s">
        <v>2149</v>
      </c>
      <c r="B10283" s="283">
        <v>79</v>
      </c>
      <c r="C10283" s="24" t="str">
        <f t="shared" si="160"/>
        <v>leila79</v>
      </c>
      <c r="D10283" s="283">
        <v>755</v>
      </c>
      <c r="E10283" s="283">
        <v>317</v>
      </c>
      <c r="F10283" s="283">
        <v>10220</v>
      </c>
      <c r="G10283" s="24">
        <v>100</v>
      </c>
      <c r="H10283" s="24">
        <v>0</v>
      </c>
      <c r="I10283" s="24">
        <v>0</v>
      </c>
      <c r="J10283" s="282">
        <v>15</v>
      </c>
      <c r="K10283" s="282">
        <v>0</v>
      </c>
    </row>
    <row r="10284" spans="1:11" x14ac:dyDescent="0.3">
      <c r="A10284" s="283" t="s">
        <v>2149</v>
      </c>
      <c r="B10284" s="283">
        <v>80</v>
      </c>
      <c r="C10284" s="24" t="str">
        <f t="shared" si="160"/>
        <v>leila80</v>
      </c>
      <c r="D10284" s="283">
        <v>764</v>
      </c>
      <c r="E10284" s="283">
        <v>321</v>
      </c>
      <c r="F10284" s="283">
        <v>10342</v>
      </c>
      <c r="G10284" s="24">
        <v>100</v>
      </c>
      <c r="H10284" s="24">
        <v>0</v>
      </c>
      <c r="I10284" s="24">
        <v>0</v>
      </c>
      <c r="J10284" s="282">
        <v>15</v>
      </c>
      <c r="K10284" s="282">
        <v>0</v>
      </c>
    </row>
    <row r="10285" spans="1:11" x14ac:dyDescent="0.3">
      <c r="A10285" s="283" t="s">
        <v>2149</v>
      </c>
      <c r="B10285" s="283">
        <v>81</v>
      </c>
      <c r="C10285" s="24" t="str">
        <f t="shared" si="160"/>
        <v>leila81</v>
      </c>
      <c r="D10285" s="283">
        <v>834</v>
      </c>
      <c r="E10285" s="283">
        <v>350</v>
      </c>
      <c r="F10285" s="283">
        <v>11429</v>
      </c>
      <c r="G10285" s="24">
        <v>100</v>
      </c>
      <c r="H10285" s="24">
        <v>0</v>
      </c>
      <c r="I10285" s="24">
        <v>0</v>
      </c>
      <c r="J10285" s="282">
        <v>15</v>
      </c>
      <c r="K10285" s="282">
        <v>0</v>
      </c>
    </row>
    <row r="10286" spans="1:11" x14ac:dyDescent="0.3">
      <c r="A10286" s="283" t="s">
        <v>2149</v>
      </c>
      <c r="B10286" s="283">
        <v>82</v>
      </c>
      <c r="C10286" s="24" t="str">
        <f t="shared" si="160"/>
        <v>leila82</v>
      </c>
      <c r="D10286" s="283">
        <v>844</v>
      </c>
      <c r="E10286" s="283">
        <v>354</v>
      </c>
      <c r="F10286" s="283">
        <v>11565</v>
      </c>
      <c r="G10286" s="24">
        <v>100</v>
      </c>
      <c r="H10286" s="24">
        <v>0</v>
      </c>
      <c r="I10286" s="24">
        <v>0</v>
      </c>
      <c r="J10286" s="282">
        <v>15</v>
      </c>
      <c r="K10286" s="282">
        <v>0</v>
      </c>
    </row>
    <row r="10287" spans="1:11" x14ac:dyDescent="0.3">
      <c r="A10287" s="283" t="s">
        <v>2149</v>
      </c>
      <c r="B10287" s="283">
        <v>83</v>
      </c>
      <c r="C10287" s="24" t="str">
        <f t="shared" si="160"/>
        <v>leila83</v>
      </c>
      <c r="D10287" s="283">
        <v>853</v>
      </c>
      <c r="E10287" s="283">
        <v>358</v>
      </c>
      <c r="F10287" s="283">
        <v>11726</v>
      </c>
      <c r="G10287" s="24">
        <v>100</v>
      </c>
      <c r="H10287" s="24">
        <v>0</v>
      </c>
      <c r="I10287" s="24">
        <v>0</v>
      </c>
      <c r="J10287" s="282">
        <v>15</v>
      </c>
      <c r="K10287" s="282">
        <v>0</v>
      </c>
    </row>
    <row r="10288" spans="1:11" x14ac:dyDescent="0.3">
      <c r="A10288" s="283" t="s">
        <v>2149</v>
      </c>
      <c r="B10288" s="283">
        <v>84</v>
      </c>
      <c r="C10288" s="24" t="str">
        <f t="shared" si="160"/>
        <v>leila84</v>
      </c>
      <c r="D10288" s="283">
        <v>863</v>
      </c>
      <c r="E10288" s="283">
        <v>362</v>
      </c>
      <c r="F10288" s="283">
        <v>11866</v>
      </c>
      <c r="G10288" s="24">
        <v>100</v>
      </c>
      <c r="H10288" s="24">
        <v>0</v>
      </c>
      <c r="I10288" s="24">
        <v>0</v>
      </c>
      <c r="J10288" s="282">
        <v>15</v>
      </c>
      <c r="K10288" s="282">
        <v>0</v>
      </c>
    </row>
    <row r="10289" spans="1:11" x14ac:dyDescent="0.3">
      <c r="A10289" s="283" t="s">
        <v>2149</v>
      </c>
      <c r="B10289" s="283">
        <v>85</v>
      </c>
      <c r="C10289" s="24" t="str">
        <f t="shared" si="160"/>
        <v>leila85</v>
      </c>
      <c r="D10289" s="283">
        <v>873</v>
      </c>
      <c r="E10289" s="283">
        <v>367</v>
      </c>
      <c r="F10289" s="283">
        <v>12034</v>
      </c>
      <c r="G10289" s="24">
        <v>100</v>
      </c>
      <c r="H10289" s="24">
        <v>0</v>
      </c>
      <c r="I10289" s="24">
        <v>0</v>
      </c>
      <c r="J10289" s="282">
        <v>15</v>
      </c>
      <c r="K10289" s="282">
        <v>0</v>
      </c>
    </row>
    <row r="10290" spans="1:11" x14ac:dyDescent="0.3">
      <c r="A10290" s="283" t="s">
        <v>2149</v>
      </c>
      <c r="B10290" s="283">
        <v>86</v>
      </c>
      <c r="C10290" s="24" t="str">
        <f t="shared" si="160"/>
        <v>leila86</v>
      </c>
      <c r="D10290" s="283">
        <v>884</v>
      </c>
      <c r="E10290" s="283">
        <v>371</v>
      </c>
      <c r="F10290" s="283">
        <v>12178</v>
      </c>
      <c r="G10290" s="24">
        <v>100</v>
      </c>
      <c r="H10290" s="24">
        <v>0</v>
      </c>
      <c r="I10290" s="24">
        <v>0</v>
      </c>
      <c r="J10290" s="282">
        <v>15</v>
      </c>
      <c r="K10290" s="282">
        <v>0</v>
      </c>
    </row>
    <row r="10291" spans="1:11" x14ac:dyDescent="0.3">
      <c r="A10291" s="283" t="s">
        <v>2149</v>
      </c>
      <c r="B10291" s="283">
        <v>87</v>
      </c>
      <c r="C10291" s="24" t="str">
        <f t="shared" si="160"/>
        <v>leila87</v>
      </c>
      <c r="D10291" s="283">
        <v>894</v>
      </c>
      <c r="E10291" s="283">
        <v>375</v>
      </c>
      <c r="F10291" s="283">
        <v>12323</v>
      </c>
      <c r="G10291" s="24">
        <v>100</v>
      </c>
      <c r="H10291" s="24">
        <v>0</v>
      </c>
      <c r="I10291" s="24">
        <v>0</v>
      </c>
      <c r="J10291" s="282">
        <v>15</v>
      </c>
      <c r="K10291" s="282">
        <v>0</v>
      </c>
    </row>
    <row r="10292" spans="1:11" x14ac:dyDescent="0.3">
      <c r="A10292" s="283" t="s">
        <v>2149</v>
      </c>
      <c r="B10292" s="283">
        <v>88</v>
      </c>
      <c r="C10292" s="24" t="str">
        <f t="shared" si="160"/>
        <v>leila88</v>
      </c>
      <c r="D10292" s="283">
        <v>904</v>
      </c>
      <c r="E10292" s="283">
        <v>380</v>
      </c>
      <c r="F10292" s="283">
        <v>12470</v>
      </c>
      <c r="G10292" s="24">
        <v>100</v>
      </c>
      <c r="H10292" s="24">
        <v>0</v>
      </c>
      <c r="I10292" s="24">
        <v>0</v>
      </c>
      <c r="J10292" s="282">
        <v>15</v>
      </c>
      <c r="K10292" s="282">
        <v>0</v>
      </c>
    </row>
    <row r="10293" spans="1:11" x14ac:dyDescent="0.3">
      <c r="A10293" s="283" t="s">
        <v>2149</v>
      </c>
      <c r="B10293" s="283">
        <v>89</v>
      </c>
      <c r="C10293" s="24" t="str">
        <f t="shared" si="160"/>
        <v>leila89</v>
      </c>
      <c r="D10293" s="283">
        <v>915</v>
      </c>
      <c r="E10293" s="283">
        <v>384</v>
      </c>
      <c r="F10293" s="283">
        <v>12660</v>
      </c>
      <c r="G10293" s="24">
        <v>100</v>
      </c>
      <c r="H10293" s="24">
        <v>0</v>
      </c>
      <c r="I10293" s="24">
        <v>0</v>
      </c>
      <c r="J10293" s="282">
        <v>15</v>
      </c>
      <c r="K10293" s="282">
        <v>0</v>
      </c>
    </row>
    <row r="10294" spans="1:11" x14ac:dyDescent="0.3">
      <c r="A10294" s="283" t="s">
        <v>2149</v>
      </c>
      <c r="B10294" s="283">
        <v>90</v>
      </c>
      <c r="C10294" s="24" t="str">
        <f t="shared" si="160"/>
        <v>leila90</v>
      </c>
      <c r="D10294" s="283">
        <v>925</v>
      </c>
      <c r="E10294" s="283">
        <v>388</v>
      </c>
      <c r="F10294" s="283">
        <v>12811</v>
      </c>
      <c r="G10294" s="24">
        <v>100</v>
      </c>
      <c r="H10294" s="24">
        <v>0</v>
      </c>
      <c r="I10294" s="24">
        <v>0</v>
      </c>
      <c r="J10294" s="282">
        <v>15</v>
      </c>
      <c r="K10294" s="282">
        <v>0</v>
      </c>
    </row>
    <row r="10295" spans="1:11" x14ac:dyDescent="0.3">
      <c r="A10295" s="283" t="s">
        <v>2149</v>
      </c>
      <c r="B10295" s="283">
        <v>91</v>
      </c>
      <c r="C10295" s="24" t="str">
        <f t="shared" si="160"/>
        <v>leila91</v>
      </c>
      <c r="D10295" s="283">
        <v>1010</v>
      </c>
      <c r="E10295" s="283">
        <v>424</v>
      </c>
      <c r="F10295" s="283">
        <v>13964</v>
      </c>
      <c r="G10295" s="24">
        <v>100</v>
      </c>
      <c r="H10295" s="24">
        <v>0</v>
      </c>
      <c r="I10295" s="24">
        <v>0</v>
      </c>
      <c r="J10295" s="282">
        <v>15</v>
      </c>
      <c r="K10295" s="282">
        <v>0</v>
      </c>
    </row>
    <row r="10296" spans="1:11" x14ac:dyDescent="0.3">
      <c r="A10296" s="283" t="s">
        <v>2149</v>
      </c>
      <c r="B10296" s="283">
        <v>92</v>
      </c>
      <c r="C10296" s="24" t="str">
        <f t="shared" si="160"/>
        <v>leila92</v>
      </c>
      <c r="D10296" s="283">
        <v>1021</v>
      </c>
      <c r="E10296" s="283">
        <v>429</v>
      </c>
      <c r="F10296" s="283">
        <v>14131</v>
      </c>
      <c r="G10296" s="24">
        <v>100</v>
      </c>
      <c r="H10296" s="24">
        <v>0</v>
      </c>
      <c r="I10296" s="24">
        <v>0</v>
      </c>
      <c r="J10296" s="282">
        <v>15</v>
      </c>
      <c r="K10296" s="282">
        <v>0</v>
      </c>
    </row>
    <row r="10297" spans="1:11" x14ac:dyDescent="0.3">
      <c r="A10297" s="283" t="s">
        <v>2149</v>
      </c>
      <c r="B10297" s="283">
        <v>93</v>
      </c>
      <c r="C10297" s="24" t="str">
        <f t="shared" si="160"/>
        <v>leila93</v>
      </c>
      <c r="D10297" s="283">
        <v>1033</v>
      </c>
      <c r="E10297" s="283">
        <v>434</v>
      </c>
      <c r="F10297" s="283">
        <v>14347</v>
      </c>
      <c r="G10297" s="24">
        <v>100</v>
      </c>
      <c r="H10297" s="24">
        <v>0</v>
      </c>
      <c r="I10297" s="24">
        <v>0</v>
      </c>
      <c r="J10297" s="282">
        <v>15</v>
      </c>
      <c r="K10297" s="282">
        <v>0</v>
      </c>
    </row>
    <row r="10298" spans="1:11" x14ac:dyDescent="0.3">
      <c r="A10298" s="283" t="s">
        <v>2149</v>
      </c>
      <c r="B10298" s="283">
        <v>94</v>
      </c>
      <c r="C10298" s="24" t="str">
        <f t="shared" si="160"/>
        <v>leila94</v>
      </c>
      <c r="D10298" s="283">
        <v>1045</v>
      </c>
      <c r="E10298" s="283">
        <v>439</v>
      </c>
      <c r="F10298" s="283">
        <v>14518</v>
      </c>
      <c r="G10298" s="24">
        <v>100</v>
      </c>
      <c r="H10298" s="24">
        <v>0</v>
      </c>
      <c r="I10298" s="24">
        <v>0</v>
      </c>
      <c r="J10298" s="282">
        <v>15</v>
      </c>
      <c r="K10298" s="282">
        <v>0</v>
      </c>
    </row>
    <row r="10299" spans="1:11" x14ac:dyDescent="0.3">
      <c r="A10299" s="283" t="s">
        <v>2149</v>
      </c>
      <c r="B10299" s="283">
        <v>95</v>
      </c>
      <c r="C10299" s="24" t="str">
        <f t="shared" si="160"/>
        <v>leila95</v>
      </c>
      <c r="D10299" s="283">
        <v>1057</v>
      </c>
      <c r="E10299" s="283">
        <v>444</v>
      </c>
      <c r="F10299" s="283">
        <v>14691</v>
      </c>
      <c r="G10299" s="24">
        <v>100</v>
      </c>
      <c r="H10299" s="24">
        <v>0</v>
      </c>
      <c r="I10299" s="24">
        <v>0</v>
      </c>
      <c r="J10299" s="282">
        <v>15</v>
      </c>
      <c r="K10299" s="282">
        <v>0</v>
      </c>
    </row>
    <row r="10300" spans="1:11" x14ac:dyDescent="0.3">
      <c r="A10300" s="283" t="s">
        <v>2149</v>
      </c>
      <c r="B10300" s="283">
        <v>96</v>
      </c>
      <c r="C10300" s="24" t="str">
        <f t="shared" si="160"/>
        <v>leila96</v>
      </c>
      <c r="D10300" s="283">
        <v>1069</v>
      </c>
      <c r="E10300" s="283">
        <v>449</v>
      </c>
      <c r="F10300" s="283">
        <v>14866</v>
      </c>
      <c r="G10300" s="24">
        <v>100</v>
      </c>
      <c r="H10300" s="24">
        <v>0</v>
      </c>
      <c r="I10300" s="24">
        <v>0</v>
      </c>
      <c r="J10300" s="282">
        <v>15</v>
      </c>
      <c r="K10300" s="282">
        <v>0</v>
      </c>
    </row>
    <row r="10301" spans="1:11" x14ac:dyDescent="0.3">
      <c r="A10301" s="283" t="s">
        <v>2149</v>
      </c>
      <c r="B10301" s="283">
        <v>97</v>
      </c>
      <c r="C10301" s="24" t="str">
        <f t="shared" si="160"/>
        <v>leila97</v>
      </c>
      <c r="D10301" s="283">
        <v>1081</v>
      </c>
      <c r="E10301" s="283">
        <v>454</v>
      </c>
      <c r="F10301" s="283">
        <v>15092</v>
      </c>
      <c r="G10301" s="24">
        <v>100</v>
      </c>
      <c r="H10301" s="24">
        <v>0</v>
      </c>
      <c r="I10301" s="24">
        <v>0</v>
      </c>
      <c r="J10301" s="282">
        <v>15</v>
      </c>
      <c r="K10301" s="282">
        <v>0</v>
      </c>
    </row>
    <row r="10302" spans="1:11" x14ac:dyDescent="0.3">
      <c r="A10302" s="283" t="s">
        <v>2149</v>
      </c>
      <c r="B10302" s="283">
        <v>98</v>
      </c>
      <c r="C10302" s="24" t="str">
        <f t="shared" si="160"/>
        <v>leila98</v>
      </c>
      <c r="D10302" s="283">
        <v>1094</v>
      </c>
      <c r="E10302" s="283">
        <v>459</v>
      </c>
      <c r="F10302" s="283">
        <v>15272</v>
      </c>
      <c r="G10302" s="24">
        <v>100</v>
      </c>
      <c r="H10302" s="24">
        <v>0</v>
      </c>
      <c r="I10302" s="24">
        <v>0</v>
      </c>
      <c r="J10302" s="282">
        <v>15</v>
      </c>
      <c r="K10302" s="282">
        <v>0</v>
      </c>
    </row>
    <row r="10303" spans="1:11" x14ac:dyDescent="0.3">
      <c r="A10303" s="283" t="s">
        <v>2149</v>
      </c>
      <c r="B10303" s="283">
        <v>99</v>
      </c>
      <c r="C10303" s="24" t="str">
        <f t="shared" si="160"/>
        <v>leila99</v>
      </c>
      <c r="D10303" s="283">
        <v>1106</v>
      </c>
      <c r="E10303" s="283">
        <v>464</v>
      </c>
      <c r="F10303" s="283">
        <v>15454</v>
      </c>
      <c r="G10303" s="24">
        <v>100</v>
      </c>
      <c r="H10303" s="24">
        <v>0</v>
      </c>
      <c r="I10303" s="24">
        <v>0</v>
      </c>
      <c r="J10303" s="282">
        <v>15</v>
      </c>
      <c r="K10303" s="282">
        <v>0</v>
      </c>
    </row>
    <row r="10304" spans="1:11" x14ac:dyDescent="0.3">
      <c r="A10304" s="283" t="s">
        <v>2149</v>
      </c>
      <c r="B10304" s="283">
        <v>100</v>
      </c>
      <c r="C10304" s="24" t="str">
        <f t="shared" si="160"/>
        <v>leila100</v>
      </c>
      <c r="D10304" s="283">
        <v>1119</v>
      </c>
      <c r="E10304" s="283">
        <v>470</v>
      </c>
      <c r="F10304" s="283">
        <v>15637</v>
      </c>
      <c r="G10304" s="24">
        <v>100</v>
      </c>
      <c r="H10304" s="24">
        <v>0</v>
      </c>
      <c r="I10304" s="24">
        <v>0</v>
      </c>
      <c r="J10304" s="282">
        <v>15</v>
      </c>
      <c r="K10304" s="282">
        <v>0</v>
      </c>
    </row>
    <row r="10305" spans="1:11" x14ac:dyDescent="0.3">
      <c r="A10305" s="283" t="s">
        <v>2149</v>
      </c>
      <c r="B10305" s="283">
        <v>101</v>
      </c>
      <c r="C10305" s="24" t="str">
        <f t="shared" si="160"/>
        <v>leila101</v>
      </c>
      <c r="D10305" s="283">
        <v>1221</v>
      </c>
      <c r="E10305" s="283">
        <v>513</v>
      </c>
      <c r="F10305" s="283">
        <v>17316</v>
      </c>
      <c r="G10305" s="24">
        <v>100</v>
      </c>
      <c r="H10305" s="24">
        <v>0</v>
      </c>
      <c r="I10305" s="24">
        <v>0</v>
      </c>
      <c r="J10305" s="282">
        <v>15</v>
      </c>
      <c r="K10305" s="282">
        <v>0</v>
      </c>
    </row>
    <row r="10306" spans="1:11" x14ac:dyDescent="0.3">
      <c r="A10306" s="283" t="s">
        <v>2149</v>
      </c>
      <c r="B10306" s="283">
        <v>102</v>
      </c>
      <c r="C10306" s="24" t="str">
        <f t="shared" si="160"/>
        <v>leila102</v>
      </c>
      <c r="D10306" s="283">
        <v>1235</v>
      </c>
      <c r="E10306" s="283">
        <v>519</v>
      </c>
      <c r="F10306" s="283">
        <v>17523</v>
      </c>
      <c r="G10306" s="24">
        <v>100</v>
      </c>
      <c r="H10306" s="24">
        <v>0</v>
      </c>
      <c r="I10306" s="24">
        <v>0</v>
      </c>
      <c r="J10306" s="282">
        <v>15</v>
      </c>
      <c r="K10306" s="282">
        <v>0</v>
      </c>
    </row>
    <row r="10307" spans="1:11" x14ac:dyDescent="0.3">
      <c r="A10307" s="283" t="s">
        <v>2149</v>
      </c>
      <c r="B10307" s="283">
        <v>103</v>
      </c>
      <c r="C10307" s="24" t="str">
        <f t="shared" si="160"/>
        <v>leila103</v>
      </c>
      <c r="D10307" s="283">
        <v>1249</v>
      </c>
      <c r="E10307" s="283">
        <v>525</v>
      </c>
      <c r="F10307" s="283">
        <v>17731</v>
      </c>
      <c r="G10307" s="24">
        <v>100</v>
      </c>
      <c r="H10307" s="24">
        <v>0</v>
      </c>
      <c r="I10307" s="24">
        <v>0</v>
      </c>
      <c r="J10307" s="282">
        <v>15</v>
      </c>
      <c r="K10307" s="282">
        <v>0</v>
      </c>
    </row>
    <row r="10308" spans="1:11" x14ac:dyDescent="0.3">
      <c r="A10308" s="283" t="s">
        <v>2149</v>
      </c>
      <c r="B10308" s="283">
        <v>104</v>
      </c>
      <c r="C10308" s="24" t="str">
        <f t="shared" si="160"/>
        <v>leila104</v>
      </c>
      <c r="D10308" s="283">
        <v>1263</v>
      </c>
      <c r="E10308" s="283">
        <v>531</v>
      </c>
      <c r="F10308" s="283">
        <v>17942</v>
      </c>
      <c r="G10308" s="24">
        <v>100</v>
      </c>
      <c r="H10308" s="24">
        <v>0</v>
      </c>
      <c r="I10308" s="24">
        <v>0</v>
      </c>
      <c r="J10308" s="282">
        <v>15</v>
      </c>
      <c r="K10308" s="282">
        <v>0</v>
      </c>
    </row>
    <row r="10309" spans="1:11" x14ac:dyDescent="0.3">
      <c r="A10309" s="283" t="s">
        <v>2149</v>
      </c>
      <c r="B10309" s="283">
        <v>105</v>
      </c>
      <c r="C10309" s="24" t="str">
        <f t="shared" si="160"/>
        <v>leila105</v>
      </c>
      <c r="D10309" s="283">
        <v>1278</v>
      </c>
      <c r="E10309" s="283">
        <v>537</v>
      </c>
      <c r="F10309" s="283">
        <v>18216</v>
      </c>
      <c r="G10309" s="24">
        <v>100</v>
      </c>
      <c r="H10309" s="24">
        <v>0</v>
      </c>
      <c r="I10309" s="24">
        <v>0</v>
      </c>
      <c r="J10309" s="282">
        <v>15</v>
      </c>
      <c r="K10309" s="282">
        <v>0</v>
      </c>
    </row>
    <row r="10310" spans="1:11" x14ac:dyDescent="0.3">
      <c r="A10310" s="283" t="s">
        <v>2149</v>
      </c>
      <c r="B10310" s="283">
        <v>106</v>
      </c>
      <c r="C10310" s="24" t="str">
        <f t="shared" ref="C10310:C10373" si="161">A10310&amp;B10310</f>
        <v>leila106</v>
      </c>
      <c r="D10310" s="283">
        <v>1292</v>
      </c>
      <c r="E10310" s="283">
        <v>543</v>
      </c>
      <c r="F10310" s="283">
        <v>18432</v>
      </c>
      <c r="G10310" s="24">
        <v>100</v>
      </c>
      <c r="H10310" s="24">
        <v>0</v>
      </c>
      <c r="I10310" s="24">
        <v>0</v>
      </c>
      <c r="J10310" s="282">
        <v>15</v>
      </c>
      <c r="K10310" s="282">
        <v>0</v>
      </c>
    </row>
    <row r="10311" spans="1:11" x14ac:dyDescent="0.3">
      <c r="A10311" s="283" t="s">
        <v>2149</v>
      </c>
      <c r="B10311" s="283">
        <v>107</v>
      </c>
      <c r="C10311" s="24" t="str">
        <f t="shared" si="161"/>
        <v>leila107</v>
      </c>
      <c r="D10311" s="283">
        <v>1307</v>
      </c>
      <c r="E10311" s="283">
        <v>549</v>
      </c>
      <c r="F10311" s="283">
        <v>18651</v>
      </c>
      <c r="G10311" s="24">
        <v>100</v>
      </c>
      <c r="H10311" s="24">
        <v>0</v>
      </c>
      <c r="I10311" s="24">
        <v>0</v>
      </c>
      <c r="J10311" s="282">
        <v>15</v>
      </c>
      <c r="K10311" s="282">
        <v>0</v>
      </c>
    </row>
    <row r="10312" spans="1:11" x14ac:dyDescent="0.3">
      <c r="A10312" s="283" t="s">
        <v>2149</v>
      </c>
      <c r="B10312" s="283">
        <v>108</v>
      </c>
      <c r="C10312" s="24" t="str">
        <f t="shared" si="161"/>
        <v>leila108</v>
      </c>
      <c r="D10312" s="283">
        <v>1322</v>
      </c>
      <c r="E10312" s="283">
        <v>555</v>
      </c>
      <c r="F10312" s="283">
        <v>18873</v>
      </c>
      <c r="G10312" s="24">
        <v>100</v>
      </c>
      <c r="H10312" s="24">
        <v>0</v>
      </c>
      <c r="I10312" s="24">
        <v>0</v>
      </c>
      <c r="J10312" s="282">
        <v>15</v>
      </c>
      <c r="K10312" s="282">
        <v>0</v>
      </c>
    </row>
    <row r="10313" spans="1:11" x14ac:dyDescent="0.3">
      <c r="A10313" s="283" t="s">
        <v>2149</v>
      </c>
      <c r="B10313" s="283">
        <v>109</v>
      </c>
      <c r="C10313" s="24" t="str">
        <f t="shared" si="161"/>
        <v>leila109</v>
      </c>
      <c r="D10313" s="283">
        <v>1337</v>
      </c>
      <c r="E10313" s="283">
        <v>561</v>
      </c>
      <c r="F10313" s="283">
        <v>19160</v>
      </c>
      <c r="G10313" s="24">
        <v>100</v>
      </c>
      <c r="H10313" s="24">
        <v>0</v>
      </c>
      <c r="I10313" s="24">
        <v>0</v>
      </c>
      <c r="J10313" s="282">
        <v>15</v>
      </c>
      <c r="K10313" s="282">
        <v>0</v>
      </c>
    </row>
    <row r="10314" spans="1:11" x14ac:dyDescent="0.3">
      <c r="A10314" s="283" t="s">
        <v>2149</v>
      </c>
      <c r="B10314" s="283">
        <v>110</v>
      </c>
      <c r="C10314" s="24" t="str">
        <f t="shared" si="161"/>
        <v>leila110</v>
      </c>
      <c r="D10314" s="283">
        <v>1352</v>
      </c>
      <c r="E10314" s="283">
        <v>568</v>
      </c>
      <c r="F10314" s="283">
        <v>19387</v>
      </c>
      <c r="G10314" s="24">
        <v>100</v>
      </c>
      <c r="H10314" s="24">
        <v>0</v>
      </c>
      <c r="I10314" s="24">
        <v>0</v>
      </c>
      <c r="J10314" s="282">
        <v>15</v>
      </c>
      <c r="K10314" s="282">
        <v>0</v>
      </c>
    </row>
    <row r="10315" spans="1:11" x14ac:dyDescent="0.3">
      <c r="A10315" s="283" t="s">
        <v>2149</v>
      </c>
      <c r="B10315" s="283">
        <v>111</v>
      </c>
      <c r="C10315" s="24" t="str">
        <f t="shared" si="161"/>
        <v>leila111</v>
      </c>
      <c r="D10315" s="283">
        <v>1367</v>
      </c>
      <c r="E10315" s="283">
        <v>574</v>
      </c>
      <c r="F10315" s="283">
        <v>19617</v>
      </c>
      <c r="G10315" s="24">
        <v>100</v>
      </c>
      <c r="H10315" s="24">
        <v>0</v>
      </c>
      <c r="I10315" s="24">
        <v>0</v>
      </c>
      <c r="J10315" s="282">
        <v>15</v>
      </c>
      <c r="K10315" s="282">
        <v>0</v>
      </c>
    </row>
    <row r="10316" spans="1:11" x14ac:dyDescent="0.3">
      <c r="A10316" s="283" t="s">
        <v>2149</v>
      </c>
      <c r="B10316" s="283">
        <v>112</v>
      </c>
      <c r="C10316" s="24" t="str">
        <f t="shared" si="161"/>
        <v>leila112</v>
      </c>
      <c r="D10316" s="283">
        <v>1383</v>
      </c>
      <c r="E10316" s="283">
        <v>581</v>
      </c>
      <c r="F10316" s="283">
        <v>19850</v>
      </c>
      <c r="G10316" s="24">
        <v>100</v>
      </c>
      <c r="H10316" s="24">
        <v>0</v>
      </c>
      <c r="I10316" s="24">
        <v>0</v>
      </c>
      <c r="J10316" s="282">
        <v>15</v>
      </c>
      <c r="K10316" s="282">
        <v>0</v>
      </c>
    </row>
    <row r="10317" spans="1:11" x14ac:dyDescent="0.3">
      <c r="A10317" s="283" t="s">
        <v>2149</v>
      </c>
      <c r="B10317" s="283">
        <v>113</v>
      </c>
      <c r="C10317" s="24" t="str">
        <f t="shared" si="161"/>
        <v>leila113</v>
      </c>
      <c r="D10317" s="283">
        <v>1398</v>
      </c>
      <c r="E10317" s="283">
        <v>587</v>
      </c>
      <c r="F10317" s="283">
        <v>20130</v>
      </c>
      <c r="G10317" s="24">
        <v>100</v>
      </c>
      <c r="H10317" s="24">
        <v>0</v>
      </c>
      <c r="I10317" s="24">
        <v>0</v>
      </c>
      <c r="J10317" s="282">
        <v>15</v>
      </c>
      <c r="K10317" s="282">
        <v>0</v>
      </c>
    </row>
    <row r="10318" spans="1:11" x14ac:dyDescent="0.3">
      <c r="A10318" s="283" t="s">
        <v>2149</v>
      </c>
      <c r="B10318" s="283">
        <v>114</v>
      </c>
      <c r="C10318" s="24" t="str">
        <f t="shared" si="161"/>
        <v>leila114</v>
      </c>
      <c r="D10318" s="283">
        <v>1414</v>
      </c>
      <c r="E10318" s="283">
        <v>594</v>
      </c>
      <c r="F10318" s="283">
        <v>20368</v>
      </c>
      <c r="G10318" s="24">
        <v>100</v>
      </c>
      <c r="H10318" s="24">
        <v>0</v>
      </c>
      <c r="I10318" s="24">
        <v>0</v>
      </c>
      <c r="J10318" s="282">
        <v>15</v>
      </c>
      <c r="K10318" s="282">
        <v>0</v>
      </c>
    </row>
    <row r="10319" spans="1:11" x14ac:dyDescent="0.3">
      <c r="A10319" s="283" t="s">
        <v>2149</v>
      </c>
      <c r="B10319" s="283">
        <v>115</v>
      </c>
      <c r="C10319" s="24" t="str">
        <f t="shared" si="161"/>
        <v>leila115</v>
      </c>
      <c r="D10319" s="283">
        <v>1430</v>
      </c>
      <c r="E10319" s="283">
        <v>600</v>
      </c>
      <c r="F10319" s="283">
        <v>20609</v>
      </c>
      <c r="G10319" s="24">
        <v>100</v>
      </c>
      <c r="H10319" s="24">
        <v>0</v>
      </c>
      <c r="I10319" s="24">
        <v>0</v>
      </c>
      <c r="J10319" s="282">
        <v>15</v>
      </c>
      <c r="K10319" s="282">
        <v>0</v>
      </c>
    </row>
    <row r="10320" spans="1:11" x14ac:dyDescent="0.3">
      <c r="A10320" s="283" t="s">
        <v>2149</v>
      </c>
      <c r="B10320" s="283">
        <v>116</v>
      </c>
      <c r="C10320" s="24" t="str">
        <f t="shared" si="161"/>
        <v>leila116</v>
      </c>
      <c r="D10320" s="283">
        <v>1446</v>
      </c>
      <c r="E10320" s="283">
        <v>607</v>
      </c>
      <c r="F10320" s="283">
        <v>20853</v>
      </c>
      <c r="G10320" s="24">
        <v>100</v>
      </c>
      <c r="H10320" s="24">
        <v>0</v>
      </c>
      <c r="I10320" s="24">
        <v>0</v>
      </c>
      <c r="J10320" s="282">
        <v>15</v>
      </c>
      <c r="K10320" s="282">
        <v>0</v>
      </c>
    </row>
    <row r="10321" spans="1:11" x14ac:dyDescent="0.3">
      <c r="A10321" s="283" t="s">
        <v>2149</v>
      </c>
      <c r="B10321" s="283">
        <v>117</v>
      </c>
      <c r="C10321" s="24" t="str">
        <f t="shared" si="161"/>
        <v>leila117</v>
      </c>
      <c r="D10321" s="283">
        <v>1462</v>
      </c>
      <c r="E10321" s="283">
        <v>614</v>
      </c>
      <c r="F10321" s="283">
        <v>21170</v>
      </c>
      <c r="G10321" s="24">
        <v>100</v>
      </c>
      <c r="H10321" s="24">
        <v>0</v>
      </c>
      <c r="I10321" s="24">
        <v>0</v>
      </c>
      <c r="J10321" s="282">
        <v>15</v>
      </c>
      <c r="K10321" s="282">
        <v>0</v>
      </c>
    </row>
    <row r="10322" spans="1:11" x14ac:dyDescent="0.3">
      <c r="A10322" s="283" t="s">
        <v>2149</v>
      </c>
      <c r="B10322" s="283">
        <v>118</v>
      </c>
      <c r="C10322" s="24" t="str">
        <f t="shared" si="161"/>
        <v>leila118</v>
      </c>
      <c r="D10322" s="283">
        <v>1479</v>
      </c>
      <c r="E10322" s="283">
        <v>621</v>
      </c>
      <c r="F10322" s="283">
        <v>21421</v>
      </c>
      <c r="G10322" s="24">
        <v>100</v>
      </c>
      <c r="H10322" s="24">
        <v>0</v>
      </c>
      <c r="I10322" s="24">
        <v>0</v>
      </c>
      <c r="J10322" s="282">
        <v>15</v>
      </c>
      <c r="K10322" s="282">
        <v>0</v>
      </c>
    </row>
    <row r="10323" spans="1:11" x14ac:dyDescent="0.3">
      <c r="A10323" s="283" t="s">
        <v>2149</v>
      </c>
      <c r="B10323" s="283">
        <v>119</v>
      </c>
      <c r="C10323" s="24" t="str">
        <f t="shared" si="161"/>
        <v>leila119</v>
      </c>
      <c r="D10323" s="283">
        <v>1495</v>
      </c>
      <c r="E10323" s="283">
        <v>628</v>
      </c>
      <c r="F10323" s="283">
        <v>21674</v>
      </c>
      <c r="G10323" s="24">
        <v>100</v>
      </c>
      <c r="H10323" s="24">
        <v>0</v>
      </c>
      <c r="I10323" s="24">
        <v>0</v>
      </c>
      <c r="J10323" s="282">
        <v>15</v>
      </c>
      <c r="K10323" s="282">
        <v>0</v>
      </c>
    </row>
    <row r="10324" spans="1:11" x14ac:dyDescent="0.3">
      <c r="A10324" s="283" t="s">
        <v>2149</v>
      </c>
      <c r="B10324" s="283">
        <v>120</v>
      </c>
      <c r="C10324" s="24" t="str">
        <f t="shared" si="161"/>
        <v>leila120</v>
      </c>
      <c r="D10324" s="283">
        <v>1512</v>
      </c>
      <c r="E10324" s="283">
        <v>635</v>
      </c>
      <c r="F10324" s="283">
        <v>21930</v>
      </c>
      <c r="G10324" s="24">
        <v>100</v>
      </c>
      <c r="H10324" s="24">
        <v>0</v>
      </c>
      <c r="I10324" s="24">
        <v>0</v>
      </c>
      <c r="J10324" s="282">
        <v>15</v>
      </c>
      <c r="K10324" s="282">
        <v>0</v>
      </c>
    </row>
    <row r="10325" spans="1:11" x14ac:dyDescent="0.3">
      <c r="A10325" s="283" t="s">
        <v>2149</v>
      </c>
      <c r="B10325" s="283">
        <v>121</v>
      </c>
      <c r="C10325" s="24" t="str">
        <f t="shared" si="161"/>
        <v>leila121</v>
      </c>
      <c r="D10325" s="283">
        <v>1650</v>
      </c>
      <c r="E10325" s="283">
        <v>693</v>
      </c>
      <c r="F10325" s="283">
        <v>24229</v>
      </c>
      <c r="G10325" s="24">
        <v>100</v>
      </c>
      <c r="H10325" s="24">
        <v>0</v>
      </c>
      <c r="I10325" s="24">
        <v>0</v>
      </c>
      <c r="J10325" s="282">
        <v>15</v>
      </c>
      <c r="K10325" s="282">
        <v>0</v>
      </c>
    </row>
    <row r="10326" spans="1:11" x14ac:dyDescent="0.3">
      <c r="A10326" s="283" t="s">
        <v>2149</v>
      </c>
      <c r="B10326" s="283">
        <v>122</v>
      </c>
      <c r="C10326" s="24" t="str">
        <f t="shared" si="161"/>
        <v>leila122</v>
      </c>
      <c r="D10326" s="283">
        <v>1669</v>
      </c>
      <c r="E10326" s="283">
        <v>701</v>
      </c>
      <c r="F10326" s="283">
        <v>24516</v>
      </c>
      <c r="G10326" s="24">
        <v>100</v>
      </c>
      <c r="H10326" s="24">
        <v>0</v>
      </c>
      <c r="I10326" s="24">
        <v>0</v>
      </c>
      <c r="J10326" s="282">
        <v>15</v>
      </c>
      <c r="K10326" s="282">
        <v>0</v>
      </c>
    </row>
    <row r="10327" spans="1:11" x14ac:dyDescent="0.3">
      <c r="A10327" s="283" t="s">
        <v>2149</v>
      </c>
      <c r="B10327" s="283">
        <v>123</v>
      </c>
      <c r="C10327" s="24" t="str">
        <f t="shared" si="161"/>
        <v>leila123</v>
      </c>
      <c r="D10327" s="283">
        <v>1687</v>
      </c>
      <c r="E10327" s="283">
        <v>709</v>
      </c>
      <c r="F10327" s="283">
        <v>24805</v>
      </c>
      <c r="G10327" s="24">
        <v>100</v>
      </c>
      <c r="H10327" s="24">
        <v>0</v>
      </c>
      <c r="I10327" s="24">
        <v>0</v>
      </c>
      <c r="J10327" s="282">
        <v>15</v>
      </c>
      <c r="K10327" s="282">
        <v>0</v>
      </c>
    </row>
    <row r="10328" spans="1:11" x14ac:dyDescent="0.3">
      <c r="A10328" s="283" t="s">
        <v>2149</v>
      </c>
      <c r="B10328" s="283">
        <v>124</v>
      </c>
      <c r="C10328" s="24" t="str">
        <f t="shared" si="161"/>
        <v>leila124</v>
      </c>
      <c r="D10328" s="283">
        <v>1706</v>
      </c>
      <c r="E10328" s="283">
        <v>716</v>
      </c>
      <c r="F10328" s="283">
        <v>25126</v>
      </c>
      <c r="G10328" s="24">
        <v>100</v>
      </c>
      <c r="H10328" s="24">
        <v>0</v>
      </c>
      <c r="I10328" s="24">
        <v>0</v>
      </c>
      <c r="J10328" s="282">
        <v>15</v>
      </c>
      <c r="K10328" s="282">
        <v>0</v>
      </c>
    </row>
    <row r="10329" spans="1:11" x14ac:dyDescent="0.3">
      <c r="A10329" s="283" t="s">
        <v>2149</v>
      </c>
      <c r="B10329" s="283">
        <v>125</v>
      </c>
      <c r="C10329" s="24" t="str">
        <f t="shared" si="161"/>
        <v>leila125</v>
      </c>
      <c r="D10329" s="283">
        <v>1725</v>
      </c>
      <c r="E10329" s="283">
        <v>724</v>
      </c>
      <c r="F10329" s="283">
        <v>25525</v>
      </c>
      <c r="G10329" s="24">
        <v>100</v>
      </c>
      <c r="H10329" s="24">
        <v>0</v>
      </c>
      <c r="I10329" s="24">
        <v>0</v>
      </c>
      <c r="J10329" s="282">
        <v>15</v>
      </c>
      <c r="K10329" s="282">
        <v>0</v>
      </c>
    </row>
    <row r="10330" spans="1:11" x14ac:dyDescent="0.3">
      <c r="A10330" s="283" t="s">
        <v>2149</v>
      </c>
      <c r="B10330" s="283">
        <v>126</v>
      </c>
      <c r="C10330" s="24" t="str">
        <f t="shared" si="161"/>
        <v>leila126</v>
      </c>
      <c r="D10330" s="283">
        <v>1744</v>
      </c>
      <c r="E10330" s="283">
        <v>733</v>
      </c>
      <c r="F10330" s="283">
        <v>25827</v>
      </c>
      <c r="G10330" s="24">
        <v>100</v>
      </c>
      <c r="H10330" s="24">
        <v>0</v>
      </c>
      <c r="I10330" s="24">
        <v>0</v>
      </c>
      <c r="J10330" s="282">
        <v>15</v>
      </c>
      <c r="K10330" s="282">
        <v>0</v>
      </c>
    </row>
    <row r="10331" spans="1:11" x14ac:dyDescent="0.3">
      <c r="A10331" s="283" t="s">
        <v>2149</v>
      </c>
      <c r="B10331" s="283">
        <v>127</v>
      </c>
      <c r="C10331" s="24" t="str">
        <f t="shared" si="161"/>
        <v>leila127</v>
      </c>
      <c r="D10331" s="283">
        <v>1764</v>
      </c>
      <c r="E10331" s="283">
        <v>741</v>
      </c>
      <c r="F10331" s="283">
        <v>26150</v>
      </c>
      <c r="G10331" s="24">
        <v>100</v>
      </c>
      <c r="H10331" s="24">
        <v>0</v>
      </c>
      <c r="I10331" s="24">
        <v>0</v>
      </c>
      <c r="J10331" s="282">
        <v>15</v>
      </c>
      <c r="K10331" s="282">
        <v>0</v>
      </c>
    </row>
    <row r="10332" spans="1:11" x14ac:dyDescent="0.3">
      <c r="A10332" s="283" t="s">
        <v>2149</v>
      </c>
      <c r="B10332" s="283">
        <v>128</v>
      </c>
      <c r="C10332" s="24" t="str">
        <f t="shared" si="161"/>
        <v>leila128</v>
      </c>
      <c r="D10332" s="283">
        <v>1784</v>
      </c>
      <c r="E10332" s="283">
        <v>749</v>
      </c>
      <c r="F10332" s="283">
        <v>26488</v>
      </c>
      <c r="G10332" s="24">
        <v>100</v>
      </c>
      <c r="H10332" s="24">
        <v>0</v>
      </c>
      <c r="I10332" s="24">
        <v>0</v>
      </c>
      <c r="J10332" s="282">
        <v>15</v>
      </c>
      <c r="K10332" s="282">
        <v>0</v>
      </c>
    </row>
    <row r="10333" spans="1:11" x14ac:dyDescent="0.3">
      <c r="A10333" s="283" t="s">
        <v>2149</v>
      </c>
      <c r="B10333" s="283">
        <v>129</v>
      </c>
      <c r="C10333" s="24" t="str">
        <f t="shared" si="161"/>
        <v>leila129</v>
      </c>
      <c r="D10333" s="283">
        <v>1803</v>
      </c>
      <c r="E10333" s="283">
        <v>757</v>
      </c>
      <c r="F10333" s="283">
        <v>26800</v>
      </c>
      <c r="G10333" s="24">
        <v>100</v>
      </c>
      <c r="H10333" s="24">
        <v>0</v>
      </c>
      <c r="I10333" s="24">
        <v>0</v>
      </c>
      <c r="J10333" s="282">
        <v>15</v>
      </c>
      <c r="K10333" s="282">
        <v>0</v>
      </c>
    </row>
    <row r="10334" spans="1:11" x14ac:dyDescent="0.3">
      <c r="A10334" s="283" t="s">
        <v>2149</v>
      </c>
      <c r="B10334" s="283">
        <v>130</v>
      </c>
      <c r="C10334" s="24" t="str">
        <f t="shared" si="161"/>
        <v>leila130</v>
      </c>
      <c r="D10334" s="283">
        <v>1823</v>
      </c>
      <c r="E10334" s="283">
        <v>766</v>
      </c>
      <c r="F10334" s="283">
        <v>27146</v>
      </c>
      <c r="G10334" s="24">
        <v>100</v>
      </c>
      <c r="H10334" s="24">
        <v>0</v>
      </c>
      <c r="I10334" s="24">
        <v>0</v>
      </c>
      <c r="J10334" s="282">
        <v>15</v>
      </c>
      <c r="K10334" s="282">
        <v>0</v>
      </c>
    </row>
    <row r="10335" spans="1:11" x14ac:dyDescent="0.3">
      <c r="A10335" s="283" t="s">
        <v>2149</v>
      </c>
      <c r="B10335" s="283">
        <v>131</v>
      </c>
      <c r="C10335" s="24" t="str">
        <f t="shared" si="161"/>
        <v>leila131</v>
      </c>
      <c r="D10335" s="283">
        <v>1844</v>
      </c>
      <c r="E10335" s="283">
        <v>774</v>
      </c>
      <c r="F10335" s="283">
        <v>27485</v>
      </c>
      <c r="G10335" s="24">
        <v>100</v>
      </c>
      <c r="H10335" s="24">
        <v>0</v>
      </c>
      <c r="I10335" s="24">
        <v>0</v>
      </c>
      <c r="J10335" s="282">
        <v>15</v>
      </c>
      <c r="K10335" s="282">
        <v>0</v>
      </c>
    </row>
    <row r="10336" spans="1:11" x14ac:dyDescent="0.3">
      <c r="A10336" s="283" t="s">
        <v>2149</v>
      </c>
      <c r="B10336" s="283">
        <v>132</v>
      </c>
      <c r="C10336" s="24" t="str">
        <f t="shared" si="161"/>
        <v>leila132</v>
      </c>
      <c r="D10336" s="283">
        <v>1864</v>
      </c>
      <c r="E10336" s="283">
        <v>783</v>
      </c>
      <c r="F10336" s="283">
        <v>27809</v>
      </c>
      <c r="G10336" s="24">
        <v>100</v>
      </c>
      <c r="H10336" s="24">
        <v>0</v>
      </c>
      <c r="I10336" s="24">
        <v>0</v>
      </c>
      <c r="J10336" s="282">
        <v>15</v>
      </c>
      <c r="K10336" s="282">
        <v>0</v>
      </c>
    </row>
    <row r="10337" spans="1:11" x14ac:dyDescent="0.3">
      <c r="A10337" s="283" t="s">
        <v>2149</v>
      </c>
      <c r="B10337" s="283">
        <v>133</v>
      </c>
      <c r="C10337" s="24" t="str">
        <f t="shared" si="161"/>
        <v>leila133</v>
      </c>
      <c r="D10337" s="283">
        <v>1885</v>
      </c>
      <c r="E10337" s="283">
        <v>792</v>
      </c>
      <c r="F10337" s="283">
        <v>28157</v>
      </c>
      <c r="G10337" s="24">
        <v>100</v>
      </c>
      <c r="H10337" s="24">
        <v>0</v>
      </c>
      <c r="I10337" s="24">
        <v>0</v>
      </c>
      <c r="J10337" s="282">
        <v>15</v>
      </c>
      <c r="K10337" s="282">
        <v>0</v>
      </c>
    </row>
    <row r="10338" spans="1:11" x14ac:dyDescent="0.3">
      <c r="A10338" s="283" t="s">
        <v>2149</v>
      </c>
      <c r="B10338" s="283">
        <v>134</v>
      </c>
      <c r="C10338" s="24" t="str">
        <f t="shared" si="161"/>
        <v>leila134</v>
      </c>
      <c r="D10338" s="283">
        <v>1906</v>
      </c>
      <c r="E10338" s="283">
        <v>800</v>
      </c>
      <c r="F10338" s="283">
        <v>28519</v>
      </c>
      <c r="G10338" s="24">
        <v>100</v>
      </c>
      <c r="H10338" s="24">
        <v>0</v>
      </c>
      <c r="I10338" s="24">
        <v>0</v>
      </c>
      <c r="J10338" s="282">
        <v>15</v>
      </c>
      <c r="K10338" s="282">
        <v>0</v>
      </c>
    </row>
    <row r="10339" spans="1:11" x14ac:dyDescent="0.3">
      <c r="A10339" s="283" t="s">
        <v>2149</v>
      </c>
      <c r="B10339" s="283">
        <v>135</v>
      </c>
      <c r="C10339" s="24" t="str">
        <f t="shared" si="161"/>
        <v>leila135</v>
      </c>
      <c r="D10339" s="283">
        <v>1927</v>
      </c>
      <c r="E10339" s="283">
        <v>809</v>
      </c>
      <c r="F10339" s="283">
        <v>28854</v>
      </c>
      <c r="G10339" s="24">
        <v>100</v>
      </c>
      <c r="H10339" s="24">
        <v>0</v>
      </c>
      <c r="I10339" s="24">
        <v>0</v>
      </c>
      <c r="J10339" s="282">
        <v>15</v>
      </c>
      <c r="K10339" s="282">
        <v>0</v>
      </c>
    </row>
    <row r="10340" spans="1:11" x14ac:dyDescent="0.3">
      <c r="A10340" s="283" t="s">
        <v>2149</v>
      </c>
      <c r="B10340" s="283">
        <v>136</v>
      </c>
      <c r="C10340" s="24" t="str">
        <f t="shared" si="161"/>
        <v>leila136</v>
      </c>
      <c r="D10340" s="283">
        <v>1948</v>
      </c>
      <c r="E10340" s="283">
        <v>818</v>
      </c>
      <c r="F10340" s="283">
        <v>29226</v>
      </c>
      <c r="G10340" s="24">
        <v>100</v>
      </c>
      <c r="H10340" s="24">
        <v>0</v>
      </c>
      <c r="I10340" s="24">
        <v>0</v>
      </c>
      <c r="J10340" s="282">
        <v>15</v>
      </c>
      <c r="K10340" s="282">
        <v>0</v>
      </c>
    </row>
    <row r="10341" spans="1:11" x14ac:dyDescent="0.3">
      <c r="A10341" s="283" t="s">
        <v>2149</v>
      </c>
      <c r="B10341" s="283">
        <v>137</v>
      </c>
      <c r="C10341" s="24" t="str">
        <f t="shared" si="161"/>
        <v>leila137</v>
      </c>
      <c r="D10341" s="283">
        <v>1970</v>
      </c>
      <c r="E10341" s="283">
        <v>827</v>
      </c>
      <c r="F10341" s="283">
        <v>29591</v>
      </c>
      <c r="G10341" s="24">
        <v>100</v>
      </c>
      <c r="H10341" s="24">
        <v>0</v>
      </c>
      <c r="I10341" s="24">
        <v>0</v>
      </c>
      <c r="J10341" s="282">
        <v>15</v>
      </c>
      <c r="K10341" s="282">
        <v>0</v>
      </c>
    </row>
    <row r="10342" spans="1:11" x14ac:dyDescent="0.3">
      <c r="A10342" s="283" t="s">
        <v>2149</v>
      </c>
      <c r="B10342" s="283">
        <v>138</v>
      </c>
      <c r="C10342" s="24" t="str">
        <f t="shared" si="161"/>
        <v>leila138</v>
      </c>
      <c r="D10342" s="283">
        <v>1992</v>
      </c>
      <c r="E10342" s="283">
        <v>836</v>
      </c>
      <c r="F10342" s="283">
        <v>29938</v>
      </c>
      <c r="G10342" s="24">
        <v>100</v>
      </c>
      <c r="H10342" s="24">
        <v>0</v>
      </c>
      <c r="I10342" s="24">
        <v>0</v>
      </c>
      <c r="J10342" s="282">
        <v>15</v>
      </c>
      <c r="K10342" s="282">
        <v>0</v>
      </c>
    </row>
    <row r="10343" spans="1:11" x14ac:dyDescent="0.3">
      <c r="A10343" s="283" t="s">
        <v>2149</v>
      </c>
      <c r="B10343" s="283">
        <v>139</v>
      </c>
      <c r="C10343" s="24" t="str">
        <f t="shared" si="161"/>
        <v>leila139</v>
      </c>
      <c r="D10343" s="283">
        <v>2013</v>
      </c>
      <c r="E10343" s="283">
        <v>846</v>
      </c>
      <c r="F10343" s="283">
        <v>30312</v>
      </c>
      <c r="G10343" s="24">
        <v>100</v>
      </c>
      <c r="H10343" s="24">
        <v>0</v>
      </c>
      <c r="I10343" s="24">
        <v>0</v>
      </c>
      <c r="J10343" s="282">
        <v>15</v>
      </c>
      <c r="K10343" s="282">
        <v>0</v>
      </c>
    </row>
    <row r="10344" spans="1:11" x14ac:dyDescent="0.3">
      <c r="A10344" s="283" t="s">
        <v>2149</v>
      </c>
      <c r="B10344" s="283">
        <v>140</v>
      </c>
      <c r="C10344" s="24" t="str">
        <f t="shared" si="161"/>
        <v>leila140</v>
      </c>
      <c r="D10344" s="283">
        <v>2036</v>
      </c>
      <c r="E10344" s="283">
        <v>855</v>
      </c>
      <c r="F10344" s="283">
        <v>30701</v>
      </c>
      <c r="G10344" s="24">
        <v>100</v>
      </c>
      <c r="H10344" s="24">
        <v>0</v>
      </c>
      <c r="I10344" s="24">
        <v>0</v>
      </c>
      <c r="J10344" s="282">
        <v>15</v>
      </c>
      <c r="K10344" s="282">
        <v>0</v>
      </c>
    </row>
    <row r="10345" spans="1:11" x14ac:dyDescent="0.3">
      <c r="A10345" s="283" t="s">
        <v>2149</v>
      </c>
      <c r="B10345" s="283">
        <v>141</v>
      </c>
      <c r="C10345" s="24" t="str">
        <f t="shared" si="161"/>
        <v>leila141</v>
      </c>
      <c r="D10345" s="283">
        <v>2221</v>
      </c>
      <c r="E10345" s="283">
        <v>933</v>
      </c>
      <c r="F10345" s="283">
        <v>33829</v>
      </c>
      <c r="G10345" s="24">
        <v>100</v>
      </c>
      <c r="H10345" s="24">
        <v>0</v>
      </c>
      <c r="I10345" s="24">
        <v>0</v>
      </c>
      <c r="J10345" s="282">
        <v>15</v>
      </c>
      <c r="K10345" s="282">
        <v>0</v>
      </c>
    </row>
    <row r="10346" spans="1:11" x14ac:dyDescent="0.3">
      <c r="A10346" s="283" t="s">
        <v>2149</v>
      </c>
      <c r="B10346" s="283">
        <v>142</v>
      </c>
      <c r="C10346" s="24" t="str">
        <f t="shared" si="161"/>
        <v>leila142</v>
      </c>
      <c r="D10346" s="283">
        <v>2246</v>
      </c>
      <c r="E10346" s="283">
        <v>943</v>
      </c>
      <c r="F10346" s="283">
        <v>34263</v>
      </c>
      <c r="G10346" s="24">
        <v>100</v>
      </c>
      <c r="H10346" s="24">
        <v>0</v>
      </c>
      <c r="I10346" s="24">
        <v>0</v>
      </c>
      <c r="J10346" s="282">
        <v>15</v>
      </c>
      <c r="K10346" s="282">
        <v>0</v>
      </c>
    </row>
    <row r="10347" spans="1:11" x14ac:dyDescent="0.3">
      <c r="A10347" s="283" t="s">
        <v>2149</v>
      </c>
      <c r="B10347" s="283">
        <v>143</v>
      </c>
      <c r="C10347" s="24" t="str">
        <f t="shared" si="161"/>
        <v>leila143</v>
      </c>
      <c r="D10347" s="283">
        <v>2270</v>
      </c>
      <c r="E10347" s="283">
        <v>953</v>
      </c>
      <c r="F10347" s="283">
        <v>34753</v>
      </c>
      <c r="G10347" s="24">
        <v>100</v>
      </c>
      <c r="H10347" s="24">
        <v>0</v>
      </c>
      <c r="I10347" s="24">
        <v>0</v>
      </c>
      <c r="J10347" s="282">
        <v>15</v>
      </c>
      <c r="K10347" s="282">
        <v>0</v>
      </c>
    </row>
    <row r="10348" spans="1:11" x14ac:dyDescent="0.3">
      <c r="A10348" s="283" t="s">
        <v>2149</v>
      </c>
      <c r="B10348" s="283">
        <v>144</v>
      </c>
      <c r="C10348" s="24" t="str">
        <f t="shared" si="161"/>
        <v>leila144</v>
      </c>
      <c r="D10348" s="283">
        <v>2295</v>
      </c>
      <c r="E10348" s="283">
        <v>964</v>
      </c>
      <c r="F10348" s="283">
        <v>35160</v>
      </c>
      <c r="G10348" s="24">
        <v>100</v>
      </c>
      <c r="H10348" s="24">
        <v>0</v>
      </c>
      <c r="I10348" s="24">
        <v>0</v>
      </c>
      <c r="J10348" s="282">
        <v>15</v>
      </c>
      <c r="K10348" s="282">
        <v>0</v>
      </c>
    </row>
    <row r="10349" spans="1:11" x14ac:dyDescent="0.3">
      <c r="A10349" s="283" t="s">
        <v>2149</v>
      </c>
      <c r="B10349" s="283">
        <v>145</v>
      </c>
      <c r="C10349" s="24" t="str">
        <f t="shared" si="161"/>
        <v>leila145</v>
      </c>
      <c r="D10349" s="283">
        <v>2320</v>
      </c>
      <c r="E10349" s="283">
        <v>975</v>
      </c>
      <c r="F10349" s="283">
        <v>35636</v>
      </c>
      <c r="G10349" s="24">
        <v>100</v>
      </c>
      <c r="H10349" s="24">
        <v>0</v>
      </c>
      <c r="I10349" s="24">
        <v>0</v>
      </c>
      <c r="J10349" s="282">
        <v>15</v>
      </c>
      <c r="K10349" s="282">
        <v>0</v>
      </c>
    </row>
    <row r="10350" spans="1:11" x14ac:dyDescent="0.3">
      <c r="A10350" s="283" t="s">
        <v>2149</v>
      </c>
      <c r="B10350" s="283">
        <v>146</v>
      </c>
      <c r="C10350" s="24" t="str">
        <f t="shared" si="161"/>
        <v>leila146</v>
      </c>
      <c r="D10350" s="283">
        <v>2346</v>
      </c>
      <c r="E10350" s="283">
        <v>985</v>
      </c>
      <c r="F10350" s="283">
        <v>36093</v>
      </c>
      <c r="G10350" s="24">
        <v>100</v>
      </c>
      <c r="H10350" s="24">
        <v>0</v>
      </c>
      <c r="I10350" s="24">
        <v>0</v>
      </c>
      <c r="J10350" s="282">
        <v>15</v>
      </c>
      <c r="K10350" s="282">
        <v>0</v>
      </c>
    </row>
    <row r="10351" spans="1:11" x14ac:dyDescent="0.3">
      <c r="A10351" s="283" t="s">
        <v>2149</v>
      </c>
      <c r="B10351" s="283">
        <v>147</v>
      </c>
      <c r="C10351" s="24" t="str">
        <f t="shared" si="161"/>
        <v>leila147</v>
      </c>
      <c r="D10351" s="283">
        <v>2372</v>
      </c>
      <c r="E10351" s="283">
        <v>996</v>
      </c>
      <c r="F10351" s="283">
        <v>36559</v>
      </c>
      <c r="G10351" s="24">
        <v>100</v>
      </c>
      <c r="H10351" s="24">
        <v>0</v>
      </c>
      <c r="I10351" s="24">
        <v>0</v>
      </c>
      <c r="J10351" s="282">
        <v>15</v>
      </c>
      <c r="K10351" s="282">
        <v>0</v>
      </c>
    </row>
    <row r="10352" spans="1:11" x14ac:dyDescent="0.3">
      <c r="A10352" s="283" t="s">
        <v>2149</v>
      </c>
      <c r="B10352" s="283">
        <v>148</v>
      </c>
      <c r="C10352" s="24" t="str">
        <f t="shared" si="161"/>
        <v>leila148</v>
      </c>
      <c r="D10352" s="283">
        <v>2398</v>
      </c>
      <c r="E10352" s="283">
        <v>1007</v>
      </c>
      <c r="F10352" s="283">
        <v>36987</v>
      </c>
      <c r="G10352" s="24">
        <v>100</v>
      </c>
      <c r="H10352" s="24">
        <v>0</v>
      </c>
      <c r="I10352" s="24">
        <v>0</v>
      </c>
      <c r="J10352" s="282">
        <v>15</v>
      </c>
      <c r="K10352" s="282">
        <v>0</v>
      </c>
    </row>
    <row r="10353" spans="1:11" x14ac:dyDescent="0.3">
      <c r="A10353" s="283" t="s">
        <v>2149</v>
      </c>
      <c r="B10353" s="283">
        <v>149</v>
      </c>
      <c r="C10353" s="24" t="str">
        <f t="shared" si="161"/>
        <v>leila149</v>
      </c>
      <c r="D10353" s="283">
        <v>2424</v>
      </c>
      <c r="E10353" s="283">
        <v>1018</v>
      </c>
      <c r="F10353" s="283">
        <v>37487</v>
      </c>
      <c r="G10353" s="24">
        <v>100</v>
      </c>
      <c r="H10353" s="24">
        <v>0</v>
      </c>
      <c r="I10353" s="24">
        <v>0</v>
      </c>
      <c r="J10353" s="282">
        <v>15</v>
      </c>
      <c r="K10353" s="282">
        <v>0</v>
      </c>
    </row>
    <row r="10354" spans="1:11" x14ac:dyDescent="0.3">
      <c r="A10354" s="283" t="s">
        <v>2149</v>
      </c>
      <c r="B10354" s="283">
        <v>150</v>
      </c>
      <c r="C10354" s="24" t="str">
        <f t="shared" si="161"/>
        <v>leila150</v>
      </c>
      <c r="D10354" s="283">
        <v>2450</v>
      </c>
      <c r="E10354" s="283">
        <v>1029</v>
      </c>
      <c r="F10354" s="283">
        <v>37925</v>
      </c>
      <c r="G10354" s="24">
        <v>100</v>
      </c>
      <c r="H10354" s="24">
        <v>0</v>
      </c>
      <c r="I10354" s="24">
        <v>0</v>
      </c>
      <c r="J10354" s="282">
        <v>15</v>
      </c>
      <c r="K10354" s="282">
        <v>0</v>
      </c>
    </row>
    <row r="10355" spans="1:11" x14ac:dyDescent="0.3">
      <c r="A10355" s="283" t="s">
        <v>2149</v>
      </c>
      <c r="B10355" s="283">
        <v>151</v>
      </c>
      <c r="C10355" s="24" t="str">
        <f t="shared" si="161"/>
        <v>leila151</v>
      </c>
      <c r="D10355" s="283">
        <v>2477</v>
      </c>
      <c r="E10355" s="283">
        <v>1040</v>
      </c>
      <c r="F10355" s="283">
        <v>38414</v>
      </c>
      <c r="G10355" s="24">
        <v>100</v>
      </c>
      <c r="H10355" s="24">
        <v>0</v>
      </c>
      <c r="I10355" s="24">
        <v>0</v>
      </c>
      <c r="J10355" s="282">
        <v>15</v>
      </c>
      <c r="K10355" s="282">
        <v>0</v>
      </c>
    </row>
    <row r="10356" spans="1:11" x14ac:dyDescent="0.3">
      <c r="A10356" s="283" t="s">
        <v>2149</v>
      </c>
      <c r="B10356" s="283">
        <v>152</v>
      </c>
      <c r="C10356" s="24" t="str">
        <f t="shared" si="161"/>
        <v>leila152</v>
      </c>
      <c r="D10356" s="283">
        <v>2504</v>
      </c>
      <c r="E10356" s="283">
        <v>1052</v>
      </c>
      <c r="F10356" s="283">
        <v>38862</v>
      </c>
      <c r="G10356" s="24">
        <v>100</v>
      </c>
      <c r="H10356" s="24">
        <v>0</v>
      </c>
      <c r="I10356" s="24">
        <v>0</v>
      </c>
      <c r="J10356" s="282">
        <v>15</v>
      </c>
      <c r="K10356" s="282">
        <v>0</v>
      </c>
    </row>
    <row r="10357" spans="1:11" x14ac:dyDescent="0.3">
      <c r="A10357" s="283" t="s">
        <v>2149</v>
      </c>
      <c r="B10357" s="283">
        <v>153</v>
      </c>
      <c r="C10357" s="24" t="str">
        <f t="shared" si="161"/>
        <v>leila153</v>
      </c>
      <c r="D10357" s="283">
        <v>2532</v>
      </c>
      <c r="E10357" s="283">
        <v>1063</v>
      </c>
      <c r="F10357" s="283">
        <v>39387</v>
      </c>
      <c r="G10357" s="24">
        <v>100</v>
      </c>
      <c r="H10357" s="24">
        <v>0</v>
      </c>
      <c r="I10357" s="24">
        <v>0</v>
      </c>
      <c r="J10357" s="282">
        <v>15</v>
      </c>
      <c r="K10357" s="282">
        <v>0</v>
      </c>
    </row>
    <row r="10358" spans="1:11" x14ac:dyDescent="0.3">
      <c r="A10358" s="283" t="s">
        <v>2149</v>
      </c>
      <c r="B10358" s="283">
        <v>154</v>
      </c>
      <c r="C10358" s="24" t="str">
        <f t="shared" si="161"/>
        <v>leila154</v>
      </c>
      <c r="D10358" s="283">
        <v>2559</v>
      </c>
      <c r="E10358" s="283">
        <v>1075</v>
      </c>
      <c r="F10358" s="283">
        <v>39846</v>
      </c>
      <c r="G10358" s="24">
        <v>100</v>
      </c>
      <c r="H10358" s="24">
        <v>0</v>
      </c>
      <c r="I10358" s="24">
        <v>0</v>
      </c>
      <c r="J10358" s="282">
        <v>15</v>
      </c>
      <c r="K10358" s="282">
        <v>0</v>
      </c>
    </row>
    <row r="10359" spans="1:11" x14ac:dyDescent="0.3">
      <c r="A10359" s="283" t="s">
        <v>2149</v>
      </c>
      <c r="B10359" s="283">
        <v>155</v>
      </c>
      <c r="C10359" s="24" t="str">
        <f t="shared" si="161"/>
        <v>leila155</v>
      </c>
      <c r="D10359" s="283">
        <v>2587</v>
      </c>
      <c r="E10359" s="283">
        <v>1087</v>
      </c>
      <c r="F10359" s="283">
        <v>40359</v>
      </c>
      <c r="G10359" s="24">
        <v>100</v>
      </c>
      <c r="H10359" s="24">
        <v>0</v>
      </c>
      <c r="I10359" s="24">
        <v>0</v>
      </c>
      <c r="J10359" s="282">
        <v>15</v>
      </c>
      <c r="K10359" s="282">
        <v>0</v>
      </c>
    </row>
    <row r="10360" spans="1:11" x14ac:dyDescent="0.3">
      <c r="A10360" s="283" t="s">
        <v>2149</v>
      </c>
      <c r="B10360" s="283">
        <v>156</v>
      </c>
      <c r="C10360" s="24" t="str">
        <f t="shared" si="161"/>
        <v>leila156</v>
      </c>
      <c r="D10360" s="283">
        <v>2615</v>
      </c>
      <c r="E10360" s="283">
        <v>1099</v>
      </c>
      <c r="F10360" s="283">
        <v>40830</v>
      </c>
      <c r="G10360" s="24">
        <v>100</v>
      </c>
      <c r="H10360" s="24">
        <v>0</v>
      </c>
      <c r="I10360" s="24">
        <v>0</v>
      </c>
      <c r="J10360" s="282">
        <v>15</v>
      </c>
      <c r="K10360" s="282">
        <v>0</v>
      </c>
    </row>
    <row r="10361" spans="1:11" x14ac:dyDescent="0.3">
      <c r="A10361" s="283" t="s">
        <v>2149</v>
      </c>
      <c r="B10361" s="283">
        <v>157</v>
      </c>
      <c r="C10361" s="24" t="str">
        <f t="shared" si="161"/>
        <v>leila157</v>
      </c>
      <c r="D10361" s="283">
        <v>2644</v>
      </c>
      <c r="E10361" s="283">
        <v>1110</v>
      </c>
      <c r="F10361" s="283">
        <v>41380</v>
      </c>
      <c r="G10361" s="24">
        <v>100</v>
      </c>
      <c r="H10361" s="24">
        <v>0</v>
      </c>
      <c r="I10361" s="24">
        <v>0</v>
      </c>
      <c r="J10361" s="282">
        <v>15</v>
      </c>
      <c r="K10361" s="282">
        <v>0</v>
      </c>
    </row>
    <row r="10362" spans="1:11" x14ac:dyDescent="0.3">
      <c r="A10362" s="283" t="s">
        <v>2149</v>
      </c>
      <c r="B10362" s="283">
        <v>158</v>
      </c>
      <c r="C10362" s="24" t="str">
        <f t="shared" si="161"/>
        <v>leila158</v>
      </c>
      <c r="D10362" s="283">
        <v>2673</v>
      </c>
      <c r="E10362" s="283">
        <v>1123</v>
      </c>
      <c r="F10362" s="283">
        <v>41862</v>
      </c>
      <c r="G10362" s="24">
        <v>100</v>
      </c>
      <c r="H10362" s="24">
        <v>0</v>
      </c>
      <c r="I10362" s="24">
        <v>0</v>
      </c>
      <c r="J10362" s="282">
        <v>15</v>
      </c>
      <c r="K10362" s="282">
        <v>0</v>
      </c>
    </row>
    <row r="10363" spans="1:11" x14ac:dyDescent="0.3">
      <c r="A10363" s="283" t="s">
        <v>2149</v>
      </c>
      <c r="B10363" s="283">
        <v>159</v>
      </c>
      <c r="C10363" s="24" t="str">
        <f t="shared" si="161"/>
        <v>leila159</v>
      </c>
      <c r="D10363" s="283">
        <v>2702</v>
      </c>
      <c r="E10363" s="283">
        <v>1135</v>
      </c>
      <c r="F10363" s="283">
        <v>42425</v>
      </c>
      <c r="G10363" s="24">
        <v>100</v>
      </c>
      <c r="H10363" s="24">
        <v>0</v>
      </c>
      <c r="I10363" s="24">
        <v>0</v>
      </c>
      <c r="J10363" s="282">
        <v>15</v>
      </c>
      <c r="K10363" s="282">
        <v>0</v>
      </c>
    </row>
    <row r="10364" spans="1:11" x14ac:dyDescent="0.3">
      <c r="A10364" s="283" t="s">
        <v>2149</v>
      </c>
      <c r="B10364" s="283">
        <v>160</v>
      </c>
      <c r="C10364" s="24" t="str">
        <f t="shared" si="161"/>
        <v>leila160</v>
      </c>
      <c r="D10364" s="283">
        <v>2731</v>
      </c>
      <c r="E10364" s="283">
        <v>1147</v>
      </c>
      <c r="F10364" s="283">
        <v>42919</v>
      </c>
      <c r="G10364" s="24">
        <v>100</v>
      </c>
      <c r="H10364" s="24">
        <v>0</v>
      </c>
      <c r="I10364" s="24">
        <v>0</v>
      </c>
      <c r="J10364" s="282">
        <v>15</v>
      </c>
      <c r="K10364" s="282">
        <v>0</v>
      </c>
    </row>
    <row r="10365" spans="1:11" x14ac:dyDescent="0.3">
      <c r="A10365" s="283" t="s">
        <v>2149</v>
      </c>
      <c r="B10365" s="283">
        <v>161</v>
      </c>
      <c r="C10365" s="24" t="str">
        <f t="shared" si="161"/>
        <v>leila161</v>
      </c>
      <c r="D10365" s="283">
        <v>2979</v>
      </c>
      <c r="E10365" s="283">
        <v>1251</v>
      </c>
      <c r="F10365" s="283">
        <v>47437</v>
      </c>
      <c r="G10365" s="24">
        <v>100</v>
      </c>
      <c r="H10365" s="24">
        <v>0</v>
      </c>
      <c r="I10365" s="24">
        <v>0</v>
      </c>
      <c r="J10365" s="282">
        <v>15</v>
      </c>
      <c r="K10365" s="282">
        <v>0</v>
      </c>
    </row>
    <row r="10366" spans="1:11" x14ac:dyDescent="0.3">
      <c r="A10366" s="283" t="s">
        <v>2149</v>
      </c>
      <c r="B10366" s="283">
        <v>162</v>
      </c>
      <c r="C10366" s="24" t="str">
        <f t="shared" si="161"/>
        <v>leila162</v>
      </c>
      <c r="D10366" s="283">
        <v>3012</v>
      </c>
      <c r="E10366" s="283">
        <v>1265</v>
      </c>
      <c r="F10366" s="283">
        <v>47988</v>
      </c>
      <c r="G10366" s="24">
        <v>100</v>
      </c>
      <c r="H10366" s="24">
        <v>0</v>
      </c>
      <c r="I10366" s="24">
        <v>0</v>
      </c>
      <c r="J10366" s="282">
        <v>15</v>
      </c>
      <c r="K10366" s="282">
        <v>0</v>
      </c>
    </row>
    <row r="10367" spans="1:11" x14ac:dyDescent="0.3">
      <c r="A10367" s="283" t="s">
        <v>2149</v>
      </c>
      <c r="B10367" s="283">
        <v>163</v>
      </c>
      <c r="C10367" s="24" t="str">
        <f t="shared" si="161"/>
        <v>leila163</v>
      </c>
      <c r="D10367" s="283">
        <v>3044</v>
      </c>
      <c r="E10367" s="283">
        <v>1279</v>
      </c>
      <c r="F10367" s="283">
        <v>48633</v>
      </c>
      <c r="G10367" s="24">
        <v>100</v>
      </c>
      <c r="H10367" s="24">
        <v>0</v>
      </c>
      <c r="I10367" s="24">
        <v>0</v>
      </c>
      <c r="J10367" s="282">
        <v>15</v>
      </c>
      <c r="K10367" s="282">
        <v>0</v>
      </c>
    </row>
    <row r="10368" spans="1:11" x14ac:dyDescent="0.3">
      <c r="A10368" s="283" t="s">
        <v>2149</v>
      </c>
      <c r="B10368" s="283">
        <v>164</v>
      </c>
      <c r="C10368" s="24" t="str">
        <f t="shared" si="161"/>
        <v>leila164</v>
      </c>
      <c r="D10368" s="283">
        <v>3077</v>
      </c>
      <c r="E10368" s="283">
        <v>1293</v>
      </c>
      <c r="F10368" s="283">
        <v>49198</v>
      </c>
      <c r="G10368" s="24">
        <v>100</v>
      </c>
      <c r="H10368" s="24">
        <v>0</v>
      </c>
      <c r="I10368" s="24">
        <v>0</v>
      </c>
      <c r="J10368" s="282">
        <v>15</v>
      </c>
      <c r="K10368" s="282">
        <v>0</v>
      </c>
    </row>
    <row r="10369" spans="1:11" x14ac:dyDescent="0.3">
      <c r="A10369" s="283" t="s">
        <v>2149</v>
      </c>
      <c r="B10369" s="283">
        <v>165</v>
      </c>
      <c r="C10369" s="24" t="str">
        <f t="shared" si="161"/>
        <v>leila165</v>
      </c>
      <c r="D10369" s="283">
        <v>3111</v>
      </c>
      <c r="E10369" s="283">
        <v>1307</v>
      </c>
      <c r="F10369" s="283">
        <v>49922</v>
      </c>
      <c r="G10369" s="24">
        <v>100</v>
      </c>
      <c r="H10369" s="24">
        <v>0</v>
      </c>
      <c r="I10369" s="24">
        <v>0</v>
      </c>
      <c r="J10369" s="282">
        <v>15</v>
      </c>
      <c r="K10369" s="282">
        <v>0</v>
      </c>
    </row>
    <row r="10370" spans="1:11" x14ac:dyDescent="0.3">
      <c r="A10370" s="283" t="s">
        <v>2149</v>
      </c>
      <c r="B10370" s="283">
        <v>166</v>
      </c>
      <c r="C10370" s="24" t="str">
        <f t="shared" si="161"/>
        <v>leila166</v>
      </c>
      <c r="D10370" s="283">
        <v>3144</v>
      </c>
      <c r="E10370" s="283">
        <v>1321</v>
      </c>
      <c r="F10370" s="283">
        <v>50501</v>
      </c>
      <c r="G10370" s="24">
        <v>100</v>
      </c>
      <c r="H10370" s="24">
        <v>0</v>
      </c>
      <c r="I10370" s="24">
        <v>0</v>
      </c>
      <c r="J10370" s="282">
        <v>15</v>
      </c>
      <c r="K10370" s="282">
        <v>0</v>
      </c>
    </row>
    <row r="10371" spans="1:11" x14ac:dyDescent="0.3">
      <c r="A10371" s="283" t="s">
        <v>2149</v>
      </c>
      <c r="B10371" s="283">
        <v>167</v>
      </c>
      <c r="C10371" s="24" t="str">
        <f t="shared" si="161"/>
        <v>leila167</v>
      </c>
      <c r="D10371" s="283">
        <v>3178</v>
      </c>
      <c r="E10371" s="283">
        <v>1335</v>
      </c>
      <c r="F10371" s="283">
        <v>51087</v>
      </c>
      <c r="G10371" s="24">
        <v>100</v>
      </c>
      <c r="H10371" s="24">
        <v>0</v>
      </c>
      <c r="I10371" s="24">
        <v>0</v>
      </c>
      <c r="J10371" s="282">
        <v>15</v>
      </c>
      <c r="K10371" s="282">
        <v>0</v>
      </c>
    </row>
    <row r="10372" spans="1:11" x14ac:dyDescent="0.3">
      <c r="A10372" s="283" t="s">
        <v>2149</v>
      </c>
      <c r="B10372" s="283">
        <v>168</v>
      </c>
      <c r="C10372" s="24" t="str">
        <f t="shared" si="161"/>
        <v>leila168</v>
      </c>
      <c r="D10372" s="283">
        <v>3213</v>
      </c>
      <c r="E10372" s="283">
        <v>1349</v>
      </c>
      <c r="F10372" s="283">
        <v>51679</v>
      </c>
      <c r="G10372" s="24">
        <v>100</v>
      </c>
      <c r="H10372" s="24">
        <v>0</v>
      </c>
      <c r="I10372" s="24">
        <v>0</v>
      </c>
      <c r="J10372" s="282">
        <v>15</v>
      </c>
      <c r="K10372" s="282">
        <v>0</v>
      </c>
    </row>
    <row r="10373" spans="1:11" x14ac:dyDescent="0.3">
      <c r="A10373" s="283" t="s">
        <v>2149</v>
      </c>
      <c r="B10373" s="283">
        <v>169</v>
      </c>
      <c r="C10373" s="24" t="str">
        <f t="shared" si="161"/>
        <v>leila169</v>
      </c>
      <c r="D10373" s="283">
        <v>3247</v>
      </c>
      <c r="E10373" s="283">
        <v>1364</v>
      </c>
      <c r="F10373" s="283">
        <v>52439</v>
      </c>
      <c r="G10373" s="24">
        <v>100</v>
      </c>
      <c r="H10373" s="24">
        <v>0</v>
      </c>
      <c r="I10373" s="24">
        <v>0</v>
      </c>
      <c r="J10373" s="282">
        <v>15</v>
      </c>
      <c r="K10373" s="282">
        <v>0</v>
      </c>
    </row>
    <row r="10374" spans="1:11" x14ac:dyDescent="0.3">
      <c r="A10374" s="283" t="s">
        <v>2149</v>
      </c>
      <c r="B10374" s="283">
        <v>170</v>
      </c>
      <c r="C10374" s="24" t="str">
        <f t="shared" ref="C10374:C10437" si="162">A10374&amp;B10374</f>
        <v>leila170</v>
      </c>
      <c r="D10374" s="283">
        <v>3282</v>
      </c>
      <c r="E10374" s="283">
        <v>1379</v>
      </c>
      <c r="F10374" s="283">
        <v>53046</v>
      </c>
      <c r="G10374" s="24">
        <v>100</v>
      </c>
      <c r="H10374" s="24">
        <v>0</v>
      </c>
      <c r="I10374" s="24">
        <v>0</v>
      </c>
      <c r="J10374" s="282">
        <v>15</v>
      </c>
      <c r="K10374" s="282">
        <v>0</v>
      </c>
    </row>
    <row r="10375" spans="1:11" x14ac:dyDescent="0.3">
      <c r="A10375" s="283" t="s">
        <v>2149</v>
      </c>
      <c r="B10375" s="283">
        <v>171</v>
      </c>
      <c r="C10375" s="24" t="str">
        <f t="shared" si="162"/>
        <v>leila171</v>
      </c>
      <c r="D10375" s="283">
        <v>3318</v>
      </c>
      <c r="E10375" s="283">
        <v>1394</v>
      </c>
      <c r="F10375" s="283">
        <v>53661</v>
      </c>
      <c r="G10375" s="24">
        <v>100</v>
      </c>
      <c r="H10375" s="24">
        <v>0</v>
      </c>
      <c r="I10375" s="24">
        <v>0</v>
      </c>
      <c r="J10375" s="282">
        <v>15</v>
      </c>
      <c r="K10375" s="282">
        <v>0</v>
      </c>
    </row>
    <row r="10376" spans="1:11" x14ac:dyDescent="0.3">
      <c r="A10376" s="283" t="s">
        <v>2149</v>
      </c>
      <c r="B10376" s="283">
        <v>172</v>
      </c>
      <c r="C10376" s="24" t="str">
        <f t="shared" si="162"/>
        <v>leila172</v>
      </c>
      <c r="D10376" s="283">
        <v>3354</v>
      </c>
      <c r="E10376" s="283">
        <v>1409</v>
      </c>
      <c r="F10376" s="283">
        <v>54282</v>
      </c>
      <c r="G10376" s="24">
        <v>100</v>
      </c>
      <c r="H10376" s="24">
        <v>0</v>
      </c>
      <c r="I10376" s="24">
        <v>0</v>
      </c>
      <c r="J10376" s="282">
        <v>15</v>
      </c>
      <c r="K10376" s="282">
        <v>0</v>
      </c>
    </row>
    <row r="10377" spans="1:11" x14ac:dyDescent="0.3">
      <c r="A10377" s="283" t="s">
        <v>2149</v>
      </c>
      <c r="B10377" s="283">
        <v>173</v>
      </c>
      <c r="C10377" s="24" t="str">
        <f t="shared" si="162"/>
        <v>leila173</v>
      </c>
      <c r="D10377" s="283">
        <v>3390</v>
      </c>
      <c r="E10377" s="283">
        <v>1424</v>
      </c>
      <c r="F10377" s="283">
        <v>55078</v>
      </c>
      <c r="G10377" s="24">
        <v>100</v>
      </c>
      <c r="H10377" s="24">
        <v>0</v>
      </c>
      <c r="I10377" s="24">
        <v>0</v>
      </c>
      <c r="J10377" s="282">
        <v>15</v>
      </c>
      <c r="K10377" s="282">
        <v>0</v>
      </c>
    </row>
    <row r="10378" spans="1:11" x14ac:dyDescent="0.3">
      <c r="A10378" s="283" t="s">
        <v>2149</v>
      </c>
      <c r="B10378" s="283">
        <v>174</v>
      </c>
      <c r="C10378" s="24" t="str">
        <f t="shared" si="162"/>
        <v>leila174</v>
      </c>
      <c r="D10378" s="283">
        <v>3426</v>
      </c>
      <c r="E10378" s="283">
        <v>1439</v>
      </c>
      <c r="F10378" s="283">
        <v>55715</v>
      </c>
      <c r="G10378" s="24">
        <v>100</v>
      </c>
      <c r="H10378" s="24">
        <v>0</v>
      </c>
      <c r="I10378" s="24">
        <v>0</v>
      </c>
      <c r="J10378" s="282">
        <v>15</v>
      </c>
      <c r="K10378" s="282">
        <v>0</v>
      </c>
    </row>
    <row r="10379" spans="1:11" x14ac:dyDescent="0.3">
      <c r="A10379" s="283" t="s">
        <v>2149</v>
      </c>
      <c r="B10379" s="283">
        <v>175</v>
      </c>
      <c r="C10379" s="24" t="str">
        <f t="shared" si="162"/>
        <v>leila175</v>
      </c>
      <c r="D10379" s="283">
        <v>3463</v>
      </c>
      <c r="E10379" s="283">
        <v>1455</v>
      </c>
      <c r="F10379" s="283">
        <v>56359</v>
      </c>
      <c r="G10379" s="24">
        <v>100</v>
      </c>
      <c r="H10379" s="24">
        <v>0</v>
      </c>
      <c r="I10379" s="24">
        <v>0</v>
      </c>
      <c r="J10379" s="282">
        <v>15</v>
      </c>
      <c r="K10379" s="282">
        <v>0</v>
      </c>
    </row>
    <row r="10380" spans="1:11" x14ac:dyDescent="0.3">
      <c r="A10380" s="283" t="s">
        <v>2149</v>
      </c>
      <c r="B10380" s="283">
        <v>176</v>
      </c>
      <c r="C10380" s="24" t="str">
        <f t="shared" si="162"/>
        <v>leila176</v>
      </c>
      <c r="D10380" s="283">
        <v>3500</v>
      </c>
      <c r="E10380" s="283">
        <v>1470</v>
      </c>
      <c r="F10380" s="283">
        <v>57011</v>
      </c>
      <c r="G10380" s="24">
        <v>100</v>
      </c>
      <c r="H10380" s="24">
        <v>0</v>
      </c>
      <c r="I10380" s="24">
        <v>0</v>
      </c>
      <c r="J10380" s="282">
        <v>15</v>
      </c>
      <c r="K10380" s="282">
        <v>0</v>
      </c>
    </row>
    <row r="10381" spans="1:11" x14ac:dyDescent="0.3">
      <c r="A10381" s="283" t="s">
        <v>2149</v>
      </c>
      <c r="B10381" s="283">
        <v>177</v>
      </c>
      <c r="C10381" s="24" t="str">
        <f t="shared" si="162"/>
        <v>leila177</v>
      </c>
      <c r="D10381" s="283">
        <v>3538</v>
      </c>
      <c r="E10381" s="283">
        <v>1486</v>
      </c>
      <c r="F10381" s="283">
        <v>57846</v>
      </c>
      <c r="G10381" s="24">
        <v>100</v>
      </c>
      <c r="H10381" s="24">
        <v>0</v>
      </c>
      <c r="I10381" s="24">
        <v>0</v>
      </c>
      <c r="J10381" s="282">
        <v>15</v>
      </c>
      <c r="K10381" s="282">
        <v>0</v>
      </c>
    </row>
    <row r="10382" spans="1:11" x14ac:dyDescent="0.3">
      <c r="A10382" s="283" t="s">
        <v>2149</v>
      </c>
      <c r="B10382" s="283">
        <v>178</v>
      </c>
      <c r="C10382" s="24" t="str">
        <f t="shared" si="162"/>
        <v>leila178</v>
      </c>
      <c r="D10382" s="283">
        <v>3576</v>
      </c>
      <c r="E10382" s="283">
        <v>1502</v>
      </c>
      <c r="F10382" s="283">
        <v>58514</v>
      </c>
      <c r="G10382" s="24">
        <v>100</v>
      </c>
      <c r="H10382" s="24">
        <v>0</v>
      </c>
      <c r="I10382" s="24">
        <v>0</v>
      </c>
      <c r="J10382" s="282">
        <v>15</v>
      </c>
      <c r="K10382" s="282">
        <v>0</v>
      </c>
    </row>
    <row r="10383" spans="1:11" x14ac:dyDescent="0.3">
      <c r="A10383" s="283" t="s">
        <v>2149</v>
      </c>
      <c r="B10383" s="283">
        <v>179</v>
      </c>
      <c r="C10383" s="24" t="str">
        <f t="shared" si="162"/>
        <v>leila179</v>
      </c>
      <c r="D10383" s="283">
        <v>3614</v>
      </c>
      <c r="E10383" s="283">
        <v>1518</v>
      </c>
      <c r="F10383" s="283">
        <v>59189</v>
      </c>
      <c r="G10383" s="24">
        <v>100</v>
      </c>
      <c r="H10383" s="24">
        <v>0</v>
      </c>
      <c r="I10383" s="24">
        <v>0</v>
      </c>
      <c r="J10383" s="282">
        <v>15</v>
      </c>
      <c r="K10383" s="282">
        <v>0</v>
      </c>
    </row>
    <row r="10384" spans="1:11" x14ac:dyDescent="0.3">
      <c r="A10384" s="283" t="s">
        <v>2149</v>
      </c>
      <c r="B10384" s="283">
        <v>180</v>
      </c>
      <c r="C10384" s="24" t="str">
        <f t="shared" si="162"/>
        <v>leila180</v>
      </c>
      <c r="D10384" s="283">
        <v>3653</v>
      </c>
      <c r="E10384" s="283">
        <v>1534</v>
      </c>
      <c r="F10384" s="283">
        <v>59872</v>
      </c>
      <c r="G10384" s="24">
        <v>100</v>
      </c>
      <c r="H10384" s="24">
        <v>0</v>
      </c>
      <c r="I10384" s="24">
        <v>0</v>
      </c>
      <c r="J10384" s="282">
        <v>15</v>
      </c>
      <c r="K10384" s="282">
        <v>0</v>
      </c>
    </row>
    <row r="10385" spans="1:11" x14ac:dyDescent="0.3">
      <c r="A10385" s="283" t="s">
        <v>2149</v>
      </c>
      <c r="B10385" s="283">
        <v>181</v>
      </c>
      <c r="C10385" s="24" t="str">
        <f t="shared" si="162"/>
        <v>leila181</v>
      </c>
      <c r="D10385" s="283">
        <v>3984</v>
      </c>
      <c r="E10385" s="283">
        <v>1674</v>
      </c>
      <c r="F10385" s="283">
        <v>66296</v>
      </c>
      <c r="G10385" s="24">
        <v>100</v>
      </c>
      <c r="H10385" s="24">
        <v>0</v>
      </c>
      <c r="I10385" s="24">
        <v>0</v>
      </c>
      <c r="J10385" s="282">
        <v>15</v>
      </c>
      <c r="K10385" s="282">
        <v>0</v>
      </c>
    </row>
    <row r="10386" spans="1:11" x14ac:dyDescent="0.3">
      <c r="A10386" s="283" t="s">
        <v>2149</v>
      </c>
      <c r="B10386" s="283">
        <v>182</v>
      </c>
      <c r="C10386" s="24" t="str">
        <f t="shared" si="162"/>
        <v>leila182</v>
      </c>
      <c r="D10386" s="283">
        <v>4027</v>
      </c>
      <c r="E10386" s="283">
        <v>1692</v>
      </c>
      <c r="F10386" s="283">
        <v>67060</v>
      </c>
      <c r="G10386" s="24">
        <v>100</v>
      </c>
      <c r="H10386" s="24">
        <v>0</v>
      </c>
      <c r="I10386" s="24">
        <v>0</v>
      </c>
      <c r="J10386" s="282">
        <v>15</v>
      </c>
      <c r="K10386" s="282">
        <v>0</v>
      </c>
    </row>
    <row r="10387" spans="1:11" x14ac:dyDescent="0.3">
      <c r="A10387" s="283" t="s">
        <v>2149</v>
      </c>
      <c r="B10387" s="283">
        <v>183</v>
      </c>
      <c r="C10387" s="24" t="str">
        <f t="shared" si="162"/>
        <v>leila183</v>
      </c>
      <c r="D10387" s="283">
        <v>4070</v>
      </c>
      <c r="E10387" s="283">
        <v>1710</v>
      </c>
      <c r="F10387" s="283">
        <v>67833</v>
      </c>
      <c r="G10387" s="24">
        <v>100</v>
      </c>
      <c r="H10387" s="24">
        <v>0</v>
      </c>
      <c r="I10387" s="24">
        <v>0</v>
      </c>
      <c r="J10387" s="282">
        <v>15</v>
      </c>
      <c r="K10387" s="282">
        <v>0</v>
      </c>
    </row>
    <row r="10388" spans="1:11" x14ac:dyDescent="0.3">
      <c r="A10388" s="283" t="s">
        <v>2149</v>
      </c>
      <c r="B10388" s="283">
        <v>184</v>
      </c>
      <c r="C10388" s="24" t="str">
        <f t="shared" si="162"/>
        <v>leila184</v>
      </c>
      <c r="D10388" s="283">
        <v>4114</v>
      </c>
      <c r="E10388" s="283">
        <v>1728</v>
      </c>
      <c r="F10388" s="283">
        <v>68614</v>
      </c>
      <c r="G10388" s="24">
        <v>100</v>
      </c>
      <c r="H10388" s="24">
        <v>0</v>
      </c>
      <c r="I10388" s="24">
        <v>0</v>
      </c>
      <c r="J10388" s="282">
        <v>15</v>
      </c>
      <c r="K10388" s="282">
        <v>0</v>
      </c>
    </row>
    <row r="10389" spans="1:11" x14ac:dyDescent="0.3">
      <c r="A10389" s="283" t="s">
        <v>2149</v>
      </c>
      <c r="B10389" s="283">
        <v>185</v>
      </c>
      <c r="C10389" s="24" t="str">
        <f t="shared" si="162"/>
        <v>leila185</v>
      </c>
      <c r="D10389" s="283">
        <v>4157</v>
      </c>
      <c r="E10389" s="283">
        <v>1746</v>
      </c>
      <c r="F10389" s="283">
        <v>69618</v>
      </c>
      <c r="G10389" s="24">
        <v>100</v>
      </c>
      <c r="H10389" s="24">
        <v>0</v>
      </c>
      <c r="I10389" s="24">
        <v>0</v>
      </c>
      <c r="J10389" s="282">
        <v>15</v>
      </c>
      <c r="K10389" s="282">
        <v>0</v>
      </c>
    </row>
    <row r="10390" spans="1:11" x14ac:dyDescent="0.3">
      <c r="A10390" s="283" t="s">
        <v>2149</v>
      </c>
      <c r="B10390" s="283">
        <v>186</v>
      </c>
      <c r="C10390" s="24" t="str">
        <f t="shared" si="162"/>
        <v>leila186</v>
      </c>
      <c r="D10390" s="283">
        <v>4202</v>
      </c>
      <c r="E10390" s="283">
        <v>1765</v>
      </c>
      <c r="F10390" s="283">
        <v>70420</v>
      </c>
      <c r="G10390" s="24">
        <v>100</v>
      </c>
      <c r="H10390" s="24">
        <v>0</v>
      </c>
      <c r="I10390" s="24">
        <v>0</v>
      </c>
      <c r="J10390" s="282">
        <v>15</v>
      </c>
      <c r="K10390" s="282">
        <v>0</v>
      </c>
    </row>
    <row r="10391" spans="1:11" x14ac:dyDescent="0.3">
      <c r="A10391" s="283" t="s">
        <v>2149</v>
      </c>
      <c r="B10391" s="283">
        <v>187</v>
      </c>
      <c r="C10391" s="24" t="str">
        <f t="shared" si="162"/>
        <v>leila187</v>
      </c>
      <c r="D10391" s="283">
        <v>4247</v>
      </c>
      <c r="E10391" s="283">
        <v>1784</v>
      </c>
      <c r="F10391" s="283">
        <v>71230</v>
      </c>
      <c r="G10391" s="24">
        <v>100</v>
      </c>
      <c r="H10391" s="24">
        <v>0</v>
      </c>
      <c r="I10391" s="24">
        <v>0</v>
      </c>
      <c r="J10391" s="282">
        <v>15</v>
      </c>
      <c r="K10391" s="282">
        <v>0</v>
      </c>
    </row>
    <row r="10392" spans="1:11" x14ac:dyDescent="0.3">
      <c r="A10392" s="283" t="s">
        <v>2149</v>
      </c>
      <c r="B10392" s="283">
        <v>188</v>
      </c>
      <c r="C10392" s="24" t="str">
        <f t="shared" si="162"/>
        <v>leila188</v>
      </c>
      <c r="D10392" s="283">
        <v>4292</v>
      </c>
      <c r="E10392" s="283">
        <v>1803</v>
      </c>
      <c r="F10392" s="283">
        <v>72048</v>
      </c>
      <c r="G10392" s="24">
        <v>100</v>
      </c>
      <c r="H10392" s="24">
        <v>0</v>
      </c>
      <c r="I10392" s="24">
        <v>0</v>
      </c>
      <c r="J10392" s="282">
        <v>15</v>
      </c>
      <c r="K10392" s="282">
        <v>0</v>
      </c>
    </row>
    <row r="10393" spans="1:11" x14ac:dyDescent="0.3">
      <c r="A10393" s="283" t="s">
        <v>2149</v>
      </c>
      <c r="B10393" s="283">
        <v>189</v>
      </c>
      <c r="C10393" s="24" t="str">
        <f t="shared" si="162"/>
        <v>leila189</v>
      </c>
      <c r="D10393" s="283">
        <v>4338</v>
      </c>
      <c r="E10393" s="283">
        <v>1822</v>
      </c>
      <c r="F10393" s="283">
        <v>73027</v>
      </c>
      <c r="G10393" s="24">
        <v>100</v>
      </c>
      <c r="H10393" s="24">
        <v>0</v>
      </c>
      <c r="I10393" s="24">
        <v>0</v>
      </c>
      <c r="J10393" s="282">
        <v>15</v>
      </c>
      <c r="K10393" s="282">
        <v>0</v>
      </c>
    </row>
    <row r="10394" spans="1:11" x14ac:dyDescent="0.3">
      <c r="A10394" s="283" t="s">
        <v>2149</v>
      </c>
      <c r="B10394" s="283">
        <v>190</v>
      </c>
      <c r="C10394" s="24" t="str">
        <f t="shared" si="162"/>
        <v>leila190</v>
      </c>
      <c r="D10394" s="283">
        <v>4384</v>
      </c>
      <c r="E10394" s="283">
        <v>1841</v>
      </c>
      <c r="F10394" s="283">
        <v>73865</v>
      </c>
      <c r="G10394" s="24">
        <v>100</v>
      </c>
      <c r="H10394" s="24">
        <v>0</v>
      </c>
      <c r="I10394" s="24">
        <v>0</v>
      </c>
      <c r="J10394" s="282">
        <v>15</v>
      </c>
      <c r="K10394" s="282">
        <v>0</v>
      </c>
    </row>
    <row r="10395" spans="1:11" x14ac:dyDescent="0.3">
      <c r="A10395" s="283" t="s">
        <v>2149</v>
      </c>
      <c r="B10395" s="283">
        <v>191</v>
      </c>
      <c r="C10395" s="24" t="str">
        <f t="shared" si="162"/>
        <v>leila191</v>
      </c>
      <c r="D10395" s="283">
        <v>4431</v>
      </c>
      <c r="E10395" s="283">
        <v>1861</v>
      </c>
      <c r="F10395" s="283">
        <v>74713</v>
      </c>
      <c r="G10395" s="24">
        <v>100</v>
      </c>
      <c r="H10395" s="24">
        <v>0</v>
      </c>
      <c r="I10395" s="24">
        <v>0</v>
      </c>
      <c r="J10395" s="282">
        <v>15</v>
      </c>
      <c r="K10395" s="282">
        <v>0</v>
      </c>
    </row>
    <row r="10396" spans="1:11" x14ac:dyDescent="0.3">
      <c r="A10396" s="283" t="s">
        <v>2149</v>
      </c>
      <c r="B10396" s="283">
        <v>192</v>
      </c>
      <c r="C10396" s="24" t="str">
        <f t="shared" si="162"/>
        <v>leila192</v>
      </c>
      <c r="D10396" s="283">
        <v>4478</v>
      </c>
      <c r="E10396" s="283">
        <v>1881</v>
      </c>
      <c r="F10396" s="283">
        <v>75571</v>
      </c>
      <c r="G10396" s="24">
        <v>100</v>
      </c>
      <c r="H10396" s="24">
        <v>0</v>
      </c>
      <c r="I10396" s="24">
        <v>0</v>
      </c>
      <c r="J10396" s="282">
        <v>15</v>
      </c>
      <c r="K10396" s="282">
        <v>0</v>
      </c>
    </row>
    <row r="10397" spans="1:11" x14ac:dyDescent="0.3">
      <c r="A10397" s="283" t="s">
        <v>2149</v>
      </c>
      <c r="B10397" s="283">
        <v>193</v>
      </c>
      <c r="C10397" s="24" t="str">
        <f t="shared" si="162"/>
        <v>leila193</v>
      </c>
      <c r="D10397" s="283">
        <v>4525</v>
      </c>
      <c r="E10397" s="283">
        <v>1901</v>
      </c>
      <c r="F10397" s="283">
        <v>76674</v>
      </c>
      <c r="G10397" s="24">
        <v>100</v>
      </c>
      <c r="H10397" s="24">
        <v>0</v>
      </c>
      <c r="I10397" s="24">
        <v>0</v>
      </c>
      <c r="J10397" s="282">
        <v>15</v>
      </c>
      <c r="K10397" s="282">
        <v>0</v>
      </c>
    </row>
    <row r="10398" spans="1:11" x14ac:dyDescent="0.3">
      <c r="A10398" s="283" t="s">
        <v>2149</v>
      </c>
      <c r="B10398" s="283">
        <v>194</v>
      </c>
      <c r="C10398" s="24" t="str">
        <f t="shared" si="162"/>
        <v>leila194</v>
      </c>
      <c r="D10398" s="283">
        <v>4573</v>
      </c>
      <c r="E10398" s="283">
        <v>1921</v>
      </c>
      <c r="F10398" s="283">
        <v>77553</v>
      </c>
      <c r="G10398" s="24">
        <v>100</v>
      </c>
      <c r="H10398" s="24">
        <v>0</v>
      </c>
      <c r="I10398" s="24">
        <v>0</v>
      </c>
      <c r="J10398" s="282">
        <v>15</v>
      </c>
      <c r="K10398" s="282">
        <v>0</v>
      </c>
    </row>
    <row r="10399" spans="1:11" x14ac:dyDescent="0.3">
      <c r="A10399" s="283" t="s">
        <v>2149</v>
      </c>
      <c r="B10399" s="283">
        <v>195</v>
      </c>
      <c r="C10399" s="24" t="str">
        <f t="shared" si="162"/>
        <v>leila195</v>
      </c>
      <c r="D10399" s="283">
        <v>4622</v>
      </c>
      <c r="E10399" s="283">
        <v>1941</v>
      </c>
      <c r="F10399" s="283">
        <v>78442</v>
      </c>
      <c r="G10399" s="24">
        <v>100</v>
      </c>
      <c r="H10399" s="24">
        <v>0</v>
      </c>
      <c r="I10399" s="24">
        <v>0</v>
      </c>
      <c r="J10399" s="282">
        <v>15</v>
      </c>
      <c r="K10399" s="282">
        <v>0</v>
      </c>
    </row>
    <row r="10400" spans="1:11" x14ac:dyDescent="0.3">
      <c r="A10400" s="283" t="s">
        <v>2149</v>
      </c>
      <c r="B10400" s="283">
        <v>196</v>
      </c>
      <c r="C10400" s="24" t="str">
        <f t="shared" si="162"/>
        <v>leila196</v>
      </c>
      <c r="D10400" s="283">
        <v>4671</v>
      </c>
      <c r="E10400" s="283">
        <v>1962</v>
      </c>
      <c r="F10400" s="283">
        <v>79340</v>
      </c>
      <c r="G10400" s="24">
        <v>100</v>
      </c>
      <c r="H10400" s="24">
        <v>0</v>
      </c>
      <c r="I10400" s="24">
        <v>0</v>
      </c>
      <c r="J10400" s="282">
        <v>15</v>
      </c>
      <c r="K10400" s="282">
        <v>0</v>
      </c>
    </row>
    <row r="10401" spans="1:11" x14ac:dyDescent="0.3">
      <c r="A10401" s="283" t="s">
        <v>2149</v>
      </c>
      <c r="B10401" s="283">
        <v>197</v>
      </c>
      <c r="C10401" s="24" t="str">
        <f t="shared" si="162"/>
        <v>leila197</v>
      </c>
      <c r="D10401" s="283">
        <v>4720</v>
      </c>
      <c r="E10401" s="283">
        <v>1983</v>
      </c>
      <c r="F10401" s="283">
        <v>80497</v>
      </c>
      <c r="G10401" s="24">
        <v>100</v>
      </c>
      <c r="H10401" s="24">
        <v>0</v>
      </c>
      <c r="I10401" s="24">
        <v>0</v>
      </c>
      <c r="J10401" s="282">
        <v>15</v>
      </c>
      <c r="K10401" s="282">
        <v>0</v>
      </c>
    </row>
    <row r="10402" spans="1:11" x14ac:dyDescent="0.3">
      <c r="A10402" s="283" t="s">
        <v>2149</v>
      </c>
      <c r="B10402" s="283">
        <v>198</v>
      </c>
      <c r="C10402" s="24" t="str">
        <f t="shared" si="162"/>
        <v>leila198</v>
      </c>
      <c r="D10402" s="283">
        <v>4770</v>
      </c>
      <c r="E10402" s="283">
        <v>2004</v>
      </c>
      <c r="F10402" s="283">
        <v>81418</v>
      </c>
      <c r="G10402" s="24">
        <v>100</v>
      </c>
      <c r="H10402" s="24">
        <v>0</v>
      </c>
      <c r="I10402" s="24">
        <v>0</v>
      </c>
      <c r="J10402" s="282">
        <v>15</v>
      </c>
      <c r="K10402" s="282">
        <v>0</v>
      </c>
    </row>
    <row r="10403" spans="1:11" x14ac:dyDescent="0.3">
      <c r="A10403" s="283" t="s">
        <v>2149</v>
      </c>
      <c r="B10403" s="283">
        <v>199</v>
      </c>
      <c r="C10403" s="24" t="str">
        <f t="shared" si="162"/>
        <v>leila199</v>
      </c>
      <c r="D10403" s="283">
        <v>4821</v>
      </c>
      <c r="E10403" s="283">
        <v>2025</v>
      </c>
      <c r="F10403" s="283">
        <v>82349</v>
      </c>
      <c r="G10403" s="24">
        <v>100</v>
      </c>
      <c r="H10403" s="24">
        <v>0</v>
      </c>
      <c r="I10403" s="24">
        <v>0</v>
      </c>
      <c r="J10403" s="282">
        <v>15</v>
      </c>
      <c r="K10403" s="282">
        <v>0</v>
      </c>
    </row>
    <row r="10404" spans="1:11" x14ac:dyDescent="0.3">
      <c r="A10404" s="283" t="s">
        <v>2149</v>
      </c>
      <c r="B10404" s="283">
        <v>200</v>
      </c>
      <c r="C10404" s="24" t="str">
        <f t="shared" si="162"/>
        <v>leila200</v>
      </c>
      <c r="D10404" s="283">
        <v>4872</v>
      </c>
      <c r="E10404" s="283">
        <v>2046</v>
      </c>
      <c r="F10404" s="283">
        <v>83291</v>
      </c>
      <c r="G10404" s="24">
        <v>100</v>
      </c>
      <c r="H10404" s="24">
        <v>0</v>
      </c>
      <c r="I10404" s="24">
        <v>0</v>
      </c>
      <c r="J10404" s="282">
        <v>15</v>
      </c>
      <c r="K10404" s="282">
        <v>0</v>
      </c>
    </row>
    <row r="10405" spans="1:11" x14ac:dyDescent="0.3">
      <c r="A10405" s="283" t="s">
        <v>2149</v>
      </c>
      <c r="B10405" s="283">
        <v>201</v>
      </c>
      <c r="C10405" s="24" t="str">
        <f t="shared" si="162"/>
        <v>leila201</v>
      </c>
      <c r="D10405" s="283">
        <v>5313</v>
      </c>
      <c r="E10405" s="283">
        <v>2232</v>
      </c>
      <c r="F10405" s="283">
        <v>92000</v>
      </c>
      <c r="G10405" s="24">
        <v>100</v>
      </c>
      <c r="H10405" s="24">
        <v>0</v>
      </c>
      <c r="I10405" s="24">
        <v>0</v>
      </c>
      <c r="J10405" s="282">
        <v>15</v>
      </c>
      <c r="K10405" s="282">
        <v>0</v>
      </c>
    </row>
    <row r="10406" spans="1:11" x14ac:dyDescent="0.3">
      <c r="A10406" s="283" t="s">
        <v>2149</v>
      </c>
      <c r="B10406" s="283">
        <v>202</v>
      </c>
      <c r="C10406" s="24" t="str">
        <f t="shared" si="162"/>
        <v>leila202</v>
      </c>
      <c r="D10406" s="283">
        <v>5369</v>
      </c>
      <c r="E10406" s="283">
        <v>2255</v>
      </c>
      <c r="F10406" s="283">
        <v>93147</v>
      </c>
      <c r="G10406" s="24">
        <v>100</v>
      </c>
      <c r="H10406" s="24">
        <v>0</v>
      </c>
      <c r="I10406" s="24">
        <v>0</v>
      </c>
      <c r="J10406" s="282">
        <v>15</v>
      </c>
      <c r="K10406" s="282">
        <v>0</v>
      </c>
    </row>
    <row r="10407" spans="1:11" x14ac:dyDescent="0.3">
      <c r="A10407" s="283" t="s">
        <v>2149</v>
      </c>
      <c r="B10407" s="283">
        <v>203</v>
      </c>
      <c r="C10407" s="24" t="str">
        <f t="shared" si="162"/>
        <v>leila203</v>
      </c>
      <c r="D10407" s="283">
        <v>5426</v>
      </c>
      <c r="E10407" s="283">
        <v>2279</v>
      </c>
      <c r="F10407" s="283">
        <v>94275</v>
      </c>
      <c r="G10407" s="24">
        <v>100</v>
      </c>
      <c r="H10407" s="24">
        <v>0</v>
      </c>
      <c r="I10407" s="24">
        <v>0</v>
      </c>
      <c r="J10407" s="282">
        <v>15</v>
      </c>
      <c r="K10407" s="282">
        <v>0</v>
      </c>
    </row>
    <row r="10408" spans="1:11" x14ac:dyDescent="0.3">
      <c r="A10408" s="283" t="s">
        <v>2149</v>
      </c>
      <c r="B10408" s="283">
        <v>204</v>
      </c>
      <c r="C10408" s="24" t="str">
        <f t="shared" si="162"/>
        <v>leila204</v>
      </c>
      <c r="D10408" s="283">
        <v>5483</v>
      </c>
      <c r="E10408" s="283">
        <v>2303</v>
      </c>
      <c r="F10408" s="283">
        <v>95416</v>
      </c>
      <c r="G10408" s="24">
        <v>100</v>
      </c>
      <c r="H10408" s="24">
        <v>0</v>
      </c>
      <c r="I10408" s="24">
        <v>0</v>
      </c>
      <c r="J10408" s="282">
        <v>15</v>
      </c>
      <c r="K10408" s="282">
        <v>0</v>
      </c>
    </row>
    <row r="10409" spans="1:11" x14ac:dyDescent="0.3">
      <c r="A10409" s="283" t="s">
        <v>2149</v>
      </c>
      <c r="B10409" s="283">
        <v>205</v>
      </c>
      <c r="C10409" s="24" t="str">
        <f t="shared" si="162"/>
        <v>leila205</v>
      </c>
      <c r="D10409" s="283">
        <v>5541</v>
      </c>
      <c r="E10409" s="283">
        <v>2328</v>
      </c>
      <c r="F10409" s="283">
        <v>96966</v>
      </c>
      <c r="G10409" s="24">
        <v>100</v>
      </c>
      <c r="H10409" s="24">
        <v>0</v>
      </c>
      <c r="I10409" s="24">
        <v>0</v>
      </c>
      <c r="J10409" s="282">
        <v>15</v>
      </c>
      <c r="K10409" s="282">
        <v>0</v>
      </c>
    </row>
    <row r="10410" spans="1:11" x14ac:dyDescent="0.3">
      <c r="A10410" s="283" t="s">
        <v>2149</v>
      </c>
      <c r="B10410" s="283">
        <v>206</v>
      </c>
      <c r="C10410" s="24" t="str">
        <f t="shared" si="162"/>
        <v>leila206</v>
      </c>
      <c r="D10410" s="283">
        <v>5599</v>
      </c>
      <c r="E10410" s="283">
        <v>2352</v>
      </c>
      <c r="F10410" s="283">
        <v>98239</v>
      </c>
      <c r="G10410" s="24">
        <v>100</v>
      </c>
      <c r="H10410" s="24">
        <v>0</v>
      </c>
      <c r="I10410" s="24">
        <v>0</v>
      </c>
      <c r="J10410" s="282">
        <v>15</v>
      </c>
      <c r="K10410" s="282">
        <v>0</v>
      </c>
    </row>
    <row r="10411" spans="1:11" x14ac:dyDescent="0.3">
      <c r="A10411" s="283" t="s">
        <v>2149</v>
      </c>
      <c r="B10411" s="283">
        <v>207</v>
      </c>
      <c r="C10411" s="24" t="str">
        <f t="shared" si="162"/>
        <v>leila207</v>
      </c>
      <c r="D10411" s="283">
        <v>5658</v>
      </c>
      <c r="E10411" s="283">
        <v>2377</v>
      </c>
      <c r="F10411" s="283">
        <v>99528</v>
      </c>
      <c r="G10411" s="24">
        <v>100</v>
      </c>
      <c r="H10411" s="24">
        <v>0</v>
      </c>
      <c r="I10411" s="24">
        <v>0</v>
      </c>
      <c r="J10411" s="282">
        <v>15</v>
      </c>
      <c r="K10411" s="282">
        <v>0</v>
      </c>
    </row>
    <row r="10412" spans="1:11" x14ac:dyDescent="0.3">
      <c r="A10412" s="283" t="s">
        <v>2149</v>
      </c>
      <c r="B10412" s="283">
        <v>208</v>
      </c>
      <c r="C10412" s="24" t="str">
        <f t="shared" si="162"/>
        <v>leila208</v>
      </c>
      <c r="D10412" s="283">
        <v>5718</v>
      </c>
      <c r="E10412" s="283">
        <v>2402</v>
      </c>
      <c r="F10412" s="283">
        <v>100800</v>
      </c>
      <c r="G10412" s="24">
        <v>100</v>
      </c>
      <c r="H10412" s="24">
        <v>0</v>
      </c>
      <c r="I10412" s="24">
        <v>0</v>
      </c>
      <c r="J10412" s="282">
        <v>15</v>
      </c>
      <c r="K10412" s="282">
        <v>0</v>
      </c>
    </row>
    <row r="10413" spans="1:11" x14ac:dyDescent="0.3">
      <c r="A10413" s="283" t="s">
        <v>2149</v>
      </c>
      <c r="B10413" s="283">
        <v>209</v>
      </c>
      <c r="C10413" s="24" t="str">
        <f t="shared" si="162"/>
        <v>leila209</v>
      </c>
      <c r="D10413" s="283">
        <v>5778</v>
      </c>
      <c r="E10413" s="283">
        <v>2427</v>
      </c>
      <c r="F10413" s="283">
        <v>102157</v>
      </c>
      <c r="G10413" s="24">
        <v>100</v>
      </c>
      <c r="H10413" s="24">
        <v>0</v>
      </c>
      <c r="I10413" s="24">
        <v>0</v>
      </c>
      <c r="J10413" s="282">
        <v>15</v>
      </c>
      <c r="K10413" s="282">
        <v>0</v>
      </c>
    </row>
    <row r="10414" spans="1:11" x14ac:dyDescent="0.3">
      <c r="A10414" s="283" t="s">
        <v>2149</v>
      </c>
      <c r="B10414" s="283">
        <v>210</v>
      </c>
      <c r="C10414" s="24" t="str">
        <f t="shared" si="162"/>
        <v>leila210</v>
      </c>
      <c r="D10414" s="283">
        <v>5839</v>
      </c>
      <c r="E10414" s="283">
        <v>2453</v>
      </c>
      <c r="F10414" s="283">
        <v>103461</v>
      </c>
      <c r="G10414" s="24">
        <v>100</v>
      </c>
      <c r="H10414" s="24">
        <v>0</v>
      </c>
      <c r="I10414" s="24">
        <v>0</v>
      </c>
      <c r="J10414" s="282">
        <v>15</v>
      </c>
      <c r="K10414" s="282">
        <v>0</v>
      </c>
    </row>
    <row r="10415" spans="1:11" x14ac:dyDescent="0.3">
      <c r="A10415" s="283" t="s">
        <v>2149</v>
      </c>
      <c r="B10415" s="283">
        <v>211</v>
      </c>
      <c r="C10415" s="24" t="str">
        <f t="shared" si="162"/>
        <v>leila211</v>
      </c>
      <c r="D10415" s="283">
        <v>5900</v>
      </c>
      <c r="E10415" s="283">
        <v>2478</v>
      </c>
      <c r="F10415" s="283">
        <v>104817</v>
      </c>
      <c r="G10415" s="24">
        <v>100</v>
      </c>
      <c r="H10415" s="24">
        <v>0</v>
      </c>
      <c r="I10415" s="24">
        <v>0</v>
      </c>
      <c r="J10415" s="282">
        <v>15</v>
      </c>
      <c r="K10415" s="282">
        <v>0</v>
      </c>
    </row>
    <row r="10416" spans="1:11" x14ac:dyDescent="0.3">
      <c r="A10416" s="283" t="s">
        <v>2149</v>
      </c>
      <c r="B10416" s="283">
        <v>212</v>
      </c>
      <c r="C10416" s="24" t="str">
        <f t="shared" si="162"/>
        <v>leila212</v>
      </c>
      <c r="D10416" s="283">
        <v>5962</v>
      </c>
      <c r="E10416" s="283">
        <v>2504</v>
      </c>
      <c r="F10416" s="283">
        <v>106190</v>
      </c>
      <c r="G10416" s="24">
        <v>100</v>
      </c>
      <c r="H10416" s="24">
        <v>0</v>
      </c>
      <c r="I10416" s="24">
        <v>0</v>
      </c>
      <c r="J10416" s="282">
        <v>15</v>
      </c>
      <c r="K10416" s="282">
        <v>0</v>
      </c>
    </row>
    <row r="10417" spans="1:11" x14ac:dyDescent="0.3">
      <c r="A10417" s="283" t="s">
        <v>2149</v>
      </c>
      <c r="B10417" s="283">
        <v>213</v>
      </c>
      <c r="C10417" s="24" t="str">
        <f t="shared" si="162"/>
        <v>leila213</v>
      </c>
      <c r="D10417" s="283">
        <v>6025</v>
      </c>
      <c r="E10417" s="283">
        <v>2531</v>
      </c>
      <c r="F10417" s="283">
        <v>107581</v>
      </c>
      <c r="G10417" s="24">
        <v>100</v>
      </c>
      <c r="H10417" s="24">
        <v>0</v>
      </c>
      <c r="I10417" s="24">
        <v>0</v>
      </c>
      <c r="J10417" s="282">
        <v>15</v>
      </c>
      <c r="K10417" s="282">
        <v>0</v>
      </c>
    </row>
    <row r="10418" spans="1:11" x14ac:dyDescent="0.3">
      <c r="A10418" s="283" t="s">
        <v>2149</v>
      </c>
      <c r="B10418" s="283">
        <v>214</v>
      </c>
      <c r="C10418" s="24" t="str">
        <f t="shared" si="162"/>
        <v>leila214</v>
      </c>
      <c r="D10418" s="283">
        <v>6088</v>
      </c>
      <c r="E10418" s="283">
        <v>2557</v>
      </c>
      <c r="F10418" s="283">
        <v>108989</v>
      </c>
      <c r="G10418" s="24">
        <v>100</v>
      </c>
      <c r="H10418" s="24">
        <v>0</v>
      </c>
      <c r="I10418" s="24">
        <v>0</v>
      </c>
      <c r="J10418" s="282">
        <v>15</v>
      </c>
      <c r="K10418" s="282">
        <v>0</v>
      </c>
    </row>
    <row r="10419" spans="1:11" x14ac:dyDescent="0.3">
      <c r="A10419" s="283" t="s">
        <v>2149</v>
      </c>
      <c r="B10419" s="283">
        <v>215</v>
      </c>
      <c r="C10419" s="24" t="str">
        <f t="shared" si="162"/>
        <v>leila215</v>
      </c>
      <c r="D10419" s="283">
        <v>6152</v>
      </c>
      <c r="E10419" s="283">
        <v>2584</v>
      </c>
      <c r="F10419" s="283">
        <v>110378</v>
      </c>
      <c r="G10419" s="24">
        <v>100</v>
      </c>
      <c r="H10419" s="24">
        <v>0</v>
      </c>
      <c r="I10419" s="24">
        <v>0</v>
      </c>
      <c r="J10419" s="282">
        <v>15</v>
      </c>
      <c r="K10419" s="282">
        <v>0</v>
      </c>
    </row>
    <row r="10420" spans="1:11" x14ac:dyDescent="0.3">
      <c r="A10420" s="283" t="s">
        <v>2149</v>
      </c>
      <c r="B10420" s="283">
        <v>216</v>
      </c>
      <c r="C10420" s="24" t="str">
        <f t="shared" si="162"/>
        <v>leila216</v>
      </c>
      <c r="D10420" s="283">
        <v>6216</v>
      </c>
      <c r="E10420" s="283">
        <v>2611</v>
      </c>
      <c r="F10420" s="283">
        <v>111822</v>
      </c>
      <c r="G10420" s="24">
        <v>100</v>
      </c>
      <c r="H10420" s="24">
        <v>0</v>
      </c>
      <c r="I10420" s="24">
        <v>0</v>
      </c>
      <c r="J10420" s="282">
        <v>15</v>
      </c>
      <c r="K10420" s="282">
        <v>0</v>
      </c>
    </row>
    <row r="10421" spans="1:11" x14ac:dyDescent="0.3">
      <c r="A10421" s="283" t="s">
        <v>2149</v>
      </c>
      <c r="B10421" s="283">
        <v>217</v>
      </c>
      <c r="C10421" s="24" t="str">
        <f t="shared" si="162"/>
        <v>leila217</v>
      </c>
      <c r="D10421" s="283">
        <v>6281</v>
      </c>
      <c r="E10421" s="283">
        <v>2639</v>
      </c>
      <c r="F10421" s="283">
        <v>113168</v>
      </c>
      <c r="G10421" s="24">
        <v>100</v>
      </c>
      <c r="H10421" s="24">
        <v>0</v>
      </c>
      <c r="I10421" s="24">
        <v>0</v>
      </c>
      <c r="J10421" s="282">
        <v>15</v>
      </c>
      <c r="K10421" s="282">
        <v>0</v>
      </c>
    </row>
    <row r="10422" spans="1:11" x14ac:dyDescent="0.3">
      <c r="A10422" s="283" t="s">
        <v>2149</v>
      </c>
      <c r="B10422" s="283">
        <v>218</v>
      </c>
      <c r="C10422" s="24" t="str">
        <f t="shared" si="162"/>
        <v>leila218</v>
      </c>
      <c r="D10422" s="283">
        <v>6347</v>
      </c>
      <c r="E10422" s="283">
        <v>2666</v>
      </c>
      <c r="F10422" s="283">
        <v>114568</v>
      </c>
      <c r="G10422" s="24">
        <v>100</v>
      </c>
      <c r="H10422" s="24">
        <v>0</v>
      </c>
      <c r="I10422" s="24">
        <v>0</v>
      </c>
      <c r="J10422" s="282">
        <v>15</v>
      </c>
      <c r="K10422" s="282">
        <v>0</v>
      </c>
    </row>
    <row r="10423" spans="1:11" x14ac:dyDescent="0.3">
      <c r="A10423" s="283" t="s">
        <v>2149</v>
      </c>
      <c r="B10423" s="283">
        <v>219</v>
      </c>
      <c r="C10423" s="24" t="str">
        <f t="shared" si="162"/>
        <v>leila219</v>
      </c>
      <c r="D10423" s="283">
        <v>6413</v>
      </c>
      <c r="E10423" s="283">
        <v>2694</v>
      </c>
      <c r="F10423" s="283">
        <v>115946</v>
      </c>
      <c r="G10423" s="24">
        <v>100</v>
      </c>
      <c r="H10423" s="24">
        <v>0</v>
      </c>
      <c r="I10423" s="24">
        <v>0</v>
      </c>
      <c r="J10423" s="282">
        <v>15</v>
      </c>
      <c r="K10423" s="282">
        <v>0</v>
      </c>
    </row>
    <row r="10424" spans="1:11" x14ac:dyDescent="0.3">
      <c r="A10424" s="283" t="s">
        <v>2149</v>
      </c>
      <c r="B10424" s="283">
        <v>220</v>
      </c>
      <c r="C10424" s="24" t="str">
        <f t="shared" si="162"/>
        <v>leila220</v>
      </c>
      <c r="D10424" s="283">
        <v>6480</v>
      </c>
      <c r="E10424" s="283">
        <v>2722</v>
      </c>
      <c r="F10424" s="283">
        <v>117340</v>
      </c>
      <c r="G10424" s="24">
        <v>100</v>
      </c>
      <c r="H10424" s="24">
        <v>0</v>
      </c>
      <c r="I10424" s="24">
        <v>0</v>
      </c>
      <c r="J10424" s="282">
        <v>15</v>
      </c>
      <c r="K10424" s="282">
        <v>0</v>
      </c>
    </row>
    <row r="10425" spans="1:11" x14ac:dyDescent="0.3">
      <c r="A10425" s="283" t="s">
        <v>2149</v>
      </c>
      <c r="B10425" s="283">
        <v>221</v>
      </c>
      <c r="C10425" s="24" t="str">
        <f t="shared" si="162"/>
        <v>leila221</v>
      </c>
      <c r="D10425" s="283">
        <v>7066</v>
      </c>
      <c r="E10425" s="283">
        <v>2968</v>
      </c>
      <c r="F10425" s="283">
        <v>129235</v>
      </c>
      <c r="G10425" s="24">
        <v>100</v>
      </c>
      <c r="H10425" s="24">
        <v>0</v>
      </c>
      <c r="I10425" s="24">
        <v>0</v>
      </c>
      <c r="J10425" s="282">
        <v>15</v>
      </c>
      <c r="K10425" s="282">
        <v>0</v>
      </c>
    </row>
    <row r="10426" spans="1:11" x14ac:dyDescent="0.3">
      <c r="A10426" s="283" t="s">
        <v>2149</v>
      </c>
      <c r="B10426" s="283">
        <v>222</v>
      </c>
      <c r="C10426" s="24" t="str">
        <f t="shared" si="162"/>
        <v>leila222</v>
      </c>
      <c r="D10426" s="283">
        <v>7140</v>
      </c>
      <c r="E10426" s="283">
        <v>2999</v>
      </c>
      <c r="F10426" s="283">
        <v>130913</v>
      </c>
      <c r="G10426" s="24">
        <v>100</v>
      </c>
      <c r="H10426" s="24">
        <v>0</v>
      </c>
      <c r="I10426" s="24">
        <v>0</v>
      </c>
      <c r="J10426" s="282">
        <v>15</v>
      </c>
      <c r="K10426" s="282">
        <v>0</v>
      </c>
    </row>
    <row r="10427" spans="1:11" x14ac:dyDescent="0.3">
      <c r="A10427" s="283" t="s">
        <v>2149</v>
      </c>
      <c r="B10427" s="283">
        <v>223</v>
      </c>
      <c r="C10427" s="24" t="str">
        <f t="shared" si="162"/>
        <v>leila223</v>
      </c>
      <c r="D10427" s="283">
        <v>7214</v>
      </c>
      <c r="E10427" s="283">
        <v>3031</v>
      </c>
      <c r="F10427" s="283">
        <v>132539</v>
      </c>
      <c r="G10427" s="24">
        <v>100</v>
      </c>
      <c r="H10427" s="24">
        <v>0</v>
      </c>
      <c r="I10427" s="24">
        <v>0</v>
      </c>
      <c r="J10427" s="282">
        <v>15</v>
      </c>
      <c r="K10427" s="282">
        <v>0</v>
      </c>
    </row>
    <row r="10428" spans="1:11" x14ac:dyDescent="0.3">
      <c r="A10428" s="283" t="s">
        <v>2149</v>
      </c>
      <c r="B10428" s="283">
        <v>224</v>
      </c>
      <c r="C10428" s="24" t="str">
        <f t="shared" si="162"/>
        <v>leila224</v>
      </c>
      <c r="D10428" s="283">
        <v>7290</v>
      </c>
      <c r="E10428" s="283">
        <v>3062</v>
      </c>
      <c r="F10428" s="283">
        <v>134258</v>
      </c>
      <c r="G10428" s="24">
        <v>100</v>
      </c>
      <c r="H10428" s="24">
        <v>0</v>
      </c>
      <c r="I10428" s="24">
        <v>0</v>
      </c>
      <c r="J10428" s="282">
        <v>15</v>
      </c>
      <c r="K10428" s="282">
        <v>0</v>
      </c>
    </row>
    <row r="10429" spans="1:11" x14ac:dyDescent="0.3">
      <c r="A10429" s="283" t="s">
        <v>2149</v>
      </c>
      <c r="B10429" s="283">
        <v>225</v>
      </c>
      <c r="C10429" s="24" t="str">
        <f t="shared" si="162"/>
        <v>leila225</v>
      </c>
      <c r="D10429" s="283">
        <v>7366</v>
      </c>
      <c r="E10429" s="283">
        <v>3094</v>
      </c>
      <c r="F10429" s="283">
        <v>135998</v>
      </c>
      <c r="G10429" s="24">
        <v>100</v>
      </c>
      <c r="H10429" s="24">
        <v>0</v>
      </c>
      <c r="I10429" s="24">
        <v>0</v>
      </c>
      <c r="J10429" s="282">
        <v>15</v>
      </c>
      <c r="K10429" s="282">
        <v>0</v>
      </c>
    </row>
    <row r="10430" spans="1:11" x14ac:dyDescent="0.3">
      <c r="A10430" s="283" t="s">
        <v>2149</v>
      </c>
      <c r="B10430" s="283">
        <v>226</v>
      </c>
      <c r="C10430" s="24" t="str">
        <f t="shared" si="162"/>
        <v>leila226</v>
      </c>
      <c r="D10430" s="283">
        <v>7442</v>
      </c>
      <c r="E10430" s="283">
        <v>3126</v>
      </c>
      <c r="F10430" s="283">
        <v>137685</v>
      </c>
      <c r="G10430" s="24">
        <v>100</v>
      </c>
      <c r="H10430" s="24">
        <v>0</v>
      </c>
      <c r="I10430" s="24">
        <v>0</v>
      </c>
      <c r="J10430" s="282">
        <v>15</v>
      </c>
      <c r="K10430" s="282">
        <v>0</v>
      </c>
    </row>
    <row r="10431" spans="1:11" x14ac:dyDescent="0.3">
      <c r="A10431" s="283" t="s">
        <v>2149</v>
      </c>
      <c r="B10431" s="283">
        <v>227</v>
      </c>
      <c r="C10431" s="24" t="str">
        <f t="shared" si="162"/>
        <v>leila227</v>
      </c>
      <c r="D10431" s="283">
        <v>7520</v>
      </c>
      <c r="E10431" s="283">
        <v>3159</v>
      </c>
      <c r="F10431" s="283">
        <v>139468</v>
      </c>
      <c r="G10431" s="24">
        <v>100</v>
      </c>
      <c r="H10431" s="24">
        <v>0</v>
      </c>
      <c r="I10431" s="24">
        <v>0</v>
      </c>
      <c r="J10431" s="282">
        <v>15</v>
      </c>
      <c r="K10431" s="282">
        <v>0</v>
      </c>
    </row>
    <row r="10432" spans="1:11" x14ac:dyDescent="0.3">
      <c r="A10432" s="283" t="s">
        <v>2149</v>
      </c>
      <c r="B10432" s="283">
        <v>228</v>
      </c>
      <c r="C10432" s="24" t="str">
        <f t="shared" si="162"/>
        <v>leila228</v>
      </c>
      <c r="D10432" s="283">
        <v>7598</v>
      </c>
      <c r="E10432" s="283">
        <v>3192</v>
      </c>
      <c r="F10432" s="283">
        <v>141196</v>
      </c>
      <c r="G10432" s="24">
        <v>100</v>
      </c>
      <c r="H10432" s="24">
        <v>0</v>
      </c>
      <c r="I10432" s="24">
        <v>0</v>
      </c>
      <c r="J10432" s="282">
        <v>15</v>
      </c>
      <c r="K10432" s="282">
        <v>0</v>
      </c>
    </row>
    <row r="10433" spans="1:11" x14ac:dyDescent="0.3">
      <c r="A10433" s="283" t="s">
        <v>2149</v>
      </c>
      <c r="B10433" s="283">
        <v>229</v>
      </c>
      <c r="C10433" s="24" t="str">
        <f t="shared" si="162"/>
        <v>leila229</v>
      </c>
      <c r="D10433" s="283">
        <v>7677</v>
      </c>
      <c r="E10433" s="283">
        <v>3225</v>
      </c>
      <c r="F10433" s="283">
        <v>143023</v>
      </c>
      <c r="G10433" s="24">
        <v>100</v>
      </c>
      <c r="H10433" s="24">
        <v>0</v>
      </c>
      <c r="I10433" s="24">
        <v>0</v>
      </c>
      <c r="J10433" s="282">
        <v>15</v>
      </c>
      <c r="K10433" s="282">
        <v>0</v>
      </c>
    </row>
    <row r="10434" spans="1:11" x14ac:dyDescent="0.3">
      <c r="A10434" s="283" t="s">
        <v>2149</v>
      </c>
      <c r="B10434" s="283">
        <v>230</v>
      </c>
      <c r="C10434" s="24" t="str">
        <f t="shared" si="162"/>
        <v>leila230</v>
      </c>
      <c r="D10434" s="283">
        <v>7757</v>
      </c>
      <c r="E10434" s="283">
        <v>3258</v>
      </c>
      <c r="F10434" s="283">
        <v>144793</v>
      </c>
      <c r="G10434" s="24">
        <v>100</v>
      </c>
      <c r="H10434" s="24">
        <v>0</v>
      </c>
      <c r="I10434" s="24">
        <v>0</v>
      </c>
      <c r="J10434" s="282">
        <v>15</v>
      </c>
      <c r="K10434" s="282">
        <v>0</v>
      </c>
    </row>
    <row r="10435" spans="1:11" x14ac:dyDescent="0.3">
      <c r="A10435" s="283" t="s">
        <v>2149</v>
      </c>
      <c r="B10435" s="283">
        <v>231</v>
      </c>
      <c r="C10435" s="24" t="str">
        <f t="shared" si="162"/>
        <v>leila231</v>
      </c>
      <c r="D10435" s="283">
        <v>7837</v>
      </c>
      <c r="E10435" s="283">
        <v>3292</v>
      </c>
      <c r="F10435" s="283">
        <v>146665</v>
      </c>
      <c r="G10435" s="24">
        <v>100</v>
      </c>
      <c r="H10435" s="24">
        <v>0</v>
      </c>
      <c r="I10435" s="24">
        <v>0</v>
      </c>
      <c r="J10435" s="282">
        <v>15</v>
      </c>
      <c r="K10435" s="282">
        <v>0</v>
      </c>
    </row>
    <row r="10436" spans="1:11" x14ac:dyDescent="0.3">
      <c r="A10436" s="283" t="s">
        <v>2149</v>
      </c>
      <c r="B10436" s="283">
        <v>232</v>
      </c>
      <c r="C10436" s="24" t="str">
        <f t="shared" si="162"/>
        <v>leila232</v>
      </c>
      <c r="D10436" s="283">
        <v>7918</v>
      </c>
      <c r="E10436" s="283">
        <v>3326</v>
      </c>
      <c r="F10436" s="283">
        <v>148560</v>
      </c>
      <c r="G10436" s="24">
        <v>100</v>
      </c>
      <c r="H10436" s="24">
        <v>0</v>
      </c>
      <c r="I10436" s="24">
        <v>0</v>
      </c>
      <c r="J10436" s="282">
        <v>15</v>
      </c>
      <c r="K10436" s="282">
        <v>0</v>
      </c>
    </row>
    <row r="10437" spans="1:11" x14ac:dyDescent="0.3">
      <c r="A10437" s="283" t="s">
        <v>2149</v>
      </c>
      <c r="B10437" s="283">
        <v>233</v>
      </c>
      <c r="C10437" s="24" t="str">
        <f t="shared" si="162"/>
        <v>leila233</v>
      </c>
      <c r="D10437" s="283">
        <v>8001</v>
      </c>
      <c r="E10437" s="283">
        <v>3361</v>
      </c>
      <c r="F10437" s="283">
        <v>150396</v>
      </c>
      <c r="G10437" s="24">
        <v>100</v>
      </c>
      <c r="H10437" s="24">
        <v>0</v>
      </c>
      <c r="I10437" s="24">
        <v>0</v>
      </c>
      <c r="J10437" s="282">
        <v>15</v>
      </c>
      <c r="K10437" s="282">
        <v>0</v>
      </c>
    </row>
    <row r="10438" spans="1:11" x14ac:dyDescent="0.3">
      <c r="A10438" s="283" t="s">
        <v>2149</v>
      </c>
      <c r="B10438" s="283">
        <v>234</v>
      </c>
      <c r="C10438" s="24" t="str">
        <f t="shared" ref="C10438:C10501" si="163">A10438&amp;B10438</f>
        <v>leila234</v>
      </c>
      <c r="D10438" s="283">
        <v>8083</v>
      </c>
      <c r="E10438" s="283">
        <v>3396</v>
      </c>
      <c r="F10438" s="283">
        <v>152337</v>
      </c>
      <c r="G10438" s="24">
        <v>100</v>
      </c>
      <c r="H10438" s="24">
        <v>0</v>
      </c>
      <c r="I10438" s="24">
        <v>0</v>
      </c>
      <c r="J10438" s="282">
        <v>15</v>
      </c>
      <c r="K10438" s="282">
        <v>0</v>
      </c>
    </row>
    <row r="10439" spans="1:11" x14ac:dyDescent="0.3">
      <c r="A10439" s="283" t="s">
        <v>2149</v>
      </c>
      <c r="B10439" s="283">
        <v>235</v>
      </c>
      <c r="C10439" s="24" t="str">
        <f t="shared" si="163"/>
        <v>leila235</v>
      </c>
      <c r="D10439" s="283">
        <v>8167</v>
      </c>
      <c r="E10439" s="283">
        <v>3431</v>
      </c>
      <c r="F10439" s="283">
        <v>154219</v>
      </c>
      <c r="G10439" s="24">
        <v>100</v>
      </c>
      <c r="H10439" s="24">
        <v>0</v>
      </c>
      <c r="I10439" s="24">
        <v>0</v>
      </c>
      <c r="J10439" s="282">
        <v>15</v>
      </c>
      <c r="K10439" s="282">
        <v>0</v>
      </c>
    </row>
    <row r="10440" spans="1:11" x14ac:dyDescent="0.3">
      <c r="A10440" s="283" t="s">
        <v>2149</v>
      </c>
      <c r="B10440" s="283">
        <v>236</v>
      </c>
      <c r="C10440" s="24" t="str">
        <f t="shared" si="163"/>
        <v>leila236</v>
      </c>
      <c r="D10440" s="283">
        <v>8252</v>
      </c>
      <c r="E10440" s="283">
        <v>3466</v>
      </c>
      <c r="F10440" s="283">
        <v>156207</v>
      </c>
      <c r="G10440" s="24">
        <v>100</v>
      </c>
      <c r="H10440" s="24">
        <v>0</v>
      </c>
      <c r="I10440" s="24">
        <v>0</v>
      </c>
      <c r="J10440" s="282">
        <v>15</v>
      </c>
      <c r="K10440" s="282">
        <v>0</v>
      </c>
    </row>
    <row r="10441" spans="1:11" x14ac:dyDescent="0.3">
      <c r="A10441" s="283" t="s">
        <v>2149</v>
      </c>
      <c r="B10441" s="283">
        <v>237</v>
      </c>
      <c r="C10441" s="24" t="str">
        <f t="shared" si="163"/>
        <v>leila237</v>
      </c>
      <c r="D10441" s="283">
        <v>8337</v>
      </c>
      <c r="E10441" s="283">
        <v>3502</v>
      </c>
      <c r="F10441" s="283">
        <v>158134</v>
      </c>
      <c r="G10441" s="24">
        <v>100</v>
      </c>
      <c r="H10441" s="24">
        <v>0</v>
      </c>
      <c r="I10441" s="24">
        <v>0</v>
      </c>
      <c r="J10441" s="282">
        <v>15</v>
      </c>
      <c r="K10441" s="282">
        <v>0</v>
      </c>
    </row>
    <row r="10442" spans="1:11" x14ac:dyDescent="0.3">
      <c r="A10442" s="283" t="s">
        <v>2149</v>
      </c>
      <c r="B10442" s="283">
        <v>238</v>
      </c>
      <c r="C10442" s="24" t="str">
        <f t="shared" si="163"/>
        <v>leila238</v>
      </c>
      <c r="D10442" s="283">
        <v>8423</v>
      </c>
      <c r="E10442" s="283">
        <v>3538</v>
      </c>
      <c r="F10442" s="283">
        <v>160172</v>
      </c>
      <c r="G10442" s="24">
        <v>100</v>
      </c>
      <c r="H10442" s="24">
        <v>0</v>
      </c>
      <c r="I10442" s="24">
        <v>0</v>
      </c>
      <c r="J10442" s="282">
        <v>15</v>
      </c>
      <c r="K10442" s="282">
        <v>0</v>
      </c>
    </row>
    <row r="10443" spans="1:11" x14ac:dyDescent="0.3">
      <c r="A10443" s="283" t="s">
        <v>2149</v>
      </c>
      <c r="B10443" s="283">
        <v>239</v>
      </c>
      <c r="C10443" s="24" t="str">
        <f t="shared" si="163"/>
        <v>leila239</v>
      </c>
      <c r="D10443" s="283">
        <v>8510</v>
      </c>
      <c r="E10443" s="283">
        <v>3575</v>
      </c>
      <c r="F10443" s="283">
        <v>162146</v>
      </c>
      <c r="G10443" s="24">
        <v>100</v>
      </c>
      <c r="H10443" s="24">
        <v>0</v>
      </c>
      <c r="I10443" s="24">
        <v>0</v>
      </c>
      <c r="J10443" s="282">
        <v>15</v>
      </c>
      <c r="K10443" s="282">
        <v>0</v>
      </c>
    </row>
    <row r="10444" spans="1:11" x14ac:dyDescent="0.3">
      <c r="A10444" s="283" t="s">
        <v>2149</v>
      </c>
      <c r="B10444" s="283">
        <v>240</v>
      </c>
      <c r="C10444" s="24" t="str">
        <f t="shared" si="163"/>
        <v>leila240</v>
      </c>
      <c r="D10444" s="283">
        <v>8598</v>
      </c>
      <c r="E10444" s="283">
        <v>3612</v>
      </c>
      <c r="F10444" s="283">
        <v>164232</v>
      </c>
      <c r="G10444" s="24">
        <v>100</v>
      </c>
      <c r="H10444" s="24">
        <v>0</v>
      </c>
      <c r="I10444" s="24">
        <v>0</v>
      </c>
      <c r="J10444" s="282">
        <v>15</v>
      </c>
      <c r="K10444" s="282">
        <v>0</v>
      </c>
    </row>
    <row r="10445" spans="1:11" x14ac:dyDescent="0.3">
      <c r="A10445" s="283" t="s">
        <v>2149</v>
      </c>
      <c r="B10445" s="283">
        <v>241</v>
      </c>
      <c r="C10445" s="24" t="str">
        <f t="shared" si="163"/>
        <v>leila241</v>
      </c>
      <c r="D10445" s="283">
        <v>9375</v>
      </c>
      <c r="E10445" s="283">
        <v>3938</v>
      </c>
      <c r="F10445" s="283">
        <v>181336</v>
      </c>
      <c r="G10445" s="24">
        <v>100</v>
      </c>
      <c r="H10445" s="24">
        <v>0</v>
      </c>
      <c r="I10445" s="24">
        <v>0</v>
      </c>
      <c r="J10445" s="282">
        <v>15</v>
      </c>
      <c r="K10445" s="282">
        <v>0</v>
      </c>
    </row>
    <row r="10446" spans="1:11" x14ac:dyDescent="0.3">
      <c r="A10446" s="283" t="s">
        <v>2149</v>
      </c>
      <c r="B10446" s="283">
        <v>242</v>
      </c>
      <c r="C10446" s="24" t="str">
        <f t="shared" si="163"/>
        <v>leila242</v>
      </c>
      <c r="D10446" s="283">
        <v>9472</v>
      </c>
      <c r="E10446" s="283">
        <v>3979</v>
      </c>
      <c r="F10446" s="283">
        <v>183664</v>
      </c>
      <c r="G10446" s="24">
        <v>100</v>
      </c>
      <c r="H10446" s="24">
        <v>0</v>
      </c>
      <c r="I10446" s="24">
        <v>0</v>
      </c>
      <c r="J10446" s="282">
        <v>15</v>
      </c>
      <c r="K10446" s="282">
        <v>0</v>
      </c>
    </row>
    <row r="10447" spans="1:11" x14ac:dyDescent="0.3">
      <c r="A10447" s="283" t="s">
        <v>2149</v>
      </c>
      <c r="B10447" s="283">
        <v>243</v>
      </c>
      <c r="C10447" s="24" t="str">
        <f t="shared" si="163"/>
        <v>leila243</v>
      </c>
      <c r="D10447" s="283">
        <v>9569</v>
      </c>
      <c r="E10447" s="283">
        <v>4020</v>
      </c>
      <c r="F10447" s="283">
        <v>186263</v>
      </c>
      <c r="G10447" s="24">
        <v>100</v>
      </c>
      <c r="H10447" s="24">
        <v>0</v>
      </c>
      <c r="I10447" s="24">
        <v>0</v>
      </c>
      <c r="J10447" s="282">
        <v>15</v>
      </c>
      <c r="K10447" s="282">
        <v>0</v>
      </c>
    </row>
    <row r="10448" spans="1:11" x14ac:dyDescent="0.3">
      <c r="A10448" s="283" t="s">
        <v>2149</v>
      </c>
      <c r="B10448" s="283">
        <v>244</v>
      </c>
      <c r="C10448" s="24" t="str">
        <f t="shared" si="163"/>
        <v>leila244</v>
      </c>
      <c r="D10448" s="283">
        <v>9668</v>
      </c>
      <c r="E10448" s="283">
        <v>4061</v>
      </c>
      <c r="F10448" s="283">
        <v>188652</v>
      </c>
      <c r="G10448" s="24">
        <v>100</v>
      </c>
      <c r="H10448" s="24">
        <v>0</v>
      </c>
      <c r="I10448" s="24">
        <v>0</v>
      </c>
      <c r="J10448" s="282">
        <v>15</v>
      </c>
      <c r="K10448" s="282">
        <v>0</v>
      </c>
    </row>
    <row r="10449" spans="1:11" x14ac:dyDescent="0.3">
      <c r="A10449" s="283" t="s">
        <v>2149</v>
      </c>
      <c r="B10449" s="283">
        <v>245</v>
      </c>
      <c r="C10449" s="24" t="str">
        <f t="shared" si="163"/>
        <v>leila245</v>
      </c>
      <c r="D10449" s="283">
        <v>9767</v>
      </c>
      <c r="E10449" s="283">
        <v>4103</v>
      </c>
      <c r="F10449" s="283">
        <v>191289</v>
      </c>
      <c r="G10449" s="24">
        <v>100</v>
      </c>
      <c r="H10449" s="24">
        <v>0</v>
      </c>
      <c r="I10449" s="24">
        <v>0</v>
      </c>
      <c r="J10449" s="282">
        <v>15</v>
      </c>
      <c r="K10449" s="282">
        <v>0</v>
      </c>
    </row>
    <row r="10450" spans="1:11" x14ac:dyDescent="0.3">
      <c r="A10450" s="283" t="s">
        <v>2149</v>
      </c>
      <c r="B10450" s="283">
        <v>246</v>
      </c>
      <c r="C10450" s="24" t="str">
        <f t="shared" si="163"/>
        <v>leila246</v>
      </c>
      <c r="D10450" s="283">
        <v>9868</v>
      </c>
      <c r="E10450" s="283">
        <v>4145</v>
      </c>
      <c r="F10450" s="283">
        <v>193429</v>
      </c>
      <c r="G10450" s="24">
        <v>100</v>
      </c>
      <c r="H10450" s="24">
        <v>0</v>
      </c>
      <c r="I10450" s="24">
        <v>0</v>
      </c>
      <c r="J10450" s="282">
        <v>15</v>
      </c>
      <c r="K10450" s="282">
        <v>0</v>
      </c>
    </row>
    <row r="10451" spans="1:11" x14ac:dyDescent="0.3">
      <c r="A10451" s="283" t="s">
        <v>2149</v>
      </c>
      <c r="B10451" s="283">
        <v>247</v>
      </c>
      <c r="C10451" s="24" t="str">
        <f t="shared" si="163"/>
        <v>leila247</v>
      </c>
      <c r="D10451" s="283">
        <v>9969</v>
      </c>
      <c r="E10451" s="283">
        <v>4188</v>
      </c>
      <c r="F10451" s="283">
        <v>196131</v>
      </c>
      <c r="G10451" s="24">
        <v>100</v>
      </c>
      <c r="H10451" s="24">
        <v>0</v>
      </c>
      <c r="I10451" s="24">
        <v>0</v>
      </c>
      <c r="J10451" s="282">
        <v>15</v>
      </c>
      <c r="K10451" s="282">
        <v>0</v>
      </c>
    </row>
    <row r="10452" spans="1:11" x14ac:dyDescent="0.3">
      <c r="A10452" s="283" t="s">
        <v>2149</v>
      </c>
      <c r="B10452" s="283">
        <v>248</v>
      </c>
      <c r="C10452" s="24" t="str">
        <f t="shared" si="163"/>
        <v>leila248</v>
      </c>
      <c r="D10452" s="283">
        <v>10072</v>
      </c>
      <c r="E10452" s="283">
        <v>4231</v>
      </c>
      <c r="F10452" s="283">
        <v>198323</v>
      </c>
      <c r="G10452" s="24">
        <v>100</v>
      </c>
      <c r="H10452" s="24">
        <v>0</v>
      </c>
      <c r="I10452" s="24">
        <v>0</v>
      </c>
      <c r="J10452" s="282">
        <v>15</v>
      </c>
      <c r="K10452" s="282">
        <v>0</v>
      </c>
    </row>
    <row r="10453" spans="1:11" x14ac:dyDescent="0.3">
      <c r="A10453" s="283" t="s">
        <v>2149</v>
      </c>
      <c r="B10453" s="283">
        <v>249</v>
      </c>
      <c r="C10453" s="24" t="str">
        <f t="shared" si="163"/>
        <v>leila249</v>
      </c>
      <c r="D10453" s="283">
        <v>10175</v>
      </c>
      <c r="E10453" s="283">
        <v>4275</v>
      </c>
      <c r="F10453" s="283">
        <v>201092</v>
      </c>
      <c r="G10453" s="24">
        <v>100</v>
      </c>
      <c r="H10453" s="24">
        <v>0</v>
      </c>
      <c r="I10453" s="24">
        <v>0</v>
      </c>
      <c r="J10453" s="282">
        <v>15</v>
      </c>
      <c r="K10453" s="282">
        <v>0</v>
      </c>
    </row>
    <row r="10454" spans="1:11" x14ac:dyDescent="0.3">
      <c r="A10454" s="283" t="s">
        <v>2149</v>
      </c>
      <c r="B10454" s="283">
        <v>250</v>
      </c>
      <c r="C10454" s="24" t="str">
        <f t="shared" si="163"/>
        <v>leila250</v>
      </c>
      <c r="D10454" s="283">
        <v>10280</v>
      </c>
      <c r="E10454" s="283">
        <v>4318</v>
      </c>
      <c r="F10454" s="283">
        <v>203337</v>
      </c>
      <c r="G10454" s="24">
        <v>100</v>
      </c>
      <c r="H10454" s="24">
        <v>0</v>
      </c>
      <c r="I10454" s="24">
        <v>0</v>
      </c>
      <c r="J10454" s="282">
        <v>15</v>
      </c>
      <c r="K10454" s="282">
        <v>0</v>
      </c>
    </row>
    <row r="10455" spans="1:11" x14ac:dyDescent="0.3">
      <c r="A10455" s="283" t="s">
        <v>2149</v>
      </c>
      <c r="B10455" s="283">
        <v>251</v>
      </c>
      <c r="C10455" s="24" t="str">
        <f t="shared" si="163"/>
        <v>leila251</v>
      </c>
      <c r="D10455" s="283">
        <v>10385</v>
      </c>
      <c r="E10455" s="283">
        <v>4363</v>
      </c>
      <c r="F10455" s="283">
        <v>206173</v>
      </c>
      <c r="G10455" s="24">
        <v>100</v>
      </c>
      <c r="H10455" s="24">
        <v>0</v>
      </c>
      <c r="I10455" s="24">
        <v>0</v>
      </c>
      <c r="J10455" s="282">
        <v>15</v>
      </c>
      <c r="K10455" s="282">
        <v>0</v>
      </c>
    </row>
    <row r="10456" spans="1:11" x14ac:dyDescent="0.3">
      <c r="A10456" s="283" t="s">
        <v>2149</v>
      </c>
      <c r="B10456" s="283">
        <v>252</v>
      </c>
      <c r="C10456" s="24" t="str">
        <f t="shared" si="163"/>
        <v>leila252</v>
      </c>
      <c r="D10456" s="283">
        <v>10492</v>
      </c>
      <c r="E10456" s="283">
        <v>4408</v>
      </c>
      <c r="F10456" s="283">
        <v>208472</v>
      </c>
      <c r="G10456" s="24">
        <v>100</v>
      </c>
      <c r="H10456" s="24">
        <v>0</v>
      </c>
      <c r="I10456" s="24">
        <v>0</v>
      </c>
      <c r="J10456" s="282">
        <v>15</v>
      </c>
      <c r="K10456" s="282">
        <v>0</v>
      </c>
    </row>
    <row r="10457" spans="1:11" x14ac:dyDescent="0.3">
      <c r="A10457" s="283" t="s">
        <v>2149</v>
      </c>
      <c r="B10457" s="283">
        <v>253</v>
      </c>
      <c r="C10457" s="24" t="str">
        <f t="shared" si="163"/>
        <v>leila253</v>
      </c>
      <c r="D10457" s="283">
        <v>10599</v>
      </c>
      <c r="E10457" s="283">
        <v>4453</v>
      </c>
      <c r="F10457" s="283">
        <v>211378</v>
      </c>
      <c r="G10457" s="24">
        <v>100</v>
      </c>
      <c r="H10457" s="24">
        <v>0</v>
      </c>
      <c r="I10457" s="24">
        <v>0</v>
      </c>
      <c r="J10457" s="282">
        <v>15</v>
      </c>
      <c r="K10457" s="282">
        <v>0</v>
      </c>
    </row>
    <row r="10458" spans="1:11" x14ac:dyDescent="0.3">
      <c r="A10458" s="283" t="s">
        <v>2149</v>
      </c>
      <c r="B10458" s="283">
        <v>254</v>
      </c>
      <c r="C10458" s="24" t="str">
        <f t="shared" si="163"/>
        <v>leila254</v>
      </c>
      <c r="D10458" s="283">
        <v>10708</v>
      </c>
      <c r="E10458" s="283">
        <v>4498</v>
      </c>
      <c r="F10458" s="283">
        <v>213733</v>
      </c>
      <c r="G10458" s="24">
        <v>100</v>
      </c>
      <c r="H10458" s="24">
        <v>0</v>
      </c>
      <c r="I10458" s="24">
        <v>0</v>
      </c>
      <c r="J10458" s="282">
        <v>15</v>
      </c>
      <c r="K10458" s="282">
        <v>0</v>
      </c>
    </row>
    <row r="10459" spans="1:11" x14ac:dyDescent="0.3">
      <c r="A10459" s="283" t="s">
        <v>2149</v>
      </c>
      <c r="B10459" s="283">
        <v>255</v>
      </c>
      <c r="C10459" s="24" t="str">
        <f t="shared" si="163"/>
        <v>leila255</v>
      </c>
      <c r="D10459" s="283">
        <v>10818</v>
      </c>
      <c r="E10459" s="283">
        <v>4544</v>
      </c>
      <c r="F10459" s="283">
        <v>216511</v>
      </c>
      <c r="G10459" s="24">
        <v>100</v>
      </c>
      <c r="H10459" s="24">
        <v>0</v>
      </c>
      <c r="I10459" s="24">
        <v>0</v>
      </c>
      <c r="J10459" s="282">
        <v>15</v>
      </c>
      <c r="K10459" s="282">
        <v>0</v>
      </c>
    </row>
    <row r="10460" spans="1:11" x14ac:dyDescent="0.3">
      <c r="A10460" s="283" t="s">
        <v>2149</v>
      </c>
      <c r="B10460" s="283">
        <v>256</v>
      </c>
      <c r="C10460" s="24" t="str">
        <f t="shared" si="163"/>
        <v>leila256</v>
      </c>
      <c r="D10460" s="283">
        <v>10928</v>
      </c>
      <c r="E10460" s="283">
        <v>4591</v>
      </c>
      <c r="F10460" s="283">
        <v>218921</v>
      </c>
      <c r="G10460" s="24">
        <v>100</v>
      </c>
      <c r="H10460" s="24">
        <v>0</v>
      </c>
      <c r="I10460" s="24">
        <v>0</v>
      </c>
      <c r="J10460" s="282">
        <v>15</v>
      </c>
      <c r="K10460" s="282">
        <v>0</v>
      </c>
    </row>
    <row r="10461" spans="1:11" x14ac:dyDescent="0.3">
      <c r="A10461" s="283" t="s">
        <v>2149</v>
      </c>
      <c r="B10461" s="283">
        <v>257</v>
      </c>
      <c r="C10461" s="24" t="str">
        <f t="shared" si="163"/>
        <v>leila257</v>
      </c>
      <c r="D10461" s="283">
        <v>11040</v>
      </c>
      <c r="E10461" s="283">
        <v>4638</v>
      </c>
      <c r="F10461" s="283">
        <v>221967</v>
      </c>
      <c r="G10461" s="24">
        <v>100</v>
      </c>
      <c r="H10461" s="24">
        <v>0</v>
      </c>
      <c r="I10461" s="24">
        <v>0</v>
      </c>
      <c r="J10461" s="282">
        <v>15</v>
      </c>
      <c r="K10461" s="282">
        <v>0</v>
      </c>
    </row>
    <row r="10462" spans="1:11" x14ac:dyDescent="0.3">
      <c r="A10462" s="283" t="s">
        <v>2149</v>
      </c>
      <c r="B10462" s="283">
        <v>258</v>
      </c>
      <c r="C10462" s="24" t="str">
        <f t="shared" si="163"/>
        <v>leila258</v>
      </c>
      <c r="D10462" s="283">
        <v>11153</v>
      </c>
      <c r="E10462" s="283">
        <v>4685</v>
      </c>
      <c r="F10462" s="283">
        <v>224435</v>
      </c>
      <c r="G10462" s="24">
        <v>100</v>
      </c>
      <c r="H10462" s="24">
        <v>0</v>
      </c>
      <c r="I10462" s="24">
        <v>0</v>
      </c>
      <c r="J10462" s="282">
        <v>15</v>
      </c>
      <c r="K10462" s="282">
        <v>0</v>
      </c>
    </row>
    <row r="10463" spans="1:11" x14ac:dyDescent="0.3">
      <c r="A10463" s="283" t="s">
        <v>2149</v>
      </c>
      <c r="B10463" s="283">
        <v>259</v>
      </c>
      <c r="C10463" s="24" t="str">
        <f t="shared" si="163"/>
        <v>leila259</v>
      </c>
      <c r="D10463" s="283">
        <v>11267</v>
      </c>
      <c r="E10463" s="283">
        <v>4733</v>
      </c>
      <c r="F10463" s="283">
        <v>227556</v>
      </c>
      <c r="G10463" s="24">
        <v>100</v>
      </c>
      <c r="H10463" s="24">
        <v>0</v>
      </c>
      <c r="I10463" s="24">
        <v>0</v>
      </c>
      <c r="J10463" s="282">
        <v>15</v>
      </c>
      <c r="K10463" s="282">
        <v>0</v>
      </c>
    </row>
    <row r="10464" spans="1:11" x14ac:dyDescent="0.3">
      <c r="A10464" s="283" t="s">
        <v>2149</v>
      </c>
      <c r="B10464" s="283">
        <v>260</v>
      </c>
      <c r="C10464" s="24" t="str">
        <f t="shared" si="163"/>
        <v>leila260</v>
      </c>
      <c r="D10464" s="283">
        <v>11382</v>
      </c>
      <c r="E10464" s="283">
        <v>4781</v>
      </c>
      <c r="F10464" s="283">
        <v>230084</v>
      </c>
      <c r="G10464" s="24">
        <v>100</v>
      </c>
      <c r="H10464" s="24">
        <v>0</v>
      </c>
      <c r="I10464" s="24">
        <v>0</v>
      </c>
      <c r="J10464" s="282">
        <v>15</v>
      </c>
      <c r="K10464" s="282">
        <v>0</v>
      </c>
    </row>
    <row r="10465" spans="1:11" x14ac:dyDescent="0.3">
      <c r="A10465" s="283" t="s">
        <v>2149</v>
      </c>
      <c r="B10465" s="283">
        <v>261</v>
      </c>
      <c r="C10465" s="24" t="str">
        <f t="shared" si="163"/>
        <v>leila261</v>
      </c>
      <c r="D10465" s="283">
        <v>12409</v>
      </c>
      <c r="E10465" s="283">
        <v>5213</v>
      </c>
      <c r="F10465" s="283">
        <v>254160</v>
      </c>
      <c r="G10465" s="24">
        <v>100</v>
      </c>
      <c r="H10465" s="24">
        <v>0</v>
      </c>
      <c r="I10465" s="24">
        <v>0</v>
      </c>
      <c r="J10465" s="282">
        <v>15</v>
      </c>
      <c r="K10465" s="282">
        <v>0</v>
      </c>
    </row>
    <row r="10466" spans="1:11" x14ac:dyDescent="0.3">
      <c r="A10466" s="283" t="s">
        <v>2149</v>
      </c>
      <c r="B10466" s="283">
        <v>262</v>
      </c>
      <c r="C10466" s="24" t="str">
        <f t="shared" si="163"/>
        <v>leila262</v>
      </c>
      <c r="D10466" s="283">
        <v>12535</v>
      </c>
      <c r="E10466" s="283">
        <v>5266</v>
      </c>
      <c r="F10466" s="283">
        <v>256981</v>
      </c>
      <c r="G10466" s="24">
        <v>100</v>
      </c>
      <c r="H10466" s="24">
        <v>0</v>
      </c>
      <c r="I10466" s="24">
        <v>0</v>
      </c>
      <c r="J10466" s="282">
        <v>15</v>
      </c>
      <c r="K10466" s="282">
        <v>0</v>
      </c>
    </row>
    <row r="10467" spans="1:11" x14ac:dyDescent="0.3">
      <c r="A10467" s="283" t="s">
        <v>2149</v>
      </c>
      <c r="B10467" s="283">
        <v>263</v>
      </c>
      <c r="C10467" s="24" t="str">
        <f t="shared" si="163"/>
        <v>leila263</v>
      </c>
      <c r="D10467" s="283">
        <v>12663</v>
      </c>
      <c r="E10467" s="283">
        <v>5320</v>
      </c>
      <c r="F10467" s="283">
        <v>261256</v>
      </c>
      <c r="G10467" s="24">
        <v>100</v>
      </c>
      <c r="H10467" s="24">
        <v>0</v>
      </c>
      <c r="I10467" s="24">
        <v>0</v>
      </c>
      <c r="J10467" s="282">
        <v>15</v>
      </c>
      <c r="K10467" s="282">
        <v>0</v>
      </c>
    </row>
    <row r="10468" spans="1:11" x14ac:dyDescent="0.3">
      <c r="A10468" s="283" t="s">
        <v>2149</v>
      </c>
      <c r="B10468" s="283">
        <v>264</v>
      </c>
      <c r="C10468" s="24" t="str">
        <f t="shared" si="163"/>
        <v>leila264</v>
      </c>
      <c r="D10468" s="283">
        <v>12792</v>
      </c>
      <c r="E10468" s="283">
        <v>5374</v>
      </c>
      <c r="F10468" s="283">
        <v>264153</v>
      </c>
      <c r="G10468" s="24">
        <v>100</v>
      </c>
      <c r="H10468" s="24">
        <v>0</v>
      </c>
      <c r="I10468" s="24">
        <v>0</v>
      </c>
      <c r="J10468" s="282">
        <v>15</v>
      </c>
      <c r="K10468" s="282">
        <v>0</v>
      </c>
    </row>
    <row r="10469" spans="1:11" x14ac:dyDescent="0.3">
      <c r="A10469" s="283" t="s">
        <v>2149</v>
      </c>
      <c r="B10469" s="283">
        <v>265</v>
      </c>
      <c r="C10469" s="24" t="str">
        <f t="shared" si="163"/>
        <v>leila265</v>
      </c>
      <c r="D10469" s="283">
        <v>12922</v>
      </c>
      <c r="E10469" s="283">
        <v>5429</v>
      </c>
      <c r="F10469" s="283">
        <v>267812</v>
      </c>
      <c r="G10469" s="24">
        <v>100</v>
      </c>
      <c r="H10469" s="24">
        <v>0</v>
      </c>
      <c r="I10469" s="24">
        <v>0</v>
      </c>
      <c r="J10469" s="282">
        <v>15</v>
      </c>
      <c r="K10469" s="282">
        <v>0</v>
      </c>
    </row>
    <row r="10470" spans="1:11" x14ac:dyDescent="0.3">
      <c r="A10470" s="283" t="s">
        <v>2149</v>
      </c>
      <c r="B10470" s="283">
        <v>266</v>
      </c>
      <c r="C10470" s="24" t="str">
        <f t="shared" si="163"/>
        <v>leila266</v>
      </c>
      <c r="D10470" s="283">
        <v>13054</v>
      </c>
      <c r="E10470" s="283">
        <v>5484</v>
      </c>
      <c r="F10470" s="283">
        <v>270777</v>
      </c>
      <c r="G10470" s="24">
        <v>100</v>
      </c>
      <c r="H10470" s="24">
        <v>0</v>
      </c>
      <c r="I10470" s="24">
        <v>0</v>
      </c>
      <c r="J10470" s="282">
        <v>15</v>
      </c>
      <c r="K10470" s="282">
        <v>0</v>
      </c>
    </row>
    <row r="10471" spans="1:11" x14ac:dyDescent="0.3">
      <c r="A10471" s="283" t="s">
        <v>2149</v>
      </c>
      <c r="B10471" s="283">
        <v>267</v>
      </c>
      <c r="C10471" s="24" t="str">
        <f t="shared" si="163"/>
        <v>leila267</v>
      </c>
      <c r="D10471" s="283">
        <v>13187</v>
      </c>
      <c r="E10471" s="283">
        <v>5540</v>
      </c>
      <c r="F10471" s="283">
        <v>274525</v>
      </c>
      <c r="G10471" s="24">
        <v>100</v>
      </c>
      <c r="H10471" s="24">
        <v>0</v>
      </c>
      <c r="I10471" s="24">
        <v>0</v>
      </c>
      <c r="J10471" s="282">
        <v>15</v>
      </c>
      <c r="K10471" s="282">
        <v>0</v>
      </c>
    </row>
    <row r="10472" spans="1:11" x14ac:dyDescent="0.3">
      <c r="A10472" s="283" t="s">
        <v>2149</v>
      </c>
      <c r="B10472" s="283">
        <v>268</v>
      </c>
      <c r="C10472" s="24" t="str">
        <f t="shared" si="163"/>
        <v>leila268</v>
      </c>
      <c r="D10472" s="283">
        <v>13321</v>
      </c>
      <c r="E10472" s="283">
        <v>5596</v>
      </c>
      <c r="F10472" s="283">
        <v>277562</v>
      </c>
      <c r="G10472" s="24">
        <v>100</v>
      </c>
      <c r="H10472" s="24">
        <v>0</v>
      </c>
      <c r="I10472" s="24">
        <v>0</v>
      </c>
      <c r="J10472" s="282">
        <v>15</v>
      </c>
      <c r="K10472" s="282">
        <v>0</v>
      </c>
    </row>
    <row r="10473" spans="1:11" x14ac:dyDescent="0.3">
      <c r="A10473" s="283" t="s">
        <v>2149</v>
      </c>
      <c r="B10473" s="283">
        <v>269</v>
      </c>
      <c r="C10473" s="24" t="str">
        <f t="shared" si="163"/>
        <v>leila269</v>
      </c>
      <c r="D10473" s="283">
        <v>13456</v>
      </c>
      <c r="E10473" s="283">
        <v>5653</v>
      </c>
      <c r="F10473" s="283">
        <v>281400</v>
      </c>
      <c r="G10473" s="24">
        <v>100</v>
      </c>
      <c r="H10473" s="24">
        <v>0</v>
      </c>
      <c r="I10473" s="24">
        <v>0</v>
      </c>
      <c r="J10473" s="282">
        <v>15</v>
      </c>
      <c r="K10473" s="282">
        <v>0</v>
      </c>
    </row>
    <row r="10474" spans="1:11" x14ac:dyDescent="0.3">
      <c r="A10474" s="283" t="s">
        <v>2149</v>
      </c>
      <c r="B10474" s="283">
        <v>270</v>
      </c>
      <c r="C10474" s="24" t="str">
        <f t="shared" si="163"/>
        <v>leila270</v>
      </c>
      <c r="D10474" s="283">
        <v>13593</v>
      </c>
      <c r="E10474" s="283">
        <v>5710</v>
      </c>
      <c r="F10474" s="283">
        <v>284510</v>
      </c>
      <c r="G10474" s="24">
        <v>100</v>
      </c>
      <c r="H10474" s="24">
        <v>0</v>
      </c>
      <c r="I10474" s="24">
        <v>0</v>
      </c>
      <c r="J10474" s="282">
        <v>15</v>
      </c>
      <c r="K10474" s="282">
        <v>0</v>
      </c>
    </row>
    <row r="10475" spans="1:11" x14ac:dyDescent="0.3">
      <c r="A10475" s="283" t="s">
        <v>2149</v>
      </c>
      <c r="B10475" s="283">
        <v>271</v>
      </c>
      <c r="C10475" s="24" t="str">
        <f t="shared" si="163"/>
        <v>leila271</v>
      </c>
      <c r="D10475" s="283">
        <v>13731</v>
      </c>
      <c r="E10475" s="283">
        <v>5768</v>
      </c>
      <c r="F10475" s="283">
        <v>288178</v>
      </c>
      <c r="G10475" s="24">
        <v>100</v>
      </c>
      <c r="H10475" s="24">
        <v>0</v>
      </c>
      <c r="I10475" s="24">
        <v>0</v>
      </c>
      <c r="J10475" s="282">
        <v>15</v>
      </c>
      <c r="K10475" s="282">
        <v>0</v>
      </c>
    </row>
    <row r="10476" spans="1:11" x14ac:dyDescent="0.3">
      <c r="A10476" s="283" t="s">
        <v>2149</v>
      </c>
      <c r="B10476" s="283">
        <v>272</v>
      </c>
      <c r="C10476" s="24" t="str">
        <f t="shared" si="163"/>
        <v>leila272</v>
      </c>
      <c r="D10476" s="283">
        <v>13870</v>
      </c>
      <c r="E10476" s="283">
        <v>5827</v>
      </c>
      <c r="F10476" s="283">
        <v>291359</v>
      </c>
      <c r="G10476" s="24">
        <v>100</v>
      </c>
      <c r="H10476" s="24">
        <v>0</v>
      </c>
      <c r="I10476" s="24">
        <v>0</v>
      </c>
      <c r="J10476" s="282">
        <v>15</v>
      </c>
      <c r="K10476" s="282">
        <v>0</v>
      </c>
    </row>
    <row r="10477" spans="1:11" x14ac:dyDescent="0.3">
      <c r="A10477" s="283" t="s">
        <v>2149</v>
      </c>
      <c r="B10477" s="283">
        <v>273</v>
      </c>
      <c r="C10477" s="24" t="str">
        <f t="shared" si="163"/>
        <v>leila273</v>
      </c>
      <c r="D10477" s="283">
        <v>14011</v>
      </c>
      <c r="E10477" s="283">
        <v>5886</v>
      </c>
      <c r="F10477" s="283">
        <v>295381</v>
      </c>
      <c r="G10477" s="24">
        <v>100</v>
      </c>
      <c r="H10477" s="24">
        <v>0</v>
      </c>
      <c r="I10477" s="24">
        <v>0</v>
      </c>
      <c r="J10477" s="282">
        <v>15</v>
      </c>
      <c r="K10477" s="282">
        <v>0</v>
      </c>
    </row>
    <row r="10478" spans="1:11" x14ac:dyDescent="0.3">
      <c r="A10478" s="283" t="s">
        <v>2149</v>
      </c>
      <c r="B10478" s="283">
        <v>274</v>
      </c>
      <c r="C10478" s="24" t="str">
        <f t="shared" si="163"/>
        <v>leila274</v>
      </c>
      <c r="D10478" s="283">
        <v>14153</v>
      </c>
      <c r="E10478" s="283">
        <v>5946</v>
      </c>
      <c r="F10478" s="283">
        <v>298638</v>
      </c>
      <c r="G10478" s="24">
        <v>100</v>
      </c>
      <c r="H10478" s="24">
        <v>0</v>
      </c>
      <c r="I10478" s="24">
        <v>0</v>
      </c>
      <c r="J10478" s="282">
        <v>15</v>
      </c>
      <c r="K10478" s="282">
        <v>0</v>
      </c>
    </row>
    <row r="10479" spans="1:11" x14ac:dyDescent="0.3">
      <c r="A10479" s="283" t="s">
        <v>2149</v>
      </c>
      <c r="B10479" s="283">
        <v>275</v>
      </c>
      <c r="C10479" s="24" t="str">
        <f t="shared" si="163"/>
        <v>leila275</v>
      </c>
      <c r="D10479" s="283">
        <v>14296</v>
      </c>
      <c r="E10479" s="283">
        <v>6006</v>
      </c>
      <c r="F10479" s="283">
        <v>302757</v>
      </c>
      <c r="G10479" s="24">
        <v>100</v>
      </c>
      <c r="H10479" s="24">
        <v>0</v>
      </c>
      <c r="I10479" s="24">
        <v>0</v>
      </c>
      <c r="J10479" s="282">
        <v>15</v>
      </c>
      <c r="K10479" s="282">
        <v>0</v>
      </c>
    </row>
    <row r="10480" spans="1:11" x14ac:dyDescent="0.3">
      <c r="A10480" s="283" t="s">
        <v>2149</v>
      </c>
      <c r="B10480" s="283">
        <v>276</v>
      </c>
      <c r="C10480" s="24" t="str">
        <f t="shared" si="163"/>
        <v>leila276</v>
      </c>
      <c r="D10480" s="283">
        <v>14441</v>
      </c>
      <c r="E10480" s="283">
        <v>6067</v>
      </c>
      <c r="F10480" s="283">
        <v>306092</v>
      </c>
      <c r="G10480" s="24">
        <v>100</v>
      </c>
      <c r="H10480" s="24">
        <v>0</v>
      </c>
      <c r="I10480" s="24">
        <v>0</v>
      </c>
      <c r="J10480" s="282">
        <v>15</v>
      </c>
      <c r="K10480" s="282">
        <v>0</v>
      </c>
    </row>
    <row r="10481" spans="1:11" x14ac:dyDescent="0.3">
      <c r="A10481" s="283" t="s">
        <v>2149</v>
      </c>
      <c r="B10481" s="283">
        <v>277</v>
      </c>
      <c r="C10481" s="24" t="str">
        <f t="shared" si="163"/>
        <v>leila277</v>
      </c>
      <c r="D10481" s="283">
        <v>14587</v>
      </c>
      <c r="E10481" s="283">
        <v>6128</v>
      </c>
      <c r="F10481" s="283">
        <v>310310</v>
      </c>
      <c r="G10481" s="24">
        <v>100</v>
      </c>
      <c r="H10481" s="24">
        <v>0</v>
      </c>
      <c r="I10481" s="24">
        <v>0</v>
      </c>
      <c r="J10481" s="282">
        <v>15</v>
      </c>
      <c r="K10481" s="282">
        <v>0</v>
      </c>
    </row>
    <row r="10482" spans="1:11" x14ac:dyDescent="0.3">
      <c r="A10482" s="283" t="s">
        <v>2149</v>
      </c>
      <c r="B10482" s="283">
        <v>278</v>
      </c>
      <c r="C10482" s="24" t="str">
        <f t="shared" si="163"/>
        <v>leila278</v>
      </c>
      <c r="D10482" s="283">
        <v>14735</v>
      </c>
      <c r="E10482" s="283">
        <v>6190</v>
      </c>
      <c r="F10482" s="283">
        <v>313725</v>
      </c>
      <c r="G10482" s="24">
        <v>100</v>
      </c>
      <c r="H10482" s="24">
        <v>0</v>
      </c>
      <c r="I10482" s="24">
        <v>0</v>
      </c>
      <c r="J10482" s="282">
        <v>15</v>
      </c>
      <c r="K10482" s="282">
        <v>0</v>
      </c>
    </row>
    <row r="10483" spans="1:11" x14ac:dyDescent="0.3">
      <c r="A10483" s="283" t="s">
        <v>2149</v>
      </c>
      <c r="B10483" s="283">
        <v>279</v>
      </c>
      <c r="C10483" s="24" t="str">
        <f t="shared" si="163"/>
        <v>leila279</v>
      </c>
      <c r="D10483" s="283">
        <v>14884</v>
      </c>
      <c r="E10483" s="283">
        <v>6253</v>
      </c>
      <c r="F10483" s="283">
        <v>317754</v>
      </c>
      <c r="G10483" s="24">
        <v>100</v>
      </c>
      <c r="H10483" s="24">
        <v>0</v>
      </c>
      <c r="I10483" s="24">
        <v>0</v>
      </c>
      <c r="J10483" s="282">
        <v>15</v>
      </c>
      <c r="K10483" s="282">
        <v>0</v>
      </c>
    </row>
    <row r="10484" spans="1:11" x14ac:dyDescent="0.3">
      <c r="A10484" s="283" t="s">
        <v>2149</v>
      </c>
      <c r="B10484" s="283">
        <v>280</v>
      </c>
      <c r="C10484" s="24" t="str">
        <f t="shared" si="163"/>
        <v>leila280</v>
      </c>
      <c r="D10484" s="283">
        <v>15034</v>
      </c>
      <c r="E10484" s="283">
        <v>6316</v>
      </c>
      <c r="F10484" s="283">
        <v>321247</v>
      </c>
      <c r="G10484" s="24">
        <v>100</v>
      </c>
      <c r="H10484" s="24">
        <v>0</v>
      </c>
      <c r="I10484" s="24">
        <v>0</v>
      </c>
      <c r="J10484" s="282">
        <v>15</v>
      </c>
      <c r="K10484" s="282">
        <v>0</v>
      </c>
    </row>
    <row r="10485" spans="1:11" x14ac:dyDescent="0.3">
      <c r="A10485" s="283" t="s">
        <v>2149</v>
      </c>
      <c r="B10485" s="283">
        <v>281</v>
      </c>
      <c r="C10485" s="24" t="str">
        <f t="shared" si="163"/>
        <v>leila281</v>
      </c>
      <c r="D10485" s="283">
        <v>16389</v>
      </c>
      <c r="E10485" s="283">
        <v>6885</v>
      </c>
      <c r="F10485" s="283">
        <v>355326</v>
      </c>
      <c r="G10485" s="24">
        <v>100</v>
      </c>
      <c r="H10485" s="24">
        <v>0</v>
      </c>
      <c r="I10485" s="24">
        <v>0</v>
      </c>
      <c r="J10485" s="282">
        <v>15</v>
      </c>
      <c r="K10485" s="282">
        <v>0</v>
      </c>
    </row>
    <row r="10486" spans="1:11" x14ac:dyDescent="0.3">
      <c r="A10486" s="283" t="s">
        <v>2149</v>
      </c>
      <c r="B10486" s="283">
        <v>282</v>
      </c>
      <c r="C10486" s="24" t="str">
        <f t="shared" si="163"/>
        <v>leila282</v>
      </c>
      <c r="D10486" s="283">
        <v>16554</v>
      </c>
      <c r="E10486" s="283">
        <v>6954</v>
      </c>
      <c r="F10486" s="283">
        <v>359446</v>
      </c>
      <c r="G10486" s="24">
        <v>100</v>
      </c>
      <c r="H10486" s="24">
        <v>0</v>
      </c>
      <c r="I10486" s="24">
        <v>0</v>
      </c>
      <c r="J10486" s="282">
        <v>15</v>
      </c>
      <c r="K10486" s="282">
        <v>0</v>
      </c>
    </row>
    <row r="10487" spans="1:11" x14ac:dyDescent="0.3">
      <c r="A10487" s="283" t="s">
        <v>2149</v>
      </c>
      <c r="B10487" s="283">
        <v>283</v>
      </c>
      <c r="C10487" s="24" t="str">
        <f t="shared" si="163"/>
        <v>leila283</v>
      </c>
      <c r="D10487" s="283">
        <v>16721</v>
      </c>
      <c r="E10487" s="283">
        <v>7024</v>
      </c>
      <c r="F10487" s="283">
        <v>364595</v>
      </c>
      <c r="G10487" s="24">
        <v>100</v>
      </c>
      <c r="H10487" s="24">
        <v>0</v>
      </c>
      <c r="I10487" s="24">
        <v>0</v>
      </c>
      <c r="J10487" s="282">
        <v>15</v>
      </c>
      <c r="K10487" s="282">
        <v>0</v>
      </c>
    </row>
    <row r="10488" spans="1:11" x14ac:dyDescent="0.3">
      <c r="A10488" s="283" t="s">
        <v>2149</v>
      </c>
      <c r="B10488" s="283">
        <v>284</v>
      </c>
      <c r="C10488" s="24" t="str">
        <f t="shared" si="163"/>
        <v>leila284</v>
      </c>
      <c r="D10488" s="283">
        <v>16890</v>
      </c>
      <c r="E10488" s="283">
        <v>7095</v>
      </c>
      <c r="F10488" s="283">
        <v>368929</v>
      </c>
      <c r="G10488" s="24">
        <v>100</v>
      </c>
      <c r="H10488" s="24">
        <v>0</v>
      </c>
      <c r="I10488" s="24">
        <v>0</v>
      </c>
      <c r="J10488" s="282">
        <v>15</v>
      </c>
      <c r="K10488" s="282">
        <v>0</v>
      </c>
    </row>
    <row r="10489" spans="1:11" x14ac:dyDescent="0.3">
      <c r="A10489" s="283" t="s">
        <v>2149</v>
      </c>
      <c r="B10489" s="283">
        <v>285</v>
      </c>
      <c r="C10489" s="24" t="str">
        <f t="shared" si="163"/>
        <v>leila285</v>
      </c>
      <c r="D10489" s="283">
        <v>17060</v>
      </c>
      <c r="E10489" s="283">
        <v>7167</v>
      </c>
      <c r="F10489" s="283">
        <v>374208</v>
      </c>
      <c r="G10489" s="24">
        <v>100</v>
      </c>
      <c r="H10489" s="24">
        <v>0</v>
      </c>
      <c r="I10489" s="24">
        <v>0</v>
      </c>
      <c r="J10489" s="282">
        <v>15</v>
      </c>
      <c r="K10489" s="282">
        <v>0</v>
      </c>
    </row>
    <row r="10490" spans="1:11" x14ac:dyDescent="0.3">
      <c r="A10490" s="283" t="s">
        <v>2149</v>
      </c>
      <c r="B10490" s="283">
        <v>286</v>
      </c>
      <c r="C10490" s="24" t="str">
        <f t="shared" si="163"/>
        <v>leila286</v>
      </c>
      <c r="D10490" s="283">
        <v>17232</v>
      </c>
      <c r="E10490" s="283">
        <v>7239</v>
      </c>
      <c r="F10490" s="283">
        <v>378652</v>
      </c>
      <c r="G10490" s="24">
        <v>100</v>
      </c>
      <c r="H10490" s="24">
        <v>0</v>
      </c>
      <c r="I10490" s="24">
        <v>0</v>
      </c>
      <c r="J10490" s="282">
        <v>15</v>
      </c>
      <c r="K10490" s="282">
        <v>0</v>
      </c>
    </row>
    <row r="10491" spans="1:11" x14ac:dyDescent="0.3">
      <c r="A10491" s="283" t="s">
        <v>2149</v>
      </c>
      <c r="B10491" s="283">
        <v>287</v>
      </c>
      <c r="C10491" s="24" t="str">
        <f t="shared" si="163"/>
        <v>leila287</v>
      </c>
      <c r="D10491" s="283">
        <v>17405</v>
      </c>
      <c r="E10491" s="283">
        <v>7312</v>
      </c>
      <c r="F10491" s="283">
        <v>383718</v>
      </c>
      <c r="G10491" s="24">
        <v>100</v>
      </c>
      <c r="H10491" s="24">
        <v>0</v>
      </c>
      <c r="I10491" s="24">
        <v>0</v>
      </c>
      <c r="J10491" s="282">
        <v>15</v>
      </c>
      <c r="K10491" s="282">
        <v>0</v>
      </c>
    </row>
    <row r="10492" spans="1:11" x14ac:dyDescent="0.3">
      <c r="A10492" s="283" t="s">
        <v>2149</v>
      </c>
      <c r="B10492" s="283">
        <v>288</v>
      </c>
      <c r="C10492" s="24" t="str">
        <f t="shared" si="163"/>
        <v>leila288</v>
      </c>
      <c r="D10492" s="283">
        <v>17580</v>
      </c>
      <c r="E10492" s="283">
        <v>7385</v>
      </c>
      <c r="F10492" s="283">
        <v>388153</v>
      </c>
      <c r="G10492" s="24">
        <v>100</v>
      </c>
      <c r="H10492" s="24">
        <v>0</v>
      </c>
      <c r="I10492" s="24">
        <v>0</v>
      </c>
      <c r="J10492" s="282">
        <v>15</v>
      </c>
      <c r="K10492" s="282">
        <v>0</v>
      </c>
    </row>
    <row r="10493" spans="1:11" x14ac:dyDescent="0.3">
      <c r="A10493" s="283" t="s">
        <v>2149</v>
      </c>
      <c r="B10493" s="283">
        <v>289</v>
      </c>
      <c r="C10493" s="24" t="str">
        <f t="shared" si="163"/>
        <v>leila289</v>
      </c>
      <c r="D10493" s="283">
        <v>17757</v>
      </c>
      <c r="E10493" s="283">
        <v>7460</v>
      </c>
      <c r="F10493" s="283">
        <v>392756</v>
      </c>
      <c r="G10493" s="24">
        <v>100</v>
      </c>
      <c r="H10493" s="24">
        <v>0</v>
      </c>
      <c r="I10493" s="24">
        <v>0</v>
      </c>
      <c r="J10493" s="282">
        <v>15</v>
      </c>
      <c r="K10493" s="282">
        <v>0</v>
      </c>
    </row>
    <row r="10494" spans="1:11" x14ac:dyDescent="0.3">
      <c r="A10494" s="283" t="s">
        <v>2149</v>
      </c>
      <c r="B10494" s="283">
        <v>290</v>
      </c>
      <c r="C10494" s="24" t="str">
        <f t="shared" si="163"/>
        <v>leila290</v>
      </c>
      <c r="D10494" s="283">
        <v>17935</v>
      </c>
      <c r="E10494" s="283">
        <v>7535</v>
      </c>
      <c r="F10494" s="283">
        <v>397291</v>
      </c>
      <c r="G10494" s="24">
        <v>100</v>
      </c>
      <c r="H10494" s="24">
        <v>0</v>
      </c>
      <c r="I10494" s="24">
        <v>0</v>
      </c>
      <c r="J10494" s="282">
        <v>15</v>
      </c>
      <c r="K10494" s="282">
        <v>0</v>
      </c>
    </row>
    <row r="10495" spans="1:11" x14ac:dyDescent="0.3">
      <c r="A10495" s="283" t="s">
        <v>2149</v>
      </c>
      <c r="B10495" s="283">
        <v>291</v>
      </c>
      <c r="C10495" s="24" t="str">
        <f t="shared" si="163"/>
        <v>leila291</v>
      </c>
      <c r="D10495" s="283">
        <v>18116</v>
      </c>
      <c r="E10495" s="283">
        <v>7610</v>
      </c>
      <c r="F10495" s="283">
        <v>401877</v>
      </c>
      <c r="G10495" s="24">
        <v>100</v>
      </c>
      <c r="H10495" s="24">
        <v>0</v>
      </c>
      <c r="I10495" s="24">
        <v>0</v>
      </c>
      <c r="J10495" s="282">
        <v>15</v>
      </c>
      <c r="K10495" s="282">
        <v>0</v>
      </c>
    </row>
    <row r="10496" spans="1:11" x14ac:dyDescent="0.3">
      <c r="A10496" s="283" t="s">
        <v>2149</v>
      </c>
      <c r="B10496" s="283">
        <v>292</v>
      </c>
      <c r="C10496" s="24" t="str">
        <f t="shared" si="163"/>
        <v>leila292</v>
      </c>
      <c r="D10496" s="283">
        <v>18298</v>
      </c>
      <c r="E10496" s="283">
        <v>7687</v>
      </c>
      <c r="F10496" s="283">
        <v>406636</v>
      </c>
      <c r="G10496" s="24">
        <v>100</v>
      </c>
      <c r="H10496" s="24">
        <v>0</v>
      </c>
      <c r="I10496" s="24">
        <v>0</v>
      </c>
      <c r="J10496" s="282">
        <v>15</v>
      </c>
      <c r="K10496" s="282">
        <v>0</v>
      </c>
    </row>
    <row r="10497" spans="1:11" x14ac:dyDescent="0.3">
      <c r="A10497" s="283" t="s">
        <v>2149</v>
      </c>
      <c r="B10497" s="283">
        <v>293</v>
      </c>
      <c r="C10497" s="24" t="str">
        <f t="shared" si="163"/>
        <v>leila293</v>
      </c>
      <c r="D10497" s="283">
        <v>18481</v>
      </c>
      <c r="E10497" s="283">
        <v>7764</v>
      </c>
      <c r="F10497" s="283">
        <v>411325</v>
      </c>
      <c r="G10497" s="24">
        <v>100</v>
      </c>
      <c r="H10497" s="24">
        <v>0</v>
      </c>
      <c r="I10497" s="24">
        <v>0</v>
      </c>
      <c r="J10497" s="282">
        <v>15</v>
      </c>
      <c r="K10497" s="282">
        <v>0</v>
      </c>
    </row>
    <row r="10498" spans="1:11" x14ac:dyDescent="0.3">
      <c r="A10498" s="283" t="s">
        <v>2149</v>
      </c>
      <c r="B10498" s="283">
        <v>294</v>
      </c>
      <c r="C10498" s="24" t="str">
        <f t="shared" si="163"/>
        <v>leila294</v>
      </c>
      <c r="D10498" s="283">
        <v>18667</v>
      </c>
      <c r="E10498" s="283">
        <v>7842</v>
      </c>
      <c r="F10498" s="283">
        <v>416065</v>
      </c>
      <c r="G10498" s="24">
        <v>100</v>
      </c>
      <c r="H10498" s="24">
        <v>0</v>
      </c>
      <c r="I10498" s="24">
        <v>0</v>
      </c>
      <c r="J10498" s="282">
        <v>15</v>
      </c>
      <c r="K10498" s="282">
        <v>0</v>
      </c>
    </row>
    <row r="10499" spans="1:11" x14ac:dyDescent="0.3">
      <c r="A10499" s="283" t="s">
        <v>2149</v>
      </c>
      <c r="B10499" s="283">
        <v>295</v>
      </c>
      <c r="C10499" s="24" t="str">
        <f t="shared" si="163"/>
        <v>leila295</v>
      </c>
      <c r="D10499" s="283">
        <v>18854</v>
      </c>
      <c r="E10499" s="283">
        <v>7920</v>
      </c>
      <c r="F10499" s="283">
        <v>420986</v>
      </c>
      <c r="G10499" s="24">
        <v>100</v>
      </c>
      <c r="H10499" s="24">
        <v>0</v>
      </c>
      <c r="I10499" s="24">
        <v>0</v>
      </c>
      <c r="J10499" s="282">
        <v>15</v>
      </c>
      <c r="K10499" s="282">
        <v>0</v>
      </c>
    </row>
    <row r="10500" spans="1:11" x14ac:dyDescent="0.3">
      <c r="A10500" s="283" t="s">
        <v>2149</v>
      </c>
      <c r="B10500" s="283">
        <v>296</v>
      </c>
      <c r="C10500" s="24" t="str">
        <f t="shared" si="163"/>
        <v>leila296</v>
      </c>
      <c r="D10500" s="283">
        <v>19043</v>
      </c>
      <c r="E10500" s="283">
        <v>8000</v>
      </c>
      <c r="F10500" s="283">
        <v>425833</v>
      </c>
      <c r="G10500" s="24">
        <v>100</v>
      </c>
      <c r="H10500" s="24">
        <v>0</v>
      </c>
      <c r="I10500" s="24">
        <v>0</v>
      </c>
      <c r="J10500" s="282">
        <v>15</v>
      </c>
      <c r="K10500" s="282">
        <v>0</v>
      </c>
    </row>
    <row r="10501" spans="1:11" x14ac:dyDescent="0.3">
      <c r="A10501" s="283" t="s">
        <v>2149</v>
      </c>
      <c r="B10501" s="283">
        <v>297</v>
      </c>
      <c r="C10501" s="24" t="str">
        <f t="shared" si="163"/>
        <v>leila297</v>
      </c>
      <c r="D10501" s="283">
        <v>19233</v>
      </c>
      <c r="E10501" s="283">
        <v>8080</v>
      </c>
      <c r="F10501" s="283">
        <v>430471</v>
      </c>
      <c r="G10501" s="24">
        <v>100</v>
      </c>
      <c r="H10501" s="24">
        <v>0</v>
      </c>
      <c r="I10501" s="24">
        <v>0</v>
      </c>
      <c r="J10501" s="282">
        <v>15</v>
      </c>
      <c r="K10501" s="282">
        <v>0</v>
      </c>
    </row>
    <row r="10502" spans="1:11" x14ac:dyDescent="0.3">
      <c r="A10502" s="283" t="s">
        <v>2149</v>
      </c>
      <c r="B10502" s="283">
        <v>298</v>
      </c>
      <c r="C10502" s="24" t="str">
        <f t="shared" ref="C10502:C10565" si="164">A10502&amp;B10502</f>
        <v>leila298</v>
      </c>
      <c r="D10502" s="283">
        <v>19426</v>
      </c>
      <c r="E10502" s="283">
        <v>8161</v>
      </c>
      <c r="F10502" s="283">
        <v>435156</v>
      </c>
      <c r="G10502" s="24">
        <v>100</v>
      </c>
      <c r="H10502" s="24">
        <v>0</v>
      </c>
      <c r="I10502" s="24">
        <v>0</v>
      </c>
      <c r="J10502" s="282">
        <v>15</v>
      </c>
      <c r="K10502" s="282">
        <v>0</v>
      </c>
    </row>
    <row r="10503" spans="1:11" x14ac:dyDescent="0.3">
      <c r="A10503" s="283" t="s">
        <v>2149</v>
      </c>
      <c r="B10503" s="283">
        <v>299</v>
      </c>
      <c r="C10503" s="24" t="str">
        <f t="shared" si="164"/>
        <v>leila299</v>
      </c>
      <c r="D10503" s="283">
        <v>19620</v>
      </c>
      <c r="E10503" s="283">
        <v>8243</v>
      </c>
      <c r="F10503" s="283">
        <v>439890</v>
      </c>
      <c r="G10503" s="24">
        <v>100</v>
      </c>
      <c r="H10503" s="24">
        <v>0</v>
      </c>
      <c r="I10503" s="24">
        <v>0</v>
      </c>
      <c r="J10503" s="282">
        <v>15</v>
      </c>
      <c r="K10503" s="282">
        <v>0</v>
      </c>
    </row>
    <row r="10504" spans="1:11" x14ac:dyDescent="0.3">
      <c r="A10504" s="283" t="s">
        <v>2149</v>
      </c>
      <c r="B10504" s="283">
        <v>300</v>
      </c>
      <c r="C10504" s="24" t="str">
        <f t="shared" si="164"/>
        <v>leila300</v>
      </c>
      <c r="D10504" s="283">
        <v>19816</v>
      </c>
      <c r="E10504" s="283">
        <v>8325</v>
      </c>
      <c r="F10504" s="283">
        <v>444672</v>
      </c>
      <c r="G10504" s="24">
        <v>100</v>
      </c>
      <c r="H10504" s="24">
        <v>0</v>
      </c>
      <c r="I10504" s="24">
        <v>0</v>
      </c>
      <c r="J10504" s="282">
        <v>15</v>
      </c>
      <c r="K10504" s="282">
        <v>0</v>
      </c>
    </row>
    <row r="10505" spans="1:11" x14ac:dyDescent="0.3">
      <c r="A10505" s="281" t="s">
        <v>2116</v>
      </c>
      <c r="B10505" s="281">
        <v>1</v>
      </c>
      <c r="C10505" s="24" t="str">
        <f t="shared" si="164"/>
        <v>erica1</v>
      </c>
      <c r="D10505" s="281">
        <v>164</v>
      </c>
      <c r="E10505" s="281">
        <v>77</v>
      </c>
      <c r="F10505" s="281">
        <v>1329</v>
      </c>
      <c r="G10505" s="24">
        <v>100</v>
      </c>
      <c r="H10505" s="24">
        <v>0</v>
      </c>
      <c r="I10505" s="24">
        <v>0</v>
      </c>
      <c r="J10505" s="282">
        <v>15</v>
      </c>
      <c r="K10505" s="282">
        <v>0</v>
      </c>
    </row>
    <row r="10506" spans="1:11" x14ac:dyDescent="0.3">
      <c r="A10506" s="281" t="s">
        <v>2116</v>
      </c>
      <c r="B10506" s="281">
        <v>2</v>
      </c>
      <c r="C10506" s="24" t="str">
        <f t="shared" si="164"/>
        <v>erica2</v>
      </c>
      <c r="D10506" s="281">
        <v>166</v>
      </c>
      <c r="E10506" s="281">
        <v>78</v>
      </c>
      <c r="F10506" s="281">
        <v>1346</v>
      </c>
      <c r="G10506" s="24">
        <v>100</v>
      </c>
      <c r="H10506" s="24">
        <v>0</v>
      </c>
      <c r="I10506" s="24">
        <v>0</v>
      </c>
      <c r="J10506" s="282">
        <v>15</v>
      </c>
      <c r="K10506" s="282">
        <v>0</v>
      </c>
    </row>
    <row r="10507" spans="1:11" x14ac:dyDescent="0.3">
      <c r="A10507" s="281" t="s">
        <v>2116</v>
      </c>
      <c r="B10507" s="281">
        <v>3</v>
      </c>
      <c r="C10507" s="24" t="str">
        <f t="shared" si="164"/>
        <v>erica3</v>
      </c>
      <c r="D10507" s="281">
        <v>168</v>
      </c>
      <c r="E10507" s="281">
        <v>79</v>
      </c>
      <c r="F10507" s="281">
        <v>1366</v>
      </c>
      <c r="G10507" s="24">
        <v>100</v>
      </c>
      <c r="H10507" s="24">
        <v>0</v>
      </c>
      <c r="I10507" s="24">
        <v>0</v>
      </c>
      <c r="J10507" s="282">
        <v>15</v>
      </c>
      <c r="K10507" s="282">
        <v>0</v>
      </c>
    </row>
    <row r="10508" spans="1:11" x14ac:dyDescent="0.3">
      <c r="A10508" s="281" t="s">
        <v>2116</v>
      </c>
      <c r="B10508" s="281">
        <v>4</v>
      </c>
      <c r="C10508" s="24" t="str">
        <f t="shared" si="164"/>
        <v>erica4</v>
      </c>
      <c r="D10508" s="281">
        <v>171</v>
      </c>
      <c r="E10508" s="281">
        <v>80</v>
      </c>
      <c r="F10508" s="281">
        <v>1389</v>
      </c>
      <c r="G10508" s="24">
        <v>100</v>
      </c>
      <c r="H10508" s="24">
        <v>0</v>
      </c>
      <c r="I10508" s="24">
        <v>0</v>
      </c>
      <c r="J10508" s="282">
        <v>15</v>
      </c>
      <c r="K10508" s="282">
        <v>0</v>
      </c>
    </row>
    <row r="10509" spans="1:11" x14ac:dyDescent="0.3">
      <c r="A10509" s="281" t="s">
        <v>2116</v>
      </c>
      <c r="B10509" s="281">
        <v>5</v>
      </c>
      <c r="C10509" s="24" t="str">
        <f t="shared" si="164"/>
        <v>erica5</v>
      </c>
      <c r="D10509" s="281">
        <v>173</v>
      </c>
      <c r="E10509" s="281">
        <v>81</v>
      </c>
      <c r="F10509" s="281">
        <v>1417</v>
      </c>
      <c r="G10509" s="24">
        <v>100</v>
      </c>
      <c r="H10509" s="24">
        <v>0</v>
      </c>
      <c r="I10509" s="24">
        <v>0</v>
      </c>
      <c r="J10509" s="282">
        <v>15</v>
      </c>
      <c r="K10509" s="282">
        <v>0</v>
      </c>
    </row>
    <row r="10510" spans="1:11" x14ac:dyDescent="0.3">
      <c r="A10510" s="281" t="s">
        <v>2116</v>
      </c>
      <c r="B10510" s="281">
        <v>6</v>
      </c>
      <c r="C10510" s="24" t="str">
        <f t="shared" si="164"/>
        <v>erica6</v>
      </c>
      <c r="D10510" s="281">
        <v>175</v>
      </c>
      <c r="E10510" s="281">
        <v>82</v>
      </c>
      <c r="F10510" s="281">
        <v>1449</v>
      </c>
      <c r="G10510" s="24">
        <v>100</v>
      </c>
      <c r="H10510" s="24">
        <v>0</v>
      </c>
      <c r="I10510" s="24">
        <v>0</v>
      </c>
      <c r="J10510" s="282">
        <v>15</v>
      </c>
      <c r="K10510" s="282">
        <v>0</v>
      </c>
    </row>
    <row r="10511" spans="1:11" x14ac:dyDescent="0.3">
      <c r="A10511" s="281" t="s">
        <v>2116</v>
      </c>
      <c r="B10511" s="281">
        <v>7</v>
      </c>
      <c r="C10511" s="24" t="str">
        <f t="shared" si="164"/>
        <v>erica7</v>
      </c>
      <c r="D10511" s="281">
        <v>178</v>
      </c>
      <c r="E10511" s="281">
        <v>83</v>
      </c>
      <c r="F10511" s="281">
        <v>1484</v>
      </c>
      <c r="G10511" s="24">
        <v>100</v>
      </c>
      <c r="H10511" s="24">
        <v>0</v>
      </c>
      <c r="I10511" s="24">
        <v>0</v>
      </c>
      <c r="J10511" s="282">
        <v>15</v>
      </c>
      <c r="K10511" s="282">
        <v>0</v>
      </c>
    </row>
    <row r="10512" spans="1:11" x14ac:dyDescent="0.3">
      <c r="A10512" s="281" t="s">
        <v>2116</v>
      </c>
      <c r="B10512" s="281">
        <v>8</v>
      </c>
      <c r="C10512" s="24" t="str">
        <f t="shared" si="164"/>
        <v>erica8</v>
      </c>
      <c r="D10512" s="281">
        <v>180</v>
      </c>
      <c r="E10512" s="281">
        <v>84</v>
      </c>
      <c r="F10512" s="281">
        <v>1525</v>
      </c>
      <c r="G10512" s="24">
        <v>100</v>
      </c>
      <c r="H10512" s="24">
        <v>0</v>
      </c>
      <c r="I10512" s="24">
        <v>0</v>
      </c>
      <c r="J10512" s="282">
        <v>15</v>
      </c>
      <c r="K10512" s="282">
        <v>0</v>
      </c>
    </row>
    <row r="10513" spans="1:11" x14ac:dyDescent="0.3">
      <c r="A10513" s="281" t="s">
        <v>2116</v>
      </c>
      <c r="B10513" s="281">
        <v>9</v>
      </c>
      <c r="C10513" s="24" t="str">
        <f t="shared" si="164"/>
        <v>erica9</v>
      </c>
      <c r="D10513" s="281">
        <v>183</v>
      </c>
      <c r="E10513" s="281">
        <v>85</v>
      </c>
      <c r="F10513" s="281">
        <v>1570</v>
      </c>
      <c r="G10513" s="24">
        <v>100</v>
      </c>
      <c r="H10513" s="24">
        <v>0</v>
      </c>
      <c r="I10513" s="24">
        <v>0</v>
      </c>
      <c r="J10513" s="282">
        <v>15</v>
      </c>
      <c r="K10513" s="282">
        <v>0</v>
      </c>
    </row>
    <row r="10514" spans="1:11" x14ac:dyDescent="0.3">
      <c r="A10514" s="281" t="s">
        <v>2116</v>
      </c>
      <c r="B10514" s="281">
        <v>10</v>
      </c>
      <c r="C10514" s="24" t="str">
        <f t="shared" si="164"/>
        <v>erica10</v>
      </c>
      <c r="D10514" s="281">
        <v>185</v>
      </c>
      <c r="E10514" s="281">
        <v>87</v>
      </c>
      <c r="F10514" s="281">
        <v>1619</v>
      </c>
      <c r="G10514" s="24">
        <v>100</v>
      </c>
      <c r="H10514" s="24">
        <v>0</v>
      </c>
      <c r="I10514" s="24">
        <v>0</v>
      </c>
      <c r="J10514" s="282">
        <v>15</v>
      </c>
      <c r="K10514" s="282">
        <v>0</v>
      </c>
    </row>
    <row r="10515" spans="1:11" x14ac:dyDescent="0.3">
      <c r="A10515" s="281" t="s">
        <v>2116</v>
      </c>
      <c r="B10515" s="281">
        <v>11</v>
      </c>
      <c r="C10515" s="24" t="str">
        <f t="shared" si="164"/>
        <v>erica11</v>
      </c>
      <c r="D10515" s="281">
        <v>202</v>
      </c>
      <c r="E10515" s="281">
        <v>95</v>
      </c>
      <c r="F10515" s="281">
        <v>1782</v>
      </c>
      <c r="G10515" s="24">
        <v>100</v>
      </c>
      <c r="H10515" s="24">
        <v>0</v>
      </c>
      <c r="I10515" s="24">
        <v>0</v>
      </c>
      <c r="J10515" s="282">
        <v>15</v>
      </c>
      <c r="K10515" s="282">
        <v>0</v>
      </c>
    </row>
    <row r="10516" spans="1:11" x14ac:dyDescent="0.3">
      <c r="A10516" s="281" t="s">
        <v>2116</v>
      </c>
      <c r="B10516" s="281">
        <v>12</v>
      </c>
      <c r="C10516" s="24" t="str">
        <f t="shared" si="164"/>
        <v>erica12</v>
      </c>
      <c r="D10516" s="281">
        <v>205</v>
      </c>
      <c r="E10516" s="281">
        <v>96</v>
      </c>
      <c r="F10516" s="281">
        <v>1846</v>
      </c>
      <c r="G10516" s="24">
        <v>100</v>
      </c>
      <c r="H10516" s="24">
        <v>0</v>
      </c>
      <c r="I10516" s="24">
        <v>0</v>
      </c>
      <c r="J10516" s="282">
        <v>15</v>
      </c>
      <c r="K10516" s="282">
        <v>0</v>
      </c>
    </row>
    <row r="10517" spans="1:11" x14ac:dyDescent="0.3">
      <c r="A10517" s="281" t="s">
        <v>2116</v>
      </c>
      <c r="B10517" s="281">
        <v>13</v>
      </c>
      <c r="C10517" s="24" t="str">
        <f t="shared" si="164"/>
        <v>erica13</v>
      </c>
      <c r="D10517" s="281">
        <v>208</v>
      </c>
      <c r="E10517" s="281">
        <v>97</v>
      </c>
      <c r="F10517" s="281">
        <v>1916</v>
      </c>
      <c r="G10517" s="24">
        <v>100</v>
      </c>
      <c r="H10517" s="24">
        <v>0</v>
      </c>
      <c r="I10517" s="24">
        <v>0</v>
      </c>
      <c r="J10517" s="282">
        <v>15</v>
      </c>
      <c r="K10517" s="282">
        <v>0</v>
      </c>
    </row>
    <row r="10518" spans="1:11" x14ac:dyDescent="0.3">
      <c r="A10518" s="281" t="s">
        <v>2116</v>
      </c>
      <c r="B10518" s="281">
        <v>14</v>
      </c>
      <c r="C10518" s="24" t="str">
        <f t="shared" si="164"/>
        <v>erica14</v>
      </c>
      <c r="D10518" s="281">
        <v>210</v>
      </c>
      <c r="E10518" s="281">
        <v>99</v>
      </c>
      <c r="F10518" s="281">
        <v>1992</v>
      </c>
      <c r="G10518" s="24">
        <v>100</v>
      </c>
      <c r="H10518" s="24">
        <v>0</v>
      </c>
      <c r="I10518" s="24">
        <v>0</v>
      </c>
      <c r="J10518" s="282">
        <v>15</v>
      </c>
      <c r="K10518" s="282">
        <v>0</v>
      </c>
    </row>
    <row r="10519" spans="1:11" x14ac:dyDescent="0.3">
      <c r="A10519" s="281" t="s">
        <v>2116</v>
      </c>
      <c r="B10519" s="281">
        <v>15</v>
      </c>
      <c r="C10519" s="24" t="str">
        <f t="shared" si="164"/>
        <v>erica15</v>
      </c>
      <c r="D10519" s="281">
        <v>213</v>
      </c>
      <c r="E10519" s="281">
        <v>100</v>
      </c>
      <c r="F10519" s="281">
        <v>2074</v>
      </c>
      <c r="G10519" s="24">
        <v>100</v>
      </c>
      <c r="H10519" s="24">
        <v>0</v>
      </c>
      <c r="I10519" s="24">
        <v>0</v>
      </c>
      <c r="J10519" s="282">
        <v>15</v>
      </c>
      <c r="K10519" s="282">
        <v>0</v>
      </c>
    </row>
    <row r="10520" spans="1:11" x14ac:dyDescent="0.3">
      <c r="A10520" s="281" t="s">
        <v>2116</v>
      </c>
      <c r="B10520" s="281">
        <v>16</v>
      </c>
      <c r="C10520" s="24" t="str">
        <f t="shared" si="164"/>
        <v>erica16</v>
      </c>
      <c r="D10520" s="281">
        <v>216</v>
      </c>
      <c r="E10520" s="281">
        <v>101</v>
      </c>
      <c r="F10520" s="281">
        <v>2162</v>
      </c>
      <c r="G10520" s="24">
        <v>100</v>
      </c>
      <c r="H10520" s="24">
        <v>0</v>
      </c>
      <c r="I10520" s="24">
        <v>0</v>
      </c>
      <c r="J10520" s="282">
        <v>15</v>
      </c>
      <c r="K10520" s="282">
        <v>0</v>
      </c>
    </row>
    <row r="10521" spans="1:11" x14ac:dyDescent="0.3">
      <c r="A10521" s="281" t="s">
        <v>2116</v>
      </c>
      <c r="B10521" s="281">
        <v>17</v>
      </c>
      <c r="C10521" s="24" t="str">
        <f t="shared" si="164"/>
        <v>erica17</v>
      </c>
      <c r="D10521" s="281">
        <v>219</v>
      </c>
      <c r="E10521" s="281">
        <v>102</v>
      </c>
      <c r="F10521" s="281">
        <v>2256</v>
      </c>
      <c r="G10521" s="24">
        <v>100</v>
      </c>
      <c r="H10521" s="24">
        <v>0</v>
      </c>
      <c r="I10521" s="24">
        <v>0</v>
      </c>
      <c r="J10521" s="282">
        <v>15</v>
      </c>
      <c r="K10521" s="282">
        <v>0</v>
      </c>
    </row>
    <row r="10522" spans="1:11" x14ac:dyDescent="0.3">
      <c r="A10522" s="281" t="s">
        <v>2116</v>
      </c>
      <c r="B10522" s="281">
        <v>18</v>
      </c>
      <c r="C10522" s="24" t="str">
        <f t="shared" si="164"/>
        <v>erica18</v>
      </c>
      <c r="D10522" s="281">
        <v>222</v>
      </c>
      <c r="E10522" s="281">
        <v>104</v>
      </c>
      <c r="F10522" s="281">
        <v>2358</v>
      </c>
      <c r="G10522" s="24">
        <v>100</v>
      </c>
      <c r="H10522" s="24">
        <v>0</v>
      </c>
      <c r="I10522" s="24">
        <v>0</v>
      </c>
      <c r="J10522" s="282">
        <v>15</v>
      </c>
      <c r="K10522" s="282">
        <v>0</v>
      </c>
    </row>
    <row r="10523" spans="1:11" x14ac:dyDescent="0.3">
      <c r="A10523" s="281" t="s">
        <v>2116</v>
      </c>
      <c r="B10523" s="281">
        <v>19</v>
      </c>
      <c r="C10523" s="24" t="str">
        <f t="shared" si="164"/>
        <v>erica19</v>
      </c>
      <c r="D10523" s="281">
        <v>224</v>
      </c>
      <c r="E10523" s="281">
        <v>105</v>
      </c>
      <c r="F10523" s="281">
        <v>2466</v>
      </c>
      <c r="G10523" s="24">
        <v>100</v>
      </c>
      <c r="H10523" s="24">
        <v>0</v>
      </c>
      <c r="I10523" s="24">
        <v>0</v>
      </c>
      <c r="J10523" s="282">
        <v>15</v>
      </c>
      <c r="K10523" s="282">
        <v>0</v>
      </c>
    </row>
    <row r="10524" spans="1:11" x14ac:dyDescent="0.3">
      <c r="A10524" s="281" t="s">
        <v>2116</v>
      </c>
      <c r="B10524" s="281">
        <v>20</v>
      </c>
      <c r="C10524" s="24" t="str">
        <f t="shared" si="164"/>
        <v>erica20</v>
      </c>
      <c r="D10524" s="281">
        <v>227</v>
      </c>
      <c r="E10524" s="281">
        <v>106</v>
      </c>
      <c r="F10524" s="281">
        <v>2581</v>
      </c>
      <c r="G10524" s="24">
        <v>100</v>
      </c>
      <c r="H10524" s="24">
        <v>0</v>
      </c>
      <c r="I10524" s="24">
        <v>0</v>
      </c>
      <c r="J10524" s="282">
        <v>15</v>
      </c>
      <c r="K10524" s="282">
        <v>0</v>
      </c>
    </row>
    <row r="10525" spans="1:11" x14ac:dyDescent="0.3">
      <c r="A10525" s="281" t="s">
        <v>2116</v>
      </c>
      <c r="B10525" s="281">
        <v>21</v>
      </c>
      <c r="C10525" s="24" t="str">
        <f t="shared" si="164"/>
        <v>erica21</v>
      </c>
      <c r="D10525" s="281">
        <v>248</v>
      </c>
      <c r="E10525" s="281">
        <v>116</v>
      </c>
      <c r="F10525" s="281">
        <v>2894</v>
      </c>
      <c r="G10525" s="24">
        <v>100</v>
      </c>
      <c r="H10525" s="24">
        <v>0</v>
      </c>
      <c r="I10525" s="24">
        <v>0</v>
      </c>
      <c r="J10525" s="282">
        <v>15</v>
      </c>
      <c r="K10525" s="282">
        <v>0</v>
      </c>
    </row>
    <row r="10526" spans="1:11" x14ac:dyDescent="0.3">
      <c r="A10526" s="281" t="s">
        <v>2116</v>
      </c>
      <c r="B10526" s="281">
        <v>22</v>
      </c>
      <c r="C10526" s="24" t="str">
        <f t="shared" si="164"/>
        <v>erica22</v>
      </c>
      <c r="D10526" s="281">
        <v>252</v>
      </c>
      <c r="E10526" s="281">
        <v>118</v>
      </c>
      <c r="F10526" s="281">
        <v>3034</v>
      </c>
      <c r="G10526" s="24">
        <v>100</v>
      </c>
      <c r="H10526" s="24">
        <v>0</v>
      </c>
      <c r="I10526" s="24">
        <v>0</v>
      </c>
      <c r="J10526" s="282">
        <v>15</v>
      </c>
      <c r="K10526" s="282">
        <v>0</v>
      </c>
    </row>
    <row r="10527" spans="1:11" x14ac:dyDescent="0.3">
      <c r="A10527" s="281" t="s">
        <v>2116</v>
      </c>
      <c r="B10527" s="281">
        <v>23</v>
      </c>
      <c r="C10527" s="24" t="str">
        <f t="shared" si="164"/>
        <v>erica23</v>
      </c>
      <c r="D10527" s="281">
        <v>255</v>
      </c>
      <c r="E10527" s="281">
        <v>119</v>
      </c>
      <c r="F10527" s="281">
        <v>3183</v>
      </c>
      <c r="G10527" s="24">
        <v>100</v>
      </c>
      <c r="H10527" s="24">
        <v>0</v>
      </c>
      <c r="I10527" s="24">
        <v>0</v>
      </c>
      <c r="J10527" s="282">
        <v>15</v>
      </c>
      <c r="K10527" s="282">
        <v>0</v>
      </c>
    </row>
    <row r="10528" spans="1:11" x14ac:dyDescent="0.3">
      <c r="A10528" s="281" t="s">
        <v>2116</v>
      </c>
      <c r="B10528" s="281">
        <v>24</v>
      </c>
      <c r="C10528" s="24" t="str">
        <f t="shared" si="164"/>
        <v>erica24</v>
      </c>
      <c r="D10528" s="281">
        <v>258</v>
      </c>
      <c r="E10528" s="281">
        <v>121</v>
      </c>
      <c r="F10528" s="281">
        <v>3341</v>
      </c>
      <c r="G10528" s="24">
        <v>100</v>
      </c>
      <c r="H10528" s="24">
        <v>0</v>
      </c>
      <c r="I10528" s="24">
        <v>0</v>
      </c>
      <c r="J10528" s="282">
        <v>15</v>
      </c>
      <c r="K10528" s="282">
        <v>0</v>
      </c>
    </row>
    <row r="10529" spans="1:11" x14ac:dyDescent="0.3">
      <c r="A10529" s="281" t="s">
        <v>2116</v>
      </c>
      <c r="B10529" s="281">
        <v>25</v>
      </c>
      <c r="C10529" s="24" t="str">
        <f t="shared" si="164"/>
        <v>erica25</v>
      </c>
      <c r="D10529" s="281">
        <v>261</v>
      </c>
      <c r="E10529" s="281">
        <v>122</v>
      </c>
      <c r="F10529" s="281">
        <v>3508</v>
      </c>
      <c r="G10529" s="24">
        <v>100</v>
      </c>
      <c r="H10529" s="24">
        <v>0</v>
      </c>
      <c r="I10529" s="24">
        <v>0</v>
      </c>
      <c r="J10529" s="282">
        <v>15</v>
      </c>
      <c r="K10529" s="282">
        <v>0</v>
      </c>
    </row>
    <row r="10530" spans="1:11" x14ac:dyDescent="0.3">
      <c r="A10530" s="281" t="s">
        <v>2116</v>
      </c>
      <c r="B10530" s="281">
        <v>26</v>
      </c>
      <c r="C10530" s="24" t="str">
        <f t="shared" si="164"/>
        <v>erica26</v>
      </c>
      <c r="D10530" s="281">
        <v>265</v>
      </c>
      <c r="E10530" s="281">
        <v>124</v>
      </c>
      <c r="F10530" s="281">
        <v>3550</v>
      </c>
      <c r="G10530" s="24">
        <v>100</v>
      </c>
      <c r="H10530" s="24">
        <v>0</v>
      </c>
      <c r="I10530" s="24">
        <v>0</v>
      </c>
      <c r="J10530" s="282">
        <v>15</v>
      </c>
      <c r="K10530" s="282">
        <v>0</v>
      </c>
    </row>
    <row r="10531" spans="1:11" x14ac:dyDescent="0.3">
      <c r="A10531" s="281" t="s">
        <v>2116</v>
      </c>
      <c r="B10531" s="281">
        <v>27</v>
      </c>
      <c r="C10531" s="24" t="str">
        <f t="shared" si="164"/>
        <v>erica27</v>
      </c>
      <c r="D10531" s="281">
        <v>268</v>
      </c>
      <c r="E10531" s="281">
        <v>126</v>
      </c>
      <c r="F10531" s="281">
        <v>3592</v>
      </c>
      <c r="G10531" s="24">
        <v>100</v>
      </c>
      <c r="H10531" s="24">
        <v>0</v>
      </c>
      <c r="I10531" s="24">
        <v>0</v>
      </c>
      <c r="J10531" s="282">
        <v>15</v>
      </c>
      <c r="K10531" s="282">
        <v>0</v>
      </c>
    </row>
    <row r="10532" spans="1:11" x14ac:dyDescent="0.3">
      <c r="A10532" s="281" t="s">
        <v>2116</v>
      </c>
      <c r="B10532" s="281">
        <v>28</v>
      </c>
      <c r="C10532" s="24" t="str">
        <f t="shared" si="164"/>
        <v>erica28</v>
      </c>
      <c r="D10532" s="281">
        <v>271</v>
      </c>
      <c r="E10532" s="281">
        <v>127</v>
      </c>
      <c r="F10532" s="281">
        <v>3635</v>
      </c>
      <c r="G10532" s="24">
        <v>100</v>
      </c>
      <c r="H10532" s="24">
        <v>0</v>
      </c>
      <c r="I10532" s="24">
        <v>0</v>
      </c>
      <c r="J10532" s="282">
        <v>15</v>
      </c>
      <c r="K10532" s="282">
        <v>0</v>
      </c>
    </row>
    <row r="10533" spans="1:11" x14ac:dyDescent="0.3">
      <c r="A10533" s="281" t="s">
        <v>2116</v>
      </c>
      <c r="B10533" s="281">
        <v>29</v>
      </c>
      <c r="C10533" s="24" t="str">
        <f t="shared" si="164"/>
        <v>erica29</v>
      </c>
      <c r="D10533" s="281">
        <v>275</v>
      </c>
      <c r="E10533" s="281">
        <v>129</v>
      </c>
      <c r="F10533" s="281">
        <v>3678</v>
      </c>
      <c r="G10533" s="24">
        <v>100</v>
      </c>
      <c r="H10533" s="24">
        <v>0</v>
      </c>
      <c r="I10533" s="24">
        <v>0</v>
      </c>
      <c r="J10533" s="282">
        <v>15</v>
      </c>
      <c r="K10533" s="282">
        <v>0</v>
      </c>
    </row>
    <row r="10534" spans="1:11" x14ac:dyDescent="0.3">
      <c r="A10534" s="281" t="s">
        <v>2116</v>
      </c>
      <c r="B10534" s="281">
        <v>30</v>
      </c>
      <c r="C10534" s="24" t="str">
        <f t="shared" si="164"/>
        <v>erica30</v>
      </c>
      <c r="D10534" s="281">
        <v>278</v>
      </c>
      <c r="E10534" s="281">
        <v>130</v>
      </c>
      <c r="F10534" s="281">
        <v>3721</v>
      </c>
      <c r="G10534" s="24">
        <v>100</v>
      </c>
      <c r="H10534" s="24">
        <v>0</v>
      </c>
      <c r="I10534" s="24">
        <v>0</v>
      </c>
      <c r="J10534" s="282">
        <v>15</v>
      </c>
      <c r="K10534" s="282">
        <v>0</v>
      </c>
    </row>
    <row r="10535" spans="1:11" x14ac:dyDescent="0.3">
      <c r="A10535" s="281" t="s">
        <v>2116</v>
      </c>
      <c r="B10535" s="281">
        <v>31</v>
      </c>
      <c r="C10535" s="24" t="str">
        <f t="shared" si="164"/>
        <v>erica31</v>
      </c>
      <c r="D10535" s="281">
        <v>304</v>
      </c>
      <c r="E10535" s="281">
        <v>143</v>
      </c>
      <c r="F10535" s="281">
        <v>4039</v>
      </c>
      <c r="G10535" s="24">
        <v>100</v>
      </c>
      <c r="H10535" s="24">
        <v>0</v>
      </c>
      <c r="I10535" s="24">
        <v>0</v>
      </c>
      <c r="J10535" s="282">
        <v>15</v>
      </c>
      <c r="K10535" s="282">
        <v>0</v>
      </c>
    </row>
    <row r="10536" spans="1:11" x14ac:dyDescent="0.3">
      <c r="A10536" s="281" t="s">
        <v>2116</v>
      </c>
      <c r="B10536" s="281">
        <v>32</v>
      </c>
      <c r="C10536" s="24" t="str">
        <f t="shared" si="164"/>
        <v>erica32</v>
      </c>
      <c r="D10536" s="281">
        <v>308</v>
      </c>
      <c r="E10536" s="281">
        <v>144</v>
      </c>
      <c r="F10536" s="281">
        <v>4088</v>
      </c>
      <c r="G10536" s="24">
        <v>100</v>
      </c>
      <c r="H10536" s="24">
        <v>0</v>
      </c>
      <c r="I10536" s="24">
        <v>0</v>
      </c>
      <c r="J10536" s="282">
        <v>15</v>
      </c>
      <c r="K10536" s="282">
        <v>0</v>
      </c>
    </row>
    <row r="10537" spans="1:11" x14ac:dyDescent="0.3">
      <c r="A10537" s="281" t="s">
        <v>2116</v>
      </c>
      <c r="B10537" s="281">
        <v>33</v>
      </c>
      <c r="C10537" s="24" t="str">
        <f t="shared" si="164"/>
        <v>erica33</v>
      </c>
      <c r="D10537" s="281">
        <v>312</v>
      </c>
      <c r="E10537" s="281">
        <v>146</v>
      </c>
      <c r="F10537" s="281">
        <v>4136</v>
      </c>
      <c r="G10537" s="24">
        <v>100</v>
      </c>
      <c r="H10537" s="24">
        <v>0</v>
      </c>
      <c r="I10537" s="24">
        <v>0</v>
      </c>
      <c r="J10537" s="282">
        <v>15</v>
      </c>
      <c r="K10537" s="282">
        <v>0</v>
      </c>
    </row>
    <row r="10538" spans="1:11" x14ac:dyDescent="0.3">
      <c r="A10538" s="281" t="s">
        <v>2116</v>
      </c>
      <c r="B10538" s="281">
        <v>34</v>
      </c>
      <c r="C10538" s="24" t="str">
        <f t="shared" si="164"/>
        <v>erica34</v>
      </c>
      <c r="D10538" s="281">
        <v>316</v>
      </c>
      <c r="E10538" s="281">
        <v>148</v>
      </c>
      <c r="F10538" s="281">
        <v>4186</v>
      </c>
      <c r="G10538" s="24">
        <v>100</v>
      </c>
      <c r="H10538" s="24">
        <v>0</v>
      </c>
      <c r="I10538" s="24">
        <v>0</v>
      </c>
      <c r="J10538" s="282">
        <v>15</v>
      </c>
      <c r="K10538" s="282">
        <v>0</v>
      </c>
    </row>
    <row r="10539" spans="1:11" x14ac:dyDescent="0.3">
      <c r="A10539" s="281" t="s">
        <v>2116</v>
      </c>
      <c r="B10539" s="281">
        <v>35</v>
      </c>
      <c r="C10539" s="24" t="str">
        <f t="shared" si="164"/>
        <v>erica35</v>
      </c>
      <c r="D10539" s="281">
        <v>320</v>
      </c>
      <c r="E10539" s="281">
        <v>150</v>
      </c>
      <c r="F10539" s="281">
        <v>4236</v>
      </c>
      <c r="G10539" s="24">
        <v>100</v>
      </c>
      <c r="H10539" s="24">
        <v>0</v>
      </c>
      <c r="I10539" s="24">
        <v>0</v>
      </c>
      <c r="J10539" s="282">
        <v>15</v>
      </c>
      <c r="K10539" s="282">
        <v>0</v>
      </c>
    </row>
    <row r="10540" spans="1:11" x14ac:dyDescent="0.3">
      <c r="A10540" s="281" t="s">
        <v>2116</v>
      </c>
      <c r="B10540" s="281">
        <v>36</v>
      </c>
      <c r="C10540" s="24" t="str">
        <f t="shared" si="164"/>
        <v>erica36</v>
      </c>
      <c r="D10540" s="281">
        <v>324</v>
      </c>
      <c r="E10540" s="281">
        <v>152</v>
      </c>
      <c r="F10540" s="281">
        <v>4286</v>
      </c>
      <c r="G10540" s="24">
        <v>100</v>
      </c>
      <c r="H10540" s="24">
        <v>0</v>
      </c>
      <c r="I10540" s="24">
        <v>0</v>
      </c>
      <c r="J10540" s="282">
        <v>15</v>
      </c>
      <c r="K10540" s="282">
        <v>0</v>
      </c>
    </row>
    <row r="10541" spans="1:11" x14ac:dyDescent="0.3">
      <c r="A10541" s="281" t="s">
        <v>2116</v>
      </c>
      <c r="B10541" s="281">
        <v>37</v>
      </c>
      <c r="C10541" s="24" t="str">
        <f t="shared" si="164"/>
        <v>erica37</v>
      </c>
      <c r="D10541" s="281">
        <v>328</v>
      </c>
      <c r="E10541" s="281">
        <v>154</v>
      </c>
      <c r="F10541" s="281">
        <v>4337</v>
      </c>
      <c r="G10541" s="24">
        <v>100</v>
      </c>
      <c r="H10541" s="24">
        <v>0</v>
      </c>
      <c r="I10541" s="24">
        <v>0</v>
      </c>
      <c r="J10541" s="282">
        <v>15</v>
      </c>
      <c r="K10541" s="282">
        <v>0</v>
      </c>
    </row>
    <row r="10542" spans="1:11" x14ac:dyDescent="0.3">
      <c r="A10542" s="281" t="s">
        <v>2116</v>
      </c>
      <c r="B10542" s="281">
        <v>38</v>
      </c>
      <c r="C10542" s="24" t="str">
        <f t="shared" si="164"/>
        <v>erica38</v>
      </c>
      <c r="D10542" s="281">
        <v>332</v>
      </c>
      <c r="E10542" s="281">
        <v>155</v>
      </c>
      <c r="F10542" s="281">
        <v>4389</v>
      </c>
      <c r="G10542" s="24">
        <v>100</v>
      </c>
      <c r="H10542" s="24">
        <v>0</v>
      </c>
      <c r="I10542" s="24">
        <v>0</v>
      </c>
      <c r="J10542" s="282">
        <v>15</v>
      </c>
      <c r="K10542" s="282">
        <v>0</v>
      </c>
    </row>
    <row r="10543" spans="1:11" x14ac:dyDescent="0.3">
      <c r="A10543" s="281" t="s">
        <v>2116</v>
      </c>
      <c r="B10543" s="281">
        <v>39</v>
      </c>
      <c r="C10543" s="24" t="str">
        <f t="shared" si="164"/>
        <v>erica39</v>
      </c>
      <c r="D10543" s="281">
        <v>336</v>
      </c>
      <c r="E10543" s="281">
        <v>157</v>
      </c>
      <c r="F10543" s="281">
        <v>4441</v>
      </c>
      <c r="G10543" s="24">
        <v>100</v>
      </c>
      <c r="H10543" s="24">
        <v>0</v>
      </c>
      <c r="I10543" s="24">
        <v>0</v>
      </c>
      <c r="J10543" s="282">
        <v>15</v>
      </c>
      <c r="K10543" s="282">
        <v>0</v>
      </c>
    </row>
    <row r="10544" spans="1:11" x14ac:dyDescent="0.3">
      <c r="A10544" s="281" t="s">
        <v>2116</v>
      </c>
      <c r="B10544" s="281">
        <v>40</v>
      </c>
      <c r="C10544" s="24" t="str">
        <f t="shared" si="164"/>
        <v>erica40</v>
      </c>
      <c r="D10544" s="281">
        <v>340</v>
      </c>
      <c r="E10544" s="281">
        <v>159</v>
      </c>
      <c r="F10544" s="281">
        <v>4494</v>
      </c>
      <c r="G10544" s="24">
        <v>100</v>
      </c>
      <c r="H10544" s="24">
        <v>0</v>
      </c>
      <c r="I10544" s="24">
        <v>0</v>
      </c>
      <c r="J10544" s="282">
        <v>15</v>
      </c>
      <c r="K10544" s="282">
        <v>0</v>
      </c>
    </row>
    <row r="10545" spans="1:11" x14ac:dyDescent="0.3">
      <c r="A10545" s="281" t="s">
        <v>2116</v>
      </c>
      <c r="B10545" s="281">
        <v>41</v>
      </c>
      <c r="C10545" s="24" t="str">
        <f t="shared" si="164"/>
        <v>erica41</v>
      </c>
      <c r="D10545" s="281">
        <v>371</v>
      </c>
      <c r="E10545" s="281">
        <v>174</v>
      </c>
      <c r="F10545" s="281">
        <v>4930</v>
      </c>
      <c r="G10545" s="24">
        <v>100</v>
      </c>
      <c r="H10545" s="24">
        <v>0</v>
      </c>
      <c r="I10545" s="24">
        <v>0</v>
      </c>
      <c r="J10545" s="282">
        <v>15</v>
      </c>
      <c r="K10545" s="282">
        <v>0</v>
      </c>
    </row>
    <row r="10546" spans="1:11" x14ac:dyDescent="0.3">
      <c r="A10546" s="281" t="s">
        <v>2116</v>
      </c>
      <c r="B10546" s="281">
        <v>42</v>
      </c>
      <c r="C10546" s="24" t="str">
        <f t="shared" si="164"/>
        <v>erica42</v>
      </c>
      <c r="D10546" s="281">
        <v>376</v>
      </c>
      <c r="E10546" s="281">
        <v>176</v>
      </c>
      <c r="F10546" s="281">
        <v>4989</v>
      </c>
      <c r="G10546" s="24">
        <v>100</v>
      </c>
      <c r="H10546" s="24">
        <v>0</v>
      </c>
      <c r="I10546" s="24">
        <v>0</v>
      </c>
      <c r="J10546" s="282">
        <v>15</v>
      </c>
      <c r="K10546" s="282">
        <v>0</v>
      </c>
    </row>
    <row r="10547" spans="1:11" x14ac:dyDescent="0.3">
      <c r="A10547" s="281" t="s">
        <v>2116</v>
      </c>
      <c r="B10547" s="281">
        <v>43</v>
      </c>
      <c r="C10547" s="24" t="str">
        <f t="shared" si="164"/>
        <v>erica43</v>
      </c>
      <c r="D10547" s="281">
        <v>380</v>
      </c>
      <c r="E10547" s="281">
        <v>178</v>
      </c>
      <c r="F10547" s="281">
        <v>5048</v>
      </c>
      <c r="G10547" s="24">
        <v>100</v>
      </c>
      <c r="H10547" s="24">
        <v>0</v>
      </c>
      <c r="I10547" s="24">
        <v>0</v>
      </c>
      <c r="J10547" s="282">
        <v>15</v>
      </c>
      <c r="K10547" s="282">
        <v>0</v>
      </c>
    </row>
    <row r="10548" spans="1:11" x14ac:dyDescent="0.3">
      <c r="A10548" s="281" t="s">
        <v>2116</v>
      </c>
      <c r="B10548" s="281">
        <v>44</v>
      </c>
      <c r="C10548" s="24" t="str">
        <f t="shared" si="164"/>
        <v>erica44</v>
      </c>
      <c r="D10548" s="281">
        <v>385</v>
      </c>
      <c r="E10548" s="281">
        <v>181</v>
      </c>
      <c r="F10548" s="281">
        <v>5115</v>
      </c>
      <c r="G10548" s="24">
        <v>100</v>
      </c>
      <c r="H10548" s="24">
        <v>0</v>
      </c>
      <c r="I10548" s="24">
        <v>0</v>
      </c>
      <c r="J10548" s="282">
        <v>15</v>
      </c>
      <c r="K10548" s="282">
        <v>0</v>
      </c>
    </row>
    <row r="10549" spans="1:11" x14ac:dyDescent="0.3">
      <c r="A10549" s="281" t="s">
        <v>2116</v>
      </c>
      <c r="B10549" s="281">
        <v>45</v>
      </c>
      <c r="C10549" s="24" t="str">
        <f t="shared" si="164"/>
        <v>erica45</v>
      </c>
      <c r="D10549" s="281">
        <v>390</v>
      </c>
      <c r="E10549" s="281">
        <v>183</v>
      </c>
      <c r="F10549" s="281">
        <v>5180</v>
      </c>
      <c r="G10549" s="24">
        <v>100</v>
      </c>
      <c r="H10549" s="24">
        <v>0</v>
      </c>
      <c r="I10549" s="24">
        <v>0</v>
      </c>
      <c r="J10549" s="282">
        <v>15</v>
      </c>
      <c r="K10549" s="282">
        <v>0</v>
      </c>
    </row>
    <row r="10550" spans="1:11" x14ac:dyDescent="0.3">
      <c r="A10550" s="281" t="s">
        <v>2116</v>
      </c>
      <c r="B10550" s="281">
        <v>46</v>
      </c>
      <c r="C10550" s="24" t="str">
        <f t="shared" si="164"/>
        <v>erica46</v>
      </c>
      <c r="D10550" s="281">
        <v>394</v>
      </c>
      <c r="E10550" s="281">
        <v>185</v>
      </c>
      <c r="F10550" s="281">
        <v>5242</v>
      </c>
      <c r="G10550" s="24">
        <v>100</v>
      </c>
      <c r="H10550" s="24">
        <v>0</v>
      </c>
      <c r="I10550" s="24">
        <v>0</v>
      </c>
      <c r="J10550" s="282">
        <v>15</v>
      </c>
      <c r="K10550" s="282">
        <v>0</v>
      </c>
    </row>
    <row r="10551" spans="1:11" x14ac:dyDescent="0.3">
      <c r="A10551" s="281" t="s">
        <v>2116</v>
      </c>
      <c r="B10551" s="281">
        <v>47</v>
      </c>
      <c r="C10551" s="24" t="str">
        <f t="shared" si="164"/>
        <v>erica47</v>
      </c>
      <c r="D10551" s="281">
        <v>399</v>
      </c>
      <c r="E10551" s="281">
        <v>187</v>
      </c>
      <c r="F10551" s="281">
        <v>5308</v>
      </c>
      <c r="G10551" s="24">
        <v>100</v>
      </c>
      <c r="H10551" s="24">
        <v>0</v>
      </c>
      <c r="I10551" s="24">
        <v>0</v>
      </c>
      <c r="J10551" s="282">
        <v>15</v>
      </c>
      <c r="K10551" s="282">
        <v>0</v>
      </c>
    </row>
    <row r="10552" spans="1:11" x14ac:dyDescent="0.3">
      <c r="A10552" s="281" t="s">
        <v>2116</v>
      </c>
      <c r="B10552" s="281">
        <v>48</v>
      </c>
      <c r="C10552" s="24" t="str">
        <f t="shared" si="164"/>
        <v>erica48</v>
      </c>
      <c r="D10552" s="281">
        <v>404</v>
      </c>
      <c r="E10552" s="281">
        <v>189</v>
      </c>
      <c r="F10552" s="281">
        <v>5378</v>
      </c>
      <c r="G10552" s="24">
        <v>100</v>
      </c>
      <c r="H10552" s="24">
        <v>0</v>
      </c>
      <c r="I10552" s="24">
        <v>0</v>
      </c>
      <c r="J10552" s="282">
        <v>15</v>
      </c>
      <c r="K10552" s="282">
        <v>0</v>
      </c>
    </row>
    <row r="10553" spans="1:11" x14ac:dyDescent="0.3">
      <c r="A10553" s="281" t="s">
        <v>2116</v>
      </c>
      <c r="B10553" s="281">
        <v>49</v>
      </c>
      <c r="C10553" s="24" t="str">
        <f t="shared" si="164"/>
        <v>erica49</v>
      </c>
      <c r="D10553" s="281">
        <v>409</v>
      </c>
      <c r="E10553" s="281">
        <v>192</v>
      </c>
      <c r="F10553" s="281">
        <v>5442</v>
      </c>
      <c r="G10553" s="24">
        <v>100</v>
      </c>
      <c r="H10553" s="24">
        <v>0</v>
      </c>
      <c r="I10553" s="24">
        <v>0</v>
      </c>
      <c r="J10553" s="282">
        <v>15</v>
      </c>
      <c r="K10553" s="282">
        <v>0</v>
      </c>
    </row>
    <row r="10554" spans="1:11" x14ac:dyDescent="0.3">
      <c r="A10554" s="281" t="s">
        <v>2116</v>
      </c>
      <c r="B10554" s="281">
        <v>50</v>
      </c>
      <c r="C10554" s="24" t="str">
        <f t="shared" si="164"/>
        <v>erica50</v>
      </c>
      <c r="D10554" s="281">
        <v>414</v>
      </c>
      <c r="E10554" s="281">
        <v>194</v>
      </c>
      <c r="F10554" s="281">
        <v>5514</v>
      </c>
      <c r="G10554" s="24">
        <v>100</v>
      </c>
      <c r="H10554" s="24">
        <v>0</v>
      </c>
      <c r="I10554" s="24">
        <v>0</v>
      </c>
      <c r="J10554" s="282">
        <v>15</v>
      </c>
      <c r="K10554" s="282">
        <v>0</v>
      </c>
    </row>
    <row r="10555" spans="1:11" x14ac:dyDescent="0.3">
      <c r="A10555" s="281" t="s">
        <v>2116</v>
      </c>
      <c r="B10555" s="281">
        <v>51</v>
      </c>
      <c r="C10555" s="24" t="str">
        <f t="shared" si="164"/>
        <v>erica51</v>
      </c>
      <c r="D10555" s="281">
        <v>452</v>
      </c>
      <c r="E10555" s="281">
        <v>212</v>
      </c>
      <c r="F10555" s="281">
        <v>6001</v>
      </c>
      <c r="G10555" s="24">
        <v>100</v>
      </c>
      <c r="H10555" s="24">
        <v>0</v>
      </c>
      <c r="I10555" s="24">
        <v>0</v>
      </c>
      <c r="J10555" s="282">
        <v>15</v>
      </c>
      <c r="K10555" s="282">
        <v>0</v>
      </c>
    </row>
    <row r="10556" spans="1:11" x14ac:dyDescent="0.3">
      <c r="A10556" s="281" t="s">
        <v>2116</v>
      </c>
      <c r="B10556" s="281">
        <v>52</v>
      </c>
      <c r="C10556" s="24" t="str">
        <f t="shared" si="164"/>
        <v>erica52</v>
      </c>
      <c r="D10556" s="281">
        <v>458</v>
      </c>
      <c r="E10556" s="281">
        <v>215</v>
      </c>
      <c r="F10556" s="281">
        <v>6073</v>
      </c>
      <c r="G10556" s="24">
        <v>100</v>
      </c>
      <c r="H10556" s="24">
        <v>0</v>
      </c>
      <c r="I10556" s="24">
        <v>0</v>
      </c>
      <c r="J10556" s="282">
        <v>15</v>
      </c>
      <c r="K10556" s="282">
        <v>0</v>
      </c>
    </row>
    <row r="10557" spans="1:11" x14ac:dyDescent="0.3">
      <c r="A10557" s="281" t="s">
        <v>2116</v>
      </c>
      <c r="B10557" s="281">
        <v>53</v>
      </c>
      <c r="C10557" s="24" t="str">
        <f t="shared" si="164"/>
        <v>erica53</v>
      </c>
      <c r="D10557" s="281">
        <v>463</v>
      </c>
      <c r="E10557" s="281">
        <v>217</v>
      </c>
      <c r="F10557" s="281">
        <v>6150</v>
      </c>
      <c r="G10557" s="24">
        <v>100</v>
      </c>
      <c r="H10557" s="24">
        <v>0</v>
      </c>
      <c r="I10557" s="24">
        <v>0</v>
      </c>
      <c r="J10557" s="282">
        <v>15</v>
      </c>
      <c r="K10557" s="282">
        <v>0</v>
      </c>
    </row>
    <row r="10558" spans="1:11" x14ac:dyDescent="0.3">
      <c r="A10558" s="281" t="s">
        <v>2116</v>
      </c>
      <c r="B10558" s="281">
        <v>54</v>
      </c>
      <c r="C10558" s="24" t="str">
        <f t="shared" si="164"/>
        <v>erica54</v>
      </c>
      <c r="D10558" s="281">
        <v>469</v>
      </c>
      <c r="E10558" s="281">
        <v>220</v>
      </c>
      <c r="F10558" s="281">
        <v>6231</v>
      </c>
      <c r="G10558" s="24">
        <v>100</v>
      </c>
      <c r="H10558" s="24">
        <v>0</v>
      </c>
      <c r="I10558" s="24">
        <v>0</v>
      </c>
      <c r="J10558" s="282">
        <v>15</v>
      </c>
      <c r="K10558" s="282">
        <v>0</v>
      </c>
    </row>
    <row r="10559" spans="1:11" x14ac:dyDescent="0.3">
      <c r="A10559" s="281" t="s">
        <v>2116</v>
      </c>
      <c r="B10559" s="281">
        <v>55</v>
      </c>
      <c r="C10559" s="24" t="str">
        <f t="shared" si="164"/>
        <v>erica55</v>
      </c>
      <c r="D10559" s="281">
        <v>474</v>
      </c>
      <c r="E10559" s="281">
        <v>222</v>
      </c>
      <c r="F10559" s="281">
        <v>6306</v>
      </c>
      <c r="G10559" s="24">
        <v>100</v>
      </c>
      <c r="H10559" s="24">
        <v>0</v>
      </c>
      <c r="I10559" s="24">
        <v>0</v>
      </c>
      <c r="J10559" s="282">
        <v>15</v>
      </c>
      <c r="K10559" s="282">
        <v>0</v>
      </c>
    </row>
    <row r="10560" spans="1:11" x14ac:dyDescent="0.3">
      <c r="A10560" s="281" t="s">
        <v>2116</v>
      </c>
      <c r="B10560" s="281">
        <v>56</v>
      </c>
      <c r="C10560" s="24" t="str">
        <f t="shared" si="164"/>
        <v>erica56</v>
      </c>
      <c r="D10560" s="281">
        <v>480</v>
      </c>
      <c r="E10560" s="281">
        <v>225</v>
      </c>
      <c r="F10560" s="281">
        <v>6389</v>
      </c>
      <c r="G10560" s="24">
        <v>100</v>
      </c>
      <c r="H10560" s="24">
        <v>0</v>
      </c>
      <c r="I10560" s="24">
        <v>0</v>
      </c>
      <c r="J10560" s="282">
        <v>15</v>
      </c>
      <c r="K10560" s="282">
        <v>0</v>
      </c>
    </row>
    <row r="10561" spans="1:11" x14ac:dyDescent="0.3">
      <c r="A10561" s="281" t="s">
        <v>2116</v>
      </c>
      <c r="B10561" s="281">
        <v>57</v>
      </c>
      <c r="C10561" s="24" t="str">
        <f t="shared" si="164"/>
        <v>erica57</v>
      </c>
      <c r="D10561" s="281">
        <v>486</v>
      </c>
      <c r="E10561" s="281">
        <v>228</v>
      </c>
      <c r="F10561" s="281">
        <v>6470</v>
      </c>
      <c r="G10561" s="24">
        <v>100</v>
      </c>
      <c r="H10561" s="24">
        <v>0</v>
      </c>
      <c r="I10561" s="24">
        <v>0</v>
      </c>
      <c r="J10561" s="282">
        <v>15</v>
      </c>
      <c r="K10561" s="282">
        <v>0</v>
      </c>
    </row>
    <row r="10562" spans="1:11" x14ac:dyDescent="0.3">
      <c r="A10562" s="281" t="s">
        <v>2116</v>
      </c>
      <c r="B10562" s="281">
        <v>58</v>
      </c>
      <c r="C10562" s="24" t="str">
        <f t="shared" si="164"/>
        <v>erica58</v>
      </c>
      <c r="D10562" s="281">
        <v>492</v>
      </c>
      <c r="E10562" s="281">
        <v>231</v>
      </c>
      <c r="F10562" s="281">
        <v>6547</v>
      </c>
      <c r="G10562" s="24">
        <v>100</v>
      </c>
      <c r="H10562" s="24">
        <v>0</v>
      </c>
      <c r="I10562" s="24">
        <v>0</v>
      </c>
      <c r="J10562" s="282">
        <v>15</v>
      </c>
      <c r="K10562" s="282">
        <v>0</v>
      </c>
    </row>
    <row r="10563" spans="1:11" x14ac:dyDescent="0.3">
      <c r="A10563" s="281" t="s">
        <v>2116</v>
      </c>
      <c r="B10563" s="281">
        <v>59</v>
      </c>
      <c r="C10563" s="24" t="str">
        <f t="shared" si="164"/>
        <v>erica59</v>
      </c>
      <c r="D10563" s="281">
        <v>498</v>
      </c>
      <c r="E10563" s="281">
        <v>233</v>
      </c>
      <c r="F10563" s="281">
        <v>6631</v>
      </c>
      <c r="G10563" s="24">
        <v>100</v>
      </c>
      <c r="H10563" s="24">
        <v>0</v>
      </c>
      <c r="I10563" s="24">
        <v>0</v>
      </c>
      <c r="J10563" s="282">
        <v>15</v>
      </c>
      <c r="K10563" s="282">
        <v>0</v>
      </c>
    </row>
    <row r="10564" spans="1:11" x14ac:dyDescent="0.3">
      <c r="A10564" s="281" t="s">
        <v>2116</v>
      </c>
      <c r="B10564" s="281">
        <v>60</v>
      </c>
      <c r="C10564" s="24" t="str">
        <f t="shared" si="164"/>
        <v>erica60</v>
      </c>
      <c r="D10564" s="281">
        <v>503</v>
      </c>
      <c r="E10564" s="281">
        <v>236</v>
      </c>
      <c r="F10564" s="281">
        <v>6718</v>
      </c>
      <c r="G10564" s="24">
        <v>100</v>
      </c>
      <c r="H10564" s="24">
        <v>0</v>
      </c>
      <c r="I10564" s="24">
        <v>0</v>
      </c>
      <c r="J10564" s="282">
        <v>15</v>
      </c>
      <c r="K10564" s="282">
        <v>0</v>
      </c>
    </row>
    <row r="10565" spans="1:11" x14ac:dyDescent="0.3">
      <c r="A10565" s="281" t="s">
        <v>2116</v>
      </c>
      <c r="B10565" s="281">
        <v>61</v>
      </c>
      <c r="C10565" s="24" t="str">
        <f t="shared" si="164"/>
        <v>erica61</v>
      </c>
      <c r="D10565" s="281">
        <v>550</v>
      </c>
      <c r="E10565" s="281">
        <v>258</v>
      </c>
      <c r="F10565" s="281">
        <v>7391</v>
      </c>
      <c r="G10565" s="24">
        <v>100</v>
      </c>
      <c r="H10565" s="24">
        <v>0</v>
      </c>
      <c r="I10565" s="24">
        <v>0</v>
      </c>
      <c r="J10565" s="282">
        <v>15</v>
      </c>
      <c r="K10565" s="282">
        <v>0</v>
      </c>
    </row>
    <row r="10566" spans="1:11" x14ac:dyDescent="0.3">
      <c r="A10566" s="281" t="s">
        <v>2116</v>
      </c>
      <c r="B10566" s="281">
        <v>62</v>
      </c>
      <c r="C10566" s="24" t="str">
        <f t="shared" ref="C10566:C10629" si="165">A10566&amp;B10566</f>
        <v>erica62</v>
      </c>
      <c r="D10566" s="281">
        <v>556</v>
      </c>
      <c r="E10566" s="281">
        <v>261</v>
      </c>
      <c r="F10566" s="281">
        <v>7489</v>
      </c>
      <c r="G10566" s="24">
        <v>100</v>
      </c>
      <c r="H10566" s="24">
        <v>0</v>
      </c>
      <c r="I10566" s="24">
        <v>0</v>
      </c>
      <c r="J10566" s="282">
        <v>15</v>
      </c>
      <c r="K10566" s="282">
        <v>0</v>
      </c>
    </row>
    <row r="10567" spans="1:11" x14ac:dyDescent="0.3">
      <c r="A10567" s="281" t="s">
        <v>2116</v>
      </c>
      <c r="B10567" s="281">
        <v>63</v>
      </c>
      <c r="C10567" s="24" t="str">
        <f t="shared" si="165"/>
        <v>erica63</v>
      </c>
      <c r="D10567" s="281">
        <v>563</v>
      </c>
      <c r="E10567" s="281">
        <v>264</v>
      </c>
      <c r="F10567" s="281">
        <v>7599</v>
      </c>
      <c r="G10567" s="24">
        <v>100</v>
      </c>
      <c r="H10567" s="24">
        <v>0</v>
      </c>
      <c r="I10567" s="24">
        <v>0</v>
      </c>
      <c r="J10567" s="282">
        <v>15</v>
      </c>
      <c r="K10567" s="282">
        <v>0</v>
      </c>
    </row>
    <row r="10568" spans="1:11" x14ac:dyDescent="0.3">
      <c r="A10568" s="281" t="s">
        <v>2116</v>
      </c>
      <c r="B10568" s="281">
        <v>64</v>
      </c>
      <c r="C10568" s="24" t="str">
        <f t="shared" si="165"/>
        <v>erica64</v>
      </c>
      <c r="D10568" s="281">
        <v>570</v>
      </c>
      <c r="E10568" s="281">
        <v>267</v>
      </c>
      <c r="F10568" s="281">
        <v>7690</v>
      </c>
      <c r="G10568" s="24">
        <v>100</v>
      </c>
      <c r="H10568" s="24">
        <v>0</v>
      </c>
      <c r="I10568" s="24">
        <v>0</v>
      </c>
      <c r="J10568" s="282">
        <v>15</v>
      </c>
      <c r="K10568" s="282">
        <v>0</v>
      </c>
    </row>
    <row r="10569" spans="1:11" x14ac:dyDescent="0.3">
      <c r="A10569" s="281" t="s">
        <v>2116</v>
      </c>
      <c r="B10569" s="281">
        <v>65</v>
      </c>
      <c r="C10569" s="24" t="str">
        <f t="shared" si="165"/>
        <v>erica65</v>
      </c>
      <c r="D10569" s="281">
        <v>576</v>
      </c>
      <c r="E10569" s="281">
        <v>270</v>
      </c>
      <c r="F10569" s="281">
        <v>7792</v>
      </c>
      <c r="G10569" s="24">
        <v>100</v>
      </c>
      <c r="H10569" s="24">
        <v>0</v>
      </c>
      <c r="I10569" s="24">
        <v>0</v>
      </c>
      <c r="J10569" s="282">
        <v>15</v>
      </c>
      <c r="K10569" s="282">
        <v>0</v>
      </c>
    </row>
    <row r="10570" spans="1:11" x14ac:dyDescent="0.3">
      <c r="A10570" s="281" t="s">
        <v>2116</v>
      </c>
      <c r="B10570" s="281">
        <v>66</v>
      </c>
      <c r="C10570" s="24" t="str">
        <f t="shared" si="165"/>
        <v>erica66</v>
      </c>
      <c r="D10570" s="281">
        <v>583</v>
      </c>
      <c r="E10570" s="281">
        <v>274</v>
      </c>
      <c r="F10570" s="281">
        <v>7894</v>
      </c>
      <c r="G10570" s="24">
        <v>100</v>
      </c>
      <c r="H10570" s="24">
        <v>0</v>
      </c>
      <c r="I10570" s="24">
        <v>0</v>
      </c>
      <c r="J10570" s="282">
        <v>15</v>
      </c>
      <c r="K10570" s="282">
        <v>0</v>
      </c>
    </row>
    <row r="10571" spans="1:11" x14ac:dyDescent="0.3">
      <c r="A10571" s="281" t="s">
        <v>2116</v>
      </c>
      <c r="B10571" s="281">
        <v>67</v>
      </c>
      <c r="C10571" s="24" t="str">
        <f t="shared" si="165"/>
        <v>erica67</v>
      </c>
      <c r="D10571" s="281">
        <v>590</v>
      </c>
      <c r="E10571" s="281">
        <v>277</v>
      </c>
      <c r="F10571" s="281">
        <v>8004</v>
      </c>
      <c r="G10571" s="24">
        <v>100</v>
      </c>
      <c r="H10571" s="24">
        <v>0</v>
      </c>
      <c r="I10571" s="24">
        <v>0</v>
      </c>
      <c r="J10571" s="282">
        <v>15</v>
      </c>
      <c r="K10571" s="282">
        <v>0</v>
      </c>
    </row>
    <row r="10572" spans="1:11" x14ac:dyDescent="0.3">
      <c r="A10572" s="281" t="s">
        <v>2116</v>
      </c>
      <c r="B10572" s="281">
        <v>68</v>
      </c>
      <c r="C10572" s="24" t="str">
        <f t="shared" si="165"/>
        <v>erica68</v>
      </c>
      <c r="D10572" s="281">
        <v>597</v>
      </c>
      <c r="E10572" s="281">
        <v>280</v>
      </c>
      <c r="F10572" s="281">
        <v>8100</v>
      </c>
      <c r="G10572" s="24">
        <v>100</v>
      </c>
      <c r="H10572" s="24">
        <v>0</v>
      </c>
      <c r="I10572" s="24">
        <v>0</v>
      </c>
      <c r="J10572" s="282">
        <v>15</v>
      </c>
      <c r="K10572" s="282">
        <v>0</v>
      </c>
    </row>
    <row r="10573" spans="1:11" x14ac:dyDescent="0.3">
      <c r="A10573" s="281" t="s">
        <v>2116</v>
      </c>
      <c r="B10573" s="281">
        <v>69</v>
      </c>
      <c r="C10573" s="24" t="str">
        <f t="shared" si="165"/>
        <v>erica69</v>
      </c>
      <c r="D10573" s="281">
        <v>604</v>
      </c>
      <c r="E10573" s="281">
        <v>283</v>
      </c>
      <c r="F10573" s="281">
        <v>8207</v>
      </c>
      <c r="G10573" s="24">
        <v>100</v>
      </c>
      <c r="H10573" s="24">
        <v>0</v>
      </c>
      <c r="I10573" s="24">
        <v>0</v>
      </c>
      <c r="J10573" s="282">
        <v>15</v>
      </c>
      <c r="K10573" s="282">
        <v>0</v>
      </c>
    </row>
    <row r="10574" spans="1:11" x14ac:dyDescent="0.3">
      <c r="A10574" s="281" t="s">
        <v>2116</v>
      </c>
      <c r="B10574" s="281">
        <v>70</v>
      </c>
      <c r="C10574" s="24" t="str">
        <f t="shared" si="165"/>
        <v>erica70</v>
      </c>
      <c r="D10574" s="281">
        <v>611</v>
      </c>
      <c r="E10574" s="281">
        <v>287</v>
      </c>
      <c r="F10574" s="281">
        <v>8305</v>
      </c>
      <c r="G10574" s="24">
        <v>100</v>
      </c>
      <c r="H10574" s="24">
        <v>0</v>
      </c>
      <c r="I10574" s="24">
        <v>0</v>
      </c>
      <c r="J10574" s="282">
        <v>15</v>
      </c>
      <c r="K10574" s="282">
        <v>0</v>
      </c>
    </row>
    <row r="10575" spans="1:11" x14ac:dyDescent="0.3">
      <c r="A10575" s="281" t="s">
        <v>2116</v>
      </c>
      <c r="B10575" s="281">
        <v>71</v>
      </c>
      <c r="C10575" s="24" t="str">
        <f t="shared" si="165"/>
        <v>erica71</v>
      </c>
      <c r="D10575" s="281">
        <v>668</v>
      </c>
      <c r="E10575" s="281">
        <v>313</v>
      </c>
      <c r="F10575" s="281">
        <v>9063</v>
      </c>
      <c r="G10575" s="24">
        <v>100</v>
      </c>
      <c r="H10575" s="24">
        <v>0</v>
      </c>
      <c r="I10575" s="24">
        <v>0</v>
      </c>
      <c r="J10575" s="282">
        <v>15</v>
      </c>
      <c r="K10575" s="282">
        <v>0</v>
      </c>
    </row>
    <row r="10576" spans="1:11" x14ac:dyDescent="0.3">
      <c r="A10576" s="281" t="s">
        <v>2116</v>
      </c>
      <c r="B10576" s="281">
        <v>72</v>
      </c>
      <c r="C10576" s="24" t="str">
        <f t="shared" si="165"/>
        <v>erica72</v>
      </c>
      <c r="D10576" s="281">
        <v>675</v>
      </c>
      <c r="E10576" s="281">
        <v>317</v>
      </c>
      <c r="F10576" s="281">
        <v>9171</v>
      </c>
      <c r="G10576" s="24">
        <v>100</v>
      </c>
      <c r="H10576" s="24">
        <v>0</v>
      </c>
      <c r="I10576" s="24">
        <v>0</v>
      </c>
      <c r="J10576" s="282">
        <v>15</v>
      </c>
      <c r="K10576" s="282">
        <v>0</v>
      </c>
    </row>
    <row r="10577" spans="1:11" x14ac:dyDescent="0.3">
      <c r="A10577" s="281" t="s">
        <v>2116</v>
      </c>
      <c r="B10577" s="281">
        <v>73</v>
      </c>
      <c r="C10577" s="24" t="str">
        <f t="shared" si="165"/>
        <v>erica73</v>
      </c>
      <c r="D10577" s="281">
        <v>683</v>
      </c>
      <c r="E10577" s="281">
        <v>321</v>
      </c>
      <c r="F10577" s="281">
        <v>9299</v>
      </c>
      <c r="G10577" s="24">
        <v>100</v>
      </c>
      <c r="H10577" s="24">
        <v>0</v>
      </c>
      <c r="I10577" s="24">
        <v>0</v>
      </c>
      <c r="J10577" s="282">
        <v>15</v>
      </c>
      <c r="K10577" s="282">
        <v>0</v>
      </c>
    </row>
    <row r="10578" spans="1:11" x14ac:dyDescent="0.3">
      <c r="A10578" s="281" t="s">
        <v>2116</v>
      </c>
      <c r="B10578" s="281">
        <v>74</v>
      </c>
      <c r="C10578" s="24" t="str">
        <f t="shared" si="165"/>
        <v>erica74</v>
      </c>
      <c r="D10578" s="281">
        <v>691</v>
      </c>
      <c r="E10578" s="281">
        <v>324</v>
      </c>
      <c r="F10578" s="281">
        <v>9410</v>
      </c>
      <c r="G10578" s="24">
        <v>100</v>
      </c>
      <c r="H10578" s="24">
        <v>0</v>
      </c>
      <c r="I10578" s="24">
        <v>0</v>
      </c>
      <c r="J10578" s="282">
        <v>15</v>
      </c>
      <c r="K10578" s="282">
        <v>0</v>
      </c>
    </row>
    <row r="10579" spans="1:11" x14ac:dyDescent="0.3">
      <c r="A10579" s="281" t="s">
        <v>2116</v>
      </c>
      <c r="B10579" s="281">
        <v>75</v>
      </c>
      <c r="C10579" s="24" t="str">
        <f t="shared" si="165"/>
        <v>erica75</v>
      </c>
      <c r="D10579" s="281">
        <v>699</v>
      </c>
      <c r="E10579" s="281">
        <v>328</v>
      </c>
      <c r="F10579" s="281">
        <v>9535</v>
      </c>
      <c r="G10579" s="24">
        <v>100</v>
      </c>
      <c r="H10579" s="24">
        <v>0</v>
      </c>
      <c r="I10579" s="24">
        <v>0</v>
      </c>
      <c r="J10579" s="282">
        <v>15</v>
      </c>
      <c r="K10579" s="282">
        <v>0</v>
      </c>
    </row>
    <row r="10580" spans="1:11" x14ac:dyDescent="0.3">
      <c r="A10580" s="281" t="s">
        <v>2116</v>
      </c>
      <c r="B10580" s="281">
        <v>76</v>
      </c>
      <c r="C10580" s="24" t="str">
        <f t="shared" si="165"/>
        <v>erica76</v>
      </c>
      <c r="D10580" s="281">
        <v>708</v>
      </c>
      <c r="E10580" s="281">
        <v>332</v>
      </c>
      <c r="F10580" s="281">
        <v>9649</v>
      </c>
      <c r="G10580" s="24">
        <v>100</v>
      </c>
      <c r="H10580" s="24">
        <v>0</v>
      </c>
      <c r="I10580" s="24">
        <v>0</v>
      </c>
      <c r="J10580" s="282">
        <v>15</v>
      </c>
      <c r="K10580" s="282">
        <v>0</v>
      </c>
    </row>
    <row r="10581" spans="1:11" x14ac:dyDescent="0.3">
      <c r="A10581" s="281" t="s">
        <v>2116</v>
      </c>
      <c r="B10581" s="281">
        <v>77</v>
      </c>
      <c r="C10581" s="24" t="str">
        <f t="shared" si="165"/>
        <v>erica77</v>
      </c>
      <c r="D10581" s="281">
        <v>716</v>
      </c>
      <c r="E10581" s="281">
        <v>336</v>
      </c>
      <c r="F10581" s="281">
        <v>9783</v>
      </c>
      <c r="G10581" s="24">
        <v>100</v>
      </c>
      <c r="H10581" s="24">
        <v>0</v>
      </c>
      <c r="I10581" s="24">
        <v>0</v>
      </c>
      <c r="J10581" s="282">
        <v>15</v>
      </c>
      <c r="K10581" s="282">
        <v>0</v>
      </c>
    </row>
    <row r="10582" spans="1:11" x14ac:dyDescent="0.3">
      <c r="A10582" s="281" t="s">
        <v>2116</v>
      </c>
      <c r="B10582" s="281">
        <v>78</v>
      </c>
      <c r="C10582" s="24" t="str">
        <f t="shared" si="165"/>
        <v>erica78</v>
      </c>
      <c r="D10582" s="281">
        <v>724</v>
      </c>
      <c r="E10582" s="281">
        <v>340</v>
      </c>
      <c r="F10582" s="281">
        <v>9900</v>
      </c>
      <c r="G10582" s="24">
        <v>100</v>
      </c>
      <c r="H10582" s="24">
        <v>0</v>
      </c>
      <c r="I10582" s="24">
        <v>0</v>
      </c>
      <c r="J10582" s="282">
        <v>15</v>
      </c>
      <c r="K10582" s="282">
        <v>0</v>
      </c>
    </row>
    <row r="10583" spans="1:11" x14ac:dyDescent="0.3">
      <c r="A10583" s="281" t="s">
        <v>2116</v>
      </c>
      <c r="B10583" s="281">
        <v>79</v>
      </c>
      <c r="C10583" s="24" t="str">
        <f t="shared" si="165"/>
        <v>erica79</v>
      </c>
      <c r="D10583" s="281">
        <v>733</v>
      </c>
      <c r="E10583" s="281">
        <v>344</v>
      </c>
      <c r="F10583" s="281">
        <v>10031</v>
      </c>
      <c r="G10583" s="24">
        <v>100</v>
      </c>
      <c r="H10583" s="24">
        <v>0</v>
      </c>
      <c r="I10583" s="24">
        <v>0</v>
      </c>
      <c r="J10583" s="282">
        <v>15</v>
      </c>
      <c r="K10583" s="282">
        <v>0</v>
      </c>
    </row>
    <row r="10584" spans="1:11" x14ac:dyDescent="0.3">
      <c r="A10584" s="281" t="s">
        <v>2116</v>
      </c>
      <c r="B10584" s="281">
        <v>80</v>
      </c>
      <c r="C10584" s="24" t="str">
        <f t="shared" si="165"/>
        <v>erica80</v>
      </c>
      <c r="D10584" s="281">
        <v>741</v>
      </c>
      <c r="E10584" s="281">
        <v>348</v>
      </c>
      <c r="F10584" s="281">
        <v>10151</v>
      </c>
      <c r="G10584" s="24">
        <v>100</v>
      </c>
      <c r="H10584" s="24">
        <v>0</v>
      </c>
      <c r="I10584" s="24">
        <v>0</v>
      </c>
      <c r="J10584" s="282">
        <v>15</v>
      </c>
      <c r="K10584" s="282">
        <v>0</v>
      </c>
    </row>
    <row r="10585" spans="1:11" x14ac:dyDescent="0.3">
      <c r="A10585" s="281" t="s">
        <v>2116</v>
      </c>
      <c r="B10585" s="281">
        <v>81</v>
      </c>
      <c r="C10585" s="24" t="str">
        <f t="shared" si="165"/>
        <v>erica81</v>
      </c>
      <c r="D10585" s="281">
        <v>809</v>
      </c>
      <c r="E10585" s="281">
        <v>380</v>
      </c>
      <c r="F10585" s="281">
        <v>11217</v>
      </c>
      <c r="G10585" s="24">
        <v>100</v>
      </c>
      <c r="H10585" s="24">
        <v>0</v>
      </c>
      <c r="I10585" s="24">
        <v>0</v>
      </c>
      <c r="J10585" s="282">
        <v>15</v>
      </c>
      <c r="K10585" s="282">
        <v>0</v>
      </c>
    </row>
    <row r="10586" spans="1:11" x14ac:dyDescent="0.3">
      <c r="A10586" s="281" t="s">
        <v>2116</v>
      </c>
      <c r="B10586" s="281">
        <v>82</v>
      </c>
      <c r="C10586" s="24" t="str">
        <f t="shared" si="165"/>
        <v>erica82</v>
      </c>
      <c r="D10586" s="281">
        <v>819</v>
      </c>
      <c r="E10586" s="281">
        <v>384</v>
      </c>
      <c r="F10586" s="281">
        <v>11352</v>
      </c>
      <c r="G10586" s="24">
        <v>100</v>
      </c>
      <c r="H10586" s="24">
        <v>0</v>
      </c>
      <c r="I10586" s="24">
        <v>0</v>
      </c>
      <c r="J10586" s="282">
        <v>15</v>
      </c>
      <c r="K10586" s="282">
        <v>0</v>
      </c>
    </row>
    <row r="10587" spans="1:11" x14ac:dyDescent="0.3">
      <c r="A10587" s="281" t="s">
        <v>2116</v>
      </c>
      <c r="B10587" s="281">
        <v>83</v>
      </c>
      <c r="C10587" s="24" t="str">
        <f t="shared" si="165"/>
        <v>erica83</v>
      </c>
      <c r="D10587" s="281">
        <v>828</v>
      </c>
      <c r="E10587" s="281">
        <v>389</v>
      </c>
      <c r="F10587" s="281">
        <v>11509</v>
      </c>
      <c r="G10587" s="24">
        <v>100</v>
      </c>
      <c r="H10587" s="24">
        <v>0</v>
      </c>
      <c r="I10587" s="24">
        <v>0</v>
      </c>
      <c r="J10587" s="282">
        <v>15</v>
      </c>
      <c r="K10587" s="282">
        <v>0</v>
      </c>
    </row>
    <row r="10588" spans="1:11" x14ac:dyDescent="0.3">
      <c r="A10588" s="281" t="s">
        <v>2116</v>
      </c>
      <c r="B10588" s="281">
        <v>84</v>
      </c>
      <c r="C10588" s="24" t="str">
        <f t="shared" si="165"/>
        <v>erica84</v>
      </c>
      <c r="D10588" s="281">
        <v>838</v>
      </c>
      <c r="E10588" s="281">
        <v>393</v>
      </c>
      <c r="F10588" s="281">
        <v>11647</v>
      </c>
      <c r="G10588" s="24">
        <v>100</v>
      </c>
      <c r="H10588" s="24">
        <v>0</v>
      </c>
      <c r="I10588" s="24">
        <v>0</v>
      </c>
      <c r="J10588" s="282">
        <v>15</v>
      </c>
      <c r="K10588" s="282">
        <v>0</v>
      </c>
    </row>
    <row r="10589" spans="1:11" x14ac:dyDescent="0.3">
      <c r="A10589" s="281" t="s">
        <v>2116</v>
      </c>
      <c r="B10589" s="281">
        <v>85</v>
      </c>
      <c r="C10589" s="24" t="str">
        <f t="shared" si="165"/>
        <v>erica85</v>
      </c>
      <c r="D10589" s="281">
        <v>848</v>
      </c>
      <c r="E10589" s="281">
        <v>398</v>
      </c>
      <c r="F10589" s="281">
        <v>11812</v>
      </c>
      <c r="G10589" s="24">
        <v>100</v>
      </c>
      <c r="H10589" s="24">
        <v>0</v>
      </c>
      <c r="I10589" s="24">
        <v>0</v>
      </c>
      <c r="J10589" s="282">
        <v>15</v>
      </c>
      <c r="K10589" s="282">
        <v>0</v>
      </c>
    </row>
    <row r="10590" spans="1:11" x14ac:dyDescent="0.3">
      <c r="A10590" s="281" t="s">
        <v>2116</v>
      </c>
      <c r="B10590" s="281">
        <v>86</v>
      </c>
      <c r="C10590" s="24" t="str">
        <f t="shared" si="165"/>
        <v>erica86</v>
      </c>
      <c r="D10590" s="281">
        <v>857</v>
      </c>
      <c r="E10590" s="281">
        <v>402</v>
      </c>
      <c r="F10590" s="281">
        <v>11953</v>
      </c>
      <c r="G10590" s="24">
        <v>100</v>
      </c>
      <c r="H10590" s="24">
        <v>0</v>
      </c>
      <c r="I10590" s="24">
        <v>0</v>
      </c>
      <c r="J10590" s="282">
        <v>15</v>
      </c>
      <c r="K10590" s="282">
        <v>0</v>
      </c>
    </row>
    <row r="10591" spans="1:11" x14ac:dyDescent="0.3">
      <c r="A10591" s="281" t="s">
        <v>2116</v>
      </c>
      <c r="B10591" s="281">
        <v>87</v>
      </c>
      <c r="C10591" s="24" t="str">
        <f t="shared" si="165"/>
        <v>erica87</v>
      </c>
      <c r="D10591" s="281">
        <v>867</v>
      </c>
      <c r="E10591" s="281">
        <v>407</v>
      </c>
      <c r="F10591" s="281">
        <v>12095</v>
      </c>
      <c r="G10591" s="24">
        <v>100</v>
      </c>
      <c r="H10591" s="24">
        <v>0</v>
      </c>
      <c r="I10591" s="24">
        <v>0</v>
      </c>
      <c r="J10591" s="282">
        <v>15</v>
      </c>
      <c r="K10591" s="282">
        <v>0</v>
      </c>
    </row>
    <row r="10592" spans="1:11" x14ac:dyDescent="0.3">
      <c r="A10592" s="281" t="s">
        <v>2116</v>
      </c>
      <c r="B10592" s="281">
        <v>88</v>
      </c>
      <c r="C10592" s="24" t="str">
        <f t="shared" si="165"/>
        <v>erica88</v>
      </c>
      <c r="D10592" s="281">
        <v>877</v>
      </c>
      <c r="E10592" s="281">
        <v>412</v>
      </c>
      <c r="F10592" s="281">
        <v>12240</v>
      </c>
      <c r="G10592" s="24">
        <v>100</v>
      </c>
      <c r="H10592" s="24">
        <v>0</v>
      </c>
      <c r="I10592" s="24">
        <v>0</v>
      </c>
      <c r="J10592" s="282">
        <v>15</v>
      </c>
      <c r="K10592" s="282">
        <v>0</v>
      </c>
    </row>
    <row r="10593" spans="1:11" x14ac:dyDescent="0.3">
      <c r="A10593" s="281" t="s">
        <v>2116</v>
      </c>
      <c r="B10593" s="281">
        <v>89</v>
      </c>
      <c r="C10593" s="24" t="str">
        <f t="shared" si="165"/>
        <v>erica89</v>
      </c>
      <c r="D10593" s="281">
        <v>887</v>
      </c>
      <c r="E10593" s="281">
        <v>416</v>
      </c>
      <c r="F10593" s="281">
        <v>12426</v>
      </c>
      <c r="G10593" s="24">
        <v>100</v>
      </c>
      <c r="H10593" s="24">
        <v>0</v>
      </c>
      <c r="I10593" s="24">
        <v>0</v>
      </c>
      <c r="J10593" s="282">
        <v>15</v>
      </c>
      <c r="K10593" s="282">
        <v>0</v>
      </c>
    </row>
    <row r="10594" spans="1:11" x14ac:dyDescent="0.3">
      <c r="A10594" s="281" t="s">
        <v>2116</v>
      </c>
      <c r="B10594" s="281">
        <v>90</v>
      </c>
      <c r="C10594" s="24" t="str">
        <f t="shared" si="165"/>
        <v>erica90</v>
      </c>
      <c r="D10594" s="281">
        <v>898</v>
      </c>
      <c r="E10594" s="281">
        <v>421</v>
      </c>
      <c r="F10594" s="281">
        <v>12574</v>
      </c>
      <c r="G10594" s="24">
        <v>100</v>
      </c>
      <c r="H10594" s="24">
        <v>0</v>
      </c>
      <c r="I10594" s="24">
        <v>0</v>
      </c>
      <c r="J10594" s="282">
        <v>15</v>
      </c>
      <c r="K10594" s="282">
        <v>0</v>
      </c>
    </row>
    <row r="10595" spans="1:11" x14ac:dyDescent="0.3">
      <c r="A10595" s="281" t="s">
        <v>2116</v>
      </c>
      <c r="B10595" s="281">
        <v>91</v>
      </c>
      <c r="C10595" s="24" t="str">
        <f t="shared" si="165"/>
        <v>erica91</v>
      </c>
      <c r="D10595" s="281">
        <v>980</v>
      </c>
      <c r="E10595" s="281">
        <v>460</v>
      </c>
      <c r="F10595" s="281">
        <v>13707</v>
      </c>
      <c r="G10595" s="24">
        <v>100</v>
      </c>
      <c r="H10595" s="24">
        <v>0</v>
      </c>
      <c r="I10595" s="24">
        <v>0</v>
      </c>
      <c r="J10595" s="282">
        <v>15</v>
      </c>
      <c r="K10595" s="282">
        <v>0</v>
      </c>
    </row>
    <row r="10596" spans="1:11" x14ac:dyDescent="0.3">
      <c r="A10596" s="281" t="s">
        <v>2116</v>
      </c>
      <c r="B10596" s="281">
        <v>92</v>
      </c>
      <c r="C10596" s="24" t="str">
        <f t="shared" si="165"/>
        <v>erica92</v>
      </c>
      <c r="D10596" s="281">
        <v>991</v>
      </c>
      <c r="E10596" s="281">
        <v>465</v>
      </c>
      <c r="F10596" s="281">
        <v>13870</v>
      </c>
      <c r="G10596" s="24">
        <v>100</v>
      </c>
      <c r="H10596" s="24">
        <v>0</v>
      </c>
      <c r="I10596" s="24">
        <v>0</v>
      </c>
      <c r="J10596" s="282">
        <v>15</v>
      </c>
      <c r="K10596" s="282">
        <v>0</v>
      </c>
    </row>
    <row r="10597" spans="1:11" x14ac:dyDescent="0.3">
      <c r="A10597" s="281" t="s">
        <v>2116</v>
      </c>
      <c r="B10597" s="281">
        <v>93</v>
      </c>
      <c r="C10597" s="24" t="str">
        <f t="shared" si="165"/>
        <v>erica93</v>
      </c>
      <c r="D10597" s="281">
        <v>1003</v>
      </c>
      <c r="E10597" s="281">
        <v>470</v>
      </c>
      <c r="F10597" s="281">
        <v>14082</v>
      </c>
      <c r="G10597" s="24">
        <v>100</v>
      </c>
      <c r="H10597" s="24">
        <v>0</v>
      </c>
      <c r="I10597" s="24">
        <v>0</v>
      </c>
      <c r="J10597" s="282">
        <v>15</v>
      </c>
      <c r="K10597" s="282">
        <v>0</v>
      </c>
    </row>
    <row r="10598" spans="1:11" x14ac:dyDescent="0.3">
      <c r="A10598" s="281" t="s">
        <v>2116</v>
      </c>
      <c r="B10598" s="281">
        <v>94</v>
      </c>
      <c r="C10598" s="24" t="str">
        <f t="shared" si="165"/>
        <v>erica94</v>
      </c>
      <c r="D10598" s="281">
        <v>1014</v>
      </c>
      <c r="E10598" s="281">
        <v>476</v>
      </c>
      <c r="F10598" s="281">
        <v>14250</v>
      </c>
      <c r="G10598" s="24">
        <v>100</v>
      </c>
      <c r="H10598" s="24">
        <v>0</v>
      </c>
      <c r="I10598" s="24">
        <v>0</v>
      </c>
      <c r="J10598" s="282">
        <v>15</v>
      </c>
      <c r="K10598" s="282">
        <v>0</v>
      </c>
    </row>
    <row r="10599" spans="1:11" x14ac:dyDescent="0.3">
      <c r="A10599" s="281" t="s">
        <v>2116</v>
      </c>
      <c r="B10599" s="281">
        <v>95</v>
      </c>
      <c r="C10599" s="24" t="str">
        <f t="shared" si="165"/>
        <v>erica95</v>
      </c>
      <c r="D10599" s="281">
        <v>1026</v>
      </c>
      <c r="E10599" s="281">
        <v>481</v>
      </c>
      <c r="F10599" s="281">
        <v>14419</v>
      </c>
      <c r="G10599" s="24">
        <v>100</v>
      </c>
      <c r="H10599" s="24">
        <v>0</v>
      </c>
      <c r="I10599" s="24">
        <v>0</v>
      </c>
      <c r="J10599" s="282">
        <v>15</v>
      </c>
      <c r="K10599" s="282">
        <v>0</v>
      </c>
    </row>
    <row r="10600" spans="1:11" x14ac:dyDescent="0.3">
      <c r="A10600" s="281" t="s">
        <v>2116</v>
      </c>
      <c r="B10600" s="281">
        <v>96</v>
      </c>
      <c r="C10600" s="24" t="str">
        <f t="shared" si="165"/>
        <v>erica96</v>
      </c>
      <c r="D10600" s="281">
        <v>1038</v>
      </c>
      <c r="E10600" s="281">
        <v>487</v>
      </c>
      <c r="F10600" s="281">
        <v>14591</v>
      </c>
      <c r="G10600" s="24">
        <v>100</v>
      </c>
      <c r="H10600" s="24">
        <v>0</v>
      </c>
      <c r="I10600" s="24">
        <v>0</v>
      </c>
      <c r="J10600" s="282">
        <v>15</v>
      </c>
      <c r="K10600" s="282">
        <v>0</v>
      </c>
    </row>
    <row r="10601" spans="1:11" x14ac:dyDescent="0.3">
      <c r="A10601" s="281" t="s">
        <v>2116</v>
      </c>
      <c r="B10601" s="281">
        <v>97</v>
      </c>
      <c r="C10601" s="24" t="str">
        <f t="shared" si="165"/>
        <v>erica97</v>
      </c>
      <c r="D10601" s="281">
        <v>1049</v>
      </c>
      <c r="E10601" s="281">
        <v>492</v>
      </c>
      <c r="F10601" s="281">
        <v>14814</v>
      </c>
      <c r="G10601" s="24">
        <v>100</v>
      </c>
      <c r="H10601" s="24">
        <v>0</v>
      </c>
      <c r="I10601" s="24">
        <v>0</v>
      </c>
      <c r="J10601" s="282">
        <v>15</v>
      </c>
      <c r="K10601" s="282">
        <v>0</v>
      </c>
    </row>
    <row r="10602" spans="1:11" x14ac:dyDescent="0.3">
      <c r="A10602" s="281" t="s">
        <v>2116</v>
      </c>
      <c r="B10602" s="281">
        <v>98</v>
      </c>
      <c r="C10602" s="24" t="str">
        <f t="shared" si="165"/>
        <v>erica98</v>
      </c>
      <c r="D10602" s="281">
        <v>1061</v>
      </c>
      <c r="E10602" s="281">
        <v>498</v>
      </c>
      <c r="F10602" s="281">
        <v>14990</v>
      </c>
      <c r="G10602" s="24">
        <v>100</v>
      </c>
      <c r="H10602" s="24">
        <v>0</v>
      </c>
      <c r="I10602" s="24">
        <v>0</v>
      </c>
      <c r="J10602" s="282">
        <v>15</v>
      </c>
      <c r="K10602" s="282">
        <v>0</v>
      </c>
    </row>
    <row r="10603" spans="1:11" x14ac:dyDescent="0.3">
      <c r="A10603" s="281" t="s">
        <v>2116</v>
      </c>
      <c r="B10603" s="281">
        <v>99</v>
      </c>
      <c r="C10603" s="24" t="str">
        <f t="shared" si="165"/>
        <v>erica99</v>
      </c>
      <c r="D10603" s="281">
        <v>1074</v>
      </c>
      <c r="E10603" s="281">
        <v>504</v>
      </c>
      <c r="F10603" s="281">
        <v>15168</v>
      </c>
      <c r="G10603" s="24">
        <v>100</v>
      </c>
      <c r="H10603" s="24">
        <v>0</v>
      </c>
      <c r="I10603" s="24">
        <v>0</v>
      </c>
      <c r="J10603" s="282">
        <v>15</v>
      </c>
      <c r="K10603" s="282">
        <v>0</v>
      </c>
    </row>
    <row r="10604" spans="1:11" x14ac:dyDescent="0.3">
      <c r="A10604" s="281" t="s">
        <v>2116</v>
      </c>
      <c r="B10604" s="281">
        <v>100</v>
      </c>
      <c r="C10604" s="24" t="str">
        <f t="shared" si="165"/>
        <v>erica100</v>
      </c>
      <c r="D10604" s="281">
        <v>1086</v>
      </c>
      <c r="E10604" s="281">
        <v>510</v>
      </c>
      <c r="F10604" s="281">
        <v>15349</v>
      </c>
      <c r="G10604" s="24">
        <v>100</v>
      </c>
      <c r="H10604" s="24">
        <v>0</v>
      </c>
      <c r="I10604" s="24">
        <v>0</v>
      </c>
      <c r="J10604" s="282">
        <v>15</v>
      </c>
      <c r="K10604" s="282">
        <v>0</v>
      </c>
    </row>
    <row r="10605" spans="1:11" x14ac:dyDescent="0.3">
      <c r="A10605" s="281" t="s">
        <v>2116</v>
      </c>
      <c r="B10605" s="281">
        <v>101</v>
      </c>
      <c r="C10605" s="24" t="str">
        <f t="shared" si="165"/>
        <v>erica101</v>
      </c>
      <c r="D10605" s="281">
        <v>1185</v>
      </c>
      <c r="E10605" s="281">
        <v>556</v>
      </c>
      <c r="F10605" s="281">
        <v>16997</v>
      </c>
      <c r="G10605" s="24">
        <v>100</v>
      </c>
      <c r="H10605" s="24">
        <v>0</v>
      </c>
      <c r="I10605" s="24">
        <v>0</v>
      </c>
      <c r="J10605" s="282">
        <v>15</v>
      </c>
      <c r="K10605" s="282">
        <v>0</v>
      </c>
    </row>
    <row r="10606" spans="1:11" x14ac:dyDescent="0.3">
      <c r="A10606" s="281" t="s">
        <v>2116</v>
      </c>
      <c r="B10606" s="281">
        <v>102</v>
      </c>
      <c r="C10606" s="24" t="str">
        <f t="shared" si="165"/>
        <v>erica102</v>
      </c>
      <c r="D10606" s="281">
        <v>1199</v>
      </c>
      <c r="E10606" s="281">
        <v>563</v>
      </c>
      <c r="F10606" s="281">
        <v>17199</v>
      </c>
      <c r="G10606" s="24">
        <v>100</v>
      </c>
      <c r="H10606" s="24">
        <v>0</v>
      </c>
      <c r="I10606" s="24">
        <v>0</v>
      </c>
      <c r="J10606" s="282">
        <v>15</v>
      </c>
      <c r="K10606" s="282">
        <v>0</v>
      </c>
    </row>
    <row r="10607" spans="1:11" x14ac:dyDescent="0.3">
      <c r="A10607" s="281" t="s">
        <v>2116</v>
      </c>
      <c r="B10607" s="281">
        <v>103</v>
      </c>
      <c r="C10607" s="24" t="str">
        <f t="shared" si="165"/>
        <v>erica103</v>
      </c>
      <c r="D10607" s="281">
        <v>1212</v>
      </c>
      <c r="E10607" s="281">
        <v>569</v>
      </c>
      <c r="F10607" s="281">
        <v>17404</v>
      </c>
      <c r="G10607" s="24">
        <v>100</v>
      </c>
      <c r="H10607" s="24">
        <v>0</v>
      </c>
      <c r="I10607" s="24">
        <v>0</v>
      </c>
      <c r="J10607" s="282">
        <v>15</v>
      </c>
      <c r="K10607" s="282">
        <v>0</v>
      </c>
    </row>
    <row r="10608" spans="1:11" x14ac:dyDescent="0.3">
      <c r="A10608" s="281" t="s">
        <v>2116</v>
      </c>
      <c r="B10608" s="281">
        <v>104</v>
      </c>
      <c r="C10608" s="24" t="str">
        <f t="shared" si="165"/>
        <v>erica104</v>
      </c>
      <c r="D10608" s="281">
        <v>1226</v>
      </c>
      <c r="E10608" s="281">
        <v>575</v>
      </c>
      <c r="F10608" s="281">
        <v>17611</v>
      </c>
      <c r="G10608" s="24">
        <v>100</v>
      </c>
      <c r="H10608" s="24">
        <v>0</v>
      </c>
      <c r="I10608" s="24">
        <v>0</v>
      </c>
      <c r="J10608" s="282">
        <v>15</v>
      </c>
      <c r="K10608" s="282">
        <v>0</v>
      </c>
    </row>
    <row r="10609" spans="1:11" x14ac:dyDescent="0.3">
      <c r="A10609" s="281" t="s">
        <v>2116</v>
      </c>
      <c r="B10609" s="281">
        <v>105</v>
      </c>
      <c r="C10609" s="24" t="str">
        <f t="shared" si="165"/>
        <v>erica105</v>
      </c>
      <c r="D10609" s="281">
        <v>1240</v>
      </c>
      <c r="E10609" s="281">
        <v>582</v>
      </c>
      <c r="F10609" s="281">
        <v>17879</v>
      </c>
      <c r="G10609" s="24">
        <v>100</v>
      </c>
      <c r="H10609" s="24">
        <v>0</v>
      </c>
      <c r="I10609" s="24">
        <v>0</v>
      </c>
      <c r="J10609" s="282">
        <v>15</v>
      </c>
      <c r="K10609" s="282">
        <v>0</v>
      </c>
    </row>
    <row r="10610" spans="1:11" x14ac:dyDescent="0.3">
      <c r="A10610" s="281" t="s">
        <v>2116</v>
      </c>
      <c r="B10610" s="281">
        <v>106</v>
      </c>
      <c r="C10610" s="24" t="str">
        <f t="shared" si="165"/>
        <v>erica106</v>
      </c>
      <c r="D10610" s="281">
        <v>1254</v>
      </c>
      <c r="E10610" s="281">
        <v>589</v>
      </c>
      <c r="F10610" s="281">
        <v>18092</v>
      </c>
      <c r="G10610" s="24">
        <v>100</v>
      </c>
      <c r="H10610" s="24">
        <v>0</v>
      </c>
      <c r="I10610" s="24">
        <v>0</v>
      </c>
      <c r="J10610" s="282">
        <v>15</v>
      </c>
      <c r="K10610" s="282">
        <v>0</v>
      </c>
    </row>
    <row r="10611" spans="1:11" x14ac:dyDescent="0.3">
      <c r="A10611" s="281" t="s">
        <v>2116</v>
      </c>
      <c r="B10611" s="281">
        <v>107</v>
      </c>
      <c r="C10611" s="24" t="str">
        <f t="shared" si="165"/>
        <v>erica107</v>
      </c>
      <c r="D10611" s="281">
        <v>1268</v>
      </c>
      <c r="E10611" s="281">
        <v>595</v>
      </c>
      <c r="F10611" s="281">
        <v>18307</v>
      </c>
      <c r="G10611" s="24">
        <v>100</v>
      </c>
      <c r="H10611" s="24">
        <v>0</v>
      </c>
      <c r="I10611" s="24">
        <v>0</v>
      </c>
      <c r="J10611" s="282">
        <v>15</v>
      </c>
      <c r="K10611" s="282">
        <v>0</v>
      </c>
    </row>
    <row r="10612" spans="1:11" x14ac:dyDescent="0.3">
      <c r="A10612" s="281" t="s">
        <v>2116</v>
      </c>
      <c r="B10612" s="281">
        <v>108</v>
      </c>
      <c r="C10612" s="24" t="str">
        <f t="shared" si="165"/>
        <v>erica108</v>
      </c>
      <c r="D10612" s="281">
        <v>1283</v>
      </c>
      <c r="E10612" s="281">
        <v>602</v>
      </c>
      <c r="F10612" s="281">
        <v>18524</v>
      </c>
      <c r="G10612" s="24">
        <v>100</v>
      </c>
      <c r="H10612" s="24">
        <v>0</v>
      </c>
      <c r="I10612" s="24">
        <v>0</v>
      </c>
      <c r="J10612" s="282">
        <v>15</v>
      </c>
      <c r="K10612" s="282">
        <v>0</v>
      </c>
    </row>
    <row r="10613" spans="1:11" x14ac:dyDescent="0.3">
      <c r="A10613" s="281" t="s">
        <v>2116</v>
      </c>
      <c r="B10613" s="281">
        <v>109</v>
      </c>
      <c r="C10613" s="24" t="str">
        <f t="shared" si="165"/>
        <v>erica109</v>
      </c>
      <c r="D10613" s="281">
        <v>1297</v>
      </c>
      <c r="E10613" s="281">
        <v>609</v>
      </c>
      <c r="F10613" s="281">
        <v>18806</v>
      </c>
      <c r="G10613" s="24">
        <v>100</v>
      </c>
      <c r="H10613" s="24">
        <v>0</v>
      </c>
      <c r="I10613" s="24">
        <v>0</v>
      </c>
      <c r="J10613" s="282">
        <v>15</v>
      </c>
      <c r="K10613" s="282">
        <v>0</v>
      </c>
    </row>
    <row r="10614" spans="1:11" x14ac:dyDescent="0.3">
      <c r="A10614" s="281" t="s">
        <v>2116</v>
      </c>
      <c r="B10614" s="281">
        <v>110</v>
      </c>
      <c r="C10614" s="24" t="str">
        <f t="shared" si="165"/>
        <v>erica110</v>
      </c>
      <c r="D10614" s="281">
        <v>1312</v>
      </c>
      <c r="E10614" s="281">
        <v>616</v>
      </c>
      <c r="F10614" s="281">
        <v>19030</v>
      </c>
      <c r="G10614" s="24">
        <v>100</v>
      </c>
      <c r="H10614" s="24">
        <v>0</v>
      </c>
      <c r="I10614" s="24">
        <v>0</v>
      </c>
      <c r="J10614" s="282">
        <v>15</v>
      </c>
      <c r="K10614" s="282">
        <v>0</v>
      </c>
    </row>
    <row r="10615" spans="1:11" x14ac:dyDescent="0.3">
      <c r="A10615" s="281" t="s">
        <v>2116</v>
      </c>
      <c r="B10615" s="281">
        <v>111</v>
      </c>
      <c r="C10615" s="24" t="str">
        <f t="shared" si="165"/>
        <v>erica111</v>
      </c>
      <c r="D10615" s="281">
        <v>1327</v>
      </c>
      <c r="E10615" s="281">
        <v>623</v>
      </c>
      <c r="F10615" s="281">
        <v>19255</v>
      </c>
      <c r="G10615" s="24">
        <v>100</v>
      </c>
      <c r="H10615" s="24">
        <v>0</v>
      </c>
      <c r="I10615" s="24">
        <v>0</v>
      </c>
      <c r="J10615" s="282">
        <v>15</v>
      </c>
      <c r="K10615" s="282">
        <v>0</v>
      </c>
    </row>
    <row r="10616" spans="1:11" x14ac:dyDescent="0.3">
      <c r="A10616" s="281" t="s">
        <v>2116</v>
      </c>
      <c r="B10616" s="281">
        <v>112</v>
      </c>
      <c r="C10616" s="24" t="str">
        <f t="shared" si="165"/>
        <v>erica112</v>
      </c>
      <c r="D10616" s="281">
        <v>1342</v>
      </c>
      <c r="E10616" s="281">
        <v>630</v>
      </c>
      <c r="F10616" s="281">
        <v>19483</v>
      </c>
      <c r="G10616" s="24">
        <v>100</v>
      </c>
      <c r="H10616" s="24">
        <v>0</v>
      </c>
      <c r="I10616" s="24">
        <v>0</v>
      </c>
      <c r="J10616" s="282">
        <v>15</v>
      </c>
      <c r="K10616" s="282">
        <v>0</v>
      </c>
    </row>
    <row r="10617" spans="1:11" x14ac:dyDescent="0.3">
      <c r="A10617" s="281" t="s">
        <v>2116</v>
      </c>
      <c r="B10617" s="281">
        <v>113</v>
      </c>
      <c r="C10617" s="24" t="str">
        <f t="shared" si="165"/>
        <v>erica113</v>
      </c>
      <c r="D10617" s="281">
        <v>1357</v>
      </c>
      <c r="E10617" s="281">
        <v>637</v>
      </c>
      <c r="F10617" s="281">
        <v>19758</v>
      </c>
      <c r="G10617" s="24">
        <v>100</v>
      </c>
      <c r="H10617" s="24">
        <v>0</v>
      </c>
      <c r="I10617" s="24">
        <v>0</v>
      </c>
      <c r="J10617" s="282">
        <v>15</v>
      </c>
      <c r="K10617" s="282">
        <v>0</v>
      </c>
    </row>
    <row r="10618" spans="1:11" x14ac:dyDescent="0.3">
      <c r="A10618" s="281" t="s">
        <v>2116</v>
      </c>
      <c r="B10618" s="281">
        <v>114</v>
      </c>
      <c r="C10618" s="24" t="str">
        <f t="shared" si="165"/>
        <v>erica114</v>
      </c>
      <c r="D10618" s="281">
        <v>1372</v>
      </c>
      <c r="E10618" s="281">
        <v>644</v>
      </c>
      <c r="F10618" s="281">
        <v>19992</v>
      </c>
      <c r="G10618" s="24">
        <v>100</v>
      </c>
      <c r="H10618" s="24">
        <v>0</v>
      </c>
      <c r="I10618" s="24">
        <v>0</v>
      </c>
      <c r="J10618" s="282">
        <v>15</v>
      </c>
      <c r="K10618" s="282">
        <v>0</v>
      </c>
    </row>
    <row r="10619" spans="1:11" x14ac:dyDescent="0.3">
      <c r="A10619" s="281" t="s">
        <v>2116</v>
      </c>
      <c r="B10619" s="281">
        <v>115</v>
      </c>
      <c r="C10619" s="24" t="str">
        <f t="shared" si="165"/>
        <v>erica115</v>
      </c>
      <c r="D10619" s="281">
        <v>1388</v>
      </c>
      <c r="E10619" s="281">
        <v>651</v>
      </c>
      <c r="F10619" s="281">
        <v>20229</v>
      </c>
      <c r="G10619" s="24">
        <v>100</v>
      </c>
      <c r="H10619" s="24">
        <v>0</v>
      </c>
      <c r="I10619" s="24">
        <v>0</v>
      </c>
      <c r="J10619" s="282">
        <v>15</v>
      </c>
      <c r="K10619" s="282">
        <v>0</v>
      </c>
    </row>
    <row r="10620" spans="1:11" x14ac:dyDescent="0.3">
      <c r="A10620" s="281" t="s">
        <v>2116</v>
      </c>
      <c r="B10620" s="281">
        <v>116</v>
      </c>
      <c r="C10620" s="24" t="str">
        <f t="shared" si="165"/>
        <v>erica116</v>
      </c>
      <c r="D10620" s="281">
        <v>1403</v>
      </c>
      <c r="E10620" s="281">
        <v>659</v>
      </c>
      <c r="F10620" s="281">
        <v>20468</v>
      </c>
      <c r="G10620" s="24">
        <v>100</v>
      </c>
      <c r="H10620" s="24">
        <v>0</v>
      </c>
      <c r="I10620" s="24">
        <v>0</v>
      </c>
      <c r="J10620" s="282">
        <v>15</v>
      </c>
      <c r="K10620" s="282">
        <v>0</v>
      </c>
    </row>
    <row r="10621" spans="1:11" x14ac:dyDescent="0.3">
      <c r="A10621" s="281" t="s">
        <v>2116</v>
      </c>
      <c r="B10621" s="281">
        <v>117</v>
      </c>
      <c r="C10621" s="24" t="str">
        <f t="shared" si="165"/>
        <v>erica117</v>
      </c>
      <c r="D10621" s="281">
        <v>1419</v>
      </c>
      <c r="E10621" s="281">
        <v>666</v>
      </c>
      <c r="F10621" s="281">
        <v>20779</v>
      </c>
      <c r="G10621" s="24">
        <v>100</v>
      </c>
      <c r="H10621" s="24">
        <v>0</v>
      </c>
      <c r="I10621" s="24">
        <v>0</v>
      </c>
      <c r="J10621" s="282">
        <v>15</v>
      </c>
      <c r="K10621" s="282">
        <v>0</v>
      </c>
    </row>
    <row r="10622" spans="1:11" x14ac:dyDescent="0.3">
      <c r="A10622" s="281" t="s">
        <v>2116</v>
      </c>
      <c r="B10622" s="281">
        <v>118</v>
      </c>
      <c r="C10622" s="24" t="str">
        <f t="shared" si="165"/>
        <v>erica118</v>
      </c>
      <c r="D10622" s="281">
        <v>1435</v>
      </c>
      <c r="E10622" s="281">
        <v>673</v>
      </c>
      <c r="F10622" s="281">
        <v>21025</v>
      </c>
      <c r="G10622" s="24">
        <v>100</v>
      </c>
      <c r="H10622" s="24">
        <v>0</v>
      </c>
      <c r="I10622" s="24">
        <v>0</v>
      </c>
      <c r="J10622" s="282">
        <v>15</v>
      </c>
      <c r="K10622" s="282">
        <v>0</v>
      </c>
    </row>
    <row r="10623" spans="1:11" x14ac:dyDescent="0.3">
      <c r="A10623" s="281" t="s">
        <v>2116</v>
      </c>
      <c r="B10623" s="281">
        <v>119</v>
      </c>
      <c r="C10623" s="24" t="str">
        <f t="shared" si="165"/>
        <v>erica119</v>
      </c>
      <c r="D10623" s="281">
        <v>1451</v>
      </c>
      <c r="E10623" s="281">
        <v>681</v>
      </c>
      <c r="F10623" s="281">
        <v>21274</v>
      </c>
      <c r="G10623" s="24">
        <v>100</v>
      </c>
      <c r="H10623" s="24">
        <v>0</v>
      </c>
      <c r="I10623" s="24">
        <v>0</v>
      </c>
      <c r="J10623" s="282">
        <v>15</v>
      </c>
      <c r="K10623" s="282">
        <v>0</v>
      </c>
    </row>
    <row r="10624" spans="1:11" x14ac:dyDescent="0.3">
      <c r="A10624" s="281" t="s">
        <v>2116</v>
      </c>
      <c r="B10624" s="281">
        <v>120</v>
      </c>
      <c r="C10624" s="24" t="str">
        <f t="shared" si="165"/>
        <v>erica120</v>
      </c>
      <c r="D10624" s="281">
        <v>1467</v>
      </c>
      <c r="E10624" s="281">
        <v>689</v>
      </c>
      <c r="F10624" s="281">
        <v>21525</v>
      </c>
      <c r="G10624" s="24">
        <v>100</v>
      </c>
      <c r="H10624" s="24">
        <v>0</v>
      </c>
      <c r="I10624" s="24">
        <v>0</v>
      </c>
      <c r="J10624" s="282">
        <v>15</v>
      </c>
      <c r="K10624" s="282">
        <v>0</v>
      </c>
    </row>
    <row r="10625" spans="1:11" x14ac:dyDescent="0.3">
      <c r="A10625" s="281" t="s">
        <v>2116</v>
      </c>
      <c r="B10625" s="281">
        <v>121</v>
      </c>
      <c r="C10625" s="24" t="str">
        <f t="shared" si="165"/>
        <v>erica121</v>
      </c>
      <c r="D10625" s="281">
        <v>1601</v>
      </c>
      <c r="E10625" s="281">
        <v>752</v>
      </c>
      <c r="F10625" s="281">
        <v>23782</v>
      </c>
      <c r="G10625" s="24">
        <v>100</v>
      </c>
      <c r="H10625" s="24">
        <v>0</v>
      </c>
      <c r="I10625" s="24">
        <v>0</v>
      </c>
      <c r="J10625" s="282">
        <v>15</v>
      </c>
      <c r="K10625" s="282">
        <v>0</v>
      </c>
    </row>
    <row r="10626" spans="1:11" x14ac:dyDescent="0.3">
      <c r="A10626" s="281" t="s">
        <v>2116</v>
      </c>
      <c r="B10626" s="281">
        <v>122</v>
      </c>
      <c r="C10626" s="24" t="str">
        <f t="shared" si="165"/>
        <v>erica122</v>
      </c>
      <c r="D10626" s="281">
        <v>1619</v>
      </c>
      <c r="E10626" s="281">
        <v>760</v>
      </c>
      <c r="F10626" s="281">
        <v>24063</v>
      </c>
      <c r="G10626" s="24">
        <v>100</v>
      </c>
      <c r="H10626" s="24">
        <v>0</v>
      </c>
      <c r="I10626" s="24">
        <v>0</v>
      </c>
      <c r="J10626" s="282">
        <v>15</v>
      </c>
      <c r="K10626" s="282">
        <v>0</v>
      </c>
    </row>
    <row r="10627" spans="1:11" x14ac:dyDescent="0.3">
      <c r="A10627" s="281" t="s">
        <v>2116</v>
      </c>
      <c r="B10627" s="281">
        <v>123</v>
      </c>
      <c r="C10627" s="24" t="str">
        <f t="shared" si="165"/>
        <v>erica123</v>
      </c>
      <c r="D10627" s="281">
        <v>1637</v>
      </c>
      <c r="E10627" s="281">
        <v>768</v>
      </c>
      <c r="F10627" s="281">
        <v>24347</v>
      </c>
      <c r="G10627" s="24">
        <v>100</v>
      </c>
      <c r="H10627" s="24">
        <v>0</v>
      </c>
      <c r="I10627" s="24">
        <v>0</v>
      </c>
      <c r="J10627" s="282">
        <v>15</v>
      </c>
      <c r="K10627" s="282">
        <v>0</v>
      </c>
    </row>
    <row r="10628" spans="1:11" x14ac:dyDescent="0.3">
      <c r="A10628" s="281" t="s">
        <v>2116</v>
      </c>
      <c r="B10628" s="281">
        <v>124</v>
      </c>
      <c r="C10628" s="24" t="str">
        <f t="shared" si="165"/>
        <v>erica124</v>
      </c>
      <c r="D10628" s="281">
        <v>1656</v>
      </c>
      <c r="E10628" s="281">
        <v>777</v>
      </c>
      <c r="F10628" s="281">
        <v>24662</v>
      </c>
      <c r="G10628" s="24">
        <v>100</v>
      </c>
      <c r="H10628" s="24">
        <v>0</v>
      </c>
      <c r="I10628" s="24">
        <v>0</v>
      </c>
      <c r="J10628" s="282">
        <v>15</v>
      </c>
      <c r="K10628" s="282">
        <v>0</v>
      </c>
    </row>
    <row r="10629" spans="1:11" x14ac:dyDescent="0.3">
      <c r="A10629" s="281" t="s">
        <v>2116</v>
      </c>
      <c r="B10629" s="281">
        <v>125</v>
      </c>
      <c r="C10629" s="24" t="str">
        <f t="shared" si="165"/>
        <v>erica125</v>
      </c>
      <c r="D10629" s="281">
        <v>1674</v>
      </c>
      <c r="E10629" s="281">
        <v>786</v>
      </c>
      <c r="F10629" s="281">
        <v>25054</v>
      </c>
      <c r="G10629" s="24">
        <v>100</v>
      </c>
      <c r="H10629" s="24">
        <v>0</v>
      </c>
      <c r="I10629" s="24">
        <v>0</v>
      </c>
      <c r="J10629" s="282">
        <v>15</v>
      </c>
      <c r="K10629" s="282">
        <v>0</v>
      </c>
    </row>
    <row r="10630" spans="1:11" x14ac:dyDescent="0.3">
      <c r="A10630" s="281" t="s">
        <v>2116</v>
      </c>
      <c r="B10630" s="281">
        <v>126</v>
      </c>
      <c r="C10630" s="24" t="str">
        <f t="shared" ref="C10630:C10693" si="166">A10630&amp;B10630</f>
        <v>erica126</v>
      </c>
      <c r="D10630" s="281">
        <v>1693</v>
      </c>
      <c r="E10630" s="281">
        <v>795</v>
      </c>
      <c r="F10630" s="281">
        <v>25350</v>
      </c>
      <c r="G10630" s="24">
        <v>100</v>
      </c>
      <c r="H10630" s="24">
        <v>0</v>
      </c>
      <c r="I10630" s="24">
        <v>0</v>
      </c>
      <c r="J10630" s="282">
        <v>15</v>
      </c>
      <c r="K10630" s="282">
        <v>0</v>
      </c>
    </row>
    <row r="10631" spans="1:11" x14ac:dyDescent="0.3">
      <c r="A10631" s="281" t="s">
        <v>2116</v>
      </c>
      <c r="B10631" s="281">
        <v>127</v>
      </c>
      <c r="C10631" s="24" t="str">
        <f t="shared" si="166"/>
        <v>erica127</v>
      </c>
      <c r="D10631" s="281">
        <v>1712</v>
      </c>
      <c r="E10631" s="281">
        <v>803</v>
      </c>
      <c r="F10631" s="281">
        <v>25668</v>
      </c>
      <c r="G10631" s="24">
        <v>100</v>
      </c>
      <c r="H10631" s="24">
        <v>0</v>
      </c>
      <c r="I10631" s="24">
        <v>0</v>
      </c>
      <c r="J10631" s="282">
        <v>15</v>
      </c>
      <c r="K10631" s="282">
        <v>0</v>
      </c>
    </row>
    <row r="10632" spans="1:11" x14ac:dyDescent="0.3">
      <c r="A10632" s="281" t="s">
        <v>2116</v>
      </c>
      <c r="B10632" s="281">
        <v>128</v>
      </c>
      <c r="C10632" s="24" t="str">
        <f t="shared" si="166"/>
        <v>erica128</v>
      </c>
      <c r="D10632" s="281">
        <v>1731</v>
      </c>
      <c r="E10632" s="281">
        <v>812</v>
      </c>
      <c r="F10632" s="281">
        <v>25999</v>
      </c>
      <c r="G10632" s="24">
        <v>100</v>
      </c>
      <c r="H10632" s="24">
        <v>0</v>
      </c>
      <c r="I10632" s="24">
        <v>0</v>
      </c>
      <c r="J10632" s="282">
        <v>15</v>
      </c>
      <c r="K10632" s="282">
        <v>0</v>
      </c>
    </row>
    <row r="10633" spans="1:11" x14ac:dyDescent="0.3">
      <c r="A10633" s="281" t="s">
        <v>2116</v>
      </c>
      <c r="B10633" s="281">
        <v>129</v>
      </c>
      <c r="C10633" s="24" t="str">
        <f t="shared" si="166"/>
        <v>erica129</v>
      </c>
      <c r="D10633" s="281">
        <v>1750</v>
      </c>
      <c r="E10633" s="281">
        <v>821</v>
      </c>
      <c r="F10633" s="281">
        <v>26305</v>
      </c>
      <c r="G10633" s="24">
        <v>100</v>
      </c>
      <c r="H10633" s="24">
        <v>0</v>
      </c>
      <c r="I10633" s="24">
        <v>0</v>
      </c>
      <c r="J10633" s="282">
        <v>15</v>
      </c>
      <c r="K10633" s="282">
        <v>0</v>
      </c>
    </row>
    <row r="10634" spans="1:11" x14ac:dyDescent="0.3">
      <c r="A10634" s="281" t="s">
        <v>2116</v>
      </c>
      <c r="B10634" s="281">
        <v>130</v>
      </c>
      <c r="C10634" s="24" t="str">
        <f t="shared" si="166"/>
        <v>erica130</v>
      </c>
      <c r="D10634" s="281">
        <v>1769</v>
      </c>
      <c r="E10634" s="281">
        <v>831</v>
      </c>
      <c r="F10634" s="281">
        <v>26644</v>
      </c>
      <c r="G10634" s="24">
        <v>100</v>
      </c>
      <c r="H10634" s="24">
        <v>0</v>
      </c>
      <c r="I10634" s="24">
        <v>0</v>
      </c>
      <c r="J10634" s="282">
        <v>15</v>
      </c>
      <c r="K10634" s="282">
        <v>0</v>
      </c>
    </row>
    <row r="10635" spans="1:11" x14ac:dyDescent="0.3">
      <c r="A10635" s="281" t="s">
        <v>2116</v>
      </c>
      <c r="B10635" s="281">
        <v>131</v>
      </c>
      <c r="C10635" s="24" t="str">
        <f t="shared" si="166"/>
        <v>erica131</v>
      </c>
      <c r="D10635" s="281">
        <v>1789</v>
      </c>
      <c r="E10635" s="281">
        <v>840</v>
      </c>
      <c r="F10635" s="281">
        <v>26978</v>
      </c>
      <c r="G10635" s="24">
        <v>100</v>
      </c>
      <c r="H10635" s="24">
        <v>0</v>
      </c>
      <c r="I10635" s="24">
        <v>0</v>
      </c>
      <c r="J10635" s="282">
        <v>15</v>
      </c>
      <c r="K10635" s="282">
        <v>0</v>
      </c>
    </row>
    <row r="10636" spans="1:11" x14ac:dyDescent="0.3">
      <c r="A10636" s="281" t="s">
        <v>2116</v>
      </c>
      <c r="B10636" s="281">
        <v>132</v>
      </c>
      <c r="C10636" s="24" t="str">
        <f t="shared" si="166"/>
        <v>erica132</v>
      </c>
      <c r="D10636" s="281">
        <v>1809</v>
      </c>
      <c r="E10636" s="281">
        <v>849</v>
      </c>
      <c r="F10636" s="281">
        <v>27295</v>
      </c>
      <c r="G10636" s="24">
        <v>100</v>
      </c>
      <c r="H10636" s="24">
        <v>0</v>
      </c>
      <c r="I10636" s="24">
        <v>0</v>
      </c>
      <c r="J10636" s="282">
        <v>15</v>
      </c>
      <c r="K10636" s="282">
        <v>0</v>
      </c>
    </row>
    <row r="10637" spans="1:11" x14ac:dyDescent="0.3">
      <c r="A10637" s="281" t="s">
        <v>2116</v>
      </c>
      <c r="B10637" s="281">
        <v>133</v>
      </c>
      <c r="C10637" s="24" t="str">
        <f t="shared" si="166"/>
        <v>erica133</v>
      </c>
      <c r="D10637" s="281">
        <v>1829</v>
      </c>
      <c r="E10637" s="281">
        <v>859</v>
      </c>
      <c r="F10637" s="281">
        <v>27637</v>
      </c>
      <c r="G10637" s="24">
        <v>100</v>
      </c>
      <c r="H10637" s="24">
        <v>0</v>
      </c>
      <c r="I10637" s="24">
        <v>0</v>
      </c>
      <c r="J10637" s="282">
        <v>15</v>
      </c>
      <c r="K10637" s="282">
        <v>0</v>
      </c>
    </row>
    <row r="10638" spans="1:11" x14ac:dyDescent="0.3">
      <c r="A10638" s="281" t="s">
        <v>2116</v>
      </c>
      <c r="B10638" s="281">
        <v>134</v>
      </c>
      <c r="C10638" s="24" t="str">
        <f t="shared" si="166"/>
        <v>erica134</v>
      </c>
      <c r="D10638" s="281">
        <v>1849</v>
      </c>
      <c r="E10638" s="281">
        <v>868</v>
      </c>
      <c r="F10638" s="281">
        <v>27993</v>
      </c>
      <c r="G10638" s="24">
        <v>100</v>
      </c>
      <c r="H10638" s="24">
        <v>0</v>
      </c>
      <c r="I10638" s="24">
        <v>0</v>
      </c>
      <c r="J10638" s="282">
        <v>15</v>
      </c>
      <c r="K10638" s="282">
        <v>0</v>
      </c>
    </row>
    <row r="10639" spans="1:11" x14ac:dyDescent="0.3">
      <c r="A10639" s="281" t="s">
        <v>2116</v>
      </c>
      <c r="B10639" s="281">
        <v>135</v>
      </c>
      <c r="C10639" s="24" t="str">
        <f t="shared" si="166"/>
        <v>erica135</v>
      </c>
      <c r="D10639" s="281">
        <v>1870</v>
      </c>
      <c r="E10639" s="281">
        <v>878</v>
      </c>
      <c r="F10639" s="281">
        <v>28322</v>
      </c>
      <c r="G10639" s="24">
        <v>100</v>
      </c>
      <c r="H10639" s="24">
        <v>0</v>
      </c>
      <c r="I10639" s="24">
        <v>0</v>
      </c>
      <c r="J10639" s="282">
        <v>15</v>
      </c>
      <c r="K10639" s="282">
        <v>0</v>
      </c>
    </row>
    <row r="10640" spans="1:11" x14ac:dyDescent="0.3">
      <c r="A10640" s="281" t="s">
        <v>2116</v>
      </c>
      <c r="B10640" s="281">
        <v>136</v>
      </c>
      <c r="C10640" s="24" t="str">
        <f t="shared" si="166"/>
        <v>erica136</v>
      </c>
      <c r="D10640" s="281">
        <v>1891</v>
      </c>
      <c r="E10640" s="281">
        <v>887</v>
      </c>
      <c r="F10640" s="281">
        <v>28686</v>
      </c>
      <c r="G10640" s="24">
        <v>100</v>
      </c>
      <c r="H10640" s="24">
        <v>0</v>
      </c>
      <c r="I10640" s="24">
        <v>0</v>
      </c>
      <c r="J10640" s="282">
        <v>15</v>
      </c>
      <c r="K10640" s="282">
        <v>0</v>
      </c>
    </row>
    <row r="10641" spans="1:11" x14ac:dyDescent="0.3">
      <c r="A10641" s="281" t="s">
        <v>2116</v>
      </c>
      <c r="B10641" s="281">
        <v>137</v>
      </c>
      <c r="C10641" s="24" t="str">
        <f t="shared" si="166"/>
        <v>erica137</v>
      </c>
      <c r="D10641" s="281">
        <v>1911</v>
      </c>
      <c r="E10641" s="281">
        <v>897</v>
      </c>
      <c r="F10641" s="281">
        <v>29044</v>
      </c>
      <c r="G10641" s="24">
        <v>100</v>
      </c>
      <c r="H10641" s="24">
        <v>0</v>
      </c>
      <c r="I10641" s="24">
        <v>0</v>
      </c>
      <c r="J10641" s="282">
        <v>15</v>
      </c>
      <c r="K10641" s="282">
        <v>0</v>
      </c>
    </row>
    <row r="10642" spans="1:11" x14ac:dyDescent="0.3">
      <c r="A10642" s="281" t="s">
        <v>2116</v>
      </c>
      <c r="B10642" s="281">
        <v>138</v>
      </c>
      <c r="C10642" s="24" t="str">
        <f t="shared" si="166"/>
        <v>erica138</v>
      </c>
      <c r="D10642" s="281">
        <v>1933</v>
      </c>
      <c r="E10642" s="281">
        <v>907</v>
      </c>
      <c r="F10642" s="281">
        <v>29385</v>
      </c>
      <c r="G10642" s="24">
        <v>100</v>
      </c>
      <c r="H10642" s="24">
        <v>0</v>
      </c>
      <c r="I10642" s="24">
        <v>0</v>
      </c>
      <c r="J10642" s="282">
        <v>15</v>
      </c>
      <c r="K10642" s="282">
        <v>0</v>
      </c>
    </row>
    <row r="10643" spans="1:11" x14ac:dyDescent="0.3">
      <c r="A10643" s="281" t="s">
        <v>2116</v>
      </c>
      <c r="B10643" s="281">
        <v>139</v>
      </c>
      <c r="C10643" s="24" t="str">
        <f t="shared" si="166"/>
        <v>erica139</v>
      </c>
      <c r="D10643" s="281">
        <v>1954</v>
      </c>
      <c r="E10643" s="281">
        <v>917</v>
      </c>
      <c r="F10643" s="281">
        <v>29752</v>
      </c>
      <c r="G10643" s="24">
        <v>100</v>
      </c>
      <c r="H10643" s="24">
        <v>0</v>
      </c>
      <c r="I10643" s="24">
        <v>0</v>
      </c>
      <c r="J10643" s="282">
        <v>15</v>
      </c>
      <c r="K10643" s="282">
        <v>0</v>
      </c>
    </row>
    <row r="10644" spans="1:11" x14ac:dyDescent="0.3">
      <c r="A10644" s="281" t="s">
        <v>2116</v>
      </c>
      <c r="B10644" s="281">
        <v>140</v>
      </c>
      <c r="C10644" s="24" t="str">
        <f t="shared" si="166"/>
        <v>erica140</v>
      </c>
      <c r="D10644" s="281">
        <v>1975</v>
      </c>
      <c r="E10644" s="281">
        <v>927</v>
      </c>
      <c r="F10644" s="281">
        <v>30134</v>
      </c>
      <c r="G10644" s="24">
        <v>100</v>
      </c>
      <c r="H10644" s="24">
        <v>0</v>
      </c>
      <c r="I10644" s="24">
        <v>0</v>
      </c>
      <c r="J10644" s="282">
        <v>15</v>
      </c>
      <c r="K10644" s="282">
        <v>0</v>
      </c>
    </row>
    <row r="10645" spans="1:11" x14ac:dyDescent="0.3">
      <c r="A10645" s="281" t="s">
        <v>2116</v>
      </c>
      <c r="B10645" s="281">
        <v>141</v>
      </c>
      <c r="C10645" s="24" t="str">
        <f t="shared" si="166"/>
        <v>erica141</v>
      </c>
      <c r="D10645" s="281">
        <v>2155</v>
      </c>
      <c r="E10645" s="281">
        <v>1012</v>
      </c>
      <c r="F10645" s="281">
        <v>33204</v>
      </c>
      <c r="G10645" s="24">
        <v>100</v>
      </c>
      <c r="H10645" s="24">
        <v>0</v>
      </c>
      <c r="I10645" s="24">
        <v>0</v>
      </c>
      <c r="J10645" s="282">
        <v>15</v>
      </c>
      <c r="K10645" s="282">
        <v>0</v>
      </c>
    </row>
    <row r="10646" spans="1:11" x14ac:dyDescent="0.3">
      <c r="A10646" s="281" t="s">
        <v>2116</v>
      </c>
      <c r="B10646" s="281">
        <v>142</v>
      </c>
      <c r="C10646" s="24" t="str">
        <f t="shared" si="166"/>
        <v>erica142</v>
      </c>
      <c r="D10646" s="281">
        <v>2179</v>
      </c>
      <c r="E10646" s="281">
        <v>1023</v>
      </c>
      <c r="F10646" s="281">
        <v>33630</v>
      </c>
      <c r="G10646" s="24">
        <v>100</v>
      </c>
      <c r="H10646" s="24">
        <v>0</v>
      </c>
      <c r="I10646" s="24">
        <v>0</v>
      </c>
      <c r="J10646" s="282">
        <v>15</v>
      </c>
      <c r="K10646" s="282">
        <v>0</v>
      </c>
    </row>
    <row r="10647" spans="1:11" x14ac:dyDescent="0.3">
      <c r="A10647" s="281" t="s">
        <v>2116</v>
      </c>
      <c r="B10647" s="281">
        <v>143</v>
      </c>
      <c r="C10647" s="24" t="str">
        <f t="shared" si="166"/>
        <v>erica143</v>
      </c>
      <c r="D10647" s="281">
        <v>2203</v>
      </c>
      <c r="E10647" s="281">
        <v>1034</v>
      </c>
      <c r="F10647" s="281">
        <v>34111</v>
      </c>
      <c r="G10647" s="24">
        <v>100</v>
      </c>
      <c r="H10647" s="24">
        <v>0</v>
      </c>
      <c r="I10647" s="24">
        <v>0</v>
      </c>
      <c r="J10647" s="282">
        <v>15</v>
      </c>
      <c r="K10647" s="282">
        <v>0</v>
      </c>
    </row>
    <row r="10648" spans="1:11" x14ac:dyDescent="0.3">
      <c r="A10648" s="281" t="s">
        <v>2116</v>
      </c>
      <c r="B10648" s="281">
        <v>144</v>
      </c>
      <c r="C10648" s="24" t="str">
        <f t="shared" si="166"/>
        <v>erica144</v>
      </c>
      <c r="D10648" s="281">
        <v>2227</v>
      </c>
      <c r="E10648" s="281">
        <v>1045</v>
      </c>
      <c r="F10648" s="281">
        <v>34511</v>
      </c>
      <c r="G10648" s="24">
        <v>100</v>
      </c>
      <c r="H10648" s="24">
        <v>0</v>
      </c>
      <c r="I10648" s="24">
        <v>0</v>
      </c>
      <c r="J10648" s="282">
        <v>15</v>
      </c>
      <c r="K10648" s="282">
        <v>0</v>
      </c>
    </row>
    <row r="10649" spans="1:11" x14ac:dyDescent="0.3">
      <c r="A10649" s="281" t="s">
        <v>2116</v>
      </c>
      <c r="B10649" s="281">
        <v>145</v>
      </c>
      <c r="C10649" s="24" t="str">
        <f t="shared" si="166"/>
        <v>erica145</v>
      </c>
      <c r="D10649" s="281">
        <v>2252</v>
      </c>
      <c r="E10649" s="281">
        <v>1057</v>
      </c>
      <c r="F10649" s="281">
        <v>34978</v>
      </c>
      <c r="G10649" s="24">
        <v>100</v>
      </c>
      <c r="H10649" s="24">
        <v>0</v>
      </c>
      <c r="I10649" s="24">
        <v>0</v>
      </c>
      <c r="J10649" s="282">
        <v>15</v>
      </c>
      <c r="K10649" s="282">
        <v>0</v>
      </c>
    </row>
    <row r="10650" spans="1:11" x14ac:dyDescent="0.3">
      <c r="A10650" s="281" t="s">
        <v>2116</v>
      </c>
      <c r="B10650" s="281">
        <v>146</v>
      </c>
      <c r="C10650" s="24" t="str">
        <f t="shared" si="166"/>
        <v>erica146</v>
      </c>
      <c r="D10650" s="281">
        <v>2276</v>
      </c>
      <c r="E10650" s="281">
        <v>1069</v>
      </c>
      <c r="F10650" s="281">
        <v>35427</v>
      </c>
      <c r="G10650" s="24">
        <v>100</v>
      </c>
      <c r="H10650" s="24">
        <v>0</v>
      </c>
      <c r="I10650" s="24">
        <v>0</v>
      </c>
      <c r="J10650" s="282">
        <v>15</v>
      </c>
      <c r="K10650" s="282">
        <v>0</v>
      </c>
    </row>
    <row r="10651" spans="1:11" x14ac:dyDescent="0.3">
      <c r="A10651" s="281" t="s">
        <v>2116</v>
      </c>
      <c r="B10651" s="281">
        <v>147</v>
      </c>
      <c r="C10651" s="24" t="str">
        <f t="shared" si="166"/>
        <v>erica147</v>
      </c>
      <c r="D10651" s="281">
        <v>2301</v>
      </c>
      <c r="E10651" s="281">
        <v>1080</v>
      </c>
      <c r="F10651" s="281">
        <v>35884</v>
      </c>
      <c r="G10651" s="24">
        <v>100</v>
      </c>
      <c r="H10651" s="24">
        <v>0</v>
      </c>
      <c r="I10651" s="24">
        <v>0</v>
      </c>
      <c r="J10651" s="282">
        <v>15</v>
      </c>
      <c r="K10651" s="282">
        <v>0</v>
      </c>
    </row>
    <row r="10652" spans="1:11" x14ac:dyDescent="0.3">
      <c r="A10652" s="281" t="s">
        <v>2116</v>
      </c>
      <c r="B10652" s="281">
        <v>148</v>
      </c>
      <c r="C10652" s="24" t="str">
        <f t="shared" si="166"/>
        <v>erica148</v>
      </c>
      <c r="D10652" s="281">
        <v>2327</v>
      </c>
      <c r="E10652" s="281">
        <v>1092</v>
      </c>
      <c r="F10652" s="281">
        <v>36304</v>
      </c>
      <c r="G10652" s="24">
        <v>100</v>
      </c>
      <c r="H10652" s="24">
        <v>0</v>
      </c>
      <c r="I10652" s="24">
        <v>0</v>
      </c>
      <c r="J10652" s="282">
        <v>15</v>
      </c>
      <c r="K10652" s="282">
        <v>0</v>
      </c>
    </row>
    <row r="10653" spans="1:11" x14ac:dyDescent="0.3">
      <c r="A10653" s="281" t="s">
        <v>2116</v>
      </c>
      <c r="B10653" s="281">
        <v>149</v>
      </c>
      <c r="C10653" s="24" t="str">
        <f t="shared" si="166"/>
        <v>erica149</v>
      </c>
      <c r="D10653" s="281">
        <v>2352</v>
      </c>
      <c r="E10653" s="281">
        <v>1104</v>
      </c>
      <c r="F10653" s="281">
        <v>36795</v>
      </c>
      <c r="G10653" s="24">
        <v>100</v>
      </c>
      <c r="H10653" s="24">
        <v>0</v>
      </c>
      <c r="I10653" s="24">
        <v>0</v>
      </c>
      <c r="J10653" s="282">
        <v>15</v>
      </c>
      <c r="K10653" s="282">
        <v>0</v>
      </c>
    </row>
    <row r="10654" spans="1:11" x14ac:dyDescent="0.3">
      <c r="A10654" s="281" t="s">
        <v>2116</v>
      </c>
      <c r="B10654" s="281">
        <v>150</v>
      </c>
      <c r="C10654" s="24" t="str">
        <f t="shared" si="166"/>
        <v>erica150</v>
      </c>
      <c r="D10654" s="281">
        <v>2378</v>
      </c>
      <c r="E10654" s="281">
        <v>1116</v>
      </c>
      <c r="F10654" s="281">
        <v>37225</v>
      </c>
      <c r="G10654" s="24">
        <v>100</v>
      </c>
      <c r="H10654" s="24">
        <v>0</v>
      </c>
      <c r="I10654" s="24">
        <v>0</v>
      </c>
      <c r="J10654" s="282">
        <v>15</v>
      </c>
      <c r="K10654" s="282">
        <v>0</v>
      </c>
    </row>
    <row r="10655" spans="1:11" x14ac:dyDescent="0.3">
      <c r="A10655" s="281" t="s">
        <v>2116</v>
      </c>
      <c r="B10655" s="281">
        <v>151</v>
      </c>
      <c r="C10655" s="24" t="str">
        <f t="shared" si="166"/>
        <v>erica151</v>
      </c>
      <c r="D10655" s="281">
        <v>2404</v>
      </c>
      <c r="E10655" s="281">
        <v>1128</v>
      </c>
      <c r="F10655" s="281">
        <v>37705</v>
      </c>
      <c r="G10655" s="24">
        <v>100</v>
      </c>
      <c r="H10655" s="24">
        <v>0</v>
      </c>
      <c r="I10655" s="24">
        <v>0</v>
      </c>
      <c r="J10655" s="282">
        <v>15</v>
      </c>
      <c r="K10655" s="282">
        <v>0</v>
      </c>
    </row>
    <row r="10656" spans="1:11" x14ac:dyDescent="0.3">
      <c r="A10656" s="281" t="s">
        <v>2116</v>
      </c>
      <c r="B10656" s="281">
        <v>152</v>
      </c>
      <c r="C10656" s="24" t="str">
        <f t="shared" si="166"/>
        <v>erica152</v>
      </c>
      <c r="D10656" s="281">
        <v>2430</v>
      </c>
      <c r="E10656" s="281">
        <v>1141</v>
      </c>
      <c r="F10656" s="281">
        <v>38145</v>
      </c>
      <c r="G10656" s="24">
        <v>100</v>
      </c>
      <c r="H10656" s="24">
        <v>0</v>
      </c>
      <c r="I10656" s="24">
        <v>0</v>
      </c>
      <c r="J10656" s="282">
        <v>15</v>
      </c>
      <c r="K10656" s="282">
        <v>0</v>
      </c>
    </row>
    <row r="10657" spans="1:11" x14ac:dyDescent="0.3">
      <c r="A10657" s="281" t="s">
        <v>2116</v>
      </c>
      <c r="B10657" s="281">
        <v>153</v>
      </c>
      <c r="C10657" s="24" t="str">
        <f t="shared" si="166"/>
        <v>erica153</v>
      </c>
      <c r="D10657" s="281">
        <v>2457</v>
      </c>
      <c r="E10657" s="281">
        <v>1153</v>
      </c>
      <c r="F10657" s="281">
        <v>38660</v>
      </c>
      <c r="G10657" s="24">
        <v>100</v>
      </c>
      <c r="H10657" s="24">
        <v>0</v>
      </c>
      <c r="I10657" s="24">
        <v>0</v>
      </c>
      <c r="J10657" s="282">
        <v>15</v>
      </c>
      <c r="K10657" s="282">
        <v>0</v>
      </c>
    </row>
    <row r="10658" spans="1:11" x14ac:dyDescent="0.3">
      <c r="A10658" s="281" t="s">
        <v>2116</v>
      </c>
      <c r="B10658" s="281">
        <v>154</v>
      </c>
      <c r="C10658" s="24" t="str">
        <f t="shared" si="166"/>
        <v>erica154</v>
      </c>
      <c r="D10658" s="281">
        <v>2484</v>
      </c>
      <c r="E10658" s="281">
        <v>1166</v>
      </c>
      <c r="F10658" s="281">
        <v>39111</v>
      </c>
      <c r="G10658" s="24">
        <v>100</v>
      </c>
      <c r="H10658" s="24">
        <v>0</v>
      </c>
      <c r="I10658" s="24">
        <v>0</v>
      </c>
      <c r="J10658" s="282">
        <v>15</v>
      </c>
      <c r="K10658" s="282">
        <v>0</v>
      </c>
    </row>
    <row r="10659" spans="1:11" x14ac:dyDescent="0.3">
      <c r="A10659" s="281" t="s">
        <v>2116</v>
      </c>
      <c r="B10659" s="281">
        <v>155</v>
      </c>
      <c r="C10659" s="24" t="str">
        <f t="shared" si="166"/>
        <v>erica155</v>
      </c>
      <c r="D10659" s="281">
        <v>2511</v>
      </c>
      <c r="E10659" s="281">
        <v>1179</v>
      </c>
      <c r="F10659" s="281">
        <v>39614</v>
      </c>
      <c r="G10659" s="24">
        <v>100</v>
      </c>
      <c r="H10659" s="24">
        <v>0</v>
      </c>
      <c r="I10659" s="24">
        <v>0</v>
      </c>
      <c r="J10659" s="282">
        <v>15</v>
      </c>
      <c r="K10659" s="282">
        <v>0</v>
      </c>
    </row>
    <row r="10660" spans="1:11" x14ac:dyDescent="0.3">
      <c r="A10660" s="281" t="s">
        <v>2116</v>
      </c>
      <c r="B10660" s="281">
        <v>156</v>
      </c>
      <c r="C10660" s="24" t="str">
        <f t="shared" si="166"/>
        <v>erica156</v>
      </c>
      <c r="D10660" s="281">
        <v>2538</v>
      </c>
      <c r="E10660" s="281">
        <v>1191</v>
      </c>
      <c r="F10660" s="281">
        <v>40076</v>
      </c>
      <c r="G10660" s="24">
        <v>100</v>
      </c>
      <c r="H10660" s="24">
        <v>0</v>
      </c>
      <c r="I10660" s="24">
        <v>0</v>
      </c>
      <c r="J10660" s="282">
        <v>15</v>
      </c>
      <c r="K10660" s="282">
        <v>0</v>
      </c>
    </row>
    <row r="10661" spans="1:11" x14ac:dyDescent="0.3">
      <c r="A10661" s="281" t="s">
        <v>2116</v>
      </c>
      <c r="B10661" s="281">
        <v>157</v>
      </c>
      <c r="C10661" s="24" t="str">
        <f t="shared" si="166"/>
        <v>erica157</v>
      </c>
      <c r="D10661" s="281">
        <v>2566</v>
      </c>
      <c r="E10661" s="281">
        <v>1204</v>
      </c>
      <c r="F10661" s="281">
        <v>40616</v>
      </c>
      <c r="G10661" s="24">
        <v>100</v>
      </c>
      <c r="H10661" s="24">
        <v>0</v>
      </c>
      <c r="I10661" s="24">
        <v>0</v>
      </c>
      <c r="J10661" s="282">
        <v>15</v>
      </c>
      <c r="K10661" s="282">
        <v>0</v>
      </c>
    </row>
    <row r="10662" spans="1:11" x14ac:dyDescent="0.3">
      <c r="A10662" s="281" t="s">
        <v>2116</v>
      </c>
      <c r="B10662" s="281">
        <v>158</v>
      </c>
      <c r="C10662" s="24" t="str">
        <f t="shared" si="166"/>
        <v>erica158</v>
      </c>
      <c r="D10662" s="281">
        <v>2594</v>
      </c>
      <c r="E10662" s="281">
        <v>1217</v>
      </c>
      <c r="F10662" s="281">
        <v>41089</v>
      </c>
      <c r="G10662" s="24">
        <v>100</v>
      </c>
      <c r="H10662" s="24">
        <v>0</v>
      </c>
      <c r="I10662" s="24">
        <v>0</v>
      </c>
      <c r="J10662" s="282">
        <v>15</v>
      </c>
      <c r="K10662" s="282">
        <v>0</v>
      </c>
    </row>
    <row r="10663" spans="1:11" x14ac:dyDescent="0.3">
      <c r="A10663" s="281" t="s">
        <v>2116</v>
      </c>
      <c r="B10663" s="281">
        <v>159</v>
      </c>
      <c r="C10663" s="24" t="str">
        <f t="shared" si="166"/>
        <v>erica159</v>
      </c>
      <c r="D10663" s="281">
        <v>2622</v>
      </c>
      <c r="E10663" s="281">
        <v>1231</v>
      </c>
      <c r="F10663" s="281">
        <v>41642</v>
      </c>
      <c r="G10663" s="24">
        <v>100</v>
      </c>
      <c r="H10663" s="24">
        <v>0</v>
      </c>
      <c r="I10663" s="24">
        <v>0</v>
      </c>
      <c r="J10663" s="282">
        <v>15</v>
      </c>
      <c r="K10663" s="282">
        <v>0</v>
      </c>
    </row>
    <row r="10664" spans="1:11" x14ac:dyDescent="0.3">
      <c r="A10664" s="281" t="s">
        <v>2116</v>
      </c>
      <c r="B10664" s="281">
        <v>160</v>
      </c>
      <c r="C10664" s="24" t="str">
        <f t="shared" si="166"/>
        <v>erica160</v>
      </c>
      <c r="D10664" s="281">
        <v>2650</v>
      </c>
      <c r="E10664" s="281">
        <v>1244</v>
      </c>
      <c r="F10664" s="281">
        <v>42127</v>
      </c>
      <c r="G10664" s="24">
        <v>100</v>
      </c>
      <c r="H10664" s="24">
        <v>0</v>
      </c>
      <c r="I10664" s="24">
        <v>0</v>
      </c>
      <c r="J10664" s="282">
        <v>15</v>
      </c>
      <c r="K10664" s="282">
        <v>0</v>
      </c>
    </row>
    <row r="10665" spans="1:11" x14ac:dyDescent="0.3">
      <c r="A10665" s="281" t="s">
        <v>2116</v>
      </c>
      <c r="B10665" s="281">
        <v>161</v>
      </c>
      <c r="C10665" s="24" t="str">
        <f t="shared" si="166"/>
        <v>erica161</v>
      </c>
      <c r="D10665" s="281">
        <v>2891</v>
      </c>
      <c r="E10665" s="281">
        <v>1357</v>
      </c>
      <c r="F10665" s="281">
        <v>46561</v>
      </c>
      <c r="G10665" s="24">
        <v>100</v>
      </c>
      <c r="H10665" s="24">
        <v>0</v>
      </c>
      <c r="I10665" s="24">
        <v>0</v>
      </c>
      <c r="J10665" s="282">
        <v>15</v>
      </c>
      <c r="K10665" s="282">
        <v>0</v>
      </c>
    </row>
    <row r="10666" spans="1:11" x14ac:dyDescent="0.3">
      <c r="A10666" s="281" t="s">
        <v>2116</v>
      </c>
      <c r="B10666" s="281">
        <v>162</v>
      </c>
      <c r="C10666" s="24" t="str">
        <f t="shared" si="166"/>
        <v>erica162</v>
      </c>
      <c r="D10666" s="281">
        <v>2923</v>
      </c>
      <c r="E10666" s="281">
        <v>1372</v>
      </c>
      <c r="F10666" s="281">
        <v>47102</v>
      </c>
      <c r="G10666" s="24">
        <v>100</v>
      </c>
      <c r="H10666" s="24">
        <v>0</v>
      </c>
      <c r="I10666" s="24">
        <v>0</v>
      </c>
      <c r="J10666" s="282">
        <v>15</v>
      </c>
      <c r="K10666" s="282">
        <v>0</v>
      </c>
    </row>
    <row r="10667" spans="1:11" x14ac:dyDescent="0.3">
      <c r="A10667" s="281" t="s">
        <v>2116</v>
      </c>
      <c r="B10667" s="281">
        <v>163</v>
      </c>
      <c r="C10667" s="24" t="str">
        <f t="shared" si="166"/>
        <v>erica163</v>
      </c>
      <c r="D10667" s="281">
        <v>2954</v>
      </c>
      <c r="E10667" s="281">
        <v>1387</v>
      </c>
      <c r="F10667" s="281">
        <v>47735</v>
      </c>
      <c r="G10667" s="24">
        <v>100</v>
      </c>
      <c r="H10667" s="24">
        <v>0</v>
      </c>
      <c r="I10667" s="24">
        <v>0</v>
      </c>
      <c r="J10667" s="282">
        <v>15</v>
      </c>
      <c r="K10667" s="282">
        <v>0</v>
      </c>
    </row>
    <row r="10668" spans="1:11" x14ac:dyDescent="0.3">
      <c r="A10668" s="281" t="s">
        <v>2116</v>
      </c>
      <c r="B10668" s="281">
        <v>164</v>
      </c>
      <c r="C10668" s="24" t="str">
        <f t="shared" si="166"/>
        <v>erica164</v>
      </c>
      <c r="D10668" s="281">
        <v>2986</v>
      </c>
      <c r="E10668" s="281">
        <v>1402</v>
      </c>
      <c r="F10668" s="281">
        <v>48290</v>
      </c>
      <c r="G10668" s="24">
        <v>100</v>
      </c>
      <c r="H10668" s="24">
        <v>0</v>
      </c>
      <c r="I10668" s="24">
        <v>0</v>
      </c>
      <c r="J10668" s="282">
        <v>15</v>
      </c>
      <c r="K10668" s="282">
        <v>0</v>
      </c>
    </row>
    <row r="10669" spans="1:11" x14ac:dyDescent="0.3">
      <c r="A10669" s="281" t="s">
        <v>2116</v>
      </c>
      <c r="B10669" s="281">
        <v>165</v>
      </c>
      <c r="C10669" s="24" t="str">
        <f t="shared" si="166"/>
        <v>erica165</v>
      </c>
      <c r="D10669" s="281">
        <v>3019</v>
      </c>
      <c r="E10669" s="281">
        <v>1417</v>
      </c>
      <c r="F10669" s="281">
        <v>49000</v>
      </c>
      <c r="G10669" s="24">
        <v>100</v>
      </c>
      <c r="H10669" s="24">
        <v>0</v>
      </c>
      <c r="I10669" s="24">
        <v>0</v>
      </c>
      <c r="J10669" s="282">
        <v>15</v>
      </c>
      <c r="K10669" s="282">
        <v>0</v>
      </c>
    </row>
    <row r="10670" spans="1:11" x14ac:dyDescent="0.3">
      <c r="A10670" s="281" t="s">
        <v>2116</v>
      </c>
      <c r="B10670" s="281">
        <v>166</v>
      </c>
      <c r="C10670" s="24" t="str">
        <f t="shared" si="166"/>
        <v>erica166</v>
      </c>
      <c r="D10670" s="281">
        <v>3051</v>
      </c>
      <c r="E10670" s="281">
        <v>1432</v>
      </c>
      <c r="F10670" s="281">
        <v>49569</v>
      </c>
      <c r="G10670" s="24">
        <v>100</v>
      </c>
      <c r="H10670" s="24">
        <v>0</v>
      </c>
      <c r="I10670" s="24">
        <v>0</v>
      </c>
      <c r="J10670" s="282">
        <v>15</v>
      </c>
      <c r="K10670" s="282">
        <v>0</v>
      </c>
    </row>
    <row r="10671" spans="1:11" x14ac:dyDescent="0.3">
      <c r="A10671" s="281" t="s">
        <v>2116</v>
      </c>
      <c r="B10671" s="281">
        <v>167</v>
      </c>
      <c r="C10671" s="24" t="str">
        <f t="shared" si="166"/>
        <v>erica167</v>
      </c>
      <c r="D10671" s="281">
        <v>3084</v>
      </c>
      <c r="E10671" s="281">
        <v>1448</v>
      </c>
      <c r="F10671" s="281">
        <v>50144</v>
      </c>
      <c r="G10671" s="24">
        <v>100</v>
      </c>
      <c r="H10671" s="24">
        <v>0</v>
      </c>
      <c r="I10671" s="24">
        <v>0</v>
      </c>
      <c r="J10671" s="282">
        <v>15</v>
      </c>
      <c r="K10671" s="282">
        <v>0</v>
      </c>
    </row>
    <row r="10672" spans="1:11" x14ac:dyDescent="0.3">
      <c r="A10672" s="281" t="s">
        <v>2116</v>
      </c>
      <c r="B10672" s="281">
        <v>168</v>
      </c>
      <c r="C10672" s="24" t="str">
        <f t="shared" si="166"/>
        <v>erica168</v>
      </c>
      <c r="D10672" s="281">
        <v>3118</v>
      </c>
      <c r="E10672" s="281">
        <v>1464</v>
      </c>
      <c r="F10672" s="281">
        <v>50725</v>
      </c>
      <c r="G10672" s="24">
        <v>100</v>
      </c>
      <c r="H10672" s="24">
        <v>0</v>
      </c>
      <c r="I10672" s="24">
        <v>0</v>
      </c>
      <c r="J10672" s="282">
        <v>15</v>
      </c>
      <c r="K10672" s="282">
        <v>0</v>
      </c>
    </row>
    <row r="10673" spans="1:11" x14ac:dyDescent="0.3">
      <c r="A10673" s="281" t="s">
        <v>2116</v>
      </c>
      <c r="B10673" s="281">
        <v>169</v>
      </c>
      <c r="C10673" s="24" t="str">
        <f t="shared" si="166"/>
        <v>erica169</v>
      </c>
      <c r="D10673" s="281">
        <v>3151</v>
      </c>
      <c r="E10673" s="281">
        <v>1479</v>
      </c>
      <c r="F10673" s="281">
        <v>51470</v>
      </c>
      <c r="G10673" s="24">
        <v>100</v>
      </c>
      <c r="H10673" s="24">
        <v>0</v>
      </c>
      <c r="I10673" s="24">
        <v>0</v>
      </c>
      <c r="J10673" s="282">
        <v>15</v>
      </c>
      <c r="K10673" s="282">
        <v>0</v>
      </c>
    </row>
    <row r="10674" spans="1:11" x14ac:dyDescent="0.3">
      <c r="A10674" s="281" t="s">
        <v>2116</v>
      </c>
      <c r="B10674" s="281">
        <v>170</v>
      </c>
      <c r="C10674" s="24" t="str">
        <f t="shared" si="166"/>
        <v>erica170</v>
      </c>
      <c r="D10674" s="281">
        <v>3185</v>
      </c>
      <c r="E10674" s="281">
        <v>1495</v>
      </c>
      <c r="F10674" s="281">
        <v>52067</v>
      </c>
      <c r="G10674" s="24">
        <v>100</v>
      </c>
      <c r="H10674" s="24">
        <v>0</v>
      </c>
      <c r="I10674" s="24">
        <v>0</v>
      </c>
      <c r="J10674" s="282">
        <v>15</v>
      </c>
      <c r="K10674" s="282">
        <v>0</v>
      </c>
    </row>
    <row r="10675" spans="1:11" x14ac:dyDescent="0.3">
      <c r="A10675" s="281" t="s">
        <v>2116</v>
      </c>
      <c r="B10675" s="281">
        <v>171</v>
      </c>
      <c r="C10675" s="24" t="str">
        <f t="shared" si="166"/>
        <v>erica171</v>
      </c>
      <c r="D10675" s="281">
        <v>3220</v>
      </c>
      <c r="E10675" s="281">
        <v>1511</v>
      </c>
      <c r="F10675" s="281">
        <v>52670</v>
      </c>
      <c r="G10675" s="24">
        <v>100</v>
      </c>
      <c r="H10675" s="24">
        <v>0</v>
      </c>
      <c r="I10675" s="24">
        <v>0</v>
      </c>
      <c r="J10675" s="282">
        <v>15</v>
      </c>
      <c r="K10675" s="282">
        <v>0</v>
      </c>
    </row>
    <row r="10676" spans="1:11" x14ac:dyDescent="0.3">
      <c r="A10676" s="281" t="s">
        <v>2116</v>
      </c>
      <c r="B10676" s="281">
        <v>172</v>
      </c>
      <c r="C10676" s="24" t="str">
        <f t="shared" si="166"/>
        <v>erica172</v>
      </c>
      <c r="D10676" s="281">
        <v>3254</v>
      </c>
      <c r="E10676" s="281">
        <v>1528</v>
      </c>
      <c r="F10676" s="281">
        <v>53280</v>
      </c>
      <c r="G10676" s="24">
        <v>100</v>
      </c>
      <c r="H10676" s="24">
        <v>0</v>
      </c>
      <c r="I10676" s="24">
        <v>0</v>
      </c>
      <c r="J10676" s="282">
        <v>15</v>
      </c>
      <c r="K10676" s="282">
        <v>0</v>
      </c>
    </row>
    <row r="10677" spans="1:11" x14ac:dyDescent="0.3">
      <c r="A10677" s="281" t="s">
        <v>2116</v>
      </c>
      <c r="B10677" s="281">
        <v>173</v>
      </c>
      <c r="C10677" s="24" t="str">
        <f t="shared" si="166"/>
        <v>erica173</v>
      </c>
      <c r="D10677" s="281">
        <v>3289</v>
      </c>
      <c r="E10677" s="281">
        <v>1544</v>
      </c>
      <c r="F10677" s="281">
        <v>54061</v>
      </c>
      <c r="G10677" s="24">
        <v>100</v>
      </c>
      <c r="H10677" s="24">
        <v>0</v>
      </c>
      <c r="I10677" s="24">
        <v>0</v>
      </c>
      <c r="J10677" s="282">
        <v>15</v>
      </c>
      <c r="K10677" s="282">
        <v>0</v>
      </c>
    </row>
    <row r="10678" spans="1:11" x14ac:dyDescent="0.3">
      <c r="A10678" s="281" t="s">
        <v>2116</v>
      </c>
      <c r="B10678" s="281">
        <v>174</v>
      </c>
      <c r="C10678" s="24" t="str">
        <f t="shared" si="166"/>
        <v>erica174</v>
      </c>
      <c r="D10678" s="281">
        <v>3325</v>
      </c>
      <c r="E10678" s="281">
        <v>1561</v>
      </c>
      <c r="F10678" s="281">
        <v>54686</v>
      </c>
      <c r="G10678" s="24">
        <v>100</v>
      </c>
      <c r="H10678" s="24">
        <v>0</v>
      </c>
      <c r="I10678" s="24">
        <v>0</v>
      </c>
      <c r="J10678" s="282">
        <v>15</v>
      </c>
      <c r="K10678" s="282">
        <v>0</v>
      </c>
    </row>
    <row r="10679" spans="1:11" x14ac:dyDescent="0.3">
      <c r="A10679" s="281" t="s">
        <v>2116</v>
      </c>
      <c r="B10679" s="281">
        <v>175</v>
      </c>
      <c r="C10679" s="24" t="str">
        <f t="shared" si="166"/>
        <v>erica175</v>
      </c>
      <c r="D10679" s="281">
        <v>3361</v>
      </c>
      <c r="E10679" s="281">
        <v>1578</v>
      </c>
      <c r="F10679" s="281">
        <v>55319</v>
      </c>
      <c r="G10679" s="24">
        <v>100</v>
      </c>
      <c r="H10679" s="24">
        <v>0</v>
      </c>
      <c r="I10679" s="24">
        <v>0</v>
      </c>
      <c r="J10679" s="282">
        <v>15</v>
      </c>
      <c r="K10679" s="282">
        <v>0</v>
      </c>
    </row>
    <row r="10680" spans="1:11" x14ac:dyDescent="0.3">
      <c r="A10680" s="281" t="s">
        <v>2116</v>
      </c>
      <c r="B10680" s="281">
        <v>176</v>
      </c>
      <c r="C10680" s="24" t="str">
        <f t="shared" si="166"/>
        <v>erica176</v>
      </c>
      <c r="D10680" s="281">
        <v>3397</v>
      </c>
      <c r="E10680" s="281">
        <v>1595</v>
      </c>
      <c r="F10680" s="281">
        <v>55958</v>
      </c>
      <c r="G10680" s="24">
        <v>100</v>
      </c>
      <c r="H10680" s="24">
        <v>0</v>
      </c>
      <c r="I10680" s="24">
        <v>0</v>
      </c>
      <c r="J10680" s="282">
        <v>15</v>
      </c>
      <c r="K10680" s="282">
        <v>0</v>
      </c>
    </row>
    <row r="10681" spans="1:11" x14ac:dyDescent="0.3">
      <c r="A10681" s="281" t="s">
        <v>2116</v>
      </c>
      <c r="B10681" s="281">
        <v>177</v>
      </c>
      <c r="C10681" s="24" t="str">
        <f t="shared" si="166"/>
        <v>erica177</v>
      </c>
      <c r="D10681" s="281">
        <v>3433</v>
      </c>
      <c r="E10681" s="281">
        <v>1612</v>
      </c>
      <c r="F10681" s="281">
        <v>56778</v>
      </c>
      <c r="G10681" s="24">
        <v>100</v>
      </c>
      <c r="H10681" s="24">
        <v>0</v>
      </c>
      <c r="I10681" s="24">
        <v>0</v>
      </c>
      <c r="J10681" s="282">
        <v>15</v>
      </c>
      <c r="K10681" s="282">
        <v>0</v>
      </c>
    </row>
    <row r="10682" spans="1:11" x14ac:dyDescent="0.3">
      <c r="A10682" s="281" t="s">
        <v>2116</v>
      </c>
      <c r="B10682" s="281">
        <v>178</v>
      </c>
      <c r="C10682" s="24" t="str">
        <f t="shared" si="166"/>
        <v>erica178</v>
      </c>
      <c r="D10682" s="281">
        <v>3470</v>
      </c>
      <c r="E10682" s="281">
        <v>1629</v>
      </c>
      <c r="F10682" s="281">
        <v>57433</v>
      </c>
      <c r="G10682" s="24">
        <v>100</v>
      </c>
      <c r="H10682" s="24">
        <v>0</v>
      </c>
      <c r="I10682" s="24">
        <v>0</v>
      </c>
      <c r="J10682" s="282">
        <v>15</v>
      </c>
      <c r="K10682" s="282">
        <v>0</v>
      </c>
    </row>
    <row r="10683" spans="1:11" x14ac:dyDescent="0.3">
      <c r="A10683" s="281" t="s">
        <v>2116</v>
      </c>
      <c r="B10683" s="281">
        <v>179</v>
      </c>
      <c r="C10683" s="24" t="str">
        <f t="shared" si="166"/>
        <v>erica179</v>
      </c>
      <c r="D10683" s="281">
        <v>3507</v>
      </c>
      <c r="E10683" s="281">
        <v>1646</v>
      </c>
      <c r="F10683" s="281">
        <v>58096</v>
      </c>
      <c r="G10683" s="24">
        <v>100</v>
      </c>
      <c r="H10683" s="24">
        <v>0</v>
      </c>
      <c r="I10683" s="24">
        <v>0</v>
      </c>
      <c r="J10683" s="282">
        <v>15</v>
      </c>
      <c r="K10683" s="282">
        <v>0</v>
      </c>
    </row>
    <row r="10684" spans="1:11" x14ac:dyDescent="0.3">
      <c r="A10684" s="281" t="s">
        <v>2116</v>
      </c>
      <c r="B10684" s="281">
        <v>180</v>
      </c>
      <c r="C10684" s="24" t="str">
        <f t="shared" si="166"/>
        <v>erica180</v>
      </c>
      <c r="D10684" s="281">
        <v>3545</v>
      </c>
      <c r="E10684" s="281">
        <v>1664</v>
      </c>
      <c r="F10684" s="281">
        <v>58766</v>
      </c>
      <c r="G10684" s="24">
        <v>100</v>
      </c>
      <c r="H10684" s="24">
        <v>0</v>
      </c>
      <c r="I10684" s="24">
        <v>0</v>
      </c>
      <c r="J10684" s="282">
        <v>15</v>
      </c>
      <c r="K10684" s="282">
        <v>0</v>
      </c>
    </row>
    <row r="10685" spans="1:11" x14ac:dyDescent="0.3">
      <c r="A10685" s="281" t="s">
        <v>2116</v>
      </c>
      <c r="B10685" s="281">
        <v>181</v>
      </c>
      <c r="C10685" s="24" t="str">
        <f t="shared" si="166"/>
        <v>erica181</v>
      </c>
      <c r="D10685" s="281">
        <v>3866</v>
      </c>
      <c r="E10685" s="281">
        <v>1815</v>
      </c>
      <c r="F10685" s="281">
        <v>65071</v>
      </c>
      <c r="G10685" s="24">
        <v>100</v>
      </c>
      <c r="H10685" s="24">
        <v>0</v>
      </c>
      <c r="I10685" s="24">
        <v>0</v>
      </c>
      <c r="J10685" s="282">
        <v>15</v>
      </c>
      <c r="K10685" s="282">
        <v>0</v>
      </c>
    </row>
    <row r="10686" spans="1:11" x14ac:dyDescent="0.3">
      <c r="A10686" s="281" t="s">
        <v>2116</v>
      </c>
      <c r="B10686" s="281">
        <v>182</v>
      </c>
      <c r="C10686" s="24" t="str">
        <f t="shared" si="166"/>
        <v>erica182</v>
      </c>
      <c r="D10686" s="281">
        <v>3908</v>
      </c>
      <c r="E10686" s="281">
        <v>1835</v>
      </c>
      <c r="F10686" s="281">
        <v>65822</v>
      </c>
      <c r="G10686" s="24">
        <v>100</v>
      </c>
      <c r="H10686" s="24">
        <v>0</v>
      </c>
      <c r="I10686" s="24">
        <v>0</v>
      </c>
      <c r="J10686" s="282">
        <v>15</v>
      </c>
      <c r="K10686" s="282">
        <v>0</v>
      </c>
    </row>
    <row r="10687" spans="1:11" x14ac:dyDescent="0.3">
      <c r="A10687" s="281" t="s">
        <v>2116</v>
      </c>
      <c r="B10687" s="281">
        <v>183</v>
      </c>
      <c r="C10687" s="24" t="str">
        <f t="shared" si="166"/>
        <v>erica183</v>
      </c>
      <c r="D10687" s="281">
        <v>3950</v>
      </c>
      <c r="E10687" s="281">
        <v>1854</v>
      </c>
      <c r="F10687" s="281">
        <v>66580</v>
      </c>
      <c r="G10687" s="24">
        <v>100</v>
      </c>
      <c r="H10687" s="24">
        <v>0</v>
      </c>
      <c r="I10687" s="24">
        <v>0</v>
      </c>
      <c r="J10687" s="282">
        <v>15</v>
      </c>
      <c r="K10687" s="282">
        <v>0</v>
      </c>
    </row>
    <row r="10688" spans="1:11" x14ac:dyDescent="0.3">
      <c r="A10688" s="281" t="s">
        <v>2116</v>
      </c>
      <c r="B10688" s="281">
        <v>184</v>
      </c>
      <c r="C10688" s="24" t="str">
        <f t="shared" si="166"/>
        <v>erica184</v>
      </c>
      <c r="D10688" s="281">
        <v>3992</v>
      </c>
      <c r="E10688" s="281">
        <v>1874</v>
      </c>
      <c r="F10688" s="281">
        <v>67347</v>
      </c>
      <c r="G10688" s="24">
        <v>100</v>
      </c>
      <c r="H10688" s="24">
        <v>0</v>
      </c>
      <c r="I10688" s="24">
        <v>0</v>
      </c>
      <c r="J10688" s="282">
        <v>15</v>
      </c>
      <c r="K10688" s="282">
        <v>0</v>
      </c>
    </row>
    <row r="10689" spans="1:11" x14ac:dyDescent="0.3">
      <c r="A10689" s="281" t="s">
        <v>2116</v>
      </c>
      <c r="B10689" s="281">
        <v>185</v>
      </c>
      <c r="C10689" s="24" t="str">
        <f t="shared" si="166"/>
        <v>erica185</v>
      </c>
      <c r="D10689" s="281">
        <v>4034</v>
      </c>
      <c r="E10689" s="281">
        <v>1894</v>
      </c>
      <c r="F10689" s="281">
        <v>68333</v>
      </c>
      <c r="G10689" s="24">
        <v>100</v>
      </c>
      <c r="H10689" s="24">
        <v>0</v>
      </c>
      <c r="I10689" s="24">
        <v>0</v>
      </c>
      <c r="J10689" s="282">
        <v>15</v>
      </c>
      <c r="K10689" s="282">
        <v>0</v>
      </c>
    </row>
    <row r="10690" spans="1:11" x14ac:dyDescent="0.3">
      <c r="A10690" s="281" t="s">
        <v>2116</v>
      </c>
      <c r="B10690" s="281">
        <v>186</v>
      </c>
      <c r="C10690" s="24" t="str">
        <f t="shared" si="166"/>
        <v>erica186</v>
      </c>
      <c r="D10690" s="281">
        <v>4078</v>
      </c>
      <c r="E10690" s="281">
        <v>1914</v>
      </c>
      <c r="F10690" s="281">
        <v>69119</v>
      </c>
      <c r="G10690" s="24">
        <v>100</v>
      </c>
      <c r="H10690" s="24">
        <v>0</v>
      </c>
      <c r="I10690" s="24">
        <v>0</v>
      </c>
      <c r="J10690" s="282">
        <v>15</v>
      </c>
      <c r="K10690" s="282">
        <v>0</v>
      </c>
    </row>
    <row r="10691" spans="1:11" x14ac:dyDescent="0.3">
      <c r="A10691" s="281" t="s">
        <v>2116</v>
      </c>
      <c r="B10691" s="281">
        <v>187</v>
      </c>
      <c r="C10691" s="24" t="str">
        <f t="shared" si="166"/>
        <v>erica187</v>
      </c>
      <c r="D10691" s="281">
        <v>4121</v>
      </c>
      <c r="E10691" s="281">
        <v>1935</v>
      </c>
      <c r="F10691" s="281">
        <v>69914</v>
      </c>
      <c r="G10691" s="24">
        <v>100</v>
      </c>
      <c r="H10691" s="24">
        <v>0</v>
      </c>
      <c r="I10691" s="24">
        <v>0</v>
      </c>
      <c r="J10691" s="282">
        <v>15</v>
      </c>
      <c r="K10691" s="282">
        <v>0</v>
      </c>
    </row>
    <row r="10692" spans="1:11" x14ac:dyDescent="0.3">
      <c r="A10692" s="281" t="s">
        <v>2116</v>
      </c>
      <c r="B10692" s="281">
        <v>188</v>
      </c>
      <c r="C10692" s="24" t="str">
        <f t="shared" si="166"/>
        <v>erica188</v>
      </c>
      <c r="D10692" s="281">
        <v>4165</v>
      </c>
      <c r="E10692" s="281">
        <v>1955</v>
      </c>
      <c r="F10692" s="281">
        <v>70718</v>
      </c>
      <c r="G10692" s="24">
        <v>100</v>
      </c>
      <c r="H10692" s="24">
        <v>0</v>
      </c>
      <c r="I10692" s="24">
        <v>0</v>
      </c>
      <c r="J10692" s="282">
        <v>15</v>
      </c>
      <c r="K10692" s="282">
        <v>0</v>
      </c>
    </row>
    <row r="10693" spans="1:11" x14ac:dyDescent="0.3">
      <c r="A10693" s="281" t="s">
        <v>2116</v>
      </c>
      <c r="B10693" s="281">
        <v>189</v>
      </c>
      <c r="C10693" s="24" t="str">
        <f t="shared" si="166"/>
        <v>erica189</v>
      </c>
      <c r="D10693" s="281">
        <v>4209</v>
      </c>
      <c r="E10693" s="281">
        <v>1976</v>
      </c>
      <c r="F10693" s="281">
        <v>71678</v>
      </c>
      <c r="G10693" s="24">
        <v>100</v>
      </c>
      <c r="H10693" s="24">
        <v>0</v>
      </c>
      <c r="I10693" s="24">
        <v>0</v>
      </c>
      <c r="J10693" s="282">
        <v>15</v>
      </c>
      <c r="K10693" s="282">
        <v>0</v>
      </c>
    </row>
    <row r="10694" spans="1:11" x14ac:dyDescent="0.3">
      <c r="A10694" s="281" t="s">
        <v>2116</v>
      </c>
      <c r="B10694" s="281">
        <v>190</v>
      </c>
      <c r="C10694" s="24" t="str">
        <f t="shared" ref="C10694:C10757" si="167">A10694&amp;B10694</f>
        <v>erica190</v>
      </c>
      <c r="D10694" s="281">
        <v>4254</v>
      </c>
      <c r="E10694" s="281">
        <v>1997</v>
      </c>
      <c r="F10694" s="281">
        <v>72501</v>
      </c>
      <c r="G10694" s="24">
        <v>100</v>
      </c>
      <c r="H10694" s="24">
        <v>0</v>
      </c>
      <c r="I10694" s="24">
        <v>0</v>
      </c>
      <c r="J10694" s="282">
        <v>15</v>
      </c>
      <c r="K10694" s="282">
        <v>0</v>
      </c>
    </row>
    <row r="10695" spans="1:11" x14ac:dyDescent="0.3">
      <c r="A10695" s="281" t="s">
        <v>2116</v>
      </c>
      <c r="B10695" s="281">
        <v>191</v>
      </c>
      <c r="C10695" s="24" t="str">
        <f t="shared" si="167"/>
        <v>erica191</v>
      </c>
      <c r="D10695" s="281">
        <v>4299</v>
      </c>
      <c r="E10695" s="281">
        <v>2018</v>
      </c>
      <c r="F10695" s="281">
        <v>73334</v>
      </c>
      <c r="G10695" s="24">
        <v>100</v>
      </c>
      <c r="H10695" s="24">
        <v>0</v>
      </c>
      <c r="I10695" s="24">
        <v>0</v>
      </c>
      <c r="J10695" s="282">
        <v>15</v>
      </c>
      <c r="K10695" s="282">
        <v>0</v>
      </c>
    </row>
    <row r="10696" spans="1:11" x14ac:dyDescent="0.3">
      <c r="A10696" s="281" t="s">
        <v>2116</v>
      </c>
      <c r="B10696" s="281">
        <v>192</v>
      </c>
      <c r="C10696" s="24" t="str">
        <f t="shared" si="167"/>
        <v>erica192</v>
      </c>
      <c r="D10696" s="281">
        <v>4345</v>
      </c>
      <c r="E10696" s="281">
        <v>2040</v>
      </c>
      <c r="F10696" s="281">
        <v>74175</v>
      </c>
      <c r="G10696" s="24">
        <v>100</v>
      </c>
      <c r="H10696" s="24">
        <v>0</v>
      </c>
      <c r="I10696" s="24">
        <v>0</v>
      </c>
      <c r="J10696" s="282">
        <v>15</v>
      </c>
      <c r="K10696" s="282">
        <v>0</v>
      </c>
    </row>
    <row r="10697" spans="1:11" x14ac:dyDescent="0.3">
      <c r="A10697" s="281" t="s">
        <v>2116</v>
      </c>
      <c r="B10697" s="281">
        <v>193</v>
      </c>
      <c r="C10697" s="24" t="str">
        <f t="shared" si="167"/>
        <v>erica193</v>
      </c>
      <c r="D10697" s="281">
        <v>4391</v>
      </c>
      <c r="E10697" s="281">
        <v>2062</v>
      </c>
      <c r="F10697" s="281">
        <v>75258</v>
      </c>
      <c r="G10697" s="24">
        <v>100</v>
      </c>
      <c r="H10697" s="24">
        <v>0</v>
      </c>
      <c r="I10697" s="24">
        <v>0</v>
      </c>
      <c r="J10697" s="282">
        <v>15</v>
      </c>
      <c r="K10697" s="282">
        <v>0</v>
      </c>
    </row>
    <row r="10698" spans="1:11" x14ac:dyDescent="0.3">
      <c r="A10698" s="281" t="s">
        <v>2116</v>
      </c>
      <c r="B10698" s="281">
        <v>194</v>
      </c>
      <c r="C10698" s="24" t="str">
        <f t="shared" si="167"/>
        <v>erica194</v>
      </c>
      <c r="D10698" s="281">
        <v>4438</v>
      </c>
      <c r="E10698" s="281">
        <v>2083</v>
      </c>
      <c r="F10698" s="281">
        <v>76121</v>
      </c>
      <c r="G10698" s="24">
        <v>100</v>
      </c>
      <c r="H10698" s="24">
        <v>0</v>
      </c>
      <c r="I10698" s="24">
        <v>0</v>
      </c>
      <c r="J10698" s="282">
        <v>15</v>
      </c>
      <c r="K10698" s="282">
        <v>0</v>
      </c>
    </row>
    <row r="10699" spans="1:11" x14ac:dyDescent="0.3">
      <c r="A10699" s="281" t="s">
        <v>2116</v>
      </c>
      <c r="B10699" s="281">
        <v>195</v>
      </c>
      <c r="C10699" s="24" t="str">
        <f t="shared" si="167"/>
        <v>erica195</v>
      </c>
      <c r="D10699" s="281">
        <v>4485</v>
      </c>
      <c r="E10699" s="281">
        <v>2106</v>
      </c>
      <c r="F10699" s="281">
        <v>76993</v>
      </c>
      <c r="G10699" s="24">
        <v>100</v>
      </c>
      <c r="H10699" s="24">
        <v>0</v>
      </c>
      <c r="I10699" s="24">
        <v>0</v>
      </c>
      <c r="J10699" s="282">
        <v>15</v>
      </c>
      <c r="K10699" s="282">
        <v>0</v>
      </c>
    </row>
    <row r="10700" spans="1:11" x14ac:dyDescent="0.3">
      <c r="A10700" s="281" t="s">
        <v>2116</v>
      </c>
      <c r="B10700" s="281">
        <v>196</v>
      </c>
      <c r="C10700" s="24" t="str">
        <f t="shared" si="167"/>
        <v>erica196</v>
      </c>
      <c r="D10700" s="281">
        <v>4533</v>
      </c>
      <c r="E10700" s="281">
        <v>2128</v>
      </c>
      <c r="F10700" s="281">
        <v>77875</v>
      </c>
      <c r="G10700" s="24">
        <v>100</v>
      </c>
      <c r="H10700" s="24">
        <v>0</v>
      </c>
      <c r="I10700" s="24">
        <v>0</v>
      </c>
      <c r="J10700" s="282">
        <v>15</v>
      </c>
      <c r="K10700" s="282">
        <v>0</v>
      </c>
    </row>
    <row r="10701" spans="1:11" x14ac:dyDescent="0.3">
      <c r="A10701" s="281" t="s">
        <v>2116</v>
      </c>
      <c r="B10701" s="281">
        <v>197</v>
      </c>
      <c r="C10701" s="24" t="str">
        <f t="shared" si="167"/>
        <v>erica197</v>
      </c>
      <c r="D10701" s="281">
        <v>4581</v>
      </c>
      <c r="E10701" s="281">
        <v>2150</v>
      </c>
      <c r="F10701" s="281">
        <v>79011</v>
      </c>
      <c r="G10701" s="24">
        <v>100</v>
      </c>
      <c r="H10701" s="24">
        <v>0</v>
      </c>
      <c r="I10701" s="24">
        <v>0</v>
      </c>
      <c r="J10701" s="282">
        <v>15</v>
      </c>
      <c r="K10701" s="282">
        <v>0</v>
      </c>
    </row>
    <row r="10702" spans="1:11" x14ac:dyDescent="0.3">
      <c r="A10702" s="281" t="s">
        <v>2116</v>
      </c>
      <c r="B10702" s="281">
        <v>198</v>
      </c>
      <c r="C10702" s="24" t="str">
        <f t="shared" si="167"/>
        <v>erica198</v>
      </c>
      <c r="D10702" s="281">
        <v>4629</v>
      </c>
      <c r="E10702" s="281">
        <v>2173</v>
      </c>
      <c r="F10702" s="281">
        <v>79915</v>
      </c>
      <c r="G10702" s="24">
        <v>100</v>
      </c>
      <c r="H10702" s="24">
        <v>0</v>
      </c>
      <c r="I10702" s="24">
        <v>0</v>
      </c>
      <c r="J10702" s="282">
        <v>15</v>
      </c>
      <c r="K10702" s="282">
        <v>0</v>
      </c>
    </row>
    <row r="10703" spans="1:11" x14ac:dyDescent="0.3">
      <c r="A10703" s="281" t="s">
        <v>2116</v>
      </c>
      <c r="B10703" s="281">
        <v>199</v>
      </c>
      <c r="C10703" s="24" t="str">
        <f t="shared" si="167"/>
        <v>erica199</v>
      </c>
      <c r="D10703" s="281">
        <v>4678</v>
      </c>
      <c r="E10703" s="281">
        <v>2196</v>
      </c>
      <c r="F10703" s="281">
        <v>80829</v>
      </c>
      <c r="G10703" s="24">
        <v>100</v>
      </c>
      <c r="H10703" s="24">
        <v>0</v>
      </c>
      <c r="I10703" s="24">
        <v>0</v>
      </c>
      <c r="J10703" s="282">
        <v>15</v>
      </c>
      <c r="K10703" s="282">
        <v>0</v>
      </c>
    </row>
    <row r="10704" spans="1:11" x14ac:dyDescent="0.3">
      <c r="A10704" s="281" t="s">
        <v>2116</v>
      </c>
      <c r="B10704" s="281">
        <v>200</v>
      </c>
      <c r="C10704" s="24" t="str">
        <f t="shared" si="167"/>
        <v>erica200</v>
      </c>
      <c r="D10704" s="281">
        <v>4728</v>
      </c>
      <c r="E10704" s="281">
        <v>2219</v>
      </c>
      <c r="F10704" s="281">
        <v>81753</v>
      </c>
      <c r="G10704" s="24">
        <v>100</v>
      </c>
      <c r="H10704" s="24">
        <v>0</v>
      </c>
      <c r="I10704" s="24">
        <v>0</v>
      </c>
      <c r="J10704" s="282">
        <v>15</v>
      </c>
      <c r="K10704" s="282">
        <v>0</v>
      </c>
    </row>
    <row r="10705" spans="1:11" x14ac:dyDescent="0.3">
      <c r="A10705" s="281" t="s">
        <v>2116</v>
      </c>
      <c r="B10705" s="281">
        <v>201</v>
      </c>
      <c r="C10705" s="24" t="str">
        <f t="shared" si="167"/>
        <v>erica201</v>
      </c>
      <c r="D10705" s="281">
        <v>5156</v>
      </c>
      <c r="E10705" s="281">
        <v>2420</v>
      </c>
      <c r="F10705" s="281">
        <v>90301</v>
      </c>
      <c r="G10705" s="24">
        <v>100</v>
      </c>
      <c r="H10705" s="24">
        <v>0</v>
      </c>
      <c r="I10705" s="24">
        <v>0</v>
      </c>
      <c r="J10705" s="282">
        <v>15</v>
      </c>
      <c r="K10705" s="282">
        <v>0</v>
      </c>
    </row>
    <row r="10706" spans="1:11" x14ac:dyDescent="0.3">
      <c r="A10706" s="281" t="s">
        <v>2116</v>
      </c>
      <c r="B10706" s="281">
        <v>202</v>
      </c>
      <c r="C10706" s="24" t="str">
        <f t="shared" si="167"/>
        <v>erica202</v>
      </c>
      <c r="D10706" s="281">
        <v>5210</v>
      </c>
      <c r="E10706" s="281">
        <v>2446</v>
      </c>
      <c r="F10706" s="281">
        <v>91427</v>
      </c>
      <c r="G10706" s="24">
        <v>100</v>
      </c>
      <c r="H10706" s="24">
        <v>0</v>
      </c>
      <c r="I10706" s="24">
        <v>0</v>
      </c>
      <c r="J10706" s="282">
        <v>15</v>
      </c>
      <c r="K10706" s="282">
        <v>0</v>
      </c>
    </row>
    <row r="10707" spans="1:11" x14ac:dyDescent="0.3">
      <c r="A10707" s="281" t="s">
        <v>2116</v>
      </c>
      <c r="B10707" s="281">
        <v>203</v>
      </c>
      <c r="C10707" s="24" t="str">
        <f t="shared" si="167"/>
        <v>erica203</v>
      </c>
      <c r="D10707" s="281">
        <v>5265</v>
      </c>
      <c r="E10707" s="281">
        <v>2472</v>
      </c>
      <c r="F10707" s="281">
        <v>92534</v>
      </c>
      <c r="G10707" s="24">
        <v>100</v>
      </c>
      <c r="H10707" s="24">
        <v>0</v>
      </c>
      <c r="I10707" s="24">
        <v>0</v>
      </c>
      <c r="J10707" s="282">
        <v>15</v>
      </c>
      <c r="K10707" s="282">
        <v>0</v>
      </c>
    </row>
    <row r="10708" spans="1:11" x14ac:dyDescent="0.3">
      <c r="A10708" s="281" t="s">
        <v>2116</v>
      </c>
      <c r="B10708" s="281">
        <v>204</v>
      </c>
      <c r="C10708" s="24" t="str">
        <f t="shared" si="167"/>
        <v>erica204</v>
      </c>
      <c r="D10708" s="281">
        <v>5321</v>
      </c>
      <c r="E10708" s="281">
        <v>2498</v>
      </c>
      <c r="F10708" s="281">
        <v>93655</v>
      </c>
      <c r="G10708" s="24">
        <v>100</v>
      </c>
      <c r="H10708" s="24">
        <v>0</v>
      </c>
      <c r="I10708" s="24">
        <v>0</v>
      </c>
      <c r="J10708" s="282">
        <v>15</v>
      </c>
      <c r="K10708" s="282">
        <v>0</v>
      </c>
    </row>
    <row r="10709" spans="1:11" x14ac:dyDescent="0.3">
      <c r="A10709" s="281" t="s">
        <v>2116</v>
      </c>
      <c r="B10709" s="281">
        <v>205</v>
      </c>
      <c r="C10709" s="24" t="str">
        <f t="shared" si="167"/>
        <v>erica205</v>
      </c>
      <c r="D10709" s="281">
        <v>5377</v>
      </c>
      <c r="E10709" s="281">
        <v>2524</v>
      </c>
      <c r="F10709" s="281">
        <v>95175</v>
      </c>
      <c r="G10709" s="24">
        <v>100</v>
      </c>
      <c r="H10709" s="24">
        <v>0</v>
      </c>
      <c r="I10709" s="24">
        <v>0</v>
      </c>
      <c r="J10709" s="282">
        <v>15</v>
      </c>
      <c r="K10709" s="282">
        <v>0</v>
      </c>
    </row>
    <row r="10710" spans="1:11" x14ac:dyDescent="0.3">
      <c r="A10710" s="281" t="s">
        <v>2116</v>
      </c>
      <c r="B10710" s="281">
        <v>206</v>
      </c>
      <c r="C10710" s="24" t="str">
        <f t="shared" si="167"/>
        <v>erica206</v>
      </c>
      <c r="D10710" s="281">
        <v>5434</v>
      </c>
      <c r="E10710" s="281">
        <v>2551</v>
      </c>
      <c r="F10710" s="281">
        <v>96425</v>
      </c>
      <c r="G10710" s="24">
        <v>100</v>
      </c>
      <c r="H10710" s="24">
        <v>0</v>
      </c>
      <c r="I10710" s="24">
        <v>0</v>
      </c>
      <c r="J10710" s="282">
        <v>15</v>
      </c>
      <c r="K10710" s="282">
        <v>0</v>
      </c>
    </row>
    <row r="10711" spans="1:11" x14ac:dyDescent="0.3">
      <c r="A10711" s="281" t="s">
        <v>2116</v>
      </c>
      <c r="B10711" s="281">
        <v>207</v>
      </c>
      <c r="C10711" s="24" t="str">
        <f t="shared" si="167"/>
        <v>erica207</v>
      </c>
      <c r="D10711" s="281">
        <v>5491</v>
      </c>
      <c r="E10711" s="281">
        <v>2578</v>
      </c>
      <c r="F10711" s="281">
        <v>97690</v>
      </c>
      <c r="G10711" s="24">
        <v>100</v>
      </c>
      <c r="H10711" s="24">
        <v>0</v>
      </c>
      <c r="I10711" s="24">
        <v>0</v>
      </c>
      <c r="J10711" s="282">
        <v>15</v>
      </c>
      <c r="K10711" s="282">
        <v>0</v>
      </c>
    </row>
    <row r="10712" spans="1:11" x14ac:dyDescent="0.3">
      <c r="A10712" s="281" t="s">
        <v>2116</v>
      </c>
      <c r="B10712" s="281">
        <v>208</v>
      </c>
      <c r="C10712" s="24" t="str">
        <f t="shared" si="167"/>
        <v>erica208</v>
      </c>
      <c r="D10712" s="281">
        <v>5549</v>
      </c>
      <c r="E10712" s="281">
        <v>2605</v>
      </c>
      <c r="F10712" s="281">
        <v>98938</v>
      </c>
      <c r="G10712" s="24">
        <v>100</v>
      </c>
      <c r="H10712" s="24">
        <v>0</v>
      </c>
      <c r="I10712" s="24">
        <v>0</v>
      </c>
      <c r="J10712" s="282">
        <v>15</v>
      </c>
      <c r="K10712" s="282">
        <v>0</v>
      </c>
    </row>
    <row r="10713" spans="1:11" x14ac:dyDescent="0.3">
      <c r="A10713" s="281" t="s">
        <v>2116</v>
      </c>
      <c r="B10713" s="281">
        <v>209</v>
      </c>
      <c r="C10713" s="24" t="str">
        <f t="shared" si="167"/>
        <v>erica209</v>
      </c>
      <c r="D10713" s="281">
        <v>5607</v>
      </c>
      <c r="E10713" s="281">
        <v>2632</v>
      </c>
      <c r="F10713" s="281">
        <v>100270</v>
      </c>
      <c r="G10713" s="24">
        <v>100</v>
      </c>
      <c r="H10713" s="24">
        <v>0</v>
      </c>
      <c r="I10713" s="24">
        <v>0</v>
      </c>
      <c r="J10713" s="282">
        <v>15</v>
      </c>
      <c r="K10713" s="282">
        <v>0</v>
      </c>
    </row>
    <row r="10714" spans="1:11" x14ac:dyDescent="0.3">
      <c r="A10714" s="281" t="s">
        <v>2116</v>
      </c>
      <c r="B10714" s="281">
        <v>210</v>
      </c>
      <c r="C10714" s="24" t="str">
        <f t="shared" si="167"/>
        <v>erica210</v>
      </c>
      <c r="D10714" s="281">
        <v>5666</v>
      </c>
      <c r="E10714" s="281">
        <v>2660</v>
      </c>
      <c r="F10714" s="281">
        <v>101550</v>
      </c>
      <c r="G10714" s="24">
        <v>100</v>
      </c>
      <c r="H10714" s="24">
        <v>0</v>
      </c>
      <c r="I10714" s="24">
        <v>0</v>
      </c>
      <c r="J10714" s="282">
        <v>15</v>
      </c>
      <c r="K10714" s="282">
        <v>0</v>
      </c>
    </row>
    <row r="10715" spans="1:11" x14ac:dyDescent="0.3">
      <c r="A10715" s="281" t="s">
        <v>2116</v>
      </c>
      <c r="B10715" s="281">
        <v>211</v>
      </c>
      <c r="C10715" s="24" t="str">
        <f t="shared" si="167"/>
        <v>erica211</v>
      </c>
      <c r="D10715" s="281">
        <v>5726</v>
      </c>
      <c r="E10715" s="281">
        <v>2688</v>
      </c>
      <c r="F10715" s="281">
        <v>102881</v>
      </c>
      <c r="G10715" s="24">
        <v>100</v>
      </c>
      <c r="H10715" s="24">
        <v>0</v>
      </c>
      <c r="I10715" s="24">
        <v>0</v>
      </c>
      <c r="J10715" s="282">
        <v>15</v>
      </c>
      <c r="K10715" s="282">
        <v>0</v>
      </c>
    </row>
    <row r="10716" spans="1:11" x14ac:dyDescent="0.3">
      <c r="A10716" s="281" t="s">
        <v>2116</v>
      </c>
      <c r="B10716" s="281">
        <v>212</v>
      </c>
      <c r="C10716" s="24" t="str">
        <f t="shared" si="167"/>
        <v>erica212</v>
      </c>
      <c r="D10716" s="281">
        <v>5786</v>
      </c>
      <c r="E10716" s="281">
        <v>2716</v>
      </c>
      <c r="F10716" s="281">
        <v>104229</v>
      </c>
      <c r="G10716" s="24">
        <v>100</v>
      </c>
      <c r="H10716" s="24">
        <v>0</v>
      </c>
      <c r="I10716" s="24">
        <v>0</v>
      </c>
      <c r="J10716" s="282">
        <v>15</v>
      </c>
      <c r="K10716" s="282">
        <v>0</v>
      </c>
    </row>
    <row r="10717" spans="1:11" x14ac:dyDescent="0.3">
      <c r="A10717" s="281" t="s">
        <v>2116</v>
      </c>
      <c r="B10717" s="281">
        <v>213</v>
      </c>
      <c r="C10717" s="24" t="str">
        <f t="shared" si="167"/>
        <v>erica213</v>
      </c>
      <c r="D10717" s="281">
        <v>5846</v>
      </c>
      <c r="E10717" s="281">
        <v>2745</v>
      </c>
      <c r="F10717" s="281">
        <v>105594</v>
      </c>
      <c r="G10717" s="24">
        <v>100</v>
      </c>
      <c r="H10717" s="24">
        <v>0</v>
      </c>
      <c r="I10717" s="24">
        <v>0</v>
      </c>
      <c r="J10717" s="282">
        <v>15</v>
      </c>
      <c r="K10717" s="282">
        <v>0</v>
      </c>
    </row>
    <row r="10718" spans="1:11" x14ac:dyDescent="0.3">
      <c r="A10718" s="281" t="s">
        <v>2116</v>
      </c>
      <c r="B10718" s="281">
        <v>214</v>
      </c>
      <c r="C10718" s="24" t="str">
        <f t="shared" si="167"/>
        <v>erica214</v>
      </c>
      <c r="D10718" s="281">
        <v>5908</v>
      </c>
      <c r="E10718" s="281">
        <v>2773</v>
      </c>
      <c r="F10718" s="281">
        <v>106977</v>
      </c>
      <c r="G10718" s="24">
        <v>100</v>
      </c>
      <c r="H10718" s="24">
        <v>0</v>
      </c>
      <c r="I10718" s="24">
        <v>0</v>
      </c>
      <c r="J10718" s="282">
        <v>15</v>
      </c>
      <c r="K10718" s="282">
        <v>0</v>
      </c>
    </row>
    <row r="10719" spans="1:11" x14ac:dyDescent="0.3">
      <c r="A10719" s="281" t="s">
        <v>2116</v>
      </c>
      <c r="B10719" s="281">
        <v>215</v>
      </c>
      <c r="C10719" s="24" t="str">
        <f t="shared" si="167"/>
        <v>erica215</v>
      </c>
      <c r="D10719" s="281">
        <v>5970</v>
      </c>
      <c r="E10719" s="281">
        <v>2803</v>
      </c>
      <c r="F10719" s="281">
        <v>108340</v>
      </c>
      <c r="G10719" s="24">
        <v>100</v>
      </c>
      <c r="H10719" s="24">
        <v>0</v>
      </c>
      <c r="I10719" s="24">
        <v>0</v>
      </c>
      <c r="J10719" s="282">
        <v>15</v>
      </c>
      <c r="K10719" s="282">
        <v>0</v>
      </c>
    </row>
    <row r="10720" spans="1:11" x14ac:dyDescent="0.3">
      <c r="A10720" s="281" t="s">
        <v>2116</v>
      </c>
      <c r="B10720" s="281">
        <v>216</v>
      </c>
      <c r="C10720" s="24" t="str">
        <f t="shared" si="167"/>
        <v>erica216</v>
      </c>
      <c r="D10720" s="281">
        <v>6032</v>
      </c>
      <c r="E10720" s="281">
        <v>2832</v>
      </c>
      <c r="F10720" s="281">
        <v>109757</v>
      </c>
      <c r="G10720" s="24">
        <v>100</v>
      </c>
      <c r="H10720" s="24">
        <v>0</v>
      </c>
      <c r="I10720" s="24">
        <v>0</v>
      </c>
      <c r="J10720" s="282">
        <v>15</v>
      </c>
      <c r="K10720" s="282">
        <v>0</v>
      </c>
    </row>
    <row r="10721" spans="1:11" x14ac:dyDescent="0.3">
      <c r="A10721" s="281" t="s">
        <v>2116</v>
      </c>
      <c r="B10721" s="281">
        <v>217</v>
      </c>
      <c r="C10721" s="24" t="str">
        <f t="shared" si="167"/>
        <v>erica217</v>
      </c>
      <c r="D10721" s="281">
        <v>6095</v>
      </c>
      <c r="E10721" s="281">
        <v>2862</v>
      </c>
      <c r="F10721" s="281">
        <v>111078</v>
      </c>
      <c r="G10721" s="24">
        <v>100</v>
      </c>
      <c r="H10721" s="24">
        <v>0</v>
      </c>
      <c r="I10721" s="24">
        <v>0</v>
      </c>
      <c r="J10721" s="282">
        <v>15</v>
      </c>
      <c r="K10721" s="282">
        <v>0</v>
      </c>
    </row>
    <row r="10722" spans="1:11" x14ac:dyDescent="0.3">
      <c r="A10722" s="281" t="s">
        <v>2116</v>
      </c>
      <c r="B10722" s="281">
        <v>218</v>
      </c>
      <c r="C10722" s="24" t="str">
        <f t="shared" si="167"/>
        <v>erica218</v>
      </c>
      <c r="D10722" s="281">
        <v>6159</v>
      </c>
      <c r="E10722" s="281">
        <v>2891</v>
      </c>
      <c r="F10722" s="281">
        <v>112453</v>
      </c>
      <c r="G10722" s="24">
        <v>100</v>
      </c>
      <c r="H10722" s="24">
        <v>0</v>
      </c>
      <c r="I10722" s="24">
        <v>0</v>
      </c>
      <c r="J10722" s="282">
        <v>15</v>
      </c>
      <c r="K10722" s="282">
        <v>0</v>
      </c>
    </row>
    <row r="10723" spans="1:11" x14ac:dyDescent="0.3">
      <c r="A10723" s="281" t="s">
        <v>2116</v>
      </c>
      <c r="B10723" s="281">
        <v>219</v>
      </c>
      <c r="C10723" s="24" t="str">
        <f t="shared" si="167"/>
        <v>erica219</v>
      </c>
      <c r="D10723" s="281">
        <v>6223</v>
      </c>
      <c r="E10723" s="281">
        <v>2922</v>
      </c>
      <c r="F10723" s="281">
        <v>113805</v>
      </c>
      <c r="G10723" s="24">
        <v>100</v>
      </c>
      <c r="H10723" s="24">
        <v>0</v>
      </c>
      <c r="I10723" s="24">
        <v>0</v>
      </c>
      <c r="J10723" s="282">
        <v>15</v>
      </c>
      <c r="K10723" s="282">
        <v>0</v>
      </c>
    </row>
    <row r="10724" spans="1:11" x14ac:dyDescent="0.3">
      <c r="A10724" s="281" t="s">
        <v>2116</v>
      </c>
      <c r="B10724" s="281">
        <v>220</v>
      </c>
      <c r="C10724" s="24" t="str">
        <f t="shared" si="167"/>
        <v>erica220</v>
      </c>
      <c r="D10724" s="281">
        <v>6288</v>
      </c>
      <c r="E10724" s="281">
        <v>2952</v>
      </c>
      <c r="F10724" s="281">
        <v>115173</v>
      </c>
      <c r="G10724" s="24">
        <v>100</v>
      </c>
      <c r="H10724" s="24">
        <v>0</v>
      </c>
      <c r="I10724" s="24">
        <v>0</v>
      </c>
      <c r="J10724" s="282">
        <v>15</v>
      </c>
      <c r="K10724" s="282">
        <v>0</v>
      </c>
    </row>
    <row r="10725" spans="1:11" x14ac:dyDescent="0.3">
      <c r="A10725" s="281" t="s">
        <v>2116</v>
      </c>
      <c r="B10725" s="281">
        <v>221</v>
      </c>
      <c r="C10725" s="24" t="str">
        <f t="shared" si="167"/>
        <v>erica221</v>
      </c>
      <c r="D10725" s="281">
        <v>6857</v>
      </c>
      <c r="E10725" s="281">
        <v>3219</v>
      </c>
      <c r="F10725" s="281">
        <v>126849</v>
      </c>
      <c r="G10725" s="24">
        <v>100</v>
      </c>
      <c r="H10725" s="24">
        <v>0</v>
      </c>
      <c r="I10725" s="24">
        <v>0</v>
      </c>
      <c r="J10725" s="282">
        <v>15</v>
      </c>
      <c r="K10725" s="282">
        <v>0</v>
      </c>
    </row>
    <row r="10726" spans="1:11" x14ac:dyDescent="0.3">
      <c r="A10726" s="281" t="s">
        <v>2116</v>
      </c>
      <c r="B10726" s="281">
        <v>222</v>
      </c>
      <c r="C10726" s="24" t="str">
        <f t="shared" si="167"/>
        <v>erica222</v>
      </c>
      <c r="D10726" s="281">
        <v>6929</v>
      </c>
      <c r="E10726" s="281">
        <v>3253</v>
      </c>
      <c r="F10726" s="281">
        <v>128496</v>
      </c>
      <c r="G10726" s="24">
        <v>100</v>
      </c>
      <c r="H10726" s="24">
        <v>0</v>
      </c>
      <c r="I10726" s="24">
        <v>0</v>
      </c>
      <c r="J10726" s="282">
        <v>15</v>
      </c>
      <c r="K10726" s="282">
        <v>0</v>
      </c>
    </row>
    <row r="10727" spans="1:11" x14ac:dyDescent="0.3">
      <c r="A10727" s="281" t="s">
        <v>2116</v>
      </c>
      <c r="B10727" s="281">
        <v>223</v>
      </c>
      <c r="C10727" s="24" t="str">
        <f t="shared" si="167"/>
        <v>erica223</v>
      </c>
      <c r="D10727" s="281">
        <v>7001</v>
      </c>
      <c r="E10727" s="281">
        <v>3287</v>
      </c>
      <c r="F10727" s="281">
        <v>130091</v>
      </c>
      <c r="G10727" s="24">
        <v>100</v>
      </c>
      <c r="H10727" s="24">
        <v>0</v>
      </c>
      <c r="I10727" s="24">
        <v>0</v>
      </c>
      <c r="J10727" s="282">
        <v>15</v>
      </c>
      <c r="K10727" s="282">
        <v>0</v>
      </c>
    </row>
    <row r="10728" spans="1:11" x14ac:dyDescent="0.3">
      <c r="A10728" s="281" t="s">
        <v>2116</v>
      </c>
      <c r="B10728" s="281">
        <v>224</v>
      </c>
      <c r="C10728" s="24" t="str">
        <f t="shared" si="167"/>
        <v>erica224</v>
      </c>
      <c r="D10728" s="281">
        <v>7074</v>
      </c>
      <c r="E10728" s="281">
        <v>3321</v>
      </c>
      <c r="F10728" s="281">
        <v>131779</v>
      </c>
      <c r="G10728" s="24">
        <v>100</v>
      </c>
      <c r="H10728" s="24">
        <v>0</v>
      </c>
      <c r="I10728" s="24">
        <v>0</v>
      </c>
      <c r="J10728" s="282">
        <v>15</v>
      </c>
      <c r="K10728" s="282">
        <v>0</v>
      </c>
    </row>
    <row r="10729" spans="1:11" x14ac:dyDescent="0.3">
      <c r="A10729" s="281" t="s">
        <v>2116</v>
      </c>
      <c r="B10729" s="281">
        <v>225</v>
      </c>
      <c r="C10729" s="24" t="str">
        <f t="shared" si="167"/>
        <v>erica225</v>
      </c>
      <c r="D10729" s="281">
        <v>7148</v>
      </c>
      <c r="E10729" s="281">
        <v>3356</v>
      </c>
      <c r="F10729" s="281">
        <v>133487</v>
      </c>
      <c r="G10729" s="24">
        <v>100</v>
      </c>
      <c r="H10729" s="24">
        <v>0</v>
      </c>
      <c r="I10729" s="24">
        <v>0</v>
      </c>
      <c r="J10729" s="282">
        <v>15</v>
      </c>
      <c r="K10729" s="282">
        <v>0</v>
      </c>
    </row>
    <row r="10730" spans="1:11" x14ac:dyDescent="0.3">
      <c r="A10730" s="281" t="s">
        <v>2116</v>
      </c>
      <c r="B10730" s="281">
        <v>226</v>
      </c>
      <c r="C10730" s="24" t="str">
        <f t="shared" si="167"/>
        <v>erica226</v>
      </c>
      <c r="D10730" s="281">
        <v>7222</v>
      </c>
      <c r="E10730" s="281">
        <v>3391</v>
      </c>
      <c r="F10730" s="281">
        <v>135142</v>
      </c>
      <c r="G10730" s="24">
        <v>100</v>
      </c>
      <c r="H10730" s="24">
        <v>0</v>
      </c>
      <c r="I10730" s="24">
        <v>0</v>
      </c>
      <c r="J10730" s="282">
        <v>15</v>
      </c>
      <c r="K10730" s="282">
        <v>0</v>
      </c>
    </row>
    <row r="10731" spans="1:11" x14ac:dyDescent="0.3">
      <c r="A10731" s="281" t="s">
        <v>2116</v>
      </c>
      <c r="B10731" s="281">
        <v>227</v>
      </c>
      <c r="C10731" s="24" t="str">
        <f t="shared" si="167"/>
        <v>erica227</v>
      </c>
      <c r="D10731" s="281">
        <v>7297</v>
      </c>
      <c r="E10731" s="281">
        <v>3426</v>
      </c>
      <c r="F10731" s="281">
        <v>136893</v>
      </c>
      <c r="G10731" s="24">
        <v>100</v>
      </c>
      <c r="H10731" s="24">
        <v>0</v>
      </c>
      <c r="I10731" s="24">
        <v>0</v>
      </c>
      <c r="J10731" s="282">
        <v>15</v>
      </c>
      <c r="K10731" s="282">
        <v>0</v>
      </c>
    </row>
    <row r="10732" spans="1:11" x14ac:dyDescent="0.3">
      <c r="A10732" s="281" t="s">
        <v>2116</v>
      </c>
      <c r="B10732" s="281">
        <v>228</v>
      </c>
      <c r="C10732" s="24" t="str">
        <f t="shared" si="167"/>
        <v>erica228</v>
      </c>
      <c r="D10732" s="281">
        <v>7373</v>
      </c>
      <c r="E10732" s="281">
        <v>3462</v>
      </c>
      <c r="F10732" s="281">
        <v>138589</v>
      </c>
      <c r="G10732" s="24">
        <v>100</v>
      </c>
      <c r="H10732" s="24">
        <v>0</v>
      </c>
      <c r="I10732" s="24">
        <v>0</v>
      </c>
      <c r="J10732" s="282">
        <v>15</v>
      </c>
      <c r="K10732" s="282">
        <v>0</v>
      </c>
    </row>
    <row r="10733" spans="1:11" x14ac:dyDescent="0.3">
      <c r="A10733" s="281" t="s">
        <v>2116</v>
      </c>
      <c r="B10733" s="281">
        <v>229</v>
      </c>
      <c r="C10733" s="24" t="str">
        <f t="shared" si="167"/>
        <v>erica229</v>
      </c>
      <c r="D10733" s="281">
        <v>7450</v>
      </c>
      <c r="E10733" s="281">
        <v>3497</v>
      </c>
      <c r="F10733" s="281">
        <v>140382</v>
      </c>
      <c r="G10733" s="24">
        <v>100</v>
      </c>
      <c r="H10733" s="24">
        <v>0</v>
      </c>
      <c r="I10733" s="24">
        <v>0</v>
      </c>
      <c r="J10733" s="282">
        <v>15</v>
      </c>
      <c r="K10733" s="282">
        <v>0</v>
      </c>
    </row>
    <row r="10734" spans="1:11" x14ac:dyDescent="0.3">
      <c r="A10734" s="281" t="s">
        <v>2116</v>
      </c>
      <c r="B10734" s="281">
        <v>230</v>
      </c>
      <c r="C10734" s="24" t="str">
        <f t="shared" si="167"/>
        <v>erica230</v>
      </c>
      <c r="D10734" s="281">
        <v>7527</v>
      </c>
      <c r="E10734" s="281">
        <v>3534</v>
      </c>
      <c r="F10734" s="281">
        <v>142120</v>
      </c>
      <c r="G10734" s="24">
        <v>100</v>
      </c>
      <c r="H10734" s="24">
        <v>0</v>
      </c>
      <c r="I10734" s="24">
        <v>0</v>
      </c>
      <c r="J10734" s="282">
        <v>15</v>
      </c>
      <c r="K10734" s="282">
        <v>0</v>
      </c>
    </row>
    <row r="10735" spans="1:11" x14ac:dyDescent="0.3">
      <c r="A10735" s="281" t="s">
        <v>2116</v>
      </c>
      <c r="B10735" s="281">
        <v>231</v>
      </c>
      <c r="C10735" s="24" t="str">
        <f t="shared" si="167"/>
        <v>erica231</v>
      </c>
      <c r="D10735" s="281">
        <v>7605</v>
      </c>
      <c r="E10735" s="281">
        <v>3571</v>
      </c>
      <c r="F10735" s="281">
        <v>143957</v>
      </c>
      <c r="G10735" s="24">
        <v>100</v>
      </c>
      <c r="H10735" s="24">
        <v>0</v>
      </c>
      <c r="I10735" s="24">
        <v>0</v>
      </c>
      <c r="J10735" s="282">
        <v>15</v>
      </c>
      <c r="K10735" s="282">
        <v>0</v>
      </c>
    </row>
    <row r="10736" spans="1:11" x14ac:dyDescent="0.3">
      <c r="A10736" s="281" t="s">
        <v>2116</v>
      </c>
      <c r="B10736" s="281">
        <v>232</v>
      </c>
      <c r="C10736" s="24" t="str">
        <f t="shared" si="167"/>
        <v>erica232</v>
      </c>
      <c r="D10736" s="281">
        <v>7684</v>
      </c>
      <c r="E10736" s="281">
        <v>3608</v>
      </c>
      <c r="F10736" s="281">
        <v>145817</v>
      </c>
      <c r="G10736" s="24">
        <v>100</v>
      </c>
      <c r="H10736" s="24">
        <v>0</v>
      </c>
      <c r="I10736" s="24">
        <v>0</v>
      </c>
      <c r="J10736" s="282">
        <v>15</v>
      </c>
      <c r="K10736" s="282">
        <v>0</v>
      </c>
    </row>
    <row r="10737" spans="1:11" x14ac:dyDescent="0.3">
      <c r="A10737" s="281" t="s">
        <v>2116</v>
      </c>
      <c r="B10737" s="281">
        <v>233</v>
      </c>
      <c r="C10737" s="24" t="str">
        <f t="shared" si="167"/>
        <v>erica233</v>
      </c>
      <c r="D10737" s="281">
        <v>7764</v>
      </c>
      <c r="E10737" s="281">
        <v>3645</v>
      </c>
      <c r="F10737" s="281">
        <v>147619</v>
      </c>
      <c r="G10737" s="24">
        <v>100</v>
      </c>
      <c r="H10737" s="24">
        <v>0</v>
      </c>
      <c r="I10737" s="24">
        <v>0</v>
      </c>
      <c r="J10737" s="282">
        <v>15</v>
      </c>
      <c r="K10737" s="282">
        <v>0</v>
      </c>
    </row>
    <row r="10738" spans="1:11" x14ac:dyDescent="0.3">
      <c r="A10738" s="281" t="s">
        <v>2116</v>
      </c>
      <c r="B10738" s="281">
        <v>234</v>
      </c>
      <c r="C10738" s="24" t="str">
        <f t="shared" si="167"/>
        <v>erica234</v>
      </c>
      <c r="D10738" s="281">
        <v>7844</v>
      </c>
      <c r="E10738" s="281">
        <v>3683</v>
      </c>
      <c r="F10738" s="281">
        <v>149525</v>
      </c>
      <c r="G10738" s="24">
        <v>100</v>
      </c>
      <c r="H10738" s="24">
        <v>0</v>
      </c>
      <c r="I10738" s="24">
        <v>0</v>
      </c>
      <c r="J10738" s="282">
        <v>15</v>
      </c>
      <c r="K10738" s="282">
        <v>0</v>
      </c>
    </row>
    <row r="10739" spans="1:11" x14ac:dyDescent="0.3">
      <c r="A10739" s="281" t="s">
        <v>2116</v>
      </c>
      <c r="B10739" s="281">
        <v>235</v>
      </c>
      <c r="C10739" s="24" t="str">
        <f t="shared" si="167"/>
        <v>erica235</v>
      </c>
      <c r="D10739" s="281">
        <v>7926</v>
      </c>
      <c r="E10739" s="281">
        <v>3721</v>
      </c>
      <c r="F10739" s="281">
        <v>151371</v>
      </c>
      <c r="G10739" s="24">
        <v>100</v>
      </c>
      <c r="H10739" s="24">
        <v>0</v>
      </c>
      <c r="I10739" s="24">
        <v>0</v>
      </c>
      <c r="J10739" s="282">
        <v>15</v>
      </c>
      <c r="K10739" s="282">
        <v>0</v>
      </c>
    </row>
    <row r="10740" spans="1:11" x14ac:dyDescent="0.3">
      <c r="A10740" s="281" t="s">
        <v>2116</v>
      </c>
      <c r="B10740" s="281">
        <v>236</v>
      </c>
      <c r="C10740" s="24" t="str">
        <f t="shared" si="167"/>
        <v>erica236</v>
      </c>
      <c r="D10740" s="281">
        <v>8008</v>
      </c>
      <c r="E10740" s="281">
        <v>3759</v>
      </c>
      <c r="F10740" s="281">
        <v>153323</v>
      </c>
      <c r="G10740" s="24">
        <v>100</v>
      </c>
      <c r="H10740" s="24">
        <v>0</v>
      </c>
      <c r="I10740" s="24">
        <v>0</v>
      </c>
      <c r="J10740" s="282">
        <v>15</v>
      </c>
      <c r="K10740" s="282">
        <v>0</v>
      </c>
    </row>
    <row r="10741" spans="1:11" x14ac:dyDescent="0.3">
      <c r="A10741" s="281" t="s">
        <v>2116</v>
      </c>
      <c r="B10741" s="281">
        <v>237</v>
      </c>
      <c r="C10741" s="24" t="str">
        <f t="shared" si="167"/>
        <v>erica237</v>
      </c>
      <c r="D10741" s="281">
        <v>8090</v>
      </c>
      <c r="E10741" s="281">
        <v>3798</v>
      </c>
      <c r="F10741" s="281">
        <v>155215</v>
      </c>
      <c r="G10741" s="24">
        <v>100</v>
      </c>
      <c r="H10741" s="24">
        <v>0</v>
      </c>
      <c r="I10741" s="24">
        <v>0</v>
      </c>
      <c r="J10741" s="282">
        <v>15</v>
      </c>
      <c r="K10741" s="282">
        <v>0</v>
      </c>
    </row>
    <row r="10742" spans="1:11" x14ac:dyDescent="0.3">
      <c r="A10742" s="281" t="s">
        <v>2116</v>
      </c>
      <c r="B10742" s="281">
        <v>238</v>
      </c>
      <c r="C10742" s="24" t="str">
        <f t="shared" si="167"/>
        <v>erica238</v>
      </c>
      <c r="D10742" s="281">
        <v>8174</v>
      </c>
      <c r="E10742" s="281">
        <v>3838</v>
      </c>
      <c r="F10742" s="281">
        <v>157214</v>
      </c>
      <c r="G10742" s="24">
        <v>100</v>
      </c>
      <c r="H10742" s="24">
        <v>0</v>
      </c>
      <c r="I10742" s="24">
        <v>0</v>
      </c>
      <c r="J10742" s="282">
        <v>15</v>
      </c>
      <c r="K10742" s="282">
        <v>0</v>
      </c>
    </row>
    <row r="10743" spans="1:11" x14ac:dyDescent="0.3">
      <c r="A10743" s="281" t="s">
        <v>2116</v>
      </c>
      <c r="B10743" s="281">
        <v>239</v>
      </c>
      <c r="C10743" s="24" t="str">
        <f t="shared" si="167"/>
        <v>erica239</v>
      </c>
      <c r="D10743" s="281">
        <v>8259</v>
      </c>
      <c r="E10743" s="281">
        <v>3877</v>
      </c>
      <c r="F10743" s="281">
        <v>159152</v>
      </c>
      <c r="G10743" s="24">
        <v>100</v>
      </c>
      <c r="H10743" s="24">
        <v>0</v>
      </c>
      <c r="I10743" s="24">
        <v>0</v>
      </c>
      <c r="J10743" s="282">
        <v>15</v>
      </c>
      <c r="K10743" s="282">
        <v>0</v>
      </c>
    </row>
    <row r="10744" spans="1:11" x14ac:dyDescent="0.3">
      <c r="A10744" s="281" t="s">
        <v>2116</v>
      </c>
      <c r="B10744" s="281">
        <v>240</v>
      </c>
      <c r="C10744" s="24" t="str">
        <f t="shared" si="167"/>
        <v>erica240</v>
      </c>
      <c r="D10744" s="281">
        <v>8344</v>
      </c>
      <c r="E10744" s="281">
        <v>3917</v>
      </c>
      <c r="F10744" s="281">
        <v>161200</v>
      </c>
      <c r="G10744" s="24">
        <v>100</v>
      </c>
      <c r="H10744" s="24">
        <v>0</v>
      </c>
      <c r="I10744" s="24">
        <v>0</v>
      </c>
      <c r="J10744" s="282">
        <v>15</v>
      </c>
      <c r="K10744" s="282">
        <v>0</v>
      </c>
    </row>
    <row r="10745" spans="1:11" x14ac:dyDescent="0.3">
      <c r="A10745" s="281" t="s">
        <v>2116</v>
      </c>
      <c r="B10745" s="281">
        <v>241</v>
      </c>
      <c r="C10745" s="24" t="str">
        <f t="shared" si="167"/>
        <v>erica241</v>
      </c>
      <c r="D10745" s="281">
        <v>9097</v>
      </c>
      <c r="E10745" s="281">
        <v>4271</v>
      </c>
      <c r="F10745" s="281">
        <v>177988</v>
      </c>
      <c r="G10745" s="24">
        <v>100</v>
      </c>
      <c r="H10745" s="24">
        <v>0</v>
      </c>
      <c r="I10745" s="24">
        <v>0</v>
      </c>
      <c r="J10745" s="282">
        <v>15</v>
      </c>
      <c r="K10745" s="282">
        <v>0</v>
      </c>
    </row>
    <row r="10746" spans="1:11" x14ac:dyDescent="0.3">
      <c r="A10746" s="281" t="s">
        <v>2116</v>
      </c>
      <c r="B10746" s="281">
        <v>242</v>
      </c>
      <c r="C10746" s="24" t="str">
        <f t="shared" si="167"/>
        <v>erica242</v>
      </c>
      <c r="D10746" s="281">
        <v>9191</v>
      </c>
      <c r="E10746" s="281">
        <v>4315</v>
      </c>
      <c r="F10746" s="281">
        <v>180273</v>
      </c>
      <c r="G10746" s="24">
        <v>100</v>
      </c>
      <c r="H10746" s="24">
        <v>0</v>
      </c>
      <c r="I10746" s="24">
        <v>0</v>
      </c>
      <c r="J10746" s="282">
        <v>15</v>
      </c>
      <c r="K10746" s="282">
        <v>0</v>
      </c>
    </row>
    <row r="10747" spans="1:11" x14ac:dyDescent="0.3">
      <c r="A10747" s="281" t="s">
        <v>2116</v>
      </c>
      <c r="B10747" s="281">
        <v>243</v>
      </c>
      <c r="C10747" s="24" t="str">
        <f t="shared" si="167"/>
        <v>erica243</v>
      </c>
      <c r="D10747" s="281">
        <v>9286</v>
      </c>
      <c r="E10747" s="281">
        <v>4360</v>
      </c>
      <c r="F10747" s="281">
        <v>182824</v>
      </c>
      <c r="G10747" s="24">
        <v>100</v>
      </c>
      <c r="H10747" s="24">
        <v>0</v>
      </c>
      <c r="I10747" s="24">
        <v>0</v>
      </c>
      <c r="J10747" s="282">
        <v>15</v>
      </c>
      <c r="K10747" s="282">
        <v>0</v>
      </c>
    </row>
    <row r="10748" spans="1:11" x14ac:dyDescent="0.3">
      <c r="A10748" s="281" t="s">
        <v>2116</v>
      </c>
      <c r="B10748" s="281">
        <v>244</v>
      </c>
      <c r="C10748" s="24" t="str">
        <f t="shared" si="167"/>
        <v>erica244</v>
      </c>
      <c r="D10748" s="281">
        <v>9382</v>
      </c>
      <c r="E10748" s="281">
        <v>4405</v>
      </c>
      <c r="F10748" s="281">
        <v>185169</v>
      </c>
      <c r="G10748" s="24">
        <v>100</v>
      </c>
      <c r="H10748" s="24">
        <v>0</v>
      </c>
      <c r="I10748" s="24">
        <v>0</v>
      </c>
      <c r="J10748" s="282">
        <v>15</v>
      </c>
      <c r="K10748" s="282">
        <v>0</v>
      </c>
    </row>
    <row r="10749" spans="1:11" x14ac:dyDescent="0.3">
      <c r="A10749" s="281" t="s">
        <v>2116</v>
      </c>
      <c r="B10749" s="281">
        <v>245</v>
      </c>
      <c r="C10749" s="24" t="str">
        <f t="shared" si="167"/>
        <v>erica245</v>
      </c>
      <c r="D10749" s="281">
        <v>9478</v>
      </c>
      <c r="E10749" s="281">
        <v>4450</v>
      </c>
      <c r="F10749" s="281">
        <v>187757</v>
      </c>
      <c r="G10749" s="24">
        <v>100</v>
      </c>
      <c r="H10749" s="24">
        <v>0</v>
      </c>
      <c r="I10749" s="24">
        <v>0</v>
      </c>
      <c r="J10749" s="282">
        <v>15</v>
      </c>
      <c r="K10749" s="282">
        <v>0</v>
      </c>
    </row>
    <row r="10750" spans="1:11" x14ac:dyDescent="0.3">
      <c r="A10750" s="281" t="s">
        <v>2116</v>
      </c>
      <c r="B10750" s="281">
        <v>246</v>
      </c>
      <c r="C10750" s="24" t="str">
        <f t="shared" si="167"/>
        <v>erica246</v>
      </c>
      <c r="D10750" s="281">
        <v>9576</v>
      </c>
      <c r="E10750" s="281">
        <v>4496</v>
      </c>
      <c r="F10750" s="281">
        <v>189858</v>
      </c>
      <c r="G10750" s="24">
        <v>100</v>
      </c>
      <c r="H10750" s="24">
        <v>0</v>
      </c>
      <c r="I10750" s="24">
        <v>0</v>
      </c>
      <c r="J10750" s="282">
        <v>15</v>
      </c>
      <c r="K10750" s="282">
        <v>0</v>
      </c>
    </row>
    <row r="10751" spans="1:11" x14ac:dyDescent="0.3">
      <c r="A10751" s="281" t="s">
        <v>2116</v>
      </c>
      <c r="B10751" s="281">
        <v>247</v>
      </c>
      <c r="C10751" s="24" t="str">
        <f t="shared" si="167"/>
        <v>erica247</v>
      </c>
      <c r="D10751" s="281">
        <v>9674</v>
      </c>
      <c r="E10751" s="281">
        <v>4542</v>
      </c>
      <c r="F10751" s="281">
        <v>192510</v>
      </c>
      <c r="G10751" s="24">
        <v>100</v>
      </c>
      <c r="H10751" s="24">
        <v>0</v>
      </c>
      <c r="I10751" s="24">
        <v>0</v>
      </c>
      <c r="J10751" s="282">
        <v>15</v>
      </c>
      <c r="K10751" s="282">
        <v>0</v>
      </c>
    </row>
    <row r="10752" spans="1:11" x14ac:dyDescent="0.3">
      <c r="A10752" s="281" t="s">
        <v>2116</v>
      </c>
      <c r="B10752" s="281">
        <v>248</v>
      </c>
      <c r="C10752" s="24" t="str">
        <f t="shared" si="167"/>
        <v>erica248</v>
      </c>
      <c r="D10752" s="281">
        <v>9774</v>
      </c>
      <c r="E10752" s="281">
        <v>4589</v>
      </c>
      <c r="F10752" s="281">
        <v>194661</v>
      </c>
      <c r="G10752" s="24">
        <v>100</v>
      </c>
      <c r="H10752" s="24">
        <v>0</v>
      </c>
      <c r="I10752" s="24">
        <v>0</v>
      </c>
      <c r="J10752" s="282">
        <v>15</v>
      </c>
      <c r="K10752" s="282">
        <v>0</v>
      </c>
    </row>
    <row r="10753" spans="1:11" x14ac:dyDescent="0.3">
      <c r="A10753" s="281" t="s">
        <v>2116</v>
      </c>
      <c r="B10753" s="281">
        <v>249</v>
      </c>
      <c r="C10753" s="24" t="str">
        <f t="shared" si="167"/>
        <v>erica249</v>
      </c>
      <c r="D10753" s="281">
        <v>9874</v>
      </c>
      <c r="E10753" s="281">
        <v>4636</v>
      </c>
      <c r="F10753" s="281">
        <v>197379</v>
      </c>
      <c r="G10753" s="24">
        <v>100</v>
      </c>
      <c r="H10753" s="24">
        <v>0</v>
      </c>
      <c r="I10753" s="24">
        <v>0</v>
      </c>
      <c r="J10753" s="282">
        <v>15</v>
      </c>
      <c r="K10753" s="282">
        <v>0</v>
      </c>
    </row>
    <row r="10754" spans="1:11" x14ac:dyDescent="0.3">
      <c r="A10754" s="281" t="s">
        <v>2116</v>
      </c>
      <c r="B10754" s="281">
        <v>250</v>
      </c>
      <c r="C10754" s="24" t="str">
        <f t="shared" si="167"/>
        <v>erica250</v>
      </c>
      <c r="D10754" s="281">
        <v>9976</v>
      </c>
      <c r="E10754" s="281">
        <v>4683</v>
      </c>
      <c r="F10754" s="281">
        <v>199582</v>
      </c>
      <c r="G10754" s="24">
        <v>100</v>
      </c>
      <c r="H10754" s="24">
        <v>0</v>
      </c>
      <c r="I10754" s="24">
        <v>0</v>
      </c>
      <c r="J10754" s="282">
        <v>15</v>
      </c>
      <c r="K10754" s="282">
        <v>0</v>
      </c>
    </row>
    <row r="10755" spans="1:11" x14ac:dyDescent="0.3">
      <c r="A10755" s="281" t="s">
        <v>2116</v>
      </c>
      <c r="B10755" s="281">
        <v>251</v>
      </c>
      <c r="C10755" s="24" t="str">
        <f t="shared" si="167"/>
        <v>erica251</v>
      </c>
      <c r="D10755" s="281">
        <v>10078</v>
      </c>
      <c r="E10755" s="281">
        <v>4731</v>
      </c>
      <c r="F10755" s="281">
        <v>202366</v>
      </c>
      <c r="G10755" s="24">
        <v>100</v>
      </c>
      <c r="H10755" s="24">
        <v>0</v>
      </c>
      <c r="I10755" s="24">
        <v>0</v>
      </c>
      <c r="J10755" s="282">
        <v>15</v>
      </c>
      <c r="K10755" s="282">
        <v>0</v>
      </c>
    </row>
    <row r="10756" spans="1:11" x14ac:dyDescent="0.3">
      <c r="A10756" s="281" t="s">
        <v>2116</v>
      </c>
      <c r="B10756" s="281">
        <v>252</v>
      </c>
      <c r="C10756" s="24" t="str">
        <f t="shared" si="167"/>
        <v>erica252</v>
      </c>
      <c r="D10756" s="281">
        <v>10181</v>
      </c>
      <c r="E10756" s="281">
        <v>4780</v>
      </c>
      <c r="F10756" s="281">
        <v>204623</v>
      </c>
      <c r="G10756" s="24">
        <v>100</v>
      </c>
      <c r="H10756" s="24">
        <v>0</v>
      </c>
      <c r="I10756" s="24">
        <v>0</v>
      </c>
      <c r="J10756" s="282">
        <v>15</v>
      </c>
      <c r="K10756" s="282">
        <v>0</v>
      </c>
    </row>
    <row r="10757" spans="1:11" x14ac:dyDescent="0.3">
      <c r="A10757" s="281" t="s">
        <v>2116</v>
      </c>
      <c r="B10757" s="281">
        <v>253</v>
      </c>
      <c r="C10757" s="24" t="str">
        <f t="shared" si="167"/>
        <v>erica253</v>
      </c>
      <c r="D10757" s="281">
        <v>10286</v>
      </c>
      <c r="E10757" s="281">
        <v>4829</v>
      </c>
      <c r="F10757" s="281">
        <v>207475</v>
      </c>
      <c r="G10757" s="24">
        <v>100</v>
      </c>
      <c r="H10757" s="24">
        <v>0</v>
      </c>
      <c r="I10757" s="24">
        <v>0</v>
      </c>
      <c r="J10757" s="282">
        <v>15</v>
      </c>
      <c r="K10757" s="282">
        <v>0</v>
      </c>
    </row>
    <row r="10758" spans="1:11" x14ac:dyDescent="0.3">
      <c r="A10758" s="281" t="s">
        <v>2116</v>
      </c>
      <c r="B10758" s="281">
        <v>254</v>
      </c>
      <c r="C10758" s="24" t="str">
        <f t="shared" ref="C10758:C10821" si="168">A10758&amp;B10758</f>
        <v>erica254</v>
      </c>
      <c r="D10758" s="281">
        <v>10391</v>
      </c>
      <c r="E10758" s="281">
        <v>4879</v>
      </c>
      <c r="F10758" s="281">
        <v>209787</v>
      </c>
      <c r="G10758" s="24">
        <v>100</v>
      </c>
      <c r="H10758" s="24">
        <v>0</v>
      </c>
      <c r="I10758" s="24">
        <v>0</v>
      </c>
      <c r="J10758" s="282">
        <v>15</v>
      </c>
      <c r="K10758" s="282">
        <v>0</v>
      </c>
    </row>
    <row r="10759" spans="1:11" x14ac:dyDescent="0.3">
      <c r="A10759" s="281" t="s">
        <v>2116</v>
      </c>
      <c r="B10759" s="281">
        <v>255</v>
      </c>
      <c r="C10759" s="24" t="str">
        <f t="shared" si="168"/>
        <v>erica255</v>
      </c>
      <c r="D10759" s="281">
        <v>10498</v>
      </c>
      <c r="E10759" s="281">
        <v>4928</v>
      </c>
      <c r="F10759" s="281">
        <v>212513</v>
      </c>
      <c r="G10759" s="24">
        <v>100</v>
      </c>
      <c r="H10759" s="24">
        <v>0</v>
      </c>
      <c r="I10759" s="24">
        <v>0</v>
      </c>
      <c r="J10759" s="282">
        <v>15</v>
      </c>
      <c r="K10759" s="282">
        <v>0</v>
      </c>
    </row>
    <row r="10760" spans="1:11" x14ac:dyDescent="0.3">
      <c r="A10760" s="281" t="s">
        <v>2116</v>
      </c>
      <c r="B10760" s="281">
        <v>256</v>
      </c>
      <c r="C10760" s="24" t="str">
        <f t="shared" si="168"/>
        <v>erica256</v>
      </c>
      <c r="D10760" s="281">
        <v>10605</v>
      </c>
      <c r="E10760" s="281">
        <v>4979</v>
      </c>
      <c r="F10760" s="281">
        <v>214879</v>
      </c>
      <c r="G10760" s="24">
        <v>100</v>
      </c>
      <c r="H10760" s="24">
        <v>0</v>
      </c>
      <c r="I10760" s="24">
        <v>0</v>
      </c>
      <c r="J10760" s="282">
        <v>15</v>
      </c>
      <c r="K10760" s="282">
        <v>0</v>
      </c>
    </row>
    <row r="10761" spans="1:11" x14ac:dyDescent="0.3">
      <c r="A10761" s="281" t="s">
        <v>2116</v>
      </c>
      <c r="B10761" s="281">
        <v>257</v>
      </c>
      <c r="C10761" s="24" t="str">
        <f t="shared" si="168"/>
        <v>erica257</v>
      </c>
      <c r="D10761" s="281">
        <v>10713</v>
      </c>
      <c r="E10761" s="281">
        <v>5030</v>
      </c>
      <c r="F10761" s="281">
        <v>217869</v>
      </c>
      <c r="G10761" s="24">
        <v>100</v>
      </c>
      <c r="H10761" s="24">
        <v>0</v>
      </c>
      <c r="I10761" s="24">
        <v>0</v>
      </c>
      <c r="J10761" s="282">
        <v>15</v>
      </c>
      <c r="K10761" s="282">
        <v>0</v>
      </c>
    </row>
    <row r="10762" spans="1:11" x14ac:dyDescent="0.3">
      <c r="A10762" s="281" t="s">
        <v>2116</v>
      </c>
      <c r="B10762" s="281">
        <v>258</v>
      </c>
      <c r="C10762" s="24" t="str">
        <f t="shared" si="168"/>
        <v>erica258</v>
      </c>
      <c r="D10762" s="281">
        <v>10823</v>
      </c>
      <c r="E10762" s="281">
        <v>5081</v>
      </c>
      <c r="F10762" s="281">
        <v>220291</v>
      </c>
      <c r="G10762" s="24">
        <v>100</v>
      </c>
      <c r="H10762" s="24">
        <v>0</v>
      </c>
      <c r="I10762" s="24">
        <v>0</v>
      </c>
      <c r="J10762" s="282">
        <v>15</v>
      </c>
      <c r="K10762" s="282">
        <v>0</v>
      </c>
    </row>
    <row r="10763" spans="1:11" x14ac:dyDescent="0.3">
      <c r="A10763" s="281" t="s">
        <v>2116</v>
      </c>
      <c r="B10763" s="281">
        <v>259</v>
      </c>
      <c r="C10763" s="24" t="str">
        <f t="shared" si="168"/>
        <v>erica259</v>
      </c>
      <c r="D10763" s="281">
        <v>10934</v>
      </c>
      <c r="E10763" s="281">
        <v>5133</v>
      </c>
      <c r="F10763" s="281">
        <v>223355</v>
      </c>
      <c r="G10763" s="24">
        <v>100</v>
      </c>
      <c r="H10763" s="24">
        <v>0</v>
      </c>
      <c r="I10763" s="24">
        <v>0</v>
      </c>
      <c r="J10763" s="282">
        <v>15</v>
      </c>
      <c r="K10763" s="282">
        <v>0</v>
      </c>
    </row>
    <row r="10764" spans="1:11" x14ac:dyDescent="0.3">
      <c r="A10764" s="281" t="s">
        <v>2116</v>
      </c>
      <c r="B10764" s="281">
        <v>260</v>
      </c>
      <c r="C10764" s="24" t="str">
        <f t="shared" si="168"/>
        <v>erica260</v>
      </c>
      <c r="D10764" s="281">
        <v>11045</v>
      </c>
      <c r="E10764" s="281">
        <v>5186</v>
      </c>
      <c r="F10764" s="281">
        <v>225836</v>
      </c>
      <c r="G10764" s="24">
        <v>100</v>
      </c>
      <c r="H10764" s="24">
        <v>0</v>
      </c>
      <c r="I10764" s="24">
        <v>0</v>
      </c>
      <c r="J10764" s="282">
        <v>15</v>
      </c>
      <c r="K10764" s="282">
        <v>0</v>
      </c>
    </row>
    <row r="10765" spans="1:11" x14ac:dyDescent="0.3">
      <c r="A10765" s="281" t="s">
        <v>2116</v>
      </c>
      <c r="B10765" s="281">
        <v>261</v>
      </c>
      <c r="C10765" s="24" t="str">
        <f t="shared" si="168"/>
        <v>erica261</v>
      </c>
      <c r="D10765" s="281">
        <v>12042</v>
      </c>
      <c r="E10765" s="281">
        <v>5653</v>
      </c>
      <c r="F10765" s="281">
        <v>249468</v>
      </c>
      <c r="G10765" s="24">
        <v>100</v>
      </c>
      <c r="H10765" s="24">
        <v>0</v>
      </c>
      <c r="I10765" s="24">
        <v>0</v>
      </c>
      <c r="J10765" s="282">
        <v>15</v>
      </c>
      <c r="K10765" s="282">
        <v>0</v>
      </c>
    </row>
    <row r="10766" spans="1:11" x14ac:dyDescent="0.3">
      <c r="A10766" s="281" t="s">
        <v>2116</v>
      </c>
      <c r="B10766" s="281">
        <v>262</v>
      </c>
      <c r="C10766" s="24" t="str">
        <f t="shared" si="168"/>
        <v>erica262</v>
      </c>
      <c r="D10766" s="281">
        <v>12164</v>
      </c>
      <c r="E10766" s="281">
        <v>5711</v>
      </c>
      <c r="F10766" s="281">
        <v>252236</v>
      </c>
      <c r="G10766" s="24">
        <v>100</v>
      </c>
      <c r="H10766" s="24">
        <v>0</v>
      </c>
      <c r="I10766" s="24">
        <v>0</v>
      </c>
      <c r="J10766" s="282">
        <v>15</v>
      </c>
      <c r="K10766" s="282">
        <v>0</v>
      </c>
    </row>
    <row r="10767" spans="1:11" x14ac:dyDescent="0.3">
      <c r="A10767" s="281" t="s">
        <v>2116</v>
      </c>
      <c r="B10767" s="281">
        <v>263</v>
      </c>
      <c r="C10767" s="24" t="str">
        <f t="shared" si="168"/>
        <v>erica263</v>
      </c>
      <c r="D10767" s="281">
        <v>12288</v>
      </c>
      <c r="E10767" s="281">
        <v>5769</v>
      </c>
      <c r="F10767" s="281">
        <v>256433</v>
      </c>
      <c r="G10767" s="24">
        <v>100</v>
      </c>
      <c r="H10767" s="24">
        <v>0</v>
      </c>
      <c r="I10767" s="24">
        <v>0</v>
      </c>
      <c r="J10767" s="282">
        <v>15</v>
      </c>
      <c r="K10767" s="282">
        <v>0</v>
      </c>
    </row>
    <row r="10768" spans="1:11" x14ac:dyDescent="0.3">
      <c r="A10768" s="281" t="s">
        <v>2116</v>
      </c>
      <c r="B10768" s="281">
        <v>264</v>
      </c>
      <c r="C10768" s="24" t="str">
        <f t="shared" si="168"/>
        <v>erica264</v>
      </c>
      <c r="D10768" s="281">
        <v>12414</v>
      </c>
      <c r="E10768" s="281">
        <v>5828</v>
      </c>
      <c r="F10768" s="281">
        <v>259275</v>
      </c>
      <c r="G10768" s="24">
        <v>100</v>
      </c>
      <c r="H10768" s="24">
        <v>0</v>
      </c>
      <c r="I10768" s="24">
        <v>0</v>
      </c>
      <c r="J10768" s="282">
        <v>15</v>
      </c>
      <c r="K10768" s="282">
        <v>0</v>
      </c>
    </row>
    <row r="10769" spans="1:11" x14ac:dyDescent="0.3">
      <c r="A10769" s="281" t="s">
        <v>2116</v>
      </c>
      <c r="B10769" s="281">
        <v>265</v>
      </c>
      <c r="C10769" s="24" t="str">
        <f t="shared" si="168"/>
        <v>erica265</v>
      </c>
      <c r="D10769" s="281">
        <v>12540</v>
      </c>
      <c r="E10769" s="281">
        <v>5887</v>
      </c>
      <c r="F10769" s="281">
        <v>262867</v>
      </c>
      <c r="G10769" s="24">
        <v>100</v>
      </c>
      <c r="H10769" s="24">
        <v>0</v>
      </c>
      <c r="I10769" s="24">
        <v>0</v>
      </c>
      <c r="J10769" s="282">
        <v>15</v>
      </c>
      <c r="K10769" s="282">
        <v>0</v>
      </c>
    </row>
    <row r="10770" spans="1:11" x14ac:dyDescent="0.3">
      <c r="A10770" s="281" t="s">
        <v>2116</v>
      </c>
      <c r="B10770" s="281">
        <v>266</v>
      </c>
      <c r="C10770" s="24" t="str">
        <f t="shared" si="168"/>
        <v>erica266</v>
      </c>
      <c r="D10770" s="281">
        <v>12668</v>
      </c>
      <c r="E10770" s="281">
        <v>5947</v>
      </c>
      <c r="F10770" s="281">
        <v>265778</v>
      </c>
      <c r="G10770" s="24">
        <v>100</v>
      </c>
      <c r="H10770" s="24">
        <v>0</v>
      </c>
      <c r="I10770" s="24">
        <v>0</v>
      </c>
      <c r="J10770" s="282">
        <v>15</v>
      </c>
      <c r="K10770" s="282">
        <v>0</v>
      </c>
    </row>
    <row r="10771" spans="1:11" x14ac:dyDescent="0.3">
      <c r="A10771" s="281" t="s">
        <v>2116</v>
      </c>
      <c r="B10771" s="281">
        <v>267</v>
      </c>
      <c r="C10771" s="24" t="str">
        <f t="shared" si="168"/>
        <v>erica267</v>
      </c>
      <c r="D10771" s="281">
        <v>12797</v>
      </c>
      <c r="E10771" s="281">
        <v>6008</v>
      </c>
      <c r="F10771" s="281">
        <v>269456</v>
      </c>
      <c r="G10771" s="24">
        <v>100</v>
      </c>
      <c r="H10771" s="24">
        <v>0</v>
      </c>
      <c r="I10771" s="24">
        <v>0</v>
      </c>
      <c r="J10771" s="282">
        <v>15</v>
      </c>
      <c r="K10771" s="282">
        <v>0</v>
      </c>
    </row>
    <row r="10772" spans="1:11" x14ac:dyDescent="0.3">
      <c r="A10772" s="281" t="s">
        <v>2116</v>
      </c>
      <c r="B10772" s="281">
        <v>268</v>
      </c>
      <c r="C10772" s="24" t="str">
        <f t="shared" si="168"/>
        <v>erica268</v>
      </c>
      <c r="D10772" s="281">
        <v>12927</v>
      </c>
      <c r="E10772" s="281">
        <v>6069</v>
      </c>
      <c r="F10772" s="281">
        <v>272437</v>
      </c>
      <c r="G10772" s="24">
        <v>100</v>
      </c>
      <c r="H10772" s="24">
        <v>0</v>
      </c>
      <c r="I10772" s="24">
        <v>0</v>
      </c>
      <c r="J10772" s="282">
        <v>15</v>
      </c>
      <c r="K10772" s="282">
        <v>0</v>
      </c>
    </row>
    <row r="10773" spans="1:11" x14ac:dyDescent="0.3">
      <c r="A10773" s="281" t="s">
        <v>2116</v>
      </c>
      <c r="B10773" s="281">
        <v>269</v>
      </c>
      <c r="C10773" s="24" t="str">
        <f t="shared" si="168"/>
        <v>erica269</v>
      </c>
      <c r="D10773" s="281">
        <v>13058</v>
      </c>
      <c r="E10773" s="281">
        <v>6131</v>
      </c>
      <c r="F10773" s="281">
        <v>276204</v>
      </c>
      <c r="G10773" s="24">
        <v>100</v>
      </c>
      <c r="H10773" s="24">
        <v>0</v>
      </c>
      <c r="I10773" s="24">
        <v>0</v>
      </c>
      <c r="J10773" s="282">
        <v>15</v>
      </c>
      <c r="K10773" s="282">
        <v>0</v>
      </c>
    </row>
    <row r="10774" spans="1:11" x14ac:dyDescent="0.3">
      <c r="A10774" s="281" t="s">
        <v>2116</v>
      </c>
      <c r="B10774" s="281">
        <v>270</v>
      </c>
      <c r="C10774" s="24" t="str">
        <f t="shared" si="168"/>
        <v>erica270</v>
      </c>
      <c r="D10774" s="281">
        <v>13191</v>
      </c>
      <c r="E10774" s="281">
        <v>6193</v>
      </c>
      <c r="F10774" s="281">
        <v>279257</v>
      </c>
      <c r="G10774" s="24">
        <v>100</v>
      </c>
      <c r="H10774" s="24">
        <v>0</v>
      </c>
      <c r="I10774" s="24">
        <v>0</v>
      </c>
      <c r="J10774" s="282">
        <v>15</v>
      </c>
      <c r="K10774" s="282">
        <v>0</v>
      </c>
    </row>
    <row r="10775" spans="1:11" x14ac:dyDescent="0.3">
      <c r="A10775" s="281" t="s">
        <v>2116</v>
      </c>
      <c r="B10775" s="281">
        <v>271</v>
      </c>
      <c r="C10775" s="24" t="str">
        <f t="shared" si="168"/>
        <v>erica271</v>
      </c>
      <c r="D10775" s="281">
        <v>13325</v>
      </c>
      <c r="E10775" s="281">
        <v>6256</v>
      </c>
      <c r="F10775" s="281">
        <v>282857</v>
      </c>
      <c r="G10775" s="24">
        <v>100</v>
      </c>
      <c r="H10775" s="24">
        <v>0</v>
      </c>
      <c r="I10775" s="24">
        <v>0</v>
      </c>
      <c r="J10775" s="282">
        <v>15</v>
      </c>
      <c r="K10775" s="282">
        <v>0</v>
      </c>
    </row>
    <row r="10776" spans="1:11" x14ac:dyDescent="0.3">
      <c r="A10776" s="281" t="s">
        <v>2116</v>
      </c>
      <c r="B10776" s="281">
        <v>272</v>
      </c>
      <c r="C10776" s="24" t="str">
        <f t="shared" si="168"/>
        <v>erica272</v>
      </c>
      <c r="D10776" s="281">
        <v>13460</v>
      </c>
      <c r="E10776" s="281">
        <v>6319</v>
      </c>
      <c r="F10776" s="281">
        <v>285979</v>
      </c>
      <c r="G10776" s="24">
        <v>100</v>
      </c>
      <c r="H10776" s="24">
        <v>0</v>
      </c>
      <c r="I10776" s="24">
        <v>0</v>
      </c>
      <c r="J10776" s="282">
        <v>15</v>
      </c>
      <c r="K10776" s="282">
        <v>0</v>
      </c>
    </row>
    <row r="10777" spans="1:11" x14ac:dyDescent="0.3">
      <c r="A10777" s="281" t="s">
        <v>2116</v>
      </c>
      <c r="B10777" s="281">
        <v>273</v>
      </c>
      <c r="C10777" s="24" t="str">
        <f t="shared" si="168"/>
        <v>erica273</v>
      </c>
      <c r="D10777" s="281">
        <v>13596</v>
      </c>
      <c r="E10777" s="281">
        <v>6383</v>
      </c>
      <c r="F10777" s="281">
        <v>289927</v>
      </c>
      <c r="G10777" s="24">
        <v>100</v>
      </c>
      <c r="H10777" s="24">
        <v>0</v>
      </c>
      <c r="I10777" s="24">
        <v>0</v>
      </c>
      <c r="J10777" s="282">
        <v>15</v>
      </c>
      <c r="K10777" s="282">
        <v>0</v>
      </c>
    </row>
    <row r="10778" spans="1:11" x14ac:dyDescent="0.3">
      <c r="A10778" s="281" t="s">
        <v>2116</v>
      </c>
      <c r="B10778" s="281">
        <v>274</v>
      </c>
      <c r="C10778" s="24" t="str">
        <f t="shared" si="168"/>
        <v>erica274</v>
      </c>
      <c r="D10778" s="281">
        <v>13734</v>
      </c>
      <c r="E10778" s="281">
        <v>6448</v>
      </c>
      <c r="F10778" s="281">
        <v>293124</v>
      </c>
      <c r="G10778" s="24">
        <v>100</v>
      </c>
      <c r="H10778" s="24">
        <v>0</v>
      </c>
      <c r="I10778" s="24">
        <v>0</v>
      </c>
      <c r="J10778" s="282">
        <v>15</v>
      </c>
      <c r="K10778" s="282">
        <v>0</v>
      </c>
    </row>
    <row r="10779" spans="1:11" x14ac:dyDescent="0.3">
      <c r="A10779" s="281" t="s">
        <v>2116</v>
      </c>
      <c r="B10779" s="281">
        <v>275</v>
      </c>
      <c r="C10779" s="24" t="str">
        <f t="shared" si="168"/>
        <v>erica275</v>
      </c>
      <c r="D10779" s="281">
        <v>13873</v>
      </c>
      <c r="E10779" s="281">
        <v>6513</v>
      </c>
      <c r="F10779" s="281">
        <v>297167</v>
      </c>
      <c r="G10779" s="24">
        <v>100</v>
      </c>
      <c r="H10779" s="24">
        <v>0</v>
      </c>
      <c r="I10779" s="24">
        <v>0</v>
      </c>
      <c r="J10779" s="282">
        <v>15</v>
      </c>
      <c r="K10779" s="282">
        <v>0</v>
      </c>
    </row>
    <row r="10780" spans="1:11" x14ac:dyDescent="0.3">
      <c r="A10780" s="281" t="s">
        <v>2116</v>
      </c>
      <c r="B10780" s="281">
        <v>276</v>
      </c>
      <c r="C10780" s="24" t="str">
        <f t="shared" si="168"/>
        <v>erica276</v>
      </c>
      <c r="D10780" s="281">
        <v>14014</v>
      </c>
      <c r="E10780" s="281">
        <v>6579</v>
      </c>
      <c r="F10780" s="281">
        <v>300441</v>
      </c>
      <c r="G10780" s="24">
        <v>100</v>
      </c>
      <c r="H10780" s="24">
        <v>0</v>
      </c>
      <c r="I10780" s="24">
        <v>0</v>
      </c>
      <c r="J10780" s="282">
        <v>15</v>
      </c>
      <c r="K10780" s="282">
        <v>0</v>
      </c>
    </row>
    <row r="10781" spans="1:11" x14ac:dyDescent="0.3">
      <c r="A10781" s="281" t="s">
        <v>2116</v>
      </c>
      <c r="B10781" s="281">
        <v>277</v>
      </c>
      <c r="C10781" s="24" t="str">
        <f t="shared" si="168"/>
        <v>erica277</v>
      </c>
      <c r="D10781" s="281">
        <v>14156</v>
      </c>
      <c r="E10781" s="281">
        <v>6646</v>
      </c>
      <c r="F10781" s="281">
        <v>304581</v>
      </c>
      <c r="G10781" s="24">
        <v>100</v>
      </c>
      <c r="H10781" s="24">
        <v>0</v>
      </c>
      <c r="I10781" s="24">
        <v>0</v>
      </c>
      <c r="J10781" s="282">
        <v>15</v>
      </c>
      <c r="K10781" s="282">
        <v>0</v>
      </c>
    </row>
    <row r="10782" spans="1:11" x14ac:dyDescent="0.3">
      <c r="A10782" s="281" t="s">
        <v>2116</v>
      </c>
      <c r="B10782" s="281">
        <v>278</v>
      </c>
      <c r="C10782" s="24" t="str">
        <f t="shared" si="168"/>
        <v>erica278</v>
      </c>
      <c r="D10782" s="281">
        <v>14299</v>
      </c>
      <c r="E10782" s="281">
        <v>6713</v>
      </c>
      <c r="F10782" s="281">
        <v>307932</v>
      </c>
      <c r="G10782" s="24">
        <v>100</v>
      </c>
      <c r="H10782" s="24">
        <v>0</v>
      </c>
      <c r="I10782" s="24">
        <v>0</v>
      </c>
      <c r="J10782" s="282">
        <v>15</v>
      </c>
      <c r="K10782" s="282">
        <v>0</v>
      </c>
    </row>
    <row r="10783" spans="1:11" x14ac:dyDescent="0.3">
      <c r="A10783" s="281" t="s">
        <v>2116</v>
      </c>
      <c r="B10783" s="281">
        <v>279</v>
      </c>
      <c r="C10783" s="24" t="str">
        <f t="shared" si="168"/>
        <v>erica279</v>
      </c>
      <c r="D10783" s="281">
        <v>14443</v>
      </c>
      <c r="E10783" s="281">
        <v>6781</v>
      </c>
      <c r="F10783" s="281">
        <v>311887</v>
      </c>
      <c r="G10783" s="24">
        <v>100</v>
      </c>
      <c r="H10783" s="24">
        <v>0</v>
      </c>
      <c r="I10783" s="24">
        <v>0</v>
      </c>
      <c r="J10783" s="282">
        <v>15</v>
      </c>
      <c r="K10783" s="282">
        <v>0</v>
      </c>
    </row>
    <row r="10784" spans="1:11" x14ac:dyDescent="0.3">
      <c r="A10784" s="281" t="s">
        <v>2116</v>
      </c>
      <c r="B10784" s="281">
        <v>280</v>
      </c>
      <c r="C10784" s="24" t="str">
        <f t="shared" si="168"/>
        <v>erica280</v>
      </c>
      <c r="D10784" s="281">
        <v>14589</v>
      </c>
      <c r="E10784" s="281">
        <v>6850</v>
      </c>
      <c r="F10784" s="281">
        <v>315315</v>
      </c>
      <c r="G10784" s="24">
        <v>100</v>
      </c>
      <c r="H10784" s="24">
        <v>0</v>
      </c>
      <c r="I10784" s="24">
        <v>0</v>
      </c>
      <c r="J10784" s="282">
        <v>15</v>
      </c>
      <c r="K10784" s="282">
        <v>0</v>
      </c>
    </row>
    <row r="10785" spans="1:11" x14ac:dyDescent="0.3">
      <c r="A10785" s="281" t="s">
        <v>2116</v>
      </c>
      <c r="B10785" s="281">
        <v>281</v>
      </c>
      <c r="C10785" s="24" t="str">
        <f t="shared" si="168"/>
        <v>erica281</v>
      </c>
      <c r="D10785" s="281">
        <v>15904</v>
      </c>
      <c r="E10785" s="281">
        <v>7467</v>
      </c>
      <c r="F10785" s="281">
        <v>348765</v>
      </c>
      <c r="G10785" s="24">
        <v>100</v>
      </c>
      <c r="H10785" s="24">
        <v>0</v>
      </c>
      <c r="I10785" s="24">
        <v>0</v>
      </c>
      <c r="J10785" s="282">
        <v>15</v>
      </c>
      <c r="K10785" s="282">
        <v>0</v>
      </c>
    </row>
    <row r="10786" spans="1:11" x14ac:dyDescent="0.3">
      <c r="A10786" s="281" t="s">
        <v>2116</v>
      </c>
      <c r="B10786" s="281">
        <v>282</v>
      </c>
      <c r="C10786" s="24" t="str">
        <f t="shared" si="168"/>
        <v>erica282</v>
      </c>
      <c r="D10786" s="281">
        <v>16064</v>
      </c>
      <c r="E10786" s="281">
        <v>7542</v>
      </c>
      <c r="F10786" s="281">
        <v>352809</v>
      </c>
      <c r="G10786" s="24">
        <v>100</v>
      </c>
      <c r="H10786" s="24">
        <v>0</v>
      </c>
      <c r="I10786" s="24">
        <v>0</v>
      </c>
      <c r="J10786" s="282">
        <v>15</v>
      </c>
      <c r="K10786" s="282">
        <v>0</v>
      </c>
    </row>
    <row r="10787" spans="1:11" x14ac:dyDescent="0.3">
      <c r="A10787" s="281" t="s">
        <v>2116</v>
      </c>
      <c r="B10787" s="281">
        <v>283</v>
      </c>
      <c r="C10787" s="24" t="str">
        <f t="shared" si="168"/>
        <v>erica283</v>
      </c>
      <c r="D10787" s="281">
        <v>16226</v>
      </c>
      <c r="E10787" s="281">
        <v>7618</v>
      </c>
      <c r="F10787" s="281">
        <v>357863</v>
      </c>
      <c r="G10787" s="24">
        <v>100</v>
      </c>
      <c r="H10787" s="24">
        <v>0</v>
      </c>
      <c r="I10787" s="24">
        <v>0</v>
      </c>
      <c r="J10787" s="282">
        <v>15</v>
      </c>
      <c r="K10787" s="282">
        <v>0</v>
      </c>
    </row>
    <row r="10788" spans="1:11" x14ac:dyDescent="0.3">
      <c r="A10788" s="281" t="s">
        <v>2116</v>
      </c>
      <c r="B10788" s="281">
        <v>284</v>
      </c>
      <c r="C10788" s="24" t="str">
        <f t="shared" si="168"/>
        <v>erica284</v>
      </c>
      <c r="D10788" s="281">
        <v>16390</v>
      </c>
      <c r="E10788" s="281">
        <v>7695</v>
      </c>
      <c r="F10788" s="281">
        <v>362117</v>
      </c>
      <c r="G10788" s="24">
        <v>100</v>
      </c>
      <c r="H10788" s="24">
        <v>0</v>
      </c>
      <c r="I10788" s="24">
        <v>0</v>
      </c>
      <c r="J10788" s="282">
        <v>15</v>
      </c>
      <c r="K10788" s="282">
        <v>0</v>
      </c>
    </row>
    <row r="10789" spans="1:11" x14ac:dyDescent="0.3">
      <c r="A10789" s="281" t="s">
        <v>2116</v>
      </c>
      <c r="B10789" s="281">
        <v>285</v>
      </c>
      <c r="C10789" s="24" t="str">
        <f t="shared" si="168"/>
        <v>erica285</v>
      </c>
      <c r="D10789" s="281">
        <v>16555</v>
      </c>
      <c r="E10789" s="281">
        <v>7773</v>
      </c>
      <c r="F10789" s="281">
        <v>367298</v>
      </c>
      <c r="G10789" s="24">
        <v>100</v>
      </c>
      <c r="H10789" s="24">
        <v>0</v>
      </c>
      <c r="I10789" s="24">
        <v>0</v>
      </c>
      <c r="J10789" s="282">
        <v>15</v>
      </c>
      <c r="K10789" s="282">
        <v>0</v>
      </c>
    </row>
    <row r="10790" spans="1:11" x14ac:dyDescent="0.3">
      <c r="A10790" s="281" t="s">
        <v>2116</v>
      </c>
      <c r="B10790" s="281">
        <v>286</v>
      </c>
      <c r="C10790" s="24" t="str">
        <f t="shared" si="168"/>
        <v>erica286</v>
      </c>
      <c r="D10790" s="281">
        <v>16722</v>
      </c>
      <c r="E10790" s="281">
        <v>7851</v>
      </c>
      <c r="F10790" s="281">
        <v>371660</v>
      </c>
      <c r="G10790" s="24">
        <v>100</v>
      </c>
      <c r="H10790" s="24">
        <v>0</v>
      </c>
      <c r="I10790" s="24">
        <v>0</v>
      </c>
      <c r="J10790" s="282">
        <v>15</v>
      </c>
      <c r="K10790" s="282">
        <v>0</v>
      </c>
    </row>
    <row r="10791" spans="1:11" x14ac:dyDescent="0.3">
      <c r="A10791" s="281" t="s">
        <v>2116</v>
      </c>
      <c r="B10791" s="281">
        <v>287</v>
      </c>
      <c r="C10791" s="24" t="str">
        <f t="shared" si="168"/>
        <v>erica287</v>
      </c>
      <c r="D10791" s="281">
        <v>16890</v>
      </c>
      <c r="E10791" s="281">
        <v>7930</v>
      </c>
      <c r="F10791" s="281">
        <v>376633</v>
      </c>
      <c r="G10791" s="24">
        <v>100</v>
      </c>
      <c r="H10791" s="24">
        <v>0</v>
      </c>
      <c r="I10791" s="24">
        <v>0</v>
      </c>
      <c r="J10791" s="282">
        <v>15</v>
      </c>
      <c r="K10791" s="282">
        <v>0</v>
      </c>
    </row>
    <row r="10792" spans="1:11" x14ac:dyDescent="0.3">
      <c r="A10792" s="281" t="s">
        <v>2116</v>
      </c>
      <c r="B10792" s="281">
        <v>288</v>
      </c>
      <c r="C10792" s="24" t="str">
        <f t="shared" si="168"/>
        <v>erica288</v>
      </c>
      <c r="D10792" s="281">
        <v>17060</v>
      </c>
      <c r="E10792" s="281">
        <v>8010</v>
      </c>
      <c r="F10792" s="281">
        <v>380986</v>
      </c>
      <c r="G10792" s="24">
        <v>100</v>
      </c>
      <c r="H10792" s="24">
        <v>0</v>
      </c>
      <c r="I10792" s="24">
        <v>0</v>
      </c>
      <c r="J10792" s="282">
        <v>15</v>
      </c>
      <c r="K10792" s="282">
        <v>0</v>
      </c>
    </row>
    <row r="10793" spans="1:11" x14ac:dyDescent="0.3">
      <c r="A10793" s="281" t="s">
        <v>2116</v>
      </c>
      <c r="B10793" s="281">
        <v>289</v>
      </c>
      <c r="C10793" s="24" t="str">
        <f t="shared" si="168"/>
        <v>erica289</v>
      </c>
      <c r="D10793" s="281">
        <v>17232</v>
      </c>
      <c r="E10793" s="281">
        <v>8090</v>
      </c>
      <c r="F10793" s="281">
        <v>385505</v>
      </c>
      <c r="G10793" s="24">
        <v>100</v>
      </c>
      <c r="H10793" s="24">
        <v>0</v>
      </c>
      <c r="I10793" s="24">
        <v>0</v>
      </c>
      <c r="J10793" s="282">
        <v>15</v>
      </c>
      <c r="K10793" s="282">
        <v>0</v>
      </c>
    </row>
    <row r="10794" spans="1:11" x14ac:dyDescent="0.3">
      <c r="A10794" s="281" t="s">
        <v>2116</v>
      </c>
      <c r="B10794" s="281">
        <v>290</v>
      </c>
      <c r="C10794" s="24" t="str">
        <f t="shared" si="168"/>
        <v>erica290</v>
      </c>
      <c r="D10794" s="281">
        <v>17405</v>
      </c>
      <c r="E10794" s="281">
        <v>8172</v>
      </c>
      <c r="F10794" s="281">
        <v>389956</v>
      </c>
      <c r="G10794" s="24">
        <v>100</v>
      </c>
      <c r="H10794" s="24">
        <v>0</v>
      </c>
      <c r="I10794" s="24">
        <v>0</v>
      </c>
      <c r="J10794" s="282">
        <v>15</v>
      </c>
      <c r="K10794" s="282">
        <v>0</v>
      </c>
    </row>
    <row r="10795" spans="1:11" x14ac:dyDescent="0.3">
      <c r="A10795" s="281" t="s">
        <v>2116</v>
      </c>
      <c r="B10795" s="281">
        <v>291</v>
      </c>
      <c r="C10795" s="24" t="str">
        <f t="shared" si="168"/>
        <v>erica291</v>
      </c>
      <c r="D10795" s="281">
        <v>17580</v>
      </c>
      <c r="E10795" s="281">
        <v>8254</v>
      </c>
      <c r="F10795" s="281">
        <v>394456</v>
      </c>
      <c r="G10795" s="24">
        <v>100</v>
      </c>
      <c r="H10795" s="24">
        <v>0</v>
      </c>
      <c r="I10795" s="24">
        <v>0</v>
      </c>
      <c r="J10795" s="282">
        <v>15</v>
      </c>
      <c r="K10795" s="282">
        <v>0</v>
      </c>
    </row>
    <row r="10796" spans="1:11" x14ac:dyDescent="0.3">
      <c r="A10796" s="281" t="s">
        <v>2116</v>
      </c>
      <c r="B10796" s="281">
        <v>292</v>
      </c>
      <c r="C10796" s="24" t="str">
        <f t="shared" si="168"/>
        <v>erica292</v>
      </c>
      <c r="D10796" s="281">
        <v>17756</v>
      </c>
      <c r="E10796" s="281">
        <v>8336</v>
      </c>
      <c r="F10796" s="281">
        <v>399128</v>
      </c>
      <c r="G10796" s="24">
        <v>100</v>
      </c>
      <c r="H10796" s="24">
        <v>0</v>
      </c>
      <c r="I10796" s="24">
        <v>0</v>
      </c>
      <c r="J10796" s="282">
        <v>15</v>
      </c>
      <c r="K10796" s="282">
        <v>0</v>
      </c>
    </row>
    <row r="10797" spans="1:11" x14ac:dyDescent="0.3">
      <c r="A10797" s="281" t="s">
        <v>2116</v>
      </c>
      <c r="B10797" s="281">
        <v>293</v>
      </c>
      <c r="C10797" s="24" t="str">
        <f t="shared" si="168"/>
        <v>erica293</v>
      </c>
      <c r="D10797" s="281">
        <v>17934</v>
      </c>
      <c r="E10797" s="281">
        <v>8420</v>
      </c>
      <c r="F10797" s="281">
        <v>403730</v>
      </c>
      <c r="G10797" s="24">
        <v>100</v>
      </c>
      <c r="H10797" s="24">
        <v>0</v>
      </c>
      <c r="I10797" s="24">
        <v>0</v>
      </c>
      <c r="J10797" s="282">
        <v>15</v>
      </c>
      <c r="K10797" s="282">
        <v>0</v>
      </c>
    </row>
    <row r="10798" spans="1:11" x14ac:dyDescent="0.3">
      <c r="A10798" s="281" t="s">
        <v>2116</v>
      </c>
      <c r="B10798" s="281">
        <v>294</v>
      </c>
      <c r="C10798" s="24" t="str">
        <f t="shared" si="168"/>
        <v>erica294</v>
      </c>
      <c r="D10798" s="281">
        <v>18114</v>
      </c>
      <c r="E10798" s="281">
        <v>8505</v>
      </c>
      <c r="F10798" s="281">
        <v>408383</v>
      </c>
      <c r="G10798" s="24">
        <v>100</v>
      </c>
      <c r="H10798" s="24">
        <v>0</v>
      </c>
      <c r="I10798" s="24">
        <v>0</v>
      </c>
      <c r="J10798" s="282">
        <v>15</v>
      </c>
      <c r="K10798" s="282">
        <v>0</v>
      </c>
    </row>
    <row r="10799" spans="1:11" x14ac:dyDescent="0.3">
      <c r="A10799" s="281" t="s">
        <v>2116</v>
      </c>
      <c r="B10799" s="281">
        <v>295</v>
      </c>
      <c r="C10799" s="24" t="str">
        <f t="shared" si="168"/>
        <v>erica295</v>
      </c>
      <c r="D10799" s="281">
        <v>18296</v>
      </c>
      <c r="E10799" s="281">
        <v>8590</v>
      </c>
      <c r="F10799" s="281">
        <v>413213</v>
      </c>
      <c r="G10799" s="24">
        <v>100</v>
      </c>
      <c r="H10799" s="24">
        <v>0</v>
      </c>
      <c r="I10799" s="24">
        <v>0</v>
      </c>
      <c r="J10799" s="282">
        <v>15</v>
      </c>
      <c r="K10799" s="282">
        <v>0</v>
      </c>
    </row>
    <row r="10800" spans="1:11" x14ac:dyDescent="0.3">
      <c r="A10800" s="281" t="s">
        <v>2116</v>
      </c>
      <c r="B10800" s="281">
        <v>296</v>
      </c>
      <c r="C10800" s="24" t="str">
        <f t="shared" si="168"/>
        <v>erica296</v>
      </c>
      <c r="D10800" s="281">
        <v>18479</v>
      </c>
      <c r="E10800" s="281">
        <v>8676</v>
      </c>
      <c r="F10800" s="281">
        <v>417970</v>
      </c>
      <c r="G10800" s="24">
        <v>100</v>
      </c>
      <c r="H10800" s="24">
        <v>0</v>
      </c>
      <c r="I10800" s="24">
        <v>0</v>
      </c>
      <c r="J10800" s="282">
        <v>15</v>
      </c>
      <c r="K10800" s="282">
        <v>0</v>
      </c>
    </row>
    <row r="10801" spans="1:11" x14ac:dyDescent="0.3">
      <c r="A10801" s="281" t="s">
        <v>2116</v>
      </c>
      <c r="B10801" s="281">
        <v>297</v>
      </c>
      <c r="C10801" s="24" t="str">
        <f t="shared" si="168"/>
        <v>erica297</v>
      </c>
      <c r="D10801" s="281">
        <v>18664</v>
      </c>
      <c r="E10801" s="281">
        <v>8763</v>
      </c>
      <c r="F10801" s="281">
        <v>422522</v>
      </c>
      <c r="G10801" s="24">
        <v>100</v>
      </c>
      <c r="H10801" s="24">
        <v>0</v>
      </c>
      <c r="I10801" s="24">
        <v>0</v>
      </c>
      <c r="J10801" s="282">
        <v>15</v>
      </c>
      <c r="K10801" s="282">
        <v>0</v>
      </c>
    </row>
    <row r="10802" spans="1:11" x14ac:dyDescent="0.3">
      <c r="A10802" s="281" t="s">
        <v>2116</v>
      </c>
      <c r="B10802" s="281">
        <v>298</v>
      </c>
      <c r="C10802" s="24" t="str">
        <f t="shared" si="168"/>
        <v>erica298</v>
      </c>
      <c r="D10802" s="281">
        <v>18851</v>
      </c>
      <c r="E10802" s="281">
        <v>8851</v>
      </c>
      <c r="F10802" s="281">
        <v>427121</v>
      </c>
      <c r="G10802" s="24">
        <v>100</v>
      </c>
      <c r="H10802" s="24">
        <v>0</v>
      </c>
      <c r="I10802" s="24">
        <v>0</v>
      </c>
      <c r="J10802" s="282">
        <v>15</v>
      </c>
      <c r="K10802" s="282">
        <v>0</v>
      </c>
    </row>
    <row r="10803" spans="1:11" x14ac:dyDescent="0.3">
      <c r="A10803" s="281" t="s">
        <v>2116</v>
      </c>
      <c r="B10803" s="281">
        <v>299</v>
      </c>
      <c r="C10803" s="24" t="str">
        <f t="shared" si="168"/>
        <v>erica299</v>
      </c>
      <c r="D10803" s="281">
        <v>19040</v>
      </c>
      <c r="E10803" s="281">
        <v>8939</v>
      </c>
      <c r="F10803" s="281">
        <v>431768</v>
      </c>
      <c r="G10803" s="24">
        <v>100</v>
      </c>
      <c r="H10803" s="24">
        <v>0</v>
      </c>
      <c r="I10803" s="24">
        <v>0</v>
      </c>
      <c r="J10803" s="282">
        <v>15</v>
      </c>
      <c r="K10803" s="282">
        <v>0</v>
      </c>
    </row>
    <row r="10804" spans="1:11" x14ac:dyDescent="0.3">
      <c r="A10804" s="281" t="s">
        <v>2116</v>
      </c>
      <c r="B10804" s="281">
        <v>300</v>
      </c>
      <c r="C10804" s="24" t="str">
        <f t="shared" si="168"/>
        <v>erica300</v>
      </c>
      <c r="D10804" s="281">
        <v>19230</v>
      </c>
      <c r="E10804" s="281">
        <v>9029</v>
      </c>
      <c r="F10804" s="281">
        <v>436462</v>
      </c>
      <c r="G10804" s="24">
        <v>100</v>
      </c>
      <c r="H10804" s="24">
        <v>0</v>
      </c>
      <c r="I10804" s="24">
        <v>0</v>
      </c>
      <c r="J10804" s="282">
        <v>15</v>
      </c>
      <c r="K10804" s="282">
        <v>0</v>
      </c>
    </row>
    <row r="10805" spans="1:11" x14ac:dyDescent="0.3">
      <c r="A10805" s="283" t="s">
        <v>2895</v>
      </c>
      <c r="B10805" s="283">
        <v>1</v>
      </c>
      <c r="C10805" s="24" t="str">
        <f t="shared" si="168"/>
        <v>shery1</v>
      </c>
      <c r="D10805" s="283">
        <v>153</v>
      </c>
      <c r="E10805" s="283">
        <v>65</v>
      </c>
      <c r="F10805" s="283">
        <v>1266</v>
      </c>
      <c r="G10805" s="24">
        <v>100</v>
      </c>
      <c r="H10805" s="24">
        <v>0</v>
      </c>
      <c r="I10805" s="24">
        <v>0</v>
      </c>
      <c r="J10805" s="282">
        <v>15</v>
      </c>
      <c r="K10805" s="282">
        <v>0</v>
      </c>
    </row>
    <row r="10806" spans="1:11" x14ac:dyDescent="0.3">
      <c r="A10806" s="283" t="s">
        <v>2895</v>
      </c>
      <c r="B10806" s="283">
        <v>2</v>
      </c>
      <c r="C10806" s="24" t="str">
        <f t="shared" si="168"/>
        <v>shery2</v>
      </c>
      <c r="D10806" s="283">
        <v>155</v>
      </c>
      <c r="E10806" s="283">
        <v>65</v>
      </c>
      <c r="F10806" s="283">
        <v>1282</v>
      </c>
      <c r="G10806" s="24">
        <v>100</v>
      </c>
      <c r="H10806" s="24">
        <v>0</v>
      </c>
      <c r="I10806" s="24">
        <v>0</v>
      </c>
      <c r="J10806" s="282">
        <v>15</v>
      </c>
      <c r="K10806" s="282">
        <v>0</v>
      </c>
    </row>
    <row r="10807" spans="1:11" x14ac:dyDescent="0.3">
      <c r="A10807" s="283" t="s">
        <v>2895</v>
      </c>
      <c r="B10807" s="283">
        <v>3</v>
      </c>
      <c r="C10807" s="24" t="str">
        <f t="shared" si="168"/>
        <v>shery3</v>
      </c>
      <c r="D10807" s="283">
        <v>157</v>
      </c>
      <c r="E10807" s="283">
        <v>66</v>
      </c>
      <c r="F10807" s="283">
        <v>1301</v>
      </c>
      <c r="G10807" s="24">
        <v>100</v>
      </c>
      <c r="H10807" s="24">
        <v>0</v>
      </c>
      <c r="I10807" s="24">
        <v>0</v>
      </c>
      <c r="J10807" s="282">
        <v>15</v>
      </c>
      <c r="K10807" s="282">
        <v>0</v>
      </c>
    </row>
    <row r="10808" spans="1:11" x14ac:dyDescent="0.3">
      <c r="A10808" s="283" t="s">
        <v>2895</v>
      </c>
      <c r="B10808" s="283">
        <v>4</v>
      </c>
      <c r="C10808" s="24" t="str">
        <f t="shared" si="168"/>
        <v>shery4</v>
      </c>
      <c r="D10808" s="283">
        <v>159</v>
      </c>
      <c r="E10808" s="283">
        <v>67</v>
      </c>
      <c r="F10808" s="283">
        <v>1323</v>
      </c>
      <c r="G10808" s="24">
        <v>100</v>
      </c>
      <c r="H10808" s="24">
        <v>0</v>
      </c>
      <c r="I10808" s="24">
        <v>0</v>
      </c>
      <c r="J10808" s="282">
        <v>15</v>
      </c>
      <c r="K10808" s="282">
        <v>0</v>
      </c>
    </row>
    <row r="10809" spans="1:11" x14ac:dyDescent="0.3">
      <c r="A10809" s="283" t="s">
        <v>2895</v>
      </c>
      <c r="B10809" s="283">
        <v>5</v>
      </c>
      <c r="C10809" s="24" t="str">
        <f t="shared" si="168"/>
        <v>shery5</v>
      </c>
      <c r="D10809" s="283">
        <v>161</v>
      </c>
      <c r="E10809" s="283">
        <v>68</v>
      </c>
      <c r="F10809" s="283">
        <v>1350</v>
      </c>
      <c r="G10809" s="24">
        <v>100</v>
      </c>
      <c r="H10809" s="24">
        <v>0</v>
      </c>
      <c r="I10809" s="24">
        <v>0</v>
      </c>
      <c r="J10809" s="282">
        <v>15</v>
      </c>
      <c r="K10809" s="282">
        <v>0</v>
      </c>
    </row>
    <row r="10810" spans="1:11" x14ac:dyDescent="0.3">
      <c r="A10810" s="283" t="s">
        <v>2895</v>
      </c>
      <c r="B10810" s="283">
        <v>6</v>
      </c>
      <c r="C10810" s="24" t="str">
        <f t="shared" si="168"/>
        <v>shery6</v>
      </c>
      <c r="D10810" s="283">
        <v>164</v>
      </c>
      <c r="E10810" s="283">
        <v>69</v>
      </c>
      <c r="F10810" s="283">
        <v>1380</v>
      </c>
      <c r="G10810" s="24">
        <v>100</v>
      </c>
      <c r="H10810" s="24">
        <v>0</v>
      </c>
      <c r="I10810" s="24">
        <v>0</v>
      </c>
      <c r="J10810" s="282">
        <v>15</v>
      </c>
      <c r="K10810" s="282">
        <v>0</v>
      </c>
    </row>
    <row r="10811" spans="1:11" x14ac:dyDescent="0.3">
      <c r="A10811" s="283" t="s">
        <v>2895</v>
      </c>
      <c r="B10811" s="283">
        <v>7</v>
      </c>
      <c r="C10811" s="24" t="str">
        <f t="shared" si="168"/>
        <v>shery7</v>
      </c>
      <c r="D10811" s="283">
        <v>166</v>
      </c>
      <c r="E10811" s="283">
        <v>70</v>
      </c>
      <c r="F10811" s="283">
        <v>1414</v>
      </c>
      <c r="G10811" s="24">
        <v>100</v>
      </c>
      <c r="H10811" s="24">
        <v>0</v>
      </c>
      <c r="I10811" s="24">
        <v>0</v>
      </c>
      <c r="J10811" s="282">
        <v>15</v>
      </c>
      <c r="K10811" s="282">
        <v>0</v>
      </c>
    </row>
    <row r="10812" spans="1:11" x14ac:dyDescent="0.3">
      <c r="A10812" s="283" t="s">
        <v>2895</v>
      </c>
      <c r="B10812" s="283">
        <v>8</v>
      </c>
      <c r="C10812" s="24" t="str">
        <f t="shared" si="168"/>
        <v>shery8</v>
      </c>
      <c r="D10812" s="283">
        <v>168</v>
      </c>
      <c r="E10812" s="283">
        <v>71</v>
      </c>
      <c r="F10812" s="283">
        <v>1452</v>
      </c>
      <c r="G10812" s="24">
        <v>100</v>
      </c>
      <c r="H10812" s="24">
        <v>0</v>
      </c>
      <c r="I10812" s="24">
        <v>0</v>
      </c>
      <c r="J10812" s="282">
        <v>15</v>
      </c>
      <c r="K10812" s="282">
        <v>0</v>
      </c>
    </row>
    <row r="10813" spans="1:11" x14ac:dyDescent="0.3">
      <c r="A10813" s="283" t="s">
        <v>2895</v>
      </c>
      <c r="B10813" s="283">
        <v>9</v>
      </c>
      <c r="C10813" s="24" t="str">
        <f t="shared" si="168"/>
        <v>shery9</v>
      </c>
      <c r="D10813" s="283">
        <v>170</v>
      </c>
      <c r="E10813" s="283">
        <v>72</v>
      </c>
      <c r="F10813" s="283">
        <v>1495</v>
      </c>
      <c r="G10813" s="24">
        <v>100</v>
      </c>
      <c r="H10813" s="24">
        <v>0</v>
      </c>
      <c r="I10813" s="24">
        <v>0</v>
      </c>
      <c r="J10813" s="282">
        <v>15</v>
      </c>
      <c r="K10813" s="282">
        <v>0</v>
      </c>
    </row>
    <row r="10814" spans="1:11" x14ac:dyDescent="0.3">
      <c r="A10814" s="283" t="s">
        <v>2895</v>
      </c>
      <c r="B10814" s="283">
        <v>10</v>
      </c>
      <c r="C10814" s="24" t="str">
        <f t="shared" si="168"/>
        <v>shery10</v>
      </c>
      <c r="D10814" s="283">
        <v>173</v>
      </c>
      <c r="E10814" s="283">
        <v>73</v>
      </c>
      <c r="F10814" s="283">
        <v>1542</v>
      </c>
      <c r="G10814" s="24">
        <v>100</v>
      </c>
      <c r="H10814" s="24">
        <v>0</v>
      </c>
      <c r="I10814" s="24">
        <v>0</v>
      </c>
      <c r="J10814" s="282">
        <v>15</v>
      </c>
      <c r="K10814" s="282">
        <v>0</v>
      </c>
    </row>
    <row r="10815" spans="1:11" x14ac:dyDescent="0.3">
      <c r="A10815" s="283" t="s">
        <v>2895</v>
      </c>
      <c r="B10815" s="283">
        <v>11</v>
      </c>
      <c r="C10815" s="24" t="str">
        <f t="shared" si="168"/>
        <v>shery11</v>
      </c>
      <c r="D10815" s="283">
        <v>189</v>
      </c>
      <c r="E10815" s="283">
        <v>80</v>
      </c>
      <c r="F10815" s="283">
        <v>1697</v>
      </c>
      <c r="G10815" s="24">
        <v>100</v>
      </c>
      <c r="H10815" s="24">
        <v>0</v>
      </c>
      <c r="I10815" s="24">
        <v>0</v>
      </c>
      <c r="J10815" s="282">
        <v>15</v>
      </c>
      <c r="K10815" s="282">
        <v>0</v>
      </c>
    </row>
    <row r="10816" spans="1:11" x14ac:dyDescent="0.3">
      <c r="A10816" s="283" t="s">
        <v>2895</v>
      </c>
      <c r="B10816" s="283">
        <v>12</v>
      </c>
      <c r="C10816" s="24" t="str">
        <f t="shared" si="168"/>
        <v>shery12</v>
      </c>
      <c r="D10816" s="283">
        <v>191</v>
      </c>
      <c r="E10816" s="283">
        <v>81</v>
      </c>
      <c r="F10816" s="283">
        <v>1759</v>
      </c>
      <c r="G10816" s="24">
        <v>100</v>
      </c>
      <c r="H10816" s="24">
        <v>0</v>
      </c>
      <c r="I10816" s="24">
        <v>0</v>
      </c>
      <c r="J10816" s="282">
        <v>15</v>
      </c>
      <c r="K10816" s="282">
        <v>0</v>
      </c>
    </row>
    <row r="10817" spans="1:11" x14ac:dyDescent="0.3">
      <c r="A10817" s="283" t="s">
        <v>2895</v>
      </c>
      <c r="B10817" s="283">
        <v>13</v>
      </c>
      <c r="C10817" s="24" t="str">
        <f t="shared" si="168"/>
        <v>shery13</v>
      </c>
      <c r="D10817" s="283">
        <v>194</v>
      </c>
      <c r="E10817" s="283">
        <v>82</v>
      </c>
      <c r="F10817" s="283">
        <v>1825</v>
      </c>
      <c r="G10817" s="24">
        <v>100</v>
      </c>
      <c r="H10817" s="24">
        <v>0</v>
      </c>
      <c r="I10817" s="24">
        <v>0</v>
      </c>
      <c r="J10817" s="282">
        <v>15</v>
      </c>
      <c r="K10817" s="282">
        <v>0</v>
      </c>
    </row>
    <row r="10818" spans="1:11" x14ac:dyDescent="0.3">
      <c r="A10818" s="283" t="s">
        <v>2895</v>
      </c>
      <c r="B10818" s="283">
        <v>14</v>
      </c>
      <c r="C10818" s="24" t="str">
        <f t="shared" si="168"/>
        <v>shery14</v>
      </c>
      <c r="D10818" s="283">
        <v>196</v>
      </c>
      <c r="E10818" s="283">
        <v>83</v>
      </c>
      <c r="F10818" s="283">
        <v>1897</v>
      </c>
      <c r="G10818" s="24">
        <v>100</v>
      </c>
      <c r="H10818" s="24">
        <v>0</v>
      </c>
      <c r="I10818" s="24">
        <v>0</v>
      </c>
      <c r="J10818" s="282">
        <v>15</v>
      </c>
      <c r="K10818" s="282">
        <v>0</v>
      </c>
    </row>
    <row r="10819" spans="1:11" x14ac:dyDescent="0.3">
      <c r="A10819" s="283" t="s">
        <v>2895</v>
      </c>
      <c r="B10819" s="283">
        <v>15</v>
      </c>
      <c r="C10819" s="24" t="str">
        <f t="shared" si="168"/>
        <v>shery15</v>
      </c>
      <c r="D10819" s="283">
        <v>199</v>
      </c>
      <c r="E10819" s="283">
        <v>84</v>
      </c>
      <c r="F10819" s="283">
        <v>1975</v>
      </c>
      <c r="G10819" s="24">
        <v>100</v>
      </c>
      <c r="H10819" s="24">
        <v>0</v>
      </c>
      <c r="I10819" s="24">
        <v>0</v>
      </c>
      <c r="J10819" s="282">
        <v>15</v>
      </c>
      <c r="K10819" s="282">
        <v>0</v>
      </c>
    </row>
    <row r="10820" spans="1:11" x14ac:dyDescent="0.3">
      <c r="A10820" s="283" t="s">
        <v>2895</v>
      </c>
      <c r="B10820" s="283">
        <v>16</v>
      </c>
      <c r="C10820" s="24" t="str">
        <f t="shared" si="168"/>
        <v>shery16</v>
      </c>
      <c r="D10820" s="283">
        <v>201</v>
      </c>
      <c r="E10820" s="283">
        <v>85</v>
      </c>
      <c r="F10820" s="283">
        <v>2059</v>
      </c>
      <c r="G10820" s="24">
        <v>100</v>
      </c>
      <c r="H10820" s="24">
        <v>0</v>
      </c>
      <c r="I10820" s="24">
        <v>0</v>
      </c>
      <c r="J10820" s="282">
        <v>15</v>
      </c>
      <c r="K10820" s="282">
        <v>0</v>
      </c>
    </row>
    <row r="10821" spans="1:11" x14ac:dyDescent="0.3">
      <c r="A10821" s="283" t="s">
        <v>2895</v>
      </c>
      <c r="B10821" s="283">
        <v>17</v>
      </c>
      <c r="C10821" s="24" t="str">
        <f t="shared" si="168"/>
        <v>shery17</v>
      </c>
      <c r="D10821" s="283">
        <v>204</v>
      </c>
      <c r="E10821" s="283">
        <v>86</v>
      </c>
      <c r="F10821" s="283">
        <v>2149</v>
      </c>
      <c r="G10821" s="24">
        <v>100</v>
      </c>
      <c r="H10821" s="24">
        <v>0</v>
      </c>
      <c r="I10821" s="24">
        <v>0</v>
      </c>
      <c r="J10821" s="282">
        <v>15</v>
      </c>
      <c r="K10821" s="282">
        <v>0</v>
      </c>
    </row>
    <row r="10822" spans="1:11" x14ac:dyDescent="0.3">
      <c r="A10822" s="283" t="s">
        <v>2895</v>
      </c>
      <c r="B10822" s="283">
        <v>18</v>
      </c>
      <c r="C10822" s="24" t="str">
        <f t="shared" ref="C10822:C10885" si="169">A10822&amp;B10822</f>
        <v>shery18</v>
      </c>
      <c r="D10822" s="283">
        <v>207</v>
      </c>
      <c r="E10822" s="283">
        <v>88</v>
      </c>
      <c r="F10822" s="283">
        <v>2246</v>
      </c>
      <c r="G10822" s="24">
        <v>100</v>
      </c>
      <c r="H10822" s="24">
        <v>0</v>
      </c>
      <c r="I10822" s="24">
        <v>0</v>
      </c>
      <c r="J10822" s="282">
        <v>15</v>
      </c>
      <c r="K10822" s="282">
        <v>0</v>
      </c>
    </row>
    <row r="10823" spans="1:11" x14ac:dyDescent="0.3">
      <c r="A10823" s="283" t="s">
        <v>2895</v>
      </c>
      <c r="B10823" s="283">
        <v>19</v>
      </c>
      <c r="C10823" s="24" t="str">
        <f t="shared" si="169"/>
        <v>shery19</v>
      </c>
      <c r="D10823" s="283">
        <v>209</v>
      </c>
      <c r="E10823" s="283">
        <v>89</v>
      </c>
      <c r="F10823" s="283">
        <v>2349</v>
      </c>
      <c r="G10823" s="24">
        <v>100</v>
      </c>
      <c r="H10823" s="24">
        <v>0</v>
      </c>
      <c r="I10823" s="24">
        <v>0</v>
      </c>
      <c r="J10823" s="282">
        <v>15</v>
      </c>
      <c r="K10823" s="282">
        <v>0</v>
      </c>
    </row>
    <row r="10824" spans="1:11" x14ac:dyDescent="0.3">
      <c r="A10824" s="283" t="s">
        <v>2895</v>
      </c>
      <c r="B10824" s="283">
        <v>20</v>
      </c>
      <c r="C10824" s="24" t="str">
        <f t="shared" si="169"/>
        <v>shery20</v>
      </c>
      <c r="D10824" s="283">
        <v>212</v>
      </c>
      <c r="E10824" s="283">
        <v>90</v>
      </c>
      <c r="F10824" s="283">
        <v>2459</v>
      </c>
      <c r="G10824" s="24">
        <v>100</v>
      </c>
      <c r="H10824" s="24">
        <v>0</v>
      </c>
      <c r="I10824" s="24">
        <v>0</v>
      </c>
      <c r="J10824" s="282">
        <v>15</v>
      </c>
      <c r="K10824" s="282">
        <v>0</v>
      </c>
    </row>
    <row r="10825" spans="1:11" x14ac:dyDescent="0.3">
      <c r="A10825" s="283" t="s">
        <v>2895</v>
      </c>
      <c r="B10825" s="283">
        <v>21</v>
      </c>
      <c r="C10825" s="24" t="str">
        <f t="shared" si="169"/>
        <v>shery21</v>
      </c>
      <c r="D10825" s="283">
        <v>232</v>
      </c>
      <c r="E10825" s="283">
        <v>98</v>
      </c>
      <c r="F10825" s="283">
        <v>2757</v>
      </c>
      <c r="G10825" s="24">
        <v>100</v>
      </c>
      <c r="H10825" s="24">
        <v>0</v>
      </c>
      <c r="I10825" s="24">
        <v>0</v>
      </c>
      <c r="J10825" s="282">
        <v>15</v>
      </c>
      <c r="K10825" s="282">
        <v>0</v>
      </c>
    </row>
    <row r="10826" spans="1:11" x14ac:dyDescent="0.3">
      <c r="A10826" s="283" t="s">
        <v>2895</v>
      </c>
      <c r="B10826" s="283">
        <v>22</v>
      </c>
      <c r="C10826" s="24" t="str">
        <f t="shared" si="169"/>
        <v>shery22</v>
      </c>
      <c r="D10826" s="283">
        <v>235</v>
      </c>
      <c r="E10826" s="283">
        <v>99</v>
      </c>
      <c r="F10826" s="283">
        <v>2891</v>
      </c>
      <c r="G10826" s="24">
        <v>100</v>
      </c>
      <c r="H10826" s="24">
        <v>0</v>
      </c>
      <c r="I10826" s="24">
        <v>0</v>
      </c>
      <c r="J10826" s="282">
        <v>15</v>
      </c>
      <c r="K10826" s="282">
        <v>0</v>
      </c>
    </row>
    <row r="10827" spans="1:11" x14ac:dyDescent="0.3">
      <c r="A10827" s="283" t="s">
        <v>2895</v>
      </c>
      <c r="B10827" s="283">
        <v>23</v>
      </c>
      <c r="C10827" s="24" t="str">
        <f t="shared" si="169"/>
        <v>shery23</v>
      </c>
      <c r="D10827" s="283">
        <v>238</v>
      </c>
      <c r="E10827" s="283">
        <v>101</v>
      </c>
      <c r="F10827" s="283">
        <v>3032</v>
      </c>
      <c r="G10827" s="24">
        <v>100</v>
      </c>
      <c r="H10827" s="24">
        <v>0</v>
      </c>
      <c r="I10827" s="24">
        <v>0</v>
      </c>
      <c r="J10827" s="282">
        <v>15</v>
      </c>
      <c r="K10827" s="282">
        <v>0</v>
      </c>
    </row>
    <row r="10828" spans="1:11" x14ac:dyDescent="0.3">
      <c r="A10828" s="283" t="s">
        <v>2895</v>
      </c>
      <c r="B10828" s="283">
        <v>24</v>
      </c>
      <c r="C10828" s="24" t="str">
        <f t="shared" si="169"/>
        <v>shery24</v>
      </c>
      <c r="D10828" s="283">
        <v>241</v>
      </c>
      <c r="E10828" s="283">
        <v>102</v>
      </c>
      <c r="F10828" s="283">
        <v>3183</v>
      </c>
      <c r="G10828" s="24">
        <v>100</v>
      </c>
      <c r="H10828" s="24">
        <v>0</v>
      </c>
      <c r="I10828" s="24">
        <v>0</v>
      </c>
      <c r="J10828" s="282">
        <v>15</v>
      </c>
      <c r="K10828" s="282">
        <v>0</v>
      </c>
    </row>
    <row r="10829" spans="1:11" x14ac:dyDescent="0.3">
      <c r="A10829" s="283" t="s">
        <v>2895</v>
      </c>
      <c r="B10829" s="283">
        <v>25</v>
      </c>
      <c r="C10829" s="24" t="str">
        <f t="shared" si="169"/>
        <v>shery25</v>
      </c>
      <c r="D10829" s="283">
        <v>244</v>
      </c>
      <c r="E10829" s="283">
        <v>103</v>
      </c>
      <c r="F10829" s="283">
        <v>3342</v>
      </c>
      <c r="G10829" s="24">
        <v>100</v>
      </c>
      <c r="H10829" s="24">
        <v>0</v>
      </c>
      <c r="I10829" s="24">
        <v>0</v>
      </c>
      <c r="J10829" s="282">
        <v>15</v>
      </c>
      <c r="K10829" s="282">
        <v>0</v>
      </c>
    </row>
    <row r="10830" spans="1:11" x14ac:dyDescent="0.3">
      <c r="A10830" s="283" t="s">
        <v>2895</v>
      </c>
      <c r="B10830" s="283">
        <v>26</v>
      </c>
      <c r="C10830" s="24" t="str">
        <f t="shared" si="169"/>
        <v>shery26</v>
      </c>
      <c r="D10830" s="283">
        <v>247</v>
      </c>
      <c r="E10830" s="283">
        <v>105</v>
      </c>
      <c r="F10830" s="283">
        <v>3381</v>
      </c>
      <c r="G10830" s="24">
        <v>100</v>
      </c>
      <c r="H10830" s="24">
        <v>0</v>
      </c>
      <c r="I10830" s="24">
        <v>0</v>
      </c>
      <c r="J10830" s="282">
        <v>15</v>
      </c>
      <c r="K10830" s="282">
        <v>0</v>
      </c>
    </row>
    <row r="10831" spans="1:11" x14ac:dyDescent="0.3">
      <c r="A10831" s="283" t="s">
        <v>2895</v>
      </c>
      <c r="B10831" s="283">
        <v>27</v>
      </c>
      <c r="C10831" s="24" t="str">
        <f t="shared" si="169"/>
        <v>shery27</v>
      </c>
      <c r="D10831" s="283">
        <v>250</v>
      </c>
      <c r="E10831" s="283">
        <v>106</v>
      </c>
      <c r="F10831" s="283">
        <v>3422</v>
      </c>
      <c r="G10831" s="24">
        <v>100</v>
      </c>
      <c r="H10831" s="24">
        <v>0</v>
      </c>
      <c r="I10831" s="24">
        <v>0</v>
      </c>
      <c r="J10831" s="282">
        <v>15</v>
      </c>
      <c r="K10831" s="282">
        <v>0</v>
      </c>
    </row>
    <row r="10832" spans="1:11" x14ac:dyDescent="0.3">
      <c r="A10832" s="283" t="s">
        <v>2895</v>
      </c>
      <c r="B10832" s="283">
        <v>28</v>
      </c>
      <c r="C10832" s="24" t="str">
        <f t="shared" si="169"/>
        <v>shery28</v>
      </c>
      <c r="D10832" s="283">
        <v>253</v>
      </c>
      <c r="E10832" s="283">
        <v>107</v>
      </c>
      <c r="F10832" s="283">
        <v>3462</v>
      </c>
      <c r="G10832" s="24">
        <v>100</v>
      </c>
      <c r="H10832" s="24">
        <v>0</v>
      </c>
      <c r="I10832" s="24">
        <v>0</v>
      </c>
      <c r="J10832" s="282">
        <v>15</v>
      </c>
      <c r="K10832" s="282">
        <v>0</v>
      </c>
    </row>
    <row r="10833" spans="1:11" x14ac:dyDescent="0.3">
      <c r="A10833" s="283" t="s">
        <v>2895</v>
      </c>
      <c r="B10833" s="283">
        <v>29</v>
      </c>
      <c r="C10833" s="24" t="str">
        <f t="shared" si="169"/>
        <v>shery29</v>
      </c>
      <c r="D10833" s="283">
        <v>256</v>
      </c>
      <c r="E10833" s="283">
        <v>109</v>
      </c>
      <c r="F10833" s="283">
        <v>3503</v>
      </c>
      <c r="G10833" s="24">
        <v>100</v>
      </c>
      <c r="H10833" s="24">
        <v>0</v>
      </c>
      <c r="I10833" s="24">
        <v>0</v>
      </c>
      <c r="J10833" s="282">
        <v>15</v>
      </c>
      <c r="K10833" s="282">
        <v>0</v>
      </c>
    </row>
    <row r="10834" spans="1:11" x14ac:dyDescent="0.3">
      <c r="A10834" s="283" t="s">
        <v>2895</v>
      </c>
      <c r="B10834" s="283">
        <v>30</v>
      </c>
      <c r="C10834" s="24" t="str">
        <f t="shared" si="169"/>
        <v>shery30</v>
      </c>
      <c r="D10834" s="283">
        <v>260</v>
      </c>
      <c r="E10834" s="283">
        <v>110</v>
      </c>
      <c r="F10834" s="283">
        <v>3545</v>
      </c>
      <c r="G10834" s="24">
        <v>100</v>
      </c>
      <c r="H10834" s="24">
        <v>0</v>
      </c>
      <c r="I10834" s="24">
        <v>0</v>
      </c>
      <c r="J10834" s="282">
        <v>15</v>
      </c>
      <c r="K10834" s="282">
        <v>0</v>
      </c>
    </row>
    <row r="10835" spans="1:11" x14ac:dyDescent="0.3">
      <c r="A10835" s="283" t="s">
        <v>2895</v>
      </c>
      <c r="B10835" s="283">
        <v>31</v>
      </c>
      <c r="C10835" s="24" t="str">
        <f t="shared" si="169"/>
        <v>shery31</v>
      </c>
      <c r="D10835" s="283">
        <v>284</v>
      </c>
      <c r="E10835" s="283">
        <v>120</v>
      </c>
      <c r="F10835" s="283">
        <v>3848</v>
      </c>
      <c r="G10835" s="24">
        <v>100</v>
      </c>
      <c r="H10835" s="24">
        <v>0</v>
      </c>
      <c r="I10835" s="24">
        <v>0</v>
      </c>
      <c r="J10835" s="282">
        <v>15</v>
      </c>
      <c r="K10835" s="282">
        <v>0</v>
      </c>
    </row>
    <row r="10836" spans="1:11" x14ac:dyDescent="0.3">
      <c r="A10836" s="283" t="s">
        <v>2895</v>
      </c>
      <c r="B10836" s="283">
        <v>32</v>
      </c>
      <c r="C10836" s="24" t="str">
        <f t="shared" si="169"/>
        <v>shery32</v>
      </c>
      <c r="D10836" s="283">
        <v>287</v>
      </c>
      <c r="E10836" s="283">
        <v>122</v>
      </c>
      <c r="F10836" s="283">
        <v>3894</v>
      </c>
      <c r="G10836" s="24">
        <v>100</v>
      </c>
      <c r="H10836" s="24">
        <v>0</v>
      </c>
      <c r="I10836" s="24">
        <v>0</v>
      </c>
      <c r="J10836" s="282">
        <v>15</v>
      </c>
      <c r="K10836" s="282">
        <v>0</v>
      </c>
    </row>
    <row r="10837" spans="1:11" x14ac:dyDescent="0.3">
      <c r="A10837" s="283" t="s">
        <v>2895</v>
      </c>
      <c r="B10837" s="283">
        <v>33</v>
      </c>
      <c r="C10837" s="24" t="str">
        <f t="shared" si="169"/>
        <v>shery33</v>
      </c>
      <c r="D10837" s="283">
        <v>291</v>
      </c>
      <c r="E10837" s="283">
        <v>123</v>
      </c>
      <c r="F10837" s="283">
        <v>3940</v>
      </c>
      <c r="G10837" s="24">
        <v>100</v>
      </c>
      <c r="H10837" s="24">
        <v>0</v>
      </c>
      <c r="I10837" s="24">
        <v>0</v>
      </c>
      <c r="J10837" s="282">
        <v>15</v>
      </c>
      <c r="K10837" s="282">
        <v>0</v>
      </c>
    </row>
    <row r="10838" spans="1:11" x14ac:dyDescent="0.3">
      <c r="A10838" s="283" t="s">
        <v>2895</v>
      </c>
      <c r="B10838" s="283">
        <v>34</v>
      </c>
      <c r="C10838" s="24" t="str">
        <f t="shared" si="169"/>
        <v>shery34</v>
      </c>
      <c r="D10838" s="283">
        <v>294</v>
      </c>
      <c r="E10838" s="283">
        <v>125</v>
      </c>
      <c r="F10838" s="283">
        <v>3987</v>
      </c>
      <c r="G10838" s="24">
        <v>100</v>
      </c>
      <c r="H10838" s="24">
        <v>0</v>
      </c>
      <c r="I10838" s="24">
        <v>0</v>
      </c>
      <c r="J10838" s="282">
        <v>15</v>
      </c>
      <c r="K10838" s="282">
        <v>0</v>
      </c>
    </row>
    <row r="10839" spans="1:11" x14ac:dyDescent="0.3">
      <c r="A10839" s="283" t="s">
        <v>2895</v>
      </c>
      <c r="B10839" s="283">
        <v>35</v>
      </c>
      <c r="C10839" s="24" t="str">
        <f t="shared" si="169"/>
        <v>shery35</v>
      </c>
      <c r="D10839" s="283">
        <v>298</v>
      </c>
      <c r="E10839" s="283">
        <v>126</v>
      </c>
      <c r="F10839" s="283">
        <v>4035</v>
      </c>
      <c r="G10839" s="24">
        <v>100</v>
      </c>
      <c r="H10839" s="24">
        <v>0</v>
      </c>
      <c r="I10839" s="24">
        <v>0</v>
      </c>
      <c r="J10839" s="282">
        <v>15</v>
      </c>
      <c r="K10839" s="282">
        <v>0</v>
      </c>
    </row>
    <row r="10840" spans="1:11" x14ac:dyDescent="0.3">
      <c r="A10840" s="283" t="s">
        <v>2895</v>
      </c>
      <c r="B10840" s="283">
        <v>36</v>
      </c>
      <c r="C10840" s="24" t="str">
        <f t="shared" si="169"/>
        <v>shery36</v>
      </c>
      <c r="D10840" s="283">
        <v>302</v>
      </c>
      <c r="E10840" s="283">
        <v>128</v>
      </c>
      <c r="F10840" s="283">
        <v>4083</v>
      </c>
      <c r="G10840" s="24">
        <v>100</v>
      </c>
      <c r="H10840" s="24">
        <v>0</v>
      </c>
      <c r="I10840" s="24">
        <v>0</v>
      </c>
      <c r="J10840" s="282">
        <v>15</v>
      </c>
      <c r="K10840" s="282">
        <v>0</v>
      </c>
    </row>
    <row r="10841" spans="1:11" x14ac:dyDescent="0.3">
      <c r="A10841" s="283" t="s">
        <v>2895</v>
      </c>
      <c r="B10841" s="283">
        <v>37</v>
      </c>
      <c r="C10841" s="24" t="str">
        <f t="shared" si="169"/>
        <v>shery37</v>
      </c>
      <c r="D10841" s="283">
        <v>306</v>
      </c>
      <c r="E10841" s="283">
        <v>130</v>
      </c>
      <c r="F10841" s="283">
        <v>4132</v>
      </c>
      <c r="G10841" s="24">
        <v>100</v>
      </c>
      <c r="H10841" s="24">
        <v>0</v>
      </c>
      <c r="I10841" s="24">
        <v>0</v>
      </c>
      <c r="J10841" s="282">
        <v>15</v>
      </c>
      <c r="K10841" s="282">
        <v>0</v>
      </c>
    </row>
    <row r="10842" spans="1:11" x14ac:dyDescent="0.3">
      <c r="A10842" s="283" t="s">
        <v>2895</v>
      </c>
      <c r="B10842" s="283">
        <v>38</v>
      </c>
      <c r="C10842" s="24" t="str">
        <f t="shared" si="169"/>
        <v>shery38</v>
      </c>
      <c r="D10842" s="283">
        <v>309</v>
      </c>
      <c r="E10842" s="283">
        <v>131</v>
      </c>
      <c r="F10842" s="283">
        <v>4181</v>
      </c>
      <c r="G10842" s="24">
        <v>100</v>
      </c>
      <c r="H10842" s="24">
        <v>0</v>
      </c>
      <c r="I10842" s="24">
        <v>0</v>
      </c>
      <c r="J10842" s="282">
        <v>15</v>
      </c>
      <c r="K10842" s="282">
        <v>0</v>
      </c>
    </row>
    <row r="10843" spans="1:11" x14ac:dyDescent="0.3">
      <c r="A10843" s="283" t="s">
        <v>2895</v>
      </c>
      <c r="B10843" s="283">
        <v>39</v>
      </c>
      <c r="C10843" s="24" t="str">
        <f t="shared" si="169"/>
        <v>shery39</v>
      </c>
      <c r="D10843" s="283">
        <v>313</v>
      </c>
      <c r="E10843" s="283">
        <v>133</v>
      </c>
      <c r="F10843" s="283">
        <v>4231</v>
      </c>
      <c r="G10843" s="24">
        <v>100</v>
      </c>
      <c r="H10843" s="24">
        <v>0</v>
      </c>
      <c r="I10843" s="24">
        <v>0</v>
      </c>
      <c r="J10843" s="282">
        <v>15</v>
      </c>
      <c r="K10843" s="282">
        <v>0</v>
      </c>
    </row>
    <row r="10844" spans="1:11" x14ac:dyDescent="0.3">
      <c r="A10844" s="283" t="s">
        <v>2895</v>
      </c>
      <c r="B10844" s="283">
        <v>40</v>
      </c>
      <c r="C10844" s="24" t="str">
        <f t="shared" si="169"/>
        <v>shery40</v>
      </c>
      <c r="D10844" s="283">
        <v>317</v>
      </c>
      <c r="E10844" s="283">
        <v>134</v>
      </c>
      <c r="F10844" s="283">
        <v>4281</v>
      </c>
      <c r="G10844" s="24">
        <v>100</v>
      </c>
      <c r="H10844" s="24">
        <v>0</v>
      </c>
      <c r="I10844" s="24">
        <v>0</v>
      </c>
      <c r="J10844" s="282">
        <v>15</v>
      </c>
      <c r="K10844" s="282">
        <v>0</v>
      </c>
    </row>
    <row r="10845" spans="1:11" x14ac:dyDescent="0.3">
      <c r="A10845" s="283" t="s">
        <v>2895</v>
      </c>
      <c r="B10845" s="283">
        <v>41</v>
      </c>
      <c r="C10845" s="24" t="str">
        <f t="shared" si="169"/>
        <v>shery41</v>
      </c>
      <c r="D10845" s="283">
        <v>346</v>
      </c>
      <c r="E10845" s="283">
        <v>147</v>
      </c>
      <c r="F10845" s="283">
        <v>4696</v>
      </c>
      <c r="G10845" s="24">
        <v>100</v>
      </c>
      <c r="H10845" s="24">
        <v>0</v>
      </c>
      <c r="I10845" s="24">
        <v>0</v>
      </c>
      <c r="J10845" s="282">
        <v>15</v>
      </c>
      <c r="K10845" s="282">
        <v>0</v>
      </c>
    </row>
    <row r="10846" spans="1:11" x14ac:dyDescent="0.3">
      <c r="A10846" s="283" t="s">
        <v>2895</v>
      </c>
      <c r="B10846" s="283">
        <v>42</v>
      </c>
      <c r="C10846" s="24" t="str">
        <f t="shared" si="169"/>
        <v>shery42</v>
      </c>
      <c r="D10846" s="283">
        <v>351</v>
      </c>
      <c r="E10846" s="283">
        <v>149</v>
      </c>
      <c r="F10846" s="283">
        <v>4752</v>
      </c>
      <c r="G10846" s="24">
        <v>100</v>
      </c>
      <c r="H10846" s="24">
        <v>0</v>
      </c>
      <c r="I10846" s="24">
        <v>0</v>
      </c>
      <c r="J10846" s="282">
        <v>15</v>
      </c>
      <c r="K10846" s="282">
        <v>0</v>
      </c>
    </row>
    <row r="10847" spans="1:11" x14ac:dyDescent="0.3">
      <c r="A10847" s="283" t="s">
        <v>2895</v>
      </c>
      <c r="B10847" s="283">
        <v>43</v>
      </c>
      <c r="C10847" s="24" t="str">
        <f t="shared" si="169"/>
        <v>shery43</v>
      </c>
      <c r="D10847" s="283">
        <v>355</v>
      </c>
      <c r="E10847" s="283">
        <v>150</v>
      </c>
      <c r="F10847" s="283">
        <v>4809</v>
      </c>
      <c r="G10847" s="24">
        <v>100</v>
      </c>
      <c r="H10847" s="24">
        <v>0</v>
      </c>
      <c r="I10847" s="24">
        <v>0</v>
      </c>
      <c r="J10847" s="282">
        <v>15</v>
      </c>
      <c r="K10847" s="282">
        <v>0</v>
      </c>
    </row>
    <row r="10848" spans="1:11" x14ac:dyDescent="0.3">
      <c r="A10848" s="283" t="s">
        <v>2895</v>
      </c>
      <c r="B10848" s="283">
        <v>44</v>
      </c>
      <c r="C10848" s="24" t="str">
        <f t="shared" si="169"/>
        <v>shery44</v>
      </c>
      <c r="D10848" s="283">
        <v>359</v>
      </c>
      <c r="E10848" s="283">
        <v>152</v>
      </c>
      <c r="F10848" s="283">
        <v>4872</v>
      </c>
      <c r="G10848" s="24">
        <v>100</v>
      </c>
      <c r="H10848" s="24">
        <v>0</v>
      </c>
      <c r="I10848" s="24">
        <v>0</v>
      </c>
      <c r="J10848" s="282">
        <v>15</v>
      </c>
      <c r="K10848" s="282">
        <v>0</v>
      </c>
    </row>
    <row r="10849" spans="1:11" x14ac:dyDescent="0.3">
      <c r="A10849" s="283" t="s">
        <v>2895</v>
      </c>
      <c r="B10849" s="283">
        <v>45</v>
      </c>
      <c r="C10849" s="24" t="str">
        <f t="shared" si="169"/>
        <v>shery45</v>
      </c>
      <c r="D10849" s="283">
        <v>364</v>
      </c>
      <c r="E10849" s="283">
        <v>154</v>
      </c>
      <c r="F10849" s="283">
        <v>4934</v>
      </c>
      <c r="G10849" s="24">
        <v>100</v>
      </c>
      <c r="H10849" s="24">
        <v>0</v>
      </c>
      <c r="I10849" s="24">
        <v>0</v>
      </c>
      <c r="J10849" s="282">
        <v>15</v>
      </c>
      <c r="K10849" s="282">
        <v>0</v>
      </c>
    </row>
    <row r="10850" spans="1:11" x14ac:dyDescent="0.3">
      <c r="A10850" s="283" t="s">
        <v>2895</v>
      </c>
      <c r="B10850" s="283">
        <v>46</v>
      </c>
      <c r="C10850" s="24" t="str">
        <f t="shared" si="169"/>
        <v>shery46</v>
      </c>
      <c r="D10850" s="283">
        <v>368</v>
      </c>
      <c r="E10850" s="283">
        <v>156</v>
      </c>
      <c r="F10850" s="283">
        <v>4993</v>
      </c>
      <c r="G10850" s="24">
        <v>100</v>
      </c>
      <c r="H10850" s="24">
        <v>0</v>
      </c>
      <c r="I10850" s="24">
        <v>0</v>
      </c>
      <c r="J10850" s="282">
        <v>15</v>
      </c>
      <c r="K10850" s="282">
        <v>0</v>
      </c>
    </row>
    <row r="10851" spans="1:11" x14ac:dyDescent="0.3">
      <c r="A10851" s="283" t="s">
        <v>2895</v>
      </c>
      <c r="B10851" s="283">
        <v>47</v>
      </c>
      <c r="C10851" s="24" t="str">
        <f t="shared" si="169"/>
        <v>shery47</v>
      </c>
      <c r="D10851" s="283">
        <v>372</v>
      </c>
      <c r="E10851" s="283">
        <v>158</v>
      </c>
      <c r="F10851" s="283">
        <v>5057</v>
      </c>
      <c r="G10851" s="24">
        <v>100</v>
      </c>
      <c r="H10851" s="24">
        <v>0</v>
      </c>
      <c r="I10851" s="24">
        <v>0</v>
      </c>
      <c r="J10851" s="282">
        <v>15</v>
      </c>
      <c r="K10851" s="282">
        <v>0</v>
      </c>
    </row>
    <row r="10852" spans="1:11" x14ac:dyDescent="0.3">
      <c r="A10852" s="283" t="s">
        <v>2895</v>
      </c>
      <c r="B10852" s="283">
        <v>48</v>
      </c>
      <c r="C10852" s="24" t="str">
        <f t="shared" si="169"/>
        <v>shery48</v>
      </c>
      <c r="D10852" s="283">
        <v>377</v>
      </c>
      <c r="E10852" s="283">
        <v>160</v>
      </c>
      <c r="F10852" s="283">
        <v>5123</v>
      </c>
      <c r="G10852" s="24">
        <v>100</v>
      </c>
      <c r="H10852" s="24">
        <v>0</v>
      </c>
      <c r="I10852" s="24">
        <v>0</v>
      </c>
      <c r="J10852" s="282">
        <v>15</v>
      </c>
      <c r="K10852" s="282">
        <v>0</v>
      </c>
    </row>
    <row r="10853" spans="1:11" x14ac:dyDescent="0.3">
      <c r="A10853" s="283" t="s">
        <v>2895</v>
      </c>
      <c r="B10853" s="283">
        <v>49</v>
      </c>
      <c r="C10853" s="24" t="str">
        <f t="shared" si="169"/>
        <v>shery49</v>
      </c>
      <c r="D10853" s="283">
        <v>382</v>
      </c>
      <c r="E10853" s="283">
        <v>162</v>
      </c>
      <c r="F10853" s="283">
        <v>5184</v>
      </c>
      <c r="G10853" s="24">
        <v>100</v>
      </c>
      <c r="H10853" s="24">
        <v>0</v>
      </c>
      <c r="I10853" s="24">
        <v>0</v>
      </c>
      <c r="J10853" s="282">
        <v>15</v>
      </c>
      <c r="K10853" s="282">
        <v>0</v>
      </c>
    </row>
    <row r="10854" spans="1:11" x14ac:dyDescent="0.3">
      <c r="A10854" s="283" t="s">
        <v>2895</v>
      </c>
      <c r="B10854" s="283">
        <v>50</v>
      </c>
      <c r="C10854" s="24" t="str">
        <f t="shared" si="169"/>
        <v>shery50</v>
      </c>
      <c r="D10854" s="283">
        <v>386</v>
      </c>
      <c r="E10854" s="283">
        <v>164</v>
      </c>
      <c r="F10854" s="283">
        <v>5252</v>
      </c>
      <c r="G10854" s="24">
        <v>100</v>
      </c>
      <c r="H10854" s="24">
        <v>0</v>
      </c>
      <c r="I10854" s="24">
        <v>0</v>
      </c>
      <c r="J10854" s="282">
        <v>15</v>
      </c>
      <c r="K10854" s="282">
        <v>0</v>
      </c>
    </row>
    <row r="10855" spans="1:11" x14ac:dyDescent="0.3">
      <c r="A10855" s="283" t="s">
        <v>2895</v>
      </c>
      <c r="B10855" s="283">
        <v>51</v>
      </c>
      <c r="C10855" s="24" t="str">
        <f t="shared" si="169"/>
        <v>shery51</v>
      </c>
      <c r="D10855" s="283">
        <v>422</v>
      </c>
      <c r="E10855" s="283">
        <v>179</v>
      </c>
      <c r="F10855" s="283">
        <v>5717</v>
      </c>
      <c r="G10855" s="24">
        <v>100</v>
      </c>
      <c r="H10855" s="24">
        <v>0</v>
      </c>
      <c r="I10855" s="24">
        <v>0</v>
      </c>
      <c r="J10855" s="282">
        <v>15</v>
      </c>
      <c r="K10855" s="282">
        <v>0</v>
      </c>
    </row>
    <row r="10856" spans="1:11" x14ac:dyDescent="0.3">
      <c r="A10856" s="283" t="s">
        <v>2895</v>
      </c>
      <c r="B10856" s="283">
        <v>52</v>
      </c>
      <c r="C10856" s="24" t="str">
        <f t="shared" si="169"/>
        <v>shery52</v>
      </c>
      <c r="D10856" s="283">
        <v>427</v>
      </c>
      <c r="E10856" s="283">
        <v>181</v>
      </c>
      <c r="F10856" s="283">
        <v>5785</v>
      </c>
      <c r="G10856" s="24">
        <v>100</v>
      </c>
      <c r="H10856" s="24">
        <v>0</v>
      </c>
      <c r="I10856" s="24">
        <v>0</v>
      </c>
      <c r="J10856" s="282">
        <v>15</v>
      </c>
      <c r="K10856" s="282">
        <v>0</v>
      </c>
    </row>
    <row r="10857" spans="1:11" x14ac:dyDescent="0.3">
      <c r="A10857" s="283" t="s">
        <v>2895</v>
      </c>
      <c r="B10857" s="283">
        <v>53</v>
      </c>
      <c r="C10857" s="24" t="str">
        <f t="shared" si="169"/>
        <v>shery53</v>
      </c>
      <c r="D10857" s="283">
        <v>432</v>
      </c>
      <c r="E10857" s="283">
        <v>183</v>
      </c>
      <c r="F10857" s="283">
        <v>5859</v>
      </c>
      <c r="G10857" s="24">
        <v>100</v>
      </c>
      <c r="H10857" s="24">
        <v>0</v>
      </c>
      <c r="I10857" s="24">
        <v>0</v>
      </c>
      <c r="J10857" s="282">
        <v>15</v>
      </c>
      <c r="K10857" s="282">
        <v>0</v>
      </c>
    </row>
    <row r="10858" spans="1:11" x14ac:dyDescent="0.3">
      <c r="A10858" s="283" t="s">
        <v>2895</v>
      </c>
      <c r="B10858" s="283">
        <v>54</v>
      </c>
      <c r="C10858" s="24" t="str">
        <f t="shared" si="169"/>
        <v>shery54</v>
      </c>
      <c r="D10858" s="283">
        <v>437</v>
      </c>
      <c r="E10858" s="283">
        <v>185</v>
      </c>
      <c r="F10858" s="283">
        <v>5936</v>
      </c>
      <c r="G10858" s="24">
        <v>100</v>
      </c>
      <c r="H10858" s="24">
        <v>0</v>
      </c>
      <c r="I10858" s="24">
        <v>0</v>
      </c>
      <c r="J10858" s="282">
        <v>15</v>
      </c>
      <c r="K10858" s="282">
        <v>0</v>
      </c>
    </row>
    <row r="10859" spans="1:11" x14ac:dyDescent="0.3">
      <c r="A10859" s="283" t="s">
        <v>2895</v>
      </c>
      <c r="B10859" s="283">
        <v>55</v>
      </c>
      <c r="C10859" s="24" t="str">
        <f t="shared" si="169"/>
        <v>shery55</v>
      </c>
      <c r="D10859" s="283">
        <v>443</v>
      </c>
      <c r="E10859" s="283">
        <v>188</v>
      </c>
      <c r="F10859" s="283">
        <v>6007</v>
      </c>
      <c r="G10859" s="24">
        <v>100</v>
      </c>
      <c r="H10859" s="24">
        <v>0</v>
      </c>
      <c r="I10859" s="24">
        <v>0</v>
      </c>
      <c r="J10859" s="282">
        <v>15</v>
      </c>
      <c r="K10859" s="282">
        <v>0</v>
      </c>
    </row>
    <row r="10860" spans="1:11" x14ac:dyDescent="0.3">
      <c r="A10860" s="283" t="s">
        <v>2895</v>
      </c>
      <c r="B10860" s="283">
        <v>56</v>
      </c>
      <c r="C10860" s="24" t="str">
        <f t="shared" si="169"/>
        <v>shery56</v>
      </c>
      <c r="D10860" s="283">
        <v>448</v>
      </c>
      <c r="E10860" s="283">
        <v>190</v>
      </c>
      <c r="F10860" s="283">
        <v>6086</v>
      </c>
      <c r="G10860" s="24">
        <v>100</v>
      </c>
      <c r="H10860" s="24">
        <v>0</v>
      </c>
      <c r="I10860" s="24">
        <v>0</v>
      </c>
      <c r="J10860" s="282">
        <v>15</v>
      </c>
      <c r="K10860" s="282">
        <v>0</v>
      </c>
    </row>
    <row r="10861" spans="1:11" x14ac:dyDescent="0.3">
      <c r="A10861" s="283" t="s">
        <v>2895</v>
      </c>
      <c r="B10861" s="283">
        <v>57</v>
      </c>
      <c r="C10861" s="24" t="str">
        <f t="shared" si="169"/>
        <v>shery57</v>
      </c>
      <c r="D10861" s="283">
        <v>453</v>
      </c>
      <c r="E10861" s="283">
        <v>192</v>
      </c>
      <c r="F10861" s="283">
        <v>6163</v>
      </c>
      <c r="G10861" s="24">
        <v>100</v>
      </c>
      <c r="H10861" s="24">
        <v>0</v>
      </c>
      <c r="I10861" s="24">
        <v>0</v>
      </c>
      <c r="J10861" s="282">
        <v>15</v>
      </c>
      <c r="K10861" s="282">
        <v>0</v>
      </c>
    </row>
    <row r="10862" spans="1:11" x14ac:dyDescent="0.3">
      <c r="A10862" s="283" t="s">
        <v>2895</v>
      </c>
      <c r="B10862" s="283">
        <v>58</v>
      </c>
      <c r="C10862" s="24" t="str">
        <f t="shared" si="169"/>
        <v>shery58</v>
      </c>
      <c r="D10862" s="283">
        <v>459</v>
      </c>
      <c r="E10862" s="283">
        <v>195</v>
      </c>
      <c r="F10862" s="283">
        <v>6237</v>
      </c>
      <c r="G10862" s="24">
        <v>100</v>
      </c>
      <c r="H10862" s="24">
        <v>0</v>
      </c>
      <c r="I10862" s="24">
        <v>0</v>
      </c>
      <c r="J10862" s="282">
        <v>15</v>
      </c>
      <c r="K10862" s="282">
        <v>0</v>
      </c>
    </row>
    <row r="10863" spans="1:11" x14ac:dyDescent="0.3">
      <c r="A10863" s="283" t="s">
        <v>2895</v>
      </c>
      <c r="B10863" s="283">
        <v>59</v>
      </c>
      <c r="C10863" s="24" t="str">
        <f t="shared" si="169"/>
        <v>shery59</v>
      </c>
      <c r="D10863" s="283">
        <v>464</v>
      </c>
      <c r="E10863" s="283">
        <v>197</v>
      </c>
      <c r="F10863" s="283">
        <v>6316</v>
      </c>
      <c r="G10863" s="24">
        <v>100</v>
      </c>
      <c r="H10863" s="24">
        <v>0</v>
      </c>
      <c r="I10863" s="24">
        <v>0</v>
      </c>
      <c r="J10863" s="282">
        <v>15</v>
      </c>
      <c r="K10863" s="282">
        <v>0</v>
      </c>
    </row>
    <row r="10864" spans="1:11" x14ac:dyDescent="0.3">
      <c r="A10864" s="283" t="s">
        <v>2895</v>
      </c>
      <c r="B10864" s="283">
        <v>60</v>
      </c>
      <c r="C10864" s="24" t="str">
        <f t="shared" si="169"/>
        <v>shery60</v>
      </c>
      <c r="D10864" s="283">
        <v>470</v>
      </c>
      <c r="E10864" s="283">
        <v>199</v>
      </c>
      <c r="F10864" s="283">
        <v>6399</v>
      </c>
      <c r="G10864" s="24">
        <v>100</v>
      </c>
      <c r="H10864" s="24">
        <v>0</v>
      </c>
      <c r="I10864" s="24">
        <v>0</v>
      </c>
      <c r="J10864" s="282">
        <v>15</v>
      </c>
      <c r="K10864" s="282">
        <v>0</v>
      </c>
    </row>
    <row r="10865" spans="1:11" x14ac:dyDescent="0.3">
      <c r="A10865" s="283" t="s">
        <v>2895</v>
      </c>
      <c r="B10865" s="283">
        <v>61</v>
      </c>
      <c r="C10865" s="24" t="str">
        <f t="shared" si="169"/>
        <v>shery61</v>
      </c>
      <c r="D10865" s="283">
        <v>513</v>
      </c>
      <c r="E10865" s="283">
        <v>218</v>
      </c>
      <c r="F10865" s="283">
        <v>7041</v>
      </c>
      <c r="G10865" s="24">
        <v>100</v>
      </c>
      <c r="H10865" s="24">
        <v>0</v>
      </c>
      <c r="I10865" s="24">
        <v>0</v>
      </c>
      <c r="J10865" s="282">
        <v>15</v>
      </c>
      <c r="K10865" s="282">
        <v>0</v>
      </c>
    </row>
    <row r="10866" spans="1:11" x14ac:dyDescent="0.3">
      <c r="A10866" s="283" t="s">
        <v>2895</v>
      </c>
      <c r="B10866" s="283">
        <v>62</v>
      </c>
      <c r="C10866" s="24" t="str">
        <f t="shared" si="169"/>
        <v>shery62</v>
      </c>
      <c r="D10866" s="283">
        <v>519</v>
      </c>
      <c r="E10866" s="283">
        <v>220</v>
      </c>
      <c r="F10866" s="283">
        <v>7134</v>
      </c>
      <c r="G10866" s="24">
        <v>100</v>
      </c>
      <c r="H10866" s="24">
        <v>0</v>
      </c>
      <c r="I10866" s="24">
        <v>0</v>
      </c>
      <c r="J10866" s="282">
        <v>15</v>
      </c>
      <c r="K10866" s="282">
        <v>0</v>
      </c>
    </row>
    <row r="10867" spans="1:11" x14ac:dyDescent="0.3">
      <c r="A10867" s="283" t="s">
        <v>2895</v>
      </c>
      <c r="B10867" s="283">
        <v>63</v>
      </c>
      <c r="C10867" s="24" t="str">
        <f t="shared" si="169"/>
        <v>shery63</v>
      </c>
      <c r="D10867" s="283">
        <v>525</v>
      </c>
      <c r="E10867" s="283">
        <v>223</v>
      </c>
      <c r="F10867" s="283">
        <v>7239</v>
      </c>
      <c r="G10867" s="24">
        <v>100</v>
      </c>
      <c r="H10867" s="24">
        <v>0</v>
      </c>
      <c r="I10867" s="24">
        <v>0</v>
      </c>
      <c r="J10867" s="282">
        <v>15</v>
      </c>
      <c r="K10867" s="282">
        <v>0</v>
      </c>
    </row>
    <row r="10868" spans="1:11" x14ac:dyDescent="0.3">
      <c r="A10868" s="283" t="s">
        <v>2895</v>
      </c>
      <c r="B10868" s="283">
        <v>64</v>
      </c>
      <c r="C10868" s="24" t="str">
        <f t="shared" si="169"/>
        <v>shery64</v>
      </c>
      <c r="D10868" s="283">
        <v>531</v>
      </c>
      <c r="E10868" s="283">
        <v>225</v>
      </c>
      <c r="F10868" s="283">
        <v>7325</v>
      </c>
      <c r="G10868" s="24">
        <v>100</v>
      </c>
      <c r="H10868" s="24">
        <v>0</v>
      </c>
      <c r="I10868" s="24">
        <v>0</v>
      </c>
      <c r="J10868" s="282">
        <v>15</v>
      </c>
      <c r="K10868" s="282">
        <v>0</v>
      </c>
    </row>
    <row r="10869" spans="1:11" x14ac:dyDescent="0.3">
      <c r="A10869" s="283" t="s">
        <v>2895</v>
      </c>
      <c r="B10869" s="283">
        <v>65</v>
      </c>
      <c r="C10869" s="24" t="str">
        <f t="shared" si="169"/>
        <v>shery65</v>
      </c>
      <c r="D10869" s="283">
        <v>538</v>
      </c>
      <c r="E10869" s="283">
        <v>228</v>
      </c>
      <c r="F10869" s="283">
        <v>7422</v>
      </c>
      <c r="G10869" s="24">
        <v>100</v>
      </c>
      <c r="H10869" s="24">
        <v>0</v>
      </c>
      <c r="I10869" s="24">
        <v>0</v>
      </c>
      <c r="J10869" s="282">
        <v>15</v>
      </c>
      <c r="K10869" s="282">
        <v>0</v>
      </c>
    </row>
    <row r="10870" spans="1:11" x14ac:dyDescent="0.3">
      <c r="A10870" s="283" t="s">
        <v>2895</v>
      </c>
      <c r="B10870" s="283">
        <v>66</v>
      </c>
      <c r="C10870" s="24" t="str">
        <f t="shared" si="169"/>
        <v>shery66</v>
      </c>
      <c r="D10870" s="283">
        <v>544</v>
      </c>
      <c r="E10870" s="283">
        <v>231</v>
      </c>
      <c r="F10870" s="283">
        <v>7520</v>
      </c>
      <c r="G10870" s="24">
        <v>100</v>
      </c>
      <c r="H10870" s="24">
        <v>0</v>
      </c>
      <c r="I10870" s="24">
        <v>0</v>
      </c>
      <c r="J10870" s="282">
        <v>15</v>
      </c>
      <c r="K10870" s="282">
        <v>0</v>
      </c>
    </row>
    <row r="10871" spans="1:11" x14ac:dyDescent="0.3">
      <c r="A10871" s="283" t="s">
        <v>2895</v>
      </c>
      <c r="B10871" s="283">
        <v>67</v>
      </c>
      <c r="C10871" s="24" t="str">
        <f t="shared" si="169"/>
        <v>shery67</v>
      </c>
      <c r="D10871" s="283">
        <v>551</v>
      </c>
      <c r="E10871" s="283">
        <v>234</v>
      </c>
      <c r="F10871" s="283">
        <v>7625</v>
      </c>
      <c r="G10871" s="24">
        <v>100</v>
      </c>
      <c r="H10871" s="24">
        <v>0</v>
      </c>
      <c r="I10871" s="24">
        <v>0</v>
      </c>
      <c r="J10871" s="282">
        <v>15</v>
      </c>
      <c r="K10871" s="282">
        <v>0</v>
      </c>
    </row>
    <row r="10872" spans="1:11" x14ac:dyDescent="0.3">
      <c r="A10872" s="283" t="s">
        <v>2895</v>
      </c>
      <c r="B10872" s="283">
        <v>68</v>
      </c>
      <c r="C10872" s="24" t="str">
        <f t="shared" si="169"/>
        <v>shery68</v>
      </c>
      <c r="D10872" s="283">
        <v>557</v>
      </c>
      <c r="E10872" s="283">
        <v>236</v>
      </c>
      <c r="F10872" s="283">
        <v>7716</v>
      </c>
      <c r="G10872" s="24">
        <v>100</v>
      </c>
      <c r="H10872" s="24">
        <v>0</v>
      </c>
      <c r="I10872" s="24">
        <v>0</v>
      </c>
      <c r="J10872" s="282">
        <v>15</v>
      </c>
      <c r="K10872" s="282">
        <v>0</v>
      </c>
    </row>
    <row r="10873" spans="1:11" x14ac:dyDescent="0.3">
      <c r="A10873" s="283" t="s">
        <v>2895</v>
      </c>
      <c r="B10873" s="283">
        <v>69</v>
      </c>
      <c r="C10873" s="24" t="str">
        <f t="shared" si="169"/>
        <v>shery69</v>
      </c>
      <c r="D10873" s="283">
        <v>564</v>
      </c>
      <c r="E10873" s="283">
        <v>239</v>
      </c>
      <c r="F10873" s="283">
        <v>7818</v>
      </c>
      <c r="G10873" s="24">
        <v>100</v>
      </c>
      <c r="H10873" s="24">
        <v>0</v>
      </c>
      <c r="I10873" s="24">
        <v>0</v>
      </c>
      <c r="J10873" s="282">
        <v>15</v>
      </c>
      <c r="K10873" s="282">
        <v>0</v>
      </c>
    </row>
    <row r="10874" spans="1:11" x14ac:dyDescent="0.3">
      <c r="A10874" s="283" t="s">
        <v>2895</v>
      </c>
      <c r="B10874" s="283">
        <v>70</v>
      </c>
      <c r="C10874" s="24" t="str">
        <f t="shared" si="169"/>
        <v>shery70</v>
      </c>
      <c r="D10874" s="283">
        <v>570</v>
      </c>
      <c r="E10874" s="283">
        <v>242</v>
      </c>
      <c r="F10874" s="283">
        <v>7911</v>
      </c>
      <c r="G10874" s="24">
        <v>100</v>
      </c>
      <c r="H10874" s="24">
        <v>0</v>
      </c>
      <c r="I10874" s="24">
        <v>0</v>
      </c>
      <c r="J10874" s="282">
        <v>15</v>
      </c>
      <c r="K10874" s="282">
        <v>0</v>
      </c>
    </row>
    <row r="10875" spans="1:11" x14ac:dyDescent="0.3">
      <c r="A10875" s="283" t="s">
        <v>2895</v>
      </c>
      <c r="B10875" s="283">
        <v>71</v>
      </c>
      <c r="C10875" s="24" t="str">
        <f t="shared" si="169"/>
        <v>shery71</v>
      </c>
      <c r="D10875" s="283">
        <v>623</v>
      </c>
      <c r="E10875" s="283">
        <v>264</v>
      </c>
      <c r="F10875" s="283">
        <v>8633</v>
      </c>
      <c r="G10875" s="24">
        <v>100</v>
      </c>
      <c r="H10875" s="24">
        <v>0</v>
      </c>
      <c r="I10875" s="24">
        <v>0</v>
      </c>
      <c r="J10875" s="282">
        <v>15</v>
      </c>
      <c r="K10875" s="282">
        <v>0</v>
      </c>
    </row>
    <row r="10876" spans="1:11" x14ac:dyDescent="0.3">
      <c r="A10876" s="283" t="s">
        <v>2895</v>
      </c>
      <c r="B10876" s="283">
        <v>72</v>
      </c>
      <c r="C10876" s="24" t="str">
        <f t="shared" si="169"/>
        <v>shery72</v>
      </c>
      <c r="D10876" s="283">
        <v>630</v>
      </c>
      <c r="E10876" s="283">
        <v>267</v>
      </c>
      <c r="F10876" s="283">
        <v>8736</v>
      </c>
      <c r="G10876" s="24">
        <v>100</v>
      </c>
      <c r="H10876" s="24">
        <v>0</v>
      </c>
      <c r="I10876" s="24">
        <v>0</v>
      </c>
      <c r="J10876" s="282">
        <v>15</v>
      </c>
      <c r="K10876" s="282">
        <v>0</v>
      </c>
    </row>
    <row r="10877" spans="1:11" x14ac:dyDescent="0.3">
      <c r="A10877" s="283" t="s">
        <v>2895</v>
      </c>
      <c r="B10877" s="283">
        <v>73</v>
      </c>
      <c r="C10877" s="24" t="str">
        <f t="shared" si="169"/>
        <v>shery73</v>
      </c>
      <c r="D10877" s="283">
        <v>637</v>
      </c>
      <c r="E10877" s="283">
        <v>271</v>
      </c>
      <c r="F10877" s="283">
        <v>8858</v>
      </c>
      <c r="G10877" s="24">
        <v>100</v>
      </c>
      <c r="H10877" s="24">
        <v>0</v>
      </c>
      <c r="I10877" s="24">
        <v>0</v>
      </c>
      <c r="J10877" s="282">
        <v>15</v>
      </c>
      <c r="K10877" s="282">
        <v>0</v>
      </c>
    </row>
    <row r="10878" spans="1:11" x14ac:dyDescent="0.3">
      <c r="A10878" s="283" t="s">
        <v>2895</v>
      </c>
      <c r="B10878" s="283">
        <v>74</v>
      </c>
      <c r="C10878" s="24" t="str">
        <f t="shared" si="169"/>
        <v>shery74</v>
      </c>
      <c r="D10878" s="283">
        <v>645</v>
      </c>
      <c r="E10878" s="283">
        <v>274</v>
      </c>
      <c r="F10878" s="283">
        <v>8964</v>
      </c>
      <c r="G10878" s="24">
        <v>100</v>
      </c>
      <c r="H10878" s="24">
        <v>0</v>
      </c>
      <c r="I10878" s="24">
        <v>0</v>
      </c>
      <c r="J10878" s="282">
        <v>15</v>
      </c>
      <c r="K10878" s="282">
        <v>0</v>
      </c>
    </row>
    <row r="10879" spans="1:11" x14ac:dyDescent="0.3">
      <c r="A10879" s="283" t="s">
        <v>2895</v>
      </c>
      <c r="B10879" s="283">
        <v>75</v>
      </c>
      <c r="C10879" s="24" t="str">
        <f t="shared" si="169"/>
        <v>shery75</v>
      </c>
      <c r="D10879" s="283">
        <v>653</v>
      </c>
      <c r="E10879" s="283">
        <v>277</v>
      </c>
      <c r="F10879" s="283">
        <v>9083</v>
      </c>
      <c r="G10879" s="24">
        <v>100</v>
      </c>
      <c r="H10879" s="24">
        <v>0</v>
      </c>
      <c r="I10879" s="24">
        <v>0</v>
      </c>
      <c r="J10879" s="282">
        <v>15</v>
      </c>
      <c r="K10879" s="282">
        <v>0</v>
      </c>
    </row>
    <row r="10880" spans="1:11" x14ac:dyDescent="0.3">
      <c r="A10880" s="283" t="s">
        <v>2895</v>
      </c>
      <c r="B10880" s="283">
        <v>76</v>
      </c>
      <c r="C10880" s="24" t="str">
        <f t="shared" si="169"/>
        <v>shery76</v>
      </c>
      <c r="D10880" s="283">
        <v>660</v>
      </c>
      <c r="E10880" s="283">
        <v>280</v>
      </c>
      <c r="F10880" s="283">
        <v>9191</v>
      </c>
      <c r="G10880" s="24">
        <v>100</v>
      </c>
      <c r="H10880" s="24">
        <v>0</v>
      </c>
      <c r="I10880" s="24">
        <v>0</v>
      </c>
      <c r="J10880" s="282">
        <v>15</v>
      </c>
      <c r="K10880" s="282">
        <v>0</v>
      </c>
    </row>
    <row r="10881" spans="1:11" x14ac:dyDescent="0.3">
      <c r="A10881" s="283" t="s">
        <v>2895</v>
      </c>
      <c r="B10881" s="283">
        <v>77</v>
      </c>
      <c r="C10881" s="24" t="str">
        <f t="shared" si="169"/>
        <v>shery77</v>
      </c>
      <c r="D10881" s="283">
        <v>668</v>
      </c>
      <c r="E10881" s="283">
        <v>283</v>
      </c>
      <c r="F10881" s="283">
        <v>9319</v>
      </c>
      <c r="G10881" s="24">
        <v>100</v>
      </c>
      <c r="H10881" s="24">
        <v>0</v>
      </c>
      <c r="I10881" s="24">
        <v>0</v>
      </c>
      <c r="J10881" s="282">
        <v>15</v>
      </c>
      <c r="K10881" s="282">
        <v>0</v>
      </c>
    </row>
    <row r="10882" spans="1:11" x14ac:dyDescent="0.3">
      <c r="A10882" s="283" t="s">
        <v>2895</v>
      </c>
      <c r="B10882" s="283">
        <v>78</v>
      </c>
      <c r="C10882" s="24" t="str">
        <f t="shared" si="169"/>
        <v>shery78</v>
      </c>
      <c r="D10882" s="283">
        <v>676</v>
      </c>
      <c r="E10882" s="283">
        <v>287</v>
      </c>
      <c r="F10882" s="283">
        <v>9431</v>
      </c>
      <c r="G10882" s="24">
        <v>100</v>
      </c>
      <c r="H10882" s="24">
        <v>0</v>
      </c>
      <c r="I10882" s="24">
        <v>0</v>
      </c>
      <c r="J10882" s="282">
        <v>15</v>
      </c>
      <c r="K10882" s="282">
        <v>0</v>
      </c>
    </row>
    <row r="10883" spans="1:11" x14ac:dyDescent="0.3">
      <c r="A10883" s="283" t="s">
        <v>2895</v>
      </c>
      <c r="B10883" s="283">
        <v>79</v>
      </c>
      <c r="C10883" s="24" t="str">
        <f t="shared" si="169"/>
        <v>shery79</v>
      </c>
      <c r="D10883" s="283">
        <v>684</v>
      </c>
      <c r="E10883" s="283">
        <v>290</v>
      </c>
      <c r="F10883" s="283">
        <v>9556</v>
      </c>
      <c r="G10883" s="24">
        <v>100</v>
      </c>
      <c r="H10883" s="24">
        <v>0</v>
      </c>
      <c r="I10883" s="24">
        <v>0</v>
      </c>
      <c r="J10883" s="282">
        <v>15</v>
      </c>
      <c r="K10883" s="282">
        <v>0</v>
      </c>
    </row>
    <row r="10884" spans="1:11" x14ac:dyDescent="0.3">
      <c r="A10884" s="283" t="s">
        <v>2895</v>
      </c>
      <c r="B10884" s="283">
        <v>80</v>
      </c>
      <c r="C10884" s="24" t="str">
        <f t="shared" si="169"/>
        <v>shery80</v>
      </c>
      <c r="D10884" s="283">
        <v>692</v>
      </c>
      <c r="E10884" s="283">
        <v>294</v>
      </c>
      <c r="F10884" s="283">
        <v>9670</v>
      </c>
      <c r="G10884" s="24">
        <v>100</v>
      </c>
      <c r="H10884" s="24">
        <v>0</v>
      </c>
      <c r="I10884" s="24">
        <v>0</v>
      </c>
      <c r="J10884" s="282">
        <v>15</v>
      </c>
      <c r="K10884" s="282">
        <v>0</v>
      </c>
    </row>
    <row r="10885" spans="1:11" x14ac:dyDescent="0.3">
      <c r="A10885" s="283" t="s">
        <v>2895</v>
      </c>
      <c r="B10885" s="283">
        <v>81</v>
      </c>
      <c r="C10885" s="24" t="str">
        <f t="shared" si="169"/>
        <v>shery81</v>
      </c>
      <c r="D10885" s="283">
        <v>755</v>
      </c>
      <c r="E10885" s="283">
        <v>320</v>
      </c>
      <c r="F10885" s="283">
        <v>10686</v>
      </c>
      <c r="G10885" s="24">
        <v>100</v>
      </c>
      <c r="H10885" s="24">
        <v>0</v>
      </c>
      <c r="I10885" s="24">
        <v>0</v>
      </c>
      <c r="J10885" s="282">
        <v>15</v>
      </c>
      <c r="K10885" s="282">
        <v>0</v>
      </c>
    </row>
    <row r="10886" spans="1:11" x14ac:dyDescent="0.3">
      <c r="A10886" s="283" t="s">
        <v>2895</v>
      </c>
      <c r="B10886" s="283">
        <v>82</v>
      </c>
      <c r="C10886" s="24" t="str">
        <f t="shared" ref="C10886:C10949" si="170">A10886&amp;B10886</f>
        <v>shery82</v>
      </c>
      <c r="D10886" s="283">
        <v>764</v>
      </c>
      <c r="E10886" s="283">
        <v>324</v>
      </c>
      <c r="F10886" s="283">
        <v>10813</v>
      </c>
      <c r="G10886" s="24">
        <v>100</v>
      </c>
      <c r="H10886" s="24">
        <v>0</v>
      </c>
      <c r="I10886" s="24">
        <v>0</v>
      </c>
      <c r="J10886" s="282">
        <v>15</v>
      </c>
      <c r="K10886" s="282">
        <v>0</v>
      </c>
    </row>
    <row r="10887" spans="1:11" x14ac:dyDescent="0.3">
      <c r="A10887" s="283" t="s">
        <v>2895</v>
      </c>
      <c r="B10887" s="283">
        <v>83</v>
      </c>
      <c r="C10887" s="24" t="str">
        <f t="shared" si="170"/>
        <v>shery83</v>
      </c>
      <c r="D10887" s="283">
        <v>773</v>
      </c>
      <c r="E10887" s="283">
        <v>328</v>
      </c>
      <c r="F10887" s="283">
        <v>10964</v>
      </c>
      <c r="G10887" s="24">
        <v>100</v>
      </c>
      <c r="H10887" s="24">
        <v>0</v>
      </c>
      <c r="I10887" s="24">
        <v>0</v>
      </c>
      <c r="J10887" s="282">
        <v>15</v>
      </c>
      <c r="K10887" s="282">
        <v>0</v>
      </c>
    </row>
    <row r="10888" spans="1:11" x14ac:dyDescent="0.3">
      <c r="A10888" s="283" t="s">
        <v>2895</v>
      </c>
      <c r="B10888" s="283">
        <v>84</v>
      </c>
      <c r="C10888" s="24" t="str">
        <f t="shared" si="170"/>
        <v>shery84</v>
      </c>
      <c r="D10888" s="283">
        <v>782</v>
      </c>
      <c r="E10888" s="283">
        <v>332</v>
      </c>
      <c r="F10888" s="283">
        <v>11095</v>
      </c>
      <c r="G10888" s="24">
        <v>100</v>
      </c>
      <c r="H10888" s="24">
        <v>0</v>
      </c>
      <c r="I10888" s="24">
        <v>0</v>
      </c>
      <c r="J10888" s="282">
        <v>15</v>
      </c>
      <c r="K10888" s="282">
        <v>0</v>
      </c>
    </row>
    <row r="10889" spans="1:11" x14ac:dyDescent="0.3">
      <c r="A10889" s="283" t="s">
        <v>2895</v>
      </c>
      <c r="B10889" s="283">
        <v>85</v>
      </c>
      <c r="C10889" s="24" t="str">
        <f t="shared" si="170"/>
        <v>shery85</v>
      </c>
      <c r="D10889" s="283">
        <v>791</v>
      </c>
      <c r="E10889" s="283">
        <v>336</v>
      </c>
      <c r="F10889" s="283">
        <v>11252</v>
      </c>
      <c r="G10889" s="24">
        <v>100</v>
      </c>
      <c r="H10889" s="24">
        <v>0</v>
      </c>
      <c r="I10889" s="24">
        <v>0</v>
      </c>
      <c r="J10889" s="282">
        <v>15</v>
      </c>
      <c r="K10889" s="282">
        <v>0</v>
      </c>
    </row>
    <row r="10890" spans="1:11" x14ac:dyDescent="0.3">
      <c r="A10890" s="283" t="s">
        <v>2895</v>
      </c>
      <c r="B10890" s="283">
        <v>86</v>
      </c>
      <c r="C10890" s="24" t="str">
        <f t="shared" si="170"/>
        <v>shery86</v>
      </c>
      <c r="D10890" s="283">
        <v>800</v>
      </c>
      <c r="E10890" s="283">
        <v>340</v>
      </c>
      <c r="F10890" s="283">
        <v>11386</v>
      </c>
      <c r="G10890" s="24">
        <v>100</v>
      </c>
      <c r="H10890" s="24">
        <v>0</v>
      </c>
      <c r="I10890" s="24">
        <v>0</v>
      </c>
      <c r="J10890" s="282">
        <v>15</v>
      </c>
      <c r="K10890" s="282">
        <v>0</v>
      </c>
    </row>
    <row r="10891" spans="1:11" x14ac:dyDescent="0.3">
      <c r="A10891" s="283" t="s">
        <v>2895</v>
      </c>
      <c r="B10891" s="283">
        <v>87</v>
      </c>
      <c r="C10891" s="24" t="str">
        <f t="shared" si="170"/>
        <v>shery87</v>
      </c>
      <c r="D10891" s="283">
        <v>809</v>
      </c>
      <c r="E10891" s="283">
        <v>343</v>
      </c>
      <c r="F10891" s="283">
        <v>11522</v>
      </c>
      <c r="G10891" s="24">
        <v>100</v>
      </c>
      <c r="H10891" s="24">
        <v>0</v>
      </c>
      <c r="I10891" s="24">
        <v>0</v>
      </c>
      <c r="J10891" s="282">
        <v>15</v>
      </c>
      <c r="K10891" s="282">
        <v>0</v>
      </c>
    </row>
    <row r="10892" spans="1:11" x14ac:dyDescent="0.3">
      <c r="A10892" s="283" t="s">
        <v>2895</v>
      </c>
      <c r="B10892" s="283">
        <v>88</v>
      </c>
      <c r="C10892" s="24" t="str">
        <f t="shared" si="170"/>
        <v>shery88</v>
      </c>
      <c r="D10892" s="283">
        <v>818</v>
      </c>
      <c r="E10892" s="283">
        <v>347</v>
      </c>
      <c r="F10892" s="283">
        <v>11659</v>
      </c>
      <c r="G10892" s="24">
        <v>100</v>
      </c>
      <c r="H10892" s="24">
        <v>0</v>
      </c>
      <c r="I10892" s="24">
        <v>0</v>
      </c>
      <c r="J10892" s="282">
        <v>15</v>
      </c>
      <c r="K10892" s="282">
        <v>0</v>
      </c>
    </row>
    <row r="10893" spans="1:11" x14ac:dyDescent="0.3">
      <c r="A10893" s="283" t="s">
        <v>2895</v>
      </c>
      <c r="B10893" s="283">
        <v>89</v>
      </c>
      <c r="C10893" s="24" t="str">
        <f t="shared" si="170"/>
        <v>shery89</v>
      </c>
      <c r="D10893" s="283">
        <v>828</v>
      </c>
      <c r="E10893" s="283">
        <v>351</v>
      </c>
      <c r="F10893" s="283">
        <v>11837</v>
      </c>
      <c r="G10893" s="24">
        <v>100</v>
      </c>
      <c r="H10893" s="24">
        <v>0</v>
      </c>
      <c r="I10893" s="24">
        <v>0</v>
      </c>
      <c r="J10893" s="282">
        <v>15</v>
      </c>
      <c r="K10893" s="282">
        <v>0</v>
      </c>
    </row>
    <row r="10894" spans="1:11" x14ac:dyDescent="0.3">
      <c r="A10894" s="283" t="s">
        <v>2895</v>
      </c>
      <c r="B10894" s="283">
        <v>90</v>
      </c>
      <c r="C10894" s="24" t="str">
        <f t="shared" si="170"/>
        <v>shery90</v>
      </c>
      <c r="D10894" s="283">
        <v>837</v>
      </c>
      <c r="E10894" s="283">
        <v>355</v>
      </c>
      <c r="F10894" s="283">
        <v>11978</v>
      </c>
      <c r="G10894" s="24">
        <v>100</v>
      </c>
      <c r="H10894" s="24">
        <v>0</v>
      </c>
      <c r="I10894" s="24">
        <v>0</v>
      </c>
      <c r="J10894" s="282">
        <v>15</v>
      </c>
      <c r="K10894" s="282">
        <v>0</v>
      </c>
    </row>
    <row r="10895" spans="1:11" x14ac:dyDescent="0.3">
      <c r="A10895" s="283" t="s">
        <v>2895</v>
      </c>
      <c r="B10895" s="283">
        <v>91</v>
      </c>
      <c r="C10895" s="24" t="str">
        <f t="shared" si="170"/>
        <v>shery91</v>
      </c>
      <c r="D10895" s="283">
        <v>914</v>
      </c>
      <c r="E10895" s="283">
        <v>388</v>
      </c>
      <c r="F10895" s="283">
        <v>13057</v>
      </c>
      <c r="G10895" s="24">
        <v>100</v>
      </c>
      <c r="H10895" s="24">
        <v>0</v>
      </c>
      <c r="I10895" s="24">
        <v>0</v>
      </c>
      <c r="J10895" s="282">
        <v>15</v>
      </c>
      <c r="K10895" s="282">
        <v>0</v>
      </c>
    </row>
    <row r="10896" spans="1:11" x14ac:dyDescent="0.3">
      <c r="A10896" s="283" t="s">
        <v>2895</v>
      </c>
      <c r="B10896" s="283">
        <v>92</v>
      </c>
      <c r="C10896" s="24" t="str">
        <f t="shared" si="170"/>
        <v>shery92</v>
      </c>
      <c r="D10896" s="283">
        <v>925</v>
      </c>
      <c r="E10896" s="283">
        <v>393</v>
      </c>
      <c r="F10896" s="283">
        <v>13213</v>
      </c>
      <c r="G10896" s="24">
        <v>100</v>
      </c>
      <c r="H10896" s="24">
        <v>0</v>
      </c>
      <c r="I10896" s="24">
        <v>0</v>
      </c>
      <c r="J10896" s="282">
        <v>15</v>
      </c>
      <c r="K10896" s="282">
        <v>0</v>
      </c>
    </row>
    <row r="10897" spans="1:11" x14ac:dyDescent="0.3">
      <c r="A10897" s="283" t="s">
        <v>2895</v>
      </c>
      <c r="B10897" s="283">
        <v>93</v>
      </c>
      <c r="C10897" s="24" t="str">
        <f t="shared" si="170"/>
        <v>shery93</v>
      </c>
      <c r="D10897" s="283">
        <v>935</v>
      </c>
      <c r="E10897" s="283">
        <v>397</v>
      </c>
      <c r="F10897" s="283">
        <v>13414</v>
      </c>
      <c r="G10897" s="24">
        <v>100</v>
      </c>
      <c r="H10897" s="24">
        <v>0</v>
      </c>
      <c r="I10897" s="24">
        <v>0</v>
      </c>
      <c r="J10897" s="282">
        <v>15</v>
      </c>
      <c r="K10897" s="282">
        <v>0</v>
      </c>
    </row>
    <row r="10898" spans="1:11" x14ac:dyDescent="0.3">
      <c r="A10898" s="283" t="s">
        <v>2895</v>
      </c>
      <c r="B10898" s="283">
        <v>94</v>
      </c>
      <c r="C10898" s="24" t="str">
        <f t="shared" si="170"/>
        <v>shery94</v>
      </c>
      <c r="D10898" s="283">
        <v>946</v>
      </c>
      <c r="E10898" s="283">
        <v>402</v>
      </c>
      <c r="F10898" s="283">
        <v>13574</v>
      </c>
      <c r="G10898" s="24">
        <v>100</v>
      </c>
      <c r="H10898" s="24">
        <v>0</v>
      </c>
      <c r="I10898" s="24">
        <v>0</v>
      </c>
      <c r="J10898" s="282">
        <v>15</v>
      </c>
      <c r="K10898" s="282">
        <v>0</v>
      </c>
    </row>
    <row r="10899" spans="1:11" x14ac:dyDescent="0.3">
      <c r="A10899" s="283" t="s">
        <v>2895</v>
      </c>
      <c r="B10899" s="283">
        <v>95</v>
      </c>
      <c r="C10899" s="24" t="str">
        <f t="shared" si="170"/>
        <v>shery95</v>
      </c>
      <c r="D10899" s="283">
        <v>957</v>
      </c>
      <c r="E10899" s="283">
        <v>406</v>
      </c>
      <c r="F10899" s="283">
        <v>13736</v>
      </c>
      <c r="G10899" s="24">
        <v>100</v>
      </c>
      <c r="H10899" s="24">
        <v>0</v>
      </c>
      <c r="I10899" s="24">
        <v>0</v>
      </c>
      <c r="J10899" s="282">
        <v>15</v>
      </c>
      <c r="K10899" s="282">
        <v>0</v>
      </c>
    </row>
    <row r="10900" spans="1:11" x14ac:dyDescent="0.3">
      <c r="A10900" s="283" t="s">
        <v>2895</v>
      </c>
      <c r="B10900" s="283">
        <v>96</v>
      </c>
      <c r="C10900" s="24" t="str">
        <f t="shared" si="170"/>
        <v>shery96</v>
      </c>
      <c r="D10900" s="283">
        <v>968</v>
      </c>
      <c r="E10900" s="283">
        <v>411</v>
      </c>
      <c r="F10900" s="283">
        <v>13900</v>
      </c>
      <c r="G10900" s="24">
        <v>100</v>
      </c>
      <c r="H10900" s="24">
        <v>0</v>
      </c>
      <c r="I10900" s="24">
        <v>0</v>
      </c>
      <c r="J10900" s="282">
        <v>15</v>
      </c>
      <c r="K10900" s="282">
        <v>0</v>
      </c>
    </row>
    <row r="10901" spans="1:11" x14ac:dyDescent="0.3">
      <c r="A10901" s="283" t="s">
        <v>2895</v>
      </c>
      <c r="B10901" s="283">
        <v>97</v>
      </c>
      <c r="C10901" s="24" t="str">
        <f t="shared" si="170"/>
        <v>shery97</v>
      </c>
      <c r="D10901" s="283">
        <v>979</v>
      </c>
      <c r="E10901" s="283">
        <v>416</v>
      </c>
      <c r="F10901" s="283">
        <v>14111</v>
      </c>
      <c r="G10901" s="24">
        <v>100</v>
      </c>
      <c r="H10901" s="24">
        <v>0</v>
      </c>
      <c r="I10901" s="24">
        <v>0</v>
      </c>
      <c r="J10901" s="282">
        <v>15</v>
      </c>
      <c r="K10901" s="282">
        <v>0</v>
      </c>
    </row>
    <row r="10902" spans="1:11" x14ac:dyDescent="0.3">
      <c r="A10902" s="283" t="s">
        <v>2895</v>
      </c>
      <c r="B10902" s="283">
        <v>98</v>
      </c>
      <c r="C10902" s="24" t="str">
        <f t="shared" si="170"/>
        <v>shery98</v>
      </c>
      <c r="D10902" s="283">
        <v>990</v>
      </c>
      <c r="E10902" s="283">
        <v>420</v>
      </c>
      <c r="F10902" s="283">
        <v>14279</v>
      </c>
      <c r="G10902" s="24">
        <v>100</v>
      </c>
      <c r="H10902" s="24">
        <v>0</v>
      </c>
      <c r="I10902" s="24">
        <v>0</v>
      </c>
      <c r="J10902" s="282">
        <v>15</v>
      </c>
      <c r="K10902" s="282">
        <v>0</v>
      </c>
    </row>
    <row r="10903" spans="1:11" x14ac:dyDescent="0.3">
      <c r="A10903" s="283" t="s">
        <v>2895</v>
      </c>
      <c r="B10903" s="283">
        <v>99</v>
      </c>
      <c r="C10903" s="24" t="str">
        <f t="shared" si="170"/>
        <v>shery99</v>
      </c>
      <c r="D10903" s="283">
        <v>1002</v>
      </c>
      <c r="E10903" s="283">
        <v>425</v>
      </c>
      <c r="F10903" s="283">
        <v>14449</v>
      </c>
      <c r="G10903" s="24">
        <v>100</v>
      </c>
      <c r="H10903" s="24">
        <v>0</v>
      </c>
      <c r="I10903" s="24">
        <v>0</v>
      </c>
      <c r="J10903" s="282">
        <v>15</v>
      </c>
      <c r="K10903" s="282">
        <v>0</v>
      </c>
    </row>
    <row r="10904" spans="1:11" x14ac:dyDescent="0.3">
      <c r="A10904" s="283" t="s">
        <v>2895</v>
      </c>
      <c r="B10904" s="283">
        <v>100</v>
      </c>
      <c r="C10904" s="24" t="str">
        <f t="shared" si="170"/>
        <v>shery100</v>
      </c>
      <c r="D10904" s="283">
        <v>1013</v>
      </c>
      <c r="E10904" s="283">
        <v>430</v>
      </c>
      <c r="F10904" s="283">
        <v>14621</v>
      </c>
      <c r="G10904" s="24">
        <v>100</v>
      </c>
      <c r="H10904" s="24">
        <v>0</v>
      </c>
      <c r="I10904" s="24">
        <v>0</v>
      </c>
      <c r="J10904" s="282">
        <v>15</v>
      </c>
      <c r="K10904" s="282">
        <v>0</v>
      </c>
    </row>
    <row r="10905" spans="1:11" x14ac:dyDescent="0.3">
      <c r="A10905" s="283" t="s">
        <v>2895</v>
      </c>
      <c r="B10905" s="283">
        <v>101</v>
      </c>
      <c r="C10905" s="24" t="str">
        <f t="shared" si="170"/>
        <v>shery101</v>
      </c>
      <c r="D10905" s="283">
        <v>1106</v>
      </c>
      <c r="E10905" s="283">
        <v>469</v>
      </c>
      <c r="F10905" s="283">
        <v>16191</v>
      </c>
      <c r="G10905" s="24">
        <v>100</v>
      </c>
      <c r="H10905" s="24">
        <v>0</v>
      </c>
      <c r="I10905" s="24">
        <v>0</v>
      </c>
      <c r="J10905" s="282">
        <v>15</v>
      </c>
      <c r="K10905" s="282">
        <v>0</v>
      </c>
    </row>
    <row r="10906" spans="1:11" x14ac:dyDescent="0.3">
      <c r="A10906" s="283" t="s">
        <v>2895</v>
      </c>
      <c r="B10906" s="283">
        <v>102</v>
      </c>
      <c r="C10906" s="24" t="str">
        <f t="shared" si="170"/>
        <v>shery102</v>
      </c>
      <c r="D10906" s="283">
        <v>1118</v>
      </c>
      <c r="E10906" s="283">
        <v>475</v>
      </c>
      <c r="F10906" s="283">
        <v>16384</v>
      </c>
      <c r="G10906" s="24">
        <v>100</v>
      </c>
      <c r="H10906" s="24">
        <v>0</v>
      </c>
      <c r="I10906" s="24">
        <v>0</v>
      </c>
      <c r="J10906" s="282">
        <v>15</v>
      </c>
      <c r="K10906" s="282">
        <v>0</v>
      </c>
    </row>
    <row r="10907" spans="1:11" x14ac:dyDescent="0.3">
      <c r="A10907" s="283" t="s">
        <v>2895</v>
      </c>
      <c r="B10907" s="283">
        <v>103</v>
      </c>
      <c r="C10907" s="24" t="str">
        <f t="shared" si="170"/>
        <v>shery103</v>
      </c>
      <c r="D10907" s="283">
        <v>1131</v>
      </c>
      <c r="E10907" s="283">
        <v>480</v>
      </c>
      <c r="F10907" s="283">
        <v>16579</v>
      </c>
      <c r="G10907" s="24">
        <v>100</v>
      </c>
      <c r="H10907" s="24">
        <v>0</v>
      </c>
      <c r="I10907" s="24">
        <v>0</v>
      </c>
      <c r="J10907" s="282">
        <v>15</v>
      </c>
      <c r="K10907" s="282">
        <v>0</v>
      </c>
    </row>
    <row r="10908" spans="1:11" x14ac:dyDescent="0.3">
      <c r="A10908" s="283" t="s">
        <v>2895</v>
      </c>
      <c r="B10908" s="283">
        <v>104</v>
      </c>
      <c r="C10908" s="24" t="str">
        <f t="shared" si="170"/>
        <v>shery104</v>
      </c>
      <c r="D10908" s="283">
        <v>1144</v>
      </c>
      <c r="E10908" s="283">
        <v>486</v>
      </c>
      <c r="F10908" s="283">
        <v>16776</v>
      </c>
      <c r="G10908" s="24">
        <v>100</v>
      </c>
      <c r="H10908" s="24">
        <v>0</v>
      </c>
      <c r="I10908" s="24">
        <v>0</v>
      </c>
      <c r="J10908" s="282">
        <v>15</v>
      </c>
      <c r="K10908" s="282">
        <v>0</v>
      </c>
    </row>
    <row r="10909" spans="1:11" x14ac:dyDescent="0.3">
      <c r="A10909" s="283" t="s">
        <v>2895</v>
      </c>
      <c r="B10909" s="283">
        <v>105</v>
      </c>
      <c r="C10909" s="24" t="str">
        <f t="shared" si="170"/>
        <v>shery105</v>
      </c>
      <c r="D10909" s="283">
        <v>1157</v>
      </c>
      <c r="E10909" s="283">
        <v>491</v>
      </c>
      <c r="F10909" s="283">
        <v>17032</v>
      </c>
      <c r="G10909" s="24">
        <v>100</v>
      </c>
      <c r="H10909" s="24">
        <v>0</v>
      </c>
      <c r="I10909" s="24">
        <v>0</v>
      </c>
      <c r="J10909" s="282">
        <v>15</v>
      </c>
      <c r="K10909" s="282">
        <v>0</v>
      </c>
    </row>
    <row r="10910" spans="1:11" x14ac:dyDescent="0.3">
      <c r="A10910" s="283" t="s">
        <v>2895</v>
      </c>
      <c r="B10910" s="283">
        <v>106</v>
      </c>
      <c r="C10910" s="24" t="str">
        <f t="shared" si="170"/>
        <v>shery106</v>
      </c>
      <c r="D10910" s="283">
        <v>1170</v>
      </c>
      <c r="E10910" s="283">
        <v>497</v>
      </c>
      <c r="F10910" s="283">
        <v>17234</v>
      </c>
      <c r="G10910" s="24">
        <v>100</v>
      </c>
      <c r="H10910" s="24">
        <v>0</v>
      </c>
      <c r="I10910" s="24">
        <v>0</v>
      </c>
      <c r="J10910" s="282">
        <v>15</v>
      </c>
      <c r="K10910" s="282">
        <v>0</v>
      </c>
    </row>
    <row r="10911" spans="1:11" x14ac:dyDescent="0.3">
      <c r="A10911" s="283" t="s">
        <v>2895</v>
      </c>
      <c r="B10911" s="283">
        <v>107</v>
      </c>
      <c r="C10911" s="24" t="str">
        <f t="shared" si="170"/>
        <v>shery107</v>
      </c>
      <c r="D10911" s="283">
        <v>1183</v>
      </c>
      <c r="E10911" s="283">
        <v>502</v>
      </c>
      <c r="F10911" s="283">
        <v>17439</v>
      </c>
      <c r="G10911" s="24">
        <v>100</v>
      </c>
      <c r="H10911" s="24">
        <v>0</v>
      </c>
      <c r="I10911" s="24">
        <v>0</v>
      </c>
      <c r="J10911" s="282">
        <v>15</v>
      </c>
      <c r="K10911" s="282">
        <v>0</v>
      </c>
    </row>
    <row r="10912" spans="1:11" x14ac:dyDescent="0.3">
      <c r="A10912" s="283" t="s">
        <v>2895</v>
      </c>
      <c r="B10912" s="283">
        <v>108</v>
      </c>
      <c r="C10912" s="24" t="str">
        <f t="shared" si="170"/>
        <v>shery108</v>
      </c>
      <c r="D10912" s="283">
        <v>1197</v>
      </c>
      <c r="E10912" s="283">
        <v>508</v>
      </c>
      <c r="F10912" s="283">
        <v>17646</v>
      </c>
      <c r="G10912" s="24">
        <v>100</v>
      </c>
      <c r="H10912" s="24">
        <v>0</v>
      </c>
      <c r="I10912" s="24">
        <v>0</v>
      </c>
      <c r="J10912" s="282">
        <v>15</v>
      </c>
      <c r="K10912" s="282">
        <v>0</v>
      </c>
    </row>
    <row r="10913" spans="1:11" x14ac:dyDescent="0.3">
      <c r="A10913" s="283" t="s">
        <v>2895</v>
      </c>
      <c r="B10913" s="283">
        <v>109</v>
      </c>
      <c r="C10913" s="24" t="str">
        <f t="shared" si="170"/>
        <v>shery109</v>
      </c>
      <c r="D10913" s="283">
        <v>1210</v>
      </c>
      <c r="E10913" s="283">
        <v>514</v>
      </c>
      <c r="F10913" s="283">
        <v>17915</v>
      </c>
      <c r="G10913" s="24">
        <v>100</v>
      </c>
      <c r="H10913" s="24">
        <v>0</v>
      </c>
      <c r="I10913" s="24">
        <v>0</v>
      </c>
      <c r="J10913" s="282">
        <v>15</v>
      </c>
      <c r="K10913" s="282">
        <v>0</v>
      </c>
    </row>
    <row r="10914" spans="1:11" x14ac:dyDescent="0.3">
      <c r="A10914" s="283" t="s">
        <v>2895</v>
      </c>
      <c r="B10914" s="283">
        <v>110</v>
      </c>
      <c r="C10914" s="24" t="str">
        <f t="shared" si="170"/>
        <v>shery110</v>
      </c>
      <c r="D10914" s="283">
        <v>1224</v>
      </c>
      <c r="E10914" s="283">
        <v>520</v>
      </c>
      <c r="F10914" s="283">
        <v>18127</v>
      </c>
      <c r="G10914" s="24">
        <v>100</v>
      </c>
      <c r="H10914" s="24">
        <v>0</v>
      </c>
      <c r="I10914" s="24">
        <v>0</v>
      </c>
      <c r="J10914" s="282">
        <v>15</v>
      </c>
      <c r="K10914" s="282">
        <v>0</v>
      </c>
    </row>
    <row r="10915" spans="1:11" x14ac:dyDescent="0.3">
      <c r="A10915" s="283" t="s">
        <v>2895</v>
      </c>
      <c r="B10915" s="283">
        <v>111</v>
      </c>
      <c r="C10915" s="24" t="str">
        <f t="shared" si="170"/>
        <v>shery111</v>
      </c>
      <c r="D10915" s="283">
        <v>1238</v>
      </c>
      <c r="E10915" s="283">
        <v>526</v>
      </c>
      <c r="F10915" s="283">
        <v>18342</v>
      </c>
      <c r="G10915" s="24">
        <v>100</v>
      </c>
      <c r="H10915" s="24">
        <v>0</v>
      </c>
      <c r="I10915" s="24">
        <v>0</v>
      </c>
      <c r="J10915" s="282">
        <v>15</v>
      </c>
      <c r="K10915" s="282">
        <v>0</v>
      </c>
    </row>
    <row r="10916" spans="1:11" x14ac:dyDescent="0.3">
      <c r="A10916" s="283" t="s">
        <v>2895</v>
      </c>
      <c r="B10916" s="283">
        <v>112</v>
      </c>
      <c r="C10916" s="24" t="str">
        <f t="shared" si="170"/>
        <v>shery112</v>
      </c>
      <c r="D10916" s="283">
        <v>1252</v>
      </c>
      <c r="E10916" s="283">
        <v>531</v>
      </c>
      <c r="F10916" s="283">
        <v>18560</v>
      </c>
      <c r="G10916" s="24">
        <v>100</v>
      </c>
      <c r="H10916" s="24">
        <v>0</v>
      </c>
      <c r="I10916" s="24">
        <v>0</v>
      </c>
      <c r="J10916" s="282">
        <v>15</v>
      </c>
      <c r="K10916" s="282">
        <v>0</v>
      </c>
    </row>
    <row r="10917" spans="1:11" x14ac:dyDescent="0.3">
      <c r="A10917" s="283" t="s">
        <v>2895</v>
      </c>
      <c r="B10917" s="283">
        <v>113</v>
      </c>
      <c r="C10917" s="24" t="str">
        <f t="shared" si="170"/>
        <v>shery113</v>
      </c>
      <c r="D10917" s="283">
        <v>1266</v>
      </c>
      <c r="E10917" s="283">
        <v>537</v>
      </c>
      <c r="F10917" s="283">
        <v>18821</v>
      </c>
      <c r="G10917" s="24">
        <v>100</v>
      </c>
      <c r="H10917" s="24">
        <v>0</v>
      </c>
      <c r="I10917" s="24">
        <v>0</v>
      </c>
      <c r="J10917" s="282">
        <v>15</v>
      </c>
      <c r="K10917" s="282">
        <v>0</v>
      </c>
    </row>
    <row r="10918" spans="1:11" x14ac:dyDescent="0.3">
      <c r="A10918" s="283" t="s">
        <v>2895</v>
      </c>
      <c r="B10918" s="283">
        <v>114</v>
      </c>
      <c r="C10918" s="24" t="str">
        <f t="shared" si="170"/>
        <v>shery114</v>
      </c>
      <c r="D10918" s="283">
        <v>1280</v>
      </c>
      <c r="E10918" s="283">
        <v>544</v>
      </c>
      <c r="F10918" s="283">
        <v>19044</v>
      </c>
      <c r="G10918" s="24">
        <v>100</v>
      </c>
      <c r="H10918" s="24">
        <v>0</v>
      </c>
      <c r="I10918" s="24">
        <v>0</v>
      </c>
      <c r="J10918" s="282">
        <v>15</v>
      </c>
      <c r="K10918" s="282">
        <v>0</v>
      </c>
    </row>
    <row r="10919" spans="1:11" x14ac:dyDescent="0.3">
      <c r="A10919" s="283" t="s">
        <v>2895</v>
      </c>
      <c r="B10919" s="283">
        <v>115</v>
      </c>
      <c r="C10919" s="24" t="str">
        <f t="shared" si="170"/>
        <v>shery115</v>
      </c>
      <c r="D10919" s="283">
        <v>1295</v>
      </c>
      <c r="E10919" s="283">
        <v>550</v>
      </c>
      <c r="F10919" s="283">
        <v>19270</v>
      </c>
      <c r="G10919" s="24">
        <v>100</v>
      </c>
      <c r="H10919" s="24">
        <v>0</v>
      </c>
      <c r="I10919" s="24">
        <v>0</v>
      </c>
      <c r="J10919" s="282">
        <v>15</v>
      </c>
      <c r="K10919" s="282">
        <v>0</v>
      </c>
    </row>
    <row r="10920" spans="1:11" x14ac:dyDescent="0.3">
      <c r="A10920" s="283" t="s">
        <v>2895</v>
      </c>
      <c r="B10920" s="283">
        <v>116</v>
      </c>
      <c r="C10920" s="24" t="str">
        <f t="shared" si="170"/>
        <v>shery116</v>
      </c>
      <c r="D10920" s="283">
        <v>1309</v>
      </c>
      <c r="E10920" s="283">
        <v>556</v>
      </c>
      <c r="F10920" s="283">
        <v>19498</v>
      </c>
      <c r="G10920" s="24">
        <v>100</v>
      </c>
      <c r="H10920" s="24">
        <v>0</v>
      </c>
      <c r="I10920" s="24">
        <v>0</v>
      </c>
      <c r="J10920" s="282">
        <v>15</v>
      </c>
      <c r="K10920" s="282">
        <v>0</v>
      </c>
    </row>
    <row r="10921" spans="1:11" x14ac:dyDescent="0.3">
      <c r="A10921" s="283" t="s">
        <v>2895</v>
      </c>
      <c r="B10921" s="283">
        <v>117</v>
      </c>
      <c r="C10921" s="24" t="str">
        <f t="shared" si="170"/>
        <v>shery117</v>
      </c>
      <c r="D10921" s="283">
        <v>1324</v>
      </c>
      <c r="E10921" s="283">
        <v>562</v>
      </c>
      <c r="F10921" s="283">
        <v>19794</v>
      </c>
      <c r="G10921" s="24">
        <v>100</v>
      </c>
      <c r="H10921" s="24">
        <v>0</v>
      </c>
      <c r="I10921" s="24">
        <v>0</v>
      </c>
      <c r="J10921" s="282">
        <v>15</v>
      </c>
      <c r="K10921" s="282">
        <v>0</v>
      </c>
    </row>
    <row r="10922" spans="1:11" x14ac:dyDescent="0.3">
      <c r="A10922" s="283" t="s">
        <v>2895</v>
      </c>
      <c r="B10922" s="283">
        <v>118</v>
      </c>
      <c r="C10922" s="24" t="str">
        <f t="shared" si="170"/>
        <v>shery118</v>
      </c>
      <c r="D10922" s="283">
        <v>1339</v>
      </c>
      <c r="E10922" s="283">
        <v>568</v>
      </c>
      <c r="F10922" s="283">
        <v>20028</v>
      </c>
      <c r="G10922" s="24">
        <v>100</v>
      </c>
      <c r="H10922" s="24">
        <v>0</v>
      </c>
      <c r="I10922" s="24">
        <v>0</v>
      </c>
      <c r="J10922" s="282">
        <v>15</v>
      </c>
      <c r="K10922" s="282">
        <v>0</v>
      </c>
    </row>
    <row r="10923" spans="1:11" x14ac:dyDescent="0.3">
      <c r="A10923" s="283" t="s">
        <v>2895</v>
      </c>
      <c r="B10923" s="283">
        <v>119</v>
      </c>
      <c r="C10923" s="24" t="str">
        <f t="shared" si="170"/>
        <v>shery119</v>
      </c>
      <c r="D10923" s="283">
        <v>1354</v>
      </c>
      <c r="E10923" s="283">
        <v>575</v>
      </c>
      <c r="F10923" s="283">
        <v>20265</v>
      </c>
      <c r="G10923" s="24">
        <v>100</v>
      </c>
      <c r="H10923" s="24">
        <v>0</v>
      </c>
      <c r="I10923" s="24">
        <v>0</v>
      </c>
      <c r="J10923" s="282">
        <v>15</v>
      </c>
      <c r="K10923" s="282">
        <v>0</v>
      </c>
    </row>
    <row r="10924" spans="1:11" x14ac:dyDescent="0.3">
      <c r="A10924" s="283" t="s">
        <v>2895</v>
      </c>
      <c r="B10924" s="283">
        <v>120</v>
      </c>
      <c r="C10924" s="24" t="str">
        <f t="shared" si="170"/>
        <v>shery120</v>
      </c>
      <c r="D10924" s="283">
        <v>1369</v>
      </c>
      <c r="E10924" s="283">
        <v>581</v>
      </c>
      <c r="F10924" s="283">
        <v>20504</v>
      </c>
      <c r="G10924" s="24">
        <v>100</v>
      </c>
      <c r="H10924" s="24">
        <v>0</v>
      </c>
      <c r="I10924" s="24">
        <v>0</v>
      </c>
      <c r="J10924" s="282">
        <v>15</v>
      </c>
      <c r="K10924" s="282">
        <v>0</v>
      </c>
    </row>
    <row r="10925" spans="1:11" x14ac:dyDescent="0.3">
      <c r="A10925" s="283" t="s">
        <v>2895</v>
      </c>
      <c r="B10925" s="283">
        <v>121</v>
      </c>
      <c r="C10925" s="24" t="str">
        <f t="shared" si="170"/>
        <v>shery121</v>
      </c>
      <c r="D10925" s="283">
        <v>1494</v>
      </c>
      <c r="E10925" s="283">
        <v>634</v>
      </c>
      <c r="F10925" s="283">
        <v>22654</v>
      </c>
      <c r="G10925" s="24">
        <v>100</v>
      </c>
      <c r="H10925" s="24">
        <v>0</v>
      </c>
      <c r="I10925" s="24">
        <v>0</v>
      </c>
      <c r="J10925" s="282">
        <v>15</v>
      </c>
      <c r="K10925" s="282">
        <v>0</v>
      </c>
    </row>
    <row r="10926" spans="1:11" x14ac:dyDescent="0.3">
      <c r="A10926" s="283" t="s">
        <v>2895</v>
      </c>
      <c r="B10926" s="283">
        <v>122</v>
      </c>
      <c r="C10926" s="24" t="str">
        <f t="shared" si="170"/>
        <v>shery122</v>
      </c>
      <c r="D10926" s="283">
        <v>1511</v>
      </c>
      <c r="E10926" s="283">
        <v>641</v>
      </c>
      <c r="F10926" s="283">
        <v>22922</v>
      </c>
      <c r="G10926" s="24">
        <v>100</v>
      </c>
      <c r="H10926" s="24">
        <v>0</v>
      </c>
      <c r="I10926" s="24">
        <v>0</v>
      </c>
      <c r="J10926" s="282">
        <v>15</v>
      </c>
      <c r="K10926" s="282">
        <v>0</v>
      </c>
    </row>
    <row r="10927" spans="1:11" x14ac:dyDescent="0.3">
      <c r="A10927" s="283" t="s">
        <v>2895</v>
      </c>
      <c r="B10927" s="283">
        <v>123</v>
      </c>
      <c r="C10927" s="24" t="str">
        <f t="shared" si="170"/>
        <v>shery123</v>
      </c>
      <c r="D10927" s="283">
        <v>1527</v>
      </c>
      <c r="E10927" s="283">
        <v>649</v>
      </c>
      <c r="F10927" s="283">
        <v>23193</v>
      </c>
      <c r="G10927" s="24">
        <v>100</v>
      </c>
      <c r="H10927" s="24">
        <v>0</v>
      </c>
      <c r="I10927" s="24">
        <v>0</v>
      </c>
      <c r="J10927" s="282">
        <v>15</v>
      </c>
      <c r="K10927" s="282">
        <v>0</v>
      </c>
    </row>
    <row r="10928" spans="1:11" x14ac:dyDescent="0.3">
      <c r="A10928" s="283" t="s">
        <v>2895</v>
      </c>
      <c r="B10928" s="283">
        <v>124</v>
      </c>
      <c r="C10928" s="24" t="str">
        <f t="shared" si="170"/>
        <v>shery124</v>
      </c>
      <c r="D10928" s="283">
        <v>1545</v>
      </c>
      <c r="E10928" s="283">
        <v>656</v>
      </c>
      <c r="F10928" s="283">
        <v>23493</v>
      </c>
      <c r="G10928" s="24">
        <v>100</v>
      </c>
      <c r="H10928" s="24">
        <v>0</v>
      </c>
      <c r="I10928" s="24">
        <v>0</v>
      </c>
      <c r="J10928" s="282">
        <v>15</v>
      </c>
      <c r="K10928" s="282">
        <v>0</v>
      </c>
    </row>
    <row r="10929" spans="1:11" x14ac:dyDescent="0.3">
      <c r="A10929" s="283" t="s">
        <v>2895</v>
      </c>
      <c r="B10929" s="283">
        <v>125</v>
      </c>
      <c r="C10929" s="24" t="str">
        <f t="shared" si="170"/>
        <v>shery125</v>
      </c>
      <c r="D10929" s="283">
        <v>1562</v>
      </c>
      <c r="E10929" s="283">
        <v>663</v>
      </c>
      <c r="F10929" s="283">
        <v>23866</v>
      </c>
      <c r="G10929" s="24">
        <v>100</v>
      </c>
      <c r="H10929" s="24">
        <v>0</v>
      </c>
      <c r="I10929" s="24">
        <v>0</v>
      </c>
      <c r="J10929" s="282">
        <v>15</v>
      </c>
      <c r="K10929" s="282">
        <v>0</v>
      </c>
    </row>
    <row r="10930" spans="1:11" x14ac:dyDescent="0.3">
      <c r="A10930" s="283" t="s">
        <v>2895</v>
      </c>
      <c r="B10930" s="283">
        <v>126</v>
      </c>
      <c r="C10930" s="24" t="str">
        <f t="shared" si="170"/>
        <v>shery126</v>
      </c>
      <c r="D10930" s="283">
        <v>1579</v>
      </c>
      <c r="E10930" s="283">
        <v>671</v>
      </c>
      <c r="F10930" s="283">
        <v>24148</v>
      </c>
      <c r="G10930" s="24">
        <v>100</v>
      </c>
      <c r="H10930" s="24">
        <v>0</v>
      </c>
      <c r="I10930" s="24">
        <v>0</v>
      </c>
      <c r="J10930" s="282">
        <v>15</v>
      </c>
      <c r="K10930" s="282">
        <v>0</v>
      </c>
    </row>
    <row r="10931" spans="1:11" x14ac:dyDescent="0.3">
      <c r="A10931" s="283" t="s">
        <v>2895</v>
      </c>
      <c r="B10931" s="283">
        <v>127</v>
      </c>
      <c r="C10931" s="24" t="str">
        <f t="shared" si="170"/>
        <v>shery127</v>
      </c>
      <c r="D10931" s="283">
        <v>1597</v>
      </c>
      <c r="E10931" s="283">
        <v>678</v>
      </c>
      <c r="F10931" s="283">
        <v>24451</v>
      </c>
      <c r="G10931" s="24">
        <v>100</v>
      </c>
      <c r="H10931" s="24">
        <v>0</v>
      </c>
      <c r="I10931" s="24">
        <v>0</v>
      </c>
      <c r="J10931" s="282">
        <v>15</v>
      </c>
      <c r="K10931" s="282">
        <v>0</v>
      </c>
    </row>
    <row r="10932" spans="1:11" x14ac:dyDescent="0.3">
      <c r="A10932" s="283" t="s">
        <v>2895</v>
      </c>
      <c r="B10932" s="283">
        <v>128</v>
      </c>
      <c r="C10932" s="24" t="str">
        <f t="shared" si="170"/>
        <v>shery128</v>
      </c>
      <c r="D10932" s="283">
        <v>1615</v>
      </c>
      <c r="E10932" s="283">
        <v>686</v>
      </c>
      <c r="F10932" s="283">
        <v>24766</v>
      </c>
      <c r="G10932" s="24">
        <v>100</v>
      </c>
      <c r="H10932" s="24">
        <v>0</v>
      </c>
      <c r="I10932" s="24">
        <v>0</v>
      </c>
      <c r="J10932" s="282">
        <v>15</v>
      </c>
      <c r="K10932" s="282">
        <v>0</v>
      </c>
    </row>
    <row r="10933" spans="1:11" x14ac:dyDescent="0.3">
      <c r="A10933" s="283" t="s">
        <v>2895</v>
      </c>
      <c r="B10933" s="283">
        <v>129</v>
      </c>
      <c r="C10933" s="24" t="str">
        <f t="shared" si="170"/>
        <v>shery129</v>
      </c>
      <c r="D10933" s="283">
        <v>1633</v>
      </c>
      <c r="E10933" s="283">
        <v>693</v>
      </c>
      <c r="F10933" s="283">
        <v>25058</v>
      </c>
      <c r="G10933" s="24">
        <v>100</v>
      </c>
      <c r="H10933" s="24">
        <v>0</v>
      </c>
      <c r="I10933" s="24">
        <v>0</v>
      </c>
      <c r="J10933" s="282">
        <v>15</v>
      </c>
      <c r="K10933" s="282">
        <v>0</v>
      </c>
    </row>
    <row r="10934" spans="1:11" x14ac:dyDescent="0.3">
      <c r="A10934" s="283" t="s">
        <v>2895</v>
      </c>
      <c r="B10934" s="283">
        <v>130</v>
      </c>
      <c r="C10934" s="24" t="str">
        <f t="shared" si="170"/>
        <v>shery130</v>
      </c>
      <c r="D10934" s="283">
        <v>1651</v>
      </c>
      <c r="E10934" s="283">
        <v>701</v>
      </c>
      <c r="F10934" s="283">
        <v>25381</v>
      </c>
      <c r="G10934" s="24">
        <v>100</v>
      </c>
      <c r="H10934" s="24">
        <v>0</v>
      </c>
      <c r="I10934" s="24">
        <v>0</v>
      </c>
      <c r="J10934" s="282">
        <v>15</v>
      </c>
      <c r="K10934" s="282">
        <v>0</v>
      </c>
    </row>
    <row r="10935" spans="1:11" x14ac:dyDescent="0.3">
      <c r="A10935" s="283" t="s">
        <v>2895</v>
      </c>
      <c r="B10935" s="283">
        <v>131</v>
      </c>
      <c r="C10935" s="24" t="str">
        <f t="shared" si="170"/>
        <v>shery131</v>
      </c>
      <c r="D10935" s="283">
        <v>1669</v>
      </c>
      <c r="E10935" s="283">
        <v>709</v>
      </c>
      <c r="F10935" s="283">
        <v>25699</v>
      </c>
      <c r="G10935" s="24">
        <v>100</v>
      </c>
      <c r="H10935" s="24">
        <v>0</v>
      </c>
      <c r="I10935" s="24">
        <v>0</v>
      </c>
      <c r="J10935" s="282">
        <v>15</v>
      </c>
      <c r="K10935" s="282">
        <v>0</v>
      </c>
    </row>
    <row r="10936" spans="1:11" x14ac:dyDescent="0.3">
      <c r="A10936" s="283" t="s">
        <v>2895</v>
      </c>
      <c r="B10936" s="283">
        <v>132</v>
      </c>
      <c r="C10936" s="24" t="str">
        <f t="shared" si="170"/>
        <v>shery132</v>
      </c>
      <c r="D10936" s="283">
        <v>1688</v>
      </c>
      <c r="E10936" s="283">
        <v>717</v>
      </c>
      <c r="F10936" s="283">
        <v>26001</v>
      </c>
      <c r="G10936" s="24">
        <v>100</v>
      </c>
      <c r="H10936" s="24">
        <v>0</v>
      </c>
      <c r="I10936" s="24">
        <v>0</v>
      </c>
      <c r="J10936" s="282">
        <v>15</v>
      </c>
      <c r="K10936" s="282">
        <v>0</v>
      </c>
    </row>
    <row r="10937" spans="1:11" x14ac:dyDescent="0.3">
      <c r="A10937" s="283" t="s">
        <v>2895</v>
      </c>
      <c r="B10937" s="283">
        <v>133</v>
      </c>
      <c r="C10937" s="24" t="str">
        <f t="shared" si="170"/>
        <v>shery133</v>
      </c>
      <c r="D10937" s="283">
        <v>1706</v>
      </c>
      <c r="E10937" s="283">
        <v>725</v>
      </c>
      <c r="F10937" s="283">
        <v>26327</v>
      </c>
      <c r="G10937" s="24">
        <v>100</v>
      </c>
      <c r="H10937" s="24">
        <v>0</v>
      </c>
      <c r="I10937" s="24">
        <v>0</v>
      </c>
      <c r="J10937" s="282">
        <v>15</v>
      </c>
      <c r="K10937" s="282">
        <v>0</v>
      </c>
    </row>
    <row r="10938" spans="1:11" x14ac:dyDescent="0.3">
      <c r="A10938" s="283" t="s">
        <v>2895</v>
      </c>
      <c r="B10938" s="283">
        <v>134</v>
      </c>
      <c r="C10938" s="24" t="str">
        <f t="shared" si="170"/>
        <v>shery134</v>
      </c>
      <c r="D10938" s="283">
        <v>1725</v>
      </c>
      <c r="E10938" s="283">
        <v>733</v>
      </c>
      <c r="F10938" s="283">
        <v>26666</v>
      </c>
      <c r="G10938" s="24">
        <v>100</v>
      </c>
      <c r="H10938" s="24">
        <v>0</v>
      </c>
      <c r="I10938" s="24">
        <v>0</v>
      </c>
      <c r="J10938" s="282">
        <v>15</v>
      </c>
      <c r="K10938" s="282">
        <v>0</v>
      </c>
    </row>
    <row r="10939" spans="1:11" x14ac:dyDescent="0.3">
      <c r="A10939" s="283" t="s">
        <v>2895</v>
      </c>
      <c r="B10939" s="283">
        <v>135</v>
      </c>
      <c r="C10939" s="24" t="str">
        <f t="shared" si="170"/>
        <v>shery135</v>
      </c>
      <c r="D10939" s="283">
        <v>1744</v>
      </c>
      <c r="E10939" s="283">
        <v>741</v>
      </c>
      <c r="F10939" s="283">
        <v>26979</v>
      </c>
      <c r="G10939" s="24">
        <v>100</v>
      </c>
      <c r="H10939" s="24">
        <v>0</v>
      </c>
      <c r="I10939" s="24">
        <v>0</v>
      </c>
      <c r="J10939" s="282">
        <v>15</v>
      </c>
      <c r="K10939" s="282">
        <v>0</v>
      </c>
    </row>
    <row r="10940" spans="1:11" x14ac:dyDescent="0.3">
      <c r="A10940" s="283" t="s">
        <v>2895</v>
      </c>
      <c r="B10940" s="283">
        <v>136</v>
      </c>
      <c r="C10940" s="24" t="str">
        <f t="shared" si="170"/>
        <v>shery136</v>
      </c>
      <c r="D10940" s="283">
        <v>1764</v>
      </c>
      <c r="E10940" s="283">
        <v>749</v>
      </c>
      <c r="F10940" s="283">
        <v>27326</v>
      </c>
      <c r="G10940" s="24">
        <v>100</v>
      </c>
      <c r="H10940" s="24">
        <v>0</v>
      </c>
      <c r="I10940" s="24">
        <v>0</v>
      </c>
      <c r="J10940" s="282">
        <v>15</v>
      </c>
      <c r="K10940" s="282">
        <v>0</v>
      </c>
    </row>
    <row r="10941" spans="1:11" x14ac:dyDescent="0.3">
      <c r="A10941" s="283" t="s">
        <v>2895</v>
      </c>
      <c r="B10941" s="283">
        <v>137</v>
      </c>
      <c r="C10941" s="24" t="str">
        <f t="shared" si="170"/>
        <v>shery137</v>
      </c>
      <c r="D10941" s="283">
        <v>1783</v>
      </c>
      <c r="E10941" s="283">
        <v>757</v>
      </c>
      <c r="F10941" s="283">
        <v>27668</v>
      </c>
      <c r="G10941" s="24">
        <v>100</v>
      </c>
      <c r="H10941" s="24">
        <v>0</v>
      </c>
      <c r="I10941" s="24">
        <v>0</v>
      </c>
      <c r="J10941" s="282">
        <v>15</v>
      </c>
      <c r="K10941" s="282">
        <v>0</v>
      </c>
    </row>
    <row r="10942" spans="1:11" x14ac:dyDescent="0.3">
      <c r="A10942" s="283" t="s">
        <v>2895</v>
      </c>
      <c r="B10942" s="283">
        <v>138</v>
      </c>
      <c r="C10942" s="24" t="str">
        <f t="shared" si="170"/>
        <v>shery138</v>
      </c>
      <c r="D10942" s="283">
        <v>1803</v>
      </c>
      <c r="E10942" s="283">
        <v>766</v>
      </c>
      <c r="F10942" s="283">
        <v>27992</v>
      </c>
      <c r="G10942" s="24">
        <v>100</v>
      </c>
      <c r="H10942" s="24">
        <v>0</v>
      </c>
      <c r="I10942" s="24">
        <v>0</v>
      </c>
      <c r="J10942" s="282">
        <v>15</v>
      </c>
      <c r="K10942" s="282">
        <v>0</v>
      </c>
    </row>
    <row r="10943" spans="1:11" x14ac:dyDescent="0.3">
      <c r="A10943" s="283" t="s">
        <v>2895</v>
      </c>
      <c r="B10943" s="283">
        <v>139</v>
      </c>
      <c r="C10943" s="24" t="str">
        <f t="shared" si="170"/>
        <v>shery139</v>
      </c>
      <c r="D10943" s="283">
        <v>1823</v>
      </c>
      <c r="E10943" s="283">
        <v>774</v>
      </c>
      <c r="F10943" s="283">
        <v>28342</v>
      </c>
      <c r="G10943" s="24">
        <v>100</v>
      </c>
      <c r="H10943" s="24">
        <v>0</v>
      </c>
      <c r="I10943" s="24">
        <v>0</v>
      </c>
      <c r="J10943" s="282">
        <v>15</v>
      </c>
      <c r="K10943" s="282">
        <v>0</v>
      </c>
    </row>
    <row r="10944" spans="1:11" x14ac:dyDescent="0.3">
      <c r="A10944" s="283" t="s">
        <v>2895</v>
      </c>
      <c r="B10944" s="283">
        <v>140</v>
      </c>
      <c r="C10944" s="24" t="str">
        <f t="shared" si="170"/>
        <v>shery140</v>
      </c>
      <c r="D10944" s="283">
        <v>1843</v>
      </c>
      <c r="E10944" s="283">
        <v>783</v>
      </c>
      <c r="F10944" s="283">
        <v>28706</v>
      </c>
      <c r="G10944" s="24">
        <v>100</v>
      </c>
      <c r="H10944" s="24">
        <v>0</v>
      </c>
      <c r="I10944" s="24">
        <v>0</v>
      </c>
      <c r="J10944" s="282">
        <v>15</v>
      </c>
      <c r="K10944" s="282">
        <v>0</v>
      </c>
    </row>
    <row r="10945" spans="1:11" x14ac:dyDescent="0.3">
      <c r="A10945" s="283" t="s">
        <v>2895</v>
      </c>
      <c r="B10945" s="283">
        <v>141</v>
      </c>
      <c r="C10945" s="24" t="str">
        <f t="shared" si="170"/>
        <v>shery141</v>
      </c>
      <c r="D10945" s="283">
        <v>2011</v>
      </c>
      <c r="E10945" s="283">
        <v>854</v>
      </c>
      <c r="F10945" s="283">
        <v>31630</v>
      </c>
      <c r="G10945" s="24">
        <v>100</v>
      </c>
      <c r="H10945" s="24">
        <v>0</v>
      </c>
      <c r="I10945" s="24">
        <v>0</v>
      </c>
      <c r="J10945" s="282">
        <v>15</v>
      </c>
      <c r="K10945" s="282">
        <v>0</v>
      </c>
    </row>
    <row r="10946" spans="1:11" x14ac:dyDescent="0.3">
      <c r="A10946" s="283" t="s">
        <v>2895</v>
      </c>
      <c r="B10946" s="283">
        <v>142</v>
      </c>
      <c r="C10946" s="24" t="str">
        <f t="shared" si="170"/>
        <v>shery142</v>
      </c>
      <c r="D10946" s="283">
        <v>2033</v>
      </c>
      <c r="E10946" s="283">
        <v>863</v>
      </c>
      <c r="F10946" s="283">
        <v>32036</v>
      </c>
      <c r="G10946" s="24">
        <v>100</v>
      </c>
      <c r="H10946" s="24">
        <v>0</v>
      </c>
      <c r="I10946" s="24">
        <v>0</v>
      </c>
      <c r="J10946" s="282">
        <v>15</v>
      </c>
      <c r="K10946" s="282">
        <v>0</v>
      </c>
    </row>
    <row r="10947" spans="1:11" x14ac:dyDescent="0.3">
      <c r="A10947" s="283" t="s">
        <v>2895</v>
      </c>
      <c r="B10947" s="283">
        <v>143</v>
      </c>
      <c r="C10947" s="24" t="str">
        <f t="shared" si="170"/>
        <v>shery143</v>
      </c>
      <c r="D10947" s="283">
        <v>2055</v>
      </c>
      <c r="E10947" s="283">
        <v>873</v>
      </c>
      <c r="F10947" s="283">
        <v>32494</v>
      </c>
      <c r="G10947" s="24">
        <v>100</v>
      </c>
      <c r="H10947" s="24">
        <v>0</v>
      </c>
      <c r="I10947" s="24">
        <v>0</v>
      </c>
      <c r="J10947" s="282">
        <v>15</v>
      </c>
      <c r="K10947" s="282">
        <v>0</v>
      </c>
    </row>
    <row r="10948" spans="1:11" x14ac:dyDescent="0.3">
      <c r="A10948" s="283" t="s">
        <v>2895</v>
      </c>
      <c r="B10948" s="283">
        <v>144</v>
      </c>
      <c r="C10948" s="24" t="str">
        <f t="shared" si="170"/>
        <v>shery144</v>
      </c>
      <c r="D10948" s="283">
        <v>2078</v>
      </c>
      <c r="E10948" s="283">
        <v>882</v>
      </c>
      <c r="F10948" s="283">
        <v>32875</v>
      </c>
      <c r="G10948" s="24">
        <v>100</v>
      </c>
      <c r="H10948" s="24">
        <v>0</v>
      </c>
      <c r="I10948" s="24">
        <v>0</v>
      </c>
      <c r="J10948" s="282">
        <v>15</v>
      </c>
      <c r="K10948" s="282">
        <v>0</v>
      </c>
    </row>
    <row r="10949" spans="1:11" x14ac:dyDescent="0.3">
      <c r="A10949" s="283" t="s">
        <v>2895</v>
      </c>
      <c r="B10949" s="283">
        <v>145</v>
      </c>
      <c r="C10949" s="24" t="str">
        <f t="shared" si="170"/>
        <v>shery145</v>
      </c>
      <c r="D10949" s="283">
        <v>2101</v>
      </c>
      <c r="E10949" s="283">
        <v>892</v>
      </c>
      <c r="F10949" s="283">
        <v>33320</v>
      </c>
      <c r="G10949" s="24">
        <v>100</v>
      </c>
      <c r="H10949" s="24">
        <v>0</v>
      </c>
      <c r="I10949" s="24">
        <v>0</v>
      </c>
      <c r="J10949" s="282">
        <v>15</v>
      </c>
      <c r="K10949" s="282">
        <v>0</v>
      </c>
    </row>
    <row r="10950" spans="1:11" x14ac:dyDescent="0.3">
      <c r="A10950" s="283" t="s">
        <v>2895</v>
      </c>
      <c r="B10950" s="283">
        <v>146</v>
      </c>
      <c r="C10950" s="24" t="str">
        <f t="shared" ref="C10950:C11013" si="171">A10950&amp;B10950</f>
        <v>shery146</v>
      </c>
      <c r="D10950" s="283">
        <v>2124</v>
      </c>
      <c r="E10950" s="283">
        <v>902</v>
      </c>
      <c r="F10950" s="283">
        <v>33747</v>
      </c>
      <c r="G10950" s="24">
        <v>100</v>
      </c>
      <c r="H10950" s="24">
        <v>0</v>
      </c>
      <c r="I10950" s="24">
        <v>0</v>
      </c>
      <c r="J10950" s="282">
        <v>15</v>
      </c>
      <c r="K10950" s="282">
        <v>0</v>
      </c>
    </row>
    <row r="10951" spans="1:11" x14ac:dyDescent="0.3">
      <c r="A10951" s="283" t="s">
        <v>2895</v>
      </c>
      <c r="B10951" s="283">
        <v>147</v>
      </c>
      <c r="C10951" s="24" t="str">
        <f t="shared" si="171"/>
        <v>shery147</v>
      </c>
      <c r="D10951" s="283">
        <v>2147</v>
      </c>
      <c r="E10951" s="283">
        <v>912</v>
      </c>
      <c r="F10951" s="283">
        <v>34183</v>
      </c>
      <c r="G10951" s="24">
        <v>100</v>
      </c>
      <c r="H10951" s="24">
        <v>0</v>
      </c>
      <c r="I10951" s="24">
        <v>0</v>
      </c>
      <c r="J10951" s="282">
        <v>15</v>
      </c>
      <c r="K10951" s="282">
        <v>0</v>
      </c>
    </row>
    <row r="10952" spans="1:11" x14ac:dyDescent="0.3">
      <c r="A10952" s="283" t="s">
        <v>2895</v>
      </c>
      <c r="B10952" s="283">
        <v>148</v>
      </c>
      <c r="C10952" s="24" t="str">
        <f t="shared" si="171"/>
        <v>shery148</v>
      </c>
      <c r="D10952" s="283">
        <v>2171</v>
      </c>
      <c r="E10952" s="283">
        <v>922</v>
      </c>
      <c r="F10952" s="283">
        <v>34583</v>
      </c>
      <c r="G10952" s="24">
        <v>100</v>
      </c>
      <c r="H10952" s="24">
        <v>0</v>
      </c>
      <c r="I10952" s="24">
        <v>0</v>
      </c>
      <c r="J10952" s="282">
        <v>15</v>
      </c>
      <c r="K10952" s="282">
        <v>0</v>
      </c>
    </row>
    <row r="10953" spans="1:11" x14ac:dyDescent="0.3">
      <c r="A10953" s="283" t="s">
        <v>2895</v>
      </c>
      <c r="B10953" s="283">
        <v>149</v>
      </c>
      <c r="C10953" s="24" t="str">
        <f t="shared" si="171"/>
        <v>shery149</v>
      </c>
      <c r="D10953" s="283">
        <v>2194</v>
      </c>
      <c r="E10953" s="283">
        <v>932</v>
      </c>
      <c r="F10953" s="283">
        <v>35050</v>
      </c>
      <c r="G10953" s="24">
        <v>100</v>
      </c>
      <c r="H10953" s="24">
        <v>0</v>
      </c>
      <c r="I10953" s="24">
        <v>0</v>
      </c>
      <c r="J10953" s="282">
        <v>15</v>
      </c>
      <c r="K10953" s="282">
        <v>0</v>
      </c>
    </row>
    <row r="10954" spans="1:11" x14ac:dyDescent="0.3">
      <c r="A10954" s="283" t="s">
        <v>2895</v>
      </c>
      <c r="B10954" s="283">
        <v>150</v>
      </c>
      <c r="C10954" s="24" t="str">
        <f t="shared" si="171"/>
        <v>shery150</v>
      </c>
      <c r="D10954" s="283">
        <v>2218</v>
      </c>
      <c r="E10954" s="283">
        <v>942</v>
      </c>
      <c r="F10954" s="283">
        <v>35460</v>
      </c>
      <c r="G10954" s="24">
        <v>100</v>
      </c>
      <c r="H10954" s="24">
        <v>0</v>
      </c>
      <c r="I10954" s="24">
        <v>0</v>
      </c>
      <c r="J10954" s="282">
        <v>15</v>
      </c>
      <c r="K10954" s="282">
        <v>0</v>
      </c>
    </row>
    <row r="10955" spans="1:11" x14ac:dyDescent="0.3">
      <c r="A10955" s="283" t="s">
        <v>2895</v>
      </c>
      <c r="B10955" s="283">
        <v>151</v>
      </c>
      <c r="C10955" s="24" t="str">
        <f t="shared" si="171"/>
        <v>shery151</v>
      </c>
      <c r="D10955" s="283">
        <v>2243</v>
      </c>
      <c r="E10955" s="283">
        <v>952</v>
      </c>
      <c r="F10955" s="283">
        <v>35917</v>
      </c>
      <c r="G10955" s="24">
        <v>100</v>
      </c>
      <c r="H10955" s="24">
        <v>0</v>
      </c>
      <c r="I10955" s="24">
        <v>0</v>
      </c>
      <c r="J10955" s="282">
        <v>15</v>
      </c>
      <c r="K10955" s="282">
        <v>0</v>
      </c>
    </row>
    <row r="10956" spans="1:11" x14ac:dyDescent="0.3">
      <c r="A10956" s="283" t="s">
        <v>2895</v>
      </c>
      <c r="B10956" s="283">
        <v>152</v>
      </c>
      <c r="C10956" s="24" t="str">
        <f t="shared" si="171"/>
        <v>shery152</v>
      </c>
      <c r="D10956" s="283">
        <v>2267</v>
      </c>
      <c r="E10956" s="283">
        <v>963</v>
      </c>
      <c r="F10956" s="283">
        <v>36337</v>
      </c>
      <c r="G10956" s="24">
        <v>100</v>
      </c>
      <c r="H10956" s="24">
        <v>0</v>
      </c>
      <c r="I10956" s="24">
        <v>0</v>
      </c>
      <c r="J10956" s="282">
        <v>15</v>
      </c>
      <c r="K10956" s="282">
        <v>0</v>
      </c>
    </row>
    <row r="10957" spans="1:11" x14ac:dyDescent="0.3">
      <c r="A10957" s="283" t="s">
        <v>2895</v>
      </c>
      <c r="B10957" s="283">
        <v>153</v>
      </c>
      <c r="C10957" s="24" t="str">
        <f t="shared" si="171"/>
        <v>shery153</v>
      </c>
      <c r="D10957" s="283">
        <v>2292</v>
      </c>
      <c r="E10957" s="283">
        <v>973</v>
      </c>
      <c r="F10957" s="283">
        <v>36827</v>
      </c>
      <c r="G10957" s="24">
        <v>100</v>
      </c>
      <c r="H10957" s="24">
        <v>0</v>
      </c>
      <c r="I10957" s="24">
        <v>0</v>
      </c>
      <c r="J10957" s="282">
        <v>15</v>
      </c>
      <c r="K10957" s="282">
        <v>0</v>
      </c>
    </row>
    <row r="10958" spans="1:11" x14ac:dyDescent="0.3">
      <c r="A10958" s="283" t="s">
        <v>2895</v>
      </c>
      <c r="B10958" s="283">
        <v>154</v>
      </c>
      <c r="C10958" s="24" t="str">
        <f t="shared" si="171"/>
        <v>shery154</v>
      </c>
      <c r="D10958" s="283">
        <v>2317</v>
      </c>
      <c r="E10958" s="283">
        <v>984</v>
      </c>
      <c r="F10958" s="283">
        <v>37257</v>
      </c>
      <c r="G10958" s="24">
        <v>100</v>
      </c>
      <c r="H10958" s="24">
        <v>0</v>
      </c>
      <c r="I10958" s="24">
        <v>0</v>
      </c>
      <c r="J10958" s="282">
        <v>15</v>
      </c>
      <c r="K10958" s="282">
        <v>0</v>
      </c>
    </row>
    <row r="10959" spans="1:11" x14ac:dyDescent="0.3">
      <c r="A10959" s="283" t="s">
        <v>2895</v>
      </c>
      <c r="B10959" s="283">
        <v>155</v>
      </c>
      <c r="C10959" s="24" t="str">
        <f t="shared" si="171"/>
        <v>shery155</v>
      </c>
      <c r="D10959" s="283">
        <v>2342</v>
      </c>
      <c r="E10959" s="283">
        <v>995</v>
      </c>
      <c r="F10959" s="283">
        <v>37736</v>
      </c>
      <c r="G10959" s="24">
        <v>100</v>
      </c>
      <c r="H10959" s="24">
        <v>0</v>
      </c>
      <c r="I10959" s="24">
        <v>0</v>
      </c>
      <c r="J10959" s="282">
        <v>15</v>
      </c>
      <c r="K10959" s="282">
        <v>0</v>
      </c>
    </row>
    <row r="10960" spans="1:11" x14ac:dyDescent="0.3">
      <c r="A10960" s="283" t="s">
        <v>2895</v>
      </c>
      <c r="B10960" s="283">
        <v>156</v>
      </c>
      <c r="C10960" s="24" t="str">
        <f t="shared" si="171"/>
        <v>shery156</v>
      </c>
      <c r="D10960" s="283">
        <v>2368</v>
      </c>
      <c r="E10960" s="283">
        <v>1006</v>
      </c>
      <c r="F10960" s="283">
        <v>38176</v>
      </c>
      <c r="G10960" s="24">
        <v>100</v>
      </c>
      <c r="H10960" s="24">
        <v>0</v>
      </c>
      <c r="I10960" s="24">
        <v>0</v>
      </c>
      <c r="J10960" s="282">
        <v>15</v>
      </c>
      <c r="K10960" s="282">
        <v>0</v>
      </c>
    </row>
    <row r="10961" spans="1:11" x14ac:dyDescent="0.3">
      <c r="A10961" s="283" t="s">
        <v>2895</v>
      </c>
      <c r="B10961" s="283">
        <v>157</v>
      </c>
      <c r="C10961" s="24" t="str">
        <f t="shared" si="171"/>
        <v>shery157</v>
      </c>
      <c r="D10961" s="283">
        <v>2394</v>
      </c>
      <c r="E10961" s="283">
        <v>1017</v>
      </c>
      <c r="F10961" s="283">
        <v>38691</v>
      </c>
      <c r="G10961" s="24">
        <v>100</v>
      </c>
      <c r="H10961" s="24">
        <v>0</v>
      </c>
      <c r="I10961" s="24">
        <v>0</v>
      </c>
      <c r="J10961" s="282">
        <v>15</v>
      </c>
      <c r="K10961" s="282">
        <v>0</v>
      </c>
    </row>
    <row r="10962" spans="1:11" x14ac:dyDescent="0.3">
      <c r="A10962" s="283" t="s">
        <v>2895</v>
      </c>
      <c r="B10962" s="283">
        <v>158</v>
      </c>
      <c r="C10962" s="24" t="str">
        <f t="shared" si="171"/>
        <v>shery158</v>
      </c>
      <c r="D10962" s="283">
        <v>2420</v>
      </c>
      <c r="E10962" s="283">
        <v>1028</v>
      </c>
      <c r="F10962" s="283">
        <v>39141</v>
      </c>
      <c r="G10962" s="24">
        <v>100</v>
      </c>
      <c r="H10962" s="24">
        <v>0</v>
      </c>
      <c r="I10962" s="24">
        <v>0</v>
      </c>
      <c r="J10962" s="282">
        <v>15</v>
      </c>
      <c r="K10962" s="282">
        <v>0</v>
      </c>
    </row>
    <row r="10963" spans="1:11" x14ac:dyDescent="0.3">
      <c r="A10963" s="283" t="s">
        <v>2895</v>
      </c>
      <c r="B10963" s="283">
        <v>159</v>
      </c>
      <c r="C10963" s="24" t="str">
        <f t="shared" si="171"/>
        <v>shery159</v>
      </c>
      <c r="D10963" s="283">
        <v>2446</v>
      </c>
      <c r="E10963" s="283">
        <v>1039</v>
      </c>
      <c r="F10963" s="283">
        <v>39668</v>
      </c>
      <c r="G10963" s="24">
        <v>100</v>
      </c>
      <c r="H10963" s="24">
        <v>0</v>
      </c>
      <c r="I10963" s="24">
        <v>0</v>
      </c>
      <c r="J10963" s="282">
        <v>15</v>
      </c>
      <c r="K10963" s="282">
        <v>0</v>
      </c>
    </row>
    <row r="10964" spans="1:11" x14ac:dyDescent="0.3">
      <c r="A10964" s="283" t="s">
        <v>2895</v>
      </c>
      <c r="B10964" s="283">
        <v>160</v>
      </c>
      <c r="C10964" s="24" t="str">
        <f t="shared" si="171"/>
        <v>shery160</v>
      </c>
      <c r="D10964" s="283">
        <v>2473</v>
      </c>
      <c r="E10964" s="283">
        <v>1050</v>
      </c>
      <c r="F10964" s="283">
        <v>40130</v>
      </c>
      <c r="G10964" s="24">
        <v>100</v>
      </c>
      <c r="H10964" s="24">
        <v>0</v>
      </c>
      <c r="I10964" s="24">
        <v>0</v>
      </c>
      <c r="J10964" s="282">
        <v>15</v>
      </c>
      <c r="K10964" s="282">
        <v>0</v>
      </c>
    </row>
    <row r="10965" spans="1:11" x14ac:dyDescent="0.3">
      <c r="A10965" s="283" t="s">
        <v>2895</v>
      </c>
      <c r="B10965" s="283">
        <v>161</v>
      </c>
      <c r="C10965" s="24" t="str">
        <f t="shared" si="171"/>
        <v>shery161</v>
      </c>
      <c r="D10965" s="283">
        <v>2697</v>
      </c>
      <c r="E10965" s="283">
        <v>1146</v>
      </c>
      <c r="F10965" s="283">
        <v>44354</v>
      </c>
      <c r="G10965" s="24">
        <v>100</v>
      </c>
      <c r="H10965" s="24">
        <v>0</v>
      </c>
      <c r="I10965" s="24">
        <v>0</v>
      </c>
      <c r="J10965" s="282">
        <v>15</v>
      </c>
      <c r="K10965" s="282">
        <v>0</v>
      </c>
    </row>
    <row r="10966" spans="1:11" x14ac:dyDescent="0.3">
      <c r="A10966" s="283" t="s">
        <v>2895</v>
      </c>
      <c r="B10966" s="283">
        <v>162</v>
      </c>
      <c r="C10966" s="24" t="str">
        <f t="shared" si="171"/>
        <v>shery162</v>
      </c>
      <c r="D10966" s="283">
        <v>2727</v>
      </c>
      <c r="E10966" s="283">
        <v>1158</v>
      </c>
      <c r="F10966" s="283">
        <v>44869</v>
      </c>
      <c r="G10966" s="24">
        <v>100</v>
      </c>
      <c r="H10966" s="24">
        <v>0</v>
      </c>
      <c r="I10966" s="24">
        <v>0</v>
      </c>
      <c r="J10966" s="282">
        <v>15</v>
      </c>
      <c r="K10966" s="282">
        <v>0</v>
      </c>
    </row>
    <row r="10967" spans="1:11" x14ac:dyDescent="0.3">
      <c r="A10967" s="283" t="s">
        <v>2895</v>
      </c>
      <c r="B10967" s="283">
        <v>163</v>
      </c>
      <c r="C10967" s="24" t="str">
        <f t="shared" si="171"/>
        <v>shery163</v>
      </c>
      <c r="D10967" s="283">
        <v>2756</v>
      </c>
      <c r="E10967" s="283">
        <v>1171</v>
      </c>
      <c r="F10967" s="283">
        <v>45472</v>
      </c>
      <c r="G10967" s="24">
        <v>100</v>
      </c>
      <c r="H10967" s="24">
        <v>0</v>
      </c>
      <c r="I10967" s="24">
        <v>0</v>
      </c>
      <c r="J10967" s="282">
        <v>15</v>
      </c>
      <c r="K10967" s="282">
        <v>0</v>
      </c>
    </row>
    <row r="10968" spans="1:11" x14ac:dyDescent="0.3">
      <c r="A10968" s="283" t="s">
        <v>2895</v>
      </c>
      <c r="B10968" s="283">
        <v>164</v>
      </c>
      <c r="C10968" s="24" t="str">
        <f t="shared" si="171"/>
        <v>shery164</v>
      </c>
      <c r="D10968" s="283">
        <v>2786</v>
      </c>
      <c r="E10968" s="283">
        <v>1183</v>
      </c>
      <c r="F10968" s="283">
        <v>46000</v>
      </c>
      <c r="G10968" s="24">
        <v>100</v>
      </c>
      <c r="H10968" s="24">
        <v>0</v>
      </c>
      <c r="I10968" s="24">
        <v>0</v>
      </c>
      <c r="J10968" s="282">
        <v>15</v>
      </c>
      <c r="K10968" s="282">
        <v>0</v>
      </c>
    </row>
    <row r="10969" spans="1:11" x14ac:dyDescent="0.3">
      <c r="A10969" s="283" t="s">
        <v>2895</v>
      </c>
      <c r="B10969" s="283">
        <v>165</v>
      </c>
      <c r="C10969" s="24" t="str">
        <f t="shared" si="171"/>
        <v>shery165</v>
      </c>
      <c r="D10969" s="283">
        <v>2816</v>
      </c>
      <c r="E10969" s="283">
        <v>1196</v>
      </c>
      <c r="F10969" s="283">
        <v>46677</v>
      </c>
      <c r="G10969" s="24">
        <v>100</v>
      </c>
      <c r="H10969" s="24">
        <v>0</v>
      </c>
      <c r="I10969" s="24">
        <v>0</v>
      </c>
      <c r="J10969" s="282">
        <v>15</v>
      </c>
      <c r="K10969" s="282">
        <v>0</v>
      </c>
    </row>
    <row r="10970" spans="1:11" x14ac:dyDescent="0.3">
      <c r="A10970" s="283" t="s">
        <v>2895</v>
      </c>
      <c r="B10970" s="283">
        <v>166</v>
      </c>
      <c r="C10970" s="24" t="str">
        <f t="shared" si="171"/>
        <v>shery166</v>
      </c>
      <c r="D10970" s="283">
        <v>2847</v>
      </c>
      <c r="E10970" s="283">
        <v>1209</v>
      </c>
      <c r="F10970" s="283">
        <v>47219</v>
      </c>
      <c r="G10970" s="24">
        <v>100</v>
      </c>
      <c r="H10970" s="24">
        <v>0</v>
      </c>
      <c r="I10970" s="24">
        <v>0</v>
      </c>
      <c r="J10970" s="282">
        <v>15</v>
      </c>
      <c r="K10970" s="282">
        <v>0</v>
      </c>
    </row>
    <row r="10971" spans="1:11" x14ac:dyDescent="0.3">
      <c r="A10971" s="283" t="s">
        <v>2895</v>
      </c>
      <c r="B10971" s="283">
        <v>167</v>
      </c>
      <c r="C10971" s="24" t="str">
        <f t="shared" si="171"/>
        <v>shery167</v>
      </c>
      <c r="D10971" s="283">
        <v>2877</v>
      </c>
      <c r="E10971" s="283">
        <v>1222</v>
      </c>
      <c r="F10971" s="283">
        <v>47767</v>
      </c>
      <c r="G10971" s="24">
        <v>100</v>
      </c>
      <c r="H10971" s="24">
        <v>0</v>
      </c>
      <c r="I10971" s="24">
        <v>0</v>
      </c>
      <c r="J10971" s="282">
        <v>15</v>
      </c>
      <c r="K10971" s="282">
        <v>0</v>
      </c>
    </row>
    <row r="10972" spans="1:11" x14ac:dyDescent="0.3">
      <c r="A10972" s="283" t="s">
        <v>2895</v>
      </c>
      <c r="B10972" s="283">
        <v>168</v>
      </c>
      <c r="C10972" s="24" t="str">
        <f t="shared" si="171"/>
        <v>shery168</v>
      </c>
      <c r="D10972" s="283">
        <v>2909</v>
      </c>
      <c r="E10972" s="283">
        <v>1235</v>
      </c>
      <c r="F10972" s="283">
        <v>48321</v>
      </c>
      <c r="G10972" s="24">
        <v>100</v>
      </c>
      <c r="H10972" s="24">
        <v>0</v>
      </c>
      <c r="I10972" s="24">
        <v>0</v>
      </c>
      <c r="J10972" s="282">
        <v>15</v>
      </c>
      <c r="K10972" s="282">
        <v>0</v>
      </c>
    </row>
    <row r="10973" spans="1:11" x14ac:dyDescent="0.3">
      <c r="A10973" s="283" t="s">
        <v>2895</v>
      </c>
      <c r="B10973" s="283">
        <v>169</v>
      </c>
      <c r="C10973" s="24" t="str">
        <f t="shared" si="171"/>
        <v>shery169</v>
      </c>
      <c r="D10973" s="283">
        <v>2940</v>
      </c>
      <c r="E10973" s="283">
        <v>1249</v>
      </c>
      <c r="F10973" s="283">
        <v>49030</v>
      </c>
      <c r="G10973" s="24">
        <v>100</v>
      </c>
      <c r="H10973" s="24">
        <v>0</v>
      </c>
      <c r="I10973" s="24">
        <v>0</v>
      </c>
      <c r="J10973" s="282">
        <v>15</v>
      </c>
      <c r="K10973" s="282">
        <v>0</v>
      </c>
    </row>
    <row r="10974" spans="1:11" x14ac:dyDescent="0.3">
      <c r="A10974" s="283" t="s">
        <v>2895</v>
      </c>
      <c r="B10974" s="283">
        <v>170</v>
      </c>
      <c r="C10974" s="24" t="str">
        <f t="shared" si="171"/>
        <v>shery170</v>
      </c>
      <c r="D10974" s="283">
        <v>2972</v>
      </c>
      <c r="E10974" s="283">
        <v>1262</v>
      </c>
      <c r="F10974" s="283">
        <v>49599</v>
      </c>
      <c r="G10974" s="24">
        <v>100</v>
      </c>
      <c r="H10974" s="24">
        <v>0</v>
      </c>
      <c r="I10974" s="24">
        <v>0</v>
      </c>
      <c r="J10974" s="282">
        <v>15</v>
      </c>
      <c r="K10974" s="282">
        <v>0</v>
      </c>
    </row>
    <row r="10975" spans="1:11" x14ac:dyDescent="0.3">
      <c r="A10975" s="283" t="s">
        <v>2895</v>
      </c>
      <c r="B10975" s="283">
        <v>171</v>
      </c>
      <c r="C10975" s="24" t="str">
        <f t="shared" si="171"/>
        <v>shery171</v>
      </c>
      <c r="D10975" s="283">
        <v>3004</v>
      </c>
      <c r="E10975" s="283">
        <v>1276</v>
      </c>
      <c r="F10975" s="283">
        <v>50173</v>
      </c>
      <c r="G10975" s="24">
        <v>100</v>
      </c>
      <c r="H10975" s="24">
        <v>0</v>
      </c>
      <c r="I10975" s="24">
        <v>0</v>
      </c>
      <c r="J10975" s="282">
        <v>15</v>
      </c>
      <c r="K10975" s="282">
        <v>0</v>
      </c>
    </row>
    <row r="10976" spans="1:11" x14ac:dyDescent="0.3">
      <c r="A10976" s="283" t="s">
        <v>2895</v>
      </c>
      <c r="B10976" s="283">
        <v>172</v>
      </c>
      <c r="C10976" s="24" t="str">
        <f t="shared" si="171"/>
        <v>shery172</v>
      </c>
      <c r="D10976" s="283">
        <v>3036</v>
      </c>
      <c r="E10976" s="283">
        <v>1290</v>
      </c>
      <c r="F10976" s="283">
        <v>50754</v>
      </c>
      <c r="G10976" s="24">
        <v>100</v>
      </c>
      <c r="H10976" s="24">
        <v>0</v>
      </c>
      <c r="I10976" s="24">
        <v>0</v>
      </c>
      <c r="J10976" s="282">
        <v>15</v>
      </c>
      <c r="K10976" s="282">
        <v>0</v>
      </c>
    </row>
    <row r="10977" spans="1:11" x14ac:dyDescent="0.3">
      <c r="A10977" s="283" t="s">
        <v>2895</v>
      </c>
      <c r="B10977" s="283">
        <v>173</v>
      </c>
      <c r="C10977" s="24" t="str">
        <f t="shared" si="171"/>
        <v>shery173</v>
      </c>
      <c r="D10977" s="283">
        <v>3069</v>
      </c>
      <c r="E10977" s="283">
        <v>1303</v>
      </c>
      <c r="F10977" s="283">
        <v>51498</v>
      </c>
      <c r="G10977" s="24">
        <v>100</v>
      </c>
      <c r="H10977" s="24">
        <v>0</v>
      </c>
      <c r="I10977" s="24">
        <v>0</v>
      </c>
      <c r="J10977" s="282">
        <v>15</v>
      </c>
      <c r="K10977" s="282">
        <v>0</v>
      </c>
    </row>
    <row r="10978" spans="1:11" x14ac:dyDescent="0.3">
      <c r="A10978" s="283" t="s">
        <v>2895</v>
      </c>
      <c r="B10978" s="283">
        <v>174</v>
      </c>
      <c r="C10978" s="24" t="str">
        <f t="shared" si="171"/>
        <v>shery174</v>
      </c>
      <c r="D10978" s="283">
        <v>3102</v>
      </c>
      <c r="E10978" s="283">
        <v>1317</v>
      </c>
      <c r="F10978" s="283">
        <v>52094</v>
      </c>
      <c r="G10978" s="24">
        <v>100</v>
      </c>
      <c r="H10978" s="24">
        <v>0</v>
      </c>
      <c r="I10978" s="24">
        <v>0</v>
      </c>
      <c r="J10978" s="282">
        <v>15</v>
      </c>
      <c r="K10978" s="282">
        <v>0</v>
      </c>
    </row>
    <row r="10979" spans="1:11" x14ac:dyDescent="0.3">
      <c r="A10979" s="283" t="s">
        <v>2895</v>
      </c>
      <c r="B10979" s="283">
        <v>175</v>
      </c>
      <c r="C10979" s="24" t="str">
        <f t="shared" si="171"/>
        <v>shery175</v>
      </c>
      <c r="D10979" s="283">
        <v>3135</v>
      </c>
      <c r="E10979" s="283">
        <v>1332</v>
      </c>
      <c r="F10979" s="283">
        <v>52696</v>
      </c>
      <c r="G10979" s="24">
        <v>100</v>
      </c>
      <c r="H10979" s="24">
        <v>0</v>
      </c>
      <c r="I10979" s="24">
        <v>0</v>
      </c>
      <c r="J10979" s="282">
        <v>15</v>
      </c>
      <c r="K10979" s="282">
        <v>0</v>
      </c>
    </row>
    <row r="10980" spans="1:11" x14ac:dyDescent="0.3">
      <c r="A10980" s="283" t="s">
        <v>2895</v>
      </c>
      <c r="B10980" s="283">
        <v>176</v>
      </c>
      <c r="C10980" s="24" t="str">
        <f t="shared" si="171"/>
        <v>shery176</v>
      </c>
      <c r="D10980" s="283">
        <v>3169</v>
      </c>
      <c r="E10980" s="283">
        <v>1346</v>
      </c>
      <c r="F10980" s="283">
        <v>53305</v>
      </c>
      <c r="G10980" s="24">
        <v>100</v>
      </c>
      <c r="H10980" s="24">
        <v>0</v>
      </c>
      <c r="I10980" s="24">
        <v>0</v>
      </c>
      <c r="J10980" s="282">
        <v>15</v>
      </c>
      <c r="K10980" s="282">
        <v>0</v>
      </c>
    </row>
    <row r="10981" spans="1:11" x14ac:dyDescent="0.3">
      <c r="A10981" s="283" t="s">
        <v>2895</v>
      </c>
      <c r="B10981" s="283">
        <v>177</v>
      </c>
      <c r="C10981" s="24" t="str">
        <f t="shared" si="171"/>
        <v>shery177</v>
      </c>
      <c r="D10981" s="283">
        <v>3203</v>
      </c>
      <c r="E10981" s="283">
        <v>1360</v>
      </c>
      <c r="F10981" s="283">
        <v>54086</v>
      </c>
      <c r="G10981" s="24">
        <v>100</v>
      </c>
      <c r="H10981" s="24">
        <v>0</v>
      </c>
      <c r="I10981" s="24">
        <v>0</v>
      </c>
      <c r="J10981" s="282">
        <v>15</v>
      </c>
      <c r="K10981" s="282">
        <v>0</v>
      </c>
    </row>
    <row r="10982" spans="1:11" x14ac:dyDescent="0.3">
      <c r="A10982" s="283" t="s">
        <v>2895</v>
      </c>
      <c r="B10982" s="283">
        <v>178</v>
      </c>
      <c r="C10982" s="24" t="str">
        <f t="shared" si="171"/>
        <v>shery178</v>
      </c>
      <c r="D10982" s="283">
        <v>3237</v>
      </c>
      <c r="E10982" s="283">
        <v>1375</v>
      </c>
      <c r="F10982" s="283">
        <v>54711</v>
      </c>
      <c r="G10982" s="24">
        <v>100</v>
      </c>
      <c r="H10982" s="24">
        <v>0</v>
      </c>
      <c r="I10982" s="24">
        <v>0</v>
      </c>
      <c r="J10982" s="282">
        <v>15</v>
      </c>
      <c r="K10982" s="282">
        <v>0</v>
      </c>
    </row>
    <row r="10983" spans="1:11" x14ac:dyDescent="0.3">
      <c r="A10983" s="283" t="s">
        <v>2895</v>
      </c>
      <c r="B10983" s="283">
        <v>179</v>
      </c>
      <c r="C10983" s="24" t="str">
        <f t="shared" si="171"/>
        <v>shery179</v>
      </c>
      <c r="D10983" s="283">
        <v>3272</v>
      </c>
      <c r="E10983" s="283">
        <v>1390</v>
      </c>
      <c r="F10983" s="283">
        <v>55342</v>
      </c>
      <c r="G10983" s="24">
        <v>100</v>
      </c>
      <c r="H10983" s="24">
        <v>0</v>
      </c>
      <c r="I10983" s="24">
        <v>0</v>
      </c>
      <c r="J10983" s="282">
        <v>15</v>
      </c>
      <c r="K10983" s="282">
        <v>0</v>
      </c>
    </row>
    <row r="10984" spans="1:11" x14ac:dyDescent="0.3">
      <c r="A10984" s="283" t="s">
        <v>2895</v>
      </c>
      <c r="B10984" s="283">
        <v>180</v>
      </c>
      <c r="C10984" s="24" t="str">
        <f t="shared" si="171"/>
        <v>shery180</v>
      </c>
      <c r="D10984" s="283">
        <v>3307</v>
      </c>
      <c r="E10984" s="283">
        <v>1405</v>
      </c>
      <c r="F10984" s="283">
        <v>55980</v>
      </c>
      <c r="G10984" s="24">
        <v>100</v>
      </c>
      <c r="H10984" s="24">
        <v>0</v>
      </c>
      <c r="I10984" s="24">
        <v>0</v>
      </c>
      <c r="J10984" s="282">
        <v>15</v>
      </c>
      <c r="K10984" s="282">
        <v>0</v>
      </c>
    </row>
    <row r="10985" spans="1:11" x14ac:dyDescent="0.3">
      <c r="A10985" s="283" t="s">
        <v>2895</v>
      </c>
      <c r="B10985" s="283">
        <v>181</v>
      </c>
      <c r="C10985" s="24" t="str">
        <f t="shared" si="171"/>
        <v>shery181</v>
      </c>
      <c r="D10985" s="283">
        <v>3607</v>
      </c>
      <c r="E10985" s="283">
        <v>1532</v>
      </c>
      <c r="F10985" s="283">
        <v>61987</v>
      </c>
      <c r="G10985" s="24">
        <v>100</v>
      </c>
      <c r="H10985" s="24">
        <v>0</v>
      </c>
      <c r="I10985" s="24">
        <v>0</v>
      </c>
      <c r="J10985" s="282">
        <v>15</v>
      </c>
      <c r="K10985" s="282">
        <v>0</v>
      </c>
    </row>
    <row r="10986" spans="1:11" x14ac:dyDescent="0.3">
      <c r="A10986" s="283" t="s">
        <v>2895</v>
      </c>
      <c r="B10986" s="283">
        <v>182</v>
      </c>
      <c r="C10986" s="24" t="str">
        <f t="shared" si="171"/>
        <v>shery182</v>
      </c>
      <c r="D10986" s="283">
        <v>3646</v>
      </c>
      <c r="E10986" s="283">
        <v>1549</v>
      </c>
      <c r="F10986" s="283">
        <v>62701</v>
      </c>
      <c r="G10986" s="24">
        <v>100</v>
      </c>
      <c r="H10986" s="24">
        <v>0</v>
      </c>
      <c r="I10986" s="24">
        <v>0</v>
      </c>
      <c r="J10986" s="282">
        <v>15</v>
      </c>
      <c r="K10986" s="282">
        <v>0</v>
      </c>
    </row>
    <row r="10987" spans="1:11" x14ac:dyDescent="0.3">
      <c r="A10987" s="283" t="s">
        <v>2895</v>
      </c>
      <c r="B10987" s="283">
        <v>183</v>
      </c>
      <c r="C10987" s="24" t="str">
        <f t="shared" si="171"/>
        <v>shery183</v>
      </c>
      <c r="D10987" s="283">
        <v>3685</v>
      </c>
      <c r="E10987" s="283">
        <v>1565</v>
      </c>
      <c r="F10987" s="283">
        <v>63424</v>
      </c>
      <c r="G10987" s="24">
        <v>100</v>
      </c>
      <c r="H10987" s="24">
        <v>0</v>
      </c>
      <c r="I10987" s="24">
        <v>0</v>
      </c>
      <c r="J10987" s="282">
        <v>15</v>
      </c>
      <c r="K10987" s="282">
        <v>0</v>
      </c>
    </row>
    <row r="10988" spans="1:11" x14ac:dyDescent="0.3">
      <c r="A10988" s="283" t="s">
        <v>2895</v>
      </c>
      <c r="B10988" s="283">
        <v>184</v>
      </c>
      <c r="C10988" s="24" t="str">
        <f t="shared" si="171"/>
        <v>shery184</v>
      </c>
      <c r="D10988" s="283">
        <v>3724</v>
      </c>
      <c r="E10988" s="283">
        <v>1582</v>
      </c>
      <c r="F10988" s="283">
        <v>64154</v>
      </c>
      <c r="G10988" s="24">
        <v>100</v>
      </c>
      <c r="H10988" s="24">
        <v>0</v>
      </c>
      <c r="I10988" s="24">
        <v>0</v>
      </c>
      <c r="J10988" s="282">
        <v>15</v>
      </c>
      <c r="K10988" s="282">
        <v>0</v>
      </c>
    </row>
    <row r="10989" spans="1:11" x14ac:dyDescent="0.3">
      <c r="A10989" s="283" t="s">
        <v>2895</v>
      </c>
      <c r="B10989" s="283">
        <v>185</v>
      </c>
      <c r="C10989" s="24" t="str">
        <f t="shared" si="171"/>
        <v>shery185</v>
      </c>
      <c r="D10989" s="283">
        <v>3764</v>
      </c>
      <c r="E10989" s="283">
        <v>1599</v>
      </c>
      <c r="F10989" s="283">
        <v>65094</v>
      </c>
      <c r="G10989" s="24">
        <v>100</v>
      </c>
      <c r="H10989" s="24">
        <v>0</v>
      </c>
      <c r="I10989" s="24">
        <v>0</v>
      </c>
      <c r="J10989" s="282">
        <v>15</v>
      </c>
      <c r="K10989" s="282">
        <v>0</v>
      </c>
    </row>
    <row r="10990" spans="1:11" x14ac:dyDescent="0.3">
      <c r="A10990" s="283" t="s">
        <v>2895</v>
      </c>
      <c r="B10990" s="283">
        <v>186</v>
      </c>
      <c r="C10990" s="24" t="str">
        <f t="shared" si="171"/>
        <v>shery186</v>
      </c>
      <c r="D10990" s="283">
        <v>3804</v>
      </c>
      <c r="E10990" s="283">
        <v>1616</v>
      </c>
      <c r="F10990" s="283">
        <v>65843</v>
      </c>
      <c r="G10990" s="24">
        <v>100</v>
      </c>
      <c r="H10990" s="24">
        <v>0</v>
      </c>
      <c r="I10990" s="24">
        <v>0</v>
      </c>
      <c r="J10990" s="282">
        <v>15</v>
      </c>
      <c r="K10990" s="282">
        <v>0</v>
      </c>
    </row>
    <row r="10991" spans="1:11" x14ac:dyDescent="0.3">
      <c r="A10991" s="283" t="s">
        <v>2895</v>
      </c>
      <c r="B10991" s="283">
        <v>187</v>
      </c>
      <c r="C10991" s="24" t="str">
        <f t="shared" si="171"/>
        <v>shery187</v>
      </c>
      <c r="D10991" s="283">
        <v>3845</v>
      </c>
      <c r="E10991" s="283">
        <v>1633</v>
      </c>
      <c r="F10991" s="283">
        <v>66600</v>
      </c>
      <c r="G10991" s="24">
        <v>100</v>
      </c>
      <c r="H10991" s="24">
        <v>0</v>
      </c>
      <c r="I10991" s="24">
        <v>0</v>
      </c>
      <c r="J10991" s="282">
        <v>15</v>
      </c>
      <c r="K10991" s="282">
        <v>0</v>
      </c>
    </row>
    <row r="10992" spans="1:11" x14ac:dyDescent="0.3">
      <c r="A10992" s="283" t="s">
        <v>2895</v>
      </c>
      <c r="B10992" s="283">
        <v>188</v>
      </c>
      <c r="C10992" s="24" t="str">
        <f t="shared" si="171"/>
        <v>shery188</v>
      </c>
      <c r="D10992" s="283">
        <v>3886</v>
      </c>
      <c r="E10992" s="283">
        <v>1650</v>
      </c>
      <c r="F10992" s="283">
        <v>67366</v>
      </c>
      <c r="G10992" s="24">
        <v>100</v>
      </c>
      <c r="H10992" s="24">
        <v>0</v>
      </c>
      <c r="I10992" s="24">
        <v>0</v>
      </c>
      <c r="J10992" s="282">
        <v>15</v>
      </c>
      <c r="K10992" s="282">
        <v>0</v>
      </c>
    </row>
    <row r="10993" spans="1:11" x14ac:dyDescent="0.3">
      <c r="A10993" s="283" t="s">
        <v>2895</v>
      </c>
      <c r="B10993" s="283">
        <v>189</v>
      </c>
      <c r="C10993" s="24" t="str">
        <f t="shared" si="171"/>
        <v>shery189</v>
      </c>
      <c r="D10993" s="283">
        <v>3927</v>
      </c>
      <c r="E10993" s="283">
        <v>1668</v>
      </c>
      <c r="F10993" s="283">
        <v>68280</v>
      </c>
      <c r="G10993" s="24">
        <v>100</v>
      </c>
      <c r="H10993" s="24">
        <v>0</v>
      </c>
      <c r="I10993" s="24">
        <v>0</v>
      </c>
      <c r="J10993" s="282">
        <v>15</v>
      </c>
      <c r="K10993" s="282">
        <v>0</v>
      </c>
    </row>
    <row r="10994" spans="1:11" x14ac:dyDescent="0.3">
      <c r="A10994" s="283" t="s">
        <v>2895</v>
      </c>
      <c r="B10994" s="283">
        <v>190</v>
      </c>
      <c r="C10994" s="24" t="str">
        <f t="shared" si="171"/>
        <v>shery190</v>
      </c>
      <c r="D10994" s="283">
        <v>3969</v>
      </c>
      <c r="E10994" s="283">
        <v>1686</v>
      </c>
      <c r="F10994" s="283">
        <v>69065</v>
      </c>
      <c r="G10994" s="24">
        <v>100</v>
      </c>
      <c r="H10994" s="24">
        <v>0</v>
      </c>
      <c r="I10994" s="24">
        <v>0</v>
      </c>
      <c r="J10994" s="282">
        <v>15</v>
      </c>
      <c r="K10994" s="282">
        <v>0</v>
      </c>
    </row>
    <row r="10995" spans="1:11" x14ac:dyDescent="0.3">
      <c r="A10995" s="283" t="s">
        <v>2895</v>
      </c>
      <c r="B10995" s="283">
        <v>191</v>
      </c>
      <c r="C10995" s="24" t="str">
        <f t="shared" si="171"/>
        <v>shery191</v>
      </c>
      <c r="D10995" s="283">
        <v>4011</v>
      </c>
      <c r="E10995" s="283">
        <v>1704</v>
      </c>
      <c r="F10995" s="283">
        <v>69858</v>
      </c>
      <c r="G10995" s="24">
        <v>100</v>
      </c>
      <c r="H10995" s="24">
        <v>0</v>
      </c>
      <c r="I10995" s="24">
        <v>0</v>
      </c>
      <c r="J10995" s="282">
        <v>15</v>
      </c>
      <c r="K10995" s="282">
        <v>0</v>
      </c>
    </row>
    <row r="10996" spans="1:11" x14ac:dyDescent="0.3">
      <c r="A10996" s="283" t="s">
        <v>2895</v>
      </c>
      <c r="B10996" s="283">
        <v>192</v>
      </c>
      <c r="C10996" s="24" t="str">
        <f t="shared" si="171"/>
        <v>shery192</v>
      </c>
      <c r="D10996" s="283">
        <v>4054</v>
      </c>
      <c r="E10996" s="283">
        <v>1722</v>
      </c>
      <c r="F10996" s="283">
        <v>70659</v>
      </c>
      <c r="G10996" s="24">
        <v>100</v>
      </c>
      <c r="H10996" s="24">
        <v>0</v>
      </c>
      <c r="I10996" s="24">
        <v>0</v>
      </c>
      <c r="J10996" s="282">
        <v>15</v>
      </c>
      <c r="K10996" s="282">
        <v>0</v>
      </c>
    </row>
    <row r="10997" spans="1:11" x14ac:dyDescent="0.3">
      <c r="A10997" s="283" t="s">
        <v>2895</v>
      </c>
      <c r="B10997" s="283">
        <v>193</v>
      </c>
      <c r="C10997" s="24" t="str">
        <f t="shared" si="171"/>
        <v>shery193</v>
      </c>
      <c r="D10997" s="283">
        <v>4097</v>
      </c>
      <c r="E10997" s="283">
        <v>1740</v>
      </c>
      <c r="F10997" s="283">
        <v>71691</v>
      </c>
      <c r="G10997" s="24">
        <v>100</v>
      </c>
      <c r="H10997" s="24">
        <v>0</v>
      </c>
      <c r="I10997" s="24">
        <v>0</v>
      </c>
      <c r="J10997" s="282">
        <v>15</v>
      </c>
      <c r="K10997" s="282">
        <v>0</v>
      </c>
    </row>
    <row r="10998" spans="1:11" x14ac:dyDescent="0.3">
      <c r="A10998" s="283" t="s">
        <v>2895</v>
      </c>
      <c r="B10998" s="283">
        <v>194</v>
      </c>
      <c r="C10998" s="24" t="str">
        <f t="shared" si="171"/>
        <v>shery194</v>
      </c>
      <c r="D10998" s="283">
        <v>4140</v>
      </c>
      <c r="E10998" s="283">
        <v>1759</v>
      </c>
      <c r="F10998" s="283">
        <v>72513</v>
      </c>
      <c r="G10998" s="24">
        <v>100</v>
      </c>
      <c r="H10998" s="24">
        <v>0</v>
      </c>
      <c r="I10998" s="24">
        <v>0</v>
      </c>
      <c r="J10998" s="282">
        <v>15</v>
      </c>
      <c r="K10998" s="282">
        <v>0</v>
      </c>
    </row>
    <row r="10999" spans="1:11" x14ac:dyDescent="0.3">
      <c r="A10999" s="283" t="s">
        <v>2895</v>
      </c>
      <c r="B10999" s="283">
        <v>195</v>
      </c>
      <c r="C10999" s="24" t="str">
        <f t="shared" si="171"/>
        <v>shery195</v>
      </c>
      <c r="D10999" s="283">
        <v>4184</v>
      </c>
      <c r="E10999" s="283">
        <v>1777</v>
      </c>
      <c r="F10999" s="283">
        <v>73344</v>
      </c>
      <c r="G10999" s="24">
        <v>100</v>
      </c>
      <c r="H10999" s="24">
        <v>0</v>
      </c>
      <c r="I10999" s="24">
        <v>0</v>
      </c>
      <c r="J10999" s="282">
        <v>15</v>
      </c>
      <c r="K10999" s="282">
        <v>0</v>
      </c>
    </row>
    <row r="11000" spans="1:11" x14ac:dyDescent="0.3">
      <c r="A11000" s="283" t="s">
        <v>2895</v>
      </c>
      <c r="B11000" s="283">
        <v>196</v>
      </c>
      <c r="C11000" s="24" t="str">
        <f t="shared" si="171"/>
        <v>shery196</v>
      </c>
      <c r="D11000" s="283">
        <v>4229</v>
      </c>
      <c r="E11000" s="283">
        <v>1796</v>
      </c>
      <c r="F11000" s="283">
        <v>74184</v>
      </c>
      <c r="G11000" s="24">
        <v>100</v>
      </c>
      <c r="H11000" s="24">
        <v>0</v>
      </c>
      <c r="I11000" s="24">
        <v>0</v>
      </c>
      <c r="J11000" s="282">
        <v>15</v>
      </c>
      <c r="K11000" s="282">
        <v>0</v>
      </c>
    </row>
    <row r="11001" spans="1:11" x14ac:dyDescent="0.3">
      <c r="A11001" s="283" t="s">
        <v>2895</v>
      </c>
      <c r="B11001" s="283">
        <v>197</v>
      </c>
      <c r="C11001" s="24" t="str">
        <f t="shared" si="171"/>
        <v>shery197</v>
      </c>
      <c r="D11001" s="283">
        <v>4273</v>
      </c>
      <c r="E11001" s="283">
        <v>1815</v>
      </c>
      <c r="F11001" s="283">
        <v>75265</v>
      </c>
      <c r="G11001" s="24">
        <v>100</v>
      </c>
      <c r="H11001" s="24">
        <v>0</v>
      </c>
      <c r="I11001" s="24">
        <v>0</v>
      </c>
      <c r="J11001" s="282">
        <v>15</v>
      </c>
      <c r="K11001" s="282">
        <v>0</v>
      </c>
    </row>
    <row r="11002" spans="1:11" x14ac:dyDescent="0.3">
      <c r="A11002" s="283" t="s">
        <v>2895</v>
      </c>
      <c r="B11002" s="283">
        <v>198</v>
      </c>
      <c r="C11002" s="24" t="str">
        <f t="shared" si="171"/>
        <v>shery198</v>
      </c>
      <c r="D11002" s="283">
        <v>4319</v>
      </c>
      <c r="E11002" s="283">
        <v>1834</v>
      </c>
      <c r="F11002" s="283">
        <v>76126</v>
      </c>
      <c r="G11002" s="24">
        <v>100</v>
      </c>
      <c r="H11002" s="24">
        <v>0</v>
      </c>
      <c r="I11002" s="24">
        <v>0</v>
      </c>
      <c r="J11002" s="282">
        <v>15</v>
      </c>
      <c r="K11002" s="282">
        <v>0</v>
      </c>
    </row>
    <row r="11003" spans="1:11" x14ac:dyDescent="0.3">
      <c r="A11003" s="283" t="s">
        <v>2895</v>
      </c>
      <c r="B11003" s="283">
        <v>199</v>
      </c>
      <c r="C11003" s="24" t="str">
        <f t="shared" si="171"/>
        <v>shery199</v>
      </c>
      <c r="D11003" s="283">
        <v>4364</v>
      </c>
      <c r="E11003" s="283">
        <v>1854</v>
      </c>
      <c r="F11003" s="283">
        <v>76997</v>
      </c>
      <c r="G11003" s="24">
        <v>100</v>
      </c>
      <c r="H11003" s="24">
        <v>0</v>
      </c>
      <c r="I11003" s="24">
        <v>0</v>
      </c>
      <c r="J11003" s="282">
        <v>15</v>
      </c>
      <c r="K11003" s="282">
        <v>0</v>
      </c>
    </row>
    <row r="11004" spans="1:11" x14ac:dyDescent="0.3">
      <c r="A11004" s="283" t="s">
        <v>2895</v>
      </c>
      <c r="B11004" s="283">
        <v>200</v>
      </c>
      <c r="C11004" s="24" t="str">
        <f t="shared" si="171"/>
        <v>shery200</v>
      </c>
      <c r="D11004" s="283">
        <v>4411</v>
      </c>
      <c r="E11004" s="283">
        <v>1873</v>
      </c>
      <c r="F11004" s="283">
        <v>77877</v>
      </c>
      <c r="G11004" s="24">
        <v>100</v>
      </c>
      <c r="H11004" s="24">
        <v>0</v>
      </c>
      <c r="I11004" s="24">
        <v>0</v>
      </c>
      <c r="J11004" s="282">
        <v>15</v>
      </c>
      <c r="K11004" s="282">
        <v>0</v>
      </c>
    </row>
    <row r="11005" spans="1:11" x14ac:dyDescent="0.3">
      <c r="A11005" s="283" t="s">
        <v>2895</v>
      </c>
      <c r="B11005" s="283">
        <v>201</v>
      </c>
      <c r="C11005" s="24" t="str">
        <f t="shared" si="171"/>
        <v>shery201</v>
      </c>
      <c r="D11005" s="283">
        <v>4810</v>
      </c>
      <c r="E11005" s="283">
        <v>2043</v>
      </c>
      <c r="F11005" s="283">
        <v>86021</v>
      </c>
      <c r="G11005" s="24">
        <v>100</v>
      </c>
      <c r="H11005" s="24">
        <v>0</v>
      </c>
      <c r="I11005" s="24">
        <v>0</v>
      </c>
      <c r="J11005" s="282">
        <v>15</v>
      </c>
      <c r="K11005" s="282">
        <v>0</v>
      </c>
    </row>
    <row r="11006" spans="1:11" x14ac:dyDescent="0.3">
      <c r="A11006" s="283" t="s">
        <v>2895</v>
      </c>
      <c r="B11006" s="283">
        <v>202</v>
      </c>
      <c r="C11006" s="24" t="str">
        <f t="shared" si="171"/>
        <v>shery202</v>
      </c>
      <c r="D11006" s="283">
        <v>4861</v>
      </c>
      <c r="E11006" s="283">
        <v>2065</v>
      </c>
      <c r="F11006" s="283">
        <v>87093</v>
      </c>
      <c r="G11006" s="24">
        <v>100</v>
      </c>
      <c r="H11006" s="24">
        <v>0</v>
      </c>
      <c r="I11006" s="24">
        <v>0</v>
      </c>
      <c r="J11006" s="282">
        <v>15</v>
      </c>
      <c r="K11006" s="282">
        <v>0</v>
      </c>
    </row>
    <row r="11007" spans="1:11" x14ac:dyDescent="0.3">
      <c r="A11007" s="283" t="s">
        <v>2895</v>
      </c>
      <c r="B11007" s="283">
        <v>203</v>
      </c>
      <c r="C11007" s="24" t="str">
        <f t="shared" si="171"/>
        <v>shery203</v>
      </c>
      <c r="D11007" s="283">
        <v>4912</v>
      </c>
      <c r="E11007" s="283">
        <v>2087</v>
      </c>
      <c r="F11007" s="283">
        <v>88148</v>
      </c>
      <c r="G11007" s="24">
        <v>100</v>
      </c>
      <c r="H11007" s="24">
        <v>0</v>
      </c>
      <c r="I11007" s="24">
        <v>0</v>
      </c>
      <c r="J11007" s="282">
        <v>15</v>
      </c>
      <c r="K11007" s="282">
        <v>0</v>
      </c>
    </row>
    <row r="11008" spans="1:11" x14ac:dyDescent="0.3">
      <c r="A11008" s="283" t="s">
        <v>2895</v>
      </c>
      <c r="B11008" s="283">
        <v>204</v>
      </c>
      <c r="C11008" s="24" t="str">
        <f t="shared" si="171"/>
        <v>shery204</v>
      </c>
      <c r="D11008" s="283">
        <v>4964</v>
      </c>
      <c r="E11008" s="283">
        <v>2109</v>
      </c>
      <c r="F11008" s="283">
        <v>89215</v>
      </c>
      <c r="G11008" s="24">
        <v>100</v>
      </c>
      <c r="H11008" s="24">
        <v>0</v>
      </c>
      <c r="I11008" s="24">
        <v>0</v>
      </c>
      <c r="J11008" s="282">
        <v>15</v>
      </c>
      <c r="K11008" s="282">
        <v>0</v>
      </c>
    </row>
    <row r="11009" spans="1:11" x14ac:dyDescent="0.3">
      <c r="A11009" s="283" t="s">
        <v>2895</v>
      </c>
      <c r="B11009" s="283">
        <v>205</v>
      </c>
      <c r="C11009" s="24" t="str">
        <f t="shared" si="171"/>
        <v>shery205</v>
      </c>
      <c r="D11009" s="283">
        <v>5016</v>
      </c>
      <c r="E11009" s="283">
        <v>2131</v>
      </c>
      <c r="F11009" s="283">
        <v>90664</v>
      </c>
      <c r="G11009" s="24">
        <v>100</v>
      </c>
      <c r="H11009" s="24">
        <v>0</v>
      </c>
      <c r="I11009" s="24">
        <v>0</v>
      </c>
      <c r="J11009" s="282">
        <v>15</v>
      </c>
      <c r="K11009" s="282">
        <v>0</v>
      </c>
    </row>
    <row r="11010" spans="1:11" x14ac:dyDescent="0.3">
      <c r="A11010" s="283" t="s">
        <v>2895</v>
      </c>
      <c r="B11010" s="283">
        <v>206</v>
      </c>
      <c r="C11010" s="24" t="str">
        <f t="shared" si="171"/>
        <v>shery206</v>
      </c>
      <c r="D11010" s="283">
        <v>5069</v>
      </c>
      <c r="E11010" s="283">
        <v>2153</v>
      </c>
      <c r="F11010" s="283">
        <v>91854</v>
      </c>
      <c r="G11010" s="24">
        <v>100</v>
      </c>
      <c r="H11010" s="24">
        <v>0</v>
      </c>
      <c r="I11010" s="24">
        <v>0</v>
      </c>
      <c r="J11010" s="282">
        <v>15</v>
      </c>
      <c r="K11010" s="282">
        <v>0</v>
      </c>
    </row>
    <row r="11011" spans="1:11" x14ac:dyDescent="0.3">
      <c r="A11011" s="283" t="s">
        <v>2895</v>
      </c>
      <c r="B11011" s="283">
        <v>207</v>
      </c>
      <c r="C11011" s="24" t="str">
        <f t="shared" si="171"/>
        <v>shery207</v>
      </c>
      <c r="D11011" s="283">
        <v>5123</v>
      </c>
      <c r="E11011" s="283">
        <v>2176</v>
      </c>
      <c r="F11011" s="283">
        <v>93060</v>
      </c>
      <c r="G11011" s="24">
        <v>100</v>
      </c>
      <c r="H11011" s="24">
        <v>0</v>
      </c>
      <c r="I11011" s="24">
        <v>0</v>
      </c>
      <c r="J11011" s="282">
        <v>15</v>
      </c>
      <c r="K11011" s="282">
        <v>0</v>
      </c>
    </row>
    <row r="11012" spans="1:11" x14ac:dyDescent="0.3">
      <c r="A11012" s="283" t="s">
        <v>2895</v>
      </c>
      <c r="B11012" s="283">
        <v>208</v>
      </c>
      <c r="C11012" s="24" t="str">
        <f t="shared" si="171"/>
        <v>shery208</v>
      </c>
      <c r="D11012" s="283">
        <v>5176</v>
      </c>
      <c r="E11012" s="283">
        <v>2199</v>
      </c>
      <c r="F11012" s="283">
        <v>94248</v>
      </c>
      <c r="G11012" s="24">
        <v>100</v>
      </c>
      <c r="H11012" s="24">
        <v>0</v>
      </c>
      <c r="I11012" s="24">
        <v>0</v>
      </c>
      <c r="J11012" s="282">
        <v>15</v>
      </c>
      <c r="K11012" s="282">
        <v>0</v>
      </c>
    </row>
    <row r="11013" spans="1:11" x14ac:dyDescent="0.3">
      <c r="A11013" s="283" t="s">
        <v>2895</v>
      </c>
      <c r="B11013" s="283">
        <v>209</v>
      </c>
      <c r="C11013" s="24" t="str">
        <f t="shared" si="171"/>
        <v>shery209</v>
      </c>
      <c r="D11013" s="283">
        <v>5231</v>
      </c>
      <c r="E11013" s="283">
        <v>2222</v>
      </c>
      <c r="F11013" s="283">
        <v>95517</v>
      </c>
      <c r="G11013" s="24">
        <v>100</v>
      </c>
      <c r="H11013" s="24">
        <v>0</v>
      </c>
      <c r="I11013" s="24">
        <v>0</v>
      </c>
      <c r="J11013" s="282">
        <v>15</v>
      </c>
      <c r="K11013" s="282">
        <v>0</v>
      </c>
    </row>
    <row r="11014" spans="1:11" x14ac:dyDescent="0.3">
      <c r="A11014" s="283" t="s">
        <v>2895</v>
      </c>
      <c r="B11014" s="283">
        <v>210</v>
      </c>
      <c r="C11014" s="24" t="str">
        <f t="shared" ref="C11014:C11077" si="172">A11014&amp;B11014</f>
        <v>shery210</v>
      </c>
      <c r="D11014" s="283">
        <v>5286</v>
      </c>
      <c r="E11014" s="283">
        <v>2245</v>
      </c>
      <c r="F11014" s="283">
        <v>96737</v>
      </c>
      <c r="G11014" s="24">
        <v>100</v>
      </c>
      <c r="H11014" s="24">
        <v>0</v>
      </c>
      <c r="I11014" s="24">
        <v>0</v>
      </c>
      <c r="J11014" s="282">
        <v>15</v>
      </c>
      <c r="K11014" s="282">
        <v>0</v>
      </c>
    </row>
    <row r="11015" spans="1:11" x14ac:dyDescent="0.3">
      <c r="A11015" s="283" t="s">
        <v>2895</v>
      </c>
      <c r="B11015" s="283">
        <v>211</v>
      </c>
      <c r="C11015" s="24" t="str">
        <f t="shared" si="172"/>
        <v>shery211</v>
      </c>
      <c r="D11015" s="283">
        <v>5341</v>
      </c>
      <c r="E11015" s="283">
        <v>2269</v>
      </c>
      <c r="F11015" s="283">
        <v>98004</v>
      </c>
      <c r="G11015" s="24">
        <v>100</v>
      </c>
      <c r="H11015" s="24">
        <v>0</v>
      </c>
      <c r="I11015" s="24">
        <v>0</v>
      </c>
      <c r="J11015" s="282">
        <v>15</v>
      </c>
      <c r="K11015" s="282">
        <v>0</v>
      </c>
    </row>
    <row r="11016" spans="1:11" x14ac:dyDescent="0.3">
      <c r="A11016" s="283" t="s">
        <v>2895</v>
      </c>
      <c r="B11016" s="283">
        <v>212</v>
      </c>
      <c r="C11016" s="24" t="str">
        <f t="shared" si="172"/>
        <v>shery212</v>
      </c>
      <c r="D11016" s="283">
        <v>5398</v>
      </c>
      <c r="E11016" s="283">
        <v>2293</v>
      </c>
      <c r="F11016" s="283">
        <v>99289</v>
      </c>
      <c r="G11016" s="24">
        <v>100</v>
      </c>
      <c r="H11016" s="24">
        <v>0</v>
      </c>
      <c r="I11016" s="24">
        <v>0</v>
      </c>
      <c r="J11016" s="282">
        <v>15</v>
      </c>
      <c r="K11016" s="282">
        <v>0</v>
      </c>
    </row>
    <row r="11017" spans="1:11" x14ac:dyDescent="0.3">
      <c r="A11017" s="283" t="s">
        <v>2895</v>
      </c>
      <c r="B11017" s="283">
        <v>213</v>
      </c>
      <c r="C11017" s="24" t="str">
        <f t="shared" si="172"/>
        <v>shery213</v>
      </c>
      <c r="D11017" s="283">
        <v>5454</v>
      </c>
      <c r="E11017" s="283">
        <v>2317</v>
      </c>
      <c r="F11017" s="283">
        <v>100589</v>
      </c>
      <c r="G11017" s="24">
        <v>100</v>
      </c>
      <c r="H11017" s="24">
        <v>0</v>
      </c>
      <c r="I11017" s="24">
        <v>0</v>
      </c>
      <c r="J11017" s="282">
        <v>15</v>
      </c>
      <c r="K11017" s="282">
        <v>0</v>
      </c>
    </row>
    <row r="11018" spans="1:11" x14ac:dyDescent="0.3">
      <c r="A11018" s="283" t="s">
        <v>2895</v>
      </c>
      <c r="B11018" s="283">
        <v>214</v>
      </c>
      <c r="C11018" s="24" t="str">
        <f t="shared" si="172"/>
        <v>shery214</v>
      </c>
      <c r="D11018" s="283">
        <v>5511</v>
      </c>
      <c r="E11018" s="283">
        <v>2341</v>
      </c>
      <c r="F11018" s="283">
        <v>101906</v>
      </c>
      <c r="G11018" s="24">
        <v>100</v>
      </c>
      <c r="H11018" s="24">
        <v>0</v>
      </c>
      <c r="I11018" s="24">
        <v>0</v>
      </c>
      <c r="J11018" s="282">
        <v>15</v>
      </c>
      <c r="K11018" s="282">
        <v>0</v>
      </c>
    </row>
    <row r="11019" spans="1:11" x14ac:dyDescent="0.3">
      <c r="A11019" s="283" t="s">
        <v>2895</v>
      </c>
      <c r="B11019" s="283">
        <v>215</v>
      </c>
      <c r="C11019" s="24" t="str">
        <f t="shared" si="172"/>
        <v>shery215</v>
      </c>
      <c r="D11019" s="283">
        <v>5569</v>
      </c>
      <c r="E11019" s="283">
        <v>2366</v>
      </c>
      <c r="F11019" s="283">
        <v>103204</v>
      </c>
      <c r="G11019" s="24">
        <v>100</v>
      </c>
      <c r="H11019" s="24">
        <v>0</v>
      </c>
      <c r="I11019" s="24">
        <v>0</v>
      </c>
      <c r="J11019" s="282">
        <v>15</v>
      </c>
      <c r="K11019" s="282">
        <v>0</v>
      </c>
    </row>
    <row r="11020" spans="1:11" x14ac:dyDescent="0.3">
      <c r="A11020" s="283" t="s">
        <v>2895</v>
      </c>
      <c r="B11020" s="283">
        <v>216</v>
      </c>
      <c r="C11020" s="24" t="str">
        <f t="shared" si="172"/>
        <v>shery216</v>
      </c>
      <c r="D11020" s="283">
        <v>5627</v>
      </c>
      <c r="E11020" s="283">
        <v>2390</v>
      </c>
      <c r="F11020" s="283">
        <v>104554</v>
      </c>
      <c r="G11020" s="24">
        <v>100</v>
      </c>
      <c r="H11020" s="24">
        <v>0</v>
      </c>
      <c r="I11020" s="24">
        <v>0</v>
      </c>
      <c r="J11020" s="282">
        <v>15</v>
      </c>
      <c r="K11020" s="282">
        <v>0</v>
      </c>
    </row>
    <row r="11021" spans="1:11" x14ac:dyDescent="0.3">
      <c r="A11021" s="283" t="s">
        <v>2895</v>
      </c>
      <c r="B11021" s="283">
        <v>217</v>
      </c>
      <c r="C11021" s="24" t="str">
        <f t="shared" si="172"/>
        <v>shery217</v>
      </c>
      <c r="D11021" s="283">
        <v>5686</v>
      </c>
      <c r="E11021" s="283">
        <v>2415</v>
      </c>
      <c r="F11021" s="283">
        <v>105813</v>
      </c>
      <c r="G11021" s="24">
        <v>100</v>
      </c>
      <c r="H11021" s="24">
        <v>0</v>
      </c>
      <c r="I11021" s="24">
        <v>0</v>
      </c>
      <c r="J11021" s="282">
        <v>15</v>
      </c>
      <c r="K11021" s="282">
        <v>0</v>
      </c>
    </row>
    <row r="11022" spans="1:11" x14ac:dyDescent="0.3">
      <c r="A11022" s="283" t="s">
        <v>2895</v>
      </c>
      <c r="B11022" s="283">
        <v>218</v>
      </c>
      <c r="C11022" s="24" t="str">
        <f t="shared" si="172"/>
        <v>shery218</v>
      </c>
      <c r="D11022" s="283">
        <v>5746</v>
      </c>
      <c r="E11022" s="283">
        <v>2441</v>
      </c>
      <c r="F11022" s="283">
        <v>107122</v>
      </c>
      <c r="G11022" s="24">
        <v>100</v>
      </c>
      <c r="H11022" s="24">
        <v>0</v>
      </c>
      <c r="I11022" s="24">
        <v>0</v>
      </c>
      <c r="J11022" s="282">
        <v>15</v>
      </c>
      <c r="K11022" s="282">
        <v>0</v>
      </c>
    </row>
    <row r="11023" spans="1:11" x14ac:dyDescent="0.3">
      <c r="A11023" s="283" t="s">
        <v>2895</v>
      </c>
      <c r="B11023" s="283">
        <v>219</v>
      </c>
      <c r="C11023" s="24" t="str">
        <f t="shared" si="172"/>
        <v>shery219</v>
      </c>
      <c r="D11023" s="283">
        <v>5806</v>
      </c>
      <c r="E11023" s="283">
        <v>2466</v>
      </c>
      <c r="F11023" s="283">
        <v>108411</v>
      </c>
      <c r="G11023" s="24">
        <v>100</v>
      </c>
      <c r="H11023" s="24">
        <v>0</v>
      </c>
      <c r="I11023" s="24">
        <v>0</v>
      </c>
      <c r="J11023" s="282">
        <v>15</v>
      </c>
      <c r="K11023" s="282">
        <v>0</v>
      </c>
    </row>
    <row r="11024" spans="1:11" x14ac:dyDescent="0.3">
      <c r="A11024" s="283" t="s">
        <v>2895</v>
      </c>
      <c r="B11024" s="283">
        <v>220</v>
      </c>
      <c r="C11024" s="24" t="str">
        <f t="shared" si="172"/>
        <v>shery220</v>
      </c>
      <c r="D11024" s="283">
        <v>5867</v>
      </c>
      <c r="E11024" s="283">
        <v>2492</v>
      </c>
      <c r="F11024" s="283">
        <v>109714</v>
      </c>
      <c r="G11024" s="24">
        <v>100</v>
      </c>
      <c r="H11024" s="24">
        <v>0</v>
      </c>
      <c r="I11024" s="24">
        <v>0</v>
      </c>
      <c r="J11024" s="282">
        <v>15</v>
      </c>
      <c r="K11024" s="282">
        <v>0</v>
      </c>
    </row>
    <row r="11025" spans="1:11" x14ac:dyDescent="0.3">
      <c r="A11025" s="283" t="s">
        <v>2895</v>
      </c>
      <c r="B11025" s="283">
        <v>221</v>
      </c>
      <c r="C11025" s="24" t="str">
        <f t="shared" si="172"/>
        <v>shery221</v>
      </c>
      <c r="D11025" s="283">
        <v>6397</v>
      </c>
      <c r="E11025" s="283">
        <v>2717</v>
      </c>
      <c r="F11025" s="283">
        <v>120836</v>
      </c>
      <c r="G11025" s="24">
        <v>100</v>
      </c>
      <c r="H11025" s="24">
        <v>0</v>
      </c>
      <c r="I11025" s="24">
        <v>0</v>
      </c>
      <c r="J11025" s="282">
        <v>15</v>
      </c>
      <c r="K11025" s="282">
        <v>0</v>
      </c>
    </row>
    <row r="11026" spans="1:11" x14ac:dyDescent="0.3">
      <c r="A11026" s="283" t="s">
        <v>2895</v>
      </c>
      <c r="B11026" s="283">
        <v>222</v>
      </c>
      <c r="C11026" s="24" t="str">
        <f t="shared" si="172"/>
        <v>shery222</v>
      </c>
      <c r="D11026" s="283">
        <v>6464</v>
      </c>
      <c r="E11026" s="283">
        <v>2746</v>
      </c>
      <c r="F11026" s="283">
        <v>122404</v>
      </c>
      <c r="G11026" s="24">
        <v>100</v>
      </c>
      <c r="H11026" s="24">
        <v>0</v>
      </c>
      <c r="I11026" s="24">
        <v>0</v>
      </c>
      <c r="J11026" s="282">
        <v>15</v>
      </c>
      <c r="K11026" s="282">
        <v>0</v>
      </c>
    </row>
    <row r="11027" spans="1:11" x14ac:dyDescent="0.3">
      <c r="A11027" s="283" t="s">
        <v>2895</v>
      </c>
      <c r="B11027" s="283">
        <v>223</v>
      </c>
      <c r="C11027" s="24" t="str">
        <f t="shared" si="172"/>
        <v>shery223</v>
      </c>
      <c r="D11027" s="283">
        <v>6531</v>
      </c>
      <c r="E11027" s="283">
        <v>2774</v>
      </c>
      <c r="F11027" s="283">
        <v>123925</v>
      </c>
      <c r="G11027" s="24">
        <v>100</v>
      </c>
      <c r="H11027" s="24">
        <v>0</v>
      </c>
      <c r="I11027" s="24">
        <v>0</v>
      </c>
      <c r="J11027" s="282">
        <v>15</v>
      </c>
      <c r="K11027" s="282">
        <v>0</v>
      </c>
    </row>
    <row r="11028" spans="1:11" x14ac:dyDescent="0.3">
      <c r="A11028" s="283" t="s">
        <v>2895</v>
      </c>
      <c r="B11028" s="283">
        <v>224</v>
      </c>
      <c r="C11028" s="24" t="str">
        <f t="shared" si="172"/>
        <v>shery224</v>
      </c>
      <c r="D11028" s="283">
        <v>6599</v>
      </c>
      <c r="E11028" s="283">
        <v>2803</v>
      </c>
      <c r="F11028" s="283">
        <v>125532</v>
      </c>
      <c r="G11028" s="24">
        <v>100</v>
      </c>
      <c r="H11028" s="24">
        <v>0</v>
      </c>
      <c r="I11028" s="24">
        <v>0</v>
      </c>
      <c r="J11028" s="282">
        <v>15</v>
      </c>
      <c r="K11028" s="282">
        <v>0</v>
      </c>
    </row>
    <row r="11029" spans="1:11" x14ac:dyDescent="0.3">
      <c r="A11029" s="283" t="s">
        <v>2895</v>
      </c>
      <c r="B11029" s="283">
        <v>225</v>
      </c>
      <c r="C11029" s="24" t="str">
        <f t="shared" si="172"/>
        <v>shery225</v>
      </c>
      <c r="D11029" s="283">
        <v>6668</v>
      </c>
      <c r="E11029" s="283">
        <v>2833</v>
      </c>
      <c r="F11029" s="283">
        <v>127159</v>
      </c>
      <c r="G11029" s="24">
        <v>100</v>
      </c>
      <c r="H11029" s="24">
        <v>0</v>
      </c>
      <c r="I11029" s="24">
        <v>0</v>
      </c>
      <c r="J11029" s="282">
        <v>15</v>
      </c>
      <c r="K11029" s="282">
        <v>0</v>
      </c>
    </row>
    <row r="11030" spans="1:11" x14ac:dyDescent="0.3">
      <c r="A11030" s="283" t="s">
        <v>2895</v>
      </c>
      <c r="B11030" s="283">
        <v>226</v>
      </c>
      <c r="C11030" s="24" t="str">
        <f t="shared" si="172"/>
        <v>shery226</v>
      </c>
      <c r="D11030" s="283">
        <v>6738</v>
      </c>
      <c r="E11030" s="283">
        <v>2862</v>
      </c>
      <c r="F11030" s="283">
        <v>128736</v>
      </c>
      <c r="G11030" s="24">
        <v>100</v>
      </c>
      <c r="H11030" s="24">
        <v>0</v>
      </c>
      <c r="I11030" s="24">
        <v>0</v>
      </c>
      <c r="J11030" s="282">
        <v>15</v>
      </c>
      <c r="K11030" s="282">
        <v>0</v>
      </c>
    </row>
    <row r="11031" spans="1:11" x14ac:dyDescent="0.3">
      <c r="A11031" s="283" t="s">
        <v>2895</v>
      </c>
      <c r="B11031" s="283">
        <v>227</v>
      </c>
      <c r="C11031" s="24" t="str">
        <f t="shared" si="172"/>
        <v>shery227</v>
      </c>
      <c r="D11031" s="283">
        <v>6808</v>
      </c>
      <c r="E11031" s="283">
        <v>2892</v>
      </c>
      <c r="F11031" s="283">
        <v>130403</v>
      </c>
      <c r="G11031" s="24">
        <v>100</v>
      </c>
      <c r="H11031" s="24">
        <v>0</v>
      </c>
      <c r="I11031" s="24">
        <v>0</v>
      </c>
      <c r="J11031" s="282">
        <v>15</v>
      </c>
      <c r="K11031" s="282">
        <v>0</v>
      </c>
    </row>
    <row r="11032" spans="1:11" x14ac:dyDescent="0.3">
      <c r="A11032" s="283" t="s">
        <v>2895</v>
      </c>
      <c r="B11032" s="283">
        <v>228</v>
      </c>
      <c r="C11032" s="24" t="str">
        <f t="shared" si="172"/>
        <v>shery228</v>
      </c>
      <c r="D11032" s="283">
        <v>6879</v>
      </c>
      <c r="E11032" s="283">
        <v>2922</v>
      </c>
      <c r="F11032" s="283">
        <v>132019</v>
      </c>
      <c r="G11032" s="24">
        <v>100</v>
      </c>
      <c r="H11032" s="24">
        <v>0</v>
      </c>
      <c r="I11032" s="24">
        <v>0</v>
      </c>
      <c r="J11032" s="282">
        <v>15</v>
      </c>
      <c r="K11032" s="282">
        <v>0</v>
      </c>
    </row>
    <row r="11033" spans="1:11" x14ac:dyDescent="0.3">
      <c r="A11033" s="283" t="s">
        <v>2895</v>
      </c>
      <c r="B11033" s="283">
        <v>229</v>
      </c>
      <c r="C11033" s="24" t="str">
        <f t="shared" si="172"/>
        <v>shery229</v>
      </c>
      <c r="D11033" s="283">
        <v>6950</v>
      </c>
      <c r="E11033" s="283">
        <v>2952</v>
      </c>
      <c r="F11033" s="283">
        <v>133727</v>
      </c>
      <c r="G11033" s="24">
        <v>100</v>
      </c>
      <c r="H11033" s="24">
        <v>0</v>
      </c>
      <c r="I11033" s="24">
        <v>0</v>
      </c>
      <c r="J11033" s="282">
        <v>15</v>
      </c>
      <c r="K11033" s="282">
        <v>0</v>
      </c>
    </row>
    <row r="11034" spans="1:11" x14ac:dyDescent="0.3">
      <c r="A11034" s="283" t="s">
        <v>2895</v>
      </c>
      <c r="B11034" s="283">
        <v>230</v>
      </c>
      <c r="C11034" s="24" t="str">
        <f t="shared" si="172"/>
        <v>shery230</v>
      </c>
      <c r="D11034" s="283">
        <v>7022</v>
      </c>
      <c r="E11034" s="283">
        <v>2983</v>
      </c>
      <c r="F11034" s="283">
        <v>135383</v>
      </c>
      <c r="G11034" s="24">
        <v>100</v>
      </c>
      <c r="H11034" s="24">
        <v>0</v>
      </c>
      <c r="I11034" s="24">
        <v>0</v>
      </c>
      <c r="J11034" s="282">
        <v>15</v>
      </c>
      <c r="K11034" s="282">
        <v>0</v>
      </c>
    </row>
    <row r="11035" spans="1:11" x14ac:dyDescent="0.3">
      <c r="A11035" s="283" t="s">
        <v>2895</v>
      </c>
      <c r="B11035" s="283">
        <v>231</v>
      </c>
      <c r="C11035" s="24" t="str">
        <f t="shared" si="172"/>
        <v>shery231</v>
      </c>
      <c r="D11035" s="283">
        <v>7095</v>
      </c>
      <c r="E11035" s="283">
        <v>3014</v>
      </c>
      <c r="F11035" s="283">
        <v>137133</v>
      </c>
      <c r="G11035" s="24">
        <v>100</v>
      </c>
      <c r="H11035" s="24">
        <v>0</v>
      </c>
      <c r="I11035" s="24">
        <v>0</v>
      </c>
      <c r="J11035" s="282">
        <v>15</v>
      </c>
      <c r="K11035" s="282">
        <v>0</v>
      </c>
    </row>
    <row r="11036" spans="1:11" x14ac:dyDescent="0.3">
      <c r="A11036" s="283" t="s">
        <v>2895</v>
      </c>
      <c r="B11036" s="283">
        <v>232</v>
      </c>
      <c r="C11036" s="24" t="str">
        <f t="shared" si="172"/>
        <v>shery232</v>
      </c>
      <c r="D11036" s="283">
        <v>7169</v>
      </c>
      <c r="E11036" s="283">
        <v>3045</v>
      </c>
      <c r="F11036" s="283">
        <v>138904</v>
      </c>
      <c r="G11036" s="24">
        <v>100</v>
      </c>
      <c r="H11036" s="24">
        <v>0</v>
      </c>
      <c r="I11036" s="24">
        <v>0</v>
      </c>
      <c r="J11036" s="282">
        <v>15</v>
      </c>
      <c r="K11036" s="282">
        <v>0</v>
      </c>
    </row>
    <row r="11037" spans="1:11" x14ac:dyDescent="0.3">
      <c r="A11037" s="283" t="s">
        <v>2895</v>
      </c>
      <c r="B11037" s="283">
        <v>233</v>
      </c>
      <c r="C11037" s="24" t="str">
        <f t="shared" si="172"/>
        <v>shery233</v>
      </c>
      <c r="D11037" s="283">
        <v>7243</v>
      </c>
      <c r="E11037" s="283">
        <v>3077</v>
      </c>
      <c r="F11037" s="283">
        <v>140621</v>
      </c>
      <c r="G11037" s="24">
        <v>100</v>
      </c>
      <c r="H11037" s="24">
        <v>0</v>
      </c>
      <c r="I11037" s="24">
        <v>0</v>
      </c>
      <c r="J11037" s="282">
        <v>15</v>
      </c>
      <c r="K11037" s="282">
        <v>0</v>
      </c>
    </row>
    <row r="11038" spans="1:11" x14ac:dyDescent="0.3">
      <c r="A11038" s="283" t="s">
        <v>2895</v>
      </c>
      <c r="B11038" s="283">
        <v>234</v>
      </c>
      <c r="C11038" s="24" t="str">
        <f t="shared" si="172"/>
        <v>shery234</v>
      </c>
      <c r="D11038" s="283">
        <v>7318</v>
      </c>
      <c r="E11038" s="283">
        <v>3109</v>
      </c>
      <c r="F11038" s="283">
        <v>142436</v>
      </c>
      <c r="G11038" s="24">
        <v>100</v>
      </c>
      <c r="H11038" s="24">
        <v>0</v>
      </c>
      <c r="I11038" s="24">
        <v>0</v>
      </c>
      <c r="J11038" s="282">
        <v>15</v>
      </c>
      <c r="K11038" s="282">
        <v>0</v>
      </c>
    </row>
    <row r="11039" spans="1:11" x14ac:dyDescent="0.3">
      <c r="A11039" s="283" t="s">
        <v>2895</v>
      </c>
      <c r="B11039" s="283">
        <v>235</v>
      </c>
      <c r="C11039" s="24" t="str">
        <f t="shared" si="172"/>
        <v>shery235</v>
      </c>
      <c r="D11039" s="283">
        <v>7394</v>
      </c>
      <c r="E11039" s="283">
        <v>3141</v>
      </c>
      <c r="F11039" s="283">
        <v>144195</v>
      </c>
      <c r="G11039" s="24">
        <v>100</v>
      </c>
      <c r="H11039" s="24">
        <v>0</v>
      </c>
      <c r="I11039" s="24">
        <v>0</v>
      </c>
      <c r="J11039" s="282">
        <v>15</v>
      </c>
      <c r="K11039" s="282">
        <v>0</v>
      </c>
    </row>
    <row r="11040" spans="1:11" x14ac:dyDescent="0.3">
      <c r="A11040" s="283" t="s">
        <v>2895</v>
      </c>
      <c r="B11040" s="283">
        <v>236</v>
      </c>
      <c r="C11040" s="24" t="str">
        <f t="shared" si="172"/>
        <v>shery236</v>
      </c>
      <c r="D11040" s="283">
        <v>7470</v>
      </c>
      <c r="E11040" s="283">
        <v>3173</v>
      </c>
      <c r="F11040" s="283">
        <v>146055</v>
      </c>
      <c r="G11040" s="24">
        <v>100</v>
      </c>
      <c r="H11040" s="24">
        <v>0</v>
      </c>
      <c r="I11040" s="24">
        <v>0</v>
      </c>
      <c r="J11040" s="282">
        <v>15</v>
      </c>
      <c r="K11040" s="282">
        <v>0</v>
      </c>
    </row>
    <row r="11041" spans="1:11" x14ac:dyDescent="0.3">
      <c r="A11041" s="283" t="s">
        <v>2895</v>
      </c>
      <c r="B11041" s="283">
        <v>237</v>
      </c>
      <c r="C11041" s="24" t="str">
        <f t="shared" si="172"/>
        <v>shery237</v>
      </c>
      <c r="D11041" s="283">
        <v>7548</v>
      </c>
      <c r="E11041" s="283">
        <v>3206</v>
      </c>
      <c r="F11041" s="283">
        <v>147857</v>
      </c>
      <c r="G11041" s="24">
        <v>100</v>
      </c>
      <c r="H11041" s="24">
        <v>0</v>
      </c>
      <c r="I11041" s="24">
        <v>0</v>
      </c>
      <c r="J11041" s="282">
        <v>15</v>
      </c>
      <c r="K11041" s="282">
        <v>0</v>
      </c>
    </row>
    <row r="11042" spans="1:11" x14ac:dyDescent="0.3">
      <c r="A11042" s="283" t="s">
        <v>2895</v>
      </c>
      <c r="B11042" s="283">
        <v>238</v>
      </c>
      <c r="C11042" s="24" t="str">
        <f t="shared" si="172"/>
        <v>shery238</v>
      </c>
      <c r="D11042" s="283">
        <v>7626</v>
      </c>
      <c r="E11042" s="283">
        <v>3239</v>
      </c>
      <c r="F11042" s="283">
        <v>149762</v>
      </c>
      <c r="G11042" s="24">
        <v>100</v>
      </c>
      <c r="H11042" s="24">
        <v>0</v>
      </c>
      <c r="I11042" s="24">
        <v>0</v>
      </c>
      <c r="J11042" s="282">
        <v>15</v>
      </c>
      <c r="K11042" s="282">
        <v>0</v>
      </c>
    </row>
    <row r="11043" spans="1:11" x14ac:dyDescent="0.3">
      <c r="A11043" s="283" t="s">
        <v>2895</v>
      </c>
      <c r="B11043" s="283">
        <v>239</v>
      </c>
      <c r="C11043" s="24" t="str">
        <f t="shared" si="172"/>
        <v>shery239</v>
      </c>
      <c r="D11043" s="283">
        <v>7705</v>
      </c>
      <c r="E11043" s="283">
        <v>3273</v>
      </c>
      <c r="F11043" s="283">
        <v>151607</v>
      </c>
      <c r="G11043" s="24">
        <v>100</v>
      </c>
      <c r="H11043" s="24">
        <v>0</v>
      </c>
      <c r="I11043" s="24">
        <v>0</v>
      </c>
      <c r="J11043" s="282">
        <v>15</v>
      </c>
      <c r="K11043" s="282">
        <v>0</v>
      </c>
    </row>
    <row r="11044" spans="1:11" x14ac:dyDescent="0.3">
      <c r="A11044" s="283" t="s">
        <v>2895</v>
      </c>
      <c r="B11044" s="283">
        <v>240</v>
      </c>
      <c r="C11044" s="24" t="str">
        <f t="shared" si="172"/>
        <v>shery240</v>
      </c>
      <c r="D11044" s="283">
        <v>7784</v>
      </c>
      <c r="E11044" s="283">
        <v>3307</v>
      </c>
      <c r="F11044" s="283">
        <v>153559</v>
      </c>
      <c r="G11044" s="24">
        <v>100</v>
      </c>
      <c r="H11044" s="24">
        <v>0</v>
      </c>
      <c r="I11044" s="24">
        <v>0</v>
      </c>
      <c r="J11044" s="282">
        <v>15</v>
      </c>
      <c r="K11044" s="282">
        <v>0</v>
      </c>
    </row>
    <row r="11045" spans="1:11" x14ac:dyDescent="0.3">
      <c r="A11045" s="283" t="s">
        <v>2895</v>
      </c>
      <c r="B11045" s="283">
        <v>241</v>
      </c>
      <c r="C11045" s="24" t="str">
        <f t="shared" si="172"/>
        <v>shery241</v>
      </c>
      <c r="D11045" s="283">
        <v>8487</v>
      </c>
      <c r="E11045" s="283">
        <v>3605</v>
      </c>
      <c r="F11045" s="283">
        <v>169550</v>
      </c>
      <c r="G11045" s="24">
        <v>100</v>
      </c>
      <c r="H11045" s="24">
        <v>0</v>
      </c>
      <c r="I11045" s="24">
        <v>0</v>
      </c>
      <c r="J11045" s="282">
        <v>15</v>
      </c>
      <c r="K11045" s="282">
        <v>0</v>
      </c>
    </row>
    <row r="11046" spans="1:11" x14ac:dyDescent="0.3">
      <c r="A11046" s="283" t="s">
        <v>2895</v>
      </c>
      <c r="B11046" s="283">
        <v>242</v>
      </c>
      <c r="C11046" s="24" t="str">
        <f t="shared" si="172"/>
        <v>shery242</v>
      </c>
      <c r="D11046" s="283">
        <v>8575</v>
      </c>
      <c r="E11046" s="283">
        <v>3643</v>
      </c>
      <c r="F11046" s="283">
        <v>171728</v>
      </c>
      <c r="G11046" s="24">
        <v>100</v>
      </c>
      <c r="H11046" s="24">
        <v>0</v>
      </c>
      <c r="I11046" s="24">
        <v>0</v>
      </c>
      <c r="J11046" s="282">
        <v>15</v>
      </c>
      <c r="K11046" s="282">
        <v>0</v>
      </c>
    </row>
    <row r="11047" spans="1:11" x14ac:dyDescent="0.3">
      <c r="A11047" s="283" t="s">
        <v>2895</v>
      </c>
      <c r="B11047" s="283">
        <v>243</v>
      </c>
      <c r="C11047" s="24" t="str">
        <f t="shared" si="172"/>
        <v>shery243</v>
      </c>
      <c r="D11047" s="283">
        <v>8663</v>
      </c>
      <c r="E11047" s="283">
        <v>3680</v>
      </c>
      <c r="F11047" s="283">
        <v>174158</v>
      </c>
      <c r="G11047" s="24">
        <v>100</v>
      </c>
      <c r="H11047" s="24">
        <v>0</v>
      </c>
      <c r="I11047" s="24">
        <v>0</v>
      </c>
      <c r="J11047" s="282">
        <v>15</v>
      </c>
      <c r="K11047" s="282">
        <v>0</v>
      </c>
    </row>
    <row r="11048" spans="1:11" x14ac:dyDescent="0.3">
      <c r="A11048" s="283" t="s">
        <v>2895</v>
      </c>
      <c r="B11048" s="283">
        <v>244</v>
      </c>
      <c r="C11048" s="24" t="str">
        <f t="shared" si="172"/>
        <v>shery244</v>
      </c>
      <c r="D11048" s="283">
        <v>8752</v>
      </c>
      <c r="E11048" s="283">
        <v>3718</v>
      </c>
      <c r="F11048" s="283">
        <v>176391</v>
      </c>
      <c r="G11048" s="24">
        <v>100</v>
      </c>
      <c r="H11048" s="24">
        <v>0</v>
      </c>
      <c r="I11048" s="24">
        <v>0</v>
      </c>
      <c r="J11048" s="282">
        <v>15</v>
      </c>
      <c r="K11048" s="282">
        <v>0</v>
      </c>
    </row>
    <row r="11049" spans="1:11" x14ac:dyDescent="0.3">
      <c r="A11049" s="283" t="s">
        <v>2895</v>
      </c>
      <c r="B11049" s="283">
        <v>245</v>
      </c>
      <c r="C11049" s="24" t="str">
        <f t="shared" si="172"/>
        <v>shery245</v>
      </c>
      <c r="D11049" s="283">
        <v>8843</v>
      </c>
      <c r="E11049" s="283">
        <v>3756</v>
      </c>
      <c r="F11049" s="283">
        <v>178857</v>
      </c>
      <c r="G11049" s="24">
        <v>100</v>
      </c>
      <c r="H11049" s="24">
        <v>0</v>
      </c>
      <c r="I11049" s="24">
        <v>0</v>
      </c>
      <c r="J11049" s="282">
        <v>15</v>
      </c>
      <c r="K11049" s="282">
        <v>0</v>
      </c>
    </row>
    <row r="11050" spans="1:11" x14ac:dyDescent="0.3">
      <c r="A11050" s="283" t="s">
        <v>2895</v>
      </c>
      <c r="B11050" s="283">
        <v>246</v>
      </c>
      <c r="C11050" s="24" t="str">
        <f t="shared" si="172"/>
        <v>shery246</v>
      </c>
      <c r="D11050" s="283">
        <v>8934</v>
      </c>
      <c r="E11050" s="283">
        <v>3795</v>
      </c>
      <c r="F11050" s="283">
        <v>180858</v>
      </c>
      <c r="G11050" s="24">
        <v>100</v>
      </c>
      <c r="H11050" s="24">
        <v>0</v>
      </c>
      <c r="I11050" s="24">
        <v>0</v>
      </c>
      <c r="J11050" s="282">
        <v>15</v>
      </c>
      <c r="K11050" s="282">
        <v>0</v>
      </c>
    </row>
    <row r="11051" spans="1:11" x14ac:dyDescent="0.3">
      <c r="A11051" s="283" t="s">
        <v>2895</v>
      </c>
      <c r="B11051" s="283">
        <v>247</v>
      </c>
      <c r="C11051" s="24" t="str">
        <f t="shared" si="172"/>
        <v>shery247</v>
      </c>
      <c r="D11051" s="283">
        <v>9025</v>
      </c>
      <c r="E11051" s="283">
        <v>3834</v>
      </c>
      <c r="F11051" s="283">
        <v>183384</v>
      </c>
      <c r="G11051" s="24">
        <v>100</v>
      </c>
      <c r="H11051" s="24">
        <v>0</v>
      </c>
      <c r="I11051" s="24">
        <v>0</v>
      </c>
      <c r="J11051" s="282">
        <v>15</v>
      </c>
      <c r="K11051" s="282">
        <v>0</v>
      </c>
    </row>
    <row r="11052" spans="1:11" x14ac:dyDescent="0.3">
      <c r="A11052" s="283" t="s">
        <v>2895</v>
      </c>
      <c r="B11052" s="283">
        <v>248</v>
      </c>
      <c r="C11052" s="24" t="str">
        <f t="shared" si="172"/>
        <v>shery248</v>
      </c>
      <c r="D11052" s="283">
        <v>9118</v>
      </c>
      <c r="E11052" s="283">
        <v>3873</v>
      </c>
      <c r="F11052" s="283">
        <v>185434</v>
      </c>
      <c r="G11052" s="24">
        <v>100</v>
      </c>
      <c r="H11052" s="24">
        <v>0</v>
      </c>
      <c r="I11052" s="24">
        <v>0</v>
      </c>
      <c r="J11052" s="282">
        <v>15</v>
      </c>
      <c r="K11052" s="282">
        <v>0</v>
      </c>
    </row>
    <row r="11053" spans="1:11" x14ac:dyDescent="0.3">
      <c r="A11053" s="283" t="s">
        <v>2895</v>
      </c>
      <c r="B11053" s="283">
        <v>249</v>
      </c>
      <c r="C11053" s="24" t="str">
        <f t="shared" si="172"/>
        <v>shery249</v>
      </c>
      <c r="D11053" s="283">
        <v>9212</v>
      </c>
      <c r="E11053" s="283">
        <v>3913</v>
      </c>
      <c r="F11053" s="283">
        <v>188022</v>
      </c>
      <c r="G11053" s="24">
        <v>100</v>
      </c>
      <c r="H11053" s="24">
        <v>0</v>
      </c>
      <c r="I11053" s="24">
        <v>0</v>
      </c>
      <c r="J11053" s="282">
        <v>15</v>
      </c>
      <c r="K11053" s="282">
        <v>0</v>
      </c>
    </row>
    <row r="11054" spans="1:11" x14ac:dyDescent="0.3">
      <c r="A11054" s="283" t="s">
        <v>2895</v>
      </c>
      <c r="B11054" s="283">
        <v>250</v>
      </c>
      <c r="C11054" s="24" t="str">
        <f t="shared" si="172"/>
        <v>shery250</v>
      </c>
      <c r="D11054" s="283">
        <v>9307</v>
      </c>
      <c r="E11054" s="283">
        <v>3953</v>
      </c>
      <c r="F11054" s="283">
        <v>190121</v>
      </c>
      <c r="G11054" s="24">
        <v>100</v>
      </c>
      <c r="H11054" s="24">
        <v>0</v>
      </c>
      <c r="I11054" s="24">
        <v>0</v>
      </c>
      <c r="J11054" s="282">
        <v>15</v>
      </c>
      <c r="K11054" s="282">
        <v>0</v>
      </c>
    </row>
    <row r="11055" spans="1:11" x14ac:dyDescent="0.3">
      <c r="A11055" s="283" t="s">
        <v>2895</v>
      </c>
      <c r="B11055" s="283">
        <v>251</v>
      </c>
      <c r="C11055" s="24" t="str">
        <f t="shared" si="172"/>
        <v>shery251</v>
      </c>
      <c r="D11055" s="283">
        <v>9402</v>
      </c>
      <c r="E11055" s="283">
        <v>3994</v>
      </c>
      <c r="F11055" s="283">
        <v>192773</v>
      </c>
      <c r="G11055" s="24">
        <v>100</v>
      </c>
      <c r="H11055" s="24">
        <v>0</v>
      </c>
      <c r="I11055" s="24">
        <v>0</v>
      </c>
      <c r="J11055" s="282">
        <v>15</v>
      </c>
      <c r="K11055" s="282">
        <v>0</v>
      </c>
    </row>
    <row r="11056" spans="1:11" x14ac:dyDescent="0.3">
      <c r="A11056" s="283" t="s">
        <v>2895</v>
      </c>
      <c r="B11056" s="283">
        <v>252</v>
      </c>
      <c r="C11056" s="24" t="str">
        <f t="shared" si="172"/>
        <v>shery252</v>
      </c>
      <c r="D11056" s="283">
        <v>9498</v>
      </c>
      <c r="E11056" s="283">
        <v>4035</v>
      </c>
      <c r="F11056" s="283">
        <v>194923</v>
      </c>
      <c r="G11056" s="24">
        <v>100</v>
      </c>
      <c r="H11056" s="24">
        <v>0</v>
      </c>
      <c r="I11056" s="24">
        <v>0</v>
      </c>
      <c r="J11056" s="282">
        <v>15</v>
      </c>
      <c r="K11056" s="282">
        <v>0</v>
      </c>
    </row>
    <row r="11057" spans="1:11" x14ac:dyDescent="0.3">
      <c r="A11057" s="283" t="s">
        <v>2895</v>
      </c>
      <c r="B11057" s="283">
        <v>253</v>
      </c>
      <c r="C11057" s="24" t="str">
        <f t="shared" si="172"/>
        <v>shery253</v>
      </c>
      <c r="D11057" s="283">
        <v>9596</v>
      </c>
      <c r="E11057" s="283">
        <v>4076</v>
      </c>
      <c r="F11057" s="283">
        <v>197640</v>
      </c>
      <c r="G11057" s="24">
        <v>100</v>
      </c>
      <c r="H11057" s="24">
        <v>0</v>
      </c>
      <c r="I11057" s="24">
        <v>0</v>
      </c>
      <c r="J11057" s="282">
        <v>15</v>
      </c>
      <c r="K11057" s="282">
        <v>0</v>
      </c>
    </row>
    <row r="11058" spans="1:11" x14ac:dyDescent="0.3">
      <c r="A11058" s="283" t="s">
        <v>2895</v>
      </c>
      <c r="B11058" s="283">
        <v>254</v>
      </c>
      <c r="C11058" s="24" t="str">
        <f t="shared" si="172"/>
        <v>shery254</v>
      </c>
      <c r="D11058" s="283">
        <v>9694</v>
      </c>
      <c r="E11058" s="283">
        <v>4118</v>
      </c>
      <c r="F11058" s="283">
        <v>199842</v>
      </c>
      <c r="G11058" s="24">
        <v>100</v>
      </c>
      <c r="H11058" s="24">
        <v>0</v>
      </c>
      <c r="I11058" s="24">
        <v>0</v>
      </c>
      <c r="J11058" s="282">
        <v>15</v>
      </c>
      <c r="K11058" s="282">
        <v>0</v>
      </c>
    </row>
    <row r="11059" spans="1:11" x14ac:dyDescent="0.3">
      <c r="A11059" s="283" t="s">
        <v>2895</v>
      </c>
      <c r="B11059" s="283">
        <v>255</v>
      </c>
      <c r="C11059" s="24" t="str">
        <f t="shared" si="172"/>
        <v>shery255</v>
      </c>
      <c r="D11059" s="283">
        <v>9793</v>
      </c>
      <c r="E11059" s="283">
        <v>4160</v>
      </c>
      <c r="F11059" s="283">
        <v>202439</v>
      </c>
      <c r="G11059" s="24">
        <v>100</v>
      </c>
      <c r="H11059" s="24">
        <v>0</v>
      </c>
      <c r="I11059" s="24">
        <v>0</v>
      </c>
      <c r="J11059" s="282">
        <v>15</v>
      </c>
      <c r="K11059" s="282">
        <v>0</v>
      </c>
    </row>
    <row r="11060" spans="1:11" x14ac:dyDescent="0.3">
      <c r="A11060" s="283" t="s">
        <v>2895</v>
      </c>
      <c r="B11060" s="283">
        <v>256</v>
      </c>
      <c r="C11060" s="24" t="str">
        <f t="shared" si="172"/>
        <v>shery256</v>
      </c>
      <c r="D11060" s="283">
        <v>9894</v>
      </c>
      <c r="E11060" s="283">
        <v>4203</v>
      </c>
      <c r="F11060" s="283">
        <v>204692</v>
      </c>
      <c r="G11060" s="24">
        <v>100</v>
      </c>
      <c r="H11060" s="24">
        <v>0</v>
      </c>
      <c r="I11060" s="24">
        <v>0</v>
      </c>
      <c r="J11060" s="282">
        <v>15</v>
      </c>
      <c r="K11060" s="282">
        <v>0</v>
      </c>
    </row>
    <row r="11061" spans="1:11" x14ac:dyDescent="0.3">
      <c r="A11061" s="283" t="s">
        <v>2895</v>
      </c>
      <c r="B11061" s="283">
        <v>257</v>
      </c>
      <c r="C11061" s="24" t="str">
        <f t="shared" si="172"/>
        <v>shery257</v>
      </c>
      <c r="D11061" s="283">
        <v>9995</v>
      </c>
      <c r="E11061" s="283">
        <v>4246</v>
      </c>
      <c r="F11061" s="283">
        <v>207541</v>
      </c>
      <c r="G11061" s="24">
        <v>100</v>
      </c>
      <c r="H11061" s="24">
        <v>0</v>
      </c>
      <c r="I11061" s="24">
        <v>0</v>
      </c>
      <c r="J11061" s="282">
        <v>15</v>
      </c>
      <c r="K11061" s="282">
        <v>0</v>
      </c>
    </row>
    <row r="11062" spans="1:11" x14ac:dyDescent="0.3">
      <c r="A11062" s="283" t="s">
        <v>2895</v>
      </c>
      <c r="B11062" s="283">
        <v>258</v>
      </c>
      <c r="C11062" s="24" t="str">
        <f t="shared" si="172"/>
        <v>shery258</v>
      </c>
      <c r="D11062" s="283">
        <v>10097</v>
      </c>
      <c r="E11062" s="283">
        <v>4289</v>
      </c>
      <c r="F11062" s="283">
        <v>209849</v>
      </c>
      <c r="G11062" s="24">
        <v>100</v>
      </c>
      <c r="H11062" s="24">
        <v>0</v>
      </c>
      <c r="I11062" s="24">
        <v>0</v>
      </c>
      <c r="J11062" s="282">
        <v>15</v>
      </c>
      <c r="K11062" s="282">
        <v>0</v>
      </c>
    </row>
    <row r="11063" spans="1:11" x14ac:dyDescent="0.3">
      <c r="A11063" s="283" t="s">
        <v>2895</v>
      </c>
      <c r="B11063" s="283">
        <v>259</v>
      </c>
      <c r="C11063" s="24" t="str">
        <f t="shared" si="172"/>
        <v>shery259</v>
      </c>
      <c r="D11063" s="283">
        <v>10200</v>
      </c>
      <c r="E11063" s="283">
        <v>4333</v>
      </c>
      <c r="F11063" s="283">
        <v>212767</v>
      </c>
      <c r="G11063" s="24">
        <v>100</v>
      </c>
      <c r="H11063" s="24">
        <v>0</v>
      </c>
      <c r="I11063" s="24">
        <v>0</v>
      </c>
      <c r="J11063" s="282">
        <v>15</v>
      </c>
      <c r="K11063" s="282">
        <v>0</v>
      </c>
    </row>
    <row r="11064" spans="1:11" x14ac:dyDescent="0.3">
      <c r="A11064" s="283" t="s">
        <v>2895</v>
      </c>
      <c r="B11064" s="283">
        <v>260</v>
      </c>
      <c r="C11064" s="24" t="str">
        <f t="shared" si="172"/>
        <v>shery260</v>
      </c>
      <c r="D11064" s="283">
        <v>10304</v>
      </c>
      <c r="E11064" s="283">
        <v>4377</v>
      </c>
      <c r="F11064" s="283">
        <v>215130</v>
      </c>
      <c r="G11064" s="24">
        <v>100</v>
      </c>
      <c r="H11064" s="24">
        <v>0</v>
      </c>
      <c r="I11064" s="24">
        <v>0</v>
      </c>
      <c r="J11064" s="282">
        <v>15</v>
      </c>
      <c r="K11064" s="282">
        <v>0</v>
      </c>
    </row>
    <row r="11065" spans="1:11" x14ac:dyDescent="0.3">
      <c r="A11065" s="283" t="s">
        <v>2895</v>
      </c>
      <c r="B11065" s="283">
        <v>261</v>
      </c>
      <c r="C11065" s="24" t="str">
        <f t="shared" si="172"/>
        <v>shery261</v>
      </c>
      <c r="D11065" s="283">
        <v>11234</v>
      </c>
      <c r="E11065" s="283">
        <v>4772</v>
      </c>
      <c r="F11065" s="283">
        <v>237642</v>
      </c>
      <c r="G11065" s="24">
        <v>100</v>
      </c>
      <c r="H11065" s="24">
        <v>0</v>
      </c>
      <c r="I11065" s="24">
        <v>0</v>
      </c>
      <c r="J11065" s="282">
        <v>15</v>
      </c>
      <c r="K11065" s="282">
        <v>0</v>
      </c>
    </row>
    <row r="11066" spans="1:11" x14ac:dyDescent="0.3">
      <c r="A11066" s="283" t="s">
        <v>2895</v>
      </c>
      <c r="B11066" s="283">
        <v>262</v>
      </c>
      <c r="C11066" s="24" t="str">
        <f t="shared" si="172"/>
        <v>shery262</v>
      </c>
      <c r="D11066" s="283">
        <v>11349</v>
      </c>
      <c r="E11066" s="283">
        <v>4821</v>
      </c>
      <c r="F11066" s="283">
        <v>240279</v>
      </c>
      <c r="G11066" s="24">
        <v>100</v>
      </c>
      <c r="H11066" s="24">
        <v>0</v>
      </c>
      <c r="I11066" s="24">
        <v>0</v>
      </c>
      <c r="J11066" s="282">
        <v>15</v>
      </c>
      <c r="K11066" s="282">
        <v>0</v>
      </c>
    </row>
    <row r="11067" spans="1:11" x14ac:dyDescent="0.3">
      <c r="A11067" s="283" t="s">
        <v>2895</v>
      </c>
      <c r="B11067" s="283">
        <v>263</v>
      </c>
      <c r="C11067" s="24" t="str">
        <f t="shared" si="172"/>
        <v>shery263</v>
      </c>
      <c r="D11067" s="283">
        <v>11464</v>
      </c>
      <c r="E11067" s="283">
        <v>4870</v>
      </c>
      <c r="F11067" s="283">
        <v>244277</v>
      </c>
      <c r="G11067" s="24">
        <v>100</v>
      </c>
      <c r="H11067" s="24">
        <v>0</v>
      </c>
      <c r="I11067" s="24">
        <v>0</v>
      </c>
      <c r="J11067" s="282">
        <v>15</v>
      </c>
      <c r="K11067" s="282">
        <v>0</v>
      </c>
    </row>
    <row r="11068" spans="1:11" x14ac:dyDescent="0.3">
      <c r="A11068" s="283" t="s">
        <v>2895</v>
      </c>
      <c r="B11068" s="283">
        <v>264</v>
      </c>
      <c r="C11068" s="24" t="str">
        <f t="shared" si="172"/>
        <v>shery264</v>
      </c>
      <c r="D11068" s="283">
        <v>11581</v>
      </c>
      <c r="E11068" s="283">
        <v>4920</v>
      </c>
      <c r="F11068" s="283">
        <v>246985</v>
      </c>
      <c r="G11068" s="24">
        <v>100</v>
      </c>
      <c r="H11068" s="24">
        <v>0</v>
      </c>
      <c r="I11068" s="24">
        <v>0</v>
      </c>
      <c r="J11068" s="282">
        <v>15</v>
      </c>
      <c r="K11068" s="282">
        <v>0</v>
      </c>
    </row>
    <row r="11069" spans="1:11" x14ac:dyDescent="0.3">
      <c r="A11069" s="283" t="s">
        <v>2895</v>
      </c>
      <c r="B11069" s="283">
        <v>265</v>
      </c>
      <c r="C11069" s="24" t="str">
        <f t="shared" si="172"/>
        <v>shery265</v>
      </c>
      <c r="D11069" s="283">
        <v>11699</v>
      </c>
      <c r="E11069" s="283">
        <v>4970</v>
      </c>
      <c r="F11069" s="283">
        <v>250406</v>
      </c>
      <c r="G11069" s="24">
        <v>100</v>
      </c>
      <c r="H11069" s="24">
        <v>0</v>
      </c>
      <c r="I11069" s="24">
        <v>0</v>
      </c>
      <c r="J11069" s="282">
        <v>15</v>
      </c>
      <c r="K11069" s="282">
        <v>0</v>
      </c>
    </row>
    <row r="11070" spans="1:11" x14ac:dyDescent="0.3">
      <c r="A11070" s="283" t="s">
        <v>2895</v>
      </c>
      <c r="B11070" s="283">
        <v>266</v>
      </c>
      <c r="C11070" s="24" t="str">
        <f t="shared" si="172"/>
        <v>shery266</v>
      </c>
      <c r="D11070" s="283">
        <v>11818</v>
      </c>
      <c r="E11070" s="283">
        <v>5020</v>
      </c>
      <c r="F11070" s="283">
        <v>253179</v>
      </c>
      <c r="G11070" s="24">
        <v>100</v>
      </c>
      <c r="H11070" s="24">
        <v>0</v>
      </c>
      <c r="I11070" s="24">
        <v>0</v>
      </c>
      <c r="J11070" s="282">
        <v>15</v>
      </c>
      <c r="K11070" s="282">
        <v>0</v>
      </c>
    </row>
    <row r="11071" spans="1:11" x14ac:dyDescent="0.3">
      <c r="A11071" s="283" t="s">
        <v>2895</v>
      </c>
      <c r="B11071" s="283">
        <v>267</v>
      </c>
      <c r="C11071" s="24" t="str">
        <f t="shared" si="172"/>
        <v>shery267</v>
      </c>
      <c r="D11071" s="283">
        <v>11938</v>
      </c>
      <c r="E11071" s="283">
        <v>5072</v>
      </c>
      <c r="F11071" s="283">
        <v>256683</v>
      </c>
      <c r="G11071" s="24">
        <v>100</v>
      </c>
      <c r="H11071" s="24">
        <v>0</v>
      </c>
      <c r="I11071" s="24">
        <v>0</v>
      </c>
      <c r="J11071" s="282">
        <v>15</v>
      </c>
      <c r="K11071" s="282">
        <v>0</v>
      </c>
    </row>
    <row r="11072" spans="1:11" x14ac:dyDescent="0.3">
      <c r="A11072" s="283" t="s">
        <v>2895</v>
      </c>
      <c r="B11072" s="283">
        <v>268</v>
      </c>
      <c r="C11072" s="24" t="str">
        <f t="shared" si="172"/>
        <v>shery268</v>
      </c>
      <c r="D11072" s="283">
        <v>12060</v>
      </c>
      <c r="E11072" s="283">
        <v>5123</v>
      </c>
      <c r="F11072" s="283">
        <v>259522</v>
      </c>
      <c r="G11072" s="24">
        <v>100</v>
      </c>
      <c r="H11072" s="24">
        <v>0</v>
      </c>
      <c r="I11072" s="24">
        <v>0</v>
      </c>
      <c r="J11072" s="282">
        <v>15</v>
      </c>
      <c r="K11072" s="282">
        <v>0</v>
      </c>
    </row>
    <row r="11073" spans="1:11" x14ac:dyDescent="0.3">
      <c r="A11073" s="283" t="s">
        <v>2895</v>
      </c>
      <c r="B11073" s="283">
        <v>269</v>
      </c>
      <c r="C11073" s="24" t="str">
        <f t="shared" si="172"/>
        <v>shery269</v>
      </c>
      <c r="D11073" s="283">
        <v>12182</v>
      </c>
      <c r="E11073" s="283">
        <v>5175</v>
      </c>
      <c r="F11073" s="283">
        <v>263111</v>
      </c>
      <c r="G11073" s="24">
        <v>100</v>
      </c>
      <c r="H11073" s="24">
        <v>0</v>
      </c>
      <c r="I11073" s="24">
        <v>0</v>
      </c>
      <c r="J11073" s="282">
        <v>15</v>
      </c>
      <c r="K11073" s="282">
        <v>0</v>
      </c>
    </row>
    <row r="11074" spans="1:11" x14ac:dyDescent="0.3">
      <c r="A11074" s="283" t="s">
        <v>2895</v>
      </c>
      <c r="B11074" s="283">
        <v>270</v>
      </c>
      <c r="C11074" s="24" t="str">
        <f t="shared" si="172"/>
        <v>shery270</v>
      </c>
      <c r="D11074" s="283">
        <v>12306</v>
      </c>
      <c r="E11074" s="283">
        <v>5228</v>
      </c>
      <c r="F11074" s="283">
        <v>266019</v>
      </c>
      <c r="G11074" s="24">
        <v>100</v>
      </c>
      <c r="H11074" s="24">
        <v>0</v>
      </c>
      <c r="I11074" s="24">
        <v>0</v>
      </c>
      <c r="J11074" s="282">
        <v>15</v>
      </c>
      <c r="K11074" s="282">
        <v>0</v>
      </c>
    </row>
    <row r="11075" spans="1:11" x14ac:dyDescent="0.3">
      <c r="A11075" s="283" t="s">
        <v>2895</v>
      </c>
      <c r="B11075" s="283">
        <v>271</v>
      </c>
      <c r="C11075" s="24" t="str">
        <f t="shared" si="172"/>
        <v>shery271</v>
      </c>
      <c r="D11075" s="283">
        <v>12431</v>
      </c>
      <c r="E11075" s="283">
        <v>5281</v>
      </c>
      <c r="F11075" s="283">
        <v>269448</v>
      </c>
      <c r="G11075" s="24">
        <v>100</v>
      </c>
      <c r="H11075" s="24">
        <v>0</v>
      </c>
      <c r="I11075" s="24">
        <v>0</v>
      </c>
      <c r="J11075" s="282">
        <v>15</v>
      </c>
      <c r="K11075" s="282">
        <v>0</v>
      </c>
    </row>
    <row r="11076" spans="1:11" x14ac:dyDescent="0.3">
      <c r="A11076" s="283" t="s">
        <v>2895</v>
      </c>
      <c r="B11076" s="283">
        <v>272</v>
      </c>
      <c r="C11076" s="24" t="str">
        <f t="shared" si="172"/>
        <v>shery272</v>
      </c>
      <c r="D11076" s="283">
        <v>12557</v>
      </c>
      <c r="E11076" s="283">
        <v>5334</v>
      </c>
      <c r="F11076" s="283">
        <v>272423</v>
      </c>
      <c r="G11076" s="24">
        <v>100</v>
      </c>
      <c r="H11076" s="24">
        <v>0</v>
      </c>
      <c r="I11076" s="24">
        <v>0</v>
      </c>
      <c r="J11076" s="282">
        <v>15</v>
      </c>
      <c r="K11076" s="282">
        <v>0</v>
      </c>
    </row>
    <row r="11077" spans="1:11" x14ac:dyDescent="0.3">
      <c r="A11077" s="283" t="s">
        <v>2895</v>
      </c>
      <c r="B11077" s="283">
        <v>273</v>
      </c>
      <c r="C11077" s="24" t="str">
        <f t="shared" si="172"/>
        <v>shery273</v>
      </c>
      <c r="D11077" s="283">
        <v>12684</v>
      </c>
      <c r="E11077" s="283">
        <v>5388</v>
      </c>
      <c r="F11077" s="283">
        <v>276183</v>
      </c>
      <c r="G11077" s="24">
        <v>100</v>
      </c>
      <c r="H11077" s="24">
        <v>0</v>
      </c>
      <c r="I11077" s="24">
        <v>0</v>
      </c>
      <c r="J11077" s="282">
        <v>15</v>
      </c>
      <c r="K11077" s="282">
        <v>0</v>
      </c>
    </row>
    <row r="11078" spans="1:11" x14ac:dyDescent="0.3">
      <c r="A11078" s="283" t="s">
        <v>2895</v>
      </c>
      <c r="B11078" s="283">
        <v>274</v>
      </c>
      <c r="C11078" s="24" t="str">
        <f t="shared" ref="C11078:C11141" si="173">A11078&amp;B11078</f>
        <v>shery274</v>
      </c>
      <c r="D11078" s="283">
        <v>12813</v>
      </c>
      <c r="E11078" s="283">
        <v>5443</v>
      </c>
      <c r="F11078" s="283">
        <v>279229</v>
      </c>
      <c r="G11078" s="24">
        <v>100</v>
      </c>
      <c r="H11078" s="24">
        <v>0</v>
      </c>
      <c r="I11078" s="24">
        <v>0</v>
      </c>
      <c r="J11078" s="282">
        <v>15</v>
      </c>
      <c r="K11078" s="282">
        <v>0</v>
      </c>
    </row>
    <row r="11079" spans="1:11" x14ac:dyDescent="0.3">
      <c r="A11079" s="283" t="s">
        <v>2895</v>
      </c>
      <c r="B11079" s="283">
        <v>275</v>
      </c>
      <c r="C11079" s="24" t="str">
        <f t="shared" si="173"/>
        <v>shery275</v>
      </c>
      <c r="D11079" s="283">
        <v>12943</v>
      </c>
      <c r="E11079" s="283">
        <v>5498</v>
      </c>
      <c r="F11079" s="283">
        <v>283080</v>
      </c>
      <c r="G11079" s="24">
        <v>100</v>
      </c>
      <c r="H11079" s="24">
        <v>0</v>
      </c>
      <c r="I11079" s="24">
        <v>0</v>
      </c>
      <c r="J11079" s="282">
        <v>15</v>
      </c>
      <c r="K11079" s="282">
        <v>0</v>
      </c>
    </row>
    <row r="11080" spans="1:11" x14ac:dyDescent="0.3">
      <c r="A11080" s="283" t="s">
        <v>2895</v>
      </c>
      <c r="B11080" s="283">
        <v>276</v>
      </c>
      <c r="C11080" s="24" t="str">
        <f t="shared" si="173"/>
        <v>shery276</v>
      </c>
      <c r="D11080" s="283">
        <v>13074</v>
      </c>
      <c r="E11080" s="283">
        <v>5554</v>
      </c>
      <c r="F11080" s="283">
        <v>286198</v>
      </c>
      <c r="G11080" s="24">
        <v>100</v>
      </c>
      <c r="H11080" s="24">
        <v>0</v>
      </c>
      <c r="I11080" s="24">
        <v>0</v>
      </c>
      <c r="J11080" s="282">
        <v>15</v>
      </c>
      <c r="K11080" s="282">
        <v>0</v>
      </c>
    </row>
    <row r="11081" spans="1:11" x14ac:dyDescent="0.3">
      <c r="A11081" s="283" t="s">
        <v>2895</v>
      </c>
      <c r="B11081" s="283">
        <v>277</v>
      </c>
      <c r="C11081" s="24" t="str">
        <f t="shared" si="173"/>
        <v>shery277</v>
      </c>
      <c r="D11081" s="283">
        <v>13206</v>
      </c>
      <c r="E11081" s="283">
        <v>5610</v>
      </c>
      <c r="F11081" s="283">
        <v>290142</v>
      </c>
      <c r="G11081" s="24">
        <v>100</v>
      </c>
      <c r="H11081" s="24">
        <v>0</v>
      </c>
      <c r="I11081" s="24">
        <v>0</v>
      </c>
      <c r="J11081" s="282">
        <v>15</v>
      </c>
      <c r="K11081" s="282">
        <v>0</v>
      </c>
    </row>
    <row r="11082" spans="1:11" x14ac:dyDescent="0.3">
      <c r="A11082" s="283" t="s">
        <v>2895</v>
      </c>
      <c r="B11082" s="283">
        <v>278</v>
      </c>
      <c r="C11082" s="24" t="str">
        <f t="shared" si="173"/>
        <v>shery278</v>
      </c>
      <c r="D11082" s="283">
        <v>13340</v>
      </c>
      <c r="E11082" s="283">
        <v>5667</v>
      </c>
      <c r="F11082" s="283">
        <v>293335</v>
      </c>
      <c r="G11082" s="24">
        <v>100</v>
      </c>
      <c r="H11082" s="24">
        <v>0</v>
      </c>
      <c r="I11082" s="24">
        <v>0</v>
      </c>
      <c r="J11082" s="282">
        <v>15</v>
      </c>
      <c r="K11082" s="282">
        <v>0</v>
      </c>
    </row>
    <row r="11083" spans="1:11" x14ac:dyDescent="0.3">
      <c r="A11083" s="283" t="s">
        <v>2895</v>
      </c>
      <c r="B11083" s="283">
        <v>279</v>
      </c>
      <c r="C11083" s="24" t="str">
        <f t="shared" si="173"/>
        <v>shery279</v>
      </c>
      <c r="D11083" s="283">
        <v>13474</v>
      </c>
      <c r="E11083" s="283">
        <v>5724</v>
      </c>
      <c r="F11083" s="283">
        <v>297102</v>
      </c>
      <c r="G11083" s="24">
        <v>100</v>
      </c>
      <c r="H11083" s="24">
        <v>0</v>
      </c>
      <c r="I11083" s="24">
        <v>0</v>
      </c>
      <c r="J11083" s="282">
        <v>15</v>
      </c>
      <c r="K11083" s="282">
        <v>0</v>
      </c>
    </row>
    <row r="11084" spans="1:11" x14ac:dyDescent="0.3">
      <c r="A11084" s="283" t="s">
        <v>2895</v>
      </c>
      <c r="B11084" s="283">
        <v>280</v>
      </c>
      <c r="C11084" s="24" t="str">
        <f t="shared" si="173"/>
        <v>shery280</v>
      </c>
      <c r="D11084" s="283">
        <v>13611</v>
      </c>
      <c r="E11084" s="283">
        <v>5782</v>
      </c>
      <c r="F11084" s="283">
        <v>300368</v>
      </c>
      <c r="G11084" s="24">
        <v>100</v>
      </c>
      <c r="H11084" s="24">
        <v>0</v>
      </c>
      <c r="I11084" s="24">
        <v>0</v>
      </c>
      <c r="J11084" s="282">
        <v>15</v>
      </c>
      <c r="K11084" s="282">
        <v>0</v>
      </c>
    </row>
    <row r="11085" spans="1:11" x14ac:dyDescent="0.3">
      <c r="A11085" s="283" t="s">
        <v>2895</v>
      </c>
      <c r="B11085" s="283">
        <v>281</v>
      </c>
      <c r="C11085" s="24" t="str">
        <f t="shared" si="173"/>
        <v>shery281</v>
      </c>
      <c r="D11085" s="283">
        <v>14837</v>
      </c>
      <c r="E11085" s="283">
        <v>6303</v>
      </c>
      <c r="F11085" s="283">
        <v>332232</v>
      </c>
      <c r="G11085" s="24">
        <v>100</v>
      </c>
      <c r="H11085" s="24">
        <v>0</v>
      </c>
      <c r="I11085" s="24">
        <v>0</v>
      </c>
      <c r="J11085" s="282">
        <v>15</v>
      </c>
      <c r="K11085" s="282">
        <v>0</v>
      </c>
    </row>
    <row r="11086" spans="1:11" x14ac:dyDescent="0.3">
      <c r="A11086" s="283" t="s">
        <v>2895</v>
      </c>
      <c r="B11086" s="283">
        <v>282</v>
      </c>
      <c r="C11086" s="24" t="str">
        <f t="shared" si="173"/>
        <v>shery282</v>
      </c>
      <c r="D11086" s="283">
        <v>14987</v>
      </c>
      <c r="E11086" s="283">
        <v>6367</v>
      </c>
      <c r="F11086" s="283">
        <v>336084</v>
      </c>
      <c r="G11086" s="24">
        <v>100</v>
      </c>
      <c r="H11086" s="24">
        <v>0</v>
      </c>
      <c r="I11086" s="24">
        <v>0</v>
      </c>
      <c r="J11086" s="282">
        <v>15</v>
      </c>
      <c r="K11086" s="282">
        <v>0</v>
      </c>
    </row>
    <row r="11087" spans="1:11" x14ac:dyDescent="0.3">
      <c r="A11087" s="283" t="s">
        <v>2895</v>
      </c>
      <c r="B11087" s="283">
        <v>283</v>
      </c>
      <c r="C11087" s="24" t="str">
        <f t="shared" si="173"/>
        <v>shery283</v>
      </c>
      <c r="D11087" s="283">
        <v>15138</v>
      </c>
      <c r="E11087" s="283">
        <v>6431</v>
      </c>
      <c r="F11087" s="283">
        <v>340899</v>
      </c>
      <c r="G11087" s="24">
        <v>100</v>
      </c>
      <c r="H11087" s="24">
        <v>0</v>
      </c>
      <c r="I11087" s="24">
        <v>0</v>
      </c>
      <c r="J11087" s="282">
        <v>15</v>
      </c>
      <c r="K11087" s="282">
        <v>0</v>
      </c>
    </row>
    <row r="11088" spans="1:11" x14ac:dyDescent="0.3">
      <c r="A11088" s="283" t="s">
        <v>2895</v>
      </c>
      <c r="B11088" s="283">
        <v>284</v>
      </c>
      <c r="C11088" s="24" t="str">
        <f t="shared" si="173"/>
        <v>shery284</v>
      </c>
      <c r="D11088" s="283">
        <v>15291</v>
      </c>
      <c r="E11088" s="283">
        <v>6496</v>
      </c>
      <c r="F11088" s="283">
        <v>344952</v>
      </c>
      <c r="G11088" s="24">
        <v>100</v>
      </c>
      <c r="H11088" s="24">
        <v>0</v>
      </c>
      <c r="I11088" s="24">
        <v>0</v>
      </c>
      <c r="J11088" s="282">
        <v>15</v>
      </c>
      <c r="K11088" s="282">
        <v>0</v>
      </c>
    </row>
    <row r="11089" spans="1:11" x14ac:dyDescent="0.3">
      <c r="A11089" s="283" t="s">
        <v>2895</v>
      </c>
      <c r="B11089" s="283">
        <v>285</v>
      </c>
      <c r="C11089" s="24" t="str">
        <f t="shared" si="173"/>
        <v>shery285</v>
      </c>
      <c r="D11089" s="283">
        <v>15445</v>
      </c>
      <c r="E11089" s="283">
        <v>6561</v>
      </c>
      <c r="F11089" s="283">
        <v>349887</v>
      </c>
      <c r="G11089" s="24">
        <v>100</v>
      </c>
      <c r="H11089" s="24">
        <v>0</v>
      </c>
      <c r="I11089" s="24">
        <v>0</v>
      </c>
      <c r="J11089" s="282">
        <v>15</v>
      </c>
      <c r="K11089" s="282">
        <v>0</v>
      </c>
    </row>
    <row r="11090" spans="1:11" x14ac:dyDescent="0.3">
      <c r="A11090" s="283" t="s">
        <v>2895</v>
      </c>
      <c r="B11090" s="283">
        <v>286</v>
      </c>
      <c r="C11090" s="24" t="str">
        <f t="shared" si="173"/>
        <v>shery286</v>
      </c>
      <c r="D11090" s="283">
        <v>15600</v>
      </c>
      <c r="E11090" s="283">
        <v>6627</v>
      </c>
      <c r="F11090" s="283">
        <v>354042</v>
      </c>
      <c r="G11090" s="24">
        <v>100</v>
      </c>
      <c r="H11090" s="24">
        <v>0</v>
      </c>
      <c r="I11090" s="24">
        <v>0</v>
      </c>
      <c r="J11090" s="282">
        <v>15</v>
      </c>
      <c r="K11090" s="282">
        <v>0</v>
      </c>
    </row>
    <row r="11091" spans="1:11" x14ac:dyDescent="0.3">
      <c r="A11091" s="283" t="s">
        <v>2895</v>
      </c>
      <c r="B11091" s="283">
        <v>287</v>
      </c>
      <c r="C11091" s="24" t="str">
        <f t="shared" si="173"/>
        <v>shery287</v>
      </c>
      <c r="D11091" s="283">
        <v>15757</v>
      </c>
      <c r="E11091" s="283">
        <v>6694</v>
      </c>
      <c r="F11091" s="283">
        <v>358779</v>
      </c>
      <c r="G11091" s="24">
        <v>100</v>
      </c>
      <c r="H11091" s="24">
        <v>0</v>
      </c>
      <c r="I11091" s="24">
        <v>0</v>
      </c>
      <c r="J11091" s="282">
        <v>15</v>
      </c>
      <c r="K11091" s="282">
        <v>0</v>
      </c>
    </row>
    <row r="11092" spans="1:11" x14ac:dyDescent="0.3">
      <c r="A11092" s="283" t="s">
        <v>2895</v>
      </c>
      <c r="B11092" s="283">
        <v>288</v>
      </c>
      <c r="C11092" s="24" t="str">
        <f t="shared" si="173"/>
        <v>shery288</v>
      </c>
      <c r="D11092" s="283">
        <v>15916</v>
      </c>
      <c r="E11092" s="283">
        <v>6761</v>
      </c>
      <c r="F11092" s="283">
        <v>362926</v>
      </c>
      <c r="G11092" s="24">
        <v>100</v>
      </c>
      <c r="H11092" s="24">
        <v>0</v>
      </c>
      <c r="I11092" s="24">
        <v>0</v>
      </c>
      <c r="J11092" s="282">
        <v>15</v>
      </c>
      <c r="K11092" s="282">
        <v>0</v>
      </c>
    </row>
    <row r="11093" spans="1:11" x14ac:dyDescent="0.3">
      <c r="A11093" s="283" t="s">
        <v>2895</v>
      </c>
      <c r="B11093" s="283">
        <v>289</v>
      </c>
      <c r="C11093" s="24" t="str">
        <f t="shared" si="173"/>
        <v>shery289</v>
      </c>
      <c r="D11093" s="283">
        <v>16076</v>
      </c>
      <c r="E11093" s="283">
        <v>6829</v>
      </c>
      <c r="F11093" s="283">
        <v>367230</v>
      </c>
      <c r="G11093" s="24">
        <v>100</v>
      </c>
      <c r="H11093" s="24">
        <v>0</v>
      </c>
      <c r="I11093" s="24">
        <v>0</v>
      </c>
      <c r="J11093" s="282">
        <v>15</v>
      </c>
      <c r="K11093" s="282">
        <v>0</v>
      </c>
    </row>
    <row r="11094" spans="1:11" x14ac:dyDescent="0.3">
      <c r="A11094" s="283" t="s">
        <v>2895</v>
      </c>
      <c r="B11094" s="283">
        <v>290</v>
      </c>
      <c r="C11094" s="24" t="str">
        <f t="shared" si="173"/>
        <v>shery290</v>
      </c>
      <c r="D11094" s="283">
        <v>16237</v>
      </c>
      <c r="E11094" s="283">
        <v>6898</v>
      </c>
      <c r="F11094" s="283">
        <v>371470</v>
      </c>
      <c r="G11094" s="24">
        <v>100</v>
      </c>
      <c r="H11094" s="24">
        <v>0</v>
      </c>
      <c r="I11094" s="24">
        <v>0</v>
      </c>
      <c r="J11094" s="282">
        <v>15</v>
      </c>
      <c r="K11094" s="282">
        <v>0</v>
      </c>
    </row>
    <row r="11095" spans="1:11" x14ac:dyDescent="0.3">
      <c r="A11095" s="283" t="s">
        <v>2895</v>
      </c>
      <c r="B11095" s="283">
        <v>291</v>
      </c>
      <c r="C11095" s="24" t="str">
        <f t="shared" si="173"/>
        <v>shery291</v>
      </c>
      <c r="D11095" s="283">
        <v>16400</v>
      </c>
      <c r="E11095" s="283">
        <v>6967</v>
      </c>
      <c r="F11095" s="283">
        <v>375758</v>
      </c>
      <c r="G11095" s="24">
        <v>100</v>
      </c>
      <c r="H11095" s="24">
        <v>0</v>
      </c>
      <c r="I11095" s="24">
        <v>0</v>
      </c>
      <c r="J11095" s="282">
        <v>15</v>
      </c>
      <c r="K11095" s="282">
        <v>0</v>
      </c>
    </row>
    <row r="11096" spans="1:11" x14ac:dyDescent="0.3">
      <c r="A11096" s="283" t="s">
        <v>2895</v>
      </c>
      <c r="B11096" s="283">
        <v>292</v>
      </c>
      <c r="C11096" s="24" t="str">
        <f t="shared" si="173"/>
        <v>shery292</v>
      </c>
      <c r="D11096" s="283">
        <v>16565</v>
      </c>
      <c r="E11096" s="283">
        <v>7037</v>
      </c>
      <c r="F11096" s="283">
        <v>380208</v>
      </c>
      <c r="G11096" s="24">
        <v>100</v>
      </c>
      <c r="H11096" s="24">
        <v>0</v>
      </c>
      <c r="I11096" s="24">
        <v>0</v>
      </c>
      <c r="J11096" s="282">
        <v>15</v>
      </c>
      <c r="K11096" s="282">
        <v>0</v>
      </c>
    </row>
    <row r="11097" spans="1:11" x14ac:dyDescent="0.3">
      <c r="A11097" s="283" t="s">
        <v>2895</v>
      </c>
      <c r="B11097" s="283">
        <v>293</v>
      </c>
      <c r="C11097" s="24" t="str">
        <f t="shared" si="173"/>
        <v>shery293</v>
      </c>
      <c r="D11097" s="283">
        <v>16731</v>
      </c>
      <c r="E11097" s="283">
        <v>7108</v>
      </c>
      <c r="F11097" s="283">
        <v>384592</v>
      </c>
      <c r="G11097" s="24">
        <v>100</v>
      </c>
      <c r="H11097" s="24">
        <v>0</v>
      </c>
      <c r="I11097" s="24">
        <v>0</v>
      </c>
      <c r="J11097" s="282">
        <v>15</v>
      </c>
      <c r="K11097" s="282">
        <v>0</v>
      </c>
    </row>
    <row r="11098" spans="1:11" x14ac:dyDescent="0.3">
      <c r="A11098" s="283" t="s">
        <v>2895</v>
      </c>
      <c r="B11098" s="283">
        <v>294</v>
      </c>
      <c r="C11098" s="24" t="str">
        <f t="shared" si="173"/>
        <v>shery294</v>
      </c>
      <c r="D11098" s="283">
        <v>16899</v>
      </c>
      <c r="E11098" s="283">
        <v>7179</v>
      </c>
      <c r="F11098" s="283">
        <v>389024</v>
      </c>
      <c r="G11098" s="24">
        <v>100</v>
      </c>
      <c r="H11098" s="24">
        <v>0</v>
      </c>
      <c r="I11098" s="24">
        <v>0</v>
      </c>
      <c r="J11098" s="282">
        <v>15</v>
      </c>
      <c r="K11098" s="282">
        <v>0</v>
      </c>
    </row>
    <row r="11099" spans="1:11" x14ac:dyDescent="0.3">
      <c r="A11099" s="283" t="s">
        <v>2895</v>
      </c>
      <c r="B11099" s="283">
        <v>295</v>
      </c>
      <c r="C11099" s="24" t="str">
        <f t="shared" si="173"/>
        <v>shery295</v>
      </c>
      <c r="D11099" s="283">
        <v>17069</v>
      </c>
      <c r="E11099" s="283">
        <v>7251</v>
      </c>
      <c r="F11099" s="283">
        <v>393625</v>
      </c>
      <c r="G11099" s="24">
        <v>100</v>
      </c>
      <c r="H11099" s="24">
        <v>0</v>
      </c>
      <c r="I11099" s="24">
        <v>0</v>
      </c>
      <c r="J11099" s="282">
        <v>15</v>
      </c>
      <c r="K11099" s="282">
        <v>0</v>
      </c>
    </row>
    <row r="11100" spans="1:11" x14ac:dyDescent="0.3">
      <c r="A11100" s="283" t="s">
        <v>2895</v>
      </c>
      <c r="B11100" s="283">
        <v>296</v>
      </c>
      <c r="C11100" s="24" t="str">
        <f t="shared" si="173"/>
        <v>shery296</v>
      </c>
      <c r="D11100" s="283">
        <v>17240</v>
      </c>
      <c r="E11100" s="283">
        <v>7324</v>
      </c>
      <c r="F11100" s="283">
        <v>398157</v>
      </c>
      <c r="G11100" s="24">
        <v>100</v>
      </c>
      <c r="H11100" s="24">
        <v>0</v>
      </c>
      <c r="I11100" s="24">
        <v>0</v>
      </c>
      <c r="J11100" s="282">
        <v>15</v>
      </c>
      <c r="K11100" s="282">
        <v>0</v>
      </c>
    </row>
    <row r="11101" spans="1:11" x14ac:dyDescent="0.3">
      <c r="A11101" s="283" t="s">
        <v>2895</v>
      </c>
      <c r="B11101" s="283">
        <v>297</v>
      </c>
      <c r="C11101" s="24" t="str">
        <f t="shared" si="173"/>
        <v>shery297</v>
      </c>
      <c r="D11101" s="283">
        <v>17412</v>
      </c>
      <c r="E11101" s="283">
        <v>7397</v>
      </c>
      <c r="F11101" s="283">
        <v>402493</v>
      </c>
      <c r="G11101" s="24">
        <v>100</v>
      </c>
      <c r="H11101" s="24">
        <v>0</v>
      </c>
      <c r="I11101" s="24">
        <v>0</v>
      </c>
      <c r="J11101" s="282">
        <v>15</v>
      </c>
      <c r="K11101" s="282">
        <v>0</v>
      </c>
    </row>
    <row r="11102" spans="1:11" x14ac:dyDescent="0.3">
      <c r="A11102" s="283" t="s">
        <v>2895</v>
      </c>
      <c r="B11102" s="283">
        <v>298</v>
      </c>
      <c r="C11102" s="24" t="str">
        <f t="shared" si="173"/>
        <v>shery298</v>
      </c>
      <c r="D11102" s="283">
        <v>17587</v>
      </c>
      <c r="E11102" s="283">
        <v>7471</v>
      </c>
      <c r="F11102" s="283">
        <v>406874</v>
      </c>
      <c r="G11102" s="24">
        <v>100</v>
      </c>
      <c r="H11102" s="24">
        <v>0</v>
      </c>
      <c r="I11102" s="24">
        <v>0</v>
      </c>
      <c r="J11102" s="282">
        <v>15</v>
      </c>
      <c r="K11102" s="282">
        <v>0</v>
      </c>
    </row>
    <row r="11103" spans="1:11" x14ac:dyDescent="0.3">
      <c r="A11103" s="283" t="s">
        <v>2895</v>
      </c>
      <c r="B11103" s="283">
        <v>299</v>
      </c>
      <c r="C11103" s="24" t="str">
        <f t="shared" si="173"/>
        <v>shery299</v>
      </c>
      <c r="D11103" s="283">
        <v>17763</v>
      </c>
      <c r="E11103" s="283">
        <v>7546</v>
      </c>
      <c r="F11103" s="283">
        <v>411300</v>
      </c>
      <c r="G11103" s="24">
        <v>100</v>
      </c>
      <c r="H11103" s="24">
        <v>0</v>
      </c>
      <c r="I11103" s="24">
        <v>0</v>
      </c>
      <c r="J11103" s="282">
        <v>15</v>
      </c>
      <c r="K11103" s="282">
        <v>0</v>
      </c>
    </row>
    <row r="11104" spans="1:11" x14ac:dyDescent="0.3">
      <c r="A11104" s="283" t="s">
        <v>2895</v>
      </c>
      <c r="B11104" s="283">
        <v>300</v>
      </c>
      <c r="C11104" s="24" t="str">
        <f t="shared" si="173"/>
        <v>shery300</v>
      </c>
      <c r="D11104" s="283">
        <v>17940</v>
      </c>
      <c r="E11104" s="283">
        <v>7621</v>
      </c>
      <c r="F11104" s="283">
        <v>415772</v>
      </c>
      <c r="G11104" s="24">
        <v>100</v>
      </c>
      <c r="H11104" s="24">
        <v>0</v>
      </c>
      <c r="I11104" s="24">
        <v>0</v>
      </c>
      <c r="J11104" s="282">
        <v>15</v>
      </c>
      <c r="K11104" s="282">
        <v>0</v>
      </c>
    </row>
    <row r="11105" spans="1:11" x14ac:dyDescent="0.3">
      <c r="A11105" s="281" t="s">
        <v>2171</v>
      </c>
      <c r="B11105" s="281">
        <v>1</v>
      </c>
      <c r="C11105" s="24" t="str">
        <f t="shared" si="173"/>
        <v>renas1</v>
      </c>
      <c r="D11105" s="281">
        <v>175</v>
      </c>
      <c r="E11105" s="281">
        <v>68</v>
      </c>
      <c r="F11105" s="281">
        <v>1291</v>
      </c>
      <c r="G11105" s="24">
        <v>100</v>
      </c>
      <c r="H11105" s="24">
        <v>0</v>
      </c>
      <c r="I11105" s="24">
        <v>0</v>
      </c>
      <c r="J11105" s="282">
        <v>15</v>
      </c>
      <c r="K11105" s="282">
        <v>0</v>
      </c>
    </row>
    <row r="11106" spans="1:11" x14ac:dyDescent="0.3">
      <c r="A11106" s="281" t="s">
        <v>2171</v>
      </c>
      <c r="B11106" s="281">
        <v>2</v>
      </c>
      <c r="C11106" s="24" t="str">
        <f t="shared" si="173"/>
        <v>renas2</v>
      </c>
      <c r="D11106" s="281">
        <v>177</v>
      </c>
      <c r="E11106" s="281">
        <v>69</v>
      </c>
      <c r="F11106" s="281">
        <v>1307</v>
      </c>
      <c r="G11106" s="24">
        <v>100</v>
      </c>
      <c r="H11106" s="24">
        <v>0</v>
      </c>
      <c r="I11106" s="24">
        <v>0</v>
      </c>
      <c r="J11106" s="282">
        <v>15</v>
      </c>
      <c r="K11106" s="282">
        <v>0</v>
      </c>
    </row>
    <row r="11107" spans="1:11" x14ac:dyDescent="0.3">
      <c r="A11107" s="281" t="s">
        <v>2171</v>
      </c>
      <c r="B11107" s="281">
        <v>3</v>
      </c>
      <c r="C11107" s="24" t="str">
        <f t="shared" si="173"/>
        <v>renas3</v>
      </c>
      <c r="D11107" s="281">
        <v>180</v>
      </c>
      <c r="E11107" s="281">
        <v>69</v>
      </c>
      <c r="F11107" s="281">
        <v>1327</v>
      </c>
      <c r="G11107" s="24">
        <v>100</v>
      </c>
      <c r="H11107" s="24">
        <v>0</v>
      </c>
      <c r="I11107" s="24">
        <v>0</v>
      </c>
      <c r="J11107" s="282">
        <v>15</v>
      </c>
      <c r="K11107" s="282">
        <v>0</v>
      </c>
    </row>
    <row r="11108" spans="1:11" x14ac:dyDescent="0.3">
      <c r="A11108" s="281" t="s">
        <v>2171</v>
      </c>
      <c r="B11108" s="281">
        <v>4</v>
      </c>
      <c r="C11108" s="24" t="str">
        <f t="shared" si="173"/>
        <v>renas4</v>
      </c>
      <c r="D11108" s="281">
        <v>182</v>
      </c>
      <c r="E11108" s="281">
        <v>70</v>
      </c>
      <c r="F11108" s="281">
        <v>1350</v>
      </c>
      <c r="G11108" s="24">
        <v>100</v>
      </c>
      <c r="H11108" s="24">
        <v>0</v>
      </c>
      <c r="I11108" s="24">
        <v>0</v>
      </c>
      <c r="J11108" s="282">
        <v>15</v>
      </c>
      <c r="K11108" s="282">
        <v>0</v>
      </c>
    </row>
    <row r="11109" spans="1:11" x14ac:dyDescent="0.3">
      <c r="A11109" s="281" t="s">
        <v>2171</v>
      </c>
      <c r="B11109" s="281">
        <v>5</v>
      </c>
      <c r="C11109" s="24" t="str">
        <f t="shared" si="173"/>
        <v>renas5</v>
      </c>
      <c r="D11109" s="281">
        <v>185</v>
      </c>
      <c r="E11109" s="281">
        <v>71</v>
      </c>
      <c r="F11109" s="281">
        <v>1376</v>
      </c>
      <c r="G11109" s="24">
        <v>100</v>
      </c>
      <c r="H11109" s="24">
        <v>0</v>
      </c>
      <c r="I11109" s="24">
        <v>0</v>
      </c>
      <c r="J11109" s="282">
        <v>15</v>
      </c>
      <c r="K11109" s="282">
        <v>0</v>
      </c>
    </row>
    <row r="11110" spans="1:11" x14ac:dyDescent="0.3">
      <c r="A11110" s="281" t="s">
        <v>2171</v>
      </c>
      <c r="B11110" s="281">
        <v>6</v>
      </c>
      <c r="C11110" s="24" t="str">
        <f t="shared" si="173"/>
        <v>renas6</v>
      </c>
      <c r="D11110" s="281">
        <v>187</v>
      </c>
      <c r="E11110" s="281">
        <v>72</v>
      </c>
      <c r="F11110" s="281">
        <v>1407</v>
      </c>
      <c r="G11110" s="24">
        <v>100</v>
      </c>
      <c r="H11110" s="24">
        <v>0</v>
      </c>
      <c r="I11110" s="24">
        <v>0</v>
      </c>
      <c r="J11110" s="282">
        <v>15</v>
      </c>
      <c r="K11110" s="282">
        <v>0</v>
      </c>
    </row>
    <row r="11111" spans="1:11" x14ac:dyDescent="0.3">
      <c r="A11111" s="281" t="s">
        <v>2171</v>
      </c>
      <c r="B11111" s="281">
        <v>7</v>
      </c>
      <c r="C11111" s="24" t="str">
        <f t="shared" si="173"/>
        <v>renas7</v>
      </c>
      <c r="D11111" s="281">
        <v>190</v>
      </c>
      <c r="E11111" s="281">
        <v>73</v>
      </c>
      <c r="F11111" s="281">
        <v>1442</v>
      </c>
      <c r="G11111" s="24">
        <v>100</v>
      </c>
      <c r="H11111" s="24">
        <v>0</v>
      </c>
      <c r="I11111" s="24">
        <v>0</v>
      </c>
      <c r="J11111" s="282">
        <v>15</v>
      </c>
      <c r="K11111" s="282">
        <v>0</v>
      </c>
    </row>
    <row r="11112" spans="1:11" x14ac:dyDescent="0.3">
      <c r="A11112" s="281" t="s">
        <v>2171</v>
      </c>
      <c r="B11112" s="281">
        <v>8</v>
      </c>
      <c r="C11112" s="24" t="str">
        <f t="shared" si="173"/>
        <v>renas8</v>
      </c>
      <c r="D11112" s="281">
        <v>192</v>
      </c>
      <c r="E11112" s="281">
        <v>74</v>
      </c>
      <c r="F11112" s="281">
        <v>1481</v>
      </c>
      <c r="G11112" s="24">
        <v>100</v>
      </c>
      <c r="H11112" s="24">
        <v>0</v>
      </c>
      <c r="I11112" s="24">
        <v>0</v>
      </c>
      <c r="J11112" s="282">
        <v>15</v>
      </c>
      <c r="K11112" s="282">
        <v>0</v>
      </c>
    </row>
    <row r="11113" spans="1:11" x14ac:dyDescent="0.3">
      <c r="A11113" s="281" t="s">
        <v>2171</v>
      </c>
      <c r="B11113" s="281">
        <v>9</v>
      </c>
      <c r="C11113" s="24" t="str">
        <f t="shared" si="173"/>
        <v>renas9</v>
      </c>
      <c r="D11113" s="281">
        <v>195</v>
      </c>
      <c r="E11113" s="281">
        <v>75</v>
      </c>
      <c r="F11113" s="281">
        <v>1525</v>
      </c>
      <c r="G11113" s="24">
        <v>100</v>
      </c>
      <c r="H11113" s="24">
        <v>0</v>
      </c>
      <c r="I11113" s="24">
        <v>0</v>
      </c>
      <c r="J11113" s="282">
        <v>15</v>
      </c>
      <c r="K11113" s="282">
        <v>0</v>
      </c>
    </row>
    <row r="11114" spans="1:11" x14ac:dyDescent="0.3">
      <c r="A11114" s="281" t="s">
        <v>2171</v>
      </c>
      <c r="B11114" s="281">
        <v>10</v>
      </c>
      <c r="C11114" s="24" t="str">
        <f t="shared" si="173"/>
        <v>renas10</v>
      </c>
      <c r="D11114" s="281">
        <v>197</v>
      </c>
      <c r="E11114" s="281">
        <v>76</v>
      </c>
      <c r="F11114" s="281">
        <v>1573</v>
      </c>
      <c r="G11114" s="24">
        <v>100</v>
      </c>
      <c r="H11114" s="24">
        <v>0</v>
      </c>
      <c r="I11114" s="24">
        <v>0</v>
      </c>
      <c r="J11114" s="282">
        <v>15</v>
      </c>
      <c r="K11114" s="282">
        <v>0</v>
      </c>
    </row>
    <row r="11115" spans="1:11" x14ac:dyDescent="0.3">
      <c r="A11115" s="281" t="s">
        <v>2171</v>
      </c>
      <c r="B11115" s="281">
        <v>11</v>
      </c>
      <c r="C11115" s="24" t="str">
        <f t="shared" si="173"/>
        <v>renas11</v>
      </c>
      <c r="D11115" s="281">
        <v>216</v>
      </c>
      <c r="E11115" s="281">
        <v>84</v>
      </c>
      <c r="F11115" s="281">
        <v>1731</v>
      </c>
      <c r="G11115" s="24">
        <v>100</v>
      </c>
      <c r="H11115" s="24">
        <v>0</v>
      </c>
      <c r="I11115" s="24">
        <v>0</v>
      </c>
      <c r="J11115" s="282">
        <v>15</v>
      </c>
      <c r="K11115" s="282">
        <v>0</v>
      </c>
    </row>
    <row r="11116" spans="1:11" x14ac:dyDescent="0.3">
      <c r="A11116" s="281" t="s">
        <v>2171</v>
      </c>
      <c r="B11116" s="281">
        <v>12</v>
      </c>
      <c r="C11116" s="24" t="str">
        <f t="shared" si="173"/>
        <v>renas12</v>
      </c>
      <c r="D11116" s="281">
        <v>219</v>
      </c>
      <c r="E11116" s="281">
        <v>85</v>
      </c>
      <c r="F11116" s="281">
        <v>1793</v>
      </c>
      <c r="G11116" s="24">
        <v>100</v>
      </c>
      <c r="H11116" s="24">
        <v>0</v>
      </c>
      <c r="I11116" s="24">
        <v>0</v>
      </c>
      <c r="J11116" s="282">
        <v>15</v>
      </c>
      <c r="K11116" s="282">
        <v>0</v>
      </c>
    </row>
    <row r="11117" spans="1:11" x14ac:dyDescent="0.3">
      <c r="A11117" s="281" t="s">
        <v>2171</v>
      </c>
      <c r="B11117" s="281">
        <v>13</v>
      </c>
      <c r="C11117" s="24" t="str">
        <f t="shared" si="173"/>
        <v>renas13</v>
      </c>
      <c r="D11117" s="281">
        <v>222</v>
      </c>
      <c r="E11117" s="281">
        <v>86</v>
      </c>
      <c r="F11117" s="281">
        <v>1861</v>
      </c>
      <c r="G11117" s="24">
        <v>100</v>
      </c>
      <c r="H11117" s="24">
        <v>0</v>
      </c>
      <c r="I11117" s="24">
        <v>0</v>
      </c>
      <c r="J11117" s="282">
        <v>15</v>
      </c>
      <c r="K11117" s="282">
        <v>0</v>
      </c>
    </row>
    <row r="11118" spans="1:11" x14ac:dyDescent="0.3">
      <c r="A11118" s="281" t="s">
        <v>2171</v>
      </c>
      <c r="B11118" s="281">
        <v>14</v>
      </c>
      <c r="C11118" s="24" t="str">
        <f t="shared" si="173"/>
        <v>renas14</v>
      </c>
      <c r="D11118" s="281">
        <v>225</v>
      </c>
      <c r="E11118" s="281">
        <v>87</v>
      </c>
      <c r="F11118" s="281">
        <v>1935</v>
      </c>
      <c r="G11118" s="24">
        <v>100</v>
      </c>
      <c r="H11118" s="24">
        <v>0</v>
      </c>
      <c r="I11118" s="24">
        <v>0</v>
      </c>
      <c r="J11118" s="282">
        <v>15</v>
      </c>
      <c r="K11118" s="282">
        <v>0</v>
      </c>
    </row>
    <row r="11119" spans="1:11" x14ac:dyDescent="0.3">
      <c r="A11119" s="281" t="s">
        <v>2171</v>
      </c>
      <c r="B11119" s="281">
        <v>15</v>
      </c>
      <c r="C11119" s="24" t="str">
        <f t="shared" si="173"/>
        <v>renas15</v>
      </c>
      <c r="D11119" s="281">
        <v>227</v>
      </c>
      <c r="E11119" s="281">
        <v>88</v>
      </c>
      <c r="F11119" s="281">
        <v>2014</v>
      </c>
      <c r="G11119" s="24">
        <v>100</v>
      </c>
      <c r="H11119" s="24">
        <v>0</v>
      </c>
      <c r="I11119" s="24">
        <v>0</v>
      </c>
      <c r="J11119" s="282">
        <v>15</v>
      </c>
      <c r="K11119" s="282">
        <v>0</v>
      </c>
    </row>
    <row r="11120" spans="1:11" x14ac:dyDescent="0.3">
      <c r="A11120" s="281" t="s">
        <v>2171</v>
      </c>
      <c r="B11120" s="281">
        <v>16</v>
      </c>
      <c r="C11120" s="24" t="str">
        <f t="shared" si="173"/>
        <v>renas16</v>
      </c>
      <c r="D11120" s="281">
        <v>230</v>
      </c>
      <c r="E11120" s="281">
        <v>89</v>
      </c>
      <c r="F11120" s="281">
        <v>2100</v>
      </c>
      <c r="G11120" s="24">
        <v>100</v>
      </c>
      <c r="H11120" s="24">
        <v>0</v>
      </c>
      <c r="I11120" s="24">
        <v>0</v>
      </c>
      <c r="J11120" s="282">
        <v>15</v>
      </c>
      <c r="K11120" s="282">
        <v>0</v>
      </c>
    </row>
    <row r="11121" spans="1:11" x14ac:dyDescent="0.3">
      <c r="A11121" s="281" t="s">
        <v>2171</v>
      </c>
      <c r="B11121" s="281">
        <v>17</v>
      </c>
      <c r="C11121" s="24" t="str">
        <f t="shared" si="173"/>
        <v>renas17</v>
      </c>
      <c r="D11121" s="281">
        <v>233</v>
      </c>
      <c r="E11121" s="281">
        <v>90</v>
      </c>
      <c r="F11121" s="281">
        <v>2192</v>
      </c>
      <c r="G11121" s="24">
        <v>100</v>
      </c>
      <c r="H11121" s="24">
        <v>0</v>
      </c>
      <c r="I11121" s="24">
        <v>0</v>
      </c>
      <c r="J11121" s="282">
        <v>15</v>
      </c>
      <c r="K11121" s="282">
        <v>0</v>
      </c>
    </row>
    <row r="11122" spans="1:11" x14ac:dyDescent="0.3">
      <c r="A11122" s="281" t="s">
        <v>2171</v>
      </c>
      <c r="B11122" s="281">
        <v>18</v>
      </c>
      <c r="C11122" s="24" t="str">
        <f t="shared" si="173"/>
        <v>renas18</v>
      </c>
      <c r="D11122" s="281">
        <v>236</v>
      </c>
      <c r="E11122" s="281">
        <v>92</v>
      </c>
      <c r="F11122" s="281">
        <v>2290</v>
      </c>
      <c r="G11122" s="24">
        <v>100</v>
      </c>
      <c r="H11122" s="24">
        <v>0</v>
      </c>
      <c r="I11122" s="24">
        <v>0</v>
      </c>
      <c r="J11122" s="282">
        <v>15</v>
      </c>
      <c r="K11122" s="282">
        <v>0</v>
      </c>
    </row>
    <row r="11123" spans="1:11" x14ac:dyDescent="0.3">
      <c r="A11123" s="281" t="s">
        <v>2171</v>
      </c>
      <c r="B11123" s="281">
        <v>19</v>
      </c>
      <c r="C11123" s="24" t="str">
        <f t="shared" si="173"/>
        <v>renas19</v>
      </c>
      <c r="D11123" s="281">
        <v>240</v>
      </c>
      <c r="E11123" s="281">
        <v>93</v>
      </c>
      <c r="F11123" s="281">
        <v>2395</v>
      </c>
      <c r="G11123" s="24">
        <v>100</v>
      </c>
      <c r="H11123" s="24">
        <v>0</v>
      </c>
      <c r="I11123" s="24">
        <v>0</v>
      </c>
      <c r="J11123" s="282">
        <v>15</v>
      </c>
      <c r="K11123" s="282">
        <v>0</v>
      </c>
    </row>
    <row r="11124" spans="1:11" x14ac:dyDescent="0.3">
      <c r="A11124" s="281" t="s">
        <v>2171</v>
      </c>
      <c r="B11124" s="281">
        <v>20</v>
      </c>
      <c r="C11124" s="24" t="str">
        <f t="shared" si="173"/>
        <v>renas20</v>
      </c>
      <c r="D11124" s="281">
        <v>243</v>
      </c>
      <c r="E11124" s="281">
        <v>94</v>
      </c>
      <c r="F11124" s="281">
        <v>2508</v>
      </c>
      <c r="G11124" s="24">
        <v>100</v>
      </c>
      <c r="H11124" s="24">
        <v>0</v>
      </c>
      <c r="I11124" s="24">
        <v>0</v>
      </c>
      <c r="J11124" s="282">
        <v>15</v>
      </c>
      <c r="K11124" s="282">
        <v>0</v>
      </c>
    </row>
    <row r="11125" spans="1:11" x14ac:dyDescent="0.3">
      <c r="A11125" s="281" t="s">
        <v>2171</v>
      </c>
      <c r="B11125" s="281">
        <v>21</v>
      </c>
      <c r="C11125" s="24" t="str">
        <f t="shared" si="173"/>
        <v>renas21</v>
      </c>
      <c r="D11125" s="281">
        <v>265</v>
      </c>
      <c r="E11125" s="281">
        <v>103</v>
      </c>
      <c r="F11125" s="281">
        <v>2811</v>
      </c>
      <c r="G11125" s="24">
        <v>100</v>
      </c>
      <c r="H11125" s="24">
        <v>0</v>
      </c>
      <c r="I11125" s="24">
        <v>0</v>
      </c>
      <c r="J11125" s="282">
        <v>15</v>
      </c>
      <c r="K11125" s="282">
        <v>0</v>
      </c>
    </row>
    <row r="11126" spans="1:11" x14ac:dyDescent="0.3">
      <c r="A11126" s="281" t="s">
        <v>2171</v>
      </c>
      <c r="B11126" s="281">
        <v>22</v>
      </c>
      <c r="C11126" s="24" t="str">
        <f t="shared" si="173"/>
        <v>renas22</v>
      </c>
      <c r="D11126" s="281">
        <v>269</v>
      </c>
      <c r="E11126" s="281">
        <v>104</v>
      </c>
      <c r="F11126" s="281">
        <v>2948</v>
      </c>
      <c r="G11126" s="24">
        <v>100</v>
      </c>
      <c r="H11126" s="24">
        <v>0</v>
      </c>
      <c r="I11126" s="24">
        <v>0</v>
      </c>
      <c r="J11126" s="282">
        <v>15</v>
      </c>
      <c r="K11126" s="282">
        <v>0</v>
      </c>
    </row>
    <row r="11127" spans="1:11" x14ac:dyDescent="0.3">
      <c r="A11127" s="281" t="s">
        <v>2171</v>
      </c>
      <c r="B11127" s="281">
        <v>23</v>
      </c>
      <c r="C11127" s="24" t="str">
        <f t="shared" si="173"/>
        <v>renas23</v>
      </c>
      <c r="D11127" s="281">
        <v>272</v>
      </c>
      <c r="E11127" s="281">
        <v>105</v>
      </c>
      <c r="F11127" s="281">
        <v>3092</v>
      </c>
      <c r="G11127" s="24">
        <v>100</v>
      </c>
      <c r="H11127" s="24">
        <v>0</v>
      </c>
      <c r="I11127" s="24">
        <v>0</v>
      </c>
      <c r="J11127" s="282">
        <v>15</v>
      </c>
      <c r="K11127" s="282">
        <v>0</v>
      </c>
    </row>
    <row r="11128" spans="1:11" x14ac:dyDescent="0.3">
      <c r="A11128" s="281" t="s">
        <v>2171</v>
      </c>
      <c r="B11128" s="281">
        <v>24</v>
      </c>
      <c r="C11128" s="24" t="str">
        <f t="shared" si="173"/>
        <v>renas24</v>
      </c>
      <c r="D11128" s="281">
        <v>275</v>
      </c>
      <c r="E11128" s="281">
        <v>107</v>
      </c>
      <c r="F11128" s="281">
        <v>3246</v>
      </c>
      <c r="G11128" s="24">
        <v>100</v>
      </c>
      <c r="H11128" s="24">
        <v>0</v>
      </c>
      <c r="I11128" s="24">
        <v>0</v>
      </c>
      <c r="J11128" s="282">
        <v>15</v>
      </c>
      <c r="K11128" s="282">
        <v>0</v>
      </c>
    </row>
    <row r="11129" spans="1:11" x14ac:dyDescent="0.3">
      <c r="A11129" s="281" t="s">
        <v>2171</v>
      </c>
      <c r="B11129" s="281">
        <v>25</v>
      </c>
      <c r="C11129" s="24" t="str">
        <f t="shared" si="173"/>
        <v>renas25</v>
      </c>
      <c r="D11129" s="281">
        <v>279</v>
      </c>
      <c r="E11129" s="281">
        <v>108</v>
      </c>
      <c r="F11129" s="281">
        <v>3407</v>
      </c>
      <c r="G11129" s="24">
        <v>100</v>
      </c>
      <c r="H11129" s="24">
        <v>0</v>
      </c>
      <c r="I11129" s="24">
        <v>0</v>
      </c>
      <c r="J11129" s="282">
        <v>15</v>
      </c>
      <c r="K11129" s="282">
        <v>0</v>
      </c>
    </row>
    <row r="11130" spans="1:11" x14ac:dyDescent="0.3">
      <c r="A11130" s="281" t="s">
        <v>2171</v>
      </c>
      <c r="B11130" s="281">
        <v>26</v>
      </c>
      <c r="C11130" s="24" t="str">
        <f t="shared" si="173"/>
        <v>renas26</v>
      </c>
      <c r="D11130" s="281">
        <v>282</v>
      </c>
      <c r="E11130" s="281">
        <v>109</v>
      </c>
      <c r="F11130" s="281">
        <v>3448</v>
      </c>
      <c r="G11130" s="24">
        <v>100</v>
      </c>
      <c r="H11130" s="24">
        <v>0</v>
      </c>
      <c r="I11130" s="24">
        <v>0</v>
      </c>
      <c r="J11130" s="282">
        <v>15</v>
      </c>
      <c r="K11130" s="282">
        <v>0</v>
      </c>
    </row>
    <row r="11131" spans="1:11" x14ac:dyDescent="0.3">
      <c r="A11131" s="281" t="s">
        <v>2171</v>
      </c>
      <c r="B11131" s="281">
        <v>27</v>
      </c>
      <c r="C11131" s="24" t="str">
        <f t="shared" si="173"/>
        <v>renas27</v>
      </c>
      <c r="D11131" s="281">
        <v>286</v>
      </c>
      <c r="E11131" s="281">
        <v>111</v>
      </c>
      <c r="F11131" s="281">
        <v>3489</v>
      </c>
      <c r="G11131" s="24">
        <v>100</v>
      </c>
      <c r="H11131" s="24">
        <v>0</v>
      </c>
      <c r="I11131" s="24">
        <v>0</v>
      </c>
      <c r="J11131" s="282">
        <v>15</v>
      </c>
      <c r="K11131" s="282">
        <v>0</v>
      </c>
    </row>
    <row r="11132" spans="1:11" x14ac:dyDescent="0.3">
      <c r="A11132" s="281" t="s">
        <v>2171</v>
      </c>
      <c r="B11132" s="281">
        <v>28</v>
      </c>
      <c r="C11132" s="24" t="str">
        <f t="shared" si="173"/>
        <v>renas28</v>
      </c>
      <c r="D11132" s="281">
        <v>290</v>
      </c>
      <c r="E11132" s="281">
        <v>112</v>
      </c>
      <c r="F11132" s="281">
        <v>3531</v>
      </c>
      <c r="G11132" s="24">
        <v>100</v>
      </c>
      <c r="H11132" s="24">
        <v>0</v>
      </c>
      <c r="I11132" s="24">
        <v>0</v>
      </c>
      <c r="J11132" s="282">
        <v>15</v>
      </c>
      <c r="K11132" s="282">
        <v>0</v>
      </c>
    </row>
    <row r="11133" spans="1:11" x14ac:dyDescent="0.3">
      <c r="A11133" s="281" t="s">
        <v>2171</v>
      </c>
      <c r="B11133" s="281">
        <v>29</v>
      </c>
      <c r="C11133" s="24" t="str">
        <f t="shared" si="173"/>
        <v>renas29</v>
      </c>
      <c r="D11133" s="281">
        <v>293</v>
      </c>
      <c r="E11133" s="281">
        <v>114</v>
      </c>
      <c r="F11133" s="281">
        <v>3573</v>
      </c>
      <c r="G11133" s="24">
        <v>100</v>
      </c>
      <c r="H11133" s="24">
        <v>0</v>
      </c>
      <c r="I11133" s="24">
        <v>0</v>
      </c>
      <c r="J11133" s="282">
        <v>15</v>
      </c>
      <c r="K11133" s="282">
        <v>0</v>
      </c>
    </row>
    <row r="11134" spans="1:11" x14ac:dyDescent="0.3">
      <c r="A11134" s="281" t="s">
        <v>2171</v>
      </c>
      <c r="B11134" s="281">
        <v>30</v>
      </c>
      <c r="C11134" s="24" t="str">
        <f t="shared" si="173"/>
        <v>renas30</v>
      </c>
      <c r="D11134" s="281">
        <v>297</v>
      </c>
      <c r="E11134" s="281">
        <v>115</v>
      </c>
      <c r="F11134" s="281">
        <v>3615</v>
      </c>
      <c r="G11134" s="24">
        <v>100</v>
      </c>
      <c r="H11134" s="24">
        <v>0</v>
      </c>
      <c r="I11134" s="24">
        <v>0</v>
      </c>
      <c r="J11134" s="282">
        <v>15</v>
      </c>
      <c r="K11134" s="282">
        <v>0</v>
      </c>
    </row>
    <row r="11135" spans="1:11" x14ac:dyDescent="0.3">
      <c r="A11135" s="281" t="s">
        <v>2171</v>
      </c>
      <c r="B11135" s="281">
        <v>31</v>
      </c>
      <c r="C11135" s="24" t="str">
        <f t="shared" si="173"/>
        <v>renas31</v>
      </c>
      <c r="D11135" s="281">
        <v>325</v>
      </c>
      <c r="E11135" s="281">
        <v>126</v>
      </c>
      <c r="F11135" s="281">
        <v>3924</v>
      </c>
      <c r="G11135" s="24">
        <v>100</v>
      </c>
      <c r="H11135" s="24">
        <v>0</v>
      </c>
      <c r="I11135" s="24">
        <v>0</v>
      </c>
      <c r="J11135" s="282">
        <v>15</v>
      </c>
      <c r="K11135" s="282">
        <v>0</v>
      </c>
    </row>
    <row r="11136" spans="1:11" x14ac:dyDescent="0.3">
      <c r="A11136" s="281" t="s">
        <v>2171</v>
      </c>
      <c r="B11136" s="281">
        <v>32</v>
      </c>
      <c r="C11136" s="24" t="str">
        <f t="shared" si="173"/>
        <v>renas32</v>
      </c>
      <c r="D11136" s="281">
        <v>329</v>
      </c>
      <c r="E11136" s="281">
        <v>127</v>
      </c>
      <c r="F11136" s="281">
        <v>3971</v>
      </c>
      <c r="G11136" s="24">
        <v>100</v>
      </c>
      <c r="H11136" s="24">
        <v>0</v>
      </c>
      <c r="I11136" s="24">
        <v>0</v>
      </c>
      <c r="J11136" s="282">
        <v>15</v>
      </c>
      <c r="K11136" s="282">
        <v>0</v>
      </c>
    </row>
    <row r="11137" spans="1:11" x14ac:dyDescent="0.3">
      <c r="A11137" s="281" t="s">
        <v>2171</v>
      </c>
      <c r="B11137" s="281">
        <v>33</v>
      </c>
      <c r="C11137" s="24" t="str">
        <f t="shared" si="173"/>
        <v>renas33</v>
      </c>
      <c r="D11137" s="281">
        <v>333</v>
      </c>
      <c r="E11137" s="281">
        <v>129</v>
      </c>
      <c r="F11137" s="281">
        <v>4018</v>
      </c>
      <c r="G11137" s="24">
        <v>100</v>
      </c>
      <c r="H11137" s="24">
        <v>0</v>
      </c>
      <c r="I11137" s="24">
        <v>0</v>
      </c>
      <c r="J11137" s="282">
        <v>15</v>
      </c>
      <c r="K11137" s="282">
        <v>0</v>
      </c>
    </row>
    <row r="11138" spans="1:11" x14ac:dyDescent="0.3">
      <c r="A11138" s="281" t="s">
        <v>2171</v>
      </c>
      <c r="B11138" s="281">
        <v>34</v>
      </c>
      <c r="C11138" s="24" t="str">
        <f t="shared" si="173"/>
        <v>renas34</v>
      </c>
      <c r="D11138" s="281">
        <v>337</v>
      </c>
      <c r="E11138" s="281">
        <v>131</v>
      </c>
      <c r="F11138" s="281">
        <v>4066</v>
      </c>
      <c r="G11138" s="24">
        <v>100</v>
      </c>
      <c r="H11138" s="24">
        <v>0</v>
      </c>
      <c r="I11138" s="24">
        <v>0</v>
      </c>
      <c r="J11138" s="282">
        <v>15</v>
      </c>
      <c r="K11138" s="282">
        <v>0</v>
      </c>
    </row>
    <row r="11139" spans="1:11" x14ac:dyDescent="0.3">
      <c r="A11139" s="281" t="s">
        <v>2171</v>
      </c>
      <c r="B11139" s="281">
        <v>35</v>
      </c>
      <c r="C11139" s="24" t="str">
        <f t="shared" si="173"/>
        <v>renas35</v>
      </c>
      <c r="D11139" s="281">
        <v>341</v>
      </c>
      <c r="E11139" s="281">
        <v>132</v>
      </c>
      <c r="F11139" s="281">
        <v>4115</v>
      </c>
      <c r="G11139" s="24">
        <v>100</v>
      </c>
      <c r="H11139" s="24">
        <v>0</v>
      </c>
      <c r="I11139" s="24">
        <v>0</v>
      </c>
      <c r="J11139" s="282">
        <v>15</v>
      </c>
      <c r="K11139" s="282">
        <v>0</v>
      </c>
    </row>
    <row r="11140" spans="1:11" x14ac:dyDescent="0.3">
      <c r="A11140" s="281" t="s">
        <v>2171</v>
      </c>
      <c r="B11140" s="281">
        <v>36</v>
      </c>
      <c r="C11140" s="24" t="str">
        <f t="shared" si="173"/>
        <v>renas36</v>
      </c>
      <c r="D11140" s="281">
        <v>345</v>
      </c>
      <c r="E11140" s="281">
        <v>134</v>
      </c>
      <c r="F11140" s="281">
        <v>4164</v>
      </c>
      <c r="G11140" s="24">
        <v>100</v>
      </c>
      <c r="H11140" s="24">
        <v>0</v>
      </c>
      <c r="I11140" s="24">
        <v>0</v>
      </c>
      <c r="J11140" s="282">
        <v>15</v>
      </c>
      <c r="K11140" s="282">
        <v>0</v>
      </c>
    </row>
    <row r="11141" spans="1:11" x14ac:dyDescent="0.3">
      <c r="A11141" s="281" t="s">
        <v>2171</v>
      </c>
      <c r="B11141" s="281">
        <v>37</v>
      </c>
      <c r="C11141" s="24" t="str">
        <f t="shared" si="173"/>
        <v>renas37</v>
      </c>
      <c r="D11141" s="281">
        <v>350</v>
      </c>
      <c r="E11141" s="281">
        <v>136</v>
      </c>
      <c r="F11141" s="281">
        <v>4213</v>
      </c>
      <c r="G11141" s="24">
        <v>100</v>
      </c>
      <c r="H11141" s="24">
        <v>0</v>
      </c>
      <c r="I11141" s="24">
        <v>0</v>
      </c>
      <c r="J11141" s="282">
        <v>15</v>
      </c>
      <c r="K11141" s="282">
        <v>0</v>
      </c>
    </row>
    <row r="11142" spans="1:11" x14ac:dyDescent="0.3">
      <c r="A11142" s="281" t="s">
        <v>2171</v>
      </c>
      <c r="B11142" s="281">
        <v>38</v>
      </c>
      <c r="C11142" s="24" t="str">
        <f t="shared" ref="C11142:C11205" si="174">A11142&amp;B11142</f>
        <v>renas38</v>
      </c>
      <c r="D11142" s="281">
        <v>354</v>
      </c>
      <c r="E11142" s="281">
        <v>137</v>
      </c>
      <c r="F11142" s="281">
        <v>4263</v>
      </c>
      <c r="G11142" s="24">
        <v>100</v>
      </c>
      <c r="H11142" s="24">
        <v>0</v>
      </c>
      <c r="I11142" s="24">
        <v>0</v>
      </c>
      <c r="J11142" s="282">
        <v>15</v>
      </c>
      <c r="K11142" s="282">
        <v>0</v>
      </c>
    </row>
    <row r="11143" spans="1:11" x14ac:dyDescent="0.3">
      <c r="A11143" s="281" t="s">
        <v>2171</v>
      </c>
      <c r="B11143" s="281">
        <v>39</v>
      </c>
      <c r="C11143" s="24" t="str">
        <f t="shared" si="174"/>
        <v>renas39</v>
      </c>
      <c r="D11143" s="281">
        <v>358</v>
      </c>
      <c r="E11143" s="281">
        <v>139</v>
      </c>
      <c r="F11143" s="281">
        <v>4314</v>
      </c>
      <c r="G11143" s="24">
        <v>100</v>
      </c>
      <c r="H11143" s="24">
        <v>0</v>
      </c>
      <c r="I11143" s="24">
        <v>0</v>
      </c>
      <c r="J11143" s="282">
        <v>15</v>
      </c>
      <c r="K11143" s="282">
        <v>0</v>
      </c>
    </row>
    <row r="11144" spans="1:11" x14ac:dyDescent="0.3">
      <c r="A11144" s="281" t="s">
        <v>2171</v>
      </c>
      <c r="B11144" s="281">
        <v>40</v>
      </c>
      <c r="C11144" s="24" t="str">
        <f t="shared" si="174"/>
        <v>renas40</v>
      </c>
      <c r="D11144" s="281">
        <v>363</v>
      </c>
      <c r="E11144" s="281">
        <v>141</v>
      </c>
      <c r="F11144" s="281">
        <v>4366</v>
      </c>
      <c r="G11144" s="24">
        <v>100</v>
      </c>
      <c r="H11144" s="24">
        <v>0</v>
      </c>
      <c r="I11144" s="24">
        <v>0</v>
      </c>
      <c r="J11144" s="282">
        <v>15</v>
      </c>
      <c r="K11144" s="282">
        <v>0</v>
      </c>
    </row>
    <row r="11145" spans="1:11" x14ac:dyDescent="0.3">
      <c r="A11145" s="281" t="s">
        <v>2171</v>
      </c>
      <c r="B11145" s="281">
        <v>41</v>
      </c>
      <c r="C11145" s="24" t="str">
        <f t="shared" si="174"/>
        <v>renas41</v>
      </c>
      <c r="D11145" s="281">
        <v>396</v>
      </c>
      <c r="E11145" s="281">
        <v>154</v>
      </c>
      <c r="F11145" s="281">
        <v>4789</v>
      </c>
      <c r="G11145" s="24">
        <v>100</v>
      </c>
      <c r="H11145" s="24">
        <v>0</v>
      </c>
      <c r="I11145" s="24">
        <v>0</v>
      </c>
      <c r="J11145" s="282">
        <v>15</v>
      </c>
      <c r="K11145" s="282">
        <v>0</v>
      </c>
    </row>
    <row r="11146" spans="1:11" x14ac:dyDescent="0.3">
      <c r="A11146" s="281" t="s">
        <v>2171</v>
      </c>
      <c r="B11146" s="281">
        <v>42</v>
      </c>
      <c r="C11146" s="24" t="str">
        <f t="shared" si="174"/>
        <v>renas42</v>
      </c>
      <c r="D11146" s="281">
        <v>401</v>
      </c>
      <c r="E11146" s="281">
        <v>156</v>
      </c>
      <c r="F11146" s="281">
        <v>4846</v>
      </c>
      <c r="G11146" s="24">
        <v>100</v>
      </c>
      <c r="H11146" s="24">
        <v>0</v>
      </c>
      <c r="I11146" s="24">
        <v>0</v>
      </c>
      <c r="J11146" s="282">
        <v>15</v>
      </c>
      <c r="K11146" s="282">
        <v>0</v>
      </c>
    </row>
    <row r="11147" spans="1:11" x14ac:dyDescent="0.3">
      <c r="A11147" s="281" t="s">
        <v>2171</v>
      </c>
      <c r="B11147" s="281">
        <v>43</v>
      </c>
      <c r="C11147" s="24" t="str">
        <f t="shared" si="174"/>
        <v>renas43</v>
      </c>
      <c r="D11147" s="281">
        <v>406</v>
      </c>
      <c r="E11147" s="281">
        <v>157</v>
      </c>
      <c r="F11147" s="281">
        <v>4904</v>
      </c>
      <c r="G11147" s="24">
        <v>100</v>
      </c>
      <c r="H11147" s="24">
        <v>0</v>
      </c>
      <c r="I11147" s="24">
        <v>0</v>
      </c>
      <c r="J11147" s="282">
        <v>15</v>
      </c>
      <c r="K11147" s="282">
        <v>0</v>
      </c>
    </row>
    <row r="11148" spans="1:11" x14ac:dyDescent="0.3">
      <c r="A11148" s="281" t="s">
        <v>2171</v>
      </c>
      <c r="B11148" s="281">
        <v>44</v>
      </c>
      <c r="C11148" s="24" t="str">
        <f t="shared" si="174"/>
        <v>renas44</v>
      </c>
      <c r="D11148" s="281">
        <v>411</v>
      </c>
      <c r="E11148" s="281">
        <v>159</v>
      </c>
      <c r="F11148" s="281">
        <v>4968</v>
      </c>
      <c r="G11148" s="24">
        <v>100</v>
      </c>
      <c r="H11148" s="24">
        <v>0</v>
      </c>
      <c r="I11148" s="24">
        <v>0</v>
      </c>
      <c r="J11148" s="282">
        <v>15</v>
      </c>
      <c r="K11148" s="282">
        <v>0</v>
      </c>
    </row>
    <row r="11149" spans="1:11" x14ac:dyDescent="0.3">
      <c r="A11149" s="281" t="s">
        <v>2171</v>
      </c>
      <c r="B11149" s="281">
        <v>45</v>
      </c>
      <c r="C11149" s="24" t="str">
        <f t="shared" si="174"/>
        <v>renas45</v>
      </c>
      <c r="D11149" s="281">
        <v>416</v>
      </c>
      <c r="E11149" s="281">
        <v>161</v>
      </c>
      <c r="F11149" s="281">
        <v>5032</v>
      </c>
      <c r="G11149" s="24">
        <v>100</v>
      </c>
      <c r="H11149" s="24">
        <v>0</v>
      </c>
      <c r="I11149" s="24">
        <v>0</v>
      </c>
      <c r="J11149" s="282">
        <v>15</v>
      </c>
      <c r="K11149" s="282">
        <v>0</v>
      </c>
    </row>
    <row r="11150" spans="1:11" x14ac:dyDescent="0.3">
      <c r="A11150" s="281" t="s">
        <v>2171</v>
      </c>
      <c r="B11150" s="281">
        <v>46</v>
      </c>
      <c r="C11150" s="24" t="str">
        <f t="shared" si="174"/>
        <v>renas46</v>
      </c>
      <c r="D11150" s="281">
        <v>421</v>
      </c>
      <c r="E11150" s="281">
        <v>163</v>
      </c>
      <c r="F11150" s="281">
        <v>5092</v>
      </c>
      <c r="G11150" s="24">
        <v>100</v>
      </c>
      <c r="H11150" s="24">
        <v>0</v>
      </c>
      <c r="I11150" s="24">
        <v>0</v>
      </c>
      <c r="J11150" s="282">
        <v>15</v>
      </c>
      <c r="K11150" s="282">
        <v>0</v>
      </c>
    </row>
    <row r="11151" spans="1:11" x14ac:dyDescent="0.3">
      <c r="A11151" s="281" t="s">
        <v>2171</v>
      </c>
      <c r="B11151" s="281">
        <v>47</v>
      </c>
      <c r="C11151" s="24" t="str">
        <f t="shared" si="174"/>
        <v>renas47</v>
      </c>
      <c r="D11151" s="281">
        <v>426</v>
      </c>
      <c r="E11151" s="281">
        <v>165</v>
      </c>
      <c r="F11151" s="281">
        <v>5157</v>
      </c>
      <c r="G11151" s="24">
        <v>100</v>
      </c>
      <c r="H11151" s="24">
        <v>0</v>
      </c>
      <c r="I11151" s="24">
        <v>0</v>
      </c>
      <c r="J11151" s="282">
        <v>15</v>
      </c>
      <c r="K11151" s="282">
        <v>0</v>
      </c>
    </row>
    <row r="11152" spans="1:11" x14ac:dyDescent="0.3">
      <c r="A11152" s="281" t="s">
        <v>2171</v>
      </c>
      <c r="B11152" s="281">
        <v>48</v>
      </c>
      <c r="C11152" s="24" t="str">
        <f t="shared" si="174"/>
        <v>renas48</v>
      </c>
      <c r="D11152" s="281">
        <v>431</v>
      </c>
      <c r="E11152" s="281">
        <v>167</v>
      </c>
      <c r="F11152" s="281">
        <v>5224</v>
      </c>
      <c r="G11152" s="24">
        <v>100</v>
      </c>
      <c r="H11152" s="24">
        <v>0</v>
      </c>
      <c r="I11152" s="24">
        <v>0</v>
      </c>
      <c r="J11152" s="282">
        <v>15</v>
      </c>
      <c r="K11152" s="282">
        <v>0</v>
      </c>
    </row>
    <row r="11153" spans="1:11" x14ac:dyDescent="0.3">
      <c r="A11153" s="281" t="s">
        <v>2171</v>
      </c>
      <c r="B11153" s="281">
        <v>49</v>
      </c>
      <c r="C11153" s="24" t="str">
        <f t="shared" si="174"/>
        <v>renas49</v>
      </c>
      <c r="D11153" s="281">
        <v>437</v>
      </c>
      <c r="E11153" s="281">
        <v>169</v>
      </c>
      <c r="F11153" s="281">
        <v>5287</v>
      </c>
      <c r="G11153" s="24">
        <v>100</v>
      </c>
      <c r="H11153" s="24">
        <v>0</v>
      </c>
      <c r="I11153" s="24">
        <v>0</v>
      </c>
      <c r="J11153" s="282">
        <v>15</v>
      </c>
      <c r="K11153" s="282">
        <v>0</v>
      </c>
    </row>
    <row r="11154" spans="1:11" x14ac:dyDescent="0.3">
      <c r="A11154" s="281" t="s">
        <v>2171</v>
      </c>
      <c r="B11154" s="281">
        <v>50</v>
      </c>
      <c r="C11154" s="24" t="str">
        <f t="shared" si="174"/>
        <v>renas50</v>
      </c>
      <c r="D11154" s="281">
        <v>442</v>
      </c>
      <c r="E11154" s="281">
        <v>171</v>
      </c>
      <c r="F11154" s="281">
        <v>5356</v>
      </c>
      <c r="G11154" s="24">
        <v>100</v>
      </c>
      <c r="H11154" s="24">
        <v>0</v>
      </c>
      <c r="I11154" s="24">
        <v>0</v>
      </c>
      <c r="J11154" s="282">
        <v>15</v>
      </c>
      <c r="K11154" s="282">
        <v>0</v>
      </c>
    </row>
    <row r="11155" spans="1:11" x14ac:dyDescent="0.3">
      <c r="A11155" s="281" t="s">
        <v>2171</v>
      </c>
      <c r="B11155" s="281">
        <v>51</v>
      </c>
      <c r="C11155" s="24" t="str">
        <f t="shared" si="174"/>
        <v>renas51</v>
      </c>
      <c r="D11155" s="281">
        <v>483</v>
      </c>
      <c r="E11155" s="281">
        <v>187</v>
      </c>
      <c r="F11155" s="281">
        <v>5830</v>
      </c>
      <c r="G11155" s="24">
        <v>100</v>
      </c>
      <c r="H11155" s="24">
        <v>0</v>
      </c>
      <c r="I11155" s="24">
        <v>0</v>
      </c>
      <c r="J11155" s="282">
        <v>15</v>
      </c>
      <c r="K11155" s="282">
        <v>0</v>
      </c>
    </row>
    <row r="11156" spans="1:11" x14ac:dyDescent="0.3">
      <c r="A11156" s="281" t="s">
        <v>2171</v>
      </c>
      <c r="B11156" s="281">
        <v>52</v>
      </c>
      <c r="C11156" s="24" t="str">
        <f t="shared" si="174"/>
        <v>renas52</v>
      </c>
      <c r="D11156" s="281">
        <v>488</v>
      </c>
      <c r="E11156" s="281">
        <v>189</v>
      </c>
      <c r="F11156" s="281">
        <v>5899</v>
      </c>
      <c r="G11156" s="24">
        <v>100</v>
      </c>
      <c r="H11156" s="24">
        <v>0</v>
      </c>
      <c r="I11156" s="24">
        <v>0</v>
      </c>
      <c r="J11156" s="282">
        <v>15</v>
      </c>
      <c r="K11156" s="282">
        <v>0</v>
      </c>
    </row>
    <row r="11157" spans="1:11" x14ac:dyDescent="0.3">
      <c r="A11157" s="281" t="s">
        <v>2171</v>
      </c>
      <c r="B11157" s="281">
        <v>53</v>
      </c>
      <c r="C11157" s="24" t="str">
        <f t="shared" si="174"/>
        <v>renas53</v>
      </c>
      <c r="D11157" s="281">
        <v>494</v>
      </c>
      <c r="E11157" s="281">
        <v>192</v>
      </c>
      <c r="F11157" s="281">
        <v>5975</v>
      </c>
      <c r="G11157" s="24">
        <v>100</v>
      </c>
      <c r="H11157" s="24">
        <v>0</v>
      </c>
      <c r="I11157" s="24">
        <v>0</v>
      </c>
      <c r="J11157" s="282">
        <v>15</v>
      </c>
      <c r="K11157" s="282">
        <v>0</v>
      </c>
    </row>
    <row r="11158" spans="1:11" x14ac:dyDescent="0.3">
      <c r="A11158" s="281" t="s">
        <v>2171</v>
      </c>
      <c r="B11158" s="281">
        <v>54</v>
      </c>
      <c r="C11158" s="24" t="str">
        <f t="shared" si="174"/>
        <v>renas54</v>
      </c>
      <c r="D11158" s="281">
        <v>500</v>
      </c>
      <c r="E11158" s="281">
        <v>194</v>
      </c>
      <c r="F11158" s="281">
        <v>6053</v>
      </c>
      <c r="G11158" s="24">
        <v>100</v>
      </c>
      <c r="H11158" s="24">
        <v>0</v>
      </c>
      <c r="I11158" s="24">
        <v>0</v>
      </c>
      <c r="J11158" s="282">
        <v>15</v>
      </c>
      <c r="K11158" s="282">
        <v>0</v>
      </c>
    </row>
    <row r="11159" spans="1:11" x14ac:dyDescent="0.3">
      <c r="A11159" s="281" t="s">
        <v>2171</v>
      </c>
      <c r="B11159" s="281">
        <v>55</v>
      </c>
      <c r="C11159" s="24" t="str">
        <f t="shared" si="174"/>
        <v>renas55</v>
      </c>
      <c r="D11159" s="281">
        <v>506</v>
      </c>
      <c r="E11159" s="281">
        <v>196</v>
      </c>
      <c r="F11159" s="281">
        <v>6126</v>
      </c>
      <c r="G11159" s="24">
        <v>100</v>
      </c>
      <c r="H11159" s="24">
        <v>0</v>
      </c>
      <c r="I11159" s="24">
        <v>0</v>
      </c>
      <c r="J11159" s="282">
        <v>15</v>
      </c>
      <c r="K11159" s="282">
        <v>0</v>
      </c>
    </row>
    <row r="11160" spans="1:11" x14ac:dyDescent="0.3">
      <c r="A11160" s="281" t="s">
        <v>2171</v>
      </c>
      <c r="B11160" s="281">
        <v>56</v>
      </c>
      <c r="C11160" s="24" t="str">
        <f t="shared" si="174"/>
        <v>renas56</v>
      </c>
      <c r="D11160" s="281">
        <v>512</v>
      </c>
      <c r="E11160" s="281">
        <v>199</v>
      </c>
      <c r="F11160" s="281">
        <v>6206</v>
      </c>
      <c r="G11160" s="24">
        <v>100</v>
      </c>
      <c r="H11160" s="24">
        <v>0</v>
      </c>
      <c r="I11160" s="24">
        <v>0</v>
      </c>
      <c r="J11160" s="282">
        <v>15</v>
      </c>
      <c r="K11160" s="282">
        <v>0</v>
      </c>
    </row>
    <row r="11161" spans="1:11" x14ac:dyDescent="0.3">
      <c r="A11161" s="281" t="s">
        <v>2171</v>
      </c>
      <c r="B11161" s="281">
        <v>57</v>
      </c>
      <c r="C11161" s="24" t="str">
        <f t="shared" si="174"/>
        <v>renas57</v>
      </c>
      <c r="D11161" s="281">
        <v>518</v>
      </c>
      <c r="E11161" s="281">
        <v>201</v>
      </c>
      <c r="F11161" s="281">
        <v>6285</v>
      </c>
      <c r="G11161" s="24">
        <v>100</v>
      </c>
      <c r="H11161" s="24">
        <v>0</v>
      </c>
      <c r="I11161" s="24">
        <v>0</v>
      </c>
      <c r="J11161" s="282">
        <v>15</v>
      </c>
      <c r="K11161" s="282">
        <v>0</v>
      </c>
    </row>
    <row r="11162" spans="1:11" x14ac:dyDescent="0.3">
      <c r="A11162" s="281" t="s">
        <v>2171</v>
      </c>
      <c r="B11162" s="281">
        <v>58</v>
      </c>
      <c r="C11162" s="24" t="str">
        <f t="shared" si="174"/>
        <v>renas58</v>
      </c>
      <c r="D11162" s="281">
        <v>525</v>
      </c>
      <c r="E11162" s="281">
        <v>204</v>
      </c>
      <c r="F11162" s="281">
        <v>6360</v>
      </c>
      <c r="G11162" s="24">
        <v>100</v>
      </c>
      <c r="H11162" s="24">
        <v>0</v>
      </c>
      <c r="I11162" s="24">
        <v>0</v>
      </c>
      <c r="J11162" s="282">
        <v>15</v>
      </c>
      <c r="K11162" s="282">
        <v>0</v>
      </c>
    </row>
    <row r="11163" spans="1:11" x14ac:dyDescent="0.3">
      <c r="A11163" s="281" t="s">
        <v>2171</v>
      </c>
      <c r="B11163" s="281">
        <v>59</v>
      </c>
      <c r="C11163" s="24" t="str">
        <f t="shared" si="174"/>
        <v>renas59</v>
      </c>
      <c r="D11163" s="281">
        <v>531</v>
      </c>
      <c r="E11163" s="281">
        <v>206</v>
      </c>
      <c r="F11163" s="281">
        <v>6441</v>
      </c>
      <c r="G11163" s="24">
        <v>100</v>
      </c>
      <c r="H11163" s="24">
        <v>0</v>
      </c>
      <c r="I11163" s="24">
        <v>0</v>
      </c>
      <c r="J11163" s="282">
        <v>15</v>
      </c>
      <c r="K11163" s="282">
        <v>0</v>
      </c>
    </row>
    <row r="11164" spans="1:11" x14ac:dyDescent="0.3">
      <c r="A11164" s="281" t="s">
        <v>2171</v>
      </c>
      <c r="B11164" s="281">
        <v>60</v>
      </c>
      <c r="C11164" s="24" t="str">
        <f t="shared" si="174"/>
        <v>renas60</v>
      </c>
      <c r="D11164" s="281">
        <v>537</v>
      </c>
      <c r="E11164" s="281">
        <v>208</v>
      </c>
      <c r="F11164" s="281">
        <v>6526</v>
      </c>
      <c r="G11164" s="24">
        <v>100</v>
      </c>
      <c r="H11164" s="24">
        <v>0</v>
      </c>
      <c r="I11164" s="24">
        <v>0</v>
      </c>
      <c r="J11164" s="282">
        <v>15</v>
      </c>
      <c r="K11164" s="282">
        <v>0</v>
      </c>
    </row>
    <row r="11165" spans="1:11" x14ac:dyDescent="0.3">
      <c r="A11165" s="281" t="s">
        <v>2171</v>
      </c>
      <c r="B11165" s="281">
        <v>61</v>
      </c>
      <c r="C11165" s="24" t="str">
        <f t="shared" si="174"/>
        <v>renas61</v>
      </c>
      <c r="D11165" s="281">
        <v>587</v>
      </c>
      <c r="E11165" s="281">
        <v>228</v>
      </c>
      <c r="F11165" s="281">
        <v>7180</v>
      </c>
      <c r="G11165" s="24">
        <v>100</v>
      </c>
      <c r="H11165" s="24">
        <v>0</v>
      </c>
      <c r="I11165" s="24">
        <v>0</v>
      </c>
      <c r="J11165" s="282">
        <v>15</v>
      </c>
      <c r="K11165" s="282">
        <v>0</v>
      </c>
    </row>
    <row r="11166" spans="1:11" x14ac:dyDescent="0.3">
      <c r="A11166" s="281" t="s">
        <v>2171</v>
      </c>
      <c r="B11166" s="281">
        <v>62</v>
      </c>
      <c r="C11166" s="24" t="str">
        <f t="shared" si="174"/>
        <v>renas62</v>
      </c>
      <c r="D11166" s="281">
        <v>594</v>
      </c>
      <c r="E11166" s="281">
        <v>230</v>
      </c>
      <c r="F11166" s="281">
        <v>7274</v>
      </c>
      <c r="G11166" s="24">
        <v>100</v>
      </c>
      <c r="H11166" s="24">
        <v>0</v>
      </c>
      <c r="I11166" s="24">
        <v>0</v>
      </c>
      <c r="J11166" s="282">
        <v>15</v>
      </c>
      <c r="K11166" s="282">
        <v>0</v>
      </c>
    </row>
    <row r="11167" spans="1:11" x14ac:dyDescent="0.3">
      <c r="A11167" s="281" t="s">
        <v>2171</v>
      </c>
      <c r="B11167" s="281">
        <v>63</v>
      </c>
      <c r="C11167" s="24" t="str">
        <f t="shared" si="174"/>
        <v>renas63</v>
      </c>
      <c r="D11167" s="281">
        <v>601</v>
      </c>
      <c r="E11167" s="281">
        <v>233</v>
      </c>
      <c r="F11167" s="281">
        <v>7382</v>
      </c>
      <c r="G11167" s="24">
        <v>100</v>
      </c>
      <c r="H11167" s="24">
        <v>0</v>
      </c>
      <c r="I11167" s="24">
        <v>0</v>
      </c>
      <c r="J11167" s="282">
        <v>15</v>
      </c>
      <c r="K11167" s="282">
        <v>0</v>
      </c>
    </row>
    <row r="11168" spans="1:11" x14ac:dyDescent="0.3">
      <c r="A11168" s="281" t="s">
        <v>2171</v>
      </c>
      <c r="B11168" s="281">
        <v>64</v>
      </c>
      <c r="C11168" s="24" t="str">
        <f t="shared" si="174"/>
        <v>renas64</v>
      </c>
      <c r="D11168" s="281">
        <v>608</v>
      </c>
      <c r="E11168" s="281">
        <v>236</v>
      </c>
      <c r="F11168" s="281">
        <v>7470</v>
      </c>
      <c r="G11168" s="24">
        <v>100</v>
      </c>
      <c r="H11168" s="24">
        <v>0</v>
      </c>
      <c r="I11168" s="24">
        <v>0</v>
      </c>
      <c r="J11168" s="282">
        <v>15</v>
      </c>
      <c r="K11168" s="282">
        <v>0</v>
      </c>
    </row>
    <row r="11169" spans="1:11" x14ac:dyDescent="0.3">
      <c r="A11169" s="281" t="s">
        <v>2171</v>
      </c>
      <c r="B11169" s="281">
        <v>65</v>
      </c>
      <c r="C11169" s="24" t="str">
        <f t="shared" si="174"/>
        <v>renas65</v>
      </c>
      <c r="D11169" s="281">
        <v>615</v>
      </c>
      <c r="E11169" s="281">
        <v>239</v>
      </c>
      <c r="F11169" s="281">
        <v>7569</v>
      </c>
      <c r="G11169" s="24">
        <v>100</v>
      </c>
      <c r="H11169" s="24">
        <v>0</v>
      </c>
      <c r="I11169" s="24">
        <v>0</v>
      </c>
      <c r="J11169" s="282">
        <v>15</v>
      </c>
      <c r="K11169" s="282">
        <v>0</v>
      </c>
    </row>
    <row r="11170" spans="1:11" x14ac:dyDescent="0.3">
      <c r="A11170" s="281" t="s">
        <v>2171</v>
      </c>
      <c r="B11170" s="281">
        <v>66</v>
      </c>
      <c r="C11170" s="24" t="str">
        <f t="shared" si="174"/>
        <v>renas66</v>
      </c>
      <c r="D11170" s="281">
        <v>622</v>
      </c>
      <c r="E11170" s="281">
        <v>242</v>
      </c>
      <c r="F11170" s="281">
        <v>7669</v>
      </c>
      <c r="G11170" s="24">
        <v>100</v>
      </c>
      <c r="H11170" s="24">
        <v>0</v>
      </c>
      <c r="I11170" s="24">
        <v>0</v>
      </c>
      <c r="J11170" s="282">
        <v>15</v>
      </c>
      <c r="K11170" s="282">
        <v>0</v>
      </c>
    </row>
    <row r="11171" spans="1:11" x14ac:dyDescent="0.3">
      <c r="A11171" s="281" t="s">
        <v>2171</v>
      </c>
      <c r="B11171" s="281">
        <v>67</v>
      </c>
      <c r="C11171" s="24" t="str">
        <f t="shared" si="174"/>
        <v>renas67</v>
      </c>
      <c r="D11171" s="281">
        <v>630</v>
      </c>
      <c r="E11171" s="281">
        <v>244</v>
      </c>
      <c r="F11171" s="281">
        <v>7775</v>
      </c>
      <c r="G11171" s="24">
        <v>100</v>
      </c>
      <c r="H11171" s="24">
        <v>0</v>
      </c>
      <c r="I11171" s="24">
        <v>0</v>
      </c>
      <c r="J11171" s="282">
        <v>15</v>
      </c>
      <c r="K11171" s="282">
        <v>0</v>
      </c>
    </row>
    <row r="11172" spans="1:11" x14ac:dyDescent="0.3">
      <c r="A11172" s="281" t="s">
        <v>2171</v>
      </c>
      <c r="B11172" s="281">
        <v>68</v>
      </c>
      <c r="C11172" s="24" t="str">
        <f t="shared" si="174"/>
        <v>renas68</v>
      </c>
      <c r="D11172" s="281">
        <v>637</v>
      </c>
      <c r="E11172" s="281">
        <v>247</v>
      </c>
      <c r="F11172" s="281">
        <v>7868</v>
      </c>
      <c r="G11172" s="24">
        <v>100</v>
      </c>
      <c r="H11172" s="24">
        <v>0</v>
      </c>
      <c r="I11172" s="24">
        <v>0</v>
      </c>
      <c r="J11172" s="282">
        <v>15</v>
      </c>
      <c r="K11172" s="282">
        <v>0</v>
      </c>
    </row>
    <row r="11173" spans="1:11" x14ac:dyDescent="0.3">
      <c r="A11173" s="281" t="s">
        <v>2171</v>
      </c>
      <c r="B11173" s="281">
        <v>69</v>
      </c>
      <c r="C11173" s="24" t="str">
        <f t="shared" si="174"/>
        <v>renas69</v>
      </c>
      <c r="D11173" s="281">
        <v>645</v>
      </c>
      <c r="E11173" s="281">
        <v>250</v>
      </c>
      <c r="F11173" s="281">
        <v>7972</v>
      </c>
      <c r="G11173" s="24">
        <v>100</v>
      </c>
      <c r="H11173" s="24">
        <v>0</v>
      </c>
      <c r="I11173" s="24">
        <v>0</v>
      </c>
      <c r="J11173" s="282">
        <v>15</v>
      </c>
      <c r="K11173" s="282">
        <v>0</v>
      </c>
    </row>
    <row r="11174" spans="1:11" x14ac:dyDescent="0.3">
      <c r="A11174" s="281" t="s">
        <v>2171</v>
      </c>
      <c r="B11174" s="281">
        <v>70</v>
      </c>
      <c r="C11174" s="24" t="str">
        <f t="shared" si="174"/>
        <v>renas70</v>
      </c>
      <c r="D11174" s="281">
        <v>652</v>
      </c>
      <c r="E11174" s="281">
        <v>253</v>
      </c>
      <c r="F11174" s="281">
        <v>8068</v>
      </c>
      <c r="G11174" s="24">
        <v>100</v>
      </c>
      <c r="H11174" s="24">
        <v>0</v>
      </c>
      <c r="I11174" s="24">
        <v>0</v>
      </c>
      <c r="J11174" s="282">
        <v>15</v>
      </c>
      <c r="K11174" s="282">
        <v>0</v>
      </c>
    </row>
    <row r="11175" spans="1:11" x14ac:dyDescent="0.3">
      <c r="A11175" s="281" t="s">
        <v>2171</v>
      </c>
      <c r="B11175" s="281">
        <v>71</v>
      </c>
      <c r="C11175" s="24" t="str">
        <f t="shared" si="174"/>
        <v>renas71</v>
      </c>
      <c r="D11175" s="281">
        <v>712</v>
      </c>
      <c r="E11175" s="281">
        <v>276</v>
      </c>
      <c r="F11175" s="281">
        <v>8803</v>
      </c>
      <c r="G11175" s="24">
        <v>100</v>
      </c>
      <c r="H11175" s="24">
        <v>0</v>
      </c>
      <c r="I11175" s="24">
        <v>0</v>
      </c>
      <c r="J11175" s="282">
        <v>15</v>
      </c>
      <c r="K11175" s="282">
        <v>0</v>
      </c>
    </row>
    <row r="11176" spans="1:11" x14ac:dyDescent="0.3">
      <c r="A11176" s="281" t="s">
        <v>2171</v>
      </c>
      <c r="B11176" s="281">
        <v>72</v>
      </c>
      <c r="C11176" s="24" t="str">
        <f t="shared" si="174"/>
        <v>renas72</v>
      </c>
      <c r="D11176" s="281">
        <v>721</v>
      </c>
      <c r="E11176" s="281">
        <v>280</v>
      </c>
      <c r="F11176" s="281">
        <v>8909</v>
      </c>
      <c r="G11176" s="24">
        <v>100</v>
      </c>
      <c r="H11176" s="24">
        <v>0</v>
      </c>
      <c r="I11176" s="24">
        <v>0</v>
      </c>
      <c r="J11176" s="282">
        <v>15</v>
      </c>
      <c r="K11176" s="282">
        <v>0</v>
      </c>
    </row>
    <row r="11177" spans="1:11" x14ac:dyDescent="0.3">
      <c r="A11177" s="281" t="s">
        <v>2171</v>
      </c>
      <c r="B11177" s="281">
        <v>73</v>
      </c>
      <c r="C11177" s="24" t="str">
        <f t="shared" si="174"/>
        <v>renas73</v>
      </c>
      <c r="D11177" s="281">
        <v>729</v>
      </c>
      <c r="E11177" s="281">
        <v>283</v>
      </c>
      <c r="F11177" s="281">
        <v>9033</v>
      </c>
      <c r="G11177" s="24">
        <v>100</v>
      </c>
      <c r="H11177" s="24">
        <v>0</v>
      </c>
      <c r="I11177" s="24">
        <v>0</v>
      </c>
      <c r="J11177" s="282">
        <v>15</v>
      </c>
      <c r="K11177" s="282">
        <v>0</v>
      </c>
    </row>
    <row r="11178" spans="1:11" x14ac:dyDescent="0.3">
      <c r="A11178" s="281" t="s">
        <v>2171</v>
      </c>
      <c r="B11178" s="281">
        <v>74</v>
      </c>
      <c r="C11178" s="24" t="str">
        <f t="shared" si="174"/>
        <v>renas74</v>
      </c>
      <c r="D11178" s="281">
        <v>738</v>
      </c>
      <c r="E11178" s="281">
        <v>286</v>
      </c>
      <c r="F11178" s="281">
        <v>9141</v>
      </c>
      <c r="G11178" s="24">
        <v>100</v>
      </c>
      <c r="H11178" s="24">
        <v>0</v>
      </c>
      <c r="I11178" s="24">
        <v>0</v>
      </c>
      <c r="J11178" s="282">
        <v>15</v>
      </c>
      <c r="K11178" s="282">
        <v>0</v>
      </c>
    </row>
    <row r="11179" spans="1:11" x14ac:dyDescent="0.3">
      <c r="A11179" s="281" t="s">
        <v>2171</v>
      </c>
      <c r="B11179" s="281">
        <v>75</v>
      </c>
      <c r="C11179" s="24" t="str">
        <f t="shared" si="174"/>
        <v>renas75</v>
      </c>
      <c r="D11179" s="281">
        <v>746</v>
      </c>
      <c r="E11179" s="281">
        <v>290</v>
      </c>
      <c r="F11179" s="281">
        <v>9262</v>
      </c>
      <c r="G11179" s="24">
        <v>100</v>
      </c>
      <c r="H11179" s="24">
        <v>0</v>
      </c>
      <c r="I11179" s="24">
        <v>0</v>
      </c>
      <c r="J11179" s="282">
        <v>15</v>
      </c>
      <c r="K11179" s="282">
        <v>0</v>
      </c>
    </row>
    <row r="11180" spans="1:11" x14ac:dyDescent="0.3">
      <c r="A11180" s="281" t="s">
        <v>2171</v>
      </c>
      <c r="B11180" s="281">
        <v>76</v>
      </c>
      <c r="C11180" s="24" t="str">
        <f t="shared" si="174"/>
        <v>renas76</v>
      </c>
      <c r="D11180" s="281">
        <v>755</v>
      </c>
      <c r="E11180" s="281">
        <v>293</v>
      </c>
      <c r="F11180" s="281">
        <v>9373</v>
      </c>
      <c r="G11180" s="24">
        <v>100</v>
      </c>
      <c r="H11180" s="24">
        <v>0</v>
      </c>
      <c r="I11180" s="24">
        <v>0</v>
      </c>
      <c r="J11180" s="282">
        <v>15</v>
      </c>
      <c r="K11180" s="282">
        <v>0</v>
      </c>
    </row>
    <row r="11181" spans="1:11" x14ac:dyDescent="0.3">
      <c r="A11181" s="281" t="s">
        <v>2171</v>
      </c>
      <c r="B11181" s="281">
        <v>77</v>
      </c>
      <c r="C11181" s="24" t="str">
        <f t="shared" si="174"/>
        <v>renas77</v>
      </c>
      <c r="D11181" s="281">
        <v>764</v>
      </c>
      <c r="E11181" s="281">
        <v>297</v>
      </c>
      <c r="F11181" s="281">
        <v>9503</v>
      </c>
      <c r="G11181" s="24">
        <v>100</v>
      </c>
      <c r="H11181" s="24">
        <v>0</v>
      </c>
      <c r="I11181" s="24">
        <v>0</v>
      </c>
      <c r="J11181" s="282">
        <v>15</v>
      </c>
      <c r="K11181" s="282">
        <v>0</v>
      </c>
    </row>
    <row r="11182" spans="1:11" x14ac:dyDescent="0.3">
      <c r="A11182" s="281" t="s">
        <v>2171</v>
      </c>
      <c r="B11182" s="281">
        <v>78</v>
      </c>
      <c r="C11182" s="24" t="str">
        <f t="shared" si="174"/>
        <v>renas78</v>
      </c>
      <c r="D11182" s="281">
        <v>773</v>
      </c>
      <c r="E11182" s="281">
        <v>300</v>
      </c>
      <c r="F11182" s="281">
        <v>9617</v>
      </c>
      <c r="G11182" s="24">
        <v>100</v>
      </c>
      <c r="H11182" s="24">
        <v>0</v>
      </c>
      <c r="I11182" s="24">
        <v>0</v>
      </c>
      <c r="J11182" s="282">
        <v>15</v>
      </c>
      <c r="K11182" s="282">
        <v>0</v>
      </c>
    </row>
    <row r="11183" spans="1:11" x14ac:dyDescent="0.3">
      <c r="A11183" s="281" t="s">
        <v>2171</v>
      </c>
      <c r="B11183" s="281">
        <v>79</v>
      </c>
      <c r="C11183" s="24" t="str">
        <f t="shared" si="174"/>
        <v>renas79</v>
      </c>
      <c r="D11183" s="281">
        <v>782</v>
      </c>
      <c r="E11183" s="281">
        <v>304</v>
      </c>
      <c r="F11183" s="281">
        <v>9744</v>
      </c>
      <c r="G11183" s="24">
        <v>100</v>
      </c>
      <c r="H11183" s="24">
        <v>0</v>
      </c>
      <c r="I11183" s="24">
        <v>0</v>
      </c>
      <c r="J11183" s="282">
        <v>15</v>
      </c>
      <c r="K11183" s="282">
        <v>0</v>
      </c>
    </row>
    <row r="11184" spans="1:11" x14ac:dyDescent="0.3">
      <c r="A11184" s="281" t="s">
        <v>2171</v>
      </c>
      <c r="B11184" s="281">
        <v>80</v>
      </c>
      <c r="C11184" s="24" t="str">
        <f t="shared" si="174"/>
        <v>renas80</v>
      </c>
      <c r="D11184" s="281">
        <v>791</v>
      </c>
      <c r="E11184" s="281">
        <v>307</v>
      </c>
      <c r="F11184" s="281">
        <v>9861</v>
      </c>
      <c r="G11184" s="24">
        <v>100</v>
      </c>
      <c r="H11184" s="24">
        <v>0</v>
      </c>
      <c r="I11184" s="24">
        <v>0</v>
      </c>
      <c r="J11184" s="282">
        <v>15</v>
      </c>
      <c r="K11184" s="282">
        <v>0</v>
      </c>
    </row>
    <row r="11185" spans="1:11" x14ac:dyDescent="0.3">
      <c r="A11185" s="281" t="s">
        <v>2171</v>
      </c>
      <c r="B11185" s="281">
        <v>81</v>
      </c>
      <c r="C11185" s="24" t="str">
        <f t="shared" si="174"/>
        <v>renas81</v>
      </c>
      <c r="D11185" s="281">
        <v>864</v>
      </c>
      <c r="E11185" s="281">
        <v>335</v>
      </c>
      <c r="F11185" s="281">
        <v>10897</v>
      </c>
      <c r="G11185" s="24">
        <v>100</v>
      </c>
      <c r="H11185" s="24">
        <v>0</v>
      </c>
      <c r="I11185" s="24">
        <v>0</v>
      </c>
      <c r="J11185" s="282">
        <v>15</v>
      </c>
      <c r="K11185" s="282">
        <v>0</v>
      </c>
    </row>
    <row r="11186" spans="1:11" x14ac:dyDescent="0.3">
      <c r="A11186" s="281" t="s">
        <v>2171</v>
      </c>
      <c r="B11186" s="281">
        <v>82</v>
      </c>
      <c r="C11186" s="24" t="str">
        <f t="shared" si="174"/>
        <v>renas82</v>
      </c>
      <c r="D11186" s="281">
        <v>874</v>
      </c>
      <c r="E11186" s="281">
        <v>339</v>
      </c>
      <c r="F11186" s="281">
        <v>11027</v>
      </c>
      <c r="G11186" s="24">
        <v>100</v>
      </c>
      <c r="H11186" s="24">
        <v>0</v>
      </c>
      <c r="I11186" s="24">
        <v>0</v>
      </c>
      <c r="J11186" s="282">
        <v>15</v>
      </c>
      <c r="K11186" s="282">
        <v>0</v>
      </c>
    </row>
    <row r="11187" spans="1:11" x14ac:dyDescent="0.3">
      <c r="A11187" s="281" t="s">
        <v>2171</v>
      </c>
      <c r="B11187" s="281">
        <v>83</v>
      </c>
      <c r="C11187" s="24" t="str">
        <f t="shared" si="174"/>
        <v>renas83</v>
      </c>
      <c r="D11187" s="281">
        <v>884</v>
      </c>
      <c r="E11187" s="281">
        <v>343</v>
      </c>
      <c r="F11187" s="281">
        <v>11180</v>
      </c>
      <c r="G11187" s="24">
        <v>100</v>
      </c>
      <c r="H11187" s="24">
        <v>0</v>
      </c>
      <c r="I11187" s="24">
        <v>0</v>
      </c>
      <c r="J11187" s="282">
        <v>15</v>
      </c>
      <c r="K11187" s="282">
        <v>0</v>
      </c>
    </row>
    <row r="11188" spans="1:11" x14ac:dyDescent="0.3">
      <c r="A11188" s="281" t="s">
        <v>2171</v>
      </c>
      <c r="B11188" s="281">
        <v>84</v>
      </c>
      <c r="C11188" s="24" t="str">
        <f t="shared" si="174"/>
        <v>renas84</v>
      </c>
      <c r="D11188" s="281">
        <v>894</v>
      </c>
      <c r="E11188" s="281">
        <v>347</v>
      </c>
      <c r="F11188" s="281">
        <v>11314</v>
      </c>
      <c r="G11188" s="24">
        <v>100</v>
      </c>
      <c r="H11188" s="24">
        <v>0</v>
      </c>
      <c r="I11188" s="24">
        <v>0</v>
      </c>
      <c r="J11188" s="282">
        <v>15</v>
      </c>
      <c r="K11188" s="282">
        <v>0</v>
      </c>
    </row>
    <row r="11189" spans="1:11" x14ac:dyDescent="0.3">
      <c r="A11189" s="281" t="s">
        <v>2171</v>
      </c>
      <c r="B11189" s="281">
        <v>85</v>
      </c>
      <c r="C11189" s="24" t="str">
        <f t="shared" si="174"/>
        <v>renas85</v>
      </c>
      <c r="D11189" s="281">
        <v>904</v>
      </c>
      <c r="E11189" s="281">
        <v>351</v>
      </c>
      <c r="F11189" s="281">
        <v>11474</v>
      </c>
      <c r="G11189" s="24">
        <v>100</v>
      </c>
      <c r="H11189" s="24">
        <v>0</v>
      </c>
      <c r="I11189" s="24">
        <v>0</v>
      </c>
      <c r="J11189" s="282">
        <v>15</v>
      </c>
      <c r="K11189" s="282">
        <v>0</v>
      </c>
    </row>
    <row r="11190" spans="1:11" x14ac:dyDescent="0.3">
      <c r="A11190" s="281" t="s">
        <v>2171</v>
      </c>
      <c r="B11190" s="281">
        <v>86</v>
      </c>
      <c r="C11190" s="24" t="str">
        <f t="shared" si="174"/>
        <v>renas86</v>
      </c>
      <c r="D11190" s="281">
        <v>915</v>
      </c>
      <c r="E11190" s="281">
        <v>355</v>
      </c>
      <c r="F11190" s="281">
        <v>11611</v>
      </c>
      <c r="G11190" s="24">
        <v>100</v>
      </c>
      <c r="H11190" s="24">
        <v>0</v>
      </c>
      <c r="I11190" s="24">
        <v>0</v>
      </c>
      <c r="J11190" s="282">
        <v>15</v>
      </c>
      <c r="K11190" s="282">
        <v>0</v>
      </c>
    </row>
    <row r="11191" spans="1:11" x14ac:dyDescent="0.3">
      <c r="A11191" s="281" t="s">
        <v>2171</v>
      </c>
      <c r="B11191" s="281">
        <v>87</v>
      </c>
      <c r="C11191" s="24" t="str">
        <f t="shared" si="174"/>
        <v>renas87</v>
      </c>
      <c r="D11191" s="281">
        <v>926</v>
      </c>
      <c r="E11191" s="281">
        <v>359</v>
      </c>
      <c r="F11191" s="281">
        <v>11749</v>
      </c>
      <c r="G11191" s="24">
        <v>100</v>
      </c>
      <c r="H11191" s="24">
        <v>0</v>
      </c>
      <c r="I11191" s="24">
        <v>0</v>
      </c>
      <c r="J11191" s="282">
        <v>15</v>
      </c>
      <c r="K11191" s="282">
        <v>0</v>
      </c>
    </row>
    <row r="11192" spans="1:11" x14ac:dyDescent="0.3">
      <c r="A11192" s="281" t="s">
        <v>2171</v>
      </c>
      <c r="B11192" s="281">
        <v>88</v>
      </c>
      <c r="C11192" s="24" t="str">
        <f t="shared" si="174"/>
        <v>renas88</v>
      </c>
      <c r="D11192" s="281">
        <v>936</v>
      </c>
      <c r="E11192" s="281">
        <v>363</v>
      </c>
      <c r="F11192" s="281">
        <v>11890</v>
      </c>
      <c r="G11192" s="24">
        <v>100</v>
      </c>
      <c r="H11192" s="24">
        <v>0</v>
      </c>
      <c r="I11192" s="24">
        <v>0</v>
      </c>
      <c r="J11192" s="282">
        <v>15</v>
      </c>
      <c r="K11192" s="282">
        <v>0</v>
      </c>
    </row>
    <row r="11193" spans="1:11" x14ac:dyDescent="0.3">
      <c r="A11193" s="281" t="s">
        <v>2171</v>
      </c>
      <c r="B11193" s="281">
        <v>89</v>
      </c>
      <c r="C11193" s="24" t="str">
        <f t="shared" si="174"/>
        <v>renas89</v>
      </c>
      <c r="D11193" s="281">
        <v>947</v>
      </c>
      <c r="E11193" s="281">
        <v>368</v>
      </c>
      <c r="F11193" s="281">
        <v>12071</v>
      </c>
      <c r="G11193" s="24">
        <v>100</v>
      </c>
      <c r="H11193" s="24">
        <v>0</v>
      </c>
      <c r="I11193" s="24">
        <v>0</v>
      </c>
      <c r="J11193" s="282">
        <v>15</v>
      </c>
      <c r="K11193" s="282">
        <v>0</v>
      </c>
    </row>
    <row r="11194" spans="1:11" x14ac:dyDescent="0.3">
      <c r="A11194" s="281" t="s">
        <v>2171</v>
      </c>
      <c r="B11194" s="281">
        <v>90</v>
      </c>
      <c r="C11194" s="24" t="str">
        <f t="shared" si="174"/>
        <v>renas90</v>
      </c>
      <c r="D11194" s="281">
        <v>958</v>
      </c>
      <c r="E11194" s="281">
        <v>372</v>
      </c>
      <c r="F11194" s="281">
        <v>12215</v>
      </c>
      <c r="G11194" s="24">
        <v>100</v>
      </c>
      <c r="H11194" s="24">
        <v>0</v>
      </c>
      <c r="I11194" s="24">
        <v>0</v>
      </c>
      <c r="J11194" s="282">
        <v>15</v>
      </c>
      <c r="K11194" s="282">
        <v>0</v>
      </c>
    </row>
    <row r="11195" spans="1:11" x14ac:dyDescent="0.3">
      <c r="A11195" s="281" t="s">
        <v>2171</v>
      </c>
      <c r="B11195" s="281">
        <v>91</v>
      </c>
      <c r="C11195" s="24" t="str">
        <f t="shared" si="174"/>
        <v>renas91</v>
      </c>
      <c r="D11195" s="281">
        <v>1046</v>
      </c>
      <c r="E11195" s="281">
        <v>406</v>
      </c>
      <c r="F11195" s="281">
        <v>13315</v>
      </c>
      <c r="G11195" s="24">
        <v>100</v>
      </c>
      <c r="H11195" s="24">
        <v>0</v>
      </c>
      <c r="I11195" s="24">
        <v>0</v>
      </c>
      <c r="J11195" s="282">
        <v>15</v>
      </c>
      <c r="K11195" s="282">
        <v>0</v>
      </c>
    </row>
    <row r="11196" spans="1:11" x14ac:dyDescent="0.3">
      <c r="A11196" s="281" t="s">
        <v>2171</v>
      </c>
      <c r="B11196" s="281">
        <v>92</v>
      </c>
      <c r="C11196" s="24" t="str">
        <f t="shared" si="174"/>
        <v>renas92</v>
      </c>
      <c r="D11196" s="281">
        <v>1058</v>
      </c>
      <c r="E11196" s="281">
        <v>411</v>
      </c>
      <c r="F11196" s="281">
        <v>13474</v>
      </c>
      <c r="G11196" s="24">
        <v>100</v>
      </c>
      <c r="H11196" s="24">
        <v>0</v>
      </c>
      <c r="I11196" s="24">
        <v>0</v>
      </c>
      <c r="J11196" s="282">
        <v>15</v>
      </c>
      <c r="K11196" s="282">
        <v>0</v>
      </c>
    </row>
    <row r="11197" spans="1:11" x14ac:dyDescent="0.3">
      <c r="A11197" s="281" t="s">
        <v>2171</v>
      </c>
      <c r="B11197" s="281">
        <v>93</v>
      </c>
      <c r="C11197" s="24" t="str">
        <f t="shared" si="174"/>
        <v>renas93</v>
      </c>
      <c r="D11197" s="281">
        <v>1070</v>
      </c>
      <c r="E11197" s="281">
        <v>415</v>
      </c>
      <c r="F11197" s="281">
        <v>13679</v>
      </c>
      <c r="G11197" s="24">
        <v>100</v>
      </c>
      <c r="H11197" s="24">
        <v>0</v>
      </c>
      <c r="I11197" s="24">
        <v>0</v>
      </c>
      <c r="J11197" s="282">
        <v>15</v>
      </c>
      <c r="K11197" s="282">
        <v>0</v>
      </c>
    </row>
    <row r="11198" spans="1:11" x14ac:dyDescent="0.3">
      <c r="A11198" s="281" t="s">
        <v>2171</v>
      </c>
      <c r="B11198" s="281">
        <v>94</v>
      </c>
      <c r="C11198" s="24" t="str">
        <f t="shared" si="174"/>
        <v>renas94</v>
      </c>
      <c r="D11198" s="281">
        <v>1082</v>
      </c>
      <c r="E11198" s="281">
        <v>420</v>
      </c>
      <c r="F11198" s="281">
        <v>13842</v>
      </c>
      <c r="G11198" s="24">
        <v>100</v>
      </c>
      <c r="H11198" s="24">
        <v>0</v>
      </c>
      <c r="I11198" s="24">
        <v>0</v>
      </c>
      <c r="J11198" s="282">
        <v>15</v>
      </c>
      <c r="K11198" s="282">
        <v>0</v>
      </c>
    </row>
    <row r="11199" spans="1:11" x14ac:dyDescent="0.3">
      <c r="A11199" s="281" t="s">
        <v>2171</v>
      </c>
      <c r="B11199" s="281">
        <v>95</v>
      </c>
      <c r="C11199" s="24" t="str">
        <f t="shared" si="174"/>
        <v>renas95</v>
      </c>
      <c r="D11199" s="281">
        <v>1095</v>
      </c>
      <c r="E11199" s="281">
        <v>425</v>
      </c>
      <c r="F11199" s="281">
        <v>14007</v>
      </c>
      <c r="G11199" s="24">
        <v>100</v>
      </c>
      <c r="H11199" s="24">
        <v>0</v>
      </c>
      <c r="I11199" s="24">
        <v>0</v>
      </c>
      <c r="J11199" s="282">
        <v>15</v>
      </c>
      <c r="K11199" s="282">
        <v>0</v>
      </c>
    </row>
    <row r="11200" spans="1:11" x14ac:dyDescent="0.3">
      <c r="A11200" s="281" t="s">
        <v>2171</v>
      </c>
      <c r="B11200" s="281">
        <v>96</v>
      </c>
      <c r="C11200" s="24" t="str">
        <f t="shared" si="174"/>
        <v>renas96</v>
      </c>
      <c r="D11200" s="281">
        <v>1107</v>
      </c>
      <c r="E11200" s="281">
        <v>430</v>
      </c>
      <c r="F11200" s="281">
        <v>14174</v>
      </c>
      <c r="G11200" s="24">
        <v>100</v>
      </c>
      <c r="H11200" s="24">
        <v>0</v>
      </c>
      <c r="I11200" s="24">
        <v>0</v>
      </c>
      <c r="J11200" s="282">
        <v>15</v>
      </c>
      <c r="K11200" s="282">
        <v>0</v>
      </c>
    </row>
    <row r="11201" spans="1:11" x14ac:dyDescent="0.3">
      <c r="A11201" s="281" t="s">
        <v>2171</v>
      </c>
      <c r="B11201" s="281">
        <v>97</v>
      </c>
      <c r="C11201" s="24" t="str">
        <f t="shared" si="174"/>
        <v>renas97</v>
      </c>
      <c r="D11201" s="281">
        <v>1120</v>
      </c>
      <c r="E11201" s="281">
        <v>435</v>
      </c>
      <c r="F11201" s="281">
        <v>14390</v>
      </c>
      <c r="G11201" s="24">
        <v>100</v>
      </c>
      <c r="H11201" s="24">
        <v>0</v>
      </c>
      <c r="I11201" s="24">
        <v>0</v>
      </c>
      <c r="J11201" s="282">
        <v>15</v>
      </c>
      <c r="K11201" s="282">
        <v>0</v>
      </c>
    </row>
    <row r="11202" spans="1:11" x14ac:dyDescent="0.3">
      <c r="A11202" s="281" t="s">
        <v>2171</v>
      </c>
      <c r="B11202" s="281">
        <v>98</v>
      </c>
      <c r="C11202" s="24" t="str">
        <f t="shared" si="174"/>
        <v>renas98</v>
      </c>
      <c r="D11202" s="281">
        <v>1133</v>
      </c>
      <c r="E11202" s="281">
        <v>440</v>
      </c>
      <c r="F11202" s="281">
        <v>14561</v>
      </c>
      <c r="G11202" s="24">
        <v>100</v>
      </c>
      <c r="H11202" s="24">
        <v>0</v>
      </c>
      <c r="I11202" s="24">
        <v>0</v>
      </c>
      <c r="J11202" s="282">
        <v>15</v>
      </c>
      <c r="K11202" s="282">
        <v>0</v>
      </c>
    </row>
    <row r="11203" spans="1:11" x14ac:dyDescent="0.3">
      <c r="A11203" s="281" t="s">
        <v>2171</v>
      </c>
      <c r="B11203" s="281">
        <v>99</v>
      </c>
      <c r="C11203" s="24" t="str">
        <f t="shared" si="174"/>
        <v>renas99</v>
      </c>
      <c r="D11203" s="281">
        <v>1146</v>
      </c>
      <c r="E11203" s="281">
        <v>445</v>
      </c>
      <c r="F11203" s="281">
        <v>14735</v>
      </c>
      <c r="G11203" s="24">
        <v>100</v>
      </c>
      <c r="H11203" s="24">
        <v>0</v>
      </c>
      <c r="I11203" s="24">
        <v>0</v>
      </c>
      <c r="J11203" s="282">
        <v>15</v>
      </c>
      <c r="K11203" s="282">
        <v>0</v>
      </c>
    </row>
    <row r="11204" spans="1:11" x14ac:dyDescent="0.3">
      <c r="A11204" s="281" t="s">
        <v>2171</v>
      </c>
      <c r="B11204" s="281">
        <v>100</v>
      </c>
      <c r="C11204" s="24" t="str">
        <f t="shared" si="174"/>
        <v>renas100</v>
      </c>
      <c r="D11204" s="281">
        <v>1159</v>
      </c>
      <c r="E11204" s="281">
        <v>450</v>
      </c>
      <c r="F11204" s="281">
        <v>14910</v>
      </c>
      <c r="G11204" s="24">
        <v>100</v>
      </c>
      <c r="H11204" s="24">
        <v>0</v>
      </c>
      <c r="I11204" s="24">
        <v>0</v>
      </c>
      <c r="J11204" s="282">
        <v>15</v>
      </c>
      <c r="K11204" s="282">
        <v>0</v>
      </c>
    </row>
    <row r="11205" spans="1:11" x14ac:dyDescent="0.3">
      <c r="A11205" s="281" t="s">
        <v>2171</v>
      </c>
      <c r="B11205" s="281">
        <v>101</v>
      </c>
      <c r="C11205" s="24" t="str">
        <f t="shared" si="174"/>
        <v>renas101</v>
      </c>
      <c r="D11205" s="281">
        <v>1265</v>
      </c>
      <c r="E11205" s="281">
        <v>491</v>
      </c>
      <c r="F11205" s="281">
        <v>16511</v>
      </c>
      <c r="G11205" s="24">
        <v>100</v>
      </c>
      <c r="H11205" s="24">
        <v>0</v>
      </c>
      <c r="I11205" s="24">
        <v>0</v>
      </c>
      <c r="J11205" s="282">
        <v>15</v>
      </c>
      <c r="K11205" s="282">
        <v>0</v>
      </c>
    </row>
    <row r="11206" spans="1:11" x14ac:dyDescent="0.3">
      <c r="A11206" s="281" t="s">
        <v>2171</v>
      </c>
      <c r="B11206" s="281">
        <v>102</v>
      </c>
      <c r="C11206" s="24" t="str">
        <f t="shared" ref="C11206:C11269" si="175">A11206&amp;B11206</f>
        <v>renas102</v>
      </c>
      <c r="D11206" s="281">
        <v>1279</v>
      </c>
      <c r="E11206" s="281">
        <v>497</v>
      </c>
      <c r="F11206" s="281">
        <v>16707</v>
      </c>
      <c r="G11206" s="24">
        <v>100</v>
      </c>
      <c r="H11206" s="24">
        <v>0</v>
      </c>
      <c r="I11206" s="24">
        <v>0</v>
      </c>
      <c r="J11206" s="282">
        <v>15</v>
      </c>
      <c r="K11206" s="282">
        <v>0</v>
      </c>
    </row>
    <row r="11207" spans="1:11" x14ac:dyDescent="0.3">
      <c r="A11207" s="281" t="s">
        <v>2171</v>
      </c>
      <c r="B11207" s="281">
        <v>103</v>
      </c>
      <c r="C11207" s="24" t="str">
        <f t="shared" si="175"/>
        <v>renas103</v>
      </c>
      <c r="D11207" s="281">
        <v>1294</v>
      </c>
      <c r="E11207" s="281">
        <v>502</v>
      </c>
      <c r="F11207" s="281">
        <v>16906</v>
      </c>
      <c r="G11207" s="24">
        <v>100</v>
      </c>
      <c r="H11207" s="24">
        <v>0</v>
      </c>
      <c r="I11207" s="24">
        <v>0</v>
      </c>
      <c r="J11207" s="282">
        <v>15</v>
      </c>
      <c r="K11207" s="282">
        <v>0</v>
      </c>
    </row>
    <row r="11208" spans="1:11" x14ac:dyDescent="0.3">
      <c r="A11208" s="281" t="s">
        <v>2171</v>
      </c>
      <c r="B11208" s="281">
        <v>104</v>
      </c>
      <c r="C11208" s="24" t="str">
        <f t="shared" si="175"/>
        <v>renas104</v>
      </c>
      <c r="D11208" s="281">
        <v>1308</v>
      </c>
      <c r="E11208" s="281">
        <v>508</v>
      </c>
      <c r="F11208" s="281">
        <v>17107</v>
      </c>
      <c r="G11208" s="24">
        <v>100</v>
      </c>
      <c r="H11208" s="24">
        <v>0</v>
      </c>
      <c r="I11208" s="24">
        <v>0</v>
      </c>
      <c r="J11208" s="282">
        <v>15</v>
      </c>
      <c r="K11208" s="282">
        <v>0</v>
      </c>
    </row>
    <row r="11209" spans="1:11" x14ac:dyDescent="0.3">
      <c r="A11209" s="281" t="s">
        <v>2171</v>
      </c>
      <c r="B11209" s="281">
        <v>105</v>
      </c>
      <c r="C11209" s="24" t="str">
        <f t="shared" si="175"/>
        <v>renas105</v>
      </c>
      <c r="D11209" s="281">
        <v>1323</v>
      </c>
      <c r="E11209" s="281">
        <v>514</v>
      </c>
      <c r="F11209" s="281">
        <v>17368</v>
      </c>
      <c r="G11209" s="24">
        <v>100</v>
      </c>
      <c r="H11209" s="24">
        <v>0</v>
      </c>
      <c r="I11209" s="24">
        <v>0</v>
      </c>
      <c r="J11209" s="282">
        <v>15</v>
      </c>
      <c r="K11209" s="282">
        <v>0</v>
      </c>
    </row>
    <row r="11210" spans="1:11" x14ac:dyDescent="0.3">
      <c r="A11210" s="281" t="s">
        <v>2171</v>
      </c>
      <c r="B11210" s="281">
        <v>106</v>
      </c>
      <c r="C11210" s="24" t="str">
        <f t="shared" si="175"/>
        <v>renas106</v>
      </c>
      <c r="D11210" s="281">
        <v>1338</v>
      </c>
      <c r="E11210" s="281">
        <v>520</v>
      </c>
      <c r="F11210" s="281">
        <v>17575</v>
      </c>
      <c r="G11210" s="24">
        <v>100</v>
      </c>
      <c r="H11210" s="24">
        <v>0</v>
      </c>
      <c r="I11210" s="24">
        <v>0</v>
      </c>
      <c r="J11210" s="282">
        <v>15</v>
      </c>
      <c r="K11210" s="282">
        <v>0</v>
      </c>
    </row>
    <row r="11211" spans="1:11" x14ac:dyDescent="0.3">
      <c r="A11211" s="281" t="s">
        <v>2171</v>
      </c>
      <c r="B11211" s="281">
        <v>107</v>
      </c>
      <c r="C11211" s="24" t="str">
        <f t="shared" si="175"/>
        <v>renas107</v>
      </c>
      <c r="D11211" s="281">
        <v>1353</v>
      </c>
      <c r="E11211" s="281">
        <v>526</v>
      </c>
      <c r="F11211" s="281">
        <v>17783</v>
      </c>
      <c r="G11211" s="24">
        <v>100</v>
      </c>
      <c r="H11211" s="24">
        <v>0</v>
      </c>
      <c r="I11211" s="24">
        <v>0</v>
      </c>
      <c r="J11211" s="282">
        <v>15</v>
      </c>
      <c r="K11211" s="282">
        <v>0</v>
      </c>
    </row>
    <row r="11212" spans="1:11" x14ac:dyDescent="0.3">
      <c r="A11212" s="281" t="s">
        <v>2171</v>
      </c>
      <c r="B11212" s="281">
        <v>108</v>
      </c>
      <c r="C11212" s="24" t="str">
        <f t="shared" si="175"/>
        <v>renas108</v>
      </c>
      <c r="D11212" s="281">
        <v>1369</v>
      </c>
      <c r="E11212" s="281">
        <v>532</v>
      </c>
      <c r="F11212" s="281">
        <v>17994</v>
      </c>
      <c r="G11212" s="24">
        <v>100</v>
      </c>
      <c r="H11212" s="24">
        <v>0</v>
      </c>
      <c r="I11212" s="24">
        <v>0</v>
      </c>
      <c r="J11212" s="282">
        <v>15</v>
      </c>
      <c r="K11212" s="282">
        <v>0</v>
      </c>
    </row>
    <row r="11213" spans="1:11" x14ac:dyDescent="0.3">
      <c r="A11213" s="281" t="s">
        <v>2171</v>
      </c>
      <c r="B11213" s="281">
        <v>109</v>
      </c>
      <c r="C11213" s="24" t="str">
        <f t="shared" si="175"/>
        <v>renas109</v>
      </c>
      <c r="D11213" s="281">
        <v>1384</v>
      </c>
      <c r="E11213" s="281">
        <v>538</v>
      </c>
      <c r="F11213" s="281">
        <v>18269</v>
      </c>
      <c r="G11213" s="24">
        <v>100</v>
      </c>
      <c r="H11213" s="24">
        <v>0</v>
      </c>
      <c r="I11213" s="24">
        <v>0</v>
      </c>
      <c r="J11213" s="282">
        <v>15</v>
      </c>
      <c r="K11213" s="282">
        <v>0</v>
      </c>
    </row>
    <row r="11214" spans="1:11" x14ac:dyDescent="0.3">
      <c r="A11214" s="281" t="s">
        <v>2171</v>
      </c>
      <c r="B11214" s="281">
        <v>110</v>
      </c>
      <c r="C11214" s="24" t="str">
        <f t="shared" si="175"/>
        <v>renas110</v>
      </c>
      <c r="D11214" s="281">
        <v>1400</v>
      </c>
      <c r="E11214" s="281">
        <v>544</v>
      </c>
      <c r="F11214" s="281">
        <v>18485</v>
      </c>
      <c r="G11214" s="24">
        <v>100</v>
      </c>
      <c r="H11214" s="24">
        <v>0</v>
      </c>
      <c r="I11214" s="24">
        <v>0</v>
      </c>
      <c r="J11214" s="282">
        <v>15</v>
      </c>
      <c r="K11214" s="282">
        <v>0</v>
      </c>
    </row>
    <row r="11215" spans="1:11" x14ac:dyDescent="0.3">
      <c r="A11215" s="281" t="s">
        <v>2171</v>
      </c>
      <c r="B11215" s="281">
        <v>111</v>
      </c>
      <c r="C11215" s="24" t="str">
        <f t="shared" si="175"/>
        <v>renas111</v>
      </c>
      <c r="D11215" s="281">
        <v>1416</v>
      </c>
      <c r="E11215" s="281">
        <v>550</v>
      </c>
      <c r="F11215" s="281">
        <v>18705</v>
      </c>
      <c r="G11215" s="24">
        <v>100</v>
      </c>
      <c r="H11215" s="24">
        <v>0</v>
      </c>
      <c r="I11215" s="24">
        <v>0</v>
      </c>
      <c r="J11215" s="282">
        <v>15</v>
      </c>
      <c r="K11215" s="282">
        <v>0</v>
      </c>
    </row>
    <row r="11216" spans="1:11" x14ac:dyDescent="0.3">
      <c r="A11216" s="281" t="s">
        <v>2171</v>
      </c>
      <c r="B11216" s="281">
        <v>112</v>
      </c>
      <c r="C11216" s="24" t="str">
        <f t="shared" si="175"/>
        <v>renas112</v>
      </c>
      <c r="D11216" s="281">
        <v>1432</v>
      </c>
      <c r="E11216" s="281">
        <v>556</v>
      </c>
      <c r="F11216" s="281">
        <v>18926</v>
      </c>
      <c r="G11216" s="24">
        <v>100</v>
      </c>
      <c r="H11216" s="24">
        <v>0</v>
      </c>
      <c r="I11216" s="24">
        <v>0</v>
      </c>
      <c r="J11216" s="282">
        <v>15</v>
      </c>
      <c r="K11216" s="282">
        <v>0</v>
      </c>
    </row>
    <row r="11217" spans="1:11" x14ac:dyDescent="0.3">
      <c r="A11217" s="281" t="s">
        <v>2171</v>
      </c>
      <c r="B11217" s="281">
        <v>113</v>
      </c>
      <c r="C11217" s="24" t="str">
        <f t="shared" si="175"/>
        <v>renas113</v>
      </c>
      <c r="D11217" s="281">
        <v>1448</v>
      </c>
      <c r="E11217" s="281">
        <v>562</v>
      </c>
      <c r="F11217" s="281">
        <v>19193</v>
      </c>
      <c r="G11217" s="24">
        <v>100</v>
      </c>
      <c r="H11217" s="24">
        <v>0</v>
      </c>
      <c r="I11217" s="24">
        <v>0</v>
      </c>
      <c r="J11217" s="282">
        <v>15</v>
      </c>
      <c r="K11217" s="282">
        <v>0</v>
      </c>
    </row>
    <row r="11218" spans="1:11" x14ac:dyDescent="0.3">
      <c r="A11218" s="281" t="s">
        <v>2171</v>
      </c>
      <c r="B11218" s="281">
        <v>114</v>
      </c>
      <c r="C11218" s="24" t="str">
        <f t="shared" si="175"/>
        <v>renas114</v>
      </c>
      <c r="D11218" s="281">
        <v>1464</v>
      </c>
      <c r="E11218" s="281">
        <v>569</v>
      </c>
      <c r="F11218" s="281">
        <v>19420</v>
      </c>
      <c r="G11218" s="24">
        <v>100</v>
      </c>
      <c r="H11218" s="24">
        <v>0</v>
      </c>
      <c r="I11218" s="24">
        <v>0</v>
      </c>
      <c r="J11218" s="282">
        <v>15</v>
      </c>
      <c r="K11218" s="282">
        <v>0</v>
      </c>
    </row>
    <row r="11219" spans="1:11" x14ac:dyDescent="0.3">
      <c r="A11219" s="281" t="s">
        <v>2171</v>
      </c>
      <c r="B11219" s="281">
        <v>115</v>
      </c>
      <c r="C11219" s="24" t="str">
        <f t="shared" si="175"/>
        <v>renas115</v>
      </c>
      <c r="D11219" s="281">
        <v>1481</v>
      </c>
      <c r="E11219" s="281">
        <v>575</v>
      </c>
      <c r="F11219" s="281">
        <v>19650</v>
      </c>
      <c r="G11219" s="24">
        <v>100</v>
      </c>
      <c r="H11219" s="24">
        <v>0</v>
      </c>
      <c r="I11219" s="24">
        <v>0</v>
      </c>
      <c r="J11219" s="282">
        <v>15</v>
      </c>
      <c r="K11219" s="282">
        <v>0</v>
      </c>
    </row>
    <row r="11220" spans="1:11" x14ac:dyDescent="0.3">
      <c r="A11220" s="281" t="s">
        <v>2171</v>
      </c>
      <c r="B11220" s="281">
        <v>116</v>
      </c>
      <c r="C11220" s="24" t="str">
        <f t="shared" si="175"/>
        <v>renas116</v>
      </c>
      <c r="D11220" s="281">
        <v>1497</v>
      </c>
      <c r="E11220" s="281">
        <v>582</v>
      </c>
      <c r="F11220" s="281">
        <v>19883</v>
      </c>
      <c r="G11220" s="24">
        <v>100</v>
      </c>
      <c r="H11220" s="24">
        <v>0</v>
      </c>
      <c r="I11220" s="24">
        <v>0</v>
      </c>
      <c r="J11220" s="282">
        <v>15</v>
      </c>
      <c r="K11220" s="282">
        <v>0</v>
      </c>
    </row>
    <row r="11221" spans="1:11" x14ac:dyDescent="0.3">
      <c r="A11221" s="281" t="s">
        <v>2171</v>
      </c>
      <c r="B11221" s="281">
        <v>117</v>
      </c>
      <c r="C11221" s="24" t="str">
        <f t="shared" si="175"/>
        <v>renas117</v>
      </c>
      <c r="D11221" s="281">
        <v>1514</v>
      </c>
      <c r="E11221" s="281">
        <v>588</v>
      </c>
      <c r="F11221" s="281">
        <v>20185</v>
      </c>
      <c r="G11221" s="24">
        <v>100</v>
      </c>
      <c r="H11221" s="24">
        <v>0</v>
      </c>
      <c r="I11221" s="24">
        <v>0</v>
      </c>
      <c r="J11221" s="282">
        <v>15</v>
      </c>
      <c r="K11221" s="282">
        <v>0</v>
      </c>
    </row>
    <row r="11222" spans="1:11" x14ac:dyDescent="0.3">
      <c r="A11222" s="281" t="s">
        <v>2171</v>
      </c>
      <c r="B11222" s="281">
        <v>118</v>
      </c>
      <c r="C11222" s="24" t="str">
        <f t="shared" si="175"/>
        <v>renas118</v>
      </c>
      <c r="D11222" s="281">
        <v>1531</v>
      </c>
      <c r="E11222" s="281">
        <v>595</v>
      </c>
      <c r="F11222" s="281">
        <v>20424</v>
      </c>
      <c r="G11222" s="24">
        <v>100</v>
      </c>
      <c r="H11222" s="24">
        <v>0</v>
      </c>
      <c r="I11222" s="24">
        <v>0</v>
      </c>
      <c r="J11222" s="282">
        <v>15</v>
      </c>
      <c r="K11222" s="282">
        <v>0</v>
      </c>
    </row>
    <row r="11223" spans="1:11" x14ac:dyDescent="0.3">
      <c r="A11223" s="281" t="s">
        <v>2171</v>
      </c>
      <c r="B11223" s="281">
        <v>119</v>
      </c>
      <c r="C11223" s="24" t="str">
        <f t="shared" si="175"/>
        <v>renas119</v>
      </c>
      <c r="D11223" s="281">
        <v>1548</v>
      </c>
      <c r="E11223" s="281">
        <v>601</v>
      </c>
      <c r="F11223" s="281">
        <v>20665</v>
      </c>
      <c r="G11223" s="24">
        <v>100</v>
      </c>
      <c r="H11223" s="24">
        <v>0</v>
      </c>
      <c r="I11223" s="24">
        <v>0</v>
      </c>
      <c r="J11223" s="282">
        <v>15</v>
      </c>
      <c r="K11223" s="282">
        <v>0</v>
      </c>
    </row>
    <row r="11224" spans="1:11" x14ac:dyDescent="0.3">
      <c r="A11224" s="281" t="s">
        <v>2171</v>
      </c>
      <c r="B11224" s="281">
        <v>120</v>
      </c>
      <c r="C11224" s="24" t="str">
        <f t="shared" si="175"/>
        <v>renas120</v>
      </c>
      <c r="D11224" s="281">
        <v>1566</v>
      </c>
      <c r="E11224" s="281">
        <v>608</v>
      </c>
      <c r="F11224" s="281">
        <v>20909</v>
      </c>
      <c r="G11224" s="24">
        <v>100</v>
      </c>
      <c r="H11224" s="24">
        <v>0</v>
      </c>
      <c r="I11224" s="24">
        <v>0</v>
      </c>
      <c r="J11224" s="282">
        <v>15</v>
      </c>
      <c r="K11224" s="282">
        <v>0</v>
      </c>
    </row>
    <row r="11225" spans="1:11" x14ac:dyDescent="0.3">
      <c r="A11225" s="281" t="s">
        <v>2171</v>
      </c>
      <c r="B11225" s="281">
        <v>121</v>
      </c>
      <c r="C11225" s="24" t="str">
        <f t="shared" si="175"/>
        <v>renas121</v>
      </c>
      <c r="D11225" s="281">
        <v>1709</v>
      </c>
      <c r="E11225" s="281">
        <v>664</v>
      </c>
      <c r="F11225" s="281">
        <v>23102</v>
      </c>
      <c r="G11225" s="24">
        <v>100</v>
      </c>
      <c r="H11225" s="24">
        <v>0</v>
      </c>
      <c r="I11225" s="24">
        <v>0</v>
      </c>
      <c r="J11225" s="282">
        <v>15</v>
      </c>
      <c r="K11225" s="282">
        <v>0</v>
      </c>
    </row>
    <row r="11226" spans="1:11" x14ac:dyDescent="0.3">
      <c r="A11226" s="281" t="s">
        <v>2171</v>
      </c>
      <c r="B11226" s="281">
        <v>122</v>
      </c>
      <c r="C11226" s="24" t="str">
        <f t="shared" si="175"/>
        <v>renas122</v>
      </c>
      <c r="D11226" s="281">
        <v>1728</v>
      </c>
      <c r="E11226" s="281">
        <v>671</v>
      </c>
      <c r="F11226" s="281">
        <v>23375</v>
      </c>
      <c r="G11226" s="24">
        <v>100</v>
      </c>
      <c r="H11226" s="24">
        <v>0</v>
      </c>
      <c r="I11226" s="24">
        <v>0</v>
      </c>
      <c r="J11226" s="282">
        <v>15</v>
      </c>
      <c r="K11226" s="282">
        <v>0</v>
      </c>
    </row>
    <row r="11227" spans="1:11" x14ac:dyDescent="0.3">
      <c r="A11227" s="281" t="s">
        <v>2171</v>
      </c>
      <c r="B11227" s="281">
        <v>123</v>
      </c>
      <c r="C11227" s="24" t="str">
        <f t="shared" si="175"/>
        <v>renas123</v>
      </c>
      <c r="D11227" s="281">
        <v>1747</v>
      </c>
      <c r="E11227" s="281">
        <v>679</v>
      </c>
      <c r="F11227" s="281">
        <v>23651</v>
      </c>
      <c r="G11227" s="24">
        <v>100</v>
      </c>
      <c r="H11227" s="24">
        <v>0</v>
      </c>
      <c r="I11227" s="24">
        <v>0</v>
      </c>
      <c r="J11227" s="282">
        <v>15</v>
      </c>
      <c r="K11227" s="282">
        <v>0</v>
      </c>
    </row>
    <row r="11228" spans="1:11" x14ac:dyDescent="0.3">
      <c r="A11228" s="281" t="s">
        <v>2171</v>
      </c>
      <c r="B11228" s="281">
        <v>124</v>
      </c>
      <c r="C11228" s="24" t="str">
        <f t="shared" si="175"/>
        <v>renas124</v>
      </c>
      <c r="D11228" s="281">
        <v>1767</v>
      </c>
      <c r="E11228" s="281">
        <v>686</v>
      </c>
      <c r="F11228" s="281">
        <v>23957</v>
      </c>
      <c r="G11228" s="24">
        <v>100</v>
      </c>
      <c r="H11228" s="24">
        <v>0</v>
      </c>
      <c r="I11228" s="24">
        <v>0</v>
      </c>
      <c r="J11228" s="282">
        <v>15</v>
      </c>
      <c r="K11228" s="282">
        <v>0</v>
      </c>
    </row>
    <row r="11229" spans="1:11" x14ac:dyDescent="0.3">
      <c r="A11229" s="281" t="s">
        <v>2171</v>
      </c>
      <c r="B11229" s="281">
        <v>125</v>
      </c>
      <c r="C11229" s="24" t="str">
        <f t="shared" si="175"/>
        <v>renas125</v>
      </c>
      <c r="D11229" s="281">
        <v>1786</v>
      </c>
      <c r="E11229" s="281">
        <v>694</v>
      </c>
      <c r="F11229" s="281">
        <v>24338</v>
      </c>
      <c r="G11229" s="24">
        <v>100</v>
      </c>
      <c r="H11229" s="24">
        <v>0</v>
      </c>
      <c r="I11229" s="24">
        <v>0</v>
      </c>
      <c r="J11229" s="282">
        <v>15</v>
      </c>
      <c r="K11229" s="282">
        <v>0</v>
      </c>
    </row>
    <row r="11230" spans="1:11" x14ac:dyDescent="0.3">
      <c r="A11230" s="281" t="s">
        <v>2171</v>
      </c>
      <c r="B11230" s="281">
        <v>126</v>
      </c>
      <c r="C11230" s="24" t="str">
        <f t="shared" si="175"/>
        <v>renas126</v>
      </c>
      <c r="D11230" s="281">
        <v>1806</v>
      </c>
      <c r="E11230" s="281">
        <v>702</v>
      </c>
      <c r="F11230" s="281">
        <v>24625</v>
      </c>
      <c r="G11230" s="24">
        <v>100</v>
      </c>
      <c r="H11230" s="24">
        <v>0</v>
      </c>
      <c r="I11230" s="24">
        <v>0</v>
      </c>
      <c r="J11230" s="282">
        <v>15</v>
      </c>
      <c r="K11230" s="282">
        <v>0</v>
      </c>
    </row>
    <row r="11231" spans="1:11" x14ac:dyDescent="0.3">
      <c r="A11231" s="281" t="s">
        <v>2171</v>
      </c>
      <c r="B11231" s="281">
        <v>127</v>
      </c>
      <c r="C11231" s="24" t="str">
        <f t="shared" si="175"/>
        <v>renas127</v>
      </c>
      <c r="D11231" s="281">
        <v>1827</v>
      </c>
      <c r="E11231" s="281">
        <v>709</v>
      </c>
      <c r="F11231" s="281">
        <v>24934</v>
      </c>
      <c r="G11231" s="24">
        <v>100</v>
      </c>
      <c r="H11231" s="24">
        <v>0</v>
      </c>
      <c r="I11231" s="24">
        <v>0</v>
      </c>
      <c r="J11231" s="282">
        <v>15</v>
      </c>
      <c r="K11231" s="282">
        <v>0</v>
      </c>
    </row>
    <row r="11232" spans="1:11" x14ac:dyDescent="0.3">
      <c r="A11232" s="281" t="s">
        <v>2171</v>
      </c>
      <c r="B11232" s="281">
        <v>128</v>
      </c>
      <c r="C11232" s="24" t="str">
        <f t="shared" si="175"/>
        <v>renas128</v>
      </c>
      <c r="D11232" s="281">
        <v>1847</v>
      </c>
      <c r="E11232" s="281">
        <v>717</v>
      </c>
      <c r="F11232" s="281">
        <v>25255</v>
      </c>
      <c r="G11232" s="24">
        <v>100</v>
      </c>
      <c r="H11232" s="24">
        <v>0</v>
      </c>
      <c r="I11232" s="24">
        <v>0</v>
      </c>
      <c r="J11232" s="282">
        <v>15</v>
      </c>
      <c r="K11232" s="282">
        <v>0</v>
      </c>
    </row>
    <row r="11233" spans="1:11" x14ac:dyDescent="0.3">
      <c r="A11233" s="281" t="s">
        <v>2171</v>
      </c>
      <c r="B11233" s="281">
        <v>129</v>
      </c>
      <c r="C11233" s="24" t="str">
        <f t="shared" si="175"/>
        <v>renas129</v>
      </c>
      <c r="D11233" s="281">
        <v>1867</v>
      </c>
      <c r="E11233" s="281">
        <v>725</v>
      </c>
      <c r="F11233" s="281">
        <v>25553</v>
      </c>
      <c r="G11233" s="24">
        <v>100</v>
      </c>
      <c r="H11233" s="24">
        <v>0</v>
      </c>
      <c r="I11233" s="24">
        <v>0</v>
      </c>
      <c r="J11233" s="282">
        <v>15</v>
      </c>
      <c r="K11233" s="282">
        <v>0</v>
      </c>
    </row>
    <row r="11234" spans="1:11" x14ac:dyDescent="0.3">
      <c r="A11234" s="281" t="s">
        <v>2171</v>
      </c>
      <c r="B11234" s="281">
        <v>130</v>
      </c>
      <c r="C11234" s="24" t="str">
        <f t="shared" si="175"/>
        <v>renas130</v>
      </c>
      <c r="D11234" s="281">
        <v>1888</v>
      </c>
      <c r="E11234" s="281">
        <v>733</v>
      </c>
      <c r="F11234" s="281">
        <v>25883</v>
      </c>
      <c r="G11234" s="24">
        <v>100</v>
      </c>
      <c r="H11234" s="24">
        <v>0</v>
      </c>
      <c r="I11234" s="24">
        <v>0</v>
      </c>
      <c r="J11234" s="282">
        <v>15</v>
      </c>
      <c r="K11234" s="282">
        <v>0</v>
      </c>
    </row>
    <row r="11235" spans="1:11" x14ac:dyDescent="0.3">
      <c r="A11235" s="281" t="s">
        <v>2171</v>
      </c>
      <c r="B11235" s="281">
        <v>131</v>
      </c>
      <c r="C11235" s="24" t="str">
        <f t="shared" si="175"/>
        <v>renas131</v>
      </c>
      <c r="D11235" s="281">
        <v>1909</v>
      </c>
      <c r="E11235" s="281">
        <v>742</v>
      </c>
      <c r="F11235" s="281">
        <v>26206</v>
      </c>
      <c r="G11235" s="24">
        <v>100</v>
      </c>
      <c r="H11235" s="24">
        <v>0</v>
      </c>
      <c r="I11235" s="24">
        <v>0</v>
      </c>
      <c r="J11235" s="282">
        <v>15</v>
      </c>
      <c r="K11235" s="282">
        <v>0</v>
      </c>
    </row>
    <row r="11236" spans="1:11" x14ac:dyDescent="0.3">
      <c r="A11236" s="281" t="s">
        <v>2171</v>
      </c>
      <c r="B11236" s="281">
        <v>132</v>
      </c>
      <c r="C11236" s="24" t="str">
        <f t="shared" si="175"/>
        <v>renas132</v>
      </c>
      <c r="D11236" s="281">
        <v>1930</v>
      </c>
      <c r="E11236" s="281">
        <v>750</v>
      </c>
      <c r="F11236" s="281">
        <v>26515</v>
      </c>
      <c r="G11236" s="24">
        <v>100</v>
      </c>
      <c r="H11236" s="24">
        <v>0</v>
      </c>
      <c r="I11236" s="24">
        <v>0</v>
      </c>
      <c r="J11236" s="282">
        <v>15</v>
      </c>
      <c r="K11236" s="282">
        <v>0</v>
      </c>
    </row>
    <row r="11237" spans="1:11" x14ac:dyDescent="0.3">
      <c r="A11237" s="281" t="s">
        <v>2171</v>
      </c>
      <c r="B11237" s="281">
        <v>133</v>
      </c>
      <c r="C11237" s="24" t="str">
        <f t="shared" si="175"/>
        <v>renas133</v>
      </c>
      <c r="D11237" s="281">
        <v>1952</v>
      </c>
      <c r="E11237" s="281">
        <v>758</v>
      </c>
      <c r="F11237" s="281">
        <v>26847</v>
      </c>
      <c r="G11237" s="24">
        <v>100</v>
      </c>
      <c r="H11237" s="24">
        <v>0</v>
      </c>
      <c r="I11237" s="24">
        <v>0</v>
      </c>
      <c r="J11237" s="282">
        <v>15</v>
      </c>
      <c r="K11237" s="282">
        <v>0</v>
      </c>
    </row>
    <row r="11238" spans="1:11" x14ac:dyDescent="0.3">
      <c r="A11238" s="281" t="s">
        <v>2171</v>
      </c>
      <c r="B11238" s="281">
        <v>134</v>
      </c>
      <c r="C11238" s="24" t="str">
        <f t="shared" si="175"/>
        <v>renas134</v>
      </c>
      <c r="D11238" s="281">
        <v>1973</v>
      </c>
      <c r="E11238" s="281">
        <v>767</v>
      </c>
      <c r="F11238" s="281">
        <v>27192</v>
      </c>
      <c r="G11238" s="24">
        <v>100</v>
      </c>
      <c r="H11238" s="24">
        <v>0</v>
      </c>
      <c r="I11238" s="24">
        <v>0</v>
      </c>
      <c r="J11238" s="282">
        <v>15</v>
      </c>
      <c r="K11238" s="282">
        <v>0</v>
      </c>
    </row>
    <row r="11239" spans="1:11" x14ac:dyDescent="0.3">
      <c r="A11239" s="281" t="s">
        <v>2171</v>
      </c>
      <c r="B11239" s="281">
        <v>135</v>
      </c>
      <c r="C11239" s="24" t="str">
        <f t="shared" si="175"/>
        <v>renas135</v>
      </c>
      <c r="D11239" s="281">
        <v>1995</v>
      </c>
      <c r="E11239" s="281">
        <v>775</v>
      </c>
      <c r="F11239" s="281">
        <v>27512</v>
      </c>
      <c r="G11239" s="24">
        <v>100</v>
      </c>
      <c r="H11239" s="24">
        <v>0</v>
      </c>
      <c r="I11239" s="24">
        <v>0</v>
      </c>
      <c r="J11239" s="282">
        <v>15</v>
      </c>
      <c r="K11239" s="282">
        <v>0</v>
      </c>
    </row>
    <row r="11240" spans="1:11" x14ac:dyDescent="0.3">
      <c r="A11240" s="281" t="s">
        <v>2171</v>
      </c>
      <c r="B11240" s="281">
        <v>136</v>
      </c>
      <c r="C11240" s="24" t="str">
        <f t="shared" si="175"/>
        <v>renas136</v>
      </c>
      <c r="D11240" s="281">
        <v>2017</v>
      </c>
      <c r="E11240" s="281">
        <v>784</v>
      </c>
      <c r="F11240" s="281">
        <v>27866</v>
      </c>
      <c r="G11240" s="24">
        <v>100</v>
      </c>
      <c r="H11240" s="24">
        <v>0</v>
      </c>
      <c r="I11240" s="24">
        <v>0</v>
      </c>
      <c r="J11240" s="282">
        <v>15</v>
      </c>
      <c r="K11240" s="282">
        <v>0</v>
      </c>
    </row>
    <row r="11241" spans="1:11" x14ac:dyDescent="0.3">
      <c r="A11241" s="281" t="s">
        <v>2171</v>
      </c>
      <c r="B11241" s="281">
        <v>137</v>
      </c>
      <c r="C11241" s="24" t="str">
        <f t="shared" si="175"/>
        <v>renas137</v>
      </c>
      <c r="D11241" s="281">
        <v>2040</v>
      </c>
      <c r="E11241" s="281">
        <v>792</v>
      </c>
      <c r="F11241" s="281">
        <v>28214</v>
      </c>
      <c r="G11241" s="24">
        <v>100</v>
      </c>
      <c r="H11241" s="24">
        <v>0</v>
      </c>
      <c r="I11241" s="24">
        <v>0</v>
      </c>
      <c r="J11241" s="282">
        <v>15</v>
      </c>
      <c r="K11241" s="282">
        <v>0</v>
      </c>
    </row>
    <row r="11242" spans="1:11" x14ac:dyDescent="0.3">
      <c r="A11242" s="281" t="s">
        <v>2171</v>
      </c>
      <c r="B11242" s="281">
        <v>138</v>
      </c>
      <c r="C11242" s="24" t="str">
        <f t="shared" si="175"/>
        <v>renas138</v>
      </c>
      <c r="D11242" s="281">
        <v>2062</v>
      </c>
      <c r="E11242" s="281">
        <v>801</v>
      </c>
      <c r="F11242" s="281">
        <v>28545</v>
      </c>
      <c r="G11242" s="24">
        <v>100</v>
      </c>
      <c r="H11242" s="24">
        <v>0</v>
      </c>
      <c r="I11242" s="24">
        <v>0</v>
      </c>
      <c r="J11242" s="282">
        <v>15</v>
      </c>
      <c r="K11242" s="282">
        <v>0</v>
      </c>
    </row>
    <row r="11243" spans="1:11" x14ac:dyDescent="0.3">
      <c r="A11243" s="281" t="s">
        <v>2171</v>
      </c>
      <c r="B11243" s="281">
        <v>139</v>
      </c>
      <c r="C11243" s="24" t="str">
        <f t="shared" si="175"/>
        <v>renas139</v>
      </c>
      <c r="D11243" s="281">
        <v>2085</v>
      </c>
      <c r="E11243" s="281">
        <v>810</v>
      </c>
      <c r="F11243" s="281">
        <v>28901</v>
      </c>
      <c r="G11243" s="24">
        <v>100</v>
      </c>
      <c r="H11243" s="24">
        <v>0</v>
      </c>
      <c r="I11243" s="24">
        <v>0</v>
      </c>
      <c r="J11243" s="282">
        <v>15</v>
      </c>
      <c r="K11243" s="282">
        <v>0</v>
      </c>
    </row>
    <row r="11244" spans="1:11" x14ac:dyDescent="0.3">
      <c r="A11244" s="281" t="s">
        <v>2171</v>
      </c>
      <c r="B11244" s="281">
        <v>140</v>
      </c>
      <c r="C11244" s="24" t="str">
        <f t="shared" si="175"/>
        <v>renas140</v>
      </c>
      <c r="D11244" s="281">
        <v>2108</v>
      </c>
      <c r="E11244" s="281">
        <v>819</v>
      </c>
      <c r="F11244" s="281">
        <v>29273</v>
      </c>
      <c r="G11244" s="24">
        <v>100</v>
      </c>
      <c r="H11244" s="24">
        <v>0</v>
      </c>
      <c r="I11244" s="24">
        <v>0</v>
      </c>
      <c r="J11244" s="282">
        <v>15</v>
      </c>
      <c r="K11244" s="282">
        <v>0</v>
      </c>
    </row>
    <row r="11245" spans="1:11" x14ac:dyDescent="0.3">
      <c r="A11245" s="281" t="s">
        <v>2171</v>
      </c>
      <c r="B11245" s="281">
        <v>141</v>
      </c>
      <c r="C11245" s="24" t="str">
        <f t="shared" si="175"/>
        <v>renas141</v>
      </c>
      <c r="D11245" s="281">
        <v>2300</v>
      </c>
      <c r="E11245" s="281">
        <v>893</v>
      </c>
      <c r="F11245" s="281">
        <v>32255</v>
      </c>
      <c r="G11245" s="24">
        <v>100</v>
      </c>
      <c r="H11245" s="24">
        <v>0</v>
      </c>
      <c r="I11245" s="24">
        <v>0</v>
      </c>
      <c r="J11245" s="282">
        <v>15</v>
      </c>
      <c r="K11245" s="282">
        <v>0</v>
      </c>
    </row>
    <row r="11246" spans="1:11" x14ac:dyDescent="0.3">
      <c r="A11246" s="281" t="s">
        <v>2171</v>
      </c>
      <c r="B11246" s="281">
        <v>142</v>
      </c>
      <c r="C11246" s="24" t="str">
        <f t="shared" si="175"/>
        <v>renas142</v>
      </c>
      <c r="D11246" s="281">
        <v>2325</v>
      </c>
      <c r="E11246" s="281">
        <v>903</v>
      </c>
      <c r="F11246" s="281">
        <v>32669</v>
      </c>
      <c r="G11246" s="24">
        <v>100</v>
      </c>
      <c r="H11246" s="24">
        <v>0</v>
      </c>
      <c r="I11246" s="24">
        <v>0</v>
      </c>
      <c r="J11246" s="282">
        <v>15</v>
      </c>
      <c r="K11246" s="282">
        <v>0</v>
      </c>
    </row>
    <row r="11247" spans="1:11" x14ac:dyDescent="0.3">
      <c r="A11247" s="281" t="s">
        <v>2171</v>
      </c>
      <c r="B11247" s="281">
        <v>143</v>
      </c>
      <c r="C11247" s="24" t="str">
        <f t="shared" si="175"/>
        <v>renas143</v>
      </c>
      <c r="D11247" s="281">
        <v>2351</v>
      </c>
      <c r="E11247" s="281">
        <v>913</v>
      </c>
      <c r="F11247" s="281">
        <v>33136</v>
      </c>
      <c r="G11247" s="24">
        <v>100</v>
      </c>
      <c r="H11247" s="24">
        <v>0</v>
      </c>
      <c r="I11247" s="24">
        <v>0</v>
      </c>
      <c r="J11247" s="282">
        <v>15</v>
      </c>
      <c r="K11247" s="282">
        <v>0</v>
      </c>
    </row>
    <row r="11248" spans="1:11" x14ac:dyDescent="0.3">
      <c r="A11248" s="281" t="s">
        <v>2171</v>
      </c>
      <c r="B11248" s="281">
        <v>144</v>
      </c>
      <c r="C11248" s="24" t="str">
        <f t="shared" si="175"/>
        <v>renas144</v>
      </c>
      <c r="D11248" s="281">
        <v>2377</v>
      </c>
      <c r="E11248" s="281">
        <v>923</v>
      </c>
      <c r="F11248" s="281">
        <v>33524</v>
      </c>
      <c r="G11248" s="24">
        <v>100</v>
      </c>
      <c r="H11248" s="24">
        <v>0</v>
      </c>
      <c r="I11248" s="24">
        <v>0</v>
      </c>
      <c r="J11248" s="282">
        <v>15</v>
      </c>
      <c r="K11248" s="282">
        <v>0</v>
      </c>
    </row>
    <row r="11249" spans="1:11" x14ac:dyDescent="0.3">
      <c r="A11249" s="281" t="s">
        <v>2171</v>
      </c>
      <c r="B11249" s="281">
        <v>145</v>
      </c>
      <c r="C11249" s="24" t="str">
        <f t="shared" si="175"/>
        <v>renas145</v>
      </c>
      <c r="D11249" s="281">
        <v>2403</v>
      </c>
      <c r="E11249" s="281">
        <v>933</v>
      </c>
      <c r="F11249" s="281">
        <v>33978</v>
      </c>
      <c r="G11249" s="24">
        <v>100</v>
      </c>
      <c r="H11249" s="24">
        <v>0</v>
      </c>
      <c r="I11249" s="24">
        <v>0</v>
      </c>
      <c r="J11249" s="282">
        <v>15</v>
      </c>
      <c r="K11249" s="282">
        <v>0</v>
      </c>
    </row>
    <row r="11250" spans="1:11" x14ac:dyDescent="0.3">
      <c r="A11250" s="281" t="s">
        <v>2171</v>
      </c>
      <c r="B11250" s="281">
        <v>146</v>
      </c>
      <c r="C11250" s="24" t="str">
        <f t="shared" si="175"/>
        <v>renas146</v>
      </c>
      <c r="D11250" s="281">
        <v>2429</v>
      </c>
      <c r="E11250" s="281">
        <v>944</v>
      </c>
      <c r="F11250" s="281">
        <v>34414</v>
      </c>
      <c r="G11250" s="24">
        <v>100</v>
      </c>
      <c r="H11250" s="24">
        <v>0</v>
      </c>
      <c r="I11250" s="24">
        <v>0</v>
      </c>
      <c r="J11250" s="282">
        <v>15</v>
      </c>
      <c r="K11250" s="282">
        <v>0</v>
      </c>
    </row>
    <row r="11251" spans="1:11" x14ac:dyDescent="0.3">
      <c r="A11251" s="281" t="s">
        <v>2171</v>
      </c>
      <c r="B11251" s="281">
        <v>147</v>
      </c>
      <c r="C11251" s="24" t="str">
        <f t="shared" si="175"/>
        <v>renas147</v>
      </c>
      <c r="D11251" s="281">
        <v>2456</v>
      </c>
      <c r="E11251" s="281">
        <v>954</v>
      </c>
      <c r="F11251" s="281">
        <v>34858</v>
      </c>
      <c r="G11251" s="24">
        <v>100</v>
      </c>
      <c r="H11251" s="24">
        <v>0</v>
      </c>
      <c r="I11251" s="24">
        <v>0</v>
      </c>
      <c r="J11251" s="282">
        <v>15</v>
      </c>
      <c r="K11251" s="282">
        <v>0</v>
      </c>
    </row>
    <row r="11252" spans="1:11" x14ac:dyDescent="0.3">
      <c r="A11252" s="281" t="s">
        <v>2171</v>
      </c>
      <c r="B11252" s="281">
        <v>148</v>
      </c>
      <c r="C11252" s="24" t="str">
        <f t="shared" si="175"/>
        <v>renas148</v>
      </c>
      <c r="D11252" s="281">
        <v>2483</v>
      </c>
      <c r="E11252" s="281">
        <v>964</v>
      </c>
      <c r="F11252" s="281">
        <v>35266</v>
      </c>
      <c r="G11252" s="24">
        <v>100</v>
      </c>
      <c r="H11252" s="24">
        <v>0</v>
      </c>
      <c r="I11252" s="24">
        <v>0</v>
      </c>
      <c r="J11252" s="282">
        <v>15</v>
      </c>
      <c r="K11252" s="282">
        <v>0</v>
      </c>
    </row>
    <row r="11253" spans="1:11" x14ac:dyDescent="0.3">
      <c r="A11253" s="281" t="s">
        <v>2171</v>
      </c>
      <c r="B11253" s="281">
        <v>149</v>
      </c>
      <c r="C11253" s="24" t="str">
        <f t="shared" si="175"/>
        <v>renas149</v>
      </c>
      <c r="D11253" s="281">
        <v>2510</v>
      </c>
      <c r="E11253" s="281">
        <v>975</v>
      </c>
      <c r="F11253" s="281">
        <v>35743</v>
      </c>
      <c r="G11253" s="24">
        <v>100</v>
      </c>
      <c r="H11253" s="24">
        <v>0</v>
      </c>
      <c r="I11253" s="24">
        <v>0</v>
      </c>
      <c r="J11253" s="282">
        <v>15</v>
      </c>
      <c r="K11253" s="282">
        <v>0</v>
      </c>
    </row>
    <row r="11254" spans="1:11" x14ac:dyDescent="0.3">
      <c r="A11254" s="281" t="s">
        <v>2171</v>
      </c>
      <c r="B11254" s="281">
        <v>150</v>
      </c>
      <c r="C11254" s="24" t="str">
        <f t="shared" si="175"/>
        <v>renas150</v>
      </c>
      <c r="D11254" s="281">
        <v>2538</v>
      </c>
      <c r="E11254" s="281">
        <v>986</v>
      </c>
      <c r="F11254" s="281">
        <v>36160</v>
      </c>
      <c r="G11254" s="24">
        <v>100</v>
      </c>
      <c r="H11254" s="24">
        <v>0</v>
      </c>
      <c r="I11254" s="24">
        <v>0</v>
      </c>
      <c r="J11254" s="282">
        <v>15</v>
      </c>
      <c r="K11254" s="282">
        <v>0</v>
      </c>
    </row>
    <row r="11255" spans="1:11" x14ac:dyDescent="0.3">
      <c r="A11255" s="281" t="s">
        <v>2171</v>
      </c>
      <c r="B11255" s="281">
        <v>151</v>
      </c>
      <c r="C11255" s="24" t="str">
        <f t="shared" si="175"/>
        <v>renas151</v>
      </c>
      <c r="D11255" s="281">
        <v>2565</v>
      </c>
      <c r="E11255" s="281">
        <v>996</v>
      </c>
      <c r="F11255" s="281">
        <v>36627</v>
      </c>
      <c r="G11255" s="24">
        <v>100</v>
      </c>
      <c r="H11255" s="24">
        <v>0</v>
      </c>
      <c r="I11255" s="24">
        <v>0</v>
      </c>
      <c r="J11255" s="282">
        <v>15</v>
      </c>
      <c r="K11255" s="282">
        <v>0</v>
      </c>
    </row>
    <row r="11256" spans="1:11" x14ac:dyDescent="0.3">
      <c r="A11256" s="281" t="s">
        <v>2171</v>
      </c>
      <c r="B11256" s="281">
        <v>152</v>
      </c>
      <c r="C11256" s="24" t="str">
        <f t="shared" si="175"/>
        <v>renas152</v>
      </c>
      <c r="D11256" s="281">
        <v>2593</v>
      </c>
      <c r="E11256" s="281">
        <v>1007</v>
      </c>
      <c r="F11256" s="281">
        <v>37054</v>
      </c>
      <c r="G11256" s="24">
        <v>100</v>
      </c>
      <c r="H11256" s="24">
        <v>0</v>
      </c>
      <c r="I11256" s="24">
        <v>0</v>
      </c>
      <c r="J11256" s="282">
        <v>15</v>
      </c>
      <c r="K11256" s="282">
        <v>0</v>
      </c>
    </row>
    <row r="11257" spans="1:11" x14ac:dyDescent="0.3">
      <c r="A11257" s="281" t="s">
        <v>2171</v>
      </c>
      <c r="B11257" s="281">
        <v>153</v>
      </c>
      <c r="C11257" s="24" t="str">
        <f t="shared" si="175"/>
        <v>renas153</v>
      </c>
      <c r="D11257" s="281">
        <v>2622</v>
      </c>
      <c r="E11257" s="281">
        <v>1018</v>
      </c>
      <c r="F11257" s="281">
        <v>37554</v>
      </c>
      <c r="G11257" s="24">
        <v>100</v>
      </c>
      <c r="H11257" s="24">
        <v>0</v>
      </c>
      <c r="I11257" s="24">
        <v>0</v>
      </c>
      <c r="J11257" s="282">
        <v>15</v>
      </c>
      <c r="K11257" s="282">
        <v>0</v>
      </c>
    </row>
    <row r="11258" spans="1:11" x14ac:dyDescent="0.3">
      <c r="A11258" s="281" t="s">
        <v>2171</v>
      </c>
      <c r="B11258" s="281">
        <v>154</v>
      </c>
      <c r="C11258" s="24" t="str">
        <f t="shared" si="175"/>
        <v>renas154</v>
      </c>
      <c r="D11258" s="281">
        <v>2650</v>
      </c>
      <c r="E11258" s="281">
        <v>1030</v>
      </c>
      <c r="F11258" s="281">
        <v>37992</v>
      </c>
      <c r="G11258" s="24">
        <v>100</v>
      </c>
      <c r="H11258" s="24">
        <v>0</v>
      </c>
      <c r="I11258" s="24">
        <v>0</v>
      </c>
      <c r="J11258" s="282">
        <v>15</v>
      </c>
      <c r="K11258" s="282">
        <v>0</v>
      </c>
    </row>
    <row r="11259" spans="1:11" x14ac:dyDescent="0.3">
      <c r="A11259" s="281" t="s">
        <v>2171</v>
      </c>
      <c r="B11259" s="281">
        <v>155</v>
      </c>
      <c r="C11259" s="24" t="str">
        <f t="shared" si="175"/>
        <v>renas155</v>
      </c>
      <c r="D11259" s="281">
        <v>2679</v>
      </c>
      <c r="E11259" s="281">
        <v>1041</v>
      </c>
      <c r="F11259" s="281">
        <v>38482</v>
      </c>
      <c r="G11259" s="24">
        <v>100</v>
      </c>
      <c r="H11259" s="24">
        <v>0</v>
      </c>
      <c r="I11259" s="24">
        <v>0</v>
      </c>
      <c r="J11259" s="282">
        <v>15</v>
      </c>
      <c r="K11259" s="282">
        <v>0</v>
      </c>
    </row>
    <row r="11260" spans="1:11" x14ac:dyDescent="0.3">
      <c r="A11260" s="281" t="s">
        <v>2171</v>
      </c>
      <c r="B11260" s="281">
        <v>156</v>
      </c>
      <c r="C11260" s="24" t="str">
        <f t="shared" si="175"/>
        <v>renas156</v>
      </c>
      <c r="D11260" s="281">
        <v>2708</v>
      </c>
      <c r="E11260" s="281">
        <v>1052</v>
      </c>
      <c r="F11260" s="281">
        <v>38930</v>
      </c>
      <c r="G11260" s="24">
        <v>100</v>
      </c>
      <c r="H11260" s="24">
        <v>0</v>
      </c>
      <c r="I11260" s="24">
        <v>0</v>
      </c>
      <c r="J11260" s="282">
        <v>15</v>
      </c>
      <c r="K11260" s="282">
        <v>0</v>
      </c>
    </row>
    <row r="11261" spans="1:11" x14ac:dyDescent="0.3">
      <c r="A11261" s="281" t="s">
        <v>2171</v>
      </c>
      <c r="B11261" s="281">
        <v>157</v>
      </c>
      <c r="C11261" s="24" t="str">
        <f t="shared" si="175"/>
        <v>renas157</v>
      </c>
      <c r="D11261" s="281">
        <v>2738</v>
      </c>
      <c r="E11261" s="281">
        <v>1064</v>
      </c>
      <c r="F11261" s="281">
        <v>39455</v>
      </c>
      <c r="G11261" s="24">
        <v>100</v>
      </c>
      <c r="H11261" s="24">
        <v>0</v>
      </c>
      <c r="I11261" s="24">
        <v>0</v>
      </c>
      <c r="J11261" s="282">
        <v>15</v>
      </c>
      <c r="K11261" s="282">
        <v>0</v>
      </c>
    </row>
    <row r="11262" spans="1:11" x14ac:dyDescent="0.3">
      <c r="A11262" s="281" t="s">
        <v>2171</v>
      </c>
      <c r="B11262" s="281">
        <v>158</v>
      </c>
      <c r="C11262" s="24" t="str">
        <f t="shared" si="175"/>
        <v>renas158</v>
      </c>
      <c r="D11262" s="281">
        <v>2768</v>
      </c>
      <c r="E11262" s="281">
        <v>1075</v>
      </c>
      <c r="F11262" s="281">
        <v>39914</v>
      </c>
      <c r="G11262" s="24">
        <v>100</v>
      </c>
      <c r="H11262" s="24">
        <v>0</v>
      </c>
      <c r="I11262" s="24">
        <v>0</v>
      </c>
      <c r="J11262" s="282">
        <v>15</v>
      </c>
      <c r="K11262" s="282">
        <v>0</v>
      </c>
    </row>
    <row r="11263" spans="1:11" x14ac:dyDescent="0.3">
      <c r="A11263" s="281" t="s">
        <v>2171</v>
      </c>
      <c r="B11263" s="281">
        <v>159</v>
      </c>
      <c r="C11263" s="24" t="str">
        <f t="shared" si="175"/>
        <v>renas159</v>
      </c>
      <c r="D11263" s="281">
        <v>2798</v>
      </c>
      <c r="E11263" s="281">
        <v>1087</v>
      </c>
      <c r="F11263" s="281">
        <v>40451</v>
      </c>
      <c r="G11263" s="24">
        <v>100</v>
      </c>
      <c r="H11263" s="24">
        <v>0</v>
      </c>
      <c r="I11263" s="24">
        <v>0</v>
      </c>
      <c r="J11263" s="282">
        <v>15</v>
      </c>
      <c r="K11263" s="282">
        <v>0</v>
      </c>
    </row>
    <row r="11264" spans="1:11" x14ac:dyDescent="0.3">
      <c r="A11264" s="281" t="s">
        <v>2171</v>
      </c>
      <c r="B11264" s="281">
        <v>160</v>
      </c>
      <c r="C11264" s="24" t="str">
        <f t="shared" si="175"/>
        <v>renas160</v>
      </c>
      <c r="D11264" s="281">
        <v>2828</v>
      </c>
      <c r="E11264" s="281">
        <v>1099</v>
      </c>
      <c r="F11264" s="281">
        <v>40922</v>
      </c>
      <c r="G11264" s="24">
        <v>100</v>
      </c>
      <c r="H11264" s="24">
        <v>0</v>
      </c>
      <c r="I11264" s="24">
        <v>0</v>
      </c>
      <c r="J11264" s="282">
        <v>15</v>
      </c>
      <c r="K11264" s="282">
        <v>0</v>
      </c>
    </row>
    <row r="11265" spans="1:11" x14ac:dyDescent="0.3">
      <c r="A11265" s="281" t="s">
        <v>2171</v>
      </c>
      <c r="B11265" s="281">
        <v>161</v>
      </c>
      <c r="C11265" s="24" t="str">
        <f t="shared" si="175"/>
        <v>renas161</v>
      </c>
      <c r="D11265" s="281">
        <v>3085</v>
      </c>
      <c r="E11265" s="281">
        <v>1199</v>
      </c>
      <c r="F11265" s="281">
        <v>45230</v>
      </c>
      <c r="G11265" s="24">
        <v>100</v>
      </c>
      <c r="H11265" s="24">
        <v>0</v>
      </c>
      <c r="I11265" s="24">
        <v>0</v>
      </c>
      <c r="J11265" s="282">
        <v>15</v>
      </c>
      <c r="K11265" s="282">
        <v>0</v>
      </c>
    </row>
    <row r="11266" spans="1:11" x14ac:dyDescent="0.3">
      <c r="A11266" s="281" t="s">
        <v>2171</v>
      </c>
      <c r="B11266" s="281">
        <v>162</v>
      </c>
      <c r="C11266" s="24" t="str">
        <f t="shared" si="175"/>
        <v>renas162</v>
      </c>
      <c r="D11266" s="281">
        <v>3119</v>
      </c>
      <c r="E11266" s="281">
        <v>1212</v>
      </c>
      <c r="F11266" s="281">
        <v>45756</v>
      </c>
      <c r="G11266" s="24">
        <v>100</v>
      </c>
      <c r="H11266" s="24">
        <v>0</v>
      </c>
      <c r="I11266" s="24">
        <v>0</v>
      </c>
      <c r="J11266" s="282">
        <v>15</v>
      </c>
      <c r="K11266" s="282">
        <v>0</v>
      </c>
    </row>
    <row r="11267" spans="1:11" x14ac:dyDescent="0.3">
      <c r="A11267" s="281" t="s">
        <v>2171</v>
      </c>
      <c r="B11267" s="281">
        <v>163</v>
      </c>
      <c r="C11267" s="24" t="str">
        <f t="shared" si="175"/>
        <v>renas163</v>
      </c>
      <c r="D11267" s="281">
        <v>3152</v>
      </c>
      <c r="E11267" s="281">
        <v>1225</v>
      </c>
      <c r="F11267" s="281">
        <v>46370</v>
      </c>
      <c r="G11267" s="24">
        <v>100</v>
      </c>
      <c r="H11267" s="24">
        <v>0</v>
      </c>
      <c r="I11267" s="24">
        <v>0</v>
      </c>
      <c r="J11267" s="282">
        <v>15</v>
      </c>
      <c r="K11267" s="282">
        <v>0</v>
      </c>
    </row>
    <row r="11268" spans="1:11" x14ac:dyDescent="0.3">
      <c r="A11268" s="281" t="s">
        <v>2171</v>
      </c>
      <c r="B11268" s="281">
        <v>164</v>
      </c>
      <c r="C11268" s="24" t="str">
        <f t="shared" si="175"/>
        <v>renas164</v>
      </c>
      <c r="D11268" s="281">
        <v>3187</v>
      </c>
      <c r="E11268" s="281">
        <v>1238</v>
      </c>
      <c r="F11268" s="281">
        <v>46909</v>
      </c>
      <c r="G11268" s="24">
        <v>100</v>
      </c>
      <c r="H11268" s="24">
        <v>0</v>
      </c>
      <c r="I11268" s="24">
        <v>0</v>
      </c>
      <c r="J11268" s="282">
        <v>15</v>
      </c>
      <c r="K11268" s="282">
        <v>0</v>
      </c>
    </row>
    <row r="11269" spans="1:11" x14ac:dyDescent="0.3">
      <c r="A11269" s="281" t="s">
        <v>2171</v>
      </c>
      <c r="B11269" s="281">
        <v>165</v>
      </c>
      <c r="C11269" s="24" t="str">
        <f t="shared" si="175"/>
        <v>renas165</v>
      </c>
      <c r="D11269" s="281">
        <v>3221</v>
      </c>
      <c r="E11269" s="281">
        <v>1251</v>
      </c>
      <c r="F11269" s="281">
        <v>47599</v>
      </c>
      <c r="G11269" s="24">
        <v>100</v>
      </c>
      <c r="H11269" s="24">
        <v>0</v>
      </c>
      <c r="I11269" s="24">
        <v>0</v>
      </c>
      <c r="J11269" s="282">
        <v>15</v>
      </c>
      <c r="K11269" s="282">
        <v>0</v>
      </c>
    </row>
    <row r="11270" spans="1:11" x14ac:dyDescent="0.3">
      <c r="A11270" s="281" t="s">
        <v>2171</v>
      </c>
      <c r="B11270" s="281">
        <v>166</v>
      </c>
      <c r="C11270" s="24" t="str">
        <f t="shared" ref="C11270:C11333" si="176">A11270&amp;B11270</f>
        <v>renas166</v>
      </c>
      <c r="D11270" s="281">
        <v>3256</v>
      </c>
      <c r="E11270" s="281">
        <v>1265</v>
      </c>
      <c r="F11270" s="281">
        <v>48151</v>
      </c>
      <c r="G11270" s="24">
        <v>100</v>
      </c>
      <c r="H11270" s="24">
        <v>0</v>
      </c>
      <c r="I11270" s="24">
        <v>0</v>
      </c>
      <c r="J11270" s="282">
        <v>15</v>
      </c>
      <c r="K11270" s="282">
        <v>0</v>
      </c>
    </row>
    <row r="11271" spans="1:11" x14ac:dyDescent="0.3">
      <c r="A11271" s="281" t="s">
        <v>2171</v>
      </c>
      <c r="B11271" s="281">
        <v>167</v>
      </c>
      <c r="C11271" s="24" t="str">
        <f t="shared" si="176"/>
        <v>renas167</v>
      </c>
      <c r="D11271" s="281">
        <v>3291</v>
      </c>
      <c r="E11271" s="281">
        <v>1279</v>
      </c>
      <c r="F11271" s="281">
        <v>48710</v>
      </c>
      <c r="G11271" s="24">
        <v>100</v>
      </c>
      <c r="H11271" s="24">
        <v>0</v>
      </c>
      <c r="I11271" s="24">
        <v>0</v>
      </c>
      <c r="J11271" s="282">
        <v>15</v>
      </c>
      <c r="K11271" s="282">
        <v>0</v>
      </c>
    </row>
    <row r="11272" spans="1:11" x14ac:dyDescent="0.3">
      <c r="A11272" s="281" t="s">
        <v>2171</v>
      </c>
      <c r="B11272" s="281">
        <v>168</v>
      </c>
      <c r="C11272" s="24" t="str">
        <f t="shared" si="176"/>
        <v>renas168</v>
      </c>
      <c r="D11272" s="281">
        <v>3327</v>
      </c>
      <c r="E11272" s="281">
        <v>1292</v>
      </c>
      <c r="F11272" s="281">
        <v>49275</v>
      </c>
      <c r="G11272" s="24">
        <v>100</v>
      </c>
      <c r="H11272" s="24">
        <v>0</v>
      </c>
      <c r="I11272" s="24">
        <v>0</v>
      </c>
      <c r="J11272" s="282">
        <v>15</v>
      </c>
      <c r="K11272" s="282">
        <v>0</v>
      </c>
    </row>
    <row r="11273" spans="1:11" x14ac:dyDescent="0.3">
      <c r="A11273" s="281" t="s">
        <v>2171</v>
      </c>
      <c r="B11273" s="281">
        <v>169</v>
      </c>
      <c r="C11273" s="24" t="str">
        <f t="shared" si="176"/>
        <v>renas169</v>
      </c>
      <c r="D11273" s="281">
        <v>3363</v>
      </c>
      <c r="E11273" s="281">
        <v>1306</v>
      </c>
      <c r="F11273" s="281">
        <v>49999</v>
      </c>
      <c r="G11273" s="24">
        <v>100</v>
      </c>
      <c r="H11273" s="24">
        <v>0</v>
      </c>
      <c r="I11273" s="24">
        <v>0</v>
      </c>
      <c r="J11273" s="282">
        <v>15</v>
      </c>
      <c r="K11273" s="282">
        <v>0</v>
      </c>
    </row>
    <row r="11274" spans="1:11" x14ac:dyDescent="0.3">
      <c r="A11274" s="281" t="s">
        <v>2171</v>
      </c>
      <c r="B11274" s="281">
        <v>170</v>
      </c>
      <c r="C11274" s="24" t="str">
        <f t="shared" si="176"/>
        <v>renas170</v>
      </c>
      <c r="D11274" s="281">
        <v>3399</v>
      </c>
      <c r="E11274" s="281">
        <v>1320</v>
      </c>
      <c r="F11274" s="281">
        <v>50578</v>
      </c>
      <c r="G11274" s="24">
        <v>100</v>
      </c>
      <c r="H11274" s="24">
        <v>0</v>
      </c>
      <c r="I11274" s="24">
        <v>0</v>
      </c>
      <c r="J11274" s="282">
        <v>15</v>
      </c>
      <c r="K11274" s="282">
        <v>0</v>
      </c>
    </row>
    <row r="11275" spans="1:11" x14ac:dyDescent="0.3">
      <c r="A11275" s="281" t="s">
        <v>2171</v>
      </c>
      <c r="B11275" s="281">
        <v>171</v>
      </c>
      <c r="C11275" s="24" t="str">
        <f t="shared" si="176"/>
        <v>renas171</v>
      </c>
      <c r="D11275" s="281">
        <v>3436</v>
      </c>
      <c r="E11275" s="281">
        <v>1335</v>
      </c>
      <c r="F11275" s="281">
        <v>51164</v>
      </c>
      <c r="G11275" s="24">
        <v>100</v>
      </c>
      <c r="H11275" s="24">
        <v>0</v>
      </c>
      <c r="I11275" s="24">
        <v>0</v>
      </c>
      <c r="J11275" s="282">
        <v>15</v>
      </c>
      <c r="K11275" s="282">
        <v>0</v>
      </c>
    </row>
    <row r="11276" spans="1:11" x14ac:dyDescent="0.3">
      <c r="A11276" s="281" t="s">
        <v>2171</v>
      </c>
      <c r="B11276" s="281">
        <v>172</v>
      </c>
      <c r="C11276" s="24" t="str">
        <f t="shared" si="176"/>
        <v>renas172</v>
      </c>
      <c r="D11276" s="281">
        <v>3473</v>
      </c>
      <c r="E11276" s="281">
        <v>1349</v>
      </c>
      <c r="F11276" s="281">
        <v>51756</v>
      </c>
      <c r="G11276" s="24">
        <v>100</v>
      </c>
      <c r="H11276" s="24">
        <v>0</v>
      </c>
      <c r="I11276" s="24">
        <v>0</v>
      </c>
      <c r="J11276" s="282">
        <v>15</v>
      </c>
      <c r="K11276" s="282">
        <v>0</v>
      </c>
    </row>
    <row r="11277" spans="1:11" x14ac:dyDescent="0.3">
      <c r="A11277" s="281" t="s">
        <v>2171</v>
      </c>
      <c r="B11277" s="281">
        <v>173</v>
      </c>
      <c r="C11277" s="24" t="str">
        <f t="shared" si="176"/>
        <v>renas173</v>
      </c>
      <c r="D11277" s="281">
        <v>3510</v>
      </c>
      <c r="E11277" s="281">
        <v>1364</v>
      </c>
      <c r="F11277" s="281">
        <v>52515</v>
      </c>
      <c r="G11277" s="24">
        <v>100</v>
      </c>
      <c r="H11277" s="24">
        <v>0</v>
      </c>
      <c r="I11277" s="24">
        <v>0</v>
      </c>
      <c r="J11277" s="282">
        <v>15</v>
      </c>
      <c r="K11277" s="282">
        <v>0</v>
      </c>
    </row>
    <row r="11278" spans="1:11" x14ac:dyDescent="0.3">
      <c r="A11278" s="281" t="s">
        <v>2171</v>
      </c>
      <c r="B11278" s="281">
        <v>174</v>
      </c>
      <c r="C11278" s="24" t="str">
        <f t="shared" si="176"/>
        <v>renas174</v>
      </c>
      <c r="D11278" s="281">
        <v>3548</v>
      </c>
      <c r="E11278" s="281">
        <v>1378</v>
      </c>
      <c r="F11278" s="281">
        <v>53123</v>
      </c>
      <c r="G11278" s="24">
        <v>100</v>
      </c>
      <c r="H11278" s="24">
        <v>0</v>
      </c>
      <c r="I11278" s="24">
        <v>0</v>
      </c>
      <c r="J11278" s="282">
        <v>15</v>
      </c>
      <c r="K11278" s="282">
        <v>0</v>
      </c>
    </row>
    <row r="11279" spans="1:11" x14ac:dyDescent="0.3">
      <c r="A11279" s="281" t="s">
        <v>2171</v>
      </c>
      <c r="B11279" s="281">
        <v>175</v>
      </c>
      <c r="C11279" s="24" t="str">
        <f t="shared" si="176"/>
        <v>renas175</v>
      </c>
      <c r="D11279" s="281">
        <v>3586</v>
      </c>
      <c r="E11279" s="281">
        <v>1393</v>
      </c>
      <c r="F11279" s="281">
        <v>53737</v>
      </c>
      <c r="G11279" s="24">
        <v>100</v>
      </c>
      <c r="H11279" s="24">
        <v>0</v>
      </c>
      <c r="I11279" s="24">
        <v>0</v>
      </c>
      <c r="J11279" s="282">
        <v>15</v>
      </c>
      <c r="K11279" s="282">
        <v>0</v>
      </c>
    </row>
    <row r="11280" spans="1:11" x14ac:dyDescent="0.3">
      <c r="A11280" s="281" t="s">
        <v>2171</v>
      </c>
      <c r="B11280" s="281">
        <v>176</v>
      </c>
      <c r="C11280" s="24" t="str">
        <f t="shared" si="176"/>
        <v>renas176</v>
      </c>
      <c r="D11280" s="281">
        <v>3625</v>
      </c>
      <c r="E11280" s="281">
        <v>1408</v>
      </c>
      <c r="F11280" s="281">
        <v>54358</v>
      </c>
      <c r="G11280" s="24">
        <v>100</v>
      </c>
      <c r="H11280" s="24">
        <v>0</v>
      </c>
      <c r="I11280" s="24">
        <v>0</v>
      </c>
      <c r="J11280" s="282">
        <v>15</v>
      </c>
      <c r="K11280" s="282">
        <v>0</v>
      </c>
    </row>
    <row r="11281" spans="1:11" x14ac:dyDescent="0.3">
      <c r="A11281" s="281" t="s">
        <v>2171</v>
      </c>
      <c r="B11281" s="281">
        <v>177</v>
      </c>
      <c r="C11281" s="24" t="str">
        <f t="shared" si="176"/>
        <v>renas177</v>
      </c>
      <c r="D11281" s="281">
        <v>3663</v>
      </c>
      <c r="E11281" s="281">
        <v>1423</v>
      </c>
      <c r="F11281" s="281">
        <v>55154</v>
      </c>
      <c r="G11281" s="24">
        <v>100</v>
      </c>
      <c r="H11281" s="24">
        <v>0</v>
      </c>
      <c r="I11281" s="24">
        <v>0</v>
      </c>
      <c r="J11281" s="282">
        <v>15</v>
      </c>
      <c r="K11281" s="282">
        <v>0</v>
      </c>
    </row>
    <row r="11282" spans="1:11" x14ac:dyDescent="0.3">
      <c r="A11282" s="281" t="s">
        <v>2171</v>
      </c>
      <c r="B11282" s="281">
        <v>178</v>
      </c>
      <c r="C11282" s="24" t="str">
        <f t="shared" si="176"/>
        <v>renas178</v>
      </c>
      <c r="D11282" s="281">
        <v>3703</v>
      </c>
      <c r="E11282" s="281">
        <v>1439</v>
      </c>
      <c r="F11282" s="281">
        <v>55791</v>
      </c>
      <c r="G11282" s="24">
        <v>100</v>
      </c>
      <c r="H11282" s="24">
        <v>0</v>
      </c>
      <c r="I11282" s="24">
        <v>0</v>
      </c>
      <c r="J11282" s="282">
        <v>15</v>
      </c>
      <c r="K11282" s="282">
        <v>0</v>
      </c>
    </row>
    <row r="11283" spans="1:11" x14ac:dyDescent="0.3">
      <c r="A11283" s="281" t="s">
        <v>2171</v>
      </c>
      <c r="B11283" s="281">
        <v>179</v>
      </c>
      <c r="C11283" s="24" t="str">
        <f t="shared" si="176"/>
        <v>renas179</v>
      </c>
      <c r="D11283" s="281">
        <v>3743</v>
      </c>
      <c r="E11283" s="281">
        <v>1454</v>
      </c>
      <c r="F11283" s="281">
        <v>56435</v>
      </c>
      <c r="G11283" s="24">
        <v>100</v>
      </c>
      <c r="H11283" s="24">
        <v>0</v>
      </c>
      <c r="I11283" s="24">
        <v>0</v>
      </c>
      <c r="J11283" s="282">
        <v>15</v>
      </c>
      <c r="K11283" s="282">
        <v>0</v>
      </c>
    </row>
    <row r="11284" spans="1:11" x14ac:dyDescent="0.3">
      <c r="A11284" s="281" t="s">
        <v>2171</v>
      </c>
      <c r="B11284" s="281">
        <v>180</v>
      </c>
      <c r="C11284" s="24" t="str">
        <f t="shared" si="176"/>
        <v>renas180</v>
      </c>
      <c r="D11284" s="281">
        <v>3783</v>
      </c>
      <c r="E11284" s="281">
        <v>1470</v>
      </c>
      <c r="F11284" s="281">
        <v>57086</v>
      </c>
      <c r="G11284" s="24">
        <v>100</v>
      </c>
      <c r="H11284" s="24">
        <v>0</v>
      </c>
      <c r="I11284" s="24">
        <v>0</v>
      </c>
      <c r="J11284" s="282">
        <v>15</v>
      </c>
      <c r="K11284" s="282">
        <v>0</v>
      </c>
    </row>
    <row r="11285" spans="1:11" x14ac:dyDescent="0.3">
      <c r="A11285" s="281" t="s">
        <v>2171</v>
      </c>
      <c r="B11285" s="281">
        <v>181</v>
      </c>
      <c r="C11285" s="24" t="str">
        <f t="shared" si="176"/>
        <v>renas181</v>
      </c>
      <c r="D11285" s="281">
        <v>4126</v>
      </c>
      <c r="E11285" s="281">
        <v>1603</v>
      </c>
      <c r="F11285" s="281">
        <v>63211</v>
      </c>
      <c r="G11285" s="24">
        <v>100</v>
      </c>
      <c r="H11285" s="24">
        <v>0</v>
      </c>
      <c r="I11285" s="24">
        <v>0</v>
      </c>
      <c r="J11285" s="282">
        <v>15</v>
      </c>
      <c r="K11285" s="282">
        <v>0</v>
      </c>
    </row>
    <row r="11286" spans="1:11" x14ac:dyDescent="0.3">
      <c r="A11286" s="281" t="s">
        <v>2171</v>
      </c>
      <c r="B11286" s="281">
        <v>182</v>
      </c>
      <c r="C11286" s="24" t="str">
        <f t="shared" si="176"/>
        <v>renas182</v>
      </c>
      <c r="D11286" s="281">
        <v>4170</v>
      </c>
      <c r="E11286" s="281">
        <v>1620</v>
      </c>
      <c r="F11286" s="281">
        <v>63940</v>
      </c>
      <c r="G11286" s="24">
        <v>100</v>
      </c>
      <c r="H11286" s="24">
        <v>0</v>
      </c>
      <c r="I11286" s="24">
        <v>0</v>
      </c>
      <c r="J11286" s="282">
        <v>15</v>
      </c>
      <c r="K11286" s="282">
        <v>0</v>
      </c>
    </row>
    <row r="11287" spans="1:11" x14ac:dyDescent="0.3">
      <c r="A11287" s="281" t="s">
        <v>2171</v>
      </c>
      <c r="B11287" s="281">
        <v>183</v>
      </c>
      <c r="C11287" s="24" t="str">
        <f t="shared" si="176"/>
        <v>renas183</v>
      </c>
      <c r="D11287" s="281">
        <v>4215</v>
      </c>
      <c r="E11287" s="281">
        <v>1637</v>
      </c>
      <c r="F11287" s="281">
        <v>64676</v>
      </c>
      <c r="G11287" s="24">
        <v>100</v>
      </c>
      <c r="H11287" s="24">
        <v>0</v>
      </c>
      <c r="I11287" s="24">
        <v>0</v>
      </c>
      <c r="J11287" s="282">
        <v>15</v>
      </c>
      <c r="K11287" s="282">
        <v>0</v>
      </c>
    </row>
    <row r="11288" spans="1:11" x14ac:dyDescent="0.3">
      <c r="A11288" s="281" t="s">
        <v>2171</v>
      </c>
      <c r="B11288" s="281">
        <v>184</v>
      </c>
      <c r="C11288" s="24" t="str">
        <f t="shared" si="176"/>
        <v>renas184</v>
      </c>
      <c r="D11288" s="281">
        <v>4260</v>
      </c>
      <c r="E11288" s="281">
        <v>1655</v>
      </c>
      <c r="F11288" s="281">
        <v>65421</v>
      </c>
      <c r="G11288" s="24">
        <v>100</v>
      </c>
      <c r="H11288" s="24">
        <v>0</v>
      </c>
      <c r="I11288" s="24">
        <v>0</v>
      </c>
      <c r="J11288" s="282">
        <v>15</v>
      </c>
      <c r="K11288" s="282">
        <v>0</v>
      </c>
    </row>
    <row r="11289" spans="1:11" x14ac:dyDescent="0.3">
      <c r="A11289" s="281" t="s">
        <v>2171</v>
      </c>
      <c r="B11289" s="281">
        <v>185</v>
      </c>
      <c r="C11289" s="24" t="str">
        <f t="shared" si="176"/>
        <v>renas185</v>
      </c>
      <c r="D11289" s="281">
        <v>4305</v>
      </c>
      <c r="E11289" s="281">
        <v>1673</v>
      </c>
      <c r="F11289" s="281">
        <v>66379</v>
      </c>
      <c r="G11289" s="24">
        <v>100</v>
      </c>
      <c r="H11289" s="24">
        <v>0</v>
      </c>
      <c r="I11289" s="24">
        <v>0</v>
      </c>
      <c r="J11289" s="282">
        <v>15</v>
      </c>
      <c r="K11289" s="282">
        <v>0</v>
      </c>
    </row>
    <row r="11290" spans="1:11" x14ac:dyDescent="0.3">
      <c r="A11290" s="281" t="s">
        <v>2171</v>
      </c>
      <c r="B11290" s="281">
        <v>186</v>
      </c>
      <c r="C11290" s="24" t="str">
        <f t="shared" si="176"/>
        <v>renas186</v>
      </c>
      <c r="D11290" s="281">
        <v>4351</v>
      </c>
      <c r="E11290" s="281">
        <v>1690</v>
      </c>
      <c r="F11290" s="281">
        <v>67143</v>
      </c>
      <c r="G11290" s="24">
        <v>100</v>
      </c>
      <c r="H11290" s="24">
        <v>0</v>
      </c>
      <c r="I11290" s="24">
        <v>0</v>
      </c>
      <c r="J11290" s="282">
        <v>15</v>
      </c>
      <c r="K11290" s="282">
        <v>0</v>
      </c>
    </row>
    <row r="11291" spans="1:11" x14ac:dyDescent="0.3">
      <c r="A11291" s="281" t="s">
        <v>2171</v>
      </c>
      <c r="B11291" s="281">
        <v>187</v>
      </c>
      <c r="C11291" s="24" t="str">
        <f t="shared" si="176"/>
        <v>renas187</v>
      </c>
      <c r="D11291" s="281">
        <v>4397</v>
      </c>
      <c r="E11291" s="281">
        <v>1708</v>
      </c>
      <c r="F11291" s="281">
        <v>67915</v>
      </c>
      <c r="G11291" s="24">
        <v>100</v>
      </c>
      <c r="H11291" s="24">
        <v>0</v>
      </c>
      <c r="I11291" s="24">
        <v>0</v>
      </c>
      <c r="J11291" s="282">
        <v>15</v>
      </c>
      <c r="K11291" s="282">
        <v>0</v>
      </c>
    </row>
    <row r="11292" spans="1:11" x14ac:dyDescent="0.3">
      <c r="A11292" s="281" t="s">
        <v>2171</v>
      </c>
      <c r="B11292" s="281">
        <v>188</v>
      </c>
      <c r="C11292" s="24" t="str">
        <f t="shared" si="176"/>
        <v>renas188</v>
      </c>
      <c r="D11292" s="281">
        <v>4444</v>
      </c>
      <c r="E11292" s="281">
        <v>1727</v>
      </c>
      <c r="F11292" s="281">
        <v>68696</v>
      </c>
      <c r="G11292" s="24">
        <v>100</v>
      </c>
      <c r="H11292" s="24">
        <v>0</v>
      </c>
      <c r="I11292" s="24">
        <v>0</v>
      </c>
      <c r="J11292" s="282">
        <v>15</v>
      </c>
      <c r="K11292" s="282">
        <v>0</v>
      </c>
    </row>
    <row r="11293" spans="1:11" x14ac:dyDescent="0.3">
      <c r="A11293" s="281" t="s">
        <v>2171</v>
      </c>
      <c r="B11293" s="281">
        <v>189</v>
      </c>
      <c r="C11293" s="24" t="str">
        <f t="shared" si="176"/>
        <v>renas189</v>
      </c>
      <c r="D11293" s="281">
        <v>4492</v>
      </c>
      <c r="E11293" s="281">
        <v>1745</v>
      </c>
      <c r="F11293" s="281">
        <v>69629</v>
      </c>
      <c r="G11293" s="24">
        <v>100</v>
      </c>
      <c r="H11293" s="24">
        <v>0</v>
      </c>
      <c r="I11293" s="24">
        <v>0</v>
      </c>
      <c r="J11293" s="282">
        <v>15</v>
      </c>
      <c r="K11293" s="282">
        <v>0</v>
      </c>
    </row>
    <row r="11294" spans="1:11" x14ac:dyDescent="0.3">
      <c r="A11294" s="281" t="s">
        <v>2171</v>
      </c>
      <c r="B11294" s="281">
        <v>190</v>
      </c>
      <c r="C11294" s="24" t="str">
        <f t="shared" si="176"/>
        <v>renas190</v>
      </c>
      <c r="D11294" s="281">
        <v>4540</v>
      </c>
      <c r="E11294" s="281">
        <v>1764</v>
      </c>
      <c r="F11294" s="281">
        <v>70428</v>
      </c>
      <c r="G11294" s="24">
        <v>100</v>
      </c>
      <c r="H11294" s="24">
        <v>0</v>
      </c>
      <c r="I11294" s="24">
        <v>0</v>
      </c>
      <c r="J11294" s="282">
        <v>15</v>
      </c>
      <c r="K11294" s="282">
        <v>0</v>
      </c>
    </row>
    <row r="11295" spans="1:11" x14ac:dyDescent="0.3">
      <c r="A11295" s="281" t="s">
        <v>2171</v>
      </c>
      <c r="B11295" s="281">
        <v>191</v>
      </c>
      <c r="C11295" s="24" t="str">
        <f t="shared" si="176"/>
        <v>renas191</v>
      </c>
      <c r="D11295" s="281">
        <v>4588</v>
      </c>
      <c r="E11295" s="281">
        <v>1782</v>
      </c>
      <c r="F11295" s="281">
        <v>71237</v>
      </c>
      <c r="G11295" s="24">
        <v>100</v>
      </c>
      <c r="H11295" s="24">
        <v>0</v>
      </c>
      <c r="I11295" s="24">
        <v>0</v>
      </c>
      <c r="J11295" s="282">
        <v>15</v>
      </c>
      <c r="K11295" s="282">
        <v>0</v>
      </c>
    </row>
    <row r="11296" spans="1:11" x14ac:dyDescent="0.3">
      <c r="A11296" s="281" t="s">
        <v>2171</v>
      </c>
      <c r="B11296" s="281">
        <v>192</v>
      </c>
      <c r="C11296" s="24" t="str">
        <f t="shared" si="176"/>
        <v>renas192</v>
      </c>
      <c r="D11296" s="281">
        <v>4637</v>
      </c>
      <c r="E11296" s="281">
        <v>1801</v>
      </c>
      <c r="F11296" s="281">
        <v>72054</v>
      </c>
      <c r="G11296" s="24">
        <v>100</v>
      </c>
      <c r="H11296" s="24">
        <v>0</v>
      </c>
      <c r="I11296" s="24">
        <v>0</v>
      </c>
      <c r="J11296" s="282">
        <v>15</v>
      </c>
      <c r="K11296" s="282">
        <v>0</v>
      </c>
    </row>
    <row r="11297" spans="1:11" x14ac:dyDescent="0.3">
      <c r="A11297" s="281" t="s">
        <v>2171</v>
      </c>
      <c r="B11297" s="281">
        <v>193</v>
      </c>
      <c r="C11297" s="24" t="str">
        <f t="shared" si="176"/>
        <v>renas193</v>
      </c>
      <c r="D11297" s="281">
        <v>4686</v>
      </c>
      <c r="E11297" s="281">
        <v>1820</v>
      </c>
      <c r="F11297" s="281">
        <v>73106</v>
      </c>
      <c r="G11297" s="24">
        <v>100</v>
      </c>
      <c r="H11297" s="24">
        <v>0</v>
      </c>
      <c r="I11297" s="24">
        <v>0</v>
      </c>
      <c r="J11297" s="282">
        <v>15</v>
      </c>
      <c r="K11297" s="282">
        <v>0</v>
      </c>
    </row>
    <row r="11298" spans="1:11" x14ac:dyDescent="0.3">
      <c r="A11298" s="281" t="s">
        <v>2171</v>
      </c>
      <c r="B11298" s="281">
        <v>194</v>
      </c>
      <c r="C11298" s="24" t="str">
        <f t="shared" si="176"/>
        <v>renas194</v>
      </c>
      <c r="D11298" s="281">
        <v>4736</v>
      </c>
      <c r="E11298" s="281">
        <v>1840</v>
      </c>
      <c r="F11298" s="281">
        <v>73945</v>
      </c>
      <c r="G11298" s="24">
        <v>100</v>
      </c>
      <c r="H11298" s="24">
        <v>0</v>
      </c>
      <c r="I11298" s="24">
        <v>0</v>
      </c>
      <c r="J11298" s="282">
        <v>15</v>
      </c>
      <c r="K11298" s="282">
        <v>0</v>
      </c>
    </row>
    <row r="11299" spans="1:11" x14ac:dyDescent="0.3">
      <c r="A11299" s="281" t="s">
        <v>2171</v>
      </c>
      <c r="B11299" s="281">
        <v>195</v>
      </c>
      <c r="C11299" s="24" t="str">
        <f t="shared" si="176"/>
        <v>renas195</v>
      </c>
      <c r="D11299" s="281">
        <v>4786</v>
      </c>
      <c r="E11299" s="281">
        <v>1859</v>
      </c>
      <c r="F11299" s="281">
        <v>74792</v>
      </c>
      <c r="G11299" s="24">
        <v>100</v>
      </c>
      <c r="H11299" s="24">
        <v>0</v>
      </c>
      <c r="I11299" s="24">
        <v>0</v>
      </c>
      <c r="J11299" s="282">
        <v>15</v>
      </c>
      <c r="K11299" s="282">
        <v>0</v>
      </c>
    </row>
    <row r="11300" spans="1:11" x14ac:dyDescent="0.3">
      <c r="A11300" s="281" t="s">
        <v>2171</v>
      </c>
      <c r="B11300" s="281">
        <v>196</v>
      </c>
      <c r="C11300" s="24" t="str">
        <f t="shared" si="176"/>
        <v>renas196</v>
      </c>
      <c r="D11300" s="281">
        <v>4837</v>
      </c>
      <c r="E11300" s="281">
        <v>1879</v>
      </c>
      <c r="F11300" s="281">
        <v>75649</v>
      </c>
      <c r="G11300" s="24">
        <v>100</v>
      </c>
      <c r="H11300" s="24">
        <v>0</v>
      </c>
      <c r="I11300" s="24">
        <v>0</v>
      </c>
      <c r="J11300" s="282">
        <v>15</v>
      </c>
      <c r="K11300" s="282">
        <v>0</v>
      </c>
    </row>
    <row r="11301" spans="1:11" x14ac:dyDescent="0.3">
      <c r="A11301" s="281" t="s">
        <v>2171</v>
      </c>
      <c r="B11301" s="281">
        <v>197</v>
      </c>
      <c r="C11301" s="24" t="str">
        <f t="shared" si="176"/>
        <v>renas197</v>
      </c>
      <c r="D11301" s="281">
        <v>4888</v>
      </c>
      <c r="E11301" s="281">
        <v>1899</v>
      </c>
      <c r="F11301" s="281">
        <v>76751</v>
      </c>
      <c r="G11301" s="24">
        <v>100</v>
      </c>
      <c r="H11301" s="24">
        <v>0</v>
      </c>
      <c r="I11301" s="24">
        <v>0</v>
      </c>
      <c r="J11301" s="282">
        <v>15</v>
      </c>
      <c r="K11301" s="282">
        <v>0</v>
      </c>
    </row>
    <row r="11302" spans="1:11" x14ac:dyDescent="0.3">
      <c r="A11302" s="281" t="s">
        <v>2171</v>
      </c>
      <c r="B11302" s="281">
        <v>198</v>
      </c>
      <c r="C11302" s="24" t="str">
        <f t="shared" si="176"/>
        <v>renas198</v>
      </c>
      <c r="D11302" s="281">
        <v>4940</v>
      </c>
      <c r="E11302" s="281">
        <v>1919</v>
      </c>
      <c r="F11302" s="281">
        <v>77630</v>
      </c>
      <c r="G11302" s="24">
        <v>100</v>
      </c>
      <c r="H11302" s="24">
        <v>0</v>
      </c>
      <c r="I11302" s="24">
        <v>0</v>
      </c>
      <c r="J11302" s="282">
        <v>15</v>
      </c>
      <c r="K11302" s="282">
        <v>0</v>
      </c>
    </row>
    <row r="11303" spans="1:11" x14ac:dyDescent="0.3">
      <c r="A11303" s="281" t="s">
        <v>2171</v>
      </c>
      <c r="B11303" s="281">
        <v>199</v>
      </c>
      <c r="C11303" s="24" t="str">
        <f t="shared" si="176"/>
        <v>renas199</v>
      </c>
      <c r="D11303" s="281">
        <v>4992</v>
      </c>
      <c r="E11303" s="281">
        <v>1939</v>
      </c>
      <c r="F11303" s="281">
        <v>78518</v>
      </c>
      <c r="G11303" s="24">
        <v>100</v>
      </c>
      <c r="H11303" s="24">
        <v>0</v>
      </c>
      <c r="I11303" s="24">
        <v>0</v>
      </c>
      <c r="J11303" s="282">
        <v>15</v>
      </c>
      <c r="K11303" s="282">
        <v>0</v>
      </c>
    </row>
    <row r="11304" spans="1:11" x14ac:dyDescent="0.3">
      <c r="A11304" s="281" t="s">
        <v>2171</v>
      </c>
      <c r="B11304" s="281">
        <v>200</v>
      </c>
      <c r="C11304" s="24" t="str">
        <f t="shared" si="176"/>
        <v>renas200</v>
      </c>
      <c r="D11304" s="281">
        <v>5045</v>
      </c>
      <c r="E11304" s="281">
        <v>1960</v>
      </c>
      <c r="F11304" s="281">
        <v>79415</v>
      </c>
      <c r="G11304" s="24">
        <v>100</v>
      </c>
      <c r="H11304" s="24">
        <v>0</v>
      </c>
      <c r="I11304" s="24">
        <v>0</v>
      </c>
      <c r="J11304" s="282">
        <v>15</v>
      </c>
      <c r="K11304" s="282">
        <v>0</v>
      </c>
    </row>
    <row r="11305" spans="1:11" x14ac:dyDescent="0.3">
      <c r="A11305" s="281" t="s">
        <v>2171</v>
      </c>
      <c r="B11305" s="281">
        <v>201</v>
      </c>
      <c r="C11305" s="24" t="str">
        <f t="shared" si="176"/>
        <v>renas201</v>
      </c>
      <c r="D11305" s="281">
        <v>5502</v>
      </c>
      <c r="E11305" s="281">
        <v>2138</v>
      </c>
      <c r="F11305" s="281">
        <v>87719</v>
      </c>
      <c r="G11305" s="24">
        <v>100</v>
      </c>
      <c r="H11305" s="24">
        <v>0</v>
      </c>
      <c r="I11305" s="24">
        <v>0</v>
      </c>
      <c r="J11305" s="282">
        <v>15</v>
      </c>
      <c r="K11305" s="282">
        <v>0</v>
      </c>
    </row>
    <row r="11306" spans="1:11" x14ac:dyDescent="0.3">
      <c r="A11306" s="281" t="s">
        <v>2171</v>
      </c>
      <c r="B11306" s="281">
        <v>202</v>
      </c>
      <c r="C11306" s="24" t="str">
        <f t="shared" si="176"/>
        <v>renas202</v>
      </c>
      <c r="D11306" s="281">
        <v>5560</v>
      </c>
      <c r="E11306" s="281">
        <v>2160</v>
      </c>
      <c r="F11306" s="281">
        <v>88813</v>
      </c>
      <c r="G11306" s="24">
        <v>100</v>
      </c>
      <c r="H11306" s="24">
        <v>0</v>
      </c>
      <c r="I11306" s="24">
        <v>0</v>
      </c>
      <c r="J11306" s="282">
        <v>15</v>
      </c>
      <c r="K11306" s="282">
        <v>0</v>
      </c>
    </row>
    <row r="11307" spans="1:11" x14ac:dyDescent="0.3">
      <c r="A11307" s="281" t="s">
        <v>2171</v>
      </c>
      <c r="B11307" s="281">
        <v>203</v>
      </c>
      <c r="C11307" s="24" t="str">
        <f t="shared" si="176"/>
        <v>renas203</v>
      </c>
      <c r="D11307" s="281">
        <v>5619</v>
      </c>
      <c r="E11307" s="281">
        <v>2183</v>
      </c>
      <c r="F11307" s="281">
        <v>89888</v>
      </c>
      <c r="G11307" s="24">
        <v>100</v>
      </c>
      <c r="H11307" s="24">
        <v>0</v>
      </c>
      <c r="I11307" s="24">
        <v>0</v>
      </c>
      <c r="J11307" s="282">
        <v>15</v>
      </c>
      <c r="K11307" s="282">
        <v>0</v>
      </c>
    </row>
    <row r="11308" spans="1:11" x14ac:dyDescent="0.3">
      <c r="A11308" s="281" t="s">
        <v>2171</v>
      </c>
      <c r="B11308" s="281">
        <v>204</v>
      </c>
      <c r="C11308" s="24" t="str">
        <f t="shared" si="176"/>
        <v>renas204</v>
      </c>
      <c r="D11308" s="281">
        <v>5678</v>
      </c>
      <c r="E11308" s="281">
        <v>2206</v>
      </c>
      <c r="F11308" s="281">
        <v>90977</v>
      </c>
      <c r="G11308" s="24">
        <v>100</v>
      </c>
      <c r="H11308" s="24">
        <v>0</v>
      </c>
      <c r="I11308" s="24">
        <v>0</v>
      </c>
      <c r="J11308" s="282">
        <v>15</v>
      </c>
      <c r="K11308" s="282">
        <v>0</v>
      </c>
    </row>
    <row r="11309" spans="1:11" x14ac:dyDescent="0.3">
      <c r="A11309" s="281" t="s">
        <v>2171</v>
      </c>
      <c r="B11309" s="281">
        <v>205</v>
      </c>
      <c r="C11309" s="24" t="str">
        <f t="shared" si="176"/>
        <v>renas205</v>
      </c>
      <c r="D11309" s="281">
        <v>5738</v>
      </c>
      <c r="E11309" s="281">
        <v>2229</v>
      </c>
      <c r="F11309" s="281">
        <v>92454</v>
      </c>
      <c r="G11309" s="24">
        <v>100</v>
      </c>
      <c r="H11309" s="24">
        <v>0</v>
      </c>
      <c r="I11309" s="24">
        <v>0</v>
      </c>
      <c r="J11309" s="282">
        <v>15</v>
      </c>
      <c r="K11309" s="282">
        <v>0</v>
      </c>
    </row>
    <row r="11310" spans="1:11" x14ac:dyDescent="0.3">
      <c r="A11310" s="281" t="s">
        <v>2171</v>
      </c>
      <c r="B11310" s="281">
        <v>206</v>
      </c>
      <c r="C11310" s="24" t="str">
        <f t="shared" si="176"/>
        <v>renas206</v>
      </c>
      <c r="D11310" s="281">
        <v>5798</v>
      </c>
      <c r="E11310" s="281">
        <v>2253</v>
      </c>
      <c r="F11310" s="281">
        <v>93668</v>
      </c>
      <c r="G11310" s="24">
        <v>100</v>
      </c>
      <c r="H11310" s="24">
        <v>0</v>
      </c>
      <c r="I11310" s="24">
        <v>0</v>
      </c>
      <c r="J11310" s="282">
        <v>15</v>
      </c>
      <c r="K11310" s="282">
        <v>0</v>
      </c>
    </row>
    <row r="11311" spans="1:11" x14ac:dyDescent="0.3">
      <c r="A11311" s="281" t="s">
        <v>2171</v>
      </c>
      <c r="B11311" s="281">
        <v>207</v>
      </c>
      <c r="C11311" s="24" t="str">
        <f t="shared" si="176"/>
        <v>renas207</v>
      </c>
      <c r="D11311" s="281">
        <v>5859</v>
      </c>
      <c r="E11311" s="281">
        <v>2276</v>
      </c>
      <c r="F11311" s="281">
        <v>94897</v>
      </c>
      <c r="G11311" s="24">
        <v>100</v>
      </c>
      <c r="H11311" s="24">
        <v>0</v>
      </c>
      <c r="I11311" s="24">
        <v>0</v>
      </c>
      <c r="J11311" s="282">
        <v>15</v>
      </c>
      <c r="K11311" s="282">
        <v>0</v>
      </c>
    </row>
    <row r="11312" spans="1:11" x14ac:dyDescent="0.3">
      <c r="A11312" s="281" t="s">
        <v>2171</v>
      </c>
      <c r="B11312" s="281">
        <v>208</v>
      </c>
      <c r="C11312" s="24" t="str">
        <f t="shared" si="176"/>
        <v>renas208</v>
      </c>
      <c r="D11312" s="281">
        <v>5921</v>
      </c>
      <c r="E11312" s="281">
        <v>2300</v>
      </c>
      <c r="F11312" s="281">
        <v>96110</v>
      </c>
      <c r="G11312" s="24">
        <v>100</v>
      </c>
      <c r="H11312" s="24">
        <v>0</v>
      </c>
      <c r="I11312" s="24">
        <v>0</v>
      </c>
      <c r="J11312" s="282">
        <v>15</v>
      </c>
      <c r="K11312" s="282">
        <v>0</v>
      </c>
    </row>
    <row r="11313" spans="1:11" x14ac:dyDescent="0.3">
      <c r="A11313" s="281" t="s">
        <v>2171</v>
      </c>
      <c r="B11313" s="281">
        <v>209</v>
      </c>
      <c r="C11313" s="24" t="str">
        <f t="shared" si="176"/>
        <v>renas209</v>
      </c>
      <c r="D11313" s="281">
        <v>5983</v>
      </c>
      <c r="E11313" s="281">
        <v>2325</v>
      </c>
      <c r="F11313" s="281">
        <v>97403</v>
      </c>
      <c r="G11313" s="24">
        <v>100</v>
      </c>
      <c r="H11313" s="24">
        <v>0</v>
      </c>
      <c r="I11313" s="24">
        <v>0</v>
      </c>
      <c r="J11313" s="282">
        <v>15</v>
      </c>
      <c r="K11313" s="282">
        <v>0</v>
      </c>
    </row>
    <row r="11314" spans="1:11" x14ac:dyDescent="0.3">
      <c r="A11314" s="281" t="s">
        <v>2171</v>
      </c>
      <c r="B11314" s="281">
        <v>210</v>
      </c>
      <c r="C11314" s="24" t="str">
        <f t="shared" si="176"/>
        <v>renas210</v>
      </c>
      <c r="D11314" s="281">
        <v>6046</v>
      </c>
      <c r="E11314" s="281">
        <v>2349</v>
      </c>
      <c r="F11314" s="281">
        <v>98647</v>
      </c>
      <c r="G11314" s="24">
        <v>100</v>
      </c>
      <c r="H11314" s="24">
        <v>0</v>
      </c>
      <c r="I11314" s="24">
        <v>0</v>
      </c>
      <c r="J11314" s="282">
        <v>15</v>
      </c>
      <c r="K11314" s="282">
        <v>0</v>
      </c>
    </row>
    <row r="11315" spans="1:11" x14ac:dyDescent="0.3">
      <c r="A11315" s="281" t="s">
        <v>2171</v>
      </c>
      <c r="B11315" s="281">
        <v>211</v>
      </c>
      <c r="C11315" s="24" t="str">
        <f t="shared" si="176"/>
        <v>renas211</v>
      </c>
      <c r="D11315" s="281">
        <v>6110</v>
      </c>
      <c r="E11315" s="281">
        <v>2374</v>
      </c>
      <c r="F11315" s="281">
        <v>99940</v>
      </c>
      <c r="G11315" s="24">
        <v>100</v>
      </c>
      <c r="H11315" s="24">
        <v>0</v>
      </c>
      <c r="I11315" s="24">
        <v>0</v>
      </c>
      <c r="J11315" s="282">
        <v>15</v>
      </c>
      <c r="K11315" s="282">
        <v>0</v>
      </c>
    </row>
    <row r="11316" spans="1:11" x14ac:dyDescent="0.3">
      <c r="A11316" s="281" t="s">
        <v>2171</v>
      </c>
      <c r="B11316" s="281">
        <v>212</v>
      </c>
      <c r="C11316" s="24" t="str">
        <f t="shared" si="176"/>
        <v>renas212</v>
      </c>
      <c r="D11316" s="281">
        <v>6174</v>
      </c>
      <c r="E11316" s="281">
        <v>2399</v>
      </c>
      <c r="F11316" s="281">
        <v>101249</v>
      </c>
      <c r="G11316" s="24">
        <v>100</v>
      </c>
      <c r="H11316" s="24">
        <v>0</v>
      </c>
      <c r="I11316" s="24">
        <v>0</v>
      </c>
      <c r="J11316" s="282">
        <v>15</v>
      </c>
      <c r="K11316" s="282">
        <v>0</v>
      </c>
    </row>
    <row r="11317" spans="1:11" x14ac:dyDescent="0.3">
      <c r="A11317" s="281" t="s">
        <v>2171</v>
      </c>
      <c r="B11317" s="281">
        <v>213</v>
      </c>
      <c r="C11317" s="24" t="str">
        <f t="shared" si="176"/>
        <v>renas213</v>
      </c>
      <c r="D11317" s="281">
        <v>6239</v>
      </c>
      <c r="E11317" s="281">
        <v>2424</v>
      </c>
      <c r="F11317" s="281">
        <v>102575</v>
      </c>
      <c r="G11317" s="24">
        <v>100</v>
      </c>
      <c r="H11317" s="24">
        <v>0</v>
      </c>
      <c r="I11317" s="24">
        <v>0</v>
      </c>
      <c r="J11317" s="282">
        <v>15</v>
      </c>
      <c r="K11317" s="282">
        <v>0</v>
      </c>
    </row>
    <row r="11318" spans="1:11" x14ac:dyDescent="0.3">
      <c r="A11318" s="281" t="s">
        <v>2171</v>
      </c>
      <c r="B11318" s="281">
        <v>214</v>
      </c>
      <c r="C11318" s="24" t="str">
        <f t="shared" si="176"/>
        <v>renas214</v>
      </c>
      <c r="D11318" s="281">
        <v>6304</v>
      </c>
      <c r="E11318" s="281">
        <v>2449</v>
      </c>
      <c r="F11318" s="281">
        <v>103918</v>
      </c>
      <c r="G11318" s="24">
        <v>100</v>
      </c>
      <c r="H11318" s="24">
        <v>0</v>
      </c>
      <c r="I11318" s="24">
        <v>0</v>
      </c>
      <c r="J11318" s="282">
        <v>15</v>
      </c>
      <c r="K11318" s="282">
        <v>0</v>
      </c>
    </row>
    <row r="11319" spans="1:11" x14ac:dyDescent="0.3">
      <c r="A11319" s="281" t="s">
        <v>2171</v>
      </c>
      <c r="B11319" s="281">
        <v>215</v>
      </c>
      <c r="C11319" s="24" t="str">
        <f t="shared" si="176"/>
        <v>renas215</v>
      </c>
      <c r="D11319" s="281">
        <v>6370</v>
      </c>
      <c r="E11319" s="281">
        <v>2475</v>
      </c>
      <c r="F11319" s="281">
        <v>105242</v>
      </c>
      <c r="G11319" s="24">
        <v>100</v>
      </c>
      <c r="H11319" s="24">
        <v>0</v>
      </c>
      <c r="I11319" s="24">
        <v>0</v>
      </c>
      <c r="J11319" s="282">
        <v>15</v>
      </c>
      <c r="K11319" s="282">
        <v>0</v>
      </c>
    </row>
    <row r="11320" spans="1:11" x14ac:dyDescent="0.3">
      <c r="A11320" s="281" t="s">
        <v>2171</v>
      </c>
      <c r="B11320" s="281">
        <v>216</v>
      </c>
      <c r="C11320" s="24" t="str">
        <f t="shared" si="176"/>
        <v>renas216</v>
      </c>
      <c r="D11320" s="281">
        <v>6437</v>
      </c>
      <c r="E11320" s="281">
        <v>2501</v>
      </c>
      <c r="F11320" s="281">
        <v>106619</v>
      </c>
      <c r="G11320" s="24">
        <v>100</v>
      </c>
      <c r="H11320" s="24">
        <v>0</v>
      </c>
      <c r="I11320" s="24">
        <v>0</v>
      </c>
      <c r="J11320" s="282">
        <v>15</v>
      </c>
      <c r="K11320" s="282">
        <v>0</v>
      </c>
    </row>
    <row r="11321" spans="1:11" x14ac:dyDescent="0.3">
      <c r="A11321" s="281" t="s">
        <v>2171</v>
      </c>
      <c r="B11321" s="281">
        <v>217</v>
      </c>
      <c r="C11321" s="24" t="str">
        <f t="shared" si="176"/>
        <v>renas217</v>
      </c>
      <c r="D11321" s="281">
        <v>6504</v>
      </c>
      <c r="E11321" s="281">
        <v>2527</v>
      </c>
      <c r="F11321" s="281">
        <v>107902</v>
      </c>
      <c r="G11321" s="24">
        <v>100</v>
      </c>
      <c r="H11321" s="24">
        <v>0</v>
      </c>
      <c r="I11321" s="24">
        <v>0</v>
      </c>
      <c r="J11321" s="282">
        <v>15</v>
      </c>
      <c r="K11321" s="282">
        <v>0</v>
      </c>
    </row>
    <row r="11322" spans="1:11" x14ac:dyDescent="0.3">
      <c r="A11322" s="281" t="s">
        <v>2171</v>
      </c>
      <c r="B11322" s="281">
        <v>218</v>
      </c>
      <c r="C11322" s="24" t="str">
        <f t="shared" si="176"/>
        <v>renas218</v>
      </c>
      <c r="D11322" s="281">
        <v>6572</v>
      </c>
      <c r="E11322" s="281">
        <v>2553</v>
      </c>
      <c r="F11322" s="281">
        <v>109238</v>
      </c>
      <c r="G11322" s="24">
        <v>100</v>
      </c>
      <c r="H11322" s="24">
        <v>0</v>
      </c>
      <c r="I11322" s="24">
        <v>0</v>
      </c>
      <c r="J11322" s="282">
        <v>15</v>
      </c>
      <c r="K11322" s="282">
        <v>0</v>
      </c>
    </row>
    <row r="11323" spans="1:11" x14ac:dyDescent="0.3">
      <c r="A11323" s="281" t="s">
        <v>2171</v>
      </c>
      <c r="B11323" s="281">
        <v>219</v>
      </c>
      <c r="C11323" s="24" t="str">
        <f t="shared" si="176"/>
        <v>renas219</v>
      </c>
      <c r="D11323" s="281">
        <v>6641</v>
      </c>
      <c r="E11323" s="281">
        <v>2580</v>
      </c>
      <c r="F11323" s="281">
        <v>110551</v>
      </c>
      <c r="G11323" s="24">
        <v>100</v>
      </c>
      <c r="H11323" s="24">
        <v>0</v>
      </c>
      <c r="I11323" s="24">
        <v>0</v>
      </c>
      <c r="J11323" s="282">
        <v>15</v>
      </c>
      <c r="K11323" s="282">
        <v>0</v>
      </c>
    </row>
    <row r="11324" spans="1:11" x14ac:dyDescent="0.3">
      <c r="A11324" s="281" t="s">
        <v>2171</v>
      </c>
      <c r="B11324" s="281">
        <v>220</v>
      </c>
      <c r="C11324" s="24" t="str">
        <f t="shared" si="176"/>
        <v>renas220</v>
      </c>
      <c r="D11324" s="281">
        <v>6710</v>
      </c>
      <c r="E11324" s="281">
        <v>2607</v>
      </c>
      <c r="F11324" s="281">
        <v>111880</v>
      </c>
      <c r="G11324" s="24">
        <v>100</v>
      </c>
      <c r="H11324" s="24">
        <v>0</v>
      </c>
      <c r="I11324" s="24">
        <v>0</v>
      </c>
      <c r="J11324" s="282">
        <v>15</v>
      </c>
      <c r="K11324" s="282">
        <v>0</v>
      </c>
    </row>
    <row r="11325" spans="1:11" x14ac:dyDescent="0.3">
      <c r="A11325" s="281" t="s">
        <v>2171</v>
      </c>
      <c r="B11325" s="281">
        <v>221</v>
      </c>
      <c r="C11325" s="24" t="str">
        <f t="shared" si="176"/>
        <v>renas221</v>
      </c>
      <c r="D11325" s="281">
        <v>7317</v>
      </c>
      <c r="E11325" s="281">
        <v>2843</v>
      </c>
      <c r="F11325" s="281">
        <v>123222</v>
      </c>
      <c r="G11325" s="24">
        <v>100</v>
      </c>
      <c r="H11325" s="24">
        <v>0</v>
      </c>
      <c r="I11325" s="24">
        <v>0</v>
      </c>
      <c r="J11325" s="282">
        <v>15</v>
      </c>
      <c r="K11325" s="282">
        <v>0</v>
      </c>
    </row>
    <row r="11326" spans="1:11" x14ac:dyDescent="0.3">
      <c r="A11326" s="281" t="s">
        <v>2171</v>
      </c>
      <c r="B11326" s="281">
        <v>222</v>
      </c>
      <c r="C11326" s="24" t="str">
        <f t="shared" si="176"/>
        <v>renas222</v>
      </c>
      <c r="D11326" s="281">
        <v>7394</v>
      </c>
      <c r="E11326" s="281">
        <v>2873</v>
      </c>
      <c r="F11326" s="281">
        <v>124821</v>
      </c>
      <c r="G11326" s="24">
        <v>100</v>
      </c>
      <c r="H11326" s="24">
        <v>0</v>
      </c>
      <c r="I11326" s="24">
        <v>0</v>
      </c>
      <c r="J11326" s="282">
        <v>15</v>
      </c>
      <c r="K11326" s="282">
        <v>0</v>
      </c>
    </row>
    <row r="11327" spans="1:11" x14ac:dyDescent="0.3">
      <c r="A11327" s="281" t="s">
        <v>2171</v>
      </c>
      <c r="B11327" s="281">
        <v>223</v>
      </c>
      <c r="C11327" s="24" t="str">
        <f t="shared" si="176"/>
        <v>renas223</v>
      </c>
      <c r="D11327" s="281">
        <v>7471</v>
      </c>
      <c r="E11327" s="281">
        <v>2903</v>
      </c>
      <c r="F11327" s="281">
        <v>126372</v>
      </c>
      <c r="G11327" s="24">
        <v>100</v>
      </c>
      <c r="H11327" s="24">
        <v>0</v>
      </c>
      <c r="I11327" s="24">
        <v>0</v>
      </c>
      <c r="J11327" s="282">
        <v>15</v>
      </c>
      <c r="K11327" s="282">
        <v>0</v>
      </c>
    </row>
    <row r="11328" spans="1:11" x14ac:dyDescent="0.3">
      <c r="A11328" s="281" t="s">
        <v>2171</v>
      </c>
      <c r="B11328" s="281">
        <v>224</v>
      </c>
      <c r="C11328" s="24" t="str">
        <f t="shared" si="176"/>
        <v>renas224</v>
      </c>
      <c r="D11328" s="281">
        <v>7549</v>
      </c>
      <c r="E11328" s="281">
        <v>2933</v>
      </c>
      <c r="F11328" s="281">
        <v>128011</v>
      </c>
      <c r="G11328" s="24">
        <v>100</v>
      </c>
      <c r="H11328" s="24">
        <v>0</v>
      </c>
      <c r="I11328" s="24">
        <v>0</v>
      </c>
      <c r="J11328" s="282">
        <v>15</v>
      </c>
      <c r="K11328" s="282">
        <v>0</v>
      </c>
    </row>
    <row r="11329" spans="1:11" x14ac:dyDescent="0.3">
      <c r="A11329" s="281" t="s">
        <v>2171</v>
      </c>
      <c r="B11329" s="281">
        <v>225</v>
      </c>
      <c r="C11329" s="24" t="str">
        <f t="shared" si="176"/>
        <v>renas225</v>
      </c>
      <c r="D11329" s="281">
        <v>7627</v>
      </c>
      <c r="E11329" s="281">
        <v>2963</v>
      </c>
      <c r="F11329" s="281">
        <v>129670</v>
      </c>
      <c r="G11329" s="24">
        <v>100</v>
      </c>
      <c r="H11329" s="24">
        <v>0</v>
      </c>
      <c r="I11329" s="24">
        <v>0</v>
      </c>
      <c r="J11329" s="282">
        <v>15</v>
      </c>
      <c r="K11329" s="282">
        <v>0</v>
      </c>
    </row>
    <row r="11330" spans="1:11" x14ac:dyDescent="0.3">
      <c r="A11330" s="281" t="s">
        <v>2171</v>
      </c>
      <c r="B11330" s="281">
        <v>226</v>
      </c>
      <c r="C11330" s="24" t="str">
        <f t="shared" si="176"/>
        <v>renas226</v>
      </c>
      <c r="D11330" s="281">
        <v>7707</v>
      </c>
      <c r="E11330" s="281">
        <v>2994</v>
      </c>
      <c r="F11330" s="281">
        <v>131278</v>
      </c>
      <c r="G11330" s="24">
        <v>100</v>
      </c>
      <c r="H11330" s="24">
        <v>0</v>
      </c>
      <c r="I11330" s="24">
        <v>0</v>
      </c>
      <c r="J11330" s="282">
        <v>15</v>
      </c>
      <c r="K11330" s="282">
        <v>0</v>
      </c>
    </row>
    <row r="11331" spans="1:11" x14ac:dyDescent="0.3">
      <c r="A11331" s="281" t="s">
        <v>2171</v>
      </c>
      <c r="B11331" s="281">
        <v>227</v>
      </c>
      <c r="C11331" s="24" t="str">
        <f t="shared" si="176"/>
        <v>renas227</v>
      </c>
      <c r="D11331" s="281">
        <v>7787</v>
      </c>
      <c r="E11331" s="281">
        <v>3025</v>
      </c>
      <c r="F11331" s="281">
        <v>132978</v>
      </c>
      <c r="G11331" s="24">
        <v>100</v>
      </c>
      <c r="H11331" s="24">
        <v>0</v>
      </c>
      <c r="I11331" s="24">
        <v>0</v>
      </c>
      <c r="J11331" s="282">
        <v>15</v>
      </c>
      <c r="K11331" s="282">
        <v>0</v>
      </c>
    </row>
    <row r="11332" spans="1:11" x14ac:dyDescent="0.3">
      <c r="A11332" s="281" t="s">
        <v>2171</v>
      </c>
      <c r="B11332" s="281">
        <v>228</v>
      </c>
      <c r="C11332" s="24" t="str">
        <f t="shared" si="176"/>
        <v>renas228</v>
      </c>
      <c r="D11332" s="281">
        <v>7868</v>
      </c>
      <c r="E11332" s="281">
        <v>3057</v>
      </c>
      <c r="F11332" s="281">
        <v>134626</v>
      </c>
      <c r="G11332" s="24">
        <v>100</v>
      </c>
      <c r="H11332" s="24">
        <v>0</v>
      </c>
      <c r="I11332" s="24">
        <v>0</v>
      </c>
      <c r="J11332" s="282">
        <v>15</v>
      </c>
      <c r="K11332" s="282">
        <v>0</v>
      </c>
    </row>
    <row r="11333" spans="1:11" x14ac:dyDescent="0.3">
      <c r="A11333" s="281" t="s">
        <v>2171</v>
      </c>
      <c r="B11333" s="281">
        <v>229</v>
      </c>
      <c r="C11333" s="24" t="str">
        <f t="shared" si="176"/>
        <v>renas229</v>
      </c>
      <c r="D11333" s="281">
        <v>7949</v>
      </c>
      <c r="E11333" s="281">
        <v>3089</v>
      </c>
      <c r="F11333" s="281">
        <v>136368</v>
      </c>
      <c r="G11333" s="24">
        <v>100</v>
      </c>
      <c r="H11333" s="24">
        <v>0</v>
      </c>
      <c r="I11333" s="24">
        <v>0</v>
      </c>
      <c r="J11333" s="282">
        <v>15</v>
      </c>
      <c r="K11333" s="282">
        <v>0</v>
      </c>
    </row>
    <row r="11334" spans="1:11" x14ac:dyDescent="0.3">
      <c r="A11334" s="281" t="s">
        <v>2171</v>
      </c>
      <c r="B11334" s="281">
        <v>230</v>
      </c>
      <c r="C11334" s="24" t="str">
        <f t="shared" ref="C11334:C11397" si="177">A11334&amp;B11334</f>
        <v>renas230</v>
      </c>
      <c r="D11334" s="281">
        <v>8032</v>
      </c>
      <c r="E11334" s="281">
        <v>3121</v>
      </c>
      <c r="F11334" s="281">
        <v>138056</v>
      </c>
      <c r="G11334" s="24">
        <v>100</v>
      </c>
      <c r="H11334" s="24">
        <v>0</v>
      </c>
      <c r="I11334" s="24">
        <v>0</v>
      </c>
      <c r="J11334" s="282">
        <v>15</v>
      </c>
      <c r="K11334" s="282">
        <v>0</v>
      </c>
    </row>
    <row r="11335" spans="1:11" x14ac:dyDescent="0.3">
      <c r="A11335" s="281" t="s">
        <v>2171</v>
      </c>
      <c r="B11335" s="281">
        <v>231</v>
      </c>
      <c r="C11335" s="24" t="str">
        <f t="shared" si="177"/>
        <v>renas231</v>
      </c>
      <c r="D11335" s="281">
        <v>8115</v>
      </c>
      <c r="E11335" s="281">
        <v>3153</v>
      </c>
      <c r="F11335" s="281">
        <v>139841</v>
      </c>
      <c r="G11335" s="24">
        <v>100</v>
      </c>
      <c r="H11335" s="24">
        <v>0</v>
      </c>
      <c r="I11335" s="24">
        <v>0</v>
      </c>
      <c r="J11335" s="282">
        <v>15</v>
      </c>
      <c r="K11335" s="282">
        <v>0</v>
      </c>
    </row>
    <row r="11336" spans="1:11" x14ac:dyDescent="0.3">
      <c r="A11336" s="281" t="s">
        <v>2171</v>
      </c>
      <c r="B11336" s="281">
        <v>232</v>
      </c>
      <c r="C11336" s="24" t="str">
        <f t="shared" si="177"/>
        <v>renas232</v>
      </c>
      <c r="D11336" s="281">
        <v>8200</v>
      </c>
      <c r="E11336" s="281">
        <v>3186</v>
      </c>
      <c r="F11336" s="281">
        <v>141647</v>
      </c>
      <c r="G11336" s="24">
        <v>100</v>
      </c>
      <c r="H11336" s="24">
        <v>0</v>
      </c>
      <c r="I11336" s="24">
        <v>0</v>
      </c>
      <c r="J11336" s="282">
        <v>15</v>
      </c>
      <c r="K11336" s="282">
        <v>0</v>
      </c>
    </row>
    <row r="11337" spans="1:11" x14ac:dyDescent="0.3">
      <c r="A11337" s="281" t="s">
        <v>2171</v>
      </c>
      <c r="B11337" s="281">
        <v>233</v>
      </c>
      <c r="C11337" s="24" t="str">
        <f t="shared" si="177"/>
        <v>renas233</v>
      </c>
      <c r="D11337" s="281">
        <v>8285</v>
      </c>
      <c r="E11337" s="281">
        <v>3219</v>
      </c>
      <c r="F11337" s="281">
        <v>143398</v>
      </c>
      <c r="G11337" s="24">
        <v>100</v>
      </c>
      <c r="H11337" s="24">
        <v>0</v>
      </c>
      <c r="I11337" s="24">
        <v>0</v>
      </c>
      <c r="J11337" s="282">
        <v>15</v>
      </c>
      <c r="K11337" s="282">
        <v>0</v>
      </c>
    </row>
    <row r="11338" spans="1:11" x14ac:dyDescent="0.3">
      <c r="A11338" s="281" t="s">
        <v>2171</v>
      </c>
      <c r="B11338" s="281">
        <v>234</v>
      </c>
      <c r="C11338" s="24" t="str">
        <f t="shared" si="177"/>
        <v>renas234</v>
      </c>
      <c r="D11338" s="281">
        <v>8370</v>
      </c>
      <c r="E11338" s="281">
        <v>3252</v>
      </c>
      <c r="F11338" s="281">
        <v>145249</v>
      </c>
      <c r="G11338" s="24">
        <v>100</v>
      </c>
      <c r="H11338" s="24">
        <v>0</v>
      </c>
      <c r="I11338" s="24">
        <v>0</v>
      </c>
      <c r="J11338" s="282">
        <v>15</v>
      </c>
      <c r="K11338" s="282">
        <v>0</v>
      </c>
    </row>
    <row r="11339" spans="1:11" x14ac:dyDescent="0.3">
      <c r="A11339" s="281" t="s">
        <v>2171</v>
      </c>
      <c r="B11339" s="281">
        <v>235</v>
      </c>
      <c r="C11339" s="24" t="str">
        <f t="shared" si="177"/>
        <v>renas235</v>
      </c>
      <c r="D11339" s="281">
        <v>8457</v>
      </c>
      <c r="E11339" s="281">
        <v>3286</v>
      </c>
      <c r="F11339" s="281">
        <v>147043</v>
      </c>
      <c r="G11339" s="24">
        <v>100</v>
      </c>
      <c r="H11339" s="24">
        <v>0</v>
      </c>
      <c r="I11339" s="24">
        <v>0</v>
      </c>
      <c r="J11339" s="282">
        <v>15</v>
      </c>
      <c r="K11339" s="282">
        <v>0</v>
      </c>
    </row>
    <row r="11340" spans="1:11" x14ac:dyDescent="0.3">
      <c r="A11340" s="281" t="s">
        <v>2171</v>
      </c>
      <c r="B11340" s="281">
        <v>236</v>
      </c>
      <c r="C11340" s="24" t="str">
        <f t="shared" si="177"/>
        <v>renas236</v>
      </c>
      <c r="D11340" s="281">
        <v>8545</v>
      </c>
      <c r="E11340" s="281">
        <v>3320</v>
      </c>
      <c r="F11340" s="281">
        <v>148939</v>
      </c>
      <c r="G11340" s="24">
        <v>100</v>
      </c>
      <c r="H11340" s="24">
        <v>0</v>
      </c>
      <c r="I11340" s="24">
        <v>0</v>
      </c>
      <c r="J11340" s="282">
        <v>15</v>
      </c>
      <c r="K11340" s="282">
        <v>0</v>
      </c>
    </row>
    <row r="11341" spans="1:11" x14ac:dyDescent="0.3">
      <c r="A11341" s="281" t="s">
        <v>2171</v>
      </c>
      <c r="B11341" s="281">
        <v>237</v>
      </c>
      <c r="C11341" s="24" t="str">
        <f t="shared" si="177"/>
        <v>renas237</v>
      </c>
      <c r="D11341" s="281">
        <v>8633</v>
      </c>
      <c r="E11341" s="281">
        <v>3354</v>
      </c>
      <c r="F11341" s="281">
        <v>150777</v>
      </c>
      <c r="G11341" s="24">
        <v>100</v>
      </c>
      <c r="H11341" s="24">
        <v>0</v>
      </c>
      <c r="I11341" s="24">
        <v>0</v>
      </c>
      <c r="J11341" s="282">
        <v>15</v>
      </c>
      <c r="K11341" s="282">
        <v>0</v>
      </c>
    </row>
    <row r="11342" spans="1:11" x14ac:dyDescent="0.3">
      <c r="A11342" s="281" t="s">
        <v>2171</v>
      </c>
      <c r="B11342" s="281">
        <v>238</v>
      </c>
      <c r="C11342" s="24" t="str">
        <f t="shared" si="177"/>
        <v>renas238</v>
      </c>
      <c r="D11342" s="281">
        <v>8722</v>
      </c>
      <c r="E11342" s="281">
        <v>3389</v>
      </c>
      <c r="F11342" s="281">
        <v>152719</v>
      </c>
      <c r="G11342" s="24">
        <v>100</v>
      </c>
      <c r="H11342" s="24">
        <v>0</v>
      </c>
      <c r="I11342" s="24">
        <v>0</v>
      </c>
      <c r="J11342" s="282">
        <v>15</v>
      </c>
      <c r="K11342" s="282">
        <v>0</v>
      </c>
    </row>
    <row r="11343" spans="1:11" x14ac:dyDescent="0.3">
      <c r="A11343" s="281" t="s">
        <v>2171</v>
      </c>
      <c r="B11343" s="281">
        <v>239</v>
      </c>
      <c r="C11343" s="24" t="str">
        <f t="shared" si="177"/>
        <v>renas239</v>
      </c>
      <c r="D11343" s="281">
        <v>8812</v>
      </c>
      <c r="E11343" s="281">
        <v>3424</v>
      </c>
      <c r="F11343" s="281">
        <v>154601</v>
      </c>
      <c r="G11343" s="24">
        <v>100</v>
      </c>
      <c r="H11343" s="24">
        <v>0</v>
      </c>
      <c r="I11343" s="24">
        <v>0</v>
      </c>
      <c r="J11343" s="282">
        <v>15</v>
      </c>
      <c r="K11343" s="282">
        <v>0</v>
      </c>
    </row>
    <row r="11344" spans="1:11" x14ac:dyDescent="0.3">
      <c r="A11344" s="281" t="s">
        <v>2171</v>
      </c>
      <c r="B11344" s="281">
        <v>240</v>
      </c>
      <c r="C11344" s="24" t="str">
        <f t="shared" si="177"/>
        <v>renas240</v>
      </c>
      <c r="D11344" s="281">
        <v>8903</v>
      </c>
      <c r="E11344" s="281">
        <v>3459</v>
      </c>
      <c r="F11344" s="281">
        <v>156591</v>
      </c>
      <c r="G11344" s="24">
        <v>100</v>
      </c>
      <c r="H11344" s="24">
        <v>0</v>
      </c>
      <c r="I11344" s="24">
        <v>0</v>
      </c>
      <c r="J11344" s="282">
        <v>15</v>
      </c>
      <c r="K11344" s="282">
        <v>0</v>
      </c>
    </row>
    <row r="11345" spans="1:11" x14ac:dyDescent="0.3">
      <c r="A11345" s="281" t="s">
        <v>2171</v>
      </c>
      <c r="B11345" s="281">
        <v>241</v>
      </c>
      <c r="C11345" s="24" t="str">
        <f t="shared" si="177"/>
        <v>renas241</v>
      </c>
      <c r="D11345" s="281">
        <v>9708</v>
      </c>
      <c r="E11345" s="281">
        <v>3772</v>
      </c>
      <c r="F11345" s="281">
        <v>172898</v>
      </c>
      <c r="G11345" s="24">
        <v>100</v>
      </c>
      <c r="H11345" s="24">
        <v>0</v>
      </c>
      <c r="I11345" s="24">
        <v>0</v>
      </c>
      <c r="J11345" s="282">
        <v>15</v>
      </c>
      <c r="K11345" s="282">
        <v>0</v>
      </c>
    </row>
    <row r="11346" spans="1:11" x14ac:dyDescent="0.3">
      <c r="A11346" s="281" t="s">
        <v>2171</v>
      </c>
      <c r="B11346" s="281">
        <v>242</v>
      </c>
      <c r="C11346" s="24" t="str">
        <f t="shared" si="177"/>
        <v>renas242</v>
      </c>
      <c r="D11346" s="281">
        <v>9808</v>
      </c>
      <c r="E11346" s="281">
        <v>3811</v>
      </c>
      <c r="F11346" s="281">
        <v>175119</v>
      </c>
      <c r="G11346" s="24">
        <v>100</v>
      </c>
      <c r="H11346" s="24">
        <v>0</v>
      </c>
      <c r="I11346" s="24">
        <v>0</v>
      </c>
      <c r="J11346" s="282">
        <v>15</v>
      </c>
      <c r="K11346" s="282">
        <v>0</v>
      </c>
    </row>
    <row r="11347" spans="1:11" x14ac:dyDescent="0.3">
      <c r="A11347" s="281" t="s">
        <v>2171</v>
      </c>
      <c r="B11347" s="281">
        <v>243</v>
      </c>
      <c r="C11347" s="24" t="str">
        <f t="shared" si="177"/>
        <v>renas243</v>
      </c>
      <c r="D11347" s="281">
        <v>9909</v>
      </c>
      <c r="E11347" s="281">
        <v>3850</v>
      </c>
      <c r="F11347" s="281">
        <v>177597</v>
      </c>
      <c r="G11347" s="24">
        <v>100</v>
      </c>
      <c r="H11347" s="24">
        <v>0</v>
      </c>
      <c r="I11347" s="24">
        <v>0</v>
      </c>
      <c r="J11347" s="282">
        <v>15</v>
      </c>
      <c r="K11347" s="282">
        <v>0</v>
      </c>
    </row>
    <row r="11348" spans="1:11" x14ac:dyDescent="0.3">
      <c r="A11348" s="281" t="s">
        <v>2171</v>
      </c>
      <c r="B11348" s="281">
        <v>244</v>
      </c>
      <c r="C11348" s="24" t="str">
        <f t="shared" si="177"/>
        <v>renas244</v>
      </c>
      <c r="D11348" s="281">
        <v>10011</v>
      </c>
      <c r="E11348" s="281">
        <v>3890</v>
      </c>
      <c r="F11348" s="281">
        <v>179875</v>
      </c>
      <c r="G11348" s="24">
        <v>100</v>
      </c>
      <c r="H11348" s="24">
        <v>0</v>
      </c>
      <c r="I11348" s="24">
        <v>0</v>
      </c>
      <c r="J11348" s="282">
        <v>15</v>
      </c>
      <c r="K11348" s="282">
        <v>0</v>
      </c>
    </row>
    <row r="11349" spans="1:11" x14ac:dyDescent="0.3">
      <c r="A11349" s="281" t="s">
        <v>2171</v>
      </c>
      <c r="B11349" s="281">
        <v>245</v>
      </c>
      <c r="C11349" s="24" t="str">
        <f t="shared" si="177"/>
        <v>renas245</v>
      </c>
      <c r="D11349" s="281">
        <v>10114</v>
      </c>
      <c r="E11349" s="281">
        <v>3930</v>
      </c>
      <c r="F11349" s="281">
        <v>182389</v>
      </c>
      <c r="G11349" s="24">
        <v>100</v>
      </c>
      <c r="H11349" s="24">
        <v>0</v>
      </c>
      <c r="I11349" s="24">
        <v>0</v>
      </c>
      <c r="J11349" s="282">
        <v>15</v>
      </c>
      <c r="K11349" s="282">
        <v>0</v>
      </c>
    </row>
    <row r="11350" spans="1:11" x14ac:dyDescent="0.3">
      <c r="A11350" s="281" t="s">
        <v>2171</v>
      </c>
      <c r="B11350" s="281">
        <v>246</v>
      </c>
      <c r="C11350" s="24" t="str">
        <f t="shared" si="177"/>
        <v>renas246</v>
      </c>
      <c r="D11350" s="281">
        <v>10218</v>
      </c>
      <c r="E11350" s="281">
        <v>3970</v>
      </c>
      <c r="F11350" s="281">
        <v>184429</v>
      </c>
      <c r="G11350" s="24">
        <v>100</v>
      </c>
      <c r="H11350" s="24">
        <v>0</v>
      </c>
      <c r="I11350" s="24">
        <v>0</v>
      </c>
      <c r="J11350" s="282">
        <v>15</v>
      </c>
      <c r="K11350" s="282">
        <v>0</v>
      </c>
    </row>
    <row r="11351" spans="1:11" x14ac:dyDescent="0.3">
      <c r="A11351" s="281" t="s">
        <v>2171</v>
      </c>
      <c r="B11351" s="281">
        <v>247</v>
      </c>
      <c r="C11351" s="24" t="str">
        <f t="shared" si="177"/>
        <v>renas247</v>
      </c>
      <c r="D11351" s="281">
        <v>10323</v>
      </c>
      <c r="E11351" s="281">
        <v>4011</v>
      </c>
      <c r="F11351" s="281">
        <v>187006</v>
      </c>
      <c r="G11351" s="24">
        <v>100</v>
      </c>
      <c r="H11351" s="24">
        <v>0</v>
      </c>
      <c r="I11351" s="24">
        <v>0</v>
      </c>
      <c r="J11351" s="282">
        <v>15</v>
      </c>
      <c r="K11351" s="282">
        <v>0</v>
      </c>
    </row>
    <row r="11352" spans="1:11" x14ac:dyDescent="0.3">
      <c r="A11352" s="281" t="s">
        <v>2171</v>
      </c>
      <c r="B11352" s="281">
        <v>248</v>
      </c>
      <c r="C11352" s="24" t="str">
        <f t="shared" si="177"/>
        <v>renas248</v>
      </c>
      <c r="D11352" s="281">
        <v>10429</v>
      </c>
      <c r="E11352" s="281">
        <v>4052</v>
      </c>
      <c r="F11352" s="281">
        <v>189096</v>
      </c>
      <c r="G11352" s="24">
        <v>100</v>
      </c>
      <c r="H11352" s="24">
        <v>0</v>
      </c>
      <c r="I11352" s="24">
        <v>0</v>
      </c>
      <c r="J11352" s="282">
        <v>15</v>
      </c>
      <c r="K11352" s="282">
        <v>0</v>
      </c>
    </row>
    <row r="11353" spans="1:11" x14ac:dyDescent="0.3">
      <c r="A11353" s="281" t="s">
        <v>2171</v>
      </c>
      <c r="B11353" s="281">
        <v>249</v>
      </c>
      <c r="C11353" s="24" t="str">
        <f t="shared" si="177"/>
        <v>renas249</v>
      </c>
      <c r="D11353" s="281">
        <v>10537</v>
      </c>
      <c r="E11353" s="281">
        <v>4094</v>
      </c>
      <c r="F11353" s="281">
        <v>191735</v>
      </c>
      <c r="G11353" s="24">
        <v>100</v>
      </c>
      <c r="H11353" s="24">
        <v>0</v>
      </c>
      <c r="I11353" s="24">
        <v>0</v>
      </c>
      <c r="J11353" s="282">
        <v>15</v>
      </c>
      <c r="K11353" s="282">
        <v>0</v>
      </c>
    </row>
    <row r="11354" spans="1:11" x14ac:dyDescent="0.3">
      <c r="A11354" s="281" t="s">
        <v>2171</v>
      </c>
      <c r="B11354" s="281">
        <v>250</v>
      </c>
      <c r="C11354" s="24" t="str">
        <f t="shared" si="177"/>
        <v>renas250</v>
      </c>
      <c r="D11354" s="281">
        <v>10645</v>
      </c>
      <c r="E11354" s="281">
        <v>4136</v>
      </c>
      <c r="F11354" s="281">
        <v>193876</v>
      </c>
      <c r="G11354" s="24">
        <v>100</v>
      </c>
      <c r="H11354" s="24">
        <v>0</v>
      </c>
      <c r="I11354" s="24">
        <v>0</v>
      </c>
      <c r="J11354" s="282">
        <v>15</v>
      </c>
      <c r="K11354" s="282">
        <v>0</v>
      </c>
    </row>
    <row r="11355" spans="1:11" x14ac:dyDescent="0.3">
      <c r="A11355" s="281" t="s">
        <v>2171</v>
      </c>
      <c r="B11355" s="281">
        <v>251</v>
      </c>
      <c r="C11355" s="24" t="str">
        <f t="shared" si="177"/>
        <v>renas251</v>
      </c>
      <c r="D11355" s="281">
        <v>10754</v>
      </c>
      <c r="E11355" s="281">
        <v>4178</v>
      </c>
      <c r="F11355" s="281">
        <v>196580</v>
      </c>
      <c r="G11355" s="24">
        <v>100</v>
      </c>
      <c r="H11355" s="24">
        <v>0</v>
      </c>
      <c r="I11355" s="24">
        <v>0</v>
      </c>
      <c r="J11355" s="282">
        <v>15</v>
      </c>
      <c r="K11355" s="282">
        <v>0</v>
      </c>
    </row>
    <row r="11356" spans="1:11" x14ac:dyDescent="0.3">
      <c r="A11356" s="281" t="s">
        <v>2171</v>
      </c>
      <c r="B11356" s="281">
        <v>252</v>
      </c>
      <c r="C11356" s="24" t="str">
        <f t="shared" si="177"/>
        <v>renas252</v>
      </c>
      <c r="D11356" s="281">
        <v>10864</v>
      </c>
      <c r="E11356" s="281">
        <v>4221</v>
      </c>
      <c r="F11356" s="281">
        <v>198772</v>
      </c>
      <c r="G11356" s="24">
        <v>100</v>
      </c>
      <c r="H11356" s="24">
        <v>0</v>
      </c>
      <c r="I11356" s="24">
        <v>0</v>
      </c>
      <c r="J11356" s="282">
        <v>15</v>
      </c>
      <c r="K11356" s="282">
        <v>0</v>
      </c>
    </row>
    <row r="11357" spans="1:11" x14ac:dyDescent="0.3">
      <c r="A11357" s="281" t="s">
        <v>2171</v>
      </c>
      <c r="B11357" s="281">
        <v>253</v>
      </c>
      <c r="C11357" s="24" t="str">
        <f t="shared" si="177"/>
        <v>renas253</v>
      </c>
      <c r="D11357" s="281">
        <v>10976</v>
      </c>
      <c r="E11357" s="281">
        <v>4265</v>
      </c>
      <c r="F11357" s="281">
        <v>201543</v>
      </c>
      <c r="G11357" s="24">
        <v>100</v>
      </c>
      <c r="H11357" s="24">
        <v>0</v>
      </c>
      <c r="I11357" s="24">
        <v>0</v>
      </c>
      <c r="J11357" s="282">
        <v>15</v>
      </c>
      <c r="K11357" s="282">
        <v>0</v>
      </c>
    </row>
    <row r="11358" spans="1:11" x14ac:dyDescent="0.3">
      <c r="A11358" s="281" t="s">
        <v>2171</v>
      </c>
      <c r="B11358" s="281">
        <v>254</v>
      </c>
      <c r="C11358" s="24" t="str">
        <f t="shared" si="177"/>
        <v>renas254</v>
      </c>
      <c r="D11358" s="281">
        <v>11088</v>
      </c>
      <c r="E11358" s="281">
        <v>4308</v>
      </c>
      <c r="F11358" s="281">
        <v>203788</v>
      </c>
      <c r="G11358" s="24">
        <v>100</v>
      </c>
      <c r="H11358" s="24">
        <v>0</v>
      </c>
      <c r="I11358" s="24">
        <v>0</v>
      </c>
      <c r="J11358" s="282">
        <v>15</v>
      </c>
      <c r="K11358" s="282">
        <v>0</v>
      </c>
    </row>
    <row r="11359" spans="1:11" x14ac:dyDescent="0.3">
      <c r="A11359" s="281" t="s">
        <v>2171</v>
      </c>
      <c r="B11359" s="281">
        <v>255</v>
      </c>
      <c r="C11359" s="24" t="str">
        <f t="shared" si="177"/>
        <v>renas255</v>
      </c>
      <c r="D11359" s="281">
        <v>11202</v>
      </c>
      <c r="E11359" s="281">
        <v>4352</v>
      </c>
      <c r="F11359" s="281">
        <v>206437</v>
      </c>
      <c r="G11359" s="24">
        <v>100</v>
      </c>
      <c r="H11359" s="24">
        <v>0</v>
      </c>
      <c r="I11359" s="24">
        <v>0</v>
      </c>
      <c r="J11359" s="282">
        <v>15</v>
      </c>
      <c r="K11359" s="282">
        <v>0</v>
      </c>
    </row>
    <row r="11360" spans="1:11" x14ac:dyDescent="0.3">
      <c r="A11360" s="281" t="s">
        <v>2171</v>
      </c>
      <c r="B11360" s="281">
        <v>256</v>
      </c>
      <c r="C11360" s="24" t="str">
        <f t="shared" si="177"/>
        <v>renas256</v>
      </c>
      <c r="D11360" s="281">
        <v>11316</v>
      </c>
      <c r="E11360" s="281">
        <v>4397</v>
      </c>
      <c r="F11360" s="281">
        <v>208735</v>
      </c>
      <c r="G11360" s="24">
        <v>100</v>
      </c>
      <c r="H11360" s="24">
        <v>0</v>
      </c>
      <c r="I11360" s="24">
        <v>0</v>
      </c>
      <c r="J11360" s="282">
        <v>15</v>
      </c>
      <c r="K11360" s="282">
        <v>0</v>
      </c>
    </row>
    <row r="11361" spans="1:11" x14ac:dyDescent="0.3">
      <c r="A11361" s="281" t="s">
        <v>2171</v>
      </c>
      <c r="B11361" s="281">
        <v>257</v>
      </c>
      <c r="C11361" s="24" t="str">
        <f t="shared" si="177"/>
        <v>renas257</v>
      </c>
      <c r="D11361" s="281">
        <v>11432</v>
      </c>
      <c r="E11361" s="281">
        <v>4442</v>
      </c>
      <c r="F11361" s="281">
        <v>211639</v>
      </c>
      <c r="G11361" s="24">
        <v>100</v>
      </c>
      <c r="H11361" s="24">
        <v>0</v>
      </c>
      <c r="I11361" s="24">
        <v>0</v>
      </c>
      <c r="J11361" s="282">
        <v>15</v>
      </c>
      <c r="K11361" s="282">
        <v>0</v>
      </c>
    </row>
    <row r="11362" spans="1:11" x14ac:dyDescent="0.3">
      <c r="A11362" s="281" t="s">
        <v>2171</v>
      </c>
      <c r="B11362" s="281">
        <v>258</v>
      </c>
      <c r="C11362" s="24" t="str">
        <f t="shared" si="177"/>
        <v>renas258</v>
      </c>
      <c r="D11362" s="281">
        <v>11549</v>
      </c>
      <c r="E11362" s="281">
        <v>4487</v>
      </c>
      <c r="F11362" s="281">
        <v>213993</v>
      </c>
      <c r="G11362" s="24">
        <v>100</v>
      </c>
      <c r="H11362" s="24">
        <v>0</v>
      </c>
      <c r="I11362" s="24">
        <v>0</v>
      </c>
      <c r="J11362" s="282">
        <v>15</v>
      </c>
      <c r="K11362" s="282">
        <v>0</v>
      </c>
    </row>
    <row r="11363" spans="1:11" x14ac:dyDescent="0.3">
      <c r="A11363" s="281" t="s">
        <v>2171</v>
      </c>
      <c r="B11363" s="281">
        <v>259</v>
      </c>
      <c r="C11363" s="24" t="str">
        <f t="shared" si="177"/>
        <v>renas259</v>
      </c>
      <c r="D11363" s="281">
        <v>11667</v>
      </c>
      <c r="E11363" s="281">
        <v>4533</v>
      </c>
      <c r="F11363" s="281">
        <v>216968</v>
      </c>
      <c r="G11363" s="24">
        <v>100</v>
      </c>
      <c r="H11363" s="24">
        <v>0</v>
      </c>
      <c r="I11363" s="24">
        <v>0</v>
      </c>
      <c r="J11363" s="282">
        <v>15</v>
      </c>
      <c r="K11363" s="282">
        <v>0</v>
      </c>
    </row>
    <row r="11364" spans="1:11" x14ac:dyDescent="0.3">
      <c r="A11364" s="281" t="s">
        <v>2171</v>
      </c>
      <c r="B11364" s="281">
        <v>260</v>
      </c>
      <c r="C11364" s="24" t="str">
        <f t="shared" si="177"/>
        <v>renas260</v>
      </c>
      <c r="D11364" s="281">
        <v>11786</v>
      </c>
      <c r="E11364" s="281">
        <v>4579</v>
      </c>
      <c r="F11364" s="281">
        <v>219378</v>
      </c>
      <c r="G11364" s="24">
        <v>100</v>
      </c>
      <c r="H11364" s="24">
        <v>0</v>
      </c>
      <c r="I11364" s="24">
        <v>0</v>
      </c>
      <c r="J11364" s="282">
        <v>15</v>
      </c>
      <c r="K11364" s="282">
        <v>0</v>
      </c>
    </row>
    <row r="11365" spans="1:11" x14ac:dyDescent="0.3">
      <c r="A11365" s="281" t="s">
        <v>2171</v>
      </c>
      <c r="B11365" s="281">
        <v>261</v>
      </c>
      <c r="C11365" s="24" t="str">
        <f t="shared" si="177"/>
        <v>renas261</v>
      </c>
      <c r="D11365" s="281">
        <v>12849</v>
      </c>
      <c r="E11365" s="281">
        <v>4993</v>
      </c>
      <c r="F11365" s="281">
        <v>242335</v>
      </c>
      <c r="G11365" s="24">
        <v>100</v>
      </c>
      <c r="H11365" s="24">
        <v>0</v>
      </c>
      <c r="I11365" s="24">
        <v>0</v>
      </c>
      <c r="J11365" s="282">
        <v>15</v>
      </c>
      <c r="K11365" s="282">
        <v>0</v>
      </c>
    </row>
    <row r="11366" spans="1:11" x14ac:dyDescent="0.3">
      <c r="A11366" s="281" t="s">
        <v>2171</v>
      </c>
      <c r="B11366" s="281">
        <v>262</v>
      </c>
      <c r="C11366" s="24" t="str">
        <f t="shared" si="177"/>
        <v>renas262</v>
      </c>
      <c r="D11366" s="281">
        <v>12980</v>
      </c>
      <c r="E11366" s="281">
        <v>5044</v>
      </c>
      <c r="F11366" s="281">
        <v>245024</v>
      </c>
      <c r="G11366" s="24">
        <v>100</v>
      </c>
      <c r="H11366" s="24">
        <v>0</v>
      </c>
      <c r="I11366" s="24">
        <v>0</v>
      </c>
      <c r="J11366" s="282">
        <v>15</v>
      </c>
      <c r="K11366" s="282">
        <v>0</v>
      </c>
    </row>
    <row r="11367" spans="1:11" x14ac:dyDescent="0.3">
      <c r="A11367" s="281" t="s">
        <v>2171</v>
      </c>
      <c r="B11367" s="281">
        <v>263</v>
      </c>
      <c r="C11367" s="24" t="str">
        <f t="shared" si="177"/>
        <v>renas263</v>
      </c>
      <c r="D11367" s="281">
        <v>13113</v>
      </c>
      <c r="E11367" s="281">
        <v>5095</v>
      </c>
      <c r="F11367" s="281">
        <v>249100</v>
      </c>
      <c r="G11367" s="24">
        <v>100</v>
      </c>
      <c r="H11367" s="24">
        <v>0</v>
      </c>
      <c r="I11367" s="24">
        <v>0</v>
      </c>
      <c r="J11367" s="282">
        <v>15</v>
      </c>
      <c r="K11367" s="282">
        <v>0</v>
      </c>
    </row>
    <row r="11368" spans="1:11" x14ac:dyDescent="0.3">
      <c r="A11368" s="281" t="s">
        <v>2171</v>
      </c>
      <c r="B11368" s="281">
        <v>264</v>
      </c>
      <c r="C11368" s="24" t="str">
        <f t="shared" si="177"/>
        <v>renas264</v>
      </c>
      <c r="D11368" s="281">
        <v>13246</v>
      </c>
      <c r="E11368" s="281">
        <v>5147</v>
      </c>
      <c r="F11368" s="281">
        <v>251862</v>
      </c>
      <c r="G11368" s="24">
        <v>100</v>
      </c>
      <c r="H11368" s="24">
        <v>0</v>
      </c>
      <c r="I11368" s="24">
        <v>0</v>
      </c>
      <c r="J11368" s="282">
        <v>15</v>
      </c>
      <c r="K11368" s="282">
        <v>0</v>
      </c>
    </row>
    <row r="11369" spans="1:11" x14ac:dyDescent="0.3">
      <c r="A11369" s="281" t="s">
        <v>2171</v>
      </c>
      <c r="B11369" s="281">
        <v>265</v>
      </c>
      <c r="C11369" s="24" t="str">
        <f t="shared" si="177"/>
        <v>renas265</v>
      </c>
      <c r="D11369" s="281">
        <v>13381</v>
      </c>
      <c r="E11369" s="281">
        <v>5199</v>
      </c>
      <c r="F11369" s="281">
        <v>255351</v>
      </c>
      <c r="G11369" s="24">
        <v>100</v>
      </c>
      <c r="H11369" s="24">
        <v>0</v>
      </c>
      <c r="I11369" s="24">
        <v>0</v>
      </c>
      <c r="J11369" s="282">
        <v>15</v>
      </c>
      <c r="K11369" s="282">
        <v>0</v>
      </c>
    </row>
    <row r="11370" spans="1:11" x14ac:dyDescent="0.3">
      <c r="A11370" s="281" t="s">
        <v>2171</v>
      </c>
      <c r="B11370" s="281">
        <v>266</v>
      </c>
      <c r="C11370" s="24" t="str">
        <f t="shared" si="177"/>
        <v>renas266</v>
      </c>
      <c r="D11370" s="281">
        <v>13517</v>
      </c>
      <c r="E11370" s="281">
        <v>5252</v>
      </c>
      <c r="F11370" s="281">
        <v>258178</v>
      </c>
      <c r="G11370" s="24">
        <v>100</v>
      </c>
      <c r="H11370" s="24">
        <v>0</v>
      </c>
      <c r="I11370" s="24">
        <v>0</v>
      </c>
      <c r="J11370" s="282">
        <v>15</v>
      </c>
      <c r="K11370" s="282">
        <v>0</v>
      </c>
    </row>
    <row r="11371" spans="1:11" x14ac:dyDescent="0.3">
      <c r="A11371" s="281" t="s">
        <v>2171</v>
      </c>
      <c r="B11371" s="281">
        <v>267</v>
      </c>
      <c r="C11371" s="24" t="str">
        <f t="shared" si="177"/>
        <v>renas267</v>
      </c>
      <c r="D11371" s="281">
        <v>13655</v>
      </c>
      <c r="E11371" s="281">
        <v>5306</v>
      </c>
      <c r="F11371" s="281">
        <v>261752</v>
      </c>
      <c r="G11371" s="24">
        <v>100</v>
      </c>
      <c r="H11371" s="24">
        <v>0</v>
      </c>
      <c r="I11371" s="24">
        <v>0</v>
      </c>
      <c r="J11371" s="282">
        <v>15</v>
      </c>
      <c r="K11371" s="282">
        <v>0</v>
      </c>
    </row>
    <row r="11372" spans="1:11" x14ac:dyDescent="0.3">
      <c r="A11372" s="281" t="s">
        <v>2171</v>
      </c>
      <c r="B11372" s="281">
        <v>268</v>
      </c>
      <c r="C11372" s="24" t="str">
        <f t="shared" si="177"/>
        <v>renas268</v>
      </c>
      <c r="D11372" s="281">
        <v>13794</v>
      </c>
      <c r="E11372" s="281">
        <v>5360</v>
      </c>
      <c r="F11372" s="281">
        <v>264647</v>
      </c>
      <c r="G11372" s="24">
        <v>100</v>
      </c>
      <c r="H11372" s="24">
        <v>0</v>
      </c>
      <c r="I11372" s="24">
        <v>0</v>
      </c>
      <c r="J11372" s="282">
        <v>15</v>
      </c>
      <c r="K11372" s="282">
        <v>0</v>
      </c>
    </row>
    <row r="11373" spans="1:11" x14ac:dyDescent="0.3">
      <c r="A11373" s="281" t="s">
        <v>2171</v>
      </c>
      <c r="B11373" s="281">
        <v>269</v>
      </c>
      <c r="C11373" s="24" t="str">
        <f t="shared" si="177"/>
        <v>renas269</v>
      </c>
      <c r="D11373" s="281">
        <v>13934</v>
      </c>
      <c r="E11373" s="281">
        <v>5414</v>
      </c>
      <c r="F11373" s="281">
        <v>268307</v>
      </c>
      <c r="G11373" s="24">
        <v>100</v>
      </c>
      <c r="H11373" s="24">
        <v>0</v>
      </c>
      <c r="I11373" s="24">
        <v>0</v>
      </c>
      <c r="J11373" s="282">
        <v>15</v>
      </c>
      <c r="K11373" s="282">
        <v>0</v>
      </c>
    </row>
    <row r="11374" spans="1:11" x14ac:dyDescent="0.3">
      <c r="A11374" s="281" t="s">
        <v>2171</v>
      </c>
      <c r="B11374" s="281">
        <v>270</v>
      </c>
      <c r="C11374" s="24" t="str">
        <f t="shared" si="177"/>
        <v>renas270</v>
      </c>
      <c r="D11374" s="281">
        <v>14076</v>
      </c>
      <c r="E11374" s="281">
        <v>5469</v>
      </c>
      <c r="F11374" s="281">
        <v>271272</v>
      </c>
      <c r="G11374" s="24">
        <v>100</v>
      </c>
      <c r="H11374" s="24">
        <v>0</v>
      </c>
      <c r="I11374" s="24">
        <v>0</v>
      </c>
      <c r="J11374" s="282">
        <v>15</v>
      </c>
      <c r="K11374" s="282">
        <v>0</v>
      </c>
    </row>
    <row r="11375" spans="1:11" x14ac:dyDescent="0.3">
      <c r="A11375" s="281" t="s">
        <v>2171</v>
      </c>
      <c r="B11375" s="281">
        <v>271</v>
      </c>
      <c r="C11375" s="24" t="str">
        <f t="shared" si="177"/>
        <v>renas271</v>
      </c>
      <c r="D11375" s="281">
        <v>14218</v>
      </c>
      <c r="E11375" s="281">
        <v>5525</v>
      </c>
      <c r="F11375" s="281">
        <v>274769</v>
      </c>
      <c r="G11375" s="24">
        <v>100</v>
      </c>
      <c r="H11375" s="24">
        <v>0</v>
      </c>
      <c r="I11375" s="24">
        <v>0</v>
      </c>
      <c r="J11375" s="282">
        <v>15</v>
      </c>
      <c r="K11375" s="282">
        <v>0</v>
      </c>
    </row>
    <row r="11376" spans="1:11" x14ac:dyDescent="0.3">
      <c r="A11376" s="281" t="s">
        <v>2171</v>
      </c>
      <c r="B11376" s="281">
        <v>272</v>
      </c>
      <c r="C11376" s="24" t="str">
        <f t="shared" si="177"/>
        <v>renas272</v>
      </c>
      <c r="D11376" s="281">
        <v>14363</v>
      </c>
      <c r="E11376" s="281">
        <v>5581</v>
      </c>
      <c r="F11376" s="281">
        <v>277802</v>
      </c>
      <c r="G11376" s="24">
        <v>100</v>
      </c>
      <c r="H11376" s="24">
        <v>0</v>
      </c>
      <c r="I11376" s="24">
        <v>0</v>
      </c>
      <c r="J11376" s="282">
        <v>15</v>
      </c>
      <c r="K11376" s="282">
        <v>0</v>
      </c>
    </row>
    <row r="11377" spans="1:11" x14ac:dyDescent="0.3">
      <c r="A11377" s="281" t="s">
        <v>2171</v>
      </c>
      <c r="B11377" s="281">
        <v>273</v>
      </c>
      <c r="C11377" s="24" t="str">
        <f t="shared" si="177"/>
        <v>renas273</v>
      </c>
      <c r="D11377" s="281">
        <v>14508</v>
      </c>
      <c r="E11377" s="281">
        <v>5637</v>
      </c>
      <c r="F11377" s="281">
        <v>281637</v>
      </c>
      <c r="G11377" s="24">
        <v>100</v>
      </c>
      <c r="H11377" s="24">
        <v>0</v>
      </c>
      <c r="I11377" s="24">
        <v>0</v>
      </c>
      <c r="J11377" s="282">
        <v>15</v>
      </c>
      <c r="K11377" s="282">
        <v>0</v>
      </c>
    </row>
    <row r="11378" spans="1:11" x14ac:dyDescent="0.3">
      <c r="A11378" s="281" t="s">
        <v>2171</v>
      </c>
      <c r="B11378" s="281">
        <v>274</v>
      </c>
      <c r="C11378" s="24" t="str">
        <f t="shared" si="177"/>
        <v>renas274</v>
      </c>
      <c r="D11378" s="281">
        <v>14655</v>
      </c>
      <c r="E11378" s="281">
        <v>5694</v>
      </c>
      <c r="F11378" s="281">
        <v>284743</v>
      </c>
      <c r="G11378" s="24">
        <v>100</v>
      </c>
      <c r="H11378" s="24">
        <v>0</v>
      </c>
      <c r="I11378" s="24">
        <v>0</v>
      </c>
      <c r="J11378" s="282">
        <v>15</v>
      </c>
      <c r="K11378" s="282">
        <v>0</v>
      </c>
    </row>
    <row r="11379" spans="1:11" x14ac:dyDescent="0.3">
      <c r="A11379" s="281" t="s">
        <v>2171</v>
      </c>
      <c r="B11379" s="281">
        <v>275</v>
      </c>
      <c r="C11379" s="24" t="str">
        <f t="shared" si="177"/>
        <v>renas275</v>
      </c>
      <c r="D11379" s="281">
        <v>14804</v>
      </c>
      <c r="E11379" s="281">
        <v>5752</v>
      </c>
      <c r="F11379" s="281">
        <v>288670</v>
      </c>
      <c r="G11379" s="24">
        <v>100</v>
      </c>
      <c r="H11379" s="24">
        <v>0</v>
      </c>
      <c r="I11379" s="24">
        <v>0</v>
      </c>
      <c r="J11379" s="282">
        <v>15</v>
      </c>
      <c r="K11379" s="282">
        <v>0</v>
      </c>
    </row>
    <row r="11380" spans="1:11" x14ac:dyDescent="0.3">
      <c r="A11380" s="281" t="s">
        <v>2171</v>
      </c>
      <c r="B11380" s="281">
        <v>276</v>
      </c>
      <c r="C11380" s="24" t="str">
        <f t="shared" si="177"/>
        <v>renas276</v>
      </c>
      <c r="D11380" s="281">
        <v>14954</v>
      </c>
      <c r="E11380" s="281">
        <v>5810</v>
      </c>
      <c r="F11380" s="281">
        <v>291850</v>
      </c>
      <c r="G11380" s="24">
        <v>100</v>
      </c>
      <c r="H11380" s="24">
        <v>0</v>
      </c>
      <c r="I11380" s="24">
        <v>0</v>
      </c>
      <c r="J11380" s="282">
        <v>15</v>
      </c>
      <c r="K11380" s="282">
        <v>0</v>
      </c>
    </row>
    <row r="11381" spans="1:11" x14ac:dyDescent="0.3">
      <c r="A11381" s="281" t="s">
        <v>2171</v>
      </c>
      <c r="B11381" s="281">
        <v>277</v>
      </c>
      <c r="C11381" s="24" t="str">
        <f t="shared" si="177"/>
        <v>renas277</v>
      </c>
      <c r="D11381" s="281">
        <v>15105</v>
      </c>
      <c r="E11381" s="281">
        <v>5869</v>
      </c>
      <c r="F11381" s="281">
        <v>295872</v>
      </c>
      <c r="G11381" s="24">
        <v>100</v>
      </c>
      <c r="H11381" s="24">
        <v>0</v>
      </c>
      <c r="I11381" s="24">
        <v>0</v>
      </c>
      <c r="J11381" s="282">
        <v>15</v>
      </c>
      <c r="K11381" s="282">
        <v>0</v>
      </c>
    </row>
    <row r="11382" spans="1:11" x14ac:dyDescent="0.3">
      <c r="A11382" s="281" t="s">
        <v>2171</v>
      </c>
      <c r="B11382" s="281">
        <v>278</v>
      </c>
      <c r="C11382" s="24" t="str">
        <f t="shared" si="177"/>
        <v>renas278</v>
      </c>
      <c r="D11382" s="281">
        <v>15258</v>
      </c>
      <c r="E11382" s="281">
        <v>5928</v>
      </c>
      <c r="F11382" s="281">
        <v>299127</v>
      </c>
      <c r="G11382" s="24">
        <v>100</v>
      </c>
      <c r="H11382" s="24">
        <v>0</v>
      </c>
      <c r="I11382" s="24">
        <v>0</v>
      </c>
      <c r="J11382" s="282">
        <v>15</v>
      </c>
      <c r="K11382" s="282">
        <v>0</v>
      </c>
    </row>
    <row r="11383" spans="1:11" x14ac:dyDescent="0.3">
      <c r="A11383" s="281" t="s">
        <v>2171</v>
      </c>
      <c r="B11383" s="281">
        <v>279</v>
      </c>
      <c r="C11383" s="24" t="str">
        <f t="shared" si="177"/>
        <v>renas279</v>
      </c>
      <c r="D11383" s="281">
        <v>15412</v>
      </c>
      <c r="E11383" s="281">
        <v>5988</v>
      </c>
      <c r="F11383" s="281">
        <v>302969</v>
      </c>
      <c r="G11383" s="24">
        <v>100</v>
      </c>
      <c r="H11383" s="24">
        <v>0</v>
      </c>
      <c r="I11383" s="24">
        <v>0</v>
      </c>
      <c r="J11383" s="282">
        <v>15</v>
      </c>
      <c r="K11383" s="282">
        <v>0</v>
      </c>
    </row>
    <row r="11384" spans="1:11" x14ac:dyDescent="0.3">
      <c r="A11384" s="281" t="s">
        <v>2171</v>
      </c>
      <c r="B11384" s="281">
        <v>280</v>
      </c>
      <c r="C11384" s="24" t="str">
        <f t="shared" si="177"/>
        <v>renas280</v>
      </c>
      <c r="D11384" s="281">
        <v>15568</v>
      </c>
      <c r="E11384" s="281">
        <v>6049</v>
      </c>
      <c r="F11384" s="281">
        <v>306299</v>
      </c>
      <c r="G11384" s="24">
        <v>100</v>
      </c>
      <c r="H11384" s="24">
        <v>0</v>
      </c>
      <c r="I11384" s="24">
        <v>0</v>
      </c>
      <c r="J11384" s="282">
        <v>15</v>
      </c>
      <c r="K11384" s="282">
        <v>0</v>
      </c>
    </row>
    <row r="11385" spans="1:11" x14ac:dyDescent="0.3">
      <c r="A11385" s="281" t="s">
        <v>2171</v>
      </c>
      <c r="B11385" s="281">
        <v>281</v>
      </c>
      <c r="C11385" s="24" t="str">
        <f t="shared" si="177"/>
        <v>renas281</v>
      </c>
      <c r="D11385" s="281">
        <v>16970</v>
      </c>
      <c r="E11385" s="281">
        <v>6594</v>
      </c>
      <c r="F11385" s="281">
        <v>338793</v>
      </c>
      <c r="G11385" s="24">
        <v>100</v>
      </c>
      <c r="H11385" s="24">
        <v>0</v>
      </c>
      <c r="I11385" s="24">
        <v>0</v>
      </c>
      <c r="J11385" s="282">
        <v>15</v>
      </c>
      <c r="K11385" s="282">
        <v>0</v>
      </c>
    </row>
    <row r="11386" spans="1:11" x14ac:dyDescent="0.3">
      <c r="A11386" s="281" t="s">
        <v>2171</v>
      </c>
      <c r="B11386" s="281">
        <v>282</v>
      </c>
      <c r="C11386" s="24" t="str">
        <f t="shared" si="177"/>
        <v>renas282</v>
      </c>
      <c r="D11386" s="281">
        <v>17142</v>
      </c>
      <c r="E11386" s="281">
        <v>6660</v>
      </c>
      <c r="F11386" s="281">
        <v>342721</v>
      </c>
      <c r="G11386" s="24">
        <v>100</v>
      </c>
      <c r="H11386" s="24">
        <v>0</v>
      </c>
      <c r="I11386" s="24">
        <v>0</v>
      </c>
      <c r="J11386" s="282">
        <v>15</v>
      </c>
      <c r="K11386" s="282">
        <v>0</v>
      </c>
    </row>
    <row r="11387" spans="1:11" x14ac:dyDescent="0.3">
      <c r="A11387" s="281" t="s">
        <v>2171</v>
      </c>
      <c r="B11387" s="281">
        <v>283</v>
      </c>
      <c r="C11387" s="24" t="str">
        <f t="shared" si="177"/>
        <v>renas283</v>
      </c>
      <c r="D11387" s="281">
        <v>17315</v>
      </c>
      <c r="E11387" s="281">
        <v>6728</v>
      </c>
      <c r="F11387" s="281">
        <v>347631</v>
      </c>
      <c r="G11387" s="24">
        <v>100</v>
      </c>
      <c r="H11387" s="24">
        <v>0</v>
      </c>
      <c r="I11387" s="24">
        <v>0</v>
      </c>
      <c r="J11387" s="282">
        <v>15</v>
      </c>
      <c r="K11387" s="282">
        <v>0</v>
      </c>
    </row>
    <row r="11388" spans="1:11" x14ac:dyDescent="0.3">
      <c r="A11388" s="281" t="s">
        <v>2171</v>
      </c>
      <c r="B11388" s="281">
        <v>284</v>
      </c>
      <c r="C11388" s="24" t="str">
        <f t="shared" si="177"/>
        <v>renas284</v>
      </c>
      <c r="D11388" s="281">
        <v>17489</v>
      </c>
      <c r="E11388" s="281">
        <v>6796</v>
      </c>
      <c r="F11388" s="281">
        <v>351763</v>
      </c>
      <c r="G11388" s="24">
        <v>100</v>
      </c>
      <c r="H11388" s="24">
        <v>0</v>
      </c>
      <c r="I11388" s="24">
        <v>0</v>
      </c>
      <c r="J11388" s="282">
        <v>15</v>
      </c>
      <c r="K11388" s="282">
        <v>0</v>
      </c>
    </row>
    <row r="11389" spans="1:11" x14ac:dyDescent="0.3">
      <c r="A11389" s="281" t="s">
        <v>2171</v>
      </c>
      <c r="B11389" s="281">
        <v>285</v>
      </c>
      <c r="C11389" s="24" t="str">
        <f t="shared" si="177"/>
        <v>renas285</v>
      </c>
      <c r="D11389" s="281">
        <v>17665</v>
      </c>
      <c r="E11389" s="281">
        <v>6864</v>
      </c>
      <c r="F11389" s="281">
        <v>356796</v>
      </c>
      <c r="G11389" s="24">
        <v>100</v>
      </c>
      <c r="H11389" s="24">
        <v>0</v>
      </c>
      <c r="I11389" s="24">
        <v>0</v>
      </c>
      <c r="J11389" s="282">
        <v>15</v>
      </c>
      <c r="K11389" s="282">
        <v>0</v>
      </c>
    </row>
    <row r="11390" spans="1:11" x14ac:dyDescent="0.3">
      <c r="A11390" s="281" t="s">
        <v>2171</v>
      </c>
      <c r="B11390" s="281">
        <v>286</v>
      </c>
      <c r="C11390" s="24" t="str">
        <f t="shared" si="177"/>
        <v>renas286</v>
      </c>
      <c r="D11390" s="281">
        <v>17843</v>
      </c>
      <c r="E11390" s="281">
        <v>6933</v>
      </c>
      <c r="F11390" s="281">
        <v>361034</v>
      </c>
      <c r="G11390" s="24">
        <v>100</v>
      </c>
      <c r="H11390" s="24">
        <v>0</v>
      </c>
      <c r="I11390" s="24">
        <v>0</v>
      </c>
      <c r="J11390" s="282">
        <v>15</v>
      </c>
      <c r="K11390" s="282">
        <v>0</v>
      </c>
    </row>
    <row r="11391" spans="1:11" x14ac:dyDescent="0.3">
      <c r="A11391" s="281" t="s">
        <v>2171</v>
      </c>
      <c r="B11391" s="281">
        <v>287</v>
      </c>
      <c r="C11391" s="24" t="str">
        <f t="shared" si="177"/>
        <v>renas287</v>
      </c>
      <c r="D11391" s="281">
        <v>18023</v>
      </c>
      <c r="E11391" s="281">
        <v>7003</v>
      </c>
      <c r="F11391" s="281">
        <v>365864</v>
      </c>
      <c r="G11391" s="24">
        <v>100</v>
      </c>
      <c r="H11391" s="24">
        <v>0</v>
      </c>
      <c r="I11391" s="24">
        <v>0</v>
      </c>
      <c r="J11391" s="282">
        <v>15</v>
      </c>
      <c r="K11391" s="282">
        <v>0</v>
      </c>
    </row>
    <row r="11392" spans="1:11" x14ac:dyDescent="0.3">
      <c r="A11392" s="281" t="s">
        <v>2171</v>
      </c>
      <c r="B11392" s="281">
        <v>288</v>
      </c>
      <c r="C11392" s="24" t="str">
        <f t="shared" si="177"/>
        <v>renas288</v>
      </c>
      <c r="D11392" s="281">
        <v>18204</v>
      </c>
      <c r="E11392" s="281">
        <v>7073</v>
      </c>
      <c r="F11392" s="281">
        <v>370093</v>
      </c>
      <c r="G11392" s="24">
        <v>100</v>
      </c>
      <c r="H11392" s="24">
        <v>0</v>
      </c>
      <c r="I11392" s="24">
        <v>0</v>
      </c>
      <c r="J11392" s="282">
        <v>15</v>
      </c>
      <c r="K11392" s="282">
        <v>0</v>
      </c>
    </row>
    <row r="11393" spans="1:11" x14ac:dyDescent="0.3">
      <c r="A11393" s="281" t="s">
        <v>2171</v>
      </c>
      <c r="B11393" s="281">
        <v>289</v>
      </c>
      <c r="C11393" s="24" t="str">
        <f t="shared" si="177"/>
        <v>renas289</v>
      </c>
      <c r="D11393" s="281">
        <v>18387</v>
      </c>
      <c r="E11393" s="281">
        <v>7145</v>
      </c>
      <c r="F11393" s="281">
        <v>374482</v>
      </c>
      <c r="G11393" s="24">
        <v>100</v>
      </c>
      <c r="H11393" s="24">
        <v>0</v>
      </c>
      <c r="I11393" s="24">
        <v>0</v>
      </c>
      <c r="J11393" s="282">
        <v>15</v>
      </c>
      <c r="K11393" s="282">
        <v>0</v>
      </c>
    </row>
    <row r="11394" spans="1:11" x14ac:dyDescent="0.3">
      <c r="A11394" s="281" t="s">
        <v>2171</v>
      </c>
      <c r="B11394" s="281">
        <v>290</v>
      </c>
      <c r="C11394" s="24" t="str">
        <f t="shared" si="177"/>
        <v>renas290</v>
      </c>
      <c r="D11394" s="281">
        <v>18572</v>
      </c>
      <c r="E11394" s="281">
        <v>7216</v>
      </c>
      <c r="F11394" s="281">
        <v>378806</v>
      </c>
      <c r="G11394" s="24">
        <v>100</v>
      </c>
      <c r="H11394" s="24">
        <v>0</v>
      </c>
      <c r="I11394" s="24">
        <v>0</v>
      </c>
      <c r="J11394" s="282">
        <v>15</v>
      </c>
      <c r="K11394" s="282">
        <v>0</v>
      </c>
    </row>
    <row r="11395" spans="1:11" x14ac:dyDescent="0.3">
      <c r="A11395" s="281" t="s">
        <v>2171</v>
      </c>
      <c r="B11395" s="281">
        <v>291</v>
      </c>
      <c r="C11395" s="24" t="str">
        <f t="shared" si="177"/>
        <v>renas291</v>
      </c>
      <c r="D11395" s="281">
        <v>18759</v>
      </c>
      <c r="E11395" s="281">
        <v>7289</v>
      </c>
      <c r="F11395" s="281">
        <v>383178</v>
      </c>
      <c r="G11395" s="24">
        <v>100</v>
      </c>
      <c r="H11395" s="24">
        <v>0</v>
      </c>
      <c r="I11395" s="24">
        <v>0</v>
      </c>
      <c r="J11395" s="282">
        <v>15</v>
      </c>
      <c r="K11395" s="282">
        <v>0</v>
      </c>
    </row>
    <row r="11396" spans="1:11" x14ac:dyDescent="0.3">
      <c r="A11396" s="281" t="s">
        <v>2171</v>
      </c>
      <c r="B11396" s="281">
        <v>292</v>
      </c>
      <c r="C11396" s="24" t="str">
        <f t="shared" si="177"/>
        <v>renas292</v>
      </c>
      <c r="D11396" s="281">
        <v>18947</v>
      </c>
      <c r="E11396" s="281">
        <v>7362</v>
      </c>
      <c r="F11396" s="281">
        <v>387716</v>
      </c>
      <c r="G11396" s="24">
        <v>100</v>
      </c>
      <c r="H11396" s="24">
        <v>0</v>
      </c>
      <c r="I11396" s="24">
        <v>0</v>
      </c>
      <c r="J11396" s="282">
        <v>15</v>
      </c>
      <c r="K11396" s="282">
        <v>0</v>
      </c>
    </row>
    <row r="11397" spans="1:11" x14ac:dyDescent="0.3">
      <c r="A11397" s="281" t="s">
        <v>2171</v>
      </c>
      <c r="B11397" s="281">
        <v>293</v>
      </c>
      <c r="C11397" s="24" t="str">
        <f t="shared" si="177"/>
        <v>renas293</v>
      </c>
      <c r="D11397" s="281">
        <v>19137</v>
      </c>
      <c r="E11397" s="281">
        <v>7436</v>
      </c>
      <c r="F11397" s="281">
        <v>392186</v>
      </c>
      <c r="G11397" s="24">
        <v>100</v>
      </c>
      <c r="H11397" s="24">
        <v>0</v>
      </c>
      <c r="I11397" s="24">
        <v>0</v>
      </c>
      <c r="J11397" s="282">
        <v>15</v>
      </c>
      <c r="K11397" s="282">
        <v>0</v>
      </c>
    </row>
    <row r="11398" spans="1:11" x14ac:dyDescent="0.3">
      <c r="A11398" s="281" t="s">
        <v>2171</v>
      </c>
      <c r="B11398" s="281">
        <v>294</v>
      </c>
      <c r="C11398" s="24" t="str">
        <f t="shared" ref="C11398:C11461" si="178">A11398&amp;B11398</f>
        <v>renas294</v>
      </c>
      <c r="D11398" s="281">
        <v>19329</v>
      </c>
      <c r="E11398" s="281">
        <v>7510</v>
      </c>
      <c r="F11398" s="281">
        <v>396706</v>
      </c>
      <c r="G11398" s="24">
        <v>100</v>
      </c>
      <c r="H11398" s="24">
        <v>0</v>
      </c>
      <c r="I11398" s="24">
        <v>0</v>
      </c>
      <c r="J11398" s="282">
        <v>15</v>
      </c>
      <c r="K11398" s="282">
        <v>0</v>
      </c>
    </row>
    <row r="11399" spans="1:11" x14ac:dyDescent="0.3">
      <c r="A11399" s="281" t="s">
        <v>2171</v>
      </c>
      <c r="B11399" s="281">
        <v>295</v>
      </c>
      <c r="C11399" s="24" t="str">
        <f t="shared" si="178"/>
        <v>renas295</v>
      </c>
      <c r="D11399" s="281">
        <v>19523</v>
      </c>
      <c r="E11399" s="281">
        <v>7586</v>
      </c>
      <c r="F11399" s="281">
        <v>401398</v>
      </c>
      <c r="G11399" s="24">
        <v>100</v>
      </c>
      <c r="H11399" s="24">
        <v>0</v>
      </c>
      <c r="I11399" s="24">
        <v>0</v>
      </c>
      <c r="J11399" s="282">
        <v>15</v>
      </c>
      <c r="K11399" s="282">
        <v>0</v>
      </c>
    </row>
    <row r="11400" spans="1:11" x14ac:dyDescent="0.3">
      <c r="A11400" s="281" t="s">
        <v>2171</v>
      </c>
      <c r="B11400" s="281">
        <v>296</v>
      </c>
      <c r="C11400" s="24" t="str">
        <f t="shared" si="178"/>
        <v>renas296</v>
      </c>
      <c r="D11400" s="281">
        <v>19719</v>
      </c>
      <c r="E11400" s="281">
        <v>7662</v>
      </c>
      <c r="F11400" s="281">
        <v>406019</v>
      </c>
      <c r="G11400" s="24">
        <v>100</v>
      </c>
      <c r="H11400" s="24">
        <v>0</v>
      </c>
      <c r="I11400" s="24">
        <v>0</v>
      </c>
      <c r="J11400" s="282">
        <v>15</v>
      </c>
      <c r="K11400" s="282">
        <v>0</v>
      </c>
    </row>
    <row r="11401" spans="1:11" x14ac:dyDescent="0.3">
      <c r="A11401" s="281" t="s">
        <v>2171</v>
      </c>
      <c r="B11401" s="281">
        <v>297</v>
      </c>
      <c r="C11401" s="24" t="str">
        <f t="shared" si="178"/>
        <v>renas297</v>
      </c>
      <c r="D11401" s="281">
        <v>19916</v>
      </c>
      <c r="E11401" s="281">
        <v>7739</v>
      </c>
      <c r="F11401" s="281">
        <v>410441</v>
      </c>
      <c r="G11401" s="24">
        <v>100</v>
      </c>
      <c r="H11401" s="24">
        <v>0</v>
      </c>
      <c r="I11401" s="24">
        <v>0</v>
      </c>
      <c r="J11401" s="282">
        <v>15</v>
      </c>
      <c r="K11401" s="282">
        <v>0</v>
      </c>
    </row>
    <row r="11402" spans="1:11" x14ac:dyDescent="0.3">
      <c r="A11402" s="281" t="s">
        <v>2171</v>
      </c>
      <c r="B11402" s="281">
        <v>298</v>
      </c>
      <c r="C11402" s="24" t="str">
        <f t="shared" si="178"/>
        <v>renas298</v>
      </c>
      <c r="D11402" s="281">
        <v>20116</v>
      </c>
      <c r="E11402" s="281">
        <v>7816</v>
      </c>
      <c r="F11402" s="281">
        <v>414909</v>
      </c>
      <c r="G11402" s="24">
        <v>100</v>
      </c>
      <c r="H11402" s="24">
        <v>0</v>
      </c>
      <c r="I11402" s="24">
        <v>0</v>
      </c>
      <c r="J11402" s="282">
        <v>15</v>
      </c>
      <c r="K11402" s="282">
        <v>0</v>
      </c>
    </row>
    <row r="11403" spans="1:11" x14ac:dyDescent="0.3">
      <c r="A11403" s="281" t="s">
        <v>2171</v>
      </c>
      <c r="B11403" s="281">
        <v>299</v>
      </c>
      <c r="C11403" s="24" t="str">
        <f t="shared" si="178"/>
        <v>renas299</v>
      </c>
      <c r="D11403" s="281">
        <v>20317</v>
      </c>
      <c r="E11403" s="281">
        <v>7894</v>
      </c>
      <c r="F11403" s="281">
        <v>419422</v>
      </c>
      <c r="G11403" s="24">
        <v>100</v>
      </c>
      <c r="H11403" s="24">
        <v>0</v>
      </c>
      <c r="I11403" s="24">
        <v>0</v>
      </c>
      <c r="J11403" s="282">
        <v>15</v>
      </c>
      <c r="K11403" s="282">
        <v>0</v>
      </c>
    </row>
    <row r="11404" spans="1:11" x14ac:dyDescent="0.3">
      <c r="A11404" s="281" t="s">
        <v>2171</v>
      </c>
      <c r="B11404" s="281">
        <v>300</v>
      </c>
      <c r="C11404" s="24" t="str">
        <f t="shared" si="178"/>
        <v>renas300</v>
      </c>
      <c r="D11404" s="281">
        <v>20520</v>
      </c>
      <c r="E11404" s="281">
        <v>7973</v>
      </c>
      <c r="F11404" s="281">
        <v>423982</v>
      </c>
      <c r="G11404" s="24">
        <v>100</v>
      </c>
      <c r="H11404" s="24">
        <v>0</v>
      </c>
      <c r="I11404" s="24">
        <v>0</v>
      </c>
      <c r="J11404" s="282">
        <v>15</v>
      </c>
      <c r="K11404" s="282">
        <v>0</v>
      </c>
    </row>
    <row r="11405" spans="1:11" x14ac:dyDescent="0.3">
      <c r="A11405" s="283" t="s">
        <v>2158</v>
      </c>
      <c r="B11405" s="283">
        <v>1</v>
      </c>
      <c r="C11405" s="24" t="str">
        <f t="shared" si="178"/>
        <v>patricia1</v>
      </c>
      <c r="D11405" s="283">
        <v>181</v>
      </c>
      <c r="E11405" s="283">
        <v>70</v>
      </c>
      <c r="F11405" s="283">
        <v>1278</v>
      </c>
      <c r="G11405" s="24">
        <v>100</v>
      </c>
      <c r="H11405" s="24">
        <v>0</v>
      </c>
      <c r="I11405" s="24">
        <v>0</v>
      </c>
      <c r="J11405" s="282">
        <v>15</v>
      </c>
      <c r="K11405" s="282">
        <v>0</v>
      </c>
    </row>
    <row r="11406" spans="1:11" x14ac:dyDescent="0.3">
      <c r="A11406" s="283" t="s">
        <v>2158</v>
      </c>
      <c r="B11406" s="283">
        <v>2</v>
      </c>
      <c r="C11406" s="24" t="str">
        <f t="shared" si="178"/>
        <v>patricia2</v>
      </c>
      <c r="D11406" s="283">
        <v>183</v>
      </c>
      <c r="E11406" s="283">
        <v>71</v>
      </c>
      <c r="F11406" s="283">
        <v>1294</v>
      </c>
      <c r="G11406" s="24">
        <v>100</v>
      </c>
      <c r="H11406" s="24">
        <v>0</v>
      </c>
      <c r="I11406" s="24">
        <v>0</v>
      </c>
      <c r="J11406" s="282">
        <v>15</v>
      </c>
      <c r="K11406" s="282">
        <v>0</v>
      </c>
    </row>
    <row r="11407" spans="1:11" x14ac:dyDescent="0.3">
      <c r="A11407" s="283" t="s">
        <v>2158</v>
      </c>
      <c r="B11407" s="283">
        <v>3</v>
      </c>
      <c r="C11407" s="24" t="str">
        <f t="shared" si="178"/>
        <v>patricia3</v>
      </c>
      <c r="D11407" s="283">
        <v>186</v>
      </c>
      <c r="E11407" s="283">
        <v>72</v>
      </c>
      <c r="F11407" s="283">
        <v>1313</v>
      </c>
      <c r="G11407" s="24">
        <v>100</v>
      </c>
      <c r="H11407" s="24">
        <v>0</v>
      </c>
      <c r="I11407" s="24">
        <v>0</v>
      </c>
      <c r="J11407" s="282">
        <v>15</v>
      </c>
      <c r="K11407" s="282">
        <v>0</v>
      </c>
    </row>
    <row r="11408" spans="1:11" x14ac:dyDescent="0.3">
      <c r="A11408" s="283" t="s">
        <v>2158</v>
      </c>
      <c r="B11408" s="283">
        <v>4</v>
      </c>
      <c r="C11408" s="24" t="str">
        <f t="shared" si="178"/>
        <v>patricia4</v>
      </c>
      <c r="D11408" s="283">
        <v>188</v>
      </c>
      <c r="E11408" s="283">
        <v>73</v>
      </c>
      <c r="F11408" s="283">
        <v>1336</v>
      </c>
      <c r="G11408" s="24">
        <v>100</v>
      </c>
      <c r="H11408" s="24">
        <v>0</v>
      </c>
      <c r="I11408" s="24">
        <v>0</v>
      </c>
      <c r="J11408" s="282">
        <v>15</v>
      </c>
      <c r="K11408" s="282">
        <v>0</v>
      </c>
    </row>
    <row r="11409" spans="1:11" x14ac:dyDescent="0.3">
      <c r="A11409" s="283" t="s">
        <v>2158</v>
      </c>
      <c r="B11409" s="283">
        <v>5</v>
      </c>
      <c r="C11409" s="24" t="str">
        <f t="shared" si="178"/>
        <v>patricia5</v>
      </c>
      <c r="D11409" s="283">
        <v>191</v>
      </c>
      <c r="E11409" s="283">
        <v>74</v>
      </c>
      <c r="F11409" s="283">
        <v>1363</v>
      </c>
      <c r="G11409" s="24">
        <v>100</v>
      </c>
      <c r="H11409" s="24">
        <v>0</v>
      </c>
      <c r="I11409" s="24">
        <v>0</v>
      </c>
      <c r="J11409" s="282">
        <v>15</v>
      </c>
      <c r="K11409" s="282">
        <v>0</v>
      </c>
    </row>
    <row r="11410" spans="1:11" x14ac:dyDescent="0.3">
      <c r="A11410" s="283" t="s">
        <v>2158</v>
      </c>
      <c r="B11410" s="283">
        <v>6</v>
      </c>
      <c r="C11410" s="24" t="str">
        <f t="shared" si="178"/>
        <v>patricia6</v>
      </c>
      <c r="D11410" s="283">
        <v>194</v>
      </c>
      <c r="E11410" s="283">
        <v>75</v>
      </c>
      <c r="F11410" s="283">
        <v>1393</v>
      </c>
      <c r="G11410" s="24">
        <v>100</v>
      </c>
      <c r="H11410" s="24">
        <v>0</v>
      </c>
      <c r="I11410" s="24">
        <v>0</v>
      </c>
      <c r="J11410" s="282">
        <v>15</v>
      </c>
      <c r="K11410" s="282">
        <v>0</v>
      </c>
    </row>
    <row r="11411" spans="1:11" x14ac:dyDescent="0.3">
      <c r="A11411" s="283" t="s">
        <v>2158</v>
      </c>
      <c r="B11411" s="283">
        <v>7</v>
      </c>
      <c r="C11411" s="24" t="str">
        <f t="shared" si="178"/>
        <v>patricia7</v>
      </c>
      <c r="D11411" s="283">
        <v>196</v>
      </c>
      <c r="E11411" s="283">
        <v>76</v>
      </c>
      <c r="F11411" s="283">
        <v>1427</v>
      </c>
      <c r="G11411" s="24">
        <v>100</v>
      </c>
      <c r="H11411" s="24">
        <v>0</v>
      </c>
      <c r="I11411" s="24">
        <v>0</v>
      </c>
      <c r="J11411" s="282">
        <v>15</v>
      </c>
      <c r="K11411" s="282">
        <v>0</v>
      </c>
    </row>
    <row r="11412" spans="1:11" x14ac:dyDescent="0.3">
      <c r="A11412" s="283" t="s">
        <v>2158</v>
      </c>
      <c r="B11412" s="283">
        <v>8</v>
      </c>
      <c r="C11412" s="24" t="str">
        <f t="shared" si="178"/>
        <v>patricia8</v>
      </c>
      <c r="D11412" s="283">
        <v>199</v>
      </c>
      <c r="E11412" s="283">
        <v>77</v>
      </c>
      <c r="F11412" s="283">
        <v>1466</v>
      </c>
      <c r="G11412" s="24">
        <v>100</v>
      </c>
      <c r="H11412" s="24">
        <v>0</v>
      </c>
      <c r="I11412" s="24">
        <v>0</v>
      </c>
      <c r="J11412" s="282">
        <v>15</v>
      </c>
      <c r="K11412" s="282">
        <v>0</v>
      </c>
    </row>
    <row r="11413" spans="1:11" x14ac:dyDescent="0.3">
      <c r="A11413" s="283" t="s">
        <v>2158</v>
      </c>
      <c r="B11413" s="283">
        <v>9</v>
      </c>
      <c r="C11413" s="24" t="str">
        <f t="shared" si="178"/>
        <v>patricia9</v>
      </c>
      <c r="D11413" s="283">
        <v>202</v>
      </c>
      <c r="E11413" s="283">
        <v>78</v>
      </c>
      <c r="F11413" s="283">
        <v>1509</v>
      </c>
      <c r="G11413" s="24">
        <v>100</v>
      </c>
      <c r="H11413" s="24">
        <v>0</v>
      </c>
      <c r="I11413" s="24">
        <v>0</v>
      </c>
      <c r="J11413" s="282">
        <v>15</v>
      </c>
      <c r="K11413" s="282">
        <v>0</v>
      </c>
    </row>
    <row r="11414" spans="1:11" x14ac:dyDescent="0.3">
      <c r="A11414" s="283" t="s">
        <v>2158</v>
      </c>
      <c r="B11414" s="283">
        <v>10</v>
      </c>
      <c r="C11414" s="24" t="str">
        <f t="shared" si="178"/>
        <v>patricia10</v>
      </c>
      <c r="D11414" s="283">
        <v>204</v>
      </c>
      <c r="E11414" s="283">
        <v>79</v>
      </c>
      <c r="F11414" s="283">
        <v>1557</v>
      </c>
      <c r="G11414" s="24">
        <v>100</v>
      </c>
      <c r="H11414" s="24">
        <v>0</v>
      </c>
      <c r="I11414" s="24">
        <v>0</v>
      </c>
      <c r="J11414" s="282">
        <v>15</v>
      </c>
      <c r="K11414" s="282">
        <v>0</v>
      </c>
    </row>
    <row r="11415" spans="1:11" x14ac:dyDescent="0.3">
      <c r="A11415" s="283" t="s">
        <v>2158</v>
      </c>
      <c r="B11415" s="283">
        <v>11</v>
      </c>
      <c r="C11415" s="24" t="str">
        <f t="shared" si="178"/>
        <v>patricia11</v>
      </c>
      <c r="D11415" s="283">
        <v>223</v>
      </c>
      <c r="E11415" s="283">
        <v>86</v>
      </c>
      <c r="F11415" s="283">
        <v>1714</v>
      </c>
      <c r="G11415" s="24">
        <v>100</v>
      </c>
      <c r="H11415" s="24">
        <v>0</v>
      </c>
      <c r="I11415" s="24">
        <v>0</v>
      </c>
      <c r="J11415" s="282">
        <v>15</v>
      </c>
      <c r="K11415" s="282">
        <v>0</v>
      </c>
    </row>
    <row r="11416" spans="1:11" x14ac:dyDescent="0.3">
      <c r="A11416" s="283" t="s">
        <v>2158</v>
      </c>
      <c r="B11416" s="283">
        <v>12</v>
      </c>
      <c r="C11416" s="24" t="str">
        <f t="shared" si="178"/>
        <v>patricia12</v>
      </c>
      <c r="D11416" s="283">
        <v>226</v>
      </c>
      <c r="E11416" s="283">
        <v>87</v>
      </c>
      <c r="F11416" s="283">
        <v>1775</v>
      </c>
      <c r="G11416" s="24">
        <v>100</v>
      </c>
      <c r="H11416" s="24">
        <v>0</v>
      </c>
      <c r="I11416" s="24">
        <v>0</v>
      </c>
      <c r="J11416" s="282">
        <v>15</v>
      </c>
      <c r="K11416" s="282">
        <v>0</v>
      </c>
    </row>
    <row r="11417" spans="1:11" x14ac:dyDescent="0.3">
      <c r="A11417" s="283" t="s">
        <v>2158</v>
      </c>
      <c r="B11417" s="283">
        <v>13</v>
      </c>
      <c r="C11417" s="24" t="str">
        <f t="shared" si="178"/>
        <v>patricia13</v>
      </c>
      <c r="D11417" s="283">
        <v>229</v>
      </c>
      <c r="E11417" s="283">
        <v>88</v>
      </c>
      <c r="F11417" s="283">
        <v>1843</v>
      </c>
      <c r="G11417" s="24">
        <v>100</v>
      </c>
      <c r="H11417" s="24">
        <v>0</v>
      </c>
      <c r="I11417" s="24">
        <v>0</v>
      </c>
      <c r="J11417" s="282">
        <v>15</v>
      </c>
      <c r="K11417" s="282">
        <v>0</v>
      </c>
    </row>
    <row r="11418" spans="1:11" x14ac:dyDescent="0.3">
      <c r="A11418" s="283" t="s">
        <v>2158</v>
      </c>
      <c r="B11418" s="283">
        <v>14</v>
      </c>
      <c r="C11418" s="24" t="str">
        <f t="shared" si="178"/>
        <v>patricia14</v>
      </c>
      <c r="D11418" s="283">
        <v>232</v>
      </c>
      <c r="E11418" s="283">
        <v>90</v>
      </c>
      <c r="F11418" s="283">
        <v>1915</v>
      </c>
      <c r="G11418" s="24">
        <v>100</v>
      </c>
      <c r="H11418" s="24">
        <v>0</v>
      </c>
      <c r="I11418" s="24">
        <v>0</v>
      </c>
      <c r="J11418" s="282">
        <v>15</v>
      </c>
      <c r="K11418" s="282">
        <v>0</v>
      </c>
    </row>
    <row r="11419" spans="1:11" x14ac:dyDescent="0.3">
      <c r="A11419" s="283" t="s">
        <v>2158</v>
      </c>
      <c r="B11419" s="283">
        <v>15</v>
      </c>
      <c r="C11419" s="24" t="str">
        <f t="shared" si="178"/>
        <v>patricia15</v>
      </c>
      <c r="D11419" s="283">
        <v>235</v>
      </c>
      <c r="E11419" s="283">
        <v>91</v>
      </c>
      <c r="F11419" s="283">
        <v>1994</v>
      </c>
      <c r="G11419" s="24">
        <v>100</v>
      </c>
      <c r="H11419" s="24">
        <v>0</v>
      </c>
      <c r="I11419" s="24">
        <v>0</v>
      </c>
      <c r="J11419" s="282">
        <v>15</v>
      </c>
      <c r="K11419" s="282">
        <v>0</v>
      </c>
    </row>
    <row r="11420" spans="1:11" x14ac:dyDescent="0.3">
      <c r="A11420" s="283" t="s">
        <v>2158</v>
      </c>
      <c r="B11420" s="283">
        <v>16</v>
      </c>
      <c r="C11420" s="24" t="str">
        <f t="shared" si="178"/>
        <v>patricia16</v>
      </c>
      <c r="D11420" s="283">
        <v>238</v>
      </c>
      <c r="E11420" s="283">
        <v>92</v>
      </c>
      <c r="F11420" s="283">
        <v>2079</v>
      </c>
      <c r="G11420" s="24">
        <v>100</v>
      </c>
      <c r="H11420" s="24">
        <v>0</v>
      </c>
      <c r="I11420" s="24">
        <v>0</v>
      </c>
      <c r="J11420" s="282">
        <v>15</v>
      </c>
      <c r="K11420" s="282">
        <v>0</v>
      </c>
    </row>
    <row r="11421" spans="1:11" x14ac:dyDescent="0.3">
      <c r="A11421" s="283" t="s">
        <v>2158</v>
      </c>
      <c r="B11421" s="283">
        <v>17</v>
      </c>
      <c r="C11421" s="24" t="str">
        <f t="shared" si="178"/>
        <v>patricia17</v>
      </c>
      <c r="D11421" s="283">
        <v>241</v>
      </c>
      <c r="E11421" s="283">
        <v>93</v>
      </c>
      <c r="F11421" s="283">
        <v>2170</v>
      </c>
      <c r="G11421" s="24">
        <v>100</v>
      </c>
      <c r="H11421" s="24">
        <v>0</v>
      </c>
      <c r="I11421" s="24">
        <v>0</v>
      </c>
      <c r="J11421" s="282">
        <v>15</v>
      </c>
      <c r="K11421" s="282">
        <v>0</v>
      </c>
    </row>
    <row r="11422" spans="1:11" x14ac:dyDescent="0.3">
      <c r="A11422" s="283" t="s">
        <v>2158</v>
      </c>
      <c r="B11422" s="283">
        <v>18</v>
      </c>
      <c r="C11422" s="24" t="str">
        <f t="shared" si="178"/>
        <v>patricia18</v>
      </c>
      <c r="D11422" s="283">
        <v>245</v>
      </c>
      <c r="E11422" s="283">
        <v>94</v>
      </c>
      <c r="F11422" s="283">
        <v>2267</v>
      </c>
      <c r="G11422" s="24">
        <v>100</v>
      </c>
      <c r="H11422" s="24">
        <v>0</v>
      </c>
      <c r="I11422" s="24">
        <v>0</v>
      </c>
      <c r="J11422" s="282">
        <v>15</v>
      </c>
      <c r="K11422" s="282">
        <v>0</v>
      </c>
    </row>
    <row r="11423" spans="1:11" x14ac:dyDescent="0.3">
      <c r="A11423" s="283" t="s">
        <v>2158</v>
      </c>
      <c r="B11423" s="283">
        <v>19</v>
      </c>
      <c r="C11423" s="24" t="str">
        <f t="shared" si="178"/>
        <v>patricia19</v>
      </c>
      <c r="D11423" s="283">
        <v>248</v>
      </c>
      <c r="E11423" s="283">
        <v>96</v>
      </c>
      <c r="F11423" s="283">
        <v>2371</v>
      </c>
      <c r="G11423" s="24">
        <v>100</v>
      </c>
      <c r="H11423" s="24">
        <v>0</v>
      </c>
      <c r="I11423" s="24">
        <v>0</v>
      </c>
      <c r="J11423" s="282">
        <v>15</v>
      </c>
      <c r="K11423" s="282">
        <v>0</v>
      </c>
    </row>
    <row r="11424" spans="1:11" x14ac:dyDescent="0.3">
      <c r="A11424" s="283" t="s">
        <v>2158</v>
      </c>
      <c r="B11424" s="283">
        <v>20</v>
      </c>
      <c r="C11424" s="24" t="str">
        <f t="shared" si="178"/>
        <v>patricia20</v>
      </c>
      <c r="D11424" s="283">
        <v>251</v>
      </c>
      <c r="E11424" s="283">
        <v>97</v>
      </c>
      <c r="F11424" s="283">
        <v>2482</v>
      </c>
      <c r="G11424" s="24">
        <v>100</v>
      </c>
      <c r="H11424" s="24">
        <v>0</v>
      </c>
      <c r="I11424" s="24">
        <v>0</v>
      </c>
      <c r="J11424" s="282">
        <v>15</v>
      </c>
      <c r="K11424" s="282">
        <v>0</v>
      </c>
    </row>
    <row r="11425" spans="1:11" x14ac:dyDescent="0.3">
      <c r="A11425" s="283" t="s">
        <v>2158</v>
      </c>
      <c r="B11425" s="283">
        <v>21</v>
      </c>
      <c r="C11425" s="24" t="str">
        <f t="shared" si="178"/>
        <v>patricia21</v>
      </c>
      <c r="D11425" s="283">
        <v>274</v>
      </c>
      <c r="E11425" s="283">
        <v>106</v>
      </c>
      <c r="F11425" s="283">
        <v>2783</v>
      </c>
      <c r="G11425" s="24">
        <v>100</v>
      </c>
      <c r="H11425" s="24">
        <v>0</v>
      </c>
      <c r="I11425" s="24">
        <v>0</v>
      </c>
      <c r="J11425" s="282">
        <v>15</v>
      </c>
      <c r="K11425" s="282">
        <v>0</v>
      </c>
    </row>
    <row r="11426" spans="1:11" x14ac:dyDescent="0.3">
      <c r="A11426" s="283" t="s">
        <v>2158</v>
      </c>
      <c r="B11426" s="283">
        <v>22</v>
      </c>
      <c r="C11426" s="24" t="str">
        <f t="shared" si="178"/>
        <v>patricia22</v>
      </c>
      <c r="D11426" s="283">
        <v>278</v>
      </c>
      <c r="E11426" s="283">
        <v>107</v>
      </c>
      <c r="F11426" s="283">
        <v>2918</v>
      </c>
      <c r="G11426" s="24">
        <v>100</v>
      </c>
      <c r="H11426" s="24">
        <v>0</v>
      </c>
      <c r="I11426" s="24">
        <v>0</v>
      </c>
      <c r="J11426" s="282">
        <v>15</v>
      </c>
      <c r="K11426" s="282">
        <v>0</v>
      </c>
    </row>
    <row r="11427" spans="1:11" x14ac:dyDescent="0.3">
      <c r="A11427" s="283" t="s">
        <v>2158</v>
      </c>
      <c r="B11427" s="283">
        <v>23</v>
      </c>
      <c r="C11427" s="24" t="str">
        <f t="shared" si="178"/>
        <v>patricia23</v>
      </c>
      <c r="D11427" s="283">
        <v>281</v>
      </c>
      <c r="E11427" s="283">
        <v>108</v>
      </c>
      <c r="F11427" s="283">
        <v>3061</v>
      </c>
      <c r="G11427" s="24">
        <v>100</v>
      </c>
      <c r="H11427" s="24">
        <v>0</v>
      </c>
      <c r="I11427" s="24">
        <v>0</v>
      </c>
      <c r="J11427" s="282">
        <v>15</v>
      </c>
      <c r="K11427" s="282">
        <v>0</v>
      </c>
    </row>
    <row r="11428" spans="1:11" x14ac:dyDescent="0.3">
      <c r="A11428" s="283" t="s">
        <v>2158</v>
      </c>
      <c r="B11428" s="283">
        <v>24</v>
      </c>
      <c r="C11428" s="24" t="str">
        <f t="shared" si="178"/>
        <v>patricia24</v>
      </c>
      <c r="D11428" s="283">
        <v>285</v>
      </c>
      <c r="E11428" s="283">
        <v>110</v>
      </c>
      <c r="F11428" s="283">
        <v>3213</v>
      </c>
      <c r="G11428" s="24">
        <v>100</v>
      </c>
      <c r="H11428" s="24">
        <v>0</v>
      </c>
      <c r="I11428" s="24">
        <v>0</v>
      </c>
      <c r="J11428" s="282">
        <v>15</v>
      </c>
      <c r="K11428" s="282">
        <v>0</v>
      </c>
    </row>
    <row r="11429" spans="1:11" x14ac:dyDescent="0.3">
      <c r="A11429" s="283" t="s">
        <v>2158</v>
      </c>
      <c r="B11429" s="283">
        <v>25</v>
      </c>
      <c r="C11429" s="24" t="str">
        <f t="shared" si="178"/>
        <v>patricia25</v>
      </c>
      <c r="D11429" s="283">
        <v>289</v>
      </c>
      <c r="E11429" s="283">
        <v>111</v>
      </c>
      <c r="F11429" s="283">
        <v>3373</v>
      </c>
      <c r="G11429" s="24">
        <v>100</v>
      </c>
      <c r="H11429" s="24">
        <v>0</v>
      </c>
      <c r="I11429" s="24">
        <v>0</v>
      </c>
      <c r="J11429" s="282">
        <v>15</v>
      </c>
      <c r="K11429" s="282">
        <v>0</v>
      </c>
    </row>
    <row r="11430" spans="1:11" x14ac:dyDescent="0.3">
      <c r="A11430" s="283" t="s">
        <v>2158</v>
      </c>
      <c r="B11430" s="283">
        <v>26</v>
      </c>
      <c r="C11430" s="24" t="str">
        <f t="shared" si="178"/>
        <v>patricia26</v>
      </c>
      <c r="D11430" s="283">
        <v>292</v>
      </c>
      <c r="E11430" s="283">
        <v>113</v>
      </c>
      <c r="F11430" s="283">
        <v>3413</v>
      </c>
      <c r="G11430" s="24">
        <v>100</v>
      </c>
      <c r="H11430" s="24">
        <v>0</v>
      </c>
      <c r="I11430" s="24">
        <v>0</v>
      </c>
      <c r="J11430" s="282">
        <v>15</v>
      </c>
      <c r="K11430" s="282">
        <v>0</v>
      </c>
    </row>
    <row r="11431" spans="1:11" x14ac:dyDescent="0.3">
      <c r="A11431" s="283" t="s">
        <v>2158</v>
      </c>
      <c r="B11431" s="283">
        <v>27</v>
      </c>
      <c r="C11431" s="24" t="str">
        <f t="shared" si="178"/>
        <v>patricia27</v>
      </c>
      <c r="D11431" s="283">
        <v>296</v>
      </c>
      <c r="E11431" s="283">
        <v>114</v>
      </c>
      <c r="F11431" s="283">
        <v>3454</v>
      </c>
      <c r="G11431" s="24">
        <v>100</v>
      </c>
      <c r="H11431" s="24">
        <v>0</v>
      </c>
      <c r="I11431" s="24">
        <v>0</v>
      </c>
      <c r="J11431" s="282">
        <v>15</v>
      </c>
      <c r="K11431" s="282">
        <v>0</v>
      </c>
    </row>
    <row r="11432" spans="1:11" x14ac:dyDescent="0.3">
      <c r="A11432" s="283" t="s">
        <v>2158</v>
      </c>
      <c r="B11432" s="283">
        <v>28</v>
      </c>
      <c r="C11432" s="24" t="str">
        <f t="shared" si="178"/>
        <v>patricia28</v>
      </c>
      <c r="D11432" s="283">
        <v>300</v>
      </c>
      <c r="E11432" s="283">
        <v>116</v>
      </c>
      <c r="F11432" s="283">
        <v>3495</v>
      </c>
      <c r="G11432" s="24">
        <v>100</v>
      </c>
      <c r="H11432" s="24">
        <v>0</v>
      </c>
      <c r="I11432" s="24">
        <v>0</v>
      </c>
      <c r="J11432" s="282">
        <v>15</v>
      </c>
      <c r="K11432" s="282">
        <v>0</v>
      </c>
    </row>
    <row r="11433" spans="1:11" x14ac:dyDescent="0.3">
      <c r="A11433" s="283" t="s">
        <v>2158</v>
      </c>
      <c r="B11433" s="283">
        <v>29</v>
      </c>
      <c r="C11433" s="24" t="str">
        <f t="shared" si="178"/>
        <v>patricia29</v>
      </c>
      <c r="D11433" s="283">
        <v>303</v>
      </c>
      <c r="E11433" s="283">
        <v>117</v>
      </c>
      <c r="F11433" s="283">
        <v>3537</v>
      </c>
      <c r="G11433" s="24">
        <v>100</v>
      </c>
      <c r="H11433" s="24">
        <v>0</v>
      </c>
      <c r="I11433" s="24">
        <v>0</v>
      </c>
      <c r="J11433" s="282">
        <v>15</v>
      </c>
      <c r="K11433" s="282">
        <v>0</v>
      </c>
    </row>
    <row r="11434" spans="1:11" x14ac:dyDescent="0.3">
      <c r="A11434" s="283" t="s">
        <v>2158</v>
      </c>
      <c r="B11434" s="283">
        <v>30</v>
      </c>
      <c r="C11434" s="24" t="str">
        <f t="shared" si="178"/>
        <v>patricia30</v>
      </c>
      <c r="D11434" s="283">
        <v>307</v>
      </c>
      <c r="E11434" s="283">
        <v>118</v>
      </c>
      <c r="F11434" s="283">
        <v>3579</v>
      </c>
      <c r="G11434" s="24">
        <v>100</v>
      </c>
      <c r="H11434" s="24">
        <v>0</v>
      </c>
      <c r="I11434" s="24">
        <v>0</v>
      </c>
      <c r="J11434" s="282">
        <v>15</v>
      </c>
      <c r="K11434" s="282">
        <v>0</v>
      </c>
    </row>
    <row r="11435" spans="1:11" x14ac:dyDescent="0.3">
      <c r="A11435" s="283" t="s">
        <v>2158</v>
      </c>
      <c r="B11435" s="283">
        <v>31</v>
      </c>
      <c r="C11435" s="24" t="str">
        <f t="shared" si="178"/>
        <v>patricia31</v>
      </c>
      <c r="D11435" s="283">
        <v>336</v>
      </c>
      <c r="E11435" s="283">
        <v>130</v>
      </c>
      <c r="F11435" s="283">
        <v>3884</v>
      </c>
      <c r="G11435" s="24">
        <v>100</v>
      </c>
      <c r="H11435" s="24">
        <v>0</v>
      </c>
      <c r="I11435" s="24">
        <v>0</v>
      </c>
      <c r="J11435" s="282">
        <v>15</v>
      </c>
      <c r="K11435" s="282">
        <v>0</v>
      </c>
    </row>
    <row r="11436" spans="1:11" x14ac:dyDescent="0.3">
      <c r="A11436" s="283" t="s">
        <v>2158</v>
      </c>
      <c r="B11436" s="283">
        <v>32</v>
      </c>
      <c r="C11436" s="24" t="str">
        <f t="shared" si="178"/>
        <v>patricia32</v>
      </c>
      <c r="D11436" s="283">
        <v>340</v>
      </c>
      <c r="E11436" s="283">
        <v>131</v>
      </c>
      <c r="F11436" s="283">
        <v>3931</v>
      </c>
      <c r="G11436" s="24">
        <v>100</v>
      </c>
      <c r="H11436" s="24">
        <v>0</v>
      </c>
      <c r="I11436" s="24">
        <v>0</v>
      </c>
      <c r="J11436" s="282">
        <v>15</v>
      </c>
      <c r="K11436" s="282">
        <v>0</v>
      </c>
    </row>
    <row r="11437" spans="1:11" x14ac:dyDescent="0.3">
      <c r="A11437" s="283" t="s">
        <v>2158</v>
      </c>
      <c r="B11437" s="283">
        <v>33</v>
      </c>
      <c r="C11437" s="24" t="str">
        <f t="shared" si="178"/>
        <v>patricia33</v>
      </c>
      <c r="D11437" s="283">
        <v>344</v>
      </c>
      <c r="E11437" s="283">
        <v>133</v>
      </c>
      <c r="F11437" s="283">
        <v>3978</v>
      </c>
      <c r="G11437" s="24">
        <v>100</v>
      </c>
      <c r="H11437" s="24">
        <v>0</v>
      </c>
      <c r="I11437" s="24">
        <v>0</v>
      </c>
      <c r="J11437" s="282">
        <v>15</v>
      </c>
      <c r="K11437" s="282">
        <v>0</v>
      </c>
    </row>
    <row r="11438" spans="1:11" x14ac:dyDescent="0.3">
      <c r="A11438" s="283" t="s">
        <v>2158</v>
      </c>
      <c r="B11438" s="283">
        <v>34</v>
      </c>
      <c r="C11438" s="24" t="str">
        <f t="shared" si="178"/>
        <v>patricia34</v>
      </c>
      <c r="D11438" s="283">
        <v>348</v>
      </c>
      <c r="E11438" s="283">
        <v>134</v>
      </c>
      <c r="F11438" s="283">
        <v>4025</v>
      </c>
      <c r="G11438" s="24">
        <v>100</v>
      </c>
      <c r="H11438" s="24">
        <v>0</v>
      </c>
      <c r="I11438" s="24">
        <v>0</v>
      </c>
      <c r="J11438" s="282">
        <v>15</v>
      </c>
      <c r="K11438" s="282">
        <v>0</v>
      </c>
    </row>
    <row r="11439" spans="1:11" x14ac:dyDescent="0.3">
      <c r="A11439" s="283" t="s">
        <v>2158</v>
      </c>
      <c r="B11439" s="283">
        <v>35</v>
      </c>
      <c r="C11439" s="24" t="str">
        <f t="shared" si="178"/>
        <v>patricia35</v>
      </c>
      <c r="D11439" s="283">
        <v>353</v>
      </c>
      <c r="E11439" s="283">
        <v>136</v>
      </c>
      <c r="F11439" s="283">
        <v>4073</v>
      </c>
      <c r="G11439" s="24">
        <v>100</v>
      </c>
      <c r="H11439" s="24">
        <v>0</v>
      </c>
      <c r="I11439" s="24">
        <v>0</v>
      </c>
      <c r="J11439" s="282">
        <v>15</v>
      </c>
      <c r="K11439" s="282">
        <v>0</v>
      </c>
    </row>
    <row r="11440" spans="1:11" x14ac:dyDescent="0.3">
      <c r="A11440" s="283" t="s">
        <v>2158</v>
      </c>
      <c r="B11440" s="283">
        <v>36</v>
      </c>
      <c r="C11440" s="24" t="str">
        <f t="shared" si="178"/>
        <v>patricia36</v>
      </c>
      <c r="D11440" s="283">
        <v>357</v>
      </c>
      <c r="E11440" s="283">
        <v>138</v>
      </c>
      <c r="F11440" s="283">
        <v>4122</v>
      </c>
      <c r="G11440" s="24">
        <v>100</v>
      </c>
      <c r="H11440" s="24">
        <v>0</v>
      </c>
      <c r="I11440" s="24">
        <v>0</v>
      </c>
      <c r="J11440" s="282">
        <v>15</v>
      </c>
      <c r="K11440" s="282">
        <v>0</v>
      </c>
    </row>
    <row r="11441" spans="1:11" x14ac:dyDescent="0.3">
      <c r="A11441" s="283" t="s">
        <v>2158</v>
      </c>
      <c r="B11441" s="283">
        <v>37</v>
      </c>
      <c r="C11441" s="24" t="str">
        <f t="shared" si="178"/>
        <v>patricia37</v>
      </c>
      <c r="D11441" s="283">
        <v>362</v>
      </c>
      <c r="E11441" s="283">
        <v>140</v>
      </c>
      <c r="F11441" s="283">
        <v>4171</v>
      </c>
      <c r="G11441" s="24">
        <v>100</v>
      </c>
      <c r="H11441" s="24">
        <v>0</v>
      </c>
      <c r="I11441" s="24">
        <v>0</v>
      </c>
      <c r="J11441" s="282">
        <v>15</v>
      </c>
      <c r="K11441" s="282">
        <v>0</v>
      </c>
    </row>
    <row r="11442" spans="1:11" x14ac:dyDescent="0.3">
      <c r="A11442" s="283" t="s">
        <v>2158</v>
      </c>
      <c r="B11442" s="283">
        <v>38</v>
      </c>
      <c r="C11442" s="24" t="str">
        <f t="shared" si="178"/>
        <v>patricia38</v>
      </c>
      <c r="D11442" s="283">
        <v>366</v>
      </c>
      <c r="E11442" s="283">
        <v>141</v>
      </c>
      <c r="F11442" s="283">
        <v>4221</v>
      </c>
      <c r="G11442" s="24">
        <v>100</v>
      </c>
      <c r="H11442" s="24">
        <v>0</v>
      </c>
      <c r="I11442" s="24">
        <v>0</v>
      </c>
      <c r="J11442" s="282">
        <v>15</v>
      </c>
      <c r="K11442" s="282">
        <v>0</v>
      </c>
    </row>
    <row r="11443" spans="1:11" x14ac:dyDescent="0.3">
      <c r="A11443" s="283" t="s">
        <v>2158</v>
      </c>
      <c r="B11443" s="283">
        <v>39</v>
      </c>
      <c r="C11443" s="24" t="str">
        <f t="shared" si="178"/>
        <v>patricia39</v>
      </c>
      <c r="D11443" s="283">
        <v>371</v>
      </c>
      <c r="E11443" s="283">
        <v>143</v>
      </c>
      <c r="F11443" s="283">
        <v>4271</v>
      </c>
      <c r="G11443" s="24">
        <v>100</v>
      </c>
      <c r="H11443" s="24">
        <v>0</v>
      </c>
      <c r="I11443" s="24">
        <v>0</v>
      </c>
      <c r="J11443" s="282">
        <v>15</v>
      </c>
      <c r="K11443" s="282">
        <v>0</v>
      </c>
    </row>
    <row r="11444" spans="1:11" x14ac:dyDescent="0.3">
      <c r="A11444" s="283" t="s">
        <v>2158</v>
      </c>
      <c r="B11444" s="283">
        <v>40</v>
      </c>
      <c r="C11444" s="24" t="str">
        <f t="shared" si="178"/>
        <v>patricia40</v>
      </c>
      <c r="D11444" s="283">
        <v>375</v>
      </c>
      <c r="E11444" s="283">
        <v>145</v>
      </c>
      <c r="F11444" s="283">
        <v>4322</v>
      </c>
      <c r="G11444" s="24">
        <v>100</v>
      </c>
      <c r="H11444" s="24">
        <v>0</v>
      </c>
      <c r="I11444" s="24">
        <v>0</v>
      </c>
      <c r="J11444" s="282">
        <v>15</v>
      </c>
      <c r="K11444" s="282">
        <v>0</v>
      </c>
    </row>
    <row r="11445" spans="1:11" x14ac:dyDescent="0.3">
      <c r="A11445" s="283" t="s">
        <v>2158</v>
      </c>
      <c r="B11445" s="283">
        <v>41</v>
      </c>
      <c r="C11445" s="24" t="str">
        <f t="shared" si="178"/>
        <v>patricia41</v>
      </c>
      <c r="D11445" s="283">
        <v>410</v>
      </c>
      <c r="E11445" s="283">
        <v>158</v>
      </c>
      <c r="F11445" s="283">
        <v>4741</v>
      </c>
      <c r="G11445" s="24">
        <v>100</v>
      </c>
      <c r="H11445" s="24">
        <v>0</v>
      </c>
      <c r="I11445" s="24">
        <v>0</v>
      </c>
      <c r="J11445" s="282">
        <v>15</v>
      </c>
      <c r="K11445" s="282">
        <v>0</v>
      </c>
    </row>
    <row r="11446" spans="1:11" x14ac:dyDescent="0.3">
      <c r="A11446" s="283" t="s">
        <v>2158</v>
      </c>
      <c r="B11446" s="283">
        <v>42</v>
      </c>
      <c r="C11446" s="24" t="str">
        <f t="shared" si="178"/>
        <v>patricia42</v>
      </c>
      <c r="D11446" s="283">
        <v>415</v>
      </c>
      <c r="E11446" s="283">
        <v>160</v>
      </c>
      <c r="F11446" s="283">
        <v>4797</v>
      </c>
      <c r="G11446" s="24">
        <v>100</v>
      </c>
      <c r="H11446" s="24">
        <v>0</v>
      </c>
      <c r="I11446" s="24">
        <v>0</v>
      </c>
      <c r="J11446" s="282">
        <v>15</v>
      </c>
      <c r="K11446" s="282">
        <v>0</v>
      </c>
    </row>
    <row r="11447" spans="1:11" x14ac:dyDescent="0.3">
      <c r="A11447" s="283" t="s">
        <v>2158</v>
      </c>
      <c r="B11447" s="283">
        <v>43</v>
      </c>
      <c r="C11447" s="24" t="str">
        <f t="shared" si="178"/>
        <v>patricia43</v>
      </c>
      <c r="D11447" s="283">
        <v>420</v>
      </c>
      <c r="E11447" s="283">
        <v>162</v>
      </c>
      <c r="F11447" s="283">
        <v>4855</v>
      </c>
      <c r="G11447" s="24">
        <v>100</v>
      </c>
      <c r="H11447" s="24">
        <v>0</v>
      </c>
      <c r="I11447" s="24">
        <v>0</v>
      </c>
      <c r="J11447" s="282">
        <v>15</v>
      </c>
      <c r="K11447" s="282">
        <v>0</v>
      </c>
    </row>
    <row r="11448" spans="1:11" x14ac:dyDescent="0.3">
      <c r="A11448" s="283" t="s">
        <v>2158</v>
      </c>
      <c r="B11448" s="283">
        <v>44</v>
      </c>
      <c r="C11448" s="24" t="str">
        <f t="shared" si="178"/>
        <v>patricia44</v>
      </c>
      <c r="D11448" s="283">
        <v>425</v>
      </c>
      <c r="E11448" s="283">
        <v>164</v>
      </c>
      <c r="F11448" s="283">
        <v>4918</v>
      </c>
      <c r="G11448" s="24">
        <v>100</v>
      </c>
      <c r="H11448" s="24">
        <v>0</v>
      </c>
      <c r="I11448" s="24">
        <v>0</v>
      </c>
      <c r="J11448" s="282">
        <v>15</v>
      </c>
      <c r="K11448" s="282">
        <v>0</v>
      </c>
    </row>
    <row r="11449" spans="1:11" x14ac:dyDescent="0.3">
      <c r="A11449" s="283" t="s">
        <v>2158</v>
      </c>
      <c r="B11449" s="283">
        <v>45</v>
      </c>
      <c r="C11449" s="24" t="str">
        <f t="shared" si="178"/>
        <v>patricia45</v>
      </c>
      <c r="D11449" s="283">
        <v>430</v>
      </c>
      <c r="E11449" s="283">
        <v>166</v>
      </c>
      <c r="F11449" s="283">
        <v>4981</v>
      </c>
      <c r="G11449" s="24">
        <v>100</v>
      </c>
      <c r="H11449" s="24">
        <v>0</v>
      </c>
      <c r="I11449" s="24">
        <v>0</v>
      </c>
      <c r="J11449" s="282">
        <v>15</v>
      </c>
      <c r="K11449" s="282">
        <v>0</v>
      </c>
    </row>
    <row r="11450" spans="1:11" x14ac:dyDescent="0.3">
      <c r="A11450" s="283" t="s">
        <v>2158</v>
      </c>
      <c r="B11450" s="283">
        <v>46</v>
      </c>
      <c r="C11450" s="24" t="str">
        <f t="shared" si="178"/>
        <v>patricia46</v>
      </c>
      <c r="D11450" s="283">
        <v>435</v>
      </c>
      <c r="E11450" s="283">
        <v>168</v>
      </c>
      <c r="F11450" s="283">
        <v>5041</v>
      </c>
      <c r="G11450" s="24">
        <v>100</v>
      </c>
      <c r="H11450" s="24">
        <v>0</v>
      </c>
      <c r="I11450" s="24">
        <v>0</v>
      </c>
      <c r="J11450" s="282">
        <v>15</v>
      </c>
      <c r="K11450" s="282">
        <v>0</v>
      </c>
    </row>
    <row r="11451" spans="1:11" x14ac:dyDescent="0.3">
      <c r="A11451" s="283" t="s">
        <v>2158</v>
      </c>
      <c r="B11451" s="283">
        <v>47</v>
      </c>
      <c r="C11451" s="24" t="str">
        <f t="shared" si="178"/>
        <v>patricia47</v>
      </c>
      <c r="D11451" s="283">
        <v>441</v>
      </c>
      <c r="E11451" s="283">
        <v>170</v>
      </c>
      <c r="F11451" s="283">
        <v>5105</v>
      </c>
      <c r="G11451" s="24">
        <v>100</v>
      </c>
      <c r="H11451" s="24">
        <v>0</v>
      </c>
      <c r="I11451" s="24">
        <v>0</v>
      </c>
      <c r="J11451" s="282">
        <v>15</v>
      </c>
      <c r="K11451" s="282">
        <v>0</v>
      </c>
    </row>
    <row r="11452" spans="1:11" x14ac:dyDescent="0.3">
      <c r="A11452" s="283" t="s">
        <v>2158</v>
      </c>
      <c r="B11452" s="283">
        <v>48</v>
      </c>
      <c r="C11452" s="24" t="str">
        <f t="shared" si="178"/>
        <v>patricia48</v>
      </c>
      <c r="D11452" s="283">
        <v>446</v>
      </c>
      <c r="E11452" s="283">
        <v>172</v>
      </c>
      <c r="F11452" s="283">
        <v>5172</v>
      </c>
      <c r="G11452" s="24">
        <v>100</v>
      </c>
      <c r="H11452" s="24">
        <v>0</v>
      </c>
      <c r="I11452" s="24">
        <v>0</v>
      </c>
      <c r="J11452" s="282">
        <v>15</v>
      </c>
      <c r="K11452" s="282">
        <v>0</v>
      </c>
    </row>
    <row r="11453" spans="1:11" x14ac:dyDescent="0.3">
      <c r="A11453" s="283" t="s">
        <v>2158</v>
      </c>
      <c r="B11453" s="283">
        <v>49</v>
      </c>
      <c r="C11453" s="24" t="str">
        <f t="shared" si="178"/>
        <v>patricia49</v>
      </c>
      <c r="D11453" s="283">
        <v>451</v>
      </c>
      <c r="E11453" s="283">
        <v>174</v>
      </c>
      <c r="F11453" s="283">
        <v>5233</v>
      </c>
      <c r="G11453" s="24">
        <v>100</v>
      </c>
      <c r="H11453" s="24">
        <v>0</v>
      </c>
      <c r="I11453" s="24">
        <v>0</v>
      </c>
      <c r="J11453" s="282">
        <v>15</v>
      </c>
      <c r="K11453" s="282">
        <v>0</v>
      </c>
    </row>
    <row r="11454" spans="1:11" x14ac:dyDescent="0.3">
      <c r="A11454" s="283" t="s">
        <v>2158</v>
      </c>
      <c r="B11454" s="283">
        <v>50</v>
      </c>
      <c r="C11454" s="24" t="str">
        <f t="shared" si="178"/>
        <v>patricia50</v>
      </c>
      <c r="D11454" s="283">
        <v>457</v>
      </c>
      <c r="E11454" s="283">
        <v>176</v>
      </c>
      <c r="F11454" s="283">
        <v>5302</v>
      </c>
      <c r="G11454" s="24">
        <v>100</v>
      </c>
      <c r="H11454" s="24">
        <v>0</v>
      </c>
      <c r="I11454" s="24">
        <v>0</v>
      </c>
      <c r="J11454" s="282">
        <v>15</v>
      </c>
      <c r="K11454" s="282">
        <v>0</v>
      </c>
    </row>
    <row r="11455" spans="1:11" x14ac:dyDescent="0.3">
      <c r="A11455" s="283" t="s">
        <v>2158</v>
      </c>
      <c r="B11455" s="283">
        <v>51</v>
      </c>
      <c r="C11455" s="24" t="str">
        <f t="shared" si="178"/>
        <v>patricia51</v>
      </c>
      <c r="D11455" s="283">
        <v>499</v>
      </c>
      <c r="E11455" s="283">
        <v>193</v>
      </c>
      <c r="F11455" s="283">
        <v>5771</v>
      </c>
      <c r="G11455" s="24">
        <v>100</v>
      </c>
      <c r="H11455" s="24">
        <v>0</v>
      </c>
      <c r="I11455" s="24">
        <v>0</v>
      </c>
      <c r="J11455" s="282">
        <v>15</v>
      </c>
      <c r="K11455" s="282">
        <v>0</v>
      </c>
    </row>
    <row r="11456" spans="1:11" x14ac:dyDescent="0.3">
      <c r="A11456" s="283" t="s">
        <v>2158</v>
      </c>
      <c r="B11456" s="283">
        <v>52</v>
      </c>
      <c r="C11456" s="24" t="str">
        <f t="shared" si="178"/>
        <v>patricia52</v>
      </c>
      <c r="D11456" s="283">
        <v>505</v>
      </c>
      <c r="E11456" s="283">
        <v>195</v>
      </c>
      <c r="F11456" s="283">
        <v>5840</v>
      </c>
      <c r="G11456" s="24">
        <v>100</v>
      </c>
      <c r="H11456" s="24">
        <v>0</v>
      </c>
      <c r="I11456" s="24">
        <v>0</v>
      </c>
      <c r="J11456" s="282">
        <v>15</v>
      </c>
      <c r="K11456" s="282">
        <v>0</v>
      </c>
    </row>
    <row r="11457" spans="1:11" x14ac:dyDescent="0.3">
      <c r="A11457" s="283" t="s">
        <v>2158</v>
      </c>
      <c r="B11457" s="283">
        <v>53</v>
      </c>
      <c r="C11457" s="24" t="str">
        <f t="shared" si="178"/>
        <v>patricia53</v>
      </c>
      <c r="D11457" s="283">
        <v>511</v>
      </c>
      <c r="E11457" s="283">
        <v>197</v>
      </c>
      <c r="F11457" s="283">
        <v>5914</v>
      </c>
      <c r="G11457" s="24">
        <v>100</v>
      </c>
      <c r="H11457" s="24">
        <v>0</v>
      </c>
      <c r="I11457" s="24">
        <v>0</v>
      </c>
      <c r="J11457" s="282">
        <v>15</v>
      </c>
      <c r="K11457" s="282">
        <v>0</v>
      </c>
    </row>
    <row r="11458" spans="1:11" x14ac:dyDescent="0.3">
      <c r="A11458" s="283" t="s">
        <v>2158</v>
      </c>
      <c r="B11458" s="283">
        <v>54</v>
      </c>
      <c r="C11458" s="24" t="str">
        <f t="shared" si="178"/>
        <v>patricia54</v>
      </c>
      <c r="D11458" s="283">
        <v>517</v>
      </c>
      <c r="E11458" s="283">
        <v>200</v>
      </c>
      <c r="F11458" s="283">
        <v>5992</v>
      </c>
      <c r="G11458" s="24">
        <v>100</v>
      </c>
      <c r="H11458" s="24">
        <v>0</v>
      </c>
      <c r="I11458" s="24">
        <v>0</v>
      </c>
      <c r="J11458" s="282">
        <v>15</v>
      </c>
      <c r="K11458" s="282">
        <v>0</v>
      </c>
    </row>
    <row r="11459" spans="1:11" x14ac:dyDescent="0.3">
      <c r="A11459" s="283" t="s">
        <v>2158</v>
      </c>
      <c r="B11459" s="283">
        <v>55</v>
      </c>
      <c r="C11459" s="24" t="str">
        <f t="shared" si="178"/>
        <v>patricia55</v>
      </c>
      <c r="D11459" s="283">
        <v>524</v>
      </c>
      <c r="E11459" s="283">
        <v>202</v>
      </c>
      <c r="F11459" s="283">
        <v>6064</v>
      </c>
      <c r="G11459" s="24">
        <v>100</v>
      </c>
      <c r="H11459" s="24">
        <v>0</v>
      </c>
      <c r="I11459" s="24">
        <v>0</v>
      </c>
      <c r="J11459" s="282">
        <v>15</v>
      </c>
      <c r="K11459" s="282">
        <v>0</v>
      </c>
    </row>
    <row r="11460" spans="1:11" x14ac:dyDescent="0.3">
      <c r="A11460" s="283" t="s">
        <v>2158</v>
      </c>
      <c r="B11460" s="283">
        <v>56</v>
      </c>
      <c r="C11460" s="24" t="str">
        <f t="shared" si="178"/>
        <v>patricia56</v>
      </c>
      <c r="D11460" s="283">
        <v>530</v>
      </c>
      <c r="E11460" s="283">
        <v>205</v>
      </c>
      <c r="F11460" s="283">
        <v>6144</v>
      </c>
      <c r="G11460" s="24">
        <v>100</v>
      </c>
      <c r="H11460" s="24">
        <v>0</v>
      </c>
      <c r="I11460" s="24">
        <v>0</v>
      </c>
      <c r="J11460" s="282">
        <v>15</v>
      </c>
      <c r="K11460" s="282">
        <v>0</v>
      </c>
    </row>
    <row r="11461" spans="1:11" x14ac:dyDescent="0.3">
      <c r="A11461" s="283" t="s">
        <v>2158</v>
      </c>
      <c r="B11461" s="283">
        <v>57</v>
      </c>
      <c r="C11461" s="24" t="str">
        <f t="shared" si="178"/>
        <v>patricia57</v>
      </c>
      <c r="D11461" s="283">
        <v>536</v>
      </c>
      <c r="E11461" s="283">
        <v>207</v>
      </c>
      <c r="F11461" s="283">
        <v>6222</v>
      </c>
      <c r="G11461" s="24">
        <v>100</v>
      </c>
      <c r="H11461" s="24">
        <v>0</v>
      </c>
      <c r="I11461" s="24">
        <v>0</v>
      </c>
      <c r="J11461" s="282">
        <v>15</v>
      </c>
      <c r="K11461" s="282">
        <v>0</v>
      </c>
    </row>
    <row r="11462" spans="1:11" x14ac:dyDescent="0.3">
      <c r="A11462" s="283" t="s">
        <v>2158</v>
      </c>
      <c r="B11462" s="283">
        <v>58</v>
      </c>
      <c r="C11462" s="24" t="str">
        <f t="shared" ref="C11462:C11525" si="179">A11462&amp;B11462</f>
        <v>patricia58</v>
      </c>
      <c r="D11462" s="283">
        <v>543</v>
      </c>
      <c r="E11462" s="283">
        <v>210</v>
      </c>
      <c r="F11462" s="283">
        <v>6296</v>
      </c>
      <c r="G11462" s="24">
        <v>100</v>
      </c>
      <c r="H11462" s="24">
        <v>0</v>
      </c>
      <c r="I11462" s="24">
        <v>0</v>
      </c>
      <c r="J11462" s="282">
        <v>15</v>
      </c>
      <c r="K11462" s="282">
        <v>0</v>
      </c>
    </row>
    <row r="11463" spans="1:11" x14ac:dyDescent="0.3">
      <c r="A11463" s="283" t="s">
        <v>2158</v>
      </c>
      <c r="B11463" s="283">
        <v>59</v>
      </c>
      <c r="C11463" s="24" t="str">
        <f t="shared" si="179"/>
        <v>patricia59</v>
      </c>
      <c r="D11463" s="283">
        <v>549</v>
      </c>
      <c r="E11463" s="283">
        <v>212</v>
      </c>
      <c r="F11463" s="283">
        <v>6376</v>
      </c>
      <c r="G11463" s="24">
        <v>100</v>
      </c>
      <c r="H11463" s="24">
        <v>0</v>
      </c>
      <c r="I11463" s="24">
        <v>0</v>
      </c>
      <c r="J11463" s="282">
        <v>15</v>
      </c>
      <c r="K11463" s="282">
        <v>0</v>
      </c>
    </row>
    <row r="11464" spans="1:11" x14ac:dyDescent="0.3">
      <c r="A11464" s="283" t="s">
        <v>2158</v>
      </c>
      <c r="B11464" s="283">
        <v>60</v>
      </c>
      <c r="C11464" s="24" t="str">
        <f t="shared" si="179"/>
        <v>patricia60</v>
      </c>
      <c r="D11464" s="283">
        <v>556</v>
      </c>
      <c r="E11464" s="283">
        <v>215</v>
      </c>
      <c r="F11464" s="283">
        <v>6460</v>
      </c>
      <c r="G11464" s="24">
        <v>100</v>
      </c>
      <c r="H11464" s="24">
        <v>0</v>
      </c>
      <c r="I11464" s="24">
        <v>0</v>
      </c>
      <c r="J11464" s="282">
        <v>15</v>
      </c>
      <c r="K11464" s="282">
        <v>0</v>
      </c>
    </row>
    <row r="11465" spans="1:11" x14ac:dyDescent="0.3">
      <c r="A11465" s="283" t="s">
        <v>2158</v>
      </c>
      <c r="B11465" s="283">
        <v>61</v>
      </c>
      <c r="C11465" s="24" t="str">
        <f t="shared" si="179"/>
        <v>patricia61</v>
      </c>
      <c r="D11465" s="283">
        <v>607</v>
      </c>
      <c r="E11465" s="283">
        <v>234</v>
      </c>
      <c r="F11465" s="283">
        <v>7108</v>
      </c>
      <c r="G11465" s="24">
        <v>100</v>
      </c>
      <c r="H11465" s="24">
        <v>0</v>
      </c>
      <c r="I11465" s="24">
        <v>0</v>
      </c>
      <c r="J11465" s="282">
        <v>15</v>
      </c>
      <c r="K11465" s="282">
        <v>0</v>
      </c>
    </row>
    <row r="11466" spans="1:11" x14ac:dyDescent="0.3">
      <c r="A11466" s="283" t="s">
        <v>2158</v>
      </c>
      <c r="B11466" s="283">
        <v>62</v>
      </c>
      <c r="C11466" s="24" t="str">
        <f t="shared" si="179"/>
        <v>patricia62</v>
      </c>
      <c r="D11466" s="283">
        <v>614</v>
      </c>
      <c r="E11466" s="283">
        <v>237</v>
      </c>
      <c r="F11466" s="283">
        <v>7201</v>
      </c>
      <c r="G11466" s="24">
        <v>100</v>
      </c>
      <c r="H11466" s="24">
        <v>0</v>
      </c>
      <c r="I11466" s="24">
        <v>0</v>
      </c>
      <c r="J11466" s="282">
        <v>15</v>
      </c>
      <c r="K11466" s="282">
        <v>0</v>
      </c>
    </row>
    <row r="11467" spans="1:11" x14ac:dyDescent="0.3">
      <c r="A11467" s="283" t="s">
        <v>2158</v>
      </c>
      <c r="B11467" s="283">
        <v>63</v>
      </c>
      <c r="C11467" s="24" t="str">
        <f t="shared" si="179"/>
        <v>patricia63</v>
      </c>
      <c r="D11467" s="283">
        <v>621</v>
      </c>
      <c r="E11467" s="283">
        <v>240</v>
      </c>
      <c r="F11467" s="283">
        <v>7307</v>
      </c>
      <c r="G11467" s="24">
        <v>100</v>
      </c>
      <c r="H11467" s="24">
        <v>0</v>
      </c>
      <c r="I11467" s="24">
        <v>0</v>
      </c>
      <c r="J11467" s="282">
        <v>15</v>
      </c>
      <c r="K11467" s="282">
        <v>0</v>
      </c>
    </row>
    <row r="11468" spans="1:11" x14ac:dyDescent="0.3">
      <c r="A11468" s="283" t="s">
        <v>2158</v>
      </c>
      <c r="B11468" s="283">
        <v>64</v>
      </c>
      <c r="C11468" s="24" t="str">
        <f t="shared" si="179"/>
        <v>patricia64</v>
      </c>
      <c r="D11468" s="283">
        <v>629</v>
      </c>
      <c r="E11468" s="283">
        <v>243</v>
      </c>
      <c r="F11468" s="283">
        <v>7395</v>
      </c>
      <c r="G11468" s="24">
        <v>100</v>
      </c>
      <c r="H11468" s="24">
        <v>0</v>
      </c>
      <c r="I11468" s="24">
        <v>0</v>
      </c>
      <c r="J11468" s="282">
        <v>15</v>
      </c>
      <c r="K11468" s="282">
        <v>0</v>
      </c>
    </row>
    <row r="11469" spans="1:11" x14ac:dyDescent="0.3">
      <c r="A11469" s="283" t="s">
        <v>2158</v>
      </c>
      <c r="B11469" s="283">
        <v>65</v>
      </c>
      <c r="C11469" s="24" t="str">
        <f t="shared" si="179"/>
        <v>patricia65</v>
      </c>
      <c r="D11469" s="283">
        <v>636</v>
      </c>
      <c r="E11469" s="283">
        <v>246</v>
      </c>
      <c r="F11469" s="283">
        <v>7493</v>
      </c>
      <c r="G11469" s="24">
        <v>100</v>
      </c>
      <c r="H11469" s="24">
        <v>0</v>
      </c>
      <c r="I11469" s="24">
        <v>0</v>
      </c>
      <c r="J11469" s="282">
        <v>15</v>
      </c>
      <c r="K11469" s="282">
        <v>0</v>
      </c>
    </row>
    <row r="11470" spans="1:11" x14ac:dyDescent="0.3">
      <c r="A11470" s="283" t="s">
        <v>2158</v>
      </c>
      <c r="B11470" s="283">
        <v>66</v>
      </c>
      <c r="C11470" s="24" t="str">
        <f t="shared" si="179"/>
        <v>patricia66</v>
      </c>
      <c r="D11470" s="283">
        <v>644</v>
      </c>
      <c r="E11470" s="283">
        <v>249</v>
      </c>
      <c r="F11470" s="283">
        <v>7591</v>
      </c>
      <c r="G11470" s="24">
        <v>100</v>
      </c>
      <c r="H11470" s="24">
        <v>0</v>
      </c>
      <c r="I11470" s="24">
        <v>0</v>
      </c>
      <c r="J11470" s="282">
        <v>15</v>
      </c>
      <c r="K11470" s="282">
        <v>0</v>
      </c>
    </row>
    <row r="11471" spans="1:11" x14ac:dyDescent="0.3">
      <c r="A11471" s="283" t="s">
        <v>2158</v>
      </c>
      <c r="B11471" s="283">
        <v>67</v>
      </c>
      <c r="C11471" s="24" t="str">
        <f t="shared" si="179"/>
        <v>patricia67</v>
      </c>
      <c r="D11471" s="283">
        <v>651</v>
      </c>
      <c r="E11471" s="283">
        <v>252</v>
      </c>
      <c r="F11471" s="283">
        <v>7697</v>
      </c>
      <c r="G11471" s="24">
        <v>100</v>
      </c>
      <c r="H11471" s="24">
        <v>0</v>
      </c>
      <c r="I11471" s="24">
        <v>0</v>
      </c>
      <c r="J11471" s="282">
        <v>15</v>
      </c>
      <c r="K11471" s="282">
        <v>0</v>
      </c>
    </row>
    <row r="11472" spans="1:11" x14ac:dyDescent="0.3">
      <c r="A11472" s="283" t="s">
        <v>2158</v>
      </c>
      <c r="B11472" s="283">
        <v>68</v>
      </c>
      <c r="C11472" s="24" t="str">
        <f t="shared" si="179"/>
        <v>patricia68</v>
      </c>
      <c r="D11472" s="283">
        <v>659</v>
      </c>
      <c r="E11472" s="283">
        <v>255</v>
      </c>
      <c r="F11472" s="283">
        <v>7789</v>
      </c>
      <c r="G11472" s="24">
        <v>100</v>
      </c>
      <c r="H11472" s="24">
        <v>0</v>
      </c>
      <c r="I11472" s="24">
        <v>0</v>
      </c>
      <c r="J11472" s="282">
        <v>15</v>
      </c>
      <c r="K11472" s="282">
        <v>0</v>
      </c>
    </row>
    <row r="11473" spans="1:11" x14ac:dyDescent="0.3">
      <c r="A11473" s="283" t="s">
        <v>2158</v>
      </c>
      <c r="B11473" s="283">
        <v>69</v>
      </c>
      <c r="C11473" s="24" t="str">
        <f t="shared" si="179"/>
        <v>patricia69</v>
      </c>
      <c r="D11473" s="283">
        <v>667</v>
      </c>
      <c r="E11473" s="283">
        <v>258</v>
      </c>
      <c r="F11473" s="283">
        <v>7892</v>
      </c>
      <c r="G11473" s="24">
        <v>100</v>
      </c>
      <c r="H11473" s="24">
        <v>0</v>
      </c>
      <c r="I11473" s="24">
        <v>0</v>
      </c>
      <c r="J11473" s="282">
        <v>15</v>
      </c>
      <c r="K11473" s="282">
        <v>0</v>
      </c>
    </row>
    <row r="11474" spans="1:11" x14ac:dyDescent="0.3">
      <c r="A11474" s="283" t="s">
        <v>2158</v>
      </c>
      <c r="B11474" s="283">
        <v>70</v>
      </c>
      <c r="C11474" s="24" t="str">
        <f t="shared" si="179"/>
        <v>patricia70</v>
      </c>
      <c r="D11474" s="283">
        <v>675</v>
      </c>
      <c r="E11474" s="283">
        <v>261</v>
      </c>
      <c r="F11474" s="283">
        <v>7986</v>
      </c>
      <c r="G11474" s="24">
        <v>100</v>
      </c>
      <c r="H11474" s="24">
        <v>0</v>
      </c>
      <c r="I11474" s="24">
        <v>0</v>
      </c>
      <c r="J11474" s="282">
        <v>15</v>
      </c>
      <c r="K11474" s="282">
        <v>0</v>
      </c>
    </row>
    <row r="11475" spans="1:11" x14ac:dyDescent="0.3">
      <c r="A11475" s="283" t="s">
        <v>2158</v>
      </c>
      <c r="B11475" s="283">
        <v>71</v>
      </c>
      <c r="C11475" s="24" t="str">
        <f t="shared" si="179"/>
        <v>patricia71</v>
      </c>
      <c r="D11475" s="283">
        <v>737</v>
      </c>
      <c r="E11475" s="283">
        <v>285</v>
      </c>
      <c r="F11475" s="283">
        <v>8715</v>
      </c>
      <c r="G11475" s="24">
        <v>100</v>
      </c>
      <c r="H11475" s="24">
        <v>0</v>
      </c>
      <c r="I11475" s="24">
        <v>0</v>
      </c>
      <c r="J11475" s="282">
        <v>15</v>
      </c>
      <c r="K11475" s="282">
        <v>0</v>
      </c>
    </row>
    <row r="11476" spans="1:11" x14ac:dyDescent="0.3">
      <c r="A11476" s="283" t="s">
        <v>2158</v>
      </c>
      <c r="B11476" s="283">
        <v>72</v>
      </c>
      <c r="C11476" s="24" t="str">
        <f t="shared" si="179"/>
        <v>patricia72</v>
      </c>
      <c r="D11476" s="283">
        <v>745</v>
      </c>
      <c r="E11476" s="283">
        <v>288</v>
      </c>
      <c r="F11476" s="283">
        <v>8819</v>
      </c>
      <c r="G11476" s="24">
        <v>100</v>
      </c>
      <c r="H11476" s="24">
        <v>0</v>
      </c>
      <c r="I11476" s="24">
        <v>0</v>
      </c>
      <c r="J11476" s="282">
        <v>15</v>
      </c>
      <c r="K11476" s="282">
        <v>0</v>
      </c>
    </row>
    <row r="11477" spans="1:11" x14ac:dyDescent="0.3">
      <c r="A11477" s="283" t="s">
        <v>2158</v>
      </c>
      <c r="B11477" s="283">
        <v>73</v>
      </c>
      <c r="C11477" s="24" t="str">
        <f t="shared" si="179"/>
        <v>patricia73</v>
      </c>
      <c r="D11477" s="283">
        <v>754</v>
      </c>
      <c r="E11477" s="283">
        <v>291</v>
      </c>
      <c r="F11477" s="283">
        <v>8942</v>
      </c>
      <c r="G11477" s="24">
        <v>100</v>
      </c>
      <c r="H11477" s="24">
        <v>0</v>
      </c>
      <c r="I11477" s="24">
        <v>0</v>
      </c>
      <c r="J11477" s="282">
        <v>15</v>
      </c>
      <c r="K11477" s="282">
        <v>0</v>
      </c>
    </row>
    <row r="11478" spans="1:11" x14ac:dyDescent="0.3">
      <c r="A11478" s="283" t="s">
        <v>2158</v>
      </c>
      <c r="B11478" s="283">
        <v>74</v>
      </c>
      <c r="C11478" s="24" t="str">
        <f t="shared" si="179"/>
        <v>patricia74</v>
      </c>
      <c r="D11478" s="283">
        <v>763</v>
      </c>
      <c r="E11478" s="283">
        <v>295</v>
      </c>
      <c r="F11478" s="283">
        <v>9049</v>
      </c>
      <c r="G11478" s="24">
        <v>100</v>
      </c>
      <c r="H11478" s="24">
        <v>0</v>
      </c>
      <c r="I11478" s="24">
        <v>0</v>
      </c>
      <c r="J11478" s="282">
        <v>15</v>
      </c>
      <c r="K11478" s="282">
        <v>0</v>
      </c>
    </row>
    <row r="11479" spans="1:11" x14ac:dyDescent="0.3">
      <c r="A11479" s="283" t="s">
        <v>2158</v>
      </c>
      <c r="B11479" s="283">
        <v>75</v>
      </c>
      <c r="C11479" s="24" t="str">
        <f t="shared" si="179"/>
        <v>patricia75</v>
      </c>
      <c r="D11479" s="283">
        <v>772</v>
      </c>
      <c r="E11479" s="283">
        <v>298</v>
      </c>
      <c r="F11479" s="283">
        <v>9169</v>
      </c>
      <c r="G11479" s="24">
        <v>100</v>
      </c>
      <c r="H11479" s="24">
        <v>0</v>
      </c>
      <c r="I11479" s="24">
        <v>0</v>
      </c>
      <c r="J11479" s="282">
        <v>15</v>
      </c>
      <c r="K11479" s="282">
        <v>0</v>
      </c>
    </row>
    <row r="11480" spans="1:11" x14ac:dyDescent="0.3">
      <c r="A11480" s="283" t="s">
        <v>2158</v>
      </c>
      <c r="B11480" s="283">
        <v>76</v>
      </c>
      <c r="C11480" s="24" t="str">
        <f t="shared" si="179"/>
        <v>patricia76</v>
      </c>
      <c r="D11480" s="283">
        <v>781</v>
      </c>
      <c r="E11480" s="283">
        <v>302</v>
      </c>
      <c r="F11480" s="283">
        <v>9279</v>
      </c>
      <c r="G11480" s="24">
        <v>100</v>
      </c>
      <c r="H11480" s="24">
        <v>0</v>
      </c>
      <c r="I11480" s="24">
        <v>0</v>
      </c>
      <c r="J11480" s="282">
        <v>15</v>
      </c>
      <c r="K11480" s="282">
        <v>0</v>
      </c>
    </row>
    <row r="11481" spans="1:11" x14ac:dyDescent="0.3">
      <c r="A11481" s="283" t="s">
        <v>2158</v>
      </c>
      <c r="B11481" s="283">
        <v>77</v>
      </c>
      <c r="C11481" s="24" t="str">
        <f t="shared" si="179"/>
        <v>patricia77</v>
      </c>
      <c r="D11481" s="283">
        <v>790</v>
      </c>
      <c r="E11481" s="283">
        <v>305</v>
      </c>
      <c r="F11481" s="283">
        <v>9408</v>
      </c>
      <c r="G11481" s="24">
        <v>100</v>
      </c>
      <c r="H11481" s="24">
        <v>0</v>
      </c>
      <c r="I11481" s="24">
        <v>0</v>
      </c>
      <c r="J11481" s="282">
        <v>15</v>
      </c>
      <c r="K11481" s="282">
        <v>0</v>
      </c>
    </row>
    <row r="11482" spans="1:11" x14ac:dyDescent="0.3">
      <c r="A11482" s="283" t="s">
        <v>2158</v>
      </c>
      <c r="B11482" s="283">
        <v>78</v>
      </c>
      <c r="C11482" s="24" t="str">
        <f t="shared" si="179"/>
        <v>patricia78</v>
      </c>
      <c r="D11482" s="283">
        <v>799</v>
      </c>
      <c r="E11482" s="283">
        <v>309</v>
      </c>
      <c r="F11482" s="283">
        <v>9520</v>
      </c>
      <c r="G11482" s="24">
        <v>100</v>
      </c>
      <c r="H11482" s="24">
        <v>0</v>
      </c>
      <c r="I11482" s="24">
        <v>0</v>
      </c>
      <c r="J11482" s="282">
        <v>15</v>
      </c>
      <c r="K11482" s="282">
        <v>0</v>
      </c>
    </row>
    <row r="11483" spans="1:11" x14ac:dyDescent="0.3">
      <c r="A11483" s="283" t="s">
        <v>2158</v>
      </c>
      <c r="B11483" s="283">
        <v>79</v>
      </c>
      <c r="C11483" s="24" t="str">
        <f t="shared" si="179"/>
        <v>patricia79</v>
      </c>
      <c r="D11483" s="283">
        <v>809</v>
      </c>
      <c r="E11483" s="283">
        <v>312</v>
      </c>
      <c r="F11483" s="283">
        <v>9646</v>
      </c>
      <c r="G11483" s="24">
        <v>100</v>
      </c>
      <c r="H11483" s="24">
        <v>0</v>
      </c>
      <c r="I11483" s="24">
        <v>0</v>
      </c>
      <c r="J11483" s="282">
        <v>15</v>
      </c>
      <c r="K11483" s="282">
        <v>0</v>
      </c>
    </row>
    <row r="11484" spans="1:11" x14ac:dyDescent="0.3">
      <c r="A11484" s="283" t="s">
        <v>2158</v>
      </c>
      <c r="B11484" s="283">
        <v>80</v>
      </c>
      <c r="C11484" s="24" t="str">
        <f t="shared" si="179"/>
        <v>patricia80</v>
      </c>
      <c r="D11484" s="283">
        <v>818</v>
      </c>
      <c r="E11484" s="283">
        <v>316</v>
      </c>
      <c r="F11484" s="283">
        <v>9761</v>
      </c>
      <c r="G11484" s="24">
        <v>100</v>
      </c>
      <c r="H11484" s="24">
        <v>0</v>
      </c>
      <c r="I11484" s="24">
        <v>0</v>
      </c>
      <c r="J11484" s="282">
        <v>15</v>
      </c>
      <c r="K11484" s="282">
        <v>0</v>
      </c>
    </row>
    <row r="11485" spans="1:11" x14ac:dyDescent="0.3">
      <c r="A11485" s="283" t="s">
        <v>2158</v>
      </c>
      <c r="B11485" s="283">
        <v>81</v>
      </c>
      <c r="C11485" s="24" t="str">
        <f t="shared" si="179"/>
        <v>patricia81</v>
      </c>
      <c r="D11485" s="283">
        <v>893</v>
      </c>
      <c r="E11485" s="283">
        <v>345</v>
      </c>
      <c r="F11485" s="283">
        <v>10787</v>
      </c>
      <c r="G11485" s="24">
        <v>100</v>
      </c>
      <c r="H11485" s="24">
        <v>0</v>
      </c>
      <c r="I11485" s="24">
        <v>0</v>
      </c>
      <c r="J11485" s="282">
        <v>15</v>
      </c>
      <c r="K11485" s="282">
        <v>0</v>
      </c>
    </row>
    <row r="11486" spans="1:11" x14ac:dyDescent="0.3">
      <c r="A11486" s="283" t="s">
        <v>2158</v>
      </c>
      <c r="B11486" s="283">
        <v>82</v>
      </c>
      <c r="C11486" s="24" t="str">
        <f t="shared" si="179"/>
        <v>patricia82</v>
      </c>
      <c r="D11486" s="283">
        <v>904</v>
      </c>
      <c r="E11486" s="283">
        <v>349</v>
      </c>
      <c r="F11486" s="283">
        <v>10916</v>
      </c>
      <c r="G11486" s="24">
        <v>100</v>
      </c>
      <c r="H11486" s="24">
        <v>0</v>
      </c>
      <c r="I11486" s="24">
        <v>0</v>
      </c>
      <c r="J11486" s="282">
        <v>15</v>
      </c>
      <c r="K11486" s="282">
        <v>0</v>
      </c>
    </row>
    <row r="11487" spans="1:11" x14ac:dyDescent="0.3">
      <c r="A11487" s="283" t="s">
        <v>2158</v>
      </c>
      <c r="B11487" s="283">
        <v>83</v>
      </c>
      <c r="C11487" s="24" t="str">
        <f t="shared" si="179"/>
        <v>patricia83</v>
      </c>
      <c r="D11487" s="283">
        <v>914</v>
      </c>
      <c r="E11487" s="283">
        <v>353</v>
      </c>
      <c r="F11487" s="283">
        <v>11068</v>
      </c>
      <c r="G11487" s="24">
        <v>100</v>
      </c>
      <c r="H11487" s="24">
        <v>0</v>
      </c>
      <c r="I11487" s="24">
        <v>0</v>
      </c>
      <c r="J11487" s="282">
        <v>15</v>
      </c>
      <c r="K11487" s="282">
        <v>0</v>
      </c>
    </row>
    <row r="11488" spans="1:11" x14ac:dyDescent="0.3">
      <c r="A11488" s="283" t="s">
        <v>2158</v>
      </c>
      <c r="B11488" s="283">
        <v>84</v>
      </c>
      <c r="C11488" s="24" t="str">
        <f t="shared" si="179"/>
        <v>patricia84</v>
      </c>
      <c r="D11488" s="283">
        <v>925</v>
      </c>
      <c r="E11488" s="283">
        <v>357</v>
      </c>
      <c r="F11488" s="283">
        <v>11200</v>
      </c>
      <c r="G11488" s="24">
        <v>100</v>
      </c>
      <c r="H11488" s="24">
        <v>0</v>
      </c>
      <c r="I11488" s="24">
        <v>0</v>
      </c>
      <c r="J11488" s="282">
        <v>15</v>
      </c>
      <c r="K11488" s="282">
        <v>0</v>
      </c>
    </row>
    <row r="11489" spans="1:11" x14ac:dyDescent="0.3">
      <c r="A11489" s="283" t="s">
        <v>2158</v>
      </c>
      <c r="B11489" s="283">
        <v>85</v>
      </c>
      <c r="C11489" s="24" t="str">
        <f t="shared" si="179"/>
        <v>patricia85</v>
      </c>
      <c r="D11489" s="283">
        <v>935</v>
      </c>
      <c r="E11489" s="283">
        <v>361</v>
      </c>
      <c r="F11489" s="283">
        <v>11358</v>
      </c>
      <c r="G11489" s="24">
        <v>100</v>
      </c>
      <c r="H11489" s="24">
        <v>0</v>
      </c>
      <c r="I11489" s="24">
        <v>0</v>
      </c>
      <c r="J11489" s="282">
        <v>15</v>
      </c>
      <c r="K11489" s="282">
        <v>0</v>
      </c>
    </row>
    <row r="11490" spans="1:11" x14ac:dyDescent="0.3">
      <c r="A11490" s="283" t="s">
        <v>2158</v>
      </c>
      <c r="B11490" s="283">
        <v>86</v>
      </c>
      <c r="C11490" s="24" t="str">
        <f t="shared" si="179"/>
        <v>patricia86</v>
      </c>
      <c r="D11490" s="283">
        <v>946</v>
      </c>
      <c r="E11490" s="283">
        <v>366</v>
      </c>
      <c r="F11490" s="283">
        <v>11494</v>
      </c>
      <c r="G11490" s="24">
        <v>100</v>
      </c>
      <c r="H11490" s="24">
        <v>0</v>
      </c>
      <c r="I11490" s="24">
        <v>0</v>
      </c>
      <c r="J11490" s="282">
        <v>15</v>
      </c>
      <c r="K11490" s="282">
        <v>0</v>
      </c>
    </row>
    <row r="11491" spans="1:11" x14ac:dyDescent="0.3">
      <c r="A11491" s="283" t="s">
        <v>2158</v>
      </c>
      <c r="B11491" s="283">
        <v>87</v>
      </c>
      <c r="C11491" s="24" t="str">
        <f t="shared" si="179"/>
        <v>patricia87</v>
      </c>
      <c r="D11491" s="283">
        <v>957</v>
      </c>
      <c r="E11491" s="283">
        <v>370</v>
      </c>
      <c r="F11491" s="283">
        <v>11631</v>
      </c>
      <c r="G11491" s="24">
        <v>100</v>
      </c>
      <c r="H11491" s="24">
        <v>0</v>
      </c>
      <c r="I11491" s="24">
        <v>0</v>
      </c>
      <c r="J11491" s="282">
        <v>15</v>
      </c>
      <c r="K11491" s="282">
        <v>0</v>
      </c>
    </row>
    <row r="11492" spans="1:11" x14ac:dyDescent="0.3">
      <c r="A11492" s="283" t="s">
        <v>2158</v>
      </c>
      <c r="B11492" s="283">
        <v>88</v>
      </c>
      <c r="C11492" s="24" t="str">
        <f t="shared" si="179"/>
        <v>patricia88</v>
      </c>
      <c r="D11492" s="283">
        <v>968</v>
      </c>
      <c r="E11492" s="283">
        <v>374</v>
      </c>
      <c r="F11492" s="283">
        <v>11770</v>
      </c>
      <c r="G11492" s="24">
        <v>100</v>
      </c>
      <c r="H11492" s="24">
        <v>0</v>
      </c>
      <c r="I11492" s="24">
        <v>0</v>
      </c>
      <c r="J11492" s="282">
        <v>15</v>
      </c>
      <c r="K11492" s="282">
        <v>0</v>
      </c>
    </row>
    <row r="11493" spans="1:11" x14ac:dyDescent="0.3">
      <c r="A11493" s="283" t="s">
        <v>2158</v>
      </c>
      <c r="B11493" s="283">
        <v>89</v>
      </c>
      <c r="C11493" s="24" t="str">
        <f t="shared" si="179"/>
        <v>patricia89</v>
      </c>
      <c r="D11493" s="283">
        <v>980</v>
      </c>
      <c r="E11493" s="283">
        <v>379</v>
      </c>
      <c r="F11493" s="283">
        <v>11949</v>
      </c>
      <c r="G11493" s="24">
        <v>100</v>
      </c>
      <c r="H11493" s="24">
        <v>0</v>
      </c>
      <c r="I11493" s="24">
        <v>0</v>
      </c>
      <c r="J11493" s="282">
        <v>15</v>
      </c>
      <c r="K11493" s="282">
        <v>0</v>
      </c>
    </row>
    <row r="11494" spans="1:11" x14ac:dyDescent="0.3">
      <c r="A11494" s="283" t="s">
        <v>2158</v>
      </c>
      <c r="B11494" s="283">
        <v>90</v>
      </c>
      <c r="C11494" s="24" t="str">
        <f t="shared" si="179"/>
        <v>patricia90</v>
      </c>
      <c r="D11494" s="283">
        <v>991</v>
      </c>
      <c r="E11494" s="283">
        <v>383</v>
      </c>
      <c r="F11494" s="283">
        <v>12092</v>
      </c>
      <c r="G11494" s="24">
        <v>100</v>
      </c>
      <c r="H11494" s="24">
        <v>0</v>
      </c>
      <c r="I11494" s="24">
        <v>0</v>
      </c>
      <c r="J11494" s="282">
        <v>15</v>
      </c>
      <c r="K11494" s="282">
        <v>0</v>
      </c>
    </row>
    <row r="11495" spans="1:11" x14ac:dyDescent="0.3">
      <c r="A11495" s="283" t="s">
        <v>2158</v>
      </c>
      <c r="B11495" s="283">
        <v>91</v>
      </c>
      <c r="C11495" s="24" t="str">
        <f t="shared" si="179"/>
        <v>patricia91</v>
      </c>
      <c r="D11495" s="283">
        <v>1082</v>
      </c>
      <c r="E11495" s="283">
        <v>418</v>
      </c>
      <c r="F11495" s="283">
        <v>13181</v>
      </c>
      <c r="G11495" s="24">
        <v>100</v>
      </c>
      <c r="H11495" s="24">
        <v>0</v>
      </c>
      <c r="I11495" s="24">
        <v>0</v>
      </c>
      <c r="J11495" s="282">
        <v>15</v>
      </c>
      <c r="K11495" s="282">
        <v>0</v>
      </c>
    </row>
    <row r="11496" spans="1:11" x14ac:dyDescent="0.3">
      <c r="A11496" s="283" t="s">
        <v>2158</v>
      </c>
      <c r="B11496" s="283">
        <v>92</v>
      </c>
      <c r="C11496" s="24" t="str">
        <f t="shared" si="179"/>
        <v>patricia92</v>
      </c>
      <c r="D11496" s="283">
        <v>1094</v>
      </c>
      <c r="E11496" s="283">
        <v>423</v>
      </c>
      <c r="F11496" s="283">
        <v>13338</v>
      </c>
      <c r="G11496" s="24">
        <v>100</v>
      </c>
      <c r="H11496" s="24">
        <v>0</v>
      </c>
      <c r="I11496" s="24">
        <v>0</v>
      </c>
      <c r="J11496" s="282">
        <v>15</v>
      </c>
      <c r="K11496" s="282">
        <v>0</v>
      </c>
    </row>
    <row r="11497" spans="1:11" x14ac:dyDescent="0.3">
      <c r="A11497" s="283" t="s">
        <v>2158</v>
      </c>
      <c r="B11497" s="283">
        <v>93</v>
      </c>
      <c r="C11497" s="24" t="str">
        <f t="shared" si="179"/>
        <v>patricia93</v>
      </c>
      <c r="D11497" s="283">
        <v>1107</v>
      </c>
      <c r="E11497" s="283">
        <v>428</v>
      </c>
      <c r="F11497" s="283">
        <v>13541</v>
      </c>
      <c r="G11497" s="24">
        <v>100</v>
      </c>
      <c r="H11497" s="24">
        <v>0</v>
      </c>
      <c r="I11497" s="24">
        <v>0</v>
      </c>
      <c r="J11497" s="282">
        <v>15</v>
      </c>
      <c r="K11497" s="282">
        <v>0</v>
      </c>
    </row>
    <row r="11498" spans="1:11" x14ac:dyDescent="0.3">
      <c r="A11498" s="283" t="s">
        <v>2158</v>
      </c>
      <c r="B11498" s="283">
        <v>94</v>
      </c>
      <c r="C11498" s="24" t="str">
        <f t="shared" si="179"/>
        <v>patricia94</v>
      </c>
      <c r="D11498" s="283">
        <v>1119</v>
      </c>
      <c r="E11498" s="283">
        <v>433</v>
      </c>
      <c r="F11498" s="283">
        <v>13703</v>
      </c>
      <c r="G11498" s="24">
        <v>100</v>
      </c>
      <c r="H11498" s="24">
        <v>0</v>
      </c>
      <c r="I11498" s="24">
        <v>0</v>
      </c>
      <c r="J11498" s="282">
        <v>15</v>
      </c>
      <c r="K11498" s="282">
        <v>0</v>
      </c>
    </row>
    <row r="11499" spans="1:11" x14ac:dyDescent="0.3">
      <c r="A11499" s="283" t="s">
        <v>2158</v>
      </c>
      <c r="B11499" s="283">
        <v>95</v>
      </c>
      <c r="C11499" s="24" t="str">
        <f t="shared" si="179"/>
        <v>patricia95</v>
      </c>
      <c r="D11499" s="283">
        <v>1132</v>
      </c>
      <c r="E11499" s="283">
        <v>438</v>
      </c>
      <c r="F11499" s="283">
        <v>13866</v>
      </c>
      <c r="G11499" s="24">
        <v>100</v>
      </c>
      <c r="H11499" s="24">
        <v>0</v>
      </c>
      <c r="I11499" s="24">
        <v>0</v>
      </c>
      <c r="J11499" s="282">
        <v>15</v>
      </c>
      <c r="K11499" s="282">
        <v>0</v>
      </c>
    </row>
    <row r="11500" spans="1:11" x14ac:dyDescent="0.3">
      <c r="A11500" s="283" t="s">
        <v>2158</v>
      </c>
      <c r="B11500" s="283">
        <v>96</v>
      </c>
      <c r="C11500" s="24" t="str">
        <f t="shared" si="179"/>
        <v>patricia96</v>
      </c>
      <c r="D11500" s="283">
        <v>1145</v>
      </c>
      <c r="E11500" s="283">
        <v>443</v>
      </c>
      <c r="F11500" s="283">
        <v>14031</v>
      </c>
      <c r="G11500" s="24">
        <v>100</v>
      </c>
      <c r="H11500" s="24">
        <v>0</v>
      </c>
      <c r="I11500" s="24">
        <v>0</v>
      </c>
      <c r="J11500" s="282">
        <v>15</v>
      </c>
      <c r="K11500" s="282">
        <v>0</v>
      </c>
    </row>
    <row r="11501" spans="1:11" x14ac:dyDescent="0.3">
      <c r="A11501" s="283" t="s">
        <v>2158</v>
      </c>
      <c r="B11501" s="283">
        <v>97</v>
      </c>
      <c r="C11501" s="24" t="str">
        <f t="shared" si="179"/>
        <v>patricia97</v>
      </c>
      <c r="D11501" s="283">
        <v>1158</v>
      </c>
      <c r="E11501" s="283">
        <v>448</v>
      </c>
      <c r="F11501" s="283">
        <v>14245</v>
      </c>
      <c r="G11501" s="24">
        <v>100</v>
      </c>
      <c r="H11501" s="24">
        <v>0</v>
      </c>
      <c r="I11501" s="24">
        <v>0</v>
      </c>
      <c r="J11501" s="282">
        <v>15</v>
      </c>
      <c r="K11501" s="282">
        <v>0</v>
      </c>
    </row>
    <row r="11502" spans="1:11" x14ac:dyDescent="0.3">
      <c r="A11502" s="283" t="s">
        <v>2158</v>
      </c>
      <c r="B11502" s="283">
        <v>98</v>
      </c>
      <c r="C11502" s="24" t="str">
        <f t="shared" si="179"/>
        <v>patricia98</v>
      </c>
      <c r="D11502" s="283">
        <v>1172</v>
      </c>
      <c r="E11502" s="283">
        <v>453</v>
      </c>
      <c r="F11502" s="283">
        <v>14415</v>
      </c>
      <c r="G11502" s="24">
        <v>100</v>
      </c>
      <c r="H11502" s="24">
        <v>0</v>
      </c>
      <c r="I11502" s="24">
        <v>0</v>
      </c>
      <c r="J11502" s="282">
        <v>15</v>
      </c>
      <c r="K11502" s="282">
        <v>0</v>
      </c>
    </row>
    <row r="11503" spans="1:11" x14ac:dyDescent="0.3">
      <c r="A11503" s="283" t="s">
        <v>2158</v>
      </c>
      <c r="B11503" s="283">
        <v>99</v>
      </c>
      <c r="C11503" s="24" t="str">
        <f t="shared" si="179"/>
        <v>patricia99</v>
      </c>
      <c r="D11503" s="283">
        <v>1185</v>
      </c>
      <c r="E11503" s="283">
        <v>458</v>
      </c>
      <c r="F11503" s="283">
        <v>14586</v>
      </c>
      <c r="G11503" s="24">
        <v>100</v>
      </c>
      <c r="H11503" s="24">
        <v>0</v>
      </c>
      <c r="I11503" s="24">
        <v>0</v>
      </c>
      <c r="J11503" s="282">
        <v>15</v>
      </c>
      <c r="K11503" s="282">
        <v>0</v>
      </c>
    </row>
    <row r="11504" spans="1:11" x14ac:dyDescent="0.3">
      <c r="A11504" s="283" t="s">
        <v>2158</v>
      </c>
      <c r="B11504" s="283">
        <v>100</v>
      </c>
      <c r="C11504" s="24" t="str">
        <f t="shared" si="179"/>
        <v>patricia100</v>
      </c>
      <c r="D11504" s="283">
        <v>1198</v>
      </c>
      <c r="E11504" s="283">
        <v>463</v>
      </c>
      <c r="F11504" s="283">
        <v>14760</v>
      </c>
      <c r="G11504" s="24">
        <v>100</v>
      </c>
      <c r="H11504" s="24">
        <v>0</v>
      </c>
      <c r="I11504" s="24">
        <v>0</v>
      </c>
      <c r="J11504" s="282">
        <v>15</v>
      </c>
      <c r="K11504" s="282">
        <v>0</v>
      </c>
    </row>
    <row r="11505" spans="1:11" x14ac:dyDescent="0.3">
      <c r="A11505" s="283" t="s">
        <v>2158</v>
      </c>
      <c r="B11505" s="283">
        <v>101</v>
      </c>
      <c r="C11505" s="24" t="str">
        <f t="shared" si="179"/>
        <v>patricia101</v>
      </c>
      <c r="D11505" s="283">
        <v>1308</v>
      </c>
      <c r="E11505" s="283">
        <v>506</v>
      </c>
      <c r="F11505" s="283">
        <v>16344</v>
      </c>
      <c r="G11505" s="24">
        <v>100</v>
      </c>
      <c r="H11505" s="24">
        <v>0</v>
      </c>
      <c r="I11505" s="24">
        <v>0</v>
      </c>
      <c r="J11505" s="282">
        <v>15</v>
      </c>
      <c r="K11505" s="282">
        <v>0</v>
      </c>
    </row>
    <row r="11506" spans="1:11" x14ac:dyDescent="0.3">
      <c r="A11506" s="283" t="s">
        <v>2158</v>
      </c>
      <c r="B11506" s="283">
        <v>102</v>
      </c>
      <c r="C11506" s="24" t="str">
        <f t="shared" si="179"/>
        <v>patricia102</v>
      </c>
      <c r="D11506" s="283">
        <v>1323</v>
      </c>
      <c r="E11506" s="283">
        <v>511</v>
      </c>
      <c r="F11506" s="283">
        <v>16539</v>
      </c>
      <c r="G11506" s="24">
        <v>100</v>
      </c>
      <c r="H11506" s="24">
        <v>0</v>
      </c>
      <c r="I11506" s="24">
        <v>0</v>
      </c>
      <c r="J11506" s="282">
        <v>15</v>
      </c>
      <c r="K11506" s="282">
        <v>0</v>
      </c>
    </row>
    <row r="11507" spans="1:11" x14ac:dyDescent="0.3">
      <c r="A11507" s="283" t="s">
        <v>2158</v>
      </c>
      <c r="B11507" s="283">
        <v>103</v>
      </c>
      <c r="C11507" s="24" t="str">
        <f t="shared" si="179"/>
        <v>patricia103</v>
      </c>
      <c r="D11507" s="283">
        <v>1338</v>
      </c>
      <c r="E11507" s="283">
        <v>517</v>
      </c>
      <c r="F11507" s="283">
        <v>16736</v>
      </c>
      <c r="G11507" s="24">
        <v>100</v>
      </c>
      <c r="H11507" s="24">
        <v>0</v>
      </c>
      <c r="I11507" s="24">
        <v>0</v>
      </c>
      <c r="J11507" s="282">
        <v>15</v>
      </c>
      <c r="K11507" s="282">
        <v>0</v>
      </c>
    </row>
    <row r="11508" spans="1:11" x14ac:dyDescent="0.3">
      <c r="A11508" s="283" t="s">
        <v>2158</v>
      </c>
      <c r="B11508" s="283">
        <v>104</v>
      </c>
      <c r="C11508" s="24" t="str">
        <f t="shared" si="179"/>
        <v>patricia104</v>
      </c>
      <c r="D11508" s="283">
        <v>1353</v>
      </c>
      <c r="E11508" s="283">
        <v>523</v>
      </c>
      <c r="F11508" s="283">
        <v>16935</v>
      </c>
      <c r="G11508" s="24">
        <v>100</v>
      </c>
      <c r="H11508" s="24">
        <v>0</v>
      </c>
      <c r="I11508" s="24">
        <v>0</v>
      </c>
      <c r="J11508" s="282">
        <v>15</v>
      </c>
      <c r="K11508" s="282">
        <v>0</v>
      </c>
    </row>
    <row r="11509" spans="1:11" x14ac:dyDescent="0.3">
      <c r="A11509" s="283" t="s">
        <v>2158</v>
      </c>
      <c r="B11509" s="283">
        <v>105</v>
      </c>
      <c r="C11509" s="24" t="str">
        <f t="shared" si="179"/>
        <v>patricia105</v>
      </c>
      <c r="D11509" s="283">
        <v>1369</v>
      </c>
      <c r="E11509" s="283">
        <v>529</v>
      </c>
      <c r="F11509" s="283">
        <v>17193</v>
      </c>
      <c r="G11509" s="24">
        <v>100</v>
      </c>
      <c r="H11509" s="24">
        <v>0</v>
      </c>
      <c r="I11509" s="24">
        <v>0</v>
      </c>
      <c r="J11509" s="282">
        <v>15</v>
      </c>
      <c r="K11509" s="282">
        <v>0</v>
      </c>
    </row>
    <row r="11510" spans="1:11" x14ac:dyDescent="0.3">
      <c r="A11510" s="283" t="s">
        <v>2158</v>
      </c>
      <c r="B11510" s="283">
        <v>106</v>
      </c>
      <c r="C11510" s="24" t="str">
        <f t="shared" si="179"/>
        <v>patricia106</v>
      </c>
      <c r="D11510" s="283">
        <v>1384</v>
      </c>
      <c r="E11510" s="283">
        <v>535</v>
      </c>
      <c r="F11510" s="283">
        <v>17398</v>
      </c>
      <c r="G11510" s="24">
        <v>100</v>
      </c>
      <c r="H11510" s="24">
        <v>0</v>
      </c>
      <c r="I11510" s="24">
        <v>0</v>
      </c>
      <c r="J11510" s="282">
        <v>15</v>
      </c>
      <c r="K11510" s="282">
        <v>0</v>
      </c>
    </row>
    <row r="11511" spans="1:11" x14ac:dyDescent="0.3">
      <c r="A11511" s="283" t="s">
        <v>2158</v>
      </c>
      <c r="B11511" s="283">
        <v>107</v>
      </c>
      <c r="C11511" s="24" t="str">
        <f t="shared" si="179"/>
        <v>patricia107</v>
      </c>
      <c r="D11511" s="283">
        <v>1400</v>
      </c>
      <c r="E11511" s="283">
        <v>541</v>
      </c>
      <c r="F11511" s="283">
        <v>17604</v>
      </c>
      <c r="G11511" s="24">
        <v>100</v>
      </c>
      <c r="H11511" s="24">
        <v>0</v>
      </c>
      <c r="I11511" s="24">
        <v>0</v>
      </c>
      <c r="J11511" s="282">
        <v>15</v>
      </c>
      <c r="K11511" s="282">
        <v>0</v>
      </c>
    </row>
    <row r="11512" spans="1:11" x14ac:dyDescent="0.3">
      <c r="A11512" s="283" t="s">
        <v>2158</v>
      </c>
      <c r="B11512" s="283">
        <v>108</v>
      </c>
      <c r="C11512" s="24" t="str">
        <f t="shared" si="179"/>
        <v>patricia108</v>
      </c>
      <c r="D11512" s="283">
        <v>1416</v>
      </c>
      <c r="E11512" s="283">
        <v>547</v>
      </c>
      <c r="F11512" s="283">
        <v>17813</v>
      </c>
      <c r="G11512" s="24">
        <v>100</v>
      </c>
      <c r="H11512" s="24">
        <v>0</v>
      </c>
      <c r="I11512" s="24">
        <v>0</v>
      </c>
      <c r="J11512" s="282">
        <v>15</v>
      </c>
      <c r="K11512" s="282">
        <v>0</v>
      </c>
    </row>
    <row r="11513" spans="1:11" x14ac:dyDescent="0.3">
      <c r="A11513" s="283" t="s">
        <v>2158</v>
      </c>
      <c r="B11513" s="283">
        <v>109</v>
      </c>
      <c r="C11513" s="24" t="str">
        <f t="shared" si="179"/>
        <v>patricia109</v>
      </c>
      <c r="D11513" s="283">
        <v>1432</v>
      </c>
      <c r="E11513" s="283">
        <v>553</v>
      </c>
      <c r="F11513" s="283">
        <v>18085</v>
      </c>
      <c r="G11513" s="24">
        <v>100</v>
      </c>
      <c r="H11513" s="24">
        <v>0</v>
      </c>
      <c r="I11513" s="24">
        <v>0</v>
      </c>
      <c r="J11513" s="282">
        <v>15</v>
      </c>
      <c r="K11513" s="282">
        <v>0</v>
      </c>
    </row>
    <row r="11514" spans="1:11" x14ac:dyDescent="0.3">
      <c r="A11514" s="283" t="s">
        <v>2158</v>
      </c>
      <c r="B11514" s="283">
        <v>110</v>
      </c>
      <c r="C11514" s="24" t="str">
        <f t="shared" si="179"/>
        <v>patricia110</v>
      </c>
      <c r="D11514" s="283">
        <v>1448</v>
      </c>
      <c r="E11514" s="283">
        <v>560</v>
      </c>
      <c r="F11514" s="283">
        <v>18299</v>
      </c>
      <c r="G11514" s="24">
        <v>100</v>
      </c>
      <c r="H11514" s="24">
        <v>0</v>
      </c>
      <c r="I11514" s="24">
        <v>0</v>
      </c>
      <c r="J11514" s="282">
        <v>15</v>
      </c>
      <c r="K11514" s="282">
        <v>0</v>
      </c>
    </row>
    <row r="11515" spans="1:11" x14ac:dyDescent="0.3">
      <c r="A11515" s="283" t="s">
        <v>2158</v>
      </c>
      <c r="B11515" s="283">
        <v>111</v>
      </c>
      <c r="C11515" s="24" t="str">
        <f t="shared" si="179"/>
        <v>patricia111</v>
      </c>
      <c r="D11515" s="283">
        <v>1464</v>
      </c>
      <c r="E11515" s="283">
        <v>566</v>
      </c>
      <c r="F11515" s="283">
        <v>18516</v>
      </c>
      <c r="G11515" s="24">
        <v>100</v>
      </c>
      <c r="H11515" s="24">
        <v>0</v>
      </c>
      <c r="I11515" s="24">
        <v>0</v>
      </c>
      <c r="J11515" s="282">
        <v>15</v>
      </c>
      <c r="K11515" s="282">
        <v>0</v>
      </c>
    </row>
    <row r="11516" spans="1:11" x14ac:dyDescent="0.3">
      <c r="A11516" s="283" t="s">
        <v>2158</v>
      </c>
      <c r="B11516" s="283">
        <v>112</v>
      </c>
      <c r="C11516" s="24" t="str">
        <f t="shared" si="179"/>
        <v>patricia112</v>
      </c>
      <c r="D11516" s="283">
        <v>1481</v>
      </c>
      <c r="E11516" s="283">
        <v>572</v>
      </c>
      <c r="F11516" s="283">
        <v>18736</v>
      </c>
      <c r="G11516" s="24">
        <v>100</v>
      </c>
      <c r="H11516" s="24">
        <v>0</v>
      </c>
      <c r="I11516" s="24">
        <v>0</v>
      </c>
      <c r="J11516" s="282">
        <v>15</v>
      </c>
      <c r="K11516" s="282">
        <v>0</v>
      </c>
    </row>
    <row r="11517" spans="1:11" x14ac:dyDescent="0.3">
      <c r="A11517" s="283" t="s">
        <v>2158</v>
      </c>
      <c r="B11517" s="283">
        <v>113</v>
      </c>
      <c r="C11517" s="24" t="str">
        <f t="shared" si="179"/>
        <v>patricia113</v>
      </c>
      <c r="D11517" s="283">
        <v>1498</v>
      </c>
      <c r="E11517" s="283">
        <v>579</v>
      </c>
      <c r="F11517" s="283">
        <v>19000</v>
      </c>
      <c r="G11517" s="24">
        <v>100</v>
      </c>
      <c r="H11517" s="24">
        <v>0</v>
      </c>
      <c r="I11517" s="24">
        <v>0</v>
      </c>
      <c r="J11517" s="282">
        <v>15</v>
      </c>
      <c r="K11517" s="282">
        <v>0</v>
      </c>
    </row>
    <row r="11518" spans="1:11" x14ac:dyDescent="0.3">
      <c r="A11518" s="283" t="s">
        <v>2158</v>
      </c>
      <c r="B11518" s="283">
        <v>114</v>
      </c>
      <c r="C11518" s="24" t="str">
        <f t="shared" si="179"/>
        <v>patricia114</v>
      </c>
      <c r="D11518" s="283">
        <v>1514</v>
      </c>
      <c r="E11518" s="283">
        <v>585</v>
      </c>
      <c r="F11518" s="283">
        <v>19225</v>
      </c>
      <c r="G11518" s="24">
        <v>100</v>
      </c>
      <c r="H11518" s="24">
        <v>0</v>
      </c>
      <c r="I11518" s="24">
        <v>0</v>
      </c>
      <c r="J11518" s="282">
        <v>15</v>
      </c>
      <c r="K11518" s="282">
        <v>0</v>
      </c>
    </row>
    <row r="11519" spans="1:11" x14ac:dyDescent="0.3">
      <c r="A11519" s="283" t="s">
        <v>2158</v>
      </c>
      <c r="B11519" s="283">
        <v>115</v>
      </c>
      <c r="C11519" s="24" t="str">
        <f t="shared" si="179"/>
        <v>patricia115</v>
      </c>
      <c r="D11519" s="283">
        <v>1532</v>
      </c>
      <c r="E11519" s="283">
        <v>592</v>
      </c>
      <c r="F11519" s="283">
        <v>19452</v>
      </c>
      <c r="G11519" s="24">
        <v>100</v>
      </c>
      <c r="H11519" s="24">
        <v>0</v>
      </c>
      <c r="I11519" s="24">
        <v>0</v>
      </c>
      <c r="J11519" s="282">
        <v>15</v>
      </c>
      <c r="K11519" s="282">
        <v>0</v>
      </c>
    </row>
    <row r="11520" spans="1:11" x14ac:dyDescent="0.3">
      <c r="A11520" s="283" t="s">
        <v>2158</v>
      </c>
      <c r="B11520" s="283">
        <v>116</v>
      </c>
      <c r="C11520" s="24" t="str">
        <f t="shared" si="179"/>
        <v>patricia116</v>
      </c>
      <c r="D11520" s="283">
        <v>1549</v>
      </c>
      <c r="E11520" s="283">
        <v>599</v>
      </c>
      <c r="F11520" s="283">
        <v>19683</v>
      </c>
      <c r="G11520" s="24">
        <v>100</v>
      </c>
      <c r="H11520" s="24">
        <v>0</v>
      </c>
      <c r="I11520" s="24">
        <v>0</v>
      </c>
      <c r="J11520" s="282">
        <v>15</v>
      </c>
      <c r="K11520" s="282">
        <v>0</v>
      </c>
    </row>
    <row r="11521" spans="1:11" x14ac:dyDescent="0.3">
      <c r="A11521" s="283" t="s">
        <v>2158</v>
      </c>
      <c r="B11521" s="283">
        <v>117</v>
      </c>
      <c r="C11521" s="24" t="str">
        <f t="shared" si="179"/>
        <v>patricia117</v>
      </c>
      <c r="D11521" s="283">
        <v>1566</v>
      </c>
      <c r="E11521" s="283">
        <v>605</v>
      </c>
      <c r="F11521" s="283">
        <v>19982</v>
      </c>
      <c r="G11521" s="24">
        <v>100</v>
      </c>
      <c r="H11521" s="24">
        <v>0</v>
      </c>
      <c r="I11521" s="24">
        <v>0</v>
      </c>
      <c r="J11521" s="282">
        <v>15</v>
      </c>
      <c r="K11521" s="282">
        <v>0</v>
      </c>
    </row>
    <row r="11522" spans="1:11" x14ac:dyDescent="0.3">
      <c r="A11522" s="283" t="s">
        <v>2158</v>
      </c>
      <c r="B11522" s="283">
        <v>118</v>
      </c>
      <c r="C11522" s="24" t="str">
        <f t="shared" si="179"/>
        <v>patricia118</v>
      </c>
      <c r="D11522" s="283">
        <v>1584</v>
      </c>
      <c r="E11522" s="283">
        <v>612</v>
      </c>
      <c r="F11522" s="283">
        <v>20218</v>
      </c>
      <c r="G11522" s="24">
        <v>100</v>
      </c>
      <c r="H11522" s="24">
        <v>0</v>
      </c>
      <c r="I11522" s="24">
        <v>0</v>
      </c>
      <c r="J11522" s="282">
        <v>15</v>
      </c>
      <c r="K11522" s="282">
        <v>0</v>
      </c>
    </row>
    <row r="11523" spans="1:11" x14ac:dyDescent="0.3">
      <c r="A11523" s="283" t="s">
        <v>2158</v>
      </c>
      <c r="B11523" s="283">
        <v>119</v>
      </c>
      <c r="C11523" s="24" t="str">
        <f t="shared" si="179"/>
        <v>patricia119</v>
      </c>
      <c r="D11523" s="283">
        <v>1602</v>
      </c>
      <c r="E11523" s="283">
        <v>619</v>
      </c>
      <c r="F11523" s="283">
        <v>20457</v>
      </c>
      <c r="G11523" s="24">
        <v>100</v>
      </c>
      <c r="H11523" s="24">
        <v>0</v>
      </c>
      <c r="I11523" s="24">
        <v>0</v>
      </c>
      <c r="J11523" s="282">
        <v>15</v>
      </c>
      <c r="K11523" s="282">
        <v>0</v>
      </c>
    </row>
    <row r="11524" spans="1:11" x14ac:dyDescent="0.3">
      <c r="A11524" s="283" t="s">
        <v>2158</v>
      </c>
      <c r="B11524" s="283">
        <v>120</v>
      </c>
      <c r="C11524" s="24" t="str">
        <f t="shared" si="179"/>
        <v>patricia120</v>
      </c>
      <c r="D11524" s="283">
        <v>1620</v>
      </c>
      <c r="E11524" s="283">
        <v>626</v>
      </c>
      <c r="F11524" s="283">
        <v>20699</v>
      </c>
      <c r="G11524" s="24">
        <v>100</v>
      </c>
      <c r="H11524" s="24">
        <v>0</v>
      </c>
      <c r="I11524" s="24">
        <v>0</v>
      </c>
      <c r="J11524" s="282">
        <v>15</v>
      </c>
      <c r="K11524" s="282">
        <v>0</v>
      </c>
    </row>
    <row r="11525" spans="1:11" x14ac:dyDescent="0.3">
      <c r="A11525" s="283" t="s">
        <v>2158</v>
      </c>
      <c r="B11525" s="283">
        <v>121</v>
      </c>
      <c r="C11525" s="24" t="str">
        <f t="shared" si="179"/>
        <v>patricia121</v>
      </c>
      <c r="D11525" s="283">
        <v>1767</v>
      </c>
      <c r="E11525" s="283">
        <v>683</v>
      </c>
      <c r="F11525" s="283">
        <v>22869</v>
      </c>
      <c r="G11525" s="24">
        <v>100</v>
      </c>
      <c r="H11525" s="24">
        <v>0</v>
      </c>
      <c r="I11525" s="24">
        <v>0</v>
      </c>
      <c r="J11525" s="282">
        <v>15</v>
      </c>
      <c r="K11525" s="282">
        <v>0</v>
      </c>
    </row>
    <row r="11526" spans="1:11" x14ac:dyDescent="0.3">
      <c r="A11526" s="283" t="s">
        <v>2158</v>
      </c>
      <c r="B11526" s="283">
        <v>122</v>
      </c>
      <c r="C11526" s="24" t="str">
        <f t="shared" ref="C11526:C11589" si="180">A11526&amp;B11526</f>
        <v>patricia122</v>
      </c>
      <c r="D11526" s="283">
        <v>1787</v>
      </c>
      <c r="E11526" s="283">
        <v>691</v>
      </c>
      <c r="F11526" s="283">
        <v>23139</v>
      </c>
      <c r="G11526" s="24">
        <v>100</v>
      </c>
      <c r="H11526" s="24">
        <v>0</v>
      </c>
      <c r="I11526" s="24">
        <v>0</v>
      </c>
      <c r="J11526" s="282">
        <v>15</v>
      </c>
      <c r="K11526" s="282">
        <v>0</v>
      </c>
    </row>
    <row r="11527" spans="1:11" x14ac:dyDescent="0.3">
      <c r="A11527" s="283" t="s">
        <v>2158</v>
      </c>
      <c r="B11527" s="283">
        <v>123</v>
      </c>
      <c r="C11527" s="24" t="str">
        <f t="shared" si="180"/>
        <v>patricia123</v>
      </c>
      <c r="D11527" s="283">
        <v>1807</v>
      </c>
      <c r="E11527" s="283">
        <v>699</v>
      </c>
      <c r="F11527" s="283">
        <v>23413</v>
      </c>
      <c r="G11527" s="24">
        <v>100</v>
      </c>
      <c r="H11527" s="24">
        <v>0</v>
      </c>
      <c r="I11527" s="24">
        <v>0</v>
      </c>
      <c r="J11527" s="282">
        <v>15</v>
      </c>
      <c r="K11527" s="282">
        <v>0</v>
      </c>
    </row>
    <row r="11528" spans="1:11" x14ac:dyDescent="0.3">
      <c r="A11528" s="283" t="s">
        <v>2158</v>
      </c>
      <c r="B11528" s="283">
        <v>124</v>
      </c>
      <c r="C11528" s="24" t="str">
        <f t="shared" si="180"/>
        <v>patricia124</v>
      </c>
      <c r="D11528" s="283">
        <v>1827</v>
      </c>
      <c r="E11528" s="283">
        <v>706</v>
      </c>
      <c r="F11528" s="283">
        <v>23716</v>
      </c>
      <c r="G11528" s="24">
        <v>100</v>
      </c>
      <c r="H11528" s="24">
        <v>0</v>
      </c>
      <c r="I11528" s="24">
        <v>0</v>
      </c>
      <c r="J11528" s="282">
        <v>15</v>
      </c>
      <c r="K11528" s="282">
        <v>0</v>
      </c>
    </row>
    <row r="11529" spans="1:11" x14ac:dyDescent="0.3">
      <c r="A11529" s="283" t="s">
        <v>2158</v>
      </c>
      <c r="B11529" s="283">
        <v>125</v>
      </c>
      <c r="C11529" s="24" t="str">
        <f t="shared" si="180"/>
        <v>patricia125</v>
      </c>
      <c r="D11529" s="283">
        <v>1848</v>
      </c>
      <c r="E11529" s="283">
        <v>714</v>
      </c>
      <c r="F11529" s="283">
        <v>24093</v>
      </c>
      <c r="G11529" s="24">
        <v>100</v>
      </c>
      <c r="H11529" s="24">
        <v>0</v>
      </c>
      <c r="I11529" s="24">
        <v>0</v>
      </c>
      <c r="J11529" s="282">
        <v>15</v>
      </c>
      <c r="K11529" s="282">
        <v>0</v>
      </c>
    </row>
    <row r="11530" spans="1:11" x14ac:dyDescent="0.3">
      <c r="A11530" s="283" t="s">
        <v>2158</v>
      </c>
      <c r="B11530" s="283">
        <v>126</v>
      </c>
      <c r="C11530" s="24" t="str">
        <f t="shared" si="180"/>
        <v>patricia126</v>
      </c>
      <c r="D11530" s="283">
        <v>1868</v>
      </c>
      <c r="E11530" s="283">
        <v>722</v>
      </c>
      <c r="F11530" s="283">
        <v>24377</v>
      </c>
      <c r="G11530" s="24">
        <v>100</v>
      </c>
      <c r="H11530" s="24">
        <v>0</v>
      </c>
      <c r="I11530" s="24">
        <v>0</v>
      </c>
      <c r="J11530" s="282">
        <v>15</v>
      </c>
      <c r="K11530" s="282">
        <v>0</v>
      </c>
    </row>
    <row r="11531" spans="1:11" x14ac:dyDescent="0.3">
      <c r="A11531" s="283" t="s">
        <v>2158</v>
      </c>
      <c r="B11531" s="283">
        <v>127</v>
      </c>
      <c r="C11531" s="24" t="str">
        <f t="shared" si="180"/>
        <v>patricia127</v>
      </c>
      <c r="D11531" s="283">
        <v>1889</v>
      </c>
      <c r="E11531" s="283">
        <v>730</v>
      </c>
      <c r="F11531" s="283">
        <v>24683</v>
      </c>
      <c r="G11531" s="24">
        <v>100</v>
      </c>
      <c r="H11531" s="24">
        <v>0</v>
      </c>
      <c r="I11531" s="24">
        <v>0</v>
      </c>
      <c r="J11531" s="282">
        <v>15</v>
      </c>
      <c r="K11531" s="282">
        <v>0</v>
      </c>
    </row>
    <row r="11532" spans="1:11" x14ac:dyDescent="0.3">
      <c r="A11532" s="283" t="s">
        <v>2158</v>
      </c>
      <c r="B11532" s="283">
        <v>128</v>
      </c>
      <c r="C11532" s="24" t="str">
        <f t="shared" si="180"/>
        <v>patricia128</v>
      </c>
      <c r="D11532" s="283">
        <v>1910</v>
      </c>
      <c r="E11532" s="283">
        <v>738</v>
      </c>
      <c r="F11532" s="283">
        <v>25001</v>
      </c>
      <c r="G11532" s="24">
        <v>100</v>
      </c>
      <c r="H11532" s="24">
        <v>0</v>
      </c>
      <c r="I11532" s="24">
        <v>0</v>
      </c>
      <c r="J11532" s="282">
        <v>15</v>
      </c>
      <c r="K11532" s="282">
        <v>0</v>
      </c>
    </row>
    <row r="11533" spans="1:11" x14ac:dyDescent="0.3">
      <c r="A11533" s="283" t="s">
        <v>2158</v>
      </c>
      <c r="B11533" s="283">
        <v>129</v>
      </c>
      <c r="C11533" s="24" t="str">
        <f t="shared" si="180"/>
        <v>patricia129</v>
      </c>
      <c r="D11533" s="283">
        <v>1931</v>
      </c>
      <c r="E11533" s="283">
        <v>747</v>
      </c>
      <c r="F11533" s="283">
        <v>25296</v>
      </c>
      <c r="G11533" s="24">
        <v>100</v>
      </c>
      <c r="H11533" s="24">
        <v>0</v>
      </c>
      <c r="I11533" s="24">
        <v>0</v>
      </c>
      <c r="J11533" s="282">
        <v>15</v>
      </c>
      <c r="K11533" s="282">
        <v>0</v>
      </c>
    </row>
    <row r="11534" spans="1:11" x14ac:dyDescent="0.3">
      <c r="A11534" s="283" t="s">
        <v>2158</v>
      </c>
      <c r="B11534" s="283">
        <v>130</v>
      </c>
      <c r="C11534" s="24" t="str">
        <f t="shared" si="180"/>
        <v>patricia130</v>
      </c>
      <c r="D11534" s="283">
        <v>1953</v>
      </c>
      <c r="E11534" s="283">
        <v>755</v>
      </c>
      <c r="F11534" s="283">
        <v>25622</v>
      </c>
      <c r="G11534" s="24">
        <v>100</v>
      </c>
      <c r="H11534" s="24">
        <v>0</v>
      </c>
      <c r="I11534" s="24">
        <v>0</v>
      </c>
      <c r="J11534" s="282">
        <v>15</v>
      </c>
      <c r="K11534" s="282">
        <v>0</v>
      </c>
    </row>
    <row r="11535" spans="1:11" x14ac:dyDescent="0.3">
      <c r="A11535" s="283" t="s">
        <v>2158</v>
      </c>
      <c r="B11535" s="283">
        <v>131</v>
      </c>
      <c r="C11535" s="24" t="str">
        <f t="shared" si="180"/>
        <v>patricia131</v>
      </c>
      <c r="D11535" s="283">
        <v>1975</v>
      </c>
      <c r="E11535" s="283">
        <v>763</v>
      </c>
      <c r="F11535" s="283">
        <v>25943</v>
      </c>
      <c r="G11535" s="24">
        <v>100</v>
      </c>
      <c r="H11535" s="24">
        <v>0</v>
      </c>
      <c r="I11535" s="24">
        <v>0</v>
      </c>
      <c r="J11535" s="282">
        <v>15</v>
      </c>
      <c r="K11535" s="282">
        <v>0</v>
      </c>
    </row>
    <row r="11536" spans="1:11" x14ac:dyDescent="0.3">
      <c r="A11536" s="283" t="s">
        <v>2158</v>
      </c>
      <c r="B11536" s="283">
        <v>132</v>
      </c>
      <c r="C11536" s="24" t="str">
        <f t="shared" si="180"/>
        <v>patricia132</v>
      </c>
      <c r="D11536" s="283">
        <v>1997</v>
      </c>
      <c r="E11536" s="283">
        <v>772</v>
      </c>
      <c r="F11536" s="283">
        <v>26248</v>
      </c>
      <c r="G11536" s="24">
        <v>100</v>
      </c>
      <c r="H11536" s="24">
        <v>0</v>
      </c>
      <c r="I11536" s="24">
        <v>0</v>
      </c>
      <c r="J11536" s="282">
        <v>15</v>
      </c>
      <c r="K11536" s="282">
        <v>0</v>
      </c>
    </row>
    <row r="11537" spans="1:11" x14ac:dyDescent="0.3">
      <c r="A11537" s="283" t="s">
        <v>2158</v>
      </c>
      <c r="B11537" s="283">
        <v>133</v>
      </c>
      <c r="C11537" s="24" t="str">
        <f t="shared" si="180"/>
        <v>patricia133</v>
      </c>
      <c r="D11537" s="283">
        <v>2019</v>
      </c>
      <c r="E11537" s="283">
        <v>780</v>
      </c>
      <c r="F11537" s="283">
        <v>26576</v>
      </c>
      <c r="G11537" s="24">
        <v>100</v>
      </c>
      <c r="H11537" s="24">
        <v>0</v>
      </c>
      <c r="I11537" s="24">
        <v>0</v>
      </c>
      <c r="J11537" s="282">
        <v>15</v>
      </c>
      <c r="K11537" s="282">
        <v>0</v>
      </c>
    </row>
    <row r="11538" spans="1:11" x14ac:dyDescent="0.3">
      <c r="A11538" s="283" t="s">
        <v>2158</v>
      </c>
      <c r="B11538" s="283">
        <v>134</v>
      </c>
      <c r="C11538" s="24" t="str">
        <f t="shared" si="180"/>
        <v>patricia134</v>
      </c>
      <c r="D11538" s="283">
        <v>2041</v>
      </c>
      <c r="E11538" s="283">
        <v>789</v>
      </c>
      <c r="F11538" s="283">
        <v>26918</v>
      </c>
      <c r="G11538" s="24">
        <v>100</v>
      </c>
      <c r="H11538" s="24">
        <v>0</v>
      </c>
      <c r="I11538" s="24">
        <v>0</v>
      </c>
      <c r="J11538" s="282">
        <v>15</v>
      </c>
      <c r="K11538" s="282">
        <v>0</v>
      </c>
    </row>
    <row r="11539" spans="1:11" x14ac:dyDescent="0.3">
      <c r="A11539" s="283" t="s">
        <v>2158</v>
      </c>
      <c r="B11539" s="283">
        <v>135</v>
      </c>
      <c r="C11539" s="24" t="str">
        <f t="shared" si="180"/>
        <v>patricia135</v>
      </c>
      <c r="D11539" s="283">
        <v>2064</v>
      </c>
      <c r="E11539" s="283">
        <v>798</v>
      </c>
      <c r="F11539" s="283">
        <v>27235</v>
      </c>
      <c r="G11539" s="24">
        <v>100</v>
      </c>
      <c r="H11539" s="24">
        <v>0</v>
      </c>
      <c r="I11539" s="24">
        <v>0</v>
      </c>
      <c r="J11539" s="282">
        <v>15</v>
      </c>
      <c r="K11539" s="282">
        <v>0</v>
      </c>
    </row>
    <row r="11540" spans="1:11" x14ac:dyDescent="0.3">
      <c r="A11540" s="283" t="s">
        <v>2158</v>
      </c>
      <c r="B11540" s="283">
        <v>136</v>
      </c>
      <c r="C11540" s="24" t="str">
        <f t="shared" si="180"/>
        <v>patricia136</v>
      </c>
      <c r="D11540" s="283">
        <v>2087</v>
      </c>
      <c r="E11540" s="283">
        <v>807</v>
      </c>
      <c r="F11540" s="283">
        <v>27585</v>
      </c>
      <c r="G11540" s="24">
        <v>100</v>
      </c>
      <c r="H11540" s="24">
        <v>0</v>
      </c>
      <c r="I11540" s="24">
        <v>0</v>
      </c>
      <c r="J11540" s="282">
        <v>15</v>
      </c>
      <c r="K11540" s="282">
        <v>0</v>
      </c>
    </row>
    <row r="11541" spans="1:11" x14ac:dyDescent="0.3">
      <c r="A11541" s="283" t="s">
        <v>2158</v>
      </c>
      <c r="B11541" s="283">
        <v>137</v>
      </c>
      <c r="C11541" s="24" t="str">
        <f t="shared" si="180"/>
        <v>patricia137</v>
      </c>
      <c r="D11541" s="283">
        <v>2110</v>
      </c>
      <c r="E11541" s="283">
        <v>816</v>
      </c>
      <c r="F11541" s="283">
        <v>27930</v>
      </c>
      <c r="G11541" s="24">
        <v>100</v>
      </c>
      <c r="H11541" s="24">
        <v>0</v>
      </c>
      <c r="I11541" s="24">
        <v>0</v>
      </c>
      <c r="J11541" s="282">
        <v>15</v>
      </c>
      <c r="K11541" s="282">
        <v>0</v>
      </c>
    </row>
    <row r="11542" spans="1:11" x14ac:dyDescent="0.3">
      <c r="A11542" s="283" t="s">
        <v>2158</v>
      </c>
      <c r="B11542" s="283">
        <v>138</v>
      </c>
      <c r="C11542" s="24" t="str">
        <f t="shared" si="180"/>
        <v>patricia138</v>
      </c>
      <c r="D11542" s="283">
        <v>2133</v>
      </c>
      <c r="E11542" s="283">
        <v>825</v>
      </c>
      <c r="F11542" s="283">
        <v>28258</v>
      </c>
      <c r="G11542" s="24">
        <v>100</v>
      </c>
      <c r="H11542" s="24">
        <v>0</v>
      </c>
      <c r="I11542" s="24">
        <v>0</v>
      </c>
      <c r="J11542" s="282">
        <v>15</v>
      </c>
      <c r="K11542" s="282">
        <v>0</v>
      </c>
    </row>
    <row r="11543" spans="1:11" x14ac:dyDescent="0.3">
      <c r="A11543" s="283" t="s">
        <v>2158</v>
      </c>
      <c r="B11543" s="283">
        <v>139</v>
      </c>
      <c r="C11543" s="24" t="str">
        <f t="shared" si="180"/>
        <v>patricia139</v>
      </c>
      <c r="D11543" s="283">
        <v>2156</v>
      </c>
      <c r="E11543" s="283">
        <v>834</v>
      </c>
      <c r="F11543" s="283">
        <v>28610</v>
      </c>
      <c r="G11543" s="24">
        <v>100</v>
      </c>
      <c r="H11543" s="24">
        <v>0</v>
      </c>
      <c r="I11543" s="24">
        <v>0</v>
      </c>
      <c r="J11543" s="282">
        <v>15</v>
      </c>
      <c r="K11543" s="282">
        <v>0</v>
      </c>
    </row>
    <row r="11544" spans="1:11" x14ac:dyDescent="0.3">
      <c r="A11544" s="283" t="s">
        <v>2158</v>
      </c>
      <c r="B11544" s="283">
        <v>140</v>
      </c>
      <c r="C11544" s="24" t="str">
        <f t="shared" si="180"/>
        <v>patricia140</v>
      </c>
      <c r="D11544" s="283">
        <v>2180</v>
      </c>
      <c r="E11544" s="283">
        <v>843</v>
      </c>
      <c r="F11544" s="283">
        <v>28978</v>
      </c>
      <c r="G11544" s="24">
        <v>100</v>
      </c>
      <c r="H11544" s="24">
        <v>0</v>
      </c>
      <c r="I11544" s="24">
        <v>0</v>
      </c>
      <c r="J11544" s="282">
        <v>15</v>
      </c>
      <c r="K11544" s="282">
        <v>0</v>
      </c>
    </row>
    <row r="11545" spans="1:11" x14ac:dyDescent="0.3">
      <c r="A11545" s="283" t="s">
        <v>2158</v>
      </c>
      <c r="B11545" s="283">
        <v>141</v>
      </c>
      <c r="C11545" s="24" t="str">
        <f t="shared" si="180"/>
        <v>patricia141</v>
      </c>
      <c r="D11545" s="283">
        <v>2379</v>
      </c>
      <c r="E11545" s="283">
        <v>920</v>
      </c>
      <c r="F11545" s="283">
        <v>31930</v>
      </c>
      <c r="G11545" s="24">
        <v>100</v>
      </c>
      <c r="H11545" s="24">
        <v>0</v>
      </c>
      <c r="I11545" s="24">
        <v>0</v>
      </c>
      <c r="J11545" s="282">
        <v>15</v>
      </c>
      <c r="K11545" s="282">
        <v>0</v>
      </c>
    </row>
    <row r="11546" spans="1:11" x14ac:dyDescent="0.3">
      <c r="A11546" s="283" t="s">
        <v>2158</v>
      </c>
      <c r="B11546" s="283">
        <v>142</v>
      </c>
      <c r="C11546" s="24" t="str">
        <f t="shared" si="180"/>
        <v>patricia142</v>
      </c>
      <c r="D11546" s="283">
        <v>2405</v>
      </c>
      <c r="E11546" s="283">
        <v>930</v>
      </c>
      <c r="F11546" s="283">
        <v>32340</v>
      </c>
      <c r="G11546" s="24">
        <v>100</v>
      </c>
      <c r="H11546" s="24">
        <v>0</v>
      </c>
      <c r="I11546" s="24">
        <v>0</v>
      </c>
      <c r="J11546" s="282">
        <v>15</v>
      </c>
      <c r="K11546" s="282">
        <v>0</v>
      </c>
    </row>
    <row r="11547" spans="1:11" x14ac:dyDescent="0.3">
      <c r="A11547" s="283" t="s">
        <v>2158</v>
      </c>
      <c r="B11547" s="283">
        <v>143</v>
      </c>
      <c r="C11547" s="24" t="str">
        <f t="shared" si="180"/>
        <v>patricia143</v>
      </c>
      <c r="D11547" s="283">
        <v>2431</v>
      </c>
      <c r="E11547" s="283">
        <v>940</v>
      </c>
      <c r="F11547" s="283">
        <v>32802</v>
      </c>
      <c r="G11547" s="24">
        <v>100</v>
      </c>
      <c r="H11547" s="24">
        <v>0</v>
      </c>
      <c r="I11547" s="24">
        <v>0</v>
      </c>
      <c r="J11547" s="282">
        <v>15</v>
      </c>
      <c r="K11547" s="282">
        <v>0</v>
      </c>
    </row>
    <row r="11548" spans="1:11" x14ac:dyDescent="0.3">
      <c r="A11548" s="283" t="s">
        <v>2158</v>
      </c>
      <c r="B11548" s="283">
        <v>144</v>
      </c>
      <c r="C11548" s="24" t="str">
        <f t="shared" si="180"/>
        <v>patricia144</v>
      </c>
      <c r="D11548" s="283">
        <v>2458</v>
      </c>
      <c r="E11548" s="283">
        <v>950</v>
      </c>
      <c r="F11548" s="283">
        <v>33187</v>
      </c>
      <c r="G11548" s="24">
        <v>100</v>
      </c>
      <c r="H11548" s="24">
        <v>0</v>
      </c>
      <c r="I11548" s="24">
        <v>0</v>
      </c>
      <c r="J11548" s="282">
        <v>15</v>
      </c>
      <c r="K11548" s="282">
        <v>0</v>
      </c>
    </row>
    <row r="11549" spans="1:11" x14ac:dyDescent="0.3">
      <c r="A11549" s="283" t="s">
        <v>2158</v>
      </c>
      <c r="B11549" s="283">
        <v>145</v>
      </c>
      <c r="C11549" s="24" t="str">
        <f t="shared" si="180"/>
        <v>patricia145</v>
      </c>
      <c r="D11549" s="283">
        <v>2485</v>
      </c>
      <c r="E11549" s="283">
        <v>961</v>
      </c>
      <c r="F11549" s="283">
        <v>33636</v>
      </c>
      <c r="G11549" s="24">
        <v>100</v>
      </c>
      <c r="H11549" s="24">
        <v>0</v>
      </c>
      <c r="I11549" s="24">
        <v>0</v>
      </c>
      <c r="J11549" s="282">
        <v>15</v>
      </c>
      <c r="K11549" s="282">
        <v>0</v>
      </c>
    </row>
    <row r="11550" spans="1:11" x14ac:dyDescent="0.3">
      <c r="A11550" s="283" t="s">
        <v>2158</v>
      </c>
      <c r="B11550" s="283">
        <v>146</v>
      </c>
      <c r="C11550" s="24" t="str">
        <f t="shared" si="180"/>
        <v>patricia146</v>
      </c>
      <c r="D11550" s="283">
        <v>2513</v>
      </c>
      <c r="E11550" s="283">
        <v>971</v>
      </c>
      <c r="F11550" s="283">
        <v>34067</v>
      </c>
      <c r="G11550" s="24">
        <v>100</v>
      </c>
      <c r="H11550" s="24">
        <v>0</v>
      </c>
      <c r="I11550" s="24">
        <v>0</v>
      </c>
      <c r="J11550" s="282">
        <v>15</v>
      </c>
      <c r="K11550" s="282">
        <v>0</v>
      </c>
    </row>
    <row r="11551" spans="1:11" x14ac:dyDescent="0.3">
      <c r="A11551" s="283" t="s">
        <v>2158</v>
      </c>
      <c r="B11551" s="283">
        <v>147</v>
      </c>
      <c r="C11551" s="24" t="str">
        <f t="shared" si="180"/>
        <v>patricia147</v>
      </c>
      <c r="D11551" s="283">
        <v>2540</v>
      </c>
      <c r="E11551" s="283">
        <v>982</v>
      </c>
      <c r="F11551" s="283">
        <v>34507</v>
      </c>
      <c r="G11551" s="24">
        <v>100</v>
      </c>
      <c r="H11551" s="24">
        <v>0</v>
      </c>
      <c r="I11551" s="24">
        <v>0</v>
      </c>
      <c r="J11551" s="282">
        <v>15</v>
      </c>
      <c r="K11551" s="282">
        <v>0</v>
      </c>
    </row>
    <row r="11552" spans="1:11" x14ac:dyDescent="0.3">
      <c r="A11552" s="283" t="s">
        <v>2158</v>
      </c>
      <c r="B11552" s="283">
        <v>148</v>
      </c>
      <c r="C11552" s="24" t="str">
        <f t="shared" si="180"/>
        <v>patricia148</v>
      </c>
      <c r="D11552" s="283">
        <v>2568</v>
      </c>
      <c r="E11552" s="283">
        <v>993</v>
      </c>
      <c r="F11552" s="283">
        <v>34911</v>
      </c>
      <c r="G11552" s="24">
        <v>100</v>
      </c>
      <c r="H11552" s="24">
        <v>0</v>
      </c>
      <c r="I11552" s="24">
        <v>0</v>
      </c>
      <c r="J11552" s="282">
        <v>15</v>
      </c>
      <c r="K11552" s="282">
        <v>0</v>
      </c>
    </row>
    <row r="11553" spans="1:11" x14ac:dyDescent="0.3">
      <c r="A11553" s="283" t="s">
        <v>2158</v>
      </c>
      <c r="B11553" s="283">
        <v>149</v>
      </c>
      <c r="C11553" s="24" t="str">
        <f t="shared" si="180"/>
        <v>patricia149</v>
      </c>
      <c r="D11553" s="283">
        <v>2596</v>
      </c>
      <c r="E11553" s="283">
        <v>1004</v>
      </c>
      <c r="F11553" s="283">
        <v>35383</v>
      </c>
      <c r="G11553" s="24">
        <v>100</v>
      </c>
      <c r="H11553" s="24">
        <v>0</v>
      </c>
      <c r="I11553" s="24">
        <v>0</v>
      </c>
      <c r="J11553" s="282">
        <v>15</v>
      </c>
      <c r="K11553" s="282">
        <v>0</v>
      </c>
    </row>
    <row r="11554" spans="1:11" x14ac:dyDescent="0.3">
      <c r="A11554" s="283" t="s">
        <v>2158</v>
      </c>
      <c r="B11554" s="283">
        <v>150</v>
      </c>
      <c r="C11554" s="24" t="str">
        <f t="shared" si="180"/>
        <v>patricia150</v>
      </c>
      <c r="D11554" s="283">
        <v>2625</v>
      </c>
      <c r="E11554" s="283">
        <v>1015</v>
      </c>
      <c r="F11554" s="283">
        <v>35796</v>
      </c>
      <c r="G11554" s="24">
        <v>100</v>
      </c>
      <c r="H11554" s="24">
        <v>0</v>
      </c>
      <c r="I11554" s="24">
        <v>0</v>
      </c>
      <c r="J11554" s="282">
        <v>15</v>
      </c>
      <c r="K11554" s="282">
        <v>0</v>
      </c>
    </row>
    <row r="11555" spans="1:11" x14ac:dyDescent="0.3">
      <c r="A11555" s="283" t="s">
        <v>2158</v>
      </c>
      <c r="B11555" s="283">
        <v>151</v>
      </c>
      <c r="C11555" s="24" t="str">
        <f t="shared" si="180"/>
        <v>patricia151</v>
      </c>
      <c r="D11555" s="283">
        <v>2653</v>
      </c>
      <c r="E11555" s="283">
        <v>1026</v>
      </c>
      <c r="F11555" s="283">
        <v>36258</v>
      </c>
      <c r="G11555" s="24">
        <v>100</v>
      </c>
      <c r="H11555" s="24">
        <v>0</v>
      </c>
      <c r="I11555" s="24">
        <v>0</v>
      </c>
      <c r="J11555" s="282">
        <v>15</v>
      </c>
      <c r="K11555" s="282">
        <v>0</v>
      </c>
    </row>
    <row r="11556" spans="1:11" x14ac:dyDescent="0.3">
      <c r="A11556" s="283" t="s">
        <v>2158</v>
      </c>
      <c r="B11556" s="283">
        <v>152</v>
      </c>
      <c r="C11556" s="24" t="str">
        <f t="shared" si="180"/>
        <v>patricia152</v>
      </c>
      <c r="D11556" s="283">
        <v>2682</v>
      </c>
      <c r="E11556" s="283">
        <v>1037</v>
      </c>
      <c r="F11556" s="283">
        <v>36681</v>
      </c>
      <c r="G11556" s="24">
        <v>100</v>
      </c>
      <c r="H11556" s="24">
        <v>0</v>
      </c>
      <c r="I11556" s="24">
        <v>0</v>
      </c>
      <c r="J11556" s="282">
        <v>15</v>
      </c>
      <c r="K11556" s="282">
        <v>0</v>
      </c>
    </row>
    <row r="11557" spans="1:11" x14ac:dyDescent="0.3">
      <c r="A11557" s="283" t="s">
        <v>2158</v>
      </c>
      <c r="B11557" s="283">
        <v>153</v>
      </c>
      <c r="C11557" s="24" t="str">
        <f t="shared" si="180"/>
        <v>patricia153</v>
      </c>
      <c r="D11557" s="283">
        <v>2712</v>
      </c>
      <c r="E11557" s="283">
        <v>1048</v>
      </c>
      <c r="F11557" s="283">
        <v>37176</v>
      </c>
      <c r="G11557" s="24">
        <v>100</v>
      </c>
      <c r="H11557" s="24">
        <v>0</v>
      </c>
      <c r="I11557" s="24">
        <v>0</v>
      </c>
      <c r="J11557" s="282">
        <v>15</v>
      </c>
      <c r="K11557" s="282">
        <v>0</v>
      </c>
    </row>
    <row r="11558" spans="1:11" x14ac:dyDescent="0.3">
      <c r="A11558" s="283" t="s">
        <v>2158</v>
      </c>
      <c r="B11558" s="283">
        <v>154</v>
      </c>
      <c r="C11558" s="24" t="str">
        <f t="shared" si="180"/>
        <v>patricia154</v>
      </c>
      <c r="D11558" s="283">
        <v>2741</v>
      </c>
      <c r="E11558" s="283">
        <v>1060</v>
      </c>
      <c r="F11558" s="283">
        <v>37610</v>
      </c>
      <c r="G11558" s="24">
        <v>100</v>
      </c>
      <c r="H11558" s="24">
        <v>0</v>
      </c>
      <c r="I11558" s="24">
        <v>0</v>
      </c>
      <c r="J11558" s="282">
        <v>15</v>
      </c>
      <c r="K11558" s="282">
        <v>0</v>
      </c>
    </row>
    <row r="11559" spans="1:11" x14ac:dyDescent="0.3">
      <c r="A11559" s="283" t="s">
        <v>2158</v>
      </c>
      <c r="B11559" s="283">
        <v>155</v>
      </c>
      <c r="C11559" s="24" t="str">
        <f t="shared" si="180"/>
        <v>patricia155</v>
      </c>
      <c r="D11559" s="283">
        <v>2771</v>
      </c>
      <c r="E11559" s="283">
        <v>1071</v>
      </c>
      <c r="F11559" s="283">
        <v>38094</v>
      </c>
      <c r="G11559" s="24">
        <v>100</v>
      </c>
      <c r="H11559" s="24">
        <v>0</v>
      </c>
      <c r="I11559" s="24">
        <v>0</v>
      </c>
      <c r="J11559" s="282">
        <v>15</v>
      </c>
      <c r="K11559" s="282">
        <v>0</v>
      </c>
    </row>
    <row r="11560" spans="1:11" x14ac:dyDescent="0.3">
      <c r="A11560" s="283" t="s">
        <v>2158</v>
      </c>
      <c r="B11560" s="283">
        <v>156</v>
      </c>
      <c r="C11560" s="24" t="str">
        <f t="shared" si="180"/>
        <v>patricia156</v>
      </c>
      <c r="D11560" s="283">
        <v>2801</v>
      </c>
      <c r="E11560" s="283">
        <v>1083</v>
      </c>
      <c r="F11560" s="283">
        <v>38538</v>
      </c>
      <c r="G11560" s="24">
        <v>100</v>
      </c>
      <c r="H11560" s="24">
        <v>0</v>
      </c>
      <c r="I11560" s="24">
        <v>0</v>
      </c>
      <c r="J11560" s="282">
        <v>15</v>
      </c>
      <c r="K11560" s="282">
        <v>0</v>
      </c>
    </row>
    <row r="11561" spans="1:11" x14ac:dyDescent="0.3">
      <c r="A11561" s="283" t="s">
        <v>2158</v>
      </c>
      <c r="B11561" s="283">
        <v>157</v>
      </c>
      <c r="C11561" s="24" t="str">
        <f t="shared" si="180"/>
        <v>patricia157</v>
      </c>
      <c r="D11561" s="283">
        <v>2832</v>
      </c>
      <c r="E11561" s="283">
        <v>1095</v>
      </c>
      <c r="F11561" s="283">
        <v>39057</v>
      </c>
      <c r="G11561" s="24">
        <v>100</v>
      </c>
      <c r="H11561" s="24">
        <v>0</v>
      </c>
      <c r="I11561" s="24">
        <v>0</v>
      </c>
      <c r="J11561" s="282">
        <v>15</v>
      </c>
      <c r="K11561" s="282">
        <v>0</v>
      </c>
    </row>
    <row r="11562" spans="1:11" x14ac:dyDescent="0.3">
      <c r="A11562" s="283" t="s">
        <v>2158</v>
      </c>
      <c r="B11562" s="283">
        <v>158</v>
      </c>
      <c r="C11562" s="24" t="str">
        <f t="shared" si="180"/>
        <v>patricia158</v>
      </c>
      <c r="D11562" s="283">
        <v>2863</v>
      </c>
      <c r="E11562" s="283">
        <v>1107</v>
      </c>
      <c r="F11562" s="283">
        <v>39512</v>
      </c>
      <c r="G11562" s="24">
        <v>100</v>
      </c>
      <c r="H11562" s="24">
        <v>0</v>
      </c>
      <c r="I11562" s="24">
        <v>0</v>
      </c>
      <c r="J11562" s="282">
        <v>15</v>
      </c>
      <c r="K11562" s="282">
        <v>0</v>
      </c>
    </row>
    <row r="11563" spans="1:11" x14ac:dyDescent="0.3">
      <c r="A11563" s="283" t="s">
        <v>2158</v>
      </c>
      <c r="B11563" s="283">
        <v>159</v>
      </c>
      <c r="C11563" s="24" t="str">
        <f t="shared" si="180"/>
        <v>patricia159</v>
      </c>
      <c r="D11563" s="283">
        <v>2894</v>
      </c>
      <c r="E11563" s="283">
        <v>1119</v>
      </c>
      <c r="F11563" s="283">
        <v>40044</v>
      </c>
      <c r="G11563" s="24">
        <v>100</v>
      </c>
      <c r="H11563" s="24">
        <v>0</v>
      </c>
      <c r="I11563" s="24">
        <v>0</v>
      </c>
      <c r="J11563" s="282">
        <v>15</v>
      </c>
      <c r="K11563" s="282">
        <v>0</v>
      </c>
    </row>
    <row r="11564" spans="1:11" x14ac:dyDescent="0.3">
      <c r="A11564" s="283" t="s">
        <v>2158</v>
      </c>
      <c r="B11564" s="283">
        <v>160</v>
      </c>
      <c r="C11564" s="24" t="str">
        <f t="shared" si="180"/>
        <v>patricia160</v>
      </c>
      <c r="D11564" s="283">
        <v>2925</v>
      </c>
      <c r="E11564" s="283">
        <v>1131</v>
      </c>
      <c r="F11564" s="283">
        <v>40510</v>
      </c>
      <c r="G11564" s="24">
        <v>100</v>
      </c>
      <c r="H11564" s="24">
        <v>0</v>
      </c>
      <c r="I11564" s="24">
        <v>0</v>
      </c>
      <c r="J11564" s="282">
        <v>15</v>
      </c>
      <c r="K11564" s="282">
        <v>0</v>
      </c>
    </row>
    <row r="11565" spans="1:11" x14ac:dyDescent="0.3">
      <c r="A11565" s="283" t="s">
        <v>2158</v>
      </c>
      <c r="B11565" s="283">
        <v>161</v>
      </c>
      <c r="C11565" s="24" t="str">
        <f t="shared" si="180"/>
        <v>patricia161</v>
      </c>
      <c r="D11565" s="283">
        <v>3191</v>
      </c>
      <c r="E11565" s="283">
        <v>1234</v>
      </c>
      <c r="F11565" s="283">
        <v>44774</v>
      </c>
      <c r="G11565" s="24">
        <v>100</v>
      </c>
      <c r="H11565" s="24">
        <v>0</v>
      </c>
      <c r="I11565" s="24">
        <v>0</v>
      </c>
      <c r="J11565" s="282">
        <v>15</v>
      </c>
      <c r="K11565" s="282">
        <v>0</v>
      </c>
    </row>
    <row r="11566" spans="1:11" x14ac:dyDescent="0.3">
      <c r="A11566" s="283" t="s">
        <v>2158</v>
      </c>
      <c r="B11566" s="283">
        <v>162</v>
      </c>
      <c r="C11566" s="24" t="str">
        <f t="shared" si="180"/>
        <v>patricia162</v>
      </c>
      <c r="D11566" s="283">
        <v>3226</v>
      </c>
      <c r="E11566" s="283">
        <v>1247</v>
      </c>
      <c r="F11566" s="283">
        <v>45295</v>
      </c>
      <c r="G11566" s="24">
        <v>100</v>
      </c>
      <c r="H11566" s="24">
        <v>0</v>
      </c>
      <c r="I11566" s="24">
        <v>0</v>
      </c>
      <c r="J11566" s="282">
        <v>15</v>
      </c>
      <c r="K11566" s="282">
        <v>0</v>
      </c>
    </row>
    <row r="11567" spans="1:11" x14ac:dyDescent="0.3">
      <c r="A11567" s="283" t="s">
        <v>2158</v>
      </c>
      <c r="B11567" s="283">
        <v>163</v>
      </c>
      <c r="C11567" s="24" t="str">
        <f t="shared" si="180"/>
        <v>patricia163</v>
      </c>
      <c r="D11567" s="283">
        <v>3261</v>
      </c>
      <c r="E11567" s="283">
        <v>1261</v>
      </c>
      <c r="F11567" s="283">
        <v>45903</v>
      </c>
      <c r="G11567" s="24">
        <v>100</v>
      </c>
      <c r="H11567" s="24">
        <v>0</v>
      </c>
      <c r="I11567" s="24">
        <v>0</v>
      </c>
      <c r="J11567" s="282">
        <v>15</v>
      </c>
      <c r="K11567" s="282">
        <v>0</v>
      </c>
    </row>
    <row r="11568" spans="1:11" x14ac:dyDescent="0.3">
      <c r="A11568" s="283" t="s">
        <v>2158</v>
      </c>
      <c r="B11568" s="283">
        <v>164</v>
      </c>
      <c r="C11568" s="24" t="str">
        <f t="shared" si="180"/>
        <v>patricia164</v>
      </c>
      <c r="D11568" s="283">
        <v>3296</v>
      </c>
      <c r="E11568" s="283">
        <v>1274</v>
      </c>
      <c r="F11568" s="283">
        <v>46436</v>
      </c>
      <c r="G11568" s="24">
        <v>100</v>
      </c>
      <c r="H11568" s="24">
        <v>0</v>
      </c>
      <c r="I11568" s="24">
        <v>0</v>
      </c>
      <c r="J11568" s="282">
        <v>15</v>
      </c>
      <c r="K11568" s="282">
        <v>0</v>
      </c>
    </row>
    <row r="11569" spans="1:11" x14ac:dyDescent="0.3">
      <c r="A11569" s="283" t="s">
        <v>2158</v>
      </c>
      <c r="B11569" s="283">
        <v>165</v>
      </c>
      <c r="C11569" s="24" t="str">
        <f t="shared" si="180"/>
        <v>patricia165</v>
      </c>
      <c r="D11569" s="283">
        <v>3332</v>
      </c>
      <c r="E11569" s="283">
        <v>1288</v>
      </c>
      <c r="F11569" s="283">
        <v>47119</v>
      </c>
      <c r="G11569" s="24">
        <v>100</v>
      </c>
      <c r="H11569" s="24">
        <v>0</v>
      </c>
      <c r="I11569" s="24">
        <v>0</v>
      </c>
      <c r="J11569" s="282">
        <v>15</v>
      </c>
      <c r="K11569" s="282">
        <v>0</v>
      </c>
    </row>
    <row r="11570" spans="1:11" x14ac:dyDescent="0.3">
      <c r="A11570" s="283" t="s">
        <v>2158</v>
      </c>
      <c r="B11570" s="283">
        <v>166</v>
      </c>
      <c r="C11570" s="24" t="str">
        <f t="shared" si="180"/>
        <v>patricia166</v>
      </c>
      <c r="D11570" s="283">
        <v>3368</v>
      </c>
      <c r="E11570" s="283">
        <v>1302</v>
      </c>
      <c r="F11570" s="283">
        <v>47666</v>
      </c>
      <c r="G11570" s="24">
        <v>100</v>
      </c>
      <c r="H11570" s="24">
        <v>0</v>
      </c>
      <c r="I11570" s="24">
        <v>0</v>
      </c>
      <c r="J11570" s="282">
        <v>15</v>
      </c>
      <c r="K11570" s="282">
        <v>0</v>
      </c>
    </row>
    <row r="11571" spans="1:11" x14ac:dyDescent="0.3">
      <c r="A11571" s="283" t="s">
        <v>2158</v>
      </c>
      <c r="B11571" s="283">
        <v>167</v>
      </c>
      <c r="C11571" s="24" t="str">
        <f t="shared" si="180"/>
        <v>patricia167</v>
      </c>
      <c r="D11571" s="283">
        <v>3404</v>
      </c>
      <c r="E11571" s="283">
        <v>1316</v>
      </c>
      <c r="F11571" s="283">
        <v>48219</v>
      </c>
      <c r="G11571" s="24">
        <v>100</v>
      </c>
      <c r="H11571" s="24">
        <v>0</v>
      </c>
      <c r="I11571" s="24">
        <v>0</v>
      </c>
      <c r="J11571" s="282">
        <v>15</v>
      </c>
      <c r="K11571" s="282">
        <v>0</v>
      </c>
    </row>
    <row r="11572" spans="1:11" x14ac:dyDescent="0.3">
      <c r="A11572" s="283" t="s">
        <v>2158</v>
      </c>
      <c r="B11572" s="283">
        <v>168</v>
      </c>
      <c r="C11572" s="24" t="str">
        <f t="shared" si="180"/>
        <v>patricia168</v>
      </c>
      <c r="D11572" s="283">
        <v>3441</v>
      </c>
      <c r="E11572" s="283">
        <v>1330</v>
      </c>
      <c r="F11572" s="283">
        <v>48779</v>
      </c>
      <c r="G11572" s="24">
        <v>100</v>
      </c>
      <c r="H11572" s="24">
        <v>0</v>
      </c>
      <c r="I11572" s="24">
        <v>0</v>
      </c>
      <c r="J11572" s="282">
        <v>15</v>
      </c>
      <c r="K11572" s="282">
        <v>0</v>
      </c>
    </row>
    <row r="11573" spans="1:11" x14ac:dyDescent="0.3">
      <c r="A11573" s="283" t="s">
        <v>2158</v>
      </c>
      <c r="B11573" s="283">
        <v>169</v>
      </c>
      <c r="C11573" s="24" t="str">
        <f t="shared" si="180"/>
        <v>patricia169</v>
      </c>
      <c r="D11573" s="283">
        <v>3478</v>
      </c>
      <c r="E11573" s="283">
        <v>1345</v>
      </c>
      <c r="F11573" s="283">
        <v>49495</v>
      </c>
      <c r="G11573" s="24">
        <v>100</v>
      </c>
      <c r="H11573" s="24">
        <v>0</v>
      </c>
      <c r="I11573" s="24">
        <v>0</v>
      </c>
      <c r="J11573" s="282">
        <v>15</v>
      </c>
      <c r="K11573" s="282">
        <v>0</v>
      </c>
    </row>
    <row r="11574" spans="1:11" x14ac:dyDescent="0.3">
      <c r="A11574" s="283" t="s">
        <v>2158</v>
      </c>
      <c r="B11574" s="283">
        <v>170</v>
      </c>
      <c r="C11574" s="24" t="str">
        <f t="shared" si="180"/>
        <v>patricia170</v>
      </c>
      <c r="D11574" s="283">
        <v>3516</v>
      </c>
      <c r="E11574" s="283">
        <v>1359</v>
      </c>
      <c r="F11574" s="283">
        <v>50069</v>
      </c>
      <c r="G11574" s="24">
        <v>100</v>
      </c>
      <c r="H11574" s="24">
        <v>0</v>
      </c>
      <c r="I11574" s="24">
        <v>0</v>
      </c>
      <c r="J11574" s="282">
        <v>15</v>
      </c>
      <c r="K11574" s="282">
        <v>0</v>
      </c>
    </row>
    <row r="11575" spans="1:11" x14ac:dyDescent="0.3">
      <c r="A11575" s="283" t="s">
        <v>2158</v>
      </c>
      <c r="B11575" s="283">
        <v>171</v>
      </c>
      <c r="C11575" s="24" t="str">
        <f t="shared" si="180"/>
        <v>patricia171</v>
      </c>
      <c r="D11575" s="283">
        <v>3553</v>
      </c>
      <c r="E11575" s="283">
        <v>1374</v>
      </c>
      <c r="F11575" s="283">
        <v>50649</v>
      </c>
      <c r="G11575" s="24">
        <v>100</v>
      </c>
      <c r="H11575" s="24">
        <v>0</v>
      </c>
      <c r="I11575" s="24">
        <v>0</v>
      </c>
      <c r="J11575" s="282">
        <v>15</v>
      </c>
      <c r="K11575" s="282">
        <v>0</v>
      </c>
    </row>
    <row r="11576" spans="1:11" x14ac:dyDescent="0.3">
      <c r="A11576" s="283" t="s">
        <v>2158</v>
      </c>
      <c r="B11576" s="283">
        <v>172</v>
      </c>
      <c r="C11576" s="24" t="str">
        <f t="shared" si="180"/>
        <v>patricia172</v>
      </c>
      <c r="D11576" s="283">
        <v>3592</v>
      </c>
      <c r="E11576" s="283">
        <v>1389</v>
      </c>
      <c r="F11576" s="283">
        <v>51235</v>
      </c>
      <c r="G11576" s="24">
        <v>100</v>
      </c>
      <c r="H11576" s="24">
        <v>0</v>
      </c>
      <c r="I11576" s="24">
        <v>0</v>
      </c>
      <c r="J11576" s="282">
        <v>15</v>
      </c>
      <c r="K11576" s="282">
        <v>0</v>
      </c>
    </row>
    <row r="11577" spans="1:11" x14ac:dyDescent="0.3">
      <c r="A11577" s="283" t="s">
        <v>2158</v>
      </c>
      <c r="B11577" s="283">
        <v>173</v>
      </c>
      <c r="C11577" s="24" t="str">
        <f t="shared" si="180"/>
        <v>patricia173</v>
      </c>
      <c r="D11577" s="283">
        <v>3630</v>
      </c>
      <c r="E11577" s="283">
        <v>1404</v>
      </c>
      <c r="F11577" s="283">
        <v>51987</v>
      </c>
      <c r="G11577" s="24">
        <v>100</v>
      </c>
      <c r="H11577" s="24">
        <v>0</v>
      </c>
      <c r="I11577" s="24">
        <v>0</v>
      </c>
      <c r="J11577" s="282">
        <v>15</v>
      </c>
      <c r="K11577" s="282">
        <v>0</v>
      </c>
    </row>
    <row r="11578" spans="1:11" x14ac:dyDescent="0.3">
      <c r="A11578" s="283" t="s">
        <v>2158</v>
      </c>
      <c r="B11578" s="283">
        <v>174</v>
      </c>
      <c r="C11578" s="24" t="str">
        <f t="shared" si="180"/>
        <v>patricia174</v>
      </c>
      <c r="D11578" s="283">
        <v>3670</v>
      </c>
      <c r="E11578" s="283">
        <v>1419</v>
      </c>
      <c r="F11578" s="283">
        <v>52588</v>
      </c>
      <c r="G11578" s="24">
        <v>100</v>
      </c>
      <c r="H11578" s="24">
        <v>0</v>
      </c>
      <c r="I11578" s="24">
        <v>0</v>
      </c>
      <c r="J11578" s="282">
        <v>15</v>
      </c>
      <c r="K11578" s="282">
        <v>0</v>
      </c>
    </row>
    <row r="11579" spans="1:11" x14ac:dyDescent="0.3">
      <c r="A11579" s="283" t="s">
        <v>2158</v>
      </c>
      <c r="B11579" s="283">
        <v>175</v>
      </c>
      <c r="C11579" s="24" t="str">
        <f t="shared" si="180"/>
        <v>patricia175</v>
      </c>
      <c r="D11579" s="283">
        <v>3709</v>
      </c>
      <c r="E11579" s="283">
        <v>1434</v>
      </c>
      <c r="F11579" s="283">
        <v>53196</v>
      </c>
      <c r="G11579" s="24">
        <v>100</v>
      </c>
      <c r="H11579" s="24">
        <v>0</v>
      </c>
      <c r="I11579" s="24">
        <v>0</v>
      </c>
      <c r="J11579" s="282">
        <v>15</v>
      </c>
      <c r="K11579" s="282">
        <v>0</v>
      </c>
    </row>
    <row r="11580" spans="1:11" x14ac:dyDescent="0.3">
      <c r="A11580" s="283" t="s">
        <v>2158</v>
      </c>
      <c r="B11580" s="283">
        <v>176</v>
      </c>
      <c r="C11580" s="24" t="str">
        <f t="shared" si="180"/>
        <v>patricia176</v>
      </c>
      <c r="D11580" s="283">
        <v>3749</v>
      </c>
      <c r="E11580" s="283">
        <v>1450</v>
      </c>
      <c r="F11580" s="283">
        <v>53811</v>
      </c>
      <c r="G11580" s="24">
        <v>100</v>
      </c>
      <c r="H11580" s="24">
        <v>0</v>
      </c>
      <c r="I11580" s="24">
        <v>0</v>
      </c>
      <c r="J11580" s="282">
        <v>15</v>
      </c>
      <c r="K11580" s="282">
        <v>0</v>
      </c>
    </row>
    <row r="11581" spans="1:11" x14ac:dyDescent="0.3">
      <c r="A11581" s="283" t="s">
        <v>2158</v>
      </c>
      <c r="B11581" s="283">
        <v>177</v>
      </c>
      <c r="C11581" s="24" t="str">
        <f t="shared" si="180"/>
        <v>patricia177</v>
      </c>
      <c r="D11581" s="283">
        <v>3789</v>
      </c>
      <c r="E11581" s="283">
        <v>1465</v>
      </c>
      <c r="F11581" s="283">
        <v>54599</v>
      </c>
      <c r="G11581" s="24">
        <v>100</v>
      </c>
      <c r="H11581" s="24">
        <v>0</v>
      </c>
      <c r="I11581" s="24">
        <v>0</v>
      </c>
      <c r="J11581" s="282">
        <v>15</v>
      </c>
      <c r="K11581" s="282">
        <v>0</v>
      </c>
    </row>
    <row r="11582" spans="1:11" x14ac:dyDescent="0.3">
      <c r="A11582" s="283" t="s">
        <v>2158</v>
      </c>
      <c r="B11582" s="283">
        <v>178</v>
      </c>
      <c r="C11582" s="24" t="str">
        <f t="shared" si="180"/>
        <v>patricia178</v>
      </c>
      <c r="D11582" s="283">
        <v>3830</v>
      </c>
      <c r="E11582" s="283">
        <v>1481</v>
      </c>
      <c r="F11582" s="283">
        <v>55229</v>
      </c>
      <c r="G11582" s="24">
        <v>100</v>
      </c>
      <c r="H11582" s="24">
        <v>0</v>
      </c>
      <c r="I11582" s="24">
        <v>0</v>
      </c>
      <c r="J11582" s="282">
        <v>15</v>
      </c>
      <c r="K11582" s="282">
        <v>0</v>
      </c>
    </row>
    <row r="11583" spans="1:11" x14ac:dyDescent="0.3">
      <c r="A11583" s="283" t="s">
        <v>2158</v>
      </c>
      <c r="B11583" s="283">
        <v>179</v>
      </c>
      <c r="C11583" s="24" t="str">
        <f t="shared" si="180"/>
        <v>patricia179</v>
      </c>
      <c r="D11583" s="283">
        <v>3871</v>
      </c>
      <c r="E11583" s="283">
        <v>1497</v>
      </c>
      <c r="F11583" s="283">
        <v>55867</v>
      </c>
      <c r="G11583" s="24">
        <v>100</v>
      </c>
      <c r="H11583" s="24">
        <v>0</v>
      </c>
      <c r="I11583" s="24">
        <v>0</v>
      </c>
      <c r="J11583" s="282">
        <v>15</v>
      </c>
      <c r="K11583" s="282">
        <v>0</v>
      </c>
    </row>
    <row r="11584" spans="1:11" x14ac:dyDescent="0.3">
      <c r="A11584" s="283" t="s">
        <v>2158</v>
      </c>
      <c r="B11584" s="283">
        <v>180</v>
      </c>
      <c r="C11584" s="24" t="str">
        <f t="shared" si="180"/>
        <v>patricia180</v>
      </c>
      <c r="D11584" s="283">
        <v>3912</v>
      </c>
      <c r="E11584" s="283">
        <v>1513</v>
      </c>
      <c r="F11584" s="283">
        <v>56511</v>
      </c>
      <c r="G11584" s="24">
        <v>100</v>
      </c>
      <c r="H11584" s="24">
        <v>0</v>
      </c>
      <c r="I11584" s="24">
        <v>0</v>
      </c>
      <c r="J11584" s="282">
        <v>15</v>
      </c>
      <c r="K11584" s="282">
        <v>0</v>
      </c>
    </row>
    <row r="11585" spans="1:11" x14ac:dyDescent="0.3">
      <c r="A11585" s="283" t="s">
        <v>2158</v>
      </c>
      <c r="B11585" s="283">
        <v>181</v>
      </c>
      <c r="C11585" s="24" t="str">
        <f t="shared" si="180"/>
        <v>patricia181</v>
      </c>
      <c r="D11585" s="283">
        <v>4267</v>
      </c>
      <c r="E11585" s="283">
        <v>1650</v>
      </c>
      <c r="F11585" s="283">
        <v>62574</v>
      </c>
      <c r="G11585" s="24">
        <v>100</v>
      </c>
      <c r="H11585" s="24">
        <v>0</v>
      </c>
      <c r="I11585" s="24">
        <v>0</v>
      </c>
      <c r="J11585" s="282">
        <v>15</v>
      </c>
      <c r="K11585" s="282">
        <v>0</v>
      </c>
    </row>
    <row r="11586" spans="1:11" x14ac:dyDescent="0.3">
      <c r="A11586" s="283" t="s">
        <v>2158</v>
      </c>
      <c r="B11586" s="283">
        <v>182</v>
      </c>
      <c r="C11586" s="24" t="str">
        <f t="shared" si="180"/>
        <v>patricia182</v>
      </c>
      <c r="D11586" s="283">
        <v>4313</v>
      </c>
      <c r="E11586" s="283">
        <v>1668</v>
      </c>
      <c r="F11586" s="283">
        <v>63296</v>
      </c>
      <c r="G11586" s="24">
        <v>100</v>
      </c>
      <c r="H11586" s="24">
        <v>0</v>
      </c>
      <c r="I11586" s="24">
        <v>0</v>
      </c>
      <c r="J11586" s="282">
        <v>15</v>
      </c>
      <c r="K11586" s="282">
        <v>0</v>
      </c>
    </row>
    <row r="11587" spans="1:11" x14ac:dyDescent="0.3">
      <c r="A11587" s="283" t="s">
        <v>2158</v>
      </c>
      <c r="B11587" s="283">
        <v>183</v>
      </c>
      <c r="C11587" s="24" t="str">
        <f t="shared" si="180"/>
        <v>patricia183</v>
      </c>
      <c r="D11587" s="283">
        <v>4359</v>
      </c>
      <c r="E11587" s="283">
        <v>1686</v>
      </c>
      <c r="F11587" s="283">
        <v>64025</v>
      </c>
      <c r="G11587" s="24">
        <v>100</v>
      </c>
      <c r="H11587" s="24">
        <v>0</v>
      </c>
      <c r="I11587" s="24">
        <v>0</v>
      </c>
      <c r="J11587" s="282">
        <v>15</v>
      </c>
      <c r="K11587" s="282">
        <v>0</v>
      </c>
    </row>
    <row r="11588" spans="1:11" x14ac:dyDescent="0.3">
      <c r="A11588" s="283" t="s">
        <v>2158</v>
      </c>
      <c r="B11588" s="283">
        <v>184</v>
      </c>
      <c r="C11588" s="24" t="str">
        <f t="shared" si="180"/>
        <v>patricia184</v>
      </c>
      <c r="D11588" s="283">
        <v>4406</v>
      </c>
      <c r="E11588" s="283">
        <v>1704</v>
      </c>
      <c r="F11588" s="283">
        <v>64763</v>
      </c>
      <c r="G11588" s="24">
        <v>100</v>
      </c>
      <c r="H11588" s="24">
        <v>0</v>
      </c>
      <c r="I11588" s="24">
        <v>0</v>
      </c>
      <c r="J11588" s="282">
        <v>15</v>
      </c>
      <c r="K11588" s="282">
        <v>0</v>
      </c>
    </row>
    <row r="11589" spans="1:11" x14ac:dyDescent="0.3">
      <c r="A11589" s="283" t="s">
        <v>2158</v>
      </c>
      <c r="B11589" s="283">
        <v>185</v>
      </c>
      <c r="C11589" s="24" t="str">
        <f t="shared" si="180"/>
        <v>patricia185</v>
      </c>
      <c r="D11589" s="283">
        <v>4453</v>
      </c>
      <c r="E11589" s="283">
        <v>1722</v>
      </c>
      <c r="F11589" s="283">
        <v>65711</v>
      </c>
      <c r="G11589" s="24">
        <v>100</v>
      </c>
      <c r="H11589" s="24">
        <v>0</v>
      </c>
      <c r="I11589" s="24">
        <v>0</v>
      </c>
      <c r="J11589" s="282">
        <v>15</v>
      </c>
      <c r="K11589" s="282">
        <v>0</v>
      </c>
    </row>
    <row r="11590" spans="1:11" x14ac:dyDescent="0.3">
      <c r="A11590" s="283" t="s">
        <v>2158</v>
      </c>
      <c r="B11590" s="283">
        <v>186</v>
      </c>
      <c r="C11590" s="24" t="str">
        <f t="shared" ref="C11590:C11653" si="181">A11590&amp;B11590</f>
        <v>patricia186</v>
      </c>
      <c r="D11590" s="283">
        <v>4500</v>
      </c>
      <c r="E11590" s="283">
        <v>1740</v>
      </c>
      <c r="F11590" s="283">
        <v>66467</v>
      </c>
      <c r="G11590" s="24">
        <v>100</v>
      </c>
      <c r="H11590" s="24">
        <v>0</v>
      </c>
      <c r="I11590" s="24">
        <v>0</v>
      </c>
      <c r="J11590" s="282">
        <v>15</v>
      </c>
      <c r="K11590" s="282">
        <v>0</v>
      </c>
    </row>
    <row r="11591" spans="1:11" x14ac:dyDescent="0.3">
      <c r="A11591" s="283" t="s">
        <v>2158</v>
      </c>
      <c r="B11591" s="283">
        <v>187</v>
      </c>
      <c r="C11591" s="24" t="str">
        <f t="shared" si="181"/>
        <v>patricia187</v>
      </c>
      <c r="D11591" s="283">
        <v>4548</v>
      </c>
      <c r="E11591" s="283">
        <v>1759</v>
      </c>
      <c r="F11591" s="283">
        <v>67231</v>
      </c>
      <c r="G11591" s="24">
        <v>100</v>
      </c>
      <c r="H11591" s="24">
        <v>0</v>
      </c>
      <c r="I11591" s="24">
        <v>0</v>
      </c>
      <c r="J11591" s="282">
        <v>15</v>
      </c>
      <c r="K11591" s="282">
        <v>0</v>
      </c>
    </row>
    <row r="11592" spans="1:11" x14ac:dyDescent="0.3">
      <c r="A11592" s="283" t="s">
        <v>2158</v>
      </c>
      <c r="B11592" s="283">
        <v>188</v>
      </c>
      <c r="C11592" s="24" t="str">
        <f t="shared" si="181"/>
        <v>patricia188</v>
      </c>
      <c r="D11592" s="283">
        <v>4597</v>
      </c>
      <c r="E11592" s="283">
        <v>1777</v>
      </c>
      <c r="F11592" s="283">
        <v>68004</v>
      </c>
      <c r="G11592" s="24">
        <v>100</v>
      </c>
      <c r="H11592" s="24">
        <v>0</v>
      </c>
      <c r="I11592" s="24">
        <v>0</v>
      </c>
      <c r="J11592" s="282">
        <v>15</v>
      </c>
      <c r="K11592" s="282">
        <v>0</v>
      </c>
    </row>
    <row r="11593" spans="1:11" x14ac:dyDescent="0.3">
      <c r="A11593" s="283" t="s">
        <v>2158</v>
      </c>
      <c r="B11593" s="283">
        <v>189</v>
      </c>
      <c r="C11593" s="24" t="str">
        <f t="shared" si="181"/>
        <v>patricia189</v>
      </c>
      <c r="D11593" s="283">
        <v>4646</v>
      </c>
      <c r="E11593" s="283">
        <v>1796</v>
      </c>
      <c r="F11593" s="283">
        <v>68928</v>
      </c>
      <c r="G11593" s="24">
        <v>100</v>
      </c>
      <c r="H11593" s="24">
        <v>0</v>
      </c>
      <c r="I11593" s="24">
        <v>0</v>
      </c>
      <c r="J11593" s="282">
        <v>15</v>
      </c>
      <c r="K11593" s="282">
        <v>0</v>
      </c>
    </row>
    <row r="11594" spans="1:11" x14ac:dyDescent="0.3">
      <c r="A11594" s="283" t="s">
        <v>2158</v>
      </c>
      <c r="B11594" s="283">
        <v>190</v>
      </c>
      <c r="C11594" s="24" t="str">
        <f t="shared" si="181"/>
        <v>patricia190</v>
      </c>
      <c r="D11594" s="283">
        <v>4695</v>
      </c>
      <c r="E11594" s="283">
        <v>1816</v>
      </c>
      <c r="F11594" s="283">
        <v>69719</v>
      </c>
      <c r="G11594" s="24">
        <v>100</v>
      </c>
      <c r="H11594" s="24">
        <v>0</v>
      </c>
      <c r="I11594" s="24">
        <v>0</v>
      </c>
      <c r="J11594" s="282">
        <v>15</v>
      </c>
      <c r="K11594" s="282">
        <v>0</v>
      </c>
    </row>
    <row r="11595" spans="1:11" x14ac:dyDescent="0.3">
      <c r="A11595" s="283" t="s">
        <v>2158</v>
      </c>
      <c r="B11595" s="283">
        <v>191</v>
      </c>
      <c r="C11595" s="24" t="str">
        <f t="shared" si="181"/>
        <v>patricia191</v>
      </c>
      <c r="D11595" s="283">
        <v>4745</v>
      </c>
      <c r="E11595" s="283">
        <v>1835</v>
      </c>
      <c r="F11595" s="283">
        <v>70520</v>
      </c>
      <c r="G11595" s="24">
        <v>100</v>
      </c>
      <c r="H11595" s="24">
        <v>0</v>
      </c>
      <c r="I11595" s="24">
        <v>0</v>
      </c>
      <c r="J11595" s="282">
        <v>15</v>
      </c>
      <c r="K11595" s="282">
        <v>0</v>
      </c>
    </row>
    <row r="11596" spans="1:11" x14ac:dyDescent="0.3">
      <c r="A11596" s="283" t="s">
        <v>2158</v>
      </c>
      <c r="B11596" s="283">
        <v>192</v>
      </c>
      <c r="C11596" s="24" t="str">
        <f t="shared" si="181"/>
        <v>patricia192</v>
      </c>
      <c r="D11596" s="283">
        <v>4796</v>
      </c>
      <c r="E11596" s="283">
        <v>1854</v>
      </c>
      <c r="F11596" s="283">
        <v>71329</v>
      </c>
      <c r="G11596" s="24">
        <v>100</v>
      </c>
      <c r="H11596" s="24">
        <v>0</v>
      </c>
      <c r="I11596" s="24">
        <v>0</v>
      </c>
      <c r="J11596" s="282">
        <v>15</v>
      </c>
      <c r="K11596" s="282">
        <v>0</v>
      </c>
    </row>
    <row r="11597" spans="1:11" x14ac:dyDescent="0.3">
      <c r="A11597" s="283" t="s">
        <v>2158</v>
      </c>
      <c r="B11597" s="283">
        <v>193</v>
      </c>
      <c r="C11597" s="24" t="str">
        <f t="shared" si="181"/>
        <v>patricia193</v>
      </c>
      <c r="D11597" s="283">
        <v>4847</v>
      </c>
      <c r="E11597" s="283">
        <v>1874</v>
      </c>
      <c r="F11597" s="283">
        <v>72370</v>
      </c>
      <c r="G11597" s="24">
        <v>100</v>
      </c>
      <c r="H11597" s="24">
        <v>0</v>
      </c>
      <c r="I11597" s="24">
        <v>0</v>
      </c>
      <c r="J11597" s="282">
        <v>15</v>
      </c>
      <c r="K11597" s="282">
        <v>0</v>
      </c>
    </row>
    <row r="11598" spans="1:11" x14ac:dyDescent="0.3">
      <c r="A11598" s="283" t="s">
        <v>2158</v>
      </c>
      <c r="B11598" s="283">
        <v>194</v>
      </c>
      <c r="C11598" s="24" t="str">
        <f t="shared" si="181"/>
        <v>patricia194</v>
      </c>
      <c r="D11598" s="283">
        <v>4898</v>
      </c>
      <c r="E11598" s="283">
        <v>1894</v>
      </c>
      <c r="F11598" s="283">
        <v>73200</v>
      </c>
      <c r="G11598" s="24">
        <v>100</v>
      </c>
      <c r="H11598" s="24">
        <v>0</v>
      </c>
      <c r="I11598" s="24">
        <v>0</v>
      </c>
      <c r="J11598" s="282">
        <v>15</v>
      </c>
      <c r="K11598" s="282">
        <v>0</v>
      </c>
    </row>
    <row r="11599" spans="1:11" x14ac:dyDescent="0.3">
      <c r="A11599" s="283" t="s">
        <v>2158</v>
      </c>
      <c r="B11599" s="283">
        <v>195</v>
      </c>
      <c r="C11599" s="24" t="str">
        <f t="shared" si="181"/>
        <v>patricia195</v>
      </c>
      <c r="D11599" s="283">
        <v>4950</v>
      </c>
      <c r="E11599" s="283">
        <v>1914</v>
      </c>
      <c r="F11599" s="283">
        <v>74039</v>
      </c>
      <c r="G11599" s="24">
        <v>100</v>
      </c>
      <c r="H11599" s="24">
        <v>0</v>
      </c>
      <c r="I11599" s="24">
        <v>0</v>
      </c>
      <c r="J11599" s="282">
        <v>15</v>
      </c>
      <c r="K11599" s="282">
        <v>0</v>
      </c>
    </row>
    <row r="11600" spans="1:11" x14ac:dyDescent="0.3">
      <c r="A11600" s="283" t="s">
        <v>2158</v>
      </c>
      <c r="B11600" s="283">
        <v>196</v>
      </c>
      <c r="C11600" s="24" t="str">
        <f t="shared" si="181"/>
        <v>patricia196</v>
      </c>
      <c r="D11600" s="283">
        <v>5002</v>
      </c>
      <c r="E11600" s="283">
        <v>1934</v>
      </c>
      <c r="F11600" s="283">
        <v>74887</v>
      </c>
      <c r="G11600" s="24">
        <v>100</v>
      </c>
      <c r="H11600" s="24">
        <v>0</v>
      </c>
      <c r="I11600" s="24">
        <v>0</v>
      </c>
      <c r="J11600" s="282">
        <v>15</v>
      </c>
      <c r="K11600" s="282">
        <v>0</v>
      </c>
    </row>
    <row r="11601" spans="1:11" x14ac:dyDescent="0.3">
      <c r="A11601" s="283" t="s">
        <v>2158</v>
      </c>
      <c r="B11601" s="283">
        <v>197</v>
      </c>
      <c r="C11601" s="24" t="str">
        <f t="shared" si="181"/>
        <v>patricia197</v>
      </c>
      <c r="D11601" s="283">
        <v>5056</v>
      </c>
      <c r="E11601" s="283">
        <v>1955</v>
      </c>
      <c r="F11601" s="283">
        <v>75978</v>
      </c>
      <c r="G11601" s="24">
        <v>100</v>
      </c>
      <c r="H11601" s="24">
        <v>0</v>
      </c>
      <c r="I11601" s="24">
        <v>0</v>
      </c>
      <c r="J11601" s="282">
        <v>15</v>
      </c>
      <c r="K11601" s="282">
        <v>0</v>
      </c>
    </row>
    <row r="11602" spans="1:11" x14ac:dyDescent="0.3">
      <c r="A11602" s="283" t="s">
        <v>2158</v>
      </c>
      <c r="B11602" s="283">
        <v>198</v>
      </c>
      <c r="C11602" s="24" t="str">
        <f t="shared" si="181"/>
        <v>patricia198</v>
      </c>
      <c r="D11602" s="283">
        <v>5109</v>
      </c>
      <c r="E11602" s="283">
        <v>1976</v>
      </c>
      <c r="F11602" s="283">
        <v>76848</v>
      </c>
      <c r="G11602" s="24">
        <v>100</v>
      </c>
      <c r="H11602" s="24">
        <v>0</v>
      </c>
      <c r="I11602" s="24">
        <v>0</v>
      </c>
      <c r="J11602" s="282">
        <v>15</v>
      </c>
      <c r="K11602" s="282">
        <v>0</v>
      </c>
    </row>
    <row r="11603" spans="1:11" x14ac:dyDescent="0.3">
      <c r="A11603" s="283" t="s">
        <v>2158</v>
      </c>
      <c r="B11603" s="283">
        <v>199</v>
      </c>
      <c r="C11603" s="24" t="str">
        <f t="shared" si="181"/>
        <v>patricia199</v>
      </c>
      <c r="D11603" s="283">
        <v>5163</v>
      </c>
      <c r="E11603" s="283">
        <v>1996</v>
      </c>
      <c r="F11603" s="283">
        <v>77727</v>
      </c>
      <c r="G11603" s="24">
        <v>100</v>
      </c>
      <c r="H11603" s="24">
        <v>0</v>
      </c>
      <c r="I11603" s="24">
        <v>0</v>
      </c>
      <c r="J11603" s="282">
        <v>15</v>
      </c>
      <c r="K11603" s="282">
        <v>0</v>
      </c>
    </row>
    <row r="11604" spans="1:11" x14ac:dyDescent="0.3">
      <c r="A11604" s="283" t="s">
        <v>2158</v>
      </c>
      <c r="B11604" s="283">
        <v>200</v>
      </c>
      <c r="C11604" s="24" t="str">
        <f t="shared" si="181"/>
        <v>patricia200</v>
      </c>
      <c r="D11604" s="283">
        <v>5218</v>
      </c>
      <c r="E11604" s="283">
        <v>2018</v>
      </c>
      <c r="F11604" s="283">
        <v>78615</v>
      </c>
      <c r="G11604" s="24">
        <v>100</v>
      </c>
      <c r="H11604" s="24">
        <v>0</v>
      </c>
      <c r="I11604" s="24">
        <v>0</v>
      </c>
      <c r="J11604" s="282">
        <v>15</v>
      </c>
      <c r="K11604" s="282">
        <v>0</v>
      </c>
    </row>
    <row r="11605" spans="1:11" x14ac:dyDescent="0.3">
      <c r="A11605" s="283" t="s">
        <v>2158</v>
      </c>
      <c r="B11605" s="283">
        <v>201</v>
      </c>
      <c r="C11605" s="24" t="str">
        <f t="shared" si="181"/>
        <v>patricia201</v>
      </c>
      <c r="D11605" s="283">
        <v>5690</v>
      </c>
      <c r="E11605" s="283">
        <v>2200</v>
      </c>
      <c r="F11605" s="283">
        <v>86836</v>
      </c>
      <c r="G11605" s="24">
        <v>100</v>
      </c>
      <c r="H11605" s="24">
        <v>0</v>
      </c>
      <c r="I11605" s="24">
        <v>0</v>
      </c>
      <c r="J11605" s="282">
        <v>15</v>
      </c>
      <c r="K11605" s="282">
        <v>0</v>
      </c>
    </row>
    <row r="11606" spans="1:11" x14ac:dyDescent="0.3">
      <c r="A11606" s="283" t="s">
        <v>2158</v>
      </c>
      <c r="B11606" s="283">
        <v>202</v>
      </c>
      <c r="C11606" s="24" t="str">
        <f t="shared" si="181"/>
        <v>patricia202</v>
      </c>
      <c r="D11606" s="283">
        <v>5750</v>
      </c>
      <c r="E11606" s="283">
        <v>2224</v>
      </c>
      <c r="F11606" s="283">
        <v>87918</v>
      </c>
      <c r="G11606" s="24">
        <v>100</v>
      </c>
      <c r="H11606" s="24">
        <v>0</v>
      </c>
      <c r="I11606" s="24">
        <v>0</v>
      </c>
      <c r="J11606" s="282">
        <v>15</v>
      </c>
      <c r="K11606" s="282">
        <v>0</v>
      </c>
    </row>
    <row r="11607" spans="1:11" x14ac:dyDescent="0.3">
      <c r="A11607" s="283" t="s">
        <v>2158</v>
      </c>
      <c r="B11607" s="283">
        <v>203</v>
      </c>
      <c r="C11607" s="24" t="str">
        <f t="shared" si="181"/>
        <v>patricia203</v>
      </c>
      <c r="D11607" s="283">
        <v>5811</v>
      </c>
      <c r="E11607" s="283">
        <v>2247</v>
      </c>
      <c r="F11607" s="283">
        <v>88983</v>
      </c>
      <c r="G11607" s="24">
        <v>100</v>
      </c>
      <c r="H11607" s="24">
        <v>0</v>
      </c>
      <c r="I11607" s="24">
        <v>0</v>
      </c>
      <c r="J11607" s="282">
        <v>15</v>
      </c>
      <c r="K11607" s="282">
        <v>0</v>
      </c>
    </row>
    <row r="11608" spans="1:11" x14ac:dyDescent="0.3">
      <c r="A11608" s="283" t="s">
        <v>2158</v>
      </c>
      <c r="B11608" s="283">
        <v>204</v>
      </c>
      <c r="C11608" s="24" t="str">
        <f t="shared" si="181"/>
        <v>patricia204</v>
      </c>
      <c r="D11608" s="283">
        <v>5873</v>
      </c>
      <c r="E11608" s="283">
        <v>2271</v>
      </c>
      <c r="F11608" s="283">
        <v>90061</v>
      </c>
      <c r="G11608" s="24">
        <v>100</v>
      </c>
      <c r="H11608" s="24">
        <v>0</v>
      </c>
      <c r="I11608" s="24">
        <v>0</v>
      </c>
      <c r="J11608" s="282">
        <v>15</v>
      </c>
      <c r="K11608" s="282">
        <v>0</v>
      </c>
    </row>
    <row r="11609" spans="1:11" x14ac:dyDescent="0.3">
      <c r="A11609" s="283" t="s">
        <v>2158</v>
      </c>
      <c r="B11609" s="283">
        <v>205</v>
      </c>
      <c r="C11609" s="24" t="str">
        <f t="shared" si="181"/>
        <v>patricia205</v>
      </c>
      <c r="D11609" s="283">
        <v>5934</v>
      </c>
      <c r="E11609" s="283">
        <v>2295</v>
      </c>
      <c r="F11609" s="283">
        <v>91523</v>
      </c>
      <c r="G11609" s="24">
        <v>100</v>
      </c>
      <c r="H11609" s="24">
        <v>0</v>
      </c>
      <c r="I11609" s="24">
        <v>0</v>
      </c>
      <c r="J11609" s="282">
        <v>15</v>
      </c>
      <c r="K11609" s="282">
        <v>0</v>
      </c>
    </row>
    <row r="11610" spans="1:11" x14ac:dyDescent="0.3">
      <c r="A11610" s="283" t="s">
        <v>2158</v>
      </c>
      <c r="B11610" s="283">
        <v>206</v>
      </c>
      <c r="C11610" s="24" t="str">
        <f t="shared" si="181"/>
        <v>patricia206</v>
      </c>
      <c r="D11610" s="283">
        <v>5997</v>
      </c>
      <c r="E11610" s="283">
        <v>2319</v>
      </c>
      <c r="F11610" s="283">
        <v>92724</v>
      </c>
      <c r="G11610" s="24">
        <v>100</v>
      </c>
      <c r="H11610" s="24">
        <v>0</v>
      </c>
      <c r="I11610" s="24">
        <v>0</v>
      </c>
      <c r="J11610" s="282">
        <v>15</v>
      </c>
      <c r="K11610" s="282">
        <v>0</v>
      </c>
    </row>
    <row r="11611" spans="1:11" x14ac:dyDescent="0.3">
      <c r="A11611" s="283" t="s">
        <v>2158</v>
      </c>
      <c r="B11611" s="283">
        <v>207</v>
      </c>
      <c r="C11611" s="24" t="str">
        <f t="shared" si="181"/>
        <v>patricia207</v>
      </c>
      <c r="D11611" s="283">
        <v>6060</v>
      </c>
      <c r="E11611" s="283">
        <v>2343</v>
      </c>
      <c r="F11611" s="283">
        <v>93942</v>
      </c>
      <c r="G11611" s="24">
        <v>100</v>
      </c>
      <c r="H11611" s="24">
        <v>0</v>
      </c>
      <c r="I11611" s="24">
        <v>0</v>
      </c>
      <c r="J11611" s="282">
        <v>15</v>
      </c>
      <c r="K11611" s="282">
        <v>0</v>
      </c>
    </row>
    <row r="11612" spans="1:11" x14ac:dyDescent="0.3">
      <c r="A11612" s="283" t="s">
        <v>2158</v>
      </c>
      <c r="B11612" s="283">
        <v>208</v>
      </c>
      <c r="C11612" s="24" t="str">
        <f t="shared" si="181"/>
        <v>patricia208</v>
      </c>
      <c r="D11612" s="283">
        <v>6124</v>
      </c>
      <c r="E11612" s="283">
        <v>2368</v>
      </c>
      <c r="F11612" s="283">
        <v>95142</v>
      </c>
      <c r="G11612" s="24">
        <v>100</v>
      </c>
      <c r="H11612" s="24">
        <v>0</v>
      </c>
      <c r="I11612" s="24">
        <v>0</v>
      </c>
      <c r="J11612" s="282">
        <v>15</v>
      </c>
      <c r="K11612" s="282">
        <v>0</v>
      </c>
    </row>
    <row r="11613" spans="1:11" x14ac:dyDescent="0.3">
      <c r="A11613" s="283" t="s">
        <v>2158</v>
      </c>
      <c r="B11613" s="283">
        <v>209</v>
      </c>
      <c r="C11613" s="24" t="str">
        <f t="shared" si="181"/>
        <v>patricia209</v>
      </c>
      <c r="D11613" s="283">
        <v>6188</v>
      </c>
      <c r="E11613" s="283">
        <v>2393</v>
      </c>
      <c r="F11613" s="283">
        <v>96423</v>
      </c>
      <c r="G11613" s="24">
        <v>100</v>
      </c>
      <c r="H11613" s="24">
        <v>0</v>
      </c>
      <c r="I11613" s="24">
        <v>0</v>
      </c>
      <c r="J11613" s="282">
        <v>15</v>
      </c>
      <c r="K11613" s="282">
        <v>0</v>
      </c>
    </row>
    <row r="11614" spans="1:11" x14ac:dyDescent="0.3">
      <c r="A11614" s="283" t="s">
        <v>2158</v>
      </c>
      <c r="B11614" s="283">
        <v>210</v>
      </c>
      <c r="C11614" s="24" t="str">
        <f t="shared" si="181"/>
        <v>patricia210</v>
      </c>
      <c r="D11614" s="283">
        <v>6253</v>
      </c>
      <c r="E11614" s="283">
        <v>2418</v>
      </c>
      <c r="F11614" s="283">
        <v>97653</v>
      </c>
      <c r="G11614" s="24">
        <v>100</v>
      </c>
      <c r="H11614" s="24">
        <v>0</v>
      </c>
      <c r="I11614" s="24">
        <v>0</v>
      </c>
      <c r="J11614" s="282">
        <v>15</v>
      </c>
      <c r="K11614" s="282">
        <v>0</v>
      </c>
    </row>
    <row r="11615" spans="1:11" x14ac:dyDescent="0.3">
      <c r="A11615" s="283" t="s">
        <v>2158</v>
      </c>
      <c r="B11615" s="283">
        <v>211</v>
      </c>
      <c r="C11615" s="24" t="str">
        <f t="shared" si="181"/>
        <v>patricia211</v>
      </c>
      <c r="D11615" s="283">
        <v>6319</v>
      </c>
      <c r="E11615" s="283">
        <v>2444</v>
      </c>
      <c r="F11615" s="283">
        <v>98933</v>
      </c>
      <c r="G11615" s="24">
        <v>100</v>
      </c>
      <c r="H11615" s="24">
        <v>0</v>
      </c>
      <c r="I11615" s="24">
        <v>0</v>
      </c>
      <c r="J11615" s="282">
        <v>15</v>
      </c>
      <c r="K11615" s="282">
        <v>0</v>
      </c>
    </row>
    <row r="11616" spans="1:11" x14ac:dyDescent="0.3">
      <c r="A11616" s="283" t="s">
        <v>2158</v>
      </c>
      <c r="B11616" s="283">
        <v>212</v>
      </c>
      <c r="C11616" s="24" t="str">
        <f t="shared" si="181"/>
        <v>patricia212</v>
      </c>
      <c r="D11616" s="283">
        <v>6385</v>
      </c>
      <c r="E11616" s="283">
        <v>2469</v>
      </c>
      <c r="F11616" s="283">
        <v>100230</v>
      </c>
      <c r="G11616" s="24">
        <v>100</v>
      </c>
      <c r="H11616" s="24">
        <v>0</v>
      </c>
      <c r="I11616" s="24">
        <v>0</v>
      </c>
      <c r="J11616" s="282">
        <v>15</v>
      </c>
      <c r="K11616" s="282">
        <v>0</v>
      </c>
    </row>
    <row r="11617" spans="1:11" x14ac:dyDescent="0.3">
      <c r="A11617" s="283" t="s">
        <v>2158</v>
      </c>
      <c r="B11617" s="283">
        <v>213</v>
      </c>
      <c r="C11617" s="24" t="str">
        <f t="shared" si="181"/>
        <v>patricia213</v>
      </c>
      <c r="D11617" s="283">
        <v>6452</v>
      </c>
      <c r="E11617" s="283">
        <v>2495</v>
      </c>
      <c r="F11617" s="283">
        <v>101542</v>
      </c>
      <c r="G11617" s="24">
        <v>100</v>
      </c>
      <c r="H11617" s="24">
        <v>0</v>
      </c>
      <c r="I11617" s="24">
        <v>0</v>
      </c>
      <c r="J11617" s="282">
        <v>15</v>
      </c>
      <c r="K11617" s="282">
        <v>0</v>
      </c>
    </row>
    <row r="11618" spans="1:11" x14ac:dyDescent="0.3">
      <c r="A11618" s="283" t="s">
        <v>2158</v>
      </c>
      <c r="B11618" s="283">
        <v>214</v>
      </c>
      <c r="C11618" s="24" t="str">
        <f t="shared" si="181"/>
        <v>patricia214</v>
      </c>
      <c r="D11618" s="283">
        <v>6520</v>
      </c>
      <c r="E11618" s="283">
        <v>2521</v>
      </c>
      <c r="F11618" s="283">
        <v>102872</v>
      </c>
      <c r="G11618" s="24">
        <v>100</v>
      </c>
      <c r="H11618" s="24">
        <v>0</v>
      </c>
      <c r="I11618" s="24">
        <v>0</v>
      </c>
      <c r="J11618" s="282">
        <v>15</v>
      </c>
      <c r="K11618" s="282">
        <v>0</v>
      </c>
    </row>
    <row r="11619" spans="1:11" x14ac:dyDescent="0.3">
      <c r="A11619" s="283" t="s">
        <v>2158</v>
      </c>
      <c r="B11619" s="283">
        <v>215</v>
      </c>
      <c r="C11619" s="24" t="str">
        <f t="shared" si="181"/>
        <v>patricia215</v>
      </c>
      <c r="D11619" s="283">
        <v>6588</v>
      </c>
      <c r="E11619" s="283">
        <v>2548</v>
      </c>
      <c r="F11619" s="283">
        <v>104183</v>
      </c>
      <c r="G11619" s="24">
        <v>100</v>
      </c>
      <c r="H11619" s="24">
        <v>0</v>
      </c>
      <c r="I11619" s="24">
        <v>0</v>
      </c>
      <c r="J11619" s="282">
        <v>15</v>
      </c>
      <c r="K11619" s="282">
        <v>0</v>
      </c>
    </row>
    <row r="11620" spans="1:11" x14ac:dyDescent="0.3">
      <c r="A11620" s="283" t="s">
        <v>2158</v>
      </c>
      <c r="B11620" s="283">
        <v>216</v>
      </c>
      <c r="C11620" s="24" t="str">
        <f t="shared" si="181"/>
        <v>patricia216</v>
      </c>
      <c r="D11620" s="283">
        <v>6657</v>
      </c>
      <c r="E11620" s="283">
        <v>2574</v>
      </c>
      <c r="F11620" s="283">
        <v>105545</v>
      </c>
      <c r="G11620" s="24">
        <v>100</v>
      </c>
      <c r="H11620" s="24">
        <v>0</v>
      </c>
      <c r="I11620" s="24">
        <v>0</v>
      </c>
      <c r="J11620" s="282">
        <v>15</v>
      </c>
      <c r="K11620" s="282">
        <v>0</v>
      </c>
    </row>
    <row r="11621" spans="1:11" x14ac:dyDescent="0.3">
      <c r="A11621" s="283" t="s">
        <v>2158</v>
      </c>
      <c r="B11621" s="283">
        <v>217</v>
      </c>
      <c r="C11621" s="24" t="str">
        <f t="shared" si="181"/>
        <v>patricia217</v>
      </c>
      <c r="D11621" s="283">
        <v>6727</v>
      </c>
      <c r="E11621" s="283">
        <v>2601</v>
      </c>
      <c r="F11621" s="283">
        <v>106816</v>
      </c>
      <c r="G11621" s="24">
        <v>100</v>
      </c>
      <c r="H11621" s="24">
        <v>0</v>
      </c>
      <c r="I11621" s="24">
        <v>0</v>
      </c>
      <c r="J11621" s="282">
        <v>15</v>
      </c>
      <c r="K11621" s="282">
        <v>0</v>
      </c>
    </row>
    <row r="11622" spans="1:11" x14ac:dyDescent="0.3">
      <c r="A11622" s="283" t="s">
        <v>2158</v>
      </c>
      <c r="B11622" s="283">
        <v>218</v>
      </c>
      <c r="C11622" s="24" t="str">
        <f t="shared" si="181"/>
        <v>patricia218</v>
      </c>
      <c r="D11622" s="283">
        <v>6797</v>
      </c>
      <c r="E11622" s="283">
        <v>2629</v>
      </c>
      <c r="F11622" s="283">
        <v>108138</v>
      </c>
      <c r="G11622" s="24">
        <v>100</v>
      </c>
      <c r="H11622" s="24">
        <v>0</v>
      </c>
      <c r="I11622" s="24">
        <v>0</v>
      </c>
      <c r="J11622" s="282">
        <v>15</v>
      </c>
      <c r="K11622" s="282">
        <v>0</v>
      </c>
    </row>
    <row r="11623" spans="1:11" x14ac:dyDescent="0.3">
      <c r="A11623" s="283" t="s">
        <v>2158</v>
      </c>
      <c r="B11623" s="283">
        <v>219</v>
      </c>
      <c r="C11623" s="24" t="str">
        <f t="shared" si="181"/>
        <v>patricia219</v>
      </c>
      <c r="D11623" s="283">
        <v>6869</v>
      </c>
      <c r="E11623" s="283">
        <v>2656</v>
      </c>
      <c r="F11623" s="283">
        <v>109438</v>
      </c>
      <c r="G11623" s="24">
        <v>100</v>
      </c>
      <c r="H11623" s="24">
        <v>0</v>
      </c>
      <c r="I11623" s="24">
        <v>0</v>
      </c>
      <c r="J11623" s="282">
        <v>15</v>
      </c>
      <c r="K11623" s="282">
        <v>0</v>
      </c>
    </row>
    <row r="11624" spans="1:11" x14ac:dyDescent="0.3">
      <c r="A11624" s="283" t="s">
        <v>2158</v>
      </c>
      <c r="B11624" s="283">
        <v>220</v>
      </c>
      <c r="C11624" s="24" t="str">
        <f t="shared" si="181"/>
        <v>patricia220</v>
      </c>
      <c r="D11624" s="283">
        <v>6940</v>
      </c>
      <c r="E11624" s="283">
        <v>2684</v>
      </c>
      <c r="F11624" s="283">
        <v>110754</v>
      </c>
      <c r="G11624" s="24">
        <v>100</v>
      </c>
      <c r="H11624" s="24">
        <v>0</v>
      </c>
      <c r="I11624" s="24">
        <v>0</v>
      </c>
      <c r="J11624" s="282">
        <v>15</v>
      </c>
      <c r="K11624" s="282">
        <v>0</v>
      </c>
    </row>
    <row r="11625" spans="1:11" x14ac:dyDescent="0.3">
      <c r="A11625" s="283" t="s">
        <v>2158</v>
      </c>
      <c r="B11625" s="283">
        <v>221</v>
      </c>
      <c r="C11625" s="24" t="str">
        <f t="shared" si="181"/>
        <v>patricia221</v>
      </c>
      <c r="D11625" s="283">
        <v>7568</v>
      </c>
      <c r="E11625" s="283">
        <v>2927</v>
      </c>
      <c r="F11625" s="283">
        <v>121981</v>
      </c>
      <c r="G11625" s="24">
        <v>100</v>
      </c>
      <c r="H11625" s="24">
        <v>0</v>
      </c>
      <c r="I11625" s="24">
        <v>0</v>
      </c>
      <c r="J11625" s="282">
        <v>15</v>
      </c>
      <c r="K11625" s="282">
        <v>0</v>
      </c>
    </row>
    <row r="11626" spans="1:11" x14ac:dyDescent="0.3">
      <c r="A11626" s="283" t="s">
        <v>2158</v>
      </c>
      <c r="B11626" s="283">
        <v>222</v>
      </c>
      <c r="C11626" s="24" t="str">
        <f t="shared" si="181"/>
        <v>patricia222</v>
      </c>
      <c r="D11626" s="283">
        <v>7647</v>
      </c>
      <c r="E11626" s="283">
        <v>2957</v>
      </c>
      <c r="F11626" s="283">
        <v>123565</v>
      </c>
      <c r="G11626" s="24">
        <v>100</v>
      </c>
      <c r="H11626" s="24">
        <v>0</v>
      </c>
      <c r="I11626" s="24">
        <v>0</v>
      </c>
      <c r="J11626" s="282">
        <v>15</v>
      </c>
      <c r="K11626" s="282">
        <v>0</v>
      </c>
    </row>
    <row r="11627" spans="1:11" x14ac:dyDescent="0.3">
      <c r="A11627" s="283" t="s">
        <v>2158</v>
      </c>
      <c r="B11627" s="283">
        <v>223</v>
      </c>
      <c r="C11627" s="24" t="str">
        <f t="shared" si="181"/>
        <v>patricia223</v>
      </c>
      <c r="D11627" s="283">
        <v>7727</v>
      </c>
      <c r="E11627" s="283">
        <v>2988</v>
      </c>
      <c r="F11627" s="283">
        <v>125099</v>
      </c>
      <c r="G11627" s="24">
        <v>100</v>
      </c>
      <c r="H11627" s="24">
        <v>0</v>
      </c>
      <c r="I11627" s="24">
        <v>0</v>
      </c>
      <c r="J11627" s="282">
        <v>15</v>
      </c>
      <c r="K11627" s="282">
        <v>0</v>
      </c>
    </row>
    <row r="11628" spans="1:11" x14ac:dyDescent="0.3">
      <c r="A11628" s="283" t="s">
        <v>2158</v>
      </c>
      <c r="B11628" s="283">
        <v>224</v>
      </c>
      <c r="C11628" s="24" t="str">
        <f t="shared" si="181"/>
        <v>patricia224</v>
      </c>
      <c r="D11628" s="283">
        <v>7807</v>
      </c>
      <c r="E11628" s="283">
        <v>3019</v>
      </c>
      <c r="F11628" s="283">
        <v>126722</v>
      </c>
      <c r="G11628" s="24">
        <v>100</v>
      </c>
      <c r="H11628" s="24">
        <v>0</v>
      </c>
      <c r="I11628" s="24">
        <v>0</v>
      </c>
      <c r="J11628" s="282">
        <v>15</v>
      </c>
      <c r="K11628" s="282">
        <v>0</v>
      </c>
    </row>
    <row r="11629" spans="1:11" x14ac:dyDescent="0.3">
      <c r="A11629" s="283" t="s">
        <v>2158</v>
      </c>
      <c r="B11629" s="283">
        <v>225</v>
      </c>
      <c r="C11629" s="24" t="str">
        <f t="shared" si="181"/>
        <v>patricia225</v>
      </c>
      <c r="D11629" s="283">
        <v>7889</v>
      </c>
      <c r="E11629" s="283">
        <v>3051</v>
      </c>
      <c r="F11629" s="283">
        <v>128364</v>
      </c>
      <c r="G11629" s="24">
        <v>100</v>
      </c>
      <c r="H11629" s="24">
        <v>0</v>
      </c>
      <c r="I11629" s="24">
        <v>0</v>
      </c>
      <c r="J11629" s="282">
        <v>15</v>
      </c>
      <c r="K11629" s="282">
        <v>0</v>
      </c>
    </row>
    <row r="11630" spans="1:11" x14ac:dyDescent="0.3">
      <c r="A11630" s="283" t="s">
        <v>2158</v>
      </c>
      <c r="B11630" s="283">
        <v>226</v>
      </c>
      <c r="C11630" s="24" t="str">
        <f t="shared" si="181"/>
        <v>patricia226</v>
      </c>
      <c r="D11630" s="283">
        <v>7971</v>
      </c>
      <c r="E11630" s="283">
        <v>3082</v>
      </c>
      <c r="F11630" s="283">
        <v>129956</v>
      </c>
      <c r="G11630" s="24">
        <v>100</v>
      </c>
      <c r="H11630" s="24">
        <v>0</v>
      </c>
      <c r="I11630" s="24">
        <v>0</v>
      </c>
      <c r="J11630" s="282">
        <v>15</v>
      </c>
      <c r="K11630" s="282">
        <v>0</v>
      </c>
    </row>
    <row r="11631" spans="1:11" x14ac:dyDescent="0.3">
      <c r="A11631" s="283" t="s">
        <v>2158</v>
      </c>
      <c r="B11631" s="283">
        <v>227</v>
      </c>
      <c r="C11631" s="24" t="str">
        <f t="shared" si="181"/>
        <v>patricia227</v>
      </c>
      <c r="D11631" s="283">
        <v>8054</v>
      </c>
      <c r="E11631" s="283">
        <v>3114</v>
      </c>
      <c r="F11631" s="283">
        <v>131639</v>
      </c>
      <c r="G11631" s="24">
        <v>100</v>
      </c>
      <c r="H11631" s="24">
        <v>0</v>
      </c>
      <c r="I11631" s="24">
        <v>0</v>
      </c>
      <c r="J11631" s="282">
        <v>15</v>
      </c>
      <c r="K11631" s="282">
        <v>0</v>
      </c>
    </row>
    <row r="11632" spans="1:11" x14ac:dyDescent="0.3">
      <c r="A11632" s="283" t="s">
        <v>2158</v>
      </c>
      <c r="B11632" s="283">
        <v>228</v>
      </c>
      <c r="C11632" s="24" t="str">
        <f t="shared" si="181"/>
        <v>patricia228</v>
      </c>
      <c r="D11632" s="283">
        <v>8137</v>
      </c>
      <c r="E11632" s="283">
        <v>3147</v>
      </c>
      <c r="F11632" s="283">
        <v>133270</v>
      </c>
      <c r="G11632" s="24">
        <v>100</v>
      </c>
      <c r="H11632" s="24">
        <v>0</v>
      </c>
      <c r="I11632" s="24">
        <v>0</v>
      </c>
      <c r="J11632" s="282">
        <v>15</v>
      </c>
      <c r="K11632" s="282">
        <v>0</v>
      </c>
    </row>
    <row r="11633" spans="1:11" x14ac:dyDescent="0.3">
      <c r="A11633" s="283" t="s">
        <v>2158</v>
      </c>
      <c r="B11633" s="283">
        <v>229</v>
      </c>
      <c r="C11633" s="24" t="str">
        <f t="shared" si="181"/>
        <v>patricia229</v>
      </c>
      <c r="D11633" s="283">
        <v>8222</v>
      </c>
      <c r="E11633" s="283">
        <v>3179</v>
      </c>
      <c r="F11633" s="283">
        <v>134995</v>
      </c>
      <c r="G11633" s="24">
        <v>100</v>
      </c>
      <c r="H11633" s="24">
        <v>0</v>
      </c>
      <c r="I11633" s="24">
        <v>0</v>
      </c>
      <c r="J11633" s="282">
        <v>15</v>
      </c>
      <c r="K11633" s="282">
        <v>0</v>
      </c>
    </row>
    <row r="11634" spans="1:11" x14ac:dyDescent="0.3">
      <c r="A11634" s="283" t="s">
        <v>2158</v>
      </c>
      <c r="B11634" s="283">
        <v>230</v>
      </c>
      <c r="C11634" s="24" t="str">
        <f t="shared" si="181"/>
        <v>patricia230</v>
      </c>
      <c r="D11634" s="283">
        <v>8307</v>
      </c>
      <c r="E11634" s="283">
        <v>3213</v>
      </c>
      <c r="F11634" s="283">
        <v>136666</v>
      </c>
      <c r="G11634" s="24">
        <v>100</v>
      </c>
      <c r="H11634" s="24">
        <v>0</v>
      </c>
      <c r="I11634" s="24">
        <v>0</v>
      </c>
      <c r="J11634" s="282">
        <v>15</v>
      </c>
      <c r="K11634" s="282">
        <v>0</v>
      </c>
    </row>
    <row r="11635" spans="1:11" x14ac:dyDescent="0.3">
      <c r="A11635" s="283" t="s">
        <v>2158</v>
      </c>
      <c r="B11635" s="283">
        <v>231</v>
      </c>
      <c r="C11635" s="24" t="str">
        <f t="shared" si="181"/>
        <v>patricia231</v>
      </c>
      <c r="D11635" s="283">
        <v>8394</v>
      </c>
      <c r="E11635" s="283">
        <v>3246</v>
      </c>
      <c r="F11635" s="283">
        <v>138432</v>
      </c>
      <c r="G11635" s="24">
        <v>100</v>
      </c>
      <c r="H11635" s="24">
        <v>0</v>
      </c>
      <c r="I11635" s="24">
        <v>0</v>
      </c>
      <c r="J11635" s="282">
        <v>15</v>
      </c>
      <c r="K11635" s="282">
        <v>0</v>
      </c>
    </row>
    <row r="11636" spans="1:11" x14ac:dyDescent="0.3">
      <c r="A11636" s="283" t="s">
        <v>2158</v>
      </c>
      <c r="B11636" s="283">
        <v>232</v>
      </c>
      <c r="C11636" s="24" t="str">
        <f t="shared" si="181"/>
        <v>patricia232</v>
      </c>
      <c r="D11636" s="283">
        <v>8481</v>
      </c>
      <c r="E11636" s="283">
        <v>3280</v>
      </c>
      <c r="F11636" s="283">
        <v>140221</v>
      </c>
      <c r="G11636" s="24">
        <v>100</v>
      </c>
      <c r="H11636" s="24">
        <v>0</v>
      </c>
      <c r="I11636" s="24">
        <v>0</v>
      </c>
      <c r="J11636" s="282">
        <v>15</v>
      </c>
      <c r="K11636" s="282">
        <v>0</v>
      </c>
    </row>
    <row r="11637" spans="1:11" x14ac:dyDescent="0.3">
      <c r="A11637" s="283" t="s">
        <v>2158</v>
      </c>
      <c r="B11637" s="283">
        <v>233</v>
      </c>
      <c r="C11637" s="24" t="str">
        <f t="shared" si="181"/>
        <v>patricia233</v>
      </c>
      <c r="D11637" s="283">
        <v>8569</v>
      </c>
      <c r="E11637" s="283">
        <v>3314</v>
      </c>
      <c r="F11637" s="283">
        <v>141954</v>
      </c>
      <c r="G11637" s="24">
        <v>100</v>
      </c>
      <c r="H11637" s="24">
        <v>0</v>
      </c>
      <c r="I11637" s="24">
        <v>0</v>
      </c>
      <c r="J11637" s="282">
        <v>15</v>
      </c>
      <c r="K11637" s="282">
        <v>0</v>
      </c>
    </row>
    <row r="11638" spans="1:11" x14ac:dyDescent="0.3">
      <c r="A11638" s="283" t="s">
        <v>2158</v>
      </c>
      <c r="B11638" s="283">
        <v>234</v>
      </c>
      <c r="C11638" s="24" t="str">
        <f t="shared" si="181"/>
        <v>patricia234</v>
      </c>
      <c r="D11638" s="283">
        <v>8657</v>
      </c>
      <c r="E11638" s="283">
        <v>3348</v>
      </c>
      <c r="F11638" s="283">
        <v>143787</v>
      </c>
      <c r="G11638" s="24">
        <v>100</v>
      </c>
      <c r="H11638" s="24">
        <v>0</v>
      </c>
      <c r="I11638" s="24">
        <v>0</v>
      </c>
      <c r="J11638" s="282">
        <v>15</v>
      </c>
      <c r="K11638" s="282">
        <v>0</v>
      </c>
    </row>
    <row r="11639" spans="1:11" x14ac:dyDescent="0.3">
      <c r="A11639" s="283" t="s">
        <v>2158</v>
      </c>
      <c r="B11639" s="283">
        <v>235</v>
      </c>
      <c r="C11639" s="24" t="str">
        <f t="shared" si="181"/>
        <v>patricia235</v>
      </c>
      <c r="D11639" s="283">
        <v>8747</v>
      </c>
      <c r="E11639" s="283">
        <v>3383</v>
      </c>
      <c r="F11639" s="283">
        <v>145562</v>
      </c>
      <c r="G11639" s="24">
        <v>100</v>
      </c>
      <c r="H11639" s="24">
        <v>0</v>
      </c>
      <c r="I11639" s="24">
        <v>0</v>
      </c>
      <c r="J11639" s="282">
        <v>15</v>
      </c>
      <c r="K11639" s="282">
        <v>0</v>
      </c>
    </row>
    <row r="11640" spans="1:11" x14ac:dyDescent="0.3">
      <c r="A11640" s="283" t="s">
        <v>2158</v>
      </c>
      <c r="B11640" s="283">
        <v>236</v>
      </c>
      <c r="C11640" s="24" t="str">
        <f t="shared" si="181"/>
        <v>patricia236</v>
      </c>
      <c r="D11640" s="283">
        <v>8838</v>
      </c>
      <c r="E11640" s="283">
        <v>3418</v>
      </c>
      <c r="F11640" s="283">
        <v>147439</v>
      </c>
      <c r="G11640" s="24">
        <v>100</v>
      </c>
      <c r="H11640" s="24">
        <v>0</v>
      </c>
      <c r="I11640" s="24">
        <v>0</v>
      </c>
      <c r="J11640" s="282">
        <v>15</v>
      </c>
      <c r="K11640" s="282">
        <v>0</v>
      </c>
    </row>
    <row r="11641" spans="1:11" x14ac:dyDescent="0.3">
      <c r="A11641" s="283" t="s">
        <v>2158</v>
      </c>
      <c r="B11641" s="283">
        <v>237</v>
      </c>
      <c r="C11641" s="24" t="str">
        <f t="shared" si="181"/>
        <v>patricia237</v>
      </c>
      <c r="D11641" s="283">
        <v>8929</v>
      </c>
      <c r="E11641" s="283">
        <v>3453</v>
      </c>
      <c r="F11641" s="283">
        <v>149258</v>
      </c>
      <c r="G11641" s="24">
        <v>100</v>
      </c>
      <c r="H11641" s="24">
        <v>0</v>
      </c>
      <c r="I11641" s="24">
        <v>0</v>
      </c>
      <c r="J11641" s="282">
        <v>15</v>
      </c>
      <c r="K11641" s="282">
        <v>0</v>
      </c>
    </row>
    <row r="11642" spans="1:11" x14ac:dyDescent="0.3">
      <c r="A11642" s="283" t="s">
        <v>2158</v>
      </c>
      <c r="B11642" s="283">
        <v>238</v>
      </c>
      <c r="C11642" s="24" t="str">
        <f t="shared" si="181"/>
        <v>patricia238</v>
      </c>
      <c r="D11642" s="283">
        <v>9021</v>
      </c>
      <c r="E11642" s="283">
        <v>3489</v>
      </c>
      <c r="F11642" s="283">
        <v>151181</v>
      </c>
      <c r="G11642" s="24">
        <v>100</v>
      </c>
      <c r="H11642" s="24">
        <v>0</v>
      </c>
      <c r="I11642" s="24">
        <v>0</v>
      </c>
      <c r="J11642" s="282">
        <v>15</v>
      </c>
      <c r="K11642" s="282">
        <v>0</v>
      </c>
    </row>
    <row r="11643" spans="1:11" x14ac:dyDescent="0.3">
      <c r="A11643" s="283" t="s">
        <v>2158</v>
      </c>
      <c r="B11643" s="283">
        <v>239</v>
      </c>
      <c r="C11643" s="24" t="str">
        <f t="shared" si="181"/>
        <v>patricia239</v>
      </c>
      <c r="D11643" s="283">
        <v>9115</v>
      </c>
      <c r="E11643" s="283">
        <v>3525</v>
      </c>
      <c r="F11643" s="283">
        <v>153044</v>
      </c>
      <c r="G11643" s="24">
        <v>100</v>
      </c>
      <c r="H11643" s="24">
        <v>0</v>
      </c>
      <c r="I11643" s="24">
        <v>0</v>
      </c>
      <c r="J11643" s="282">
        <v>15</v>
      </c>
      <c r="K11643" s="282">
        <v>0</v>
      </c>
    </row>
    <row r="11644" spans="1:11" x14ac:dyDescent="0.3">
      <c r="A11644" s="283" t="s">
        <v>2158</v>
      </c>
      <c r="B11644" s="283">
        <v>240</v>
      </c>
      <c r="C11644" s="24" t="str">
        <f t="shared" si="181"/>
        <v>patricia240</v>
      </c>
      <c r="D11644" s="283">
        <v>9209</v>
      </c>
      <c r="E11644" s="283">
        <v>3561</v>
      </c>
      <c r="F11644" s="283">
        <v>155014</v>
      </c>
      <c r="G11644" s="24">
        <v>100</v>
      </c>
      <c r="H11644" s="24">
        <v>0</v>
      </c>
      <c r="I11644" s="24">
        <v>0</v>
      </c>
      <c r="J11644" s="282">
        <v>15</v>
      </c>
      <c r="K11644" s="282">
        <v>0</v>
      </c>
    </row>
    <row r="11645" spans="1:11" x14ac:dyDescent="0.3">
      <c r="A11645" s="283" t="s">
        <v>2158</v>
      </c>
      <c r="B11645" s="283">
        <v>241</v>
      </c>
      <c r="C11645" s="24" t="str">
        <f t="shared" si="181"/>
        <v>patricia241</v>
      </c>
      <c r="D11645" s="283">
        <v>10041</v>
      </c>
      <c r="E11645" s="283">
        <v>3883</v>
      </c>
      <c r="F11645" s="283">
        <v>171157</v>
      </c>
      <c r="G11645" s="24">
        <v>100</v>
      </c>
      <c r="H11645" s="24">
        <v>0</v>
      </c>
      <c r="I11645" s="24">
        <v>0</v>
      </c>
      <c r="J11645" s="282">
        <v>15</v>
      </c>
      <c r="K11645" s="282">
        <v>0</v>
      </c>
    </row>
    <row r="11646" spans="1:11" x14ac:dyDescent="0.3">
      <c r="A11646" s="283" t="s">
        <v>2158</v>
      </c>
      <c r="B11646" s="283">
        <v>242</v>
      </c>
      <c r="C11646" s="24" t="str">
        <f t="shared" si="181"/>
        <v>patricia242</v>
      </c>
      <c r="D11646" s="283">
        <v>10144</v>
      </c>
      <c r="E11646" s="283">
        <v>3923</v>
      </c>
      <c r="F11646" s="283">
        <v>173355</v>
      </c>
      <c r="G11646" s="24">
        <v>100</v>
      </c>
      <c r="H11646" s="24">
        <v>0</v>
      </c>
      <c r="I11646" s="24">
        <v>0</v>
      </c>
      <c r="J11646" s="282">
        <v>15</v>
      </c>
      <c r="K11646" s="282">
        <v>0</v>
      </c>
    </row>
    <row r="11647" spans="1:11" x14ac:dyDescent="0.3">
      <c r="A11647" s="283" t="s">
        <v>2158</v>
      </c>
      <c r="B11647" s="283">
        <v>243</v>
      </c>
      <c r="C11647" s="24" t="str">
        <f t="shared" si="181"/>
        <v>patricia243</v>
      </c>
      <c r="D11647" s="283">
        <v>10249</v>
      </c>
      <c r="E11647" s="283">
        <v>3963</v>
      </c>
      <c r="F11647" s="283">
        <v>175808</v>
      </c>
      <c r="G11647" s="24">
        <v>100</v>
      </c>
      <c r="H11647" s="24">
        <v>0</v>
      </c>
      <c r="I11647" s="24">
        <v>0</v>
      </c>
      <c r="J11647" s="282">
        <v>15</v>
      </c>
      <c r="K11647" s="282">
        <v>0</v>
      </c>
    </row>
    <row r="11648" spans="1:11" x14ac:dyDescent="0.3">
      <c r="A11648" s="283" t="s">
        <v>2158</v>
      </c>
      <c r="B11648" s="283">
        <v>244</v>
      </c>
      <c r="C11648" s="24" t="str">
        <f t="shared" si="181"/>
        <v>patricia244</v>
      </c>
      <c r="D11648" s="283">
        <v>10354</v>
      </c>
      <c r="E11648" s="283">
        <v>4004</v>
      </c>
      <c r="F11648" s="283">
        <v>178063</v>
      </c>
      <c r="G11648" s="24">
        <v>100</v>
      </c>
      <c r="H11648" s="24">
        <v>0</v>
      </c>
      <c r="I11648" s="24">
        <v>0</v>
      </c>
      <c r="J11648" s="282">
        <v>15</v>
      </c>
      <c r="K11648" s="282">
        <v>0</v>
      </c>
    </row>
    <row r="11649" spans="1:11" x14ac:dyDescent="0.3">
      <c r="A11649" s="283" t="s">
        <v>2158</v>
      </c>
      <c r="B11649" s="283">
        <v>245</v>
      </c>
      <c r="C11649" s="24" t="str">
        <f t="shared" si="181"/>
        <v>patricia245</v>
      </c>
      <c r="D11649" s="283">
        <v>10461</v>
      </c>
      <c r="E11649" s="283">
        <v>4045</v>
      </c>
      <c r="F11649" s="283">
        <v>180552</v>
      </c>
      <c r="G11649" s="24">
        <v>100</v>
      </c>
      <c r="H11649" s="24">
        <v>0</v>
      </c>
      <c r="I11649" s="24">
        <v>0</v>
      </c>
      <c r="J11649" s="282">
        <v>15</v>
      </c>
      <c r="K11649" s="282">
        <v>0</v>
      </c>
    </row>
    <row r="11650" spans="1:11" x14ac:dyDescent="0.3">
      <c r="A11650" s="283" t="s">
        <v>2158</v>
      </c>
      <c r="B11650" s="283">
        <v>246</v>
      </c>
      <c r="C11650" s="24" t="str">
        <f t="shared" si="181"/>
        <v>patricia246</v>
      </c>
      <c r="D11650" s="283">
        <v>10569</v>
      </c>
      <c r="E11650" s="283">
        <v>4087</v>
      </c>
      <c r="F11650" s="283">
        <v>182572</v>
      </c>
      <c r="G11650" s="24">
        <v>100</v>
      </c>
      <c r="H11650" s="24">
        <v>0</v>
      </c>
      <c r="I11650" s="24">
        <v>0</v>
      </c>
      <c r="J11650" s="282">
        <v>15</v>
      </c>
      <c r="K11650" s="282">
        <v>0</v>
      </c>
    </row>
    <row r="11651" spans="1:11" x14ac:dyDescent="0.3">
      <c r="A11651" s="283" t="s">
        <v>2158</v>
      </c>
      <c r="B11651" s="283">
        <v>247</v>
      </c>
      <c r="C11651" s="24" t="str">
        <f t="shared" si="181"/>
        <v>patricia247</v>
      </c>
      <c r="D11651" s="283">
        <v>10677</v>
      </c>
      <c r="E11651" s="283">
        <v>4129</v>
      </c>
      <c r="F11651" s="283">
        <v>185122</v>
      </c>
      <c r="G11651" s="24">
        <v>100</v>
      </c>
      <c r="H11651" s="24">
        <v>0</v>
      </c>
      <c r="I11651" s="24">
        <v>0</v>
      </c>
      <c r="J11651" s="282">
        <v>15</v>
      </c>
      <c r="K11651" s="282">
        <v>0</v>
      </c>
    </row>
    <row r="11652" spans="1:11" x14ac:dyDescent="0.3">
      <c r="A11652" s="283" t="s">
        <v>2158</v>
      </c>
      <c r="B11652" s="283">
        <v>248</v>
      </c>
      <c r="C11652" s="24" t="str">
        <f t="shared" si="181"/>
        <v>patricia248</v>
      </c>
      <c r="D11652" s="283">
        <v>10787</v>
      </c>
      <c r="E11652" s="283">
        <v>4171</v>
      </c>
      <c r="F11652" s="283">
        <v>187191</v>
      </c>
      <c r="G11652" s="24">
        <v>100</v>
      </c>
      <c r="H11652" s="24">
        <v>0</v>
      </c>
      <c r="I11652" s="24">
        <v>0</v>
      </c>
      <c r="J11652" s="282">
        <v>15</v>
      </c>
      <c r="K11652" s="282">
        <v>0</v>
      </c>
    </row>
    <row r="11653" spans="1:11" x14ac:dyDescent="0.3">
      <c r="A11653" s="283" t="s">
        <v>2158</v>
      </c>
      <c r="B11653" s="283">
        <v>249</v>
      </c>
      <c r="C11653" s="24" t="str">
        <f t="shared" si="181"/>
        <v>patricia249</v>
      </c>
      <c r="D11653" s="283">
        <v>10898</v>
      </c>
      <c r="E11653" s="283">
        <v>4214</v>
      </c>
      <c r="F11653" s="283">
        <v>189804</v>
      </c>
      <c r="G11653" s="24">
        <v>100</v>
      </c>
      <c r="H11653" s="24">
        <v>0</v>
      </c>
      <c r="I11653" s="24">
        <v>0</v>
      </c>
      <c r="J11653" s="282">
        <v>15</v>
      </c>
      <c r="K11653" s="282">
        <v>0</v>
      </c>
    </row>
    <row r="11654" spans="1:11" x14ac:dyDescent="0.3">
      <c r="A11654" s="283" t="s">
        <v>2158</v>
      </c>
      <c r="B11654" s="283">
        <v>250</v>
      </c>
      <c r="C11654" s="24" t="str">
        <f t="shared" ref="C11654:C11717" si="182">A11654&amp;B11654</f>
        <v>patricia250</v>
      </c>
      <c r="D11654" s="283">
        <v>11010</v>
      </c>
      <c r="E11654" s="283">
        <v>4258</v>
      </c>
      <c r="F11654" s="283">
        <v>191923</v>
      </c>
      <c r="G11654" s="24">
        <v>100</v>
      </c>
      <c r="H11654" s="24">
        <v>0</v>
      </c>
      <c r="I11654" s="24">
        <v>0</v>
      </c>
      <c r="J11654" s="282">
        <v>15</v>
      </c>
      <c r="K11654" s="282">
        <v>0</v>
      </c>
    </row>
    <row r="11655" spans="1:11" x14ac:dyDescent="0.3">
      <c r="A11655" s="283" t="s">
        <v>2158</v>
      </c>
      <c r="B11655" s="283">
        <v>251</v>
      </c>
      <c r="C11655" s="24" t="str">
        <f t="shared" si="182"/>
        <v>patricia251</v>
      </c>
      <c r="D11655" s="283">
        <v>11123</v>
      </c>
      <c r="E11655" s="283">
        <v>4301</v>
      </c>
      <c r="F11655" s="283">
        <v>194600</v>
      </c>
      <c r="G11655" s="24">
        <v>100</v>
      </c>
      <c r="H11655" s="24">
        <v>0</v>
      </c>
      <c r="I11655" s="24">
        <v>0</v>
      </c>
      <c r="J11655" s="282">
        <v>15</v>
      </c>
      <c r="K11655" s="282">
        <v>0</v>
      </c>
    </row>
    <row r="11656" spans="1:11" x14ac:dyDescent="0.3">
      <c r="A11656" s="283" t="s">
        <v>2158</v>
      </c>
      <c r="B11656" s="283">
        <v>252</v>
      </c>
      <c r="C11656" s="24" t="str">
        <f t="shared" si="182"/>
        <v>patricia252</v>
      </c>
      <c r="D11656" s="283">
        <v>11237</v>
      </c>
      <c r="E11656" s="283">
        <v>4345</v>
      </c>
      <c r="F11656" s="283">
        <v>196771</v>
      </c>
      <c r="G11656" s="24">
        <v>100</v>
      </c>
      <c r="H11656" s="24">
        <v>0</v>
      </c>
      <c r="I11656" s="24">
        <v>0</v>
      </c>
      <c r="J11656" s="282">
        <v>15</v>
      </c>
      <c r="K11656" s="282">
        <v>0</v>
      </c>
    </row>
    <row r="11657" spans="1:11" x14ac:dyDescent="0.3">
      <c r="A11657" s="283" t="s">
        <v>2158</v>
      </c>
      <c r="B11657" s="283">
        <v>253</v>
      </c>
      <c r="C11657" s="24" t="str">
        <f t="shared" si="182"/>
        <v>patricia253</v>
      </c>
      <c r="D11657" s="283">
        <v>11352</v>
      </c>
      <c r="E11657" s="283">
        <v>4390</v>
      </c>
      <c r="F11657" s="283">
        <v>199513</v>
      </c>
      <c r="G11657" s="24">
        <v>100</v>
      </c>
      <c r="H11657" s="24">
        <v>0</v>
      </c>
      <c r="I11657" s="24">
        <v>0</v>
      </c>
      <c r="J11657" s="282">
        <v>15</v>
      </c>
      <c r="K11657" s="282">
        <v>0</v>
      </c>
    </row>
    <row r="11658" spans="1:11" x14ac:dyDescent="0.3">
      <c r="A11658" s="283" t="s">
        <v>2158</v>
      </c>
      <c r="B11658" s="283">
        <v>254</v>
      </c>
      <c r="C11658" s="24" t="str">
        <f t="shared" si="182"/>
        <v>patricia254</v>
      </c>
      <c r="D11658" s="283">
        <v>11468</v>
      </c>
      <c r="E11658" s="283">
        <v>4435</v>
      </c>
      <c r="F11658" s="283">
        <v>201736</v>
      </c>
      <c r="G11658" s="24">
        <v>100</v>
      </c>
      <c r="H11658" s="24">
        <v>0</v>
      </c>
      <c r="I11658" s="24">
        <v>0</v>
      </c>
      <c r="J11658" s="282">
        <v>15</v>
      </c>
      <c r="K11658" s="282">
        <v>0</v>
      </c>
    </row>
    <row r="11659" spans="1:11" x14ac:dyDescent="0.3">
      <c r="A11659" s="283" t="s">
        <v>2158</v>
      </c>
      <c r="B11659" s="283">
        <v>255</v>
      </c>
      <c r="C11659" s="24" t="str">
        <f t="shared" si="182"/>
        <v>patricia255</v>
      </c>
      <c r="D11659" s="283">
        <v>11586</v>
      </c>
      <c r="E11659" s="283">
        <v>4480</v>
      </c>
      <c r="F11659" s="283">
        <v>204358</v>
      </c>
      <c r="G11659" s="24">
        <v>100</v>
      </c>
      <c r="H11659" s="24">
        <v>0</v>
      </c>
      <c r="I11659" s="24">
        <v>0</v>
      </c>
      <c r="J11659" s="282">
        <v>15</v>
      </c>
      <c r="K11659" s="282">
        <v>0</v>
      </c>
    </row>
    <row r="11660" spans="1:11" x14ac:dyDescent="0.3">
      <c r="A11660" s="283" t="s">
        <v>2158</v>
      </c>
      <c r="B11660" s="283">
        <v>256</v>
      </c>
      <c r="C11660" s="24" t="str">
        <f t="shared" si="182"/>
        <v>patricia256</v>
      </c>
      <c r="D11660" s="283">
        <v>11704</v>
      </c>
      <c r="E11660" s="283">
        <v>4526</v>
      </c>
      <c r="F11660" s="283">
        <v>206633</v>
      </c>
      <c r="G11660" s="24">
        <v>100</v>
      </c>
      <c r="H11660" s="24">
        <v>0</v>
      </c>
      <c r="I11660" s="24">
        <v>0</v>
      </c>
      <c r="J11660" s="282">
        <v>15</v>
      </c>
      <c r="K11660" s="282">
        <v>0</v>
      </c>
    </row>
    <row r="11661" spans="1:11" x14ac:dyDescent="0.3">
      <c r="A11661" s="283" t="s">
        <v>2158</v>
      </c>
      <c r="B11661" s="283">
        <v>257</v>
      </c>
      <c r="C11661" s="24" t="str">
        <f t="shared" si="182"/>
        <v>patricia257</v>
      </c>
      <c r="D11661" s="283">
        <v>11824</v>
      </c>
      <c r="E11661" s="283">
        <v>4573</v>
      </c>
      <c r="F11661" s="283">
        <v>209508</v>
      </c>
      <c r="G11661" s="24">
        <v>100</v>
      </c>
      <c r="H11661" s="24">
        <v>0</v>
      </c>
      <c r="I11661" s="24">
        <v>0</v>
      </c>
      <c r="J11661" s="282">
        <v>15</v>
      </c>
      <c r="K11661" s="282">
        <v>0</v>
      </c>
    </row>
    <row r="11662" spans="1:11" x14ac:dyDescent="0.3">
      <c r="A11662" s="283" t="s">
        <v>2158</v>
      </c>
      <c r="B11662" s="283">
        <v>258</v>
      </c>
      <c r="C11662" s="24" t="str">
        <f t="shared" si="182"/>
        <v>patricia258</v>
      </c>
      <c r="D11662" s="283">
        <v>11945</v>
      </c>
      <c r="E11662" s="283">
        <v>4619</v>
      </c>
      <c r="F11662" s="283">
        <v>211838</v>
      </c>
      <c r="G11662" s="24">
        <v>100</v>
      </c>
      <c r="H11662" s="24">
        <v>0</v>
      </c>
      <c r="I11662" s="24">
        <v>0</v>
      </c>
      <c r="J11662" s="282">
        <v>15</v>
      </c>
      <c r="K11662" s="282">
        <v>0</v>
      </c>
    </row>
    <row r="11663" spans="1:11" x14ac:dyDescent="0.3">
      <c r="A11663" s="283" t="s">
        <v>2158</v>
      </c>
      <c r="B11663" s="283">
        <v>259</v>
      </c>
      <c r="C11663" s="24" t="str">
        <f t="shared" si="182"/>
        <v>patricia259</v>
      </c>
      <c r="D11663" s="283">
        <v>12067</v>
      </c>
      <c r="E11663" s="283">
        <v>4666</v>
      </c>
      <c r="F11663" s="283">
        <v>214784</v>
      </c>
      <c r="G11663" s="24">
        <v>100</v>
      </c>
      <c r="H11663" s="24">
        <v>0</v>
      </c>
      <c r="I11663" s="24">
        <v>0</v>
      </c>
      <c r="J11663" s="282">
        <v>15</v>
      </c>
      <c r="K11663" s="282">
        <v>0</v>
      </c>
    </row>
    <row r="11664" spans="1:11" x14ac:dyDescent="0.3">
      <c r="A11664" s="283" t="s">
        <v>2158</v>
      </c>
      <c r="B11664" s="283">
        <v>260</v>
      </c>
      <c r="C11664" s="24" t="str">
        <f t="shared" si="182"/>
        <v>patricia260</v>
      </c>
      <c r="D11664" s="283">
        <v>12190</v>
      </c>
      <c r="E11664" s="283">
        <v>4714</v>
      </c>
      <c r="F11664" s="283">
        <v>217169</v>
      </c>
      <c r="G11664" s="24">
        <v>100</v>
      </c>
      <c r="H11664" s="24">
        <v>0</v>
      </c>
      <c r="I11664" s="24">
        <v>0</v>
      </c>
      <c r="J11664" s="282">
        <v>15</v>
      </c>
      <c r="K11664" s="282">
        <v>0</v>
      </c>
    </row>
    <row r="11665" spans="1:11" x14ac:dyDescent="0.3">
      <c r="A11665" s="283" t="s">
        <v>2158</v>
      </c>
      <c r="B11665" s="283">
        <v>261</v>
      </c>
      <c r="C11665" s="24" t="str">
        <f t="shared" si="182"/>
        <v>patricia261</v>
      </c>
      <c r="D11665" s="283">
        <v>13290</v>
      </c>
      <c r="E11665" s="283">
        <v>5139</v>
      </c>
      <c r="F11665" s="283">
        <v>239894</v>
      </c>
      <c r="G11665" s="24">
        <v>100</v>
      </c>
      <c r="H11665" s="24">
        <v>0</v>
      </c>
      <c r="I11665" s="24">
        <v>0</v>
      </c>
      <c r="J11665" s="282">
        <v>15</v>
      </c>
      <c r="K11665" s="282">
        <v>0</v>
      </c>
    </row>
    <row r="11666" spans="1:11" x14ac:dyDescent="0.3">
      <c r="A11666" s="283" t="s">
        <v>2158</v>
      </c>
      <c r="B11666" s="283">
        <v>262</v>
      </c>
      <c r="C11666" s="24" t="str">
        <f t="shared" si="182"/>
        <v>patricia262</v>
      </c>
      <c r="D11666" s="283">
        <v>13425</v>
      </c>
      <c r="E11666" s="283">
        <v>5192</v>
      </c>
      <c r="F11666" s="283">
        <v>242556</v>
      </c>
      <c r="G11666" s="24">
        <v>100</v>
      </c>
      <c r="H11666" s="24">
        <v>0</v>
      </c>
      <c r="I11666" s="24">
        <v>0</v>
      </c>
      <c r="J11666" s="282">
        <v>15</v>
      </c>
      <c r="K11666" s="282">
        <v>0</v>
      </c>
    </row>
    <row r="11667" spans="1:11" x14ac:dyDescent="0.3">
      <c r="A11667" s="283" t="s">
        <v>2158</v>
      </c>
      <c r="B11667" s="283">
        <v>263</v>
      </c>
      <c r="C11667" s="24" t="str">
        <f t="shared" si="182"/>
        <v>patricia263</v>
      </c>
      <c r="D11667" s="283">
        <v>13562</v>
      </c>
      <c r="E11667" s="283">
        <v>5245</v>
      </c>
      <c r="F11667" s="283">
        <v>246592</v>
      </c>
      <c r="G11667" s="24">
        <v>100</v>
      </c>
      <c r="H11667" s="24">
        <v>0</v>
      </c>
      <c r="I11667" s="24">
        <v>0</v>
      </c>
      <c r="J11667" s="282">
        <v>15</v>
      </c>
      <c r="K11667" s="282">
        <v>0</v>
      </c>
    </row>
    <row r="11668" spans="1:11" x14ac:dyDescent="0.3">
      <c r="A11668" s="283" t="s">
        <v>2158</v>
      </c>
      <c r="B11668" s="283">
        <v>264</v>
      </c>
      <c r="C11668" s="24" t="str">
        <f t="shared" si="182"/>
        <v>patricia264</v>
      </c>
      <c r="D11668" s="283">
        <v>13701</v>
      </c>
      <c r="E11668" s="283">
        <v>5298</v>
      </c>
      <c r="F11668" s="283">
        <v>249326</v>
      </c>
      <c r="G11668" s="24">
        <v>100</v>
      </c>
      <c r="H11668" s="24">
        <v>0</v>
      </c>
      <c r="I11668" s="24">
        <v>0</v>
      </c>
      <c r="J11668" s="282">
        <v>15</v>
      </c>
      <c r="K11668" s="282">
        <v>0</v>
      </c>
    </row>
    <row r="11669" spans="1:11" x14ac:dyDescent="0.3">
      <c r="A11669" s="283" t="s">
        <v>2158</v>
      </c>
      <c r="B11669" s="283">
        <v>265</v>
      </c>
      <c r="C11669" s="24" t="str">
        <f t="shared" si="182"/>
        <v>patricia265</v>
      </c>
      <c r="D11669" s="283">
        <v>13840</v>
      </c>
      <c r="E11669" s="283">
        <v>5352</v>
      </c>
      <c r="F11669" s="283">
        <v>252779</v>
      </c>
      <c r="G11669" s="24">
        <v>100</v>
      </c>
      <c r="H11669" s="24">
        <v>0</v>
      </c>
      <c r="I11669" s="24">
        <v>0</v>
      </c>
      <c r="J11669" s="282">
        <v>15</v>
      </c>
      <c r="K11669" s="282">
        <v>0</v>
      </c>
    </row>
    <row r="11670" spans="1:11" x14ac:dyDescent="0.3">
      <c r="A11670" s="283" t="s">
        <v>2158</v>
      </c>
      <c r="B11670" s="283">
        <v>266</v>
      </c>
      <c r="C11670" s="24" t="str">
        <f t="shared" si="182"/>
        <v>patricia266</v>
      </c>
      <c r="D11670" s="283">
        <v>13981</v>
      </c>
      <c r="E11670" s="283">
        <v>5407</v>
      </c>
      <c r="F11670" s="283">
        <v>255579</v>
      </c>
      <c r="G11670" s="24">
        <v>100</v>
      </c>
      <c r="H11670" s="24">
        <v>0</v>
      </c>
      <c r="I11670" s="24">
        <v>0</v>
      </c>
      <c r="J11670" s="282">
        <v>15</v>
      </c>
      <c r="K11670" s="282">
        <v>0</v>
      </c>
    </row>
    <row r="11671" spans="1:11" x14ac:dyDescent="0.3">
      <c r="A11671" s="283" t="s">
        <v>2158</v>
      </c>
      <c r="B11671" s="283">
        <v>267</v>
      </c>
      <c r="C11671" s="24" t="str">
        <f t="shared" si="182"/>
        <v>patricia267</v>
      </c>
      <c r="D11671" s="283">
        <v>14123</v>
      </c>
      <c r="E11671" s="283">
        <v>5462</v>
      </c>
      <c r="F11671" s="283">
        <v>259116</v>
      </c>
      <c r="G11671" s="24">
        <v>100</v>
      </c>
      <c r="H11671" s="24">
        <v>0</v>
      </c>
      <c r="I11671" s="24">
        <v>0</v>
      </c>
      <c r="J11671" s="282">
        <v>15</v>
      </c>
      <c r="K11671" s="282">
        <v>0</v>
      </c>
    </row>
    <row r="11672" spans="1:11" x14ac:dyDescent="0.3">
      <c r="A11672" s="283" t="s">
        <v>2158</v>
      </c>
      <c r="B11672" s="283">
        <v>268</v>
      </c>
      <c r="C11672" s="24" t="str">
        <f t="shared" si="182"/>
        <v>patricia268</v>
      </c>
      <c r="D11672" s="283">
        <v>14267</v>
      </c>
      <c r="E11672" s="283">
        <v>5517</v>
      </c>
      <c r="F11672" s="283">
        <v>261982</v>
      </c>
      <c r="G11672" s="24">
        <v>100</v>
      </c>
      <c r="H11672" s="24">
        <v>0</v>
      </c>
      <c r="I11672" s="24">
        <v>0</v>
      </c>
      <c r="J11672" s="282">
        <v>15</v>
      </c>
      <c r="K11672" s="282">
        <v>0</v>
      </c>
    </row>
    <row r="11673" spans="1:11" x14ac:dyDescent="0.3">
      <c r="A11673" s="283" t="s">
        <v>2158</v>
      </c>
      <c r="B11673" s="283">
        <v>269</v>
      </c>
      <c r="C11673" s="24" t="str">
        <f t="shared" si="182"/>
        <v>patricia269</v>
      </c>
      <c r="D11673" s="283">
        <v>14412</v>
      </c>
      <c r="E11673" s="283">
        <v>5573</v>
      </c>
      <c r="F11673" s="283">
        <v>265605</v>
      </c>
      <c r="G11673" s="24">
        <v>100</v>
      </c>
      <c r="H11673" s="24">
        <v>0</v>
      </c>
      <c r="I11673" s="24">
        <v>0</v>
      </c>
      <c r="J11673" s="282">
        <v>15</v>
      </c>
      <c r="K11673" s="282">
        <v>0</v>
      </c>
    </row>
    <row r="11674" spans="1:11" x14ac:dyDescent="0.3">
      <c r="A11674" s="283" t="s">
        <v>2158</v>
      </c>
      <c r="B11674" s="283">
        <v>270</v>
      </c>
      <c r="C11674" s="24" t="str">
        <f t="shared" si="182"/>
        <v>patricia270</v>
      </c>
      <c r="D11674" s="283">
        <v>14558</v>
      </c>
      <c r="E11674" s="283">
        <v>5630</v>
      </c>
      <c r="F11674" s="283">
        <v>268540</v>
      </c>
      <c r="G11674" s="24">
        <v>100</v>
      </c>
      <c r="H11674" s="24">
        <v>0</v>
      </c>
      <c r="I11674" s="24">
        <v>0</v>
      </c>
      <c r="J11674" s="282">
        <v>15</v>
      </c>
      <c r="K11674" s="282">
        <v>0</v>
      </c>
    </row>
    <row r="11675" spans="1:11" x14ac:dyDescent="0.3">
      <c r="A11675" s="283" t="s">
        <v>2158</v>
      </c>
      <c r="B11675" s="283">
        <v>271</v>
      </c>
      <c r="C11675" s="24" t="str">
        <f t="shared" si="182"/>
        <v>patricia271</v>
      </c>
      <c r="D11675" s="283">
        <v>14706</v>
      </c>
      <c r="E11675" s="283">
        <v>5687</v>
      </c>
      <c r="F11675" s="283">
        <v>272002</v>
      </c>
      <c r="G11675" s="24">
        <v>100</v>
      </c>
      <c r="H11675" s="24">
        <v>0</v>
      </c>
      <c r="I11675" s="24">
        <v>0</v>
      </c>
      <c r="J11675" s="282">
        <v>15</v>
      </c>
      <c r="K11675" s="282">
        <v>0</v>
      </c>
    </row>
    <row r="11676" spans="1:11" x14ac:dyDescent="0.3">
      <c r="A11676" s="283" t="s">
        <v>2158</v>
      </c>
      <c r="B11676" s="283">
        <v>272</v>
      </c>
      <c r="C11676" s="24" t="str">
        <f t="shared" si="182"/>
        <v>patricia272</v>
      </c>
      <c r="D11676" s="283">
        <v>14855</v>
      </c>
      <c r="E11676" s="283">
        <v>5745</v>
      </c>
      <c r="F11676" s="283">
        <v>275005</v>
      </c>
      <c r="G11676" s="24">
        <v>100</v>
      </c>
      <c r="H11676" s="24">
        <v>0</v>
      </c>
      <c r="I11676" s="24">
        <v>0</v>
      </c>
      <c r="J11676" s="282">
        <v>15</v>
      </c>
      <c r="K11676" s="282">
        <v>0</v>
      </c>
    </row>
    <row r="11677" spans="1:11" x14ac:dyDescent="0.3">
      <c r="A11677" s="283" t="s">
        <v>2158</v>
      </c>
      <c r="B11677" s="283">
        <v>273</v>
      </c>
      <c r="C11677" s="24" t="str">
        <f t="shared" si="182"/>
        <v>patricia273</v>
      </c>
      <c r="D11677" s="283">
        <v>15006</v>
      </c>
      <c r="E11677" s="283">
        <v>5803</v>
      </c>
      <c r="F11677" s="283">
        <v>278801</v>
      </c>
      <c r="G11677" s="24">
        <v>100</v>
      </c>
      <c r="H11677" s="24">
        <v>0</v>
      </c>
      <c r="I11677" s="24">
        <v>0</v>
      </c>
      <c r="J11677" s="282">
        <v>15</v>
      </c>
      <c r="K11677" s="282">
        <v>0</v>
      </c>
    </row>
    <row r="11678" spans="1:11" x14ac:dyDescent="0.3">
      <c r="A11678" s="283" t="s">
        <v>2158</v>
      </c>
      <c r="B11678" s="283">
        <v>274</v>
      </c>
      <c r="C11678" s="24" t="str">
        <f t="shared" si="182"/>
        <v>patricia274</v>
      </c>
      <c r="D11678" s="283">
        <v>15158</v>
      </c>
      <c r="E11678" s="283">
        <v>5862</v>
      </c>
      <c r="F11678" s="283">
        <v>281876</v>
      </c>
      <c r="G11678" s="24">
        <v>100</v>
      </c>
      <c r="H11678" s="24">
        <v>0</v>
      </c>
      <c r="I11678" s="24">
        <v>0</v>
      </c>
      <c r="J11678" s="282">
        <v>15</v>
      </c>
      <c r="K11678" s="282">
        <v>0</v>
      </c>
    </row>
    <row r="11679" spans="1:11" x14ac:dyDescent="0.3">
      <c r="A11679" s="283" t="s">
        <v>2158</v>
      </c>
      <c r="B11679" s="283">
        <v>275</v>
      </c>
      <c r="C11679" s="24" t="str">
        <f t="shared" si="182"/>
        <v>patricia275</v>
      </c>
      <c r="D11679" s="283">
        <v>15311</v>
      </c>
      <c r="E11679" s="283">
        <v>5921</v>
      </c>
      <c r="F11679" s="283">
        <v>285763</v>
      </c>
      <c r="G11679" s="24">
        <v>100</v>
      </c>
      <c r="H11679" s="24">
        <v>0</v>
      </c>
      <c r="I11679" s="24">
        <v>0</v>
      </c>
      <c r="J11679" s="282">
        <v>15</v>
      </c>
      <c r="K11679" s="282">
        <v>0</v>
      </c>
    </row>
    <row r="11680" spans="1:11" x14ac:dyDescent="0.3">
      <c r="A11680" s="283" t="s">
        <v>2158</v>
      </c>
      <c r="B11680" s="283">
        <v>276</v>
      </c>
      <c r="C11680" s="24" t="str">
        <f t="shared" si="182"/>
        <v>patricia276</v>
      </c>
      <c r="D11680" s="283">
        <v>15466</v>
      </c>
      <c r="E11680" s="283">
        <v>5981</v>
      </c>
      <c r="F11680" s="283">
        <v>288911</v>
      </c>
      <c r="G11680" s="24">
        <v>100</v>
      </c>
      <c r="H11680" s="24">
        <v>0</v>
      </c>
      <c r="I11680" s="24">
        <v>0</v>
      </c>
      <c r="J11680" s="282">
        <v>15</v>
      </c>
      <c r="K11680" s="282">
        <v>0</v>
      </c>
    </row>
    <row r="11681" spans="1:11" x14ac:dyDescent="0.3">
      <c r="A11681" s="283" t="s">
        <v>2158</v>
      </c>
      <c r="B11681" s="283">
        <v>277</v>
      </c>
      <c r="C11681" s="24" t="str">
        <f t="shared" si="182"/>
        <v>patricia277</v>
      </c>
      <c r="D11681" s="283">
        <v>15623</v>
      </c>
      <c r="E11681" s="283">
        <v>6042</v>
      </c>
      <c r="F11681" s="283">
        <v>292892</v>
      </c>
      <c r="G11681" s="24">
        <v>100</v>
      </c>
      <c r="H11681" s="24">
        <v>0</v>
      </c>
      <c r="I11681" s="24">
        <v>0</v>
      </c>
      <c r="J11681" s="282">
        <v>15</v>
      </c>
      <c r="K11681" s="282">
        <v>0</v>
      </c>
    </row>
    <row r="11682" spans="1:11" x14ac:dyDescent="0.3">
      <c r="A11682" s="283" t="s">
        <v>2158</v>
      </c>
      <c r="B11682" s="283">
        <v>278</v>
      </c>
      <c r="C11682" s="24" t="str">
        <f t="shared" si="182"/>
        <v>patricia278</v>
      </c>
      <c r="D11682" s="283">
        <v>15781</v>
      </c>
      <c r="E11682" s="283">
        <v>6103</v>
      </c>
      <c r="F11682" s="283">
        <v>296115</v>
      </c>
      <c r="G11682" s="24">
        <v>100</v>
      </c>
      <c r="H11682" s="24">
        <v>0</v>
      </c>
      <c r="I11682" s="24">
        <v>0</v>
      </c>
      <c r="J11682" s="282">
        <v>15</v>
      </c>
      <c r="K11682" s="282">
        <v>0</v>
      </c>
    </row>
    <row r="11683" spans="1:11" x14ac:dyDescent="0.3">
      <c r="A11683" s="283" t="s">
        <v>2158</v>
      </c>
      <c r="B11683" s="283">
        <v>279</v>
      </c>
      <c r="C11683" s="24" t="str">
        <f t="shared" si="182"/>
        <v>patricia279</v>
      </c>
      <c r="D11683" s="283">
        <v>15940</v>
      </c>
      <c r="E11683" s="283">
        <v>6165</v>
      </c>
      <c r="F11683" s="283">
        <v>299918</v>
      </c>
      <c r="G11683" s="24">
        <v>100</v>
      </c>
      <c r="H11683" s="24">
        <v>0</v>
      </c>
      <c r="I11683" s="24">
        <v>0</v>
      </c>
      <c r="J11683" s="282">
        <v>15</v>
      </c>
      <c r="K11683" s="282">
        <v>0</v>
      </c>
    </row>
    <row r="11684" spans="1:11" x14ac:dyDescent="0.3">
      <c r="A11684" s="283" t="s">
        <v>2158</v>
      </c>
      <c r="B11684" s="283">
        <v>280</v>
      </c>
      <c r="C11684" s="24" t="str">
        <f t="shared" si="182"/>
        <v>patricia280</v>
      </c>
      <c r="D11684" s="283">
        <v>16102</v>
      </c>
      <c r="E11684" s="283">
        <v>6227</v>
      </c>
      <c r="F11684" s="283">
        <v>303215</v>
      </c>
      <c r="G11684" s="24">
        <v>100</v>
      </c>
      <c r="H11684" s="24">
        <v>0</v>
      </c>
      <c r="I11684" s="24">
        <v>0</v>
      </c>
      <c r="J11684" s="282">
        <v>15</v>
      </c>
      <c r="K11684" s="282">
        <v>0</v>
      </c>
    </row>
    <row r="11685" spans="1:11" x14ac:dyDescent="0.3">
      <c r="A11685" s="283" t="s">
        <v>2158</v>
      </c>
      <c r="B11685" s="283">
        <v>281</v>
      </c>
      <c r="C11685" s="24" t="str">
        <f t="shared" si="182"/>
        <v>patricia281</v>
      </c>
      <c r="D11685" s="283">
        <v>17552</v>
      </c>
      <c r="E11685" s="283">
        <v>6788</v>
      </c>
      <c r="F11685" s="283">
        <v>335382</v>
      </c>
      <c r="G11685" s="24">
        <v>100</v>
      </c>
      <c r="H11685" s="24">
        <v>0</v>
      </c>
      <c r="I11685" s="24">
        <v>0</v>
      </c>
      <c r="J11685" s="282">
        <v>15</v>
      </c>
      <c r="K11685" s="282">
        <v>0</v>
      </c>
    </row>
    <row r="11686" spans="1:11" x14ac:dyDescent="0.3">
      <c r="A11686" s="283" t="s">
        <v>2158</v>
      </c>
      <c r="B11686" s="283">
        <v>282</v>
      </c>
      <c r="C11686" s="24" t="str">
        <f t="shared" si="182"/>
        <v>patricia282</v>
      </c>
      <c r="D11686" s="283">
        <v>17729</v>
      </c>
      <c r="E11686" s="283">
        <v>6856</v>
      </c>
      <c r="F11686" s="283">
        <v>339270</v>
      </c>
      <c r="G11686" s="24">
        <v>100</v>
      </c>
      <c r="H11686" s="24">
        <v>0</v>
      </c>
      <c r="I11686" s="24">
        <v>0</v>
      </c>
      <c r="J11686" s="282">
        <v>15</v>
      </c>
      <c r="K11686" s="282">
        <v>0</v>
      </c>
    </row>
    <row r="11687" spans="1:11" x14ac:dyDescent="0.3">
      <c r="A11687" s="283" t="s">
        <v>2158</v>
      </c>
      <c r="B11687" s="283">
        <v>283</v>
      </c>
      <c r="C11687" s="24" t="str">
        <f t="shared" si="182"/>
        <v>patricia283</v>
      </c>
      <c r="D11687" s="283">
        <v>17908</v>
      </c>
      <c r="E11687" s="283">
        <v>6926</v>
      </c>
      <c r="F11687" s="283">
        <v>344130</v>
      </c>
      <c r="G11687" s="24">
        <v>100</v>
      </c>
      <c r="H11687" s="24">
        <v>0</v>
      </c>
      <c r="I11687" s="24">
        <v>0</v>
      </c>
      <c r="J11687" s="282">
        <v>15</v>
      </c>
      <c r="K11687" s="282">
        <v>0</v>
      </c>
    </row>
    <row r="11688" spans="1:11" x14ac:dyDescent="0.3">
      <c r="A11688" s="283" t="s">
        <v>2158</v>
      </c>
      <c r="B11688" s="283">
        <v>284</v>
      </c>
      <c r="C11688" s="24" t="str">
        <f t="shared" si="182"/>
        <v>patricia284</v>
      </c>
      <c r="D11688" s="283">
        <v>18089</v>
      </c>
      <c r="E11688" s="283">
        <v>6995</v>
      </c>
      <c r="F11688" s="283">
        <v>348221</v>
      </c>
      <c r="G11688" s="24">
        <v>100</v>
      </c>
      <c r="H11688" s="24">
        <v>0</v>
      </c>
      <c r="I11688" s="24">
        <v>0</v>
      </c>
      <c r="J11688" s="282">
        <v>15</v>
      </c>
      <c r="K11688" s="282">
        <v>0</v>
      </c>
    </row>
    <row r="11689" spans="1:11" x14ac:dyDescent="0.3">
      <c r="A11689" s="283" t="s">
        <v>2158</v>
      </c>
      <c r="B11689" s="283">
        <v>285</v>
      </c>
      <c r="C11689" s="24" t="str">
        <f t="shared" si="182"/>
        <v>patricia285</v>
      </c>
      <c r="D11689" s="283">
        <v>18271</v>
      </c>
      <c r="E11689" s="283">
        <v>7066</v>
      </c>
      <c r="F11689" s="283">
        <v>353203</v>
      </c>
      <c r="G11689" s="24">
        <v>100</v>
      </c>
      <c r="H11689" s="24">
        <v>0</v>
      </c>
      <c r="I11689" s="24">
        <v>0</v>
      </c>
      <c r="J11689" s="282">
        <v>15</v>
      </c>
      <c r="K11689" s="282">
        <v>0</v>
      </c>
    </row>
    <row r="11690" spans="1:11" x14ac:dyDescent="0.3">
      <c r="A11690" s="283" t="s">
        <v>2158</v>
      </c>
      <c r="B11690" s="283">
        <v>286</v>
      </c>
      <c r="C11690" s="24" t="str">
        <f t="shared" si="182"/>
        <v>patricia286</v>
      </c>
      <c r="D11690" s="283">
        <v>18455</v>
      </c>
      <c r="E11690" s="283">
        <v>7137</v>
      </c>
      <c r="F11690" s="283">
        <v>357398</v>
      </c>
      <c r="G11690" s="24">
        <v>100</v>
      </c>
      <c r="H11690" s="24">
        <v>0</v>
      </c>
      <c r="I11690" s="24">
        <v>0</v>
      </c>
      <c r="J11690" s="282">
        <v>15</v>
      </c>
      <c r="K11690" s="282">
        <v>0</v>
      </c>
    </row>
    <row r="11691" spans="1:11" x14ac:dyDescent="0.3">
      <c r="A11691" s="283" t="s">
        <v>2158</v>
      </c>
      <c r="B11691" s="283">
        <v>287</v>
      </c>
      <c r="C11691" s="24" t="str">
        <f t="shared" si="182"/>
        <v>patricia287</v>
      </c>
      <c r="D11691" s="283">
        <v>18641</v>
      </c>
      <c r="E11691" s="283">
        <v>7209</v>
      </c>
      <c r="F11691" s="283">
        <v>362180</v>
      </c>
      <c r="G11691" s="24">
        <v>100</v>
      </c>
      <c r="H11691" s="24">
        <v>0</v>
      </c>
      <c r="I11691" s="24">
        <v>0</v>
      </c>
      <c r="J11691" s="282">
        <v>15</v>
      </c>
      <c r="K11691" s="282">
        <v>0</v>
      </c>
    </row>
    <row r="11692" spans="1:11" x14ac:dyDescent="0.3">
      <c r="A11692" s="283" t="s">
        <v>2158</v>
      </c>
      <c r="B11692" s="283">
        <v>288</v>
      </c>
      <c r="C11692" s="24" t="str">
        <f t="shared" si="182"/>
        <v>patricia288</v>
      </c>
      <c r="D11692" s="283">
        <v>18829</v>
      </c>
      <c r="E11692" s="283">
        <v>7281</v>
      </c>
      <c r="F11692" s="283">
        <v>366366</v>
      </c>
      <c r="G11692" s="24">
        <v>100</v>
      </c>
      <c r="H11692" s="24">
        <v>0</v>
      </c>
      <c r="I11692" s="24">
        <v>0</v>
      </c>
      <c r="J11692" s="282">
        <v>15</v>
      </c>
      <c r="K11692" s="282">
        <v>0</v>
      </c>
    </row>
    <row r="11693" spans="1:11" x14ac:dyDescent="0.3">
      <c r="A11693" s="283" t="s">
        <v>2158</v>
      </c>
      <c r="B11693" s="283">
        <v>289</v>
      </c>
      <c r="C11693" s="24" t="str">
        <f t="shared" si="182"/>
        <v>patricia289</v>
      </c>
      <c r="D11693" s="283">
        <v>19018</v>
      </c>
      <c r="E11693" s="283">
        <v>7355</v>
      </c>
      <c r="F11693" s="283">
        <v>370711</v>
      </c>
      <c r="G11693" s="24">
        <v>100</v>
      </c>
      <c r="H11693" s="24">
        <v>0</v>
      </c>
      <c r="I11693" s="24">
        <v>0</v>
      </c>
      <c r="J11693" s="282">
        <v>15</v>
      </c>
      <c r="K11693" s="282">
        <v>0</v>
      </c>
    </row>
    <row r="11694" spans="1:11" x14ac:dyDescent="0.3">
      <c r="A11694" s="283" t="s">
        <v>2158</v>
      </c>
      <c r="B11694" s="283">
        <v>290</v>
      </c>
      <c r="C11694" s="24" t="str">
        <f t="shared" si="182"/>
        <v>patricia290</v>
      </c>
      <c r="D11694" s="283">
        <v>19209</v>
      </c>
      <c r="E11694" s="283">
        <v>7429</v>
      </c>
      <c r="F11694" s="283">
        <v>374991</v>
      </c>
      <c r="G11694" s="24">
        <v>100</v>
      </c>
      <c r="H11694" s="24">
        <v>0</v>
      </c>
      <c r="I11694" s="24">
        <v>0</v>
      </c>
      <c r="J11694" s="282">
        <v>15</v>
      </c>
      <c r="K11694" s="282">
        <v>0</v>
      </c>
    </row>
    <row r="11695" spans="1:11" x14ac:dyDescent="0.3">
      <c r="A11695" s="283" t="s">
        <v>2158</v>
      </c>
      <c r="B11695" s="283">
        <v>291</v>
      </c>
      <c r="C11695" s="24" t="str">
        <f t="shared" si="182"/>
        <v>patricia291</v>
      </c>
      <c r="D11695" s="283">
        <v>19402</v>
      </c>
      <c r="E11695" s="283">
        <v>7503</v>
      </c>
      <c r="F11695" s="283">
        <v>379319</v>
      </c>
      <c r="G11695" s="24">
        <v>100</v>
      </c>
      <c r="H11695" s="24">
        <v>0</v>
      </c>
      <c r="I11695" s="24">
        <v>0</v>
      </c>
      <c r="J11695" s="282">
        <v>15</v>
      </c>
      <c r="K11695" s="282">
        <v>0</v>
      </c>
    </row>
    <row r="11696" spans="1:11" x14ac:dyDescent="0.3">
      <c r="A11696" s="283" t="s">
        <v>2158</v>
      </c>
      <c r="B11696" s="283">
        <v>292</v>
      </c>
      <c r="C11696" s="24" t="str">
        <f t="shared" si="182"/>
        <v>patricia292</v>
      </c>
      <c r="D11696" s="283">
        <v>19597</v>
      </c>
      <c r="E11696" s="283">
        <v>7579</v>
      </c>
      <c r="F11696" s="283">
        <v>383812</v>
      </c>
      <c r="G11696" s="24">
        <v>100</v>
      </c>
      <c r="H11696" s="24">
        <v>0</v>
      </c>
      <c r="I11696" s="24">
        <v>0</v>
      </c>
      <c r="J11696" s="282">
        <v>15</v>
      </c>
      <c r="K11696" s="282">
        <v>0</v>
      </c>
    </row>
    <row r="11697" spans="1:11" x14ac:dyDescent="0.3">
      <c r="A11697" s="283" t="s">
        <v>2158</v>
      </c>
      <c r="B11697" s="283">
        <v>293</v>
      </c>
      <c r="C11697" s="24" t="str">
        <f t="shared" si="182"/>
        <v>patricia293</v>
      </c>
      <c r="D11697" s="283">
        <v>19793</v>
      </c>
      <c r="E11697" s="283">
        <v>7655</v>
      </c>
      <c r="F11697" s="283">
        <v>388237</v>
      </c>
      <c r="G11697" s="24">
        <v>100</v>
      </c>
      <c r="H11697" s="24">
        <v>0</v>
      </c>
      <c r="I11697" s="24">
        <v>0</v>
      </c>
      <c r="J11697" s="282">
        <v>15</v>
      </c>
      <c r="K11697" s="282">
        <v>0</v>
      </c>
    </row>
    <row r="11698" spans="1:11" x14ac:dyDescent="0.3">
      <c r="A11698" s="283" t="s">
        <v>2158</v>
      </c>
      <c r="B11698" s="283">
        <v>294</v>
      </c>
      <c r="C11698" s="24" t="str">
        <f t="shared" si="182"/>
        <v>patricia294</v>
      </c>
      <c r="D11698" s="283">
        <v>19992</v>
      </c>
      <c r="E11698" s="283">
        <v>7731</v>
      </c>
      <c r="F11698" s="283">
        <v>392711</v>
      </c>
      <c r="G11698" s="24">
        <v>100</v>
      </c>
      <c r="H11698" s="24">
        <v>0</v>
      </c>
      <c r="I11698" s="24">
        <v>0</v>
      </c>
      <c r="J11698" s="282">
        <v>15</v>
      </c>
      <c r="K11698" s="282">
        <v>0</v>
      </c>
    </row>
    <row r="11699" spans="1:11" x14ac:dyDescent="0.3">
      <c r="A11699" s="283" t="s">
        <v>2158</v>
      </c>
      <c r="B11699" s="283">
        <v>295</v>
      </c>
      <c r="C11699" s="24" t="str">
        <f t="shared" si="182"/>
        <v>patricia295</v>
      </c>
      <c r="D11699" s="283">
        <v>20192</v>
      </c>
      <c r="E11699" s="283">
        <v>7809</v>
      </c>
      <c r="F11699" s="283">
        <v>397356</v>
      </c>
      <c r="G11699" s="24">
        <v>100</v>
      </c>
      <c r="H11699" s="24">
        <v>0</v>
      </c>
      <c r="I11699" s="24">
        <v>0</v>
      </c>
      <c r="J11699" s="282">
        <v>15</v>
      </c>
      <c r="K11699" s="282">
        <v>0</v>
      </c>
    </row>
    <row r="11700" spans="1:11" x14ac:dyDescent="0.3">
      <c r="A11700" s="283" t="s">
        <v>2158</v>
      </c>
      <c r="B11700" s="283">
        <v>296</v>
      </c>
      <c r="C11700" s="24" t="str">
        <f t="shared" si="182"/>
        <v>patricia296</v>
      </c>
      <c r="D11700" s="283">
        <v>20395</v>
      </c>
      <c r="E11700" s="283">
        <v>7887</v>
      </c>
      <c r="F11700" s="283">
        <v>401931</v>
      </c>
      <c r="G11700" s="24">
        <v>100</v>
      </c>
      <c r="H11700" s="24">
        <v>0</v>
      </c>
      <c r="I11700" s="24">
        <v>0</v>
      </c>
      <c r="J11700" s="282">
        <v>15</v>
      </c>
      <c r="K11700" s="282">
        <v>0</v>
      </c>
    </row>
    <row r="11701" spans="1:11" x14ac:dyDescent="0.3">
      <c r="A11701" s="283" t="s">
        <v>2158</v>
      </c>
      <c r="B11701" s="283">
        <v>297</v>
      </c>
      <c r="C11701" s="24" t="str">
        <f t="shared" si="182"/>
        <v>patricia297</v>
      </c>
      <c r="D11701" s="283">
        <v>20599</v>
      </c>
      <c r="E11701" s="283">
        <v>7966</v>
      </c>
      <c r="F11701" s="283">
        <v>406308</v>
      </c>
      <c r="G11701" s="24">
        <v>100</v>
      </c>
      <c r="H11701" s="24">
        <v>0</v>
      </c>
      <c r="I11701" s="24">
        <v>0</v>
      </c>
      <c r="J11701" s="282">
        <v>15</v>
      </c>
      <c r="K11701" s="282">
        <v>0</v>
      </c>
    </row>
    <row r="11702" spans="1:11" x14ac:dyDescent="0.3">
      <c r="A11702" s="283" t="s">
        <v>2158</v>
      </c>
      <c r="B11702" s="283">
        <v>298</v>
      </c>
      <c r="C11702" s="24" t="str">
        <f t="shared" si="182"/>
        <v>patricia298</v>
      </c>
      <c r="D11702" s="283">
        <v>20805</v>
      </c>
      <c r="E11702" s="283">
        <v>8046</v>
      </c>
      <c r="F11702" s="283">
        <v>410731</v>
      </c>
      <c r="G11702" s="24">
        <v>100</v>
      </c>
      <c r="H11702" s="24">
        <v>0</v>
      </c>
      <c r="I11702" s="24">
        <v>0</v>
      </c>
      <c r="J11702" s="282">
        <v>15</v>
      </c>
      <c r="K11702" s="282">
        <v>0</v>
      </c>
    </row>
    <row r="11703" spans="1:11" x14ac:dyDescent="0.3">
      <c r="A11703" s="283" t="s">
        <v>2158</v>
      </c>
      <c r="B11703" s="283">
        <v>299</v>
      </c>
      <c r="C11703" s="24" t="str">
        <f t="shared" si="182"/>
        <v>patricia299</v>
      </c>
      <c r="D11703" s="283">
        <v>21013</v>
      </c>
      <c r="E11703" s="283">
        <v>8126</v>
      </c>
      <c r="F11703" s="283">
        <v>415199</v>
      </c>
      <c r="G11703" s="24">
        <v>100</v>
      </c>
      <c r="H11703" s="24">
        <v>0</v>
      </c>
      <c r="I11703" s="24">
        <v>0</v>
      </c>
      <c r="J11703" s="282">
        <v>15</v>
      </c>
      <c r="K11703" s="282">
        <v>0</v>
      </c>
    </row>
    <row r="11704" spans="1:11" x14ac:dyDescent="0.3">
      <c r="A11704" s="283" t="s">
        <v>2158</v>
      </c>
      <c r="B11704" s="283">
        <v>300</v>
      </c>
      <c r="C11704" s="24" t="str">
        <f t="shared" si="182"/>
        <v>patricia300</v>
      </c>
      <c r="D11704" s="283">
        <v>21224</v>
      </c>
      <c r="E11704" s="283">
        <v>8208</v>
      </c>
      <c r="F11704" s="283">
        <v>419713</v>
      </c>
      <c r="G11704" s="24">
        <v>100</v>
      </c>
      <c r="H11704" s="24">
        <v>0</v>
      </c>
      <c r="I11704" s="24">
        <v>0</v>
      </c>
      <c r="J11704" s="282">
        <v>15</v>
      </c>
      <c r="K11704" s="282">
        <v>0</v>
      </c>
    </row>
    <row r="11705" spans="1:11" x14ac:dyDescent="0.3">
      <c r="A11705" s="281" t="s">
        <v>2109</v>
      </c>
      <c r="B11705" s="281">
        <v>1</v>
      </c>
      <c r="C11705" s="24" t="str">
        <f t="shared" si="182"/>
        <v>crimson1</v>
      </c>
      <c r="D11705" s="281">
        <v>163</v>
      </c>
      <c r="E11705" s="281">
        <v>71</v>
      </c>
      <c r="F11705" s="281">
        <v>1342</v>
      </c>
      <c r="G11705" s="24">
        <v>100</v>
      </c>
      <c r="H11705" s="24">
        <v>0</v>
      </c>
      <c r="I11705" s="24">
        <v>0</v>
      </c>
      <c r="J11705" s="282">
        <v>15</v>
      </c>
      <c r="K11705" s="282">
        <v>0</v>
      </c>
    </row>
    <row r="11706" spans="1:11" x14ac:dyDescent="0.3">
      <c r="A11706" s="281" t="s">
        <v>2109</v>
      </c>
      <c r="B11706" s="281">
        <v>2</v>
      </c>
      <c r="C11706" s="24" t="str">
        <f t="shared" si="182"/>
        <v>crimson2</v>
      </c>
      <c r="D11706" s="281">
        <v>165</v>
      </c>
      <c r="E11706" s="281">
        <v>72</v>
      </c>
      <c r="F11706" s="281">
        <v>1359</v>
      </c>
      <c r="G11706" s="24">
        <v>100</v>
      </c>
      <c r="H11706" s="24">
        <v>0</v>
      </c>
      <c r="I11706" s="24">
        <v>0</v>
      </c>
      <c r="J11706" s="282">
        <v>15</v>
      </c>
      <c r="K11706" s="282">
        <v>0</v>
      </c>
    </row>
    <row r="11707" spans="1:11" x14ac:dyDescent="0.3">
      <c r="A11707" s="281" t="s">
        <v>2109</v>
      </c>
      <c r="B11707" s="281">
        <v>3</v>
      </c>
      <c r="C11707" s="24" t="str">
        <f t="shared" si="182"/>
        <v>crimson3</v>
      </c>
      <c r="D11707" s="281">
        <v>167</v>
      </c>
      <c r="E11707" s="281">
        <v>73</v>
      </c>
      <c r="F11707" s="281">
        <v>1379</v>
      </c>
      <c r="G11707" s="24">
        <v>100</v>
      </c>
      <c r="H11707" s="24">
        <v>0</v>
      </c>
      <c r="I11707" s="24">
        <v>0</v>
      </c>
      <c r="J11707" s="282">
        <v>15</v>
      </c>
      <c r="K11707" s="282">
        <v>0</v>
      </c>
    </row>
    <row r="11708" spans="1:11" x14ac:dyDescent="0.3">
      <c r="A11708" s="281" t="s">
        <v>2109</v>
      </c>
      <c r="B11708" s="281">
        <v>4</v>
      </c>
      <c r="C11708" s="24" t="str">
        <f t="shared" si="182"/>
        <v>crimson4</v>
      </c>
      <c r="D11708" s="281">
        <v>170</v>
      </c>
      <c r="E11708" s="281">
        <v>74</v>
      </c>
      <c r="F11708" s="281">
        <v>1403</v>
      </c>
      <c r="G11708" s="24">
        <v>100</v>
      </c>
      <c r="H11708" s="24">
        <v>0</v>
      </c>
      <c r="I11708" s="24">
        <v>0</v>
      </c>
      <c r="J11708" s="282">
        <v>15</v>
      </c>
      <c r="K11708" s="282">
        <v>0</v>
      </c>
    </row>
    <row r="11709" spans="1:11" x14ac:dyDescent="0.3">
      <c r="A11709" s="281" t="s">
        <v>2109</v>
      </c>
      <c r="B11709" s="281">
        <v>5</v>
      </c>
      <c r="C11709" s="24" t="str">
        <f t="shared" si="182"/>
        <v>crimson5</v>
      </c>
      <c r="D11709" s="281">
        <v>172</v>
      </c>
      <c r="E11709" s="281">
        <v>75</v>
      </c>
      <c r="F11709" s="281">
        <v>1431</v>
      </c>
      <c r="G11709" s="24">
        <v>100</v>
      </c>
      <c r="H11709" s="24">
        <v>0</v>
      </c>
      <c r="I11709" s="24">
        <v>0</v>
      </c>
      <c r="J11709" s="282">
        <v>15</v>
      </c>
      <c r="K11709" s="282">
        <v>0</v>
      </c>
    </row>
    <row r="11710" spans="1:11" x14ac:dyDescent="0.3">
      <c r="A11710" s="281" t="s">
        <v>2109</v>
      </c>
      <c r="B11710" s="281">
        <v>6</v>
      </c>
      <c r="C11710" s="24" t="str">
        <f t="shared" si="182"/>
        <v>crimson6</v>
      </c>
      <c r="D11710" s="281">
        <v>174</v>
      </c>
      <c r="E11710" s="281">
        <v>76</v>
      </c>
      <c r="F11710" s="281">
        <v>1463</v>
      </c>
      <c r="G11710" s="24">
        <v>100</v>
      </c>
      <c r="H11710" s="24">
        <v>0</v>
      </c>
      <c r="I11710" s="24">
        <v>0</v>
      </c>
      <c r="J11710" s="282">
        <v>15</v>
      </c>
      <c r="K11710" s="282">
        <v>0</v>
      </c>
    </row>
    <row r="11711" spans="1:11" x14ac:dyDescent="0.3">
      <c r="A11711" s="281" t="s">
        <v>2109</v>
      </c>
      <c r="B11711" s="281">
        <v>7</v>
      </c>
      <c r="C11711" s="24" t="str">
        <f t="shared" si="182"/>
        <v>crimson7</v>
      </c>
      <c r="D11711" s="281">
        <v>177</v>
      </c>
      <c r="E11711" s="281">
        <v>77</v>
      </c>
      <c r="F11711" s="281">
        <v>1499</v>
      </c>
      <c r="G11711" s="24">
        <v>100</v>
      </c>
      <c r="H11711" s="24">
        <v>0</v>
      </c>
      <c r="I11711" s="24">
        <v>0</v>
      </c>
      <c r="J11711" s="282">
        <v>15</v>
      </c>
      <c r="K11711" s="282">
        <v>0</v>
      </c>
    </row>
    <row r="11712" spans="1:11" x14ac:dyDescent="0.3">
      <c r="A11712" s="281" t="s">
        <v>2109</v>
      </c>
      <c r="B11712" s="281">
        <v>8</v>
      </c>
      <c r="C11712" s="24" t="str">
        <f t="shared" si="182"/>
        <v>crimson8</v>
      </c>
      <c r="D11712" s="281">
        <v>179</v>
      </c>
      <c r="E11712" s="281">
        <v>78</v>
      </c>
      <c r="F11712" s="281">
        <v>1540</v>
      </c>
      <c r="G11712" s="24">
        <v>100</v>
      </c>
      <c r="H11712" s="24">
        <v>0</v>
      </c>
      <c r="I11712" s="24">
        <v>0</v>
      </c>
      <c r="J11712" s="282">
        <v>15</v>
      </c>
      <c r="K11712" s="282">
        <v>0</v>
      </c>
    </row>
    <row r="11713" spans="1:11" x14ac:dyDescent="0.3">
      <c r="A11713" s="281" t="s">
        <v>2109</v>
      </c>
      <c r="B11713" s="281">
        <v>9</v>
      </c>
      <c r="C11713" s="24" t="str">
        <f t="shared" si="182"/>
        <v>crimson9</v>
      </c>
      <c r="D11713" s="281">
        <v>181</v>
      </c>
      <c r="E11713" s="281">
        <v>79</v>
      </c>
      <c r="F11713" s="281">
        <v>1585</v>
      </c>
      <c r="G11713" s="24">
        <v>100</v>
      </c>
      <c r="H11713" s="24">
        <v>0</v>
      </c>
      <c r="I11713" s="24">
        <v>0</v>
      </c>
      <c r="J11713" s="282">
        <v>15</v>
      </c>
      <c r="K11713" s="282">
        <v>0</v>
      </c>
    </row>
    <row r="11714" spans="1:11" x14ac:dyDescent="0.3">
      <c r="A11714" s="281" t="s">
        <v>2109</v>
      </c>
      <c r="B11714" s="281">
        <v>10</v>
      </c>
      <c r="C11714" s="24" t="str">
        <f t="shared" si="182"/>
        <v>crimson10</v>
      </c>
      <c r="D11714" s="281">
        <v>184</v>
      </c>
      <c r="E11714" s="281">
        <v>80</v>
      </c>
      <c r="F11714" s="281">
        <v>1635</v>
      </c>
      <c r="G11714" s="24">
        <v>100</v>
      </c>
      <c r="H11714" s="24">
        <v>0</v>
      </c>
      <c r="I11714" s="24">
        <v>0</v>
      </c>
      <c r="J11714" s="282">
        <v>15</v>
      </c>
      <c r="K11714" s="282">
        <v>0</v>
      </c>
    </row>
    <row r="11715" spans="1:11" x14ac:dyDescent="0.3">
      <c r="A11715" s="281" t="s">
        <v>2109</v>
      </c>
      <c r="B11715" s="281">
        <v>11</v>
      </c>
      <c r="C11715" s="24" t="str">
        <f t="shared" si="182"/>
        <v>crimson11</v>
      </c>
      <c r="D11715" s="281">
        <v>201</v>
      </c>
      <c r="E11715" s="281">
        <v>87</v>
      </c>
      <c r="F11715" s="281">
        <v>1799</v>
      </c>
      <c r="G11715" s="24">
        <v>100</v>
      </c>
      <c r="H11715" s="24">
        <v>0</v>
      </c>
      <c r="I11715" s="24">
        <v>0</v>
      </c>
      <c r="J11715" s="282">
        <v>15</v>
      </c>
      <c r="K11715" s="282">
        <v>0</v>
      </c>
    </row>
    <row r="11716" spans="1:11" x14ac:dyDescent="0.3">
      <c r="A11716" s="281" t="s">
        <v>2109</v>
      </c>
      <c r="B11716" s="281">
        <v>12</v>
      </c>
      <c r="C11716" s="24" t="str">
        <f t="shared" si="182"/>
        <v>crimson12</v>
      </c>
      <c r="D11716" s="281">
        <v>204</v>
      </c>
      <c r="E11716" s="281">
        <v>88</v>
      </c>
      <c r="F11716" s="281">
        <v>1864</v>
      </c>
      <c r="G11716" s="24">
        <v>100</v>
      </c>
      <c r="H11716" s="24">
        <v>0</v>
      </c>
      <c r="I11716" s="24">
        <v>0</v>
      </c>
      <c r="J11716" s="282">
        <v>15</v>
      </c>
      <c r="K11716" s="282">
        <v>0</v>
      </c>
    </row>
    <row r="11717" spans="1:11" x14ac:dyDescent="0.3">
      <c r="A11717" s="281" t="s">
        <v>2109</v>
      </c>
      <c r="B11717" s="281">
        <v>13</v>
      </c>
      <c r="C11717" s="24" t="str">
        <f t="shared" si="182"/>
        <v>crimson13</v>
      </c>
      <c r="D11717" s="281">
        <v>206</v>
      </c>
      <c r="E11717" s="281">
        <v>90</v>
      </c>
      <c r="F11717" s="281">
        <v>1935</v>
      </c>
      <c r="G11717" s="24">
        <v>100</v>
      </c>
      <c r="H11717" s="24">
        <v>0</v>
      </c>
      <c r="I11717" s="24">
        <v>0</v>
      </c>
      <c r="J11717" s="282">
        <v>15</v>
      </c>
      <c r="K11717" s="282">
        <v>0</v>
      </c>
    </row>
    <row r="11718" spans="1:11" x14ac:dyDescent="0.3">
      <c r="A11718" s="281" t="s">
        <v>2109</v>
      </c>
      <c r="B11718" s="281">
        <v>14</v>
      </c>
      <c r="C11718" s="24" t="str">
        <f t="shared" ref="C11718:C11781" si="183">A11718&amp;B11718</f>
        <v>crimson14</v>
      </c>
      <c r="D11718" s="281">
        <v>209</v>
      </c>
      <c r="E11718" s="281">
        <v>91</v>
      </c>
      <c r="F11718" s="281">
        <v>2011</v>
      </c>
      <c r="G11718" s="24">
        <v>100</v>
      </c>
      <c r="H11718" s="24">
        <v>0</v>
      </c>
      <c r="I11718" s="24">
        <v>0</v>
      </c>
      <c r="J11718" s="282">
        <v>15</v>
      </c>
      <c r="K11718" s="282">
        <v>0</v>
      </c>
    </row>
    <row r="11719" spans="1:11" x14ac:dyDescent="0.3">
      <c r="A11719" s="281" t="s">
        <v>2109</v>
      </c>
      <c r="B11719" s="281">
        <v>15</v>
      </c>
      <c r="C11719" s="24" t="str">
        <f t="shared" si="183"/>
        <v>crimson15</v>
      </c>
      <c r="D11719" s="281">
        <v>212</v>
      </c>
      <c r="E11719" s="281">
        <v>92</v>
      </c>
      <c r="F11719" s="281">
        <v>2094</v>
      </c>
      <c r="G11719" s="24">
        <v>100</v>
      </c>
      <c r="H11719" s="24">
        <v>0</v>
      </c>
      <c r="I11719" s="24">
        <v>0</v>
      </c>
      <c r="J11719" s="282">
        <v>15</v>
      </c>
      <c r="K11719" s="282">
        <v>0</v>
      </c>
    </row>
    <row r="11720" spans="1:11" x14ac:dyDescent="0.3">
      <c r="A11720" s="281" t="s">
        <v>2109</v>
      </c>
      <c r="B11720" s="281">
        <v>16</v>
      </c>
      <c r="C11720" s="24" t="str">
        <f t="shared" si="183"/>
        <v>crimson16</v>
      </c>
      <c r="D11720" s="281">
        <v>215</v>
      </c>
      <c r="E11720" s="281">
        <v>93</v>
      </c>
      <c r="F11720" s="281">
        <v>2183</v>
      </c>
      <c r="G11720" s="24">
        <v>100</v>
      </c>
      <c r="H11720" s="24">
        <v>0</v>
      </c>
      <c r="I11720" s="24">
        <v>0</v>
      </c>
      <c r="J11720" s="282">
        <v>15</v>
      </c>
      <c r="K11720" s="282">
        <v>0</v>
      </c>
    </row>
    <row r="11721" spans="1:11" x14ac:dyDescent="0.3">
      <c r="A11721" s="281" t="s">
        <v>2109</v>
      </c>
      <c r="B11721" s="281">
        <v>17</v>
      </c>
      <c r="C11721" s="24" t="str">
        <f t="shared" si="183"/>
        <v>crimson17</v>
      </c>
      <c r="D11721" s="281">
        <v>217</v>
      </c>
      <c r="E11721" s="281">
        <v>94</v>
      </c>
      <c r="F11721" s="281">
        <v>2279</v>
      </c>
      <c r="G11721" s="24">
        <v>100</v>
      </c>
      <c r="H11721" s="24">
        <v>0</v>
      </c>
      <c r="I11721" s="24">
        <v>0</v>
      </c>
      <c r="J11721" s="282">
        <v>15</v>
      </c>
      <c r="K11721" s="282">
        <v>0</v>
      </c>
    </row>
    <row r="11722" spans="1:11" x14ac:dyDescent="0.3">
      <c r="A11722" s="281" t="s">
        <v>2109</v>
      </c>
      <c r="B11722" s="281">
        <v>18</v>
      </c>
      <c r="C11722" s="24" t="str">
        <f t="shared" si="183"/>
        <v>crimson18</v>
      </c>
      <c r="D11722" s="281">
        <v>220</v>
      </c>
      <c r="E11722" s="281">
        <v>96</v>
      </c>
      <c r="F11722" s="281">
        <v>2381</v>
      </c>
      <c r="G11722" s="24">
        <v>100</v>
      </c>
      <c r="H11722" s="24">
        <v>0</v>
      </c>
      <c r="I11722" s="24">
        <v>0</v>
      </c>
      <c r="J11722" s="282">
        <v>15</v>
      </c>
      <c r="K11722" s="282">
        <v>0</v>
      </c>
    </row>
    <row r="11723" spans="1:11" x14ac:dyDescent="0.3">
      <c r="A11723" s="281" t="s">
        <v>2109</v>
      </c>
      <c r="B11723" s="281">
        <v>19</v>
      </c>
      <c r="C11723" s="24" t="str">
        <f t="shared" si="183"/>
        <v>crimson19</v>
      </c>
      <c r="D11723" s="281">
        <v>223</v>
      </c>
      <c r="E11723" s="281">
        <v>97</v>
      </c>
      <c r="F11723" s="281">
        <v>2490</v>
      </c>
      <c r="G11723" s="24">
        <v>100</v>
      </c>
      <c r="H11723" s="24">
        <v>0</v>
      </c>
      <c r="I11723" s="24">
        <v>0</v>
      </c>
      <c r="J11723" s="282">
        <v>15</v>
      </c>
      <c r="K11723" s="282">
        <v>0</v>
      </c>
    </row>
    <row r="11724" spans="1:11" x14ac:dyDescent="0.3">
      <c r="A11724" s="281" t="s">
        <v>2109</v>
      </c>
      <c r="B11724" s="281">
        <v>20</v>
      </c>
      <c r="C11724" s="24" t="str">
        <f t="shared" si="183"/>
        <v>crimson20</v>
      </c>
      <c r="D11724" s="281">
        <v>226</v>
      </c>
      <c r="E11724" s="281">
        <v>98</v>
      </c>
      <c r="F11724" s="281">
        <v>2607</v>
      </c>
      <c r="G11724" s="24">
        <v>100</v>
      </c>
      <c r="H11724" s="24">
        <v>0</v>
      </c>
      <c r="I11724" s="24">
        <v>0</v>
      </c>
      <c r="J11724" s="282">
        <v>15</v>
      </c>
      <c r="K11724" s="282">
        <v>0</v>
      </c>
    </row>
    <row r="11725" spans="1:11" x14ac:dyDescent="0.3">
      <c r="A11725" s="281" t="s">
        <v>2109</v>
      </c>
      <c r="B11725" s="281">
        <v>21</v>
      </c>
      <c r="C11725" s="24" t="str">
        <f t="shared" si="183"/>
        <v>crimson21</v>
      </c>
      <c r="D11725" s="281">
        <v>247</v>
      </c>
      <c r="E11725" s="281">
        <v>107</v>
      </c>
      <c r="F11725" s="281">
        <v>2922</v>
      </c>
      <c r="G11725" s="24">
        <v>100</v>
      </c>
      <c r="H11725" s="24">
        <v>0</v>
      </c>
      <c r="I11725" s="24">
        <v>0</v>
      </c>
      <c r="J11725" s="282">
        <v>15</v>
      </c>
      <c r="K11725" s="282">
        <v>0</v>
      </c>
    </row>
    <row r="11726" spans="1:11" x14ac:dyDescent="0.3">
      <c r="A11726" s="281" t="s">
        <v>2109</v>
      </c>
      <c r="B11726" s="281">
        <v>22</v>
      </c>
      <c r="C11726" s="24" t="str">
        <f t="shared" si="183"/>
        <v>crimson22</v>
      </c>
      <c r="D11726" s="281">
        <v>250</v>
      </c>
      <c r="E11726" s="281">
        <v>109</v>
      </c>
      <c r="F11726" s="281">
        <v>3064</v>
      </c>
      <c r="G11726" s="24">
        <v>100</v>
      </c>
      <c r="H11726" s="24">
        <v>0</v>
      </c>
      <c r="I11726" s="24">
        <v>0</v>
      </c>
      <c r="J11726" s="282">
        <v>15</v>
      </c>
      <c r="K11726" s="282">
        <v>0</v>
      </c>
    </row>
    <row r="11727" spans="1:11" x14ac:dyDescent="0.3">
      <c r="A11727" s="281" t="s">
        <v>2109</v>
      </c>
      <c r="B11727" s="281">
        <v>23</v>
      </c>
      <c r="C11727" s="24" t="str">
        <f t="shared" si="183"/>
        <v>crimson23</v>
      </c>
      <c r="D11727" s="281">
        <v>253</v>
      </c>
      <c r="E11727" s="281">
        <v>110</v>
      </c>
      <c r="F11727" s="281">
        <v>3215</v>
      </c>
      <c r="G11727" s="24">
        <v>100</v>
      </c>
      <c r="H11727" s="24">
        <v>0</v>
      </c>
      <c r="I11727" s="24">
        <v>0</v>
      </c>
      <c r="J11727" s="282">
        <v>15</v>
      </c>
      <c r="K11727" s="282">
        <v>0</v>
      </c>
    </row>
    <row r="11728" spans="1:11" x14ac:dyDescent="0.3">
      <c r="A11728" s="281" t="s">
        <v>2109</v>
      </c>
      <c r="B11728" s="281">
        <v>24</v>
      </c>
      <c r="C11728" s="24" t="str">
        <f t="shared" si="183"/>
        <v>crimson24</v>
      </c>
      <c r="D11728" s="281">
        <v>257</v>
      </c>
      <c r="E11728" s="281">
        <v>111</v>
      </c>
      <c r="F11728" s="281">
        <v>3374</v>
      </c>
      <c r="G11728" s="24">
        <v>100</v>
      </c>
      <c r="H11728" s="24">
        <v>0</v>
      </c>
      <c r="I11728" s="24">
        <v>0</v>
      </c>
      <c r="J11728" s="282">
        <v>15</v>
      </c>
      <c r="K11728" s="282">
        <v>0</v>
      </c>
    </row>
    <row r="11729" spans="1:11" x14ac:dyDescent="0.3">
      <c r="A11729" s="281" t="s">
        <v>2109</v>
      </c>
      <c r="B11729" s="281">
        <v>25</v>
      </c>
      <c r="C11729" s="24" t="str">
        <f t="shared" si="183"/>
        <v>crimson25</v>
      </c>
      <c r="D11729" s="281">
        <v>260</v>
      </c>
      <c r="E11729" s="281">
        <v>113</v>
      </c>
      <c r="F11729" s="281">
        <v>3542</v>
      </c>
      <c r="G11729" s="24">
        <v>100</v>
      </c>
      <c r="H11729" s="24">
        <v>0</v>
      </c>
      <c r="I11729" s="24">
        <v>0</v>
      </c>
      <c r="J11729" s="282">
        <v>15</v>
      </c>
      <c r="K11729" s="282">
        <v>0</v>
      </c>
    </row>
    <row r="11730" spans="1:11" x14ac:dyDescent="0.3">
      <c r="A11730" s="281" t="s">
        <v>2109</v>
      </c>
      <c r="B11730" s="281">
        <v>26</v>
      </c>
      <c r="C11730" s="24" t="str">
        <f t="shared" si="183"/>
        <v>crimson26</v>
      </c>
      <c r="D11730" s="281">
        <v>263</v>
      </c>
      <c r="E11730" s="281">
        <v>114</v>
      </c>
      <c r="F11730" s="281">
        <v>3584</v>
      </c>
      <c r="G11730" s="24">
        <v>100</v>
      </c>
      <c r="H11730" s="24">
        <v>0</v>
      </c>
      <c r="I11730" s="24">
        <v>0</v>
      </c>
      <c r="J11730" s="282">
        <v>15</v>
      </c>
      <c r="K11730" s="282">
        <v>0</v>
      </c>
    </row>
    <row r="11731" spans="1:11" x14ac:dyDescent="0.3">
      <c r="A11731" s="281" t="s">
        <v>2109</v>
      </c>
      <c r="B11731" s="281">
        <v>27</v>
      </c>
      <c r="C11731" s="24" t="str">
        <f t="shared" si="183"/>
        <v>crimson27</v>
      </c>
      <c r="D11731" s="281">
        <v>266</v>
      </c>
      <c r="E11731" s="281">
        <v>116</v>
      </c>
      <c r="F11731" s="281">
        <v>3627</v>
      </c>
      <c r="G11731" s="24">
        <v>100</v>
      </c>
      <c r="H11731" s="24">
        <v>0</v>
      </c>
      <c r="I11731" s="24">
        <v>0</v>
      </c>
      <c r="J11731" s="282">
        <v>15</v>
      </c>
      <c r="K11731" s="282">
        <v>0</v>
      </c>
    </row>
    <row r="11732" spans="1:11" x14ac:dyDescent="0.3">
      <c r="A11732" s="281" t="s">
        <v>2109</v>
      </c>
      <c r="B11732" s="281">
        <v>28</v>
      </c>
      <c r="C11732" s="24" t="str">
        <f t="shared" si="183"/>
        <v>crimson28</v>
      </c>
      <c r="D11732" s="281">
        <v>270</v>
      </c>
      <c r="E11732" s="281">
        <v>117</v>
      </c>
      <c r="F11732" s="281">
        <v>3670</v>
      </c>
      <c r="G11732" s="24">
        <v>100</v>
      </c>
      <c r="H11732" s="24">
        <v>0</v>
      </c>
      <c r="I11732" s="24">
        <v>0</v>
      </c>
      <c r="J11732" s="282">
        <v>15</v>
      </c>
      <c r="K11732" s="282">
        <v>0</v>
      </c>
    </row>
    <row r="11733" spans="1:11" x14ac:dyDescent="0.3">
      <c r="A11733" s="281" t="s">
        <v>2109</v>
      </c>
      <c r="B11733" s="281">
        <v>29</v>
      </c>
      <c r="C11733" s="24" t="str">
        <f t="shared" si="183"/>
        <v>crimson29</v>
      </c>
      <c r="D11733" s="281">
        <v>273</v>
      </c>
      <c r="E11733" s="281">
        <v>119</v>
      </c>
      <c r="F11733" s="281">
        <v>3714</v>
      </c>
      <c r="G11733" s="24">
        <v>100</v>
      </c>
      <c r="H11733" s="24">
        <v>0</v>
      </c>
      <c r="I11733" s="24">
        <v>0</v>
      </c>
      <c r="J11733" s="282">
        <v>15</v>
      </c>
      <c r="K11733" s="282">
        <v>0</v>
      </c>
    </row>
    <row r="11734" spans="1:11" x14ac:dyDescent="0.3">
      <c r="A11734" s="281" t="s">
        <v>2109</v>
      </c>
      <c r="B11734" s="281">
        <v>30</v>
      </c>
      <c r="C11734" s="24" t="str">
        <f t="shared" si="183"/>
        <v>crimson30</v>
      </c>
      <c r="D11734" s="281">
        <v>277</v>
      </c>
      <c r="E11734" s="281">
        <v>120</v>
      </c>
      <c r="F11734" s="281">
        <v>3758</v>
      </c>
      <c r="G11734" s="24">
        <v>100</v>
      </c>
      <c r="H11734" s="24">
        <v>0</v>
      </c>
      <c r="I11734" s="24">
        <v>0</v>
      </c>
      <c r="J11734" s="282">
        <v>15</v>
      </c>
      <c r="K11734" s="282">
        <v>0</v>
      </c>
    </row>
    <row r="11735" spans="1:11" x14ac:dyDescent="0.3">
      <c r="A11735" s="281" t="s">
        <v>2109</v>
      </c>
      <c r="B11735" s="281">
        <v>31</v>
      </c>
      <c r="C11735" s="24" t="str">
        <f t="shared" si="183"/>
        <v>crimson31</v>
      </c>
      <c r="D11735" s="281">
        <v>302</v>
      </c>
      <c r="E11735" s="281">
        <v>131</v>
      </c>
      <c r="F11735" s="281">
        <v>4079</v>
      </c>
      <c r="G11735" s="24">
        <v>100</v>
      </c>
      <c r="H11735" s="24">
        <v>0</v>
      </c>
      <c r="I11735" s="24">
        <v>0</v>
      </c>
      <c r="J11735" s="282">
        <v>15</v>
      </c>
      <c r="K11735" s="282">
        <v>0</v>
      </c>
    </row>
    <row r="11736" spans="1:11" x14ac:dyDescent="0.3">
      <c r="A11736" s="281" t="s">
        <v>2109</v>
      </c>
      <c r="B11736" s="281">
        <v>32</v>
      </c>
      <c r="C11736" s="24" t="str">
        <f t="shared" si="183"/>
        <v>crimson32</v>
      </c>
      <c r="D11736" s="281">
        <v>306</v>
      </c>
      <c r="E11736" s="281">
        <v>133</v>
      </c>
      <c r="F11736" s="281">
        <v>4128</v>
      </c>
      <c r="G11736" s="24">
        <v>100</v>
      </c>
      <c r="H11736" s="24">
        <v>0</v>
      </c>
      <c r="I11736" s="24">
        <v>0</v>
      </c>
      <c r="J11736" s="282">
        <v>15</v>
      </c>
      <c r="K11736" s="282">
        <v>0</v>
      </c>
    </row>
    <row r="11737" spans="1:11" x14ac:dyDescent="0.3">
      <c r="A11737" s="281" t="s">
        <v>2109</v>
      </c>
      <c r="B11737" s="281">
        <v>33</v>
      </c>
      <c r="C11737" s="24" t="str">
        <f t="shared" si="183"/>
        <v>crimson33</v>
      </c>
      <c r="D11737" s="281">
        <v>310</v>
      </c>
      <c r="E11737" s="281">
        <v>135</v>
      </c>
      <c r="F11737" s="281">
        <v>4177</v>
      </c>
      <c r="G11737" s="24">
        <v>100</v>
      </c>
      <c r="H11737" s="24">
        <v>0</v>
      </c>
      <c r="I11737" s="24">
        <v>0</v>
      </c>
      <c r="J11737" s="282">
        <v>15</v>
      </c>
      <c r="K11737" s="282">
        <v>0</v>
      </c>
    </row>
    <row r="11738" spans="1:11" x14ac:dyDescent="0.3">
      <c r="A11738" s="281" t="s">
        <v>2109</v>
      </c>
      <c r="B11738" s="281">
        <v>34</v>
      </c>
      <c r="C11738" s="24" t="str">
        <f t="shared" si="183"/>
        <v>crimson34</v>
      </c>
      <c r="D11738" s="281">
        <v>314</v>
      </c>
      <c r="E11738" s="281">
        <v>136</v>
      </c>
      <c r="F11738" s="281">
        <v>4227</v>
      </c>
      <c r="G11738" s="24">
        <v>100</v>
      </c>
      <c r="H11738" s="24">
        <v>0</v>
      </c>
      <c r="I11738" s="24">
        <v>0</v>
      </c>
      <c r="J11738" s="282">
        <v>15</v>
      </c>
      <c r="K11738" s="282">
        <v>0</v>
      </c>
    </row>
    <row r="11739" spans="1:11" x14ac:dyDescent="0.3">
      <c r="A11739" s="281" t="s">
        <v>2109</v>
      </c>
      <c r="B11739" s="281">
        <v>35</v>
      </c>
      <c r="C11739" s="24" t="str">
        <f t="shared" si="183"/>
        <v>crimson35</v>
      </c>
      <c r="D11739" s="281">
        <v>318</v>
      </c>
      <c r="E11739" s="281">
        <v>138</v>
      </c>
      <c r="F11739" s="281">
        <v>4277</v>
      </c>
      <c r="G11739" s="24">
        <v>100</v>
      </c>
      <c r="H11739" s="24">
        <v>0</v>
      </c>
      <c r="I11739" s="24">
        <v>0</v>
      </c>
      <c r="J11739" s="282">
        <v>15</v>
      </c>
      <c r="K11739" s="282">
        <v>0</v>
      </c>
    </row>
    <row r="11740" spans="1:11" x14ac:dyDescent="0.3">
      <c r="A11740" s="281" t="s">
        <v>2109</v>
      </c>
      <c r="B11740" s="281">
        <v>36</v>
      </c>
      <c r="C11740" s="24" t="str">
        <f t="shared" si="183"/>
        <v>crimson36</v>
      </c>
      <c r="D11740" s="281">
        <v>322</v>
      </c>
      <c r="E11740" s="281">
        <v>140</v>
      </c>
      <c r="F11740" s="281">
        <v>4328</v>
      </c>
      <c r="G11740" s="24">
        <v>100</v>
      </c>
      <c r="H11740" s="24">
        <v>0</v>
      </c>
      <c r="I11740" s="24">
        <v>0</v>
      </c>
      <c r="J11740" s="282">
        <v>15</v>
      </c>
      <c r="K11740" s="282">
        <v>0</v>
      </c>
    </row>
    <row r="11741" spans="1:11" x14ac:dyDescent="0.3">
      <c r="A11741" s="281" t="s">
        <v>2109</v>
      </c>
      <c r="B11741" s="281">
        <v>37</v>
      </c>
      <c r="C11741" s="24" t="str">
        <f t="shared" si="183"/>
        <v>crimson37</v>
      </c>
      <c r="D11741" s="281">
        <v>326</v>
      </c>
      <c r="E11741" s="281">
        <v>142</v>
      </c>
      <c r="F11741" s="281">
        <v>4380</v>
      </c>
      <c r="G11741" s="24">
        <v>100</v>
      </c>
      <c r="H11741" s="24">
        <v>0</v>
      </c>
      <c r="I11741" s="24">
        <v>0</v>
      </c>
      <c r="J11741" s="282">
        <v>15</v>
      </c>
      <c r="K11741" s="282">
        <v>0</v>
      </c>
    </row>
    <row r="11742" spans="1:11" x14ac:dyDescent="0.3">
      <c r="A11742" s="281" t="s">
        <v>2109</v>
      </c>
      <c r="B11742" s="281">
        <v>38</v>
      </c>
      <c r="C11742" s="24" t="str">
        <f t="shared" si="183"/>
        <v>crimson38</v>
      </c>
      <c r="D11742" s="281">
        <v>330</v>
      </c>
      <c r="E11742" s="281">
        <v>143</v>
      </c>
      <c r="F11742" s="281">
        <v>4432</v>
      </c>
      <c r="G11742" s="24">
        <v>100</v>
      </c>
      <c r="H11742" s="24">
        <v>0</v>
      </c>
      <c r="I11742" s="24">
        <v>0</v>
      </c>
      <c r="J11742" s="282">
        <v>15</v>
      </c>
      <c r="K11742" s="282">
        <v>0</v>
      </c>
    </row>
    <row r="11743" spans="1:11" x14ac:dyDescent="0.3">
      <c r="A11743" s="281" t="s">
        <v>2109</v>
      </c>
      <c r="B11743" s="281">
        <v>39</v>
      </c>
      <c r="C11743" s="24" t="str">
        <f t="shared" si="183"/>
        <v>crimson39</v>
      </c>
      <c r="D11743" s="281">
        <v>334</v>
      </c>
      <c r="E11743" s="281">
        <v>145</v>
      </c>
      <c r="F11743" s="281">
        <v>4485</v>
      </c>
      <c r="G11743" s="24">
        <v>100</v>
      </c>
      <c r="H11743" s="24">
        <v>0</v>
      </c>
      <c r="I11743" s="24">
        <v>0</v>
      </c>
      <c r="J11743" s="282">
        <v>15</v>
      </c>
      <c r="K11743" s="282">
        <v>0</v>
      </c>
    </row>
    <row r="11744" spans="1:11" x14ac:dyDescent="0.3">
      <c r="A11744" s="281" t="s">
        <v>2109</v>
      </c>
      <c r="B11744" s="281">
        <v>40</v>
      </c>
      <c r="C11744" s="24" t="str">
        <f t="shared" si="183"/>
        <v>crimson40</v>
      </c>
      <c r="D11744" s="281">
        <v>338</v>
      </c>
      <c r="E11744" s="281">
        <v>147</v>
      </c>
      <c r="F11744" s="281">
        <v>4538</v>
      </c>
      <c r="G11744" s="24">
        <v>100</v>
      </c>
      <c r="H11744" s="24">
        <v>0</v>
      </c>
      <c r="I11744" s="24">
        <v>0</v>
      </c>
      <c r="J11744" s="282">
        <v>15</v>
      </c>
      <c r="K11744" s="282">
        <v>0</v>
      </c>
    </row>
    <row r="11745" spans="1:11" x14ac:dyDescent="0.3">
      <c r="A11745" s="281" t="s">
        <v>2109</v>
      </c>
      <c r="B11745" s="281">
        <v>41</v>
      </c>
      <c r="C11745" s="24" t="str">
        <f t="shared" si="183"/>
        <v>crimson41</v>
      </c>
      <c r="D11745" s="281">
        <v>369</v>
      </c>
      <c r="E11745" s="281">
        <v>160</v>
      </c>
      <c r="F11745" s="281">
        <v>4978</v>
      </c>
      <c r="G11745" s="24">
        <v>100</v>
      </c>
      <c r="H11745" s="24">
        <v>0</v>
      </c>
      <c r="I11745" s="24">
        <v>0</v>
      </c>
      <c r="J11745" s="282">
        <v>15</v>
      </c>
      <c r="K11745" s="282">
        <v>0</v>
      </c>
    </row>
    <row r="11746" spans="1:11" x14ac:dyDescent="0.3">
      <c r="A11746" s="281" t="s">
        <v>2109</v>
      </c>
      <c r="B11746" s="281">
        <v>42</v>
      </c>
      <c r="C11746" s="24" t="str">
        <f t="shared" si="183"/>
        <v>crimson42</v>
      </c>
      <c r="D11746" s="281">
        <v>373</v>
      </c>
      <c r="E11746" s="281">
        <v>162</v>
      </c>
      <c r="F11746" s="281">
        <v>5038</v>
      </c>
      <c r="G11746" s="24">
        <v>100</v>
      </c>
      <c r="H11746" s="24">
        <v>0</v>
      </c>
      <c r="I11746" s="24">
        <v>0</v>
      </c>
      <c r="J11746" s="282">
        <v>15</v>
      </c>
      <c r="K11746" s="282">
        <v>0</v>
      </c>
    </row>
    <row r="11747" spans="1:11" x14ac:dyDescent="0.3">
      <c r="A11747" s="281" t="s">
        <v>2109</v>
      </c>
      <c r="B11747" s="281">
        <v>43</v>
      </c>
      <c r="C11747" s="24" t="str">
        <f t="shared" si="183"/>
        <v>crimson43</v>
      </c>
      <c r="D11747" s="281">
        <v>378</v>
      </c>
      <c r="E11747" s="281">
        <v>164</v>
      </c>
      <c r="F11747" s="281">
        <v>5098</v>
      </c>
      <c r="G11747" s="24">
        <v>100</v>
      </c>
      <c r="H11747" s="24">
        <v>0</v>
      </c>
      <c r="I11747" s="24">
        <v>0</v>
      </c>
      <c r="J11747" s="282">
        <v>15</v>
      </c>
      <c r="K11747" s="282">
        <v>0</v>
      </c>
    </row>
    <row r="11748" spans="1:11" x14ac:dyDescent="0.3">
      <c r="A11748" s="281" t="s">
        <v>2109</v>
      </c>
      <c r="B11748" s="281">
        <v>44</v>
      </c>
      <c r="C11748" s="24" t="str">
        <f t="shared" si="183"/>
        <v>crimson44</v>
      </c>
      <c r="D11748" s="281">
        <v>383</v>
      </c>
      <c r="E11748" s="281">
        <v>166</v>
      </c>
      <c r="F11748" s="281">
        <v>5165</v>
      </c>
      <c r="G11748" s="24">
        <v>100</v>
      </c>
      <c r="H11748" s="24">
        <v>0</v>
      </c>
      <c r="I11748" s="24">
        <v>0</v>
      </c>
      <c r="J11748" s="282">
        <v>15</v>
      </c>
      <c r="K11748" s="282">
        <v>0</v>
      </c>
    </row>
    <row r="11749" spans="1:11" x14ac:dyDescent="0.3">
      <c r="A11749" s="281" t="s">
        <v>2109</v>
      </c>
      <c r="B11749" s="281">
        <v>45</v>
      </c>
      <c r="C11749" s="24" t="str">
        <f t="shared" si="183"/>
        <v>crimson45</v>
      </c>
      <c r="D11749" s="281">
        <v>387</v>
      </c>
      <c r="E11749" s="281">
        <v>168</v>
      </c>
      <c r="F11749" s="281">
        <v>5231</v>
      </c>
      <c r="G11749" s="24">
        <v>100</v>
      </c>
      <c r="H11749" s="24">
        <v>0</v>
      </c>
      <c r="I11749" s="24">
        <v>0</v>
      </c>
      <c r="J11749" s="282">
        <v>15</v>
      </c>
      <c r="K11749" s="282">
        <v>0</v>
      </c>
    </row>
    <row r="11750" spans="1:11" x14ac:dyDescent="0.3">
      <c r="A11750" s="281" t="s">
        <v>2109</v>
      </c>
      <c r="B11750" s="281">
        <v>46</v>
      </c>
      <c r="C11750" s="24" t="str">
        <f t="shared" si="183"/>
        <v>crimson46</v>
      </c>
      <c r="D11750" s="281">
        <v>392</v>
      </c>
      <c r="E11750" s="281">
        <v>170</v>
      </c>
      <c r="F11750" s="281">
        <v>5293</v>
      </c>
      <c r="G11750" s="24">
        <v>100</v>
      </c>
      <c r="H11750" s="24">
        <v>0</v>
      </c>
      <c r="I11750" s="24">
        <v>0</v>
      </c>
      <c r="J11750" s="282">
        <v>15</v>
      </c>
      <c r="K11750" s="282">
        <v>0</v>
      </c>
    </row>
    <row r="11751" spans="1:11" x14ac:dyDescent="0.3">
      <c r="A11751" s="281" t="s">
        <v>2109</v>
      </c>
      <c r="B11751" s="281">
        <v>47</v>
      </c>
      <c r="C11751" s="24" t="str">
        <f t="shared" si="183"/>
        <v>crimson47</v>
      </c>
      <c r="D11751" s="281">
        <v>397</v>
      </c>
      <c r="E11751" s="281">
        <v>173</v>
      </c>
      <c r="F11751" s="281">
        <v>5360</v>
      </c>
      <c r="G11751" s="24">
        <v>100</v>
      </c>
      <c r="H11751" s="24">
        <v>0</v>
      </c>
      <c r="I11751" s="24">
        <v>0</v>
      </c>
      <c r="J11751" s="282">
        <v>15</v>
      </c>
      <c r="K11751" s="282">
        <v>0</v>
      </c>
    </row>
    <row r="11752" spans="1:11" x14ac:dyDescent="0.3">
      <c r="A11752" s="281" t="s">
        <v>2109</v>
      </c>
      <c r="B11752" s="281">
        <v>48</v>
      </c>
      <c r="C11752" s="24" t="str">
        <f t="shared" si="183"/>
        <v>crimson48</v>
      </c>
      <c r="D11752" s="281">
        <v>402</v>
      </c>
      <c r="E11752" s="281">
        <v>175</v>
      </c>
      <c r="F11752" s="281">
        <v>5431</v>
      </c>
      <c r="G11752" s="24">
        <v>100</v>
      </c>
      <c r="H11752" s="24">
        <v>0</v>
      </c>
      <c r="I11752" s="24">
        <v>0</v>
      </c>
      <c r="J11752" s="282">
        <v>15</v>
      </c>
      <c r="K11752" s="282">
        <v>0</v>
      </c>
    </row>
    <row r="11753" spans="1:11" x14ac:dyDescent="0.3">
      <c r="A11753" s="281" t="s">
        <v>2109</v>
      </c>
      <c r="B11753" s="281">
        <v>49</v>
      </c>
      <c r="C11753" s="24" t="str">
        <f t="shared" si="183"/>
        <v>crimson49</v>
      </c>
      <c r="D11753" s="281">
        <v>407</v>
      </c>
      <c r="E11753" s="281">
        <v>177</v>
      </c>
      <c r="F11753" s="281">
        <v>5495</v>
      </c>
      <c r="G11753" s="24">
        <v>100</v>
      </c>
      <c r="H11753" s="24">
        <v>0</v>
      </c>
      <c r="I11753" s="24">
        <v>0</v>
      </c>
      <c r="J11753" s="282">
        <v>15</v>
      </c>
      <c r="K11753" s="282">
        <v>0</v>
      </c>
    </row>
    <row r="11754" spans="1:11" x14ac:dyDescent="0.3">
      <c r="A11754" s="281" t="s">
        <v>2109</v>
      </c>
      <c r="B11754" s="281">
        <v>50</v>
      </c>
      <c r="C11754" s="24" t="str">
        <f t="shared" si="183"/>
        <v>crimson50</v>
      </c>
      <c r="D11754" s="281">
        <v>411</v>
      </c>
      <c r="E11754" s="281">
        <v>179</v>
      </c>
      <c r="F11754" s="281">
        <v>5567</v>
      </c>
      <c r="G11754" s="24">
        <v>100</v>
      </c>
      <c r="H11754" s="24">
        <v>0</v>
      </c>
      <c r="I11754" s="24">
        <v>0</v>
      </c>
      <c r="J11754" s="282">
        <v>15</v>
      </c>
      <c r="K11754" s="282">
        <v>0</v>
      </c>
    </row>
    <row r="11755" spans="1:11" x14ac:dyDescent="0.3">
      <c r="A11755" s="281" t="s">
        <v>2109</v>
      </c>
      <c r="B11755" s="281">
        <v>51</v>
      </c>
      <c r="C11755" s="24" t="str">
        <f t="shared" si="183"/>
        <v>crimson51</v>
      </c>
      <c r="D11755" s="281">
        <v>449</v>
      </c>
      <c r="E11755" s="281">
        <v>195</v>
      </c>
      <c r="F11755" s="281">
        <v>6060</v>
      </c>
      <c r="G11755" s="24">
        <v>100</v>
      </c>
      <c r="H11755" s="24">
        <v>0</v>
      </c>
      <c r="I11755" s="24">
        <v>0</v>
      </c>
      <c r="J11755" s="282">
        <v>15</v>
      </c>
      <c r="K11755" s="282">
        <v>0</v>
      </c>
    </row>
    <row r="11756" spans="1:11" x14ac:dyDescent="0.3">
      <c r="A11756" s="281" t="s">
        <v>2109</v>
      </c>
      <c r="B11756" s="281">
        <v>52</v>
      </c>
      <c r="C11756" s="24" t="str">
        <f t="shared" si="183"/>
        <v>crimson52</v>
      </c>
      <c r="D11756" s="281">
        <v>455</v>
      </c>
      <c r="E11756" s="281">
        <v>198</v>
      </c>
      <c r="F11756" s="281">
        <v>6132</v>
      </c>
      <c r="G11756" s="24">
        <v>100</v>
      </c>
      <c r="H11756" s="24">
        <v>0</v>
      </c>
      <c r="I11756" s="24">
        <v>0</v>
      </c>
      <c r="J11756" s="282">
        <v>15</v>
      </c>
      <c r="K11756" s="282">
        <v>0</v>
      </c>
    </row>
    <row r="11757" spans="1:11" x14ac:dyDescent="0.3">
      <c r="A11757" s="281" t="s">
        <v>2109</v>
      </c>
      <c r="B11757" s="281">
        <v>53</v>
      </c>
      <c r="C11757" s="24" t="str">
        <f t="shared" si="183"/>
        <v>crimson53</v>
      </c>
      <c r="D11757" s="281">
        <v>460</v>
      </c>
      <c r="E11757" s="281">
        <v>200</v>
      </c>
      <c r="F11757" s="281">
        <v>6211</v>
      </c>
      <c r="G11757" s="24">
        <v>100</v>
      </c>
      <c r="H11757" s="24">
        <v>0</v>
      </c>
      <c r="I11757" s="24">
        <v>0</v>
      </c>
      <c r="J11757" s="282">
        <v>15</v>
      </c>
      <c r="K11757" s="282">
        <v>0</v>
      </c>
    </row>
    <row r="11758" spans="1:11" x14ac:dyDescent="0.3">
      <c r="A11758" s="281" t="s">
        <v>2109</v>
      </c>
      <c r="B11758" s="281">
        <v>54</v>
      </c>
      <c r="C11758" s="24" t="str">
        <f t="shared" si="183"/>
        <v>crimson54</v>
      </c>
      <c r="D11758" s="281">
        <v>466</v>
      </c>
      <c r="E11758" s="281">
        <v>203</v>
      </c>
      <c r="F11758" s="281">
        <v>6292</v>
      </c>
      <c r="G11758" s="24">
        <v>100</v>
      </c>
      <c r="H11758" s="24">
        <v>0</v>
      </c>
      <c r="I11758" s="24">
        <v>0</v>
      </c>
      <c r="J11758" s="282">
        <v>15</v>
      </c>
      <c r="K11758" s="282">
        <v>0</v>
      </c>
    </row>
    <row r="11759" spans="1:11" x14ac:dyDescent="0.3">
      <c r="A11759" s="281" t="s">
        <v>2109</v>
      </c>
      <c r="B11759" s="281">
        <v>55</v>
      </c>
      <c r="C11759" s="24" t="str">
        <f t="shared" si="183"/>
        <v>crimson55</v>
      </c>
      <c r="D11759" s="281">
        <v>471</v>
      </c>
      <c r="E11759" s="281">
        <v>205</v>
      </c>
      <c r="F11759" s="281">
        <v>6368</v>
      </c>
      <c r="G11759" s="24">
        <v>100</v>
      </c>
      <c r="H11759" s="24">
        <v>0</v>
      </c>
      <c r="I11759" s="24">
        <v>0</v>
      </c>
      <c r="J11759" s="282">
        <v>15</v>
      </c>
      <c r="K11759" s="282">
        <v>0</v>
      </c>
    </row>
    <row r="11760" spans="1:11" x14ac:dyDescent="0.3">
      <c r="A11760" s="281" t="s">
        <v>2109</v>
      </c>
      <c r="B11760" s="281">
        <v>56</v>
      </c>
      <c r="C11760" s="24" t="str">
        <f t="shared" si="183"/>
        <v>crimson56</v>
      </c>
      <c r="D11760" s="281">
        <v>477</v>
      </c>
      <c r="E11760" s="281">
        <v>208</v>
      </c>
      <c r="F11760" s="281">
        <v>6451</v>
      </c>
      <c r="G11760" s="24">
        <v>100</v>
      </c>
      <c r="H11760" s="24">
        <v>0</v>
      </c>
      <c r="I11760" s="24">
        <v>0</v>
      </c>
      <c r="J11760" s="282">
        <v>15</v>
      </c>
      <c r="K11760" s="282">
        <v>0</v>
      </c>
    </row>
    <row r="11761" spans="1:11" x14ac:dyDescent="0.3">
      <c r="A11761" s="281" t="s">
        <v>2109</v>
      </c>
      <c r="B11761" s="281">
        <v>57</v>
      </c>
      <c r="C11761" s="24" t="str">
        <f t="shared" si="183"/>
        <v>crimson57</v>
      </c>
      <c r="D11761" s="281">
        <v>483</v>
      </c>
      <c r="E11761" s="281">
        <v>210</v>
      </c>
      <c r="F11761" s="281">
        <v>6533</v>
      </c>
      <c r="G11761" s="24">
        <v>100</v>
      </c>
      <c r="H11761" s="24">
        <v>0</v>
      </c>
      <c r="I11761" s="24">
        <v>0</v>
      </c>
      <c r="J11761" s="282">
        <v>15</v>
      </c>
      <c r="K11761" s="282">
        <v>0</v>
      </c>
    </row>
    <row r="11762" spans="1:11" x14ac:dyDescent="0.3">
      <c r="A11762" s="281" t="s">
        <v>2109</v>
      </c>
      <c r="B11762" s="281">
        <v>58</v>
      </c>
      <c r="C11762" s="24" t="str">
        <f t="shared" si="183"/>
        <v>crimson58</v>
      </c>
      <c r="D11762" s="281">
        <v>489</v>
      </c>
      <c r="E11762" s="281">
        <v>213</v>
      </c>
      <c r="F11762" s="281">
        <v>6611</v>
      </c>
      <c r="G11762" s="24">
        <v>100</v>
      </c>
      <c r="H11762" s="24">
        <v>0</v>
      </c>
      <c r="I11762" s="24">
        <v>0</v>
      </c>
      <c r="J11762" s="282">
        <v>15</v>
      </c>
      <c r="K11762" s="282">
        <v>0</v>
      </c>
    </row>
    <row r="11763" spans="1:11" x14ac:dyDescent="0.3">
      <c r="A11763" s="281" t="s">
        <v>2109</v>
      </c>
      <c r="B11763" s="281">
        <v>59</v>
      </c>
      <c r="C11763" s="24" t="str">
        <f t="shared" si="183"/>
        <v>crimson59</v>
      </c>
      <c r="D11763" s="281">
        <v>495</v>
      </c>
      <c r="E11763" s="281">
        <v>215</v>
      </c>
      <c r="F11763" s="281">
        <v>6696</v>
      </c>
      <c r="G11763" s="24">
        <v>100</v>
      </c>
      <c r="H11763" s="24">
        <v>0</v>
      </c>
      <c r="I11763" s="24">
        <v>0</v>
      </c>
      <c r="J11763" s="282">
        <v>15</v>
      </c>
      <c r="K11763" s="282">
        <v>0</v>
      </c>
    </row>
    <row r="11764" spans="1:11" x14ac:dyDescent="0.3">
      <c r="A11764" s="281" t="s">
        <v>2109</v>
      </c>
      <c r="B11764" s="281">
        <v>60</v>
      </c>
      <c r="C11764" s="24" t="str">
        <f t="shared" si="183"/>
        <v>crimson60</v>
      </c>
      <c r="D11764" s="281">
        <v>500</v>
      </c>
      <c r="E11764" s="281">
        <v>218</v>
      </c>
      <c r="F11764" s="281">
        <v>6784</v>
      </c>
      <c r="G11764" s="24">
        <v>100</v>
      </c>
      <c r="H11764" s="24">
        <v>0</v>
      </c>
      <c r="I11764" s="24">
        <v>0</v>
      </c>
      <c r="J11764" s="282">
        <v>15</v>
      </c>
      <c r="K11764" s="282">
        <v>0</v>
      </c>
    </row>
    <row r="11765" spans="1:11" x14ac:dyDescent="0.3">
      <c r="A11765" s="281" t="s">
        <v>2109</v>
      </c>
      <c r="B11765" s="281">
        <v>61</v>
      </c>
      <c r="C11765" s="24" t="str">
        <f t="shared" si="183"/>
        <v>crimson61</v>
      </c>
      <c r="D11765" s="281">
        <v>546</v>
      </c>
      <c r="E11765" s="281">
        <v>238</v>
      </c>
      <c r="F11765" s="281">
        <v>7464</v>
      </c>
      <c r="G11765" s="24">
        <v>100</v>
      </c>
      <c r="H11765" s="24">
        <v>0</v>
      </c>
      <c r="I11765" s="24">
        <v>0</v>
      </c>
      <c r="J11765" s="282">
        <v>15</v>
      </c>
      <c r="K11765" s="282">
        <v>0</v>
      </c>
    </row>
    <row r="11766" spans="1:11" x14ac:dyDescent="0.3">
      <c r="A11766" s="281" t="s">
        <v>2109</v>
      </c>
      <c r="B11766" s="281">
        <v>62</v>
      </c>
      <c r="C11766" s="24" t="str">
        <f t="shared" si="183"/>
        <v>crimson62</v>
      </c>
      <c r="D11766" s="281">
        <v>553</v>
      </c>
      <c r="E11766" s="281">
        <v>241</v>
      </c>
      <c r="F11766" s="281">
        <v>7562</v>
      </c>
      <c r="G11766" s="24">
        <v>100</v>
      </c>
      <c r="H11766" s="24">
        <v>0</v>
      </c>
      <c r="I11766" s="24">
        <v>0</v>
      </c>
      <c r="J11766" s="282">
        <v>15</v>
      </c>
      <c r="K11766" s="282">
        <v>0</v>
      </c>
    </row>
    <row r="11767" spans="1:11" x14ac:dyDescent="0.3">
      <c r="A11767" s="281" t="s">
        <v>2109</v>
      </c>
      <c r="B11767" s="281">
        <v>63</v>
      </c>
      <c r="C11767" s="24" t="str">
        <f t="shared" si="183"/>
        <v>crimson63</v>
      </c>
      <c r="D11767" s="281">
        <v>560</v>
      </c>
      <c r="E11767" s="281">
        <v>243</v>
      </c>
      <c r="F11767" s="281">
        <v>7673</v>
      </c>
      <c r="G11767" s="24">
        <v>100</v>
      </c>
      <c r="H11767" s="24">
        <v>0</v>
      </c>
      <c r="I11767" s="24">
        <v>0</v>
      </c>
      <c r="J11767" s="282">
        <v>15</v>
      </c>
      <c r="K11767" s="282">
        <v>0</v>
      </c>
    </row>
    <row r="11768" spans="1:11" x14ac:dyDescent="0.3">
      <c r="A11768" s="281" t="s">
        <v>2109</v>
      </c>
      <c r="B11768" s="281">
        <v>64</v>
      </c>
      <c r="C11768" s="24" t="str">
        <f t="shared" si="183"/>
        <v>crimson64</v>
      </c>
      <c r="D11768" s="281">
        <v>566</v>
      </c>
      <c r="E11768" s="281">
        <v>246</v>
      </c>
      <c r="F11768" s="281">
        <v>7765</v>
      </c>
      <c r="G11768" s="24">
        <v>100</v>
      </c>
      <c r="H11768" s="24">
        <v>0</v>
      </c>
      <c r="I11768" s="24">
        <v>0</v>
      </c>
      <c r="J11768" s="282">
        <v>15</v>
      </c>
      <c r="K11768" s="282">
        <v>0</v>
      </c>
    </row>
    <row r="11769" spans="1:11" x14ac:dyDescent="0.3">
      <c r="A11769" s="281" t="s">
        <v>2109</v>
      </c>
      <c r="B11769" s="281">
        <v>65</v>
      </c>
      <c r="C11769" s="24" t="str">
        <f t="shared" si="183"/>
        <v>crimson65</v>
      </c>
      <c r="D11769" s="281">
        <v>573</v>
      </c>
      <c r="E11769" s="281">
        <v>249</v>
      </c>
      <c r="F11769" s="281">
        <v>7868</v>
      </c>
      <c r="G11769" s="24">
        <v>100</v>
      </c>
      <c r="H11769" s="24">
        <v>0</v>
      </c>
      <c r="I11769" s="24">
        <v>0</v>
      </c>
      <c r="J11769" s="282">
        <v>15</v>
      </c>
      <c r="K11769" s="282">
        <v>0</v>
      </c>
    </row>
    <row r="11770" spans="1:11" x14ac:dyDescent="0.3">
      <c r="A11770" s="281" t="s">
        <v>2109</v>
      </c>
      <c r="B11770" s="281">
        <v>66</v>
      </c>
      <c r="C11770" s="24" t="str">
        <f t="shared" si="183"/>
        <v>crimson66</v>
      </c>
      <c r="D11770" s="281">
        <v>580</v>
      </c>
      <c r="E11770" s="281">
        <v>252</v>
      </c>
      <c r="F11770" s="281">
        <v>7971</v>
      </c>
      <c r="G11770" s="24">
        <v>100</v>
      </c>
      <c r="H11770" s="24">
        <v>0</v>
      </c>
      <c r="I11770" s="24">
        <v>0</v>
      </c>
      <c r="J11770" s="282">
        <v>15</v>
      </c>
      <c r="K11770" s="282">
        <v>0</v>
      </c>
    </row>
    <row r="11771" spans="1:11" x14ac:dyDescent="0.3">
      <c r="A11771" s="281" t="s">
        <v>2109</v>
      </c>
      <c r="B11771" s="281">
        <v>67</v>
      </c>
      <c r="C11771" s="24" t="str">
        <f t="shared" si="183"/>
        <v>crimson67</v>
      </c>
      <c r="D11771" s="281">
        <v>587</v>
      </c>
      <c r="E11771" s="281">
        <v>255</v>
      </c>
      <c r="F11771" s="281">
        <v>8082</v>
      </c>
      <c r="G11771" s="24">
        <v>100</v>
      </c>
      <c r="H11771" s="24">
        <v>0</v>
      </c>
      <c r="I11771" s="24">
        <v>0</v>
      </c>
      <c r="J11771" s="282">
        <v>15</v>
      </c>
      <c r="K11771" s="282">
        <v>0</v>
      </c>
    </row>
    <row r="11772" spans="1:11" x14ac:dyDescent="0.3">
      <c r="A11772" s="281" t="s">
        <v>2109</v>
      </c>
      <c r="B11772" s="281">
        <v>68</v>
      </c>
      <c r="C11772" s="24" t="str">
        <f t="shared" si="183"/>
        <v>crimson68</v>
      </c>
      <c r="D11772" s="281">
        <v>594</v>
      </c>
      <c r="E11772" s="281">
        <v>258</v>
      </c>
      <c r="F11772" s="281">
        <v>8179</v>
      </c>
      <c r="G11772" s="24">
        <v>100</v>
      </c>
      <c r="H11772" s="24">
        <v>0</v>
      </c>
      <c r="I11772" s="24">
        <v>0</v>
      </c>
      <c r="J11772" s="282">
        <v>15</v>
      </c>
      <c r="K11772" s="282">
        <v>0</v>
      </c>
    </row>
    <row r="11773" spans="1:11" x14ac:dyDescent="0.3">
      <c r="A11773" s="281" t="s">
        <v>2109</v>
      </c>
      <c r="B11773" s="281">
        <v>69</v>
      </c>
      <c r="C11773" s="24" t="str">
        <f t="shared" si="183"/>
        <v>crimson69</v>
      </c>
      <c r="D11773" s="281">
        <v>601</v>
      </c>
      <c r="E11773" s="281">
        <v>261</v>
      </c>
      <c r="F11773" s="281">
        <v>8287</v>
      </c>
      <c r="G11773" s="24">
        <v>100</v>
      </c>
      <c r="H11773" s="24">
        <v>0</v>
      </c>
      <c r="I11773" s="24">
        <v>0</v>
      </c>
      <c r="J11773" s="282">
        <v>15</v>
      </c>
      <c r="K11773" s="282">
        <v>0</v>
      </c>
    </row>
    <row r="11774" spans="1:11" x14ac:dyDescent="0.3">
      <c r="A11774" s="281" t="s">
        <v>2109</v>
      </c>
      <c r="B11774" s="281">
        <v>70</v>
      </c>
      <c r="C11774" s="24" t="str">
        <f t="shared" si="183"/>
        <v>crimson70</v>
      </c>
      <c r="D11774" s="281">
        <v>608</v>
      </c>
      <c r="E11774" s="281">
        <v>264</v>
      </c>
      <c r="F11774" s="281">
        <v>8386</v>
      </c>
      <c r="G11774" s="24">
        <v>100</v>
      </c>
      <c r="H11774" s="24">
        <v>0</v>
      </c>
      <c r="I11774" s="24">
        <v>0</v>
      </c>
      <c r="J11774" s="282">
        <v>15</v>
      </c>
      <c r="K11774" s="282">
        <v>0</v>
      </c>
    </row>
    <row r="11775" spans="1:11" x14ac:dyDescent="0.3">
      <c r="A11775" s="281" t="s">
        <v>2109</v>
      </c>
      <c r="B11775" s="281">
        <v>71</v>
      </c>
      <c r="C11775" s="24" t="str">
        <f t="shared" si="183"/>
        <v>crimson71</v>
      </c>
      <c r="D11775" s="281">
        <v>663</v>
      </c>
      <c r="E11775" s="281">
        <v>289</v>
      </c>
      <c r="F11775" s="281">
        <v>9151</v>
      </c>
      <c r="G11775" s="24">
        <v>100</v>
      </c>
      <c r="H11775" s="24">
        <v>0</v>
      </c>
      <c r="I11775" s="24">
        <v>0</v>
      </c>
      <c r="J11775" s="282">
        <v>15</v>
      </c>
      <c r="K11775" s="282">
        <v>0</v>
      </c>
    </row>
    <row r="11776" spans="1:11" x14ac:dyDescent="0.3">
      <c r="A11776" s="281" t="s">
        <v>2109</v>
      </c>
      <c r="B11776" s="281">
        <v>72</v>
      </c>
      <c r="C11776" s="24" t="str">
        <f t="shared" si="183"/>
        <v>crimson72</v>
      </c>
      <c r="D11776" s="281">
        <v>671</v>
      </c>
      <c r="E11776" s="281">
        <v>292</v>
      </c>
      <c r="F11776" s="281">
        <v>9261</v>
      </c>
      <c r="G11776" s="24">
        <v>100</v>
      </c>
      <c r="H11776" s="24">
        <v>0</v>
      </c>
      <c r="I11776" s="24">
        <v>0</v>
      </c>
      <c r="J11776" s="282">
        <v>15</v>
      </c>
      <c r="K11776" s="282">
        <v>0</v>
      </c>
    </row>
    <row r="11777" spans="1:11" x14ac:dyDescent="0.3">
      <c r="A11777" s="281" t="s">
        <v>2109</v>
      </c>
      <c r="B11777" s="281">
        <v>73</v>
      </c>
      <c r="C11777" s="24" t="str">
        <f t="shared" si="183"/>
        <v>crimson73</v>
      </c>
      <c r="D11777" s="281">
        <v>679</v>
      </c>
      <c r="E11777" s="281">
        <v>296</v>
      </c>
      <c r="F11777" s="281">
        <v>9390</v>
      </c>
      <c r="G11777" s="24">
        <v>100</v>
      </c>
      <c r="H11777" s="24">
        <v>0</v>
      </c>
      <c r="I11777" s="24">
        <v>0</v>
      </c>
      <c r="J11777" s="282">
        <v>15</v>
      </c>
      <c r="K11777" s="282">
        <v>0</v>
      </c>
    </row>
    <row r="11778" spans="1:11" x14ac:dyDescent="0.3">
      <c r="A11778" s="281" t="s">
        <v>2109</v>
      </c>
      <c r="B11778" s="281">
        <v>74</v>
      </c>
      <c r="C11778" s="24" t="str">
        <f t="shared" si="183"/>
        <v>crimson74</v>
      </c>
      <c r="D11778" s="281">
        <v>687</v>
      </c>
      <c r="E11778" s="281">
        <v>299</v>
      </c>
      <c r="F11778" s="281">
        <v>9502</v>
      </c>
      <c r="G11778" s="24">
        <v>100</v>
      </c>
      <c r="H11778" s="24">
        <v>0</v>
      </c>
      <c r="I11778" s="24">
        <v>0</v>
      </c>
      <c r="J11778" s="282">
        <v>15</v>
      </c>
      <c r="K11778" s="282">
        <v>0</v>
      </c>
    </row>
    <row r="11779" spans="1:11" x14ac:dyDescent="0.3">
      <c r="A11779" s="281" t="s">
        <v>2109</v>
      </c>
      <c r="B11779" s="281">
        <v>75</v>
      </c>
      <c r="C11779" s="24" t="str">
        <f t="shared" si="183"/>
        <v>crimson75</v>
      </c>
      <c r="D11779" s="281">
        <v>695</v>
      </c>
      <c r="E11779" s="281">
        <v>303</v>
      </c>
      <c r="F11779" s="281">
        <v>9628</v>
      </c>
      <c r="G11779" s="24">
        <v>100</v>
      </c>
      <c r="H11779" s="24">
        <v>0</v>
      </c>
      <c r="I11779" s="24">
        <v>0</v>
      </c>
      <c r="J11779" s="282">
        <v>15</v>
      </c>
      <c r="K11779" s="282">
        <v>0</v>
      </c>
    </row>
    <row r="11780" spans="1:11" x14ac:dyDescent="0.3">
      <c r="A11780" s="281" t="s">
        <v>2109</v>
      </c>
      <c r="B11780" s="281">
        <v>76</v>
      </c>
      <c r="C11780" s="24" t="str">
        <f t="shared" si="183"/>
        <v>crimson76</v>
      </c>
      <c r="D11780" s="281">
        <v>703</v>
      </c>
      <c r="E11780" s="281">
        <v>306</v>
      </c>
      <c r="F11780" s="281">
        <v>9743</v>
      </c>
      <c r="G11780" s="24">
        <v>100</v>
      </c>
      <c r="H11780" s="24">
        <v>0</v>
      </c>
      <c r="I11780" s="24">
        <v>0</v>
      </c>
      <c r="J11780" s="282">
        <v>15</v>
      </c>
      <c r="K11780" s="282">
        <v>0</v>
      </c>
    </row>
    <row r="11781" spans="1:11" x14ac:dyDescent="0.3">
      <c r="A11781" s="281" t="s">
        <v>2109</v>
      </c>
      <c r="B11781" s="281">
        <v>77</v>
      </c>
      <c r="C11781" s="24" t="str">
        <f t="shared" si="183"/>
        <v>crimson77</v>
      </c>
      <c r="D11781" s="281">
        <v>712</v>
      </c>
      <c r="E11781" s="281">
        <v>310</v>
      </c>
      <c r="F11781" s="281">
        <v>9879</v>
      </c>
      <c r="G11781" s="24">
        <v>100</v>
      </c>
      <c r="H11781" s="24">
        <v>0</v>
      </c>
      <c r="I11781" s="24">
        <v>0</v>
      </c>
      <c r="J11781" s="282">
        <v>15</v>
      </c>
      <c r="K11781" s="282">
        <v>0</v>
      </c>
    </row>
    <row r="11782" spans="1:11" x14ac:dyDescent="0.3">
      <c r="A11782" s="281" t="s">
        <v>2109</v>
      </c>
      <c r="B11782" s="281">
        <v>78</v>
      </c>
      <c r="C11782" s="24" t="str">
        <f t="shared" ref="C11782:C11845" si="184">A11782&amp;B11782</f>
        <v>crimson78</v>
      </c>
      <c r="D11782" s="281">
        <v>720</v>
      </c>
      <c r="E11782" s="281">
        <v>313</v>
      </c>
      <c r="F11782" s="281">
        <v>9997</v>
      </c>
      <c r="G11782" s="24">
        <v>100</v>
      </c>
      <c r="H11782" s="24">
        <v>0</v>
      </c>
      <c r="I11782" s="24">
        <v>0</v>
      </c>
      <c r="J11782" s="282">
        <v>15</v>
      </c>
      <c r="K11782" s="282">
        <v>0</v>
      </c>
    </row>
    <row r="11783" spans="1:11" x14ac:dyDescent="0.3">
      <c r="A11783" s="281" t="s">
        <v>2109</v>
      </c>
      <c r="B11783" s="281">
        <v>79</v>
      </c>
      <c r="C11783" s="24" t="str">
        <f t="shared" si="184"/>
        <v>crimson79</v>
      </c>
      <c r="D11783" s="281">
        <v>728</v>
      </c>
      <c r="E11783" s="281">
        <v>317</v>
      </c>
      <c r="F11783" s="281">
        <v>10129</v>
      </c>
      <c r="G11783" s="24">
        <v>100</v>
      </c>
      <c r="H11783" s="24">
        <v>0</v>
      </c>
      <c r="I11783" s="24">
        <v>0</v>
      </c>
      <c r="J11783" s="282">
        <v>15</v>
      </c>
      <c r="K11783" s="282">
        <v>0</v>
      </c>
    </row>
    <row r="11784" spans="1:11" x14ac:dyDescent="0.3">
      <c r="A11784" s="281" t="s">
        <v>2109</v>
      </c>
      <c r="B11784" s="281">
        <v>80</v>
      </c>
      <c r="C11784" s="24" t="str">
        <f t="shared" si="184"/>
        <v>crimson80</v>
      </c>
      <c r="D11784" s="281">
        <v>737</v>
      </c>
      <c r="E11784" s="281">
        <v>321</v>
      </c>
      <c r="F11784" s="281">
        <v>10250</v>
      </c>
      <c r="G11784" s="24">
        <v>100</v>
      </c>
      <c r="H11784" s="24">
        <v>0</v>
      </c>
      <c r="I11784" s="24">
        <v>0</v>
      </c>
      <c r="J11784" s="282">
        <v>15</v>
      </c>
      <c r="K11784" s="282">
        <v>0</v>
      </c>
    </row>
    <row r="11785" spans="1:11" x14ac:dyDescent="0.3">
      <c r="A11785" s="281" t="s">
        <v>2109</v>
      </c>
      <c r="B11785" s="281">
        <v>81</v>
      </c>
      <c r="C11785" s="24" t="str">
        <f t="shared" si="184"/>
        <v>crimson81</v>
      </c>
      <c r="D11785" s="281">
        <v>804</v>
      </c>
      <c r="E11785" s="281">
        <v>350</v>
      </c>
      <c r="F11785" s="281">
        <v>11327</v>
      </c>
      <c r="G11785" s="24">
        <v>100</v>
      </c>
      <c r="H11785" s="24">
        <v>0</v>
      </c>
      <c r="I11785" s="24">
        <v>0</v>
      </c>
      <c r="J11785" s="282">
        <v>15</v>
      </c>
      <c r="K11785" s="282">
        <v>0</v>
      </c>
    </row>
    <row r="11786" spans="1:11" x14ac:dyDescent="0.3">
      <c r="A11786" s="281" t="s">
        <v>2109</v>
      </c>
      <c r="B11786" s="281">
        <v>82</v>
      </c>
      <c r="C11786" s="24" t="str">
        <f t="shared" si="184"/>
        <v>crimson82</v>
      </c>
      <c r="D11786" s="281">
        <v>814</v>
      </c>
      <c r="E11786" s="281">
        <v>354</v>
      </c>
      <c r="F11786" s="281">
        <v>11463</v>
      </c>
      <c r="G11786" s="24">
        <v>100</v>
      </c>
      <c r="H11786" s="24">
        <v>0</v>
      </c>
      <c r="I11786" s="24">
        <v>0</v>
      </c>
      <c r="J11786" s="282">
        <v>15</v>
      </c>
      <c r="K11786" s="282">
        <v>0</v>
      </c>
    </row>
    <row r="11787" spans="1:11" x14ac:dyDescent="0.3">
      <c r="A11787" s="281" t="s">
        <v>2109</v>
      </c>
      <c r="B11787" s="281">
        <v>83</v>
      </c>
      <c r="C11787" s="24" t="str">
        <f t="shared" si="184"/>
        <v>crimson83</v>
      </c>
      <c r="D11787" s="281">
        <v>823</v>
      </c>
      <c r="E11787" s="281">
        <v>358</v>
      </c>
      <c r="F11787" s="281">
        <v>11622</v>
      </c>
      <c r="G11787" s="24">
        <v>100</v>
      </c>
      <c r="H11787" s="24">
        <v>0</v>
      </c>
      <c r="I11787" s="24">
        <v>0</v>
      </c>
      <c r="J11787" s="282">
        <v>15</v>
      </c>
      <c r="K11787" s="282">
        <v>0</v>
      </c>
    </row>
    <row r="11788" spans="1:11" x14ac:dyDescent="0.3">
      <c r="A11788" s="281" t="s">
        <v>2109</v>
      </c>
      <c r="B11788" s="281">
        <v>84</v>
      </c>
      <c r="C11788" s="24" t="str">
        <f t="shared" si="184"/>
        <v>crimson84</v>
      </c>
      <c r="D11788" s="281">
        <v>833</v>
      </c>
      <c r="E11788" s="281">
        <v>362</v>
      </c>
      <c r="F11788" s="281">
        <v>11761</v>
      </c>
      <c r="G11788" s="24">
        <v>100</v>
      </c>
      <c r="H11788" s="24">
        <v>0</v>
      </c>
      <c r="I11788" s="24">
        <v>0</v>
      </c>
      <c r="J11788" s="282">
        <v>15</v>
      </c>
      <c r="K11788" s="282">
        <v>0</v>
      </c>
    </row>
    <row r="11789" spans="1:11" x14ac:dyDescent="0.3">
      <c r="A11789" s="281" t="s">
        <v>2109</v>
      </c>
      <c r="B11789" s="281">
        <v>85</v>
      </c>
      <c r="C11789" s="24" t="str">
        <f t="shared" si="184"/>
        <v>crimson85</v>
      </c>
      <c r="D11789" s="281">
        <v>842</v>
      </c>
      <c r="E11789" s="281">
        <v>367</v>
      </c>
      <c r="F11789" s="281">
        <v>11927</v>
      </c>
      <c r="G11789" s="24">
        <v>100</v>
      </c>
      <c r="H11789" s="24">
        <v>0</v>
      </c>
      <c r="I11789" s="24">
        <v>0</v>
      </c>
      <c r="J11789" s="282">
        <v>15</v>
      </c>
      <c r="K11789" s="282">
        <v>0</v>
      </c>
    </row>
    <row r="11790" spans="1:11" x14ac:dyDescent="0.3">
      <c r="A11790" s="281" t="s">
        <v>2109</v>
      </c>
      <c r="B11790" s="281">
        <v>86</v>
      </c>
      <c r="C11790" s="24" t="str">
        <f t="shared" si="184"/>
        <v>crimson86</v>
      </c>
      <c r="D11790" s="281">
        <v>852</v>
      </c>
      <c r="E11790" s="281">
        <v>371</v>
      </c>
      <c r="F11790" s="281">
        <v>12070</v>
      </c>
      <c r="G11790" s="24">
        <v>100</v>
      </c>
      <c r="H11790" s="24">
        <v>0</v>
      </c>
      <c r="I11790" s="24">
        <v>0</v>
      </c>
      <c r="J11790" s="282">
        <v>15</v>
      </c>
      <c r="K11790" s="282">
        <v>0</v>
      </c>
    </row>
    <row r="11791" spans="1:11" x14ac:dyDescent="0.3">
      <c r="A11791" s="281" t="s">
        <v>2109</v>
      </c>
      <c r="B11791" s="281">
        <v>87</v>
      </c>
      <c r="C11791" s="24" t="str">
        <f t="shared" si="184"/>
        <v>crimson87</v>
      </c>
      <c r="D11791" s="281">
        <v>862</v>
      </c>
      <c r="E11791" s="281">
        <v>375</v>
      </c>
      <c r="F11791" s="281">
        <v>12214</v>
      </c>
      <c r="G11791" s="24">
        <v>100</v>
      </c>
      <c r="H11791" s="24">
        <v>0</v>
      </c>
      <c r="I11791" s="24">
        <v>0</v>
      </c>
      <c r="J11791" s="282">
        <v>15</v>
      </c>
      <c r="K11791" s="282">
        <v>0</v>
      </c>
    </row>
    <row r="11792" spans="1:11" x14ac:dyDescent="0.3">
      <c r="A11792" s="281" t="s">
        <v>2109</v>
      </c>
      <c r="B11792" s="281">
        <v>88</v>
      </c>
      <c r="C11792" s="24" t="str">
        <f t="shared" si="184"/>
        <v>crimson88</v>
      </c>
      <c r="D11792" s="281">
        <v>872</v>
      </c>
      <c r="E11792" s="281">
        <v>380</v>
      </c>
      <c r="F11792" s="281">
        <v>12359</v>
      </c>
      <c r="G11792" s="24">
        <v>100</v>
      </c>
      <c r="H11792" s="24">
        <v>0</v>
      </c>
      <c r="I11792" s="24">
        <v>0</v>
      </c>
      <c r="J11792" s="282">
        <v>15</v>
      </c>
      <c r="K11792" s="282">
        <v>0</v>
      </c>
    </row>
    <row r="11793" spans="1:11" x14ac:dyDescent="0.3">
      <c r="A11793" s="281" t="s">
        <v>2109</v>
      </c>
      <c r="B11793" s="281">
        <v>89</v>
      </c>
      <c r="C11793" s="24" t="str">
        <f t="shared" si="184"/>
        <v>crimson89</v>
      </c>
      <c r="D11793" s="281">
        <v>882</v>
      </c>
      <c r="E11793" s="281">
        <v>384</v>
      </c>
      <c r="F11793" s="281">
        <v>12548</v>
      </c>
      <c r="G11793" s="24">
        <v>100</v>
      </c>
      <c r="H11793" s="24">
        <v>0</v>
      </c>
      <c r="I11793" s="24">
        <v>0</v>
      </c>
      <c r="J11793" s="282">
        <v>15</v>
      </c>
      <c r="K11793" s="282">
        <v>0</v>
      </c>
    </row>
    <row r="11794" spans="1:11" x14ac:dyDescent="0.3">
      <c r="A11794" s="281" t="s">
        <v>2109</v>
      </c>
      <c r="B11794" s="281">
        <v>90</v>
      </c>
      <c r="C11794" s="24" t="str">
        <f t="shared" si="184"/>
        <v>crimson90</v>
      </c>
      <c r="D11794" s="281">
        <v>892</v>
      </c>
      <c r="E11794" s="281">
        <v>388</v>
      </c>
      <c r="F11794" s="281">
        <v>12697</v>
      </c>
      <c r="G11794" s="24">
        <v>100</v>
      </c>
      <c r="H11794" s="24">
        <v>0</v>
      </c>
      <c r="I11794" s="24">
        <v>0</v>
      </c>
      <c r="J11794" s="282">
        <v>15</v>
      </c>
      <c r="K11794" s="282">
        <v>0</v>
      </c>
    </row>
    <row r="11795" spans="1:11" x14ac:dyDescent="0.3">
      <c r="A11795" s="281" t="s">
        <v>2109</v>
      </c>
      <c r="B11795" s="281">
        <v>91</v>
      </c>
      <c r="C11795" s="24" t="str">
        <f t="shared" si="184"/>
        <v>crimson91</v>
      </c>
      <c r="D11795" s="281">
        <v>974</v>
      </c>
      <c r="E11795" s="281">
        <v>424</v>
      </c>
      <c r="F11795" s="281">
        <v>13841</v>
      </c>
      <c r="G11795" s="24">
        <v>100</v>
      </c>
      <c r="H11795" s="24">
        <v>0</v>
      </c>
      <c r="I11795" s="24">
        <v>0</v>
      </c>
      <c r="J11795" s="282">
        <v>15</v>
      </c>
      <c r="K11795" s="282">
        <v>0</v>
      </c>
    </row>
    <row r="11796" spans="1:11" x14ac:dyDescent="0.3">
      <c r="A11796" s="281" t="s">
        <v>2109</v>
      </c>
      <c r="B11796" s="281">
        <v>92</v>
      </c>
      <c r="C11796" s="24" t="str">
        <f t="shared" si="184"/>
        <v>crimson92</v>
      </c>
      <c r="D11796" s="281">
        <v>985</v>
      </c>
      <c r="E11796" s="281">
        <v>429</v>
      </c>
      <c r="F11796" s="281">
        <v>14006</v>
      </c>
      <c r="G11796" s="24">
        <v>100</v>
      </c>
      <c r="H11796" s="24">
        <v>0</v>
      </c>
      <c r="I11796" s="24">
        <v>0</v>
      </c>
      <c r="J11796" s="282">
        <v>15</v>
      </c>
      <c r="K11796" s="282">
        <v>0</v>
      </c>
    </row>
    <row r="11797" spans="1:11" x14ac:dyDescent="0.3">
      <c r="A11797" s="281" t="s">
        <v>2109</v>
      </c>
      <c r="B11797" s="281">
        <v>93</v>
      </c>
      <c r="C11797" s="24" t="str">
        <f t="shared" si="184"/>
        <v>crimson93</v>
      </c>
      <c r="D11797" s="281">
        <v>996</v>
      </c>
      <c r="E11797" s="281">
        <v>434</v>
      </c>
      <c r="F11797" s="281">
        <v>14220</v>
      </c>
      <c r="G11797" s="24">
        <v>100</v>
      </c>
      <c r="H11797" s="24">
        <v>0</v>
      </c>
      <c r="I11797" s="24">
        <v>0</v>
      </c>
      <c r="J11797" s="282">
        <v>15</v>
      </c>
      <c r="K11797" s="282">
        <v>0</v>
      </c>
    </row>
    <row r="11798" spans="1:11" x14ac:dyDescent="0.3">
      <c r="A11798" s="281" t="s">
        <v>2109</v>
      </c>
      <c r="B11798" s="281">
        <v>94</v>
      </c>
      <c r="C11798" s="24" t="str">
        <f t="shared" si="184"/>
        <v>crimson94</v>
      </c>
      <c r="D11798" s="281">
        <v>1008</v>
      </c>
      <c r="E11798" s="281">
        <v>439</v>
      </c>
      <c r="F11798" s="281">
        <v>14389</v>
      </c>
      <c r="G11798" s="24">
        <v>100</v>
      </c>
      <c r="H11798" s="24">
        <v>0</v>
      </c>
      <c r="I11798" s="24">
        <v>0</v>
      </c>
      <c r="J11798" s="282">
        <v>15</v>
      </c>
      <c r="K11798" s="282">
        <v>0</v>
      </c>
    </row>
    <row r="11799" spans="1:11" x14ac:dyDescent="0.3">
      <c r="A11799" s="281" t="s">
        <v>2109</v>
      </c>
      <c r="B11799" s="281">
        <v>95</v>
      </c>
      <c r="C11799" s="24" t="str">
        <f t="shared" si="184"/>
        <v>crimson95</v>
      </c>
      <c r="D11799" s="281">
        <v>1020</v>
      </c>
      <c r="E11799" s="281">
        <v>444</v>
      </c>
      <c r="F11799" s="281">
        <v>14561</v>
      </c>
      <c r="G11799" s="24">
        <v>100</v>
      </c>
      <c r="H11799" s="24">
        <v>0</v>
      </c>
      <c r="I11799" s="24">
        <v>0</v>
      </c>
      <c r="J11799" s="282">
        <v>15</v>
      </c>
      <c r="K11799" s="282">
        <v>0</v>
      </c>
    </row>
    <row r="11800" spans="1:11" x14ac:dyDescent="0.3">
      <c r="A11800" s="281" t="s">
        <v>2109</v>
      </c>
      <c r="B11800" s="281">
        <v>96</v>
      </c>
      <c r="C11800" s="24" t="str">
        <f t="shared" si="184"/>
        <v>crimson96</v>
      </c>
      <c r="D11800" s="281">
        <v>1031</v>
      </c>
      <c r="E11800" s="281">
        <v>449</v>
      </c>
      <c r="F11800" s="281">
        <v>14734</v>
      </c>
      <c r="G11800" s="24">
        <v>100</v>
      </c>
      <c r="H11800" s="24">
        <v>0</v>
      </c>
      <c r="I11800" s="24">
        <v>0</v>
      </c>
      <c r="J11800" s="282">
        <v>15</v>
      </c>
      <c r="K11800" s="282">
        <v>0</v>
      </c>
    </row>
    <row r="11801" spans="1:11" x14ac:dyDescent="0.3">
      <c r="A11801" s="281" t="s">
        <v>2109</v>
      </c>
      <c r="B11801" s="281">
        <v>97</v>
      </c>
      <c r="C11801" s="24" t="str">
        <f t="shared" si="184"/>
        <v>crimson97</v>
      </c>
      <c r="D11801" s="281">
        <v>1043</v>
      </c>
      <c r="E11801" s="281">
        <v>454</v>
      </c>
      <c r="F11801" s="281">
        <v>14959</v>
      </c>
      <c r="G11801" s="24">
        <v>100</v>
      </c>
      <c r="H11801" s="24">
        <v>0</v>
      </c>
      <c r="I11801" s="24">
        <v>0</v>
      </c>
      <c r="J11801" s="282">
        <v>15</v>
      </c>
      <c r="K11801" s="282">
        <v>0</v>
      </c>
    </row>
    <row r="11802" spans="1:11" x14ac:dyDescent="0.3">
      <c r="A11802" s="281" t="s">
        <v>2109</v>
      </c>
      <c r="B11802" s="281">
        <v>98</v>
      </c>
      <c r="C11802" s="24" t="str">
        <f t="shared" si="184"/>
        <v>crimson98</v>
      </c>
      <c r="D11802" s="281">
        <v>1055</v>
      </c>
      <c r="E11802" s="281">
        <v>459</v>
      </c>
      <c r="F11802" s="281">
        <v>15137</v>
      </c>
      <c r="G11802" s="24">
        <v>100</v>
      </c>
      <c r="H11802" s="24">
        <v>0</v>
      </c>
      <c r="I11802" s="24">
        <v>0</v>
      </c>
      <c r="J11802" s="282">
        <v>15</v>
      </c>
      <c r="K11802" s="282">
        <v>0</v>
      </c>
    </row>
    <row r="11803" spans="1:11" x14ac:dyDescent="0.3">
      <c r="A11803" s="281" t="s">
        <v>2109</v>
      </c>
      <c r="B11803" s="281">
        <v>99</v>
      </c>
      <c r="C11803" s="24" t="str">
        <f t="shared" si="184"/>
        <v>crimson99</v>
      </c>
      <c r="D11803" s="281">
        <v>1067</v>
      </c>
      <c r="E11803" s="281">
        <v>464</v>
      </c>
      <c r="F11803" s="281">
        <v>15317</v>
      </c>
      <c r="G11803" s="24">
        <v>100</v>
      </c>
      <c r="H11803" s="24">
        <v>0</v>
      </c>
      <c r="I11803" s="24">
        <v>0</v>
      </c>
      <c r="J11803" s="282">
        <v>15</v>
      </c>
      <c r="K11803" s="282">
        <v>0</v>
      </c>
    </row>
    <row r="11804" spans="1:11" x14ac:dyDescent="0.3">
      <c r="A11804" s="281" t="s">
        <v>2109</v>
      </c>
      <c r="B11804" s="281">
        <v>100</v>
      </c>
      <c r="C11804" s="24" t="str">
        <f t="shared" si="184"/>
        <v>crimson100</v>
      </c>
      <c r="D11804" s="281">
        <v>1079</v>
      </c>
      <c r="E11804" s="281">
        <v>470</v>
      </c>
      <c r="F11804" s="281">
        <v>15499</v>
      </c>
      <c r="G11804" s="24">
        <v>100</v>
      </c>
      <c r="H11804" s="24">
        <v>0</v>
      </c>
      <c r="I11804" s="24">
        <v>0</v>
      </c>
      <c r="J11804" s="282">
        <v>15</v>
      </c>
      <c r="K11804" s="282">
        <v>0</v>
      </c>
    </row>
    <row r="11805" spans="1:11" x14ac:dyDescent="0.3">
      <c r="A11805" s="281" t="s">
        <v>2109</v>
      </c>
      <c r="B11805" s="281">
        <v>101</v>
      </c>
      <c r="C11805" s="24" t="str">
        <f t="shared" si="184"/>
        <v>crimson101</v>
      </c>
      <c r="D11805" s="281">
        <v>1178</v>
      </c>
      <c r="E11805" s="281">
        <v>513</v>
      </c>
      <c r="F11805" s="281">
        <v>17163</v>
      </c>
      <c r="G11805" s="24">
        <v>100</v>
      </c>
      <c r="H11805" s="24">
        <v>0</v>
      </c>
      <c r="I11805" s="24">
        <v>0</v>
      </c>
      <c r="J11805" s="282">
        <v>15</v>
      </c>
      <c r="K11805" s="282">
        <v>0</v>
      </c>
    </row>
    <row r="11806" spans="1:11" x14ac:dyDescent="0.3">
      <c r="A11806" s="281" t="s">
        <v>2109</v>
      </c>
      <c r="B11806" s="281">
        <v>102</v>
      </c>
      <c r="C11806" s="24" t="str">
        <f t="shared" si="184"/>
        <v>crimson102</v>
      </c>
      <c r="D11806" s="281">
        <v>1191</v>
      </c>
      <c r="E11806" s="281">
        <v>519</v>
      </c>
      <c r="F11806" s="281">
        <v>17367</v>
      </c>
      <c r="G11806" s="24">
        <v>100</v>
      </c>
      <c r="H11806" s="24">
        <v>0</v>
      </c>
      <c r="I11806" s="24">
        <v>0</v>
      </c>
      <c r="J11806" s="282">
        <v>15</v>
      </c>
      <c r="K11806" s="282">
        <v>0</v>
      </c>
    </row>
    <row r="11807" spans="1:11" x14ac:dyDescent="0.3">
      <c r="A11807" s="281" t="s">
        <v>2109</v>
      </c>
      <c r="B11807" s="281">
        <v>103</v>
      </c>
      <c r="C11807" s="24" t="str">
        <f t="shared" si="184"/>
        <v>crimson103</v>
      </c>
      <c r="D11807" s="281">
        <v>1205</v>
      </c>
      <c r="E11807" s="281">
        <v>525</v>
      </c>
      <c r="F11807" s="281">
        <v>17574</v>
      </c>
      <c r="G11807" s="24">
        <v>100</v>
      </c>
      <c r="H11807" s="24">
        <v>0</v>
      </c>
      <c r="I11807" s="24">
        <v>0</v>
      </c>
      <c r="J11807" s="282">
        <v>15</v>
      </c>
      <c r="K11807" s="282">
        <v>0</v>
      </c>
    </row>
    <row r="11808" spans="1:11" x14ac:dyDescent="0.3">
      <c r="A11808" s="281" t="s">
        <v>2109</v>
      </c>
      <c r="B11808" s="281">
        <v>104</v>
      </c>
      <c r="C11808" s="24" t="str">
        <f t="shared" si="184"/>
        <v>crimson104</v>
      </c>
      <c r="D11808" s="281">
        <v>1219</v>
      </c>
      <c r="E11808" s="281">
        <v>531</v>
      </c>
      <c r="F11808" s="281">
        <v>17783</v>
      </c>
      <c r="G11808" s="24">
        <v>100</v>
      </c>
      <c r="H11808" s="24">
        <v>0</v>
      </c>
      <c r="I11808" s="24">
        <v>0</v>
      </c>
      <c r="J11808" s="282">
        <v>15</v>
      </c>
      <c r="K11808" s="282">
        <v>0</v>
      </c>
    </row>
    <row r="11809" spans="1:11" x14ac:dyDescent="0.3">
      <c r="A11809" s="281" t="s">
        <v>2109</v>
      </c>
      <c r="B11809" s="281">
        <v>105</v>
      </c>
      <c r="C11809" s="24" t="str">
        <f t="shared" si="184"/>
        <v>crimson105</v>
      </c>
      <c r="D11809" s="281">
        <v>1232</v>
      </c>
      <c r="E11809" s="281">
        <v>537</v>
      </c>
      <c r="F11809" s="281">
        <v>18054</v>
      </c>
      <c r="G11809" s="24">
        <v>100</v>
      </c>
      <c r="H11809" s="24">
        <v>0</v>
      </c>
      <c r="I11809" s="24">
        <v>0</v>
      </c>
      <c r="J11809" s="282">
        <v>15</v>
      </c>
      <c r="K11809" s="282">
        <v>0</v>
      </c>
    </row>
    <row r="11810" spans="1:11" x14ac:dyDescent="0.3">
      <c r="A11810" s="281" t="s">
        <v>2109</v>
      </c>
      <c r="B11810" s="281">
        <v>106</v>
      </c>
      <c r="C11810" s="24" t="str">
        <f t="shared" si="184"/>
        <v>crimson106</v>
      </c>
      <c r="D11810" s="281">
        <v>1246</v>
      </c>
      <c r="E11810" s="281">
        <v>543</v>
      </c>
      <c r="F11810" s="281">
        <v>18269</v>
      </c>
      <c r="G11810" s="24">
        <v>100</v>
      </c>
      <c r="H11810" s="24">
        <v>0</v>
      </c>
      <c r="I11810" s="24">
        <v>0</v>
      </c>
      <c r="J11810" s="282">
        <v>15</v>
      </c>
      <c r="K11810" s="282">
        <v>0</v>
      </c>
    </row>
    <row r="11811" spans="1:11" x14ac:dyDescent="0.3">
      <c r="A11811" s="281" t="s">
        <v>2109</v>
      </c>
      <c r="B11811" s="281">
        <v>107</v>
      </c>
      <c r="C11811" s="24" t="str">
        <f t="shared" si="184"/>
        <v>crimson107</v>
      </c>
      <c r="D11811" s="281">
        <v>1261</v>
      </c>
      <c r="E11811" s="281">
        <v>549</v>
      </c>
      <c r="F11811" s="281">
        <v>18486</v>
      </c>
      <c r="G11811" s="24">
        <v>100</v>
      </c>
      <c r="H11811" s="24">
        <v>0</v>
      </c>
      <c r="I11811" s="24">
        <v>0</v>
      </c>
      <c r="J11811" s="282">
        <v>15</v>
      </c>
      <c r="K11811" s="282">
        <v>0</v>
      </c>
    </row>
    <row r="11812" spans="1:11" x14ac:dyDescent="0.3">
      <c r="A11812" s="281" t="s">
        <v>2109</v>
      </c>
      <c r="B11812" s="281">
        <v>108</v>
      </c>
      <c r="C11812" s="24" t="str">
        <f t="shared" si="184"/>
        <v>crimson108</v>
      </c>
      <c r="D11812" s="281">
        <v>1275</v>
      </c>
      <c r="E11812" s="281">
        <v>555</v>
      </c>
      <c r="F11812" s="281">
        <v>18705</v>
      </c>
      <c r="G11812" s="24">
        <v>100</v>
      </c>
      <c r="H11812" s="24">
        <v>0</v>
      </c>
      <c r="I11812" s="24">
        <v>0</v>
      </c>
      <c r="J11812" s="282">
        <v>15</v>
      </c>
      <c r="K11812" s="282">
        <v>0</v>
      </c>
    </row>
    <row r="11813" spans="1:11" x14ac:dyDescent="0.3">
      <c r="A11813" s="281" t="s">
        <v>2109</v>
      </c>
      <c r="B11813" s="281">
        <v>109</v>
      </c>
      <c r="C11813" s="24" t="str">
        <f t="shared" si="184"/>
        <v>crimson109</v>
      </c>
      <c r="D11813" s="281">
        <v>1289</v>
      </c>
      <c r="E11813" s="281">
        <v>561</v>
      </c>
      <c r="F11813" s="281">
        <v>18990</v>
      </c>
      <c r="G11813" s="24">
        <v>100</v>
      </c>
      <c r="H11813" s="24">
        <v>0</v>
      </c>
      <c r="I11813" s="24">
        <v>0</v>
      </c>
      <c r="J11813" s="282">
        <v>15</v>
      </c>
      <c r="K11813" s="282">
        <v>0</v>
      </c>
    </row>
    <row r="11814" spans="1:11" x14ac:dyDescent="0.3">
      <c r="A11814" s="281" t="s">
        <v>2109</v>
      </c>
      <c r="B11814" s="281">
        <v>110</v>
      </c>
      <c r="C11814" s="24" t="str">
        <f t="shared" si="184"/>
        <v>crimson110</v>
      </c>
      <c r="D11814" s="281">
        <v>1304</v>
      </c>
      <c r="E11814" s="281">
        <v>568</v>
      </c>
      <c r="F11814" s="281">
        <v>19216</v>
      </c>
      <c r="G11814" s="24">
        <v>100</v>
      </c>
      <c r="H11814" s="24">
        <v>0</v>
      </c>
      <c r="I11814" s="24">
        <v>0</v>
      </c>
      <c r="J11814" s="282">
        <v>15</v>
      </c>
      <c r="K11814" s="282">
        <v>0</v>
      </c>
    </row>
    <row r="11815" spans="1:11" x14ac:dyDescent="0.3">
      <c r="A11815" s="281" t="s">
        <v>2109</v>
      </c>
      <c r="B11815" s="281">
        <v>111</v>
      </c>
      <c r="C11815" s="24" t="str">
        <f t="shared" si="184"/>
        <v>crimson111</v>
      </c>
      <c r="D11815" s="281">
        <v>1319</v>
      </c>
      <c r="E11815" s="281">
        <v>574</v>
      </c>
      <c r="F11815" s="281">
        <v>19444</v>
      </c>
      <c r="G11815" s="24">
        <v>100</v>
      </c>
      <c r="H11815" s="24">
        <v>0</v>
      </c>
      <c r="I11815" s="24">
        <v>0</v>
      </c>
      <c r="J11815" s="282">
        <v>15</v>
      </c>
      <c r="K11815" s="282">
        <v>0</v>
      </c>
    </row>
    <row r="11816" spans="1:11" x14ac:dyDescent="0.3">
      <c r="A11816" s="281" t="s">
        <v>2109</v>
      </c>
      <c r="B11816" s="281">
        <v>112</v>
      </c>
      <c r="C11816" s="24" t="str">
        <f t="shared" si="184"/>
        <v>crimson112</v>
      </c>
      <c r="D11816" s="281">
        <v>1334</v>
      </c>
      <c r="E11816" s="281">
        <v>581</v>
      </c>
      <c r="F11816" s="281">
        <v>19674</v>
      </c>
      <c r="G11816" s="24">
        <v>100</v>
      </c>
      <c r="H11816" s="24">
        <v>0</v>
      </c>
      <c r="I11816" s="24">
        <v>0</v>
      </c>
      <c r="J11816" s="282">
        <v>15</v>
      </c>
      <c r="K11816" s="282">
        <v>0</v>
      </c>
    </row>
    <row r="11817" spans="1:11" x14ac:dyDescent="0.3">
      <c r="A11817" s="281" t="s">
        <v>2109</v>
      </c>
      <c r="B11817" s="281">
        <v>113</v>
      </c>
      <c r="C11817" s="24" t="str">
        <f t="shared" si="184"/>
        <v>crimson113</v>
      </c>
      <c r="D11817" s="281">
        <v>1349</v>
      </c>
      <c r="E11817" s="281">
        <v>587</v>
      </c>
      <c r="F11817" s="281">
        <v>19951</v>
      </c>
      <c r="G11817" s="24">
        <v>100</v>
      </c>
      <c r="H11817" s="24">
        <v>0</v>
      </c>
      <c r="I11817" s="24">
        <v>0</v>
      </c>
      <c r="J11817" s="282">
        <v>15</v>
      </c>
      <c r="K11817" s="282">
        <v>0</v>
      </c>
    </row>
    <row r="11818" spans="1:11" x14ac:dyDescent="0.3">
      <c r="A11818" s="281" t="s">
        <v>2109</v>
      </c>
      <c r="B11818" s="281">
        <v>114</v>
      </c>
      <c r="C11818" s="24" t="str">
        <f t="shared" si="184"/>
        <v>crimson114</v>
      </c>
      <c r="D11818" s="281">
        <v>1364</v>
      </c>
      <c r="E11818" s="281">
        <v>594</v>
      </c>
      <c r="F11818" s="281">
        <v>20188</v>
      </c>
      <c r="G11818" s="24">
        <v>100</v>
      </c>
      <c r="H11818" s="24">
        <v>0</v>
      </c>
      <c r="I11818" s="24">
        <v>0</v>
      </c>
      <c r="J11818" s="282">
        <v>15</v>
      </c>
      <c r="K11818" s="282">
        <v>0</v>
      </c>
    </row>
    <row r="11819" spans="1:11" x14ac:dyDescent="0.3">
      <c r="A11819" s="281" t="s">
        <v>2109</v>
      </c>
      <c r="B11819" s="281">
        <v>115</v>
      </c>
      <c r="C11819" s="24" t="str">
        <f t="shared" si="184"/>
        <v>crimson115</v>
      </c>
      <c r="D11819" s="281">
        <v>1379</v>
      </c>
      <c r="E11819" s="281">
        <v>600</v>
      </c>
      <c r="F11819" s="281">
        <v>20427</v>
      </c>
      <c r="G11819" s="24">
        <v>100</v>
      </c>
      <c r="H11819" s="24">
        <v>0</v>
      </c>
      <c r="I11819" s="24">
        <v>0</v>
      </c>
      <c r="J11819" s="282">
        <v>15</v>
      </c>
      <c r="K11819" s="282">
        <v>0</v>
      </c>
    </row>
    <row r="11820" spans="1:11" x14ac:dyDescent="0.3">
      <c r="A11820" s="281" t="s">
        <v>2109</v>
      </c>
      <c r="B11820" s="281">
        <v>116</v>
      </c>
      <c r="C11820" s="24" t="str">
        <f t="shared" si="184"/>
        <v>crimson116</v>
      </c>
      <c r="D11820" s="281">
        <v>1395</v>
      </c>
      <c r="E11820" s="281">
        <v>607</v>
      </c>
      <c r="F11820" s="281">
        <v>20668</v>
      </c>
      <c r="G11820" s="24">
        <v>100</v>
      </c>
      <c r="H11820" s="24">
        <v>0</v>
      </c>
      <c r="I11820" s="24">
        <v>0</v>
      </c>
      <c r="J11820" s="282">
        <v>15</v>
      </c>
      <c r="K11820" s="282">
        <v>0</v>
      </c>
    </row>
    <row r="11821" spans="1:11" x14ac:dyDescent="0.3">
      <c r="A11821" s="281" t="s">
        <v>2109</v>
      </c>
      <c r="B11821" s="281">
        <v>117</v>
      </c>
      <c r="C11821" s="24" t="str">
        <f t="shared" si="184"/>
        <v>crimson117</v>
      </c>
      <c r="D11821" s="281">
        <v>1410</v>
      </c>
      <c r="E11821" s="281">
        <v>614</v>
      </c>
      <c r="F11821" s="281">
        <v>20983</v>
      </c>
      <c r="G11821" s="24">
        <v>100</v>
      </c>
      <c r="H11821" s="24">
        <v>0</v>
      </c>
      <c r="I11821" s="24">
        <v>0</v>
      </c>
      <c r="J11821" s="282">
        <v>15</v>
      </c>
      <c r="K11821" s="282">
        <v>0</v>
      </c>
    </row>
    <row r="11822" spans="1:11" x14ac:dyDescent="0.3">
      <c r="A11822" s="281" t="s">
        <v>2109</v>
      </c>
      <c r="B11822" s="281">
        <v>118</v>
      </c>
      <c r="C11822" s="24" t="str">
        <f t="shared" si="184"/>
        <v>crimson118</v>
      </c>
      <c r="D11822" s="281">
        <v>1426</v>
      </c>
      <c r="E11822" s="281">
        <v>621</v>
      </c>
      <c r="F11822" s="281">
        <v>21231</v>
      </c>
      <c r="G11822" s="24">
        <v>100</v>
      </c>
      <c r="H11822" s="24">
        <v>0</v>
      </c>
      <c r="I11822" s="24">
        <v>0</v>
      </c>
      <c r="J11822" s="282">
        <v>15</v>
      </c>
      <c r="K11822" s="282">
        <v>0</v>
      </c>
    </row>
    <row r="11823" spans="1:11" x14ac:dyDescent="0.3">
      <c r="A11823" s="281" t="s">
        <v>2109</v>
      </c>
      <c r="B11823" s="281">
        <v>119</v>
      </c>
      <c r="C11823" s="24" t="str">
        <f t="shared" si="184"/>
        <v>crimson119</v>
      </c>
      <c r="D11823" s="281">
        <v>1442</v>
      </c>
      <c r="E11823" s="281">
        <v>628</v>
      </c>
      <c r="F11823" s="281">
        <v>21482</v>
      </c>
      <c r="G11823" s="24">
        <v>100</v>
      </c>
      <c r="H11823" s="24">
        <v>0</v>
      </c>
      <c r="I11823" s="24">
        <v>0</v>
      </c>
      <c r="J11823" s="282">
        <v>15</v>
      </c>
      <c r="K11823" s="282">
        <v>0</v>
      </c>
    </row>
    <row r="11824" spans="1:11" x14ac:dyDescent="0.3">
      <c r="A11824" s="281" t="s">
        <v>2109</v>
      </c>
      <c r="B11824" s="281">
        <v>120</v>
      </c>
      <c r="C11824" s="24" t="str">
        <f t="shared" si="184"/>
        <v>crimson120</v>
      </c>
      <c r="D11824" s="281">
        <v>1458</v>
      </c>
      <c r="E11824" s="281">
        <v>635</v>
      </c>
      <c r="F11824" s="281">
        <v>21735</v>
      </c>
      <c r="G11824" s="24">
        <v>100</v>
      </c>
      <c r="H11824" s="24">
        <v>0</v>
      </c>
      <c r="I11824" s="24">
        <v>0</v>
      </c>
      <c r="J11824" s="282">
        <v>15</v>
      </c>
      <c r="K11824" s="282">
        <v>0</v>
      </c>
    </row>
    <row r="11825" spans="1:11" x14ac:dyDescent="0.3">
      <c r="A11825" s="281" t="s">
        <v>2109</v>
      </c>
      <c r="B11825" s="281">
        <v>121</v>
      </c>
      <c r="C11825" s="24" t="str">
        <f t="shared" si="184"/>
        <v>crimson121</v>
      </c>
      <c r="D11825" s="281">
        <v>1591</v>
      </c>
      <c r="E11825" s="281">
        <v>693</v>
      </c>
      <c r="F11825" s="281">
        <v>24014</v>
      </c>
      <c r="G11825" s="24">
        <v>100</v>
      </c>
      <c r="H11825" s="24">
        <v>0</v>
      </c>
      <c r="I11825" s="24">
        <v>0</v>
      </c>
      <c r="J11825" s="282">
        <v>15</v>
      </c>
      <c r="K11825" s="282">
        <v>0</v>
      </c>
    </row>
    <row r="11826" spans="1:11" x14ac:dyDescent="0.3">
      <c r="A11826" s="281" t="s">
        <v>2109</v>
      </c>
      <c r="B11826" s="281">
        <v>122</v>
      </c>
      <c r="C11826" s="24" t="str">
        <f t="shared" si="184"/>
        <v>crimson122</v>
      </c>
      <c r="D11826" s="281">
        <v>1609</v>
      </c>
      <c r="E11826" s="281">
        <v>701</v>
      </c>
      <c r="F11826" s="281">
        <v>24298</v>
      </c>
      <c r="G11826" s="24">
        <v>100</v>
      </c>
      <c r="H11826" s="24">
        <v>0</v>
      </c>
      <c r="I11826" s="24">
        <v>0</v>
      </c>
      <c r="J11826" s="282">
        <v>15</v>
      </c>
      <c r="K11826" s="282">
        <v>0</v>
      </c>
    </row>
    <row r="11827" spans="1:11" x14ac:dyDescent="0.3">
      <c r="A11827" s="281" t="s">
        <v>2109</v>
      </c>
      <c r="B11827" s="281">
        <v>123</v>
      </c>
      <c r="C11827" s="24" t="str">
        <f t="shared" si="184"/>
        <v>crimson123</v>
      </c>
      <c r="D11827" s="281">
        <v>1627</v>
      </c>
      <c r="E11827" s="281">
        <v>709</v>
      </c>
      <c r="F11827" s="281">
        <v>24585</v>
      </c>
      <c r="G11827" s="24">
        <v>100</v>
      </c>
      <c r="H11827" s="24">
        <v>0</v>
      </c>
      <c r="I11827" s="24">
        <v>0</v>
      </c>
      <c r="J11827" s="282">
        <v>15</v>
      </c>
      <c r="K11827" s="282">
        <v>0</v>
      </c>
    </row>
    <row r="11828" spans="1:11" x14ac:dyDescent="0.3">
      <c r="A11828" s="281" t="s">
        <v>2109</v>
      </c>
      <c r="B11828" s="281">
        <v>124</v>
      </c>
      <c r="C11828" s="24" t="str">
        <f t="shared" si="184"/>
        <v>crimson124</v>
      </c>
      <c r="D11828" s="281">
        <v>1646</v>
      </c>
      <c r="E11828" s="281">
        <v>716</v>
      </c>
      <c r="F11828" s="281">
        <v>24903</v>
      </c>
      <c r="G11828" s="24">
        <v>100</v>
      </c>
      <c r="H11828" s="24">
        <v>0</v>
      </c>
      <c r="I11828" s="24">
        <v>0</v>
      </c>
      <c r="J11828" s="282">
        <v>15</v>
      </c>
      <c r="K11828" s="282">
        <v>0</v>
      </c>
    </row>
    <row r="11829" spans="1:11" x14ac:dyDescent="0.3">
      <c r="A11829" s="281" t="s">
        <v>2109</v>
      </c>
      <c r="B11829" s="281">
        <v>125</v>
      </c>
      <c r="C11829" s="24" t="str">
        <f t="shared" si="184"/>
        <v>crimson125</v>
      </c>
      <c r="D11829" s="281">
        <v>1664</v>
      </c>
      <c r="E11829" s="281">
        <v>724</v>
      </c>
      <c r="F11829" s="281">
        <v>25299</v>
      </c>
      <c r="G11829" s="24">
        <v>100</v>
      </c>
      <c r="H11829" s="24">
        <v>0</v>
      </c>
      <c r="I11829" s="24">
        <v>0</v>
      </c>
      <c r="J11829" s="282">
        <v>15</v>
      </c>
      <c r="K11829" s="282">
        <v>0</v>
      </c>
    </row>
    <row r="11830" spans="1:11" x14ac:dyDescent="0.3">
      <c r="A11830" s="281" t="s">
        <v>2109</v>
      </c>
      <c r="B11830" s="281">
        <v>126</v>
      </c>
      <c r="C11830" s="24" t="str">
        <f t="shared" si="184"/>
        <v>crimson126</v>
      </c>
      <c r="D11830" s="281">
        <v>1682</v>
      </c>
      <c r="E11830" s="281">
        <v>733</v>
      </c>
      <c r="F11830" s="281">
        <v>25598</v>
      </c>
      <c r="G11830" s="24">
        <v>100</v>
      </c>
      <c r="H11830" s="24">
        <v>0</v>
      </c>
      <c r="I11830" s="24">
        <v>0</v>
      </c>
      <c r="J11830" s="282">
        <v>15</v>
      </c>
      <c r="K11830" s="282">
        <v>0</v>
      </c>
    </row>
    <row r="11831" spans="1:11" x14ac:dyDescent="0.3">
      <c r="A11831" s="281" t="s">
        <v>2109</v>
      </c>
      <c r="B11831" s="281">
        <v>127</v>
      </c>
      <c r="C11831" s="24" t="str">
        <f t="shared" si="184"/>
        <v>crimson127</v>
      </c>
      <c r="D11831" s="281">
        <v>1701</v>
      </c>
      <c r="E11831" s="281">
        <v>741</v>
      </c>
      <c r="F11831" s="281">
        <v>25919</v>
      </c>
      <c r="G11831" s="24">
        <v>100</v>
      </c>
      <c r="H11831" s="24">
        <v>0</v>
      </c>
      <c r="I11831" s="24">
        <v>0</v>
      </c>
      <c r="J11831" s="282">
        <v>15</v>
      </c>
      <c r="K11831" s="282">
        <v>0</v>
      </c>
    </row>
    <row r="11832" spans="1:11" x14ac:dyDescent="0.3">
      <c r="A11832" s="281" t="s">
        <v>2109</v>
      </c>
      <c r="B11832" s="281">
        <v>128</v>
      </c>
      <c r="C11832" s="24" t="str">
        <f t="shared" si="184"/>
        <v>crimson128</v>
      </c>
      <c r="D11832" s="281">
        <v>1720</v>
      </c>
      <c r="E11832" s="281">
        <v>749</v>
      </c>
      <c r="F11832" s="281">
        <v>26253</v>
      </c>
      <c r="G11832" s="24">
        <v>100</v>
      </c>
      <c r="H11832" s="24">
        <v>0</v>
      </c>
      <c r="I11832" s="24">
        <v>0</v>
      </c>
      <c r="J11832" s="282">
        <v>15</v>
      </c>
      <c r="K11832" s="282">
        <v>0</v>
      </c>
    </row>
    <row r="11833" spans="1:11" x14ac:dyDescent="0.3">
      <c r="A11833" s="281" t="s">
        <v>2109</v>
      </c>
      <c r="B11833" s="281">
        <v>129</v>
      </c>
      <c r="C11833" s="24" t="str">
        <f t="shared" si="184"/>
        <v>crimson129</v>
      </c>
      <c r="D11833" s="281">
        <v>1739</v>
      </c>
      <c r="E11833" s="281">
        <v>757</v>
      </c>
      <c r="F11833" s="281">
        <v>26562</v>
      </c>
      <c r="G11833" s="24">
        <v>100</v>
      </c>
      <c r="H11833" s="24">
        <v>0</v>
      </c>
      <c r="I11833" s="24">
        <v>0</v>
      </c>
      <c r="J11833" s="282">
        <v>15</v>
      </c>
      <c r="K11833" s="282">
        <v>0</v>
      </c>
    </row>
    <row r="11834" spans="1:11" x14ac:dyDescent="0.3">
      <c r="A11834" s="281" t="s">
        <v>2109</v>
      </c>
      <c r="B11834" s="281">
        <v>130</v>
      </c>
      <c r="C11834" s="24" t="str">
        <f t="shared" si="184"/>
        <v>crimson130</v>
      </c>
      <c r="D11834" s="281">
        <v>1759</v>
      </c>
      <c r="E11834" s="281">
        <v>766</v>
      </c>
      <c r="F11834" s="281">
        <v>26905</v>
      </c>
      <c r="G11834" s="24">
        <v>100</v>
      </c>
      <c r="H11834" s="24">
        <v>0</v>
      </c>
      <c r="I11834" s="24">
        <v>0</v>
      </c>
      <c r="J11834" s="282">
        <v>15</v>
      </c>
      <c r="K11834" s="282">
        <v>0</v>
      </c>
    </row>
    <row r="11835" spans="1:11" x14ac:dyDescent="0.3">
      <c r="A11835" s="281" t="s">
        <v>2109</v>
      </c>
      <c r="B11835" s="281">
        <v>131</v>
      </c>
      <c r="C11835" s="24" t="str">
        <f t="shared" si="184"/>
        <v>crimson131</v>
      </c>
      <c r="D11835" s="281">
        <v>1778</v>
      </c>
      <c r="E11835" s="281">
        <v>774</v>
      </c>
      <c r="F11835" s="281">
        <v>27242</v>
      </c>
      <c r="G11835" s="24">
        <v>100</v>
      </c>
      <c r="H11835" s="24">
        <v>0</v>
      </c>
      <c r="I11835" s="24">
        <v>0</v>
      </c>
      <c r="J11835" s="282">
        <v>15</v>
      </c>
      <c r="K11835" s="282">
        <v>0</v>
      </c>
    </row>
    <row r="11836" spans="1:11" x14ac:dyDescent="0.3">
      <c r="A11836" s="281" t="s">
        <v>2109</v>
      </c>
      <c r="B11836" s="281">
        <v>132</v>
      </c>
      <c r="C11836" s="24" t="str">
        <f t="shared" si="184"/>
        <v>crimson132</v>
      </c>
      <c r="D11836" s="281">
        <v>1798</v>
      </c>
      <c r="E11836" s="281">
        <v>783</v>
      </c>
      <c r="F11836" s="281">
        <v>27562</v>
      </c>
      <c r="G11836" s="24">
        <v>100</v>
      </c>
      <c r="H11836" s="24">
        <v>0</v>
      </c>
      <c r="I11836" s="24">
        <v>0</v>
      </c>
      <c r="J11836" s="282">
        <v>15</v>
      </c>
      <c r="K11836" s="282">
        <v>0</v>
      </c>
    </row>
    <row r="11837" spans="1:11" x14ac:dyDescent="0.3">
      <c r="A11837" s="281" t="s">
        <v>2109</v>
      </c>
      <c r="B11837" s="281">
        <v>133</v>
      </c>
      <c r="C11837" s="24" t="str">
        <f t="shared" si="184"/>
        <v>crimson133</v>
      </c>
      <c r="D11837" s="281">
        <v>1818</v>
      </c>
      <c r="E11837" s="281">
        <v>792</v>
      </c>
      <c r="F11837" s="281">
        <v>27907</v>
      </c>
      <c r="G11837" s="24">
        <v>100</v>
      </c>
      <c r="H11837" s="24">
        <v>0</v>
      </c>
      <c r="I11837" s="24">
        <v>0</v>
      </c>
      <c r="J11837" s="282">
        <v>15</v>
      </c>
      <c r="K11837" s="282">
        <v>0</v>
      </c>
    </row>
    <row r="11838" spans="1:11" x14ac:dyDescent="0.3">
      <c r="A11838" s="281" t="s">
        <v>2109</v>
      </c>
      <c r="B11838" s="281">
        <v>134</v>
      </c>
      <c r="C11838" s="24" t="str">
        <f t="shared" si="184"/>
        <v>crimson134</v>
      </c>
      <c r="D11838" s="281">
        <v>1838</v>
      </c>
      <c r="E11838" s="281">
        <v>800</v>
      </c>
      <c r="F11838" s="281">
        <v>28266</v>
      </c>
      <c r="G11838" s="24">
        <v>100</v>
      </c>
      <c r="H11838" s="24">
        <v>0</v>
      </c>
      <c r="I11838" s="24">
        <v>0</v>
      </c>
      <c r="J11838" s="282">
        <v>15</v>
      </c>
      <c r="K11838" s="282">
        <v>0</v>
      </c>
    </row>
    <row r="11839" spans="1:11" x14ac:dyDescent="0.3">
      <c r="A11839" s="281" t="s">
        <v>2109</v>
      </c>
      <c r="B11839" s="281">
        <v>135</v>
      </c>
      <c r="C11839" s="24" t="str">
        <f t="shared" si="184"/>
        <v>crimson135</v>
      </c>
      <c r="D11839" s="281">
        <v>1858</v>
      </c>
      <c r="E11839" s="281">
        <v>809</v>
      </c>
      <c r="F11839" s="281">
        <v>28599</v>
      </c>
      <c r="G11839" s="24">
        <v>100</v>
      </c>
      <c r="H11839" s="24">
        <v>0</v>
      </c>
      <c r="I11839" s="24">
        <v>0</v>
      </c>
      <c r="J11839" s="282">
        <v>15</v>
      </c>
      <c r="K11839" s="282">
        <v>0</v>
      </c>
    </row>
    <row r="11840" spans="1:11" x14ac:dyDescent="0.3">
      <c r="A11840" s="281" t="s">
        <v>2109</v>
      </c>
      <c r="B11840" s="281">
        <v>136</v>
      </c>
      <c r="C11840" s="24" t="str">
        <f t="shared" si="184"/>
        <v>crimson136</v>
      </c>
      <c r="D11840" s="281">
        <v>1879</v>
      </c>
      <c r="E11840" s="281">
        <v>818</v>
      </c>
      <c r="F11840" s="281">
        <v>28967</v>
      </c>
      <c r="G11840" s="24">
        <v>100</v>
      </c>
      <c r="H11840" s="24">
        <v>0</v>
      </c>
      <c r="I11840" s="24">
        <v>0</v>
      </c>
      <c r="J11840" s="282">
        <v>15</v>
      </c>
      <c r="K11840" s="282">
        <v>0</v>
      </c>
    </row>
    <row r="11841" spans="1:11" x14ac:dyDescent="0.3">
      <c r="A11841" s="281" t="s">
        <v>2109</v>
      </c>
      <c r="B11841" s="281">
        <v>137</v>
      </c>
      <c r="C11841" s="24" t="str">
        <f t="shared" si="184"/>
        <v>crimson137</v>
      </c>
      <c r="D11841" s="281">
        <v>1900</v>
      </c>
      <c r="E11841" s="281">
        <v>827</v>
      </c>
      <c r="F11841" s="281">
        <v>29328</v>
      </c>
      <c r="G11841" s="24">
        <v>100</v>
      </c>
      <c r="H11841" s="24">
        <v>0</v>
      </c>
      <c r="I11841" s="24">
        <v>0</v>
      </c>
      <c r="J11841" s="282">
        <v>15</v>
      </c>
      <c r="K11841" s="282">
        <v>0</v>
      </c>
    </row>
    <row r="11842" spans="1:11" x14ac:dyDescent="0.3">
      <c r="A11842" s="281" t="s">
        <v>2109</v>
      </c>
      <c r="B11842" s="281">
        <v>138</v>
      </c>
      <c r="C11842" s="24" t="str">
        <f t="shared" si="184"/>
        <v>crimson138</v>
      </c>
      <c r="D11842" s="281">
        <v>1921</v>
      </c>
      <c r="E11842" s="281">
        <v>836</v>
      </c>
      <c r="F11842" s="281">
        <v>29673</v>
      </c>
      <c r="G11842" s="24">
        <v>100</v>
      </c>
      <c r="H11842" s="24">
        <v>0</v>
      </c>
      <c r="I11842" s="24">
        <v>0</v>
      </c>
      <c r="J11842" s="282">
        <v>15</v>
      </c>
      <c r="K11842" s="282">
        <v>0</v>
      </c>
    </row>
    <row r="11843" spans="1:11" x14ac:dyDescent="0.3">
      <c r="A11843" s="281" t="s">
        <v>2109</v>
      </c>
      <c r="B11843" s="281">
        <v>139</v>
      </c>
      <c r="C11843" s="24" t="str">
        <f t="shared" si="184"/>
        <v>crimson139</v>
      </c>
      <c r="D11843" s="281">
        <v>1942</v>
      </c>
      <c r="E11843" s="281">
        <v>846</v>
      </c>
      <c r="F11843" s="281">
        <v>30043</v>
      </c>
      <c r="G11843" s="24">
        <v>100</v>
      </c>
      <c r="H11843" s="24">
        <v>0</v>
      </c>
      <c r="I11843" s="24">
        <v>0</v>
      </c>
      <c r="J11843" s="282">
        <v>15</v>
      </c>
      <c r="K11843" s="282">
        <v>0</v>
      </c>
    </row>
    <row r="11844" spans="1:11" x14ac:dyDescent="0.3">
      <c r="A11844" s="281" t="s">
        <v>2109</v>
      </c>
      <c r="B11844" s="281">
        <v>140</v>
      </c>
      <c r="C11844" s="24" t="str">
        <f t="shared" si="184"/>
        <v>crimson140</v>
      </c>
      <c r="D11844" s="281">
        <v>1963</v>
      </c>
      <c r="E11844" s="281">
        <v>855</v>
      </c>
      <c r="F11844" s="281">
        <v>30429</v>
      </c>
      <c r="G11844" s="24">
        <v>100</v>
      </c>
      <c r="H11844" s="24">
        <v>0</v>
      </c>
      <c r="I11844" s="24">
        <v>0</v>
      </c>
      <c r="J11844" s="282">
        <v>15</v>
      </c>
      <c r="K11844" s="282">
        <v>0</v>
      </c>
    </row>
    <row r="11845" spans="1:11" x14ac:dyDescent="0.3">
      <c r="A11845" s="281" t="s">
        <v>2109</v>
      </c>
      <c r="B11845" s="281">
        <v>141</v>
      </c>
      <c r="C11845" s="24" t="str">
        <f t="shared" si="184"/>
        <v>crimson141</v>
      </c>
      <c r="D11845" s="281">
        <v>2142</v>
      </c>
      <c r="E11845" s="281">
        <v>933</v>
      </c>
      <c r="F11845" s="281">
        <v>33529</v>
      </c>
      <c r="G11845" s="24">
        <v>100</v>
      </c>
      <c r="H11845" s="24">
        <v>0</v>
      </c>
      <c r="I11845" s="24">
        <v>0</v>
      </c>
      <c r="J11845" s="282">
        <v>15</v>
      </c>
      <c r="K11845" s="282">
        <v>0</v>
      </c>
    </row>
    <row r="11846" spans="1:11" x14ac:dyDescent="0.3">
      <c r="A11846" s="281" t="s">
        <v>2109</v>
      </c>
      <c r="B11846" s="281">
        <v>142</v>
      </c>
      <c r="C11846" s="24" t="str">
        <f t="shared" ref="C11846:C11909" si="185">A11846&amp;B11846</f>
        <v>crimson142</v>
      </c>
      <c r="D11846" s="281">
        <v>2166</v>
      </c>
      <c r="E11846" s="281">
        <v>943</v>
      </c>
      <c r="F11846" s="281">
        <v>33959</v>
      </c>
      <c r="G11846" s="24">
        <v>100</v>
      </c>
      <c r="H11846" s="24">
        <v>0</v>
      </c>
      <c r="I11846" s="24">
        <v>0</v>
      </c>
      <c r="J11846" s="282">
        <v>15</v>
      </c>
      <c r="K11846" s="282">
        <v>0</v>
      </c>
    </row>
    <row r="11847" spans="1:11" x14ac:dyDescent="0.3">
      <c r="A11847" s="281" t="s">
        <v>2109</v>
      </c>
      <c r="B11847" s="281">
        <v>143</v>
      </c>
      <c r="C11847" s="24" t="str">
        <f t="shared" si="185"/>
        <v>crimson143</v>
      </c>
      <c r="D11847" s="281">
        <v>2190</v>
      </c>
      <c r="E11847" s="281">
        <v>953</v>
      </c>
      <c r="F11847" s="281">
        <v>34445</v>
      </c>
      <c r="G11847" s="24">
        <v>100</v>
      </c>
      <c r="H11847" s="24">
        <v>0</v>
      </c>
      <c r="I11847" s="24">
        <v>0</v>
      </c>
      <c r="J11847" s="282">
        <v>15</v>
      </c>
      <c r="K11847" s="282">
        <v>0</v>
      </c>
    </row>
    <row r="11848" spans="1:11" x14ac:dyDescent="0.3">
      <c r="A11848" s="281" t="s">
        <v>2109</v>
      </c>
      <c r="B11848" s="281">
        <v>144</v>
      </c>
      <c r="C11848" s="24" t="str">
        <f t="shared" si="185"/>
        <v>crimson144</v>
      </c>
      <c r="D11848" s="281">
        <v>2214</v>
      </c>
      <c r="E11848" s="281">
        <v>964</v>
      </c>
      <c r="F11848" s="281">
        <v>34848</v>
      </c>
      <c r="G11848" s="24">
        <v>100</v>
      </c>
      <c r="H11848" s="24">
        <v>0</v>
      </c>
      <c r="I11848" s="24">
        <v>0</v>
      </c>
      <c r="J11848" s="282">
        <v>15</v>
      </c>
      <c r="K11848" s="282">
        <v>0</v>
      </c>
    </row>
    <row r="11849" spans="1:11" x14ac:dyDescent="0.3">
      <c r="A11849" s="281" t="s">
        <v>2109</v>
      </c>
      <c r="B11849" s="281">
        <v>145</v>
      </c>
      <c r="C11849" s="24" t="str">
        <f t="shared" si="185"/>
        <v>crimson145</v>
      </c>
      <c r="D11849" s="281">
        <v>2238</v>
      </c>
      <c r="E11849" s="281">
        <v>975</v>
      </c>
      <c r="F11849" s="281">
        <v>35320</v>
      </c>
      <c r="G11849" s="24">
        <v>100</v>
      </c>
      <c r="H11849" s="24">
        <v>0</v>
      </c>
      <c r="I11849" s="24">
        <v>0</v>
      </c>
      <c r="J11849" s="282">
        <v>15</v>
      </c>
      <c r="K11849" s="282">
        <v>0</v>
      </c>
    </row>
    <row r="11850" spans="1:11" x14ac:dyDescent="0.3">
      <c r="A11850" s="281" t="s">
        <v>2109</v>
      </c>
      <c r="B11850" s="281">
        <v>146</v>
      </c>
      <c r="C11850" s="24" t="str">
        <f t="shared" si="185"/>
        <v>crimson146</v>
      </c>
      <c r="D11850" s="281">
        <v>2263</v>
      </c>
      <c r="E11850" s="281">
        <v>985</v>
      </c>
      <c r="F11850" s="281">
        <v>35773</v>
      </c>
      <c r="G11850" s="24">
        <v>100</v>
      </c>
      <c r="H11850" s="24">
        <v>0</v>
      </c>
      <c r="I11850" s="24">
        <v>0</v>
      </c>
      <c r="J11850" s="282">
        <v>15</v>
      </c>
      <c r="K11850" s="282">
        <v>0</v>
      </c>
    </row>
    <row r="11851" spans="1:11" x14ac:dyDescent="0.3">
      <c r="A11851" s="281" t="s">
        <v>2109</v>
      </c>
      <c r="B11851" s="281">
        <v>147</v>
      </c>
      <c r="C11851" s="24" t="str">
        <f t="shared" si="185"/>
        <v>crimson147</v>
      </c>
      <c r="D11851" s="281">
        <v>2287</v>
      </c>
      <c r="E11851" s="281">
        <v>996</v>
      </c>
      <c r="F11851" s="281">
        <v>36235</v>
      </c>
      <c r="G11851" s="24">
        <v>100</v>
      </c>
      <c r="H11851" s="24">
        <v>0</v>
      </c>
      <c r="I11851" s="24">
        <v>0</v>
      </c>
      <c r="J11851" s="282">
        <v>15</v>
      </c>
      <c r="K11851" s="282">
        <v>0</v>
      </c>
    </row>
    <row r="11852" spans="1:11" x14ac:dyDescent="0.3">
      <c r="A11852" s="281" t="s">
        <v>2109</v>
      </c>
      <c r="B11852" s="281">
        <v>148</v>
      </c>
      <c r="C11852" s="24" t="str">
        <f t="shared" si="185"/>
        <v>crimson148</v>
      </c>
      <c r="D11852" s="281">
        <v>2313</v>
      </c>
      <c r="E11852" s="281">
        <v>1007</v>
      </c>
      <c r="F11852" s="281">
        <v>36659</v>
      </c>
      <c r="G11852" s="24">
        <v>100</v>
      </c>
      <c r="H11852" s="24">
        <v>0</v>
      </c>
      <c r="I11852" s="24">
        <v>0</v>
      </c>
      <c r="J11852" s="282">
        <v>15</v>
      </c>
      <c r="K11852" s="282">
        <v>0</v>
      </c>
    </row>
    <row r="11853" spans="1:11" x14ac:dyDescent="0.3">
      <c r="A11853" s="281" t="s">
        <v>2109</v>
      </c>
      <c r="B11853" s="281">
        <v>149</v>
      </c>
      <c r="C11853" s="24" t="str">
        <f t="shared" si="185"/>
        <v>crimson149</v>
      </c>
      <c r="D11853" s="281">
        <v>2338</v>
      </c>
      <c r="E11853" s="281">
        <v>1018</v>
      </c>
      <c r="F11853" s="281">
        <v>37155</v>
      </c>
      <c r="G11853" s="24">
        <v>100</v>
      </c>
      <c r="H11853" s="24">
        <v>0</v>
      </c>
      <c r="I11853" s="24">
        <v>0</v>
      </c>
      <c r="J11853" s="282">
        <v>15</v>
      </c>
      <c r="K11853" s="282">
        <v>0</v>
      </c>
    </row>
    <row r="11854" spans="1:11" x14ac:dyDescent="0.3">
      <c r="A11854" s="281" t="s">
        <v>2109</v>
      </c>
      <c r="B11854" s="281">
        <v>150</v>
      </c>
      <c r="C11854" s="24" t="str">
        <f t="shared" si="185"/>
        <v>crimson150</v>
      </c>
      <c r="D11854" s="281">
        <v>2363</v>
      </c>
      <c r="E11854" s="281">
        <v>1029</v>
      </c>
      <c r="F11854" s="281">
        <v>37589</v>
      </c>
      <c r="G11854" s="24">
        <v>100</v>
      </c>
      <c r="H11854" s="24">
        <v>0</v>
      </c>
      <c r="I11854" s="24">
        <v>0</v>
      </c>
      <c r="J11854" s="282">
        <v>15</v>
      </c>
      <c r="K11854" s="282">
        <v>0</v>
      </c>
    </row>
    <row r="11855" spans="1:11" x14ac:dyDescent="0.3">
      <c r="A11855" s="281" t="s">
        <v>2109</v>
      </c>
      <c r="B11855" s="281">
        <v>151</v>
      </c>
      <c r="C11855" s="24" t="str">
        <f t="shared" si="185"/>
        <v>crimson151</v>
      </c>
      <c r="D11855" s="281">
        <v>2389</v>
      </c>
      <c r="E11855" s="281">
        <v>1040</v>
      </c>
      <c r="F11855" s="281">
        <v>38074</v>
      </c>
      <c r="G11855" s="24">
        <v>100</v>
      </c>
      <c r="H11855" s="24">
        <v>0</v>
      </c>
      <c r="I11855" s="24">
        <v>0</v>
      </c>
      <c r="J11855" s="282">
        <v>15</v>
      </c>
      <c r="K11855" s="282">
        <v>0</v>
      </c>
    </row>
    <row r="11856" spans="1:11" x14ac:dyDescent="0.3">
      <c r="A11856" s="281" t="s">
        <v>2109</v>
      </c>
      <c r="B11856" s="281">
        <v>152</v>
      </c>
      <c r="C11856" s="24" t="str">
        <f t="shared" si="185"/>
        <v>crimson152</v>
      </c>
      <c r="D11856" s="281">
        <v>2415</v>
      </c>
      <c r="E11856" s="281">
        <v>1052</v>
      </c>
      <c r="F11856" s="281">
        <v>38518</v>
      </c>
      <c r="G11856" s="24">
        <v>100</v>
      </c>
      <c r="H11856" s="24">
        <v>0</v>
      </c>
      <c r="I11856" s="24">
        <v>0</v>
      </c>
      <c r="J11856" s="282">
        <v>15</v>
      </c>
      <c r="K11856" s="282">
        <v>0</v>
      </c>
    </row>
    <row r="11857" spans="1:11" x14ac:dyDescent="0.3">
      <c r="A11857" s="281" t="s">
        <v>2109</v>
      </c>
      <c r="B11857" s="281">
        <v>153</v>
      </c>
      <c r="C11857" s="24" t="str">
        <f t="shared" si="185"/>
        <v>crimson153</v>
      </c>
      <c r="D11857" s="281">
        <v>2442</v>
      </c>
      <c r="E11857" s="281">
        <v>1063</v>
      </c>
      <c r="F11857" s="281">
        <v>39038</v>
      </c>
      <c r="G11857" s="24">
        <v>100</v>
      </c>
      <c r="H11857" s="24">
        <v>0</v>
      </c>
      <c r="I11857" s="24">
        <v>0</v>
      </c>
      <c r="J11857" s="282">
        <v>15</v>
      </c>
      <c r="K11857" s="282">
        <v>0</v>
      </c>
    </row>
    <row r="11858" spans="1:11" x14ac:dyDescent="0.3">
      <c r="A11858" s="281" t="s">
        <v>2109</v>
      </c>
      <c r="B11858" s="281">
        <v>154</v>
      </c>
      <c r="C11858" s="24" t="str">
        <f t="shared" si="185"/>
        <v>crimson154</v>
      </c>
      <c r="D11858" s="281">
        <v>2468</v>
      </c>
      <c r="E11858" s="281">
        <v>1075</v>
      </c>
      <c r="F11858" s="281">
        <v>39493</v>
      </c>
      <c r="G11858" s="24">
        <v>100</v>
      </c>
      <c r="H11858" s="24">
        <v>0</v>
      </c>
      <c r="I11858" s="24">
        <v>0</v>
      </c>
      <c r="J11858" s="282">
        <v>15</v>
      </c>
      <c r="K11858" s="282">
        <v>0</v>
      </c>
    </row>
    <row r="11859" spans="1:11" x14ac:dyDescent="0.3">
      <c r="A11859" s="281" t="s">
        <v>2109</v>
      </c>
      <c r="B11859" s="281">
        <v>155</v>
      </c>
      <c r="C11859" s="24" t="str">
        <f t="shared" si="185"/>
        <v>crimson155</v>
      </c>
      <c r="D11859" s="281">
        <v>2495</v>
      </c>
      <c r="E11859" s="281">
        <v>1087</v>
      </c>
      <c r="F11859" s="281">
        <v>40002</v>
      </c>
      <c r="G11859" s="24">
        <v>100</v>
      </c>
      <c r="H11859" s="24">
        <v>0</v>
      </c>
      <c r="I11859" s="24">
        <v>0</v>
      </c>
      <c r="J11859" s="282">
        <v>15</v>
      </c>
      <c r="K11859" s="282">
        <v>0</v>
      </c>
    </row>
    <row r="11860" spans="1:11" x14ac:dyDescent="0.3">
      <c r="A11860" s="281" t="s">
        <v>2109</v>
      </c>
      <c r="B11860" s="281">
        <v>156</v>
      </c>
      <c r="C11860" s="24" t="str">
        <f t="shared" si="185"/>
        <v>crimson156</v>
      </c>
      <c r="D11860" s="281">
        <v>2523</v>
      </c>
      <c r="E11860" s="281">
        <v>1099</v>
      </c>
      <c r="F11860" s="281">
        <v>40468</v>
      </c>
      <c r="G11860" s="24">
        <v>100</v>
      </c>
      <c r="H11860" s="24">
        <v>0</v>
      </c>
      <c r="I11860" s="24">
        <v>0</v>
      </c>
      <c r="J11860" s="282">
        <v>15</v>
      </c>
      <c r="K11860" s="282">
        <v>0</v>
      </c>
    </row>
    <row r="11861" spans="1:11" x14ac:dyDescent="0.3">
      <c r="A11861" s="281" t="s">
        <v>2109</v>
      </c>
      <c r="B11861" s="281">
        <v>157</v>
      </c>
      <c r="C11861" s="24" t="str">
        <f t="shared" si="185"/>
        <v>crimson157</v>
      </c>
      <c r="D11861" s="281">
        <v>2550</v>
      </c>
      <c r="E11861" s="281">
        <v>1110</v>
      </c>
      <c r="F11861" s="281">
        <v>41013</v>
      </c>
      <c r="G11861" s="24">
        <v>100</v>
      </c>
      <c r="H11861" s="24">
        <v>0</v>
      </c>
      <c r="I11861" s="24">
        <v>0</v>
      </c>
      <c r="J11861" s="282">
        <v>15</v>
      </c>
      <c r="K11861" s="282">
        <v>0</v>
      </c>
    </row>
    <row r="11862" spans="1:11" x14ac:dyDescent="0.3">
      <c r="A11862" s="281" t="s">
        <v>2109</v>
      </c>
      <c r="B11862" s="281">
        <v>158</v>
      </c>
      <c r="C11862" s="24" t="str">
        <f t="shared" si="185"/>
        <v>crimson158</v>
      </c>
      <c r="D11862" s="281">
        <v>2578</v>
      </c>
      <c r="E11862" s="281">
        <v>1123</v>
      </c>
      <c r="F11862" s="281">
        <v>41491</v>
      </c>
      <c r="G11862" s="24">
        <v>100</v>
      </c>
      <c r="H11862" s="24">
        <v>0</v>
      </c>
      <c r="I11862" s="24">
        <v>0</v>
      </c>
      <c r="J11862" s="282">
        <v>15</v>
      </c>
      <c r="K11862" s="282">
        <v>0</v>
      </c>
    </row>
    <row r="11863" spans="1:11" x14ac:dyDescent="0.3">
      <c r="A11863" s="281" t="s">
        <v>2109</v>
      </c>
      <c r="B11863" s="281">
        <v>159</v>
      </c>
      <c r="C11863" s="24" t="str">
        <f t="shared" si="185"/>
        <v>crimson159</v>
      </c>
      <c r="D11863" s="281">
        <v>2606</v>
      </c>
      <c r="E11863" s="281">
        <v>1135</v>
      </c>
      <c r="F11863" s="281">
        <v>42049</v>
      </c>
      <c r="G11863" s="24">
        <v>100</v>
      </c>
      <c r="H11863" s="24">
        <v>0</v>
      </c>
      <c r="I11863" s="24">
        <v>0</v>
      </c>
      <c r="J11863" s="282">
        <v>15</v>
      </c>
      <c r="K11863" s="282">
        <v>0</v>
      </c>
    </row>
    <row r="11864" spans="1:11" x14ac:dyDescent="0.3">
      <c r="A11864" s="281" t="s">
        <v>2109</v>
      </c>
      <c r="B11864" s="281">
        <v>160</v>
      </c>
      <c r="C11864" s="24" t="str">
        <f t="shared" si="185"/>
        <v>crimson160</v>
      </c>
      <c r="D11864" s="281">
        <v>2634</v>
      </c>
      <c r="E11864" s="281">
        <v>1147</v>
      </c>
      <c r="F11864" s="281">
        <v>42539</v>
      </c>
      <c r="G11864" s="24">
        <v>100</v>
      </c>
      <c r="H11864" s="24">
        <v>0</v>
      </c>
      <c r="I11864" s="24">
        <v>0</v>
      </c>
      <c r="J11864" s="282">
        <v>15</v>
      </c>
      <c r="K11864" s="282">
        <v>0</v>
      </c>
    </row>
    <row r="11865" spans="1:11" x14ac:dyDescent="0.3">
      <c r="A11865" s="281" t="s">
        <v>2109</v>
      </c>
      <c r="B11865" s="281">
        <v>161</v>
      </c>
      <c r="C11865" s="24" t="str">
        <f t="shared" si="185"/>
        <v>crimson161</v>
      </c>
      <c r="D11865" s="281">
        <v>2874</v>
      </c>
      <c r="E11865" s="281">
        <v>1251</v>
      </c>
      <c r="F11865" s="281">
        <v>47016</v>
      </c>
      <c r="G11865" s="24">
        <v>100</v>
      </c>
      <c r="H11865" s="24">
        <v>0</v>
      </c>
      <c r="I11865" s="24">
        <v>0</v>
      </c>
      <c r="J11865" s="282">
        <v>15</v>
      </c>
      <c r="K11865" s="282">
        <v>0</v>
      </c>
    </row>
    <row r="11866" spans="1:11" x14ac:dyDescent="0.3">
      <c r="A11866" s="281" t="s">
        <v>2109</v>
      </c>
      <c r="B11866" s="281">
        <v>162</v>
      </c>
      <c r="C11866" s="24" t="str">
        <f t="shared" si="185"/>
        <v>crimson162</v>
      </c>
      <c r="D11866" s="281">
        <v>2905</v>
      </c>
      <c r="E11866" s="281">
        <v>1265</v>
      </c>
      <c r="F11866" s="281">
        <v>47563</v>
      </c>
      <c r="G11866" s="24">
        <v>100</v>
      </c>
      <c r="H11866" s="24">
        <v>0</v>
      </c>
      <c r="I11866" s="24">
        <v>0</v>
      </c>
      <c r="J11866" s="282">
        <v>15</v>
      </c>
      <c r="K11866" s="282">
        <v>0</v>
      </c>
    </row>
    <row r="11867" spans="1:11" x14ac:dyDescent="0.3">
      <c r="A11867" s="281" t="s">
        <v>2109</v>
      </c>
      <c r="B11867" s="281">
        <v>163</v>
      </c>
      <c r="C11867" s="24" t="str">
        <f t="shared" si="185"/>
        <v>crimson163</v>
      </c>
      <c r="D11867" s="281">
        <v>2936</v>
      </c>
      <c r="E11867" s="281">
        <v>1279</v>
      </c>
      <c r="F11867" s="281">
        <v>48202</v>
      </c>
      <c r="G11867" s="24">
        <v>100</v>
      </c>
      <c r="H11867" s="24">
        <v>0</v>
      </c>
      <c r="I11867" s="24">
        <v>0</v>
      </c>
      <c r="J11867" s="282">
        <v>15</v>
      </c>
      <c r="K11867" s="282">
        <v>0</v>
      </c>
    </row>
    <row r="11868" spans="1:11" x14ac:dyDescent="0.3">
      <c r="A11868" s="281" t="s">
        <v>2109</v>
      </c>
      <c r="B11868" s="281">
        <v>164</v>
      </c>
      <c r="C11868" s="24" t="str">
        <f t="shared" si="185"/>
        <v>crimson164</v>
      </c>
      <c r="D11868" s="281">
        <v>2968</v>
      </c>
      <c r="E11868" s="281">
        <v>1293</v>
      </c>
      <c r="F11868" s="281">
        <v>48762</v>
      </c>
      <c r="G11868" s="24">
        <v>100</v>
      </c>
      <c r="H11868" s="24">
        <v>0</v>
      </c>
      <c r="I11868" s="24">
        <v>0</v>
      </c>
      <c r="J11868" s="282">
        <v>15</v>
      </c>
      <c r="K11868" s="282">
        <v>0</v>
      </c>
    </row>
    <row r="11869" spans="1:11" x14ac:dyDescent="0.3">
      <c r="A11869" s="281" t="s">
        <v>2109</v>
      </c>
      <c r="B11869" s="281">
        <v>165</v>
      </c>
      <c r="C11869" s="24" t="str">
        <f t="shared" si="185"/>
        <v>crimson165</v>
      </c>
      <c r="D11869" s="281">
        <v>3000</v>
      </c>
      <c r="E11869" s="281">
        <v>1307</v>
      </c>
      <c r="F11869" s="281">
        <v>49479</v>
      </c>
      <c r="G11869" s="24">
        <v>100</v>
      </c>
      <c r="H11869" s="24">
        <v>0</v>
      </c>
      <c r="I11869" s="24">
        <v>0</v>
      </c>
      <c r="J11869" s="282">
        <v>15</v>
      </c>
      <c r="K11869" s="282">
        <v>0</v>
      </c>
    </row>
    <row r="11870" spans="1:11" x14ac:dyDescent="0.3">
      <c r="A11870" s="281" t="s">
        <v>2109</v>
      </c>
      <c r="B11870" s="281">
        <v>166</v>
      </c>
      <c r="C11870" s="24" t="str">
        <f t="shared" si="185"/>
        <v>crimson166</v>
      </c>
      <c r="D11870" s="281">
        <v>3033</v>
      </c>
      <c r="E11870" s="281">
        <v>1321</v>
      </c>
      <c r="F11870" s="281">
        <v>50053</v>
      </c>
      <c r="G11870" s="24">
        <v>100</v>
      </c>
      <c r="H11870" s="24">
        <v>0</v>
      </c>
      <c r="I11870" s="24">
        <v>0</v>
      </c>
      <c r="J11870" s="282">
        <v>15</v>
      </c>
      <c r="K11870" s="282">
        <v>0</v>
      </c>
    </row>
    <row r="11871" spans="1:11" x14ac:dyDescent="0.3">
      <c r="A11871" s="281" t="s">
        <v>2109</v>
      </c>
      <c r="B11871" s="281">
        <v>167</v>
      </c>
      <c r="C11871" s="24" t="str">
        <f t="shared" si="185"/>
        <v>crimson167</v>
      </c>
      <c r="D11871" s="281">
        <v>3066</v>
      </c>
      <c r="E11871" s="281">
        <v>1335</v>
      </c>
      <c r="F11871" s="281">
        <v>50634</v>
      </c>
      <c r="G11871" s="24">
        <v>100</v>
      </c>
      <c r="H11871" s="24">
        <v>0</v>
      </c>
      <c r="I11871" s="24">
        <v>0</v>
      </c>
      <c r="J11871" s="282">
        <v>15</v>
      </c>
      <c r="K11871" s="282">
        <v>0</v>
      </c>
    </row>
    <row r="11872" spans="1:11" x14ac:dyDescent="0.3">
      <c r="A11872" s="281" t="s">
        <v>2109</v>
      </c>
      <c r="B11872" s="281">
        <v>168</v>
      </c>
      <c r="C11872" s="24" t="str">
        <f t="shared" si="185"/>
        <v>crimson168</v>
      </c>
      <c r="D11872" s="281">
        <v>3099</v>
      </c>
      <c r="E11872" s="281">
        <v>1349</v>
      </c>
      <c r="F11872" s="281">
        <v>51221</v>
      </c>
      <c r="G11872" s="24">
        <v>100</v>
      </c>
      <c r="H11872" s="24">
        <v>0</v>
      </c>
      <c r="I11872" s="24">
        <v>0</v>
      </c>
      <c r="J11872" s="282">
        <v>15</v>
      </c>
      <c r="K11872" s="282">
        <v>0</v>
      </c>
    </row>
    <row r="11873" spans="1:11" x14ac:dyDescent="0.3">
      <c r="A11873" s="281" t="s">
        <v>2109</v>
      </c>
      <c r="B11873" s="281">
        <v>169</v>
      </c>
      <c r="C11873" s="24" t="str">
        <f t="shared" si="185"/>
        <v>crimson169</v>
      </c>
      <c r="D11873" s="281">
        <v>3132</v>
      </c>
      <c r="E11873" s="281">
        <v>1364</v>
      </c>
      <c r="F11873" s="281">
        <v>51974</v>
      </c>
      <c r="G11873" s="24">
        <v>100</v>
      </c>
      <c r="H11873" s="24">
        <v>0</v>
      </c>
      <c r="I11873" s="24">
        <v>0</v>
      </c>
      <c r="J11873" s="282">
        <v>15</v>
      </c>
      <c r="K11873" s="282">
        <v>0</v>
      </c>
    </row>
    <row r="11874" spans="1:11" x14ac:dyDescent="0.3">
      <c r="A11874" s="281" t="s">
        <v>2109</v>
      </c>
      <c r="B11874" s="281">
        <v>170</v>
      </c>
      <c r="C11874" s="24" t="str">
        <f t="shared" si="185"/>
        <v>crimson170</v>
      </c>
      <c r="D11874" s="281">
        <v>3166</v>
      </c>
      <c r="E11874" s="281">
        <v>1379</v>
      </c>
      <c r="F11874" s="281">
        <v>52576</v>
      </c>
      <c r="G11874" s="24">
        <v>100</v>
      </c>
      <c r="H11874" s="24">
        <v>0</v>
      </c>
      <c r="I11874" s="24">
        <v>0</v>
      </c>
      <c r="J11874" s="282">
        <v>15</v>
      </c>
      <c r="K11874" s="282">
        <v>0</v>
      </c>
    </row>
    <row r="11875" spans="1:11" x14ac:dyDescent="0.3">
      <c r="A11875" s="281" t="s">
        <v>2109</v>
      </c>
      <c r="B11875" s="281">
        <v>171</v>
      </c>
      <c r="C11875" s="24" t="str">
        <f t="shared" si="185"/>
        <v>crimson171</v>
      </c>
      <c r="D11875" s="281">
        <v>3200</v>
      </c>
      <c r="E11875" s="281">
        <v>1394</v>
      </c>
      <c r="F11875" s="281">
        <v>53185</v>
      </c>
      <c r="G11875" s="24">
        <v>100</v>
      </c>
      <c r="H11875" s="24">
        <v>0</v>
      </c>
      <c r="I11875" s="24">
        <v>0</v>
      </c>
      <c r="J11875" s="282">
        <v>15</v>
      </c>
      <c r="K11875" s="282">
        <v>0</v>
      </c>
    </row>
    <row r="11876" spans="1:11" x14ac:dyDescent="0.3">
      <c r="A11876" s="281" t="s">
        <v>2109</v>
      </c>
      <c r="B11876" s="281">
        <v>172</v>
      </c>
      <c r="C11876" s="24" t="str">
        <f t="shared" si="185"/>
        <v>crimson172</v>
      </c>
      <c r="D11876" s="281">
        <v>3235</v>
      </c>
      <c r="E11876" s="281">
        <v>1409</v>
      </c>
      <c r="F11876" s="281">
        <v>53801</v>
      </c>
      <c r="G11876" s="24">
        <v>100</v>
      </c>
      <c r="H11876" s="24">
        <v>0</v>
      </c>
      <c r="I11876" s="24">
        <v>0</v>
      </c>
      <c r="J11876" s="282">
        <v>15</v>
      </c>
      <c r="K11876" s="282">
        <v>0</v>
      </c>
    </row>
    <row r="11877" spans="1:11" x14ac:dyDescent="0.3">
      <c r="A11877" s="281" t="s">
        <v>2109</v>
      </c>
      <c r="B11877" s="281">
        <v>173</v>
      </c>
      <c r="C11877" s="24" t="str">
        <f t="shared" si="185"/>
        <v>crimson173</v>
      </c>
      <c r="D11877" s="281">
        <v>3269</v>
      </c>
      <c r="E11877" s="281">
        <v>1424</v>
      </c>
      <c r="F11877" s="281">
        <v>54590</v>
      </c>
      <c r="G11877" s="24">
        <v>100</v>
      </c>
      <c r="H11877" s="24">
        <v>0</v>
      </c>
      <c r="I11877" s="24">
        <v>0</v>
      </c>
      <c r="J11877" s="282">
        <v>15</v>
      </c>
      <c r="K11877" s="282">
        <v>0</v>
      </c>
    </row>
    <row r="11878" spans="1:11" x14ac:dyDescent="0.3">
      <c r="A11878" s="281" t="s">
        <v>2109</v>
      </c>
      <c r="B11878" s="281">
        <v>174</v>
      </c>
      <c r="C11878" s="24" t="str">
        <f t="shared" si="185"/>
        <v>crimson174</v>
      </c>
      <c r="D11878" s="281">
        <v>3305</v>
      </c>
      <c r="E11878" s="281">
        <v>1439</v>
      </c>
      <c r="F11878" s="281">
        <v>55221</v>
      </c>
      <c r="G11878" s="24">
        <v>100</v>
      </c>
      <c r="H11878" s="24">
        <v>0</v>
      </c>
      <c r="I11878" s="24">
        <v>0</v>
      </c>
      <c r="J11878" s="282">
        <v>15</v>
      </c>
      <c r="K11878" s="282">
        <v>0</v>
      </c>
    </row>
    <row r="11879" spans="1:11" x14ac:dyDescent="0.3">
      <c r="A11879" s="281" t="s">
        <v>2109</v>
      </c>
      <c r="B11879" s="281">
        <v>175</v>
      </c>
      <c r="C11879" s="24" t="str">
        <f t="shared" si="185"/>
        <v>crimson175</v>
      </c>
      <c r="D11879" s="281">
        <v>3340</v>
      </c>
      <c r="E11879" s="281">
        <v>1455</v>
      </c>
      <c r="F11879" s="281">
        <v>55860</v>
      </c>
      <c r="G11879" s="24">
        <v>100</v>
      </c>
      <c r="H11879" s="24">
        <v>0</v>
      </c>
      <c r="I11879" s="24">
        <v>0</v>
      </c>
      <c r="J11879" s="282">
        <v>15</v>
      </c>
      <c r="K11879" s="282">
        <v>0</v>
      </c>
    </row>
    <row r="11880" spans="1:11" x14ac:dyDescent="0.3">
      <c r="A11880" s="281" t="s">
        <v>2109</v>
      </c>
      <c r="B11880" s="281">
        <v>176</v>
      </c>
      <c r="C11880" s="24" t="str">
        <f t="shared" si="185"/>
        <v>crimson176</v>
      </c>
      <c r="D11880" s="281">
        <v>3376</v>
      </c>
      <c r="E11880" s="281">
        <v>1470</v>
      </c>
      <c r="F11880" s="281">
        <v>56505</v>
      </c>
      <c r="G11880" s="24">
        <v>100</v>
      </c>
      <c r="H11880" s="24">
        <v>0</v>
      </c>
      <c r="I11880" s="24">
        <v>0</v>
      </c>
      <c r="J11880" s="282">
        <v>15</v>
      </c>
      <c r="K11880" s="282">
        <v>0</v>
      </c>
    </row>
    <row r="11881" spans="1:11" x14ac:dyDescent="0.3">
      <c r="A11881" s="281" t="s">
        <v>2109</v>
      </c>
      <c r="B11881" s="281">
        <v>177</v>
      </c>
      <c r="C11881" s="24" t="str">
        <f t="shared" si="185"/>
        <v>crimson177</v>
      </c>
      <c r="D11881" s="281">
        <v>3412</v>
      </c>
      <c r="E11881" s="281">
        <v>1486</v>
      </c>
      <c r="F11881" s="281">
        <v>57333</v>
      </c>
      <c r="G11881" s="24">
        <v>100</v>
      </c>
      <c r="H11881" s="24">
        <v>0</v>
      </c>
      <c r="I11881" s="24">
        <v>0</v>
      </c>
      <c r="J11881" s="282">
        <v>15</v>
      </c>
      <c r="K11881" s="282">
        <v>0</v>
      </c>
    </row>
    <row r="11882" spans="1:11" x14ac:dyDescent="0.3">
      <c r="A11882" s="281" t="s">
        <v>2109</v>
      </c>
      <c r="B11882" s="281">
        <v>178</v>
      </c>
      <c r="C11882" s="24" t="str">
        <f t="shared" si="185"/>
        <v>crimson178</v>
      </c>
      <c r="D11882" s="281">
        <v>3449</v>
      </c>
      <c r="E11882" s="281">
        <v>1502</v>
      </c>
      <c r="F11882" s="281">
        <v>57995</v>
      </c>
      <c r="G11882" s="24">
        <v>100</v>
      </c>
      <c r="H11882" s="24">
        <v>0</v>
      </c>
      <c r="I11882" s="24">
        <v>0</v>
      </c>
      <c r="J11882" s="282">
        <v>15</v>
      </c>
      <c r="K11882" s="282">
        <v>0</v>
      </c>
    </row>
    <row r="11883" spans="1:11" x14ac:dyDescent="0.3">
      <c r="A11883" s="281" t="s">
        <v>2109</v>
      </c>
      <c r="B11883" s="281">
        <v>179</v>
      </c>
      <c r="C11883" s="24" t="str">
        <f t="shared" si="185"/>
        <v>crimson179</v>
      </c>
      <c r="D11883" s="281">
        <v>3486</v>
      </c>
      <c r="E11883" s="281">
        <v>1518</v>
      </c>
      <c r="F11883" s="281">
        <v>58664</v>
      </c>
      <c r="G11883" s="24">
        <v>100</v>
      </c>
      <c r="H11883" s="24">
        <v>0</v>
      </c>
      <c r="I11883" s="24">
        <v>0</v>
      </c>
      <c r="J11883" s="282">
        <v>15</v>
      </c>
      <c r="K11883" s="282">
        <v>0</v>
      </c>
    </row>
    <row r="11884" spans="1:11" x14ac:dyDescent="0.3">
      <c r="A11884" s="281" t="s">
        <v>2109</v>
      </c>
      <c r="B11884" s="281">
        <v>180</v>
      </c>
      <c r="C11884" s="24" t="str">
        <f t="shared" si="185"/>
        <v>crimson180</v>
      </c>
      <c r="D11884" s="281">
        <v>3523</v>
      </c>
      <c r="E11884" s="281">
        <v>1534</v>
      </c>
      <c r="F11884" s="281">
        <v>59341</v>
      </c>
      <c r="G11884" s="24">
        <v>100</v>
      </c>
      <c r="H11884" s="24">
        <v>0</v>
      </c>
      <c r="I11884" s="24">
        <v>0</v>
      </c>
      <c r="J11884" s="282">
        <v>15</v>
      </c>
      <c r="K11884" s="282">
        <v>0</v>
      </c>
    </row>
    <row r="11885" spans="1:11" x14ac:dyDescent="0.3">
      <c r="A11885" s="281" t="s">
        <v>2109</v>
      </c>
      <c r="B11885" s="281">
        <v>181</v>
      </c>
      <c r="C11885" s="24" t="str">
        <f t="shared" si="185"/>
        <v>crimson181</v>
      </c>
      <c r="D11885" s="281">
        <v>3843</v>
      </c>
      <c r="E11885" s="281">
        <v>1674</v>
      </c>
      <c r="F11885" s="281">
        <v>65708</v>
      </c>
      <c r="G11885" s="24">
        <v>100</v>
      </c>
      <c r="H11885" s="24">
        <v>0</v>
      </c>
      <c r="I11885" s="24">
        <v>0</v>
      </c>
      <c r="J11885" s="282">
        <v>15</v>
      </c>
      <c r="K11885" s="282">
        <v>0</v>
      </c>
    </row>
    <row r="11886" spans="1:11" x14ac:dyDescent="0.3">
      <c r="A11886" s="281" t="s">
        <v>2109</v>
      </c>
      <c r="B11886" s="281">
        <v>182</v>
      </c>
      <c r="C11886" s="24" t="str">
        <f t="shared" si="185"/>
        <v>crimson182</v>
      </c>
      <c r="D11886" s="281">
        <v>3884</v>
      </c>
      <c r="E11886" s="281">
        <v>1692</v>
      </c>
      <c r="F11886" s="281">
        <v>66465</v>
      </c>
      <c r="G11886" s="24">
        <v>100</v>
      </c>
      <c r="H11886" s="24">
        <v>0</v>
      </c>
      <c r="I11886" s="24">
        <v>0</v>
      </c>
      <c r="J11886" s="282">
        <v>15</v>
      </c>
      <c r="K11886" s="282">
        <v>0</v>
      </c>
    </row>
    <row r="11887" spans="1:11" x14ac:dyDescent="0.3">
      <c r="A11887" s="281" t="s">
        <v>2109</v>
      </c>
      <c r="B11887" s="281">
        <v>183</v>
      </c>
      <c r="C11887" s="24" t="str">
        <f t="shared" si="185"/>
        <v>crimson183</v>
      </c>
      <c r="D11887" s="281">
        <v>3926</v>
      </c>
      <c r="E11887" s="281">
        <v>1710</v>
      </c>
      <c r="F11887" s="281">
        <v>67231</v>
      </c>
      <c r="G11887" s="24">
        <v>100</v>
      </c>
      <c r="H11887" s="24">
        <v>0</v>
      </c>
      <c r="I11887" s="24">
        <v>0</v>
      </c>
      <c r="J11887" s="282">
        <v>15</v>
      </c>
      <c r="K11887" s="282">
        <v>0</v>
      </c>
    </row>
    <row r="11888" spans="1:11" x14ac:dyDescent="0.3">
      <c r="A11888" s="281" t="s">
        <v>2109</v>
      </c>
      <c r="B11888" s="281">
        <v>184</v>
      </c>
      <c r="C11888" s="24" t="str">
        <f t="shared" si="185"/>
        <v>crimson184</v>
      </c>
      <c r="D11888" s="281">
        <v>3967</v>
      </c>
      <c r="E11888" s="281">
        <v>1728</v>
      </c>
      <c r="F11888" s="281">
        <v>68006</v>
      </c>
      <c r="G11888" s="24">
        <v>100</v>
      </c>
      <c r="H11888" s="24">
        <v>0</v>
      </c>
      <c r="I11888" s="24">
        <v>0</v>
      </c>
      <c r="J11888" s="282">
        <v>15</v>
      </c>
      <c r="K11888" s="282">
        <v>0</v>
      </c>
    </row>
    <row r="11889" spans="1:11" x14ac:dyDescent="0.3">
      <c r="A11889" s="281" t="s">
        <v>2109</v>
      </c>
      <c r="B11889" s="281">
        <v>185</v>
      </c>
      <c r="C11889" s="24" t="str">
        <f t="shared" si="185"/>
        <v>crimson185</v>
      </c>
      <c r="D11889" s="281">
        <v>4010</v>
      </c>
      <c r="E11889" s="281">
        <v>1746</v>
      </c>
      <c r="F11889" s="281">
        <v>69001</v>
      </c>
      <c r="G11889" s="24">
        <v>100</v>
      </c>
      <c r="H11889" s="24">
        <v>0</v>
      </c>
      <c r="I11889" s="24">
        <v>0</v>
      </c>
      <c r="J11889" s="282">
        <v>15</v>
      </c>
      <c r="K11889" s="282">
        <v>0</v>
      </c>
    </row>
    <row r="11890" spans="1:11" x14ac:dyDescent="0.3">
      <c r="A11890" s="281" t="s">
        <v>2109</v>
      </c>
      <c r="B11890" s="281">
        <v>186</v>
      </c>
      <c r="C11890" s="24" t="str">
        <f t="shared" si="185"/>
        <v>crimson186</v>
      </c>
      <c r="D11890" s="281">
        <v>4053</v>
      </c>
      <c r="E11890" s="281">
        <v>1765</v>
      </c>
      <c r="F11890" s="281">
        <v>69795</v>
      </c>
      <c r="G11890" s="24">
        <v>100</v>
      </c>
      <c r="H11890" s="24">
        <v>0</v>
      </c>
      <c r="I11890" s="24">
        <v>0</v>
      </c>
      <c r="J11890" s="282">
        <v>15</v>
      </c>
      <c r="K11890" s="282">
        <v>0</v>
      </c>
    </row>
    <row r="11891" spans="1:11" x14ac:dyDescent="0.3">
      <c r="A11891" s="281" t="s">
        <v>2109</v>
      </c>
      <c r="B11891" s="281">
        <v>187</v>
      </c>
      <c r="C11891" s="24" t="str">
        <f t="shared" si="185"/>
        <v>crimson187</v>
      </c>
      <c r="D11891" s="281">
        <v>4096</v>
      </c>
      <c r="E11891" s="281">
        <v>1784</v>
      </c>
      <c r="F11891" s="281">
        <v>70598</v>
      </c>
      <c r="G11891" s="24">
        <v>100</v>
      </c>
      <c r="H11891" s="24">
        <v>0</v>
      </c>
      <c r="I11891" s="24">
        <v>0</v>
      </c>
      <c r="J11891" s="282">
        <v>15</v>
      </c>
      <c r="K11891" s="282">
        <v>0</v>
      </c>
    </row>
    <row r="11892" spans="1:11" x14ac:dyDescent="0.3">
      <c r="A11892" s="281" t="s">
        <v>2109</v>
      </c>
      <c r="B11892" s="281">
        <v>188</v>
      </c>
      <c r="C11892" s="24" t="str">
        <f t="shared" si="185"/>
        <v>crimson188</v>
      </c>
      <c r="D11892" s="281">
        <v>4140</v>
      </c>
      <c r="E11892" s="281">
        <v>1803</v>
      </c>
      <c r="F11892" s="281">
        <v>71410</v>
      </c>
      <c r="G11892" s="24">
        <v>100</v>
      </c>
      <c r="H11892" s="24">
        <v>0</v>
      </c>
      <c r="I11892" s="24">
        <v>0</v>
      </c>
      <c r="J11892" s="282">
        <v>15</v>
      </c>
      <c r="K11892" s="282">
        <v>0</v>
      </c>
    </row>
    <row r="11893" spans="1:11" x14ac:dyDescent="0.3">
      <c r="A11893" s="281" t="s">
        <v>2109</v>
      </c>
      <c r="B11893" s="281">
        <v>189</v>
      </c>
      <c r="C11893" s="24" t="str">
        <f t="shared" si="185"/>
        <v>crimson189</v>
      </c>
      <c r="D11893" s="281">
        <v>4184</v>
      </c>
      <c r="E11893" s="281">
        <v>1822</v>
      </c>
      <c r="F11893" s="281">
        <v>72379</v>
      </c>
      <c r="G11893" s="24">
        <v>100</v>
      </c>
      <c r="H11893" s="24">
        <v>0</v>
      </c>
      <c r="I11893" s="24">
        <v>0</v>
      </c>
      <c r="J11893" s="282">
        <v>15</v>
      </c>
      <c r="K11893" s="282">
        <v>0</v>
      </c>
    </row>
    <row r="11894" spans="1:11" x14ac:dyDescent="0.3">
      <c r="A11894" s="281" t="s">
        <v>2109</v>
      </c>
      <c r="B11894" s="281">
        <v>190</v>
      </c>
      <c r="C11894" s="24" t="str">
        <f t="shared" si="185"/>
        <v>crimson190</v>
      </c>
      <c r="D11894" s="281">
        <v>4228</v>
      </c>
      <c r="E11894" s="281">
        <v>1841</v>
      </c>
      <c r="F11894" s="281">
        <v>73211</v>
      </c>
      <c r="G11894" s="24">
        <v>100</v>
      </c>
      <c r="H11894" s="24">
        <v>0</v>
      </c>
      <c r="I11894" s="24">
        <v>0</v>
      </c>
      <c r="J11894" s="282">
        <v>15</v>
      </c>
      <c r="K11894" s="282">
        <v>0</v>
      </c>
    </row>
    <row r="11895" spans="1:11" x14ac:dyDescent="0.3">
      <c r="A11895" s="281" t="s">
        <v>2109</v>
      </c>
      <c r="B11895" s="281">
        <v>191</v>
      </c>
      <c r="C11895" s="24" t="str">
        <f t="shared" si="185"/>
        <v>crimson191</v>
      </c>
      <c r="D11895" s="281">
        <v>4273</v>
      </c>
      <c r="E11895" s="281">
        <v>1861</v>
      </c>
      <c r="F11895" s="281">
        <v>74051</v>
      </c>
      <c r="G11895" s="24">
        <v>100</v>
      </c>
      <c r="H11895" s="24">
        <v>0</v>
      </c>
      <c r="I11895" s="24">
        <v>0</v>
      </c>
      <c r="J11895" s="282">
        <v>15</v>
      </c>
      <c r="K11895" s="282">
        <v>0</v>
      </c>
    </row>
    <row r="11896" spans="1:11" x14ac:dyDescent="0.3">
      <c r="A11896" s="281" t="s">
        <v>2109</v>
      </c>
      <c r="B11896" s="281">
        <v>192</v>
      </c>
      <c r="C11896" s="24" t="str">
        <f t="shared" si="185"/>
        <v>crimson192</v>
      </c>
      <c r="D11896" s="281">
        <v>4319</v>
      </c>
      <c r="E11896" s="281">
        <v>1881</v>
      </c>
      <c r="F11896" s="281">
        <v>74901</v>
      </c>
      <c r="G11896" s="24">
        <v>100</v>
      </c>
      <c r="H11896" s="24">
        <v>0</v>
      </c>
      <c r="I11896" s="24">
        <v>0</v>
      </c>
      <c r="J11896" s="282">
        <v>15</v>
      </c>
      <c r="K11896" s="282">
        <v>0</v>
      </c>
    </row>
    <row r="11897" spans="1:11" x14ac:dyDescent="0.3">
      <c r="A11897" s="281" t="s">
        <v>2109</v>
      </c>
      <c r="B11897" s="281">
        <v>193</v>
      </c>
      <c r="C11897" s="24" t="str">
        <f t="shared" si="185"/>
        <v>crimson193</v>
      </c>
      <c r="D11897" s="281">
        <v>4365</v>
      </c>
      <c r="E11897" s="281">
        <v>1901</v>
      </c>
      <c r="F11897" s="281">
        <v>75994</v>
      </c>
      <c r="G11897" s="24">
        <v>100</v>
      </c>
      <c r="H11897" s="24">
        <v>0</v>
      </c>
      <c r="I11897" s="24">
        <v>0</v>
      </c>
      <c r="J11897" s="282">
        <v>15</v>
      </c>
      <c r="K11897" s="282">
        <v>0</v>
      </c>
    </row>
    <row r="11898" spans="1:11" x14ac:dyDescent="0.3">
      <c r="A11898" s="281" t="s">
        <v>2109</v>
      </c>
      <c r="B11898" s="281">
        <v>194</v>
      </c>
      <c r="C11898" s="24" t="str">
        <f t="shared" si="185"/>
        <v>crimson194</v>
      </c>
      <c r="D11898" s="281">
        <v>4411</v>
      </c>
      <c r="E11898" s="281">
        <v>1921</v>
      </c>
      <c r="F11898" s="281">
        <v>76866</v>
      </c>
      <c r="G11898" s="24">
        <v>100</v>
      </c>
      <c r="H11898" s="24">
        <v>0</v>
      </c>
      <c r="I11898" s="24">
        <v>0</v>
      </c>
      <c r="J11898" s="282">
        <v>15</v>
      </c>
      <c r="K11898" s="282">
        <v>0</v>
      </c>
    </row>
    <row r="11899" spans="1:11" x14ac:dyDescent="0.3">
      <c r="A11899" s="281" t="s">
        <v>2109</v>
      </c>
      <c r="B11899" s="281">
        <v>195</v>
      </c>
      <c r="C11899" s="24" t="str">
        <f t="shared" si="185"/>
        <v>crimson195</v>
      </c>
      <c r="D11899" s="281">
        <v>4458</v>
      </c>
      <c r="E11899" s="281">
        <v>1941</v>
      </c>
      <c r="F11899" s="281">
        <v>77747</v>
      </c>
      <c r="G11899" s="24">
        <v>100</v>
      </c>
      <c r="H11899" s="24">
        <v>0</v>
      </c>
      <c r="I11899" s="24">
        <v>0</v>
      </c>
      <c r="J11899" s="282">
        <v>15</v>
      </c>
      <c r="K11899" s="282">
        <v>0</v>
      </c>
    </row>
    <row r="11900" spans="1:11" x14ac:dyDescent="0.3">
      <c r="A11900" s="281" t="s">
        <v>2109</v>
      </c>
      <c r="B11900" s="281">
        <v>196</v>
      </c>
      <c r="C11900" s="24" t="str">
        <f t="shared" si="185"/>
        <v>crimson196</v>
      </c>
      <c r="D11900" s="281">
        <v>4505</v>
      </c>
      <c r="E11900" s="281">
        <v>1962</v>
      </c>
      <c r="F11900" s="281">
        <v>78637</v>
      </c>
      <c r="G11900" s="24">
        <v>100</v>
      </c>
      <c r="H11900" s="24">
        <v>0</v>
      </c>
      <c r="I11900" s="24">
        <v>0</v>
      </c>
      <c r="J11900" s="282">
        <v>15</v>
      </c>
      <c r="K11900" s="282">
        <v>0</v>
      </c>
    </row>
    <row r="11901" spans="1:11" x14ac:dyDescent="0.3">
      <c r="A11901" s="281" t="s">
        <v>2109</v>
      </c>
      <c r="B11901" s="281">
        <v>197</v>
      </c>
      <c r="C11901" s="24" t="str">
        <f t="shared" si="185"/>
        <v>crimson197</v>
      </c>
      <c r="D11901" s="281">
        <v>4553</v>
      </c>
      <c r="E11901" s="281">
        <v>1983</v>
      </c>
      <c r="F11901" s="281">
        <v>79783</v>
      </c>
      <c r="G11901" s="24">
        <v>100</v>
      </c>
      <c r="H11901" s="24">
        <v>0</v>
      </c>
      <c r="I11901" s="24">
        <v>0</v>
      </c>
      <c r="J11901" s="282">
        <v>15</v>
      </c>
      <c r="K11901" s="282">
        <v>0</v>
      </c>
    </row>
    <row r="11902" spans="1:11" x14ac:dyDescent="0.3">
      <c r="A11902" s="281" t="s">
        <v>2109</v>
      </c>
      <c r="B11902" s="281">
        <v>198</v>
      </c>
      <c r="C11902" s="24" t="str">
        <f t="shared" si="185"/>
        <v>crimson198</v>
      </c>
      <c r="D11902" s="281">
        <v>4601</v>
      </c>
      <c r="E11902" s="281">
        <v>2004</v>
      </c>
      <c r="F11902" s="281">
        <v>80696</v>
      </c>
      <c r="G11902" s="24">
        <v>100</v>
      </c>
      <c r="H11902" s="24">
        <v>0</v>
      </c>
      <c r="I11902" s="24">
        <v>0</v>
      </c>
      <c r="J11902" s="282">
        <v>15</v>
      </c>
      <c r="K11902" s="282">
        <v>0</v>
      </c>
    </row>
    <row r="11903" spans="1:11" x14ac:dyDescent="0.3">
      <c r="A11903" s="281" t="s">
        <v>2109</v>
      </c>
      <c r="B11903" s="281">
        <v>199</v>
      </c>
      <c r="C11903" s="24" t="str">
        <f t="shared" si="185"/>
        <v>crimson199</v>
      </c>
      <c r="D11903" s="281">
        <v>4650</v>
      </c>
      <c r="E11903" s="281">
        <v>2025</v>
      </c>
      <c r="F11903" s="281">
        <v>81619</v>
      </c>
      <c r="G11903" s="24">
        <v>100</v>
      </c>
      <c r="H11903" s="24">
        <v>0</v>
      </c>
      <c r="I11903" s="24">
        <v>0</v>
      </c>
      <c r="J11903" s="282">
        <v>15</v>
      </c>
      <c r="K11903" s="282">
        <v>0</v>
      </c>
    </row>
    <row r="11904" spans="1:11" x14ac:dyDescent="0.3">
      <c r="A11904" s="281" t="s">
        <v>2109</v>
      </c>
      <c r="B11904" s="281">
        <v>200</v>
      </c>
      <c r="C11904" s="24" t="str">
        <f t="shared" si="185"/>
        <v>crimson200</v>
      </c>
      <c r="D11904" s="281">
        <v>4699</v>
      </c>
      <c r="E11904" s="281">
        <v>2046</v>
      </c>
      <c r="F11904" s="281">
        <v>82552</v>
      </c>
      <c r="G11904" s="24">
        <v>100</v>
      </c>
      <c r="H11904" s="24">
        <v>0</v>
      </c>
      <c r="I11904" s="24">
        <v>0</v>
      </c>
      <c r="J11904" s="282">
        <v>15</v>
      </c>
      <c r="K11904" s="282">
        <v>0</v>
      </c>
    </row>
    <row r="11905" spans="1:11" x14ac:dyDescent="0.3">
      <c r="A11905" s="281" t="s">
        <v>2109</v>
      </c>
      <c r="B11905" s="281">
        <v>201</v>
      </c>
      <c r="C11905" s="24" t="str">
        <f t="shared" si="185"/>
        <v>crimson201</v>
      </c>
      <c r="D11905" s="281">
        <v>5124</v>
      </c>
      <c r="E11905" s="281">
        <v>2232</v>
      </c>
      <c r="F11905" s="281">
        <v>91185</v>
      </c>
      <c r="G11905" s="24">
        <v>100</v>
      </c>
      <c r="H11905" s="24">
        <v>0</v>
      </c>
      <c r="I11905" s="24">
        <v>0</v>
      </c>
      <c r="J11905" s="282">
        <v>15</v>
      </c>
      <c r="K11905" s="282">
        <v>0</v>
      </c>
    </row>
    <row r="11906" spans="1:11" x14ac:dyDescent="0.3">
      <c r="A11906" s="281" t="s">
        <v>2109</v>
      </c>
      <c r="B11906" s="281">
        <v>202</v>
      </c>
      <c r="C11906" s="24" t="str">
        <f t="shared" si="185"/>
        <v>crimson202</v>
      </c>
      <c r="D11906" s="281">
        <v>5179</v>
      </c>
      <c r="E11906" s="281">
        <v>2255</v>
      </c>
      <c r="F11906" s="281">
        <v>92321</v>
      </c>
      <c r="G11906" s="24">
        <v>100</v>
      </c>
      <c r="H11906" s="24">
        <v>0</v>
      </c>
      <c r="I11906" s="24">
        <v>0</v>
      </c>
      <c r="J11906" s="282">
        <v>15</v>
      </c>
      <c r="K11906" s="282">
        <v>0</v>
      </c>
    </row>
    <row r="11907" spans="1:11" x14ac:dyDescent="0.3">
      <c r="A11907" s="281" t="s">
        <v>2109</v>
      </c>
      <c r="B11907" s="281">
        <v>203</v>
      </c>
      <c r="C11907" s="24" t="str">
        <f t="shared" si="185"/>
        <v>crimson203</v>
      </c>
      <c r="D11907" s="281">
        <v>5233</v>
      </c>
      <c r="E11907" s="281">
        <v>2279</v>
      </c>
      <c r="F11907" s="281">
        <v>93439</v>
      </c>
      <c r="G11907" s="24">
        <v>100</v>
      </c>
      <c r="H11907" s="24">
        <v>0</v>
      </c>
      <c r="I11907" s="24">
        <v>0</v>
      </c>
      <c r="J11907" s="282">
        <v>15</v>
      </c>
      <c r="K11907" s="282">
        <v>0</v>
      </c>
    </row>
    <row r="11908" spans="1:11" x14ac:dyDescent="0.3">
      <c r="A11908" s="281" t="s">
        <v>2109</v>
      </c>
      <c r="B11908" s="281">
        <v>204</v>
      </c>
      <c r="C11908" s="24" t="str">
        <f t="shared" si="185"/>
        <v>crimson204</v>
      </c>
      <c r="D11908" s="281">
        <v>5288</v>
      </c>
      <c r="E11908" s="281">
        <v>2303</v>
      </c>
      <c r="F11908" s="281">
        <v>94571</v>
      </c>
      <c r="G11908" s="24">
        <v>100</v>
      </c>
      <c r="H11908" s="24">
        <v>0</v>
      </c>
      <c r="I11908" s="24">
        <v>0</v>
      </c>
      <c r="J11908" s="282">
        <v>15</v>
      </c>
      <c r="K11908" s="282">
        <v>0</v>
      </c>
    </row>
    <row r="11909" spans="1:11" x14ac:dyDescent="0.3">
      <c r="A11909" s="281" t="s">
        <v>2109</v>
      </c>
      <c r="B11909" s="281">
        <v>205</v>
      </c>
      <c r="C11909" s="24" t="str">
        <f t="shared" si="185"/>
        <v>crimson205</v>
      </c>
      <c r="D11909" s="281">
        <v>5344</v>
      </c>
      <c r="E11909" s="281">
        <v>2328</v>
      </c>
      <c r="F11909" s="281">
        <v>96106</v>
      </c>
      <c r="G11909" s="24">
        <v>100</v>
      </c>
      <c r="H11909" s="24">
        <v>0</v>
      </c>
      <c r="I11909" s="24">
        <v>0</v>
      </c>
      <c r="J11909" s="282">
        <v>15</v>
      </c>
      <c r="K11909" s="282">
        <v>0</v>
      </c>
    </row>
    <row r="11910" spans="1:11" x14ac:dyDescent="0.3">
      <c r="A11910" s="281" t="s">
        <v>2109</v>
      </c>
      <c r="B11910" s="281">
        <v>206</v>
      </c>
      <c r="C11910" s="24" t="str">
        <f t="shared" ref="C11910:C11973" si="186">A11910&amp;B11910</f>
        <v>crimson206</v>
      </c>
      <c r="D11910" s="281">
        <v>5401</v>
      </c>
      <c r="E11910" s="281">
        <v>2352</v>
      </c>
      <c r="F11910" s="281">
        <v>97368</v>
      </c>
      <c r="G11910" s="24">
        <v>100</v>
      </c>
      <c r="H11910" s="24">
        <v>0</v>
      </c>
      <c r="I11910" s="24">
        <v>0</v>
      </c>
      <c r="J11910" s="282">
        <v>15</v>
      </c>
      <c r="K11910" s="282">
        <v>0</v>
      </c>
    </row>
    <row r="11911" spans="1:11" x14ac:dyDescent="0.3">
      <c r="A11911" s="281" t="s">
        <v>2109</v>
      </c>
      <c r="B11911" s="281">
        <v>207</v>
      </c>
      <c r="C11911" s="24" t="str">
        <f t="shared" si="186"/>
        <v>crimson207</v>
      </c>
      <c r="D11911" s="281">
        <v>5457</v>
      </c>
      <c r="E11911" s="281">
        <v>2377</v>
      </c>
      <c r="F11911" s="281">
        <v>98646</v>
      </c>
      <c r="G11911" s="24">
        <v>100</v>
      </c>
      <c r="H11911" s="24">
        <v>0</v>
      </c>
      <c r="I11911" s="24">
        <v>0</v>
      </c>
      <c r="J11911" s="282">
        <v>15</v>
      </c>
      <c r="K11911" s="282">
        <v>0</v>
      </c>
    </row>
    <row r="11912" spans="1:11" x14ac:dyDescent="0.3">
      <c r="A11912" s="281" t="s">
        <v>2109</v>
      </c>
      <c r="B11912" s="281">
        <v>208</v>
      </c>
      <c r="C11912" s="24" t="str">
        <f t="shared" si="186"/>
        <v>crimson208</v>
      </c>
      <c r="D11912" s="281">
        <v>5515</v>
      </c>
      <c r="E11912" s="281">
        <v>2402</v>
      </c>
      <c r="F11912" s="281">
        <v>99906</v>
      </c>
      <c r="G11912" s="24">
        <v>100</v>
      </c>
      <c r="H11912" s="24">
        <v>0</v>
      </c>
      <c r="I11912" s="24">
        <v>0</v>
      </c>
      <c r="J11912" s="282">
        <v>15</v>
      </c>
      <c r="K11912" s="282">
        <v>0</v>
      </c>
    </row>
    <row r="11913" spans="1:11" x14ac:dyDescent="0.3">
      <c r="A11913" s="281" t="s">
        <v>2109</v>
      </c>
      <c r="B11913" s="281">
        <v>209</v>
      </c>
      <c r="C11913" s="24" t="str">
        <f t="shared" si="186"/>
        <v>crimson209</v>
      </c>
      <c r="D11913" s="281">
        <v>5573</v>
      </c>
      <c r="E11913" s="281">
        <v>2427</v>
      </c>
      <c r="F11913" s="281">
        <v>101251</v>
      </c>
      <c r="G11913" s="24">
        <v>100</v>
      </c>
      <c r="H11913" s="24">
        <v>0</v>
      </c>
      <c r="I11913" s="24">
        <v>0</v>
      </c>
      <c r="J11913" s="282">
        <v>15</v>
      </c>
      <c r="K11913" s="282">
        <v>0</v>
      </c>
    </row>
    <row r="11914" spans="1:11" x14ac:dyDescent="0.3">
      <c r="A11914" s="281" t="s">
        <v>2109</v>
      </c>
      <c r="B11914" s="281">
        <v>210</v>
      </c>
      <c r="C11914" s="24" t="str">
        <f t="shared" si="186"/>
        <v>crimson210</v>
      </c>
      <c r="D11914" s="281">
        <v>5631</v>
      </c>
      <c r="E11914" s="281">
        <v>2453</v>
      </c>
      <c r="F11914" s="281">
        <v>102544</v>
      </c>
      <c r="G11914" s="24">
        <v>100</v>
      </c>
      <c r="H11914" s="24">
        <v>0</v>
      </c>
      <c r="I11914" s="24">
        <v>0</v>
      </c>
      <c r="J11914" s="282">
        <v>15</v>
      </c>
      <c r="K11914" s="282">
        <v>0</v>
      </c>
    </row>
    <row r="11915" spans="1:11" x14ac:dyDescent="0.3">
      <c r="A11915" s="281" t="s">
        <v>2109</v>
      </c>
      <c r="B11915" s="281">
        <v>211</v>
      </c>
      <c r="C11915" s="24" t="str">
        <f t="shared" si="186"/>
        <v>crimson211</v>
      </c>
      <c r="D11915" s="281">
        <v>5691</v>
      </c>
      <c r="E11915" s="281">
        <v>2478</v>
      </c>
      <c r="F11915" s="281">
        <v>103888</v>
      </c>
      <c r="G11915" s="24">
        <v>100</v>
      </c>
      <c r="H11915" s="24">
        <v>0</v>
      </c>
      <c r="I11915" s="24">
        <v>0</v>
      </c>
      <c r="J11915" s="282">
        <v>15</v>
      </c>
      <c r="K11915" s="282">
        <v>0</v>
      </c>
    </row>
    <row r="11916" spans="1:11" x14ac:dyDescent="0.3">
      <c r="A11916" s="281" t="s">
        <v>2109</v>
      </c>
      <c r="B11916" s="281">
        <v>212</v>
      </c>
      <c r="C11916" s="24" t="str">
        <f t="shared" si="186"/>
        <v>crimson212</v>
      </c>
      <c r="D11916" s="281">
        <v>5750</v>
      </c>
      <c r="E11916" s="281">
        <v>2504</v>
      </c>
      <c r="F11916" s="281">
        <v>105249</v>
      </c>
      <c r="G11916" s="24">
        <v>100</v>
      </c>
      <c r="H11916" s="24">
        <v>0</v>
      </c>
      <c r="I11916" s="24">
        <v>0</v>
      </c>
      <c r="J11916" s="282">
        <v>15</v>
      </c>
      <c r="K11916" s="282">
        <v>0</v>
      </c>
    </row>
    <row r="11917" spans="1:11" x14ac:dyDescent="0.3">
      <c r="A11917" s="281" t="s">
        <v>2109</v>
      </c>
      <c r="B11917" s="281">
        <v>213</v>
      </c>
      <c r="C11917" s="24" t="str">
        <f t="shared" si="186"/>
        <v>crimson213</v>
      </c>
      <c r="D11917" s="281">
        <v>5811</v>
      </c>
      <c r="E11917" s="281">
        <v>2531</v>
      </c>
      <c r="F11917" s="281">
        <v>106627</v>
      </c>
      <c r="G11917" s="24">
        <v>100</v>
      </c>
      <c r="H11917" s="24">
        <v>0</v>
      </c>
      <c r="I11917" s="24">
        <v>0</v>
      </c>
      <c r="J11917" s="282">
        <v>15</v>
      </c>
      <c r="K11917" s="282">
        <v>0</v>
      </c>
    </row>
    <row r="11918" spans="1:11" x14ac:dyDescent="0.3">
      <c r="A11918" s="281" t="s">
        <v>2109</v>
      </c>
      <c r="B11918" s="281">
        <v>214</v>
      </c>
      <c r="C11918" s="24" t="str">
        <f t="shared" si="186"/>
        <v>crimson214</v>
      </c>
      <c r="D11918" s="281">
        <v>5872</v>
      </c>
      <c r="E11918" s="281">
        <v>2557</v>
      </c>
      <c r="F11918" s="281">
        <v>108024</v>
      </c>
      <c r="G11918" s="24">
        <v>100</v>
      </c>
      <c r="H11918" s="24">
        <v>0</v>
      </c>
      <c r="I11918" s="24">
        <v>0</v>
      </c>
      <c r="J11918" s="282">
        <v>15</v>
      </c>
      <c r="K11918" s="282">
        <v>0</v>
      </c>
    </row>
    <row r="11919" spans="1:11" x14ac:dyDescent="0.3">
      <c r="A11919" s="281" t="s">
        <v>2109</v>
      </c>
      <c r="B11919" s="281">
        <v>215</v>
      </c>
      <c r="C11919" s="24" t="str">
        <f t="shared" si="186"/>
        <v>crimson215</v>
      </c>
      <c r="D11919" s="281">
        <v>5933</v>
      </c>
      <c r="E11919" s="281">
        <v>2584</v>
      </c>
      <c r="F11919" s="281">
        <v>109400</v>
      </c>
      <c r="G11919" s="24">
        <v>100</v>
      </c>
      <c r="H11919" s="24">
        <v>0</v>
      </c>
      <c r="I11919" s="24">
        <v>0</v>
      </c>
      <c r="J11919" s="282">
        <v>15</v>
      </c>
      <c r="K11919" s="282">
        <v>0</v>
      </c>
    </row>
    <row r="11920" spans="1:11" x14ac:dyDescent="0.3">
      <c r="A11920" s="281" t="s">
        <v>2109</v>
      </c>
      <c r="B11920" s="281">
        <v>216</v>
      </c>
      <c r="C11920" s="24" t="str">
        <f t="shared" si="186"/>
        <v>crimson216</v>
      </c>
      <c r="D11920" s="281">
        <v>5995</v>
      </c>
      <c r="E11920" s="281">
        <v>2611</v>
      </c>
      <c r="F11920" s="281">
        <v>110831</v>
      </c>
      <c r="G11920" s="24">
        <v>100</v>
      </c>
      <c r="H11920" s="24">
        <v>0</v>
      </c>
      <c r="I11920" s="24">
        <v>0</v>
      </c>
      <c r="J11920" s="282">
        <v>15</v>
      </c>
      <c r="K11920" s="282">
        <v>0</v>
      </c>
    </row>
    <row r="11921" spans="1:11" x14ac:dyDescent="0.3">
      <c r="A11921" s="281" t="s">
        <v>2109</v>
      </c>
      <c r="B11921" s="281">
        <v>217</v>
      </c>
      <c r="C11921" s="24" t="str">
        <f t="shared" si="186"/>
        <v>crimson217</v>
      </c>
      <c r="D11921" s="281">
        <v>6058</v>
      </c>
      <c r="E11921" s="281">
        <v>2639</v>
      </c>
      <c r="F11921" s="281">
        <v>112165</v>
      </c>
      <c r="G11921" s="24">
        <v>100</v>
      </c>
      <c r="H11921" s="24">
        <v>0</v>
      </c>
      <c r="I11921" s="24">
        <v>0</v>
      </c>
      <c r="J11921" s="282">
        <v>15</v>
      </c>
      <c r="K11921" s="282">
        <v>0</v>
      </c>
    </row>
    <row r="11922" spans="1:11" x14ac:dyDescent="0.3">
      <c r="A11922" s="281" t="s">
        <v>2109</v>
      </c>
      <c r="B11922" s="281">
        <v>218</v>
      </c>
      <c r="C11922" s="24" t="str">
        <f t="shared" si="186"/>
        <v>crimson218</v>
      </c>
      <c r="D11922" s="281">
        <v>6121</v>
      </c>
      <c r="E11922" s="281">
        <v>2666</v>
      </c>
      <c r="F11922" s="281">
        <v>113553</v>
      </c>
      <c r="G11922" s="24">
        <v>100</v>
      </c>
      <c r="H11922" s="24">
        <v>0</v>
      </c>
      <c r="I11922" s="24">
        <v>0</v>
      </c>
      <c r="J11922" s="282">
        <v>15</v>
      </c>
      <c r="K11922" s="282">
        <v>0</v>
      </c>
    </row>
    <row r="11923" spans="1:11" x14ac:dyDescent="0.3">
      <c r="A11923" s="281" t="s">
        <v>2109</v>
      </c>
      <c r="B11923" s="281">
        <v>219</v>
      </c>
      <c r="C11923" s="24" t="str">
        <f t="shared" si="186"/>
        <v>crimson219</v>
      </c>
      <c r="D11923" s="281">
        <v>6185</v>
      </c>
      <c r="E11923" s="281">
        <v>2694</v>
      </c>
      <c r="F11923" s="281">
        <v>114919</v>
      </c>
      <c r="G11923" s="24">
        <v>100</v>
      </c>
      <c r="H11923" s="24">
        <v>0</v>
      </c>
      <c r="I11923" s="24">
        <v>0</v>
      </c>
      <c r="J11923" s="282">
        <v>15</v>
      </c>
      <c r="K11923" s="282">
        <v>0</v>
      </c>
    </row>
    <row r="11924" spans="1:11" x14ac:dyDescent="0.3">
      <c r="A11924" s="281" t="s">
        <v>2109</v>
      </c>
      <c r="B11924" s="281">
        <v>220</v>
      </c>
      <c r="C11924" s="24" t="str">
        <f t="shared" si="186"/>
        <v>crimson220</v>
      </c>
      <c r="D11924" s="281">
        <v>6250</v>
      </c>
      <c r="E11924" s="281">
        <v>2722</v>
      </c>
      <c r="F11924" s="281">
        <v>116300</v>
      </c>
      <c r="G11924" s="24">
        <v>100</v>
      </c>
      <c r="H11924" s="24">
        <v>0</v>
      </c>
      <c r="I11924" s="24">
        <v>0</v>
      </c>
      <c r="J11924" s="282">
        <v>15</v>
      </c>
      <c r="K11924" s="282">
        <v>0</v>
      </c>
    </row>
    <row r="11925" spans="1:11" x14ac:dyDescent="0.3">
      <c r="A11925" s="281" t="s">
        <v>2109</v>
      </c>
      <c r="B11925" s="281">
        <v>221</v>
      </c>
      <c r="C11925" s="24" t="str">
        <f t="shared" si="186"/>
        <v>crimson221</v>
      </c>
      <c r="D11925" s="281">
        <v>6815</v>
      </c>
      <c r="E11925" s="281">
        <v>2968</v>
      </c>
      <c r="F11925" s="281">
        <v>128090</v>
      </c>
      <c r="G11925" s="24">
        <v>100</v>
      </c>
      <c r="H11925" s="24">
        <v>0</v>
      </c>
      <c r="I11925" s="24">
        <v>0</v>
      </c>
      <c r="J11925" s="282">
        <v>15</v>
      </c>
      <c r="K11925" s="282">
        <v>0</v>
      </c>
    </row>
    <row r="11926" spans="1:11" x14ac:dyDescent="0.3">
      <c r="A11926" s="281" t="s">
        <v>2109</v>
      </c>
      <c r="B11926" s="281">
        <v>222</v>
      </c>
      <c r="C11926" s="24" t="str">
        <f t="shared" si="186"/>
        <v>crimson222</v>
      </c>
      <c r="D11926" s="281">
        <v>6887</v>
      </c>
      <c r="E11926" s="281">
        <v>2999</v>
      </c>
      <c r="F11926" s="281">
        <v>129752</v>
      </c>
      <c r="G11926" s="24">
        <v>100</v>
      </c>
      <c r="H11926" s="24">
        <v>0</v>
      </c>
      <c r="I11926" s="24">
        <v>0</v>
      </c>
      <c r="J11926" s="282">
        <v>15</v>
      </c>
      <c r="K11926" s="282">
        <v>0</v>
      </c>
    </row>
    <row r="11927" spans="1:11" x14ac:dyDescent="0.3">
      <c r="A11927" s="281" t="s">
        <v>2109</v>
      </c>
      <c r="B11927" s="281">
        <v>223</v>
      </c>
      <c r="C11927" s="24" t="str">
        <f t="shared" si="186"/>
        <v>crimson223</v>
      </c>
      <c r="D11927" s="281">
        <v>6958</v>
      </c>
      <c r="E11927" s="281">
        <v>3031</v>
      </c>
      <c r="F11927" s="281">
        <v>131364</v>
      </c>
      <c r="G11927" s="24">
        <v>100</v>
      </c>
      <c r="H11927" s="24">
        <v>0</v>
      </c>
      <c r="I11927" s="24">
        <v>0</v>
      </c>
      <c r="J11927" s="282">
        <v>15</v>
      </c>
      <c r="K11927" s="282">
        <v>0</v>
      </c>
    </row>
    <row r="11928" spans="1:11" x14ac:dyDescent="0.3">
      <c r="A11928" s="281" t="s">
        <v>2109</v>
      </c>
      <c r="B11928" s="281">
        <v>224</v>
      </c>
      <c r="C11928" s="24" t="str">
        <f t="shared" si="186"/>
        <v>crimson224</v>
      </c>
      <c r="D11928" s="281">
        <v>7031</v>
      </c>
      <c r="E11928" s="281">
        <v>3062</v>
      </c>
      <c r="F11928" s="281">
        <v>133068</v>
      </c>
      <c r="G11928" s="24">
        <v>100</v>
      </c>
      <c r="H11928" s="24">
        <v>0</v>
      </c>
      <c r="I11928" s="24">
        <v>0</v>
      </c>
      <c r="J11928" s="282">
        <v>15</v>
      </c>
      <c r="K11928" s="282">
        <v>0</v>
      </c>
    </row>
    <row r="11929" spans="1:11" x14ac:dyDescent="0.3">
      <c r="A11929" s="281" t="s">
        <v>2109</v>
      </c>
      <c r="B11929" s="281">
        <v>225</v>
      </c>
      <c r="C11929" s="24" t="str">
        <f t="shared" si="186"/>
        <v>crimson225</v>
      </c>
      <c r="D11929" s="281">
        <v>7104</v>
      </c>
      <c r="E11929" s="281">
        <v>3094</v>
      </c>
      <c r="F11929" s="281">
        <v>134793</v>
      </c>
      <c r="G11929" s="24">
        <v>100</v>
      </c>
      <c r="H11929" s="24">
        <v>0</v>
      </c>
      <c r="I11929" s="24">
        <v>0</v>
      </c>
      <c r="J11929" s="282">
        <v>15</v>
      </c>
      <c r="K11929" s="282">
        <v>0</v>
      </c>
    </row>
    <row r="11930" spans="1:11" x14ac:dyDescent="0.3">
      <c r="A11930" s="281" t="s">
        <v>2109</v>
      </c>
      <c r="B11930" s="281">
        <v>226</v>
      </c>
      <c r="C11930" s="24" t="str">
        <f t="shared" si="186"/>
        <v>crimson226</v>
      </c>
      <c r="D11930" s="281">
        <v>7178</v>
      </c>
      <c r="E11930" s="281">
        <v>3126</v>
      </c>
      <c r="F11930" s="281">
        <v>136464</v>
      </c>
      <c r="G11930" s="24">
        <v>100</v>
      </c>
      <c r="H11930" s="24">
        <v>0</v>
      </c>
      <c r="I11930" s="24">
        <v>0</v>
      </c>
      <c r="J11930" s="282">
        <v>15</v>
      </c>
      <c r="K11930" s="282">
        <v>0</v>
      </c>
    </row>
    <row r="11931" spans="1:11" x14ac:dyDescent="0.3">
      <c r="A11931" s="281" t="s">
        <v>2109</v>
      </c>
      <c r="B11931" s="281">
        <v>227</v>
      </c>
      <c r="C11931" s="24" t="str">
        <f t="shared" si="186"/>
        <v>crimson227</v>
      </c>
      <c r="D11931" s="281">
        <v>7253</v>
      </c>
      <c r="E11931" s="281">
        <v>3159</v>
      </c>
      <c r="F11931" s="281">
        <v>138232</v>
      </c>
      <c r="G11931" s="24">
        <v>100</v>
      </c>
      <c r="H11931" s="24">
        <v>0</v>
      </c>
      <c r="I11931" s="24">
        <v>0</v>
      </c>
      <c r="J11931" s="282">
        <v>15</v>
      </c>
      <c r="K11931" s="282">
        <v>0</v>
      </c>
    </row>
    <row r="11932" spans="1:11" x14ac:dyDescent="0.3">
      <c r="A11932" s="281" t="s">
        <v>2109</v>
      </c>
      <c r="B11932" s="281">
        <v>228</v>
      </c>
      <c r="C11932" s="24" t="str">
        <f t="shared" si="186"/>
        <v>crimson228</v>
      </c>
      <c r="D11932" s="281">
        <v>7328</v>
      </c>
      <c r="E11932" s="281">
        <v>3192</v>
      </c>
      <c r="F11932" s="281">
        <v>139944</v>
      </c>
      <c r="G11932" s="24">
        <v>100</v>
      </c>
      <c r="H11932" s="24">
        <v>0</v>
      </c>
      <c r="I11932" s="24">
        <v>0</v>
      </c>
      <c r="J11932" s="282">
        <v>15</v>
      </c>
      <c r="K11932" s="282">
        <v>0</v>
      </c>
    </row>
    <row r="11933" spans="1:11" x14ac:dyDescent="0.3">
      <c r="A11933" s="281" t="s">
        <v>2109</v>
      </c>
      <c r="B11933" s="281">
        <v>229</v>
      </c>
      <c r="C11933" s="24" t="str">
        <f t="shared" si="186"/>
        <v>crimson229</v>
      </c>
      <c r="D11933" s="281">
        <v>7404</v>
      </c>
      <c r="E11933" s="281">
        <v>3225</v>
      </c>
      <c r="F11933" s="281">
        <v>141755</v>
      </c>
      <c r="G11933" s="24">
        <v>100</v>
      </c>
      <c r="H11933" s="24">
        <v>0</v>
      </c>
      <c r="I11933" s="24">
        <v>0</v>
      </c>
      <c r="J11933" s="282">
        <v>15</v>
      </c>
      <c r="K11933" s="282">
        <v>0</v>
      </c>
    </row>
    <row r="11934" spans="1:11" x14ac:dyDescent="0.3">
      <c r="A11934" s="281" t="s">
        <v>2109</v>
      </c>
      <c r="B11934" s="281">
        <v>230</v>
      </c>
      <c r="C11934" s="24" t="str">
        <f t="shared" si="186"/>
        <v>crimson230</v>
      </c>
      <c r="D11934" s="281">
        <v>7481</v>
      </c>
      <c r="E11934" s="281">
        <v>3258</v>
      </c>
      <c r="F11934" s="281">
        <v>143510</v>
      </c>
      <c r="G11934" s="24">
        <v>100</v>
      </c>
      <c r="H11934" s="24">
        <v>0</v>
      </c>
      <c r="I11934" s="24">
        <v>0</v>
      </c>
      <c r="J11934" s="282">
        <v>15</v>
      </c>
      <c r="K11934" s="282">
        <v>0</v>
      </c>
    </row>
    <row r="11935" spans="1:11" x14ac:dyDescent="0.3">
      <c r="A11935" s="281" t="s">
        <v>2109</v>
      </c>
      <c r="B11935" s="281">
        <v>231</v>
      </c>
      <c r="C11935" s="24" t="str">
        <f t="shared" si="186"/>
        <v>crimson231</v>
      </c>
      <c r="D11935" s="281">
        <v>7559</v>
      </c>
      <c r="E11935" s="281">
        <v>3292</v>
      </c>
      <c r="F11935" s="281">
        <v>145365</v>
      </c>
      <c r="G11935" s="24">
        <v>100</v>
      </c>
      <c r="H11935" s="24">
        <v>0</v>
      </c>
      <c r="I11935" s="24">
        <v>0</v>
      </c>
      <c r="J11935" s="282">
        <v>15</v>
      </c>
      <c r="K11935" s="282">
        <v>0</v>
      </c>
    </row>
    <row r="11936" spans="1:11" x14ac:dyDescent="0.3">
      <c r="A11936" s="281" t="s">
        <v>2109</v>
      </c>
      <c r="B11936" s="281">
        <v>232</v>
      </c>
      <c r="C11936" s="24" t="str">
        <f t="shared" si="186"/>
        <v>crimson232</v>
      </c>
      <c r="D11936" s="281">
        <v>7637</v>
      </c>
      <c r="E11936" s="281">
        <v>3326</v>
      </c>
      <c r="F11936" s="281">
        <v>147243</v>
      </c>
      <c r="G11936" s="24">
        <v>100</v>
      </c>
      <c r="H11936" s="24">
        <v>0</v>
      </c>
      <c r="I11936" s="24">
        <v>0</v>
      </c>
      <c r="J11936" s="282">
        <v>15</v>
      </c>
      <c r="K11936" s="282">
        <v>0</v>
      </c>
    </row>
    <row r="11937" spans="1:11" x14ac:dyDescent="0.3">
      <c r="A11937" s="281" t="s">
        <v>2109</v>
      </c>
      <c r="B11937" s="281">
        <v>233</v>
      </c>
      <c r="C11937" s="24" t="str">
        <f t="shared" si="186"/>
        <v>crimson233</v>
      </c>
      <c r="D11937" s="281">
        <v>7716</v>
      </c>
      <c r="E11937" s="281">
        <v>3361</v>
      </c>
      <c r="F11937" s="281">
        <v>149063</v>
      </c>
      <c r="G11937" s="24">
        <v>100</v>
      </c>
      <c r="H11937" s="24">
        <v>0</v>
      </c>
      <c r="I11937" s="24">
        <v>0</v>
      </c>
      <c r="J11937" s="282">
        <v>15</v>
      </c>
      <c r="K11937" s="282">
        <v>0</v>
      </c>
    </row>
    <row r="11938" spans="1:11" x14ac:dyDescent="0.3">
      <c r="A11938" s="281" t="s">
        <v>2109</v>
      </c>
      <c r="B11938" s="281">
        <v>234</v>
      </c>
      <c r="C11938" s="24" t="str">
        <f t="shared" si="186"/>
        <v>crimson234</v>
      </c>
      <c r="D11938" s="281">
        <v>7796</v>
      </c>
      <c r="E11938" s="281">
        <v>3396</v>
      </c>
      <c r="F11938" s="281">
        <v>150987</v>
      </c>
      <c r="G11938" s="24">
        <v>100</v>
      </c>
      <c r="H11938" s="24">
        <v>0</v>
      </c>
      <c r="I11938" s="24">
        <v>0</v>
      </c>
      <c r="J11938" s="282">
        <v>15</v>
      </c>
      <c r="K11938" s="282">
        <v>0</v>
      </c>
    </row>
    <row r="11939" spans="1:11" x14ac:dyDescent="0.3">
      <c r="A11939" s="281" t="s">
        <v>2109</v>
      </c>
      <c r="B11939" s="281">
        <v>235</v>
      </c>
      <c r="C11939" s="24" t="str">
        <f t="shared" si="186"/>
        <v>crimson235</v>
      </c>
      <c r="D11939" s="281">
        <v>7877</v>
      </c>
      <c r="E11939" s="281">
        <v>3431</v>
      </c>
      <c r="F11939" s="281">
        <v>152852</v>
      </c>
      <c r="G11939" s="24">
        <v>100</v>
      </c>
      <c r="H11939" s="24">
        <v>0</v>
      </c>
      <c r="I11939" s="24">
        <v>0</v>
      </c>
      <c r="J11939" s="282">
        <v>15</v>
      </c>
      <c r="K11939" s="282">
        <v>0</v>
      </c>
    </row>
    <row r="11940" spans="1:11" x14ac:dyDescent="0.3">
      <c r="A11940" s="281" t="s">
        <v>2109</v>
      </c>
      <c r="B11940" s="281">
        <v>236</v>
      </c>
      <c r="C11940" s="24" t="str">
        <f t="shared" si="186"/>
        <v>crimson236</v>
      </c>
      <c r="D11940" s="281">
        <v>7959</v>
      </c>
      <c r="E11940" s="281">
        <v>3466</v>
      </c>
      <c r="F11940" s="281">
        <v>154823</v>
      </c>
      <c r="G11940" s="24">
        <v>100</v>
      </c>
      <c r="H11940" s="24">
        <v>0</v>
      </c>
      <c r="I11940" s="24">
        <v>0</v>
      </c>
      <c r="J11940" s="282">
        <v>15</v>
      </c>
      <c r="K11940" s="282">
        <v>0</v>
      </c>
    </row>
    <row r="11941" spans="1:11" x14ac:dyDescent="0.3">
      <c r="A11941" s="281" t="s">
        <v>2109</v>
      </c>
      <c r="B11941" s="281">
        <v>237</v>
      </c>
      <c r="C11941" s="24" t="str">
        <f t="shared" si="186"/>
        <v>crimson237</v>
      </c>
      <c r="D11941" s="281">
        <v>8041</v>
      </c>
      <c r="E11941" s="281">
        <v>3502</v>
      </c>
      <c r="F11941" s="281">
        <v>156733</v>
      </c>
      <c r="G11941" s="24">
        <v>100</v>
      </c>
      <c r="H11941" s="24">
        <v>0</v>
      </c>
      <c r="I11941" s="24">
        <v>0</v>
      </c>
      <c r="J11941" s="282">
        <v>15</v>
      </c>
      <c r="K11941" s="282">
        <v>0</v>
      </c>
    </row>
    <row r="11942" spans="1:11" x14ac:dyDescent="0.3">
      <c r="A11942" s="281" t="s">
        <v>2109</v>
      </c>
      <c r="B11942" s="281">
        <v>238</v>
      </c>
      <c r="C11942" s="24" t="str">
        <f t="shared" si="186"/>
        <v>crimson238</v>
      </c>
      <c r="D11942" s="281">
        <v>8124</v>
      </c>
      <c r="E11942" s="281">
        <v>3538</v>
      </c>
      <c r="F11942" s="281">
        <v>158752</v>
      </c>
      <c r="G11942" s="24">
        <v>100</v>
      </c>
      <c r="H11942" s="24">
        <v>0</v>
      </c>
      <c r="I11942" s="24">
        <v>0</v>
      </c>
      <c r="J11942" s="282">
        <v>15</v>
      </c>
      <c r="K11942" s="282">
        <v>0</v>
      </c>
    </row>
    <row r="11943" spans="1:11" x14ac:dyDescent="0.3">
      <c r="A11943" s="281" t="s">
        <v>2109</v>
      </c>
      <c r="B11943" s="281">
        <v>239</v>
      </c>
      <c r="C11943" s="24" t="str">
        <f t="shared" si="186"/>
        <v>crimson239</v>
      </c>
      <c r="D11943" s="281">
        <v>8208</v>
      </c>
      <c r="E11943" s="281">
        <v>3575</v>
      </c>
      <c r="F11943" s="281">
        <v>160709</v>
      </c>
      <c r="G11943" s="24">
        <v>100</v>
      </c>
      <c r="H11943" s="24">
        <v>0</v>
      </c>
      <c r="I11943" s="24">
        <v>0</v>
      </c>
      <c r="J11943" s="282">
        <v>15</v>
      </c>
      <c r="K11943" s="282">
        <v>0</v>
      </c>
    </row>
    <row r="11944" spans="1:11" x14ac:dyDescent="0.3">
      <c r="A11944" s="281" t="s">
        <v>2109</v>
      </c>
      <c r="B11944" s="281">
        <v>240</v>
      </c>
      <c r="C11944" s="24" t="str">
        <f t="shared" si="186"/>
        <v>crimson240</v>
      </c>
      <c r="D11944" s="281">
        <v>8293</v>
      </c>
      <c r="E11944" s="281">
        <v>3612</v>
      </c>
      <c r="F11944" s="281">
        <v>162777</v>
      </c>
      <c r="G11944" s="24">
        <v>100</v>
      </c>
      <c r="H11944" s="24">
        <v>0</v>
      </c>
      <c r="I11944" s="24">
        <v>0</v>
      </c>
      <c r="J11944" s="282">
        <v>15</v>
      </c>
      <c r="K11944" s="282">
        <v>0</v>
      </c>
    </row>
    <row r="11945" spans="1:11" x14ac:dyDescent="0.3">
      <c r="A11945" s="281" t="s">
        <v>2109</v>
      </c>
      <c r="B11945" s="281">
        <v>241</v>
      </c>
      <c r="C11945" s="24" t="str">
        <f t="shared" si="186"/>
        <v>crimson241</v>
      </c>
      <c r="D11945" s="281">
        <v>9042</v>
      </c>
      <c r="E11945" s="281">
        <v>3938</v>
      </c>
      <c r="F11945" s="281">
        <v>179729</v>
      </c>
      <c r="G11945" s="24">
        <v>100</v>
      </c>
      <c r="H11945" s="24">
        <v>0</v>
      </c>
      <c r="I11945" s="24">
        <v>0</v>
      </c>
      <c r="J11945" s="282">
        <v>15</v>
      </c>
      <c r="K11945" s="282">
        <v>0</v>
      </c>
    </row>
    <row r="11946" spans="1:11" x14ac:dyDescent="0.3">
      <c r="A11946" s="281" t="s">
        <v>2109</v>
      </c>
      <c r="B11946" s="281">
        <v>242</v>
      </c>
      <c r="C11946" s="24" t="str">
        <f t="shared" si="186"/>
        <v>crimson242</v>
      </c>
      <c r="D11946" s="281">
        <v>9135</v>
      </c>
      <c r="E11946" s="281">
        <v>3979</v>
      </c>
      <c r="F11946" s="281">
        <v>182037</v>
      </c>
      <c r="G11946" s="24">
        <v>100</v>
      </c>
      <c r="H11946" s="24">
        <v>0</v>
      </c>
      <c r="I11946" s="24">
        <v>0</v>
      </c>
      <c r="J11946" s="282">
        <v>15</v>
      </c>
      <c r="K11946" s="282">
        <v>0</v>
      </c>
    </row>
    <row r="11947" spans="1:11" x14ac:dyDescent="0.3">
      <c r="A11947" s="281" t="s">
        <v>2109</v>
      </c>
      <c r="B11947" s="281">
        <v>243</v>
      </c>
      <c r="C11947" s="24" t="str">
        <f t="shared" si="186"/>
        <v>crimson243</v>
      </c>
      <c r="D11947" s="281">
        <v>9229</v>
      </c>
      <c r="E11947" s="281">
        <v>4020</v>
      </c>
      <c r="F11947" s="281">
        <v>184613</v>
      </c>
      <c r="G11947" s="24">
        <v>100</v>
      </c>
      <c r="H11947" s="24">
        <v>0</v>
      </c>
      <c r="I11947" s="24">
        <v>0</v>
      </c>
      <c r="J11947" s="282">
        <v>15</v>
      </c>
      <c r="K11947" s="282">
        <v>0</v>
      </c>
    </row>
    <row r="11948" spans="1:11" x14ac:dyDescent="0.3">
      <c r="A11948" s="281" t="s">
        <v>2109</v>
      </c>
      <c r="B11948" s="281">
        <v>244</v>
      </c>
      <c r="C11948" s="24" t="str">
        <f t="shared" si="186"/>
        <v>crimson244</v>
      </c>
      <c r="D11948" s="281">
        <v>9325</v>
      </c>
      <c r="E11948" s="281">
        <v>4061</v>
      </c>
      <c r="F11948" s="281">
        <v>186980</v>
      </c>
      <c r="G11948" s="24">
        <v>100</v>
      </c>
      <c r="H11948" s="24">
        <v>0</v>
      </c>
      <c r="I11948" s="24">
        <v>0</v>
      </c>
      <c r="J11948" s="282">
        <v>15</v>
      </c>
      <c r="K11948" s="282">
        <v>0</v>
      </c>
    </row>
    <row r="11949" spans="1:11" x14ac:dyDescent="0.3">
      <c r="A11949" s="281" t="s">
        <v>2109</v>
      </c>
      <c r="B11949" s="281">
        <v>245</v>
      </c>
      <c r="C11949" s="24" t="str">
        <f t="shared" si="186"/>
        <v>crimson245</v>
      </c>
      <c r="D11949" s="281">
        <v>9421</v>
      </c>
      <c r="E11949" s="281">
        <v>4103</v>
      </c>
      <c r="F11949" s="281">
        <v>189594</v>
      </c>
      <c r="G11949" s="24">
        <v>100</v>
      </c>
      <c r="H11949" s="24">
        <v>0</v>
      </c>
      <c r="I11949" s="24">
        <v>0</v>
      </c>
      <c r="J11949" s="282">
        <v>15</v>
      </c>
      <c r="K11949" s="282">
        <v>0</v>
      </c>
    </row>
    <row r="11950" spans="1:11" x14ac:dyDescent="0.3">
      <c r="A11950" s="281" t="s">
        <v>2109</v>
      </c>
      <c r="B11950" s="281">
        <v>246</v>
      </c>
      <c r="C11950" s="24" t="str">
        <f t="shared" si="186"/>
        <v>crimson246</v>
      </c>
      <c r="D11950" s="281">
        <v>9517</v>
      </c>
      <c r="E11950" s="281">
        <v>4145</v>
      </c>
      <c r="F11950" s="281">
        <v>191715</v>
      </c>
      <c r="G11950" s="24">
        <v>100</v>
      </c>
      <c r="H11950" s="24">
        <v>0</v>
      </c>
      <c r="I11950" s="24">
        <v>0</v>
      </c>
      <c r="J11950" s="282">
        <v>15</v>
      </c>
      <c r="K11950" s="282">
        <v>0</v>
      </c>
    </row>
    <row r="11951" spans="1:11" x14ac:dyDescent="0.3">
      <c r="A11951" s="281" t="s">
        <v>2109</v>
      </c>
      <c r="B11951" s="281">
        <v>247</v>
      </c>
      <c r="C11951" s="24" t="str">
        <f t="shared" si="186"/>
        <v>crimson247</v>
      </c>
      <c r="D11951" s="281">
        <v>9615</v>
      </c>
      <c r="E11951" s="281">
        <v>4188</v>
      </c>
      <c r="F11951" s="281">
        <v>194393</v>
      </c>
      <c r="G11951" s="24">
        <v>100</v>
      </c>
      <c r="H11951" s="24">
        <v>0</v>
      </c>
      <c r="I11951" s="24">
        <v>0</v>
      </c>
      <c r="J11951" s="282">
        <v>15</v>
      </c>
      <c r="K11951" s="282">
        <v>0</v>
      </c>
    </row>
    <row r="11952" spans="1:11" x14ac:dyDescent="0.3">
      <c r="A11952" s="281" t="s">
        <v>2109</v>
      </c>
      <c r="B11952" s="281">
        <v>248</v>
      </c>
      <c r="C11952" s="24" t="str">
        <f t="shared" si="186"/>
        <v>crimson248</v>
      </c>
      <c r="D11952" s="281">
        <v>9714</v>
      </c>
      <c r="E11952" s="281">
        <v>4231</v>
      </c>
      <c r="F11952" s="281">
        <v>196566</v>
      </c>
      <c r="G11952" s="24">
        <v>100</v>
      </c>
      <c r="H11952" s="24">
        <v>0</v>
      </c>
      <c r="I11952" s="24">
        <v>0</v>
      </c>
      <c r="J11952" s="282">
        <v>15</v>
      </c>
      <c r="K11952" s="282">
        <v>0</v>
      </c>
    </row>
    <row r="11953" spans="1:11" x14ac:dyDescent="0.3">
      <c r="A11953" s="281" t="s">
        <v>2109</v>
      </c>
      <c r="B11953" s="281">
        <v>249</v>
      </c>
      <c r="C11953" s="24" t="str">
        <f t="shared" si="186"/>
        <v>crimson249</v>
      </c>
      <c r="D11953" s="281">
        <v>9814</v>
      </c>
      <c r="E11953" s="281">
        <v>4275</v>
      </c>
      <c r="F11953" s="281">
        <v>199309</v>
      </c>
      <c r="G11953" s="24">
        <v>100</v>
      </c>
      <c r="H11953" s="24">
        <v>0</v>
      </c>
      <c r="I11953" s="24">
        <v>0</v>
      </c>
      <c r="J11953" s="282">
        <v>15</v>
      </c>
      <c r="K11953" s="282">
        <v>0</v>
      </c>
    </row>
    <row r="11954" spans="1:11" x14ac:dyDescent="0.3">
      <c r="A11954" s="281" t="s">
        <v>2109</v>
      </c>
      <c r="B11954" s="281">
        <v>250</v>
      </c>
      <c r="C11954" s="24" t="str">
        <f t="shared" si="186"/>
        <v>crimson250</v>
      </c>
      <c r="D11954" s="281">
        <v>9915</v>
      </c>
      <c r="E11954" s="281">
        <v>4318</v>
      </c>
      <c r="F11954" s="281">
        <v>201535</v>
      </c>
      <c r="G11954" s="24">
        <v>100</v>
      </c>
      <c r="H11954" s="24">
        <v>0</v>
      </c>
      <c r="I11954" s="24">
        <v>0</v>
      </c>
      <c r="J11954" s="282">
        <v>15</v>
      </c>
      <c r="K11954" s="282">
        <v>0</v>
      </c>
    </row>
    <row r="11955" spans="1:11" x14ac:dyDescent="0.3">
      <c r="A11955" s="281" t="s">
        <v>2109</v>
      </c>
      <c r="B11955" s="281">
        <v>251</v>
      </c>
      <c r="C11955" s="24" t="str">
        <f t="shared" si="186"/>
        <v>crimson251</v>
      </c>
      <c r="D11955" s="281">
        <v>10017</v>
      </c>
      <c r="E11955" s="281">
        <v>4363</v>
      </c>
      <c r="F11955" s="281">
        <v>204346</v>
      </c>
      <c r="G11955" s="24">
        <v>100</v>
      </c>
      <c r="H11955" s="24">
        <v>0</v>
      </c>
      <c r="I11955" s="24">
        <v>0</v>
      </c>
      <c r="J11955" s="282">
        <v>15</v>
      </c>
      <c r="K11955" s="282">
        <v>0</v>
      </c>
    </row>
    <row r="11956" spans="1:11" x14ac:dyDescent="0.3">
      <c r="A11956" s="281" t="s">
        <v>2109</v>
      </c>
      <c r="B11956" s="281">
        <v>252</v>
      </c>
      <c r="C11956" s="24" t="str">
        <f t="shared" si="186"/>
        <v>crimson252</v>
      </c>
      <c r="D11956" s="281">
        <v>10119</v>
      </c>
      <c r="E11956" s="281">
        <v>4408</v>
      </c>
      <c r="F11956" s="281">
        <v>206625</v>
      </c>
      <c r="G11956" s="24">
        <v>100</v>
      </c>
      <c r="H11956" s="24">
        <v>0</v>
      </c>
      <c r="I11956" s="24">
        <v>0</v>
      </c>
      <c r="J11956" s="282">
        <v>15</v>
      </c>
      <c r="K11956" s="282">
        <v>0</v>
      </c>
    </row>
    <row r="11957" spans="1:11" x14ac:dyDescent="0.3">
      <c r="A11957" s="281" t="s">
        <v>2109</v>
      </c>
      <c r="B11957" s="281">
        <v>253</v>
      </c>
      <c r="C11957" s="24" t="str">
        <f t="shared" si="186"/>
        <v>crimson253</v>
      </c>
      <c r="D11957" s="281">
        <v>10223</v>
      </c>
      <c r="E11957" s="281">
        <v>4453</v>
      </c>
      <c r="F11957" s="281">
        <v>209505</v>
      </c>
      <c r="G11957" s="24">
        <v>100</v>
      </c>
      <c r="H11957" s="24">
        <v>0</v>
      </c>
      <c r="I11957" s="24">
        <v>0</v>
      </c>
      <c r="J11957" s="282">
        <v>15</v>
      </c>
      <c r="K11957" s="282">
        <v>0</v>
      </c>
    </row>
    <row r="11958" spans="1:11" x14ac:dyDescent="0.3">
      <c r="A11958" s="281" t="s">
        <v>2109</v>
      </c>
      <c r="B11958" s="281">
        <v>254</v>
      </c>
      <c r="C11958" s="24" t="str">
        <f t="shared" si="186"/>
        <v>crimson254</v>
      </c>
      <c r="D11958" s="281">
        <v>10328</v>
      </c>
      <c r="E11958" s="281">
        <v>4498</v>
      </c>
      <c r="F11958" s="281">
        <v>211839</v>
      </c>
      <c r="G11958" s="24">
        <v>100</v>
      </c>
      <c r="H11958" s="24">
        <v>0</v>
      </c>
      <c r="I11958" s="24">
        <v>0</v>
      </c>
      <c r="J11958" s="282">
        <v>15</v>
      </c>
      <c r="K11958" s="282">
        <v>0</v>
      </c>
    </row>
    <row r="11959" spans="1:11" x14ac:dyDescent="0.3">
      <c r="A11959" s="281" t="s">
        <v>2109</v>
      </c>
      <c r="B11959" s="281">
        <v>255</v>
      </c>
      <c r="C11959" s="24" t="str">
        <f t="shared" si="186"/>
        <v>crimson255</v>
      </c>
      <c r="D11959" s="281">
        <v>10434</v>
      </c>
      <c r="E11959" s="281">
        <v>4544</v>
      </c>
      <c r="F11959" s="281">
        <v>214592</v>
      </c>
      <c r="G11959" s="24">
        <v>100</v>
      </c>
      <c r="H11959" s="24">
        <v>0</v>
      </c>
      <c r="I11959" s="24">
        <v>0</v>
      </c>
      <c r="J11959" s="282">
        <v>15</v>
      </c>
      <c r="K11959" s="282">
        <v>0</v>
      </c>
    </row>
    <row r="11960" spans="1:11" x14ac:dyDescent="0.3">
      <c r="A11960" s="281" t="s">
        <v>2109</v>
      </c>
      <c r="B11960" s="281">
        <v>256</v>
      </c>
      <c r="C11960" s="24" t="str">
        <f t="shared" si="186"/>
        <v>crimson256</v>
      </c>
      <c r="D11960" s="281">
        <v>10540</v>
      </c>
      <c r="E11960" s="281">
        <v>4591</v>
      </c>
      <c r="F11960" s="281">
        <v>216981</v>
      </c>
      <c r="G11960" s="24">
        <v>100</v>
      </c>
      <c r="H11960" s="24">
        <v>0</v>
      </c>
      <c r="I11960" s="24">
        <v>0</v>
      </c>
      <c r="J11960" s="282">
        <v>15</v>
      </c>
      <c r="K11960" s="282">
        <v>0</v>
      </c>
    </row>
    <row r="11961" spans="1:11" x14ac:dyDescent="0.3">
      <c r="A11961" s="281" t="s">
        <v>2109</v>
      </c>
      <c r="B11961" s="281">
        <v>257</v>
      </c>
      <c r="C11961" s="24" t="str">
        <f t="shared" si="186"/>
        <v>crimson257</v>
      </c>
      <c r="D11961" s="281">
        <v>10648</v>
      </c>
      <c r="E11961" s="281">
        <v>4638</v>
      </c>
      <c r="F11961" s="281">
        <v>220000</v>
      </c>
      <c r="G11961" s="24">
        <v>100</v>
      </c>
      <c r="H11961" s="24">
        <v>0</v>
      </c>
      <c r="I11961" s="24">
        <v>0</v>
      </c>
      <c r="J11961" s="282">
        <v>15</v>
      </c>
      <c r="K11961" s="282">
        <v>0</v>
      </c>
    </row>
    <row r="11962" spans="1:11" x14ac:dyDescent="0.3">
      <c r="A11962" s="281" t="s">
        <v>2109</v>
      </c>
      <c r="B11962" s="281">
        <v>258</v>
      </c>
      <c r="C11962" s="24" t="str">
        <f t="shared" si="186"/>
        <v>crimson258</v>
      </c>
      <c r="D11962" s="281">
        <v>10757</v>
      </c>
      <c r="E11962" s="281">
        <v>4685</v>
      </c>
      <c r="F11962" s="281">
        <v>222446</v>
      </c>
      <c r="G11962" s="24">
        <v>100</v>
      </c>
      <c r="H11962" s="24">
        <v>0</v>
      </c>
      <c r="I11962" s="24">
        <v>0</v>
      </c>
      <c r="J11962" s="282">
        <v>15</v>
      </c>
      <c r="K11962" s="282">
        <v>0</v>
      </c>
    </row>
    <row r="11963" spans="1:11" x14ac:dyDescent="0.3">
      <c r="A11963" s="281" t="s">
        <v>2109</v>
      </c>
      <c r="B11963" s="281">
        <v>259</v>
      </c>
      <c r="C11963" s="24" t="str">
        <f t="shared" si="186"/>
        <v>crimson259</v>
      </c>
      <c r="D11963" s="281">
        <v>10867</v>
      </c>
      <c r="E11963" s="281">
        <v>4733</v>
      </c>
      <c r="F11963" s="281">
        <v>225540</v>
      </c>
      <c r="G11963" s="24">
        <v>100</v>
      </c>
      <c r="H11963" s="24">
        <v>0</v>
      </c>
      <c r="I11963" s="24">
        <v>0</v>
      </c>
      <c r="J11963" s="282">
        <v>15</v>
      </c>
      <c r="K11963" s="282">
        <v>0</v>
      </c>
    </row>
    <row r="11964" spans="1:11" x14ac:dyDescent="0.3">
      <c r="A11964" s="281" t="s">
        <v>2109</v>
      </c>
      <c r="B11964" s="281">
        <v>260</v>
      </c>
      <c r="C11964" s="24" t="str">
        <f t="shared" si="186"/>
        <v>crimson260</v>
      </c>
      <c r="D11964" s="281">
        <v>10978</v>
      </c>
      <c r="E11964" s="281">
        <v>4781</v>
      </c>
      <c r="F11964" s="281">
        <v>228045</v>
      </c>
      <c r="G11964" s="24">
        <v>100</v>
      </c>
      <c r="H11964" s="24">
        <v>0</v>
      </c>
      <c r="I11964" s="24">
        <v>0</v>
      </c>
      <c r="J11964" s="282">
        <v>15</v>
      </c>
      <c r="K11964" s="282">
        <v>0</v>
      </c>
    </row>
    <row r="11965" spans="1:11" x14ac:dyDescent="0.3">
      <c r="A11965" s="281" t="s">
        <v>2109</v>
      </c>
      <c r="B11965" s="281">
        <v>261</v>
      </c>
      <c r="C11965" s="24" t="str">
        <f t="shared" si="186"/>
        <v>crimson261</v>
      </c>
      <c r="D11965" s="281">
        <v>11968</v>
      </c>
      <c r="E11965" s="281">
        <v>5213</v>
      </c>
      <c r="F11965" s="281">
        <v>251908</v>
      </c>
      <c r="G11965" s="24">
        <v>100</v>
      </c>
      <c r="H11965" s="24">
        <v>0</v>
      </c>
      <c r="I11965" s="24">
        <v>0</v>
      </c>
      <c r="J11965" s="282">
        <v>15</v>
      </c>
      <c r="K11965" s="282">
        <v>0</v>
      </c>
    </row>
    <row r="11966" spans="1:11" x14ac:dyDescent="0.3">
      <c r="A11966" s="281" t="s">
        <v>2109</v>
      </c>
      <c r="B11966" s="281">
        <v>262</v>
      </c>
      <c r="C11966" s="24" t="str">
        <f t="shared" si="186"/>
        <v>crimson262</v>
      </c>
      <c r="D11966" s="281">
        <v>12090</v>
      </c>
      <c r="E11966" s="281">
        <v>5266</v>
      </c>
      <c r="F11966" s="281">
        <v>254703</v>
      </c>
      <c r="G11966" s="24">
        <v>100</v>
      </c>
      <c r="H11966" s="24">
        <v>0</v>
      </c>
      <c r="I11966" s="24">
        <v>0</v>
      </c>
      <c r="J11966" s="282">
        <v>15</v>
      </c>
      <c r="K11966" s="282">
        <v>0</v>
      </c>
    </row>
    <row r="11967" spans="1:11" x14ac:dyDescent="0.3">
      <c r="A11967" s="281" t="s">
        <v>2109</v>
      </c>
      <c r="B11967" s="281">
        <v>263</v>
      </c>
      <c r="C11967" s="24" t="str">
        <f t="shared" si="186"/>
        <v>crimson263</v>
      </c>
      <c r="D11967" s="281">
        <v>12214</v>
      </c>
      <c r="E11967" s="281">
        <v>5320</v>
      </c>
      <c r="F11967" s="281">
        <v>258941</v>
      </c>
      <c r="G11967" s="24">
        <v>100</v>
      </c>
      <c r="H11967" s="24">
        <v>0</v>
      </c>
      <c r="I11967" s="24">
        <v>0</v>
      </c>
      <c r="J11967" s="282">
        <v>15</v>
      </c>
      <c r="K11967" s="282">
        <v>0</v>
      </c>
    </row>
    <row r="11968" spans="1:11" x14ac:dyDescent="0.3">
      <c r="A11968" s="281" t="s">
        <v>2109</v>
      </c>
      <c r="B11968" s="281">
        <v>264</v>
      </c>
      <c r="C11968" s="24" t="str">
        <f t="shared" si="186"/>
        <v>crimson264</v>
      </c>
      <c r="D11968" s="281">
        <v>12338</v>
      </c>
      <c r="E11968" s="281">
        <v>5374</v>
      </c>
      <c r="F11968" s="281">
        <v>261812</v>
      </c>
      <c r="G11968" s="24">
        <v>100</v>
      </c>
      <c r="H11968" s="24">
        <v>0</v>
      </c>
      <c r="I11968" s="24">
        <v>0</v>
      </c>
      <c r="J11968" s="282">
        <v>15</v>
      </c>
      <c r="K11968" s="282">
        <v>0</v>
      </c>
    </row>
    <row r="11969" spans="1:11" x14ac:dyDescent="0.3">
      <c r="A11969" s="281" t="s">
        <v>2109</v>
      </c>
      <c r="B11969" s="281">
        <v>265</v>
      </c>
      <c r="C11969" s="24" t="str">
        <f t="shared" si="186"/>
        <v>crimson265</v>
      </c>
      <c r="D11969" s="281">
        <v>12464</v>
      </c>
      <c r="E11969" s="281">
        <v>5429</v>
      </c>
      <c r="F11969" s="281">
        <v>265438</v>
      </c>
      <c r="G11969" s="24">
        <v>100</v>
      </c>
      <c r="H11969" s="24">
        <v>0</v>
      </c>
      <c r="I11969" s="24">
        <v>0</v>
      </c>
      <c r="J11969" s="282">
        <v>15</v>
      </c>
      <c r="K11969" s="282">
        <v>0</v>
      </c>
    </row>
    <row r="11970" spans="1:11" x14ac:dyDescent="0.3">
      <c r="A11970" s="281" t="s">
        <v>2109</v>
      </c>
      <c r="B11970" s="281">
        <v>266</v>
      </c>
      <c r="C11970" s="24" t="str">
        <f t="shared" si="186"/>
        <v>crimson266</v>
      </c>
      <c r="D11970" s="281">
        <v>12591</v>
      </c>
      <c r="E11970" s="281">
        <v>5484</v>
      </c>
      <c r="F11970" s="281">
        <v>268378</v>
      </c>
      <c r="G11970" s="24">
        <v>100</v>
      </c>
      <c r="H11970" s="24">
        <v>0</v>
      </c>
      <c r="I11970" s="24">
        <v>0</v>
      </c>
      <c r="J11970" s="282">
        <v>15</v>
      </c>
      <c r="K11970" s="282">
        <v>0</v>
      </c>
    </row>
    <row r="11971" spans="1:11" x14ac:dyDescent="0.3">
      <c r="A11971" s="281" t="s">
        <v>2109</v>
      </c>
      <c r="B11971" s="281">
        <v>267</v>
      </c>
      <c r="C11971" s="24" t="str">
        <f t="shared" si="186"/>
        <v>crimson267</v>
      </c>
      <c r="D11971" s="281">
        <v>12719</v>
      </c>
      <c r="E11971" s="281">
        <v>5540</v>
      </c>
      <c r="F11971" s="281">
        <v>272092</v>
      </c>
      <c r="G11971" s="24">
        <v>100</v>
      </c>
      <c r="H11971" s="24">
        <v>0</v>
      </c>
      <c r="I11971" s="24">
        <v>0</v>
      </c>
      <c r="J11971" s="282">
        <v>15</v>
      </c>
      <c r="K11971" s="282">
        <v>0</v>
      </c>
    </row>
    <row r="11972" spans="1:11" x14ac:dyDescent="0.3">
      <c r="A11972" s="281" t="s">
        <v>2109</v>
      </c>
      <c r="B11972" s="281">
        <v>268</v>
      </c>
      <c r="C11972" s="24" t="str">
        <f t="shared" si="186"/>
        <v>crimson268</v>
      </c>
      <c r="D11972" s="281">
        <v>12848</v>
      </c>
      <c r="E11972" s="281">
        <v>5596</v>
      </c>
      <c r="F11972" s="281">
        <v>275102</v>
      </c>
      <c r="G11972" s="24">
        <v>100</v>
      </c>
      <c r="H11972" s="24">
        <v>0</v>
      </c>
      <c r="I11972" s="24">
        <v>0</v>
      </c>
      <c r="J11972" s="282">
        <v>15</v>
      </c>
      <c r="K11972" s="282">
        <v>0</v>
      </c>
    </row>
    <row r="11973" spans="1:11" x14ac:dyDescent="0.3">
      <c r="A11973" s="281" t="s">
        <v>2109</v>
      </c>
      <c r="B11973" s="281">
        <v>269</v>
      </c>
      <c r="C11973" s="24" t="str">
        <f t="shared" si="186"/>
        <v>crimson269</v>
      </c>
      <c r="D11973" s="281">
        <v>12978</v>
      </c>
      <c r="E11973" s="281">
        <v>5653</v>
      </c>
      <c r="F11973" s="281">
        <v>278906</v>
      </c>
      <c r="G11973" s="24">
        <v>100</v>
      </c>
      <c r="H11973" s="24">
        <v>0</v>
      </c>
      <c r="I11973" s="24">
        <v>0</v>
      </c>
      <c r="J11973" s="282">
        <v>15</v>
      </c>
      <c r="K11973" s="282">
        <v>0</v>
      </c>
    </row>
    <row r="11974" spans="1:11" x14ac:dyDescent="0.3">
      <c r="A11974" s="281" t="s">
        <v>2109</v>
      </c>
      <c r="B11974" s="281">
        <v>270</v>
      </c>
      <c r="C11974" s="24" t="str">
        <f t="shared" ref="C11974:C12037" si="187">A11974&amp;B11974</f>
        <v>crimson270</v>
      </c>
      <c r="D11974" s="281">
        <v>13110</v>
      </c>
      <c r="E11974" s="281">
        <v>5710</v>
      </c>
      <c r="F11974" s="281">
        <v>281988</v>
      </c>
      <c r="G11974" s="24">
        <v>100</v>
      </c>
      <c r="H11974" s="24">
        <v>0</v>
      </c>
      <c r="I11974" s="24">
        <v>0</v>
      </c>
      <c r="J11974" s="282">
        <v>15</v>
      </c>
      <c r="K11974" s="282">
        <v>0</v>
      </c>
    </row>
    <row r="11975" spans="1:11" x14ac:dyDescent="0.3">
      <c r="A11975" s="281" t="s">
        <v>2109</v>
      </c>
      <c r="B11975" s="281">
        <v>271</v>
      </c>
      <c r="C11975" s="24" t="str">
        <f t="shared" si="187"/>
        <v>crimson271</v>
      </c>
      <c r="D11975" s="281">
        <v>13243</v>
      </c>
      <c r="E11975" s="281">
        <v>5768</v>
      </c>
      <c r="F11975" s="281">
        <v>285624</v>
      </c>
      <c r="G11975" s="24">
        <v>100</v>
      </c>
      <c r="H11975" s="24">
        <v>0</v>
      </c>
      <c r="I11975" s="24">
        <v>0</v>
      </c>
      <c r="J11975" s="282">
        <v>15</v>
      </c>
      <c r="K11975" s="282">
        <v>0</v>
      </c>
    </row>
    <row r="11976" spans="1:11" x14ac:dyDescent="0.3">
      <c r="A11976" s="281" t="s">
        <v>2109</v>
      </c>
      <c r="B11976" s="281">
        <v>272</v>
      </c>
      <c r="C11976" s="24" t="str">
        <f t="shared" si="187"/>
        <v>crimson272</v>
      </c>
      <c r="D11976" s="281">
        <v>13378</v>
      </c>
      <c r="E11976" s="281">
        <v>5827</v>
      </c>
      <c r="F11976" s="281">
        <v>288777</v>
      </c>
      <c r="G11976" s="24">
        <v>100</v>
      </c>
      <c r="H11976" s="24">
        <v>0</v>
      </c>
      <c r="I11976" s="24">
        <v>0</v>
      </c>
      <c r="J11976" s="282">
        <v>15</v>
      </c>
      <c r="K11976" s="282">
        <v>0</v>
      </c>
    </row>
    <row r="11977" spans="1:11" x14ac:dyDescent="0.3">
      <c r="A11977" s="281" t="s">
        <v>2109</v>
      </c>
      <c r="B11977" s="281">
        <v>273</v>
      </c>
      <c r="C11977" s="24" t="str">
        <f t="shared" si="187"/>
        <v>crimson273</v>
      </c>
      <c r="D11977" s="281">
        <v>13513</v>
      </c>
      <c r="E11977" s="281">
        <v>5886</v>
      </c>
      <c r="F11977" s="281">
        <v>292763</v>
      </c>
      <c r="G11977" s="24">
        <v>100</v>
      </c>
      <c r="H11977" s="24">
        <v>0</v>
      </c>
      <c r="I11977" s="24">
        <v>0</v>
      </c>
      <c r="J11977" s="282">
        <v>15</v>
      </c>
      <c r="K11977" s="282">
        <v>0</v>
      </c>
    </row>
    <row r="11978" spans="1:11" x14ac:dyDescent="0.3">
      <c r="A11978" s="281" t="s">
        <v>2109</v>
      </c>
      <c r="B11978" s="281">
        <v>274</v>
      </c>
      <c r="C11978" s="24" t="str">
        <f t="shared" si="187"/>
        <v>crimson274</v>
      </c>
      <c r="D11978" s="281">
        <v>13650</v>
      </c>
      <c r="E11978" s="281">
        <v>5946</v>
      </c>
      <c r="F11978" s="281">
        <v>295992</v>
      </c>
      <c r="G11978" s="24">
        <v>100</v>
      </c>
      <c r="H11978" s="24">
        <v>0</v>
      </c>
      <c r="I11978" s="24">
        <v>0</v>
      </c>
      <c r="J11978" s="282">
        <v>15</v>
      </c>
      <c r="K11978" s="282">
        <v>0</v>
      </c>
    </row>
    <row r="11979" spans="1:11" x14ac:dyDescent="0.3">
      <c r="A11979" s="281" t="s">
        <v>2109</v>
      </c>
      <c r="B11979" s="281">
        <v>275</v>
      </c>
      <c r="C11979" s="24" t="str">
        <f t="shared" si="187"/>
        <v>crimson275</v>
      </c>
      <c r="D11979" s="281">
        <v>13789</v>
      </c>
      <c r="E11979" s="281">
        <v>6006</v>
      </c>
      <c r="F11979" s="281">
        <v>300074</v>
      </c>
      <c r="G11979" s="24">
        <v>100</v>
      </c>
      <c r="H11979" s="24">
        <v>0</v>
      </c>
      <c r="I11979" s="24">
        <v>0</v>
      </c>
      <c r="J11979" s="282">
        <v>15</v>
      </c>
      <c r="K11979" s="282">
        <v>0</v>
      </c>
    </row>
    <row r="11980" spans="1:11" x14ac:dyDescent="0.3">
      <c r="A11980" s="281" t="s">
        <v>2109</v>
      </c>
      <c r="B11980" s="281">
        <v>276</v>
      </c>
      <c r="C11980" s="24" t="str">
        <f t="shared" si="187"/>
        <v>crimson276</v>
      </c>
      <c r="D11980" s="281">
        <v>13928</v>
      </c>
      <c r="E11980" s="281">
        <v>6067</v>
      </c>
      <c r="F11980" s="281">
        <v>303379</v>
      </c>
      <c r="G11980" s="24">
        <v>100</v>
      </c>
      <c r="H11980" s="24">
        <v>0</v>
      </c>
      <c r="I11980" s="24">
        <v>0</v>
      </c>
      <c r="J11980" s="282">
        <v>15</v>
      </c>
      <c r="K11980" s="282">
        <v>0</v>
      </c>
    </row>
    <row r="11981" spans="1:11" x14ac:dyDescent="0.3">
      <c r="A11981" s="281" t="s">
        <v>2109</v>
      </c>
      <c r="B11981" s="281">
        <v>277</v>
      </c>
      <c r="C11981" s="24" t="str">
        <f t="shared" si="187"/>
        <v>crimson277</v>
      </c>
      <c r="D11981" s="281">
        <v>14069</v>
      </c>
      <c r="E11981" s="281">
        <v>6128</v>
      </c>
      <c r="F11981" s="281">
        <v>307560</v>
      </c>
      <c r="G11981" s="24">
        <v>100</v>
      </c>
      <c r="H11981" s="24">
        <v>0</v>
      </c>
      <c r="I11981" s="24">
        <v>0</v>
      </c>
      <c r="J11981" s="282">
        <v>15</v>
      </c>
      <c r="K11981" s="282">
        <v>0</v>
      </c>
    </row>
    <row r="11982" spans="1:11" x14ac:dyDescent="0.3">
      <c r="A11982" s="281" t="s">
        <v>2109</v>
      </c>
      <c r="B11982" s="281">
        <v>278</v>
      </c>
      <c r="C11982" s="24" t="str">
        <f t="shared" si="187"/>
        <v>crimson278</v>
      </c>
      <c r="D11982" s="281">
        <v>14212</v>
      </c>
      <c r="E11982" s="281">
        <v>6190</v>
      </c>
      <c r="F11982" s="281">
        <v>310944</v>
      </c>
      <c r="G11982" s="24">
        <v>100</v>
      </c>
      <c r="H11982" s="24">
        <v>0</v>
      </c>
      <c r="I11982" s="24">
        <v>0</v>
      </c>
      <c r="J11982" s="282">
        <v>15</v>
      </c>
      <c r="K11982" s="282">
        <v>0</v>
      </c>
    </row>
    <row r="11983" spans="1:11" x14ac:dyDescent="0.3">
      <c r="A11983" s="281" t="s">
        <v>2109</v>
      </c>
      <c r="B11983" s="281">
        <v>279</v>
      </c>
      <c r="C11983" s="24" t="str">
        <f t="shared" si="187"/>
        <v>crimson279</v>
      </c>
      <c r="D11983" s="281">
        <v>14355</v>
      </c>
      <c r="E11983" s="281">
        <v>6253</v>
      </c>
      <c r="F11983" s="281">
        <v>314938</v>
      </c>
      <c r="G11983" s="24">
        <v>100</v>
      </c>
      <c r="H11983" s="24">
        <v>0</v>
      </c>
      <c r="I11983" s="24">
        <v>0</v>
      </c>
      <c r="J11983" s="282">
        <v>15</v>
      </c>
      <c r="K11983" s="282">
        <v>0</v>
      </c>
    </row>
    <row r="11984" spans="1:11" x14ac:dyDescent="0.3">
      <c r="A11984" s="281" t="s">
        <v>2109</v>
      </c>
      <c r="B11984" s="281">
        <v>280</v>
      </c>
      <c r="C11984" s="24" t="str">
        <f t="shared" si="187"/>
        <v>crimson280</v>
      </c>
      <c r="D11984" s="281">
        <v>14500</v>
      </c>
      <c r="E11984" s="281">
        <v>6316</v>
      </c>
      <c r="F11984" s="281">
        <v>318400</v>
      </c>
      <c r="G11984" s="24">
        <v>100</v>
      </c>
      <c r="H11984" s="24">
        <v>0</v>
      </c>
      <c r="I11984" s="24">
        <v>0</v>
      </c>
      <c r="J11984" s="282">
        <v>15</v>
      </c>
      <c r="K11984" s="282">
        <v>0</v>
      </c>
    </row>
    <row r="11985" spans="1:11" x14ac:dyDescent="0.3">
      <c r="A11985" s="281" t="s">
        <v>2109</v>
      </c>
      <c r="B11985" s="281">
        <v>281</v>
      </c>
      <c r="C11985" s="24" t="str">
        <f t="shared" si="187"/>
        <v>crimson281</v>
      </c>
      <c r="D11985" s="281">
        <v>15807</v>
      </c>
      <c r="E11985" s="281">
        <v>6885</v>
      </c>
      <c r="F11985" s="281">
        <v>352177</v>
      </c>
      <c r="G11985" s="24">
        <v>100</v>
      </c>
      <c r="H11985" s="24">
        <v>0</v>
      </c>
      <c r="I11985" s="24">
        <v>0</v>
      </c>
      <c r="J11985" s="282">
        <v>15</v>
      </c>
      <c r="K11985" s="282">
        <v>0</v>
      </c>
    </row>
    <row r="11986" spans="1:11" x14ac:dyDescent="0.3">
      <c r="A11986" s="281" t="s">
        <v>2109</v>
      </c>
      <c r="B11986" s="281">
        <v>282</v>
      </c>
      <c r="C11986" s="24" t="str">
        <f t="shared" si="187"/>
        <v>crimson282</v>
      </c>
      <c r="D11986" s="281">
        <v>15966</v>
      </c>
      <c r="E11986" s="281">
        <v>6954</v>
      </c>
      <c r="F11986" s="281">
        <v>356260</v>
      </c>
      <c r="G11986" s="24">
        <v>100</v>
      </c>
      <c r="H11986" s="24">
        <v>0</v>
      </c>
      <c r="I11986" s="24">
        <v>0</v>
      </c>
      <c r="J11986" s="282">
        <v>15</v>
      </c>
      <c r="K11986" s="282">
        <v>0</v>
      </c>
    </row>
    <row r="11987" spans="1:11" x14ac:dyDescent="0.3">
      <c r="A11987" s="281" t="s">
        <v>2109</v>
      </c>
      <c r="B11987" s="281">
        <v>283</v>
      </c>
      <c r="C11987" s="24" t="str">
        <f t="shared" si="187"/>
        <v>crimson283</v>
      </c>
      <c r="D11987" s="281">
        <v>16127</v>
      </c>
      <c r="E11987" s="281">
        <v>7024</v>
      </c>
      <c r="F11987" s="281">
        <v>361364</v>
      </c>
      <c r="G11987" s="24">
        <v>100</v>
      </c>
      <c r="H11987" s="24">
        <v>0</v>
      </c>
      <c r="I11987" s="24">
        <v>0</v>
      </c>
      <c r="J11987" s="282">
        <v>15</v>
      </c>
      <c r="K11987" s="282">
        <v>0</v>
      </c>
    </row>
    <row r="11988" spans="1:11" x14ac:dyDescent="0.3">
      <c r="A11988" s="281" t="s">
        <v>2109</v>
      </c>
      <c r="B11988" s="281">
        <v>284</v>
      </c>
      <c r="C11988" s="24" t="str">
        <f t="shared" si="187"/>
        <v>crimson284</v>
      </c>
      <c r="D11988" s="281">
        <v>16290</v>
      </c>
      <c r="E11988" s="281">
        <v>7095</v>
      </c>
      <c r="F11988" s="281">
        <v>365660</v>
      </c>
      <c r="G11988" s="24">
        <v>100</v>
      </c>
      <c r="H11988" s="24">
        <v>0</v>
      </c>
      <c r="I11988" s="24">
        <v>0</v>
      </c>
      <c r="J11988" s="282">
        <v>15</v>
      </c>
      <c r="K11988" s="282">
        <v>0</v>
      </c>
    </row>
    <row r="11989" spans="1:11" x14ac:dyDescent="0.3">
      <c r="A11989" s="281" t="s">
        <v>2109</v>
      </c>
      <c r="B11989" s="281">
        <v>285</v>
      </c>
      <c r="C11989" s="24" t="str">
        <f t="shared" si="187"/>
        <v>crimson285</v>
      </c>
      <c r="D11989" s="281">
        <v>16454</v>
      </c>
      <c r="E11989" s="281">
        <v>7167</v>
      </c>
      <c r="F11989" s="281">
        <v>370891</v>
      </c>
      <c r="G11989" s="24">
        <v>100</v>
      </c>
      <c r="H11989" s="24">
        <v>0</v>
      </c>
      <c r="I11989" s="24">
        <v>0</v>
      </c>
      <c r="J11989" s="282">
        <v>15</v>
      </c>
      <c r="K11989" s="282">
        <v>0</v>
      </c>
    </row>
    <row r="11990" spans="1:11" x14ac:dyDescent="0.3">
      <c r="A11990" s="281" t="s">
        <v>2109</v>
      </c>
      <c r="B11990" s="281">
        <v>286</v>
      </c>
      <c r="C11990" s="24" t="str">
        <f t="shared" si="187"/>
        <v>crimson286</v>
      </c>
      <c r="D11990" s="281">
        <v>16620</v>
      </c>
      <c r="E11990" s="281">
        <v>7239</v>
      </c>
      <c r="F11990" s="281">
        <v>375296</v>
      </c>
      <c r="G11990" s="24">
        <v>100</v>
      </c>
      <c r="H11990" s="24">
        <v>0</v>
      </c>
      <c r="I11990" s="24">
        <v>0</v>
      </c>
      <c r="J11990" s="282">
        <v>15</v>
      </c>
      <c r="K11990" s="282">
        <v>0</v>
      </c>
    </row>
    <row r="11991" spans="1:11" x14ac:dyDescent="0.3">
      <c r="A11991" s="281" t="s">
        <v>2109</v>
      </c>
      <c r="B11991" s="281">
        <v>287</v>
      </c>
      <c r="C11991" s="24" t="str">
        <f t="shared" si="187"/>
        <v>crimson287</v>
      </c>
      <c r="D11991" s="281">
        <v>16787</v>
      </c>
      <c r="E11991" s="281">
        <v>7312</v>
      </c>
      <c r="F11991" s="281">
        <v>380318</v>
      </c>
      <c r="G11991" s="24">
        <v>100</v>
      </c>
      <c r="H11991" s="24">
        <v>0</v>
      </c>
      <c r="I11991" s="24">
        <v>0</v>
      </c>
      <c r="J11991" s="282">
        <v>15</v>
      </c>
      <c r="K11991" s="282">
        <v>0</v>
      </c>
    </row>
    <row r="11992" spans="1:11" x14ac:dyDescent="0.3">
      <c r="A11992" s="281" t="s">
        <v>2109</v>
      </c>
      <c r="B11992" s="281">
        <v>288</v>
      </c>
      <c r="C11992" s="24" t="str">
        <f t="shared" si="187"/>
        <v>crimson288</v>
      </c>
      <c r="D11992" s="281">
        <v>16956</v>
      </c>
      <c r="E11992" s="281">
        <v>7385</v>
      </c>
      <c r="F11992" s="281">
        <v>384713</v>
      </c>
      <c r="G11992" s="24">
        <v>100</v>
      </c>
      <c r="H11992" s="24">
        <v>0</v>
      </c>
      <c r="I11992" s="24">
        <v>0</v>
      </c>
      <c r="J11992" s="282">
        <v>15</v>
      </c>
      <c r="K11992" s="282">
        <v>0</v>
      </c>
    </row>
    <row r="11993" spans="1:11" x14ac:dyDescent="0.3">
      <c r="A11993" s="281" t="s">
        <v>2109</v>
      </c>
      <c r="B11993" s="281">
        <v>289</v>
      </c>
      <c r="C11993" s="24" t="str">
        <f t="shared" si="187"/>
        <v>crimson289</v>
      </c>
      <c r="D11993" s="281">
        <v>17127</v>
      </c>
      <c r="E11993" s="281">
        <v>7460</v>
      </c>
      <c r="F11993" s="281">
        <v>389275</v>
      </c>
      <c r="G11993" s="24">
        <v>100</v>
      </c>
      <c r="H11993" s="24">
        <v>0</v>
      </c>
      <c r="I11993" s="24">
        <v>0</v>
      </c>
      <c r="J11993" s="282">
        <v>15</v>
      </c>
      <c r="K11993" s="282">
        <v>0</v>
      </c>
    </row>
    <row r="11994" spans="1:11" x14ac:dyDescent="0.3">
      <c r="A11994" s="281" t="s">
        <v>2109</v>
      </c>
      <c r="B11994" s="281">
        <v>290</v>
      </c>
      <c r="C11994" s="24" t="str">
        <f t="shared" si="187"/>
        <v>crimson290</v>
      </c>
      <c r="D11994" s="281">
        <v>17299</v>
      </c>
      <c r="E11994" s="281">
        <v>7535</v>
      </c>
      <c r="F11994" s="281">
        <v>393770</v>
      </c>
      <c r="G11994" s="24">
        <v>100</v>
      </c>
      <c r="H11994" s="24">
        <v>0</v>
      </c>
      <c r="I11994" s="24">
        <v>0</v>
      </c>
      <c r="J11994" s="282">
        <v>15</v>
      </c>
      <c r="K11994" s="282">
        <v>0</v>
      </c>
    </row>
    <row r="11995" spans="1:11" x14ac:dyDescent="0.3">
      <c r="A11995" s="281" t="s">
        <v>2109</v>
      </c>
      <c r="B11995" s="281">
        <v>291</v>
      </c>
      <c r="C11995" s="24" t="str">
        <f t="shared" si="187"/>
        <v>crimson291</v>
      </c>
      <c r="D11995" s="281">
        <v>17472</v>
      </c>
      <c r="E11995" s="281">
        <v>7610</v>
      </c>
      <c r="F11995" s="281">
        <v>398315</v>
      </c>
      <c r="G11995" s="24">
        <v>100</v>
      </c>
      <c r="H11995" s="24">
        <v>0</v>
      </c>
      <c r="I11995" s="24">
        <v>0</v>
      </c>
      <c r="J11995" s="282">
        <v>15</v>
      </c>
      <c r="K11995" s="282">
        <v>0</v>
      </c>
    </row>
    <row r="11996" spans="1:11" x14ac:dyDescent="0.3">
      <c r="A11996" s="281" t="s">
        <v>2109</v>
      </c>
      <c r="B11996" s="281">
        <v>292</v>
      </c>
      <c r="C11996" s="24" t="str">
        <f t="shared" si="187"/>
        <v>crimson292</v>
      </c>
      <c r="D11996" s="281">
        <v>17648</v>
      </c>
      <c r="E11996" s="281">
        <v>7687</v>
      </c>
      <c r="F11996" s="281">
        <v>403032</v>
      </c>
      <c r="G11996" s="24">
        <v>100</v>
      </c>
      <c r="H11996" s="24">
        <v>0</v>
      </c>
      <c r="I11996" s="24">
        <v>0</v>
      </c>
      <c r="J11996" s="282">
        <v>15</v>
      </c>
      <c r="K11996" s="282">
        <v>0</v>
      </c>
    </row>
    <row r="11997" spans="1:11" x14ac:dyDescent="0.3">
      <c r="A11997" s="281" t="s">
        <v>2109</v>
      </c>
      <c r="B11997" s="281">
        <v>293</v>
      </c>
      <c r="C11997" s="24" t="str">
        <f t="shared" si="187"/>
        <v>crimson293</v>
      </c>
      <c r="D11997" s="281">
        <v>17825</v>
      </c>
      <c r="E11997" s="281">
        <v>7764</v>
      </c>
      <c r="F11997" s="281">
        <v>407679</v>
      </c>
      <c r="G11997" s="24">
        <v>100</v>
      </c>
      <c r="H11997" s="24">
        <v>0</v>
      </c>
      <c r="I11997" s="24">
        <v>0</v>
      </c>
      <c r="J11997" s="282">
        <v>15</v>
      </c>
      <c r="K11997" s="282">
        <v>0</v>
      </c>
    </row>
    <row r="11998" spans="1:11" x14ac:dyDescent="0.3">
      <c r="A11998" s="281" t="s">
        <v>2109</v>
      </c>
      <c r="B11998" s="281">
        <v>294</v>
      </c>
      <c r="C11998" s="24" t="str">
        <f t="shared" si="187"/>
        <v>crimson294</v>
      </c>
      <c r="D11998" s="281">
        <v>18004</v>
      </c>
      <c r="E11998" s="281">
        <v>7842</v>
      </c>
      <c r="F11998" s="281">
        <v>412378</v>
      </c>
      <c r="G11998" s="24">
        <v>100</v>
      </c>
      <c r="H11998" s="24">
        <v>0</v>
      </c>
      <c r="I11998" s="24">
        <v>0</v>
      </c>
      <c r="J11998" s="282">
        <v>15</v>
      </c>
      <c r="K11998" s="282">
        <v>0</v>
      </c>
    </row>
    <row r="11999" spans="1:11" x14ac:dyDescent="0.3">
      <c r="A11999" s="281" t="s">
        <v>2109</v>
      </c>
      <c r="B11999" s="281">
        <v>295</v>
      </c>
      <c r="C11999" s="24" t="str">
        <f t="shared" si="187"/>
        <v>crimson295</v>
      </c>
      <c r="D11999" s="281">
        <v>18184</v>
      </c>
      <c r="E11999" s="281">
        <v>7920</v>
      </c>
      <c r="F11999" s="281">
        <v>417255</v>
      </c>
      <c r="G11999" s="24">
        <v>100</v>
      </c>
      <c r="H11999" s="24">
        <v>0</v>
      </c>
      <c r="I11999" s="24">
        <v>0</v>
      </c>
      <c r="J11999" s="282">
        <v>15</v>
      </c>
      <c r="K11999" s="282">
        <v>0</v>
      </c>
    </row>
    <row r="12000" spans="1:11" x14ac:dyDescent="0.3">
      <c r="A12000" s="281" t="s">
        <v>2109</v>
      </c>
      <c r="B12000" s="281">
        <v>296</v>
      </c>
      <c r="C12000" s="24" t="str">
        <f t="shared" si="187"/>
        <v>crimson296</v>
      </c>
      <c r="D12000" s="281">
        <v>18367</v>
      </c>
      <c r="E12000" s="281">
        <v>8000</v>
      </c>
      <c r="F12000" s="281">
        <v>422059</v>
      </c>
      <c r="G12000" s="24">
        <v>100</v>
      </c>
      <c r="H12000" s="24">
        <v>0</v>
      </c>
      <c r="I12000" s="24">
        <v>0</v>
      </c>
      <c r="J12000" s="282">
        <v>15</v>
      </c>
      <c r="K12000" s="282">
        <v>0</v>
      </c>
    </row>
    <row r="12001" spans="1:11" x14ac:dyDescent="0.3">
      <c r="A12001" s="281" t="s">
        <v>2109</v>
      </c>
      <c r="B12001" s="281">
        <v>297</v>
      </c>
      <c r="C12001" s="24" t="str">
        <f t="shared" si="187"/>
        <v>crimson297</v>
      </c>
      <c r="D12001" s="281">
        <v>18550</v>
      </c>
      <c r="E12001" s="281">
        <v>8080</v>
      </c>
      <c r="F12001" s="281">
        <v>426655</v>
      </c>
      <c r="G12001" s="24">
        <v>100</v>
      </c>
      <c r="H12001" s="24">
        <v>0</v>
      </c>
      <c r="I12001" s="24">
        <v>0</v>
      </c>
      <c r="J12001" s="282">
        <v>15</v>
      </c>
      <c r="K12001" s="282">
        <v>0</v>
      </c>
    </row>
    <row r="12002" spans="1:11" x14ac:dyDescent="0.3">
      <c r="A12002" s="281" t="s">
        <v>2109</v>
      </c>
      <c r="B12002" s="281">
        <v>298</v>
      </c>
      <c r="C12002" s="24" t="str">
        <f t="shared" si="187"/>
        <v>crimson298</v>
      </c>
      <c r="D12002" s="281">
        <v>18736</v>
      </c>
      <c r="E12002" s="281">
        <v>8161</v>
      </c>
      <c r="F12002" s="281">
        <v>431299</v>
      </c>
      <c r="G12002" s="24">
        <v>100</v>
      </c>
      <c r="H12002" s="24">
        <v>0</v>
      </c>
      <c r="I12002" s="24">
        <v>0</v>
      </c>
      <c r="J12002" s="282">
        <v>15</v>
      </c>
      <c r="K12002" s="282">
        <v>0</v>
      </c>
    </row>
    <row r="12003" spans="1:11" x14ac:dyDescent="0.3">
      <c r="A12003" s="281" t="s">
        <v>2109</v>
      </c>
      <c r="B12003" s="281">
        <v>299</v>
      </c>
      <c r="C12003" s="24" t="str">
        <f t="shared" si="187"/>
        <v>crimson299</v>
      </c>
      <c r="D12003" s="281">
        <v>18924</v>
      </c>
      <c r="E12003" s="281">
        <v>8243</v>
      </c>
      <c r="F12003" s="281">
        <v>435991</v>
      </c>
      <c r="G12003" s="24">
        <v>100</v>
      </c>
      <c r="H12003" s="24">
        <v>0</v>
      </c>
      <c r="I12003" s="24">
        <v>0</v>
      </c>
      <c r="J12003" s="282">
        <v>15</v>
      </c>
      <c r="K12003" s="282">
        <v>0</v>
      </c>
    </row>
    <row r="12004" spans="1:11" x14ac:dyDescent="0.3">
      <c r="A12004" s="281" t="s">
        <v>2109</v>
      </c>
      <c r="B12004" s="281">
        <v>300</v>
      </c>
      <c r="C12004" s="24" t="str">
        <f t="shared" si="187"/>
        <v>crimson300</v>
      </c>
      <c r="D12004" s="281">
        <v>19113</v>
      </c>
      <c r="E12004" s="281">
        <v>8325</v>
      </c>
      <c r="F12004" s="281">
        <v>440731</v>
      </c>
      <c r="G12004" s="24">
        <v>100</v>
      </c>
      <c r="H12004" s="24">
        <v>0</v>
      </c>
      <c r="I12004" s="24">
        <v>0</v>
      </c>
      <c r="J12004" s="282">
        <v>15</v>
      </c>
      <c r="K12004" s="282">
        <v>0</v>
      </c>
    </row>
    <row r="12005" spans="1:11" x14ac:dyDescent="0.3">
      <c r="A12005" s="283" t="s">
        <v>2130</v>
      </c>
      <c r="B12005" s="283">
        <v>1</v>
      </c>
      <c r="C12005" s="24" t="str">
        <f t="shared" si="187"/>
        <v>ferrel1</v>
      </c>
      <c r="D12005" s="283">
        <v>163</v>
      </c>
      <c r="E12005" s="283">
        <v>69</v>
      </c>
      <c r="F12005" s="283">
        <v>1367</v>
      </c>
      <c r="G12005" s="24">
        <v>100</v>
      </c>
      <c r="H12005" s="24">
        <v>0</v>
      </c>
      <c r="I12005" s="24">
        <v>0</v>
      </c>
      <c r="J12005" s="282">
        <v>15</v>
      </c>
      <c r="K12005" s="282">
        <v>0</v>
      </c>
    </row>
    <row r="12006" spans="1:11" x14ac:dyDescent="0.3">
      <c r="A12006" s="283" t="s">
        <v>2130</v>
      </c>
      <c r="B12006" s="283">
        <v>2</v>
      </c>
      <c r="C12006" s="24" t="str">
        <f t="shared" si="187"/>
        <v>ferrel2</v>
      </c>
      <c r="D12006" s="283">
        <v>165</v>
      </c>
      <c r="E12006" s="283">
        <v>70</v>
      </c>
      <c r="F12006" s="283">
        <v>1384</v>
      </c>
      <c r="G12006" s="24">
        <v>100</v>
      </c>
      <c r="H12006" s="24">
        <v>0</v>
      </c>
      <c r="I12006" s="24">
        <v>0</v>
      </c>
      <c r="J12006" s="282">
        <v>15</v>
      </c>
      <c r="K12006" s="282">
        <v>0</v>
      </c>
    </row>
    <row r="12007" spans="1:11" x14ac:dyDescent="0.3">
      <c r="A12007" s="283" t="s">
        <v>2130</v>
      </c>
      <c r="B12007" s="283">
        <v>3</v>
      </c>
      <c r="C12007" s="24" t="str">
        <f t="shared" si="187"/>
        <v>ferrel3</v>
      </c>
      <c r="D12007" s="283">
        <v>167</v>
      </c>
      <c r="E12007" s="283">
        <v>71</v>
      </c>
      <c r="F12007" s="283">
        <v>1405</v>
      </c>
      <c r="G12007" s="24">
        <v>100</v>
      </c>
      <c r="H12007" s="24">
        <v>0</v>
      </c>
      <c r="I12007" s="24">
        <v>0</v>
      </c>
      <c r="J12007" s="282">
        <v>15</v>
      </c>
      <c r="K12007" s="282">
        <v>0</v>
      </c>
    </row>
    <row r="12008" spans="1:11" x14ac:dyDescent="0.3">
      <c r="A12008" s="283" t="s">
        <v>2130</v>
      </c>
      <c r="B12008" s="283">
        <v>4</v>
      </c>
      <c r="C12008" s="24" t="str">
        <f t="shared" si="187"/>
        <v>ferrel4</v>
      </c>
      <c r="D12008" s="283">
        <v>170</v>
      </c>
      <c r="E12008" s="283">
        <v>72</v>
      </c>
      <c r="F12008" s="283">
        <v>1429</v>
      </c>
      <c r="G12008" s="24">
        <v>100</v>
      </c>
      <c r="H12008" s="24">
        <v>0</v>
      </c>
      <c r="I12008" s="24">
        <v>0</v>
      </c>
      <c r="J12008" s="282">
        <v>15</v>
      </c>
      <c r="K12008" s="282">
        <v>0</v>
      </c>
    </row>
    <row r="12009" spans="1:11" x14ac:dyDescent="0.3">
      <c r="A12009" s="283" t="s">
        <v>2130</v>
      </c>
      <c r="B12009" s="283">
        <v>5</v>
      </c>
      <c r="C12009" s="24" t="str">
        <f t="shared" si="187"/>
        <v>ferrel5</v>
      </c>
      <c r="D12009" s="283">
        <v>172</v>
      </c>
      <c r="E12009" s="283">
        <v>72</v>
      </c>
      <c r="F12009" s="283">
        <v>1457</v>
      </c>
      <c r="G12009" s="24">
        <v>100</v>
      </c>
      <c r="H12009" s="24">
        <v>0</v>
      </c>
      <c r="I12009" s="24">
        <v>0</v>
      </c>
      <c r="J12009" s="282">
        <v>15</v>
      </c>
      <c r="K12009" s="282">
        <v>0</v>
      </c>
    </row>
    <row r="12010" spans="1:11" x14ac:dyDescent="0.3">
      <c r="A12010" s="283" t="s">
        <v>2130</v>
      </c>
      <c r="B12010" s="283">
        <v>6</v>
      </c>
      <c r="C12010" s="24" t="str">
        <f t="shared" si="187"/>
        <v>ferrel6</v>
      </c>
      <c r="D12010" s="283">
        <v>174</v>
      </c>
      <c r="E12010" s="283">
        <v>73</v>
      </c>
      <c r="F12010" s="283">
        <v>1490</v>
      </c>
      <c r="G12010" s="24">
        <v>100</v>
      </c>
      <c r="H12010" s="24">
        <v>0</v>
      </c>
      <c r="I12010" s="24">
        <v>0</v>
      </c>
      <c r="J12010" s="282">
        <v>15</v>
      </c>
      <c r="K12010" s="282">
        <v>0</v>
      </c>
    </row>
    <row r="12011" spans="1:11" x14ac:dyDescent="0.3">
      <c r="A12011" s="283" t="s">
        <v>2130</v>
      </c>
      <c r="B12011" s="283">
        <v>7</v>
      </c>
      <c r="C12011" s="24" t="str">
        <f t="shared" si="187"/>
        <v>ferrel7</v>
      </c>
      <c r="D12011" s="283">
        <v>177</v>
      </c>
      <c r="E12011" s="283">
        <v>74</v>
      </c>
      <c r="F12011" s="283">
        <v>1527</v>
      </c>
      <c r="G12011" s="24">
        <v>100</v>
      </c>
      <c r="H12011" s="24">
        <v>0</v>
      </c>
      <c r="I12011" s="24">
        <v>0</v>
      </c>
      <c r="J12011" s="282">
        <v>15</v>
      </c>
      <c r="K12011" s="282">
        <v>0</v>
      </c>
    </row>
    <row r="12012" spans="1:11" x14ac:dyDescent="0.3">
      <c r="A12012" s="283" t="s">
        <v>2130</v>
      </c>
      <c r="B12012" s="283">
        <v>8</v>
      </c>
      <c r="C12012" s="24" t="str">
        <f t="shared" si="187"/>
        <v>ferrel8</v>
      </c>
      <c r="D12012" s="283">
        <v>179</v>
      </c>
      <c r="E12012" s="283">
        <v>76</v>
      </c>
      <c r="F12012" s="283">
        <v>1568</v>
      </c>
      <c r="G12012" s="24">
        <v>100</v>
      </c>
      <c r="H12012" s="24">
        <v>0</v>
      </c>
      <c r="I12012" s="24">
        <v>0</v>
      </c>
      <c r="J12012" s="282">
        <v>15</v>
      </c>
      <c r="K12012" s="282">
        <v>0</v>
      </c>
    </row>
    <row r="12013" spans="1:11" x14ac:dyDescent="0.3">
      <c r="A12013" s="283" t="s">
        <v>2130</v>
      </c>
      <c r="B12013" s="283">
        <v>9</v>
      </c>
      <c r="C12013" s="24" t="str">
        <f t="shared" si="187"/>
        <v>ferrel9</v>
      </c>
      <c r="D12013" s="283">
        <v>181</v>
      </c>
      <c r="E12013" s="283">
        <v>77</v>
      </c>
      <c r="F12013" s="283">
        <v>1614</v>
      </c>
      <c r="G12013" s="24">
        <v>100</v>
      </c>
      <c r="H12013" s="24">
        <v>0</v>
      </c>
      <c r="I12013" s="24">
        <v>0</v>
      </c>
      <c r="J12013" s="282">
        <v>15</v>
      </c>
      <c r="K12013" s="282">
        <v>0</v>
      </c>
    </row>
    <row r="12014" spans="1:11" x14ac:dyDescent="0.3">
      <c r="A12014" s="283" t="s">
        <v>2130</v>
      </c>
      <c r="B12014" s="283">
        <v>10</v>
      </c>
      <c r="C12014" s="24" t="str">
        <f t="shared" si="187"/>
        <v>ferrel10</v>
      </c>
      <c r="D12014" s="283">
        <v>184</v>
      </c>
      <c r="E12014" s="283">
        <v>78</v>
      </c>
      <c r="F12014" s="283">
        <v>1665</v>
      </c>
      <c r="G12014" s="24">
        <v>100</v>
      </c>
      <c r="H12014" s="24">
        <v>0</v>
      </c>
      <c r="I12014" s="24">
        <v>0</v>
      </c>
      <c r="J12014" s="282">
        <v>15</v>
      </c>
      <c r="K12014" s="282">
        <v>0</v>
      </c>
    </row>
    <row r="12015" spans="1:11" x14ac:dyDescent="0.3">
      <c r="A12015" s="283" t="s">
        <v>2130</v>
      </c>
      <c r="B12015" s="283">
        <v>11</v>
      </c>
      <c r="C12015" s="24" t="str">
        <f t="shared" si="187"/>
        <v>ferrel11</v>
      </c>
      <c r="D12015" s="283">
        <v>201</v>
      </c>
      <c r="E12015" s="283">
        <v>85</v>
      </c>
      <c r="F12015" s="283">
        <v>1833</v>
      </c>
      <c r="G12015" s="24">
        <v>100</v>
      </c>
      <c r="H12015" s="24">
        <v>0</v>
      </c>
      <c r="I12015" s="24">
        <v>0</v>
      </c>
      <c r="J12015" s="282">
        <v>15</v>
      </c>
      <c r="K12015" s="282">
        <v>0</v>
      </c>
    </row>
    <row r="12016" spans="1:11" x14ac:dyDescent="0.3">
      <c r="A12016" s="283" t="s">
        <v>2130</v>
      </c>
      <c r="B12016" s="283">
        <v>12</v>
      </c>
      <c r="C12016" s="24" t="str">
        <f t="shared" si="187"/>
        <v>ferrel12</v>
      </c>
      <c r="D12016" s="283">
        <v>204</v>
      </c>
      <c r="E12016" s="283">
        <v>86</v>
      </c>
      <c r="F12016" s="283">
        <v>1899</v>
      </c>
      <c r="G12016" s="24">
        <v>100</v>
      </c>
      <c r="H12016" s="24">
        <v>0</v>
      </c>
      <c r="I12016" s="24">
        <v>0</v>
      </c>
      <c r="J12016" s="282">
        <v>15</v>
      </c>
      <c r="K12016" s="282">
        <v>0</v>
      </c>
    </row>
    <row r="12017" spans="1:11" x14ac:dyDescent="0.3">
      <c r="A12017" s="283" t="s">
        <v>2130</v>
      </c>
      <c r="B12017" s="283">
        <v>13</v>
      </c>
      <c r="C12017" s="24" t="str">
        <f t="shared" si="187"/>
        <v>ferrel13</v>
      </c>
      <c r="D12017" s="283">
        <v>206</v>
      </c>
      <c r="E12017" s="283">
        <v>87</v>
      </c>
      <c r="F12017" s="283">
        <v>1971</v>
      </c>
      <c r="G12017" s="24">
        <v>100</v>
      </c>
      <c r="H12017" s="24">
        <v>0</v>
      </c>
      <c r="I12017" s="24">
        <v>0</v>
      </c>
      <c r="J12017" s="282">
        <v>15</v>
      </c>
      <c r="K12017" s="282">
        <v>0</v>
      </c>
    </row>
    <row r="12018" spans="1:11" x14ac:dyDescent="0.3">
      <c r="A12018" s="283" t="s">
        <v>2130</v>
      </c>
      <c r="B12018" s="283">
        <v>14</v>
      </c>
      <c r="C12018" s="24" t="str">
        <f t="shared" si="187"/>
        <v>ferrel14</v>
      </c>
      <c r="D12018" s="283">
        <v>209</v>
      </c>
      <c r="E12018" s="283">
        <v>88</v>
      </c>
      <c r="F12018" s="283">
        <v>2049</v>
      </c>
      <c r="G12018" s="24">
        <v>100</v>
      </c>
      <c r="H12018" s="24">
        <v>0</v>
      </c>
      <c r="I12018" s="24">
        <v>0</v>
      </c>
      <c r="J12018" s="282">
        <v>15</v>
      </c>
      <c r="K12018" s="282">
        <v>0</v>
      </c>
    </row>
    <row r="12019" spans="1:11" x14ac:dyDescent="0.3">
      <c r="A12019" s="283" t="s">
        <v>2130</v>
      </c>
      <c r="B12019" s="283">
        <v>15</v>
      </c>
      <c r="C12019" s="24" t="str">
        <f t="shared" si="187"/>
        <v>ferrel15</v>
      </c>
      <c r="D12019" s="283">
        <v>212</v>
      </c>
      <c r="E12019" s="283">
        <v>89</v>
      </c>
      <c r="F12019" s="283">
        <v>2133</v>
      </c>
      <c r="G12019" s="24">
        <v>100</v>
      </c>
      <c r="H12019" s="24">
        <v>0</v>
      </c>
      <c r="I12019" s="24">
        <v>0</v>
      </c>
      <c r="J12019" s="282">
        <v>15</v>
      </c>
      <c r="K12019" s="282">
        <v>0</v>
      </c>
    </row>
    <row r="12020" spans="1:11" x14ac:dyDescent="0.3">
      <c r="A12020" s="283" t="s">
        <v>2130</v>
      </c>
      <c r="B12020" s="283">
        <v>16</v>
      </c>
      <c r="C12020" s="24" t="str">
        <f t="shared" si="187"/>
        <v>ferrel16</v>
      </c>
      <c r="D12020" s="283">
        <v>215</v>
      </c>
      <c r="E12020" s="283">
        <v>91</v>
      </c>
      <c r="F12020" s="283">
        <v>2224</v>
      </c>
      <c r="G12020" s="24">
        <v>100</v>
      </c>
      <c r="H12020" s="24">
        <v>0</v>
      </c>
      <c r="I12020" s="24">
        <v>0</v>
      </c>
      <c r="J12020" s="282">
        <v>15</v>
      </c>
      <c r="K12020" s="282">
        <v>0</v>
      </c>
    </row>
    <row r="12021" spans="1:11" x14ac:dyDescent="0.3">
      <c r="A12021" s="283" t="s">
        <v>2130</v>
      </c>
      <c r="B12021" s="283">
        <v>17</v>
      </c>
      <c r="C12021" s="24" t="str">
        <f t="shared" si="187"/>
        <v>ferrel17</v>
      </c>
      <c r="D12021" s="283">
        <v>217</v>
      </c>
      <c r="E12021" s="283">
        <v>92</v>
      </c>
      <c r="F12021" s="283">
        <v>2321</v>
      </c>
      <c r="G12021" s="24">
        <v>100</v>
      </c>
      <c r="H12021" s="24">
        <v>0</v>
      </c>
      <c r="I12021" s="24">
        <v>0</v>
      </c>
      <c r="J12021" s="282">
        <v>15</v>
      </c>
      <c r="K12021" s="282">
        <v>0</v>
      </c>
    </row>
    <row r="12022" spans="1:11" x14ac:dyDescent="0.3">
      <c r="A12022" s="283" t="s">
        <v>2130</v>
      </c>
      <c r="B12022" s="283">
        <v>18</v>
      </c>
      <c r="C12022" s="24" t="str">
        <f t="shared" si="187"/>
        <v>ferrel18</v>
      </c>
      <c r="D12022" s="283">
        <v>220</v>
      </c>
      <c r="E12022" s="283">
        <v>93</v>
      </c>
      <c r="F12022" s="283">
        <v>2425</v>
      </c>
      <c r="G12022" s="24">
        <v>100</v>
      </c>
      <c r="H12022" s="24">
        <v>0</v>
      </c>
      <c r="I12022" s="24">
        <v>0</v>
      </c>
      <c r="J12022" s="282">
        <v>15</v>
      </c>
      <c r="K12022" s="282">
        <v>0</v>
      </c>
    </row>
    <row r="12023" spans="1:11" x14ac:dyDescent="0.3">
      <c r="A12023" s="283" t="s">
        <v>2130</v>
      </c>
      <c r="B12023" s="283">
        <v>19</v>
      </c>
      <c r="C12023" s="24" t="str">
        <f t="shared" si="187"/>
        <v>ferrel19</v>
      </c>
      <c r="D12023" s="283">
        <v>223</v>
      </c>
      <c r="E12023" s="283">
        <v>94</v>
      </c>
      <c r="F12023" s="283">
        <v>2537</v>
      </c>
      <c r="G12023" s="24">
        <v>100</v>
      </c>
      <c r="H12023" s="24">
        <v>0</v>
      </c>
      <c r="I12023" s="24">
        <v>0</v>
      </c>
      <c r="J12023" s="282">
        <v>15</v>
      </c>
      <c r="K12023" s="282">
        <v>0</v>
      </c>
    </row>
    <row r="12024" spans="1:11" x14ac:dyDescent="0.3">
      <c r="A12024" s="283" t="s">
        <v>2130</v>
      </c>
      <c r="B12024" s="283">
        <v>20</v>
      </c>
      <c r="C12024" s="24" t="str">
        <f t="shared" si="187"/>
        <v>ferrel20</v>
      </c>
      <c r="D12024" s="283">
        <v>226</v>
      </c>
      <c r="E12024" s="283">
        <v>95</v>
      </c>
      <c r="F12024" s="283">
        <v>2655</v>
      </c>
      <c r="G12024" s="24">
        <v>100</v>
      </c>
      <c r="H12024" s="24">
        <v>0</v>
      </c>
      <c r="I12024" s="24">
        <v>0</v>
      </c>
      <c r="J12024" s="282">
        <v>15</v>
      </c>
      <c r="K12024" s="282">
        <v>0</v>
      </c>
    </row>
    <row r="12025" spans="1:11" x14ac:dyDescent="0.3">
      <c r="A12025" s="283" t="s">
        <v>2130</v>
      </c>
      <c r="B12025" s="283">
        <v>21</v>
      </c>
      <c r="C12025" s="24" t="str">
        <f t="shared" si="187"/>
        <v>ferrel21</v>
      </c>
      <c r="D12025" s="283">
        <v>247</v>
      </c>
      <c r="E12025" s="283">
        <v>104</v>
      </c>
      <c r="F12025" s="283">
        <v>2977</v>
      </c>
      <c r="G12025" s="24">
        <v>100</v>
      </c>
      <c r="H12025" s="24">
        <v>0</v>
      </c>
      <c r="I12025" s="24">
        <v>0</v>
      </c>
      <c r="J12025" s="282">
        <v>15</v>
      </c>
      <c r="K12025" s="282">
        <v>0</v>
      </c>
    </row>
    <row r="12026" spans="1:11" x14ac:dyDescent="0.3">
      <c r="A12026" s="283" t="s">
        <v>2130</v>
      </c>
      <c r="B12026" s="283">
        <v>22</v>
      </c>
      <c r="C12026" s="24" t="str">
        <f t="shared" si="187"/>
        <v>ferrel22</v>
      </c>
      <c r="D12026" s="283">
        <v>250</v>
      </c>
      <c r="E12026" s="283">
        <v>106</v>
      </c>
      <c r="F12026" s="283">
        <v>3121</v>
      </c>
      <c r="G12026" s="24">
        <v>100</v>
      </c>
      <c r="H12026" s="24">
        <v>0</v>
      </c>
      <c r="I12026" s="24">
        <v>0</v>
      </c>
      <c r="J12026" s="282">
        <v>15</v>
      </c>
      <c r="K12026" s="282">
        <v>0</v>
      </c>
    </row>
    <row r="12027" spans="1:11" x14ac:dyDescent="0.3">
      <c r="A12027" s="283" t="s">
        <v>2130</v>
      </c>
      <c r="B12027" s="283">
        <v>23</v>
      </c>
      <c r="C12027" s="24" t="str">
        <f t="shared" si="187"/>
        <v>ferrel23</v>
      </c>
      <c r="D12027" s="283">
        <v>253</v>
      </c>
      <c r="E12027" s="283">
        <v>107</v>
      </c>
      <c r="F12027" s="283">
        <v>3274</v>
      </c>
      <c r="G12027" s="24">
        <v>100</v>
      </c>
      <c r="H12027" s="24">
        <v>0</v>
      </c>
      <c r="I12027" s="24">
        <v>0</v>
      </c>
      <c r="J12027" s="282">
        <v>15</v>
      </c>
      <c r="K12027" s="282">
        <v>0</v>
      </c>
    </row>
    <row r="12028" spans="1:11" x14ac:dyDescent="0.3">
      <c r="A12028" s="283" t="s">
        <v>2130</v>
      </c>
      <c r="B12028" s="283">
        <v>24</v>
      </c>
      <c r="C12028" s="24" t="str">
        <f t="shared" si="187"/>
        <v>ferrel24</v>
      </c>
      <c r="D12028" s="283">
        <v>257</v>
      </c>
      <c r="E12028" s="283">
        <v>108</v>
      </c>
      <c r="F12028" s="283">
        <v>3437</v>
      </c>
      <c r="G12028" s="24">
        <v>100</v>
      </c>
      <c r="H12028" s="24">
        <v>0</v>
      </c>
      <c r="I12028" s="24">
        <v>0</v>
      </c>
      <c r="J12028" s="282">
        <v>15</v>
      </c>
      <c r="K12028" s="282">
        <v>0</v>
      </c>
    </row>
    <row r="12029" spans="1:11" x14ac:dyDescent="0.3">
      <c r="A12029" s="283" t="s">
        <v>2130</v>
      </c>
      <c r="B12029" s="283">
        <v>25</v>
      </c>
      <c r="C12029" s="24" t="str">
        <f t="shared" si="187"/>
        <v>ferrel25</v>
      </c>
      <c r="D12029" s="283">
        <v>260</v>
      </c>
      <c r="E12029" s="283">
        <v>110</v>
      </c>
      <c r="F12029" s="283">
        <v>3608</v>
      </c>
      <c r="G12029" s="24">
        <v>100</v>
      </c>
      <c r="H12029" s="24">
        <v>0</v>
      </c>
      <c r="I12029" s="24">
        <v>0</v>
      </c>
      <c r="J12029" s="282">
        <v>15</v>
      </c>
      <c r="K12029" s="282">
        <v>0</v>
      </c>
    </row>
    <row r="12030" spans="1:11" x14ac:dyDescent="0.3">
      <c r="A12030" s="283" t="s">
        <v>2130</v>
      </c>
      <c r="B12030" s="283">
        <v>26</v>
      </c>
      <c r="C12030" s="24" t="str">
        <f t="shared" si="187"/>
        <v>ferrel26</v>
      </c>
      <c r="D12030" s="283">
        <v>263</v>
      </c>
      <c r="E12030" s="283">
        <v>111</v>
      </c>
      <c r="F12030" s="283">
        <v>3651</v>
      </c>
      <c r="G12030" s="24">
        <v>100</v>
      </c>
      <c r="H12030" s="24">
        <v>0</v>
      </c>
      <c r="I12030" s="24">
        <v>0</v>
      </c>
      <c r="J12030" s="282">
        <v>15</v>
      </c>
      <c r="K12030" s="282">
        <v>0</v>
      </c>
    </row>
    <row r="12031" spans="1:11" x14ac:dyDescent="0.3">
      <c r="A12031" s="283" t="s">
        <v>2130</v>
      </c>
      <c r="B12031" s="283">
        <v>27</v>
      </c>
      <c r="C12031" s="24" t="str">
        <f t="shared" si="187"/>
        <v>ferrel27</v>
      </c>
      <c r="D12031" s="283">
        <v>266</v>
      </c>
      <c r="E12031" s="283">
        <v>112</v>
      </c>
      <c r="F12031" s="283">
        <v>3695</v>
      </c>
      <c r="G12031" s="24">
        <v>100</v>
      </c>
      <c r="H12031" s="24">
        <v>0</v>
      </c>
      <c r="I12031" s="24">
        <v>0</v>
      </c>
      <c r="J12031" s="282">
        <v>15</v>
      </c>
      <c r="K12031" s="282">
        <v>0</v>
      </c>
    </row>
    <row r="12032" spans="1:11" x14ac:dyDescent="0.3">
      <c r="A12032" s="283" t="s">
        <v>2130</v>
      </c>
      <c r="B12032" s="283">
        <v>28</v>
      </c>
      <c r="C12032" s="24" t="str">
        <f t="shared" si="187"/>
        <v>ferrel28</v>
      </c>
      <c r="D12032" s="283">
        <v>270</v>
      </c>
      <c r="E12032" s="283">
        <v>114</v>
      </c>
      <c r="F12032" s="283">
        <v>3738</v>
      </c>
      <c r="G12032" s="24">
        <v>100</v>
      </c>
      <c r="H12032" s="24">
        <v>0</v>
      </c>
      <c r="I12032" s="24">
        <v>0</v>
      </c>
      <c r="J12032" s="282">
        <v>15</v>
      </c>
      <c r="K12032" s="282">
        <v>0</v>
      </c>
    </row>
    <row r="12033" spans="1:11" x14ac:dyDescent="0.3">
      <c r="A12033" s="283" t="s">
        <v>2130</v>
      </c>
      <c r="B12033" s="283">
        <v>29</v>
      </c>
      <c r="C12033" s="24" t="str">
        <f t="shared" si="187"/>
        <v>ferrel29</v>
      </c>
      <c r="D12033" s="283">
        <v>273</v>
      </c>
      <c r="E12033" s="283">
        <v>115</v>
      </c>
      <c r="F12033" s="283">
        <v>3783</v>
      </c>
      <c r="G12033" s="24">
        <v>100</v>
      </c>
      <c r="H12033" s="24">
        <v>0</v>
      </c>
      <c r="I12033" s="24">
        <v>0</v>
      </c>
      <c r="J12033" s="282">
        <v>15</v>
      </c>
      <c r="K12033" s="282">
        <v>0</v>
      </c>
    </row>
    <row r="12034" spans="1:11" x14ac:dyDescent="0.3">
      <c r="A12034" s="283" t="s">
        <v>2130</v>
      </c>
      <c r="B12034" s="283">
        <v>30</v>
      </c>
      <c r="C12034" s="24" t="str">
        <f t="shared" si="187"/>
        <v>ferrel30</v>
      </c>
      <c r="D12034" s="283">
        <v>277</v>
      </c>
      <c r="E12034" s="283">
        <v>117</v>
      </c>
      <c r="F12034" s="283">
        <v>3828</v>
      </c>
      <c r="G12034" s="24">
        <v>100</v>
      </c>
      <c r="H12034" s="24">
        <v>0</v>
      </c>
      <c r="I12034" s="24">
        <v>0</v>
      </c>
      <c r="J12034" s="282">
        <v>15</v>
      </c>
      <c r="K12034" s="282">
        <v>0</v>
      </c>
    </row>
    <row r="12035" spans="1:11" x14ac:dyDescent="0.3">
      <c r="A12035" s="283" t="s">
        <v>2130</v>
      </c>
      <c r="B12035" s="283">
        <v>31</v>
      </c>
      <c r="C12035" s="24" t="str">
        <f t="shared" si="187"/>
        <v>ferrel31</v>
      </c>
      <c r="D12035" s="283">
        <v>302</v>
      </c>
      <c r="E12035" s="283">
        <v>128</v>
      </c>
      <c r="F12035" s="283">
        <v>4155</v>
      </c>
      <c r="G12035" s="24">
        <v>100</v>
      </c>
      <c r="H12035" s="24">
        <v>0</v>
      </c>
      <c r="I12035" s="24">
        <v>0</v>
      </c>
      <c r="J12035" s="282">
        <v>15</v>
      </c>
      <c r="K12035" s="282">
        <v>0</v>
      </c>
    </row>
    <row r="12036" spans="1:11" x14ac:dyDescent="0.3">
      <c r="A12036" s="283" t="s">
        <v>2130</v>
      </c>
      <c r="B12036" s="283">
        <v>32</v>
      </c>
      <c r="C12036" s="24" t="str">
        <f t="shared" si="187"/>
        <v>ferrel32</v>
      </c>
      <c r="D12036" s="283">
        <v>306</v>
      </c>
      <c r="E12036" s="283">
        <v>129</v>
      </c>
      <c r="F12036" s="283">
        <v>4205</v>
      </c>
      <c r="G12036" s="24">
        <v>100</v>
      </c>
      <c r="H12036" s="24">
        <v>0</v>
      </c>
      <c r="I12036" s="24">
        <v>0</v>
      </c>
      <c r="J12036" s="282">
        <v>15</v>
      </c>
      <c r="K12036" s="282">
        <v>0</v>
      </c>
    </row>
    <row r="12037" spans="1:11" x14ac:dyDescent="0.3">
      <c r="A12037" s="283" t="s">
        <v>2130</v>
      </c>
      <c r="B12037" s="283">
        <v>33</v>
      </c>
      <c r="C12037" s="24" t="str">
        <f t="shared" si="187"/>
        <v>ferrel33</v>
      </c>
      <c r="D12037" s="283">
        <v>310</v>
      </c>
      <c r="E12037" s="283">
        <v>131</v>
      </c>
      <c r="F12037" s="283">
        <v>4255</v>
      </c>
      <c r="G12037" s="24">
        <v>100</v>
      </c>
      <c r="H12037" s="24">
        <v>0</v>
      </c>
      <c r="I12037" s="24">
        <v>0</v>
      </c>
      <c r="J12037" s="282">
        <v>15</v>
      </c>
      <c r="K12037" s="282">
        <v>0</v>
      </c>
    </row>
    <row r="12038" spans="1:11" x14ac:dyDescent="0.3">
      <c r="A12038" s="283" t="s">
        <v>2130</v>
      </c>
      <c r="B12038" s="283">
        <v>34</v>
      </c>
      <c r="C12038" s="24" t="str">
        <f t="shared" ref="C12038:C12101" si="188">A12038&amp;B12038</f>
        <v>ferrel34</v>
      </c>
      <c r="D12038" s="283">
        <v>314</v>
      </c>
      <c r="E12038" s="283">
        <v>132</v>
      </c>
      <c r="F12038" s="283">
        <v>4305</v>
      </c>
      <c r="G12038" s="24">
        <v>100</v>
      </c>
      <c r="H12038" s="24">
        <v>0</v>
      </c>
      <c r="I12038" s="24">
        <v>0</v>
      </c>
      <c r="J12038" s="282">
        <v>15</v>
      </c>
      <c r="K12038" s="282">
        <v>0</v>
      </c>
    </row>
    <row r="12039" spans="1:11" x14ac:dyDescent="0.3">
      <c r="A12039" s="283" t="s">
        <v>2130</v>
      </c>
      <c r="B12039" s="283">
        <v>35</v>
      </c>
      <c r="C12039" s="24" t="str">
        <f t="shared" si="188"/>
        <v>ferrel35</v>
      </c>
      <c r="D12039" s="283">
        <v>318</v>
      </c>
      <c r="E12039" s="283">
        <v>134</v>
      </c>
      <c r="F12039" s="283">
        <v>4357</v>
      </c>
      <c r="G12039" s="24">
        <v>100</v>
      </c>
      <c r="H12039" s="24">
        <v>0</v>
      </c>
      <c r="I12039" s="24">
        <v>0</v>
      </c>
      <c r="J12039" s="282">
        <v>15</v>
      </c>
      <c r="K12039" s="282">
        <v>0</v>
      </c>
    </row>
    <row r="12040" spans="1:11" x14ac:dyDescent="0.3">
      <c r="A12040" s="283" t="s">
        <v>2130</v>
      </c>
      <c r="B12040" s="283">
        <v>36</v>
      </c>
      <c r="C12040" s="24" t="str">
        <f t="shared" si="188"/>
        <v>ferrel36</v>
      </c>
      <c r="D12040" s="283">
        <v>322</v>
      </c>
      <c r="E12040" s="283">
        <v>136</v>
      </c>
      <c r="F12040" s="283">
        <v>4409</v>
      </c>
      <c r="G12040" s="24">
        <v>100</v>
      </c>
      <c r="H12040" s="24">
        <v>0</v>
      </c>
      <c r="I12040" s="24">
        <v>0</v>
      </c>
      <c r="J12040" s="282">
        <v>15</v>
      </c>
      <c r="K12040" s="282">
        <v>0</v>
      </c>
    </row>
    <row r="12041" spans="1:11" x14ac:dyDescent="0.3">
      <c r="A12041" s="283" t="s">
        <v>2130</v>
      </c>
      <c r="B12041" s="283">
        <v>37</v>
      </c>
      <c r="C12041" s="24" t="str">
        <f t="shared" si="188"/>
        <v>ferrel37</v>
      </c>
      <c r="D12041" s="283">
        <v>326</v>
      </c>
      <c r="E12041" s="283">
        <v>138</v>
      </c>
      <c r="F12041" s="283">
        <v>4461</v>
      </c>
      <c r="G12041" s="24">
        <v>100</v>
      </c>
      <c r="H12041" s="24">
        <v>0</v>
      </c>
      <c r="I12041" s="24">
        <v>0</v>
      </c>
      <c r="J12041" s="282">
        <v>15</v>
      </c>
      <c r="K12041" s="282">
        <v>0</v>
      </c>
    </row>
    <row r="12042" spans="1:11" x14ac:dyDescent="0.3">
      <c r="A12042" s="283" t="s">
        <v>2130</v>
      </c>
      <c r="B12042" s="283">
        <v>38</v>
      </c>
      <c r="C12042" s="24" t="str">
        <f t="shared" si="188"/>
        <v>ferrel38</v>
      </c>
      <c r="D12042" s="283">
        <v>330</v>
      </c>
      <c r="E12042" s="283">
        <v>139</v>
      </c>
      <c r="F12042" s="283">
        <v>4514</v>
      </c>
      <c r="G12042" s="24">
        <v>100</v>
      </c>
      <c r="H12042" s="24">
        <v>0</v>
      </c>
      <c r="I12042" s="24">
        <v>0</v>
      </c>
      <c r="J12042" s="282">
        <v>15</v>
      </c>
      <c r="K12042" s="282">
        <v>0</v>
      </c>
    </row>
    <row r="12043" spans="1:11" x14ac:dyDescent="0.3">
      <c r="A12043" s="283" t="s">
        <v>2130</v>
      </c>
      <c r="B12043" s="283">
        <v>39</v>
      </c>
      <c r="C12043" s="24" t="str">
        <f t="shared" si="188"/>
        <v>ferrel39</v>
      </c>
      <c r="D12043" s="283">
        <v>334</v>
      </c>
      <c r="E12043" s="283">
        <v>141</v>
      </c>
      <c r="F12043" s="283">
        <v>4568</v>
      </c>
      <c r="G12043" s="24">
        <v>100</v>
      </c>
      <c r="H12043" s="24">
        <v>0</v>
      </c>
      <c r="I12043" s="24">
        <v>0</v>
      </c>
      <c r="J12043" s="282">
        <v>15</v>
      </c>
      <c r="K12043" s="282">
        <v>0</v>
      </c>
    </row>
    <row r="12044" spans="1:11" x14ac:dyDescent="0.3">
      <c r="A12044" s="283" t="s">
        <v>2130</v>
      </c>
      <c r="B12044" s="283">
        <v>40</v>
      </c>
      <c r="C12044" s="24" t="str">
        <f t="shared" si="188"/>
        <v>ferrel40</v>
      </c>
      <c r="D12044" s="283">
        <v>338</v>
      </c>
      <c r="E12044" s="283">
        <v>143</v>
      </c>
      <c r="F12044" s="283">
        <v>4623</v>
      </c>
      <c r="G12044" s="24">
        <v>100</v>
      </c>
      <c r="H12044" s="24">
        <v>0</v>
      </c>
      <c r="I12044" s="24">
        <v>0</v>
      </c>
      <c r="J12044" s="282">
        <v>15</v>
      </c>
      <c r="K12044" s="282">
        <v>0</v>
      </c>
    </row>
    <row r="12045" spans="1:11" x14ac:dyDescent="0.3">
      <c r="A12045" s="283" t="s">
        <v>2130</v>
      </c>
      <c r="B12045" s="283">
        <v>41</v>
      </c>
      <c r="C12045" s="24" t="str">
        <f t="shared" si="188"/>
        <v>ferrel41</v>
      </c>
      <c r="D12045" s="283">
        <v>369</v>
      </c>
      <c r="E12045" s="283">
        <v>156</v>
      </c>
      <c r="F12045" s="283">
        <v>5071</v>
      </c>
      <c r="G12045" s="24">
        <v>100</v>
      </c>
      <c r="H12045" s="24">
        <v>0</v>
      </c>
      <c r="I12045" s="24">
        <v>0</v>
      </c>
      <c r="J12045" s="282">
        <v>15</v>
      </c>
      <c r="K12045" s="282">
        <v>0</v>
      </c>
    </row>
    <row r="12046" spans="1:11" x14ac:dyDescent="0.3">
      <c r="A12046" s="283" t="s">
        <v>2130</v>
      </c>
      <c r="B12046" s="283">
        <v>42</v>
      </c>
      <c r="C12046" s="24" t="str">
        <f t="shared" si="188"/>
        <v>ferrel42</v>
      </c>
      <c r="D12046" s="283">
        <v>373</v>
      </c>
      <c r="E12046" s="283">
        <v>158</v>
      </c>
      <c r="F12046" s="283">
        <v>5131</v>
      </c>
      <c r="G12046" s="24">
        <v>100</v>
      </c>
      <c r="H12046" s="24">
        <v>0</v>
      </c>
      <c r="I12046" s="24">
        <v>0</v>
      </c>
      <c r="J12046" s="282">
        <v>15</v>
      </c>
      <c r="K12046" s="282">
        <v>0</v>
      </c>
    </row>
    <row r="12047" spans="1:11" x14ac:dyDescent="0.3">
      <c r="A12047" s="283" t="s">
        <v>2130</v>
      </c>
      <c r="B12047" s="283">
        <v>43</v>
      </c>
      <c r="C12047" s="24" t="str">
        <f t="shared" si="188"/>
        <v>ferrel43</v>
      </c>
      <c r="D12047" s="283">
        <v>378</v>
      </c>
      <c r="E12047" s="283">
        <v>160</v>
      </c>
      <c r="F12047" s="283">
        <v>5193</v>
      </c>
      <c r="G12047" s="24">
        <v>100</v>
      </c>
      <c r="H12047" s="24">
        <v>0</v>
      </c>
      <c r="I12047" s="24">
        <v>0</v>
      </c>
      <c r="J12047" s="282">
        <v>15</v>
      </c>
      <c r="K12047" s="282">
        <v>0</v>
      </c>
    </row>
    <row r="12048" spans="1:11" x14ac:dyDescent="0.3">
      <c r="A12048" s="283" t="s">
        <v>2130</v>
      </c>
      <c r="B12048" s="283">
        <v>44</v>
      </c>
      <c r="C12048" s="24" t="str">
        <f t="shared" si="188"/>
        <v>ferrel44</v>
      </c>
      <c r="D12048" s="283">
        <v>383</v>
      </c>
      <c r="E12048" s="283">
        <v>162</v>
      </c>
      <c r="F12048" s="283">
        <v>5261</v>
      </c>
      <c r="G12048" s="24">
        <v>100</v>
      </c>
      <c r="H12048" s="24">
        <v>0</v>
      </c>
      <c r="I12048" s="24">
        <v>0</v>
      </c>
      <c r="J12048" s="282">
        <v>15</v>
      </c>
      <c r="K12048" s="282">
        <v>0</v>
      </c>
    </row>
    <row r="12049" spans="1:11" x14ac:dyDescent="0.3">
      <c r="A12049" s="283" t="s">
        <v>2130</v>
      </c>
      <c r="B12049" s="283">
        <v>45</v>
      </c>
      <c r="C12049" s="24" t="str">
        <f t="shared" si="188"/>
        <v>ferrel45</v>
      </c>
      <c r="D12049" s="283">
        <v>387</v>
      </c>
      <c r="E12049" s="283">
        <v>164</v>
      </c>
      <c r="F12049" s="283">
        <v>5328</v>
      </c>
      <c r="G12049" s="24">
        <v>100</v>
      </c>
      <c r="H12049" s="24">
        <v>0</v>
      </c>
      <c r="I12049" s="24">
        <v>0</v>
      </c>
      <c r="J12049" s="282">
        <v>15</v>
      </c>
      <c r="K12049" s="282">
        <v>0</v>
      </c>
    </row>
    <row r="12050" spans="1:11" x14ac:dyDescent="0.3">
      <c r="A12050" s="283" t="s">
        <v>2130</v>
      </c>
      <c r="B12050" s="283">
        <v>46</v>
      </c>
      <c r="C12050" s="24" t="str">
        <f t="shared" si="188"/>
        <v>ferrel46</v>
      </c>
      <c r="D12050" s="283">
        <v>392</v>
      </c>
      <c r="E12050" s="283">
        <v>166</v>
      </c>
      <c r="F12050" s="283">
        <v>5392</v>
      </c>
      <c r="G12050" s="24">
        <v>100</v>
      </c>
      <c r="H12050" s="24">
        <v>0</v>
      </c>
      <c r="I12050" s="24">
        <v>0</v>
      </c>
      <c r="J12050" s="282">
        <v>15</v>
      </c>
      <c r="K12050" s="282">
        <v>0</v>
      </c>
    </row>
    <row r="12051" spans="1:11" x14ac:dyDescent="0.3">
      <c r="A12051" s="283" t="s">
        <v>2130</v>
      </c>
      <c r="B12051" s="283">
        <v>47</v>
      </c>
      <c r="C12051" s="24" t="str">
        <f t="shared" si="188"/>
        <v>ferrel47</v>
      </c>
      <c r="D12051" s="283">
        <v>397</v>
      </c>
      <c r="E12051" s="283">
        <v>168</v>
      </c>
      <c r="F12051" s="283">
        <v>5460</v>
      </c>
      <c r="G12051" s="24">
        <v>100</v>
      </c>
      <c r="H12051" s="24">
        <v>0</v>
      </c>
      <c r="I12051" s="24">
        <v>0</v>
      </c>
      <c r="J12051" s="282">
        <v>15</v>
      </c>
      <c r="K12051" s="282">
        <v>0</v>
      </c>
    </row>
    <row r="12052" spans="1:11" x14ac:dyDescent="0.3">
      <c r="A12052" s="283" t="s">
        <v>2130</v>
      </c>
      <c r="B12052" s="283">
        <v>48</v>
      </c>
      <c r="C12052" s="24" t="str">
        <f t="shared" si="188"/>
        <v>ferrel48</v>
      </c>
      <c r="D12052" s="283">
        <v>402</v>
      </c>
      <c r="E12052" s="283">
        <v>170</v>
      </c>
      <c r="F12052" s="283">
        <v>5532</v>
      </c>
      <c r="G12052" s="24">
        <v>100</v>
      </c>
      <c r="H12052" s="24">
        <v>0</v>
      </c>
      <c r="I12052" s="24">
        <v>0</v>
      </c>
      <c r="J12052" s="282">
        <v>15</v>
      </c>
      <c r="K12052" s="282">
        <v>0</v>
      </c>
    </row>
    <row r="12053" spans="1:11" x14ac:dyDescent="0.3">
      <c r="A12053" s="283" t="s">
        <v>2130</v>
      </c>
      <c r="B12053" s="283">
        <v>49</v>
      </c>
      <c r="C12053" s="24" t="str">
        <f t="shared" si="188"/>
        <v>ferrel49</v>
      </c>
      <c r="D12053" s="283">
        <v>407</v>
      </c>
      <c r="E12053" s="283">
        <v>172</v>
      </c>
      <c r="F12053" s="283">
        <v>5598</v>
      </c>
      <c r="G12053" s="24">
        <v>100</v>
      </c>
      <c r="H12053" s="24">
        <v>0</v>
      </c>
      <c r="I12053" s="24">
        <v>0</v>
      </c>
      <c r="J12053" s="282">
        <v>15</v>
      </c>
      <c r="K12053" s="282">
        <v>0</v>
      </c>
    </row>
    <row r="12054" spans="1:11" x14ac:dyDescent="0.3">
      <c r="A12054" s="283" t="s">
        <v>2130</v>
      </c>
      <c r="B12054" s="283">
        <v>50</v>
      </c>
      <c r="C12054" s="24" t="str">
        <f t="shared" si="188"/>
        <v>ferrel50</v>
      </c>
      <c r="D12054" s="283">
        <v>411</v>
      </c>
      <c r="E12054" s="283">
        <v>174</v>
      </c>
      <c r="F12054" s="283">
        <v>5671</v>
      </c>
      <c r="G12054" s="24">
        <v>100</v>
      </c>
      <c r="H12054" s="24">
        <v>0</v>
      </c>
      <c r="I12054" s="24">
        <v>0</v>
      </c>
      <c r="J12054" s="282">
        <v>15</v>
      </c>
      <c r="K12054" s="282">
        <v>0</v>
      </c>
    </row>
    <row r="12055" spans="1:11" x14ac:dyDescent="0.3">
      <c r="A12055" s="283" t="s">
        <v>2130</v>
      </c>
      <c r="B12055" s="283">
        <v>51</v>
      </c>
      <c r="C12055" s="24" t="str">
        <f t="shared" si="188"/>
        <v>ferrel51</v>
      </c>
      <c r="D12055" s="283">
        <v>449</v>
      </c>
      <c r="E12055" s="283">
        <v>190</v>
      </c>
      <c r="F12055" s="283">
        <v>6173</v>
      </c>
      <c r="G12055" s="24">
        <v>100</v>
      </c>
      <c r="H12055" s="24">
        <v>0</v>
      </c>
      <c r="I12055" s="24">
        <v>0</v>
      </c>
      <c r="J12055" s="282">
        <v>15</v>
      </c>
      <c r="K12055" s="282">
        <v>0</v>
      </c>
    </row>
    <row r="12056" spans="1:11" x14ac:dyDescent="0.3">
      <c r="A12056" s="283" t="s">
        <v>2130</v>
      </c>
      <c r="B12056" s="283">
        <v>52</v>
      </c>
      <c r="C12056" s="24" t="str">
        <f t="shared" si="188"/>
        <v>ferrel52</v>
      </c>
      <c r="D12056" s="283">
        <v>455</v>
      </c>
      <c r="E12056" s="283">
        <v>192</v>
      </c>
      <c r="F12056" s="283">
        <v>6247</v>
      </c>
      <c r="G12056" s="24">
        <v>100</v>
      </c>
      <c r="H12056" s="24">
        <v>0</v>
      </c>
      <c r="I12056" s="24">
        <v>0</v>
      </c>
      <c r="J12056" s="282">
        <v>15</v>
      </c>
      <c r="K12056" s="282">
        <v>0</v>
      </c>
    </row>
    <row r="12057" spans="1:11" x14ac:dyDescent="0.3">
      <c r="A12057" s="283" t="s">
        <v>2130</v>
      </c>
      <c r="B12057" s="283">
        <v>53</v>
      </c>
      <c r="C12057" s="24" t="str">
        <f t="shared" si="188"/>
        <v>ferrel53</v>
      </c>
      <c r="D12057" s="283">
        <v>460</v>
      </c>
      <c r="E12057" s="283">
        <v>195</v>
      </c>
      <c r="F12057" s="283">
        <v>6326</v>
      </c>
      <c r="G12057" s="24">
        <v>100</v>
      </c>
      <c r="H12057" s="24">
        <v>0</v>
      </c>
      <c r="I12057" s="24">
        <v>0</v>
      </c>
      <c r="J12057" s="282">
        <v>15</v>
      </c>
      <c r="K12057" s="282">
        <v>0</v>
      </c>
    </row>
    <row r="12058" spans="1:11" x14ac:dyDescent="0.3">
      <c r="A12058" s="283" t="s">
        <v>2130</v>
      </c>
      <c r="B12058" s="283">
        <v>54</v>
      </c>
      <c r="C12058" s="24" t="str">
        <f t="shared" si="188"/>
        <v>ferrel54</v>
      </c>
      <c r="D12058" s="283">
        <v>466</v>
      </c>
      <c r="E12058" s="283">
        <v>197</v>
      </c>
      <c r="F12058" s="283">
        <v>6409</v>
      </c>
      <c r="G12058" s="24">
        <v>100</v>
      </c>
      <c r="H12058" s="24">
        <v>0</v>
      </c>
      <c r="I12058" s="24">
        <v>0</v>
      </c>
      <c r="J12058" s="282">
        <v>15</v>
      </c>
      <c r="K12058" s="282">
        <v>0</v>
      </c>
    </row>
    <row r="12059" spans="1:11" x14ac:dyDescent="0.3">
      <c r="A12059" s="283" t="s">
        <v>2130</v>
      </c>
      <c r="B12059" s="283">
        <v>55</v>
      </c>
      <c r="C12059" s="24" t="str">
        <f t="shared" si="188"/>
        <v>ferrel55</v>
      </c>
      <c r="D12059" s="283">
        <v>471</v>
      </c>
      <c r="E12059" s="283">
        <v>199</v>
      </c>
      <c r="F12059" s="283">
        <v>6486</v>
      </c>
      <c r="G12059" s="24">
        <v>100</v>
      </c>
      <c r="H12059" s="24">
        <v>0</v>
      </c>
      <c r="I12059" s="24">
        <v>0</v>
      </c>
      <c r="J12059" s="282">
        <v>15</v>
      </c>
      <c r="K12059" s="282">
        <v>0</v>
      </c>
    </row>
    <row r="12060" spans="1:11" x14ac:dyDescent="0.3">
      <c r="A12060" s="283" t="s">
        <v>2130</v>
      </c>
      <c r="B12060" s="283">
        <v>56</v>
      </c>
      <c r="C12060" s="24" t="str">
        <f t="shared" si="188"/>
        <v>ferrel56</v>
      </c>
      <c r="D12060" s="283">
        <v>477</v>
      </c>
      <c r="E12060" s="283">
        <v>202</v>
      </c>
      <c r="F12060" s="283">
        <v>6571</v>
      </c>
      <c r="G12060" s="24">
        <v>100</v>
      </c>
      <c r="H12060" s="24">
        <v>0</v>
      </c>
      <c r="I12060" s="24">
        <v>0</v>
      </c>
      <c r="J12060" s="282">
        <v>15</v>
      </c>
      <c r="K12060" s="282">
        <v>0</v>
      </c>
    </row>
    <row r="12061" spans="1:11" x14ac:dyDescent="0.3">
      <c r="A12061" s="283" t="s">
        <v>2130</v>
      </c>
      <c r="B12061" s="283">
        <v>57</v>
      </c>
      <c r="C12061" s="24" t="str">
        <f t="shared" si="188"/>
        <v>ferrel57</v>
      </c>
      <c r="D12061" s="283">
        <v>483</v>
      </c>
      <c r="E12061" s="283">
        <v>204</v>
      </c>
      <c r="F12061" s="283">
        <v>6655</v>
      </c>
      <c r="G12061" s="24">
        <v>100</v>
      </c>
      <c r="H12061" s="24">
        <v>0</v>
      </c>
      <c r="I12061" s="24">
        <v>0</v>
      </c>
      <c r="J12061" s="282">
        <v>15</v>
      </c>
      <c r="K12061" s="282">
        <v>0</v>
      </c>
    </row>
    <row r="12062" spans="1:11" x14ac:dyDescent="0.3">
      <c r="A12062" s="283" t="s">
        <v>2130</v>
      </c>
      <c r="B12062" s="283">
        <v>58</v>
      </c>
      <c r="C12062" s="24" t="str">
        <f t="shared" si="188"/>
        <v>ferrel58</v>
      </c>
      <c r="D12062" s="283">
        <v>489</v>
      </c>
      <c r="E12062" s="283">
        <v>207</v>
      </c>
      <c r="F12062" s="283">
        <v>6735</v>
      </c>
      <c r="G12062" s="24">
        <v>100</v>
      </c>
      <c r="H12062" s="24">
        <v>0</v>
      </c>
      <c r="I12062" s="24">
        <v>0</v>
      </c>
      <c r="J12062" s="282">
        <v>15</v>
      </c>
      <c r="K12062" s="282">
        <v>0</v>
      </c>
    </row>
    <row r="12063" spans="1:11" x14ac:dyDescent="0.3">
      <c r="A12063" s="283" t="s">
        <v>2130</v>
      </c>
      <c r="B12063" s="283">
        <v>59</v>
      </c>
      <c r="C12063" s="24" t="str">
        <f t="shared" si="188"/>
        <v>ferrel59</v>
      </c>
      <c r="D12063" s="283">
        <v>495</v>
      </c>
      <c r="E12063" s="283">
        <v>209</v>
      </c>
      <c r="F12063" s="283">
        <v>6820</v>
      </c>
      <c r="G12063" s="24">
        <v>100</v>
      </c>
      <c r="H12063" s="24">
        <v>0</v>
      </c>
      <c r="I12063" s="24">
        <v>0</v>
      </c>
      <c r="J12063" s="282">
        <v>15</v>
      </c>
      <c r="K12063" s="282">
        <v>0</v>
      </c>
    </row>
    <row r="12064" spans="1:11" x14ac:dyDescent="0.3">
      <c r="A12064" s="283" t="s">
        <v>2130</v>
      </c>
      <c r="B12064" s="283">
        <v>60</v>
      </c>
      <c r="C12064" s="24" t="str">
        <f t="shared" si="188"/>
        <v>ferrel60</v>
      </c>
      <c r="D12064" s="283">
        <v>500</v>
      </c>
      <c r="E12064" s="283">
        <v>212</v>
      </c>
      <c r="F12064" s="283">
        <v>6910</v>
      </c>
      <c r="G12064" s="24">
        <v>100</v>
      </c>
      <c r="H12064" s="24">
        <v>0</v>
      </c>
      <c r="I12064" s="24">
        <v>0</v>
      </c>
      <c r="J12064" s="282">
        <v>15</v>
      </c>
      <c r="K12064" s="282">
        <v>0</v>
      </c>
    </row>
    <row r="12065" spans="1:11" x14ac:dyDescent="0.3">
      <c r="A12065" s="283" t="s">
        <v>2130</v>
      </c>
      <c r="B12065" s="283">
        <v>61</v>
      </c>
      <c r="C12065" s="24" t="str">
        <f t="shared" si="188"/>
        <v>ferrel61</v>
      </c>
      <c r="D12065" s="283">
        <v>546</v>
      </c>
      <c r="E12065" s="283">
        <v>231</v>
      </c>
      <c r="F12065" s="283">
        <v>7603</v>
      </c>
      <c r="G12065" s="24">
        <v>100</v>
      </c>
      <c r="H12065" s="24">
        <v>0</v>
      </c>
      <c r="I12065" s="24">
        <v>0</v>
      </c>
      <c r="J12065" s="282">
        <v>15</v>
      </c>
      <c r="K12065" s="282">
        <v>0</v>
      </c>
    </row>
    <row r="12066" spans="1:11" x14ac:dyDescent="0.3">
      <c r="A12066" s="283" t="s">
        <v>2130</v>
      </c>
      <c r="B12066" s="283">
        <v>62</v>
      </c>
      <c r="C12066" s="24" t="str">
        <f t="shared" si="188"/>
        <v>ferrel62</v>
      </c>
      <c r="D12066" s="283">
        <v>553</v>
      </c>
      <c r="E12066" s="283">
        <v>234</v>
      </c>
      <c r="F12066" s="283">
        <v>7703</v>
      </c>
      <c r="G12066" s="24">
        <v>100</v>
      </c>
      <c r="H12066" s="24">
        <v>0</v>
      </c>
      <c r="I12066" s="24">
        <v>0</v>
      </c>
      <c r="J12066" s="282">
        <v>15</v>
      </c>
      <c r="K12066" s="282">
        <v>0</v>
      </c>
    </row>
    <row r="12067" spans="1:11" x14ac:dyDescent="0.3">
      <c r="A12067" s="283" t="s">
        <v>2130</v>
      </c>
      <c r="B12067" s="283">
        <v>63</v>
      </c>
      <c r="C12067" s="24" t="str">
        <f t="shared" si="188"/>
        <v>ferrel63</v>
      </c>
      <c r="D12067" s="283">
        <v>560</v>
      </c>
      <c r="E12067" s="283">
        <v>237</v>
      </c>
      <c r="F12067" s="283">
        <v>7816</v>
      </c>
      <c r="G12067" s="24">
        <v>100</v>
      </c>
      <c r="H12067" s="24">
        <v>0</v>
      </c>
      <c r="I12067" s="24">
        <v>0</v>
      </c>
      <c r="J12067" s="282">
        <v>15</v>
      </c>
      <c r="K12067" s="282">
        <v>0</v>
      </c>
    </row>
    <row r="12068" spans="1:11" x14ac:dyDescent="0.3">
      <c r="A12068" s="283" t="s">
        <v>2130</v>
      </c>
      <c r="B12068" s="283">
        <v>64</v>
      </c>
      <c r="C12068" s="24" t="str">
        <f t="shared" si="188"/>
        <v>ferrel64</v>
      </c>
      <c r="D12068" s="283">
        <v>566</v>
      </c>
      <c r="E12068" s="283">
        <v>239</v>
      </c>
      <c r="F12068" s="283">
        <v>7910</v>
      </c>
      <c r="G12068" s="24">
        <v>100</v>
      </c>
      <c r="H12068" s="24">
        <v>0</v>
      </c>
      <c r="I12068" s="24">
        <v>0</v>
      </c>
      <c r="J12068" s="282">
        <v>15</v>
      </c>
      <c r="K12068" s="282">
        <v>0</v>
      </c>
    </row>
    <row r="12069" spans="1:11" x14ac:dyDescent="0.3">
      <c r="A12069" s="283" t="s">
        <v>2130</v>
      </c>
      <c r="B12069" s="283">
        <v>65</v>
      </c>
      <c r="C12069" s="24" t="str">
        <f t="shared" si="188"/>
        <v>ferrel65</v>
      </c>
      <c r="D12069" s="283">
        <v>573</v>
      </c>
      <c r="E12069" s="283">
        <v>242</v>
      </c>
      <c r="F12069" s="283">
        <v>8015</v>
      </c>
      <c r="G12069" s="24">
        <v>100</v>
      </c>
      <c r="H12069" s="24">
        <v>0</v>
      </c>
      <c r="I12069" s="24">
        <v>0</v>
      </c>
      <c r="J12069" s="282">
        <v>15</v>
      </c>
      <c r="K12069" s="282">
        <v>0</v>
      </c>
    </row>
    <row r="12070" spans="1:11" x14ac:dyDescent="0.3">
      <c r="A12070" s="283" t="s">
        <v>2130</v>
      </c>
      <c r="B12070" s="283">
        <v>66</v>
      </c>
      <c r="C12070" s="24" t="str">
        <f t="shared" si="188"/>
        <v>ferrel66</v>
      </c>
      <c r="D12070" s="283">
        <v>580</v>
      </c>
      <c r="E12070" s="283">
        <v>245</v>
      </c>
      <c r="F12070" s="283">
        <v>8120</v>
      </c>
      <c r="G12070" s="24">
        <v>100</v>
      </c>
      <c r="H12070" s="24">
        <v>0</v>
      </c>
      <c r="I12070" s="24">
        <v>0</v>
      </c>
      <c r="J12070" s="282">
        <v>15</v>
      </c>
      <c r="K12070" s="282">
        <v>0</v>
      </c>
    </row>
    <row r="12071" spans="1:11" x14ac:dyDescent="0.3">
      <c r="A12071" s="283" t="s">
        <v>2130</v>
      </c>
      <c r="B12071" s="283">
        <v>67</v>
      </c>
      <c r="C12071" s="24" t="str">
        <f t="shared" si="188"/>
        <v>ferrel67</v>
      </c>
      <c r="D12071" s="283">
        <v>587</v>
      </c>
      <c r="E12071" s="283">
        <v>248</v>
      </c>
      <c r="F12071" s="283">
        <v>8233</v>
      </c>
      <c r="G12071" s="24">
        <v>100</v>
      </c>
      <c r="H12071" s="24">
        <v>0</v>
      </c>
      <c r="I12071" s="24">
        <v>0</v>
      </c>
      <c r="J12071" s="282">
        <v>15</v>
      </c>
      <c r="K12071" s="282">
        <v>0</v>
      </c>
    </row>
    <row r="12072" spans="1:11" x14ac:dyDescent="0.3">
      <c r="A12072" s="283" t="s">
        <v>2130</v>
      </c>
      <c r="B12072" s="283">
        <v>68</v>
      </c>
      <c r="C12072" s="24" t="str">
        <f t="shared" si="188"/>
        <v>ferrel68</v>
      </c>
      <c r="D12072" s="283">
        <v>594</v>
      </c>
      <c r="E12072" s="283">
        <v>251</v>
      </c>
      <c r="F12072" s="283">
        <v>8331</v>
      </c>
      <c r="G12072" s="24">
        <v>100</v>
      </c>
      <c r="H12072" s="24">
        <v>0</v>
      </c>
      <c r="I12072" s="24">
        <v>0</v>
      </c>
      <c r="J12072" s="282">
        <v>15</v>
      </c>
      <c r="K12072" s="282">
        <v>0</v>
      </c>
    </row>
    <row r="12073" spans="1:11" x14ac:dyDescent="0.3">
      <c r="A12073" s="283" t="s">
        <v>2130</v>
      </c>
      <c r="B12073" s="283">
        <v>69</v>
      </c>
      <c r="C12073" s="24" t="str">
        <f t="shared" si="188"/>
        <v>ferrel69</v>
      </c>
      <c r="D12073" s="283">
        <v>601</v>
      </c>
      <c r="E12073" s="283">
        <v>254</v>
      </c>
      <c r="F12073" s="283">
        <v>8442</v>
      </c>
      <c r="G12073" s="24">
        <v>100</v>
      </c>
      <c r="H12073" s="24">
        <v>0</v>
      </c>
      <c r="I12073" s="24">
        <v>0</v>
      </c>
      <c r="J12073" s="282">
        <v>15</v>
      </c>
      <c r="K12073" s="282">
        <v>0</v>
      </c>
    </row>
    <row r="12074" spans="1:11" x14ac:dyDescent="0.3">
      <c r="A12074" s="283" t="s">
        <v>2130</v>
      </c>
      <c r="B12074" s="283">
        <v>70</v>
      </c>
      <c r="C12074" s="24" t="str">
        <f t="shared" si="188"/>
        <v>ferrel70</v>
      </c>
      <c r="D12074" s="283">
        <v>608</v>
      </c>
      <c r="E12074" s="283">
        <v>257</v>
      </c>
      <c r="F12074" s="283">
        <v>8543</v>
      </c>
      <c r="G12074" s="24">
        <v>100</v>
      </c>
      <c r="H12074" s="24">
        <v>0</v>
      </c>
      <c r="I12074" s="24">
        <v>0</v>
      </c>
      <c r="J12074" s="282">
        <v>15</v>
      </c>
      <c r="K12074" s="282">
        <v>0</v>
      </c>
    </row>
    <row r="12075" spans="1:11" x14ac:dyDescent="0.3">
      <c r="A12075" s="283" t="s">
        <v>2130</v>
      </c>
      <c r="B12075" s="283">
        <v>71</v>
      </c>
      <c r="C12075" s="24" t="str">
        <f t="shared" si="188"/>
        <v>ferrel71</v>
      </c>
      <c r="D12075" s="283">
        <v>663</v>
      </c>
      <c r="E12075" s="283">
        <v>281</v>
      </c>
      <c r="F12075" s="283">
        <v>9322</v>
      </c>
      <c r="G12075" s="24">
        <v>100</v>
      </c>
      <c r="H12075" s="24">
        <v>0</v>
      </c>
      <c r="I12075" s="24">
        <v>0</v>
      </c>
      <c r="J12075" s="282">
        <v>15</v>
      </c>
      <c r="K12075" s="282">
        <v>0</v>
      </c>
    </row>
    <row r="12076" spans="1:11" x14ac:dyDescent="0.3">
      <c r="A12076" s="283" t="s">
        <v>2130</v>
      </c>
      <c r="B12076" s="283">
        <v>72</v>
      </c>
      <c r="C12076" s="24" t="str">
        <f t="shared" si="188"/>
        <v>ferrel72</v>
      </c>
      <c r="D12076" s="283">
        <v>671</v>
      </c>
      <c r="E12076" s="283">
        <v>284</v>
      </c>
      <c r="F12076" s="283">
        <v>9433</v>
      </c>
      <c r="G12076" s="24">
        <v>100</v>
      </c>
      <c r="H12076" s="24">
        <v>0</v>
      </c>
      <c r="I12076" s="24">
        <v>0</v>
      </c>
      <c r="J12076" s="282">
        <v>15</v>
      </c>
      <c r="K12076" s="282">
        <v>0</v>
      </c>
    </row>
    <row r="12077" spans="1:11" x14ac:dyDescent="0.3">
      <c r="A12077" s="283" t="s">
        <v>2130</v>
      </c>
      <c r="B12077" s="283">
        <v>73</v>
      </c>
      <c r="C12077" s="24" t="str">
        <f t="shared" si="188"/>
        <v>ferrel73</v>
      </c>
      <c r="D12077" s="283">
        <v>679</v>
      </c>
      <c r="E12077" s="283">
        <v>287</v>
      </c>
      <c r="F12077" s="283">
        <v>9565</v>
      </c>
      <c r="G12077" s="24">
        <v>100</v>
      </c>
      <c r="H12077" s="24">
        <v>0</v>
      </c>
      <c r="I12077" s="24">
        <v>0</v>
      </c>
      <c r="J12077" s="282">
        <v>15</v>
      </c>
      <c r="K12077" s="282">
        <v>0</v>
      </c>
    </row>
    <row r="12078" spans="1:11" x14ac:dyDescent="0.3">
      <c r="A12078" s="283" t="s">
        <v>2130</v>
      </c>
      <c r="B12078" s="283">
        <v>74</v>
      </c>
      <c r="C12078" s="24" t="str">
        <f t="shared" si="188"/>
        <v>ferrel74</v>
      </c>
      <c r="D12078" s="283">
        <v>687</v>
      </c>
      <c r="E12078" s="283">
        <v>291</v>
      </c>
      <c r="F12078" s="283">
        <v>9679</v>
      </c>
      <c r="G12078" s="24">
        <v>100</v>
      </c>
      <c r="H12078" s="24">
        <v>0</v>
      </c>
      <c r="I12078" s="24">
        <v>0</v>
      </c>
      <c r="J12078" s="282">
        <v>15</v>
      </c>
      <c r="K12078" s="282">
        <v>0</v>
      </c>
    </row>
    <row r="12079" spans="1:11" x14ac:dyDescent="0.3">
      <c r="A12079" s="283" t="s">
        <v>2130</v>
      </c>
      <c r="B12079" s="283">
        <v>75</v>
      </c>
      <c r="C12079" s="24" t="str">
        <f t="shared" si="188"/>
        <v>ferrel75</v>
      </c>
      <c r="D12079" s="283">
        <v>695</v>
      </c>
      <c r="E12079" s="283">
        <v>294</v>
      </c>
      <c r="F12079" s="283">
        <v>9808</v>
      </c>
      <c r="G12079" s="24">
        <v>100</v>
      </c>
      <c r="H12079" s="24">
        <v>0</v>
      </c>
      <c r="I12079" s="24">
        <v>0</v>
      </c>
      <c r="J12079" s="282">
        <v>15</v>
      </c>
      <c r="K12079" s="282">
        <v>0</v>
      </c>
    </row>
    <row r="12080" spans="1:11" x14ac:dyDescent="0.3">
      <c r="A12080" s="283" t="s">
        <v>2130</v>
      </c>
      <c r="B12080" s="283">
        <v>76</v>
      </c>
      <c r="C12080" s="24" t="str">
        <f t="shared" si="188"/>
        <v>ferrel76</v>
      </c>
      <c r="D12080" s="283">
        <v>703</v>
      </c>
      <c r="E12080" s="283">
        <v>297</v>
      </c>
      <c r="F12080" s="283">
        <v>9925</v>
      </c>
      <c r="G12080" s="24">
        <v>100</v>
      </c>
      <c r="H12080" s="24">
        <v>0</v>
      </c>
      <c r="I12080" s="24">
        <v>0</v>
      </c>
      <c r="J12080" s="282">
        <v>15</v>
      </c>
      <c r="K12080" s="282">
        <v>0</v>
      </c>
    </row>
    <row r="12081" spans="1:11" x14ac:dyDescent="0.3">
      <c r="A12081" s="283" t="s">
        <v>2130</v>
      </c>
      <c r="B12081" s="283">
        <v>77</v>
      </c>
      <c r="C12081" s="24" t="str">
        <f t="shared" si="188"/>
        <v>ferrel77</v>
      </c>
      <c r="D12081" s="283">
        <v>712</v>
      </c>
      <c r="E12081" s="283">
        <v>301</v>
      </c>
      <c r="F12081" s="283">
        <v>10063</v>
      </c>
      <c r="G12081" s="24">
        <v>100</v>
      </c>
      <c r="H12081" s="24">
        <v>0</v>
      </c>
      <c r="I12081" s="24">
        <v>0</v>
      </c>
      <c r="J12081" s="282">
        <v>15</v>
      </c>
      <c r="K12081" s="282">
        <v>0</v>
      </c>
    </row>
    <row r="12082" spans="1:11" x14ac:dyDescent="0.3">
      <c r="A12082" s="283" t="s">
        <v>2130</v>
      </c>
      <c r="B12082" s="283">
        <v>78</v>
      </c>
      <c r="C12082" s="24" t="str">
        <f t="shared" si="188"/>
        <v>ferrel78</v>
      </c>
      <c r="D12082" s="283">
        <v>720</v>
      </c>
      <c r="E12082" s="283">
        <v>304</v>
      </c>
      <c r="F12082" s="283">
        <v>10183</v>
      </c>
      <c r="G12082" s="24">
        <v>100</v>
      </c>
      <c r="H12082" s="24">
        <v>0</v>
      </c>
      <c r="I12082" s="24">
        <v>0</v>
      </c>
      <c r="J12082" s="282">
        <v>15</v>
      </c>
      <c r="K12082" s="282">
        <v>0</v>
      </c>
    </row>
    <row r="12083" spans="1:11" x14ac:dyDescent="0.3">
      <c r="A12083" s="283" t="s">
        <v>2130</v>
      </c>
      <c r="B12083" s="283">
        <v>79</v>
      </c>
      <c r="C12083" s="24" t="str">
        <f t="shared" si="188"/>
        <v>ferrel79</v>
      </c>
      <c r="D12083" s="283">
        <v>728</v>
      </c>
      <c r="E12083" s="283">
        <v>308</v>
      </c>
      <c r="F12083" s="283">
        <v>10318</v>
      </c>
      <c r="G12083" s="24">
        <v>100</v>
      </c>
      <c r="H12083" s="24">
        <v>0</v>
      </c>
      <c r="I12083" s="24">
        <v>0</v>
      </c>
      <c r="J12083" s="282">
        <v>15</v>
      </c>
      <c r="K12083" s="282">
        <v>0</v>
      </c>
    </row>
    <row r="12084" spans="1:11" x14ac:dyDescent="0.3">
      <c r="A12084" s="283" t="s">
        <v>2130</v>
      </c>
      <c r="B12084" s="283">
        <v>80</v>
      </c>
      <c r="C12084" s="24" t="str">
        <f t="shared" si="188"/>
        <v>ferrel80</v>
      </c>
      <c r="D12084" s="283">
        <v>737</v>
      </c>
      <c r="E12084" s="283">
        <v>312</v>
      </c>
      <c r="F12084" s="283">
        <v>10441</v>
      </c>
      <c r="G12084" s="24">
        <v>100</v>
      </c>
      <c r="H12084" s="24">
        <v>0</v>
      </c>
      <c r="I12084" s="24">
        <v>0</v>
      </c>
      <c r="J12084" s="282">
        <v>15</v>
      </c>
      <c r="K12084" s="282">
        <v>0</v>
      </c>
    </row>
    <row r="12085" spans="1:11" x14ac:dyDescent="0.3">
      <c r="A12085" s="283" t="s">
        <v>2130</v>
      </c>
      <c r="B12085" s="283">
        <v>81</v>
      </c>
      <c r="C12085" s="24" t="str">
        <f t="shared" si="188"/>
        <v>ferrel81</v>
      </c>
      <c r="D12085" s="283">
        <v>804</v>
      </c>
      <c r="E12085" s="283">
        <v>340</v>
      </c>
      <c r="F12085" s="283">
        <v>11538</v>
      </c>
      <c r="G12085" s="24">
        <v>100</v>
      </c>
      <c r="H12085" s="24">
        <v>0</v>
      </c>
      <c r="I12085" s="24">
        <v>0</v>
      </c>
      <c r="J12085" s="282">
        <v>15</v>
      </c>
      <c r="K12085" s="282">
        <v>0</v>
      </c>
    </row>
    <row r="12086" spans="1:11" x14ac:dyDescent="0.3">
      <c r="A12086" s="283" t="s">
        <v>2130</v>
      </c>
      <c r="B12086" s="283">
        <v>82</v>
      </c>
      <c r="C12086" s="24" t="str">
        <f t="shared" si="188"/>
        <v>ferrel82</v>
      </c>
      <c r="D12086" s="283">
        <v>814</v>
      </c>
      <c r="E12086" s="283">
        <v>344</v>
      </c>
      <c r="F12086" s="283">
        <v>11676</v>
      </c>
      <c r="G12086" s="24">
        <v>100</v>
      </c>
      <c r="H12086" s="24">
        <v>0</v>
      </c>
      <c r="I12086" s="24">
        <v>0</v>
      </c>
      <c r="J12086" s="282">
        <v>15</v>
      </c>
      <c r="K12086" s="282">
        <v>0</v>
      </c>
    </row>
    <row r="12087" spans="1:11" x14ac:dyDescent="0.3">
      <c r="A12087" s="283" t="s">
        <v>2130</v>
      </c>
      <c r="B12087" s="283">
        <v>83</v>
      </c>
      <c r="C12087" s="24" t="str">
        <f t="shared" si="188"/>
        <v>ferrel83</v>
      </c>
      <c r="D12087" s="283">
        <v>823</v>
      </c>
      <c r="E12087" s="283">
        <v>348</v>
      </c>
      <c r="F12087" s="283">
        <v>11839</v>
      </c>
      <c r="G12087" s="24">
        <v>100</v>
      </c>
      <c r="H12087" s="24">
        <v>0</v>
      </c>
      <c r="I12087" s="24">
        <v>0</v>
      </c>
      <c r="J12087" s="282">
        <v>15</v>
      </c>
      <c r="K12087" s="282">
        <v>0</v>
      </c>
    </row>
    <row r="12088" spans="1:11" x14ac:dyDescent="0.3">
      <c r="A12088" s="283" t="s">
        <v>2130</v>
      </c>
      <c r="B12088" s="283">
        <v>84</v>
      </c>
      <c r="C12088" s="24" t="str">
        <f t="shared" si="188"/>
        <v>ferrel84</v>
      </c>
      <c r="D12088" s="283">
        <v>833</v>
      </c>
      <c r="E12088" s="283">
        <v>352</v>
      </c>
      <c r="F12088" s="283">
        <v>11980</v>
      </c>
      <c r="G12088" s="24">
        <v>100</v>
      </c>
      <c r="H12088" s="24">
        <v>0</v>
      </c>
      <c r="I12088" s="24">
        <v>0</v>
      </c>
      <c r="J12088" s="282">
        <v>15</v>
      </c>
      <c r="K12088" s="282">
        <v>0</v>
      </c>
    </row>
    <row r="12089" spans="1:11" x14ac:dyDescent="0.3">
      <c r="A12089" s="283" t="s">
        <v>2130</v>
      </c>
      <c r="B12089" s="283">
        <v>85</v>
      </c>
      <c r="C12089" s="24" t="str">
        <f t="shared" si="188"/>
        <v>ferrel85</v>
      </c>
      <c r="D12089" s="283">
        <v>842</v>
      </c>
      <c r="E12089" s="283">
        <v>356</v>
      </c>
      <c r="F12089" s="283">
        <v>12149</v>
      </c>
      <c r="G12089" s="24">
        <v>100</v>
      </c>
      <c r="H12089" s="24">
        <v>0</v>
      </c>
      <c r="I12089" s="24">
        <v>0</v>
      </c>
      <c r="J12089" s="282">
        <v>15</v>
      </c>
      <c r="K12089" s="282">
        <v>0</v>
      </c>
    </row>
    <row r="12090" spans="1:11" x14ac:dyDescent="0.3">
      <c r="A12090" s="283" t="s">
        <v>2130</v>
      </c>
      <c r="B12090" s="283">
        <v>86</v>
      </c>
      <c r="C12090" s="24" t="str">
        <f t="shared" si="188"/>
        <v>ferrel86</v>
      </c>
      <c r="D12090" s="283">
        <v>852</v>
      </c>
      <c r="E12090" s="283">
        <v>360</v>
      </c>
      <c r="F12090" s="283">
        <v>12294</v>
      </c>
      <c r="G12090" s="24">
        <v>100</v>
      </c>
      <c r="H12090" s="24">
        <v>0</v>
      </c>
      <c r="I12090" s="24">
        <v>0</v>
      </c>
      <c r="J12090" s="282">
        <v>15</v>
      </c>
      <c r="K12090" s="282">
        <v>0</v>
      </c>
    </row>
    <row r="12091" spans="1:11" x14ac:dyDescent="0.3">
      <c r="A12091" s="283" t="s">
        <v>2130</v>
      </c>
      <c r="B12091" s="283">
        <v>87</v>
      </c>
      <c r="C12091" s="24" t="str">
        <f t="shared" si="188"/>
        <v>ferrel87</v>
      </c>
      <c r="D12091" s="283">
        <v>862</v>
      </c>
      <c r="E12091" s="283">
        <v>365</v>
      </c>
      <c r="F12091" s="283">
        <v>12441</v>
      </c>
      <c r="G12091" s="24">
        <v>100</v>
      </c>
      <c r="H12091" s="24">
        <v>0</v>
      </c>
      <c r="I12091" s="24">
        <v>0</v>
      </c>
      <c r="J12091" s="282">
        <v>15</v>
      </c>
      <c r="K12091" s="282">
        <v>0</v>
      </c>
    </row>
    <row r="12092" spans="1:11" x14ac:dyDescent="0.3">
      <c r="A12092" s="283" t="s">
        <v>2130</v>
      </c>
      <c r="B12092" s="283">
        <v>88</v>
      </c>
      <c r="C12092" s="24" t="str">
        <f t="shared" si="188"/>
        <v>ferrel88</v>
      </c>
      <c r="D12092" s="283">
        <v>872</v>
      </c>
      <c r="E12092" s="283">
        <v>369</v>
      </c>
      <c r="F12092" s="283">
        <v>12590</v>
      </c>
      <c r="G12092" s="24">
        <v>100</v>
      </c>
      <c r="H12092" s="24">
        <v>0</v>
      </c>
      <c r="I12092" s="24">
        <v>0</v>
      </c>
      <c r="J12092" s="282">
        <v>15</v>
      </c>
      <c r="K12092" s="282">
        <v>0</v>
      </c>
    </row>
    <row r="12093" spans="1:11" x14ac:dyDescent="0.3">
      <c r="A12093" s="283" t="s">
        <v>2130</v>
      </c>
      <c r="B12093" s="283">
        <v>89</v>
      </c>
      <c r="C12093" s="24" t="str">
        <f t="shared" si="188"/>
        <v>ferrel89</v>
      </c>
      <c r="D12093" s="283">
        <v>882</v>
      </c>
      <c r="E12093" s="283">
        <v>373</v>
      </c>
      <c r="F12093" s="283">
        <v>12782</v>
      </c>
      <c r="G12093" s="24">
        <v>100</v>
      </c>
      <c r="H12093" s="24">
        <v>0</v>
      </c>
      <c r="I12093" s="24">
        <v>0</v>
      </c>
      <c r="J12093" s="282">
        <v>15</v>
      </c>
      <c r="K12093" s="282">
        <v>0</v>
      </c>
    </row>
    <row r="12094" spans="1:11" x14ac:dyDescent="0.3">
      <c r="A12094" s="283" t="s">
        <v>2130</v>
      </c>
      <c r="B12094" s="283">
        <v>90</v>
      </c>
      <c r="C12094" s="24" t="str">
        <f t="shared" si="188"/>
        <v>ferrel90</v>
      </c>
      <c r="D12094" s="283">
        <v>892</v>
      </c>
      <c r="E12094" s="283">
        <v>377</v>
      </c>
      <c r="F12094" s="283">
        <v>12934</v>
      </c>
      <c r="G12094" s="24">
        <v>100</v>
      </c>
      <c r="H12094" s="24">
        <v>0</v>
      </c>
      <c r="I12094" s="24">
        <v>0</v>
      </c>
      <c r="J12094" s="282">
        <v>15</v>
      </c>
      <c r="K12094" s="282">
        <v>0</v>
      </c>
    </row>
    <row r="12095" spans="1:11" x14ac:dyDescent="0.3">
      <c r="A12095" s="283" t="s">
        <v>2130</v>
      </c>
      <c r="B12095" s="283">
        <v>91</v>
      </c>
      <c r="C12095" s="24" t="str">
        <f t="shared" si="188"/>
        <v>ferrel91</v>
      </c>
      <c r="D12095" s="283">
        <v>974</v>
      </c>
      <c r="E12095" s="283">
        <v>412</v>
      </c>
      <c r="F12095" s="283">
        <v>14099</v>
      </c>
      <c r="G12095" s="24">
        <v>100</v>
      </c>
      <c r="H12095" s="24">
        <v>0</v>
      </c>
      <c r="I12095" s="24">
        <v>0</v>
      </c>
      <c r="J12095" s="282">
        <v>15</v>
      </c>
      <c r="K12095" s="282">
        <v>0</v>
      </c>
    </row>
    <row r="12096" spans="1:11" x14ac:dyDescent="0.3">
      <c r="A12096" s="283" t="s">
        <v>2130</v>
      </c>
      <c r="B12096" s="283">
        <v>92</v>
      </c>
      <c r="C12096" s="24" t="str">
        <f t="shared" si="188"/>
        <v>ferrel92</v>
      </c>
      <c r="D12096" s="283">
        <v>985</v>
      </c>
      <c r="E12096" s="283">
        <v>417</v>
      </c>
      <c r="F12096" s="283">
        <v>14267</v>
      </c>
      <c r="G12096" s="24">
        <v>100</v>
      </c>
      <c r="H12096" s="24">
        <v>0</v>
      </c>
      <c r="I12096" s="24">
        <v>0</v>
      </c>
      <c r="J12096" s="282">
        <v>15</v>
      </c>
      <c r="K12096" s="282">
        <v>0</v>
      </c>
    </row>
    <row r="12097" spans="1:11" x14ac:dyDescent="0.3">
      <c r="A12097" s="283" t="s">
        <v>2130</v>
      </c>
      <c r="B12097" s="283">
        <v>93</v>
      </c>
      <c r="C12097" s="24" t="str">
        <f t="shared" si="188"/>
        <v>ferrel93</v>
      </c>
      <c r="D12097" s="283">
        <v>996</v>
      </c>
      <c r="E12097" s="283">
        <v>422</v>
      </c>
      <c r="F12097" s="283">
        <v>14484</v>
      </c>
      <c r="G12097" s="24">
        <v>100</v>
      </c>
      <c r="H12097" s="24">
        <v>0</v>
      </c>
      <c r="I12097" s="24">
        <v>0</v>
      </c>
      <c r="J12097" s="282">
        <v>15</v>
      </c>
      <c r="K12097" s="282">
        <v>0</v>
      </c>
    </row>
    <row r="12098" spans="1:11" x14ac:dyDescent="0.3">
      <c r="A12098" s="283" t="s">
        <v>2130</v>
      </c>
      <c r="B12098" s="283">
        <v>94</v>
      </c>
      <c r="C12098" s="24" t="str">
        <f t="shared" si="188"/>
        <v>ferrel94</v>
      </c>
      <c r="D12098" s="283">
        <v>1008</v>
      </c>
      <c r="E12098" s="283">
        <v>426</v>
      </c>
      <c r="F12098" s="283">
        <v>14657</v>
      </c>
      <c r="G12098" s="24">
        <v>100</v>
      </c>
      <c r="H12098" s="24">
        <v>0</v>
      </c>
      <c r="I12098" s="24">
        <v>0</v>
      </c>
      <c r="J12098" s="282">
        <v>15</v>
      </c>
      <c r="K12098" s="282">
        <v>0</v>
      </c>
    </row>
    <row r="12099" spans="1:11" x14ac:dyDescent="0.3">
      <c r="A12099" s="283" t="s">
        <v>2130</v>
      </c>
      <c r="B12099" s="283">
        <v>95</v>
      </c>
      <c r="C12099" s="24" t="str">
        <f t="shared" si="188"/>
        <v>ferrel95</v>
      </c>
      <c r="D12099" s="283">
        <v>1020</v>
      </c>
      <c r="E12099" s="283">
        <v>431</v>
      </c>
      <c r="F12099" s="283">
        <v>14832</v>
      </c>
      <c r="G12099" s="24">
        <v>100</v>
      </c>
      <c r="H12099" s="24">
        <v>0</v>
      </c>
      <c r="I12099" s="24">
        <v>0</v>
      </c>
      <c r="J12099" s="282">
        <v>15</v>
      </c>
      <c r="K12099" s="282">
        <v>0</v>
      </c>
    </row>
    <row r="12100" spans="1:11" x14ac:dyDescent="0.3">
      <c r="A12100" s="283" t="s">
        <v>2130</v>
      </c>
      <c r="B12100" s="283">
        <v>96</v>
      </c>
      <c r="C12100" s="24" t="str">
        <f t="shared" si="188"/>
        <v>ferrel96</v>
      </c>
      <c r="D12100" s="283">
        <v>1031</v>
      </c>
      <c r="E12100" s="283">
        <v>436</v>
      </c>
      <c r="F12100" s="283">
        <v>15008</v>
      </c>
      <c r="G12100" s="24">
        <v>100</v>
      </c>
      <c r="H12100" s="24">
        <v>0</v>
      </c>
      <c r="I12100" s="24">
        <v>0</v>
      </c>
      <c r="J12100" s="282">
        <v>15</v>
      </c>
      <c r="K12100" s="282">
        <v>0</v>
      </c>
    </row>
    <row r="12101" spans="1:11" x14ac:dyDescent="0.3">
      <c r="A12101" s="283" t="s">
        <v>2130</v>
      </c>
      <c r="B12101" s="283">
        <v>97</v>
      </c>
      <c r="C12101" s="24" t="str">
        <f t="shared" si="188"/>
        <v>ferrel97</v>
      </c>
      <c r="D12101" s="283">
        <v>1043</v>
      </c>
      <c r="E12101" s="283">
        <v>441</v>
      </c>
      <c r="F12101" s="283">
        <v>15237</v>
      </c>
      <c r="G12101" s="24">
        <v>100</v>
      </c>
      <c r="H12101" s="24">
        <v>0</v>
      </c>
      <c r="I12101" s="24">
        <v>0</v>
      </c>
      <c r="J12101" s="282">
        <v>15</v>
      </c>
      <c r="K12101" s="282">
        <v>0</v>
      </c>
    </row>
    <row r="12102" spans="1:11" x14ac:dyDescent="0.3">
      <c r="A12102" s="283" t="s">
        <v>2130</v>
      </c>
      <c r="B12102" s="283">
        <v>98</v>
      </c>
      <c r="C12102" s="24" t="str">
        <f t="shared" ref="C12102:C12165" si="189">A12102&amp;B12102</f>
        <v>ferrel98</v>
      </c>
      <c r="D12102" s="283">
        <v>1055</v>
      </c>
      <c r="E12102" s="283">
        <v>446</v>
      </c>
      <c r="F12102" s="283">
        <v>15419</v>
      </c>
      <c r="G12102" s="24">
        <v>100</v>
      </c>
      <c r="H12102" s="24">
        <v>0</v>
      </c>
      <c r="I12102" s="24">
        <v>0</v>
      </c>
      <c r="J12102" s="282">
        <v>15</v>
      </c>
      <c r="K12102" s="282">
        <v>0</v>
      </c>
    </row>
    <row r="12103" spans="1:11" x14ac:dyDescent="0.3">
      <c r="A12103" s="283" t="s">
        <v>2130</v>
      </c>
      <c r="B12103" s="283">
        <v>99</v>
      </c>
      <c r="C12103" s="24" t="str">
        <f t="shared" si="189"/>
        <v>ferrel99</v>
      </c>
      <c r="D12103" s="283">
        <v>1067</v>
      </c>
      <c r="E12103" s="283">
        <v>451</v>
      </c>
      <c r="F12103" s="283">
        <v>15602</v>
      </c>
      <c r="G12103" s="24">
        <v>100</v>
      </c>
      <c r="H12103" s="24">
        <v>0</v>
      </c>
      <c r="I12103" s="24">
        <v>0</v>
      </c>
      <c r="J12103" s="282">
        <v>15</v>
      </c>
      <c r="K12103" s="282">
        <v>0</v>
      </c>
    </row>
    <row r="12104" spans="1:11" x14ac:dyDescent="0.3">
      <c r="A12104" s="283" t="s">
        <v>2130</v>
      </c>
      <c r="B12104" s="283">
        <v>100</v>
      </c>
      <c r="C12104" s="24" t="str">
        <f t="shared" si="189"/>
        <v>ferrel100</v>
      </c>
      <c r="D12104" s="283">
        <v>1079</v>
      </c>
      <c r="E12104" s="283">
        <v>457</v>
      </c>
      <c r="F12104" s="283">
        <v>15788</v>
      </c>
      <c r="G12104" s="24">
        <v>100</v>
      </c>
      <c r="H12104" s="24">
        <v>0</v>
      </c>
      <c r="I12104" s="24">
        <v>0</v>
      </c>
      <c r="J12104" s="282">
        <v>15</v>
      </c>
      <c r="K12104" s="282">
        <v>0</v>
      </c>
    </row>
    <row r="12105" spans="1:11" x14ac:dyDescent="0.3">
      <c r="A12105" s="283" t="s">
        <v>2130</v>
      </c>
      <c r="B12105" s="283">
        <v>101</v>
      </c>
      <c r="C12105" s="24" t="str">
        <f t="shared" si="189"/>
        <v>ferrel101</v>
      </c>
      <c r="D12105" s="283">
        <v>1178</v>
      </c>
      <c r="E12105" s="283">
        <v>498</v>
      </c>
      <c r="F12105" s="283">
        <v>17483</v>
      </c>
      <c r="G12105" s="24">
        <v>100</v>
      </c>
      <c r="H12105" s="24">
        <v>0</v>
      </c>
      <c r="I12105" s="24">
        <v>0</v>
      </c>
      <c r="J12105" s="282">
        <v>15</v>
      </c>
      <c r="K12105" s="282">
        <v>0</v>
      </c>
    </row>
    <row r="12106" spans="1:11" x14ac:dyDescent="0.3">
      <c r="A12106" s="283" t="s">
        <v>2130</v>
      </c>
      <c r="B12106" s="283">
        <v>102</v>
      </c>
      <c r="C12106" s="24" t="str">
        <f t="shared" si="189"/>
        <v>ferrel102</v>
      </c>
      <c r="D12106" s="283">
        <v>1191</v>
      </c>
      <c r="E12106" s="283">
        <v>504</v>
      </c>
      <c r="F12106" s="283">
        <v>17691</v>
      </c>
      <c r="G12106" s="24">
        <v>100</v>
      </c>
      <c r="H12106" s="24">
        <v>0</v>
      </c>
      <c r="I12106" s="24">
        <v>0</v>
      </c>
      <c r="J12106" s="282">
        <v>15</v>
      </c>
      <c r="K12106" s="282">
        <v>0</v>
      </c>
    </row>
    <row r="12107" spans="1:11" x14ac:dyDescent="0.3">
      <c r="A12107" s="283" t="s">
        <v>2130</v>
      </c>
      <c r="B12107" s="283">
        <v>103</v>
      </c>
      <c r="C12107" s="24" t="str">
        <f t="shared" si="189"/>
        <v>ferrel103</v>
      </c>
      <c r="D12107" s="283">
        <v>1205</v>
      </c>
      <c r="E12107" s="283">
        <v>510</v>
      </c>
      <c r="F12107" s="283">
        <v>17901</v>
      </c>
      <c r="G12107" s="24">
        <v>100</v>
      </c>
      <c r="H12107" s="24">
        <v>0</v>
      </c>
      <c r="I12107" s="24">
        <v>0</v>
      </c>
      <c r="J12107" s="282">
        <v>15</v>
      </c>
      <c r="K12107" s="282">
        <v>0</v>
      </c>
    </row>
    <row r="12108" spans="1:11" x14ac:dyDescent="0.3">
      <c r="A12108" s="283" t="s">
        <v>2130</v>
      </c>
      <c r="B12108" s="283">
        <v>104</v>
      </c>
      <c r="C12108" s="24" t="str">
        <f t="shared" si="189"/>
        <v>ferrel104</v>
      </c>
      <c r="D12108" s="283">
        <v>1219</v>
      </c>
      <c r="E12108" s="283">
        <v>516</v>
      </c>
      <c r="F12108" s="283">
        <v>18114</v>
      </c>
      <c r="G12108" s="24">
        <v>100</v>
      </c>
      <c r="H12108" s="24">
        <v>0</v>
      </c>
      <c r="I12108" s="24">
        <v>0</v>
      </c>
      <c r="J12108" s="282">
        <v>15</v>
      </c>
      <c r="K12108" s="282">
        <v>0</v>
      </c>
    </row>
    <row r="12109" spans="1:11" x14ac:dyDescent="0.3">
      <c r="A12109" s="283" t="s">
        <v>2130</v>
      </c>
      <c r="B12109" s="283">
        <v>105</v>
      </c>
      <c r="C12109" s="24" t="str">
        <f t="shared" si="189"/>
        <v>ferrel105</v>
      </c>
      <c r="D12109" s="283">
        <v>1232</v>
      </c>
      <c r="E12109" s="283">
        <v>521</v>
      </c>
      <c r="F12109" s="283">
        <v>18391</v>
      </c>
      <c r="G12109" s="24">
        <v>100</v>
      </c>
      <c r="H12109" s="24">
        <v>0</v>
      </c>
      <c r="I12109" s="24">
        <v>0</v>
      </c>
      <c r="J12109" s="282">
        <v>15</v>
      </c>
      <c r="K12109" s="282">
        <v>0</v>
      </c>
    </row>
    <row r="12110" spans="1:11" x14ac:dyDescent="0.3">
      <c r="A12110" s="283" t="s">
        <v>2130</v>
      </c>
      <c r="B12110" s="283">
        <v>106</v>
      </c>
      <c r="C12110" s="24" t="str">
        <f t="shared" si="189"/>
        <v>ferrel106</v>
      </c>
      <c r="D12110" s="283">
        <v>1246</v>
      </c>
      <c r="E12110" s="283">
        <v>527</v>
      </c>
      <c r="F12110" s="283">
        <v>18609</v>
      </c>
      <c r="G12110" s="24">
        <v>100</v>
      </c>
      <c r="H12110" s="24">
        <v>0</v>
      </c>
      <c r="I12110" s="24">
        <v>0</v>
      </c>
      <c r="J12110" s="282">
        <v>15</v>
      </c>
      <c r="K12110" s="282">
        <v>0</v>
      </c>
    </row>
    <row r="12111" spans="1:11" x14ac:dyDescent="0.3">
      <c r="A12111" s="283" t="s">
        <v>2130</v>
      </c>
      <c r="B12111" s="283">
        <v>107</v>
      </c>
      <c r="C12111" s="24" t="str">
        <f t="shared" si="189"/>
        <v>ferrel107</v>
      </c>
      <c r="D12111" s="283">
        <v>1261</v>
      </c>
      <c r="E12111" s="283">
        <v>533</v>
      </c>
      <c r="F12111" s="283">
        <v>18830</v>
      </c>
      <c r="G12111" s="24">
        <v>100</v>
      </c>
      <c r="H12111" s="24">
        <v>0</v>
      </c>
      <c r="I12111" s="24">
        <v>0</v>
      </c>
      <c r="J12111" s="282">
        <v>15</v>
      </c>
      <c r="K12111" s="282">
        <v>0</v>
      </c>
    </row>
    <row r="12112" spans="1:11" x14ac:dyDescent="0.3">
      <c r="A12112" s="283" t="s">
        <v>2130</v>
      </c>
      <c r="B12112" s="283">
        <v>108</v>
      </c>
      <c r="C12112" s="24" t="str">
        <f t="shared" si="189"/>
        <v>ferrel108</v>
      </c>
      <c r="D12112" s="283">
        <v>1275</v>
      </c>
      <c r="E12112" s="283">
        <v>539</v>
      </c>
      <c r="F12112" s="283">
        <v>19054</v>
      </c>
      <c r="G12112" s="24">
        <v>100</v>
      </c>
      <c r="H12112" s="24">
        <v>0</v>
      </c>
      <c r="I12112" s="24">
        <v>0</v>
      </c>
      <c r="J12112" s="282">
        <v>15</v>
      </c>
      <c r="K12112" s="282">
        <v>0</v>
      </c>
    </row>
    <row r="12113" spans="1:11" x14ac:dyDescent="0.3">
      <c r="A12113" s="283" t="s">
        <v>2130</v>
      </c>
      <c r="B12113" s="283">
        <v>109</v>
      </c>
      <c r="C12113" s="24" t="str">
        <f t="shared" si="189"/>
        <v>ferrel109</v>
      </c>
      <c r="D12113" s="283">
        <v>1289</v>
      </c>
      <c r="E12113" s="283">
        <v>546</v>
      </c>
      <c r="F12113" s="283">
        <v>19344</v>
      </c>
      <c r="G12113" s="24">
        <v>100</v>
      </c>
      <c r="H12113" s="24">
        <v>0</v>
      </c>
      <c r="I12113" s="24">
        <v>0</v>
      </c>
      <c r="J12113" s="282">
        <v>15</v>
      </c>
      <c r="K12113" s="282">
        <v>0</v>
      </c>
    </row>
    <row r="12114" spans="1:11" x14ac:dyDescent="0.3">
      <c r="A12114" s="283" t="s">
        <v>2130</v>
      </c>
      <c r="B12114" s="283">
        <v>110</v>
      </c>
      <c r="C12114" s="24" t="str">
        <f t="shared" si="189"/>
        <v>ferrel110</v>
      </c>
      <c r="D12114" s="283">
        <v>1304</v>
      </c>
      <c r="E12114" s="283">
        <v>552</v>
      </c>
      <c r="F12114" s="283">
        <v>19574</v>
      </c>
      <c r="G12114" s="24">
        <v>100</v>
      </c>
      <c r="H12114" s="24">
        <v>0</v>
      </c>
      <c r="I12114" s="24">
        <v>0</v>
      </c>
      <c r="J12114" s="282">
        <v>15</v>
      </c>
      <c r="K12114" s="282">
        <v>0</v>
      </c>
    </row>
    <row r="12115" spans="1:11" x14ac:dyDescent="0.3">
      <c r="A12115" s="283" t="s">
        <v>2130</v>
      </c>
      <c r="B12115" s="283">
        <v>111</v>
      </c>
      <c r="C12115" s="24" t="str">
        <f t="shared" si="189"/>
        <v>ferrel111</v>
      </c>
      <c r="D12115" s="283">
        <v>1319</v>
      </c>
      <c r="E12115" s="283">
        <v>558</v>
      </c>
      <c r="F12115" s="283">
        <v>19806</v>
      </c>
      <c r="G12115" s="24">
        <v>100</v>
      </c>
      <c r="H12115" s="24">
        <v>0</v>
      </c>
      <c r="I12115" s="24">
        <v>0</v>
      </c>
      <c r="J12115" s="282">
        <v>15</v>
      </c>
      <c r="K12115" s="282">
        <v>0</v>
      </c>
    </row>
    <row r="12116" spans="1:11" x14ac:dyDescent="0.3">
      <c r="A12116" s="283" t="s">
        <v>2130</v>
      </c>
      <c r="B12116" s="283">
        <v>112</v>
      </c>
      <c r="C12116" s="24" t="str">
        <f t="shared" si="189"/>
        <v>ferrel112</v>
      </c>
      <c r="D12116" s="283">
        <v>1334</v>
      </c>
      <c r="E12116" s="283">
        <v>564</v>
      </c>
      <c r="F12116" s="283">
        <v>20040</v>
      </c>
      <c r="G12116" s="24">
        <v>100</v>
      </c>
      <c r="H12116" s="24">
        <v>0</v>
      </c>
      <c r="I12116" s="24">
        <v>0</v>
      </c>
      <c r="J12116" s="282">
        <v>15</v>
      </c>
      <c r="K12116" s="282">
        <v>0</v>
      </c>
    </row>
    <row r="12117" spans="1:11" x14ac:dyDescent="0.3">
      <c r="A12117" s="283" t="s">
        <v>2130</v>
      </c>
      <c r="B12117" s="283">
        <v>113</v>
      </c>
      <c r="C12117" s="24" t="str">
        <f t="shared" si="189"/>
        <v>ferrel113</v>
      </c>
      <c r="D12117" s="283">
        <v>1349</v>
      </c>
      <c r="E12117" s="283">
        <v>571</v>
      </c>
      <c r="F12117" s="283">
        <v>20323</v>
      </c>
      <c r="G12117" s="24">
        <v>100</v>
      </c>
      <c r="H12117" s="24">
        <v>0</v>
      </c>
      <c r="I12117" s="24">
        <v>0</v>
      </c>
      <c r="J12117" s="282">
        <v>15</v>
      </c>
      <c r="K12117" s="282">
        <v>0</v>
      </c>
    </row>
    <row r="12118" spans="1:11" x14ac:dyDescent="0.3">
      <c r="A12118" s="283" t="s">
        <v>2130</v>
      </c>
      <c r="B12118" s="283">
        <v>114</v>
      </c>
      <c r="C12118" s="24" t="str">
        <f t="shared" si="189"/>
        <v>ferrel114</v>
      </c>
      <c r="D12118" s="283">
        <v>1364</v>
      </c>
      <c r="E12118" s="283">
        <v>577</v>
      </c>
      <c r="F12118" s="283">
        <v>20564</v>
      </c>
      <c r="G12118" s="24">
        <v>100</v>
      </c>
      <c r="H12118" s="24">
        <v>0</v>
      </c>
      <c r="I12118" s="24">
        <v>0</v>
      </c>
      <c r="J12118" s="282">
        <v>15</v>
      </c>
      <c r="K12118" s="282">
        <v>0</v>
      </c>
    </row>
    <row r="12119" spans="1:11" x14ac:dyDescent="0.3">
      <c r="A12119" s="283" t="s">
        <v>2130</v>
      </c>
      <c r="B12119" s="283">
        <v>115</v>
      </c>
      <c r="C12119" s="24" t="str">
        <f t="shared" si="189"/>
        <v>ferrel115</v>
      </c>
      <c r="D12119" s="283">
        <v>1379</v>
      </c>
      <c r="E12119" s="283">
        <v>584</v>
      </c>
      <c r="F12119" s="283">
        <v>20807</v>
      </c>
      <c r="G12119" s="24">
        <v>100</v>
      </c>
      <c r="H12119" s="24">
        <v>0</v>
      </c>
      <c r="I12119" s="24">
        <v>0</v>
      </c>
      <c r="J12119" s="282">
        <v>15</v>
      </c>
      <c r="K12119" s="282">
        <v>0</v>
      </c>
    </row>
    <row r="12120" spans="1:11" x14ac:dyDescent="0.3">
      <c r="A12120" s="283" t="s">
        <v>2130</v>
      </c>
      <c r="B12120" s="283">
        <v>116</v>
      </c>
      <c r="C12120" s="24" t="str">
        <f t="shared" si="189"/>
        <v>ferrel116</v>
      </c>
      <c r="D12120" s="283">
        <v>1395</v>
      </c>
      <c r="E12120" s="283">
        <v>590</v>
      </c>
      <c r="F12120" s="283">
        <v>21053</v>
      </c>
      <c r="G12120" s="24">
        <v>100</v>
      </c>
      <c r="H12120" s="24">
        <v>0</v>
      </c>
      <c r="I12120" s="24">
        <v>0</v>
      </c>
      <c r="J12120" s="282">
        <v>15</v>
      </c>
      <c r="K12120" s="282">
        <v>0</v>
      </c>
    </row>
    <row r="12121" spans="1:11" x14ac:dyDescent="0.3">
      <c r="A12121" s="283" t="s">
        <v>2130</v>
      </c>
      <c r="B12121" s="283">
        <v>117</v>
      </c>
      <c r="C12121" s="24" t="str">
        <f t="shared" si="189"/>
        <v>ferrel117</v>
      </c>
      <c r="D12121" s="283">
        <v>1410</v>
      </c>
      <c r="E12121" s="283">
        <v>597</v>
      </c>
      <c r="F12121" s="283">
        <v>21374</v>
      </c>
      <c r="G12121" s="24">
        <v>100</v>
      </c>
      <c r="H12121" s="24">
        <v>0</v>
      </c>
      <c r="I12121" s="24">
        <v>0</v>
      </c>
      <c r="J12121" s="282">
        <v>15</v>
      </c>
      <c r="K12121" s="282">
        <v>0</v>
      </c>
    </row>
    <row r="12122" spans="1:11" x14ac:dyDescent="0.3">
      <c r="A12122" s="283" t="s">
        <v>2130</v>
      </c>
      <c r="B12122" s="283">
        <v>118</v>
      </c>
      <c r="C12122" s="24" t="str">
        <f t="shared" si="189"/>
        <v>ferrel118</v>
      </c>
      <c r="D12122" s="283">
        <v>1426</v>
      </c>
      <c r="E12122" s="283">
        <v>603</v>
      </c>
      <c r="F12122" s="283">
        <v>21626</v>
      </c>
      <c r="G12122" s="24">
        <v>100</v>
      </c>
      <c r="H12122" s="24">
        <v>0</v>
      </c>
      <c r="I12122" s="24">
        <v>0</v>
      </c>
      <c r="J12122" s="282">
        <v>15</v>
      </c>
      <c r="K12122" s="282">
        <v>0</v>
      </c>
    </row>
    <row r="12123" spans="1:11" x14ac:dyDescent="0.3">
      <c r="A12123" s="283" t="s">
        <v>2130</v>
      </c>
      <c r="B12123" s="283">
        <v>119</v>
      </c>
      <c r="C12123" s="24" t="str">
        <f t="shared" si="189"/>
        <v>ferrel119</v>
      </c>
      <c r="D12123" s="283">
        <v>1442</v>
      </c>
      <c r="E12123" s="283">
        <v>610</v>
      </c>
      <c r="F12123" s="283">
        <v>21882</v>
      </c>
      <c r="G12123" s="24">
        <v>100</v>
      </c>
      <c r="H12123" s="24">
        <v>0</v>
      </c>
      <c r="I12123" s="24">
        <v>0</v>
      </c>
      <c r="J12123" s="282">
        <v>15</v>
      </c>
      <c r="K12123" s="282">
        <v>0</v>
      </c>
    </row>
    <row r="12124" spans="1:11" x14ac:dyDescent="0.3">
      <c r="A12124" s="283" t="s">
        <v>2130</v>
      </c>
      <c r="B12124" s="283">
        <v>120</v>
      </c>
      <c r="C12124" s="24" t="str">
        <f t="shared" si="189"/>
        <v>ferrel120</v>
      </c>
      <c r="D12124" s="283">
        <v>1458</v>
      </c>
      <c r="E12124" s="283">
        <v>617</v>
      </c>
      <c r="F12124" s="283">
        <v>22140</v>
      </c>
      <c r="G12124" s="24">
        <v>100</v>
      </c>
      <c r="H12124" s="24">
        <v>0</v>
      </c>
      <c r="I12124" s="24">
        <v>0</v>
      </c>
      <c r="J12124" s="282">
        <v>15</v>
      </c>
      <c r="K12124" s="282">
        <v>0</v>
      </c>
    </row>
    <row r="12125" spans="1:11" x14ac:dyDescent="0.3">
      <c r="A12125" s="283" t="s">
        <v>2130</v>
      </c>
      <c r="B12125" s="283">
        <v>121</v>
      </c>
      <c r="C12125" s="24" t="str">
        <f t="shared" si="189"/>
        <v>ferrel121</v>
      </c>
      <c r="D12125" s="283">
        <v>1591</v>
      </c>
      <c r="E12125" s="283">
        <v>673</v>
      </c>
      <c r="F12125" s="283">
        <v>24462</v>
      </c>
      <c r="G12125" s="24">
        <v>100</v>
      </c>
      <c r="H12125" s="24">
        <v>0</v>
      </c>
      <c r="I12125" s="24">
        <v>0</v>
      </c>
      <c r="J12125" s="282">
        <v>15</v>
      </c>
      <c r="K12125" s="282">
        <v>0</v>
      </c>
    </row>
    <row r="12126" spans="1:11" x14ac:dyDescent="0.3">
      <c r="A12126" s="283" t="s">
        <v>2130</v>
      </c>
      <c r="B12126" s="283">
        <v>122</v>
      </c>
      <c r="C12126" s="24" t="str">
        <f t="shared" si="189"/>
        <v>ferrel122</v>
      </c>
      <c r="D12126" s="283">
        <v>1609</v>
      </c>
      <c r="E12126" s="283">
        <v>681</v>
      </c>
      <c r="F12126" s="283">
        <v>24751</v>
      </c>
      <c r="G12126" s="24">
        <v>100</v>
      </c>
      <c r="H12126" s="24">
        <v>0</v>
      </c>
      <c r="I12126" s="24">
        <v>0</v>
      </c>
      <c r="J12126" s="282">
        <v>15</v>
      </c>
      <c r="K12126" s="282">
        <v>0</v>
      </c>
    </row>
    <row r="12127" spans="1:11" x14ac:dyDescent="0.3">
      <c r="A12127" s="283" t="s">
        <v>2130</v>
      </c>
      <c r="B12127" s="283">
        <v>123</v>
      </c>
      <c r="C12127" s="24" t="str">
        <f t="shared" si="189"/>
        <v>ferrel123</v>
      </c>
      <c r="D12127" s="283">
        <v>1627</v>
      </c>
      <c r="E12127" s="283">
        <v>689</v>
      </c>
      <c r="F12127" s="283">
        <v>25043</v>
      </c>
      <c r="G12127" s="24">
        <v>100</v>
      </c>
      <c r="H12127" s="24">
        <v>0</v>
      </c>
      <c r="I12127" s="24">
        <v>0</v>
      </c>
      <c r="J12127" s="282">
        <v>15</v>
      </c>
      <c r="K12127" s="282">
        <v>0</v>
      </c>
    </row>
    <row r="12128" spans="1:11" x14ac:dyDescent="0.3">
      <c r="A12128" s="283" t="s">
        <v>2130</v>
      </c>
      <c r="B12128" s="283">
        <v>124</v>
      </c>
      <c r="C12128" s="24" t="str">
        <f t="shared" si="189"/>
        <v>ferrel124</v>
      </c>
      <c r="D12128" s="283">
        <v>1646</v>
      </c>
      <c r="E12128" s="283">
        <v>696</v>
      </c>
      <c r="F12128" s="283">
        <v>25367</v>
      </c>
      <c r="G12128" s="24">
        <v>100</v>
      </c>
      <c r="H12128" s="24">
        <v>0</v>
      </c>
      <c r="I12128" s="24">
        <v>0</v>
      </c>
      <c r="J12128" s="282">
        <v>15</v>
      </c>
      <c r="K12128" s="282">
        <v>0</v>
      </c>
    </row>
    <row r="12129" spans="1:11" x14ac:dyDescent="0.3">
      <c r="A12129" s="283" t="s">
        <v>2130</v>
      </c>
      <c r="B12129" s="283">
        <v>125</v>
      </c>
      <c r="C12129" s="24" t="str">
        <f t="shared" si="189"/>
        <v>ferrel125</v>
      </c>
      <c r="D12129" s="283">
        <v>1664</v>
      </c>
      <c r="E12129" s="283">
        <v>704</v>
      </c>
      <c r="F12129" s="283">
        <v>25770</v>
      </c>
      <c r="G12129" s="24">
        <v>100</v>
      </c>
      <c r="H12129" s="24">
        <v>0</v>
      </c>
      <c r="I12129" s="24">
        <v>0</v>
      </c>
      <c r="J12129" s="282">
        <v>15</v>
      </c>
      <c r="K12129" s="282">
        <v>0</v>
      </c>
    </row>
    <row r="12130" spans="1:11" x14ac:dyDescent="0.3">
      <c r="A12130" s="283" t="s">
        <v>2130</v>
      </c>
      <c r="B12130" s="283">
        <v>126</v>
      </c>
      <c r="C12130" s="24" t="str">
        <f t="shared" si="189"/>
        <v>ferrel126</v>
      </c>
      <c r="D12130" s="283">
        <v>1682</v>
      </c>
      <c r="E12130" s="283">
        <v>712</v>
      </c>
      <c r="F12130" s="283">
        <v>26074</v>
      </c>
      <c r="G12130" s="24">
        <v>100</v>
      </c>
      <c r="H12130" s="24">
        <v>0</v>
      </c>
      <c r="I12130" s="24">
        <v>0</v>
      </c>
      <c r="J12130" s="282">
        <v>15</v>
      </c>
      <c r="K12130" s="282">
        <v>0</v>
      </c>
    </row>
    <row r="12131" spans="1:11" x14ac:dyDescent="0.3">
      <c r="A12131" s="283" t="s">
        <v>2130</v>
      </c>
      <c r="B12131" s="283">
        <v>127</v>
      </c>
      <c r="C12131" s="24" t="str">
        <f t="shared" si="189"/>
        <v>ferrel127</v>
      </c>
      <c r="D12131" s="283">
        <v>1701</v>
      </c>
      <c r="E12131" s="283">
        <v>720</v>
      </c>
      <c r="F12131" s="283">
        <v>26401</v>
      </c>
      <c r="G12131" s="24">
        <v>100</v>
      </c>
      <c r="H12131" s="24">
        <v>0</v>
      </c>
      <c r="I12131" s="24">
        <v>0</v>
      </c>
      <c r="J12131" s="282">
        <v>15</v>
      </c>
      <c r="K12131" s="282">
        <v>0</v>
      </c>
    </row>
    <row r="12132" spans="1:11" x14ac:dyDescent="0.3">
      <c r="A12132" s="283" t="s">
        <v>2130</v>
      </c>
      <c r="B12132" s="283">
        <v>128</v>
      </c>
      <c r="C12132" s="24" t="str">
        <f t="shared" si="189"/>
        <v>ferrel128</v>
      </c>
      <c r="D12132" s="283">
        <v>1720</v>
      </c>
      <c r="E12132" s="283">
        <v>728</v>
      </c>
      <c r="F12132" s="283">
        <v>26742</v>
      </c>
      <c r="G12132" s="24">
        <v>100</v>
      </c>
      <c r="H12132" s="24">
        <v>0</v>
      </c>
      <c r="I12132" s="24">
        <v>0</v>
      </c>
      <c r="J12132" s="282">
        <v>15</v>
      </c>
      <c r="K12132" s="282">
        <v>0</v>
      </c>
    </row>
    <row r="12133" spans="1:11" x14ac:dyDescent="0.3">
      <c r="A12133" s="283" t="s">
        <v>2130</v>
      </c>
      <c r="B12133" s="283">
        <v>129</v>
      </c>
      <c r="C12133" s="24" t="str">
        <f t="shared" si="189"/>
        <v>ferrel129</v>
      </c>
      <c r="D12133" s="283">
        <v>1739</v>
      </c>
      <c r="E12133" s="283">
        <v>736</v>
      </c>
      <c r="F12133" s="283">
        <v>27057</v>
      </c>
      <c r="G12133" s="24">
        <v>100</v>
      </c>
      <c r="H12133" s="24">
        <v>0</v>
      </c>
      <c r="I12133" s="24">
        <v>0</v>
      </c>
      <c r="J12133" s="282">
        <v>15</v>
      </c>
      <c r="K12133" s="282">
        <v>0</v>
      </c>
    </row>
    <row r="12134" spans="1:11" x14ac:dyDescent="0.3">
      <c r="A12134" s="283" t="s">
        <v>2130</v>
      </c>
      <c r="B12134" s="283">
        <v>130</v>
      </c>
      <c r="C12134" s="24" t="str">
        <f t="shared" si="189"/>
        <v>ferrel130</v>
      </c>
      <c r="D12134" s="283">
        <v>1759</v>
      </c>
      <c r="E12134" s="283">
        <v>744</v>
      </c>
      <c r="F12134" s="283">
        <v>27406</v>
      </c>
      <c r="G12134" s="24">
        <v>100</v>
      </c>
      <c r="H12134" s="24">
        <v>0</v>
      </c>
      <c r="I12134" s="24">
        <v>0</v>
      </c>
      <c r="J12134" s="282">
        <v>15</v>
      </c>
      <c r="K12134" s="282">
        <v>0</v>
      </c>
    </row>
    <row r="12135" spans="1:11" x14ac:dyDescent="0.3">
      <c r="A12135" s="283" t="s">
        <v>2130</v>
      </c>
      <c r="B12135" s="283">
        <v>131</v>
      </c>
      <c r="C12135" s="24" t="str">
        <f t="shared" si="189"/>
        <v>ferrel131</v>
      </c>
      <c r="D12135" s="283">
        <v>1778</v>
      </c>
      <c r="E12135" s="283">
        <v>752</v>
      </c>
      <c r="F12135" s="283">
        <v>27749</v>
      </c>
      <c r="G12135" s="24">
        <v>100</v>
      </c>
      <c r="H12135" s="24">
        <v>0</v>
      </c>
      <c r="I12135" s="24">
        <v>0</v>
      </c>
      <c r="J12135" s="282">
        <v>15</v>
      </c>
      <c r="K12135" s="282">
        <v>0</v>
      </c>
    </row>
    <row r="12136" spans="1:11" x14ac:dyDescent="0.3">
      <c r="A12136" s="283" t="s">
        <v>2130</v>
      </c>
      <c r="B12136" s="283">
        <v>132</v>
      </c>
      <c r="C12136" s="24" t="str">
        <f t="shared" si="189"/>
        <v>ferrel132</v>
      </c>
      <c r="D12136" s="283">
        <v>1798</v>
      </c>
      <c r="E12136" s="283">
        <v>761</v>
      </c>
      <c r="F12136" s="283">
        <v>28076</v>
      </c>
      <c r="G12136" s="24">
        <v>100</v>
      </c>
      <c r="H12136" s="24">
        <v>0</v>
      </c>
      <c r="I12136" s="24">
        <v>0</v>
      </c>
      <c r="J12136" s="282">
        <v>15</v>
      </c>
      <c r="K12136" s="282">
        <v>0</v>
      </c>
    </row>
    <row r="12137" spans="1:11" x14ac:dyDescent="0.3">
      <c r="A12137" s="283" t="s">
        <v>2130</v>
      </c>
      <c r="B12137" s="283">
        <v>133</v>
      </c>
      <c r="C12137" s="24" t="str">
        <f t="shared" si="189"/>
        <v>ferrel133</v>
      </c>
      <c r="D12137" s="283">
        <v>1818</v>
      </c>
      <c r="E12137" s="283">
        <v>769</v>
      </c>
      <c r="F12137" s="283">
        <v>28427</v>
      </c>
      <c r="G12137" s="24">
        <v>100</v>
      </c>
      <c r="H12137" s="24">
        <v>0</v>
      </c>
      <c r="I12137" s="24">
        <v>0</v>
      </c>
      <c r="J12137" s="282">
        <v>15</v>
      </c>
      <c r="K12137" s="282">
        <v>0</v>
      </c>
    </row>
    <row r="12138" spans="1:11" x14ac:dyDescent="0.3">
      <c r="A12138" s="283" t="s">
        <v>2130</v>
      </c>
      <c r="B12138" s="283">
        <v>134</v>
      </c>
      <c r="C12138" s="24" t="str">
        <f t="shared" si="189"/>
        <v>ferrel134</v>
      </c>
      <c r="D12138" s="283">
        <v>1838</v>
      </c>
      <c r="E12138" s="283">
        <v>778</v>
      </c>
      <c r="F12138" s="283">
        <v>28793</v>
      </c>
      <c r="G12138" s="24">
        <v>100</v>
      </c>
      <c r="H12138" s="24">
        <v>0</v>
      </c>
      <c r="I12138" s="24">
        <v>0</v>
      </c>
      <c r="J12138" s="282">
        <v>15</v>
      </c>
      <c r="K12138" s="282">
        <v>0</v>
      </c>
    </row>
    <row r="12139" spans="1:11" x14ac:dyDescent="0.3">
      <c r="A12139" s="283" t="s">
        <v>2130</v>
      </c>
      <c r="B12139" s="283">
        <v>135</v>
      </c>
      <c r="C12139" s="24" t="str">
        <f t="shared" si="189"/>
        <v>ferrel135</v>
      </c>
      <c r="D12139" s="283">
        <v>1858</v>
      </c>
      <c r="E12139" s="283">
        <v>786</v>
      </c>
      <c r="F12139" s="283">
        <v>29131</v>
      </c>
      <c r="G12139" s="24">
        <v>100</v>
      </c>
      <c r="H12139" s="24">
        <v>0</v>
      </c>
      <c r="I12139" s="24">
        <v>0</v>
      </c>
      <c r="J12139" s="282">
        <v>15</v>
      </c>
      <c r="K12139" s="282">
        <v>0</v>
      </c>
    </row>
    <row r="12140" spans="1:11" x14ac:dyDescent="0.3">
      <c r="A12140" s="283" t="s">
        <v>2130</v>
      </c>
      <c r="B12140" s="283">
        <v>136</v>
      </c>
      <c r="C12140" s="24" t="str">
        <f t="shared" si="189"/>
        <v>ferrel136</v>
      </c>
      <c r="D12140" s="283">
        <v>1879</v>
      </c>
      <c r="E12140" s="283">
        <v>795</v>
      </c>
      <c r="F12140" s="283">
        <v>29506</v>
      </c>
      <c r="G12140" s="24">
        <v>100</v>
      </c>
      <c r="H12140" s="24">
        <v>0</v>
      </c>
      <c r="I12140" s="24">
        <v>0</v>
      </c>
      <c r="J12140" s="282">
        <v>15</v>
      </c>
      <c r="K12140" s="282">
        <v>0</v>
      </c>
    </row>
    <row r="12141" spans="1:11" x14ac:dyDescent="0.3">
      <c r="A12141" s="283" t="s">
        <v>2130</v>
      </c>
      <c r="B12141" s="283">
        <v>137</v>
      </c>
      <c r="C12141" s="24" t="str">
        <f t="shared" si="189"/>
        <v>ferrel137</v>
      </c>
      <c r="D12141" s="283">
        <v>1900</v>
      </c>
      <c r="E12141" s="283">
        <v>804</v>
      </c>
      <c r="F12141" s="283">
        <v>29875</v>
      </c>
      <c r="G12141" s="24">
        <v>100</v>
      </c>
      <c r="H12141" s="24">
        <v>0</v>
      </c>
      <c r="I12141" s="24">
        <v>0</v>
      </c>
      <c r="J12141" s="282">
        <v>15</v>
      </c>
      <c r="K12141" s="282">
        <v>0</v>
      </c>
    </row>
    <row r="12142" spans="1:11" x14ac:dyDescent="0.3">
      <c r="A12142" s="283" t="s">
        <v>2130</v>
      </c>
      <c r="B12142" s="283">
        <v>138</v>
      </c>
      <c r="C12142" s="24" t="str">
        <f t="shared" si="189"/>
        <v>ferrel138</v>
      </c>
      <c r="D12142" s="283">
        <v>1921</v>
      </c>
      <c r="E12142" s="283">
        <v>813</v>
      </c>
      <c r="F12142" s="283">
        <v>30225</v>
      </c>
      <c r="G12142" s="24">
        <v>100</v>
      </c>
      <c r="H12142" s="24">
        <v>0</v>
      </c>
      <c r="I12142" s="24">
        <v>0</v>
      </c>
      <c r="J12142" s="282">
        <v>15</v>
      </c>
      <c r="K12142" s="282">
        <v>0</v>
      </c>
    </row>
    <row r="12143" spans="1:11" x14ac:dyDescent="0.3">
      <c r="A12143" s="283" t="s">
        <v>2130</v>
      </c>
      <c r="B12143" s="283">
        <v>139</v>
      </c>
      <c r="C12143" s="24" t="str">
        <f t="shared" si="189"/>
        <v>ferrel139</v>
      </c>
      <c r="D12143" s="283">
        <v>1942</v>
      </c>
      <c r="E12143" s="283">
        <v>822</v>
      </c>
      <c r="F12143" s="283">
        <v>30603</v>
      </c>
      <c r="G12143" s="24">
        <v>100</v>
      </c>
      <c r="H12143" s="24">
        <v>0</v>
      </c>
      <c r="I12143" s="24">
        <v>0</v>
      </c>
      <c r="J12143" s="282">
        <v>15</v>
      </c>
      <c r="K12143" s="282">
        <v>0</v>
      </c>
    </row>
    <row r="12144" spans="1:11" x14ac:dyDescent="0.3">
      <c r="A12144" s="283" t="s">
        <v>2130</v>
      </c>
      <c r="B12144" s="283">
        <v>140</v>
      </c>
      <c r="C12144" s="24" t="str">
        <f t="shared" si="189"/>
        <v>ferrel140</v>
      </c>
      <c r="D12144" s="283">
        <v>1963</v>
      </c>
      <c r="E12144" s="283">
        <v>831</v>
      </c>
      <c r="F12144" s="283">
        <v>30996</v>
      </c>
      <c r="G12144" s="24">
        <v>100</v>
      </c>
      <c r="H12144" s="24">
        <v>0</v>
      </c>
      <c r="I12144" s="24">
        <v>0</v>
      </c>
      <c r="J12144" s="282">
        <v>15</v>
      </c>
      <c r="K12144" s="282">
        <v>0</v>
      </c>
    </row>
    <row r="12145" spans="1:11" x14ac:dyDescent="0.3">
      <c r="A12145" s="283" t="s">
        <v>2130</v>
      </c>
      <c r="B12145" s="283">
        <v>141</v>
      </c>
      <c r="C12145" s="24" t="str">
        <f t="shared" si="189"/>
        <v>ferrel141</v>
      </c>
      <c r="D12145" s="283">
        <v>2142</v>
      </c>
      <c r="E12145" s="283">
        <v>907</v>
      </c>
      <c r="F12145" s="283">
        <v>34153</v>
      </c>
      <c r="G12145" s="24">
        <v>100</v>
      </c>
      <c r="H12145" s="24">
        <v>0</v>
      </c>
      <c r="I12145" s="24">
        <v>0</v>
      </c>
      <c r="J12145" s="282">
        <v>15</v>
      </c>
      <c r="K12145" s="282">
        <v>0</v>
      </c>
    </row>
    <row r="12146" spans="1:11" x14ac:dyDescent="0.3">
      <c r="A12146" s="283" t="s">
        <v>2130</v>
      </c>
      <c r="B12146" s="283">
        <v>142</v>
      </c>
      <c r="C12146" s="24" t="str">
        <f t="shared" si="189"/>
        <v>ferrel142</v>
      </c>
      <c r="D12146" s="283">
        <v>2166</v>
      </c>
      <c r="E12146" s="283">
        <v>917</v>
      </c>
      <c r="F12146" s="283">
        <v>34592</v>
      </c>
      <c r="G12146" s="24">
        <v>100</v>
      </c>
      <c r="H12146" s="24">
        <v>0</v>
      </c>
      <c r="I12146" s="24">
        <v>0</v>
      </c>
      <c r="J12146" s="282">
        <v>15</v>
      </c>
      <c r="K12146" s="282">
        <v>0</v>
      </c>
    </row>
    <row r="12147" spans="1:11" x14ac:dyDescent="0.3">
      <c r="A12147" s="283" t="s">
        <v>2130</v>
      </c>
      <c r="B12147" s="283">
        <v>143</v>
      </c>
      <c r="C12147" s="24" t="str">
        <f t="shared" si="189"/>
        <v>ferrel143</v>
      </c>
      <c r="D12147" s="283">
        <v>2190</v>
      </c>
      <c r="E12147" s="283">
        <v>927</v>
      </c>
      <c r="F12147" s="283">
        <v>35087</v>
      </c>
      <c r="G12147" s="24">
        <v>100</v>
      </c>
      <c r="H12147" s="24">
        <v>0</v>
      </c>
      <c r="I12147" s="24">
        <v>0</v>
      </c>
      <c r="J12147" s="282">
        <v>15</v>
      </c>
      <c r="K12147" s="282">
        <v>0</v>
      </c>
    </row>
    <row r="12148" spans="1:11" x14ac:dyDescent="0.3">
      <c r="A12148" s="283" t="s">
        <v>2130</v>
      </c>
      <c r="B12148" s="283">
        <v>144</v>
      </c>
      <c r="C12148" s="24" t="str">
        <f t="shared" si="189"/>
        <v>ferrel144</v>
      </c>
      <c r="D12148" s="283">
        <v>2214</v>
      </c>
      <c r="E12148" s="283">
        <v>937</v>
      </c>
      <c r="F12148" s="283">
        <v>35498</v>
      </c>
      <c r="G12148" s="24">
        <v>100</v>
      </c>
      <c r="H12148" s="24">
        <v>0</v>
      </c>
      <c r="I12148" s="24">
        <v>0</v>
      </c>
      <c r="J12148" s="282">
        <v>15</v>
      </c>
      <c r="K12148" s="282">
        <v>0</v>
      </c>
    </row>
    <row r="12149" spans="1:11" x14ac:dyDescent="0.3">
      <c r="A12149" s="283" t="s">
        <v>2130</v>
      </c>
      <c r="B12149" s="283">
        <v>145</v>
      </c>
      <c r="C12149" s="24" t="str">
        <f t="shared" si="189"/>
        <v>ferrel145</v>
      </c>
      <c r="D12149" s="283">
        <v>2238</v>
      </c>
      <c r="E12149" s="283">
        <v>947</v>
      </c>
      <c r="F12149" s="283">
        <v>35978</v>
      </c>
      <c r="G12149" s="24">
        <v>100</v>
      </c>
      <c r="H12149" s="24">
        <v>0</v>
      </c>
      <c r="I12149" s="24">
        <v>0</v>
      </c>
      <c r="J12149" s="282">
        <v>15</v>
      </c>
      <c r="K12149" s="282">
        <v>0</v>
      </c>
    </row>
    <row r="12150" spans="1:11" x14ac:dyDescent="0.3">
      <c r="A12150" s="283" t="s">
        <v>2130</v>
      </c>
      <c r="B12150" s="283">
        <v>146</v>
      </c>
      <c r="C12150" s="24" t="str">
        <f t="shared" si="189"/>
        <v>ferrel146</v>
      </c>
      <c r="D12150" s="283">
        <v>2263</v>
      </c>
      <c r="E12150" s="283">
        <v>958</v>
      </c>
      <c r="F12150" s="283">
        <v>36439</v>
      </c>
      <c r="G12150" s="24">
        <v>100</v>
      </c>
      <c r="H12150" s="24">
        <v>0</v>
      </c>
      <c r="I12150" s="24">
        <v>0</v>
      </c>
      <c r="J12150" s="282">
        <v>15</v>
      </c>
      <c r="K12150" s="282">
        <v>0</v>
      </c>
    </row>
    <row r="12151" spans="1:11" x14ac:dyDescent="0.3">
      <c r="A12151" s="283" t="s">
        <v>2130</v>
      </c>
      <c r="B12151" s="283">
        <v>147</v>
      </c>
      <c r="C12151" s="24" t="str">
        <f t="shared" si="189"/>
        <v>ferrel147</v>
      </c>
      <c r="D12151" s="283">
        <v>2287</v>
      </c>
      <c r="E12151" s="283">
        <v>968</v>
      </c>
      <c r="F12151" s="283">
        <v>36910</v>
      </c>
      <c r="G12151" s="24">
        <v>100</v>
      </c>
      <c r="H12151" s="24">
        <v>0</v>
      </c>
      <c r="I12151" s="24">
        <v>0</v>
      </c>
      <c r="J12151" s="282">
        <v>15</v>
      </c>
      <c r="K12151" s="282">
        <v>0</v>
      </c>
    </row>
    <row r="12152" spans="1:11" x14ac:dyDescent="0.3">
      <c r="A12152" s="283" t="s">
        <v>2130</v>
      </c>
      <c r="B12152" s="283">
        <v>148</v>
      </c>
      <c r="C12152" s="24" t="str">
        <f t="shared" si="189"/>
        <v>ferrel148</v>
      </c>
      <c r="D12152" s="283">
        <v>2313</v>
      </c>
      <c r="E12152" s="283">
        <v>979</v>
      </c>
      <c r="F12152" s="283">
        <v>37342</v>
      </c>
      <c r="G12152" s="24">
        <v>100</v>
      </c>
      <c r="H12152" s="24">
        <v>0</v>
      </c>
      <c r="I12152" s="24">
        <v>0</v>
      </c>
      <c r="J12152" s="282">
        <v>15</v>
      </c>
      <c r="K12152" s="282">
        <v>0</v>
      </c>
    </row>
    <row r="12153" spans="1:11" x14ac:dyDescent="0.3">
      <c r="A12153" s="283" t="s">
        <v>2130</v>
      </c>
      <c r="B12153" s="283">
        <v>149</v>
      </c>
      <c r="C12153" s="24" t="str">
        <f t="shared" si="189"/>
        <v>ferrel149</v>
      </c>
      <c r="D12153" s="283">
        <v>2338</v>
      </c>
      <c r="E12153" s="283">
        <v>989</v>
      </c>
      <c r="F12153" s="283">
        <v>37847</v>
      </c>
      <c r="G12153" s="24">
        <v>100</v>
      </c>
      <c r="H12153" s="24">
        <v>0</v>
      </c>
      <c r="I12153" s="24">
        <v>0</v>
      </c>
      <c r="J12153" s="282">
        <v>15</v>
      </c>
      <c r="K12153" s="282">
        <v>0</v>
      </c>
    </row>
    <row r="12154" spans="1:11" x14ac:dyDescent="0.3">
      <c r="A12154" s="283" t="s">
        <v>2130</v>
      </c>
      <c r="B12154" s="283">
        <v>150</v>
      </c>
      <c r="C12154" s="24" t="str">
        <f t="shared" si="189"/>
        <v>ferrel150</v>
      </c>
      <c r="D12154" s="283">
        <v>2363</v>
      </c>
      <c r="E12154" s="283">
        <v>1000</v>
      </c>
      <c r="F12154" s="283">
        <v>38289</v>
      </c>
      <c r="G12154" s="24">
        <v>100</v>
      </c>
      <c r="H12154" s="24">
        <v>0</v>
      </c>
      <c r="I12154" s="24">
        <v>0</v>
      </c>
      <c r="J12154" s="282">
        <v>15</v>
      </c>
      <c r="K12154" s="282">
        <v>0</v>
      </c>
    </row>
    <row r="12155" spans="1:11" x14ac:dyDescent="0.3">
      <c r="A12155" s="283" t="s">
        <v>2130</v>
      </c>
      <c r="B12155" s="283">
        <v>151</v>
      </c>
      <c r="C12155" s="24" t="str">
        <f t="shared" si="189"/>
        <v>ferrel151</v>
      </c>
      <c r="D12155" s="283">
        <v>2389</v>
      </c>
      <c r="E12155" s="283">
        <v>1011</v>
      </c>
      <c r="F12155" s="283">
        <v>38783</v>
      </c>
      <c r="G12155" s="24">
        <v>100</v>
      </c>
      <c r="H12155" s="24">
        <v>0</v>
      </c>
      <c r="I12155" s="24">
        <v>0</v>
      </c>
      <c r="J12155" s="282">
        <v>15</v>
      </c>
      <c r="K12155" s="282">
        <v>0</v>
      </c>
    </row>
    <row r="12156" spans="1:11" x14ac:dyDescent="0.3">
      <c r="A12156" s="283" t="s">
        <v>2130</v>
      </c>
      <c r="B12156" s="283">
        <v>152</v>
      </c>
      <c r="C12156" s="24" t="str">
        <f t="shared" si="189"/>
        <v>ferrel152</v>
      </c>
      <c r="D12156" s="283">
        <v>2415</v>
      </c>
      <c r="E12156" s="283">
        <v>1022</v>
      </c>
      <c r="F12156" s="283">
        <v>39236</v>
      </c>
      <c r="G12156" s="24">
        <v>100</v>
      </c>
      <c r="H12156" s="24">
        <v>0</v>
      </c>
      <c r="I12156" s="24">
        <v>0</v>
      </c>
      <c r="J12156" s="282">
        <v>15</v>
      </c>
      <c r="K12156" s="282">
        <v>0</v>
      </c>
    </row>
    <row r="12157" spans="1:11" x14ac:dyDescent="0.3">
      <c r="A12157" s="283" t="s">
        <v>2130</v>
      </c>
      <c r="B12157" s="283">
        <v>153</v>
      </c>
      <c r="C12157" s="24" t="str">
        <f t="shared" si="189"/>
        <v>ferrel153</v>
      </c>
      <c r="D12157" s="283">
        <v>2442</v>
      </c>
      <c r="E12157" s="283">
        <v>1033</v>
      </c>
      <c r="F12157" s="283">
        <v>39765</v>
      </c>
      <c r="G12157" s="24">
        <v>100</v>
      </c>
      <c r="H12157" s="24">
        <v>0</v>
      </c>
      <c r="I12157" s="24">
        <v>0</v>
      </c>
      <c r="J12157" s="282">
        <v>15</v>
      </c>
      <c r="K12157" s="282">
        <v>0</v>
      </c>
    </row>
    <row r="12158" spans="1:11" x14ac:dyDescent="0.3">
      <c r="A12158" s="283" t="s">
        <v>2130</v>
      </c>
      <c r="B12158" s="283">
        <v>154</v>
      </c>
      <c r="C12158" s="24" t="str">
        <f t="shared" si="189"/>
        <v>ferrel154</v>
      </c>
      <c r="D12158" s="283">
        <v>2468</v>
      </c>
      <c r="E12158" s="283">
        <v>1045</v>
      </c>
      <c r="F12158" s="283">
        <v>40229</v>
      </c>
      <c r="G12158" s="24">
        <v>100</v>
      </c>
      <c r="H12158" s="24">
        <v>0</v>
      </c>
      <c r="I12158" s="24">
        <v>0</v>
      </c>
      <c r="J12158" s="282">
        <v>15</v>
      </c>
      <c r="K12158" s="282">
        <v>0</v>
      </c>
    </row>
    <row r="12159" spans="1:11" x14ac:dyDescent="0.3">
      <c r="A12159" s="283" t="s">
        <v>2130</v>
      </c>
      <c r="B12159" s="283">
        <v>155</v>
      </c>
      <c r="C12159" s="24" t="str">
        <f t="shared" si="189"/>
        <v>ferrel155</v>
      </c>
      <c r="D12159" s="283">
        <v>2495</v>
      </c>
      <c r="E12159" s="283">
        <v>1056</v>
      </c>
      <c r="F12159" s="283">
        <v>40747</v>
      </c>
      <c r="G12159" s="24">
        <v>100</v>
      </c>
      <c r="H12159" s="24">
        <v>0</v>
      </c>
      <c r="I12159" s="24">
        <v>0</v>
      </c>
      <c r="J12159" s="282">
        <v>15</v>
      </c>
      <c r="K12159" s="282">
        <v>0</v>
      </c>
    </row>
    <row r="12160" spans="1:11" x14ac:dyDescent="0.3">
      <c r="A12160" s="283" t="s">
        <v>2130</v>
      </c>
      <c r="B12160" s="283">
        <v>156</v>
      </c>
      <c r="C12160" s="24" t="str">
        <f t="shared" si="189"/>
        <v>ferrel156</v>
      </c>
      <c r="D12160" s="283">
        <v>2523</v>
      </c>
      <c r="E12160" s="283">
        <v>1068</v>
      </c>
      <c r="F12160" s="283">
        <v>41222</v>
      </c>
      <c r="G12160" s="24">
        <v>100</v>
      </c>
      <c r="H12160" s="24">
        <v>0</v>
      </c>
      <c r="I12160" s="24">
        <v>0</v>
      </c>
      <c r="J12160" s="282">
        <v>15</v>
      </c>
      <c r="K12160" s="282">
        <v>0</v>
      </c>
    </row>
    <row r="12161" spans="1:11" x14ac:dyDescent="0.3">
      <c r="A12161" s="283" t="s">
        <v>2130</v>
      </c>
      <c r="B12161" s="283">
        <v>157</v>
      </c>
      <c r="C12161" s="24" t="str">
        <f t="shared" si="189"/>
        <v>ferrel157</v>
      </c>
      <c r="D12161" s="283">
        <v>2550</v>
      </c>
      <c r="E12161" s="283">
        <v>1079</v>
      </c>
      <c r="F12161" s="283">
        <v>41777</v>
      </c>
      <c r="G12161" s="24">
        <v>100</v>
      </c>
      <c r="H12161" s="24">
        <v>0</v>
      </c>
      <c r="I12161" s="24">
        <v>0</v>
      </c>
      <c r="J12161" s="282">
        <v>15</v>
      </c>
      <c r="K12161" s="282">
        <v>0</v>
      </c>
    </row>
    <row r="12162" spans="1:11" x14ac:dyDescent="0.3">
      <c r="A12162" s="283" t="s">
        <v>2130</v>
      </c>
      <c r="B12162" s="283">
        <v>158</v>
      </c>
      <c r="C12162" s="24" t="str">
        <f t="shared" si="189"/>
        <v>ferrel158</v>
      </c>
      <c r="D12162" s="283">
        <v>2578</v>
      </c>
      <c r="E12162" s="283">
        <v>1091</v>
      </c>
      <c r="F12162" s="283">
        <v>42264</v>
      </c>
      <c r="G12162" s="24">
        <v>100</v>
      </c>
      <c r="H12162" s="24">
        <v>0</v>
      </c>
      <c r="I12162" s="24">
        <v>0</v>
      </c>
      <c r="J12162" s="282">
        <v>15</v>
      </c>
      <c r="K12162" s="282">
        <v>0</v>
      </c>
    </row>
    <row r="12163" spans="1:11" x14ac:dyDescent="0.3">
      <c r="A12163" s="283" t="s">
        <v>2130</v>
      </c>
      <c r="B12163" s="283">
        <v>159</v>
      </c>
      <c r="C12163" s="24" t="str">
        <f t="shared" si="189"/>
        <v>ferrel159</v>
      </c>
      <c r="D12163" s="283">
        <v>2606</v>
      </c>
      <c r="E12163" s="283">
        <v>1103</v>
      </c>
      <c r="F12163" s="283">
        <v>42833</v>
      </c>
      <c r="G12163" s="24">
        <v>100</v>
      </c>
      <c r="H12163" s="24">
        <v>0</v>
      </c>
      <c r="I12163" s="24">
        <v>0</v>
      </c>
      <c r="J12163" s="282">
        <v>15</v>
      </c>
      <c r="K12163" s="282">
        <v>0</v>
      </c>
    </row>
    <row r="12164" spans="1:11" x14ac:dyDescent="0.3">
      <c r="A12164" s="283" t="s">
        <v>2130</v>
      </c>
      <c r="B12164" s="283">
        <v>160</v>
      </c>
      <c r="C12164" s="24" t="str">
        <f t="shared" si="189"/>
        <v>ferrel160</v>
      </c>
      <c r="D12164" s="283">
        <v>2634</v>
      </c>
      <c r="E12164" s="283">
        <v>1115</v>
      </c>
      <c r="F12164" s="283">
        <v>43331</v>
      </c>
      <c r="G12164" s="24">
        <v>100</v>
      </c>
      <c r="H12164" s="24">
        <v>0</v>
      </c>
      <c r="I12164" s="24">
        <v>0</v>
      </c>
      <c r="J12164" s="282">
        <v>15</v>
      </c>
      <c r="K12164" s="282">
        <v>0</v>
      </c>
    </row>
    <row r="12165" spans="1:11" x14ac:dyDescent="0.3">
      <c r="A12165" s="283" t="s">
        <v>2130</v>
      </c>
      <c r="B12165" s="283">
        <v>161</v>
      </c>
      <c r="C12165" s="24" t="str">
        <f t="shared" si="189"/>
        <v>ferrel161</v>
      </c>
      <c r="D12165" s="283">
        <v>2874</v>
      </c>
      <c r="E12165" s="283">
        <v>1216</v>
      </c>
      <c r="F12165" s="283">
        <v>47892</v>
      </c>
      <c r="G12165" s="24">
        <v>100</v>
      </c>
      <c r="H12165" s="24">
        <v>0</v>
      </c>
      <c r="I12165" s="24">
        <v>0</v>
      </c>
      <c r="J12165" s="282">
        <v>15</v>
      </c>
      <c r="K12165" s="282">
        <v>0</v>
      </c>
    </row>
    <row r="12166" spans="1:11" x14ac:dyDescent="0.3">
      <c r="A12166" s="283" t="s">
        <v>2130</v>
      </c>
      <c r="B12166" s="283">
        <v>162</v>
      </c>
      <c r="C12166" s="24" t="str">
        <f t="shared" ref="C12166:C12229" si="190">A12166&amp;B12166</f>
        <v>ferrel162</v>
      </c>
      <c r="D12166" s="283">
        <v>2905</v>
      </c>
      <c r="E12166" s="283">
        <v>1229</v>
      </c>
      <c r="F12166" s="283">
        <v>48449</v>
      </c>
      <c r="G12166" s="24">
        <v>100</v>
      </c>
      <c r="H12166" s="24">
        <v>0</v>
      </c>
      <c r="I12166" s="24">
        <v>0</v>
      </c>
      <c r="J12166" s="282">
        <v>15</v>
      </c>
      <c r="K12166" s="282">
        <v>0</v>
      </c>
    </row>
    <row r="12167" spans="1:11" x14ac:dyDescent="0.3">
      <c r="A12167" s="283" t="s">
        <v>2130</v>
      </c>
      <c r="B12167" s="283">
        <v>163</v>
      </c>
      <c r="C12167" s="24" t="str">
        <f t="shared" si="190"/>
        <v>ferrel163</v>
      </c>
      <c r="D12167" s="283">
        <v>2936</v>
      </c>
      <c r="E12167" s="283">
        <v>1243</v>
      </c>
      <c r="F12167" s="283">
        <v>49100</v>
      </c>
      <c r="G12167" s="24">
        <v>100</v>
      </c>
      <c r="H12167" s="24">
        <v>0</v>
      </c>
      <c r="I12167" s="24">
        <v>0</v>
      </c>
      <c r="J12167" s="282">
        <v>15</v>
      </c>
      <c r="K12167" s="282">
        <v>0</v>
      </c>
    </row>
    <row r="12168" spans="1:11" x14ac:dyDescent="0.3">
      <c r="A12168" s="283" t="s">
        <v>2130</v>
      </c>
      <c r="B12168" s="283">
        <v>164</v>
      </c>
      <c r="C12168" s="24" t="str">
        <f t="shared" si="190"/>
        <v>ferrel164</v>
      </c>
      <c r="D12168" s="283">
        <v>2968</v>
      </c>
      <c r="E12168" s="283">
        <v>1256</v>
      </c>
      <c r="F12168" s="283">
        <v>49670</v>
      </c>
      <c r="G12168" s="24">
        <v>100</v>
      </c>
      <c r="H12168" s="24">
        <v>0</v>
      </c>
      <c r="I12168" s="24">
        <v>0</v>
      </c>
      <c r="J12168" s="282">
        <v>15</v>
      </c>
      <c r="K12168" s="282">
        <v>0</v>
      </c>
    </row>
    <row r="12169" spans="1:11" x14ac:dyDescent="0.3">
      <c r="A12169" s="283" t="s">
        <v>2130</v>
      </c>
      <c r="B12169" s="283">
        <v>165</v>
      </c>
      <c r="C12169" s="24" t="str">
        <f t="shared" si="190"/>
        <v>ferrel165</v>
      </c>
      <c r="D12169" s="283">
        <v>3000</v>
      </c>
      <c r="E12169" s="283">
        <v>1270</v>
      </c>
      <c r="F12169" s="283">
        <v>50401</v>
      </c>
      <c r="G12169" s="24">
        <v>100</v>
      </c>
      <c r="H12169" s="24">
        <v>0</v>
      </c>
      <c r="I12169" s="24">
        <v>0</v>
      </c>
      <c r="J12169" s="282">
        <v>15</v>
      </c>
      <c r="K12169" s="282">
        <v>0</v>
      </c>
    </row>
    <row r="12170" spans="1:11" x14ac:dyDescent="0.3">
      <c r="A12170" s="283" t="s">
        <v>2130</v>
      </c>
      <c r="B12170" s="283">
        <v>166</v>
      </c>
      <c r="C12170" s="24" t="str">
        <f t="shared" si="190"/>
        <v>ferrel166</v>
      </c>
      <c r="D12170" s="283">
        <v>3033</v>
      </c>
      <c r="E12170" s="283">
        <v>1284</v>
      </c>
      <c r="F12170" s="283">
        <v>50986</v>
      </c>
      <c r="G12170" s="24">
        <v>100</v>
      </c>
      <c r="H12170" s="24">
        <v>0</v>
      </c>
      <c r="I12170" s="24">
        <v>0</v>
      </c>
      <c r="J12170" s="282">
        <v>15</v>
      </c>
      <c r="K12170" s="282">
        <v>0</v>
      </c>
    </row>
    <row r="12171" spans="1:11" x14ac:dyDescent="0.3">
      <c r="A12171" s="283" t="s">
        <v>2130</v>
      </c>
      <c r="B12171" s="283">
        <v>167</v>
      </c>
      <c r="C12171" s="24" t="str">
        <f t="shared" si="190"/>
        <v>ferrel167</v>
      </c>
      <c r="D12171" s="283">
        <v>3066</v>
      </c>
      <c r="E12171" s="283">
        <v>1297</v>
      </c>
      <c r="F12171" s="283">
        <v>51577</v>
      </c>
      <c r="G12171" s="24">
        <v>100</v>
      </c>
      <c r="H12171" s="24">
        <v>0</v>
      </c>
      <c r="I12171" s="24">
        <v>0</v>
      </c>
      <c r="J12171" s="282">
        <v>15</v>
      </c>
      <c r="K12171" s="282">
        <v>0</v>
      </c>
    </row>
    <row r="12172" spans="1:11" x14ac:dyDescent="0.3">
      <c r="A12172" s="283" t="s">
        <v>2130</v>
      </c>
      <c r="B12172" s="283">
        <v>168</v>
      </c>
      <c r="C12172" s="24" t="str">
        <f t="shared" si="190"/>
        <v>ferrel168</v>
      </c>
      <c r="D12172" s="283">
        <v>3099</v>
      </c>
      <c r="E12172" s="283">
        <v>1311</v>
      </c>
      <c r="F12172" s="283">
        <v>52176</v>
      </c>
      <c r="G12172" s="24">
        <v>100</v>
      </c>
      <c r="H12172" s="24">
        <v>0</v>
      </c>
      <c r="I12172" s="24">
        <v>0</v>
      </c>
      <c r="J12172" s="282">
        <v>15</v>
      </c>
      <c r="K12172" s="282">
        <v>0</v>
      </c>
    </row>
    <row r="12173" spans="1:11" x14ac:dyDescent="0.3">
      <c r="A12173" s="283" t="s">
        <v>2130</v>
      </c>
      <c r="B12173" s="283">
        <v>169</v>
      </c>
      <c r="C12173" s="24" t="str">
        <f t="shared" si="190"/>
        <v>ferrel169</v>
      </c>
      <c r="D12173" s="283">
        <v>3132</v>
      </c>
      <c r="E12173" s="283">
        <v>1326</v>
      </c>
      <c r="F12173" s="283">
        <v>52942</v>
      </c>
      <c r="G12173" s="24">
        <v>100</v>
      </c>
      <c r="H12173" s="24">
        <v>0</v>
      </c>
      <c r="I12173" s="24">
        <v>0</v>
      </c>
      <c r="J12173" s="282">
        <v>15</v>
      </c>
      <c r="K12173" s="282">
        <v>0</v>
      </c>
    </row>
    <row r="12174" spans="1:11" x14ac:dyDescent="0.3">
      <c r="A12174" s="283" t="s">
        <v>2130</v>
      </c>
      <c r="B12174" s="283">
        <v>170</v>
      </c>
      <c r="C12174" s="24" t="str">
        <f t="shared" si="190"/>
        <v>ferrel170</v>
      </c>
      <c r="D12174" s="283">
        <v>3166</v>
      </c>
      <c r="E12174" s="283">
        <v>1340</v>
      </c>
      <c r="F12174" s="283">
        <v>53556</v>
      </c>
      <c r="G12174" s="24">
        <v>100</v>
      </c>
      <c r="H12174" s="24">
        <v>0</v>
      </c>
      <c r="I12174" s="24">
        <v>0</v>
      </c>
      <c r="J12174" s="282">
        <v>15</v>
      </c>
      <c r="K12174" s="282">
        <v>0</v>
      </c>
    </row>
    <row r="12175" spans="1:11" x14ac:dyDescent="0.3">
      <c r="A12175" s="283" t="s">
        <v>2130</v>
      </c>
      <c r="B12175" s="283">
        <v>171</v>
      </c>
      <c r="C12175" s="24" t="str">
        <f t="shared" si="190"/>
        <v>ferrel171</v>
      </c>
      <c r="D12175" s="283">
        <v>3200</v>
      </c>
      <c r="E12175" s="283">
        <v>1354</v>
      </c>
      <c r="F12175" s="283">
        <v>54176</v>
      </c>
      <c r="G12175" s="24">
        <v>100</v>
      </c>
      <c r="H12175" s="24">
        <v>0</v>
      </c>
      <c r="I12175" s="24">
        <v>0</v>
      </c>
      <c r="J12175" s="282">
        <v>15</v>
      </c>
      <c r="K12175" s="282">
        <v>0</v>
      </c>
    </row>
    <row r="12176" spans="1:11" x14ac:dyDescent="0.3">
      <c r="A12176" s="283" t="s">
        <v>2130</v>
      </c>
      <c r="B12176" s="283">
        <v>172</v>
      </c>
      <c r="C12176" s="24" t="str">
        <f t="shared" si="190"/>
        <v>ferrel172</v>
      </c>
      <c r="D12176" s="283">
        <v>3235</v>
      </c>
      <c r="E12176" s="283">
        <v>1369</v>
      </c>
      <c r="F12176" s="283">
        <v>54803</v>
      </c>
      <c r="G12176" s="24">
        <v>100</v>
      </c>
      <c r="H12176" s="24">
        <v>0</v>
      </c>
      <c r="I12176" s="24">
        <v>0</v>
      </c>
      <c r="J12176" s="282">
        <v>15</v>
      </c>
      <c r="K12176" s="282">
        <v>0</v>
      </c>
    </row>
    <row r="12177" spans="1:11" x14ac:dyDescent="0.3">
      <c r="A12177" s="283" t="s">
        <v>2130</v>
      </c>
      <c r="B12177" s="283">
        <v>173</v>
      </c>
      <c r="C12177" s="24" t="str">
        <f t="shared" si="190"/>
        <v>ferrel173</v>
      </c>
      <c r="D12177" s="283">
        <v>3269</v>
      </c>
      <c r="E12177" s="283">
        <v>1384</v>
      </c>
      <c r="F12177" s="283">
        <v>55607</v>
      </c>
      <c r="G12177" s="24">
        <v>100</v>
      </c>
      <c r="H12177" s="24">
        <v>0</v>
      </c>
      <c r="I12177" s="24">
        <v>0</v>
      </c>
      <c r="J12177" s="282">
        <v>15</v>
      </c>
      <c r="K12177" s="282">
        <v>0</v>
      </c>
    </row>
    <row r="12178" spans="1:11" x14ac:dyDescent="0.3">
      <c r="A12178" s="283" t="s">
        <v>2130</v>
      </c>
      <c r="B12178" s="283">
        <v>174</v>
      </c>
      <c r="C12178" s="24" t="str">
        <f t="shared" si="190"/>
        <v>ferrel174</v>
      </c>
      <c r="D12178" s="283">
        <v>3305</v>
      </c>
      <c r="E12178" s="283">
        <v>1399</v>
      </c>
      <c r="F12178" s="283">
        <v>56250</v>
      </c>
      <c r="G12178" s="24">
        <v>100</v>
      </c>
      <c r="H12178" s="24">
        <v>0</v>
      </c>
      <c r="I12178" s="24">
        <v>0</v>
      </c>
      <c r="J12178" s="282">
        <v>15</v>
      </c>
      <c r="K12178" s="282">
        <v>0</v>
      </c>
    </row>
    <row r="12179" spans="1:11" x14ac:dyDescent="0.3">
      <c r="A12179" s="283" t="s">
        <v>2130</v>
      </c>
      <c r="B12179" s="283">
        <v>175</v>
      </c>
      <c r="C12179" s="24" t="str">
        <f t="shared" si="190"/>
        <v>ferrel175</v>
      </c>
      <c r="D12179" s="283">
        <v>3340</v>
      </c>
      <c r="E12179" s="283">
        <v>1414</v>
      </c>
      <c r="F12179" s="283">
        <v>56900</v>
      </c>
      <c r="G12179" s="24">
        <v>100</v>
      </c>
      <c r="H12179" s="24">
        <v>0</v>
      </c>
      <c r="I12179" s="24">
        <v>0</v>
      </c>
      <c r="J12179" s="282">
        <v>15</v>
      </c>
      <c r="K12179" s="282">
        <v>0</v>
      </c>
    </row>
    <row r="12180" spans="1:11" x14ac:dyDescent="0.3">
      <c r="A12180" s="283" t="s">
        <v>2130</v>
      </c>
      <c r="B12180" s="283">
        <v>176</v>
      </c>
      <c r="C12180" s="24" t="str">
        <f t="shared" si="190"/>
        <v>ferrel176</v>
      </c>
      <c r="D12180" s="283">
        <v>3376</v>
      </c>
      <c r="E12180" s="283">
        <v>1429</v>
      </c>
      <c r="F12180" s="283">
        <v>57558</v>
      </c>
      <c r="G12180" s="24">
        <v>100</v>
      </c>
      <c r="H12180" s="24">
        <v>0</v>
      </c>
      <c r="I12180" s="24">
        <v>0</v>
      </c>
      <c r="J12180" s="282">
        <v>15</v>
      </c>
      <c r="K12180" s="282">
        <v>0</v>
      </c>
    </row>
    <row r="12181" spans="1:11" x14ac:dyDescent="0.3">
      <c r="A12181" s="283" t="s">
        <v>2130</v>
      </c>
      <c r="B12181" s="283">
        <v>177</v>
      </c>
      <c r="C12181" s="24" t="str">
        <f t="shared" si="190"/>
        <v>ferrel177</v>
      </c>
      <c r="D12181" s="283">
        <v>3412</v>
      </c>
      <c r="E12181" s="283">
        <v>1444</v>
      </c>
      <c r="F12181" s="283">
        <v>58401</v>
      </c>
      <c r="G12181" s="24">
        <v>100</v>
      </c>
      <c r="H12181" s="24">
        <v>0</v>
      </c>
      <c r="I12181" s="24">
        <v>0</v>
      </c>
      <c r="J12181" s="282">
        <v>15</v>
      </c>
      <c r="K12181" s="282">
        <v>0</v>
      </c>
    </row>
    <row r="12182" spans="1:11" x14ac:dyDescent="0.3">
      <c r="A12182" s="283" t="s">
        <v>2130</v>
      </c>
      <c r="B12182" s="283">
        <v>178</v>
      </c>
      <c r="C12182" s="24" t="str">
        <f t="shared" si="190"/>
        <v>ferrel178</v>
      </c>
      <c r="D12182" s="283">
        <v>3449</v>
      </c>
      <c r="E12182" s="283">
        <v>1460</v>
      </c>
      <c r="F12182" s="283">
        <v>59076</v>
      </c>
      <c r="G12182" s="24">
        <v>100</v>
      </c>
      <c r="H12182" s="24">
        <v>0</v>
      </c>
      <c r="I12182" s="24">
        <v>0</v>
      </c>
      <c r="J12182" s="282">
        <v>15</v>
      </c>
      <c r="K12182" s="282">
        <v>0</v>
      </c>
    </row>
    <row r="12183" spans="1:11" x14ac:dyDescent="0.3">
      <c r="A12183" s="283" t="s">
        <v>2130</v>
      </c>
      <c r="B12183" s="283">
        <v>179</v>
      </c>
      <c r="C12183" s="24" t="str">
        <f t="shared" si="190"/>
        <v>ferrel179</v>
      </c>
      <c r="D12183" s="283">
        <v>3486</v>
      </c>
      <c r="E12183" s="283">
        <v>1475</v>
      </c>
      <c r="F12183" s="283">
        <v>59757</v>
      </c>
      <c r="G12183" s="24">
        <v>100</v>
      </c>
      <c r="H12183" s="24">
        <v>0</v>
      </c>
      <c r="I12183" s="24">
        <v>0</v>
      </c>
      <c r="J12183" s="282">
        <v>15</v>
      </c>
      <c r="K12183" s="282">
        <v>0</v>
      </c>
    </row>
    <row r="12184" spans="1:11" x14ac:dyDescent="0.3">
      <c r="A12184" s="283" t="s">
        <v>2130</v>
      </c>
      <c r="B12184" s="283">
        <v>180</v>
      </c>
      <c r="C12184" s="24" t="str">
        <f t="shared" si="190"/>
        <v>ferrel180</v>
      </c>
      <c r="D12184" s="283">
        <v>3523</v>
      </c>
      <c r="E12184" s="283">
        <v>1491</v>
      </c>
      <c r="F12184" s="283">
        <v>60446</v>
      </c>
      <c r="G12184" s="24">
        <v>100</v>
      </c>
      <c r="H12184" s="24">
        <v>0</v>
      </c>
      <c r="I12184" s="24">
        <v>0</v>
      </c>
      <c r="J12184" s="282">
        <v>15</v>
      </c>
      <c r="K12184" s="282">
        <v>0</v>
      </c>
    </row>
    <row r="12185" spans="1:11" x14ac:dyDescent="0.3">
      <c r="A12185" s="283" t="s">
        <v>2130</v>
      </c>
      <c r="B12185" s="283">
        <v>181</v>
      </c>
      <c r="C12185" s="24" t="str">
        <f t="shared" si="190"/>
        <v>ferrel181</v>
      </c>
      <c r="D12185" s="283">
        <v>3843</v>
      </c>
      <c r="E12185" s="283">
        <v>1626</v>
      </c>
      <c r="F12185" s="283">
        <v>66932</v>
      </c>
      <c r="G12185" s="24">
        <v>100</v>
      </c>
      <c r="H12185" s="24">
        <v>0</v>
      </c>
      <c r="I12185" s="24">
        <v>0</v>
      </c>
      <c r="J12185" s="282">
        <v>15</v>
      </c>
      <c r="K12185" s="282">
        <v>0</v>
      </c>
    </row>
    <row r="12186" spans="1:11" x14ac:dyDescent="0.3">
      <c r="A12186" s="283" t="s">
        <v>2130</v>
      </c>
      <c r="B12186" s="283">
        <v>182</v>
      </c>
      <c r="C12186" s="24" t="str">
        <f t="shared" si="190"/>
        <v>ferrel182</v>
      </c>
      <c r="D12186" s="283">
        <v>3884</v>
      </c>
      <c r="E12186" s="283">
        <v>1644</v>
      </c>
      <c r="F12186" s="283">
        <v>67704</v>
      </c>
      <c r="G12186" s="24">
        <v>100</v>
      </c>
      <c r="H12186" s="24">
        <v>0</v>
      </c>
      <c r="I12186" s="24">
        <v>0</v>
      </c>
      <c r="J12186" s="282">
        <v>15</v>
      </c>
      <c r="K12186" s="282">
        <v>0</v>
      </c>
    </row>
    <row r="12187" spans="1:11" x14ac:dyDescent="0.3">
      <c r="A12187" s="283" t="s">
        <v>2130</v>
      </c>
      <c r="B12187" s="283">
        <v>183</v>
      </c>
      <c r="C12187" s="24" t="str">
        <f t="shared" si="190"/>
        <v>ferrel183</v>
      </c>
      <c r="D12187" s="283">
        <v>3926</v>
      </c>
      <c r="E12187" s="283">
        <v>1661</v>
      </c>
      <c r="F12187" s="283">
        <v>68484</v>
      </c>
      <c r="G12187" s="24">
        <v>100</v>
      </c>
      <c r="H12187" s="24">
        <v>0</v>
      </c>
      <c r="I12187" s="24">
        <v>0</v>
      </c>
      <c r="J12187" s="282">
        <v>15</v>
      </c>
      <c r="K12187" s="282">
        <v>0</v>
      </c>
    </row>
    <row r="12188" spans="1:11" x14ac:dyDescent="0.3">
      <c r="A12188" s="283" t="s">
        <v>2130</v>
      </c>
      <c r="B12188" s="283">
        <v>184</v>
      </c>
      <c r="C12188" s="24" t="str">
        <f t="shared" si="190"/>
        <v>ferrel184</v>
      </c>
      <c r="D12188" s="283">
        <v>3967</v>
      </c>
      <c r="E12188" s="283">
        <v>1679</v>
      </c>
      <c r="F12188" s="283">
        <v>69273</v>
      </c>
      <c r="G12188" s="24">
        <v>100</v>
      </c>
      <c r="H12188" s="24">
        <v>0</v>
      </c>
      <c r="I12188" s="24">
        <v>0</v>
      </c>
      <c r="J12188" s="282">
        <v>15</v>
      </c>
      <c r="K12188" s="282">
        <v>0</v>
      </c>
    </row>
    <row r="12189" spans="1:11" x14ac:dyDescent="0.3">
      <c r="A12189" s="283" t="s">
        <v>2130</v>
      </c>
      <c r="B12189" s="283">
        <v>185</v>
      </c>
      <c r="C12189" s="24" t="str">
        <f t="shared" si="190"/>
        <v>ferrel185</v>
      </c>
      <c r="D12189" s="283">
        <v>4010</v>
      </c>
      <c r="E12189" s="283">
        <v>1697</v>
      </c>
      <c r="F12189" s="283">
        <v>70287</v>
      </c>
      <c r="G12189" s="24">
        <v>100</v>
      </c>
      <c r="H12189" s="24">
        <v>0</v>
      </c>
      <c r="I12189" s="24">
        <v>0</v>
      </c>
      <c r="J12189" s="282">
        <v>15</v>
      </c>
      <c r="K12189" s="282">
        <v>0</v>
      </c>
    </row>
    <row r="12190" spans="1:11" x14ac:dyDescent="0.3">
      <c r="A12190" s="283" t="s">
        <v>2130</v>
      </c>
      <c r="B12190" s="283">
        <v>186</v>
      </c>
      <c r="C12190" s="24" t="str">
        <f t="shared" si="190"/>
        <v>ferrel186</v>
      </c>
      <c r="D12190" s="283">
        <v>4053</v>
      </c>
      <c r="E12190" s="283">
        <v>1715</v>
      </c>
      <c r="F12190" s="283">
        <v>71096</v>
      </c>
      <c r="G12190" s="24">
        <v>100</v>
      </c>
      <c r="H12190" s="24">
        <v>0</v>
      </c>
      <c r="I12190" s="24">
        <v>0</v>
      </c>
      <c r="J12190" s="282">
        <v>15</v>
      </c>
      <c r="K12190" s="282">
        <v>0</v>
      </c>
    </row>
    <row r="12191" spans="1:11" x14ac:dyDescent="0.3">
      <c r="A12191" s="283" t="s">
        <v>2130</v>
      </c>
      <c r="B12191" s="283">
        <v>187</v>
      </c>
      <c r="C12191" s="24" t="str">
        <f t="shared" si="190"/>
        <v>ferrel187</v>
      </c>
      <c r="D12191" s="283">
        <v>4096</v>
      </c>
      <c r="E12191" s="283">
        <v>1734</v>
      </c>
      <c r="F12191" s="283">
        <v>71913</v>
      </c>
      <c r="G12191" s="24">
        <v>100</v>
      </c>
      <c r="H12191" s="24">
        <v>0</v>
      </c>
      <c r="I12191" s="24">
        <v>0</v>
      </c>
      <c r="J12191" s="282">
        <v>15</v>
      </c>
      <c r="K12191" s="282">
        <v>0</v>
      </c>
    </row>
    <row r="12192" spans="1:11" x14ac:dyDescent="0.3">
      <c r="A12192" s="283" t="s">
        <v>2130</v>
      </c>
      <c r="B12192" s="283">
        <v>188</v>
      </c>
      <c r="C12192" s="24" t="str">
        <f t="shared" si="190"/>
        <v>ferrel188</v>
      </c>
      <c r="D12192" s="283">
        <v>4140</v>
      </c>
      <c r="E12192" s="283">
        <v>1752</v>
      </c>
      <c r="F12192" s="283">
        <v>72740</v>
      </c>
      <c r="G12192" s="24">
        <v>100</v>
      </c>
      <c r="H12192" s="24">
        <v>0</v>
      </c>
      <c r="I12192" s="24">
        <v>0</v>
      </c>
      <c r="J12192" s="282">
        <v>15</v>
      </c>
      <c r="K12192" s="282">
        <v>0</v>
      </c>
    </row>
    <row r="12193" spans="1:11" x14ac:dyDescent="0.3">
      <c r="A12193" s="283" t="s">
        <v>2130</v>
      </c>
      <c r="B12193" s="283">
        <v>189</v>
      </c>
      <c r="C12193" s="24" t="str">
        <f t="shared" si="190"/>
        <v>ferrel189</v>
      </c>
      <c r="D12193" s="283">
        <v>4184</v>
      </c>
      <c r="E12193" s="283">
        <v>1771</v>
      </c>
      <c r="F12193" s="283">
        <v>73728</v>
      </c>
      <c r="G12193" s="24">
        <v>100</v>
      </c>
      <c r="H12193" s="24">
        <v>0</v>
      </c>
      <c r="I12193" s="24">
        <v>0</v>
      </c>
      <c r="J12193" s="282">
        <v>15</v>
      </c>
      <c r="K12193" s="282">
        <v>0</v>
      </c>
    </row>
    <row r="12194" spans="1:11" x14ac:dyDescent="0.3">
      <c r="A12194" s="283" t="s">
        <v>2130</v>
      </c>
      <c r="B12194" s="283">
        <v>190</v>
      </c>
      <c r="C12194" s="24" t="str">
        <f t="shared" si="190"/>
        <v>ferrel190</v>
      </c>
      <c r="D12194" s="283">
        <v>4228</v>
      </c>
      <c r="E12194" s="283">
        <v>1790</v>
      </c>
      <c r="F12194" s="283">
        <v>74575</v>
      </c>
      <c r="G12194" s="24">
        <v>100</v>
      </c>
      <c r="H12194" s="24">
        <v>0</v>
      </c>
      <c r="I12194" s="24">
        <v>0</v>
      </c>
      <c r="J12194" s="282">
        <v>15</v>
      </c>
      <c r="K12194" s="282">
        <v>0</v>
      </c>
    </row>
    <row r="12195" spans="1:11" x14ac:dyDescent="0.3">
      <c r="A12195" s="283" t="s">
        <v>2130</v>
      </c>
      <c r="B12195" s="283">
        <v>191</v>
      </c>
      <c r="C12195" s="24" t="str">
        <f t="shared" si="190"/>
        <v>ferrel191</v>
      </c>
      <c r="D12195" s="283">
        <v>4273</v>
      </c>
      <c r="E12195" s="283">
        <v>1809</v>
      </c>
      <c r="F12195" s="283">
        <v>75431</v>
      </c>
      <c r="G12195" s="24">
        <v>100</v>
      </c>
      <c r="H12195" s="24">
        <v>0</v>
      </c>
      <c r="I12195" s="24">
        <v>0</v>
      </c>
      <c r="J12195" s="282">
        <v>15</v>
      </c>
      <c r="K12195" s="282">
        <v>0</v>
      </c>
    </row>
    <row r="12196" spans="1:11" x14ac:dyDescent="0.3">
      <c r="A12196" s="283" t="s">
        <v>2130</v>
      </c>
      <c r="B12196" s="283">
        <v>192</v>
      </c>
      <c r="C12196" s="24" t="str">
        <f t="shared" si="190"/>
        <v>ferrel192</v>
      </c>
      <c r="D12196" s="283">
        <v>4319</v>
      </c>
      <c r="E12196" s="283">
        <v>1828</v>
      </c>
      <c r="F12196" s="283">
        <v>76296</v>
      </c>
      <c r="G12196" s="24">
        <v>100</v>
      </c>
      <c r="H12196" s="24">
        <v>0</v>
      </c>
      <c r="I12196" s="24">
        <v>0</v>
      </c>
      <c r="J12196" s="282">
        <v>15</v>
      </c>
      <c r="K12196" s="282">
        <v>0</v>
      </c>
    </row>
    <row r="12197" spans="1:11" x14ac:dyDescent="0.3">
      <c r="A12197" s="283" t="s">
        <v>2130</v>
      </c>
      <c r="B12197" s="283">
        <v>193</v>
      </c>
      <c r="C12197" s="24" t="str">
        <f t="shared" si="190"/>
        <v>ferrel193</v>
      </c>
      <c r="D12197" s="283">
        <v>4365</v>
      </c>
      <c r="E12197" s="283">
        <v>1847</v>
      </c>
      <c r="F12197" s="283">
        <v>77410</v>
      </c>
      <c r="G12197" s="24">
        <v>100</v>
      </c>
      <c r="H12197" s="24">
        <v>0</v>
      </c>
      <c r="I12197" s="24">
        <v>0</v>
      </c>
      <c r="J12197" s="282">
        <v>15</v>
      </c>
      <c r="K12197" s="282">
        <v>0</v>
      </c>
    </row>
    <row r="12198" spans="1:11" x14ac:dyDescent="0.3">
      <c r="A12198" s="283" t="s">
        <v>2130</v>
      </c>
      <c r="B12198" s="283">
        <v>194</v>
      </c>
      <c r="C12198" s="24" t="str">
        <f t="shared" si="190"/>
        <v>ferrel194</v>
      </c>
      <c r="D12198" s="283">
        <v>4411</v>
      </c>
      <c r="E12198" s="283">
        <v>1867</v>
      </c>
      <c r="F12198" s="283">
        <v>78298</v>
      </c>
      <c r="G12198" s="24">
        <v>100</v>
      </c>
      <c r="H12198" s="24">
        <v>0</v>
      </c>
      <c r="I12198" s="24">
        <v>0</v>
      </c>
      <c r="J12198" s="282">
        <v>15</v>
      </c>
      <c r="K12198" s="282">
        <v>0</v>
      </c>
    </row>
    <row r="12199" spans="1:11" x14ac:dyDescent="0.3">
      <c r="A12199" s="283" t="s">
        <v>2130</v>
      </c>
      <c r="B12199" s="283">
        <v>195</v>
      </c>
      <c r="C12199" s="24" t="str">
        <f t="shared" si="190"/>
        <v>ferrel195</v>
      </c>
      <c r="D12199" s="283">
        <v>4458</v>
      </c>
      <c r="E12199" s="283">
        <v>1887</v>
      </c>
      <c r="F12199" s="283">
        <v>79195</v>
      </c>
      <c r="G12199" s="24">
        <v>100</v>
      </c>
      <c r="H12199" s="24">
        <v>0</v>
      </c>
      <c r="I12199" s="24">
        <v>0</v>
      </c>
      <c r="J12199" s="282">
        <v>15</v>
      </c>
      <c r="K12199" s="282">
        <v>0</v>
      </c>
    </row>
    <row r="12200" spans="1:11" x14ac:dyDescent="0.3">
      <c r="A12200" s="283" t="s">
        <v>2130</v>
      </c>
      <c r="B12200" s="283">
        <v>196</v>
      </c>
      <c r="C12200" s="24" t="str">
        <f t="shared" si="190"/>
        <v>ferrel196</v>
      </c>
      <c r="D12200" s="283">
        <v>4505</v>
      </c>
      <c r="E12200" s="283">
        <v>1907</v>
      </c>
      <c r="F12200" s="283">
        <v>80102</v>
      </c>
      <c r="G12200" s="24">
        <v>100</v>
      </c>
      <c r="H12200" s="24">
        <v>0</v>
      </c>
      <c r="I12200" s="24">
        <v>0</v>
      </c>
      <c r="J12200" s="282">
        <v>15</v>
      </c>
      <c r="K12200" s="282">
        <v>0</v>
      </c>
    </row>
    <row r="12201" spans="1:11" x14ac:dyDescent="0.3">
      <c r="A12201" s="283" t="s">
        <v>2130</v>
      </c>
      <c r="B12201" s="283">
        <v>197</v>
      </c>
      <c r="C12201" s="24" t="str">
        <f t="shared" si="190"/>
        <v>ferrel197</v>
      </c>
      <c r="D12201" s="283">
        <v>4553</v>
      </c>
      <c r="E12201" s="283">
        <v>1927</v>
      </c>
      <c r="F12201" s="283">
        <v>81270</v>
      </c>
      <c r="G12201" s="24">
        <v>100</v>
      </c>
      <c r="H12201" s="24">
        <v>0</v>
      </c>
      <c r="I12201" s="24">
        <v>0</v>
      </c>
      <c r="J12201" s="282">
        <v>15</v>
      </c>
      <c r="K12201" s="282">
        <v>0</v>
      </c>
    </row>
    <row r="12202" spans="1:11" x14ac:dyDescent="0.3">
      <c r="A12202" s="283" t="s">
        <v>2130</v>
      </c>
      <c r="B12202" s="283">
        <v>198</v>
      </c>
      <c r="C12202" s="24" t="str">
        <f t="shared" si="190"/>
        <v>ferrel198</v>
      </c>
      <c r="D12202" s="283">
        <v>4601</v>
      </c>
      <c r="E12202" s="283">
        <v>1947</v>
      </c>
      <c r="F12202" s="283">
        <v>82200</v>
      </c>
      <c r="G12202" s="24">
        <v>100</v>
      </c>
      <c r="H12202" s="24">
        <v>0</v>
      </c>
      <c r="I12202" s="24">
        <v>0</v>
      </c>
      <c r="J12202" s="282">
        <v>15</v>
      </c>
      <c r="K12202" s="282">
        <v>0</v>
      </c>
    </row>
    <row r="12203" spans="1:11" x14ac:dyDescent="0.3">
      <c r="A12203" s="283" t="s">
        <v>2130</v>
      </c>
      <c r="B12203" s="283">
        <v>199</v>
      </c>
      <c r="C12203" s="24" t="str">
        <f t="shared" si="190"/>
        <v>ferrel199</v>
      </c>
      <c r="D12203" s="283">
        <v>4650</v>
      </c>
      <c r="E12203" s="283">
        <v>1968</v>
      </c>
      <c r="F12203" s="283">
        <v>83140</v>
      </c>
      <c r="G12203" s="24">
        <v>100</v>
      </c>
      <c r="H12203" s="24">
        <v>0</v>
      </c>
      <c r="I12203" s="24">
        <v>0</v>
      </c>
      <c r="J12203" s="282">
        <v>15</v>
      </c>
      <c r="K12203" s="282">
        <v>0</v>
      </c>
    </row>
    <row r="12204" spans="1:11" x14ac:dyDescent="0.3">
      <c r="A12204" s="283" t="s">
        <v>2130</v>
      </c>
      <c r="B12204" s="283">
        <v>200</v>
      </c>
      <c r="C12204" s="24" t="str">
        <f t="shared" si="190"/>
        <v>ferrel200</v>
      </c>
      <c r="D12204" s="283">
        <v>4699</v>
      </c>
      <c r="E12204" s="283">
        <v>1989</v>
      </c>
      <c r="F12204" s="283">
        <v>84090</v>
      </c>
      <c r="G12204" s="24">
        <v>100</v>
      </c>
      <c r="H12204" s="24">
        <v>0</v>
      </c>
      <c r="I12204" s="24">
        <v>0</v>
      </c>
      <c r="J12204" s="282">
        <v>15</v>
      </c>
      <c r="K12204" s="282">
        <v>0</v>
      </c>
    </row>
    <row r="12205" spans="1:11" x14ac:dyDescent="0.3">
      <c r="A12205" s="283" t="s">
        <v>2130</v>
      </c>
      <c r="B12205" s="283">
        <v>201</v>
      </c>
      <c r="C12205" s="24" t="str">
        <f t="shared" si="190"/>
        <v>ferrel201</v>
      </c>
      <c r="D12205" s="283">
        <v>5124</v>
      </c>
      <c r="E12205" s="283">
        <v>2169</v>
      </c>
      <c r="F12205" s="283">
        <v>92883</v>
      </c>
      <c r="G12205" s="24">
        <v>100</v>
      </c>
      <c r="H12205" s="24">
        <v>0</v>
      </c>
      <c r="I12205" s="24">
        <v>0</v>
      </c>
      <c r="J12205" s="282">
        <v>15</v>
      </c>
      <c r="K12205" s="282">
        <v>0</v>
      </c>
    </row>
    <row r="12206" spans="1:11" x14ac:dyDescent="0.3">
      <c r="A12206" s="283" t="s">
        <v>2130</v>
      </c>
      <c r="B12206" s="283">
        <v>202</v>
      </c>
      <c r="C12206" s="24" t="str">
        <f t="shared" si="190"/>
        <v>ferrel202</v>
      </c>
      <c r="D12206" s="283">
        <v>5179</v>
      </c>
      <c r="E12206" s="283">
        <v>2192</v>
      </c>
      <c r="F12206" s="283">
        <v>94041</v>
      </c>
      <c r="G12206" s="24">
        <v>100</v>
      </c>
      <c r="H12206" s="24">
        <v>0</v>
      </c>
      <c r="I12206" s="24">
        <v>0</v>
      </c>
      <c r="J12206" s="282">
        <v>15</v>
      </c>
      <c r="K12206" s="282">
        <v>0</v>
      </c>
    </row>
    <row r="12207" spans="1:11" x14ac:dyDescent="0.3">
      <c r="A12207" s="283" t="s">
        <v>2130</v>
      </c>
      <c r="B12207" s="283">
        <v>203</v>
      </c>
      <c r="C12207" s="24" t="str">
        <f t="shared" si="190"/>
        <v>ferrel203</v>
      </c>
      <c r="D12207" s="283">
        <v>5233</v>
      </c>
      <c r="E12207" s="283">
        <v>2215</v>
      </c>
      <c r="F12207" s="283">
        <v>95180</v>
      </c>
      <c r="G12207" s="24">
        <v>100</v>
      </c>
      <c r="H12207" s="24">
        <v>0</v>
      </c>
      <c r="I12207" s="24">
        <v>0</v>
      </c>
      <c r="J12207" s="282">
        <v>15</v>
      </c>
      <c r="K12207" s="282">
        <v>0</v>
      </c>
    </row>
    <row r="12208" spans="1:11" x14ac:dyDescent="0.3">
      <c r="A12208" s="283" t="s">
        <v>2130</v>
      </c>
      <c r="B12208" s="283">
        <v>204</v>
      </c>
      <c r="C12208" s="24" t="str">
        <f t="shared" si="190"/>
        <v>ferrel204</v>
      </c>
      <c r="D12208" s="283">
        <v>5288</v>
      </c>
      <c r="E12208" s="283">
        <v>2238</v>
      </c>
      <c r="F12208" s="283">
        <v>96333</v>
      </c>
      <c r="G12208" s="24">
        <v>100</v>
      </c>
      <c r="H12208" s="24">
        <v>0</v>
      </c>
      <c r="I12208" s="24">
        <v>0</v>
      </c>
      <c r="J12208" s="282">
        <v>15</v>
      </c>
      <c r="K12208" s="282">
        <v>0</v>
      </c>
    </row>
    <row r="12209" spans="1:11" x14ac:dyDescent="0.3">
      <c r="A12209" s="283" t="s">
        <v>2130</v>
      </c>
      <c r="B12209" s="283">
        <v>205</v>
      </c>
      <c r="C12209" s="24" t="str">
        <f t="shared" si="190"/>
        <v>ferrel205</v>
      </c>
      <c r="D12209" s="283">
        <v>5344</v>
      </c>
      <c r="E12209" s="283">
        <v>2262</v>
      </c>
      <c r="F12209" s="283">
        <v>97897</v>
      </c>
      <c r="G12209" s="24">
        <v>100</v>
      </c>
      <c r="H12209" s="24">
        <v>0</v>
      </c>
      <c r="I12209" s="24">
        <v>0</v>
      </c>
      <c r="J12209" s="282">
        <v>15</v>
      </c>
      <c r="K12209" s="282">
        <v>0</v>
      </c>
    </row>
    <row r="12210" spans="1:11" x14ac:dyDescent="0.3">
      <c r="A12210" s="283" t="s">
        <v>2130</v>
      </c>
      <c r="B12210" s="283">
        <v>206</v>
      </c>
      <c r="C12210" s="24" t="str">
        <f t="shared" si="190"/>
        <v>ferrel206</v>
      </c>
      <c r="D12210" s="283">
        <v>5401</v>
      </c>
      <c r="E12210" s="283">
        <v>2286</v>
      </c>
      <c r="F12210" s="283">
        <v>99182</v>
      </c>
      <c r="G12210" s="24">
        <v>100</v>
      </c>
      <c r="H12210" s="24">
        <v>0</v>
      </c>
      <c r="I12210" s="24">
        <v>0</v>
      </c>
      <c r="J12210" s="282">
        <v>15</v>
      </c>
      <c r="K12210" s="282">
        <v>0</v>
      </c>
    </row>
    <row r="12211" spans="1:11" x14ac:dyDescent="0.3">
      <c r="A12211" s="283" t="s">
        <v>2130</v>
      </c>
      <c r="B12211" s="283">
        <v>207</v>
      </c>
      <c r="C12211" s="24" t="str">
        <f t="shared" si="190"/>
        <v>ferrel207</v>
      </c>
      <c r="D12211" s="283">
        <v>5457</v>
      </c>
      <c r="E12211" s="283">
        <v>2310</v>
      </c>
      <c r="F12211" s="283">
        <v>100484</v>
      </c>
      <c r="G12211" s="24">
        <v>100</v>
      </c>
      <c r="H12211" s="24">
        <v>0</v>
      </c>
      <c r="I12211" s="24">
        <v>0</v>
      </c>
      <c r="J12211" s="282">
        <v>15</v>
      </c>
      <c r="K12211" s="282">
        <v>0</v>
      </c>
    </row>
    <row r="12212" spans="1:11" x14ac:dyDescent="0.3">
      <c r="A12212" s="283" t="s">
        <v>2130</v>
      </c>
      <c r="B12212" s="283">
        <v>208</v>
      </c>
      <c r="C12212" s="24" t="str">
        <f t="shared" si="190"/>
        <v>ferrel208</v>
      </c>
      <c r="D12212" s="283">
        <v>5515</v>
      </c>
      <c r="E12212" s="283">
        <v>2334</v>
      </c>
      <c r="F12212" s="283">
        <v>101767</v>
      </c>
      <c r="G12212" s="24">
        <v>100</v>
      </c>
      <c r="H12212" s="24">
        <v>0</v>
      </c>
      <c r="I12212" s="24">
        <v>0</v>
      </c>
      <c r="J12212" s="282">
        <v>15</v>
      </c>
      <c r="K12212" s="282">
        <v>0</v>
      </c>
    </row>
    <row r="12213" spans="1:11" x14ac:dyDescent="0.3">
      <c r="A12213" s="283" t="s">
        <v>2130</v>
      </c>
      <c r="B12213" s="283">
        <v>209</v>
      </c>
      <c r="C12213" s="24" t="str">
        <f t="shared" si="190"/>
        <v>ferrel209</v>
      </c>
      <c r="D12213" s="283">
        <v>5573</v>
      </c>
      <c r="E12213" s="283">
        <v>2359</v>
      </c>
      <c r="F12213" s="283">
        <v>103137</v>
      </c>
      <c r="G12213" s="24">
        <v>100</v>
      </c>
      <c r="H12213" s="24">
        <v>0</v>
      </c>
      <c r="I12213" s="24">
        <v>0</v>
      </c>
      <c r="J12213" s="282">
        <v>15</v>
      </c>
      <c r="K12213" s="282">
        <v>0</v>
      </c>
    </row>
    <row r="12214" spans="1:11" x14ac:dyDescent="0.3">
      <c r="A12214" s="283" t="s">
        <v>2130</v>
      </c>
      <c r="B12214" s="283">
        <v>210</v>
      </c>
      <c r="C12214" s="24" t="str">
        <f t="shared" si="190"/>
        <v>ferrel210</v>
      </c>
      <c r="D12214" s="283">
        <v>5631</v>
      </c>
      <c r="E12214" s="283">
        <v>2384</v>
      </c>
      <c r="F12214" s="283">
        <v>104454</v>
      </c>
      <c r="G12214" s="24">
        <v>100</v>
      </c>
      <c r="H12214" s="24">
        <v>0</v>
      </c>
      <c r="I12214" s="24">
        <v>0</v>
      </c>
      <c r="J12214" s="282">
        <v>15</v>
      </c>
      <c r="K12214" s="282">
        <v>0</v>
      </c>
    </row>
    <row r="12215" spans="1:11" x14ac:dyDescent="0.3">
      <c r="A12215" s="283" t="s">
        <v>2130</v>
      </c>
      <c r="B12215" s="283">
        <v>211</v>
      </c>
      <c r="C12215" s="24" t="str">
        <f t="shared" si="190"/>
        <v>ferrel211</v>
      </c>
      <c r="D12215" s="283">
        <v>5691</v>
      </c>
      <c r="E12215" s="283">
        <v>2409</v>
      </c>
      <c r="F12215" s="283">
        <v>105823</v>
      </c>
      <c r="G12215" s="24">
        <v>100</v>
      </c>
      <c r="H12215" s="24">
        <v>0</v>
      </c>
      <c r="I12215" s="24">
        <v>0</v>
      </c>
      <c r="J12215" s="282">
        <v>15</v>
      </c>
      <c r="K12215" s="282">
        <v>0</v>
      </c>
    </row>
    <row r="12216" spans="1:11" x14ac:dyDescent="0.3">
      <c r="A12216" s="283" t="s">
        <v>2130</v>
      </c>
      <c r="B12216" s="283">
        <v>212</v>
      </c>
      <c r="C12216" s="24" t="str">
        <f t="shared" si="190"/>
        <v>ferrel212</v>
      </c>
      <c r="D12216" s="283">
        <v>5750</v>
      </c>
      <c r="E12216" s="283">
        <v>2434</v>
      </c>
      <c r="F12216" s="283">
        <v>107210</v>
      </c>
      <c r="G12216" s="24">
        <v>100</v>
      </c>
      <c r="H12216" s="24">
        <v>0</v>
      </c>
      <c r="I12216" s="24">
        <v>0</v>
      </c>
      <c r="J12216" s="282">
        <v>15</v>
      </c>
      <c r="K12216" s="282">
        <v>0</v>
      </c>
    </row>
    <row r="12217" spans="1:11" x14ac:dyDescent="0.3">
      <c r="A12217" s="283" t="s">
        <v>2130</v>
      </c>
      <c r="B12217" s="283">
        <v>213</v>
      </c>
      <c r="C12217" s="24" t="str">
        <f t="shared" si="190"/>
        <v>ferrel213</v>
      </c>
      <c r="D12217" s="283">
        <v>5811</v>
      </c>
      <c r="E12217" s="283">
        <v>2459</v>
      </c>
      <c r="F12217" s="283">
        <v>108614</v>
      </c>
      <c r="G12217" s="24">
        <v>100</v>
      </c>
      <c r="H12217" s="24">
        <v>0</v>
      </c>
      <c r="I12217" s="24">
        <v>0</v>
      </c>
      <c r="J12217" s="282">
        <v>15</v>
      </c>
      <c r="K12217" s="282">
        <v>0</v>
      </c>
    </row>
    <row r="12218" spans="1:11" x14ac:dyDescent="0.3">
      <c r="A12218" s="283" t="s">
        <v>2130</v>
      </c>
      <c r="B12218" s="283">
        <v>214</v>
      </c>
      <c r="C12218" s="24" t="str">
        <f t="shared" si="190"/>
        <v>ferrel214</v>
      </c>
      <c r="D12218" s="283">
        <v>5872</v>
      </c>
      <c r="E12218" s="283">
        <v>2485</v>
      </c>
      <c r="F12218" s="283">
        <v>110036</v>
      </c>
      <c r="G12218" s="24">
        <v>100</v>
      </c>
      <c r="H12218" s="24">
        <v>0</v>
      </c>
      <c r="I12218" s="24">
        <v>0</v>
      </c>
      <c r="J12218" s="282">
        <v>15</v>
      </c>
      <c r="K12218" s="282">
        <v>0</v>
      </c>
    </row>
    <row r="12219" spans="1:11" x14ac:dyDescent="0.3">
      <c r="A12219" s="283" t="s">
        <v>2130</v>
      </c>
      <c r="B12219" s="283">
        <v>215</v>
      </c>
      <c r="C12219" s="24" t="str">
        <f t="shared" si="190"/>
        <v>ferrel215</v>
      </c>
      <c r="D12219" s="283">
        <v>5933</v>
      </c>
      <c r="E12219" s="283">
        <v>2511</v>
      </c>
      <c r="F12219" s="283">
        <v>111438</v>
      </c>
      <c r="G12219" s="24">
        <v>100</v>
      </c>
      <c r="H12219" s="24">
        <v>0</v>
      </c>
      <c r="I12219" s="24">
        <v>0</v>
      </c>
      <c r="J12219" s="282">
        <v>15</v>
      </c>
      <c r="K12219" s="282">
        <v>0</v>
      </c>
    </row>
    <row r="12220" spans="1:11" x14ac:dyDescent="0.3">
      <c r="A12220" s="283" t="s">
        <v>2130</v>
      </c>
      <c r="B12220" s="283">
        <v>216</v>
      </c>
      <c r="C12220" s="24" t="str">
        <f t="shared" si="190"/>
        <v>ferrel216</v>
      </c>
      <c r="D12220" s="283">
        <v>5995</v>
      </c>
      <c r="E12220" s="283">
        <v>2538</v>
      </c>
      <c r="F12220" s="283">
        <v>112896</v>
      </c>
      <c r="G12220" s="24">
        <v>100</v>
      </c>
      <c r="H12220" s="24">
        <v>0</v>
      </c>
      <c r="I12220" s="24">
        <v>0</v>
      </c>
      <c r="J12220" s="282">
        <v>15</v>
      </c>
      <c r="K12220" s="282">
        <v>0</v>
      </c>
    </row>
    <row r="12221" spans="1:11" x14ac:dyDescent="0.3">
      <c r="A12221" s="283" t="s">
        <v>2130</v>
      </c>
      <c r="B12221" s="283">
        <v>217</v>
      </c>
      <c r="C12221" s="24" t="str">
        <f t="shared" si="190"/>
        <v>ferrel217</v>
      </c>
      <c r="D12221" s="283">
        <v>6058</v>
      </c>
      <c r="E12221" s="283">
        <v>2564</v>
      </c>
      <c r="F12221" s="283">
        <v>114254</v>
      </c>
      <c r="G12221" s="24">
        <v>100</v>
      </c>
      <c r="H12221" s="24">
        <v>0</v>
      </c>
      <c r="I12221" s="24">
        <v>0</v>
      </c>
      <c r="J12221" s="282">
        <v>15</v>
      </c>
      <c r="K12221" s="282">
        <v>0</v>
      </c>
    </row>
    <row r="12222" spans="1:11" x14ac:dyDescent="0.3">
      <c r="A12222" s="283" t="s">
        <v>2130</v>
      </c>
      <c r="B12222" s="283">
        <v>218</v>
      </c>
      <c r="C12222" s="24" t="str">
        <f t="shared" si="190"/>
        <v>ferrel218</v>
      </c>
      <c r="D12222" s="283">
        <v>6121</v>
      </c>
      <c r="E12222" s="283">
        <v>2591</v>
      </c>
      <c r="F12222" s="283">
        <v>115668</v>
      </c>
      <c r="G12222" s="24">
        <v>100</v>
      </c>
      <c r="H12222" s="24">
        <v>0</v>
      </c>
      <c r="I12222" s="24">
        <v>0</v>
      </c>
      <c r="J12222" s="282">
        <v>15</v>
      </c>
      <c r="K12222" s="282">
        <v>0</v>
      </c>
    </row>
    <row r="12223" spans="1:11" x14ac:dyDescent="0.3">
      <c r="A12223" s="283" t="s">
        <v>2130</v>
      </c>
      <c r="B12223" s="283">
        <v>219</v>
      </c>
      <c r="C12223" s="24" t="str">
        <f t="shared" si="190"/>
        <v>ferrel219</v>
      </c>
      <c r="D12223" s="283">
        <v>6185</v>
      </c>
      <c r="E12223" s="283">
        <v>2618</v>
      </c>
      <c r="F12223" s="283">
        <v>117059</v>
      </c>
      <c r="G12223" s="24">
        <v>100</v>
      </c>
      <c r="H12223" s="24">
        <v>0</v>
      </c>
      <c r="I12223" s="24">
        <v>0</v>
      </c>
      <c r="J12223" s="282">
        <v>15</v>
      </c>
      <c r="K12223" s="282">
        <v>0</v>
      </c>
    </row>
    <row r="12224" spans="1:11" x14ac:dyDescent="0.3">
      <c r="A12224" s="283" t="s">
        <v>2130</v>
      </c>
      <c r="B12224" s="283">
        <v>220</v>
      </c>
      <c r="C12224" s="24" t="str">
        <f t="shared" si="190"/>
        <v>ferrel220</v>
      </c>
      <c r="D12224" s="283">
        <v>6250</v>
      </c>
      <c r="E12224" s="283">
        <v>2645</v>
      </c>
      <c r="F12224" s="283">
        <v>118467</v>
      </c>
      <c r="G12224" s="24">
        <v>100</v>
      </c>
      <c r="H12224" s="24">
        <v>0</v>
      </c>
      <c r="I12224" s="24">
        <v>0</v>
      </c>
      <c r="J12224" s="282">
        <v>15</v>
      </c>
      <c r="K12224" s="282">
        <v>0</v>
      </c>
    </row>
    <row r="12225" spans="1:11" x14ac:dyDescent="0.3">
      <c r="A12225" s="283" t="s">
        <v>2130</v>
      </c>
      <c r="B12225" s="283">
        <v>221</v>
      </c>
      <c r="C12225" s="24" t="str">
        <f t="shared" si="190"/>
        <v>ferrel221</v>
      </c>
      <c r="D12225" s="283">
        <v>6815</v>
      </c>
      <c r="E12225" s="283">
        <v>2885</v>
      </c>
      <c r="F12225" s="283">
        <v>130476</v>
      </c>
      <c r="G12225" s="24">
        <v>100</v>
      </c>
      <c r="H12225" s="24">
        <v>0</v>
      </c>
      <c r="I12225" s="24">
        <v>0</v>
      </c>
      <c r="J12225" s="282">
        <v>15</v>
      </c>
      <c r="K12225" s="282">
        <v>0</v>
      </c>
    </row>
    <row r="12226" spans="1:11" x14ac:dyDescent="0.3">
      <c r="A12226" s="283" t="s">
        <v>2130</v>
      </c>
      <c r="B12226" s="283">
        <v>222</v>
      </c>
      <c r="C12226" s="24" t="str">
        <f t="shared" si="190"/>
        <v>ferrel222</v>
      </c>
      <c r="D12226" s="283">
        <v>6887</v>
      </c>
      <c r="E12226" s="283">
        <v>2915</v>
      </c>
      <c r="F12226" s="283">
        <v>132170</v>
      </c>
      <c r="G12226" s="24">
        <v>100</v>
      </c>
      <c r="H12226" s="24">
        <v>0</v>
      </c>
      <c r="I12226" s="24">
        <v>0</v>
      </c>
      <c r="J12226" s="282">
        <v>15</v>
      </c>
      <c r="K12226" s="282">
        <v>0</v>
      </c>
    </row>
    <row r="12227" spans="1:11" x14ac:dyDescent="0.3">
      <c r="A12227" s="283" t="s">
        <v>2130</v>
      </c>
      <c r="B12227" s="283">
        <v>223</v>
      </c>
      <c r="C12227" s="24" t="str">
        <f t="shared" si="190"/>
        <v>ferrel223</v>
      </c>
      <c r="D12227" s="283">
        <v>6958</v>
      </c>
      <c r="E12227" s="283">
        <v>2945</v>
      </c>
      <c r="F12227" s="283">
        <v>133811</v>
      </c>
      <c r="G12227" s="24">
        <v>100</v>
      </c>
      <c r="H12227" s="24">
        <v>0</v>
      </c>
      <c r="I12227" s="24">
        <v>0</v>
      </c>
      <c r="J12227" s="282">
        <v>15</v>
      </c>
      <c r="K12227" s="282">
        <v>0</v>
      </c>
    </row>
    <row r="12228" spans="1:11" x14ac:dyDescent="0.3">
      <c r="A12228" s="283" t="s">
        <v>2130</v>
      </c>
      <c r="B12228" s="283">
        <v>224</v>
      </c>
      <c r="C12228" s="24" t="str">
        <f t="shared" si="190"/>
        <v>ferrel224</v>
      </c>
      <c r="D12228" s="283">
        <v>7031</v>
      </c>
      <c r="E12228" s="283">
        <v>2976</v>
      </c>
      <c r="F12228" s="283">
        <v>135547</v>
      </c>
      <c r="G12228" s="24">
        <v>100</v>
      </c>
      <c r="H12228" s="24">
        <v>0</v>
      </c>
      <c r="I12228" s="24">
        <v>0</v>
      </c>
      <c r="J12228" s="282">
        <v>15</v>
      </c>
      <c r="K12228" s="282">
        <v>0</v>
      </c>
    </row>
    <row r="12229" spans="1:11" x14ac:dyDescent="0.3">
      <c r="A12229" s="283" t="s">
        <v>2130</v>
      </c>
      <c r="B12229" s="283">
        <v>225</v>
      </c>
      <c r="C12229" s="24" t="str">
        <f t="shared" si="190"/>
        <v>ferrel225</v>
      </c>
      <c r="D12229" s="283">
        <v>7104</v>
      </c>
      <c r="E12229" s="283">
        <v>3007</v>
      </c>
      <c r="F12229" s="283">
        <v>137304</v>
      </c>
      <c r="G12229" s="24">
        <v>100</v>
      </c>
      <c r="H12229" s="24">
        <v>0</v>
      </c>
      <c r="I12229" s="24">
        <v>0</v>
      </c>
      <c r="J12229" s="282">
        <v>15</v>
      </c>
      <c r="K12229" s="282">
        <v>0</v>
      </c>
    </row>
    <row r="12230" spans="1:11" x14ac:dyDescent="0.3">
      <c r="A12230" s="283" t="s">
        <v>2130</v>
      </c>
      <c r="B12230" s="283">
        <v>226</v>
      </c>
      <c r="C12230" s="24" t="str">
        <f t="shared" ref="C12230:C12293" si="191">A12230&amp;B12230</f>
        <v>ferrel226</v>
      </c>
      <c r="D12230" s="283">
        <v>7178</v>
      </c>
      <c r="E12230" s="283">
        <v>3038</v>
      </c>
      <c r="F12230" s="283">
        <v>139007</v>
      </c>
      <c r="G12230" s="24">
        <v>100</v>
      </c>
      <c r="H12230" s="24">
        <v>0</v>
      </c>
      <c r="I12230" s="24">
        <v>0</v>
      </c>
      <c r="J12230" s="282">
        <v>15</v>
      </c>
      <c r="K12230" s="282">
        <v>0</v>
      </c>
    </row>
    <row r="12231" spans="1:11" x14ac:dyDescent="0.3">
      <c r="A12231" s="283" t="s">
        <v>2130</v>
      </c>
      <c r="B12231" s="283">
        <v>227</v>
      </c>
      <c r="C12231" s="24" t="str">
        <f t="shared" si="191"/>
        <v>ferrel227</v>
      </c>
      <c r="D12231" s="283">
        <v>7253</v>
      </c>
      <c r="E12231" s="283">
        <v>3070</v>
      </c>
      <c r="F12231" s="283">
        <v>140807</v>
      </c>
      <c r="G12231" s="24">
        <v>100</v>
      </c>
      <c r="H12231" s="24">
        <v>0</v>
      </c>
      <c r="I12231" s="24">
        <v>0</v>
      </c>
      <c r="J12231" s="282">
        <v>15</v>
      </c>
      <c r="K12231" s="282">
        <v>0</v>
      </c>
    </row>
    <row r="12232" spans="1:11" x14ac:dyDescent="0.3">
      <c r="A12232" s="283" t="s">
        <v>2130</v>
      </c>
      <c r="B12232" s="283">
        <v>228</v>
      </c>
      <c r="C12232" s="24" t="str">
        <f t="shared" si="191"/>
        <v>ferrel228</v>
      </c>
      <c r="D12232" s="283">
        <v>7328</v>
      </c>
      <c r="E12232" s="283">
        <v>3102</v>
      </c>
      <c r="F12232" s="283">
        <v>142551</v>
      </c>
      <c r="G12232" s="24">
        <v>100</v>
      </c>
      <c r="H12232" s="24">
        <v>0</v>
      </c>
      <c r="I12232" s="24">
        <v>0</v>
      </c>
      <c r="J12232" s="282">
        <v>15</v>
      </c>
      <c r="K12232" s="282">
        <v>0</v>
      </c>
    </row>
    <row r="12233" spans="1:11" x14ac:dyDescent="0.3">
      <c r="A12233" s="283" t="s">
        <v>2130</v>
      </c>
      <c r="B12233" s="283">
        <v>229</v>
      </c>
      <c r="C12233" s="24" t="str">
        <f t="shared" si="191"/>
        <v>ferrel229</v>
      </c>
      <c r="D12233" s="283">
        <v>7404</v>
      </c>
      <c r="E12233" s="283">
        <v>3134</v>
      </c>
      <c r="F12233" s="283">
        <v>144396</v>
      </c>
      <c r="G12233" s="24">
        <v>100</v>
      </c>
      <c r="H12233" s="24">
        <v>0</v>
      </c>
      <c r="I12233" s="24">
        <v>0</v>
      </c>
      <c r="J12233" s="282">
        <v>15</v>
      </c>
      <c r="K12233" s="282">
        <v>0</v>
      </c>
    </row>
    <row r="12234" spans="1:11" x14ac:dyDescent="0.3">
      <c r="A12234" s="283" t="s">
        <v>2130</v>
      </c>
      <c r="B12234" s="283">
        <v>230</v>
      </c>
      <c r="C12234" s="24" t="str">
        <f t="shared" si="191"/>
        <v>ferrel230</v>
      </c>
      <c r="D12234" s="283">
        <v>7481</v>
      </c>
      <c r="E12234" s="283">
        <v>3167</v>
      </c>
      <c r="F12234" s="283">
        <v>146183</v>
      </c>
      <c r="G12234" s="24">
        <v>100</v>
      </c>
      <c r="H12234" s="24">
        <v>0</v>
      </c>
      <c r="I12234" s="24">
        <v>0</v>
      </c>
      <c r="J12234" s="282">
        <v>15</v>
      </c>
      <c r="K12234" s="282">
        <v>0</v>
      </c>
    </row>
    <row r="12235" spans="1:11" x14ac:dyDescent="0.3">
      <c r="A12235" s="283" t="s">
        <v>2130</v>
      </c>
      <c r="B12235" s="283">
        <v>231</v>
      </c>
      <c r="C12235" s="24" t="str">
        <f t="shared" si="191"/>
        <v>ferrel231</v>
      </c>
      <c r="D12235" s="283">
        <v>7559</v>
      </c>
      <c r="E12235" s="283">
        <v>3199</v>
      </c>
      <c r="F12235" s="283">
        <v>148073</v>
      </c>
      <c r="G12235" s="24">
        <v>100</v>
      </c>
      <c r="H12235" s="24">
        <v>0</v>
      </c>
      <c r="I12235" s="24">
        <v>0</v>
      </c>
      <c r="J12235" s="282">
        <v>15</v>
      </c>
      <c r="K12235" s="282">
        <v>0</v>
      </c>
    </row>
    <row r="12236" spans="1:11" x14ac:dyDescent="0.3">
      <c r="A12236" s="283" t="s">
        <v>2130</v>
      </c>
      <c r="B12236" s="283">
        <v>232</v>
      </c>
      <c r="C12236" s="24" t="str">
        <f t="shared" si="191"/>
        <v>ferrel232</v>
      </c>
      <c r="D12236" s="283">
        <v>7637</v>
      </c>
      <c r="E12236" s="283">
        <v>3233</v>
      </c>
      <c r="F12236" s="283">
        <v>149986</v>
      </c>
      <c r="G12236" s="24">
        <v>100</v>
      </c>
      <c r="H12236" s="24">
        <v>0</v>
      </c>
      <c r="I12236" s="24">
        <v>0</v>
      </c>
      <c r="J12236" s="282">
        <v>15</v>
      </c>
      <c r="K12236" s="282">
        <v>0</v>
      </c>
    </row>
    <row r="12237" spans="1:11" x14ac:dyDescent="0.3">
      <c r="A12237" s="283" t="s">
        <v>2130</v>
      </c>
      <c r="B12237" s="283">
        <v>233</v>
      </c>
      <c r="C12237" s="24" t="str">
        <f t="shared" si="191"/>
        <v>ferrel233</v>
      </c>
      <c r="D12237" s="283">
        <v>7716</v>
      </c>
      <c r="E12237" s="283">
        <v>3266</v>
      </c>
      <c r="F12237" s="283">
        <v>151840</v>
      </c>
      <c r="G12237" s="24">
        <v>100</v>
      </c>
      <c r="H12237" s="24">
        <v>0</v>
      </c>
      <c r="I12237" s="24">
        <v>0</v>
      </c>
      <c r="J12237" s="282">
        <v>15</v>
      </c>
      <c r="K12237" s="282">
        <v>0</v>
      </c>
    </row>
    <row r="12238" spans="1:11" x14ac:dyDescent="0.3">
      <c r="A12238" s="283" t="s">
        <v>2130</v>
      </c>
      <c r="B12238" s="283">
        <v>234</v>
      </c>
      <c r="C12238" s="24" t="str">
        <f t="shared" si="191"/>
        <v>ferrel234</v>
      </c>
      <c r="D12238" s="283">
        <v>7796</v>
      </c>
      <c r="E12238" s="283">
        <v>3300</v>
      </c>
      <c r="F12238" s="283">
        <v>153800</v>
      </c>
      <c r="G12238" s="24">
        <v>100</v>
      </c>
      <c r="H12238" s="24">
        <v>0</v>
      </c>
      <c r="I12238" s="24">
        <v>0</v>
      </c>
      <c r="J12238" s="282">
        <v>15</v>
      </c>
      <c r="K12238" s="282">
        <v>0</v>
      </c>
    </row>
    <row r="12239" spans="1:11" x14ac:dyDescent="0.3">
      <c r="A12239" s="283" t="s">
        <v>2130</v>
      </c>
      <c r="B12239" s="283">
        <v>235</v>
      </c>
      <c r="C12239" s="24" t="str">
        <f t="shared" si="191"/>
        <v>ferrel235</v>
      </c>
      <c r="D12239" s="283">
        <v>7877</v>
      </c>
      <c r="E12239" s="283">
        <v>3334</v>
      </c>
      <c r="F12239" s="283">
        <v>155699</v>
      </c>
      <c r="G12239" s="24">
        <v>100</v>
      </c>
      <c r="H12239" s="24">
        <v>0</v>
      </c>
      <c r="I12239" s="24">
        <v>0</v>
      </c>
      <c r="J12239" s="282">
        <v>15</v>
      </c>
      <c r="K12239" s="282">
        <v>0</v>
      </c>
    </row>
    <row r="12240" spans="1:11" x14ac:dyDescent="0.3">
      <c r="A12240" s="283" t="s">
        <v>2130</v>
      </c>
      <c r="B12240" s="283">
        <v>236</v>
      </c>
      <c r="C12240" s="24" t="str">
        <f t="shared" si="191"/>
        <v>ferrel236</v>
      </c>
      <c r="D12240" s="283">
        <v>7959</v>
      </c>
      <c r="E12240" s="283">
        <v>3369</v>
      </c>
      <c r="F12240" s="283">
        <v>157707</v>
      </c>
      <c r="G12240" s="24">
        <v>100</v>
      </c>
      <c r="H12240" s="24">
        <v>0</v>
      </c>
      <c r="I12240" s="24">
        <v>0</v>
      </c>
      <c r="J12240" s="282">
        <v>15</v>
      </c>
      <c r="K12240" s="282">
        <v>0</v>
      </c>
    </row>
    <row r="12241" spans="1:11" x14ac:dyDescent="0.3">
      <c r="A12241" s="283" t="s">
        <v>2130</v>
      </c>
      <c r="B12241" s="283">
        <v>237</v>
      </c>
      <c r="C12241" s="24" t="str">
        <f t="shared" si="191"/>
        <v>ferrel237</v>
      </c>
      <c r="D12241" s="283">
        <v>8041</v>
      </c>
      <c r="E12241" s="283">
        <v>3404</v>
      </c>
      <c r="F12241" s="283">
        <v>159653</v>
      </c>
      <c r="G12241" s="24">
        <v>100</v>
      </c>
      <c r="H12241" s="24">
        <v>0</v>
      </c>
      <c r="I12241" s="24">
        <v>0</v>
      </c>
      <c r="J12241" s="282">
        <v>15</v>
      </c>
      <c r="K12241" s="282">
        <v>0</v>
      </c>
    </row>
    <row r="12242" spans="1:11" x14ac:dyDescent="0.3">
      <c r="A12242" s="283" t="s">
        <v>2130</v>
      </c>
      <c r="B12242" s="283">
        <v>238</v>
      </c>
      <c r="C12242" s="24" t="str">
        <f t="shared" si="191"/>
        <v>ferrel238</v>
      </c>
      <c r="D12242" s="283">
        <v>8124</v>
      </c>
      <c r="E12242" s="283">
        <v>3439</v>
      </c>
      <c r="F12242" s="283">
        <v>161709</v>
      </c>
      <c r="G12242" s="24">
        <v>100</v>
      </c>
      <c r="H12242" s="24">
        <v>0</v>
      </c>
      <c r="I12242" s="24">
        <v>0</v>
      </c>
      <c r="J12242" s="282">
        <v>15</v>
      </c>
      <c r="K12242" s="282">
        <v>0</v>
      </c>
    </row>
    <row r="12243" spans="1:11" x14ac:dyDescent="0.3">
      <c r="A12243" s="283" t="s">
        <v>2130</v>
      </c>
      <c r="B12243" s="283">
        <v>239</v>
      </c>
      <c r="C12243" s="24" t="str">
        <f t="shared" si="191"/>
        <v>ferrel239</v>
      </c>
      <c r="D12243" s="283">
        <v>8208</v>
      </c>
      <c r="E12243" s="283">
        <v>3474</v>
      </c>
      <c r="F12243" s="283">
        <v>163702</v>
      </c>
      <c r="G12243" s="24">
        <v>100</v>
      </c>
      <c r="H12243" s="24">
        <v>0</v>
      </c>
      <c r="I12243" s="24">
        <v>0</v>
      </c>
      <c r="J12243" s="282">
        <v>15</v>
      </c>
      <c r="K12243" s="282">
        <v>0</v>
      </c>
    </row>
    <row r="12244" spans="1:11" x14ac:dyDescent="0.3">
      <c r="A12244" s="283" t="s">
        <v>2130</v>
      </c>
      <c r="B12244" s="283">
        <v>240</v>
      </c>
      <c r="C12244" s="24" t="str">
        <f t="shared" si="191"/>
        <v>ferrel240</v>
      </c>
      <c r="D12244" s="283">
        <v>8293</v>
      </c>
      <c r="E12244" s="283">
        <v>3510</v>
      </c>
      <c r="F12244" s="283">
        <v>165809</v>
      </c>
      <c r="G12244" s="24">
        <v>100</v>
      </c>
      <c r="H12244" s="24">
        <v>0</v>
      </c>
      <c r="I12244" s="24">
        <v>0</v>
      </c>
      <c r="J12244" s="282">
        <v>15</v>
      </c>
      <c r="K12244" s="282">
        <v>0</v>
      </c>
    </row>
    <row r="12245" spans="1:11" x14ac:dyDescent="0.3">
      <c r="A12245" s="283" t="s">
        <v>2130</v>
      </c>
      <c r="B12245" s="283">
        <v>241</v>
      </c>
      <c r="C12245" s="24" t="str">
        <f t="shared" si="191"/>
        <v>ferrel241</v>
      </c>
      <c r="D12245" s="283">
        <v>9042</v>
      </c>
      <c r="E12245" s="283">
        <v>3827</v>
      </c>
      <c r="F12245" s="283">
        <v>183077</v>
      </c>
      <c r="G12245" s="24">
        <v>100</v>
      </c>
      <c r="H12245" s="24">
        <v>0</v>
      </c>
      <c r="I12245" s="24">
        <v>0</v>
      </c>
      <c r="J12245" s="282">
        <v>15</v>
      </c>
      <c r="K12245" s="282">
        <v>0</v>
      </c>
    </row>
    <row r="12246" spans="1:11" x14ac:dyDescent="0.3">
      <c r="A12246" s="283" t="s">
        <v>2130</v>
      </c>
      <c r="B12246" s="283">
        <v>242</v>
      </c>
      <c r="C12246" s="24" t="str">
        <f t="shared" si="191"/>
        <v>ferrel242</v>
      </c>
      <c r="D12246" s="283">
        <v>9135</v>
      </c>
      <c r="E12246" s="283">
        <v>3867</v>
      </c>
      <c r="F12246" s="283">
        <v>185428</v>
      </c>
      <c r="G12246" s="24">
        <v>100</v>
      </c>
      <c r="H12246" s="24">
        <v>0</v>
      </c>
      <c r="I12246" s="24">
        <v>0</v>
      </c>
      <c r="J12246" s="282">
        <v>15</v>
      </c>
      <c r="K12246" s="282">
        <v>0</v>
      </c>
    </row>
    <row r="12247" spans="1:11" x14ac:dyDescent="0.3">
      <c r="A12247" s="283" t="s">
        <v>2130</v>
      </c>
      <c r="B12247" s="283">
        <v>243</v>
      </c>
      <c r="C12247" s="24" t="str">
        <f t="shared" si="191"/>
        <v>ferrel243</v>
      </c>
      <c r="D12247" s="283">
        <v>9229</v>
      </c>
      <c r="E12247" s="283">
        <v>3907</v>
      </c>
      <c r="F12247" s="283">
        <v>188052</v>
      </c>
      <c r="G12247" s="24">
        <v>100</v>
      </c>
      <c r="H12247" s="24">
        <v>0</v>
      </c>
      <c r="I12247" s="24">
        <v>0</v>
      </c>
      <c r="J12247" s="282">
        <v>15</v>
      </c>
      <c r="K12247" s="282">
        <v>0</v>
      </c>
    </row>
    <row r="12248" spans="1:11" x14ac:dyDescent="0.3">
      <c r="A12248" s="283" t="s">
        <v>2130</v>
      </c>
      <c r="B12248" s="283">
        <v>244</v>
      </c>
      <c r="C12248" s="24" t="str">
        <f t="shared" si="191"/>
        <v>ferrel244</v>
      </c>
      <c r="D12248" s="283">
        <v>9325</v>
      </c>
      <c r="E12248" s="283">
        <v>3947</v>
      </c>
      <c r="F12248" s="283">
        <v>190464</v>
      </c>
      <c r="G12248" s="24">
        <v>100</v>
      </c>
      <c r="H12248" s="24">
        <v>0</v>
      </c>
      <c r="I12248" s="24">
        <v>0</v>
      </c>
      <c r="J12248" s="282">
        <v>15</v>
      </c>
      <c r="K12248" s="282">
        <v>0</v>
      </c>
    </row>
    <row r="12249" spans="1:11" x14ac:dyDescent="0.3">
      <c r="A12249" s="283" t="s">
        <v>2130</v>
      </c>
      <c r="B12249" s="283">
        <v>245</v>
      </c>
      <c r="C12249" s="24" t="str">
        <f t="shared" si="191"/>
        <v>ferrel245</v>
      </c>
      <c r="D12249" s="283">
        <v>9421</v>
      </c>
      <c r="E12249" s="283">
        <v>3988</v>
      </c>
      <c r="F12249" s="283">
        <v>193126</v>
      </c>
      <c r="G12249" s="24">
        <v>100</v>
      </c>
      <c r="H12249" s="24">
        <v>0</v>
      </c>
      <c r="I12249" s="24">
        <v>0</v>
      </c>
      <c r="J12249" s="282">
        <v>15</v>
      </c>
      <c r="K12249" s="282">
        <v>0</v>
      </c>
    </row>
    <row r="12250" spans="1:11" x14ac:dyDescent="0.3">
      <c r="A12250" s="283" t="s">
        <v>2130</v>
      </c>
      <c r="B12250" s="283">
        <v>246</v>
      </c>
      <c r="C12250" s="24" t="str">
        <f t="shared" si="191"/>
        <v>ferrel246</v>
      </c>
      <c r="D12250" s="283">
        <v>9517</v>
      </c>
      <c r="E12250" s="283">
        <v>4029</v>
      </c>
      <c r="F12250" s="283">
        <v>195287</v>
      </c>
      <c r="G12250" s="24">
        <v>100</v>
      </c>
      <c r="H12250" s="24">
        <v>0</v>
      </c>
      <c r="I12250" s="24">
        <v>0</v>
      </c>
      <c r="J12250" s="282">
        <v>15</v>
      </c>
      <c r="K12250" s="282">
        <v>0</v>
      </c>
    </row>
    <row r="12251" spans="1:11" x14ac:dyDescent="0.3">
      <c r="A12251" s="283" t="s">
        <v>2130</v>
      </c>
      <c r="B12251" s="283">
        <v>247</v>
      </c>
      <c r="C12251" s="24" t="str">
        <f t="shared" si="191"/>
        <v>ferrel247</v>
      </c>
      <c r="D12251" s="283">
        <v>9615</v>
      </c>
      <c r="E12251" s="283">
        <v>4070</v>
      </c>
      <c r="F12251" s="283">
        <v>198014</v>
      </c>
      <c r="G12251" s="24">
        <v>100</v>
      </c>
      <c r="H12251" s="24">
        <v>0</v>
      </c>
      <c r="I12251" s="24">
        <v>0</v>
      </c>
      <c r="J12251" s="282">
        <v>15</v>
      </c>
      <c r="K12251" s="282">
        <v>0</v>
      </c>
    </row>
    <row r="12252" spans="1:11" x14ac:dyDescent="0.3">
      <c r="A12252" s="283" t="s">
        <v>2130</v>
      </c>
      <c r="B12252" s="283">
        <v>248</v>
      </c>
      <c r="C12252" s="24" t="str">
        <f t="shared" si="191"/>
        <v>ferrel248</v>
      </c>
      <c r="D12252" s="283">
        <v>9714</v>
      </c>
      <c r="E12252" s="283">
        <v>4112</v>
      </c>
      <c r="F12252" s="283">
        <v>200227</v>
      </c>
      <c r="G12252" s="24">
        <v>100</v>
      </c>
      <c r="H12252" s="24">
        <v>0</v>
      </c>
      <c r="I12252" s="24">
        <v>0</v>
      </c>
      <c r="J12252" s="282">
        <v>15</v>
      </c>
      <c r="K12252" s="282">
        <v>0</v>
      </c>
    </row>
    <row r="12253" spans="1:11" x14ac:dyDescent="0.3">
      <c r="A12253" s="283" t="s">
        <v>2130</v>
      </c>
      <c r="B12253" s="283">
        <v>249</v>
      </c>
      <c r="C12253" s="24" t="str">
        <f t="shared" si="191"/>
        <v>ferrel249</v>
      </c>
      <c r="D12253" s="283">
        <v>9814</v>
      </c>
      <c r="E12253" s="283">
        <v>4154</v>
      </c>
      <c r="F12253" s="283">
        <v>203022</v>
      </c>
      <c r="G12253" s="24">
        <v>100</v>
      </c>
      <c r="H12253" s="24">
        <v>0</v>
      </c>
      <c r="I12253" s="24">
        <v>0</v>
      </c>
      <c r="J12253" s="282">
        <v>15</v>
      </c>
      <c r="K12253" s="282">
        <v>0</v>
      </c>
    </row>
    <row r="12254" spans="1:11" x14ac:dyDescent="0.3">
      <c r="A12254" s="283" t="s">
        <v>2130</v>
      </c>
      <c r="B12254" s="283">
        <v>250</v>
      </c>
      <c r="C12254" s="24" t="str">
        <f t="shared" si="191"/>
        <v>ferrel250</v>
      </c>
      <c r="D12254" s="283">
        <v>9915</v>
      </c>
      <c r="E12254" s="283">
        <v>4197</v>
      </c>
      <c r="F12254" s="283">
        <v>205289</v>
      </c>
      <c r="G12254" s="24">
        <v>100</v>
      </c>
      <c r="H12254" s="24">
        <v>0</v>
      </c>
      <c r="I12254" s="24">
        <v>0</v>
      </c>
      <c r="J12254" s="282">
        <v>15</v>
      </c>
      <c r="K12254" s="282">
        <v>0</v>
      </c>
    </row>
    <row r="12255" spans="1:11" x14ac:dyDescent="0.3">
      <c r="A12255" s="283" t="s">
        <v>2130</v>
      </c>
      <c r="B12255" s="283">
        <v>251</v>
      </c>
      <c r="C12255" s="24" t="str">
        <f t="shared" si="191"/>
        <v>ferrel251</v>
      </c>
      <c r="D12255" s="283">
        <v>10017</v>
      </c>
      <c r="E12255" s="283">
        <v>4240</v>
      </c>
      <c r="F12255" s="283">
        <v>208152</v>
      </c>
      <c r="G12255" s="24">
        <v>100</v>
      </c>
      <c r="H12255" s="24">
        <v>0</v>
      </c>
      <c r="I12255" s="24">
        <v>0</v>
      </c>
      <c r="J12255" s="282">
        <v>15</v>
      </c>
      <c r="K12255" s="282">
        <v>0</v>
      </c>
    </row>
    <row r="12256" spans="1:11" x14ac:dyDescent="0.3">
      <c r="A12256" s="283" t="s">
        <v>2130</v>
      </c>
      <c r="B12256" s="283">
        <v>252</v>
      </c>
      <c r="C12256" s="24" t="str">
        <f t="shared" si="191"/>
        <v>ferrel252</v>
      </c>
      <c r="D12256" s="283">
        <v>10119</v>
      </c>
      <c r="E12256" s="283">
        <v>4283</v>
      </c>
      <c r="F12256" s="283">
        <v>210474</v>
      </c>
      <c r="G12256" s="24">
        <v>100</v>
      </c>
      <c r="H12256" s="24">
        <v>0</v>
      </c>
      <c r="I12256" s="24">
        <v>0</v>
      </c>
      <c r="J12256" s="282">
        <v>15</v>
      </c>
      <c r="K12256" s="282">
        <v>0</v>
      </c>
    </row>
    <row r="12257" spans="1:11" x14ac:dyDescent="0.3">
      <c r="A12257" s="283" t="s">
        <v>2130</v>
      </c>
      <c r="B12257" s="283">
        <v>253</v>
      </c>
      <c r="C12257" s="24" t="str">
        <f t="shared" si="191"/>
        <v>ferrel253</v>
      </c>
      <c r="D12257" s="283">
        <v>10223</v>
      </c>
      <c r="E12257" s="283">
        <v>4327</v>
      </c>
      <c r="F12257" s="283">
        <v>213408</v>
      </c>
      <c r="G12257" s="24">
        <v>100</v>
      </c>
      <c r="H12257" s="24">
        <v>0</v>
      </c>
      <c r="I12257" s="24">
        <v>0</v>
      </c>
      <c r="J12257" s="282">
        <v>15</v>
      </c>
      <c r="K12257" s="282">
        <v>0</v>
      </c>
    </row>
    <row r="12258" spans="1:11" x14ac:dyDescent="0.3">
      <c r="A12258" s="283" t="s">
        <v>2130</v>
      </c>
      <c r="B12258" s="283">
        <v>254</v>
      </c>
      <c r="C12258" s="24" t="str">
        <f t="shared" si="191"/>
        <v>ferrel254</v>
      </c>
      <c r="D12258" s="283">
        <v>10328</v>
      </c>
      <c r="E12258" s="283">
        <v>4372</v>
      </c>
      <c r="F12258" s="283">
        <v>215785</v>
      </c>
      <c r="G12258" s="24">
        <v>100</v>
      </c>
      <c r="H12258" s="24">
        <v>0</v>
      </c>
      <c r="I12258" s="24">
        <v>0</v>
      </c>
      <c r="J12258" s="282">
        <v>15</v>
      </c>
      <c r="K12258" s="282">
        <v>0</v>
      </c>
    </row>
    <row r="12259" spans="1:11" x14ac:dyDescent="0.3">
      <c r="A12259" s="283" t="s">
        <v>2130</v>
      </c>
      <c r="B12259" s="283">
        <v>255</v>
      </c>
      <c r="C12259" s="24" t="str">
        <f t="shared" si="191"/>
        <v>ferrel255</v>
      </c>
      <c r="D12259" s="283">
        <v>10434</v>
      </c>
      <c r="E12259" s="283">
        <v>4416</v>
      </c>
      <c r="F12259" s="283">
        <v>218590</v>
      </c>
      <c r="G12259" s="24">
        <v>100</v>
      </c>
      <c r="H12259" s="24">
        <v>0</v>
      </c>
      <c r="I12259" s="24">
        <v>0</v>
      </c>
      <c r="J12259" s="282">
        <v>15</v>
      </c>
      <c r="K12259" s="282">
        <v>0</v>
      </c>
    </row>
    <row r="12260" spans="1:11" x14ac:dyDescent="0.3">
      <c r="A12260" s="283" t="s">
        <v>2130</v>
      </c>
      <c r="B12260" s="283">
        <v>256</v>
      </c>
      <c r="C12260" s="24" t="str">
        <f t="shared" si="191"/>
        <v>ferrel256</v>
      </c>
      <c r="D12260" s="283">
        <v>10540</v>
      </c>
      <c r="E12260" s="283">
        <v>4462</v>
      </c>
      <c r="F12260" s="283">
        <v>221023</v>
      </c>
      <c r="G12260" s="24">
        <v>100</v>
      </c>
      <c r="H12260" s="24">
        <v>0</v>
      </c>
      <c r="I12260" s="24">
        <v>0</v>
      </c>
      <c r="J12260" s="282">
        <v>15</v>
      </c>
      <c r="K12260" s="282">
        <v>0</v>
      </c>
    </row>
    <row r="12261" spans="1:11" x14ac:dyDescent="0.3">
      <c r="A12261" s="283" t="s">
        <v>2130</v>
      </c>
      <c r="B12261" s="283">
        <v>257</v>
      </c>
      <c r="C12261" s="24" t="str">
        <f t="shared" si="191"/>
        <v>ferrel257</v>
      </c>
      <c r="D12261" s="283">
        <v>10648</v>
      </c>
      <c r="E12261" s="283">
        <v>4507</v>
      </c>
      <c r="F12261" s="283">
        <v>224098</v>
      </c>
      <c r="G12261" s="24">
        <v>100</v>
      </c>
      <c r="H12261" s="24">
        <v>0</v>
      </c>
      <c r="I12261" s="24">
        <v>0</v>
      </c>
      <c r="J12261" s="282">
        <v>15</v>
      </c>
      <c r="K12261" s="282">
        <v>0</v>
      </c>
    </row>
    <row r="12262" spans="1:11" x14ac:dyDescent="0.3">
      <c r="A12262" s="283" t="s">
        <v>2130</v>
      </c>
      <c r="B12262" s="283">
        <v>258</v>
      </c>
      <c r="C12262" s="24" t="str">
        <f t="shared" si="191"/>
        <v>ferrel258</v>
      </c>
      <c r="D12262" s="283">
        <v>10757</v>
      </c>
      <c r="E12262" s="283">
        <v>4553</v>
      </c>
      <c r="F12262" s="283">
        <v>226590</v>
      </c>
      <c r="G12262" s="24">
        <v>100</v>
      </c>
      <c r="H12262" s="24">
        <v>0</v>
      </c>
      <c r="I12262" s="24">
        <v>0</v>
      </c>
      <c r="J12262" s="282">
        <v>15</v>
      </c>
      <c r="K12262" s="282">
        <v>0</v>
      </c>
    </row>
    <row r="12263" spans="1:11" x14ac:dyDescent="0.3">
      <c r="A12263" s="283" t="s">
        <v>2130</v>
      </c>
      <c r="B12263" s="283">
        <v>259</v>
      </c>
      <c r="C12263" s="24" t="str">
        <f t="shared" si="191"/>
        <v>ferrel259</v>
      </c>
      <c r="D12263" s="283">
        <v>10867</v>
      </c>
      <c r="E12263" s="283">
        <v>4600</v>
      </c>
      <c r="F12263" s="283">
        <v>229741</v>
      </c>
      <c r="G12263" s="24">
        <v>100</v>
      </c>
      <c r="H12263" s="24">
        <v>0</v>
      </c>
      <c r="I12263" s="24">
        <v>0</v>
      </c>
      <c r="J12263" s="282">
        <v>15</v>
      </c>
      <c r="K12263" s="282">
        <v>0</v>
      </c>
    </row>
    <row r="12264" spans="1:11" x14ac:dyDescent="0.3">
      <c r="A12264" s="283" t="s">
        <v>2130</v>
      </c>
      <c r="B12264" s="283">
        <v>260</v>
      </c>
      <c r="C12264" s="24" t="str">
        <f t="shared" si="191"/>
        <v>ferrel260</v>
      </c>
      <c r="D12264" s="283">
        <v>10978</v>
      </c>
      <c r="E12264" s="283">
        <v>4647</v>
      </c>
      <c r="F12264" s="283">
        <v>232293</v>
      </c>
      <c r="G12264" s="24">
        <v>100</v>
      </c>
      <c r="H12264" s="24">
        <v>0</v>
      </c>
      <c r="I12264" s="24">
        <v>0</v>
      </c>
      <c r="J12264" s="282">
        <v>15</v>
      </c>
      <c r="K12264" s="282">
        <v>0</v>
      </c>
    </row>
    <row r="12265" spans="1:11" x14ac:dyDescent="0.3">
      <c r="A12265" s="283" t="s">
        <v>2130</v>
      </c>
      <c r="B12265" s="283">
        <v>261</v>
      </c>
      <c r="C12265" s="24" t="str">
        <f t="shared" si="191"/>
        <v>ferrel261</v>
      </c>
      <c r="D12265" s="283">
        <v>11968</v>
      </c>
      <c r="E12265" s="283">
        <v>5066</v>
      </c>
      <c r="F12265" s="283">
        <v>256601</v>
      </c>
      <c r="G12265" s="24">
        <v>100</v>
      </c>
      <c r="H12265" s="24">
        <v>0</v>
      </c>
      <c r="I12265" s="24">
        <v>0</v>
      </c>
      <c r="J12265" s="282">
        <v>15</v>
      </c>
      <c r="K12265" s="282">
        <v>0</v>
      </c>
    </row>
    <row r="12266" spans="1:11" x14ac:dyDescent="0.3">
      <c r="A12266" s="283" t="s">
        <v>2130</v>
      </c>
      <c r="B12266" s="283">
        <v>262</v>
      </c>
      <c r="C12266" s="24" t="str">
        <f t="shared" si="191"/>
        <v>ferrel262</v>
      </c>
      <c r="D12266" s="283">
        <v>12090</v>
      </c>
      <c r="E12266" s="283">
        <v>5118</v>
      </c>
      <c r="F12266" s="283">
        <v>259448</v>
      </c>
      <c r="G12266" s="24">
        <v>100</v>
      </c>
      <c r="H12266" s="24">
        <v>0</v>
      </c>
      <c r="I12266" s="24">
        <v>0</v>
      </c>
      <c r="J12266" s="282">
        <v>15</v>
      </c>
      <c r="K12266" s="282">
        <v>0</v>
      </c>
    </row>
    <row r="12267" spans="1:11" x14ac:dyDescent="0.3">
      <c r="A12267" s="283" t="s">
        <v>2130</v>
      </c>
      <c r="B12267" s="283">
        <v>263</v>
      </c>
      <c r="C12267" s="24" t="str">
        <f t="shared" si="191"/>
        <v>ferrel263</v>
      </c>
      <c r="D12267" s="283">
        <v>12214</v>
      </c>
      <c r="E12267" s="283">
        <v>5170</v>
      </c>
      <c r="F12267" s="283">
        <v>263765</v>
      </c>
      <c r="G12267" s="24">
        <v>100</v>
      </c>
      <c r="H12267" s="24">
        <v>0</v>
      </c>
      <c r="I12267" s="24">
        <v>0</v>
      </c>
      <c r="J12267" s="282">
        <v>15</v>
      </c>
      <c r="K12267" s="282">
        <v>0</v>
      </c>
    </row>
    <row r="12268" spans="1:11" x14ac:dyDescent="0.3">
      <c r="A12268" s="283" t="s">
        <v>2130</v>
      </c>
      <c r="B12268" s="283">
        <v>264</v>
      </c>
      <c r="C12268" s="24" t="str">
        <f t="shared" si="191"/>
        <v>ferrel264</v>
      </c>
      <c r="D12268" s="283">
        <v>12338</v>
      </c>
      <c r="E12268" s="283">
        <v>5223</v>
      </c>
      <c r="F12268" s="283">
        <v>266689</v>
      </c>
      <c r="G12268" s="24">
        <v>100</v>
      </c>
      <c r="H12268" s="24">
        <v>0</v>
      </c>
      <c r="I12268" s="24">
        <v>0</v>
      </c>
      <c r="J12268" s="282">
        <v>15</v>
      </c>
      <c r="K12268" s="282">
        <v>0</v>
      </c>
    </row>
    <row r="12269" spans="1:11" x14ac:dyDescent="0.3">
      <c r="A12269" s="283" t="s">
        <v>2130</v>
      </c>
      <c r="B12269" s="283">
        <v>265</v>
      </c>
      <c r="C12269" s="24" t="str">
        <f t="shared" si="191"/>
        <v>ferrel265</v>
      </c>
      <c r="D12269" s="283">
        <v>12464</v>
      </c>
      <c r="E12269" s="283">
        <v>5276</v>
      </c>
      <c r="F12269" s="283">
        <v>270383</v>
      </c>
      <c r="G12269" s="24">
        <v>100</v>
      </c>
      <c r="H12269" s="24">
        <v>0</v>
      </c>
      <c r="I12269" s="24">
        <v>0</v>
      </c>
      <c r="J12269" s="282">
        <v>15</v>
      </c>
      <c r="K12269" s="282">
        <v>0</v>
      </c>
    </row>
    <row r="12270" spans="1:11" x14ac:dyDescent="0.3">
      <c r="A12270" s="283" t="s">
        <v>2130</v>
      </c>
      <c r="B12270" s="283">
        <v>266</v>
      </c>
      <c r="C12270" s="24" t="str">
        <f t="shared" si="191"/>
        <v>ferrel266</v>
      </c>
      <c r="D12270" s="283">
        <v>12591</v>
      </c>
      <c r="E12270" s="283">
        <v>5329</v>
      </c>
      <c r="F12270" s="283">
        <v>273377</v>
      </c>
      <c r="G12270" s="24">
        <v>100</v>
      </c>
      <c r="H12270" s="24">
        <v>0</v>
      </c>
      <c r="I12270" s="24">
        <v>0</v>
      </c>
      <c r="J12270" s="282">
        <v>15</v>
      </c>
      <c r="K12270" s="282">
        <v>0</v>
      </c>
    </row>
    <row r="12271" spans="1:11" x14ac:dyDescent="0.3">
      <c r="A12271" s="283" t="s">
        <v>2130</v>
      </c>
      <c r="B12271" s="283">
        <v>267</v>
      </c>
      <c r="C12271" s="24" t="str">
        <f t="shared" si="191"/>
        <v>ferrel267</v>
      </c>
      <c r="D12271" s="283">
        <v>12719</v>
      </c>
      <c r="E12271" s="283">
        <v>5384</v>
      </c>
      <c r="F12271" s="283">
        <v>277161</v>
      </c>
      <c r="G12271" s="24">
        <v>100</v>
      </c>
      <c r="H12271" s="24">
        <v>0</v>
      </c>
      <c r="I12271" s="24">
        <v>0</v>
      </c>
      <c r="J12271" s="282">
        <v>15</v>
      </c>
      <c r="K12271" s="282">
        <v>0</v>
      </c>
    </row>
    <row r="12272" spans="1:11" x14ac:dyDescent="0.3">
      <c r="A12272" s="283" t="s">
        <v>2130</v>
      </c>
      <c r="B12272" s="283">
        <v>268</v>
      </c>
      <c r="C12272" s="24" t="str">
        <f t="shared" si="191"/>
        <v>ferrel268</v>
      </c>
      <c r="D12272" s="283">
        <v>12848</v>
      </c>
      <c r="E12272" s="283">
        <v>5438</v>
      </c>
      <c r="F12272" s="283">
        <v>280227</v>
      </c>
      <c r="G12272" s="24">
        <v>100</v>
      </c>
      <c r="H12272" s="24">
        <v>0</v>
      </c>
      <c r="I12272" s="24">
        <v>0</v>
      </c>
      <c r="J12272" s="282">
        <v>15</v>
      </c>
      <c r="K12272" s="282">
        <v>0</v>
      </c>
    </row>
    <row r="12273" spans="1:11" x14ac:dyDescent="0.3">
      <c r="A12273" s="283" t="s">
        <v>2130</v>
      </c>
      <c r="B12273" s="283">
        <v>269</v>
      </c>
      <c r="C12273" s="24" t="str">
        <f t="shared" si="191"/>
        <v>ferrel269</v>
      </c>
      <c r="D12273" s="283">
        <v>12978</v>
      </c>
      <c r="E12273" s="283">
        <v>5494</v>
      </c>
      <c r="F12273" s="283">
        <v>284102</v>
      </c>
      <c r="G12273" s="24">
        <v>100</v>
      </c>
      <c r="H12273" s="24">
        <v>0</v>
      </c>
      <c r="I12273" s="24">
        <v>0</v>
      </c>
      <c r="J12273" s="282">
        <v>15</v>
      </c>
      <c r="K12273" s="282">
        <v>0</v>
      </c>
    </row>
    <row r="12274" spans="1:11" x14ac:dyDescent="0.3">
      <c r="A12274" s="283" t="s">
        <v>2130</v>
      </c>
      <c r="B12274" s="283">
        <v>270</v>
      </c>
      <c r="C12274" s="24" t="str">
        <f t="shared" si="191"/>
        <v>ferrel270</v>
      </c>
      <c r="D12274" s="283">
        <v>13110</v>
      </c>
      <c r="E12274" s="283">
        <v>5549</v>
      </c>
      <c r="F12274" s="283">
        <v>287242</v>
      </c>
      <c r="G12274" s="24">
        <v>100</v>
      </c>
      <c r="H12274" s="24">
        <v>0</v>
      </c>
      <c r="I12274" s="24">
        <v>0</v>
      </c>
      <c r="J12274" s="282">
        <v>15</v>
      </c>
      <c r="K12274" s="282">
        <v>0</v>
      </c>
    </row>
    <row r="12275" spans="1:11" x14ac:dyDescent="0.3">
      <c r="A12275" s="283" t="s">
        <v>2130</v>
      </c>
      <c r="B12275" s="283">
        <v>271</v>
      </c>
      <c r="C12275" s="24" t="str">
        <f t="shared" si="191"/>
        <v>ferrel271</v>
      </c>
      <c r="D12275" s="283">
        <v>13243</v>
      </c>
      <c r="E12275" s="283">
        <v>5606</v>
      </c>
      <c r="F12275" s="283">
        <v>290945</v>
      </c>
      <c r="G12275" s="24">
        <v>100</v>
      </c>
      <c r="H12275" s="24">
        <v>0</v>
      </c>
      <c r="I12275" s="24">
        <v>0</v>
      </c>
      <c r="J12275" s="282">
        <v>15</v>
      </c>
      <c r="K12275" s="282">
        <v>0</v>
      </c>
    </row>
    <row r="12276" spans="1:11" x14ac:dyDescent="0.3">
      <c r="A12276" s="283" t="s">
        <v>2130</v>
      </c>
      <c r="B12276" s="283">
        <v>272</v>
      </c>
      <c r="C12276" s="24" t="str">
        <f t="shared" si="191"/>
        <v>ferrel272</v>
      </c>
      <c r="D12276" s="283">
        <v>13378</v>
      </c>
      <c r="E12276" s="283">
        <v>5663</v>
      </c>
      <c r="F12276" s="283">
        <v>294156</v>
      </c>
      <c r="G12276" s="24">
        <v>100</v>
      </c>
      <c r="H12276" s="24">
        <v>0</v>
      </c>
      <c r="I12276" s="24">
        <v>0</v>
      </c>
      <c r="J12276" s="282">
        <v>15</v>
      </c>
      <c r="K12276" s="282">
        <v>0</v>
      </c>
    </row>
    <row r="12277" spans="1:11" x14ac:dyDescent="0.3">
      <c r="A12277" s="283" t="s">
        <v>2130</v>
      </c>
      <c r="B12277" s="283">
        <v>273</v>
      </c>
      <c r="C12277" s="24" t="str">
        <f t="shared" si="191"/>
        <v>ferrel273</v>
      </c>
      <c r="D12277" s="283">
        <v>13513</v>
      </c>
      <c r="E12277" s="283">
        <v>5720</v>
      </c>
      <c r="F12277" s="283">
        <v>298217</v>
      </c>
      <c r="G12277" s="24">
        <v>100</v>
      </c>
      <c r="H12277" s="24">
        <v>0</v>
      </c>
      <c r="I12277" s="24">
        <v>0</v>
      </c>
      <c r="J12277" s="282">
        <v>15</v>
      </c>
      <c r="K12277" s="282">
        <v>0</v>
      </c>
    </row>
    <row r="12278" spans="1:11" x14ac:dyDescent="0.3">
      <c r="A12278" s="283" t="s">
        <v>2130</v>
      </c>
      <c r="B12278" s="283">
        <v>274</v>
      </c>
      <c r="C12278" s="24" t="str">
        <f t="shared" si="191"/>
        <v>ferrel274</v>
      </c>
      <c r="D12278" s="283">
        <v>13650</v>
      </c>
      <c r="E12278" s="283">
        <v>5778</v>
      </c>
      <c r="F12278" s="283">
        <v>301506</v>
      </c>
      <c r="G12278" s="24">
        <v>100</v>
      </c>
      <c r="H12278" s="24">
        <v>0</v>
      </c>
      <c r="I12278" s="24">
        <v>0</v>
      </c>
      <c r="J12278" s="282">
        <v>15</v>
      </c>
      <c r="K12278" s="282">
        <v>0</v>
      </c>
    </row>
    <row r="12279" spans="1:11" x14ac:dyDescent="0.3">
      <c r="A12279" s="283" t="s">
        <v>2130</v>
      </c>
      <c r="B12279" s="283">
        <v>275</v>
      </c>
      <c r="C12279" s="24" t="str">
        <f t="shared" si="191"/>
        <v>ferrel275</v>
      </c>
      <c r="D12279" s="283">
        <v>13789</v>
      </c>
      <c r="E12279" s="283">
        <v>5837</v>
      </c>
      <c r="F12279" s="283">
        <v>305664</v>
      </c>
      <c r="G12279" s="24">
        <v>100</v>
      </c>
      <c r="H12279" s="24">
        <v>0</v>
      </c>
      <c r="I12279" s="24">
        <v>0</v>
      </c>
      <c r="J12279" s="282">
        <v>15</v>
      </c>
      <c r="K12279" s="282">
        <v>0</v>
      </c>
    </row>
    <row r="12280" spans="1:11" x14ac:dyDescent="0.3">
      <c r="A12280" s="283" t="s">
        <v>2130</v>
      </c>
      <c r="B12280" s="283">
        <v>276</v>
      </c>
      <c r="C12280" s="24" t="str">
        <f t="shared" si="191"/>
        <v>ferrel276</v>
      </c>
      <c r="D12280" s="283">
        <v>13928</v>
      </c>
      <c r="E12280" s="283">
        <v>5896</v>
      </c>
      <c r="F12280" s="283">
        <v>309031</v>
      </c>
      <c r="G12280" s="24">
        <v>100</v>
      </c>
      <c r="H12280" s="24">
        <v>0</v>
      </c>
      <c r="I12280" s="24">
        <v>0</v>
      </c>
      <c r="J12280" s="282">
        <v>15</v>
      </c>
      <c r="K12280" s="282">
        <v>0</v>
      </c>
    </row>
    <row r="12281" spans="1:11" x14ac:dyDescent="0.3">
      <c r="A12281" s="283" t="s">
        <v>2130</v>
      </c>
      <c r="B12281" s="283">
        <v>277</v>
      </c>
      <c r="C12281" s="24" t="str">
        <f t="shared" si="191"/>
        <v>ferrel277</v>
      </c>
      <c r="D12281" s="283">
        <v>14069</v>
      </c>
      <c r="E12281" s="283">
        <v>5955</v>
      </c>
      <c r="F12281" s="283">
        <v>313289</v>
      </c>
      <c r="G12281" s="24">
        <v>100</v>
      </c>
      <c r="H12281" s="24">
        <v>0</v>
      </c>
      <c r="I12281" s="24">
        <v>0</v>
      </c>
      <c r="J12281" s="282">
        <v>15</v>
      </c>
      <c r="K12281" s="282">
        <v>0</v>
      </c>
    </row>
    <row r="12282" spans="1:11" x14ac:dyDescent="0.3">
      <c r="A12282" s="283" t="s">
        <v>2130</v>
      </c>
      <c r="B12282" s="283">
        <v>278</v>
      </c>
      <c r="C12282" s="24" t="str">
        <f t="shared" si="191"/>
        <v>ferrel278</v>
      </c>
      <c r="D12282" s="283">
        <v>14212</v>
      </c>
      <c r="E12282" s="283">
        <v>6016</v>
      </c>
      <c r="F12282" s="283">
        <v>316737</v>
      </c>
      <c r="G12282" s="24">
        <v>100</v>
      </c>
      <c r="H12282" s="24">
        <v>0</v>
      </c>
      <c r="I12282" s="24">
        <v>0</v>
      </c>
      <c r="J12282" s="282">
        <v>15</v>
      </c>
      <c r="K12282" s="282">
        <v>0</v>
      </c>
    </row>
    <row r="12283" spans="1:11" x14ac:dyDescent="0.3">
      <c r="A12283" s="283" t="s">
        <v>2130</v>
      </c>
      <c r="B12283" s="283">
        <v>279</v>
      </c>
      <c r="C12283" s="24" t="str">
        <f t="shared" si="191"/>
        <v>ferrel279</v>
      </c>
      <c r="D12283" s="283">
        <v>14355</v>
      </c>
      <c r="E12283" s="283">
        <v>6076</v>
      </c>
      <c r="F12283" s="283">
        <v>320805</v>
      </c>
      <c r="G12283" s="24">
        <v>100</v>
      </c>
      <c r="H12283" s="24">
        <v>0</v>
      </c>
      <c r="I12283" s="24">
        <v>0</v>
      </c>
      <c r="J12283" s="282">
        <v>15</v>
      </c>
      <c r="K12283" s="282">
        <v>0</v>
      </c>
    </row>
    <row r="12284" spans="1:11" x14ac:dyDescent="0.3">
      <c r="A12284" s="283" t="s">
        <v>2130</v>
      </c>
      <c r="B12284" s="283">
        <v>280</v>
      </c>
      <c r="C12284" s="24" t="str">
        <f t="shared" si="191"/>
        <v>ferrel280</v>
      </c>
      <c r="D12284" s="283">
        <v>14500</v>
      </c>
      <c r="E12284" s="283">
        <v>6138</v>
      </c>
      <c r="F12284" s="283">
        <v>324331</v>
      </c>
      <c r="G12284" s="24">
        <v>100</v>
      </c>
      <c r="H12284" s="24">
        <v>0</v>
      </c>
      <c r="I12284" s="24">
        <v>0</v>
      </c>
      <c r="J12284" s="282">
        <v>15</v>
      </c>
      <c r="K12284" s="282">
        <v>0</v>
      </c>
    </row>
    <row r="12285" spans="1:11" x14ac:dyDescent="0.3">
      <c r="A12285" s="283" t="s">
        <v>2130</v>
      </c>
      <c r="B12285" s="283">
        <v>281</v>
      </c>
      <c r="C12285" s="24" t="str">
        <f t="shared" si="191"/>
        <v>ferrel281</v>
      </c>
      <c r="D12285" s="283">
        <v>15807</v>
      </c>
      <c r="E12285" s="283">
        <v>6691</v>
      </c>
      <c r="F12285" s="283">
        <v>358738</v>
      </c>
      <c r="G12285" s="24">
        <v>100</v>
      </c>
      <c r="H12285" s="24">
        <v>0</v>
      </c>
      <c r="I12285" s="24">
        <v>0</v>
      </c>
      <c r="J12285" s="282">
        <v>15</v>
      </c>
      <c r="K12285" s="282">
        <v>0</v>
      </c>
    </row>
    <row r="12286" spans="1:11" x14ac:dyDescent="0.3">
      <c r="A12286" s="283" t="s">
        <v>2130</v>
      </c>
      <c r="B12286" s="283">
        <v>282</v>
      </c>
      <c r="C12286" s="24" t="str">
        <f t="shared" si="191"/>
        <v>ferrel282</v>
      </c>
      <c r="D12286" s="283">
        <v>15966</v>
      </c>
      <c r="E12286" s="283">
        <v>6758</v>
      </c>
      <c r="F12286" s="283">
        <v>362897</v>
      </c>
      <c r="G12286" s="24">
        <v>100</v>
      </c>
      <c r="H12286" s="24">
        <v>0</v>
      </c>
      <c r="I12286" s="24">
        <v>0</v>
      </c>
      <c r="J12286" s="282">
        <v>15</v>
      </c>
      <c r="K12286" s="282">
        <v>0</v>
      </c>
    </row>
    <row r="12287" spans="1:11" x14ac:dyDescent="0.3">
      <c r="A12287" s="283" t="s">
        <v>2130</v>
      </c>
      <c r="B12287" s="283">
        <v>283</v>
      </c>
      <c r="C12287" s="24" t="str">
        <f t="shared" si="191"/>
        <v>ferrel283</v>
      </c>
      <c r="D12287" s="283">
        <v>16127</v>
      </c>
      <c r="E12287" s="283">
        <v>6827</v>
      </c>
      <c r="F12287" s="283">
        <v>368095</v>
      </c>
      <c r="G12287" s="24">
        <v>100</v>
      </c>
      <c r="H12287" s="24">
        <v>0</v>
      </c>
      <c r="I12287" s="24">
        <v>0</v>
      </c>
      <c r="J12287" s="282">
        <v>15</v>
      </c>
      <c r="K12287" s="282">
        <v>0</v>
      </c>
    </row>
    <row r="12288" spans="1:11" x14ac:dyDescent="0.3">
      <c r="A12288" s="283" t="s">
        <v>2130</v>
      </c>
      <c r="B12288" s="283">
        <v>284</v>
      </c>
      <c r="C12288" s="24" t="str">
        <f t="shared" si="191"/>
        <v>ferrel284</v>
      </c>
      <c r="D12288" s="283">
        <v>16290</v>
      </c>
      <c r="E12288" s="283">
        <v>6895</v>
      </c>
      <c r="F12288" s="283">
        <v>372471</v>
      </c>
      <c r="G12288" s="24">
        <v>100</v>
      </c>
      <c r="H12288" s="24">
        <v>0</v>
      </c>
      <c r="I12288" s="24">
        <v>0</v>
      </c>
      <c r="J12288" s="282">
        <v>15</v>
      </c>
      <c r="K12288" s="282">
        <v>0</v>
      </c>
    </row>
    <row r="12289" spans="1:11" x14ac:dyDescent="0.3">
      <c r="A12289" s="283" t="s">
        <v>2130</v>
      </c>
      <c r="B12289" s="283">
        <v>285</v>
      </c>
      <c r="C12289" s="24" t="str">
        <f t="shared" si="191"/>
        <v>ferrel285</v>
      </c>
      <c r="D12289" s="283">
        <v>16454</v>
      </c>
      <c r="E12289" s="283">
        <v>6965</v>
      </c>
      <c r="F12289" s="283">
        <v>377801</v>
      </c>
      <c r="G12289" s="24">
        <v>100</v>
      </c>
      <c r="H12289" s="24">
        <v>0</v>
      </c>
      <c r="I12289" s="24">
        <v>0</v>
      </c>
      <c r="J12289" s="282">
        <v>15</v>
      </c>
      <c r="K12289" s="282">
        <v>0</v>
      </c>
    </row>
    <row r="12290" spans="1:11" x14ac:dyDescent="0.3">
      <c r="A12290" s="283" t="s">
        <v>2130</v>
      </c>
      <c r="B12290" s="283">
        <v>286</v>
      </c>
      <c r="C12290" s="24" t="str">
        <f t="shared" si="191"/>
        <v>ferrel286</v>
      </c>
      <c r="D12290" s="283">
        <v>16620</v>
      </c>
      <c r="E12290" s="283">
        <v>7035</v>
      </c>
      <c r="F12290" s="283">
        <v>382287</v>
      </c>
      <c r="G12290" s="24">
        <v>100</v>
      </c>
      <c r="H12290" s="24">
        <v>0</v>
      </c>
      <c r="I12290" s="24">
        <v>0</v>
      </c>
      <c r="J12290" s="282">
        <v>15</v>
      </c>
      <c r="K12290" s="282">
        <v>0</v>
      </c>
    </row>
    <row r="12291" spans="1:11" x14ac:dyDescent="0.3">
      <c r="A12291" s="283" t="s">
        <v>2130</v>
      </c>
      <c r="B12291" s="283">
        <v>287</v>
      </c>
      <c r="C12291" s="24" t="str">
        <f t="shared" si="191"/>
        <v>ferrel287</v>
      </c>
      <c r="D12291" s="283">
        <v>16787</v>
      </c>
      <c r="E12291" s="283">
        <v>7106</v>
      </c>
      <c r="F12291" s="283">
        <v>387403</v>
      </c>
      <c r="G12291" s="24">
        <v>100</v>
      </c>
      <c r="H12291" s="24">
        <v>0</v>
      </c>
      <c r="I12291" s="24">
        <v>0</v>
      </c>
      <c r="J12291" s="282">
        <v>15</v>
      </c>
      <c r="K12291" s="282">
        <v>0</v>
      </c>
    </row>
    <row r="12292" spans="1:11" x14ac:dyDescent="0.3">
      <c r="A12292" s="283" t="s">
        <v>2130</v>
      </c>
      <c r="B12292" s="283">
        <v>288</v>
      </c>
      <c r="C12292" s="24" t="str">
        <f t="shared" si="191"/>
        <v>ferrel288</v>
      </c>
      <c r="D12292" s="283">
        <v>16956</v>
      </c>
      <c r="E12292" s="283">
        <v>7177</v>
      </c>
      <c r="F12292" s="283">
        <v>391880</v>
      </c>
      <c r="G12292" s="24">
        <v>100</v>
      </c>
      <c r="H12292" s="24">
        <v>0</v>
      </c>
      <c r="I12292" s="24">
        <v>0</v>
      </c>
      <c r="J12292" s="282">
        <v>15</v>
      </c>
      <c r="K12292" s="282">
        <v>0</v>
      </c>
    </row>
    <row r="12293" spans="1:11" x14ac:dyDescent="0.3">
      <c r="A12293" s="283" t="s">
        <v>2130</v>
      </c>
      <c r="B12293" s="283">
        <v>289</v>
      </c>
      <c r="C12293" s="24" t="str">
        <f t="shared" si="191"/>
        <v>ferrel289</v>
      </c>
      <c r="D12293" s="283">
        <v>17127</v>
      </c>
      <c r="E12293" s="283">
        <v>7250</v>
      </c>
      <c r="F12293" s="283">
        <v>396527</v>
      </c>
      <c r="G12293" s="24">
        <v>100</v>
      </c>
      <c r="H12293" s="24">
        <v>0</v>
      </c>
      <c r="I12293" s="24">
        <v>0</v>
      </c>
      <c r="J12293" s="282">
        <v>15</v>
      </c>
      <c r="K12293" s="282">
        <v>0</v>
      </c>
    </row>
    <row r="12294" spans="1:11" x14ac:dyDescent="0.3">
      <c r="A12294" s="283" t="s">
        <v>2130</v>
      </c>
      <c r="B12294" s="283">
        <v>290</v>
      </c>
      <c r="C12294" s="24" t="str">
        <f t="shared" ref="C12294:C12357" si="192">A12294&amp;B12294</f>
        <v>ferrel290</v>
      </c>
      <c r="D12294" s="283">
        <v>17299</v>
      </c>
      <c r="E12294" s="283">
        <v>7322</v>
      </c>
      <c r="F12294" s="283">
        <v>401106</v>
      </c>
      <c r="G12294" s="24">
        <v>100</v>
      </c>
      <c r="H12294" s="24">
        <v>0</v>
      </c>
      <c r="I12294" s="24">
        <v>0</v>
      </c>
      <c r="J12294" s="282">
        <v>15</v>
      </c>
      <c r="K12294" s="282">
        <v>0</v>
      </c>
    </row>
    <row r="12295" spans="1:11" x14ac:dyDescent="0.3">
      <c r="A12295" s="283" t="s">
        <v>2130</v>
      </c>
      <c r="B12295" s="283">
        <v>291</v>
      </c>
      <c r="C12295" s="24" t="str">
        <f t="shared" si="192"/>
        <v>ferrel291</v>
      </c>
      <c r="D12295" s="283">
        <v>17472</v>
      </c>
      <c r="E12295" s="283">
        <v>7396</v>
      </c>
      <c r="F12295" s="283">
        <v>405735</v>
      </c>
      <c r="G12295" s="24">
        <v>100</v>
      </c>
      <c r="H12295" s="24">
        <v>0</v>
      </c>
      <c r="I12295" s="24">
        <v>0</v>
      </c>
      <c r="J12295" s="282">
        <v>15</v>
      </c>
      <c r="K12295" s="282">
        <v>0</v>
      </c>
    </row>
    <row r="12296" spans="1:11" x14ac:dyDescent="0.3">
      <c r="A12296" s="283" t="s">
        <v>2130</v>
      </c>
      <c r="B12296" s="283">
        <v>292</v>
      </c>
      <c r="C12296" s="24" t="str">
        <f t="shared" si="192"/>
        <v>ferrel292</v>
      </c>
      <c r="D12296" s="283">
        <v>17648</v>
      </c>
      <c r="E12296" s="283">
        <v>7470</v>
      </c>
      <c r="F12296" s="283">
        <v>410540</v>
      </c>
      <c r="G12296" s="24">
        <v>100</v>
      </c>
      <c r="H12296" s="24">
        <v>0</v>
      </c>
      <c r="I12296" s="24">
        <v>0</v>
      </c>
      <c r="J12296" s="282">
        <v>15</v>
      </c>
      <c r="K12296" s="282">
        <v>0</v>
      </c>
    </row>
    <row r="12297" spans="1:11" x14ac:dyDescent="0.3">
      <c r="A12297" s="283" t="s">
        <v>2130</v>
      </c>
      <c r="B12297" s="283">
        <v>293</v>
      </c>
      <c r="C12297" s="24" t="str">
        <f t="shared" si="192"/>
        <v>ferrel293</v>
      </c>
      <c r="D12297" s="283">
        <v>17825</v>
      </c>
      <c r="E12297" s="283">
        <v>7545</v>
      </c>
      <c r="F12297" s="283">
        <v>415274</v>
      </c>
      <c r="G12297" s="24">
        <v>100</v>
      </c>
      <c r="H12297" s="24">
        <v>0</v>
      </c>
      <c r="I12297" s="24">
        <v>0</v>
      </c>
      <c r="J12297" s="282">
        <v>15</v>
      </c>
      <c r="K12297" s="282">
        <v>0</v>
      </c>
    </row>
    <row r="12298" spans="1:11" x14ac:dyDescent="0.3">
      <c r="A12298" s="283" t="s">
        <v>2130</v>
      </c>
      <c r="B12298" s="283">
        <v>294</v>
      </c>
      <c r="C12298" s="24" t="str">
        <f t="shared" si="192"/>
        <v>ferrel294</v>
      </c>
      <c r="D12298" s="283">
        <v>18004</v>
      </c>
      <c r="E12298" s="283">
        <v>7621</v>
      </c>
      <c r="F12298" s="283">
        <v>420060</v>
      </c>
      <c r="G12298" s="24">
        <v>100</v>
      </c>
      <c r="H12298" s="24">
        <v>0</v>
      </c>
      <c r="I12298" s="24">
        <v>0</v>
      </c>
      <c r="J12298" s="282">
        <v>15</v>
      </c>
      <c r="K12298" s="282">
        <v>0</v>
      </c>
    </row>
    <row r="12299" spans="1:11" x14ac:dyDescent="0.3">
      <c r="A12299" s="283" t="s">
        <v>2130</v>
      </c>
      <c r="B12299" s="283">
        <v>295</v>
      </c>
      <c r="C12299" s="24" t="str">
        <f t="shared" si="192"/>
        <v>ferrel295</v>
      </c>
      <c r="D12299" s="283">
        <v>18184</v>
      </c>
      <c r="E12299" s="283">
        <v>7697</v>
      </c>
      <c r="F12299" s="283">
        <v>425028</v>
      </c>
      <c r="G12299" s="24">
        <v>100</v>
      </c>
      <c r="H12299" s="24">
        <v>0</v>
      </c>
      <c r="I12299" s="24">
        <v>0</v>
      </c>
      <c r="J12299" s="282">
        <v>15</v>
      </c>
      <c r="K12299" s="282">
        <v>0</v>
      </c>
    </row>
    <row r="12300" spans="1:11" x14ac:dyDescent="0.3">
      <c r="A12300" s="283" t="s">
        <v>2130</v>
      </c>
      <c r="B12300" s="283">
        <v>296</v>
      </c>
      <c r="C12300" s="24" t="str">
        <f t="shared" si="192"/>
        <v>ferrel296</v>
      </c>
      <c r="D12300" s="283">
        <v>18367</v>
      </c>
      <c r="E12300" s="283">
        <v>7774</v>
      </c>
      <c r="F12300" s="283">
        <v>429921</v>
      </c>
      <c r="G12300" s="24">
        <v>100</v>
      </c>
      <c r="H12300" s="24">
        <v>0</v>
      </c>
      <c r="I12300" s="24">
        <v>0</v>
      </c>
      <c r="J12300" s="282">
        <v>15</v>
      </c>
      <c r="K12300" s="282">
        <v>0</v>
      </c>
    </row>
    <row r="12301" spans="1:11" x14ac:dyDescent="0.3">
      <c r="A12301" s="283" t="s">
        <v>2130</v>
      </c>
      <c r="B12301" s="283">
        <v>297</v>
      </c>
      <c r="C12301" s="24" t="str">
        <f t="shared" si="192"/>
        <v>ferrel297</v>
      </c>
      <c r="D12301" s="283">
        <v>18550</v>
      </c>
      <c r="E12301" s="283">
        <v>7852</v>
      </c>
      <c r="F12301" s="283">
        <v>434604</v>
      </c>
      <c r="G12301" s="24">
        <v>100</v>
      </c>
      <c r="H12301" s="24">
        <v>0</v>
      </c>
      <c r="I12301" s="24">
        <v>0</v>
      </c>
      <c r="J12301" s="282">
        <v>15</v>
      </c>
      <c r="K12301" s="282">
        <v>0</v>
      </c>
    </row>
    <row r="12302" spans="1:11" x14ac:dyDescent="0.3">
      <c r="A12302" s="283" t="s">
        <v>2130</v>
      </c>
      <c r="B12302" s="283">
        <v>298</v>
      </c>
      <c r="C12302" s="24" t="str">
        <f t="shared" si="192"/>
        <v>ferrel298</v>
      </c>
      <c r="D12302" s="283">
        <v>18736</v>
      </c>
      <c r="E12302" s="283">
        <v>7931</v>
      </c>
      <c r="F12302" s="283">
        <v>439334</v>
      </c>
      <c r="G12302" s="24">
        <v>100</v>
      </c>
      <c r="H12302" s="24">
        <v>0</v>
      </c>
      <c r="I12302" s="24">
        <v>0</v>
      </c>
      <c r="J12302" s="282">
        <v>15</v>
      </c>
      <c r="K12302" s="282">
        <v>0</v>
      </c>
    </row>
    <row r="12303" spans="1:11" x14ac:dyDescent="0.3">
      <c r="A12303" s="283" t="s">
        <v>2130</v>
      </c>
      <c r="B12303" s="283">
        <v>299</v>
      </c>
      <c r="C12303" s="24" t="str">
        <f t="shared" si="192"/>
        <v>ferrel299</v>
      </c>
      <c r="D12303" s="283">
        <v>18924</v>
      </c>
      <c r="E12303" s="283">
        <v>8010</v>
      </c>
      <c r="F12303" s="283">
        <v>444113</v>
      </c>
      <c r="G12303" s="24">
        <v>100</v>
      </c>
      <c r="H12303" s="24">
        <v>0</v>
      </c>
      <c r="I12303" s="24">
        <v>0</v>
      </c>
      <c r="J12303" s="282">
        <v>15</v>
      </c>
      <c r="K12303" s="282">
        <v>0</v>
      </c>
    </row>
    <row r="12304" spans="1:11" x14ac:dyDescent="0.3">
      <c r="A12304" s="283" t="s">
        <v>2130</v>
      </c>
      <c r="B12304" s="283">
        <v>300</v>
      </c>
      <c r="C12304" s="24" t="str">
        <f t="shared" si="192"/>
        <v>ferrel300</v>
      </c>
      <c r="D12304" s="283">
        <v>19113</v>
      </c>
      <c r="E12304" s="283">
        <v>8090</v>
      </c>
      <c r="F12304" s="283">
        <v>448942</v>
      </c>
      <c r="G12304" s="24">
        <v>100</v>
      </c>
      <c r="H12304" s="24">
        <v>0</v>
      </c>
      <c r="I12304" s="24">
        <v>0</v>
      </c>
      <c r="J12304" s="282">
        <v>15</v>
      </c>
      <c r="K12304" s="282">
        <v>0</v>
      </c>
    </row>
    <row r="12305" spans="1:11" x14ac:dyDescent="0.3">
      <c r="A12305" s="281" t="s">
        <v>2139</v>
      </c>
      <c r="B12305" s="281">
        <v>1</v>
      </c>
      <c r="C12305" s="24" t="str">
        <f t="shared" si="192"/>
        <v>ino1</v>
      </c>
      <c r="D12305" s="281">
        <v>169</v>
      </c>
      <c r="E12305" s="281">
        <v>68</v>
      </c>
      <c r="F12305" s="281">
        <v>1392</v>
      </c>
      <c r="G12305" s="24">
        <v>100</v>
      </c>
      <c r="H12305" s="24">
        <v>0</v>
      </c>
      <c r="I12305" s="24">
        <v>0</v>
      </c>
      <c r="J12305" s="282">
        <v>15</v>
      </c>
      <c r="K12305" s="282">
        <v>0</v>
      </c>
    </row>
    <row r="12306" spans="1:11" x14ac:dyDescent="0.3">
      <c r="A12306" s="281" t="s">
        <v>2139</v>
      </c>
      <c r="B12306" s="281">
        <v>2</v>
      </c>
      <c r="C12306" s="24" t="str">
        <f t="shared" si="192"/>
        <v>ino2</v>
      </c>
      <c r="D12306" s="281">
        <v>171</v>
      </c>
      <c r="E12306" s="281">
        <v>69</v>
      </c>
      <c r="F12306" s="281">
        <v>1409</v>
      </c>
      <c r="G12306" s="24">
        <v>100</v>
      </c>
      <c r="H12306" s="24">
        <v>0</v>
      </c>
      <c r="I12306" s="24">
        <v>0</v>
      </c>
      <c r="J12306" s="282">
        <v>15</v>
      </c>
      <c r="K12306" s="282">
        <v>0</v>
      </c>
    </row>
    <row r="12307" spans="1:11" x14ac:dyDescent="0.3">
      <c r="A12307" s="281" t="s">
        <v>2139</v>
      </c>
      <c r="B12307" s="281">
        <v>3</v>
      </c>
      <c r="C12307" s="24" t="str">
        <f t="shared" si="192"/>
        <v>ino3</v>
      </c>
      <c r="D12307" s="281">
        <v>173</v>
      </c>
      <c r="E12307" s="281">
        <v>69</v>
      </c>
      <c r="F12307" s="281">
        <v>1430</v>
      </c>
      <c r="G12307" s="24">
        <v>100</v>
      </c>
      <c r="H12307" s="24">
        <v>0</v>
      </c>
      <c r="I12307" s="24">
        <v>0</v>
      </c>
      <c r="J12307" s="282">
        <v>15</v>
      </c>
      <c r="K12307" s="282">
        <v>0</v>
      </c>
    </row>
    <row r="12308" spans="1:11" x14ac:dyDescent="0.3">
      <c r="A12308" s="281" t="s">
        <v>2139</v>
      </c>
      <c r="B12308" s="281">
        <v>4</v>
      </c>
      <c r="C12308" s="24" t="str">
        <f t="shared" si="192"/>
        <v>ino4</v>
      </c>
      <c r="D12308" s="281">
        <v>176</v>
      </c>
      <c r="E12308" s="281">
        <v>70</v>
      </c>
      <c r="F12308" s="281">
        <v>1455</v>
      </c>
      <c r="G12308" s="24">
        <v>100</v>
      </c>
      <c r="H12308" s="24">
        <v>0</v>
      </c>
      <c r="I12308" s="24">
        <v>0</v>
      </c>
      <c r="J12308" s="282">
        <v>15</v>
      </c>
      <c r="K12308" s="282">
        <v>0</v>
      </c>
    </row>
    <row r="12309" spans="1:11" x14ac:dyDescent="0.3">
      <c r="A12309" s="281" t="s">
        <v>2139</v>
      </c>
      <c r="B12309" s="281">
        <v>5</v>
      </c>
      <c r="C12309" s="24" t="str">
        <f t="shared" si="192"/>
        <v>ino5</v>
      </c>
      <c r="D12309" s="281">
        <v>178</v>
      </c>
      <c r="E12309" s="281">
        <v>71</v>
      </c>
      <c r="F12309" s="281">
        <v>1484</v>
      </c>
      <c r="G12309" s="24">
        <v>100</v>
      </c>
      <c r="H12309" s="24">
        <v>0</v>
      </c>
      <c r="I12309" s="24">
        <v>0</v>
      </c>
      <c r="J12309" s="282">
        <v>15</v>
      </c>
      <c r="K12309" s="282">
        <v>0</v>
      </c>
    </row>
    <row r="12310" spans="1:11" x14ac:dyDescent="0.3">
      <c r="A12310" s="281" t="s">
        <v>2139</v>
      </c>
      <c r="B12310" s="281">
        <v>6</v>
      </c>
      <c r="C12310" s="24" t="str">
        <f t="shared" si="192"/>
        <v>ino6</v>
      </c>
      <c r="D12310" s="281">
        <v>181</v>
      </c>
      <c r="E12310" s="281">
        <v>72</v>
      </c>
      <c r="F12310" s="281">
        <v>1517</v>
      </c>
      <c r="G12310" s="24">
        <v>100</v>
      </c>
      <c r="H12310" s="24">
        <v>0</v>
      </c>
      <c r="I12310" s="24">
        <v>0</v>
      </c>
      <c r="J12310" s="282">
        <v>15</v>
      </c>
      <c r="K12310" s="282">
        <v>0</v>
      </c>
    </row>
    <row r="12311" spans="1:11" x14ac:dyDescent="0.3">
      <c r="A12311" s="281" t="s">
        <v>2139</v>
      </c>
      <c r="B12311" s="281">
        <v>7</v>
      </c>
      <c r="C12311" s="24" t="str">
        <f t="shared" si="192"/>
        <v>ino7</v>
      </c>
      <c r="D12311" s="281">
        <v>183</v>
      </c>
      <c r="E12311" s="281">
        <v>73</v>
      </c>
      <c r="F12311" s="281">
        <v>1555</v>
      </c>
      <c r="G12311" s="24">
        <v>100</v>
      </c>
      <c r="H12311" s="24">
        <v>0</v>
      </c>
      <c r="I12311" s="24">
        <v>0</v>
      </c>
      <c r="J12311" s="282">
        <v>15</v>
      </c>
      <c r="K12311" s="282">
        <v>0</v>
      </c>
    </row>
    <row r="12312" spans="1:11" x14ac:dyDescent="0.3">
      <c r="A12312" s="281" t="s">
        <v>2139</v>
      </c>
      <c r="B12312" s="281">
        <v>8</v>
      </c>
      <c r="C12312" s="24" t="str">
        <f t="shared" si="192"/>
        <v>ino8</v>
      </c>
      <c r="D12312" s="281">
        <v>186</v>
      </c>
      <c r="E12312" s="281">
        <v>74</v>
      </c>
      <c r="F12312" s="281">
        <v>1597</v>
      </c>
      <c r="G12312" s="24">
        <v>100</v>
      </c>
      <c r="H12312" s="24">
        <v>0</v>
      </c>
      <c r="I12312" s="24">
        <v>0</v>
      </c>
      <c r="J12312" s="282">
        <v>15</v>
      </c>
      <c r="K12312" s="282">
        <v>0</v>
      </c>
    </row>
    <row r="12313" spans="1:11" x14ac:dyDescent="0.3">
      <c r="A12313" s="281" t="s">
        <v>2139</v>
      </c>
      <c r="B12313" s="281">
        <v>9</v>
      </c>
      <c r="C12313" s="24" t="str">
        <f t="shared" si="192"/>
        <v>ino9</v>
      </c>
      <c r="D12313" s="281">
        <v>188</v>
      </c>
      <c r="E12313" s="281">
        <v>75</v>
      </c>
      <c r="F12313" s="281">
        <v>1644</v>
      </c>
      <c r="G12313" s="24">
        <v>100</v>
      </c>
      <c r="H12313" s="24">
        <v>0</v>
      </c>
      <c r="I12313" s="24">
        <v>0</v>
      </c>
      <c r="J12313" s="282">
        <v>15</v>
      </c>
      <c r="K12313" s="282">
        <v>0</v>
      </c>
    </row>
    <row r="12314" spans="1:11" x14ac:dyDescent="0.3">
      <c r="A12314" s="281" t="s">
        <v>2139</v>
      </c>
      <c r="B12314" s="281">
        <v>10</v>
      </c>
      <c r="C12314" s="24" t="str">
        <f t="shared" si="192"/>
        <v>ino10</v>
      </c>
      <c r="D12314" s="281">
        <v>191</v>
      </c>
      <c r="E12314" s="281">
        <v>76</v>
      </c>
      <c r="F12314" s="281">
        <v>1696</v>
      </c>
      <c r="G12314" s="24">
        <v>100</v>
      </c>
      <c r="H12314" s="24">
        <v>0</v>
      </c>
      <c r="I12314" s="24">
        <v>0</v>
      </c>
      <c r="J12314" s="282">
        <v>15</v>
      </c>
      <c r="K12314" s="282">
        <v>0</v>
      </c>
    </row>
    <row r="12315" spans="1:11" x14ac:dyDescent="0.3">
      <c r="A12315" s="281" t="s">
        <v>2139</v>
      </c>
      <c r="B12315" s="281">
        <v>11</v>
      </c>
      <c r="C12315" s="24" t="str">
        <f t="shared" si="192"/>
        <v>ino11</v>
      </c>
      <c r="D12315" s="281">
        <v>208</v>
      </c>
      <c r="E12315" s="281">
        <v>84</v>
      </c>
      <c r="F12315" s="281">
        <v>1866</v>
      </c>
      <c r="G12315" s="24">
        <v>100</v>
      </c>
      <c r="H12315" s="24">
        <v>0</v>
      </c>
      <c r="I12315" s="24">
        <v>0</v>
      </c>
      <c r="J12315" s="282">
        <v>15</v>
      </c>
      <c r="K12315" s="282">
        <v>0</v>
      </c>
    </row>
    <row r="12316" spans="1:11" x14ac:dyDescent="0.3">
      <c r="A12316" s="281" t="s">
        <v>2139</v>
      </c>
      <c r="B12316" s="281">
        <v>12</v>
      </c>
      <c r="C12316" s="24" t="str">
        <f t="shared" si="192"/>
        <v>ino12</v>
      </c>
      <c r="D12316" s="281">
        <v>211</v>
      </c>
      <c r="E12316" s="281">
        <v>85</v>
      </c>
      <c r="F12316" s="281">
        <v>1934</v>
      </c>
      <c r="G12316" s="24">
        <v>100</v>
      </c>
      <c r="H12316" s="24">
        <v>0</v>
      </c>
      <c r="I12316" s="24">
        <v>0</v>
      </c>
      <c r="J12316" s="282">
        <v>15</v>
      </c>
      <c r="K12316" s="282">
        <v>0</v>
      </c>
    </row>
    <row r="12317" spans="1:11" x14ac:dyDescent="0.3">
      <c r="A12317" s="281" t="s">
        <v>2139</v>
      </c>
      <c r="B12317" s="281">
        <v>13</v>
      </c>
      <c r="C12317" s="24" t="str">
        <f t="shared" si="192"/>
        <v>ino13</v>
      </c>
      <c r="D12317" s="281">
        <v>214</v>
      </c>
      <c r="E12317" s="281">
        <v>86</v>
      </c>
      <c r="F12317" s="281">
        <v>2007</v>
      </c>
      <c r="G12317" s="24">
        <v>100</v>
      </c>
      <c r="H12317" s="24">
        <v>0</v>
      </c>
      <c r="I12317" s="24">
        <v>0</v>
      </c>
      <c r="J12317" s="282">
        <v>15</v>
      </c>
      <c r="K12317" s="282">
        <v>0</v>
      </c>
    </row>
    <row r="12318" spans="1:11" x14ac:dyDescent="0.3">
      <c r="A12318" s="281" t="s">
        <v>2139</v>
      </c>
      <c r="B12318" s="281">
        <v>14</v>
      </c>
      <c r="C12318" s="24" t="str">
        <f t="shared" si="192"/>
        <v>ino14</v>
      </c>
      <c r="D12318" s="281">
        <v>217</v>
      </c>
      <c r="E12318" s="281">
        <v>87</v>
      </c>
      <c r="F12318" s="281">
        <v>2086</v>
      </c>
      <c r="G12318" s="24">
        <v>100</v>
      </c>
      <c r="H12318" s="24">
        <v>0</v>
      </c>
      <c r="I12318" s="24">
        <v>0</v>
      </c>
      <c r="J12318" s="282">
        <v>15</v>
      </c>
      <c r="K12318" s="282">
        <v>0</v>
      </c>
    </row>
    <row r="12319" spans="1:11" x14ac:dyDescent="0.3">
      <c r="A12319" s="281" t="s">
        <v>2139</v>
      </c>
      <c r="B12319" s="281">
        <v>15</v>
      </c>
      <c r="C12319" s="24" t="str">
        <f t="shared" si="192"/>
        <v>ino15</v>
      </c>
      <c r="D12319" s="281">
        <v>220</v>
      </c>
      <c r="E12319" s="281">
        <v>88</v>
      </c>
      <c r="F12319" s="281">
        <v>2172</v>
      </c>
      <c r="G12319" s="24">
        <v>100</v>
      </c>
      <c r="H12319" s="24">
        <v>0</v>
      </c>
      <c r="I12319" s="24">
        <v>0</v>
      </c>
      <c r="J12319" s="282">
        <v>15</v>
      </c>
      <c r="K12319" s="282">
        <v>0</v>
      </c>
    </row>
    <row r="12320" spans="1:11" x14ac:dyDescent="0.3">
      <c r="A12320" s="281" t="s">
        <v>2139</v>
      </c>
      <c r="B12320" s="281">
        <v>16</v>
      </c>
      <c r="C12320" s="24" t="str">
        <f t="shared" si="192"/>
        <v>ino16</v>
      </c>
      <c r="D12320" s="281">
        <v>223</v>
      </c>
      <c r="E12320" s="281">
        <v>89</v>
      </c>
      <c r="F12320" s="281">
        <v>2264</v>
      </c>
      <c r="G12320" s="24">
        <v>100</v>
      </c>
      <c r="H12320" s="24">
        <v>0</v>
      </c>
      <c r="I12320" s="24">
        <v>0</v>
      </c>
      <c r="J12320" s="282">
        <v>15</v>
      </c>
      <c r="K12320" s="282">
        <v>0</v>
      </c>
    </row>
    <row r="12321" spans="1:11" x14ac:dyDescent="0.3">
      <c r="A12321" s="281" t="s">
        <v>2139</v>
      </c>
      <c r="B12321" s="281">
        <v>17</v>
      </c>
      <c r="C12321" s="24" t="str">
        <f t="shared" si="192"/>
        <v>ino17</v>
      </c>
      <c r="D12321" s="281">
        <v>225</v>
      </c>
      <c r="E12321" s="281">
        <v>90</v>
      </c>
      <c r="F12321" s="281">
        <v>2363</v>
      </c>
      <c r="G12321" s="24">
        <v>100</v>
      </c>
      <c r="H12321" s="24">
        <v>0</v>
      </c>
      <c r="I12321" s="24">
        <v>0</v>
      </c>
      <c r="J12321" s="282">
        <v>15</v>
      </c>
      <c r="K12321" s="282">
        <v>0</v>
      </c>
    </row>
    <row r="12322" spans="1:11" x14ac:dyDescent="0.3">
      <c r="A12322" s="281" t="s">
        <v>2139</v>
      </c>
      <c r="B12322" s="281">
        <v>18</v>
      </c>
      <c r="C12322" s="24" t="str">
        <f t="shared" si="192"/>
        <v>ino18</v>
      </c>
      <c r="D12322" s="281">
        <v>228</v>
      </c>
      <c r="E12322" s="281">
        <v>92</v>
      </c>
      <c r="F12322" s="281">
        <v>2470</v>
      </c>
      <c r="G12322" s="24">
        <v>100</v>
      </c>
      <c r="H12322" s="24">
        <v>0</v>
      </c>
      <c r="I12322" s="24">
        <v>0</v>
      </c>
      <c r="J12322" s="282">
        <v>15</v>
      </c>
      <c r="K12322" s="282">
        <v>0</v>
      </c>
    </row>
    <row r="12323" spans="1:11" x14ac:dyDescent="0.3">
      <c r="A12323" s="281" t="s">
        <v>2139</v>
      </c>
      <c r="B12323" s="281">
        <v>19</v>
      </c>
      <c r="C12323" s="24" t="str">
        <f t="shared" si="192"/>
        <v>ino19</v>
      </c>
      <c r="D12323" s="281">
        <v>231</v>
      </c>
      <c r="E12323" s="281">
        <v>93</v>
      </c>
      <c r="F12323" s="281">
        <v>2583</v>
      </c>
      <c r="G12323" s="24">
        <v>100</v>
      </c>
      <c r="H12323" s="24">
        <v>0</v>
      </c>
      <c r="I12323" s="24">
        <v>0</v>
      </c>
      <c r="J12323" s="282">
        <v>15</v>
      </c>
      <c r="K12323" s="282">
        <v>0</v>
      </c>
    </row>
    <row r="12324" spans="1:11" x14ac:dyDescent="0.3">
      <c r="A12324" s="281" t="s">
        <v>2139</v>
      </c>
      <c r="B12324" s="281">
        <v>20</v>
      </c>
      <c r="C12324" s="24" t="str">
        <f t="shared" si="192"/>
        <v>ino20</v>
      </c>
      <c r="D12324" s="281">
        <v>234</v>
      </c>
      <c r="E12324" s="281">
        <v>94</v>
      </c>
      <c r="F12324" s="281">
        <v>2704</v>
      </c>
      <c r="G12324" s="24">
        <v>100</v>
      </c>
      <c r="H12324" s="24">
        <v>0</v>
      </c>
      <c r="I12324" s="24">
        <v>0</v>
      </c>
      <c r="J12324" s="282">
        <v>15</v>
      </c>
      <c r="K12324" s="282">
        <v>0</v>
      </c>
    </row>
    <row r="12325" spans="1:11" x14ac:dyDescent="0.3">
      <c r="A12325" s="281" t="s">
        <v>2139</v>
      </c>
      <c r="B12325" s="281">
        <v>21</v>
      </c>
      <c r="C12325" s="24" t="str">
        <f t="shared" si="192"/>
        <v>ino21</v>
      </c>
      <c r="D12325" s="281">
        <v>256</v>
      </c>
      <c r="E12325" s="281">
        <v>103</v>
      </c>
      <c r="F12325" s="281">
        <v>3031</v>
      </c>
      <c r="G12325" s="24">
        <v>100</v>
      </c>
      <c r="H12325" s="24">
        <v>0</v>
      </c>
      <c r="I12325" s="24">
        <v>0</v>
      </c>
      <c r="J12325" s="282">
        <v>15</v>
      </c>
      <c r="K12325" s="282">
        <v>0</v>
      </c>
    </row>
    <row r="12326" spans="1:11" x14ac:dyDescent="0.3">
      <c r="A12326" s="281" t="s">
        <v>2139</v>
      </c>
      <c r="B12326" s="281">
        <v>22</v>
      </c>
      <c r="C12326" s="24" t="str">
        <f t="shared" si="192"/>
        <v>ino22</v>
      </c>
      <c r="D12326" s="281">
        <v>259</v>
      </c>
      <c r="E12326" s="281">
        <v>104</v>
      </c>
      <c r="F12326" s="281">
        <v>3178</v>
      </c>
      <c r="G12326" s="24">
        <v>100</v>
      </c>
      <c r="H12326" s="24">
        <v>0</v>
      </c>
      <c r="I12326" s="24">
        <v>0</v>
      </c>
      <c r="J12326" s="282">
        <v>15</v>
      </c>
      <c r="K12326" s="282">
        <v>0</v>
      </c>
    </row>
    <row r="12327" spans="1:11" x14ac:dyDescent="0.3">
      <c r="A12327" s="281" t="s">
        <v>2139</v>
      </c>
      <c r="B12327" s="281">
        <v>23</v>
      </c>
      <c r="C12327" s="24" t="str">
        <f t="shared" si="192"/>
        <v>ino23</v>
      </c>
      <c r="D12327" s="281">
        <v>263</v>
      </c>
      <c r="E12327" s="281">
        <v>105</v>
      </c>
      <c r="F12327" s="281">
        <v>3334</v>
      </c>
      <c r="G12327" s="24">
        <v>100</v>
      </c>
      <c r="H12327" s="24">
        <v>0</v>
      </c>
      <c r="I12327" s="24">
        <v>0</v>
      </c>
      <c r="J12327" s="282">
        <v>15</v>
      </c>
      <c r="K12327" s="282">
        <v>0</v>
      </c>
    </row>
    <row r="12328" spans="1:11" x14ac:dyDescent="0.3">
      <c r="A12328" s="281" t="s">
        <v>2139</v>
      </c>
      <c r="B12328" s="281">
        <v>24</v>
      </c>
      <c r="C12328" s="24" t="str">
        <f t="shared" si="192"/>
        <v>ino24</v>
      </c>
      <c r="D12328" s="281">
        <v>266</v>
      </c>
      <c r="E12328" s="281">
        <v>107</v>
      </c>
      <c r="F12328" s="281">
        <v>3500</v>
      </c>
      <c r="G12328" s="24">
        <v>100</v>
      </c>
      <c r="H12328" s="24">
        <v>0</v>
      </c>
      <c r="I12328" s="24">
        <v>0</v>
      </c>
      <c r="J12328" s="282">
        <v>15</v>
      </c>
      <c r="K12328" s="282">
        <v>0</v>
      </c>
    </row>
    <row r="12329" spans="1:11" x14ac:dyDescent="0.3">
      <c r="A12329" s="281" t="s">
        <v>2139</v>
      </c>
      <c r="B12329" s="281">
        <v>25</v>
      </c>
      <c r="C12329" s="24" t="str">
        <f t="shared" si="192"/>
        <v>ino25</v>
      </c>
      <c r="D12329" s="281">
        <v>269</v>
      </c>
      <c r="E12329" s="281">
        <v>108</v>
      </c>
      <c r="F12329" s="281">
        <v>3674</v>
      </c>
      <c r="G12329" s="24">
        <v>100</v>
      </c>
      <c r="H12329" s="24">
        <v>0</v>
      </c>
      <c r="I12329" s="24">
        <v>0</v>
      </c>
      <c r="J12329" s="282">
        <v>15</v>
      </c>
      <c r="K12329" s="282">
        <v>0</v>
      </c>
    </row>
    <row r="12330" spans="1:11" x14ac:dyDescent="0.3">
      <c r="A12330" s="281" t="s">
        <v>2139</v>
      </c>
      <c r="B12330" s="281">
        <v>26</v>
      </c>
      <c r="C12330" s="24" t="str">
        <f t="shared" si="192"/>
        <v>ino26</v>
      </c>
      <c r="D12330" s="281">
        <v>273</v>
      </c>
      <c r="E12330" s="281">
        <v>109</v>
      </c>
      <c r="F12330" s="281">
        <v>3718</v>
      </c>
      <c r="G12330" s="24">
        <v>100</v>
      </c>
      <c r="H12330" s="24">
        <v>0</v>
      </c>
      <c r="I12330" s="24">
        <v>0</v>
      </c>
      <c r="J12330" s="282">
        <v>15</v>
      </c>
      <c r="K12330" s="282">
        <v>0</v>
      </c>
    </row>
    <row r="12331" spans="1:11" x14ac:dyDescent="0.3">
      <c r="A12331" s="281" t="s">
        <v>2139</v>
      </c>
      <c r="B12331" s="281">
        <v>27</v>
      </c>
      <c r="C12331" s="24" t="str">
        <f t="shared" si="192"/>
        <v>ino27</v>
      </c>
      <c r="D12331" s="281">
        <v>276</v>
      </c>
      <c r="E12331" s="281">
        <v>111</v>
      </c>
      <c r="F12331" s="281">
        <v>3762</v>
      </c>
      <c r="G12331" s="24">
        <v>100</v>
      </c>
      <c r="H12331" s="24">
        <v>0</v>
      </c>
      <c r="I12331" s="24">
        <v>0</v>
      </c>
      <c r="J12331" s="282">
        <v>15</v>
      </c>
      <c r="K12331" s="282">
        <v>0</v>
      </c>
    </row>
    <row r="12332" spans="1:11" x14ac:dyDescent="0.3">
      <c r="A12332" s="281" t="s">
        <v>2139</v>
      </c>
      <c r="B12332" s="281">
        <v>28</v>
      </c>
      <c r="C12332" s="24" t="str">
        <f t="shared" si="192"/>
        <v>ino28</v>
      </c>
      <c r="D12332" s="281">
        <v>280</v>
      </c>
      <c r="E12332" s="281">
        <v>112</v>
      </c>
      <c r="F12332" s="281">
        <v>3807</v>
      </c>
      <c r="G12332" s="24">
        <v>100</v>
      </c>
      <c r="H12332" s="24">
        <v>0</v>
      </c>
      <c r="I12332" s="24">
        <v>0</v>
      </c>
      <c r="J12332" s="282">
        <v>15</v>
      </c>
      <c r="K12332" s="282">
        <v>0</v>
      </c>
    </row>
    <row r="12333" spans="1:11" x14ac:dyDescent="0.3">
      <c r="A12333" s="281" t="s">
        <v>2139</v>
      </c>
      <c r="B12333" s="281">
        <v>29</v>
      </c>
      <c r="C12333" s="24" t="str">
        <f t="shared" si="192"/>
        <v>ino29</v>
      </c>
      <c r="D12333" s="281">
        <v>283</v>
      </c>
      <c r="E12333" s="281">
        <v>114</v>
      </c>
      <c r="F12333" s="281">
        <v>3852</v>
      </c>
      <c r="G12333" s="24">
        <v>100</v>
      </c>
      <c r="H12333" s="24">
        <v>0</v>
      </c>
      <c r="I12333" s="24">
        <v>0</v>
      </c>
      <c r="J12333" s="282">
        <v>15</v>
      </c>
      <c r="K12333" s="282">
        <v>0</v>
      </c>
    </row>
    <row r="12334" spans="1:11" x14ac:dyDescent="0.3">
      <c r="A12334" s="281" t="s">
        <v>2139</v>
      </c>
      <c r="B12334" s="281">
        <v>30</v>
      </c>
      <c r="C12334" s="24" t="str">
        <f t="shared" si="192"/>
        <v>ino30</v>
      </c>
      <c r="D12334" s="281">
        <v>287</v>
      </c>
      <c r="E12334" s="281">
        <v>115</v>
      </c>
      <c r="F12334" s="281">
        <v>3898</v>
      </c>
      <c r="G12334" s="24">
        <v>100</v>
      </c>
      <c r="H12334" s="24">
        <v>0</v>
      </c>
      <c r="I12334" s="24">
        <v>0</v>
      </c>
      <c r="J12334" s="282">
        <v>15</v>
      </c>
      <c r="K12334" s="282">
        <v>0</v>
      </c>
    </row>
    <row r="12335" spans="1:11" x14ac:dyDescent="0.3">
      <c r="A12335" s="281" t="s">
        <v>2139</v>
      </c>
      <c r="B12335" s="281">
        <v>31</v>
      </c>
      <c r="C12335" s="24" t="str">
        <f t="shared" si="192"/>
        <v>ino31</v>
      </c>
      <c r="D12335" s="281">
        <v>313</v>
      </c>
      <c r="E12335" s="281">
        <v>126</v>
      </c>
      <c r="F12335" s="281">
        <v>4231</v>
      </c>
      <c r="G12335" s="24">
        <v>100</v>
      </c>
      <c r="H12335" s="24">
        <v>0</v>
      </c>
      <c r="I12335" s="24">
        <v>0</v>
      </c>
      <c r="J12335" s="282">
        <v>15</v>
      </c>
      <c r="K12335" s="282">
        <v>0</v>
      </c>
    </row>
    <row r="12336" spans="1:11" x14ac:dyDescent="0.3">
      <c r="A12336" s="281" t="s">
        <v>2139</v>
      </c>
      <c r="B12336" s="281">
        <v>32</v>
      </c>
      <c r="C12336" s="24" t="str">
        <f t="shared" si="192"/>
        <v>ino32</v>
      </c>
      <c r="D12336" s="281">
        <v>317</v>
      </c>
      <c r="E12336" s="281">
        <v>127</v>
      </c>
      <c r="F12336" s="281">
        <v>4281</v>
      </c>
      <c r="G12336" s="24">
        <v>100</v>
      </c>
      <c r="H12336" s="24">
        <v>0</v>
      </c>
      <c r="I12336" s="24">
        <v>0</v>
      </c>
      <c r="J12336" s="282">
        <v>15</v>
      </c>
      <c r="K12336" s="282">
        <v>0</v>
      </c>
    </row>
    <row r="12337" spans="1:11" x14ac:dyDescent="0.3">
      <c r="A12337" s="281" t="s">
        <v>2139</v>
      </c>
      <c r="B12337" s="281">
        <v>33</v>
      </c>
      <c r="C12337" s="24" t="str">
        <f t="shared" si="192"/>
        <v>ino33</v>
      </c>
      <c r="D12337" s="281">
        <v>321</v>
      </c>
      <c r="E12337" s="281">
        <v>129</v>
      </c>
      <c r="F12337" s="281">
        <v>4333</v>
      </c>
      <c r="G12337" s="24">
        <v>100</v>
      </c>
      <c r="H12337" s="24">
        <v>0</v>
      </c>
      <c r="I12337" s="24">
        <v>0</v>
      </c>
      <c r="J12337" s="282">
        <v>15</v>
      </c>
      <c r="K12337" s="282">
        <v>0</v>
      </c>
    </row>
    <row r="12338" spans="1:11" x14ac:dyDescent="0.3">
      <c r="A12338" s="281" t="s">
        <v>2139</v>
      </c>
      <c r="B12338" s="281">
        <v>34</v>
      </c>
      <c r="C12338" s="24" t="str">
        <f t="shared" si="192"/>
        <v>ino34</v>
      </c>
      <c r="D12338" s="281">
        <v>325</v>
      </c>
      <c r="E12338" s="281">
        <v>131</v>
      </c>
      <c r="F12338" s="281">
        <v>4384</v>
      </c>
      <c r="G12338" s="24">
        <v>100</v>
      </c>
      <c r="H12338" s="24">
        <v>0</v>
      </c>
      <c r="I12338" s="24">
        <v>0</v>
      </c>
      <c r="J12338" s="282">
        <v>15</v>
      </c>
      <c r="K12338" s="282">
        <v>0</v>
      </c>
    </row>
    <row r="12339" spans="1:11" x14ac:dyDescent="0.3">
      <c r="A12339" s="281" t="s">
        <v>2139</v>
      </c>
      <c r="B12339" s="281">
        <v>35</v>
      </c>
      <c r="C12339" s="24" t="str">
        <f t="shared" si="192"/>
        <v>ino35</v>
      </c>
      <c r="D12339" s="281">
        <v>329</v>
      </c>
      <c r="E12339" s="281">
        <v>132</v>
      </c>
      <c r="F12339" s="281">
        <v>4437</v>
      </c>
      <c r="G12339" s="24">
        <v>100</v>
      </c>
      <c r="H12339" s="24">
        <v>0</v>
      </c>
      <c r="I12339" s="24">
        <v>0</v>
      </c>
      <c r="J12339" s="282">
        <v>15</v>
      </c>
      <c r="K12339" s="282">
        <v>0</v>
      </c>
    </row>
    <row r="12340" spans="1:11" x14ac:dyDescent="0.3">
      <c r="A12340" s="281" t="s">
        <v>2139</v>
      </c>
      <c r="B12340" s="281">
        <v>36</v>
      </c>
      <c r="C12340" s="24" t="str">
        <f t="shared" si="192"/>
        <v>ino36</v>
      </c>
      <c r="D12340" s="281">
        <v>333</v>
      </c>
      <c r="E12340" s="281">
        <v>134</v>
      </c>
      <c r="F12340" s="281">
        <v>4489</v>
      </c>
      <c r="G12340" s="24">
        <v>100</v>
      </c>
      <c r="H12340" s="24">
        <v>0</v>
      </c>
      <c r="I12340" s="24">
        <v>0</v>
      </c>
      <c r="J12340" s="282">
        <v>15</v>
      </c>
      <c r="K12340" s="282">
        <v>0</v>
      </c>
    </row>
    <row r="12341" spans="1:11" x14ac:dyDescent="0.3">
      <c r="A12341" s="281" t="s">
        <v>2139</v>
      </c>
      <c r="B12341" s="281">
        <v>37</v>
      </c>
      <c r="C12341" s="24" t="str">
        <f t="shared" si="192"/>
        <v>ino37</v>
      </c>
      <c r="D12341" s="281">
        <v>338</v>
      </c>
      <c r="E12341" s="281">
        <v>136</v>
      </c>
      <c r="F12341" s="281">
        <v>4543</v>
      </c>
      <c r="G12341" s="24">
        <v>100</v>
      </c>
      <c r="H12341" s="24">
        <v>0</v>
      </c>
      <c r="I12341" s="24">
        <v>0</v>
      </c>
      <c r="J12341" s="282">
        <v>15</v>
      </c>
      <c r="K12341" s="282">
        <v>0</v>
      </c>
    </row>
    <row r="12342" spans="1:11" x14ac:dyDescent="0.3">
      <c r="A12342" s="281" t="s">
        <v>2139</v>
      </c>
      <c r="B12342" s="281">
        <v>38</v>
      </c>
      <c r="C12342" s="24" t="str">
        <f t="shared" si="192"/>
        <v>ino38</v>
      </c>
      <c r="D12342" s="281">
        <v>342</v>
      </c>
      <c r="E12342" s="281">
        <v>137</v>
      </c>
      <c r="F12342" s="281">
        <v>4597</v>
      </c>
      <c r="G12342" s="24">
        <v>100</v>
      </c>
      <c r="H12342" s="24">
        <v>0</v>
      </c>
      <c r="I12342" s="24">
        <v>0</v>
      </c>
      <c r="J12342" s="282">
        <v>15</v>
      </c>
      <c r="K12342" s="282">
        <v>0</v>
      </c>
    </row>
    <row r="12343" spans="1:11" x14ac:dyDescent="0.3">
      <c r="A12343" s="281" t="s">
        <v>2139</v>
      </c>
      <c r="B12343" s="281">
        <v>39</v>
      </c>
      <c r="C12343" s="24" t="str">
        <f t="shared" si="192"/>
        <v>ino39</v>
      </c>
      <c r="D12343" s="281">
        <v>346</v>
      </c>
      <c r="E12343" s="281">
        <v>139</v>
      </c>
      <c r="F12343" s="281">
        <v>4652</v>
      </c>
      <c r="G12343" s="24">
        <v>100</v>
      </c>
      <c r="H12343" s="24">
        <v>0</v>
      </c>
      <c r="I12343" s="24">
        <v>0</v>
      </c>
      <c r="J12343" s="282">
        <v>15</v>
      </c>
      <c r="K12343" s="282">
        <v>0</v>
      </c>
    </row>
    <row r="12344" spans="1:11" x14ac:dyDescent="0.3">
      <c r="A12344" s="281" t="s">
        <v>2139</v>
      </c>
      <c r="B12344" s="281">
        <v>40</v>
      </c>
      <c r="C12344" s="24" t="str">
        <f t="shared" si="192"/>
        <v>ino40</v>
      </c>
      <c r="D12344" s="281">
        <v>350</v>
      </c>
      <c r="E12344" s="281">
        <v>141</v>
      </c>
      <c r="F12344" s="281">
        <v>4707</v>
      </c>
      <c r="G12344" s="24">
        <v>100</v>
      </c>
      <c r="H12344" s="24">
        <v>0</v>
      </c>
      <c r="I12344" s="24">
        <v>0</v>
      </c>
      <c r="J12344" s="282">
        <v>15</v>
      </c>
      <c r="K12344" s="282">
        <v>0</v>
      </c>
    </row>
    <row r="12345" spans="1:11" x14ac:dyDescent="0.3">
      <c r="A12345" s="281" t="s">
        <v>2139</v>
      </c>
      <c r="B12345" s="281">
        <v>41</v>
      </c>
      <c r="C12345" s="24" t="str">
        <f t="shared" si="192"/>
        <v>ino41</v>
      </c>
      <c r="D12345" s="281">
        <v>383</v>
      </c>
      <c r="E12345" s="281">
        <v>154</v>
      </c>
      <c r="F12345" s="281">
        <v>5164</v>
      </c>
      <c r="G12345" s="24">
        <v>100</v>
      </c>
      <c r="H12345" s="24">
        <v>0</v>
      </c>
      <c r="I12345" s="24">
        <v>0</v>
      </c>
      <c r="J12345" s="282">
        <v>15</v>
      </c>
      <c r="K12345" s="282">
        <v>0</v>
      </c>
    </row>
    <row r="12346" spans="1:11" x14ac:dyDescent="0.3">
      <c r="A12346" s="281" t="s">
        <v>2139</v>
      </c>
      <c r="B12346" s="281">
        <v>42</v>
      </c>
      <c r="C12346" s="24" t="str">
        <f t="shared" si="192"/>
        <v>ino42</v>
      </c>
      <c r="D12346" s="281">
        <v>387</v>
      </c>
      <c r="E12346" s="281">
        <v>156</v>
      </c>
      <c r="F12346" s="281">
        <v>5225</v>
      </c>
      <c r="G12346" s="24">
        <v>100</v>
      </c>
      <c r="H12346" s="24">
        <v>0</v>
      </c>
      <c r="I12346" s="24">
        <v>0</v>
      </c>
      <c r="J12346" s="282">
        <v>15</v>
      </c>
      <c r="K12346" s="282">
        <v>0</v>
      </c>
    </row>
    <row r="12347" spans="1:11" x14ac:dyDescent="0.3">
      <c r="A12347" s="281" t="s">
        <v>2139</v>
      </c>
      <c r="B12347" s="281">
        <v>43</v>
      </c>
      <c r="C12347" s="24" t="str">
        <f t="shared" si="192"/>
        <v>ino43</v>
      </c>
      <c r="D12347" s="281">
        <v>392</v>
      </c>
      <c r="E12347" s="281">
        <v>157</v>
      </c>
      <c r="F12347" s="281">
        <v>5288</v>
      </c>
      <c r="G12347" s="24">
        <v>100</v>
      </c>
      <c r="H12347" s="24">
        <v>0</v>
      </c>
      <c r="I12347" s="24">
        <v>0</v>
      </c>
      <c r="J12347" s="282">
        <v>15</v>
      </c>
      <c r="K12347" s="282">
        <v>0</v>
      </c>
    </row>
    <row r="12348" spans="1:11" x14ac:dyDescent="0.3">
      <c r="A12348" s="281" t="s">
        <v>2139</v>
      </c>
      <c r="B12348" s="281">
        <v>44</v>
      </c>
      <c r="C12348" s="24" t="str">
        <f t="shared" si="192"/>
        <v>ino44</v>
      </c>
      <c r="D12348" s="281">
        <v>397</v>
      </c>
      <c r="E12348" s="281">
        <v>159</v>
      </c>
      <c r="F12348" s="281">
        <v>5357</v>
      </c>
      <c r="G12348" s="24">
        <v>100</v>
      </c>
      <c r="H12348" s="24">
        <v>0</v>
      </c>
      <c r="I12348" s="24">
        <v>0</v>
      </c>
      <c r="J12348" s="282">
        <v>15</v>
      </c>
      <c r="K12348" s="282">
        <v>0</v>
      </c>
    </row>
    <row r="12349" spans="1:11" x14ac:dyDescent="0.3">
      <c r="A12349" s="281" t="s">
        <v>2139</v>
      </c>
      <c r="B12349" s="281">
        <v>45</v>
      </c>
      <c r="C12349" s="24" t="str">
        <f t="shared" si="192"/>
        <v>ino45</v>
      </c>
      <c r="D12349" s="281">
        <v>402</v>
      </c>
      <c r="E12349" s="281">
        <v>161</v>
      </c>
      <c r="F12349" s="281">
        <v>5425</v>
      </c>
      <c r="G12349" s="24">
        <v>100</v>
      </c>
      <c r="H12349" s="24">
        <v>0</v>
      </c>
      <c r="I12349" s="24">
        <v>0</v>
      </c>
      <c r="J12349" s="282">
        <v>15</v>
      </c>
      <c r="K12349" s="282">
        <v>0</v>
      </c>
    </row>
    <row r="12350" spans="1:11" x14ac:dyDescent="0.3">
      <c r="A12350" s="281" t="s">
        <v>2139</v>
      </c>
      <c r="B12350" s="281">
        <v>46</v>
      </c>
      <c r="C12350" s="24" t="str">
        <f t="shared" si="192"/>
        <v>ino46</v>
      </c>
      <c r="D12350" s="281">
        <v>407</v>
      </c>
      <c r="E12350" s="281">
        <v>163</v>
      </c>
      <c r="F12350" s="281">
        <v>5490</v>
      </c>
      <c r="G12350" s="24">
        <v>100</v>
      </c>
      <c r="H12350" s="24">
        <v>0</v>
      </c>
      <c r="I12350" s="24">
        <v>0</v>
      </c>
      <c r="J12350" s="282">
        <v>15</v>
      </c>
      <c r="K12350" s="282">
        <v>0</v>
      </c>
    </row>
    <row r="12351" spans="1:11" x14ac:dyDescent="0.3">
      <c r="A12351" s="281" t="s">
        <v>2139</v>
      </c>
      <c r="B12351" s="281">
        <v>47</v>
      </c>
      <c r="C12351" s="24" t="str">
        <f t="shared" si="192"/>
        <v>ino47</v>
      </c>
      <c r="D12351" s="281">
        <v>411</v>
      </c>
      <c r="E12351" s="281">
        <v>165</v>
      </c>
      <c r="F12351" s="281">
        <v>5560</v>
      </c>
      <c r="G12351" s="24">
        <v>100</v>
      </c>
      <c r="H12351" s="24">
        <v>0</v>
      </c>
      <c r="I12351" s="24">
        <v>0</v>
      </c>
      <c r="J12351" s="282">
        <v>15</v>
      </c>
      <c r="K12351" s="282">
        <v>0</v>
      </c>
    </row>
    <row r="12352" spans="1:11" x14ac:dyDescent="0.3">
      <c r="A12352" s="281" t="s">
        <v>2139</v>
      </c>
      <c r="B12352" s="281">
        <v>48</v>
      </c>
      <c r="C12352" s="24" t="str">
        <f t="shared" si="192"/>
        <v>ino48</v>
      </c>
      <c r="D12352" s="281">
        <v>416</v>
      </c>
      <c r="E12352" s="281">
        <v>167</v>
      </c>
      <c r="F12352" s="281">
        <v>5633</v>
      </c>
      <c r="G12352" s="24">
        <v>100</v>
      </c>
      <c r="H12352" s="24">
        <v>0</v>
      </c>
      <c r="I12352" s="24">
        <v>0</v>
      </c>
      <c r="J12352" s="282">
        <v>15</v>
      </c>
      <c r="K12352" s="282">
        <v>0</v>
      </c>
    </row>
    <row r="12353" spans="1:11" x14ac:dyDescent="0.3">
      <c r="A12353" s="281" t="s">
        <v>2139</v>
      </c>
      <c r="B12353" s="281">
        <v>49</v>
      </c>
      <c r="C12353" s="24" t="str">
        <f t="shared" si="192"/>
        <v>ino49</v>
      </c>
      <c r="D12353" s="281">
        <v>422</v>
      </c>
      <c r="E12353" s="281">
        <v>169</v>
      </c>
      <c r="F12353" s="281">
        <v>5700</v>
      </c>
      <c r="G12353" s="24">
        <v>100</v>
      </c>
      <c r="H12353" s="24">
        <v>0</v>
      </c>
      <c r="I12353" s="24">
        <v>0</v>
      </c>
      <c r="J12353" s="282">
        <v>15</v>
      </c>
      <c r="K12353" s="282">
        <v>0</v>
      </c>
    </row>
    <row r="12354" spans="1:11" x14ac:dyDescent="0.3">
      <c r="A12354" s="281" t="s">
        <v>2139</v>
      </c>
      <c r="B12354" s="281">
        <v>50</v>
      </c>
      <c r="C12354" s="24" t="str">
        <f t="shared" si="192"/>
        <v>ino50</v>
      </c>
      <c r="D12354" s="281">
        <v>427</v>
      </c>
      <c r="E12354" s="281">
        <v>171</v>
      </c>
      <c r="F12354" s="281">
        <v>5775</v>
      </c>
      <c r="G12354" s="24">
        <v>100</v>
      </c>
      <c r="H12354" s="24">
        <v>0</v>
      </c>
      <c r="I12354" s="24">
        <v>0</v>
      </c>
      <c r="J12354" s="282">
        <v>15</v>
      </c>
      <c r="K12354" s="282">
        <v>0</v>
      </c>
    </row>
    <row r="12355" spans="1:11" x14ac:dyDescent="0.3">
      <c r="A12355" s="281" t="s">
        <v>2139</v>
      </c>
      <c r="B12355" s="281">
        <v>51</v>
      </c>
      <c r="C12355" s="24" t="str">
        <f t="shared" si="192"/>
        <v>ino51</v>
      </c>
      <c r="D12355" s="281">
        <v>466</v>
      </c>
      <c r="E12355" s="281">
        <v>187</v>
      </c>
      <c r="F12355" s="281">
        <v>6286</v>
      </c>
      <c r="G12355" s="24">
        <v>100</v>
      </c>
      <c r="H12355" s="24">
        <v>0</v>
      </c>
      <c r="I12355" s="24">
        <v>0</v>
      </c>
      <c r="J12355" s="282">
        <v>15</v>
      </c>
      <c r="K12355" s="282">
        <v>0</v>
      </c>
    </row>
    <row r="12356" spans="1:11" x14ac:dyDescent="0.3">
      <c r="A12356" s="281" t="s">
        <v>2139</v>
      </c>
      <c r="B12356" s="281">
        <v>52</v>
      </c>
      <c r="C12356" s="24" t="str">
        <f t="shared" si="192"/>
        <v>ino52</v>
      </c>
      <c r="D12356" s="281">
        <v>472</v>
      </c>
      <c r="E12356" s="281">
        <v>189</v>
      </c>
      <c r="F12356" s="281">
        <v>6361</v>
      </c>
      <c r="G12356" s="24">
        <v>100</v>
      </c>
      <c r="H12356" s="24">
        <v>0</v>
      </c>
      <c r="I12356" s="24">
        <v>0</v>
      </c>
      <c r="J12356" s="282">
        <v>15</v>
      </c>
      <c r="K12356" s="282">
        <v>0</v>
      </c>
    </row>
    <row r="12357" spans="1:11" x14ac:dyDescent="0.3">
      <c r="A12357" s="281" t="s">
        <v>2139</v>
      </c>
      <c r="B12357" s="281">
        <v>53</v>
      </c>
      <c r="C12357" s="24" t="str">
        <f t="shared" si="192"/>
        <v>ino53</v>
      </c>
      <c r="D12357" s="281">
        <v>477</v>
      </c>
      <c r="E12357" s="281">
        <v>192</v>
      </c>
      <c r="F12357" s="281">
        <v>6442</v>
      </c>
      <c r="G12357" s="24">
        <v>100</v>
      </c>
      <c r="H12357" s="24">
        <v>0</v>
      </c>
      <c r="I12357" s="24">
        <v>0</v>
      </c>
      <c r="J12357" s="282">
        <v>15</v>
      </c>
      <c r="K12357" s="282">
        <v>0</v>
      </c>
    </row>
    <row r="12358" spans="1:11" x14ac:dyDescent="0.3">
      <c r="A12358" s="281" t="s">
        <v>2139</v>
      </c>
      <c r="B12358" s="281">
        <v>54</v>
      </c>
      <c r="C12358" s="24" t="str">
        <f t="shared" ref="C12358:C12421" si="193">A12358&amp;B12358</f>
        <v>ino54</v>
      </c>
      <c r="D12358" s="281">
        <v>483</v>
      </c>
      <c r="E12358" s="281">
        <v>194</v>
      </c>
      <c r="F12358" s="281">
        <v>6527</v>
      </c>
      <c r="G12358" s="24">
        <v>100</v>
      </c>
      <c r="H12358" s="24">
        <v>0</v>
      </c>
      <c r="I12358" s="24">
        <v>0</v>
      </c>
      <c r="J12358" s="282">
        <v>15</v>
      </c>
      <c r="K12358" s="282">
        <v>0</v>
      </c>
    </row>
    <row r="12359" spans="1:11" x14ac:dyDescent="0.3">
      <c r="A12359" s="281" t="s">
        <v>2139</v>
      </c>
      <c r="B12359" s="281">
        <v>55</v>
      </c>
      <c r="C12359" s="24" t="str">
        <f t="shared" si="193"/>
        <v>ino55</v>
      </c>
      <c r="D12359" s="281">
        <v>489</v>
      </c>
      <c r="E12359" s="281">
        <v>196</v>
      </c>
      <c r="F12359" s="281">
        <v>6605</v>
      </c>
      <c r="G12359" s="24">
        <v>100</v>
      </c>
      <c r="H12359" s="24">
        <v>0</v>
      </c>
      <c r="I12359" s="24">
        <v>0</v>
      </c>
      <c r="J12359" s="282">
        <v>15</v>
      </c>
      <c r="K12359" s="282">
        <v>0</v>
      </c>
    </row>
    <row r="12360" spans="1:11" x14ac:dyDescent="0.3">
      <c r="A12360" s="281" t="s">
        <v>2139</v>
      </c>
      <c r="B12360" s="281">
        <v>56</v>
      </c>
      <c r="C12360" s="24" t="str">
        <f t="shared" si="193"/>
        <v>ino56</v>
      </c>
      <c r="D12360" s="281">
        <v>495</v>
      </c>
      <c r="E12360" s="281">
        <v>199</v>
      </c>
      <c r="F12360" s="281">
        <v>6692</v>
      </c>
      <c r="G12360" s="24">
        <v>100</v>
      </c>
      <c r="H12360" s="24">
        <v>0</v>
      </c>
      <c r="I12360" s="24">
        <v>0</v>
      </c>
      <c r="J12360" s="282">
        <v>15</v>
      </c>
      <c r="K12360" s="282">
        <v>0</v>
      </c>
    </row>
    <row r="12361" spans="1:11" x14ac:dyDescent="0.3">
      <c r="A12361" s="281" t="s">
        <v>2139</v>
      </c>
      <c r="B12361" s="281">
        <v>57</v>
      </c>
      <c r="C12361" s="24" t="str">
        <f t="shared" si="193"/>
        <v>ino57</v>
      </c>
      <c r="D12361" s="281">
        <v>501</v>
      </c>
      <c r="E12361" s="281">
        <v>201</v>
      </c>
      <c r="F12361" s="281">
        <v>6777</v>
      </c>
      <c r="G12361" s="24">
        <v>100</v>
      </c>
      <c r="H12361" s="24">
        <v>0</v>
      </c>
      <c r="I12361" s="24">
        <v>0</v>
      </c>
      <c r="J12361" s="282">
        <v>15</v>
      </c>
      <c r="K12361" s="282">
        <v>0</v>
      </c>
    </row>
    <row r="12362" spans="1:11" x14ac:dyDescent="0.3">
      <c r="A12362" s="281" t="s">
        <v>2139</v>
      </c>
      <c r="B12362" s="281">
        <v>58</v>
      </c>
      <c r="C12362" s="24" t="str">
        <f t="shared" si="193"/>
        <v>ino58</v>
      </c>
      <c r="D12362" s="281">
        <v>507</v>
      </c>
      <c r="E12362" s="281">
        <v>204</v>
      </c>
      <c r="F12362" s="281">
        <v>6858</v>
      </c>
      <c r="G12362" s="24">
        <v>100</v>
      </c>
      <c r="H12362" s="24">
        <v>0</v>
      </c>
      <c r="I12362" s="24">
        <v>0</v>
      </c>
      <c r="J12362" s="282">
        <v>15</v>
      </c>
      <c r="K12362" s="282">
        <v>0</v>
      </c>
    </row>
    <row r="12363" spans="1:11" x14ac:dyDescent="0.3">
      <c r="A12363" s="281" t="s">
        <v>2139</v>
      </c>
      <c r="B12363" s="281">
        <v>59</v>
      </c>
      <c r="C12363" s="24" t="str">
        <f t="shared" si="193"/>
        <v>ino59</v>
      </c>
      <c r="D12363" s="281">
        <v>513</v>
      </c>
      <c r="E12363" s="281">
        <v>206</v>
      </c>
      <c r="F12363" s="281">
        <v>6945</v>
      </c>
      <c r="G12363" s="24">
        <v>100</v>
      </c>
      <c r="H12363" s="24">
        <v>0</v>
      </c>
      <c r="I12363" s="24">
        <v>0</v>
      </c>
      <c r="J12363" s="282">
        <v>15</v>
      </c>
      <c r="K12363" s="282">
        <v>0</v>
      </c>
    </row>
    <row r="12364" spans="1:11" x14ac:dyDescent="0.3">
      <c r="A12364" s="281" t="s">
        <v>2139</v>
      </c>
      <c r="B12364" s="281">
        <v>60</v>
      </c>
      <c r="C12364" s="24" t="str">
        <f t="shared" si="193"/>
        <v>ino60</v>
      </c>
      <c r="D12364" s="281">
        <v>519</v>
      </c>
      <c r="E12364" s="281">
        <v>208</v>
      </c>
      <c r="F12364" s="281">
        <v>7036</v>
      </c>
      <c r="G12364" s="24">
        <v>100</v>
      </c>
      <c r="H12364" s="24">
        <v>0</v>
      </c>
      <c r="I12364" s="24">
        <v>0</v>
      </c>
      <c r="J12364" s="282">
        <v>15</v>
      </c>
      <c r="K12364" s="282">
        <v>0</v>
      </c>
    </row>
    <row r="12365" spans="1:11" x14ac:dyDescent="0.3">
      <c r="A12365" s="281" t="s">
        <v>2139</v>
      </c>
      <c r="B12365" s="281">
        <v>61</v>
      </c>
      <c r="C12365" s="24" t="str">
        <f t="shared" si="193"/>
        <v>ino61</v>
      </c>
      <c r="D12365" s="281">
        <v>567</v>
      </c>
      <c r="E12365" s="281">
        <v>228</v>
      </c>
      <c r="F12365" s="281">
        <v>7742</v>
      </c>
      <c r="G12365" s="24">
        <v>100</v>
      </c>
      <c r="H12365" s="24">
        <v>0</v>
      </c>
      <c r="I12365" s="24">
        <v>0</v>
      </c>
      <c r="J12365" s="282">
        <v>15</v>
      </c>
      <c r="K12365" s="282">
        <v>0</v>
      </c>
    </row>
    <row r="12366" spans="1:11" x14ac:dyDescent="0.3">
      <c r="A12366" s="281" t="s">
        <v>2139</v>
      </c>
      <c r="B12366" s="281">
        <v>62</v>
      </c>
      <c r="C12366" s="24" t="str">
        <f t="shared" si="193"/>
        <v>ino62</v>
      </c>
      <c r="D12366" s="281">
        <v>573</v>
      </c>
      <c r="E12366" s="281">
        <v>230</v>
      </c>
      <c r="F12366" s="281">
        <v>7844</v>
      </c>
      <c r="G12366" s="24">
        <v>100</v>
      </c>
      <c r="H12366" s="24">
        <v>0</v>
      </c>
      <c r="I12366" s="24">
        <v>0</v>
      </c>
      <c r="J12366" s="282">
        <v>15</v>
      </c>
      <c r="K12366" s="282">
        <v>0</v>
      </c>
    </row>
    <row r="12367" spans="1:11" x14ac:dyDescent="0.3">
      <c r="A12367" s="281" t="s">
        <v>2139</v>
      </c>
      <c r="B12367" s="281">
        <v>63</v>
      </c>
      <c r="C12367" s="24" t="str">
        <f t="shared" si="193"/>
        <v>ino63</v>
      </c>
      <c r="D12367" s="281">
        <v>580</v>
      </c>
      <c r="E12367" s="281">
        <v>233</v>
      </c>
      <c r="F12367" s="281">
        <v>7959</v>
      </c>
      <c r="G12367" s="24">
        <v>100</v>
      </c>
      <c r="H12367" s="24">
        <v>0</v>
      </c>
      <c r="I12367" s="24">
        <v>0</v>
      </c>
      <c r="J12367" s="282">
        <v>15</v>
      </c>
      <c r="K12367" s="282">
        <v>0</v>
      </c>
    </row>
    <row r="12368" spans="1:11" x14ac:dyDescent="0.3">
      <c r="A12368" s="281" t="s">
        <v>2139</v>
      </c>
      <c r="B12368" s="281">
        <v>64</v>
      </c>
      <c r="C12368" s="24" t="str">
        <f t="shared" si="193"/>
        <v>ino64</v>
      </c>
      <c r="D12368" s="281">
        <v>587</v>
      </c>
      <c r="E12368" s="281">
        <v>236</v>
      </c>
      <c r="F12368" s="281">
        <v>8054</v>
      </c>
      <c r="G12368" s="24">
        <v>100</v>
      </c>
      <c r="H12368" s="24">
        <v>0</v>
      </c>
      <c r="I12368" s="24">
        <v>0</v>
      </c>
      <c r="J12368" s="282">
        <v>15</v>
      </c>
      <c r="K12368" s="282">
        <v>0</v>
      </c>
    </row>
    <row r="12369" spans="1:11" x14ac:dyDescent="0.3">
      <c r="A12369" s="281" t="s">
        <v>2139</v>
      </c>
      <c r="B12369" s="281">
        <v>65</v>
      </c>
      <c r="C12369" s="24" t="str">
        <f t="shared" si="193"/>
        <v>ino65</v>
      </c>
      <c r="D12369" s="281">
        <v>594</v>
      </c>
      <c r="E12369" s="281">
        <v>239</v>
      </c>
      <c r="F12369" s="281">
        <v>8161</v>
      </c>
      <c r="G12369" s="24">
        <v>100</v>
      </c>
      <c r="H12369" s="24">
        <v>0</v>
      </c>
      <c r="I12369" s="24">
        <v>0</v>
      </c>
      <c r="J12369" s="282">
        <v>15</v>
      </c>
      <c r="K12369" s="282">
        <v>0</v>
      </c>
    </row>
    <row r="12370" spans="1:11" x14ac:dyDescent="0.3">
      <c r="A12370" s="281" t="s">
        <v>2139</v>
      </c>
      <c r="B12370" s="281">
        <v>66</v>
      </c>
      <c r="C12370" s="24" t="str">
        <f t="shared" si="193"/>
        <v>ino66</v>
      </c>
      <c r="D12370" s="281">
        <v>601</v>
      </c>
      <c r="E12370" s="281">
        <v>242</v>
      </c>
      <c r="F12370" s="281">
        <v>8268</v>
      </c>
      <c r="G12370" s="24">
        <v>100</v>
      </c>
      <c r="H12370" s="24">
        <v>0</v>
      </c>
      <c r="I12370" s="24">
        <v>0</v>
      </c>
      <c r="J12370" s="282">
        <v>15</v>
      </c>
      <c r="K12370" s="282">
        <v>0</v>
      </c>
    </row>
    <row r="12371" spans="1:11" x14ac:dyDescent="0.3">
      <c r="A12371" s="281" t="s">
        <v>2139</v>
      </c>
      <c r="B12371" s="281">
        <v>67</v>
      </c>
      <c r="C12371" s="24" t="str">
        <f t="shared" si="193"/>
        <v>ino67</v>
      </c>
      <c r="D12371" s="281">
        <v>608</v>
      </c>
      <c r="E12371" s="281">
        <v>244</v>
      </c>
      <c r="F12371" s="281">
        <v>8384</v>
      </c>
      <c r="G12371" s="24">
        <v>100</v>
      </c>
      <c r="H12371" s="24">
        <v>0</v>
      </c>
      <c r="I12371" s="24">
        <v>0</v>
      </c>
      <c r="J12371" s="282">
        <v>15</v>
      </c>
      <c r="K12371" s="282">
        <v>0</v>
      </c>
    </row>
    <row r="12372" spans="1:11" x14ac:dyDescent="0.3">
      <c r="A12372" s="281" t="s">
        <v>2139</v>
      </c>
      <c r="B12372" s="281">
        <v>68</v>
      </c>
      <c r="C12372" s="24" t="str">
        <f t="shared" si="193"/>
        <v>ino68</v>
      </c>
      <c r="D12372" s="281">
        <v>615</v>
      </c>
      <c r="E12372" s="281">
        <v>247</v>
      </c>
      <c r="F12372" s="281">
        <v>8484</v>
      </c>
      <c r="G12372" s="24">
        <v>100</v>
      </c>
      <c r="H12372" s="24">
        <v>0</v>
      </c>
      <c r="I12372" s="24">
        <v>0</v>
      </c>
      <c r="J12372" s="282">
        <v>15</v>
      </c>
      <c r="K12372" s="282">
        <v>0</v>
      </c>
    </row>
    <row r="12373" spans="1:11" x14ac:dyDescent="0.3">
      <c r="A12373" s="281" t="s">
        <v>2139</v>
      </c>
      <c r="B12373" s="281">
        <v>69</v>
      </c>
      <c r="C12373" s="24" t="str">
        <f t="shared" si="193"/>
        <v>ino69</v>
      </c>
      <c r="D12373" s="281">
        <v>623</v>
      </c>
      <c r="E12373" s="281">
        <v>250</v>
      </c>
      <c r="F12373" s="281">
        <v>8596</v>
      </c>
      <c r="G12373" s="24">
        <v>100</v>
      </c>
      <c r="H12373" s="24">
        <v>0</v>
      </c>
      <c r="I12373" s="24">
        <v>0</v>
      </c>
      <c r="J12373" s="282">
        <v>15</v>
      </c>
      <c r="K12373" s="282">
        <v>0</v>
      </c>
    </row>
    <row r="12374" spans="1:11" x14ac:dyDescent="0.3">
      <c r="A12374" s="281" t="s">
        <v>2139</v>
      </c>
      <c r="B12374" s="281">
        <v>70</v>
      </c>
      <c r="C12374" s="24" t="str">
        <f t="shared" si="193"/>
        <v>ino70</v>
      </c>
      <c r="D12374" s="281">
        <v>630</v>
      </c>
      <c r="E12374" s="281">
        <v>253</v>
      </c>
      <c r="F12374" s="281">
        <v>8699</v>
      </c>
      <c r="G12374" s="24">
        <v>100</v>
      </c>
      <c r="H12374" s="24">
        <v>0</v>
      </c>
      <c r="I12374" s="24">
        <v>0</v>
      </c>
      <c r="J12374" s="282">
        <v>15</v>
      </c>
      <c r="K12374" s="282">
        <v>0</v>
      </c>
    </row>
    <row r="12375" spans="1:11" x14ac:dyDescent="0.3">
      <c r="A12375" s="281" t="s">
        <v>2139</v>
      </c>
      <c r="B12375" s="281">
        <v>71</v>
      </c>
      <c r="C12375" s="24" t="str">
        <f t="shared" si="193"/>
        <v>ino71</v>
      </c>
      <c r="D12375" s="281">
        <v>688</v>
      </c>
      <c r="E12375" s="281">
        <v>276</v>
      </c>
      <c r="F12375" s="281">
        <v>9492</v>
      </c>
      <c r="G12375" s="24">
        <v>100</v>
      </c>
      <c r="H12375" s="24">
        <v>0</v>
      </c>
      <c r="I12375" s="24">
        <v>0</v>
      </c>
      <c r="J12375" s="282">
        <v>15</v>
      </c>
      <c r="K12375" s="282">
        <v>0</v>
      </c>
    </row>
    <row r="12376" spans="1:11" x14ac:dyDescent="0.3">
      <c r="A12376" s="281" t="s">
        <v>2139</v>
      </c>
      <c r="B12376" s="281">
        <v>72</v>
      </c>
      <c r="C12376" s="24" t="str">
        <f t="shared" si="193"/>
        <v>ino72</v>
      </c>
      <c r="D12376" s="281">
        <v>696</v>
      </c>
      <c r="E12376" s="281">
        <v>280</v>
      </c>
      <c r="F12376" s="281">
        <v>9606</v>
      </c>
      <c r="G12376" s="24">
        <v>100</v>
      </c>
      <c r="H12376" s="24">
        <v>0</v>
      </c>
      <c r="I12376" s="24">
        <v>0</v>
      </c>
      <c r="J12376" s="282">
        <v>15</v>
      </c>
      <c r="K12376" s="282">
        <v>0</v>
      </c>
    </row>
    <row r="12377" spans="1:11" x14ac:dyDescent="0.3">
      <c r="A12377" s="281" t="s">
        <v>2139</v>
      </c>
      <c r="B12377" s="281">
        <v>73</v>
      </c>
      <c r="C12377" s="24" t="str">
        <f t="shared" si="193"/>
        <v>ino73</v>
      </c>
      <c r="D12377" s="281">
        <v>704</v>
      </c>
      <c r="E12377" s="281">
        <v>283</v>
      </c>
      <c r="F12377" s="281">
        <v>9740</v>
      </c>
      <c r="G12377" s="24">
        <v>100</v>
      </c>
      <c r="H12377" s="24">
        <v>0</v>
      </c>
      <c r="I12377" s="24">
        <v>0</v>
      </c>
      <c r="J12377" s="282">
        <v>15</v>
      </c>
      <c r="K12377" s="282">
        <v>0</v>
      </c>
    </row>
    <row r="12378" spans="1:11" x14ac:dyDescent="0.3">
      <c r="A12378" s="281" t="s">
        <v>2139</v>
      </c>
      <c r="B12378" s="281">
        <v>74</v>
      </c>
      <c r="C12378" s="24" t="str">
        <f t="shared" si="193"/>
        <v>ino74</v>
      </c>
      <c r="D12378" s="281">
        <v>712</v>
      </c>
      <c r="E12378" s="281">
        <v>286</v>
      </c>
      <c r="F12378" s="281">
        <v>9856</v>
      </c>
      <c r="G12378" s="24">
        <v>100</v>
      </c>
      <c r="H12378" s="24">
        <v>0</v>
      </c>
      <c r="I12378" s="24">
        <v>0</v>
      </c>
      <c r="J12378" s="282">
        <v>15</v>
      </c>
      <c r="K12378" s="282">
        <v>0</v>
      </c>
    </row>
    <row r="12379" spans="1:11" x14ac:dyDescent="0.3">
      <c r="A12379" s="281" t="s">
        <v>2139</v>
      </c>
      <c r="B12379" s="281">
        <v>75</v>
      </c>
      <c r="C12379" s="24" t="str">
        <f t="shared" si="193"/>
        <v>ino75</v>
      </c>
      <c r="D12379" s="281">
        <v>721</v>
      </c>
      <c r="E12379" s="281">
        <v>290</v>
      </c>
      <c r="F12379" s="281">
        <v>9987</v>
      </c>
      <c r="G12379" s="24">
        <v>100</v>
      </c>
      <c r="H12379" s="24">
        <v>0</v>
      </c>
      <c r="I12379" s="24">
        <v>0</v>
      </c>
      <c r="J12379" s="282">
        <v>15</v>
      </c>
      <c r="K12379" s="282">
        <v>0</v>
      </c>
    </row>
    <row r="12380" spans="1:11" x14ac:dyDescent="0.3">
      <c r="A12380" s="281" t="s">
        <v>2139</v>
      </c>
      <c r="B12380" s="281">
        <v>76</v>
      </c>
      <c r="C12380" s="24" t="str">
        <f t="shared" si="193"/>
        <v>ino76</v>
      </c>
      <c r="D12380" s="281">
        <v>729</v>
      </c>
      <c r="E12380" s="281">
        <v>293</v>
      </c>
      <c r="F12380" s="281">
        <v>10106</v>
      </c>
      <c r="G12380" s="24">
        <v>100</v>
      </c>
      <c r="H12380" s="24">
        <v>0</v>
      </c>
      <c r="I12380" s="24">
        <v>0</v>
      </c>
      <c r="J12380" s="282">
        <v>15</v>
      </c>
      <c r="K12380" s="282">
        <v>0</v>
      </c>
    </row>
    <row r="12381" spans="1:11" x14ac:dyDescent="0.3">
      <c r="A12381" s="281" t="s">
        <v>2139</v>
      </c>
      <c r="B12381" s="281">
        <v>77</v>
      </c>
      <c r="C12381" s="24" t="str">
        <f t="shared" si="193"/>
        <v>ino77</v>
      </c>
      <c r="D12381" s="281">
        <v>738</v>
      </c>
      <c r="E12381" s="281">
        <v>297</v>
      </c>
      <c r="F12381" s="281">
        <v>10247</v>
      </c>
      <c r="G12381" s="24">
        <v>100</v>
      </c>
      <c r="H12381" s="24">
        <v>0</v>
      </c>
      <c r="I12381" s="24">
        <v>0</v>
      </c>
      <c r="J12381" s="282">
        <v>15</v>
      </c>
      <c r="K12381" s="282">
        <v>0</v>
      </c>
    </row>
    <row r="12382" spans="1:11" x14ac:dyDescent="0.3">
      <c r="A12382" s="281" t="s">
        <v>2139</v>
      </c>
      <c r="B12382" s="281">
        <v>78</v>
      </c>
      <c r="C12382" s="24" t="str">
        <f t="shared" si="193"/>
        <v>ino78</v>
      </c>
      <c r="D12382" s="281">
        <v>746</v>
      </c>
      <c r="E12382" s="281">
        <v>300</v>
      </c>
      <c r="F12382" s="281">
        <v>10369</v>
      </c>
      <c r="G12382" s="24">
        <v>100</v>
      </c>
      <c r="H12382" s="24">
        <v>0</v>
      </c>
      <c r="I12382" s="24">
        <v>0</v>
      </c>
      <c r="J12382" s="282">
        <v>15</v>
      </c>
      <c r="K12382" s="282">
        <v>0</v>
      </c>
    </row>
    <row r="12383" spans="1:11" x14ac:dyDescent="0.3">
      <c r="A12383" s="281" t="s">
        <v>2139</v>
      </c>
      <c r="B12383" s="281">
        <v>79</v>
      </c>
      <c r="C12383" s="24" t="str">
        <f t="shared" si="193"/>
        <v>ino79</v>
      </c>
      <c r="D12383" s="281">
        <v>755</v>
      </c>
      <c r="E12383" s="281">
        <v>304</v>
      </c>
      <c r="F12383" s="281">
        <v>10507</v>
      </c>
      <c r="G12383" s="24">
        <v>100</v>
      </c>
      <c r="H12383" s="24">
        <v>0</v>
      </c>
      <c r="I12383" s="24">
        <v>0</v>
      </c>
      <c r="J12383" s="282">
        <v>15</v>
      </c>
      <c r="K12383" s="282">
        <v>0</v>
      </c>
    </row>
    <row r="12384" spans="1:11" x14ac:dyDescent="0.3">
      <c r="A12384" s="281" t="s">
        <v>2139</v>
      </c>
      <c r="B12384" s="281">
        <v>80</v>
      </c>
      <c r="C12384" s="24" t="str">
        <f t="shared" si="193"/>
        <v>ino80</v>
      </c>
      <c r="D12384" s="281">
        <v>764</v>
      </c>
      <c r="E12384" s="281">
        <v>307</v>
      </c>
      <c r="F12384" s="281">
        <v>10632</v>
      </c>
      <c r="G12384" s="24">
        <v>100</v>
      </c>
      <c r="H12384" s="24">
        <v>0</v>
      </c>
      <c r="I12384" s="24">
        <v>0</v>
      </c>
      <c r="J12384" s="282">
        <v>15</v>
      </c>
      <c r="K12384" s="282">
        <v>0</v>
      </c>
    </row>
    <row r="12385" spans="1:11" x14ac:dyDescent="0.3">
      <c r="A12385" s="281" t="s">
        <v>2139</v>
      </c>
      <c r="B12385" s="281">
        <v>81</v>
      </c>
      <c r="C12385" s="24" t="str">
        <f t="shared" si="193"/>
        <v>ino81</v>
      </c>
      <c r="D12385" s="281">
        <v>834</v>
      </c>
      <c r="E12385" s="281">
        <v>335</v>
      </c>
      <c r="F12385" s="281">
        <v>11749</v>
      </c>
      <c r="G12385" s="24">
        <v>100</v>
      </c>
      <c r="H12385" s="24">
        <v>0</v>
      </c>
      <c r="I12385" s="24">
        <v>0</v>
      </c>
      <c r="J12385" s="282">
        <v>15</v>
      </c>
      <c r="K12385" s="282">
        <v>0</v>
      </c>
    </row>
    <row r="12386" spans="1:11" x14ac:dyDescent="0.3">
      <c r="A12386" s="281" t="s">
        <v>2139</v>
      </c>
      <c r="B12386" s="281">
        <v>82</v>
      </c>
      <c r="C12386" s="24" t="str">
        <f t="shared" si="193"/>
        <v>ino82</v>
      </c>
      <c r="D12386" s="281">
        <v>844</v>
      </c>
      <c r="E12386" s="281">
        <v>339</v>
      </c>
      <c r="F12386" s="281">
        <v>11890</v>
      </c>
      <c r="G12386" s="24">
        <v>100</v>
      </c>
      <c r="H12386" s="24">
        <v>0</v>
      </c>
      <c r="I12386" s="24">
        <v>0</v>
      </c>
      <c r="J12386" s="282">
        <v>15</v>
      </c>
      <c r="K12386" s="282">
        <v>0</v>
      </c>
    </row>
    <row r="12387" spans="1:11" x14ac:dyDescent="0.3">
      <c r="A12387" s="281" t="s">
        <v>2139</v>
      </c>
      <c r="B12387" s="281">
        <v>83</v>
      </c>
      <c r="C12387" s="24" t="str">
        <f t="shared" si="193"/>
        <v>ino83</v>
      </c>
      <c r="D12387" s="281">
        <v>853</v>
      </c>
      <c r="E12387" s="281">
        <v>343</v>
      </c>
      <c r="F12387" s="281">
        <v>12055</v>
      </c>
      <c r="G12387" s="24">
        <v>100</v>
      </c>
      <c r="H12387" s="24">
        <v>0</v>
      </c>
      <c r="I12387" s="24">
        <v>0</v>
      </c>
      <c r="J12387" s="282">
        <v>15</v>
      </c>
      <c r="K12387" s="282">
        <v>0</v>
      </c>
    </row>
    <row r="12388" spans="1:11" x14ac:dyDescent="0.3">
      <c r="A12388" s="281" t="s">
        <v>2139</v>
      </c>
      <c r="B12388" s="281">
        <v>84</v>
      </c>
      <c r="C12388" s="24" t="str">
        <f t="shared" si="193"/>
        <v>ino84</v>
      </c>
      <c r="D12388" s="281">
        <v>863</v>
      </c>
      <c r="E12388" s="281">
        <v>347</v>
      </c>
      <c r="F12388" s="281">
        <v>12199</v>
      </c>
      <c r="G12388" s="24">
        <v>100</v>
      </c>
      <c r="H12388" s="24">
        <v>0</v>
      </c>
      <c r="I12388" s="24">
        <v>0</v>
      </c>
      <c r="J12388" s="282">
        <v>15</v>
      </c>
      <c r="K12388" s="282">
        <v>0</v>
      </c>
    </row>
    <row r="12389" spans="1:11" x14ac:dyDescent="0.3">
      <c r="A12389" s="281" t="s">
        <v>2139</v>
      </c>
      <c r="B12389" s="281">
        <v>85</v>
      </c>
      <c r="C12389" s="24" t="str">
        <f t="shared" si="193"/>
        <v>ino85</v>
      </c>
      <c r="D12389" s="281">
        <v>873</v>
      </c>
      <c r="E12389" s="281">
        <v>351</v>
      </c>
      <c r="F12389" s="281">
        <v>12372</v>
      </c>
      <c r="G12389" s="24">
        <v>100</v>
      </c>
      <c r="H12389" s="24">
        <v>0</v>
      </c>
      <c r="I12389" s="24">
        <v>0</v>
      </c>
      <c r="J12389" s="282">
        <v>15</v>
      </c>
      <c r="K12389" s="282">
        <v>0</v>
      </c>
    </row>
    <row r="12390" spans="1:11" x14ac:dyDescent="0.3">
      <c r="A12390" s="281" t="s">
        <v>2139</v>
      </c>
      <c r="B12390" s="281">
        <v>86</v>
      </c>
      <c r="C12390" s="24" t="str">
        <f t="shared" si="193"/>
        <v>ino86</v>
      </c>
      <c r="D12390" s="281">
        <v>884</v>
      </c>
      <c r="E12390" s="281">
        <v>355</v>
      </c>
      <c r="F12390" s="281">
        <v>12519</v>
      </c>
      <c r="G12390" s="24">
        <v>100</v>
      </c>
      <c r="H12390" s="24">
        <v>0</v>
      </c>
      <c r="I12390" s="24">
        <v>0</v>
      </c>
      <c r="J12390" s="282">
        <v>15</v>
      </c>
      <c r="K12390" s="282">
        <v>0</v>
      </c>
    </row>
    <row r="12391" spans="1:11" x14ac:dyDescent="0.3">
      <c r="A12391" s="281" t="s">
        <v>2139</v>
      </c>
      <c r="B12391" s="281">
        <v>87</v>
      </c>
      <c r="C12391" s="24" t="str">
        <f t="shared" si="193"/>
        <v>ino87</v>
      </c>
      <c r="D12391" s="281">
        <v>894</v>
      </c>
      <c r="E12391" s="281">
        <v>359</v>
      </c>
      <c r="F12391" s="281">
        <v>12669</v>
      </c>
      <c r="G12391" s="24">
        <v>100</v>
      </c>
      <c r="H12391" s="24">
        <v>0</v>
      </c>
      <c r="I12391" s="24">
        <v>0</v>
      </c>
      <c r="J12391" s="282">
        <v>15</v>
      </c>
      <c r="K12391" s="282">
        <v>0</v>
      </c>
    </row>
    <row r="12392" spans="1:11" x14ac:dyDescent="0.3">
      <c r="A12392" s="281" t="s">
        <v>2139</v>
      </c>
      <c r="B12392" s="281">
        <v>88</v>
      </c>
      <c r="C12392" s="24" t="str">
        <f t="shared" si="193"/>
        <v>ino88</v>
      </c>
      <c r="D12392" s="281">
        <v>904</v>
      </c>
      <c r="E12392" s="281">
        <v>363</v>
      </c>
      <c r="F12392" s="281">
        <v>12820</v>
      </c>
      <c r="G12392" s="24">
        <v>100</v>
      </c>
      <c r="H12392" s="24">
        <v>0</v>
      </c>
      <c r="I12392" s="24">
        <v>0</v>
      </c>
      <c r="J12392" s="282">
        <v>15</v>
      </c>
      <c r="K12392" s="282">
        <v>0</v>
      </c>
    </row>
    <row r="12393" spans="1:11" x14ac:dyDescent="0.3">
      <c r="A12393" s="281" t="s">
        <v>2139</v>
      </c>
      <c r="B12393" s="281">
        <v>89</v>
      </c>
      <c r="C12393" s="24" t="str">
        <f t="shared" si="193"/>
        <v>ino89</v>
      </c>
      <c r="D12393" s="281">
        <v>915</v>
      </c>
      <c r="E12393" s="281">
        <v>368</v>
      </c>
      <c r="F12393" s="281">
        <v>13015</v>
      </c>
      <c r="G12393" s="24">
        <v>100</v>
      </c>
      <c r="H12393" s="24">
        <v>0</v>
      </c>
      <c r="I12393" s="24">
        <v>0</v>
      </c>
      <c r="J12393" s="282">
        <v>15</v>
      </c>
      <c r="K12393" s="282">
        <v>0</v>
      </c>
    </row>
    <row r="12394" spans="1:11" x14ac:dyDescent="0.3">
      <c r="A12394" s="281" t="s">
        <v>2139</v>
      </c>
      <c r="B12394" s="281">
        <v>90</v>
      </c>
      <c r="C12394" s="24" t="str">
        <f t="shared" si="193"/>
        <v>ino90</v>
      </c>
      <c r="D12394" s="281">
        <v>925</v>
      </c>
      <c r="E12394" s="281">
        <v>372</v>
      </c>
      <c r="F12394" s="281">
        <v>13170</v>
      </c>
      <c r="G12394" s="24">
        <v>100</v>
      </c>
      <c r="H12394" s="24">
        <v>0</v>
      </c>
      <c r="I12394" s="24">
        <v>0</v>
      </c>
      <c r="J12394" s="282">
        <v>15</v>
      </c>
      <c r="K12394" s="282">
        <v>0</v>
      </c>
    </row>
    <row r="12395" spans="1:11" x14ac:dyDescent="0.3">
      <c r="A12395" s="281" t="s">
        <v>2139</v>
      </c>
      <c r="B12395" s="281">
        <v>91</v>
      </c>
      <c r="C12395" s="24" t="str">
        <f t="shared" si="193"/>
        <v>ino91</v>
      </c>
      <c r="D12395" s="281">
        <v>1010</v>
      </c>
      <c r="E12395" s="281">
        <v>406</v>
      </c>
      <c r="F12395" s="281">
        <v>14356</v>
      </c>
      <c r="G12395" s="24">
        <v>100</v>
      </c>
      <c r="H12395" s="24">
        <v>0</v>
      </c>
      <c r="I12395" s="24">
        <v>0</v>
      </c>
      <c r="J12395" s="282">
        <v>15</v>
      </c>
      <c r="K12395" s="282">
        <v>0</v>
      </c>
    </row>
    <row r="12396" spans="1:11" x14ac:dyDescent="0.3">
      <c r="A12396" s="281" t="s">
        <v>2139</v>
      </c>
      <c r="B12396" s="281">
        <v>92</v>
      </c>
      <c r="C12396" s="24" t="str">
        <f t="shared" si="193"/>
        <v>ino92</v>
      </c>
      <c r="D12396" s="281">
        <v>1021</v>
      </c>
      <c r="E12396" s="281">
        <v>411</v>
      </c>
      <c r="F12396" s="281">
        <v>14528</v>
      </c>
      <c r="G12396" s="24">
        <v>100</v>
      </c>
      <c r="H12396" s="24">
        <v>0</v>
      </c>
      <c r="I12396" s="24">
        <v>0</v>
      </c>
      <c r="J12396" s="282">
        <v>15</v>
      </c>
      <c r="K12396" s="282">
        <v>0</v>
      </c>
    </row>
    <row r="12397" spans="1:11" x14ac:dyDescent="0.3">
      <c r="A12397" s="281" t="s">
        <v>2139</v>
      </c>
      <c r="B12397" s="281">
        <v>93</v>
      </c>
      <c r="C12397" s="24" t="str">
        <f t="shared" si="193"/>
        <v>ino93</v>
      </c>
      <c r="D12397" s="281">
        <v>1033</v>
      </c>
      <c r="E12397" s="281">
        <v>415</v>
      </c>
      <c r="F12397" s="281">
        <v>14749</v>
      </c>
      <c r="G12397" s="24">
        <v>100</v>
      </c>
      <c r="H12397" s="24">
        <v>0</v>
      </c>
      <c r="I12397" s="24">
        <v>0</v>
      </c>
      <c r="J12397" s="282">
        <v>15</v>
      </c>
      <c r="K12397" s="282">
        <v>0</v>
      </c>
    </row>
    <row r="12398" spans="1:11" x14ac:dyDescent="0.3">
      <c r="A12398" s="281" t="s">
        <v>2139</v>
      </c>
      <c r="B12398" s="281">
        <v>94</v>
      </c>
      <c r="C12398" s="24" t="str">
        <f t="shared" si="193"/>
        <v>ino94</v>
      </c>
      <c r="D12398" s="281">
        <v>1045</v>
      </c>
      <c r="E12398" s="281">
        <v>420</v>
      </c>
      <c r="F12398" s="281">
        <v>14925</v>
      </c>
      <c r="G12398" s="24">
        <v>100</v>
      </c>
      <c r="H12398" s="24">
        <v>0</v>
      </c>
      <c r="I12398" s="24">
        <v>0</v>
      </c>
      <c r="J12398" s="282">
        <v>15</v>
      </c>
      <c r="K12398" s="282">
        <v>0</v>
      </c>
    </row>
    <row r="12399" spans="1:11" x14ac:dyDescent="0.3">
      <c r="A12399" s="281" t="s">
        <v>2139</v>
      </c>
      <c r="B12399" s="281">
        <v>95</v>
      </c>
      <c r="C12399" s="24" t="str">
        <f t="shared" si="193"/>
        <v>ino95</v>
      </c>
      <c r="D12399" s="281">
        <v>1057</v>
      </c>
      <c r="E12399" s="281">
        <v>425</v>
      </c>
      <c r="F12399" s="281">
        <v>15103</v>
      </c>
      <c r="G12399" s="24">
        <v>100</v>
      </c>
      <c r="H12399" s="24">
        <v>0</v>
      </c>
      <c r="I12399" s="24">
        <v>0</v>
      </c>
      <c r="J12399" s="282">
        <v>15</v>
      </c>
      <c r="K12399" s="282">
        <v>0</v>
      </c>
    </row>
    <row r="12400" spans="1:11" x14ac:dyDescent="0.3">
      <c r="A12400" s="281" t="s">
        <v>2139</v>
      </c>
      <c r="B12400" s="281">
        <v>96</v>
      </c>
      <c r="C12400" s="24" t="str">
        <f t="shared" si="193"/>
        <v>ino96</v>
      </c>
      <c r="D12400" s="281">
        <v>1069</v>
      </c>
      <c r="E12400" s="281">
        <v>430</v>
      </c>
      <c r="F12400" s="281">
        <v>15283</v>
      </c>
      <c r="G12400" s="24">
        <v>100</v>
      </c>
      <c r="H12400" s="24">
        <v>0</v>
      </c>
      <c r="I12400" s="24">
        <v>0</v>
      </c>
      <c r="J12400" s="282">
        <v>15</v>
      </c>
      <c r="K12400" s="282">
        <v>0</v>
      </c>
    </row>
    <row r="12401" spans="1:11" x14ac:dyDescent="0.3">
      <c r="A12401" s="281" t="s">
        <v>2139</v>
      </c>
      <c r="B12401" s="281">
        <v>97</v>
      </c>
      <c r="C12401" s="24" t="str">
        <f t="shared" si="193"/>
        <v>ino97</v>
      </c>
      <c r="D12401" s="281">
        <v>1081</v>
      </c>
      <c r="E12401" s="281">
        <v>435</v>
      </c>
      <c r="F12401" s="281">
        <v>15516</v>
      </c>
      <c r="G12401" s="24">
        <v>100</v>
      </c>
      <c r="H12401" s="24">
        <v>0</v>
      </c>
      <c r="I12401" s="24">
        <v>0</v>
      </c>
      <c r="J12401" s="282">
        <v>15</v>
      </c>
      <c r="K12401" s="282">
        <v>0</v>
      </c>
    </row>
    <row r="12402" spans="1:11" x14ac:dyDescent="0.3">
      <c r="A12402" s="281" t="s">
        <v>2139</v>
      </c>
      <c r="B12402" s="281">
        <v>98</v>
      </c>
      <c r="C12402" s="24" t="str">
        <f t="shared" si="193"/>
        <v>ino98</v>
      </c>
      <c r="D12402" s="281">
        <v>1094</v>
      </c>
      <c r="E12402" s="281">
        <v>440</v>
      </c>
      <c r="F12402" s="281">
        <v>15701</v>
      </c>
      <c r="G12402" s="24">
        <v>100</v>
      </c>
      <c r="H12402" s="24">
        <v>0</v>
      </c>
      <c r="I12402" s="24">
        <v>0</v>
      </c>
      <c r="J12402" s="282">
        <v>15</v>
      </c>
      <c r="K12402" s="282">
        <v>0</v>
      </c>
    </row>
    <row r="12403" spans="1:11" x14ac:dyDescent="0.3">
      <c r="A12403" s="281" t="s">
        <v>2139</v>
      </c>
      <c r="B12403" s="281">
        <v>99</v>
      </c>
      <c r="C12403" s="24" t="str">
        <f t="shared" si="193"/>
        <v>ino99</v>
      </c>
      <c r="D12403" s="281">
        <v>1106</v>
      </c>
      <c r="E12403" s="281">
        <v>445</v>
      </c>
      <c r="F12403" s="281">
        <v>15887</v>
      </c>
      <c r="G12403" s="24">
        <v>100</v>
      </c>
      <c r="H12403" s="24">
        <v>0</v>
      </c>
      <c r="I12403" s="24">
        <v>0</v>
      </c>
      <c r="J12403" s="282">
        <v>15</v>
      </c>
      <c r="K12403" s="282">
        <v>0</v>
      </c>
    </row>
    <row r="12404" spans="1:11" x14ac:dyDescent="0.3">
      <c r="A12404" s="281" t="s">
        <v>2139</v>
      </c>
      <c r="B12404" s="281">
        <v>100</v>
      </c>
      <c r="C12404" s="24" t="str">
        <f t="shared" si="193"/>
        <v>ino100</v>
      </c>
      <c r="D12404" s="281">
        <v>1119</v>
      </c>
      <c r="E12404" s="281">
        <v>450</v>
      </c>
      <c r="F12404" s="281">
        <v>16076</v>
      </c>
      <c r="G12404" s="24">
        <v>100</v>
      </c>
      <c r="H12404" s="24">
        <v>0</v>
      </c>
      <c r="I12404" s="24">
        <v>0</v>
      </c>
      <c r="J12404" s="282">
        <v>15</v>
      </c>
      <c r="K12404" s="282">
        <v>0</v>
      </c>
    </row>
    <row r="12405" spans="1:11" x14ac:dyDescent="0.3">
      <c r="A12405" s="281" t="s">
        <v>2139</v>
      </c>
      <c r="B12405" s="281">
        <v>101</v>
      </c>
      <c r="C12405" s="24" t="str">
        <f t="shared" si="193"/>
        <v>ino101</v>
      </c>
      <c r="D12405" s="281">
        <v>1221</v>
      </c>
      <c r="E12405" s="281">
        <v>491</v>
      </c>
      <c r="F12405" s="281">
        <v>17802</v>
      </c>
      <c r="G12405" s="24">
        <v>100</v>
      </c>
      <c r="H12405" s="24">
        <v>0</v>
      </c>
      <c r="I12405" s="24">
        <v>0</v>
      </c>
      <c r="J12405" s="282">
        <v>15</v>
      </c>
      <c r="K12405" s="282">
        <v>0</v>
      </c>
    </row>
    <row r="12406" spans="1:11" x14ac:dyDescent="0.3">
      <c r="A12406" s="281" t="s">
        <v>2139</v>
      </c>
      <c r="B12406" s="281">
        <v>102</v>
      </c>
      <c r="C12406" s="24" t="str">
        <f t="shared" si="193"/>
        <v>ino102</v>
      </c>
      <c r="D12406" s="281">
        <v>1235</v>
      </c>
      <c r="E12406" s="281">
        <v>497</v>
      </c>
      <c r="F12406" s="281">
        <v>18014</v>
      </c>
      <c r="G12406" s="24">
        <v>100</v>
      </c>
      <c r="H12406" s="24">
        <v>0</v>
      </c>
      <c r="I12406" s="24">
        <v>0</v>
      </c>
      <c r="J12406" s="282">
        <v>15</v>
      </c>
      <c r="K12406" s="282">
        <v>0</v>
      </c>
    </row>
    <row r="12407" spans="1:11" x14ac:dyDescent="0.3">
      <c r="A12407" s="281" t="s">
        <v>2139</v>
      </c>
      <c r="B12407" s="281">
        <v>103</v>
      </c>
      <c r="C12407" s="24" t="str">
        <f t="shared" si="193"/>
        <v>ino103</v>
      </c>
      <c r="D12407" s="281">
        <v>1249</v>
      </c>
      <c r="E12407" s="281">
        <v>502</v>
      </c>
      <c r="F12407" s="281">
        <v>18229</v>
      </c>
      <c r="G12407" s="24">
        <v>100</v>
      </c>
      <c r="H12407" s="24">
        <v>0</v>
      </c>
      <c r="I12407" s="24">
        <v>0</v>
      </c>
      <c r="J12407" s="282">
        <v>15</v>
      </c>
      <c r="K12407" s="282">
        <v>0</v>
      </c>
    </row>
    <row r="12408" spans="1:11" x14ac:dyDescent="0.3">
      <c r="A12408" s="281" t="s">
        <v>2139</v>
      </c>
      <c r="B12408" s="281">
        <v>104</v>
      </c>
      <c r="C12408" s="24" t="str">
        <f t="shared" si="193"/>
        <v>ino104</v>
      </c>
      <c r="D12408" s="281">
        <v>1263</v>
      </c>
      <c r="E12408" s="281">
        <v>508</v>
      </c>
      <c r="F12408" s="281">
        <v>18445</v>
      </c>
      <c r="G12408" s="24">
        <v>100</v>
      </c>
      <c r="H12408" s="24">
        <v>0</v>
      </c>
      <c r="I12408" s="24">
        <v>0</v>
      </c>
      <c r="J12408" s="282">
        <v>15</v>
      </c>
      <c r="K12408" s="282">
        <v>0</v>
      </c>
    </row>
    <row r="12409" spans="1:11" x14ac:dyDescent="0.3">
      <c r="A12409" s="281" t="s">
        <v>2139</v>
      </c>
      <c r="B12409" s="281">
        <v>105</v>
      </c>
      <c r="C12409" s="24" t="str">
        <f t="shared" si="193"/>
        <v>ino105</v>
      </c>
      <c r="D12409" s="281">
        <v>1278</v>
      </c>
      <c r="E12409" s="281">
        <v>514</v>
      </c>
      <c r="F12409" s="281">
        <v>18727</v>
      </c>
      <c r="G12409" s="24">
        <v>100</v>
      </c>
      <c r="H12409" s="24">
        <v>0</v>
      </c>
      <c r="I12409" s="24">
        <v>0</v>
      </c>
      <c r="J12409" s="282">
        <v>15</v>
      </c>
      <c r="K12409" s="282">
        <v>0</v>
      </c>
    </row>
    <row r="12410" spans="1:11" x14ac:dyDescent="0.3">
      <c r="A12410" s="281" t="s">
        <v>2139</v>
      </c>
      <c r="B12410" s="281">
        <v>106</v>
      </c>
      <c r="C12410" s="24" t="str">
        <f t="shared" si="193"/>
        <v>ino106</v>
      </c>
      <c r="D12410" s="281">
        <v>1292</v>
      </c>
      <c r="E12410" s="281">
        <v>520</v>
      </c>
      <c r="F12410" s="281">
        <v>18949</v>
      </c>
      <c r="G12410" s="24">
        <v>100</v>
      </c>
      <c r="H12410" s="24">
        <v>0</v>
      </c>
      <c r="I12410" s="24">
        <v>0</v>
      </c>
      <c r="J12410" s="282">
        <v>15</v>
      </c>
      <c r="K12410" s="282">
        <v>0</v>
      </c>
    </row>
    <row r="12411" spans="1:11" x14ac:dyDescent="0.3">
      <c r="A12411" s="281" t="s">
        <v>2139</v>
      </c>
      <c r="B12411" s="281">
        <v>107</v>
      </c>
      <c r="C12411" s="24" t="str">
        <f t="shared" si="193"/>
        <v>ino107</v>
      </c>
      <c r="D12411" s="281">
        <v>1307</v>
      </c>
      <c r="E12411" s="281">
        <v>526</v>
      </c>
      <c r="F12411" s="281">
        <v>19175</v>
      </c>
      <c r="G12411" s="24">
        <v>100</v>
      </c>
      <c r="H12411" s="24">
        <v>0</v>
      </c>
      <c r="I12411" s="24">
        <v>0</v>
      </c>
      <c r="J12411" s="282">
        <v>15</v>
      </c>
      <c r="K12411" s="282">
        <v>0</v>
      </c>
    </row>
    <row r="12412" spans="1:11" x14ac:dyDescent="0.3">
      <c r="A12412" s="281" t="s">
        <v>2139</v>
      </c>
      <c r="B12412" s="281">
        <v>108</v>
      </c>
      <c r="C12412" s="24" t="str">
        <f t="shared" si="193"/>
        <v>ino108</v>
      </c>
      <c r="D12412" s="281">
        <v>1322</v>
      </c>
      <c r="E12412" s="281">
        <v>532</v>
      </c>
      <c r="F12412" s="281">
        <v>19402</v>
      </c>
      <c r="G12412" s="24">
        <v>100</v>
      </c>
      <c r="H12412" s="24">
        <v>0</v>
      </c>
      <c r="I12412" s="24">
        <v>0</v>
      </c>
      <c r="J12412" s="282">
        <v>15</v>
      </c>
      <c r="K12412" s="282">
        <v>0</v>
      </c>
    </row>
    <row r="12413" spans="1:11" x14ac:dyDescent="0.3">
      <c r="A12413" s="281" t="s">
        <v>2139</v>
      </c>
      <c r="B12413" s="281">
        <v>109</v>
      </c>
      <c r="C12413" s="24" t="str">
        <f t="shared" si="193"/>
        <v>ino109</v>
      </c>
      <c r="D12413" s="281">
        <v>1337</v>
      </c>
      <c r="E12413" s="281">
        <v>538</v>
      </c>
      <c r="F12413" s="281">
        <v>19698</v>
      </c>
      <c r="G12413" s="24">
        <v>100</v>
      </c>
      <c r="H12413" s="24">
        <v>0</v>
      </c>
      <c r="I12413" s="24">
        <v>0</v>
      </c>
      <c r="J12413" s="282">
        <v>15</v>
      </c>
      <c r="K12413" s="282">
        <v>0</v>
      </c>
    </row>
    <row r="12414" spans="1:11" x14ac:dyDescent="0.3">
      <c r="A12414" s="281" t="s">
        <v>2139</v>
      </c>
      <c r="B12414" s="281">
        <v>110</v>
      </c>
      <c r="C12414" s="24" t="str">
        <f t="shared" si="193"/>
        <v>ino110</v>
      </c>
      <c r="D12414" s="281">
        <v>1352</v>
      </c>
      <c r="E12414" s="281">
        <v>544</v>
      </c>
      <c r="F12414" s="281">
        <v>19932</v>
      </c>
      <c r="G12414" s="24">
        <v>100</v>
      </c>
      <c r="H12414" s="24">
        <v>0</v>
      </c>
      <c r="I12414" s="24">
        <v>0</v>
      </c>
      <c r="J12414" s="282">
        <v>15</v>
      </c>
      <c r="K12414" s="282">
        <v>0</v>
      </c>
    </row>
    <row r="12415" spans="1:11" x14ac:dyDescent="0.3">
      <c r="A12415" s="281" t="s">
        <v>2139</v>
      </c>
      <c r="B12415" s="281">
        <v>111</v>
      </c>
      <c r="C12415" s="24" t="str">
        <f t="shared" si="193"/>
        <v>ino111</v>
      </c>
      <c r="D12415" s="281">
        <v>1367</v>
      </c>
      <c r="E12415" s="281">
        <v>550</v>
      </c>
      <c r="F12415" s="281">
        <v>20168</v>
      </c>
      <c r="G12415" s="24">
        <v>100</v>
      </c>
      <c r="H12415" s="24">
        <v>0</v>
      </c>
      <c r="I12415" s="24">
        <v>0</v>
      </c>
      <c r="J12415" s="282">
        <v>15</v>
      </c>
      <c r="K12415" s="282">
        <v>0</v>
      </c>
    </row>
    <row r="12416" spans="1:11" x14ac:dyDescent="0.3">
      <c r="A12416" s="281" t="s">
        <v>2139</v>
      </c>
      <c r="B12416" s="281">
        <v>112</v>
      </c>
      <c r="C12416" s="24" t="str">
        <f t="shared" si="193"/>
        <v>ino112</v>
      </c>
      <c r="D12416" s="281">
        <v>1383</v>
      </c>
      <c r="E12416" s="281">
        <v>556</v>
      </c>
      <c r="F12416" s="281">
        <v>20407</v>
      </c>
      <c r="G12416" s="24">
        <v>100</v>
      </c>
      <c r="H12416" s="24">
        <v>0</v>
      </c>
      <c r="I12416" s="24">
        <v>0</v>
      </c>
      <c r="J12416" s="282">
        <v>15</v>
      </c>
      <c r="K12416" s="282">
        <v>0</v>
      </c>
    </row>
    <row r="12417" spans="1:11" x14ac:dyDescent="0.3">
      <c r="A12417" s="281" t="s">
        <v>2139</v>
      </c>
      <c r="B12417" s="281">
        <v>113</v>
      </c>
      <c r="C12417" s="24" t="str">
        <f t="shared" si="193"/>
        <v>ino113</v>
      </c>
      <c r="D12417" s="281">
        <v>1398</v>
      </c>
      <c r="E12417" s="281">
        <v>562</v>
      </c>
      <c r="F12417" s="281">
        <v>20695</v>
      </c>
      <c r="G12417" s="24">
        <v>100</v>
      </c>
      <c r="H12417" s="24">
        <v>0</v>
      </c>
      <c r="I12417" s="24">
        <v>0</v>
      </c>
      <c r="J12417" s="282">
        <v>15</v>
      </c>
      <c r="K12417" s="282">
        <v>0</v>
      </c>
    </row>
    <row r="12418" spans="1:11" x14ac:dyDescent="0.3">
      <c r="A12418" s="281" t="s">
        <v>2139</v>
      </c>
      <c r="B12418" s="281">
        <v>114</v>
      </c>
      <c r="C12418" s="24" t="str">
        <f t="shared" si="193"/>
        <v>ino114</v>
      </c>
      <c r="D12418" s="281">
        <v>1414</v>
      </c>
      <c r="E12418" s="281">
        <v>569</v>
      </c>
      <c r="F12418" s="281">
        <v>20940</v>
      </c>
      <c r="G12418" s="24">
        <v>100</v>
      </c>
      <c r="H12418" s="24">
        <v>0</v>
      </c>
      <c r="I12418" s="24">
        <v>0</v>
      </c>
      <c r="J12418" s="282">
        <v>15</v>
      </c>
      <c r="K12418" s="282">
        <v>0</v>
      </c>
    </row>
    <row r="12419" spans="1:11" x14ac:dyDescent="0.3">
      <c r="A12419" s="281" t="s">
        <v>2139</v>
      </c>
      <c r="B12419" s="281">
        <v>115</v>
      </c>
      <c r="C12419" s="24" t="str">
        <f t="shared" si="193"/>
        <v>ino115</v>
      </c>
      <c r="D12419" s="281">
        <v>1430</v>
      </c>
      <c r="E12419" s="281">
        <v>575</v>
      </c>
      <c r="F12419" s="281">
        <v>21188</v>
      </c>
      <c r="G12419" s="24">
        <v>100</v>
      </c>
      <c r="H12419" s="24">
        <v>0</v>
      </c>
      <c r="I12419" s="24">
        <v>0</v>
      </c>
      <c r="J12419" s="282">
        <v>15</v>
      </c>
      <c r="K12419" s="282">
        <v>0</v>
      </c>
    </row>
    <row r="12420" spans="1:11" x14ac:dyDescent="0.3">
      <c r="A12420" s="281" t="s">
        <v>2139</v>
      </c>
      <c r="B12420" s="281">
        <v>116</v>
      </c>
      <c r="C12420" s="24" t="str">
        <f t="shared" si="193"/>
        <v>ino116</v>
      </c>
      <c r="D12420" s="281">
        <v>1446</v>
      </c>
      <c r="E12420" s="281">
        <v>582</v>
      </c>
      <c r="F12420" s="281">
        <v>21438</v>
      </c>
      <c r="G12420" s="24">
        <v>100</v>
      </c>
      <c r="H12420" s="24">
        <v>0</v>
      </c>
      <c r="I12420" s="24">
        <v>0</v>
      </c>
      <c r="J12420" s="282">
        <v>15</v>
      </c>
      <c r="K12420" s="282">
        <v>0</v>
      </c>
    </row>
    <row r="12421" spans="1:11" x14ac:dyDescent="0.3">
      <c r="A12421" s="281" t="s">
        <v>2139</v>
      </c>
      <c r="B12421" s="281">
        <v>117</v>
      </c>
      <c r="C12421" s="24" t="str">
        <f t="shared" si="193"/>
        <v>ino117</v>
      </c>
      <c r="D12421" s="281">
        <v>1462</v>
      </c>
      <c r="E12421" s="281">
        <v>588</v>
      </c>
      <c r="F12421" s="281">
        <v>21764</v>
      </c>
      <c r="G12421" s="24">
        <v>100</v>
      </c>
      <c r="H12421" s="24">
        <v>0</v>
      </c>
      <c r="I12421" s="24">
        <v>0</v>
      </c>
      <c r="J12421" s="282">
        <v>15</v>
      </c>
      <c r="K12421" s="282">
        <v>0</v>
      </c>
    </row>
    <row r="12422" spans="1:11" x14ac:dyDescent="0.3">
      <c r="A12422" s="281" t="s">
        <v>2139</v>
      </c>
      <c r="B12422" s="281">
        <v>118</v>
      </c>
      <c r="C12422" s="24" t="str">
        <f t="shared" ref="C12422:C12485" si="194">A12422&amp;B12422</f>
        <v>ino118</v>
      </c>
      <c r="D12422" s="281">
        <v>1479</v>
      </c>
      <c r="E12422" s="281">
        <v>595</v>
      </c>
      <c r="F12422" s="281">
        <v>22022</v>
      </c>
      <c r="G12422" s="24">
        <v>100</v>
      </c>
      <c r="H12422" s="24">
        <v>0</v>
      </c>
      <c r="I12422" s="24">
        <v>0</v>
      </c>
      <c r="J12422" s="282">
        <v>15</v>
      </c>
      <c r="K12422" s="282">
        <v>0</v>
      </c>
    </row>
    <row r="12423" spans="1:11" x14ac:dyDescent="0.3">
      <c r="A12423" s="281" t="s">
        <v>2139</v>
      </c>
      <c r="B12423" s="281">
        <v>119</v>
      </c>
      <c r="C12423" s="24" t="str">
        <f t="shared" si="194"/>
        <v>ino119</v>
      </c>
      <c r="D12423" s="281">
        <v>1495</v>
      </c>
      <c r="E12423" s="281">
        <v>601</v>
      </c>
      <c r="F12423" s="281">
        <v>22282</v>
      </c>
      <c r="G12423" s="24">
        <v>100</v>
      </c>
      <c r="H12423" s="24">
        <v>0</v>
      </c>
      <c r="I12423" s="24">
        <v>0</v>
      </c>
      <c r="J12423" s="282">
        <v>15</v>
      </c>
      <c r="K12423" s="282">
        <v>0</v>
      </c>
    </row>
    <row r="12424" spans="1:11" x14ac:dyDescent="0.3">
      <c r="A12424" s="281" t="s">
        <v>2139</v>
      </c>
      <c r="B12424" s="281">
        <v>120</v>
      </c>
      <c r="C12424" s="24" t="str">
        <f t="shared" si="194"/>
        <v>ino120</v>
      </c>
      <c r="D12424" s="281">
        <v>1512</v>
      </c>
      <c r="E12424" s="281">
        <v>608</v>
      </c>
      <c r="F12424" s="281">
        <v>22545</v>
      </c>
      <c r="G12424" s="24">
        <v>100</v>
      </c>
      <c r="H12424" s="24">
        <v>0</v>
      </c>
      <c r="I12424" s="24">
        <v>0</v>
      </c>
      <c r="J12424" s="282">
        <v>15</v>
      </c>
      <c r="K12424" s="282">
        <v>0</v>
      </c>
    </row>
    <row r="12425" spans="1:11" x14ac:dyDescent="0.3">
      <c r="A12425" s="281" t="s">
        <v>2139</v>
      </c>
      <c r="B12425" s="281">
        <v>121</v>
      </c>
      <c r="C12425" s="24" t="str">
        <f t="shared" si="194"/>
        <v>ino121</v>
      </c>
      <c r="D12425" s="281">
        <v>1650</v>
      </c>
      <c r="E12425" s="281">
        <v>664</v>
      </c>
      <c r="F12425" s="281">
        <v>24909</v>
      </c>
      <c r="G12425" s="24">
        <v>100</v>
      </c>
      <c r="H12425" s="24">
        <v>0</v>
      </c>
      <c r="I12425" s="24">
        <v>0</v>
      </c>
      <c r="J12425" s="282">
        <v>15</v>
      </c>
      <c r="K12425" s="282">
        <v>0</v>
      </c>
    </row>
    <row r="12426" spans="1:11" x14ac:dyDescent="0.3">
      <c r="A12426" s="281" t="s">
        <v>2139</v>
      </c>
      <c r="B12426" s="281">
        <v>122</v>
      </c>
      <c r="C12426" s="24" t="str">
        <f t="shared" si="194"/>
        <v>ino122</v>
      </c>
      <c r="D12426" s="281">
        <v>1669</v>
      </c>
      <c r="E12426" s="281">
        <v>671</v>
      </c>
      <c r="F12426" s="281">
        <v>25204</v>
      </c>
      <c r="G12426" s="24">
        <v>100</v>
      </c>
      <c r="H12426" s="24">
        <v>0</v>
      </c>
      <c r="I12426" s="24">
        <v>0</v>
      </c>
      <c r="J12426" s="282">
        <v>15</v>
      </c>
      <c r="K12426" s="282">
        <v>0</v>
      </c>
    </row>
    <row r="12427" spans="1:11" x14ac:dyDescent="0.3">
      <c r="A12427" s="281" t="s">
        <v>2139</v>
      </c>
      <c r="B12427" s="281">
        <v>123</v>
      </c>
      <c r="C12427" s="24" t="str">
        <f t="shared" si="194"/>
        <v>ino123</v>
      </c>
      <c r="D12427" s="281">
        <v>1687</v>
      </c>
      <c r="E12427" s="281">
        <v>679</v>
      </c>
      <c r="F12427" s="281">
        <v>25501</v>
      </c>
      <c r="G12427" s="24">
        <v>100</v>
      </c>
      <c r="H12427" s="24">
        <v>0</v>
      </c>
      <c r="I12427" s="24">
        <v>0</v>
      </c>
      <c r="J12427" s="282">
        <v>15</v>
      </c>
      <c r="K12427" s="282">
        <v>0</v>
      </c>
    </row>
    <row r="12428" spans="1:11" x14ac:dyDescent="0.3">
      <c r="A12428" s="281" t="s">
        <v>2139</v>
      </c>
      <c r="B12428" s="281">
        <v>124</v>
      </c>
      <c r="C12428" s="24" t="str">
        <f t="shared" si="194"/>
        <v>ino124</v>
      </c>
      <c r="D12428" s="281">
        <v>1706</v>
      </c>
      <c r="E12428" s="281">
        <v>686</v>
      </c>
      <c r="F12428" s="281">
        <v>25831</v>
      </c>
      <c r="G12428" s="24">
        <v>100</v>
      </c>
      <c r="H12428" s="24">
        <v>0</v>
      </c>
      <c r="I12428" s="24">
        <v>0</v>
      </c>
      <c r="J12428" s="282">
        <v>15</v>
      </c>
      <c r="K12428" s="282">
        <v>0</v>
      </c>
    </row>
    <row r="12429" spans="1:11" x14ac:dyDescent="0.3">
      <c r="A12429" s="281" t="s">
        <v>2139</v>
      </c>
      <c r="B12429" s="281">
        <v>125</v>
      </c>
      <c r="C12429" s="24" t="str">
        <f t="shared" si="194"/>
        <v>ino125</v>
      </c>
      <c r="D12429" s="281">
        <v>1725</v>
      </c>
      <c r="E12429" s="281">
        <v>694</v>
      </c>
      <c r="F12429" s="281">
        <v>26242</v>
      </c>
      <c r="G12429" s="24">
        <v>100</v>
      </c>
      <c r="H12429" s="24">
        <v>0</v>
      </c>
      <c r="I12429" s="24">
        <v>0</v>
      </c>
      <c r="J12429" s="282">
        <v>15</v>
      </c>
      <c r="K12429" s="282">
        <v>0</v>
      </c>
    </row>
    <row r="12430" spans="1:11" x14ac:dyDescent="0.3">
      <c r="A12430" s="281" t="s">
        <v>2139</v>
      </c>
      <c r="B12430" s="281">
        <v>126</v>
      </c>
      <c r="C12430" s="24" t="str">
        <f t="shared" si="194"/>
        <v>ino126</v>
      </c>
      <c r="D12430" s="281">
        <v>1744</v>
      </c>
      <c r="E12430" s="281">
        <v>702</v>
      </c>
      <c r="F12430" s="281">
        <v>26551</v>
      </c>
      <c r="G12430" s="24">
        <v>100</v>
      </c>
      <c r="H12430" s="24">
        <v>0</v>
      </c>
      <c r="I12430" s="24">
        <v>0</v>
      </c>
      <c r="J12430" s="282">
        <v>15</v>
      </c>
      <c r="K12430" s="282">
        <v>0</v>
      </c>
    </row>
    <row r="12431" spans="1:11" x14ac:dyDescent="0.3">
      <c r="A12431" s="281" t="s">
        <v>2139</v>
      </c>
      <c r="B12431" s="281">
        <v>127</v>
      </c>
      <c r="C12431" s="24" t="str">
        <f t="shared" si="194"/>
        <v>ino127</v>
      </c>
      <c r="D12431" s="281">
        <v>1764</v>
      </c>
      <c r="E12431" s="281">
        <v>709</v>
      </c>
      <c r="F12431" s="281">
        <v>26884</v>
      </c>
      <c r="G12431" s="24">
        <v>100</v>
      </c>
      <c r="H12431" s="24">
        <v>0</v>
      </c>
      <c r="I12431" s="24">
        <v>0</v>
      </c>
      <c r="J12431" s="282">
        <v>15</v>
      </c>
      <c r="K12431" s="282">
        <v>0</v>
      </c>
    </row>
    <row r="12432" spans="1:11" x14ac:dyDescent="0.3">
      <c r="A12432" s="281" t="s">
        <v>2139</v>
      </c>
      <c r="B12432" s="281">
        <v>128</v>
      </c>
      <c r="C12432" s="24" t="str">
        <f t="shared" si="194"/>
        <v>ino128</v>
      </c>
      <c r="D12432" s="281">
        <v>1784</v>
      </c>
      <c r="E12432" s="281">
        <v>717</v>
      </c>
      <c r="F12432" s="281">
        <v>27231</v>
      </c>
      <c r="G12432" s="24">
        <v>100</v>
      </c>
      <c r="H12432" s="24">
        <v>0</v>
      </c>
      <c r="I12432" s="24">
        <v>0</v>
      </c>
      <c r="J12432" s="282">
        <v>15</v>
      </c>
      <c r="K12432" s="282">
        <v>0</v>
      </c>
    </row>
    <row r="12433" spans="1:11" x14ac:dyDescent="0.3">
      <c r="A12433" s="281" t="s">
        <v>2139</v>
      </c>
      <c r="B12433" s="281">
        <v>129</v>
      </c>
      <c r="C12433" s="24" t="str">
        <f t="shared" si="194"/>
        <v>ino129</v>
      </c>
      <c r="D12433" s="281">
        <v>1803</v>
      </c>
      <c r="E12433" s="281">
        <v>725</v>
      </c>
      <c r="F12433" s="281">
        <v>27552</v>
      </c>
      <c r="G12433" s="24">
        <v>100</v>
      </c>
      <c r="H12433" s="24">
        <v>0</v>
      </c>
      <c r="I12433" s="24">
        <v>0</v>
      </c>
      <c r="J12433" s="282">
        <v>15</v>
      </c>
      <c r="K12433" s="282">
        <v>0</v>
      </c>
    </row>
    <row r="12434" spans="1:11" x14ac:dyDescent="0.3">
      <c r="A12434" s="281" t="s">
        <v>2139</v>
      </c>
      <c r="B12434" s="281">
        <v>130</v>
      </c>
      <c r="C12434" s="24" t="str">
        <f t="shared" si="194"/>
        <v>ino130</v>
      </c>
      <c r="D12434" s="281">
        <v>1823</v>
      </c>
      <c r="E12434" s="281">
        <v>733</v>
      </c>
      <c r="F12434" s="281">
        <v>27907</v>
      </c>
      <c r="G12434" s="24">
        <v>100</v>
      </c>
      <c r="H12434" s="24">
        <v>0</v>
      </c>
      <c r="I12434" s="24">
        <v>0</v>
      </c>
      <c r="J12434" s="282">
        <v>15</v>
      </c>
      <c r="K12434" s="282">
        <v>0</v>
      </c>
    </row>
    <row r="12435" spans="1:11" x14ac:dyDescent="0.3">
      <c r="A12435" s="281" t="s">
        <v>2139</v>
      </c>
      <c r="B12435" s="281">
        <v>131</v>
      </c>
      <c r="C12435" s="24" t="str">
        <f t="shared" si="194"/>
        <v>ino131</v>
      </c>
      <c r="D12435" s="281">
        <v>1844</v>
      </c>
      <c r="E12435" s="281">
        <v>742</v>
      </c>
      <c r="F12435" s="281">
        <v>28257</v>
      </c>
      <c r="G12435" s="24">
        <v>100</v>
      </c>
      <c r="H12435" s="24">
        <v>0</v>
      </c>
      <c r="I12435" s="24">
        <v>0</v>
      </c>
      <c r="J12435" s="282">
        <v>15</v>
      </c>
      <c r="K12435" s="282">
        <v>0</v>
      </c>
    </row>
    <row r="12436" spans="1:11" x14ac:dyDescent="0.3">
      <c r="A12436" s="281" t="s">
        <v>2139</v>
      </c>
      <c r="B12436" s="281">
        <v>132</v>
      </c>
      <c r="C12436" s="24" t="str">
        <f t="shared" si="194"/>
        <v>ino132</v>
      </c>
      <c r="D12436" s="281">
        <v>1864</v>
      </c>
      <c r="E12436" s="281">
        <v>750</v>
      </c>
      <c r="F12436" s="281">
        <v>28589</v>
      </c>
      <c r="G12436" s="24">
        <v>100</v>
      </c>
      <c r="H12436" s="24">
        <v>0</v>
      </c>
      <c r="I12436" s="24">
        <v>0</v>
      </c>
      <c r="J12436" s="282">
        <v>15</v>
      </c>
      <c r="K12436" s="282">
        <v>0</v>
      </c>
    </row>
    <row r="12437" spans="1:11" x14ac:dyDescent="0.3">
      <c r="A12437" s="281" t="s">
        <v>2139</v>
      </c>
      <c r="B12437" s="281">
        <v>133</v>
      </c>
      <c r="C12437" s="24" t="str">
        <f t="shared" si="194"/>
        <v>ino133</v>
      </c>
      <c r="D12437" s="281">
        <v>1885</v>
      </c>
      <c r="E12437" s="281">
        <v>758</v>
      </c>
      <c r="F12437" s="281">
        <v>28947</v>
      </c>
      <c r="G12437" s="24">
        <v>100</v>
      </c>
      <c r="H12437" s="24">
        <v>0</v>
      </c>
      <c r="I12437" s="24">
        <v>0</v>
      </c>
      <c r="J12437" s="282">
        <v>15</v>
      </c>
      <c r="K12437" s="282">
        <v>0</v>
      </c>
    </row>
    <row r="12438" spans="1:11" x14ac:dyDescent="0.3">
      <c r="A12438" s="281" t="s">
        <v>2139</v>
      </c>
      <c r="B12438" s="281">
        <v>134</v>
      </c>
      <c r="C12438" s="24" t="str">
        <f t="shared" si="194"/>
        <v>ino134</v>
      </c>
      <c r="D12438" s="281">
        <v>1906</v>
      </c>
      <c r="E12438" s="281">
        <v>767</v>
      </c>
      <c r="F12438" s="281">
        <v>29320</v>
      </c>
      <c r="G12438" s="24">
        <v>100</v>
      </c>
      <c r="H12438" s="24">
        <v>0</v>
      </c>
      <c r="I12438" s="24">
        <v>0</v>
      </c>
      <c r="J12438" s="282">
        <v>15</v>
      </c>
      <c r="K12438" s="282">
        <v>0</v>
      </c>
    </row>
    <row r="12439" spans="1:11" x14ac:dyDescent="0.3">
      <c r="A12439" s="281" t="s">
        <v>2139</v>
      </c>
      <c r="B12439" s="281">
        <v>135</v>
      </c>
      <c r="C12439" s="24" t="str">
        <f t="shared" si="194"/>
        <v>ino135</v>
      </c>
      <c r="D12439" s="281">
        <v>1927</v>
      </c>
      <c r="E12439" s="281">
        <v>775</v>
      </c>
      <c r="F12439" s="281">
        <v>29664</v>
      </c>
      <c r="G12439" s="24">
        <v>100</v>
      </c>
      <c r="H12439" s="24">
        <v>0</v>
      </c>
      <c r="I12439" s="24">
        <v>0</v>
      </c>
      <c r="J12439" s="282">
        <v>15</v>
      </c>
      <c r="K12439" s="282">
        <v>0</v>
      </c>
    </row>
    <row r="12440" spans="1:11" x14ac:dyDescent="0.3">
      <c r="A12440" s="281" t="s">
        <v>2139</v>
      </c>
      <c r="B12440" s="281">
        <v>136</v>
      </c>
      <c r="C12440" s="24" t="str">
        <f t="shared" si="194"/>
        <v>ino136</v>
      </c>
      <c r="D12440" s="281">
        <v>1948</v>
      </c>
      <c r="E12440" s="281">
        <v>784</v>
      </c>
      <c r="F12440" s="281">
        <v>30046</v>
      </c>
      <c r="G12440" s="24">
        <v>100</v>
      </c>
      <c r="H12440" s="24">
        <v>0</v>
      </c>
      <c r="I12440" s="24">
        <v>0</v>
      </c>
      <c r="J12440" s="282">
        <v>15</v>
      </c>
      <c r="K12440" s="282">
        <v>0</v>
      </c>
    </row>
    <row r="12441" spans="1:11" x14ac:dyDescent="0.3">
      <c r="A12441" s="281" t="s">
        <v>2139</v>
      </c>
      <c r="B12441" s="281">
        <v>137</v>
      </c>
      <c r="C12441" s="24" t="str">
        <f t="shared" si="194"/>
        <v>ino137</v>
      </c>
      <c r="D12441" s="281">
        <v>1970</v>
      </c>
      <c r="E12441" s="281">
        <v>792</v>
      </c>
      <c r="F12441" s="281">
        <v>30421</v>
      </c>
      <c r="G12441" s="24">
        <v>100</v>
      </c>
      <c r="H12441" s="24">
        <v>0</v>
      </c>
      <c r="I12441" s="24">
        <v>0</v>
      </c>
      <c r="J12441" s="282">
        <v>15</v>
      </c>
      <c r="K12441" s="282">
        <v>0</v>
      </c>
    </row>
    <row r="12442" spans="1:11" x14ac:dyDescent="0.3">
      <c r="A12442" s="281" t="s">
        <v>2139</v>
      </c>
      <c r="B12442" s="281">
        <v>138</v>
      </c>
      <c r="C12442" s="24" t="str">
        <f t="shared" si="194"/>
        <v>ino138</v>
      </c>
      <c r="D12442" s="281">
        <v>1992</v>
      </c>
      <c r="E12442" s="281">
        <v>801</v>
      </c>
      <c r="F12442" s="281">
        <v>30778</v>
      </c>
      <c r="G12442" s="24">
        <v>100</v>
      </c>
      <c r="H12442" s="24">
        <v>0</v>
      </c>
      <c r="I12442" s="24">
        <v>0</v>
      </c>
      <c r="J12442" s="282">
        <v>15</v>
      </c>
      <c r="K12442" s="282">
        <v>0</v>
      </c>
    </row>
    <row r="12443" spans="1:11" x14ac:dyDescent="0.3">
      <c r="A12443" s="281" t="s">
        <v>2139</v>
      </c>
      <c r="B12443" s="281">
        <v>139</v>
      </c>
      <c r="C12443" s="24" t="str">
        <f t="shared" si="194"/>
        <v>ino139</v>
      </c>
      <c r="D12443" s="281">
        <v>2013</v>
      </c>
      <c r="E12443" s="281">
        <v>810</v>
      </c>
      <c r="F12443" s="281">
        <v>31162</v>
      </c>
      <c r="G12443" s="24">
        <v>100</v>
      </c>
      <c r="H12443" s="24">
        <v>0</v>
      </c>
      <c r="I12443" s="24">
        <v>0</v>
      </c>
      <c r="J12443" s="282">
        <v>15</v>
      </c>
      <c r="K12443" s="282">
        <v>0</v>
      </c>
    </row>
    <row r="12444" spans="1:11" x14ac:dyDescent="0.3">
      <c r="A12444" s="281" t="s">
        <v>2139</v>
      </c>
      <c r="B12444" s="281">
        <v>140</v>
      </c>
      <c r="C12444" s="24" t="str">
        <f t="shared" si="194"/>
        <v>ino140</v>
      </c>
      <c r="D12444" s="281">
        <v>2036</v>
      </c>
      <c r="E12444" s="281">
        <v>819</v>
      </c>
      <c r="F12444" s="281">
        <v>31563</v>
      </c>
      <c r="G12444" s="24">
        <v>100</v>
      </c>
      <c r="H12444" s="24">
        <v>0</v>
      </c>
      <c r="I12444" s="24">
        <v>0</v>
      </c>
      <c r="J12444" s="282">
        <v>15</v>
      </c>
      <c r="K12444" s="282">
        <v>0</v>
      </c>
    </row>
    <row r="12445" spans="1:11" x14ac:dyDescent="0.3">
      <c r="A12445" s="281" t="s">
        <v>2139</v>
      </c>
      <c r="B12445" s="281">
        <v>141</v>
      </c>
      <c r="C12445" s="24" t="str">
        <f t="shared" si="194"/>
        <v>ino141</v>
      </c>
      <c r="D12445" s="281">
        <v>2221</v>
      </c>
      <c r="E12445" s="281">
        <v>893</v>
      </c>
      <c r="F12445" s="281">
        <v>34778</v>
      </c>
      <c r="G12445" s="24">
        <v>100</v>
      </c>
      <c r="H12445" s="24">
        <v>0</v>
      </c>
      <c r="I12445" s="24">
        <v>0</v>
      </c>
      <c r="J12445" s="282">
        <v>15</v>
      </c>
      <c r="K12445" s="282">
        <v>0</v>
      </c>
    </row>
    <row r="12446" spans="1:11" x14ac:dyDescent="0.3">
      <c r="A12446" s="281" t="s">
        <v>2139</v>
      </c>
      <c r="B12446" s="281">
        <v>142</v>
      </c>
      <c r="C12446" s="24" t="str">
        <f t="shared" si="194"/>
        <v>ino142</v>
      </c>
      <c r="D12446" s="281">
        <v>2246</v>
      </c>
      <c r="E12446" s="281">
        <v>903</v>
      </c>
      <c r="F12446" s="281">
        <v>35225</v>
      </c>
      <c r="G12446" s="24">
        <v>100</v>
      </c>
      <c r="H12446" s="24">
        <v>0</v>
      </c>
      <c r="I12446" s="24">
        <v>0</v>
      </c>
      <c r="J12446" s="282">
        <v>15</v>
      </c>
      <c r="K12446" s="282">
        <v>0</v>
      </c>
    </row>
    <row r="12447" spans="1:11" x14ac:dyDescent="0.3">
      <c r="A12447" s="281" t="s">
        <v>2139</v>
      </c>
      <c r="B12447" s="281">
        <v>143</v>
      </c>
      <c r="C12447" s="24" t="str">
        <f t="shared" si="194"/>
        <v>ino143</v>
      </c>
      <c r="D12447" s="281">
        <v>2270</v>
      </c>
      <c r="E12447" s="281">
        <v>913</v>
      </c>
      <c r="F12447" s="281">
        <v>35728</v>
      </c>
      <c r="G12447" s="24">
        <v>100</v>
      </c>
      <c r="H12447" s="24">
        <v>0</v>
      </c>
      <c r="I12447" s="24">
        <v>0</v>
      </c>
      <c r="J12447" s="282">
        <v>15</v>
      </c>
      <c r="K12447" s="282">
        <v>0</v>
      </c>
    </row>
    <row r="12448" spans="1:11" x14ac:dyDescent="0.3">
      <c r="A12448" s="281" t="s">
        <v>2139</v>
      </c>
      <c r="B12448" s="281">
        <v>144</v>
      </c>
      <c r="C12448" s="24" t="str">
        <f t="shared" si="194"/>
        <v>ino144</v>
      </c>
      <c r="D12448" s="281">
        <v>2295</v>
      </c>
      <c r="E12448" s="281">
        <v>923</v>
      </c>
      <c r="F12448" s="281">
        <v>36147</v>
      </c>
      <c r="G12448" s="24">
        <v>100</v>
      </c>
      <c r="H12448" s="24">
        <v>0</v>
      </c>
      <c r="I12448" s="24">
        <v>0</v>
      </c>
      <c r="J12448" s="282">
        <v>15</v>
      </c>
      <c r="K12448" s="282">
        <v>0</v>
      </c>
    </row>
    <row r="12449" spans="1:11" x14ac:dyDescent="0.3">
      <c r="A12449" s="281" t="s">
        <v>2139</v>
      </c>
      <c r="B12449" s="281">
        <v>145</v>
      </c>
      <c r="C12449" s="24" t="str">
        <f t="shared" si="194"/>
        <v>ino145</v>
      </c>
      <c r="D12449" s="281">
        <v>2320</v>
      </c>
      <c r="E12449" s="281">
        <v>933</v>
      </c>
      <c r="F12449" s="281">
        <v>36636</v>
      </c>
      <c r="G12449" s="24">
        <v>100</v>
      </c>
      <c r="H12449" s="24">
        <v>0</v>
      </c>
      <c r="I12449" s="24">
        <v>0</v>
      </c>
      <c r="J12449" s="282">
        <v>15</v>
      </c>
      <c r="K12449" s="282">
        <v>0</v>
      </c>
    </row>
    <row r="12450" spans="1:11" x14ac:dyDescent="0.3">
      <c r="A12450" s="281" t="s">
        <v>2139</v>
      </c>
      <c r="B12450" s="281">
        <v>146</v>
      </c>
      <c r="C12450" s="24" t="str">
        <f t="shared" si="194"/>
        <v>ino146</v>
      </c>
      <c r="D12450" s="281">
        <v>2346</v>
      </c>
      <c r="E12450" s="281">
        <v>944</v>
      </c>
      <c r="F12450" s="281">
        <v>37106</v>
      </c>
      <c r="G12450" s="24">
        <v>100</v>
      </c>
      <c r="H12450" s="24">
        <v>0</v>
      </c>
      <c r="I12450" s="24">
        <v>0</v>
      </c>
      <c r="J12450" s="282">
        <v>15</v>
      </c>
      <c r="K12450" s="282">
        <v>0</v>
      </c>
    </row>
    <row r="12451" spans="1:11" x14ac:dyDescent="0.3">
      <c r="A12451" s="281" t="s">
        <v>2139</v>
      </c>
      <c r="B12451" s="281">
        <v>147</v>
      </c>
      <c r="C12451" s="24" t="str">
        <f t="shared" si="194"/>
        <v>ino147</v>
      </c>
      <c r="D12451" s="281">
        <v>2372</v>
      </c>
      <c r="E12451" s="281">
        <v>954</v>
      </c>
      <c r="F12451" s="281">
        <v>37585</v>
      </c>
      <c r="G12451" s="24">
        <v>100</v>
      </c>
      <c r="H12451" s="24">
        <v>0</v>
      </c>
      <c r="I12451" s="24">
        <v>0</v>
      </c>
      <c r="J12451" s="282">
        <v>15</v>
      </c>
      <c r="K12451" s="282">
        <v>0</v>
      </c>
    </row>
    <row r="12452" spans="1:11" x14ac:dyDescent="0.3">
      <c r="A12452" s="281" t="s">
        <v>2139</v>
      </c>
      <c r="B12452" s="281">
        <v>148</v>
      </c>
      <c r="C12452" s="24" t="str">
        <f t="shared" si="194"/>
        <v>ino148</v>
      </c>
      <c r="D12452" s="281">
        <v>2398</v>
      </c>
      <c r="E12452" s="281">
        <v>964</v>
      </c>
      <c r="F12452" s="281">
        <v>38025</v>
      </c>
      <c r="G12452" s="24">
        <v>100</v>
      </c>
      <c r="H12452" s="24">
        <v>0</v>
      </c>
      <c r="I12452" s="24">
        <v>0</v>
      </c>
      <c r="J12452" s="282">
        <v>15</v>
      </c>
      <c r="K12452" s="282">
        <v>0</v>
      </c>
    </row>
    <row r="12453" spans="1:11" x14ac:dyDescent="0.3">
      <c r="A12453" s="281" t="s">
        <v>2139</v>
      </c>
      <c r="B12453" s="281">
        <v>149</v>
      </c>
      <c r="C12453" s="24" t="str">
        <f t="shared" si="194"/>
        <v>ino149</v>
      </c>
      <c r="D12453" s="281">
        <v>2424</v>
      </c>
      <c r="E12453" s="281">
        <v>975</v>
      </c>
      <c r="F12453" s="281">
        <v>38539</v>
      </c>
      <c r="G12453" s="24">
        <v>100</v>
      </c>
      <c r="H12453" s="24">
        <v>0</v>
      </c>
      <c r="I12453" s="24">
        <v>0</v>
      </c>
      <c r="J12453" s="282">
        <v>15</v>
      </c>
      <c r="K12453" s="282">
        <v>0</v>
      </c>
    </row>
    <row r="12454" spans="1:11" x14ac:dyDescent="0.3">
      <c r="A12454" s="281" t="s">
        <v>2139</v>
      </c>
      <c r="B12454" s="281">
        <v>150</v>
      </c>
      <c r="C12454" s="24" t="str">
        <f t="shared" si="194"/>
        <v>ino150</v>
      </c>
      <c r="D12454" s="281">
        <v>2450</v>
      </c>
      <c r="E12454" s="281">
        <v>986</v>
      </c>
      <c r="F12454" s="281">
        <v>38989</v>
      </c>
      <c r="G12454" s="24">
        <v>100</v>
      </c>
      <c r="H12454" s="24">
        <v>0</v>
      </c>
      <c r="I12454" s="24">
        <v>0</v>
      </c>
      <c r="J12454" s="282">
        <v>15</v>
      </c>
      <c r="K12454" s="282">
        <v>0</v>
      </c>
    </row>
    <row r="12455" spans="1:11" x14ac:dyDescent="0.3">
      <c r="A12455" s="281" t="s">
        <v>2139</v>
      </c>
      <c r="B12455" s="281">
        <v>151</v>
      </c>
      <c r="C12455" s="24" t="str">
        <f t="shared" si="194"/>
        <v>ino151</v>
      </c>
      <c r="D12455" s="281">
        <v>2477</v>
      </c>
      <c r="E12455" s="281">
        <v>996</v>
      </c>
      <c r="F12455" s="281">
        <v>39492</v>
      </c>
      <c r="G12455" s="24">
        <v>100</v>
      </c>
      <c r="H12455" s="24">
        <v>0</v>
      </c>
      <c r="I12455" s="24">
        <v>0</v>
      </c>
      <c r="J12455" s="282">
        <v>15</v>
      </c>
      <c r="K12455" s="282">
        <v>0</v>
      </c>
    </row>
    <row r="12456" spans="1:11" x14ac:dyDescent="0.3">
      <c r="A12456" s="281" t="s">
        <v>2139</v>
      </c>
      <c r="B12456" s="281">
        <v>152</v>
      </c>
      <c r="C12456" s="24" t="str">
        <f t="shared" si="194"/>
        <v>ino152</v>
      </c>
      <c r="D12456" s="281">
        <v>2504</v>
      </c>
      <c r="E12456" s="281">
        <v>1007</v>
      </c>
      <c r="F12456" s="281">
        <v>39953</v>
      </c>
      <c r="G12456" s="24">
        <v>100</v>
      </c>
      <c r="H12456" s="24">
        <v>0</v>
      </c>
      <c r="I12456" s="24">
        <v>0</v>
      </c>
      <c r="J12456" s="282">
        <v>15</v>
      </c>
      <c r="K12456" s="282">
        <v>0</v>
      </c>
    </row>
    <row r="12457" spans="1:11" x14ac:dyDescent="0.3">
      <c r="A12457" s="281" t="s">
        <v>2139</v>
      </c>
      <c r="B12457" s="281">
        <v>153</v>
      </c>
      <c r="C12457" s="24" t="str">
        <f t="shared" si="194"/>
        <v>ino153</v>
      </c>
      <c r="D12457" s="281">
        <v>2532</v>
      </c>
      <c r="E12457" s="281">
        <v>1018</v>
      </c>
      <c r="F12457" s="281">
        <v>40492</v>
      </c>
      <c r="G12457" s="24">
        <v>100</v>
      </c>
      <c r="H12457" s="24">
        <v>0</v>
      </c>
      <c r="I12457" s="24">
        <v>0</v>
      </c>
      <c r="J12457" s="282">
        <v>15</v>
      </c>
      <c r="K12457" s="282">
        <v>0</v>
      </c>
    </row>
    <row r="12458" spans="1:11" x14ac:dyDescent="0.3">
      <c r="A12458" s="281" t="s">
        <v>2139</v>
      </c>
      <c r="B12458" s="281">
        <v>154</v>
      </c>
      <c r="C12458" s="24" t="str">
        <f t="shared" si="194"/>
        <v>ino154</v>
      </c>
      <c r="D12458" s="281">
        <v>2559</v>
      </c>
      <c r="E12458" s="281">
        <v>1030</v>
      </c>
      <c r="F12458" s="281">
        <v>40965</v>
      </c>
      <c r="G12458" s="24">
        <v>100</v>
      </c>
      <c r="H12458" s="24">
        <v>0</v>
      </c>
      <c r="I12458" s="24">
        <v>0</v>
      </c>
      <c r="J12458" s="282">
        <v>15</v>
      </c>
      <c r="K12458" s="282">
        <v>0</v>
      </c>
    </row>
    <row r="12459" spans="1:11" x14ac:dyDescent="0.3">
      <c r="A12459" s="281" t="s">
        <v>2139</v>
      </c>
      <c r="B12459" s="281">
        <v>155</v>
      </c>
      <c r="C12459" s="24" t="str">
        <f t="shared" si="194"/>
        <v>ino155</v>
      </c>
      <c r="D12459" s="281">
        <v>2587</v>
      </c>
      <c r="E12459" s="281">
        <v>1041</v>
      </c>
      <c r="F12459" s="281">
        <v>41492</v>
      </c>
      <c r="G12459" s="24">
        <v>100</v>
      </c>
      <c r="H12459" s="24">
        <v>0</v>
      </c>
      <c r="I12459" s="24">
        <v>0</v>
      </c>
      <c r="J12459" s="282">
        <v>15</v>
      </c>
      <c r="K12459" s="282">
        <v>0</v>
      </c>
    </row>
    <row r="12460" spans="1:11" x14ac:dyDescent="0.3">
      <c r="A12460" s="281" t="s">
        <v>2139</v>
      </c>
      <c r="B12460" s="281">
        <v>156</v>
      </c>
      <c r="C12460" s="24" t="str">
        <f t="shared" si="194"/>
        <v>ino156</v>
      </c>
      <c r="D12460" s="281">
        <v>2615</v>
      </c>
      <c r="E12460" s="281">
        <v>1052</v>
      </c>
      <c r="F12460" s="281">
        <v>41976</v>
      </c>
      <c r="G12460" s="24">
        <v>100</v>
      </c>
      <c r="H12460" s="24">
        <v>0</v>
      </c>
      <c r="I12460" s="24">
        <v>0</v>
      </c>
      <c r="J12460" s="282">
        <v>15</v>
      </c>
      <c r="K12460" s="282">
        <v>0</v>
      </c>
    </row>
    <row r="12461" spans="1:11" x14ac:dyDescent="0.3">
      <c r="A12461" s="281" t="s">
        <v>2139</v>
      </c>
      <c r="B12461" s="281">
        <v>157</v>
      </c>
      <c r="C12461" s="24" t="str">
        <f t="shared" si="194"/>
        <v>ino157</v>
      </c>
      <c r="D12461" s="281">
        <v>2644</v>
      </c>
      <c r="E12461" s="281">
        <v>1064</v>
      </c>
      <c r="F12461" s="281">
        <v>42541</v>
      </c>
      <c r="G12461" s="24">
        <v>100</v>
      </c>
      <c r="H12461" s="24">
        <v>0</v>
      </c>
      <c r="I12461" s="24">
        <v>0</v>
      </c>
      <c r="J12461" s="282">
        <v>15</v>
      </c>
      <c r="K12461" s="282">
        <v>0</v>
      </c>
    </row>
    <row r="12462" spans="1:11" x14ac:dyDescent="0.3">
      <c r="A12462" s="281" t="s">
        <v>2139</v>
      </c>
      <c r="B12462" s="281">
        <v>158</v>
      </c>
      <c r="C12462" s="24" t="str">
        <f t="shared" si="194"/>
        <v>ino158</v>
      </c>
      <c r="D12462" s="281">
        <v>2673</v>
      </c>
      <c r="E12462" s="281">
        <v>1075</v>
      </c>
      <c r="F12462" s="281">
        <v>43037</v>
      </c>
      <c r="G12462" s="24">
        <v>100</v>
      </c>
      <c r="H12462" s="24">
        <v>0</v>
      </c>
      <c r="I12462" s="24">
        <v>0</v>
      </c>
      <c r="J12462" s="282">
        <v>15</v>
      </c>
      <c r="K12462" s="282">
        <v>0</v>
      </c>
    </row>
    <row r="12463" spans="1:11" x14ac:dyDescent="0.3">
      <c r="A12463" s="281" t="s">
        <v>2139</v>
      </c>
      <c r="B12463" s="281">
        <v>159</v>
      </c>
      <c r="C12463" s="24" t="str">
        <f t="shared" si="194"/>
        <v>ino159</v>
      </c>
      <c r="D12463" s="281">
        <v>2702</v>
      </c>
      <c r="E12463" s="281">
        <v>1087</v>
      </c>
      <c r="F12463" s="281">
        <v>43616</v>
      </c>
      <c r="G12463" s="24">
        <v>100</v>
      </c>
      <c r="H12463" s="24">
        <v>0</v>
      </c>
      <c r="I12463" s="24">
        <v>0</v>
      </c>
      <c r="J12463" s="282">
        <v>15</v>
      </c>
      <c r="K12463" s="282">
        <v>0</v>
      </c>
    </row>
    <row r="12464" spans="1:11" x14ac:dyDescent="0.3">
      <c r="A12464" s="281" t="s">
        <v>2139</v>
      </c>
      <c r="B12464" s="281">
        <v>160</v>
      </c>
      <c r="C12464" s="24" t="str">
        <f t="shared" si="194"/>
        <v>ino160</v>
      </c>
      <c r="D12464" s="281">
        <v>2731</v>
      </c>
      <c r="E12464" s="281">
        <v>1099</v>
      </c>
      <c r="F12464" s="281">
        <v>44124</v>
      </c>
      <c r="G12464" s="24">
        <v>100</v>
      </c>
      <c r="H12464" s="24">
        <v>0</v>
      </c>
      <c r="I12464" s="24">
        <v>0</v>
      </c>
      <c r="J12464" s="282">
        <v>15</v>
      </c>
      <c r="K12464" s="282">
        <v>0</v>
      </c>
    </row>
    <row r="12465" spans="1:11" x14ac:dyDescent="0.3">
      <c r="A12465" s="281" t="s">
        <v>2139</v>
      </c>
      <c r="B12465" s="281">
        <v>161</v>
      </c>
      <c r="C12465" s="24" t="str">
        <f t="shared" si="194"/>
        <v>ino161</v>
      </c>
      <c r="D12465" s="281">
        <v>2979</v>
      </c>
      <c r="E12465" s="281">
        <v>1199</v>
      </c>
      <c r="F12465" s="281">
        <v>48768</v>
      </c>
      <c r="G12465" s="24">
        <v>100</v>
      </c>
      <c r="H12465" s="24">
        <v>0</v>
      </c>
      <c r="I12465" s="24">
        <v>0</v>
      </c>
      <c r="J12465" s="282">
        <v>15</v>
      </c>
      <c r="K12465" s="282">
        <v>0</v>
      </c>
    </row>
    <row r="12466" spans="1:11" x14ac:dyDescent="0.3">
      <c r="A12466" s="281" t="s">
        <v>2139</v>
      </c>
      <c r="B12466" s="281">
        <v>162</v>
      </c>
      <c r="C12466" s="24" t="str">
        <f t="shared" si="194"/>
        <v>ino162</v>
      </c>
      <c r="D12466" s="281">
        <v>3012</v>
      </c>
      <c r="E12466" s="281">
        <v>1212</v>
      </c>
      <c r="F12466" s="281">
        <v>49335</v>
      </c>
      <c r="G12466" s="24">
        <v>100</v>
      </c>
      <c r="H12466" s="24">
        <v>0</v>
      </c>
      <c r="I12466" s="24">
        <v>0</v>
      </c>
      <c r="J12466" s="282">
        <v>15</v>
      </c>
      <c r="K12466" s="282">
        <v>0</v>
      </c>
    </row>
    <row r="12467" spans="1:11" x14ac:dyDescent="0.3">
      <c r="A12467" s="281" t="s">
        <v>2139</v>
      </c>
      <c r="B12467" s="281">
        <v>163</v>
      </c>
      <c r="C12467" s="24" t="str">
        <f t="shared" si="194"/>
        <v>ino163</v>
      </c>
      <c r="D12467" s="281">
        <v>3044</v>
      </c>
      <c r="E12467" s="281">
        <v>1225</v>
      </c>
      <c r="F12467" s="281">
        <v>49998</v>
      </c>
      <c r="G12467" s="24">
        <v>100</v>
      </c>
      <c r="H12467" s="24">
        <v>0</v>
      </c>
      <c r="I12467" s="24">
        <v>0</v>
      </c>
      <c r="J12467" s="282">
        <v>15</v>
      </c>
      <c r="K12467" s="282">
        <v>0</v>
      </c>
    </row>
    <row r="12468" spans="1:11" x14ac:dyDescent="0.3">
      <c r="A12468" s="281" t="s">
        <v>2139</v>
      </c>
      <c r="B12468" s="281">
        <v>164</v>
      </c>
      <c r="C12468" s="24" t="str">
        <f t="shared" si="194"/>
        <v>ino164</v>
      </c>
      <c r="D12468" s="281">
        <v>3077</v>
      </c>
      <c r="E12468" s="281">
        <v>1238</v>
      </c>
      <c r="F12468" s="281">
        <v>50579</v>
      </c>
      <c r="G12468" s="24">
        <v>100</v>
      </c>
      <c r="H12468" s="24">
        <v>0</v>
      </c>
      <c r="I12468" s="24">
        <v>0</v>
      </c>
      <c r="J12468" s="282">
        <v>15</v>
      </c>
      <c r="K12468" s="282">
        <v>0</v>
      </c>
    </row>
    <row r="12469" spans="1:11" x14ac:dyDescent="0.3">
      <c r="A12469" s="281" t="s">
        <v>2139</v>
      </c>
      <c r="B12469" s="281">
        <v>165</v>
      </c>
      <c r="C12469" s="24" t="str">
        <f t="shared" si="194"/>
        <v>ino165</v>
      </c>
      <c r="D12469" s="281">
        <v>3111</v>
      </c>
      <c r="E12469" s="281">
        <v>1251</v>
      </c>
      <c r="F12469" s="281">
        <v>51323</v>
      </c>
      <c r="G12469" s="24">
        <v>100</v>
      </c>
      <c r="H12469" s="24">
        <v>0</v>
      </c>
      <c r="I12469" s="24">
        <v>0</v>
      </c>
      <c r="J12469" s="282">
        <v>15</v>
      </c>
      <c r="K12469" s="282">
        <v>0</v>
      </c>
    </row>
    <row r="12470" spans="1:11" x14ac:dyDescent="0.3">
      <c r="A12470" s="281" t="s">
        <v>2139</v>
      </c>
      <c r="B12470" s="281">
        <v>166</v>
      </c>
      <c r="C12470" s="24" t="str">
        <f t="shared" si="194"/>
        <v>ino166</v>
      </c>
      <c r="D12470" s="281">
        <v>3144</v>
      </c>
      <c r="E12470" s="281">
        <v>1265</v>
      </c>
      <c r="F12470" s="281">
        <v>51918</v>
      </c>
      <c r="G12470" s="24">
        <v>100</v>
      </c>
      <c r="H12470" s="24">
        <v>0</v>
      </c>
      <c r="I12470" s="24">
        <v>0</v>
      </c>
      <c r="J12470" s="282">
        <v>15</v>
      </c>
      <c r="K12470" s="282">
        <v>0</v>
      </c>
    </row>
    <row r="12471" spans="1:11" x14ac:dyDescent="0.3">
      <c r="A12471" s="281" t="s">
        <v>2139</v>
      </c>
      <c r="B12471" s="281">
        <v>167</v>
      </c>
      <c r="C12471" s="24" t="str">
        <f t="shared" si="194"/>
        <v>ino167</v>
      </c>
      <c r="D12471" s="281">
        <v>3178</v>
      </c>
      <c r="E12471" s="281">
        <v>1279</v>
      </c>
      <c r="F12471" s="281">
        <v>52521</v>
      </c>
      <c r="G12471" s="24">
        <v>100</v>
      </c>
      <c r="H12471" s="24">
        <v>0</v>
      </c>
      <c r="I12471" s="24">
        <v>0</v>
      </c>
      <c r="J12471" s="282">
        <v>15</v>
      </c>
      <c r="K12471" s="282">
        <v>0</v>
      </c>
    </row>
    <row r="12472" spans="1:11" x14ac:dyDescent="0.3">
      <c r="A12472" s="281" t="s">
        <v>2139</v>
      </c>
      <c r="B12472" s="281">
        <v>168</v>
      </c>
      <c r="C12472" s="24" t="str">
        <f t="shared" si="194"/>
        <v>ino168</v>
      </c>
      <c r="D12472" s="281">
        <v>3213</v>
      </c>
      <c r="E12472" s="281">
        <v>1292</v>
      </c>
      <c r="F12472" s="281">
        <v>53130</v>
      </c>
      <c r="G12472" s="24">
        <v>100</v>
      </c>
      <c r="H12472" s="24">
        <v>0</v>
      </c>
      <c r="I12472" s="24">
        <v>0</v>
      </c>
      <c r="J12472" s="282">
        <v>15</v>
      </c>
      <c r="K12472" s="282">
        <v>0</v>
      </c>
    </row>
    <row r="12473" spans="1:11" x14ac:dyDescent="0.3">
      <c r="A12473" s="281" t="s">
        <v>2139</v>
      </c>
      <c r="B12473" s="281">
        <v>169</v>
      </c>
      <c r="C12473" s="24" t="str">
        <f t="shared" si="194"/>
        <v>ino169</v>
      </c>
      <c r="D12473" s="281">
        <v>3247</v>
      </c>
      <c r="E12473" s="281">
        <v>1306</v>
      </c>
      <c r="F12473" s="281">
        <v>53910</v>
      </c>
      <c r="G12473" s="24">
        <v>100</v>
      </c>
      <c r="H12473" s="24">
        <v>0</v>
      </c>
      <c r="I12473" s="24">
        <v>0</v>
      </c>
      <c r="J12473" s="282">
        <v>15</v>
      </c>
      <c r="K12473" s="282">
        <v>0</v>
      </c>
    </row>
    <row r="12474" spans="1:11" x14ac:dyDescent="0.3">
      <c r="A12474" s="281" t="s">
        <v>2139</v>
      </c>
      <c r="B12474" s="281">
        <v>170</v>
      </c>
      <c r="C12474" s="24" t="str">
        <f t="shared" si="194"/>
        <v>ino170</v>
      </c>
      <c r="D12474" s="281">
        <v>3282</v>
      </c>
      <c r="E12474" s="281">
        <v>1320</v>
      </c>
      <c r="F12474" s="281">
        <v>54535</v>
      </c>
      <c r="G12474" s="24">
        <v>100</v>
      </c>
      <c r="H12474" s="24">
        <v>0</v>
      </c>
      <c r="I12474" s="24">
        <v>0</v>
      </c>
      <c r="J12474" s="282">
        <v>15</v>
      </c>
      <c r="K12474" s="282">
        <v>0</v>
      </c>
    </row>
    <row r="12475" spans="1:11" x14ac:dyDescent="0.3">
      <c r="A12475" s="281" t="s">
        <v>2139</v>
      </c>
      <c r="B12475" s="281">
        <v>171</v>
      </c>
      <c r="C12475" s="24" t="str">
        <f t="shared" si="194"/>
        <v>ino171</v>
      </c>
      <c r="D12475" s="281">
        <v>3318</v>
      </c>
      <c r="E12475" s="281">
        <v>1335</v>
      </c>
      <c r="F12475" s="281">
        <v>55167</v>
      </c>
      <c r="G12475" s="24">
        <v>100</v>
      </c>
      <c r="H12475" s="24">
        <v>0</v>
      </c>
      <c r="I12475" s="24">
        <v>0</v>
      </c>
      <c r="J12475" s="282">
        <v>15</v>
      </c>
      <c r="K12475" s="282">
        <v>0</v>
      </c>
    </row>
    <row r="12476" spans="1:11" x14ac:dyDescent="0.3">
      <c r="A12476" s="281" t="s">
        <v>2139</v>
      </c>
      <c r="B12476" s="281">
        <v>172</v>
      </c>
      <c r="C12476" s="24" t="str">
        <f t="shared" si="194"/>
        <v>ino172</v>
      </c>
      <c r="D12476" s="281">
        <v>3354</v>
      </c>
      <c r="E12476" s="281">
        <v>1349</v>
      </c>
      <c r="F12476" s="281">
        <v>55805</v>
      </c>
      <c r="G12476" s="24">
        <v>100</v>
      </c>
      <c r="H12476" s="24">
        <v>0</v>
      </c>
      <c r="I12476" s="24">
        <v>0</v>
      </c>
      <c r="J12476" s="282">
        <v>15</v>
      </c>
      <c r="K12476" s="282">
        <v>0</v>
      </c>
    </row>
    <row r="12477" spans="1:11" x14ac:dyDescent="0.3">
      <c r="A12477" s="281" t="s">
        <v>2139</v>
      </c>
      <c r="B12477" s="281">
        <v>173</v>
      </c>
      <c r="C12477" s="24" t="str">
        <f t="shared" si="194"/>
        <v>ino173</v>
      </c>
      <c r="D12477" s="281">
        <v>3390</v>
      </c>
      <c r="E12477" s="281">
        <v>1364</v>
      </c>
      <c r="F12477" s="281">
        <v>56624</v>
      </c>
      <c r="G12477" s="24">
        <v>100</v>
      </c>
      <c r="H12477" s="24">
        <v>0</v>
      </c>
      <c r="I12477" s="24">
        <v>0</v>
      </c>
      <c r="J12477" s="282">
        <v>15</v>
      </c>
      <c r="K12477" s="282">
        <v>0</v>
      </c>
    </row>
    <row r="12478" spans="1:11" x14ac:dyDescent="0.3">
      <c r="A12478" s="281" t="s">
        <v>2139</v>
      </c>
      <c r="B12478" s="281">
        <v>174</v>
      </c>
      <c r="C12478" s="24" t="str">
        <f t="shared" si="194"/>
        <v>ino174</v>
      </c>
      <c r="D12478" s="281">
        <v>3426</v>
      </c>
      <c r="E12478" s="281">
        <v>1378</v>
      </c>
      <c r="F12478" s="281">
        <v>57279</v>
      </c>
      <c r="G12478" s="24">
        <v>100</v>
      </c>
      <c r="H12478" s="24">
        <v>0</v>
      </c>
      <c r="I12478" s="24">
        <v>0</v>
      </c>
      <c r="J12478" s="282">
        <v>15</v>
      </c>
      <c r="K12478" s="282">
        <v>0</v>
      </c>
    </row>
    <row r="12479" spans="1:11" x14ac:dyDescent="0.3">
      <c r="A12479" s="281" t="s">
        <v>2139</v>
      </c>
      <c r="B12479" s="281">
        <v>175</v>
      </c>
      <c r="C12479" s="24" t="str">
        <f t="shared" si="194"/>
        <v>ino175</v>
      </c>
      <c r="D12479" s="281">
        <v>3463</v>
      </c>
      <c r="E12479" s="281">
        <v>1393</v>
      </c>
      <c r="F12479" s="281">
        <v>57941</v>
      </c>
      <c r="G12479" s="24">
        <v>100</v>
      </c>
      <c r="H12479" s="24">
        <v>0</v>
      </c>
      <c r="I12479" s="24">
        <v>0</v>
      </c>
      <c r="J12479" s="282">
        <v>15</v>
      </c>
      <c r="K12479" s="282">
        <v>0</v>
      </c>
    </row>
    <row r="12480" spans="1:11" x14ac:dyDescent="0.3">
      <c r="A12480" s="281" t="s">
        <v>2139</v>
      </c>
      <c r="B12480" s="281">
        <v>176</v>
      </c>
      <c r="C12480" s="24" t="str">
        <f t="shared" si="194"/>
        <v>ino176</v>
      </c>
      <c r="D12480" s="281">
        <v>3500</v>
      </c>
      <c r="E12480" s="281">
        <v>1408</v>
      </c>
      <c r="F12480" s="281">
        <v>58611</v>
      </c>
      <c r="G12480" s="24">
        <v>100</v>
      </c>
      <c r="H12480" s="24">
        <v>0</v>
      </c>
      <c r="I12480" s="24">
        <v>0</v>
      </c>
      <c r="J12480" s="282">
        <v>15</v>
      </c>
      <c r="K12480" s="282">
        <v>0</v>
      </c>
    </row>
    <row r="12481" spans="1:11" x14ac:dyDescent="0.3">
      <c r="A12481" s="281" t="s">
        <v>2139</v>
      </c>
      <c r="B12481" s="281">
        <v>177</v>
      </c>
      <c r="C12481" s="24" t="str">
        <f t="shared" si="194"/>
        <v>ino177</v>
      </c>
      <c r="D12481" s="281">
        <v>3538</v>
      </c>
      <c r="E12481" s="281">
        <v>1423</v>
      </c>
      <c r="F12481" s="281">
        <v>59469</v>
      </c>
      <c r="G12481" s="24">
        <v>100</v>
      </c>
      <c r="H12481" s="24">
        <v>0</v>
      </c>
      <c r="I12481" s="24">
        <v>0</v>
      </c>
      <c r="J12481" s="282">
        <v>15</v>
      </c>
      <c r="K12481" s="282">
        <v>0</v>
      </c>
    </row>
    <row r="12482" spans="1:11" x14ac:dyDescent="0.3">
      <c r="A12482" s="281" t="s">
        <v>2139</v>
      </c>
      <c r="B12482" s="281">
        <v>178</v>
      </c>
      <c r="C12482" s="24" t="str">
        <f t="shared" si="194"/>
        <v>ino178</v>
      </c>
      <c r="D12482" s="281">
        <v>3576</v>
      </c>
      <c r="E12482" s="281">
        <v>1439</v>
      </c>
      <c r="F12482" s="281">
        <v>60156</v>
      </c>
      <c r="G12482" s="24">
        <v>100</v>
      </c>
      <c r="H12482" s="24">
        <v>0</v>
      </c>
      <c r="I12482" s="24">
        <v>0</v>
      </c>
      <c r="J12482" s="282">
        <v>15</v>
      </c>
      <c r="K12482" s="282">
        <v>0</v>
      </c>
    </row>
    <row r="12483" spans="1:11" x14ac:dyDescent="0.3">
      <c r="A12483" s="281" t="s">
        <v>2139</v>
      </c>
      <c r="B12483" s="281">
        <v>179</v>
      </c>
      <c r="C12483" s="24" t="str">
        <f t="shared" si="194"/>
        <v>ino179</v>
      </c>
      <c r="D12483" s="281">
        <v>3614</v>
      </c>
      <c r="E12483" s="281">
        <v>1454</v>
      </c>
      <c r="F12483" s="281">
        <v>60850</v>
      </c>
      <c r="G12483" s="24">
        <v>100</v>
      </c>
      <c r="H12483" s="24">
        <v>0</v>
      </c>
      <c r="I12483" s="24">
        <v>0</v>
      </c>
      <c r="J12483" s="282">
        <v>15</v>
      </c>
      <c r="K12483" s="282">
        <v>0</v>
      </c>
    </row>
    <row r="12484" spans="1:11" x14ac:dyDescent="0.3">
      <c r="A12484" s="281" t="s">
        <v>2139</v>
      </c>
      <c r="B12484" s="281">
        <v>180</v>
      </c>
      <c r="C12484" s="24" t="str">
        <f t="shared" si="194"/>
        <v>ino180</v>
      </c>
      <c r="D12484" s="281">
        <v>3653</v>
      </c>
      <c r="E12484" s="281">
        <v>1470</v>
      </c>
      <c r="F12484" s="281">
        <v>61552</v>
      </c>
      <c r="G12484" s="24">
        <v>100</v>
      </c>
      <c r="H12484" s="24">
        <v>0</v>
      </c>
      <c r="I12484" s="24">
        <v>0</v>
      </c>
      <c r="J12484" s="282">
        <v>15</v>
      </c>
      <c r="K12484" s="282">
        <v>0</v>
      </c>
    </row>
    <row r="12485" spans="1:11" x14ac:dyDescent="0.3">
      <c r="A12485" s="281" t="s">
        <v>2139</v>
      </c>
      <c r="B12485" s="281">
        <v>181</v>
      </c>
      <c r="C12485" s="24" t="str">
        <f t="shared" si="194"/>
        <v>ino181</v>
      </c>
      <c r="D12485" s="281">
        <v>3984</v>
      </c>
      <c r="E12485" s="281">
        <v>1603</v>
      </c>
      <c r="F12485" s="281">
        <v>68156</v>
      </c>
      <c r="G12485" s="24">
        <v>100</v>
      </c>
      <c r="H12485" s="24">
        <v>0</v>
      </c>
      <c r="I12485" s="24">
        <v>0</v>
      </c>
      <c r="J12485" s="282">
        <v>15</v>
      </c>
      <c r="K12485" s="282">
        <v>0</v>
      </c>
    </row>
    <row r="12486" spans="1:11" x14ac:dyDescent="0.3">
      <c r="A12486" s="281" t="s">
        <v>2139</v>
      </c>
      <c r="B12486" s="281">
        <v>182</v>
      </c>
      <c r="C12486" s="24" t="str">
        <f t="shared" ref="C12486:C12549" si="195">A12486&amp;B12486</f>
        <v>ino182</v>
      </c>
      <c r="D12486" s="281">
        <v>4027</v>
      </c>
      <c r="E12486" s="281">
        <v>1620</v>
      </c>
      <c r="F12486" s="281">
        <v>68942</v>
      </c>
      <c r="G12486" s="24">
        <v>100</v>
      </c>
      <c r="H12486" s="24">
        <v>0</v>
      </c>
      <c r="I12486" s="24">
        <v>0</v>
      </c>
      <c r="J12486" s="282">
        <v>15</v>
      </c>
      <c r="K12486" s="282">
        <v>0</v>
      </c>
    </row>
    <row r="12487" spans="1:11" x14ac:dyDescent="0.3">
      <c r="A12487" s="281" t="s">
        <v>2139</v>
      </c>
      <c r="B12487" s="281">
        <v>183</v>
      </c>
      <c r="C12487" s="24" t="str">
        <f t="shared" si="195"/>
        <v>ino183</v>
      </c>
      <c r="D12487" s="281">
        <v>4070</v>
      </c>
      <c r="E12487" s="281">
        <v>1637</v>
      </c>
      <c r="F12487" s="281">
        <v>69736</v>
      </c>
      <c r="G12487" s="24">
        <v>100</v>
      </c>
      <c r="H12487" s="24">
        <v>0</v>
      </c>
      <c r="I12487" s="24">
        <v>0</v>
      </c>
      <c r="J12487" s="282">
        <v>15</v>
      </c>
      <c r="K12487" s="282">
        <v>0</v>
      </c>
    </row>
    <row r="12488" spans="1:11" x14ac:dyDescent="0.3">
      <c r="A12488" s="281" t="s">
        <v>2139</v>
      </c>
      <c r="B12488" s="281">
        <v>184</v>
      </c>
      <c r="C12488" s="24" t="str">
        <f t="shared" si="195"/>
        <v>ino184</v>
      </c>
      <c r="D12488" s="281">
        <v>4114</v>
      </c>
      <c r="E12488" s="281">
        <v>1655</v>
      </c>
      <c r="F12488" s="281">
        <v>70539</v>
      </c>
      <c r="G12488" s="24">
        <v>100</v>
      </c>
      <c r="H12488" s="24">
        <v>0</v>
      </c>
      <c r="I12488" s="24">
        <v>0</v>
      </c>
      <c r="J12488" s="282">
        <v>15</v>
      </c>
      <c r="K12488" s="282">
        <v>0</v>
      </c>
    </row>
    <row r="12489" spans="1:11" x14ac:dyDescent="0.3">
      <c r="A12489" s="281" t="s">
        <v>2139</v>
      </c>
      <c r="B12489" s="281">
        <v>185</v>
      </c>
      <c r="C12489" s="24" t="str">
        <f t="shared" si="195"/>
        <v>ino185</v>
      </c>
      <c r="D12489" s="281">
        <v>4157</v>
      </c>
      <c r="E12489" s="281">
        <v>1673</v>
      </c>
      <c r="F12489" s="281">
        <v>71572</v>
      </c>
      <c r="G12489" s="24">
        <v>100</v>
      </c>
      <c r="H12489" s="24">
        <v>0</v>
      </c>
      <c r="I12489" s="24">
        <v>0</v>
      </c>
      <c r="J12489" s="282">
        <v>15</v>
      </c>
      <c r="K12489" s="282">
        <v>0</v>
      </c>
    </row>
    <row r="12490" spans="1:11" x14ac:dyDescent="0.3">
      <c r="A12490" s="281" t="s">
        <v>2139</v>
      </c>
      <c r="B12490" s="281">
        <v>186</v>
      </c>
      <c r="C12490" s="24" t="str">
        <f t="shared" si="195"/>
        <v>ino186</v>
      </c>
      <c r="D12490" s="281">
        <v>4202</v>
      </c>
      <c r="E12490" s="281">
        <v>1690</v>
      </c>
      <c r="F12490" s="281">
        <v>72396</v>
      </c>
      <c r="G12490" s="24">
        <v>100</v>
      </c>
      <c r="H12490" s="24">
        <v>0</v>
      </c>
      <c r="I12490" s="24">
        <v>0</v>
      </c>
      <c r="J12490" s="282">
        <v>15</v>
      </c>
      <c r="K12490" s="282">
        <v>0</v>
      </c>
    </row>
    <row r="12491" spans="1:11" x14ac:dyDescent="0.3">
      <c r="A12491" s="281" t="s">
        <v>2139</v>
      </c>
      <c r="B12491" s="281">
        <v>187</v>
      </c>
      <c r="C12491" s="24" t="str">
        <f t="shared" si="195"/>
        <v>ino187</v>
      </c>
      <c r="D12491" s="281">
        <v>4247</v>
      </c>
      <c r="E12491" s="281">
        <v>1708</v>
      </c>
      <c r="F12491" s="281">
        <v>73229</v>
      </c>
      <c r="G12491" s="24">
        <v>100</v>
      </c>
      <c r="H12491" s="24">
        <v>0</v>
      </c>
      <c r="I12491" s="24">
        <v>0</v>
      </c>
      <c r="J12491" s="282">
        <v>15</v>
      </c>
      <c r="K12491" s="282">
        <v>0</v>
      </c>
    </row>
    <row r="12492" spans="1:11" x14ac:dyDescent="0.3">
      <c r="A12492" s="281" t="s">
        <v>2139</v>
      </c>
      <c r="B12492" s="281">
        <v>188</v>
      </c>
      <c r="C12492" s="24" t="str">
        <f t="shared" si="195"/>
        <v>ino188</v>
      </c>
      <c r="D12492" s="281">
        <v>4292</v>
      </c>
      <c r="E12492" s="281">
        <v>1727</v>
      </c>
      <c r="F12492" s="281">
        <v>74070</v>
      </c>
      <c r="G12492" s="24">
        <v>100</v>
      </c>
      <c r="H12492" s="24">
        <v>0</v>
      </c>
      <c r="I12492" s="24">
        <v>0</v>
      </c>
      <c r="J12492" s="282">
        <v>15</v>
      </c>
      <c r="K12492" s="282">
        <v>0</v>
      </c>
    </row>
    <row r="12493" spans="1:11" x14ac:dyDescent="0.3">
      <c r="A12493" s="281" t="s">
        <v>2139</v>
      </c>
      <c r="B12493" s="281">
        <v>189</v>
      </c>
      <c r="C12493" s="24" t="str">
        <f t="shared" si="195"/>
        <v>ino189</v>
      </c>
      <c r="D12493" s="281">
        <v>4338</v>
      </c>
      <c r="E12493" s="281">
        <v>1745</v>
      </c>
      <c r="F12493" s="281">
        <v>75076</v>
      </c>
      <c r="G12493" s="24">
        <v>100</v>
      </c>
      <c r="H12493" s="24">
        <v>0</v>
      </c>
      <c r="I12493" s="24">
        <v>0</v>
      </c>
      <c r="J12493" s="282">
        <v>15</v>
      </c>
      <c r="K12493" s="282">
        <v>0</v>
      </c>
    </row>
    <row r="12494" spans="1:11" x14ac:dyDescent="0.3">
      <c r="A12494" s="281" t="s">
        <v>2139</v>
      </c>
      <c r="B12494" s="281">
        <v>190</v>
      </c>
      <c r="C12494" s="24" t="str">
        <f t="shared" si="195"/>
        <v>ino190</v>
      </c>
      <c r="D12494" s="281">
        <v>4384</v>
      </c>
      <c r="E12494" s="281">
        <v>1764</v>
      </c>
      <c r="F12494" s="281">
        <v>75938</v>
      </c>
      <c r="G12494" s="24">
        <v>100</v>
      </c>
      <c r="H12494" s="24">
        <v>0</v>
      </c>
      <c r="I12494" s="24">
        <v>0</v>
      </c>
      <c r="J12494" s="282">
        <v>15</v>
      </c>
      <c r="K12494" s="282">
        <v>0</v>
      </c>
    </row>
    <row r="12495" spans="1:11" x14ac:dyDescent="0.3">
      <c r="A12495" s="281" t="s">
        <v>2139</v>
      </c>
      <c r="B12495" s="281">
        <v>191</v>
      </c>
      <c r="C12495" s="24" t="str">
        <f t="shared" si="195"/>
        <v>ino191</v>
      </c>
      <c r="D12495" s="281">
        <v>4431</v>
      </c>
      <c r="E12495" s="281">
        <v>1782</v>
      </c>
      <c r="F12495" s="281">
        <v>76810</v>
      </c>
      <c r="G12495" s="24">
        <v>100</v>
      </c>
      <c r="H12495" s="24">
        <v>0</v>
      </c>
      <c r="I12495" s="24">
        <v>0</v>
      </c>
      <c r="J12495" s="282">
        <v>15</v>
      </c>
      <c r="K12495" s="282">
        <v>0</v>
      </c>
    </row>
    <row r="12496" spans="1:11" x14ac:dyDescent="0.3">
      <c r="A12496" s="281" t="s">
        <v>2139</v>
      </c>
      <c r="B12496" s="281">
        <v>192</v>
      </c>
      <c r="C12496" s="24" t="str">
        <f t="shared" si="195"/>
        <v>ino192</v>
      </c>
      <c r="D12496" s="281">
        <v>4478</v>
      </c>
      <c r="E12496" s="281">
        <v>1801</v>
      </c>
      <c r="F12496" s="281">
        <v>77692</v>
      </c>
      <c r="G12496" s="24">
        <v>100</v>
      </c>
      <c r="H12496" s="24">
        <v>0</v>
      </c>
      <c r="I12496" s="24">
        <v>0</v>
      </c>
      <c r="J12496" s="282">
        <v>15</v>
      </c>
      <c r="K12496" s="282">
        <v>0</v>
      </c>
    </row>
    <row r="12497" spans="1:11" x14ac:dyDescent="0.3">
      <c r="A12497" s="281" t="s">
        <v>2139</v>
      </c>
      <c r="B12497" s="281">
        <v>193</v>
      </c>
      <c r="C12497" s="24" t="str">
        <f t="shared" si="195"/>
        <v>ino193</v>
      </c>
      <c r="D12497" s="281">
        <v>4525</v>
      </c>
      <c r="E12497" s="281">
        <v>1820</v>
      </c>
      <c r="F12497" s="281">
        <v>78826</v>
      </c>
      <c r="G12497" s="24">
        <v>100</v>
      </c>
      <c r="H12497" s="24">
        <v>0</v>
      </c>
      <c r="I12497" s="24">
        <v>0</v>
      </c>
      <c r="J12497" s="282">
        <v>15</v>
      </c>
      <c r="K12497" s="282">
        <v>0</v>
      </c>
    </row>
    <row r="12498" spans="1:11" x14ac:dyDescent="0.3">
      <c r="A12498" s="281" t="s">
        <v>2139</v>
      </c>
      <c r="B12498" s="281">
        <v>194</v>
      </c>
      <c r="C12498" s="24" t="str">
        <f t="shared" si="195"/>
        <v>ino194</v>
      </c>
      <c r="D12498" s="281">
        <v>4573</v>
      </c>
      <c r="E12498" s="281">
        <v>1840</v>
      </c>
      <c r="F12498" s="281">
        <v>79730</v>
      </c>
      <c r="G12498" s="24">
        <v>100</v>
      </c>
      <c r="H12498" s="24">
        <v>0</v>
      </c>
      <c r="I12498" s="24">
        <v>0</v>
      </c>
      <c r="J12498" s="282">
        <v>15</v>
      </c>
      <c r="K12498" s="282">
        <v>0</v>
      </c>
    </row>
    <row r="12499" spans="1:11" x14ac:dyDescent="0.3">
      <c r="A12499" s="281" t="s">
        <v>2139</v>
      </c>
      <c r="B12499" s="281">
        <v>195</v>
      </c>
      <c r="C12499" s="24" t="str">
        <f t="shared" si="195"/>
        <v>ino195</v>
      </c>
      <c r="D12499" s="281">
        <v>4622</v>
      </c>
      <c r="E12499" s="281">
        <v>1859</v>
      </c>
      <c r="F12499" s="281">
        <v>80643</v>
      </c>
      <c r="G12499" s="24">
        <v>100</v>
      </c>
      <c r="H12499" s="24">
        <v>0</v>
      </c>
      <c r="I12499" s="24">
        <v>0</v>
      </c>
      <c r="J12499" s="282">
        <v>15</v>
      </c>
      <c r="K12499" s="282">
        <v>0</v>
      </c>
    </row>
    <row r="12500" spans="1:11" x14ac:dyDescent="0.3">
      <c r="A12500" s="281" t="s">
        <v>2139</v>
      </c>
      <c r="B12500" s="281">
        <v>196</v>
      </c>
      <c r="C12500" s="24" t="str">
        <f t="shared" si="195"/>
        <v>ino196</v>
      </c>
      <c r="D12500" s="281">
        <v>4671</v>
      </c>
      <c r="E12500" s="281">
        <v>1879</v>
      </c>
      <c r="F12500" s="281">
        <v>81567</v>
      </c>
      <c r="G12500" s="24">
        <v>100</v>
      </c>
      <c r="H12500" s="24">
        <v>0</v>
      </c>
      <c r="I12500" s="24">
        <v>0</v>
      </c>
      <c r="J12500" s="282">
        <v>15</v>
      </c>
      <c r="K12500" s="282">
        <v>0</v>
      </c>
    </row>
    <row r="12501" spans="1:11" x14ac:dyDescent="0.3">
      <c r="A12501" s="281" t="s">
        <v>2139</v>
      </c>
      <c r="B12501" s="281">
        <v>197</v>
      </c>
      <c r="C12501" s="24" t="str">
        <f t="shared" si="195"/>
        <v>ino197</v>
      </c>
      <c r="D12501" s="281">
        <v>4720</v>
      </c>
      <c r="E12501" s="281">
        <v>1899</v>
      </c>
      <c r="F12501" s="281">
        <v>82756</v>
      </c>
      <c r="G12501" s="24">
        <v>100</v>
      </c>
      <c r="H12501" s="24">
        <v>0</v>
      </c>
      <c r="I12501" s="24">
        <v>0</v>
      </c>
      <c r="J12501" s="282">
        <v>15</v>
      </c>
      <c r="K12501" s="282">
        <v>0</v>
      </c>
    </row>
    <row r="12502" spans="1:11" x14ac:dyDescent="0.3">
      <c r="A12502" s="281" t="s">
        <v>2139</v>
      </c>
      <c r="B12502" s="281">
        <v>198</v>
      </c>
      <c r="C12502" s="24" t="str">
        <f t="shared" si="195"/>
        <v>ino198</v>
      </c>
      <c r="D12502" s="281">
        <v>4770</v>
      </c>
      <c r="E12502" s="281">
        <v>1919</v>
      </c>
      <c r="F12502" s="281">
        <v>83703</v>
      </c>
      <c r="G12502" s="24">
        <v>100</v>
      </c>
      <c r="H12502" s="24">
        <v>0</v>
      </c>
      <c r="I12502" s="24">
        <v>0</v>
      </c>
      <c r="J12502" s="282">
        <v>15</v>
      </c>
      <c r="K12502" s="282">
        <v>0</v>
      </c>
    </row>
    <row r="12503" spans="1:11" x14ac:dyDescent="0.3">
      <c r="A12503" s="281" t="s">
        <v>2139</v>
      </c>
      <c r="B12503" s="281">
        <v>199</v>
      </c>
      <c r="C12503" s="24" t="str">
        <f t="shared" si="195"/>
        <v>ino199</v>
      </c>
      <c r="D12503" s="281">
        <v>4821</v>
      </c>
      <c r="E12503" s="281">
        <v>1939</v>
      </c>
      <c r="F12503" s="281">
        <v>84660</v>
      </c>
      <c r="G12503" s="24">
        <v>100</v>
      </c>
      <c r="H12503" s="24">
        <v>0</v>
      </c>
      <c r="I12503" s="24">
        <v>0</v>
      </c>
      <c r="J12503" s="282">
        <v>15</v>
      </c>
      <c r="K12503" s="282">
        <v>0</v>
      </c>
    </row>
    <row r="12504" spans="1:11" x14ac:dyDescent="0.3">
      <c r="A12504" s="281" t="s">
        <v>2139</v>
      </c>
      <c r="B12504" s="281">
        <v>200</v>
      </c>
      <c r="C12504" s="24" t="str">
        <f t="shared" si="195"/>
        <v>ino200</v>
      </c>
      <c r="D12504" s="281">
        <v>4872</v>
      </c>
      <c r="E12504" s="281">
        <v>1960</v>
      </c>
      <c r="F12504" s="281">
        <v>85628</v>
      </c>
      <c r="G12504" s="24">
        <v>100</v>
      </c>
      <c r="H12504" s="24">
        <v>0</v>
      </c>
      <c r="I12504" s="24">
        <v>0</v>
      </c>
      <c r="J12504" s="282">
        <v>15</v>
      </c>
      <c r="K12504" s="282">
        <v>0</v>
      </c>
    </row>
    <row r="12505" spans="1:11" x14ac:dyDescent="0.3">
      <c r="A12505" s="281" t="s">
        <v>2139</v>
      </c>
      <c r="B12505" s="281">
        <v>201</v>
      </c>
      <c r="C12505" s="24" t="str">
        <f t="shared" si="195"/>
        <v>ino201</v>
      </c>
      <c r="D12505" s="281">
        <v>5313</v>
      </c>
      <c r="E12505" s="281">
        <v>2138</v>
      </c>
      <c r="F12505" s="281">
        <v>94582</v>
      </c>
      <c r="G12505" s="24">
        <v>100</v>
      </c>
      <c r="H12505" s="24">
        <v>0</v>
      </c>
      <c r="I12505" s="24">
        <v>0</v>
      </c>
      <c r="J12505" s="282">
        <v>15</v>
      </c>
      <c r="K12505" s="282">
        <v>0</v>
      </c>
    </row>
    <row r="12506" spans="1:11" x14ac:dyDescent="0.3">
      <c r="A12506" s="281" t="s">
        <v>2139</v>
      </c>
      <c r="B12506" s="281">
        <v>202</v>
      </c>
      <c r="C12506" s="24" t="str">
        <f t="shared" si="195"/>
        <v>ino202</v>
      </c>
      <c r="D12506" s="281">
        <v>5369</v>
      </c>
      <c r="E12506" s="281">
        <v>2160</v>
      </c>
      <c r="F12506" s="281">
        <v>95761</v>
      </c>
      <c r="G12506" s="24">
        <v>100</v>
      </c>
      <c r="H12506" s="24">
        <v>0</v>
      </c>
      <c r="I12506" s="24">
        <v>0</v>
      </c>
      <c r="J12506" s="282">
        <v>15</v>
      </c>
      <c r="K12506" s="282">
        <v>0</v>
      </c>
    </row>
    <row r="12507" spans="1:11" x14ac:dyDescent="0.3">
      <c r="A12507" s="281" t="s">
        <v>2139</v>
      </c>
      <c r="B12507" s="281">
        <v>203</v>
      </c>
      <c r="C12507" s="24" t="str">
        <f t="shared" si="195"/>
        <v>ino203</v>
      </c>
      <c r="D12507" s="281">
        <v>5426</v>
      </c>
      <c r="E12507" s="281">
        <v>2183</v>
      </c>
      <c r="F12507" s="281">
        <v>96921</v>
      </c>
      <c r="G12507" s="24">
        <v>100</v>
      </c>
      <c r="H12507" s="24">
        <v>0</v>
      </c>
      <c r="I12507" s="24">
        <v>0</v>
      </c>
      <c r="J12507" s="282">
        <v>15</v>
      </c>
      <c r="K12507" s="282">
        <v>0</v>
      </c>
    </row>
    <row r="12508" spans="1:11" x14ac:dyDescent="0.3">
      <c r="A12508" s="281" t="s">
        <v>2139</v>
      </c>
      <c r="B12508" s="281">
        <v>204</v>
      </c>
      <c r="C12508" s="24" t="str">
        <f t="shared" si="195"/>
        <v>ino204</v>
      </c>
      <c r="D12508" s="281">
        <v>5483</v>
      </c>
      <c r="E12508" s="281">
        <v>2206</v>
      </c>
      <c r="F12508" s="281">
        <v>98094</v>
      </c>
      <c r="G12508" s="24">
        <v>100</v>
      </c>
      <c r="H12508" s="24">
        <v>0</v>
      </c>
      <c r="I12508" s="24">
        <v>0</v>
      </c>
      <c r="J12508" s="282">
        <v>15</v>
      </c>
      <c r="K12508" s="282">
        <v>0</v>
      </c>
    </row>
    <row r="12509" spans="1:11" x14ac:dyDescent="0.3">
      <c r="A12509" s="281" t="s">
        <v>2139</v>
      </c>
      <c r="B12509" s="281">
        <v>205</v>
      </c>
      <c r="C12509" s="24" t="str">
        <f t="shared" si="195"/>
        <v>ino205</v>
      </c>
      <c r="D12509" s="281">
        <v>5541</v>
      </c>
      <c r="E12509" s="281">
        <v>2229</v>
      </c>
      <c r="F12509" s="281">
        <v>99687</v>
      </c>
      <c r="G12509" s="24">
        <v>100</v>
      </c>
      <c r="H12509" s="24">
        <v>0</v>
      </c>
      <c r="I12509" s="24">
        <v>0</v>
      </c>
      <c r="J12509" s="282">
        <v>15</v>
      </c>
      <c r="K12509" s="282">
        <v>0</v>
      </c>
    </row>
    <row r="12510" spans="1:11" x14ac:dyDescent="0.3">
      <c r="A12510" s="281" t="s">
        <v>2139</v>
      </c>
      <c r="B12510" s="281">
        <v>206</v>
      </c>
      <c r="C12510" s="24" t="str">
        <f t="shared" si="195"/>
        <v>ino206</v>
      </c>
      <c r="D12510" s="281">
        <v>5599</v>
      </c>
      <c r="E12510" s="281">
        <v>2253</v>
      </c>
      <c r="F12510" s="281">
        <v>100996</v>
      </c>
      <c r="G12510" s="24">
        <v>100</v>
      </c>
      <c r="H12510" s="24">
        <v>0</v>
      </c>
      <c r="I12510" s="24">
        <v>0</v>
      </c>
      <c r="J12510" s="282">
        <v>15</v>
      </c>
      <c r="K12510" s="282">
        <v>0</v>
      </c>
    </row>
    <row r="12511" spans="1:11" x14ac:dyDescent="0.3">
      <c r="A12511" s="281" t="s">
        <v>2139</v>
      </c>
      <c r="B12511" s="281">
        <v>207</v>
      </c>
      <c r="C12511" s="24" t="str">
        <f t="shared" si="195"/>
        <v>ino207</v>
      </c>
      <c r="D12511" s="281">
        <v>5658</v>
      </c>
      <c r="E12511" s="281">
        <v>2276</v>
      </c>
      <c r="F12511" s="281">
        <v>102321</v>
      </c>
      <c r="G12511" s="24">
        <v>100</v>
      </c>
      <c r="H12511" s="24">
        <v>0</v>
      </c>
      <c r="I12511" s="24">
        <v>0</v>
      </c>
      <c r="J12511" s="282">
        <v>15</v>
      </c>
      <c r="K12511" s="282">
        <v>0</v>
      </c>
    </row>
    <row r="12512" spans="1:11" x14ac:dyDescent="0.3">
      <c r="A12512" s="281" t="s">
        <v>2139</v>
      </c>
      <c r="B12512" s="281">
        <v>208</v>
      </c>
      <c r="C12512" s="24" t="str">
        <f t="shared" si="195"/>
        <v>ino208</v>
      </c>
      <c r="D12512" s="281">
        <v>5718</v>
      </c>
      <c r="E12512" s="281">
        <v>2300</v>
      </c>
      <c r="F12512" s="281">
        <v>103629</v>
      </c>
      <c r="G12512" s="24">
        <v>100</v>
      </c>
      <c r="H12512" s="24">
        <v>0</v>
      </c>
      <c r="I12512" s="24">
        <v>0</v>
      </c>
      <c r="J12512" s="282">
        <v>15</v>
      </c>
      <c r="K12512" s="282">
        <v>0</v>
      </c>
    </row>
    <row r="12513" spans="1:11" x14ac:dyDescent="0.3">
      <c r="A12513" s="281" t="s">
        <v>2139</v>
      </c>
      <c r="B12513" s="281">
        <v>209</v>
      </c>
      <c r="C12513" s="24" t="str">
        <f t="shared" si="195"/>
        <v>ino209</v>
      </c>
      <c r="D12513" s="281">
        <v>5778</v>
      </c>
      <c r="E12513" s="281">
        <v>2325</v>
      </c>
      <c r="F12513" s="281">
        <v>105024</v>
      </c>
      <c r="G12513" s="24">
        <v>100</v>
      </c>
      <c r="H12513" s="24">
        <v>0</v>
      </c>
      <c r="I12513" s="24">
        <v>0</v>
      </c>
      <c r="J12513" s="282">
        <v>15</v>
      </c>
      <c r="K12513" s="282">
        <v>0</v>
      </c>
    </row>
    <row r="12514" spans="1:11" x14ac:dyDescent="0.3">
      <c r="A12514" s="281" t="s">
        <v>2139</v>
      </c>
      <c r="B12514" s="281">
        <v>210</v>
      </c>
      <c r="C12514" s="24" t="str">
        <f t="shared" si="195"/>
        <v>ino210</v>
      </c>
      <c r="D12514" s="281">
        <v>5839</v>
      </c>
      <c r="E12514" s="281">
        <v>2349</v>
      </c>
      <c r="F12514" s="281">
        <v>106364</v>
      </c>
      <c r="G12514" s="24">
        <v>100</v>
      </c>
      <c r="H12514" s="24">
        <v>0</v>
      </c>
      <c r="I12514" s="24">
        <v>0</v>
      </c>
      <c r="J12514" s="282">
        <v>15</v>
      </c>
      <c r="K12514" s="282">
        <v>0</v>
      </c>
    </row>
    <row r="12515" spans="1:11" x14ac:dyDescent="0.3">
      <c r="A12515" s="281" t="s">
        <v>2139</v>
      </c>
      <c r="B12515" s="281">
        <v>211</v>
      </c>
      <c r="C12515" s="24" t="str">
        <f t="shared" si="195"/>
        <v>ino211</v>
      </c>
      <c r="D12515" s="281">
        <v>5900</v>
      </c>
      <c r="E12515" s="281">
        <v>2374</v>
      </c>
      <c r="F12515" s="281">
        <v>107758</v>
      </c>
      <c r="G12515" s="24">
        <v>100</v>
      </c>
      <c r="H12515" s="24">
        <v>0</v>
      </c>
      <c r="I12515" s="24">
        <v>0</v>
      </c>
      <c r="J12515" s="282">
        <v>15</v>
      </c>
      <c r="K12515" s="282">
        <v>0</v>
      </c>
    </row>
    <row r="12516" spans="1:11" x14ac:dyDescent="0.3">
      <c r="A12516" s="281" t="s">
        <v>2139</v>
      </c>
      <c r="B12516" s="281">
        <v>212</v>
      </c>
      <c r="C12516" s="24" t="str">
        <f t="shared" si="195"/>
        <v>ino212</v>
      </c>
      <c r="D12516" s="281">
        <v>5962</v>
      </c>
      <c r="E12516" s="281">
        <v>2399</v>
      </c>
      <c r="F12516" s="281">
        <v>109170</v>
      </c>
      <c r="G12516" s="24">
        <v>100</v>
      </c>
      <c r="H12516" s="24">
        <v>0</v>
      </c>
      <c r="I12516" s="24">
        <v>0</v>
      </c>
      <c r="J12516" s="282">
        <v>15</v>
      </c>
      <c r="K12516" s="282">
        <v>0</v>
      </c>
    </row>
    <row r="12517" spans="1:11" x14ac:dyDescent="0.3">
      <c r="A12517" s="281" t="s">
        <v>2139</v>
      </c>
      <c r="B12517" s="281">
        <v>213</v>
      </c>
      <c r="C12517" s="24" t="str">
        <f t="shared" si="195"/>
        <v>ino213</v>
      </c>
      <c r="D12517" s="281">
        <v>6025</v>
      </c>
      <c r="E12517" s="281">
        <v>2424</v>
      </c>
      <c r="F12517" s="281">
        <v>110600</v>
      </c>
      <c r="G12517" s="24">
        <v>100</v>
      </c>
      <c r="H12517" s="24">
        <v>0</v>
      </c>
      <c r="I12517" s="24">
        <v>0</v>
      </c>
      <c r="J12517" s="282">
        <v>15</v>
      </c>
      <c r="K12517" s="282">
        <v>0</v>
      </c>
    </row>
    <row r="12518" spans="1:11" x14ac:dyDescent="0.3">
      <c r="A12518" s="281" t="s">
        <v>2139</v>
      </c>
      <c r="B12518" s="281">
        <v>214</v>
      </c>
      <c r="C12518" s="24" t="str">
        <f t="shared" si="195"/>
        <v>ino214</v>
      </c>
      <c r="D12518" s="281">
        <v>6088</v>
      </c>
      <c r="E12518" s="281">
        <v>2449</v>
      </c>
      <c r="F12518" s="281">
        <v>112048</v>
      </c>
      <c r="G12518" s="24">
        <v>100</v>
      </c>
      <c r="H12518" s="24">
        <v>0</v>
      </c>
      <c r="I12518" s="24">
        <v>0</v>
      </c>
      <c r="J12518" s="282">
        <v>15</v>
      </c>
      <c r="K12518" s="282">
        <v>0</v>
      </c>
    </row>
    <row r="12519" spans="1:11" x14ac:dyDescent="0.3">
      <c r="A12519" s="281" t="s">
        <v>2139</v>
      </c>
      <c r="B12519" s="281">
        <v>215</v>
      </c>
      <c r="C12519" s="24" t="str">
        <f t="shared" si="195"/>
        <v>ino215</v>
      </c>
      <c r="D12519" s="281">
        <v>6152</v>
      </c>
      <c r="E12519" s="281">
        <v>2475</v>
      </c>
      <c r="F12519" s="281">
        <v>113476</v>
      </c>
      <c r="G12519" s="24">
        <v>100</v>
      </c>
      <c r="H12519" s="24">
        <v>0</v>
      </c>
      <c r="I12519" s="24">
        <v>0</v>
      </c>
      <c r="J12519" s="282">
        <v>15</v>
      </c>
      <c r="K12519" s="282">
        <v>0</v>
      </c>
    </row>
    <row r="12520" spans="1:11" x14ac:dyDescent="0.3">
      <c r="A12520" s="281" t="s">
        <v>2139</v>
      </c>
      <c r="B12520" s="281">
        <v>216</v>
      </c>
      <c r="C12520" s="24" t="str">
        <f t="shared" si="195"/>
        <v>ino216</v>
      </c>
      <c r="D12520" s="281">
        <v>6216</v>
      </c>
      <c r="E12520" s="281">
        <v>2501</v>
      </c>
      <c r="F12520" s="281">
        <v>114960</v>
      </c>
      <c r="G12520" s="24">
        <v>100</v>
      </c>
      <c r="H12520" s="24">
        <v>0</v>
      </c>
      <c r="I12520" s="24">
        <v>0</v>
      </c>
      <c r="J12520" s="282">
        <v>15</v>
      </c>
      <c r="K12520" s="282">
        <v>0</v>
      </c>
    </row>
    <row r="12521" spans="1:11" x14ac:dyDescent="0.3">
      <c r="A12521" s="281" t="s">
        <v>2139</v>
      </c>
      <c r="B12521" s="281">
        <v>217</v>
      </c>
      <c r="C12521" s="24" t="str">
        <f t="shared" si="195"/>
        <v>ino217</v>
      </c>
      <c r="D12521" s="281">
        <v>6281</v>
      </c>
      <c r="E12521" s="281">
        <v>2527</v>
      </c>
      <c r="F12521" s="281">
        <v>116344</v>
      </c>
      <c r="G12521" s="24">
        <v>100</v>
      </c>
      <c r="H12521" s="24">
        <v>0</v>
      </c>
      <c r="I12521" s="24">
        <v>0</v>
      </c>
      <c r="J12521" s="282">
        <v>15</v>
      </c>
      <c r="K12521" s="282">
        <v>0</v>
      </c>
    </row>
    <row r="12522" spans="1:11" x14ac:dyDescent="0.3">
      <c r="A12522" s="281" t="s">
        <v>2139</v>
      </c>
      <c r="B12522" s="281">
        <v>218</v>
      </c>
      <c r="C12522" s="24" t="str">
        <f t="shared" si="195"/>
        <v>ino218</v>
      </c>
      <c r="D12522" s="281">
        <v>6347</v>
      </c>
      <c r="E12522" s="281">
        <v>2553</v>
      </c>
      <c r="F12522" s="281">
        <v>117784</v>
      </c>
      <c r="G12522" s="24">
        <v>100</v>
      </c>
      <c r="H12522" s="24">
        <v>0</v>
      </c>
      <c r="I12522" s="24">
        <v>0</v>
      </c>
      <c r="J12522" s="282">
        <v>15</v>
      </c>
      <c r="K12522" s="282">
        <v>0</v>
      </c>
    </row>
    <row r="12523" spans="1:11" x14ac:dyDescent="0.3">
      <c r="A12523" s="281" t="s">
        <v>2139</v>
      </c>
      <c r="B12523" s="281">
        <v>219</v>
      </c>
      <c r="C12523" s="24" t="str">
        <f t="shared" si="195"/>
        <v>ino219</v>
      </c>
      <c r="D12523" s="281">
        <v>6413</v>
      </c>
      <c r="E12523" s="281">
        <v>2580</v>
      </c>
      <c r="F12523" s="281">
        <v>119200</v>
      </c>
      <c r="G12523" s="24">
        <v>100</v>
      </c>
      <c r="H12523" s="24">
        <v>0</v>
      </c>
      <c r="I12523" s="24">
        <v>0</v>
      </c>
      <c r="J12523" s="282">
        <v>15</v>
      </c>
      <c r="K12523" s="282">
        <v>0</v>
      </c>
    </row>
    <row r="12524" spans="1:11" x14ac:dyDescent="0.3">
      <c r="A12524" s="281" t="s">
        <v>2139</v>
      </c>
      <c r="B12524" s="281">
        <v>220</v>
      </c>
      <c r="C12524" s="24" t="str">
        <f t="shared" si="195"/>
        <v>ino220</v>
      </c>
      <c r="D12524" s="281">
        <v>6480</v>
      </c>
      <c r="E12524" s="281">
        <v>2607</v>
      </c>
      <c r="F12524" s="281">
        <v>120633</v>
      </c>
      <c r="G12524" s="24">
        <v>100</v>
      </c>
      <c r="H12524" s="24">
        <v>0</v>
      </c>
      <c r="I12524" s="24">
        <v>0</v>
      </c>
      <c r="J12524" s="282">
        <v>15</v>
      </c>
      <c r="K12524" s="282">
        <v>0</v>
      </c>
    </row>
    <row r="12525" spans="1:11" x14ac:dyDescent="0.3">
      <c r="A12525" s="281" t="s">
        <v>2139</v>
      </c>
      <c r="B12525" s="281">
        <v>221</v>
      </c>
      <c r="C12525" s="24" t="str">
        <f t="shared" si="195"/>
        <v>ino221</v>
      </c>
      <c r="D12525" s="281">
        <v>7066</v>
      </c>
      <c r="E12525" s="281">
        <v>2843</v>
      </c>
      <c r="F12525" s="281">
        <v>132862</v>
      </c>
      <c r="G12525" s="24">
        <v>100</v>
      </c>
      <c r="H12525" s="24">
        <v>0</v>
      </c>
      <c r="I12525" s="24">
        <v>0</v>
      </c>
      <c r="J12525" s="282">
        <v>15</v>
      </c>
      <c r="K12525" s="282">
        <v>0</v>
      </c>
    </row>
    <row r="12526" spans="1:11" x14ac:dyDescent="0.3">
      <c r="A12526" s="281" t="s">
        <v>2139</v>
      </c>
      <c r="B12526" s="281">
        <v>222</v>
      </c>
      <c r="C12526" s="24" t="str">
        <f t="shared" si="195"/>
        <v>ino222</v>
      </c>
      <c r="D12526" s="281">
        <v>7140</v>
      </c>
      <c r="E12526" s="281">
        <v>2873</v>
      </c>
      <c r="F12526" s="281">
        <v>134587</v>
      </c>
      <c r="G12526" s="24">
        <v>100</v>
      </c>
      <c r="H12526" s="24">
        <v>0</v>
      </c>
      <c r="I12526" s="24">
        <v>0</v>
      </c>
      <c r="J12526" s="282">
        <v>15</v>
      </c>
      <c r="K12526" s="282">
        <v>0</v>
      </c>
    </row>
    <row r="12527" spans="1:11" x14ac:dyDescent="0.3">
      <c r="A12527" s="281" t="s">
        <v>2139</v>
      </c>
      <c r="B12527" s="281">
        <v>223</v>
      </c>
      <c r="C12527" s="24" t="str">
        <f t="shared" si="195"/>
        <v>ino223</v>
      </c>
      <c r="D12527" s="281">
        <v>7214</v>
      </c>
      <c r="E12527" s="281">
        <v>2903</v>
      </c>
      <c r="F12527" s="281">
        <v>136258</v>
      </c>
      <c r="G12527" s="24">
        <v>100</v>
      </c>
      <c r="H12527" s="24">
        <v>0</v>
      </c>
      <c r="I12527" s="24">
        <v>0</v>
      </c>
      <c r="J12527" s="282">
        <v>15</v>
      </c>
      <c r="K12527" s="282">
        <v>0</v>
      </c>
    </row>
    <row r="12528" spans="1:11" x14ac:dyDescent="0.3">
      <c r="A12528" s="281" t="s">
        <v>2139</v>
      </c>
      <c r="B12528" s="281">
        <v>224</v>
      </c>
      <c r="C12528" s="24" t="str">
        <f t="shared" si="195"/>
        <v>ino224</v>
      </c>
      <c r="D12528" s="281">
        <v>7290</v>
      </c>
      <c r="E12528" s="281">
        <v>2933</v>
      </c>
      <c r="F12528" s="281">
        <v>138025</v>
      </c>
      <c r="G12528" s="24">
        <v>100</v>
      </c>
      <c r="H12528" s="24">
        <v>0</v>
      </c>
      <c r="I12528" s="24">
        <v>0</v>
      </c>
      <c r="J12528" s="282">
        <v>15</v>
      </c>
      <c r="K12528" s="282">
        <v>0</v>
      </c>
    </row>
    <row r="12529" spans="1:11" x14ac:dyDescent="0.3">
      <c r="A12529" s="281" t="s">
        <v>2139</v>
      </c>
      <c r="B12529" s="281">
        <v>225</v>
      </c>
      <c r="C12529" s="24" t="str">
        <f t="shared" si="195"/>
        <v>ino225</v>
      </c>
      <c r="D12529" s="281">
        <v>7366</v>
      </c>
      <c r="E12529" s="281">
        <v>2963</v>
      </c>
      <c r="F12529" s="281">
        <v>139815</v>
      </c>
      <c r="G12529" s="24">
        <v>100</v>
      </c>
      <c r="H12529" s="24">
        <v>0</v>
      </c>
      <c r="I12529" s="24">
        <v>0</v>
      </c>
      <c r="J12529" s="282">
        <v>15</v>
      </c>
      <c r="K12529" s="282">
        <v>0</v>
      </c>
    </row>
    <row r="12530" spans="1:11" x14ac:dyDescent="0.3">
      <c r="A12530" s="281" t="s">
        <v>2139</v>
      </c>
      <c r="B12530" s="281">
        <v>226</v>
      </c>
      <c r="C12530" s="24" t="str">
        <f t="shared" si="195"/>
        <v>ino226</v>
      </c>
      <c r="D12530" s="281">
        <v>7442</v>
      </c>
      <c r="E12530" s="281">
        <v>2994</v>
      </c>
      <c r="F12530" s="281">
        <v>141549</v>
      </c>
      <c r="G12530" s="24">
        <v>100</v>
      </c>
      <c r="H12530" s="24">
        <v>0</v>
      </c>
      <c r="I12530" s="24">
        <v>0</v>
      </c>
      <c r="J12530" s="282">
        <v>15</v>
      </c>
      <c r="K12530" s="282">
        <v>0</v>
      </c>
    </row>
    <row r="12531" spans="1:11" x14ac:dyDescent="0.3">
      <c r="A12531" s="281" t="s">
        <v>2139</v>
      </c>
      <c r="B12531" s="281">
        <v>227</v>
      </c>
      <c r="C12531" s="24" t="str">
        <f t="shared" si="195"/>
        <v>ino227</v>
      </c>
      <c r="D12531" s="281">
        <v>7520</v>
      </c>
      <c r="E12531" s="281">
        <v>3025</v>
      </c>
      <c r="F12531" s="281">
        <v>143382</v>
      </c>
      <c r="G12531" s="24">
        <v>100</v>
      </c>
      <c r="H12531" s="24">
        <v>0</v>
      </c>
      <c r="I12531" s="24">
        <v>0</v>
      </c>
      <c r="J12531" s="282">
        <v>15</v>
      </c>
      <c r="K12531" s="282">
        <v>0</v>
      </c>
    </row>
    <row r="12532" spans="1:11" x14ac:dyDescent="0.3">
      <c r="A12532" s="281" t="s">
        <v>2139</v>
      </c>
      <c r="B12532" s="281">
        <v>228</v>
      </c>
      <c r="C12532" s="24" t="str">
        <f t="shared" si="195"/>
        <v>ino228</v>
      </c>
      <c r="D12532" s="281">
        <v>7598</v>
      </c>
      <c r="E12532" s="281">
        <v>3057</v>
      </c>
      <c r="F12532" s="281">
        <v>145159</v>
      </c>
      <c r="G12532" s="24">
        <v>100</v>
      </c>
      <c r="H12532" s="24">
        <v>0</v>
      </c>
      <c r="I12532" s="24">
        <v>0</v>
      </c>
      <c r="J12532" s="282">
        <v>15</v>
      </c>
      <c r="K12532" s="282">
        <v>0</v>
      </c>
    </row>
    <row r="12533" spans="1:11" x14ac:dyDescent="0.3">
      <c r="A12533" s="281" t="s">
        <v>2139</v>
      </c>
      <c r="B12533" s="281">
        <v>229</v>
      </c>
      <c r="C12533" s="24" t="str">
        <f t="shared" si="195"/>
        <v>ino229</v>
      </c>
      <c r="D12533" s="281">
        <v>7677</v>
      </c>
      <c r="E12533" s="281">
        <v>3089</v>
      </c>
      <c r="F12533" s="281">
        <v>147037</v>
      </c>
      <c r="G12533" s="24">
        <v>100</v>
      </c>
      <c r="H12533" s="24">
        <v>0</v>
      </c>
      <c r="I12533" s="24">
        <v>0</v>
      </c>
      <c r="J12533" s="282">
        <v>15</v>
      </c>
      <c r="K12533" s="282">
        <v>0</v>
      </c>
    </row>
    <row r="12534" spans="1:11" x14ac:dyDescent="0.3">
      <c r="A12534" s="281" t="s">
        <v>2139</v>
      </c>
      <c r="B12534" s="281">
        <v>230</v>
      </c>
      <c r="C12534" s="24" t="str">
        <f t="shared" si="195"/>
        <v>ino230</v>
      </c>
      <c r="D12534" s="281">
        <v>7757</v>
      </c>
      <c r="E12534" s="281">
        <v>3121</v>
      </c>
      <c r="F12534" s="281">
        <v>148857</v>
      </c>
      <c r="G12534" s="24">
        <v>100</v>
      </c>
      <c r="H12534" s="24">
        <v>0</v>
      </c>
      <c r="I12534" s="24">
        <v>0</v>
      </c>
      <c r="J12534" s="282">
        <v>15</v>
      </c>
      <c r="K12534" s="282">
        <v>0</v>
      </c>
    </row>
    <row r="12535" spans="1:11" x14ac:dyDescent="0.3">
      <c r="A12535" s="281" t="s">
        <v>2139</v>
      </c>
      <c r="B12535" s="281">
        <v>231</v>
      </c>
      <c r="C12535" s="24" t="str">
        <f t="shared" si="195"/>
        <v>ino231</v>
      </c>
      <c r="D12535" s="281">
        <v>7837</v>
      </c>
      <c r="E12535" s="281">
        <v>3153</v>
      </c>
      <c r="F12535" s="281">
        <v>150781</v>
      </c>
      <c r="G12535" s="24">
        <v>100</v>
      </c>
      <c r="H12535" s="24">
        <v>0</v>
      </c>
      <c r="I12535" s="24">
        <v>0</v>
      </c>
      <c r="J12535" s="282">
        <v>15</v>
      </c>
      <c r="K12535" s="282">
        <v>0</v>
      </c>
    </row>
    <row r="12536" spans="1:11" x14ac:dyDescent="0.3">
      <c r="A12536" s="281" t="s">
        <v>2139</v>
      </c>
      <c r="B12536" s="281">
        <v>232</v>
      </c>
      <c r="C12536" s="24" t="str">
        <f t="shared" si="195"/>
        <v>ino232</v>
      </c>
      <c r="D12536" s="281">
        <v>7918</v>
      </c>
      <c r="E12536" s="281">
        <v>3186</v>
      </c>
      <c r="F12536" s="281">
        <v>152729</v>
      </c>
      <c r="G12536" s="24">
        <v>100</v>
      </c>
      <c r="H12536" s="24">
        <v>0</v>
      </c>
      <c r="I12536" s="24">
        <v>0</v>
      </c>
      <c r="J12536" s="282">
        <v>15</v>
      </c>
      <c r="K12536" s="282">
        <v>0</v>
      </c>
    </row>
    <row r="12537" spans="1:11" x14ac:dyDescent="0.3">
      <c r="A12537" s="281" t="s">
        <v>2139</v>
      </c>
      <c r="B12537" s="281">
        <v>233</v>
      </c>
      <c r="C12537" s="24" t="str">
        <f t="shared" si="195"/>
        <v>ino233</v>
      </c>
      <c r="D12537" s="281">
        <v>8001</v>
      </c>
      <c r="E12537" s="281">
        <v>3219</v>
      </c>
      <c r="F12537" s="281">
        <v>154617</v>
      </c>
      <c r="G12537" s="24">
        <v>100</v>
      </c>
      <c r="H12537" s="24">
        <v>0</v>
      </c>
      <c r="I12537" s="24">
        <v>0</v>
      </c>
      <c r="J12537" s="282">
        <v>15</v>
      </c>
      <c r="K12537" s="282">
        <v>0</v>
      </c>
    </row>
    <row r="12538" spans="1:11" x14ac:dyDescent="0.3">
      <c r="A12538" s="281" t="s">
        <v>2139</v>
      </c>
      <c r="B12538" s="281">
        <v>234</v>
      </c>
      <c r="C12538" s="24" t="str">
        <f t="shared" si="195"/>
        <v>ino234</v>
      </c>
      <c r="D12538" s="281">
        <v>8083</v>
      </c>
      <c r="E12538" s="281">
        <v>3252</v>
      </c>
      <c r="F12538" s="281">
        <v>156613</v>
      </c>
      <c r="G12538" s="24">
        <v>100</v>
      </c>
      <c r="H12538" s="24">
        <v>0</v>
      </c>
      <c r="I12538" s="24">
        <v>0</v>
      </c>
      <c r="J12538" s="282">
        <v>15</v>
      </c>
      <c r="K12538" s="282">
        <v>0</v>
      </c>
    </row>
    <row r="12539" spans="1:11" x14ac:dyDescent="0.3">
      <c r="A12539" s="281" t="s">
        <v>2139</v>
      </c>
      <c r="B12539" s="281">
        <v>235</v>
      </c>
      <c r="C12539" s="24" t="str">
        <f t="shared" si="195"/>
        <v>ino235</v>
      </c>
      <c r="D12539" s="281">
        <v>8167</v>
      </c>
      <c r="E12539" s="281">
        <v>3286</v>
      </c>
      <c r="F12539" s="281">
        <v>158547</v>
      </c>
      <c r="G12539" s="24">
        <v>100</v>
      </c>
      <c r="H12539" s="24">
        <v>0</v>
      </c>
      <c r="I12539" s="24">
        <v>0</v>
      </c>
      <c r="J12539" s="282">
        <v>15</v>
      </c>
      <c r="K12539" s="282">
        <v>0</v>
      </c>
    </row>
    <row r="12540" spans="1:11" x14ac:dyDescent="0.3">
      <c r="A12540" s="281" t="s">
        <v>2139</v>
      </c>
      <c r="B12540" s="281">
        <v>236</v>
      </c>
      <c r="C12540" s="24" t="str">
        <f t="shared" si="195"/>
        <v>ino236</v>
      </c>
      <c r="D12540" s="281">
        <v>8252</v>
      </c>
      <c r="E12540" s="281">
        <v>3320</v>
      </c>
      <c r="F12540" s="281">
        <v>160591</v>
      </c>
      <c r="G12540" s="24">
        <v>100</v>
      </c>
      <c r="H12540" s="24">
        <v>0</v>
      </c>
      <c r="I12540" s="24">
        <v>0</v>
      </c>
      <c r="J12540" s="282">
        <v>15</v>
      </c>
      <c r="K12540" s="282">
        <v>0</v>
      </c>
    </row>
    <row r="12541" spans="1:11" x14ac:dyDescent="0.3">
      <c r="A12541" s="281" t="s">
        <v>2139</v>
      </c>
      <c r="B12541" s="281">
        <v>237</v>
      </c>
      <c r="C12541" s="24" t="str">
        <f t="shared" si="195"/>
        <v>ino237</v>
      </c>
      <c r="D12541" s="281">
        <v>8337</v>
      </c>
      <c r="E12541" s="281">
        <v>3354</v>
      </c>
      <c r="F12541" s="281">
        <v>162572</v>
      </c>
      <c r="G12541" s="24">
        <v>100</v>
      </c>
      <c r="H12541" s="24">
        <v>0</v>
      </c>
      <c r="I12541" s="24">
        <v>0</v>
      </c>
      <c r="J12541" s="282">
        <v>15</v>
      </c>
      <c r="K12541" s="282">
        <v>0</v>
      </c>
    </row>
    <row r="12542" spans="1:11" x14ac:dyDescent="0.3">
      <c r="A12542" s="281" t="s">
        <v>2139</v>
      </c>
      <c r="B12542" s="281">
        <v>238</v>
      </c>
      <c r="C12542" s="24" t="str">
        <f t="shared" si="195"/>
        <v>ino238</v>
      </c>
      <c r="D12542" s="281">
        <v>8423</v>
      </c>
      <c r="E12542" s="281">
        <v>3389</v>
      </c>
      <c r="F12542" s="281">
        <v>164667</v>
      </c>
      <c r="G12542" s="24">
        <v>100</v>
      </c>
      <c r="H12542" s="24">
        <v>0</v>
      </c>
      <c r="I12542" s="24">
        <v>0</v>
      </c>
      <c r="J12542" s="282">
        <v>15</v>
      </c>
      <c r="K12542" s="282">
        <v>0</v>
      </c>
    </row>
    <row r="12543" spans="1:11" x14ac:dyDescent="0.3">
      <c r="A12543" s="281" t="s">
        <v>2139</v>
      </c>
      <c r="B12543" s="281">
        <v>239</v>
      </c>
      <c r="C12543" s="24" t="str">
        <f t="shared" si="195"/>
        <v>ino239</v>
      </c>
      <c r="D12543" s="281">
        <v>8510</v>
      </c>
      <c r="E12543" s="281">
        <v>3424</v>
      </c>
      <c r="F12543" s="281">
        <v>166696</v>
      </c>
      <c r="G12543" s="24">
        <v>100</v>
      </c>
      <c r="H12543" s="24">
        <v>0</v>
      </c>
      <c r="I12543" s="24">
        <v>0</v>
      </c>
      <c r="J12543" s="282">
        <v>15</v>
      </c>
      <c r="K12543" s="282">
        <v>0</v>
      </c>
    </row>
    <row r="12544" spans="1:11" x14ac:dyDescent="0.3">
      <c r="A12544" s="281" t="s">
        <v>2139</v>
      </c>
      <c r="B12544" s="281">
        <v>240</v>
      </c>
      <c r="C12544" s="24" t="str">
        <f t="shared" si="195"/>
        <v>ino240</v>
      </c>
      <c r="D12544" s="281">
        <v>8598</v>
      </c>
      <c r="E12544" s="281">
        <v>3459</v>
      </c>
      <c r="F12544" s="281">
        <v>168842</v>
      </c>
      <c r="G12544" s="24">
        <v>100</v>
      </c>
      <c r="H12544" s="24">
        <v>0</v>
      </c>
      <c r="I12544" s="24">
        <v>0</v>
      </c>
      <c r="J12544" s="282">
        <v>15</v>
      </c>
      <c r="K12544" s="282">
        <v>0</v>
      </c>
    </row>
    <row r="12545" spans="1:11" x14ac:dyDescent="0.3">
      <c r="A12545" s="281" t="s">
        <v>2139</v>
      </c>
      <c r="B12545" s="281">
        <v>241</v>
      </c>
      <c r="C12545" s="24" t="str">
        <f t="shared" si="195"/>
        <v>ino241</v>
      </c>
      <c r="D12545" s="281">
        <v>9375</v>
      </c>
      <c r="E12545" s="281">
        <v>3772</v>
      </c>
      <c r="F12545" s="281">
        <v>186425</v>
      </c>
      <c r="G12545" s="24">
        <v>100</v>
      </c>
      <c r="H12545" s="24">
        <v>0</v>
      </c>
      <c r="I12545" s="24">
        <v>0</v>
      </c>
      <c r="J12545" s="282">
        <v>15</v>
      </c>
      <c r="K12545" s="282">
        <v>0</v>
      </c>
    </row>
    <row r="12546" spans="1:11" x14ac:dyDescent="0.3">
      <c r="A12546" s="281" t="s">
        <v>2139</v>
      </c>
      <c r="B12546" s="281">
        <v>242</v>
      </c>
      <c r="C12546" s="24" t="str">
        <f t="shared" si="195"/>
        <v>ino242</v>
      </c>
      <c r="D12546" s="281">
        <v>9472</v>
      </c>
      <c r="E12546" s="281">
        <v>3811</v>
      </c>
      <c r="F12546" s="281">
        <v>188819</v>
      </c>
      <c r="G12546" s="24">
        <v>100</v>
      </c>
      <c r="H12546" s="24">
        <v>0</v>
      </c>
      <c r="I12546" s="24">
        <v>0</v>
      </c>
      <c r="J12546" s="282">
        <v>15</v>
      </c>
      <c r="K12546" s="282">
        <v>0</v>
      </c>
    </row>
    <row r="12547" spans="1:11" x14ac:dyDescent="0.3">
      <c r="A12547" s="281" t="s">
        <v>2139</v>
      </c>
      <c r="B12547" s="281">
        <v>243</v>
      </c>
      <c r="C12547" s="24" t="str">
        <f t="shared" si="195"/>
        <v>ino243</v>
      </c>
      <c r="D12547" s="281">
        <v>9569</v>
      </c>
      <c r="E12547" s="281">
        <v>3850</v>
      </c>
      <c r="F12547" s="281">
        <v>191491</v>
      </c>
      <c r="G12547" s="24">
        <v>100</v>
      </c>
      <c r="H12547" s="24">
        <v>0</v>
      </c>
      <c r="I12547" s="24">
        <v>0</v>
      </c>
      <c r="J12547" s="282">
        <v>15</v>
      </c>
      <c r="K12547" s="282">
        <v>0</v>
      </c>
    </row>
    <row r="12548" spans="1:11" x14ac:dyDescent="0.3">
      <c r="A12548" s="281" t="s">
        <v>2139</v>
      </c>
      <c r="B12548" s="281">
        <v>244</v>
      </c>
      <c r="C12548" s="24" t="str">
        <f t="shared" si="195"/>
        <v>ino244</v>
      </c>
      <c r="D12548" s="281">
        <v>9668</v>
      </c>
      <c r="E12548" s="281">
        <v>3890</v>
      </c>
      <c r="F12548" s="281">
        <v>193947</v>
      </c>
      <c r="G12548" s="24">
        <v>100</v>
      </c>
      <c r="H12548" s="24">
        <v>0</v>
      </c>
      <c r="I12548" s="24">
        <v>0</v>
      </c>
      <c r="J12548" s="282">
        <v>15</v>
      </c>
      <c r="K12548" s="282">
        <v>0</v>
      </c>
    </row>
    <row r="12549" spans="1:11" x14ac:dyDescent="0.3">
      <c r="A12549" s="281" t="s">
        <v>2139</v>
      </c>
      <c r="B12549" s="281">
        <v>245</v>
      </c>
      <c r="C12549" s="24" t="str">
        <f t="shared" si="195"/>
        <v>ino245</v>
      </c>
      <c r="D12549" s="281">
        <v>9767</v>
      </c>
      <c r="E12549" s="281">
        <v>3930</v>
      </c>
      <c r="F12549" s="281">
        <v>196658</v>
      </c>
      <c r="G12549" s="24">
        <v>100</v>
      </c>
      <c r="H12549" s="24">
        <v>0</v>
      </c>
      <c r="I12549" s="24">
        <v>0</v>
      </c>
      <c r="J12549" s="282">
        <v>15</v>
      </c>
      <c r="K12549" s="282">
        <v>0</v>
      </c>
    </row>
    <row r="12550" spans="1:11" x14ac:dyDescent="0.3">
      <c r="A12550" s="281" t="s">
        <v>2139</v>
      </c>
      <c r="B12550" s="281">
        <v>246</v>
      </c>
      <c r="C12550" s="24" t="str">
        <f t="shared" ref="C12550:C12613" si="196">A12550&amp;B12550</f>
        <v>ino246</v>
      </c>
      <c r="D12550" s="281">
        <v>9868</v>
      </c>
      <c r="E12550" s="281">
        <v>3970</v>
      </c>
      <c r="F12550" s="281">
        <v>198858</v>
      </c>
      <c r="G12550" s="24">
        <v>100</v>
      </c>
      <c r="H12550" s="24">
        <v>0</v>
      </c>
      <c r="I12550" s="24">
        <v>0</v>
      </c>
      <c r="J12550" s="282">
        <v>15</v>
      </c>
      <c r="K12550" s="282">
        <v>0</v>
      </c>
    </row>
    <row r="12551" spans="1:11" x14ac:dyDescent="0.3">
      <c r="A12551" s="281" t="s">
        <v>2139</v>
      </c>
      <c r="B12551" s="281">
        <v>247</v>
      </c>
      <c r="C12551" s="24" t="str">
        <f t="shared" si="196"/>
        <v>ino247</v>
      </c>
      <c r="D12551" s="281">
        <v>9969</v>
      </c>
      <c r="E12551" s="281">
        <v>4011</v>
      </c>
      <c r="F12551" s="281">
        <v>201636</v>
      </c>
      <c r="G12551" s="24">
        <v>100</v>
      </c>
      <c r="H12551" s="24">
        <v>0</v>
      </c>
      <c r="I12551" s="24">
        <v>0</v>
      </c>
      <c r="J12551" s="282">
        <v>15</v>
      </c>
      <c r="K12551" s="282">
        <v>0</v>
      </c>
    </row>
    <row r="12552" spans="1:11" x14ac:dyDescent="0.3">
      <c r="A12552" s="281" t="s">
        <v>2139</v>
      </c>
      <c r="B12552" s="281">
        <v>248</v>
      </c>
      <c r="C12552" s="24" t="str">
        <f t="shared" si="196"/>
        <v>ino248</v>
      </c>
      <c r="D12552" s="281">
        <v>10072</v>
      </c>
      <c r="E12552" s="281">
        <v>4052</v>
      </c>
      <c r="F12552" s="281">
        <v>203889</v>
      </c>
      <c r="G12552" s="24">
        <v>100</v>
      </c>
      <c r="H12552" s="24">
        <v>0</v>
      </c>
      <c r="I12552" s="24">
        <v>0</v>
      </c>
      <c r="J12552" s="282">
        <v>15</v>
      </c>
      <c r="K12552" s="282">
        <v>0</v>
      </c>
    </row>
    <row r="12553" spans="1:11" x14ac:dyDescent="0.3">
      <c r="A12553" s="281" t="s">
        <v>2139</v>
      </c>
      <c r="B12553" s="281">
        <v>249</v>
      </c>
      <c r="C12553" s="24" t="str">
        <f t="shared" si="196"/>
        <v>ino249</v>
      </c>
      <c r="D12553" s="281">
        <v>10175</v>
      </c>
      <c r="E12553" s="281">
        <v>4094</v>
      </c>
      <c r="F12553" s="281">
        <v>206735</v>
      </c>
      <c r="G12553" s="24">
        <v>100</v>
      </c>
      <c r="H12553" s="24">
        <v>0</v>
      </c>
      <c r="I12553" s="24">
        <v>0</v>
      </c>
      <c r="J12553" s="282">
        <v>15</v>
      </c>
      <c r="K12553" s="282">
        <v>0</v>
      </c>
    </row>
    <row r="12554" spans="1:11" x14ac:dyDescent="0.3">
      <c r="A12554" s="281" t="s">
        <v>2139</v>
      </c>
      <c r="B12554" s="281">
        <v>250</v>
      </c>
      <c r="C12554" s="24" t="str">
        <f t="shared" si="196"/>
        <v>ino250</v>
      </c>
      <c r="D12554" s="281">
        <v>10280</v>
      </c>
      <c r="E12554" s="281">
        <v>4136</v>
      </c>
      <c r="F12554" s="281">
        <v>209043</v>
      </c>
      <c r="G12554" s="24">
        <v>100</v>
      </c>
      <c r="H12554" s="24">
        <v>0</v>
      </c>
      <c r="I12554" s="24">
        <v>0</v>
      </c>
      <c r="J12554" s="282">
        <v>15</v>
      </c>
      <c r="K12554" s="282">
        <v>0</v>
      </c>
    </row>
    <row r="12555" spans="1:11" x14ac:dyDescent="0.3">
      <c r="A12555" s="281" t="s">
        <v>2139</v>
      </c>
      <c r="B12555" s="281">
        <v>251</v>
      </c>
      <c r="C12555" s="24" t="str">
        <f t="shared" si="196"/>
        <v>ino251</v>
      </c>
      <c r="D12555" s="281">
        <v>10385</v>
      </c>
      <c r="E12555" s="281">
        <v>4178</v>
      </c>
      <c r="F12555" s="281">
        <v>211959</v>
      </c>
      <c r="G12555" s="24">
        <v>100</v>
      </c>
      <c r="H12555" s="24">
        <v>0</v>
      </c>
      <c r="I12555" s="24">
        <v>0</v>
      </c>
      <c r="J12555" s="282">
        <v>15</v>
      </c>
      <c r="K12555" s="282">
        <v>0</v>
      </c>
    </row>
    <row r="12556" spans="1:11" x14ac:dyDescent="0.3">
      <c r="A12556" s="281" t="s">
        <v>2139</v>
      </c>
      <c r="B12556" s="281">
        <v>252</v>
      </c>
      <c r="C12556" s="24" t="str">
        <f t="shared" si="196"/>
        <v>ino252</v>
      </c>
      <c r="D12556" s="281">
        <v>10492</v>
      </c>
      <c r="E12556" s="281">
        <v>4221</v>
      </c>
      <c r="F12556" s="281">
        <v>214323</v>
      </c>
      <c r="G12556" s="24">
        <v>100</v>
      </c>
      <c r="H12556" s="24">
        <v>0</v>
      </c>
      <c r="I12556" s="24">
        <v>0</v>
      </c>
      <c r="J12556" s="282">
        <v>15</v>
      </c>
      <c r="K12556" s="282">
        <v>0</v>
      </c>
    </row>
    <row r="12557" spans="1:11" x14ac:dyDescent="0.3">
      <c r="A12557" s="281" t="s">
        <v>2139</v>
      </c>
      <c r="B12557" s="281">
        <v>253</v>
      </c>
      <c r="C12557" s="24" t="str">
        <f t="shared" si="196"/>
        <v>ino253</v>
      </c>
      <c r="D12557" s="281">
        <v>10599</v>
      </c>
      <c r="E12557" s="281">
        <v>4265</v>
      </c>
      <c r="F12557" s="281">
        <v>217310</v>
      </c>
      <c r="G12557" s="24">
        <v>100</v>
      </c>
      <c r="H12557" s="24">
        <v>0</v>
      </c>
      <c r="I12557" s="24">
        <v>0</v>
      </c>
      <c r="J12557" s="282">
        <v>15</v>
      </c>
      <c r="K12557" s="282">
        <v>0</v>
      </c>
    </row>
    <row r="12558" spans="1:11" x14ac:dyDescent="0.3">
      <c r="A12558" s="281" t="s">
        <v>2139</v>
      </c>
      <c r="B12558" s="281">
        <v>254</v>
      </c>
      <c r="C12558" s="24" t="str">
        <f t="shared" si="196"/>
        <v>ino254</v>
      </c>
      <c r="D12558" s="281">
        <v>10708</v>
      </c>
      <c r="E12558" s="281">
        <v>4308</v>
      </c>
      <c r="F12558" s="281">
        <v>219732</v>
      </c>
      <c r="G12558" s="24">
        <v>100</v>
      </c>
      <c r="H12558" s="24">
        <v>0</v>
      </c>
      <c r="I12558" s="24">
        <v>0</v>
      </c>
      <c r="J12558" s="282">
        <v>15</v>
      </c>
      <c r="K12558" s="282">
        <v>0</v>
      </c>
    </row>
    <row r="12559" spans="1:11" x14ac:dyDescent="0.3">
      <c r="A12559" s="281" t="s">
        <v>2139</v>
      </c>
      <c r="B12559" s="281">
        <v>255</v>
      </c>
      <c r="C12559" s="24" t="str">
        <f t="shared" si="196"/>
        <v>ino255</v>
      </c>
      <c r="D12559" s="281">
        <v>10818</v>
      </c>
      <c r="E12559" s="281">
        <v>4352</v>
      </c>
      <c r="F12559" s="281">
        <v>222587</v>
      </c>
      <c r="G12559" s="24">
        <v>100</v>
      </c>
      <c r="H12559" s="24">
        <v>0</v>
      </c>
      <c r="I12559" s="24">
        <v>0</v>
      </c>
      <c r="J12559" s="282">
        <v>15</v>
      </c>
      <c r="K12559" s="282">
        <v>0</v>
      </c>
    </row>
    <row r="12560" spans="1:11" x14ac:dyDescent="0.3">
      <c r="A12560" s="281" t="s">
        <v>2139</v>
      </c>
      <c r="B12560" s="281">
        <v>256</v>
      </c>
      <c r="C12560" s="24" t="str">
        <f t="shared" si="196"/>
        <v>ino256</v>
      </c>
      <c r="D12560" s="281">
        <v>10928</v>
      </c>
      <c r="E12560" s="281">
        <v>4397</v>
      </c>
      <c r="F12560" s="281">
        <v>225065</v>
      </c>
      <c r="G12560" s="24">
        <v>100</v>
      </c>
      <c r="H12560" s="24">
        <v>0</v>
      </c>
      <c r="I12560" s="24">
        <v>0</v>
      </c>
      <c r="J12560" s="282">
        <v>15</v>
      </c>
      <c r="K12560" s="282">
        <v>0</v>
      </c>
    </row>
    <row r="12561" spans="1:11" x14ac:dyDescent="0.3">
      <c r="A12561" s="281" t="s">
        <v>2139</v>
      </c>
      <c r="B12561" s="281">
        <v>257</v>
      </c>
      <c r="C12561" s="24" t="str">
        <f t="shared" si="196"/>
        <v>ino257</v>
      </c>
      <c r="D12561" s="281">
        <v>11040</v>
      </c>
      <c r="E12561" s="281">
        <v>4442</v>
      </c>
      <c r="F12561" s="281">
        <v>228197</v>
      </c>
      <c r="G12561" s="24">
        <v>100</v>
      </c>
      <c r="H12561" s="24">
        <v>0</v>
      </c>
      <c r="I12561" s="24">
        <v>0</v>
      </c>
      <c r="J12561" s="282">
        <v>15</v>
      </c>
      <c r="K12561" s="282">
        <v>0</v>
      </c>
    </row>
    <row r="12562" spans="1:11" x14ac:dyDescent="0.3">
      <c r="A12562" s="281" t="s">
        <v>2139</v>
      </c>
      <c r="B12562" s="281">
        <v>258</v>
      </c>
      <c r="C12562" s="24" t="str">
        <f t="shared" si="196"/>
        <v>ino258</v>
      </c>
      <c r="D12562" s="281">
        <v>11153</v>
      </c>
      <c r="E12562" s="281">
        <v>4487</v>
      </c>
      <c r="F12562" s="281">
        <v>230734</v>
      </c>
      <c r="G12562" s="24">
        <v>100</v>
      </c>
      <c r="H12562" s="24">
        <v>0</v>
      </c>
      <c r="I12562" s="24">
        <v>0</v>
      </c>
      <c r="J12562" s="282">
        <v>15</v>
      </c>
      <c r="K12562" s="282">
        <v>0</v>
      </c>
    </row>
    <row r="12563" spans="1:11" x14ac:dyDescent="0.3">
      <c r="A12563" s="281" t="s">
        <v>2139</v>
      </c>
      <c r="B12563" s="281">
        <v>259</v>
      </c>
      <c r="C12563" s="24" t="str">
        <f t="shared" si="196"/>
        <v>ino259</v>
      </c>
      <c r="D12563" s="281">
        <v>11267</v>
      </c>
      <c r="E12563" s="281">
        <v>4533</v>
      </c>
      <c r="F12563" s="281">
        <v>233943</v>
      </c>
      <c r="G12563" s="24">
        <v>100</v>
      </c>
      <c r="H12563" s="24">
        <v>0</v>
      </c>
      <c r="I12563" s="24">
        <v>0</v>
      </c>
      <c r="J12563" s="282">
        <v>15</v>
      </c>
      <c r="K12563" s="282">
        <v>0</v>
      </c>
    </row>
    <row r="12564" spans="1:11" x14ac:dyDescent="0.3">
      <c r="A12564" s="281" t="s">
        <v>2139</v>
      </c>
      <c r="B12564" s="281">
        <v>260</v>
      </c>
      <c r="C12564" s="24" t="str">
        <f t="shared" si="196"/>
        <v>ino260</v>
      </c>
      <c r="D12564" s="281">
        <v>11382</v>
      </c>
      <c r="E12564" s="281">
        <v>4579</v>
      </c>
      <c r="F12564" s="281">
        <v>236541</v>
      </c>
      <c r="G12564" s="24">
        <v>100</v>
      </c>
      <c r="H12564" s="24">
        <v>0</v>
      </c>
      <c r="I12564" s="24">
        <v>0</v>
      </c>
      <c r="J12564" s="282">
        <v>15</v>
      </c>
      <c r="K12564" s="282">
        <v>0</v>
      </c>
    </row>
    <row r="12565" spans="1:11" x14ac:dyDescent="0.3">
      <c r="A12565" s="281" t="s">
        <v>2139</v>
      </c>
      <c r="B12565" s="281">
        <v>261</v>
      </c>
      <c r="C12565" s="24" t="str">
        <f t="shared" si="196"/>
        <v>ino261</v>
      </c>
      <c r="D12565" s="281">
        <v>12409</v>
      </c>
      <c r="E12565" s="281">
        <v>4993</v>
      </c>
      <c r="F12565" s="281">
        <v>261293</v>
      </c>
      <c r="G12565" s="24">
        <v>100</v>
      </c>
      <c r="H12565" s="24">
        <v>0</v>
      </c>
      <c r="I12565" s="24">
        <v>0</v>
      </c>
      <c r="J12565" s="282">
        <v>15</v>
      </c>
      <c r="K12565" s="282">
        <v>0</v>
      </c>
    </row>
    <row r="12566" spans="1:11" x14ac:dyDescent="0.3">
      <c r="A12566" s="281" t="s">
        <v>2139</v>
      </c>
      <c r="B12566" s="281">
        <v>262</v>
      </c>
      <c r="C12566" s="24" t="str">
        <f t="shared" si="196"/>
        <v>ino262</v>
      </c>
      <c r="D12566" s="281">
        <v>12535</v>
      </c>
      <c r="E12566" s="281">
        <v>5044</v>
      </c>
      <c r="F12566" s="281">
        <v>264193</v>
      </c>
      <c r="G12566" s="24">
        <v>100</v>
      </c>
      <c r="H12566" s="24">
        <v>0</v>
      </c>
      <c r="I12566" s="24">
        <v>0</v>
      </c>
      <c r="J12566" s="282">
        <v>15</v>
      </c>
      <c r="K12566" s="282">
        <v>0</v>
      </c>
    </row>
    <row r="12567" spans="1:11" x14ac:dyDescent="0.3">
      <c r="A12567" s="281" t="s">
        <v>2139</v>
      </c>
      <c r="B12567" s="281">
        <v>263</v>
      </c>
      <c r="C12567" s="24" t="str">
        <f t="shared" si="196"/>
        <v>ino263</v>
      </c>
      <c r="D12567" s="281">
        <v>12663</v>
      </c>
      <c r="E12567" s="281">
        <v>5095</v>
      </c>
      <c r="F12567" s="281">
        <v>268589</v>
      </c>
      <c r="G12567" s="24">
        <v>100</v>
      </c>
      <c r="H12567" s="24">
        <v>0</v>
      </c>
      <c r="I12567" s="24">
        <v>0</v>
      </c>
      <c r="J12567" s="282">
        <v>15</v>
      </c>
      <c r="K12567" s="282">
        <v>0</v>
      </c>
    </row>
    <row r="12568" spans="1:11" x14ac:dyDescent="0.3">
      <c r="A12568" s="281" t="s">
        <v>2139</v>
      </c>
      <c r="B12568" s="281">
        <v>264</v>
      </c>
      <c r="C12568" s="24" t="str">
        <f t="shared" si="196"/>
        <v>ino264</v>
      </c>
      <c r="D12568" s="281">
        <v>12792</v>
      </c>
      <c r="E12568" s="281">
        <v>5147</v>
      </c>
      <c r="F12568" s="281">
        <v>271566</v>
      </c>
      <c r="G12568" s="24">
        <v>100</v>
      </c>
      <c r="H12568" s="24">
        <v>0</v>
      </c>
      <c r="I12568" s="24">
        <v>0</v>
      </c>
      <c r="J12568" s="282">
        <v>15</v>
      </c>
      <c r="K12568" s="282">
        <v>0</v>
      </c>
    </row>
    <row r="12569" spans="1:11" x14ac:dyDescent="0.3">
      <c r="A12569" s="281" t="s">
        <v>2139</v>
      </c>
      <c r="B12569" s="281">
        <v>265</v>
      </c>
      <c r="C12569" s="24" t="str">
        <f t="shared" si="196"/>
        <v>ino265</v>
      </c>
      <c r="D12569" s="281">
        <v>12922</v>
      </c>
      <c r="E12569" s="281">
        <v>5199</v>
      </c>
      <c r="F12569" s="281">
        <v>275328</v>
      </c>
      <c r="G12569" s="24">
        <v>100</v>
      </c>
      <c r="H12569" s="24">
        <v>0</v>
      </c>
      <c r="I12569" s="24">
        <v>0</v>
      </c>
      <c r="J12569" s="282">
        <v>15</v>
      </c>
      <c r="K12569" s="282">
        <v>0</v>
      </c>
    </row>
    <row r="12570" spans="1:11" x14ac:dyDescent="0.3">
      <c r="A12570" s="281" t="s">
        <v>2139</v>
      </c>
      <c r="B12570" s="281">
        <v>266</v>
      </c>
      <c r="C12570" s="24" t="str">
        <f t="shared" si="196"/>
        <v>ino266</v>
      </c>
      <c r="D12570" s="281">
        <v>13054</v>
      </c>
      <c r="E12570" s="281">
        <v>5252</v>
      </c>
      <c r="F12570" s="281">
        <v>278377</v>
      </c>
      <c r="G12570" s="24">
        <v>100</v>
      </c>
      <c r="H12570" s="24">
        <v>0</v>
      </c>
      <c r="I12570" s="24">
        <v>0</v>
      </c>
      <c r="J12570" s="282">
        <v>15</v>
      </c>
      <c r="K12570" s="282">
        <v>0</v>
      </c>
    </row>
    <row r="12571" spans="1:11" x14ac:dyDescent="0.3">
      <c r="A12571" s="281" t="s">
        <v>2139</v>
      </c>
      <c r="B12571" s="281">
        <v>267</v>
      </c>
      <c r="C12571" s="24" t="str">
        <f t="shared" si="196"/>
        <v>ino267</v>
      </c>
      <c r="D12571" s="281">
        <v>13187</v>
      </c>
      <c r="E12571" s="281">
        <v>5306</v>
      </c>
      <c r="F12571" s="281">
        <v>282230</v>
      </c>
      <c r="G12571" s="24">
        <v>100</v>
      </c>
      <c r="H12571" s="24">
        <v>0</v>
      </c>
      <c r="I12571" s="24">
        <v>0</v>
      </c>
      <c r="J12571" s="282">
        <v>15</v>
      </c>
      <c r="K12571" s="282">
        <v>0</v>
      </c>
    </row>
    <row r="12572" spans="1:11" x14ac:dyDescent="0.3">
      <c r="A12572" s="281" t="s">
        <v>2139</v>
      </c>
      <c r="B12572" s="281">
        <v>268</v>
      </c>
      <c r="C12572" s="24" t="str">
        <f t="shared" si="196"/>
        <v>ino268</v>
      </c>
      <c r="D12572" s="281">
        <v>13321</v>
      </c>
      <c r="E12572" s="281">
        <v>5360</v>
      </c>
      <c r="F12572" s="281">
        <v>285352</v>
      </c>
      <c r="G12572" s="24">
        <v>100</v>
      </c>
      <c r="H12572" s="24">
        <v>0</v>
      </c>
      <c r="I12572" s="24">
        <v>0</v>
      </c>
      <c r="J12572" s="282">
        <v>15</v>
      </c>
      <c r="K12572" s="282">
        <v>0</v>
      </c>
    </row>
    <row r="12573" spans="1:11" x14ac:dyDescent="0.3">
      <c r="A12573" s="281" t="s">
        <v>2139</v>
      </c>
      <c r="B12573" s="281">
        <v>269</v>
      </c>
      <c r="C12573" s="24" t="str">
        <f t="shared" si="196"/>
        <v>ino269</v>
      </c>
      <c r="D12573" s="281">
        <v>13456</v>
      </c>
      <c r="E12573" s="281">
        <v>5414</v>
      </c>
      <c r="F12573" s="281">
        <v>289298</v>
      </c>
      <c r="G12573" s="24">
        <v>100</v>
      </c>
      <c r="H12573" s="24">
        <v>0</v>
      </c>
      <c r="I12573" s="24">
        <v>0</v>
      </c>
      <c r="J12573" s="282">
        <v>15</v>
      </c>
      <c r="K12573" s="282">
        <v>0</v>
      </c>
    </row>
    <row r="12574" spans="1:11" x14ac:dyDescent="0.3">
      <c r="A12574" s="281" t="s">
        <v>2139</v>
      </c>
      <c r="B12574" s="281">
        <v>270</v>
      </c>
      <c r="C12574" s="24" t="str">
        <f t="shared" si="196"/>
        <v>ino270</v>
      </c>
      <c r="D12574" s="281">
        <v>13593</v>
      </c>
      <c r="E12574" s="281">
        <v>5469</v>
      </c>
      <c r="F12574" s="281">
        <v>292495</v>
      </c>
      <c r="G12574" s="24">
        <v>100</v>
      </c>
      <c r="H12574" s="24">
        <v>0</v>
      </c>
      <c r="I12574" s="24">
        <v>0</v>
      </c>
      <c r="J12574" s="282">
        <v>15</v>
      </c>
      <c r="K12574" s="282">
        <v>0</v>
      </c>
    </row>
    <row r="12575" spans="1:11" x14ac:dyDescent="0.3">
      <c r="A12575" s="281" t="s">
        <v>2139</v>
      </c>
      <c r="B12575" s="281">
        <v>271</v>
      </c>
      <c r="C12575" s="24" t="str">
        <f t="shared" si="196"/>
        <v>ino271</v>
      </c>
      <c r="D12575" s="281">
        <v>13731</v>
      </c>
      <c r="E12575" s="281">
        <v>5525</v>
      </c>
      <c r="F12575" s="281">
        <v>296265</v>
      </c>
      <c r="G12575" s="24">
        <v>100</v>
      </c>
      <c r="H12575" s="24">
        <v>0</v>
      </c>
      <c r="I12575" s="24">
        <v>0</v>
      </c>
      <c r="J12575" s="282">
        <v>15</v>
      </c>
      <c r="K12575" s="282">
        <v>0</v>
      </c>
    </row>
    <row r="12576" spans="1:11" x14ac:dyDescent="0.3">
      <c r="A12576" s="281" t="s">
        <v>2139</v>
      </c>
      <c r="B12576" s="281">
        <v>272</v>
      </c>
      <c r="C12576" s="24" t="str">
        <f t="shared" si="196"/>
        <v>ino272</v>
      </c>
      <c r="D12576" s="281">
        <v>13870</v>
      </c>
      <c r="E12576" s="281">
        <v>5581</v>
      </c>
      <c r="F12576" s="281">
        <v>299536</v>
      </c>
      <c r="G12576" s="24">
        <v>100</v>
      </c>
      <c r="H12576" s="24">
        <v>0</v>
      </c>
      <c r="I12576" s="24">
        <v>0</v>
      </c>
      <c r="J12576" s="282">
        <v>15</v>
      </c>
      <c r="K12576" s="282">
        <v>0</v>
      </c>
    </row>
    <row r="12577" spans="1:11" x14ac:dyDescent="0.3">
      <c r="A12577" s="281" t="s">
        <v>2139</v>
      </c>
      <c r="B12577" s="281">
        <v>273</v>
      </c>
      <c r="C12577" s="24" t="str">
        <f t="shared" si="196"/>
        <v>ino273</v>
      </c>
      <c r="D12577" s="281">
        <v>14011</v>
      </c>
      <c r="E12577" s="281">
        <v>5637</v>
      </c>
      <c r="F12577" s="281">
        <v>303671</v>
      </c>
      <c r="G12577" s="24">
        <v>100</v>
      </c>
      <c r="H12577" s="24">
        <v>0</v>
      </c>
      <c r="I12577" s="24">
        <v>0</v>
      </c>
      <c r="J12577" s="282">
        <v>15</v>
      </c>
      <c r="K12577" s="282">
        <v>0</v>
      </c>
    </row>
    <row r="12578" spans="1:11" x14ac:dyDescent="0.3">
      <c r="A12578" s="281" t="s">
        <v>2139</v>
      </c>
      <c r="B12578" s="281">
        <v>274</v>
      </c>
      <c r="C12578" s="24" t="str">
        <f t="shared" si="196"/>
        <v>ino274</v>
      </c>
      <c r="D12578" s="281">
        <v>14153</v>
      </c>
      <c r="E12578" s="281">
        <v>5694</v>
      </c>
      <c r="F12578" s="281">
        <v>307020</v>
      </c>
      <c r="G12578" s="24">
        <v>100</v>
      </c>
      <c r="H12578" s="24">
        <v>0</v>
      </c>
      <c r="I12578" s="24">
        <v>0</v>
      </c>
      <c r="J12578" s="282">
        <v>15</v>
      </c>
      <c r="K12578" s="282">
        <v>0</v>
      </c>
    </row>
    <row r="12579" spans="1:11" x14ac:dyDescent="0.3">
      <c r="A12579" s="281" t="s">
        <v>2139</v>
      </c>
      <c r="B12579" s="281">
        <v>275</v>
      </c>
      <c r="C12579" s="24" t="str">
        <f t="shared" si="196"/>
        <v>ino275</v>
      </c>
      <c r="D12579" s="281">
        <v>14296</v>
      </c>
      <c r="E12579" s="281">
        <v>5752</v>
      </c>
      <c r="F12579" s="281">
        <v>311254</v>
      </c>
      <c r="G12579" s="24">
        <v>100</v>
      </c>
      <c r="H12579" s="24">
        <v>0</v>
      </c>
      <c r="I12579" s="24">
        <v>0</v>
      </c>
      <c r="J12579" s="282">
        <v>15</v>
      </c>
      <c r="K12579" s="282">
        <v>0</v>
      </c>
    </row>
    <row r="12580" spans="1:11" x14ac:dyDescent="0.3">
      <c r="A12580" s="281" t="s">
        <v>2139</v>
      </c>
      <c r="B12580" s="281">
        <v>276</v>
      </c>
      <c r="C12580" s="24" t="str">
        <f t="shared" si="196"/>
        <v>ino276</v>
      </c>
      <c r="D12580" s="281">
        <v>14441</v>
      </c>
      <c r="E12580" s="281">
        <v>5810</v>
      </c>
      <c r="F12580" s="281">
        <v>314683</v>
      </c>
      <c r="G12580" s="24">
        <v>100</v>
      </c>
      <c r="H12580" s="24">
        <v>0</v>
      </c>
      <c r="I12580" s="24">
        <v>0</v>
      </c>
      <c r="J12580" s="282">
        <v>15</v>
      </c>
      <c r="K12580" s="282">
        <v>0</v>
      </c>
    </row>
    <row r="12581" spans="1:11" x14ac:dyDescent="0.3">
      <c r="A12581" s="281" t="s">
        <v>2139</v>
      </c>
      <c r="B12581" s="281">
        <v>277</v>
      </c>
      <c r="C12581" s="24" t="str">
        <f t="shared" si="196"/>
        <v>ino277</v>
      </c>
      <c r="D12581" s="281">
        <v>14587</v>
      </c>
      <c r="E12581" s="281">
        <v>5869</v>
      </c>
      <c r="F12581" s="281">
        <v>319019</v>
      </c>
      <c r="G12581" s="24">
        <v>100</v>
      </c>
      <c r="H12581" s="24">
        <v>0</v>
      </c>
      <c r="I12581" s="24">
        <v>0</v>
      </c>
      <c r="J12581" s="282">
        <v>15</v>
      </c>
      <c r="K12581" s="282">
        <v>0</v>
      </c>
    </row>
    <row r="12582" spans="1:11" x14ac:dyDescent="0.3">
      <c r="A12582" s="281" t="s">
        <v>2139</v>
      </c>
      <c r="B12582" s="281">
        <v>278</v>
      </c>
      <c r="C12582" s="24" t="str">
        <f t="shared" si="196"/>
        <v>ino278</v>
      </c>
      <c r="D12582" s="281">
        <v>14735</v>
      </c>
      <c r="E12582" s="281">
        <v>5928</v>
      </c>
      <c r="F12582" s="281">
        <v>322529</v>
      </c>
      <c r="G12582" s="24">
        <v>100</v>
      </c>
      <c r="H12582" s="24">
        <v>0</v>
      </c>
      <c r="I12582" s="24">
        <v>0</v>
      </c>
      <c r="J12582" s="282">
        <v>15</v>
      </c>
      <c r="K12582" s="282">
        <v>0</v>
      </c>
    </row>
    <row r="12583" spans="1:11" x14ac:dyDescent="0.3">
      <c r="A12583" s="281" t="s">
        <v>2139</v>
      </c>
      <c r="B12583" s="281">
        <v>279</v>
      </c>
      <c r="C12583" s="24" t="str">
        <f t="shared" si="196"/>
        <v>ino279</v>
      </c>
      <c r="D12583" s="281">
        <v>14884</v>
      </c>
      <c r="E12583" s="281">
        <v>5988</v>
      </c>
      <c r="F12583" s="281">
        <v>326672</v>
      </c>
      <c r="G12583" s="24">
        <v>100</v>
      </c>
      <c r="H12583" s="24">
        <v>0</v>
      </c>
      <c r="I12583" s="24">
        <v>0</v>
      </c>
      <c r="J12583" s="282">
        <v>15</v>
      </c>
      <c r="K12583" s="282">
        <v>0</v>
      </c>
    </row>
    <row r="12584" spans="1:11" x14ac:dyDescent="0.3">
      <c r="A12584" s="281" t="s">
        <v>2139</v>
      </c>
      <c r="B12584" s="281">
        <v>280</v>
      </c>
      <c r="C12584" s="24" t="str">
        <f t="shared" si="196"/>
        <v>ino280</v>
      </c>
      <c r="D12584" s="281">
        <v>15034</v>
      </c>
      <c r="E12584" s="281">
        <v>6049</v>
      </c>
      <c r="F12584" s="281">
        <v>330263</v>
      </c>
      <c r="G12584" s="24">
        <v>100</v>
      </c>
      <c r="H12584" s="24">
        <v>0</v>
      </c>
      <c r="I12584" s="24">
        <v>0</v>
      </c>
      <c r="J12584" s="282">
        <v>15</v>
      </c>
      <c r="K12584" s="282">
        <v>0</v>
      </c>
    </row>
    <row r="12585" spans="1:11" x14ac:dyDescent="0.3">
      <c r="A12585" s="281" t="s">
        <v>2139</v>
      </c>
      <c r="B12585" s="281">
        <v>281</v>
      </c>
      <c r="C12585" s="24" t="str">
        <f t="shared" si="196"/>
        <v>ino281</v>
      </c>
      <c r="D12585" s="281">
        <v>16389</v>
      </c>
      <c r="E12585" s="281">
        <v>6594</v>
      </c>
      <c r="F12585" s="281">
        <v>365298</v>
      </c>
      <c r="G12585" s="24">
        <v>100</v>
      </c>
      <c r="H12585" s="24">
        <v>0</v>
      </c>
      <c r="I12585" s="24">
        <v>0</v>
      </c>
      <c r="J12585" s="282">
        <v>15</v>
      </c>
      <c r="K12585" s="282">
        <v>0</v>
      </c>
    </row>
    <row r="12586" spans="1:11" x14ac:dyDescent="0.3">
      <c r="A12586" s="281" t="s">
        <v>2139</v>
      </c>
      <c r="B12586" s="281">
        <v>282</v>
      </c>
      <c r="C12586" s="24" t="str">
        <f t="shared" si="196"/>
        <v>ino282</v>
      </c>
      <c r="D12586" s="281">
        <v>16554</v>
      </c>
      <c r="E12586" s="281">
        <v>6660</v>
      </c>
      <c r="F12586" s="281">
        <v>369534</v>
      </c>
      <c r="G12586" s="24">
        <v>100</v>
      </c>
      <c r="H12586" s="24">
        <v>0</v>
      </c>
      <c r="I12586" s="24">
        <v>0</v>
      </c>
      <c r="J12586" s="282">
        <v>15</v>
      </c>
      <c r="K12586" s="282">
        <v>0</v>
      </c>
    </row>
    <row r="12587" spans="1:11" x14ac:dyDescent="0.3">
      <c r="A12587" s="281" t="s">
        <v>2139</v>
      </c>
      <c r="B12587" s="281">
        <v>283</v>
      </c>
      <c r="C12587" s="24" t="str">
        <f t="shared" si="196"/>
        <v>ino283</v>
      </c>
      <c r="D12587" s="281">
        <v>16721</v>
      </c>
      <c r="E12587" s="281">
        <v>6728</v>
      </c>
      <c r="F12587" s="281">
        <v>374827</v>
      </c>
      <c r="G12587" s="24">
        <v>100</v>
      </c>
      <c r="H12587" s="24">
        <v>0</v>
      </c>
      <c r="I12587" s="24">
        <v>0</v>
      </c>
      <c r="J12587" s="282">
        <v>15</v>
      </c>
      <c r="K12587" s="282">
        <v>0</v>
      </c>
    </row>
    <row r="12588" spans="1:11" x14ac:dyDescent="0.3">
      <c r="A12588" s="281" t="s">
        <v>2139</v>
      </c>
      <c r="B12588" s="281">
        <v>284</v>
      </c>
      <c r="C12588" s="24" t="str">
        <f t="shared" si="196"/>
        <v>ino284</v>
      </c>
      <c r="D12588" s="281">
        <v>16890</v>
      </c>
      <c r="E12588" s="281">
        <v>6796</v>
      </c>
      <c r="F12588" s="281">
        <v>379283</v>
      </c>
      <c r="G12588" s="24">
        <v>100</v>
      </c>
      <c r="H12588" s="24">
        <v>0</v>
      </c>
      <c r="I12588" s="24">
        <v>0</v>
      </c>
      <c r="J12588" s="282">
        <v>15</v>
      </c>
      <c r="K12588" s="282">
        <v>0</v>
      </c>
    </row>
    <row r="12589" spans="1:11" x14ac:dyDescent="0.3">
      <c r="A12589" s="281" t="s">
        <v>2139</v>
      </c>
      <c r="B12589" s="281">
        <v>285</v>
      </c>
      <c r="C12589" s="24" t="str">
        <f t="shared" si="196"/>
        <v>ino285</v>
      </c>
      <c r="D12589" s="281">
        <v>17060</v>
      </c>
      <c r="E12589" s="281">
        <v>6864</v>
      </c>
      <c r="F12589" s="281">
        <v>384710</v>
      </c>
      <c r="G12589" s="24">
        <v>100</v>
      </c>
      <c r="H12589" s="24">
        <v>0</v>
      </c>
      <c r="I12589" s="24">
        <v>0</v>
      </c>
      <c r="J12589" s="282">
        <v>15</v>
      </c>
      <c r="K12589" s="282">
        <v>0</v>
      </c>
    </row>
    <row r="12590" spans="1:11" x14ac:dyDescent="0.3">
      <c r="A12590" s="281" t="s">
        <v>2139</v>
      </c>
      <c r="B12590" s="281">
        <v>286</v>
      </c>
      <c r="C12590" s="24" t="str">
        <f t="shared" si="196"/>
        <v>ino286</v>
      </c>
      <c r="D12590" s="281">
        <v>17232</v>
      </c>
      <c r="E12590" s="281">
        <v>6933</v>
      </c>
      <c r="F12590" s="281">
        <v>389279</v>
      </c>
      <c r="G12590" s="24">
        <v>100</v>
      </c>
      <c r="H12590" s="24">
        <v>0</v>
      </c>
      <c r="I12590" s="24">
        <v>0</v>
      </c>
      <c r="J12590" s="282">
        <v>15</v>
      </c>
      <c r="K12590" s="282">
        <v>0</v>
      </c>
    </row>
    <row r="12591" spans="1:11" x14ac:dyDescent="0.3">
      <c r="A12591" s="281" t="s">
        <v>2139</v>
      </c>
      <c r="B12591" s="281">
        <v>287</v>
      </c>
      <c r="C12591" s="24" t="str">
        <f t="shared" si="196"/>
        <v>ino287</v>
      </c>
      <c r="D12591" s="281">
        <v>17405</v>
      </c>
      <c r="E12591" s="281">
        <v>7003</v>
      </c>
      <c r="F12591" s="281">
        <v>394487</v>
      </c>
      <c r="G12591" s="24">
        <v>100</v>
      </c>
      <c r="H12591" s="24">
        <v>0</v>
      </c>
      <c r="I12591" s="24">
        <v>0</v>
      </c>
      <c r="J12591" s="282">
        <v>15</v>
      </c>
      <c r="K12591" s="282">
        <v>0</v>
      </c>
    </row>
    <row r="12592" spans="1:11" x14ac:dyDescent="0.3">
      <c r="A12592" s="281" t="s">
        <v>2139</v>
      </c>
      <c r="B12592" s="281">
        <v>288</v>
      </c>
      <c r="C12592" s="24" t="str">
        <f t="shared" si="196"/>
        <v>ino288</v>
      </c>
      <c r="D12592" s="281">
        <v>17580</v>
      </c>
      <c r="E12592" s="281">
        <v>7073</v>
      </c>
      <c r="F12592" s="281">
        <v>399047</v>
      </c>
      <c r="G12592" s="24">
        <v>100</v>
      </c>
      <c r="H12592" s="24">
        <v>0</v>
      </c>
      <c r="I12592" s="24">
        <v>0</v>
      </c>
      <c r="J12592" s="282">
        <v>15</v>
      </c>
      <c r="K12592" s="282">
        <v>0</v>
      </c>
    </row>
    <row r="12593" spans="1:11" x14ac:dyDescent="0.3">
      <c r="A12593" s="281" t="s">
        <v>2139</v>
      </c>
      <c r="B12593" s="281">
        <v>289</v>
      </c>
      <c r="C12593" s="24" t="str">
        <f t="shared" si="196"/>
        <v>ino289</v>
      </c>
      <c r="D12593" s="281">
        <v>17757</v>
      </c>
      <c r="E12593" s="281">
        <v>7145</v>
      </c>
      <c r="F12593" s="281">
        <v>403779</v>
      </c>
      <c r="G12593" s="24">
        <v>100</v>
      </c>
      <c r="H12593" s="24">
        <v>0</v>
      </c>
      <c r="I12593" s="24">
        <v>0</v>
      </c>
      <c r="J12593" s="282">
        <v>15</v>
      </c>
      <c r="K12593" s="282">
        <v>0</v>
      </c>
    </row>
    <row r="12594" spans="1:11" x14ac:dyDescent="0.3">
      <c r="A12594" s="281" t="s">
        <v>2139</v>
      </c>
      <c r="B12594" s="281">
        <v>290</v>
      </c>
      <c r="C12594" s="24" t="str">
        <f t="shared" si="196"/>
        <v>ino290</v>
      </c>
      <c r="D12594" s="281">
        <v>17935</v>
      </c>
      <c r="E12594" s="281">
        <v>7216</v>
      </c>
      <c r="F12594" s="281">
        <v>408441</v>
      </c>
      <c r="G12594" s="24">
        <v>100</v>
      </c>
      <c r="H12594" s="24">
        <v>0</v>
      </c>
      <c r="I12594" s="24">
        <v>0</v>
      </c>
      <c r="J12594" s="282">
        <v>15</v>
      </c>
      <c r="K12594" s="282">
        <v>0</v>
      </c>
    </row>
    <row r="12595" spans="1:11" x14ac:dyDescent="0.3">
      <c r="A12595" s="281" t="s">
        <v>2139</v>
      </c>
      <c r="B12595" s="281">
        <v>291</v>
      </c>
      <c r="C12595" s="24" t="str">
        <f t="shared" si="196"/>
        <v>ino291</v>
      </c>
      <c r="D12595" s="281">
        <v>18116</v>
      </c>
      <c r="E12595" s="281">
        <v>7289</v>
      </c>
      <c r="F12595" s="281">
        <v>413155</v>
      </c>
      <c r="G12595" s="24">
        <v>100</v>
      </c>
      <c r="H12595" s="24">
        <v>0</v>
      </c>
      <c r="I12595" s="24">
        <v>0</v>
      </c>
      <c r="J12595" s="282">
        <v>15</v>
      </c>
      <c r="K12595" s="282">
        <v>0</v>
      </c>
    </row>
    <row r="12596" spans="1:11" x14ac:dyDescent="0.3">
      <c r="A12596" s="281" t="s">
        <v>2139</v>
      </c>
      <c r="B12596" s="281">
        <v>292</v>
      </c>
      <c r="C12596" s="24" t="str">
        <f t="shared" si="196"/>
        <v>ino292</v>
      </c>
      <c r="D12596" s="281">
        <v>18298</v>
      </c>
      <c r="E12596" s="281">
        <v>7362</v>
      </c>
      <c r="F12596" s="281">
        <v>418048</v>
      </c>
      <c r="G12596" s="24">
        <v>100</v>
      </c>
      <c r="H12596" s="24">
        <v>0</v>
      </c>
      <c r="I12596" s="24">
        <v>0</v>
      </c>
      <c r="J12596" s="282">
        <v>15</v>
      </c>
      <c r="K12596" s="282">
        <v>0</v>
      </c>
    </row>
    <row r="12597" spans="1:11" x14ac:dyDescent="0.3">
      <c r="A12597" s="281" t="s">
        <v>2139</v>
      </c>
      <c r="B12597" s="281">
        <v>293</v>
      </c>
      <c r="C12597" s="24" t="str">
        <f t="shared" si="196"/>
        <v>ino293</v>
      </c>
      <c r="D12597" s="281">
        <v>18481</v>
      </c>
      <c r="E12597" s="281">
        <v>7436</v>
      </c>
      <c r="F12597" s="281">
        <v>422869</v>
      </c>
      <c r="G12597" s="24">
        <v>100</v>
      </c>
      <c r="H12597" s="24">
        <v>0</v>
      </c>
      <c r="I12597" s="24">
        <v>0</v>
      </c>
      <c r="J12597" s="282">
        <v>15</v>
      </c>
      <c r="K12597" s="282">
        <v>0</v>
      </c>
    </row>
    <row r="12598" spans="1:11" x14ac:dyDescent="0.3">
      <c r="A12598" s="281" t="s">
        <v>2139</v>
      </c>
      <c r="B12598" s="281">
        <v>294</v>
      </c>
      <c r="C12598" s="24" t="str">
        <f t="shared" si="196"/>
        <v>ino294</v>
      </c>
      <c r="D12598" s="281">
        <v>18667</v>
      </c>
      <c r="E12598" s="281">
        <v>7510</v>
      </c>
      <c r="F12598" s="281">
        <v>427742</v>
      </c>
      <c r="G12598" s="24">
        <v>100</v>
      </c>
      <c r="H12598" s="24">
        <v>0</v>
      </c>
      <c r="I12598" s="24">
        <v>0</v>
      </c>
      <c r="J12598" s="282">
        <v>15</v>
      </c>
      <c r="K12598" s="282">
        <v>0</v>
      </c>
    </row>
    <row r="12599" spans="1:11" x14ac:dyDescent="0.3">
      <c r="A12599" s="281" t="s">
        <v>2139</v>
      </c>
      <c r="B12599" s="281">
        <v>295</v>
      </c>
      <c r="C12599" s="24" t="str">
        <f t="shared" si="196"/>
        <v>ino295</v>
      </c>
      <c r="D12599" s="281">
        <v>18854</v>
      </c>
      <c r="E12599" s="281">
        <v>7586</v>
      </c>
      <c r="F12599" s="281">
        <v>432801</v>
      </c>
      <c r="G12599" s="24">
        <v>100</v>
      </c>
      <c r="H12599" s="24">
        <v>0</v>
      </c>
      <c r="I12599" s="24">
        <v>0</v>
      </c>
      <c r="J12599" s="282">
        <v>15</v>
      </c>
      <c r="K12599" s="282">
        <v>0</v>
      </c>
    </row>
    <row r="12600" spans="1:11" x14ac:dyDescent="0.3">
      <c r="A12600" s="281" t="s">
        <v>2139</v>
      </c>
      <c r="B12600" s="281">
        <v>296</v>
      </c>
      <c r="C12600" s="24" t="str">
        <f t="shared" si="196"/>
        <v>ino296</v>
      </c>
      <c r="D12600" s="281">
        <v>19043</v>
      </c>
      <c r="E12600" s="281">
        <v>7662</v>
      </c>
      <c r="F12600" s="281">
        <v>437784</v>
      </c>
      <c r="G12600" s="24">
        <v>100</v>
      </c>
      <c r="H12600" s="24">
        <v>0</v>
      </c>
      <c r="I12600" s="24">
        <v>0</v>
      </c>
      <c r="J12600" s="282">
        <v>15</v>
      </c>
      <c r="K12600" s="282">
        <v>0</v>
      </c>
    </row>
    <row r="12601" spans="1:11" x14ac:dyDescent="0.3">
      <c r="A12601" s="281" t="s">
        <v>2139</v>
      </c>
      <c r="B12601" s="281">
        <v>297</v>
      </c>
      <c r="C12601" s="24" t="str">
        <f t="shared" si="196"/>
        <v>ino297</v>
      </c>
      <c r="D12601" s="281">
        <v>19233</v>
      </c>
      <c r="E12601" s="281">
        <v>7739</v>
      </c>
      <c r="F12601" s="281">
        <v>442552</v>
      </c>
      <c r="G12601" s="24">
        <v>100</v>
      </c>
      <c r="H12601" s="24">
        <v>0</v>
      </c>
      <c r="I12601" s="24">
        <v>0</v>
      </c>
      <c r="J12601" s="282">
        <v>15</v>
      </c>
      <c r="K12601" s="282">
        <v>0</v>
      </c>
    </row>
    <row r="12602" spans="1:11" x14ac:dyDescent="0.3">
      <c r="A12602" s="281" t="s">
        <v>2139</v>
      </c>
      <c r="B12602" s="281">
        <v>298</v>
      </c>
      <c r="C12602" s="24" t="str">
        <f t="shared" si="196"/>
        <v>ino298</v>
      </c>
      <c r="D12602" s="281">
        <v>19426</v>
      </c>
      <c r="E12602" s="281">
        <v>7816</v>
      </c>
      <c r="F12602" s="281">
        <v>447369</v>
      </c>
      <c r="G12602" s="24">
        <v>100</v>
      </c>
      <c r="H12602" s="24">
        <v>0</v>
      </c>
      <c r="I12602" s="24">
        <v>0</v>
      </c>
      <c r="J12602" s="282">
        <v>15</v>
      </c>
      <c r="K12602" s="282">
        <v>0</v>
      </c>
    </row>
    <row r="12603" spans="1:11" x14ac:dyDescent="0.3">
      <c r="A12603" s="281" t="s">
        <v>2139</v>
      </c>
      <c r="B12603" s="281">
        <v>299</v>
      </c>
      <c r="C12603" s="24" t="str">
        <f t="shared" si="196"/>
        <v>ino299</v>
      </c>
      <c r="D12603" s="281">
        <v>19620</v>
      </c>
      <c r="E12603" s="281">
        <v>7894</v>
      </c>
      <c r="F12603" s="281">
        <v>452235</v>
      </c>
      <c r="G12603" s="24">
        <v>100</v>
      </c>
      <c r="H12603" s="24">
        <v>0</v>
      </c>
      <c r="I12603" s="24">
        <v>0</v>
      </c>
      <c r="J12603" s="282">
        <v>15</v>
      </c>
      <c r="K12603" s="282">
        <v>0</v>
      </c>
    </row>
    <row r="12604" spans="1:11" x14ac:dyDescent="0.3">
      <c r="A12604" s="281" t="s">
        <v>2139</v>
      </c>
      <c r="B12604" s="281">
        <v>300</v>
      </c>
      <c r="C12604" s="24" t="str">
        <f t="shared" si="196"/>
        <v>ino300</v>
      </c>
      <c r="D12604" s="281">
        <v>19816</v>
      </c>
      <c r="E12604" s="281">
        <v>7973</v>
      </c>
      <c r="F12604" s="281">
        <v>457152</v>
      </c>
      <c r="G12604" s="24">
        <v>100</v>
      </c>
      <c r="H12604" s="24">
        <v>0</v>
      </c>
      <c r="I12604" s="24">
        <v>0</v>
      </c>
      <c r="J12604" s="282">
        <v>15</v>
      </c>
      <c r="K12604" s="282">
        <v>0</v>
      </c>
    </row>
    <row r="12605" spans="1:11" x14ac:dyDescent="0.3">
      <c r="A12605" s="283" t="s">
        <v>2113</v>
      </c>
      <c r="B12605" s="283">
        <v>1</v>
      </c>
      <c r="C12605" s="24" t="str">
        <f t="shared" si="196"/>
        <v>eiko1</v>
      </c>
      <c r="D12605" s="283">
        <v>156</v>
      </c>
      <c r="E12605" s="283">
        <v>74</v>
      </c>
      <c r="F12605" s="283">
        <v>1354</v>
      </c>
      <c r="G12605" s="24">
        <v>100</v>
      </c>
      <c r="H12605" s="24">
        <v>0</v>
      </c>
      <c r="I12605" s="24">
        <v>0</v>
      </c>
      <c r="J12605" s="282">
        <v>15</v>
      </c>
      <c r="K12605" s="282">
        <v>0</v>
      </c>
    </row>
    <row r="12606" spans="1:11" x14ac:dyDescent="0.3">
      <c r="A12606" s="283" t="s">
        <v>2113</v>
      </c>
      <c r="B12606" s="283">
        <v>2</v>
      </c>
      <c r="C12606" s="24" t="str">
        <f t="shared" si="196"/>
        <v>eiko2</v>
      </c>
      <c r="D12606" s="283">
        <v>158</v>
      </c>
      <c r="E12606" s="283">
        <v>75</v>
      </c>
      <c r="F12606" s="283">
        <v>1371</v>
      </c>
      <c r="G12606" s="24">
        <v>100</v>
      </c>
      <c r="H12606" s="24">
        <v>0</v>
      </c>
      <c r="I12606" s="24">
        <v>0</v>
      </c>
      <c r="J12606" s="282">
        <v>15</v>
      </c>
      <c r="K12606" s="282">
        <v>0</v>
      </c>
    </row>
    <row r="12607" spans="1:11" x14ac:dyDescent="0.3">
      <c r="A12607" s="283" t="s">
        <v>2113</v>
      </c>
      <c r="B12607" s="283">
        <v>3</v>
      </c>
      <c r="C12607" s="24" t="str">
        <f t="shared" si="196"/>
        <v>eiko3</v>
      </c>
      <c r="D12607" s="283">
        <v>160</v>
      </c>
      <c r="E12607" s="283">
        <v>76</v>
      </c>
      <c r="F12607" s="283">
        <v>1391</v>
      </c>
      <c r="G12607" s="24">
        <v>100</v>
      </c>
      <c r="H12607" s="24">
        <v>0</v>
      </c>
      <c r="I12607" s="24">
        <v>0</v>
      </c>
      <c r="J12607" s="282">
        <v>15</v>
      </c>
      <c r="K12607" s="282">
        <v>0</v>
      </c>
    </row>
    <row r="12608" spans="1:11" x14ac:dyDescent="0.3">
      <c r="A12608" s="283" t="s">
        <v>2113</v>
      </c>
      <c r="B12608" s="283">
        <v>4</v>
      </c>
      <c r="C12608" s="24" t="str">
        <f t="shared" si="196"/>
        <v>eiko4</v>
      </c>
      <c r="D12608" s="283">
        <v>162</v>
      </c>
      <c r="E12608" s="283">
        <v>77</v>
      </c>
      <c r="F12608" s="283">
        <v>1416</v>
      </c>
      <c r="G12608" s="24">
        <v>100</v>
      </c>
      <c r="H12608" s="24">
        <v>0</v>
      </c>
      <c r="I12608" s="24">
        <v>0</v>
      </c>
      <c r="J12608" s="282">
        <v>15</v>
      </c>
      <c r="K12608" s="282">
        <v>0</v>
      </c>
    </row>
    <row r="12609" spans="1:11" x14ac:dyDescent="0.3">
      <c r="A12609" s="283" t="s">
        <v>2113</v>
      </c>
      <c r="B12609" s="283">
        <v>5</v>
      </c>
      <c r="C12609" s="24" t="str">
        <f t="shared" si="196"/>
        <v>eiko5</v>
      </c>
      <c r="D12609" s="283">
        <v>165</v>
      </c>
      <c r="E12609" s="283">
        <v>78</v>
      </c>
      <c r="F12609" s="283">
        <v>1444</v>
      </c>
      <c r="G12609" s="24">
        <v>100</v>
      </c>
      <c r="H12609" s="24">
        <v>0</v>
      </c>
      <c r="I12609" s="24">
        <v>0</v>
      </c>
      <c r="J12609" s="282">
        <v>15</v>
      </c>
      <c r="K12609" s="282">
        <v>0</v>
      </c>
    </row>
    <row r="12610" spans="1:11" x14ac:dyDescent="0.3">
      <c r="A12610" s="283" t="s">
        <v>2113</v>
      </c>
      <c r="B12610" s="283">
        <v>6</v>
      </c>
      <c r="C12610" s="24" t="str">
        <f t="shared" si="196"/>
        <v>eiko6</v>
      </c>
      <c r="D12610" s="283">
        <v>167</v>
      </c>
      <c r="E12610" s="283">
        <v>79</v>
      </c>
      <c r="F12610" s="283">
        <v>1476</v>
      </c>
      <c r="G12610" s="24">
        <v>100</v>
      </c>
      <c r="H12610" s="24">
        <v>0</v>
      </c>
      <c r="I12610" s="24">
        <v>0</v>
      </c>
      <c r="J12610" s="282">
        <v>15</v>
      </c>
      <c r="K12610" s="282">
        <v>0</v>
      </c>
    </row>
    <row r="12611" spans="1:11" x14ac:dyDescent="0.3">
      <c r="A12611" s="283" t="s">
        <v>2113</v>
      </c>
      <c r="B12611" s="283">
        <v>7</v>
      </c>
      <c r="C12611" s="24" t="str">
        <f t="shared" si="196"/>
        <v>eiko7</v>
      </c>
      <c r="D12611" s="283">
        <v>169</v>
      </c>
      <c r="E12611" s="283">
        <v>80</v>
      </c>
      <c r="F12611" s="283">
        <v>1512</v>
      </c>
      <c r="G12611" s="24">
        <v>100</v>
      </c>
      <c r="H12611" s="24">
        <v>0</v>
      </c>
      <c r="I12611" s="24">
        <v>0</v>
      </c>
      <c r="J12611" s="282">
        <v>15</v>
      </c>
      <c r="K12611" s="282">
        <v>0</v>
      </c>
    </row>
    <row r="12612" spans="1:11" x14ac:dyDescent="0.3">
      <c r="A12612" s="283" t="s">
        <v>2113</v>
      </c>
      <c r="B12612" s="283">
        <v>8</v>
      </c>
      <c r="C12612" s="24" t="str">
        <f t="shared" si="196"/>
        <v>eiko8</v>
      </c>
      <c r="D12612" s="283">
        <v>171</v>
      </c>
      <c r="E12612" s="283">
        <v>81</v>
      </c>
      <c r="F12612" s="283">
        <v>1553</v>
      </c>
      <c r="G12612" s="24">
        <v>100</v>
      </c>
      <c r="H12612" s="24">
        <v>0</v>
      </c>
      <c r="I12612" s="24">
        <v>0</v>
      </c>
      <c r="J12612" s="282">
        <v>15</v>
      </c>
      <c r="K12612" s="282">
        <v>0</v>
      </c>
    </row>
    <row r="12613" spans="1:11" x14ac:dyDescent="0.3">
      <c r="A12613" s="283" t="s">
        <v>2113</v>
      </c>
      <c r="B12613" s="283">
        <v>9</v>
      </c>
      <c r="C12613" s="24" t="str">
        <f t="shared" si="196"/>
        <v>eiko9</v>
      </c>
      <c r="D12613" s="283">
        <v>174</v>
      </c>
      <c r="E12613" s="283">
        <v>82</v>
      </c>
      <c r="F12613" s="283">
        <v>1599</v>
      </c>
      <c r="G12613" s="24">
        <v>100</v>
      </c>
      <c r="H12613" s="24">
        <v>0</v>
      </c>
      <c r="I12613" s="24">
        <v>0</v>
      </c>
      <c r="J12613" s="282">
        <v>15</v>
      </c>
      <c r="K12613" s="282">
        <v>0</v>
      </c>
    </row>
    <row r="12614" spans="1:11" x14ac:dyDescent="0.3">
      <c r="A12614" s="283" t="s">
        <v>2113</v>
      </c>
      <c r="B12614" s="283">
        <v>10</v>
      </c>
      <c r="C12614" s="24" t="str">
        <f t="shared" ref="C12614:C12677" si="197">A12614&amp;B12614</f>
        <v>eiko10</v>
      </c>
      <c r="D12614" s="283">
        <v>176</v>
      </c>
      <c r="E12614" s="283">
        <v>83</v>
      </c>
      <c r="F12614" s="283">
        <v>1650</v>
      </c>
      <c r="G12614" s="24">
        <v>100</v>
      </c>
      <c r="H12614" s="24">
        <v>0</v>
      </c>
      <c r="I12614" s="24">
        <v>0</v>
      </c>
      <c r="J12614" s="282">
        <v>15</v>
      </c>
      <c r="K12614" s="282">
        <v>0</v>
      </c>
    </row>
    <row r="12615" spans="1:11" x14ac:dyDescent="0.3">
      <c r="A12615" s="283" t="s">
        <v>2113</v>
      </c>
      <c r="B12615" s="283">
        <v>11</v>
      </c>
      <c r="C12615" s="24" t="str">
        <f t="shared" si="197"/>
        <v>eiko11</v>
      </c>
      <c r="D12615" s="283">
        <v>192</v>
      </c>
      <c r="E12615" s="283">
        <v>91</v>
      </c>
      <c r="F12615" s="283">
        <v>1815</v>
      </c>
      <c r="G12615" s="24">
        <v>100</v>
      </c>
      <c r="H12615" s="24">
        <v>0</v>
      </c>
      <c r="I12615" s="24">
        <v>0</v>
      </c>
      <c r="J12615" s="282">
        <v>15</v>
      </c>
      <c r="K12615" s="282">
        <v>0</v>
      </c>
    </row>
    <row r="12616" spans="1:11" x14ac:dyDescent="0.3">
      <c r="A12616" s="283" t="s">
        <v>2113</v>
      </c>
      <c r="B12616" s="283">
        <v>12</v>
      </c>
      <c r="C12616" s="24" t="str">
        <f t="shared" si="197"/>
        <v>eiko12</v>
      </c>
      <c r="D12616" s="283">
        <v>195</v>
      </c>
      <c r="E12616" s="283">
        <v>92</v>
      </c>
      <c r="F12616" s="283">
        <v>1881</v>
      </c>
      <c r="G12616" s="24">
        <v>100</v>
      </c>
      <c r="H12616" s="24">
        <v>0</v>
      </c>
      <c r="I12616" s="24">
        <v>0</v>
      </c>
      <c r="J12616" s="282">
        <v>15</v>
      </c>
      <c r="K12616" s="282">
        <v>0</v>
      </c>
    </row>
    <row r="12617" spans="1:11" x14ac:dyDescent="0.3">
      <c r="A12617" s="283" t="s">
        <v>2113</v>
      </c>
      <c r="B12617" s="283">
        <v>13</v>
      </c>
      <c r="C12617" s="24" t="str">
        <f t="shared" si="197"/>
        <v>eiko13</v>
      </c>
      <c r="D12617" s="283">
        <v>198</v>
      </c>
      <c r="E12617" s="283">
        <v>93</v>
      </c>
      <c r="F12617" s="283">
        <v>1952</v>
      </c>
      <c r="G12617" s="24">
        <v>100</v>
      </c>
      <c r="H12617" s="24">
        <v>0</v>
      </c>
      <c r="I12617" s="24">
        <v>0</v>
      </c>
      <c r="J12617" s="282">
        <v>15</v>
      </c>
      <c r="K12617" s="282">
        <v>0</v>
      </c>
    </row>
    <row r="12618" spans="1:11" x14ac:dyDescent="0.3">
      <c r="A12618" s="283" t="s">
        <v>2113</v>
      </c>
      <c r="B12618" s="283">
        <v>14</v>
      </c>
      <c r="C12618" s="24" t="str">
        <f t="shared" si="197"/>
        <v>eiko14</v>
      </c>
      <c r="D12618" s="283">
        <v>200</v>
      </c>
      <c r="E12618" s="283">
        <v>95</v>
      </c>
      <c r="F12618" s="283">
        <v>2029</v>
      </c>
      <c r="G12618" s="24">
        <v>100</v>
      </c>
      <c r="H12618" s="24">
        <v>0</v>
      </c>
      <c r="I12618" s="24">
        <v>0</v>
      </c>
      <c r="J12618" s="282">
        <v>15</v>
      </c>
      <c r="K12618" s="282">
        <v>0</v>
      </c>
    </row>
    <row r="12619" spans="1:11" x14ac:dyDescent="0.3">
      <c r="A12619" s="283" t="s">
        <v>2113</v>
      </c>
      <c r="B12619" s="283">
        <v>15</v>
      </c>
      <c r="C12619" s="24" t="str">
        <f t="shared" si="197"/>
        <v>eiko15</v>
      </c>
      <c r="D12619" s="283">
        <v>203</v>
      </c>
      <c r="E12619" s="283">
        <v>96</v>
      </c>
      <c r="F12619" s="283">
        <v>2113</v>
      </c>
      <c r="G12619" s="24">
        <v>100</v>
      </c>
      <c r="H12619" s="24">
        <v>0</v>
      </c>
      <c r="I12619" s="24">
        <v>0</v>
      </c>
      <c r="J12619" s="282">
        <v>15</v>
      </c>
      <c r="K12619" s="282">
        <v>0</v>
      </c>
    </row>
    <row r="12620" spans="1:11" x14ac:dyDescent="0.3">
      <c r="A12620" s="283" t="s">
        <v>2113</v>
      </c>
      <c r="B12620" s="283">
        <v>16</v>
      </c>
      <c r="C12620" s="24" t="str">
        <f t="shared" si="197"/>
        <v>eiko16</v>
      </c>
      <c r="D12620" s="283">
        <v>205</v>
      </c>
      <c r="E12620" s="283">
        <v>97</v>
      </c>
      <c r="F12620" s="283">
        <v>2203</v>
      </c>
      <c r="G12620" s="24">
        <v>100</v>
      </c>
      <c r="H12620" s="24">
        <v>0</v>
      </c>
      <c r="I12620" s="24">
        <v>0</v>
      </c>
      <c r="J12620" s="282">
        <v>15</v>
      </c>
      <c r="K12620" s="282">
        <v>0</v>
      </c>
    </row>
    <row r="12621" spans="1:11" x14ac:dyDescent="0.3">
      <c r="A12621" s="283" t="s">
        <v>2113</v>
      </c>
      <c r="B12621" s="283">
        <v>17</v>
      </c>
      <c r="C12621" s="24" t="str">
        <f t="shared" si="197"/>
        <v>eiko17</v>
      </c>
      <c r="D12621" s="283">
        <v>208</v>
      </c>
      <c r="E12621" s="283">
        <v>98</v>
      </c>
      <c r="F12621" s="283">
        <v>2299</v>
      </c>
      <c r="G12621" s="24">
        <v>100</v>
      </c>
      <c r="H12621" s="24">
        <v>0</v>
      </c>
      <c r="I12621" s="24">
        <v>0</v>
      </c>
      <c r="J12621" s="282">
        <v>15</v>
      </c>
      <c r="K12621" s="282">
        <v>0</v>
      </c>
    </row>
    <row r="12622" spans="1:11" x14ac:dyDescent="0.3">
      <c r="A12622" s="283" t="s">
        <v>2113</v>
      </c>
      <c r="B12622" s="283">
        <v>18</v>
      </c>
      <c r="C12622" s="24" t="str">
        <f t="shared" si="197"/>
        <v>eiko18</v>
      </c>
      <c r="D12622" s="283">
        <v>211</v>
      </c>
      <c r="E12622" s="283">
        <v>100</v>
      </c>
      <c r="F12622" s="283">
        <v>2402</v>
      </c>
      <c r="G12622" s="24">
        <v>100</v>
      </c>
      <c r="H12622" s="24">
        <v>0</v>
      </c>
      <c r="I12622" s="24">
        <v>0</v>
      </c>
      <c r="J12622" s="282">
        <v>15</v>
      </c>
      <c r="K12622" s="282">
        <v>0</v>
      </c>
    </row>
    <row r="12623" spans="1:11" x14ac:dyDescent="0.3">
      <c r="A12623" s="283" t="s">
        <v>2113</v>
      </c>
      <c r="B12623" s="283">
        <v>19</v>
      </c>
      <c r="C12623" s="24" t="str">
        <f t="shared" si="197"/>
        <v>eiko19</v>
      </c>
      <c r="D12623" s="283">
        <v>213</v>
      </c>
      <c r="E12623" s="283">
        <v>101</v>
      </c>
      <c r="F12623" s="283">
        <v>2512</v>
      </c>
      <c r="G12623" s="24">
        <v>100</v>
      </c>
      <c r="H12623" s="24">
        <v>0</v>
      </c>
      <c r="I12623" s="24">
        <v>0</v>
      </c>
      <c r="J12623" s="282">
        <v>15</v>
      </c>
      <c r="K12623" s="282">
        <v>0</v>
      </c>
    </row>
    <row r="12624" spans="1:11" x14ac:dyDescent="0.3">
      <c r="A12624" s="283" t="s">
        <v>2113</v>
      </c>
      <c r="B12624" s="283">
        <v>20</v>
      </c>
      <c r="C12624" s="24" t="str">
        <f t="shared" si="197"/>
        <v>eiko20</v>
      </c>
      <c r="D12624" s="283">
        <v>216</v>
      </c>
      <c r="E12624" s="283">
        <v>102</v>
      </c>
      <c r="F12624" s="283">
        <v>2630</v>
      </c>
      <c r="G12624" s="24">
        <v>100</v>
      </c>
      <c r="H12624" s="24">
        <v>0</v>
      </c>
      <c r="I12624" s="24">
        <v>0</v>
      </c>
      <c r="J12624" s="282">
        <v>15</v>
      </c>
      <c r="K12624" s="282">
        <v>0</v>
      </c>
    </row>
    <row r="12625" spans="1:11" x14ac:dyDescent="0.3">
      <c r="A12625" s="283" t="s">
        <v>2113</v>
      </c>
      <c r="B12625" s="283">
        <v>21</v>
      </c>
      <c r="C12625" s="24" t="str">
        <f t="shared" si="197"/>
        <v>eiko21</v>
      </c>
      <c r="D12625" s="283">
        <v>236</v>
      </c>
      <c r="E12625" s="283">
        <v>112</v>
      </c>
      <c r="F12625" s="283">
        <v>2948</v>
      </c>
      <c r="G12625" s="24">
        <v>100</v>
      </c>
      <c r="H12625" s="24">
        <v>0</v>
      </c>
      <c r="I12625" s="24">
        <v>0</v>
      </c>
      <c r="J12625" s="282">
        <v>15</v>
      </c>
      <c r="K12625" s="282">
        <v>0</v>
      </c>
    </row>
    <row r="12626" spans="1:11" x14ac:dyDescent="0.3">
      <c r="A12626" s="283" t="s">
        <v>2113</v>
      </c>
      <c r="B12626" s="283">
        <v>22</v>
      </c>
      <c r="C12626" s="24" t="str">
        <f t="shared" si="197"/>
        <v>eiko22</v>
      </c>
      <c r="D12626" s="283">
        <v>239</v>
      </c>
      <c r="E12626" s="283">
        <v>113</v>
      </c>
      <c r="F12626" s="283">
        <v>3092</v>
      </c>
      <c r="G12626" s="24">
        <v>100</v>
      </c>
      <c r="H12626" s="24">
        <v>0</v>
      </c>
      <c r="I12626" s="24">
        <v>0</v>
      </c>
      <c r="J12626" s="282">
        <v>15</v>
      </c>
      <c r="K12626" s="282">
        <v>0</v>
      </c>
    </row>
    <row r="12627" spans="1:11" x14ac:dyDescent="0.3">
      <c r="A12627" s="283" t="s">
        <v>2113</v>
      </c>
      <c r="B12627" s="283">
        <v>23</v>
      </c>
      <c r="C12627" s="24" t="str">
        <f t="shared" si="197"/>
        <v>eiko23</v>
      </c>
      <c r="D12627" s="283">
        <v>242</v>
      </c>
      <c r="E12627" s="283">
        <v>115</v>
      </c>
      <c r="F12627" s="283">
        <v>3243</v>
      </c>
      <c r="G12627" s="24">
        <v>100</v>
      </c>
      <c r="H12627" s="24">
        <v>0</v>
      </c>
      <c r="I12627" s="24">
        <v>0</v>
      </c>
      <c r="J12627" s="282">
        <v>15</v>
      </c>
      <c r="K12627" s="282">
        <v>0</v>
      </c>
    </row>
    <row r="12628" spans="1:11" x14ac:dyDescent="0.3">
      <c r="A12628" s="283" t="s">
        <v>2113</v>
      </c>
      <c r="B12628" s="283">
        <v>24</v>
      </c>
      <c r="C12628" s="24" t="str">
        <f t="shared" si="197"/>
        <v>eiko24</v>
      </c>
      <c r="D12628" s="283">
        <v>245</v>
      </c>
      <c r="E12628" s="283">
        <v>116</v>
      </c>
      <c r="F12628" s="283">
        <v>3404</v>
      </c>
      <c r="G12628" s="24">
        <v>100</v>
      </c>
      <c r="H12628" s="24">
        <v>0</v>
      </c>
      <c r="I12628" s="24">
        <v>0</v>
      </c>
      <c r="J12628" s="282">
        <v>15</v>
      </c>
      <c r="K12628" s="282">
        <v>0</v>
      </c>
    </row>
    <row r="12629" spans="1:11" x14ac:dyDescent="0.3">
      <c r="A12629" s="283" t="s">
        <v>2113</v>
      </c>
      <c r="B12629" s="283">
        <v>25</v>
      </c>
      <c r="C12629" s="24" t="str">
        <f t="shared" si="197"/>
        <v>eiko25</v>
      </c>
      <c r="D12629" s="283">
        <v>249</v>
      </c>
      <c r="E12629" s="283">
        <v>118</v>
      </c>
      <c r="F12629" s="283">
        <v>3574</v>
      </c>
      <c r="G12629" s="24">
        <v>100</v>
      </c>
      <c r="H12629" s="24">
        <v>0</v>
      </c>
      <c r="I12629" s="24">
        <v>0</v>
      </c>
      <c r="J12629" s="282">
        <v>15</v>
      </c>
      <c r="K12629" s="282">
        <v>0</v>
      </c>
    </row>
    <row r="12630" spans="1:11" x14ac:dyDescent="0.3">
      <c r="A12630" s="283" t="s">
        <v>2113</v>
      </c>
      <c r="B12630" s="283">
        <v>26</v>
      </c>
      <c r="C12630" s="24" t="str">
        <f t="shared" si="197"/>
        <v>eiko26</v>
      </c>
      <c r="D12630" s="283">
        <v>252</v>
      </c>
      <c r="E12630" s="283">
        <v>119</v>
      </c>
      <c r="F12630" s="283">
        <v>3616</v>
      </c>
      <c r="G12630" s="24">
        <v>100</v>
      </c>
      <c r="H12630" s="24">
        <v>0</v>
      </c>
      <c r="I12630" s="24">
        <v>0</v>
      </c>
      <c r="J12630" s="282">
        <v>15</v>
      </c>
      <c r="K12630" s="282">
        <v>0</v>
      </c>
    </row>
    <row r="12631" spans="1:11" x14ac:dyDescent="0.3">
      <c r="A12631" s="283" t="s">
        <v>2113</v>
      </c>
      <c r="B12631" s="283">
        <v>27</v>
      </c>
      <c r="C12631" s="24" t="str">
        <f t="shared" si="197"/>
        <v>eiko27</v>
      </c>
      <c r="D12631" s="283">
        <v>255</v>
      </c>
      <c r="E12631" s="283">
        <v>121</v>
      </c>
      <c r="F12631" s="283">
        <v>3659</v>
      </c>
      <c r="G12631" s="24">
        <v>100</v>
      </c>
      <c r="H12631" s="24">
        <v>0</v>
      </c>
      <c r="I12631" s="24">
        <v>0</v>
      </c>
      <c r="J12631" s="282">
        <v>15</v>
      </c>
      <c r="K12631" s="282">
        <v>0</v>
      </c>
    </row>
    <row r="12632" spans="1:11" x14ac:dyDescent="0.3">
      <c r="A12632" s="283" t="s">
        <v>2113</v>
      </c>
      <c r="B12632" s="283">
        <v>28</v>
      </c>
      <c r="C12632" s="24" t="str">
        <f t="shared" si="197"/>
        <v>eiko28</v>
      </c>
      <c r="D12632" s="283">
        <v>258</v>
      </c>
      <c r="E12632" s="283">
        <v>122</v>
      </c>
      <c r="F12632" s="283">
        <v>3703</v>
      </c>
      <c r="G12632" s="24">
        <v>100</v>
      </c>
      <c r="H12632" s="24">
        <v>0</v>
      </c>
      <c r="I12632" s="24">
        <v>0</v>
      </c>
      <c r="J12632" s="282">
        <v>15</v>
      </c>
      <c r="K12632" s="282">
        <v>0</v>
      </c>
    </row>
    <row r="12633" spans="1:11" x14ac:dyDescent="0.3">
      <c r="A12633" s="283" t="s">
        <v>2113</v>
      </c>
      <c r="B12633" s="283">
        <v>29</v>
      </c>
      <c r="C12633" s="24" t="str">
        <f t="shared" si="197"/>
        <v>eiko29</v>
      </c>
      <c r="D12633" s="283">
        <v>261</v>
      </c>
      <c r="E12633" s="283">
        <v>124</v>
      </c>
      <c r="F12633" s="283">
        <v>3747</v>
      </c>
      <c r="G12633" s="24">
        <v>100</v>
      </c>
      <c r="H12633" s="24">
        <v>0</v>
      </c>
      <c r="I12633" s="24">
        <v>0</v>
      </c>
      <c r="J12633" s="282">
        <v>15</v>
      </c>
      <c r="K12633" s="282">
        <v>0</v>
      </c>
    </row>
    <row r="12634" spans="1:11" x14ac:dyDescent="0.3">
      <c r="A12634" s="283" t="s">
        <v>2113</v>
      </c>
      <c r="B12634" s="283">
        <v>30</v>
      </c>
      <c r="C12634" s="24" t="str">
        <f t="shared" si="197"/>
        <v>eiko30</v>
      </c>
      <c r="D12634" s="283">
        <v>265</v>
      </c>
      <c r="E12634" s="283">
        <v>125</v>
      </c>
      <c r="F12634" s="283">
        <v>3791</v>
      </c>
      <c r="G12634" s="24">
        <v>100</v>
      </c>
      <c r="H12634" s="24">
        <v>0</v>
      </c>
      <c r="I12634" s="24">
        <v>0</v>
      </c>
      <c r="J12634" s="282">
        <v>15</v>
      </c>
      <c r="K12634" s="282">
        <v>0</v>
      </c>
    </row>
    <row r="12635" spans="1:11" x14ac:dyDescent="0.3">
      <c r="A12635" s="283" t="s">
        <v>2113</v>
      </c>
      <c r="B12635" s="283">
        <v>31</v>
      </c>
      <c r="C12635" s="24" t="str">
        <f t="shared" si="197"/>
        <v>eiko31</v>
      </c>
      <c r="D12635" s="283">
        <v>289</v>
      </c>
      <c r="E12635" s="283">
        <v>137</v>
      </c>
      <c r="F12635" s="283">
        <v>4115</v>
      </c>
      <c r="G12635" s="24">
        <v>100</v>
      </c>
      <c r="H12635" s="24">
        <v>0</v>
      </c>
      <c r="I12635" s="24">
        <v>0</v>
      </c>
      <c r="J12635" s="282">
        <v>15</v>
      </c>
      <c r="K12635" s="282">
        <v>0</v>
      </c>
    </row>
    <row r="12636" spans="1:11" x14ac:dyDescent="0.3">
      <c r="A12636" s="283" t="s">
        <v>2113</v>
      </c>
      <c r="B12636" s="283">
        <v>32</v>
      </c>
      <c r="C12636" s="24" t="str">
        <f t="shared" si="197"/>
        <v>eiko32</v>
      </c>
      <c r="D12636" s="283">
        <v>293</v>
      </c>
      <c r="E12636" s="283">
        <v>139</v>
      </c>
      <c r="F12636" s="283">
        <v>4165</v>
      </c>
      <c r="G12636" s="24">
        <v>100</v>
      </c>
      <c r="H12636" s="24">
        <v>0</v>
      </c>
      <c r="I12636" s="24">
        <v>0</v>
      </c>
      <c r="J12636" s="282">
        <v>15</v>
      </c>
      <c r="K12636" s="282">
        <v>0</v>
      </c>
    </row>
    <row r="12637" spans="1:11" x14ac:dyDescent="0.3">
      <c r="A12637" s="283" t="s">
        <v>2113</v>
      </c>
      <c r="B12637" s="283">
        <v>33</v>
      </c>
      <c r="C12637" s="24" t="str">
        <f t="shared" si="197"/>
        <v>eiko33</v>
      </c>
      <c r="D12637" s="283">
        <v>296</v>
      </c>
      <c r="E12637" s="283">
        <v>140</v>
      </c>
      <c r="F12637" s="283">
        <v>4214</v>
      </c>
      <c r="G12637" s="24">
        <v>100</v>
      </c>
      <c r="H12637" s="24">
        <v>0</v>
      </c>
      <c r="I12637" s="24">
        <v>0</v>
      </c>
      <c r="J12637" s="282">
        <v>15</v>
      </c>
      <c r="K12637" s="282">
        <v>0</v>
      </c>
    </row>
    <row r="12638" spans="1:11" x14ac:dyDescent="0.3">
      <c r="A12638" s="283" t="s">
        <v>2113</v>
      </c>
      <c r="B12638" s="283">
        <v>34</v>
      </c>
      <c r="C12638" s="24" t="str">
        <f t="shared" si="197"/>
        <v>eiko34</v>
      </c>
      <c r="D12638" s="283">
        <v>300</v>
      </c>
      <c r="E12638" s="283">
        <v>142</v>
      </c>
      <c r="F12638" s="283">
        <v>4265</v>
      </c>
      <c r="G12638" s="24">
        <v>100</v>
      </c>
      <c r="H12638" s="24">
        <v>0</v>
      </c>
      <c r="I12638" s="24">
        <v>0</v>
      </c>
      <c r="J12638" s="282">
        <v>15</v>
      </c>
      <c r="K12638" s="282">
        <v>0</v>
      </c>
    </row>
    <row r="12639" spans="1:11" x14ac:dyDescent="0.3">
      <c r="A12639" s="283" t="s">
        <v>2113</v>
      </c>
      <c r="B12639" s="283">
        <v>35</v>
      </c>
      <c r="C12639" s="24" t="str">
        <f t="shared" si="197"/>
        <v>eiko35</v>
      </c>
      <c r="D12639" s="283">
        <v>304</v>
      </c>
      <c r="E12639" s="283">
        <v>144</v>
      </c>
      <c r="F12639" s="283">
        <v>4315</v>
      </c>
      <c r="G12639" s="24">
        <v>100</v>
      </c>
      <c r="H12639" s="24">
        <v>0</v>
      </c>
      <c r="I12639" s="24">
        <v>0</v>
      </c>
      <c r="J12639" s="282">
        <v>15</v>
      </c>
      <c r="K12639" s="282">
        <v>0</v>
      </c>
    </row>
    <row r="12640" spans="1:11" x14ac:dyDescent="0.3">
      <c r="A12640" s="283" t="s">
        <v>2113</v>
      </c>
      <c r="B12640" s="283">
        <v>36</v>
      </c>
      <c r="C12640" s="24" t="str">
        <f t="shared" si="197"/>
        <v>eiko36</v>
      </c>
      <c r="D12640" s="283">
        <v>308</v>
      </c>
      <c r="E12640" s="283">
        <v>146</v>
      </c>
      <c r="F12640" s="283">
        <v>4367</v>
      </c>
      <c r="G12640" s="24">
        <v>100</v>
      </c>
      <c r="H12640" s="24">
        <v>0</v>
      </c>
      <c r="I12640" s="24">
        <v>0</v>
      </c>
      <c r="J12640" s="282">
        <v>15</v>
      </c>
      <c r="K12640" s="282">
        <v>0</v>
      </c>
    </row>
    <row r="12641" spans="1:11" x14ac:dyDescent="0.3">
      <c r="A12641" s="283" t="s">
        <v>2113</v>
      </c>
      <c r="B12641" s="283">
        <v>37</v>
      </c>
      <c r="C12641" s="24" t="str">
        <f t="shared" si="197"/>
        <v>eiko37</v>
      </c>
      <c r="D12641" s="283">
        <v>312</v>
      </c>
      <c r="E12641" s="283">
        <v>148</v>
      </c>
      <c r="F12641" s="283">
        <v>4419</v>
      </c>
      <c r="G12641" s="24">
        <v>100</v>
      </c>
      <c r="H12641" s="24">
        <v>0</v>
      </c>
      <c r="I12641" s="24">
        <v>0</v>
      </c>
      <c r="J12641" s="282">
        <v>15</v>
      </c>
      <c r="K12641" s="282">
        <v>0</v>
      </c>
    </row>
    <row r="12642" spans="1:11" x14ac:dyDescent="0.3">
      <c r="A12642" s="283" t="s">
        <v>2113</v>
      </c>
      <c r="B12642" s="283">
        <v>38</v>
      </c>
      <c r="C12642" s="24" t="str">
        <f t="shared" si="197"/>
        <v>eiko38</v>
      </c>
      <c r="D12642" s="283">
        <v>315</v>
      </c>
      <c r="E12642" s="283">
        <v>149</v>
      </c>
      <c r="F12642" s="283">
        <v>4472</v>
      </c>
      <c r="G12642" s="24">
        <v>100</v>
      </c>
      <c r="H12642" s="24">
        <v>0</v>
      </c>
      <c r="I12642" s="24">
        <v>0</v>
      </c>
      <c r="J12642" s="282">
        <v>15</v>
      </c>
      <c r="K12642" s="282">
        <v>0</v>
      </c>
    </row>
    <row r="12643" spans="1:11" x14ac:dyDescent="0.3">
      <c r="A12643" s="283" t="s">
        <v>2113</v>
      </c>
      <c r="B12643" s="283">
        <v>39</v>
      </c>
      <c r="C12643" s="24" t="str">
        <f t="shared" si="197"/>
        <v>eiko39</v>
      </c>
      <c r="D12643" s="283">
        <v>319</v>
      </c>
      <c r="E12643" s="283">
        <v>151</v>
      </c>
      <c r="F12643" s="283">
        <v>4525</v>
      </c>
      <c r="G12643" s="24">
        <v>100</v>
      </c>
      <c r="H12643" s="24">
        <v>0</v>
      </c>
      <c r="I12643" s="24">
        <v>0</v>
      </c>
      <c r="J12643" s="282">
        <v>15</v>
      </c>
      <c r="K12643" s="282">
        <v>0</v>
      </c>
    </row>
    <row r="12644" spans="1:11" x14ac:dyDescent="0.3">
      <c r="A12644" s="283" t="s">
        <v>2113</v>
      </c>
      <c r="B12644" s="283">
        <v>40</v>
      </c>
      <c r="C12644" s="24" t="str">
        <f t="shared" si="197"/>
        <v>eiko40</v>
      </c>
      <c r="D12644" s="283">
        <v>323</v>
      </c>
      <c r="E12644" s="283">
        <v>153</v>
      </c>
      <c r="F12644" s="283">
        <v>4579</v>
      </c>
      <c r="G12644" s="24">
        <v>100</v>
      </c>
      <c r="H12644" s="24">
        <v>0</v>
      </c>
      <c r="I12644" s="24">
        <v>0</v>
      </c>
      <c r="J12644" s="282">
        <v>15</v>
      </c>
      <c r="K12644" s="282">
        <v>0</v>
      </c>
    </row>
    <row r="12645" spans="1:11" x14ac:dyDescent="0.3">
      <c r="A12645" s="283" t="s">
        <v>2113</v>
      </c>
      <c r="B12645" s="283">
        <v>41</v>
      </c>
      <c r="C12645" s="24" t="str">
        <f t="shared" si="197"/>
        <v>eiko41</v>
      </c>
      <c r="D12645" s="283">
        <v>353</v>
      </c>
      <c r="E12645" s="283">
        <v>167</v>
      </c>
      <c r="F12645" s="283">
        <v>5023</v>
      </c>
      <c r="G12645" s="24">
        <v>100</v>
      </c>
      <c r="H12645" s="24">
        <v>0</v>
      </c>
      <c r="I12645" s="24">
        <v>0</v>
      </c>
      <c r="J12645" s="282">
        <v>15</v>
      </c>
      <c r="K12645" s="282">
        <v>0</v>
      </c>
    </row>
    <row r="12646" spans="1:11" x14ac:dyDescent="0.3">
      <c r="A12646" s="283" t="s">
        <v>2113</v>
      </c>
      <c r="B12646" s="283">
        <v>42</v>
      </c>
      <c r="C12646" s="24" t="str">
        <f t="shared" si="197"/>
        <v>eiko42</v>
      </c>
      <c r="D12646" s="283">
        <v>357</v>
      </c>
      <c r="E12646" s="283">
        <v>169</v>
      </c>
      <c r="F12646" s="283">
        <v>5083</v>
      </c>
      <c r="G12646" s="24">
        <v>100</v>
      </c>
      <c r="H12646" s="24">
        <v>0</v>
      </c>
      <c r="I12646" s="24">
        <v>0</v>
      </c>
      <c r="J12646" s="282">
        <v>15</v>
      </c>
      <c r="K12646" s="282">
        <v>0</v>
      </c>
    </row>
    <row r="12647" spans="1:11" x14ac:dyDescent="0.3">
      <c r="A12647" s="283" t="s">
        <v>2113</v>
      </c>
      <c r="B12647" s="283">
        <v>43</v>
      </c>
      <c r="C12647" s="24" t="str">
        <f t="shared" si="197"/>
        <v>eiko43</v>
      </c>
      <c r="D12647" s="283">
        <v>362</v>
      </c>
      <c r="E12647" s="283">
        <v>171</v>
      </c>
      <c r="F12647" s="283">
        <v>5143</v>
      </c>
      <c r="G12647" s="24">
        <v>100</v>
      </c>
      <c r="H12647" s="24">
        <v>0</v>
      </c>
      <c r="I12647" s="24">
        <v>0</v>
      </c>
      <c r="J12647" s="282">
        <v>15</v>
      </c>
      <c r="K12647" s="282">
        <v>0</v>
      </c>
    </row>
    <row r="12648" spans="1:11" x14ac:dyDescent="0.3">
      <c r="A12648" s="283" t="s">
        <v>2113</v>
      </c>
      <c r="B12648" s="283">
        <v>44</v>
      </c>
      <c r="C12648" s="24" t="str">
        <f t="shared" si="197"/>
        <v>eiko44</v>
      </c>
      <c r="D12648" s="283">
        <v>366</v>
      </c>
      <c r="E12648" s="283">
        <v>173</v>
      </c>
      <c r="F12648" s="283">
        <v>5211</v>
      </c>
      <c r="G12648" s="24">
        <v>100</v>
      </c>
      <c r="H12648" s="24">
        <v>0</v>
      </c>
      <c r="I12648" s="24">
        <v>0</v>
      </c>
      <c r="J12648" s="282">
        <v>15</v>
      </c>
      <c r="K12648" s="282">
        <v>0</v>
      </c>
    </row>
    <row r="12649" spans="1:11" x14ac:dyDescent="0.3">
      <c r="A12649" s="283" t="s">
        <v>2113</v>
      </c>
      <c r="B12649" s="283">
        <v>45</v>
      </c>
      <c r="C12649" s="24" t="str">
        <f t="shared" si="197"/>
        <v>eiko45</v>
      </c>
      <c r="D12649" s="283">
        <v>371</v>
      </c>
      <c r="E12649" s="283">
        <v>176</v>
      </c>
      <c r="F12649" s="283">
        <v>5277</v>
      </c>
      <c r="G12649" s="24">
        <v>100</v>
      </c>
      <c r="H12649" s="24">
        <v>0</v>
      </c>
      <c r="I12649" s="24">
        <v>0</v>
      </c>
      <c r="J12649" s="282">
        <v>15</v>
      </c>
      <c r="K12649" s="282">
        <v>0</v>
      </c>
    </row>
    <row r="12650" spans="1:11" x14ac:dyDescent="0.3">
      <c r="A12650" s="283" t="s">
        <v>2113</v>
      </c>
      <c r="B12650" s="283">
        <v>46</v>
      </c>
      <c r="C12650" s="24" t="str">
        <f t="shared" si="197"/>
        <v>eiko46</v>
      </c>
      <c r="D12650" s="283">
        <v>375</v>
      </c>
      <c r="E12650" s="283">
        <v>178</v>
      </c>
      <c r="F12650" s="283">
        <v>5340</v>
      </c>
      <c r="G12650" s="24">
        <v>100</v>
      </c>
      <c r="H12650" s="24">
        <v>0</v>
      </c>
      <c r="I12650" s="24">
        <v>0</v>
      </c>
      <c r="J12650" s="282">
        <v>15</v>
      </c>
      <c r="K12650" s="282">
        <v>0</v>
      </c>
    </row>
    <row r="12651" spans="1:11" x14ac:dyDescent="0.3">
      <c r="A12651" s="283" t="s">
        <v>2113</v>
      </c>
      <c r="B12651" s="283">
        <v>47</v>
      </c>
      <c r="C12651" s="24" t="str">
        <f t="shared" si="197"/>
        <v>eiko47</v>
      </c>
      <c r="D12651" s="283">
        <v>380</v>
      </c>
      <c r="E12651" s="283">
        <v>180</v>
      </c>
      <c r="F12651" s="283">
        <v>5408</v>
      </c>
      <c r="G12651" s="24">
        <v>100</v>
      </c>
      <c r="H12651" s="24">
        <v>0</v>
      </c>
      <c r="I12651" s="24">
        <v>0</v>
      </c>
      <c r="J12651" s="282">
        <v>15</v>
      </c>
      <c r="K12651" s="282">
        <v>0</v>
      </c>
    </row>
    <row r="12652" spans="1:11" x14ac:dyDescent="0.3">
      <c r="A12652" s="283" t="s">
        <v>2113</v>
      </c>
      <c r="B12652" s="283">
        <v>48</v>
      </c>
      <c r="C12652" s="24" t="str">
        <f t="shared" si="197"/>
        <v>eiko48</v>
      </c>
      <c r="D12652" s="283">
        <v>384</v>
      </c>
      <c r="E12652" s="283">
        <v>182</v>
      </c>
      <c r="F12652" s="283">
        <v>5479</v>
      </c>
      <c r="G12652" s="24">
        <v>100</v>
      </c>
      <c r="H12652" s="24">
        <v>0</v>
      </c>
      <c r="I12652" s="24">
        <v>0</v>
      </c>
      <c r="J12652" s="282">
        <v>15</v>
      </c>
      <c r="K12652" s="282">
        <v>0</v>
      </c>
    </row>
    <row r="12653" spans="1:11" x14ac:dyDescent="0.3">
      <c r="A12653" s="283" t="s">
        <v>2113</v>
      </c>
      <c r="B12653" s="283">
        <v>49</v>
      </c>
      <c r="C12653" s="24" t="str">
        <f t="shared" si="197"/>
        <v>eiko49</v>
      </c>
      <c r="D12653" s="283">
        <v>389</v>
      </c>
      <c r="E12653" s="283">
        <v>184</v>
      </c>
      <c r="F12653" s="283">
        <v>5545</v>
      </c>
      <c r="G12653" s="24">
        <v>100</v>
      </c>
      <c r="H12653" s="24">
        <v>0</v>
      </c>
      <c r="I12653" s="24">
        <v>0</v>
      </c>
      <c r="J12653" s="282">
        <v>15</v>
      </c>
      <c r="K12653" s="282">
        <v>0</v>
      </c>
    </row>
    <row r="12654" spans="1:11" x14ac:dyDescent="0.3">
      <c r="A12654" s="283" t="s">
        <v>2113</v>
      </c>
      <c r="B12654" s="283">
        <v>50</v>
      </c>
      <c r="C12654" s="24" t="str">
        <f t="shared" si="197"/>
        <v>eiko50</v>
      </c>
      <c r="D12654" s="283">
        <v>394</v>
      </c>
      <c r="E12654" s="283">
        <v>187</v>
      </c>
      <c r="F12654" s="283">
        <v>5617</v>
      </c>
      <c r="G12654" s="24">
        <v>100</v>
      </c>
      <c r="H12654" s="24">
        <v>0</v>
      </c>
      <c r="I12654" s="24">
        <v>0</v>
      </c>
      <c r="J12654" s="282">
        <v>15</v>
      </c>
      <c r="K12654" s="282">
        <v>0</v>
      </c>
    </row>
    <row r="12655" spans="1:11" x14ac:dyDescent="0.3">
      <c r="A12655" s="283" t="s">
        <v>2113</v>
      </c>
      <c r="B12655" s="283">
        <v>51</v>
      </c>
      <c r="C12655" s="24" t="str">
        <f t="shared" si="197"/>
        <v>eiko51</v>
      </c>
      <c r="D12655" s="283">
        <v>430</v>
      </c>
      <c r="E12655" s="283">
        <v>204</v>
      </c>
      <c r="F12655" s="283">
        <v>6114</v>
      </c>
      <c r="G12655" s="24">
        <v>100</v>
      </c>
      <c r="H12655" s="24">
        <v>0</v>
      </c>
      <c r="I12655" s="24">
        <v>0</v>
      </c>
      <c r="J12655" s="282">
        <v>15</v>
      </c>
      <c r="K12655" s="282">
        <v>0</v>
      </c>
    </row>
    <row r="12656" spans="1:11" x14ac:dyDescent="0.3">
      <c r="A12656" s="283" t="s">
        <v>2113</v>
      </c>
      <c r="B12656" s="283">
        <v>52</v>
      </c>
      <c r="C12656" s="24" t="str">
        <f t="shared" si="197"/>
        <v>eiko52</v>
      </c>
      <c r="D12656" s="283">
        <v>435</v>
      </c>
      <c r="E12656" s="283">
        <v>206</v>
      </c>
      <c r="F12656" s="283">
        <v>6187</v>
      </c>
      <c r="G12656" s="24">
        <v>100</v>
      </c>
      <c r="H12656" s="24">
        <v>0</v>
      </c>
      <c r="I12656" s="24">
        <v>0</v>
      </c>
      <c r="J12656" s="282">
        <v>15</v>
      </c>
      <c r="K12656" s="282">
        <v>0</v>
      </c>
    </row>
    <row r="12657" spans="1:11" x14ac:dyDescent="0.3">
      <c r="A12657" s="283" t="s">
        <v>2113</v>
      </c>
      <c r="B12657" s="283">
        <v>53</v>
      </c>
      <c r="C12657" s="24" t="str">
        <f t="shared" si="197"/>
        <v>eiko53</v>
      </c>
      <c r="D12657" s="283">
        <v>441</v>
      </c>
      <c r="E12657" s="283">
        <v>209</v>
      </c>
      <c r="F12657" s="283">
        <v>6266</v>
      </c>
      <c r="G12657" s="24">
        <v>100</v>
      </c>
      <c r="H12657" s="24">
        <v>0</v>
      </c>
      <c r="I12657" s="24">
        <v>0</v>
      </c>
      <c r="J12657" s="282">
        <v>15</v>
      </c>
      <c r="K12657" s="282">
        <v>0</v>
      </c>
    </row>
    <row r="12658" spans="1:11" x14ac:dyDescent="0.3">
      <c r="A12658" s="283" t="s">
        <v>2113</v>
      </c>
      <c r="B12658" s="283">
        <v>54</v>
      </c>
      <c r="C12658" s="24" t="str">
        <f t="shared" si="197"/>
        <v>eiko54</v>
      </c>
      <c r="D12658" s="283">
        <v>446</v>
      </c>
      <c r="E12658" s="283">
        <v>211</v>
      </c>
      <c r="F12658" s="283">
        <v>6349</v>
      </c>
      <c r="G12658" s="24">
        <v>100</v>
      </c>
      <c r="H12658" s="24">
        <v>0</v>
      </c>
      <c r="I12658" s="24">
        <v>0</v>
      </c>
      <c r="J12658" s="282">
        <v>15</v>
      </c>
      <c r="K12658" s="282">
        <v>0</v>
      </c>
    </row>
    <row r="12659" spans="1:11" x14ac:dyDescent="0.3">
      <c r="A12659" s="283" t="s">
        <v>2113</v>
      </c>
      <c r="B12659" s="283">
        <v>55</v>
      </c>
      <c r="C12659" s="24" t="str">
        <f t="shared" si="197"/>
        <v>eiko55</v>
      </c>
      <c r="D12659" s="283">
        <v>451</v>
      </c>
      <c r="E12659" s="283">
        <v>214</v>
      </c>
      <c r="F12659" s="283">
        <v>6424</v>
      </c>
      <c r="G12659" s="24">
        <v>100</v>
      </c>
      <c r="H12659" s="24">
        <v>0</v>
      </c>
      <c r="I12659" s="24">
        <v>0</v>
      </c>
      <c r="J12659" s="282">
        <v>15</v>
      </c>
      <c r="K12659" s="282">
        <v>0</v>
      </c>
    </row>
    <row r="12660" spans="1:11" x14ac:dyDescent="0.3">
      <c r="A12660" s="283" t="s">
        <v>2113</v>
      </c>
      <c r="B12660" s="283">
        <v>56</v>
      </c>
      <c r="C12660" s="24" t="str">
        <f t="shared" si="197"/>
        <v>eiko56</v>
      </c>
      <c r="D12660" s="283">
        <v>457</v>
      </c>
      <c r="E12660" s="283">
        <v>216</v>
      </c>
      <c r="F12660" s="283">
        <v>6509</v>
      </c>
      <c r="G12660" s="24">
        <v>100</v>
      </c>
      <c r="H12660" s="24">
        <v>0</v>
      </c>
      <c r="I12660" s="24">
        <v>0</v>
      </c>
      <c r="J12660" s="282">
        <v>15</v>
      </c>
      <c r="K12660" s="282">
        <v>0</v>
      </c>
    </row>
    <row r="12661" spans="1:11" x14ac:dyDescent="0.3">
      <c r="A12661" s="283" t="s">
        <v>2113</v>
      </c>
      <c r="B12661" s="283">
        <v>57</v>
      </c>
      <c r="C12661" s="24" t="str">
        <f t="shared" si="197"/>
        <v>eiko57</v>
      </c>
      <c r="D12661" s="283">
        <v>462</v>
      </c>
      <c r="E12661" s="283">
        <v>219</v>
      </c>
      <c r="F12661" s="283">
        <v>6592</v>
      </c>
      <c r="G12661" s="24">
        <v>100</v>
      </c>
      <c r="H12661" s="24">
        <v>0</v>
      </c>
      <c r="I12661" s="24">
        <v>0</v>
      </c>
      <c r="J12661" s="282">
        <v>15</v>
      </c>
      <c r="K12661" s="282">
        <v>0</v>
      </c>
    </row>
    <row r="12662" spans="1:11" x14ac:dyDescent="0.3">
      <c r="A12662" s="283" t="s">
        <v>2113</v>
      </c>
      <c r="B12662" s="283">
        <v>58</v>
      </c>
      <c r="C12662" s="24" t="str">
        <f t="shared" si="197"/>
        <v>eiko58</v>
      </c>
      <c r="D12662" s="283">
        <v>468</v>
      </c>
      <c r="E12662" s="283">
        <v>222</v>
      </c>
      <c r="F12662" s="283">
        <v>6671</v>
      </c>
      <c r="G12662" s="24">
        <v>100</v>
      </c>
      <c r="H12662" s="24">
        <v>0</v>
      </c>
      <c r="I12662" s="24">
        <v>0</v>
      </c>
      <c r="J12662" s="282">
        <v>15</v>
      </c>
      <c r="K12662" s="282">
        <v>0</v>
      </c>
    </row>
    <row r="12663" spans="1:11" x14ac:dyDescent="0.3">
      <c r="A12663" s="283" t="s">
        <v>2113</v>
      </c>
      <c r="B12663" s="283">
        <v>59</v>
      </c>
      <c r="C12663" s="24" t="str">
        <f t="shared" si="197"/>
        <v>eiko59</v>
      </c>
      <c r="D12663" s="283">
        <v>473</v>
      </c>
      <c r="E12663" s="283">
        <v>224</v>
      </c>
      <c r="F12663" s="283">
        <v>6756</v>
      </c>
      <c r="G12663" s="24">
        <v>100</v>
      </c>
      <c r="H12663" s="24">
        <v>0</v>
      </c>
      <c r="I12663" s="24">
        <v>0</v>
      </c>
      <c r="J12663" s="282">
        <v>15</v>
      </c>
      <c r="K12663" s="282">
        <v>0</v>
      </c>
    </row>
    <row r="12664" spans="1:11" x14ac:dyDescent="0.3">
      <c r="A12664" s="283" t="s">
        <v>2113</v>
      </c>
      <c r="B12664" s="283">
        <v>60</v>
      </c>
      <c r="C12664" s="24" t="str">
        <f t="shared" si="197"/>
        <v>eiko60</v>
      </c>
      <c r="D12664" s="283">
        <v>479</v>
      </c>
      <c r="E12664" s="283">
        <v>227</v>
      </c>
      <c r="F12664" s="283">
        <v>6844</v>
      </c>
      <c r="G12664" s="24">
        <v>100</v>
      </c>
      <c r="H12664" s="24">
        <v>0</v>
      </c>
      <c r="I12664" s="24">
        <v>0</v>
      </c>
      <c r="J12664" s="282">
        <v>15</v>
      </c>
      <c r="K12664" s="282">
        <v>0</v>
      </c>
    </row>
    <row r="12665" spans="1:11" x14ac:dyDescent="0.3">
      <c r="A12665" s="283" t="s">
        <v>2113</v>
      </c>
      <c r="B12665" s="283">
        <v>61</v>
      </c>
      <c r="C12665" s="24" t="str">
        <f t="shared" si="197"/>
        <v>eiko61</v>
      </c>
      <c r="D12665" s="283">
        <v>523</v>
      </c>
      <c r="E12665" s="283">
        <v>248</v>
      </c>
      <c r="F12665" s="283">
        <v>7530</v>
      </c>
      <c r="G12665" s="24">
        <v>100</v>
      </c>
      <c r="H12665" s="24">
        <v>0</v>
      </c>
      <c r="I12665" s="24">
        <v>0</v>
      </c>
      <c r="J12665" s="282">
        <v>15</v>
      </c>
      <c r="K12665" s="282">
        <v>0</v>
      </c>
    </row>
    <row r="12666" spans="1:11" x14ac:dyDescent="0.3">
      <c r="A12666" s="283" t="s">
        <v>2113</v>
      </c>
      <c r="B12666" s="283">
        <v>62</v>
      </c>
      <c r="C12666" s="24" t="str">
        <f t="shared" si="197"/>
        <v>eiko62</v>
      </c>
      <c r="D12666" s="283">
        <v>529</v>
      </c>
      <c r="E12666" s="283">
        <v>251</v>
      </c>
      <c r="F12666" s="283">
        <v>7629</v>
      </c>
      <c r="G12666" s="24">
        <v>100</v>
      </c>
      <c r="H12666" s="24">
        <v>0</v>
      </c>
      <c r="I12666" s="24">
        <v>0</v>
      </c>
      <c r="J12666" s="282">
        <v>15</v>
      </c>
      <c r="K12666" s="282">
        <v>0</v>
      </c>
    </row>
    <row r="12667" spans="1:11" x14ac:dyDescent="0.3">
      <c r="A12667" s="283" t="s">
        <v>2113</v>
      </c>
      <c r="B12667" s="283">
        <v>63</v>
      </c>
      <c r="C12667" s="24" t="str">
        <f t="shared" si="197"/>
        <v>eiko63</v>
      </c>
      <c r="D12667" s="283">
        <v>536</v>
      </c>
      <c r="E12667" s="283">
        <v>254</v>
      </c>
      <c r="F12667" s="283">
        <v>7742</v>
      </c>
      <c r="G12667" s="24">
        <v>100</v>
      </c>
      <c r="H12667" s="24">
        <v>0</v>
      </c>
      <c r="I12667" s="24">
        <v>0</v>
      </c>
      <c r="J12667" s="282">
        <v>15</v>
      </c>
      <c r="K12667" s="282">
        <v>0</v>
      </c>
    </row>
    <row r="12668" spans="1:11" x14ac:dyDescent="0.3">
      <c r="A12668" s="283" t="s">
        <v>2113</v>
      </c>
      <c r="B12668" s="283">
        <v>64</v>
      </c>
      <c r="C12668" s="24" t="str">
        <f t="shared" si="197"/>
        <v>eiko64</v>
      </c>
      <c r="D12668" s="283">
        <v>542</v>
      </c>
      <c r="E12668" s="283">
        <v>257</v>
      </c>
      <c r="F12668" s="283">
        <v>7834</v>
      </c>
      <c r="G12668" s="24">
        <v>100</v>
      </c>
      <c r="H12668" s="24">
        <v>0</v>
      </c>
      <c r="I12668" s="24">
        <v>0</v>
      </c>
      <c r="J12668" s="282">
        <v>15</v>
      </c>
      <c r="K12668" s="282">
        <v>0</v>
      </c>
    </row>
    <row r="12669" spans="1:11" x14ac:dyDescent="0.3">
      <c r="A12669" s="283" t="s">
        <v>2113</v>
      </c>
      <c r="B12669" s="283">
        <v>65</v>
      </c>
      <c r="C12669" s="24" t="str">
        <f t="shared" si="197"/>
        <v>eiko65</v>
      </c>
      <c r="D12669" s="283">
        <v>548</v>
      </c>
      <c r="E12669" s="283">
        <v>260</v>
      </c>
      <c r="F12669" s="283">
        <v>7938</v>
      </c>
      <c r="G12669" s="24">
        <v>100</v>
      </c>
      <c r="H12669" s="24">
        <v>0</v>
      </c>
      <c r="I12669" s="24">
        <v>0</v>
      </c>
      <c r="J12669" s="282">
        <v>15</v>
      </c>
      <c r="K12669" s="282">
        <v>0</v>
      </c>
    </row>
    <row r="12670" spans="1:11" x14ac:dyDescent="0.3">
      <c r="A12670" s="283" t="s">
        <v>2113</v>
      </c>
      <c r="B12670" s="283">
        <v>66</v>
      </c>
      <c r="C12670" s="24" t="str">
        <f t="shared" si="197"/>
        <v>eiko66</v>
      </c>
      <c r="D12670" s="283">
        <v>555</v>
      </c>
      <c r="E12670" s="283">
        <v>263</v>
      </c>
      <c r="F12670" s="283">
        <v>8043</v>
      </c>
      <c r="G12670" s="24">
        <v>100</v>
      </c>
      <c r="H12670" s="24">
        <v>0</v>
      </c>
      <c r="I12670" s="24">
        <v>0</v>
      </c>
      <c r="J12670" s="282">
        <v>15</v>
      </c>
      <c r="K12670" s="282">
        <v>0</v>
      </c>
    </row>
    <row r="12671" spans="1:11" x14ac:dyDescent="0.3">
      <c r="A12671" s="283" t="s">
        <v>2113</v>
      </c>
      <c r="B12671" s="283">
        <v>67</v>
      </c>
      <c r="C12671" s="24" t="str">
        <f t="shared" si="197"/>
        <v>eiko67</v>
      </c>
      <c r="D12671" s="283">
        <v>561</v>
      </c>
      <c r="E12671" s="283">
        <v>266</v>
      </c>
      <c r="F12671" s="283">
        <v>8155</v>
      </c>
      <c r="G12671" s="24">
        <v>100</v>
      </c>
      <c r="H12671" s="24">
        <v>0</v>
      </c>
      <c r="I12671" s="24">
        <v>0</v>
      </c>
      <c r="J12671" s="282">
        <v>15</v>
      </c>
      <c r="K12671" s="282">
        <v>0</v>
      </c>
    </row>
    <row r="12672" spans="1:11" x14ac:dyDescent="0.3">
      <c r="A12672" s="283" t="s">
        <v>2113</v>
      </c>
      <c r="B12672" s="283">
        <v>68</v>
      </c>
      <c r="C12672" s="24" t="str">
        <f t="shared" si="197"/>
        <v>eiko68</v>
      </c>
      <c r="D12672" s="283">
        <v>568</v>
      </c>
      <c r="E12672" s="283">
        <v>269</v>
      </c>
      <c r="F12672" s="283">
        <v>8252</v>
      </c>
      <c r="G12672" s="24">
        <v>100</v>
      </c>
      <c r="H12672" s="24">
        <v>0</v>
      </c>
      <c r="I12672" s="24">
        <v>0</v>
      </c>
      <c r="J12672" s="282">
        <v>15</v>
      </c>
      <c r="K12672" s="282">
        <v>0</v>
      </c>
    </row>
    <row r="12673" spans="1:11" x14ac:dyDescent="0.3">
      <c r="A12673" s="283" t="s">
        <v>2113</v>
      </c>
      <c r="B12673" s="283">
        <v>69</v>
      </c>
      <c r="C12673" s="24" t="str">
        <f t="shared" si="197"/>
        <v>eiko69</v>
      </c>
      <c r="D12673" s="283">
        <v>575</v>
      </c>
      <c r="E12673" s="283">
        <v>272</v>
      </c>
      <c r="F12673" s="283">
        <v>8362</v>
      </c>
      <c r="G12673" s="24">
        <v>100</v>
      </c>
      <c r="H12673" s="24">
        <v>0</v>
      </c>
      <c r="I12673" s="24">
        <v>0</v>
      </c>
      <c r="J12673" s="282">
        <v>15</v>
      </c>
      <c r="K12673" s="282">
        <v>0</v>
      </c>
    </row>
    <row r="12674" spans="1:11" x14ac:dyDescent="0.3">
      <c r="A12674" s="283" t="s">
        <v>2113</v>
      </c>
      <c r="B12674" s="283">
        <v>70</v>
      </c>
      <c r="C12674" s="24" t="str">
        <f t="shared" si="197"/>
        <v>eiko70</v>
      </c>
      <c r="D12674" s="283">
        <v>582</v>
      </c>
      <c r="E12674" s="283">
        <v>276</v>
      </c>
      <c r="F12674" s="283">
        <v>8461</v>
      </c>
      <c r="G12674" s="24">
        <v>100</v>
      </c>
      <c r="H12674" s="24">
        <v>0</v>
      </c>
      <c r="I12674" s="24">
        <v>0</v>
      </c>
      <c r="J12674" s="282">
        <v>15</v>
      </c>
      <c r="K12674" s="282">
        <v>0</v>
      </c>
    </row>
    <row r="12675" spans="1:11" x14ac:dyDescent="0.3">
      <c r="A12675" s="283" t="s">
        <v>2113</v>
      </c>
      <c r="B12675" s="283">
        <v>71</v>
      </c>
      <c r="C12675" s="24" t="str">
        <f t="shared" si="197"/>
        <v>eiko71</v>
      </c>
      <c r="D12675" s="283">
        <v>635</v>
      </c>
      <c r="E12675" s="283">
        <v>301</v>
      </c>
      <c r="F12675" s="283">
        <v>9233</v>
      </c>
      <c r="G12675" s="24">
        <v>100</v>
      </c>
      <c r="H12675" s="24">
        <v>0</v>
      </c>
      <c r="I12675" s="24">
        <v>0</v>
      </c>
      <c r="J12675" s="282">
        <v>15</v>
      </c>
      <c r="K12675" s="282">
        <v>0</v>
      </c>
    </row>
    <row r="12676" spans="1:11" x14ac:dyDescent="0.3">
      <c r="A12676" s="283" t="s">
        <v>2113</v>
      </c>
      <c r="B12676" s="283">
        <v>72</v>
      </c>
      <c r="C12676" s="24" t="str">
        <f t="shared" si="197"/>
        <v>eiko72</v>
      </c>
      <c r="D12676" s="283">
        <v>642</v>
      </c>
      <c r="E12676" s="283">
        <v>304</v>
      </c>
      <c r="F12676" s="283">
        <v>9344</v>
      </c>
      <c r="G12676" s="24">
        <v>100</v>
      </c>
      <c r="H12676" s="24">
        <v>0</v>
      </c>
      <c r="I12676" s="24">
        <v>0</v>
      </c>
      <c r="J12676" s="282">
        <v>15</v>
      </c>
      <c r="K12676" s="282">
        <v>0</v>
      </c>
    </row>
    <row r="12677" spans="1:11" x14ac:dyDescent="0.3">
      <c r="A12677" s="283" t="s">
        <v>2113</v>
      </c>
      <c r="B12677" s="283">
        <v>73</v>
      </c>
      <c r="C12677" s="24" t="str">
        <f t="shared" si="197"/>
        <v>eiko73</v>
      </c>
      <c r="D12677" s="283">
        <v>650</v>
      </c>
      <c r="E12677" s="283">
        <v>308</v>
      </c>
      <c r="F12677" s="283">
        <v>9474</v>
      </c>
      <c r="G12677" s="24">
        <v>100</v>
      </c>
      <c r="H12677" s="24">
        <v>0</v>
      </c>
      <c r="I12677" s="24">
        <v>0</v>
      </c>
      <c r="J12677" s="282">
        <v>15</v>
      </c>
      <c r="K12677" s="282">
        <v>0</v>
      </c>
    </row>
    <row r="12678" spans="1:11" x14ac:dyDescent="0.3">
      <c r="A12678" s="283" t="s">
        <v>2113</v>
      </c>
      <c r="B12678" s="283">
        <v>74</v>
      </c>
      <c r="C12678" s="24" t="str">
        <f t="shared" ref="C12678:C12741" si="198">A12678&amp;B12678</f>
        <v>eiko74</v>
      </c>
      <c r="D12678" s="283">
        <v>658</v>
      </c>
      <c r="E12678" s="283">
        <v>312</v>
      </c>
      <c r="F12678" s="283">
        <v>9587</v>
      </c>
      <c r="G12678" s="24">
        <v>100</v>
      </c>
      <c r="H12678" s="24">
        <v>0</v>
      </c>
      <c r="I12678" s="24">
        <v>0</v>
      </c>
      <c r="J12678" s="282">
        <v>15</v>
      </c>
      <c r="K12678" s="282">
        <v>0</v>
      </c>
    </row>
    <row r="12679" spans="1:11" x14ac:dyDescent="0.3">
      <c r="A12679" s="283" t="s">
        <v>2113</v>
      </c>
      <c r="B12679" s="283">
        <v>75</v>
      </c>
      <c r="C12679" s="24" t="str">
        <f t="shared" si="198"/>
        <v>eiko75</v>
      </c>
      <c r="D12679" s="283">
        <v>665</v>
      </c>
      <c r="E12679" s="283">
        <v>315</v>
      </c>
      <c r="F12679" s="283">
        <v>9714</v>
      </c>
      <c r="G12679" s="24">
        <v>100</v>
      </c>
      <c r="H12679" s="24">
        <v>0</v>
      </c>
      <c r="I12679" s="24">
        <v>0</v>
      </c>
      <c r="J12679" s="282">
        <v>15</v>
      </c>
      <c r="K12679" s="282">
        <v>0</v>
      </c>
    </row>
    <row r="12680" spans="1:11" x14ac:dyDescent="0.3">
      <c r="A12680" s="283" t="s">
        <v>2113</v>
      </c>
      <c r="B12680" s="283">
        <v>76</v>
      </c>
      <c r="C12680" s="24" t="str">
        <f t="shared" si="198"/>
        <v>eiko76</v>
      </c>
      <c r="D12680" s="283">
        <v>673</v>
      </c>
      <c r="E12680" s="283">
        <v>319</v>
      </c>
      <c r="F12680" s="283">
        <v>9830</v>
      </c>
      <c r="G12680" s="24">
        <v>100</v>
      </c>
      <c r="H12680" s="24">
        <v>0</v>
      </c>
      <c r="I12680" s="24">
        <v>0</v>
      </c>
      <c r="J12680" s="282">
        <v>15</v>
      </c>
      <c r="K12680" s="282">
        <v>0</v>
      </c>
    </row>
    <row r="12681" spans="1:11" x14ac:dyDescent="0.3">
      <c r="A12681" s="283" t="s">
        <v>2113</v>
      </c>
      <c r="B12681" s="283">
        <v>77</v>
      </c>
      <c r="C12681" s="24" t="str">
        <f t="shared" si="198"/>
        <v>eiko77</v>
      </c>
      <c r="D12681" s="283">
        <v>681</v>
      </c>
      <c r="E12681" s="283">
        <v>323</v>
      </c>
      <c r="F12681" s="283">
        <v>9967</v>
      </c>
      <c r="G12681" s="24">
        <v>100</v>
      </c>
      <c r="H12681" s="24">
        <v>0</v>
      </c>
      <c r="I12681" s="24">
        <v>0</v>
      </c>
      <c r="J12681" s="282">
        <v>15</v>
      </c>
      <c r="K12681" s="282">
        <v>0</v>
      </c>
    </row>
    <row r="12682" spans="1:11" x14ac:dyDescent="0.3">
      <c r="A12682" s="283" t="s">
        <v>2113</v>
      </c>
      <c r="B12682" s="283">
        <v>78</v>
      </c>
      <c r="C12682" s="24" t="str">
        <f t="shared" si="198"/>
        <v>eiko78</v>
      </c>
      <c r="D12682" s="283">
        <v>689</v>
      </c>
      <c r="E12682" s="283">
        <v>327</v>
      </c>
      <c r="F12682" s="283">
        <v>10086</v>
      </c>
      <c r="G12682" s="24">
        <v>100</v>
      </c>
      <c r="H12682" s="24">
        <v>0</v>
      </c>
      <c r="I12682" s="24">
        <v>0</v>
      </c>
      <c r="J12682" s="282">
        <v>15</v>
      </c>
      <c r="K12682" s="282">
        <v>0</v>
      </c>
    </row>
    <row r="12683" spans="1:11" x14ac:dyDescent="0.3">
      <c r="A12683" s="283" t="s">
        <v>2113</v>
      </c>
      <c r="B12683" s="283">
        <v>79</v>
      </c>
      <c r="C12683" s="24" t="str">
        <f t="shared" si="198"/>
        <v>eiko79</v>
      </c>
      <c r="D12683" s="283">
        <v>697</v>
      </c>
      <c r="E12683" s="283">
        <v>330</v>
      </c>
      <c r="F12683" s="283">
        <v>10220</v>
      </c>
      <c r="G12683" s="24">
        <v>100</v>
      </c>
      <c r="H12683" s="24">
        <v>0</v>
      </c>
      <c r="I12683" s="24">
        <v>0</v>
      </c>
      <c r="J12683" s="282">
        <v>15</v>
      </c>
      <c r="K12683" s="282">
        <v>0</v>
      </c>
    </row>
    <row r="12684" spans="1:11" x14ac:dyDescent="0.3">
      <c r="A12684" s="283" t="s">
        <v>2113</v>
      </c>
      <c r="B12684" s="283">
        <v>80</v>
      </c>
      <c r="C12684" s="24" t="str">
        <f t="shared" si="198"/>
        <v>eiko80</v>
      </c>
      <c r="D12684" s="283">
        <v>705</v>
      </c>
      <c r="E12684" s="283">
        <v>334</v>
      </c>
      <c r="F12684" s="283">
        <v>10342</v>
      </c>
      <c r="G12684" s="24">
        <v>100</v>
      </c>
      <c r="H12684" s="24">
        <v>0</v>
      </c>
      <c r="I12684" s="24">
        <v>0</v>
      </c>
      <c r="J12684" s="282">
        <v>15</v>
      </c>
      <c r="K12684" s="282">
        <v>0</v>
      </c>
    </row>
    <row r="12685" spans="1:11" x14ac:dyDescent="0.3">
      <c r="A12685" s="283" t="s">
        <v>2113</v>
      </c>
      <c r="B12685" s="283">
        <v>81</v>
      </c>
      <c r="C12685" s="24" t="str">
        <f t="shared" si="198"/>
        <v>eiko81</v>
      </c>
      <c r="D12685" s="283">
        <v>770</v>
      </c>
      <c r="E12685" s="283">
        <v>365</v>
      </c>
      <c r="F12685" s="283">
        <v>11429</v>
      </c>
      <c r="G12685" s="24">
        <v>100</v>
      </c>
      <c r="H12685" s="24">
        <v>0</v>
      </c>
      <c r="I12685" s="24">
        <v>0</v>
      </c>
      <c r="J12685" s="282">
        <v>15</v>
      </c>
      <c r="K12685" s="282">
        <v>0</v>
      </c>
    </row>
    <row r="12686" spans="1:11" x14ac:dyDescent="0.3">
      <c r="A12686" s="283" t="s">
        <v>2113</v>
      </c>
      <c r="B12686" s="283">
        <v>82</v>
      </c>
      <c r="C12686" s="24" t="str">
        <f t="shared" si="198"/>
        <v>eiko82</v>
      </c>
      <c r="D12686" s="283">
        <v>779</v>
      </c>
      <c r="E12686" s="283">
        <v>369</v>
      </c>
      <c r="F12686" s="283">
        <v>11565</v>
      </c>
      <c r="G12686" s="24">
        <v>100</v>
      </c>
      <c r="H12686" s="24">
        <v>0</v>
      </c>
      <c r="I12686" s="24">
        <v>0</v>
      </c>
      <c r="J12686" s="282">
        <v>15</v>
      </c>
      <c r="K12686" s="282">
        <v>0</v>
      </c>
    </row>
    <row r="12687" spans="1:11" x14ac:dyDescent="0.3">
      <c r="A12687" s="283" t="s">
        <v>2113</v>
      </c>
      <c r="B12687" s="283">
        <v>83</v>
      </c>
      <c r="C12687" s="24" t="str">
        <f t="shared" si="198"/>
        <v>eiko83</v>
      </c>
      <c r="D12687" s="283">
        <v>788</v>
      </c>
      <c r="E12687" s="283">
        <v>373</v>
      </c>
      <c r="F12687" s="283">
        <v>11726</v>
      </c>
      <c r="G12687" s="24">
        <v>100</v>
      </c>
      <c r="H12687" s="24">
        <v>0</v>
      </c>
      <c r="I12687" s="24">
        <v>0</v>
      </c>
      <c r="J12687" s="282">
        <v>15</v>
      </c>
      <c r="K12687" s="282">
        <v>0</v>
      </c>
    </row>
    <row r="12688" spans="1:11" x14ac:dyDescent="0.3">
      <c r="A12688" s="283" t="s">
        <v>2113</v>
      </c>
      <c r="B12688" s="283">
        <v>84</v>
      </c>
      <c r="C12688" s="24" t="str">
        <f t="shared" si="198"/>
        <v>eiko84</v>
      </c>
      <c r="D12688" s="283">
        <v>797</v>
      </c>
      <c r="E12688" s="283">
        <v>378</v>
      </c>
      <c r="F12688" s="283">
        <v>11866</v>
      </c>
      <c r="G12688" s="24">
        <v>100</v>
      </c>
      <c r="H12688" s="24">
        <v>0</v>
      </c>
      <c r="I12688" s="24">
        <v>0</v>
      </c>
      <c r="J12688" s="282">
        <v>15</v>
      </c>
      <c r="K12688" s="282">
        <v>0</v>
      </c>
    </row>
    <row r="12689" spans="1:11" x14ac:dyDescent="0.3">
      <c r="A12689" s="283" t="s">
        <v>2113</v>
      </c>
      <c r="B12689" s="283">
        <v>85</v>
      </c>
      <c r="C12689" s="24" t="str">
        <f t="shared" si="198"/>
        <v>eiko85</v>
      </c>
      <c r="D12689" s="283">
        <v>806</v>
      </c>
      <c r="E12689" s="283">
        <v>382</v>
      </c>
      <c r="F12689" s="283">
        <v>12034</v>
      </c>
      <c r="G12689" s="24">
        <v>100</v>
      </c>
      <c r="H12689" s="24">
        <v>0</v>
      </c>
      <c r="I12689" s="24">
        <v>0</v>
      </c>
      <c r="J12689" s="282">
        <v>15</v>
      </c>
      <c r="K12689" s="282">
        <v>0</v>
      </c>
    </row>
    <row r="12690" spans="1:11" x14ac:dyDescent="0.3">
      <c r="A12690" s="283" t="s">
        <v>2113</v>
      </c>
      <c r="B12690" s="283">
        <v>86</v>
      </c>
      <c r="C12690" s="24" t="str">
        <f t="shared" si="198"/>
        <v>eiko86</v>
      </c>
      <c r="D12690" s="283">
        <v>816</v>
      </c>
      <c r="E12690" s="283">
        <v>387</v>
      </c>
      <c r="F12690" s="283">
        <v>12178</v>
      </c>
      <c r="G12690" s="24">
        <v>100</v>
      </c>
      <c r="H12690" s="24">
        <v>0</v>
      </c>
      <c r="I12690" s="24">
        <v>0</v>
      </c>
      <c r="J12690" s="282">
        <v>15</v>
      </c>
      <c r="K12690" s="282">
        <v>0</v>
      </c>
    </row>
    <row r="12691" spans="1:11" x14ac:dyDescent="0.3">
      <c r="A12691" s="283" t="s">
        <v>2113</v>
      </c>
      <c r="B12691" s="283">
        <v>87</v>
      </c>
      <c r="C12691" s="24" t="str">
        <f t="shared" si="198"/>
        <v>eiko87</v>
      </c>
      <c r="D12691" s="283">
        <v>825</v>
      </c>
      <c r="E12691" s="283">
        <v>391</v>
      </c>
      <c r="F12691" s="283">
        <v>12323</v>
      </c>
      <c r="G12691" s="24">
        <v>100</v>
      </c>
      <c r="H12691" s="24">
        <v>0</v>
      </c>
      <c r="I12691" s="24">
        <v>0</v>
      </c>
      <c r="J12691" s="282">
        <v>15</v>
      </c>
      <c r="K12691" s="282">
        <v>0</v>
      </c>
    </row>
    <row r="12692" spans="1:11" x14ac:dyDescent="0.3">
      <c r="A12692" s="283" t="s">
        <v>2113</v>
      </c>
      <c r="B12692" s="283">
        <v>88</v>
      </c>
      <c r="C12692" s="24" t="str">
        <f t="shared" si="198"/>
        <v>eiko88</v>
      </c>
      <c r="D12692" s="283">
        <v>835</v>
      </c>
      <c r="E12692" s="283">
        <v>396</v>
      </c>
      <c r="F12692" s="283">
        <v>12470</v>
      </c>
      <c r="G12692" s="24">
        <v>100</v>
      </c>
      <c r="H12692" s="24">
        <v>0</v>
      </c>
      <c r="I12692" s="24">
        <v>0</v>
      </c>
      <c r="J12692" s="282">
        <v>15</v>
      </c>
      <c r="K12692" s="282">
        <v>0</v>
      </c>
    </row>
    <row r="12693" spans="1:11" x14ac:dyDescent="0.3">
      <c r="A12693" s="283" t="s">
        <v>2113</v>
      </c>
      <c r="B12693" s="283">
        <v>89</v>
      </c>
      <c r="C12693" s="24" t="str">
        <f t="shared" si="198"/>
        <v>eiko89</v>
      </c>
      <c r="D12693" s="283">
        <v>844</v>
      </c>
      <c r="E12693" s="283">
        <v>400</v>
      </c>
      <c r="F12693" s="283">
        <v>12660</v>
      </c>
      <c r="G12693" s="24">
        <v>100</v>
      </c>
      <c r="H12693" s="24">
        <v>0</v>
      </c>
      <c r="I12693" s="24">
        <v>0</v>
      </c>
      <c r="J12693" s="282">
        <v>15</v>
      </c>
      <c r="K12693" s="282">
        <v>0</v>
      </c>
    </row>
    <row r="12694" spans="1:11" x14ac:dyDescent="0.3">
      <c r="A12694" s="283" t="s">
        <v>2113</v>
      </c>
      <c r="B12694" s="283">
        <v>90</v>
      </c>
      <c r="C12694" s="24" t="str">
        <f t="shared" si="198"/>
        <v>eiko90</v>
      </c>
      <c r="D12694" s="283">
        <v>854</v>
      </c>
      <c r="E12694" s="283">
        <v>405</v>
      </c>
      <c r="F12694" s="283">
        <v>12811</v>
      </c>
      <c r="G12694" s="24">
        <v>100</v>
      </c>
      <c r="H12694" s="24">
        <v>0</v>
      </c>
      <c r="I12694" s="24">
        <v>0</v>
      </c>
      <c r="J12694" s="282">
        <v>15</v>
      </c>
      <c r="K12694" s="282">
        <v>0</v>
      </c>
    </row>
    <row r="12695" spans="1:11" x14ac:dyDescent="0.3">
      <c r="A12695" s="283" t="s">
        <v>2113</v>
      </c>
      <c r="B12695" s="283">
        <v>91</v>
      </c>
      <c r="C12695" s="24" t="str">
        <f t="shared" si="198"/>
        <v>eiko91</v>
      </c>
      <c r="D12695" s="283">
        <v>932</v>
      </c>
      <c r="E12695" s="283">
        <v>442</v>
      </c>
      <c r="F12695" s="283">
        <v>13964</v>
      </c>
      <c r="G12695" s="24">
        <v>100</v>
      </c>
      <c r="H12695" s="24">
        <v>0</v>
      </c>
      <c r="I12695" s="24">
        <v>0</v>
      </c>
      <c r="J12695" s="282">
        <v>15</v>
      </c>
      <c r="K12695" s="282">
        <v>0</v>
      </c>
    </row>
    <row r="12696" spans="1:11" x14ac:dyDescent="0.3">
      <c r="A12696" s="283" t="s">
        <v>2113</v>
      </c>
      <c r="B12696" s="283">
        <v>92</v>
      </c>
      <c r="C12696" s="24" t="str">
        <f t="shared" si="198"/>
        <v>eiko92</v>
      </c>
      <c r="D12696" s="283">
        <v>943</v>
      </c>
      <c r="E12696" s="283">
        <v>447</v>
      </c>
      <c r="F12696" s="283">
        <v>14131</v>
      </c>
      <c r="G12696" s="24">
        <v>100</v>
      </c>
      <c r="H12696" s="24">
        <v>0</v>
      </c>
      <c r="I12696" s="24">
        <v>0</v>
      </c>
      <c r="J12696" s="282">
        <v>15</v>
      </c>
      <c r="K12696" s="282">
        <v>0</v>
      </c>
    </row>
    <row r="12697" spans="1:11" x14ac:dyDescent="0.3">
      <c r="A12697" s="283" t="s">
        <v>2113</v>
      </c>
      <c r="B12697" s="283">
        <v>93</v>
      </c>
      <c r="C12697" s="24" t="str">
        <f t="shared" si="198"/>
        <v>eiko93</v>
      </c>
      <c r="D12697" s="283">
        <v>954</v>
      </c>
      <c r="E12697" s="283">
        <v>452</v>
      </c>
      <c r="F12697" s="283">
        <v>14347</v>
      </c>
      <c r="G12697" s="24">
        <v>100</v>
      </c>
      <c r="H12697" s="24">
        <v>0</v>
      </c>
      <c r="I12697" s="24">
        <v>0</v>
      </c>
      <c r="J12697" s="282">
        <v>15</v>
      </c>
      <c r="K12697" s="282">
        <v>0</v>
      </c>
    </row>
    <row r="12698" spans="1:11" x14ac:dyDescent="0.3">
      <c r="A12698" s="283" t="s">
        <v>2113</v>
      </c>
      <c r="B12698" s="283">
        <v>94</v>
      </c>
      <c r="C12698" s="24" t="str">
        <f t="shared" si="198"/>
        <v>eiko94</v>
      </c>
      <c r="D12698" s="283">
        <v>965</v>
      </c>
      <c r="E12698" s="283">
        <v>457</v>
      </c>
      <c r="F12698" s="283">
        <v>14518</v>
      </c>
      <c r="G12698" s="24">
        <v>100</v>
      </c>
      <c r="H12698" s="24">
        <v>0</v>
      </c>
      <c r="I12698" s="24">
        <v>0</v>
      </c>
      <c r="J12698" s="282">
        <v>15</v>
      </c>
      <c r="K12698" s="282">
        <v>0</v>
      </c>
    </row>
    <row r="12699" spans="1:11" x14ac:dyDescent="0.3">
      <c r="A12699" s="283" t="s">
        <v>2113</v>
      </c>
      <c r="B12699" s="283">
        <v>95</v>
      </c>
      <c r="C12699" s="24" t="str">
        <f t="shared" si="198"/>
        <v>eiko95</v>
      </c>
      <c r="D12699" s="283">
        <v>976</v>
      </c>
      <c r="E12699" s="283">
        <v>463</v>
      </c>
      <c r="F12699" s="283">
        <v>14691</v>
      </c>
      <c r="G12699" s="24">
        <v>100</v>
      </c>
      <c r="H12699" s="24">
        <v>0</v>
      </c>
      <c r="I12699" s="24">
        <v>0</v>
      </c>
      <c r="J12699" s="282">
        <v>15</v>
      </c>
      <c r="K12699" s="282">
        <v>0</v>
      </c>
    </row>
    <row r="12700" spans="1:11" x14ac:dyDescent="0.3">
      <c r="A12700" s="283" t="s">
        <v>2113</v>
      </c>
      <c r="B12700" s="283">
        <v>96</v>
      </c>
      <c r="C12700" s="24" t="str">
        <f t="shared" si="198"/>
        <v>eiko96</v>
      </c>
      <c r="D12700" s="283">
        <v>987</v>
      </c>
      <c r="E12700" s="283">
        <v>468</v>
      </c>
      <c r="F12700" s="283">
        <v>14866</v>
      </c>
      <c r="G12700" s="24">
        <v>100</v>
      </c>
      <c r="H12700" s="24">
        <v>0</v>
      </c>
      <c r="I12700" s="24">
        <v>0</v>
      </c>
      <c r="J12700" s="282">
        <v>15</v>
      </c>
      <c r="K12700" s="282">
        <v>0</v>
      </c>
    </row>
    <row r="12701" spans="1:11" x14ac:dyDescent="0.3">
      <c r="A12701" s="283" t="s">
        <v>2113</v>
      </c>
      <c r="B12701" s="283">
        <v>97</v>
      </c>
      <c r="C12701" s="24" t="str">
        <f t="shared" si="198"/>
        <v>eiko97</v>
      </c>
      <c r="D12701" s="283">
        <v>998</v>
      </c>
      <c r="E12701" s="283">
        <v>473</v>
      </c>
      <c r="F12701" s="283">
        <v>15092</v>
      </c>
      <c r="G12701" s="24">
        <v>100</v>
      </c>
      <c r="H12701" s="24">
        <v>0</v>
      </c>
      <c r="I12701" s="24">
        <v>0</v>
      </c>
      <c r="J12701" s="282">
        <v>15</v>
      </c>
      <c r="K12701" s="282">
        <v>0</v>
      </c>
    </row>
    <row r="12702" spans="1:11" x14ac:dyDescent="0.3">
      <c r="A12702" s="283" t="s">
        <v>2113</v>
      </c>
      <c r="B12702" s="283">
        <v>98</v>
      </c>
      <c r="C12702" s="24" t="str">
        <f t="shared" si="198"/>
        <v>eiko98</v>
      </c>
      <c r="D12702" s="283">
        <v>1010</v>
      </c>
      <c r="E12702" s="283">
        <v>479</v>
      </c>
      <c r="F12702" s="283">
        <v>15272</v>
      </c>
      <c r="G12702" s="24">
        <v>100</v>
      </c>
      <c r="H12702" s="24">
        <v>0</v>
      </c>
      <c r="I12702" s="24">
        <v>0</v>
      </c>
      <c r="J12702" s="282">
        <v>15</v>
      </c>
      <c r="K12702" s="282">
        <v>0</v>
      </c>
    </row>
    <row r="12703" spans="1:11" x14ac:dyDescent="0.3">
      <c r="A12703" s="283" t="s">
        <v>2113</v>
      </c>
      <c r="B12703" s="283">
        <v>99</v>
      </c>
      <c r="C12703" s="24" t="str">
        <f t="shared" si="198"/>
        <v>eiko99</v>
      </c>
      <c r="D12703" s="283">
        <v>1021</v>
      </c>
      <c r="E12703" s="283">
        <v>484</v>
      </c>
      <c r="F12703" s="283">
        <v>15454</v>
      </c>
      <c r="G12703" s="24">
        <v>100</v>
      </c>
      <c r="H12703" s="24">
        <v>0</v>
      </c>
      <c r="I12703" s="24">
        <v>0</v>
      </c>
      <c r="J12703" s="282">
        <v>15</v>
      </c>
      <c r="K12703" s="282">
        <v>0</v>
      </c>
    </row>
    <row r="12704" spans="1:11" x14ac:dyDescent="0.3">
      <c r="A12704" s="283" t="s">
        <v>2113</v>
      </c>
      <c r="B12704" s="283">
        <v>100</v>
      </c>
      <c r="C12704" s="24" t="str">
        <f t="shared" si="198"/>
        <v>eiko100</v>
      </c>
      <c r="D12704" s="283">
        <v>1033</v>
      </c>
      <c r="E12704" s="283">
        <v>490</v>
      </c>
      <c r="F12704" s="283">
        <v>15637</v>
      </c>
      <c r="G12704" s="24">
        <v>100</v>
      </c>
      <c r="H12704" s="24">
        <v>0</v>
      </c>
      <c r="I12704" s="24">
        <v>0</v>
      </c>
      <c r="J12704" s="282">
        <v>15</v>
      </c>
      <c r="K12704" s="282">
        <v>0</v>
      </c>
    </row>
    <row r="12705" spans="1:11" x14ac:dyDescent="0.3">
      <c r="A12705" s="283" t="s">
        <v>2113</v>
      </c>
      <c r="B12705" s="283">
        <v>101</v>
      </c>
      <c r="C12705" s="24" t="str">
        <f t="shared" si="198"/>
        <v>eiko101</v>
      </c>
      <c r="D12705" s="283">
        <v>1127</v>
      </c>
      <c r="E12705" s="283">
        <v>534</v>
      </c>
      <c r="F12705" s="283">
        <v>17316</v>
      </c>
      <c r="G12705" s="24">
        <v>100</v>
      </c>
      <c r="H12705" s="24">
        <v>0</v>
      </c>
      <c r="I12705" s="24">
        <v>0</v>
      </c>
      <c r="J12705" s="282">
        <v>15</v>
      </c>
      <c r="K12705" s="282">
        <v>0</v>
      </c>
    </row>
    <row r="12706" spans="1:11" x14ac:dyDescent="0.3">
      <c r="A12706" s="283" t="s">
        <v>2113</v>
      </c>
      <c r="B12706" s="283">
        <v>102</v>
      </c>
      <c r="C12706" s="24" t="str">
        <f t="shared" si="198"/>
        <v>eiko102</v>
      </c>
      <c r="D12706" s="283">
        <v>1140</v>
      </c>
      <c r="E12706" s="283">
        <v>541</v>
      </c>
      <c r="F12706" s="283">
        <v>17523</v>
      </c>
      <c r="G12706" s="24">
        <v>100</v>
      </c>
      <c r="H12706" s="24">
        <v>0</v>
      </c>
      <c r="I12706" s="24">
        <v>0</v>
      </c>
      <c r="J12706" s="282">
        <v>15</v>
      </c>
      <c r="K12706" s="282">
        <v>0</v>
      </c>
    </row>
    <row r="12707" spans="1:11" x14ac:dyDescent="0.3">
      <c r="A12707" s="283" t="s">
        <v>2113</v>
      </c>
      <c r="B12707" s="283">
        <v>103</v>
      </c>
      <c r="C12707" s="24" t="str">
        <f t="shared" si="198"/>
        <v>eiko103</v>
      </c>
      <c r="D12707" s="283">
        <v>1153</v>
      </c>
      <c r="E12707" s="283">
        <v>547</v>
      </c>
      <c r="F12707" s="283">
        <v>17731</v>
      </c>
      <c r="G12707" s="24">
        <v>100</v>
      </c>
      <c r="H12707" s="24">
        <v>0</v>
      </c>
      <c r="I12707" s="24">
        <v>0</v>
      </c>
      <c r="J12707" s="282">
        <v>15</v>
      </c>
      <c r="K12707" s="282">
        <v>0</v>
      </c>
    </row>
    <row r="12708" spans="1:11" x14ac:dyDescent="0.3">
      <c r="A12708" s="283" t="s">
        <v>2113</v>
      </c>
      <c r="B12708" s="283">
        <v>104</v>
      </c>
      <c r="C12708" s="24" t="str">
        <f t="shared" si="198"/>
        <v>eiko104</v>
      </c>
      <c r="D12708" s="283">
        <v>1166</v>
      </c>
      <c r="E12708" s="283">
        <v>553</v>
      </c>
      <c r="F12708" s="283">
        <v>17942</v>
      </c>
      <c r="G12708" s="24">
        <v>100</v>
      </c>
      <c r="H12708" s="24">
        <v>0</v>
      </c>
      <c r="I12708" s="24">
        <v>0</v>
      </c>
      <c r="J12708" s="282">
        <v>15</v>
      </c>
      <c r="K12708" s="282">
        <v>0</v>
      </c>
    </row>
    <row r="12709" spans="1:11" x14ac:dyDescent="0.3">
      <c r="A12709" s="283" t="s">
        <v>2113</v>
      </c>
      <c r="B12709" s="283">
        <v>105</v>
      </c>
      <c r="C12709" s="24" t="str">
        <f t="shared" si="198"/>
        <v>eiko105</v>
      </c>
      <c r="D12709" s="283">
        <v>1180</v>
      </c>
      <c r="E12709" s="283">
        <v>559</v>
      </c>
      <c r="F12709" s="283">
        <v>18216</v>
      </c>
      <c r="G12709" s="24">
        <v>100</v>
      </c>
      <c r="H12709" s="24">
        <v>0</v>
      </c>
      <c r="I12709" s="24">
        <v>0</v>
      </c>
      <c r="J12709" s="282">
        <v>15</v>
      </c>
      <c r="K12709" s="282">
        <v>0</v>
      </c>
    </row>
    <row r="12710" spans="1:11" x14ac:dyDescent="0.3">
      <c r="A12710" s="283" t="s">
        <v>2113</v>
      </c>
      <c r="B12710" s="283">
        <v>106</v>
      </c>
      <c r="C12710" s="24" t="str">
        <f t="shared" si="198"/>
        <v>eiko106</v>
      </c>
      <c r="D12710" s="283">
        <v>1193</v>
      </c>
      <c r="E12710" s="283">
        <v>566</v>
      </c>
      <c r="F12710" s="283">
        <v>18432</v>
      </c>
      <c r="G12710" s="24">
        <v>100</v>
      </c>
      <c r="H12710" s="24">
        <v>0</v>
      </c>
      <c r="I12710" s="24">
        <v>0</v>
      </c>
      <c r="J12710" s="282">
        <v>15</v>
      </c>
      <c r="K12710" s="282">
        <v>0</v>
      </c>
    </row>
    <row r="12711" spans="1:11" x14ac:dyDescent="0.3">
      <c r="A12711" s="283" t="s">
        <v>2113</v>
      </c>
      <c r="B12711" s="283">
        <v>107</v>
      </c>
      <c r="C12711" s="24" t="str">
        <f t="shared" si="198"/>
        <v>eiko107</v>
      </c>
      <c r="D12711" s="283">
        <v>1206</v>
      </c>
      <c r="E12711" s="283">
        <v>572</v>
      </c>
      <c r="F12711" s="283">
        <v>18651</v>
      </c>
      <c r="G12711" s="24">
        <v>100</v>
      </c>
      <c r="H12711" s="24">
        <v>0</v>
      </c>
      <c r="I12711" s="24">
        <v>0</v>
      </c>
      <c r="J12711" s="282">
        <v>15</v>
      </c>
      <c r="K12711" s="282">
        <v>0</v>
      </c>
    </row>
    <row r="12712" spans="1:11" x14ac:dyDescent="0.3">
      <c r="A12712" s="283" t="s">
        <v>2113</v>
      </c>
      <c r="B12712" s="283">
        <v>108</v>
      </c>
      <c r="C12712" s="24" t="str">
        <f t="shared" si="198"/>
        <v>eiko108</v>
      </c>
      <c r="D12712" s="283">
        <v>1220</v>
      </c>
      <c r="E12712" s="283">
        <v>579</v>
      </c>
      <c r="F12712" s="283">
        <v>18873</v>
      </c>
      <c r="G12712" s="24">
        <v>100</v>
      </c>
      <c r="H12712" s="24">
        <v>0</v>
      </c>
      <c r="I12712" s="24">
        <v>0</v>
      </c>
      <c r="J12712" s="282">
        <v>15</v>
      </c>
      <c r="K12712" s="282">
        <v>0</v>
      </c>
    </row>
    <row r="12713" spans="1:11" x14ac:dyDescent="0.3">
      <c r="A12713" s="283" t="s">
        <v>2113</v>
      </c>
      <c r="B12713" s="283">
        <v>109</v>
      </c>
      <c r="C12713" s="24" t="str">
        <f t="shared" si="198"/>
        <v>eiko109</v>
      </c>
      <c r="D12713" s="283">
        <v>1234</v>
      </c>
      <c r="E12713" s="283">
        <v>585</v>
      </c>
      <c r="F12713" s="283">
        <v>19160</v>
      </c>
      <c r="G12713" s="24">
        <v>100</v>
      </c>
      <c r="H12713" s="24">
        <v>0</v>
      </c>
      <c r="I12713" s="24">
        <v>0</v>
      </c>
      <c r="J12713" s="282">
        <v>15</v>
      </c>
      <c r="K12713" s="282">
        <v>0</v>
      </c>
    </row>
    <row r="12714" spans="1:11" x14ac:dyDescent="0.3">
      <c r="A12714" s="283" t="s">
        <v>2113</v>
      </c>
      <c r="B12714" s="283">
        <v>110</v>
      </c>
      <c r="C12714" s="24" t="str">
        <f t="shared" si="198"/>
        <v>eiko110</v>
      </c>
      <c r="D12714" s="283">
        <v>1248</v>
      </c>
      <c r="E12714" s="283">
        <v>592</v>
      </c>
      <c r="F12714" s="283">
        <v>19387</v>
      </c>
      <c r="G12714" s="24">
        <v>100</v>
      </c>
      <c r="H12714" s="24">
        <v>0</v>
      </c>
      <c r="I12714" s="24">
        <v>0</v>
      </c>
      <c r="J12714" s="282">
        <v>15</v>
      </c>
      <c r="K12714" s="282">
        <v>0</v>
      </c>
    </row>
    <row r="12715" spans="1:11" x14ac:dyDescent="0.3">
      <c r="A12715" s="283" t="s">
        <v>2113</v>
      </c>
      <c r="B12715" s="283">
        <v>111</v>
      </c>
      <c r="C12715" s="24" t="str">
        <f t="shared" si="198"/>
        <v>eiko111</v>
      </c>
      <c r="D12715" s="283">
        <v>1262</v>
      </c>
      <c r="E12715" s="283">
        <v>598</v>
      </c>
      <c r="F12715" s="283">
        <v>19617</v>
      </c>
      <c r="G12715" s="24">
        <v>100</v>
      </c>
      <c r="H12715" s="24">
        <v>0</v>
      </c>
      <c r="I12715" s="24">
        <v>0</v>
      </c>
      <c r="J12715" s="282">
        <v>15</v>
      </c>
      <c r="K12715" s="282">
        <v>0</v>
      </c>
    </row>
    <row r="12716" spans="1:11" x14ac:dyDescent="0.3">
      <c r="A12716" s="283" t="s">
        <v>2113</v>
      </c>
      <c r="B12716" s="283">
        <v>112</v>
      </c>
      <c r="C12716" s="24" t="str">
        <f t="shared" si="198"/>
        <v>eiko112</v>
      </c>
      <c r="D12716" s="283">
        <v>1276</v>
      </c>
      <c r="E12716" s="283">
        <v>605</v>
      </c>
      <c r="F12716" s="283">
        <v>19850</v>
      </c>
      <c r="G12716" s="24">
        <v>100</v>
      </c>
      <c r="H12716" s="24">
        <v>0</v>
      </c>
      <c r="I12716" s="24">
        <v>0</v>
      </c>
      <c r="J12716" s="282">
        <v>15</v>
      </c>
      <c r="K12716" s="282">
        <v>0</v>
      </c>
    </row>
    <row r="12717" spans="1:11" x14ac:dyDescent="0.3">
      <c r="A12717" s="283" t="s">
        <v>2113</v>
      </c>
      <c r="B12717" s="283">
        <v>113</v>
      </c>
      <c r="C12717" s="24" t="str">
        <f t="shared" si="198"/>
        <v>eiko113</v>
      </c>
      <c r="D12717" s="283">
        <v>1291</v>
      </c>
      <c r="E12717" s="283">
        <v>612</v>
      </c>
      <c r="F12717" s="283">
        <v>20130</v>
      </c>
      <c r="G12717" s="24">
        <v>100</v>
      </c>
      <c r="H12717" s="24">
        <v>0</v>
      </c>
      <c r="I12717" s="24">
        <v>0</v>
      </c>
      <c r="J12717" s="282">
        <v>15</v>
      </c>
      <c r="K12717" s="282">
        <v>0</v>
      </c>
    </row>
    <row r="12718" spans="1:11" x14ac:dyDescent="0.3">
      <c r="A12718" s="283" t="s">
        <v>2113</v>
      </c>
      <c r="B12718" s="283">
        <v>114</v>
      </c>
      <c r="C12718" s="24" t="str">
        <f t="shared" si="198"/>
        <v>eiko114</v>
      </c>
      <c r="D12718" s="283">
        <v>1305</v>
      </c>
      <c r="E12718" s="283">
        <v>619</v>
      </c>
      <c r="F12718" s="283">
        <v>20368</v>
      </c>
      <c r="G12718" s="24">
        <v>100</v>
      </c>
      <c r="H12718" s="24">
        <v>0</v>
      </c>
      <c r="I12718" s="24">
        <v>0</v>
      </c>
      <c r="J12718" s="282">
        <v>15</v>
      </c>
      <c r="K12718" s="282">
        <v>0</v>
      </c>
    </row>
    <row r="12719" spans="1:11" x14ac:dyDescent="0.3">
      <c r="A12719" s="283" t="s">
        <v>2113</v>
      </c>
      <c r="B12719" s="283">
        <v>115</v>
      </c>
      <c r="C12719" s="24" t="str">
        <f t="shared" si="198"/>
        <v>eiko115</v>
      </c>
      <c r="D12719" s="283">
        <v>1320</v>
      </c>
      <c r="E12719" s="283">
        <v>626</v>
      </c>
      <c r="F12719" s="283">
        <v>20609</v>
      </c>
      <c r="G12719" s="24">
        <v>100</v>
      </c>
      <c r="H12719" s="24">
        <v>0</v>
      </c>
      <c r="I12719" s="24">
        <v>0</v>
      </c>
      <c r="J12719" s="282">
        <v>15</v>
      </c>
      <c r="K12719" s="282">
        <v>0</v>
      </c>
    </row>
    <row r="12720" spans="1:11" x14ac:dyDescent="0.3">
      <c r="A12720" s="283" t="s">
        <v>2113</v>
      </c>
      <c r="B12720" s="283">
        <v>116</v>
      </c>
      <c r="C12720" s="24" t="str">
        <f t="shared" si="198"/>
        <v>eiko116</v>
      </c>
      <c r="D12720" s="283">
        <v>1335</v>
      </c>
      <c r="E12720" s="283">
        <v>633</v>
      </c>
      <c r="F12720" s="283">
        <v>20853</v>
      </c>
      <c r="G12720" s="24">
        <v>100</v>
      </c>
      <c r="H12720" s="24">
        <v>0</v>
      </c>
      <c r="I12720" s="24">
        <v>0</v>
      </c>
      <c r="J12720" s="282">
        <v>15</v>
      </c>
      <c r="K12720" s="282">
        <v>0</v>
      </c>
    </row>
    <row r="12721" spans="1:11" x14ac:dyDescent="0.3">
      <c r="A12721" s="283" t="s">
        <v>2113</v>
      </c>
      <c r="B12721" s="283">
        <v>117</v>
      </c>
      <c r="C12721" s="24" t="str">
        <f t="shared" si="198"/>
        <v>eiko117</v>
      </c>
      <c r="D12721" s="283">
        <v>1350</v>
      </c>
      <c r="E12721" s="283">
        <v>640</v>
      </c>
      <c r="F12721" s="283">
        <v>21170</v>
      </c>
      <c r="G12721" s="24">
        <v>100</v>
      </c>
      <c r="H12721" s="24">
        <v>0</v>
      </c>
      <c r="I12721" s="24">
        <v>0</v>
      </c>
      <c r="J12721" s="282">
        <v>15</v>
      </c>
      <c r="K12721" s="282">
        <v>0</v>
      </c>
    </row>
    <row r="12722" spans="1:11" x14ac:dyDescent="0.3">
      <c r="A12722" s="283" t="s">
        <v>2113</v>
      </c>
      <c r="B12722" s="283">
        <v>118</v>
      </c>
      <c r="C12722" s="24" t="str">
        <f t="shared" si="198"/>
        <v>eiko118</v>
      </c>
      <c r="D12722" s="283">
        <v>1365</v>
      </c>
      <c r="E12722" s="283">
        <v>647</v>
      </c>
      <c r="F12722" s="283">
        <v>21421</v>
      </c>
      <c r="G12722" s="24">
        <v>100</v>
      </c>
      <c r="H12722" s="24">
        <v>0</v>
      </c>
      <c r="I12722" s="24">
        <v>0</v>
      </c>
      <c r="J12722" s="282">
        <v>15</v>
      </c>
      <c r="K12722" s="282">
        <v>0</v>
      </c>
    </row>
    <row r="12723" spans="1:11" x14ac:dyDescent="0.3">
      <c r="A12723" s="283" t="s">
        <v>2113</v>
      </c>
      <c r="B12723" s="283">
        <v>119</v>
      </c>
      <c r="C12723" s="24" t="str">
        <f t="shared" si="198"/>
        <v>eiko119</v>
      </c>
      <c r="D12723" s="283">
        <v>1380</v>
      </c>
      <c r="E12723" s="283">
        <v>654</v>
      </c>
      <c r="F12723" s="283">
        <v>21674</v>
      </c>
      <c r="G12723" s="24">
        <v>100</v>
      </c>
      <c r="H12723" s="24">
        <v>0</v>
      </c>
      <c r="I12723" s="24">
        <v>0</v>
      </c>
      <c r="J12723" s="282">
        <v>15</v>
      </c>
      <c r="K12723" s="282">
        <v>0</v>
      </c>
    </row>
    <row r="12724" spans="1:11" x14ac:dyDescent="0.3">
      <c r="A12724" s="283" t="s">
        <v>2113</v>
      </c>
      <c r="B12724" s="283">
        <v>120</v>
      </c>
      <c r="C12724" s="24" t="str">
        <f t="shared" si="198"/>
        <v>eiko120</v>
      </c>
      <c r="D12724" s="283">
        <v>1396</v>
      </c>
      <c r="E12724" s="283">
        <v>662</v>
      </c>
      <c r="F12724" s="283">
        <v>21930</v>
      </c>
      <c r="G12724" s="24">
        <v>100</v>
      </c>
      <c r="H12724" s="24">
        <v>0</v>
      </c>
      <c r="I12724" s="24">
        <v>0</v>
      </c>
      <c r="J12724" s="282">
        <v>15</v>
      </c>
      <c r="K12724" s="282">
        <v>0</v>
      </c>
    </row>
    <row r="12725" spans="1:11" x14ac:dyDescent="0.3">
      <c r="A12725" s="283" t="s">
        <v>2113</v>
      </c>
      <c r="B12725" s="283">
        <v>121</v>
      </c>
      <c r="C12725" s="24" t="str">
        <f t="shared" si="198"/>
        <v>eiko121</v>
      </c>
      <c r="D12725" s="283">
        <v>1523</v>
      </c>
      <c r="E12725" s="283">
        <v>722</v>
      </c>
      <c r="F12725" s="283">
        <v>24229</v>
      </c>
      <c r="G12725" s="24">
        <v>100</v>
      </c>
      <c r="H12725" s="24">
        <v>0</v>
      </c>
      <c r="I12725" s="24">
        <v>0</v>
      </c>
      <c r="J12725" s="282">
        <v>15</v>
      </c>
      <c r="K12725" s="282">
        <v>0</v>
      </c>
    </row>
    <row r="12726" spans="1:11" x14ac:dyDescent="0.3">
      <c r="A12726" s="283" t="s">
        <v>2113</v>
      </c>
      <c r="B12726" s="283">
        <v>122</v>
      </c>
      <c r="C12726" s="24" t="str">
        <f t="shared" si="198"/>
        <v>eiko122</v>
      </c>
      <c r="D12726" s="283">
        <v>1540</v>
      </c>
      <c r="E12726" s="283">
        <v>730</v>
      </c>
      <c r="F12726" s="283">
        <v>24516</v>
      </c>
      <c r="G12726" s="24">
        <v>100</v>
      </c>
      <c r="H12726" s="24">
        <v>0</v>
      </c>
      <c r="I12726" s="24">
        <v>0</v>
      </c>
      <c r="J12726" s="282">
        <v>15</v>
      </c>
      <c r="K12726" s="282">
        <v>0</v>
      </c>
    </row>
    <row r="12727" spans="1:11" x14ac:dyDescent="0.3">
      <c r="A12727" s="283" t="s">
        <v>2113</v>
      </c>
      <c r="B12727" s="283">
        <v>123</v>
      </c>
      <c r="C12727" s="24" t="str">
        <f t="shared" si="198"/>
        <v>eiko123</v>
      </c>
      <c r="D12727" s="283">
        <v>1557</v>
      </c>
      <c r="E12727" s="283">
        <v>739</v>
      </c>
      <c r="F12727" s="283">
        <v>24805</v>
      </c>
      <c r="G12727" s="24">
        <v>100</v>
      </c>
      <c r="H12727" s="24">
        <v>0</v>
      </c>
      <c r="I12727" s="24">
        <v>0</v>
      </c>
      <c r="J12727" s="282">
        <v>15</v>
      </c>
      <c r="K12727" s="282">
        <v>0</v>
      </c>
    </row>
    <row r="12728" spans="1:11" x14ac:dyDescent="0.3">
      <c r="A12728" s="283" t="s">
        <v>2113</v>
      </c>
      <c r="B12728" s="283">
        <v>124</v>
      </c>
      <c r="C12728" s="24" t="str">
        <f t="shared" si="198"/>
        <v>eiko124</v>
      </c>
      <c r="D12728" s="283">
        <v>1575</v>
      </c>
      <c r="E12728" s="283">
        <v>747</v>
      </c>
      <c r="F12728" s="283">
        <v>25126</v>
      </c>
      <c r="G12728" s="24">
        <v>100</v>
      </c>
      <c r="H12728" s="24">
        <v>0</v>
      </c>
      <c r="I12728" s="24">
        <v>0</v>
      </c>
      <c r="J12728" s="282">
        <v>15</v>
      </c>
      <c r="K12728" s="282">
        <v>0</v>
      </c>
    </row>
    <row r="12729" spans="1:11" x14ac:dyDescent="0.3">
      <c r="A12729" s="283" t="s">
        <v>2113</v>
      </c>
      <c r="B12729" s="283">
        <v>125</v>
      </c>
      <c r="C12729" s="24" t="str">
        <f t="shared" si="198"/>
        <v>eiko125</v>
      </c>
      <c r="D12729" s="283">
        <v>1592</v>
      </c>
      <c r="E12729" s="283">
        <v>755</v>
      </c>
      <c r="F12729" s="283">
        <v>25525</v>
      </c>
      <c r="G12729" s="24">
        <v>100</v>
      </c>
      <c r="H12729" s="24">
        <v>0</v>
      </c>
      <c r="I12729" s="24">
        <v>0</v>
      </c>
      <c r="J12729" s="282">
        <v>15</v>
      </c>
      <c r="K12729" s="282">
        <v>0</v>
      </c>
    </row>
    <row r="12730" spans="1:11" x14ac:dyDescent="0.3">
      <c r="A12730" s="283" t="s">
        <v>2113</v>
      </c>
      <c r="B12730" s="283">
        <v>126</v>
      </c>
      <c r="C12730" s="24" t="str">
        <f t="shared" si="198"/>
        <v>eiko126</v>
      </c>
      <c r="D12730" s="283">
        <v>1610</v>
      </c>
      <c r="E12730" s="283">
        <v>764</v>
      </c>
      <c r="F12730" s="283">
        <v>25827</v>
      </c>
      <c r="G12730" s="24">
        <v>100</v>
      </c>
      <c r="H12730" s="24">
        <v>0</v>
      </c>
      <c r="I12730" s="24">
        <v>0</v>
      </c>
      <c r="J12730" s="282">
        <v>15</v>
      </c>
      <c r="K12730" s="282">
        <v>0</v>
      </c>
    </row>
    <row r="12731" spans="1:11" x14ac:dyDescent="0.3">
      <c r="A12731" s="283" t="s">
        <v>2113</v>
      </c>
      <c r="B12731" s="283">
        <v>127</v>
      </c>
      <c r="C12731" s="24" t="str">
        <f t="shared" si="198"/>
        <v>eiko127</v>
      </c>
      <c r="D12731" s="283">
        <v>1628</v>
      </c>
      <c r="E12731" s="283">
        <v>772</v>
      </c>
      <c r="F12731" s="283">
        <v>26150</v>
      </c>
      <c r="G12731" s="24">
        <v>100</v>
      </c>
      <c r="H12731" s="24">
        <v>0</v>
      </c>
      <c r="I12731" s="24">
        <v>0</v>
      </c>
      <c r="J12731" s="282">
        <v>15</v>
      </c>
      <c r="K12731" s="282">
        <v>0</v>
      </c>
    </row>
    <row r="12732" spans="1:11" x14ac:dyDescent="0.3">
      <c r="A12732" s="283" t="s">
        <v>2113</v>
      </c>
      <c r="B12732" s="283">
        <v>128</v>
      </c>
      <c r="C12732" s="24" t="str">
        <f t="shared" si="198"/>
        <v>eiko128</v>
      </c>
      <c r="D12732" s="283">
        <v>1646</v>
      </c>
      <c r="E12732" s="283">
        <v>781</v>
      </c>
      <c r="F12732" s="283">
        <v>26488</v>
      </c>
      <c r="G12732" s="24">
        <v>100</v>
      </c>
      <c r="H12732" s="24">
        <v>0</v>
      </c>
      <c r="I12732" s="24">
        <v>0</v>
      </c>
      <c r="J12732" s="282">
        <v>15</v>
      </c>
      <c r="K12732" s="282">
        <v>0</v>
      </c>
    </row>
    <row r="12733" spans="1:11" x14ac:dyDescent="0.3">
      <c r="A12733" s="283" t="s">
        <v>2113</v>
      </c>
      <c r="B12733" s="283">
        <v>129</v>
      </c>
      <c r="C12733" s="24" t="str">
        <f t="shared" si="198"/>
        <v>eiko129</v>
      </c>
      <c r="D12733" s="283">
        <v>1665</v>
      </c>
      <c r="E12733" s="283">
        <v>789</v>
      </c>
      <c r="F12733" s="283">
        <v>26800</v>
      </c>
      <c r="G12733" s="24">
        <v>100</v>
      </c>
      <c r="H12733" s="24">
        <v>0</v>
      </c>
      <c r="I12733" s="24">
        <v>0</v>
      </c>
      <c r="J12733" s="282">
        <v>15</v>
      </c>
      <c r="K12733" s="282">
        <v>0</v>
      </c>
    </row>
    <row r="12734" spans="1:11" x14ac:dyDescent="0.3">
      <c r="A12734" s="283" t="s">
        <v>2113</v>
      </c>
      <c r="B12734" s="283">
        <v>130</v>
      </c>
      <c r="C12734" s="24" t="str">
        <f t="shared" si="198"/>
        <v>eiko130</v>
      </c>
      <c r="D12734" s="283">
        <v>1683</v>
      </c>
      <c r="E12734" s="283">
        <v>798</v>
      </c>
      <c r="F12734" s="283">
        <v>27146</v>
      </c>
      <c r="G12734" s="24">
        <v>100</v>
      </c>
      <c r="H12734" s="24">
        <v>0</v>
      </c>
      <c r="I12734" s="24">
        <v>0</v>
      </c>
      <c r="J12734" s="282">
        <v>15</v>
      </c>
      <c r="K12734" s="282">
        <v>0</v>
      </c>
    </row>
    <row r="12735" spans="1:11" x14ac:dyDescent="0.3">
      <c r="A12735" s="283" t="s">
        <v>2113</v>
      </c>
      <c r="B12735" s="283">
        <v>131</v>
      </c>
      <c r="C12735" s="24" t="str">
        <f t="shared" si="198"/>
        <v>eiko131</v>
      </c>
      <c r="D12735" s="283">
        <v>1702</v>
      </c>
      <c r="E12735" s="283">
        <v>807</v>
      </c>
      <c r="F12735" s="283">
        <v>27485</v>
      </c>
      <c r="G12735" s="24">
        <v>100</v>
      </c>
      <c r="H12735" s="24">
        <v>0</v>
      </c>
      <c r="I12735" s="24">
        <v>0</v>
      </c>
      <c r="J12735" s="282">
        <v>15</v>
      </c>
      <c r="K12735" s="282">
        <v>0</v>
      </c>
    </row>
    <row r="12736" spans="1:11" x14ac:dyDescent="0.3">
      <c r="A12736" s="283" t="s">
        <v>2113</v>
      </c>
      <c r="B12736" s="283">
        <v>132</v>
      </c>
      <c r="C12736" s="24" t="str">
        <f t="shared" si="198"/>
        <v>eiko132</v>
      </c>
      <c r="D12736" s="283">
        <v>1721</v>
      </c>
      <c r="E12736" s="283">
        <v>816</v>
      </c>
      <c r="F12736" s="283">
        <v>27809</v>
      </c>
      <c r="G12736" s="24">
        <v>100</v>
      </c>
      <c r="H12736" s="24">
        <v>0</v>
      </c>
      <c r="I12736" s="24">
        <v>0</v>
      </c>
      <c r="J12736" s="282">
        <v>15</v>
      </c>
      <c r="K12736" s="282">
        <v>0</v>
      </c>
    </row>
    <row r="12737" spans="1:11" x14ac:dyDescent="0.3">
      <c r="A12737" s="283" t="s">
        <v>2113</v>
      </c>
      <c r="B12737" s="283">
        <v>133</v>
      </c>
      <c r="C12737" s="24" t="str">
        <f t="shared" si="198"/>
        <v>eiko133</v>
      </c>
      <c r="D12737" s="283">
        <v>1740</v>
      </c>
      <c r="E12737" s="283">
        <v>825</v>
      </c>
      <c r="F12737" s="283">
        <v>28157</v>
      </c>
      <c r="G12737" s="24">
        <v>100</v>
      </c>
      <c r="H12737" s="24">
        <v>0</v>
      </c>
      <c r="I12737" s="24">
        <v>0</v>
      </c>
      <c r="J12737" s="282">
        <v>15</v>
      </c>
      <c r="K12737" s="282">
        <v>0</v>
      </c>
    </row>
    <row r="12738" spans="1:11" x14ac:dyDescent="0.3">
      <c r="A12738" s="283" t="s">
        <v>2113</v>
      </c>
      <c r="B12738" s="283">
        <v>134</v>
      </c>
      <c r="C12738" s="24" t="str">
        <f t="shared" si="198"/>
        <v>eiko134</v>
      </c>
      <c r="D12738" s="283">
        <v>1759</v>
      </c>
      <c r="E12738" s="283">
        <v>834</v>
      </c>
      <c r="F12738" s="283">
        <v>28519</v>
      </c>
      <c r="G12738" s="24">
        <v>100</v>
      </c>
      <c r="H12738" s="24">
        <v>0</v>
      </c>
      <c r="I12738" s="24">
        <v>0</v>
      </c>
      <c r="J12738" s="282">
        <v>15</v>
      </c>
      <c r="K12738" s="282">
        <v>0</v>
      </c>
    </row>
    <row r="12739" spans="1:11" x14ac:dyDescent="0.3">
      <c r="A12739" s="283" t="s">
        <v>2113</v>
      </c>
      <c r="B12739" s="283">
        <v>135</v>
      </c>
      <c r="C12739" s="24" t="str">
        <f t="shared" si="198"/>
        <v>eiko135</v>
      </c>
      <c r="D12739" s="283">
        <v>1779</v>
      </c>
      <c r="E12739" s="283">
        <v>843</v>
      </c>
      <c r="F12739" s="283">
        <v>28854</v>
      </c>
      <c r="G12739" s="24">
        <v>100</v>
      </c>
      <c r="H12739" s="24">
        <v>0</v>
      </c>
      <c r="I12739" s="24">
        <v>0</v>
      </c>
      <c r="J12739" s="282">
        <v>15</v>
      </c>
      <c r="K12739" s="282">
        <v>0</v>
      </c>
    </row>
    <row r="12740" spans="1:11" x14ac:dyDescent="0.3">
      <c r="A12740" s="283" t="s">
        <v>2113</v>
      </c>
      <c r="B12740" s="283">
        <v>136</v>
      </c>
      <c r="C12740" s="24" t="str">
        <f t="shared" si="198"/>
        <v>eiko136</v>
      </c>
      <c r="D12740" s="283">
        <v>1798</v>
      </c>
      <c r="E12740" s="283">
        <v>853</v>
      </c>
      <c r="F12740" s="283">
        <v>29226</v>
      </c>
      <c r="G12740" s="24">
        <v>100</v>
      </c>
      <c r="H12740" s="24">
        <v>0</v>
      </c>
      <c r="I12740" s="24">
        <v>0</v>
      </c>
      <c r="J12740" s="282">
        <v>15</v>
      </c>
      <c r="K12740" s="282">
        <v>0</v>
      </c>
    </row>
    <row r="12741" spans="1:11" x14ac:dyDescent="0.3">
      <c r="A12741" s="283" t="s">
        <v>2113</v>
      </c>
      <c r="B12741" s="283">
        <v>137</v>
      </c>
      <c r="C12741" s="24" t="str">
        <f t="shared" si="198"/>
        <v>eiko137</v>
      </c>
      <c r="D12741" s="283">
        <v>1818</v>
      </c>
      <c r="E12741" s="283">
        <v>862</v>
      </c>
      <c r="F12741" s="283">
        <v>29591</v>
      </c>
      <c r="G12741" s="24">
        <v>100</v>
      </c>
      <c r="H12741" s="24">
        <v>0</v>
      </c>
      <c r="I12741" s="24">
        <v>0</v>
      </c>
      <c r="J12741" s="282">
        <v>15</v>
      </c>
      <c r="K12741" s="282">
        <v>0</v>
      </c>
    </row>
    <row r="12742" spans="1:11" x14ac:dyDescent="0.3">
      <c r="A12742" s="283" t="s">
        <v>2113</v>
      </c>
      <c r="B12742" s="283">
        <v>138</v>
      </c>
      <c r="C12742" s="24" t="str">
        <f t="shared" ref="C12742:C12805" si="199">A12742&amp;B12742</f>
        <v>eiko138</v>
      </c>
      <c r="D12742" s="283">
        <v>1838</v>
      </c>
      <c r="E12742" s="283">
        <v>872</v>
      </c>
      <c r="F12742" s="283">
        <v>29938</v>
      </c>
      <c r="G12742" s="24">
        <v>100</v>
      </c>
      <c r="H12742" s="24">
        <v>0</v>
      </c>
      <c r="I12742" s="24">
        <v>0</v>
      </c>
      <c r="J12742" s="282">
        <v>15</v>
      </c>
      <c r="K12742" s="282">
        <v>0</v>
      </c>
    </row>
    <row r="12743" spans="1:11" x14ac:dyDescent="0.3">
      <c r="A12743" s="283" t="s">
        <v>2113</v>
      </c>
      <c r="B12743" s="283">
        <v>139</v>
      </c>
      <c r="C12743" s="24" t="str">
        <f t="shared" si="199"/>
        <v>eiko139</v>
      </c>
      <c r="D12743" s="283">
        <v>1859</v>
      </c>
      <c r="E12743" s="283">
        <v>881</v>
      </c>
      <c r="F12743" s="283">
        <v>30312</v>
      </c>
      <c r="G12743" s="24">
        <v>100</v>
      </c>
      <c r="H12743" s="24">
        <v>0</v>
      </c>
      <c r="I12743" s="24">
        <v>0</v>
      </c>
      <c r="J12743" s="282">
        <v>15</v>
      </c>
      <c r="K12743" s="282">
        <v>0</v>
      </c>
    </row>
    <row r="12744" spans="1:11" x14ac:dyDescent="0.3">
      <c r="A12744" s="283" t="s">
        <v>2113</v>
      </c>
      <c r="B12744" s="283">
        <v>140</v>
      </c>
      <c r="C12744" s="24" t="str">
        <f t="shared" si="199"/>
        <v>eiko140</v>
      </c>
      <c r="D12744" s="283">
        <v>1879</v>
      </c>
      <c r="E12744" s="283">
        <v>891</v>
      </c>
      <c r="F12744" s="283">
        <v>30701</v>
      </c>
      <c r="G12744" s="24">
        <v>100</v>
      </c>
      <c r="H12744" s="24">
        <v>0</v>
      </c>
      <c r="I12744" s="24">
        <v>0</v>
      </c>
      <c r="J12744" s="282">
        <v>15</v>
      </c>
      <c r="K12744" s="282">
        <v>0</v>
      </c>
    </row>
    <row r="12745" spans="1:11" x14ac:dyDescent="0.3">
      <c r="A12745" s="283" t="s">
        <v>2113</v>
      </c>
      <c r="B12745" s="283">
        <v>141</v>
      </c>
      <c r="C12745" s="24" t="str">
        <f t="shared" si="199"/>
        <v>eiko141</v>
      </c>
      <c r="D12745" s="283">
        <v>2050</v>
      </c>
      <c r="E12745" s="283">
        <v>972</v>
      </c>
      <c r="F12745" s="283">
        <v>33829</v>
      </c>
      <c r="G12745" s="24">
        <v>100</v>
      </c>
      <c r="H12745" s="24">
        <v>0</v>
      </c>
      <c r="I12745" s="24">
        <v>0</v>
      </c>
      <c r="J12745" s="282">
        <v>15</v>
      </c>
      <c r="K12745" s="282">
        <v>0</v>
      </c>
    </row>
    <row r="12746" spans="1:11" x14ac:dyDescent="0.3">
      <c r="A12746" s="283" t="s">
        <v>2113</v>
      </c>
      <c r="B12746" s="283">
        <v>142</v>
      </c>
      <c r="C12746" s="24" t="str">
        <f t="shared" si="199"/>
        <v>eiko142</v>
      </c>
      <c r="D12746" s="283">
        <v>2073</v>
      </c>
      <c r="E12746" s="283">
        <v>983</v>
      </c>
      <c r="F12746" s="283">
        <v>34263</v>
      </c>
      <c r="G12746" s="24">
        <v>100</v>
      </c>
      <c r="H12746" s="24">
        <v>0</v>
      </c>
      <c r="I12746" s="24">
        <v>0</v>
      </c>
      <c r="J12746" s="282">
        <v>15</v>
      </c>
      <c r="K12746" s="282">
        <v>0</v>
      </c>
    </row>
    <row r="12747" spans="1:11" x14ac:dyDescent="0.3">
      <c r="A12747" s="283" t="s">
        <v>2113</v>
      </c>
      <c r="B12747" s="283">
        <v>143</v>
      </c>
      <c r="C12747" s="24" t="str">
        <f t="shared" si="199"/>
        <v>eiko143</v>
      </c>
      <c r="D12747" s="283">
        <v>2096</v>
      </c>
      <c r="E12747" s="283">
        <v>994</v>
      </c>
      <c r="F12747" s="283">
        <v>34753</v>
      </c>
      <c r="G12747" s="24">
        <v>100</v>
      </c>
      <c r="H12747" s="24">
        <v>0</v>
      </c>
      <c r="I12747" s="24">
        <v>0</v>
      </c>
      <c r="J12747" s="282">
        <v>15</v>
      </c>
      <c r="K12747" s="282">
        <v>0</v>
      </c>
    </row>
    <row r="12748" spans="1:11" x14ac:dyDescent="0.3">
      <c r="A12748" s="283" t="s">
        <v>2113</v>
      </c>
      <c r="B12748" s="283">
        <v>144</v>
      </c>
      <c r="C12748" s="24" t="str">
        <f t="shared" si="199"/>
        <v>eiko144</v>
      </c>
      <c r="D12748" s="283">
        <v>2119</v>
      </c>
      <c r="E12748" s="283">
        <v>1005</v>
      </c>
      <c r="F12748" s="283">
        <v>35160</v>
      </c>
      <c r="G12748" s="24">
        <v>100</v>
      </c>
      <c r="H12748" s="24">
        <v>0</v>
      </c>
      <c r="I12748" s="24">
        <v>0</v>
      </c>
      <c r="J12748" s="282">
        <v>15</v>
      </c>
      <c r="K12748" s="282">
        <v>0</v>
      </c>
    </row>
    <row r="12749" spans="1:11" x14ac:dyDescent="0.3">
      <c r="A12749" s="283" t="s">
        <v>2113</v>
      </c>
      <c r="B12749" s="283">
        <v>145</v>
      </c>
      <c r="C12749" s="24" t="str">
        <f t="shared" si="199"/>
        <v>eiko145</v>
      </c>
      <c r="D12749" s="283">
        <v>2142</v>
      </c>
      <c r="E12749" s="283">
        <v>1016</v>
      </c>
      <c r="F12749" s="283">
        <v>35636</v>
      </c>
      <c r="G12749" s="24">
        <v>100</v>
      </c>
      <c r="H12749" s="24">
        <v>0</v>
      </c>
      <c r="I12749" s="24">
        <v>0</v>
      </c>
      <c r="J12749" s="282">
        <v>15</v>
      </c>
      <c r="K12749" s="282">
        <v>0</v>
      </c>
    </row>
    <row r="12750" spans="1:11" x14ac:dyDescent="0.3">
      <c r="A12750" s="283" t="s">
        <v>2113</v>
      </c>
      <c r="B12750" s="283">
        <v>146</v>
      </c>
      <c r="C12750" s="24" t="str">
        <f t="shared" si="199"/>
        <v>eiko146</v>
      </c>
      <c r="D12750" s="283">
        <v>2165</v>
      </c>
      <c r="E12750" s="283">
        <v>1027</v>
      </c>
      <c r="F12750" s="283">
        <v>36093</v>
      </c>
      <c r="G12750" s="24">
        <v>100</v>
      </c>
      <c r="H12750" s="24">
        <v>0</v>
      </c>
      <c r="I12750" s="24">
        <v>0</v>
      </c>
      <c r="J12750" s="282">
        <v>15</v>
      </c>
      <c r="K12750" s="282">
        <v>0</v>
      </c>
    </row>
    <row r="12751" spans="1:11" x14ac:dyDescent="0.3">
      <c r="A12751" s="283" t="s">
        <v>2113</v>
      </c>
      <c r="B12751" s="283">
        <v>147</v>
      </c>
      <c r="C12751" s="24" t="str">
        <f t="shared" si="199"/>
        <v>eiko147</v>
      </c>
      <c r="D12751" s="283">
        <v>2189</v>
      </c>
      <c r="E12751" s="283">
        <v>1038</v>
      </c>
      <c r="F12751" s="283">
        <v>36559</v>
      </c>
      <c r="G12751" s="24">
        <v>100</v>
      </c>
      <c r="H12751" s="24">
        <v>0</v>
      </c>
      <c r="I12751" s="24">
        <v>0</v>
      </c>
      <c r="J12751" s="282">
        <v>15</v>
      </c>
      <c r="K12751" s="282">
        <v>0</v>
      </c>
    </row>
    <row r="12752" spans="1:11" x14ac:dyDescent="0.3">
      <c r="A12752" s="283" t="s">
        <v>2113</v>
      </c>
      <c r="B12752" s="283">
        <v>148</v>
      </c>
      <c r="C12752" s="24" t="str">
        <f t="shared" si="199"/>
        <v>eiko148</v>
      </c>
      <c r="D12752" s="283">
        <v>2213</v>
      </c>
      <c r="E12752" s="283">
        <v>1050</v>
      </c>
      <c r="F12752" s="283">
        <v>36987</v>
      </c>
      <c r="G12752" s="24">
        <v>100</v>
      </c>
      <c r="H12752" s="24">
        <v>0</v>
      </c>
      <c r="I12752" s="24">
        <v>0</v>
      </c>
      <c r="J12752" s="282">
        <v>15</v>
      </c>
      <c r="K12752" s="282">
        <v>0</v>
      </c>
    </row>
    <row r="12753" spans="1:11" x14ac:dyDescent="0.3">
      <c r="A12753" s="283" t="s">
        <v>2113</v>
      </c>
      <c r="B12753" s="283">
        <v>149</v>
      </c>
      <c r="C12753" s="24" t="str">
        <f t="shared" si="199"/>
        <v>eiko149</v>
      </c>
      <c r="D12753" s="283">
        <v>2237</v>
      </c>
      <c r="E12753" s="283">
        <v>1061</v>
      </c>
      <c r="F12753" s="283">
        <v>37487</v>
      </c>
      <c r="G12753" s="24">
        <v>100</v>
      </c>
      <c r="H12753" s="24">
        <v>0</v>
      </c>
      <c r="I12753" s="24">
        <v>0</v>
      </c>
      <c r="J12753" s="282">
        <v>15</v>
      </c>
      <c r="K12753" s="282">
        <v>0</v>
      </c>
    </row>
    <row r="12754" spans="1:11" x14ac:dyDescent="0.3">
      <c r="A12754" s="283" t="s">
        <v>2113</v>
      </c>
      <c r="B12754" s="283">
        <v>150</v>
      </c>
      <c r="C12754" s="24" t="str">
        <f t="shared" si="199"/>
        <v>eiko150</v>
      </c>
      <c r="D12754" s="283">
        <v>2262</v>
      </c>
      <c r="E12754" s="283">
        <v>1073</v>
      </c>
      <c r="F12754" s="283">
        <v>37925</v>
      </c>
      <c r="G12754" s="24">
        <v>100</v>
      </c>
      <c r="H12754" s="24">
        <v>0</v>
      </c>
      <c r="I12754" s="24">
        <v>0</v>
      </c>
      <c r="J12754" s="282">
        <v>15</v>
      </c>
      <c r="K12754" s="282">
        <v>0</v>
      </c>
    </row>
    <row r="12755" spans="1:11" x14ac:dyDescent="0.3">
      <c r="A12755" s="283" t="s">
        <v>2113</v>
      </c>
      <c r="B12755" s="283">
        <v>151</v>
      </c>
      <c r="C12755" s="24" t="str">
        <f t="shared" si="199"/>
        <v>eiko151</v>
      </c>
      <c r="D12755" s="283">
        <v>2287</v>
      </c>
      <c r="E12755" s="283">
        <v>1084</v>
      </c>
      <c r="F12755" s="283">
        <v>38414</v>
      </c>
      <c r="G12755" s="24">
        <v>100</v>
      </c>
      <c r="H12755" s="24">
        <v>0</v>
      </c>
      <c r="I12755" s="24">
        <v>0</v>
      </c>
      <c r="J12755" s="282">
        <v>15</v>
      </c>
      <c r="K12755" s="282">
        <v>0</v>
      </c>
    </row>
    <row r="12756" spans="1:11" x14ac:dyDescent="0.3">
      <c r="A12756" s="283" t="s">
        <v>2113</v>
      </c>
      <c r="B12756" s="283">
        <v>152</v>
      </c>
      <c r="C12756" s="24" t="str">
        <f t="shared" si="199"/>
        <v>eiko152</v>
      </c>
      <c r="D12756" s="283">
        <v>2312</v>
      </c>
      <c r="E12756" s="283">
        <v>1096</v>
      </c>
      <c r="F12756" s="283">
        <v>38862</v>
      </c>
      <c r="G12756" s="24">
        <v>100</v>
      </c>
      <c r="H12756" s="24">
        <v>0</v>
      </c>
      <c r="I12756" s="24">
        <v>0</v>
      </c>
      <c r="J12756" s="282">
        <v>15</v>
      </c>
      <c r="K12756" s="282">
        <v>0</v>
      </c>
    </row>
    <row r="12757" spans="1:11" x14ac:dyDescent="0.3">
      <c r="A12757" s="283" t="s">
        <v>2113</v>
      </c>
      <c r="B12757" s="283">
        <v>153</v>
      </c>
      <c r="C12757" s="24" t="str">
        <f t="shared" si="199"/>
        <v>eiko153</v>
      </c>
      <c r="D12757" s="283">
        <v>2337</v>
      </c>
      <c r="E12757" s="283">
        <v>1108</v>
      </c>
      <c r="F12757" s="283">
        <v>39387</v>
      </c>
      <c r="G12757" s="24">
        <v>100</v>
      </c>
      <c r="H12757" s="24">
        <v>0</v>
      </c>
      <c r="I12757" s="24">
        <v>0</v>
      </c>
      <c r="J12757" s="282">
        <v>15</v>
      </c>
      <c r="K12757" s="282">
        <v>0</v>
      </c>
    </row>
    <row r="12758" spans="1:11" x14ac:dyDescent="0.3">
      <c r="A12758" s="283" t="s">
        <v>2113</v>
      </c>
      <c r="B12758" s="283">
        <v>154</v>
      </c>
      <c r="C12758" s="24" t="str">
        <f t="shared" si="199"/>
        <v>eiko154</v>
      </c>
      <c r="D12758" s="283">
        <v>2362</v>
      </c>
      <c r="E12758" s="283">
        <v>1120</v>
      </c>
      <c r="F12758" s="283">
        <v>39846</v>
      </c>
      <c r="G12758" s="24">
        <v>100</v>
      </c>
      <c r="H12758" s="24">
        <v>0</v>
      </c>
      <c r="I12758" s="24">
        <v>0</v>
      </c>
      <c r="J12758" s="282">
        <v>15</v>
      </c>
      <c r="K12758" s="282">
        <v>0</v>
      </c>
    </row>
    <row r="12759" spans="1:11" x14ac:dyDescent="0.3">
      <c r="A12759" s="283" t="s">
        <v>2113</v>
      </c>
      <c r="B12759" s="283">
        <v>155</v>
      </c>
      <c r="C12759" s="24" t="str">
        <f t="shared" si="199"/>
        <v>eiko155</v>
      </c>
      <c r="D12759" s="283">
        <v>2388</v>
      </c>
      <c r="E12759" s="283">
        <v>1133</v>
      </c>
      <c r="F12759" s="283">
        <v>40359</v>
      </c>
      <c r="G12759" s="24">
        <v>100</v>
      </c>
      <c r="H12759" s="24">
        <v>0</v>
      </c>
      <c r="I12759" s="24">
        <v>0</v>
      </c>
      <c r="J12759" s="282">
        <v>15</v>
      </c>
      <c r="K12759" s="282">
        <v>0</v>
      </c>
    </row>
    <row r="12760" spans="1:11" x14ac:dyDescent="0.3">
      <c r="A12760" s="283" t="s">
        <v>2113</v>
      </c>
      <c r="B12760" s="283">
        <v>156</v>
      </c>
      <c r="C12760" s="24" t="str">
        <f t="shared" si="199"/>
        <v>eiko156</v>
      </c>
      <c r="D12760" s="283">
        <v>2414</v>
      </c>
      <c r="E12760" s="283">
        <v>1145</v>
      </c>
      <c r="F12760" s="283">
        <v>40830</v>
      </c>
      <c r="G12760" s="24">
        <v>100</v>
      </c>
      <c r="H12760" s="24">
        <v>0</v>
      </c>
      <c r="I12760" s="24">
        <v>0</v>
      </c>
      <c r="J12760" s="282">
        <v>15</v>
      </c>
      <c r="K12760" s="282">
        <v>0</v>
      </c>
    </row>
    <row r="12761" spans="1:11" x14ac:dyDescent="0.3">
      <c r="A12761" s="283" t="s">
        <v>2113</v>
      </c>
      <c r="B12761" s="283">
        <v>157</v>
      </c>
      <c r="C12761" s="24" t="str">
        <f t="shared" si="199"/>
        <v>eiko157</v>
      </c>
      <c r="D12761" s="283">
        <v>2441</v>
      </c>
      <c r="E12761" s="283">
        <v>1157</v>
      </c>
      <c r="F12761" s="283">
        <v>41380</v>
      </c>
      <c r="G12761" s="24">
        <v>100</v>
      </c>
      <c r="H12761" s="24">
        <v>0</v>
      </c>
      <c r="I12761" s="24">
        <v>0</v>
      </c>
      <c r="J12761" s="282">
        <v>15</v>
      </c>
      <c r="K12761" s="282">
        <v>0</v>
      </c>
    </row>
    <row r="12762" spans="1:11" x14ac:dyDescent="0.3">
      <c r="A12762" s="283" t="s">
        <v>2113</v>
      </c>
      <c r="B12762" s="283">
        <v>158</v>
      </c>
      <c r="C12762" s="24" t="str">
        <f t="shared" si="199"/>
        <v>eiko158</v>
      </c>
      <c r="D12762" s="283">
        <v>2467</v>
      </c>
      <c r="E12762" s="283">
        <v>1170</v>
      </c>
      <c r="F12762" s="283">
        <v>41862</v>
      </c>
      <c r="G12762" s="24">
        <v>100</v>
      </c>
      <c r="H12762" s="24">
        <v>0</v>
      </c>
      <c r="I12762" s="24">
        <v>0</v>
      </c>
      <c r="J12762" s="282">
        <v>15</v>
      </c>
      <c r="K12762" s="282">
        <v>0</v>
      </c>
    </row>
    <row r="12763" spans="1:11" x14ac:dyDescent="0.3">
      <c r="A12763" s="283" t="s">
        <v>2113</v>
      </c>
      <c r="B12763" s="283">
        <v>159</v>
      </c>
      <c r="C12763" s="24" t="str">
        <f t="shared" si="199"/>
        <v>eiko159</v>
      </c>
      <c r="D12763" s="283">
        <v>2494</v>
      </c>
      <c r="E12763" s="283">
        <v>1183</v>
      </c>
      <c r="F12763" s="283">
        <v>42425</v>
      </c>
      <c r="G12763" s="24">
        <v>100</v>
      </c>
      <c r="H12763" s="24">
        <v>0</v>
      </c>
      <c r="I12763" s="24">
        <v>0</v>
      </c>
      <c r="J12763" s="282">
        <v>15</v>
      </c>
      <c r="K12763" s="282">
        <v>0</v>
      </c>
    </row>
    <row r="12764" spans="1:11" x14ac:dyDescent="0.3">
      <c r="A12764" s="283" t="s">
        <v>2113</v>
      </c>
      <c r="B12764" s="283">
        <v>160</v>
      </c>
      <c r="C12764" s="24" t="str">
        <f t="shared" si="199"/>
        <v>eiko160</v>
      </c>
      <c r="D12764" s="283">
        <v>2521</v>
      </c>
      <c r="E12764" s="283">
        <v>1196</v>
      </c>
      <c r="F12764" s="283">
        <v>42919</v>
      </c>
      <c r="G12764" s="24">
        <v>100</v>
      </c>
      <c r="H12764" s="24">
        <v>0</v>
      </c>
      <c r="I12764" s="24">
        <v>0</v>
      </c>
      <c r="J12764" s="282">
        <v>15</v>
      </c>
      <c r="K12764" s="282">
        <v>0</v>
      </c>
    </row>
    <row r="12765" spans="1:11" x14ac:dyDescent="0.3">
      <c r="A12765" s="283" t="s">
        <v>2113</v>
      </c>
      <c r="B12765" s="283">
        <v>161</v>
      </c>
      <c r="C12765" s="24" t="str">
        <f t="shared" si="199"/>
        <v>eiko161</v>
      </c>
      <c r="D12765" s="283">
        <v>2750</v>
      </c>
      <c r="E12765" s="283">
        <v>1304</v>
      </c>
      <c r="F12765" s="283">
        <v>47437</v>
      </c>
      <c r="G12765" s="24">
        <v>100</v>
      </c>
      <c r="H12765" s="24">
        <v>0</v>
      </c>
      <c r="I12765" s="24">
        <v>0</v>
      </c>
      <c r="J12765" s="282">
        <v>15</v>
      </c>
      <c r="K12765" s="282">
        <v>0</v>
      </c>
    </row>
    <row r="12766" spans="1:11" x14ac:dyDescent="0.3">
      <c r="A12766" s="283" t="s">
        <v>2113</v>
      </c>
      <c r="B12766" s="283">
        <v>162</v>
      </c>
      <c r="C12766" s="24" t="str">
        <f t="shared" si="199"/>
        <v>eiko162</v>
      </c>
      <c r="D12766" s="283">
        <v>2780</v>
      </c>
      <c r="E12766" s="283">
        <v>1318</v>
      </c>
      <c r="F12766" s="283">
        <v>47988</v>
      </c>
      <c r="G12766" s="24">
        <v>100</v>
      </c>
      <c r="H12766" s="24">
        <v>0</v>
      </c>
      <c r="I12766" s="24">
        <v>0</v>
      </c>
      <c r="J12766" s="282">
        <v>15</v>
      </c>
      <c r="K12766" s="282">
        <v>0</v>
      </c>
    </row>
    <row r="12767" spans="1:11" x14ac:dyDescent="0.3">
      <c r="A12767" s="283" t="s">
        <v>2113</v>
      </c>
      <c r="B12767" s="283">
        <v>163</v>
      </c>
      <c r="C12767" s="24" t="str">
        <f t="shared" si="199"/>
        <v>eiko163</v>
      </c>
      <c r="D12767" s="283">
        <v>2810</v>
      </c>
      <c r="E12767" s="283">
        <v>1333</v>
      </c>
      <c r="F12767" s="283">
        <v>48633</v>
      </c>
      <c r="G12767" s="24">
        <v>100</v>
      </c>
      <c r="H12767" s="24">
        <v>0</v>
      </c>
      <c r="I12767" s="24">
        <v>0</v>
      </c>
      <c r="J12767" s="282">
        <v>15</v>
      </c>
      <c r="K12767" s="282">
        <v>0</v>
      </c>
    </row>
    <row r="12768" spans="1:11" x14ac:dyDescent="0.3">
      <c r="A12768" s="283" t="s">
        <v>2113</v>
      </c>
      <c r="B12768" s="283">
        <v>164</v>
      </c>
      <c r="C12768" s="24" t="str">
        <f t="shared" si="199"/>
        <v>eiko164</v>
      </c>
      <c r="D12768" s="283">
        <v>2841</v>
      </c>
      <c r="E12768" s="283">
        <v>1347</v>
      </c>
      <c r="F12768" s="283">
        <v>49198</v>
      </c>
      <c r="G12768" s="24">
        <v>100</v>
      </c>
      <c r="H12768" s="24">
        <v>0</v>
      </c>
      <c r="I12768" s="24">
        <v>0</v>
      </c>
      <c r="J12768" s="282">
        <v>15</v>
      </c>
      <c r="K12768" s="282">
        <v>0</v>
      </c>
    </row>
    <row r="12769" spans="1:11" x14ac:dyDescent="0.3">
      <c r="A12769" s="283" t="s">
        <v>2113</v>
      </c>
      <c r="B12769" s="283">
        <v>165</v>
      </c>
      <c r="C12769" s="24" t="str">
        <f t="shared" si="199"/>
        <v>eiko165</v>
      </c>
      <c r="D12769" s="283">
        <v>2871</v>
      </c>
      <c r="E12769" s="283">
        <v>1362</v>
      </c>
      <c r="F12769" s="283">
        <v>49922</v>
      </c>
      <c r="G12769" s="24">
        <v>100</v>
      </c>
      <c r="H12769" s="24">
        <v>0</v>
      </c>
      <c r="I12769" s="24">
        <v>0</v>
      </c>
      <c r="J12769" s="282">
        <v>15</v>
      </c>
      <c r="K12769" s="282">
        <v>0</v>
      </c>
    </row>
    <row r="12770" spans="1:11" x14ac:dyDescent="0.3">
      <c r="A12770" s="283" t="s">
        <v>2113</v>
      </c>
      <c r="B12770" s="283">
        <v>166</v>
      </c>
      <c r="C12770" s="24" t="str">
        <f t="shared" si="199"/>
        <v>eiko166</v>
      </c>
      <c r="D12770" s="283">
        <v>2902</v>
      </c>
      <c r="E12770" s="283">
        <v>1377</v>
      </c>
      <c r="F12770" s="283">
        <v>50501</v>
      </c>
      <c r="G12770" s="24">
        <v>100</v>
      </c>
      <c r="H12770" s="24">
        <v>0</v>
      </c>
      <c r="I12770" s="24">
        <v>0</v>
      </c>
      <c r="J12770" s="282">
        <v>15</v>
      </c>
      <c r="K12770" s="282">
        <v>0</v>
      </c>
    </row>
    <row r="12771" spans="1:11" x14ac:dyDescent="0.3">
      <c r="A12771" s="283" t="s">
        <v>2113</v>
      </c>
      <c r="B12771" s="283">
        <v>167</v>
      </c>
      <c r="C12771" s="24" t="str">
        <f t="shared" si="199"/>
        <v>eiko167</v>
      </c>
      <c r="D12771" s="283">
        <v>2934</v>
      </c>
      <c r="E12771" s="283">
        <v>1391</v>
      </c>
      <c r="F12771" s="283">
        <v>51087</v>
      </c>
      <c r="G12771" s="24">
        <v>100</v>
      </c>
      <c r="H12771" s="24">
        <v>0</v>
      </c>
      <c r="I12771" s="24">
        <v>0</v>
      </c>
      <c r="J12771" s="282">
        <v>15</v>
      </c>
      <c r="K12771" s="282">
        <v>0</v>
      </c>
    </row>
    <row r="12772" spans="1:11" x14ac:dyDescent="0.3">
      <c r="A12772" s="283" t="s">
        <v>2113</v>
      </c>
      <c r="B12772" s="283">
        <v>168</v>
      </c>
      <c r="C12772" s="24" t="str">
        <f t="shared" si="199"/>
        <v>eiko168</v>
      </c>
      <c r="D12772" s="283">
        <v>2966</v>
      </c>
      <c r="E12772" s="283">
        <v>1406</v>
      </c>
      <c r="F12772" s="283">
        <v>51679</v>
      </c>
      <c r="G12772" s="24">
        <v>100</v>
      </c>
      <c r="H12772" s="24">
        <v>0</v>
      </c>
      <c r="I12772" s="24">
        <v>0</v>
      </c>
      <c r="J12772" s="282">
        <v>15</v>
      </c>
      <c r="K12772" s="282">
        <v>0</v>
      </c>
    </row>
    <row r="12773" spans="1:11" x14ac:dyDescent="0.3">
      <c r="A12773" s="283" t="s">
        <v>2113</v>
      </c>
      <c r="B12773" s="283">
        <v>169</v>
      </c>
      <c r="C12773" s="24" t="str">
        <f t="shared" si="199"/>
        <v>eiko169</v>
      </c>
      <c r="D12773" s="283">
        <v>2998</v>
      </c>
      <c r="E12773" s="283">
        <v>1422</v>
      </c>
      <c r="F12773" s="283">
        <v>52439</v>
      </c>
      <c r="G12773" s="24">
        <v>100</v>
      </c>
      <c r="H12773" s="24">
        <v>0</v>
      </c>
      <c r="I12773" s="24">
        <v>0</v>
      </c>
      <c r="J12773" s="282">
        <v>15</v>
      </c>
      <c r="K12773" s="282">
        <v>0</v>
      </c>
    </row>
    <row r="12774" spans="1:11" x14ac:dyDescent="0.3">
      <c r="A12774" s="283" t="s">
        <v>2113</v>
      </c>
      <c r="B12774" s="283">
        <v>170</v>
      </c>
      <c r="C12774" s="24" t="str">
        <f t="shared" si="199"/>
        <v>eiko170</v>
      </c>
      <c r="D12774" s="283">
        <v>3030</v>
      </c>
      <c r="E12774" s="283">
        <v>1437</v>
      </c>
      <c r="F12774" s="283">
        <v>53046</v>
      </c>
      <c r="G12774" s="24">
        <v>100</v>
      </c>
      <c r="H12774" s="24">
        <v>0</v>
      </c>
      <c r="I12774" s="24">
        <v>0</v>
      </c>
      <c r="J12774" s="282">
        <v>15</v>
      </c>
      <c r="K12774" s="282">
        <v>0</v>
      </c>
    </row>
    <row r="12775" spans="1:11" x14ac:dyDescent="0.3">
      <c r="A12775" s="283" t="s">
        <v>2113</v>
      </c>
      <c r="B12775" s="283">
        <v>171</v>
      </c>
      <c r="C12775" s="24" t="str">
        <f t="shared" si="199"/>
        <v>eiko171</v>
      </c>
      <c r="D12775" s="283">
        <v>3063</v>
      </c>
      <c r="E12775" s="283">
        <v>1453</v>
      </c>
      <c r="F12775" s="283">
        <v>53661</v>
      </c>
      <c r="G12775" s="24">
        <v>100</v>
      </c>
      <c r="H12775" s="24">
        <v>0</v>
      </c>
      <c r="I12775" s="24">
        <v>0</v>
      </c>
      <c r="J12775" s="282">
        <v>15</v>
      </c>
      <c r="K12775" s="282">
        <v>0</v>
      </c>
    </row>
    <row r="12776" spans="1:11" x14ac:dyDescent="0.3">
      <c r="A12776" s="283" t="s">
        <v>2113</v>
      </c>
      <c r="B12776" s="283">
        <v>172</v>
      </c>
      <c r="C12776" s="24" t="str">
        <f t="shared" si="199"/>
        <v>eiko172</v>
      </c>
      <c r="D12776" s="283">
        <v>3096</v>
      </c>
      <c r="E12776" s="283">
        <v>1468</v>
      </c>
      <c r="F12776" s="283">
        <v>54282</v>
      </c>
      <c r="G12776" s="24">
        <v>100</v>
      </c>
      <c r="H12776" s="24">
        <v>0</v>
      </c>
      <c r="I12776" s="24">
        <v>0</v>
      </c>
      <c r="J12776" s="282">
        <v>15</v>
      </c>
      <c r="K12776" s="282">
        <v>0</v>
      </c>
    </row>
    <row r="12777" spans="1:11" x14ac:dyDescent="0.3">
      <c r="A12777" s="283" t="s">
        <v>2113</v>
      </c>
      <c r="B12777" s="283">
        <v>173</v>
      </c>
      <c r="C12777" s="24" t="str">
        <f t="shared" si="199"/>
        <v>eiko173</v>
      </c>
      <c r="D12777" s="283">
        <v>3129</v>
      </c>
      <c r="E12777" s="283">
        <v>1484</v>
      </c>
      <c r="F12777" s="283">
        <v>55078</v>
      </c>
      <c r="G12777" s="24">
        <v>100</v>
      </c>
      <c r="H12777" s="24">
        <v>0</v>
      </c>
      <c r="I12777" s="24">
        <v>0</v>
      </c>
      <c r="J12777" s="282">
        <v>15</v>
      </c>
      <c r="K12777" s="282">
        <v>0</v>
      </c>
    </row>
    <row r="12778" spans="1:11" x14ac:dyDescent="0.3">
      <c r="A12778" s="283" t="s">
        <v>2113</v>
      </c>
      <c r="B12778" s="283">
        <v>174</v>
      </c>
      <c r="C12778" s="24" t="str">
        <f t="shared" si="199"/>
        <v>eiko174</v>
      </c>
      <c r="D12778" s="283">
        <v>3163</v>
      </c>
      <c r="E12778" s="283">
        <v>1500</v>
      </c>
      <c r="F12778" s="283">
        <v>55715</v>
      </c>
      <c r="G12778" s="24">
        <v>100</v>
      </c>
      <c r="H12778" s="24">
        <v>0</v>
      </c>
      <c r="I12778" s="24">
        <v>0</v>
      </c>
      <c r="J12778" s="282">
        <v>15</v>
      </c>
      <c r="K12778" s="282">
        <v>0</v>
      </c>
    </row>
    <row r="12779" spans="1:11" x14ac:dyDescent="0.3">
      <c r="A12779" s="283" t="s">
        <v>2113</v>
      </c>
      <c r="B12779" s="283">
        <v>175</v>
      </c>
      <c r="C12779" s="24" t="str">
        <f t="shared" si="199"/>
        <v>eiko175</v>
      </c>
      <c r="D12779" s="283">
        <v>3197</v>
      </c>
      <c r="E12779" s="283">
        <v>1516</v>
      </c>
      <c r="F12779" s="283">
        <v>56359</v>
      </c>
      <c r="G12779" s="24">
        <v>100</v>
      </c>
      <c r="H12779" s="24">
        <v>0</v>
      </c>
      <c r="I12779" s="24">
        <v>0</v>
      </c>
      <c r="J12779" s="282">
        <v>15</v>
      </c>
      <c r="K12779" s="282">
        <v>0</v>
      </c>
    </row>
    <row r="12780" spans="1:11" x14ac:dyDescent="0.3">
      <c r="A12780" s="283" t="s">
        <v>2113</v>
      </c>
      <c r="B12780" s="283">
        <v>176</v>
      </c>
      <c r="C12780" s="24" t="str">
        <f t="shared" si="199"/>
        <v>eiko176</v>
      </c>
      <c r="D12780" s="283">
        <v>3231</v>
      </c>
      <c r="E12780" s="283">
        <v>1532</v>
      </c>
      <c r="F12780" s="283">
        <v>57011</v>
      </c>
      <c r="G12780" s="24">
        <v>100</v>
      </c>
      <c r="H12780" s="24">
        <v>0</v>
      </c>
      <c r="I12780" s="24">
        <v>0</v>
      </c>
      <c r="J12780" s="282">
        <v>15</v>
      </c>
      <c r="K12780" s="282">
        <v>0</v>
      </c>
    </row>
    <row r="12781" spans="1:11" x14ac:dyDescent="0.3">
      <c r="A12781" s="283" t="s">
        <v>2113</v>
      </c>
      <c r="B12781" s="283">
        <v>177</v>
      </c>
      <c r="C12781" s="24" t="str">
        <f t="shared" si="199"/>
        <v>eiko177</v>
      </c>
      <c r="D12781" s="283">
        <v>3266</v>
      </c>
      <c r="E12781" s="283">
        <v>1549</v>
      </c>
      <c r="F12781" s="283">
        <v>57846</v>
      </c>
      <c r="G12781" s="24">
        <v>100</v>
      </c>
      <c r="H12781" s="24">
        <v>0</v>
      </c>
      <c r="I12781" s="24">
        <v>0</v>
      </c>
      <c r="J12781" s="282">
        <v>15</v>
      </c>
      <c r="K12781" s="282">
        <v>0</v>
      </c>
    </row>
    <row r="12782" spans="1:11" x14ac:dyDescent="0.3">
      <c r="A12782" s="283" t="s">
        <v>2113</v>
      </c>
      <c r="B12782" s="283">
        <v>178</v>
      </c>
      <c r="C12782" s="24" t="str">
        <f t="shared" si="199"/>
        <v>eiko178</v>
      </c>
      <c r="D12782" s="283">
        <v>3301</v>
      </c>
      <c r="E12782" s="283">
        <v>1565</v>
      </c>
      <c r="F12782" s="283">
        <v>58514</v>
      </c>
      <c r="G12782" s="24">
        <v>100</v>
      </c>
      <c r="H12782" s="24">
        <v>0</v>
      </c>
      <c r="I12782" s="24">
        <v>0</v>
      </c>
      <c r="J12782" s="282">
        <v>15</v>
      </c>
      <c r="K12782" s="282">
        <v>0</v>
      </c>
    </row>
    <row r="12783" spans="1:11" x14ac:dyDescent="0.3">
      <c r="A12783" s="283" t="s">
        <v>2113</v>
      </c>
      <c r="B12783" s="283">
        <v>179</v>
      </c>
      <c r="C12783" s="24" t="str">
        <f t="shared" si="199"/>
        <v>eiko179</v>
      </c>
      <c r="D12783" s="283">
        <v>3336</v>
      </c>
      <c r="E12783" s="283">
        <v>1582</v>
      </c>
      <c r="F12783" s="283">
        <v>59189</v>
      </c>
      <c r="G12783" s="24">
        <v>100</v>
      </c>
      <c r="H12783" s="24">
        <v>0</v>
      </c>
      <c r="I12783" s="24">
        <v>0</v>
      </c>
      <c r="J12783" s="282">
        <v>15</v>
      </c>
      <c r="K12783" s="282">
        <v>0</v>
      </c>
    </row>
    <row r="12784" spans="1:11" x14ac:dyDescent="0.3">
      <c r="A12784" s="283" t="s">
        <v>2113</v>
      </c>
      <c r="B12784" s="283">
        <v>180</v>
      </c>
      <c r="C12784" s="24" t="str">
        <f t="shared" si="199"/>
        <v>eiko180</v>
      </c>
      <c r="D12784" s="283">
        <v>3372</v>
      </c>
      <c r="E12784" s="283">
        <v>1599</v>
      </c>
      <c r="F12784" s="283">
        <v>59872</v>
      </c>
      <c r="G12784" s="24">
        <v>100</v>
      </c>
      <c r="H12784" s="24">
        <v>0</v>
      </c>
      <c r="I12784" s="24">
        <v>0</v>
      </c>
      <c r="J12784" s="282">
        <v>15</v>
      </c>
      <c r="K12784" s="282">
        <v>0</v>
      </c>
    </row>
    <row r="12785" spans="1:11" x14ac:dyDescent="0.3">
      <c r="A12785" s="283" t="s">
        <v>2113</v>
      </c>
      <c r="B12785" s="283">
        <v>181</v>
      </c>
      <c r="C12785" s="24" t="str">
        <f t="shared" si="199"/>
        <v>eiko181</v>
      </c>
      <c r="D12785" s="283">
        <v>3678</v>
      </c>
      <c r="E12785" s="283">
        <v>1744</v>
      </c>
      <c r="F12785" s="283">
        <v>66296</v>
      </c>
      <c r="G12785" s="24">
        <v>100</v>
      </c>
      <c r="H12785" s="24">
        <v>0</v>
      </c>
      <c r="I12785" s="24">
        <v>0</v>
      </c>
      <c r="J12785" s="282">
        <v>15</v>
      </c>
      <c r="K12785" s="282">
        <v>0</v>
      </c>
    </row>
    <row r="12786" spans="1:11" x14ac:dyDescent="0.3">
      <c r="A12786" s="283" t="s">
        <v>2113</v>
      </c>
      <c r="B12786" s="283">
        <v>182</v>
      </c>
      <c r="C12786" s="24" t="str">
        <f t="shared" si="199"/>
        <v>eiko182</v>
      </c>
      <c r="D12786" s="283">
        <v>3717</v>
      </c>
      <c r="E12786" s="283">
        <v>1763</v>
      </c>
      <c r="F12786" s="283">
        <v>67060</v>
      </c>
      <c r="G12786" s="24">
        <v>100</v>
      </c>
      <c r="H12786" s="24">
        <v>0</v>
      </c>
      <c r="I12786" s="24">
        <v>0</v>
      </c>
      <c r="J12786" s="282">
        <v>15</v>
      </c>
      <c r="K12786" s="282">
        <v>0</v>
      </c>
    </row>
    <row r="12787" spans="1:11" x14ac:dyDescent="0.3">
      <c r="A12787" s="283" t="s">
        <v>2113</v>
      </c>
      <c r="B12787" s="283">
        <v>183</v>
      </c>
      <c r="C12787" s="24" t="str">
        <f t="shared" si="199"/>
        <v>eiko183</v>
      </c>
      <c r="D12787" s="283">
        <v>3757</v>
      </c>
      <c r="E12787" s="283">
        <v>1782</v>
      </c>
      <c r="F12787" s="283">
        <v>67833</v>
      </c>
      <c r="G12787" s="24">
        <v>100</v>
      </c>
      <c r="H12787" s="24">
        <v>0</v>
      </c>
      <c r="I12787" s="24">
        <v>0</v>
      </c>
      <c r="J12787" s="282">
        <v>15</v>
      </c>
      <c r="K12787" s="282">
        <v>0</v>
      </c>
    </row>
    <row r="12788" spans="1:11" x14ac:dyDescent="0.3">
      <c r="A12788" s="283" t="s">
        <v>2113</v>
      </c>
      <c r="B12788" s="283">
        <v>184</v>
      </c>
      <c r="C12788" s="24" t="str">
        <f t="shared" si="199"/>
        <v>eiko184</v>
      </c>
      <c r="D12788" s="283">
        <v>3797</v>
      </c>
      <c r="E12788" s="283">
        <v>1801</v>
      </c>
      <c r="F12788" s="283">
        <v>68614</v>
      </c>
      <c r="G12788" s="24">
        <v>100</v>
      </c>
      <c r="H12788" s="24">
        <v>0</v>
      </c>
      <c r="I12788" s="24">
        <v>0</v>
      </c>
      <c r="J12788" s="282">
        <v>15</v>
      </c>
      <c r="K12788" s="282">
        <v>0</v>
      </c>
    </row>
    <row r="12789" spans="1:11" x14ac:dyDescent="0.3">
      <c r="A12789" s="283" t="s">
        <v>2113</v>
      </c>
      <c r="B12789" s="283">
        <v>185</v>
      </c>
      <c r="C12789" s="24" t="str">
        <f t="shared" si="199"/>
        <v>eiko185</v>
      </c>
      <c r="D12789" s="283">
        <v>3838</v>
      </c>
      <c r="E12789" s="283">
        <v>1820</v>
      </c>
      <c r="F12789" s="283">
        <v>69618</v>
      </c>
      <c r="G12789" s="24">
        <v>100</v>
      </c>
      <c r="H12789" s="24">
        <v>0</v>
      </c>
      <c r="I12789" s="24">
        <v>0</v>
      </c>
      <c r="J12789" s="282">
        <v>15</v>
      </c>
      <c r="K12789" s="282">
        <v>0</v>
      </c>
    </row>
    <row r="12790" spans="1:11" x14ac:dyDescent="0.3">
      <c r="A12790" s="283" t="s">
        <v>2113</v>
      </c>
      <c r="B12790" s="283">
        <v>186</v>
      </c>
      <c r="C12790" s="24" t="str">
        <f t="shared" si="199"/>
        <v>eiko186</v>
      </c>
      <c r="D12790" s="283">
        <v>3879</v>
      </c>
      <c r="E12790" s="283">
        <v>1840</v>
      </c>
      <c r="F12790" s="283">
        <v>70420</v>
      </c>
      <c r="G12790" s="24">
        <v>100</v>
      </c>
      <c r="H12790" s="24">
        <v>0</v>
      </c>
      <c r="I12790" s="24">
        <v>0</v>
      </c>
      <c r="J12790" s="282">
        <v>15</v>
      </c>
      <c r="K12790" s="282">
        <v>0</v>
      </c>
    </row>
    <row r="12791" spans="1:11" x14ac:dyDescent="0.3">
      <c r="A12791" s="283" t="s">
        <v>2113</v>
      </c>
      <c r="B12791" s="283">
        <v>187</v>
      </c>
      <c r="C12791" s="24" t="str">
        <f t="shared" si="199"/>
        <v>eiko187</v>
      </c>
      <c r="D12791" s="283">
        <v>3920</v>
      </c>
      <c r="E12791" s="283">
        <v>1859</v>
      </c>
      <c r="F12791" s="283">
        <v>71230</v>
      </c>
      <c r="G12791" s="24">
        <v>100</v>
      </c>
      <c r="H12791" s="24">
        <v>0</v>
      </c>
      <c r="I12791" s="24">
        <v>0</v>
      </c>
      <c r="J12791" s="282">
        <v>15</v>
      </c>
      <c r="K12791" s="282">
        <v>0</v>
      </c>
    </row>
    <row r="12792" spans="1:11" x14ac:dyDescent="0.3">
      <c r="A12792" s="283" t="s">
        <v>2113</v>
      </c>
      <c r="B12792" s="283">
        <v>188</v>
      </c>
      <c r="C12792" s="24" t="str">
        <f t="shared" si="199"/>
        <v>eiko188</v>
      </c>
      <c r="D12792" s="283">
        <v>3962</v>
      </c>
      <c r="E12792" s="283">
        <v>1879</v>
      </c>
      <c r="F12792" s="283">
        <v>72048</v>
      </c>
      <c r="G12792" s="24">
        <v>100</v>
      </c>
      <c r="H12792" s="24">
        <v>0</v>
      </c>
      <c r="I12792" s="24">
        <v>0</v>
      </c>
      <c r="J12792" s="282">
        <v>15</v>
      </c>
      <c r="K12792" s="282">
        <v>0</v>
      </c>
    </row>
    <row r="12793" spans="1:11" x14ac:dyDescent="0.3">
      <c r="A12793" s="283" t="s">
        <v>2113</v>
      </c>
      <c r="B12793" s="283">
        <v>189</v>
      </c>
      <c r="C12793" s="24" t="str">
        <f t="shared" si="199"/>
        <v>eiko189</v>
      </c>
      <c r="D12793" s="283">
        <v>4004</v>
      </c>
      <c r="E12793" s="283">
        <v>1899</v>
      </c>
      <c r="F12793" s="283">
        <v>73027</v>
      </c>
      <c r="G12793" s="24">
        <v>100</v>
      </c>
      <c r="H12793" s="24">
        <v>0</v>
      </c>
      <c r="I12793" s="24">
        <v>0</v>
      </c>
      <c r="J12793" s="282">
        <v>15</v>
      </c>
      <c r="K12793" s="282">
        <v>0</v>
      </c>
    </row>
    <row r="12794" spans="1:11" x14ac:dyDescent="0.3">
      <c r="A12794" s="283" t="s">
        <v>2113</v>
      </c>
      <c r="B12794" s="283">
        <v>190</v>
      </c>
      <c r="C12794" s="24" t="str">
        <f t="shared" si="199"/>
        <v>eiko190</v>
      </c>
      <c r="D12794" s="283">
        <v>4047</v>
      </c>
      <c r="E12794" s="283">
        <v>1919</v>
      </c>
      <c r="F12794" s="283">
        <v>73865</v>
      </c>
      <c r="G12794" s="24">
        <v>100</v>
      </c>
      <c r="H12794" s="24">
        <v>0</v>
      </c>
      <c r="I12794" s="24">
        <v>0</v>
      </c>
      <c r="J12794" s="282">
        <v>15</v>
      </c>
      <c r="K12794" s="282">
        <v>0</v>
      </c>
    </row>
    <row r="12795" spans="1:11" x14ac:dyDescent="0.3">
      <c r="A12795" s="283" t="s">
        <v>2113</v>
      </c>
      <c r="B12795" s="283">
        <v>191</v>
      </c>
      <c r="C12795" s="24" t="str">
        <f t="shared" si="199"/>
        <v>eiko191</v>
      </c>
      <c r="D12795" s="283">
        <v>4090</v>
      </c>
      <c r="E12795" s="283">
        <v>1940</v>
      </c>
      <c r="F12795" s="283">
        <v>74713</v>
      </c>
      <c r="G12795" s="24">
        <v>100</v>
      </c>
      <c r="H12795" s="24">
        <v>0</v>
      </c>
      <c r="I12795" s="24">
        <v>0</v>
      </c>
      <c r="J12795" s="282">
        <v>15</v>
      </c>
      <c r="K12795" s="282">
        <v>0</v>
      </c>
    </row>
    <row r="12796" spans="1:11" x14ac:dyDescent="0.3">
      <c r="A12796" s="283" t="s">
        <v>2113</v>
      </c>
      <c r="B12796" s="283">
        <v>192</v>
      </c>
      <c r="C12796" s="24" t="str">
        <f t="shared" si="199"/>
        <v>eiko192</v>
      </c>
      <c r="D12796" s="283">
        <v>4133</v>
      </c>
      <c r="E12796" s="283">
        <v>1960</v>
      </c>
      <c r="F12796" s="283">
        <v>75571</v>
      </c>
      <c r="G12796" s="24">
        <v>100</v>
      </c>
      <c r="H12796" s="24">
        <v>0</v>
      </c>
      <c r="I12796" s="24">
        <v>0</v>
      </c>
      <c r="J12796" s="282">
        <v>15</v>
      </c>
      <c r="K12796" s="282">
        <v>0</v>
      </c>
    </row>
    <row r="12797" spans="1:11" x14ac:dyDescent="0.3">
      <c r="A12797" s="283" t="s">
        <v>2113</v>
      </c>
      <c r="B12797" s="283">
        <v>193</v>
      </c>
      <c r="C12797" s="24" t="str">
        <f t="shared" si="199"/>
        <v>eiko193</v>
      </c>
      <c r="D12797" s="283">
        <v>4177</v>
      </c>
      <c r="E12797" s="283">
        <v>1981</v>
      </c>
      <c r="F12797" s="283">
        <v>76674</v>
      </c>
      <c r="G12797" s="24">
        <v>100</v>
      </c>
      <c r="H12797" s="24">
        <v>0</v>
      </c>
      <c r="I12797" s="24">
        <v>0</v>
      </c>
      <c r="J12797" s="282">
        <v>15</v>
      </c>
      <c r="K12797" s="282">
        <v>0</v>
      </c>
    </row>
    <row r="12798" spans="1:11" x14ac:dyDescent="0.3">
      <c r="A12798" s="283" t="s">
        <v>2113</v>
      </c>
      <c r="B12798" s="283">
        <v>194</v>
      </c>
      <c r="C12798" s="24" t="str">
        <f t="shared" si="199"/>
        <v>eiko194</v>
      </c>
      <c r="D12798" s="283">
        <v>4221</v>
      </c>
      <c r="E12798" s="283">
        <v>2002</v>
      </c>
      <c r="F12798" s="283">
        <v>77553</v>
      </c>
      <c r="G12798" s="24">
        <v>100</v>
      </c>
      <c r="H12798" s="24">
        <v>0</v>
      </c>
      <c r="I12798" s="24">
        <v>0</v>
      </c>
      <c r="J12798" s="282">
        <v>15</v>
      </c>
      <c r="K12798" s="282">
        <v>0</v>
      </c>
    </row>
    <row r="12799" spans="1:11" x14ac:dyDescent="0.3">
      <c r="A12799" s="283" t="s">
        <v>2113</v>
      </c>
      <c r="B12799" s="283">
        <v>195</v>
      </c>
      <c r="C12799" s="24" t="str">
        <f t="shared" si="199"/>
        <v>eiko195</v>
      </c>
      <c r="D12799" s="283">
        <v>4266</v>
      </c>
      <c r="E12799" s="283">
        <v>2023</v>
      </c>
      <c r="F12799" s="283">
        <v>78442</v>
      </c>
      <c r="G12799" s="24">
        <v>100</v>
      </c>
      <c r="H12799" s="24">
        <v>0</v>
      </c>
      <c r="I12799" s="24">
        <v>0</v>
      </c>
      <c r="J12799" s="282">
        <v>15</v>
      </c>
      <c r="K12799" s="282">
        <v>0</v>
      </c>
    </row>
    <row r="12800" spans="1:11" x14ac:dyDescent="0.3">
      <c r="A12800" s="283" t="s">
        <v>2113</v>
      </c>
      <c r="B12800" s="283">
        <v>196</v>
      </c>
      <c r="C12800" s="24" t="str">
        <f t="shared" si="199"/>
        <v>eiko196</v>
      </c>
      <c r="D12800" s="283">
        <v>4311</v>
      </c>
      <c r="E12800" s="283">
        <v>2045</v>
      </c>
      <c r="F12800" s="283">
        <v>79340</v>
      </c>
      <c r="G12800" s="24">
        <v>100</v>
      </c>
      <c r="H12800" s="24">
        <v>0</v>
      </c>
      <c r="I12800" s="24">
        <v>0</v>
      </c>
      <c r="J12800" s="282">
        <v>15</v>
      </c>
      <c r="K12800" s="282">
        <v>0</v>
      </c>
    </row>
    <row r="12801" spans="1:11" x14ac:dyDescent="0.3">
      <c r="A12801" s="283" t="s">
        <v>2113</v>
      </c>
      <c r="B12801" s="283">
        <v>197</v>
      </c>
      <c r="C12801" s="24" t="str">
        <f t="shared" si="199"/>
        <v>eiko197</v>
      </c>
      <c r="D12801" s="283">
        <v>4357</v>
      </c>
      <c r="E12801" s="283">
        <v>2067</v>
      </c>
      <c r="F12801" s="283">
        <v>80497</v>
      </c>
      <c r="G12801" s="24">
        <v>100</v>
      </c>
      <c r="H12801" s="24">
        <v>0</v>
      </c>
      <c r="I12801" s="24">
        <v>0</v>
      </c>
      <c r="J12801" s="282">
        <v>15</v>
      </c>
      <c r="K12801" s="282">
        <v>0</v>
      </c>
    </row>
    <row r="12802" spans="1:11" x14ac:dyDescent="0.3">
      <c r="A12802" s="283" t="s">
        <v>2113</v>
      </c>
      <c r="B12802" s="283">
        <v>198</v>
      </c>
      <c r="C12802" s="24" t="str">
        <f t="shared" si="199"/>
        <v>eiko198</v>
      </c>
      <c r="D12802" s="283">
        <v>4403</v>
      </c>
      <c r="E12802" s="283">
        <v>2088</v>
      </c>
      <c r="F12802" s="283">
        <v>81418</v>
      </c>
      <c r="G12802" s="24">
        <v>100</v>
      </c>
      <c r="H12802" s="24">
        <v>0</v>
      </c>
      <c r="I12802" s="24">
        <v>0</v>
      </c>
      <c r="J12802" s="282">
        <v>15</v>
      </c>
      <c r="K12802" s="282">
        <v>0</v>
      </c>
    </row>
    <row r="12803" spans="1:11" x14ac:dyDescent="0.3">
      <c r="A12803" s="283" t="s">
        <v>2113</v>
      </c>
      <c r="B12803" s="283">
        <v>199</v>
      </c>
      <c r="C12803" s="24" t="str">
        <f t="shared" si="199"/>
        <v>eiko199</v>
      </c>
      <c r="D12803" s="283">
        <v>4450</v>
      </c>
      <c r="E12803" s="283">
        <v>2111</v>
      </c>
      <c r="F12803" s="283">
        <v>82349</v>
      </c>
      <c r="G12803" s="24">
        <v>100</v>
      </c>
      <c r="H12803" s="24">
        <v>0</v>
      </c>
      <c r="I12803" s="24">
        <v>0</v>
      </c>
      <c r="J12803" s="282">
        <v>15</v>
      </c>
      <c r="K12803" s="282">
        <v>0</v>
      </c>
    </row>
    <row r="12804" spans="1:11" x14ac:dyDescent="0.3">
      <c r="A12804" s="283" t="s">
        <v>2113</v>
      </c>
      <c r="B12804" s="283">
        <v>200</v>
      </c>
      <c r="C12804" s="24" t="str">
        <f t="shared" si="199"/>
        <v>eiko200</v>
      </c>
      <c r="D12804" s="283">
        <v>4497</v>
      </c>
      <c r="E12804" s="283">
        <v>2133</v>
      </c>
      <c r="F12804" s="283">
        <v>83291</v>
      </c>
      <c r="G12804" s="24">
        <v>100</v>
      </c>
      <c r="H12804" s="24">
        <v>0</v>
      </c>
      <c r="I12804" s="24">
        <v>0</v>
      </c>
      <c r="J12804" s="282">
        <v>15</v>
      </c>
      <c r="K12804" s="282">
        <v>0</v>
      </c>
    </row>
    <row r="12805" spans="1:11" x14ac:dyDescent="0.3">
      <c r="A12805" s="283" t="s">
        <v>2113</v>
      </c>
      <c r="B12805" s="283">
        <v>201</v>
      </c>
      <c r="C12805" s="24" t="str">
        <f t="shared" si="199"/>
        <v>eiko201</v>
      </c>
      <c r="D12805" s="283">
        <v>4904</v>
      </c>
      <c r="E12805" s="283">
        <v>2326</v>
      </c>
      <c r="F12805" s="283">
        <v>92000</v>
      </c>
      <c r="G12805" s="24">
        <v>100</v>
      </c>
      <c r="H12805" s="24">
        <v>0</v>
      </c>
      <c r="I12805" s="24">
        <v>0</v>
      </c>
      <c r="J12805" s="282">
        <v>15</v>
      </c>
      <c r="K12805" s="282">
        <v>0</v>
      </c>
    </row>
    <row r="12806" spans="1:11" x14ac:dyDescent="0.3">
      <c r="A12806" s="283" t="s">
        <v>2113</v>
      </c>
      <c r="B12806" s="283">
        <v>202</v>
      </c>
      <c r="C12806" s="24" t="str">
        <f t="shared" ref="C12806:C12869" si="200">A12806&amp;B12806</f>
        <v>eiko202</v>
      </c>
      <c r="D12806" s="283">
        <v>4956</v>
      </c>
      <c r="E12806" s="283">
        <v>2351</v>
      </c>
      <c r="F12806" s="283">
        <v>93147</v>
      </c>
      <c r="G12806" s="24">
        <v>100</v>
      </c>
      <c r="H12806" s="24">
        <v>0</v>
      </c>
      <c r="I12806" s="24">
        <v>0</v>
      </c>
      <c r="J12806" s="282">
        <v>15</v>
      </c>
      <c r="K12806" s="282">
        <v>0</v>
      </c>
    </row>
    <row r="12807" spans="1:11" x14ac:dyDescent="0.3">
      <c r="A12807" s="283" t="s">
        <v>2113</v>
      </c>
      <c r="B12807" s="283">
        <v>203</v>
      </c>
      <c r="C12807" s="24" t="str">
        <f t="shared" si="200"/>
        <v>eiko203</v>
      </c>
      <c r="D12807" s="283">
        <v>5008</v>
      </c>
      <c r="E12807" s="283">
        <v>2376</v>
      </c>
      <c r="F12807" s="283">
        <v>94275</v>
      </c>
      <c r="G12807" s="24">
        <v>100</v>
      </c>
      <c r="H12807" s="24">
        <v>0</v>
      </c>
      <c r="I12807" s="24">
        <v>0</v>
      </c>
      <c r="J12807" s="282">
        <v>15</v>
      </c>
      <c r="K12807" s="282">
        <v>0</v>
      </c>
    </row>
    <row r="12808" spans="1:11" x14ac:dyDescent="0.3">
      <c r="A12808" s="283" t="s">
        <v>2113</v>
      </c>
      <c r="B12808" s="283">
        <v>204</v>
      </c>
      <c r="C12808" s="24" t="str">
        <f t="shared" si="200"/>
        <v>eiko204</v>
      </c>
      <c r="D12808" s="283">
        <v>5061</v>
      </c>
      <c r="E12808" s="283">
        <v>2401</v>
      </c>
      <c r="F12808" s="283">
        <v>95416</v>
      </c>
      <c r="G12808" s="24">
        <v>100</v>
      </c>
      <c r="H12808" s="24">
        <v>0</v>
      </c>
      <c r="I12808" s="24">
        <v>0</v>
      </c>
      <c r="J12808" s="282">
        <v>15</v>
      </c>
      <c r="K12808" s="282">
        <v>0</v>
      </c>
    </row>
    <row r="12809" spans="1:11" x14ac:dyDescent="0.3">
      <c r="A12809" s="283" t="s">
        <v>2113</v>
      </c>
      <c r="B12809" s="283">
        <v>205</v>
      </c>
      <c r="C12809" s="24" t="str">
        <f t="shared" si="200"/>
        <v>eiko205</v>
      </c>
      <c r="D12809" s="283">
        <v>5115</v>
      </c>
      <c r="E12809" s="283">
        <v>2426</v>
      </c>
      <c r="F12809" s="283">
        <v>96966</v>
      </c>
      <c r="G12809" s="24">
        <v>100</v>
      </c>
      <c r="H12809" s="24">
        <v>0</v>
      </c>
      <c r="I12809" s="24">
        <v>0</v>
      </c>
      <c r="J12809" s="282">
        <v>15</v>
      </c>
      <c r="K12809" s="282">
        <v>0</v>
      </c>
    </row>
    <row r="12810" spans="1:11" x14ac:dyDescent="0.3">
      <c r="A12810" s="283" t="s">
        <v>2113</v>
      </c>
      <c r="B12810" s="283">
        <v>206</v>
      </c>
      <c r="C12810" s="24" t="str">
        <f t="shared" si="200"/>
        <v>eiko206</v>
      </c>
      <c r="D12810" s="283">
        <v>5169</v>
      </c>
      <c r="E12810" s="283">
        <v>2452</v>
      </c>
      <c r="F12810" s="283">
        <v>98239</v>
      </c>
      <c r="G12810" s="24">
        <v>100</v>
      </c>
      <c r="H12810" s="24">
        <v>0</v>
      </c>
      <c r="I12810" s="24">
        <v>0</v>
      </c>
      <c r="J12810" s="282">
        <v>15</v>
      </c>
      <c r="K12810" s="282">
        <v>0</v>
      </c>
    </row>
    <row r="12811" spans="1:11" x14ac:dyDescent="0.3">
      <c r="A12811" s="283" t="s">
        <v>2113</v>
      </c>
      <c r="B12811" s="283">
        <v>207</v>
      </c>
      <c r="C12811" s="24" t="str">
        <f t="shared" si="200"/>
        <v>eiko207</v>
      </c>
      <c r="D12811" s="283">
        <v>5223</v>
      </c>
      <c r="E12811" s="283">
        <v>2477</v>
      </c>
      <c r="F12811" s="283">
        <v>99528</v>
      </c>
      <c r="G12811" s="24">
        <v>100</v>
      </c>
      <c r="H12811" s="24">
        <v>0</v>
      </c>
      <c r="I12811" s="24">
        <v>0</v>
      </c>
      <c r="J12811" s="282">
        <v>15</v>
      </c>
      <c r="K12811" s="282">
        <v>0</v>
      </c>
    </row>
    <row r="12812" spans="1:11" x14ac:dyDescent="0.3">
      <c r="A12812" s="283" t="s">
        <v>2113</v>
      </c>
      <c r="B12812" s="283">
        <v>208</v>
      </c>
      <c r="C12812" s="24" t="str">
        <f t="shared" si="200"/>
        <v>eiko208</v>
      </c>
      <c r="D12812" s="283">
        <v>5278</v>
      </c>
      <c r="E12812" s="283">
        <v>2503</v>
      </c>
      <c r="F12812" s="283">
        <v>100800</v>
      </c>
      <c r="G12812" s="24">
        <v>100</v>
      </c>
      <c r="H12812" s="24">
        <v>0</v>
      </c>
      <c r="I12812" s="24">
        <v>0</v>
      </c>
      <c r="J12812" s="282">
        <v>15</v>
      </c>
      <c r="K12812" s="282">
        <v>0</v>
      </c>
    </row>
    <row r="12813" spans="1:11" x14ac:dyDescent="0.3">
      <c r="A12813" s="283" t="s">
        <v>2113</v>
      </c>
      <c r="B12813" s="283">
        <v>209</v>
      </c>
      <c r="C12813" s="24" t="str">
        <f t="shared" si="200"/>
        <v>eiko209</v>
      </c>
      <c r="D12813" s="283">
        <v>5334</v>
      </c>
      <c r="E12813" s="283">
        <v>2530</v>
      </c>
      <c r="F12813" s="283">
        <v>102157</v>
      </c>
      <c r="G12813" s="24">
        <v>100</v>
      </c>
      <c r="H12813" s="24">
        <v>0</v>
      </c>
      <c r="I12813" s="24">
        <v>0</v>
      </c>
      <c r="J12813" s="282">
        <v>15</v>
      </c>
      <c r="K12813" s="282">
        <v>0</v>
      </c>
    </row>
    <row r="12814" spans="1:11" x14ac:dyDescent="0.3">
      <c r="A12814" s="283" t="s">
        <v>2113</v>
      </c>
      <c r="B12814" s="283">
        <v>210</v>
      </c>
      <c r="C12814" s="24" t="str">
        <f t="shared" si="200"/>
        <v>eiko210</v>
      </c>
      <c r="D12814" s="283">
        <v>5390</v>
      </c>
      <c r="E12814" s="283">
        <v>2556</v>
      </c>
      <c r="F12814" s="283">
        <v>103461</v>
      </c>
      <c r="G12814" s="24">
        <v>100</v>
      </c>
      <c r="H12814" s="24">
        <v>0</v>
      </c>
      <c r="I12814" s="24">
        <v>0</v>
      </c>
      <c r="J12814" s="282">
        <v>15</v>
      </c>
      <c r="K12814" s="282">
        <v>0</v>
      </c>
    </row>
    <row r="12815" spans="1:11" x14ac:dyDescent="0.3">
      <c r="A12815" s="283" t="s">
        <v>2113</v>
      </c>
      <c r="B12815" s="283">
        <v>211</v>
      </c>
      <c r="C12815" s="24" t="str">
        <f t="shared" si="200"/>
        <v>eiko211</v>
      </c>
      <c r="D12815" s="283">
        <v>5446</v>
      </c>
      <c r="E12815" s="283">
        <v>2583</v>
      </c>
      <c r="F12815" s="283">
        <v>104817</v>
      </c>
      <c r="G12815" s="24">
        <v>100</v>
      </c>
      <c r="H12815" s="24">
        <v>0</v>
      </c>
      <c r="I12815" s="24">
        <v>0</v>
      </c>
      <c r="J12815" s="282">
        <v>15</v>
      </c>
      <c r="K12815" s="282">
        <v>0</v>
      </c>
    </row>
    <row r="12816" spans="1:11" x14ac:dyDescent="0.3">
      <c r="A12816" s="283" t="s">
        <v>2113</v>
      </c>
      <c r="B12816" s="283">
        <v>212</v>
      </c>
      <c r="C12816" s="24" t="str">
        <f t="shared" si="200"/>
        <v>eiko212</v>
      </c>
      <c r="D12816" s="283">
        <v>5503</v>
      </c>
      <c r="E12816" s="283">
        <v>2610</v>
      </c>
      <c r="F12816" s="283">
        <v>106190</v>
      </c>
      <c r="G12816" s="24">
        <v>100</v>
      </c>
      <c r="H12816" s="24">
        <v>0</v>
      </c>
      <c r="I12816" s="24">
        <v>0</v>
      </c>
      <c r="J12816" s="282">
        <v>15</v>
      </c>
      <c r="K12816" s="282">
        <v>0</v>
      </c>
    </row>
    <row r="12817" spans="1:11" x14ac:dyDescent="0.3">
      <c r="A12817" s="283" t="s">
        <v>2113</v>
      </c>
      <c r="B12817" s="283">
        <v>213</v>
      </c>
      <c r="C12817" s="24" t="str">
        <f t="shared" si="200"/>
        <v>eiko213</v>
      </c>
      <c r="D12817" s="283">
        <v>5561</v>
      </c>
      <c r="E12817" s="283">
        <v>2638</v>
      </c>
      <c r="F12817" s="283">
        <v>107581</v>
      </c>
      <c r="G12817" s="24">
        <v>100</v>
      </c>
      <c r="H12817" s="24">
        <v>0</v>
      </c>
      <c r="I12817" s="24">
        <v>0</v>
      </c>
      <c r="J12817" s="282">
        <v>15</v>
      </c>
      <c r="K12817" s="282">
        <v>0</v>
      </c>
    </row>
    <row r="12818" spans="1:11" x14ac:dyDescent="0.3">
      <c r="A12818" s="283" t="s">
        <v>2113</v>
      </c>
      <c r="B12818" s="283">
        <v>214</v>
      </c>
      <c r="C12818" s="24" t="str">
        <f t="shared" si="200"/>
        <v>eiko214</v>
      </c>
      <c r="D12818" s="283">
        <v>5619</v>
      </c>
      <c r="E12818" s="283">
        <v>2665</v>
      </c>
      <c r="F12818" s="283">
        <v>108989</v>
      </c>
      <c r="G12818" s="24">
        <v>100</v>
      </c>
      <c r="H12818" s="24">
        <v>0</v>
      </c>
      <c r="I12818" s="24">
        <v>0</v>
      </c>
      <c r="J12818" s="282">
        <v>15</v>
      </c>
      <c r="K12818" s="282">
        <v>0</v>
      </c>
    </row>
    <row r="12819" spans="1:11" x14ac:dyDescent="0.3">
      <c r="A12819" s="283" t="s">
        <v>2113</v>
      </c>
      <c r="B12819" s="283">
        <v>215</v>
      </c>
      <c r="C12819" s="24" t="str">
        <f t="shared" si="200"/>
        <v>eiko215</v>
      </c>
      <c r="D12819" s="283">
        <v>5678</v>
      </c>
      <c r="E12819" s="283">
        <v>2693</v>
      </c>
      <c r="F12819" s="283">
        <v>110378</v>
      </c>
      <c r="G12819" s="24">
        <v>100</v>
      </c>
      <c r="H12819" s="24">
        <v>0</v>
      </c>
      <c r="I12819" s="24">
        <v>0</v>
      </c>
      <c r="J12819" s="282">
        <v>15</v>
      </c>
      <c r="K12819" s="282">
        <v>0</v>
      </c>
    </row>
    <row r="12820" spans="1:11" x14ac:dyDescent="0.3">
      <c r="A12820" s="283" t="s">
        <v>2113</v>
      </c>
      <c r="B12820" s="283">
        <v>216</v>
      </c>
      <c r="C12820" s="24" t="str">
        <f t="shared" si="200"/>
        <v>eiko216</v>
      </c>
      <c r="D12820" s="283">
        <v>5738</v>
      </c>
      <c r="E12820" s="283">
        <v>2722</v>
      </c>
      <c r="F12820" s="283">
        <v>111822</v>
      </c>
      <c r="G12820" s="24">
        <v>100</v>
      </c>
      <c r="H12820" s="24">
        <v>0</v>
      </c>
      <c r="I12820" s="24">
        <v>0</v>
      </c>
      <c r="J12820" s="282">
        <v>15</v>
      </c>
      <c r="K12820" s="282">
        <v>0</v>
      </c>
    </row>
    <row r="12821" spans="1:11" x14ac:dyDescent="0.3">
      <c r="A12821" s="283" t="s">
        <v>2113</v>
      </c>
      <c r="B12821" s="283">
        <v>217</v>
      </c>
      <c r="C12821" s="24" t="str">
        <f t="shared" si="200"/>
        <v>eiko217</v>
      </c>
      <c r="D12821" s="283">
        <v>5798</v>
      </c>
      <c r="E12821" s="283">
        <v>2750</v>
      </c>
      <c r="F12821" s="283">
        <v>113168</v>
      </c>
      <c r="G12821" s="24">
        <v>100</v>
      </c>
      <c r="H12821" s="24">
        <v>0</v>
      </c>
      <c r="I12821" s="24">
        <v>0</v>
      </c>
      <c r="J12821" s="282">
        <v>15</v>
      </c>
      <c r="K12821" s="282">
        <v>0</v>
      </c>
    </row>
    <row r="12822" spans="1:11" x14ac:dyDescent="0.3">
      <c r="A12822" s="283" t="s">
        <v>2113</v>
      </c>
      <c r="B12822" s="283">
        <v>218</v>
      </c>
      <c r="C12822" s="24" t="str">
        <f t="shared" si="200"/>
        <v>eiko218</v>
      </c>
      <c r="D12822" s="283">
        <v>5859</v>
      </c>
      <c r="E12822" s="283">
        <v>2779</v>
      </c>
      <c r="F12822" s="283">
        <v>114568</v>
      </c>
      <c r="G12822" s="24">
        <v>100</v>
      </c>
      <c r="H12822" s="24">
        <v>0</v>
      </c>
      <c r="I12822" s="24">
        <v>0</v>
      </c>
      <c r="J12822" s="282">
        <v>15</v>
      </c>
      <c r="K12822" s="282">
        <v>0</v>
      </c>
    </row>
    <row r="12823" spans="1:11" x14ac:dyDescent="0.3">
      <c r="A12823" s="283" t="s">
        <v>2113</v>
      </c>
      <c r="B12823" s="283">
        <v>219</v>
      </c>
      <c r="C12823" s="24" t="str">
        <f t="shared" si="200"/>
        <v>eiko219</v>
      </c>
      <c r="D12823" s="283">
        <v>5920</v>
      </c>
      <c r="E12823" s="283">
        <v>2808</v>
      </c>
      <c r="F12823" s="283">
        <v>115946</v>
      </c>
      <c r="G12823" s="24">
        <v>100</v>
      </c>
      <c r="H12823" s="24">
        <v>0</v>
      </c>
      <c r="I12823" s="24">
        <v>0</v>
      </c>
      <c r="J12823" s="282">
        <v>15</v>
      </c>
      <c r="K12823" s="282">
        <v>0</v>
      </c>
    </row>
    <row r="12824" spans="1:11" x14ac:dyDescent="0.3">
      <c r="A12824" s="283" t="s">
        <v>2113</v>
      </c>
      <c r="B12824" s="283">
        <v>220</v>
      </c>
      <c r="C12824" s="24" t="str">
        <f t="shared" si="200"/>
        <v>eiko220</v>
      </c>
      <c r="D12824" s="283">
        <v>5982</v>
      </c>
      <c r="E12824" s="283">
        <v>2837</v>
      </c>
      <c r="F12824" s="283">
        <v>117340</v>
      </c>
      <c r="G12824" s="24">
        <v>100</v>
      </c>
      <c r="H12824" s="24">
        <v>0</v>
      </c>
      <c r="I12824" s="24">
        <v>0</v>
      </c>
      <c r="J12824" s="282">
        <v>15</v>
      </c>
      <c r="K12824" s="282">
        <v>0</v>
      </c>
    </row>
    <row r="12825" spans="1:11" x14ac:dyDescent="0.3">
      <c r="A12825" s="283" t="s">
        <v>2113</v>
      </c>
      <c r="B12825" s="283">
        <v>221</v>
      </c>
      <c r="C12825" s="24" t="str">
        <f t="shared" si="200"/>
        <v>eiko221</v>
      </c>
      <c r="D12825" s="283">
        <v>6523</v>
      </c>
      <c r="E12825" s="283">
        <v>3094</v>
      </c>
      <c r="F12825" s="283">
        <v>129235</v>
      </c>
      <c r="G12825" s="24">
        <v>100</v>
      </c>
      <c r="H12825" s="24">
        <v>0</v>
      </c>
      <c r="I12825" s="24">
        <v>0</v>
      </c>
      <c r="J12825" s="282">
        <v>15</v>
      </c>
      <c r="K12825" s="282">
        <v>0</v>
      </c>
    </row>
    <row r="12826" spans="1:11" x14ac:dyDescent="0.3">
      <c r="A12826" s="283" t="s">
        <v>2113</v>
      </c>
      <c r="B12826" s="283">
        <v>222</v>
      </c>
      <c r="C12826" s="24" t="str">
        <f t="shared" si="200"/>
        <v>eiko222</v>
      </c>
      <c r="D12826" s="283">
        <v>6591</v>
      </c>
      <c r="E12826" s="283">
        <v>3126</v>
      </c>
      <c r="F12826" s="283">
        <v>130913</v>
      </c>
      <c r="G12826" s="24">
        <v>100</v>
      </c>
      <c r="H12826" s="24">
        <v>0</v>
      </c>
      <c r="I12826" s="24">
        <v>0</v>
      </c>
      <c r="J12826" s="282">
        <v>15</v>
      </c>
      <c r="K12826" s="282">
        <v>0</v>
      </c>
    </row>
    <row r="12827" spans="1:11" x14ac:dyDescent="0.3">
      <c r="A12827" s="283" t="s">
        <v>2113</v>
      </c>
      <c r="B12827" s="283">
        <v>223</v>
      </c>
      <c r="C12827" s="24" t="str">
        <f t="shared" si="200"/>
        <v>eiko223</v>
      </c>
      <c r="D12827" s="283">
        <v>6659</v>
      </c>
      <c r="E12827" s="283">
        <v>3159</v>
      </c>
      <c r="F12827" s="283">
        <v>132539</v>
      </c>
      <c r="G12827" s="24">
        <v>100</v>
      </c>
      <c r="H12827" s="24">
        <v>0</v>
      </c>
      <c r="I12827" s="24">
        <v>0</v>
      </c>
      <c r="J12827" s="282">
        <v>15</v>
      </c>
      <c r="K12827" s="282">
        <v>0</v>
      </c>
    </row>
    <row r="12828" spans="1:11" x14ac:dyDescent="0.3">
      <c r="A12828" s="283" t="s">
        <v>2113</v>
      </c>
      <c r="B12828" s="283">
        <v>224</v>
      </c>
      <c r="C12828" s="24" t="str">
        <f t="shared" si="200"/>
        <v>eiko224</v>
      </c>
      <c r="D12828" s="283">
        <v>6729</v>
      </c>
      <c r="E12828" s="283">
        <v>3192</v>
      </c>
      <c r="F12828" s="283">
        <v>134258</v>
      </c>
      <c r="G12828" s="24">
        <v>100</v>
      </c>
      <c r="H12828" s="24">
        <v>0</v>
      </c>
      <c r="I12828" s="24">
        <v>0</v>
      </c>
      <c r="J12828" s="282">
        <v>15</v>
      </c>
      <c r="K12828" s="282">
        <v>0</v>
      </c>
    </row>
    <row r="12829" spans="1:11" x14ac:dyDescent="0.3">
      <c r="A12829" s="283" t="s">
        <v>2113</v>
      </c>
      <c r="B12829" s="283">
        <v>225</v>
      </c>
      <c r="C12829" s="24" t="str">
        <f t="shared" si="200"/>
        <v>eiko225</v>
      </c>
      <c r="D12829" s="283">
        <v>6799</v>
      </c>
      <c r="E12829" s="283">
        <v>3225</v>
      </c>
      <c r="F12829" s="283">
        <v>135998</v>
      </c>
      <c r="G12829" s="24">
        <v>100</v>
      </c>
      <c r="H12829" s="24">
        <v>0</v>
      </c>
      <c r="I12829" s="24">
        <v>0</v>
      </c>
      <c r="J12829" s="282">
        <v>15</v>
      </c>
      <c r="K12829" s="282">
        <v>0</v>
      </c>
    </row>
    <row r="12830" spans="1:11" x14ac:dyDescent="0.3">
      <c r="A12830" s="283" t="s">
        <v>2113</v>
      </c>
      <c r="B12830" s="283">
        <v>226</v>
      </c>
      <c r="C12830" s="24" t="str">
        <f t="shared" si="200"/>
        <v>eiko226</v>
      </c>
      <c r="D12830" s="283">
        <v>6870</v>
      </c>
      <c r="E12830" s="283">
        <v>3258</v>
      </c>
      <c r="F12830" s="283">
        <v>137685</v>
      </c>
      <c r="G12830" s="24">
        <v>100</v>
      </c>
      <c r="H12830" s="24">
        <v>0</v>
      </c>
      <c r="I12830" s="24">
        <v>0</v>
      </c>
      <c r="J12830" s="282">
        <v>15</v>
      </c>
      <c r="K12830" s="282">
        <v>0</v>
      </c>
    </row>
    <row r="12831" spans="1:11" x14ac:dyDescent="0.3">
      <c r="A12831" s="283" t="s">
        <v>2113</v>
      </c>
      <c r="B12831" s="283">
        <v>227</v>
      </c>
      <c r="C12831" s="24" t="str">
        <f t="shared" si="200"/>
        <v>eiko227</v>
      </c>
      <c r="D12831" s="283">
        <v>6941</v>
      </c>
      <c r="E12831" s="283">
        <v>3292</v>
      </c>
      <c r="F12831" s="283">
        <v>139468</v>
      </c>
      <c r="G12831" s="24">
        <v>100</v>
      </c>
      <c r="H12831" s="24">
        <v>0</v>
      </c>
      <c r="I12831" s="24">
        <v>0</v>
      </c>
      <c r="J12831" s="282">
        <v>15</v>
      </c>
      <c r="K12831" s="282">
        <v>0</v>
      </c>
    </row>
    <row r="12832" spans="1:11" x14ac:dyDescent="0.3">
      <c r="A12832" s="283" t="s">
        <v>2113</v>
      </c>
      <c r="B12832" s="283">
        <v>228</v>
      </c>
      <c r="C12832" s="24" t="str">
        <f t="shared" si="200"/>
        <v>eiko228</v>
      </c>
      <c r="D12832" s="283">
        <v>7013</v>
      </c>
      <c r="E12832" s="283">
        <v>3327</v>
      </c>
      <c r="F12832" s="283">
        <v>141196</v>
      </c>
      <c r="G12832" s="24">
        <v>100</v>
      </c>
      <c r="H12832" s="24">
        <v>0</v>
      </c>
      <c r="I12832" s="24">
        <v>0</v>
      </c>
      <c r="J12832" s="282">
        <v>15</v>
      </c>
      <c r="K12832" s="282">
        <v>0</v>
      </c>
    </row>
    <row r="12833" spans="1:11" x14ac:dyDescent="0.3">
      <c r="A12833" s="283" t="s">
        <v>2113</v>
      </c>
      <c r="B12833" s="283">
        <v>229</v>
      </c>
      <c r="C12833" s="24" t="str">
        <f t="shared" si="200"/>
        <v>eiko229</v>
      </c>
      <c r="D12833" s="283">
        <v>7086</v>
      </c>
      <c r="E12833" s="283">
        <v>3361</v>
      </c>
      <c r="F12833" s="283">
        <v>143023</v>
      </c>
      <c r="G12833" s="24">
        <v>100</v>
      </c>
      <c r="H12833" s="24">
        <v>0</v>
      </c>
      <c r="I12833" s="24">
        <v>0</v>
      </c>
      <c r="J12833" s="282">
        <v>15</v>
      </c>
      <c r="K12833" s="282">
        <v>0</v>
      </c>
    </row>
    <row r="12834" spans="1:11" x14ac:dyDescent="0.3">
      <c r="A12834" s="283" t="s">
        <v>2113</v>
      </c>
      <c r="B12834" s="283">
        <v>230</v>
      </c>
      <c r="C12834" s="24" t="str">
        <f t="shared" si="200"/>
        <v>eiko230</v>
      </c>
      <c r="D12834" s="283">
        <v>7160</v>
      </c>
      <c r="E12834" s="283">
        <v>3396</v>
      </c>
      <c r="F12834" s="283">
        <v>144793</v>
      </c>
      <c r="G12834" s="24">
        <v>100</v>
      </c>
      <c r="H12834" s="24">
        <v>0</v>
      </c>
      <c r="I12834" s="24">
        <v>0</v>
      </c>
      <c r="J12834" s="282">
        <v>15</v>
      </c>
      <c r="K12834" s="282">
        <v>0</v>
      </c>
    </row>
    <row r="12835" spans="1:11" x14ac:dyDescent="0.3">
      <c r="A12835" s="283" t="s">
        <v>2113</v>
      </c>
      <c r="B12835" s="283">
        <v>231</v>
      </c>
      <c r="C12835" s="24" t="str">
        <f t="shared" si="200"/>
        <v>eiko231</v>
      </c>
      <c r="D12835" s="283">
        <v>7234</v>
      </c>
      <c r="E12835" s="283">
        <v>3431</v>
      </c>
      <c r="F12835" s="283">
        <v>146665</v>
      </c>
      <c r="G12835" s="24">
        <v>100</v>
      </c>
      <c r="H12835" s="24">
        <v>0</v>
      </c>
      <c r="I12835" s="24">
        <v>0</v>
      </c>
      <c r="J12835" s="282">
        <v>15</v>
      </c>
      <c r="K12835" s="282">
        <v>0</v>
      </c>
    </row>
    <row r="12836" spans="1:11" x14ac:dyDescent="0.3">
      <c r="A12836" s="283" t="s">
        <v>2113</v>
      </c>
      <c r="B12836" s="283">
        <v>232</v>
      </c>
      <c r="C12836" s="24" t="str">
        <f t="shared" si="200"/>
        <v>eiko232</v>
      </c>
      <c r="D12836" s="283">
        <v>7309</v>
      </c>
      <c r="E12836" s="283">
        <v>3467</v>
      </c>
      <c r="F12836" s="283">
        <v>148560</v>
      </c>
      <c r="G12836" s="24">
        <v>100</v>
      </c>
      <c r="H12836" s="24">
        <v>0</v>
      </c>
      <c r="I12836" s="24">
        <v>0</v>
      </c>
      <c r="J12836" s="282">
        <v>15</v>
      </c>
      <c r="K12836" s="282">
        <v>0</v>
      </c>
    </row>
    <row r="12837" spans="1:11" x14ac:dyDescent="0.3">
      <c r="A12837" s="283" t="s">
        <v>2113</v>
      </c>
      <c r="B12837" s="283">
        <v>233</v>
      </c>
      <c r="C12837" s="24" t="str">
        <f t="shared" si="200"/>
        <v>eiko233</v>
      </c>
      <c r="D12837" s="283">
        <v>7385</v>
      </c>
      <c r="E12837" s="283">
        <v>3503</v>
      </c>
      <c r="F12837" s="283">
        <v>150396</v>
      </c>
      <c r="G12837" s="24">
        <v>100</v>
      </c>
      <c r="H12837" s="24">
        <v>0</v>
      </c>
      <c r="I12837" s="24">
        <v>0</v>
      </c>
      <c r="J12837" s="282">
        <v>15</v>
      </c>
      <c r="K12837" s="282">
        <v>0</v>
      </c>
    </row>
    <row r="12838" spans="1:11" x14ac:dyDescent="0.3">
      <c r="A12838" s="283" t="s">
        <v>2113</v>
      </c>
      <c r="B12838" s="283">
        <v>234</v>
      </c>
      <c r="C12838" s="24" t="str">
        <f t="shared" si="200"/>
        <v>eiko234</v>
      </c>
      <c r="D12838" s="283">
        <v>7462</v>
      </c>
      <c r="E12838" s="283">
        <v>3539</v>
      </c>
      <c r="F12838" s="283">
        <v>152337</v>
      </c>
      <c r="G12838" s="24">
        <v>100</v>
      </c>
      <c r="H12838" s="24">
        <v>0</v>
      </c>
      <c r="I12838" s="24">
        <v>0</v>
      </c>
      <c r="J12838" s="282">
        <v>15</v>
      </c>
      <c r="K12838" s="282">
        <v>0</v>
      </c>
    </row>
    <row r="12839" spans="1:11" x14ac:dyDescent="0.3">
      <c r="A12839" s="283" t="s">
        <v>2113</v>
      </c>
      <c r="B12839" s="283">
        <v>235</v>
      </c>
      <c r="C12839" s="24" t="str">
        <f t="shared" si="200"/>
        <v>eiko235</v>
      </c>
      <c r="D12839" s="283">
        <v>7539</v>
      </c>
      <c r="E12839" s="283">
        <v>3576</v>
      </c>
      <c r="F12839" s="283">
        <v>154219</v>
      </c>
      <c r="G12839" s="24">
        <v>100</v>
      </c>
      <c r="H12839" s="24">
        <v>0</v>
      </c>
      <c r="I12839" s="24">
        <v>0</v>
      </c>
      <c r="J12839" s="282">
        <v>15</v>
      </c>
      <c r="K12839" s="282">
        <v>0</v>
      </c>
    </row>
    <row r="12840" spans="1:11" x14ac:dyDescent="0.3">
      <c r="A12840" s="283" t="s">
        <v>2113</v>
      </c>
      <c r="B12840" s="283">
        <v>236</v>
      </c>
      <c r="C12840" s="24" t="str">
        <f t="shared" si="200"/>
        <v>eiko236</v>
      </c>
      <c r="D12840" s="283">
        <v>7617</v>
      </c>
      <c r="E12840" s="283">
        <v>3613</v>
      </c>
      <c r="F12840" s="283">
        <v>156207</v>
      </c>
      <c r="G12840" s="24">
        <v>100</v>
      </c>
      <c r="H12840" s="24">
        <v>0</v>
      </c>
      <c r="I12840" s="24">
        <v>0</v>
      </c>
      <c r="J12840" s="282">
        <v>15</v>
      </c>
      <c r="K12840" s="282">
        <v>0</v>
      </c>
    </row>
    <row r="12841" spans="1:11" x14ac:dyDescent="0.3">
      <c r="A12841" s="283" t="s">
        <v>2113</v>
      </c>
      <c r="B12841" s="283">
        <v>237</v>
      </c>
      <c r="C12841" s="24" t="str">
        <f t="shared" si="200"/>
        <v>eiko237</v>
      </c>
      <c r="D12841" s="283">
        <v>7696</v>
      </c>
      <c r="E12841" s="283">
        <v>3650</v>
      </c>
      <c r="F12841" s="283">
        <v>158134</v>
      </c>
      <c r="G12841" s="24">
        <v>100</v>
      </c>
      <c r="H12841" s="24">
        <v>0</v>
      </c>
      <c r="I12841" s="24">
        <v>0</v>
      </c>
      <c r="J12841" s="282">
        <v>15</v>
      </c>
      <c r="K12841" s="282">
        <v>0</v>
      </c>
    </row>
    <row r="12842" spans="1:11" x14ac:dyDescent="0.3">
      <c r="A12842" s="283" t="s">
        <v>2113</v>
      </c>
      <c r="B12842" s="283">
        <v>238</v>
      </c>
      <c r="C12842" s="24" t="str">
        <f t="shared" si="200"/>
        <v>eiko238</v>
      </c>
      <c r="D12842" s="283">
        <v>7775</v>
      </c>
      <c r="E12842" s="283">
        <v>3688</v>
      </c>
      <c r="F12842" s="283">
        <v>160172</v>
      </c>
      <c r="G12842" s="24">
        <v>100</v>
      </c>
      <c r="H12842" s="24">
        <v>0</v>
      </c>
      <c r="I12842" s="24">
        <v>0</v>
      </c>
      <c r="J12842" s="282">
        <v>15</v>
      </c>
      <c r="K12842" s="282">
        <v>0</v>
      </c>
    </row>
    <row r="12843" spans="1:11" x14ac:dyDescent="0.3">
      <c r="A12843" s="283" t="s">
        <v>2113</v>
      </c>
      <c r="B12843" s="283">
        <v>239</v>
      </c>
      <c r="C12843" s="24" t="str">
        <f t="shared" si="200"/>
        <v>eiko239</v>
      </c>
      <c r="D12843" s="283">
        <v>7856</v>
      </c>
      <c r="E12843" s="283">
        <v>3726</v>
      </c>
      <c r="F12843" s="283">
        <v>162146</v>
      </c>
      <c r="G12843" s="24">
        <v>100</v>
      </c>
      <c r="H12843" s="24">
        <v>0</v>
      </c>
      <c r="I12843" s="24">
        <v>0</v>
      </c>
      <c r="J12843" s="282">
        <v>15</v>
      </c>
      <c r="K12843" s="282">
        <v>0</v>
      </c>
    </row>
    <row r="12844" spans="1:11" x14ac:dyDescent="0.3">
      <c r="A12844" s="283" t="s">
        <v>2113</v>
      </c>
      <c r="B12844" s="283">
        <v>240</v>
      </c>
      <c r="C12844" s="24" t="str">
        <f t="shared" si="200"/>
        <v>eiko240</v>
      </c>
      <c r="D12844" s="283">
        <v>7937</v>
      </c>
      <c r="E12844" s="283">
        <v>3765</v>
      </c>
      <c r="F12844" s="283">
        <v>164232</v>
      </c>
      <c r="G12844" s="24">
        <v>100</v>
      </c>
      <c r="H12844" s="24">
        <v>0</v>
      </c>
      <c r="I12844" s="24">
        <v>0</v>
      </c>
      <c r="J12844" s="282">
        <v>15</v>
      </c>
      <c r="K12844" s="282">
        <v>0</v>
      </c>
    </row>
    <row r="12845" spans="1:11" x14ac:dyDescent="0.3">
      <c r="A12845" s="283" t="s">
        <v>2113</v>
      </c>
      <c r="B12845" s="283">
        <v>241</v>
      </c>
      <c r="C12845" s="24" t="str">
        <f t="shared" si="200"/>
        <v>eiko241</v>
      </c>
      <c r="D12845" s="283">
        <v>8654</v>
      </c>
      <c r="E12845" s="283">
        <v>4105</v>
      </c>
      <c r="F12845" s="283">
        <v>181336</v>
      </c>
      <c r="G12845" s="24">
        <v>100</v>
      </c>
      <c r="H12845" s="24">
        <v>0</v>
      </c>
      <c r="I12845" s="24">
        <v>0</v>
      </c>
      <c r="J12845" s="282">
        <v>15</v>
      </c>
      <c r="K12845" s="282">
        <v>0</v>
      </c>
    </row>
    <row r="12846" spans="1:11" x14ac:dyDescent="0.3">
      <c r="A12846" s="283" t="s">
        <v>2113</v>
      </c>
      <c r="B12846" s="283">
        <v>242</v>
      </c>
      <c r="C12846" s="24" t="str">
        <f t="shared" si="200"/>
        <v>eiko242</v>
      </c>
      <c r="D12846" s="283">
        <v>8743</v>
      </c>
      <c r="E12846" s="283">
        <v>4147</v>
      </c>
      <c r="F12846" s="283">
        <v>183664</v>
      </c>
      <c r="G12846" s="24">
        <v>100</v>
      </c>
      <c r="H12846" s="24">
        <v>0</v>
      </c>
      <c r="I12846" s="24">
        <v>0</v>
      </c>
      <c r="J12846" s="282">
        <v>15</v>
      </c>
      <c r="K12846" s="282">
        <v>0</v>
      </c>
    </row>
    <row r="12847" spans="1:11" x14ac:dyDescent="0.3">
      <c r="A12847" s="283" t="s">
        <v>2113</v>
      </c>
      <c r="B12847" s="283">
        <v>243</v>
      </c>
      <c r="C12847" s="24" t="str">
        <f t="shared" si="200"/>
        <v>eiko243</v>
      </c>
      <c r="D12847" s="283">
        <v>8833</v>
      </c>
      <c r="E12847" s="283">
        <v>4190</v>
      </c>
      <c r="F12847" s="283">
        <v>186263</v>
      </c>
      <c r="G12847" s="24">
        <v>100</v>
      </c>
      <c r="H12847" s="24">
        <v>0</v>
      </c>
      <c r="I12847" s="24">
        <v>0</v>
      </c>
      <c r="J12847" s="282">
        <v>15</v>
      </c>
      <c r="K12847" s="282">
        <v>0</v>
      </c>
    </row>
    <row r="12848" spans="1:11" x14ac:dyDescent="0.3">
      <c r="A12848" s="283" t="s">
        <v>2113</v>
      </c>
      <c r="B12848" s="283">
        <v>244</v>
      </c>
      <c r="C12848" s="24" t="str">
        <f t="shared" si="200"/>
        <v>eiko244</v>
      </c>
      <c r="D12848" s="283">
        <v>8924</v>
      </c>
      <c r="E12848" s="283">
        <v>4233</v>
      </c>
      <c r="F12848" s="283">
        <v>188652</v>
      </c>
      <c r="G12848" s="24">
        <v>100</v>
      </c>
      <c r="H12848" s="24">
        <v>0</v>
      </c>
      <c r="I12848" s="24">
        <v>0</v>
      </c>
      <c r="J12848" s="282">
        <v>15</v>
      </c>
      <c r="K12848" s="282">
        <v>0</v>
      </c>
    </row>
    <row r="12849" spans="1:11" x14ac:dyDescent="0.3">
      <c r="A12849" s="283" t="s">
        <v>2113</v>
      </c>
      <c r="B12849" s="283">
        <v>245</v>
      </c>
      <c r="C12849" s="24" t="str">
        <f t="shared" si="200"/>
        <v>eiko245</v>
      </c>
      <c r="D12849" s="283">
        <v>9016</v>
      </c>
      <c r="E12849" s="283">
        <v>4277</v>
      </c>
      <c r="F12849" s="283">
        <v>191289</v>
      </c>
      <c r="G12849" s="24">
        <v>100</v>
      </c>
      <c r="H12849" s="24">
        <v>0</v>
      </c>
      <c r="I12849" s="24">
        <v>0</v>
      </c>
      <c r="J12849" s="282">
        <v>15</v>
      </c>
      <c r="K12849" s="282">
        <v>0</v>
      </c>
    </row>
    <row r="12850" spans="1:11" x14ac:dyDescent="0.3">
      <c r="A12850" s="283" t="s">
        <v>2113</v>
      </c>
      <c r="B12850" s="283">
        <v>246</v>
      </c>
      <c r="C12850" s="24" t="str">
        <f t="shared" si="200"/>
        <v>eiko246</v>
      </c>
      <c r="D12850" s="283">
        <v>9109</v>
      </c>
      <c r="E12850" s="283">
        <v>4321</v>
      </c>
      <c r="F12850" s="283">
        <v>193429</v>
      </c>
      <c r="G12850" s="24">
        <v>100</v>
      </c>
      <c r="H12850" s="24">
        <v>0</v>
      </c>
      <c r="I12850" s="24">
        <v>0</v>
      </c>
      <c r="J12850" s="282">
        <v>15</v>
      </c>
      <c r="K12850" s="282">
        <v>0</v>
      </c>
    </row>
    <row r="12851" spans="1:11" x14ac:dyDescent="0.3">
      <c r="A12851" s="283" t="s">
        <v>2113</v>
      </c>
      <c r="B12851" s="283">
        <v>247</v>
      </c>
      <c r="C12851" s="24" t="str">
        <f t="shared" si="200"/>
        <v>eiko247</v>
      </c>
      <c r="D12851" s="283">
        <v>9202</v>
      </c>
      <c r="E12851" s="283">
        <v>4365</v>
      </c>
      <c r="F12851" s="283">
        <v>196131</v>
      </c>
      <c r="G12851" s="24">
        <v>100</v>
      </c>
      <c r="H12851" s="24">
        <v>0</v>
      </c>
      <c r="I12851" s="24">
        <v>0</v>
      </c>
      <c r="J12851" s="282">
        <v>15</v>
      </c>
      <c r="K12851" s="282">
        <v>0</v>
      </c>
    </row>
    <row r="12852" spans="1:11" x14ac:dyDescent="0.3">
      <c r="A12852" s="283" t="s">
        <v>2113</v>
      </c>
      <c r="B12852" s="283">
        <v>248</v>
      </c>
      <c r="C12852" s="24" t="str">
        <f t="shared" si="200"/>
        <v>eiko248</v>
      </c>
      <c r="D12852" s="283">
        <v>9297</v>
      </c>
      <c r="E12852" s="283">
        <v>4410</v>
      </c>
      <c r="F12852" s="283">
        <v>198323</v>
      </c>
      <c r="G12852" s="24">
        <v>100</v>
      </c>
      <c r="H12852" s="24">
        <v>0</v>
      </c>
      <c r="I12852" s="24">
        <v>0</v>
      </c>
      <c r="J12852" s="282">
        <v>15</v>
      </c>
      <c r="K12852" s="282">
        <v>0</v>
      </c>
    </row>
    <row r="12853" spans="1:11" x14ac:dyDescent="0.3">
      <c r="A12853" s="283" t="s">
        <v>2113</v>
      </c>
      <c r="B12853" s="283">
        <v>249</v>
      </c>
      <c r="C12853" s="24" t="str">
        <f t="shared" si="200"/>
        <v>eiko249</v>
      </c>
      <c r="D12853" s="283">
        <v>9393</v>
      </c>
      <c r="E12853" s="283">
        <v>4455</v>
      </c>
      <c r="F12853" s="283">
        <v>201092</v>
      </c>
      <c r="G12853" s="24">
        <v>100</v>
      </c>
      <c r="H12853" s="24">
        <v>0</v>
      </c>
      <c r="I12853" s="24">
        <v>0</v>
      </c>
      <c r="J12853" s="282">
        <v>15</v>
      </c>
      <c r="K12853" s="282">
        <v>0</v>
      </c>
    </row>
    <row r="12854" spans="1:11" x14ac:dyDescent="0.3">
      <c r="A12854" s="283" t="s">
        <v>2113</v>
      </c>
      <c r="B12854" s="283">
        <v>250</v>
      </c>
      <c r="C12854" s="24" t="str">
        <f t="shared" si="200"/>
        <v>eiko250</v>
      </c>
      <c r="D12854" s="283">
        <v>9489</v>
      </c>
      <c r="E12854" s="283">
        <v>4501</v>
      </c>
      <c r="F12854" s="283">
        <v>203337</v>
      </c>
      <c r="G12854" s="24">
        <v>100</v>
      </c>
      <c r="H12854" s="24">
        <v>0</v>
      </c>
      <c r="I12854" s="24">
        <v>0</v>
      </c>
      <c r="J12854" s="282">
        <v>15</v>
      </c>
      <c r="K12854" s="282">
        <v>0</v>
      </c>
    </row>
    <row r="12855" spans="1:11" x14ac:dyDescent="0.3">
      <c r="A12855" s="283" t="s">
        <v>2113</v>
      </c>
      <c r="B12855" s="283">
        <v>251</v>
      </c>
      <c r="C12855" s="24" t="str">
        <f t="shared" si="200"/>
        <v>eiko251</v>
      </c>
      <c r="D12855" s="283">
        <v>9586</v>
      </c>
      <c r="E12855" s="283">
        <v>4547</v>
      </c>
      <c r="F12855" s="283">
        <v>206173</v>
      </c>
      <c r="G12855" s="24">
        <v>100</v>
      </c>
      <c r="H12855" s="24">
        <v>0</v>
      </c>
      <c r="I12855" s="24">
        <v>0</v>
      </c>
      <c r="J12855" s="282">
        <v>15</v>
      </c>
      <c r="K12855" s="282">
        <v>0</v>
      </c>
    </row>
    <row r="12856" spans="1:11" x14ac:dyDescent="0.3">
      <c r="A12856" s="283" t="s">
        <v>2113</v>
      </c>
      <c r="B12856" s="283">
        <v>252</v>
      </c>
      <c r="C12856" s="24" t="str">
        <f t="shared" si="200"/>
        <v>eiko252</v>
      </c>
      <c r="D12856" s="283">
        <v>9685</v>
      </c>
      <c r="E12856" s="283">
        <v>4594</v>
      </c>
      <c r="F12856" s="283">
        <v>208472</v>
      </c>
      <c r="G12856" s="24">
        <v>100</v>
      </c>
      <c r="H12856" s="24">
        <v>0</v>
      </c>
      <c r="I12856" s="24">
        <v>0</v>
      </c>
      <c r="J12856" s="282">
        <v>15</v>
      </c>
      <c r="K12856" s="282">
        <v>0</v>
      </c>
    </row>
    <row r="12857" spans="1:11" x14ac:dyDescent="0.3">
      <c r="A12857" s="283" t="s">
        <v>2113</v>
      </c>
      <c r="B12857" s="283">
        <v>253</v>
      </c>
      <c r="C12857" s="24" t="str">
        <f t="shared" si="200"/>
        <v>eiko253</v>
      </c>
      <c r="D12857" s="283">
        <v>9784</v>
      </c>
      <c r="E12857" s="283">
        <v>4641</v>
      </c>
      <c r="F12857" s="283">
        <v>211378</v>
      </c>
      <c r="G12857" s="24">
        <v>100</v>
      </c>
      <c r="H12857" s="24">
        <v>0</v>
      </c>
      <c r="I12857" s="24">
        <v>0</v>
      </c>
      <c r="J12857" s="282">
        <v>15</v>
      </c>
      <c r="K12857" s="282">
        <v>0</v>
      </c>
    </row>
    <row r="12858" spans="1:11" x14ac:dyDescent="0.3">
      <c r="A12858" s="283" t="s">
        <v>2113</v>
      </c>
      <c r="B12858" s="283">
        <v>254</v>
      </c>
      <c r="C12858" s="24" t="str">
        <f t="shared" si="200"/>
        <v>eiko254</v>
      </c>
      <c r="D12858" s="283">
        <v>9884</v>
      </c>
      <c r="E12858" s="283">
        <v>4688</v>
      </c>
      <c r="F12858" s="283">
        <v>213733</v>
      </c>
      <c r="G12858" s="24">
        <v>100</v>
      </c>
      <c r="H12858" s="24">
        <v>0</v>
      </c>
      <c r="I12858" s="24">
        <v>0</v>
      </c>
      <c r="J12858" s="282">
        <v>15</v>
      </c>
      <c r="K12858" s="282">
        <v>0</v>
      </c>
    </row>
    <row r="12859" spans="1:11" x14ac:dyDescent="0.3">
      <c r="A12859" s="283" t="s">
        <v>2113</v>
      </c>
      <c r="B12859" s="283">
        <v>255</v>
      </c>
      <c r="C12859" s="24" t="str">
        <f t="shared" si="200"/>
        <v>eiko255</v>
      </c>
      <c r="D12859" s="283">
        <v>9985</v>
      </c>
      <c r="E12859" s="283">
        <v>4736</v>
      </c>
      <c r="F12859" s="283">
        <v>216511</v>
      </c>
      <c r="G12859" s="24">
        <v>100</v>
      </c>
      <c r="H12859" s="24">
        <v>0</v>
      </c>
      <c r="I12859" s="24">
        <v>0</v>
      </c>
      <c r="J12859" s="282">
        <v>15</v>
      </c>
      <c r="K12859" s="282">
        <v>0</v>
      </c>
    </row>
    <row r="12860" spans="1:11" x14ac:dyDescent="0.3">
      <c r="A12860" s="283" t="s">
        <v>2113</v>
      </c>
      <c r="B12860" s="283">
        <v>256</v>
      </c>
      <c r="C12860" s="24" t="str">
        <f t="shared" si="200"/>
        <v>eiko256</v>
      </c>
      <c r="D12860" s="283">
        <v>10088</v>
      </c>
      <c r="E12860" s="283">
        <v>4785</v>
      </c>
      <c r="F12860" s="283">
        <v>218921</v>
      </c>
      <c r="G12860" s="24">
        <v>100</v>
      </c>
      <c r="H12860" s="24">
        <v>0</v>
      </c>
      <c r="I12860" s="24">
        <v>0</v>
      </c>
      <c r="J12860" s="282">
        <v>15</v>
      </c>
      <c r="K12860" s="282">
        <v>0</v>
      </c>
    </row>
    <row r="12861" spans="1:11" x14ac:dyDescent="0.3">
      <c r="A12861" s="283" t="s">
        <v>2113</v>
      </c>
      <c r="B12861" s="283">
        <v>257</v>
      </c>
      <c r="C12861" s="24" t="str">
        <f t="shared" si="200"/>
        <v>eiko257</v>
      </c>
      <c r="D12861" s="283">
        <v>10191</v>
      </c>
      <c r="E12861" s="283">
        <v>4834</v>
      </c>
      <c r="F12861" s="283">
        <v>221967</v>
      </c>
      <c r="G12861" s="24">
        <v>100</v>
      </c>
      <c r="H12861" s="24">
        <v>0</v>
      </c>
      <c r="I12861" s="24">
        <v>0</v>
      </c>
      <c r="J12861" s="282">
        <v>15</v>
      </c>
      <c r="K12861" s="282">
        <v>0</v>
      </c>
    </row>
    <row r="12862" spans="1:11" x14ac:dyDescent="0.3">
      <c r="A12862" s="283" t="s">
        <v>2113</v>
      </c>
      <c r="B12862" s="283">
        <v>258</v>
      </c>
      <c r="C12862" s="24" t="str">
        <f t="shared" si="200"/>
        <v>eiko258</v>
      </c>
      <c r="D12862" s="283">
        <v>10295</v>
      </c>
      <c r="E12862" s="283">
        <v>4883</v>
      </c>
      <c r="F12862" s="283">
        <v>224435</v>
      </c>
      <c r="G12862" s="24">
        <v>100</v>
      </c>
      <c r="H12862" s="24">
        <v>0</v>
      </c>
      <c r="I12862" s="24">
        <v>0</v>
      </c>
      <c r="J12862" s="282">
        <v>15</v>
      </c>
      <c r="K12862" s="282">
        <v>0</v>
      </c>
    </row>
    <row r="12863" spans="1:11" x14ac:dyDescent="0.3">
      <c r="A12863" s="283" t="s">
        <v>2113</v>
      </c>
      <c r="B12863" s="283">
        <v>259</v>
      </c>
      <c r="C12863" s="24" t="str">
        <f t="shared" si="200"/>
        <v>eiko259</v>
      </c>
      <c r="D12863" s="283">
        <v>10400</v>
      </c>
      <c r="E12863" s="283">
        <v>4933</v>
      </c>
      <c r="F12863" s="283">
        <v>227556</v>
      </c>
      <c r="G12863" s="24">
        <v>100</v>
      </c>
      <c r="H12863" s="24">
        <v>0</v>
      </c>
      <c r="I12863" s="24">
        <v>0</v>
      </c>
      <c r="J12863" s="282">
        <v>15</v>
      </c>
      <c r="K12863" s="282">
        <v>0</v>
      </c>
    </row>
    <row r="12864" spans="1:11" x14ac:dyDescent="0.3">
      <c r="A12864" s="283" t="s">
        <v>2113</v>
      </c>
      <c r="B12864" s="283">
        <v>260</v>
      </c>
      <c r="C12864" s="24" t="str">
        <f t="shared" si="200"/>
        <v>eiko260</v>
      </c>
      <c r="D12864" s="283">
        <v>10506</v>
      </c>
      <c r="E12864" s="283">
        <v>4984</v>
      </c>
      <c r="F12864" s="283">
        <v>230084</v>
      </c>
      <c r="G12864" s="24">
        <v>100</v>
      </c>
      <c r="H12864" s="24">
        <v>0</v>
      </c>
      <c r="I12864" s="24">
        <v>0</v>
      </c>
      <c r="J12864" s="282">
        <v>15</v>
      </c>
      <c r="K12864" s="282">
        <v>0</v>
      </c>
    </row>
    <row r="12865" spans="1:11" x14ac:dyDescent="0.3">
      <c r="A12865" s="283" t="s">
        <v>2113</v>
      </c>
      <c r="B12865" s="283">
        <v>261</v>
      </c>
      <c r="C12865" s="24" t="str">
        <f t="shared" si="200"/>
        <v>eiko261</v>
      </c>
      <c r="D12865" s="283">
        <v>11454</v>
      </c>
      <c r="E12865" s="283">
        <v>5433</v>
      </c>
      <c r="F12865" s="283">
        <v>254160</v>
      </c>
      <c r="G12865" s="24">
        <v>100</v>
      </c>
      <c r="H12865" s="24">
        <v>0</v>
      </c>
      <c r="I12865" s="24">
        <v>0</v>
      </c>
      <c r="J12865" s="282">
        <v>15</v>
      </c>
      <c r="K12865" s="282">
        <v>0</v>
      </c>
    </row>
    <row r="12866" spans="1:11" x14ac:dyDescent="0.3">
      <c r="A12866" s="283" t="s">
        <v>2113</v>
      </c>
      <c r="B12866" s="283">
        <v>262</v>
      </c>
      <c r="C12866" s="24" t="str">
        <f t="shared" si="200"/>
        <v>eiko262</v>
      </c>
      <c r="D12866" s="283">
        <v>11571</v>
      </c>
      <c r="E12866" s="283">
        <v>5489</v>
      </c>
      <c r="F12866" s="283">
        <v>256981</v>
      </c>
      <c r="G12866" s="24">
        <v>100</v>
      </c>
      <c r="H12866" s="24">
        <v>0</v>
      </c>
      <c r="I12866" s="24">
        <v>0</v>
      </c>
      <c r="J12866" s="282">
        <v>15</v>
      </c>
      <c r="K12866" s="282">
        <v>0</v>
      </c>
    </row>
    <row r="12867" spans="1:11" x14ac:dyDescent="0.3">
      <c r="A12867" s="283" t="s">
        <v>2113</v>
      </c>
      <c r="B12867" s="283">
        <v>263</v>
      </c>
      <c r="C12867" s="24" t="str">
        <f t="shared" si="200"/>
        <v>eiko263</v>
      </c>
      <c r="D12867" s="283">
        <v>11689</v>
      </c>
      <c r="E12867" s="283">
        <v>5545</v>
      </c>
      <c r="F12867" s="283">
        <v>261256</v>
      </c>
      <c r="G12867" s="24">
        <v>100</v>
      </c>
      <c r="H12867" s="24">
        <v>0</v>
      </c>
      <c r="I12867" s="24">
        <v>0</v>
      </c>
      <c r="J12867" s="282">
        <v>15</v>
      </c>
      <c r="K12867" s="282">
        <v>0</v>
      </c>
    </row>
    <row r="12868" spans="1:11" x14ac:dyDescent="0.3">
      <c r="A12868" s="283" t="s">
        <v>2113</v>
      </c>
      <c r="B12868" s="283">
        <v>264</v>
      </c>
      <c r="C12868" s="24" t="str">
        <f t="shared" si="200"/>
        <v>eiko264</v>
      </c>
      <c r="D12868" s="283">
        <v>11808</v>
      </c>
      <c r="E12868" s="283">
        <v>5601</v>
      </c>
      <c r="F12868" s="283">
        <v>264153</v>
      </c>
      <c r="G12868" s="24">
        <v>100</v>
      </c>
      <c r="H12868" s="24">
        <v>0</v>
      </c>
      <c r="I12868" s="24">
        <v>0</v>
      </c>
      <c r="J12868" s="282">
        <v>15</v>
      </c>
      <c r="K12868" s="282">
        <v>0</v>
      </c>
    </row>
    <row r="12869" spans="1:11" x14ac:dyDescent="0.3">
      <c r="A12869" s="283" t="s">
        <v>2113</v>
      </c>
      <c r="B12869" s="283">
        <v>265</v>
      </c>
      <c r="C12869" s="24" t="str">
        <f t="shared" si="200"/>
        <v>eiko265</v>
      </c>
      <c r="D12869" s="283">
        <v>11928</v>
      </c>
      <c r="E12869" s="283">
        <v>5658</v>
      </c>
      <c r="F12869" s="283">
        <v>267812</v>
      </c>
      <c r="G12869" s="24">
        <v>100</v>
      </c>
      <c r="H12869" s="24">
        <v>0</v>
      </c>
      <c r="I12869" s="24">
        <v>0</v>
      </c>
      <c r="J12869" s="282">
        <v>15</v>
      </c>
      <c r="K12869" s="282">
        <v>0</v>
      </c>
    </row>
    <row r="12870" spans="1:11" x14ac:dyDescent="0.3">
      <c r="A12870" s="283" t="s">
        <v>2113</v>
      </c>
      <c r="B12870" s="283">
        <v>266</v>
      </c>
      <c r="C12870" s="24" t="str">
        <f t="shared" ref="C12870:C12933" si="201">A12870&amp;B12870</f>
        <v>eiko266</v>
      </c>
      <c r="D12870" s="283">
        <v>12050</v>
      </c>
      <c r="E12870" s="283">
        <v>5716</v>
      </c>
      <c r="F12870" s="283">
        <v>270777</v>
      </c>
      <c r="G12870" s="24">
        <v>100</v>
      </c>
      <c r="H12870" s="24">
        <v>0</v>
      </c>
      <c r="I12870" s="24">
        <v>0</v>
      </c>
      <c r="J12870" s="282">
        <v>15</v>
      </c>
      <c r="K12870" s="282">
        <v>0</v>
      </c>
    </row>
    <row r="12871" spans="1:11" x14ac:dyDescent="0.3">
      <c r="A12871" s="283" t="s">
        <v>2113</v>
      </c>
      <c r="B12871" s="283">
        <v>267</v>
      </c>
      <c r="C12871" s="24" t="str">
        <f t="shared" si="201"/>
        <v>eiko267</v>
      </c>
      <c r="D12871" s="283">
        <v>12172</v>
      </c>
      <c r="E12871" s="283">
        <v>5774</v>
      </c>
      <c r="F12871" s="283">
        <v>274525</v>
      </c>
      <c r="G12871" s="24">
        <v>100</v>
      </c>
      <c r="H12871" s="24">
        <v>0</v>
      </c>
      <c r="I12871" s="24">
        <v>0</v>
      </c>
      <c r="J12871" s="282">
        <v>15</v>
      </c>
      <c r="K12871" s="282">
        <v>0</v>
      </c>
    </row>
    <row r="12872" spans="1:11" x14ac:dyDescent="0.3">
      <c r="A12872" s="283" t="s">
        <v>2113</v>
      </c>
      <c r="B12872" s="283">
        <v>268</v>
      </c>
      <c r="C12872" s="24" t="str">
        <f t="shared" si="201"/>
        <v>eiko268</v>
      </c>
      <c r="D12872" s="283">
        <v>12296</v>
      </c>
      <c r="E12872" s="283">
        <v>5833</v>
      </c>
      <c r="F12872" s="283">
        <v>277562</v>
      </c>
      <c r="G12872" s="24">
        <v>100</v>
      </c>
      <c r="H12872" s="24">
        <v>0</v>
      </c>
      <c r="I12872" s="24">
        <v>0</v>
      </c>
      <c r="J12872" s="282">
        <v>15</v>
      </c>
      <c r="K12872" s="282">
        <v>0</v>
      </c>
    </row>
    <row r="12873" spans="1:11" x14ac:dyDescent="0.3">
      <c r="A12873" s="283" t="s">
        <v>2113</v>
      </c>
      <c r="B12873" s="283">
        <v>269</v>
      </c>
      <c r="C12873" s="24" t="str">
        <f t="shared" si="201"/>
        <v>eiko269</v>
      </c>
      <c r="D12873" s="283">
        <v>12421</v>
      </c>
      <c r="E12873" s="283">
        <v>5892</v>
      </c>
      <c r="F12873" s="283">
        <v>281400</v>
      </c>
      <c r="G12873" s="24">
        <v>100</v>
      </c>
      <c r="H12873" s="24">
        <v>0</v>
      </c>
      <c r="I12873" s="24">
        <v>0</v>
      </c>
      <c r="J12873" s="282">
        <v>15</v>
      </c>
      <c r="K12873" s="282">
        <v>0</v>
      </c>
    </row>
    <row r="12874" spans="1:11" x14ac:dyDescent="0.3">
      <c r="A12874" s="283" t="s">
        <v>2113</v>
      </c>
      <c r="B12874" s="283">
        <v>270</v>
      </c>
      <c r="C12874" s="24" t="str">
        <f t="shared" si="201"/>
        <v>eiko270</v>
      </c>
      <c r="D12874" s="283">
        <v>12547</v>
      </c>
      <c r="E12874" s="283">
        <v>5952</v>
      </c>
      <c r="F12874" s="283">
        <v>284510</v>
      </c>
      <c r="G12874" s="24">
        <v>100</v>
      </c>
      <c r="H12874" s="24">
        <v>0</v>
      </c>
      <c r="I12874" s="24">
        <v>0</v>
      </c>
      <c r="J12874" s="282">
        <v>15</v>
      </c>
      <c r="K12874" s="282">
        <v>0</v>
      </c>
    </row>
    <row r="12875" spans="1:11" x14ac:dyDescent="0.3">
      <c r="A12875" s="283" t="s">
        <v>2113</v>
      </c>
      <c r="B12875" s="283">
        <v>271</v>
      </c>
      <c r="C12875" s="24" t="str">
        <f t="shared" si="201"/>
        <v>eiko271</v>
      </c>
      <c r="D12875" s="283">
        <v>12675</v>
      </c>
      <c r="E12875" s="283">
        <v>6012</v>
      </c>
      <c r="F12875" s="283">
        <v>288178</v>
      </c>
      <c r="G12875" s="24">
        <v>100</v>
      </c>
      <c r="H12875" s="24">
        <v>0</v>
      </c>
      <c r="I12875" s="24">
        <v>0</v>
      </c>
      <c r="J12875" s="282">
        <v>15</v>
      </c>
      <c r="K12875" s="282">
        <v>0</v>
      </c>
    </row>
    <row r="12876" spans="1:11" x14ac:dyDescent="0.3">
      <c r="A12876" s="283" t="s">
        <v>2113</v>
      </c>
      <c r="B12876" s="283">
        <v>272</v>
      </c>
      <c r="C12876" s="24" t="str">
        <f t="shared" si="201"/>
        <v>eiko272</v>
      </c>
      <c r="D12876" s="283">
        <v>12803</v>
      </c>
      <c r="E12876" s="283">
        <v>6073</v>
      </c>
      <c r="F12876" s="283">
        <v>291359</v>
      </c>
      <c r="G12876" s="24">
        <v>100</v>
      </c>
      <c r="H12876" s="24">
        <v>0</v>
      </c>
      <c r="I12876" s="24">
        <v>0</v>
      </c>
      <c r="J12876" s="282">
        <v>15</v>
      </c>
      <c r="K12876" s="282">
        <v>0</v>
      </c>
    </row>
    <row r="12877" spans="1:11" x14ac:dyDescent="0.3">
      <c r="A12877" s="283" t="s">
        <v>2113</v>
      </c>
      <c r="B12877" s="283">
        <v>273</v>
      </c>
      <c r="C12877" s="24" t="str">
        <f t="shared" si="201"/>
        <v>eiko273</v>
      </c>
      <c r="D12877" s="283">
        <v>12933</v>
      </c>
      <c r="E12877" s="283">
        <v>6135</v>
      </c>
      <c r="F12877" s="283">
        <v>295381</v>
      </c>
      <c r="G12877" s="24">
        <v>100</v>
      </c>
      <c r="H12877" s="24">
        <v>0</v>
      </c>
      <c r="I12877" s="24">
        <v>0</v>
      </c>
      <c r="J12877" s="282">
        <v>15</v>
      </c>
      <c r="K12877" s="282">
        <v>0</v>
      </c>
    </row>
    <row r="12878" spans="1:11" x14ac:dyDescent="0.3">
      <c r="A12878" s="283" t="s">
        <v>2113</v>
      </c>
      <c r="B12878" s="283">
        <v>274</v>
      </c>
      <c r="C12878" s="24" t="str">
        <f t="shared" si="201"/>
        <v>eiko274</v>
      </c>
      <c r="D12878" s="283">
        <v>13064</v>
      </c>
      <c r="E12878" s="283">
        <v>6197</v>
      </c>
      <c r="F12878" s="283">
        <v>298638</v>
      </c>
      <c r="G12878" s="24">
        <v>100</v>
      </c>
      <c r="H12878" s="24">
        <v>0</v>
      </c>
      <c r="I12878" s="24">
        <v>0</v>
      </c>
      <c r="J12878" s="282">
        <v>15</v>
      </c>
      <c r="K12878" s="282">
        <v>0</v>
      </c>
    </row>
    <row r="12879" spans="1:11" x14ac:dyDescent="0.3">
      <c r="A12879" s="283" t="s">
        <v>2113</v>
      </c>
      <c r="B12879" s="283">
        <v>275</v>
      </c>
      <c r="C12879" s="24" t="str">
        <f t="shared" si="201"/>
        <v>eiko275</v>
      </c>
      <c r="D12879" s="283">
        <v>13197</v>
      </c>
      <c r="E12879" s="283">
        <v>6260</v>
      </c>
      <c r="F12879" s="283">
        <v>302757</v>
      </c>
      <c r="G12879" s="24">
        <v>100</v>
      </c>
      <c r="H12879" s="24">
        <v>0</v>
      </c>
      <c r="I12879" s="24">
        <v>0</v>
      </c>
      <c r="J12879" s="282">
        <v>15</v>
      </c>
      <c r="K12879" s="282">
        <v>0</v>
      </c>
    </row>
    <row r="12880" spans="1:11" x14ac:dyDescent="0.3">
      <c r="A12880" s="283" t="s">
        <v>2113</v>
      </c>
      <c r="B12880" s="283">
        <v>276</v>
      </c>
      <c r="C12880" s="24" t="str">
        <f t="shared" si="201"/>
        <v>eiko276</v>
      </c>
      <c r="D12880" s="283">
        <v>13330</v>
      </c>
      <c r="E12880" s="283">
        <v>6323</v>
      </c>
      <c r="F12880" s="283">
        <v>306092</v>
      </c>
      <c r="G12880" s="24">
        <v>100</v>
      </c>
      <c r="H12880" s="24">
        <v>0</v>
      </c>
      <c r="I12880" s="24">
        <v>0</v>
      </c>
      <c r="J12880" s="282">
        <v>15</v>
      </c>
      <c r="K12880" s="282">
        <v>0</v>
      </c>
    </row>
    <row r="12881" spans="1:11" x14ac:dyDescent="0.3">
      <c r="A12881" s="283" t="s">
        <v>2113</v>
      </c>
      <c r="B12881" s="283">
        <v>277</v>
      </c>
      <c r="C12881" s="24" t="str">
        <f t="shared" si="201"/>
        <v>eiko277</v>
      </c>
      <c r="D12881" s="283">
        <v>13465</v>
      </c>
      <c r="E12881" s="283">
        <v>6387</v>
      </c>
      <c r="F12881" s="283">
        <v>310310</v>
      </c>
      <c r="G12881" s="24">
        <v>100</v>
      </c>
      <c r="H12881" s="24">
        <v>0</v>
      </c>
      <c r="I12881" s="24">
        <v>0</v>
      </c>
      <c r="J12881" s="282">
        <v>15</v>
      </c>
      <c r="K12881" s="282">
        <v>0</v>
      </c>
    </row>
    <row r="12882" spans="1:11" x14ac:dyDescent="0.3">
      <c r="A12882" s="283" t="s">
        <v>2113</v>
      </c>
      <c r="B12882" s="283">
        <v>278</v>
      </c>
      <c r="C12882" s="24" t="str">
        <f t="shared" si="201"/>
        <v>eiko278</v>
      </c>
      <c r="D12882" s="283">
        <v>13601</v>
      </c>
      <c r="E12882" s="283">
        <v>6452</v>
      </c>
      <c r="F12882" s="283">
        <v>313725</v>
      </c>
      <c r="G12882" s="24">
        <v>100</v>
      </c>
      <c r="H12882" s="24">
        <v>0</v>
      </c>
      <c r="I12882" s="24">
        <v>0</v>
      </c>
      <c r="J12882" s="282">
        <v>15</v>
      </c>
      <c r="K12882" s="282">
        <v>0</v>
      </c>
    </row>
    <row r="12883" spans="1:11" x14ac:dyDescent="0.3">
      <c r="A12883" s="283" t="s">
        <v>2113</v>
      </c>
      <c r="B12883" s="283">
        <v>279</v>
      </c>
      <c r="C12883" s="24" t="str">
        <f t="shared" si="201"/>
        <v>eiko279</v>
      </c>
      <c r="D12883" s="283">
        <v>13739</v>
      </c>
      <c r="E12883" s="283">
        <v>6517</v>
      </c>
      <c r="F12883" s="283">
        <v>317754</v>
      </c>
      <c r="G12883" s="24">
        <v>100</v>
      </c>
      <c r="H12883" s="24">
        <v>0</v>
      </c>
      <c r="I12883" s="24">
        <v>0</v>
      </c>
      <c r="J12883" s="282">
        <v>15</v>
      </c>
      <c r="K12883" s="282">
        <v>0</v>
      </c>
    </row>
    <row r="12884" spans="1:11" x14ac:dyDescent="0.3">
      <c r="A12884" s="283" t="s">
        <v>2113</v>
      </c>
      <c r="B12884" s="283">
        <v>280</v>
      </c>
      <c r="C12884" s="24" t="str">
        <f t="shared" si="201"/>
        <v>eiko280</v>
      </c>
      <c r="D12884" s="283">
        <v>13878</v>
      </c>
      <c r="E12884" s="283">
        <v>6583</v>
      </c>
      <c r="F12884" s="283">
        <v>321247</v>
      </c>
      <c r="G12884" s="24">
        <v>100</v>
      </c>
      <c r="H12884" s="24">
        <v>0</v>
      </c>
      <c r="I12884" s="24">
        <v>0</v>
      </c>
      <c r="J12884" s="282">
        <v>15</v>
      </c>
      <c r="K12884" s="282">
        <v>0</v>
      </c>
    </row>
    <row r="12885" spans="1:11" x14ac:dyDescent="0.3">
      <c r="A12885" s="283" t="s">
        <v>2113</v>
      </c>
      <c r="B12885" s="283">
        <v>281</v>
      </c>
      <c r="C12885" s="24" t="str">
        <f t="shared" si="201"/>
        <v>eiko281</v>
      </c>
      <c r="D12885" s="283">
        <v>15128</v>
      </c>
      <c r="E12885" s="283">
        <v>7176</v>
      </c>
      <c r="F12885" s="283">
        <v>355326</v>
      </c>
      <c r="G12885" s="24">
        <v>100</v>
      </c>
      <c r="H12885" s="24">
        <v>0</v>
      </c>
      <c r="I12885" s="24">
        <v>0</v>
      </c>
      <c r="J12885" s="282">
        <v>15</v>
      </c>
      <c r="K12885" s="282">
        <v>0</v>
      </c>
    </row>
    <row r="12886" spans="1:11" x14ac:dyDescent="0.3">
      <c r="A12886" s="283" t="s">
        <v>2113</v>
      </c>
      <c r="B12886" s="283">
        <v>282</v>
      </c>
      <c r="C12886" s="24" t="str">
        <f t="shared" si="201"/>
        <v>eiko282</v>
      </c>
      <c r="D12886" s="283">
        <v>15281</v>
      </c>
      <c r="E12886" s="283">
        <v>7248</v>
      </c>
      <c r="F12886" s="283">
        <v>359446</v>
      </c>
      <c r="G12886" s="24">
        <v>100</v>
      </c>
      <c r="H12886" s="24">
        <v>0</v>
      </c>
      <c r="I12886" s="24">
        <v>0</v>
      </c>
      <c r="J12886" s="282">
        <v>15</v>
      </c>
      <c r="K12886" s="282">
        <v>0</v>
      </c>
    </row>
    <row r="12887" spans="1:11" x14ac:dyDescent="0.3">
      <c r="A12887" s="283" t="s">
        <v>2113</v>
      </c>
      <c r="B12887" s="283">
        <v>283</v>
      </c>
      <c r="C12887" s="24" t="str">
        <f t="shared" si="201"/>
        <v>eiko283</v>
      </c>
      <c r="D12887" s="283">
        <v>15435</v>
      </c>
      <c r="E12887" s="283">
        <v>7321</v>
      </c>
      <c r="F12887" s="283">
        <v>364595</v>
      </c>
      <c r="G12887" s="24">
        <v>100</v>
      </c>
      <c r="H12887" s="24">
        <v>0</v>
      </c>
      <c r="I12887" s="24">
        <v>0</v>
      </c>
      <c r="J12887" s="282">
        <v>15</v>
      </c>
      <c r="K12887" s="282">
        <v>0</v>
      </c>
    </row>
    <row r="12888" spans="1:11" x14ac:dyDescent="0.3">
      <c r="A12888" s="283" t="s">
        <v>2113</v>
      </c>
      <c r="B12888" s="283">
        <v>284</v>
      </c>
      <c r="C12888" s="24" t="str">
        <f t="shared" si="201"/>
        <v>eiko284</v>
      </c>
      <c r="D12888" s="283">
        <v>15590</v>
      </c>
      <c r="E12888" s="283">
        <v>7395</v>
      </c>
      <c r="F12888" s="283">
        <v>368929</v>
      </c>
      <c r="G12888" s="24">
        <v>100</v>
      </c>
      <c r="H12888" s="24">
        <v>0</v>
      </c>
      <c r="I12888" s="24">
        <v>0</v>
      </c>
      <c r="J12888" s="282">
        <v>15</v>
      </c>
      <c r="K12888" s="282">
        <v>0</v>
      </c>
    </row>
    <row r="12889" spans="1:11" x14ac:dyDescent="0.3">
      <c r="A12889" s="283" t="s">
        <v>2113</v>
      </c>
      <c r="B12889" s="283">
        <v>285</v>
      </c>
      <c r="C12889" s="24" t="str">
        <f t="shared" si="201"/>
        <v>eiko285</v>
      </c>
      <c r="D12889" s="283">
        <v>15747</v>
      </c>
      <c r="E12889" s="283">
        <v>7470</v>
      </c>
      <c r="F12889" s="283">
        <v>374208</v>
      </c>
      <c r="G12889" s="24">
        <v>100</v>
      </c>
      <c r="H12889" s="24">
        <v>0</v>
      </c>
      <c r="I12889" s="24">
        <v>0</v>
      </c>
      <c r="J12889" s="282">
        <v>15</v>
      </c>
      <c r="K12889" s="282">
        <v>0</v>
      </c>
    </row>
    <row r="12890" spans="1:11" x14ac:dyDescent="0.3">
      <c r="A12890" s="283" t="s">
        <v>2113</v>
      </c>
      <c r="B12890" s="283">
        <v>286</v>
      </c>
      <c r="C12890" s="24" t="str">
        <f t="shared" si="201"/>
        <v>eiko286</v>
      </c>
      <c r="D12890" s="283">
        <v>15906</v>
      </c>
      <c r="E12890" s="283">
        <v>7545</v>
      </c>
      <c r="F12890" s="283">
        <v>378652</v>
      </c>
      <c r="G12890" s="24">
        <v>100</v>
      </c>
      <c r="H12890" s="24">
        <v>0</v>
      </c>
      <c r="I12890" s="24">
        <v>0</v>
      </c>
      <c r="J12890" s="282">
        <v>15</v>
      </c>
      <c r="K12890" s="282">
        <v>0</v>
      </c>
    </row>
    <row r="12891" spans="1:11" x14ac:dyDescent="0.3">
      <c r="A12891" s="283" t="s">
        <v>2113</v>
      </c>
      <c r="B12891" s="283">
        <v>287</v>
      </c>
      <c r="C12891" s="24" t="str">
        <f t="shared" si="201"/>
        <v>eiko287</v>
      </c>
      <c r="D12891" s="283">
        <v>16066</v>
      </c>
      <c r="E12891" s="283">
        <v>7621</v>
      </c>
      <c r="F12891" s="283">
        <v>383718</v>
      </c>
      <c r="G12891" s="24">
        <v>100</v>
      </c>
      <c r="H12891" s="24">
        <v>0</v>
      </c>
      <c r="I12891" s="24">
        <v>0</v>
      </c>
      <c r="J12891" s="282">
        <v>15</v>
      </c>
      <c r="K12891" s="282">
        <v>0</v>
      </c>
    </row>
    <row r="12892" spans="1:11" x14ac:dyDescent="0.3">
      <c r="A12892" s="283" t="s">
        <v>2113</v>
      </c>
      <c r="B12892" s="283">
        <v>288</v>
      </c>
      <c r="C12892" s="24" t="str">
        <f t="shared" si="201"/>
        <v>eiko288</v>
      </c>
      <c r="D12892" s="283">
        <v>16228</v>
      </c>
      <c r="E12892" s="283">
        <v>7698</v>
      </c>
      <c r="F12892" s="283">
        <v>388153</v>
      </c>
      <c r="G12892" s="24">
        <v>100</v>
      </c>
      <c r="H12892" s="24">
        <v>0</v>
      </c>
      <c r="I12892" s="24">
        <v>0</v>
      </c>
      <c r="J12892" s="282">
        <v>15</v>
      </c>
      <c r="K12892" s="282">
        <v>0</v>
      </c>
    </row>
    <row r="12893" spans="1:11" x14ac:dyDescent="0.3">
      <c r="A12893" s="283" t="s">
        <v>2113</v>
      </c>
      <c r="B12893" s="283">
        <v>289</v>
      </c>
      <c r="C12893" s="24" t="str">
        <f t="shared" si="201"/>
        <v>eiko289</v>
      </c>
      <c r="D12893" s="283">
        <v>16391</v>
      </c>
      <c r="E12893" s="283">
        <v>7775</v>
      </c>
      <c r="F12893" s="283">
        <v>392756</v>
      </c>
      <c r="G12893" s="24">
        <v>100</v>
      </c>
      <c r="H12893" s="24">
        <v>0</v>
      </c>
      <c r="I12893" s="24">
        <v>0</v>
      </c>
      <c r="J12893" s="282">
        <v>15</v>
      </c>
      <c r="K12893" s="282">
        <v>0</v>
      </c>
    </row>
    <row r="12894" spans="1:11" x14ac:dyDescent="0.3">
      <c r="A12894" s="283" t="s">
        <v>2113</v>
      </c>
      <c r="B12894" s="283">
        <v>290</v>
      </c>
      <c r="C12894" s="24" t="str">
        <f t="shared" si="201"/>
        <v>eiko290</v>
      </c>
      <c r="D12894" s="283">
        <v>16556</v>
      </c>
      <c r="E12894" s="283">
        <v>7853</v>
      </c>
      <c r="F12894" s="283">
        <v>397291</v>
      </c>
      <c r="G12894" s="24">
        <v>100</v>
      </c>
      <c r="H12894" s="24">
        <v>0</v>
      </c>
      <c r="I12894" s="24">
        <v>0</v>
      </c>
      <c r="J12894" s="282">
        <v>15</v>
      </c>
      <c r="K12894" s="282">
        <v>0</v>
      </c>
    </row>
    <row r="12895" spans="1:11" x14ac:dyDescent="0.3">
      <c r="A12895" s="283" t="s">
        <v>2113</v>
      </c>
      <c r="B12895" s="283">
        <v>291</v>
      </c>
      <c r="C12895" s="24" t="str">
        <f t="shared" si="201"/>
        <v>eiko291</v>
      </c>
      <c r="D12895" s="283">
        <v>16722</v>
      </c>
      <c r="E12895" s="283">
        <v>7932</v>
      </c>
      <c r="F12895" s="283">
        <v>401877</v>
      </c>
      <c r="G12895" s="24">
        <v>100</v>
      </c>
      <c r="H12895" s="24">
        <v>0</v>
      </c>
      <c r="I12895" s="24">
        <v>0</v>
      </c>
      <c r="J12895" s="282">
        <v>15</v>
      </c>
      <c r="K12895" s="282">
        <v>0</v>
      </c>
    </row>
    <row r="12896" spans="1:11" x14ac:dyDescent="0.3">
      <c r="A12896" s="283" t="s">
        <v>2113</v>
      </c>
      <c r="B12896" s="283">
        <v>292</v>
      </c>
      <c r="C12896" s="24" t="str">
        <f t="shared" si="201"/>
        <v>eiko292</v>
      </c>
      <c r="D12896" s="283">
        <v>16890</v>
      </c>
      <c r="E12896" s="283">
        <v>8012</v>
      </c>
      <c r="F12896" s="283">
        <v>406636</v>
      </c>
      <c r="G12896" s="24">
        <v>100</v>
      </c>
      <c r="H12896" s="24">
        <v>0</v>
      </c>
      <c r="I12896" s="24">
        <v>0</v>
      </c>
      <c r="J12896" s="282">
        <v>15</v>
      </c>
      <c r="K12896" s="282">
        <v>0</v>
      </c>
    </row>
    <row r="12897" spans="1:11" x14ac:dyDescent="0.3">
      <c r="A12897" s="283" t="s">
        <v>2113</v>
      </c>
      <c r="B12897" s="283">
        <v>293</v>
      </c>
      <c r="C12897" s="24" t="str">
        <f t="shared" si="201"/>
        <v>eiko293</v>
      </c>
      <c r="D12897" s="283">
        <v>17059</v>
      </c>
      <c r="E12897" s="283">
        <v>8092</v>
      </c>
      <c r="F12897" s="283">
        <v>411325</v>
      </c>
      <c r="G12897" s="24">
        <v>100</v>
      </c>
      <c r="H12897" s="24">
        <v>0</v>
      </c>
      <c r="I12897" s="24">
        <v>0</v>
      </c>
      <c r="J12897" s="282">
        <v>15</v>
      </c>
      <c r="K12897" s="282">
        <v>0</v>
      </c>
    </row>
    <row r="12898" spans="1:11" x14ac:dyDescent="0.3">
      <c r="A12898" s="283" t="s">
        <v>2113</v>
      </c>
      <c r="B12898" s="283">
        <v>294</v>
      </c>
      <c r="C12898" s="24" t="str">
        <f t="shared" si="201"/>
        <v>eiko294</v>
      </c>
      <c r="D12898" s="283">
        <v>17231</v>
      </c>
      <c r="E12898" s="283">
        <v>8173</v>
      </c>
      <c r="F12898" s="283">
        <v>416065</v>
      </c>
      <c r="G12898" s="24">
        <v>100</v>
      </c>
      <c r="H12898" s="24">
        <v>0</v>
      </c>
      <c r="I12898" s="24">
        <v>0</v>
      </c>
      <c r="J12898" s="282">
        <v>15</v>
      </c>
      <c r="K12898" s="282">
        <v>0</v>
      </c>
    </row>
    <row r="12899" spans="1:11" x14ac:dyDescent="0.3">
      <c r="A12899" s="283" t="s">
        <v>2113</v>
      </c>
      <c r="B12899" s="283">
        <v>295</v>
      </c>
      <c r="C12899" s="24" t="str">
        <f t="shared" si="201"/>
        <v>eiko295</v>
      </c>
      <c r="D12899" s="283">
        <v>17403</v>
      </c>
      <c r="E12899" s="283">
        <v>8255</v>
      </c>
      <c r="F12899" s="283">
        <v>420986</v>
      </c>
      <c r="G12899" s="24">
        <v>100</v>
      </c>
      <c r="H12899" s="24">
        <v>0</v>
      </c>
      <c r="I12899" s="24">
        <v>0</v>
      </c>
      <c r="J12899" s="282">
        <v>15</v>
      </c>
      <c r="K12899" s="282">
        <v>0</v>
      </c>
    </row>
    <row r="12900" spans="1:11" x14ac:dyDescent="0.3">
      <c r="A12900" s="283" t="s">
        <v>2113</v>
      </c>
      <c r="B12900" s="283">
        <v>296</v>
      </c>
      <c r="C12900" s="24" t="str">
        <f t="shared" si="201"/>
        <v>eiko296</v>
      </c>
      <c r="D12900" s="283">
        <v>17578</v>
      </c>
      <c r="E12900" s="283">
        <v>8338</v>
      </c>
      <c r="F12900" s="283">
        <v>425833</v>
      </c>
      <c r="G12900" s="24">
        <v>100</v>
      </c>
      <c r="H12900" s="24">
        <v>0</v>
      </c>
      <c r="I12900" s="24">
        <v>0</v>
      </c>
      <c r="J12900" s="282">
        <v>15</v>
      </c>
      <c r="K12900" s="282">
        <v>0</v>
      </c>
    </row>
    <row r="12901" spans="1:11" x14ac:dyDescent="0.3">
      <c r="A12901" s="283" t="s">
        <v>2113</v>
      </c>
      <c r="B12901" s="283">
        <v>297</v>
      </c>
      <c r="C12901" s="24" t="str">
        <f t="shared" si="201"/>
        <v>eiko297</v>
      </c>
      <c r="D12901" s="283">
        <v>17754</v>
      </c>
      <c r="E12901" s="283">
        <v>8421</v>
      </c>
      <c r="F12901" s="283">
        <v>430471</v>
      </c>
      <c r="G12901" s="24">
        <v>100</v>
      </c>
      <c r="H12901" s="24">
        <v>0</v>
      </c>
      <c r="I12901" s="24">
        <v>0</v>
      </c>
      <c r="J12901" s="282">
        <v>15</v>
      </c>
      <c r="K12901" s="282">
        <v>0</v>
      </c>
    </row>
    <row r="12902" spans="1:11" x14ac:dyDescent="0.3">
      <c r="A12902" s="283" t="s">
        <v>2113</v>
      </c>
      <c r="B12902" s="283">
        <v>298</v>
      </c>
      <c r="C12902" s="24" t="str">
        <f t="shared" si="201"/>
        <v>eiko298</v>
      </c>
      <c r="D12902" s="283">
        <v>17932</v>
      </c>
      <c r="E12902" s="283">
        <v>8506</v>
      </c>
      <c r="F12902" s="283">
        <v>435156</v>
      </c>
      <c r="G12902" s="24">
        <v>100</v>
      </c>
      <c r="H12902" s="24">
        <v>0</v>
      </c>
      <c r="I12902" s="24">
        <v>0</v>
      </c>
      <c r="J12902" s="282">
        <v>15</v>
      </c>
      <c r="K12902" s="282">
        <v>0</v>
      </c>
    </row>
    <row r="12903" spans="1:11" x14ac:dyDescent="0.3">
      <c r="A12903" s="283" t="s">
        <v>2113</v>
      </c>
      <c r="B12903" s="283">
        <v>299</v>
      </c>
      <c r="C12903" s="24" t="str">
        <f t="shared" si="201"/>
        <v>eiko299</v>
      </c>
      <c r="D12903" s="283">
        <v>18111</v>
      </c>
      <c r="E12903" s="283">
        <v>8591</v>
      </c>
      <c r="F12903" s="283">
        <v>439890</v>
      </c>
      <c r="G12903" s="24">
        <v>100</v>
      </c>
      <c r="H12903" s="24">
        <v>0</v>
      </c>
      <c r="I12903" s="24">
        <v>0</v>
      </c>
      <c r="J12903" s="282">
        <v>15</v>
      </c>
      <c r="K12903" s="282">
        <v>0</v>
      </c>
    </row>
    <row r="12904" spans="1:11" x14ac:dyDescent="0.3">
      <c r="A12904" s="283" t="s">
        <v>2113</v>
      </c>
      <c r="B12904" s="283">
        <v>300</v>
      </c>
      <c r="C12904" s="24" t="str">
        <f t="shared" si="201"/>
        <v>eiko300</v>
      </c>
      <c r="D12904" s="283">
        <v>18292</v>
      </c>
      <c r="E12904" s="283">
        <v>8677</v>
      </c>
      <c r="F12904" s="283">
        <v>444672</v>
      </c>
      <c r="G12904" s="24">
        <v>100</v>
      </c>
      <c r="H12904" s="24">
        <v>0</v>
      </c>
      <c r="I12904" s="24">
        <v>0</v>
      </c>
      <c r="J12904" s="282">
        <v>15</v>
      </c>
      <c r="K12904" s="282">
        <v>0</v>
      </c>
    </row>
    <row r="12905" spans="1:11" x14ac:dyDescent="0.3">
      <c r="A12905" s="281" t="s">
        <v>2152</v>
      </c>
      <c r="B12905" s="281">
        <v>1</v>
      </c>
      <c r="C12905" s="24" t="str">
        <f t="shared" si="201"/>
        <v>mana1</v>
      </c>
      <c r="D12905" s="281">
        <v>156</v>
      </c>
      <c r="E12905" s="281">
        <v>61</v>
      </c>
      <c r="F12905" s="281">
        <v>1290</v>
      </c>
      <c r="G12905" s="24">
        <v>100</v>
      </c>
      <c r="H12905" s="24">
        <v>0</v>
      </c>
      <c r="I12905" s="24">
        <v>0</v>
      </c>
      <c r="J12905" s="282">
        <v>15</v>
      </c>
      <c r="K12905" s="282">
        <v>0</v>
      </c>
    </row>
    <row r="12906" spans="1:11" x14ac:dyDescent="0.3">
      <c r="A12906" s="281" t="s">
        <v>2152</v>
      </c>
      <c r="B12906" s="281">
        <v>2</v>
      </c>
      <c r="C12906" s="24" t="str">
        <f t="shared" si="201"/>
        <v>mana2</v>
      </c>
      <c r="D12906" s="281">
        <v>158</v>
      </c>
      <c r="E12906" s="281">
        <v>61</v>
      </c>
      <c r="F12906" s="281">
        <v>1306</v>
      </c>
      <c r="G12906" s="24">
        <v>100</v>
      </c>
      <c r="H12906" s="24">
        <v>0</v>
      </c>
      <c r="I12906" s="24">
        <v>0</v>
      </c>
      <c r="J12906" s="282">
        <v>15</v>
      </c>
      <c r="K12906" s="282">
        <v>0</v>
      </c>
    </row>
    <row r="12907" spans="1:11" x14ac:dyDescent="0.3">
      <c r="A12907" s="281" t="s">
        <v>2152</v>
      </c>
      <c r="B12907" s="281">
        <v>3</v>
      </c>
      <c r="C12907" s="24" t="str">
        <f t="shared" si="201"/>
        <v>mana3</v>
      </c>
      <c r="D12907" s="281">
        <v>160</v>
      </c>
      <c r="E12907" s="281">
        <v>62</v>
      </c>
      <c r="F12907" s="281">
        <v>1326</v>
      </c>
      <c r="G12907" s="24">
        <v>100</v>
      </c>
      <c r="H12907" s="24">
        <v>0</v>
      </c>
      <c r="I12907" s="24">
        <v>0</v>
      </c>
      <c r="J12907" s="282">
        <v>15</v>
      </c>
      <c r="K12907" s="282">
        <v>0</v>
      </c>
    </row>
    <row r="12908" spans="1:11" x14ac:dyDescent="0.3">
      <c r="A12908" s="281" t="s">
        <v>2152</v>
      </c>
      <c r="B12908" s="281">
        <v>4</v>
      </c>
      <c r="C12908" s="24" t="str">
        <f t="shared" si="201"/>
        <v>mana4</v>
      </c>
      <c r="D12908" s="281">
        <v>162</v>
      </c>
      <c r="E12908" s="281">
        <v>63</v>
      </c>
      <c r="F12908" s="281">
        <v>1349</v>
      </c>
      <c r="G12908" s="24">
        <v>100</v>
      </c>
      <c r="H12908" s="24">
        <v>0</v>
      </c>
      <c r="I12908" s="24">
        <v>0</v>
      </c>
      <c r="J12908" s="282">
        <v>15</v>
      </c>
      <c r="K12908" s="282">
        <v>0</v>
      </c>
    </row>
    <row r="12909" spans="1:11" x14ac:dyDescent="0.3">
      <c r="A12909" s="281" t="s">
        <v>2152</v>
      </c>
      <c r="B12909" s="281">
        <v>5</v>
      </c>
      <c r="C12909" s="24" t="str">
        <f t="shared" si="201"/>
        <v>mana5</v>
      </c>
      <c r="D12909" s="281">
        <v>165</v>
      </c>
      <c r="E12909" s="281">
        <v>64</v>
      </c>
      <c r="F12909" s="281">
        <v>1375</v>
      </c>
      <c r="G12909" s="24">
        <v>100</v>
      </c>
      <c r="H12909" s="24">
        <v>0</v>
      </c>
      <c r="I12909" s="24">
        <v>0</v>
      </c>
      <c r="J12909" s="282">
        <v>15</v>
      </c>
      <c r="K12909" s="282">
        <v>0</v>
      </c>
    </row>
    <row r="12910" spans="1:11" x14ac:dyDescent="0.3">
      <c r="A12910" s="281" t="s">
        <v>2152</v>
      </c>
      <c r="B12910" s="281">
        <v>6</v>
      </c>
      <c r="C12910" s="24" t="str">
        <f t="shared" si="201"/>
        <v>mana6</v>
      </c>
      <c r="D12910" s="281">
        <v>167</v>
      </c>
      <c r="E12910" s="281">
        <v>65</v>
      </c>
      <c r="F12910" s="281">
        <v>1406</v>
      </c>
      <c r="G12910" s="24">
        <v>100</v>
      </c>
      <c r="H12910" s="24">
        <v>0</v>
      </c>
      <c r="I12910" s="24">
        <v>0</v>
      </c>
      <c r="J12910" s="282">
        <v>15</v>
      </c>
      <c r="K12910" s="282">
        <v>0</v>
      </c>
    </row>
    <row r="12911" spans="1:11" x14ac:dyDescent="0.3">
      <c r="A12911" s="281" t="s">
        <v>2152</v>
      </c>
      <c r="B12911" s="281">
        <v>7</v>
      </c>
      <c r="C12911" s="24" t="str">
        <f t="shared" si="201"/>
        <v>mana7</v>
      </c>
      <c r="D12911" s="281">
        <v>169</v>
      </c>
      <c r="E12911" s="281">
        <v>66</v>
      </c>
      <c r="F12911" s="281">
        <v>1441</v>
      </c>
      <c r="G12911" s="24">
        <v>100</v>
      </c>
      <c r="H12911" s="24">
        <v>0</v>
      </c>
      <c r="I12911" s="24">
        <v>0</v>
      </c>
      <c r="J12911" s="282">
        <v>15</v>
      </c>
      <c r="K12911" s="282">
        <v>0</v>
      </c>
    </row>
    <row r="12912" spans="1:11" x14ac:dyDescent="0.3">
      <c r="A12912" s="281" t="s">
        <v>2152</v>
      </c>
      <c r="B12912" s="281">
        <v>8</v>
      </c>
      <c r="C12912" s="24" t="str">
        <f t="shared" si="201"/>
        <v>mana8</v>
      </c>
      <c r="D12912" s="281">
        <v>171</v>
      </c>
      <c r="E12912" s="281">
        <v>67</v>
      </c>
      <c r="F12912" s="281">
        <v>1480</v>
      </c>
      <c r="G12912" s="24">
        <v>100</v>
      </c>
      <c r="H12912" s="24">
        <v>0</v>
      </c>
      <c r="I12912" s="24">
        <v>0</v>
      </c>
      <c r="J12912" s="282">
        <v>15</v>
      </c>
      <c r="K12912" s="282">
        <v>0</v>
      </c>
    </row>
    <row r="12913" spans="1:11" x14ac:dyDescent="0.3">
      <c r="A12913" s="281" t="s">
        <v>2152</v>
      </c>
      <c r="B12913" s="281">
        <v>9</v>
      </c>
      <c r="C12913" s="24" t="str">
        <f t="shared" si="201"/>
        <v>mana9</v>
      </c>
      <c r="D12913" s="281">
        <v>174</v>
      </c>
      <c r="E12913" s="281">
        <v>68</v>
      </c>
      <c r="F12913" s="281">
        <v>1523</v>
      </c>
      <c r="G12913" s="24">
        <v>100</v>
      </c>
      <c r="H12913" s="24">
        <v>0</v>
      </c>
      <c r="I12913" s="24">
        <v>0</v>
      </c>
      <c r="J12913" s="282">
        <v>15</v>
      </c>
      <c r="K12913" s="282">
        <v>0</v>
      </c>
    </row>
    <row r="12914" spans="1:11" x14ac:dyDescent="0.3">
      <c r="A12914" s="281" t="s">
        <v>2152</v>
      </c>
      <c r="B12914" s="281">
        <v>10</v>
      </c>
      <c r="C12914" s="24" t="str">
        <f t="shared" si="201"/>
        <v>mana10</v>
      </c>
      <c r="D12914" s="281">
        <v>176</v>
      </c>
      <c r="E12914" s="281">
        <v>68</v>
      </c>
      <c r="F12914" s="281">
        <v>1572</v>
      </c>
      <c r="G12914" s="24">
        <v>100</v>
      </c>
      <c r="H12914" s="24">
        <v>0</v>
      </c>
      <c r="I12914" s="24">
        <v>0</v>
      </c>
      <c r="J12914" s="282">
        <v>15</v>
      </c>
      <c r="K12914" s="282">
        <v>0</v>
      </c>
    </row>
    <row r="12915" spans="1:11" x14ac:dyDescent="0.3">
      <c r="A12915" s="281" t="s">
        <v>2152</v>
      </c>
      <c r="B12915" s="281">
        <v>11</v>
      </c>
      <c r="C12915" s="24" t="str">
        <f t="shared" si="201"/>
        <v>mana11</v>
      </c>
      <c r="D12915" s="281">
        <v>192</v>
      </c>
      <c r="E12915" s="281">
        <v>75</v>
      </c>
      <c r="F12915" s="281">
        <v>1730</v>
      </c>
      <c r="G12915" s="24">
        <v>100</v>
      </c>
      <c r="H12915" s="24">
        <v>0</v>
      </c>
      <c r="I12915" s="24">
        <v>0</v>
      </c>
      <c r="J12915" s="282">
        <v>15</v>
      </c>
      <c r="K12915" s="282">
        <v>0</v>
      </c>
    </row>
    <row r="12916" spans="1:11" x14ac:dyDescent="0.3">
      <c r="A12916" s="281" t="s">
        <v>2152</v>
      </c>
      <c r="B12916" s="281">
        <v>12</v>
      </c>
      <c r="C12916" s="24" t="str">
        <f t="shared" si="201"/>
        <v>mana12</v>
      </c>
      <c r="D12916" s="281">
        <v>195</v>
      </c>
      <c r="E12916" s="281">
        <v>76</v>
      </c>
      <c r="F12916" s="281">
        <v>1792</v>
      </c>
      <c r="G12916" s="24">
        <v>100</v>
      </c>
      <c r="H12916" s="24">
        <v>0</v>
      </c>
      <c r="I12916" s="24">
        <v>0</v>
      </c>
      <c r="J12916" s="282">
        <v>15</v>
      </c>
      <c r="K12916" s="282">
        <v>0</v>
      </c>
    </row>
    <row r="12917" spans="1:11" x14ac:dyDescent="0.3">
      <c r="A12917" s="281" t="s">
        <v>2152</v>
      </c>
      <c r="B12917" s="281">
        <v>13</v>
      </c>
      <c r="C12917" s="24" t="str">
        <f t="shared" si="201"/>
        <v>mana13</v>
      </c>
      <c r="D12917" s="281">
        <v>198</v>
      </c>
      <c r="E12917" s="281">
        <v>77</v>
      </c>
      <c r="F12917" s="281">
        <v>1860</v>
      </c>
      <c r="G12917" s="24">
        <v>100</v>
      </c>
      <c r="H12917" s="24">
        <v>0</v>
      </c>
      <c r="I12917" s="24">
        <v>0</v>
      </c>
      <c r="J12917" s="282">
        <v>15</v>
      </c>
      <c r="K12917" s="282">
        <v>0</v>
      </c>
    </row>
    <row r="12918" spans="1:11" x14ac:dyDescent="0.3">
      <c r="A12918" s="281" t="s">
        <v>2152</v>
      </c>
      <c r="B12918" s="281">
        <v>14</v>
      </c>
      <c r="C12918" s="24" t="str">
        <f t="shared" si="201"/>
        <v>mana14</v>
      </c>
      <c r="D12918" s="281">
        <v>200</v>
      </c>
      <c r="E12918" s="281">
        <v>78</v>
      </c>
      <c r="F12918" s="281">
        <v>1933</v>
      </c>
      <c r="G12918" s="24">
        <v>100</v>
      </c>
      <c r="H12918" s="24">
        <v>0</v>
      </c>
      <c r="I12918" s="24">
        <v>0</v>
      </c>
      <c r="J12918" s="282">
        <v>15</v>
      </c>
      <c r="K12918" s="282">
        <v>0</v>
      </c>
    </row>
    <row r="12919" spans="1:11" x14ac:dyDescent="0.3">
      <c r="A12919" s="281" t="s">
        <v>2152</v>
      </c>
      <c r="B12919" s="281">
        <v>15</v>
      </c>
      <c r="C12919" s="24" t="str">
        <f t="shared" si="201"/>
        <v>mana15</v>
      </c>
      <c r="D12919" s="281">
        <v>203</v>
      </c>
      <c r="E12919" s="281">
        <v>79</v>
      </c>
      <c r="F12919" s="281">
        <v>2013</v>
      </c>
      <c r="G12919" s="24">
        <v>100</v>
      </c>
      <c r="H12919" s="24">
        <v>0</v>
      </c>
      <c r="I12919" s="24">
        <v>0</v>
      </c>
      <c r="J12919" s="282">
        <v>15</v>
      </c>
      <c r="K12919" s="282">
        <v>0</v>
      </c>
    </row>
    <row r="12920" spans="1:11" x14ac:dyDescent="0.3">
      <c r="A12920" s="281" t="s">
        <v>2152</v>
      </c>
      <c r="B12920" s="281">
        <v>16</v>
      </c>
      <c r="C12920" s="24" t="str">
        <f t="shared" si="201"/>
        <v>mana16</v>
      </c>
      <c r="D12920" s="281">
        <v>205</v>
      </c>
      <c r="E12920" s="281">
        <v>80</v>
      </c>
      <c r="F12920" s="281">
        <v>2098</v>
      </c>
      <c r="G12920" s="24">
        <v>100</v>
      </c>
      <c r="H12920" s="24">
        <v>0</v>
      </c>
      <c r="I12920" s="24">
        <v>0</v>
      </c>
      <c r="J12920" s="282">
        <v>15</v>
      </c>
      <c r="K12920" s="282">
        <v>0</v>
      </c>
    </row>
    <row r="12921" spans="1:11" x14ac:dyDescent="0.3">
      <c r="A12921" s="281" t="s">
        <v>2152</v>
      </c>
      <c r="B12921" s="281">
        <v>17</v>
      </c>
      <c r="C12921" s="24" t="str">
        <f t="shared" si="201"/>
        <v>mana17</v>
      </c>
      <c r="D12921" s="281">
        <v>208</v>
      </c>
      <c r="E12921" s="281">
        <v>81</v>
      </c>
      <c r="F12921" s="281">
        <v>2190</v>
      </c>
      <c r="G12921" s="24">
        <v>100</v>
      </c>
      <c r="H12921" s="24">
        <v>0</v>
      </c>
      <c r="I12921" s="24">
        <v>0</v>
      </c>
      <c r="J12921" s="282">
        <v>15</v>
      </c>
      <c r="K12921" s="282">
        <v>0</v>
      </c>
    </row>
    <row r="12922" spans="1:11" x14ac:dyDescent="0.3">
      <c r="A12922" s="281" t="s">
        <v>2152</v>
      </c>
      <c r="B12922" s="281">
        <v>18</v>
      </c>
      <c r="C12922" s="24" t="str">
        <f t="shared" si="201"/>
        <v>mana18</v>
      </c>
      <c r="D12922" s="281">
        <v>211</v>
      </c>
      <c r="E12922" s="281">
        <v>82</v>
      </c>
      <c r="F12922" s="281">
        <v>2289</v>
      </c>
      <c r="G12922" s="24">
        <v>100</v>
      </c>
      <c r="H12922" s="24">
        <v>0</v>
      </c>
      <c r="I12922" s="24">
        <v>0</v>
      </c>
      <c r="J12922" s="282">
        <v>15</v>
      </c>
      <c r="K12922" s="282">
        <v>0</v>
      </c>
    </row>
    <row r="12923" spans="1:11" x14ac:dyDescent="0.3">
      <c r="A12923" s="281" t="s">
        <v>2152</v>
      </c>
      <c r="B12923" s="281">
        <v>19</v>
      </c>
      <c r="C12923" s="24" t="str">
        <f t="shared" si="201"/>
        <v>mana19</v>
      </c>
      <c r="D12923" s="281">
        <v>213</v>
      </c>
      <c r="E12923" s="281">
        <v>83</v>
      </c>
      <c r="F12923" s="281">
        <v>2394</v>
      </c>
      <c r="G12923" s="24">
        <v>100</v>
      </c>
      <c r="H12923" s="24">
        <v>0</v>
      </c>
      <c r="I12923" s="24">
        <v>0</v>
      </c>
      <c r="J12923" s="282">
        <v>15</v>
      </c>
      <c r="K12923" s="282">
        <v>0</v>
      </c>
    </row>
    <row r="12924" spans="1:11" x14ac:dyDescent="0.3">
      <c r="A12924" s="281" t="s">
        <v>2152</v>
      </c>
      <c r="B12924" s="281">
        <v>20</v>
      </c>
      <c r="C12924" s="24" t="str">
        <f t="shared" si="201"/>
        <v>mana20</v>
      </c>
      <c r="D12924" s="281">
        <v>216</v>
      </c>
      <c r="E12924" s="281">
        <v>84</v>
      </c>
      <c r="F12924" s="281">
        <v>2506</v>
      </c>
      <c r="G12924" s="24">
        <v>100</v>
      </c>
      <c r="H12924" s="24">
        <v>0</v>
      </c>
      <c r="I12924" s="24">
        <v>0</v>
      </c>
      <c r="J12924" s="282">
        <v>15</v>
      </c>
      <c r="K12924" s="282">
        <v>0</v>
      </c>
    </row>
    <row r="12925" spans="1:11" x14ac:dyDescent="0.3">
      <c r="A12925" s="281" t="s">
        <v>2152</v>
      </c>
      <c r="B12925" s="281">
        <v>21</v>
      </c>
      <c r="C12925" s="24" t="str">
        <f t="shared" si="201"/>
        <v>mana21</v>
      </c>
      <c r="D12925" s="281">
        <v>236</v>
      </c>
      <c r="E12925" s="281">
        <v>92</v>
      </c>
      <c r="F12925" s="281">
        <v>2809</v>
      </c>
      <c r="G12925" s="24">
        <v>100</v>
      </c>
      <c r="H12925" s="24">
        <v>0</v>
      </c>
      <c r="I12925" s="24">
        <v>0</v>
      </c>
      <c r="J12925" s="282">
        <v>15</v>
      </c>
      <c r="K12925" s="282">
        <v>0</v>
      </c>
    </row>
    <row r="12926" spans="1:11" x14ac:dyDescent="0.3">
      <c r="A12926" s="281" t="s">
        <v>2152</v>
      </c>
      <c r="B12926" s="281">
        <v>22</v>
      </c>
      <c r="C12926" s="24" t="str">
        <f t="shared" si="201"/>
        <v>mana22</v>
      </c>
      <c r="D12926" s="281">
        <v>239</v>
      </c>
      <c r="E12926" s="281">
        <v>93</v>
      </c>
      <c r="F12926" s="281">
        <v>2945</v>
      </c>
      <c r="G12926" s="24">
        <v>100</v>
      </c>
      <c r="H12926" s="24">
        <v>0</v>
      </c>
      <c r="I12926" s="24">
        <v>0</v>
      </c>
      <c r="J12926" s="282">
        <v>15</v>
      </c>
      <c r="K12926" s="282">
        <v>0</v>
      </c>
    </row>
    <row r="12927" spans="1:11" x14ac:dyDescent="0.3">
      <c r="A12927" s="281" t="s">
        <v>2152</v>
      </c>
      <c r="B12927" s="281">
        <v>23</v>
      </c>
      <c r="C12927" s="24" t="str">
        <f t="shared" si="201"/>
        <v>mana23</v>
      </c>
      <c r="D12927" s="281">
        <v>242</v>
      </c>
      <c r="E12927" s="281">
        <v>94</v>
      </c>
      <c r="F12927" s="281">
        <v>3090</v>
      </c>
      <c r="G12927" s="24">
        <v>100</v>
      </c>
      <c r="H12927" s="24">
        <v>0</v>
      </c>
      <c r="I12927" s="24">
        <v>0</v>
      </c>
      <c r="J12927" s="282">
        <v>15</v>
      </c>
      <c r="K12927" s="282">
        <v>0</v>
      </c>
    </row>
    <row r="12928" spans="1:11" x14ac:dyDescent="0.3">
      <c r="A12928" s="281" t="s">
        <v>2152</v>
      </c>
      <c r="B12928" s="281">
        <v>24</v>
      </c>
      <c r="C12928" s="24" t="str">
        <f t="shared" si="201"/>
        <v>mana24</v>
      </c>
      <c r="D12928" s="281">
        <v>245</v>
      </c>
      <c r="E12928" s="281">
        <v>96</v>
      </c>
      <c r="F12928" s="281">
        <v>3243</v>
      </c>
      <c r="G12928" s="24">
        <v>100</v>
      </c>
      <c r="H12928" s="24">
        <v>0</v>
      </c>
      <c r="I12928" s="24">
        <v>0</v>
      </c>
      <c r="J12928" s="282">
        <v>15</v>
      </c>
      <c r="K12928" s="282">
        <v>0</v>
      </c>
    </row>
    <row r="12929" spans="1:11" x14ac:dyDescent="0.3">
      <c r="A12929" s="281" t="s">
        <v>2152</v>
      </c>
      <c r="B12929" s="281">
        <v>25</v>
      </c>
      <c r="C12929" s="24" t="str">
        <f t="shared" si="201"/>
        <v>mana25</v>
      </c>
      <c r="D12929" s="281">
        <v>249</v>
      </c>
      <c r="E12929" s="281">
        <v>97</v>
      </c>
      <c r="F12929" s="281">
        <v>3405</v>
      </c>
      <c r="G12929" s="24">
        <v>100</v>
      </c>
      <c r="H12929" s="24">
        <v>0</v>
      </c>
      <c r="I12929" s="24">
        <v>0</v>
      </c>
      <c r="J12929" s="282">
        <v>15</v>
      </c>
      <c r="K12929" s="282">
        <v>0</v>
      </c>
    </row>
    <row r="12930" spans="1:11" x14ac:dyDescent="0.3">
      <c r="A12930" s="281" t="s">
        <v>2152</v>
      </c>
      <c r="B12930" s="281">
        <v>26</v>
      </c>
      <c r="C12930" s="24" t="str">
        <f t="shared" si="201"/>
        <v>mana26</v>
      </c>
      <c r="D12930" s="281">
        <v>252</v>
      </c>
      <c r="E12930" s="281">
        <v>98</v>
      </c>
      <c r="F12930" s="281">
        <v>3445</v>
      </c>
      <c r="G12930" s="24">
        <v>100</v>
      </c>
      <c r="H12930" s="24">
        <v>0</v>
      </c>
      <c r="I12930" s="24">
        <v>0</v>
      </c>
      <c r="J12930" s="282">
        <v>15</v>
      </c>
      <c r="K12930" s="282">
        <v>0</v>
      </c>
    </row>
    <row r="12931" spans="1:11" x14ac:dyDescent="0.3">
      <c r="A12931" s="281" t="s">
        <v>2152</v>
      </c>
      <c r="B12931" s="281">
        <v>27</v>
      </c>
      <c r="C12931" s="24" t="str">
        <f t="shared" si="201"/>
        <v>mana27</v>
      </c>
      <c r="D12931" s="281">
        <v>255</v>
      </c>
      <c r="E12931" s="281">
        <v>99</v>
      </c>
      <c r="F12931" s="281">
        <v>3486</v>
      </c>
      <c r="G12931" s="24">
        <v>100</v>
      </c>
      <c r="H12931" s="24">
        <v>0</v>
      </c>
      <c r="I12931" s="24">
        <v>0</v>
      </c>
      <c r="J12931" s="282">
        <v>15</v>
      </c>
      <c r="K12931" s="282">
        <v>0</v>
      </c>
    </row>
    <row r="12932" spans="1:11" x14ac:dyDescent="0.3">
      <c r="A12932" s="281" t="s">
        <v>2152</v>
      </c>
      <c r="B12932" s="281">
        <v>28</v>
      </c>
      <c r="C12932" s="24" t="str">
        <f t="shared" si="201"/>
        <v>mana28</v>
      </c>
      <c r="D12932" s="281">
        <v>258</v>
      </c>
      <c r="E12932" s="281">
        <v>101</v>
      </c>
      <c r="F12932" s="281">
        <v>3528</v>
      </c>
      <c r="G12932" s="24">
        <v>100</v>
      </c>
      <c r="H12932" s="24">
        <v>0</v>
      </c>
      <c r="I12932" s="24">
        <v>0</v>
      </c>
      <c r="J12932" s="282">
        <v>15</v>
      </c>
      <c r="K12932" s="282">
        <v>0</v>
      </c>
    </row>
    <row r="12933" spans="1:11" x14ac:dyDescent="0.3">
      <c r="A12933" s="281" t="s">
        <v>2152</v>
      </c>
      <c r="B12933" s="281">
        <v>29</v>
      </c>
      <c r="C12933" s="24" t="str">
        <f t="shared" si="201"/>
        <v>mana29</v>
      </c>
      <c r="D12933" s="281">
        <v>261</v>
      </c>
      <c r="E12933" s="281">
        <v>102</v>
      </c>
      <c r="F12933" s="281">
        <v>3570</v>
      </c>
      <c r="G12933" s="24">
        <v>100</v>
      </c>
      <c r="H12933" s="24">
        <v>0</v>
      </c>
      <c r="I12933" s="24">
        <v>0</v>
      </c>
      <c r="J12933" s="282">
        <v>15</v>
      </c>
      <c r="K12933" s="282">
        <v>0</v>
      </c>
    </row>
    <row r="12934" spans="1:11" x14ac:dyDescent="0.3">
      <c r="A12934" s="281" t="s">
        <v>2152</v>
      </c>
      <c r="B12934" s="281">
        <v>30</v>
      </c>
      <c r="C12934" s="24" t="str">
        <f t="shared" ref="C12934:C12997" si="202">A12934&amp;B12934</f>
        <v>mana30</v>
      </c>
      <c r="D12934" s="281">
        <v>265</v>
      </c>
      <c r="E12934" s="281">
        <v>103</v>
      </c>
      <c r="F12934" s="281">
        <v>3612</v>
      </c>
      <c r="G12934" s="24">
        <v>100</v>
      </c>
      <c r="H12934" s="24">
        <v>0</v>
      </c>
      <c r="I12934" s="24">
        <v>0</v>
      </c>
      <c r="J12934" s="282">
        <v>15</v>
      </c>
      <c r="K12934" s="282">
        <v>0</v>
      </c>
    </row>
    <row r="12935" spans="1:11" x14ac:dyDescent="0.3">
      <c r="A12935" s="281" t="s">
        <v>2152</v>
      </c>
      <c r="B12935" s="281">
        <v>31</v>
      </c>
      <c r="C12935" s="24" t="str">
        <f t="shared" si="202"/>
        <v>mana31</v>
      </c>
      <c r="D12935" s="281">
        <v>289</v>
      </c>
      <c r="E12935" s="281">
        <v>113</v>
      </c>
      <c r="F12935" s="281">
        <v>3921</v>
      </c>
      <c r="G12935" s="24">
        <v>100</v>
      </c>
      <c r="H12935" s="24">
        <v>0</v>
      </c>
      <c r="I12935" s="24">
        <v>0</v>
      </c>
      <c r="J12935" s="282">
        <v>15</v>
      </c>
      <c r="K12935" s="282">
        <v>0</v>
      </c>
    </row>
    <row r="12936" spans="1:11" x14ac:dyDescent="0.3">
      <c r="A12936" s="281" t="s">
        <v>2152</v>
      </c>
      <c r="B12936" s="281">
        <v>32</v>
      </c>
      <c r="C12936" s="24" t="str">
        <f t="shared" si="202"/>
        <v>mana32</v>
      </c>
      <c r="D12936" s="281">
        <v>293</v>
      </c>
      <c r="E12936" s="281">
        <v>114</v>
      </c>
      <c r="F12936" s="281">
        <v>3968</v>
      </c>
      <c r="G12936" s="24">
        <v>100</v>
      </c>
      <c r="H12936" s="24">
        <v>0</v>
      </c>
      <c r="I12936" s="24">
        <v>0</v>
      </c>
      <c r="J12936" s="282">
        <v>15</v>
      </c>
      <c r="K12936" s="282">
        <v>0</v>
      </c>
    </row>
    <row r="12937" spans="1:11" x14ac:dyDescent="0.3">
      <c r="A12937" s="281" t="s">
        <v>2152</v>
      </c>
      <c r="B12937" s="281">
        <v>33</v>
      </c>
      <c r="C12937" s="24" t="str">
        <f t="shared" si="202"/>
        <v>mana33</v>
      </c>
      <c r="D12937" s="281">
        <v>296</v>
      </c>
      <c r="E12937" s="281">
        <v>116</v>
      </c>
      <c r="F12937" s="281">
        <v>4015</v>
      </c>
      <c r="G12937" s="24">
        <v>100</v>
      </c>
      <c r="H12937" s="24">
        <v>0</v>
      </c>
      <c r="I12937" s="24">
        <v>0</v>
      </c>
      <c r="J12937" s="282">
        <v>15</v>
      </c>
      <c r="K12937" s="282">
        <v>0</v>
      </c>
    </row>
    <row r="12938" spans="1:11" x14ac:dyDescent="0.3">
      <c r="A12938" s="281" t="s">
        <v>2152</v>
      </c>
      <c r="B12938" s="281">
        <v>34</v>
      </c>
      <c r="C12938" s="24" t="str">
        <f t="shared" si="202"/>
        <v>mana34</v>
      </c>
      <c r="D12938" s="281">
        <v>300</v>
      </c>
      <c r="E12938" s="281">
        <v>117</v>
      </c>
      <c r="F12938" s="281">
        <v>4063</v>
      </c>
      <c r="G12938" s="24">
        <v>100</v>
      </c>
      <c r="H12938" s="24">
        <v>0</v>
      </c>
      <c r="I12938" s="24">
        <v>0</v>
      </c>
      <c r="J12938" s="282">
        <v>15</v>
      </c>
      <c r="K12938" s="282">
        <v>0</v>
      </c>
    </row>
    <row r="12939" spans="1:11" x14ac:dyDescent="0.3">
      <c r="A12939" s="281" t="s">
        <v>2152</v>
      </c>
      <c r="B12939" s="281">
        <v>35</v>
      </c>
      <c r="C12939" s="24" t="str">
        <f t="shared" si="202"/>
        <v>mana35</v>
      </c>
      <c r="D12939" s="281">
        <v>304</v>
      </c>
      <c r="E12939" s="281">
        <v>119</v>
      </c>
      <c r="F12939" s="281">
        <v>4111</v>
      </c>
      <c r="G12939" s="24">
        <v>100</v>
      </c>
      <c r="H12939" s="24">
        <v>0</v>
      </c>
      <c r="I12939" s="24">
        <v>0</v>
      </c>
      <c r="J12939" s="282">
        <v>15</v>
      </c>
      <c r="K12939" s="282">
        <v>0</v>
      </c>
    </row>
    <row r="12940" spans="1:11" x14ac:dyDescent="0.3">
      <c r="A12940" s="281" t="s">
        <v>2152</v>
      </c>
      <c r="B12940" s="281">
        <v>36</v>
      </c>
      <c r="C12940" s="24" t="str">
        <f t="shared" si="202"/>
        <v>mana36</v>
      </c>
      <c r="D12940" s="281">
        <v>308</v>
      </c>
      <c r="E12940" s="281">
        <v>120</v>
      </c>
      <c r="F12940" s="281">
        <v>4160</v>
      </c>
      <c r="G12940" s="24">
        <v>100</v>
      </c>
      <c r="H12940" s="24">
        <v>0</v>
      </c>
      <c r="I12940" s="24">
        <v>0</v>
      </c>
      <c r="J12940" s="282">
        <v>15</v>
      </c>
      <c r="K12940" s="282">
        <v>0</v>
      </c>
    </row>
    <row r="12941" spans="1:11" x14ac:dyDescent="0.3">
      <c r="A12941" s="281" t="s">
        <v>2152</v>
      </c>
      <c r="B12941" s="281">
        <v>37</v>
      </c>
      <c r="C12941" s="24" t="str">
        <f t="shared" si="202"/>
        <v>mana37</v>
      </c>
      <c r="D12941" s="281">
        <v>312</v>
      </c>
      <c r="E12941" s="281">
        <v>122</v>
      </c>
      <c r="F12941" s="281">
        <v>4210</v>
      </c>
      <c r="G12941" s="24">
        <v>100</v>
      </c>
      <c r="H12941" s="24">
        <v>0</v>
      </c>
      <c r="I12941" s="24">
        <v>0</v>
      </c>
      <c r="J12941" s="282">
        <v>15</v>
      </c>
      <c r="K12941" s="282">
        <v>0</v>
      </c>
    </row>
    <row r="12942" spans="1:11" x14ac:dyDescent="0.3">
      <c r="A12942" s="281" t="s">
        <v>2152</v>
      </c>
      <c r="B12942" s="281">
        <v>38</v>
      </c>
      <c r="C12942" s="24" t="str">
        <f t="shared" si="202"/>
        <v>mana38</v>
      </c>
      <c r="D12942" s="281">
        <v>315</v>
      </c>
      <c r="E12942" s="281">
        <v>123</v>
      </c>
      <c r="F12942" s="281">
        <v>4260</v>
      </c>
      <c r="G12942" s="24">
        <v>100</v>
      </c>
      <c r="H12942" s="24">
        <v>0</v>
      </c>
      <c r="I12942" s="24">
        <v>0</v>
      </c>
      <c r="J12942" s="282">
        <v>15</v>
      </c>
      <c r="K12942" s="282">
        <v>0</v>
      </c>
    </row>
    <row r="12943" spans="1:11" x14ac:dyDescent="0.3">
      <c r="A12943" s="281" t="s">
        <v>2152</v>
      </c>
      <c r="B12943" s="281">
        <v>39</v>
      </c>
      <c r="C12943" s="24" t="str">
        <f t="shared" si="202"/>
        <v>mana39</v>
      </c>
      <c r="D12943" s="281">
        <v>319</v>
      </c>
      <c r="E12943" s="281">
        <v>125</v>
      </c>
      <c r="F12943" s="281">
        <v>4311</v>
      </c>
      <c r="G12943" s="24">
        <v>100</v>
      </c>
      <c r="H12943" s="24">
        <v>0</v>
      </c>
      <c r="I12943" s="24">
        <v>0</v>
      </c>
      <c r="J12943" s="282">
        <v>15</v>
      </c>
      <c r="K12943" s="282">
        <v>0</v>
      </c>
    </row>
    <row r="12944" spans="1:11" x14ac:dyDescent="0.3">
      <c r="A12944" s="281" t="s">
        <v>2152</v>
      </c>
      <c r="B12944" s="281">
        <v>40</v>
      </c>
      <c r="C12944" s="24" t="str">
        <f t="shared" si="202"/>
        <v>mana40</v>
      </c>
      <c r="D12944" s="281">
        <v>323</v>
      </c>
      <c r="E12944" s="281">
        <v>126</v>
      </c>
      <c r="F12944" s="281">
        <v>4362</v>
      </c>
      <c r="G12944" s="24">
        <v>100</v>
      </c>
      <c r="H12944" s="24">
        <v>0</v>
      </c>
      <c r="I12944" s="24">
        <v>0</v>
      </c>
      <c r="J12944" s="282">
        <v>15</v>
      </c>
      <c r="K12944" s="282">
        <v>0</v>
      </c>
    </row>
    <row r="12945" spans="1:11" x14ac:dyDescent="0.3">
      <c r="A12945" s="281" t="s">
        <v>2152</v>
      </c>
      <c r="B12945" s="281">
        <v>41</v>
      </c>
      <c r="C12945" s="24" t="str">
        <f t="shared" si="202"/>
        <v>mana41</v>
      </c>
      <c r="D12945" s="281">
        <v>353</v>
      </c>
      <c r="E12945" s="281">
        <v>138</v>
      </c>
      <c r="F12945" s="281">
        <v>4785</v>
      </c>
      <c r="G12945" s="24">
        <v>100</v>
      </c>
      <c r="H12945" s="24">
        <v>0</v>
      </c>
      <c r="I12945" s="24">
        <v>0</v>
      </c>
      <c r="J12945" s="282">
        <v>15</v>
      </c>
      <c r="K12945" s="282">
        <v>0</v>
      </c>
    </row>
    <row r="12946" spans="1:11" x14ac:dyDescent="0.3">
      <c r="A12946" s="281" t="s">
        <v>2152</v>
      </c>
      <c r="B12946" s="281">
        <v>42</v>
      </c>
      <c r="C12946" s="24" t="str">
        <f t="shared" si="202"/>
        <v>mana42</v>
      </c>
      <c r="D12946" s="281">
        <v>357</v>
      </c>
      <c r="E12946" s="281">
        <v>139</v>
      </c>
      <c r="F12946" s="281">
        <v>4842</v>
      </c>
      <c r="G12946" s="24">
        <v>100</v>
      </c>
      <c r="H12946" s="24">
        <v>0</v>
      </c>
      <c r="I12946" s="24">
        <v>0</v>
      </c>
      <c r="J12946" s="282">
        <v>15</v>
      </c>
      <c r="K12946" s="282">
        <v>0</v>
      </c>
    </row>
    <row r="12947" spans="1:11" x14ac:dyDescent="0.3">
      <c r="A12947" s="281" t="s">
        <v>2152</v>
      </c>
      <c r="B12947" s="281">
        <v>43</v>
      </c>
      <c r="C12947" s="24" t="str">
        <f t="shared" si="202"/>
        <v>mana43</v>
      </c>
      <c r="D12947" s="281">
        <v>362</v>
      </c>
      <c r="E12947" s="281">
        <v>141</v>
      </c>
      <c r="F12947" s="281">
        <v>4900</v>
      </c>
      <c r="G12947" s="24">
        <v>100</v>
      </c>
      <c r="H12947" s="24">
        <v>0</v>
      </c>
      <c r="I12947" s="24">
        <v>0</v>
      </c>
      <c r="J12947" s="282">
        <v>15</v>
      </c>
      <c r="K12947" s="282">
        <v>0</v>
      </c>
    </row>
    <row r="12948" spans="1:11" x14ac:dyDescent="0.3">
      <c r="A12948" s="281" t="s">
        <v>2152</v>
      </c>
      <c r="B12948" s="281">
        <v>44</v>
      </c>
      <c r="C12948" s="24" t="str">
        <f t="shared" si="202"/>
        <v>mana44</v>
      </c>
      <c r="D12948" s="281">
        <v>366</v>
      </c>
      <c r="E12948" s="281">
        <v>143</v>
      </c>
      <c r="F12948" s="281">
        <v>4965</v>
      </c>
      <c r="G12948" s="24">
        <v>100</v>
      </c>
      <c r="H12948" s="24">
        <v>0</v>
      </c>
      <c r="I12948" s="24">
        <v>0</v>
      </c>
      <c r="J12948" s="282">
        <v>15</v>
      </c>
      <c r="K12948" s="282">
        <v>0</v>
      </c>
    </row>
    <row r="12949" spans="1:11" x14ac:dyDescent="0.3">
      <c r="A12949" s="281" t="s">
        <v>2152</v>
      </c>
      <c r="B12949" s="281">
        <v>45</v>
      </c>
      <c r="C12949" s="24" t="str">
        <f t="shared" si="202"/>
        <v>mana45</v>
      </c>
      <c r="D12949" s="281">
        <v>371</v>
      </c>
      <c r="E12949" s="281">
        <v>145</v>
      </c>
      <c r="F12949" s="281">
        <v>5028</v>
      </c>
      <c r="G12949" s="24">
        <v>100</v>
      </c>
      <c r="H12949" s="24">
        <v>0</v>
      </c>
      <c r="I12949" s="24">
        <v>0</v>
      </c>
      <c r="J12949" s="282">
        <v>15</v>
      </c>
      <c r="K12949" s="282">
        <v>0</v>
      </c>
    </row>
    <row r="12950" spans="1:11" x14ac:dyDescent="0.3">
      <c r="A12950" s="281" t="s">
        <v>2152</v>
      </c>
      <c r="B12950" s="281">
        <v>46</v>
      </c>
      <c r="C12950" s="24" t="str">
        <f t="shared" si="202"/>
        <v>mana46</v>
      </c>
      <c r="D12950" s="281">
        <v>375</v>
      </c>
      <c r="E12950" s="281">
        <v>146</v>
      </c>
      <c r="F12950" s="281">
        <v>5088</v>
      </c>
      <c r="G12950" s="24">
        <v>100</v>
      </c>
      <c r="H12950" s="24">
        <v>0</v>
      </c>
      <c r="I12950" s="24">
        <v>0</v>
      </c>
      <c r="J12950" s="282">
        <v>15</v>
      </c>
      <c r="K12950" s="282">
        <v>0</v>
      </c>
    </row>
    <row r="12951" spans="1:11" x14ac:dyDescent="0.3">
      <c r="A12951" s="281" t="s">
        <v>2152</v>
      </c>
      <c r="B12951" s="281">
        <v>47</v>
      </c>
      <c r="C12951" s="24" t="str">
        <f t="shared" si="202"/>
        <v>mana47</v>
      </c>
      <c r="D12951" s="281">
        <v>380</v>
      </c>
      <c r="E12951" s="281">
        <v>148</v>
      </c>
      <c r="F12951" s="281">
        <v>5153</v>
      </c>
      <c r="G12951" s="24">
        <v>100</v>
      </c>
      <c r="H12951" s="24">
        <v>0</v>
      </c>
      <c r="I12951" s="24">
        <v>0</v>
      </c>
      <c r="J12951" s="282">
        <v>15</v>
      </c>
      <c r="K12951" s="282">
        <v>0</v>
      </c>
    </row>
    <row r="12952" spans="1:11" x14ac:dyDescent="0.3">
      <c r="A12952" s="281" t="s">
        <v>2152</v>
      </c>
      <c r="B12952" s="281">
        <v>48</v>
      </c>
      <c r="C12952" s="24" t="str">
        <f t="shared" si="202"/>
        <v>mana48</v>
      </c>
      <c r="D12952" s="281">
        <v>384</v>
      </c>
      <c r="E12952" s="281">
        <v>150</v>
      </c>
      <c r="F12952" s="281">
        <v>5220</v>
      </c>
      <c r="G12952" s="24">
        <v>100</v>
      </c>
      <c r="H12952" s="24">
        <v>0</v>
      </c>
      <c r="I12952" s="24">
        <v>0</v>
      </c>
      <c r="J12952" s="282">
        <v>15</v>
      </c>
      <c r="K12952" s="282">
        <v>0</v>
      </c>
    </row>
    <row r="12953" spans="1:11" x14ac:dyDescent="0.3">
      <c r="A12953" s="281" t="s">
        <v>2152</v>
      </c>
      <c r="B12953" s="281">
        <v>49</v>
      </c>
      <c r="C12953" s="24" t="str">
        <f t="shared" si="202"/>
        <v>mana49</v>
      </c>
      <c r="D12953" s="281">
        <v>389</v>
      </c>
      <c r="E12953" s="281">
        <v>152</v>
      </c>
      <c r="F12953" s="281">
        <v>5282</v>
      </c>
      <c r="G12953" s="24">
        <v>100</v>
      </c>
      <c r="H12953" s="24">
        <v>0</v>
      </c>
      <c r="I12953" s="24">
        <v>0</v>
      </c>
      <c r="J12953" s="282">
        <v>15</v>
      </c>
      <c r="K12953" s="282">
        <v>0</v>
      </c>
    </row>
    <row r="12954" spans="1:11" x14ac:dyDescent="0.3">
      <c r="A12954" s="281" t="s">
        <v>2152</v>
      </c>
      <c r="B12954" s="281">
        <v>50</v>
      </c>
      <c r="C12954" s="24" t="str">
        <f t="shared" si="202"/>
        <v>mana50</v>
      </c>
      <c r="D12954" s="281">
        <v>394</v>
      </c>
      <c r="E12954" s="281">
        <v>154</v>
      </c>
      <c r="F12954" s="281">
        <v>5352</v>
      </c>
      <c r="G12954" s="24">
        <v>100</v>
      </c>
      <c r="H12954" s="24">
        <v>0</v>
      </c>
      <c r="I12954" s="24">
        <v>0</v>
      </c>
      <c r="J12954" s="282">
        <v>15</v>
      </c>
      <c r="K12954" s="282">
        <v>0</v>
      </c>
    </row>
    <row r="12955" spans="1:11" x14ac:dyDescent="0.3">
      <c r="A12955" s="281" t="s">
        <v>2152</v>
      </c>
      <c r="B12955" s="281">
        <v>51</v>
      </c>
      <c r="C12955" s="24" t="str">
        <f t="shared" si="202"/>
        <v>mana51</v>
      </c>
      <c r="D12955" s="281">
        <v>430</v>
      </c>
      <c r="E12955" s="281">
        <v>168</v>
      </c>
      <c r="F12955" s="281">
        <v>5825</v>
      </c>
      <c r="G12955" s="24">
        <v>100</v>
      </c>
      <c r="H12955" s="24">
        <v>0</v>
      </c>
      <c r="I12955" s="24">
        <v>0</v>
      </c>
      <c r="J12955" s="282">
        <v>15</v>
      </c>
      <c r="K12955" s="282">
        <v>0</v>
      </c>
    </row>
    <row r="12956" spans="1:11" x14ac:dyDescent="0.3">
      <c r="A12956" s="281" t="s">
        <v>2152</v>
      </c>
      <c r="B12956" s="281">
        <v>52</v>
      </c>
      <c r="C12956" s="24" t="str">
        <f t="shared" si="202"/>
        <v>mana52</v>
      </c>
      <c r="D12956" s="281">
        <v>435</v>
      </c>
      <c r="E12956" s="281">
        <v>170</v>
      </c>
      <c r="F12956" s="281">
        <v>5895</v>
      </c>
      <c r="G12956" s="24">
        <v>100</v>
      </c>
      <c r="H12956" s="24">
        <v>0</v>
      </c>
      <c r="I12956" s="24">
        <v>0</v>
      </c>
      <c r="J12956" s="282">
        <v>15</v>
      </c>
      <c r="K12956" s="282">
        <v>0</v>
      </c>
    </row>
    <row r="12957" spans="1:11" x14ac:dyDescent="0.3">
      <c r="A12957" s="281" t="s">
        <v>2152</v>
      </c>
      <c r="B12957" s="281">
        <v>53</v>
      </c>
      <c r="C12957" s="24" t="str">
        <f t="shared" si="202"/>
        <v>mana53</v>
      </c>
      <c r="D12957" s="281">
        <v>441</v>
      </c>
      <c r="E12957" s="281">
        <v>172</v>
      </c>
      <c r="F12957" s="281">
        <v>5970</v>
      </c>
      <c r="G12957" s="24">
        <v>100</v>
      </c>
      <c r="H12957" s="24">
        <v>0</v>
      </c>
      <c r="I12957" s="24">
        <v>0</v>
      </c>
      <c r="J12957" s="282">
        <v>15</v>
      </c>
      <c r="K12957" s="282">
        <v>0</v>
      </c>
    </row>
    <row r="12958" spans="1:11" x14ac:dyDescent="0.3">
      <c r="A12958" s="281" t="s">
        <v>2152</v>
      </c>
      <c r="B12958" s="281">
        <v>54</v>
      </c>
      <c r="C12958" s="24" t="str">
        <f t="shared" si="202"/>
        <v>mana54</v>
      </c>
      <c r="D12958" s="281">
        <v>446</v>
      </c>
      <c r="E12958" s="281">
        <v>174</v>
      </c>
      <c r="F12958" s="281">
        <v>6048</v>
      </c>
      <c r="G12958" s="24">
        <v>100</v>
      </c>
      <c r="H12958" s="24">
        <v>0</v>
      </c>
      <c r="I12958" s="24">
        <v>0</v>
      </c>
      <c r="J12958" s="282">
        <v>15</v>
      </c>
      <c r="K12958" s="282">
        <v>0</v>
      </c>
    </row>
    <row r="12959" spans="1:11" x14ac:dyDescent="0.3">
      <c r="A12959" s="281" t="s">
        <v>2152</v>
      </c>
      <c r="B12959" s="281">
        <v>55</v>
      </c>
      <c r="C12959" s="24" t="str">
        <f t="shared" si="202"/>
        <v>mana55</v>
      </c>
      <c r="D12959" s="281">
        <v>451</v>
      </c>
      <c r="E12959" s="281">
        <v>176</v>
      </c>
      <c r="F12959" s="281">
        <v>6121</v>
      </c>
      <c r="G12959" s="24">
        <v>100</v>
      </c>
      <c r="H12959" s="24">
        <v>0</v>
      </c>
      <c r="I12959" s="24">
        <v>0</v>
      </c>
      <c r="J12959" s="282">
        <v>15</v>
      </c>
      <c r="K12959" s="282">
        <v>0</v>
      </c>
    </row>
    <row r="12960" spans="1:11" x14ac:dyDescent="0.3">
      <c r="A12960" s="281" t="s">
        <v>2152</v>
      </c>
      <c r="B12960" s="281">
        <v>56</v>
      </c>
      <c r="C12960" s="24" t="str">
        <f t="shared" si="202"/>
        <v>mana56</v>
      </c>
      <c r="D12960" s="281">
        <v>457</v>
      </c>
      <c r="E12960" s="281">
        <v>178</v>
      </c>
      <c r="F12960" s="281">
        <v>6201</v>
      </c>
      <c r="G12960" s="24">
        <v>100</v>
      </c>
      <c r="H12960" s="24">
        <v>0</v>
      </c>
      <c r="I12960" s="24">
        <v>0</v>
      </c>
      <c r="J12960" s="282">
        <v>15</v>
      </c>
      <c r="K12960" s="282">
        <v>0</v>
      </c>
    </row>
    <row r="12961" spans="1:11" x14ac:dyDescent="0.3">
      <c r="A12961" s="281" t="s">
        <v>2152</v>
      </c>
      <c r="B12961" s="281">
        <v>57</v>
      </c>
      <c r="C12961" s="24" t="str">
        <f t="shared" si="202"/>
        <v>mana57</v>
      </c>
      <c r="D12961" s="281">
        <v>462</v>
      </c>
      <c r="E12961" s="281">
        <v>180</v>
      </c>
      <c r="F12961" s="281">
        <v>6280</v>
      </c>
      <c r="G12961" s="24">
        <v>100</v>
      </c>
      <c r="H12961" s="24">
        <v>0</v>
      </c>
      <c r="I12961" s="24">
        <v>0</v>
      </c>
      <c r="J12961" s="282">
        <v>15</v>
      </c>
      <c r="K12961" s="282">
        <v>0</v>
      </c>
    </row>
    <row r="12962" spans="1:11" x14ac:dyDescent="0.3">
      <c r="A12962" s="281" t="s">
        <v>2152</v>
      </c>
      <c r="B12962" s="281">
        <v>58</v>
      </c>
      <c r="C12962" s="24" t="str">
        <f t="shared" si="202"/>
        <v>mana58</v>
      </c>
      <c r="D12962" s="281">
        <v>468</v>
      </c>
      <c r="E12962" s="281">
        <v>183</v>
      </c>
      <c r="F12962" s="281">
        <v>6355</v>
      </c>
      <c r="G12962" s="24">
        <v>100</v>
      </c>
      <c r="H12962" s="24">
        <v>0</v>
      </c>
      <c r="I12962" s="24">
        <v>0</v>
      </c>
      <c r="J12962" s="282">
        <v>15</v>
      </c>
      <c r="K12962" s="282">
        <v>0</v>
      </c>
    </row>
    <row r="12963" spans="1:11" x14ac:dyDescent="0.3">
      <c r="A12963" s="281" t="s">
        <v>2152</v>
      </c>
      <c r="B12963" s="281">
        <v>59</v>
      </c>
      <c r="C12963" s="24" t="str">
        <f t="shared" si="202"/>
        <v>mana59</v>
      </c>
      <c r="D12963" s="281">
        <v>473</v>
      </c>
      <c r="E12963" s="281">
        <v>185</v>
      </c>
      <c r="F12963" s="281">
        <v>6436</v>
      </c>
      <c r="G12963" s="24">
        <v>100</v>
      </c>
      <c r="H12963" s="24">
        <v>0</v>
      </c>
      <c r="I12963" s="24">
        <v>0</v>
      </c>
      <c r="J12963" s="282">
        <v>15</v>
      </c>
      <c r="K12963" s="282">
        <v>0</v>
      </c>
    </row>
    <row r="12964" spans="1:11" x14ac:dyDescent="0.3">
      <c r="A12964" s="281" t="s">
        <v>2152</v>
      </c>
      <c r="B12964" s="281">
        <v>60</v>
      </c>
      <c r="C12964" s="24" t="str">
        <f t="shared" si="202"/>
        <v>mana60</v>
      </c>
      <c r="D12964" s="281">
        <v>479</v>
      </c>
      <c r="E12964" s="281">
        <v>187</v>
      </c>
      <c r="F12964" s="281">
        <v>6521</v>
      </c>
      <c r="G12964" s="24">
        <v>100</v>
      </c>
      <c r="H12964" s="24">
        <v>0</v>
      </c>
      <c r="I12964" s="24">
        <v>0</v>
      </c>
      <c r="J12964" s="282">
        <v>15</v>
      </c>
      <c r="K12964" s="282">
        <v>0</v>
      </c>
    </row>
    <row r="12965" spans="1:11" x14ac:dyDescent="0.3">
      <c r="A12965" s="281" t="s">
        <v>2152</v>
      </c>
      <c r="B12965" s="281">
        <v>61</v>
      </c>
      <c r="C12965" s="24" t="str">
        <f t="shared" si="202"/>
        <v>mana61</v>
      </c>
      <c r="D12965" s="281">
        <v>523</v>
      </c>
      <c r="E12965" s="281">
        <v>204</v>
      </c>
      <c r="F12965" s="281">
        <v>7174</v>
      </c>
      <c r="G12965" s="24">
        <v>100</v>
      </c>
      <c r="H12965" s="24">
        <v>0</v>
      </c>
      <c r="I12965" s="24">
        <v>0</v>
      </c>
      <c r="J12965" s="282">
        <v>15</v>
      </c>
      <c r="K12965" s="282">
        <v>0</v>
      </c>
    </row>
    <row r="12966" spans="1:11" x14ac:dyDescent="0.3">
      <c r="A12966" s="281" t="s">
        <v>2152</v>
      </c>
      <c r="B12966" s="281">
        <v>62</v>
      </c>
      <c r="C12966" s="24" t="str">
        <f t="shared" si="202"/>
        <v>mana62</v>
      </c>
      <c r="D12966" s="281">
        <v>529</v>
      </c>
      <c r="E12966" s="281">
        <v>207</v>
      </c>
      <c r="F12966" s="281">
        <v>7269</v>
      </c>
      <c r="G12966" s="24">
        <v>100</v>
      </c>
      <c r="H12966" s="24">
        <v>0</v>
      </c>
      <c r="I12966" s="24">
        <v>0</v>
      </c>
      <c r="J12966" s="282">
        <v>15</v>
      </c>
      <c r="K12966" s="282">
        <v>0</v>
      </c>
    </row>
    <row r="12967" spans="1:11" x14ac:dyDescent="0.3">
      <c r="A12967" s="281" t="s">
        <v>2152</v>
      </c>
      <c r="B12967" s="281">
        <v>63</v>
      </c>
      <c r="C12967" s="24" t="str">
        <f t="shared" si="202"/>
        <v>mana63</v>
      </c>
      <c r="D12967" s="281">
        <v>536</v>
      </c>
      <c r="E12967" s="281">
        <v>209</v>
      </c>
      <c r="F12967" s="281">
        <v>7376</v>
      </c>
      <c r="G12967" s="24">
        <v>100</v>
      </c>
      <c r="H12967" s="24">
        <v>0</v>
      </c>
      <c r="I12967" s="24">
        <v>0</v>
      </c>
      <c r="J12967" s="282">
        <v>15</v>
      </c>
      <c r="K12967" s="282">
        <v>0</v>
      </c>
    </row>
    <row r="12968" spans="1:11" x14ac:dyDescent="0.3">
      <c r="A12968" s="281" t="s">
        <v>2152</v>
      </c>
      <c r="B12968" s="281">
        <v>64</v>
      </c>
      <c r="C12968" s="24" t="str">
        <f t="shared" si="202"/>
        <v>mana64</v>
      </c>
      <c r="D12968" s="281">
        <v>542</v>
      </c>
      <c r="E12968" s="281">
        <v>212</v>
      </c>
      <c r="F12968" s="281">
        <v>7464</v>
      </c>
      <c r="G12968" s="24">
        <v>100</v>
      </c>
      <c r="H12968" s="24">
        <v>0</v>
      </c>
      <c r="I12968" s="24">
        <v>0</v>
      </c>
      <c r="J12968" s="282">
        <v>15</v>
      </c>
      <c r="K12968" s="282">
        <v>0</v>
      </c>
    </row>
    <row r="12969" spans="1:11" x14ac:dyDescent="0.3">
      <c r="A12969" s="281" t="s">
        <v>2152</v>
      </c>
      <c r="B12969" s="281">
        <v>65</v>
      </c>
      <c r="C12969" s="24" t="str">
        <f t="shared" si="202"/>
        <v>mana65</v>
      </c>
      <c r="D12969" s="281">
        <v>548</v>
      </c>
      <c r="E12969" s="281">
        <v>214</v>
      </c>
      <c r="F12969" s="281">
        <v>7563</v>
      </c>
      <c r="G12969" s="24">
        <v>100</v>
      </c>
      <c r="H12969" s="24">
        <v>0</v>
      </c>
      <c r="I12969" s="24">
        <v>0</v>
      </c>
      <c r="J12969" s="282">
        <v>15</v>
      </c>
      <c r="K12969" s="282">
        <v>0</v>
      </c>
    </row>
    <row r="12970" spans="1:11" x14ac:dyDescent="0.3">
      <c r="A12970" s="281" t="s">
        <v>2152</v>
      </c>
      <c r="B12970" s="281">
        <v>66</v>
      </c>
      <c r="C12970" s="24" t="str">
        <f t="shared" si="202"/>
        <v>mana66</v>
      </c>
      <c r="D12970" s="281">
        <v>555</v>
      </c>
      <c r="E12970" s="281">
        <v>217</v>
      </c>
      <c r="F12970" s="281">
        <v>7663</v>
      </c>
      <c r="G12970" s="24">
        <v>100</v>
      </c>
      <c r="H12970" s="24">
        <v>0</v>
      </c>
      <c r="I12970" s="24">
        <v>0</v>
      </c>
      <c r="J12970" s="282">
        <v>15</v>
      </c>
      <c r="K12970" s="282">
        <v>0</v>
      </c>
    </row>
    <row r="12971" spans="1:11" x14ac:dyDescent="0.3">
      <c r="A12971" s="281" t="s">
        <v>2152</v>
      </c>
      <c r="B12971" s="281">
        <v>67</v>
      </c>
      <c r="C12971" s="24" t="str">
        <f t="shared" si="202"/>
        <v>mana67</v>
      </c>
      <c r="D12971" s="281">
        <v>561</v>
      </c>
      <c r="E12971" s="281">
        <v>219</v>
      </c>
      <c r="F12971" s="281">
        <v>7769</v>
      </c>
      <c r="G12971" s="24">
        <v>100</v>
      </c>
      <c r="H12971" s="24">
        <v>0</v>
      </c>
      <c r="I12971" s="24">
        <v>0</v>
      </c>
      <c r="J12971" s="282">
        <v>15</v>
      </c>
      <c r="K12971" s="282">
        <v>0</v>
      </c>
    </row>
    <row r="12972" spans="1:11" x14ac:dyDescent="0.3">
      <c r="A12972" s="281" t="s">
        <v>2152</v>
      </c>
      <c r="B12972" s="281">
        <v>68</v>
      </c>
      <c r="C12972" s="24" t="str">
        <f t="shared" si="202"/>
        <v>mana68</v>
      </c>
      <c r="D12972" s="281">
        <v>568</v>
      </c>
      <c r="E12972" s="281">
        <v>222</v>
      </c>
      <c r="F12972" s="281">
        <v>7862</v>
      </c>
      <c r="G12972" s="24">
        <v>100</v>
      </c>
      <c r="H12972" s="24">
        <v>0</v>
      </c>
      <c r="I12972" s="24">
        <v>0</v>
      </c>
      <c r="J12972" s="282">
        <v>15</v>
      </c>
      <c r="K12972" s="282">
        <v>0</v>
      </c>
    </row>
    <row r="12973" spans="1:11" x14ac:dyDescent="0.3">
      <c r="A12973" s="281" t="s">
        <v>2152</v>
      </c>
      <c r="B12973" s="281">
        <v>69</v>
      </c>
      <c r="C12973" s="24" t="str">
        <f t="shared" si="202"/>
        <v>mana69</v>
      </c>
      <c r="D12973" s="281">
        <v>575</v>
      </c>
      <c r="E12973" s="281">
        <v>224</v>
      </c>
      <c r="F12973" s="281">
        <v>7966</v>
      </c>
      <c r="G12973" s="24">
        <v>100</v>
      </c>
      <c r="H12973" s="24">
        <v>0</v>
      </c>
      <c r="I12973" s="24">
        <v>0</v>
      </c>
      <c r="J12973" s="282">
        <v>15</v>
      </c>
      <c r="K12973" s="282">
        <v>0</v>
      </c>
    </row>
    <row r="12974" spans="1:11" x14ac:dyDescent="0.3">
      <c r="A12974" s="281" t="s">
        <v>2152</v>
      </c>
      <c r="B12974" s="281">
        <v>70</v>
      </c>
      <c r="C12974" s="24" t="str">
        <f t="shared" si="202"/>
        <v>mana70</v>
      </c>
      <c r="D12974" s="281">
        <v>582</v>
      </c>
      <c r="E12974" s="281">
        <v>227</v>
      </c>
      <c r="F12974" s="281">
        <v>8061</v>
      </c>
      <c r="G12974" s="24">
        <v>100</v>
      </c>
      <c r="H12974" s="24">
        <v>0</v>
      </c>
      <c r="I12974" s="24">
        <v>0</v>
      </c>
      <c r="J12974" s="282">
        <v>15</v>
      </c>
      <c r="K12974" s="282">
        <v>0</v>
      </c>
    </row>
    <row r="12975" spans="1:11" x14ac:dyDescent="0.3">
      <c r="A12975" s="281" t="s">
        <v>2152</v>
      </c>
      <c r="B12975" s="281">
        <v>71</v>
      </c>
      <c r="C12975" s="24" t="str">
        <f t="shared" si="202"/>
        <v>mana71</v>
      </c>
      <c r="D12975" s="281">
        <v>635</v>
      </c>
      <c r="E12975" s="281">
        <v>248</v>
      </c>
      <c r="F12975" s="281">
        <v>8797</v>
      </c>
      <c r="G12975" s="24">
        <v>100</v>
      </c>
      <c r="H12975" s="24">
        <v>0</v>
      </c>
      <c r="I12975" s="24">
        <v>0</v>
      </c>
      <c r="J12975" s="282">
        <v>15</v>
      </c>
      <c r="K12975" s="282">
        <v>0</v>
      </c>
    </row>
    <row r="12976" spans="1:11" x14ac:dyDescent="0.3">
      <c r="A12976" s="281" t="s">
        <v>2152</v>
      </c>
      <c r="B12976" s="281">
        <v>72</v>
      </c>
      <c r="C12976" s="24" t="str">
        <f t="shared" si="202"/>
        <v>mana72</v>
      </c>
      <c r="D12976" s="281">
        <v>642</v>
      </c>
      <c r="E12976" s="281">
        <v>251</v>
      </c>
      <c r="F12976" s="281">
        <v>8902</v>
      </c>
      <c r="G12976" s="24">
        <v>100</v>
      </c>
      <c r="H12976" s="24">
        <v>0</v>
      </c>
      <c r="I12976" s="24">
        <v>0</v>
      </c>
      <c r="J12976" s="282">
        <v>15</v>
      </c>
      <c r="K12976" s="282">
        <v>0</v>
      </c>
    </row>
    <row r="12977" spans="1:11" x14ac:dyDescent="0.3">
      <c r="A12977" s="281" t="s">
        <v>2152</v>
      </c>
      <c r="B12977" s="281">
        <v>73</v>
      </c>
      <c r="C12977" s="24" t="str">
        <f t="shared" si="202"/>
        <v>mana73</v>
      </c>
      <c r="D12977" s="281">
        <v>650</v>
      </c>
      <c r="E12977" s="281">
        <v>254</v>
      </c>
      <c r="F12977" s="281">
        <v>9026</v>
      </c>
      <c r="G12977" s="24">
        <v>100</v>
      </c>
      <c r="H12977" s="24">
        <v>0</v>
      </c>
      <c r="I12977" s="24">
        <v>0</v>
      </c>
      <c r="J12977" s="282">
        <v>15</v>
      </c>
      <c r="K12977" s="282">
        <v>0</v>
      </c>
    </row>
    <row r="12978" spans="1:11" x14ac:dyDescent="0.3">
      <c r="A12978" s="281" t="s">
        <v>2152</v>
      </c>
      <c r="B12978" s="281">
        <v>74</v>
      </c>
      <c r="C12978" s="24" t="str">
        <f t="shared" si="202"/>
        <v>mana74</v>
      </c>
      <c r="D12978" s="281">
        <v>658</v>
      </c>
      <c r="E12978" s="281">
        <v>257</v>
      </c>
      <c r="F12978" s="281">
        <v>9134</v>
      </c>
      <c r="G12978" s="24">
        <v>100</v>
      </c>
      <c r="H12978" s="24">
        <v>0</v>
      </c>
      <c r="I12978" s="24">
        <v>0</v>
      </c>
      <c r="J12978" s="282">
        <v>15</v>
      </c>
      <c r="K12978" s="282">
        <v>0</v>
      </c>
    </row>
    <row r="12979" spans="1:11" x14ac:dyDescent="0.3">
      <c r="A12979" s="281" t="s">
        <v>2152</v>
      </c>
      <c r="B12979" s="281">
        <v>75</v>
      </c>
      <c r="C12979" s="24" t="str">
        <f t="shared" si="202"/>
        <v>mana75</v>
      </c>
      <c r="D12979" s="281">
        <v>665</v>
      </c>
      <c r="E12979" s="281">
        <v>260</v>
      </c>
      <c r="F12979" s="281">
        <v>9255</v>
      </c>
      <c r="G12979" s="24">
        <v>100</v>
      </c>
      <c r="H12979" s="24">
        <v>0</v>
      </c>
      <c r="I12979" s="24">
        <v>0</v>
      </c>
      <c r="J12979" s="282">
        <v>15</v>
      </c>
      <c r="K12979" s="282">
        <v>0</v>
      </c>
    </row>
    <row r="12980" spans="1:11" x14ac:dyDescent="0.3">
      <c r="A12980" s="281" t="s">
        <v>2152</v>
      </c>
      <c r="B12980" s="281">
        <v>76</v>
      </c>
      <c r="C12980" s="24" t="str">
        <f t="shared" si="202"/>
        <v>mana76</v>
      </c>
      <c r="D12980" s="281">
        <v>673</v>
      </c>
      <c r="E12980" s="281">
        <v>263</v>
      </c>
      <c r="F12980" s="281">
        <v>9366</v>
      </c>
      <c r="G12980" s="24">
        <v>100</v>
      </c>
      <c r="H12980" s="24">
        <v>0</v>
      </c>
      <c r="I12980" s="24">
        <v>0</v>
      </c>
      <c r="J12980" s="282">
        <v>15</v>
      </c>
      <c r="K12980" s="282">
        <v>0</v>
      </c>
    </row>
    <row r="12981" spans="1:11" x14ac:dyDescent="0.3">
      <c r="A12981" s="281" t="s">
        <v>2152</v>
      </c>
      <c r="B12981" s="281">
        <v>77</v>
      </c>
      <c r="C12981" s="24" t="str">
        <f t="shared" si="202"/>
        <v>mana77</v>
      </c>
      <c r="D12981" s="281">
        <v>681</v>
      </c>
      <c r="E12981" s="281">
        <v>266</v>
      </c>
      <c r="F12981" s="281">
        <v>9496</v>
      </c>
      <c r="G12981" s="24">
        <v>100</v>
      </c>
      <c r="H12981" s="24">
        <v>0</v>
      </c>
      <c r="I12981" s="24">
        <v>0</v>
      </c>
      <c r="J12981" s="282">
        <v>15</v>
      </c>
      <c r="K12981" s="282">
        <v>0</v>
      </c>
    </row>
    <row r="12982" spans="1:11" x14ac:dyDescent="0.3">
      <c r="A12982" s="281" t="s">
        <v>2152</v>
      </c>
      <c r="B12982" s="281">
        <v>78</v>
      </c>
      <c r="C12982" s="24" t="str">
        <f t="shared" si="202"/>
        <v>mana78</v>
      </c>
      <c r="D12982" s="281">
        <v>689</v>
      </c>
      <c r="E12982" s="281">
        <v>269</v>
      </c>
      <c r="F12982" s="281">
        <v>9609</v>
      </c>
      <c r="G12982" s="24">
        <v>100</v>
      </c>
      <c r="H12982" s="24">
        <v>0</v>
      </c>
      <c r="I12982" s="24">
        <v>0</v>
      </c>
      <c r="J12982" s="282">
        <v>15</v>
      </c>
      <c r="K12982" s="282">
        <v>0</v>
      </c>
    </row>
    <row r="12983" spans="1:11" x14ac:dyDescent="0.3">
      <c r="A12983" s="281" t="s">
        <v>2152</v>
      </c>
      <c r="B12983" s="281">
        <v>79</v>
      </c>
      <c r="C12983" s="24" t="str">
        <f t="shared" si="202"/>
        <v>mana79</v>
      </c>
      <c r="D12983" s="281">
        <v>697</v>
      </c>
      <c r="E12983" s="281">
        <v>272</v>
      </c>
      <c r="F12983" s="281">
        <v>9737</v>
      </c>
      <c r="G12983" s="24">
        <v>100</v>
      </c>
      <c r="H12983" s="24">
        <v>0</v>
      </c>
      <c r="I12983" s="24">
        <v>0</v>
      </c>
      <c r="J12983" s="282">
        <v>15</v>
      </c>
      <c r="K12983" s="282">
        <v>0</v>
      </c>
    </row>
    <row r="12984" spans="1:11" x14ac:dyDescent="0.3">
      <c r="A12984" s="281" t="s">
        <v>2152</v>
      </c>
      <c r="B12984" s="281">
        <v>80</v>
      </c>
      <c r="C12984" s="24" t="str">
        <f t="shared" si="202"/>
        <v>mana80</v>
      </c>
      <c r="D12984" s="281">
        <v>705</v>
      </c>
      <c r="E12984" s="281">
        <v>275</v>
      </c>
      <c r="F12984" s="281">
        <v>9853</v>
      </c>
      <c r="G12984" s="24">
        <v>100</v>
      </c>
      <c r="H12984" s="24">
        <v>0</v>
      </c>
      <c r="I12984" s="24">
        <v>0</v>
      </c>
      <c r="J12984" s="282">
        <v>15</v>
      </c>
      <c r="K12984" s="282">
        <v>0</v>
      </c>
    </row>
    <row r="12985" spans="1:11" x14ac:dyDescent="0.3">
      <c r="A12985" s="281" t="s">
        <v>2152</v>
      </c>
      <c r="B12985" s="281">
        <v>81</v>
      </c>
      <c r="C12985" s="24" t="str">
        <f t="shared" si="202"/>
        <v>mana81</v>
      </c>
      <c r="D12985" s="281">
        <v>770</v>
      </c>
      <c r="E12985" s="281">
        <v>301</v>
      </c>
      <c r="F12985" s="281">
        <v>10888</v>
      </c>
      <c r="G12985" s="24">
        <v>100</v>
      </c>
      <c r="H12985" s="24">
        <v>0</v>
      </c>
      <c r="I12985" s="24">
        <v>0</v>
      </c>
      <c r="J12985" s="282">
        <v>15</v>
      </c>
      <c r="K12985" s="282">
        <v>0</v>
      </c>
    </row>
    <row r="12986" spans="1:11" x14ac:dyDescent="0.3">
      <c r="A12986" s="281" t="s">
        <v>2152</v>
      </c>
      <c r="B12986" s="281">
        <v>82</v>
      </c>
      <c r="C12986" s="24" t="str">
        <f t="shared" si="202"/>
        <v>mana82</v>
      </c>
      <c r="D12986" s="281">
        <v>779</v>
      </c>
      <c r="E12986" s="281">
        <v>304</v>
      </c>
      <c r="F12986" s="281">
        <v>11018</v>
      </c>
      <c r="G12986" s="24">
        <v>100</v>
      </c>
      <c r="H12986" s="24">
        <v>0</v>
      </c>
      <c r="I12986" s="24">
        <v>0</v>
      </c>
      <c r="J12986" s="282">
        <v>15</v>
      </c>
      <c r="K12986" s="282">
        <v>0</v>
      </c>
    </row>
    <row r="12987" spans="1:11" x14ac:dyDescent="0.3">
      <c r="A12987" s="281" t="s">
        <v>2152</v>
      </c>
      <c r="B12987" s="281">
        <v>83</v>
      </c>
      <c r="C12987" s="24" t="str">
        <f t="shared" si="202"/>
        <v>mana83</v>
      </c>
      <c r="D12987" s="281">
        <v>788</v>
      </c>
      <c r="E12987" s="281">
        <v>308</v>
      </c>
      <c r="F12987" s="281">
        <v>11172</v>
      </c>
      <c r="G12987" s="24">
        <v>100</v>
      </c>
      <c r="H12987" s="24">
        <v>0</v>
      </c>
      <c r="I12987" s="24">
        <v>0</v>
      </c>
      <c r="J12987" s="282">
        <v>15</v>
      </c>
      <c r="K12987" s="282">
        <v>0</v>
      </c>
    </row>
    <row r="12988" spans="1:11" x14ac:dyDescent="0.3">
      <c r="A12988" s="281" t="s">
        <v>2152</v>
      </c>
      <c r="B12988" s="281">
        <v>84</v>
      </c>
      <c r="C12988" s="24" t="str">
        <f t="shared" si="202"/>
        <v>mana84</v>
      </c>
      <c r="D12988" s="281">
        <v>797</v>
      </c>
      <c r="E12988" s="281">
        <v>311</v>
      </c>
      <c r="F12988" s="281">
        <v>11305</v>
      </c>
      <c r="G12988" s="24">
        <v>100</v>
      </c>
      <c r="H12988" s="24">
        <v>0</v>
      </c>
      <c r="I12988" s="24">
        <v>0</v>
      </c>
      <c r="J12988" s="282">
        <v>15</v>
      </c>
      <c r="K12988" s="282">
        <v>0</v>
      </c>
    </row>
    <row r="12989" spans="1:11" x14ac:dyDescent="0.3">
      <c r="A12989" s="281" t="s">
        <v>2152</v>
      </c>
      <c r="B12989" s="281">
        <v>85</v>
      </c>
      <c r="C12989" s="24" t="str">
        <f t="shared" si="202"/>
        <v>mana85</v>
      </c>
      <c r="D12989" s="281">
        <v>806</v>
      </c>
      <c r="E12989" s="281">
        <v>315</v>
      </c>
      <c r="F12989" s="281">
        <v>11465</v>
      </c>
      <c r="G12989" s="24">
        <v>100</v>
      </c>
      <c r="H12989" s="24">
        <v>0</v>
      </c>
      <c r="I12989" s="24">
        <v>0</v>
      </c>
      <c r="J12989" s="282">
        <v>15</v>
      </c>
      <c r="K12989" s="282">
        <v>0</v>
      </c>
    </row>
    <row r="12990" spans="1:11" x14ac:dyDescent="0.3">
      <c r="A12990" s="281" t="s">
        <v>2152</v>
      </c>
      <c r="B12990" s="281">
        <v>86</v>
      </c>
      <c r="C12990" s="24" t="str">
        <f t="shared" si="202"/>
        <v>mana86</v>
      </c>
      <c r="D12990" s="281">
        <v>816</v>
      </c>
      <c r="E12990" s="281">
        <v>319</v>
      </c>
      <c r="F12990" s="281">
        <v>11602</v>
      </c>
      <c r="G12990" s="24">
        <v>100</v>
      </c>
      <c r="H12990" s="24">
        <v>0</v>
      </c>
      <c r="I12990" s="24">
        <v>0</v>
      </c>
      <c r="J12990" s="282">
        <v>15</v>
      </c>
      <c r="K12990" s="282">
        <v>0</v>
      </c>
    </row>
    <row r="12991" spans="1:11" x14ac:dyDescent="0.3">
      <c r="A12991" s="281" t="s">
        <v>2152</v>
      </c>
      <c r="B12991" s="281">
        <v>87</v>
      </c>
      <c r="C12991" s="24" t="str">
        <f t="shared" si="202"/>
        <v>mana87</v>
      </c>
      <c r="D12991" s="281">
        <v>825</v>
      </c>
      <c r="E12991" s="281">
        <v>322</v>
      </c>
      <c r="F12991" s="281">
        <v>11740</v>
      </c>
      <c r="G12991" s="24">
        <v>100</v>
      </c>
      <c r="H12991" s="24">
        <v>0</v>
      </c>
      <c r="I12991" s="24">
        <v>0</v>
      </c>
      <c r="J12991" s="282">
        <v>15</v>
      </c>
      <c r="K12991" s="282">
        <v>0</v>
      </c>
    </row>
    <row r="12992" spans="1:11" x14ac:dyDescent="0.3">
      <c r="A12992" s="281" t="s">
        <v>2152</v>
      </c>
      <c r="B12992" s="281">
        <v>88</v>
      </c>
      <c r="C12992" s="24" t="str">
        <f t="shared" si="202"/>
        <v>mana88</v>
      </c>
      <c r="D12992" s="281">
        <v>835</v>
      </c>
      <c r="E12992" s="281">
        <v>326</v>
      </c>
      <c r="F12992" s="281">
        <v>11880</v>
      </c>
      <c r="G12992" s="24">
        <v>100</v>
      </c>
      <c r="H12992" s="24">
        <v>0</v>
      </c>
      <c r="I12992" s="24">
        <v>0</v>
      </c>
      <c r="J12992" s="282">
        <v>15</v>
      </c>
      <c r="K12992" s="282">
        <v>0</v>
      </c>
    </row>
    <row r="12993" spans="1:11" x14ac:dyDescent="0.3">
      <c r="A12993" s="281" t="s">
        <v>2152</v>
      </c>
      <c r="B12993" s="281">
        <v>89</v>
      </c>
      <c r="C12993" s="24" t="str">
        <f t="shared" si="202"/>
        <v>mana89</v>
      </c>
      <c r="D12993" s="281">
        <v>844</v>
      </c>
      <c r="E12993" s="281">
        <v>330</v>
      </c>
      <c r="F12993" s="281">
        <v>12062</v>
      </c>
      <c r="G12993" s="24">
        <v>100</v>
      </c>
      <c r="H12993" s="24">
        <v>0</v>
      </c>
      <c r="I12993" s="24">
        <v>0</v>
      </c>
      <c r="J12993" s="282">
        <v>15</v>
      </c>
      <c r="K12993" s="282">
        <v>0</v>
      </c>
    </row>
    <row r="12994" spans="1:11" x14ac:dyDescent="0.3">
      <c r="A12994" s="281" t="s">
        <v>2152</v>
      </c>
      <c r="B12994" s="281">
        <v>90</v>
      </c>
      <c r="C12994" s="24" t="str">
        <f t="shared" si="202"/>
        <v>mana90</v>
      </c>
      <c r="D12994" s="281">
        <v>854</v>
      </c>
      <c r="E12994" s="281">
        <v>334</v>
      </c>
      <c r="F12994" s="281">
        <v>12205</v>
      </c>
      <c r="G12994" s="24">
        <v>100</v>
      </c>
      <c r="H12994" s="24">
        <v>0</v>
      </c>
      <c r="I12994" s="24">
        <v>0</v>
      </c>
      <c r="J12994" s="282">
        <v>15</v>
      </c>
      <c r="K12994" s="282">
        <v>0</v>
      </c>
    </row>
    <row r="12995" spans="1:11" x14ac:dyDescent="0.3">
      <c r="A12995" s="281" t="s">
        <v>2152</v>
      </c>
      <c r="B12995" s="281">
        <v>91</v>
      </c>
      <c r="C12995" s="24" t="str">
        <f t="shared" si="202"/>
        <v>mana91</v>
      </c>
      <c r="D12995" s="281">
        <v>932</v>
      </c>
      <c r="E12995" s="281">
        <v>364</v>
      </c>
      <c r="F12995" s="281">
        <v>13304</v>
      </c>
      <c r="G12995" s="24">
        <v>100</v>
      </c>
      <c r="H12995" s="24">
        <v>0</v>
      </c>
      <c r="I12995" s="24">
        <v>0</v>
      </c>
      <c r="J12995" s="282">
        <v>15</v>
      </c>
      <c r="K12995" s="282">
        <v>0</v>
      </c>
    </row>
    <row r="12996" spans="1:11" x14ac:dyDescent="0.3">
      <c r="A12996" s="281" t="s">
        <v>2152</v>
      </c>
      <c r="B12996" s="281">
        <v>92</v>
      </c>
      <c r="C12996" s="24" t="str">
        <f t="shared" si="202"/>
        <v>mana92</v>
      </c>
      <c r="D12996" s="281">
        <v>943</v>
      </c>
      <c r="E12996" s="281">
        <v>368</v>
      </c>
      <c r="F12996" s="281">
        <v>13463</v>
      </c>
      <c r="G12996" s="24">
        <v>100</v>
      </c>
      <c r="H12996" s="24">
        <v>0</v>
      </c>
      <c r="I12996" s="24">
        <v>0</v>
      </c>
      <c r="J12996" s="282">
        <v>15</v>
      </c>
      <c r="K12996" s="282">
        <v>0</v>
      </c>
    </row>
    <row r="12997" spans="1:11" x14ac:dyDescent="0.3">
      <c r="A12997" s="281" t="s">
        <v>2152</v>
      </c>
      <c r="B12997" s="281">
        <v>93</v>
      </c>
      <c r="C12997" s="24" t="str">
        <f t="shared" si="202"/>
        <v>mana93</v>
      </c>
      <c r="D12997" s="281">
        <v>954</v>
      </c>
      <c r="E12997" s="281">
        <v>373</v>
      </c>
      <c r="F12997" s="281">
        <v>13669</v>
      </c>
      <c r="G12997" s="24">
        <v>100</v>
      </c>
      <c r="H12997" s="24">
        <v>0</v>
      </c>
      <c r="I12997" s="24">
        <v>0</v>
      </c>
      <c r="J12997" s="282">
        <v>15</v>
      </c>
      <c r="K12997" s="282">
        <v>0</v>
      </c>
    </row>
    <row r="12998" spans="1:11" x14ac:dyDescent="0.3">
      <c r="A12998" s="281" t="s">
        <v>2152</v>
      </c>
      <c r="B12998" s="281">
        <v>94</v>
      </c>
      <c r="C12998" s="24" t="str">
        <f t="shared" ref="C12998:C13061" si="203">A12998&amp;B12998</f>
        <v>mana94</v>
      </c>
      <c r="D12998" s="281">
        <v>965</v>
      </c>
      <c r="E12998" s="281">
        <v>377</v>
      </c>
      <c r="F12998" s="281">
        <v>13832</v>
      </c>
      <c r="G12998" s="24">
        <v>100</v>
      </c>
      <c r="H12998" s="24">
        <v>0</v>
      </c>
      <c r="I12998" s="24">
        <v>0</v>
      </c>
      <c r="J12998" s="282">
        <v>15</v>
      </c>
      <c r="K12998" s="282">
        <v>0</v>
      </c>
    </row>
    <row r="12999" spans="1:11" x14ac:dyDescent="0.3">
      <c r="A12999" s="281" t="s">
        <v>2152</v>
      </c>
      <c r="B12999" s="281">
        <v>95</v>
      </c>
      <c r="C12999" s="24" t="str">
        <f t="shared" si="203"/>
        <v>mana95</v>
      </c>
      <c r="D12999" s="281">
        <v>976</v>
      </c>
      <c r="E12999" s="281">
        <v>381</v>
      </c>
      <c r="F12999" s="281">
        <v>13996</v>
      </c>
      <c r="G12999" s="24">
        <v>100</v>
      </c>
      <c r="H12999" s="24">
        <v>0</v>
      </c>
      <c r="I12999" s="24">
        <v>0</v>
      </c>
      <c r="J12999" s="282">
        <v>15</v>
      </c>
      <c r="K12999" s="282">
        <v>0</v>
      </c>
    </row>
    <row r="13000" spans="1:11" x14ac:dyDescent="0.3">
      <c r="A13000" s="281" t="s">
        <v>2152</v>
      </c>
      <c r="B13000" s="281">
        <v>96</v>
      </c>
      <c r="C13000" s="24" t="str">
        <f t="shared" si="203"/>
        <v>mana96</v>
      </c>
      <c r="D13000" s="281">
        <v>987</v>
      </c>
      <c r="E13000" s="281">
        <v>386</v>
      </c>
      <c r="F13000" s="281">
        <v>14163</v>
      </c>
      <c r="G13000" s="24">
        <v>100</v>
      </c>
      <c r="H13000" s="24">
        <v>0</v>
      </c>
      <c r="I13000" s="24">
        <v>0</v>
      </c>
      <c r="J13000" s="282">
        <v>15</v>
      </c>
      <c r="K13000" s="282">
        <v>0</v>
      </c>
    </row>
    <row r="13001" spans="1:11" x14ac:dyDescent="0.3">
      <c r="A13001" s="281" t="s">
        <v>2152</v>
      </c>
      <c r="B13001" s="281">
        <v>97</v>
      </c>
      <c r="C13001" s="24" t="str">
        <f t="shared" si="203"/>
        <v>mana97</v>
      </c>
      <c r="D13001" s="281">
        <v>998</v>
      </c>
      <c r="E13001" s="281">
        <v>390</v>
      </c>
      <c r="F13001" s="281">
        <v>14379</v>
      </c>
      <c r="G13001" s="24">
        <v>100</v>
      </c>
      <c r="H13001" s="24">
        <v>0</v>
      </c>
      <c r="I13001" s="24">
        <v>0</v>
      </c>
      <c r="J13001" s="282">
        <v>15</v>
      </c>
      <c r="K13001" s="282">
        <v>0</v>
      </c>
    </row>
    <row r="13002" spans="1:11" x14ac:dyDescent="0.3">
      <c r="A13002" s="281" t="s">
        <v>2152</v>
      </c>
      <c r="B13002" s="281">
        <v>98</v>
      </c>
      <c r="C13002" s="24" t="str">
        <f t="shared" si="203"/>
        <v>mana98</v>
      </c>
      <c r="D13002" s="281">
        <v>1010</v>
      </c>
      <c r="E13002" s="281">
        <v>394</v>
      </c>
      <c r="F13002" s="281">
        <v>14550</v>
      </c>
      <c r="G13002" s="24">
        <v>100</v>
      </c>
      <c r="H13002" s="24">
        <v>0</v>
      </c>
      <c r="I13002" s="24">
        <v>0</v>
      </c>
      <c r="J13002" s="282">
        <v>15</v>
      </c>
      <c r="K13002" s="282">
        <v>0</v>
      </c>
    </row>
    <row r="13003" spans="1:11" x14ac:dyDescent="0.3">
      <c r="A13003" s="281" t="s">
        <v>2152</v>
      </c>
      <c r="B13003" s="281">
        <v>99</v>
      </c>
      <c r="C13003" s="24" t="str">
        <f t="shared" si="203"/>
        <v>mana99</v>
      </c>
      <c r="D13003" s="281">
        <v>1021</v>
      </c>
      <c r="E13003" s="281">
        <v>399</v>
      </c>
      <c r="F13003" s="281">
        <v>14723</v>
      </c>
      <c r="G13003" s="24">
        <v>100</v>
      </c>
      <c r="H13003" s="24">
        <v>0</v>
      </c>
      <c r="I13003" s="24">
        <v>0</v>
      </c>
      <c r="J13003" s="282">
        <v>15</v>
      </c>
      <c r="K13003" s="282">
        <v>0</v>
      </c>
    </row>
    <row r="13004" spans="1:11" x14ac:dyDescent="0.3">
      <c r="A13004" s="281" t="s">
        <v>2152</v>
      </c>
      <c r="B13004" s="281">
        <v>100</v>
      </c>
      <c r="C13004" s="24" t="str">
        <f t="shared" si="203"/>
        <v>mana100</v>
      </c>
      <c r="D13004" s="281">
        <v>1033</v>
      </c>
      <c r="E13004" s="281">
        <v>404</v>
      </c>
      <c r="F13004" s="281">
        <v>14898</v>
      </c>
      <c r="G13004" s="24">
        <v>100</v>
      </c>
      <c r="H13004" s="24">
        <v>0</v>
      </c>
      <c r="I13004" s="24">
        <v>0</v>
      </c>
      <c r="J13004" s="282">
        <v>15</v>
      </c>
      <c r="K13004" s="282">
        <v>0</v>
      </c>
    </row>
    <row r="13005" spans="1:11" x14ac:dyDescent="0.3">
      <c r="A13005" s="281" t="s">
        <v>2152</v>
      </c>
      <c r="B13005" s="281">
        <v>101</v>
      </c>
      <c r="C13005" s="24" t="str">
        <f t="shared" si="203"/>
        <v>mana101</v>
      </c>
      <c r="D13005" s="281">
        <v>1127</v>
      </c>
      <c r="E13005" s="281">
        <v>440</v>
      </c>
      <c r="F13005" s="281">
        <v>16498</v>
      </c>
      <c r="G13005" s="24">
        <v>100</v>
      </c>
      <c r="H13005" s="24">
        <v>0</v>
      </c>
      <c r="I13005" s="24">
        <v>0</v>
      </c>
      <c r="J13005" s="282">
        <v>15</v>
      </c>
      <c r="K13005" s="282">
        <v>0</v>
      </c>
    </row>
    <row r="13006" spans="1:11" x14ac:dyDescent="0.3">
      <c r="A13006" s="281" t="s">
        <v>2152</v>
      </c>
      <c r="B13006" s="281">
        <v>102</v>
      </c>
      <c r="C13006" s="24" t="str">
        <f t="shared" si="203"/>
        <v>mana102</v>
      </c>
      <c r="D13006" s="281">
        <v>1140</v>
      </c>
      <c r="E13006" s="281">
        <v>446</v>
      </c>
      <c r="F13006" s="281">
        <v>16694</v>
      </c>
      <c r="G13006" s="24">
        <v>100</v>
      </c>
      <c r="H13006" s="24">
        <v>0</v>
      </c>
      <c r="I13006" s="24">
        <v>0</v>
      </c>
      <c r="J13006" s="282">
        <v>15</v>
      </c>
      <c r="K13006" s="282">
        <v>0</v>
      </c>
    </row>
    <row r="13007" spans="1:11" x14ac:dyDescent="0.3">
      <c r="A13007" s="281" t="s">
        <v>2152</v>
      </c>
      <c r="B13007" s="281">
        <v>103</v>
      </c>
      <c r="C13007" s="24" t="str">
        <f t="shared" si="203"/>
        <v>mana103</v>
      </c>
      <c r="D13007" s="281">
        <v>1153</v>
      </c>
      <c r="E13007" s="281">
        <v>451</v>
      </c>
      <c r="F13007" s="281">
        <v>16893</v>
      </c>
      <c r="G13007" s="24">
        <v>100</v>
      </c>
      <c r="H13007" s="24">
        <v>0</v>
      </c>
      <c r="I13007" s="24">
        <v>0</v>
      </c>
      <c r="J13007" s="282">
        <v>15</v>
      </c>
      <c r="K13007" s="282">
        <v>0</v>
      </c>
    </row>
    <row r="13008" spans="1:11" x14ac:dyDescent="0.3">
      <c r="A13008" s="281" t="s">
        <v>2152</v>
      </c>
      <c r="B13008" s="281">
        <v>104</v>
      </c>
      <c r="C13008" s="24" t="str">
        <f t="shared" si="203"/>
        <v>mana104</v>
      </c>
      <c r="D13008" s="281">
        <v>1166</v>
      </c>
      <c r="E13008" s="281">
        <v>456</v>
      </c>
      <c r="F13008" s="281">
        <v>17094</v>
      </c>
      <c r="G13008" s="24">
        <v>100</v>
      </c>
      <c r="H13008" s="24">
        <v>0</v>
      </c>
      <c r="I13008" s="24">
        <v>0</v>
      </c>
      <c r="J13008" s="282">
        <v>15</v>
      </c>
      <c r="K13008" s="282">
        <v>0</v>
      </c>
    </row>
    <row r="13009" spans="1:11" x14ac:dyDescent="0.3">
      <c r="A13009" s="281" t="s">
        <v>2152</v>
      </c>
      <c r="B13009" s="281">
        <v>105</v>
      </c>
      <c r="C13009" s="24" t="str">
        <f t="shared" si="203"/>
        <v>mana105</v>
      </c>
      <c r="D13009" s="281">
        <v>1180</v>
      </c>
      <c r="E13009" s="281">
        <v>461</v>
      </c>
      <c r="F13009" s="281">
        <v>17355</v>
      </c>
      <c r="G13009" s="24">
        <v>100</v>
      </c>
      <c r="H13009" s="24">
        <v>0</v>
      </c>
      <c r="I13009" s="24">
        <v>0</v>
      </c>
      <c r="J13009" s="282">
        <v>15</v>
      </c>
      <c r="K13009" s="282">
        <v>0</v>
      </c>
    </row>
    <row r="13010" spans="1:11" x14ac:dyDescent="0.3">
      <c r="A13010" s="281" t="s">
        <v>2152</v>
      </c>
      <c r="B13010" s="281">
        <v>106</v>
      </c>
      <c r="C13010" s="24" t="str">
        <f t="shared" si="203"/>
        <v>mana106</v>
      </c>
      <c r="D13010" s="281">
        <v>1193</v>
      </c>
      <c r="E13010" s="281">
        <v>466</v>
      </c>
      <c r="F13010" s="281">
        <v>17561</v>
      </c>
      <c r="G13010" s="24">
        <v>100</v>
      </c>
      <c r="H13010" s="24">
        <v>0</v>
      </c>
      <c r="I13010" s="24">
        <v>0</v>
      </c>
      <c r="J13010" s="282">
        <v>15</v>
      </c>
      <c r="K13010" s="282">
        <v>0</v>
      </c>
    </row>
    <row r="13011" spans="1:11" x14ac:dyDescent="0.3">
      <c r="A13011" s="281" t="s">
        <v>2152</v>
      </c>
      <c r="B13011" s="281">
        <v>107</v>
      </c>
      <c r="C13011" s="24" t="str">
        <f t="shared" si="203"/>
        <v>mana107</v>
      </c>
      <c r="D13011" s="281">
        <v>1206</v>
      </c>
      <c r="E13011" s="281">
        <v>471</v>
      </c>
      <c r="F13011" s="281">
        <v>17769</v>
      </c>
      <c r="G13011" s="24">
        <v>100</v>
      </c>
      <c r="H13011" s="24">
        <v>0</v>
      </c>
      <c r="I13011" s="24">
        <v>0</v>
      </c>
      <c r="J13011" s="282">
        <v>15</v>
      </c>
      <c r="K13011" s="282">
        <v>0</v>
      </c>
    </row>
    <row r="13012" spans="1:11" x14ac:dyDescent="0.3">
      <c r="A13012" s="281" t="s">
        <v>2152</v>
      </c>
      <c r="B13012" s="281">
        <v>108</v>
      </c>
      <c r="C13012" s="24" t="str">
        <f t="shared" si="203"/>
        <v>mana108</v>
      </c>
      <c r="D13012" s="281">
        <v>1220</v>
      </c>
      <c r="E13012" s="281">
        <v>477</v>
      </c>
      <c r="F13012" s="281">
        <v>17980</v>
      </c>
      <c r="G13012" s="24">
        <v>100</v>
      </c>
      <c r="H13012" s="24">
        <v>0</v>
      </c>
      <c r="I13012" s="24">
        <v>0</v>
      </c>
      <c r="J13012" s="282">
        <v>15</v>
      </c>
      <c r="K13012" s="282">
        <v>0</v>
      </c>
    </row>
    <row r="13013" spans="1:11" x14ac:dyDescent="0.3">
      <c r="A13013" s="281" t="s">
        <v>2152</v>
      </c>
      <c r="B13013" s="281">
        <v>109</v>
      </c>
      <c r="C13013" s="24" t="str">
        <f t="shared" si="203"/>
        <v>mana109</v>
      </c>
      <c r="D13013" s="281">
        <v>1234</v>
      </c>
      <c r="E13013" s="281">
        <v>482</v>
      </c>
      <c r="F13013" s="281">
        <v>18255</v>
      </c>
      <c r="G13013" s="24">
        <v>100</v>
      </c>
      <c r="H13013" s="24">
        <v>0</v>
      </c>
      <c r="I13013" s="24">
        <v>0</v>
      </c>
      <c r="J13013" s="282">
        <v>15</v>
      </c>
      <c r="K13013" s="282">
        <v>0</v>
      </c>
    </row>
    <row r="13014" spans="1:11" x14ac:dyDescent="0.3">
      <c r="A13014" s="281" t="s">
        <v>2152</v>
      </c>
      <c r="B13014" s="281">
        <v>110</v>
      </c>
      <c r="C13014" s="24" t="str">
        <f t="shared" si="203"/>
        <v>mana110</v>
      </c>
      <c r="D13014" s="281">
        <v>1248</v>
      </c>
      <c r="E13014" s="281">
        <v>488</v>
      </c>
      <c r="F13014" s="281">
        <v>18471</v>
      </c>
      <c r="G13014" s="24">
        <v>100</v>
      </c>
      <c r="H13014" s="24">
        <v>0</v>
      </c>
      <c r="I13014" s="24">
        <v>0</v>
      </c>
      <c r="J13014" s="282">
        <v>15</v>
      </c>
      <c r="K13014" s="282">
        <v>0</v>
      </c>
    </row>
    <row r="13015" spans="1:11" x14ac:dyDescent="0.3">
      <c r="A13015" s="281" t="s">
        <v>2152</v>
      </c>
      <c r="B13015" s="281">
        <v>111</v>
      </c>
      <c r="C13015" s="24" t="str">
        <f t="shared" si="203"/>
        <v>mana111</v>
      </c>
      <c r="D13015" s="281">
        <v>1262</v>
      </c>
      <c r="E13015" s="281">
        <v>493</v>
      </c>
      <c r="F13015" s="281">
        <v>18690</v>
      </c>
      <c r="G13015" s="24">
        <v>100</v>
      </c>
      <c r="H13015" s="24">
        <v>0</v>
      </c>
      <c r="I13015" s="24">
        <v>0</v>
      </c>
      <c r="J13015" s="282">
        <v>15</v>
      </c>
      <c r="K13015" s="282">
        <v>0</v>
      </c>
    </row>
    <row r="13016" spans="1:11" x14ac:dyDescent="0.3">
      <c r="A13016" s="281" t="s">
        <v>2152</v>
      </c>
      <c r="B13016" s="281">
        <v>112</v>
      </c>
      <c r="C13016" s="24" t="str">
        <f t="shared" si="203"/>
        <v>mana112</v>
      </c>
      <c r="D13016" s="281">
        <v>1276</v>
      </c>
      <c r="E13016" s="281">
        <v>499</v>
      </c>
      <c r="F13016" s="281">
        <v>18912</v>
      </c>
      <c r="G13016" s="24">
        <v>100</v>
      </c>
      <c r="H13016" s="24">
        <v>0</v>
      </c>
      <c r="I13016" s="24">
        <v>0</v>
      </c>
      <c r="J13016" s="282">
        <v>15</v>
      </c>
      <c r="K13016" s="282">
        <v>0</v>
      </c>
    </row>
    <row r="13017" spans="1:11" x14ac:dyDescent="0.3">
      <c r="A13017" s="281" t="s">
        <v>2152</v>
      </c>
      <c r="B13017" s="281">
        <v>113</v>
      </c>
      <c r="C13017" s="24" t="str">
        <f t="shared" si="203"/>
        <v>mana113</v>
      </c>
      <c r="D13017" s="281">
        <v>1291</v>
      </c>
      <c r="E13017" s="281">
        <v>504</v>
      </c>
      <c r="F13017" s="281">
        <v>19178</v>
      </c>
      <c r="G13017" s="24">
        <v>100</v>
      </c>
      <c r="H13017" s="24">
        <v>0</v>
      </c>
      <c r="I13017" s="24">
        <v>0</v>
      </c>
      <c r="J13017" s="282">
        <v>15</v>
      </c>
      <c r="K13017" s="282">
        <v>0</v>
      </c>
    </row>
    <row r="13018" spans="1:11" x14ac:dyDescent="0.3">
      <c r="A13018" s="281" t="s">
        <v>2152</v>
      </c>
      <c r="B13018" s="281">
        <v>114</v>
      </c>
      <c r="C13018" s="24" t="str">
        <f t="shared" si="203"/>
        <v>mana114</v>
      </c>
      <c r="D13018" s="281">
        <v>1305</v>
      </c>
      <c r="E13018" s="281">
        <v>510</v>
      </c>
      <c r="F13018" s="281">
        <v>19405</v>
      </c>
      <c r="G13018" s="24">
        <v>100</v>
      </c>
      <c r="H13018" s="24">
        <v>0</v>
      </c>
      <c r="I13018" s="24">
        <v>0</v>
      </c>
      <c r="J13018" s="282">
        <v>15</v>
      </c>
      <c r="K13018" s="282">
        <v>0</v>
      </c>
    </row>
    <row r="13019" spans="1:11" x14ac:dyDescent="0.3">
      <c r="A13019" s="281" t="s">
        <v>2152</v>
      </c>
      <c r="B13019" s="281">
        <v>115</v>
      </c>
      <c r="C13019" s="24" t="str">
        <f t="shared" si="203"/>
        <v>mana115</v>
      </c>
      <c r="D13019" s="281">
        <v>1320</v>
      </c>
      <c r="E13019" s="281">
        <v>516</v>
      </c>
      <c r="F13019" s="281">
        <v>19635</v>
      </c>
      <c r="G13019" s="24">
        <v>100</v>
      </c>
      <c r="H13019" s="24">
        <v>0</v>
      </c>
      <c r="I13019" s="24">
        <v>0</v>
      </c>
      <c r="J13019" s="282">
        <v>15</v>
      </c>
      <c r="K13019" s="282">
        <v>0</v>
      </c>
    </row>
    <row r="13020" spans="1:11" x14ac:dyDescent="0.3">
      <c r="A13020" s="281" t="s">
        <v>2152</v>
      </c>
      <c r="B13020" s="281">
        <v>116</v>
      </c>
      <c r="C13020" s="24" t="str">
        <f t="shared" si="203"/>
        <v>mana116</v>
      </c>
      <c r="D13020" s="281">
        <v>1335</v>
      </c>
      <c r="E13020" s="281">
        <v>522</v>
      </c>
      <c r="F13020" s="281">
        <v>19867</v>
      </c>
      <c r="G13020" s="24">
        <v>100</v>
      </c>
      <c r="H13020" s="24">
        <v>0</v>
      </c>
      <c r="I13020" s="24">
        <v>0</v>
      </c>
      <c r="J13020" s="282">
        <v>15</v>
      </c>
      <c r="K13020" s="282">
        <v>0</v>
      </c>
    </row>
    <row r="13021" spans="1:11" x14ac:dyDescent="0.3">
      <c r="A13021" s="281" t="s">
        <v>2152</v>
      </c>
      <c r="B13021" s="281">
        <v>117</v>
      </c>
      <c r="C13021" s="24" t="str">
        <f t="shared" si="203"/>
        <v>mana117</v>
      </c>
      <c r="D13021" s="281">
        <v>1350</v>
      </c>
      <c r="E13021" s="281">
        <v>528</v>
      </c>
      <c r="F13021" s="281">
        <v>20170</v>
      </c>
      <c r="G13021" s="24">
        <v>100</v>
      </c>
      <c r="H13021" s="24">
        <v>0</v>
      </c>
      <c r="I13021" s="24">
        <v>0</v>
      </c>
      <c r="J13021" s="282">
        <v>15</v>
      </c>
      <c r="K13021" s="282">
        <v>0</v>
      </c>
    </row>
    <row r="13022" spans="1:11" x14ac:dyDescent="0.3">
      <c r="A13022" s="281" t="s">
        <v>2152</v>
      </c>
      <c r="B13022" s="281">
        <v>118</v>
      </c>
      <c r="C13022" s="24" t="str">
        <f t="shared" si="203"/>
        <v>mana118</v>
      </c>
      <c r="D13022" s="281">
        <v>1365</v>
      </c>
      <c r="E13022" s="281">
        <v>533</v>
      </c>
      <c r="F13022" s="281">
        <v>20408</v>
      </c>
      <c r="G13022" s="24">
        <v>100</v>
      </c>
      <c r="H13022" s="24">
        <v>0</v>
      </c>
      <c r="I13022" s="24">
        <v>0</v>
      </c>
      <c r="J13022" s="282">
        <v>15</v>
      </c>
      <c r="K13022" s="282">
        <v>0</v>
      </c>
    </row>
    <row r="13023" spans="1:11" x14ac:dyDescent="0.3">
      <c r="A13023" s="281" t="s">
        <v>2152</v>
      </c>
      <c r="B13023" s="281">
        <v>119</v>
      </c>
      <c r="C13023" s="24" t="str">
        <f t="shared" si="203"/>
        <v>mana119</v>
      </c>
      <c r="D13023" s="281">
        <v>1380</v>
      </c>
      <c r="E13023" s="281">
        <v>539</v>
      </c>
      <c r="F13023" s="281">
        <v>20649</v>
      </c>
      <c r="G13023" s="24">
        <v>100</v>
      </c>
      <c r="H13023" s="24">
        <v>0</v>
      </c>
      <c r="I13023" s="24">
        <v>0</v>
      </c>
      <c r="J13023" s="282">
        <v>15</v>
      </c>
      <c r="K13023" s="282">
        <v>0</v>
      </c>
    </row>
    <row r="13024" spans="1:11" x14ac:dyDescent="0.3">
      <c r="A13024" s="281" t="s">
        <v>2152</v>
      </c>
      <c r="B13024" s="281">
        <v>120</v>
      </c>
      <c r="C13024" s="24" t="str">
        <f t="shared" si="203"/>
        <v>mana120</v>
      </c>
      <c r="D13024" s="281">
        <v>1396</v>
      </c>
      <c r="E13024" s="281">
        <v>545</v>
      </c>
      <c r="F13024" s="281">
        <v>20893</v>
      </c>
      <c r="G13024" s="24">
        <v>100</v>
      </c>
      <c r="H13024" s="24">
        <v>0</v>
      </c>
      <c r="I13024" s="24">
        <v>0</v>
      </c>
      <c r="J13024" s="282">
        <v>15</v>
      </c>
      <c r="K13024" s="282">
        <v>0</v>
      </c>
    </row>
    <row r="13025" spans="1:11" x14ac:dyDescent="0.3">
      <c r="A13025" s="281" t="s">
        <v>2152</v>
      </c>
      <c r="B13025" s="281">
        <v>121</v>
      </c>
      <c r="C13025" s="24" t="str">
        <f t="shared" si="203"/>
        <v>mana121</v>
      </c>
      <c r="D13025" s="281">
        <v>1523</v>
      </c>
      <c r="E13025" s="281">
        <v>595</v>
      </c>
      <c r="F13025" s="281">
        <v>23084</v>
      </c>
      <c r="G13025" s="24">
        <v>100</v>
      </c>
      <c r="H13025" s="24">
        <v>0</v>
      </c>
      <c r="I13025" s="24">
        <v>0</v>
      </c>
      <c r="J13025" s="282">
        <v>15</v>
      </c>
      <c r="K13025" s="282">
        <v>0</v>
      </c>
    </row>
    <row r="13026" spans="1:11" x14ac:dyDescent="0.3">
      <c r="A13026" s="281" t="s">
        <v>2152</v>
      </c>
      <c r="B13026" s="281">
        <v>122</v>
      </c>
      <c r="C13026" s="24" t="str">
        <f t="shared" si="203"/>
        <v>mana122</v>
      </c>
      <c r="D13026" s="281">
        <v>1540</v>
      </c>
      <c r="E13026" s="281">
        <v>602</v>
      </c>
      <c r="F13026" s="281">
        <v>23357</v>
      </c>
      <c r="G13026" s="24">
        <v>100</v>
      </c>
      <c r="H13026" s="24">
        <v>0</v>
      </c>
      <c r="I13026" s="24">
        <v>0</v>
      </c>
      <c r="J13026" s="282">
        <v>15</v>
      </c>
      <c r="K13026" s="282">
        <v>0</v>
      </c>
    </row>
    <row r="13027" spans="1:11" x14ac:dyDescent="0.3">
      <c r="A13027" s="281" t="s">
        <v>2152</v>
      </c>
      <c r="B13027" s="281">
        <v>123</v>
      </c>
      <c r="C13027" s="24" t="str">
        <f t="shared" si="203"/>
        <v>mana123</v>
      </c>
      <c r="D13027" s="281">
        <v>1557</v>
      </c>
      <c r="E13027" s="281">
        <v>609</v>
      </c>
      <c r="F13027" s="281">
        <v>23633</v>
      </c>
      <c r="G13027" s="24">
        <v>100</v>
      </c>
      <c r="H13027" s="24">
        <v>0</v>
      </c>
      <c r="I13027" s="24">
        <v>0</v>
      </c>
      <c r="J13027" s="282">
        <v>15</v>
      </c>
      <c r="K13027" s="282">
        <v>0</v>
      </c>
    </row>
    <row r="13028" spans="1:11" x14ac:dyDescent="0.3">
      <c r="A13028" s="281" t="s">
        <v>2152</v>
      </c>
      <c r="B13028" s="281">
        <v>124</v>
      </c>
      <c r="C13028" s="24" t="str">
        <f t="shared" si="203"/>
        <v>mana124</v>
      </c>
      <c r="D13028" s="281">
        <v>1575</v>
      </c>
      <c r="E13028" s="281">
        <v>615</v>
      </c>
      <c r="F13028" s="281">
        <v>23938</v>
      </c>
      <c r="G13028" s="24">
        <v>100</v>
      </c>
      <c r="H13028" s="24">
        <v>0</v>
      </c>
      <c r="I13028" s="24">
        <v>0</v>
      </c>
      <c r="J13028" s="282">
        <v>15</v>
      </c>
      <c r="K13028" s="282">
        <v>0</v>
      </c>
    </row>
    <row r="13029" spans="1:11" x14ac:dyDescent="0.3">
      <c r="A13029" s="281" t="s">
        <v>2152</v>
      </c>
      <c r="B13029" s="281">
        <v>125</v>
      </c>
      <c r="C13029" s="24" t="str">
        <f t="shared" si="203"/>
        <v>mana125</v>
      </c>
      <c r="D13029" s="281">
        <v>1592</v>
      </c>
      <c r="E13029" s="281">
        <v>622</v>
      </c>
      <c r="F13029" s="281">
        <v>24319</v>
      </c>
      <c r="G13029" s="24">
        <v>100</v>
      </c>
      <c r="H13029" s="24">
        <v>0</v>
      </c>
      <c r="I13029" s="24">
        <v>0</v>
      </c>
      <c r="J13029" s="282">
        <v>15</v>
      </c>
      <c r="K13029" s="282">
        <v>0</v>
      </c>
    </row>
    <row r="13030" spans="1:11" x14ac:dyDescent="0.3">
      <c r="A13030" s="281" t="s">
        <v>2152</v>
      </c>
      <c r="B13030" s="281">
        <v>126</v>
      </c>
      <c r="C13030" s="24" t="str">
        <f t="shared" si="203"/>
        <v>mana126</v>
      </c>
      <c r="D13030" s="281">
        <v>1610</v>
      </c>
      <c r="E13030" s="281">
        <v>629</v>
      </c>
      <c r="F13030" s="281">
        <v>24606</v>
      </c>
      <c r="G13030" s="24">
        <v>100</v>
      </c>
      <c r="H13030" s="24">
        <v>0</v>
      </c>
      <c r="I13030" s="24">
        <v>0</v>
      </c>
      <c r="J13030" s="282">
        <v>15</v>
      </c>
      <c r="K13030" s="282">
        <v>0</v>
      </c>
    </row>
    <row r="13031" spans="1:11" x14ac:dyDescent="0.3">
      <c r="A13031" s="281" t="s">
        <v>2152</v>
      </c>
      <c r="B13031" s="281">
        <v>127</v>
      </c>
      <c r="C13031" s="24" t="str">
        <f t="shared" si="203"/>
        <v>mana127</v>
      </c>
      <c r="D13031" s="281">
        <v>1628</v>
      </c>
      <c r="E13031" s="281">
        <v>636</v>
      </c>
      <c r="F13031" s="281">
        <v>24914</v>
      </c>
      <c r="G13031" s="24">
        <v>100</v>
      </c>
      <c r="H13031" s="24">
        <v>0</v>
      </c>
      <c r="I13031" s="24">
        <v>0</v>
      </c>
      <c r="J13031" s="282">
        <v>15</v>
      </c>
      <c r="K13031" s="282">
        <v>0</v>
      </c>
    </row>
    <row r="13032" spans="1:11" x14ac:dyDescent="0.3">
      <c r="A13032" s="281" t="s">
        <v>2152</v>
      </c>
      <c r="B13032" s="281">
        <v>128</v>
      </c>
      <c r="C13032" s="24" t="str">
        <f t="shared" si="203"/>
        <v>mana128</v>
      </c>
      <c r="D13032" s="281">
        <v>1646</v>
      </c>
      <c r="E13032" s="281">
        <v>643</v>
      </c>
      <c r="F13032" s="281">
        <v>25236</v>
      </c>
      <c r="G13032" s="24">
        <v>100</v>
      </c>
      <c r="H13032" s="24">
        <v>0</v>
      </c>
      <c r="I13032" s="24">
        <v>0</v>
      </c>
      <c r="J13032" s="282">
        <v>15</v>
      </c>
      <c r="K13032" s="282">
        <v>0</v>
      </c>
    </row>
    <row r="13033" spans="1:11" x14ac:dyDescent="0.3">
      <c r="A13033" s="281" t="s">
        <v>2152</v>
      </c>
      <c r="B13033" s="281">
        <v>129</v>
      </c>
      <c r="C13033" s="24" t="str">
        <f t="shared" si="203"/>
        <v>mana129</v>
      </c>
      <c r="D13033" s="281">
        <v>1665</v>
      </c>
      <c r="E13033" s="281">
        <v>651</v>
      </c>
      <c r="F13033" s="281">
        <v>25533</v>
      </c>
      <c r="G13033" s="24">
        <v>100</v>
      </c>
      <c r="H13033" s="24">
        <v>0</v>
      </c>
      <c r="I13033" s="24">
        <v>0</v>
      </c>
      <c r="J13033" s="282">
        <v>15</v>
      </c>
      <c r="K13033" s="282">
        <v>0</v>
      </c>
    </row>
    <row r="13034" spans="1:11" x14ac:dyDescent="0.3">
      <c r="A13034" s="281" t="s">
        <v>2152</v>
      </c>
      <c r="B13034" s="281">
        <v>130</v>
      </c>
      <c r="C13034" s="24" t="str">
        <f t="shared" si="203"/>
        <v>mana130</v>
      </c>
      <c r="D13034" s="281">
        <v>1683</v>
      </c>
      <c r="E13034" s="281">
        <v>658</v>
      </c>
      <c r="F13034" s="281">
        <v>25862</v>
      </c>
      <c r="G13034" s="24">
        <v>100</v>
      </c>
      <c r="H13034" s="24">
        <v>0</v>
      </c>
      <c r="I13034" s="24">
        <v>0</v>
      </c>
      <c r="J13034" s="282">
        <v>15</v>
      </c>
      <c r="K13034" s="282">
        <v>0</v>
      </c>
    </row>
    <row r="13035" spans="1:11" x14ac:dyDescent="0.3">
      <c r="A13035" s="281" t="s">
        <v>2152</v>
      </c>
      <c r="B13035" s="281">
        <v>131</v>
      </c>
      <c r="C13035" s="24" t="str">
        <f t="shared" si="203"/>
        <v>mana131</v>
      </c>
      <c r="D13035" s="281">
        <v>1702</v>
      </c>
      <c r="E13035" s="281">
        <v>665</v>
      </c>
      <c r="F13035" s="281">
        <v>26186</v>
      </c>
      <c r="G13035" s="24">
        <v>100</v>
      </c>
      <c r="H13035" s="24">
        <v>0</v>
      </c>
      <c r="I13035" s="24">
        <v>0</v>
      </c>
      <c r="J13035" s="282">
        <v>15</v>
      </c>
      <c r="K13035" s="282">
        <v>0</v>
      </c>
    </row>
    <row r="13036" spans="1:11" x14ac:dyDescent="0.3">
      <c r="A13036" s="281" t="s">
        <v>2152</v>
      </c>
      <c r="B13036" s="281">
        <v>132</v>
      </c>
      <c r="C13036" s="24" t="str">
        <f t="shared" si="203"/>
        <v>mana132</v>
      </c>
      <c r="D13036" s="281">
        <v>1721</v>
      </c>
      <c r="E13036" s="281">
        <v>673</v>
      </c>
      <c r="F13036" s="281">
        <v>26494</v>
      </c>
      <c r="G13036" s="24">
        <v>100</v>
      </c>
      <c r="H13036" s="24">
        <v>0</v>
      </c>
      <c r="I13036" s="24">
        <v>0</v>
      </c>
      <c r="J13036" s="282">
        <v>15</v>
      </c>
      <c r="K13036" s="282">
        <v>0</v>
      </c>
    </row>
    <row r="13037" spans="1:11" x14ac:dyDescent="0.3">
      <c r="A13037" s="281" t="s">
        <v>2152</v>
      </c>
      <c r="B13037" s="281">
        <v>133</v>
      </c>
      <c r="C13037" s="24" t="str">
        <f t="shared" si="203"/>
        <v>mana133</v>
      </c>
      <c r="D13037" s="281">
        <v>1740</v>
      </c>
      <c r="E13037" s="281">
        <v>680</v>
      </c>
      <c r="F13037" s="281">
        <v>26826</v>
      </c>
      <c r="G13037" s="24">
        <v>100</v>
      </c>
      <c r="H13037" s="24">
        <v>0</v>
      </c>
      <c r="I13037" s="24">
        <v>0</v>
      </c>
      <c r="J13037" s="282">
        <v>15</v>
      </c>
      <c r="K13037" s="282">
        <v>0</v>
      </c>
    </row>
    <row r="13038" spans="1:11" x14ac:dyDescent="0.3">
      <c r="A13038" s="281" t="s">
        <v>2152</v>
      </c>
      <c r="B13038" s="281">
        <v>134</v>
      </c>
      <c r="C13038" s="24" t="str">
        <f t="shared" si="203"/>
        <v>mana134</v>
      </c>
      <c r="D13038" s="281">
        <v>1759</v>
      </c>
      <c r="E13038" s="281">
        <v>688</v>
      </c>
      <c r="F13038" s="281">
        <v>27171</v>
      </c>
      <c r="G13038" s="24">
        <v>100</v>
      </c>
      <c r="H13038" s="24">
        <v>0</v>
      </c>
      <c r="I13038" s="24">
        <v>0</v>
      </c>
      <c r="J13038" s="282">
        <v>15</v>
      </c>
      <c r="K13038" s="282">
        <v>0</v>
      </c>
    </row>
    <row r="13039" spans="1:11" x14ac:dyDescent="0.3">
      <c r="A13039" s="281" t="s">
        <v>2152</v>
      </c>
      <c r="B13039" s="281">
        <v>135</v>
      </c>
      <c r="C13039" s="24" t="str">
        <f t="shared" si="203"/>
        <v>mana135</v>
      </c>
      <c r="D13039" s="281">
        <v>1779</v>
      </c>
      <c r="E13039" s="281">
        <v>695</v>
      </c>
      <c r="F13039" s="281">
        <v>27490</v>
      </c>
      <c r="G13039" s="24">
        <v>100</v>
      </c>
      <c r="H13039" s="24">
        <v>0</v>
      </c>
      <c r="I13039" s="24">
        <v>0</v>
      </c>
      <c r="J13039" s="282">
        <v>15</v>
      </c>
      <c r="K13039" s="282">
        <v>0</v>
      </c>
    </row>
    <row r="13040" spans="1:11" x14ac:dyDescent="0.3">
      <c r="A13040" s="281" t="s">
        <v>2152</v>
      </c>
      <c r="B13040" s="281">
        <v>136</v>
      </c>
      <c r="C13040" s="24" t="str">
        <f t="shared" si="203"/>
        <v>mana136</v>
      </c>
      <c r="D13040" s="281">
        <v>1798</v>
      </c>
      <c r="E13040" s="281">
        <v>703</v>
      </c>
      <c r="F13040" s="281">
        <v>27844</v>
      </c>
      <c r="G13040" s="24">
        <v>100</v>
      </c>
      <c r="H13040" s="24">
        <v>0</v>
      </c>
      <c r="I13040" s="24">
        <v>0</v>
      </c>
      <c r="J13040" s="282">
        <v>15</v>
      </c>
      <c r="K13040" s="282">
        <v>0</v>
      </c>
    </row>
    <row r="13041" spans="1:11" x14ac:dyDescent="0.3">
      <c r="A13041" s="281" t="s">
        <v>2152</v>
      </c>
      <c r="B13041" s="281">
        <v>137</v>
      </c>
      <c r="C13041" s="24" t="str">
        <f t="shared" si="203"/>
        <v>mana137</v>
      </c>
      <c r="D13041" s="281">
        <v>1818</v>
      </c>
      <c r="E13041" s="281">
        <v>711</v>
      </c>
      <c r="F13041" s="281">
        <v>28192</v>
      </c>
      <c r="G13041" s="24">
        <v>100</v>
      </c>
      <c r="H13041" s="24">
        <v>0</v>
      </c>
      <c r="I13041" s="24">
        <v>0</v>
      </c>
      <c r="J13041" s="282">
        <v>15</v>
      </c>
      <c r="K13041" s="282">
        <v>0</v>
      </c>
    </row>
    <row r="13042" spans="1:11" x14ac:dyDescent="0.3">
      <c r="A13042" s="281" t="s">
        <v>2152</v>
      </c>
      <c r="B13042" s="281">
        <v>138</v>
      </c>
      <c r="C13042" s="24" t="str">
        <f t="shared" si="203"/>
        <v>mana138</v>
      </c>
      <c r="D13042" s="281">
        <v>1838</v>
      </c>
      <c r="E13042" s="281">
        <v>719</v>
      </c>
      <c r="F13042" s="281">
        <v>28523</v>
      </c>
      <c r="G13042" s="24">
        <v>100</v>
      </c>
      <c r="H13042" s="24">
        <v>0</v>
      </c>
      <c r="I13042" s="24">
        <v>0</v>
      </c>
      <c r="J13042" s="282">
        <v>15</v>
      </c>
      <c r="K13042" s="282">
        <v>0</v>
      </c>
    </row>
    <row r="13043" spans="1:11" x14ac:dyDescent="0.3">
      <c r="A13043" s="281" t="s">
        <v>2152</v>
      </c>
      <c r="B13043" s="281">
        <v>139</v>
      </c>
      <c r="C13043" s="24" t="str">
        <f t="shared" si="203"/>
        <v>mana139</v>
      </c>
      <c r="D13043" s="281">
        <v>1859</v>
      </c>
      <c r="E13043" s="281">
        <v>726</v>
      </c>
      <c r="F13043" s="281">
        <v>28879</v>
      </c>
      <c r="G13043" s="24">
        <v>100</v>
      </c>
      <c r="H13043" s="24">
        <v>0</v>
      </c>
      <c r="I13043" s="24">
        <v>0</v>
      </c>
      <c r="J13043" s="282">
        <v>15</v>
      </c>
      <c r="K13043" s="282">
        <v>0</v>
      </c>
    </row>
    <row r="13044" spans="1:11" x14ac:dyDescent="0.3">
      <c r="A13044" s="281" t="s">
        <v>2152</v>
      </c>
      <c r="B13044" s="281">
        <v>140</v>
      </c>
      <c r="C13044" s="24" t="str">
        <f t="shared" si="203"/>
        <v>mana140</v>
      </c>
      <c r="D13044" s="281">
        <v>1879</v>
      </c>
      <c r="E13044" s="281">
        <v>734</v>
      </c>
      <c r="F13044" s="281">
        <v>29250</v>
      </c>
      <c r="G13044" s="24">
        <v>100</v>
      </c>
      <c r="H13044" s="24">
        <v>0</v>
      </c>
      <c r="I13044" s="24">
        <v>0</v>
      </c>
      <c r="J13044" s="282">
        <v>15</v>
      </c>
      <c r="K13044" s="282">
        <v>0</v>
      </c>
    </row>
    <row r="13045" spans="1:11" x14ac:dyDescent="0.3">
      <c r="A13045" s="281" t="s">
        <v>2152</v>
      </c>
      <c r="B13045" s="281">
        <v>141</v>
      </c>
      <c r="C13045" s="24" t="str">
        <f t="shared" si="203"/>
        <v>mana141</v>
      </c>
      <c r="D13045" s="281">
        <v>2050</v>
      </c>
      <c r="E13045" s="281">
        <v>801</v>
      </c>
      <c r="F13045" s="281">
        <v>32230</v>
      </c>
      <c r="G13045" s="24">
        <v>100</v>
      </c>
      <c r="H13045" s="24">
        <v>0</v>
      </c>
      <c r="I13045" s="24">
        <v>0</v>
      </c>
      <c r="J13045" s="282">
        <v>15</v>
      </c>
      <c r="K13045" s="282">
        <v>0</v>
      </c>
    </row>
    <row r="13046" spans="1:11" x14ac:dyDescent="0.3">
      <c r="A13046" s="281" t="s">
        <v>2152</v>
      </c>
      <c r="B13046" s="281">
        <v>142</v>
      </c>
      <c r="C13046" s="24" t="str">
        <f t="shared" si="203"/>
        <v>mana142</v>
      </c>
      <c r="D13046" s="281">
        <v>2073</v>
      </c>
      <c r="E13046" s="281">
        <v>810</v>
      </c>
      <c r="F13046" s="281">
        <v>32644</v>
      </c>
      <c r="G13046" s="24">
        <v>100</v>
      </c>
      <c r="H13046" s="24">
        <v>0</v>
      </c>
      <c r="I13046" s="24">
        <v>0</v>
      </c>
      <c r="J13046" s="282">
        <v>15</v>
      </c>
      <c r="K13046" s="282">
        <v>0</v>
      </c>
    </row>
    <row r="13047" spans="1:11" x14ac:dyDescent="0.3">
      <c r="A13047" s="281" t="s">
        <v>2152</v>
      </c>
      <c r="B13047" s="281">
        <v>143</v>
      </c>
      <c r="C13047" s="24" t="str">
        <f t="shared" si="203"/>
        <v>mana143</v>
      </c>
      <c r="D13047" s="281">
        <v>2096</v>
      </c>
      <c r="E13047" s="281">
        <v>819</v>
      </c>
      <c r="F13047" s="281">
        <v>33110</v>
      </c>
      <c r="G13047" s="24">
        <v>100</v>
      </c>
      <c r="H13047" s="24">
        <v>0</v>
      </c>
      <c r="I13047" s="24">
        <v>0</v>
      </c>
      <c r="J13047" s="282">
        <v>15</v>
      </c>
      <c r="K13047" s="282">
        <v>0</v>
      </c>
    </row>
    <row r="13048" spans="1:11" x14ac:dyDescent="0.3">
      <c r="A13048" s="281" t="s">
        <v>2152</v>
      </c>
      <c r="B13048" s="281">
        <v>144</v>
      </c>
      <c r="C13048" s="24" t="str">
        <f t="shared" si="203"/>
        <v>mana144</v>
      </c>
      <c r="D13048" s="281">
        <v>2119</v>
      </c>
      <c r="E13048" s="281">
        <v>828</v>
      </c>
      <c r="F13048" s="281">
        <v>33498</v>
      </c>
      <c r="G13048" s="24">
        <v>100</v>
      </c>
      <c r="H13048" s="24">
        <v>0</v>
      </c>
      <c r="I13048" s="24">
        <v>0</v>
      </c>
      <c r="J13048" s="282">
        <v>15</v>
      </c>
      <c r="K13048" s="282">
        <v>0</v>
      </c>
    </row>
    <row r="13049" spans="1:11" x14ac:dyDescent="0.3">
      <c r="A13049" s="281" t="s">
        <v>2152</v>
      </c>
      <c r="B13049" s="281">
        <v>145</v>
      </c>
      <c r="C13049" s="24" t="str">
        <f t="shared" si="203"/>
        <v>mana145</v>
      </c>
      <c r="D13049" s="281">
        <v>2142</v>
      </c>
      <c r="E13049" s="281">
        <v>837</v>
      </c>
      <c r="F13049" s="281">
        <v>33952</v>
      </c>
      <c r="G13049" s="24">
        <v>100</v>
      </c>
      <c r="H13049" s="24">
        <v>0</v>
      </c>
      <c r="I13049" s="24">
        <v>0</v>
      </c>
      <c r="J13049" s="282">
        <v>15</v>
      </c>
      <c r="K13049" s="282">
        <v>0</v>
      </c>
    </row>
    <row r="13050" spans="1:11" x14ac:dyDescent="0.3">
      <c r="A13050" s="281" t="s">
        <v>2152</v>
      </c>
      <c r="B13050" s="281">
        <v>146</v>
      </c>
      <c r="C13050" s="24" t="str">
        <f t="shared" si="203"/>
        <v>mana146</v>
      </c>
      <c r="D13050" s="281">
        <v>2165</v>
      </c>
      <c r="E13050" s="281">
        <v>846</v>
      </c>
      <c r="F13050" s="281">
        <v>34387</v>
      </c>
      <c r="G13050" s="24">
        <v>100</v>
      </c>
      <c r="H13050" s="24">
        <v>0</v>
      </c>
      <c r="I13050" s="24">
        <v>0</v>
      </c>
      <c r="J13050" s="282">
        <v>15</v>
      </c>
      <c r="K13050" s="282">
        <v>0</v>
      </c>
    </row>
    <row r="13051" spans="1:11" x14ac:dyDescent="0.3">
      <c r="A13051" s="281" t="s">
        <v>2152</v>
      </c>
      <c r="B13051" s="281">
        <v>147</v>
      </c>
      <c r="C13051" s="24" t="str">
        <f t="shared" si="203"/>
        <v>mana147</v>
      </c>
      <c r="D13051" s="281">
        <v>2189</v>
      </c>
      <c r="E13051" s="281">
        <v>856</v>
      </c>
      <c r="F13051" s="281">
        <v>34831</v>
      </c>
      <c r="G13051" s="24">
        <v>100</v>
      </c>
      <c r="H13051" s="24">
        <v>0</v>
      </c>
      <c r="I13051" s="24">
        <v>0</v>
      </c>
      <c r="J13051" s="282">
        <v>15</v>
      </c>
      <c r="K13051" s="282">
        <v>0</v>
      </c>
    </row>
    <row r="13052" spans="1:11" x14ac:dyDescent="0.3">
      <c r="A13052" s="281" t="s">
        <v>2152</v>
      </c>
      <c r="B13052" s="281">
        <v>148</v>
      </c>
      <c r="C13052" s="24" t="str">
        <f t="shared" si="203"/>
        <v>mana148</v>
      </c>
      <c r="D13052" s="281">
        <v>2213</v>
      </c>
      <c r="E13052" s="281">
        <v>865</v>
      </c>
      <c r="F13052" s="281">
        <v>35238</v>
      </c>
      <c r="G13052" s="24">
        <v>100</v>
      </c>
      <c r="H13052" s="24">
        <v>0</v>
      </c>
      <c r="I13052" s="24">
        <v>0</v>
      </c>
      <c r="J13052" s="282">
        <v>15</v>
      </c>
      <c r="K13052" s="282">
        <v>0</v>
      </c>
    </row>
    <row r="13053" spans="1:11" x14ac:dyDescent="0.3">
      <c r="A13053" s="281" t="s">
        <v>2152</v>
      </c>
      <c r="B13053" s="281">
        <v>149</v>
      </c>
      <c r="C13053" s="24" t="str">
        <f t="shared" si="203"/>
        <v>mana149</v>
      </c>
      <c r="D13053" s="281">
        <v>2237</v>
      </c>
      <c r="E13053" s="281">
        <v>875</v>
      </c>
      <c r="F13053" s="281">
        <v>35715</v>
      </c>
      <c r="G13053" s="24">
        <v>100</v>
      </c>
      <c r="H13053" s="24">
        <v>0</v>
      </c>
      <c r="I13053" s="24">
        <v>0</v>
      </c>
      <c r="J13053" s="282">
        <v>15</v>
      </c>
      <c r="K13053" s="282">
        <v>0</v>
      </c>
    </row>
    <row r="13054" spans="1:11" x14ac:dyDescent="0.3">
      <c r="A13054" s="281" t="s">
        <v>2152</v>
      </c>
      <c r="B13054" s="281">
        <v>150</v>
      </c>
      <c r="C13054" s="24" t="str">
        <f t="shared" si="203"/>
        <v>mana150</v>
      </c>
      <c r="D13054" s="281">
        <v>2262</v>
      </c>
      <c r="E13054" s="281">
        <v>884</v>
      </c>
      <c r="F13054" s="281">
        <v>36132</v>
      </c>
      <c r="G13054" s="24">
        <v>100</v>
      </c>
      <c r="H13054" s="24">
        <v>0</v>
      </c>
      <c r="I13054" s="24">
        <v>0</v>
      </c>
      <c r="J13054" s="282">
        <v>15</v>
      </c>
      <c r="K13054" s="282">
        <v>0</v>
      </c>
    </row>
    <row r="13055" spans="1:11" x14ac:dyDescent="0.3">
      <c r="A13055" s="281" t="s">
        <v>2152</v>
      </c>
      <c r="B13055" s="281">
        <v>151</v>
      </c>
      <c r="C13055" s="24" t="str">
        <f t="shared" si="203"/>
        <v>mana151</v>
      </c>
      <c r="D13055" s="281">
        <v>2287</v>
      </c>
      <c r="E13055" s="281">
        <v>894</v>
      </c>
      <c r="F13055" s="281">
        <v>36598</v>
      </c>
      <c r="G13055" s="24">
        <v>100</v>
      </c>
      <c r="H13055" s="24">
        <v>0</v>
      </c>
      <c r="I13055" s="24">
        <v>0</v>
      </c>
      <c r="J13055" s="282">
        <v>15</v>
      </c>
      <c r="K13055" s="282">
        <v>0</v>
      </c>
    </row>
    <row r="13056" spans="1:11" x14ac:dyDescent="0.3">
      <c r="A13056" s="281" t="s">
        <v>2152</v>
      </c>
      <c r="B13056" s="281">
        <v>152</v>
      </c>
      <c r="C13056" s="24" t="str">
        <f t="shared" si="203"/>
        <v>mana152</v>
      </c>
      <c r="D13056" s="281">
        <v>2312</v>
      </c>
      <c r="E13056" s="281">
        <v>904</v>
      </c>
      <c r="F13056" s="281">
        <v>37025</v>
      </c>
      <c r="G13056" s="24">
        <v>100</v>
      </c>
      <c r="H13056" s="24">
        <v>0</v>
      </c>
      <c r="I13056" s="24">
        <v>0</v>
      </c>
      <c r="J13056" s="282">
        <v>15</v>
      </c>
      <c r="K13056" s="282">
        <v>0</v>
      </c>
    </row>
    <row r="13057" spans="1:11" x14ac:dyDescent="0.3">
      <c r="A13057" s="281" t="s">
        <v>2152</v>
      </c>
      <c r="B13057" s="281">
        <v>153</v>
      </c>
      <c r="C13057" s="24" t="str">
        <f t="shared" si="203"/>
        <v>mana153</v>
      </c>
      <c r="D13057" s="281">
        <v>2337</v>
      </c>
      <c r="E13057" s="281">
        <v>914</v>
      </c>
      <c r="F13057" s="281">
        <v>37525</v>
      </c>
      <c r="G13057" s="24">
        <v>100</v>
      </c>
      <c r="H13057" s="24">
        <v>0</v>
      </c>
      <c r="I13057" s="24">
        <v>0</v>
      </c>
      <c r="J13057" s="282">
        <v>15</v>
      </c>
      <c r="K13057" s="282">
        <v>0</v>
      </c>
    </row>
    <row r="13058" spans="1:11" x14ac:dyDescent="0.3">
      <c r="A13058" s="281" t="s">
        <v>2152</v>
      </c>
      <c r="B13058" s="281">
        <v>154</v>
      </c>
      <c r="C13058" s="24" t="str">
        <f t="shared" si="203"/>
        <v>mana154</v>
      </c>
      <c r="D13058" s="281">
        <v>2362</v>
      </c>
      <c r="E13058" s="281">
        <v>923</v>
      </c>
      <c r="F13058" s="281">
        <v>37963</v>
      </c>
      <c r="G13058" s="24">
        <v>100</v>
      </c>
      <c r="H13058" s="24">
        <v>0</v>
      </c>
      <c r="I13058" s="24">
        <v>0</v>
      </c>
      <c r="J13058" s="282">
        <v>15</v>
      </c>
      <c r="K13058" s="282">
        <v>0</v>
      </c>
    </row>
    <row r="13059" spans="1:11" x14ac:dyDescent="0.3">
      <c r="A13059" s="281" t="s">
        <v>2152</v>
      </c>
      <c r="B13059" s="281">
        <v>155</v>
      </c>
      <c r="C13059" s="24" t="str">
        <f t="shared" si="203"/>
        <v>mana155</v>
      </c>
      <c r="D13059" s="281">
        <v>2388</v>
      </c>
      <c r="E13059" s="281">
        <v>934</v>
      </c>
      <c r="F13059" s="281">
        <v>38452</v>
      </c>
      <c r="G13059" s="24">
        <v>100</v>
      </c>
      <c r="H13059" s="24">
        <v>0</v>
      </c>
      <c r="I13059" s="24">
        <v>0</v>
      </c>
      <c r="J13059" s="282">
        <v>15</v>
      </c>
      <c r="K13059" s="282">
        <v>0</v>
      </c>
    </row>
    <row r="13060" spans="1:11" x14ac:dyDescent="0.3">
      <c r="A13060" s="281" t="s">
        <v>2152</v>
      </c>
      <c r="B13060" s="281">
        <v>156</v>
      </c>
      <c r="C13060" s="24" t="str">
        <f t="shared" si="203"/>
        <v>mana156</v>
      </c>
      <c r="D13060" s="281">
        <v>2414</v>
      </c>
      <c r="E13060" s="281">
        <v>944</v>
      </c>
      <c r="F13060" s="281">
        <v>38900</v>
      </c>
      <c r="G13060" s="24">
        <v>100</v>
      </c>
      <c r="H13060" s="24">
        <v>0</v>
      </c>
      <c r="I13060" s="24">
        <v>0</v>
      </c>
      <c r="J13060" s="282">
        <v>15</v>
      </c>
      <c r="K13060" s="282">
        <v>0</v>
      </c>
    </row>
    <row r="13061" spans="1:11" x14ac:dyDescent="0.3">
      <c r="A13061" s="281" t="s">
        <v>2152</v>
      </c>
      <c r="B13061" s="281">
        <v>157</v>
      </c>
      <c r="C13061" s="24" t="str">
        <f t="shared" si="203"/>
        <v>mana157</v>
      </c>
      <c r="D13061" s="281">
        <v>2441</v>
      </c>
      <c r="E13061" s="281">
        <v>954</v>
      </c>
      <c r="F13061" s="281">
        <v>39424</v>
      </c>
      <c r="G13061" s="24">
        <v>100</v>
      </c>
      <c r="H13061" s="24">
        <v>0</v>
      </c>
      <c r="I13061" s="24">
        <v>0</v>
      </c>
      <c r="J13061" s="282">
        <v>15</v>
      </c>
      <c r="K13061" s="282">
        <v>0</v>
      </c>
    </row>
    <row r="13062" spans="1:11" x14ac:dyDescent="0.3">
      <c r="A13062" s="281" t="s">
        <v>2152</v>
      </c>
      <c r="B13062" s="281">
        <v>158</v>
      </c>
      <c r="C13062" s="24" t="str">
        <f t="shared" ref="C13062:C13125" si="204">A13062&amp;B13062</f>
        <v>mana158</v>
      </c>
      <c r="D13062" s="281">
        <v>2467</v>
      </c>
      <c r="E13062" s="281">
        <v>964</v>
      </c>
      <c r="F13062" s="281">
        <v>39883</v>
      </c>
      <c r="G13062" s="24">
        <v>100</v>
      </c>
      <c r="H13062" s="24">
        <v>0</v>
      </c>
      <c r="I13062" s="24">
        <v>0</v>
      </c>
      <c r="J13062" s="282">
        <v>15</v>
      </c>
      <c r="K13062" s="282">
        <v>0</v>
      </c>
    </row>
    <row r="13063" spans="1:11" x14ac:dyDescent="0.3">
      <c r="A13063" s="281" t="s">
        <v>2152</v>
      </c>
      <c r="B13063" s="281">
        <v>159</v>
      </c>
      <c r="C13063" s="24" t="str">
        <f t="shared" si="204"/>
        <v>mana159</v>
      </c>
      <c r="D13063" s="281">
        <v>2494</v>
      </c>
      <c r="E13063" s="281">
        <v>975</v>
      </c>
      <c r="F13063" s="281">
        <v>40420</v>
      </c>
      <c r="G13063" s="24">
        <v>100</v>
      </c>
      <c r="H13063" s="24">
        <v>0</v>
      </c>
      <c r="I13063" s="24">
        <v>0</v>
      </c>
      <c r="J13063" s="282">
        <v>15</v>
      </c>
      <c r="K13063" s="282">
        <v>0</v>
      </c>
    </row>
    <row r="13064" spans="1:11" x14ac:dyDescent="0.3">
      <c r="A13064" s="281" t="s">
        <v>2152</v>
      </c>
      <c r="B13064" s="281">
        <v>160</v>
      </c>
      <c r="C13064" s="24" t="str">
        <f t="shared" si="204"/>
        <v>mana160</v>
      </c>
      <c r="D13064" s="281">
        <v>2521</v>
      </c>
      <c r="E13064" s="281">
        <v>985</v>
      </c>
      <c r="F13064" s="281">
        <v>40890</v>
      </c>
      <c r="G13064" s="24">
        <v>100</v>
      </c>
      <c r="H13064" s="24">
        <v>0</v>
      </c>
      <c r="I13064" s="24">
        <v>0</v>
      </c>
      <c r="J13064" s="282">
        <v>15</v>
      </c>
      <c r="K13064" s="282">
        <v>0</v>
      </c>
    </row>
    <row r="13065" spans="1:11" x14ac:dyDescent="0.3">
      <c r="A13065" s="281" t="s">
        <v>2152</v>
      </c>
      <c r="B13065" s="281">
        <v>161</v>
      </c>
      <c r="C13065" s="24" t="str">
        <f t="shared" si="204"/>
        <v>mana161</v>
      </c>
      <c r="D13065" s="281">
        <v>2750</v>
      </c>
      <c r="E13065" s="281">
        <v>1075</v>
      </c>
      <c r="F13065" s="281">
        <v>45195</v>
      </c>
      <c r="G13065" s="24">
        <v>100</v>
      </c>
      <c r="H13065" s="24">
        <v>0</v>
      </c>
      <c r="I13065" s="24">
        <v>0</v>
      </c>
      <c r="J13065" s="282">
        <v>15</v>
      </c>
      <c r="K13065" s="282">
        <v>0</v>
      </c>
    </row>
    <row r="13066" spans="1:11" x14ac:dyDescent="0.3">
      <c r="A13066" s="281" t="s">
        <v>2152</v>
      </c>
      <c r="B13066" s="281">
        <v>162</v>
      </c>
      <c r="C13066" s="24" t="str">
        <f t="shared" si="204"/>
        <v>mana162</v>
      </c>
      <c r="D13066" s="281">
        <v>2780</v>
      </c>
      <c r="E13066" s="281">
        <v>1087</v>
      </c>
      <c r="F13066" s="281">
        <v>45720</v>
      </c>
      <c r="G13066" s="24">
        <v>100</v>
      </c>
      <c r="H13066" s="24">
        <v>0</v>
      </c>
      <c r="I13066" s="24">
        <v>0</v>
      </c>
      <c r="J13066" s="282">
        <v>15</v>
      </c>
      <c r="K13066" s="282">
        <v>0</v>
      </c>
    </row>
    <row r="13067" spans="1:11" x14ac:dyDescent="0.3">
      <c r="A13067" s="281" t="s">
        <v>2152</v>
      </c>
      <c r="B13067" s="281">
        <v>163</v>
      </c>
      <c r="C13067" s="24" t="str">
        <f t="shared" si="204"/>
        <v>mana163</v>
      </c>
      <c r="D13067" s="281">
        <v>2810</v>
      </c>
      <c r="E13067" s="281">
        <v>1099</v>
      </c>
      <c r="F13067" s="281">
        <v>46334</v>
      </c>
      <c r="G13067" s="24">
        <v>100</v>
      </c>
      <c r="H13067" s="24">
        <v>0</v>
      </c>
      <c r="I13067" s="24">
        <v>0</v>
      </c>
      <c r="J13067" s="282">
        <v>15</v>
      </c>
      <c r="K13067" s="282">
        <v>0</v>
      </c>
    </row>
    <row r="13068" spans="1:11" x14ac:dyDescent="0.3">
      <c r="A13068" s="281" t="s">
        <v>2152</v>
      </c>
      <c r="B13068" s="281">
        <v>164</v>
      </c>
      <c r="C13068" s="24" t="str">
        <f t="shared" si="204"/>
        <v>mana164</v>
      </c>
      <c r="D13068" s="281">
        <v>2841</v>
      </c>
      <c r="E13068" s="281">
        <v>1110</v>
      </c>
      <c r="F13068" s="281">
        <v>46872</v>
      </c>
      <c r="G13068" s="24">
        <v>100</v>
      </c>
      <c r="H13068" s="24">
        <v>0</v>
      </c>
      <c r="I13068" s="24">
        <v>0</v>
      </c>
      <c r="J13068" s="282">
        <v>15</v>
      </c>
      <c r="K13068" s="282">
        <v>0</v>
      </c>
    </row>
    <row r="13069" spans="1:11" x14ac:dyDescent="0.3">
      <c r="A13069" s="281" t="s">
        <v>2152</v>
      </c>
      <c r="B13069" s="281">
        <v>165</v>
      </c>
      <c r="C13069" s="24" t="str">
        <f t="shared" si="204"/>
        <v>mana165</v>
      </c>
      <c r="D13069" s="281">
        <v>2871</v>
      </c>
      <c r="E13069" s="281">
        <v>1122</v>
      </c>
      <c r="F13069" s="281">
        <v>47562</v>
      </c>
      <c r="G13069" s="24">
        <v>100</v>
      </c>
      <c r="H13069" s="24">
        <v>0</v>
      </c>
      <c r="I13069" s="24">
        <v>0</v>
      </c>
      <c r="J13069" s="282">
        <v>15</v>
      </c>
      <c r="K13069" s="282">
        <v>0</v>
      </c>
    </row>
    <row r="13070" spans="1:11" x14ac:dyDescent="0.3">
      <c r="A13070" s="281" t="s">
        <v>2152</v>
      </c>
      <c r="B13070" s="281">
        <v>166</v>
      </c>
      <c r="C13070" s="24" t="str">
        <f t="shared" si="204"/>
        <v>mana166</v>
      </c>
      <c r="D13070" s="281">
        <v>2902</v>
      </c>
      <c r="E13070" s="281">
        <v>1135</v>
      </c>
      <c r="F13070" s="281">
        <v>48114</v>
      </c>
      <c r="G13070" s="24">
        <v>100</v>
      </c>
      <c r="H13070" s="24">
        <v>0</v>
      </c>
      <c r="I13070" s="24">
        <v>0</v>
      </c>
      <c r="J13070" s="282">
        <v>15</v>
      </c>
      <c r="K13070" s="282">
        <v>0</v>
      </c>
    </row>
    <row r="13071" spans="1:11" x14ac:dyDescent="0.3">
      <c r="A13071" s="281" t="s">
        <v>2152</v>
      </c>
      <c r="B13071" s="281">
        <v>167</v>
      </c>
      <c r="C13071" s="24" t="str">
        <f t="shared" si="204"/>
        <v>mana167</v>
      </c>
      <c r="D13071" s="281">
        <v>2934</v>
      </c>
      <c r="E13071" s="281">
        <v>1147</v>
      </c>
      <c r="F13071" s="281">
        <v>48672</v>
      </c>
      <c r="G13071" s="24">
        <v>100</v>
      </c>
      <c r="H13071" s="24">
        <v>0</v>
      </c>
      <c r="I13071" s="24">
        <v>0</v>
      </c>
      <c r="J13071" s="282">
        <v>15</v>
      </c>
      <c r="K13071" s="282">
        <v>0</v>
      </c>
    </row>
    <row r="13072" spans="1:11" x14ac:dyDescent="0.3">
      <c r="A13072" s="281" t="s">
        <v>2152</v>
      </c>
      <c r="B13072" s="281">
        <v>168</v>
      </c>
      <c r="C13072" s="24" t="str">
        <f t="shared" si="204"/>
        <v>mana168</v>
      </c>
      <c r="D13072" s="281">
        <v>2966</v>
      </c>
      <c r="E13072" s="281">
        <v>1159</v>
      </c>
      <c r="F13072" s="281">
        <v>49237</v>
      </c>
      <c r="G13072" s="24">
        <v>100</v>
      </c>
      <c r="H13072" s="24">
        <v>0</v>
      </c>
      <c r="I13072" s="24">
        <v>0</v>
      </c>
      <c r="J13072" s="282">
        <v>15</v>
      </c>
      <c r="K13072" s="282">
        <v>0</v>
      </c>
    </row>
    <row r="13073" spans="1:11" x14ac:dyDescent="0.3">
      <c r="A13073" s="281" t="s">
        <v>2152</v>
      </c>
      <c r="B13073" s="281">
        <v>169</v>
      </c>
      <c r="C13073" s="24" t="str">
        <f t="shared" si="204"/>
        <v>mana169</v>
      </c>
      <c r="D13073" s="281">
        <v>2998</v>
      </c>
      <c r="E13073" s="281">
        <v>1172</v>
      </c>
      <c r="F13073" s="281">
        <v>49960</v>
      </c>
      <c r="G13073" s="24">
        <v>100</v>
      </c>
      <c r="H13073" s="24">
        <v>0</v>
      </c>
      <c r="I13073" s="24">
        <v>0</v>
      </c>
      <c r="J13073" s="282">
        <v>15</v>
      </c>
      <c r="K13073" s="282">
        <v>0</v>
      </c>
    </row>
    <row r="13074" spans="1:11" x14ac:dyDescent="0.3">
      <c r="A13074" s="281" t="s">
        <v>2152</v>
      </c>
      <c r="B13074" s="281">
        <v>170</v>
      </c>
      <c r="C13074" s="24" t="str">
        <f t="shared" si="204"/>
        <v>mana170</v>
      </c>
      <c r="D13074" s="281">
        <v>3030</v>
      </c>
      <c r="E13074" s="281">
        <v>1184</v>
      </c>
      <c r="F13074" s="281">
        <v>50539</v>
      </c>
      <c r="G13074" s="24">
        <v>100</v>
      </c>
      <c r="H13074" s="24">
        <v>0</v>
      </c>
      <c r="I13074" s="24">
        <v>0</v>
      </c>
      <c r="J13074" s="282">
        <v>15</v>
      </c>
      <c r="K13074" s="282">
        <v>0</v>
      </c>
    </row>
    <row r="13075" spans="1:11" x14ac:dyDescent="0.3">
      <c r="A13075" s="281" t="s">
        <v>2152</v>
      </c>
      <c r="B13075" s="281">
        <v>171</v>
      </c>
      <c r="C13075" s="24" t="str">
        <f t="shared" si="204"/>
        <v>mana171</v>
      </c>
      <c r="D13075" s="281">
        <v>3063</v>
      </c>
      <c r="E13075" s="281">
        <v>1197</v>
      </c>
      <c r="F13075" s="281">
        <v>51124</v>
      </c>
      <c r="G13075" s="24">
        <v>100</v>
      </c>
      <c r="H13075" s="24">
        <v>0</v>
      </c>
      <c r="I13075" s="24">
        <v>0</v>
      </c>
      <c r="J13075" s="282">
        <v>15</v>
      </c>
      <c r="K13075" s="282">
        <v>0</v>
      </c>
    </row>
    <row r="13076" spans="1:11" x14ac:dyDescent="0.3">
      <c r="A13076" s="281" t="s">
        <v>2152</v>
      </c>
      <c r="B13076" s="281">
        <v>172</v>
      </c>
      <c r="C13076" s="24" t="str">
        <f t="shared" si="204"/>
        <v>mana172</v>
      </c>
      <c r="D13076" s="281">
        <v>3096</v>
      </c>
      <c r="E13076" s="281">
        <v>1210</v>
      </c>
      <c r="F13076" s="281">
        <v>51716</v>
      </c>
      <c r="G13076" s="24">
        <v>100</v>
      </c>
      <c r="H13076" s="24">
        <v>0</v>
      </c>
      <c r="I13076" s="24">
        <v>0</v>
      </c>
      <c r="J13076" s="282">
        <v>15</v>
      </c>
      <c r="K13076" s="282">
        <v>0</v>
      </c>
    </row>
    <row r="13077" spans="1:11" x14ac:dyDescent="0.3">
      <c r="A13077" s="281" t="s">
        <v>2152</v>
      </c>
      <c r="B13077" s="281">
        <v>173</v>
      </c>
      <c r="C13077" s="24" t="str">
        <f t="shared" si="204"/>
        <v>mana173</v>
      </c>
      <c r="D13077" s="281">
        <v>3129</v>
      </c>
      <c r="E13077" s="281">
        <v>1223</v>
      </c>
      <c r="F13077" s="281">
        <v>52475</v>
      </c>
      <c r="G13077" s="24">
        <v>100</v>
      </c>
      <c r="H13077" s="24">
        <v>0</v>
      </c>
      <c r="I13077" s="24">
        <v>0</v>
      </c>
      <c r="J13077" s="282">
        <v>15</v>
      </c>
      <c r="K13077" s="282">
        <v>0</v>
      </c>
    </row>
    <row r="13078" spans="1:11" x14ac:dyDescent="0.3">
      <c r="A13078" s="281" t="s">
        <v>2152</v>
      </c>
      <c r="B13078" s="281">
        <v>174</v>
      </c>
      <c r="C13078" s="24" t="str">
        <f t="shared" si="204"/>
        <v>mana174</v>
      </c>
      <c r="D13078" s="281">
        <v>3163</v>
      </c>
      <c r="E13078" s="281">
        <v>1236</v>
      </c>
      <c r="F13078" s="281">
        <v>53082</v>
      </c>
      <c r="G13078" s="24">
        <v>100</v>
      </c>
      <c r="H13078" s="24">
        <v>0</v>
      </c>
      <c r="I13078" s="24">
        <v>0</v>
      </c>
      <c r="J13078" s="282">
        <v>15</v>
      </c>
      <c r="K13078" s="282">
        <v>0</v>
      </c>
    </row>
    <row r="13079" spans="1:11" x14ac:dyDescent="0.3">
      <c r="A13079" s="281" t="s">
        <v>2152</v>
      </c>
      <c r="B13079" s="281">
        <v>175</v>
      </c>
      <c r="C13079" s="24" t="str">
        <f t="shared" si="204"/>
        <v>mana175</v>
      </c>
      <c r="D13079" s="281">
        <v>3197</v>
      </c>
      <c r="E13079" s="281">
        <v>1250</v>
      </c>
      <c r="F13079" s="281">
        <v>53695</v>
      </c>
      <c r="G13079" s="24">
        <v>100</v>
      </c>
      <c r="H13079" s="24">
        <v>0</v>
      </c>
      <c r="I13079" s="24">
        <v>0</v>
      </c>
      <c r="J13079" s="282">
        <v>15</v>
      </c>
      <c r="K13079" s="282">
        <v>0</v>
      </c>
    </row>
    <row r="13080" spans="1:11" x14ac:dyDescent="0.3">
      <c r="A13080" s="281" t="s">
        <v>2152</v>
      </c>
      <c r="B13080" s="281">
        <v>176</v>
      </c>
      <c r="C13080" s="24" t="str">
        <f t="shared" si="204"/>
        <v>mana176</v>
      </c>
      <c r="D13080" s="281">
        <v>3231</v>
      </c>
      <c r="E13080" s="281">
        <v>1263</v>
      </c>
      <c r="F13080" s="281">
        <v>54316</v>
      </c>
      <c r="G13080" s="24">
        <v>100</v>
      </c>
      <c r="H13080" s="24">
        <v>0</v>
      </c>
      <c r="I13080" s="24">
        <v>0</v>
      </c>
      <c r="J13080" s="282">
        <v>15</v>
      </c>
      <c r="K13080" s="282">
        <v>0</v>
      </c>
    </row>
    <row r="13081" spans="1:11" x14ac:dyDescent="0.3">
      <c r="A13081" s="281" t="s">
        <v>2152</v>
      </c>
      <c r="B13081" s="281">
        <v>177</v>
      </c>
      <c r="C13081" s="24" t="str">
        <f t="shared" si="204"/>
        <v>mana177</v>
      </c>
      <c r="D13081" s="281">
        <v>3266</v>
      </c>
      <c r="E13081" s="281">
        <v>1277</v>
      </c>
      <c r="F13081" s="281">
        <v>55112</v>
      </c>
      <c r="G13081" s="24">
        <v>100</v>
      </c>
      <c r="H13081" s="24">
        <v>0</v>
      </c>
      <c r="I13081" s="24">
        <v>0</v>
      </c>
      <c r="J13081" s="282">
        <v>15</v>
      </c>
      <c r="K13081" s="282">
        <v>0</v>
      </c>
    </row>
    <row r="13082" spans="1:11" x14ac:dyDescent="0.3">
      <c r="A13082" s="281" t="s">
        <v>2152</v>
      </c>
      <c r="B13082" s="281">
        <v>178</v>
      </c>
      <c r="C13082" s="24" t="str">
        <f t="shared" si="204"/>
        <v>mana178</v>
      </c>
      <c r="D13082" s="281">
        <v>3301</v>
      </c>
      <c r="E13082" s="281">
        <v>1290</v>
      </c>
      <c r="F13082" s="281">
        <v>55748</v>
      </c>
      <c r="G13082" s="24">
        <v>100</v>
      </c>
      <c r="H13082" s="24">
        <v>0</v>
      </c>
      <c r="I13082" s="24">
        <v>0</v>
      </c>
      <c r="J13082" s="282">
        <v>15</v>
      </c>
      <c r="K13082" s="282">
        <v>0</v>
      </c>
    </row>
    <row r="13083" spans="1:11" x14ac:dyDescent="0.3">
      <c r="A13083" s="281" t="s">
        <v>2152</v>
      </c>
      <c r="B13083" s="281">
        <v>179</v>
      </c>
      <c r="C13083" s="24" t="str">
        <f t="shared" si="204"/>
        <v>mana179</v>
      </c>
      <c r="D13083" s="281">
        <v>3336</v>
      </c>
      <c r="E13083" s="281">
        <v>1304</v>
      </c>
      <c r="F13083" s="281">
        <v>56391</v>
      </c>
      <c r="G13083" s="24">
        <v>100</v>
      </c>
      <c r="H13083" s="24">
        <v>0</v>
      </c>
      <c r="I13083" s="24">
        <v>0</v>
      </c>
      <c r="J13083" s="282">
        <v>15</v>
      </c>
      <c r="K13083" s="282">
        <v>0</v>
      </c>
    </row>
    <row r="13084" spans="1:11" x14ac:dyDescent="0.3">
      <c r="A13084" s="281" t="s">
        <v>2152</v>
      </c>
      <c r="B13084" s="281">
        <v>180</v>
      </c>
      <c r="C13084" s="24" t="str">
        <f t="shared" si="204"/>
        <v>mana180</v>
      </c>
      <c r="D13084" s="281">
        <v>3372</v>
      </c>
      <c r="E13084" s="281">
        <v>1318</v>
      </c>
      <c r="F13084" s="281">
        <v>57042</v>
      </c>
      <c r="G13084" s="24">
        <v>100</v>
      </c>
      <c r="H13084" s="24">
        <v>0</v>
      </c>
      <c r="I13084" s="24">
        <v>0</v>
      </c>
      <c r="J13084" s="282">
        <v>15</v>
      </c>
      <c r="K13084" s="282">
        <v>0</v>
      </c>
    </row>
    <row r="13085" spans="1:11" x14ac:dyDescent="0.3">
      <c r="A13085" s="281" t="s">
        <v>2152</v>
      </c>
      <c r="B13085" s="281">
        <v>181</v>
      </c>
      <c r="C13085" s="24" t="str">
        <f t="shared" si="204"/>
        <v>mana181</v>
      </c>
      <c r="D13085" s="281">
        <v>3678</v>
      </c>
      <c r="E13085" s="281">
        <v>1438</v>
      </c>
      <c r="F13085" s="281">
        <v>63162</v>
      </c>
      <c r="G13085" s="24">
        <v>100</v>
      </c>
      <c r="H13085" s="24">
        <v>0</v>
      </c>
      <c r="I13085" s="24">
        <v>0</v>
      </c>
      <c r="J13085" s="282">
        <v>15</v>
      </c>
      <c r="K13085" s="282">
        <v>0</v>
      </c>
    </row>
    <row r="13086" spans="1:11" x14ac:dyDescent="0.3">
      <c r="A13086" s="281" t="s">
        <v>2152</v>
      </c>
      <c r="B13086" s="281">
        <v>182</v>
      </c>
      <c r="C13086" s="24" t="str">
        <f t="shared" si="204"/>
        <v>mana182</v>
      </c>
      <c r="D13086" s="281">
        <v>3717</v>
      </c>
      <c r="E13086" s="281">
        <v>1453</v>
      </c>
      <c r="F13086" s="281">
        <v>63890</v>
      </c>
      <c r="G13086" s="24">
        <v>100</v>
      </c>
      <c r="H13086" s="24">
        <v>0</v>
      </c>
      <c r="I13086" s="24">
        <v>0</v>
      </c>
      <c r="J13086" s="282">
        <v>15</v>
      </c>
      <c r="K13086" s="282">
        <v>0</v>
      </c>
    </row>
    <row r="13087" spans="1:11" x14ac:dyDescent="0.3">
      <c r="A13087" s="281" t="s">
        <v>2152</v>
      </c>
      <c r="B13087" s="281">
        <v>183</v>
      </c>
      <c r="C13087" s="24" t="str">
        <f t="shared" si="204"/>
        <v>mana183</v>
      </c>
      <c r="D13087" s="281">
        <v>3757</v>
      </c>
      <c r="E13087" s="281">
        <v>1469</v>
      </c>
      <c r="F13087" s="281">
        <v>64626</v>
      </c>
      <c r="G13087" s="24">
        <v>100</v>
      </c>
      <c r="H13087" s="24">
        <v>0</v>
      </c>
      <c r="I13087" s="24">
        <v>0</v>
      </c>
      <c r="J13087" s="282">
        <v>15</v>
      </c>
      <c r="K13087" s="282">
        <v>0</v>
      </c>
    </row>
    <row r="13088" spans="1:11" x14ac:dyDescent="0.3">
      <c r="A13088" s="281" t="s">
        <v>2152</v>
      </c>
      <c r="B13088" s="281">
        <v>184</v>
      </c>
      <c r="C13088" s="24" t="str">
        <f t="shared" si="204"/>
        <v>mana184</v>
      </c>
      <c r="D13088" s="281">
        <v>3797</v>
      </c>
      <c r="E13088" s="281">
        <v>1484</v>
      </c>
      <c r="F13088" s="281">
        <v>65371</v>
      </c>
      <c r="G13088" s="24">
        <v>100</v>
      </c>
      <c r="H13088" s="24">
        <v>0</v>
      </c>
      <c r="I13088" s="24">
        <v>0</v>
      </c>
      <c r="J13088" s="282">
        <v>15</v>
      </c>
      <c r="K13088" s="282">
        <v>0</v>
      </c>
    </row>
    <row r="13089" spans="1:11" x14ac:dyDescent="0.3">
      <c r="A13089" s="281" t="s">
        <v>2152</v>
      </c>
      <c r="B13089" s="281">
        <v>185</v>
      </c>
      <c r="C13089" s="24" t="str">
        <f t="shared" si="204"/>
        <v>mana185</v>
      </c>
      <c r="D13089" s="281">
        <v>3838</v>
      </c>
      <c r="E13089" s="281">
        <v>1500</v>
      </c>
      <c r="F13089" s="281">
        <v>66328</v>
      </c>
      <c r="G13089" s="24">
        <v>100</v>
      </c>
      <c r="H13089" s="24">
        <v>0</v>
      </c>
      <c r="I13089" s="24">
        <v>0</v>
      </c>
      <c r="J13089" s="282">
        <v>15</v>
      </c>
      <c r="K13089" s="282">
        <v>0</v>
      </c>
    </row>
    <row r="13090" spans="1:11" x14ac:dyDescent="0.3">
      <c r="A13090" s="281" t="s">
        <v>2152</v>
      </c>
      <c r="B13090" s="281">
        <v>186</v>
      </c>
      <c r="C13090" s="24" t="str">
        <f t="shared" si="204"/>
        <v>mana186</v>
      </c>
      <c r="D13090" s="281">
        <v>3879</v>
      </c>
      <c r="E13090" s="281">
        <v>1516</v>
      </c>
      <c r="F13090" s="281">
        <v>67091</v>
      </c>
      <c r="G13090" s="24">
        <v>100</v>
      </c>
      <c r="H13090" s="24">
        <v>0</v>
      </c>
      <c r="I13090" s="24">
        <v>0</v>
      </c>
      <c r="J13090" s="282">
        <v>15</v>
      </c>
      <c r="K13090" s="282">
        <v>0</v>
      </c>
    </row>
    <row r="13091" spans="1:11" x14ac:dyDescent="0.3">
      <c r="A13091" s="281" t="s">
        <v>2152</v>
      </c>
      <c r="B13091" s="281">
        <v>187</v>
      </c>
      <c r="C13091" s="24" t="str">
        <f t="shared" si="204"/>
        <v>mana187</v>
      </c>
      <c r="D13091" s="281">
        <v>3920</v>
      </c>
      <c r="E13091" s="281">
        <v>1533</v>
      </c>
      <c r="F13091" s="281">
        <v>67863</v>
      </c>
      <c r="G13091" s="24">
        <v>100</v>
      </c>
      <c r="H13091" s="24">
        <v>0</v>
      </c>
      <c r="I13091" s="24">
        <v>0</v>
      </c>
      <c r="J13091" s="282">
        <v>15</v>
      </c>
      <c r="K13091" s="282">
        <v>0</v>
      </c>
    </row>
    <row r="13092" spans="1:11" x14ac:dyDescent="0.3">
      <c r="A13092" s="281" t="s">
        <v>2152</v>
      </c>
      <c r="B13092" s="281">
        <v>188</v>
      </c>
      <c r="C13092" s="24" t="str">
        <f t="shared" si="204"/>
        <v>mana188</v>
      </c>
      <c r="D13092" s="281">
        <v>3962</v>
      </c>
      <c r="E13092" s="281">
        <v>1549</v>
      </c>
      <c r="F13092" s="281">
        <v>68643</v>
      </c>
      <c r="G13092" s="24">
        <v>100</v>
      </c>
      <c r="H13092" s="24">
        <v>0</v>
      </c>
      <c r="I13092" s="24">
        <v>0</v>
      </c>
      <c r="J13092" s="282">
        <v>15</v>
      </c>
      <c r="K13092" s="282">
        <v>0</v>
      </c>
    </row>
    <row r="13093" spans="1:11" x14ac:dyDescent="0.3">
      <c r="A13093" s="281" t="s">
        <v>2152</v>
      </c>
      <c r="B13093" s="281">
        <v>189</v>
      </c>
      <c r="C13093" s="24" t="str">
        <f t="shared" si="204"/>
        <v>mana189</v>
      </c>
      <c r="D13093" s="281">
        <v>4004</v>
      </c>
      <c r="E13093" s="281">
        <v>1565</v>
      </c>
      <c r="F13093" s="281">
        <v>69575</v>
      </c>
      <c r="G13093" s="24">
        <v>100</v>
      </c>
      <c r="H13093" s="24">
        <v>0</v>
      </c>
      <c r="I13093" s="24">
        <v>0</v>
      </c>
      <c r="J13093" s="282">
        <v>15</v>
      </c>
      <c r="K13093" s="282">
        <v>0</v>
      </c>
    </row>
    <row r="13094" spans="1:11" x14ac:dyDescent="0.3">
      <c r="A13094" s="281" t="s">
        <v>2152</v>
      </c>
      <c r="B13094" s="281">
        <v>190</v>
      </c>
      <c r="C13094" s="24" t="str">
        <f t="shared" si="204"/>
        <v>mana190</v>
      </c>
      <c r="D13094" s="281">
        <v>4047</v>
      </c>
      <c r="E13094" s="281">
        <v>1582</v>
      </c>
      <c r="F13094" s="281">
        <v>70374</v>
      </c>
      <c r="G13094" s="24">
        <v>100</v>
      </c>
      <c r="H13094" s="24">
        <v>0</v>
      </c>
      <c r="I13094" s="24">
        <v>0</v>
      </c>
      <c r="J13094" s="282">
        <v>15</v>
      </c>
      <c r="K13094" s="282">
        <v>0</v>
      </c>
    </row>
    <row r="13095" spans="1:11" x14ac:dyDescent="0.3">
      <c r="A13095" s="281" t="s">
        <v>2152</v>
      </c>
      <c r="B13095" s="281">
        <v>191</v>
      </c>
      <c r="C13095" s="24" t="str">
        <f t="shared" si="204"/>
        <v>mana191</v>
      </c>
      <c r="D13095" s="281">
        <v>4090</v>
      </c>
      <c r="E13095" s="281">
        <v>1599</v>
      </c>
      <c r="F13095" s="281">
        <v>71182</v>
      </c>
      <c r="G13095" s="24">
        <v>100</v>
      </c>
      <c r="H13095" s="24">
        <v>0</v>
      </c>
      <c r="I13095" s="24">
        <v>0</v>
      </c>
      <c r="J13095" s="282">
        <v>15</v>
      </c>
      <c r="K13095" s="282">
        <v>0</v>
      </c>
    </row>
    <row r="13096" spans="1:11" x14ac:dyDescent="0.3">
      <c r="A13096" s="281" t="s">
        <v>2152</v>
      </c>
      <c r="B13096" s="281">
        <v>192</v>
      </c>
      <c r="C13096" s="24" t="str">
        <f t="shared" si="204"/>
        <v>mana192</v>
      </c>
      <c r="D13096" s="281">
        <v>4133</v>
      </c>
      <c r="E13096" s="281">
        <v>1616</v>
      </c>
      <c r="F13096" s="281">
        <v>71999</v>
      </c>
      <c r="G13096" s="24">
        <v>100</v>
      </c>
      <c r="H13096" s="24">
        <v>0</v>
      </c>
      <c r="I13096" s="24">
        <v>0</v>
      </c>
      <c r="J13096" s="282">
        <v>15</v>
      </c>
      <c r="K13096" s="282">
        <v>0</v>
      </c>
    </row>
    <row r="13097" spans="1:11" x14ac:dyDescent="0.3">
      <c r="A13097" s="281" t="s">
        <v>2152</v>
      </c>
      <c r="B13097" s="281">
        <v>193</v>
      </c>
      <c r="C13097" s="24" t="str">
        <f t="shared" si="204"/>
        <v>mana193</v>
      </c>
      <c r="D13097" s="281">
        <v>4177</v>
      </c>
      <c r="E13097" s="281">
        <v>1633</v>
      </c>
      <c r="F13097" s="281">
        <v>73050</v>
      </c>
      <c r="G13097" s="24">
        <v>100</v>
      </c>
      <c r="H13097" s="24">
        <v>0</v>
      </c>
      <c r="I13097" s="24">
        <v>0</v>
      </c>
      <c r="J13097" s="282">
        <v>15</v>
      </c>
      <c r="K13097" s="282">
        <v>0</v>
      </c>
    </row>
    <row r="13098" spans="1:11" x14ac:dyDescent="0.3">
      <c r="A13098" s="281" t="s">
        <v>2152</v>
      </c>
      <c r="B13098" s="281">
        <v>194</v>
      </c>
      <c r="C13098" s="24" t="str">
        <f t="shared" si="204"/>
        <v>mana194</v>
      </c>
      <c r="D13098" s="281">
        <v>4221</v>
      </c>
      <c r="E13098" s="281">
        <v>1650</v>
      </c>
      <c r="F13098" s="281">
        <v>73887</v>
      </c>
      <c r="G13098" s="24">
        <v>100</v>
      </c>
      <c r="H13098" s="24">
        <v>0</v>
      </c>
      <c r="I13098" s="24">
        <v>0</v>
      </c>
      <c r="J13098" s="282">
        <v>15</v>
      </c>
      <c r="K13098" s="282">
        <v>0</v>
      </c>
    </row>
    <row r="13099" spans="1:11" x14ac:dyDescent="0.3">
      <c r="A13099" s="281" t="s">
        <v>2152</v>
      </c>
      <c r="B13099" s="281">
        <v>195</v>
      </c>
      <c r="C13099" s="24" t="str">
        <f t="shared" si="204"/>
        <v>mana195</v>
      </c>
      <c r="D13099" s="281">
        <v>4266</v>
      </c>
      <c r="E13099" s="281">
        <v>1668</v>
      </c>
      <c r="F13099" s="281">
        <v>74734</v>
      </c>
      <c r="G13099" s="24">
        <v>100</v>
      </c>
      <c r="H13099" s="24">
        <v>0</v>
      </c>
      <c r="I13099" s="24">
        <v>0</v>
      </c>
      <c r="J13099" s="282">
        <v>15</v>
      </c>
      <c r="K13099" s="282">
        <v>0</v>
      </c>
    </row>
    <row r="13100" spans="1:11" x14ac:dyDescent="0.3">
      <c r="A13100" s="281" t="s">
        <v>2152</v>
      </c>
      <c r="B13100" s="281">
        <v>196</v>
      </c>
      <c r="C13100" s="24" t="str">
        <f t="shared" si="204"/>
        <v>mana196</v>
      </c>
      <c r="D13100" s="281">
        <v>4311</v>
      </c>
      <c r="E13100" s="281">
        <v>1686</v>
      </c>
      <c r="F13100" s="281">
        <v>75590</v>
      </c>
      <c r="G13100" s="24">
        <v>100</v>
      </c>
      <c r="H13100" s="24">
        <v>0</v>
      </c>
      <c r="I13100" s="24">
        <v>0</v>
      </c>
      <c r="J13100" s="282">
        <v>15</v>
      </c>
      <c r="K13100" s="282">
        <v>0</v>
      </c>
    </row>
    <row r="13101" spans="1:11" x14ac:dyDescent="0.3">
      <c r="A13101" s="281" t="s">
        <v>2152</v>
      </c>
      <c r="B13101" s="281">
        <v>197</v>
      </c>
      <c r="C13101" s="24" t="str">
        <f t="shared" si="204"/>
        <v>mana197</v>
      </c>
      <c r="D13101" s="281">
        <v>4357</v>
      </c>
      <c r="E13101" s="281">
        <v>1703</v>
      </c>
      <c r="F13101" s="281">
        <v>76692</v>
      </c>
      <c r="G13101" s="24">
        <v>100</v>
      </c>
      <c r="H13101" s="24">
        <v>0</v>
      </c>
      <c r="I13101" s="24">
        <v>0</v>
      </c>
      <c r="J13101" s="282">
        <v>15</v>
      </c>
      <c r="K13101" s="282">
        <v>0</v>
      </c>
    </row>
    <row r="13102" spans="1:11" x14ac:dyDescent="0.3">
      <c r="A13102" s="281" t="s">
        <v>2152</v>
      </c>
      <c r="B13102" s="281">
        <v>198</v>
      </c>
      <c r="C13102" s="24" t="str">
        <f t="shared" si="204"/>
        <v>mana198</v>
      </c>
      <c r="D13102" s="281">
        <v>4403</v>
      </c>
      <c r="E13102" s="281">
        <v>1722</v>
      </c>
      <c r="F13102" s="281">
        <v>77569</v>
      </c>
      <c r="G13102" s="24">
        <v>100</v>
      </c>
      <c r="H13102" s="24">
        <v>0</v>
      </c>
      <c r="I13102" s="24">
        <v>0</v>
      </c>
      <c r="J13102" s="282">
        <v>15</v>
      </c>
      <c r="K13102" s="282">
        <v>0</v>
      </c>
    </row>
    <row r="13103" spans="1:11" x14ac:dyDescent="0.3">
      <c r="A13103" s="281" t="s">
        <v>2152</v>
      </c>
      <c r="B13103" s="281">
        <v>199</v>
      </c>
      <c r="C13103" s="24" t="str">
        <f t="shared" si="204"/>
        <v>mana199</v>
      </c>
      <c r="D13103" s="281">
        <v>4450</v>
      </c>
      <c r="E13103" s="281">
        <v>1740</v>
      </c>
      <c r="F13103" s="281">
        <v>78457</v>
      </c>
      <c r="G13103" s="24">
        <v>100</v>
      </c>
      <c r="H13103" s="24">
        <v>0</v>
      </c>
      <c r="I13103" s="24">
        <v>0</v>
      </c>
      <c r="J13103" s="282">
        <v>15</v>
      </c>
      <c r="K13103" s="282">
        <v>0</v>
      </c>
    </row>
    <row r="13104" spans="1:11" x14ac:dyDescent="0.3">
      <c r="A13104" s="281" t="s">
        <v>2152</v>
      </c>
      <c r="B13104" s="281">
        <v>200</v>
      </c>
      <c r="C13104" s="24" t="str">
        <f t="shared" si="204"/>
        <v>mana200</v>
      </c>
      <c r="D13104" s="281">
        <v>4497</v>
      </c>
      <c r="E13104" s="281">
        <v>1758</v>
      </c>
      <c r="F13104" s="281">
        <v>79354</v>
      </c>
      <c r="G13104" s="24">
        <v>100</v>
      </c>
      <c r="H13104" s="24">
        <v>0</v>
      </c>
      <c r="I13104" s="24">
        <v>0</v>
      </c>
      <c r="J13104" s="282">
        <v>15</v>
      </c>
      <c r="K13104" s="282">
        <v>0</v>
      </c>
    </row>
    <row r="13105" spans="1:11" x14ac:dyDescent="0.3">
      <c r="A13105" s="281" t="s">
        <v>2152</v>
      </c>
      <c r="B13105" s="281">
        <v>201</v>
      </c>
      <c r="C13105" s="24" t="str">
        <f t="shared" si="204"/>
        <v>mana201</v>
      </c>
      <c r="D13105" s="281">
        <v>4904</v>
      </c>
      <c r="E13105" s="281">
        <v>1917</v>
      </c>
      <c r="F13105" s="281">
        <v>87651</v>
      </c>
      <c r="G13105" s="24">
        <v>100</v>
      </c>
      <c r="H13105" s="24">
        <v>0</v>
      </c>
      <c r="I13105" s="24">
        <v>0</v>
      </c>
      <c r="J13105" s="282">
        <v>15</v>
      </c>
      <c r="K13105" s="282">
        <v>0</v>
      </c>
    </row>
    <row r="13106" spans="1:11" x14ac:dyDescent="0.3">
      <c r="A13106" s="281" t="s">
        <v>2152</v>
      </c>
      <c r="B13106" s="281">
        <v>202</v>
      </c>
      <c r="C13106" s="24" t="str">
        <f t="shared" si="204"/>
        <v>mana202</v>
      </c>
      <c r="D13106" s="281">
        <v>4956</v>
      </c>
      <c r="E13106" s="281">
        <v>1938</v>
      </c>
      <c r="F13106" s="281">
        <v>88744</v>
      </c>
      <c r="G13106" s="24">
        <v>100</v>
      </c>
      <c r="H13106" s="24">
        <v>0</v>
      </c>
      <c r="I13106" s="24">
        <v>0</v>
      </c>
      <c r="J13106" s="282">
        <v>15</v>
      </c>
      <c r="K13106" s="282">
        <v>0</v>
      </c>
    </row>
    <row r="13107" spans="1:11" x14ac:dyDescent="0.3">
      <c r="A13107" s="281" t="s">
        <v>2152</v>
      </c>
      <c r="B13107" s="281">
        <v>203</v>
      </c>
      <c r="C13107" s="24" t="str">
        <f t="shared" si="204"/>
        <v>mana203</v>
      </c>
      <c r="D13107" s="281">
        <v>5008</v>
      </c>
      <c r="E13107" s="281">
        <v>1958</v>
      </c>
      <c r="F13107" s="281">
        <v>89819</v>
      </c>
      <c r="G13107" s="24">
        <v>100</v>
      </c>
      <c r="H13107" s="24">
        <v>0</v>
      </c>
      <c r="I13107" s="24">
        <v>0</v>
      </c>
      <c r="J13107" s="282">
        <v>15</v>
      </c>
      <c r="K13107" s="282">
        <v>0</v>
      </c>
    </row>
    <row r="13108" spans="1:11" x14ac:dyDescent="0.3">
      <c r="A13108" s="281" t="s">
        <v>2152</v>
      </c>
      <c r="B13108" s="281">
        <v>204</v>
      </c>
      <c r="C13108" s="24" t="str">
        <f t="shared" si="204"/>
        <v>mana204</v>
      </c>
      <c r="D13108" s="281">
        <v>5061</v>
      </c>
      <c r="E13108" s="281">
        <v>1979</v>
      </c>
      <c r="F13108" s="281">
        <v>90906</v>
      </c>
      <c r="G13108" s="24">
        <v>100</v>
      </c>
      <c r="H13108" s="24">
        <v>0</v>
      </c>
      <c r="I13108" s="24">
        <v>0</v>
      </c>
      <c r="J13108" s="282">
        <v>15</v>
      </c>
      <c r="K13108" s="282">
        <v>0</v>
      </c>
    </row>
    <row r="13109" spans="1:11" x14ac:dyDescent="0.3">
      <c r="A13109" s="281" t="s">
        <v>2152</v>
      </c>
      <c r="B13109" s="281">
        <v>205</v>
      </c>
      <c r="C13109" s="24" t="str">
        <f t="shared" si="204"/>
        <v>mana205</v>
      </c>
      <c r="D13109" s="281">
        <v>5115</v>
      </c>
      <c r="E13109" s="281">
        <v>2000</v>
      </c>
      <c r="F13109" s="281">
        <v>92382</v>
      </c>
      <c r="G13109" s="24">
        <v>100</v>
      </c>
      <c r="H13109" s="24">
        <v>0</v>
      </c>
      <c r="I13109" s="24">
        <v>0</v>
      </c>
      <c r="J13109" s="282">
        <v>15</v>
      </c>
      <c r="K13109" s="282">
        <v>0</v>
      </c>
    </row>
    <row r="13110" spans="1:11" x14ac:dyDescent="0.3">
      <c r="A13110" s="281" t="s">
        <v>2152</v>
      </c>
      <c r="B13110" s="281">
        <v>206</v>
      </c>
      <c r="C13110" s="24" t="str">
        <f t="shared" si="204"/>
        <v>mana206</v>
      </c>
      <c r="D13110" s="281">
        <v>5169</v>
      </c>
      <c r="E13110" s="281">
        <v>2021</v>
      </c>
      <c r="F13110" s="281">
        <v>93595</v>
      </c>
      <c r="G13110" s="24">
        <v>100</v>
      </c>
      <c r="H13110" s="24">
        <v>0</v>
      </c>
      <c r="I13110" s="24">
        <v>0</v>
      </c>
      <c r="J13110" s="282">
        <v>15</v>
      </c>
      <c r="K13110" s="282">
        <v>0</v>
      </c>
    </row>
    <row r="13111" spans="1:11" x14ac:dyDescent="0.3">
      <c r="A13111" s="281" t="s">
        <v>2152</v>
      </c>
      <c r="B13111" s="281">
        <v>207</v>
      </c>
      <c r="C13111" s="24" t="str">
        <f t="shared" si="204"/>
        <v>mana207</v>
      </c>
      <c r="D13111" s="281">
        <v>5223</v>
      </c>
      <c r="E13111" s="281">
        <v>2042</v>
      </c>
      <c r="F13111" s="281">
        <v>94824</v>
      </c>
      <c r="G13111" s="24">
        <v>100</v>
      </c>
      <c r="H13111" s="24">
        <v>0</v>
      </c>
      <c r="I13111" s="24">
        <v>0</v>
      </c>
      <c r="J13111" s="282">
        <v>15</v>
      </c>
      <c r="K13111" s="282">
        <v>0</v>
      </c>
    </row>
    <row r="13112" spans="1:11" x14ac:dyDescent="0.3">
      <c r="A13112" s="281" t="s">
        <v>2152</v>
      </c>
      <c r="B13112" s="281">
        <v>208</v>
      </c>
      <c r="C13112" s="24" t="str">
        <f t="shared" si="204"/>
        <v>mana208</v>
      </c>
      <c r="D13112" s="281">
        <v>5278</v>
      </c>
      <c r="E13112" s="281">
        <v>2064</v>
      </c>
      <c r="F13112" s="281">
        <v>96035</v>
      </c>
      <c r="G13112" s="24">
        <v>100</v>
      </c>
      <c r="H13112" s="24">
        <v>0</v>
      </c>
      <c r="I13112" s="24">
        <v>0</v>
      </c>
      <c r="J13112" s="282">
        <v>15</v>
      </c>
      <c r="K13112" s="282">
        <v>0</v>
      </c>
    </row>
    <row r="13113" spans="1:11" x14ac:dyDescent="0.3">
      <c r="A13113" s="281" t="s">
        <v>2152</v>
      </c>
      <c r="B13113" s="281">
        <v>209</v>
      </c>
      <c r="C13113" s="24" t="str">
        <f t="shared" si="204"/>
        <v>mana209</v>
      </c>
      <c r="D13113" s="281">
        <v>5334</v>
      </c>
      <c r="E13113" s="281">
        <v>2085</v>
      </c>
      <c r="F13113" s="281">
        <v>97328</v>
      </c>
      <c r="G13113" s="24">
        <v>100</v>
      </c>
      <c r="H13113" s="24">
        <v>0</v>
      </c>
      <c r="I13113" s="24">
        <v>0</v>
      </c>
      <c r="J13113" s="282">
        <v>15</v>
      </c>
      <c r="K13113" s="282">
        <v>0</v>
      </c>
    </row>
    <row r="13114" spans="1:11" x14ac:dyDescent="0.3">
      <c r="A13114" s="281" t="s">
        <v>2152</v>
      </c>
      <c r="B13114" s="281">
        <v>210</v>
      </c>
      <c r="C13114" s="24" t="str">
        <f t="shared" si="204"/>
        <v>mana210</v>
      </c>
      <c r="D13114" s="281">
        <v>5390</v>
      </c>
      <c r="E13114" s="281">
        <v>2107</v>
      </c>
      <c r="F13114" s="281">
        <v>98570</v>
      </c>
      <c r="G13114" s="24">
        <v>100</v>
      </c>
      <c r="H13114" s="24">
        <v>0</v>
      </c>
      <c r="I13114" s="24">
        <v>0</v>
      </c>
      <c r="J13114" s="282">
        <v>15</v>
      </c>
      <c r="K13114" s="282">
        <v>0</v>
      </c>
    </row>
    <row r="13115" spans="1:11" x14ac:dyDescent="0.3">
      <c r="A13115" s="281" t="s">
        <v>2152</v>
      </c>
      <c r="B13115" s="281">
        <v>211</v>
      </c>
      <c r="C13115" s="24" t="str">
        <f t="shared" si="204"/>
        <v>mana211</v>
      </c>
      <c r="D13115" s="281">
        <v>5446</v>
      </c>
      <c r="E13115" s="281">
        <v>2129</v>
      </c>
      <c r="F13115" s="281">
        <v>99862</v>
      </c>
      <c r="G13115" s="24">
        <v>100</v>
      </c>
      <c r="H13115" s="24">
        <v>0</v>
      </c>
      <c r="I13115" s="24">
        <v>0</v>
      </c>
      <c r="J13115" s="282">
        <v>15</v>
      </c>
      <c r="K13115" s="282">
        <v>0</v>
      </c>
    </row>
    <row r="13116" spans="1:11" x14ac:dyDescent="0.3">
      <c r="A13116" s="281" t="s">
        <v>2152</v>
      </c>
      <c r="B13116" s="281">
        <v>212</v>
      </c>
      <c r="C13116" s="24" t="str">
        <f t="shared" si="204"/>
        <v>mana212</v>
      </c>
      <c r="D13116" s="281">
        <v>5503</v>
      </c>
      <c r="E13116" s="281">
        <v>2152</v>
      </c>
      <c r="F13116" s="281">
        <v>101171</v>
      </c>
      <c r="G13116" s="24">
        <v>100</v>
      </c>
      <c r="H13116" s="24">
        <v>0</v>
      </c>
      <c r="I13116" s="24">
        <v>0</v>
      </c>
      <c r="J13116" s="282">
        <v>15</v>
      </c>
      <c r="K13116" s="282">
        <v>0</v>
      </c>
    </row>
    <row r="13117" spans="1:11" x14ac:dyDescent="0.3">
      <c r="A13117" s="281" t="s">
        <v>2152</v>
      </c>
      <c r="B13117" s="281">
        <v>213</v>
      </c>
      <c r="C13117" s="24" t="str">
        <f t="shared" si="204"/>
        <v>mana213</v>
      </c>
      <c r="D13117" s="281">
        <v>5561</v>
      </c>
      <c r="E13117" s="281">
        <v>2174</v>
      </c>
      <c r="F13117" s="281">
        <v>102496</v>
      </c>
      <c r="G13117" s="24">
        <v>100</v>
      </c>
      <c r="H13117" s="24">
        <v>0</v>
      </c>
      <c r="I13117" s="24">
        <v>0</v>
      </c>
      <c r="J13117" s="282">
        <v>15</v>
      </c>
      <c r="K13117" s="282">
        <v>0</v>
      </c>
    </row>
    <row r="13118" spans="1:11" x14ac:dyDescent="0.3">
      <c r="A13118" s="281" t="s">
        <v>2152</v>
      </c>
      <c r="B13118" s="281">
        <v>214</v>
      </c>
      <c r="C13118" s="24" t="str">
        <f t="shared" si="204"/>
        <v>mana214</v>
      </c>
      <c r="D13118" s="281">
        <v>5619</v>
      </c>
      <c r="E13118" s="281">
        <v>2197</v>
      </c>
      <c r="F13118" s="281">
        <v>103838</v>
      </c>
      <c r="G13118" s="24">
        <v>100</v>
      </c>
      <c r="H13118" s="24">
        <v>0</v>
      </c>
      <c r="I13118" s="24">
        <v>0</v>
      </c>
      <c r="J13118" s="282">
        <v>15</v>
      </c>
      <c r="K13118" s="282">
        <v>0</v>
      </c>
    </row>
    <row r="13119" spans="1:11" x14ac:dyDescent="0.3">
      <c r="A13119" s="281" t="s">
        <v>2152</v>
      </c>
      <c r="B13119" s="281">
        <v>215</v>
      </c>
      <c r="C13119" s="24" t="str">
        <f t="shared" si="204"/>
        <v>mana215</v>
      </c>
      <c r="D13119" s="281">
        <v>5678</v>
      </c>
      <c r="E13119" s="281">
        <v>2220</v>
      </c>
      <c r="F13119" s="281">
        <v>105161</v>
      </c>
      <c r="G13119" s="24">
        <v>100</v>
      </c>
      <c r="H13119" s="24">
        <v>0</v>
      </c>
      <c r="I13119" s="24">
        <v>0</v>
      </c>
      <c r="J13119" s="282">
        <v>15</v>
      </c>
      <c r="K13119" s="282">
        <v>0</v>
      </c>
    </row>
    <row r="13120" spans="1:11" x14ac:dyDescent="0.3">
      <c r="A13120" s="281" t="s">
        <v>2152</v>
      </c>
      <c r="B13120" s="281">
        <v>216</v>
      </c>
      <c r="C13120" s="24" t="str">
        <f t="shared" si="204"/>
        <v>mana216</v>
      </c>
      <c r="D13120" s="281">
        <v>5738</v>
      </c>
      <c r="E13120" s="281">
        <v>2243</v>
      </c>
      <c r="F13120" s="281">
        <v>106536</v>
      </c>
      <c r="G13120" s="24">
        <v>100</v>
      </c>
      <c r="H13120" s="24">
        <v>0</v>
      </c>
      <c r="I13120" s="24">
        <v>0</v>
      </c>
      <c r="J13120" s="282">
        <v>15</v>
      </c>
      <c r="K13120" s="282">
        <v>0</v>
      </c>
    </row>
    <row r="13121" spans="1:11" x14ac:dyDescent="0.3">
      <c r="A13121" s="281" t="s">
        <v>2152</v>
      </c>
      <c r="B13121" s="281">
        <v>217</v>
      </c>
      <c r="C13121" s="24" t="str">
        <f t="shared" si="204"/>
        <v>mana217</v>
      </c>
      <c r="D13121" s="281">
        <v>5798</v>
      </c>
      <c r="E13121" s="281">
        <v>2267</v>
      </c>
      <c r="F13121" s="281">
        <v>107819</v>
      </c>
      <c r="G13121" s="24">
        <v>100</v>
      </c>
      <c r="H13121" s="24">
        <v>0</v>
      </c>
      <c r="I13121" s="24">
        <v>0</v>
      </c>
      <c r="J13121" s="282">
        <v>15</v>
      </c>
      <c r="K13121" s="282">
        <v>0</v>
      </c>
    </row>
    <row r="13122" spans="1:11" x14ac:dyDescent="0.3">
      <c r="A13122" s="281" t="s">
        <v>2152</v>
      </c>
      <c r="B13122" s="281">
        <v>218</v>
      </c>
      <c r="C13122" s="24" t="str">
        <f t="shared" si="204"/>
        <v>mana218</v>
      </c>
      <c r="D13122" s="281">
        <v>5859</v>
      </c>
      <c r="E13122" s="281">
        <v>2291</v>
      </c>
      <c r="F13122" s="281">
        <v>109153</v>
      </c>
      <c r="G13122" s="24">
        <v>100</v>
      </c>
      <c r="H13122" s="24">
        <v>0</v>
      </c>
      <c r="I13122" s="24">
        <v>0</v>
      </c>
      <c r="J13122" s="282">
        <v>15</v>
      </c>
      <c r="K13122" s="282">
        <v>0</v>
      </c>
    </row>
    <row r="13123" spans="1:11" x14ac:dyDescent="0.3">
      <c r="A13123" s="281" t="s">
        <v>2152</v>
      </c>
      <c r="B13123" s="281">
        <v>219</v>
      </c>
      <c r="C13123" s="24" t="str">
        <f t="shared" si="204"/>
        <v>mana219</v>
      </c>
      <c r="D13123" s="281">
        <v>5920</v>
      </c>
      <c r="E13123" s="281">
        <v>2314</v>
      </c>
      <c r="F13123" s="281">
        <v>110466</v>
      </c>
      <c r="G13123" s="24">
        <v>100</v>
      </c>
      <c r="H13123" s="24">
        <v>0</v>
      </c>
      <c r="I13123" s="24">
        <v>0</v>
      </c>
      <c r="J13123" s="282">
        <v>15</v>
      </c>
      <c r="K13123" s="282">
        <v>0</v>
      </c>
    </row>
    <row r="13124" spans="1:11" x14ac:dyDescent="0.3">
      <c r="A13124" s="281" t="s">
        <v>2152</v>
      </c>
      <c r="B13124" s="281">
        <v>220</v>
      </c>
      <c r="C13124" s="24" t="str">
        <f t="shared" si="204"/>
        <v>mana220</v>
      </c>
      <c r="D13124" s="281">
        <v>5982</v>
      </c>
      <c r="E13124" s="281">
        <v>2339</v>
      </c>
      <c r="F13124" s="281">
        <v>111794</v>
      </c>
      <c r="G13124" s="24">
        <v>100</v>
      </c>
      <c r="H13124" s="24">
        <v>0</v>
      </c>
      <c r="I13124" s="24">
        <v>0</v>
      </c>
      <c r="J13124" s="282">
        <v>15</v>
      </c>
      <c r="K13124" s="282">
        <v>0</v>
      </c>
    </row>
    <row r="13125" spans="1:11" x14ac:dyDescent="0.3">
      <c r="A13125" s="281" t="s">
        <v>2152</v>
      </c>
      <c r="B13125" s="281">
        <v>221</v>
      </c>
      <c r="C13125" s="24" t="str">
        <f t="shared" si="204"/>
        <v>mana221</v>
      </c>
      <c r="D13125" s="281">
        <v>6523</v>
      </c>
      <c r="E13125" s="281">
        <v>2550</v>
      </c>
      <c r="F13125" s="281">
        <v>123127</v>
      </c>
      <c r="G13125" s="24">
        <v>100</v>
      </c>
      <c r="H13125" s="24">
        <v>0</v>
      </c>
      <c r="I13125" s="24">
        <v>0</v>
      </c>
      <c r="J13125" s="282">
        <v>15</v>
      </c>
      <c r="K13125" s="282">
        <v>0</v>
      </c>
    </row>
    <row r="13126" spans="1:11" x14ac:dyDescent="0.3">
      <c r="A13126" s="281" t="s">
        <v>2152</v>
      </c>
      <c r="B13126" s="281">
        <v>222</v>
      </c>
      <c r="C13126" s="24" t="str">
        <f t="shared" ref="C13126:C13189" si="205">A13126&amp;B13126</f>
        <v>mana222</v>
      </c>
      <c r="D13126" s="281">
        <v>6591</v>
      </c>
      <c r="E13126" s="281">
        <v>2577</v>
      </c>
      <c r="F13126" s="281">
        <v>124725</v>
      </c>
      <c r="G13126" s="24">
        <v>100</v>
      </c>
      <c r="H13126" s="24">
        <v>0</v>
      </c>
      <c r="I13126" s="24">
        <v>0</v>
      </c>
      <c r="J13126" s="282">
        <v>15</v>
      </c>
      <c r="K13126" s="282">
        <v>0</v>
      </c>
    </row>
    <row r="13127" spans="1:11" x14ac:dyDescent="0.3">
      <c r="A13127" s="281" t="s">
        <v>2152</v>
      </c>
      <c r="B13127" s="281">
        <v>223</v>
      </c>
      <c r="C13127" s="24" t="str">
        <f t="shared" si="205"/>
        <v>mana223</v>
      </c>
      <c r="D13127" s="281">
        <v>6659</v>
      </c>
      <c r="E13127" s="281">
        <v>2604</v>
      </c>
      <c r="F13127" s="281">
        <v>126274</v>
      </c>
      <c r="G13127" s="24">
        <v>100</v>
      </c>
      <c r="H13127" s="24">
        <v>0</v>
      </c>
      <c r="I13127" s="24">
        <v>0</v>
      </c>
      <c r="J13127" s="282">
        <v>15</v>
      </c>
      <c r="K13127" s="282">
        <v>0</v>
      </c>
    </row>
    <row r="13128" spans="1:11" x14ac:dyDescent="0.3">
      <c r="A13128" s="281" t="s">
        <v>2152</v>
      </c>
      <c r="B13128" s="281">
        <v>224</v>
      </c>
      <c r="C13128" s="24" t="str">
        <f t="shared" si="205"/>
        <v>mana224</v>
      </c>
      <c r="D13128" s="281">
        <v>6729</v>
      </c>
      <c r="E13128" s="281">
        <v>2631</v>
      </c>
      <c r="F13128" s="281">
        <v>127911</v>
      </c>
      <c r="G13128" s="24">
        <v>100</v>
      </c>
      <c r="H13128" s="24">
        <v>0</v>
      </c>
      <c r="I13128" s="24">
        <v>0</v>
      </c>
      <c r="J13128" s="282">
        <v>15</v>
      </c>
      <c r="K13128" s="282">
        <v>0</v>
      </c>
    </row>
    <row r="13129" spans="1:11" x14ac:dyDescent="0.3">
      <c r="A13129" s="281" t="s">
        <v>2152</v>
      </c>
      <c r="B13129" s="281">
        <v>225</v>
      </c>
      <c r="C13129" s="24" t="str">
        <f t="shared" si="205"/>
        <v>mana225</v>
      </c>
      <c r="D13129" s="281">
        <v>6799</v>
      </c>
      <c r="E13129" s="281">
        <v>2658</v>
      </c>
      <c r="F13129" s="281">
        <v>129570</v>
      </c>
      <c r="G13129" s="24">
        <v>100</v>
      </c>
      <c r="H13129" s="24">
        <v>0</v>
      </c>
      <c r="I13129" s="24">
        <v>0</v>
      </c>
      <c r="J13129" s="282">
        <v>15</v>
      </c>
      <c r="K13129" s="282">
        <v>0</v>
      </c>
    </row>
    <row r="13130" spans="1:11" x14ac:dyDescent="0.3">
      <c r="A13130" s="281" t="s">
        <v>2152</v>
      </c>
      <c r="B13130" s="281">
        <v>226</v>
      </c>
      <c r="C13130" s="24" t="str">
        <f t="shared" si="205"/>
        <v>mana226</v>
      </c>
      <c r="D13130" s="281">
        <v>6870</v>
      </c>
      <c r="E13130" s="281">
        <v>2686</v>
      </c>
      <c r="F13130" s="281">
        <v>131177</v>
      </c>
      <c r="G13130" s="24">
        <v>100</v>
      </c>
      <c r="H13130" s="24">
        <v>0</v>
      </c>
      <c r="I13130" s="24">
        <v>0</v>
      </c>
      <c r="J13130" s="282">
        <v>15</v>
      </c>
      <c r="K13130" s="282">
        <v>0</v>
      </c>
    </row>
    <row r="13131" spans="1:11" x14ac:dyDescent="0.3">
      <c r="A13131" s="281" t="s">
        <v>2152</v>
      </c>
      <c r="B13131" s="281">
        <v>227</v>
      </c>
      <c r="C13131" s="24" t="str">
        <f t="shared" si="205"/>
        <v>mana227</v>
      </c>
      <c r="D13131" s="281">
        <v>6941</v>
      </c>
      <c r="E13131" s="281">
        <v>2714</v>
      </c>
      <c r="F13131" s="281">
        <v>132875</v>
      </c>
      <c r="G13131" s="24">
        <v>100</v>
      </c>
      <c r="H13131" s="24">
        <v>0</v>
      </c>
      <c r="I13131" s="24">
        <v>0</v>
      </c>
      <c r="J13131" s="282">
        <v>15</v>
      </c>
      <c r="K13131" s="282">
        <v>0</v>
      </c>
    </row>
    <row r="13132" spans="1:11" x14ac:dyDescent="0.3">
      <c r="A13132" s="281" t="s">
        <v>2152</v>
      </c>
      <c r="B13132" s="281">
        <v>228</v>
      </c>
      <c r="C13132" s="24" t="str">
        <f t="shared" si="205"/>
        <v>mana228</v>
      </c>
      <c r="D13132" s="281">
        <v>7013</v>
      </c>
      <c r="E13132" s="281">
        <v>2742</v>
      </c>
      <c r="F13132" s="281">
        <v>134522</v>
      </c>
      <c r="G13132" s="24">
        <v>100</v>
      </c>
      <c r="H13132" s="24">
        <v>0</v>
      </c>
      <c r="I13132" s="24">
        <v>0</v>
      </c>
      <c r="J13132" s="282">
        <v>15</v>
      </c>
      <c r="K13132" s="282">
        <v>0</v>
      </c>
    </row>
    <row r="13133" spans="1:11" x14ac:dyDescent="0.3">
      <c r="A13133" s="281" t="s">
        <v>2152</v>
      </c>
      <c r="B13133" s="281">
        <v>229</v>
      </c>
      <c r="C13133" s="24" t="str">
        <f t="shared" si="205"/>
        <v>mana229</v>
      </c>
      <c r="D13133" s="281">
        <v>7086</v>
      </c>
      <c r="E13133" s="281">
        <v>2771</v>
      </c>
      <c r="F13133" s="281">
        <v>136262</v>
      </c>
      <c r="G13133" s="24">
        <v>100</v>
      </c>
      <c r="H13133" s="24">
        <v>0</v>
      </c>
      <c r="I13133" s="24">
        <v>0</v>
      </c>
      <c r="J13133" s="282">
        <v>15</v>
      </c>
      <c r="K13133" s="282">
        <v>0</v>
      </c>
    </row>
    <row r="13134" spans="1:11" x14ac:dyDescent="0.3">
      <c r="A13134" s="281" t="s">
        <v>2152</v>
      </c>
      <c r="B13134" s="281">
        <v>230</v>
      </c>
      <c r="C13134" s="24" t="str">
        <f t="shared" si="205"/>
        <v>mana230</v>
      </c>
      <c r="D13134" s="281">
        <v>7160</v>
      </c>
      <c r="E13134" s="281">
        <v>2799</v>
      </c>
      <c r="F13134" s="281">
        <v>137949</v>
      </c>
      <c r="G13134" s="24">
        <v>100</v>
      </c>
      <c r="H13134" s="24">
        <v>0</v>
      </c>
      <c r="I13134" s="24">
        <v>0</v>
      </c>
      <c r="J13134" s="282">
        <v>15</v>
      </c>
      <c r="K13134" s="282">
        <v>0</v>
      </c>
    </row>
    <row r="13135" spans="1:11" x14ac:dyDescent="0.3">
      <c r="A13135" s="281" t="s">
        <v>2152</v>
      </c>
      <c r="B13135" s="281">
        <v>231</v>
      </c>
      <c r="C13135" s="24" t="str">
        <f t="shared" si="205"/>
        <v>mana231</v>
      </c>
      <c r="D13135" s="281">
        <v>7234</v>
      </c>
      <c r="E13135" s="281">
        <v>2828</v>
      </c>
      <c r="F13135" s="281">
        <v>139732</v>
      </c>
      <c r="G13135" s="24">
        <v>100</v>
      </c>
      <c r="H13135" s="24">
        <v>0</v>
      </c>
      <c r="I13135" s="24">
        <v>0</v>
      </c>
      <c r="J13135" s="282">
        <v>15</v>
      </c>
      <c r="K13135" s="282">
        <v>0</v>
      </c>
    </row>
    <row r="13136" spans="1:11" x14ac:dyDescent="0.3">
      <c r="A13136" s="281" t="s">
        <v>2152</v>
      </c>
      <c r="B13136" s="281">
        <v>232</v>
      </c>
      <c r="C13136" s="24" t="str">
        <f t="shared" si="205"/>
        <v>mana232</v>
      </c>
      <c r="D13136" s="281">
        <v>7309</v>
      </c>
      <c r="E13136" s="281">
        <v>2858</v>
      </c>
      <c r="F13136" s="281">
        <v>141538</v>
      </c>
      <c r="G13136" s="24">
        <v>100</v>
      </c>
      <c r="H13136" s="24">
        <v>0</v>
      </c>
      <c r="I13136" s="24">
        <v>0</v>
      </c>
      <c r="J13136" s="282">
        <v>15</v>
      </c>
      <c r="K13136" s="282">
        <v>0</v>
      </c>
    </row>
    <row r="13137" spans="1:11" x14ac:dyDescent="0.3">
      <c r="A13137" s="281" t="s">
        <v>2152</v>
      </c>
      <c r="B13137" s="281">
        <v>233</v>
      </c>
      <c r="C13137" s="24" t="str">
        <f t="shared" si="205"/>
        <v>mana233</v>
      </c>
      <c r="D13137" s="281">
        <v>7385</v>
      </c>
      <c r="E13137" s="281">
        <v>2887</v>
      </c>
      <c r="F13137" s="281">
        <v>143287</v>
      </c>
      <c r="G13137" s="24">
        <v>100</v>
      </c>
      <c r="H13137" s="24">
        <v>0</v>
      </c>
      <c r="I13137" s="24">
        <v>0</v>
      </c>
      <c r="J13137" s="282">
        <v>15</v>
      </c>
      <c r="K13137" s="282">
        <v>0</v>
      </c>
    </row>
    <row r="13138" spans="1:11" x14ac:dyDescent="0.3">
      <c r="A13138" s="281" t="s">
        <v>2152</v>
      </c>
      <c r="B13138" s="281">
        <v>234</v>
      </c>
      <c r="C13138" s="24" t="str">
        <f t="shared" si="205"/>
        <v>mana234</v>
      </c>
      <c r="D13138" s="281">
        <v>7462</v>
      </c>
      <c r="E13138" s="281">
        <v>2917</v>
      </c>
      <c r="F13138" s="281">
        <v>145137</v>
      </c>
      <c r="G13138" s="24">
        <v>100</v>
      </c>
      <c r="H13138" s="24">
        <v>0</v>
      </c>
      <c r="I13138" s="24">
        <v>0</v>
      </c>
      <c r="J13138" s="282">
        <v>15</v>
      </c>
      <c r="K13138" s="282">
        <v>0</v>
      </c>
    </row>
    <row r="13139" spans="1:11" x14ac:dyDescent="0.3">
      <c r="A13139" s="281" t="s">
        <v>2152</v>
      </c>
      <c r="B13139" s="281">
        <v>235</v>
      </c>
      <c r="C13139" s="24" t="str">
        <f t="shared" si="205"/>
        <v>mana235</v>
      </c>
      <c r="D13139" s="281">
        <v>7539</v>
      </c>
      <c r="E13139" s="281">
        <v>2948</v>
      </c>
      <c r="F13139" s="281">
        <v>146929</v>
      </c>
      <c r="G13139" s="24">
        <v>100</v>
      </c>
      <c r="H13139" s="24">
        <v>0</v>
      </c>
      <c r="I13139" s="24">
        <v>0</v>
      </c>
      <c r="J13139" s="282">
        <v>15</v>
      </c>
      <c r="K13139" s="282">
        <v>0</v>
      </c>
    </row>
    <row r="13140" spans="1:11" x14ac:dyDescent="0.3">
      <c r="A13140" s="281" t="s">
        <v>2152</v>
      </c>
      <c r="B13140" s="281">
        <v>236</v>
      </c>
      <c r="C13140" s="24" t="str">
        <f t="shared" si="205"/>
        <v>mana236</v>
      </c>
      <c r="D13140" s="281">
        <v>7617</v>
      </c>
      <c r="E13140" s="281">
        <v>2978</v>
      </c>
      <c r="F13140" s="281">
        <v>148824</v>
      </c>
      <c r="G13140" s="24">
        <v>100</v>
      </c>
      <c r="H13140" s="24">
        <v>0</v>
      </c>
      <c r="I13140" s="24">
        <v>0</v>
      </c>
      <c r="J13140" s="282">
        <v>15</v>
      </c>
      <c r="K13140" s="282">
        <v>0</v>
      </c>
    </row>
    <row r="13141" spans="1:11" x14ac:dyDescent="0.3">
      <c r="A13141" s="281" t="s">
        <v>2152</v>
      </c>
      <c r="B13141" s="281">
        <v>237</v>
      </c>
      <c r="C13141" s="24" t="str">
        <f t="shared" si="205"/>
        <v>mana237</v>
      </c>
      <c r="D13141" s="281">
        <v>7696</v>
      </c>
      <c r="E13141" s="281">
        <v>3009</v>
      </c>
      <c r="F13141" s="281">
        <v>150660</v>
      </c>
      <c r="G13141" s="24">
        <v>100</v>
      </c>
      <c r="H13141" s="24">
        <v>0</v>
      </c>
      <c r="I13141" s="24">
        <v>0</v>
      </c>
      <c r="J13141" s="282">
        <v>15</v>
      </c>
      <c r="K13141" s="282">
        <v>0</v>
      </c>
    </row>
    <row r="13142" spans="1:11" x14ac:dyDescent="0.3">
      <c r="A13142" s="281" t="s">
        <v>2152</v>
      </c>
      <c r="B13142" s="281">
        <v>238</v>
      </c>
      <c r="C13142" s="24" t="str">
        <f t="shared" si="205"/>
        <v>mana238</v>
      </c>
      <c r="D13142" s="281">
        <v>7775</v>
      </c>
      <c r="E13142" s="281">
        <v>3040</v>
      </c>
      <c r="F13142" s="281">
        <v>152601</v>
      </c>
      <c r="G13142" s="24">
        <v>100</v>
      </c>
      <c r="H13142" s="24">
        <v>0</v>
      </c>
      <c r="I13142" s="24">
        <v>0</v>
      </c>
      <c r="J13142" s="282">
        <v>15</v>
      </c>
      <c r="K13142" s="282">
        <v>0</v>
      </c>
    </row>
    <row r="13143" spans="1:11" x14ac:dyDescent="0.3">
      <c r="A13143" s="281" t="s">
        <v>2152</v>
      </c>
      <c r="B13143" s="281">
        <v>239</v>
      </c>
      <c r="C13143" s="24" t="str">
        <f t="shared" si="205"/>
        <v>mana239</v>
      </c>
      <c r="D13143" s="281">
        <v>7856</v>
      </c>
      <c r="E13143" s="281">
        <v>3071</v>
      </c>
      <c r="F13143" s="281">
        <v>154481</v>
      </c>
      <c r="G13143" s="24">
        <v>100</v>
      </c>
      <c r="H13143" s="24">
        <v>0</v>
      </c>
      <c r="I13143" s="24">
        <v>0</v>
      </c>
      <c r="J13143" s="282">
        <v>15</v>
      </c>
      <c r="K13143" s="282">
        <v>0</v>
      </c>
    </row>
    <row r="13144" spans="1:11" x14ac:dyDescent="0.3">
      <c r="A13144" s="281" t="s">
        <v>2152</v>
      </c>
      <c r="B13144" s="281">
        <v>240</v>
      </c>
      <c r="C13144" s="24" t="str">
        <f t="shared" si="205"/>
        <v>mana240</v>
      </c>
      <c r="D13144" s="281">
        <v>7937</v>
      </c>
      <c r="E13144" s="281">
        <v>3103</v>
      </c>
      <c r="F13144" s="281">
        <v>156470</v>
      </c>
      <c r="G13144" s="24">
        <v>100</v>
      </c>
      <c r="H13144" s="24">
        <v>0</v>
      </c>
      <c r="I13144" s="24">
        <v>0</v>
      </c>
      <c r="J13144" s="282">
        <v>15</v>
      </c>
      <c r="K13144" s="282">
        <v>0</v>
      </c>
    </row>
    <row r="13145" spans="1:11" x14ac:dyDescent="0.3">
      <c r="A13145" s="281" t="s">
        <v>2152</v>
      </c>
      <c r="B13145" s="281">
        <v>241</v>
      </c>
      <c r="C13145" s="24" t="str">
        <f t="shared" si="205"/>
        <v>mana241</v>
      </c>
      <c r="D13145" s="281">
        <v>8654</v>
      </c>
      <c r="E13145" s="281">
        <v>3383</v>
      </c>
      <c r="F13145" s="281">
        <v>172765</v>
      </c>
      <c r="G13145" s="24">
        <v>100</v>
      </c>
      <c r="H13145" s="24">
        <v>0</v>
      </c>
      <c r="I13145" s="24">
        <v>0</v>
      </c>
      <c r="J13145" s="282">
        <v>15</v>
      </c>
      <c r="K13145" s="282">
        <v>0</v>
      </c>
    </row>
    <row r="13146" spans="1:11" x14ac:dyDescent="0.3">
      <c r="A13146" s="281" t="s">
        <v>2152</v>
      </c>
      <c r="B13146" s="281">
        <v>242</v>
      </c>
      <c r="C13146" s="24" t="str">
        <f t="shared" si="205"/>
        <v>mana242</v>
      </c>
      <c r="D13146" s="281">
        <v>8743</v>
      </c>
      <c r="E13146" s="281">
        <v>3418</v>
      </c>
      <c r="F13146" s="281">
        <v>174983</v>
      </c>
      <c r="G13146" s="24">
        <v>100</v>
      </c>
      <c r="H13146" s="24">
        <v>0</v>
      </c>
      <c r="I13146" s="24">
        <v>0</v>
      </c>
      <c r="J13146" s="282">
        <v>15</v>
      </c>
      <c r="K13146" s="282">
        <v>0</v>
      </c>
    </row>
    <row r="13147" spans="1:11" x14ac:dyDescent="0.3">
      <c r="A13147" s="281" t="s">
        <v>2152</v>
      </c>
      <c r="B13147" s="281">
        <v>243</v>
      </c>
      <c r="C13147" s="24" t="str">
        <f t="shared" si="205"/>
        <v>mana243</v>
      </c>
      <c r="D13147" s="281">
        <v>8833</v>
      </c>
      <c r="E13147" s="281">
        <v>3454</v>
      </c>
      <c r="F13147" s="281">
        <v>177459</v>
      </c>
      <c r="G13147" s="24">
        <v>100</v>
      </c>
      <c r="H13147" s="24">
        <v>0</v>
      </c>
      <c r="I13147" s="24">
        <v>0</v>
      </c>
      <c r="J13147" s="282">
        <v>15</v>
      </c>
      <c r="K13147" s="282">
        <v>0</v>
      </c>
    </row>
    <row r="13148" spans="1:11" x14ac:dyDescent="0.3">
      <c r="A13148" s="281" t="s">
        <v>2152</v>
      </c>
      <c r="B13148" s="281">
        <v>244</v>
      </c>
      <c r="C13148" s="24" t="str">
        <f t="shared" si="205"/>
        <v>mana244</v>
      </c>
      <c r="D13148" s="281">
        <v>8924</v>
      </c>
      <c r="E13148" s="281">
        <v>3489</v>
      </c>
      <c r="F13148" s="281">
        <v>179735</v>
      </c>
      <c r="G13148" s="24">
        <v>100</v>
      </c>
      <c r="H13148" s="24">
        <v>0</v>
      </c>
      <c r="I13148" s="24">
        <v>0</v>
      </c>
      <c r="J13148" s="282">
        <v>15</v>
      </c>
      <c r="K13148" s="282">
        <v>0</v>
      </c>
    </row>
    <row r="13149" spans="1:11" x14ac:dyDescent="0.3">
      <c r="A13149" s="281" t="s">
        <v>2152</v>
      </c>
      <c r="B13149" s="281">
        <v>245</v>
      </c>
      <c r="C13149" s="24" t="str">
        <f t="shared" si="205"/>
        <v>mana245</v>
      </c>
      <c r="D13149" s="281">
        <v>9016</v>
      </c>
      <c r="E13149" s="281">
        <v>3525</v>
      </c>
      <c r="F13149" s="281">
        <v>182248</v>
      </c>
      <c r="G13149" s="24">
        <v>100</v>
      </c>
      <c r="H13149" s="24">
        <v>0</v>
      </c>
      <c r="I13149" s="24">
        <v>0</v>
      </c>
      <c r="J13149" s="282">
        <v>15</v>
      </c>
      <c r="K13149" s="282">
        <v>0</v>
      </c>
    </row>
    <row r="13150" spans="1:11" x14ac:dyDescent="0.3">
      <c r="A13150" s="281" t="s">
        <v>2152</v>
      </c>
      <c r="B13150" s="281">
        <v>246</v>
      </c>
      <c r="C13150" s="24" t="str">
        <f t="shared" si="205"/>
        <v>mana246</v>
      </c>
      <c r="D13150" s="281">
        <v>9109</v>
      </c>
      <c r="E13150" s="281">
        <v>3561</v>
      </c>
      <c r="F13150" s="281">
        <v>184287</v>
      </c>
      <c r="G13150" s="24">
        <v>100</v>
      </c>
      <c r="H13150" s="24">
        <v>0</v>
      </c>
      <c r="I13150" s="24">
        <v>0</v>
      </c>
      <c r="J13150" s="282">
        <v>15</v>
      </c>
      <c r="K13150" s="282">
        <v>0</v>
      </c>
    </row>
    <row r="13151" spans="1:11" x14ac:dyDescent="0.3">
      <c r="A13151" s="281" t="s">
        <v>2152</v>
      </c>
      <c r="B13151" s="281">
        <v>247</v>
      </c>
      <c r="C13151" s="24" t="str">
        <f t="shared" si="205"/>
        <v>mana247</v>
      </c>
      <c r="D13151" s="281">
        <v>9202</v>
      </c>
      <c r="E13151" s="281">
        <v>3598</v>
      </c>
      <c r="F13151" s="281">
        <v>186861</v>
      </c>
      <c r="G13151" s="24">
        <v>100</v>
      </c>
      <c r="H13151" s="24">
        <v>0</v>
      </c>
      <c r="I13151" s="24">
        <v>0</v>
      </c>
      <c r="J13151" s="282">
        <v>15</v>
      </c>
      <c r="K13151" s="282">
        <v>0</v>
      </c>
    </row>
    <row r="13152" spans="1:11" x14ac:dyDescent="0.3">
      <c r="A13152" s="281" t="s">
        <v>2152</v>
      </c>
      <c r="B13152" s="281">
        <v>248</v>
      </c>
      <c r="C13152" s="24" t="str">
        <f t="shared" si="205"/>
        <v>mana248</v>
      </c>
      <c r="D13152" s="281">
        <v>9297</v>
      </c>
      <c r="E13152" s="281">
        <v>3635</v>
      </c>
      <c r="F13152" s="281">
        <v>188949</v>
      </c>
      <c r="G13152" s="24">
        <v>100</v>
      </c>
      <c r="H13152" s="24">
        <v>0</v>
      </c>
      <c r="I13152" s="24">
        <v>0</v>
      </c>
      <c r="J13152" s="282">
        <v>15</v>
      </c>
      <c r="K13152" s="282">
        <v>0</v>
      </c>
    </row>
    <row r="13153" spans="1:11" x14ac:dyDescent="0.3">
      <c r="A13153" s="281" t="s">
        <v>2152</v>
      </c>
      <c r="B13153" s="281">
        <v>249</v>
      </c>
      <c r="C13153" s="24" t="str">
        <f t="shared" si="205"/>
        <v>mana249</v>
      </c>
      <c r="D13153" s="281">
        <v>9393</v>
      </c>
      <c r="E13153" s="281">
        <v>3672</v>
      </c>
      <c r="F13153" s="281">
        <v>191586</v>
      </c>
      <c r="G13153" s="24">
        <v>100</v>
      </c>
      <c r="H13153" s="24">
        <v>0</v>
      </c>
      <c r="I13153" s="24">
        <v>0</v>
      </c>
      <c r="J13153" s="282">
        <v>15</v>
      </c>
      <c r="K13153" s="282">
        <v>0</v>
      </c>
    </row>
    <row r="13154" spans="1:11" x14ac:dyDescent="0.3">
      <c r="A13154" s="281" t="s">
        <v>2152</v>
      </c>
      <c r="B13154" s="281">
        <v>250</v>
      </c>
      <c r="C13154" s="24" t="str">
        <f t="shared" si="205"/>
        <v>mana250</v>
      </c>
      <c r="D13154" s="281">
        <v>9489</v>
      </c>
      <c r="E13154" s="281">
        <v>3710</v>
      </c>
      <c r="F13154" s="281">
        <v>193725</v>
      </c>
      <c r="G13154" s="24">
        <v>100</v>
      </c>
      <c r="H13154" s="24">
        <v>0</v>
      </c>
      <c r="I13154" s="24">
        <v>0</v>
      </c>
      <c r="J13154" s="282">
        <v>15</v>
      </c>
      <c r="K13154" s="282">
        <v>0</v>
      </c>
    </row>
    <row r="13155" spans="1:11" x14ac:dyDescent="0.3">
      <c r="A13155" s="281" t="s">
        <v>2152</v>
      </c>
      <c r="B13155" s="281">
        <v>251</v>
      </c>
      <c r="C13155" s="24" t="str">
        <f t="shared" si="205"/>
        <v>mana251</v>
      </c>
      <c r="D13155" s="281">
        <v>9586</v>
      </c>
      <c r="E13155" s="281">
        <v>3748</v>
      </c>
      <c r="F13155" s="281">
        <v>196428</v>
      </c>
      <c r="G13155" s="24">
        <v>100</v>
      </c>
      <c r="H13155" s="24">
        <v>0</v>
      </c>
      <c r="I13155" s="24">
        <v>0</v>
      </c>
      <c r="J13155" s="282">
        <v>15</v>
      </c>
      <c r="K13155" s="282">
        <v>0</v>
      </c>
    </row>
    <row r="13156" spans="1:11" x14ac:dyDescent="0.3">
      <c r="A13156" s="281" t="s">
        <v>2152</v>
      </c>
      <c r="B13156" s="281">
        <v>252</v>
      </c>
      <c r="C13156" s="24" t="str">
        <f t="shared" si="205"/>
        <v>mana252</v>
      </c>
      <c r="D13156" s="281">
        <v>9685</v>
      </c>
      <c r="E13156" s="281">
        <v>3787</v>
      </c>
      <c r="F13156" s="281">
        <v>198618</v>
      </c>
      <c r="G13156" s="24">
        <v>100</v>
      </c>
      <c r="H13156" s="24">
        <v>0</v>
      </c>
      <c r="I13156" s="24">
        <v>0</v>
      </c>
      <c r="J13156" s="282">
        <v>15</v>
      </c>
      <c r="K13156" s="282">
        <v>0</v>
      </c>
    </row>
    <row r="13157" spans="1:11" x14ac:dyDescent="0.3">
      <c r="A13157" s="281" t="s">
        <v>2152</v>
      </c>
      <c r="B13157" s="281">
        <v>253</v>
      </c>
      <c r="C13157" s="24" t="str">
        <f t="shared" si="205"/>
        <v>mana253</v>
      </c>
      <c r="D13157" s="281">
        <v>9784</v>
      </c>
      <c r="E13157" s="281">
        <v>3825</v>
      </c>
      <c r="F13157" s="281">
        <v>201387</v>
      </c>
      <c r="G13157" s="24">
        <v>100</v>
      </c>
      <c r="H13157" s="24">
        <v>0</v>
      </c>
      <c r="I13157" s="24">
        <v>0</v>
      </c>
      <c r="J13157" s="282">
        <v>15</v>
      </c>
      <c r="K13157" s="282">
        <v>0</v>
      </c>
    </row>
    <row r="13158" spans="1:11" x14ac:dyDescent="0.3">
      <c r="A13158" s="281" t="s">
        <v>2152</v>
      </c>
      <c r="B13158" s="281">
        <v>254</v>
      </c>
      <c r="C13158" s="24" t="str">
        <f t="shared" si="205"/>
        <v>mana254</v>
      </c>
      <c r="D13158" s="281">
        <v>9884</v>
      </c>
      <c r="E13158" s="281">
        <v>3865</v>
      </c>
      <c r="F13158" s="281">
        <v>203631</v>
      </c>
      <c r="G13158" s="24">
        <v>100</v>
      </c>
      <c r="H13158" s="24">
        <v>0</v>
      </c>
      <c r="I13158" s="24">
        <v>0</v>
      </c>
      <c r="J13158" s="282">
        <v>15</v>
      </c>
      <c r="K13158" s="282">
        <v>0</v>
      </c>
    </row>
    <row r="13159" spans="1:11" x14ac:dyDescent="0.3">
      <c r="A13159" s="281" t="s">
        <v>2152</v>
      </c>
      <c r="B13159" s="281">
        <v>255</v>
      </c>
      <c r="C13159" s="24" t="str">
        <f t="shared" si="205"/>
        <v>mana255</v>
      </c>
      <c r="D13159" s="281">
        <v>9985</v>
      </c>
      <c r="E13159" s="281">
        <v>3904</v>
      </c>
      <c r="F13159" s="281">
        <v>206277</v>
      </c>
      <c r="G13159" s="24">
        <v>100</v>
      </c>
      <c r="H13159" s="24">
        <v>0</v>
      </c>
      <c r="I13159" s="24">
        <v>0</v>
      </c>
      <c r="J13159" s="282">
        <v>15</v>
      </c>
      <c r="K13159" s="282">
        <v>0</v>
      </c>
    </row>
    <row r="13160" spans="1:11" x14ac:dyDescent="0.3">
      <c r="A13160" s="281" t="s">
        <v>2152</v>
      </c>
      <c r="B13160" s="281">
        <v>256</v>
      </c>
      <c r="C13160" s="24" t="str">
        <f t="shared" si="205"/>
        <v>mana256</v>
      </c>
      <c r="D13160" s="281">
        <v>10088</v>
      </c>
      <c r="E13160" s="281">
        <v>3944</v>
      </c>
      <c r="F13160" s="281">
        <v>208573</v>
      </c>
      <c r="G13160" s="24">
        <v>100</v>
      </c>
      <c r="H13160" s="24">
        <v>0</v>
      </c>
      <c r="I13160" s="24">
        <v>0</v>
      </c>
      <c r="J13160" s="282">
        <v>15</v>
      </c>
      <c r="K13160" s="282">
        <v>0</v>
      </c>
    </row>
    <row r="13161" spans="1:11" x14ac:dyDescent="0.3">
      <c r="A13161" s="281" t="s">
        <v>2152</v>
      </c>
      <c r="B13161" s="281">
        <v>257</v>
      </c>
      <c r="C13161" s="24" t="str">
        <f t="shared" si="205"/>
        <v>mana257</v>
      </c>
      <c r="D13161" s="281">
        <v>10191</v>
      </c>
      <c r="E13161" s="281">
        <v>3985</v>
      </c>
      <c r="F13161" s="281">
        <v>211476</v>
      </c>
      <c r="G13161" s="24">
        <v>100</v>
      </c>
      <c r="H13161" s="24">
        <v>0</v>
      </c>
      <c r="I13161" s="24">
        <v>0</v>
      </c>
      <c r="J13161" s="282">
        <v>15</v>
      </c>
      <c r="K13161" s="282">
        <v>0</v>
      </c>
    </row>
    <row r="13162" spans="1:11" x14ac:dyDescent="0.3">
      <c r="A13162" s="281" t="s">
        <v>2152</v>
      </c>
      <c r="B13162" s="281">
        <v>258</v>
      </c>
      <c r="C13162" s="24" t="str">
        <f t="shared" si="205"/>
        <v>mana258</v>
      </c>
      <c r="D13162" s="281">
        <v>10295</v>
      </c>
      <c r="E13162" s="281">
        <v>4025</v>
      </c>
      <c r="F13162" s="281">
        <v>213827</v>
      </c>
      <c r="G13162" s="24">
        <v>100</v>
      </c>
      <c r="H13162" s="24">
        <v>0</v>
      </c>
      <c r="I13162" s="24">
        <v>0</v>
      </c>
      <c r="J13162" s="282">
        <v>15</v>
      </c>
      <c r="K13162" s="282">
        <v>0</v>
      </c>
    </row>
    <row r="13163" spans="1:11" x14ac:dyDescent="0.3">
      <c r="A13163" s="281" t="s">
        <v>2152</v>
      </c>
      <c r="B13163" s="281">
        <v>259</v>
      </c>
      <c r="C13163" s="24" t="str">
        <f t="shared" si="205"/>
        <v>mana259</v>
      </c>
      <c r="D13163" s="281">
        <v>10400</v>
      </c>
      <c r="E13163" s="281">
        <v>4066</v>
      </c>
      <c r="F13163" s="281">
        <v>216800</v>
      </c>
      <c r="G13163" s="24">
        <v>100</v>
      </c>
      <c r="H13163" s="24">
        <v>0</v>
      </c>
      <c r="I13163" s="24">
        <v>0</v>
      </c>
      <c r="J13163" s="282">
        <v>15</v>
      </c>
      <c r="K13163" s="282">
        <v>0</v>
      </c>
    </row>
    <row r="13164" spans="1:11" x14ac:dyDescent="0.3">
      <c r="A13164" s="281" t="s">
        <v>2152</v>
      </c>
      <c r="B13164" s="281">
        <v>260</v>
      </c>
      <c r="C13164" s="24" t="str">
        <f t="shared" si="205"/>
        <v>mana260</v>
      </c>
      <c r="D13164" s="281">
        <v>10506</v>
      </c>
      <c r="E13164" s="281">
        <v>4108</v>
      </c>
      <c r="F13164" s="281">
        <v>219208</v>
      </c>
      <c r="G13164" s="24">
        <v>100</v>
      </c>
      <c r="H13164" s="24">
        <v>0</v>
      </c>
      <c r="I13164" s="24">
        <v>0</v>
      </c>
      <c r="J13164" s="282">
        <v>15</v>
      </c>
      <c r="K13164" s="282">
        <v>0</v>
      </c>
    </row>
    <row r="13165" spans="1:11" x14ac:dyDescent="0.3">
      <c r="A13165" s="281" t="s">
        <v>2152</v>
      </c>
      <c r="B13165" s="281">
        <v>261</v>
      </c>
      <c r="C13165" s="24" t="str">
        <f t="shared" si="205"/>
        <v>mana261</v>
      </c>
      <c r="D13165" s="281">
        <v>11454</v>
      </c>
      <c r="E13165" s="281">
        <v>4479</v>
      </c>
      <c r="F13165" s="281">
        <v>242147</v>
      </c>
      <c r="G13165" s="24">
        <v>100</v>
      </c>
      <c r="H13165" s="24">
        <v>0</v>
      </c>
      <c r="I13165" s="24">
        <v>0</v>
      </c>
      <c r="J13165" s="282">
        <v>15</v>
      </c>
      <c r="K13165" s="282">
        <v>0</v>
      </c>
    </row>
    <row r="13166" spans="1:11" x14ac:dyDescent="0.3">
      <c r="A13166" s="281" t="s">
        <v>2152</v>
      </c>
      <c r="B13166" s="281">
        <v>262</v>
      </c>
      <c r="C13166" s="24" t="str">
        <f t="shared" si="205"/>
        <v>mana262</v>
      </c>
      <c r="D13166" s="281">
        <v>11571</v>
      </c>
      <c r="E13166" s="281">
        <v>4524</v>
      </c>
      <c r="F13166" s="281">
        <v>244834</v>
      </c>
      <c r="G13166" s="24">
        <v>100</v>
      </c>
      <c r="H13166" s="24">
        <v>0</v>
      </c>
      <c r="I13166" s="24">
        <v>0</v>
      </c>
      <c r="J13166" s="282">
        <v>15</v>
      </c>
      <c r="K13166" s="282">
        <v>0</v>
      </c>
    </row>
    <row r="13167" spans="1:11" x14ac:dyDescent="0.3">
      <c r="A13167" s="281" t="s">
        <v>2152</v>
      </c>
      <c r="B13167" s="281">
        <v>263</v>
      </c>
      <c r="C13167" s="24" t="str">
        <f t="shared" si="205"/>
        <v>mana263</v>
      </c>
      <c r="D13167" s="281">
        <v>11689</v>
      </c>
      <c r="E13167" s="281">
        <v>4570</v>
      </c>
      <c r="F13167" s="281">
        <v>248907</v>
      </c>
      <c r="G13167" s="24">
        <v>100</v>
      </c>
      <c r="H13167" s="24">
        <v>0</v>
      </c>
      <c r="I13167" s="24">
        <v>0</v>
      </c>
      <c r="J13167" s="282">
        <v>15</v>
      </c>
      <c r="K13167" s="282">
        <v>0</v>
      </c>
    </row>
    <row r="13168" spans="1:11" x14ac:dyDescent="0.3">
      <c r="A13168" s="281" t="s">
        <v>2152</v>
      </c>
      <c r="B13168" s="281">
        <v>264</v>
      </c>
      <c r="C13168" s="24" t="str">
        <f t="shared" si="205"/>
        <v>mana264</v>
      </c>
      <c r="D13168" s="281">
        <v>11808</v>
      </c>
      <c r="E13168" s="281">
        <v>4617</v>
      </c>
      <c r="F13168" s="281">
        <v>251667</v>
      </c>
      <c r="G13168" s="24">
        <v>100</v>
      </c>
      <c r="H13168" s="24">
        <v>0</v>
      </c>
      <c r="I13168" s="24">
        <v>0</v>
      </c>
      <c r="J13168" s="282">
        <v>15</v>
      </c>
      <c r="K13168" s="282">
        <v>0</v>
      </c>
    </row>
    <row r="13169" spans="1:11" x14ac:dyDescent="0.3">
      <c r="A13169" s="281" t="s">
        <v>2152</v>
      </c>
      <c r="B13169" s="281">
        <v>265</v>
      </c>
      <c r="C13169" s="24" t="str">
        <f t="shared" si="205"/>
        <v>mana265</v>
      </c>
      <c r="D13169" s="281">
        <v>11928</v>
      </c>
      <c r="E13169" s="281">
        <v>4664</v>
      </c>
      <c r="F13169" s="281">
        <v>255153</v>
      </c>
      <c r="G13169" s="24">
        <v>100</v>
      </c>
      <c r="H13169" s="24">
        <v>0</v>
      </c>
      <c r="I13169" s="24">
        <v>0</v>
      </c>
      <c r="J13169" s="282">
        <v>15</v>
      </c>
      <c r="K13169" s="282">
        <v>0</v>
      </c>
    </row>
    <row r="13170" spans="1:11" x14ac:dyDescent="0.3">
      <c r="A13170" s="281" t="s">
        <v>2152</v>
      </c>
      <c r="B13170" s="281">
        <v>266</v>
      </c>
      <c r="C13170" s="24" t="str">
        <f t="shared" si="205"/>
        <v>mana266</v>
      </c>
      <c r="D13170" s="281">
        <v>12050</v>
      </c>
      <c r="E13170" s="281">
        <v>4711</v>
      </c>
      <c r="F13170" s="281">
        <v>257978</v>
      </c>
      <c r="G13170" s="24">
        <v>100</v>
      </c>
      <c r="H13170" s="24">
        <v>0</v>
      </c>
      <c r="I13170" s="24">
        <v>0</v>
      </c>
      <c r="J13170" s="282">
        <v>15</v>
      </c>
      <c r="K13170" s="282">
        <v>0</v>
      </c>
    </row>
    <row r="13171" spans="1:11" x14ac:dyDescent="0.3">
      <c r="A13171" s="281" t="s">
        <v>2152</v>
      </c>
      <c r="B13171" s="281">
        <v>267</v>
      </c>
      <c r="C13171" s="24" t="str">
        <f t="shared" si="205"/>
        <v>mana267</v>
      </c>
      <c r="D13171" s="281">
        <v>12172</v>
      </c>
      <c r="E13171" s="281">
        <v>4759</v>
      </c>
      <c r="F13171" s="281">
        <v>261549</v>
      </c>
      <c r="G13171" s="24">
        <v>100</v>
      </c>
      <c r="H13171" s="24">
        <v>0</v>
      </c>
      <c r="I13171" s="24">
        <v>0</v>
      </c>
      <c r="J13171" s="282">
        <v>15</v>
      </c>
      <c r="K13171" s="282">
        <v>0</v>
      </c>
    </row>
    <row r="13172" spans="1:11" x14ac:dyDescent="0.3">
      <c r="A13172" s="281" t="s">
        <v>2152</v>
      </c>
      <c r="B13172" s="281">
        <v>268</v>
      </c>
      <c r="C13172" s="24" t="str">
        <f t="shared" si="205"/>
        <v>mana268</v>
      </c>
      <c r="D13172" s="281">
        <v>12296</v>
      </c>
      <c r="E13172" s="281">
        <v>4808</v>
      </c>
      <c r="F13172" s="281">
        <v>264442</v>
      </c>
      <c r="G13172" s="24">
        <v>100</v>
      </c>
      <c r="H13172" s="24">
        <v>0</v>
      </c>
      <c r="I13172" s="24">
        <v>0</v>
      </c>
      <c r="J13172" s="282">
        <v>15</v>
      </c>
      <c r="K13172" s="282">
        <v>0</v>
      </c>
    </row>
    <row r="13173" spans="1:11" x14ac:dyDescent="0.3">
      <c r="A13173" s="281" t="s">
        <v>2152</v>
      </c>
      <c r="B13173" s="281">
        <v>269</v>
      </c>
      <c r="C13173" s="24" t="str">
        <f t="shared" si="205"/>
        <v>mana269</v>
      </c>
      <c r="D13173" s="281">
        <v>12421</v>
      </c>
      <c r="E13173" s="281">
        <v>4857</v>
      </c>
      <c r="F13173" s="281">
        <v>268099</v>
      </c>
      <c r="G13173" s="24">
        <v>100</v>
      </c>
      <c r="H13173" s="24">
        <v>0</v>
      </c>
      <c r="I13173" s="24">
        <v>0</v>
      </c>
      <c r="J13173" s="282">
        <v>15</v>
      </c>
      <c r="K13173" s="282">
        <v>0</v>
      </c>
    </row>
    <row r="13174" spans="1:11" x14ac:dyDescent="0.3">
      <c r="A13174" s="281" t="s">
        <v>2152</v>
      </c>
      <c r="B13174" s="281">
        <v>270</v>
      </c>
      <c r="C13174" s="24" t="str">
        <f t="shared" si="205"/>
        <v>mana270</v>
      </c>
      <c r="D13174" s="281">
        <v>12547</v>
      </c>
      <c r="E13174" s="281">
        <v>4906</v>
      </c>
      <c r="F13174" s="281">
        <v>271062</v>
      </c>
      <c r="G13174" s="24">
        <v>100</v>
      </c>
      <c r="H13174" s="24">
        <v>0</v>
      </c>
      <c r="I13174" s="24">
        <v>0</v>
      </c>
      <c r="J13174" s="282">
        <v>15</v>
      </c>
      <c r="K13174" s="282">
        <v>0</v>
      </c>
    </row>
    <row r="13175" spans="1:11" x14ac:dyDescent="0.3">
      <c r="A13175" s="281" t="s">
        <v>2152</v>
      </c>
      <c r="B13175" s="281">
        <v>271</v>
      </c>
      <c r="C13175" s="24" t="str">
        <f t="shared" si="205"/>
        <v>mana271</v>
      </c>
      <c r="D13175" s="281">
        <v>12675</v>
      </c>
      <c r="E13175" s="281">
        <v>4956</v>
      </c>
      <c r="F13175" s="281">
        <v>274556</v>
      </c>
      <c r="G13175" s="24">
        <v>100</v>
      </c>
      <c r="H13175" s="24">
        <v>0</v>
      </c>
      <c r="I13175" s="24">
        <v>0</v>
      </c>
      <c r="J13175" s="282">
        <v>15</v>
      </c>
      <c r="K13175" s="282">
        <v>0</v>
      </c>
    </row>
    <row r="13176" spans="1:11" x14ac:dyDescent="0.3">
      <c r="A13176" s="281" t="s">
        <v>2152</v>
      </c>
      <c r="B13176" s="281">
        <v>272</v>
      </c>
      <c r="C13176" s="24" t="str">
        <f t="shared" si="205"/>
        <v>mana272</v>
      </c>
      <c r="D13176" s="281">
        <v>12803</v>
      </c>
      <c r="E13176" s="281">
        <v>5006</v>
      </c>
      <c r="F13176" s="281">
        <v>277587</v>
      </c>
      <c r="G13176" s="24">
        <v>100</v>
      </c>
      <c r="H13176" s="24">
        <v>0</v>
      </c>
      <c r="I13176" s="24">
        <v>0</v>
      </c>
      <c r="J13176" s="282">
        <v>15</v>
      </c>
      <c r="K13176" s="282">
        <v>0</v>
      </c>
    </row>
    <row r="13177" spans="1:11" x14ac:dyDescent="0.3">
      <c r="A13177" s="281" t="s">
        <v>2152</v>
      </c>
      <c r="B13177" s="281">
        <v>273</v>
      </c>
      <c r="C13177" s="24" t="str">
        <f t="shared" si="205"/>
        <v>mana273</v>
      </c>
      <c r="D13177" s="281">
        <v>12933</v>
      </c>
      <c r="E13177" s="281">
        <v>5057</v>
      </c>
      <c r="F13177" s="281">
        <v>281419</v>
      </c>
      <c r="G13177" s="24">
        <v>100</v>
      </c>
      <c r="H13177" s="24">
        <v>0</v>
      </c>
      <c r="I13177" s="24">
        <v>0</v>
      </c>
      <c r="J13177" s="282">
        <v>15</v>
      </c>
      <c r="K13177" s="282">
        <v>0</v>
      </c>
    </row>
    <row r="13178" spans="1:11" x14ac:dyDescent="0.3">
      <c r="A13178" s="281" t="s">
        <v>2152</v>
      </c>
      <c r="B13178" s="281">
        <v>274</v>
      </c>
      <c r="C13178" s="24" t="str">
        <f t="shared" si="205"/>
        <v>mana274</v>
      </c>
      <c r="D13178" s="281">
        <v>13064</v>
      </c>
      <c r="E13178" s="281">
        <v>5108</v>
      </c>
      <c r="F13178" s="281">
        <v>284522</v>
      </c>
      <c r="G13178" s="24">
        <v>100</v>
      </c>
      <c r="H13178" s="24">
        <v>0</v>
      </c>
      <c r="I13178" s="24">
        <v>0</v>
      </c>
      <c r="J13178" s="282">
        <v>15</v>
      </c>
      <c r="K13178" s="282">
        <v>0</v>
      </c>
    </row>
    <row r="13179" spans="1:11" x14ac:dyDescent="0.3">
      <c r="A13179" s="281" t="s">
        <v>2152</v>
      </c>
      <c r="B13179" s="281">
        <v>275</v>
      </c>
      <c r="C13179" s="24" t="str">
        <f t="shared" si="205"/>
        <v>mana275</v>
      </c>
      <c r="D13179" s="281">
        <v>13197</v>
      </c>
      <c r="E13179" s="281">
        <v>5160</v>
      </c>
      <c r="F13179" s="281">
        <v>288447</v>
      </c>
      <c r="G13179" s="24">
        <v>100</v>
      </c>
      <c r="H13179" s="24">
        <v>0</v>
      </c>
      <c r="I13179" s="24">
        <v>0</v>
      </c>
      <c r="J13179" s="282">
        <v>15</v>
      </c>
      <c r="K13179" s="282">
        <v>0</v>
      </c>
    </row>
    <row r="13180" spans="1:11" x14ac:dyDescent="0.3">
      <c r="A13180" s="281" t="s">
        <v>2152</v>
      </c>
      <c r="B13180" s="281">
        <v>276</v>
      </c>
      <c r="C13180" s="24" t="str">
        <f t="shared" si="205"/>
        <v>mana276</v>
      </c>
      <c r="D13180" s="281">
        <v>13330</v>
      </c>
      <c r="E13180" s="281">
        <v>5212</v>
      </c>
      <c r="F13180" s="281">
        <v>291624</v>
      </c>
      <c r="G13180" s="24">
        <v>100</v>
      </c>
      <c r="H13180" s="24">
        <v>0</v>
      </c>
      <c r="I13180" s="24">
        <v>0</v>
      </c>
      <c r="J13180" s="282">
        <v>15</v>
      </c>
      <c r="K13180" s="282">
        <v>0</v>
      </c>
    </row>
    <row r="13181" spans="1:11" x14ac:dyDescent="0.3">
      <c r="A13181" s="281" t="s">
        <v>2152</v>
      </c>
      <c r="B13181" s="281">
        <v>277</v>
      </c>
      <c r="C13181" s="24" t="str">
        <f t="shared" si="205"/>
        <v>mana277</v>
      </c>
      <c r="D13181" s="281">
        <v>13465</v>
      </c>
      <c r="E13181" s="281">
        <v>5265</v>
      </c>
      <c r="F13181" s="281">
        <v>295643</v>
      </c>
      <c r="G13181" s="24">
        <v>100</v>
      </c>
      <c r="H13181" s="24">
        <v>0</v>
      </c>
      <c r="I13181" s="24">
        <v>0</v>
      </c>
      <c r="J13181" s="282">
        <v>15</v>
      </c>
      <c r="K13181" s="282">
        <v>0</v>
      </c>
    </row>
    <row r="13182" spans="1:11" x14ac:dyDescent="0.3">
      <c r="A13182" s="281" t="s">
        <v>2152</v>
      </c>
      <c r="B13182" s="281">
        <v>278</v>
      </c>
      <c r="C13182" s="24" t="str">
        <f t="shared" si="205"/>
        <v>mana278</v>
      </c>
      <c r="D13182" s="281">
        <v>13601</v>
      </c>
      <c r="E13182" s="281">
        <v>5318</v>
      </c>
      <c r="F13182" s="281">
        <v>298896</v>
      </c>
      <c r="G13182" s="24">
        <v>100</v>
      </c>
      <c r="H13182" s="24">
        <v>0</v>
      </c>
      <c r="I13182" s="24">
        <v>0</v>
      </c>
      <c r="J13182" s="282">
        <v>15</v>
      </c>
      <c r="K13182" s="282">
        <v>0</v>
      </c>
    </row>
    <row r="13183" spans="1:11" x14ac:dyDescent="0.3">
      <c r="A13183" s="281" t="s">
        <v>2152</v>
      </c>
      <c r="B13183" s="281">
        <v>279</v>
      </c>
      <c r="C13183" s="24" t="str">
        <f t="shared" si="205"/>
        <v>mana279</v>
      </c>
      <c r="D13183" s="281">
        <v>13739</v>
      </c>
      <c r="E13183" s="281">
        <v>5372</v>
      </c>
      <c r="F13183" s="281">
        <v>302735</v>
      </c>
      <c r="G13183" s="24">
        <v>100</v>
      </c>
      <c r="H13183" s="24">
        <v>0</v>
      </c>
      <c r="I13183" s="24">
        <v>0</v>
      </c>
      <c r="J13183" s="282">
        <v>15</v>
      </c>
      <c r="K13183" s="282">
        <v>0</v>
      </c>
    </row>
    <row r="13184" spans="1:11" x14ac:dyDescent="0.3">
      <c r="A13184" s="281" t="s">
        <v>2152</v>
      </c>
      <c r="B13184" s="281">
        <v>280</v>
      </c>
      <c r="C13184" s="24" t="str">
        <f t="shared" si="205"/>
        <v>mana280</v>
      </c>
      <c r="D13184" s="281">
        <v>13878</v>
      </c>
      <c r="E13184" s="281">
        <v>5426</v>
      </c>
      <c r="F13184" s="281">
        <v>306062</v>
      </c>
      <c r="G13184" s="24">
        <v>100</v>
      </c>
      <c r="H13184" s="24">
        <v>0</v>
      </c>
      <c r="I13184" s="24">
        <v>0</v>
      </c>
      <c r="J13184" s="282">
        <v>15</v>
      </c>
      <c r="K13184" s="282">
        <v>0</v>
      </c>
    </row>
    <row r="13185" spans="1:11" x14ac:dyDescent="0.3">
      <c r="A13185" s="281" t="s">
        <v>2152</v>
      </c>
      <c r="B13185" s="281">
        <v>281</v>
      </c>
      <c r="C13185" s="24" t="str">
        <f t="shared" si="205"/>
        <v>mana281</v>
      </c>
      <c r="D13185" s="281">
        <v>15128</v>
      </c>
      <c r="E13185" s="281">
        <v>5915</v>
      </c>
      <c r="F13185" s="281">
        <v>338531</v>
      </c>
      <c r="G13185" s="24">
        <v>100</v>
      </c>
      <c r="H13185" s="24">
        <v>0</v>
      </c>
      <c r="I13185" s="24">
        <v>0</v>
      </c>
      <c r="J13185" s="282">
        <v>15</v>
      </c>
      <c r="K13185" s="282">
        <v>0</v>
      </c>
    </row>
    <row r="13186" spans="1:11" x14ac:dyDescent="0.3">
      <c r="A13186" s="281" t="s">
        <v>2152</v>
      </c>
      <c r="B13186" s="281">
        <v>282</v>
      </c>
      <c r="C13186" s="24" t="str">
        <f t="shared" si="205"/>
        <v>mana282</v>
      </c>
      <c r="D13186" s="281">
        <v>15281</v>
      </c>
      <c r="E13186" s="281">
        <v>5975</v>
      </c>
      <c r="F13186" s="281">
        <v>342456</v>
      </c>
      <c r="G13186" s="24">
        <v>100</v>
      </c>
      <c r="H13186" s="24">
        <v>0</v>
      </c>
      <c r="I13186" s="24">
        <v>0</v>
      </c>
      <c r="J13186" s="282">
        <v>15</v>
      </c>
      <c r="K13186" s="282">
        <v>0</v>
      </c>
    </row>
    <row r="13187" spans="1:11" x14ac:dyDescent="0.3">
      <c r="A13187" s="281" t="s">
        <v>2152</v>
      </c>
      <c r="B13187" s="281">
        <v>283</v>
      </c>
      <c r="C13187" s="24" t="str">
        <f t="shared" si="205"/>
        <v>mana283</v>
      </c>
      <c r="D13187" s="281">
        <v>15435</v>
      </c>
      <c r="E13187" s="281">
        <v>6035</v>
      </c>
      <c r="F13187" s="281">
        <v>347361</v>
      </c>
      <c r="G13187" s="24">
        <v>100</v>
      </c>
      <c r="H13187" s="24">
        <v>0</v>
      </c>
      <c r="I13187" s="24">
        <v>0</v>
      </c>
      <c r="J13187" s="282">
        <v>15</v>
      </c>
      <c r="K13187" s="282">
        <v>0</v>
      </c>
    </row>
    <row r="13188" spans="1:11" x14ac:dyDescent="0.3">
      <c r="A13188" s="281" t="s">
        <v>2152</v>
      </c>
      <c r="B13188" s="281">
        <v>284</v>
      </c>
      <c r="C13188" s="24" t="str">
        <f t="shared" si="205"/>
        <v>mana284</v>
      </c>
      <c r="D13188" s="281">
        <v>15590</v>
      </c>
      <c r="E13188" s="281">
        <v>6096</v>
      </c>
      <c r="F13188" s="281">
        <v>351491</v>
      </c>
      <c r="G13188" s="24">
        <v>100</v>
      </c>
      <c r="H13188" s="24">
        <v>0</v>
      </c>
      <c r="I13188" s="24">
        <v>0</v>
      </c>
      <c r="J13188" s="282">
        <v>15</v>
      </c>
      <c r="K13188" s="282">
        <v>0</v>
      </c>
    </row>
    <row r="13189" spans="1:11" x14ac:dyDescent="0.3">
      <c r="A13189" s="281" t="s">
        <v>2152</v>
      </c>
      <c r="B13189" s="281">
        <v>285</v>
      </c>
      <c r="C13189" s="24" t="str">
        <f t="shared" si="205"/>
        <v>mana285</v>
      </c>
      <c r="D13189" s="281">
        <v>15747</v>
      </c>
      <c r="E13189" s="281">
        <v>6157</v>
      </c>
      <c r="F13189" s="281">
        <v>356520</v>
      </c>
      <c r="G13189" s="24">
        <v>100</v>
      </c>
      <c r="H13189" s="24">
        <v>0</v>
      </c>
      <c r="I13189" s="24">
        <v>0</v>
      </c>
      <c r="J13189" s="282">
        <v>15</v>
      </c>
      <c r="K13189" s="282">
        <v>0</v>
      </c>
    </row>
    <row r="13190" spans="1:11" x14ac:dyDescent="0.3">
      <c r="A13190" s="281" t="s">
        <v>2152</v>
      </c>
      <c r="B13190" s="281">
        <v>286</v>
      </c>
      <c r="C13190" s="24" t="str">
        <f t="shared" ref="C13190:C13253" si="206">A13190&amp;B13190</f>
        <v>mana286</v>
      </c>
      <c r="D13190" s="281">
        <v>15906</v>
      </c>
      <c r="E13190" s="281">
        <v>6219</v>
      </c>
      <c r="F13190" s="281">
        <v>360754</v>
      </c>
      <c r="G13190" s="24">
        <v>100</v>
      </c>
      <c r="H13190" s="24">
        <v>0</v>
      </c>
      <c r="I13190" s="24">
        <v>0</v>
      </c>
      <c r="J13190" s="282">
        <v>15</v>
      </c>
      <c r="K13190" s="282">
        <v>0</v>
      </c>
    </row>
    <row r="13191" spans="1:11" x14ac:dyDescent="0.3">
      <c r="A13191" s="281" t="s">
        <v>2152</v>
      </c>
      <c r="B13191" s="281">
        <v>287</v>
      </c>
      <c r="C13191" s="24" t="str">
        <f t="shared" si="206"/>
        <v>mana287</v>
      </c>
      <c r="D13191" s="281">
        <v>16066</v>
      </c>
      <c r="E13191" s="281">
        <v>6282</v>
      </c>
      <c r="F13191" s="281">
        <v>365581</v>
      </c>
      <c r="G13191" s="24">
        <v>100</v>
      </c>
      <c r="H13191" s="24">
        <v>0</v>
      </c>
      <c r="I13191" s="24">
        <v>0</v>
      </c>
      <c r="J13191" s="282">
        <v>15</v>
      </c>
      <c r="K13191" s="282">
        <v>0</v>
      </c>
    </row>
    <row r="13192" spans="1:11" x14ac:dyDescent="0.3">
      <c r="A13192" s="281" t="s">
        <v>2152</v>
      </c>
      <c r="B13192" s="281">
        <v>288</v>
      </c>
      <c r="C13192" s="24" t="str">
        <f t="shared" si="206"/>
        <v>mana288</v>
      </c>
      <c r="D13192" s="281">
        <v>16228</v>
      </c>
      <c r="E13192" s="281">
        <v>6345</v>
      </c>
      <c r="F13192" s="281">
        <v>369806</v>
      </c>
      <c r="G13192" s="24">
        <v>100</v>
      </c>
      <c r="H13192" s="24">
        <v>0</v>
      </c>
      <c r="I13192" s="24">
        <v>0</v>
      </c>
      <c r="J13192" s="282">
        <v>15</v>
      </c>
      <c r="K13192" s="282">
        <v>0</v>
      </c>
    </row>
    <row r="13193" spans="1:11" x14ac:dyDescent="0.3">
      <c r="A13193" s="281" t="s">
        <v>2152</v>
      </c>
      <c r="B13193" s="281">
        <v>289</v>
      </c>
      <c r="C13193" s="24" t="str">
        <f t="shared" si="206"/>
        <v>mana289</v>
      </c>
      <c r="D13193" s="281">
        <v>16391</v>
      </c>
      <c r="E13193" s="281">
        <v>6409</v>
      </c>
      <c r="F13193" s="281">
        <v>374192</v>
      </c>
      <c r="G13193" s="24">
        <v>100</v>
      </c>
      <c r="H13193" s="24">
        <v>0</v>
      </c>
      <c r="I13193" s="24">
        <v>0</v>
      </c>
      <c r="J13193" s="282">
        <v>15</v>
      </c>
      <c r="K13193" s="282">
        <v>0</v>
      </c>
    </row>
    <row r="13194" spans="1:11" x14ac:dyDescent="0.3">
      <c r="A13194" s="281" t="s">
        <v>2152</v>
      </c>
      <c r="B13194" s="281">
        <v>290</v>
      </c>
      <c r="C13194" s="24" t="str">
        <f t="shared" si="206"/>
        <v>mana290</v>
      </c>
      <c r="D13194" s="281">
        <v>16556</v>
      </c>
      <c r="E13194" s="281">
        <v>6473</v>
      </c>
      <c r="F13194" s="281">
        <v>378512</v>
      </c>
      <c r="G13194" s="24">
        <v>100</v>
      </c>
      <c r="H13194" s="24">
        <v>0</v>
      </c>
      <c r="I13194" s="24">
        <v>0</v>
      </c>
      <c r="J13194" s="282">
        <v>15</v>
      </c>
      <c r="K13194" s="282">
        <v>0</v>
      </c>
    </row>
    <row r="13195" spans="1:11" x14ac:dyDescent="0.3">
      <c r="A13195" s="281" t="s">
        <v>2152</v>
      </c>
      <c r="B13195" s="281">
        <v>291</v>
      </c>
      <c r="C13195" s="24" t="str">
        <f t="shared" si="206"/>
        <v>mana291</v>
      </c>
      <c r="D13195" s="281">
        <v>16722</v>
      </c>
      <c r="E13195" s="281">
        <v>6538</v>
      </c>
      <c r="F13195" s="281">
        <v>382881</v>
      </c>
      <c r="G13195" s="24">
        <v>100</v>
      </c>
      <c r="H13195" s="24">
        <v>0</v>
      </c>
      <c r="I13195" s="24">
        <v>0</v>
      </c>
      <c r="J13195" s="282">
        <v>15</v>
      </c>
      <c r="K13195" s="282">
        <v>0</v>
      </c>
    </row>
    <row r="13196" spans="1:11" x14ac:dyDescent="0.3">
      <c r="A13196" s="281" t="s">
        <v>2152</v>
      </c>
      <c r="B13196" s="281">
        <v>292</v>
      </c>
      <c r="C13196" s="24" t="str">
        <f t="shared" si="206"/>
        <v>mana292</v>
      </c>
      <c r="D13196" s="281">
        <v>16890</v>
      </c>
      <c r="E13196" s="281">
        <v>6604</v>
      </c>
      <c r="F13196" s="281">
        <v>387415</v>
      </c>
      <c r="G13196" s="24">
        <v>100</v>
      </c>
      <c r="H13196" s="24">
        <v>0</v>
      </c>
      <c r="I13196" s="24">
        <v>0</v>
      </c>
      <c r="J13196" s="282">
        <v>15</v>
      </c>
      <c r="K13196" s="282">
        <v>0</v>
      </c>
    </row>
    <row r="13197" spans="1:11" x14ac:dyDescent="0.3">
      <c r="A13197" s="281" t="s">
        <v>2152</v>
      </c>
      <c r="B13197" s="281">
        <v>293</v>
      </c>
      <c r="C13197" s="24" t="str">
        <f t="shared" si="206"/>
        <v>mana293</v>
      </c>
      <c r="D13197" s="281">
        <v>17059</v>
      </c>
      <c r="E13197" s="281">
        <v>6670</v>
      </c>
      <c r="F13197" s="281">
        <v>391882</v>
      </c>
      <c r="G13197" s="24">
        <v>100</v>
      </c>
      <c r="H13197" s="24">
        <v>0</v>
      </c>
      <c r="I13197" s="24">
        <v>0</v>
      </c>
      <c r="J13197" s="282">
        <v>15</v>
      </c>
      <c r="K13197" s="282">
        <v>0</v>
      </c>
    </row>
    <row r="13198" spans="1:11" x14ac:dyDescent="0.3">
      <c r="A13198" s="281" t="s">
        <v>2152</v>
      </c>
      <c r="B13198" s="281">
        <v>294</v>
      </c>
      <c r="C13198" s="24" t="str">
        <f t="shared" si="206"/>
        <v>mana294</v>
      </c>
      <c r="D13198" s="281">
        <v>17231</v>
      </c>
      <c r="E13198" s="281">
        <v>6737</v>
      </c>
      <c r="F13198" s="281">
        <v>396399</v>
      </c>
      <c r="G13198" s="24">
        <v>100</v>
      </c>
      <c r="H13198" s="24">
        <v>0</v>
      </c>
      <c r="I13198" s="24">
        <v>0</v>
      </c>
      <c r="J13198" s="282">
        <v>15</v>
      </c>
      <c r="K13198" s="282">
        <v>0</v>
      </c>
    </row>
    <row r="13199" spans="1:11" x14ac:dyDescent="0.3">
      <c r="A13199" s="281" t="s">
        <v>2152</v>
      </c>
      <c r="B13199" s="281">
        <v>295</v>
      </c>
      <c r="C13199" s="24" t="str">
        <f t="shared" si="206"/>
        <v>mana295</v>
      </c>
      <c r="D13199" s="281">
        <v>17403</v>
      </c>
      <c r="E13199" s="281">
        <v>6805</v>
      </c>
      <c r="F13199" s="281">
        <v>401087</v>
      </c>
      <c r="G13199" s="24">
        <v>100</v>
      </c>
      <c r="H13199" s="24">
        <v>0</v>
      </c>
      <c r="I13199" s="24">
        <v>0</v>
      </c>
      <c r="J13199" s="282">
        <v>15</v>
      </c>
      <c r="K13199" s="282">
        <v>0</v>
      </c>
    </row>
    <row r="13200" spans="1:11" x14ac:dyDescent="0.3">
      <c r="A13200" s="281" t="s">
        <v>2152</v>
      </c>
      <c r="B13200" s="281">
        <v>296</v>
      </c>
      <c r="C13200" s="24" t="str">
        <f t="shared" si="206"/>
        <v>mana296</v>
      </c>
      <c r="D13200" s="281">
        <v>17578</v>
      </c>
      <c r="E13200" s="281">
        <v>6873</v>
      </c>
      <c r="F13200" s="281">
        <v>405705</v>
      </c>
      <c r="G13200" s="24">
        <v>100</v>
      </c>
      <c r="H13200" s="24">
        <v>0</v>
      </c>
      <c r="I13200" s="24">
        <v>0</v>
      </c>
      <c r="J13200" s="282">
        <v>15</v>
      </c>
      <c r="K13200" s="282">
        <v>0</v>
      </c>
    </row>
    <row r="13201" spans="1:11" x14ac:dyDescent="0.3">
      <c r="A13201" s="281" t="s">
        <v>2152</v>
      </c>
      <c r="B13201" s="281">
        <v>297</v>
      </c>
      <c r="C13201" s="24" t="str">
        <f t="shared" si="206"/>
        <v>mana297</v>
      </c>
      <c r="D13201" s="281">
        <v>17754</v>
      </c>
      <c r="E13201" s="281">
        <v>6942</v>
      </c>
      <c r="F13201" s="281">
        <v>410123</v>
      </c>
      <c r="G13201" s="24">
        <v>100</v>
      </c>
      <c r="H13201" s="24">
        <v>0</v>
      </c>
      <c r="I13201" s="24">
        <v>0</v>
      </c>
      <c r="J13201" s="282">
        <v>15</v>
      </c>
      <c r="K13201" s="282">
        <v>0</v>
      </c>
    </row>
    <row r="13202" spans="1:11" x14ac:dyDescent="0.3">
      <c r="A13202" s="281" t="s">
        <v>2152</v>
      </c>
      <c r="B13202" s="281">
        <v>298</v>
      </c>
      <c r="C13202" s="24" t="str">
        <f t="shared" si="206"/>
        <v>mana298</v>
      </c>
      <c r="D13202" s="281">
        <v>17932</v>
      </c>
      <c r="E13202" s="281">
        <v>7011</v>
      </c>
      <c r="F13202" s="281">
        <v>414587</v>
      </c>
      <c r="G13202" s="24">
        <v>100</v>
      </c>
      <c r="H13202" s="24">
        <v>0</v>
      </c>
      <c r="I13202" s="24">
        <v>0</v>
      </c>
      <c r="J13202" s="282">
        <v>15</v>
      </c>
      <c r="K13202" s="282">
        <v>0</v>
      </c>
    </row>
    <row r="13203" spans="1:11" x14ac:dyDescent="0.3">
      <c r="A13203" s="281" t="s">
        <v>2152</v>
      </c>
      <c r="B13203" s="281">
        <v>299</v>
      </c>
      <c r="C13203" s="24" t="str">
        <f t="shared" si="206"/>
        <v>mana299</v>
      </c>
      <c r="D13203" s="281">
        <v>18111</v>
      </c>
      <c r="E13203" s="281">
        <v>7082</v>
      </c>
      <c r="F13203" s="281">
        <v>419097</v>
      </c>
      <c r="G13203" s="24">
        <v>100</v>
      </c>
      <c r="H13203" s="24">
        <v>0</v>
      </c>
      <c r="I13203" s="24">
        <v>0</v>
      </c>
      <c r="J13203" s="282">
        <v>15</v>
      </c>
      <c r="K13203" s="282">
        <v>0</v>
      </c>
    </row>
    <row r="13204" spans="1:11" x14ac:dyDescent="0.3">
      <c r="A13204" s="281" t="s">
        <v>2152</v>
      </c>
      <c r="B13204" s="281">
        <v>300</v>
      </c>
      <c r="C13204" s="24" t="str">
        <f t="shared" si="206"/>
        <v>mana300</v>
      </c>
      <c r="D13204" s="281">
        <v>18292</v>
      </c>
      <c r="E13204" s="281">
        <v>7152</v>
      </c>
      <c r="F13204" s="281">
        <v>423654</v>
      </c>
      <c r="G13204" s="24">
        <v>100</v>
      </c>
      <c r="H13204" s="24">
        <v>0</v>
      </c>
      <c r="I13204" s="24">
        <v>0</v>
      </c>
      <c r="J13204" s="282">
        <v>15</v>
      </c>
      <c r="K13204" s="282">
        <v>0</v>
      </c>
    </row>
    <row r="13205" spans="1:11" x14ac:dyDescent="0.3">
      <c r="A13205" s="284" t="s">
        <v>2094</v>
      </c>
      <c r="B13205" s="284">
        <v>1</v>
      </c>
      <c r="C13205" s="24" t="str">
        <f t="shared" si="206"/>
        <v>aurora1</v>
      </c>
      <c r="D13205" s="284">
        <v>165</v>
      </c>
      <c r="E13205" s="284">
        <v>61</v>
      </c>
      <c r="F13205" s="284">
        <v>1229</v>
      </c>
      <c r="G13205" s="284">
        <v>100</v>
      </c>
      <c r="H13205" s="284">
        <v>0</v>
      </c>
      <c r="I13205" s="284">
        <v>0</v>
      </c>
      <c r="J13205" s="284">
        <v>15</v>
      </c>
      <c r="K13205" s="284">
        <v>0</v>
      </c>
    </row>
    <row r="13206" spans="1:11" x14ac:dyDescent="0.3">
      <c r="A13206" s="284" t="s">
        <v>2094</v>
      </c>
      <c r="B13206" s="284">
        <v>2</v>
      </c>
      <c r="C13206" s="24" t="str">
        <f t="shared" si="206"/>
        <v>aurora2</v>
      </c>
      <c r="D13206" s="284">
        <v>167</v>
      </c>
      <c r="E13206" s="284">
        <v>61</v>
      </c>
      <c r="F13206" s="284">
        <v>1244</v>
      </c>
      <c r="G13206" s="284">
        <v>100</v>
      </c>
      <c r="H13206" s="284">
        <v>0</v>
      </c>
      <c r="I13206" s="284">
        <v>0</v>
      </c>
      <c r="J13206" s="284">
        <v>15</v>
      </c>
      <c r="K13206" s="284">
        <v>0</v>
      </c>
    </row>
    <row r="13207" spans="1:11" x14ac:dyDescent="0.3">
      <c r="A13207" s="284" t="s">
        <v>2094</v>
      </c>
      <c r="B13207" s="284">
        <v>3</v>
      </c>
      <c r="C13207" s="24" t="str">
        <f t="shared" si="206"/>
        <v>aurora3</v>
      </c>
      <c r="D13207" s="284">
        <v>169</v>
      </c>
      <c r="E13207" s="284">
        <v>62</v>
      </c>
      <c r="F13207" s="284">
        <v>1263</v>
      </c>
      <c r="G13207" s="284">
        <v>100</v>
      </c>
      <c r="H13207" s="284">
        <v>0</v>
      </c>
      <c r="I13207" s="284">
        <v>0</v>
      </c>
      <c r="J13207" s="284">
        <v>15</v>
      </c>
      <c r="K13207" s="284">
        <v>0</v>
      </c>
    </row>
    <row r="13208" spans="1:11" x14ac:dyDescent="0.3">
      <c r="A13208" s="284" t="s">
        <v>2094</v>
      </c>
      <c r="B13208" s="284">
        <v>4</v>
      </c>
      <c r="C13208" s="24" t="str">
        <f t="shared" si="206"/>
        <v>aurora4</v>
      </c>
      <c r="D13208" s="284">
        <v>172</v>
      </c>
      <c r="E13208" s="284">
        <v>63</v>
      </c>
      <c r="F13208" s="284">
        <v>1285</v>
      </c>
      <c r="G13208" s="284">
        <v>100</v>
      </c>
      <c r="H13208" s="284">
        <v>0</v>
      </c>
      <c r="I13208" s="284">
        <v>0</v>
      </c>
      <c r="J13208" s="284">
        <v>15</v>
      </c>
      <c r="K13208" s="284">
        <v>0</v>
      </c>
    </row>
    <row r="13209" spans="1:11" x14ac:dyDescent="0.3">
      <c r="A13209" s="284" t="s">
        <v>2094</v>
      </c>
      <c r="B13209" s="284">
        <v>5</v>
      </c>
      <c r="C13209" s="24" t="str">
        <f t="shared" si="206"/>
        <v>aurora5</v>
      </c>
      <c r="D13209" s="284">
        <v>174</v>
      </c>
      <c r="E13209" s="284">
        <v>64</v>
      </c>
      <c r="F13209" s="284">
        <v>1310</v>
      </c>
      <c r="G13209" s="284">
        <v>100</v>
      </c>
      <c r="H13209" s="284">
        <v>0</v>
      </c>
      <c r="I13209" s="284">
        <v>0</v>
      </c>
      <c r="J13209" s="284">
        <v>15</v>
      </c>
      <c r="K13209" s="284">
        <v>0</v>
      </c>
    </row>
    <row r="13210" spans="1:11" x14ac:dyDescent="0.3">
      <c r="A13210" s="284" t="s">
        <v>2094</v>
      </c>
      <c r="B13210" s="284">
        <v>6</v>
      </c>
      <c r="C13210" s="24" t="str">
        <f t="shared" si="206"/>
        <v>aurora6</v>
      </c>
      <c r="D13210" s="284">
        <v>176</v>
      </c>
      <c r="E13210" s="284">
        <v>65</v>
      </c>
      <c r="F13210" s="284">
        <v>1340</v>
      </c>
      <c r="G13210" s="284">
        <v>100</v>
      </c>
      <c r="H13210" s="284">
        <v>0</v>
      </c>
      <c r="I13210" s="284">
        <v>0</v>
      </c>
      <c r="J13210" s="284">
        <v>15</v>
      </c>
      <c r="K13210" s="284">
        <v>0</v>
      </c>
    </row>
    <row r="13211" spans="1:11" x14ac:dyDescent="0.3">
      <c r="A13211" s="284" t="s">
        <v>2094</v>
      </c>
      <c r="B13211" s="284">
        <v>7</v>
      </c>
      <c r="C13211" s="24" t="str">
        <f t="shared" si="206"/>
        <v>aurora7</v>
      </c>
      <c r="D13211" s="284">
        <v>179</v>
      </c>
      <c r="E13211" s="284">
        <v>66</v>
      </c>
      <c r="F13211" s="284">
        <v>1373</v>
      </c>
      <c r="G13211" s="284">
        <v>100</v>
      </c>
      <c r="H13211" s="284">
        <v>0</v>
      </c>
      <c r="I13211" s="284">
        <v>0</v>
      </c>
      <c r="J13211" s="284">
        <v>15</v>
      </c>
      <c r="K13211" s="284">
        <v>0</v>
      </c>
    </row>
    <row r="13212" spans="1:11" x14ac:dyDescent="0.3">
      <c r="A13212" s="284" t="s">
        <v>2094</v>
      </c>
      <c r="B13212" s="284">
        <v>8</v>
      </c>
      <c r="C13212" s="24" t="str">
        <f t="shared" si="206"/>
        <v>aurora8</v>
      </c>
      <c r="D13212" s="284">
        <v>181</v>
      </c>
      <c r="E13212" s="284">
        <v>67</v>
      </c>
      <c r="F13212" s="284">
        <v>1410</v>
      </c>
      <c r="G13212" s="284">
        <v>100</v>
      </c>
      <c r="H13212" s="284">
        <v>0</v>
      </c>
      <c r="I13212" s="284">
        <v>0</v>
      </c>
      <c r="J13212" s="284">
        <v>15</v>
      </c>
      <c r="K13212" s="284">
        <v>0</v>
      </c>
    </row>
    <row r="13213" spans="1:11" x14ac:dyDescent="0.3">
      <c r="A13213" s="284" t="s">
        <v>2094</v>
      </c>
      <c r="B13213" s="284">
        <v>9</v>
      </c>
      <c r="C13213" s="24" t="str">
        <f t="shared" si="206"/>
        <v>aurora9</v>
      </c>
      <c r="D13213" s="284">
        <v>184</v>
      </c>
      <c r="E13213" s="284">
        <v>68</v>
      </c>
      <c r="F13213" s="284">
        <v>1451</v>
      </c>
      <c r="G13213" s="284">
        <v>100</v>
      </c>
      <c r="H13213" s="284">
        <v>0</v>
      </c>
      <c r="I13213" s="284">
        <v>0</v>
      </c>
      <c r="J13213" s="284">
        <v>15</v>
      </c>
      <c r="K13213" s="284">
        <v>0</v>
      </c>
    </row>
    <row r="13214" spans="1:11" x14ac:dyDescent="0.3">
      <c r="A13214" s="284" t="s">
        <v>2094</v>
      </c>
      <c r="B13214" s="284">
        <v>10</v>
      </c>
      <c r="C13214" s="24" t="str">
        <f t="shared" si="206"/>
        <v>aurora10</v>
      </c>
      <c r="D13214" s="284">
        <v>186</v>
      </c>
      <c r="E13214" s="284">
        <v>68</v>
      </c>
      <c r="F13214" s="284">
        <v>1497</v>
      </c>
      <c r="G13214" s="284">
        <v>100</v>
      </c>
      <c r="H13214" s="284">
        <v>0</v>
      </c>
      <c r="I13214" s="284">
        <v>0</v>
      </c>
      <c r="J13214" s="284">
        <v>15</v>
      </c>
      <c r="K13214" s="284">
        <v>0</v>
      </c>
    </row>
    <row r="13215" spans="1:11" x14ac:dyDescent="0.3">
      <c r="A13215" s="284" t="s">
        <v>2094</v>
      </c>
      <c r="B13215" s="284">
        <v>11</v>
      </c>
      <c r="C13215" s="24" t="str">
        <f t="shared" si="206"/>
        <v>aurora11</v>
      </c>
      <c r="D13215" s="284">
        <v>204</v>
      </c>
      <c r="E13215" s="284">
        <v>75</v>
      </c>
      <c r="F13215" s="284">
        <v>1648</v>
      </c>
      <c r="G13215" s="284">
        <v>100</v>
      </c>
      <c r="H13215" s="284">
        <v>0</v>
      </c>
      <c r="I13215" s="284">
        <v>0</v>
      </c>
      <c r="J13215" s="284">
        <v>15</v>
      </c>
      <c r="K13215" s="284">
        <v>0</v>
      </c>
    </row>
    <row r="13216" spans="1:11" x14ac:dyDescent="0.3">
      <c r="A13216" s="284" t="s">
        <v>2094</v>
      </c>
      <c r="B13216" s="284">
        <v>12</v>
      </c>
      <c r="C13216" s="24" t="str">
        <f t="shared" si="206"/>
        <v>aurora12</v>
      </c>
      <c r="D13216" s="284">
        <v>206</v>
      </c>
      <c r="E13216" s="284">
        <v>76</v>
      </c>
      <c r="F13216" s="284">
        <v>1707</v>
      </c>
      <c r="G13216" s="284">
        <v>100</v>
      </c>
      <c r="H13216" s="284">
        <v>0</v>
      </c>
      <c r="I13216" s="284">
        <v>0</v>
      </c>
      <c r="J13216" s="284">
        <v>15</v>
      </c>
      <c r="K13216" s="284">
        <v>0</v>
      </c>
    </row>
    <row r="13217" spans="1:11" x14ac:dyDescent="0.3">
      <c r="A13217" s="284" t="s">
        <v>2094</v>
      </c>
      <c r="B13217" s="284">
        <v>13</v>
      </c>
      <c r="C13217" s="24" t="str">
        <f t="shared" si="206"/>
        <v>aurora13</v>
      </c>
      <c r="D13217" s="284">
        <v>209</v>
      </c>
      <c r="E13217" s="284">
        <v>77</v>
      </c>
      <c r="F13217" s="284">
        <v>1772</v>
      </c>
      <c r="G13217" s="284">
        <v>100</v>
      </c>
      <c r="H13217" s="284">
        <v>0</v>
      </c>
      <c r="I13217" s="284">
        <v>0</v>
      </c>
      <c r="J13217" s="284">
        <v>15</v>
      </c>
      <c r="K13217" s="284">
        <v>0</v>
      </c>
    </row>
    <row r="13218" spans="1:11" x14ac:dyDescent="0.3">
      <c r="A13218" s="284" t="s">
        <v>2094</v>
      </c>
      <c r="B13218" s="284">
        <v>14</v>
      </c>
      <c r="C13218" s="24" t="str">
        <f t="shared" si="206"/>
        <v>aurora14</v>
      </c>
      <c r="D13218" s="284">
        <v>212</v>
      </c>
      <c r="E13218" s="284">
        <v>78</v>
      </c>
      <c r="F13218" s="284">
        <v>1842</v>
      </c>
      <c r="G13218" s="284">
        <v>100</v>
      </c>
      <c r="H13218" s="284">
        <v>0</v>
      </c>
      <c r="I13218" s="284">
        <v>0</v>
      </c>
      <c r="J13218" s="284">
        <v>15</v>
      </c>
      <c r="K13218" s="284">
        <v>0</v>
      </c>
    </row>
    <row r="13219" spans="1:11" x14ac:dyDescent="0.3">
      <c r="A13219" s="284" t="s">
        <v>2094</v>
      </c>
      <c r="B13219" s="284">
        <v>15</v>
      </c>
      <c r="C13219" s="24" t="str">
        <f t="shared" si="206"/>
        <v>aurora15</v>
      </c>
      <c r="D13219" s="284">
        <v>214</v>
      </c>
      <c r="E13219" s="284">
        <v>79</v>
      </c>
      <c r="F13219" s="284">
        <v>1918</v>
      </c>
      <c r="G13219" s="284">
        <v>100</v>
      </c>
      <c r="H13219" s="284">
        <v>0</v>
      </c>
      <c r="I13219" s="284">
        <v>0</v>
      </c>
      <c r="J13219" s="284">
        <v>15</v>
      </c>
      <c r="K13219" s="284">
        <v>0</v>
      </c>
    </row>
    <row r="13220" spans="1:11" x14ac:dyDescent="0.3">
      <c r="A13220" s="284" t="s">
        <v>2094</v>
      </c>
      <c r="B13220" s="284">
        <v>16</v>
      </c>
      <c r="C13220" s="24" t="str">
        <f t="shared" si="206"/>
        <v>aurora16</v>
      </c>
      <c r="D13220" s="284">
        <v>217</v>
      </c>
      <c r="E13220" s="284">
        <v>80</v>
      </c>
      <c r="F13220" s="284">
        <v>1999</v>
      </c>
      <c r="G13220" s="284">
        <v>100</v>
      </c>
      <c r="H13220" s="284">
        <v>0</v>
      </c>
      <c r="I13220" s="284">
        <v>0</v>
      </c>
      <c r="J13220" s="284">
        <v>15</v>
      </c>
      <c r="K13220" s="284">
        <v>0</v>
      </c>
    </row>
    <row r="13221" spans="1:11" x14ac:dyDescent="0.3">
      <c r="A13221" s="284" t="s">
        <v>2094</v>
      </c>
      <c r="B13221" s="284">
        <v>17</v>
      </c>
      <c r="C13221" s="24" t="str">
        <f t="shared" si="206"/>
        <v>aurora17</v>
      </c>
      <c r="D13221" s="284">
        <v>220</v>
      </c>
      <c r="E13221" s="284">
        <v>81</v>
      </c>
      <c r="F13221" s="284">
        <v>2087</v>
      </c>
      <c r="G13221" s="284">
        <v>100</v>
      </c>
      <c r="H13221" s="284">
        <v>0</v>
      </c>
      <c r="I13221" s="284">
        <v>0</v>
      </c>
      <c r="J13221" s="284">
        <v>15</v>
      </c>
      <c r="K13221" s="284">
        <v>0</v>
      </c>
    </row>
    <row r="13222" spans="1:11" x14ac:dyDescent="0.3">
      <c r="A13222" s="284" t="s">
        <v>2094</v>
      </c>
      <c r="B13222" s="284">
        <v>18</v>
      </c>
      <c r="C13222" s="24" t="str">
        <f t="shared" si="206"/>
        <v>aurora18</v>
      </c>
      <c r="D13222" s="284">
        <v>223</v>
      </c>
      <c r="E13222" s="284">
        <v>82</v>
      </c>
      <c r="F13222" s="284">
        <v>2180</v>
      </c>
      <c r="G13222" s="284">
        <v>100</v>
      </c>
      <c r="H13222" s="284">
        <v>0</v>
      </c>
      <c r="I13222" s="284">
        <v>0</v>
      </c>
      <c r="J13222" s="284">
        <v>15</v>
      </c>
      <c r="K13222" s="284">
        <v>0</v>
      </c>
    </row>
    <row r="13223" spans="1:11" x14ac:dyDescent="0.3">
      <c r="A13223" s="284" t="s">
        <v>2094</v>
      </c>
      <c r="B13223" s="284">
        <v>19</v>
      </c>
      <c r="C13223" s="24" t="str">
        <f t="shared" si="206"/>
        <v>aurora19</v>
      </c>
      <c r="D13223" s="284">
        <v>226</v>
      </c>
      <c r="E13223" s="284">
        <v>83</v>
      </c>
      <c r="F13223" s="284">
        <v>2280</v>
      </c>
      <c r="G13223" s="284">
        <v>100</v>
      </c>
      <c r="H13223" s="284">
        <v>0</v>
      </c>
      <c r="I13223" s="284">
        <v>0</v>
      </c>
      <c r="J13223" s="284">
        <v>15</v>
      </c>
      <c r="K13223" s="284">
        <v>0</v>
      </c>
    </row>
    <row r="13224" spans="1:11" x14ac:dyDescent="0.3">
      <c r="A13224" s="284" t="s">
        <v>2094</v>
      </c>
      <c r="B13224" s="284">
        <v>20</v>
      </c>
      <c r="C13224" s="24" t="str">
        <f t="shared" si="206"/>
        <v>aurora20</v>
      </c>
      <c r="D13224" s="284">
        <v>229</v>
      </c>
      <c r="E13224" s="284">
        <v>84</v>
      </c>
      <c r="F13224" s="284">
        <v>2387</v>
      </c>
      <c r="G13224" s="284">
        <v>100</v>
      </c>
      <c r="H13224" s="284">
        <v>0</v>
      </c>
      <c r="I13224" s="284">
        <v>0</v>
      </c>
      <c r="J13224" s="284">
        <v>15</v>
      </c>
      <c r="K13224" s="284">
        <v>0</v>
      </c>
    </row>
    <row r="13225" spans="1:11" x14ac:dyDescent="0.3">
      <c r="A13225" s="284" t="s">
        <v>2094</v>
      </c>
      <c r="B13225" s="284">
        <v>21</v>
      </c>
      <c r="C13225" s="24" t="str">
        <f t="shared" si="206"/>
        <v>aurora21</v>
      </c>
      <c r="D13225" s="284">
        <v>250</v>
      </c>
      <c r="E13225" s="284">
        <v>92</v>
      </c>
      <c r="F13225" s="284">
        <v>2676</v>
      </c>
      <c r="G13225" s="284">
        <v>100</v>
      </c>
      <c r="H13225" s="284">
        <v>0</v>
      </c>
      <c r="I13225" s="284">
        <v>0</v>
      </c>
      <c r="J13225" s="284">
        <v>15</v>
      </c>
      <c r="K13225" s="284">
        <v>0</v>
      </c>
    </row>
    <row r="13226" spans="1:11" x14ac:dyDescent="0.3">
      <c r="A13226" s="284" t="s">
        <v>2094</v>
      </c>
      <c r="B13226" s="284">
        <v>22</v>
      </c>
      <c r="C13226" s="24" t="str">
        <f t="shared" si="206"/>
        <v>aurora22</v>
      </c>
      <c r="D13226" s="284">
        <v>253</v>
      </c>
      <c r="E13226" s="284">
        <v>93</v>
      </c>
      <c r="F13226" s="284">
        <v>2806</v>
      </c>
      <c r="G13226" s="284">
        <v>100</v>
      </c>
      <c r="H13226" s="284">
        <v>0</v>
      </c>
      <c r="I13226" s="284">
        <v>0</v>
      </c>
      <c r="J13226" s="284">
        <v>15</v>
      </c>
      <c r="K13226" s="284">
        <v>0</v>
      </c>
    </row>
    <row r="13227" spans="1:11" x14ac:dyDescent="0.3">
      <c r="A13227" s="284" t="s">
        <v>2094</v>
      </c>
      <c r="B13227" s="284">
        <v>23</v>
      </c>
      <c r="C13227" s="24" t="str">
        <f t="shared" si="206"/>
        <v>aurora23</v>
      </c>
      <c r="D13227" s="284">
        <v>256</v>
      </c>
      <c r="E13227" s="284">
        <v>94</v>
      </c>
      <c r="F13227" s="284">
        <v>2944</v>
      </c>
      <c r="G13227" s="284">
        <v>100</v>
      </c>
      <c r="H13227" s="284">
        <v>0</v>
      </c>
      <c r="I13227" s="284">
        <v>0</v>
      </c>
      <c r="J13227" s="284">
        <v>15</v>
      </c>
      <c r="K13227" s="284">
        <v>0</v>
      </c>
    </row>
    <row r="13228" spans="1:11" x14ac:dyDescent="0.3">
      <c r="A13228" s="284" t="s">
        <v>2094</v>
      </c>
      <c r="B13228" s="284">
        <v>24</v>
      </c>
      <c r="C13228" s="24" t="str">
        <f t="shared" si="206"/>
        <v>aurora24</v>
      </c>
      <c r="D13228" s="284">
        <v>260</v>
      </c>
      <c r="E13228" s="284">
        <v>96</v>
      </c>
      <c r="F13228" s="284">
        <v>3090</v>
      </c>
      <c r="G13228" s="284">
        <v>100</v>
      </c>
      <c r="H13228" s="284">
        <v>0</v>
      </c>
      <c r="I13228" s="284">
        <v>0</v>
      </c>
      <c r="J13228" s="284">
        <v>15</v>
      </c>
      <c r="K13228" s="284">
        <v>0</v>
      </c>
    </row>
    <row r="13229" spans="1:11" x14ac:dyDescent="0.3">
      <c r="A13229" s="284" t="s">
        <v>2094</v>
      </c>
      <c r="B13229" s="284">
        <v>25</v>
      </c>
      <c r="C13229" s="24" t="str">
        <f t="shared" si="206"/>
        <v>aurora25</v>
      </c>
      <c r="D13229" s="284">
        <v>263</v>
      </c>
      <c r="E13229" s="284">
        <v>97</v>
      </c>
      <c r="F13229" s="284">
        <v>3244</v>
      </c>
      <c r="G13229" s="284">
        <v>100</v>
      </c>
      <c r="H13229" s="284">
        <v>0</v>
      </c>
      <c r="I13229" s="284">
        <v>0</v>
      </c>
      <c r="J13229" s="284">
        <v>15</v>
      </c>
      <c r="K13229" s="284">
        <v>0</v>
      </c>
    </row>
    <row r="13230" spans="1:11" x14ac:dyDescent="0.3">
      <c r="A13230" s="284" t="s">
        <v>2094</v>
      </c>
      <c r="B13230" s="284">
        <v>26</v>
      </c>
      <c r="C13230" s="24" t="str">
        <f t="shared" si="206"/>
        <v>aurora26</v>
      </c>
      <c r="D13230" s="284">
        <v>266</v>
      </c>
      <c r="E13230" s="284">
        <v>98</v>
      </c>
      <c r="F13230" s="284">
        <v>3282</v>
      </c>
      <c r="G13230" s="284">
        <v>100</v>
      </c>
      <c r="H13230" s="284">
        <v>0</v>
      </c>
      <c r="I13230" s="284">
        <v>0</v>
      </c>
      <c r="J13230" s="284">
        <v>15</v>
      </c>
      <c r="K13230" s="284">
        <v>0</v>
      </c>
    </row>
    <row r="13231" spans="1:11" x14ac:dyDescent="0.3">
      <c r="A13231" s="284" t="s">
        <v>2094</v>
      </c>
      <c r="B13231" s="284">
        <v>27</v>
      </c>
      <c r="C13231" s="24" t="str">
        <f t="shared" si="206"/>
        <v>aurora27</v>
      </c>
      <c r="D13231" s="284">
        <v>270</v>
      </c>
      <c r="E13231" s="284">
        <v>99</v>
      </c>
      <c r="F13231" s="284">
        <v>3322</v>
      </c>
      <c r="G13231" s="284">
        <v>100</v>
      </c>
      <c r="H13231" s="284">
        <v>0</v>
      </c>
      <c r="I13231" s="284">
        <v>0</v>
      </c>
      <c r="J13231" s="284">
        <v>15</v>
      </c>
      <c r="K13231" s="284">
        <v>0</v>
      </c>
    </row>
    <row r="13232" spans="1:11" x14ac:dyDescent="0.3">
      <c r="A13232" s="284" t="s">
        <v>2094</v>
      </c>
      <c r="B13232" s="284">
        <v>28</v>
      </c>
      <c r="C13232" s="24" t="str">
        <f t="shared" si="206"/>
        <v>aurora28</v>
      </c>
      <c r="D13232" s="284">
        <v>273</v>
      </c>
      <c r="E13232" s="284">
        <v>101</v>
      </c>
      <c r="F13232" s="284">
        <v>3361</v>
      </c>
      <c r="G13232" s="284">
        <v>100</v>
      </c>
      <c r="H13232" s="284">
        <v>0</v>
      </c>
      <c r="I13232" s="284">
        <v>0</v>
      </c>
      <c r="J13232" s="284">
        <v>15</v>
      </c>
      <c r="K13232" s="284">
        <v>0</v>
      </c>
    </row>
    <row r="13233" spans="1:11" x14ac:dyDescent="0.3">
      <c r="A13233" s="284" t="s">
        <v>2094</v>
      </c>
      <c r="B13233" s="284">
        <v>29</v>
      </c>
      <c r="C13233" s="24" t="str">
        <f t="shared" si="206"/>
        <v>aurora29</v>
      </c>
      <c r="D13233" s="284">
        <v>277</v>
      </c>
      <c r="E13233" s="284">
        <v>102</v>
      </c>
      <c r="F13233" s="284">
        <v>3401</v>
      </c>
      <c r="G13233" s="284">
        <v>100</v>
      </c>
      <c r="H13233" s="284">
        <v>0</v>
      </c>
      <c r="I13233" s="284">
        <v>0</v>
      </c>
      <c r="J13233" s="284">
        <v>15</v>
      </c>
      <c r="K13233" s="284">
        <v>0</v>
      </c>
    </row>
    <row r="13234" spans="1:11" x14ac:dyDescent="0.3">
      <c r="A13234" s="284" t="s">
        <v>2094</v>
      </c>
      <c r="B13234" s="284">
        <v>30</v>
      </c>
      <c r="C13234" s="24" t="str">
        <f t="shared" si="206"/>
        <v>aurora30</v>
      </c>
      <c r="D13234" s="284">
        <v>280</v>
      </c>
      <c r="E13234" s="284">
        <v>103</v>
      </c>
      <c r="F13234" s="284">
        <v>3441</v>
      </c>
      <c r="G13234" s="284">
        <v>100</v>
      </c>
      <c r="H13234" s="284">
        <v>0</v>
      </c>
      <c r="I13234" s="284">
        <v>0</v>
      </c>
      <c r="J13234" s="284">
        <v>15</v>
      </c>
      <c r="K13234" s="284">
        <v>0</v>
      </c>
    </row>
    <row r="13235" spans="1:11" x14ac:dyDescent="0.3">
      <c r="A13235" s="284" t="s">
        <v>2094</v>
      </c>
      <c r="B13235" s="284">
        <v>31</v>
      </c>
      <c r="C13235" s="24" t="str">
        <f t="shared" si="206"/>
        <v>aurora31</v>
      </c>
      <c r="D13235" s="284">
        <v>306</v>
      </c>
      <c r="E13235" s="284">
        <v>113</v>
      </c>
      <c r="F13235" s="284">
        <v>3735</v>
      </c>
      <c r="G13235" s="284">
        <v>100</v>
      </c>
      <c r="H13235" s="284">
        <v>0</v>
      </c>
      <c r="I13235" s="284">
        <v>0</v>
      </c>
      <c r="J13235" s="284">
        <v>15</v>
      </c>
      <c r="K13235" s="284">
        <v>0</v>
      </c>
    </row>
    <row r="13236" spans="1:11" x14ac:dyDescent="0.3">
      <c r="A13236" s="284" t="s">
        <v>2094</v>
      </c>
      <c r="B13236" s="284">
        <v>32</v>
      </c>
      <c r="C13236" s="24" t="str">
        <f t="shared" si="206"/>
        <v>aurora32</v>
      </c>
      <c r="D13236" s="284">
        <v>310</v>
      </c>
      <c r="E13236" s="284">
        <v>114</v>
      </c>
      <c r="F13236" s="284">
        <v>3780</v>
      </c>
      <c r="G13236" s="284">
        <v>100</v>
      </c>
      <c r="H13236" s="284">
        <v>0</v>
      </c>
      <c r="I13236" s="284">
        <v>0</v>
      </c>
      <c r="J13236" s="284">
        <v>15</v>
      </c>
      <c r="K13236" s="284">
        <v>0</v>
      </c>
    </row>
    <row r="13237" spans="1:11" x14ac:dyDescent="0.3">
      <c r="A13237" s="284" t="s">
        <v>2094</v>
      </c>
      <c r="B13237" s="284">
        <v>33</v>
      </c>
      <c r="C13237" s="24" t="str">
        <f t="shared" si="206"/>
        <v>aurora33</v>
      </c>
      <c r="D13237" s="284">
        <v>314</v>
      </c>
      <c r="E13237" s="284">
        <v>116</v>
      </c>
      <c r="F13237" s="284">
        <v>3825</v>
      </c>
      <c r="G13237" s="284">
        <v>100</v>
      </c>
      <c r="H13237" s="284">
        <v>0</v>
      </c>
      <c r="I13237" s="284">
        <v>0</v>
      </c>
      <c r="J13237" s="284">
        <v>15</v>
      </c>
      <c r="K13237" s="284">
        <v>0</v>
      </c>
    </row>
    <row r="13238" spans="1:11" x14ac:dyDescent="0.3">
      <c r="A13238" s="284" t="s">
        <v>2094</v>
      </c>
      <c r="B13238" s="284">
        <v>34</v>
      </c>
      <c r="C13238" s="24" t="str">
        <f t="shared" si="206"/>
        <v>aurora34</v>
      </c>
      <c r="D13238" s="284">
        <v>318</v>
      </c>
      <c r="E13238" s="284">
        <v>117</v>
      </c>
      <c r="F13238" s="284">
        <v>3871</v>
      </c>
      <c r="G13238" s="284">
        <v>100</v>
      </c>
      <c r="H13238" s="284">
        <v>0</v>
      </c>
      <c r="I13238" s="284">
        <v>0</v>
      </c>
      <c r="J13238" s="284">
        <v>15</v>
      </c>
      <c r="K13238" s="284">
        <v>0</v>
      </c>
    </row>
    <row r="13239" spans="1:11" x14ac:dyDescent="0.3">
      <c r="A13239" s="284" t="s">
        <v>2094</v>
      </c>
      <c r="B13239" s="284">
        <v>35</v>
      </c>
      <c r="C13239" s="24" t="str">
        <f t="shared" si="206"/>
        <v>aurora35</v>
      </c>
      <c r="D13239" s="284">
        <v>321</v>
      </c>
      <c r="E13239" s="284">
        <v>119</v>
      </c>
      <c r="F13239" s="284">
        <v>3917</v>
      </c>
      <c r="G13239" s="284">
        <v>100</v>
      </c>
      <c r="H13239" s="284">
        <v>0</v>
      </c>
      <c r="I13239" s="284">
        <v>0</v>
      </c>
      <c r="J13239" s="284">
        <v>15</v>
      </c>
      <c r="K13239" s="284">
        <v>0</v>
      </c>
    </row>
    <row r="13240" spans="1:11" x14ac:dyDescent="0.3">
      <c r="A13240" s="284" t="s">
        <v>2094</v>
      </c>
      <c r="B13240" s="284">
        <v>36</v>
      </c>
      <c r="C13240" s="24" t="str">
        <f t="shared" si="206"/>
        <v>aurora36</v>
      </c>
      <c r="D13240" s="284">
        <v>325</v>
      </c>
      <c r="E13240" s="284">
        <v>120</v>
      </c>
      <c r="F13240" s="284">
        <v>3964</v>
      </c>
      <c r="G13240" s="284">
        <v>100</v>
      </c>
      <c r="H13240" s="284">
        <v>0</v>
      </c>
      <c r="I13240" s="284">
        <v>0</v>
      </c>
      <c r="J13240" s="284">
        <v>15</v>
      </c>
      <c r="K13240" s="284">
        <v>0</v>
      </c>
    </row>
    <row r="13241" spans="1:11" x14ac:dyDescent="0.3">
      <c r="A13241" s="284" t="s">
        <v>2094</v>
      </c>
      <c r="B13241" s="284">
        <v>37</v>
      </c>
      <c r="C13241" s="24" t="str">
        <f t="shared" si="206"/>
        <v>aurora37</v>
      </c>
      <c r="D13241" s="284">
        <v>330</v>
      </c>
      <c r="E13241" s="284">
        <v>122</v>
      </c>
      <c r="F13241" s="284">
        <v>4011</v>
      </c>
      <c r="G13241" s="284">
        <v>100</v>
      </c>
      <c r="H13241" s="284">
        <v>0</v>
      </c>
      <c r="I13241" s="284">
        <v>0</v>
      </c>
      <c r="J13241" s="284">
        <v>15</v>
      </c>
      <c r="K13241" s="284">
        <v>0</v>
      </c>
    </row>
    <row r="13242" spans="1:11" x14ac:dyDescent="0.3">
      <c r="A13242" s="284" t="s">
        <v>2094</v>
      </c>
      <c r="B13242" s="284">
        <v>38</v>
      </c>
      <c r="C13242" s="24" t="str">
        <f t="shared" si="206"/>
        <v>aurora38</v>
      </c>
      <c r="D13242" s="284">
        <v>334</v>
      </c>
      <c r="E13242" s="284">
        <v>123</v>
      </c>
      <c r="F13242" s="284">
        <v>4059</v>
      </c>
      <c r="G13242" s="284">
        <v>100</v>
      </c>
      <c r="H13242" s="284">
        <v>0</v>
      </c>
      <c r="I13242" s="284">
        <v>0</v>
      </c>
      <c r="J13242" s="284">
        <v>15</v>
      </c>
      <c r="K13242" s="284">
        <v>0</v>
      </c>
    </row>
    <row r="13243" spans="1:11" x14ac:dyDescent="0.3">
      <c r="A13243" s="284" t="s">
        <v>2094</v>
      </c>
      <c r="B13243" s="284">
        <v>39</v>
      </c>
      <c r="C13243" s="24" t="str">
        <f t="shared" si="206"/>
        <v>aurora39</v>
      </c>
      <c r="D13243" s="284">
        <v>338</v>
      </c>
      <c r="E13243" s="284">
        <v>125</v>
      </c>
      <c r="F13243" s="284">
        <v>4107</v>
      </c>
      <c r="G13243" s="284">
        <v>100</v>
      </c>
      <c r="H13243" s="284">
        <v>0</v>
      </c>
      <c r="I13243" s="284">
        <v>0</v>
      </c>
      <c r="J13243" s="284">
        <v>15</v>
      </c>
      <c r="K13243" s="284">
        <v>0</v>
      </c>
    </row>
    <row r="13244" spans="1:11" x14ac:dyDescent="0.3">
      <c r="A13244" s="284" t="s">
        <v>2094</v>
      </c>
      <c r="B13244" s="284">
        <v>40</v>
      </c>
      <c r="C13244" s="24" t="str">
        <f t="shared" si="206"/>
        <v>aurora40</v>
      </c>
      <c r="D13244" s="284">
        <v>342</v>
      </c>
      <c r="E13244" s="284">
        <v>126</v>
      </c>
      <c r="F13244" s="284">
        <v>4156</v>
      </c>
      <c r="G13244" s="284">
        <v>100</v>
      </c>
      <c r="H13244" s="284">
        <v>0</v>
      </c>
      <c r="I13244" s="284">
        <v>0</v>
      </c>
      <c r="J13244" s="284">
        <v>15</v>
      </c>
      <c r="K13244" s="284">
        <v>0</v>
      </c>
    </row>
    <row r="13245" spans="1:11" x14ac:dyDescent="0.3">
      <c r="A13245" s="284" t="s">
        <v>2094</v>
      </c>
      <c r="B13245" s="284">
        <v>41</v>
      </c>
      <c r="C13245" s="24" t="str">
        <f t="shared" si="206"/>
        <v>aurora41</v>
      </c>
      <c r="D13245" s="284">
        <v>373</v>
      </c>
      <c r="E13245" s="284">
        <v>138</v>
      </c>
      <c r="F13245" s="284">
        <v>4559</v>
      </c>
      <c r="G13245" s="284">
        <v>100</v>
      </c>
      <c r="H13245" s="284">
        <v>0</v>
      </c>
      <c r="I13245" s="284">
        <v>0</v>
      </c>
      <c r="J13245" s="284">
        <v>15</v>
      </c>
      <c r="K13245" s="284">
        <v>0</v>
      </c>
    </row>
    <row r="13246" spans="1:11" x14ac:dyDescent="0.3">
      <c r="A13246" s="284" t="s">
        <v>2094</v>
      </c>
      <c r="B13246" s="284">
        <v>42</v>
      </c>
      <c r="C13246" s="24" t="str">
        <f t="shared" si="206"/>
        <v>aurora42</v>
      </c>
      <c r="D13246" s="284">
        <v>378</v>
      </c>
      <c r="E13246" s="284">
        <v>139</v>
      </c>
      <c r="F13246" s="284">
        <v>4613</v>
      </c>
      <c r="G13246" s="284">
        <v>100</v>
      </c>
      <c r="H13246" s="284">
        <v>0</v>
      </c>
      <c r="I13246" s="284">
        <v>0</v>
      </c>
      <c r="J13246" s="284">
        <v>15</v>
      </c>
      <c r="K13246" s="284">
        <v>0</v>
      </c>
    </row>
    <row r="13247" spans="1:11" x14ac:dyDescent="0.3">
      <c r="A13247" s="284" t="s">
        <v>2094</v>
      </c>
      <c r="B13247" s="284">
        <v>43</v>
      </c>
      <c r="C13247" s="24" t="str">
        <f t="shared" si="206"/>
        <v>aurora43</v>
      </c>
      <c r="D13247" s="284">
        <v>383</v>
      </c>
      <c r="E13247" s="284">
        <v>141</v>
      </c>
      <c r="F13247" s="284">
        <v>4669</v>
      </c>
      <c r="G13247" s="284">
        <v>100</v>
      </c>
      <c r="H13247" s="284">
        <v>0</v>
      </c>
      <c r="I13247" s="284">
        <v>0</v>
      </c>
      <c r="J13247" s="284">
        <v>15</v>
      </c>
      <c r="K13247" s="284">
        <v>0</v>
      </c>
    </row>
    <row r="13248" spans="1:11" x14ac:dyDescent="0.3">
      <c r="A13248" s="284" t="s">
        <v>2094</v>
      </c>
      <c r="B13248" s="284">
        <v>44</v>
      </c>
      <c r="C13248" s="24" t="str">
        <f t="shared" si="206"/>
        <v>aurora44</v>
      </c>
      <c r="D13248" s="284">
        <v>387</v>
      </c>
      <c r="E13248" s="284">
        <v>143</v>
      </c>
      <c r="F13248" s="284">
        <v>4730</v>
      </c>
      <c r="G13248" s="284">
        <v>100</v>
      </c>
      <c r="H13248" s="284">
        <v>0</v>
      </c>
      <c r="I13248" s="284">
        <v>0</v>
      </c>
      <c r="J13248" s="284">
        <v>15</v>
      </c>
      <c r="K13248" s="284">
        <v>0</v>
      </c>
    </row>
    <row r="13249" spans="1:11" x14ac:dyDescent="0.3">
      <c r="A13249" s="284" t="s">
        <v>2094</v>
      </c>
      <c r="B13249" s="284">
        <v>45</v>
      </c>
      <c r="C13249" s="24" t="str">
        <f t="shared" si="206"/>
        <v>aurora45</v>
      </c>
      <c r="D13249" s="284">
        <v>392</v>
      </c>
      <c r="E13249" s="284">
        <v>145</v>
      </c>
      <c r="F13249" s="284">
        <v>4790</v>
      </c>
      <c r="G13249" s="284">
        <v>100</v>
      </c>
      <c r="H13249" s="284">
        <v>0</v>
      </c>
      <c r="I13249" s="284">
        <v>0</v>
      </c>
      <c r="J13249" s="284">
        <v>15</v>
      </c>
      <c r="K13249" s="284">
        <v>0</v>
      </c>
    </row>
    <row r="13250" spans="1:11" x14ac:dyDescent="0.3">
      <c r="A13250" s="284" t="s">
        <v>2094</v>
      </c>
      <c r="B13250" s="284">
        <v>46</v>
      </c>
      <c r="C13250" s="24" t="str">
        <f t="shared" si="206"/>
        <v>aurora46</v>
      </c>
      <c r="D13250" s="284">
        <v>397</v>
      </c>
      <c r="E13250" s="284">
        <v>146</v>
      </c>
      <c r="F13250" s="284">
        <v>4847</v>
      </c>
      <c r="G13250" s="284">
        <v>100</v>
      </c>
      <c r="H13250" s="284">
        <v>0</v>
      </c>
      <c r="I13250" s="284">
        <v>0</v>
      </c>
      <c r="J13250" s="284">
        <v>15</v>
      </c>
      <c r="K13250" s="284">
        <v>0</v>
      </c>
    </row>
    <row r="13251" spans="1:11" x14ac:dyDescent="0.3">
      <c r="A13251" s="284" t="s">
        <v>2094</v>
      </c>
      <c r="B13251" s="284">
        <v>47</v>
      </c>
      <c r="C13251" s="24" t="str">
        <f t="shared" si="206"/>
        <v>aurora47</v>
      </c>
      <c r="D13251" s="284">
        <v>402</v>
      </c>
      <c r="E13251" s="284">
        <v>148</v>
      </c>
      <c r="F13251" s="284">
        <v>4909</v>
      </c>
      <c r="G13251" s="284">
        <v>100</v>
      </c>
      <c r="H13251" s="284">
        <v>0</v>
      </c>
      <c r="I13251" s="284">
        <v>0</v>
      </c>
      <c r="J13251" s="284">
        <v>15</v>
      </c>
      <c r="K13251" s="284">
        <v>0</v>
      </c>
    </row>
    <row r="13252" spans="1:11" x14ac:dyDescent="0.3">
      <c r="A13252" s="284" t="s">
        <v>2094</v>
      </c>
      <c r="B13252" s="284">
        <v>48</v>
      </c>
      <c r="C13252" s="24" t="str">
        <f t="shared" si="206"/>
        <v>aurora48</v>
      </c>
      <c r="D13252" s="284">
        <v>407</v>
      </c>
      <c r="E13252" s="284">
        <v>150</v>
      </c>
      <c r="F13252" s="284">
        <v>4973</v>
      </c>
      <c r="G13252" s="284">
        <v>100</v>
      </c>
      <c r="H13252" s="284">
        <v>0</v>
      </c>
      <c r="I13252" s="284">
        <v>0</v>
      </c>
      <c r="J13252" s="284">
        <v>15</v>
      </c>
      <c r="K13252" s="284">
        <v>0</v>
      </c>
    </row>
    <row r="13253" spans="1:11" x14ac:dyDescent="0.3">
      <c r="A13253" s="284" t="s">
        <v>2094</v>
      </c>
      <c r="B13253" s="284">
        <v>49</v>
      </c>
      <c r="C13253" s="24" t="str">
        <f t="shared" si="206"/>
        <v>aurora49</v>
      </c>
      <c r="D13253" s="284">
        <v>412</v>
      </c>
      <c r="E13253" s="284">
        <v>152</v>
      </c>
      <c r="F13253" s="284">
        <v>5033</v>
      </c>
      <c r="G13253" s="284">
        <v>100</v>
      </c>
      <c r="H13253" s="284">
        <v>0</v>
      </c>
      <c r="I13253" s="284">
        <v>0</v>
      </c>
      <c r="J13253" s="284">
        <v>15</v>
      </c>
      <c r="K13253" s="284">
        <v>0</v>
      </c>
    </row>
    <row r="13254" spans="1:11" x14ac:dyDescent="0.3">
      <c r="A13254" s="284" t="s">
        <v>2094</v>
      </c>
      <c r="B13254" s="284">
        <v>50</v>
      </c>
      <c r="C13254" s="24" t="str">
        <f t="shared" ref="C13254:C13317" si="207">A13254&amp;B13254</f>
        <v>aurora50</v>
      </c>
      <c r="D13254" s="284">
        <v>417</v>
      </c>
      <c r="E13254" s="284">
        <v>154</v>
      </c>
      <c r="F13254" s="284">
        <v>5099</v>
      </c>
      <c r="G13254" s="284">
        <v>100</v>
      </c>
      <c r="H13254" s="284">
        <v>0</v>
      </c>
      <c r="I13254" s="284">
        <v>0</v>
      </c>
      <c r="J13254" s="284">
        <v>15</v>
      </c>
      <c r="K13254" s="284">
        <v>0</v>
      </c>
    </row>
    <row r="13255" spans="1:11" x14ac:dyDescent="0.3">
      <c r="A13255" s="284" t="s">
        <v>2094</v>
      </c>
      <c r="B13255" s="284">
        <v>51</v>
      </c>
      <c r="C13255" s="24" t="str">
        <f t="shared" si="207"/>
        <v>aurora51</v>
      </c>
      <c r="D13255" s="284">
        <v>455</v>
      </c>
      <c r="E13255" s="284">
        <v>168</v>
      </c>
      <c r="F13255" s="284">
        <v>5550</v>
      </c>
      <c r="G13255" s="284">
        <v>100</v>
      </c>
      <c r="H13255" s="284">
        <v>0</v>
      </c>
      <c r="I13255" s="284">
        <v>0</v>
      </c>
      <c r="J13255" s="284">
        <v>15</v>
      </c>
      <c r="K13255" s="284">
        <v>0</v>
      </c>
    </row>
    <row r="13256" spans="1:11" x14ac:dyDescent="0.3">
      <c r="A13256" s="284" t="s">
        <v>2094</v>
      </c>
      <c r="B13256" s="284">
        <v>52</v>
      </c>
      <c r="C13256" s="24" t="str">
        <f t="shared" si="207"/>
        <v>aurora52</v>
      </c>
      <c r="D13256" s="284">
        <v>460</v>
      </c>
      <c r="E13256" s="284">
        <v>170</v>
      </c>
      <c r="F13256" s="284">
        <v>5616</v>
      </c>
      <c r="G13256" s="284">
        <v>100</v>
      </c>
      <c r="H13256" s="284">
        <v>0</v>
      </c>
      <c r="I13256" s="284">
        <v>0</v>
      </c>
      <c r="J13256" s="284">
        <v>15</v>
      </c>
      <c r="K13256" s="284">
        <v>0</v>
      </c>
    </row>
    <row r="13257" spans="1:11" x14ac:dyDescent="0.3">
      <c r="A13257" s="284" t="s">
        <v>2094</v>
      </c>
      <c r="B13257" s="284">
        <v>53</v>
      </c>
      <c r="C13257" s="24" t="str">
        <f t="shared" si="207"/>
        <v>aurora53</v>
      </c>
      <c r="D13257" s="284">
        <v>466</v>
      </c>
      <c r="E13257" s="284">
        <v>172</v>
      </c>
      <c r="F13257" s="284">
        <v>5688</v>
      </c>
      <c r="G13257" s="284">
        <v>100</v>
      </c>
      <c r="H13257" s="284">
        <v>0</v>
      </c>
      <c r="I13257" s="284">
        <v>0</v>
      </c>
      <c r="J13257" s="284">
        <v>15</v>
      </c>
      <c r="K13257" s="284">
        <v>0</v>
      </c>
    </row>
    <row r="13258" spans="1:11" x14ac:dyDescent="0.3">
      <c r="A13258" s="284" t="s">
        <v>2094</v>
      </c>
      <c r="B13258" s="284">
        <v>54</v>
      </c>
      <c r="C13258" s="24" t="str">
        <f t="shared" si="207"/>
        <v>aurora54</v>
      </c>
      <c r="D13258" s="284">
        <v>472</v>
      </c>
      <c r="E13258" s="284">
        <v>174</v>
      </c>
      <c r="F13258" s="284">
        <v>5762</v>
      </c>
      <c r="G13258" s="284">
        <v>100</v>
      </c>
      <c r="H13258" s="284">
        <v>0</v>
      </c>
      <c r="I13258" s="284">
        <v>0</v>
      </c>
      <c r="J13258" s="284">
        <v>15</v>
      </c>
      <c r="K13258" s="284">
        <v>0</v>
      </c>
    </row>
    <row r="13259" spans="1:11" x14ac:dyDescent="0.3">
      <c r="A13259" s="284" t="s">
        <v>2094</v>
      </c>
      <c r="B13259" s="284">
        <v>55</v>
      </c>
      <c r="C13259" s="24" t="str">
        <f t="shared" si="207"/>
        <v>aurora55</v>
      </c>
      <c r="D13259" s="284">
        <v>477</v>
      </c>
      <c r="E13259" s="284">
        <v>176</v>
      </c>
      <c r="F13259" s="284">
        <v>5831</v>
      </c>
      <c r="G13259" s="284">
        <v>100</v>
      </c>
      <c r="H13259" s="284">
        <v>0</v>
      </c>
      <c r="I13259" s="284">
        <v>0</v>
      </c>
      <c r="J13259" s="284">
        <v>15</v>
      </c>
      <c r="K13259" s="284">
        <v>0</v>
      </c>
    </row>
    <row r="13260" spans="1:11" x14ac:dyDescent="0.3">
      <c r="A13260" s="284" t="s">
        <v>2094</v>
      </c>
      <c r="B13260" s="284">
        <v>56</v>
      </c>
      <c r="C13260" s="24" t="str">
        <f t="shared" si="207"/>
        <v>aurora56</v>
      </c>
      <c r="D13260" s="284">
        <v>483</v>
      </c>
      <c r="E13260" s="284">
        <v>178</v>
      </c>
      <c r="F13260" s="284">
        <v>5908</v>
      </c>
      <c r="G13260" s="284">
        <v>100</v>
      </c>
      <c r="H13260" s="284">
        <v>0</v>
      </c>
      <c r="I13260" s="284">
        <v>0</v>
      </c>
      <c r="J13260" s="284">
        <v>15</v>
      </c>
      <c r="K13260" s="284">
        <v>0</v>
      </c>
    </row>
    <row r="13261" spans="1:11" x14ac:dyDescent="0.3">
      <c r="A13261" s="284" t="s">
        <v>2094</v>
      </c>
      <c r="B13261" s="284">
        <v>57</v>
      </c>
      <c r="C13261" s="24" t="str">
        <f t="shared" si="207"/>
        <v>aurora57</v>
      </c>
      <c r="D13261" s="284">
        <v>489</v>
      </c>
      <c r="E13261" s="284">
        <v>180</v>
      </c>
      <c r="F13261" s="284">
        <v>5983</v>
      </c>
      <c r="G13261" s="284">
        <v>100</v>
      </c>
      <c r="H13261" s="284">
        <v>0</v>
      </c>
      <c r="I13261" s="284">
        <v>0</v>
      </c>
      <c r="J13261" s="284">
        <v>15</v>
      </c>
      <c r="K13261" s="284">
        <v>0</v>
      </c>
    </row>
    <row r="13262" spans="1:11" x14ac:dyDescent="0.3">
      <c r="A13262" s="284" t="s">
        <v>2094</v>
      </c>
      <c r="B13262" s="284">
        <v>58</v>
      </c>
      <c r="C13262" s="24" t="str">
        <f t="shared" si="207"/>
        <v>aurora58</v>
      </c>
      <c r="D13262" s="284">
        <v>495</v>
      </c>
      <c r="E13262" s="284">
        <v>183</v>
      </c>
      <c r="F13262" s="284">
        <v>6055</v>
      </c>
      <c r="G13262" s="284">
        <v>100</v>
      </c>
      <c r="H13262" s="284">
        <v>0</v>
      </c>
      <c r="I13262" s="284">
        <v>0</v>
      </c>
      <c r="J13262" s="284">
        <v>15</v>
      </c>
      <c r="K13262" s="284">
        <v>0</v>
      </c>
    </row>
    <row r="13263" spans="1:11" x14ac:dyDescent="0.3">
      <c r="A13263" s="284" t="s">
        <v>2094</v>
      </c>
      <c r="B13263" s="284">
        <v>59</v>
      </c>
      <c r="C13263" s="24" t="str">
        <f t="shared" si="207"/>
        <v>aurora59</v>
      </c>
      <c r="D13263" s="284">
        <v>501</v>
      </c>
      <c r="E13263" s="284">
        <v>185</v>
      </c>
      <c r="F13263" s="284">
        <v>6132</v>
      </c>
      <c r="G13263" s="284">
        <v>100</v>
      </c>
      <c r="H13263" s="284">
        <v>0</v>
      </c>
      <c r="I13263" s="284">
        <v>0</v>
      </c>
      <c r="J13263" s="284">
        <v>15</v>
      </c>
      <c r="K13263" s="284">
        <v>0</v>
      </c>
    </row>
    <row r="13264" spans="1:11" x14ac:dyDescent="0.3">
      <c r="A13264" s="284" t="s">
        <v>2094</v>
      </c>
      <c r="B13264" s="284">
        <v>60</v>
      </c>
      <c r="C13264" s="24" t="str">
        <f t="shared" si="207"/>
        <v>aurora60</v>
      </c>
      <c r="D13264" s="284">
        <v>507</v>
      </c>
      <c r="E13264" s="284">
        <v>187</v>
      </c>
      <c r="F13264" s="284">
        <v>6212</v>
      </c>
      <c r="G13264" s="284">
        <v>100</v>
      </c>
      <c r="H13264" s="284">
        <v>0</v>
      </c>
      <c r="I13264" s="284">
        <v>0</v>
      </c>
      <c r="J13264" s="284">
        <v>15</v>
      </c>
      <c r="K13264" s="284">
        <v>0</v>
      </c>
    </row>
    <row r="13265" spans="1:11" x14ac:dyDescent="0.3">
      <c r="A13265" s="284" t="s">
        <v>2094</v>
      </c>
      <c r="B13265" s="284">
        <v>61</v>
      </c>
      <c r="C13265" s="24" t="str">
        <f t="shared" si="207"/>
        <v>aurora61</v>
      </c>
      <c r="D13265" s="284">
        <v>553</v>
      </c>
      <c r="E13265" s="284">
        <v>204</v>
      </c>
      <c r="F13265" s="284">
        <v>6835</v>
      </c>
      <c r="G13265" s="284">
        <v>100</v>
      </c>
      <c r="H13265" s="284">
        <v>0</v>
      </c>
      <c r="I13265" s="284">
        <v>0</v>
      </c>
      <c r="J13265" s="284">
        <v>15</v>
      </c>
      <c r="K13265" s="284">
        <v>0</v>
      </c>
    </row>
    <row r="13266" spans="1:11" x14ac:dyDescent="0.3">
      <c r="A13266" s="284" t="s">
        <v>2094</v>
      </c>
      <c r="B13266" s="284">
        <v>62</v>
      </c>
      <c r="C13266" s="24" t="str">
        <f t="shared" si="207"/>
        <v>aurora62</v>
      </c>
      <c r="D13266" s="284">
        <v>560</v>
      </c>
      <c r="E13266" s="284">
        <v>207</v>
      </c>
      <c r="F13266" s="284">
        <v>6925</v>
      </c>
      <c r="G13266" s="284">
        <v>100</v>
      </c>
      <c r="H13266" s="284">
        <v>0</v>
      </c>
      <c r="I13266" s="284">
        <v>0</v>
      </c>
      <c r="J13266" s="284">
        <v>15</v>
      </c>
      <c r="K13266" s="284">
        <v>0</v>
      </c>
    </row>
    <row r="13267" spans="1:11" x14ac:dyDescent="0.3">
      <c r="A13267" s="284" t="s">
        <v>2094</v>
      </c>
      <c r="B13267" s="284">
        <v>63</v>
      </c>
      <c r="C13267" s="24" t="str">
        <f t="shared" si="207"/>
        <v>aurora63</v>
      </c>
      <c r="D13267" s="284">
        <v>566</v>
      </c>
      <c r="E13267" s="284">
        <v>209</v>
      </c>
      <c r="F13267" s="284">
        <v>7027</v>
      </c>
      <c r="G13267" s="284">
        <v>100</v>
      </c>
      <c r="H13267" s="284">
        <v>0</v>
      </c>
      <c r="I13267" s="284">
        <v>0</v>
      </c>
      <c r="J13267" s="284">
        <v>15</v>
      </c>
      <c r="K13267" s="284">
        <v>0</v>
      </c>
    </row>
    <row r="13268" spans="1:11" x14ac:dyDescent="0.3">
      <c r="A13268" s="284" t="s">
        <v>2094</v>
      </c>
      <c r="B13268" s="284">
        <v>64</v>
      </c>
      <c r="C13268" s="24" t="str">
        <f t="shared" si="207"/>
        <v>aurora64</v>
      </c>
      <c r="D13268" s="284">
        <v>573</v>
      </c>
      <c r="E13268" s="284">
        <v>212</v>
      </c>
      <c r="F13268" s="284">
        <v>7111</v>
      </c>
      <c r="G13268" s="284">
        <v>100</v>
      </c>
      <c r="H13268" s="284">
        <v>0</v>
      </c>
      <c r="I13268" s="284">
        <v>0</v>
      </c>
      <c r="J13268" s="284">
        <v>15</v>
      </c>
      <c r="K13268" s="284">
        <v>0</v>
      </c>
    </row>
    <row r="13269" spans="1:11" x14ac:dyDescent="0.3">
      <c r="A13269" s="284" t="s">
        <v>2094</v>
      </c>
      <c r="B13269" s="284">
        <v>65</v>
      </c>
      <c r="C13269" s="24" t="str">
        <f t="shared" si="207"/>
        <v>aurora65</v>
      </c>
      <c r="D13269" s="284">
        <v>580</v>
      </c>
      <c r="E13269" s="284">
        <v>214</v>
      </c>
      <c r="F13269" s="284">
        <v>7205</v>
      </c>
      <c r="G13269" s="284">
        <v>100</v>
      </c>
      <c r="H13269" s="284">
        <v>0</v>
      </c>
      <c r="I13269" s="284">
        <v>0</v>
      </c>
      <c r="J13269" s="284">
        <v>15</v>
      </c>
      <c r="K13269" s="284">
        <v>0</v>
      </c>
    </row>
    <row r="13270" spans="1:11" x14ac:dyDescent="0.3">
      <c r="A13270" s="284" t="s">
        <v>2094</v>
      </c>
      <c r="B13270" s="284">
        <v>66</v>
      </c>
      <c r="C13270" s="24" t="str">
        <f t="shared" si="207"/>
        <v>aurora66</v>
      </c>
      <c r="D13270" s="284">
        <v>587</v>
      </c>
      <c r="E13270" s="284">
        <v>217</v>
      </c>
      <c r="F13270" s="284">
        <v>7300</v>
      </c>
      <c r="G13270" s="284">
        <v>100</v>
      </c>
      <c r="H13270" s="284">
        <v>0</v>
      </c>
      <c r="I13270" s="284">
        <v>0</v>
      </c>
      <c r="J13270" s="284">
        <v>15</v>
      </c>
      <c r="K13270" s="284">
        <v>0</v>
      </c>
    </row>
    <row r="13271" spans="1:11" x14ac:dyDescent="0.3">
      <c r="A13271" s="284" t="s">
        <v>2094</v>
      </c>
      <c r="B13271" s="284">
        <v>67</v>
      </c>
      <c r="C13271" s="24" t="str">
        <f t="shared" si="207"/>
        <v>aurora67</v>
      </c>
      <c r="D13271" s="284">
        <v>594</v>
      </c>
      <c r="E13271" s="284">
        <v>219</v>
      </c>
      <c r="F13271" s="284">
        <v>7402</v>
      </c>
      <c r="G13271" s="284">
        <v>100</v>
      </c>
      <c r="H13271" s="284">
        <v>0</v>
      </c>
      <c r="I13271" s="284">
        <v>0</v>
      </c>
      <c r="J13271" s="284">
        <v>15</v>
      </c>
      <c r="K13271" s="284">
        <v>0</v>
      </c>
    </row>
    <row r="13272" spans="1:11" x14ac:dyDescent="0.3">
      <c r="A13272" s="284" t="s">
        <v>2094</v>
      </c>
      <c r="B13272" s="284">
        <v>68</v>
      </c>
      <c r="C13272" s="24" t="str">
        <f t="shared" si="207"/>
        <v>aurora68</v>
      </c>
      <c r="D13272" s="284">
        <v>601</v>
      </c>
      <c r="E13272" s="284">
        <v>222</v>
      </c>
      <c r="F13272" s="284">
        <v>7490</v>
      </c>
      <c r="G13272" s="284">
        <v>100</v>
      </c>
      <c r="H13272" s="284">
        <v>0</v>
      </c>
      <c r="I13272" s="284">
        <v>0</v>
      </c>
      <c r="J13272" s="284">
        <v>15</v>
      </c>
      <c r="K13272" s="284">
        <v>0</v>
      </c>
    </row>
    <row r="13273" spans="1:11" x14ac:dyDescent="0.3">
      <c r="A13273" s="284" t="s">
        <v>2094</v>
      </c>
      <c r="B13273" s="284">
        <v>69</v>
      </c>
      <c r="C13273" s="24" t="str">
        <f t="shared" si="207"/>
        <v>aurora69</v>
      </c>
      <c r="D13273" s="284">
        <v>608</v>
      </c>
      <c r="E13273" s="284">
        <v>224</v>
      </c>
      <c r="F13273" s="284">
        <v>7590</v>
      </c>
      <c r="G13273" s="284">
        <v>100</v>
      </c>
      <c r="H13273" s="284">
        <v>0</v>
      </c>
      <c r="I13273" s="284">
        <v>0</v>
      </c>
      <c r="J13273" s="284">
        <v>15</v>
      </c>
      <c r="K13273" s="284">
        <v>0</v>
      </c>
    </row>
    <row r="13274" spans="1:11" x14ac:dyDescent="0.3">
      <c r="A13274" s="284" t="s">
        <v>2094</v>
      </c>
      <c r="B13274" s="284">
        <v>70</v>
      </c>
      <c r="C13274" s="24" t="str">
        <f t="shared" si="207"/>
        <v>aurora70</v>
      </c>
      <c r="D13274" s="284">
        <v>615</v>
      </c>
      <c r="E13274" s="284">
        <v>227</v>
      </c>
      <c r="F13274" s="284">
        <v>7680</v>
      </c>
      <c r="G13274" s="284">
        <v>100</v>
      </c>
      <c r="H13274" s="284">
        <v>0</v>
      </c>
      <c r="I13274" s="284">
        <v>0</v>
      </c>
      <c r="J13274" s="284">
        <v>15</v>
      </c>
      <c r="K13274" s="284">
        <v>0</v>
      </c>
    </row>
    <row r="13275" spans="1:11" x14ac:dyDescent="0.3">
      <c r="A13275" s="284" t="s">
        <v>2094</v>
      </c>
      <c r="B13275" s="284">
        <v>71</v>
      </c>
      <c r="C13275" s="24" t="str">
        <f t="shared" si="207"/>
        <v>aurora71</v>
      </c>
      <c r="D13275" s="284">
        <v>672</v>
      </c>
      <c r="E13275" s="284">
        <v>248</v>
      </c>
      <c r="F13275" s="284">
        <v>8381</v>
      </c>
      <c r="G13275" s="284">
        <v>100</v>
      </c>
      <c r="H13275" s="284">
        <v>0</v>
      </c>
      <c r="I13275" s="284">
        <v>0</v>
      </c>
      <c r="J13275" s="284">
        <v>15</v>
      </c>
      <c r="K13275" s="284">
        <v>0</v>
      </c>
    </row>
    <row r="13276" spans="1:11" x14ac:dyDescent="0.3">
      <c r="A13276" s="284" t="s">
        <v>2094</v>
      </c>
      <c r="B13276" s="284">
        <v>72</v>
      </c>
      <c r="C13276" s="24" t="str">
        <f t="shared" si="207"/>
        <v>aurora72</v>
      </c>
      <c r="D13276" s="284">
        <v>680</v>
      </c>
      <c r="E13276" s="284">
        <v>251</v>
      </c>
      <c r="F13276" s="284">
        <v>8481</v>
      </c>
      <c r="G13276" s="284">
        <v>100</v>
      </c>
      <c r="H13276" s="284">
        <v>0</v>
      </c>
      <c r="I13276" s="284">
        <v>0</v>
      </c>
      <c r="J13276" s="284">
        <v>15</v>
      </c>
      <c r="K13276" s="284">
        <v>0</v>
      </c>
    </row>
    <row r="13277" spans="1:11" x14ac:dyDescent="0.3">
      <c r="A13277" s="284" t="s">
        <v>2094</v>
      </c>
      <c r="B13277" s="284">
        <v>73</v>
      </c>
      <c r="C13277" s="24" t="str">
        <f t="shared" si="207"/>
        <v>aurora73</v>
      </c>
      <c r="D13277" s="284">
        <v>687</v>
      </c>
      <c r="E13277" s="284">
        <v>254</v>
      </c>
      <c r="F13277" s="284">
        <v>8599</v>
      </c>
      <c r="G13277" s="284">
        <v>100</v>
      </c>
      <c r="H13277" s="284">
        <v>0</v>
      </c>
      <c r="I13277" s="284">
        <v>0</v>
      </c>
      <c r="J13277" s="284">
        <v>15</v>
      </c>
      <c r="K13277" s="284">
        <v>0</v>
      </c>
    </row>
    <row r="13278" spans="1:11" x14ac:dyDescent="0.3">
      <c r="A13278" s="284" t="s">
        <v>2094</v>
      </c>
      <c r="B13278" s="284">
        <v>74</v>
      </c>
      <c r="C13278" s="24" t="str">
        <f t="shared" si="207"/>
        <v>aurora74</v>
      </c>
      <c r="D13278" s="284">
        <v>696</v>
      </c>
      <c r="E13278" s="284">
        <v>257</v>
      </c>
      <c r="F13278" s="284">
        <v>8702</v>
      </c>
      <c r="G13278" s="284">
        <v>100</v>
      </c>
      <c r="H13278" s="284">
        <v>0</v>
      </c>
      <c r="I13278" s="284">
        <v>0</v>
      </c>
      <c r="J13278" s="284">
        <v>15</v>
      </c>
      <c r="K13278" s="284">
        <v>0</v>
      </c>
    </row>
    <row r="13279" spans="1:11" x14ac:dyDescent="0.3">
      <c r="A13279" s="284" t="s">
        <v>2094</v>
      </c>
      <c r="B13279" s="284">
        <v>75</v>
      </c>
      <c r="C13279" s="24" t="str">
        <f t="shared" si="207"/>
        <v>aurora75</v>
      </c>
      <c r="D13279" s="284">
        <v>704</v>
      </c>
      <c r="E13279" s="284">
        <v>260</v>
      </c>
      <c r="F13279" s="284">
        <v>8817</v>
      </c>
      <c r="G13279" s="284">
        <v>100</v>
      </c>
      <c r="H13279" s="284">
        <v>0</v>
      </c>
      <c r="I13279" s="284">
        <v>0</v>
      </c>
      <c r="J13279" s="284">
        <v>15</v>
      </c>
      <c r="K13279" s="284">
        <v>0</v>
      </c>
    </row>
    <row r="13280" spans="1:11" x14ac:dyDescent="0.3">
      <c r="A13280" s="284" t="s">
        <v>2094</v>
      </c>
      <c r="B13280" s="284">
        <v>76</v>
      </c>
      <c r="C13280" s="24" t="str">
        <f t="shared" si="207"/>
        <v>aurora76</v>
      </c>
      <c r="D13280" s="284">
        <v>712</v>
      </c>
      <c r="E13280" s="284">
        <v>263</v>
      </c>
      <c r="F13280" s="284">
        <v>8923</v>
      </c>
      <c r="G13280" s="284">
        <v>100</v>
      </c>
      <c r="H13280" s="284">
        <v>0</v>
      </c>
      <c r="I13280" s="284">
        <v>0</v>
      </c>
      <c r="J13280" s="284">
        <v>15</v>
      </c>
      <c r="K13280" s="284">
        <v>0</v>
      </c>
    </row>
    <row r="13281" spans="1:11" x14ac:dyDescent="0.3">
      <c r="A13281" s="284" t="s">
        <v>2094</v>
      </c>
      <c r="B13281" s="284">
        <v>77</v>
      </c>
      <c r="C13281" s="24" t="str">
        <f t="shared" si="207"/>
        <v>aurora77</v>
      </c>
      <c r="D13281" s="284">
        <v>720</v>
      </c>
      <c r="E13281" s="284">
        <v>266</v>
      </c>
      <c r="F13281" s="284">
        <v>9047</v>
      </c>
      <c r="G13281" s="284">
        <v>100</v>
      </c>
      <c r="H13281" s="284">
        <v>0</v>
      </c>
      <c r="I13281" s="284">
        <v>0</v>
      </c>
      <c r="J13281" s="284">
        <v>15</v>
      </c>
      <c r="K13281" s="284">
        <v>0</v>
      </c>
    </row>
    <row r="13282" spans="1:11" x14ac:dyDescent="0.3">
      <c r="A13282" s="284" t="s">
        <v>2094</v>
      </c>
      <c r="B13282" s="284">
        <v>78</v>
      </c>
      <c r="C13282" s="24" t="str">
        <f t="shared" si="207"/>
        <v>aurora78</v>
      </c>
      <c r="D13282" s="284">
        <v>729</v>
      </c>
      <c r="E13282" s="284">
        <v>269</v>
      </c>
      <c r="F13282" s="284">
        <v>9155</v>
      </c>
      <c r="G13282" s="284">
        <v>100</v>
      </c>
      <c r="H13282" s="284">
        <v>0</v>
      </c>
      <c r="I13282" s="284">
        <v>0</v>
      </c>
      <c r="J13282" s="284">
        <v>15</v>
      </c>
      <c r="K13282" s="284">
        <v>0</v>
      </c>
    </row>
    <row r="13283" spans="1:11" x14ac:dyDescent="0.3">
      <c r="A13283" s="284" t="s">
        <v>2094</v>
      </c>
      <c r="B13283" s="284">
        <v>79</v>
      </c>
      <c r="C13283" s="24" t="str">
        <f t="shared" si="207"/>
        <v>aurora79</v>
      </c>
      <c r="D13283" s="284">
        <v>737</v>
      </c>
      <c r="E13283" s="284">
        <v>272</v>
      </c>
      <c r="F13283" s="284">
        <v>9276</v>
      </c>
      <c r="G13283" s="284">
        <v>100</v>
      </c>
      <c r="H13283" s="284">
        <v>0</v>
      </c>
      <c r="I13283" s="284">
        <v>0</v>
      </c>
      <c r="J13283" s="284">
        <v>15</v>
      </c>
      <c r="K13283" s="284">
        <v>0</v>
      </c>
    </row>
    <row r="13284" spans="1:11" x14ac:dyDescent="0.3">
      <c r="A13284" s="284" t="s">
        <v>2094</v>
      </c>
      <c r="B13284" s="284">
        <v>80</v>
      </c>
      <c r="C13284" s="24" t="str">
        <f t="shared" si="207"/>
        <v>aurora80</v>
      </c>
      <c r="D13284" s="284">
        <v>746</v>
      </c>
      <c r="E13284" s="284">
        <v>275</v>
      </c>
      <c r="F13284" s="284">
        <v>9387</v>
      </c>
      <c r="G13284" s="284">
        <v>100</v>
      </c>
      <c r="H13284" s="284">
        <v>0</v>
      </c>
      <c r="I13284" s="284">
        <v>0</v>
      </c>
      <c r="J13284" s="284">
        <v>15</v>
      </c>
      <c r="K13284" s="284">
        <v>0</v>
      </c>
    </row>
    <row r="13285" spans="1:11" x14ac:dyDescent="0.3">
      <c r="A13285" s="284" t="s">
        <v>2094</v>
      </c>
      <c r="B13285" s="284">
        <v>81</v>
      </c>
      <c r="C13285" s="24" t="str">
        <f t="shared" si="207"/>
        <v>aurora81</v>
      </c>
      <c r="D13285" s="284">
        <v>814</v>
      </c>
      <c r="E13285" s="284">
        <v>301</v>
      </c>
      <c r="F13285" s="284">
        <v>10373</v>
      </c>
      <c r="G13285" s="284">
        <v>100</v>
      </c>
      <c r="H13285" s="284">
        <v>0</v>
      </c>
      <c r="I13285" s="284">
        <v>0</v>
      </c>
      <c r="J13285" s="284">
        <v>15</v>
      </c>
      <c r="K13285" s="284">
        <v>0</v>
      </c>
    </row>
    <row r="13286" spans="1:11" x14ac:dyDescent="0.3">
      <c r="A13286" s="284" t="s">
        <v>2094</v>
      </c>
      <c r="B13286" s="284">
        <v>82</v>
      </c>
      <c r="C13286" s="24" t="str">
        <f t="shared" si="207"/>
        <v>aurora82</v>
      </c>
      <c r="D13286" s="284">
        <v>824</v>
      </c>
      <c r="E13286" s="284">
        <v>304</v>
      </c>
      <c r="F13286" s="284">
        <v>10497</v>
      </c>
      <c r="G13286" s="284">
        <v>100</v>
      </c>
      <c r="H13286" s="284">
        <v>0</v>
      </c>
      <c r="I13286" s="284">
        <v>0</v>
      </c>
      <c r="J13286" s="284">
        <v>15</v>
      </c>
      <c r="K13286" s="284">
        <v>0</v>
      </c>
    </row>
    <row r="13287" spans="1:11" x14ac:dyDescent="0.3">
      <c r="A13287" s="284" t="s">
        <v>2094</v>
      </c>
      <c r="B13287" s="284">
        <v>83</v>
      </c>
      <c r="C13287" s="24" t="str">
        <f t="shared" si="207"/>
        <v>aurora83</v>
      </c>
      <c r="D13287" s="284">
        <v>833</v>
      </c>
      <c r="E13287" s="284">
        <v>308</v>
      </c>
      <c r="F13287" s="284">
        <v>10643</v>
      </c>
      <c r="G13287" s="284">
        <v>100</v>
      </c>
      <c r="H13287" s="284">
        <v>0</v>
      </c>
      <c r="I13287" s="284">
        <v>0</v>
      </c>
      <c r="J13287" s="284">
        <v>15</v>
      </c>
      <c r="K13287" s="284">
        <v>0</v>
      </c>
    </row>
    <row r="13288" spans="1:11" x14ac:dyDescent="0.3">
      <c r="A13288" s="284" t="s">
        <v>2094</v>
      </c>
      <c r="B13288" s="284">
        <v>84</v>
      </c>
      <c r="C13288" s="24" t="str">
        <f t="shared" si="207"/>
        <v>aurora84</v>
      </c>
      <c r="D13288" s="284">
        <v>843</v>
      </c>
      <c r="E13288" s="284">
        <v>311</v>
      </c>
      <c r="F13288" s="284">
        <v>10770</v>
      </c>
      <c r="G13288" s="284">
        <v>100</v>
      </c>
      <c r="H13288" s="284">
        <v>0</v>
      </c>
      <c r="I13288" s="284">
        <v>0</v>
      </c>
      <c r="J13288" s="284">
        <v>15</v>
      </c>
      <c r="K13288" s="284">
        <v>0</v>
      </c>
    </row>
    <row r="13289" spans="1:11" x14ac:dyDescent="0.3">
      <c r="A13289" s="284" t="s">
        <v>2094</v>
      </c>
      <c r="B13289" s="284">
        <v>85</v>
      </c>
      <c r="C13289" s="24" t="str">
        <f t="shared" si="207"/>
        <v>aurora85</v>
      </c>
      <c r="D13289" s="284">
        <v>853</v>
      </c>
      <c r="E13289" s="284">
        <v>315</v>
      </c>
      <c r="F13289" s="284">
        <v>10923</v>
      </c>
      <c r="G13289" s="284">
        <v>100</v>
      </c>
      <c r="H13289" s="284">
        <v>0</v>
      </c>
      <c r="I13289" s="284">
        <v>0</v>
      </c>
      <c r="J13289" s="284">
        <v>15</v>
      </c>
      <c r="K13289" s="284">
        <v>0</v>
      </c>
    </row>
    <row r="13290" spans="1:11" x14ac:dyDescent="0.3">
      <c r="A13290" s="284" t="s">
        <v>2094</v>
      </c>
      <c r="B13290" s="284">
        <v>86</v>
      </c>
      <c r="C13290" s="24" t="str">
        <f t="shared" si="207"/>
        <v>aurora86</v>
      </c>
      <c r="D13290" s="284">
        <v>863</v>
      </c>
      <c r="E13290" s="284">
        <v>319</v>
      </c>
      <c r="F13290" s="284">
        <v>11053</v>
      </c>
      <c r="G13290" s="284">
        <v>100</v>
      </c>
      <c r="H13290" s="284">
        <v>0</v>
      </c>
      <c r="I13290" s="284">
        <v>0</v>
      </c>
      <c r="J13290" s="284">
        <v>15</v>
      </c>
      <c r="K13290" s="284">
        <v>0</v>
      </c>
    </row>
    <row r="13291" spans="1:11" x14ac:dyDescent="0.3">
      <c r="A13291" s="284" t="s">
        <v>2094</v>
      </c>
      <c r="B13291" s="284">
        <v>87</v>
      </c>
      <c r="C13291" s="24" t="str">
        <f t="shared" si="207"/>
        <v>aurora87</v>
      </c>
      <c r="D13291" s="284">
        <v>873</v>
      </c>
      <c r="E13291" s="284">
        <v>322</v>
      </c>
      <c r="F13291" s="284">
        <v>11185</v>
      </c>
      <c r="G13291" s="284">
        <v>100</v>
      </c>
      <c r="H13291" s="284">
        <v>0</v>
      </c>
      <c r="I13291" s="284">
        <v>0</v>
      </c>
      <c r="J13291" s="284">
        <v>15</v>
      </c>
      <c r="K13291" s="284">
        <v>0</v>
      </c>
    </row>
    <row r="13292" spans="1:11" x14ac:dyDescent="0.3">
      <c r="A13292" s="284" t="s">
        <v>2094</v>
      </c>
      <c r="B13292" s="284">
        <v>88</v>
      </c>
      <c r="C13292" s="24" t="str">
        <f t="shared" si="207"/>
        <v>aurora88</v>
      </c>
      <c r="D13292" s="284">
        <v>883</v>
      </c>
      <c r="E13292" s="284">
        <v>326</v>
      </c>
      <c r="F13292" s="284">
        <v>11319</v>
      </c>
      <c r="G13292" s="284">
        <v>100</v>
      </c>
      <c r="H13292" s="284">
        <v>0</v>
      </c>
      <c r="I13292" s="284">
        <v>0</v>
      </c>
      <c r="J13292" s="284">
        <v>15</v>
      </c>
      <c r="K13292" s="284">
        <v>0</v>
      </c>
    </row>
    <row r="13293" spans="1:11" x14ac:dyDescent="0.3">
      <c r="A13293" s="284" t="s">
        <v>2094</v>
      </c>
      <c r="B13293" s="284">
        <v>89</v>
      </c>
      <c r="C13293" s="24" t="str">
        <f t="shared" si="207"/>
        <v>aurora89</v>
      </c>
      <c r="D13293" s="284">
        <v>893</v>
      </c>
      <c r="E13293" s="284">
        <v>330</v>
      </c>
      <c r="F13293" s="284">
        <v>11491</v>
      </c>
      <c r="G13293" s="284">
        <v>100</v>
      </c>
      <c r="H13293" s="284">
        <v>0</v>
      </c>
      <c r="I13293" s="284">
        <v>0</v>
      </c>
      <c r="J13293" s="284">
        <v>15</v>
      </c>
      <c r="K13293" s="284">
        <v>0</v>
      </c>
    </row>
    <row r="13294" spans="1:11" x14ac:dyDescent="0.3">
      <c r="A13294" s="284" t="s">
        <v>2094</v>
      </c>
      <c r="B13294" s="284">
        <v>90</v>
      </c>
      <c r="C13294" s="24" t="str">
        <f t="shared" si="207"/>
        <v>aurora90</v>
      </c>
      <c r="D13294" s="284">
        <v>903</v>
      </c>
      <c r="E13294" s="284">
        <v>334</v>
      </c>
      <c r="F13294" s="284">
        <v>11628</v>
      </c>
      <c r="G13294" s="284">
        <v>100</v>
      </c>
      <c r="H13294" s="284">
        <v>0</v>
      </c>
      <c r="I13294" s="284">
        <v>0</v>
      </c>
      <c r="J13294" s="284">
        <v>15</v>
      </c>
      <c r="K13294" s="284">
        <v>0</v>
      </c>
    </row>
    <row r="13295" spans="1:11" x14ac:dyDescent="0.3">
      <c r="A13295" s="284" t="s">
        <v>2094</v>
      </c>
      <c r="B13295" s="284">
        <v>91</v>
      </c>
      <c r="C13295" s="24" t="str">
        <f t="shared" si="207"/>
        <v>aurora91</v>
      </c>
      <c r="D13295" s="284">
        <v>986</v>
      </c>
      <c r="E13295" s="284">
        <v>364</v>
      </c>
      <c r="F13295" s="284">
        <v>12675</v>
      </c>
      <c r="G13295" s="284">
        <v>100</v>
      </c>
      <c r="H13295" s="284">
        <v>0</v>
      </c>
      <c r="I13295" s="284">
        <v>0</v>
      </c>
      <c r="J13295" s="284">
        <v>15</v>
      </c>
      <c r="K13295" s="284">
        <v>0</v>
      </c>
    </row>
    <row r="13296" spans="1:11" x14ac:dyDescent="0.3">
      <c r="A13296" s="284" t="s">
        <v>2094</v>
      </c>
      <c r="B13296" s="284">
        <v>92</v>
      </c>
      <c r="C13296" s="24" t="str">
        <f t="shared" si="207"/>
        <v>aurora92</v>
      </c>
      <c r="D13296" s="284">
        <v>997</v>
      </c>
      <c r="E13296" s="284">
        <v>368</v>
      </c>
      <c r="F13296" s="284">
        <v>12826</v>
      </c>
      <c r="G13296" s="284">
        <v>100</v>
      </c>
      <c r="H13296" s="284">
        <v>0</v>
      </c>
      <c r="I13296" s="284">
        <v>0</v>
      </c>
      <c r="J13296" s="284">
        <v>15</v>
      </c>
      <c r="K13296" s="284">
        <v>0</v>
      </c>
    </row>
    <row r="13297" spans="1:11" x14ac:dyDescent="0.3">
      <c r="A13297" s="284" t="s">
        <v>2094</v>
      </c>
      <c r="B13297" s="284">
        <v>93</v>
      </c>
      <c r="C13297" s="24" t="str">
        <f t="shared" si="207"/>
        <v>aurora93</v>
      </c>
      <c r="D13297" s="284">
        <v>1009</v>
      </c>
      <c r="E13297" s="284">
        <v>373</v>
      </c>
      <c r="F13297" s="284">
        <v>13022</v>
      </c>
      <c r="G13297" s="284">
        <v>100</v>
      </c>
      <c r="H13297" s="284">
        <v>0</v>
      </c>
      <c r="I13297" s="284">
        <v>0</v>
      </c>
      <c r="J13297" s="284">
        <v>15</v>
      </c>
      <c r="K13297" s="284">
        <v>0</v>
      </c>
    </row>
    <row r="13298" spans="1:11" x14ac:dyDescent="0.3">
      <c r="A13298" s="284" t="s">
        <v>2094</v>
      </c>
      <c r="B13298" s="284">
        <v>94</v>
      </c>
      <c r="C13298" s="24" t="str">
        <f t="shared" si="207"/>
        <v>aurora94</v>
      </c>
      <c r="D13298" s="284">
        <v>1020</v>
      </c>
      <c r="E13298" s="284">
        <v>377</v>
      </c>
      <c r="F13298" s="284">
        <v>13177</v>
      </c>
      <c r="G13298" s="284">
        <v>100</v>
      </c>
      <c r="H13298" s="284">
        <v>0</v>
      </c>
      <c r="I13298" s="284">
        <v>0</v>
      </c>
      <c r="J13298" s="284">
        <v>15</v>
      </c>
      <c r="K13298" s="284">
        <v>0</v>
      </c>
    </row>
    <row r="13299" spans="1:11" x14ac:dyDescent="0.3">
      <c r="A13299" s="284" t="s">
        <v>2094</v>
      </c>
      <c r="B13299" s="284">
        <v>95</v>
      </c>
      <c r="C13299" s="24" t="str">
        <f t="shared" si="207"/>
        <v>aurora95</v>
      </c>
      <c r="D13299" s="284">
        <v>1032</v>
      </c>
      <c r="E13299" s="284">
        <v>381</v>
      </c>
      <c r="F13299" s="284">
        <v>13334</v>
      </c>
      <c r="G13299" s="284">
        <v>100</v>
      </c>
      <c r="H13299" s="284">
        <v>0</v>
      </c>
      <c r="I13299" s="284">
        <v>0</v>
      </c>
      <c r="J13299" s="284">
        <v>15</v>
      </c>
      <c r="K13299" s="284">
        <v>0</v>
      </c>
    </row>
    <row r="13300" spans="1:11" x14ac:dyDescent="0.3">
      <c r="A13300" s="284" t="s">
        <v>2094</v>
      </c>
      <c r="B13300" s="284">
        <v>96</v>
      </c>
      <c r="C13300" s="24" t="str">
        <f t="shared" si="207"/>
        <v>aurora96</v>
      </c>
      <c r="D13300" s="284">
        <v>1044</v>
      </c>
      <c r="E13300" s="284">
        <v>386</v>
      </c>
      <c r="F13300" s="284">
        <v>13493</v>
      </c>
      <c r="G13300" s="284">
        <v>100</v>
      </c>
      <c r="H13300" s="284">
        <v>0</v>
      </c>
      <c r="I13300" s="284">
        <v>0</v>
      </c>
      <c r="J13300" s="284">
        <v>15</v>
      </c>
      <c r="K13300" s="284">
        <v>0</v>
      </c>
    </row>
    <row r="13301" spans="1:11" x14ac:dyDescent="0.3">
      <c r="A13301" s="284" t="s">
        <v>2094</v>
      </c>
      <c r="B13301" s="284">
        <v>97</v>
      </c>
      <c r="C13301" s="24" t="str">
        <f t="shared" si="207"/>
        <v>aurora97</v>
      </c>
      <c r="D13301" s="284">
        <v>1056</v>
      </c>
      <c r="E13301" s="284">
        <v>390</v>
      </c>
      <c r="F13301" s="284">
        <v>13699</v>
      </c>
      <c r="G13301" s="284">
        <v>100</v>
      </c>
      <c r="H13301" s="284">
        <v>0</v>
      </c>
      <c r="I13301" s="284">
        <v>0</v>
      </c>
      <c r="J13301" s="284">
        <v>15</v>
      </c>
      <c r="K13301" s="284">
        <v>0</v>
      </c>
    </row>
    <row r="13302" spans="1:11" x14ac:dyDescent="0.3">
      <c r="A13302" s="284" t="s">
        <v>2094</v>
      </c>
      <c r="B13302" s="284">
        <v>98</v>
      </c>
      <c r="C13302" s="24" t="str">
        <f t="shared" si="207"/>
        <v>aurora98</v>
      </c>
      <c r="D13302" s="284">
        <v>1068</v>
      </c>
      <c r="E13302" s="284">
        <v>394</v>
      </c>
      <c r="F13302" s="284">
        <v>13862</v>
      </c>
      <c r="G13302" s="284">
        <v>100</v>
      </c>
      <c r="H13302" s="284">
        <v>0</v>
      </c>
      <c r="I13302" s="284">
        <v>0</v>
      </c>
      <c r="J13302" s="284">
        <v>15</v>
      </c>
      <c r="K13302" s="284">
        <v>0</v>
      </c>
    </row>
    <row r="13303" spans="1:11" x14ac:dyDescent="0.3">
      <c r="A13303" s="284" t="s">
        <v>2094</v>
      </c>
      <c r="B13303" s="284">
        <v>99</v>
      </c>
      <c r="C13303" s="24" t="str">
        <f t="shared" si="207"/>
        <v>aurora99</v>
      </c>
      <c r="D13303" s="284">
        <v>1080</v>
      </c>
      <c r="E13303" s="284">
        <v>399</v>
      </c>
      <c r="F13303" s="284">
        <v>14027</v>
      </c>
      <c r="G13303" s="284">
        <v>100</v>
      </c>
      <c r="H13303" s="284">
        <v>0</v>
      </c>
      <c r="I13303" s="284">
        <v>0</v>
      </c>
      <c r="J13303" s="284">
        <v>15</v>
      </c>
      <c r="K13303" s="284">
        <v>0</v>
      </c>
    </row>
    <row r="13304" spans="1:11" x14ac:dyDescent="0.3">
      <c r="A13304" s="284" t="s">
        <v>2094</v>
      </c>
      <c r="B13304" s="284">
        <v>100</v>
      </c>
      <c r="C13304" s="24" t="str">
        <f t="shared" si="207"/>
        <v>aurora100</v>
      </c>
      <c r="D13304" s="284">
        <v>1092</v>
      </c>
      <c r="E13304" s="284">
        <v>404</v>
      </c>
      <c r="F13304" s="284">
        <v>14194</v>
      </c>
      <c r="G13304" s="284">
        <v>100</v>
      </c>
      <c r="H13304" s="284">
        <v>0</v>
      </c>
      <c r="I13304" s="284">
        <v>0</v>
      </c>
      <c r="J13304" s="284">
        <v>15</v>
      </c>
      <c r="K13304" s="284">
        <v>0</v>
      </c>
    </row>
    <row r="13305" spans="1:11" x14ac:dyDescent="0.3">
      <c r="A13305" s="284" t="s">
        <v>2094</v>
      </c>
      <c r="B13305" s="284">
        <v>101</v>
      </c>
      <c r="C13305" s="24" t="str">
        <f t="shared" si="207"/>
        <v>aurora101</v>
      </c>
      <c r="D13305" s="284">
        <v>1192</v>
      </c>
      <c r="E13305" s="284">
        <v>440</v>
      </c>
      <c r="F13305" s="284">
        <v>15718</v>
      </c>
      <c r="G13305" s="284">
        <v>100</v>
      </c>
      <c r="H13305" s="284">
        <v>0</v>
      </c>
      <c r="I13305" s="284">
        <v>0</v>
      </c>
      <c r="J13305" s="284">
        <v>15</v>
      </c>
      <c r="K13305" s="284">
        <v>0</v>
      </c>
    </row>
    <row r="13306" spans="1:11" x14ac:dyDescent="0.3">
      <c r="A13306" s="284" t="s">
        <v>2094</v>
      </c>
      <c r="B13306" s="284">
        <v>102</v>
      </c>
      <c r="C13306" s="24" t="str">
        <f t="shared" si="207"/>
        <v>aurora102</v>
      </c>
      <c r="D13306" s="284">
        <v>1206</v>
      </c>
      <c r="E13306" s="284">
        <v>446</v>
      </c>
      <c r="F13306" s="284">
        <v>15905</v>
      </c>
      <c r="G13306" s="284">
        <v>100</v>
      </c>
      <c r="H13306" s="284">
        <v>0</v>
      </c>
      <c r="I13306" s="284">
        <v>0</v>
      </c>
      <c r="J13306" s="284">
        <v>15</v>
      </c>
      <c r="K13306" s="284">
        <v>0</v>
      </c>
    </row>
    <row r="13307" spans="1:11" x14ac:dyDescent="0.3">
      <c r="A13307" s="284" t="s">
        <v>2094</v>
      </c>
      <c r="B13307" s="284">
        <v>103</v>
      </c>
      <c r="C13307" s="24" t="str">
        <f t="shared" si="207"/>
        <v>aurora103</v>
      </c>
      <c r="D13307" s="284">
        <v>1220</v>
      </c>
      <c r="E13307" s="284">
        <v>451</v>
      </c>
      <c r="F13307" s="284">
        <v>16094</v>
      </c>
      <c r="G13307" s="284">
        <v>100</v>
      </c>
      <c r="H13307" s="284">
        <v>0</v>
      </c>
      <c r="I13307" s="284">
        <v>0</v>
      </c>
      <c r="J13307" s="284">
        <v>15</v>
      </c>
      <c r="K13307" s="284">
        <v>0</v>
      </c>
    </row>
    <row r="13308" spans="1:11" x14ac:dyDescent="0.3">
      <c r="A13308" s="284" t="s">
        <v>2094</v>
      </c>
      <c r="B13308" s="284">
        <v>104</v>
      </c>
      <c r="C13308" s="24" t="str">
        <f t="shared" si="207"/>
        <v>aurora104</v>
      </c>
      <c r="D13308" s="284">
        <v>1234</v>
      </c>
      <c r="E13308" s="284">
        <v>456</v>
      </c>
      <c r="F13308" s="284">
        <v>16285</v>
      </c>
      <c r="G13308" s="284">
        <v>100</v>
      </c>
      <c r="H13308" s="284">
        <v>0</v>
      </c>
      <c r="I13308" s="284">
        <v>0</v>
      </c>
      <c r="J13308" s="284">
        <v>15</v>
      </c>
      <c r="K13308" s="284">
        <v>0</v>
      </c>
    </row>
    <row r="13309" spans="1:11" x14ac:dyDescent="0.3">
      <c r="A13309" s="284" t="s">
        <v>2094</v>
      </c>
      <c r="B13309" s="284">
        <v>105</v>
      </c>
      <c r="C13309" s="24" t="str">
        <f t="shared" si="207"/>
        <v>aurora105</v>
      </c>
      <c r="D13309" s="284">
        <v>1248</v>
      </c>
      <c r="E13309" s="284">
        <v>461</v>
      </c>
      <c r="F13309" s="284">
        <v>16534</v>
      </c>
      <c r="G13309" s="284">
        <v>100</v>
      </c>
      <c r="H13309" s="284">
        <v>0</v>
      </c>
      <c r="I13309" s="284">
        <v>0</v>
      </c>
      <c r="J13309" s="284">
        <v>15</v>
      </c>
      <c r="K13309" s="284">
        <v>0</v>
      </c>
    </row>
    <row r="13310" spans="1:11" x14ac:dyDescent="0.3">
      <c r="A13310" s="284" t="s">
        <v>2094</v>
      </c>
      <c r="B13310" s="284">
        <v>106</v>
      </c>
      <c r="C13310" s="24" t="str">
        <f t="shared" si="207"/>
        <v>aurora106</v>
      </c>
      <c r="D13310" s="284">
        <v>1262</v>
      </c>
      <c r="E13310" s="284">
        <v>466</v>
      </c>
      <c r="F13310" s="284">
        <v>16730</v>
      </c>
      <c r="G13310" s="284">
        <v>100</v>
      </c>
      <c r="H13310" s="284">
        <v>0</v>
      </c>
      <c r="I13310" s="284">
        <v>0</v>
      </c>
      <c r="J13310" s="284">
        <v>15</v>
      </c>
      <c r="K13310" s="284">
        <v>0</v>
      </c>
    </row>
    <row r="13311" spans="1:11" x14ac:dyDescent="0.3">
      <c r="A13311" s="284" t="s">
        <v>2094</v>
      </c>
      <c r="B13311" s="284">
        <v>107</v>
      </c>
      <c r="C13311" s="24" t="str">
        <f t="shared" si="207"/>
        <v>aurora107</v>
      </c>
      <c r="D13311" s="284">
        <v>1276</v>
      </c>
      <c r="E13311" s="284">
        <v>471</v>
      </c>
      <c r="F13311" s="284">
        <v>16929</v>
      </c>
      <c r="G13311" s="284">
        <v>100</v>
      </c>
      <c r="H13311" s="284">
        <v>0</v>
      </c>
      <c r="I13311" s="284">
        <v>0</v>
      </c>
      <c r="J13311" s="284">
        <v>15</v>
      </c>
      <c r="K13311" s="284">
        <v>0</v>
      </c>
    </row>
    <row r="13312" spans="1:11" x14ac:dyDescent="0.3">
      <c r="A13312" s="284" t="s">
        <v>2094</v>
      </c>
      <c r="B13312" s="284">
        <v>108</v>
      </c>
      <c r="C13312" s="24" t="str">
        <f t="shared" si="207"/>
        <v>aurora108</v>
      </c>
      <c r="D13312" s="284">
        <v>1291</v>
      </c>
      <c r="E13312" s="284">
        <v>477</v>
      </c>
      <c r="F13312" s="284">
        <v>17130</v>
      </c>
      <c r="G13312" s="284">
        <v>100</v>
      </c>
      <c r="H13312" s="284">
        <v>0</v>
      </c>
      <c r="I13312" s="284">
        <v>0</v>
      </c>
      <c r="J13312" s="284">
        <v>15</v>
      </c>
      <c r="K13312" s="284">
        <v>0</v>
      </c>
    </row>
    <row r="13313" spans="1:11" x14ac:dyDescent="0.3">
      <c r="A13313" s="284" t="s">
        <v>2094</v>
      </c>
      <c r="B13313" s="284">
        <v>109</v>
      </c>
      <c r="C13313" s="24" t="str">
        <f t="shared" si="207"/>
        <v>aurora109</v>
      </c>
      <c r="D13313" s="284">
        <v>1305</v>
      </c>
      <c r="E13313" s="284">
        <v>482</v>
      </c>
      <c r="F13313" s="284">
        <v>17391</v>
      </c>
      <c r="G13313" s="284">
        <v>100</v>
      </c>
      <c r="H13313" s="284">
        <v>0</v>
      </c>
      <c r="I13313" s="284">
        <v>0</v>
      </c>
      <c r="J13313" s="284">
        <v>15</v>
      </c>
      <c r="K13313" s="284">
        <v>0</v>
      </c>
    </row>
    <row r="13314" spans="1:11" x14ac:dyDescent="0.3">
      <c r="A13314" s="284" t="s">
        <v>2094</v>
      </c>
      <c r="B13314" s="284">
        <v>110</v>
      </c>
      <c r="C13314" s="24" t="str">
        <f t="shared" si="207"/>
        <v>aurora110</v>
      </c>
      <c r="D13314" s="284">
        <v>1320</v>
      </c>
      <c r="E13314" s="284">
        <v>488</v>
      </c>
      <c r="F13314" s="284">
        <v>17598</v>
      </c>
      <c r="G13314" s="284">
        <v>100</v>
      </c>
      <c r="H13314" s="284">
        <v>0</v>
      </c>
      <c r="I13314" s="284">
        <v>0</v>
      </c>
      <c r="J13314" s="284">
        <v>15</v>
      </c>
      <c r="K13314" s="284">
        <v>0</v>
      </c>
    </row>
    <row r="13315" spans="1:11" x14ac:dyDescent="0.3">
      <c r="A13315" s="284" t="s">
        <v>2094</v>
      </c>
      <c r="B13315" s="284">
        <v>111</v>
      </c>
      <c r="C13315" s="24" t="str">
        <f t="shared" si="207"/>
        <v>aurora111</v>
      </c>
      <c r="D13315" s="284">
        <v>1335</v>
      </c>
      <c r="E13315" s="284">
        <v>493</v>
      </c>
      <c r="F13315" s="284">
        <v>17806</v>
      </c>
      <c r="G13315" s="284">
        <v>100</v>
      </c>
      <c r="H13315" s="284">
        <v>0</v>
      </c>
      <c r="I13315" s="284">
        <v>0</v>
      </c>
      <c r="J13315" s="284">
        <v>15</v>
      </c>
      <c r="K13315" s="284">
        <v>0</v>
      </c>
    </row>
    <row r="13316" spans="1:11" x14ac:dyDescent="0.3">
      <c r="A13316" s="284" t="s">
        <v>2094</v>
      </c>
      <c r="B13316" s="284">
        <v>112</v>
      </c>
      <c r="C13316" s="24" t="str">
        <f t="shared" si="207"/>
        <v>aurora112</v>
      </c>
      <c r="D13316" s="284">
        <v>1350</v>
      </c>
      <c r="E13316" s="284">
        <v>499</v>
      </c>
      <c r="F13316" s="284">
        <v>18017</v>
      </c>
      <c r="G13316" s="284">
        <v>100</v>
      </c>
      <c r="H13316" s="284">
        <v>0</v>
      </c>
      <c r="I13316" s="284">
        <v>0</v>
      </c>
      <c r="J13316" s="284">
        <v>15</v>
      </c>
      <c r="K13316" s="284">
        <v>0</v>
      </c>
    </row>
    <row r="13317" spans="1:11" x14ac:dyDescent="0.3">
      <c r="A13317" s="284" t="s">
        <v>2094</v>
      </c>
      <c r="B13317" s="284">
        <v>113</v>
      </c>
      <c r="C13317" s="24" t="str">
        <f t="shared" si="207"/>
        <v>aurora113</v>
      </c>
      <c r="D13317" s="284">
        <v>1365</v>
      </c>
      <c r="E13317" s="284">
        <v>504</v>
      </c>
      <c r="F13317" s="284">
        <v>18271</v>
      </c>
      <c r="G13317" s="284">
        <v>100</v>
      </c>
      <c r="H13317" s="284">
        <v>0</v>
      </c>
      <c r="I13317" s="284">
        <v>0</v>
      </c>
      <c r="J13317" s="284">
        <v>15</v>
      </c>
      <c r="K13317" s="284">
        <v>0</v>
      </c>
    </row>
    <row r="13318" spans="1:11" x14ac:dyDescent="0.3">
      <c r="A13318" s="284" t="s">
        <v>2094</v>
      </c>
      <c r="B13318" s="284">
        <v>114</v>
      </c>
      <c r="C13318" s="24" t="str">
        <f t="shared" ref="C13318:C13381" si="208">A13318&amp;B13318</f>
        <v>aurora114</v>
      </c>
      <c r="D13318" s="284">
        <v>1381</v>
      </c>
      <c r="E13318" s="284">
        <v>510</v>
      </c>
      <c r="F13318" s="284">
        <v>18488</v>
      </c>
      <c r="G13318" s="284">
        <v>100</v>
      </c>
      <c r="H13318" s="284">
        <v>0</v>
      </c>
      <c r="I13318" s="284">
        <v>0</v>
      </c>
      <c r="J13318" s="284">
        <v>15</v>
      </c>
      <c r="K13318" s="284">
        <v>0</v>
      </c>
    </row>
    <row r="13319" spans="1:11" x14ac:dyDescent="0.3">
      <c r="A13319" s="284" t="s">
        <v>2094</v>
      </c>
      <c r="B13319" s="284">
        <v>115</v>
      </c>
      <c r="C13319" s="24" t="str">
        <f t="shared" si="208"/>
        <v>aurora115</v>
      </c>
      <c r="D13319" s="284">
        <v>1396</v>
      </c>
      <c r="E13319" s="284">
        <v>516</v>
      </c>
      <c r="F13319" s="284">
        <v>18707</v>
      </c>
      <c r="G13319" s="284">
        <v>100</v>
      </c>
      <c r="H13319" s="284">
        <v>0</v>
      </c>
      <c r="I13319" s="284">
        <v>0</v>
      </c>
      <c r="J13319" s="284">
        <v>15</v>
      </c>
      <c r="K13319" s="284">
        <v>0</v>
      </c>
    </row>
    <row r="13320" spans="1:11" x14ac:dyDescent="0.3">
      <c r="A13320" s="284" t="s">
        <v>2094</v>
      </c>
      <c r="B13320" s="284">
        <v>116</v>
      </c>
      <c r="C13320" s="24" t="str">
        <f t="shared" si="208"/>
        <v>aurora116</v>
      </c>
      <c r="D13320" s="284">
        <v>1412</v>
      </c>
      <c r="E13320" s="284">
        <v>522</v>
      </c>
      <c r="F13320" s="284">
        <v>18928</v>
      </c>
      <c r="G13320" s="284">
        <v>100</v>
      </c>
      <c r="H13320" s="284">
        <v>0</v>
      </c>
      <c r="I13320" s="284">
        <v>0</v>
      </c>
      <c r="J13320" s="284">
        <v>15</v>
      </c>
      <c r="K13320" s="284">
        <v>0</v>
      </c>
    </row>
    <row r="13321" spans="1:11" x14ac:dyDescent="0.3">
      <c r="A13321" s="284" t="s">
        <v>2094</v>
      </c>
      <c r="B13321" s="284">
        <v>117</v>
      </c>
      <c r="C13321" s="24" t="str">
        <f t="shared" si="208"/>
        <v>aurora117</v>
      </c>
      <c r="D13321" s="284">
        <v>1428</v>
      </c>
      <c r="E13321" s="284">
        <v>528</v>
      </c>
      <c r="F13321" s="284">
        <v>19216</v>
      </c>
      <c r="G13321" s="284">
        <v>100</v>
      </c>
      <c r="H13321" s="284">
        <v>0</v>
      </c>
      <c r="I13321" s="284">
        <v>0</v>
      </c>
      <c r="J13321" s="284">
        <v>15</v>
      </c>
      <c r="K13321" s="284">
        <v>0</v>
      </c>
    </row>
    <row r="13322" spans="1:11" x14ac:dyDescent="0.3">
      <c r="A13322" s="284" t="s">
        <v>2094</v>
      </c>
      <c r="B13322" s="284">
        <v>118</v>
      </c>
      <c r="C13322" s="24" t="str">
        <f t="shared" si="208"/>
        <v>aurora118</v>
      </c>
      <c r="D13322" s="284">
        <v>1444</v>
      </c>
      <c r="E13322" s="284">
        <v>533</v>
      </c>
      <c r="F13322" s="284">
        <v>19443</v>
      </c>
      <c r="G13322" s="284">
        <v>100</v>
      </c>
      <c r="H13322" s="284">
        <v>0</v>
      </c>
      <c r="I13322" s="284">
        <v>0</v>
      </c>
      <c r="J13322" s="284">
        <v>15</v>
      </c>
      <c r="K13322" s="284">
        <v>0</v>
      </c>
    </row>
    <row r="13323" spans="1:11" x14ac:dyDescent="0.3">
      <c r="A13323" s="284" t="s">
        <v>2094</v>
      </c>
      <c r="B13323" s="284">
        <v>119</v>
      </c>
      <c r="C13323" s="24" t="str">
        <f t="shared" si="208"/>
        <v>aurora119</v>
      </c>
      <c r="D13323" s="284">
        <v>1460</v>
      </c>
      <c r="E13323" s="284">
        <v>539</v>
      </c>
      <c r="F13323" s="284">
        <v>19673</v>
      </c>
      <c r="G13323" s="284">
        <v>100</v>
      </c>
      <c r="H13323" s="284">
        <v>0</v>
      </c>
      <c r="I13323" s="284">
        <v>0</v>
      </c>
      <c r="J13323" s="284">
        <v>15</v>
      </c>
      <c r="K13323" s="284">
        <v>0</v>
      </c>
    </row>
    <row r="13324" spans="1:11" x14ac:dyDescent="0.3">
      <c r="A13324" s="284" t="s">
        <v>2094</v>
      </c>
      <c r="B13324" s="284">
        <v>120</v>
      </c>
      <c r="C13324" s="24" t="str">
        <f t="shared" si="208"/>
        <v>aurora120</v>
      </c>
      <c r="D13324" s="284">
        <v>1476</v>
      </c>
      <c r="E13324" s="284">
        <v>545</v>
      </c>
      <c r="F13324" s="284">
        <v>19905</v>
      </c>
      <c r="G13324" s="284">
        <v>100</v>
      </c>
      <c r="H13324" s="284">
        <v>0</v>
      </c>
      <c r="I13324" s="284">
        <v>0</v>
      </c>
      <c r="J13324" s="284">
        <v>15</v>
      </c>
      <c r="K13324" s="284">
        <v>0</v>
      </c>
    </row>
    <row r="13325" spans="1:11" x14ac:dyDescent="0.3">
      <c r="A13325" s="284" t="s">
        <v>2094</v>
      </c>
      <c r="B13325" s="284">
        <v>121</v>
      </c>
      <c r="C13325" s="24" t="str">
        <f t="shared" si="208"/>
        <v>aurora121</v>
      </c>
      <c r="D13325" s="284">
        <v>1611</v>
      </c>
      <c r="E13325" s="284">
        <v>595</v>
      </c>
      <c r="F13325" s="284">
        <v>21992</v>
      </c>
      <c r="G13325" s="284">
        <v>100</v>
      </c>
      <c r="H13325" s="284">
        <v>0</v>
      </c>
      <c r="I13325" s="284">
        <v>0</v>
      </c>
      <c r="J13325" s="284">
        <v>15</v>
      </c>
      <c r="K13325" s="284">
        <v>0</v>
      </c>
    </row>
    <row r="13326" spans="1:11" x14ac:dyDescent="0.3">
      <c r="A13326" s="284" t="s">
        <v>2094</v>
      </c>
      <c r="B13326" s="284">
        <v>122</v>
      </c>
      <c r="C13326" s="24" t="str">
        <f t="shared" si="208"/>
        <v>aurora122</v>
      </c>
      <c r="D13326" s="284">
        <v>1629</v>
      </c>
      <c r="E13326" s="284">
        <v>602</v>
      </c>
      <c r="F13326" s="284">
        <v>22252</v>
      </c>
      <c r="G13326" s="284">
        <v>100</v>
      </c>
      <c r="H13326" s="284">
        <v>0</v>
      </c>
      <c r="I13326" s="284">
        <v>0</v>
      </c>
      <c r="J13326" s="284">
        <v>15</v>
      </c>
      <c r="K13326" s="284">
        <v>0</v>
      </c>
    </row>
    <row r="13327" spans="1:11" x14ac:dyDescent="0.3">
      <c r="A13327" s="284" t="s">
        <v>2094</v>
      </c>
      <c r="B13327" s="284">
        <v>123</v>
      </c>
      <c r="C13327" s="24" t="str">
        <f t="shared" si="208"/>
        <v>aurora123</v>
      </c>
      <c r="D13327" s="284">
        <v>1647</v>
      </c>
      <c r="E13327" s="284">
        <v>609</v>
      </c>
      <c r="F13327" s="284">
        <v>22515</v>
      </c>
      <c r="G13327" s="284">
        <v>100</v>
      </c>
      <c r="H13327" s="284">
        <v>0</v>
      </c>
      <c r="I13327" s="284">
        <v>0</v>
      </c>
      <c r="J13327" s="284">
        <v>15</v>
      </c>
      <c r="K13327" s="284">
        <v>0</v>
      </c>
    </row>
    <row r="13328" spans="1:11" x14ac:dyDescent="0.3">
      <c r="A13328" s="284" t="s">
        <v>2094</v>
      </c>
      <c r="B13328" s="284">
        <v>124</v>
      </c>
      <c r="C13328" s="24" t="str">
        <f t="shared" si="208"/>
        <v>aurora124</v>
      </c>
      <c r="D13328" s="284">
        <v>1666</v>
      </c>
      <c r="E13328" s="284">
        <v>615</v>
      </c>
      <c r="F13328" s="284">
        <v>22806</v>
      </c>
      <c r="G13328" s="284">
        <v>100</v>
      </c>
      <c r="H13328" s="284">
        <v>0</v>
      </c>
      <c r="I13328" s="284">
        <v>0</v>
      </c>
      <c r="J13328" s="284">
        <v>15</v>
      </c>
      <c r="K13328" s="284">
        <v>0</v>
      </c>
    </row>
    <row r="13329" spans="1:11" x14ac:dyDescent="0.3">
      <c r="A13329" s="284" t="s">
        <v>2094</v>
      </c>
      <c r="B13329" s="284">
        <v>125</v>
      </c>
      <c r="C13329" s="24" t="str">
        <f t="shared" si="208"/>
        <v>aurora125</v>
      </c>
      <c r="D13329" s="284">
        <v>1684</v>
      </c>
      <c r="E13329" s="284">
        <v>622</v>
      </c>
      <c r="F13329" s="284">
        <v>23169</v>
      </c>
      <c r="G13329" s="284">
        <v>100</v>
      </c>
      <c r="H13329" s="284">
        <v>0</v>
      </c>
      <c r="I13329" s="284">
        <v>0</v>
      </c>
      <c r="J13329" s="284">
        <v>15</v>
      </c>
      <c r="K13329" s="284">
        <v>0</v>
      </c>
    </row>
    <row r="13330" spans="1:11" x14ac:dyDescent="0.3">
      <c r="A13330" s="284" t="s">
        <v>2094</v>
      </c>
      <c r="B13330" s="284">
        <v>126</v>
      </c>
      <c r="C13330" s="24" t="str">
        <f t="shared" si="208"/>
        <v>aurora126</v>
      </c>
      <c r="D13330" s="284">
        <v>1703</v>
      </c>
      <c r="E13330" s="284">
        <v>629</v>
      </c>
      <c r="F13330" s="284">
        <v>23442</v>
      </c>
      <c r="G13330" s="284">
        <v>100</v>
      </c>
      <c r="H13330" s="284">
        <v>0</v>
      </c>
      <c r="I13330" s="284">
        <v>0</v>
      </c>
      <c r="J13330" s="284">
        <v>15</v>
      </c>
      <c r="K13330" s="284">
        <v>0</v>
      </c>
    </row>
    <row r="13331" spans="1:11" x14ac:dyDescent="0.3">
      <c r="A13331" s="284" t="s">
        <v>2094</v>
      </c>
      <c r="B13331" s="284">
        <v>127</v>
      </c>
      <c r="C13331" s="24" t="str">
        <f t="shared" si="208"/>
        <v>aurora127</v>
      </c>
      <c r="D13331" s="284">
        <v>1722</v>
      </c>
      <c r="E13331" s="284">
        <v>636</v>
      </c>
      <c r="F13331" s="284">
        <v>23736</v>
      </c>
      <c r="G13331" s="284">
        <v>100</v>
      </c>
      <c r="H13331" s="284">
        <v>0</v>
      </c>
      <c r="I13331" s="284">
        <v>0</v>
      </c>
      <c r="J13331" s="284">
        <v>15</v>
      </c>
      <c r="K13331" s="284">
        <v>0</v>
      </c>
    </row>
    <row r="13332" spans="1:11" x14ac:dyDescent="0.3">
      <c r="A13332" s="284" t="s">
        <v>2094</v>
      </c>
      <c r="B13332" s="284">
        <v>128</v>
      </c>
      <c r="C13332" s="24" t="str">
        <f t="shared" si="208"/>
        <v>aurora128</v>
      </c>
      <c r="D13332" s="284">
        <v>1741</v>
      </c>
      <c r="E13332" s="284">
        <v>643</v>
      </c>
      <c r="F13332" s="284">
        <v>24042</v>
      </c>
      <c r="G13332" s="284">
        <v>100</v>
      </c>
      <c r="H13332" s="284">
        <v>0</v>
      </c>
      <c r="I13332" s="284">
        <v>0</v>
      </c>
      <c r="J13332" s="284">
        <v>15</v>
      </c>
      <c r="K13332" s="284">
        <v>0</v>
      </c>
    </row>
    <row r="13333" spans="1:11" x14ac:dyDescent="0.3">
      <c r="A13333" s="284" t="s">
        <v>2094</v>
      </c>
      <c r="B13333" s="284">
        <v>129</v>
      </c>
      <c r="C13333" s="24" t="str">
        <f t="shared" si="208"/>
        <v>aurora129</v>
      </c>
      <c r="D13333" s="284">
        <v>1761</v>
      </c>
      <c r="E13333" s="284">
        <v>651</v>
      </c>
      <c r="F13333" s="284">
        <v>24326</v>
      </c>
      <c r="G13333" s="284">
        <v>100</v>
      </c>
      <c r="H13333" s="284">
        <v>0</v>
      </c>
      <c r="I13333" s="284">
        <v>0</v>
      </c>
      <c r="J13333" s="284">
        <v>15</v>
      </c>
      <c r="K13333" s="284">
        <v>0</v>
      </c>
    </row>
    <row r="13334" spans="1:11" x14ac:dyDescent="0.3">
      <c r="A13334" s="284" t="s">
        <v>2094</v>
      </c>
      <c r="B13334" s="284">
        <v>130</v>
      </c>
      <c r="C13334" s="24" t="str">
        <f t="shared" si="208"/>
        <v>aurora130</v>
      </c>
      <c r="D13334" s="284">
        <v>1780</v>
      </c>
      <c r="E13334" s="284">
        <v>658</v>
      </c>
      <c r="F13334" s="284">
        <v>24639</v>
      </c>
      <c r="G13334" s="284">
        <v>100</v>
      </c>
      <c r="H13334" s="284">
        <v>0</v>
      </c>
      <c r="I13334" s="284">
        <v>0</v>
      </c>
      <c r="J13334" s="284">
        <v>15</v>
      </c>
      <c r="K13334" s="284">
        <v>0</v>
      </c>
    </row>
    <row r="13335" spans="1:11" x14ac:dyDescent="0.3">
      <c r="A13335" s="284" t="s">
        <v>2094</v>
      </c>
      <c r="B13335" s="284">
        <v>131</v>
      </c>
      <c r="C13335" s="24" t="str">
        <f t="shared" si="208"/>
        <v>aurora131</v>
      </c>
      <c r="D13335" s="284">
        <v>1800</v>
      </c>
      <c r="E13335" s="284">
        <v>665</v>
      </c>
      <c r="F13335" s="284">
        <v>24948</v>
      </c>
      <c r="G13335" s="284">
        <v>100</v>
      </c>
      <c r="H13335" s="284">
        <v>0</v>
      </c>
      <c r="I13335" s="284">
        <v>0</v>
      </c>
      <c r="J13335" s="284">
        <v>15</v>
      </c>
      <c r="K13335" s="284">
        <v>0</v>
      </c>
    </row>
    <row r="13336" spans="1:11" x14ac:dyDescent="0.3">
      <c r="A13336" s="284" t="s">
        <v>2094</v>
      </c>
      <c r="B13336" s="284">
        <v>132</v>
      </c>
      <c r="C13336" s="24" t="str">
        <f t="shared" si="208"/>
        <v>aurora132</v>
      </c>
      <c r="D13336" s="284">
        <v>1820</v>
      </c>
      <c r="E13336" s="284">
        <v>673</v>
      </c>
      <c r="F13336" s="284">
        <v>25241</v>
      </c>
      <c r="G13336" s="284">
        <v>100</v>
      </c>
      <c r="H13336" s="284">
        <v>0</v>
      </c>
      <c r="I13336" s="284">
        <v>0</v>
      </c>
      <c r="J13336" s="284">
        <v>15</v>
      </c>
      <c r="K13336" s="284">
        <v>0</v>
      </c>
    </row>
    <row r="13337" spans="1:11" x14ac:dyDescent="0.3">
      <c r="A13337" s="284" t="s">
        <v>2094</v>
      </c>
      <c r="B13337" s="284">
        <v>133</v>
      </c>
      <c r="C13337" s="24" t="str">
        <f t="shared" si="208"/>
        <v>aurora133</v>
      </c>
      <c r="D13337" s="284">
        <v>1840</v>
      </c>
      <c r="E13337" s="284">
        <v>680</v>
      </c>
      <c r="F13337" s="284">
        <v>25557</v>
      </c>
      <c r="G13337" s="284">
        <v>100</v>
      </c>
      <c r="H13337" s="284">
        <v>0</v>
      </c>
      <c r="I13337" s="284">
        <v>0</v>
      </c>
      <c r="J13337" s="284">
        <v>15</v>
      </c>
      <c r="K13337" s="284">
        <v>0</v>
      </c>
    </row>
    <row r="13338" spans="1:11" x14ac:dyDescent="0.3">
      <c r="A13338" s="284" t="s">
        <v>2094</v>
      </c>
      <c r="B13338" s="284">
        <v>134</v>
      </c>
      <c r="C13338" s="24" t="str">
        <f t="shared" si="208"/>
        <v>aurora134</v>
      </c>
      <c r="D13338" s="284">
        <v>1861</v>
      </c>
      <c r="E13338" s="284">
        <v>688</v>
      </c>
      <c r="F13338" s="284">
        <v>25886</v>
      </c>
      <c r="G13338" s="284">
        <v>100</v>
      </c>
      <c r="H13338" s="284">
        <v>0</v>
      </c>
      <c r="I13338" s="284">
        <v>0</v>
      </c>
      <c r="J13338" s="284">
        <v>15</v>
      </c>
      <c r="K13338" s="284">
        <v>0</v>
      </c>
    </row>
    <row r="13339" spans="1:11" x14ac:dyDescent="0.3">
      <c r="A13339" s="284" t="s">
        <v>2094</v>
      </c>
      <c r="B13339" s="284">
        <v>135</v>
      </c>
      <c r="C13339" s="24" t="str">
        <f t="shared" si="208"/>
        <v>aurora135</v>
      </c>
      <c r="D13339" s="284">
        <v>1881</v>
      </c>
      <c r="E13339" s="284">
        <v>695</v>
      </c>
      <c r="F13339" s="284">
        <v>26191</v>
      </c>
      <c r="G13339" s="284">
        <v>100</v>
      </c>
      <c r="H13339" s="284">
        <v>0</v>
      </c>
      <c r="I13339" s="284">
        <v>0</v>
      </c>
      <c r="J13339" s="284">
        <v>15</v>
      </c>
      <c r="K13339" s="284">
        <v>0</v>
      </c>
    </row>
    <row r="13340" spans="1:11" x14ac:dyDescent="0.3">
      <c r="A13340" s="284" t="s">
        <v>2094</v>
      </c>
      <c r="B13340" s="284">
        <v>136</v>
      </c>
      <c r="C13340" s="24" t="str">
        <f t="shared" si="208"/>
        <v>aurora136</v>
      </c>
      <c r="D13340" s="284">
        <v>1902</v>
      </c>
      <c r="E13340" s="284">
        <v>703</v>
      </c>
      <c r="F13340" s="284">
        <v>26528</v>
      </c>
      <c r="G13340" s="284">
        <v>100</v>
      </c>
      <c r="H13340" s="284">
        <v>0</v>
      </c>
      <c r="I13340" s="284">
        <v>0</v>
      </c>
      <c r="J13340" s="284">
        <v>15</v>
      </c>
      <c r="K13340" s="284">
        <v>0</v>
      </c>
    </row>
    <row r="13341" spans="1:11" x14ac:dyDescent="0.3">
      <c r="A13341" s="284" t="s">
        <v>2094</v>
      </c>
      <c r="B13341" s="284">
        <v>137</v>
      </c>
      <c r="C13341" s="24" t="str">
        <f t="shared" si="208"/>
        <v>aurora137</v>
      </c>
      <c r="D13341" s="284">
        <v>1923</v>
      </c>
      <c r="E13341" s="284">
        <v>711</v>
      </c>
      <c r="F13341" s="284">
        <v>26859</v>
      </c>
      <c r="G13341" s="284">
        <v>100</v>
      </c>
      <c r="H13341" s="284">
        <v>0</v>
      </c>
      <c r="I13341" s="284">
        <v>0</v>
      </c>
      <c r="J13341" s="284">
        <v>15</v>
      </c>
      <c r="K13341" s="284">
        <v>0</v>
      </c>
    </row>
    <row r="13342" spans="1:11" x14ac:dyDescent="0.3">
      <c r="A13342" s="284" t="s">
        <v>2094</v>
      </c>
      <c r="B13342" s="284">
        <v>138</v>
      </c>
      <c r="C13342" s="24" t="str">
        <f t="shared" si="208"/>
        <v>aurora138</v>
      </c>
      <c r="D13342" s="284">
        <v>1944</v>
      </c>
      <c r="E13342" s="284">
        <v>719</v>
      </c>
      <c r="F13342" s="284">
        <v>27174</v>
      </c>
      <c r="G13342" s="284">
        <v>100</v>
      </c>
      <c r="H13342" s="284">
        <v>0</v>
      </c>
      <c r="I13342" s="284">
        <v>0</v>
      </c>
      <c r="J13342" s="284">
        <v>15</v>
      </c>
      <c r="K13342" s="284">
        <v>0</v>
      </c>
    </row>
    <row r="13343" spans="1:11" x14ac:dyDescent="0.3">
      <c r="A13343" s="284" t="s">
        <v>2094</v>
      </c>
      <c r="B13343" s="284">
        <v>139</v>
      </c>
      <c r="C13343" s="24" t="str">
        <f t="shared" si="208"/>
        <v>aurora139</v>
      </c>
      <c r="D13343" s="284">
        <v>1966</v>
      </c>
      <c r="E13343" s="284">
        <v>726</v>
      </c>
      <c r="F13343" s="284">
        <v>27513</v>
      </c>
      <c r="G13343" s="284">
        <v>100</v>
      </c>
      <c r="H13343" s="284">
        <v>0</v>
      </c>
      <c r="I13343" s="284">
        <v>0</v>
      </c>
      <c r="J13343" s="284">
        <v>15</v>
      </c>
      <c r="K13343" s="284">
        <v>0</v>
      </c>
    </row>
    <row r="13344" spans="1:11" x14ac:dyDescent="0.3">
      <c r="A13344" s="284" t="s">
        <v>2094</v>
      </c>
      <c r="B13344" s="284">
        <v>140</v>
      </c>
      <c r="C13344" s="24" t="str">
        <f t="shared" si="208"/>
        <v>aurora140</v>
      </c>
      <c r="D13344" s="284">
        <v>1988</v>
      </c>
      <c r="E13344" s="284">
        <v>734</v>
      </c>
      <c r="F13344" s="284">
        <v>27867</v>
      </c>
      <c r="G13344" s="284">
        <v>100</v>
      </c>
      <c r="H13344" s="284">
        <v>0</v>
      </c>
      <c r="I13344" s="284">
        <v>0</v>
      </c>
      <c r="J13344" s="284">
        <v>15</v>
      </c>
      <c r="K13344" s="284">
        <v>0</v>
      </c>
    </row>
    <row r="13345" spans="1:11" x14ac:dyDescent="0.3">
      <c r="A13345" s="284" t="s">
        <v>2094</v>
      </c>
      <c r="B13345" s="284">
        <v>141</v>
      </c>
      <c r="C13345" s="24" t="str">
        <f t="shared" si="208"/>
        <v>aurora141</v>
      </c>
      <c r="D13345" s="284">
        <v>2168</v>
      </c>
      <c r="E13345" s="284">
        <v>801</v>
      </c>
      <c r="F13345" s="284">
        <v>30706</v>
      </c>
      <c r="G13345" s="284">
        <v>100</v>
      </c>
      <c r="H13345" s="284">
        <v>0</v>
      </c>
      <c r="I13345" s="284">
        <v>0</v>
      </c>
      <c r="J13345" s="284">
        <v>15</v>
      </c>
      <c r="K13345" s="284">
        <v>0</v>
      </c>
    </row>
    <row r="13346" spans="1:11" x14ac:dyDescent="0.3">
      <c r="A13346" s="284" t="s">
        <v>2094</v>
      </c>
      <c r="B13346" s="284">
        <v>142</v>
      </c>
      <c r="C13346" s="24" t="str">
        <f t="shared" si="208"/>
        <v>aurora142</v>
      </c>
      <c r="D13346" s="284">
        <v>2192</v>
      </c>
      <c r="E13346" s="284">
        <v>810</v>
      </c>
      <c r="F13346" s="284">
        <v>31100</v>
      </c>
      <c r="G13346" s="284">
        <v>100</v>
      </c>
      <c r="H13346" s="284">
        <v>0</v>
      </c>
      <c r="I13346" s="284">
        <v>0</v>
      </c>
      <c r="J13346" s="284">
        <v>15</v>
      </c>
      <c r="K13346" s="284">
        <v>0</v>
      </c>
    </row>
    <row r="13347" spans="1:11" x14ac:dyDescent="0.3">
      <c r="A13347" s="284" t="s">
        <v>2094</v>
      </c>
      <c r="B13347" s="284">
        <v>143</v>
      </c>
      <c r="C13347" s="24" t="str">
        <f t="shared" si="208"/>
        <v>aurora143</v>
      </c>
      <c r="D13347" s="284">
        <v>2216</v>
      </c>
      <c r="E13347" s="284">
        <v>819</v>
      </c>
      <c r="F13347" s="284">
        <v>31545</v>
      </c>
      <c r="G13347" s="284">
        <v>100</v>
      </c>
      <c r="H13347" s="284">
        <v>0</v>
      </c>
      <c r="I13347" s="284">
        <v>0</v>
      </c>
      <c r="J13347" s="284">
        <v>15</v>
      </c>
      <c r="K13347" s="284">
        <v>0</v>
      </c>
    </row>
    <row r="13348" spans="1:11" x14ac:dyDescent="0.3">
      <c r="A13348" s="284" t="s">
        <v>2094</v>
      </c>
      <c r="B13348" s="284">
        <v>144</v>
      </c>
      <c r="C13348" s="24" t="str">
        <f t="shared" si="208"/>
        <v>aurora144</v>
      </c>
      <c r="D13348" s="284">
        <v>2241</v>
      </c>
      <c r="E13348" s="284">
        <v>828</v>
      </c>
      <c r="F13348" s="284">
        <v>31914</v>
      </c>
      <c r="G13348" s="284">
        <v>100</v>
      </c>
      <c r="H13348" s="284">
        <v>0</v>
      </c>
      <c r="I13348" s="284">
        <v>0</v>
      </c>
      <c r="J13348" s="284">
        <v>15</v>
      </c>
      <c r="K13348" s="284">
        <v>0</v>
      </c>
    </row>
    <row r="13349" spans="1:11" x14ac:dyDescent="0.3">
      <c r="A13349" s="284" t="s">
        <v>2094</v>
      </c>
      <c r="B13349" s="284">
        <v>145</v>
      </c>
      <c r="C13349" s="24" t="str">
        <f t="shared" si="208"/>
        <v>aurora145</v>
      </c>
      <c r="D13349" s="284">
        <v>2266</v>
      </c>
      <c r="E13349" s="284">
        <v>837</v>
      </c>
      <c r="F13349" s="284">
        <v>32346</v>
      </c>
      <c r="G13349" s="284">
        <v>100</v>
      </c>
      <c r="H13349" s="284">
        <v>0</v>
      </c>
      <c r="I13349" s="284">
        <v>0</v>
      </c>
      <c r="J13349" s="284">
        <v>15</v>
      </c>
      <c r="K13349" s="284">
        <v>0</v>
      </c>
    </row>
    <row r="13350" spans="1:11" x14ac:dyDescent="0.3">
      <c r="A13350" s="284" t="s">
        <v>2094</v>
      </c>
      <c r="B13350" s="284">
        <v>146</v>
      </c>
      <c r="C13350" s="24" t="str">
        <f t="shared" si="208"/>
        <v>aurora146</v>
      </c>
      <c r="D13350" s="284">
        <v>2290</v>
      </c>
      <c r="E13350" s="284">
        <v>846</v>
      </c>
      <c r="F13350" s="284">
        <v>32761</v>
      </c>
      <c r="G13350" s="284">
        <v>100</v>
      </c>
      <c r="H13350" s="284">
        <v>0</v>
      </c>
      <c r="I13350" s="284">
        <v>0</v>
      </c>
      <c r="J13350" s="284">
        <v>15</v>
      </c>
      <c r="K13350" s="284">
        <v>0</v>
      </c>
    </row>
    <row r="13351" spans="1:11" x14ac:dyDescent="0.3">
      <c r="A13351" s="284" t="s">
        <v>2094</v>
      </c>
      <c r="B13351" s="284">
        <v>147</v>
      </c>
      <c r="C13351" s="24" t="str">
        <f t="shared" si="208"/>
        <v>aurora147</v>
      </c>
      <c r="D13351" s="284">
        <v>2316</v>
      </c>
      <c r="E13351" s="284">
        <v>856</v>
      </c>
      <c r="F13351" s="284">
        <v>33184</v>
      </c>
      <c r="G13351" s="284">
        <v>100</v>
      </c>
      <c r="H13351" s="284">
        <v>0</v>
      </c>
      <c r="I13351" s="284">
        <v>0</v>
      </c>
      <c r="J13351" s="284">
        <v>15</v>
      </c>
      <c r="K13351" s="284">
        <v>0</v>
      </c>
    </row>
    <row r="13352" spans="1:11" x14ac:dyDescent="0.3">
      <c r="A13352" s="284" t="s">
        <v>2094</v>
      </c>
      <c r="B13352" s="284">
        <v>148</v>
      </c>
      <c r="C13352" s="24" t="str">
        <f t="shared" si="208"/>
        <v>aurora148</v>
      </c>
      <c r="D13352" s="284">
        <v>2341</v>
      </c>
      <c r="E13352" s="284">
        <v>865</v>
      </c>
      <c r="F13352" s="284">
        <v>33572</v>
      </c>
      <c r="G13352" s="284">
        <v>100</v>
      </c>
      <c r="H13352" s="284">
        <v>0</v>
      </c>
      <c r="I13352" s="284">
        <v>0</v>
      </c>
      <c r="J13352" s="284">
        <v>15</v>
      </c>
      <c r="K13352" s="284">
        <v>0</v>
      </c>
    </row>
    <row r="13353" spans="1:11" x14ac:dyDescent="0.3">
      <c r="A13353" s="284" t="s">
        <v>2094</v>
      </c>
      <c r="B13353" s="284">
        <v>149</v>
      </c>
      <c r="C13353" s="24" t="str">
        <f t="shared" si="208"/>
        <v>aurora149</v>
      </c>
      <c r="D13353" s="284">
        <v>2367</v>
      </c>
      <c r="E13353" s="284">
        <v>875</v>
      </c>
      <c r="F13353" s="284">
        <v>34026</v>
      </c>
      <c r="G13353" s="284">
        <v>100</v>
      </c>
      <c r="H13353" s="284">
        <v>0</v>
      </c>
      <c r="I13353" s="284">
        <v>0</v>
      </c>
      <c r="J13353" s="284">
        <v>15</v>
      </c>
      <c r="K13353" s="284">
        <v>0</v>
      </c>
    </row>
    <row r="13354" spans="1:11" x14ac:dyDescent="0.3">
      <c r="A13354" s="284" t="s">
        <v>2094</v>
      </c>
      <c r="B13354" s="284">
        <v>150</v>
      </c>
      <c r="C13354" s="24" t="str">
        <f t="shared" si="208"/>
        <v>aurora150</v>
      </c>
      <c r="D13354" s="284">
        <v>2392</v>
      </c>
      <c r="E13354" s="284">
        <v>884</v>
      </c>
      <c r="F13354" s="284">
        <v>34424</v>
      </c>
      <c r="G13354" s="284">
        <v>100</v>
      </c>
      <c r="H13354" s="284">
        <v>0</v>
      </c>
      <c r="I13354" s="284">
        <v>0</v>
      </c>
      <c r="J13354" s="284">
        <v>15</v>
      </c>
      <c r="K13354" s="284">
        <v>0</v>
      </c>
    </row>
    <row r="13355" spans="1:11" x14ac:dyDescent="0.3">
      <c r="A13355" s="284" t="s">
        <v>2094</v>
      </c>
      <c r="B13355" s="284">
        <v>151</v>
      </c>
      <c r="C13355" s="24" t="str">
        <f t="shared" si="208"/>
        <v>aurora151</v>
      </c>
      <c r="D13355" s="284">
        <v>2419</v>
      </c>
      <c r="E13355" s="284">
        <v>894</v>
      </c>
      <c r="F13355" s="284">
        <v>34868</v>
      </c>
      <c r="G13355" s="284">
        <v>100</v>
      </c>
      <c r="H13355" s="284">
        <v>0</v>
      </c>
      <c r="I13355" s="284">
        <v>0</v>
      </c>
      <c r="J13355" s="284">
        <v>15</v>
      </c>
      <c r="K13355" s="284">
        <v>0</v>
      </c>
    </row>
    <row r="13356" spans="1:11" x14ac:dyDescent="0.3">
      <c r="A13356" s="284" t="s">
        <v>2094</v>
      </c>
      <c r="B13356" s="284">
        <v>152</v>
      </c>
      <c r="C13356" s="24" t="str">
        <f t="shared" si="208"/>
        <v>aurora152</v>
      </c>
      <c r="D13356" s="284">
        <v>2445</v>
      </c>
      <c r="E13356" s="284">
        <v>904</v>
      </c>
      <c r="F13356" s="284">
        <v>35275</v>
      </c>
      <c r="G13356" s="284">
        <v>100</v>
      </c>
      <c r="H13356" s="284">
        <v>0</v>
      </c>
      <c r="I13356" s="284">
        <v>0</v>
      </c>
      <c r="J13356" s="284">
        <v>15</v>
      </c>
      <c r="K13356" s="284">
        <v>0</v>
      </c>
    </row>
    <row r="13357" spans="1:11" x14ac:dyDescent="0.3">
      <c r="A13357" s="284" t="s">
        <v>2094</v>
      </c>
      <c r="B13357" s="284">
        <v>153</v>
      </c>
      <c r="C13357" s="24" t="str">
        <f t="shared" si="208"/>
        <v>aurora153</v>
      </c>
      <c r="D13357" s="284">
        <v>2472</v>
      </c>
      <c r="E13357" s="284">
        <v>914</v>
      </c>
      <c r="F13357" s="284">
        <v>35751</v>
      </c>
      <c r="G13357" s="284">
        <v>100</v>
      </c>
      <c r="H13357" s="284">
        <v>0</v>
      </c>
      <c r="I13357" s="284">
        <v>0</v>
      </c>
      <c r="J13357" s="284">
        <v>15</v>
      </c>
      <c r="K13357" s="284">
        <v>0</v>
      </c>
    </row>
    <row r="13358" spans="1:11" x14ac:dyDescent="0.3">
      <c r="A13358" s="284" t="s">
        <v>2094</v>
      </c>
      <c r="B13358" s="284">
        <v>154</v>
      </c>
      <c r="C13358" s="24" t="str">
        <f t="shared" si="208"/>
        <v>aurora154</v>
      </c>
      <c r="D13358" s="284">
        <v>2499</v>
      </c>
      <c r="E13358" s="284">
        <v>923</v>
      </c>
      <c r="F13358" s="284">
        <v>36168</v>
      </c>
      <c r="G13358" s="284">
        <v>100</v>
      </c>
      <c r="H13358" s="284">
        <v>0</v>
      </c>
      <c r="I13358" s="284">
        <v>0</v>
      </c>
      <c r="J13358" s="284">
        <v>15</v>
      </c>
      <c r="K13358" s="284">
        <v>0</v>
      </c>
    </row>
    <row r="13359" spans="1:11" x14ac:dyDescent="0.3">
      <c r="A13359" s="284" t="s">
        <v>2094</v>
      </c>
      <c r="B13359" s="284">
        <v>155</v>
      </c>
      <c r="C13359" s="24" t="str">
        <f t="shared" si="208"/>
        <v>aurora155</v>
      </c>
      <c r="D13359" s="284">
        <v>2526</v>
      </c>
      <c r="E13359" s="284">
        <v>934</v>
      </c>
      <c r="F13359" s="284">
        <v>36633</v>
      </c>
      <c r="G13359" s="284">
        <v>100</v>
      </c>
      <c r="H13359" s="284">
        <v>0</v>
      </c>
      <c r="I13359" s="284">
        <v>0</v>
      </c>
      <c r="J13359" s="284">
        <v>15</v>
      </c>
      <c r="K13359" s="284">
        <v>0</v>
      </c>
    </row>
    <row r="13360" spans="1:11" x14ac:dyDescent="0.3">
      <c r="A13360" s="284" t="s">
        <v>2094</v>
      </c>
      <c r="B13360" s="284">
        <v>156</v>
      </c>
      <c r="C13360" s="24" t="str">
        <f t="shared" si="208"/>
        <v>aurora156</v>
      </c>
      <c r="D13360" s="284">
        <v>2554</v>
      </c>
      <c r="E13360" s="284">
        <v>944</v>
      </c>
      <c r="F13360" s="284">
        <v>37060</v>
      </c>
      <c r="G13360" s="284">
        <v>100</v>
      </c>
      <c r="H13360" s="284">
        <v>0</v>
      </c>
      <c r="I13360" s="284">
        <v>0</v>
      </c>
      <c r="J13360" s="284">
        <v>15</v>
      </c>
      <c r="K13360" s="284">
        <v>0</v>
      </c>
    </row>
    <row r="13361" spans="1:11" x14ac:dyDescent="0.3">
      <c r="A13361" s="284" t="s">
        <v>2094</v>
      </c>
      <c r="B13361" s="284">
        <v>157</v>
      </c>
      <c r="C13361" s="24" t="str">
        <f t="shared" si="208"/>
        <v>aurora157</v>
      </c>
      <c r="D13361" s="284">
        <v>2581</v>
      </c>
      <c r="E13361" s="284">
        <v>954</v>
      </c>
      <c r="F13361" s="284">
        <v>37560</v>
      </c>
      <c r="G13361" s="284">
        <v>100</v>
      </c>
      <c r="H13361" s="284">
        <v>0</v>
      </c>
      <c r="I13361" s="284">
        <v>0</v>
      </c>
      <c r="J13361" s="284">
        <v>15</v>
      </c>
      <c r="K13361" s="284">
        <v>0</v>
      </c>
    </row>
    <row r="13362" spans="1:11" x14ac:dyDescent="0.3">
      <c r="A13362" s="284" t="s">
        <v>2094</v>
      </c>
      <c r="B13362" s="284">
        <v>158</v>
      </c>
      <c r="C13362" s="24" t="str">
        <f t="shared" si="208"/>
        <v>aurora158</v>
      </c>
      <c r="D13362" s="284">
        <v>2609</v>
      </c>
      <c r="E13362" s="284">
        <v>964</v>
      </c>
      <c r="F13362" s="284">
        <v>37997</v>
      </c>
      <c r="G13362" s="284">
        <v>100</v>
      </c>
      <c r="H13362" s="284">
        <v>0</v>
      </c>
      <c r="I13362" s="284">
        <v>0</v>
      </c>
      <c r="J13362" s="284">
        <v>15</v>
      </c>
      <c r="K13362" s="284">
        <v>0</v>
      </c>
    </row>
    <row r="13363" spans="1:11" x14ac:dyDescent="0.3">
      <c r="A13363" s="284" t="s">
        <v>2094</v>
      </c>
      <c r="B13363" s="284">
        <v>159</v>
      </c>
      <c r="C13363" s="24" t="str">
        <f t="shared" si="208"/>
        <v>aurora159</v>
      </c>
      <c r="D13363" s="284">
        <v>2638</v>
      </c>
      <c r="E13363" s="284">
        <v>975</v>
      </c>
      <c r="F13363" s="284">
        <v>38509</v>
      </c>
      <c r="G13363" s="284">
        <v>100</v>
      </c>
      <c r="H13363" s="284">
        <v>0</v>
      </c>
      <c r="I13363" s="284">
        <v>0</v>
      </c>
      <c r="J13363" s="284">
        <v>15</v>
      </c>
      <c r="K13363" s="284">
        <v>0</v>
      </c>
    </row>
    <row r="13364" spans="1:11" x14ac:dyDescent="0.3">
      <c r="A13364" s="284" t="s">
        <v>2094</v>
      </c>
      <c r="B13364" s="284">
        <v>160</v>
      </c>
      <c r="C13364" s="24" t="str">
        <f t="shared" si="208"/>
        <v>aurora160</v>
      </c>
      <c r="D13364" s="284">
        <v>2667</v>
      </c>
      <c r="E13364" s="284">
        <v>985</v>
      </c>
      <c r="F13364" s="284">
        <v>38957</v>
      </c>
      <c r="G13364" s="284">
        <v>100</v>
      </c>
      <c r="H13364" s="284">
        <v>0</v>
      </c>
      <c r="I13364" s="284">
        <v>0</v>
      </c>
      <c r="J13364" s="284">
        <v>15</v>
      </c>
      <c r="K13364" s="284">
        <v>0</v>
      </c>
    </row>
    <row r="13365" spans="1:11" x14ac:dyDescent="0.3">
      <c r="A13365" s="284" t="s">
        <v>2094</v>
      </c>
      <c r="B13365" s="284">
        <v>161</v>
      </c>
      <c r="C13365" s="24" t="str">
        <f t="shared" si="208"/>
        <v>aurora161</v>
      </c>
      <c r="D13365" s="284">
        <v>2909</v>
      </c>
      <c r="E13365" s="284">
        <v>1075</v>
      </c>
      <c r="F13365" s="284">
        <v>43057</v>
      </c>
      <c r="G13365" s="284">
        <v>100</v>
      </c>
      <c r="H13365" s="284">
        <v>0</v>
      </c>
      <c r="I13365" s="284">
        <v>0</v>
      </c>
      <c r="J13365" s="284">
        <v>15</v>
      </c>
      <c r="K13365" s="284">
        <v>0</v>
      </c>
    </row>
    <row r="13366" spans="1:11" x14ac:dyDescent="0.3">
      <c r="A13366" s="284" t="s">
        <v>2094</v>
      </c>
      <c r="B13366" s="284">
        <v>162</v>
      </c>
      <c r="C13366" s="24" t="str">
        <f t="shared" si="208"/>
        <v>aurora162</v>
      </c>
      <c r="D13366" s="284">
        <v>2940</v>
      </c>
      <c r="E13366" s="284">
        <v>1087</v>
      </c>
      <c r="F13366" s="284">
        <v>43558</v>
      </c>
      <c r="G13366" s="284">
        <v>100</v>
      </c>
      <c r="H13366" s="284">
        <v>0</v>
      </c>
      <c r="I13366" s="284">
        <v>0</v>
      </c>
      <c r="J13366" s="284">
        <v>15</v>
      </c>
      <c r="K13366" s="284">
        <v>0</v>
      </c>
    </row>
    <row r="13367" spans="1:11" x14ac:dyDescent="0.3">
      <c r="A13367" s="284" t="s">
        <v>2094</v>
      </c>
      <c r="B13367" s="284">
        <v>163</v>
      </c>
      <c r="C13367" s="24" t="str">
        <f t="shared" si="208"/>
        <v>aurora163</v>
      </c>
      <c r="D13367" s="284">
        <v>2972</v>
      </c>
      <c r="E13367" s="284">
        <v>1099</v>
      </c>
      <c r="F13367" s="284">
        <v>44143</v>
      </c>
      <c r="G13367" s="284">
        <v>100</v>
      </c>
      <c r="H13367" s="284">
        <v>0</v>
      </c>
      <c r="I13367" s="284">
        <v>0</v>
      </c>
      <c r="J13367" s="284">
        <v>15</v>
      </c>
      <c r="K13367" s="284">
        <v>0</v>
      </c>
    </row>
    <row r="13368" spans="1:11" x14ac:dyDescent="0.3">
      <c r="A13368" s="284" t="s">
        <v>2094</v>
      </c>
      <c r="B13368" s="284">
        <v>164</v>
      </c>
      <c r="C13368" s="24" t="str">
        <f t="shared" si="208"/>
        <v>aurora164</v>
      </c>
      <c r="D13368" s="284">
        <v>3005</v>
      </c>
      <c r="E13368" s="284">
        <v>1110</v>
      </c>
      <c r="F13368" s="284">
        <v>44656</v>
      </c>
      <c r="G13368" s="284">
        <v>100</v>
      </c>
      <c r="H13368" s="284">
        <v>0</v>
      </c>
      <c r="I13368" s="284">
        <v>0</v>
      </c>
      <c r="J13368" s="284">
        <v>15</v>
      </c>
      <c r="K13368" s="284">
        <v>0</v>
      </c>
    </row>
    <row r="13369" spans="1:11" x14ac:dyDescent="0.3">
      <c r="A13369" s="284" t="s">
        <v>2094</v>
      </c>
      <c r="B13369" s="284">
        <v>165</v>
      </c>
      <c r="C13369" s="24" t="str">
        <f t="shared" si="208"/>
        <v>aurora165</v>
      </c>
      <c r="D13369" s="284">
        <v>3037</v>
      </c>
      <c r="E13369" s="284">
        <v>1122</v>
      </c>
      <c r="F13369" s="284">
        <v>45313</v>
      </c>
      <c r="G13369" s="284">
        <v>100</v>
      </c>
      <c r="H13369" s="284">
        <v>0</v>
      </c>
      <c r="I13369" s="284">
        <v>0</v>
      </c>
      <c r="J13369" s="284">
        <v>15</v>
      </c>
      <c r="K13369" s="284">
        <v>0</v>
      </c>
    </row>
    <row r="13370" spans="1:11" x14ac:dyDescent="0.3">
      <c r="A13370" s="284" t="s">
        <v>2094</v>
      </c>
      <c r="B13370" s="284">
        <v>166</v>
      </c>
      <c r="C13370" s="24" t="str">
        <f t="shared" si="208"/>
        <v>aurora166</v>
      </c>
      <c r="D13370" s="284">
        <v>3070</v>
      </c>
      <c r="E13370" s="284">
        <v>1135</v>
      </c>
      <c r="F13370" s="284">
        <v>45839</v>
      </c>
      <c r="G13370" s="284">
        <v>100</v>
      </c>
      <c r="H13370" s="284">
        <v>0</v>
      </c>
      <c r="I13370" s="284">
        <v>0</v>
      </c>
      <c r="J13370" s="284">
        <v>15</v>
      </c>
      <c r="K13370" s="284">
        <v>0</v>
      </c>
    </row>
    <row r="13371" spans="1:11" x14ac:dyDescent="0.3">
      <c r="A13371" s="284" t="s">
        <v>2094</v>
      </c>
      <c r="B13371" s="284">
        <v>167</v>
      </c>
      <c r="C13371" s="24" t="str">
        <f t="shared" si="208"/>
        <v>aurora167</v>
      </c>
      <c r="D13371" s="284">
        <v>3103</v>
      </c>
      <c r="E13371" s="284">
        <v>1147</v>
      </c>
      <c r="F13371" s="284">
        <v>46371</v>
      </c>
      <c r="G13371" s="284">
        <v>100</v>
      </c>
      <c r="H13371" s="284">
        <v>0</v>
      </c>
      <c r="I13371" s="284">
        <v>0</v>
      </c>
      <c r="J13371" s="284">
        <v>15</v>
      </c>
      <c r="K13371" s="284">
        <v>0</v>
      </c>
    </row>
    <row r="13372" spans="1:11" x14ac:dyDescent="0.3">
      <c r="A13372" s="284" t="s">
        <v>2094</v>
      </c>
      <c r="B13372" s="284">
        <v>168</v>
      </c>
      <c r="C13372" s="24" t="str">
        <f t="shared" si="208"/>
        <v>aurora168</v>
      </c>
      <c r="D13372" s="284">
        <v>3137</v>
      </c>
      <c r="E13372" s="284">
        <v>1159</v>
      </c>
      <c r="F13372" s="284">
        <v>46908</v>
      </c>
      <c r="G13372" s="284">
        <v>100</v>
      </c>
      <c r="H13372" s="284">
        <v>0</v>
      </c>
      <c r="I13372" s="284">
        <v>0</v>
      </c>
      <c r="J13372" s="284">
        <v>15</v>
      </c>
      <c r="K13372" s="284">
        <v>0</v>
      </c>
    </row>
    <row r="13373" spans="1:11" x14ac:dyDescent="0.3">
      <c r="A13373" s="284" t="s">
        <v>2094</v>
      </c>
      <c r="B13373" s="284">
        <v>169</v>
      </c>
      <c r="C13373" s="24" t="str">
        <f t="shared" si="208"/>
        <v>aurora169</v>
      </c>
      <c r="D13373" s="284">
        <v>3171</v>
      </c>
      <c r="E13373" s="284">
        <v>1172</v>
      </c>
      <c r="F13373" s="284">
        <v>47598</v>
      </c>
      <c r="G13373" s="284">
        <v>100</v>
      </c>
      <c r="H13373" s="284">
        <v>0</v>
      </c>
      <c r="I13373" s="284">
        <v>0</v>
      </c>
      <c r="J13373" s="284">
        <v>15</v>
      </c>
      <c r="K13373" s="284">
        <v>0</v>
      </c>
    </row>
    <row r="13374" spans="1:11" x14ac:dyDescent="0.3">
      <c r="A13374" s="284" t="s">
        <v>2094</v>
      </c>
      <c r="B13374" s="284">
        <v>170</v>
      </c>
      <c r="C13374" s="24" t="str">
        <f t="shared" si="208"/>
        <v>aurora170</v>
      </c>
      <c r="D13374" s="284">
        <v>3205</v>
      </c>
      <c r="E13374" s="284">
        <v>1184</v>
      </c>
      <c r="F13374" s="284">
        <v>48149</v>
      </c>
      <c r="G13374" s="284">
        <v>100</v>
      </c>
      <c r="H13374" s="284">
        <v>0</v>
      </c>
      <c r="I13374" s="284">
        <v>0</v>
      </c>
      <c r="J13374" s="284">
        <v>15</v>
      </c>
      <c r="K13374" s="284">
        <v>0</v>
      </c>
    </row>
    <row r="13375" spans="1:11" x14ac:dyDescent="0.3">
      <c r="A13375" s="284" t="s">
        <v>2094</v>
      </c>
      <c r="B13375" s="284">
        <v>171</v>
      </c>
      <c r="C13375" s="24" t="str">
        <f t="shared" si="208"/>
        <v>aurora171</v>
      </c>
      <c r="D13375" s="284">
        <v>3239</v>
      </c>
      <c r="E13375" s="284">
        <v>1197</v>
      </c>
      <c r="F13375" s="284">
        <v>48707</v>
      </c>
      <c r="G13375" s="284">
        <v>100</v>
      </c>
      <c r="H13375" s="284">
        <v>0</v>
      </c>
      <c r="I13375" s="284">
        <v>0</v>
      </c>
      <c r="J13375" s="284">
        <v>15</v>
      </c>
      <c r="K13375" s="284">
        <v>0</v>
      </c>
    </row>
    <row r="13376" spans="1:11" x14ac:dyDescent="0.3">
      <c r="A13376" s="284" t="s">
        <v>2094</v>
      </c>
      <c r="B13376" s="284">
        <v>172</v>
      </c>
      <c r="C13376" s="24" t="str">
        <f t="shared" si="208"/>
        <v>aurora172</v>
      </c>
      <c r="D13376" s="284">
        <v>3274</v>
      </c>
      <c r="E13376" s="284">
        <v>1210</v>
      </c>
      <c r="F13376" s="284">
        <v>49270</v>
      </c>
      <c r="G13376" s="284">
        <v>100</v>
      </c>
      <c r="H13376" s="284">
        <v>0</v>
      </c>
      <c r="I13376" s="284">
        <v>0</v>
      </c>
      <c r="J13376" s="284">
        <v>15</v>
      </c>
      <c r="K13376" s="284">
        <v>0</v>
      </c>
    </row>
    <row r="13377" spans="1:11" x14ac:dyDescent="0.3">
      <c r="A13377" s="284" t="s">
        <v>2094</v>
      </c>
      <c r="B13377" s="284">
        <v>173</v>
      </c>
      <c r="C13377" s="24" t="str">
        <f t="shared" si="208"/>
        <v>aurora173</v>
      </c>
      <c r="D13377" s="284">
        <v>3309</v>
      </c>
      <c r="E13377" s="284">
        <v>1223</v>
      </c>
      <c r="F13377" s="284">
        <v>49993</v>
      </c>
      <c r="G13377" s="284">
        <v>100</v>
      </c>
      <c r="H13377" s="284">
        <v>0</v>
      </c>
      <c r="I13377" s="284">
        <v>0</v>
      </c>
      <c r="J13377" s="284">
        <v>15</v>
      </c>
      <c r="K13377" s="284">
        <v>0</v>
      </c>
    </row>
    <row r="13378" spans="1:11" x14ac:dyDescent="0.3">
      <c r="A13378" s="284" t="s">
        <v>2094</v>
      </c>
      <c r="B13378" s="284">
        <v>174</v>
      </c>
      <c r="C13378" s="24" t="str">
        <f t="shared" si="208"/>
        <v>aurora174</v>
      </c>
      <c r="D13378" s="284">
        <v>3345</v>
      </c>
      <c r="E13378" s="284">
        <v>1236</v>
      </c>
      <c r="F13378" s="284">
        <v>50572</v>
      </c>
      <c r="G13378" s="284">
        <v>100</v>
      </c>
      <c r="H13378" s="284">
        <v>0</v>
      </c>
      <c r="I13378" s="284">
        <v>0</v>
      </c>
      <c r="J13378" s="284">
        <v>15</v>
      </c>
      <c r="K13378" s="284">
        <v>0</v>
      </c>
    </row>
    <row r="13379" spans="1:11" x14ac:dyDescent="0.3">
      <c r="A13379" s="284" t="s">
        <v>2094</v>
      </c>
      <c r="B13379" s="284">
        <v>175</v>
      </c>
      <c r="C13379" s="24" t="str">
        <f t="shared" si="208"/>
        <v>aurora175</v>
      </c>
      <c r="D13379" s="284">
        <v>3381</v>
      </c>
      <c r="E13379" s="284">
        <v>1250</v>
      </c>
      <c r="F13379" s="284">
        <v>51156</v>
      </c>
      <c r="G13379" s="284">
        <v>100</v>
      </c>
      <c r="H13379" s="284">
        <v>0</v>
      </c>
      <c r="I13379" s="284">
        <v>0</v>
      </c>
      <c r="J13379" s="284">
        <v>15</v>
      </c>
      <c r="K13379" s="284">
        <v>0</v>
      </c>
    </row>
    <row r="13380" spans="1:11" x14ac:dyDescent="0.3">
      <c r="A13380" s="284" t="s">
        <v>2094</v>
      </c>
      <c r="B13380" s="284">
        <v>176</v>
      </c>
      <c r="C13380" s="24" t="str">
        <f t="shared" si="208"/>
        <v>aurora176</v>
      </c>
      <c r="D13380" s="284">
        <v>3417</v>
      </c>
      <c r="E13380" s="284">
        <v>1263</v>
      </c>
      <c r="F13380" s="284">
        <v>51747</v>
      </c>
      <c r="G13380" s="284">
        <v>100</v>
      </c>
      <c r="H13380" s="284">
        <v>0</v>
      </c>
      <c r="I13380" s="284">
        <v>0</v>
      </c>
      <c r="J13380" s="284">
        <v>15</v>
      </c>
      <c r="K13380" s="284">
        <v>0</v>
      </c>
    </row>
    <row r="13381" spans="1:11" x14ac:dyDescent="0.3">
      <c r="A13381" s="284" t="s">
        <v>2094</v>
      </c>
      <c r="B13381" s="284">
        <v>177</v>
      </c>
      <c r="C13381" s="24" t="str">
        <f t="shared" si="208"/>
        <v>aurora177</v>
      </c>
      <c r="D13381" s="284">
        <v>3454</v>
      </c>
      <c r="E13381" s="284">
        <v>1277</v>
      </c>
      <c r="F13381" s="284">
        <v>52506</v>
      </c>
      <c r="G13381" s="284">
        <v>100</v>
      </c>
      <c r="H13381" s="284">
        <v>0</v>
      </c>
      <c r="I13381" s="284">
        <v>0</v>
      </c>
      <c r="J13381" s="284">
        <v>15</v>
      </c>
      <c r="K13381" s="284">
        <v>0</v>
      </c>
    </row>
    <row r="13382" spans="1:11" x14ac:dyDescent="0.3">
      <c r="A13382" s="284" t="s">
        <v>2094</v>
      </c>
      <c r="B13382" s="284">
        <v>178</v>
      </c>
      <c r="C13382" s="24" t="str">
        <f t="shared" ref="C13382:C13445" si="209">A13382&amp;B13382</f>
        <v>aurora178</v>
      </c>
      <c r="D13382" s="284">
        <v>3491</v>
      </c>
      <c r="E13382" s="284">
        <v>1290</v>
      </c>
      <c r="F13382" s="284">
        <v>53112</v>
      </c>
      <c r="G13382" s="284">
        <v>100</v>
      </c>
      <c r="H13382" s="284">
        <v>0</v>
      </c>
      <c r="I13382" s="284">
        <v>0</v>
      </c>
      <c r="J13382" s="284">
        <v>15</v>
      </c>
      <c r="K13382" s="284">
        <v>0</v>
      </c>
    </row>
    <row r="13383" spans="1:11" x14ac:dyDescent="0.3">
      <c r="A13383" s="284" t="s">
        <v>2094</v>
      </c>
      <c r="B13383" s="284">
        <v>179</v>
      </c>
      <c r="C13383" s="24" t="str">
        <f t="shared" si="209"/>
        <v>aurora179</v>
      </c>
      <c r="D13383" s="284">
        <v>3529</v>
      </c>
      <c r="E13383" s="284">
        <v>1304</v>
      </c>
      <c r="F13383" s="284">
        <v>53725</v>
      </c>
      <c r="G13383" s="284">
        <v>100</v>
      </c>
      <c r="H13383" s="284">
        <v>0</v>
      </c>
      <c r="I13383" s="284">
        <v>0</v>
      </c>
      <c r="J13383" s="284">
        <v>15</v>
      </c>
      <c r="K13383" s="284">
        <v>0</v>
      </c>
    </row>
    <row r="13384" spans="1:11" x14ac:dyDescent="0.3">
      <c r="A13384" s="284" t="s">
        <v>2094</v>
      </c>
      <c r="B13384" s="284">
        <v>180</v>
      </c>
      <c r="C13384" s="24" t="str">
        <f t="shared" si="209"/>
        <v>aurora180</v>
      </c>
      <c r="D13384" s="284">
        <v>3566</v>
      </c>
      <c r="E13384" s="284">
        <v>1318</v>
      </c>
      <c r="F13384" s="284">
        <v>54344</v>
      </c>
      <c r="G13384" s="284">
        <v>100</v>
      </c>
      <c r="H13384" s="284">
        <v>0</v>
      </c>
      <c r="I13384" s="284">
        <v>0</v>
      </c>
      <c r="J13384" s="284">
        <v>15</v>
      </c>
      <c r="K13384" s="284">
        <v>0</v>
      </c>
    </row>
    <row r="13385" spans="1:11" x14ac:dyDescent="0.3">
      <c r="A13385" s="284" t="s">
        <v>2094</v>
      </c>
      <c r="B13385" s="284">
        <v>181</v>
      </c>
      <c r="C13385" s="24" t="str">
        <f t="shared" si="209"/>
        <v>aurora181</v>
      </c>
      <c r="D13385" s="284">
        <v>3890</v>
      </c>
      <c r="E13385" s="284">
        <v>1438</v>
      </c>
      <c r="F13385" s="284">
        <v>60175</v>
      </c>
      <c r="G13385" s="284">
        <v>100</v>
      </c>
      <c r="H13385" s="284">
        <v>0</v>
      </c>
      <c r="I13385" s="284">
        <v>0</v>
      </c>
      <c r="J13385" s="284">
        <v>15</v>
      </c>
      <c r="K13385" s="284">
        <v>0</v>
      </c>
    </row>
    <row r="13386" spans="1:11" x14ac:dyDescent="0.3">
      <c r="A13386" s="284" t="s">
        <v>2094</v>
      </c>
      <c r="B13386" s="284">
        <v>182</v>
      </c>
      <c r="C13386" s="24" t="str">
        <f t="shared" si="209"/>
        <v>aurora182</v>
      </c>
      <c r="D13386" s="284">
        <v>3932</v>
      </c>
      <c r="E13386" s="284">
        <v>1453</v>
      </c>
      <c r="F13386" s="284">
        <v>60869</v>
      </c>
      <c r="G13386" s="284">
        <v>100</v>
      </c>
      <c r="H13386" s="284">
        <v>0</v>
      </c>
      <c r="I13386" s="284">
        <v>0</v>
      </c>
      <c r="J13386" s="284">
        <v>15</v>
      </c>
      <c r="K13386" s="284">
        <v>0</v>
      </c>
    </row>
    <row r="13387" spans="1:11" x14ac:dyDescent="0.3">
      <c r="A13387" s="284" t="s">
        <v>2094</v>
      </c>
      <c r="B13387" s="284">
        <v>183</v>
      </c>
      <c r="C13387" s="24" t="str">
        <f t="shared" si="209"/>
        <v>aurora183</v>
      </c>
      <c r="D13387" s="284">
        <v>3974</v>
      </c>
      <c r="E13387" s="284">
        <v>1469</v>
      </c>
      <c r="F13387" s="284">
        <v>61570</v>
      </c>
      <c r="G13387" s="284">
        <v>100</v>
      </c>
      <c r="H13387" s="284">
        <v>0</v>
      </c>
      <c r="I13387" s="284">
        <v>0</v>
      </c>
      <c r="J13387" s="284">
        <v>15</v>
      </c>
      <c r="K13387" s="284">
        <v>0</v>
      </c>
    </row>
    <row r="13388" spans="1:11" x14ac:dyDescent="0.3">
      <c r="A13388" s="284" t="s">
        <v>2094</v>
      </c>
      <c r="B13388" s="284">
        <v>184</v>
      </c>
      <c r="C13388" s="24" t="str">
        <f t="shared" si="209"/>
        <v>aurora184</v>
      </c>
      <c r="D13388" s="284">
        <v>4016</v>
      </c>
      <c r="E13388" s="284">
        <v>1484</v>
      </c>
      <c r="F13388" s="284">
        <v>62279</v>
      </c>
      <c r="G13388" s="284">
        <v>100</v>
      </c>
      <c r="H13388" s="284">
        <v>0</v>
      </c>
      <c r="I13388" s="284">
        <v>0</v>
      </c>
      <c r="J13388" s="284">
        <v>15</v>
      </c>
      <c r="K13388" s="284">
        <v>0</v>
      </c>
    </row>
    <row r="13389" spans="1:11" x14ac:dyDescent="0.3">
      <c r="A13389" s="284" t="s">
        <v>2094</v>
      </c>
      <c r="B13389" s="284">
        <v>185</v>
      </c>
      <c r="C13389" s="24" t="str">
        <f t="shared" si="209"/>
        <v>aurora185</v>
      </c>
      <c r="D13389" s="284">
        <v>4059</v>
      </c>
      <c r="E13389" s="284">
        <v>1500</v>
      </c>
      <c r="F13389" s="284">
        <v>63191</v>
      </c>
      <c r="G13389" s="284">
        <v>100</v>
      </c>
      <c r="H13389" s="284">
        <v>0</v>
      </c>
      <c r="I13389" s="284">
        <v>0</v>
      </c>
      <c r="J13389" s="284">
        <v>15</v>
      </c>
      <c r="K13389" s="284">
        <v>0</v>
      </c>
    </row>
    <row r="13390" spans="1:11" x14ac:dyDescent="0.3">
      <c r="A13390" s="284" t="s">
        <v>2094</v>
      </c>
      <c r="B13390" s="284">
        <v>186</v>
      </c>
      <c r="C13390" s="24" t="str">
        <f t="shared" si="209"/>
        <v>aurora186</v>
      </c>
      <c r="D13390" s="284">
        <v>4102</v>
      </c>
      <c r="E13390" s="284">
        <v>1516</v>
      </c>
      <c r="F13390" s="284">
        <v>63918</v>
      </c>
      <c r="G13390" s="284">
        <v>100</v>
      </c>
      <c r="H13390" s="284">
        <v>0</v>
      </c>
      <c r="I13390" s="284">
        <v>0</v>
      </c>
      <c r="J13390" s="284">
        <v>15</v>
      </c>
      <c r="K13390" s="284">
        <v>0</v>
      </c>
    </row>
    <row r="13391" spans="1:11" x14ac:dyDescent="0.3">
      <c r="A13391" s="284" t="s">
        <v>2094</v>
      </c>
      <c r="B13391" s="284">
        <v>187</v>
      </c>
      <c r="C13391" s="24" t="str">
        <f t="shared" si="209"/>
        <v>aurora187</v>
      </c>
      <c r="D13391" s="284">
        <v>4146</v>
      </c>
      <c r="E13391" s="284">
        <v>1533</v>
      </c>
      <c r="F13391" s="284">
        <v>64654</v>
      </c>
      <c r="G13391" s="284">
        <v>100</v>
      </c>
      <c r="H13391" s="284">
        <v>0</v>
      </c>
      <c r="I13391" s="284">
        <v>0</v>
      </c>
      <c r="J13391" s="284">
        <v>15</v>
      </c>
      <c r="K13391" s="284">
        <v>0</v>
      </c>
    </row>
    <row r="13392" spans="1:11" x14ac:dyDescent="0.3">
      <c r="A13392" s="284" t="s">
        <v>2094</v>
      </c>
      <c r="B13392" s="284">
        <v>188</v>
      </c>
      <c r="C13392" s="24" t="str">
        <f t="shared" si="209"/>
        <v>aurora188</v>
      </c>
      <c r="D13392" s="284">
        <v>4190</v>
      </c>
      <c r="E13392" s="284">
        <v>1549</v>
      </c>
      <c r="F13392" s="284">
        <v>65397</v>
      </c>
      <c r="G13392" s="284">
        <v>100</v>
      </c>
      <c r="H13392" s="284">
        <v>0</v>
      </c>
      <c r="I13392" s="284">
        <v>0</v>
      </c>
      <c r="J13392" s="284">
        <v>15</v>
      </c>
      <c r="K13392" s="284">
        <v>0</v>
      </c>
    </row>
    <row r="13393" spans="1:11" x14ac:dyDescent="0.3">
      <c r="A13393" s="284" t="s">
        <v>2094</v>
      </c>
      <c r="B13393" s="284">
        <v>189</v>
      </c>
      <c r="C13393" s="24" t="str">
        <f t="shared" si="209"/>
        <v>aurora189</v>
      </c>
      <c r="D13393" s="284">
        <v>4235</v>
      </c>
      <c r="E13393" s="284">
        <v>1565</v>
      </c>
      <c r="F13393" s="284">
        <v>66285</v>
      </c>
      <c r="G13393" s="284">
        <v>100</v>
      </c>
      <c r="H13393" s="284">
        <v>0</v>
      </c>
      <c r="I13393" s="284">
        <v>0</v>
      </c>
      <c r="J13393" s="284">
        <v>15</v>
      </c>
      <c r="K13393" s="284">
        <v>0</v>
      </c>
    </row>
    <row r="13394" spans="1:11" x14ac:dyDescent="0.3">
      <c r="A13394" s="284" t="s">
        <v>2094</v>
      </c>
      <c r="B13394" s="284">
        <v>190</v>
      </c>
      <c r="C13394" s="24" t="str">
        <f t="shared" si="209"/>
        <v>aurora190</v>
      </c>
      <c r="D13394" s="284">
        <v>4280</v>
      </c>
      <c r="E13394" s="284">
        <v>1582</v>
      </c>
      <c r="F13394" s="284">
        <v>67046</v>
      </c>
      <c r="G13394" s="284">
        <v>100</v>
      </c>
      <c r="H13394" s="284">
        <v>0</v>
      </c>
      <c r="I13394" s="284">
        <v>0</v>
      </c>
      <c r="J13394" s="284">
        <v>15</v>
      </c>
      <c r="K13394" s="284">
        <v>0</v>
      </c>
    </row>
    <row r="13395" spans="1:11" x14ac:dyDescent="0.3">
      <c r="A13395" s="284" t="s">
        <v>2094</v>
      </c>
      <c r="B13395" s="284">
        <v>191</v>
      </c>
      <c r="C13395" s="24" t="str">
        <f t="shared" si="209"/>
        <v>aurora191</v>
      </c>
      <c r="D13395" s="284">
        <v>4326</v>
      </c>
      <c r="E13395" s="284">
        <v>1599</v>
      </c>
      <c r="F13395" s="284">
        <v>67816</v>
      </c>
      <c r="G13395" s="284">
        <v>100</v>
      </c>
      <c r="H13395" s="284">
        <v>0</v>
      </c>
      <c r="I13395" s="284">
        <v>0</v>
      </c>
      <c r="J13395" s="284">
        <v>15</v>
      </c>
      <c r="K13395" s="284">
        <v>0</v>
      </c>
    </row>
    <row r="13396" spans="1:11" x14ac:dyDescent="0.3">
      <c r="A13396" s="284" t="s">
        <v>2094</v>
      </c>
      <c r="B13396" s="284">
        <v>192</v>
      </c>
      <c r="C13396" s="24" t="str">
        <f t="shared" si="209"/>
        <v>aurora192</v>
      </c>
      <c r="D13396" s="284">
        <v>4372</v>
      </c>
      <c r="E13396" s="284">
        <v>1616</v>
      </c>
      <c r="F13396" s="284">
        <v>68594</v>
      </c>
      <c r="G13396" s="284">
        <v>100</v>
      </c>
      <c r="H13396" s="284">
        <v>0</v>
      </c>
      <c r="I13396" s="284">
        <v>0</v>
      </c>
      <c r="J13396" s="284">
        <v>15</v>
      </c>
      <c r="K13396" s="284">
        <v>0</v>
      </c>
    </row>
    <row r="13397" spans="1:11" x14ac:dyDescent="0.3">
      <c r="A13397" s="284" t="s">
        <v>2094</v>
      </c>
      <c r="B13397" s="284">
        <v>193</v>
      </c>
      <c r="C13397" s="24" t="str">
        <f t="shared" si="209"/>
        <v>aurora193</v>
      </c>
      <c r="D13397" s="284">
        <v>4418</v>
      </c>
      <c r="E13397" s="284">
        <v>1633</v>
      </c>
      <c r="F13397" s="284">
        <v>69595</v>
      </c>
      <c r="G13397" s="284">
        <v>100</v>
      </c>
      <c r="H13397" s="284">
        <v>0</v>
      </c>
      <c r="I13397" s="284">
        <v>0</v>
      </c>
      <c r="J13397" s="284">
        <v>15</v>
      </c>
      <c r="K13397" s="284">
        <v>0</v>
      </c>
    </row>
    <row r="13398" spans="1:11" x14ac:dyDescent="0.3">
      <c r="A13398" s="284" t="s">
        <v>2094</v>
      </c>
      <c r="B13398" s="284">
        <v>194</v>
      </c>
      <c r="C13398" s="24" t="str">
        <f t="shared" si="209"/>
        <v>aurora194</v>
      </c>
      <c r="D13398" s="284">
        <v>4465</v>
      </c>
      <c r="E13398" s="284">
        <v>1650</v>
      </c>
      <c r="F13398" s="284">
        <v>70393</v>
      </c>
      <c r="G13398" s="284">
        <v>100</v>
      </c>
      <c r="H13398" s="284">
        <v>0</v>
      </c>
      <c r="I13398" s="284">
        <v>0</v>
      </c>
      <c r="J13398" s="284">
        <v>15</v>
      </c>
      <c r="K13398" s="284">
        <v>0</v>
      </c>
    </row>
    <row r="13399" spans="1:11" x14ac:dyDescent="0.3">
      <c r="A13399" s="284" t="s">
        <v>2094</v>
      </c>
      <c r="B13399" s="284">
        <v>195</v>
      </c>
      <c r="C13399" s="24" t="str">
        <f t="shared" si="209"/>
        <v>aurora195</v>
      </c>
      <c r="D13399" s="284">
        <v>4512</v>
      </c>
      <c r="E13399" s="284">
        <v>1668</v>
      </c>
      <c r="F13399" s="284">
        <v>71200</v>
      </c>
      <c r="G13399" s="284">
        <v>100</v>
      </c>
      <c r="H13399" s="284">
        <v>0</v>
      </c>
      <c r="I13399" s="284">
        <v>0</v>
      </c>
      <c r="J13399" s="284">
        <v>15</v>
      </c>
      <c r="K13399" s="284">
        <v>0</v>
      </c>
    </row>
    <row r="13400" spans="1:11" x14ac:dyDescent="0.3">
      <c r="A13400" s="284" t="s">
        <v>2094</v>
      </c>
      <c r="B13400" s="284">
        <v>196</v>
      </c>
      <c r="C13400" s="24" t="str">
        <f t="shared" si="209"/>
        <v>aurora196</v>
      </c>
      <c r="D13400" s="284">
        <v>4560</v>
      </c>
      <c r="E13400" s="284">
        <v>1686</v>
      </c>
      <c r="F13400" s="284">
        <v>72016</v>
      </c>
      <c r="G13400" s="284">
        <v>100</v>
      </c>
      <c r="H13400" s="284">
        <v>0</v>
      </c>
      <c r="I13400" s="284">
        <v>0</v>
      </c>
      <c r="J13400" s="284">
        <v>15</v>
      </c>
      <c r="K13400" s="284">
        <v>0</v>
      </c>
    </row>
    <row r="13401" spans="1:11" x14ac:dyDescent="0.3">
      <c r="A13401" s="284" t="s">
        <v>2094</v>
      </c>
      <c r="B13401" s="284">
        <v>197</v>
      </c>
      <c r="C13401" s="24" t="str">
        <f t="shared" si="209"/>
        <v>aurora197</v>
      </c>
      <c r="D13401" s="284">
        <v>4609</v>
      </c>
      <c r="E13401" s="284">
        <v>1703</v>
      </c>
      <c r="F13401" s="284">
        <v>73065</v>
      </c>
      <c r="G13401" s="284">
        <v>100</v>
      </c>
      <c r="H13401" s="284">
        <v>0</v>
      </c>
      <c r="I13401" s="284">
        <v>0</v>
      </c>
      <c r="J13401" s="284">
        <v>15</v>
      </c>
      <c r="K13401" s="284">
        <v>0</v>
      </c>
    </row>
    <row r="13402" spans="1:11" x14ac:dyDescent="0.3">
      <c r="A13402" s="284" t="s">
        <v>2094</v>
      </c>
      <c r="B13402" s="284">
        <v>198</v>
      </c>
      <c r="C13402" s="24" t="str">
        <f t="shared" si="209"/>
        <v>aurora198</v>
      </c>
      <c r="D13402" s="284">
        <v>4657</v>
      </c>
      <c r="E13402" s="284">
        <v>1722</v>
      </c>
      <c r="F13402" s="284">
        <v>73901</v>
      </c>
      <c r="G13402" s="284">
        <v>100</v>
      </c>
      <c r="H13402" s="284">
        <v>0</v>
      </c>
      <c r="I13402" s="284">
        <v>0</v>
      </c>
      <c r="J13402" s="284">
        <v>15</v>
      </c>
      <c r="K13402" s="284">
        <v>0</v>
      </c>
    </row>
    <row r="13403" spans="1:11" x14ac:dyDescent="0.3">
      <c r="A13403" s="284" t="s">
        <v>2094</v>
      </c>
      <c r="B13403" s="284">
        <v>199</v>
      </c>
      <c r="C13403" s="24" t="str">
        <f t="shared" si="209"/>
        <v>aurora199</v>
      </c>
      <c r="D13403" s="284">
        <v>4707</v>
      </c>
      <c r="E13403" s="284">
        <v>1740</v>
      </c>
      <c r="F13403" s="284">
        <v>74747</v>
      </c>
      <c r="G13403" s="284">
        <v>100</v>
      </c>
      <c r="H13403" s="284">
        <v>0</v>
      </c>
      <c r="I13403" s="284">
        <v>0</v>
      </c>
      <c r="J13403" s="284">
        <v>15</v>
      </c>
      <c r="K13403" s="284">
        <v>0</v>
      </c>
    </row>
    <row r="13404" spans="1:11" x14ac:dyDescent="0.3">
      <c r="A13404" s="284" t="s">
        <v>2094</v>
      </c>
      <c r="B13404" s="284">
        <v>200</v>
      </c>
      <c r="C13404" s="24" t="str">
        <f t="shared" si="209"/>
        <v>aurora200</v>
      </c>
      <c r="D13404" s="284">
        <v>4756</v>
      </c>
      <c r="E13404" s="284">
        <v>1758</v>
      </c>
      <c r="F13404" s="284">
        <v>75601</v>
      </c>
      <c r="G13404" s="284">
        <v>100</v>
      </c>
      <c r="H13404" s="284">
        <v>0</v>
      </c>
      <c r="I13404" s="284">
        <v>0</v>
      </c>
      <c r="J13404" s="284">
        <v>15</v>
      </c>
      <c r="K13404" s="284">
        <v>0</v>
      </c>
    </row>
    <row r="13405" spans="1:11" x14ac:dyDescent="0.3">
      <c r="A13405" s="284" t="s">
        <v>2094</v>
      </c>
      <c r="B13405" s="284">
        <v>201</v>
      </c>
      <c r="C13405" s="24" t="str">
        <f t="shared" si="209"/>
        <v>aurora201</v>
      </c>
      <c r="D13405" s="284">
        <v>5187</v>
      </c>
      <c r="E13405" s="284">
        <v>1917</v>
      </c>
      <c r="F13405" s="284">
        <v>83507</v>
      </c>
      <c r="G13405" s="284">
        <v>100</v>
      </c>
      <c r="H13405" s="284">
        <v>0</v>
      </c>
      <c r="I13405" s="284">
        <v>0</v>
      </c>
      <c r="J13405" s="284">
        <v>15</v>
      </c>
      <c r="K13405" s="284">
        <v>0</v>
      </c>
    </row>
    <row r="13406" spans="1:11" x14ac:dyDescent="0.3">
      <c r="A13406" s="284" t="s">
        <v>2094</v>
      </c>
      <c r="B13406" s="284">
        <v>202</v>
      </c>
      <c r="C13406" s="24" t="str">
        <f t="shared" si="209"/>
        <v>aurora202</v>
      </c>
      <c r="D13406" s="284">
        <v>5242</v>
      </c>
      <c r="E13406" s="284">
        <v>1938</v>
      </c>
      <c r="F13406" s="284">
        <v>84547</v>
      </c>
      <c r="G13406" s="284">
        <v>100</v>
      </c>
      <c r="H13406" s="284">
        <v>0</v>
      </c>
      <c r="I13406" s="284">
        <v>0</v>
      </c>
      <c r="J13406" s="284">
        <v>15</v>
      </c>
      <c r="K13406" s="284">
        <v>0</v>
      </c>
    </row>
    <row r="13407" spans="1:11" x14ac:dyDescent="0.3">
      <c r="A13407" s="284" t="s">
        <v>2094</v>
      </c>
      <c r="B13407" s="284">
        <v>203</v>
      </c>
      <c r="C13407" s="24" t="str">
        <f t="shared" si="209"/>
        <v>aurora203</v>
      </c>
      <c r="D13407" s="284">
        <v>5297</v>
      </c>
      <c r="E13407" s="284">
        <v>1958</v>
      </c>
      <c r="F13407" s="284">
        <v>85572</v>
      </c>
      <c r="G13407" s="284">
        <v>100</v>
      </c>
      <c r="H13407" s="284">
        <v>0</v>
      </c>
      <c r="I13407" s="284">
        <v>0</v>
      </c>
      <c r="J13407" s="284">
        <v>15</v>
      </c>
      <c r="K13407" s="284">
        <v>0</v>
      </c>
    </row>
    <row r="13408" spans="1:11" x14ac:dyDescent="0.3">
      <c r="A13408" s="284" t="s">
        <v>2094</v>
      </c>
      <c r="B13408" s="284">
        <v>204</v>
      </c>
      <c r="C13408" s="24" t="str">
        <f t="shared" si="209"/>
        <v>aurora204</v>
      </c>
      <c r="D13408" s="284">
        <v>5353</v>
      </c>
      <c r="E13408" s="284">
        <v>1979</v>
      </c>
      <c r="F13408" s="284">
        <v>86608</v>
      </c>
      <c r="G13408" s="284">
        <v>100</v>
      </c>
      <c r="H13408" s="284">
        <v>0</v>
      </c>
      <c r="I13408" s="284">
        <v>0</v>
      </c>
      <c r="J13408" s="284">
        <v>15</v>
      </c>
      <c r="K13408" s="284">
        <v>0</v>
      </c>
    </row>
    <row r="13409" spans="1:11" x14ac:dyDescent="0.3">
      <c r="A13409" s="284" t="s">
        <v>2094</v>
      </c>
      <c r="B13409" s="284">
        <v>205</v>
      </c>
      <c r="C13409" s="24" t="str">
        <f t="shared" si="209"/>
        <v>aurora205</v>
      </c>
      <c r="D13409" s="284">
        <v>5410</v>
      </c>
      <c r="E13409" s="284">
        <v>2000</v>
      </c>
      <c r="F13409" s="284">
        <v>88014</v>
      </c>
      <c r="G13409" s="284">
        <v>100</v>
      </c>
      <c r="H13409" s="284">
        <v>0</v>
      </c>
      <c r="I13409" s="284">
        <v>0</v>
      </c>
      <c r="J13409" s="284">
        <v>15</v>
      </c>
      <c r="K13409" s="284">
        <v>0</v>
      </c>
    </row>
    <row r="13410" spans="1:11" x14ac:dyDescent="0.3">
      <c r="A13410" s="284" t="s">
        <v>2094</v>
      </c>
      <c r="B13410" s="284">
        <v>206</v>
      </c>
      <c r="C13410" s="24" t="str">
        <f t="shared" si="209"/>
        <v>aurora206</v>
      </c>
      <c r="D13410" s="284">
        <v>5467</v>
      </c>
      <c r="E13410" s="284">
        <v>2021</v>
      </c>
      <c r="F13410" s="284">
        <v>89169</v>
      </c>
      <c r="G13410" s="284">
        <v>100</v>
      </c>
      <c r="H13410" s="284">
        <v>0</v>
      </c>
      <c r="I13410" s="284">
        <v>0</v>
      </c>
      <c r="J13410" s="284">
        <v>15</v>
      </c>
      <c r="K13410" s="284">
        <v>0</v>
      </c>
    </row>
    <row r="13411" spans="1:11" x14ac:dyDescent="0.3">
      <c r="A13411" s="284" t="s">
        <v>2094</v>
      </c>
      <c r="B13411" s="284">
        <v>207</v>
      </c>
      <c r="C13411" s="24" t="str">
        <f t="shared" si="209"/>
        <v>aurora207</v>
      </c>
      <c r="D13411" s="284">
        <v>5524</v>
      </c>
      <c r="E13411" s="284">
        <v>2042</v>
      </c>
      <c r="F13411" s="284">
        <v>90340</v>
      </c>
      <c r="G13411" s="284">
        <v>100</v>
      </c>
      <c r="H13411" s="284">
        <v>0</v>
      </c>
      <c r="I13411" s="284">
        <v>0</v>
      </c>
      <c r="J13411" s="284">
        <v>15</v>
      </c>
      <c r="K13411" s="284">
        <v>0</v>
      </c>
    </row>
    <row r="13412" spans="1:11" x14ac:dyDescent="0.3">
      <c r="A13412" s="284" t="s">
        <v>2094</v>
      </c>
      <c r="B13412" s="284">
        <v>208</v>
      </c>
      <c r="C13412" s="24" t="str">
        <f t="shared" si="209"/>
        <v>aurora208</v>
      </c>
      <c r="D13412" s="284">
        <v>5583</v>
      </c>
      <c r="E13412" s="284">
        <v>2064</v>
      </c>
      <c r="F13412" s="284">
        <v>91494</v>
      </c>
      <c r="G13412" s="284">
        <v>100</v>
      </c>
      <c r="H13412" s="284">
        <v>0</v>
      </c>
      <c r="I13412" s="284">
        <v>0</v>
      </c>
      <c r="J13412" s="284">
        <v>15</v>
      </c>
      <c r="K13412" s="284">
        <v>0</v>
      </c>
    </row>
    <row r="13413" spans="1:11" x14ac:dyDescent="0.3">
      <c r="A13413" s="284" t="s">
        <v>2094</v>
      </c>
      <c r="B13413" s="284">
        <v>209</v>
      </c>
      <c r="C13413" s="24" t="str">
        <f t="shared" si="209"/>
        <v>aurora209</v>
      </c>
      <c r="D13413" s="284">
        <v>5641</v>
      </c>
      <c r="E13413" s="284">
        <v>2085</v>
      </c>
      <c r="F13413" s="284">
        <v>92726</v>
      </c>
      <c r="G13413" s="284">
        <v>100</v>
      </c>
      <c r="H13413" s="284">
        <v>0</v>
      </c>
      <c r="I13413" s="284">
        <v>0</v>
      </c>
      <c r="J13413" s="284">
        <v>15</v>
      </c>
      <c r="K13413" s="284">
        <v>0</v>
      </c>
    </row>
    <row r="13414" spans="1:11" x14ac:dyDescent="0.3">
      <c r="A13414" s="284" t="s">
        <v>2094</v>
      </c>
      <c r="B13414" s="284">
        <v>210</v>
      </c>
      <c r="C13414" s="24" t="str">
        <f t="shared" si="209"/>
        <v>aurora210</v>
      </c>
      <c r="D13414" s="284">
        <v>5701</v>
      </c>
      <c r="E13414" s="284">
        <v>2107</v>
      </c>
      <c r="F13414" s="284">
        <v>93909</v>
      </c>
      <c r="G13414" s="284">
        <v>100</v>
      </c>
      <c r="H13414" s="284">
        <v>0</v>
      </c>
      <c r="I13414" s="284">
        <v>0</v>
      </c>
      <c r="J13414" s="284">
        <v>15</v>
      </c>
      <c r="K13414" s="284">
        <v>0</v>
      </c>
    </row>
    <row r="13415" spans="1:11" x14ac:dyDescent="0.3">
      <c r="A13415" s="284" t="s">
        <v>2094</v>
      </c>
      <c r="B13415" s="284">
        <v>211</v>
      </c>
      <c r="C13415" s="24" t="str">
        <f t="shared" si="209"/>
        <v>aurora211</v>
      </c>
      <c r="D13415" s="284">
        <v>5760</v>
      </c>
      <c r="E13415" s="284">
        <v>2129</v>
      </c>
      <c r="F13415" s="284">
        <v>95140</v>
      </c>
      <c r="G13415" s="284">
        <v>100</v>
      </c>
      <c r="H13415" s="284">
        <v>0</v>
      </c>
      <c r="I13415" s="284">
        <v>0</v>
      </c>
      <c r="J13415" s="284">
        <v>15</v>
      </c>
      <c r="K13415" s="284">
        <v>0</v>
      </c>
    </row>
    <row r="13416" spans="1:11" x14ac:dyDescent="0.3">
      <c r="A13416" s="284" t="s">
        <v>2094</v>
      </c>
      <c r="B13416" s="284">
        <v>212</v>
      </c>
      <c r="C13416" s="24" t="str">
        <f t="shared" si="209"/>
        <v>aurora212</v>
      </c>
      <c r="D13416" s="284">
        <v>5821</v>
      </c>
      <c r="E13416" s="284">
        <v>2152</v>
      </c>
      <c r="F13416" s="284">
        <v>96387</v>
      </c>
      <c r="G13416" s="284">
        <v>100</v>
      </c>
      <c r="H13416" s="284">
        <v>0</v>
      </c>
      <c r="I13416" s="284">
        <v>0</v>
      </c>
      <c r="J13416" s="284">
        <v>15</v>
      </c>
      <c r="K13416" s="284">
        <v>0</v>
      </c>
    </row>
    <row r="13417" spans="1:11" x14ac:dyDescent="0.3">
      <c r="A13417" s="284" t="s">
        <v>2094</v>
      </c>
      <c r="B13417" s="284">
        <v>213</v>
      </c>
      <c r="C13417" s="24" t="str">
        <f t="shared" si="209"/>
        <v>aurora213</v>
      </c>
      <c r="D13417" s="284">
        <v>5882</v>
      </c>
      <c r="E13417" s="284">
        <v>2174</v>
      </c>
      <c r="F13417" s="284">
        <v>97649</v>
      </c>
      <c r="G13417" s="284">
        <v>100</v>
      </c>
      <c r="H13417" s="284">
        <v>0</v>
      </c>
      <c r="I13417" s="284">
        <v>0</v>
      </c>
      <c r="J13417" s="284">
        <v>15</v>
      </c>
      <c r="K13417" s="284">
        <v>0</v>
      </c>
    </row>
    <row r="13418" spans="1:11" x14ac:dyDescent="0.3">
      <c r="A13418" s="284" t="s">
        <v>2094</v>
      </c>
      <c r="B13418" s="284">
        <v>214</v>
      </c>
      <c r="C13418" s="24" t="str">
        <f t="shared" si="209"/>
        <v>aurora214</v>
      </c>
      <c r="D13418" s="284">
        <v>5944</v>
      </c>
      <c r="E13418" s="284">
        <v>2197</v>
      </c>
      <c r="F13418" s="284">
        <v>98928</v>
      </c>
      <c r="G13418" s="284">
        <v>100</v>
      </c>
      <c r="H13418" s="284">
        <v>0</v>
      </c>
      <c r="I13418" s="284">
        <v>0</v>
      </c>
      <c r="J13418" s="284">
        <v>15</v>
      </c>
      <c r="K13418" s="284">
        <v>0</v>
      </c>
    </row>
    <row r="13419" spans="1:11" x14ac:dyDescent="0.3">
      <c r="A13419" s="284" t="s">
        <v>2094</v>
      </c>
      <c r="B13419" s="284">
        <v>215</v>
      </c>
      <c r="C13419" s="24" t="str">
        <f t="shared" si="209"/>
        <v>aurora215</v>
      </c>
      <c r="D13419" s="284">
        <v>6006</v>
      </c>
      <c r="E13419" s="284">
        <v>2220</v>
      </c>
      <c r="F13419" s="284">
        <v>100188</v>
      </c>
      <c r="G13419" s="284">
        <v>100</v>
      </c>
      <c r="H13419" s="284">
        <v>0</v>
      </c>
      <c r="I13419" s="284">
        <v>0</v>
      </c>
      <c r="J13419" s="284">
        <v>15</v>
      </c>
      <c r="K13419" s="284">
        <v>0</v>
      </c>
    </row>
    <row r="13420" spans="1:11" x14ac:dyDescent="0.3">
      <c r="A13420" s="284" t="s">
        <v>2094</v>
      </c>
      <c r="B13420" s="284">
        <v>216</v>
      </c>
      <c r="C13420" s="24" t="str">
        <f t="shared" si="209"/>
        <v>aurora216</v>
      </c>
      <c r="D13420" s="284">
        <v>6069</v>
      </c>
      <c r="E13420" s="284">
        <v>2243</v>
      </c>
      <c r="F13420" s="284">
        <v>101499</v>
      </c>
      <c r="G13420" s="284">
        <v>100</v>
      </c>
      <c r="H13420" s="284">
        <v>0</v>
      </c>
      <c r="I13420" s="284">
        <v>0</v>
      </c>
      <c r="J13420" s="284">
        <v>15</v>
      </c>
      <c r="K13420" s="284">
        <v>0</v>
      </c>
    </row>
    <row r="13421" spans="1:11" x14ac:dyDescent="0.3">
      <c r="A13421" s="284" t="s">
        <v>2094</v>
      </c>
      <c r="B13421" s="284">
        <v>217</v>
      </c>
      <c r="C13421" s="24" t="str">
        <f t="shared" si="209"/>
        <v>aurora217</v>
      </c>
      <c r="D13421" s="284">
        <v>6132</v>
      </c>
      <c r="E13421" s="284">
        <v>2267</v>
      </c>
      <c r="F13421" s="284">
        <v>102720</v>
      </c>
      <c r="G13421" s="284">
        <v>100</v>
      </c>
      <c r="H13421" s="284">
        <v>0</v>
      </c>
      <c r="I13421" s="284">
        <v>0</v>
      </c>
      <c r="J13421" s="284">
        <v>15</v>
      </c>
      <c r="K13421" s="284">
        <v>0</v>
      </c>
    </row>
    <row r="13422" spans="1:11" x14ac:dyDescent="0.3">
      <c r="A13422" s="284" t="s">
        <v>2094</v>
      </c>
      <c r="B13422" s="284">
        <v>218</v>
      </c>
      <c r="C13422" s="24" t="str">
        <f t="shared" si="209"/>
        <v>aurora218</v>
      </c>
      <c r="D13422" s="284">
        <v>6197</v>
      </c>
      <c r="E13422" s="284">
        <v>2291</v>
      </c>
      <c r="F13422" s="284">
        <v>103992</v>
      </c>
      <c r="G13422" s="284">
        <v>100</v>
      </c>
      <c r="H13422" s="284">
        <v>0</v>
      </c>
      <c r="I13422" s="284">
        <v>0</v>
      </c>
      <c r="J13422" s="284">
        <v>15</v>
      </c>
      <c r="K13422" s="284">
        <v>0</v>
      </c>
    </row>
    <row r="13423" spans="1:11" x14ac:dyDescent="0.3">
      <c r="A13423" s="284" t="s">
        <v>2094</v>
      </c>
      <c r="B13423" s="284">
        <v>219</v>
      </c>
      <c r="C13423" s="24" t="str">
        <f t="shared" si="209"/>
        <v>aurora219</v>
      </c>
      <c r="D13423" s="284">
        <v>6261</v>
      </c>
      <c r="E13423" s="284">
        <v>2314</v>
      </c>
      <c r="F13423" s="284">
        <v>105242</v>
      </c>
      <c r="G13423" s="284">
        <v>100</v>
      </c>
      <c r="H13423" s="284">
        <v>0</v>
      </c>
      <c r="I13423" s="284">
        <v>0</v>
      </c>
      <c r="J13423" s="284">
        <v>15</v>
      </c>
      <c r="K13423" s="284">
        <v>0</v>
      </c>
    </row>
    <row r="13424" spans="1:11" x14ac:dyDescent="0.3">
      <c r="A13424" s="284" t="s">
        <v>2094</v>
      </c>
      <c r="B13424" s="284">
        <v>220</v>
      </c>
      <c r="C13424" s="24" t="str">
        <f t="shared" si="209"/>
        <v>aurora220</v>
      </c>
      <c r="D13424" s="284">
        <v>6327</v>
      </c>
      <c r="E13424" s="284">
        <v>2339</v>
      </c>
      <c r="F13424" s="284">
        <v>106507</v>
      </c>
      <c r="G13424" s="284">
        <v>100</v>
      </c>
      <c r="H13424" s="284">
        <v>0</v>
      </c>
      <c r="I13424" s="284">
        <v>0</v>
      </c>
      <c r="J13424" s="284">
        <v>15</v>
      </c>
      <c r="K13424" s="284">
        <v>0</v>
      </c>
    </row>
    <row r="13425" spans="1:11" x14ac:dyDescent="0.3">
      <c r="A13425" s="284" t="s">
        <v>2094</v>
      </c>
      <c r="B13425" s="284">
        <v>221</v>
      </c>
      <c r="C13425" s="24" t="str">
        <f t="shared" si="209"/>
        <v>aurora221</v>
      </c>
      <c r="D13425" s="284">
        <v>6899</v>
      </c>
      <c r="E13425" s="284">
        <v>2550</v>
      </c>
      <c r="F13425" s="284">
        <v>117304</v>
      </c>
      <c r="G13425" s="284">
        <v>100</v>
      </c>
      <c r="H13425" s="284">
        <v>0</v>
      </c>
      <c r="I13425" s="284">
        <v>0</v>
      </c>
      <c r="J13425" s="284">
        <v>15</v>
      </c>
      <c r="K13425" s="284">
        <v>0</v>
      </c>
    </row>
    <row r="13426" spans="1:11" x14ac:dyDescent="0.3">
      <c r="A13426" s="284" t="s">
        <v>2094</v>
      </c>
      <c r="B13426" s="284">
        <v>222</v>
      </c>
      <c r="C13426" s="24" t="str">
        <f t="shared" si="209"/>
        <v>aurora222</v>
      </c>
      <c r="D13426" s="284">
        <v>6971</v>
      </c>
      <c r="E13426" s="284">
        <v>2577</v>
      </c>
      <c r="F13426" s="284">
        <v>118827</v>
      </c>
      <c r="G13426" s="284">
        <v>100</v>
      </c>
      <c r="H13426" s="284">
        <v>0</v>
      </c>
      <c r="I13426" s="284">
        <v>0</v>
      </c>
      <c r="J13426" s="284">
        <v>15</v>
      </c>
      <c r="K13426" s="284">
        <v>0</v>
      </c>
    </row>
    <row r="13427" spans="1:11" x14ac:dyDescent="0.3">
      <c r="A13427" s="284" t="s">
        <v>2094</v>
      </c>
      <c r="B13427" s="284">
        <v>223</v>
      </c>
      <c r="C13427" s="24" t="str">
        <f t="shared" si="209"/>
        <v>aurora223</v>
      </c>
      <c r="D13427" s="284">
        <v>7044</v>
      </c>
      <c r="E13427" s="284">
        <v>2604</v>
      </c>
      <c r="F13427" s="284">
        <v>120303</v>
      </c>
      <c r="G13427" s="284">
        <v>100</v>
      </c>
      <c r="H13427" s="284">
        <v>0</v>
      </c>
      <c r="I13427" s="284">
        <v>0</v>
      </c>
      <c r="J13427" s="284">
        <v>15</v>
      </c>
      <c r="K13427" s="284">
        <v>0</v>
      </c>
    </row>
    <row r="13428" spans="1:11" x14ac:dyDescent="0.3">
      <c r="A13428" s="284" t="s">
        <v>2094</v>
      </c>
      <c r="B13428" s="284">
        <v>224</v>
      </c>
      <c r="C13428" s="24" t="str">
        <f t="shared" si="209"/>
        <v>aurora224</v>
      </c>
      <c r="D13428" s="284">
        <v>7117</v>
      </c>
      <c r="E13428" s="284">
        <v>2631</v>
      </c>
      <c r="F13428" s="284">
        <v>121863</v>
      </c>
      <c r="G13428" s="284">
        <v>100</v>
      </c>
      <c r="H13428" s="284">
        <v>0</v>
      </c>
      <c r="I13428" s="284">
        <v>0</v>
      </c>
      <c r="J13428" s="284">
        <v>15</v>
      </c>
      <c r="K13428" s="284">
        <v>0</v>
      </c>
    </row>
    <row r="13429" spans="1:11" x14ac:dyDescent="0.3">
      <c r="A13429" s="284" t="s">
        <v>2094</v>
      </c>
      <c r="B13429" s="284">
        <v>225</v>
      </c>
      <c r="C13429" s="24" t="str">
        <f t="shared" si="209"/>
        <v>aurora225</v>
      </c>
      <c r="D13429" s="284">
        <v>7191</v>
      </c>
      <c r="E13429" s="284">
        <v>2658</v>
      </c>
      <c r="F13429" s="284">
        <v>123443</v>
      </c>
      <c r="G13429" s="284">
        <v>100</v>
      </c>
      <c r="H13429" s="284">
        <v>0</v>
      </c>
      <c r="I13429" s="284">
        <v>0</v>
      </c>
      <c r="J13429" s="284">
        <v>15</v>
      </c>
      <c r="K13429" s="284">
        <v>0</v>
      </c>
    </row>
    <row r="13430" spans="1:11" x14ac:dyDescent="0.3">
      <c r="A13430" s="284" t="s">
        <v>2094</v>
      </c>
      <c r="B13430" s="284">
        <v>226</v>
      </c>
      <c r="C13430" s="24" t="str">
        <f t="shared" si="209"/>
        <v>aurora226</v>
      </c>
      <c r="D13430" s="284">
        <v>7266</v>
      </c>
      <c r="E13430" s="284">
        <v>2686</v>
      </c>
      <c r="F13430" s="284">
        <v>124974</v>
      </c>
      <c r="G13430" s="284">
        <v>100</v>
      </c>
      <c r="H13430" s="284">
        <v>0</v>
      </c>
      <c r="I13430" s="284">
        <v>0</v>
      </c>
      <c r="J13430" s="284">
        <v>15</v>
      </c>
      <c r="K13430" s="284">
        <v>0</v>
      </c>
    </row>
    <row r="13431" spans="1:11" x14ac:dyDescent="0.3">
      <c r="A13431" s="284" t="s">
        <v>2094</v>
      </c>
      <c r="B13431" s="284">
        <v>227</v>
      </c>
      <c r="C13431" s="24" t="str">
        <f t="shared" si="209"/>
        <v>aurora227</v>
      </c>
      <c r="D13431" s="284">
        <v>7342</v>
      </c>
      <c r="E13431" s="284">
        <v>2714</v>
      </c>
      <c r="F13431" s="284">
        <v>126592</v>
      </c>
      <c r="G13431" s="284">
        <v>100</v>
      </c>
      <c r="H13431" s="284">
        <v>0</v>
      </c>
      <c r="I13431" s="284">
        <v>0</v>
      </c>
      <c r="J13431" s="284">
        <v>15</v>
      </c>
      <c r="K13431" s="284">
        <v>0</v>
      </c>
    </row>
    <row r="13432" spans="1:11" x14ac:dyDescent="0.3">
      <c r="A13432" s="284" t="s">
        <v>2094</v>
      </c>
      <c r="B13432" s="284">
        <v>228</v>
      </c>
      <c r="C13432" s="24" t="str">
        <f t="shared" si="209"/>
        <v>aurora228</v>
      </c>
      <c r="D13432" s="284">
        <v>7418</v>
      </c>
      <c r="E13432" s="284">
        <v>2742</v>
      </c>
      <c r="F13432" s="284">
        <v>128161</v>
      </c>
      <c r="G13432" s="284">
        <v>100</v>
      </c>
      <c r="H13432" s="284">
        <v>0</v>
      </c>
      <c r="I13432" s="284">
        <v>0</v>
      </c>
      <c r="J13432" s="284">
        <v>15</v>
      </c>
      <c r="K13432" s="284">
        <v>0</v>
      </c>
    </row>
    <row r="13433" spans="1:11" x14ac:dyDescent="0.3">
      <c r="A13433" s="284" t="s">
        <v>2094</v>
      </c>
      <c r="B13433" s="284">
        <v>229</v>
      </c>
      <c r="C13433" s="24" t="str">
        <f t="shared" si="209"/>
        <v>aurora229</v>
      </c>
      <c r="D13433" s="284">
        <v>7495</v>
      </c>
      <c r="E13433" s="284">
        <v>2771</v>
      </c>
      <c r="F13433" s="284">
        <v>129819</v>
      </c>
      <c r="G13433" s="284">
        <v>100</v>
      </c>
      <c r="H13433" s="284">
        <v>0</v>
      </c>
      <c r="I13433" s="284">
        <v>0</v>
      </c>
      <c r="J13433" s="284">
        <v>15</v>
      </c>
      <c r="K13433" s="284">
        <v>0</v>
      </c>
    </row>
    <row r="13434" spans="1:11" x14ac:dyDescent="0.3">
      <c r="A13434" s="284" t="s">
        <v>2094</v>
      </c>
      <c r="B13434" s="284">
        <v>230</v>
      </c>
      <c r="C13434" s="24" t="str">
        <f t="shared" si="209"/>
        <v>aurora230</v>
      </c>
      <c r="D13434" s="284">
        <v>7573</v>
      </c>
      <c r="E13434" s="284">
        <v>2799</v>
      </c>
      <c r="F13434" s="284">
        <v>131426</v>
      </c>
      <c r="G13434" s="284">
        <v>100</v>
      </c>
      <c r="H13434" s="284">
        <v>0</v>
      </c>
      <c r="I13434" s="284">
        <v>0</v>
      </c>
      <c r="J13434" s="284">
        <v>15</v>
      </c>
      <c r="K13434" s="284">
        <v>0</v>
      </c>
    </row>
    <row r="13435" spans="1:11" x14ac:dyDescent="0.3">
      <c r="A13435" s="284" t="s">
        <v>2094</v>
      </c>
      <c r="B13435" s="284">
        <v>231</v>
      </c>
      <c r="C13435" s="24" t="str">
        <f t="shared" si="209"/>
        <v>aurora231</v>
      </c>
      <c r="D13435" s="284">
        <v>7652</v>
      </c>
      <c r="E13435" s="284">
        <v>2828</v>
      </c>
      <c r="F13435" s="284">
        <v>133125</v>
      </c>
      <c r="G13435" s="284">
        <v>100</v>
      </c>
      <c r="H13435" s="284">
        <v>0</v>
      </c>
      <c r="I13435" s="284">
        <v>0</v>
      </c>
      <c r="J13435" s="284">
        <v>15</v>
      </c>
      <c r="K13435" s="284">
        <v>0</v>
      </c>
    </row>
    <row r="13436" spans="1:11" x14ac:dyDescent="0.3">
      <c r="A13436" s="284" t="s">
        <v>2094</v>
      </c>
      <c r="B13436" s="284">
        <v>232</v>
      </c>
      <c r="C13436" s="24" t="str">
        <f t="shared" si="209"/>
        <v>aurora232</v>
      </c>
      <c r="D13436" s="284">
        <v>7731</v>
      </c>
      <c r="E13436" s="284">
        <v>2858</v>
      </c>
      <c r="F13436" s="284">
        <v>134845</v>
      </c>
      <c r="G13436" s="284">
        <v>100</v>
      </c>
      <c r="H13436" s="284">
        <v>0</v>
      </c>
      <c r="I13436" s="284">
        <v>0</v>
      </c>
      <c r="J13436" s="284">
        <v>15</v>
      </c>
      <c r="K13436" s="284">
        <v>0</v>
      </c>
    </row>
    <row r="13437" spans="1:11" x14ac:dyDescent="0.3">
      <c r="A13437" s="284" t="s">
        <v>2094</v>
      </c>
      <c r="B13437" s="284">
        <v>233</v>
      </c>
      <c r="C13437" s="24" t="str">
        <f t="shared" si="209"/>
        <v>aurora233</v>
      </c>
      <c r="D13437" s="284">
        <v>7811</v>
      </c>
      <c r="E13437" s="284">
        <v>2887</v>
      </c>
      <c r="F13437" s="284">
        <v>136512</v>
      </c>
      <c r="G13437" s="284">
        <v>100</v>
      </c>
      <c r="H13437" s="284">
        <v>0</v>
      </c>
      <c r="I13437" s="284">
        <v>0</v>
      </c>
      <c r="J13437" s="284">
        <v>15</v>
      </c>
      <c r="K13437" s="284">
        <v>0</v>
      </c>
    </row>
    <row r="13438" spans="1:11" x14ac:dyDescent="0.3">
      <c r="A13438" s="284" t="s">
        <v>2094</v>
      </c>
      <c r="B13438" s="284">
        <v>234</v>
      </c>
      <c r="C13438" s="24" t="str">
        <f t="shared" si="209"/>
        <v>aurora234</v>
      </c>
      <c r="D13438" s="284">
        <v>7892</v>
      </c>
      <c r="E13438" s="284">
        <v>2917</v>
      </c>
      <c r="F13438" s="284">
        <v>138274</v>
      </c>
      <c r="G13438" s="284">
        <v>100</v>
      </c>
      <c r="H13438" s="284">
        <v>0</v>
      </c>
      <c r="I13438" s="284">
        <v>0</v>
      </c>
      <c r="J13438" s="284">
        <v>15</v>
      </c>
      <c r="K13438" s="284">
        <v>0</v>
      </c>
    </row>
    <row r="13439" spans="1:11" x14ac:dyDescent="0.3">
      <c r="A13439" s="284" t="s">
        <v>2094</v>
      </c>
      <c r="B13439" s="284">
        <v>235</v>
      </c>
      <c r="C13439" s="24" t="str">
        <f t="shared" si="209"/>
        <v>aurora235</v>
      </c>
      <c r="D13439" s="284">
        <v>7974</v>
      </c>
      <c r="E13439" s="284">
        <v>2948</v>
      </c>
      <c r="F13439" s="284">
        <v>139981</v>
      </c>
      <c r="G13439" s="284">
        <v>100</v>
      </c>
      <c r="H13439" s="284">
        <v>0</v>
      </c>
      <c r="I13439" s="284">
        <v>0</v>
      </c>
      <c r="J13439" s="284">
        <v>15</v>
      </c>
      <c r="K13439" s="284">
        <v>0</v>
      </c>
    </row>
    <row r="13440" spans="1:11" x14ac:dyDescent="0.3">
      <c r="A13440" s="284" t="s">
        <v>2094</v>
      </c>
      <c r="B13440" s="284">
        <v>236</v>
      </c>
      <c r="C13440" s="24" t="str">
        <f t="shared" si="209"/>
        <v>aurora236</v>
      </c>
      <c r="D13440" s="284">
        <v>8056</v>
      </c>
      <c r="E13440" s="284">
        <v>2978</v>
      </c>
      <c r="F13440" s="284">
        <v>141786</v>
      </c>
      <c r="G13440" s="284">
        <v>100</v>
      </c>
      <c r="H13440" s="284">
        <v>0</v>
      </c>
      <c r="I13440" s="284">
        <v>0</v>
      </c>
      <c r="J13440" s="284">
        <v>15</v>
      </c>
      <c r="K13440" s="284">
        <v>0</v>
      </c>
    </row>
    <row r="13441" spans="1:11" x14ac:dyDescent="0.3">
      <c r="A13441" s="284" t="s">
        <v>2094</v>
      </c>
      <c r="B13441" s="284">
        <v>237</v>
      </c>
      <c r="C13441" s="24" t="str">
        <f t="shared" si="209"/>
        <v>aurora237</v>
      </c>
      <c r="D13441" s="284">
        <v>8140</v>
      </c>
      <c r="E13441" s="284">
        <v>3009</v>
      </c>
      <c r="F13441" s="284">
        <v>143536</v>
      </c>
      <c r="G13441" s="284">
        <v>100</v>
      </c>
      <c r="H13441" s="284">
        <v>0</v>
      </c>
      <c r="I13441" s="284">
        <v>0</v>
      </c>
      <c r="J13441" s="284">
        <v>15</v>
      </c>
      <c r="K13441" s="284">
        <v>0</v>
      </c>
    </row>
    <row r="13442" spans="1:11" x14ac:dyDescent="0.3">
      <c r="A13442" s="284" t="s">
        <v>2094</v>
      </c>
      <c r="B13442" s="284">
        <v>238</v>
      </c>
      <c r="C13442" s="24" t="str">
        <f t="shared" si="209"/>
        <v>aurora238</v>
      </c>
      <c r="D13442" s="284">
        <v>8224</v>
      </c>
      <c r="E13442" s="284">
        <v>3040</v>
      </c>
      <c r="F13442" s="284">
        <v>145385</v>
      </c>
      <c r="G13442" s="284">
        <v>100</v>
      </c>
      <c r="H13442" s="284">
        <v>0</v>
      </c>
      <c r="I13442" s="284">
        <v>0</v>
      </c>
      <c r="J13442" s="284">
        <v>15</v>
      </c>
      <c r="K13442" s="284">
        <v>0</v>
      </c>
    </row>
    <row r="13443" spans="1:11" x14ac:dyDescent="0.3">
      <c r="A13443" s="284" t="s">
        <v>2094</v>
      </c>
      <c r="B13443" s="284">
        <v>239</v>
      </c>
      <c r="C13443" s="24" t="str">
        <f t="shared" si="209"/>
        <v>aurora239</v>
      </c>
      <c r="D13443" s="284">
        <v>8309</v>
      </c>
      <c r="E13443" s="284">
        <v>3071</v>
      </c>
      <c r="F13443" s="284">
        <v>147176</v>
      </c>
      <c r="G13443" s="284">
        <v>100</v>
      </c>
      <c r="H13443" s="284">
        <v>0</v>
      </c>
      <c r="I13443" s="284">
        <v>0</v>
      </c>
      <c r="J13443" s="284">
        <v>15</v>
      </c>
      <c r="K13443" s="284">
        <v>0</v>
      </c>
    </row>
    <row r="13444" spans="1:11" x14ac:dyDescent="0.3">
      <c r="A13444" s="284" t="s">
        <v>2094</v>
      </c>
      <c r="B13444" s="284">
        <v>240</v>
      </c>
      <c r="C13444" s="24" t="str">
        <f t="shared" si="209"/>
        <v>aurora240</v>
      </c>
      <c r="D13444" s="284">
        <v>8395</v>
      </c>
      <c r="E13444" s="284">
        <v>3103</v>
      </c>
      <c r="F13444" s="284">
        <v>149071</v>
      </c>
      <c r="G13444" s="284">
        <v>100</v>
      </c>
      <c r="H13444" s="284">
        <v>0</v>
      </c>
      <c r="I13444" s="284">
        <v>0</v>
      </c>
      <c r="J13444" s="284">
        <v>15</v>
      </c>
      <c r="K13444" s="284">
        <v>0</v>
      </c>
    </row>
    <row r="13445" spans="1:11" x14ac:dyDescent="0.3">
      <c r="A13445" s="284" t="s">
        <v>2094</v>
      </c>
      <c r="B13445" s="284">
        <v>241</v>
      </c>
      <c r="C13445" s="24" t="str">
        <f t="shared" si="209"/>
        <v>aurora241</v>
      </c>
      <c r="D13445" s="284">
        <v>9153</v>
      </c>
      <c r="E13445" s="284">
        <v>3383</v>
      </c>
      <c r="F13445" s="284">
        <v>164595</v>
      </c>
      <c r="G13445" s="284">
        <v>100</v>
      </c>
      <c r="H13445" s="284">
        <v>0</v>
      </c>
      <c r="I13445" s="284">
        <v>0</v>
      </c>
      <c r="J13445" s="284">
        <v>15</v>
      </c>
      <c r="K13445" s="284">
        <v>0</v>
      </c>
    </row>
    <row r="13446" spans="1:11" x14ac:dyDescent="0.3">
      <c r="A13446" s="284" t="s">
        <v>2094</v>
      </c>
      <c r="B13446" s="284">
        <v>242</v>
      </c>
      <c r="C13446" s="24" t="str">
        <f t="shared" ref="C13446:C13509" si="210">A13446&amp;B13446</f>
        <v>aurora242</v>
      </c>
      <c r="D13446" s="284">
        <v>9247</v>
      </c>
      <c r="E13446" s="284">
        <v>3418</v>
      </c>
      <c r="F13446" s="284">
        <v>166709</v>
      </c>
      <c r="G13446" s="284">
        <v>100</v>
      </c>
      <c r="H13446" s="284">
        <v>0</v>
      </c>
      <c r="I13446" s="284">
        <v>0</v>
      </c>
      <c r="J13446" s="284">
        <v>15</v>
      </c>
      <c r="K13446" s="284">
        <v>0</v>
      </c>
    </row>
    <row r="13447" spans="1:11" x14ac:dyDescent="0.3">
      <c r="A13447" s="284" t="s">
        <v>2094</v>
      </c>
      <c r="B13447" s="284">
        <v>243</v>
      </c>
      <c r="C13447" s="24" t="str">
        <f t="shared" si="210"/>
        <v>aurora243</v>
      </c>
      <c r="D13447" s="284">
        <v>9343</v>
      </c>
      <c r="E13447" s="284">
        <v>3454</v>
      </c>
      <c r="F13447" s="284">
        <v>169068</v>
      </c>
      <c r="G13447" s="284">
        <v>100</v>
      </c>
      <c r="H13447" s="284">
        <v>0</v>
      </c>
      <c r="I13447" s="284">
        <v>0</v>
      </c>
      <c r="J13447" s="284">
        <v>15</v>
      </c>
      <c r="K13447" s="284">
        <v>0</v>
      </c>
    </row>
    <row r="13448" spans="1:11" x14ac:dyDescent="0.3">
      <c r="A13448" s="284" t="s">
        <v>2094</v>
      </c>
      <c r="B13448" s="284">
        <v>244</v>
      </c>
      <c r="C13448" s="24" t="str">
        <f t="shared" si="210"/>
        <v>aurora244</v>
      </c>
      <c r="D13448" s="284">
        <v>9439</v>
      </c>
      <c r="E13448" s="284">
        <v>3489</v>
      </c>
      <c r="F13448" s="284">
        <v>171236</v>
      </c>
      <c r="G13448" s="284">
        <v>100</v>
      </c>
      <c r="H13448" s="284">
        <v>0</v>
      </c>
      <c r="I13448" s="284">
        <v>0</v>
      </c>
      <c r="J13448" s="284">
        <v>15</v>
      </c>
      <c r="K13448" s="284">
        <v>0</v>
      </c>
    </row>
    <row r="13449" spans="1:11" x14ac:dyDescent="0.3">
      <c r="A13449" s="284" t="s">
        <v>2094</v>
      </c>
      <c r="B13449" s="284">
        <v>245</v>
      </c>
      <c r="C13449" s="24" t="str">
        <f t="shared" si="210"/>
        <v>aurora245</v>
      </c>
      <c r="D13449" s="284">
        <v>9536</v>
      </c>
      <c r="E13449" s="284">
        <v>3525</v>
      </c>
      <c r="F13449" s="284">
        <v>173630</v>
      </c>
      <c r="G13449" s="284">
        <v>100</v>
      </c>
      <c r="H13449" s="284">
        <v>0</v>
      </c>
      <c r="I13449" s="284">
        <v>0</v>
      </c>
      <c r="J13449" s="284">
        <v>15</v>
      </c>
      <c r="K13449" s="284">
        <v>0</v>
      </c>
    </row>
    <row r="13450" spans="1:11" x14ac:dyDescent="0.3">
      <c r="A13450" s="284" t="s">
        <v>2094</v>
      </c>
      <c r="B13450" s="284">
        <v>246</v>
      </c>
      <c r="C13450" s="24" t="str">
        <f t="shared" si="210"/>
        <v>aurora246</v>
      </c>
      <c r="D13450" s="284">
        <v>9634</v>
      </c>
      <c r="E13450" s="284">
        <v>3561</v>
      </c>
      <c r="F13450" s="284">
        <v>175572</v>
      </c>
      <c r="G13450" s="284">
        <v>100</v>
      </c>
      <c r="H13450" s="284">
        <v>0</v>
      </c>
      <c r="I13450" s="284">
        <v>0</v>
      </c>
      <c r="J13450" s="284">
        <v>15</v>
      </c>
      <c r="K13450" s="284">
        <v>0</v>
      </c>
    </row>
    <row r="13451" spans="1:11" x14ac:dyDescent="0.3">
      <c r="A13451" s="284" t="s">
        <v>2094</v>
      </c>
      <c r="B13451" s="284">
        <v>247</v>
      </c>
      <c r="C13451" s="24" t="str">
        <f t="shared" si="210"/>
        <v>aurora247</v>
      </c>
      <c r="D13451" s="284">
        <v>9733</v>
      </c>
      <c r="E13451" s="284">
        <v>3598</v>
      </c>
      <c r="F13451" s="284">
        <v>178025</v>
      </c>
      <c r="G13451" s="284">
        <v>100</v>
      </c>
      <c r="H13451" s="284">
        <v>0</v>
      </c>
      <c r="I13451" s="284">
        <v>0</v>
      </c>
      <c r="J13451" s="284">
        <v>15</v>
      </c>
      <c r="K13451" s="284">
        <v>0</v>
      </c>
    </row>
    <row r="13452" spans="1:11" x14ac:dyDescent="0.3">
      <c r="A13452" s="284" t="s">
        <v>2094</v>
      </c>
      <c r="B13452" s="284">
        <v>248</v>
      </c>
      <c r="C13452" s="24" t="str">
        <f t="shared" si="210"/>
        <v>aurora248</v>
      </c>
      <c r="D13452" s="284">
        <v>9833</v>
      </c>
      <c r="E13452" s="284">
        <v>3635</v>
      </c>
      <c r="F13452" s="284">
        <v>180014</v>
      </c>
      <c r="G13452" s="284">
        <v>100</v>
      </c>
      <c r="H13452" s="284">
        <v>0</v>
      </c>
      <c r="I13452" s="284">
        <v>0</v>
      </c>
      <c r="J13452" s="284">
        <v>15</v>
      </c>
      <c r="K13452" s="284">
        <v>0</v>
      </c>
    </row>
    <row r="13453" spans="1:11" x14ac:dyDescent="0.3">
      <c r="A13453" s="284" t="s">
        <v>2094</v>
      </c>
      <c r="B13453" s="284">
        <v>249</v>
      </c>
      <c r="C13453" s="24" t="str">
        <f t="shared" si="210"/>
        <v>aurora249</v>
      </c>
      <c r="D13453" s="284">
        <v>9934</v>
      </c>
      <c r="E13453" s="284">
        <v>3672</v>
      </c>
      <c r="F13453" s="284">
        <v>182527</v>
      </c>
      <c r="G13453" s="284">
        <v>100</v>
      </c>
      <c r="H13453" s="284">
        <v>0</v>
      </c>
      <c r="I13453" s="284">
        <v>0</v>
      </c>
      <c r="J13453" s="284">
        <v>15</v>
      </c>
      <c r="K13453" s="284">
        <v>0</v>
      </c>
    </row>
    <row r="13454" spans="1:11" x14ac:dyDescent="0.3">
      <c r="A13454" s="284" t="s">
        <v>2094</v>
      </c>
      <c r="B13454" s="284">
        <v>250</v>
      </c>
      <c r="C13454" s="24" t="str">
        <f t="shared" si="210"/>
        <v>aurora250</v>
      </c>
      <c r="D13454" s="284">
        <v>10036</v>
      </c>
      <c r="E13454" s="284">
        <v>3710</v>
      </c>
      <c r="F13454" s="284">
        <v>184565</v>
      </c>
      <c r="G13454" s="284">
        <v>100</v>
      </c>
      <c r="H13454" s="284">
        <v>0</v>
      </c>
      <c r="I13454" s="284">
        <v>0</v>
      </c>
      <c r="J13454" s="284">
        <v>15</v>
      </c>
      <c r="K13454" s="284">
        <v>0</v>
      </c>
    </row>
    <row r="13455" spans="1:11" x14ac:dyDescent="0.3">
      <c r="A13455" s="284" t="s">
        <v>2094</v>
      </c>
      <c r="B13455" s="284">
        <v>251</v>
      </c>
      <c r="C13455" s="24" t="str">
        <f t="shared" si="210"/>
        <v>aurora251</v>
      </c>
      <c r="D13455" s="284">
        <v>10139</v>
      </c>
      <c r="E13455" s="284">
        <v>3748</v>
      </c>
      <c r="F13455" s="284">
        <v>187139</v>
      </c>
      <c r="G13455" s="284">
        <v>100</v>
      </c>
      <c r="H13455" s="284">
        <v>0</v>
      </c>
      <c r="I13455" s="284">
        <v>0</v>
      </c>
      <c r="J13455" s="284">
        <v>15</v>
      </c>
      <c r="K13455" s="284">
        <v>0</v>
      </c>
    </row>
    <row r="13456" spans="1:11" x14ac:dyDescent="0.3">
      <c r="A13456" s="284" t="s">
        <v>2094</v>
      </c>
      <c r="B13456" s="284">
        <v>252</v>
      </c>
      <c r="C13456" s="24" t="str">
        <f t="shared" si="210"/>
        <v>aurora252</v>
      </c>
      <c r="D13456" s="284">
        <v>10243</v>
      </c>
      <c r="E13456" s="284">
        <v>3787</v>
      </c>
      <c r="F13456" s="284">
        <v>189226</v>
      </c>
      <c r="G13456" s="284">
        <v>100</v>
      </c>
      <c r="H13456" s="284">
        <v>0</v>
      </c>
      <c r="I13456" s="284">
        <v>0</v>
      </c>
      <c r="J13456" s="284">
        <v>15</v>
      </c>
      <c r="K13456" s="284">
        <v>0</v>
      </c>
    </row>
    <row r="13457" spans="1:11" x14ac:dyDescent="0.3">
      <c r="A13457" s="284" t="s">
        <v>2094</v>
      </c>
      <c r="B13457" s="284">
        <v>253</v>
      </c>
      <c r="C13457" s="24" t="str">
        <f t="shared" si="210"/>
        <v>aurora253</v>
      </c>
      <c r="D13457" s="284">
        <v>10348</v>
      </c>
      <c r="E13457" s="284">
        <v>3825</v>
      </c>
      <c r="F13457" s="284">
        <v>191864</v>
      </c>
      <c r="G13457" s="284">
        <v>100</v>
      </c>
      <c r="H13457" s="284">
        <v>0</v>
      </c>
      <c r="I13457" s="284">
        <v>0</v>
      </c>
      <c r="J13457" s="284">
        <v>15</v>
      </c>
      <c r="K13457" s="284">
        <v>0</v>
      </c>
    </row>
    <row r="13458" spans="1:11" x14ac:dyDescent="0.3">
      <c r="A13458" s="284" t="s">
        <v>2094</v>
      </c>
      <c r="B13458" s="284">
        <v>254</v>
      </c>
      <c r="C13458" s="24" t="str">
        <f t="shared" si="210"/>
        <v>aurora254</v>
      </c>
      <c r="D13458" s="284">
        <v>10455</v>
      </c>
      <c r="E13458" s="284">
        <v>3865</v>
      </c>
      <c r="F13458" s="284">
        <v>194002</v>
      </c>
      <c r="G13458" s="284">
        <v>100</v>
      </c>
      <c r="H13458" s="284">
        <v>0</v>
      </c>
      <c r="I13458" s="284">
        <v>0</v>
      </c>
      <c r="J13458" s="284">
        <v>15</v>
      </c>
      <c r="K13458" s="284">
        <v>0</v>
      </c>
    </row>
    <row r="13459" spans="1:11" x14ac:dyDescent="0.3">
      <c r="A13459" s="284" t="s">
        <v>2094</v>
      </c>
      <c r="B13459" s="284">
        <v>255</v>
      </c>
      <c r="C13459" s="24" t="str">
        <f t="shared" si="210"/>
        <v>aurora255</v>
      </c>
      <c r="D13459" s="284">
        <v>10562</v>
      </c>
      <c r="E13459" s="284">
        <v>3904</v>
      </c>
      <c r="F13459" s="284">
        <v>196523</v>
      </c>
      <c r="G13459" s="284">
        <v>100</v>
      </c>
      <c r="H13459" s="284">
        <v>0</v>
      </c>
      <c r="I13459" s="284">
        <v>0</v>
      </c>
      <c r="J13459" s="284">
        <v>15</v>
      </c>
      <c r="K13459" s="284">
        <v>0</v>
      </c>
    </row>
    <row r="13460" spans="1:11" x14ac:dyDescent="0.3">
      <c r="A13460" s="284" t="s">
        <v>2094</v>
      </c>
      <c r="B13460" s="284">
        <v>256</v>
      </c>
      <c r="C13460" s="24" t="str">
        <f t="shared" si="210"/>
        <v>aurora256</v>
      </c>
      <c r="D13460" s="284">
        <v>10670</v>
      </c>
      <c r="E13460" s="284">
        <v>3944</v>
      </c>
      <c r="F13460" s="284">
        <v>198710</v>
      </c>
      <c r="G13460" s="284">
        <v>100</v>
      </c>
      <c r="H13460" s="284">
        <v>0</v>
      </c>
      <c r="I13460" s="284">
        <v>0</v>
      </c>
      <c r="J13460" s="284">
        <v>15</v>
      </c>
      <c r="K13460" s="284">
        <v>0</v>
      </c>
    </row>
    <row r="13461" spans="1:11" x14ac:dyDescent="0.3">
      <c r="A13461" s="284" t="s">
        <v>2094</v>
      </c>
      <c r="B13461" s="284">
        <v>257</v>
      </c>
      <c r="C13461" s="24" t="str">
        <f t="shared" si="210"/>
        <v>aurora257</v>
      </c>
      <c r="D13461" s="284">
        <v>10779</v>
      </c>
      <c r="E13461" s="284">
        <v>3985</v>
      </c>
      <c r="F13461" s="284">
        <v>201475</v>
      </c>
      <c r="G13461" s="284">
        <v>100</v>
      </c>
      <c r="H13461" s="284">
        <v>0</v>
      </c>
      <c r="I13461" s="284">
        <v>0</v>
      </c>
      <c r="J13461" s="284">
        <v>15</v>
      </c>
      <c r="K13461" s="284">
        <v>0</v>
      </c>
    </row>
    <row r="13462" spans="1:11" x14ac:dyDescent="0.3">
      <c r="A13462" s="284" t="s">
        <v>2094</v>
      </c>
      <c r="B13462" s="284">
        <v>258</v>
      </c>
      <c r="C13462" s="24" t="str">
        <f t="shared" si="210"/>
        <v>aurora258</v>
      </c>
      <c r="D13462" s="284">
        <v>10889</v>
      </c>
      <c r="E13462" s="284">
        <v>4025</v>
      </c>
      <c r="F13462" s="284">
        <v>203716</v>
      </c>
      <c r="G13462" s="284">
        <v>100</v>
      </c>
      <c r="H13462" s="284">
        <v>0</v>
      </c>
      <c r="I13462" s="284">
        <v>0</v>
      </c>
      <c r="J13462" s="284">
        <v>15</v>
      </c>
      <c r="K13462" s="284">
        <v>0</v>
      </c>
    </row>
    <row r="13463" spans="1:11" x14ac:dyDescent="0.3">
      <c r="A13463" s="284" t="s">
        <v>2094</v>
      </c>
      <c r="B13463" s="284">
        <v>259</v>
      </c>
      <c r="C13463" s="24" t="str">
        <f t="shared" si="210"/>
        <v>aurora259</v>
      </c>
      <c r="D13463" s="284">
        <v>11000</v>
      </c>
      <c r="E13463" s="284">
        <v>4066</v>
      </c>
      <c r="F13463" s="284">
        <v>206548</v>
      </c>
      <c r="G13463" s="284">
        <v>100</v>
      </c>
      <c r="H13463" s="284">
        <v>0</v>
      </c>
      <c r="I13463" s="284">
        <v>0</v>
      </c>
      <c r="J13463" s="284">
        <v>15</v>
      </c>
      <c r="K13463" s="284">
        <v>0</v>
      </c>
    </row>
    <row r="13464" spans="1:11" x14ac:dyDescent="0.3">
      <c r="A13464" s="284" t="s">
        <v>2094</v>
      </c>
      <c r="B13464" s="284">
        <v>260</v>
      </c>
      <c r="C13464" s="24" t="str">
        <f t="shared" si="210"/>
        <v>aurora260</v>
      </c>
      <c r="D13464" s="284">
        <v>11113</v>
      </c>
      <c r="E13464" s="284">
        <v>4108</v>
      </c>
      <c r="F13464" s="284">
        <v>208843</v>
      </c>
      <c r="G13464" s="284">
        <v>100</v>
      </c>
      <c r="H13464" s="284">
        <v>0</v>
      </c>
      <c r="I13464" s="284">
        <v>0</v>
      </c>
      <c r="J13464" s="284">
        <v>15</v>
      </c>
      <c r="K13464" s="284">
        <v>0</v>
      </c>
    </row>
    <row r="13465" spans="1:11" x14ac:dyDescent="0.3">
      <c r="A13465" s="284" t="s">
        <v>2094</v>
      </c>
      <c r="B13465" s="284">
        <v>261</v>
      </c>
      <c r="C13465" s="24" t="str">
        <f t="shared" si="210"/>
        <v>aurora261</v>
      </c>
      <c r="D13465" s="284">
        <v>12115</v>
      </c>
      <c r="E13465" s="284">
        <v>4479</v>
      </c>
      <c r="F13465" s="284">
        <v>230696</v>
      </c>
      <c r="G13465" s="284">
        <v>100</v>
      </c>
      <c r="H13465" s="284">
        <v>0</v>
      </c>
      <c r="I13465" s="284">
        <v>0</v>
      </c>
      <c r="J13465" s="284">
        <v>15</v>
      </c>
      <c r="K13465" s="284">
        <v>0</v>
      </c>
    </row>
    <row r="13466" spans="1:11" x14ac:dyDescent="0.3">
      <c r="A13466" s="284" t="s">
        <v>2094</v>
      </c>
      <c r="B13466" s="284">
        <v>262</v>
      </c>
      <c r="C13466" s="24" t="str">
        <f t="shared" si="210"/>
        <v>aurora262</v>
      </c>
      <c r="D13466" s="284">
        <v>12239</v>
      </c>
      <c r="E13466" s="284">
        <v>4524</v>
      </c>
      <c r="F13466" s="284">
        <v>233257</v>
      </c>
      <c r="G13466" s="284">
        <v>100</v>
      </c>
      <c r="H13466" s="284">
        <v>0</v>
      </c>
      <c r="I13466" s="284">
        <v>0</v>
      </c>
      <c r="J13466" s="284">
        <v>15</v>
      </c>
      <c r="K13466" s="284">
        <v>0</v>
      </c>
    </row>
    <row r="13467" spans="1:11" x14ac:dyDescent="0.3">
      <c r="A13467" s="284" t="s">
        <v>2094</v>
      </c>
      <c r="B13467" s="284">
        <v>263</v>
      </c>
      <c r="C13467" s="24" t="str">
        <f t="shared" si="210"/>
        <v>aurora263</v>
      </c>
      <c r="D13467" s="284">
        <v>12363</v>
      </c>
      <c r="E13467" s="284">
        <v>4570</v>
      </c>
      <c r="F13467" s="284">
        <v>237137</v>
      </c>
      <c r="G13467" s="284">
        <v>100</v>
      </c>
      <c r="H13467" s="284">
        <v>0</v>
      </c>
      <c r="I13467" s="284">
        <v>0</v>
      </c>
      <c r="J13467" s="284">
        <v>15</v>
      </c>
      <c r="K13467" s="284">
        <v>0</v>
      </c>
    </row>
    <row r="13468" spans="1:11" x14ac:dyDescent="0.3">
      <c r="A13468" s="284" t="s">
        <v>2094</v>
      </c>
      <c r="B13468" s="284">
        <v>264</v>
      </c>
      <c r="C13468" s="24" t="str">
        <f t="shared" si="210"/>
        <v>aurora264</v>
      </c>
      <c r="D13468" s="284">
        <v>12489</v>
      </c>
      <c r="E13468" s="284">
        <v>4617</v>
      </c>
      <c r="F13468" s="284">
        <v>239766</v>
      </c>
      <c r="G13468" s="284">
        <v>100</v>
      </c>
      <c r="H13468" s="284">
        <v>0</v>
      </c>
      <c r="I13468" s="284">
        <v>0</v>
      </c>
      <c r="J13468" s="284">
        <v>15</v>
      </c>
      <c r="K13468" s="284">
        <v>0</v>
      </c>
    </row>
    <row r="13469" spans="1:11" x14ac:dyDescent="0.3">
      <c r="A13469" s="284" t="s">
        <v>2094</v>
      </c>
      <c r="B13469" s="284">
        <v>265</v>
      </c>
      <c r="C13469" s="24" t="str">
        <f t="shared" si="210"/>
        <v>aurora265</v>
      </c>
      <c r="D13469" s="284">
        <v>12617</v>
      </c>
      <c r="E13469" s="284">
        <v>4664</v>
      </c>
      <c r="F13469" s="284">
        <v>243087</v>
      </c>
      <c r="G13469" s="284">
        <v>100</v>
      </c>
      <c r="H13469" s="284">
        <v>0</v>
      </c>
      <c r="I13469" s="284">
        <v>0</v>
      </c>
      <c r="J13469" s="284">
        <v>15</v>
      </c>
      <c r="K13469" s="284">
        <v>0</v>
      </c>
    </row>
    <row r="13470" spans="1:11" x14ac:dyDescent="0.3">
      <c r="A13470" s="284" t="s">
        <v>2094</v>
      </c>
      <c r="B13470" s="284">
        <v>266</v>
      </c>
      <c r="C13470" s="24" t="str">
        <f t="shared" si="210"/>
        <v>aurora266</v>
      </c>
      <c r="D13470" s="284">
        <v>12745</v>
      </c>
      <c r="E13470" s="284">
        <v>4711</v>
      </c>
      <c r="F13470" s="284">
        <v>245779</v>
      </c>
      <c r="G13470" s="284">
        <v>100</v>
      </c>
      <c r="H13470" s="284">
        <v>0</v>
      </c>
      <c r="I13470" s="284">
        <v>0</v>
      </c>
      <c r="J13470" s="284">
        <v>15</v>
      </c>
      <c r="K13470" s="284">
        <v>0</v>
      </c>
    </row>
    <row r="13471" spans="1:11" x14ac:dyDescent="0.3">
      <c r="A13471" s="284" t="s">
        <v>2094</v>
      </c>
      <c r="B13471" s="284">
        <v>267</v>
      </c>
      <c r="C13471" s="24" t="str">
        <f t="shared" si="210"/>
        <v>aurora267</v>
      </c>
      <c r="D13471" s="284">
        <v>12875</v>
      </c>
      <c r="E13471" s="284">
        <v>4759</v>
      </c>
      <c r="F13471" s="284">
        <v>249181</v>
      </c>
      <c r="G13471" s="284">
        <v>100</v>
      </c>
      <c r="H13471" s="284">
        <v>0</v>
      </c>
      <c r="I13471" s="284">
        <v>0</v>
      </c>
      <c r="J13471" s="284">
        <v>15</v>
      </c>
      <c r="K13471" s="284">
        <v>0</v>
      </c>
    </row>
    <row r="13472" spans="1:11" x14ac:dyDescent="0.3">
      <c r="A13472" s="284" t="s">
        <v>2094</v>
      </c>
      <c r="B13472" s="284">
        <v>268</v>
      </c>
      <c r="C13472" s="24" t="str">
        <f t="shared" si="210"/>
        <v>aurora268</v>
      </c>
      <c r="D13472" s="284">
        <v>13006</v>
      </c>
      <c r="E13472" s="284">
        <v>4808</v>
      </c>
      <c r="F13472" s="284">
        <v>251938</v>
      </c>
      <c r="G13472" s="284">
        <v>100</v>
      </c>
      <c r="H13472" s="284">
        <v>0</v>
      </c>
      <c r="I13472" s="284">
        <v>0</v>
      </c>
      <c r="J13472" s="284">
        <v>15</v>
      </c>
      <c r="K13472" s="284">
        <v>0</v>
      </c>
    </row>
    <row r="13473" spans="1:11" x14ac:dyDescent="0.3">
      <c r="A13473" s="284" t="s">
        <v>2094</v>
      </c>
      <c r="B13473" s="284">
        <v>269</v>
      </c>
      <c r="C13473" s="24" t="str">
        <f t="shared" si="210"/>
        <v>aurora269</v>
      </c>
      <c r="D13473" s="284">
        <v>13138</v>
      </c>
      <c r="E13473" s="284">
        <v>4857</v>
      </c>
      <c r="F13473" s="284">
        <v>255422</v>
      </c>
      <c r="G13473" s="284">
        <v>100</v>
      </c>
      <c r="H13473" s="284">
        <v>0</v>
      </c>
      <c r="I13473" s="284">
        <v>0</v>
      </c>
      <c r="J13473" s="284">
        <v>15</v>
      </c>
      <c r="K13473" s="284">
        <v>0</v>
      </c>
    </row>
    <row r="13474" spans="1:11" x14ac:dyDescent="0.3">
      <c r="A13474" s="284" t="s">
        <v>2094</v>
      </c>
      <c r="B13474" s="284">
        <v>270</v>
      </c>
      <c r="C13474" s="24" t="str">
        <f t="shared" si="210"/>
        <v>aurora270</v>
      </c>
      <c r="D13474" s="284">
        <v>13271</v>
      </c>
      <c r="E13474" s="284">
        <v>4906</v>
      </c>
      <c r="F13474" s="284">
        <v>258244</v>
      </c>
      <c r="G13474" s="284">
        <v>100</v>
      </c>
      <c r="H13474" s="284">
        <v>0</v>
      </c>
      <c r="I13474" s="284">
        <v>0</v>
      </c>
      <c r="J13474" s="284">
        <v>15</v>
      </c>
      <c r="K13474" s="284">
        <v>0</v>
      </c>
    </row>
    <row r="13475" spans="1:11" x14ac:dyDescent="0.3">
      <c r="A13475" s="284" t="s">
        <v>2094</v>
      </c>
      <c r="B13475" s="284">
        <v>271</v>
      </c>
      <c r="C13475" s="24" t="str">
        <f t="shared" si="210"/>
        <v>aurora271</v>
      </c>
      <c r="D13475" s="284">
        <v>13406</v>
      </c>
      <c r="E13475" s="284">
        <v>4956</v>
      </c>
      <c r="F13475" s="284">
        <v>261573</v>
      </c>
      <c r="G13475" s="284">
        <v>100</v>
      </c>
      <c r="H13475" s="284">
        <v>0</v>
      </c>
      <c r="I13475" s="284">
        <v>0</v>
      </c>
      <c r="J13475" s="284">
        <v>15</v>
      </c>
      <c r="K13475" s="284">
        <v>0</v>
      </c>
    </row>
    <row r="13476" spans="1:11" x14ac:dyDescent="0.3">
      <c r="A13476" s="284" t="s">
        <v>2094</v>
      </c>
      <c r="B13476" s="284">
        <v>272</v>
      </c>
      <c r="C13476" s="24" t="str">
        <f t="shared" si="210"/>
        <v>aurora272</v>
      </c>
      <c r="D13476" s="284">
        <v>13542</v>
      </c>
      <c r="E13476" s="284">
        <v>5006</v>
      </c>
      <c r="F13476" s="284">
        <v>264461</v>
      </c>
      <c r="G13476" s="284">
        <v>100</v>
      </c>
      <c r="H13476" s="284">
        <v>0</v>
      </c>
      <c r="I13476" s="284">
        <v>0</v>
      </c>
      <c r="J13476" s="284">
        <v>15</v>
      </c>
      <c r="K13476" s="284">
        <v>0</v>
      </c>
    </row>
    <row r="13477" spans="1:11" x14ac:dyDescent="0.3">
      <c r="A13477" s="284" t="s">
        <v>2094</v>
      </c>
      <c r="B13477" s="284">
        <v>273</v>
      </c>
      <c r="C13477" s="24" t="str">
        <f t="shared" si="210"/>
        <v>aurora273</v>
      </c>
      <c r="D13477" s="284">
        <v>13679</v>
      </c>
      <c r="E13477" s="284">
        <v>5057</v>
      </c>
      <c r="F13477" s="284">
        <v>268112</v>
      </c>
      <c r="G13477" s="284">
        <v>100</v>
      </c>
      <c r="H13477" s="284">
        <v>0</v>
      </c>
      <c r="I13477" s="284">
        <v>0</v>
      </c>
      <c r="J13477" s="284">
        <v>15</v>
      </c>
      <c r="K13477" s="284">
        <v>0</v>
      </c>
    </row>
    <row r="13478" spans="1:11" x14ac:dyDescent="0.3">
      <c r="A13478" s="284" t="s">
        <v>2094</v>
      </c>
      <c r="B13478" s="284">
        <v>274</v>
      </c>
      <c r="C13478" s="24" t="str">
        <f t="shared" si="210"/>
        <v>aurora274</v>
      </c>
      <c r="D13478" s="284">
        <v>13818</v>
      </c>
      <c r="E13478" s="284">
        <v>5108</v>
      </c>
      <c r="F13478" s="284">
        <v>271068</v>
      </c>
      <c r="G13478" s="284">
        <v>100</v>
      </c>
      <c r="H13478" s="284">
        <v>0</v>
      </c>
      <c r="I13478" s="284">
        <v>0</v>
      </c>
      <c r="J13478" s="284">
        <v>15</v>
      </c>
      <c r="K13478" s="284">
        <v>0</v>
      </c>
    </row>
    <row r="13479" spans="1:11" x14ac:dyDescent="0.3">
      <c r="A13479" s="284" t="s">
        <v>2094</v>
      </c>
      <c r="B13479" s="284">
        <v>275</v>
      </c>
      <c r="C13479" s="24" t="str">
        <f t="shared" si="210"/>
        <v>aurora275</v>
      </c>
      <c r="D13479" s="284">
        <v>13958</v>
      </c>
      <c r="E13479" s="284">
        <v>5160</v>
      </c>
      <c r="F13479" s="284">
        <v>274807</v>
      </c>
      <c r="G13479" s="284">
        <v>100</v>
      </c>
      <c r="H13479" s="284">
        <v>0</v>
      </c>
      <c r="I13479" s="284">
        <v>0</v>
      </c>
      <c r="J13479" s="284">
        <v>15</v>
      </c>
      <c r="K13479" s="284">
        <v>0</v>
      </c>
    </row>
    <row r="13480" spans="1:11" x14ac:dyDescent="0.3">
      <c r="A13480" s="284" t="s">
        <v>2094</v>
      </c>
      <c r="B13480" s="284">
        <v>276</v>
      </c>
      <c r="C13480" s="24" t="str">
        <f t="shared" si="210"/>
        <v>aurora276</v>
      </c>
      <c r="D13480" s="284">
        <v>14099</v>
      </c>
      <c r="E13480" s="284">
        <v>5212</v>
      </c>
      <c r="F13480" s="284">
        <v>277834</v>
      </c>
      <c r="G13480" s="284">
        <v>100</v>
      </c>
      <c r="H13480" s="284">
        <v>0</v>
      </c>
      <c r="I13480" s="284">
        <v>0</v>
      </c>
      <c r="J13480" s="284">
        <v>15</v>
      </c>
      <c r="K13480" s="284">
        <v>0</v>
      </c>
    </row>
    <row r="13481" spans="1:11" x14ac:dyDescent="0.3">
      <c r="A13481" s="284" t="s">
        <v>2094</v>
      </c>
      <c r="B13481" s="284">
        <v>277</v>
      </c>
      <c r="C13481" s="24" t="str">
        <f t="shared" si="210"/>
        <v>aurora277</v>
      </c>
      <c r="D13481" s="284">
        <v>14242</v>
      </c>
      <c r="E13481" s="284">
        <v>5265</v>
      </c>
      <c r="F13481" s="284">
        <v>281662</v>
      </c>
      <c r="G13481" s="284">
        <v>100</v>
      </c>
      <c r="H13481" s="284">
        <v>0</v>
      </c>
      <c r="I13481" s="284">
        <v>0</v>
      </c>
      <c r="J13481" s="284">
        <v>15</v>
      </c>
      <c r="K13481" s="284">
        <v>0</v>
      </c>
    </row>
    <row r="13482" spans="1:11" x14ac:dyDescent="0.3">
      <c r="A13482" s="284" t="s">
        <v>2094</v>
      </c>
      <c r="B13482" s="284">
        <v>278</v>
      </c>
      <c r="C13482" s="24" t="str">
        <f t="shared" si="210"/>
        <v>aurora278</v>
      </c>
      <c r="D13482" s="284">
        <v>14386</v>
      </c>
      <c r="E13482" s="284">
        <v>5318</v>
      </c>
      <c r="F13482" s="284">
        <v>284762</v>
      </c>
      <c r="G13482" s="284">
        <v>100</v>
      </c>
      <c r="H13482" s="284">
        <v>0</v>
      </c>
      <c r="I13482" s="284">
        <v>0</v>
      </c>
      <c r="J13482" s="284">
        <v>15</v>
      </c>
      <c r="K13482" s="284">
        <v>0</v>
      </c>
    </row>
    <row r="13483" spans="1:11" x14ac:dyDescent="0.3">
      <c r="A13483" s="284" t="s">
        <v>2094</v>
      </c>
      <c r="B13483" s="284">
        <v>279</v>
      </c>
      <c r="C13483" s="24" t="str">
        <f t="shared" si="210"/>
        <v>aurora279</v>
      </c>
      <c r="D13483" s="284">
        <v>14531</v>
      </c>
      <c r="E13483" s="284">
        <v>5372</v>
      </c>
      <c r="F13483" s="284">
        <v>288419</v>
      </c>
      <c r="G13483" s="284">
        <v>100</v>
      </c>
      <c r="H13483" s="284">
        <v>0</v>
      </c>
      <c r="I13483" s="284">
        <v>0</v>
      </c>
      <c r="J13483" s="284">
        <v>15</v>
      </c>
      <c r="K13483" s="284">
        <v>0</v>
      </c>
    </row>
    <row r="13484" spans="1:11" x14ac:dyDescent="0.3">
      <c r="A13484" s="284" t="s">
        <v>2094</v>
      </c>
      <c r="B13484" s="284">
        <v>280</v>
      </c>
      <c r="C13484" s="24" t="str">
        <f t="shared" si="210"/>
        <v>aurora280</v>
      </c>
      <c r="D13484" s="284">
        <v>14678</v>
      </c>
      <c r="E13484" s="284">
        <v>5426</v>
      </c>
      <c r="F13484" s="284">
        <v>291589</v>
      </c>
      <c r="G13484" s="284">
        <v>100</v>
      </c>
      <c r="H13484" s="284">
        <v>0</v>
      </c>
      <c r="I13484" s="284">
        <v>0</v>
      </c>
      <c r="J13484" s="284">
        <v>15</v>
      </c>
      <c r="K13484" s="284">
        <v>0</v>
      </c>
    </row>
    <row r="13485" spans="1:11" x14ac:dyDescent="0.3">
      <c r="A13485" s="284" t="s">
        <v>2094</v>
      </c>
      <c r="B13485" s="284">
        <v>281</v>
      </c>
      <c r="C13485" s="24" t="str">
        <f t="shared" si="210"/>
        <v>aurora281</v>
      </c>
      <c r="D13485" s="284">
        <v>16001</v>
      </c>
      <c r="E13485" s="284">
        <v>5915</v>
      </c>
      <c r="F13485" s="284">
        <v>322523</v>
      </c>
      <c r="G13485" s="284">
        <v>100</v>
      </c>
      <c r="H13485" s="284">
        <v>0</v>
      </c>
      <c r="I13485" s="284">
        <v>0</v>
      </c>
      <c r="J13485" s="284">
        <v>15</v>
      </c>
      <c r="K13485" s="284">
        <v>0</v>
      </c>
    </row>
    <row r="13486" spans="1:11" x14ac:dyDescent="0.3">
      <c r="A13486" s="284" t="s">
        <v>2094</v>
      </c>
      <c r="B13486" s="284">
        <v>282</v>
      </c>
      <c r="C13486" s="24" t="str">
        <f t="shared" si="210"/>
        <v>aurora282</v>
      </c>
      <c r="D13486" s="284">
        <v>16162</v>
      </c>
      <c r="E13486" s="284">
        <v>5975</v>
      </c>
      <c r="F13486" s="284">
        <v>326262</v>
      </c>
      <c r="G13486" s="284">
        <v>100</v>
      </c>
      <c r="H13486" s="284">
        <v>0</v>
      </c>
      <c r="I13486" s="284">
        <v>0</v>
      </c>
      <c r="J13486" s="284">
        <v>15</v>
      </c>
      <c r="K13486" s="284">
        <v>0</v>
      </c>
    </row>
    <row r="13487" spans="1:11" x14ac:dyDescent="0.3">
      <c r="A13487" s="284" t="s">
        <v>2094</v>
      </c>
      <c r="B13487" s="284">
        <v>283</v>
      </c>
      <c r="C13487" s="24" t="str">
        <f t="shared" si="210"/>
        <v>aurora283</v>
      </c>
      <c r="D13487" s="284">
        <v>16325</v>
      </c>
      <c r="E13487" s="284">
        <v>6035</v>
      </c>
      <c r="F13487" s="284">
        <v>330936</v>
      </c>
      <c r="G13487" s="284">
        <v>100</v>
      </c>
      <c r="H13487" s="284">
        <v>0</v>
      </c>
      <c r="I13487" s="284">
        <v>0</v>
      </c>
      <c r="J13487" s="284">
        <v>15</v>
      </c>
      <c r="K13487" s="284">
        <v>0</v>
      </c>
    </row>
    <row r="13488" spans="1:11" x14ac:dyDescent="0.3">
      <c r="A13488" s="284" t="s">
        <v>2094</v>
      </c>
      <c r="B13488" s="284">
        <v>284</v>
      </c>
      <c r="C13488" s="24" t="str">
        <f t="shared" si="210"/>
        <v>aurora284</v>
      </c>
      <c r="D13488" s="284">
        <v>16490</v>
      </c>
      <c r="E13488" s="284">
        <v>6096</v>
      </c>
      <c r="F13488" s="284">
        <v>334870</v>
      </c>
      <c r="G13488" s="284">
        <v>100</v>
      </c>
      <c r="H13488" s="284">
        <v>0</v>
      </c>
      <c r="I13488" s="284">
        <v>0</v>
      </c>
      <c r="J13488" s="284">
        <v>15</v>
      </c>
      <c r="K13488" s="284">
        <v>0</v>
      </c>
    </row>
    <row r="13489" spans="1:11" x14ac:dyDescent="0.3">
      <c r="A13489" s="284" t="s">
        <v>2094</v>
      </c>
      <c r="B13489" s="284">
        <v>285</v>
      </c>
      <c r="C13489" s="24" t="str">
        <f t="shared" si="210"/>
        <v>aurora285</v>
      </c>
      <c r="D13489" s="284">
        <v>16656</v>
      </c>
      <c r="E13489" s="284">
        <v>6157</v>
      </c>
      <c r="F13489" s="284">
        <v>339661</v>
      </c>
      <c r="G13489" s="284">
        <v>100</v>
      </c>
      <c r="H13489" s="284">
        <v>0</v>
      </c>
      <c r="I13489" s="284">
        <v>0</v>
      </c>
      <c r="J13489" s="284">
        <v>15</v>
      </c>
      <c r="K13489" s="284">
        <v>0</v>
      </c>
    </row>
    <row r="13490" spans="1:11" x14ac:dyDescent="0.3">
      <c r="A13490" s="284" t="s">
        <v>2094</v>
      </c>
      <c r="B13490" s="284">
        <v>286</v>
      </c>
      <c r="C13490" s="24" t="str">
        <f t="shared" si="210"/>
        <v>aurora286</v>
      </c>
      <c r="D13490" s="284">
        <v>16824</v>
      </c>
      <c r="E13490" s="284">
        <v>6219</v>
      </c>
      <c r="F13490" s="284">
        <v>343695</v>
      </c>
      <c r="G13490" s="284">
        <v>100</v>
      </c>
      <c r="H13490" s="284">
        <v>0</v>
      </c>
      <c r="I13490" s="284">
        <v>0</v>
      </c>
      <c r="J13490" s="284">
        <v>15</v>
      </c>
      <c r="K13490" s="284">
        <v>0</v>
      </c>
    </row>
    <row r="13491" spans="1:11" x14ac:dyDescent="0.3">
      <c r="A13491" s="284" t="s">
        <v>2094</v>
      </c>
      <c r="B13491" s="284">
        <v>287</v>
      </c>
      <c r="C13491" s="24" t="str">
        <f t="shared" si="210"/>
        <v>aurora287</v>
      </c>
      <c r="D13491" s="284">
        <v>16993</v>
      </c>
      <c r="E13491" s="284">
        <v>6282</v>
      </c>
      <c r="F13491" s="284">
        <v>348294</v>
      </c>
      <c r="G13491" s="284">
        <v>100</v>
      </c>
      <c r="H13491" s="284">
        <v>0</v>
      </c>
      <c r="I13491" s="284">
        <v>0</v>
      </c>
      <c r="J13491" s="284">
        <v>15</v>
      </c>
      <c r="K13491" s="284">
        <v>0</v>
      </c>
    </row>
    <row r="13492" spans="1:11" x14ac:dyDescent="0.3">
      <c r="A13492" s="284" t="s">
        <v>2094</v>
      </c>
      <c r="B13492" s="284">
        <v>288</v>
      </c>
      <c r="C13492" s="24" t="str">
        <f t="shared" si="210"/>
        <v>aurora288</v>
      </c>
      <c r="D13492" s="284">
        <v>17164</v>
      </c>
      <c r="E13492" s="284">
        <v>6345</v>
      </c>
      <c r="F13492" s="284">
        <v>352319</v>
      </c>
      <c r="G13492" s="284">
        <v>100</v>
      </c>
      <c r="H13492" s="284">
        <v>0</v>
      </c>
      <c r="I13492" s="284">
        <v>0</v>
      </c>
      <c r="J13492" s="284">
        <v>15</v>
      </c>
      <c r="K13492" s="284">
        <v>0</v>
      </c>
    </row>
    <row r="13493" spans="1:11" x14ac:dyDescent="0.3">
      <c r="A13493" s="284" t="s">
        <v>2094</v>
      </c>
      <c r="B13493" s="284">
        <v>289</v>
      </c>
      <c r="C13493" s="24" t="str">
        <f t="shared" si="210"/>
        <v>aurora289</v>
      </c>
      <c r="D13493" s="284">
        <v>17337</v>
      </c>
      <c r="E13493" s="284">
        <v>6409</v>
      </c>
      <c r="F13493" s="284">
        <v>356497</v>
      </c>
      <c r="G13493" s="284">
        <v>100</v>
      </c>
      <c r="H13493" s="284">
        <v>0</v>
      </c>
      <c r="I13493" s="284">
        <v>0</v>
      </c>
      <c r="J13493" s="284">
        <v>15</v>
      </c>
      <c r="K13493" s="284">
        <v>0</v>
      </c>
    </row>
    <row r="13494" spans="1:11" x14ac:dyDescent="0.3">
      <c r="A13494" s="284" t="s">
        <v>2094</v>
      </c>
      <c r="B13494" s="284">
        <v>290</v>
      </c>
      <c r="C13494" s="24" t="str">
        <f t="shared" si="210"/>
        <v>aurora290</v>
      </c>
      <c r="D13494" s="284">
        <v>17511</v>
      </c>
      <c r="E13494" s="284">
        <v>6473</v>
      </c>
      <c r="F13494" s="284">
        <v>360614</v>
      </c>
      <c r="G13494" s="284">
        <v>100</v>
      </c>
      <c r="H13494" s="284">
        <v>0</v>
      </c>
      <c r="I13494" s="284">
        <v>0</v>
      </c>
      <c r="J13494" s="284">
        <v>15</v>
      </c>
      <c r="K13494" s="284">
        <v>0</v>
      </c>
    </row>
    <row r="13495" spans="1:11" x14ac:dyDescent="0.3">
      <c r="A13495" s="284" t="s">
        <v>2094</v>
      </c>
      <c r="B13495" s="284">
        <v>291</v>
      </c>
      <c r="C13495" s="24" t="str">
        <f t="shared" si="210"/>
        <v>aurora291</v>
      </c>
      <c r="D13495" s="284">
        <v>17687</v>
      </c>
      <c r="E13495" s="284">
        <v>6538</v>
      </c>
      <c r="F13495" s="284">
        <v>364776</v>
      </c>
      <c r="G13495" s="284">
        <v>100</v>
      </c>
      <c r="H13495" s="284">
        <v>0</v>
      </c>
      <c r="I13495" s="284">
        <v>0</v>
      </c>
      <c r="J13495" s="284">
        <v>15</v>
      </c>
      <c r="K13495" s="284">
        <v>0</v>
      </c>
    </row>
    <row r="13496" spans="1:11" x14ac:dyDescent="0.3">
      <c r="A13496" s="284" t="s">
        <v>2094</v>
      </c>
      <c r="B13496" s="284">
        <v>292</v>
      </c>
      <c r="C13496" s="24" t="str">
        <f t="shared" si="210"/>
        <v>aurora292</v>
      </c>
      <c r="D13496" s="284">
        <v>17864</v>
      </c>
      <c r="E13496" s="284">
        <v>6604</v>
      </c>
      <c r="F13496" s="284">
        <v>369096</v>
      </c>
      <c r="G13496" s="284">
        <v>100</v>
      </c>
      <c r="H13496" s="284">
        <v>0</v>
      </c>
      <c r="I13496" s="284">
        <v>0</v>
      </c>
      <c r="J13496" s="284">
        <v>15</v>
      </c>
      <c r="K13496" s="284">
        <v>0</v>
      </c>
    </row>
    <row r="13497" spans="1:11" x14ac:dyDescent="0.3">
      <c r="A13497" s="284" t="s">
        <v>2094</v>
      </c>
      <c r="B13497" s="284">
        <v>293</v>
      </c>
      <c r="C13497" s="24" t="str">
        <f t="shared" si="210"/>
        <v>aurora293</v>
      </c>
      <c r="D13497" s="284">
        <v>18044</v>
      </c>
      <c r="E13497" s="284">
        <v>6670</v>
      </c>
      <c r="F13497" s="284">
        <v>373352</v>
      </c>
      <c r="G13497" s="284">
        <v>100</v>
      </c>
      <c r="H13497" s="284">
        <v>0</v>
      </c>
      <c r="I13497" s="284">
        <v>0</v>
      </c>
      <c r="J13497" s="284">
        <v>15</v>
      </c>
      <c r="K13497" s="284">
        <v>0</v>
      </c>
    </row>
    <row r="13498" spans="1:11" x14ac:dyDescent="0.3">
      <c r="A13498" s="284" t="s">
        <v>2094</v>
      </c>
      <c r="B13498" s="284">
        <v>294</v>
      </c>
      <c r="C13498" s="24" t="str">
        <f t="shared" si="210"/>
        <v>aurora294</v>
      </c>
      <c r="D13498" s="284">
        <v>18225</v>
      </c>
      <c r="E13498" s="284">
        <v>6737</v>
      </c>
      <c r="F13498" s="284">
        <v>377654</v>
      </c>
      <c r="G13498" s="284">
        <v>100</v>
      </c>
      <c r="H13498" s="284">
        <v>0</v>
      </c>
      <c r="I13498" s="284">
        <v>0</v>
      </c>
      <c r="J13498" s="284">
        <v>15</v>
      </c>
      <c r="K13498" s="284">
        <v>0</v>
      </c>
    </row>
    <row r="13499" spans="1:11" x14ac:dyDescent="0.3">
      <c r="A13499" s="284" t="s">
        <v>2094</v>
      </c>
      <c r="B13499" s="284">
        <v>295</v>
      </c>
      <c r="C13499" s="24" t="str">
        <f t="shared" si="210"/>
        <v>aurora295</v>
      </c>
      <c r="D13499" s="284">
        <v>18407</v>
      </c>
      <c r="E13499" s="284">
        <v>6805</v>
      </c>
      <c r="F13499" s="284">
        <v>382121</v>
      </c>
      <c r="G13499" s="284">
        <v>100</v>
      </c>
      <c r="H13499" s="284">
        <v>0</v>
      </c>
      <c r="I13499" s="284">
        <v>0</v>
      </c>
      <c r="J13499" s="284">
        <v>15</v>
      </c>
      <c r="K13499" s="284">
        <v>0</v>
      </c>
    </row>
    <row r="13500" spans="1:11" x14ac:dyDescent="0.3">
      <c r="A13500" s="284" t="s">
        <v>2094</v>
      </c>
      <c r="B13500" s="284">
        <v>296</v>
      </c>
      <c r="C13500" s="24" t="str">
        <f t="shared" si="210"/>
        <v>aurora296</v>
      </c>
      <c r="D13500" s="284">
        <v>18592</v>
      </c>
      <c r="E13500" s="284">
        <v>6873</v>
      </c>
      <c r="F13500" s="284">
        <v>386520</v>
      </c>
      <c r="G13500" s="284">
        <v>100</v>
      </c>
      <c r="H13500" s="284">
        <v>0</v>
      </c>
      <c r="I13500" s="284">
        <v>0</v>
      </c>
      <c r="J13500" s="284">
        <v>15</v>
      </c>
      <c r="K13500" s="284">
        <v>0</v>
      </c>
    </row>
    <row r="13501" spans="1:11" x14ac:dyDescent="0.3">
      <c r="A13501" s="284" t="s">
        <v>2094</v>
      </c>
      <c r="B13501" s="284">
        <v>297</v>
      </c>
      <c r="C13501" s="24" t="str">
        <f t="shared" si="210"/>
        <v>aurora297</v>
      </c>
      <c r="D13501" s="284">
        <v>18778</v>
      </c>
      <c r="E13501" s="284">
        <v>6942</v>
      </c>
      <c r="F13501" s="284">
        <v>390730</v>
      </c>
      <c r="G13501" s="284">
        <v>100</v>
      </c>
      <c r="H13501" s="284">
        <v>0</v>
      </c>
      <c r="I13501" s="284">
        <v>0</v>
      </c>
      <c r="J13501" s="284">
        <v>15</v>
      </c>
      <c r="K13501" s="284">
        <v>0</v>
      </c>
    </row>
    <row r="13502" spans="1:11" x14ac:dyDescent="0.3">
      <c r="A13502" s="284" t="s">
        <v>2094</v>
      </c>
      <c r="B13502" s="284">
        <v>298</v>
      </c>
      <c r="C13502" s="24" t="str">
        <f t="shared" si="210"/>
        <v>aurora298</v>
      </c>
      <c r="D13502" s="284">
        <v>18966</v>
      </c>
      <c r="E13502" s="284">
        <v>7011</v>
      </c>
      <c r="F13502" s="284">
        <v>394983</v>
      </c>
      <c r="G13502" s="284">
        <v>100</v>
      </c>
      <c r="H13502" s="284">
        <v>0</v>
      </c>
      <c r="I13502" s="284">
        <v>0</v>
      </c>
      <c r="J13502" s="284">
        <v>15</v>
      </c>
      <c r="K13502" s="284">
        <v>0</v>
      </c>
    </row>
    <row r="13503" spans="1:11" x14ac:dyDescent="0.3">
      <c r="A13503" s="284" t="s">
        <v>2094</v>
      </c>
      <c r="B13503" s="284">
        <v>299</v>
      </c>
      <c r="C13503" s="24" t="str">
        <f t="shared" si="210"/>
        <v>aurora299</v>
      </c>
      <c r="D13503" s="284">
        <v>19156</v>
      </c>
      <c r="E13503" s="284">
        <v>7082</v>
      </c>
      <c r="F13503" s="284">
        <v>399279</v>
      </c>
      <c r="G13503" s="284">
        <v>100</v>
      </c>
      <c r="H13503" s="284">
        <v>0</v>
      </c>
      <c r="I13503" s="284">
        <v>0</v>
      </c>
      <c r="J13503" s="284">
        <v>15</v>
      </c>
      <c r="K13503" s="284">
        <v>0</v>
      </c>
    </row>
    <row r="13504" spans="1:11" x14ac:dyDescent="0.3">
      <c r="A13504" s="284" t="s">
        <v>2094</v>
      </c>
      <c r="B13504" s="284">
        <v>300</v>
      </c>
      <c r="C13504" s="24" t="str">
        <f t="shared" si="210"/>
        <v>aurora300</v>
      </c>
      <c r="D13504" s="284">
        <v>19347</v>
      </c>
      <c r="E13504" s="284">
        <v>7152</v>
      </c>
      <c r="F13504" s="284">
        <v>403620</v>
      </c>
      <c r="G13504" s="284">
        <v>100</v>
      </c>
      <c r="H13504" s="284">
        <v>0</v>
      </c>
      <c r="I13504" s="284">
        <v>0</v>
      </c>
      <c r="J13504" s="284">
        <v>15</v>
      </c>
      <c r="K13504" s="284">
        <v>0</v>
      </c>
    </row>
    <row r="13505" spans="1:11" x14ac:dyDescent="0.3">
      <c r="A13505" s="284" t="s">
        <v>2140</v>
      </c>
      <c r="B13505" s="284">
        <v>1</v>
      </c>
      <c r="C13505" s="24" t="str">
        <f t="shared" si="210"/>
        <v>iolet1</v>
      </c>
      <c r="D13505" s="284">
        <v>133</v>
      </c>
      <c r="E13505" s="284">
        <v>55</v>
      </c>
      <c r="F13505" s="284">
        <v>995</v>
      </c>
      <c r="G13505" s="284">
        <v>100</v>
      </c>
      <c r="H13505" s="284">
        <v>0</v>
      </c>
      <c r="I13505" s="284">
        <v>0</v>
      </c>
      <c r="J13505" s="284">
        <v>15</v>
      </c>
      <c r="K13505" s="284">
        <v>0</v>
      </c>
    </row>
    <row r="13506" spans="1:11" x14ac:dyDescent="0.3">
      <c r="A13506" s="284" t="s">
        <v>2140</v>
      </c>
      <c r="B13506" s="284">
        <v>2</v>
      </c>
      <c r="C13506" s="24" t="str">
        <f t="shared" si="210"/>
        <v>iolet2</v>
      </c>
      <c r="D13506" s="284">
        <v>134</v>
      </c>
      <c r="E13506" s="284">
        <v>55</v>
      </c>
      <c r="F13506" s="284">
        <v>1007</v>
      </c>
      <c r="G13506" s="284">
        <v>100</v>
      </c>
      <c r="H13506" s="284">
        <v>0</v>
      </c>
      <c r="I13506" s="284">
        <v>0</v>
      </c>
      <c r="J13506" s="284">
        <v>15</v>
      </c>
      <c r="K13506" s="284">
        <v>0</v>
      </c>
    </row>
    <row r="13507" spans="1:11" x14ac:dyDescent="0.3">
      <c r="A13507" s="284" t="s">
        <v>2140</v>
      </c>
      <c r="B13507" s="284">
        <v>3</v>
      </c>
      <c r="C13507" s="24" t="str">
        <f t="shared" si="210"/>
        <v>iolet3</v>
      </c>
      <c r="D13507" s="284">
        <v>136</v>
      </c>
      <c r="E13507" s="284">
        <v>56</v>
      </c>
      <c r="F13507" s="284">
        <v>1022</v>
      </c>
      <c r="G13507" s="284">
        <v>100</v>
      </c>
      <c r="H13507" s="284">
        <v>0</v>
      </c>
      <c r="I13507" s="284">
        <v>0</v>
      </c>
      <c r="J13507" s="284">
        <v>15</v>
      </c>
      <c r="K13507" s="284">
        <v>0</v>
      </c>
    </row>
    <row r="13508" spans="1:11" x14ac:dyDescent="0.3">
      <c r="A13508" s="284" t="s">
        <v>2140</v>
      </c>
      <c r="B13508" s="284">
        <v>4</v>
      </c>
      <c r="C13508" s="24" t="str">
        <f t="shared" si="210"/>
        <v>iolet4</v>
      </c>
      <c r="D13508" s="284">
        <v>138</v>
      </c>
      <c r="E13508" s="284">
        <v>57</v>
      </c>
      <c r="F13508" s="284">
        <v>1040</v>
      </c>
      <c r="G13508" s="284">
        <v>100</v>
      </c>
      <c r="H13508" s="284">
        <v>0</v>
      </c>
      <c r="I13508" s="284">
        <v>0</v>
      </c>
      <c r="J13508" s="284">
        <v>15</v>
      </c>
      <c r="K13508" s="284">
        <v>0</v>
      </c>
    </row>
    <row r="13509" spans="1:11" x14ac:dyDescent="0.3">
      <c r="A13509" s="284" t="s">
        <v>2140</v>
      </c>
      <c r="B13509" s="284">
        <v>5</v>
      </c>
      <c r="C13509" s="24" t="str">
        <f t="shared" si="210"/>
        <v>iolet5</v>
      </c>
      <c r="D13509" s="284">
        <v>140</v>
      </c>
      <c r="E13509" s="284">
        <v>58</v>
      </c>
      <c r="F13509" s="284">
        <v>1061</v>
      </c>
      <c r="G13509" s="284">
        <v>100</v>
      </c>
      <c r="H13509" s="284">
        <v>0</v>
      </c>
      <c r="I13509" s="284">
        <v>0</v>
      </c>
      <c r="J13509" s="284">
        <v>15</v>
      </c>
      <c r="K13509" s="284">
        <v>0</v>
      </c>
    </row>
    <row r="13510" spans="1:11" x14ac:dyDescent="0.3">
      <c r="A13510" s="284" t="s">
        <v>2140</v>
      </c>
      <c r="B13510" s="284">
        <v>6</v>
      </c>
      <c r="C13510" s="24" t="str">
        <f t="shared" ref="C13510:C13573" si="211">A13510&amp;B13510</f>
        <v>iolet6</v>
      </c>
      <c r="D13510" s="284">
        <v>142</v>
      </c>
      <c r="E13510" s="284">
        <v>58</v>
      </c>
      <c r="F13510" s="284">
        <v>1084</v>
      </c>
      <c r="G13510" s="284">
        <v>100</v>
      </c>
      <c r="H13510" s="284">
        <v>0</v>
      </c>
      <c r="I13510" s="284">
        <v>0</v>
      </c>
      <c r="J13510" s="284">
        <v>15</v>
      </c>
      <c r="K13510" s="284">
        <v>0</v>
      </c>
    </row>
    <row r="13511" spans="1:11" x14ac:dyDescent="0.3">
      <c r="A13511" s="284" t="s">
        <v>2140</v>
      </c>
      <c r="B13511" s="284">
        <v>7</v>
      </c>
      <c r="C13511" s="24" t="str">
        <f t="shared" si="211"/>
        <v>iolet7</v>
      </c>
      <c r="D13511" s="284">
        <v>144</v>
      </c>
      <c r="E13511" s="284">
        <v>59</v>
      </c>
      <c r="F13511" s="284">
        <v>1111</v>
      </c>
      <c r="G13511" s="284">
        <v>100</v>
      </c>
      <c r="H13511" s="284">
        <v>0</v>
      </c>
      <c r="I13511" s="284">
        <v>0</v>
      </c>
      <c r="J13511" s="284">
        <v>15</v>
      </c>
      <c r="K13511" s="284">
        <v>0</v>
      </c>
    </row>
    <row r="13512" spans="1:11" x14ac:dyDescent="0.3">
      <c r="A13512" s="284" t="s">
        <v>2140</v>
      </c>
      <c r="B13512" s="284">
        <v>8</v>
      </c>
      <c r="C13512" s="24" t="str">
        <f t="shared" si="211"/>
        <v>iolet8</v>
      </c>
      <c r="D13512" s="284">
        <v>146</v>
      </c>
      <c r="E13512" s="284">
        <v>60</v>
      </c>
      <c r="F13512" s="284">
        <v>1141</v>
      </c>
      <c r="G13512" s="284">
        <v>100</v>
      </c>
      <c r="H13512" s="284">
        <v>0</v>
      </c>
      <c r="I13512" s="284">
        <v>0</v>
      </c>
      <c r="J13512" s="284">
        <v>15</v>
      </c>
      <c r="K13512" s="284">
        <v>0</v>
      </c>
    </row>
    <row r="13513" spans="1:11" x14ac:dyDescent="0.3">
      <c r="A13513" s="284" t="s">
        <v>2140</v>
      </c>
      <c r="B13513" s="284">
        <v>9</v>
      </c>
      <c r="C13513" s="24" t="str">
        <f t="shared" si="211"/>
        <v>iolet9</v>
      </c>
      <c r="D13513" s="284">
        <v>148</v>
      </c>
      <c r="E13513" s="284">
        <v>61</v>
      </c>
      <c r="F13513" s="284">
        <v>1175</v>
      </c>
      <c r="G13513" s="284">
        <v>100</v>
      </c>
      <c r="H13513" s="284">
        <v>0</v>
      </c>
      <c r="I13513" s="284">
        <v>0</v>
      </c>
      <c r="J13513" s="284">
        <v>15</v>
      </c>
      <c r="K13513" s="284">
        <v>0</v>
      </c>
    </row>
    <row r="13514" spans="1:11" x14ac:dyDescent="0.3">
      <c r="A13514" s="284" t="s">
        <v>2140</v>
      </c>
      <c r="B13514" s="284">
        <v>10</v>
      </c>
      <c r="C13514" s="24" t="str">
        <f t="shared" si="211"/>
        <v>iolet10</v>
      </c>
      <c r="D13514" s="284">
        <v>150</v>
      </c>
      <c r="E13514" s="284">
        <v>62</v>
      </c>
      <c r="F13514" s="284">
        <v>1212</v>
      </c>
      <c r="G13514" s="284">
        <v>100</v>
      </c>
      <c r="H13514" s="284">
        <v>0</v>
      </c>
      <c r="I13514" s="284">
        <v>0</v>
      </c>
      <c r="J13514" s="284">
        <v>15</v>
      </c>
      <c r="K13514" s="284">
        <v>0</v>
      </c>
    </row>
    <row r="13515" spans="1:11" x14ac:dyDescent="0.3">
      <c r="A13515" s="284" t="s">
        <v>2140</v>
      </c>
      <c r="B13515" s="284">
        <v>11</v>
      </c>
      <c r="C13515" s="24" t="str">
        <f t="shared" si="211"/>
        <v>iolet11</v>
      </c>
      <c r="D13515" s="284">
        <v>164</v>
      </c>
      <c r="E13515" s="284">
        <v>68</v>
      </c>
      <c r="F13515" s="284">
        <v>1334</v>
      </c>
      <c r="G13515" s="284">
        <v>100</v>
      </c>
      <c r="H13515" s="284">
        <v>0</v>
      </c>
      <c r="I13515" s="284">
        <v>0</v>
      </c>
      <c r="J13515" s="284">
        <v>15</v>
      </c>
      <c r="K13515" s="284">
        <v>0</v>
      </c>
    </row>
    <row r="13516" spans="1:11" x14ac:dyDescent="0.3">
      <c r="A13516" s="284" t="s">
        <v>2140</v>
      </c>
      <c r="B13516" s="284">
        <v>12</v>
      </c>
      <c r="C13516" s="24" t="str">
        <f t="shared" si="211"/>
        <v>iolet12</v>
      </c>
      <c r="D13516" s="284">
        <v>166</v>
      </c>
      <c r="E13516" s="284">
        <v>68</v>
      </c>
      <c r="F13516" s="284">
        <v>1382</v>
      </c>
      <c r="G13516" s="284">
        <v>100</v>
      </c>
      <c r="H13516" s="284">
        <v>0</v>
      </c>
      <c r="I13516" s="284">
        <v>0</v>
      </c>
      <c r="J13516" s="284">
        <v>15</v>
      </c>
      <c r="K13516" s="284">
        <v>0</v>
      </c>
    </row>
    <row r="13517" spans="1:11" x14ac:dyDescent="0.3">
      <c r="A13517" s="284" t="s">
        <v>2140</v>
      </c>
      <c r="B13517" s="284">
        <v>13</v>
      </c>
      <c r="C13517" s="24" t="str">
        <f t="shared" si="211"/>
        <v>iolet13</v>
      </c>
      <c r="D13517" s="284">
        <v>168</v>
      </c>
      <c r="E13517" s="284">
        <v>69</v>
      </c>
      <c r="F13517" s="284">
        <v>1434</v>
      </c>
      <c r="G13517" s="284">
        <v>100</v>
      </c>
      <c r="H13517" s="284">
        <v>0</v>
      </c>
      <c r="I13517" s="284">
        <v>0</v>
      </c>
      <c r="J13517" s="284">
        <v>15</v>
      </c>
      <c r="K13517" s="284">
        <v>0</v>
      </c>
    </row>
    <row r="13518" spans="1:11" x14ac:dyDescent="0.3">
      <c r="A13518" s="284" t="s">
        <v>2140</v>
      </c>
      <c r="B13518" s="284">
        <v>14</v>
      </c>
      <c r="C13518" s="24" t="str">
        <f t="shared" si="211"/>
        <v>iolet14</v>
      </c>
      <c r="D13518" s="284">
        <v>171</v>
      </c>
      <c r="E13518" s="284">
        <v>70</v>
      </c>
      <c r="F13518" s="284">
        <v>1491</v>
      </c>
      <c r="G13518" s="284">
        <v>100</v>
      </c>
      <c r="H13518" s="284">
        <v>0</v>
      </c>
      <c r="I13518" s="284">
        <v>0</v>
      </c>
      <c r="J13518" s="284">
        <v>15</v>
      </c>
      <c r="K13518" s="284">
        <v>0</v>
      </c>
    </row>
    <row r="13519" spans="1:11" x14ac:dyDescent="0.3">
      <c r="A13519" s="284" t="s">
        <v>2140</v>
      </c>
      <c r="B13519" s="284">
        <v>15</v>
      </c>
      <c r="C13519" s="24" t="str">
        <f t="shared" si="211"/>
        <v>iolet15</v>
      </c>
      <c r="D13519" s="284">
        <v>173</v>
      </c>
      <c r="E13519" s="284">
        <v>71</v>
      </c>
      <c r="F13519" s="284">
        <v>1552</v>
      </c>
      <c r="G13519" s="284">
        <v>100</v>
      </c>
      <c r="H13519" s="284">
        <v>0</v>
      </c>
      <c r="I13519" s="284">
        <v>0</v>
      </c>
      <c r="J13519" s="284">
        <v>15</v>
      </c>
      <c r="K13519" s="284">
        <v>0</v>
      </c>
    </row>
    <row r="13520" spans="1:11" x14ac:dyDescent="0.3">
      <c r="A13520" s="284" t="s">
        <v>2140</v>
      </c>
      <c r="B13520" s="284">
        <v>16</v>
      </c>
      <c r="C13520" s="24" t="str">
        <f t="shared" si="211"/>
        <v>iolet16</v>
      </c>
      <c r="D13520" s="284">
        <v>175</v>
      </c>
      <c r="E13520" s="284">
        <v>72</v>
      </c>
      <c r="F13520" s="284">
        <v>1618</v>
      </c>
      <c r="G13520" s="284">
        <v>100</v>
      </c>
      <c r="H13520" s="284">
        <v>0</v>
      </c>
      <c r="I13520" s="284">
        <v>0</v>
      </c>
      <c r="J13520" s="284">
        <v>15</v>
      </c>
      <c r="K13520" s="284">
        <v>0</v>
      </c>
    </row>
    <row r="13521" spans="1:11" x14ac:dyDescent="0.3">
      <c r="A13521" s="284" t="s">
        <v>2140</v>
      </c>
      <c r="B13521" s="284">
        <v>17</v>
      </c>
      <c r="C13521" s="24" t="str">
        <f t="shared" si="211"/>
        <v>iolet17</v>
      </c>
      <c r="D13521" s="284">
        <v>177</v>
      </c>
      <c r="E13521" s="284">
        <v>73</v>
      </c>
      <c r="F13521" s="284">
        <v>1689</v>
      </c>
      <c r="G13521" s="284">
        <v>100</v>
      </c>
      <c r="H13521" s="284">
        <v>0</v>
      </c>
      <c r="I13521" s="284">
        <v>0</v>
      </c>
      <c r="J13521" s="284">
        <v>15</v>
      </c>
      <c r="K13521" s="284">
        <v>0</v>
      </c>
    </row>
    <row r="13522" spans="1:11" x14ac:dyDescent="0.3">
      <c r="A13522" s="284" t="s">
        <v>2140</v>
      </c>
      <c r="B13522" s="284">
        <v>18</v>
      </c>
      <c r="C13522" s="24" t="str">
        <f t="shared" si="211"/>
        <v>iolet18</v>
      </c>
      <c r="D13522" s="284">
        <v>180</v>
      </c>
      <c r="E13522" s="284">
        <v>74</v>
      </c>
      <c r="F13522" s="284">
        <v>1765</v>
      </c>
      <c r="G13522" s="284">
        <v>100</v>
      </c>
      <c r="H13522" s="284">
        <v>0</v>
      </c>
      <c r="I13522" s="284">
        <v>0</v>
      </c>
      <c r="J13522" s="284">
        <v>15</v>
      </c>
      <c r="K13522" s="284">
        <v>0</v>
      </c>
    </row>
    <row r="13523" spans="1:11" x14ac:dyDescent="0.3">
      <c r="A13523" s="284" t="s">
        <v>2140</v>
      </c>
      <c r="B13523" s="284">
        <v>19</v>
      </c>
      <c r="C13523" s="24" t="str">
        <f t="shared" si="211"/>
        <v>iolet19</v>
      </c>
      <c r="D13523" s="284">
        <v>182</v>
      </c>
      <c r="E13523" s="284">
        <v>75</v>
      </c>
      <c r="F13523" s="284">
        <v>1846</v>
      </c>
      <c r="G13523" s="284">
        <v>100</v>
      </c>
      <c r="H13523" s="284">
        <v>0</v>
      </c>
      <c r="I13523" s="284">
        <v>0</v>
      </c>
      <c r="J13523" s="284">
        <v>15</v>
      </c>
      <c r="K13523" s="284">
        <v>0</v>
      </c>
    </row>
    <row r="13524" spans="1:11" x14ac:dyDescent="0.3">
      <c r="A13524" s="284" t="s">
        <v>2140</v>
      </c>
      <c r="B13524" s="284">
        <v>20</v>
      </c>
      <c r="C13524" s="24" t="str">
        <f t="shared" si="211"/>
        <v>iolet20</v>
      </c>
      <c r="D13524" s="284">
        <v>184</v>
      </c>
      <c r="E13524" s="284">
        <v>76</v>
      </c>
      <c r="F13524" s="284">
        <v>1932</v>
      </c>
      <c r="G13524" s="284">
        <v>100</v>
      </c>
      <c r="H13524" s="284">
        <v>0</v>
      </c>
      <c r="I13524" s="284">
        <v>0</v>
      </c>
      <c r="J13524" s="284">
        <v>15</v>
      </c>
      <c r="K13524" s="284">
        <v>0</v>
      </c>
    </row>
    <row r="13525" spans="1:11" x14ac:dyDescent="0.3">
      <c r="A13525" s="284" t="s">
        <v>2140</v>
      </c>
      <c r="B13525" s="284">
        <v>21</v>
      </c>
      <c r="C13525" s="24" t="str">
        <f t="shared" si="211"/>
        <v>iolet21</v>
      </c>
      <c r="D13525" s="284">
        <v>201</v>
      </c>
      <c r="E13525" s="284">
        <v>83</v>
      </c>
      <c r="F13525" s="284">
        <v>2166</v>
      </c>
      <c r="G13525" s="284">
        <v>100</v>
      </c>
      <c r="H13525" s="284">
        <v>0</v>
      </c>
      <c r="I13525" s="284">
        <v>0</v>
      </c>
      <c r="J13525" s="284">
        <v>15</v>
      </c>
      <c r="K13525" s="284">
        <v>0</v>
      </c>
    </row>
    <row r="13526" spans="1:11" x14ac:dyDescent="0.3">
      <c r="A13526" s="284" t="s">
        <v>2140</v>
      </c>
      <c r="B13526" s="284">
        <v>22</v>
      </c>
      <c r="C13526" s="24" t="str">
        <f t="shared" si="211"/>
        <v>iolet22</v>
      </c>
      <c r="D13526" s="284">
        <v>204</v>
      </c>
      <c r="E13526" s="284">
        <v>84</v>
      </c>
      <c r="F13526" s="284">
        <v>2272</v>
      </c>
      <c r="G13526" s="284">
        <v>100</v>
      </c>
      <c r="H13526" s="284">
        <v>0</v>
      </c>
      <c r="I13526" s="284">
        <v>0</v>
      </c>
      <c r="J13526" s="284">
        <v>15</v>
      </c>
      <c r="K13526" s="284">
        <v>0</v>
      </c>
    </row>
    <row r="13527" spans="1:11" x14ac:dyDescent="0.3">
      <c r="A13527" s="284" t="s">
        <v>2140</v>
      </c>
      <c r="B13527" s="284">
        <v>23</v>
      </c>
      <c r="C13527" s="24" t="str">
        <f t="shared" si="211"/>
        <v>iolet23</v>
      </c>
      <c r="D13527" s="284">
        <v>207</v>
      </c>
      <c r="E13527" s="284">
        <v>85</v>
      </c>
      <c r="F13527" s="284">
        <v>2383</v>
      </c>
      <c r="G13527" s="284">
        <v>100</v>
      </c>
      <c r="H13527" s="284">
        <v>0</v>
      </c>
      <c r="I13527" s="284">
        <v>0</v>
      </c>
      <c r="J13527" s="284">
        <v>15</v>
      </c>
      <c r="K13527" s="284">
        <v>0</v>
      </c>
    </row>
    <row r="13528" spans="1:11" x14ac:dyDescent="0.3">
      <c r="A13528" s="284" t="s">
        <v>2140</v>
      </c>
      <c r="B13528" s="284">
        <v>24</v>
      </c>
      <c r="C13528" s="24" t="str">
        <f t="shared" si="211"/>
        <v>iolet24</v>
      </c>
      <c r="D13528" s="284">
        <v>209</v>
      </c>
      <c r="E13528" s="284">
        <v>86</v>
      </c>
      <c r="F13528" s="284">
        <v>2501</v>
      </c>
      <c r="G13528" s="284">
        <v>100</v>
      </c>
      <c r="H13528" s="284">
        <v>0</v>
      </c>
      <c r="I13528" s="284">
        <v>0</v>
      </c>
      <c r="J13528" s="284">
        <v>15</v>
      </c>
      <c r="K13528" s="284">
        <v>0</v>
      </c>
    </row>
    <row r="13529" spans="1:11" x14ac:dyDescent="0.3">
      <c r="A13529" s="284" t="s">
        <v>2140</v>
      </c>
      <c r="B13529" s="284">
        <v>25</v>
      </c>
      <c r="C13529" s="24" t="str">
        <f t="shared" si="211"/>
        <v>iolet25</v>
      </c>
      <c r="D13529" s="284">
        <v>212</v>
      </c>
      <c r="E13529" s="284">
        <v>87</v>
      </c>
      <c r="F13529" s="284">
        <v>2626</v>
      </c>
      <c r="G13529" s="284">
        <v>100</v>
      </c>
      <c r="H13529" s="284">
        <v>0</v>
      </c>
      <c r="I13529" s="284">
        <v>0</v>
      </c>
      <c r="J13529" s="284">
        <v>15</v>
      </c>
      <c r="K13529" s="284">
        <v>0</v>
      </c>
    </row>
    <row r="13530" spans="1:11" x14ac:dyDescent="0.3">
      <c r="A13530" s="284" t="s">
        <v>2140</v>
      </c>
      <c r="B13530" s="284">
        <v>26</v>
      </c>
      <c r="C13530" s="24" t="str">
        <f t="shared" si="211"/>
        <v>iolet26</v>
      </c>
      <c r="D13530" s="284">
        <v>215</v>
      </c>
      <c r="E13530" s="284">
        <v>88</v>
      </c>
      <c r="F13530" s="284">
        <v>2657</v>
      </c>
      <c r="G13530" s="284">
        <v>100</v>
      </c>
      <c r="H13530" s="284">
        <v>0</v>
      </c>
      <c r="I13530" s="284">
        <v>0</v>
      </c>
      <c r="J13530" s="284">
        <v>15</v>
      </c>
      <c r="K13530" s="284">
        <v>0</v>
      </c>
    </row>
    <row r="13531" spans="1:11" x14ac:dyDescent="0.3">
      <c r="A13531" s="284" t="s">
        <v>2140</v>
      </c>
      <c r="B13531" s="284">
        <v>27</v>
      </c>
      <c r="C13531" s="24" t="str">
        <f t="shared" si="211"/>
        <v>iolet27</v>
      </c>
      <c r="D13531" s="284">
        <v>217</v>
      </c>
      <c r="E13531" s="284">
        <v>90</v>
      </c>
      <c r="F13531" s="284">
        <v>2689</v>
      </c>
      <c r="G13531" s="284">
        <v>100</v>
      </c>
      <c r="H13531" s="284">
        <v>0</v>
      </c>
      <c r="I13531" s="284">
        <v>0</v>
      </c>
      <c r="J13531" s="284">
        <v>15</v>
      </c>
      <c r="K13531" s="284">
        <v>0</v>
      </c>
    </row>
    <row r="13532" spans="1:11" x14ac:dyDescent="0.3">
      <c r="A13532" s="284" t="s">
        <v>2140</v>
      </c>
      <c r="B13532" s="284">
        <v>28</v>
      </c>
      <c r="C13532" s="24" t="str">
        <f t="shared" si="211"/>
        <v>iolet28</v>
      </c>
      <c r="D13532" s="284">
        <v>220</v>
      </c>
      <c r="E13532" s="284">
        <v>91</v>
      </c>
      <c r="F13532" s="284">
        <v>2721</v>
      </c>
      <c r="G13532" s="284">
        <v>100</v>
      </c>
      <c r="H13532" s="284">
        <v>0</v>
      </c>
      <c r="I13532" s="284">
        <v>0</v>
      </c>
      <c r="J13532" s="284">
        <v>15</v>
      </c>
      <c r="K13532" s="284">
        <v>0</v>
      </c>
    </row>
    <row r="13533" spans="1:11" x14ac:dyDescent="0.3">
      <c r="A13533" s="284" t="s">
        <v>2140</v>
      </c>
      <c r="B13533" s="284">
        <v>29</v>
      </c>
      <c r="C13533" s="24" t="str">
        <f t="shared" si="211"/>
        <v>iolet29</v>
      </c>
      <c r="D13533" s="284">
        <v>223</v>
      </c>
      <c r="E13533" s="284">
        <v>92</v>
      </c>
      <c r="F13533" s="284">
        <v>2753</v>
      </c>
      <c r="G13533" s="284">
        <v>100</v>
      </c>
      <c r="H13533" s="284">
        <v>0</v>
      </c>
      <c r="I13533" s="284">
        <v>0</v>
      </c>
      <c r="J13533" s="284">
        <v>15</v>
      </c>
      <c r="K13533" s="284">
        <v>0</v>
      </c>
    </row>
    <row r="13534" spans="1:11" x14ac:dyDescent="0.3">
      <c r="A13534" s="284" t="s">
        <v>2140</v>
      </c>
      <c r="B13534" s="284">
        <v>30</v>
      </c>
      <c r="C13534" s="24" t="str">
        <f t="shared" si="211"/>
        <v>iolet30</v>
      </c>
      <c r="D13534" s="284">
        <v>226</v>
      </c>
      <c r="E13534" s="284">
        <v>93</v>
      </c>
      <c r="F13534" s="284">
        <v>2786</v>
      </c>
      <c r="G13534" s="284">
        <v>100</v>
      </c>
      <c r="H13534" s="284">
        <v>0</v>
      </c>
      <c r="I13534" s="284">
        <v>0</v>
      </c>
      <c r="J13534" s="284">
        <v>15</v>
      </c>
      <c r="K13534" s="284">
        <v>0</v>
      </c>
    </row>
    <row r="13535" spans="1:11" x14ac:dyDescent="0.3">
      <c r="A13535" s="284" t="s">
        <v>2140</v>
      </c>
      <c r="B13535" s="284">
        <v>31</v>
      </c>
      <c r="C13535" s="24" t="str">
        <f t="shared" si="211"/>
        <v>iolet31</v>
      </c>
      <c r="D13535" s="284">
        <v>247</v>
      </c>
      <c r="E13535" s="284">
        <v>102</v>
      </c>
      <c r="F13535" s="284">
        <v>3024</v>
      </c>
      <c r="G13535" s="284">
        <v>100</v>
      </c>
      <c r="H13535" s="284">
        <v>0</v>
      </c>
      <c r="I13535" s="284">
        <v>0</v>
      </c>
      <c r="J13535" s="284">
        <v>15</v>
      </c>
      <c r="K13535" s="284">
        <v>0</v>
      </c>
    </row>
    <row r="13536" spans="1:11" x14ac:dyDescent="0.3">
      <c r="A13536" s="284" t="s">
        <v>2140</v>
      </c>
      <c r="B13536" s="284">
        <v>32</v>
      </c>
      <c r="C13536" s="24" t="str">
        <f t="shared" si="211"/>
        <v>iolet32</v>
      </c>
      <c r="D13536" s="284">
        <v>250</v>
      </c>
      <c r="E13536" s="284">
        <v>103</v>
      </c>
      <c r="F13536" s="284">
        <v>3060</v>
      </c>
      <c r="G13536" s="284">
        <v>100</v>
      </c>
      <c r="H13536" s="284">
        <v>0</v>
      </c>
      <c r="I13536" s="284">
        <v>0</v>
      </c>
      <c r="J13536" s="284">
        <v>15</v>
      </c>
      <c r="K13536" s="284">
        <v>0</v>
      </c>
    </row>
    <row r="13537" spans="1:11" x14ac:dyDescent="0.3">
      <c r="A13537" s="284" t="s">
        <v>2140</v>
      </c>
      <c r="B13537" s="284">
        <v>33</v>
      </c>
      <c r="C13537" s="24" t="str">
        <f t="shared" si="211"/>
        <v>iolet33</v>
      </c>
      <c r="D13537" s="284">
        <v>253</v>
      </c>
      <c r="E13537" s="284">
        <v>104</v>
      </c>
      <c r="F13537" s="284">
        <v>3097</v>
      </c>
      <c r="G13537" s="284">
        <v>100</v>
      </c>
      <c r="H13537" s="284">
        <v>0</v>
      </c>
      <c r="I13537" s="284">
        <v>0</v>
      </c>
      <c r="J13537" s="284">
        <v>15</v>
      </c>
      <c r="K13537" s="284">
        <v>0</v>
      </c>
    </row>
    <row r="13538" spans="1:11" x14ac:dyDescent="0.3">
      <c r="A13538" s="284" t="s">
        <v>2140</v>
      </c>
      <c r="B13538" s="284">
        <v>34</v>
      </c>
      <c r="C13538" s="24" t="str">
        <f t="shared" si="211"/>
        <v>iolet34</v>
      </c>
      <c r="D13538" s="284">
        <v>256</v>
      </c>
      <c r="E13538" s="284">
        <v>106</v>
      </c>
      <c r="F13538" s="284">
        <v>3134</v>
      </c>
      <c r="G13538" s="284">
        <v>100</v>
      </c>
      <c r="H13538" s="284">
        <v>0</v>
      </c>
      <c r="I13538" s="284">
        <v>0</v>
      </c>
      <c r="J13538" s="284">
        <v>15</v>
      </c>
      <c r="K13538" s="284">
        <v>0</v>
      </c>
    </row>
    <row r="13539" spans="1:11" x14ac:dyDescent="0.3">
      <c r="A13539" s="284" t="s">
        <v>2140</v>
      </c>
      <c r="B13539" s="284">
        <v>35</v>
      </c>
      <c r="C13539" s="24" t="str">
        <f t="shared" si="211"/>
        <v>iolet35</v>
      </c>
      <c r="D13539" s="284">
        <v>259</v>
      </c>
      <c r="E13539" s="284">
        <v>107</v>
      </c>
      <c r="F13539" s="284">
        <v>3171</v>
      </c>
      <c r="G13539" s="284">
        <v>100</v>
      </c>
      <c r="H13539" s="284">
        <v>0</v>
      </c>
      <c r="I13539" s="284">
        <v>0</v>
      </c>
      <c r="J13539" s="284">
        <v>15</v>
      </c>
      <c r="K13539" s="284">
        <v>0</v>
      </c>
    </row>
    <row r="13540" spans="1:11" x14ac:dyDescent="0.3">
      <c r="A13540" s="284" t="s">
        <v>2140</v>
      </c>
      <c r="B13540" s="284">
        <v>36</v>
      </c>
      <c r="C13540" s="24" t="str">
        <f t="shared" si="211"/>
        <v>iolet36</v>
      </c>
      <c r="D13540" s="284">
        <v>262</v>
      </c>
      <c r="E13540" s="284">
        <v>108</v>
      </c>
      <c r="F13540" s="284">
        <v>3209</v>
      </c>
      <c r="G13540" s="284">
        <v>100</v>
      </c>
      <c r="H13540" s="284">
        <v>0</v>
      </c>
      <c r="I13540" s="284">
        <v>0</v>
      </c>
      <c r="J13540" s="284">
        <v>15</v>
      </c>
      <c r="K13540" s="284">
        <v>0</v>
      </c>
    </row>
    <row r="13541" spans="1:11" x14ac:dyDescent="0.3">
      <c r="A13541" s="284" t="s">
        <v>2140</v>
      </c>
      <c r="B13541" s="284">
        <v>37</v>
      </c>
      <c r="C13541" s="24" t="str">
        <f t="shared" si="211"/>
        <v>iolet37</v>
      </c>
      <c r="D13541" s="284">
        <v>266</v>
      </c>
      <c r="E13541" s="284">
        <v>110</v>
      </c>
      <c r="F13541" s="284">
        <v>3247</v>
      </c>
      <c r="G13541" s="284">
        <v>100</v>
      </c>
      <c r="H13541" s="284">
        <v>0</v>
      </c>
      <c r="I13541" s="284">
        <v>0</v>
      </c>
      <c r="J13541" s="284">
        <v>15</v>
      </c>
      <c r="K13541" s="284">
        <v>0</v>
      </c>
    </row>
    <row r="13542" spans="1:11" x14ac:dyDescent="0.3">
      <c r="A13542" s="284" t="s">
        <v>2140</v>
      </c>
      <c r="B13542" s="284">
        <v>38</v>
      </c>
      <c r="C13542" s="24" t="str">
        <f t="shared" si="211"/>
        <v>iolet38</v>
      </c>
      <c r="D13542" s="284">
        <v>269</v>
      </c>
      <c r="E13542" s="284">
        <v>111</v>
      </c>
      <c r="F13542" s="284">
        <v>3286</v>
      </c>
      <c r="G13542" s="284">
        <v>100</v>
      </c>
      <c r="H13542" s="284">
        <v>0</v>
      </c>
      <c r="I13542" s="284">
        <v>0</v>
      </c>
      <c r="J13542" s="284">
        <v>15</v>
      </c>
      <c r="K13542" s="284">
        <v>0</v>
      </c>
    </row>
    <row r="13543" spans="1:11" x14ac:dyDescent="0.3">
      <c r="A13543" s="284" t="s">
        <v>2140</v>
      </c>
      <c r="B13543" s="284">
        <v>39</v>
      </c>
      <c r="C13543" s="24" t="str">
        <f t="shared" si="211"/>
        <v>iolet39</v>
      </c>
      <c r="D13543" s="284">
        <v>272</v>
      </c>
      <c r="E13543" s="284">
        <v>112</v>
      </c>
      <c r="F13543" s="284">
        <v>3325</v>
      </c>
      <c r="G13543" s="284">
        <v>100</v>
      </c>
      <c r="H13543" s="284">
        <v>0</v>
      </c>
      <c r="I13543" s="284">
        <v>0</v>
      </c>
      <c r="J13543" s="284">
        <v>15</v>
      </c>
      <c r="K13543" s="284">
        <v>0</v>
      </c>
    </row>
    <row r="13544" spans="1:11" x14ac:dyDescent="0.3">
      <c r="A13544" s="284" t="s">
        <v>2140</v>
      </c>
      <c r="B13544" s="284">
        <v>40</v>
      </c>
      <c r="C13544" s="24" t="str">
        <f t="shared" si="211"/>
        <v>iolet40</v>
      </c>
      <c r="D13544" s="284">
        <v>275</v>
      </c>
      <c r="E13544" s="284">
        <v>114</v>
      </c>
      <c r="F13544" s="284">
        <v>3365</v>
      </c>
      <c r="G13544" s="284">
        <v>100</v>
      </c>
      <c r="H13544" s="284">
        <v>0</v>
      </c>
      <c r="I13544" s="284">
        <v>0</v>
      </c>
      <c r="J13544" s="284">
        <v>15</v>
      </c>
      <c r="K13544" s="284">
        <v>0</v>
      </c>
    </row>
    <row r="13545" spans="1:11" x14ac:dyDescent="0.3">
      <c r="A13545" s="284" t="s">
        <v>2140</v>
      </c>
      <c r="B13545" s="284">
        <v>41</v>
      </c>
      <c r="C13545" s="24" t="str">
        <f t="shared" si="211"/>
        <v>iolet41</v>
      </c>
      <c r="D13545" s="284">
        <v>301</v>
      </c>
      <c r="E13545" s="284">
        <v>124</v>
      </c>
      <c r="F13545" s="284">
        <v>3691</v>
      </c>
      <c r="G13545" s="284">
        <v>100</v>
      </c>
      <c r="H13545" s="284">
        <v>0</v>
      </c>
      <c r="I13545" s="284">
        <v>0</v>
      </c>
      <c r="J13545" s="284">
        <v>15</v>
      </c>
      <c r="K13545" s="284">
        <v>0</v>
      </c>
    </row>
    <row r="13546" spans="1:11" x14ac:dyDescent="0.3">
      <c r="A13546" s="284" t="s">
        <v>2140</v>
      </c>
      <c r="B13546" s="284">
        <v>42</v>
      </c>
      <c r="C13546" s="24" t="str">
        <f t="shared" si="211"/>
        <v>iolet42</v>
      </c>
      <c r="D13546" s="284">
        <v>305</v>
      </c>
      <c r="E13546" s="284">
        <v>126</v>
      </c>
      <c r="F13546" s="284">
        <v>3735</v>
      </c>
      <c r="G13546" s="284">
        <v>100</v>
      </c>
      <c r="H13546" s="284">
        <v>0</v>
      </c>
      <c r="I13546" s="284">
        <v>0</v>
      </c>
      <c r="J13546" s="284">
        <v>15</v>
      </c>
      <c r="K13546" s="284">
        <v>0</v>
      </c>
    </row>
    <row r="13547" spans="1:11" x14ac:dyDescent="0.3">
      <c r="A13547" s="284" t="s">
        <v>2140</v>
      </c>
      <c r="B13547" s="284">
        <v>43</v>
      </c>
      <c r="C13547" s="24" t="str">
        <f t="shared" si="211"/>
        <v>iolet43</v>
      </c>
      <c r="D13547" s="284">
        <v>308</v>
      </c>
      <c r="E13547" s="284">
        <v>127</v>
      </c>
      <c r="F13547" s="284">
        <v>3780</v>
      </c>
      <c r="G13547" s="284">
        <v>100</v>
      </c>
      <c r="H13547" s="284">
        <v>0</v>
      </c>
      <c r="I13547" s="284">
        <v>0</v>
      </c>
      <c r="J13547" s="284">
        <v>15</v>
      </c>
      <c r="K13547" s="284">
        <v>0</v>
      </c>
    </row>
    <row r="13548" spans="1:11" x14ac:dyDescent="0.3">
      <c r="A13548" s="284" t="s">
        <v>2140</v>
      </c>
      <c r="B13548" s="284">
        <v>44</v>
      </c>
      <c r="C13548" s="24" t="str">
        <f t="shared" si="211"/>
        <v>iolet44</v>
      </c>
      <c r="D13548" s="284">
        <v>312</v>
      </c>
      <c r="E13548" s="284">
        <v>129</v>
      </c>
      <c r="F13548" s="284">
        <v>3829</v>
      </c>
      <c r="G13548" s="284">
        <v>100</v>
      </c>
      <c r="H13548" s="284">
        <v>0</v>
      </c>
      <c r="I13548" s="284">
        <v>0</v>
      </c>
      <c r="J13548" s="284">
        <v>15</v>
      </c>
      <c r="K13548" s="284">
        <v>0</v>
      </c>
    </row>
    <row r="13549" spans="1:11" x14ac:dyDescent="0.3">
      <c r="A13549" s="284" t="s">
        <v>2140</v>
      </c>
      <c r="B13549" s="284">
        <v>45</v>
      </c>
      <c r="C13549" s="24" t="str">
        <f t="shared" si="211"/>
        <v>iolet45</v>
      </c>
      <c r="D13549" s="284">
        <v>316</v>
      </c>
      <c r="E13549" s="284">
        <v>130</v>
      </c>
      <c r="F13549" s="284">
        <v>3878</v>
      </c>
      <c r="G13549" s="284">
        <v>100</v>
      </c>
      <c r="H13549" s="284">
        <v>0</v>
      </c>
      <c r="I13549" s="284">
        <v>0</v>
      </c>
      <c r="J13549" s="284">
        <v>15</v>
      </c>
      <c r="K13549" s="284">
        <v>0</v>
      </c>
    </row>
    <row r="13550" spans="1:11" x14ac:dyDescent="0.3">
      <c r="A13550" s="284" t="s">
        <v>2140</v>
      </c>
      <c r="B13550" s="284">
        <v>46</v>
      </c>
      <c r="C13550" s="24" t="str">
        <f t="shared" si="211"/>
        <v>iolet46</v>
      </c>
      <c r="D13550" s="284">
        <v>320</v>
      </c>
      <c r="E13550" s="284">
        <v>132</v>
      </c>
      <c r="F13550" s="284">
        <v>3924</v>
      </c>
      <c r="G13550" s="284">
        <v>100</v>
      </c>
      <c r="H13550" s="284">
        <v>0</v>
      </c>
      <c r="I13550" s="284">
        <v>0</v>
      </c>
      <c r="J13550" s="284">
        <v>15</v>
      </c>
      <c r="K13550" s="284">
        <v>0</v>
      </c>
    </row>
    <row r="13551" spans="1:11" x14ac:dyDescent="0.3">
      <c r="A13551" s="284" t="s">
        <v>2140</v>
      </c>
      <c r="B13551" s="284">
        <v>47</v>
      </c>
      <c r="C13551" s="24" t="str">
        <f t="shared" si="211"/>
        <v>iolet47</v>
      </c>
      <c r="D13551" s="284">
        <v>324</v>
      </c>
      <c r="E13551" s="284">
        <v>134</v>
      </c>
      <c r="F13551" s="284">
        <v>3974</v>
      </c>
      <c r="G13551" s="284">
        <v>100</v>
      </c>
      <c r="H13551" s="284">
        <v>0</v>
      </c>
      <c r="I13551" s="284">
        <v>0</v>
      </c>
      <c r="J13551" s="284">
        <v>15</v>
      </c>
      <c r="K13551" s="284">
        <v>0</v>
      </c>
    </row>
    <row r="13552" spans="1:11" x14ac:dyDescent="0.3">
      <c r="A13552" s="284" t="s">
        <v>2140</v>
      </c>
      <c r="B13552" s="284">
        <v>48</v>
      </c>
      <c r="C13552" s="24" t="str">
        <f t="shared" si="211"/>
        <v>iolet48</v>
      </c>
      <c r="D13552" s="284">
        <v>328</v>
      </c>
      <c r="E13552" s="284">
        <v>135</v>
      </c>
      <c r="F13552" s="284">
        <v>4026</v>
      </c>
      <c r="G13552" s="284">
        <v>100</v>
      </c>
      <c r="H13552" s="284">
        <v>0</v>
      </c>
      <c r="I13552" s="284">
        <v>0</v>
      </c>
      <c r="J13552" s="284">
        <v>15</v>
      </c>
      <c r="K13552" s="284">
        <v>0</v>
      </c>
    </row>
    <row r="13553" spans="1:11" x14ac:dyDescent="0.3">
      <c r="A13553" s="284" t="s">
        <v>2140</v>
      </c>
      <c r="B13553" s="284">
        <v>49</v>
      </c>
      <c r="C13553" s="24" t="str">
        <f t="shared" si="211"/>
        <v>iolet49</v>
      </c>
      <c r="D13553" s="284">
        <v>332</v>
      </c>
      <c r="E13553" s="284">
        <v>137</v>
      </c>
      <c r="F13553" s="284">
        <v>4074</v>
      </c>
      <c r="G13553" s="284">
        <v>100</v>
      </c>
      <c r="H13553" s="284">
        <v>0</v>
      </c>
      <c r="I13553" s="284">
        <v>0</v>
      </c>
      <c r="J13553" s="284">
        <v>15</v>
      </c>
      <c r="K13553" s="284">
        <v>0</v>
      </c>
    </row>
    <row r="13554" spans="1:11" x14ac:dyDescent="0.3">
      <c r="A13554" s="284" t="s">
        <v>2140</v>
      </c>
      <c r="B13554" s="284">
        <v>50</v>
      </c>
      <c r="C13554" s="24" t="str">
        <f t="shared" si="211"/>
        <v>iolet50</v>
      </c>
      <c r="D13554" s="284">
        <v>336</v>
      </c>
      <c r="E13554" s="284">
        <v>139</v>
      </c>
      <c r="F13554" s="284">
        <v>4128</v>
      </c>
      <c r="G13554" s="284">
        <v>100</v>
      </c>
      <c r="H13554" s="284">
        <v>0</v>
      </c>
      <c r="I13554" s="284">
        <v>0</v>
      </c>
      <c r="J13554" s="284">
        <v>15</v>
      </c>
      <c r="K13554" s="284">
        <v>0</v>
      </c>
    </row>
    <row r="13555" spans="1:11" x14ac:dyDescent="0.3">
      <c r="A13555" s="284" t="s">
        <v>2140</v>
      </c>
      <c r="B13555" s="284">
        <v>51</v>
      </c>
      <c r="C13555" s="24" t="str">
        <f t="shared" si="211"/>
        <v>iolet51</v>
      </c>
      <c r="D13555" s="284">
        <v>367</v>
      </c>
      <c r="E13555" s="284">
        <v>151</v>
      </c>
      <c r="F13555" s="284">
        <v>4493</v>
      </c>
      <c r="G13555" s="284">
        <v>100</v>
      </c>
      <c r="H13555" s="284">
        <v>0</v>
      </c>
      <c r="I13555" s="284">
        <v>0</v>
      </c>
      <c r="J13555" s="284">
        <v>15</v>
      </c>
      <c r="K13555" s="284">
        <v>0</v>
      </c>
    </row>
    <row r="13556" spans="1:11" x14ac:dyDescent="0.3">
      <c r="A13556" s="284" t="s">
        <v>2140</v>
      </c>
      <c r="B13556" s="284">
        <v>52</v>
      </c>
      <c r="C13556" s="24" t="str">
        <f t="shared" si="211"/>
        <v>iolet52</v>
      </c>
      <c r="D13556" s="284">
        <v>371</v>
      </c>
      <c r="E13556" s="284">
        <v>153</v>
      </c>
      <c r="F13556" s="284">
        <v>4547</v>
      </c>
      <c r="G13556" s="284">
        <v>100</v>
      </c>
      <c r="H13556" s="284">
        <v>0</v>
      </c>
      <c r="I13556" s="284">
        <v>0</v>
      </c>
      <c r="J13556" s="284">
        <v>15</v>
      </c>
      <c r="K13556" s="284">
        <v>0</v>
      </c>
    </row>
    <row r="13557" spans="1:11" x14ac:dyDescent="0.3">
      <c r="A13557" s="284" t="s">
        <v>2140</v>
      </c>
      <c r="B13557" s="284">
        <v>53</v>
      </c>
      <c r="C13557" s="24" t="str">
        <f t="shared" si="211"/>
        <v>iolet53</v>
      </c>
      <c r="D13557" s="284">
        <v>376</v>
      </c>
      <c r="E13557" s="284">
        <v>155</v>
      </c>
      <c r="F13557" s="284">
        <v>4605</v>
      </c>
      <c r="G13557" s="284">
        <v>100</v>
      </c>
      <c r="H13557" s="284">
        <v>0</v>
      </c>
      <c r="I13557" s="284">
        <v>0</v>
      </c>
      <c r="J13557" s="284">
        <v>15</v>
      </c>
      <c r="K13557" s="284">
        <v>0</v>
      </c>
    </row>
    <row r="13558" spans="1:11" x14ac:dyDescent="0.3">
      <c r="A13558" s="284" t="s">
        <v>2140</v>
      </c>
      <c r="B13558" s="284">
        <v>54</v>
      </c>
      <c r="C13558" s="24" t="str">
        <f t="shared" si="211"/>
        <v>iolet54</v>
      </c>
      <c r="D13558" s="284">
        <v>380</v>
      </c>
      <c r="E13558" s="284">
        <v>157</v>
      </c>
      <c r="F13558" s="284">
        <v>4665</v>
      </c>
      <c r="G13558" s="284">
        <v>100</v>
      </c>
      <c r="H13558" s="284">
        <v>0</v>
      </c>
      <c r="I13558" s="284">
        <v>0</v>
      </c>
      <c r="J13558" s="284">
        <v>15</v>
      </c>
      <c r="K13558" s="284">
        <v>0</v>
      </c>
    </row>
    <row r="13559" spans="1:11" x14ac:dyDescent="0.3">
      <c r="A13559" s="284" t="s">
        <v>2140</v>
      </c>
      <c r="B13559" s="284">
        <v>55</v>
      </c>
      <c r="C13559" s="24" t="str">
        <f t="shared" si="211"/>
        <v>iolet55</v>
      </c>
      <c r="D13559" s="284">
        <v>385</v>
      </c>
      <c r="E13559" s="284">
        <v>159</v>
      </c>
      <c r="F13559" s="284">
        <v>4721</v>
      </c>
      <c r="G13559" s="284">
        <v>100</v>
      </c>
      <c r="H13559" s="284">
        <v>0</v>
      </c>
      <c r="I13559" s="284">
        <v>0</v>
      </c>
      <c r="J13559" s="284">
        <v>15</v>
      </c>
      <c r="K13559" s="284">
        <v>0</v>
      </c>
    </row>
    <row r="13560" spans="1:11" x14ac:dyDescent="0.3">
      <c r="A13560" s="284" t="s">
        <v>2140</v>
      </c>
      <c r="B13560" s="284">
        <v>56</v>
      </c>
      <c r="C13560" s="24" t="str">
        <f t="shared" si="211"/>
        <v>iolet56</v>
      </c>
      <c r="D13560" s="284">
        <v>389</v>
      </c>
      <c r="E13560" s="284">
        <v>161</v>
      </c>
      <c r="F13560" s="284">
        <v>4783</v>
      </c>
      <c r="G13560" s="284">
        <v>100</v>
      </c>
      <c r="H13560" s="284">
        <v>0</v>
      </c>
      <c r="I13560" s="284">
        <v>0</v>
      </c>
      <c r="J13560" s="284">
        <v>15</v>
      </c>
      <c r="K13560" s="284">
        <v>0</v>
      </c>
    </row>
    <row r="13561" spans="1:11" x14ac:dyDescent="0.3">
      <c r="A13561" s="284" t="s">
        <v>2140</v>
      </c>
      <c r="B13561" s="284">
        <v>57</v>
      </c>
      <c r="C13561" s="24" t="str">
        <f t="shared" si="211"/>
        <v>iolet57</v>
      </c>
      <c r="D13561" s="284">
        <v>394</v>
      </c>
      <c r="E13561" s="284">
        <v>163</v>
      </c>
      <c r="F13561" s="284">
        <v>4844</v>
      </c>
      <c r="G13561" s="284">
        <v>100</v>
      </c>
      <c r="H13561" s="284">
        <v>0</v>
      </c>
      <c r="I13561" s="284">
        <v>0</v>
      </c>
      <c r="J13561" s="284">
        <v>15</v>
      </c>
      <c r="K13561" s="284">
        <v>0</v>
      </c>
    </row>
    <row r="13562" spans="1:11" x14ac:dyDescent="0.3">
      <c r="A13562" s="284" t="s">
        <v>2140</v>
      </c>
      <c r="B13562" s="284">
        <v>58</v>
      </c>
      <c r="C13562" s="24" t="str">
        <f t="shared" si="211"/>
        <v>iolet58</v>
      </c>
      <c r="D13562" s="284">
        <v>399</v>
      </c>
      <c r="E13562" s="284">
        <v>165</v>
      </c>
      <c r="F13562" s="284">
        <v>4902</v>
      </c>
      <c r="G13562" s="284">
        <v>100</v>
      </c>
      <c r="H13562" s="284">
        <v>0</v>
      </c>
      <c r="I13562" s="284">
        <v>0</v>
      </c>
      <c r="J13562" s="284">
        <v>15</v>
      </c>
      <c r="K13562" s="284">
        <v>0</v>
      </c>
    </row>
    <row r="13563" spans="1:11" x14ac:dyDescent="0.3">
      <c r="A13563" s="284" t="s">
        <v>2140</v>
      </c>
      <c r="B13563" s="284">
        <v>59</v>
      </c>
      <c r="C13563" s="24" t="str">
        <f t="shared" si="211"/>
        <v>iolet59</v>
      </c>
      <c r="D13563" s="284">
        <v>403</v>
      </c>
      <c r="E13563" s="284">
        <v>167</v>
      </c>
      <c r="F13563" s="284">
        <v>4964</v>
      </c>
      <c r="G13563" s="284">
        <v>100</v>
      </c>
      <c r="H13563" s="284">
        <v>0</v>
      </c>
      <c r="I13563" s="284">
        <v>0</v>
      </c>
      <c r="J13563" s="284">
        <v>15</v>
      </c>
      <c r="K13563" s="284">
        <v>0</v>
      </c>
    </row>
    <row r="13564" spans="1:11" x14ac:dyDescent="0.3">
      <c r="A13564" s="284" t="s">
        <v>2140</v>
      </c>
      <c r="B13564" s="284">
        <v>60</v>
      </c>
      <c r="C13564" s="24" t="str">
        <f t="shared" si="211"/>
        <v>iolet60</v>
      </c>
      <c r="D13564" s="284">
        <v>408</v>
      </c>
      <c r="E13564" s="284">
        <v>169</v>
      </c>
      <c r="F13564" s="284">
        <v>5029</v>
      </c>
      <c r="G13564" s="284">
        <v>100</v>
      </c>
      <c r="H13564" s="284">
        <v>0</v>
      </c>
      <c r="I13564" s="284">
        <v>0</v>
      </c>
      <c r="J13564" s="284">
        <v>15</v>
      </c>
      <c r="K13564" s="284">
        <v>0</v>
      </c>
    </row>
    <row r="13565" spans="1:11" x14ac:dyDescent="0.3">
      <c r="A13565" s="284" t="s">
        <v>2140</v>
      </c>
      <c r="B13565" s="284">
        <v>61</v>
      </c>
      <c r="C13565" s="24" t="str">
        <f t="shared" si="211"/>
        <v>iolet61</v>
      </c>
      <c r="D13565" s="284">
        <v>446</v>
      </c>
      <c r="E13565" s="284">
        <v>184</v>
      </c>
      <c r="F13565" s="284">
        <v>5534</v>
      </c>
      <c r="G13565" s="284">
        <v>100</v>
      </c>
      <c r="H13565" s="284">
        <v>0</v>
      </c>
      <c r="I13565" s="284">
        <v>0</v>
      </c>
      <c r="J13565" s="284">
        <v>15</v>
      </c>
      <c r="K13565" s="284">
        <v>0</v>
      </c>
    </row>
    <row r="13566" spans="1:11" x14ac:dyDescent="0.3">
      <c r="A13566" s="284" t="s">
        <v>2140</v>
      </c>
      <c r="B13566" s="284">
        <v>62</v>
      </c>
      <c r="C13566" s="24" t="str">
        <f t="shared" si="211"/>
        <v>iolet62</v>
      </c>
      <c r="D13566" s="284">
        <v>451</v>
      </c>
      <c r="E13566" s="284">
        <v>186</v>
      </c>
      <c r="F13566" s="284">
        <v>5606</v>
      </c>
      <c r="G13566" s="284">
        <v>100</v>
      </c>
      <c r="H13566" s="284">
        <v>0</v>
      </c>
      <c r="I13566" s="284">
        <v>0</v>
      </c>
      <c r="J13566" s="284">
        <v>15</v>
      </c>
      <c r="K13566" s="284">
        <v>0</v>
      </c>
    </row>
    <row r="13567" spans="1:11" x14ac:dyDescent="0.3">
      <c r="A13567" s="284" t="s">
        <v>2140</v>
      </c>
      <c r="B13567" s="284">
        <v>63</v>
      </c>
      <c r="C13567" s="24" t="str">
        <f t="shared" si="211"/>
        <v>iolet63</v>
      </c>
      <c r="D13567" s="284">
        <v>456</v>
      </c>
      <c r="E13567" s="284">
        <v>188</v>
      </c>
      <c r="F13567" s="284">
        <v>5689</v>
      </c>
      <c r="G13567" s="284">
        <v>100</v>
      </c>
      <c r="H13567" s="284">
        <v>0</v>
      </c>
      <c r="I13567" s="284">
        <v>0</v>
      </c>
      <c r="J13567" s="284">
        <v>15</v>
      </c>
      <c r="K13567" s="284">
        <v>0</v>
      </c>
    </row>
    <row r="13568" spans="1:11" x14ac:dyDescent="0.3">
      <c r="A13568" s="284" t="s">
        <v>2140</v>
      </c>
      <c r="B13568" s="284">
        <v>64</v>
      </c>
      <c r="C13568" s="24" t="str">
        <f t="shared" si="211"/>
        <v>iolet64</v>
      </c>
      <c r="D13568" s="284">
        <v>462</v>
      </c>
      <c r="E13568" s="284">
        <v>191</v>
      </c>
      <c r="F13568" s="284">
        <v>5757</v>
      </c>
      <c r="G13568" s="284">
        <v>100</v>
      </c>
      <c r="H13568" s="284">
        <v>0</v>
      </c>
      <c r="I13568" s="284">
        <v>0</v>
      </c>
      <c r="J13568" s="284">
        <v>15</v>
      </c>
      <c r="K13568" s="284">
        <v>0</v>
      </c>
    </row>
    <row r="13569" spans="1:11" x14ac:dyDescent="0.3">
      <c r="A13569" s="284" t="s">
        <v>2140</v>
      </c>
      <c r="B13569" s="284">
        <v>65</v>
      </c>
      <c r="C13569" s="24" t="str">
        <f t="shared" si="211"/>
        <v>iolet65</v>
      </c>
      <c r="D13569" s="284">
        <v>467</v>
      </c>
      <c r="E13569" s="284">
        <v>193</v>
      </c>
      <c r="F13569" s="284">
        <v>5833</v>
      </c>
      <c r="G13569" s="284">
        <v>100</v>
      </c>
      <c r="H13569" s="284">
        <v>0</v>
      </c>
      <c r="I13569" s="284">
        <v>0</v>
      </c>
      <c r="J13569" s="284">
        <v>15</v>
      </c>
      <c r="K13569" s="284">
        <v>0</v>
      </c>
    </row>
    <row r="13570" spans="1:11" x14ac:dyDescent="0.3">
      <c r="A13570" s="284" t="s">
        <v>2140</v>
      </c>
      <c r="B13570" s="284">
        <v>66</v>
      </c>
      <c r="C13570" s="24" t="str">
        <f t="shared" si="211"/>
        <v>iolet66</v>
      </c>
      <c r="D13570" s="284">
        <v>473</v>
      </c>
      <c r="E13570" s="284">
        <v>195</v>
      </c>
      <c r="F13570" s="284">
        <v>5910</v>
      </c>
      <c r="G13570" s="284">
        <v>100</v>
      </c>
      <c r="H13570" s="284">
        <v>0</v>
      </c>
      <c r="I13570" s="284">
        <v>0</v>
      </c>
      <c r="J13570" s="284">
        <v>15</v>
      </c>
      <c r="K13570" s="284">
        <v>0</v>
      </c>
    </row>
    <row r="13571" spans="1:11" x14ac:dyDescent="0.3">
      <c r="A13571" s="284" t="s">
        <v>2140</v>
      </c>
      <c r="B13571" s="284">
        <v>67</v>
      </c>
      <c r="C13571" s="24" t="str">
        <f t="shared" si="211"/>
        <v>iolet67</v>
      </c>
      <c r="D13571" s="284">
        <v>479</v>
      </c>
      <c r="E13571" s="284">
        <v>198</v>
      </c>
      <c r="F13571" s="284">
        <v>5992</v>
      </c>
      <c r="G13571" s="284">
        <v>100</v>
      </c>
      <c r="H13571" s="284">
        <v>0</v>
      </c>
      <c r="I13571" s="284">
        <v>0</v>
      </c>
      <c r="J13571" s="284">
        <v>15</v>
      </c>
      <c r="K13571" s="284">
        <v>0</v>
      </c>
    </row>
    <row r="13572" spans="1:11" x14ac:dyDescent="0.3">
      <c r="A13572" s="284" t="s">
        <v>2140</v>
      </c>
      <c r="B13572" s="284">
        <v>68</v>
      </c>
      <c r="C13572" s="24" t="str">
        <f t="shared" si="211"/>
        <v>iolet68</v>
      </c>
      <c r="D13572" s="284">
        <v>484</v>
      </c>
      <c r="E13572" s="284">
        <v>200</v>
      </c>
      <c r="F13572" s="284">
        <v>6064</v>
      </c>
      <c r="G13572" s="284">
        <v>100</v>
      </c>
      <c r="H13572" s="284">
        <v>0</v>
      </c>
      <c r="I13572" s="284">
        <v>0</v>
      </c>
      <c r="J13572" s="284">
        <v>15</v>
      </c>
      <c r="K13572" s="284">
        <v>0</v>
      </c>
    </row>
    <row r="13573" spans="1:11" x14ac:dyDescent="0.3">
      <c r="A13573" s="284" t="s">
        <v>2140</v>
      </c>
      <c r="B13573" s="284">
        <v>69</v>
      </c>
      <c r="C13573" s="24" t="str">
        <f t="shared" si="211"/>
        <v>iolet69</v>
      </c>
      <c r="D13573" s="284">
        <v>490</v>
      </c>
      <c r="E13573" s="284">
        <v>202</v>
      </c>
      <c r="F13573" s="284">
        <v>6144</v>
      </c>
      <c r="G13573" s="284">
        <v>100</v>
      </c>
      <c r="H13573" s="284">
        <v>0</v>
      </c>
      <c r="I13573" s="284">
        <v>0</v>
      </c>
      <c r="J13573" s="284">
        <v>15</v>
      </c>
      <c r="K13573" s="284">
        <v>0</v>
      </c>
    </row>
    <row r="13574" spans="1:11" x14ac:dyDescent="0.3">
      <c r="A13574" s="284" t="s">
        <v>2140</v>
      </c>
      <c r="B13574" s="284">
        <v>70</v>
      </c>
      <c r="C13574" s="24" t="str">
        <f t="shared" ref="C13574:C13637" si="212">A13574&amp;B13574</f>
        <v>iolet70</v>
      </c>
      <c r="D13574" s="284">
        <v>496</v>
      </c>
      <c r="E13574" s="284">
        <v>205</v>
      </c>
      <c r="F13574" s="284">
        <v>6218</v>
      </c>
      <c r="G13574" s="284">
        <v>100</v>
      </c>
      <c r="H13574" s="284">
        <v>0</v>
      </c>
      <c r="I13574" s="284">
        <v>0</v>
      </c>
      <c r="J13574" s="284">
        <v>15</v>
      </c>
      <c r="K13574" s="284">
        <v>0</v>
      </c>
    </row>
    <row r="13575" spans="1:11" x14ac:dyDescent="0.3">
      <c r="A13575" s="284" t="s">
        <v>2140</v>
      </c>
      <c r="B13575" s="284">
        <v>71</v>
      </c>
      <c r="C13575" s="24" t="str">
        <f t="shared" si="212"/>
        <v>iolet71</v>
      </c>
      <c r="D13575" s="284">
        <v>541</v>
      </c>
      <c r="E13575" s="284">
        <v>224</v>
      </c>
      <c r="F13575" s="284">
        <v>6785</v>
      </c>
      <c r="G13575" s="284">
        <v>100</v>
      </c>
      <c r="H13575" s="284">
        <v>0</v>
      </c>
      <c r="I13575" s="284">
        <v>0</v>
      </c>
      <c r="J13575" s="284">
        <v>15</v>
      </c>
      <c r="K13575" s="284">
        <v>0</v>
      </c>
    </row>
    <row r="13576" spans="1:11" x14ac:dyDescent="0.3">
      <c r="A13576" s="284" t="s">
        <v>2140</v>
      </c>
      <c r="B13576" s="284">
        <v>72</v>
      </c>
      <c r="C13576" s="24" t="str">
        <f t="shared" si="212"/>
        <v>iolet72</v>
      </c>
      <c r="D13576" s="284">
        <v>548</v>
      </c>
      <c r="E13576" s="284">
        <v>226</v>
      </c>
      <c r="F13576" s="284">
        <v>6866</v>
      </c>
      <c r="G13576" s="284">
        <v>100</v>
      </c>
      <c r="H13576" s="284">
        <v>0</v>
      </c>
      <c r="I13576" s="284">
        <v>0</v>
      </c>
      <c r="J13576" s="284">
        <v>15</v>
      </c>
      <c r="K13576" s="284">
        <v>0</v>
      </c>
    </row>
    <row r="13577" spans="1:11" x14ac:dyDescent="0.3">
      <c r="A13577" s="284" t="s">
        <v>2140</v>
      </c>
      <c r="B13577" s="284">
        <v>73</v>
      </c>
      <c r="C13577" s="24" t="str">
        <f t="shared" si="212"/>
        <v>iolet73</v>
      </c>
      <c r="D13577" s="284">
        <v>554</v>
      </c>
      <c r="E13577" s="284">
        <v>229</v>
      </c>
      <c r="F13577" s="284">
        <v>6962</v>
      </c>
      <c r="G13577" s="284">
        <v>100</v>
      </c>
      <c r="H13577" s="284">
        <v>0</v>
      </c>
      <c r="I13577" s="284">
        <v>0</v>
      </c>
      <c r="J13577" s="284">
        <v>15</v>
      </c>
      <c r="K13577" s="284">
        <v>0</v>
      </c>
    </row>
    <row r="13578" spans="1:11" x14ac:dyDescent="0.3">
      <c r="A13578" s="284" t="s">
        <v>2140</v>
      </c>
      <c r="B13578" s="284">
        <v>74</v>
      </c>
      <c r="C13578" s="24" t="str">
        <f t="shared" si="212"/>
        <v>iolet74</v>
      </c>
      <c r="D13578" s="284">
        <v>561</v>
      </c>
      <c r="E13578" s="284">
        <v>232</v>
      </c>
      <c r="F13578" s="284">
        <v>7045</v>
      </c>
      <c r="G13578" s="284">
        <v>100</v>
      </c>
      <c r="H13578" s="284">
        <v>0</v>
      </c>
      <c r="I13578" s="284">
        <v>0</v>
      </c>
      <c r="J13578" s="284">
        <v>15</v>
      </c>
      <c r="K13578" s="284">
        <v>0</v>
      </c>
    </row>
    <row r="13579" spans="1:11" x14ac:dyDescent="0.3">
      <c r="A13579" s="284" t="s">
        <v>2140</v>
      </c>
      <c r="B13579" s="284">
        <v>75</v>
      </c>
      <c r="C13579" s="24" t="str">
        <f t="shared" si="212"/>
        <v>iolet75</v>
      </c>
      <c r="D13579" s="284">
        <v>567</v>
      </c>
      <c r="E13579" s="284">
        <v>234</v>
      </c>
      <c r="F13579" s="284">
        <v>7138</v>
      </c>
      <c r="G13579" s="284">
        <v>100</v>
      </c>
      <c r="H13579" s="284">
        <v>0</v>
      </c>
      <c r="I13579" s="284">
        <v>0</v>
      </c>
      <c r="J13579" s="284">
        <v>15</v>
      </c>
      <c r="K13579" s="284">
        <v>0</v>
      </c>
    </row>
    <row r="13580" spans="1:11" x14ac:dyDescent="0.3">
      <c r="A13580" s="284" t="s">
        <v>2140</v>
      </c>
      <c r="B13580" s="284">
        <v>76</v>
      </c>
      <c r="C13580" s="24" t="str">
        <f t="shared" si="212"/>
        <v>iolet76</v>
      </c>
      <c r="D13580" s="284">
        <v>574</v>
      </c>
      <c r="E13580" s="284">
        <v>237</v>
      </c>
      <c r="F13580" s="284">
        <v>7224</v>
      </c>
      <c r="G13580" s="284">
        <v>100</v>
      </c>
      <c r="H13580" s="284">
        <v>0</v>
      </c>
      <c r="I13580" s="284">
        <v>0</v>
      </c>
      <c r="J13580" s="284">
        <v>15</v>
      </c>
      <c r="K13580" s="284">
        <v>0</v>
      </c>
    </row>
    <row r="13581" spans="1:11" x14ac:dyDescent="0.3">
      <c r="A13581" s="284" t="s">
        <v>2140</v>
      </c>
      <c r="B13581" s="284">
        <v>77</v>
      </c>
      <c r="C13581" s="24" t="str">
        <f t="shared" si="212"/>
        <v>iolet77</v>
      </c>
      <c r="D13581" s="284">
        <v>581</v>
      </c>
      <c r="E13581" s="284">
        <v>240</v>
      </c>
      <c r="F13581" s="284">
        <v>7324</v>
      </c>
      <c r="G13581" s="284">
        <v>100</v>
      </c>
      <c r="H13581" s="284">
        <v>0</v>
      </c>
      <c r="I13581" s="284">
        <v>0</v>
      </c>
      <c r="J13581" s="284">
        <v>15</v>
      </c>
      <c r="K13581" s="284">
        <v>0</v>
      </c>
    </row>
    <row r="13582" spans="1:11" x14ac:dyDescent="0.3">
      <c r="A13582" s="284" t="s">
        <v>2140</v>
      </c>
      <c r="B13582" s="284">
        <v>78</v>
      </c>
      <c r="C13582" s="24" t="str">
        <f t="shared" si="212"/>
        <v>iolet78</v>
      </c>
      <c r="D13582" s="284">
        <v>587</v>
      </c>
      <c r="E13582" s="284">
        <v>243</v>
      </c>
      <c r="F13582" s="284">
        <v>7412</v>
      </c>
      <c r="G13582" s="284">
        <v>100</v>
      </c>
      <c r="H13582" s="284">
        <v>0</v>
      </c>
      <c r="I13582" s="284">
        <v>0</v>
      </c>
      <c r="J13582" s="284">
        <v>15</v>
      </c>
      <c r="K13582" s="284">
        <v>0</v>
      </c>
    </row>
    <row r="13583" spans="1:11" x14ac:dyDescent="0.3">
      <c r="A13583" s="284" t="s">
        <v>2140</v>
      </c>
      <c r="B13583" s="284">
        <v>79</v>
      </c>
      <c r="C13583" s="24" t="str">
        <f t="shared" si="212"/>
        <v>iolet79</v>
      </c>
      <c r="D13583" s="284">
        <v>594</v>
      </c>
      <c r="E13583" s="284">
        <v>245</v>
      </c>
      <c r="F13583" s="284">
        <v>7510</v>
      </c>
      <c r="G13583" s="284">
        <v>100</v>
      </c>
      <c r="H13583" s="284">
        <v>0</v>
      </c>
      <c r="I13583" s="284">
        <v>0</v>
      </c>
      <c r="J13583" s="284">
        <v>15</v>
      </c>
      <c r="K13583" s="284">
        <v>0</v>
      </c>
    </row>
    <row r="13584" spans="1:11" x14ac:dyDescent="0.3">
      <c r="A13584" s="284" t="s">
        <v>2140</v>
      </c>
      <c r="B13584" s="284">
        <v>80</v>
      </c>
      <c r="C13584" s="24" t="str">
        <f t="shared" si="212"/>
        <v>iolet80</v>
      </c>
      <c r="D13584" s="284">
        <v>601</v>
      </c>
      <c r="E13584" s="284">
        <v>248</v>
      </c>
      <c r="F13584" s="284">
        <v>7600</v>
      </c>
      <c r="G13584" s="284">
        <v>100</v>
      </c>
      <c r="H13584" s="284">
        <v>0</v>
      </c>
      <c r="I13584" s="284">
        <v>0</v>
      </c>
      <c r="J13584" s="284">
        <v>15</v>
      </c>
      <c r="K13584" s="284">
        <v>0</v>
      </c>
    </row>
    <row r="13585" spans="1:11" x14ac:dyDescent="0.3">
      <c r="A13585" s="284" t="s">
        <v>2140</v>
      </c>
      <c r="B13585" s="284">
        <v>81</v>
      </c>
      <c r="C13585" s="24" t="str">
        <f t="shared" si="212"/>
        <v>iolet81</v>
      </c>
      <c r="D13585" s="284">
        <v>656</v>
      </c>
      <c r="E13585" s="284">
        <v>271</v>
      </c>
      <c r="F13585" s="284">
        <v>8398</v>
      </c>
      <c r="G13585" s="284">
        <v>100</v>
      </c>
      <c r="H13585" s="284">
        <v>0</v>
      </c>
      <c r="I13585" s="284">
        <v>0</v>
      </c>
      <c r="J13585" s="284">
        <v>15</v>
      </c>
      <c r="K13585" s="284">
        <v>0</v>
      </c>
    </row>
    <row r="13586" spans="1:11" x14ac:dyDescent="0.3">
      <c r="A13586" s="284" t="s">
        <v>2140</v>
      </c>
      <c r="B13586" s="284">
        <v>82</v>
      </c>
      <c r="C13586" s="24" t="str">
        <f t="shared" si="212"/>
        <v>iolet82</v>
      </c>
      <c r="D13586" s="284">
        <v>664</v>
      </c>
      <c r="E13586" s="284">
        <v>274</v>
      </c>
      <c r="F13586" s="284">
        <v>8499</v>
      </c>
      <c r="G13586" s="284">
        <v>100</v>
      </c>
      <c r="H13586" s="284">
        <v>0</v>
      </c>
      <c r="I13586" s="284">
        <v>0</v>
      </c>
      <c r="J13586" s="284">
        <v>15</v>
      </c>
      <c r="K13586" s="284">
        <v>0</v>
      </c>
    </row>
    <row r="13587" spans="1:11" x14ac:dyDescent="0.3">
      <c r="A13587" s="284" t="s">
        <v>2140</v>
      </c>
      <c r="B13587" s="284">
        <v>83</v>
      </c>
      <c r="C13587" s="24" t="str">
        <f t="shared" si="212"/>
        <v>iolet83</v>
      </c>
      <c r="D13587" s="284">
        <v>672</v>
      </c>
      <c r="E13587" s="284">
        <v>277</v>
      </c>
      <c r="F13587" s="284">
        <v>8617</v>
      </c>
      <c r="G13587" s="284">
        <v>100</v>
      </c>
      <c r="H13587" s="284">
        <v>0</v>
      </c>
      <c r="I13587" s="284">
        <v>0</v>
      </c>
      <c r="J13587" s="284">
        <v>15</v>
      </c>
      <c r="K13587" s="284">
        <v>0</v>
      </c>
    </row>
    <row r="13588" spans="1:11" x14ac:dyDescent="0.3">
      <c r="A13588" s="284" t="s">
        <v>2140</v>
      </c>
      <c r="B13588" s="284">
        <v>84</v>
      </c>
      <c r="C13588" s="24" t="str">
        <f t="shared" si="212"/>
        <v>iolet84</v>
      </c>
      <c r="D13588" s="284">
        <v>679</v>
      </c>
      <c r="E13588" s="284">
        <v>281</v>
      </c>
      <c r="F13588" s="284">
        <v>8720</v>
      </c>
      <c r="G13588" s="284">
        <v>100</v>
      </c>
      <c r="H13588" s="284">
        <v>0</v>
      </c>
      <c r="I13588" s="284">
        <v>0</v>
      </c>
      <c r="J13588" s="284">
        <v>15</v>
      </c>
      <c r="K13588" s="284">
        <v>0</v>
      </c>
    </row>
    <row r="13589" spans="1:11" x14ac:dyDescent="0.3">
      <c r="A13589" s="284" t="s">
        <v>2140</v>
      </c>
      <c r="B13589" s="284">
        <v>85</v>
      </c>
      <c r="C13589" s="24" t="str">
        <f t="shared" si="212"/>
        <v>iolet85</v>
      </c>
      <c r="D13589" s="284">
        <v>687</v>
      </c>
      <c r="E13589" s="284">
        <v>284</v>
      </c>
      <c r="F13589" s="284">
        <v>8843</v>
      </c>
      <c r="G13589" s="284">
        <v>100</v>
      </c>
      <c r="H13589" s="284">
        <v>0</v>
      </c>
      <c r="I13589" s="284">
        <v>0</v>
      </c>
      <c r="J13589" s="284">
        <v>15</v>
      </c>
      <c r="K13589" s="284">
        <v>0</v>
      </c>
    </row>
    <row r="13590" spans="1:11" x14ac:dyDescent="0.3">
      <c r="A13590" s="284" t="s">
        <v>2140</v>
      </c>
      <c r="B13590" s="284">
        <v>86</v>
      </c>
      <c r="C13590" s="24" t="str">
        <f t="shared" si="212"/>
        <v>iolet86</v>
      </c>
      <c r="D13590" s="284">
        <v>695</v>
      </c>
      <c r="E13590" s="284">
        <v>287</v>
      </c>
      <c r="F13590" s="284">
        <v>8949</v>
      </c>
      <c r="G13590" s="284">
        <v>100</v>
      </c>
      <c r="H13590" s="284">
        <v>0</v>
      </c>
      <c r="I13590" s="284">
        <v>0</v>
      </c>
      <c r="J13590" s="284">
        <v>15</v>
      </c>
      <c r="K13590" s="284">
        <v>0</v>
      </c>
    </row>
    <row r="13591" spans="1:11" x14ac:dyDescent="0.3">
      <c r="A13591" s="284" t="s">
        <v>2140</v>
      </c>
      <c r="B13591" s="284">
        <v>87</v>
      </c>
      <c r="C13591" s="24" t="str">
        <f t="shared" si="212"/>
        <v>iolet87</v>
      </c>
      <c r="D13591" s="284">
        <v>703</v>
      </c>
      <c r="E13591" s="284">
        <v>291</v>
      </c>
      <c r="F13591" s="284">
        <v>9055</v>
      </c>
      <c r="G13591" s="284">
        <v>100</v>
      </c>
      <c r="H13591" s="284">
        <v>0</v>
      </c>
      <c r="I13591" s="284">
        <v>0</v>
      </c>
      <c r="J13591" s="284">
        <v>15</v>
      </c>
      <c r="K13591" s="284">
        <v>0</v>
      </c>
    </row>
    <row r="13592" spans="1:11" x14ac:dyDescent="0.3">
      <c r="A13592" s="284" t="s">
        <v>2140</v>
      </c>
      <c r="B13592" s="284">
        <v>88</v>
      </c>
      <c r="C13592" s="24" t="str">
        <f t="shared" si="212"/>
        <v>iolet88</v>
      </c>
      <c r="D13592" s="284">
        <v>711</v>
      </c>
      <c r="E13592" s="284">
        <v>294</v>
      </c>
      <c r="F13592" s="284">
        <v>9163</v>
      </c>
      <c r="G13592" s="284">
        <v>100</v>
      </c>
      <c r="H13592" s="284">
        <v>0</v>
      </c>
      <c r="I13592" s="284">
        <v>0</v>
      </c>
      <c r="J13592" s="284">
        <v>15</v>
      </c>
      <c r="K13592" s="284">
        <v>0</v>
      </c>
    </row>
    <row r="13593" spans="1:11" x14ac:dyDescent="0.3">
      <c r="A13593" s="284" t="s">
        <v>2140</v>
      </c>
      <c r="B13593" s="284">
        <v>89</v>
      </c>
      <c r="C13593" s="24" t="str">
        <f t="shared" si="212"/>
        <v>iolet89</v>
      </c>
      <c r="D13593" s="284">
        <v>720</v>
      </c>
      <c r="E13593" s="284">
        <v>297</v>
      </c>
      <c r="F13593" s="284">
        <v>9303</v>
      </c>
      <c r="G13593" s="284">
        <v>100</v>
      </c>
      <c r="H13593" s="284">
        <v>0</v>
      </c>
      <c r="I13593" s="284">
        <v>0</v>
      </c>
      <c r="J13593" s="284">
        <v>15</v>
      </c>
      <c r="K13593" s="284">
        <v>0</v>
      </c>
    </row>
    <row r="13594" spans="1:11" x14ac:dyDescent="0.3">
      <c r="A13594" s="284" t="s">
        <v>2140</v>
      </c>
      <c r="B13594" s="284">
        <v>90</v>
      </c>
      <c r="C13594" s="24" t="str">
        <f t="shared" si="212"/>
        <v>iolet90</v>
      </c>
      <c r="D13594" s="284">
        <v>728</v>
      </c>
      <c r="E13594" s="284">
        <v>301</v>
      </c>
      <c r="F13594" s="284">
        <v>9414</v>
      </c>
      <c r="G13594" s="284">
        <v>100</v>
      </c>
      <c r="H13594" s="284">
        <v>0</v>
      </c>
      <c r="I13594" s="284">
        <v>0</v>
      </c>
      <c r="J13594" s="284">
        <v>15</v>
      </c>
      <c r="K13594" s="284">
        <v>0</v>
      </c>
    </row>
    <row r="13595" spans="1:11" x14ac:dyDescent="0.3">
      <c r="A13595" s="284" t="s">
        <v>2140</v>
      </c>
      <c r="B13595" s="284">
        <v>91</v>
      </c>
      <c r="C13595" s="24" t="str">
        <f t="shared" si="212"/>
        <v>iolet91</v>
      </c>
      <c r="D13595" s="284">
        <v>795</v>
      </c>
      <c r="E13595" s="284">
        <v>328</v>
      </c>
      <c r="F13595" s="284">
        <v>10262</v>
      </c>
      <c r="G13595" s="284">
        <v>100</v>
      </c>
      <c r="H13595" s="284">
        <v>0</v>
      </c>
      <c r="I13595" s="284">
        <v>0</v>
      </c>
      <c r="J13595" s="284">
        <v>15</v>
      </c>
      <c r="K13595" s="284">
        <v>0</v>
      </c>
    </row>
    <row r="13596" spans="1:11" x14ac:dyDescent="0.3">
      <c r="A13596" s="284" t="s">
        <v>2140</v>
      </c>
      <c r="B13596" s="284">
        <v>92</v>
      </c>
      <c r="C13596" s="24" t="str">
        <f t="shared" si="212"/>
        <v>iolet92</v>
      </c>
      <c r="D13596" s="284">
        <v>804</v>
      </c>
      <c r="E13596" s="284">
        <v>332</v>
      </c>
      <c r="F13596" s="284">
        <v>10384</v>
      </c>
      <c r="G13596" s="284">
        <v>100</v>
      </c>
      <c r="H13596" s="284">
        <v>0</v>
      </c>
      <c r="I13596" s="284">
        <v>0</v>
      </c>
      <c r="J13596" s="284">
        <v>15</v>
      </c>
      <c r="K13596" s="284">
        <v>0</v>
      </c>
    </row>
    <row r="13597" spans="1:11" x14ac:dyDescent="0.3">
      <c r="A13597" s="284" t="s">
        <v>2140</v>
      </c>
      <c r="B13597" s="284">
        <v>93</v>
      </c>
      <c r="C13597" s="24" t="str">
        <f t="shared" si="212"/>
        <v>iolet93</v>
      </c>
      <c r="D13597" s="284">
        <v>813</v>
      </c>
      <c r="E13597" s="284">
        <v>336</v>
      </c>
      <c r="F13597" s="284">
        <v>10543</v>
      </c>
      <c r="G13597" s="284">
        <v>100</v>
      </c>
      <c r="H13597" s="284">
        <v>0</v>
      </c>
      <c r="I13597" s="284">
        <v>0</v>
      </c>
      <c r="J13597" s="284">
        <v>15</v>
      </c>
      <c r="K13597" s="284">
        <v>0</v>
      </c>
    </row>
    <row r="13598" spans="1:11" x14ac:dyDescent="0.3">
      <c r="A13598" s="284" t="s">
        <v>2140</v>
      </c>
      <c r="B13598" s="284">
        <v>94</v>
      </c>
      <c r="C13598" s="24" t="str">
        <f t="shared" si="212"/>
        <v>iolet94</v>
      </c>
      <c r="D13598" s="284">
        <v>822</v>
      </c>
      <c r="E13598" s="284">
        <v>340</v>
      </c>
      <c r="F13598" s="284">
        <v>10668</v>
      </c>
      <c r="G13598" s="284">
        <v>100</v>
      </c>
      <c r="H13598" s="284">
        <v>0</v>
      </c>
      <c r="I13598" s="284">
        <v>0</v>
      </c>
      <c r="J13598" s="284">
        <v>15</v>
      </c>
      <c r="K13598" s="284">
        <v>0</v>
      </c>
    </row>
    <row r="13599" spans="1:11" x14ac:dyDescent="0.3">
      <c r="A13599" s="284" t="s">
        <v>2140</v>
      </c>
      <c r="B13599" s="284">
        <v>95</v>
      </c>
      <c r="C13599" s="24" t="str">
        <f t="shared" si="212"/>
        <v>iolet95</v>
      </c>
      <c r="D13599" s="284">
        <v>832</v>
      </c>
      <c r="E13599" s="284">
        <v>344</v>
      </c>
      <c r="F13599" s="284">
        <v>10795</v>
      </c>
      <c r="G13599" s="284">
        <v>100</v>
      </c>
      <c r="H13599" s="284">
        <v>0</v>
      </c>
      <c r="I13599" s="284">
        <v>0</v>
      </c>
      <c r="J13599" s="284">
        <v>15</v>
      </c>
      <c r="K13599" s="284">
        <v>0</v>
      </c>
    </row>
    <row r="13600" spans="1:11" x14ac:dyDescent="0.3">
      <c r="A13600" s="284" t="s">
        <v>2140</v>
      </c>
      <c r="B13600" s="284">
        <v>96</v>
      </c>
      <c r="C13600" s="24" t="str">
        <f t="shared" si="212"/>
        <v>iolet96</v>
      </c>
      <c r="D13600" s="284">
        <v>841</v>
      </c>
      <c r="E13600" s="284">
        <v>348</v>
      </c>
      <c r="F13600" s="284">
        <v>10924</v>
      </c>
      <c r="G13600" s="284">
        <v>100</v>
      </c>
      <c r="H13600" s="284">
        <v>0</v>
      </c>
      <c r="I13600" s="284">
        <v>0</v>
      </c>
      <c r="J13600" s="284">
        <v>15</v>
      </c>
      <c r="K13600" s="284">
        <v>0</v>
      </c>
    </row>
    <row r="13601" spans="1:11" x14ac:dyDescent="0.3">
      <c r="A13601" s="284" t="s">
        <v>2140</v>
      </c>
      <c r="B13601" s="284">
        <v>97</v>
      </c>
      <c r="C13601" s="24" t="str">
        <f t="shared" si="212"/>
        <v>iolet97</v>
      </c>
      <c r="D13601" s="284">
        <v>851</v>
      </c>
      <c r="E13601" s="284">
        <v>352</v>
      </c>
      <c r="F13601" s="284">
        <v>11091</v>
      </c>
      <c r="G13601" s="284">
        <v>100</v>
      </c>
      <c r="H13601" s="284">
        <v>0</v>
      </c>
      <c r="I13601" s="284">
        <v>0</v>
      </c>
      <c r="J13601" s="284">
        <v>15</v>
      </c>
      <c r="K13601" s="284">
        <v>0</v>
      </c>
    </row>
    <row r="13602" spans="1:11" x14ac:dyDescent="0.3">
      <c r="A13602" s="284" t="s">
        <v>2140</v>
      </c>
      <c r="B13602" s="284">
        <v>98</v>
      </c>
      <c r="C13602" s="24" t="str">
        <f t="shared" si="212"/>
        <v>iolet98</v>
      </c>
      <c r="D13602" s="284">
        <v>861</v>
      </c>
      <c r="E13602" s="284">
        <v>356</v>
      </c>
      <c r="F13602" s="284">
        <v>11223</v>
      </c>
      <c r="G13602" s="284">
        <v>100</v>
      </c>
      <c r="H13602" s="284">
        <v>0</v>
      </c>
      <c r="I13602" s="284">
        <v>0</v>
      </c>
      <c r="J13602" s="284">
        <v>15</v>
      </c>
      <c r="K13602" s="284">
        <v>0</v>
      </c>
    </row>
    <row r="13603" spans="1:11" x14ac:dyDescent="0.3">
      <c r="A13603" s="284" t="s">
        <v>2140</v>
      </c>
      <c r="B13603" s="284">
        <v>99</v>
      </c>
      <c r="C13603" s="24" t="str">
        <f t="shared" si="212"/>
        <v>iolet99</v>
      </c>
      <c r="D13603" s="284">
        <v>871</v>
      </c>
      <c r="E13603" s="284">
        <v>360</v>
      </c>
      <c r="F13603" s="284">
        <v>11356</v>
      </c>
      <c r="G13603" s="284">
        <v>100</v>
      </c>
      <c r="H13603" s="284">
        <v>0</v>
      </c>
      <c r="I13603" s="284">
        <v>0</v>
      </c>
      <c r="J13603" s="284">
        <v>15</v>
      </c>
      <c r="K13603" s="284">
        <v>0</v>
      </c>
    </row>
    <row r="13604" spans="1:11" x14ac:dyDescent="0.3">
      <c r="A13604" s="284" t="s">
        <v>2140</v>
      </c>
      <c r="B13604" s="284">
        <v>100</v>
      </c>
      <c r="C13604" s="24" t="str">
        <f t="shared" si="212"/>
        <v>iolet100</v>
      </c>
      <c r="D13604" s="284">
        <v>880</v>
      </c>
      <c r="E13604" s="284">
        <v>364</v>
      </c>
      <c r="F13604" s="284">
        <v>11491</v>
      </c>
      <c r="G13604" s="284">
        <v>100</v>
      </c>
      <c r="H13604" s="284">
        <v>0</v>
      </c>
      <c r="I13604" s="284">
        <v>0</v>
      </c>
      <c r="J13604" s="284">
        <v>15</v>
      </c>
      <c r="K13604" s="284">
        <v>0</v>
      </c>
    </row>
    <row r="13605" spans="1:11" x14ac:dyDescent="0.3">
      <c r="A13605" s="284" t="s">
        <v>2140</v>
      </c>
      <c r="B13605" s="284">
        <v>101</v>
      </c>
      <c r="C13605" s="24" t="str">
        <f t="shared" si="212"/>
        <v>iolet101</v>
      </c>
      <c r="D13605" s="284">
        <v>961</v>
      </c>
      <c r="E13605" s="284">
        <v>397</v>
      </c>
      <c r="F13605" s="284">
        <v>12725</v>
      </c>
      <c r="G13605" s="284">
        <v>100</v>
      </c>
      <c r="H13605" s="284">
        <v>0</v>
      </c>
      <c r="I13605" s="284">
        <v>0</v>
      </c>
      <c r="J13605" s="284">
        <v>15</v>
      </c>
      <c r="K13605" s="284">
        <v>0</v>
      </c>
    </row>
    <row r="13606" spans="1:11" x14ac:dyDescent="0.3">
      <c r="A13606" s="284" t="s">
        <v>2140</v>
      </c>
      <c r="B13606" s="284">
        <v>102</v>
      </c>
      <c r="C13606" s="24" t="str">
        <f t="shared" si="212"/>
        <v>iolet102</v>
      </c>
      <c r="D13606" s="284">
        <v>972</v>
      </c>
      <c r="E13606" s="284">
        <v>402</v>
      </c>
      <c r="F13606" s="284">
        <v>12876</v>
      </c>
      <c r="G13606" s="284">
        <v>100</v>
      </c>
      <c r="H13606" s="284">
        <v>0</v>
      </c>
      <c r="I13606" s="284">
        <v>0</v>
      </c>
      <c r="J13606" s="284">
        <v>15</v>
      </c>
      <c r="K13606" s="284">
        <v>0</v>
      </c>
    </row>
    <row r="13607" spans="1:11" x14ac:dyDescent="0.3">
      <c r="A13607" s="284" t="s">
        <v>2140</v>
      </c>
      <c r="B13607" s="284">
        <v>103</v>
      </c>
      <c r="C13607" s="24" t="str">
        <f t="shared" si="212"/>
        <v>iolet103</v>
      </c>
      <c r="D13607" s="284">
        <v>983</v>
      </c>
      <c r="E13607" s="284">
        <v>406</v>
      </c>
      <c r="F13607" s="284">
        <v>13030</v>
      </c>
      <c r="G13607" s="284">
        <v>100</v>
      </c>
      <c r="H13607" s="284">
        <v>0</v>
      </c>
      <c r="I13607" s="284">
        <v>0</v>
      </c>
      <c r="J13607" s="284">
        <v>15</v>
      </c>
      <c r="K13607" s="284">
        <v>0</v>
      </c>
    </row>
    <row r="13608" spans="1:11" x14ac:dyDescent="0.3">
      <c r="A13608" s="284" t="s">
        <v>2140</v>
      </c>
      <c r="B13608" s="284">
        <v>104</v>
      </c>
      <c r="C13608" s="24" t="str">
        <f t="shared" si="212"/>
        <v>iolet104</v>
      </c>
      <c r="D13608" s="284">
        <v>994</v>
      </c>
      <c r="E13608" s="284">
        <v>411</v>
      </c>
      <c r="F13608" s="284">
        <v>13185</v>
      </c>
      <c r="G13608" s="284">
        <v>100</v>
      </c>
      <c r="H13608" s="284">
        <v>0</v>
      </c>
      <c r="I13608" s="284">
        <v>0</v>
      </c>
      <c r="J13608" s="284">
        <v>15</v>
      </c>
      <c r="K13608" s="284">
        <v>0</v>
      </c>
    </row>
    <row r="13609" spans="1:11" x14ac:dyDescent="0.3">
      <c r="A13609" s="284" t="s">
        <v>2140</v>
      </c>
      <c r="B13609" s="284">
        <v>105</v>
      </c>
      <c r="C13609" s="24" t="str">
        <f t="shared" si="212"/>
        <v>iolet105</v>
      </c>
      <c r="D13609" s="284">
        <v>1006</v>
      </c>
      <c r="E13609" s="284">
        <v>416</v>
      </c>
      <c r="F13609" s="284">
        <v>13386</v>
      </c>
      <c r="G13609" s="284">
        <v>100</v>
      </c>
      <c r="H13609" s="284">
        <v>0</v>
      </c>
      <c r="I13609" s="284">
        <v>0</v>
      </c>
      <c r="J13609" s="284">
        <v>15</v>
      </c>
      <c r="K13609" s="284">
        <v>0</v>
      </c>
    </row>
    <row r="13610" spans="1:11" x14ac:dyDescent="0.3">
      <c r="A13610" s="284" t="s">
        <v>2140</v>
      </c>
      <c r="B13610" s="284">
        <v>106</v>
      </c>
      <c r="C13610" s="24" t="str">
        <f t="shared" si="212"/>
        <v>iolet106</v>
      </c>
      <c r="D13610" s="284">
        <v>1017</v>
      </c>
      <c r="E13610" s="284">
        <v>420</v>
      </c>
      <c r="F13610" s="284">
        <v>13545</v>
      </c>
      <c r="G13610" s="284">
        <v>100</v>
      </c>
      <c r="H13610" s="284">
        <v>0</v>
      </c>
      <c r="I13610" s="284">
        <v>0</v>
      </c>
      <c r="J13610" s="284">
        <v>15</v>
      </c>
      <c r="K13610" s="284">
        <v>0</v>
      </c>
    </row>
    <row r="13611" spans="1:11" x14ac:dyDescent="0.3">
      <c r="A13611" s="284" t="s">
        <v>2140</v>
      </c>
      <c r="B13611" s="284">
        <v>107</v>
      </c>
      <c r="C13611" s="24" t="str">
        <f t="shared" si="212"/>
        <v>iolet107</v>
      </c>
      <c r="D13611" s="284">
        <v>1028</v>
      </c>
      <c r="E13611" s="284">
        <v>425</v>
      </c>
      <c r="F13611" s="284">
        <v>13706</v>
      </c>
      <c r="G13611" s="284">
        <v>100</v>
      </c>
      <c r="H13611" s="284">
        <v>0</v>
      </c>
      <c r="I13611" s="284">
        <v>0</v>
      </c>
      <c r="J13611" s="284">
        <v>15</v>
      </c>
      <c r="K13611" s="284">
        <v>0</v>
      </c>
    </row>
    <row r="13612" spans="1:11" x14ac:dyDescent="0.3">
      <c r="A13612" s="284" t="s">
        <v>2140</v>
      </c>
      <c r="B13612" s="284">
        <v>108</v>
      </c>
      <c r="C13612" s="24" t="str">
        <f t="shared" si="212"/>
        <v>iolet108</v>
      </c>
      <c r="D13612" s="284">
        <v>1040</v>
      </c>
      <c r="E13612" s="284">
        <v>430</v>
      </c>
      <c r="F13612" s="284">
        <v>13869</v>
      </c>
      <c r="G13612" s="284">
        <v>100</v>
      </c>
      <c r="H13612" s="284">
        <v>0</v>
      </c>
      <c r="I13612" s="284">
        <v>0</v>
      </c>
      <c r="J13612" s="284">
        <v>15</v>
      </c>
      <c r="K13612" s="284">
        <v>0</v>
      </c>
    </row>
    <row r="13613" spans="1:11" x14ac:dyDescent="0.3">
      <c r="A13613" s="284" t="s">
        <v>2140</v>
      </c>
      <c r="B13613" s="284">
        <v>109</v>
      </c>
      <c r="C13613" s="24" t="str">
        <f t="shared" si="212"/>
        <v>iolet109</v>
      </c>
      <c r="D13613" s="284">
        <v>1052</v>
      </c>
      <c r="E13613" s="284">
        <v>435</v>
      </c>
      <c r="F13613" s="284">
        <v>14080</v>
      </c>
      <c r="G13613" s="284">
        <v>100</v>
      </c>
      <c r="H13613" s="284">
        <v>0</v>
      </c>
      <c r="I13613" s="284">
        <v>0</v>
      </c>
      <c r="J13613" s="284">
        <v>15</v>
      </c>
      <c r="K13613" s="284">
        <v>0</v>
      </c>
    </row>
    <row r="13614" spans="1:11" x14ac:dyDescent="0.3">
      <c r="A13614" s="284" t="s">
        <v>2140</v>
      </c>
      <c r="B13614" s="284">
        <v>110</v>
      </c>
      <c r="C13614" s="24" t="str">
        <f t="shared" si="212"/>
        <v>iolet110</v>
      </c>
      <c r="D13614" s="284">
        <v>1064</v>
      </c>
      <c r="E13614" s="284">
        <v>440</v>
      </c>
      <c r="F13614" s="284">
        <v>14247</v>
      </c>
      <c r="G13614" s="284">
        <v>100</v>
      </c>
      <c r="H13614" s="284">
        <v>0</v>
      </c>
      <c r="I13614" s="284">
        <v>0</v>
      </c>
      <c r="J13614" s="284">
        <v>15</v>
      </c>
      <c r="K13614" s="284">
        <v>0</v>
      </c>
    </row>
    <row r="13615" spans="1:11" x14ac:dyDescent="0.3">
      <c r="A13615" s="284" t="s">
        <v>2140</v>
      </c>
      <c r="B13615" s="284">
        <v>111</v>
      </c>
      <c r="C13615" s="24" t="str">
        <f t="shared" si="212"/>
        <v>iolet111</v>
      </c>
      <c r="D13615" s="284">
        <v>1076</v>
      </c>
      <c r="E13615" s="284">
        <v>445</v>
      </c>
      <c r="F13615" s="284">
        <v>14416</v>
      </c>
      <c r="G13615" s="284">
        <v>100</v>
      </c>
      <c r="H13615" s="284">
        <v>0</v>
      </c>
      <c r="I13615" s="284">
        <v>0</v>
      </c>
      <c r="J13615" s="284">
        <v>15</v>
      </c>
      <c r="K13615" s="284">
        <v>0</v>
      </c>
    </row>
    <row r="13616" spans="1:11" x14ac:dyDescent="0.3">
      <c r="A13616" s="284" t="s">
        <v>2140</v>
      </c>
      <c r="B13616" s="284">
        <v>112</v>
      </c>
      <c r="C13616" s="24" t="str">
        <f t="shared" si="212"/>
        <v>iolet112</v>
      </c>
      <c r="D13616" s="284">
        <v>1088</v>
      </c>
      <c r="E13616" s="284">
        <v>450</v>
      </c>
      <c r="F13616" s="284">
        <v>14587</v>
      </c>
      <c r="G13616" s="284">
        <v>100</v>
      </c>
      <c r="H13616" s="284">
        <v>0</v>
      </c>
      <c r="I13616" s="284">
        <v>0</v>
      </c>
      <c r="J13616" s="284">
        <v>15</v>
      </c>
      <c r="K13616" s="284">
        <v>0</v>
      </c>
    </row>
    <row r="13617" spans="1:11" x14ac:dyDescent="0.3">
      <c r="A13617" s="284" t="s">
        <v>2140</v>
      </c>
      <c r="B13617" s="284">
        <v>113</v>
      </c>
      <c r="C13617" s="24" t="str">
        <f t="shared" si="212"/>
        <v>iolet113</v>
      </c>
      <c r="D13617" s="284">
        <v>1100</v>
      </c>
      <c r="E13617" s="284">
        <v>455</v>
      </c>
      <c r="F13617" s="284">
        <v>14792</v>
      </c>
      <c r="G13617" s="284">
        <v>100</v>
      </c>
      <c r="H13617" s="284">
        <v>0</v>
      </c>
      <c r="I13617" s="284">
        <v>0</v>
      </c>
      <c r="J13617" s="284">
        <v>15</v>
      </c>
      <c r="K13617" s="284">
        <v>0</v>
      </c>
    </row>
    <row r="13618" spans="1:11" x14ac:dyDescent="0.3">
      <c r="A13618" s="284" t="s">
        <v>2140</v>
      </c>
      <c r="B13618" s="284">
        <v>114</v>
      </c>
      <c r="C13618" s="24" t="str">
        <f t="shared" si="212"/>
        <v>iolet114</v>
      </c>
      <c r="D13618" s="284">
        <v>1113</v>
      </c>
      <c r="E13618" s="284">
        <v>460</v>
      </c>
      <c r="F13618" s="284">
        <v>14968</v>
      </c>
      <c r="G13618" s="284">
        <v>100</v>
      </c>
      <c r="H13618" s="284">
        <v>0</v>
      </c>
      <c r="I13618" s="284">
        <v>0</v>
      </c>
      <c r="J13618" s="284">
        <v>15</v>
      </c>
      <c r="K13618" s="284">
        <v>0</v>
      </c>
    </row>
    <row r="13619" spans="1:11" x14ac:dyDescent="0.3">
      <c r="A13619" s="284" t="s">
        <v>2140</v>
      </c>
      <c r="B13619" s="284">
        <v>115</v>
      </c>
      <c r="C13619" s="24" t="str">
        <f t="shared" si="212"/>
        <v>iolet115</v>
      </c>
      <c r="D13619" s="284">
        <v>1125</v>
      </c>
      <c r="E13619" s="284">
        <v>465</v>
      </c>
      <c r="F13619" s="284">
        <v>15145</v>
      </c>
      <c r="G13619" s="284">
        <v>100</v>
      </c>
      <c r="H13619" s="284">
        <v>0</v>
      </c>
      <c r="I13619" s="284">
        <v>0</v>
      </c>
      <c r="J13619" s="284">
        <v>15</v>
      </c>
      <c r="K13619" s="284">
        <v>0</v>
      </c>
    </row>
    <row r="13620" spans="1:11" x14ac:dyDescent="0.3">
      <c r="A13620" s="284" t="s">
        <v>2140</v>
      </c>
      <c r="B13620" s="284">
        <v>116</v>
      </c>
      <c r="C13620" s="24" t="str">
        <f t="shared" si="212"/>
        <v>iolet116</v>
      </c>
      <c r="D13620" s="284">
        <v>1138</v>
      </c>
      <c r="E13620" s="284">
        <v>470</v>
      </c>
      <c r="F13620" s="284">
        <v>15324</v>
      </c>
      <c r="G13620" s="284">
        <v>100</v>
      </c>
      <c r="H13620" s="284">
        <v>0</v>
      </c>
      <c r="I13620" s="284">
        <v>0</v>
      </c>
      <c r="J13620" s="284">
        <v>15</v>
      </c>
      <c r="K13620" s="284">
        <v>0</v>
      </c>
    </row>
    <row r="13621" spans="1:11" x14ac:dyDescent="0.3">
      <c r="A13621" s="284" t="s">
        <v>2140</v>
      </c>
      <c r="B13621" s="284">
        <v>117</v>
      </c>
      <c r="C13621" s="24" t="str">
        <f t="shared" si="212"/>
        <v>iolet117</v>
      </c>
      <c r="D13621" s="284">
        <v>1151</v>
      </c>
      <c r="E13621" s="284">
        <v>476</v>
      </c>
      <c r="F13621" s="284">
        <v>15557</v>
      </c>
      <c r="G13621" s="284">
        <v>100</v>
      </c>
      <c r="H13621" s="284">
        <v>0</v>
      </c>
      <c r="I13621" s="284">
        <v>0</v>
      </c>
      <c r="J13621" s="284">
        <v>15</v>
      </c>
      <c r="K13621" s="284">
        <v>0</v>
      </c>
    </row>
    <row r="13622" spans="1:11" x14ac:dyDescent="0.3">
      <c r="A13622" s="284" t="s">
        <v>2140</v>
      </c>
      <c r="B13622" s="284">
        <v>118</v>
      </c>
      <c r="C13622" s="24" t="str">
        <f t="shared" si="212"/>
        <v>iolet118</v>
      </c>
      <c r="D13622" s="284">
        <v>1164</v>
      </c>
      <c r="E13622" s="284">
        <v>481</v>
      </c>
      <c r="F13622" s="284">
        <v>15741</v>
      </c>
      <c r="G13622" s="284">
        <v>100</v>
      </c>
      <c r="H13622" s="284">
        <v>0</v>
      </c>
      <c r="I13622" s="284">
        <v>0</v>
      </c>
      <c r="J13622" s="284">
        <v>15</v>
      </c>
      <c r="K13622" s="284">
        <v>0</v>
      </c>
    </row>
    <row r="13623" spans="1:11" x14ac:dyDescent="0.3">
      <c r="A13623" s="284" t="s">
        <v>2140</v>
      </c>
      <c r="B13623" s="284">
        <v>119</v>
      </c>
      <c r="C13623" s="24" t="str">
        <f t="shared" si="212"/>
        <v>iolet119</v>
      </c>
      <c r="D13623" s="284">
        <v>1177</v>
      </c>
      <c r="E13623" s="284">
        <v>486</v>
      </c>
      <c r="F13623" s="284">
        <v>15927</v>
      </c>
      <c r="G13623" s="284">
        <v>100</v>
      </c>
      <c r="H13623" s="284">
        <v>0</v>
      </c>
      <c r="I13623" s="284">
        <v>0</v>
      </c>
      <c r="J13623" s="284">
        <v>15</v>
      </c>
      <c r="K13623" s="284">
        <v>0</v>
      </c>
    </row>
    <row r="13624" spans="1:11" x14ac:dyDescent="0.3">
      <c r="A13624" s="284" t="s">
        <v>2140</v>
      </c>
      <c r="B13624" s="284">
        <v>120</v>
      </c>
      <c r="C13624" s="24" t="str">
        <f t="shared" si="212"/>
        <v>iolet120</v>
      </c>
      <c r="D13624" s="284">
        <v>1190</v>
      </c>
      <c r="E13624" s="284">
        <v>492</v>
      </c>
      <c r="F13624" s="284">
        <v>16115</v>
      </c>
      <c r="G13624" s="284">
        <v>100</v>
      </c>
      <c r="H13624" s="284">
        <v>0</v>
      </c>
      <c r="I13624" s="284">
        <v>0</v>
      </c>
      <c r="J13624" s="284">
        <v>15</v>
      </c>
      <c r="K13624" s="284">
        <v>0</v>
      </c>
    </row>
    <row r="13625" spans="1:11" x14ac:dyDescent="0.3">
      <c r="A13625" s="284" t="s">
        <v>2140</v>
      </c>
      <c r="B13625" s="284">
        <v>121</v>
      </c>
      <c r="C13625" s="24" t="str">
        <f t="shared" si="212"/>
        <v>iolet121</v>
      </c>
      <c r="D13625" s="284">
        <v>1298</v>
      </c>
      <c r="E13625" s="284">
        <v>537</v>
      </c>
      <c r="F13625" s="284">
        <v>17805</v>
      </c>
      <c r="G13625" s="284">
        <v>100</v>
      </c>
      <c r="H13625" s="284">
        <v>0</v>
      </c>
      <c r="I13625" s="284">
        <v>0</v>
      </c>
      <c r="J13625" s="284">
        <v>15</v>
      </c>
      <c r="K13625" s="284">
        <v>0</v>
      </c>
    </row>
    <row r="13626" spans="1:11" x14ac:dyDescent="0.3">
      <c r="A13626" s="284" t="s">
        <v>2140</v>
      </c>
      <c r="B13626" s="284">
        <v>122</v>
      </c>
      <c r="C13626" s="24" t="str">
        <f t="shared" si="212"/>
        <v>iolet122</v>
      </c>
      <c r="D13626" s="284">
        <v>1313</v>
      </c>
      <c r="E13626" s="284">
        <v>543</v>
      </c>
      <c r="F13626" s="284">
        <v>18015</v>
      </c>
      <c r="G13626" s="284">
        <v>100</v>
      </c>
      <c r="H13626" s="284">
        <v>0</v>
      </c>
      <c r="I13626" s="284">
        <v>0</v>
      </c>
      <c r="J13626" s="284">
        <v>15</v>
      </c>
      <c r="K13626" s="284">
        <v>0</v>
      </c>
    </row>
    <row r="13627" spans="1:11" x14ac:dyDescent="0.3">
      <c r="A13627" s="284" t="s">
        <v>2140</v>
      </c>
      <c r="B13627" s="284">
        <v>123</v>
      </c>
      <c r="C13627" s="24" t="str">
        <f t="shared" si="212"/>
        <v>iolet123</v>
      </c>
      <c r="D13627" s="284">
        <v>1328</v>
      </c>
      <c r="E13627" s="284">
        <v>549</v>
      </c>
      <c r="F13627" s="284">
        <v>18228</v>
      </c>
      <c r="G13627" s="284">
        <v>100</v>
      </c>
      <c r="H13627" s="284">
        <v>0</v>
      </c>
      <c r="I13627" s="284">
        <v>0</v>
      </c>
      <c r="J13627" s="284">
        <v>15</v>
      </c>
      <c r="K13627" s="284">
        <v>0</v>
      </c>
    </row>
    <row r="13628" spans="1:11" x14ac:dyDescent="0.3">
      <c r="A13628" s="284" t="s">
        <v>2140</v>
      </c>
      <c r="B13628" s="284">
        <v>124</v>
      </c>
      <c r="C13628" s="24" t="str">
        <f t="shared" si="212"/>
        <v>iolet124</v>
      </c>
      <c r="D13628" s="284">
        <v>1343</v>
      </c>
      <c r="E13628" s="284">
        <v>555</v>
      </c>
      <c r="F13628" s="284">
        <v>18464</v>
      </c>
      <c r="G13628" s="284">
        <v>100</v>
      </c>
      <c r="H13628" s="284">
        <v>0</v>
      </c>
      <c r="I13628" s="284">
        <v>0</v>
      </c>
      <c r="J13628" s="284">
        <v>15</v>
      </c>
      <c r="K13628" s="284">
        <v>0</v>
      </c>
    </row>
    <row r="13629" spans="1:11" x14ac:dyDescent="0.3">
      <c r="A13629" s="284" t="s">
        <v>2140</v>
      </c>
      <c r="B13629" s="284">
        <v>125</v>
      </c>
      <c r="C13629" s="24" t="str">
        <f t="shared" si="212"/>
        <v>iolet125</v>
      </c>
      <c r="D13629" s="284">
        <v>1358</v>
      </c>
      <c r="E13629" s="284">
        <v>561</v>
      </c>
      <c r="F13629" s="284">
        <v>18757</v>
      </c>
      <c r="G13629" s="284">
        <v>100</v>
      </c>
      <c r="H13629" s="284">
        <v>0</v>
      </c>
      <c r="I13629" s="284">
        <v>0</v>
      </c>
      <c r="J13629" s="284">
        <v>15</v>
      </c>
      <c r="K13629" s="284">
        <v>0</v>
      </c>
    </row>
    <row r="13630" spans="1:11" x14ac:dyDescent="0.3">
      <c r="A13630" s="284" t="s">
        <v>2140</v>
      </c>
      <c r="B13630" s="284">
        <v>126</v>
      </c>
      <c r="C13630" s="24" t="str">
        <f t="shared" si="212"/>
        <v>iolet126</v>
      </c>
      <c r="D13630" s="284">
        <v>1373</v>
      </c>
      <c r="E13630" s="284">
        <v>567</v>
      </c>
      <c r="F13630" s="284">
        <v>18979</v>
      </c>
      <c r="G13630" s="284">
        <v>100</v>
      </c>
      <c r="H13630" s="284">
        <v>0</v>
      </c>
      <c r="I13630" s="284">
        <v>0</v>
      </c>
      <c r="J13630" s="284">
        <v>15</v>
      </c>
      <c r="K13630" s="284">
        <v>0</v>
      </c>
    </row>
    <row r="13631" spans="1:11" x14ac:dyDescent="0.3">
      <c r="A13631" s="284" t="s">
        <v>2140</v>
      </c>
      <c r="B13631" s="284">
        <v>127</v>
      </c>
      <c r="C13631" s="24" t="str">
        <f t="shared" si="212"/>
        <v>iolet127</v>
      </c>
      <c r="D13631" s="284">
        <v>1388</v>
      </c>
      <c r="E13631" s="284">
        <v>574</v>
      </c>
      <c r="F13631" s="284">
        <v>19217</v>
      </c>
      <c r="G13631" s="284">
        <v>100</v>
      </c>
      <c r="H13631" s="284">
        <v>0</v>
      </c>
      <c r="I13631" s="284">
        <v>0</v>
      </c>
      <c r="J13631" s="284">
        <v>15</v>
      </c>
      <c r="K13631" s="284">
        <v>0</v>
      </c>
    </row>
    <row r="13632" spans="1:11" x14ac:dyDescent="0.3">
      <c r="A13632" s="284" t="s">
        <v>2140</v>
      </c>
      <c r="B13632" s="284">
        <v>128</v>
      </c>
      <c r="C13632" s="24" t="str">
        <f t="shared" si="212"/>
        <v>iolet128</v>
      </c>
      <c r="D13632" s="284">
        <v>1403</v>
      </c>
      <c r="E13632" s="284">
        <v>580</v>
      </c>
      <c r="F13632" s="284">
        <v>19465</v>
      </c>
      <c r="G13632" s="284">
        <v>100</v>
      </c>
      <c r="H13632" s="284">
        <v>0</v>
      </c>
      <c r="I13632" s="284">
        <v>0</v>
      </c>
      <c r="J13632" s="284">
        <v>15</v>
      </c>
      <c r="K13632" s="284">
        <v>0</v>
      </c>
    </row>
    <row r="13633" spans="1:11" x14ac:dyDescent="0.3">
      <c r="A13633" s="284" t="s">
        <v>2140</v>
      </c>
      <c r="B13633" s="284">
        <v>129</v>
      </c>
      <c r="C13633" s="24" t="str">
        <f t="shared" si="212"/>
        <v>iolet129</v>
      </c>
      <c r="D13633" s="284">
        <v>1419</v>
      </c>
      <c r="E13633" s="284">
        <v>587</v>
      </c>
      <c r="F13633" s="284">
        <v>19694</v>
      </c>
      <c r="G13633" s="284">
        <v>100</v>
      </c>
      <c r="H13633" s="284">
        <v>0</v>
      </c>
      <c r="I13633" s="284">
        <v>0</v>
      </c>
      <c r="J13633" s="284">
        <v>15</v>
      </c>
      <c r="K13633" s="284">
        <v>0</v>
      </c>
    </row>
    <row r="13634" spans="1:11" x14ac:dyDescent="0.3">
      <c r="A13634" s="284" t="s">
        <v>2140</v>
      </c>
      <c r="B13634" s="284">
        <v>130</v>
      </c>
      <c r="C13634" s="24" t="str">
        <f t="shared" si="212"/>
        <v>iolet130</v>
      </c>
      <c r="D13634" s="284">
        <v>1435</v>
      </c>
      <c r="E13634" s="284">
        <v>593</v>
      </c>
      <c r="F13634" s="284">
        <v>19948</v>
      </c>
      <c r="G13634" s="284">
        <v>100</v>
      </c>
      <c r="H13634" s="284">
        <v>0</v>
      </c>
      <c r="I13634" s="284">
        <v>0</v>
      </c>
      <c r="J13634" s="284">
        <v>15</v>
      </c>
      <c r="K13634" s="284">
        <v>0</v>
      </c>
    </row>
    <row r="13635" spans="1:11" x14ac:dyDescent="0.3">
      <c r="A13635" s="284" t="s">
        <v>2140</v>
      </c>
      <c r="B13635" s="284">
        <v>131</v>
      </c>
      <c r="C13635" s="24" t="str">
        <f t="shared" si="212"/>
        <v>iolet131</v>
      </c>
      <c r="D13635" s="284">
        <v>1451</v>
      </c>
      <c r="E13635" s="284">
        <v>600</v>
      </c>
      <c r="F13635" s="284">
        <v>20198</v>
      </c>
      <c r="G13635" s="284">
        <v>100</v>
      </c>
      <c r="H13635" s="284">
        <v>0</v>
      </c>
      <c r="I13635" s="284">
        <v>0</v>
      </c>
      <c r="J13635" s="284">
        <v>15</v>
      </c>
      <c r="K13635" s="284">
        <v>0</v>
      </c>
    </row>
    <row r="13636" spans="1:11" x14ac:dyDescent="0.3">
      <c r="A13636" s="284" t="s">
        <v>2140</v>
      </c>
      <c r="B13636" s="284">
        <v>132</v>
      </c>
      <c r="C13636" s="24" t="str">
        <f t="shared" si="212"/>
        <v>iolet132</v>
      </c>
      <c r="D13636" s="284">
        <v>1467</v>
      </c>
      <c r="E13636" s="284">
        <v>606</v>
      </c>
      <c r="F13636" s="284">
        <v>20435</v>
      </c>
      <c r="G13636" s="284">
        <v>100</v>
      </c>
      <c r="H13636" s="284">
        <v>0</v>
      </c>
      <c r="I13636" s="284">
        <v>0</v>
      </c>
      <c r="J13636" s="284">
        <v>15</v>
      </c>
      <c r="K13636" s="284">
        <v>0</v>
      </c>
    </row>
    <row r="13637" spans="1:11" x14ac:dyDescent="0.3">
      <c r="A13637" s="284" t="s">
        <v>2140</v>
      </c>
      <c r="B13637" s="284">
        <v>133</v>
      </c>
      <c r="C13637" s="24" t="str">
        <f t="shared" si="212"/>
        <v>iolet133</v>
      </c>
      <c r="D13637" s="284">
        <v>1483</v>
      </c>
      <c r="E13637" s="284">
        <v>613</v>
      </c>
      <c r="F13637" s="284">
        <v>20691</v>
      </c>
      <c r="G13637" s="284">
        <v>100</v>
      </c>
      <c r="H13637" s="284">
        <v>0</v>
      </c>
      <c r="I13637" s="284">
        <v>0</v>
      </c>
      <c r="J13637" s="284">
        <v>15</v>
      </c>
      <c r="K13637" s="284">
        <v>0</v>
      </c>
    </row>
    <row r="13638" spans="1:11" x14ac:dyDescent="0.3">
      <c r="A13638" s="284" t="s">
        <v>2140</v>
      </c>
      <c r="B13638" s="284">
        <v>134</v>
      </c>
      <c r="C13638" s="24" t="str">
        <f t="shared" ref="C13638:C13701" si="213">A13638&amp;B13638</f>
        <v>iolet134</v>
      </c>
      <c r="D13638" s="284">
        <v>1500</v>
      </c>
      <c r="E13638" s="284">
        <v>620</v>
      </c>
      <c r="F13638" s="284">
        <v>20958</v>
      </c>
      <c r="G13638" s="284">
        <v>100</v>
      </c>
      <c r="H13638" s="284">
        <v>0</v>
      </c>
      <c r="I13638" s="284">
        <v>0</v>
      </c>
      <c r="J13638" s="284">
        <v>15</v>
      </c>
      <c r="K13638" s="284">
        <v>0</v>
      </c>
    </row>
    <row r="13639" spans="1:11" x14ac:dyDescent="0.3">
      <c r="A13639" s="284" t="s">
        <v>2140</v>
      </c>
      <c r="B13639" s="284">
        <v>135</v>
      </c>
      <c r="C13639" s="24" t="str">
        <f t="shared" si="213"/>
        <v>iolet135</v>
      </c>
      <c r="D13639" s="284">
        <v>1516</v>
      </c>
      <c r="E13639" s="284">
        <v>627</v>
      </c>
      <c r="F13639" s="284">
        <v>21204</v>
      </c>
      <c r="G13639" s="284">
        <v>100</v>
      </c>
      <c r="H13639" s="284">
        <v>0</v>
      </c>
      <c r="I13639" s="284">
        <v>0</v>
      </c>
      <c r="J13639" s="284">
        <v>15</v>
      </c>
      <c r="K13639" s="284">
        <v>0</v>
      </c>
    </row>
    <row r="13640" spans="1:11" x14ac:dyDescent="0.3">
      <c r="A13640" s="284" t="s">
        <v>2140</v>
      </c>
      <c r="B13640" s="284">
        <v>136</v>
      </c>
      <c r="C13640" s="24" t="str">
        <f t="shared" si="213"/>
        <v>iolet136</v>
      </c>
      <c r="D13640" s="284">
        <v>1533</v>
      </c>
      <c r="E13640" s="284">
        <v>634</v>
      </c>
      <c r="F13640" s="284">
        <v>21477</v>
      </c>
      <c r="G13640" s="284">
        <v>100</v>
      </c>
      <c r="H13640" s="284">
        <v>0</v>
      </c>
      <c r="I13640" s="284">
        <v>0</v>
      </c>
      <c r="J13640" s="284">
        <v>15</v>
      </c>
      <c r="K13640" s="284">
        <v>0</v>
      </c>
    </row>
    <row r="13641" spans="1:11" x14ac:dyDescent="0.3">
      <c r="A13641" s="284" t="s">
        <v>2140</v>
      </c>
      <c r="B13641" s="284">
        <v>137</v>
      </c>
      <c r="C13641" s="24" t="str">
        <f t="shared" si="213"/>
        <v>iolet137</v>
      </c>
      <c r="D13641" s="284">
        <v>1550</v>
      </c>
      <c r="E13641" s="284">
        <v>641</v>
      </c>
      <c r="F13641" s="284">
        <v>21745</v>
      </c>
      <c r="G13641" s="284">
        <v>100</v>
      </c>
      <c r="H13641" s="284">
        <v>0</v>
      </c>
      <c r="I13641" s="284">
        <v>0</v>
      </c>
      <c r="J13641" s="284">
        <v>15</v>
      </c>
      <c r="K13641" s="284">
        <v>0</v>
      </c>
    </row>
    <row r="13642" spans="1:11" x14ac:dyDescent="0.3">
      <c r="A13642" s="284" t="s">
        <v>2140</v>
      </c>
      <c r="B13642" s="284">
        <v>138</v>
      </c>
      <c r="C13642" s="24" t="str">
        <f t="shared" si="213"/>
        <v>iolet138</v>
      </c>
      <c r="D13642" s="284">
        <v>1567</v>
      </c>
      <c r="E13642" s="284">
        <v>648</v>
      </c>
      <c r="F13642" s="284">
        <v>22000</v>
      </c>
      <c r="G13642" s="284">
        <v>100</v>
      </c>
      <c r="H13642" s="284">
        <v>0</v>
      </c>
      <c r="I13642" s="284">
        <v>0</v>
      </c>
      <c r="J13642" s="284">
        <v>15</v>
      </c>
      <c r="K13642" s="284">
        <v>0</v>
      </c>
    </row>
    <row r="13643" spans="1:11" x14ac:dyDescent="0.3">
      <c r="A13643" s="284" t="s">
        <v>2140</v>
      </c>
      <c r="B13643" s="284">
        <v>139</v>
      </c>
      <c r="C13643" s="24" t="str">
        <f t="shared" si="213"/>
        <v>iolet139</v>
      </c>
      <c r="D13643" s="284">
        <v>1584</v>
      </c>
      <c r="E13643" s="284">
        <v>655</v>
      </c>
      <c r="F13643" s="284">
        <v>22275</v>
      </c>
      <c r="G13643" s="284">
        <v>100</v>
      </c>
      <c r="H13643" s="284">
        <v>0</v>
      </c>
      <c r="I13643" s="284">
        <v>0</v>
      </c>
      <c r="J13643" s="284">
        <v>15</v>
      </c>
      <c r="K13643" s="284">
        <v>0</v>
      </c>
    </row>
    <row r="13644" spans="1:11" x14ac:dyDescent="0.3">
      <c r="A13644" s="284" t="s">
        <v>2140</v>
      </c>
      <c r="B13644" s="284">
        <v>140</v>
      </c>
      <c r="C13644" s="24" t="str">
        <f t="shared" si="213"/>
        <v>iolet140</v>
      </c>
      <c r="D13644" s="284">
        <v>1602</v>
      </c>
      <c r="E13644" s="284">
        <v>662</v>
      </c>
      <c r="F13644" s="284">
        <v>22561</v>
      </c>
      <c r="G13644" s="284">
        <v>100</v>
      </c>
      <c r="H13644" s="284">
        <v>0</v>
      </c>
      <c r="I13644" s="284">
        <v>0</v>
      </c>
      <c r="J13644" s="284">
        <v>15</v>
      </c>
      <c r="K13644" s="284">
        <v>0</v>
      </c>
    </row>
    <row r="13645" spans="1:11" x14ac:dyDescent="0.3">
      <c r="A13645" s="284" t="s">
        <v>2140</v>
      </c>
      <c r="B13645" s="284">
        <v>141</v>
      </c>
      <c r="C13645" s="24" t="str">
        <f t="shared" si="213"/>
        <v>iolet141</v>
      </c>
      <c r="D13645" s="284">
        <v>1748</v>
      </c>
      <c r="E13645" s="284">
        <v>722</v>
      </c>
      <c r="F13645" s="284">
        <v>24859</v>
      </c>
      <c r="G13645" s="284">
        <v>100</v>
      </c>
      <c r="H13645" s="284">
        <v>0</v>
      </c>
      <c r="I13645" s="284">
        <v>0</v>
      </c>
      <c r="J13645" s="284">
        <v>15</v>
      </c>
      <c r="K13645" s="284">
        <v>0</v>
      </c>
    </row>
    <row r="13646" spans="1:11" x14ac:dyDescent="0.3">
      <c r="A13646" s="284" t="s">
        <v>2140</v>
      </c>
      <c r="B13646" s="284">
        <v>142</v>
      </c>
      <c r="C13646" s="24" t="str">
        <f t="shared" si="213"/>
        <v>iolet142</v>
      </c>
      <c r="D13646" s="284">
        <v>1767</v>
      </c>
      <c r="E13646" s="284">
        <v>730</v>
      </c>
      <c r="F13646" s="284">
        <v>25178</v>
      </c>
      <c r="G13646" s="284">
        <v>100</v>
      </c>
      <c r="H13646" s="284">
        <v>0</v>
      </c>
      <c r="I13646" s="284">
        <v>0</v>
      </c>
      <c r="J13646" s="284">
        <v>15</v>
      </c>
      <c r="K13646" s="284">
        <v>0</v>
      </c>
    </row>
    <row r="13647" spans="1:11" x14ac:dyDescent="0.3">
      <c r="A13647" s="284" t="s">
        <v>2140</v>
      </c>
      <c r="B13647" s="284">
        <v>143</v>
      </c>
      <c r="C13647" s="24" t="str">
        <f t="shared" si="213"/>
        <v>iolet143</v>
      </c>
      <c r="D13647" s="284">
        <v>1787</v>
      </c>
      <c r="E13647" s="284">
        <v>738</v>
      </c>
      <c r="F13647" s="284">
        <v>25538</v>
      </c>
      <c r="G13647" s="284">
        <v>100</v>
      </c>
      <c r="H13647" s="284">
        <v>0</v>
      </c>
      <c r="I13647" s="284">
        <v>0</v>
      </c>
      <c r="J13647" s="284">
        <v>15</v>
      </c>
      <c r="K13647" s="284">
        <v>0</v>
      </c>
    </row>
    <row r="13648" spans="1:11" x14ac:dyDescent="0.3">
      <c r="A13648" s="284" t="s">
        <v>2140</v>
      </c>
      <c r="B13648" s="284">
        <v>144</v>
      </c>
      <c r="C13648" s="24" t="str">
        <f t="shared" si="213"/>
        <v>iolet144</v>
      </c>
      <c r="D13648" s="284">
        <v>1806</v>
      </c>
      <c r="E13648" s="284">
        <v>747</v>
      </c>
      <c r="F13648" s="284">
        <v>25838</v>
      </c>
      <c r="G13648" s="284">
        <v>100</v>
      </c>
      <c r="H13648" s="284">
        <v>0</v>
      </c>
      <c r="I13648" s="284">
        <v>0</v>
      </c>
      <c r="J13648" s="284">
        <v>15</v>
      </c>
      <c r="K13648" s="284">
        <v>0</v>
      </c>
    </row>
    <row r="13649" spans="1:11" x14ac:dyDescent="0.3">
      <c r="A13649" s="284" t="s">
        <v>2140</v>
      </c>
      <c r="B13649" s="284">
        <v>145</v>
      </c>
      <c r="C13649" s="24" t="str">
        <f t="shared" si="213"/>
        <v>iolet145</v>
      </c>
      <c r="D13649" s="284">
        <v>1826</v>
      </c>
      <c r="E13649" s="284">
        <v>755</v>
      </c>
      <c r="F13649" s="284">
        <v>26187</v>
      </c>
      <c r="G13649" s="284">
        <v>100</v>
      </c>
      <c r="H13649" s="284">
        <v>0</v>
      </c>
      <c r="I13649" s="284">
        <v>0</v>
      </c>
      <c r="J13649" s="284">
        <v>15</v>
      </c>
      <c r="K13649" s="284">
        <v>0</v>
      </c>
    </row>
    <row r="13650" spans="1:11" x14ac:dyDescent="0.3">
      <c r="A13650" s="284" t="s">
        <v>2140</v>
      </c>
      <c r="B13650" s="284">
        <v>146</v>
      </c>
      <c r="C13650" s="24" t="str">
        <f t="shared" si="213"/>
        <v>iolet146</v>
      </c>
      <c r="D13650" s="284">
        <v>1846</v>
      </c>
      <c r="E13650" s="284">
        <v>763</v>
      </c>
      <c r="F13650" s="284">
        <v>26523</v>
      </c>
      <c r="G13650" s="284">
        <v>100</v>
      </c>
      <c r="H13650" s="284">
        <v>0</v>
      </c>
      <c r="I13650" s="284">
        <v>0</v>
      </c>
      <c r="J13650" s="284">
        <v>15</v>
      </c>
      <c r="K13650" s="284">
        <v>0</v>
      </c>
    </row>
    <row r="13651" spans="1:11" x14ac:dyDescent="0.3">
      <c r="A13651" s="284" t="s">
        <v>2140</v>
      </c>
      <c r="B13651" s="284">
        <v>147</v>
      </c>
      <c r="C13651" s="24" t="str">
        <f t="shared" si="213"/>
        <v>iolet147</v>
      </c>
      <c r="D13651" s="284">
        <v>1866</v>
      </c>
      <c r="E13651" s="284">
        <v>772</v>
      </c>
      <c r="F13651" s="284">
        <v>26866</v>
      </c>
      <c r="G13651" s="284">
        <v>100</v>
      </c>
      <c r="H13651" s="284">
        <v>0</v>
      </c>
      <c r="I13651" s="284">
        <v>0</v>
      </c>
      <c r="J13651" s="284">
        <v>15</v>
      </c>
      <c r="K13651" s="284">
        <v>0</v>
      </c>
    </row>
    <row r="13652" spans="1:11" x14ac:dyDescent="0.3">
      <c r="A13652" s="284" t="s">
        <v>2140</v>
      </c>
      <c r="B13652" s="284">
        <v>148</v>
      </c>
      <c r="C13652" s="24" t="str">
        <f t="shared" si="213"/>
        <v>iolet148</v>
      </c>
      <c r="D13652" s="284">
        <v>1887</v>
      </c>
      <c r="E13652" s="284">
        <v>780</v>
      </c>
      <c r="F13652" s="284">
        <v>27180</v>
      </c>
      <c r="G13652" s="284">
        <v>100</v>
      </c>
      <c r="H13652" s="284">
        <v>0</v>
      </c>
      <c r="I13652" s="284">
        <v>0</v>
      </c>
      <c r="J13652" s="284">
        <v>15</v>
      </c>
      <c r="K13652" s="284">
        <v>0</v>
      </c>
    </row>
    <row r="13653" spans="1:11" x14ac:dyDescent="0.3">
      <c r="A13653" s="284" t="s">
        <v>2140</v>
      </c>
      <c r="B13653" s="284">
        <v>149</v>
      </c>
      <c r="C13653" s="24" t="str">
        <f t="shared" si="213"/>
        <v>iolet149</v>
      </c>
      <c r="D13653" s="284">
        <v>1907</v>
      </c>
      <c r="E13653" s="284">
        <v>789</v>
      </c>
      <c r="F13653" s="284">
        <v>27547</v>
      </c>
      <c r="G13653" s="284">
        <v>100</v>
      </c>
      <c r="H13653" s="284">
        <v>0</v>
      </c>
      <c r="I13653" s="284">
        <v>0</v>
      </c>
      <c r="J13653" s="284">
        <v>15</v>
      </c>
      <c r="K13653" s="284">
        <v>0</v>
      </c>
    </row>
    <row r="13654" spans="1:11" x14ac:dyDescent="0.3">
      <c r="A13654" s="284" t="s">
        <v>2140</v>
      </c>
      <c r="B13654" s="284">
        <v>150</v>
      </c>
      <c r="C13654" s="24" t="str">
        <f t="shared" si="213"/>
        <v>iolet150</v>
      </c>
      <c r="D13654" s="284">
        <v>1928</v>
      </c>
      <c r="E13654" s="284">
        <v>797</v>
      </c>
      <c r="F13654" s="284">
        <v>27869</v>
      </c>
      <c r="G13654" s="284">
        <v>100</v>
      </c>
      <c r="H13654" s="284">
        <v>0</v>
      </c>
      <c r="I13654" s="284">
        <v>0</v>
      </c>
      <c r="J13654" s="284">
        <v>15</v>
      </c>
      <c r="K13654" s="284">
        <v>0</v>
      </c>
    </row>
    <row r="13655" spans="1:11" x14ac:dyDescent="0.3">
      <c r="A13655" s="284" t="s">
        <v>2140</v>
      </c>
      <c r="B13655" s="284">
        <v>151</v>
      </c>
      <c r="C13655" s="24" t="str">
        <f t="shared" si="213"/>
        <v>iolet151</v>
      </c>
      <c r="D13655" s="284">
        <v>1949</v>
      </c>
      <c r="E13655" s="284">
        <v>806</v>
      </c>
      <c r="F13655" s="284">
        <v>28229</v>
      </c>
      <c r="G13655" s="284">
        <v>100</v>
      </c>
      <c r="H13655" s="284">
        <v>0</v>
      </c>
      <c r="I13655" s="284">
        <v>0</v>
      </c>
      <c r="J13655" s="284">
        <v>15</v>
      </c>
      <c r="K13655" s="284">
        <v>0</v>
      </c>
    </row>
    <row r="13656" spans="1:11" x14ac:dyDescent="0.3">
      <c r="A13656" s="284" t="s">
        <v>2140</v>
      </c>
      <c r="B13656" s="284">
        <v>152</v>
      </c>
      <c r="C13656" s="24" t="str">
        <f t="shared" si="213"/>
        <v>iolet152</v>
      </c>
      <c r="D13656" s="284">
        <v>1971</v>
      </c>
      <c r="E13656" s="284">
        <v>815</v>
      </c>
      <c r="F13656" s="284">
        <v>28558</v>
      </c>
      <c r="G13656" s="284">
        <v>100</v>
      </c>
      <c r="H13656" s="284">
        <v>0</v>
      </c>
      <c r="I13656" s="284">
        <v>0</v>
      </c>
      <c r="J13656" s="284">
        <v>15</v>
      </c>
      <c r="K13656" s="284">
        <v>0</v>
      </c>
    </row>
    <row r="13657" spans="1:11" x14ac:dyDescent="0.3">
      <c r="A13657" s="284" t="s">
        <v>2140</v>
      </c>
      <c r="B13657" s="284">
        <v>153</v>
      </c>
      <c r="C13657" s="24" t="str">
        <f t="shared" si="213"/>
        <v>iolet153</v>
      </c>
      <c r="D13657" s="284">
        <v>1992</v>
      </c>
      <c r="E13657" s="284">
        <v>824</v>
      </c>
      <c r="F13657" s="284">
        <v>28944</v>
      </c>
      <c r="G13657" s="284">
        <v>100</v>
      </c>
      <c r="H13657" s="284">
        <v>0</v>
      </c>
      <c r="I13657" s="284">
        <v>0</v>
      </c>
      <c r="J13657" s="284">
        <v>15</v>
      </c>
      <c r="K13657" s="284">
        <v>0</v>
      </c>
    </row>
    <row r="13658" spans="1:11" x14ac:dyDescent="0.3">
      <c r="A13658" s="284" t="s">
        <v>2140</v>
      </c>
      <c r="B13658" s="284">
        <v>154</v>
      </c>
      <c r="C13658" s="24" t="str">
        <f t="shared" si="213"/>
        <v>iolet154</v>
      </c>
      <c r="D13658" s="284">
        <v>2014</v>
      </c>
      <c r="E13658" s="284">
        <v>833</v>
      </c>
      <c r="F13658" s="284">
        <v>29281</v>
      </c>
      <c r="G13658" s="284">
        <v>100</v>
      </c>
      <c r="H13658" s="284">
        <v>0</v>
      </c>
      <c r="I13658" s="284">
        <v>0</v>
      </c>
      <c r="J13658" s="284">
        <v>15</v>
      </c>
      <c r="K13658" s="284">
        <v>0</v>
      </c>
    </row>
    <row r="13659" spans="1:11" x14ac:dyDescent="0.3">
      <c r="A13659" s="284" t="s">
        <v>2140</v>
      </c>
      <c r="B13659" s="284">
        <v>155</v>
      </c>
      <c r="C13659" s="24" t="str">
        <f t="shared" si="213"/>
        <v>iolet155</v>
      </c>
      <c r="D13659" s="284">
        <v>2036</v>
      </c>
      <c r="E13659" s="284">
        <v>842</v>
      </c>
      <c r="F13659" s="284">
        <v>29658</v>
      </c>
      <c r="G13659" s="284">
        <v>100</v>
      </c>
      <c r="H13659" s="284">
        <v>0</v>
      </c>
      <c r="I13659" s="284">
        <v>0</v>
      </c>
      <c r="J13659" s="284">
        <v>15</v>
      </c>
      <c r="K13659" s="284">
        <v>0</v>
      </c>
    </row>
    <row r="13660" spans="1:11" x14ac:dyDescent="0.3">
      <c r="A13660" s="284" t="s">
        <v>2140</v>
      </c>
      <c r="B13660" s="284">
        <v>156</v>
      </c>
      <c r="C13660" s="24" t="str">
        <f t="shared" si="213"/>
        <v>iolet156</v>
      </c>
      <c r="D13660" s="284">
        <v>2058</v>
      </c>
      <c r="E13660" s="284">
        <v>851</v>
      </c>
      <c r="F13660" s="284">
        <v>30004</v>
      </c>
      <c r="G13660" s="284">
        <v>100</v>
      </c>
      <c r="H13660" s="284">
        <v>0</v>
      </c>
      <c r="I13660" s="284">
        <v>0</v>
      </c>
      <c r="J13660" s="284">
        <v>15</v>
      </c>
      <c r="K13660" s="284">
        <v>0</v>
      </c>
    </row>
    <row r="13661" spans="1:11" x14ac:dyDescent="0.3">
      <c r="A13661" s="284" t="s">
        <v>2140</v>
      </c>
      <c r="B13661" s="284">
        <v>157</v>
      </c>
      <c r="C13661" s="24" t="str">
        <f t="shared" si="213"/>
        <v>iolet157</v>
      </c>
      <c r="D13661" s="284">
        <v>2081</v>
      </c>
      <c r="E13661" s="284">
        <v>860</v>
      </c>
      <c r="F13661" s="284">
        <v>30408</v>
      </c>
      <c r="G13661" s="284">
        <v>100</v>
      </c>
      <c r="H13661" s="284">
        <v>0</v>
      </c>
      <c r="I13661" s="284">
        <v>0</v>
      </c>
      <c r="J13661" s="284">
        <v>15</v>
      </c>
      <c r="K13661" s="284">
        <v>0</v>
      </c>
    </row>
    <row r="13662" spans="1:11" x14ac:dyDescent="0.3">
      <c r="A13662" s="284" t="s">
        <v>2140</v>
      </c>
      <c r="B13662" s="284">
        <v>158</v>
      </c>
      <c r="C13662" s="24" t="str">
        <f t="shared" si="213"/>
        <v>iolet158</v>
      </c>
      <c r="D13662" s="284">
        <v>2103</v>
      </c>
      <c r="E13662" s="284">
        <v>869</v>
      </c>
      <c r="F13662" s="284">
        <v>30762</v>
      </c>
      <c r="G13662" s="284">
        <v>100</v>
      </c>
      <c r="H13662" s="284">
        <v>0</v>
      </c>
      <c r="I13662" s="284">
        <v>0</v>
      </c>
      <c r="J13662" s="284">
        <v>15</v>
      </c>
      <c r="K13662" s="284">
        <v>0</v>
      </c>
    </row>
    <row r="13663" spans="1:11" x14ac:dyDescent="0.3">
      <c r="A13663" s="284" t="s">
        <v>2140</v>
      </c>
      <c r="B13663" s="284">
        <v>159</v>
      </c>
      <c r="C13663" s="24" t="str">
        <f t="shared" si="213"/>
        <v>iolet159</v>
      </c>
      <c r="D13663" s="284">
        <v>2126</v>
      </c>
      <c r="E13663" s="284">
        <v>879</v>
      </c>
      <c r="F13663" s="284">
        <v>31177</v>
      </c>
      <c r="G13663" s="284">
        <v>100</v>
      </c>
      <c r="H13663" s="284">
        <v>0</v>
      </c>
      <c r="I13663" s="284">
        <v>0</v>
      </c>
      <c r="J13663" s="284">
        <v>15</v>
      </c>
      <c r="K13663" s="284">
        <v>0</v>
      </c>
    </row>
    <row r="13664" spans="1:11" x14ac:dyDescent="0.3">
      <c r="A13664" s="284" t="s">
        <v>2140</v>
      </c>
      <c r="B13664" s="284">
        <v>160</v>
      </c>
      <c r="C13664" s="24" t="str">
        <f t="shared" si="213"/>
        <v>iolet160</v>
      </c>
      <c r="D13664" s="284">
        <v>2149</v>
      </c>
      <c r="E13664" s="284">
        <v>889</v>
      </c>
      <c r="F13664" s="284">
        <v>31539</v>
      </c>
      <c r="G13664" s="284">
        <v>100</v>
      </c>
      <c r="H13664" s="284">
        <v>0</v>
      </c>
      <c r="I13664" s="284">
        <v>0</v>
      </c>
      <c r="J13664" s="284">
        <v>15</v>
      </c>
      <c r="K13664" s="284">
        <v>0</v>
      </c>
    </row>
    <row r="13665" spans="1:11" x14ac:dyDescent="0.3">
      <c r="A13665" s="284" t="s">
        <v>2140</v>
      </c>
      <c r="B13665" s="284">
        <v>161</v>
      </c>
      <c r="C13665" s="24" t="str">
        <f t="shared" si="213"/>
        <v>iolet161</v>
      </c>
      <c r="D13665" s="284">
        <v>2345</v>
      </c>
      <c r="E13665" s="284">
        <v>969</v>
      </c>
      <c r="F13665" s="284">
        <v>34859</v>
      </c>
      <c r="G13665" s="284">
        <v>100</v>
      </c>
      <c r="H13665" s="284">
        <v>0</v>
      </c>
      <c r="I13665" s="284">
        <v>0</v>
      </c>
      <c r="J13665" s="284">
        <v>15</v>
      </c>
      <c r="K13665" s="284">
        <v>0</v>
      </c>
    </row>
    <row r="13666" spans="1:11" x14ac:dyDescent="0.3">
      <c r="A13666" s="284" t="s">
        <v>2140</v>
      </c>
      <c r="B13666" s="284">
        <v>162</v>
      </c>
      <c r="C13666" s="24" t="str">
        <f t="shared" si="213"/>
        <v>iolet162</v>
      </c>
      <c r="D13666" s="284">
        <v>2370</v>
      </c>
      <c r="E13666" s="284">
        <v>980</v>
      </c>
      <c r="F13666" s="284">
        <v>35265</v>
      </c>
      <c r="G13666" s="284">
        <v>100</v>
      </c>
      <c r="H13666" s="284">
        <v>0</v>
      </c>
      <c r="I13666" s="284">
        <v>0</v>
      </c>
      <c r="J13666" s="284">
        <v>15</v>
      </c>
      <c r="K13666" s="284">
        <v>0</v>
      </c>
    </row>
    <row r="13667" spans="1:11" x14ac:dyDescent="0.3">
      <c r="A13667" s="284" t="s">
        <v>2140</v>
      </c>
      <c r="B13667" s="284">
        <v>163</v>
      </c>
      <c r="C13667" s="24" t="str">
        <f t="shared" si="213"/>
        <v>iolet163</v>
      </c>
      <c r="D13667" s="284">
        <v>2396</v>
      </c>
      <c r="E13667" s="284">
        <v>990</v>
      </c>
      <c r="F13667" s="284">
        <v>35738</v>
      </c>
      <c r="G13667" s="284">
        <v>100</v>
      </c>
      <c r="H13667" s="284">
        <v>0</v>
      </c>
      <c r="I13667" s="284">
        <v>0</v>
      </c>
      <c r="J13667" s="284">
        <v>15</v>
      </c>
      <c r="K13667" s="284">
        <v>0</v>
      </c>
    </row>
    <row r="13668" spans="1:11" x14ac:dyDescent="0.3">
      <c r="A13668" s="284" t="s">
        <v>2140</v>
      </c>
      <c r="B13668" s="284">
        <v>164</v>
      </c>
      <c r="C13668" s="24" t="str">
        <f t="shared" si="213"/>
        <v>iolet164</v>
      </c>
      <c r="D13668" s="284">
        <v>2422</v>
      </c>
      <c r="E13668" s="284">
        <v>1001</v>
      </c>
      <c r="F13668" s="284">
        <v>36153</v>
      </c>
      <c r="G13668" s="284">
        <v>100</v>
      </c>
      <c r="H13668" s="284">
        <v>0</v>
      </c>
      <c r="I13668" s="284">
        <v>0</v>
      </c>
      <c r="J13668" s="284">
        <v>15</v>
      </c>
      <c r="K13668" s="284">
        <v>0</v>
      </c>
    </row>
    <row r="13669" spans="1:11" x14ac:dyDescent="0.3">
      <c r="A13669" s="284" t="s">
        <v>2140</v>
      </c>
      <c r="B13669" s="284">
        <v>165</v>
      </c>
      <c r="C13669" s="24" t="str">
        <f t="shared" si="213"/>
        <v>iolet165</v>
      </c>
      <c r="D13669" s="284">
        <v>2448</v>
      </c>
      <c r="E13669" s="284">
        <v>1012</v>
      </c>
      <c r="F13669" s="284">
        <v>36685</v>
      </c>
      <c r="G13669" s="284">
        <v>100</v>
      </c>
      <c r="H13669" s="284">
        <v>0</v>
      </c>
      <c r="I13669" s="284">
        <v>0</v>
      </c>
      <c r="J13669" s="284">
        <v>15</v>
      </c>
      <c r="K13669" s="284">
        <v>0</v>
      </c>
    </row>
    <row r="13670" spans="1:11" x14ac:dyDescent="0.3">
      <c r="A13670" s="284" t="s">
        <v>2140</v>
      </c>
      <c r="B13670" s="284">
        <v>166</v>
      </c>
      <c r="C13670" s="24" t="str">
        <f t="shared" si="213"/>
        <v>iolet166</v>
      </c>
      <c r="D13670" s="284">
        <v>2474</v>
      </c>
      <c r="E13670" s="284">
        <v>1023</v>
      </c>
      <c r="F13670" s="284">
        <v>37111</v>
      </c>
      <c r="G13670" s="284">
        <v>100</v>
      </c>
      <c r="H13670" s="284">
        <v>0</v>
      </c>
      <c r="I13670" s="284">
        <v>0</v>
      </c>
      <c r="J13670" s="284">
        <v>15</v>
      </c>
      <c r="K13670" s="284">
        <v>0</v>
      </c>
    </row>
    <row r="13671" spans="1:11" x14ac:dyDescent="0.3">
      <c r="A13671" s="284" t="s">
        <v>2140</v>
      </c>
      <c r="B13671" s="284">
        <v>167</v>
      </c>
      <c r="C13671" s="24" t="str">
        <f t="shared" si="213"/>
        <v>iolet167</v>
      </c>
      <c r="D13671" s="284">
        <v>2501</v>
      </c>
      <c r="E13671" s="284">
        <v>1034</v>
      </c>
      <c r="F13671" s="284">
        <v>37542</v>
      </c>
      <c r="G13671" s="284">
        <v>100</v>
      </c>
      <c r="H13671" s="284">
        <v>0</v>
      </c>
      <c r="I13671" s="284">
        <v>0</v>
      </c>
      <c r="J13671" s="284">
        <v>15</v>
      </c>
      <c r="K13671" s="284">
        <v>0</v>
      </c>
    </row>
    <row r="13672" spans="1:11" x14ac:dyDescent="0.3">
      <c r="A13672" s="284" t="s">
        <v>2140</v>
      </c>
      <c r="B13672" s="284">
        <v>168</v>
      </c>
      <c r="C13672" s="24" t="str">
        <f t="shared" si="213"/>
        <v>iolet168</v>
      </c>
      <c r="D13672" s="284">
        <v>2528</v>
      </c>
      <c r="E13672" s="284">
        <v>1045</v>
      </c>
      <c r="F13672" s="284">
        <v>37977</v>
      </c>
      <c r="G13672" s="284">
        <v>100</v>
      </c>
      <c r="H13672" s="284">
        <v>0</v>
      </c>
      <c r="I13672" s="284">
        <v>0</v>
      </c>
      <c r="J13672" s="284">
        <v>15</v>
      </c>
      <c r="K13672" s="284">
        <v>0</v>
      </c>
    </row>
    <row r="13673" spans="1:11" x14ac:dyDescent="0.3">
      <c r="A13673" s="284" t="s">
        <v>2140</v>
      </c>
      <c r="B13673" s="284">
        <v>169</v>
      </c>
      <c r="C13673" s="24" t="str">
        <f t="shared" si="213"/>
        <v>iolet169</v>
      </c>
      <c r="D13673" s="284">
        <v>2556</v>
      </c>
      <c r="E13673" s="284">
        <v>1057</v>
      </c>
      <c r="F13673" s="284">
        <v>38535</v>
      </c>
      <c r="G13673" s="284">
        <v>100</v>
      </c>
      <c r="H13673" s="284">
        <v>0</v>
      </c>
      <c r="I13673" s="284">
        <v>0</v>
      </c>
      <c r="J13673" s="284">
        <v>15</v>
      </c>
      <c r="K13673" s="284">
        <v>0</v>
      </c>
    </row>
    <row r="13674" spans="1:11" x14ac:dyDescent="0.3">
      <c r="A13674" s="284" t="s">
        <v>2140</v>
      </c>
      <c r="B13674" s="284">
        <v>170</v>
      </c>
      <c r="C13674" s="24" t="str">
        <f t="shared" si="213"/>
        <v>iolet170</v>
      </c>
      <c r="D13674" s="284">
        <v>2583</v>
      </c>
      <c r="E13674" s="284">
        <v>1068</v>
      </c>
      <c r="F13674" s="284">
        <v>38981</v>
      </c>
      <c r="G13674" s="284">
        <v>100</v>
      </c>
      <c r="H13674" s="284">
        <v>0</v>
      </c>
      <c r="I13674" s="284">
        <v>0</v>
      </c>
      <c r="J13674" s="284">
        <v>15</v>
      </c>
      <c r="K13674" s="284">
        <v>0</v>
      </c>
    </row>
    <row r="13675" spans="1:11" x14ac:dyDescent="0.3">
      <c r="A13675" s="284" t="s">
        <v>2140</v>
      </c>
      <c r="B13675" s="284">
        <v>171</v>
      </c>
      <c r="C13675" s="24" t="str">
        <f t="shared" si="213"/>
        <v>iolet171</v>
      </c>
      <c r="D13675" s="284">
        <v>2611</v>
      </c>
      <c r="E13675" s="284">
        <v>1079</v>
      </c>
      <c r="F13675" s="284">
        <v>39433</v>
      </c>
      <c r="G13675" s="284">
        <v>100</v>
      </c>
      <c r="H13675" s="284">
        <v>0</v>
      </c>
      <c r="I13675" s="284">
        <v>0</v>
      </c>
      <c r="J13675" s="284">
        <v>15</v>
      </c>
      <c r="K13675" s="284">
        <v>0</v>
      </c>
    </row>
    <row r="13676" spans="1:11" x14ac:dyDescent="0.3">
      <c r="A13676" s="284" t="s">
        <v>2140</v>
      </c>
      <c r="B13676" s="284">
        <v>172</v>
      </c>
      <c r="C13676" s="24" t="str">
        <f t="shared" si="213"/>
        <v>iolet172</v>
      </c>
      <c r="D13676" s="284">
        <v>2639</v>
      </c>
      <c r="E13676" s="284">
        <v>1091</v>
      </c>
      <c r="F13676" s="284">
        <v>39889</v>
      </c>
      <c r="G13676" s="284">
        <v>100</v>
      </c>
      <c r="H13676" s="284">
        <v>0</v>
      </c>
      <c r="I13676" s="284">
        <v>0</v>
      </c>
      <c r="J13676" s="284">
        <v>15</v>
      </c>
      <c r="K13676" s="284">
        <v>0</v>
      </c>
    </row>
    <row r="13677" spans="1:11" x14ac:dyDescent="0.3">
      <c r="A13677" s="284" t="s">
        <v>2140</v>
      </c>
      <c r="B13677" s="284">
        <v>173</v>
      </c>
      <c r="C13677" s="24" t="str">
        <f t="shared" si="213"/>
        <v>iolet173</v>
      </c>
      <c r="D13677" s="284">
        <v>2668</v>
      </c>
      <c r="E13677" s="284">
        <v>1103</v>
      </c>
      <c r="F13677" s="284">
        <v>40475</v>
      </c>
      <c r="G13677" s="284">
        <v>100</v>
      </c>
      <c r="H13677" s="284">
        <v>0</v>
      </c>
      <c r="I13677" s="284">
        <v>0</v>
      </c>
      <c r="J13677" s="284">
        <v>15</v>
      </c>
      <c r="K13677" s="284">
        <v>0</v>
      </c>
    </row>
    <row r="13678" spans="1:11" x14ac:dyDescent="0.3">
      <c r="A13678" s="284" t="s">
        <v>2140</v>
      </c>
      <c r="B13678" s="284">
        <v>174</v>
      </c>
      <c r="C13678" s="24" t="str">
        <f t="shared" si="213"/>
        <v>iolet174</v>
      </c>
      <c r="D13678" s="284">
        <v>2696</v>
      </c>
      <c r="E13678" s="284">
        <v>1115</v>
      </c>
      <c r="F13678" s="284">
        <v>40943</v>
      </c>
      <c r="G13678" s="284">
        <v>100</v>
      </c>
      <c r="H13678" s="284">
        <v>0</v>
      </c>
      <c r="I13678" s="284">
        <v>0</v>
      </c>
      <c r="J13678" s="284">
        <v>15</v>
      </c>
      <c r="K13678" s="284">
        <v>0</v>
      </c>
    </row>
    <row r="13679" spans="1:11" x14ac:dyDescent="0.3">
      <c r="A13679" s="284" t="s">
        <v>2140</v>
      </c>
      <c r="B13679" s="284">
        <v>175</v>
      </c>
      <c r="C13679" s="24" t="str">
        <f t="shared" si="213"/>
        <v>iolet175</v>
      </c>
      <c r="D13679" s="284">
        <v>2725</v>
      </c>
      <c r="E13679" s="284">
        <v>1127</v>
      </c>
      <c r="F13679" s="284">
        <v>41416</v>
      </c>
      <c r="G13679" s="284">
        <v>100</v>
      </c>
      <c r="H13679" s="284">
        <v>0</v>
      </c>
      <c r="I13679" s="284">
        <v>0</v>
      </c>
      <c r="J13679" s="284">
        <v>15</v>
      </c>
      <c r="K13679" s="284">
        <v>0</v>
      </c>
    </row>
    <row r="13680" spans="1:11" x14ac:dyDescent="0.3">
      <c r="A13680" s="284" t="s">
        <v>2140</v>
      </c>
      <c r="B13680" s="284">
        <v>176</v>
      </c>
      <c r="C13680" s="24" t="str">
        <f t="shared" si="213"/>
        <v>iolet176</v>
      </c>
      <c r="D13680" s="284">
        <v>2755</v>
      </c>
      <c r="E13680" s="284">
        <v>1139</v>
      </c>
      <c r="F13680" s="284">
        <v>41895</v>
      </c>
      <c r="G13680" s="284">
        <v>100</v>
      </c>
      <c r="H13680" s="284">
        <v>0</v>
      </c>
      <c r="I13680" s="284">
        <v>0</v>
      </c>
      <c r="J13680" s="284">
        <v>15</v>
      </c>
      <c r="K13680" s="284">
        <v>0</v>
      </c>
    </row>
    <row r="13681" spans="1:11" x14ac:dyDescent="0.3">
      <c r="A13681" s="284" t="s">
        <v>2140</v>
      </c>
      <c r="B13681" s="284">
        <v>177</v>
      </c>
      <c r="C13681" s="24" t="str">
        <f t="shared" si="213"/>
        <v>iolet177</v>
      </c>
      <c r="D13681" s="284">
        <v>2784</v>
      </c>
      <c r="E13681" s="284">
        <v>1151</v>
      </c>
      <c r="F13681" s="284">
        <v>42509</v>
      </c>
      <c r="G13681" s="284">
        <v>100</v>
      </c>
      <c r="H13681" s="284">
        <v>0</v>
      </c>
      <c r="I13681" s="284">
        <v>0</v>
      </c>
      <c r="J13681" s="284">
        <v>15</v>
      </c>
      <c r="K13681" s="284">
        <v>0</v>
      </c>
    </row>
    <row r="13682" spans="1:11" x14ac:dyDescent="0.3">
      <c r="A13682" s="284" t="s">
        <v>2140</v>
      </c>
      <c r="B13682" s="284">
        <v>178</v>
      </c>
      <c r="C13682" s="24" t="str">
        <f t="shared" si="213"/>
        <v>iolet178</v>
      </c>
      <c r="D13682" s="284">
        <v>2814</v>
      </c>
      <c r="E13682" s="284">
        <v>1163</v>
      </c>
      <c r="F13682" s="284">
        <v>42999</v>
      </c>
      <c r="G13682" s="284">
        <v>100</v>
      </c>
      <c r="H13682" s="284">
        <v>0</v>
      </c>
      <c r="I13682" s="284">
        <v>0</v>
      </c>
      <c r="J13682" s="284">
        <v>15</v>
      </c>
      <c r="K13682" s="284">
        <v>0</v>
      </c>
    </row>
    <row r="13683" spans="1:11" x14ac:dyDescent="0.3">
      <c r="A13683" s="284" t="s">
        <v>2140</v>
      </c>
      <c r="B13683" s="284">
        <v>179</v>
      </c>
      <c r="C13683" s="24" t="str">
        <f t="shared" si="213"/>
        <v>iolet179</v>
      </c>
      <c r="D13683" s="284">
        <v>2844</v>
      </c>
      <c r="E13683" s="284">
        <v>1176</v>
      </c>
      <c r="F13683" s="284">
        <v>43495</v>
      </c>
      <c r="G13683" s="284">
        <v>100</v>
      </c>
      <c r="H13683" s="284">
        <v>0</v>
      </c>
      <c r="I13683" s="284">
        <v>0</v>
      </c>
      <c r="J13683" s="284">
        <v>15</v>
      </c>
      <c r="K13683" s="284">
        <v>0</v>
      </c>
    </row>
    <row r="13684" spans="1:11" x14ac:dyDescent="0.3">
      <c r="A13684" s="284" t="s">
        <v>2140</v>
      </c>
      <c r="B13684" s="284">
        <v>180</v>
      </c>
      <c r="C13684" s="24" t="str">
        <f t="shared" si="213"/>
        <v>iolet180</v>
      </c>
      <c r="D13684" s="284">
        <v>2875</v>
      </c>
      <c r="E13684" s="284">
        <v>1188</v>
      </c>
      <c r="F13684" s="284">
        <v>43997</v>
      </c>
      <c r="G13684" s="284">
        <v>100</v>
      </c>
      <c r="H13684" s="284">
        <v>0</v>
      </c>
      <c r="I13684" s="284">
        <v>0</v>
      </c>
      <c r="J13684" s="284">
        <v>15</v>
      </c>
      <c r="K13684" s="284">
        <v>0</v>
      </c>
    </row>
    <row r="13685" spans="1:11" x14ac:dyDescent="0.3">
      <c r="A13685" s="284" t="s">
        <v>2140</v>
      </c>
      <c r="B13685" s="284">
        <v>181</v>
      </c>
      <c r="C13685" s="24" t="str">
        <f t="shared" si="213"/>
        <v>iolet181</v>
      </c>
      <c r="D13685" s="284">
        <v>3135</v>
      </c>
      <c r="E13685" s="284">
        <v>1296</v>
      </c>
      <c r="F13685" s="284">
        <v>48718</v>
      </c>
      <c r="G13685" s="284">
        <v>100</v>
      </c>
      <c r="H13685" s="284">
        <v>0</v>
      </c>
      <c r="I13685" s="284">
        <v>0</v>
      </c>
      <c r="J13685" s="284">
        <v>15</v>
      </c>
      <c r="K13685" s="284">
        <v>0</v>
      </c>
    </row>
    <row r="13686" spans="1:11" x14ac:dyDescent="0.3">
      <c r="A13686" s="284" t="s">
        <v>2140</v>
      </c>
      <c r="B13686" s="284">
        <v>182</v>
      </c>
      <c r="C13686" s="24" t="str">
        <f t="shared" si="213"/>
        <v>iolet182</v>
      </c>
      <c r="D13686" s="284">
        <v>3169</v>
      </c>
      <c r="E13686" s="284">
        <v>1310</v>
      </c>
      <c r="F13686" s="284">
        <v>49279</v>
      </c>
      <c r="G13686" s="284">
        <v>100</v>
      </c>
      <c r="H13686" s="284">
        <v>0</v>
      </c>
      <c r="I13686" s="284">
        <v>0</v>
      </c>
      <c r="J13686" s="284">
        <v>15</v>
      </c>
      <c r="K13686" s="284">
        <v>0</v>
      </c>
    </row>
    <row r="13687" spans="1:11" x14ac:dyDescent="0.3">
      <c r="A13687" s="284" t="s">
        <v>2140</v>
      </c>
      <c r="B13687" s="284">
        <v>183</v>
      </c>
      <c r="C13687" s="24" t="str">
        <f t="shared" si="213"/>
        <v>iolet183</v>
      </c>
      <c r="D13687" s="284">
        <v>3203</v>
      </c>
      <c r="E13687" s="284">
        <v>1324</v>
      </c>
      <c r="F13687" s="284">
        <v>49847</v>
      </c>
      <c r="G13687" s="284">
        <v>100</v>
      </c>
      <c r="H13687" s="284">
        <v>0</v>
      </c>
      <c r="I13687" s="284">
        <v>0</v>
      </c>
      <c r="J13687" s="284">
        <v>15</v>
      </c>
      <c r="K13687" s="284">
        <v>0</v>
      </c>
    </row>
    <row r="13688" spans="1:11" x14ac:dyDescent="0.3">
      <c r="A13688" s="284" t="s">
        <v>2140</v>
      </c>
      <c r="B13688" s="284">
        <v>184</v>
      </c>
      <c r="C13688" s="24" t="str">
        <f t="shared" si="213"/>
        <v>iolet184</v>
      </c>
      <c r="D13688" s="284">
        <v>3237</v>
      </c>
      <c r="E13688" s="284">
        <v>1338</v>
      </c>
      <c r="F13688" s="284">
        <v>50421</v>
      </c>
      <c r="G13688" s="284">
        <v>100</v>
      </c>
      <c r="H13688" s="284">
        <v>0</v>
      </c>
      <c r="I13688" s="284">
        <v>0</v>
      </c>
      <c r="J13688" s="284">
        <v>15</v>
      </c>
      <c r="K13688" s="284">
        <v>0</v>
      </c>
    </row>
    <row r="13689" spans="1:11" x14ac:dyDescent="0.3">
      <c r="A13689" s="284" t="s">
        <v>2140</v>
      </c>
      <c r="B13689" s="284">
        <v>185</v>
      </c>
      <c r="C13689" s="24" t="str">
        <f t="shared" si="213"/>
        <v>iolet185</v>
      </c>
      <c r="D13689" s="284">
        <v>3272</v>
      </c>
      <c r="E13689" s="284">
        <v>1353</v>
      </c>
      <c r="F13689" s="284">
        <v>51160</v>
      </c>
      <c r="G13689" s="284">
        <v>100</v>
      </c>
      <c r="H13689" s="284">
        <v>0</v>
      </c>
      <c r="I13689" s="284">
        <v>0</v>
      </c>
      <c r="J13689" s="284">
        <v>15</v>
      </c>
      <c r="K13689" s="284">
        <v>0</v>
      </c>
    </row>
    <row r="13690" spans="1:11" x14ac:dyDescent="0.3">
      <c r="A13690" s="284" t="s">
        <v>2140</v>
      </c>
      <c r="B13690" s="284">
        <v>186</v>
      </c>
      <c r="C13690" s="24" t="str">
        <f t="shared" si="213"/>
        <v>iolet186</v>
      </c>
      <c r="D13690" s="284">
        <v>3307</v>
      </c>
      <c r="E13690" s="284">
        <v>1367</v>
      </c>
      <c r="F13690" s="284">
        <v>51748</v>
      </c>
      <c r="G13690" s="284">
        <v>100</v>
      </c>
      <c r="H13690" s="284">
        <v>0</v>
      </c>
      <c r="I13690" s="284">
        <v>0</v>
      </c>
      <c r="J13690" s="284">
        <v>15</v>
      </c>
      <c r="K13690" s="284">
        <v>0</v>
      </c>
    </row>
    <row r="13691" spans="1:11" x14ac:dyDescent="0.3">
      <c r="A13691" s="284" t="s">
        <v>2140</v>
      </c>
      <c r="B13691" s="284">
        <v>187</v>
      </c>
      <c r="C13691" s="24" t="str">
        <f t="shared" si="213"/>
        <v>iolet187</v>
      </c>
      <c r="D13691" s="284">
        <v>3342</v>
      </c>
      <c r="E13691" s="284">
        <v>1382</v>
      </c>
      <c r="F13691" s="284">
        <v>52344</v>
      </c>
      <c r="G13691" s="284">
        <v>100</v>
      </c>
      <c r="H13691" s="284">
        <v>0</v>
      </c>
      <c r="I13691" s="284">
        <v>0</v>
      </c>
      <c r="J13691" s="284">
        <v>15</v>
      </c>
      <c r="K13691" s="284">
        <v>0</v>
      </c>
    </row>
    <row r="13692" spans="1:11" x14ac:dyDescent="0.3">
      <c r="A13692" s="284" t="s">
        <v>2140</v>
      </c>
      <c r="B13692" s="284">
        <v>188</v>
      </c>
      <c r="C13692" s="24" t="str">
        <f t="shared" si="213"/>
        <v>iolet188</v>
      </c>
      <c r="D13692" s="284">
        <v>3378</v>
      </c>
      <c r="E13692" s="284">
        <v>1396</v>
      </c>
      <c r="F13692" s="284">
        <v>52945</v>
      </c>
      <c r="G13692" s="284">
        <v>100</v>
      </c>
      <c r="H13692" s="284">
        <v>0</v>
      </c>
      <c r="I13692" s="284">
        <v>0</v>
      </c>
      <c r="J13692" s="284">
        <v>15</v>
      </c>
      <c r="K13692" s="284">
        <v>0</v>
      </c>
    </row>
    <row r="13693" spans="1:11" x14ac:dyDescent="0.3">
      <c r="A13693" s="284" t="s">
        <v>2140</v>
      </c>
      <c r="B13693" s="284">
        <v>189</v>
      </c>
      <c r="C13693" s="24" t="str">
        <f t="shared" si="213"/>
        <v>iolet189</v>
      </c>
      <c r="D13693" s="284">
        <v>3414</v>
      </c>
      <c r="E13693" s="284">
        <v>1411</v>
      </c>
      <c r="F13693" s="284">
        <v>53664</v>
      </c>
      <c r="G13693" s="284">
        <v>100</v>
      </c>
      <c r="H13693" s="284">
        <v>0</v>
      </c>
      <c r="I13693" s="284">
        <v>0</v>
      </c>
      <c r="J13693" s="284">
        <v>15</v>
      </c>
      <c r="K13693" s="284">
        <v>0</v>
      </c>
    </row>
    <row r="13694" spans="1:11" x14ac:dyDescent="0.3">
      <c r="A13694" s="284" t="s">
        <v>2140</v>
      </c>
      <c r="B13694" s="284">
        <v>190</v>
      </c>
      <c r="C13694" s="24" t="str">
        <f t="shared" si="213"/>
        <v>iolet190</v>
      </c>
      <c r="D13694" s="284">
        <v>3450</v>
      </c>
      <c r="E13694" s="284">
        <v>1426</v>
      </c>
      <c r="F13694" s="284">
        <v>54281</v>
      </c>
      <c r="G13694" s="284">
        <v>100</v>
      </c>
      <c r="H13694" s="284">
        <v>0</v>
      </c>
      <c r="I13694" s="284">
        <v>0</v>
      </c>
      <c r="J13694" s="284">
        <v>15</v>
      </c>
      <c r="K13694" s="284">
        <v>0</v>
      </c>
    </row>
    <row r="13695" spans="1:11" x14ac:dyDescent="0.3">
      <c r="A13695" s="284" t="s">
        <v>2140</v>
      </c>
      <c r="B13695" s="284">
        <v>191</v>
      </c>
      <c r="C13695" s="24" t="str">
        <f t="shared" si="213"/>
        <v>iolet191</v>
      </c>
      <c r="D13695" s="284">
        <v>3487</v>
      </c>
      <c r="E13695" s="284">
        <v>1442</v>
      </c>
      <c r="F13695" s="284">
        <v>54904</v>
      </c>
      <c r="G13695" s="284">
        <v>100</v>
      </c>
      <c r="H13695" s="284">
        <v>0</v>
      </c>
      <c r="I13695" s="284">
        <v>0</v>
      </c>
      <c r="J13695" s="284">
        <v>15</v>
      </c>
      <c r="K13695" s="284">
        <v>0</v>
      </c>
    </row>
    <row r="13696" spans="1:11" x14ac:dyDescent="0.3">
      <c r="A13696" s="284" t="s">
        <v>2140</v>
      </c>
      <c r="B13696" s="284">
        <v>192</v>
      </c>
      <c r="C13696" s="24" t="str">
        <f t="shared" si="213"/>
        <v>iolet192</v>
      </c>
      <c r="D13696" s="284">
        <v>3524</v>
      </c>
      <c r="E13696" s="284">
        <v>1457</v>
      </c>
      <c r="F13696" s="284">
        <v>55534</v>
      </c>
      <c r="G13696" s="284">
        <v>100</v>
      </c>
      <c r="H13696" s="284">
        <v>0</v>
      </c>
      <c r="I13696" s="284">
        <v>0</v>
      </c>
      <c r="J13696" s="284">
        <v>15</v>
      </c>
      <c r="K13696" s="284">
        <v>0</v>
      </c>
    </row>
    <row r="13697" spans="1:11" x14ac:dyDescent="0.3">
      <c r="A13697" s="284" t="s">
        <v>2140</v>
      </c>
      <c r="B13697" s="284">
        <v>193</v>
      </c>
      <c r="C13697" s="24" t="str">
        <f t="shared" si="213"/>
        <v>iolet193</v>
      </c>
      <c r="D13697" s="284">
        <v>3561</v>
      </c>
      <c r="E13697" s="284">
        <v>1472</v>
      </c>
      <c r="F13697" s="284">
        <v>56344</v>
      </c>
      <c r="G13697" s="284">
        <v>100</v>
      </c>
      <c r="H13697" s="284">
        <v>0</v>
      </c>
      <c r="I13697" s="284">
        <v>0</v>
      </c>
      <c r="J13697" s="284">
        <v>15</v>
      </c>
      <c r="K13697" s="284">
        <v>0</v>
      </c>
    </row>
    <row r="13698" spans="1:11" x14ac:dyDescent="0.3">
      <c r="A13698" s="284" t="s">
        <v>2140</v>
      </c>
      <c r="B13698" s="284">
        <v>194</v>
      </c>
      <c r="C13698" s="24" t="str">
        <f t="shared" si="213"/>
        <v>iolet194</v>
      </c>
      <c r="D13698" s="284">
        <v>3599</v>
      </c>
      <c r="E13698" s="284">
        <v>1488</v>
      </c>
      <c r="F13698" s="284">
        <v>56990</v>
      </c>
      <c r="G13698" s="284">
        <v>100</v>
      </c>
      <c r="H13698" s="284">
        <v>0</v>
      </c>
      <c r="I13698" s="284">
        <v>0</v>
      </c>
      <c r="J13698" s="284">
        <v>15</v>
      </c>
      <c r="K13698" s="284">
        <v>0</v>
      </c>
    </row>
    <row r="13699" spans="1:11" x14ac:dyDescent="0.3">
      <c r="A13699" s="284" t="s">
        <v>2140</v>
      </c>
      <c r="B13699" s="284">
        <v>195</v>
      </c>
      <c r="C13699" s="24" t="str">
        <f t="shared" si="213"/>
        <v>iolet195</v>
      </c>
      <c r="D13699" s="284">
        <v>3637</v>
      </c>
      <c r="E13699" s="284">
        <v>1504</v>
      </c>
      <c r="F13699" s="284">
        <v>57644</v>
      </c>
      <c r="G13699" s="284">
        <v>100</v>
      </c>
      <c r="H13699" s="284">
        <v>0</v>
      </c>
      <c r="I13699" s="284">
        <v>0</v>
      </c>
      <c r="J13699" s="284">
        <v>15</v>
      </c>
      <c r="K13699" s="284">
        <v>0</v>
      </c>
    </row>
    <row r="13700" spans="1:11" x14ac:dyDescent="0.3">
      <c r="A13700" s="284" t="s">
        <v>2140</v>
      </c>
      <c r="B13700" s="284">
        <v>196</v>
      </c>
      <c r="C13700" s="24" t="str">
        <f t="shared" si="213"/>
        <v>iolet196</v>
      </c>
      <c r="D13700" s="284">
        <v>3676</v>
      </c>
      <c r="E13700" s="284">
        <v>1520</v>
      </c>
      <c r="F13700" s="284">
        <v>58304</v>
      </c>
      <c r="G13700" s="284">
        <v>100</v>
      </c>
      <c r="H13700" s="284">
        <v>0</v>
      </c>
      <c r="I13700" s="284">
        <v>0</v>
      </c>
      <c r="J13700" s="284">
        <v>15</v>
      </c>
      <c r="K13700" s="284">
        <v>0</v>
      </c>
    </row>
    <row r="13701" spans="1:11" x14ac:dyDescent="0.3">
      <c r="A13701" s="284" t="s">
        <v>2140</v>
      </c>
      <c r="B13701" s="284">
        <v>197</v>
      </c>
      <c r="C13701" s="24" t="str">
        <f t="shared" si="213"/>
        <v>iolet197</v>
      </c>
      <c r="D13701" s="284">
        <v>3715</v>
      </c>
      <c r="E13701" s="284">
        <v>1536</v>
      </c>
      <c r="F13701" s="284">
        <v>59154</v>
      </c>
      <c r="G13701" s="284">
        <v>100</v>
      </c>
      <c r="H13701" s="284">
        <v>0</v>
      </c>
      <c r="I13701" s="284">
        <v>0</v>
      </c>
      <c r="J13701" s="284">
        <v>15</v>
      </c>
      <c r="K13701" s="284">
        <v>0</v>
      </c>
    </row>
    <row r="13702" spans="1:11" x14ac:dyDescent="0.3">
      <c r="A13702" s="284" t="s">
        <v>2140</v>
      </c>
      <c r="B13702" s="284">
        <v>198</v>
      </c>
      <c r="C13702" s="24" t="str">
        <f t="shared" ref="C13702:C13765" si="214">A13702&amp;B13702</f>
        <v>iolet198</v>
      </c>
      <c r="D13702" s="284">
        <v>3754</v>
      </c>
      <c r="E13702" s="284">
        <v>1552</v>
      </c>
      <c r="F13702" s="284">
        <v>59831</v>
      </c>
      <c r="G13702" s="284">
        <v>100</v>
      </c>
      <c r="H13702" s="284">
        <v>0</v>
      </c>
      <c r="I13702" s="284">
        <v>0</v>
      </c>
      <c r="J13702" s="284">
        <v>15</v>
      </c>
      <c r="K13702" s="284">
        <v>0</v>
      </c>
    </row>
    <row r="13703" spans="1:11" x14ac:dyDescent="0.3">
      <c r="A13703" s="284" t="s">
        <v>2140</v>
      </c>
      <c r="B13703" s="284">
        <v>199</v>
      </c>
      <c r="C13703" s="24" t="str">
        <f t="shared" si="214"/>
        <v>iolet199</v>
      </c>
      <c r="D13703" s="284">
        <v>3794</v>
      </c>
      <c r="E13703" s="284">
        <v>1569</v>
      </c>
      <c r="F13703" s="284">
        <v>60515</v>
      </c>
      <c r="G13703" s="284">
        <v>100</v>
      </c>
      <c r="H13703" s="284">
        <v>0</v>
      </c>
      <c r="I13703" s="284">
        <v>0</v>
      </c>
      <c r="J13703" s="284">
        <v>15</v>
      </c>
      <c r="K13703" s="284">
        <v>0</v>
      </c>
    </row>
    <row r="13704" spans="1:11" x14ac:dyDescent="0.3">
      <c r="A13704" s="284" t="s">
        <v>2140</v>
      </c>
      <c r="B13704" s="284">
        <v>200</v>
      </c>
      <c r="C13704" s="24" t="str">
        <f t="shared" si="214"/>
        <v>iolet200</v>
      </c>
      <c r="D13704" s="284">
        <v>3834</v>
      </c>
      <c r="E13704" s="284">
        <v>1585</v>
      </c>
      <c r="F13704" s="284">
        <v>61207</v>
      </c>
      <c r="G13704" s="284">
        <v>100</v>
      </c>
      <c r="H13704" s="284">
        <v>0</v>
      </c>
      <c r="I13704" s="284">
        <v>0</v>
      </c>
      <c r="J13704" s="284">
        <v>15</v>
      </c>
      <c r="K13704" s="284">
        <v>0</v>
      </c>
    </row>
    <row r="13705" spans="1:11" x14ac:dyDescent="0.3">
      <c r="A13705" s="284" t="s">
        <v>2140</v>
      </c>
      <c r="B13705" s="284">
        <v>201</v>
      </c>
      <c r="C13705" s="24" t="str">
        <f t="shared" si="214"/>
        <v>iolet201</v>
      </c>
      <c r="D13705" s="284">
        <v>4181</v>
      </c>
      <c r="E13705" s="284">
        <v>1729</v>
      </c>
      <c r="F13705" s="284">
        <v>67607</v>
      </c>
      <c r="G13705" s="284">
        <v>100</v>
      </c>
      <c r="H13705" s="284">
        <v>0</v>
      </c>
      <c r="I13705" s="284">
        <v>0</v>
      </c>
      <c r="J13705" s="284">
        <v>15</v>
      </c>
      <c r="K13705" s="284">
        <v>0</v>
      </c>
    </row>
    <row r="13706" spans="1:11" x14ac:dyDescent="0.3">
      <c r="A13706" s="284" t="s">
        <v>2140</v>
      </c>
      <c r="B13706" s="284">
        <v>202</v>
      </c>
      <c r="C13706" s="24" t="str">
        <f t="shared" si="214"/>
        <v>iolet202</v>
      </c>
      <c r="D13706" s="284">
        <v>4225</v>
      </c>
      <c r="E13706" s="284">
        <v>1747</v>
      </c>
      <c r="F13706" s="284">
        <v>68450</v>
      </c>
      <c r="G13706" s="284">
        <v>100</v>
      </c>
      <c r="H13706" s="284">
        <v>0</v>
      </c>
      <c r="I13706" s="284">
        <v>0</v>
      </c>
      <c r="J13706" s="284">
        <v>15</v>
      </c>
      <c r="K13706" s="284">
        <v>0</v>
      </c>
    </row>
    <row r="13707" spans="1:11" x14ac:dyDescent="0.3">
      <c r="A13707" s="284" t="s">
        <v>2140</v>
      </c>
      <c r="B13707" s="284">
        <v>203</v>
      </c>
      <c r="C13707" s="24" t="str">
        <f t="shared" si="214"/>
        <v>iolet203</v>
      </c>
      <c r="D13707" s="284">
        <v>4270</v>
      </c>
      <c r="E13707" s="284">
        <v>1765</v>
      </c>
      <c r="F13707" s="284">
        <v>69279</v>
      </c>
      <c r="G13707" s="284">
        <v>100</v>
      </c>
      <c r="H13707" s="284">
        <v>0</v>
      </c>
      <c r="I13707" s="284">
        <v>0</v>
      </c>
      <c r="J13707" s="284">
        <v>15</v>
      </c>
      <c r="K13707" s="284">
        <v>0</v>
      </c>
    </row>
    <row r="13708" spans="1:11" x14ac:dyDescent="0.3">
      <c r="A13708" s="284" t="s">
        <v>2140</v>
      </c>
      <c r="B13708" s="284">
        <v>204</v>
      </c>
      <c r="C13708" s="24" t="str">
        <f t="shared" si="214"/>
        <v>iolet204</v>
      </c>
      <c r="D13708" s="284">
        <v>4315</v>
      </c>
      <c r="E13708" s="284">
        <v>1784</v>
      </c>
      <c r="F13708" s="284">
        <v>70118</v>
      </c>
      <c r="G13708" s="284">
        <v>100</v>
      </c>
      <c r="H13708" s="284">
        <v>0</v>
      </c>
      <c r="I13708" s="284">
        <v>0</v>
      </c>
      <c r="J13708" s="284">
        <v>15</v>
      </c>
      <c r="K13708" s="284">
        <v>0</v>
      </c>
    </row>
    <row r="13709" spans="1:11" x14ac:dyDescent="0.3">
      <c r="A13709" s="284" t="s">
        <v>2140</v>
      </c>
      <c r="B13709" s="284">
        <v>205</v>
      </c>
      <c r="C13709" s="24" t="str">
        <f t="shared" si="214"/>
        <v>iolet205</v>
      </c>
      <c r="D13709" s="284">
        <v>4361</v>
      </c>
      <c r="E13709" s="284">
        <v>1803</v>
      </c>
      <c r="F13709" s="284">
        <v>71256</v>
      </c>
      <c r="G13709" s="284">
        <v>100</v>
      </c>
      <c r="H13709" s="284">
        <v>0</v>
      </c>
      <c r="I13709" s="284">
        <v>0</v>
      </c>
      <c r="J13709" s="284">
        <v>15</v>
      </c>
      <c r="K13709" s="284">
        <v>0</v>
      </c>
    </row>
    <row r="13710" spans="1:11" x14ac:dyDescent="0.3">
      <c r="A13710" s="284" t="s">
        <v>2140</v>
      </c>
      <c r="B13710" s="284">
        <v>206</v>
      </c>
      <c r="C13710" s="24" t="str">
        <f t="shared" si="214"/>
        <v>iolet206</v>
      </c>
      <c r="D13710" s="284">
        <v>4406</v>
      </c>
      <c r="E13710" s="284">
        <v>1822</v>
      </c>
      <c r="F13710" s="284">
        <v>72191</v>
      </c>
      <c r="G13710" s="284">
        <v>100</v>
      </c>
      <c r="H13710" s="284">
        <v>0</v>
      </c>
      <c r="I13710" s="284">
        <v>0</v>
      </c>
      <c r="J13710" s="284">
        <v>15</v>
      </c>
      <c r="K13710" s="284">
        <v>0</v>
      </c>
    </row>
    <row r="13711" spans="1:11" x14ac:dyDescent="0.3">
      <c r="A13711" s="284" t="s">
        <v>2140</v>
      </c>
      <c r="B13711" s="284">
        <v>207</v>
      </c>
      <c r="C13711" s="24" t="str">
        <f t="shared" si="214"/>
        <v>iolet207</v>
      </c>
      <c r="D13711" s="284">
        <v>4453</v>
      </c>
      <c r="E13711" s="284">
        <v>1841</v>
      </c>
      <c r="F13711" s="284">
        <v>73139</v>
      </c>
      <c r="G13711" s="284">
        <v>100</v>
      </c>
      <c r="H13711" s="284">
        <v>0</v>
      </c>
      <c r="I13711" s="284">
        <v>0</v>
      </c>
      <c r="J13711" s="284">
        <v>15</v>
      </c>
      <c r="K13711" s="284">
        <v>0</v>
      </c>
    </row>
    <row r="13712" spans="1:11" x14ac:dyDescent="0.3">
      <c r="A13712" s="284" t="s">
        <v>2140</v>
      </c>
      <c r="B13712" s="284">
        <v>208</v>
      </c>
      <c r="C13712" s="24" t="str">
        <f t="shared" si="214"/>
        <v>iolet208</v>
      </c>
      <c r="D13712" s="284">
        <v>4500</v>
      </c>
      <c r="E13712" s="284">
        <v>1861</v>
      </c>
      <c r="F13712" s="284">
        <v>74073</v>
      </c>
      <c r="G13712" s="284">
        <v>100</v>
      </c>
      <c r="H13712" s="284">
        <v>0</v>
      </c>
      <c r="I13712" s="284">
        <v>0</v>
      </c>
      <c r="J13712" s="284">
        <v>15</v>
      </c>
      <c r="K13712" s="284">
        <v>0</v>
      </c>
    </row>
    <row r="13713" spans="1:11" x14ac:dyDescent="0.3">
      <c r="A13713" s="284" t="s">
        <v>2140</v>
      </c>
      <c r="B13713" s="284">
        <v>209</v>
      </c>
      <c r="C13713" s="24" t="str">
        <f t="shared" si="214"/>
        <v>iolet209</v>
      </c>
      <c r="D13713" s="284">
        <v>4547</v>
      </c>
      <c r="E13713" s="284">
        <v>1880</v>
      </c>
      <c r="F13713" s="284">
        <v>75071</v>
      </c>
      <c r="G13713" s="284">
        <v>100</v>
      </c>
      <c r="H13713" s="284">
        <v>0</v>
      </c>
      <c r="I13713" s="284">
        <v>0</v>
      </c>
      <c r="J13713" s="284">
        <v>15</v>
      </c>
      <c r="K13713" s="284">
        <v>0</v>
      </c>
    </row>
    <row r="13714" spans="1:11" x14ac:dyDescent="0.3">
      <c r="A13714" s="284" t="s">
        <v>2140</v>
      </c>
      <c r="B13714" s="284">
        <v>210</v>
      </c>
      <c r="C13714" s="24" t="str">
        <f t="shared" si="214"/>
        <v>iolet210</v>
      </c>
      <c r="D13714" s="284">
        <v>4595</v>
      </c>
      <c r="E13714" s="284">
        <v>1900</v>
      </c>
      <c r="F13714" s="284">
        <v>76029</v>
      </c>
      <c r="G13714" s="284">
        <v>100</v>
      </c>
      <c r="H13714" s="284">
        <v>0</v>
      </c>
      <c r="I13714" s="284">
        <v>0</v>
      </c>
      <c r="J13714" s="284">
        <v>15</v>
      </c>
      <c r="K13714" s="284">
        <v>0</v>
      </c>
    </row>
    <row r="13715" spans="1:11" x14ac:dyDescent="0.3">
      <c r="A13715" s="284" t="s">
        <v>2140</v>
      </c>
      <c r="B13715" s="284">
        <v>211</v>
      </c>
      <c r="C13715" s="24" t="str">
        <f t="shared" si="214"/>
        <v>iolet211</v>
      </c>
      <c r="D13715" s="284">
        <v>4643</v>
      </c>
      <c r="E13715" s="284">
        <v>1920</v>
      </c>
      <c r="F13715" s="284">
        <v>77025</v>
      </c>
      <c r="G13715" s="284">
        <v>100</v>
      </c>
      <c r="H13715" s="284">
        <v>0</v>
      </c>
      <c r="I13715" s="284">
        <v>0</v>
      </c>
      <c r="J13715" s="284">
        <v>15</v>
      </c>
      <c r="K13715" s="284">
        <v>0</v>
      </c>
    </row>
    <row r="13716" spans="1:11" x14ac:dyDescent="0.3">
      <c r="A13716" s="284" t="s">
        <v>2140</v>
      </c>
      <c r="B13716" s="284">
        <v>212</v>
      </c>
      <c r="C13716" s="24" t="str">
        <f t="shared" si="214"/>
        <v>iolet212</v>
      </c>
      <c r="D13716" s="284">
        <v>4692</v>
      </c>
      <c r="E13716" s="284">
        <v>1940</v>
      </c>
      <c r="F13716" s="284">
        <v>78035</v>
      </c>
      <c r="G13716" s="284">
        <v>100</v>
      </c>
      <c r="H13716" s="284">
        <v>0</v>
      </c>
      <c r="I13716" s="284">
        <v>0</v>
      </c>
      <c r="J13716" s="284">
        <v>15</v>
      </c>
      <c r="K13716" s="284">
        <v>0</v>
      </c>
    </row>
    <row r="13717" spans="1:11" x14ac:dyDescent="0.3">
      <c r="A13717" s="284" t="s">
        <v>2140</v>
      </c>
      <c r="B13717" s="284">
        <v>213</v>
      </c>
      <c r="C13717" s="24" t="str">
        <f t="shared" si="214"/>
        <v>iolet213</v>
      </c>
      <c r="D13717" s="284">
        <v>4741</v>
      </c>
      <c r="E13717" s="284">
        <v>1960</v>
      </c>
      <c r="F13717" s="284">
        <v>79057</v>
      </c>
      <c r="G13717" s="284">
        <v>100</v>
      </c>
      <c r="H13717" s="284">
        <v>0</v>
      </c>
      <c r="I13717" s="284">
        <v>0</v>
      </c>
      <c r="J13717" s="284">
        <v>15</v>
      </c>
      <c r="K13717" s="284">
        <v>0</v>
      </c>
    </row>
    <row r="13718" spans="1:11" x14ac:dyDescent="0.3">
      <c r="A13718" s="284" t="s">
        <v>2140</v>
      </c>
      <c r="B13718" s="284">
        <v>214</v>
      </c>
      <c r="C13718" s="24" t="str">
        <f t="shared" si="214"/>
        <v>iolet214</v>
      </c>
      <c r="D13718" s="284">
        <v>4791</v>
      </c>
      <c r="E13718" s="284">
        <v>1981</v>
      </c>
      <c r="F13718" s="284">
        <v>80092</v>
      </c>
      <c r="G13718" s="284">
        <v>100</v>
      </c>
      <c r="H13718" s="284">
        <v>0</v>
      </c>
      <c r="I13718" s="284">
        <v>0</v>
      </c>
      <c r="J13718" s="284">
        <v>15</v>
      </c>
      <c r="K13718" s="284">
        <v>0</v>
      </c>
    </row>
    <row r="13719" spans="1:11" x14ac:dyDescent="0.3">
      <c r="A13719" s="284" t="s">
        <v>2140</v>
      </c>
      <c r="B13719" s="284">
        <v>215</v>
      </c>
      <c r="C13719" s="24" t="str">
        <f t="shared" si="214"/>
        <v>iolet215</v>
      </c>
      <c r="D13719" s="284">
        <v>4841</v>
      </c>
      <c r="E13719" s="284">
        <v>2002</v>
      </c>
      <c r="F13719" s="284">
        <v>81112</v>
      </c>
      <c r="G13719" s="284">
        <v>100</v>
      </c>
      <c r="H13719" s="284">
        <v>0</v>
      </c>
      <c r="I13719" s="284">
        <v>0</v>
      </c>
      <c r="J13719" s="284">
        <v>15</v>
      </c>
      <c r="K13719" s="284">
        <v>0</v>
      </c>
    </row>
    <row r="13720" spans="1:11" x14ac:dyDescent="0.3">
      <c r="A13720" s="284" t="s">
        <v>2140</v>
      </c>
      <c r="B13720" s="284">
        <v>216</v>
      </c>
      <c r="C13720" s="24" t="str">
        <f t="shared" si="214"/>
        <v>iolet216</v>
      </c>
      <c r="D13720" s="284">
        <v>4892</v>
      </c>
      <c r="E13720" s="284">
        <v>2023</v>
      </c>
      <c r="F13720" s="284">
        <v>82173</v>
      </c>
      <c r="G13720" s="284">
        <v>100</v>
      </c>
      <c r="H13720" s="284">
        <v>0</v>
      </c>
      <c r="I13720" s="284">
        <v>0</v>
      </c>
      <c r="J13720" s="284">
        <v>15</v>
      </c>
      <c r="K13720" s="284">
        <v>0</v>
      </c>
    </row>
    <row r="13721" spans="1:11" x14ac:dyDescent="0.3">
      <c r="A13721" s="284" t="s">
        <v>2140</v>
      </c>
      <c r="B13721" s="284">
        <v>217</v>
      </c>
      <c r="C13721" s="24" t="str">
        <f t="shared" si="214"/>
        <v>iolet217</v>
      </c>
      <c r="D13721" s="284">
        <v>4943</v>
      </c>
      <c r="E13721" s="284">
        <v>2044</v>
      </c>
      <c r="F13721" s="284">
        <v>83162</v>
      </c>
      <c r="G13721" s="284">
        <v>100</v>
      </c>
      <c r="H13721" s="284">
        <v>0</v>
      </c>
      <c r="I13721" s="284">
        <v>0</v>
      </c>
      <c r="J13721" s="284">
        <v>15</v>
      </c>
      <c r="K13721" s="284">
        <v>0</v>
      </c>
    </row>
    <row r="13722" spans="1:11" x14ac:dyDescent="0.3">
      <c r="A13722" s="284" t="s">
        <v>2140</v>
      </c>
      <c r="B13722" s="284">
        <v>218</v>
      </c>
      <c r="C13722" s="24" t="str">
        <f t="shared" si="214"/>
        <v>iolet218</v>
      </c>
      <c r="D13722" s="284">
        <v>4995</v>
      </c>
      <c r="E13722" s="284">
        <v>2065</v>
      </c>
      <c r="F13722" s="284">
        <v>84192</v>
      </c>
      <c r="G13722" s="284">
        <v>100</v>
      </c>
      <c r="H13722" s="284">
        <v>0</v>
      </c>
      <c r="I13722" s="284">
        <v>0</v>
      </c>
      <c r="J13722" s="284">
        <v>15</v>
      </c>
      <c r="K13722" s="284">
        <v>0</v>
      </c>
    </row>
    <row r="13723" spans="1:11" x14ac:dyDescent="0.3">
      <c r="A13723" s="284" t="s">
        <v>2140</v>
      </c>
      <c r="B13723" s="284">
        <v>219</v>
      </c>
      <c r="C13723" s="24" t="str">
        <f t="shared" si="214"/>
        <v>iolet219</v>
      </c>
      <c r="D13723" s="284">
        <v>5047</v>
      </c>
      <c r="E13723" s="284">
        <v>2087</v>
      </c>
      <c r="F13723" s="284">
        <v>85204</v>
      </c>
      <c r="G13723" s="284">
        <v>100</v>
      </c>
      <c r="H13723" s="284">
        <v>0</v>
      </c>
      <c r="I13723" s="284">
        <v>0</v>
      </c>
      <c r="J13723" s="284">
        <v>15</v>
      </c>
      <c r="K13723" s="284">
        <v>0</v>
      </c>
    </row>
    <row r="13724" spans="1:11" x14ac:dyDescent="0.3">
      <c r="A13724" s="284" t="s">
        <v>2140</v>
      </c>
      <c r="B13724" s="284">
        <v>220</v>
      </c>
      <c r="C13724" s="24" t="str">
        <f t="shared" si="214"/>
        <v>iolet220</v>
      </c>
      <c r="D13724" s="284">
        <v>5100</v>
      </c>
      <c r="E13724" s="284">
        <v>2109</v>
      </c>
      <c r="F13724" s="284">
        <v>86228</v>
      </c>
      <c r="G13724" s="284">
        <v>100</v>
      </c>
      <c r="H13724" s="284">
        <v>0</v>
      </c>
      <c r="I13724" s="284">
        <v>0</v>
      </c>
      <c r="J13724" s="284">
        <v>15</v>
      </c>
      <c r="K13724" s="284">
        <v>0</v>
      </c>
    </row>
    <row r="13725" spans="1:11" x14ac:dyDescent="0.3">
      <c r="A13725" s="284" t="s">
        <v>2140</v>
      </c>
      <c r="B13725" s="284">
        <v>221</v>
      </c>
      <c r="C13725" s="24" t="str">
        <f t="shared" si="214"/>
        <v>iolet221</v>
      </c>
      <c r="D13725" s="284">
        <v>5561</v>
      </c>
      <c r="E13725" s="284">
        <v>2299</v>
      </c>
      <c r="F13725" s="284">
        <v>94970</v>
      </c>
      <c r="G13725" s="284">
        <v>100</v>
      </c>
      <c r="H13725" s="284">
        <v>0</v>
      </c>
      <c r="I13725" s="284">
        <v>0</v>
      </c>
      <c r="J13725" s="284">
        <v>15</v>
      </c>
      <c r="K13725" s="284">
        <v>0</v>
      </c>
    </row>
    <row r="13726" spans="1:11" x14ac:dyDescent="0.3">
      <c r="A13726" s="284" t="s">
        <v>2140</v>
      </c>
      <c r="B13726" s="284">
        <v>222</v>
      </c>
      <c r="C13726" s="24" t="str">
        <f t="shared" si="214"/>
        <v>iolet222</v>
      </c>
      <c r="D13726" s="284">
        <v>5619</v>
      </c>
      <c r="E13726" s="284">
        <v>2323</v>
      </c>
      <c r="F13726" s="284">
        <v>96202</v>
      </c>
      <c r="G13726" s="284">
        <v>100</v>
      </c>
      <c r="H13726" s="284">
        <v>0</v>
      </c>
      <c r="I13726" s="284">
        <v>0</v>
      </c>
      <c r="J13726" s="284">
        <v>15</v>
      </c>
      <c r="K13726" s="284">
        <v>0</v>
      </c>
    </row>
    <row r="13727" spans="1:11" x14ac:dyDescent="0.3">
      <c r="A13727" s="284" t="s">
        <v>2140</v>
      </c>
      <c r="B13727" s="284">
        <v>223</v>
      </c>
      <c r="C13727" s="24" t="str">
        <f t="shared" si="214"/>
        <v>iolet223</v>
      </c>
      <c r="D13727" s="284">
        <v>5678</v>
      </c>
      <c r="E13727" s="284">
        <v>2348</v>
      </c>
      <c r="F13727" s="284">
        <v>97397</v>
      </c>
      <c r="G13727" s="284">
        <v>100</v>
      </c>
      <c r="H13727" s="284">
        <v>0</v>
      </c>
      <c r="I13727" s="284">
        <v>0</v>
      </c>
      <c r="J13727" s="284">
        <v>15</v>
      </c>
      <c r="K13727" s="284">
        <v>0</v>
      </c>
    </row>
    <row r="13728" spans="1:11" x14ac:dyDescent="0.3">
      <c r="A13728" s="284" t="s">
        <v>2140</v>
      </c>
      <c r="B13728" s="284">
        <v>224</v>
      </c>
      <c r="C13728" s="24" t="str">
        <f t="shared" si="214"/>
        <v>iolet224</v>
      </c>
      <c r="D13728" s="284">
        <v>5737</v>
      </c>
      <c r="E13728" s="284">
        <v>2372</v>
      </c>
      <c r="F13728" s="284">
        <v>98660</v>
      </c>
      <c r="G13728" s="284">
        <v>100</v>
      </c>
      <c r="H13728" s="284">
        <v>0</v>
      </c>
      <c r="I13728" s="284">
        <v>0</v>
      </c>
      <c r="J13728" s="284">
        <v>15</v>
      </c>
      <c r="K13728" s="284">
        <v>0</v>
      </c>
    </row>
    <row r="13729" spans="1:11" x14ac:dyDescent="0.3">
      <c r="A13729" s="284" t="s">
        <v>2140</v>
      </c>
      <c r="B13729" s="284">
        <v>225</v>
      </c>
      <c r="C13729" s="24" t="str">
        <f t="shared" si="214"/>
        <v>iolet225</v>
      </c>
      <c r="D13729" s="284">
        <v>5797</v>
      </c>
      <c r="E13729" s="284">
        <v>2397</v>
      </c>
      <c r="F13729" s="284">
        <v>99939</v>
      </c>
      <c r="G13729" s="284">
        <v>100</v>
      </c>
      <c r="H13729" s="284">
        <v>0</v>
      </c>
      <c r="I13729" s="284">
        <v>0</v>
      </c>
      <c r="J13729" s="284">
        <v>15</v>
      </c>
      <c r="K13729" s="284">
        <v>0</v>
      </c>
    </row>
    <row r="13730" spans="1:11" x14ac:dyDescent="0.3">
      <c r="A13730" s="284" t="s">
        <v>2140</v>
      </c>
      <c r="B13730" s="284">
        <v>226</v>
      </c>
      <c r="C13730" s="24" t="str">
        <f t="shared" si="214"/>
        <v>iolet226</v>
      </c>
      <c r="D13730" s="284">
        <v>5857</v>
      </c>
      <c r="E13730" s="284">
        <v>2422</v>
      </c>
      <c r="F13730" s="284">
        <v>101179</v>
      </c>
      <c r="G13730" s="284">
        <v>100</v>
      </c>
      <c r="H13730" s="284">
        <v>0</v>
      </c>
      <c r="I13730" s="284">
        <v>0</v>
      </c>
      <c r="J13730" s="284">
        <v>15</v>
      </c>
      <c r="K13730" s="284">
        <v>0</v>
      </c>
    </row>
    <row r="13731" spans="1:11" x14ac:dyDescent="0.3">
      <c r="A13731" s="284" t="s">
        <v>2140</v>
      </c>
      <c r="B13731" s="284">
        <v>227</v>
      </c>
      <c r="C13731" s="24" t="str">
        <f t="shared" si="214"/>
        <v>iolet227</v>
      </c>
      <c r="D13731" s="284">
        <v>5918</v>
      </c>
      <c r="E13731" s="284">
        <v>2447</v>
      </c>
      <c r="F13731" s="284">
        <v>102489</v>
      </c>
      <c r="G13731" s="284">
        <v>100</v>
      </c>
      <c r="H13731" s="284">
        <v>0</v>
      </c>
      <c r="I13731" s="284">
        <v>0</v>
      </c>
      <c r="J13731" s="284">
        <v>15</v>
      </c>
      <c r="K13731" s="284">
        <v>0</v>
      </c>
    </row>
    <row r="13732" spans="1:11" x14ac:dyDescent="0.3">
      <c r="A13732" s="284" t="s">
        <v>2140</v>
      </c>
      <c r="B13732" s="284">
        <v>228</v>
      </c>
      <c r="C13732" s="24" t="str">
        <f t="shared" si="214"/>
        <v>iolet228</v>
      </c>
      <c r="D13732" s="284">
        <v>5979</v>
      </c>
      <c r="E13732" s="284">
        <v>2472</v>
      </c>
      <c r="F13732" s="284">
        <v>103759</v>
      </c>
      <c r="G13732" s="284">
        <v>100</v>
      </c>
      <c r="H13732" s="284">
        <v>0</v>
      </c>
      <c r="I13732" s="284">
        <v>0</v>
      </c>
      <c r="J13732" s="284">
        <v>15</v>
      </c>
      <c r="K13732" s="284">
        <v>0</v>
      </c>
    </row>
    <row r="13733" spans="1:11" x14ac:dyDescent="0.3">
      <c r="A13733" s="284" t="s">
        <v>2140</v>
      </c>
      <c r="B13733" s="284">
        <v>229</v>
      </c>
      <c r="C13733" s="24" t="str">
        <f t="shared" si="214"/>
        <v>iolet229</v>
      </c>
      <c r="D13733" s="284">
        <v>6041</v>
      </c>
      <c r="E13733" s="284">
        <v>2498</v>
      </c>
      <c r="F13733" s="284">
        <v>105101</v>
      </c>
      <c r="G13733" s="284">
        <v>100</v>
      </c>
      <c r="H13733" s="284">
        <v>0</v>
      </c>
      <c r="I13733" s="284">
        <v>0</v>
      </c>
      <c r="J13733" s="284">
        <v>15</v>
      </c>
      <c r="K13733" s="284">
        <v>0</v>
      </c>
    </row>
    <row r="13734" spans="1:11" x14ac:dyDescent="0.3">
      <c r="A13734" s="284" t="s">
        <v>2140</v>
      </c>
      <c r="B13734" s="284">
        <v>230</v>
      </c>
      <c r="C13734" s="24" t="str">
        <f t="shared" si="214"/>
        <v>iolet230</v>
      </c>
      <c r="D13734" s="284">
        <v>6104</v>
      </c>
      <c r="E13734" s="284">
        <v>2524</v>
      </c>
      <c r="F13734" s="284">
        <v>106403</v>
      </c>
      <c r="G13734" s="284">
        <v>100</v>
      </c>
      <c r="H13734" s="284">
        <v>0</v>
      </c>
      <c r="I13734" s="284">
        <v>0</v>
      </c>
      <c r="J13734" s="284">
        <v>15</v>
      </c>
      <c r="K13734" s="284">
        <v>0</v>
      </c>
    </row>
    <row r="13735" spans="1:11" x14ac:dyDescent="0.3">
      <c r="A13735" s="284" t="s">
        <v>2140</v>
      </c>
      <c r="B13735" s="284">
        <v>231</v>
      </c>
      <c r="C13735" s="24" t="str">
        <f t="shared" si="214"/>
        <v>iolet231</v>
      </c>
      <c r="D13735" s="284">
        <v>6168</v>
      </c>
      <c r="E13735" s="284">
        <v>2550</v>
      </c>
      <c r="F13735" s="284">
        <v>107778</v>
      </c>
      <c r="G13735" s="284">
        <v>100</v>
      </c>
      <c r="H13735" s="284">
        <v>0</v>
      </c>
      <c r="I13735" s="284">
        <v>0</v>
      </c>
      <c r="J13735" s="284">
        <v>15</v>
      </c>
      <c r="K13735" s="284">
        <v>0</v>
      </c>
    </row>
    <row r="13736" spans="1:11" x14ac:dyDescent="0.3">
      <c r="A13736" s="284" t="s">
        <v>2140</v>
      </c>
      <c r="B13736" s="284">
        <v>232</v>
      </c>
      <c r="C13736" s="24" t="str">
        <f t="shared" si="214"/>
        <v>iolet232</v>
      </c>
      <c r="D13736" s="284">
        <v>6232</v>
      </c>
      <c r="E13736" s="284">
        <v>2577</v>
      </c>
      <c r="F13736" s="284">
        <v>109170</v>
      </c>
      <c r="G13736" s="284">
        <v>100</v>
      </c>
      <c r="H13736" s="284">
        <v>0</v>
      </c>
      <c r="I13736" s="284">
        <v>0</v>
      </c>
      <c r="J13736" s="284">
        <v>15</v>
      </c>
      <c r="K13736" s="284">
        <v>0</v>
      </c>
    </row>
    <row r="13737" spans="1:11" x14ac:dyDescent="0.3">
      <c r="A13737" s="284" t="s">
        <v>2140</v>
      </c>
      <c r="B13737" s="284">
        <v>233</v>
      </c>
      <c r="C13737" s="24" t="str">
        <f t="shared" si="214"/>
        <v>iolet233</v>
      </c>
      <c r="D13737" s="284">
        <v>6296</v>
      </c>
      <c r="E13737" s="284">
        <v>2603</v>
      </c>
      <c r="F13737" s="284">
        <v>110520</v>
      </c>
      <c r="G13737" s="284">
        <v>100</v>
      </c>
      <c r="H13737" s="284">
        <v>0</v>
      </c>
      <c r="I13737" s="284">
        <v>0</v>
      </c>
      <c r="J13737" s="284">
        <v>15</v>
      </c>
      <c r="K13737" s="284">
        <v>0</v>
      </c>
    </row>
    <row r="13738" spans="1:11" x14ac:dyDescent="0.3">
      <c r="A13738" s="284" t="s">
        <v>2140</v>
      </c>
      <c r="B13738" s="284">
        <v>234</v>
      </c>
      <c r="C13738" s="24" t="str">
        <f t="shared" si="214"/>
        <v>iolet234</v>
      </c>
      <c r="D13738" s="284">
        <v>6361</v>
      </c>
      <c r="E13738" s="284">
        <v>2630</v>
      </c>
      <c r="F13738" s="284">
        <v>111946</v>
      </c>
      <c r="G13738" s="284">
        <v>100</v>
      </c>
      <c r="H13738" s="284">
        <v>0</v>
      </c>
      <c r="I13738" s="284">
        <v>0</v>
      </c>
      <c r="J13738" s="284">
        <v>15</v>
      </c>
      <c r="K13738" s="284">
        <v>0</v>
      </c>
    </row>
    <row r="13739" spans="1:11" x14ac:dyDescent="0.3">
      <c r="A13739" s="284" t="s">
        <v>2140</v>
      </c>
      <c r="B13739" s="284">
        <v>235</v>
      </c>
      <c r="C13739" s="24" t="str">
        <f t="shared" si="214"/>
        <v>iolet235</v>
      </c>
      <c r="D13739" s="284">
        <v>6427</v>
      </c>
      <c r="E13739" s="284">
        <v>2658</v>
      </c>
      <c r="F13739" s="284">
        <v>113329</v>
      </c>
      <c r="G13739" s="284">
        <v>100</v>
      </c>
      <c r="H13739" s="284">
        <v>0</v>
      </c>
      <c r="I13739" s="284">
        <v>0</v>
      </c>
      <c r="J13739" s="284">
        <v>15</v>
      </c>
      <c r="K13739" s="284">
        <v>0</v>
      </c>
    </row>
    <row r="13740" spans="1:11" x14ac:dyDescent="0.3">
      <c r="A13740" s="284" t="s">
        <v>2140</v>
      </c>
      <c r="B13740" s="284">
        <v>236</v>
      </c>
      <c r="C13740" s="24" t="str">
        <f t="shared" si="214"/>
        <v>iolet236</v>
      </c>
      <c r="D13740" s="284">
        <v>6494</v>
      </c>
      <c r="E13740" s="284">
        <v>2685</v>
      </c>
      <c r="F13740" s="284">
        <v>114790</v>
      </c>
      <c r="G13740" s="284">
        <v>100</v>
      </c>
      <c r="H13740" s="284">
        <v>0</v>
      </c>
      <c r="I13740" s="284">
        <v>0</v>
      </c>
      <c r="J13740" s="284">
        <v>15</v>
      </c>
      <c r="K13740" s="284">
        <v>0</v>
      </c>
    </row>
    <row r="13741" spans="1:11" x14ac:dyDescent="0.3">
      <c r="A13741" s="284" t="s">
        <v>2140</v>
      </c>
      <c r="B13741" s="284">
        <v>237</v>
      </c>
      <c r="C13741" s="24" t="str">
        <f t="shared" si="214"/>
        <v>iolet237</v>
      </c>
      <c r="D13741" s="284">
        <v>6561</v>
      </c>
      <c r="E13741" s="284">
        <v>2713</v>
      </c>
      <c r="F13741" s="284">
        <v>116206</v>
      </c>
      <c r="G13741" s="284">
        <v>100</v>
      </c>
      <c r="H13741" s="284">
        <v>0</v>
      </c>
      <c r="I13741" s="284">
        <v>0</v>
      </c>
      <c r="J13741" s="284">
        <v>15</v>
      </c>
      <c r="K13741" s="284">
        <v>0</v>
      </c>
    </row>
    <row r="13742" spans="1:11" x14ac:dyDescent="0.3">
      <c r="A13742" s="284" t="s">
        <v>2140</v>
      </c>
      <c r="B13742" s="284">
        <v>238</v>
      </c>
      <c r="C13742" s="24" t="str">
        <f t="shared" si="214"/>
        <v>iolet238</v>
      </c>
      <c r="D13742" s="284">
        <v>6629</v>
      </c>
      <c r="E13742" s="284">
        <v>2741</v>
      </c>
      <c r="F13742" s="284">
        <v>117703</v>
      </c>
      <c r="G13742" s="284">
        <v>100</v>
      </c>
      <c r="H13742" s="284">
        <v>0</v>
      </c>
      <c r="I13742" s="284">
        <v>0</v>
      </c>
      <c r="J13742" s="284">
        <v>15</v>
      </c>
      <c r="K13742" s="284">
        <v>0</v>
      </c>
    </row>
    <row r="13743" spans="1:11" x14ac:dyDescent="0.3">
      <c r="A13743" s="284" t="s">
        <v>2140</v>
      </c>
      <c r="B13743" s="284">
        <v>239</v>
      </c>
      <c r="C13743" s="24" t="str">
        <f t="shared" si="214"/>
        <v>iolet239</v>
      </c>
      <c r="D13743" s="284">
        <v>6697</v>
      </c>
      <c r="E13743" s="284">
        <v>2769</v>
      </c>
      <c r="F13743" s="284">
        <v>119154</v>
      </c>
      <c r="G13743" s="284">
        <v>100</v>
      </c>
      <c r="H13743" s="284">
        <v>0</v>
      </c>
      <c r="I13743" s="284">
        <v>0</v>
      </c>
      <c r="J13743" s="284">
        <v>15</v>
      </c>
      <c r="K13743" s="284">
        <v>0</v>
      </c>
    </row>
    <row r="13744" spans="1:11" x14ac:dyDescent="0.3">
      <c r="A13744" s="284" t="s">
        <v>2140</v>
      </c>
      <c r="B13744" s="284">
        <v>240</v>
      </c>
      <c r="C13744" s="24" t="str">
        <f t="shared" si="214"/>
        <v>iolet240</v>
      </c>
      <c r="D13744" s="284">
        <v>6767</v>
      </c>
      <c r="E13744" s="284">
        <v>2798</v>
      </c>
      <c r="F13744" s="284">
        <v>120688</v>
      </c>
      <c r="G13744" s="284">
        <v>100</v>
      </c>
      <c r="H13744" s="284">
        <v>0</v>
      </c>
      <c r="I13744" s="284">
        <v>0</v>
      </c>
      <c r="J13744" s="284">
        <v>15</v>
      </c>
      <c r="K13744" s="284">
        <v>0</v>
      </c>
    </row>
    <row r="13745" spans="1:11" x14ac:dyDescent="0.3">
      <c r="A13745" s="284" t="s">
        <v>2140</v>
      </c>
      <c r="B13745" s="284">
        <v>241</v>
      </c>
      <c r="C13745" s="24" t="str">
        <f t="shared" si="214"/>
        <v>iolet241</v>
      </c>
      <c r="D13745" s="284">
        <v>7378</v>
      </c>
      <c r="E13745" s="284">
        <v>3051</v>
      </c>
      <c r="F13745" s="284">
        <v>133256</v>
      </c>
      <c r="G13745" s="284">
        <v>100</v>
      </c>
      <c r="H13745" s="284">
        <v>0</v>
      </c>
      <c r="I13745" s="284">
        <v>0</v>
      </c>
      <c r="J13745" s="284">
        <v>15</v>
      </c>
      <c r="K13745" s="284">
        <v>0</v>
      </c>
    </row>
    <row r="13746" spans="1:11" x14ac:dyDescent="0.3">
      <c r="A13746" s="284" t="s">
        <v>2140</v>
      </c>
      <c r="B13746" s="284">
        <v>242</v>
      </c>
      <c r="C13746" s="24" t="str">
        <f t="shared" si="214"/>
        <v>iolet242</v>
      </c>
      <c r="D13746" s="284">
        <v>7454</v>
      </c>
      <c r="E13746" s="284">
        <v>3082</v>
      </c>
      <c r="F13746" s="284">
        <v>134967</v>
      </c>
      <c r="G13746" s="284">
        <v>100</v>
      </c>
      <c r="H13746" s="284">
        <v>0</v>
      </c>
      <c r="I13746" s="284">
        <v>0</v>
      </c>
      <c r="J13746" s="284">
        <v>15</v>
      </c>
      <c r="K13746" s="284">
        <v>0</v>
      </c>
    </row>
    <row r="13747" spans="1:11" x14ac:dyDescent="0.3">
      <c r="A13747" s="284" t="s">
        <v>2140</v>
      </c>
      <c r="B13747" s="284">
        <v>243</v>
      </c>
      <c r="C13747" s="24" t="str">
        <f t="shared" si="214"/>
        <v>iolet243</v>
      </c>
      <c r="D13747" s="284">
        <v>7531</v>
      </c>
      <c r="E13747" s="284">
        <v>3114</v>
      </c>
      <c r="F13747" s="284">
        <v>136877</v>
      </c>
      <c r="G13747" s="284">
        <v>100</v>
      </c>
      <c r="H13747" s="284">
        <v>0</v>
      </c>
      <c r="I13747" s="284">
        <v>0</v>
      </c>
      <c r="J13747" s="284">
        <v>15</v>
      </c>
      <c r="K13747" s="284">
        <v>0</v>
      </c>
    </row>
    <row r="13748" spans="1:11" x14ac:dyDescent="0.3">
      <c r="A13748" s="284" t="s">
        <v>2140</v>
      </c>
      <c r="B13748" s="284">
        <v>244</v>
      </c>
      <c r="C13748" s="24" t="str">
        <f t="shared" si="214"/>
        <v>iolet244</v>
      </c>
      <c r="D13748" s="284">
        <v>7608</v>
      </c>
      <c r="E13748" s="284">
        <v>3146</v>
      </c>
      <c r="F13748" s="284">
        <v>138633</v>
      </c>
      <c r="G13748" s="284">
        <v>100</v>
      </c>
      <c r="H13748" s="284">
        <v>0</v>
      </c>
      <c r="I13748" s="284">
        <v>0</v>
      </c>
      <c r="J13748" s="284">
        <v>15</v>
      </c>
      <c r="K13748" s="284">
        <v>0</v>
      </c>
    </row>
    <row r="13749" spans="1:11" x14ac:dyDescent="0.3">
      <c r="A13749" s="284" t="s">
        <v>2140</v>
      </c>
      <c r="B13749" s="284">
        <v>245</v>
      </c>
      <c r="C13749" s="24" t="str">
        <f t="shared" si="214"/>
        <v>iolet245</v>
      </c>
      <c r="D13749" s="284">
        <v>7687</v>
      </c>
      <c r="E13749" s="284">
        <v>3178</v>
      </c>
      <c r="F13749" s="284">
        <v>140571</v>
      </c>
      <c r="G13749" s="284">
        <v>100</v>
      </c>
      <c r="H13749" s="284">
        <v>0</v>
      </c>
      <c r="I13749" s="284">
        <v>0</v>
      </c>
      <c r="J13749" s="284">
        <v>15</v>
      </c>
      <c r="K13749" s="284">
        <v>0</v>
      </c>
    </row>
    <row r="13750" spans="1:11" x14ac:dyDescent="0.3">
      <c r="A13750" s="284" t="s">
        <v>2140</v>
      </c>
      <c r="B13750" s="284">
        <v>246</v>
      </c>
      <c r="C13750" s="24" t="str">
        <f t="shared" si="214"/>
        <v>iolet246</v>
      </c>
      <c r="D13750" s="284">
        <v>7766</v>
      </c>
      <c r="E13750" s="284">
        <v>3211</v>
      </c>
      <c r="F13750" s="284">
        <v>142143</v>
      </c>
      <c r="G13750" s="284">
        <v>100</v>
      </c>
      <c r="H13750" s="284">
        <v>0</v>
      </c>
      <c r="I13750" s="284">
        <v>0</v>
      </c>
      <c r="J13750" s="284">
        <v>15</v>
      </c>
      <c r="K13750" s="284">
        <v>0</v>
      </c>
    </row>
    <row r="13751" spans="1:11" x14ac:dyDescent="0.3">
      <c r="A13751" s="284" t="s">
        <v>2140</v>
      </c>
      <c r="B13751" s="284">
        <v>247</v>
      </c>
      <c r="C13751" s="24" t="str">
        <f t="shared" si="214"/>
        <v>iolet247</v>
      </c>
      <c r="D13751" s="284">
        <v>7846</v>
      </c>
      <c r="E13751" s="284">
        <v>3244</v>
      </c>
      <c r="F13751" s="284">
        <v>144129</v>
      </c>
      <c r="G13751" s="284">
        <v>100</v>
      </c>
      <c r="H13751" s="284">
        <v>0</v>
      </c>
      <c r="I13751" s="284">
        <v>0</v>
      </c>
      <c r="J13751" s="284">
        <v>15</v>
      </c>
      <c r="K13751" s="284">
        <v>0</v>
      </c>
    </row>
    <row r="13752" spans="1:11" x14ac:dyDescent="0.3">
      <c r="A13752" s="284" t="s">
        <v>2140</v>
      </c>
      <c r="B13752" s="284">
        <v>248</v>
      </c>
      <c r="C13752" s="24" t="str">
        <f t="shared" si="214"/>
        <v>iolet248</v>
      </c>
      <c r="D13752" s="284">
        <v>7926</v>
      </c>
      <c r="E13752" s="284">
        <v>3277</v>
      </c>
      <c r="F13752" s="284">
        <v>145740</v>
      </c>
      <c r="G13752" s="284">
        <v>100</v>
      </c>
      <c r="H13752" s="284">
        <v>0</v>
      </c>
      <c r="I13752" s="284">
        <v>0</v>
      </c>
      <c r="J13752" s="284">
        <v>15</v>
      </c>
      <c r="K13752" s="284">
        <v>0</v>
      </c>
    </row>
    <row r="13753" spans="1:11" x14ac:dyDescent="0.3">
      <c r="A13753" s="284" t="s">
        <v>2140</v>
      </c>
      <c r="B13753" s="284">
        <v>249</v>
      </c>
      <c r="C13753" s="24" t="str">
        <f t="shared" si="214"/>
        <v>iolet249</v>
      </c>
      <c r="D13753" s="284">
        <v>8008</v>
      </c>
      <c r="E13753" s="284">
        <v>3311</v>
      </c>
      <c r="F13753" s="284">
        <v>147774</v>
      </c>
      <c r="G13753" s="284">
        <v>100</v>
      </c>
      <c r="H13753" s="284">
        <v>0</v>
      </c>
      <c r="I13753" s="284">
        <v>0</v>
      </c>
      <c r="J13753" s="284">
        <v>15</v>
      </c>
      <c r="K13753" s="284">
        <v>0</v>
      </c>
    </row>
    <row r="13754" spans="1:11" x14ac:dyDescent="0.3">
      <c r="A13754" s="284" t="s">
        <v>2140</v>
      </c>
      <c r="B13754" s="284">
        <v>250</v>
      </c>
      <c r="C13754" s="24" t="str">
        <f t="shared" si="214"/>
        <v>iolet250</v>
      </c>
      <c r="D13754" s="284">
        <v>8090</v>
      </c>
      <c r="E13754" s="284">
        <v>3345</v>
      </c>
      <c r="F13754" s="284">
        <v>149424</v>
      </c>
      <c r="G13754" s="284">
        <v>100</v>
      </c>
      <c r="H13754" s="284">
        <v>0</v>
      </c>
      <c r="I13754" s="284">
        <v>0</v>
      </c>
      <c r="J13754" s="284">
        <v>15</v>
      </c>
      <c r="K13754" s="284">
        <v>0</v>
      </c>
    </row>
    <row r="13755" spans="1:11" x14ac:dyDescent="0.3">
      <c r="A13755" s="284" t="s">
        <v>2140</v>
      </c>
      <c r="B13755" s="284">
        <v>251</v>
      </c>
      <c r="C13755" s="24" t="str">
        <f t="shared" si="214"/>
        <v>iolet251</v>
      </c>
      <c r="D13755" s="284">
        <v>8173</v>
      </c>
      <c r="E13755" s="284">
        <v>3379</v>
      </c>
      <c r="F13755" s="284">
        <v>151508</v>
      </c>
      <c r="G13755" s="284">
        <v>100</v>
      </c>
      <c r="H13755" s="284">
        <v>0</v>
      </c>
      <c r="I13755" s="284">
        <v>0</v>
      </c>
      <c r="J13755" s="284">
        <v>15</v>
      </c>
      <c r="K13755" s="284">
        <v>0</v>
      </c>
    </row>
    <row r="13756" spans="1:11" x14ac:dyDescent="0.3">
      <c r="A13756" s="284" t="s">
        <v>2140</v>
      </c>
      <c r="B13756" s="284">
        <v>252</v>
      </c>
      <c r="C13756" s="24" t="str">
        <f t="shared" si="214"/>
        <v>iolet252</v>
      </c>
      <c r="D13756" s="284">
        <v>8257</v>
      </c>
      <c r="E13756" s="284">
        <v>3414</v>
      </c>
      <c r="F13756" s="284">
        <v>153198</v>
      </c>
      <c r="G13756" s="284">
        <v>100</v>
      </c>
      <c r="H13756" s="284">
        <v>0</v>
      </c>
      <c r="I13756" s="284">
        <v>0</v>
      </c>
      <c r="J13756" s="284">
        <v>15</v>
      </c>
      <c r="K13756" s="284">
        <v>0</v>
      </c>
    </row>
    <row r="13757" spans="1:11" x14ac:dyDescent="0.3">
      <c r="A13757" s="284" t="s">
        <v>2140</v>
      </c>
      <c r="B13757" s="284">
        <v>253</v>
      </c>
      <c r="C13757" s="24" t="str">
        <f t="shared" si="214"/>
        <v>iolet253</v>
      </c>
      <c r="D13757" s="284">
        <v>8341</v>
      </c>
      <c r="E13757" s="284">
        <v>3449</v>
      </c>
      <c r="F13757" s="284">
        <v>155333</v>
      </c>
      <c r="G13757" s="284">
        <v>100</v>
      </c>
      <c r="H13757" s="284">
        <v>0</v>
      </c>
      <c r="I13757" s="284">
        <v>0</v>
      </c>
      <c r="J13757" s="284">
        <v>15</v>
      </c>
      <c r="K13757" s="284">
        <v>0</v>
      </c>
    </row>
    <row r="13758" spans="1:11" x14ac:dyDescent="0.3">
      <c r="A13758" s="284" t="s">
        <v>2140</v>
      </c>
      <c r="B13758" s="284">
        <v>254</v>
      </c>
      <c r="C13758" s="24" t="str">
        <f t="shared" si="214"/>
        <v>iolet254</v>
      </c>
      <c r="D13758" s="284">
        <v>8427</v>
      </c>
      <c r="E13758" s="284">
        <v>3485</v>
      </c>
      <c r="F13758" s="284">
        <v>157064</v>
      </c>
      <c r="G13758" s="284">
        <v>100</v>
      </c>
      <c r="H13758" s="284">
        <v>0</v>
      </c>
      <c r="I13758" s="284">
        <v>0</v>
      </c>
      <c r="J13758" s="284">
        <v>15</v>
      </c>
      <c r="K13758" s="284">
        <v>0</v>
      </c>
    </row>
    <row r="13759" spans="1:11" x14ac:dyDescent="0.3">
      <c r="A13759" s="284" t="s">
        <v>2140</v>
      </c>
      <c r="B13759" s="284">
        <v>255</v>
      </c>
      <c r="C13759" s="24" t="str">
        <f t="shared" si="214"/>
        <v>iolet255</v>
      </c>
      <c r="D13759" s="284">
        <v>8513</v>
      </c>
      <c r="E13759" s="284">
        <v>3520</v>
      </c>
      <c r="F13759" s="284">
        <v>159105</v>
      </c>
      <c r="G13759" s="284">
        <v>100</v>
      </c>
      <c r="H13759" s="284">
        <v>0</v>
      </c>
      <c r="I13759" s="284">
        <v>0</v>
      </c>
      <c r="J13759" s="284">
        <v>15</v>
      </c>
      <c r="K13759" s="284">
        <v>0</v>
      </c>
    </row>
    <row r="13760" spans="1:11" x14ac:dyDescent="0.3">
      <c r="A13760" s="284" t="s">
        <v>2140</v>
      </c>
      <c r="B13760" s="284">
        <v>256</v>
      </c>
      <c r="C13760" s="24" t="str">
        <f t="shared" si="214"/>
        <v>iolet256</v>
      </c>
      <c r="D13760" s="284">
        <v>8600</v>
      </c>
      <c r="E13760" s="284">
        <v>3556</v>
      </c>
      <c r="F13760" s="284">
        <v>160876</v>
      </c>
      <c r="G13760" s="284">
        <v>100</v>
      </c>
      <c r="H13760" s="284">
        <v>0</v>
      </c>
      <c r="I13760" s="284">
        <v>0</v>
      </c>
      <c r="J13760" s="284">
        <v>15</v>
      </c>
      <c r="K13760" s="284">
        <v>0</v>
      </c>
    </row>
    <row r="13761" spans="1:11" x14ac:dyDescent="0.3">
      <c r="A13761" s="284" t="s">
        <v>2140</v>
      </c>
      <c r="B13761" s="284">
        <v>257</v>
      </c>
      <c r="C13761" s="24" t="str">
        <f t="shared" si="214"/>
        <v>iolet257</v>
      </c>
      <c r="D13761" s="284">
        <v>8688</v>
      </c>
      <c r="E13761" s="284">
        <v>3593</v>
      </c>
      <c r="F13761" s="284">
        <v>163115</v>
      </c>
      <c r="G13761" s="284">
        <v>100</v>
      </c>
      <c r="H13761" s="284">
        <v>0</v>
      </c>
      <c r="I13761" s="284">
        <v>0</v>
      </c>
      <c r="J13761" s="284">
        <v>15</v>
      </c>
      <c r="K13761" s="284">
        <v>0</v>
      </c>
    </row>
    <row r="13762" spans="1:11" x14ac:dyDescent="0.3">
      <c r="A13762" s="284" t="s">
        <v>2140</v>
      </c>
      <c r="B13762" s="284">
        <v>258</v>
      </c>
      <c r="C13762" s="24" t="str">
        <f t="shared" si="214"/>
        <v>iolet258</v>
      </c>
      <c r="D13762" s="284">
        <v>8777</v>
      </c>
      <c r="E13762" s="284">
        <v>3629</v>
      </c>
      <c r="F13762" s="284">
        <v>164928</v>
      </c>
      <c r="G13762" s="284">
        <v>100</v>
      </c>
      <c r="H13762" s="284">
        <v>0</v>
      </c>
      <c r="I13762" s="284">
        <v>0</v>
      </c>
      <c r="J13762" s="284">
        <v>15</v>
      </c>
      <c r="K13762" s="284">
        <v>0</v>
      </c>
    </row>
    <row r="13763" spans="1:11" x14ac:dyDescent="0.3">
      <c r="A13763" s="284" t="s">
        <v>2140</v>
      </c>
      <c r="B13763" s="284">
        <v>259</v>
      </c>
      <c r="C13763" s="24" t="str">
        <f t="shared" si="214"/>
        <v>iolet259</v>
      </c>
      <c r="D13763" s="284">
        <v>8867</v>
      </c>
      <c r="E13763" s="284">
        <v>3666</v>
      </c>
      <c r="F13763" s="284">
        <v>167222</v>
      </c>
      <c r="G13763" s="284">
        <v>100</v>
      </c>
      <c r="H13763" s="284">
        <v>0</v>
      </c>
      <c r="I13763" s="284">
        <v>0</v>
      </c>
      <c r="J13763" s="284">
        <v>15</v>
      </c>
      <c r="K13763" s="284">
        <v>0</v>
      </c>
    </row>
    <row r="13764" spans="1:11" x14ac:dyDescent="0.3">
      <c r="A13764" s="284" t="s">
        <v>2140</v>
      </c>
      <c r="B13764" s="284">
        <v>260</v>
      </c>
      <c r="C13764" s="24" t="str">
        <f t="shared" si="214"/>
        <v>iolet260</v>
      </c>
      <c r="D13764" s="284">
        <v>8957</v>
      </c>
      <c r="E13764" s="284">
        <v>3704</v>
      </c>
      <c r="F13764" s="284">
        <v>169079</v>
      </c>
      <c r="G13764" s="284">
        <v>100</v>
      </c>
      <c r="H13764" s="284">
        <v>0</v>
      </c>
      <c r="I13764" s="284">
        <v>0</v>
      </c>
      <c r="J13764" s="284">
        <v>15</v>
      </c>
      <c r="K13764" s="284">
        <v>0</v>
      </c>
    </row>
    <row r="13765" spans="1:11" x14ac:dyDescent="0.3">
      <c r="A13765" s="284" t="s">
        <v>2140</v>
      </c>
      <c r="B13765" s="284">
        <v>261</v>
      </c>
      <c r="C13765" s="24" t="str">
        <f t="shared" si="214"/>
        <v>iolet261</v>
      </c>
      <c r="D13765" s="284">
        <v>9765</v>
      </c>
      <c r="E13765" s="284">
        <v>4038</v>
      </c>
      <c r="F13765" s="284">
        <v>186772</v>
      </c>
      <c r="G13765" s="284">
        <v>100</v>
      </c>
      <c r="H13765" s="284">
        <v>0</v>
      </c>
      <c r="I13765" s="284">
        <v>0</v>
      </c>
      <c r="J13765" s="284">
        <v>15</v>
      </c>
      <c r="K13765" s="284">
        <v>0</v>
      </c>
    </row>
    <row r="13766" spans="1:11" x14ac:dyDescent="0.3">
      <c r="A13766" s="284" t="s">
        <v>2140</v>
      </c>
      <c r="B13766" s="284">
        <v>262</v>
      </c>
      <c r="C13766" s="24" t="str">
        <f t="shared" ref="C13766:C13829" si="215">A13766&amp;B13766</f>
        <v>iolet262</v>
      </c>
      <c r="D13766" s="284">
        <v>9865</v>
      </c>
      <c r="E13766" s="284">
        <v>4079</v>
      </c>
      <c r="F13766" s="284">
        <v>188845</v>
      </c>
      <c r="G13766" s="284">
        <v>100</v>
      </c>
      <c r="H13766" s="284">
        <v>0</v>
      </c>
      <c r="I13766" s="284">
        <v>0</v>
      </c>
      <c r="J13766" s="284">
        <v>15</v>
      </c>
      <c r="K13766" s="284">
        <v>0</v>
      </c>
    </row>
    <row r="13767" spans="1:11" x14ac:dyDescent="0.3">
      <c r="A13767" s="284" t="s">
        <v>2140</v>
      </c>
      <c r="B13767" s="284">
        <v>263</v>
      </c>
      <c r="C13767" s="24" t="str">
        <f t="shared" si="215"/>
        <v>iolet263</v>
      </c>
      <c r="D13767" s="284">
        <v>9966</v>
      </c>
      <c r="E13767" s="284">
        <v>4121</v>
      </c>
      <c r="F13767" s="284">
        <v>191987</v>
      </c>
      <c r="G13767" s="284">
        <v>100</v>
      </c>
      <c r="H13767" s="284">
        <v>0</v>
      </c>
      <c r="I13767" s="284">
        <v>0</v>
      </c>
      <c r="J13767" s="284">
        <v>15</v>
      </c>
      <c r="K13767" s="284">
        <v>0</v>
      </c>
    </row>
    <row r="13768" spans="1:11" x14ac:dyDescent="0.3">
      <c r="A13768" s="284" t="s">
        <v>2140</v>
      </c>
      <c r="B13768" s="284">
        <v>264</v>
      </c>
      <c r="C13768" s="24" t="str">
        <f t="shared" si="215"/>
        <v>iolet264</v>
      </c>
      <c r="D13768" s="284">
        <v>10067</v>
      </c>
      <c r="E13768" s="284">
        <v>4163</v>
      </c>
      <c r="F13768" s="284">
        <v>194115</v>
      </c>
      <c r="G13768" s="284">
        <v>100</v>
      </c>
      <c r="H13768" s="284">
        <v>0</v>
      </c>
      <c r="I13768" s="284">
        <v>0</v>
      </c>
      <c r="J13768" s="284">
        <v>15</v>
      </c>
      <c r="K13768" s="284">
        <v>0</v>
      </c>
    </row>
    <row r="13769" spans="1:11" x14ac:dyDescent="0.3">
      <c r="A13769" s="284" t="s">
        <v>2140</v>
      </c>
      <c r="B13769" s="284">
        <v>265</v>
      </c>
      <c r="C13769" s="24" t="str">
        <f t="shared" si="215"/>
        <v>iolet265</v>
      </c>
      <c r="D13769" s="284">
        <v>10170</v>
      </c>
      <c r="E13769" s="284">
        <v>4205</v>
      </c>
      <c r="F13769" s="284">
        <v>196804</v>
      </c>
      <c r="G13769" s="284">
        <v>100</v>
      </c>
      <c r="H13769" s="284">
        <v>0</v>
      </c>
      <c r="I13769" s="284">
        <v>0</v>
      </c>
      <c r="J13769" s="284">
        <v>15</v>
      </c>
      <c r="K13769" s="284">
        <v>0</v>
      </c>
    </row>
    <row r="13770" spans="1:11" x14ac:dyDescent="0.3">
      <c r="A13770" s="284" t="s">
        <v>2140</v>
      </c>
      <c r="B13770" s="284">
        <v>266</v>
      </c>
      <c r="C13770" s="24" t="str">
        <f t="shared" si="215"/>
        <v>iolet266</v>
      </c>
      <c r="D13770" s="284">
        <v>10273</v>
      </c>
      <c r="E13770" s="284">
        <v>4248</v>
      </c>
      <c r="F13770" s="284">
        <v>198983</v>
      </c>
      <c r="G13770" s="284">
        <v>100</v>
      </c>
      <c r="H13770" s="284">
        <v>0</v>
      </c>
      <c r="I13770" s="284">
        <v>0</v>
      </c>
      <c r="J13770" s="284">
        <v>15</v>
      </c>
      <c r="K13770" s="284">
        <v>0</v>
      </c>
    </row>
    <row r="13771" spans="1:11" x14ac:dyDescent="0.3">
      <c r="A13771" s="284" t="s">
        <v>2140</v>
      </c>
      <c r="B13771" s="284">
        <v>267</v>
      </c>
      <c r="C13771" s="24" t="str">
        <f t="shared" si="215"/>
        <v>iolet267</v>
      </c>
      <c r="D13771" s="284">
        <v>10378</v>
      </c>
      <c r="E13771" s="284">
        <v>4291</v>
      </c>
      <c r="F13771" s="284">
        <v>201737</v>
      </c>
      <c r="G13771" s="284">
        <v>100</v>
      </c>
      <c r="H13771" s="284">
        <v>0</v>
      </c>
      <c r="I13771" s="284">
        <v>0</v>
      </c>
      <c r="J13771" s="284">
        <v>15</v>
      </c>
      <c r="K13771" s="284">
        <v>0</v>
      </c>
    </row>
    <row r="13772" spans="1:11" x14ac:dyDescent="0.3">
      <c r="A13772" s="284" t="s">
        <v>2140</v>
      </c>
      <c r="B13772" s="284">
        <v>268</v>
      </c>
      <c r="C13772" s="24" t="str">
        <f t="shared" si="215"/>
        <v>iolet268</v>
      </c>
      <c r="D13772" s="284">
        <v>10483</v>
      </c>
      <c r="E13772" s="284">
        <v>4335</v>
      </c>
      <c r="F13772" s="284">
        <v>203969</v>
      </c>
      <c r="G13772" s="284">
        <v>100</v>
      </c>
      <c r="H13772" s="284">
        <v>0</v>
      </c>
      <c r="I13772" s="284">
        <v>0</v>
      </c>
      <c r="J13772" s="284">
        <v>15</v>
      </c>
      <c r="K13772" s="284">
        <v>0</v>
      </c>
    </row>
    <row r="13773" spans="1:11" x14ac:dyDescent="0.3">
      <c r="A13773" s="284" t="s">
        <v>2140</v>
      </c>
      <c r="B13773" s="284">
        <v>269</v>
      </c>
      <c r="C13773" s="24" t="str">
        <f t="shared" si="215"/>
        <v>iolet269</v>
      </c>
      <c r="D13773" s="284">
        <v>10590</v>
      </c>
      <c r="E13773" s="284">
        <v>4379</v>
      </c>
      <c r="F13773" s="284">
        <v>206790</v>
      </c>
      <c r="G13773" s="284">
        <v>100</v>
      </c>
      <c r="H13773" s="284">
        <v>0</v>
      </c>
      <c r="I13773" s="284">
        <v>0</v>
      </c>
      <c r="J13773" s="284">
        <v>15</v>
      </c>
      <c r="K13773" s="284">
        <v>0</v>
      </c>
    </row>
    <row r="13774" spans="1:11" x14ac:dyDescent="0.3">
      <c r="A13774" s="284" t="s">
        <v>2140</v>
      </c>
      <c r="B13774" s="284">
        <v>270</v>
      </c>
      <c r="C13774" s="24" t="str">
        <f t="shared" si="215"/>
        <v>iolet270</v>
      </c>
      <c r="D13774" s="284">
        <v>10697</v>
      </c>
      <c r="E13774" s="284">
        <v>4423</v>
      </c>
      <c r="F13774" s="284">
        <v>209075</v>
      </c>
      <c r="G13774" s="284">
        <v>100</v>
      </c>
      <c r="H13774" s="284">
        <v>0</v>
      </c>
      <c r="I13774" s="284">
        <v>0</v>
      </c>
      <c r="J13774" s="284">
        <v>15</v>
      </c>
      <c r="K13774" s="284">
        <v>0</v>
      </c>
    </row>
    <row r="13775" spans="1:11" x14ac:dyDescent="0.3">
      <c r="A13775" s="284" t="s">
        <v>2140</v>
      </c>
      <c r="B13775" s="284">
        <v>271</v>
      </c>
      <c r="C13775" s="24" t="str">
        <f t="shared" si="215"/>
        <v>iolet271</v>
      </c>
      <c r="D13775" s="284">
        <v>10806</v>
      </c>
      <c r="E13775" s="284">
        <v>4468</v>
      </c>
      <c r="F13775" s="284">
        <v>211770</v>
      </c>
      <c r="G13775" s="284">
        <v>100</v>
      </c>
      <c r="H13775" s="284">
        <v>0</v>
      </c>
      <c r="I13775" s="284">
        <v>0</v>
      </c>
      <c r="J13775" s="284">
        <v>15</v>
      </c>
      <c r="K13775" s="284">
        <v>0</v>
      </c>
    </row>
    <row r="13776" spans="1:11" x14ac:dyDescent="0.3">
      <c r="A13776" s="284" t="s">
        <v>2140</v>
      </c>
      <c r="B13776" s="284">
        <v>272</v>
      </c>
      <c r="C13776" s="24" t="str">
        <f t="shared" si="215"/>
        <v>iolet272</v>
      </c>
      <c r="D13776" s="284">
        <v>10916</v>
      </c>
      <c r="E13776" s="284">
        <v>4514</v>
      </c>
      <c r="F13776" s="284">
        <v>214108</v>
      </c>
      <c r="G13776" s="284">
        <v>100</v>
      </c>
      <c r="H13776" s="284">
        <v>0</v>
      </c>
      <c r="I13776" s="284">
        <v>0</v>
      </c>
      <c r="J13776" s="284">
        <v>15</v>
      </c>
      <c r="K13776" s="284">
        <v>0</v>
      </c>
    </row>
    <row r="13777" spans="1:11" x14ac:dyDescent="0.3">
      <c r="A13777" s="284" t="s">
        <v>2140</v>
      </c>
      <c r="B13777" s="284">
        <v>273</v>
      </c>
      <c r="C13777" s="24" t="str">
        <f t="shared" si="215"/>
        <v>iolet273</v>
      </c>
      <c r="D13777" s="284">
        <v>11026</v>
      </c>
      <c r="E13777" s="284">
        <v>4559</v>
      </c>
      <c r="F13777" s="284">
        <v>217063</v>
      </c>
      <c r="G13777" s="284">
        <v>100</v>
      </c>
      <c r="H13777" s="284">
        <v>0</v>
      </c>
      <c r="I13777" s="284">
        <v>0</v>
      </c>
      <c r="J13777" s="284">
        <v>15</v>
      </c>
      <c r="K13777" s="284">
        <v>0</v>
      </c>
    </row>
    <row r="13778" spans="1:11" x14ac:dyDescent="0.3">
      <c r="A13778" s="284" t="s">
        <v>2140</v>
      </c>
      <c r="B13778" s="284">
        <v>274</v>
      </c>
      <c r="C13778" s="24" t="str">
        <f t="shared" si="215"/>
        <v>iolet274</v>
      </c>
      <c r="D13778" s="284">
        <v>11138</v>
      </c>
      <c r="E13778" s="284">
        <v>4606</v>
      </c>
      <c r="F13778" s="284">
        <v>219457</v>
      </c>
      <c r="G13778" s="284">
        <v>100</v>
      </c>
      <c r="H13778" s="284">
        <v>0</v>
      </c>
      <c r="I13778" s="284">
        <v>0</v>
      </c>
      <c r="J13778" s="284">
        <v>15</v>
      </c>
      <c r="K13778" s="284">
        <v>0</v>
      </c>
    </row>
    <row r="13779" spans="1:11" x14ac:dyDescent="0.3">
      <c r="A13779" s="284" t="s">
        <v>2140</v>
      </c>
      <c r="B13779" s="284">
        <v>275</v>
      </c>
      <c r="C13779" s="24" t="str">
        <f t="shared" si="215"/>
        <v>iolet275</v>
      </c>
      <c r="D13779" s="284">
        <v>11251</v>
      </c>
      <c r="E13779" s="284">
        <v>4652</v>
      </c>
      <c r="F13779" s="284">
        <v>222484</v>
      </c>
      <c r="G13779" s="284">
        <v>100</v>
      </c>
      <c r="H13779" s="284">
        <v>0</v>
      </c>
      <c r="I13779" s="284">
        <v>0</v>
      </c>
      <c r="J13779" s="284">
        <v>15</v>
      </c>
      <c r="K13779" s="284">
        <v>0</v>
      </c>
    </row>
    <row r="13780" spans="1:11" x14ac:dyDescent="0.3">
      <c r="A13780" s="284" t="s">
        <v>2140</v>
      </c>
      <c r="B13780" s="284">
        <v>276</v>
      </c>
      <c r="C13780" s="24" t="str">
        <f t="shared" si="215"/>
        <v>iolet276</v>
      </c>
      <c r="D13780" s="284">
        <v>11365</v>
      </c>
      <c r="E13780" s="284">
        <v>4699</v>
      </c>
      <c r="F13780" s="284">
        <v>224935</v>
      </c>
      <c r="G13780" s="284">
        <v>100</v>
      </c>
      <c r="H13780" s="284">
        <v>0</v>
      </c>
      <c r="I13780" s="284">
        <v>0</v>
      </c>
      <c r="J13780" s="284">
        <v>15</v>
      </c>
      <c r="K13780" s="284">
        <v>0</v>
      </c>
    </row>
    <row r="13781" spans="1:11" x14ac:dyDescent="0.3">
      <c r="A13781" s="284" t="s">
        <v>2140</v>
      </c>
      <c r="B13781" s="284">
        <v>277</v>
      </c>
      <c r="C13781" s="24" t="str">
        <f t="shared" si="215"/>
        <v>iolet277</v>
      </c>
      <c r="D13781" s="284">
        <v>11480</v>
      </c>
      <c r="E13781" s="284">
        <v>4747</v>
      </c>
      <c r="F13781" s="284">
        <v>228034</v>
      </c>
      <c r="G13781" s="284">
        <v>100</v>
      </c>
      <c r="H13781" s="284">
        <v>0</v>
      </c>
      <c r="I13781" s="284">
        <v>0</v>
      </c>
      <c r="J13781" s="284">
        <v>15</v>
      </c>
      <c r="K13781" s="284">
        <v>0</v>
      </c>
    </row>
    <row r="13782" spans="1:11" x14ac:dyDescent="0.3">
      <c r="A13782" s="284" t="s">
        <v>2140</v>
      </c>
      <c r="B13782" s="284">
        <v>278</v>
      </c>
      <c r="C13782" s="24" t="str">
        <f t="shared" si="215"/>
        <v>iolet278</v>
      </c>
      <c r="D13782" s="284">
        <v>11596</v>
      </c>
      <c r="E13782" s="284">
        <v>4795</v>
      </c>
      <c r="F13782" s="284">
        <v>230543</v>
      </c>
      <c r="G13782" s="284">
        <v>100</v>
      </c>
      <c r="H13782" s="284">
        <v>0</v>
      </c>
      <c r="I13782" s="284">
        <v>0</v>
      </c>
      <c r="J13782" s="284">
        <v>15</v>
      </c>
      <c r="K13782" s="284">
        <v>0</v>
      </c>
    </row>
    <row r="13783" spans="1:11" x14ac:dyDescent="0.3">
      <c r="A13783" s="284" t="s">
        <v>2140</v>
      </c>
      <c r="B13783" s="284">
        <v>279</v>
      </c>
      <c r="C13783" s="24" t="str">
        <f t="shared" si="215"/>
        <v>iolet279</v>
      </c>
      <c r="D13783" s="284">
        <v>11713</v>
      </c>
      <c r="E13783" s="284">
        <v>4843</v>
      </c>
      <c r="F13783" s="284">
        <v>233504</v>
      </c>
      <c r="G13783" s="284">
        <v>100</v>
      </c>
      <c r="H13783" s="284">
        <v>0</v>
      </c>
      <c r="I13783" s="284">
        <v>0</v>
      </c>
      <c r="J13783" s="284">
        <v>15</v>
      </c>
      <c r="K13783" s="284">
        <v>0</v>
      </c>
    </row>
    <row r="13784" spans="1:11" x14ac:dyDescent="0.3">
      <c r="A13784" s="284" t="s">
        <v>2140</v>
      </c>
      <c r="B13784" s="284">
        <v>280</v>
      </c>
      <c r="C13784" s="24" t="str">
        <f t="shared" si="215"/>
        <v>iolet280</v>
      </c>
      <c r="D13784" s="284">
        <v>11831</v>
      </c>
      <c r="E13784" s="284">
        <v>4892</v>
      </c>
      <c r="F13784" s="284">
        <v>236071</v>
      </c>
      <c r="G13784" s="284">
        <v>100</v>
      </c>
      <c r="H13784" s="284">
        <v>0</v>
      </c>
      <c r="I13784" s="284">
        <v>0</v>
      </c>
      <c r="J13784" s="284">
        <v>15</v>
      </c>
      <c r="K13784" s="284">
        <v>0</v>
      </c>
    </row>
    <row r="13785" spans="1:11" x14ac:dyDescent="0.3">
      <c r="A13785" s="284" t="s">
        <v>2140</v>
      </c>
      <c r="B13785" s="284">
        <v>281</v>
      </c>
      <c r="C13785" s="24" t="str">
        <f t="shared" si="215"/>
        <v>iolet281</v>
      </c>
      <c r="D13785" s="284">
        <v>12897</v>
      </c>
      <c r="E13785" s="284">
        <v>5333</v>
      </c>
      <c r="F13785" s="284">
        <v>261115</v>
      </c>
      <c r="G13785" s="284">
        <v>100</v>
      </c>
      <c r="H13785" s="284">
        <v>0</v>
      </c>
      <c r="I13785" s="284">
        <v>0</v>
      </c>
      <c r="J13785" s="284">
        <v>15</v>
      </c>
      <c r="K13785" s="284">
        <v>0</v>
      </c>
    </row>
    <row r="13786" spans="1:11" x14ac:dyDescent="0.3">
      <c r="A13786" s="284" t="s">
        <v>2140</v>
      </c>
      <c r="B13786" s="284">
        <v>282</v>
      </c>
      <c r="C13786" s="24" t="str">
        <f t="shared" si="215"/>
        <v>iolet282</v>
      </c>
      <c r="D13786" s="284">
        <v>13028</v>
      </c>
      <c r="E13786" s="284">
        <v>5387</v>
      </c>
      <c r="F13786" s="284">
        <v>264142</v>
      </c>
      <c r="G13786" s="284">
        <v>100</v>
      </c>
      <c r="H13786" s="284">
        <v>0</v>
      </c>
      <c r="I13786" s="284">
        <v>0</v>
      </c>
      <c r="J13786" s="284">
        <v>15</v>
      </c>
      <c r="K13786" s="284">
        <v>0</v>
      </c>
    </row>
    <row r="13787" spans="1:11" x14ac:dyDescent="0.3">
      <c r="A13787" s="284" t="s">
        <v>2140</v>
      </c>
      <c r="B13787" s="284">
        <v>283</v>
      </c>
      <c r="C13787" s="24" t="str">
        <f t="shared" si="215"/>
        <v>iolet283</v>
      </c>
      <c r="D13787" s="284">
        <v>13159</v>
      </c>
      <c r="E13787" s="284">
        <v>5441</v>
      </c>
      <c r="F13787" s="284">
        <v>267926</v>
      </c>
      <c r="G13787" s="284">
        <v>100</v>
      </c>
      <c r="H13787" s="284">
        <v>0</v>
      </c>
      <c r="I13787" s="284">
        <v>0</v>
      </c>
      <c r="J13787" s="284">
        <v>15</v>
      </c>
      <c r="K13787" s="284">
        <v>0</v>
      </c>
    </row>
    <row r="13788" spans="1:11" x14ac:dyDescent="0.3">
      <c r="A13788" s="284" t="s">
        <v>2140</v>
      </c>
      <c r="B13788" s="284">
        <v>284</v>
      </c>
      <c r="C13788" s="24" t="str">
        <f t="shared" si="215"/>
        <v>iolet284</v>
      </c>
      <c r="D13788" s="284">
        <v>13292</v>
      </c>
      <c r="E13788" s="284">
        <v>5496</v>
      </c>
      <c r="F13788" s="284">
        <v>271111</v>
      </c>
      <c r="G13788" s="284">
        <v>100</v>
      </c>
      <c r="H13788" s="284">
        <v>0</v>
      </c>
      <c r="I13788" s="284">
        <v>0</v>
      </c>
      <c r="J13788" s="284">
        <v>15</v>
      </c>
      <c r="K13788" s="284">
        <v>0</v>
      </c>
    </row>
    <row r="13789" spans="1:11" x14ac:dyDescent="0.3">
      <c r="A13789" s="284" t="s">
        <v>2140</v>
      </c>
      <c r="B13789" s="284">
        <v>285</v>
      </c>
      <c r="C13789" s="24" t="str">
        <f t="shared" si="215"/>
        <v>iolet285</v>
      </c>
      <c r="D13789" s="284">
        <v>13426</v>
      </c>
      <c r="E13789" s="284">
        <v>5552</v>
      </c>
      <c r="F13789" s="284">
        <v>274990</v>
      </c>
      <c r="G13789" s="284">
        <v>100</v>
      </c>
      <c r="H13789" s="284">
        <v>0</v>
      </c>
      <c r="I13789" s="284">
        <v>0</v>
      </c>
      <c r="J13789" s="284">
        <v>15</v>
      </c>
      <c r="K13789" s="284">
        <v>0</v>
      </c>
    </row>
    <row r="13790" spans="1:11" x14ac:dyDescent="0.3">
      <c r="A13790" s="284" t="s">
        <v>2140</v>
      </c>
      <c r="B13790" s="284">
        <v>286</v>
      </c>
      <c r="C13790" s="24" t="str">
        <f t="shared" si="215"/>
        <v>iolet286</v>
      </c>
      <c r="D13790" s="284">
        <v>13561</v>
      </c>
      <c r="E13790" s="284">
        <v>5608</v>
      </c>
      <c r="F13790" s="284">
        <v>278256</v>
      </c>
      <c r="G13790" s="284">
        <v>100</v>
      </c>
      <c r="H13790" s="284">
        <v>0</v>
      </c>
      <c r="I13790" s="284">
        <v>0</v>
      </c>
      <c r="J13790" s="284">
        <v>15</v>
      </c>
      <c r="K13790" s="284">
        <v>0</v>
      </c>
    </row>
    <row r="13791" spans="1:11" x14ac:dyDescent="0.3">
      <c r="A13791" s="284" t="s">
        <v>2140</v>
      </c>
      <c r="B13791" s="284">
        <v>287</v>
      </c>
      <c r="C13791" s="24" t="str">
        <f t="shared" si="215"/>
        <v>iolet287</v>
      </c>
      <c r="D13791" s="284">
        <v>13697</v>
      </c>
      <c r="E13791" s="284">
        <v>5664</v>
      </c>
      <c r="F13791" s="284">
        <v>281979</v>
      </c>
      <c r="G13791" s="284">
        <v>100</v>
      </c>
      <c r="H13791" s="284">
        <v>0</v>
      </c>
      <c r="I13791" s="284">
        <v>0</v>
      </c>
      <c r="J13791" s="284">
        <v>15</v>
      </c>
      <c r="K13791" s="284">
        <v>0</v>
      </c>
    </row>
    <row r="13792" spans="1:11" x14ac:dyDescent="0.3">
      <c r="A13792" s="284" t="s">
        <v>2140</v>
      </c>
      <c r="B13792" s="284">
        <v>288</v>
      </c>
      <c r="C13792" s="24" t="str">
        <f t="shared" si="215"/>
        <v>iolet288</v>
      </c>
      <c r="D13792" s="284">
        <v>13835</v>
      </c>
      <c r="E13792" s="284">
        <v>5721</v>
      </c>
      <c r="F13792" s="284">
        <v>285238</v>
      </c>
      <c r="G13792" s="284">
        <v>100</v>
      </c>
      <c r="H13792" s="284">
        <v>0</v>
      </c>
      <c r="I13792" s="284">
        <v>0</v>
      </c>
      <c r="J13792" s="284">
        <v>15</v>
      </c>
      <c r="K13792" s="284">
        <v>0</v>
      </c>
    </row>
    <row r="13793" spans="1:11" x14ac:dyDescent="0.3">
      <c r="A13793" s="284" t="s">
        <v>2140</v>
      </c>
      <c r="B13793" s="284">
        <v>289</v>
      </c>
      <c r="C13793" s="24" t="str">
        <f t="shared" si="215"/>
        <v>iolet289</v>
      </c>
      <c r="D13793" s="284">
        <v>13974</v>
      </c>
      <c r="E13793" s="284">
        <v>5779</v>
      </c>
      <c r="F13793" s="284">
        <v>288621</v>
      </c>
      <c r="G13793" s="284">
        <v>100</v>
      </c>
      <c r="H13793" s="284">
        <v>0</v>
      </c>
      <c r="I13793" s="284">
        <v>0</v>
      </c>
      <c r="J13793" s="284">
        <v>15</v>
      </c>
      <c r="K13793" s="284">
        <v>0</v>
      </c>
    </row>
    <row r="13794" spans="1:11" x14ac:dyDescent="0.3">
      <c r="A13794" s="284" t="s">
        <v>2140</v>
      </c>
      <c r="B13794" s="284">
        <v>290</v>
      </c>
      <c r="C13794" s="24" t="str">
        <f t="shared" si="215"/>
        <v>iolet290</v>
      </c>
      <c r="D13794" s="284">
        <v>14115</v>
      </c>
      <c r="E13794" s="284">
        <v>5837</v>
      </c>
      <c r="F13794" s="284">
        <v>291953</v>
      </c>
      <c r="G13794" s="284">
        <v>100</v>
      </c>
      <c r="H13794" s="284">
        <v>0</v>
      </c>
      <c r="I13794" s="284">
        <v>0</v>
      </c>
      <c r="J13794" s="284">
        <v>15</v>
      </c>
      <c r="K13794" s="284">
        <v>0</v>
      </c>
    </row>
    <row r="13795" spans="1:11" x14ac:dyDescent="0.3">
      <c r="A13795" s="284" t="s">
        <v>2140</v>
      </c>
      <c r="B13795" s="284">
        <v>291</v>
      </c>
      <c r="C13795" s="24" t="str">
        <f t="shared" si="215"/>
        <v>iolet291</v>
      </c>
      <c r="D13795" s="284">
        <v>14257</v>
      </c>
      <c r="E13795" s="284">
        <v>5895</v>
      </c>
      <c r="F13795" s="284">
        <v>295323</v>
      </c>
      <c r="G13795" s="284">
        <v>100</v>
      </c>
      <c r="H13795" s="284">
        <v>0</v>
      </c>
      <c r="I13795" s="284">
        <v>0</v>
      </c>
      <c r="J13795" s="284">
        <v>15</v>
      </c>
      <c r="K13795" s="284">
        <v>0</v>
      </c>
    </row>
    <row r="13796" spans="1:11" x14ac:dyDescent="0.3">
      <c r="A13796" s="284" t="s">
        <v>2140</v>
      </c>
      <c r="B13796" s="284">
        <v>292</v>
      </c>
      <c r="C13796" s="24" t="str">
        <f t="shared" si="215"/>
        <v>iolet292</v>
      </c>
      <c r="D13796" s="284">
        <v>14400</v>
      </c>
      <c r="E13796" s="284">
        <v>5954</v>
      </c>
      <c r="F13796" s="284">
        <v>298820</v>
      </c>
      <c r="G13796" s="284">
        <v>100</v>
      </c>
      <c r="H13796" s="284">
        <v>0</v>
      </c>
      <c r="I13796" s="284">
        <v>0</v>
      </c>
      <c r="J13796" s="284">
        <v>15</v>
      </c>
      <c r="K13796" s="284">
        <v>0</v>
      </c>
    </row>
    <row r="13797" spans="1:11" x14ac:dyDescent="0.3">
      <c r="A13797" s="284" t="s">
        <v>2140</v>
      </c>
      <c r="B13797" s="284">
        <v>293</v>
      </c>
      <c r="C13797" s="24" t="str">
        <f t="shared" si="215"/>
        <v>iolet293</v>
      </c>
      <c r="D13797" s="284">
        <v>14544</v>
      </c>
      <c r="E13797" s="284">
        <v>6014</v>
      </c>
      <c r="F13797" s="284">
        <v>302266</v>
      </c>
      <c r="G13797" s="284">
        <v>100</v>
      </c>
      <c r="H13797" s="284">
        <v>0</v>
      </c>
      <c r="I13797" s="284">
        <v>0</v>
      </c>
      <c r="J13797" s="284">
        <v>15</v>
      </c>
      <c r="K13797" s="284">
        <v>0</v>
      </c>
    </row>
    <row r="13798" spans="1:11" x14ac:dyDescent="0.3">
      <c r="A13798" s="284" t="s">
        <v>2140</v>
      </c>
      <c r="B13798" s="284">
        <v>294</v>
      </c>
      <c r="C13798" s="24" t="str">
        <f t="shared" si="215"/>
        <v>iolet294</v>
      </c>
      <c r="D13798" s="284">
        <v>14690</v>
      </c>
      <c r="E13798" s="284">
        <v>6075</v>
      </c>
      <c r="F13798" s="284">
        <v>305749</v>
      </c>
      <c r="G13798" s="284">
        <v>100</v>
      </c>
      <c r="H13798" s="284">
        <v>0</v>
      </c>
      <c r="I13798" s="284">
        <v>0</v>
      </c>
      <c r="J13798" s="284">
        <v>15</v>
      </c>
      <c r="K13798" s="284">
        <v>0</v>
      </c>
    </row>
    <row r="13799" spans="1:11" x14ac:dyDescent="0.3">
      <c r="A13799" s="284" t="s">
        <v>2140</v>
      </c>
      <c r="B13799" s="284">
        <v>295</v>
      </c>
      <c r="C13799" s="24" t="str">
        <f t="shared" si="215"/>
        <v>iolet295</v>
      </c>
      <c r="D13799" s="284">
        <v>14837</v>
      </c>
      <c r="E13799" s="284">
        <v>6135</v>
      </c>
      <c r="F13799" s="284">
        <v>309365</v>
      </c>
      <c r="G13799" s="284">
        <v>100</v>
      </c>
      <c r="H13799" s="284">
        <v>0</v>
      </c>
      <c r="I13799" s="284">
        <v>0</v>
      </c>
      <c r="J13799" s="284">
        <v>15</v>
      </c>
      <c r="K13799" s="284">
        <v>0</v>
      </c>
    </row>
    <row r="13800" spans="1:11" x14ac:dyDescent="0.3">
      <c r="A13800" s="284" t="s">
        <v>2140</v>
      </c>
      <c r="B13800" s="284">
        <v>296</v>
      </c>
      <c r="C13800" s="24" t="str">
        <f t="shared" si="215"/>
        <v>iolet296</v>
      </c>
      <c r="D13800" s="284">
        <v>14986</v>
      </c>
      <c r="E13800" s="284">
        <v>6197</v>
      </c>
      <c r="F13800" s="284">
        <v>312927</v>
      </c>
      <c r="G13800" s="284">
        <v>100</v>
      </c>
      <c r="H13800" s="284">
        <v>0</v>
      </c>
      <c r="I13800" s="284">
        <v>0</v>
      </c>
      <c r="J13800" s="284">
        <v>15</v>
      </c>
      <c r="K13800" s="284">
        <v>0</v>
      </c>
    </row>
    <row r="13801" spans="1:11" x14ac:dyDescent="0.3">
      <c r="A13801" s="284" t="s">
        <v>2140</v>
      </c>
      <c r="B13801" s="284">
        <v>297</v>
      </c>
      <c r="C13801" s="24" t="str">
        <f t="shared" si="215"/>
        <v>iolet297</v>
      </c>
      <c r="D13801" s="284">
        <v>15136</v>
      </c>
      <c r="E13801" s="284">
        <v>6259</v>
      </c>
      <c r="F13801" s="284">
        <v>316335</v>
      </c>
      <c r="G13801" s="284">
        <v>100</v>
      </c>
      <c r="H13801" s="284">
        <v>0</v>
      </c>
      <c r="I13801" s="284">
        <v>0</v>
      </c>
      <c r="J13801" s="284">
        <v>15</v>
      </c>
      <c r="K13801" s="284">
        <v>0</v>
      </c>
    </row>
    <row r="13802" spans="1:11" x14ac:dyDescent="0.3">
      <c r="A13802" s="284" t="s">
        <v>2140</v>
      </c>
      <c r="B13802" s="284">
        <v>298</v>
      </c>
      <c r="C13802" s="24" t="str">
        <f t="shared" si="215"/>
        <v>iolet298</v>
      </c>
      <c r="D13802" s="284">
        <v>15288</v>
      </c>
      <c r="E13802" s="284">
        <v>6322</v>
      </c>
      <c r="F13802" s="284">
        <v>319778</v>
      </c>
      <c r="G13802" s="284">
        <v>100</v>
      </c>
      <c r="H13802" s="284">
        <v>0</v>
      </c>
      <c r="I13802" s="284">
        <v>0</v>
      </c>
      <c r="J13802" s="284">
        <v>15</v>
      </c>
      <c r="K13802" s="284">
        <v>0</v>
      </c>
    </row>
    <row r="13803" spans="1:11" x14ac:dyDescent="0.3">
      <c r="A13803" s="284" t="s">
        <v>2140</v>
      </c>
      <c r="B13803" s="284">
        <v>299</v>
      </c>
      <c r="C13803" s="24" t="str">
        <f t="shared" si="215"/>
        <v>iolet299</v>
      </c>
      <c r="D13803" s="284">
        <v>15441</v>
      </c>
      <c r="E13803" s="284">
        <v>6385</v>
      </c>
      <c r="F13803" s="284">
        <v>323257</v>
      </c>
      <c r="G13803" s="284">
        <v>100</v>
      </c>
      <c r="H13803" s="284">
        <v>0</v>
      </c>
      <c r="I13803" s="284">
        <v>0</v>
      </c>
      <c r="J13803" s="284">
        <v>15</v>
      </c>
      <c r="K13803" s="284">
        <v>0</v>
      </c>
    </row>
    <row r="13804" spans="1:11" x14ac:dyDescent="0.3">
      <c r="A13804" s="284" t="s">
        <v>2140</v>
      </c>
      <c r="B13804" s="284">
        <v>300</v>
      </c>
      <c r="C13804" s="24" t="str">
        <f t="shared" si="215"/>
        <v>iolet300</v>
      </c>
      <c r="D13804" s="284">
        <v>15595</v>
      </c>
      <c r="E13804" s="284">
        <v>6449</v>
      </c>
      <c r="F13804" s="284">
        <v>326772</v>
      </c>
      <c r="G13804" s="284">
        <v>100</v>
      </c>
      <c r="H13804" s="284">
        <v>0</v>
      </c>
      <c r="I13804" s="284">
        <v>0</v>
      </c>
      <c r="J13804" s="284">
        <v>15</v>
      </c>
      <c r="K13804" s="284">
        <v>0</v>
      </c>
    </row>
    <row r="13805" spans="1:11" x14ac:dyDescent="0.3">
      <c r="A13805" s="281" t="s">
        <v>2168</v>
      </c>
      <c r="B13805" s="281">
        <v>1</v>
      </c>
      <c r="C13805" s="24" t="str">
        <f t="shared" si="215"/>
        <v>rayhou1</v>
      </c>
      <c r="D13805" s="281">
        <v>146</v>
      </c>
      <c r="E13805" s="281">
        <v>74</v>
      </c>
      <c r="F13805" s="281">
        <v>1601</v>
      </c>
      <c r="G13805" s="24">
        <v>0</v>
      </c>
      <c r="H13805" s="24">
        <v>0</v>
      </c>
      <c r="I13805" s="24">
        <v>0</v>
      </c>
      <c r="J13805" s="282">
        <v>10</v>
      </c>
      <c r="K13805" s="282">
        <v>0</v>
      </c>
    </row>
    <row r="13806" spans="1:11" x14ac:dyDescent="0.3">
      <c r="A13806" s="281" t="s">
        <v>2168</v>
      </c>
      <c r="B13806" s="281">
        <v>2</v>
      </c>
      <c r="C13806" s="24" t="str">
        <f t="shared" si="215"/>
        <v>rayhou2</v>
      </c>
      <c r="D13806" s="281">
        <v>148</v>
      </c>
      <c r="E13806" s="281">
        <v>75</v>
      </c>
      <c r="F13806" s="281">
        <v>1621</v>
      </c>
      <c r="G13806" s="24">
        <v>0</v>
      </c>
      <c r="H13806" s="24">
        <v>0</v>
      </c>
      <c r="I13806" s="24">
        <v>0</v>
      </c>
      <c r="J13806" s="282">
        <v>10</v>
      </c>
      <c r="K13806" s="282">
        <v>0</v>
      </c>
    </row>
    <row r="13807" spans="1:11" x14ac:dyDescent="0.3">
      <c r="A13807" s="281" t="s">
        <v>2168</v>
      </c>
      <c r="B13807" s="281">
        <v>3</v>
      </c>
      <c r="C13807" s="24" t="str">
        <f t="shared" si="215"/>
        <v>rayhou3</v>
      </c>
      <c r="D13807" s="281">
        <v>150</v>
      </c>
      <c r="E13807" s="281">
        <v>76</v>
      </c>
      <c r="F13807" s="281">
        <v>1645</v>
      </c>
      <c r="G13807" s="24">
        <v>0</v>
      </c>
      <c r="H13807" s="24">
        <v>0</v>
      </c>
      <c r="I13807" s="24">
        <v>0</v>
      </c>
      <c r="J13807" s="282">
        <v>10</v>
      </c>
      <c r="K13807" s="282">
        <v>0</v>
      </c>
    </row>
    <row r="13808" spans="1:11" x14ac:dyDescent="0.3">
      <c r="A13808" s="281" t="s">
        <v>2168</v>
      </c>
      <c r="B13808" s="281">
        <v>4</v>
      </c>
      <c r="C13808" s="24" t="str">
        <f t="shared" si="215"/>
        <v>rayhou4</v>
      </c>
      <c r="D13808" s="281">
        <v>152</v>
      </c>
      <c r="E13808" s="281">
        <v>77</v>
      </c>
      <c r="F13808" s="281">
        <v>1674</v>
      </c>
      <c r="G13808" s="24">
        <v>0</v>
      </c>
      <c r="H13808" s="24">
        <v>0</v>
      </c>
      <c r="I13808" s="24">
        <v>0</v>
      </c>
      <c r="J13808" s="282">
        <v>10</v>
      </c>
      <c r="K13808" s="282">
        <v>0</v>
      </c>
    </row>
    <row r="13809" spans="1:11" x14ac:dyDescent="0.3">
      <c r="A13809" s="281" t="s">
        <v>2168</v>
      </c>
      <c r="B13809" s="281">
        <v>5</v>
      </c>
      <c r="C13809" s="24" t="str">
        <f t="shared" si="215"/>
        <v>rayhou5</v>
      </c>
      <c r="D13809" s="281">
        <v>154</v>
      </c>
      <c r="E13809" s="281">
        <v>78</v>
      </c>
      <c r="F13809" s="281">
        <v>1707</v>
      </c>
      <c r="G13809" s="24">
        <v>0</v>
      </c>
      <c r="H13809" s="24">
        <v>0</v>
      </c>
      <c r="I13809" s="24">
        <v>0</v>
      </c>
      <c r="J13809" s="282">
        <v>10</v>
      </c>
      <c r="K13809" s="282">
        <v>0</v>
      </c>
    </row>
    <row r="13810" spans="1:11" x14ac:dyDescent="0.3">
      <c r="A13810" s="281" t="s">
        <v>2168</v>
      </c>
      <c r="B13810" s="281">
        <v>6</v>
      </c>
      <c r="C13810" s="24" t="str">
        <f t="shared" si="215"/>
        <v>rayhou6</v>
      </c>
      <c r="D13810" s="281">
        <v>156</v>
      </c>
      <c r="E13810" s="281">
        <v>79</v>
      </c>
      <c r="F13810" s="281">
        <v>1745</v>
      </c>
      <c r="G13810" s="24">
        <v>0</v>
      </c>
      <c r="H13810" s="24">
        <v>0</v>
      </c>
      <c r="I13810" s="24">
        <v>0</v>
      </c>
      <c r="J13810" s="282">
        <v>10</v>
      </c>
      <c r="K13810" s="282">
        <v>0</v>
      </c>
    </row>
    <row r="13811" spans="1:11" x14ac:dyDescent="0.3">
      <c r="A13811" s="281" t="s">
        <v>2168</v>
      </c>
      <c r="B13811" s="281">
        <v>7</v>
      </c>
      <c r="C13811" s="24" t="str">
        <f t="shared" si="215"/>
        <v>rayhou7</v>
      </c>
      <c r="D13811" s="281">
        <v>158</v>
      </c>
      <c r="E13811" s="281">
        <v>80</v>
      </c>
      <c r="F13811" s="281">
        <v>1788</v>
      </c>
      <c r="G13811" s="24">
        <v>0</v>
      </c>
      <c r="H13811" s="24">
        <v>0</v>
      </c>
      <c r="I13811" s="24">
        <v>0</v>
      </c>
      <c r="J13811" s="282">
        <v>10</v>
      </c>
      <c r="K13811" s="282">
        <v>0</v>
      </c>
    </row>
    <row r="13812" spans="1:11" x14ac:dyDescent="0.3">
      <c r="A13812" s="281" t="s">
        <v>2168</v>
      </c>
      <c r="B13812" s="281">
        <v>8</v>
      </c>
      <c r="C13812" s="24" t="str">
        <f t="shared" si="215"/>
        <v>rayhou8</v>
      </c>
      <c r="D13812" s="281">
        <v>160</v>
      </c>
      <c r="E13812" s="281">
        <v>81</v>
      </c>
      <c r="F13812" s="281">
        <v>1837</v>
      </c>
      <c r="G13812" s="24">
        <v>0</v>
      </c>
      <c r="H13812" s="24">
        <v>0</v>
      </c>
      <c r="I13812" s="24">
        <v>0</v>
      </c>
      <c r="J13812" s="282">
        <v>10</v>
      </c>
      <c r="K13812" s="282">
        <v>0</v>
      </c>
    </row>
    <row r="13813" spans="1:11" x14ac:dyDescent="0.3">
      <c r="A13813" s="281" t="s">
        <v>2168</v>
      </c>
      <c r="B13813" s="281">
        <v>9</v>
      </c>
      <c r="C13813" s="24" t="str">
        <f t="shared" si="215"/>
        <v>rayhou9</v>
      </c>
      <c r="D13813" s="281">
        <v>162</v>
      </c>
      <c r="E13813" s="281">
        <v>82</v>
      </c>
      <c r="F13813" s="281">
        <v>1891</v>
      </c>
      <c r="G13813" s="24">
        <v>0</v>
      </c>
      <c r="H13813" s="24">
        <v>0</v>
      </c>
      <c r="I13813" s="24">
        <v>0</v>
      </c>
      <c r="J13813" s="282">
        <v>10</v>
      </c>
      <c r="K13813" s="282">
        <v>0</v>
      </c>
    </row>
    <row r="13814" spans="1:11" x14ac:dyDescent="0.3">
      <c r="A13814" s="281" t="s">
        <v>2168</v>
      </c>
      <c r="B13814" s="281">
        <v>10</v>
      </c>
      <c r="C13814" s="24" t="str">
        <f t="shared" si="215"/>
        <v>rayhou10</v>
      </c>
      <c r="D13814" s="281">
        <v>165</v>
      </c>
      <c r="E13814" s="281">
        <v>83</v>
      </c>
      <c r="F13814" s="281">
        <v>1951</v>
      </c>
      <c r="G13814" s="24">
        <v>0</v>
      </c>
      <c r="H13814" s="24">
        <v>0</v>
      </c>
      <c r="I13814" s="24">
        <v>0</v>
      </c>
      <c r="J13814" s="282">
        <v>10</v>
      </c>
      <c r="K13814" s="282">
        <v>0</v>
      </c>
    </row>
    <row r="13815" spans="1:11" x14ac:dyDescent="0.3">
      <c r="A13815" s="281" t="s">
        <v>2168</v>
      </c>
      <c r="B13815" s="281">
        <v>11</v>
      </c>
      <c r="C13815" s="24" t="str">
        <f t="shared" si="215"/>
        <v>rayhou11</v>
      </c>
      <c r="D13815" s="281">
        <v>180</v>
      </c>
      <c r="E13815" s="281">
        <v>91</v>
      </c>
      <c r="F13815" s="281">
        <v>2147</v>
      </c>
      <c r="G13815" s="24">
        <v>0</v>
      </c>
      <c r="H13815" s="24">
        <v>0</v>
      </c>
      <c r="I13815" s="24">
        <v>0</v>
      </c>
      <c r="J13815" s="282">
        <v>10</v>
      </c>
      <c r="K13815" s="282">
        <v>0</v>
      </c>
    </row>
    <row r="13816" spans="1:11" x14ac:dyDescent="0.3">
      <c r="A13816" s="281" t="s">
        <v>2168</v>
      </c>
      <c r="B13816" s="281">
        <v>12</v>
      </c>
      <c r="C13816" s="24" t="str">
        <f t="shared" si="215"/>
        <v>rayhou12</v>
      </c>
      <c r="D13816" s="281">
        <v>182</v>
      </c>
      <c r="E13816" s="281">
        <v>92</v>
      </c>
      <c r="F13816" s="281">
        <v>2224</v>
      </c>
      <c r="G13816" s="24">
        <v>0</v>
      </c>
      <c r="H13816" s="24">
        <v>0</v>
      </c>
      <c r="I13816" s="24">
        <v>0</v>
      </c>
      <c r="J13816" s="282">
        <v>10</v>
      </c>
      <c r="K13816" s="282">
        <v>0</v>
      </c>
    </row>
    <row r="13817" spans="1:11" x14ac:dyDescent="0.3">
      <c r="A13817" s="281" t="s">
        <v>2168</v>
      </c>
      <c r="B13817" s="281">
        <v>13</v>
      </c>
      <c r="C13817" s="24" t="str">
        <f t="shared" si="215"/>
        <v>rayhou13</v>
      </c>
      <c r="D13817" s="281">
        <v>185</v>
      </c>
      <c r="E13817" s="281">
        <v>93</v>
      </c>
      <c r="F13817" s="281">
        <v>2308</v>
      </c>
      <c r="G13817" s="24">
        <v>0</v>
      </c>
      <c r="H13817" s="24">
        <v>0</v>
      </c>
      <c r="I13817" s="24">
        <v>0</v>
      </c>
      <c r="J13817" s="282">
        <v>10</v>
      </c>
      <c r="K13817" s="282">
        <v>0</v>
      </c>
    </row>
    <row r="13818" spans="1:11" x14ac:dyDescent="0.3">
      <c r="A13818" s="281" t="s">
        <v>2168</v>
      </c>
      <c r="B13818" s="281">
        <v>14</v>
      </c>
      <c r="C13818" s="24" t="str">
        <f t="shared" si="215"/>
        <v>rayhou14</v>
      </c>
      <c r="D13818" s="281">
        <v>187</v>
      </c>
      <c r="E13818" s="281">
        <v>95</v>
      </c>
      <c r="F13818" s="281">
        <v>2400</v>
      </c>
      <c r="G13818" s="24">
        <v>0</v>
      </c>
      <c r="H13818" s="24">
        <v>0</v>
      </c>
      <c r="I13818" s="24">
        <v>0</v>
      </c>
      <c r="J13818" s="282">
        <v>10</v>
      </c>
      <c r="K13818" s="282">
        <v>0</v>
      </c>
    </row>
    <row r="13819" spans="1:11" x14ac:dyDescent="0.3">
      <c r="A13819" s="281" t="s">
        <v>2168</v>
      </c>
      <c r="B13819" s="281">
        <v>15</v>
      </c>
      <c r="C13819" s="24" t="str">
        <f t="shared" si="215"/>
        <v>rayhou15</v>
      </c>
      <c r="D13819" s="281">
        <v>190</v>
      </c>
      <c r="E13819" s="281">
        <v>96</v>
      </c>
      <c r="F13819" s="281">
        <v>2498</v>
      </c>
      <c r="G13819" s="24">
        <v>0</v>
      </c>
      <c r="H13819" s="24">
        <v>0</v>
      </c>
      <c r="I13819" s="24">
        <v>0</v>
      </c>
      <c r="J13819" s="282">
        <v>10</v>
      </c>
      <c r="K13819" s="282">
        <v>0</v>
      </c>
    </row>
    <row r="13820" spans="1:11" x14ac:dyDescent="0.3">
      <c r="A13820" s="281" t="s">
        <v>2168</v>
      </c>
      <c r="B13820" s="281">
        <v>16</v>
      </c>
      <c r="C13820" s="24" t="str">
        <f t="shared" si="215"/>
        <v>rayhou16</v>
      </c>
      <c r="D13820" s="281">
        <v>192</v>
      </c>
      <c r="E13820" s="281">
        <v>97</v>
      </c>
      <c r="F13820" s="281">
        <v>2604</v>
      </c>
      <c r="G13820" s="24">
        <v>0</v>
      </c>
      <c r="H13820" s="24">
        <v>0</v>
      </c>
      <c r="I13820" s="24">
        <v>0</v>
      </c>
      <c r="J13820" s="282">
        <v>10</v>
      </c>
      <c r="K13820" s="282">
        <v>0</v>
      </c>
    </row>
    <row r="13821" spans="1:11" x14ac:dyDescent="0.3">
      <c r="A13821" s="281" t="s">
        <v>2168</v>
      </c>
      <c r="B13821" s="281">
        <v>17</v>
      </c>
      <c r="C13821" s="24" t="str">
        <f t="shared" si="215"/>
        <v>rayhou17</v>
      </c>
      <c r="D13821" s="281">
        <v>195</v>
      </c>
      <c r="E13821" s="281">
        <v>98</v>
      </c>
      <c r="F13821" s="281">
        <v>2718</v>
      </c>
      <c r="G13821" s="24">
        <v>0</v>
      </c>
      <c r="H13821" s="24">
        <v>0</v>
      </c>
      <c r="I13821" s="24">
        <v>0</v>
      </c>
      <c r="J13821" s="282">
        <v>10</v>
      </c>
      <c r="K13821" s="282">
        <v>0</v>
      </c>
    </row>
    <row r="13822" spans="1:11" x14ac:dyDescent="0.3">
      <c r="A13822" s="281" t="s">
        <v>2168</v>
      </c>
      <c r="B13822" s="281">
        <v>18</v>
      </c>
      <c r="C13822" s="24" t="str">
        <f t="shared" si="215"/>
        <v>rayhou18</v>
      </c>
      <c r="D13822" s="281">
        <v>197</v>
      </c>
      <c r="E13822" s="281">
        <v>100</v>
      </c>
      <c r="F13822" s="281">
        <v>2840</v>
      </c>
      <c r="G13822" s="24">
        <v>0</v>
      </c>
      <c r="H13822" s="24">
        <v>0</v>
      </c>
      <c r="I13822" s="24">
        <v>0</v>
      </c>
      <c r="J13822" s="282">
        <v>10</v>
      </c>
      <c r="K13822" s="282">
        <v>0</v>
      </c>
    </row>
    <row r="13823" spans="1:11" x14ac:dyDescent="0.3">
      <c r="A13823" s="281" t="s">
        <v>2168</v>
      </c>
      <c r="B13823" s="281">
        <v>19</v>
      </c>
      <c r="C13823" s="24" t="str">
        <f t="shared" si="215"/>
        <v>rayhou19</v>
      </c>
      <c r="D13823" s="281">
        <v>200</v>
      </c>
      <c r="E13823" s="281">
        <v>101</v>
      </c>
      <c r="F13823" s="281">
        <v>2971</v>
      </c>
      <c r="G13823" s="24">
        <v>0</v>
      </c>
      <c r="H13823" s="24">
        <v>0</v>
      </c>
      <c r="I13823" s="24">
        <v>0</v>
      </c>
      <c r="J13823" s="282">
        <v>10</v>
      </c>
      <c r="K13823" s="282">
        <v>0</v>
      </c>
    </row>
    <row r="13824" spans="1:11" x14ac:dyDescent="0.3">
      <c r="A13824" s="281" t="s">
        <v>2168</v>
      </c>
      <c r="B13824" s="281">
        <v>20</v>
      </c>
      <c r="C13824" s="24" t="str">
        <f t="shared" si="215"/>
        <v>rayhou20</v>
      </c>
      <c r="D13824" s="281">
        <v>202</v>
      </c>
      <c r="E13824" s="281">
        <v>102</v>
      </c>
      <c r="F13824" s="281">
        <v>3110</v>
      </c>
      <c r="G13824" s="24">
        <v>0</v>
      </c>
      <c r="H13824" s="24">
        <v>0</v>
      </c>
      <c r="I13824" s="24">
        <v>0</v>
      </c>
      <c r="J13824" s="282">
        <v>10</v>
      </c>
      <c r="K13824" s="282">
        <v>0</v>
      </c>
    </row>
    <row r="13825" spans="1:11" x14ac:dyDescent="0.3">
      <c r="A13825" s="281" t="s">
        <v>2168</v>
      </c>
      <c r="B13825" s="281">
        <v>21</v>
      </c>
      <c r="C13825" s="24" t="str">
        <f t="shared" si="215"/>
        <v>rayhou21</v>
      </c>
      <c r="D13825" s="281">
        <v>221</v>
      </c>
      <c r="E13825" s="281">
        <v>112</v>
      </c>
      <c r="F13825" s="281">
        <v>3486</v>
      </c>
      <c r="G13825" s="24">
        <v>0</v>
      </c>
      <c r="H13825" s="24">
        <v>0</v>
      </c>
      <c r="I13825" s="24">
        <v>0</v>
      </c>
      <c r="J13825" s="282">
        <v>10</v>
      </c>
      <c r="K13825" s="282">
        <v>0</v>
      </c>
    </row>
    <row r="13826" spans="1:11" x14ac:dyDescent="0.3">
      <c r="A13826" s="281" t="s">
        <v>2168</v>
      </c>
      <c r="B13826" s="281">
        <v>22</v>
      </c>
      <c r="C13826" s="24" t="str">
        <f t="shared" si="215"/>
        <v>rayhou22</v>
      </c>
      <c r="D13826" s="281">
        <v>224</v>
      </c>
      <c r="E13826" s="281">
        <v>113</v>
      </c>
      <c r="F13826" s="281">
        <v>3656</v>
      </c>
      <c r="G13826" s="24">
        <v>0</v>
      </c>
      <c r="H13826" s="24">
        <v>0</v>
      </c>
      <c r="I13826" s="24">
        <v>0</v>
      </c>
      <c r="J13826" s="282">
        <v>10</v>
      </c>
      <c r="K13826" s="282">
        <v>0</v>
      </c>
    </row>
    <row r="13827" spans="1:11" x14ac:dyDescent="0.3">
      <c r="A13827" s="281" t="s">
        <v>2168</v>
      </c>
      <c r="B13827" s="281">
        <v>23</v>
      </c>
      <c r="C13827" s="24" t="str">
        <f t="shared" si="215"/>
        <v>rayhou23</v>
      </c>
      <c r="D13827" s="281">
        <v>227</v>
      </c>
      <c r="E13827" s="281">
        <v>115</v>
      </c>
      <c r="F13827" s="281">
        <v>3835</v>
      </c>
      <c r="G13827" s="24">
        <v>0</v>
      </c>
      <c r="H13827" s="24">
        <v>0</v>
      </c>
      <c r="I13827" s="24">
        <v>0</v>
      </c>
      <c r="J13827" s="282">
        <v>10</v>
      </c>
      <c r="K13827" s="282">
        <v>0</v>
      </c>
    </row>
    <row r="13828" spans="1:11" x14ac:dyDescent="0.3">
      <c r="A13828" s="281" t="s">
        <v>2168</v>
      </c>
      <c r="B13828" s="281">
        <v>24</v>
      </c>
      <c r="C13828" s="24" t="str">
        <f t="shared" si="215"/>
        <v>rayhou24</v>
      </c>
      <c r="D13828" s="281">
        <v>230</v>
      </c>
      <c r="E13828" s="281">
        <v>116</v>
      </c>
      <c r="F13828" s="281">
        <v>4025</v>
      </c>
      <c r="G13828" s="24">
        <v>0</v>
      </c>
      <c r="H13828" s="24">
        <v>0</v>
      </c>
      <c r="I13828" s="24">
        <v>0</v>
      </c>
      <c r="J13828" s="282">
        <v>10</v>
      </c>
      <c r="K13828" s="282">
        <v>0</v>
      </c>
    </row>
    <row r="13829" spans="1:11" x14ac:dyDescent="0.3">
      <c r="A13829" s="281" t="s">
        <v>2168</v>
      </c>
      <c r="B13829" s="281">
        <v>25</v>
      </c>
      <c r="C13829" s="24" t="str">
        <f t="shared" si="215"/>
        <v>rayhou25</v>
      </c>
      <c r="D13829" s="281">
        <v>233</v>
      </c>
      <c r="E13829" s="281">
        <v>118</v>
      </c>
      <c r="F13829" s="281">
        <v>4226</v>
      </c>
      <c r="G13829" s="24">
        <v>0</v>
      </c>
      <c r="H13829" s="24">
        <v>0</v>
      </c>
      <c r="I13829" s="24">
        <v>0</v>
      </c>
      <c r="J13829" s="282">
        <v>10</v>
      </c>
      <c r="K13829" s="282">
        <v>0</v>
      </c>
    </row>
    <row r="13830" spans="1:11" x14ac:dyDescent="0.3">
      <c r="A13830" s="281" t="s">
        <v>2168</v>
      </c>
      <c r="B13830" s="281">
        <v>26</v>
      </c>
      <c r="C13830" s="24" t="str">
        <f t="shared" ref="C13830:C13893" si="216">A13830&amp;B13830</f>
        <v>rayhou26</v>
      </c>
      <c r="D13830" s="281">
        <v>236</v>
      </c>
      <c r="E13830" s="281">
        <v>119</v>
      </c>
      <c r="F13830" s="281">
        <v>4276</v>
      </c>
      <c r="G13830" s="24">
        <v>0</v>
      </c>
      <c r="H13830" s="24">
        <v>0</v>
      </c>
      <c r="I13830" s="24">
        <v>0</v>
      </c>
      <c r="J13830" s="282">
        <v>10</v>
      </c>
      <c r="K13830" s="282">
        <v>0</v>
      </c>
    </row>
    <row r="13831" spans="1:11" x14ac:dyDescent="0.3">
      <c r="A13831" s="281" t="s">
        <v>2168</v>
      </c>
      <c r="B13831" s="281">
        <v>27</v>
      </c>
      <c r="C13831" s="24" t="str">
        <f t="shared" si="216"/>
        <v>rayhou27</v>
      </c>
      <c r="D13831" s="281">
        <v>239</v>
      </c>
      <c r="E13831" s="281">
        <v>121</v>
      </c>
      <c r="F13831" s="281">
        <v>4327</v>
      </c>
      <c r="G13831" s="24">
        <v>0</v>
      </c>
      <c r="H13831" s="24">
        <v>0</v>
      </c>
      <c r="I13831" s="24">
        <v>0</v>
      </c>
      <c r="J13831" s="282">
        <v>10</v>
      </c>
      <c r="K13831" s="282">
        <v>0</v>
      </c>
    </row>
    <row r="13832" spans="1:11" x14ac:dyDescent="0.3">
      <c r="A13832" s="281" t="s">
        <v>2168</v>
      </c>
      <c r="B13832" s="281">
        <v>28</v>
      </c>
      <c r="C13832" s="24" t="str">
        <f t="shared" si="216"/>
        <v>rayhou28</v>
      </c>
      <c r="D13832" s="281">
        <v>242</v>
      </c>
      <c r="E13832" s="281">
        <v>122</v>
      </c>
      <c r="F13832" s="281">
        <v>4379</v>
      </c>
      <c r="G13832" s="24">
        <v>0</v>
      </c>
      <c r="H13832" s="24">
        <v>0</v>
      </c>
      <c r="I13832" s="24">
        <v>0</v>
      </c>
      <c r="J13832" s="282">
        <v>10</v>
      </c>
      <c r="K13832" s="282">
        <v>0</v>
      </c>
    </row>
    <row r="13833" spans="1:11" x14ac:dyDescent="0.3">
      <c r="A13833" s="281" t="s">
        <v>2168</v>
      </c>
      <c r="B13833" s="281">
        <v>29</v>
      </c>
      <c r="C13833" s="24" t="str">
        <f t="shared" si="216"/>
        <v>rayhou29</v>
      </c>
      <c r="D13833" s="281">
        <v>245</v>
      </c>
      <c r="E13833" s="281">
        <v>124</v>
      </c>
      <c r="F13833" s="281">
        <v>4431</v>
      </c>
      <c r="G13833" s="24">
        <v>0</v>
      </c>
      <c r="H13833" s="24">
        <v>0</v>
      </c>
      <c r="I13833" s="24">
        <v>0</v>
      </c>
      <c r="J13833" s="282">
        <v>10</v>
      </c>
      <c r="K13833" s="282">
        <v>0</v>
      </c>
    </row>
    <row r="13834" spans="1:11" x14ac:dyDescent="0.3">
      <c r="A13834" s="281" t="s">
        <v>2168</v>
      </c>
      <c r="B13834" s="281">
        <v>30</v>
      </c>
      <c r="C13834" s="24" t="str">
        <f t="shared" si="216"/>
        <v>rayhou30</v>
      </c>
      <c r="D13834" s="281">
        <v>248</v>
      </c>
      <c r="E13834" s="281">
        <v>125</v>
      </c>
      <c r="F13834" s="281">
        <v>4483</v>
      </c>
      <c r="G13834" s="24">
        <v>0</v>
      </c>
      <c r="H13834" s="24">
        <v>0</v>
      </c>
      <c r="I13834" s="24">
        <v>0</v>
      </c>
      <c r="J13834" s="282">
        <v>10</v>
      </c>
      <c r="K13834" s="282">
        <v>0</v>
      </c>
    </row>
    <row r="13835" spans="1:11" x14ac:dyDescent="0.3">
      <c r="A13835" s="281" t="s">
        <v>2168</v>
      </c>
      <c r="B13835" s="281">
        <v>31</v>
      </c>
      <c r="C13835" s="24" t="str">
        <f t="shared" si="216"/>
        <v>rayhou31</v>
      </c>
      <c r="D13835" s="281">
        <v>271</v>
      </c>
      <c r="E13835" s="281">
        <v>137</v>
      </c>
      <c r="F13835" s="281">
        <v>4866</v>
      </c>
      <c r="G13835" s="24">
        <v>0</v>
      </c>
      <c r="H13835" s="24">
        <v>0</v>
      </c>
      <c r="I13835" s="24">
        <v>0</v>
      </c>
      <c r="J13835" s="282">
        <v>10</v>
      </c>
      <c r="K13835" s="282">
        <v>0</v>
      </c>
    </row>
    <row r="13836" spans="1:11" x14ac:dyDescent="0.3">
      <c r="A13836" s="281" t="s">
        <v>2168</v>
      </c>
      <c r="B13836" s="281">
        <v>32</v>
      </c>
      <c r="C13836" s="24" t="str">
        <f t="shared" si="216"/>
        <v>rayhou32</v>
      </c>
      <c r="D13836" s="281">
        <v>274</v>
      </c>
      <c r="E13836" s="281">
        <v>139</v>
      </c>
      <c r="F13836" s="281">
        <v>4924</v>
      </c>
      <c r="G13836" s="24">
        <v>0</v>
      </c>
      <c r="H13836" s="24">
        <v>0</v>
      </c>
      <c r="I13836" s="24">
        <v>0</v>
      </c>
      <c r="J13836" s="282">
        <v>10</v>
      </c>
      <c r="K13836" s="282">
        <v>0</v>
      </c>
    </row>
    <row r="13837" spans="1:11" x14ac:dyDescent="0.3">
      <c r="A13837" s="281" t="s">
        <v>2168</v>
      </c>
      <c r="B13837" s="281">
        <v>33</v>
      </c>
      <c r="C13837" s="24" t="str">
        <f t="shared" si="216"/>
        <v>rayhou33</v>
      </c>
      <c r="D13837" s="281">
        <v>277</v>
      </c>
      <c r="E13837" s="281">
        <v>140</v>
      </c>
      <c r="F13837" s="281">
        <v>4983</v>
      </c>
      <c r="G13837" s="24">
        <v>0</v>
      </c>
      <c r="H13837" s="24">
        <v>0</v>
      </c>
      <c r="I13837" s="24">
        <v>0</v>
      </c>
      <c r="J13837" s="282">
        <v>10</v>
      </c>
      <c r="K13837" s="282">
        <v>0</v>
      </c>
    </row>
    <row r="13838" spans="1:11" x14ac:dyDescent="0.3">
      <c r="A13838" s="281" t="s">
        <v>2168</v>
      </c>
      <c r="B13838" s="281">
        <v>34</v>
      </c>
      <c r="C13838" s="24" t="str">
        <f t="shared" si="216"/>
        <v>rayhou34</v>
      </c>
      <c r="D13838" s="281">
        <v>281</v>
      </c>
      <c r="E13838" s="281">
        <v>142</v>
      </c>
      <c r="F13838" s="281">
        <v>5043</v>
      </c>
      <c r="G13838" s="24">
        <v>0</v>
      </c>
      <c r="H13838" s="24">
        <v>0</v>
      </c>
      <c r="I13838" s="24">
        <v>0</v>
      </c>
      <c r="J13838" s="282">
        <v>10</v>
      </c>
      <c r="K13838" s="282">
        <v>0</v>
      </c>
    </row>
    <row r="13839" spans="1:11" x14ac:dyDescent="0.3">
      <c r="A13839" s="281" t="s">
        <v>2168</v>
      </c>
      <c r="B13839" s="281">
        <v>35</v>
      </c>
      <c r="C13839" s="24" t="str">
        <f t="shared" si="216"/>
        <v>rayhou35</v>
      </c>
      <c r="D13839" s="281">
        <v>284</v>
      </c>
      <c r="E13839" s="281">
        <v>144</v>
      </c>
      <c r="F13839" s="281">
        <v>5103</v>
      </c>
      <c r="G13839" s="24">
        <v>0</v>
      </c>
      <c r="H13839" s="24">
        <v>0</v>
      </c>
      <c r="I13839" s="24">
        <v>0</v>
      </c>
      <c r="J13839" s="282">
        <v>10</v>
      </c>
      <c r="K13839" s="282">
        <v>0</v>
      </c>
    </row>
    <row r="13840" spans="1:11" x14ac:dyDescent="0.3">
      <c r="A13840" s="281" t="s">
        <v>2168</v>
      </c>
      <c r="B13840" s="281">
        <v>36</v>
      </c>
      <c r="C13840" s="24" t="str">
        <f t="shared" si="216"/>
        <v>rayhou36</v>
      </c>
      <c r="D13840" s="281">
        <v>288</v>
      </c>
      <c r="E13840" s="281">
        <v>146</v>
      </c>
      <c r="F13840" s="281">
        <v>5164</v>
      </c>
      <c r="G13840" s="24">
        <v>0</v>
      </c>
      <c r="H13840" s="24">
        <v>0</v>
      </c>
      <c r="I13840" s="24">
        <v>0</v>
      </c>
      <c r="J13840" s="282">
        <v>10</v>
      </c>
      <c r="K13840" s="282">
        <v>0</v>
      </c>
    </row>
    <row r="13841" spans="1:11" x14ac:dyDescent="0.3">
      <c r="A13841" s="281" t="s">
        <v>2168</v>
      </c>
      <c r="B13841" s="281">
        <v>37</v>
      </c>
      <c r="C13841" s="24" t="str">
        <f t="shared" si="216"/>
        <v>rayhou37</v>
      </c>
      <c r="D13841" s="281">
        <v>292</v>
      </c>
      <c r="E13841" s="281">
        <v>148</v>
      </c>
      <c r="F13841" s="281">
        <v>5225</v>
      </c>
      <c r="G13841" s="24">
        <v>0</v>
      </c>
      <c r="H13841" s="24">
        <v>0</v>
      </c>
      <c r="I13841" s="24">
        <v>0</v>
      </c>
      <c r="J13841" s="282">
        <v>10</v>
      </c>
      <c r="K13841" s="282">
        <v>0</v>
      </c>
    </row>
    <row r="13842" spans="1:11" x14ac:dyDescent="0.3">
      <c r="A13842" s="281" t="s">
        <v>2168</v>
      </c>
      <c r="B13842" s="281">
        <v>38</v>
      </c>
      <c r="C13842" s="24" t="str">
        <f t="shared" si="216"/>
        <v>rayhou38</v>
      </c>
      <c r="D13842" s="281">
        <v>295</v>
      </c>
      <c r="E13842" s="281">
        <v>149</v>
      </c>
      <c r="F13842" s="281">
        <v>5287</v>
      </c>
      <c r="G13842" s="24">
        <v>0</v>
      </c>
      <c r="H13842" s="24">
        <v>0</v>
      </c>
      <c r="I13842" s="24">
        <v>0</v>
      </c>
      <c r="J13842" s="282">
        <v>10</v>
      </c>
      <c r="K13842" s="282">
        <v>0</v>
      </c>
    </row>
    <row r="13843" spans="1:11" x14ac:dyDescent="0.3">
      <c r="A13843" s="281" t="s">
        <v>2168</v>
      </c>
      <c r="B13843" s="281">
        <v>39</v>
      </c>
      <c r="C13843" s="24" t="str">
        <f t="shared" si="216"/>
        <v>rayhou39</v>
      </c>
      <c r="D13843" s="281">
        <v>299</v>
      </c>
      <c r="E13843" s="281">
        <v>151</v>
      </c>
      <c r="F13843" s="281">
        <v>5350</v>
      </c>
      <c r="G13843" s="24">
        <v>0</v>
      </c>
      <c r="H13843" s="24">
        <v>0</v>
      </c>
      <c r="I13843" s="24">
        <v>0</v>
      </c>
      <c r="J13843" s="282">
        <v>10</v>
      </c>
      <c r="K13843" s="282">
        <v>0</v>
      </c>
    </row>
    <row r="13844" spans="1:11" x14ac:dyDescent="0.3">
      <c r="A13844" s="281" t="s">
        <v>2168</v>
      </c>
      <c r="B13844" s="281">
        <v>40</v>
      </c>
      <c r="C13844" s="24" t="str">
        <f t="shared" si="216"/>
        <v>rayhou40</v>
      </c>
      <c r="D13844" s="281">
        <v>302</v>
      </c>
      <c r="E13844" s="281">
        <v>153</v>
      </c>
      <c r="F13844" s="281">
        <v>5414</v>
      </c>
      <c r="G13844" s="24">
        <v>0</v>
      </c>
      <c r="H13844" s="24">
        <v>0</v>
      </c>
      <c r="I13844" s="24">
        <v>0</v>
      </c>
      <c r="J13844" s="282">
        <v>10</v>
      </c>
      <c r="K13844" s="282">
        <v>0</v>
      </c>
    </row>
    <row r="13845" spans="1:11" x14ac:dyDescent="0.3">
      <c r="A13845" s="281" t="s">
        <v>2168</v>
      </c>
      <c r="B13845" s="281">
        <v>41</v>
      </c>
      <c r="C13845" s="24" t="str">
        <f t="shared" si="216"/>
        <v>rayhou41</v>
      </c>
      <c r="D13845" s="281">
        <v>330</v>
      </c>
      <c r="E13845" s="281">
        <v>167</v>
      </c>
      <c r="F13845" s="281">
        <v>5939</v>
      </c>
      <c r="G13845" s="24">
        <v>0</v>
      </c>
      <c r="H13845" s="24">
        <v>0</v>
      </c>
      <c r="I13845" s="24">
        <v>0</v>
      </c>
      <c r="J13845" s="282">
        <v>10</v>
      </c>
      <c r="K13845" s="282">
        <v>0</v>
      </c>
    </row>
    <row r="13846" spans="1:11" x14ac:dyDescent="0.3">
      <c r="A13846" s="281" t="s">
        <v>2168</v>
      </c>
      <c r="B13846" s="281">
        <v>42</v>
      </c>
      <c r="C13846" s="24" t="str">
        <f t="shared" si="216"/>
        <v>rayhou42</v>
      </c>
      <c r="D13846" s="281">
        <v>334</v>
      </c>
      <c r="E13846" s="281">
        <v>169</v>
      </c>
      <c r="F13846" s="281">
        <v>6010</v>
      </c>
      <c r="G13846" s="24">
        <v>0</v>
      </c>
      <c r="H13846" s="24">
        <v>0</v>
      </c>
      <c r="I13846" s="24">
        <v>0</v>
      </c>
      <c r="J13846" s="282">
        <v>10</v>
      </c>
      <c r="K13846" s="282">
        <v>0</v>
      </c>
    </row>
    <row r="13847" spans="1:11" x14ac:dyDescent="0.3">
      <c r="A13847" s="281" t="s">
        <v>2168</v>
      </c>
      <c r="B13847" s="281">
        <v>43</v>
      </c>
      <c r="C13847" s="24" t="str">
        <f t="shared" si="216"/>
        <v>rayhou43</v>
      </c>
      <c r="D13847" s="281">
        <v>339</v>
      </c>
      <c r="E13847" s="281">
        <v>171</v>
      </c>
      <c r="F13847" s="281">
        <v>6082</v>
      </c>
      <c r="G13847" s="24">
        <v>0</v>
      </c>
      <c r="H13847" s="24">
        <v>0</v>
      </c>
      <c r="I13847" s="24">
        <v>0</v>
      </c>
      <c r="J13847" s="282">
        <v>10</v>
      </c>
      <c r="K13847" s="282">
        <v>0</v>
      </c>
    </row>
    <row r="13848" spans="1:11" x14ac:dyDescent="0.3">
      <c r="A13848" s="281" t="s">
        <v>2168</v>
      </c>
      <c r="B13848" s="281">
        <v>44</v>
      </c>
      <c r="C13848" s="24" t="str">
        <f t="shared" si="216"/>
        <v>rayhou44</v>
      </c>
      <c r="D13848" s="281">
        <v>343</v>
      </c>
      <c r="E13848" s="281">
        <v>173</v>
      </c>
      <c r="F13848" s="281">
        <v>6162</v>
      </c>
      <c r="G13848" s="24">
        <v>0</v>
      </c>
      <c r="H13848" s="24">
        <v>0</v>
      </c>
      <c r="I13848" s="24">
        <v>0</v>
      </c>
      <c r="J13848" s="282">
        <v>10</v>
      </c>
      <c r="K13848" s="282">
        <v>0</v>
      </c>
    </row>
    <row r="13849" spans="1:11" x14ac:dyDescent="0.3">
      <c r="A13849" s="281" t="s">
        <v>2168</v>
      </c>
      <c r="B13849" s="281">
        <v>45</v>
      </c>
      <c r="C13849" s="24" t="str">
        <f t="shared" si="216"/>
        <v>rayhou45</v>
      </c>
      <c r="D13849" s="281">
        <v>347</v>
      </c>
      <c r="E13849" s="281">
        <v>176</v>
      </c>
      <c r="F13849" s="281">
        <v>6240</v>
      </c>
      <c r="G13849" s="24">
        <v>0</v>
      </c>
      <c r="H13849" s="24">
        <v>0</v>
      </c>
      <c r="I13849" s="24">
        <v>0</v>
      </c>
      <c r="J13849" s="282">
        <v>10</v>
      </c>
      <c r="K13849" s="282">
        <v>0</v>
      </c>
    </row>
    <row r="13850" spans="1:11" x14ac:dyDescent="0.3">
      <c r="A13850" s="281" t="s">
        <v>2168</v>
      </c>
      <c r="B13850" s="281">
        <v>46</v>
      </c>
      <c r="C13850" s="24" t="str">
        <f t="shared" si="216"/>
        <v>rayhou46</v>
      </c>
      <c r="D13850" s="281">
        <v>351</v>
      </c>
      <c r="E13850" s="281">
        <v>178</v>
      </c>
      <c r="F13850" s="281">
        <v>6315</v>
      </c>
      <c r="G13850" s="24">
        <v>0</v>
      </c>
      <c r="H13850" s="24">
        <v>0</v>
      </c>
      <c r="I13850" s="24">
        <v>0</v>
      </c>
      <c r="J13850" s="282">
        <v>10</v>
      </c>
      <c r="K13850" s="282">
        <v>0</v>
      </c>
    </row>
    <row r="13851" spans="1:11" x14ac:dyDescent="0.3">
      <c r="A13851" s="281" t="s">
        <v>2168</v>
      </c>
      <c r="B13851" s="281">
        <v>47</v>
      </c>
      <c r="C13851" s="24" t="str">
        <f t="shared" si="216"/>
        <v>rayhou47</v>
      </c>
      <c r="D13851" s="281">
        <v>355</v>
      </c>
      <c r="E13851" s="281">
        <v>180</v>
      </c>
      <c r="F13851" s="281">
        <v>6395</v>
      </c>
      <c r="G13851" s="24">
        <v>0</v>
      </c>
      <c r="H13851" s="24">
        <v>0</v>
      </c>
      <c r="I13851" s="24">
        <v>0</v>
      </c>
      <c r="J13851" s="282">
        <v>10</v>
      </c>
      <c r="K13851" s="282">
        <v>0</v>
      </c>
    </row>
    <row r="13852" spans="1:11" x14ac:dyDescent="0.3">
      <c r="A13852" s="281" t="s">
        <v>2168</v>
      </c>
      <c r="B13852" s="281">
        <v>48</v>
      </c>
      <c r="C13852" s="24" t="str">
        <f t="shared" si="216"/>
        <v>rayhou48</v>
      </c>
      <c r="D13852" s="281">
        <v>360</v>
      </c>
      <c r="E13852" s="281">
        <v>182</v>
      </c>
      <c r="F13852" s="281">
        <v>6479</v>
      </c>
      <c r="G13852" s="24">
        <v>0</v>
      </c>
      <c r="H13852" s="24">
        <v>0</v>
      </c>
      <c r="I13852" s="24">
        <v>0</v>
      </c>
      <c r="J13852" s="282">
        <v>10</v>
      </c>
      <c r="K13852" s="282">
        <v>0</v>
      </c>
    </row>
    <row r="13853" spans="1:11" x14ac:dyDescent="0.3">
      <c r="A13853" s="281" t="s">
        <v>2168</v>
      </c>
      <c r="B13853" s="281">
        <v>49</v>
      </c>
      <c r="C13853" s="24" t="str">
        <f t="shared" si="216"/>
        <v>rayhou49</v>
      </c>
      <c r="D13853" s="281">
        <v>364</v>
      </c>
      <c r="E13853" s="281">
        <v>184</v>
      </c>
      <c r="F13853" s="281">
        <v>6556</v>
      </c>
      <c r="G13853" s="24">
        <v>0</v>
      </c>
      <c r="H13853" s="24">
        <v>0</v>
      </c>
      <c r="I13853" s="24">
        <v>0</v>
      </c>
      <c r="J13853" s="282">
        <v>10</v>
      </c>
      <c r="K13853" s="282">
        <v>0</v>
      </c>
    </row>
    <row r="13854" spans="1:11" x14ac:dyDescent="0.3">
      <c r="A13854" s="281" t="s">
        <v>2168</v>
      </c>
      <c r="B13854" s="281">
        <v>50</v>
      </c>
      <c r="C13854" s="24" t="str">
        <f t="shared" si="216"/>
        <v>rayhou50</v>
      </c>
      <c r="D13854" s="281">
        <v>369</v>
      </c>
      <c r="E13854" s="281">
        <v>187</v>
      </c>
      <c r="F13854" s="281">
        <v>6642</v>
      </c>
      <c r="G13854" s="24">
        <v>0</v>
      </c>
      <c r="H13854" s="24">
        <v>0</v>
      </c>
      <c r="I13854" s="24">
        <v>0</v>
      </c>
      <c r="J13854" s="282">
        <v>10</v>
      </c>
      <c r="K13854" s="282">
        <v>0</v>
      </c>
    </row>
    <row r="13855" spans="1:11" x14ac:dyDescent="0.3">
      <c r="A13855" s="281" t="s">
        <v>2168</v>
      </c>
      <c r="B13855" s="281">
        <v>51</v>
      </c>
      <c r="C13855" s="24" t="str">
        <f t="shared" si="216"/>
        <v>rayhou51</v>
      </c>
      <c r="D13855" s="281">
        <v>402</v>
      </c>
      <c r="E13855" s="281">
        <v>204</v>
      </c>
      <c r="F13855" s="281">
        <v>7229</v>
      </c>
      <c r="G13855" s="24">
        <v>0</v>
      </c>
      <c r="H13855" s="24">
        <v>0</v>
      </c>
      <c r="I13855" s="24">
        <v>0</v>
      </c>
      <c r="J13855" s="282">
        <v>10</v>
      </c>
      <c r="K13855" s="282">
        <v>0</v>
      </c>
    </row>
    <row r="13856" spans="1:11" x14ac:dyDescent="0.3">
      <c r="A13856" s="281" t="s">
        <v>2168</v>
      </c>
      <c r="B13856" s="281">
        <v>52</v>
      </c>
      <c r="C13856" s="24" t="str">
        <f t="shared" si="216"/>
        <v>rayhou52</v>
      </c>
      <c r="D13856" s="281">
        <v>407</v>
      </c>
      <c r="E13856" s="281">
        <v>206</v>
      </c>
      <c r="F13856" s="281">
        <v>7316</v>
      </c>
      <c r="G13856" s="24">
        <v>0</v>
      </c>
      <c r="H13856" s="24">
        <v>0</v>
      </c>
      <c r="I13856" s="24">
        <v>0</v>
      </c>
      <c r="J13856" s="282">
        <v>10</v>
      </c>
      <c r="K13856" s="282">
        <v>0</v>
      </c>
    </row>
    <row r="13857" spans="1:11" x14ac:dyDescent="0.3">
      <c r="A13857" s="281" t="s">
        <v>2168</v>
      </c>
      <c r="B13857" s="281">
        <v>53</v>
      </c>
      <c r="C13857" s="24" t="str">
        <f t="shared" si="216"/>
        <v>rayhou53</v>
      </c>
      <c r="D13857" s="281">
        <v>412</v>
      </c>
      <c r="E13857" s="281">
        <v>209</v>
      </c>
      <c r="F13857" s="281">
        <v>7409</v>
      </c>
      <c r="G13857" s="24">
        <v>0</v>
      </c>
      <c r="H13857" s="24">
        <v>0</v>
      </c>
      <c r="I13857" s="24">
        <v>0</v>
      </c>
      <c r="J13857" s="282">
        <v>10</v>
      </c>
      <c r="K13857" s="282">
        <v>0</v>
      </c>
    </row>
    <row r="13858" spans="1:11" x14ac:dyDescent="0.3">
      <c r="A13858" s="281" t="s">
        <v>2168</v>
      </c>
      <c r="B13858" s="281">
        <v>54</v>
      </c>
      <c r="C13858" s="24" t="str">
        <f t="shared" si="216"/>
        <v>rayhou54</v>
      </c>
      <c r="D13858" s="281">
        <v>417</v>
      </c>
      <c r="E13858" s="281">
        <v>211</v>
      </c>
      <c r="F13858" s="281">
        <v>7507</v>
      </c>
      <c r="G13858" s="24">
        <v>0</v>
      </c>
      <c r="H13858" s="24">
        <v>0</v>
      </c>
      <c r="I13858" s="24">
        <v>0</v>
      </c>
      <c r="J13858" s="282">
        <v>10</v>
      </c>
      <c r="K13858" s="282">
        <v>0</v>
      </c>
    </row>
    <row r="13859" spans="1:11" x14ac:dyDescent="0.3">
      <c r="A13859" s="281" t="s">
        <v>2168</v>
      </c>
      <c r="B13859" s="281">
        <v>55</v>
      </c>
      <c r="C13859" s="24" t="str">
        <f t="shared" si="216"/>
        <v>rayhou55</v>
      </c>
      <c r="D13859" s="281">
        <v>422</v>
      </c>
      <c r="E13859" s="281">
        <v>214</v>
      </c>
      <c r="F13859" s="281">
        <v>7597</v>
      </c>
      <c r="G13859" s="24">
        <v>0</v>
      </c>
      <c r="H13859" s="24">
        <v>0</v>
      </c>
      <c r="I13859" s="24">
        <v>0</v>
      </c>
      <c r="J13859" s="282">
        <v>10</v>
      </c>
      <c r="K13859" s="282">
        <v>0</v>
      </c>
    </row>
    <row r="13860" spans="1:11" x14ac:dyDescent="0.3">
      <c r="A13860" s="281" t="s">
        <v>2168</v>
      </c>
      <c r="B13860" s="281">
        <v>56</v>
      </c>
      <c r="C13860" s="24" t="str">
        <f t="shared" si="216"/>
        <v>rayhou56</v>
      </c>
      <c r="D13860" s="281">
        <v>427</v>
      </c>
      <c r="E13860" s="281">
        <v>216</v>
      </c>
      <c r="F13860" s="281">
        <v>7696</v>
      </c>
      <c r="G13860" s="24">
        <v>0</v>
      </c>
      <c r="H13860" s="24">
        <v>0</v>
      </c>
      <c r="I13860" s="24">
        <v>0</v>
      </c>
      <c r="J13860" s="282">
        <v>10</v>
      </c>
      <c r="K13860" s="282">
        <v>0</v>
      </c>
    </row>
    <row r="13861" spans="1:11" x14ac:dyDescent="0.3">
      <c r="A13861" s="281" t="s">
        <v>2168</v>
      </c>
      <c r="B13861" s="281">
        <v>57</v>
      </c>
      <c r="C13861" s="24" t="str">
        <f t="shared" si="216"/>
        <v>rayhou57</v>
      </c>
      <c r="D13861" s="281">
        <v>432</v>
      </c>
      <c r="E13861" s="281">
        <v>219</v>
      </c>
      <c r="F13861" s="281">
        <v>7794</v>
      </c>
      <c r="G13861" s="24">
        <v>0</v>
      </c>
      <c r="H13861" s="24">
        <v>0</v>
      </c>
      <c r="I13861" s="24">
        <v>0</v>
      </c>
      <c r="J13861" s="282">
        <v>10</v>
      </c>
      <c r="K13861" s="282">
        <v>0</v>
      </c>
    </row>
    <row r="13862" spans="1:11" x14ac:dyDescent="0.3">
      <c r="A13862" s="281" t="s">
        <v>2168</v>
      </c>
      <c r="B13862" s="281">
        <v>58</v>
      </c>
      <c r="C13862" s="24" t="str">
        <f t="shared" si="216"/>
        <v>rayhou58</v>
      </c>
      <c r="D13862" s="281">
        <v>438</v>
      </c>
      <c r="E13862" s="281">
        <v>222</v>
      </c>
      <c r="F13862" s="281">
        <v>7888</v>
      </c>
      <c r="G13862" s="24">
        <v>0</v>
      </c>
      <c r="H13862" s="24">
        <v>0</v>
      </c>
      <c r="I13862" s="24">
        <v>0</v>
      </c>
      <c r="J13862" s="282">
        <v>10</v>
      </c>
      <c r="K13862" s="282">
        <v>0</v>
      </c>
    </row>
    <row r="13863" spans="1:11" x14ac:dyDescent="0.3">
      <c r="A13863" s="281" t="s">
        <v>2168</v>
      </c>
      <c r="B13863" s="281">
        <v>59</v>
      </c>
      <c r="C13863" s="24" t="str">
        <f t="shared" si="216"/>
        <v>rayhou59</v>
      </c>
      <c r="D13863" s="281">
        <v>443</v>
      </c>
      <c r="E13863" s="281">
        <v>224</v>
      </c>
      <c r="F13863" s="281">
        <v>7988</v>
      </c>
      <c r="G13863" s="24">
        <v>0</v>
      </c>
      <c r="H13863" s="24">
        <v>0</v>
      </c>
      <c r="I13863" s="24">
        <v>0</v>
      </c>
      <c r="J13863" s="282">
        <v>10</v>
      </c>
      <c r="K13863" s="282">
        <v>0</v>
      </c>
    </row>
    <row r="13864" spans="1:11" x14ac:dyDescent="0.3">
      <c r="A13864" s="281" t="s">
        <v>2168</v>
      </c>
      <c r="B13864" s="281">
        <v>60</v>
      </c>
      <c r="C13864" s="24" t="str">
        <f t="shared" si="216"/>
        <v>rayhou60</v>
      </c>
      <c r="D13864" s="281">
        <v>448</v>
      </c>
      <c r="E13864" s="281">
        <v>227</v>
      </c>
      <c r="F13864" s="281">
        <v>8093</v>
      </c>
      <c r="G13864" s="24">
        <v>0</v>
      </c>
      <c r="H13864" s="24">
        <v>0</v>
      </c>
      <c r="I13864" s="24">
        <v>0</v>
      </c>
      <c r="J13864" s="282">
        <v>10</v>
      </c>
      <c r="K13864" s="282">
        <v>0</v>
      </c>
    </row>
    <row r="13865" spans="1:11" x14ac:dyDescent="0.3">
      <c r="A13865" s="281" t="s">
        <v>2168</v>
      </c>
      <c r="B13865" s="281">
        <v>61</v>
      </c>
      <c r="C13865" s="24" t="str">
        <f t="shared" si="216"/>
        <v>rayhou61</v>
      </c>
      <c r="D13865" s="281">
        <v>489</v>
      </c>
      <c r="E13865" s="281">
        <v>248</v>
      </c>
      <c r="F13865" s="281">
        <v>8904</v>
      </c>
      <c r="G13865" s="24">
        <v>0</v>
      </c>
      <c r="H13865" s="24">
        <v>0</v>
      </c>
      <c r="I13865" s="24">
        <v>0</v>
      </c>
      <c r="J13865" s="282">
        <v>10</v>
      </c>
      <c r="K13865" s="282">
        <v>0</v>
      </c>
    </row>
    <row r="13866" spans="1:11" x14ac:dyDescent="0.3">
      <c r="A13866" s="281" t="s">
        <v>2168</v>
      </c>
      <c r="B13866" s="281">
        <v>62</v>
      </c>
      <c r="C13866" s="24" t="str">
        <f t="shared" si="216"/>
        <v>rayhou62</v>
      </c>
      <c r="D13866" s="281">
        <v>495</v>
      </c>
      <c r="E13866" s="281">
        <v>251</v>
      </c>
      <c r="F13866" s="281">
        <v>9021</v>
      </c>
      <c r="G13866" s="24">
        <v>0</v>
      </c>
      <c r="H13866" s="24">
        <v>0</v>
      </c>
      <c r="I13866" s="24">
        <v>0</v>
      </c>
      <c r="J13866" s="282">
        <v>10</v>
      </c>
      <c r="K13866" s="282">
        <v>0</v>
      </c>
    </row>
    <row r="13867" spans="1:11" x14ac:dyDescent="0.3">
      <c r="A13867" s="281" t="s">
        <v>2168</v>
      </c>
      <c r="B13867" s="281">
        <v>63</v>
      </c>
      <c r="C13867" s="24" t="str">
        <f t="shared" si="216"/>
        <v>rayhou63</v>
      </c>
      <c r="D13867" s="281">
        <v>501</v>
      </c>
      <c r="E13867" s="281">
        <v>254</v>
      </c>
      <c r="F13867" s="281">
        <v>9154</v>
      </c>
      <c r="G13867" s="24">
        <v>0</v>
      </c>
      <c r="H13867" s="24">
        <v>0</v>
      </c>
      <c r="I13867" s="24">
        <v>0</v>
      </c>
      <c r="J13867" s="282">
        <v>10</v>
      </c>
      <c r="K13867" s="282">
        <v>0</v>
      </c>
    </row>
    <row r="13868" spans="1:11" x14ac:dyDescent="0.3">
      <c r="A13868" s="281" t="s">
        <v>2168</v>
      </c>
      <c r="B13868" s="281">
        <v>64</v>
      </c>
      <c r="C13868" s="24" t="str">
        <f t="shared" si="216"/>
        <v>rayhou64</v>
      </c>
      <c r="D13868" s="281">
        <v>507</v>
      </c>
      <c r="E13868" s="281">
        <v>257</v>
      </c>
      <c r="F13868" s="281">
        <v>9264</v>
      </c>
      <c r="G13868" s="24">
        <v>0</v>
      </c>
      <c r="H13868" s="24">
        <v>0</v>
      </c>
      <c r="I13868" s="24">
        <v>0</v>
      </c>
      <c r="J13868" s="282">
        <v>10</v>
      </c>
      <c r="K13868" s="282">
        <v>0</v>
      </c>
    </row>
    <row r="13869" spans="1:11" x14ac:dyDescent="0.3">
      <c r="A13869" s="281" t="s">
        <v>2168</v>
      </c>
      <c r="B13869" s="281">
        <v>65</v>
      </c>
      <c r="C13869" s="24" t="str">
        <f t="shared" si="216"/>
        <v>rayhou65</v>
      </c>
      <c r="D13869" s="281">
        <v>513</v>
      </c>
      <c r="E13869" s="281">
        <v>260</v>
      </c>
      <c r="F13869" s="281">
        <v>9387</v>
      </c>
      <c r="G13869" s="24">
        <v>0</v>
      </c>
      <c r="H13869" s="24">
        <v>0</v>
      </c>
      <c r="I13869" s="24">
        <v>0</v>
      </c>
      <c r="J13869" s="282">
        <v>10</v>
      </c>
      <c r="K13869" s="282">
        <v>0</v>
      </c>
    </row>
    <row r="13870" spans="1:11" x14ac:dyDescent="0.3">
      <c r="A13870" s="281" t="s">
        <v>2168</v>
      </c>
      <c r="B13870" s="281">
        <v>66</v>
      </c>
      <c r="C13870" s="24" t="str">
        <f t="shared" si="216"/>
        <v>rayhou66</v>
      </c>
      <c r="D13870" s="281">
        <v>519</v>
      </c>
      <c r="E13870" s="281">
        <v>263</v>
      </c>
      <c r="F13870" s="281">
        <v>9510</v>
      </c>
      <c r="G13870" s="24">
        <v>0</v>
      </c>
      <c r="H13870" s="24">
        <v>0</v>
      </c>
      <c r="I13870" s="24">
        <v>0</v>
      </c>
      <c r="J13870" s="282">
        <v>10</v>
      </c>
      <c r="K13870" s="282">
        <v>0</v>
      </c>
    </row>
    <row r="13871" spans="1:11" x14ac:dyDescent="0.3">
      <c r="A13871" s="281" t="s">
        <v>2168</v>
      </c>
      <c r="B13871" s="281">
        <v>67</v>
      </c>
      <c r="C13871" s="24" t="str">
        <f t="shared" si="216"/>
        <v>rayhou67</v>
      </c>
      <c r="D13871" s="281">
        <v>525</v>
      </c>
      <c r="E13871" s="281">
        <v>266</v>
      </c>
      <c r="F13871" s="281">
        <v>9642</v>
      </c>
      <c r="G13871" s="24">
        <v>0</v>
      </c>
      <c r="H13871" s="24">
        <v>0</v>
      </c>
      <c r="I13871" s="24">
        <v>0</v>
      </c>
      <c r="J13871" s="282">
        <v>10</v>
      </c>
      <c r="K13871" s="282">
        <v>0</v>
      </c>
    </row>
    <row r="13872" spans="1:11" x14ac:dyDescent="0.3">
      <c r="A13872" s="281" t="s">
        <v>2168</v>
      </c>
      <c r="B13872" s="281">
        <v>68</v>
      </c>
      <c r="C13872" s="24" t="str">
        <f t="shared" si="216"/>
        <v>rayhou68</v>
      </c>
      <c r="D13872" s="281">
        <v>532</v>
      </c>
      <c r="E13872" s="281">
        <v>269</v>
      </c>
      <c r="F13872" s="281">
        <v>9758</v>
      </c>
      <c r="G13872" s="24">
        <v>0</v>
      </c>
      <c r="H13872" s="24">
        <v>0</v>
      </c>
      <c r="I13872" s="24">
        <v>0</v>
      </c>
      <c r="J13872" s="282">
        <v>10</v>
      </c>
      <c r="K13872" s="282">
        <v>0</v>
      </c>
    </row>
    <row r="13873" spans="1:11" x14ac:dyDescent="0.3">
      <c r="A13873" s="281" t="s">
        <v>2168</v>
      </c>
      <c r="B13873" s="281">
        <v>69</v>
      </c>
      <c r="C13873" s="24" t="str">
        <f t="shared" si="216"/>
        <v>rayhou69</v>
      </c>
      <c r="D13873" s="281">
        <v>538</v>
      </c>
      <c r="E13873" s="281">
        <v>272</v>
      </c>
      <c r="F13873" s="281">
        <v>9887</v>
      </c>
      <c r="G13873" s="24">
        <v>0</v>
      </c>
      <c r="H13873" s="24">
        <v>0</v>
      </c>
      <c r="I13873" s="24">
        <v>0</v>
      </c>
      <c r="J13873" s="282">
        <v>10</v>
      </c>
      <c r="K13873" s="282">
        <v>0</v>
      </c>
    </row>
    <row r="13874" spans="1:11" x14ac:dyDescent="0.3">
      <c r="A13874" s="281" t="s">
        <v>2168</v>
      </c>
      <c r="B13874" s="281">
        <v>70</v>
      </c>
      <c r="C13874" s="24" t="str">
        <f t="shared" si="216"/>
        <v>rayhou70</v>
      </c>
      <c r="D13874" s="281">
        <v>544</v>
      </c>
      <c r="E13874" s="281">
        <v>276</v>
      </c>
      <c r="F13874" s="281">
        <v>10005</v>
      </c>
      <c r="G13874" s="24">
        <v>0</v>
      </c>
      <c r="H13874" s="24">
        <v>0</v>
      </c>
      <c r="I13874" s="24">
        <v>0</v>
      </c>
      <c r="J13874" s="282">
        <v>10</v>
      </c>
      <c r="K13874" s="282">
        <v>0</v>
      </c>
    </row>
    <row r="13875" spans="1:11" x14ac:dyDescent="0.3">
      <c r="A13875" s="281" t="s">
        <v>2168</v>
      </c>
      <c r="B13875" s="281">
        <v>71</v>
      </c>
      <c r="C13875" s="24" t="str">
        <f t="shared" si="216"/>
        <v>rayhou71</v>
      </c>
      <c r="D13875" s="281">
        <v>594</v>
      </c>
      <c r="E13875" s="281">
        <v>301</v>
      </c>
      <c r="F13875" s="281">
        <v>10917</v>
      </c>
      <c r="G13875" s="24">
        <v>0</v>
      </c>
      <c r="H13875" s="24">
        <v>0</v>
      </c>
      <c r="I13875" s="24">
        <v>0</v>
      </c>
      <c r="J13875" s="282">
        <v>10</v>
      </c>
      <c r="K13875" s="282">
        <v>0</v>
      </c>
    </row>
    <row r="13876" spans="1:11" x14ac:dyDescent="0.3">
      <c r="A13876" s="281" t="s">
        <v>2168</v>
      </c>
      <c r="B13876" s="281">
        <v>72</v>
      </c>
      <c r="C13876" s="24" t="str">
        <f t="shared" si="216"/>
        <v>rayhou72</v>
      </c>
      <c r="D13876" s="281">
        <v>601</v>
      </c>
      <c r="E13876" s="281">
        <v>304</v>
      </c>
      <c r="F13876" s="281">
        <v>11048</v>
      </c>
      <c r="G13876" s="24">
        <v>0</v>
      </c>
      <c r="H13876" s="24">
        <v>0</v>
      </c>
      <c r="I13876" s="24">
        <v>0</v>
      </c>
      <c r="J13876" s="282">
        <v>10</v>
      </c>
      <c r="K13876" s="282">
        <v>0</v>
      </c>
    </row>
    <row r="13877" spans="1:11" x14ac:dyDescent="0.3">
      <c r="A13877" s="281" t="s">
        <v>2168</v>
      </c>
      <c r="B13877" s="281">
        <v>73</v>
      </c>
      <c r="C13877" s="24" t="str">
        <f t="shared" si="216"/>
        <v>rayhou73</v>
      </c>
      <c r="D13877" s="281">
        <v>608</v>
      </c>
      <c r="E13877" s="281">
        <v>308</v>
      </c>
      <c r="F13877" s="281">
        <v>11202</v>
      </c>
      <c r="G13877" s="24">
        <v>0</v>
      </c>
      <c r="H13877" s="24">
        <v>0</v>
      </c>
      <c r="I13877" s="24">
        <v>0</v>
      </c>
      <c r="J13877" s="282">
        <v>10</v>
      </c>
      <c r="K13877" s="282">
        <v>0</v>
      </c>
    </row>
    <row r="13878" spans="1:11" x14ac:dyDescent="0.3">
      <c r="A13878" s="281" t="s">
        <v>2168</v>
      </c>
      <c r="B13878" s="281">
        <v>74</v>
      </c>
      <c r="C13878" s="24" t="str">
        <f t="shared" si="216"/>
        <v>rayhou74</v>
      </c>
      <c r="D13878" s="281">
        <v>615</v>
      </c>
      <c r="E13878" s="281">
        <v>312</v>
      </c>
      <c r="F13878" s="281">
        <v>11336</v>
      </c>
      <c r="G13878" s="24">
        <v>0</v>
      </c>
      <c r="H13878" s="24">
        <v>0</v>
      </c>
      <c r="I13878" s="24">
        <v>0</v>
      </c>
      <c r="J13878" s="282">
        <v>10</v>
      </c>
      <c r="K13878" s="282">
        <v>0</v>
      </c>
    </row>
    <row r="13879" spans="1:11" x14ac:dyDescent="0.3">
      <c r="A13879" s="281" t="s">
        <v>2168</v>
      </c>
      <c r="B13879" s="281">
        <v>75</v>
      </c>
      <c r="C13879" s="24" t="str">
        <f t="shared" si="216"/>
        <v>rayhou75</v>
      </c>
      <c r="D13879" s="281">
        <v>623</v>
      </c>
      <c r="E13879" s="281">
        <v>315</v>
      </c>
      <c r="F13879" s="281">
        <v>11486</v>
      </c>
      <c r="G13879" s="24">
        <v>0</v>
      </c>
      <c r="H13879" s="24">
        <v>0</v>
      </c>
      <c r="I13879" s="24">
        <v>0</v>
      </c>
      <c r="J13879" s="282">
        <v>10</v>
      </c>
      <c r="K13879" s="282">
        <v>0</v>
      </c>
    </row>
    <row r="13880" spans="1:11" x14ac:dyDescent="0.3">
      <c r="A13880" s="281" t="s">
        <v>2168</v>
      </c>
      <c r="B13880" s="281">
        <v>76</v>
      </c>
      <c r="C13880" s="24" t="str">
        <f t="shared" si="216"/>
        <v>rayhou76</v>
      </c>
      <c r="D13880" s="281">
        <v>630</v>
      </c>
      <c r="E13880" s="281">
        <v>319</v>
      </c>
      <c r="F13880" s="281">
        <v>11624</v>
      </c>
      <c r="G13880" s="24">
        <v>0</v>
      </c>
      <c r="H13880" s="24">
        <v>0</v>
      </c>
      <c r="I13880" s="24">
        <v>0</v>
      </c>
      <c r="J13880" s="282">
        <v>10</v>
      </c>
      <c r="K13880" s="282">
        <v>0</v>
      </c>
    </row>
    <row r="13881" spans="1:11" x14ac:dyDescent="0.3">
      <c r="A13881" s="281" t="s">
        <v>2168</v>
      </c>
      <c r="B13881" s="281">
        <v>77</v>
      </c>
      <c r="C13881" s="24" t="str">
        <f t="shared" si="216"/>
        <v>rayhou77</v>
      </c>
      <c r="D13881" s="281">
        <v>637</v>
      </c>
      <c r="E13881" s="281">
        <v>323</v>
      </c>
      <c r="F13881" s="281">
        <v>11785</v>
      </c>
      <c r="G13881" s="24">
        <v>0</v>
      </c>
      <c r="H13881" s="24">
        <v>0</v>
      </c>
      <c r="I13881" s="24">
        <v>0</v>
      </c>
      <c r="J13881" s="282">
        <v>10</v>
      </c>
      <c r="K13881" s="282">
        <v>0</v>
      </c>
    </row>
    <row r="13882" spans="1:11" x14ac:dyDescent="0.3">
      <c r="A13882" s="281" t="s">
        <v>2168</v>
      </c>
      <c r="B13882" s="281">
        <v>78</v>
      </c>
      <c r="C13882" s="24" t="str">
        <f t="shared" si="216"/>
        <v>rayhou78</v>
      </c>
      <c r="D13882" s="281">
        <v>645</v>
      </c>
      <c r="E13882" s="281">
        <v>327</v>
      </c>
      <c r="F13882" s="281">
        <v>11926</v>
      </c>
      <c r="G13882" s="24">
        <v>0</v>
      </c>
      <c r="H13882" s="24">
        <v>0</v>
      </c>
      <c r="I13882" s="24">
        <v>0</v>
      </c>
      <c r="J13882" s="282">
        <v>10</v>
      </c>
      <c r="K13882" s="282">
        <v>0</v>
      </c>
    </row>
    <row r="13883" spans="1:11" x14ac:dyDescent="0.3">
      <c r="A13883" s="281" t="s">
        <v>2168</v>
      </c>
      <c r="B13883" s="281">
        <v>79</v>
      </c>
      <c r="C13883" s="24" t="str">
        <f t="shared" si="216"/>
        <v>rayhou79</v>
      </c>
      <c r="D13883" s="281">
        <v>652</v>
      </c>
      <c r="E13883" s="281">
        <v>330</v>
      </c>
      <c r="F13883" s="281">
        <v>12084</v>
      </c>
      <c r="G13883" s="24">
        <v>0</v>
      </c>
      <c r="H13883" s="24">
        <v>0</v>
      </c>
      <c r="I13883" s="24">
        <v>0</v>
      </c>
      <c r="J13883" s="282">
        <v>10</v>
      </c>
      <c r="K13883" s="282">
        <v>0</v>
      </c>
    </row>
    <row r="13884" spans="1:11" x14ac:dyDescent="0.3">
      <c r="A13884" s="281" t="s">
        <v>2168</v>
      </c>
      <c r="B13884" s="281">
        <v>80</v>
      </c>
      <c r="C13884" s="24" t="str">
        <f t="shared" si="216"/>
        <v>rayhou80</v>
      </c>
      <c r="D13884" s="281">
        <v>660</v>
      </c>
      <c r="E13884" s="281">
        <v>334</v>
      </c>
      <c r="F13884" s="281">
        <v>12228</v>
      </c>
      <c r="G13884" s="24">
        <v>0</v>
      </c>
      <c r="H13884" s="24">
        <v>0</v>
      </c>
      <c r="I13884" s="24">
        <v>0</v>
      </c>
      <c r="J13884" s="282">
        <v>10</v>
      </c>
      <c r="K13884" s="282">
        <v>0</v>
      </c>
    </row>
    <row r="13885" spans="1:11" x14ac:dyDescent="0.3">
      <c r="A13885" s="281" t="s">
        <v>2168</v>
      </c>
      <c r="B13885" s="281">
        <v>81</v>
      </c>
      <c r="C13885" s="24" t="str">
        <f t="shared" si="216"/>
        <v>rayhou81</v>
      </c>
      <c r="D13885" s="281">
        <v>720</v>
      </c>
      <c r="E13885" s="281">
        <v>365</v>
      </c>
      <c r="F13885" s="281">
        <v>13513</v>
      </c>
      <c r="G13885" s="24">
        <v>0</v>
      </c>
      <c r="H13885" s="24">
        <v>0</v>
      </c>
      <c r="I13885" s="24">
        <v>0</v>
      </c>
      <c r="J13885" s="282">
        <v>10</v>
      </c>
      <c r="K13885" s="282">
        <v>0</v>
      </c>
    </row>
    <row r="13886" spans="1:11" x14ac:dyDescent="0.3">
      <c r="A13886" s="281" t="s">
        <v>2168</v>
      </c>
      <c r="B13886" s="281">
        <v>82</v>
      </c>
      <c r="C13886" s="24" t="str">
        <f t="shared" si="216"/>
        <v>rayhou82</v>
      </c>
      <c r="D13886" s="281">
        <v>729</v>
      </c>
      <c r="E13886" s="281">
        <v>369</v>
      </c>
      <c r="F13886" s="281">
        <v>13675</v>
      </c>
      <c r="G13886" s="24">
        <v>0</v>
      </c>
      <c r="H13886" s="24">
        <v>0</v>
      </c>
      <c r="I13886" s="24">
        <v>0</v>
      </c>
      <c r="J13886" s="282">
        <v>10</v>
      </c>
      <c r="K13886" s="282">
        <v>0</v>
      </c>
    </row>
    <row r="13887" spans="1:11" x14ac:dyDescent="0.3">
      <c r="A13887" s="281" t="s">
        <v>2168</v>
      </c>
      <c r="B13887" s="281">
        <v>83</v>
      </c>
      <c r="C13887" s="24" t="str">
        <f t="shared" si="216"/>
        <v>rayhou83</v>
      </c>
      <c r="D13887" s="281">
        <v>737</v>
      </c>
      <c r="E13887" s="281">
        <v>373</v>
      </c>
      <c r="F13887" s="281">
        <v>13865</v>
      </c>
      <c r="G13887" s="24">
        <v>0</v>
      </c>
      <c r="H13887" s="24">
        <v>0</v>
      </c>
      <c r="I13887" s="24">
        <v>0</v>
      </c>
      <c r="J13887" s="282">
        <v>10</v>
      </c>
      <c r="K13887" s="282">
        <v>0</v>
      </c>
    </row>
    <row r="13888" spans="1:11" x14ac:dyDescent="0.3">
      <c r="A13888" s="281" t="s">
        <v>2168</v>
      </c>
      <c r="B13888" s="281">
        <v>84</v>
      </c>
      <c r="C13888" s="24" t="str">
        <f t="shared" si="216"/>
        <v>rayhou84</v>
      </c>
      <c r="D13888" s="281">
        <v>746</v>
      </c>
      <c r="E13888" s="281">
        <v>378</v>
      </c>
      <c r="F13888" s="281">
        <v>14031</v>
      </c>
      <c r="G13888" s="24">
        <v>0</v>
      </c>
      <c r="H13888" s="24">
        <v>0</v>
      </c>
      <c r="I13888" s="24">
        <v>0</v>
      </c>
      <c r="J13888" s="282">
        <v>10</v>
      </c>
      <c r="K13888" s="282">
        <v>0</v>
      </c>
    </row>
    <row r="13889" spans="1:11" x14ac:dyDescent="0.3">
      <c r="A13889" s="281" t="s">
        <v>2168</v>
      </c>
      <c r="B13889" s="281">
        <v>85</v>
      </c>
      <c r="C13889" s="24" t="str">
        <f t="shared" si="216"/>
        <v>rayhou85</v>
      </c>
      <c r="D13889" s="281">
        <v>754</v>
      </c>
      <c r="E13889" s="281">
        <v>382</v>
      </c>
      <c r="F13889" s="281">
        <v>14229</v>
      </c>
      <c r="G13889" s="24">
        <v>0</v>
      </c>
      <c r="H13889" s="24">
        <v>0</v>
      </c>
      <c r="I13889" s="24">
        <v>0</v>
      </c>
      <c r="J13889" s="282">
        <v>10</v>
      </c>
      <c r="K13889" s="282">
        <v>0</v>
      </c>
    </row>
    <row r="13890" spans="1:11" x14ac:dyDescent="0.3">
      <c r="A13890" s="281" t="s">
        <v>2168</v>
      </c>
      <c r="B13890" s="281">
        <v>86</v>
      </c>
      <c r="C13890" s="24" t="str">
        <f t="shared" si="216"/>
        <v>rayhou86</v>
      </c>
      <c r="D13890" s="281">
        <v>763</v>
      </c>
      <c r="E13890" s="281">
        <v>387</v>
      </c>
      <c r="F13890" s="281">
        <v>14399</v>
      </c>
      <c r="G13890" s="24">
        <v>0</v>
      </c>
      <c r="H13890" s="24">
        <v>0</v>
      </c>
      <c r="I13890" s="24">
        <v>0</v>
      </c>
      <c r="J13890" s="282">
        <v>10</v>
      </c>
      <c r="K13890" s="282">
        <v>0</v>
      </c>
    </row>
    <row r="13891" spans="1:11" x14ac:dyDescent="0.3">
      <c r="A13891" s="281" t="s">
        <v>2168</v>
      </c>
      <c r="B13891" s="281">
        <v>87</v>
      </c>
      <c r="C13891" s="24" t="str">
        <f t="shared" si="216"/>
        <v>rayhou87</v>
      </c>
      <c r="D13891" s="281">
        <v>772</v>
      </c>
      <c r="E13891" s="281">
        <v>391</v>
      </c>
      <c r="F13891" s="281">
        <v>14571</v>
      </c>
      <c r="G13891" s="24">
        <v>0</v>
      </c>
      <c r="H13891" s="24">
        <v>0</v>
      </c>
      <c r="I13891" s="24">
        <v>0</v>
      </c>
      <c r="J13891" s="282">
        <v>10</v>
      </c>
      <c r="K13891" s="282">
        <v>0</v>
      </c>
    </row>
    <row r="13892" spans="1:11" x14ac:dyDescent="0.3">
      <c r="A13892" s="281" t="s">
        <v>2168</v>
      </c>
      <c r="B13892" s="281">
        <v>88</v>
      </c>
      <c r="C13892" s="24" t="str">
        <f t="shared" si="216"/>
        <v>rayhou88</v>
      </c>
      <c r="D13892" s="281">
        <v>781</v>
      </c>
      <c r="E13892" s="281">
        <v>396</v>
      </c>
      <c r="F13892" s="281">
        <v>14745</v>
      </c>
      <c r="G13892" s="24">
        <v>0</v>
      </c>
      <c r="H13892" s="24">
        <v>0</v>
      </c>
      <c r="I13892" s="24">
        <v>0</v>
      </c>
      <c r="J13892" s="282">
        <v>10</v>
      </c>
      <c r="K13892" s="282">
        <v>0</v>
      </c>
    </row>
    <row r="13893" spans="1:11" x14ac:dyDescent="0.3">
      <c r="A13893" s="281" t="s">
        <v>2168</v>
      </c>
      <c r="B13893" s="281">
        <v>89</v>
      </c>
      <c r="C13893" s="24" t="str">
        <f t="shared" si="216"/>
        <v>rayhou89</v>
      </c>
      <c r="D13893" s="281">
        <v>790</v>
      </c>
      <c r="E13893" s="281">
        <v>400</v>
      </c>
      <c r="F13893" s="281">
        <v>14970</v>
      </c>
      <c r="G13893" s="24">
        <v>0</v>
      </c>
      <c r="H13893" s="24">
        <v>0</v>
      </c>
      <c r="I13893" s="24">
        <v>0</v>
      </c>
      <c r="J13893" s="282">
        <v>10</v>
      </c>
      <c r="K13893" s="282">
        <v>0</v>
      </c>
    </row>
    <row r="13894" spans="1:11" x14ac:dyDescent="0.3">
      <c r="A13894" s="281" t="s">
        <v>2168</v>
      </c>
      <c r="B13894" s="281">
        <v>90</v>
      </c>
      <c r="C13894" s="24" t="str">
        <f t="shared" ref="C13894:C13957" si="217">A13894&amp;B13894</f>
        <v>rayhou90</v>
      </c>
      <c r="D13894" s="281">
        <v>799</v>
      </c>
      <c r="E13894" s="281">
        <v>405</v>
      </c>
      <c r="F13894" s="281">
        <v>15148</v>
      </c>
      <c r="G13894" s="24">
        <v>0</v>
      </c>
      <c r="H13894" s="24">
        <v>0</v>
      </c>
      <c r="I13894" s="24">
        <v>0</v>
      </c>
      <c r="J13894" s="282">
        <v>10</v>
      </c>
      <c r="K13894" s="282">
        <v>0</v>
      </c>
    </row>
    <row r="13895" spans="1:11" x14ac:dyDescent="0.3">
      <c r="A13895" s="281" t="s">
        <v>2168</v>
      </c>
      <c r="B13895" s="281">
        <v>91</v>
      </c>
      <c r="C13895" s="24" t="str">
        <f t="shared" si="217"/>
        <v>rayhou91</v>
      </c>
      <c r="D13895" s="281">
        <v>872</v>
      </c>
      <c r="E13895" s="281">
        <v>442</v>
      </c>
      <c r="F13895" s="281">
        <v>16512</v>
      </c>
      <c r="G13895" s="24">
        <v>0</v>
      </c>
      <c r="H13895" s="24">
        <v>0</v>
      </c>
      <c r="I13895" s="24">
        <v>0</v>
      </c>
      <c r="J13895" s="282">
        <v>10</v>
      </c>
      <c r="K13895" s="282">
        <v>0</v>
      </c>
    </row>
    <row r="13896" spans="1:11" x14ac:dyDescent="0.3">
      <c r="A13896" s="281" t="s">
        <v>2168</v>
      </c>
      <c r="B13896" s="281">
        <v>92</v>
      </c>
      <c r="C13896" s="24" t="str">
        <f t="shared" si="217"/>
        <v>rayhou92</v>
      </c>
      <c r="D13896" s="281">
        <v>882</v>
      </c>
      <c r="E13896" s="281">
        <v>447</v>
      </c>
      <c r="F13896" s="281">
        <v>16709</v>
      </c>
      <c r="G13896" s="24">
        <v>0</v>
      </c>
      <c r="H13896" s="24">
        <v>0</v>
      </c>
      <c r="I13896" s="24">
        <v>0</v>
      </c>
      <c r="J13896" s="282">
        <v>10</v>
      </c>
      <c r="K13896" s="282">
        <v>0</v>
      </c>
    </row>
    <row r="13897" spans="1:11" x14ac:dyDescent="0.3">
      <c r="A13897" s="281" t="s">
        <v>2168</v>
      </c>
      <c r="B13897" s="281">
        <v>93</v>
      </c>
      <c r="C13897" s="24" t="str">
        <f t="shared" si="217"/>
        <v>rayhou93</v>
      </c>
      <c r="D13897" s="281">
        <v>893</v>
      </c>
      <c r="E13897" s="281">
        <v>452</v>
      </c>
      <c r="F13897" s="281">
        <v>16964</v>
      </c>
      <c r="G13897" s="24">
        <v>0</v>
      </c>
      <c r="H13897" s="24">
        <v>0</v>
      </c>
      <c r="I13897" s="24">
        <v>0</v>
      </c>
      <c r="J13897" s="282">
        <v>10</v>
      </c>
      <c r="K13897" s="282">
        <v>0</v>
      </c>
    </row>
    <row r="13898" spans="1:11" x14ac:dyDescent="0.3">
      <c r="A13898" s="281" t="s">
        <v>2168</v>
      </c>
      <c r="B13898" s="281">
        <v>94</v>
      </c>
      <c r="C13898" s="24" t="str">
        <f t="shared" si="217"/>
        <v>rayhou94</v>
      </c>
      <c r="D13898" s="281">
        <v>903</v>
      </c>
      <c r="E13898" s="281">
        <v>457</v>
      </c>
      <c r="F13898" s="281">
        <v>17166</v>
      </c>
      <c r="G13898" s="24">
        <v>0</v>
      </c>
      <c r="H13898" s="24">
        <v>0</v>
      </c>
      <c r="I13898" s="24">
        <v>0</v>
      </c>
      <c r="J13898" s="282">
        <v>10</v>
      </c>
      <c r="K13898" s="282">
        <v>0</v>
      </c>
    </row>
    <row r="13899" spans="1:11" x14ac:dyDescent="0.3">
      <c r="A13899" s="281" t="s">
        <v>2168</v>
      </c>
      <c r="B13899" s="281">
        <v>95</v>
      </c>
      <c r="C13899" s="24" t="str">
        <f t="shared" si="217"/>
        <v>rayhou95</v>
      </c>
      <c r="D13899" s="281">
        <v>913</v>
      </c>
      <c r="E13899" s="281">
        <v>463</v>
      </c>
      <c r="F13899" s="281">
        <v>17371</v>
      </c>
      <c r="G13899" s="24">
        <v>0</v>
      </c>
      <c r="H13899" s="24">
        <v>0</v>
      </c>
      <c r="I13899" s="24">
        <v>0</v>
      </c>
      <c r="J13899" s="282">
        <v>10</v>
      </c>
      <c r="K13899" s="282">
        <v>0</v>
      </c>
    </row>
    <row r="13900" spans="1:11" x14ac:dyDescent="0.3">
      <c r="A13900" s="281" t="s">
        <v>2168</v>
      </c>
      <c r="B13900" s="281">
        <v>96</v>
      </c>
      <c r="C13900" s="24" t="str">
        <f t="shared" si="217"/>
        <v>rayhou96</v>
      </c>
      <c r="D13900" s="281">
        <v>924</v>
      </c>
      <c r="E13900" s="281">
        <v>468</v>
      </c>
      <c r="F13900" s="281">
        <v>17578</v>
      </c>
      <c r="G13900" s="24">
        <v>0</v>
      </c>
      <c r="H13900" s="24">
        <v>0</v>
      </c>
      <c r="I13900" s="24">
        <v>0</v>
      </c>
      <c r="J13900" s="282">
        <v>10</v>
      </c>
      <c r="K13900" s="282">
        <v>0</v>
      </c>
    </row>
    <row r="13901" spans="1:11" x14ac:dyDescent="0.3">
      <c r="A13901" s="281" t="s">
        <v>2168</v>
      </c>
      <c r="B13901" s="281">
        <v>97</v>
      </c>
      <c r="C13901" s="24" t="str">
        <f t="shared" si="217"/>
        <v>rayhou97</v>
      </c>
      <c r="D13901" s="281">
        <v>934</v>
      </c>
      <c r="E13901" s="281">
        <v>473</v>
      </c>
      <c r="F13901" s="281">
        <v>17846</v>
      </c>
      <c r="G13901" s="24">
        <v>0</v>
      </c>
      <c r="H13901" s="24">
        <v>0</v>
      </c>
      <c r="I13901" s="24">
        <v>0</v>
      </c>
      <c r="J13901" s="282">
        <v>10</v>
      </c>
      <c r="K13901" s="282">
        <v>0</v>
      </c>
    </row>
    <row r="13902" spans="1:11" x14ac:dyDescent="0.3">
      <c r="A13902" s="281" t="s">
        <v>2168</v>
      </c>
      <c r="B13902" s="281">
        <v>98</v>
      </c>
      <c r="C13902" s="24" t="str">
        <f t="shared" si="217"/>
        <v>rayhou98</v>
      </c>
      <c r="D13902" s="281">
        <v>945</v>
      </c>
      <c r="E13902" s="281">
        <v>479</v>
      </c>
      <c r="F13902" s="281">
        <v>18058</v>
      </c>
      <c r="G13902" s="24">
        <v>0</v>
      </c>
      <c r="H13902" s="24">
        <v>0</v>
      </c>
      <c r="I13902" s="24">
        <v>0</v>
      </c>
      <c r="J13902" s="282">
        <v>10</v>
      </c>
      <c r="K13902" s="282">
        <v>0</v>
      </c>
    </row>
    <row r="13903" spans="1:11" x14ac:dyDescent="0.3">
      <c r="A13903" s="281" t="s">
        <v>2168</v>
      </c>
      <c r="B13903" s="281">
        <v>99</v>
      </c>
      <c r="C13903" s="24" t="str">
        <f t="shared" si="217"/>
        <v>rayhou99</v>
      </c>
      <c r="D13903" s="281">
        <v>956</v>
      </c>
      <c r="E13903" s="281">
        <v>484</v>
      </c>
      <c r="F13903" s="281">
        <v>18273</v>
      </c>
      <c r="G13903" s="24">
        <v>0</v>
      </c>
      <c r="H13903" s="24">
        <v>0</v>
      </c>
      <c r="I13903" s="24">
        <v>0</v>
      </c>
      <c r="J13903" s="282">
        <v>10</v>
      </c>
      <c r="K13903" s="282">
        <v>0</v>
      </c>
    </row>
    <row r="13904" spans="1:11" x14ac:dyDescent="0.3">
      <c r="A13904" s="281" t="s">
        <v>2168</v>
      </c>
      <c r="B13904" s="281">
        <v>100</v>
      </c>
      <c r="C13904" s="24" t="str">
        <f t="shared" si="217"/>
        <v>rayhou100</v>
      </c>
      <c r="D13904" s="281">
        <v>967</v>
      </c>
      <c r="E13904" s="281">
        <v>490</v>
      </c>
      <c r="F13904" s="281">
        <v>18490</v>
      </c>
      <c r="G13904" s="24">
        <v>0</v>
      </c>
      <c r="H13904" s="24">
        <v>0</v>
      </c>
      <c r="I13904" s="24">
        <v>0</v>
      </c>
      <c r="J13904" s="282">
        <v>10</v>
      </c>
      <c r="K13904" s="282">
        <v>0</v>
      </c>
    </row>
    <row r="13905" spans="1:11" x14ac:dyDescent="0.3">
      <c r="A13905" s="281" t="s">
        <v>2168</v>
      </c>
      <c r="B13905" s="281">
        <v>101</v>
      </c>
      <c r="C13905" s="24" t="str">
        <f t="shared" si="217"/>
        <v>rayhou101</v>
      </c>
      <c r="D13905" s="281">
        <v>1055</v>
      </c>
      <c r="E13905" s="281">
        <v>534</v>
      </c>
      <c r="F13905" s="281">
        <v>20475</v>
      </c>
      <c r="G13905" s="24">
        <v>0</v>
      </c>
      <c r="H13905" s="24">
        <v>0</v>
      </c>
      <c r="I13905" s="24">
        <v>0</v>
      </c>
      <c r="J13905" s="282">
        <v>10</v>
      </c>
      <c r="K13905" s="282">
        <v>0</v>
      </c>
    </row>
    <row r="13906" spans="1:11" x14ac:dyDescent="0.3">
      <c r="A13906" s="281" t="s">
        <v>2168</v>
      </c>
      <c r="B13906" s="281">
        <v>102</v>
      </c>
      <c r="C13906" s="24" t="str">
        <f t="shared" si="217"/>
        <v>rayhou102</v>
      </c>
      <c r="D13906" s="281">
        <v>1067</v>
      </c>
      <c r="E13906" s="281">
        <v>541</v>
      </c>
      <c r="F13906" s="281">
        <v>20719</v>
      </c>
      <c r="G13906" s="24">
        <v>0</v>
      </c>
      <c r="H13906" s="24">
        <v>0</v>
      </c>
      <c r="I13906" s="24">
        <v>0</v>
      </c>
      <c r="J13906" s="282">
        <v>10</v>
      </c>
      <c r="K13906" s="282">
        <v>0</v>
      </c>
    </row>
    <row r="13907" spans="1:11" x14ac:dyDescent="0.3">
      <c r="A13907" s="281" t="s">
        <v>2168</v>
      </c>
      <c r="B13907" s="281">
        <v>103</v>
      </c>
      <c r="C13907" s="24" t="str">
        <f t="shared" si="217"/>
        <v>rayhou103</v>
      </c>
      <c r="D13907" s="281">
        <v>1079</v>
      </c>
      <c r="E13907" s="281">
        <v>547</v>
      </c>
      <c r="F13907" s="281">
        <v>20966</v>
      </c>
      <c r="G13907" s="24">
        <v>0</v>
      </c>
      <c r="H13907" s="24">
        <v>0</v>
      </c>
      <c r="I13907" s="24">
        <v>0</v>
      </c>
      <c r="J13907" s="282">
        <v>10</v>
      </c>
      <c r="K13907" s="282">
        <v>0</v>
      </c>
    </row>
    <row r="13908" spans="1:11" x14ac:dyDescent="0.3">
      <c r="A13908" s="281" t="s">
        <v>2168</v>
      </c>
      <c r="B13908" s="281">
        <v>104</v>
      </c>
      <c r="C13908" s="24" t="str">
        <f t="shared" si="217"/>
        <v>rayhou104</v>
      </c>
      <c r="D13908" s="281">
        <v>1091</v>
      </c>
      <c r="E13908" s="281">
        <v>553</v>
      </c>
      <c r="F13908" s="281">
        <v>21215</v>
      </c>
      <c r="G13908" s="24">
        <v>0</v>
      </c>
      <c r="H13908" s="24">
        <v>0</v>
      </c>
      <c r="I13908" s="24">
        <v>0</v>
      </c>
      <c r="J13908" s="282">
        <v>10</v>
      </c>
      <c r="K13908" s="282">
        <v>0</v>
      </c>
    </row>
    <row r="13909" spans="1:11" x14ac:dyDescent="0.3">
      <c r="A13909" s="281" t="s">
        <v>2168</v>
      </c>
      <c r="B13909" s="281">
        <v>105</v>
      </c>
      <c r="C13909" s="24" t="str">
        <f t="shared" si="217"/>
        <v>rayhou105</v>
      </c>
      <c r="D13909" s="281">
        <v>1104</v>
      </c>
      <c r="E13909" s="281">
        <v>559</v>
      </c>
      <c r="F13909" s="281">
        <v>21539</v>
      </c>
      <c r="G13909" s="24">
        <v>0</v>
      </c>
      <c r="H13909" s="24">
        <v>0</v>
      </c>
      <c r="I13909" s="24">
        <v>0</v>
      </c>
      <c r="J13909" s="282">
        <v>10</v>
      </c>
      <c r="K13909" s="282">
        <v>0</v>
      </c>
    </row>
    <row r="13910" spans="1:11" x14ac:dyDescent="0.3">
      <c r="A13910" s="281" t="s">
        <v>2168</v>
      </c>
      <c r="B13910" s="281">
        <v>106</v>
      </c>
      <c r="C13910" s="24" t="str">
        <f t="shared" si="217"/>
        <v>rayhou106</v>
      </c>
      <c r="D13910" s="281">
        <v>1116</v>
      </c>
      <c r="E13910" s="281">
        <v>566</v>
      </c>
      <c r="F13910" s="281">
        <v>21795</v>
      </c>
      <c r="G13910" s="24">
        <v>0</v>
      </c>
      <c r="H13910" s="24">
        <v>0</v>
      </c>
      <c r="I13910" s="24">
        <v>0</v>
      </c>
      <c r="J13910" s="282">
        <v>10</v>
      </c>
      <c r="K13910" s="282">
        <v>0</v>
      </c>
    </row>
    <row r="13911" spans="1:11" x14ac:dyDescent="0.3">
      <c r="A13911" s="281" t="s">
        <v>2168</v>
      </c>
      <c r="B13911" s="281">
        <v>107</v>
      </c>
      <c r="C13911" s="24" t="str">
        <f t="shared" si="217"/>
        <v>rayhou107</v>
      </c>
      <c r="D13911" s="281">
        <v>1129</v>
      </c>
      <c r="E13911" s="281">
        <v>572</v>
      </c>
      <c r="F13911" s="281">
        <v>22054</v>
      </c>
      <c r="G13911" s="24">
        <v>0</v>
      </c>
      <c r="H13911" s="24">
        <v>0</v>
      </c>
      <c r="I13911" s="24">
        <v>0</v>
      </c>
      <c r="J13911" s="282">
        <v>10</v>
      </c>
      <c r="K13911" s="282">
        <v>0</v>
      </c>
    </row>
    <row r="13912" spans="1:11" x14ac:dyDescent="0.3">
      <c r="A13912" s="281" t="s">
        <v>2168</v>
      </c>
      <c r="B13912" s="281">
        <v>108</v>
      </c>
      <c r="C13912" s="24" t="str">
        <f t="shared" si="217"/>
        <v>rayhou108</v>
      </c>
      <c r="D13912" s="281">
        <v>1142</v>
      </c>
      <c r="E13912" s="281">
        <v>579</v>
      </c>
      <c r="F13912" s="281">
        <v>22315</v>
      </c>
      <c r="G13912" s="24">
        <v>0</v>
      </c>
      <c r="H13912" s="24">
        <v>0</v>
      </c>
      <c r="I13912" s="24">
        <v>0</v>
      </c>
      <c r="J13912" s="282">
        <v>10</v>
      </c>
      <c r="K13912" s="282">
        <v>0</v>
      </c>
    </row>
    <row r="13913" spans="1:11" x14ac:dyDescent="0.3">
      <c r="A13913" s="281" t="s">
        <v>2168</v>
      </c>
      <c r="B13913" s="281">
        <v>109</v>
      </c>
      <c r="C13913" s="24" t="str">
        <f t="shared" si="217"/>
        <v>rayhou109</v>
      </c>
      <c r="D13913" s="281">
        <v>1155</v>
      </c>
      <c r="E13913" s="281">
        <v>585</v>
      </c>
      <c r="F13913" s="281">
        <v>22656</v>
      </c>
      <c r="G13913" s="24">
        <v>0</v>
      </c>
      <c r="H13913" s="24">
        <v>0</v>
      </c>
      <c r="I13913" s="24">
        <v>0</v>
      </c>
      <c r="J13913" s="282">
        <v>10</v>
      </c>
      <c r="K13913" s="282">
        <v>0</v>
      </c>
    </row>
    <row r="13914" spans="1:11" x14ac:dyDescent="0.3">
      <c r="A13914" s="281" t="s">
        <v>2168</v>
      </c>
      <c r="B13914" s="281">
        <v>110</v>
      </c>
      <c r="C13914" s="24" t="str">
        <f t="shared" si="217"/>
        <v>rayhou110</v>
      </c>
      <c r="D13914" s="281">
        <v>1168</v>
      </c>
      <c r="E13914" s="281">
        <v>592</v>
      </c>
      <c r="F13914" s="281">
        <v>22924</v>
      </c>
      <c r="G13914" s="24">
        <v>0</v>
      </c>
      <c r="H13914" s="24">
        <v>0</v>
      </c>
      <c r="I13914" s="24">
        <v>0</v>
      </c>
      <c r="J13914" s="282">
        <v>10</v>
      </c>
      <c r="K13914" s="282">
        <v>0</v>
      </c>
    </row>
    <row r="13915" spans="1:11" x14ac:dyDescent="0.3">
      <c r="A13915" s="281" t="s">
        <v>2168</v>
      </c>
      <c r="B13915" s="281">
        <v>111</v>
      </c>
      <c r="C13915" s="24" t="str">
        <f t="shared" si="217"/>
        <v>rayhou111</v>
      </c>
      <c r="D13915" s="281">
        <v>1181</v>
      </c>
      <c r="E13915" s="281">
        <v>598</v>
      </c>
      <c r="F13915" s="281">
        <v>23196</v>
      </c>
      <c r="G13915" s="24">
        <v>0</v>
      </c>
      <c r="H13915" s="24">
        <v>0</v>
      </c>
      <c r="I13915" s="24">
        <v>0</v>
      </c>
      <c r="J13915" s="282">
        <v>10</v>
      </c>
      <c r="K13915" s="282">
        <v>0</v>
      </c>
    </row>
    <row r="13916" spans="1:11" x14ac:dyDescent="0.3">
      <c r="A13916" s="281" t="s">
        <v>2168</v>
      </c>
      <c r="B13916" s="281">
        <v>112</v>
      </c>
      <c r="C13916" s="24" t="str">
        <f t="shared" si="217"/>
        <v>rayhou112</v>
      </c>
      <c r="D13916" s="281">
        <v>1194</v>
      </c>
      <c r="E13916" s="281">
        <v>605</v>
      </c>
      <c r="F13916" s="281">
        <v>23471</v>
      </c>
      <c r="G13916" s="24">
        <v>0</v>
      </c>
      <c r="H13916" s="24">
        <v>0</v>
      </c>
      <c r="I13916" s="24">
        <v>0</v>
      </c>
      <c r="J13916" s="282">
        <v>10</v>
      </c>
      <c r="K13916" s="282">
        <v>0</v>
      </c>
    </row>
    <row r="13917" spans="1:11" x14ac:dyDescent="0.3">
      <c r="A13917" s="281" t="s">
        <v>2168</v>
      </c>
      <c r="B13917" s="281">
        <v>113</v>
      </c>
      <c r="C13917" s="24" t="str">
        <f t="shared" si="217"/>
        <v>rayhou113</v>
      </c>
      <c r="D13917" s="281">
        <v>1208</v>
      </c>
      <c r="E13917" s="281">
        <v>612</v>
      </c>
      <c r="F13917" s="281">
        <v>23802</v>
      </c>
      <c r="G13917" s="24">
        <v>0</v>
      </c>
      <c r="H13917" s="24">
        <v>0</v>
      </c>
      <c r="I13917" s="24">
        <v>0</v>
      </c>
      <c r="J13917" s="282">
        <v>10</v>
      </c>
      <c r="K13917" s="282">
        <v>0</v>
      </c>
    </row>
    <row r="13918" spans="1:11" x14ac:dyDescent="0.3">
      <c r="A13918" s="281" t="s">
        <v>2168</v>
      </c>
      <c r="B13918" s="281">
        <v>114</v>
      </c>
      <c r="C13918" s="24" t="str">
        <f t="shared" si="217"/>
        <v>rayhou114</v>
      </c>
      <c r="D13918" s="281">
        <v>1222</v>
      </c>
      <c r="E13918" s="281">
        <v>619</v>
      </c>
      <c r="F13918" s="281">
        <v>24084</v>
      </c>
      <c r="G13918" s="24">
        <v>0</v>
      </c>
      <c r="H13918" s="24">
        <v>0</v>
      </c>
      <c r="I13918" s="24">
        <v>0</v>
      </c>
      <c r="J13918" s="282">
        <v>10</v>
      </c>
      <c r="K13918" s="282">
        <v>0</v>
      </c>
    </row>
    <row r="13919" spans="1:11" x14ac:dyDescent="0.3">
      <c r="A13919" s="281" t="s">
        <v>2168</v>
      </c>
      <c r="B13919" s="281">
        <v>115</v>
      </c>
      <c r="C13919" s="24" t="str">
        <f t="shared" si="217"/>
        <v>rayhou115</v>
      </c>
      <c r="D13919" s="281">
        <v>1235</v>
      </c>
      <c r="E13919" s="281">
        <v>626</v>
      </c>
      <c r="F13919" s="281">
        <v>24369</v>
      </c>
      <c r="G13919" s="24">
        <v>0</v>
      </c>
      <c r="H13919" s="24">
        <v>0</v>
      </c>
      <c r="I13919" s="24">
        <v>0</v>
      </c>
      <c r="J13919" s="282">
        <v>10</v>
      </c>
      <c r="K13919" s="282">
        <v>0</v>
      </c>
    </row>
    <row r="13920" spans="1:11" x14ac:dyDescent="0.3">
      <c r="A13920" s="281" t="s">
        <v>2168</v>
      </c>
      <c r="B13920" s="281">
        <v>116</v>
      </c>
      <c r="C13920" s="24" t="str">
        <f t="shared" si="217"/>
        <v>rayhou116</v>
      </c>
      <c r="D13920" s="281">
        <v>1249</v>
      </c>
      <c r="E13920" s="281">
        <v>633</v>
      </c>
      <c r="F13920" s="281">
        <v>24657</v>
      </c>
      <c r="G13920" s="24">
        <v>0</v>
      </c>
      <c r="H13920" s="24">
        <v>0</v>
      </c>
      <c r="I13920" s="24">
        <v>0</v>
      </c>
      <c r="J13920" s="282">
        <v>10</v>
      </c>
      <c r="K13920" s="282">
        <v>0</v>
      </c>
    </row>
    <row r="13921" spans="1:11" x14ac:dyDescent="0.3">
      <c r="A13921" s="281" t="s">
        <v>2168</v>
      </c>
      <c r="B13921" s="281">
        <v>117</v>
      </c>
      <c r="C13921" s="24" t="str">
        <f t="shared" si="217"/>
        <v>rayhou117</v>
      </c>
      <c r="D13921" s="281">
        <v>1263</v>
      </c>
      <c r="E13921" s="281">
        <v>640</v>
      </c>
      <c r="F13921" s="281">
        <v>25032</v>
      </c>
      <c r="G13921" s="24">
        <v>0</v>
      </c>
      <c r="H13921" s="24">
        <v>0</v>
      </c>
      <c r="I13921" s="24">
        <v>0</v>
      </c>
      <c r="J13921" s="282">
        <v>10</v>
      </c>
      <c r="K13921" s="282">
        <v>0</v>
      </c>
    </row>
    <row r="13922" spans="1:11" x14ac:dyDescent="0.3">
      <c r="A13922" s="281" t="s">
        <v>2168</v>
      </c>
      <c r="B13922" s="281">
        <v>118</v>
      </c>
      <c r="C13922" s="24" t="str">
        <f t="shared" si="217"/>
        <v>rayhou118</v>
      </c>
      <c r="D13922" s="281">
        <v>1277</v>
      </c>
      <c r="E13922" s="281">
        <v>647</v>
      </c>
      <c r="F13922" s="281">
        <v>25328</v>
      </c>
      <c r="G13922" s="24">
        <v>0</v>
      </c>
      <c r="H13922" s="24">
        <v>0</v>
      </c>
      <c r="I13922" s="24">
        <v>0</v>
      </c>
      <c r="J13922" s="282">
        <v>10</v>
      </c>
      <c r="K13922" s="282">
        <v>0</v>
      </c>
    </row>
    <row r="13923" spans="1:11" x14ac:dyDescent="0.3">
      <c r="A13923" s="281" t="s">
        <v>2168</v>
      </c>
      <c r="B13923" s="281">
        <v>119</v>
      </c>
      <c r="C13923" s="24" t="str">
        <f t="shared" si="217"/>
        <v>rayhou119</v>
      </c>
      <c r="D13923" s="281">
        <v>1292</v>
      </c>
      <c r="E13923" s="281">
        <v>654</v>
      </c>
      <c r="F13923" s="281">
        <v>25628</v>
      </c>
      <c r="G13923" s="24">
        <v>0</v>
      </c>
      <c r="H13923" s="24">
        <v>0</v>
      </c>
      <c r="I13923" s="24">
        <v>0</v>
      </c>
      <c r="J13923" s="282">
        <v>10</v>
      </c>
      <c r="K13923" s="282">
        <v>0</v>
      </c>
    </row>
    <row r="13924" spans="1:11" x14ac:dyDescent="0.3">
      <c r="A13924" s="281" t="s">
        <v>2168</v>
      </c>
      <c r="B13924" s="281">
        <v>120</v>
      </c>
      <c r="C13924" s="24" t="str">
        <f t="shared" si="217"/>
        <v>rayhou120</v>
      </c>
      <c r="D13924" s="281">
        <v>1306</v>
      </c>
      <c r="E13924" s="281">
        <v>662</v>
      </c>
      <c r="F13924" s="281">
        <v>25930</v>
      </c>
      <c r="G13924" s="24">
        <v>0</v>
      </c>
      <c r="H13924" s="24">
        <v>0</v>
      </c>
      <c r="I13924" s="24">
        <v>0</v>
      </c>
      <c r="J13924" s="282">
        <v>10</v>
      </c>
      <c r="K13924" s="282">
        <v>0</v>
      </c>
    </row>
    <row r="13925" spans="1:11" x14ac:dyDescent="0.3">
      <c r="A13925" s="281" t="s">
        <v>2168</v>
      </c>
      <c r="B13925" s="281">
        <v>121</v>
      </c>
      <c r="C13925" s="24" t="str">
        <f t="shared" si="217"/>
        <v>rayhou121</v>
      </c>
      <c r="D13925" s="281">
        <v>1425</v>
      </c>
      <c r="E13925" s="281">
        <v>722</v>
      </c>
      <c r="F13925" s="281">
        <v>28649</v>
      </c>
      <c r="G13925" s="24">
        <v>0</v>
      </c>
      <c r="H13925" s="24">
        <v>0</v>
      </c>
      <c r="I13925" s="24">
        <v>0</v>
      </c>
      <c r="J13925" s="282">
        <v>10</v>
      </c>
      <c r="K13925" s="282">
        <v>0</v>
      </c>
    </row>
    <row r="13926" spans="1:11" x14ac:dyDescent="0.3">
      <c r="A13926" s="281" t="s">
        <v>2168</v>
      </c>
      <c r="B13926" s="281">
        <v>122</v>
      </c>
      <c r="C13926" s="24" t="str">
        <f t="shared" si="217"/>
        <v>rayhou122</v>
      </c>
      <c r="D13926" s="281">
        <v>1441</v>
      </c>
      <c r="E13926" s="281">
        <v>730</v>
      </c>
      <c r="F13926" s="281">
        <v>28988</v>
      </c>
      <c r="G13926" s="24">
        <v>0</v>
      </c>
      <c r="H13926" s="24">
        <v>0</v>
      </c>
      <c r="I13926" s="24">
        <v>0</v>
      </c>
      <c r="J13926" s="282">
        <v>10</v>
      </c>
      <c r="K13926" s="282">
        <v>0</v>
      </c>
    </row>
    <row r="13927" spans="1:11" x14ac:dyDescent="0.3">
      <c r="A13927" s="281" t="s">
        <v>2168</v>
      </c>
      <c r="B13927" s="281">
        <v>123</v>
      </c>
      <c r="C13927" s="24" t="str">
        <f t="shared" si="217"/>
        <v>rayhou123</v>
      </c>
      <c r="D13927" s="281">
        <v>1458</v>
      </c>
      <c r="E13927" s="281">
        <v>739</v>
      </c>
      <c r="F13927" s="281">
        <v>29330</v>
      </c>
      <c r="G13927" s="24">
        <v>0</v>
      </c>
      <c r="H13927" s="24">
        <v>0</v>
      </c>
      <c r="I13927" s="24">
        <v>0</v>
      </c>
      <c r="J13927" s="282">
        <v>10</v>
      </c>
      <c r="K13927" s="282">
        <v>0</v>
      </c>
    </row>
    <row r="13928" spans="1:11" x14ac:dyDescent="0.3">
      <c r="A13928" s="281" t="s">
        <v>2168</v>
      </c>
      <c r="B13928" s="281">
        <v>124</v>
      </c>
      <c r="C13928" s="24" t="str">
        <f t="shared" si="217"/>
        <v>rayhou124</v>
      </c>
      <c r="D13928" s="281">
        <v>1474</v>
      </c>
      <c r="E13928" s="281">
        <v>747</v>
      </c>
      <c r="F13928" s="281">
        <v>29709</v>
      </c>
      <c r="G13928" s="24">
        <v>0</v>
      </c>
      <c r="H13928" s="24">
        <v>0</v>
      </c>
      <c r="I13928" s="24">
        <v>0</v>
      </c>
      <c r="J13928" s="282">
        <v>10</v>
      </c>
      <c r="K13928" s="282">
        <v>0</v>
      </c>
    </row>
    <row r="13929" spans="1:11" x14ac:dyDescent="0.3">
      <c r="A13929" s="281" t="s">
        <v>2168</v>
      </c>
      <c r="B13929" s="281">
        <v>125</v>
      </c>
      <c r="C13929" s="24" t="str">
        <f t="shared" si="217"/>
        <v>rayhou125</v>
      </c>
      <c r="D13929" s="281">
        <v>1490</v>
      </c>
      <c r="E13929" s="281">
        <v>755</v>
      </c>
      <c r="F13929" s="281">
        <v>30182</v>
      </c>
      <c r="G13929" s="24">
        <v>0</v>
      </c>
      <c r="H13929" s="24">
        <v>0</v>
      </c>
      <c r="I13929" s="24">
        <v>0</v>
      </c>
      <c r="J13929" s="282">
        <v>10</v>
      </c>
      <c r="K13929" s="282">
        <v>0</v>
      </c>
    </row>
    <row r="13930" spans="1:11" x14ac:dyDescent="0.3">
      <c r="A13930" s="281" t="s">
        <v>2168</v>
      </c>
      <c r="B13930" s="281">
        <v>126</v>
      </c>
      <c r="C13930" s="24" t="str">
        <f t="shared" si="217"/>
        <v>rayhou126</v>
      </c>
      <c r="D13930" s="281">
        <v>1507</v>
      </c>
      <c r="E13930" s="281">
        <v>764</v>
      </c>
      <c r="F13930" s="281">
        <v>30538</v>
      </c>
      <c r="G13930" s="24">
        <v>0</v>
      </c>
      <c r="H13930" s="24">
        <v>0</v>
      </c>
      <c r="I13930" s="24">
        <v>0</v>
      </c>
      <c r="J13930" s="282">
        <v>10</v>
      </c>
      <c r="K13930" s="282">
        <v>0</v>
      </c>
    </row>
    <row r="13931" spans="1:11" x14ac:dyDescent="0.3">
      <c r="A13931" s="281" t="s">
        <v>2168</v>
      </c>
      <c r="B13931" s="281">
        <v>127</v>
      </c>
      <c r="C13931" s="24" t="str">
        <f t="shared" si="217"/>
        <v>rayhou127</v>
      </c>
      <c r="D13931" s="281">
        <v>1524</v>
      </c>
      <c r="E13931" s="281">
        <v>772</v>
      </c>
      <c r="F13931" s="281">
        <v>30921</v>
      </c>
      <c r="G13931" s="24">
        <v>0</v>
      </c>
      <c r="H13931" s="24">
        <v>0</v>
      </c>
      <c r="I13931" s="24">
        <v>0</v>
      </c>
      <c r="J13931" s="282">
        <v>10</v>
      </c>
      <c r="K13931" s="282">
        <v>0</v>
      </c>
    </row>
    <row r="13932" spans="1:11" x14ac:dyDescent="0.3">
      <c r="A13932" s="281" t="s">
        <v>2168</v>
      </c>
      <c r="B13932" s="281">
        <v>128</v>
      </c>
      <c r="C13932" s="24" t="str">
        <f t="shared" si="217"/>
        <v>rayhou128</v>
      </c>
      <c r="D13932" s="281">
        <v>1541</v>
      </c>
      <c r="E13932" s="281">
        <v>781</v>
      </c>
      <c r="F13932" s="281">
        <v>31320</v>
      </c>
      <c r="G13932" s="24">
        <v>0</v>
      </c>
      <c r="H13932" s="24">
        <v>0</v>
      </c>
      <c r="I13932" s="24">
        <v>0</v>
      </c>
      <c r="J13932" s="282">
        <v>10</v>
      </c>
      <c r="K13932" s="282">
        <v>0</v>
      </c>
    </row>
    <row r="13933" spans="1:11" x14ac:dyDescent="0.3">
      <c r="A13933" s="281" t="s">
        <v>2168</v>
      </c>
      <c r="B13933" s="281">
        <v>129</v>
      </c>
      <c r="C13933" s="24" t="str">
        <f t="shared" si="217"/>
        <v>rayhou129</v>
      </c>
      <c r="D13933" s="281">
        <v>1558</v>
      </c>
      <c r="E13933" s="281">
        <v>789</v>
      </c>
      <c r="F13933" s="281">
        <v>31689</v>
      </c>
      <c r="G13933" s="24">
        <v>0</v>
      </c>
      <c r="H13933" s="24">
        <v>0</v>
      </c>
      <c r="I13933" s="24">
        <v>0</v>
      </c>
      <c r="J13933" s="282">
        <v>10</v>
      </c>
      <c r="K13933" s="282">
        <v>0</v>
      </c>
    </row>
    <row r="13934" spans="1:11" x14ac:dyDescent="0.3">
      <c r="A13934" s="281" t="s">
        <v>2168</v>
      </c>
      <c r="B13934" s="281">
        <v>130</v>
      </c>
      <c r="C13934" s="24" t="str">
        <f t="shared" si="217"/>
        <v>rayhou130</v>
      </c>
      <c r="D13934" s="281">
        <v>1575</v>
      </c>
      <c r="E13934" s="281">
        <v>798</v>
      </c>
      <c r="F13934" s="281">
        <v>32098</v>
      </c>
      <c r="G13934" s="24">
        <v>0</v>
      </c>
      <c r="H13934" s="24">
        <v>0</v>
      </c>
      <c r="I13934" s="24">
        <v>0</v>
      </c>
      <c r="J13934" s="282">
        <v>10</v>
      </c>
      <c r="K13934" s="282">
        <v>0</v>
      </c>
    </row>
    <row r="13935" spans="1:11" x14ac:dyDescent="0.3">
      <c r="A13935" s="281" t="s">
        <v>2168</v>
      </c>
      <c r="B13935" s="281">
        <v>131</v>
      </c>
      <c r="C13935" s="24" t="str">
        <f t="shared" si="217"/>
        <v>rayhou131</v>
      </c>
      <c r="D13935" s="281">
        <v>1593</v>
      </c>
      <c r="E13935" s="281">
        <v>807</v>
      </c>
      <c r="F13935" s="281">
        <v>32499</v>
      </c>
      <c r="G13935" s="24">
        <v>0</v>
      </c>
      <c r="H13935" s="24">
        <v>0</v>
      </c>
      <c r="I13935" s="24">
        <v>0</v>
      </c>
      <c r="J13935" s="282">
        <v>10</v>
      </c>
      <c r="K13935" s="282">
        <v>0</v>
      </c>
    </row>
    <row r="13936" spans="1:11" x14ac:dyDescent="0.3">
      <c r="A13936" s="281" t="s">
        <v>2168</v>
      </c>
      <c r="B13936" s="281">
        <v>132</v>
      </c>
      <c r="C13936" s="24" t="str">
        <f t="shared" si="217"/>
        <v>rayhou132</v>
      </c>
      <c r="D13936" s="281">
        <v>1610</v>
      </c>
      <c r="E13936" s="281">
        <v>816</v>
      </c>
      <c r="F13936" s="281">
        <v>32882</v>
      </c>
      <c r="G13936" s="24">
        <v>0</v>
      </c>
      <c r="H13936" s="24">
        <v>0</v>
      </c>
      <c r="I13936" s="24">
        <v>0</v>
      </c>
      <c r="J13936" s="282">
        <v>10</v>
      </c>
      <c r="K13936" s="282">
        <v>0</v>
      </c>
    </row>
    <row r="13937" spans="1:11" x14ac:dyDescent="0.3">
      <c r="A13937" s="281" t="s">
        <v>2168</v>
      </c>
      <c r="B13937" s="281">
        <v>133</v>
      </c>
      <c r="C13937" s="24" t="str">
        <f t="shared" si="217"/>
        <v>rayhou133</v>
      </c>
      <c r="D13937" s="281">
        <v>1628</v>
      </c>
      <c r="E13937" s="281">
        <v>825</v>
      </c>
      <c r="F13937" s="281">
        <v>33293</v>
      </c>
      <c r="G13937" s="24">
        <v>0</v>
      </c>
      <c r="H13937" s="24">
        <v>0</v>
      </c>
      <c r="I13937" s="24">
        <v>0</v>
      </c>
      <c r="J13937" s="282">
        <v>10</v>
      </c>
      <c r="K13937" s="282">
        <v>0</v>
      </c>
    </row>
    <row r="13938" spans="1:11" x14ac:dyDescent="0.3">
      <c r="A13938" s="281" t="s">
        <v>2168</v>
      </c>
      <c r="B13938" s="281">
        <v>134</v>
      </c>
      <c r="C13938" s="24" t="str">
        <f t="shared" si="217"/>
        <v>rayhou134</v>
      </c>
      <c r="D13938" s="281">
        <v>1646</v>
      </c>
      <c r="E13938" s="281">
        <v>834</v>
      </c>
      <c r="F13938" s="281">
        <v>33722</v>
      </c>
      <c r="G13938" s="24">
        <v>0</v>
      </c>
      <c r="H13938" s="24">
        <v>0</v>
      </c>
      <c r="I13938" s="24">
        <v>0</v>
      </c>
      <c r="J13938" s="282">
        <v>10</v>
      </c>
      <c r="K13938" s="282">
        <v>0</v>
      </c>
    </row>
    <row r="13939" spans="1:11" x14ac:dyDescent="0.3">
      <c r="A13939" s="281" t="s">
        <v>2168</v>
      </c>
      <c r="B13939" s="281">
        <v>135</v>
      </c>
      <c r="C13939" s="24" t="str">
        <f t="shared" si="217"/>
        <v>rayhou135</v>
      </c>
      <c r="D13939" s="281">
        <v>1665</v>
      </c>
      <c r="E13939" s="281">
        <v>843</v>
      </c>
      <c r="F13939" s="281">
        <v>34118</v>
      </c>
      <c r="G13939" s="24">
        <v>0</v>
      </c>
      <c r="H13939" s="24">
        <v>0</v>
      </c>
      <c r="I13939" s="24">
        <v>0</v>
      </c>
      <c r="J13939" s="282">
        <v>10</v>
      </c>
      <c r="K13939" s="282">
        <v>0</v>
      </c>
    </row>
    <row r="13940" spans="1:11" x14ac:dyDescent="0.3">
      <c r="A13940" s="281" t="s">
        <v>2168</v>
      </c>
      <c r="B13940" s="281">
        <v>136</v>
      </c>
      <c r="C13940" s="24" t="str">
        <f t="shared" si="217"/>
        <v>rayhou136</v>
      </c>
      <c r="D13940" s="281">
        <v>1683</v>
      </c>
      <c r="E13940" s="281">
        <v>853</v>
      </c>
      <c r="F13940" s="281">
        <v>34557</v>
      </c>
      <c r="G13940" s="24">
        <v>0</v>
      </c>
      <c r="H13940" s="24">
        <v>0</v>
      </c>
      <c r="I13940" s="24">
        <v>0</v>
      </c>
      <c r="J13940" s="282">
        <v>10</v>
      </c>
      <c r="K13940" s="282">
        <v>0</v>
      </c>
    </row>
    <row r="13941" spans="1:11" x14ac:dyDescent="0.3">
      <c r="A13941" s="281" t="s">
        <v>2168</v>
      </c>
      <c r="B13941" s="281">
        <v>137</v>
      </c>
      <c r="C13941" s="24" t="str">
        <f t="shared" si="217"/>
        <v>rayhou137</v>
      </c>
      <c r="D13941" s="281">
        <v>1702</v>
      </c>
      <c r="E13941" s="281">
        <v>862</v>
      </c>
      <c r="F13941" s="281">
        <v>34989</v>
      </c>
      <c r="G13941" s="24">
        <v>0</v>
      </c>
      <c r="H13941" s="24">
        <v>0</v>
      </c>
      <c r="I13941" s="24">
        <v>0</v>
      </c>
      <c r="J13941" s="282">
        <v>10</v>
      </c>
      <c r="K13941" s="282">
        <v>0</v>
      </c>
    </row>
    <row r="13942" spans="1:11" x14ac:dyDescent="0.3">
      <c r="A13942" s="281" t="s">
        <v>2168</v>
      </c>
      <c r="B13942" s="281">
        <v>138</v>
      </c>
      <c r="C13942" s="24" t="str">
        <f t="shared" si="217"/>
        <v>rayhou138</v>
      </c>
      <c r="D13942" s="281">
        <v>1720</v>
      </c>
      <c r="E13942" s="281">
        <v>872</v>
      </c>
      <c r="F13942" s="281">
        <v>35399</v>
      </c>
      <c r="G13942" s="24">
        <v>0</v>
      </c>
      <c r="H13942" s="24">
        <v>0</v>
      </c>
      <c r="I13942" s="24">
        <v>0</v>
      </c>
      <c r="J13942" s="282">
        <v>10</v>
      </c>
      <c r="K13942" s="282">
        <v>0</v>
      </c>
    </row>
    <row r="13943" spans="1:11" x14ac:dyDescent="0.3">
      <c r="A13943" s="281" t="s">
        <v>2168</v>
      </c>
      <c r="B13943" s="281">
        <v>139</v>
      </c>
      <c r="C13943" s="24" t="str">
        <f t="shared" si="217"/>
        <v>rayhou139</v>
      </c>
      <c r="D13943" s="281">
        <v>1739</v>
      </c>
      <c r="E13943" s="281">
        <v>881</v>
      </c>
      <c r="F13943" s="281">
        <v>35841</v>
      </c>
      <c r="G13943" s="24">
        <v>0</v>
      </c>
      <c r="H13943" s="24">
        <v>0</v>
      </c>
      <c r="I13943" s="24">
        <v>0</v>
      </c>
      <c r="J13943" s="282">
        <v>10</v>
      </c>
      <c r="K13943" s="282">
        <v>0</v>
      </c>
    </row>
    <row r="13944" spans="1:11" x14ac:dyDescent="0.3">
      <c r="A13944" s="281" t="s">
        <v>2168</v>
      </c>
      <c r="B13944" s="281">
        <v>140</v>
      </c>
      <c r="C13944" s="24" t="str">
        <f t="shared" si="217"/>
        <v>rayhou140</v>
      </c>
      <c r="D13944" s="281">
        <v>1759</v>
      </c>
      <c r="E13944" s="281">
        <v>891</v>
      </c>
      <c r="F13944" s="281">
        <v>36302</v>
      </c>
      <c r="G13944" s="24">
        <v>0</v>
      </c>
      <c r="H13944" s="24">
        <v>0</v>
      </c>
      <c r="I13944" s="24">
        <v>0</v>
      </c>
      <c r="J13944" s="282">
        <v>10</v>
      </c>
      <c r="K13944" s="282">
        <v>0</v>
      </c>
    </row>
    <row r="13945" spans="1:11" x14ac:dyDescent="0.3">
      <c r="A13945" s="281" t="s">
        <v>2168</v>
      </c>
      <c r="B13945" s="281">
        <v>141</v>
      </c>
      <c r="C13945" s="24" t="str">
        <f t="shared" si="217"/>
        <v>rayhou141</v>
      </c>
      <c r="D13945" s="281">
        <v>1919</v>
      </c>
      <c r="E13945" s="281">
        <v>972</v>
      </c>
      <c r="F13945" s="281">
        <v>40000</v>
      </c>
      <c r="G13945" s="24">
        <v>0</v>
      </c>
      <c r="H13945" s="24">
        <v>0</v>
      </c>
      <c r="I13945" s="24">
        <v>0</v>
      </c>
      <c r="J13945" s="282">
        <v>10</v>
      </c>
      <c r="K13945" s="282">
        <v>0</v>
      </c>
    </row>
    <row r="13946" spans="1:11" x14ac:dyDescent="0.3">
      <c r="A13946" s="281" t="s">
        <v>2168</v>
      </c>
      <c r="B13946" s="281">
        <v>142</v>
      </c>
      <c r="C13946" s="24" t="str">
        <f t="shared" si="217"/>
        <v>rayhou142</v>
      </c>
      <c r="D13946" s="281">
        <v>1940</v>
      </c>
      <c r="E13946" s="281">
        <v>983</v>
      </c>
      <c r="F13946" s="281">
        <v>40514</v>
      </c>
      <c r="G13946" s="24">
        <v>0</v>
      </c>
      <c r="H13946" s="24">
        <v>0</v>
      </c>
      <c r="I13946" s="24">
        <v>0</v>
      </c>
      <c r="J13946" s="282">
        <v>10</v>
      </c>
      <c r="K13946" s="282">
        <v>0</v>
      </c>
    </row>
    <row r="13947" spans="1:11" x14ac:dyDescent="0.3">
      <c r="A13947" s="281" t="s">
        <v>2168</v>
      </c>
      <c r="B13947" s="281">
        <v>143</v>
      </c>
      <c r="C13947" s="24" t="str">
        <f t="shared" si="217"/>
        <v>rayhou143</v>
      </c>
      <c r="D13947" s="281">
        <v>1961</v>
      </c>
      <c r="E13947" s="281">
        <v>994</v>
      </c>
      <c r="F13947" s="281">
        <v>41093</v>
      </c>
      <c r="G13947" s="24">
        <v>0</v>
      </c>
      <c r="H13947" s="24">
        <v>0</v>
      </c>
      <c r="I13947" s="24">
        <v>0</v>
      </c>
      <c r="J13947" s="282">
        <v>10</v>
      </c>
      <c r="K13947" s="282">
        <v>0</v>
      </c>
    </row>
    <row r="13948" spans="1:11" x14ac:dyDescent="0.3">
      <c r="A13948" s="281" t="s">
        <v>2168</v>
      </c>
      <c r="B13948" s="281">
        <v>144</v>
      </c>
      <c r="C13948" s="24" t="str">
        <f t="shared" si="217"/>
        <v>rayhou144</v>
      </c>
      <c r="D13948" s="281">
        <v>1983</v>
      </c>
      <c r="E13948" s="281">
        <v>1005</v>
      </c>
      <c r="F13948" s="281">
        <v>41574</v>
      </c>
      <c r="G13948" s="24">
        <v>0</v>
      </c>
      <c r="H13948" s="24">
        <v>0</v>
      </c>
      <c r="I13948" s="24">
        <v>0</v>
      </c>
      <c r="J13948" s="282">
        <v>10</v>
      </c>
      <c r="K13948" s="282">
        <v>0</v>
      </c>
    </row>
    <row r="13949" spans="1:11" x14ac:dyDescent="0.3">
      <c r="A13949" s="281" t="s">
        <v>2168</v>
      </c>
      <c r="B13949" s="281">
        <v>145</v>
      </c>
      <c r="C13949" s="24" t="str">
        <f t="shared" si="217"/>
        <v>rayhou145</v>
      </c>
      <c r="D13949" s="281">
        <v>2005</v>
      </c>
      <c r="E13949" s="281">
        <v>1016</v>
      </c>
      <c r="F13949" s="281">
        <v>42137</v>
      </c>
      <c r="G13949" s="24">
        <v>0</v>
      </c>
      <c r="H13949" s="24">
        <v>0</v>
      </c>
      <c r="I13949" s="24">
        <v>0</v>
      </c>
      <c r="J13949" s="282">
        <v>10</v>
      </c>
      <c r="K13949" s="282">
        <v>0</v>
      </c>
    </row>
    <row r="13950" spans="1:11" x14ac:dyDescent="0.3">
      <c r="A13950" s="281" t="s">
        <v>2168</v>
      </c>
      <c r="B13950" s="281">
        <v>146</v>
      </c>
      <c r="C13950" s="24" t="str">
        <f t="shared" si="217"/>
        <v>rayhou146</v>
      </c>
      <c r="D13950" s="281">
        <v>2027</v>
      </c>
      <c r="E13950" s="281">
        <v>1027</v>
      </c>
      <c r="F13950" s="281">
        <v>42677</v>
      </c>
      <c r="G13950" s="24">
        <v>0</v>
      </c>
      <c r="H13950" s="24">
        <v>0</v>
      </c>
      <c r="I13950" s="24">
        <v>0</v>
      </c>
      <c r="J13950" s="282">
        <v>10</v>
      </c>
      <c r="K13950" s="282">
        <v>0</v>
      </c>
    </row>
    <row r="13951" spans="1:11" x14ac:dyDescent="0.3">
      <c r="A13951" s="281" t="s">
        <v>2168</v>
      </c>
      <c r="B13951" s="281">
        <v>147</v>
      </c>
      <c r="C13951" s="24" t="str">
        <f t="shared" si="217"/>
        <v>rayhou147</v>
      </c>
      <c r="D13951" s="281">
        <v>2049</v>
      </c>
      <c r="E13951" s="281">
        <v>1038</v>
      </c>
      <c r="F13951" s="281">
        <v>43229</v>
      </c>
      <c r="G13951" s="24">
        <v>0</v>
      </c>
      <c r="H13951" s="24">
        <v>0</v>
      </c>
      <c r="I13951" s="24">
        <v>0</v>
      </c>
      <c r="J13951" s="282">
        <v>10</v>
      </c>
      <c r="K13951" s="282">
        <v>0</v>
      </c>
    </row>
    <row r="13952" spans="1:11" x14ac:dyDescent="0.3">
      <c r="A13952" s="281" t="s">
        <v>2168</v>
      </c>
      <c r="B13952" s="281">
        <v>148</v>
      </c>
      <c r="C13952" s="24" t="str">
        <f t="shared" si="217"/>
        <v>rayhou148</v>
      </c>
      <c r="D13952" s="281">
        <v>2071</v>
      </c>
      <c r="E13952" s="281">
        <v>1050</v>
      </c>
      <c r="F13952" s="281">
        <v>43734</v>
      </c>
      <c r="G13952" s="24">
        <v>0</v>
      </c>
      <c r="H13952" s="24">
        <v>0</v>
      </c>
      <c r="I13952" s="24">
        <v>0</v>
      </c>
      <c r="J13952" s="282">
        <v>10</v>
      </c>
      <c r="K13952" s="282">
        <v>0</v>
      </c>
    </row>
    <row r="13953" spans="1:11" x14ac:dyDescent="0.3">
      <c r="A13953" s="281" t="s">
        <v>2168</v>
      </c>
      <c r="B13953" s="281">
        <v>149</v>
      </c>
      <c r="C13953" s="24" t="str">
        <f t="shared" si="217"/>
        <v>rayhou149</v>
      </c>
      <c r="D13953" s="281">
        <v>2094</v>
      </c>
      <c r="E13953" s="281">
        <v>1061</v>
      </c>
      <c r="F13953" s="281">
        <v>44325</v>
      </c>
      <c r="G13953" s="24">
        <v>0</v>
      </c>
      <c r="H13953" s="24">
        <v>0</v>
      </c>
      <c r="I13953" s="24">
        <v>0</v>
      </c>
      <c r="J13953" s="282">
        <v>10</v>
      </c>
      <c r="K13953" s="282">
        <v>0</v>
      </c>
    </row>
    <row r="13954" spans="1:11" x14ac:dyDescent="0.3">
      <c r="A13954" s="281" t="s">
        <v>2168</v>
      </c>
      <c r="B13954" s="281">
        <v>150</v>
      </c>
      <c r="C13954" s="24" t="str">
        <f t="shared" si="217"/>
        <v>rayhou150</v>
      </c>
      <c r="D13954" s="281">
        <v>2117</v>
      </c>
      <c r="E13954" s="281">
        <v>1073</v>
      </c>
      <c r="F13954" s="281">
        <v>44843</v>
      </c>
      <c r="G13954" s="24">
        <v>0</v>
      </c>
      <c r="H13954" s="24">
        <v>0</v>
      </c>
      <c r="I13954" s="24">
        <v>0</v>
      </c>
      <c r="J13954" s="282">
        <v>10</v>
      </c>
      <c r="K13954" s="282">
        <v>0</v>
      </c>
    </row>
    <row r="13955" spans="1:11" x14ac:dyDescent="0.3">
      <c r="A13955" s="281" t="s">
        <v>2168</v>
      </c>
      <c r="B13955" s="281">
        <v>151</v>
      </c>
      <c r="C13955" s="24" t="str">
        <f t="shared" si="217"/>
        <v>rayhou151</v>
      </c>
      <c r="D13955" s="281">
        <v>2140</v>
      </c>
      <c r="E13955" s="281">
        <v>1084</v>
      </c>
      <c r="F13955" s="281">
        <v>45422</v>
      </c>
      <c r="G13955" s="24">
        <v>0</v>
      </c>
      <c r="H13955" s="24">
        <v>0</v>
      </c>
      <c r="I13955" s="24">
        <v>0</v>
      </c>
      <c r="J13955" s="282">
        <v>10</v>
      </c>
      <c r="K13955" s="282">
        <v>0</v>
      </c>
    </row>
    <row r="13956" spans="1:11" x14ac:dyDescent="0.3">
      <c r="A13956" s="281" t="s">
        <v>2168</v>
      </c>
      <c r="B13956" s="281">
        <v>152</v>
      </c>
      <c r="C13956" s="24" t="str">
        <f t="shared" si="217"/>
        <v>rayhou152</v>
      </c>
      <c r="D13956" s="281">
        <v>2163</v>
      </c>
      <c r="E13956" s="281">
        <v>1096</v>
      </c>
      <c r="F13956" s="281">
        <v>45952</v>
      </c>
      <c r="G13956" s="24">
        <v>0</v>
      </c>
      <c r="H13956" s="24">
        <v>0</v>
      </c>
      <c r="I13956" s="24">
        <v>0</v>
      </c>
      <c r="J13956" s="282">
        <v>10</v>
      </c>
      <c r="K13956" s="282">
        <v>0</v>
      </c>
    </row>
    <row r="13957" spans="1:11" x14ac:dyDescent="0.3">
      <c r="A13957" s="281" t="s">
        <v>2168</v>
      </c>
      <c r="B13957" s="281">
        <v>153</v>
      </c>
      <c r="C13957" s="24" t="str">
        <f t="shared" si="217"/>
        <v>rayhou153</v>
      </c>
      <c r="D13957" s="281">
        <v>2187</v>
      </c>
      <c r="E13957" s="281">
        <v>1108</v>
      </c>
      <c r="F13957" s="281">
        <v>46572</v>
      </c>
      <c r="G13957" s="24">
        <v>0</v>
      </c>
      <c r="H13957" s="24">
        <v>0</v>
      </c>
      <c r="I13957" s="24">
        <v>0</v>
      </c>
      <c r="J13957" s="282">
        <v>10</v>
      </c>
      <c r="K13957" s="282">
        <v>0</v>
      </c>
    </row>
    <row r="13958" spans="1:11" x14ac:dyDescent="0.3">
      <c r="A13958" s="281" t="s">
        <v>2168</v>
      </c>
      <c r="B13958" s="281">
        <v>154</v>
      </c>
      <c r="C13958" s="24" t="str">
        <f t="shared" ref="C13958:C14021" si="218">A13958&amp;B13958</f>
        <v>rayhou154</v>
      </c>
      <c r="D13958" s="281">
        <v>2211</v>
      </c>
      <c r="E13958" s="281">
        <v>1120</v>
      </c>
      <c r="F13958" s="281">
        <v>47115</v>
      </c>
      <c r="G13958" s="24">
        <v>0</v>
      </c>
      <c r="H13958" s="24">
        <v>0</v>
      </c>
      <c r="I13958" s="24">
        <v>0</v>
      </c>
      <c r="J13958" s="282">
        <v>10</v>
      </c>
      <c r="K13958" s="282">
        <v>0</v>
      </c>
    </row>
    <row r="13959" spans="1:11" x14ac:dyDescent="0.3">
      <c r="A13959" s="281" t="s">
        <v>2168</v>
      </c>
      <c r="B13959" s="281">
        <v>155</v>
      </c>
      <c r="C13959" s="24" t="str">
        <f t="shared" si="218"/>
        <v>rayhou155</v>
      </c>
      <c r="D13959" s="281">
        <v>2235</v>
      </c>
      <c r="E13959" s="281">
        <v>1133</v>
      </c>
      <c r="F13959" s="281">
        <v>47722</v>
      </c>
      <c r="G13959" s="24">
        <v>0</v>
      </c>
      <c r="H13959" s="24">
        <v>0</v>
      </c>
      <c r="I13959" s="24">
        <v>0</v>
      </c>
      <c r="J13959" s="282">
        <v>10</v>
      </c>
      <c r="K13959" s="282">
        <v>0</v>
      </c>
    </row>
    <row r="13960" spans="1:11" x14ac:dyDescent="0.3">
      <c r="A13960" s="281" t="s">
        <v>2168</v>
      </c>
      <c r="B13960" s="281">
        <v>156</v>
      </c>
      <c r="C13960" s="24" t="str">
        <f t="shared" si="218"/>
        <v>rayhou156</v>
      </c>
      <c r="D13960" s="281">
        <v>2259</v>
      </c>
      <c r="E13960" s="281">
        <v>1145</v>
      </c>
      <c r="F13960" s="281">
        <v>48278</v>
      </c>
      <c r="G13960" s="24">
        <v>0</v>
      </c>
      <c r="H13960" s="24">
        <v>0</v>
      </c>
      <c r="I13960" s="24">
        <v>0</v>
      </c>
      <c r="J13960" s="282">
        <v>10</v>
      </c>
      <c r="K13960" s="282">
        <v>0</v>
      </c>
    </row>
    <row r="13961" spans="1:11" x14ac:dyDescent="0.3">
      <c r="A13961" s="281" t="s">
        <v>2168</v>
      </c>
      <c r="B13961" s="281">
        <v>157</v>
      </c>
      <c r="C13961" s="24" t="str">
        <f t="shared" si="218"/>
        <v>rayhou157</v>
      </c>
      <c r="D13961" s="281">
        <v>2284</v>
      </c>
      <c r="E13961" s="281">
        <v>1157</v>
      </c>
      <c r="F13961" s="281">
        <v>48929</v>
      </c>
      <c r="G13961" s="24">
        <v>0</v>
      </c>
      <c r="H13961" s="24">
        <v>0</v>
      </c>
      <c r="I13961" s="24">
        <v>0</v>
      </c>
      <c r="J13961" s="282">
        <v>10</v>
      </c>
      <c r="K13961" s="282">
        <v>0</v>
      </c>
    </row>
    <row r="13962" spans="1:11" x14ac:dyDescent="0.3">
      <c r="A13962" s="281" t="s">
        <v>2168</v>
      </c>
      <c r="B13962" s="281">
        <v>158</v>
      </c>
      <c r="C13962" s="24" t="str">
        <f t="shared" si="218"/>
        <v>rayhou158</v>
      </c>
      <c r="D13962" s="281">
        <v>2309</v>
      </c>
      <c r="E13962" s="281">
        <v>1170</v>
      </c>
      <c r="F13962" s="281">
        <v>49498</v>
      </c>
      <c r="G13962" s="24">
        <v>0</v>
      </c>
      <c r="H13962" s="24">
        <v>0</v>
      </c>
      <c r="I13962" s="24">
        <v>0</v>
      </c>
      <c r="J13962" s="282">
        <v>10</v>
      </c>
      <c r="K13962" s="282">
        <v>0</v>
      </c>
    </row>
    <row r="13963" spans="1:11" x14ac:dyDescent="0.3">
      <c r="A13963" s="281" t="s">
        <v>2168</v>
      </c>
      <c r="B13963" s="281">
        <v>159</v>
      </c>
      <c r="C13963" s="24" t="str">
        <f t="shared" si="218"/>
        <v>rayhou159</v>
      </c>
      <c r="D13963" s="281">
        <v>2334</v>
      </c>
      <c r="E13963" s="281">
        <v>1183</v>
      </c>
      <c r="F13963" s="281">
        <v>50165</v>
      </c>
      <c r="G13963" s="24">
        <v>0</v>
      </c>
      <c r="H13963" s="24">
        <v>0</v>
      </c>
      <c r="I13963" s="24">
        <v>0</v>
      </c>
      <c r="J13963" s="282">
        <v>10</v>
      </c>
      <c r="K13963" s="282">
        <v>0</v>
      </c>
    </row>
    <row r="13964" spans="1:11" x14ac:dyDescent="0.3">
      <c r="A13964" s="281" t="s">
        <v>2168</v>
      </c>
      <c r="B13964" s="281">
        <v>160</v>
      </c>
      <c r="C13964" s="24" t="str">
        <f t="shared" si="218"/>
        <v>rayhou160</v>
      </c>
      <c r="D13964" s="281">
        <v>2359</v>
      </c>
      <c r="E13964" s="281">
        <v>1196</v>
      </c>
      <c r="F13964" s="281">
        <v>50748</v>
      </c>
      <c r="G13964" s="24">
        <v>0</v>
      </c>
      <c r="H13964" s="24">
        <v>0</v>
      </c>
      <c r="I13964" s="24">
        <v>0</v>
      </c>
      <c r="J13964" s="282">
        <v>10</v>
      </c>
      <c r="K13964" s="282">
        <v>0</v>
      </c>
    </row>
    <row r="13965" spans="1:11" x14ac:dyDescent="0.3">
      <c r="A13965" s="281" t="s">
        <v>2168</v>
      </c>
      <c r="B13965" s="281">
        <v>161</v>
      </c>
      <c r="C13965" s="24" t="str">
        <f t="shared" si="218"/>
        <v>rayhou161</v>
      </c>
      <c r="D13965" s="281">
        <v>2574</v>
      </c>
      <c r="E13965" s="281">
        <v>1304</v>
      </c>
      <c r="F13965" s="281">
        <v>56090</v>
      </c>
      <c r="G13965" s="24">
        <v>0</v>
      </c>
      <c r="H13965" s="24">
        <v>0</v>
      </c>
      <c r="I13965" s="24">
        <v>0</v>
      </c>
      <c r="J13965" s="282">
        <v>10</v>
      </c>
      <c r="K13965" s="282">
        <v>0</v>
      </c>
    </row>
    <row r="13966" spans="1:11" x14ac:dyDescent="0.3">
      <c r="A13966" s="281" t="s">
        <v>2168</v>
      </c>
      <c r="B13966" s="281">
        <v>162</v>
      </c>
      <c r="C13966" s="24" t="str">
        <f t="shared" si="218"/>
        <v>rayhou162</v>
      </c>
      <c r="D13966" s="281">
        <v>2602</v>
      </c>
      <c r="E13966" s="281">
        <v>1318</v>
      </c>
      <c r="F13966" s="281">
        <v>56743</v>
      </c>
      <c r="G13966" s="24">
        <v>0</v>
      </c>
      <c r="H13966" s="24">
        <v>0</v>
      </c>
      <c r="I13966" s="24">
        <v>0</v>
      </c>
      <c r="J13966" s="282">
        <v>10</v>
      </c>
      <c r="K13966" s="282">
        <v>0</v>
      </c>
    </row>
    <row r="13967" spans="1:11" x14ac:dyDescent="0.3">
      <c r="A13967" s="281" t="s">
        <v>2168</v>
      </c>
      <c r="B13967" s="281">
        <v>163</v>
      </c>
      <c r="C13967" s="24" t="str">
        <f t="shared" si="218"/>
        <v>rayhou163</v>
      </c>
      <c r="D13967" s="281">
        <v>2630</v>
      </c>
      <c r="E13967" s="281">
        <v>1333</v>
      </c>
      <c r="F13967" s="281">
        <v>57505</v>
      </c>
      <c r="G13967" s="24">
        <v>0</v>
      </c>
      <c r="H13967" s="24">
        <v>0</v>
      </c>
      <c r="I13967" s="24">
        <v>0</v>
      </c>
      <c r="J13967" s="282">
        <v>10</v>
      </c>
      <c r="K13967" s="282">
        <v>0</v>
      </c>
    </row>
    <row r="13968" spans="1:11" x14ac:dyDescent="0.3">
      <c r="A13968" s="281" t="s">
        <v>2168</v>
      </c>
      <c r="B13968" s="281">
        <v>164</v>
      </c>
      <c r="C13968" s="24" t="str">
        <f t="shared" si="218"/>
        <v>rayhou164</v>
      </c>
      <c r="D13968" s="281">
        <v>2659</v>
      </c>
      <c r="E13968" s="281">
        <v>1347</v>
      </c>
      <c r="F13968" s="281">
        <v>58173</v>
      </c>
      <c r="G13968" s="24">
        <v>0</v>
      </c>
      <c r="H13968" s="24">
        <v>0</v>
      </c>
      <c r="I13968" s="24">
        <v>0</v>
      </c>
      <c r="J13968" s="282">
        <v>10</v>
      </c>
      <c r="K13968" s="282">
        <v>0</v>
      </c>
    </row>
    <row r="13969" spans="1:11" x14ac:dyDescent="0.3">
      <c r="A13969" s="281" t="s">
        <v>2168</v>
      </c>
      <c r="B13969" s="281">
        <v>165</v>
      </c>
      <c r="C13969" s="24" t="str">
        <f t="shared" si="218"/>
        <v>rayhou165</v>
      </c>
      <c r="D13969" s="281">
        <v>2687</v>
      </c>
      <c r="E13969" s="281">
        <v>1362</v>
      </c>
      <c r="F13969" s="281">
        <v>59028</v>
      </c>
      <c r="G13969" s="24">
        <v>0</v>
      </c>
      <c r="H13969" s="24">
        <v>0</v>
      </c>
      <c r="I13969" s="24">
        <v>0</v>
      </c>
      <c r="J13969" s="282">
        <v>10</v>
      </c>
      <c r="K13969" s="282">
        <v>0</v>
      </c>
    </row>
    <row r="13970" spans="1:11" x14ac:dyDescent="0.3">
      <c r="A13970" s="281" t="s">
        <v>2168</v>
      </c>
      <c r="B13970" s="281">
        <v>166</v>
      </c>
      <c r="C13970" s="24" t="str">
        <f t="shared" si="218"/>
        <v>rayhou166</v>
      </c>
      <c r="D13970" s="281">
        <v>2716</v>
      </c>
      <c r="E13970" s="281">
        <v>1377</v>
      </c>
      <c r="F13970" s="281">
        <v>59714</v>
      </c>
      <c r="G13970" s="24">
        <v>0</v>
      </c>
      <c r="H13970" s="24">
        <v>0</v>
      </c>
      <c r="I13970" s="24">
        <v>0</v>
      </c>
      <c r="J13970" s="282">
        <v>10</v>
      </c>
      <c r="K13970" s="282">
        <v>0</v>
      </c>
    </row>
    <row r="13971" spans="1:11" x14ac:dyDescent="0.3">
      <c r="A13971" s="281" t="s">
        <v>2168</v>
      </c>
      <c r="B13971" s="281">
        <v>167</v>
      </c>
      <c r="C13971" s="24" t="str">
        <f t="shared" si="218"/>
        <v>rayhou167</v>
      </c>
      <c r="D13971" s="281">
        <v>2746</v>
      </c>
      <c r="E13971" s="281">
        <v>1391</v>
      </c>
      <c r="F13971" s="281">
        <v>60406</v>
      </c>
      <c r="G13971" s="24">
        <v>0</v>
      </c>
      <c r="H13971" s="24">
        <v>0</v>
      </c>
      <c r="I13971" s="24">
        <v>0</v>
      </c>
      <c r="J13971" s="282">
        <v>10</v>
      </c>
      <c r="K13971" s="282">
        <v>0</v>
      </c>
    </row>
    <row r="13972" spans="1:11" x14ac:dyDescent="0.3">
      <c r="A13972" s="281" t="s">
        <v>2168</v>
      </c>
      <c r="B13972" s="281">
        <v>168</v>
      </c>
      <c r="C13972" s="24" t="str">
        <f t="shared" si="218"/>
        <v>rayhou168</v>
      </c>
      <c r="D13972" s="281">
        <v>2775</v>
      </c>
      <c r="E13972" s="281">
        <v>1406</v>
      </c>
      <c r="F13972" s="281">
        <v>61107</v>
      </c>
      <c r="G13972" s="24">
        <v>0</v>
      </c>
      <c r="H13972" s="24">
        <v>0</v>
      </c>
      <c r="I13972" s="24">
        <v>0</v>
      </c>
      <c r="J13972" s="282">
        <v>10</v>
      </c>
      <c r="K13972" s="282">
        <v>0</v>
      </c>
    </row>
    <row r="13973" spans="1:11" x14ac:dyDescent="0.3">
      <c r="A13973" s="281" t="s">
        <v>2168</v>
      </c>
      <c r="B13973" s="281">
        <v>169</v>
      </c>
      <c r="C13973" s="24" t="str">
        <f t="shared" si="218"/>
        <v>rayhou169</v>
      </c>
      <c r="D13973" s="281">
        <v>2805</v>
      </c>
      <c r="E13973" s="281">
        <v>1422</v>
      </c>
      <c r="F13973" s="281">
        <v>62005</v>
      </c>
      <c r="G13973" s="24">
        <v>0</v>
      </c>
      <c r="H13973" s="24">
        <v>0</v>
      </c>
      <c r="I13973" s="24">
        <v>0</v>
      </c>
      <c r="J13973" s="282">
        <v>10</v>
      </c>
      <c r="K13973" s="282">
        <v>0</v>
      </c>
    </row>
    <row r="13974" spans="1:11" x14ac:dyDescent="0.3">
      <c r="A13974" s="281" t="s">
        <v>2168</v>
      </c>
      <c r="B13974" s="281">
        <v>170</v>
      </c>
      <c r="C13974" s="24" t="str">
        <f t="shared" si="218"/>
        <v>rayhou170</v>
      </c>
      <c r="D13974" s="281">
        <v>2836</v>
      </c>
      <c r="E13974" s="281">
        <v>1437</v>
      </c>
      <c r="F13974" s="281">
        <v>62723</v>
      </c>
      <c r="G13974" s="24">
        <v>0</v>
      </c>
      <c r="H13974" s="24">
        <v>0</v>
      </c>
      <c r="I13974" s="24">
        <v>0</v>
      </c>
      <c r="J13974" s="282">
        <v>10</v>
      </c>
      <c r="K13974" s="282">
        <v>0</v>
      </c>
    </row>
    <row r="13975" spans="1:11" x14ac:dyDescent="0.3">
      <c r="A13975" s="281" t="s">
        <v>2168</v>
      </c>
      <c r="B13975" s="281">
        <v>171</v>
      </c>
      <c r="C13975" s="24" t="str">
        <f t="shared" si="218"/>
        <v>rayhou171</v>
      </c>
      <c r="D13975" s="281">
        <v>2866</v>
      </c>
      <c r="E13975" s="281">
        <v>1453</v>
      </c>
      <c r="F13975" s="281">
        <v>63450</v>
      </c>
      <c r="G13975" s="24">
        <v>0</v>
      </c>
      <c r="H13975" s="24">
        <v>0</v>
      </c>
      <c r="I13975" s="24">
        <v>0</v>
      </c>
      <c r="J13975" s="282">
        <v>10</v>
      </c>
      <c r="K13975" s="282">
        <v>0</v>
      </c>
    </row>
    <row r="13976" spans="1:11" x14ac:dyDescent="0.3">
      <c r="A13976" s="281" t="s">
        <v>2168</v>
      </c>
      <c r="B13976" s="281">
        <v>172</v>
      </c>
      <c r="C13976" s="24" t="str">
        <f t="shared" si="218"/>
        <v>rayhou172</v>
      </c>
      <c r="D13976" s="281">
        <v>2897</v>
      </c>
      <c r="E13976" s="281">
        <v>1468</v>
      </c>
      <c r="F13976" s="281">
        <v>64184</v>
      </c>
      <c r="G13976" s="24">
        <v>0</v>
      </c>
      <c r="H13976" s="24">
        <v>0</v>
      </c>
      <c r="I13976" s="24">
        <v>0</v>
      </c>
      <c r="J13976" s="282">
        <v>10</v>
      </c>
      <c r="K13976" s="282">
        <v>0</v>
      </c>
    </row>
    <row r="13977" spans="1:11" x14ac:dyDescent="0.3">
      <c r="A13977" s="281" t="s">
        <v>2168</v>
      </c>
      <c r="B13977" s="281">
        <v>173</v>
      </c>
      <c r="C13977" s="24" t="str">
        <f t="shared" si="218"/>
        <v>rayhou173</v>
      </c>
      <c r="D13977" s="281">
        <v>2928</v>
      </c>
      <c r="E13977" s="281">
        <v>1484</v>
      </c>
      <c r="F13977" s="281">
        <v>65126</v>
      </c>
      <c r="G13977" s="24">
        <v>0</v>
      </c>
      <c r="H13977" s="24">
        <v>0</v>
      </c>
      <c r="I13977" s="24">
        <v>0</v>
      </c>
      <c r="J13977" s="282">
        <v>10</v>
      </c>
      <c r="K13977" s="282">
        <v>0</v>
      </c>
    </row>
    <row r="13978" spans="1:11" x14ac:dyDescent="0.3">
      <c r="A13978" s="281" t="s">
        <v>2168</v>
      </c>
      <c r="B13978" s="281">
        <v>174</v>
      </c>
      <c r="C13978" s="24" t="str">
        <f t="shared" si="218"/>
        <v>rayhou174</v>
      </c>
      <c r="D13978" s="281">
        <v>2960</v>
      </c>
      <c r="E13978" s="281">
        <v>1500</v>
      </c>
      <c r="F13978" s="281">
        <v>65879</v>
      </c>
      <c r="G13978" s="24">
        <v>0</v>
      </c>
      <c r="H13978" s="24">
        <v>0</v>
      </c>
      <c r="I13978" s="24">
        <v>0</v>
      </c>
      <c r="J13978" s="282">
        <v>10</v>
      </c>
      <c r="K13978" s="282">
        <v>0</v>
      </c>
    </row>
    <row r="13979" spans="1:11" x14ac:dyDescent="0.3">
      <c r="A13979" s="281" t="s">
        <v>2168</v>
      </c>
      <c r="B13979" s="281">
        <v>175</v>
      </c>
      <c r="C13979" s="24" t="str">
        <f t="shared" si="218"/>
        <v>rayhou175</v>
      </c>
      <c r="D13979" s="281">
        <v>2992</v>
      </c>
      <c r="E13979" s="281">
        <v>1516</v>
      </c>
      <c r="F13979" s="281">
        <v>66641</v>
      </c>
      <c r="G13979" s="24">
        <v>0</v>
      </c>
      <c r="H13979" s="24">
        <v>0</v>
      </c>
      <c r="I13979" s="24">
        <v>0</v>
      </c>
      <c r="J13979" s="282">
        <v>10</v>
      </c>
      <c r="K13979" s="282">
        <v>0</v>
      </c>
    </row>
    <row r="13980" spans="1:11" x14ac:dyDescent="0.3">
      <c r="A13980" s="281" t="s">
        <v>2168</v>
      </c>
      <c r="B13980" s="281">
        <v>176</v>
      </c>
      <c r="C13980" s="24" t="str">
        <f t="shared" si="218"/>
        <v>rayhou176</v>
      </c>
      <c r="D13980" s="281">
        <v>3024</v>
      </c>
      <c r="E13980" s="281">
        <v>1532</v>
      </c>
      <c r="F13980" s="281">
        <v>67411</v>
      </c>
      <c r="G13980" s="24">
        <v>0</v>
      </c>
      <c r="H13980" s="24">
        <v>0</v>
      </c>
      <c r="I13980" s="24">
        <v>0</v>
      </c>
      <c r="J13980" s="282">
        <v>10</v>
      </c>
      <c r="K13980" s="282">
        <v>0</v>
      </c>
    </row>
    <row r="13981" spans="1:11" x14ac:dyDescent="0.3">
      <c r="A13981" s="281" t="s">
        <v>2168</v>
      </c>
      <c r="B13981" s="281">
        <v>177</v>
      </c>
      <c r="C13981" s="24" t="str">
        <f t="shared" si="218"/>
        <v>rayhou177</v>
      </c>
      <c r="D13981" s="281">
        <v>3056</v>
      </c>
      <c r="E13981" s="281">
        <v>1549</v>
      </c>
      <c r="F13981" s="281">
        <v>68398</v>
      </c>
      <c r="G13981" s="24">
        <v>0</v>
      </c>
      <c r="H13981" s="24">
        <v>0</v>
      </c>
      <c r="I13981" s="24">
        <v>0</v>
      </c>
      <c r="J13981" s="282">
        <v>10</v>
      </c>
      <c r="K13981" s="282">
        <v>0</v>
      </c>
    </row>
    <row r="13982" spans="1:11" x14ac:dyDescent="0.3">
      <c r="A13982" s="281" t="s">
        <v>2168</v>
      </c>
      <c r="B13982" s="281">
        <v>178</v>
      </c>
      <c r="C13982" s="24" t="str">
        <f t="shared" si="218"/>
        <v>rayhou178</v>
      </c>
      <c r="D13982" s="281">
        <v>3089</v>
      </c>
      <c r="E13982" s="281">
        <v>1565</v>
      </c>
      <c r="F13982" s="281">
        <v>69188</v>
      </c>
      <c r="G13982" s="24">
        <v>0</v>
      </c>
      <c r="H13982" s="24">
        <v>0</v>
      </c>
      <c r="I13982" s="24">
        <v>0</v>
      </c>
      <c r="J13982" s="282">
        <v>10</v>
      </c>
      <c r="K13982" s="282">
        <v>0</v>
      </c>
    </row>
    <row r="13983" spans="1:11" x14ac:dyDescent="0.3">
      <c r="A13983" s="281" t="s">
        <v>2168</v>
      </c>
      <c r="B13983" s="281">
        <v>179</v>
      </c>
      <c r="C13983" s="24" t="str">
        <f t="shared" si="218"/>
        <v>rayhou179</v>
      </c>
      <c r="D13983" s="281">
        <v>3122</v>
      </c>
      <c r="E13983" s="281">
        <v>1582</v>
      </c>
      <c r="F13983" s="281">
        <v>69986</v>
      </c>
      <c r="G13983" s="24">
        <v>0</v>
      </c>
      <c r="H13983" s="24">
        <v>0</v>
      </c>
      <c r="I13983" s="24">
        <v>0</v>
      </c>
      <c r="J13983" s="282">
        <v>10</v>
      </c>
      <c r="K13983" s="282">
        <v>0</v>
      </c>
    </row>
    <row r="13984" spans="1:11" x14ac:dyDescent="0.3">
      <c r="A13984" s="281" t="s">
        <v>2168</v>
      </c>
      <c r="B13984" s="281">
        <v>180</v>
      </c>
      <c r="C13984" s="24" t="str">
        <f t="shared" si="218"/>
        <v>rayhou180</v>
      </c>
      <c r="D13984" s="281">
        <v>3156</v>
      </c>
      <c r="E13984" s="281">
        <v>1599</v>
      </c>
      <c r="F13984" s="281">
        <v>70794</v>
      </c>
      <c r="G13984" s="24">
        <v>0</v>
      </c>
      <c r="H13984" s="24">
        <v>0</v>
      </c>
      <c r="I13984" s="24">
        <v>0</v>
      </c>
      <c r="J13984" s="282">
        <v>10</v>
      </c>
      <c r="K13984" s="282">
        <v>0</v>
      </c>
    </row>
    <row r="13985" spans="1:11" x14ac:dyDescent="0.3">
      <c r="A13985" s="281" t="s">
        <v>2168</v>
      </c>
      <c r="B13985" s="281">
        <v>181</v>
      </c>
      <c r="C13985" s="24" t="str">
        <f t="shared" si="218"/>
        <v>rayhou181</v>
      </c>
      <c r="D13985" s="281">
        <v>3442</v>
      </c>
      <c r="E13985" s="281">
        <v>1744</v>
      </c>
      <c r="F13985" s="281">
        <v>78389</v>
      </c>
      <c r="G13985" s="24">
        <v>0</v>
      </c>
      <c r="H13985" s="24">
        <v>0</v>
      </c>
      <c r="I13985" s="24">
        <v>0</v>
      </c>
      <c r="J13985" s="282">
        <v>10</v>
      </c>
      <c r="K13985" s="282">
        <v>0</v>
      </c>
    </row>
    <row r="13986" spans="1:11" x14ac:dyDescent="0.3">
      <c r="A13986" s="281" t="s">
        <v>2168</v>
      </c>
      <c r="B13986" s="281">
        <v>182</v>
      </c>
      <c r="C13986" s="24" t="str">
        <f t="shared" si="218"/>
        <v>rayhou182</v>
      </c>
      <c r="D13986" s="281">
        <v>3479</v>
      </c>
      <c r="E13986" s="281">
        <v>1763</v>
      </c>
      <c r="F13986" s="281">
        <v>79293</v>
      </c>
      <c r="G13986" s="24">
        <v>0</v>
      </c>
      <c r="H13986" s="24">
        <v>0</v>
      </c>
      <c r="I13986" s="24">
        <v>0</v>
      </c>
      <c r="J13986" s="282">
        <v>10</v>
      </c>
      <c r="K13986" s="282">
        <v>0</v>
      </c>
    </row>
    <row r="13987" spans="1:11" x14ac:dyDescent="0.3">
      <c r="A13987" s="281" t="s">
        <v>2168</v>
      </c>
      <c r="B13987" s="281">
        <v>183</v>
      </c>
      <c r="C13987" s="24" t="str">
        <f t="shared" si="218"/>
        <v>rayhou183</v>
      </c>
      <c r="D13987" s="281">
        <v>3516</v>
      </c>
      <c r="E13987" s="281">
        <v>1782</v>
      </c>
      <c r="F13987" s="281">
        <v>80207</v>
      </c>
      <c r="G13987" s="24">
        <v>0</v>
      </c>
      <c r="H13987" s="24">
        <v>0</v>
      </c>
      <c r="I13987" s="24">
        <v>0</v>
      </c>
      <c r="J13987" s="282">
        <v>10</v>
      </c>
      <c r="K13987" s="282">
        <v>0</v>
      </c>
    </row>
    <row r="13988" spans="1:11" x14ac:dyDescent="0.3">
      <c r="A13988" s="281" t="s">
        <v>2168</v>
      </c>
      <c r="B13988" s="281">
        <v>184</v>
      </c>
      <c r="C13988" s="24" t="str">
        <f t="shared" si="218"/>
        <v>rayhou184</v>
      </c>
      <c r="D13988" s="281">
        <v>3554</v>
      </c>
      <c r="E13988" s="281">
        <v>1801</v>
      </c>
      <c r="F13988" s="281">
        <v>81131</v>
      </c>
      <c r="G13988" s="24">
        <v>0</v>
      </c>
      <c r="H13988" s="24">
        <v>0</v>
      </c>
      <c r="I13988" s="24">
        <v>0</v>
      </c>
      <c r="J13988" s="282">
        <v>10</v>
      </c>
      <c r="K13988" s="282">
        <v>0</v>
      </c>
    </row>
    <row r="13989" spans="1:11" x14ac:dyDescent="0.3">
      <c r="A13989" s="281" t="s">
        <v>2168</v>
      </c>
      <c r="B13989" s="281">
        <v>185</v>
      </c>
      <c r="C13989" s="24" t="str">
        <f t="shared" si="218"/>
        <v>rayhou185</v>
      </c>
      <c r="D13989" s="281">
        <v>3592</v>
      </c>
      <c r="E13989" s="281">
        <v>1820</v>
      </c>
      <c r="F13989" s="281">
        <v>82318</v>
      </c>
      <c r="G13989" s="24">
        <v>0</v>
      </c>
      <c r="H13989" s="24">
        <v>0</v>
      </c>
      <c r="I13989" s="24">
        <v>0</v>
      </c>
      <c r="J13989" s="282">
        <v>10</v>
      </c>
      <c r="K13989" s="282">
        <v>0</v>
      </c>
    </row>
    <row r="13990" spans="1:11" x14ac:dyDescent="0.3">
      <c r="A13990" s="281" t="s">
        <v>2168</v>
      </c>
      <c r="B13990" s="281">
        <v>186</v>
      </c>
      <c r="C13990" s="24" t="str">
        <f t="shared" si="218"/>
        <v>rayhou186</v>
      </c>
      <c r="D13990" s="281">
        <v>3630</v>
      </c>
      <c r="E13990" s="281">
        <v>1840</v>
      </c>
      <c r="F13990" s="281">
        <v>83266</v>
      </c>
      <c r="G13990" s="24">
        <v>0</v>
      </c>
      <c r="H13990" s="24">
        <v>0</v>
      </c>
      <c r="I13990" s="24">
        <v>0</v>
      </c>
      <c r="J13990" s="282">
        <v>10</v>
      </c>
      <c r="K13990" s="282">
        <v>0</v>
      </c>
    </row>
    <row r="13991" spans="1:11" x14ac:dyDescent="0.3">
      <c r="A13991" s="281" t="s">
        <v>2168</v>
      </c>
      <c r="B13991" s="281">
        <v>187</v>
      </c>
      <c r="C13991" s="24" t="str">
        <f t="shared" si="218"/>
        <v>rayhou187</v>
      </c>
      <c r="D13991" s="281">
        <v>3669</v>
      </c>
      <c r="E13991" s="281">
        <v>1859</v>
      </c>
      <c r="F13991" s="281">
        <v>84223</v>
      </c>
      <c r="G13991" s="24">
        <v>0</v>
      </c>
      <c r="H13991" s="24">
        <v>0</v>
      </c>
      <c r="I13991" s="24">
        <v>0</v>
      </c>
      <c r="J13991" s="282">
        <v>10</v>
      </c>
      <c r="K13991" s="282">
        <v>0</v>
      </c>
    </row>
    <row r="13992" spans="1:11" x14ac:dyDescent="0.3">
      <c r="A13992" s="281" t="s">
        <v>2168</v>
      </c>
      <c r="B13992" s="281">
        <v>188</v>
      </c>
      <c r="C13992" s="24" t="str">
        <f t="shared" si="218"/>
        <v>rayhou188</v>
      </c>
      <c r="D13992" s="281">
        <v>3708</v>
      </c>
      <c r="E13992" s="281">
        <v>1879</v>
      </c>
      <c r="F13992" s="281">
        <v>85192</v>
      </c>
      <c r="G13992" s="24">
        <v>0</v>
      </c>
      <c r="H13992" s="24">
        <v>0</v>
      </c>
      <c r="I13992" s="24">
        <v>0</v>
      </c>
      <c r="J13992" s="282">
        <v>10</v>
      </c>
      <c r="K13992" s="282">
        <v>0</v>
      </c>
    </row>
    <row r="13993" spans="1:11" x14ac:dyDescent="0.3">
      <c r="A13993" s="281" t="s">
        <v>2168</v>
      </c>
      <c r="B13993" s="281">
        <v>189</v>
      </c>
      <c r="C13993" s="24" t="str">
        <f t="shared" si="218"/>
        <v>rayhou189</v>
      </c>
      <c r="D13993" s="281">
        <v>3747</v>
      </c>
      <c r="E13993" s="281">
        <v>1899</v>
      </c>
      <c r="F13993" s="281">
        <v>86348</v>
      </c>
      <c r="G13993" s="24">
        <v>0</v>
      </c>
      <c r="H13993" s="24">
        <v>0</v>
      </c>
      <c r="I13993" s="24">
        <v>0</v>
      </c>
      <c r="J13993" s="282">
        <v>10</v>
      </c>
      <c r="K13993" s="282">
        <v>0</v>
      </c>
    </row>
    <row r="13994" spans="1:11" x14ac:dyDescent="0.3">
      <c r="A13994" s="281" t="s">
        <v>2168</v>
      </c>
      <c r="B13994" s="281">
        <v>190</v>
      </c>
      <c r="C13994" s="24" t="str">
        <f t="shared" si="218"/>
        <v>rayhou190</v>
      </c>
      <c r="D13994" s="281">
        <v>3787</v>
      </c>
      <c r="E13994" s="281">
        <v>1919</v>
      </c>
      <c r="F13994" s="281">
        <v>87340</v>
      </c>
      <c r="G13994" s="24">
        <v>0</v>
      </c>
      <c r="H13994" s="24">
        <v>0</v>
      </c>
      <c r="I13994" s="24">
        <v>0</v>
      </c>
      <c r="J13994" s="282">
        <v>10</v>
      </c>
      <c r="K13994" s="282">
        <v>0</v>
      </c>
    </row>
    <row r="13995" spans="1:11" x14ac:dyDescent="0.3">
      <c r="A13995" s="281" t="s">
        <v>2168</v>
      </c>
      <c r="B13995" s="281">
        <v>191</v>
      </c>
      <c r="C13995" s="24" t="str">
        <f t="shared" si="218"/>
        <v>rayhou191</v>
      </c>
      <c r="D13995" s="281">
        <v>3827</v>
      </c>
      <c r="E13995" s="281">
        <v>1940</v>
      </c>
      <c r="F13995" s="281">
        <v>88343</v>
      </c>
      <c r="G13995" s="24">
        <v>0</v>
      </c>
      <c r="H13995" s="24">
        <v>0</v>
      </c>
      <c r="I13995" s="24">
        <v>0</v>
      </c>
      <c r="J13995" s="282">
        <v>10</v>
      </c>
      <c r="K13995" s="282">
        <v>0</v>
      </c>
    </row>
    <row r="13996" spans="1:11" x14ac:dyDescent="0.3">
      <c r="A13996" s="281" t="s">
        <v>2168</v>
      </c>
      <c r="B13996" s="281">
        <v>192</v>
      </c>
      <c r="C13996" s="24" t="str">
        <f t="shared" si="218"/>
        <v>rayhou192</v>
      </c>
      <c r="D13996" s="281">
        <v>3868</v>
      </c>
      <c r="E13996" s="281">
        <v>1960</v>
      </c>
      <c r="F13996" s="281">
        <v>89357</v>
      </c>
      <c r="G13996" s="24">
        <v>0</v>
      </c>
      <c r="H13996" s="24">
        <v>0</v>
      </c>
      <c r="I13996" s="24">
        <v>0</v>
      </c>
      <c r="J13996" s="282">
        <v>10</v>
      </c>
      <c r="K13996" s="282">
        <v>0</v>
      </c>
    </row>
    <row r="13997" spans="1:11" x14ac:dyDescent="0.3">
      <c r="A13997" s="281" t="s">
        <v>2168</v>
      </c>
      <c r="B13997" s="281">
        <v>193</v>
      </c>
      <c r="C13997" s="24" t="str">
        <f t="shared" si="218"/>
        <v>rayhou193</v>
      </c>
      <c r="D13997" s="281">
        <v>3909</v>
      </c>
      <c r="E13997" s="281">
        <v>1981</v>
      </c>
      <c r="F13997" s="281">
        <v>90661</v>
      </c>
      <c r="G13997" s="24">
        <v>0</v>
      </c>
      <c r="H13997" s="24">
        <v>0</v>
      </c>
      <c r="I13997" s="24">
        <v>0</v>
      </c>
      <c r="J13997" s="282">
        <v>10</v>
      </c>
      <c r="K13997" s="282">
        <v>0</v>
      </c>
    </row>
    <row r="13998" spans="1:11" x14ac:dyDescent="0.3">
      <c r="A13998" s="281" t="s">
        <v>2168</v>
      </c>
      <c r="B13998" s="281">
        <v>194</v>
      </c>
      <c r="C13998" s="24" t="str">
        <f t="shared" si="218"/>
        <v>rayhou194</v>
      </c>
      <c r="D13998" s="281">
        <v>3951</v>
      </c>
      <c r="E13998" s="281">
        <v>2002</v>
      </c>
      <c r="F13998" s="281">
        <v>91701</v>
      </c>
      <c r="G13998" s="24">
        <v>0</v>
      </c>
      <c r="H13998" s="24">
        <v>0</v>
      </c>
      <c r="I13998" s="24">
        <v>0</v>
      </c>
      <c r="J13998" s="282">
        <v>10</v>
      </c>
      <c r="K13998" s="282">
        <v>0</v>
      </c>
    </row>
    <row r="13999" spans="1:11" x14ac:dyDescent="0.3">
      <c r="A13999" s="281" t="s">
        <v>2168</v>
      </c>
      <c r="B13999" s="281">
        <v>195</v>
      </c>
      <c r="C13999" s="24" t="str">
        <f t="shared" si="218"/>
        <v>rayhou195</v>
      </c>
      <c r="D13999" s="281">
        <v>3993</v>
      </c>
      <c r="E13999" s="281">
        <v>2023</v>
      </c>
      <c r="F13999" s="281">
        <v>92751</v>
      </c>
      <c r="G13999" s="24">
        <v>0</v>
      </c>
      <c r="H13999" s="24">
        <v>0</v>
      </c>
      <c r="I13999" s="24">
        <v>0</v>
      </c>
      <c r="J13999" s="282">
        <v>10</v>
      </c>
      <c r="K13999" s="282">
        <v>0</v>
      </c>
    </row>
    <row r="14000" spans="1:11" x14ac:dyDescent="0.3">
      <c r="A14000" s="281" t="s">
        <v>2168</v>
      </c>
      <c r="B14000" s="281">
        <v>196</v>
      </c>
      <c r="C14000" s="24" t="str">
        <f t="shared" si="218"/>
        <v>rayhou196</v>
      </c>
      <c r="D14000" s="281">
        <v>4035</v>
      </c>
      <c r="E14000" s="281">
        <v>2045</v>
      </c>
      <c r="F14000" s="281">
        <v>93814</v>
      </c>
      <c r="G14000" s="24">
        <v>0</v>
      </c>
      <c r="H14000" s="24">
        <v>0</v>
      </c>
      <c r="I14000" s="24">
        <v>0</v>
      </c>
      <c r="J14000" s="282">
        <v>10</v>
      </c>
      <c r="K14000" s="282">
        <v>0</v>
      </c>
    </row>
    <row r="14001" spans="1:11" x14ac:dyDescent="0.3">
      <c r="A14001" s="281" t="s">
        <v>2168</v>
      </c>
      <c r="B14001" s="281">
        <v>197</v>
      </c>
      <c r="C14001" s="24" t="str">
        <f t="shared" si="218"/>
        <v>rayhou197</v>
      </c>
      <c r="D14001" s="281">
        <v>4078</v>
      </c>
      <c r="E14001" s="281">
        <v>2067</v>
      </c>
      <c r="F14001" s="281">
        <v>95181</v>
      </c>
      <c r="G14001" s="24">
        <v>0</v>
      </c>
      <c r="H14001" s="24">
        <v>0</v>
      </c>
      <c r="I14001" s="24">
        <v>0</v>
      </c>
      <c r="J14001" s="282">
        <v>10</v>
      </c>
      <c r="K14001" s="282">
        <v>0</v>
      </c>
    </row>
    <row r="14002" spans="1:11" x14ac:dyDescent="0.3">
      <c r="A14002" s="281" t="s">
        <v>2168</v>
      </c>
      <c r="B14002" s="281">
        <v>198</v>
      </c>
      <c r="C14002" s="24" t="str">
        <f t="shared" si="218"/>
        <v>rayhou198</v>
      </c>
      <c r="D14002" s="281">
        <v>4121</v>
      </c>
      <c r="E14002" s="281">
        <v>2088</v>
      </c>
      <c r="F14002" s="281">
        <v>96270</v>
      </c>
      <c r="G14002" s="24">
        <v>0</v>
      </c>
      <c r="H14002" s="24">
        <v>0</v>
      </c>
      <c r="I14002" s="24">
        <v>0</v>
      </c>
      <c r="J14002" s="282">
        <v>10</v>
      </c>
      <c r="K14002" s="282">
        <v>0</v>
      </c>
    </row>
    <row r="14003" spans="1:11" x14ac:dyDescent="0.3">
      <c r="A14003" s="281" t="s">
        <v>2168</v>
      </c>
      <c r="B14003" s="281">
        <v>199</v>
      </c>
      <c r="C14003" s="24" t="str">
        <f t="shared" si="218"/>
        <v>rayhou199</v>
      </c>
      <c r="D14003" s="281">
        <v>4165</v>
      </c>
      <c r="E14003" s="281">
        <v>2111</v>
      </c>
      <c r="F14003" s="281">
        <v>97372</v>
      </c>
      <c r="G14003" s="24">
        <v>0</v>
      </c>
      <c r="H14003" s="24">
        <v>0</v>
      </c>
      <c r="I14003" s="24">
        <v>0</v>
      </c>
      <c r="J14003" s="282">
        <v>10</v>
      </c>
      <c r="K14003" s="282">
        <v>0</v>
      </c>
    </row>
    <row r="14004" spans="1:11" x14ac:dyDescent="0.3">
      <c r="A14004" s="281" t="s">
        <v>2168</v>
      </c>
      <c r="B14004" s="281">
        <v>200</v>
      </c>
      <c r="C14004" s="24" t="str">
        <f t="shared" si="218"/>
        <v>rayhou200</v>
      </c>
      <c r="D14004" s="281">
        <v>4209</v>
      </c>
      <c r="E14004" s="281">
        <v>2133</v>
      </c>
      <c r="F14004" s="281">
        <v>98485</v>
      </c>
      <c r="G14004" s="24">
        <v>0</v>
      </c>
      <c r="H14004" s="24">
        <v>0</v>
      </c>
      <c r="I14004" s="24">
        <v>0</v>
      </c>
      <c r="J14004" s="282">
        <v>10</v>
      </c>
      <c r="K14004" s="282">
        <v>0</v>
      </c>
    </row>
    <row r="14005" spans="1:11" x14ac:dyDescent="0.3">
      <c r="A14005" s="281" t="s">
        <v>2168</v>
      </c>
      <c r="B14005" s="281">
        <v>201</v>
      </c>
      <c r="C14005" s="24" t="str">
        <f t="shared" si="218"/>
        <v>rayhou201</v>
      </c>
      <c r="D14005" s="281">
        <v>4590</v>
      </c>
      <c r="E14005" s="281">
        <v>2326</v>
      </c>
      <c r="F14005" s="281">
        <v>108783</v>
      </c>
      <c r="G14005" s="24">
        <v>0</v>
      </c>
      <c r="H14005" s="24">
        <v>0</v>
      </c>
      <c r="I14005" s="24">
        <v>0</v>
      </c>
      <c r="J14005" s="282">
        <v>10</v>
      </c>
      <c r="K14005" s="282">
        <v>0</v>
      </c>
    </row>
    <row r="14006" spans="1:11" x14ac:dyDescent="0.3">
      <c r="A14006" s="281" t="s">
        <v>2168</v>
      </c>
      <c r="B14006" s="281">
        <v>202</v>
      </c>
      <c r="C14006" s="24" t="str">
        <f t="shared" si="218"/>
        <v>rayhou202</v>
      </c>
      <c r="D14006" s="281">
        <v>4638</v>
      </c>
      <c r="E14006" s="281">
        <v>2351</v>
      </c>
      <c r="F14006" s="281">
        <v>110139</v>
      </c>
      <c r="G14006" s="24">
        <v>0</v>
      </c>
      <c r="H14006" s="24">
        <v>0</v>
      </c>
      <c r="I14006" s="24">
        <v>0</v>
      </c>
      <c r="J14006" s="282">
        <v>10</v>
      </c>
      <c r="K14006" s="282">
        <v>0</v>
      </c>
    </row>
    <row r="14007" spans="1:11" x14ac:dyDescent="0.3">
      <c r="A14007" s="281" t="s">
        <v>2168</v>
      </c>
      <c r="B14007" s="281">
        <v>203</v>
      </c>
      <c r="C14007" s="24" t="str">
        <f t="shared" si="218"/>
        <v>rayhou203</v>
      </c>
      <c r="D14007" s="281">
        <v>4687</v>
      </c>
      <c r="E14007" s="281">
        <v>2376</v>
      </c>
      <c r="F14007" s="281">
        <v>111473</v>
      </c>
      <c r="G14007" s="24">
        <v>0</v>
      </c>
      <c r="H14007" s="24">
        <v>0</v>
      </c>
      <c r="I14007" s="24">
        <v>0</v>
      </c>
      <c r="J14007" s="282">
        <v>10</v>
      </c>
      <c r="K14007" s="282">
        <v>0</v>
      </c>
    </row>
    <row r="14008" spans="1:11" x14ac:dyDescent="0.3">
      <c r="A14008" s="281" t="s">
        <v>2168</v>
      </c>
      <c r="B14008" s="281">
        <v>204</v>
      </c>
      <c r="C14008" s="24" t="str">
        <f t="shared" si="218"/>
        <v>rayhou204</v>
      </c>
      <c r="D14008" s="281">
        <v>4737</v>
      </c>
      <c r="E14008" s="281">
        <v>2401</v>
      </c>
      <c r="F14008" s="281">
        <v>112823</v>
      </c>
      <c r="G14008" s="24">
        <v>0</v>
      </c>
      <c r="H14008" s="24">
        <v>0</v>
      </c>
      <c r="I14008" s="24">
        <v>0</v>
      </c>
      <c r="J14008" s="282">
        <v>10</v>
      </c>
      <c r="K14008" s="282">
        <v>0</v>
      </c>
    </row>
    <row r="14009" spans="1:11" x14ac:dyDescent="0.3">
      <c r="A14009" s="281" t="s">
        <v>2168</v>
      </c>
      <c r="B14009" s="281">
        <v>205</v>
      </c>
      <c r="C14009" s="24" t="str">
        <f t="shared" si="218"/>
        <v>rayhou205</v>
      </c>
      <c r="D14009" s="281">
        <v>4787</v>
      </c>
      <c r="E14009" s="281">
        <v>2426</v>
      </c>
      <c r="F14009" s="281">
        <v>114654</v>
      </c>
      <c r="G14009" s="24">
        <v>0</v>
      </c>
      <c r="H14009" s="24">
        <v>0</v>
      </c>
      <c r="I14009" s="24">
        <v>0</v>
      </c>
      <c r="J14009" s="282">
        <v>10</v>
      </c>
      <c r="K14009" s="282">
        <v>0</v>
      </c>
    </row>
    <row r="14010" spans="1:11" x14ac:dyDescent="0.3">
      <c r="A14010" s="281" t="s">
        <v>2168</v>
      </c>
      <c r="B14010" s="281">
        <v>206</v>
      </c>
      <c r="C14010" s="24" t="str">
        <f t="shared" si="218"/>
        <v>rayhou206</v>
      </c>
      <c r="D14010" s="281">
        <v>4837</v>
      </c>
      <c r="E14010" s="281">
        <v>2452</v>
      </c>
      <c r="F14010" s="281">
        <v>116160</v>
      </c>
      <c r="G14010" s="24">
        <v>0</v>
      </c>
      <c r="H14010" s="24">
        <v>0</v>
      </c>
      <c r="I14010" s="24">
        <v>0</v>
      </c>
      <c r="J14010" s="282">
        <v>10</v>
      </c>
      <c r="K14010" s="282">
        <v>0</v>
      </c>
    </row>
    <row r="14011" spans="1:11" x14ac:dyDescent="0.3">
      <c r="A14011" s="281" t="s">
        <v>2168</v>
      </c>
      <c r="B14011" s="281">
        <v>207</v>
      </c>
      <c r="C14011" s="24" t="str">
        <f t="shared" si="218"/>
        <v>rayhou207</v>
      </c>
      <c r="D14011" s="281">
        <v>4888</v>
      </c>
      <c r="E14011" s="281">
        <v>2477</v>
      </c>
      <c r="F14011" s="281">
        <v>117684</v>
      </c>
      <c r="G14011" s="24">
        <v>0</v>
      </c>
      <c r="H14011" s="24">
        <v>0</v>
      </c>
      <c r="I14011" s="24">
        <v>0</v>
      </c>
      <c r="J14011" s="282">
        <v>10</v>
      </c>
      <c r="K14011" s="282">
        <v>0</v>
      </c>
    </row>
    <row r="14012" spans="1:11" x14ac:dyDescent="0.3">
      <c r="A14012" s="281" t="s">
        <v>2168</v>
      </c>
      <c r="B14012" s="281">
        <v>208</v>
      </c>
      <c r="C14012" s="24" t="str">
        <f t="shared" si="218"/>
        <v>rayhou208</v>
      </c>
      <c r="D14012" s="281">
        <v>4940</v>
      </c>
      <c r="E14012" s="281">
        <v>2503</v>
      </c>
      <c r="F14012" s="281">
        <v>119188</v>
      </c>
      <c r="G14012" s="24">
        <v>0</v>
      </c>
      <c r="H14012" s="24">
        <v>0</v>
      </c>
      <c r="I14012" s="24">
        <v>0</v>
      </c>
      <c r="J14012" s="282">
        <v>10</v>
      </c>
      <c r="K14012" s="282">
        <v>0</v>
      </c>
    </row>
    <row r="14013" spans="1:11" x14ac:dyDescent="0.3">
      <c r="A14013" s="281" t="s">
        <v>2168</v>
      </c>
      <c r="B14013" s="281">
        <v>209</v>
      </c>
      <c r="C14013" s="24" t="str">
        <f t="shared" si="218"/>
        <v>rayhou209</v>
      </c>
      <c r="D14013" s="281">
        <v>4992</v>
      </c>
      <c r="E14013" s="281">
        <v>2530</v>
      </c>
      <c r="F14013" s="281">
        <v>120792</v>
      </c>
      <c r="G14013" s="24">
        <v>0</v>
      </c>
      <c r="H14013" s="24">
        <v>0</v>
      </c>
      <c r="I14013" s="24">
        <v>0</v>
      </c>
      <c r="J14013" s="282">
        <v>10</v>
      </c>
      <c r="K14013" s="282">
        <v>0</v>
      </c>
    </row>
    <row r="14014" spans="1:11" x14ac:dyDescent="0.3">
      <c r="A14014" s="281" t="s">
        <v>2168</v>
      </c>
      <c r="B14014" s="281">
        <v>210</v>
      </c>
      <c r="C14014" s="24" t="str">
        <f t="shared" si="218"/>
        <v>rayhou210</v>
      </c>
      <c r="D14014" s="281">
        <v>5044</v>
      </c>
      <c r="E14014" s="281">
        <v>2556</v>
      </c>
      <c r="F14014" s="281">
        <v>122334</v>
      </c>
      <c r="G14014" s="24">
        <v>0</v>
      </c>
      <c r="H14014" s="24">
        <v>0</v>
      </c>
      <c r="I14014" s="24">
        <v>0</v>
      </c>
      <c r="J14014" s="282">
        <v>10</v>
      </c>
      <c r="K14014" s="282">
        <v>0</v>
      </c>
    </row>
    <row r="14015" spans="1:11" x14ac:dyDescent="0.3">
      <c r="A14015" s="281" t="s">
        <v>2168</v>
      </c>
      <c r="B14015" s="281">
        <v>211</v>
      </c>
      <c r="C14015" s="24" t="str">
        <f t="shared" si="218"/>
        <v>rayhou211</v>
      </c>
      <c r="D14015" s="281">
        <v>5097</v>
      </c>
      <c r="E14015" s="281">
        <v>2583</v>
      </c>
      <c r="F14015" s="281">
        <v>123938</v>
      </c>
      <c r="G14015" s="24">
        <v>0</v>
      </c>
      <c r="H14015" s="24">
        <v>0</v>
      </c>
      <c r="I14015" s="24">
        <v>0</v>
      </c>
      <c r="J14015" s="282">
        <v>10</v>
      </c>
      <c r="K14015" s="282">
        <v>0</v>
      </c>
    </row>
    <row r="14016" spans="1:11" x14ac:dyDescent="0.3">
      <c r="A14016" s="281" t="s">
        <v>2168</v>
      </c>
      <c r="B14016" s="281">
        <v>212</v>
      </c>
      <c r="C14016" s="24" t="str">
        <f t="shared" si="218"/>
        <v>rayhou212</v>
      </c>
      <c r="D14016" s="281">
        <v>5151</v>
      </c>
      <c r="E14016" s="281">
        <v>2610</v>
      </c>
      <c r="F14016" s="281">
        <v>125562</v>
      </c>
      <c r="G14016" s="24">
        <v>0</v>
      </c>
      <c r="H14016" s="24">
        <v>0</v>
      </c>
      <c r="I14016" s="24">
        <v>0</v>
      </c>
      <c r="J14016" s="282">
        <v>10</v>
      </c>
      <c r="K14016" s="282">
        <v>0</v>
      </c>
    </row>
    <row r="14017" spans="1:11" x14ac:dyDescent="0.3">
      <c r="A14017" s="281" t="s">
        <v>2168</v>
      </c>
      <c r="B14017" s="281">
        <v>213</v>
      </c>
      <c r="C14017" s="24" t="str">
        <f t="shared" si="218"/>
        <v>rayhou213</v>
      </c>
      <c r="D14017" s="281">
        <v>5205</v>
      </c>
      <c r="E14017" s="281">
        <v>2638</v>
      </c>
      <c r="F14017" s="281">
        <v>127206</v>
      </c>
      <c r="G14017" s="24">
        <v>0</v>
      </c>
      <c r="H14017" s="24">
        <v>0</v>
      </c>
      <c r="I14017" s="24">
        <v>0</v>
      </c>
      <c r="J14017" s="282">
        <v>10</v>
      </c>
      <c r="K14017" s="282">
        <v>0</v>
      </c>
    </row>
    <row r="14018" spans="1:11" x14ac:dyDescent="0.3">
      <c r="A14018" s="281" t="s">
        <v>2168</v>
      </c>
      <c r="B14018" s="281">
        <v>214</v>
      </c>
      <c r="C14018" s="24" t="str">
        <f t="shared" si="218"/>
        <v>rayhou214</v>
      </c>
      <c r="D14018" s="281">
        <v>5259</v>
      </c>
      <c r="E14018" s="281">
        <v>2665</v>
      </c>
      <c r="F14018" s="281">
        <v>128872</v>
      </c>
      <c r="G14018" s="24">
        <v>0</v>
      </c>
      <c r="H14018" s="24">
        <v>0</v>
      </c>
      <c r="I14018" s="24">
        <v>0</v>
      </c>
      <c r="J14018" s="282">
        <v>10</v>
      </c>
      <c r="K14018" s="282">
        <v>0</v>
      </c>
    </row>
    <row r="14019" spans="1:11" x14ac:dyDescent="0.3">
      <c r="A14019" s="281" t="s">
        <v>2168</v>
      </c>
      <c r="B14019" s="281">
        <v>215</v>
      </c>
      <c r="C14019" s="24" t="str">
        <f t="shared" si="218"/>
        <v>rayhou215</v>
      </c>
      <c r="D14019" s="281">
        <v>5314</v>
      </c>
      <c r="E14019" s="281">
        <v>2693</v>
      </c>
      <c r="F14019" s="281">
        <v>130514</v>
      </c>
      <c r="G14019" s="24">
        <v>0</v>
      </c>
      <c r="H14019" s="24">
        <v>0</v>
      </c>
      <c r="I14019" s="24">
        <v>0</v>
      </c>
      <c r="J14019" s="282">
        <v>10</v>
      </c>
      <c r="K14019" s="282">
        <v>0</v>
      </c>
    </row>
    <row r="14020" spans="1:11" x14ac:dyDescent="0.3">
      <c r="A14020" s="281" t="s">
        <v>2168</v>
      </c>
      <c r="B14020" s="281">
        <v>216</v>
      </c>
      <c r="C14020" s="24" t="str">
        <f t="shared" si="218"/>
        <v>rayhou216</v>
      </c>
      <c r="D14020" s="281">
        <v>5370</v>
      </c>
      <c r="E14020" s="281">
        <v>2722</v>
      </c>
      <c r="F14020" s="281">
        <v>132221</v>
      </c>
      <c r="G14020" s="24">
        <v>0</v>
      </c>
      <c r="H14020" s="24">
        <v>0</v>
      </c>
      <c r="I14020" s="24">
        <v>0</v>
      </c>
      <c r="J14020" s="282">
        <v>10</v>
      </c>
      <c r="K14020" s="282">
        <v>0</v>
      </c>
    </row>
    <row r="14021" spans="1:11" x14ac:dyDescent="0.3">
      <c r="A14021" s="281" t="s">
        <v>2168</v>
      </c>
      <c r="B14021" s="281">
        <v>217</v>
      </c>
      <c r="C14021" s="24" t="str">
        <f t="shared" si="218"/>
        <v>rayhou217</v>
      </c>
      <c r="D14021" s="281">
        <v>5426</v>
      </c>
      <c r="E14021" s="281">
        <v>2750</v>
      </c>
      <c r="F14021" s="281">
        <v>133812</v>
      </c>
      <c r="G14021" s="24">
        <v>0</v>
      </c>
      <c r="H14021" s="24">
        <v>0</v>
      </c>
      <c r="I14021" s="24">
        <v>0</v>
      </c>
      <c r="J14021" s="282">
        <v>10</v>
      </c>
      <c r="K14021" s="282">
        <v>0</v>
      </c>
    </row>
    <row r="14022" spans="1:11" x14ac:dyDescent="0.3">
      <c r="A14022" s="281" t="s">
        <v>2168</v>
      </c>
      <c r="B14022" s="281">
        <v>218</v>
      </c>
      <c r="C14022" s="24" t="str">
        <f t="shared" ref="C14022:C14085" si="219">A14022&amp;B14022</f>
        <v>rayhou218</v>
      </c>
      <c r="D14022" s="281">
        <v>5483</v>
      </c>
      <c r="E14022" s="281">
        <v>2779</v>
      </c>
      <c r="F14022" s="281">
        <v>135468</v>
      </c>
      <c r="G14022" s="24">
        <v>0</v>
      </c>
      <c r="H14022" s="24">
        <v>0</v>
      </c>
      <c r="I14022" s="24">
        <v>0</v>
      </c>
      <c r="J14022" s="282">
        <v>10</v>
      </c>
      <c r="K14022" s="282">
        <v>0</v>
      </c>
    </row>
    <row r="14023" spans="1:11" x14ac:dyDescent="0.3">
      <c r="A14023" s="281" t="s">
        <v>2168</v>
      </c>
      <c r="B14023" s="281">
        <v>219</v>
      </c>
      <c r="C14023" s="24" t="str">
        <f t="shared" si="219"/>
        <v>rayhou219</v>
      </c>
      <c r="D14023" s="281">
        <v>5540</v>
      </c>
      <c r="E14023" s="281">
        <v>2808</v>
      </c>
      <c r="F14023" s="281">
        <v>137097</v>
      </c>
      <c r="G14023" s="24">
        <v>0</v>
      </c>
      <c r="H14023" s="24">
        <v>0</v>
      </c>
      <c r="I14023" s="24">
        <v>0</v>
      </c>
      <c r="J14023" s="282">
        <v>10</v>
      </c>
      <c r="K14023" s="282">
        <v>0</v>
      </c>
    </row>
    <row r="14024" spans="1:11" x14ac:dyDescent="0.3">
      <c r="A14024" s="281" t="s">
        <v>2168</v>
      </c>
      <c r="B14024" s="281">
        <v>220</v>
      </c>
      <c r="C14024" s="24" t="str">
        <f t="shared" si="219"/>
        <v>rayhou220</v>
      </c>
      <c r="D14024" s="281">
        <v>5598</v>
      </c>
      <c r="E14024" s="281">
        <v>2837</v>
      </c>
      <c r="F14024" s="281">
        <v>138745</v>
      </c>
      <c r="G14024" s="24">
        <v>0</v>
      </c>
      <c r="H14024" s="24">
        <v>0</v>
      </c>
      <c r="I14024" s="24">
        <v>0</v>
      </c>
      <c r="J14024" s="282">
        <v>10</v>
      </c>
      <c r="K14024" s="282">
        <v>0</v>
      </c>
    </row>
    <row r="14025" spans="1:11" x14ac:dyDescent="0.3">
      <c r="A14025" s="281" t="s">
        <v>2168</v>
      </c>
      <c r="B14025" s="281">
        <v>221</v>
      </c>
      <c r="C14025" s="24" t="str">
        <f t="shared" si="219"/>
        <v>rayhou221</v>
      </c>
      <c r="D14025" s="281">
        <v>6105</v>
      </c>
      <c r="E14025" s="281">
        <v>3094</v>
      </c>
      <c r="F14025" s="281">
        <v>152811</v>
      </c>
      <c r="G14025" s="24">
        <v>0</v>
      </c>
      <c r="H14025" s="24">
        <v>0</v>
      </c>
      <c r="I14025" s="24">
        <v>0</v>
      </c>
      <c r="J14025" s="282">
        <v>10</v>
      </c>
      <c r="K14025" s="282">
        <v>0</v>
      </c>
    </row>
    <row r="14026" spans="1:11" x14ac:dyDescent="0.3">
      <c r="A14026" s="281" t="s">
        <v>2168</v>
      </c>
      <c r="B14026" s="281">
        <v>222</v>
      </c>
      <c r="C14026" s="24" t="str">
        <f t="shared" si="219"/>
        <v>rayhou222</v>
      </c>
      <c r="D14026" s="281">
        <v>6168</v>
      </c>
      <c r="E14026" s="281">
        <v>3126</v>
      </c>
      <c r="F14026" s="281">
        <v>154794</v>
      </c>
      <c r="G14026" s="24">
        <v>0</v>
      </c>
      <c r="H14026" s="24">
        <v>0</v>
      </c>
      <c r="I14026" s="24">
        <v>0</v>
      </c>
      <c r="J14026" s="282">
        <v>10</v>
      </c>
      <c r="K14026" s="282">
        <v>0</v>
      </c>
    </row>
    <row r="14027" spans="1:11" x14ac:dyDescent="0.3">
      <c r="A14027" s="281" t="s">
        <v>2168</v>
      </c>
      <c r="B14027" s="281">
        <v>223</v>
      </c>
      <c r="C14027" s="24" t="str">
        <f t="shared" si="219"/>
        <v>rayhou223</v>
      </c>
      <c r="D14027" s="281">
        <v>6233</v>
      </c>
      <c r="E14027" s="281">
        <v>3159</v>
      </c>
      <c r="F14027" s="281">
        <v>156717</v>
      </c>
      <c r="G14027" s="24">
        <v>0</v>
      </c>
      <c r="H14027" s="24">
        <v>0</v>
      </c>
      <c r="I14027" s="24">
        <v>0</v>
      </c>
      <c r="J14027" s="282">
        <v>10</v>
      </c>
      <c r="K14027" s="282">
        <v>0</v>
      </c>
    </row>
    <row r="14028" spans="1:11" x14ac:dyDescent="0.3">
      <c r="A14028" s="281" t="s">
        <v>2168</v>
      </c>
      <c r="B14028" s="281">
        <v>224</v>
      </c>
      <c r="C14028" s="24" t="str">
        <f t="shared" si="219"/>
        <v>rayhou224</v>
      </c>
      <c r="D14028" s="281">
        <v>6298</v>
      </c>
      <c r="E14028" s="281">
        <v>3192</v>
      </c>
      <c r="F14028" s="281">
        <v>158749</v>
      </c>
      <c r="G14028" s="24">
        <v>0</v>
      </c>
      <c r="H14028" s="24">
        <v>0</v>
      </c>
      <c r="I14028" s="24">
        <v>0</v>
      </c>
      <c r="J14028" s="282">
        <v>10</v>
      </c>
      <c r="K14028" s="282">
        <v>0</v>
      </c>
    </row>
    <row r="14029" spans="1:11" x14ac:dyDescent="0.3">
      <c r="A14029" s="281" t="s">
        <v>2168</v>
      </c>
      <c r="B14029" s="281">
        <v>225</v>
      </c>
      <c r="C14029" s="24" t="str">
        <f t="shared" si="219"/>
        <v>rayhou225</v>
      </c>
      <c r="D14029" s="281">
        <v>6363</v>
      </c>
      <c r="E14029" s="281">
        <v>3225</v>
      </c>
      <c r="F14029" s="281">
        <v>160807</v>
      </c>
      <c r="G14029" s="24">
        <v>0</v>
      </c>
      <c r="H14029" s="24">
        <v>0</v>
      </c>
      <c r="I14029" s="24">
        <v>0</v>
      </c>
      <c r="J14029" s="282">
        <v>10</v>
      </c>
      <c r="K14029" s="282">
        <v>0</v>
      </c>
    </row>
    <row r="14030" spans="1:11" x14ac:dyDescent="0.3">
      <c r="A14030" s="281" t="s">
        <v>2168</v>
      </c>
      <c r="B14030" s="281">
        <v>226</v>
      </c>
      <c r="C14030" s="24" t="str">
        <f t="shared" si="219"/>
        <v>rayhou226</v>
      </c>
      <c r="D14030" s="281">
        <v>6429</v>
      </c>
      <c r="E14030" s="281">
        <v>3258</v>
      </c>
      <c r="F14030" s="281">
        <v>162801</v>
      </c>
      <c r="G14030" s="24">
        <v>0</v>
      </c>
      <c r="H14030" s="24">
        <v>0</v>
      </c>
      <c r="I14030" s="24">
        <v>0</v>
      </c>
      <c r="J14030" s="282">
        <v>10</v>
      </c>
      <c r="K14030" s="282">
        <v>0</v>
      </c>
    </row>
    <row r="14031" spans="1:11" x14ac:dyDescent="0.3">
      <c r="A14031" s="281" t="s">
        <v>2168</v>
      </c>
      <c r="B14031" s="281">
        <v>227</v>
      </c>
      <c r="C14031" s="24" t="str">
        <f t="shared" si="219"/>
        <v>rayhou227</v>
      </c>
      <c r="D14031" s="281">
        <v>6496</v>
      </c>
      <c r="E14031" s="281">
        <v>3292</v>
      </c>
      <c r="F14031" s="281">
        <v>164910</v>
      </c>
      <c r="G14031" s="24">
        <v>0</v>
      </c>
      <c r="H14031" s="24">
        <v>0</v>
      </c>
      <c r="I14031" s="24">
        <v>0</v>
      </c>
      <c r="J14031" s="282">
        <v>10</v>
      </c>
      <c r="K14031" s="282">
        <v>0</v>
      </c>
    </row>
    <row r="14032" spans="1:11" x14ac:dyDescent="0.3">
      <c r="A14032" s="281" t="s">
        <v>2168</v>
      </c>
      <c r="B14032" s="281">
        <v>228</v>
      </c>
      <c r="C14032" s="24" t="str">
        <f t="shared" si="219"/>
        <v>rayhou228</v>
      </c>
      <c r="D14032" s="281">
        <v>6564</v>
      </c>
      <c r="E14032" s="281">
        <v>3327</v>
      </c>
      <c r="F14032" s="281">
        <v>166953</v>
      </c>
      <c r="G14032" s="24">
        <v>0</v>
      </c>
      <c r="H14032" s="24">
        <v>0</v>
      </c>
      <c r="I14032" s="24">
        <v>0</v>
      </c>
      <c r="J14032" s="282">
        <v>10</v>
      </c>
      <c r="K14032" s="282">
        <v>0</v>
      </c>
    </row>
    <row r="14033" spans="1:11" x14ac:dyDescent="0.3">
      <c r="A14033" s="281" t="s">
        <v>2168</v>
      </c>
      <c r="B14033" s="281">
        <v>229</v>
      </c>
      <c r="C14033" s="24" t="str">
        <f t="shared" si="219"/>
        <v>rayhou229</v>
      </c>
      <c r="D14033" s="281">
        <v>6632</v>
      </c>
      <c r="E14033" s="281">
        <v>3361</v>
      </c>
      <c r="F14033" s="281">
        <v>169113</v>
      </c>
      <c r="G14033" s="24">
        <v>0</v>
      </c>
      <c r="H14033" s="24">
        <v>0</v>
      </c>
      <c r="I14033" s="24">
        <v>0</v>
      </c>
      <c r="J14033" s="282">
        <v>10</v>
      </c>
      <c r="K14033" s="282">
        <v>0</v>
      </c>
    </row>
    <row r="14034" spans="1:11" x14ac:dyDescent="0.3">
      <c r="A14034" s="281" t="s">
        <v>2168</v>
      </c>
      <c r="B14034" s="281">
        <v>230</v>
      </c>
      <c r="C14034" s="24" t="str">
        <f t="shared" si="219"/>
        <v>rayhou230</v>
      </c>
      <c r="D14034" s="281">
        <v>6701</v>
      </c>
      <c r="E14034" s="281">
        <v>3396</v>
      </c>
      <c r="F14034" s="281">
        <v>171207</v>
      </c>
      <c r="G14034" s="24">
        <v>0</v>
      </c>
      <c r="H14034" s="24">
        <v>0</v>
      </c>
      <c r="I14034" s="24">
        <v>0</v>
      </c>
      <c r="J14034" s="282">
        <v>10</v>
      </c>
      <c r="K14034" s="282">
        <v>0</v>
      </c>
    </row>
    <row r="14035" spans="1:11" x14ac:dyDescent="0.3">
      <c r="A14035" s="281" t="s">
        <v>2168</v>
      </c>
      <c r="B14035" s="281">
        <v>231</v>
      </c>
      <c r="C14035" s="24" t="str">
        <f t="shared" si="219"/>
        <v>rayhou231</v>
      </c>
      <c r="D14035" s="281">
        <v>6770</v>
      </c>
      <c r="E14035" s="281">
        <v>3431</v>
      </c>
      <c r="F14035" s="281">
        <v>173420</v>
      </c>
      <c r="G14035" s="24">
        <v>0</v>
      </c>
      <c r="H14035" s="24">
        <v>0</v>
      </c>
      <c r="I14035" s="24">
        <v>0</v>
      </c>
      <c r="J14035" s="282">
        <v>10</v>
      </c>
      <c r="K14035" s="282">
        <v>0</v>
      </c>
    </row>
    <row r="14036" spans="1:11" x14ac:dyDescent="0.3">
      <c r="A14036" s="281" t="s">
        <v>2168</v>
      </c>
      <c r="B14036" s="281">
        <v>232</v>
      </c>
      <c r="C14036" s="24" t="str">
        <f t="shared" si="219"/>
        <v>rayhou232</v>
      </c>
      <c r="D14036" s="281">
        <v>6841</v>
      </c>
      <c r="E14036" s="281">
        <v>3467</v>
      </c>
      <c r="F14036" s="281">
        <v>175660</v>
      </c>
      <c r="G14036" s="24">
        <v>0</v>
      </c>
      <c r="H14036" s="24">
        <v>0</v>
      </c>
      <c r="I14036" s="24">
        <v>0</v>
      </c>
      <c r="J14036" s="282">
        <v>10</v>
      </c>
      <c r="K14036" s="282">
        <v>0</v>
      </c>
    </row>
    <row r="14037" spans="1:11" x14ac:dyDescent="0.3">
      <c r="A14037" s="281" t="s">
        <v>2168</v>
      </c>
      <c r="B14037" s="281">
        <v>233</v>
      </c>
      <c r="C14037" s="24" t="str">
        <f t="shared" si="219"/>
        <v>rayhou233</v>
      </c>
      <c r="D14037" s="281">
        <v>6912</v>
      </c>
      <c r="E14037" s="281">
        <v>3503</v>
      </c>
      <c r="F14037" s="281">
        <v>177832</v>
      </c>
      <c r="G14037" s="24">
        <v>0</v>
      </c>
      <c r="H14037" s="24">
        <v>0</v>
      </c>
      <c r="I14037" s="24">
        <v>0</v>
      </c>
      <c r="J14037" s="282">
        <v>10</v>
      </c>
      <c r="K14037" s="282">
        <v>0</v>
      </c>
    </row>
    <row r="14038" spans="1:11" x14ac:dyDescent="0.3">
      <c r="A14038" s="281" t="s">
        <v>2168</v>
      </c>
      <c r="B14038" s="281">
        <v>234</v>
      </c>
      <c r="C14038" s="24" t="str">
        <f t="shared" si="219"/>
        <v>rayhou234</v>
      </c>
      <c r="D14038" s="281">
        <v>6983</v>
      </c>
      <c r="E14038" s="281">
        <v>3539</v>
      </c>
      <c r="F14038" s="281">
        <v>180127</v>
      </c>
      <c r="G14038" s="24">
        <v>0</v>
      </c>
      <c r="H14038" s="24">
        <v>0</v>
      </c>
      <c r="I14038" s="24">
        <v>0</v>
      </c>
      <c r="J14038" s="282">
        <v>10</v>
      </c>
      <c r="K14038" s="282">
        <v>0</v>
      </c>
    </row>
    <row r="14039" spans="1:11" x14ac:dyDescent="0.3">
      <c r="A14039" s="281" t="s">
        <v>2168</v>
      </c>
      <c r="B14039" s="281">
        <v>235</v>
      </c>
      <c r="C14039" s="24" t="str">
        <f t="shared" si="219"/>
        <v>rayhou235</v>
      </c>
      <c r="D14039" s="281">
        <v>7056</v>
      </c>
      <c r="E14039" s="281">
        <v>3576</v>
      </c>
      <c r="F14039" s="281">
        <v>182352</v>
      </c>
      <c r="G14039" s="24">
        <v>0</v>
      </c>
      <c r="H14039" s="24">
        <v>0</v>
      </c>
      <c r="I14039" s="24">
        <v>0</v>
      </c>
      <c r="J14039" s="282">
        <v>10</v>
      </c>
      <c r="K14039" s="282">
        <v>0</v>
      </c>
    </row>
    <row r="14040" spans="1:11" x14ac:dyDescent="0.3">
      <c r="A14040" s="281" t="s">
        <v>2168</v>
      </c>
      <c r="B14040" s="281">
        <v>236</v>
      </c>
      <c r="C14040" s="24" t="str">
        <f t="shared" si="219"/>
        <v>rayhou236</v>
      </c>
      <c r="D14040" s="281">
        <v>7129</v>
      </c>
      <c r="E14040" s="281">
        <v>3613</v>
      </c>
      <c r="F14040" s="281">
        <v>184703</v>
      </c>
      <c r="G14040" s="24">
        <v>0</v>
      </c>
      <c r="H14040" s="24">
        <v>0</v>
      </c>
      <c r="I14040" s="24">
        <v>0</v>
      </c>
      <c r="J14040" s="282">
        <v>10</v>
      </c>
      <c r="K14040" s="282">
        <v>0</v>
      </c>
    </row>
    <row r="14041" spans="1:11" x14ac:dyDescent="0.3">
      <c r="A14041" s="281" t="s">
        <v>2168</v>
      </c>
      <c r="B14041" s="281">
        <v>237</v>
      </c>
      <c r="C14041" s="24" t="str">
        <f t="shared" si="219"/>
        <v>rayhou237</v>
      </c>
      <c r="D14041" s="281">
        <v>7202</v>
      </c>
      <c r="E14041" s="281">
        <v>3650</v>
      </c>
      <c r="F14041" s="281">
        <v>186982</v>
      </c>
      <c r="G14041" s="24">
        <v>0</v>
      </c>
      <c r="H14041" s="24">
        <v>0</v>
      </c>
      <c r="I14041" s="24">
        <v>0</v>
      </c>
      <c r="J14041" s="282">
        <v>10</v>
      </c>
      <c r="K14041" s="282">
        <v>0</v>
      </c>
    </row>
    <row r="14042" spans="1:11" x14ac:dyDescent="0.3">
      <c r="A14042" s="281" t="s">
        <v>2168</v>
      </c>
      <c r="B14042" s="281">
        <v>238</v>
      </c>
      <c r="C14042" s="24" t="str">
        <f t="shared" si="219"/>
        <v>rayhou238</v>
      </c>
      <c r="D14042" s="281">
        <v>7277</v>
      </c>
      <c r="E14042" s="281">
        <v>3688</v>
      </c>
      <c r="F14042" s="281">
        <v>189390</v>
      </c>
      <c r="G14042" s="24">
        <v>0</v>
      </c>
      <c r="H14042" s="24">
        <v>0</v>
      </c>
      <c r="I14042" s="24">
        <v>0</v>
      </c>
      <c r="J14042" s="282">
        <v>10</v>
      </c>
      <c r="K14042" s="282">
        <v>0</v>
      </c>
    </row>
    <row r="14043" spans="1:11" x14ac:dyDescent="0.3">
      <c r="A14043" s="281" t="s">
        <v>2168</v>
      </c>
      <c r="B14043" s="281">
        <v>239</v>
      </c>
      <c r="C14043" s="24" t="str">
        <f t="shared" si="219"/>
        <v>rayhou239</v>
      </c>
      <c r="D14043" s="281">
        <v>7352</v>
      </c>
      <c r="E14043" s="281">
        <v>3726</v>
      </c>
      <c r="F14043" s="281">
        <v>191725</v>
      </c>
      <c r="G14043" s="24">
        <v>0</v>
      </c>
      <c r="H14043" s="24">
        <v>0</v>
      </c>
      <c r="I14043" s="24">
        <v>0</v>
      </c>
      <c r="J14043" s="282">
        <v>10</v>
      </c>
      <c r="K14043" s="282">
        <v>0</v>
      </c>
    </row>
    <row r="14044" spans="1:11" x14ac:dyDescent="0.3">
      <c r="A14044" s="281" t="s">
        <v>2168</v>
      </c>
      <c r="B14044" s="281">
        <v>240</v>
      </c>
      <c r="C14044" s="24" t="str">
        <f t="shared" si="219"/>
        <v>rayhou240</v>
      </c>
      <c r="D14044" s="281">
        <v>7428</v>
      </c>
      <c r="E14044" s="281">
        <v>3765</v>
      </c>
      <c r="F14044" s="281">
        <v>194192</v>
      </c>
      <c r="G14044" s="24">
        <v>0</v>
      </c>
      <c r="H14044" s="24">
        <v>0</v>
      </c>
      <c r="I14044" s="24">
        <v>0</v>
      </c>
      <c r="J14044" s="282">
        <v>10</v>
      </c>
      <c r="K14044" s="282">
        <v>0</v>
      </c>
    </row>
    <row r="14045" spans="1:11" x14ac:dyDescent="0.3">
      <c r="A14045" s="281" t="s">
        <v>2168</v>
      </c>
      <c r="B14045" s="281">
        <v>241</v>
      </c>
      <c r="C14045" s="24" t="str">
        <f t="shared" si="219"/>
        <v>rayhou241</v>
      </c>
      <c r="D14045" s="281">
        <v>8099</v>
      </c>
      <c r="E14045" s="281">
        <v>4105</v>
      </c>
      <c r="F14045" s="281">
        <v>214416</v>
      </c>
      <c r="G14045" s="24">
        <v>0</v>
      </c>
      <c r="H14045" s="24">
        <v>0</v>
      </c>
      <c r="I14045" s="24">
        <v>0</v>
      </c>
      <c r="J14045" s="282">
        <v>10</v>
      </c>
      <c r="K14045" s="282">
        <v>0</v>
      </c>
    </row>
    <row r="14046" spans="1:11" x14ac:dyDescent="0.3">
      <c r="A14046" s="281" t="s">
        <v>2168</v>
      </c>
      <c r="B14046" s="281">
        <v>242</v>
      </c>
      <c r="C14046" s="24" t="str">
        <f t="shared" si="219"/>
        <v>rayhou242</v>
      </c>
      <c r="D14046" s="281">
        <v>8182</v>
      </c>
      <c r="E14046" s="281">
        <v>4147</v>
      </c>
      <c r="F14046" s="281">
        <v>217169</v>
      </c>
      <c r="G14046" s="24">
        <v>0</v>
      </c>
      <c r="H14046" s="24">
        <v>0</v>
      </c>
      <c r="I14046" s="24">
        <v>0</v>
      </c>
      <c r="J14046" s="282">
        <v>10</v>
      </c>
      <c r="K14046" s="282">
        <v>0</v>
      </c>
    </row>
    <row r="14047" spans="1:11" x14ac:dyDescent="0.3">
      <c r="A14047" s="281" t="s">
        <v>2168</v>
      </c>
      <c r="B14047" s="281">
        <v>243</v>
      </c>
      <c r="C14047" s="24" t="str">
        <f t="shared" si="219"/>
        <v>rayhou243</v>
      </c>
      <c r="D14047" s="281">
        <v>8267</v>
      </c>
      <c r="E14047" s="281">
        <v>4190</v>
      </c>
      <c r="F14047" s="281">
        <v>220242</v>
      </c>
      <c r="G14047" s="24">
        <v>0</v>
      </c>
      <c r="H14047" s="24">
        <v>0</v>
      </c>
      <c r="I14047" s="24">
        <v>0</v>
      </c>
      <c r="J14047" s="282">
        <v>10</v>
      </c>
      <c r="K14047" s="282">
        <v>0</v>
      </c>
    </row>
    <row r="14048" spans="1:11" x14ac:dyDescent="0.3">
      <c r="A14048" s="281" t="s">
        <v>2168</v>
      </c>
      <c r="B14048" s="281">
        <v>244</v>
      </c>
      <c r="C14048" s="24" t="str">
        <f t="shared" si="219"/>
        <v>rayhou244</v>
      </c>
      <c r="D14048" s="281">
        <v>8352</v>
      </c>
      <c r="E14048" s="281">
        <v>4233</v>
      </c>
      <c r="F14048" s="281">
        <v>223067</v>
      </c>
      <c r="G14048" s="24">
        <v>0</v>
      </c>
      <c r="H14048" s="24">
        <v>0</v>
      </c>
      <c r="I14048" s="24">
        <v>0</v>
      </c>
      <c r="J14048" s="282">
        <v>10</v>
      </c>
      <c r="K14048" s="282">
        <v>0</v>
      </c>
    </row>
    <row r="14049" spans="1:11" x14ac:dyDescent="0.3">
      <c r="A14049" s="281" t="s">
        <v>2168</v>
      </c>
      <c r="B14049" s="281">
        <v>245</v>
      </c>
      <c r="C14049" s="24" t="str">
        <f t="shared" si="219"/>
        <v>rayhou245</v>
      </c>
      <c r="D14049" s="281">
        <v>8438</v>
      </c>
      <c r="E14049" s="281">
        <v>4277</v>
      </c>
      <c r="F14049" s="281">
        <v>226185</v>
      </c>
      <c r="G14049" s="24">
        <v>0</v>
      </c>
      <c r="H14049" s="24">
        <v>0</v>
      </c>
      <c r="I14049" s="24">
        <v>0</v>
      </c>
      <c r="J14049" s="282">
        <v>10</v>
      </c>
      <c r="K14049" s="282">
        <v>0</v>
      </c>
    </row>
    <row r="14050" spans="1:11" x14ac:dyDescent="0.3">
      <c r="A14050" s="281" t="s">
        <v>2168</v>
      </c>
      <c r="B14050" s="281">
        <v>246</v>
      </c>
      <c r="C14050" s="24" t="str">
        <f t="shared" si="219"/>
        <v>rayhou246</v>
      </c>
      <c r="D14050" s="281">
        <v>8525</v>
      </c>
      <c r="E14050" s="281">
        <v>4321</v>
      </c>
      <c r="F14050" s="281">
        <v>228715</v>
      </c>
      <c r="G14050" s="24">
        <v>0</v>
      </c>
      <c r="H14050" s="24">
        <v>0</v>
      </c>
      <c r="I14050" s="24">
        <v>0</v>
      </c>
      <c r="J14050" s="282">
        <v>10</v>
      </c>
      <c r="K14050" s="282">
        <v>0</v>
      </c>
    </row>
    <row r="14051" spans="1:11" x14ac:dyDescent="0.3">
      <c r="A14051" s="281" t="s">
        <v>2168</v>
      </c>
      <c r="B14051" s="281">
        <v>247</v>
      </c>
      <c r="C14051" s="24" t="str">
        <f t="shared" si="219"/>
        <v>rayhou247</v>
      </c>
      <c r="D14051" s="281">
        <v>8612</v>
      </c>
      <c r="E14051" s="281">
        <v>4365</v>
      </c>
      <c r="F14051" s="281">
        <v>231910</v>
      </c>
      <c r="G14051" s="24">
        <v>0</v>
      </c>
      <c r="H14051" s="24">
        <v>0</v>
      </c>
      <c r="I14051" s="24">
        <v>0</v>
      </c>
      <c r="J14051" s="282">
        <v>10</v>
      </c>
      <c r="K14051" s="282">
        <v>0</v>
      </c>
    </row>
    <row r="14052" spans="1:11" x14ac:dyDescent="0.3">
      <c r="A14052" s="281" t="s">
        <v>2168</v>
      </c>
      <c r="B14052" s="281">
        <v>248</v>
      </c>
      <c r="C14052" s="24" t="str">
        <f t="shared" si="219"/>
        <v>rayhou248</v>
      </c>
      <c r="D14052" s="281">
        <v>8701</v>
      </c>
      <c r="E14052" s="281">
        <v>4410</v>
      </c>
      <c r="F14052" s="281">
        <v>234502</v>
      </c>
      <c r="G14052" s="24">
        <v>0</v>
      </c>
      <c r="H14052" s="24">
        <v>0</v>
      </c>
      <c r="I14052" s="24">
        <v>0</v>
      </c>
      <c r="J14052" s="282">
        <v>10</v>
      </c>
      <c r="K14052" s="282">
        <v>0</v>
      </c>
    </row>
    <row r="14053" spans="1:11" x14ac:dyDescent="0.3">
      <c r="A14053" s="281" t="s">
        <v>2168</v>
      </c>
      <c r="B14053" s="281">
        <v>249</v>
      </c>
      <c r="C14053" s="24" t="str">
        <f t="shared" si="219"/>
        <v>rayhou249</v>
      </c>
      <c r="D14053" s="281">
        <v>8790</v>
      </c>
      <c r="E14053" s="281">
        <v>4455</v>
      </c>
      <c r="F14053" s="281">
        <v>237775</v>
      </c>
      <c r="G14053" s="24">
        <v>0</v>
      </c>
      <c r="H14053" s="24">
        <v>0</v>
      </c>
      <c r="I14053" s="24">
        <v>0</v>
      </c>
      <c r="J14053" s="282">
        <v>10</v>
      </c>
      <c r="K14053" s="282">
        <v>0</v>
      </c>
    </row>
    <row r="14054" spans="1:11" x14ac:dyDescent="0.3">
      <c r="A14054" s="281" t="s">
        <v>2168</v>
      </c>
      <c r="B14054" s="281">
        <v>250</v>
      </c>
      <c r="C14054" s="24" t="str">
        <f t="shared" si="219"/>
        <v>rayhou250</v>
      </c>
      <c r="D14054" s="281">
        <v>8881</v>
      </c>
      <c r="E14054" s="281">
        <v>4501</v>
      </c>
      <c r="F14054" s="281">
        <v>240430</v>
      </c>
      <c r="G14054" s="24">
        <v>0</v>
      </c>
      <c r="H14054" s="24">
        <v>0</v>
      </c>
      <c r="I14054" s="24">
        <v>0</v>
      </c>
      <c r="J14054" s="282">
        <v>10</v>
      </c>
      <c r="K14054" s="282">
        <v>0</v>
      </c>
    </row>
    <row r="14055" spans="1:11" x14ac:dyDescent="0.3">
      <c r="A14055" s="281" t="s">
        <v>2168</v>
      </c>
      <c r="B14055" s="281">
        <v>251</v>
      </c>
      <c r="C14055" s="24" t="str">
        <f t="shared" si="219"/>
        <v>rayhou251</v>
      </c>
      <c r="D14055" s="281">
        <v>8972</v>
      </c>
      <c r="E14055" s="281">
        <v>4547</v>
      </c>
      <c r="F14055" s="281">
        <v>243784</v>
      </c>
      <c r="G14055" s="24">
        <v>0</v>
      </c>
      <c r="H14055" s="24">
        <v>0</v>
      </c>
      <c r="I14055" s="24">
        <v>0</v>
      </c>
      <c r="J14055" s="282">
        <v>10</v>
      </c>
      <c r="K14055" s="282">
        <v>0</v>
      </c>
    </row>
    <row r="14056" spans="1:11" x14ac:dyDescent="0.3">
      <c r="A14056" s="281" t="s">
        <v>2168</v>
      </c>
      <c r="B14056" s="281">
        <v>252</v>
      </c>
      <c r="C14056" s="24" t="str">
        <f t="shared" si="219"/>
        <v>rayhou252</v>
      </c>
      <c r="D14056" s="281">
        <v>9064</v>
      </c>
      <c r="E14056" s="281">
        <v>4594</v>
      </c>
      <c r="F14056" s="281">
        <v>246503</v>
      </c>
      <c r="G14056" s="24">
        <v>0</v>
      </c>
      <c r="H14056" s="24">
        <v>0</v>
      </c>
      <c r="I14056" s="24">
        <v>0</v>
      </c>
      <c r="J14056" s="282">
        <v>10</v>
      </c>
      <c r="K14056" s="282">
        <v>0</v>
      </c>
    </row>
    <row r="14057" spans="1:11" x14ac:dyDescent="0.3">
      <c r="A14057" s="281" t="s">
        <v>2168</v>
      </c>
      <c r="B14057" s="281">
        <v>253</v>
      </c>
      <c r="C14057" s="24" t="str">
        <f t="shared" si="219"/>
        <v>rayhou253</v>
      </c>
      <c r="D14057" s="281">
        <v>9157</v>
      </c>
      <c r="E14057" s="281">
        <v>4641</v>
      </c>
      <c r="F14057" s="281">
        <v>249938</v>
      </c>
      <c r="G14057" s="24">
        <v>0</v>
      </c>
      <c r="H14057" s="24">
        <v>0</v>
      </c>
      <c r="I14057" s="24">
        <v>0</v>
      </c>
      <c r="J14057" s="282">
        <v>10</v>
      </c>
      <c r="K14057" s="282">
        <v>0</v>
      </c>
    </row>
    <row r="14058" spans="1:11" x14ac:dyDescent="0.3">
      <c r="A14058" s="281" t="s">
        <v>2168</v>
      </c>
      <c r="B14058" s="281">
        <v>254</v>
      </c>
      <c r="C14058" s="24" t="str">
        <f t="shared" si="219"/>
        <v>rayhou254</v>
      </c>
      <c r="D14058" s="281">
        <v>9251</v>
      </c>
      <c r="E14058" s="281">
        <v>4688</v>
      </c>
      <c r="F14058" s="281">
        <v>252723</v>
      </c>
      <c r="G14058" s="24">
        <v>0</v>
      </c>
      <c r="H14058" s="24">
        <v>0</v>
      </c>
      <c r="I14058" s="24">
        <v>0</v>
      </c>
      <c r="J14058" s="282">
        <v>10</v>
      </c>
      <c r="K14058" s="282">
        <v>0</v>
      </c>
    </row>
    <row r="14059" spans="1:11" x14ac:dyDescent="0.3">
      <c r="A14059" s="281" t="s">
        <v>2168</v>
      </c>
      <c r="B14059" s="281">
        <v>255</v>
      </c>
      <c r="C14059" s="24" t="str">
        <f t="shared" si="219"/>
        <v>rayhou255</v>
      </c>
      <c r="D14059" s="281">
        <v>9345</v>
      </c>
      <c r="E14059" s="281">
        <v>4736</v>
      </c>
      <c r="F14059" s="281">
        <v>256007</v>
      </c>
      <c r="G14059" s="24">
        <v>0</v>
      </c>
      <c r="H14059" s="24">
        <v>0</v>
      </c>
      <c r="I14059" s="24">
        <v>0</v>
      </c>
      <c r="J14059" s="282">
        <v>10</v>
      </c>
      <c r="K14059" s="282">
        <v>0</v>
      </c>
    </row>
    <row r="14060" spans="1:11" x14ac:dyDescent="0.3">
      <c r="A14060" s="281" t="s">
        <v>2168</v>
      </c>
      <c r="B14060" s="281">
        <v>256</v>
      </c>
      <c r="C14060" s="24" t="str">
        <f t="shared" si="219"/>
        <v>rayhou256</v>
      </c>
      <c r="D14060" s="281">
        <v>9441</v>
      </c>
      <c r="E14060" s="281">
        <v>4785</v>
      </c>
      <c r="F14060" s="281">
        <v>258857</v>
      </c>
      <c r="G14060" s="24">
        <v>0</v>
      </c>
      <c r="H14060" s="24">
        <v>0</v>
      </c>
      <c r="I14060" s="24">
        <v>0</v>
      </c>
      <c r="J14060" s="282">
        <v>10</v>
      </c>
      <c r="K14060" s="282">
        <v>0</v>
      </c>
    </row>
    <row r="14061" spans="1:11" x14ac:dyDescent="0.3">
      <c r="A14061" s="281" t="s">
        <v>2168</v>
      </c>
      <c r="B14061" s="281">
        <v>257</v>
      </c>
      <c r="C14061" s="24" t="str">
        <f t="shared" si="219"/>
        <v>rayhou257</v>
      </c>
      <c r="D14061" s="281">
        <v>9538</v>
      </c>
      <c r="E14061" s="281">
        <v>4834</v>
      </c>
      <c r="F14061" s="281">
        <v>262459</v>
      </c>
      <c r="G14061" s="24">
        <v>0</v>
      </c>
      <c r="H14061" s="24">
        <v>0</v>
      </c>
      <c r="I14061" s="24">
        <v>0</v>
      </c>
      <c r="J14061" s="282">
        <v>10</v>
      </c>
      <c r="K14061" s="282">
        <v>0</v>
      </c>
    </row>
    <row r="14062" spans="1:11" x14ac:dyDescent="0.3">
      <c r="A14062" s="281" t="s">
        <v>2168</v>
      </c>
      <c r="B14062" s="281">
        <v>258</v>
      </c>
      <c r="C14062" s="24" t="str">
        <f t="shared" si="219"/>
        <v>rayhou258</v>
      </c>
      <c r="D14062" s="281">
        <v>9635</v>
      </c>
      <c r="E14062" s="281">
        <v>4883</v>
      </c>
      <c r="F14062" s="281">
        <v>265378</v>
      </c>
      <c r="G14062" s="24">
        <v>0</v>
      </c>
      <c r="H14062" s="24">
        <v>0</v>
      </c>
      <c r="I14062" s="24">
        <v>0</v>
      </c>
      <c r="J14062" s="282">
        <v>10</v>
      </c>
      <c r="K14062" s="282">
        <v>0</v>
      </c>
    </row>
    <row r="14063" spans="1:11" x14ac:dyDescent="0.3">
      <c r="A14063" s="281" t="s">
        <v>2168</v>
      </c>
      <c r="B14063" s="281">
        <v>259</v>
      </c>
      <c r="C14063" s="24" t="str">
        <f t="shared" si="219"/>
        <v>rayhou259</v>
      </c>
      <c r="D14063" s="281">
        <v>9733</v>
      </c>
      <c r="E14063" s="281">
        <v>4933</v>
      </c>
      <c r="F14063" s="281">
        <v>269068</v>
      </c>
      <c r="G14063" s="24">
        <v>0</v>
      </c>
      <c r="H14063" s="24">
        <v>0</v>
      </c>
      <c r="I14063" s="24">
        <v>0</v>
      </c>
      <c r="J14063" s="282">
        <v>10</v>
      </c>
      <c r="K14063" s="282">
        <v>0</v>
      </c>
    </row>
    <row r="14064" spans="1:11" x14ac:dyDescent="0.3">
      <c r="A14064" s="281" t="s">
        <v>2168</v>
      </c>
      <c r="B14064" s="281">
        <v>260</v>
      </c>
      <c r="C14064" s="24" t="str">
        <f t="shared" si="219"/>
        <v>rayhou260</v>
      </c>
      <c r="D14064" s="281">
        <v>9833</v>
      </c>
      <c r="E14064" s="281">
        <v>4984</v>
      </c>
      <c r="F14064" s="281">
        <v>272056</v>
      </c>
      <c r="G14064" s="24">
        <v>0</v>
      </c>
      <c r="H14064" s="24">
        <v>0</v>
      </c>
      <c r="I14064" s="24">
        <v>0</v>
      </c>
      <c r="J14064" s="282">
        <v>10</v>
      </c>
      <c r="K14064" s="282">
        <v>0</v>
      </c>
    </row>
    <row r="14065" spans="1:11" x14ac:dyDescent="0.3">
      <c r="A14065" s="281" t="s">
        <v>2168</v>
      </c>
      <c r="B14065" s="281">
        <v>261</v>
      </c>
      <c r="C14065" s="24" t="str">
        <f t="shared" si="219"/>
        <v>rayhou261</v>
      </c>
      <c r="D14065" s="281">
        <v>10720</v>
      </c>
      <c r="E14065" s="281">
        <v>5433</v>
      </c>
      <c r="F14065" s="281">
        <v>300525</v>
      </c>
      <c r="G14065" s="24">
        <v>0</v>
      </c>
      <c r="H14065" s="24">
        <v>0</v>
      </c>
      <c r="I14065" s="24">
        <v>0</v>
      </c>
      <c r="J14065" s="282">
        <v>10</v>
      </c>
      <c r="K14065" s="282">
        <v>0</v>
      </c>
    </row>
    <row r="14066" spans="1:11" x14ac:dyDescent="0.3">
      <c r="A14066" s="281" t="s">
        <v>2168</v>
      </c>
      <c r="B14066" s="281">
        <v>262</v>
      </c>
      <c r="C14066" s="24" t="str">
        <f t="shared" si="219"/>
        <v>rayhou262</v>
      </c>
      <c r="D14066" s="281">
        <v>10829</v>
      </c>
      <c r="E14066" s="281">
        <v>5489</v>
      </c>
      <c r="F14066" s="281">
        <v>303860</v>
      </c>
      <c r="G14066" s="24">
        <v>0</v>
      </c>
      <c r="H14066" s="24">
        <v>0</v>
      </c>
      <c r="I14066" s="24">
        <v>0</v>
      </c>
      <c r="J14066" s="282">
        <v>10</v>
      </c>
      <c r="K14066" s="282">
        <v>0</v>
      </c>
    </row>
    <row r="14067" spans="1:11" x14ac:dyDescent="0.3">
      <c r="A14067" s="281" t="s">
        <v>2168</v>
      </c>
      <c r="B14067" s="281">
        <v>263</v>
      </c>
      <c r="C14067" s="24" t="str">
        <f t="shared" si="219"/>
        <v>rayhou263</v>
      </c>
      <c r="D14067" s="281">
        <v>10940</v>
      </c>
      <c r="E14067" s="281">
        <v>5545</v>
      </c>
      <c r="F14067" s="281">
        <v>308915</v>
      </c>
      <c r="G14067" s="24">
        <v>0</v>
      </c>
      <c r="H14067" s="24">
        <v>0</v>
      </c>
      <c r="I14067" s="24">
        <v>0</v>
      </c>
      <c r="J14067" s="282">
        <v>10</v>
      </c>
      <c r="K14067" s="282">
        <v>0</v>
      </c>
    </row>
    <row r="14068" spans="1:11" x14ac:dyDescent="0.3">
      <c r="A14068" s="281" t="s">
        <v>2168</v>
      </c>
      <c r="B14068" s="281">
        <v>264</v>
      </c>
      <c r="C14068" s="24" t="str">
        <f t="shared" si="219"/>
        <v>rayhou264</v>
      </c>
      <c r="D14068" s="281">
        <v>11051</v>
      </c>
      <c r="E14068" s="281">
        <v>5601</v>
      </c>
      <c r="F14068" s="281">
        <v>312340</v>
      </c>
      <c r="G14068" s="24">
        <v>0</v>
      </c>
      <c r="H14068" s="24">
        <v>0</v>
      </c>
      <c r="I14068" s="24">
        <v>0</v>
      </c>
      <c r="J14068" s="282">
        <v>10</v>
      </c>
      <c r="K14068" s="282">
        <v>0</v>
      </c>
    </row>
    <row r="14069" spans="1:11" x14ac:dyDescent="0.3">
      <c r="A14069" s="281" t="s">
        <v>2168</v>
      </c>
      <c r="B14069" s="281">
        <v>265</v>
      </c>
      <c r="C14069" s="24" t="str">
        <f t="shared" si="219"/>
        <v>rayhou265</v>
      </c>
      <c r="D14069" s="281">
        <v>11164</v>
      </c>
      <c r="E14069" s="281">
        <v>5658</v>
      </c>
      <c r="F14069" s="281">
        <v>316667</v>
      </c>
      <c r="G14069" s="24">
        <v>0</v>
      </c>
      <c r="H14069" s="24">
        <v>0</v>
      </c>
      <c r="I14069" s="24">
        <v>0</v>
      </c>
      <c r="J14069" s="282">
        <v>10</v>
      </c>
      <c r="K14069" s="282">
        <v>0</v>
      </c>
    </row>
    <row r="14070" spans="1:11" x14ac:dyDescent="0.3">
      <c r="A14070" s="281" t="s">
        <v>2168</v>
      </c>
      <c r="B14070" s="281">
        <v>266</v>
      </c>
      <c r="C14070" s="24" t="str">
        <f t="shared" si="219"/>
        <v>rayhou266</v>
      </c>
      <c r="D14070" s="281">
        <v>11277</v>
      </c>
      <c r="E14070" s="281">
        <v>5716</v>
      </c>
      <c r="F14070" s="281">
        <v>320173</v>
      </c>
      <c r="G14070" s="24">
        <v>0</v>
      </c>
      <c r="H14070" s="24">
        <v>0</v>
      </c>
      <c r="I14070" s="24">
        <v>0</v>
      </c>
      <c r="J14070" s="282">
        <v>10</v>
      </c>
      <c r="K14070" s="282">
        <v>0</v>
      </c>
    </row>
    <row r="14071" spans="1:11" x14ac:dyDescent="0.3">
      <c r="A14071" s="281" t="s">
        <v>2168</v>
      </c>
      <c r="B14071" s="281">
        <v>267</v>
      </c>
      <c r="C14071" s="24" t="str">
        <f t="shared" si="219"/>
        <v>rayhou267</v>
      </c>
      <c r="D14071" s="281">
        <v>11392</v>
      </c>
      <c r="E14071" s="281">
        <v>5774</v>
      </c>
      <c r="F14071" s="281">
        <v>324605</v>
      </c>
      <c r="G14071" s="24">
        <v>0</v>
      </c>
      <c r="H14071" s="24">
        <v>0</v>
      </c>
      <c r="I14071" s="24">
        <v>0</v>
      </c>
      <c r="J14071" s="282">
        <v>10</v>
      </c>
      <c r="K14071" s="282">
        <v>0</v>
      </c>
    </row>
    <row r="14072" spans="1:11" x14ac:dyDescent="0.3">
      <c r="A14072" s="281" t="s">
        <v>2168</v>
      </c>
      <c r="B14072" s="281">
        <v>268</v>
      </c>
      <c r="C14072" s="24" t="str">
        <f t="shared" si="219"/>
        <v>rayhou268</v>
      </c>
      <c r="D14072" s="281">
        <v>11508</v>
      </c>
      <c r="E14072" s="281">
        <v>5833</v>
      </c>
      <c r="F14072" s="281">
        <v>328196</v>
      </c>
      <c r="G14072" s="24">
        <v>0</v>
      </c>
      <c r="H14072" s="24">
        <v>0</v>
      </c>
      <c r="I14072" s="24">
        <v>0</v>
      </c>
      <c r="J14072" s="282">
        <v>10</v>
      </c>
      <c r="K14072" s="282">
        <v>0</v>
      </c>
    </row>
    <row r="14073" spans="1:11" x14ac:dyDescent="0.3">
      <c r="A14073" s="281" t="s">
        <v>2168</v>
      </c>
      <c r="B14073" s="281">
        <v>269</v>
      </c>
      <c r="C14073" s="24" t="str">
        <f t="shared" si="219"/>
        <v>rayhou269</v>
      </c>
      <c r="D14073" s="281">
        <v>11625</v>
      </c>
      <c r="E14073" s="281">
        <v>5892</v>
      </c>
      <c r="F14073" s="281">
        <v>332734</v>
      </c>
      <c r="G14073" s="24">
        <v>0</v>
      </c>
      <c r="H14073" s="24">
        <v>0</v>
      </c>
      <c r="I14073" s="24">
        <v>0</v>
      </c>
      <c r="J14073" s="282">
        <v>10</v>
      </c>
      <c r="K14073" s="282">
        <v>0</v>
      </c>
    </row>
    <row r="14074" spans="1:11" x14ac:dyDescent="0.3">
      <c r="A14074" s="281" t="s">
        <v>2168</v>
      </c>
      <c r="B14074" s="281">
        <v>270</v>
      </c>
      <c r="C14074" s="24" t="str">
        <f t="shared" si="219"/>
        <v>rayhou270</v>
      </c>
      <c r="D14074" s="281">
        <v>11743</v>
      </c>
      <c r="E14074" s="281">
        <v>5952</v>
      </c>
      <c r="F14074" s="281">
        <v>336411</v>
      </c>
      <c r="G14074" s="24">
        <v>0</v>
      </c>
      <c r="H14074" s="24">
        <v>0</v>
      </c>
      <c r="I14074" s="24">
        <v>0</v>
      </c>
      <c r="J14074" s="282">
        <v>10</v>
      </c>
      <c r="K14074" s="282">
        <v>0</v>
      </c>
    </row>
    <row r="14075" spans="1:11" x14ac:dyDescent="0.3">
      <c r="A14075" s="281" t="s">
        <v>2168</v>
      </c>
      <c r="B14075" s="281">
        <v>271</v>
      </c>
      <c r="C14075" s="24" t="str">
        <f t="shared" si="219"/>
        <v>rayhou271</v>
      </c>
      <c r="D14075" s="281">
        <v>11862</v>
      </c>
      <c r="E14075" s="281">
        <v>6012</v>
      </c>
      <c r="F14075" s="281">
        <v>340748</v>
      </c>
      <c r="G14075" s="24">
        <v>0</v>
      </c>
      <c r="H14075" s="24">
        <v>0</v>
      </c>
      <c r="I14075" s="24">
        <v>0</v>
      </c>
      <c r="J14075" s="282">
        <v>10</v>
      </c>
      <c r="K14075" s="282">
        <v>0</v>
      </c>
    </row>
    <row r="14076" spans="1:11" x14ac:dyDescent="0.3">
      <c r="A14076" s="281" t="s">
        <v>2168</v>
      </c>
      <c r="B14076" s="281">
        <v>272</v>
      </c>
      <c r="C14076" s="24" t="str">
        <f t="shared" si="219"/>
        <v>rayhou272</v>
      </c>
      <c r="D14076" s="281">
        <v>11982</v>
      </c>
      <c r="E14076" s="281">
        <v>6073</v>
      </c>
      <c r="F14076" s="281">
        <v>344510</v>
      </c>
      <c r="G14076" s="24">
        <v>0</v>
      </c>
      <c r="H14076" s="24">
        <v>0</v>
      </c>
      <c r="I14076" s="24">
        <v>0</v>
      </c>
      <c r="J14076" s="282">
        <v>10</v>
      </c>
      <c r="K14076" s="282">
        <v>0</v>
      </c>
    </row>
    <row r="14077" spans="1:11" x14ac:dyDescent="0.3">
      <c r="A14077" s="281" t="s">
        <v>2168</v>
      </c>
      <c r="B14077" s="281">
        <v>273</v>
      </c>
      <c r="C14077" s="24" t="str">
        <f t="shared" si="219"/>
        <v>rayhou273</v>
      </c>
      <c r="D14077" s="281">
        <v>12104</v>
      </c>
      <c r="E14077" s="281">
        <v>6135</v>
      </c>
      <c r="F14077" s="281">
        <v>349265</v>
      </c>
      <c r="G14077" s="24">
        <v>0</v>
      </c>
      <c r="H14077" s="24">
        <v>0</v>
      </c>
      <c r="I14077" s="24">
        <v>0</v>
      </c>
      <c r="J14077" s="282">
        <v>10</v>
      </c>
      <c r="K14077" s="282">
        <v>0</v>
      </c>
    </row>
    <row r="14078" spans="1:11" x14ac:dyDescent="0.3">
      <c r="A14078" s="281" t="s">
        <v>2168</v>
      </c>
      <c r="B14078" s="281">
        <v>274</v>
      </c>
      <c r="C14078" s="24" t="str">
        <f t="shared" si="219"/>
        <v>rayhou274</v>
      </c>
      <c r="D14078" s="281">
        <v>12227</v>
      </c>
      <c r="E14078" s="281">
        <v>6197</v>
      </c>
      <c r="F14078" s="281">
        <v>353117</v>
      </c>
      <c r="G14078" s="24">
        <v>0</v>
      </c>
      <c r="H14078" s="24">
        <v>0</v>
      </c>
      <c r="I14078" s="24">
        <v>0</v>
      </c>
      <c r="J14078" s="282">
        <v>10</v>
      </c>
      <c r="K14078" s="282">
        <v>0</v>
      </c>
    </row>
    <row r="14079" spans="1:11" x14ac:dyDescent="0.3">
      <c r="A14079" s="281" t="s">
        <v>2168</v>
      </c>
      <c r="B14079" s="281">
        <v>275</v>
      </c>
      <c r="C14079" s="24" t="str">
        <f t="shared" si="219"/>
        <v>rayhou275</v>
      </c>
      <c r="D14079" s="281">
        <v>12351</v>
      </c>
      <c r="E14079" s="281">
        <v>6260</v>
      </c>
      <c r="F14079" s="281">
        <v>357987</v>
      </c>
      <c r="G14079" s="24">
        <v>0</v>
      </c>
      <c r="H14079" s="24">
        <v>0</v>
      </c>
      <c r="I14079" s="24">
        <v>0</v>
      </c>
      <c r="J14079" s="282">
        <v>10</v>
      </c>
      <c r="K14079" s="282">
        <v>0</v>
      </c>
    </row>
    <row r="14080" spans="1:11" x14ac:dyDescent="0.3">
      <c r="A14080" s="281" t="s">
        <v>2168</v>
      </c>
      <c r="B14080" s="281">
        <v>276</v>
      </c>
      <c r="C14080" s="24" t="str">
        <f t="shared" si="219"/>
        <v>rayhou276</v>
      </c>
      <c r="D14080" s="281">
        <v>12476</v>
      </c>
      <c r="E14080" s="281">
        <v>6323</v>
      </c>
      <c r="F14080" s="281">
        <v>361930</v>
      </c>
      <c r="G14080" s="24">
        <v>0</v>
      </c>
      <c r="H14080" s="24">
        <v>0</v>
      </c>
      <c r="I14080" s="24">
        <v>0</v>
      </c>
      <c r="J14080" s="282">
        <v>10</v>
      </c>
      <c r="K14080" s="282">
        <v>0</v>
      </c>
    </row>
    <row r="14081" spans="1:11" x14ac:dyDescent="0.3">
      <c r="A14081" s="281" t="s">
        <v>2168</v>
      </c>
      <c r="B14081" s="281">
        <v>277</v>
      </c>
      <c r="C14081" s="24" t="str">
        <f t="shared" si="219"/>
        <v>rayhou277</v>
      </c>
      <c r="D14081" s="281">
        <v>12602</v>
      </c>
      <c r="E14081" s="281">
        <v>6387</v>
      </c>
      <c r="F14081" s="281">
        <v>366918</v>
      </c>
      <c r="G14081" s="24">
        <v>0</v>
      </c>
      <c r="H14081" s="24">
        <v>0</v>
      </c>
      <c r="I14081" s="24">
        <v>0</v>
      </c>
      <c r="J14081" s="282">
        <v>10</v>
      </c>
      <c r="K14081" s="282">
        <v>0</v>
      </c>
    </row>
    <row r="14082" spans="1:11" x14ac:dyDescent="0.3">
      <c r="A14082" s="281" t="s">
        <v>2168</v>
      </c>
      <c r="B14082" s="281">
        <v>278</v>
      </c>
      <c r="C14082" s="24" t="str">
        <f t="shared" si="219"/>
        <v>rayhou278</v>
      </c>
      <c r="D14082" s="281">
        <v>12729</v>
      </c>
      <c r="E14082" s="281">
        <v>6452</v>
      </c>
      <c r="F14082" s="281">
        <v>370955</v>
      </c>
      <c r="G14082" s="24">
        <v>0</v>
      </c>
      <c r="H14082" s="24">
        <v>0</v>
      </c>
      <c r="I14082" s="24">
        <v>0</v>
      </c>
      <c r="J14082" s="282">
        <v>10</v>
      </c>
      <c r="K14082" s="282">
        <v>0</v>
      </c>
    </row>
    <row r="14083" spans="1:11" x14ac:dyDescent="0.3">
      <c r="A14083" s="281" t="s">
        <v>2168</v>
      </c>
      <c r="B14083" s="281">
        <v>279</v>
      </c>
      <c r="C14083" s="24" t="str">
        <f t="shared" si="219"/>
        <v>rayhou279</v>
      </c>
      <c r="D14083" s="281">
        <v>12858</v>
      </c>
      <c r="E14083" s="281">
        <v>6517</v>
      </c>
      <c r="F14083" s="281">
        <v>375719</v>
      </c>
      <c r="G14083" s="24">
        <v>0</v>
      </c>
      <c r="H14083" s="24">
        <v>0</v>
      </c>
      <c r="I14083" s="24">
        <v>0</v>
      </c>
      <c r="J14083" s="282">
        <v>10</v>
      </c>
      <c r="K14083" s="282">
        <v>0</v>
      </c>
    </row>
    <row r="14084" spans="1:11" x14ac:dyDescent="0.3">
      <c r="A14084" s="281" t="s">
        <v>2168</v>
      </c>
      <c r="B14084" s="281">
        <v>280</v>
      </c>
      <c r="C14084" s="24" t="str">
        <f t="shared" si="219"/>
        <v>rayhou280</v>
      </c>
      <c r="D14084" s="281">
        <v>12988</v>
      </c>
      <c r="E14084" s="281">
        <v>6583</v>
      </c>
      <c r="F14084" s="281">
        <v>379849</v>
      </c>
      <c r="G14084" s="24">
        <v>0</v>
      </c>
      <c r="H14084" s="24">
        <v>0</v>
      </c>
      <c r="I14084" s="24">
        <v>0</v>
      </c>
      <c r="J14084" s="282">
        <v>10</v>
      </c>
      <c r="K14084" s="282">
        <v>0</v>
      </c>
    </row>
    <row r="14085" spans="1:11" x14ac:dyDescent="0.3">
      <c r="A14085" s="281" t="s">
        <v>2168</v>
      </c>
      <c r="B14085" s="281">
        <v>281</v>
      </c>
      <c r="C14085" s="24" t="str">
        <f t="shared" si="219"/>
        <v>rayhou281</v>
      </c>
      <c r="D14085" s="281">
        <v>14158</v>
      </c>
      <c r="E14085" s="281">
        <v>7176</v>
      </c>
      <c r="F14085" s="281">
        <v>420146</v>
      </c>
      <c r="G14085" s="24">
        <v>0</v>
      </c>
      <c r="H14085" s="24">
        <v>0</v>
      </c>
      <c r="I14085" s="24">
        <v>0</v>
      </c>
      <c r="J14085" s="282">
        <v>10</v>
      </c>
      <c r="K14085" s="282">
        <v>0</v>
      </c>
    </row>
    <row r="14086" spans="1:11" x14ac:dyDescent="0.3">
      <c r="A14086" s="281" t="s">
        <v>2168</v>
      </c>
      <c r="B14086" s="281">
        <v>282</v>
      </c>
      <c r="C14086" s="24" t="str">
        <f t="shared" ref="C14086:C14149" si="220">A14086&amp;B14086</f>
        <v>rayhou282</v>
      </c>
      <c r="D14086" s="281">
        <v>14301</v>
      </c>
      <c r="E14086" s="281">
        <v>7248</v>
      </c>
      <c r="F14086" s="281">
        <v>425017</v>
      </c>
      <c r="G14086" s="24">
        <v>0</v>
      </c>
      <c r="H14086" s="24">
        <v>0</v>
      </c>
      <c r="I14086" s="24">
        <v>0</v>
      </c>
      <c r="J14086" s="282">
        <v>10</v>
      </c>
      <c r="K14086" s="282">
        <v>0</v>
      </c>
    </row>
    <row r="14087" spans="1:11" x14ac:dyDescent="0.3">
      <c r="A14087" s="281" t="s">
        <v>2168</v>
      </c>
      <c r="B14087" s="281">
        <v>283</v>
      </c>
      <c r="C14087" s="24" t="str">
        <f t="shared" si="220"/>
        <v>rayhou283</v>
      </c>
      <c r="D14087" s="281">
        <v>14445</v>
      </c>
      <c r="E14087" s="281">
        <v>7321</v>
      </c>
      <c r="F14087" s="281">
        <v>431105</v>
      </c>
      <c r="G14087" s="24">
        <v>0</v>
      </c>
      <c r="H14087" s="24">
        <v>0</v>
      </c>
      <c r="I14087" s="24">
        <v>0</v>
      </c>
      <c r="J14087" s="282">
        <v>10</v>
      </c>
      <c r="K14087" s="282">
        <v>0</v>
      </c>
    </row>
    <row r="14088" spans="1:11" x14ac:dyDescent="0.3">
      <c r="A14088" s="281" t="s">
        <v>2168</v>
      </c>
      <c r="B14088" s="281">
        <v>284</v>
      </c>
      <c r="C14088" s="24" t="str">
        <f t="shared" si="220"/>
        <v>rayhou284</v>
      </c>
      <c r="D14088" s="281">
        <v>14591</v>
      </c>
      <c r="E14088" s="281">
        <v>7395</v>
      </c>
      <c r="F14088" s="281">
        <v>436230</v>
      </c>
      <c r="G14088" s="24">
        <v>0</v>
      </c>
      <c r="H14088" s="24">
        <v>0</v>
      </c>
      <c r="I14088" s="24">
        <v>0</v>
      </c>
      <c r="J14088" s="282">
        <v>10</v>
      </c>
      <c r="K14088" s="282">
        <v>0</v>
      </c>
    </row>
    <row r="14089" spans="1:11" x14ac:dyDescent="0.3">
      <c r="A14089" s="281" t="s">
        <v>2168</v>
      </c>
      <c r="B14089" s="281">
        <v>285</v>
      </c>
      <c r="C14089" s="24" t="str">
        <f t="shared" si="220"/>
        <v>rayhou285</v>
      </c>
      <c r="D14089" s="281">
        <v>14738</v>
      </c>
      <c r="E14089" s="281">
        <v>7470</v>
      </c>
      <c r="F14089" s="281">
        <v>442472</v>
      </c>
      <c r="G14089" s="24">
        <v>0</v>
      </c>
      <c r="H14089" s="24">
        <v>0</v>
      </c>
      <c r="I14089" s="24">
        <v>0</v>
      </c>
      <c r="J14089" s="282">
        <v>10</v>
      </c>
      <c r="K14089" s="282">
        <v>0</v>
      </c>
    </row>
    <row r="14090" spans="1:11" x14ac:dyDescent="0.3">
      <c r="A14090" s="281" t="s">
        <v>2168</v>
      </c>
      <c r="B14090" s="281">
        <v>286</v>
      </c>
      <c r="C14090" s="24" t="str">
        <f t="shared" si="220"/>
        <v>rayhou286</v>
      </c>
      <c r="D14090" s="281">
        <v>14886</v>
      </c>
      <c r="E14090" s="281">
        <v>7545</v>
      </c>
      <c r="F14090" s="281">
        <v>447726</v>
      </c>
      <c r="G14090" s="24">
        <v>0</v>
      </c>
      <c r="H14090" s="24">
        <v>0</v>
      </c>
      <c r="I14090" s="24">
        <v>0</v>
      </c>
      <c r="J14090" s="282">
        <v>10</v>
      </c>
      <c r="K14090" s="282">
        <v>0</v>
      </c>
    </row>
    <row r="14091" spans="1:11" x14ac:dyDescent="0.3">
      <c r="A14091" s="281" t="s">
        <v>2168</v>
      </c>
      <c r="B14091" s="281">
        <v>287</v>
      </c>
      <c r="C14091" s="24" t="str">
        <f t="shared" si="220"/>
        <v>rayhou287</v>
      </c>
      <c r="D14091" s="281">
        <v>15036</v>
      </c>
      <c r="E14091" s="281">
        <v>7621</v>
      </c>
      <c r="F14091" s="281">
        <v>453717</v>
      </c>
      <c r="G14091" s="24">
        <v>0</v>
      </c>
      <c r="H14091" s="24">
        <v>0</v>
      </c>
      <c r="I14091" s="24">
        <v>0</v>
      </c>
      <c r="J14091" s="282">
        <v>10</v>
      </c>
      <c r="K14091" s="282">
        <v>0</v>
      </c>
    </row>
    <row r="14092" spans="1:11" x14ac:dyDescent="0.3">
      <c r="A14092" s="281" t="s">
        <v>2168</v>
      </c>
      <c r="B14092" s="281">
        <v>288</v>
      </c>
      <c r="C14092" s="24" t="str">
        <f t="shared" si="220"/>
        <v>rayhou288</v>
      </c>
      <c r="D14092" s="281">
        <v>15188</v>
      </c>
      <c r="E14092" s="281">
        <v>7698</v>
      </c>
      <c r="F14092" s="281">
        <v>458961</v>
      </c>
      <c r="G14092" s="24">
        <v>0</v>
      </c>
      <c r="H14092" s="24">
        <v>0</v>
      </c>
      <c r="I14092" s="24">
        <v>0</v>
      </c>
      <c r="J14092" s="282">
        <v>10</v>
      </c>
      <c r="K14092" s="282">
        <v>0</v>
      </c>
    </row>
    <row r="14093" spans="1:11" x14ac:dyDescent="0.3">
      <c r="A14093" s="281" t="s">
        <v>2168</v>
      </c>
      <c r="B14093" s="281">
        <v>289</v>
      </c>
      <c r="C14093" s="24" t="str">
        <f t="shared" si="220"/>
        <v>rayhou289</v>
      </c>
      <c r="D14093" s="281">
        <v>15340</v>
      </c>
      <c r="E14093" s="281">
        <v>7775</v>
      </c>
      <c r="F14093" s="281">
        <v>464404</v>
      </c>
      <c r="G14093" s="24">
        <v>0</v>
      </c>
      <c r="H14093" s="24">
        <v>0</v>
      </c>
      <c r="I14093" s="24">
        <v>0</v>
      </c>
      <c r="J14093" s="282">
        <v>10</v>
      </c>
      <c r="K14093" s="282">
        <v>0</v>
      </c>
    </row>
    <row r="14094" spans="1:11" x14ac:dyDescent="0.3">
      <c r="A14094" s="281" t="s">
        <v>2168</v>
      </c>
      <c r="B14094" s="281">
        <v>290</v>
      </c>
      <c r="C14094" s="24" t="str">
        <f t="shared" si="220"/>
        <v>rayhou290</v>
      </c>
      <c r="D14094" s="281">
        <v>15494</v>
      </c>
      <c r="E14094" s="281">
        <v>7853</v>
      </c>
      <c r="F14094" s="281">
        <v>469766</v>
      </c>
      <c r="G14094" s="24">
        <v>0</v>
      </c>
      <c r="H14094" s="24">
        <v>0</v>
      </c>
      <c r="I14094" s="24">
        <v>0</v>
      </c>
      <c r="J14094" s="282">
        <v>10</v>
      </c>
      <c r="K14094" s="282">
        <v>0</v>
      </c>
    </row>
    <row r="14095" spans="1:11" x14ac:dyDescent="0.3">
      <c r="A14095" s="281" t="s">
        <v>2168</v>
      </c>
      <c r="B14095" s="281">
        <v>291</v>
      </c>
      <c r="C14095" s="24" t="str">
        <f t="shared" si="220"/>
        <v>rayhou291</v>
      </c>
      <c r="D14095" s="281">
        <v>15650</v>
      </c>
      <c r="E14095" s="281">
        <v>7932</v>
      </c>
      <c r="F14095" s="281">
        <v>475188</v>
      </c>
      <c r="G14095" s="24">
        <v>0</v>
      </c>
      <c r="H14095" s="24">
        <v>0</v>
      </c>
      <c r="I14095" s="24">
        <v>0</v>
      </c>
      <c r="J14095" s="282">
        <v>10</v>
      </c>
      <c r="K14095" s="282">
        <v>0</v>
      </c>
    </row>
    <row r="14096" spans="1:11" x14ac:dyDescent="0.3">
      <c r="A14096" s="281" t="s">
        <v>2168</v>
      </c>
      <c r="B14096" s="281">
        <v>292</v>
      </c>
      <c r="C14096" s="24" t="str">
        <f t="shared" si="220"/>
        <v>rayhou292</v>
      </c>
      <c r="D14096" s="281">
        <v>15807</v>
      </c>
      <c r="E14096" s="281">
        <v>8012</v>
      </c>
      <c r="F14096" s="281">
        <v>480816</v>
      </c>
      <c r="G14096" s="24">
        <v>0</v>
      </c>
      <c r="H14096" s="24">
        <v>0</v>
      </c>
      <c r="I14096" s="24">
        <v>0</v>
      </c>
      <c r="J14096" s="282">
        <v>10</v>
      </c>
      <c r="K14096" s="282">
        <v>0</v>
      </c>
    </row>
    <row r="14097" spans="1:11" x14ac:dyDescent="0.3">
      <c r="A14097" s="281" t="s">
        <v>2168</v>
      </c>
      <c r="B14097" s="281">
        <v>293</v>
      </c>
      <c r="C14097" s="24" t="str">
        <f t="shared" si="220"/>
        <v>rayhou293</v>
      </c>
      <c r="D14097" s="281">
        <v>15966</v>
      </c>
      <c r="E14097" s="281">
        <v>8092</v>
      </c>
      <c r="F14097" s="281">
        <v>486360</v>
      </c>
      <c r="G14097" s="24">
        <v>0</v>
      </c>
      <c r="H14097" s="24">
        <v>0</v>
      </c>
      <c r="I14097" s="24">
        <v>0</v>
      </c>
      <c r="J14097" s="282">
        <v>10</v>
      </c>
      <c r="K14097" s="282">
        <v>0</v>
      </c>
    </row>
    <row r="14098" spans="1:11" x14ac:dyDescent="0.3">
      <c r="A14098" s="281" t="s">
        <v>2168</v>
      </c>
      <c r="B14098" s="281">
        <v>294</v>
      </c>
      <c r="C14098" s="24" t="str">
        <f t="shared" si="220"/>
        <v>rayhou294</v>
      </c>
      <c r="D14098" s="281">
        <v>16126</v>
      </c>
      <c r="E14098" s="281">
        <v>8173</v>
      </c>
      <c r="F14098" s="281">
        <v>491965</v>
      </c>
      <c r="G14098" s="24">
        <v>0</v>
      </c>
      <c r="H14098" s="24">
        <v>0</v>
      </c>
      <c r="I14098" s="24">
        <v>0</v>
      </c>
      <c r="J14098" s="282">
        <v>10</v>
      </c>
      <c r="K14098" s="282">
        <v>0</v>
      </c>
    </row>
    <row r="14099" spans="1:11" x14ac:dyDescent="0.3">
      <c r="A14099" s="281" t="s">
        <v>2168</v>
      </c>
      <c r="B14099" s="281">
        <v>295</v>
      </c>
      <c r="C14099" s="24" t="str">
        <f t="shared" si="220"/>
        <v>rayhou295</v>
      </c>
      <c r="D14099" s="281">
        <v>16288</v>
      </c>
      <c r="E14099" s="281">
        <v>8255</v>
      </c>
      <c r="F14099" s="281">
        <v>497783</v>
      </c>
      <c r="G14099" s="24">
        <v>0</v>
      </c>
      <c r="H14099" s="24">
        <v>0</v>
      </c>
      <c r="I14099" s="24">
        <v>0</v>
      </c>
      <c r="J14099" s="282">
        <v>10</v>
      </c>
      <c r="K14099" s="282">
        <v>0</v>
      </c>
    </row>
    <row r="14100" spans="1:11" x14ac:dyDescent="0.3">
      <c r="A14100" s="281" t="s">
        <v>2168</v>
      </c>
      <c r="B14100" s="281">
        <v>296</v>
      </c>
      <c r="C14100" s="24" t="str">
        <f t="shared" si="220"/>
        <v>rayhou296</v>
      </c>
      <c r="D14100" s="281">
        <v>16451</v>
      </c>
      <c r="E14100" s="281">
        <v>8338</v>
      </c>
      <c r="F14100" s="281">
        <v>503515</v>
      </c>
      <c r="G14100" s="24">
        <v>0</v>
      </c>
      <c r="H14100" s="24">
        <v>0</v>
      </c>
      <c r="I14100" s="24">
        <v>0</v>
      </c>
      <c r="J14100" s="282">
        <v>10</v>
      </c>
      <c r="K14100" s="282">
        <v>0</v>
      </c>
    </row>
    <row r="14101" spans="1:11" x14ac:dyDescent="0.3">
      <c r="A14101" s="281" t="s">
        <v>2168</v>
      </c>
      <c r="B14101" s="281">
        <v>297</v>
      </c>
      <c r="C14101" s="24" t="str">
        <f t="shared" si="220"/>
        <v>rayhou297</v>
      </c>
      <c r="D14101" s="281">
        <v>16616</v>
      </c>
      <c r="E14101" s="281">
        <v>8421</v>
      </c>
      <c r="F14101" s="281">
        <v>508998</v>
      </c>
      <c r="G14101" s="24">
        <v>0</v>
      </c>
      <c r="H14101" s="24">
        <v>0</v>
      </c>
      <c r="I14101" s="24">
        <v>0</v>
      </c>
      <c r="J14101" s="282">
        <v>10</v>
      </c>
      <c r="K14101" s="282">
        <v>0</v>
      </c>
    </row>
    <row r="14102" spans="1:11" x14ac:dyDescent="0.3">
      <c r="A14102" s="281" t="s">
        <v>2168</v>
      </c>
      <c r="B14102" s="281">
        <v>298</v>
      </c>
      <c r="C14102" s="24" t="str">
        <f t="shared" si="220"/>
        <v>rayhou298</v>
      </c>
      <c r="D14102" s="281">
        <v>16782</v>
      </c>
      <c r="E14102" s="281">
        <v>8506</v>
      </c>
      <c r="F14102" s="281">
        <v>514538</v>
      </c>
      <c r="G14102" s="24">
        <v>0</v>
      </c>
      <c r="H14102" s="24">
        <v>0</v>
      </c>
      <c r="I14102" s="24">
        <v>0</v>
      </c>
      <c r="J14102" s="282">
        <v>10</v>
      </c>
      <c r="K14102" s="282">
        <v>0</v>
      </c>
    </row>
    <row r="14103" spans="1:11" x14ac:dyDescent="0.3">
      <c r="A14103" s="281" t="s">
        <v>2168</v>
      </c>
      <c r="B14103" s="281">
        <v>299</v>
      </c>
      <c r="C14103" s="24" t="str">
        <f t="shared" si="220"/>
        <v>rayhou299</v>
      </c>
      <c r="D14103" s="281">
        <v>16950</v>
      </c>
      <c r="E14103" s="281">
        <v>8591</v>
      </c>
      <c r="F14103" s="281">
        <v>520136</v>
      </c>
      <c r="G14103" s="24">
        <v>0</v>
      </c>
      <c r="H14103" s="24">
        <v>0</v>
      </c>
      <c r="I14103" s="24">
        <v>0</v>
      </c>
      <c r="J14103" s="282">
        <v>10</v>
      </c>
      <c r="K14103" s="282">
        <v>0</v>
      </c>
    </row>
    <row r="14104" spans="1:11" x14ac:dyDescent="0.3">
      <c r="A14104" s="281" t="s">
        <v>2168</v>
      </c>
      <c r="B14104" s="281">
        <v>300</v>
      </c>
      <c r="C14104" s="24" t="str">
        <f t="shared" si="220"/>
        <v>rayhou300</v>
      </c>
      <c r="D14104" s="281">
        <v>17119</v>
      </c>
      <c r="E14104" s="281">
        <v>8677</v>
      </c>
      <c r="F14104" s="281">
        <v>525791</v>
      </c>
      <c r="G14104" s="24">
        <v>0</v>
      </c>
      <c r="H14104" s="24">
        <v>0</v>
      </c>
      <c r="I14104" s="24">
        <v>0</v>
      </c>
      <c r="J14104" s="282">
        <v>10</v>
      </c>
      <c r="K14104" s="282">
        <v>0</v>
      </c>
    </row>
    <row r="14105" spans="1:11" x14ac:dyDescent="0.3">
      <c r="A14105" s="283" t="s">
        <v>2136</v>
      </c>
      <c r="B14105" s="283">
        <v>1</v>
      </c>
      <c r="C14105" s="24" t="str">
        <f t="shared" si="220"/>
        <v>yurizia1</v>
      </c>
      <c r="D14105" s="283">
        <v>154</v>
      </c>
      <c r="E14105" s="283">
        <v>73</v>
      </c>
      <c r="F14105" s="283">
        <v>1543</v>
      </c>
      <c r="G14105" s="24">
        <v>0</v>
      </c>
      <c r="H14105" s="24">
        <v>0</v>
      </c>
      <c r="I14105" s="24">
        <v>0</v>
      </c>
      <c r="J14105" s="282">
        <v>10</v>
      </c>
      <c r="K14105" s="282">
        <v>0</v>
      </c>
    </row>
    <row r="14106" spans="1:11" x14ac:dyDescent="0.3">
      <c r="A14106" s="283" t="s">
        <v>2136</v>
      </c>
      <c r="B14106" s="283">
        <v>2</v>
      </c>
      <c r="C14106" s="24" t="str">
        <f t="shared" si="220"/>
        <v>yurizia2</v>
      </c>
      <c r="D14106" s="283">
        <v>156</v>
      </c>
      <c r="E14106" s="283">
        <v>74</v>
      </c>
      <c r="F14106" s="283">
        <v>1562</v>
      </c>
      <c r="G14106" s="24">
        <v>0</v>
      </c>
      <c r="H14106" s="24">
        <v>0</v>
      </c>
      <c r="I14106" s="24">
        <v>0</v>
      </c>
      <c r="J14106" s="282">
        <v>10</v>
      </c>
      <c r="K14106" s="282">
        <v>0</v>
      </c>
    </row>
    <row r="14107" spans="1:11" x14ac:dyDescent="0.3">
      <c r="A14107" s="283" t="s">
        <v>2136</v>
      </c>
      <c r="B14107" s="283">
        <v>3</v>
      </c>
      <c r="C14107" s="24" t="str">
        <f t="shared" si="220"/>
        <v>yurizia3</v>
      </c>
      <c r="D14107" s="283">
        <v>158</v>
      </c>
      <c r="E14107" s="283">
        <v>75</v>
      </c>
      <c r="F14107" s="283">
        <v>1586</v>
      </c>
      <c r="G14107" s="24">
        <v>0</v>
      </c>
      <c r="H14107" s="24">
        <v>0</v>
      </c>
      <c r="I14107" s="24">
        <v>0</v>
      </c>
      <c r="J14107" s="282">
        <v>10</v>
      </c>
      <c r="K14107" s="282">
        <v>0</v>
      </c>
    </row>
    <row r="14108" spans="1:11" x14ac:dyDescent="0.3">
      <c r="A14108" s="283" t="s">
        <v>2136</v>
      </c>
      <c r="B14108" s="283">
        <v>4</v>
      </c>
      <c r="C14108" s="24" t="str">
        <f t="shared" si="220"/>
        <v>yurizia4</v>
      </c>
      <c r="D14108" s="283">
        <v>160</v>
      </c>
      <c r="E14108" s="283">
        <v>76</v>
      </c>
      <c r="F14108" s="283">
        <v>1613</v>
      </c>
      <c r="G14108" s="24">
        <v>0</v>
      </c>
      <c r="H14108" s="24">
        <v>0</v>
      </c>
      <c r="I14108" s="24">
        <v>0</v>
      </c>
      <c r="J14108" s="282">
        <v>10</v>
      </c>
      <c r="K14108" s="282">
        <v>0</v>
      </c>
    </row>
    <row r="14109" spans="1:11" x14ac:dyDescent="0.3">
      <c r="A14109" s="283" t="s">
        <v>2136</v>
      </c>
      <c r="B14109" s="283">
        <v>5</v>
      </c>
      <c r="C14109" s="24" t="str">
        <f t="shared" si="220"/>
        <v>yurizia5</v>
      </c>
      <c r="D14109" s="283">
        <v>162</v>
      </c>
      <c r="E14109" s="283">
        <v>77</v>
      </c>
      <c r="F14109" s="283">
        <v>1645</v>
      </c>
      <c r="G14109" s="24">
        <v>0</v>
      </c>
      <c r="H14109" s="24">
        <v>0</v>
      </c>
      <c r="I14109" s="24">
        <v>0</v>
      </c>
      <c r="J14109" s="282">
        <v>10</v>
      </c>
      <c r="K14109" s="282">
        <v>0</v>
      </c>
    </row>
    <row r="14110" spans="1:11" x14ac:dyDescent="0.3">
      <c r="A14110" s="283" t="s">
        <v>2136</v>
      </c>
      <c r="B14110" s="283">
        <v>6</v>
      </c>
      <c r="C14110" s="24" t="str">
        <f t="shared" si="220"/>
        <v>yurizia6</v>
      </c>
      <c r="D14110" s="283">
        <v>165</v>
      </c>
      <c r="E14110" s="283">
        <v>78</v>
      </c>
      <c r="F14110" s="283">
        <v>1682</v>
      </c>
      <c r="G14110" s="24">
        <v>0</v>
      </c>
      <c r="H14110" s="24">
        <v>0</v>
      </c>
      <c r="I14110" s="24">
        <v>0</v>
      </c>
      <c r="J14110" s="282">
        <v>10</v>
      </c>
      <c r="K14110" s="282">
        <v>0</v>
      </c>
    </row>
    <row r="14111" spans="1:11" x14ac:dyDescent="0.3">
      <c r="A14111" s="283" t="s">
        <v>2136</v>
      </c>
      <c r="B14111" s="283">
        <v>7</v>
      </c>
      <c r="C14111" s="24" t="str">
        <f t="shared" si="220"/>
        <v>yurizia7</v>
      </c>
      <c r="D14111" s="283">
        <v>167</v>
      </c>
      <c r="E14111" s="283">
        <v>79</v>
      </c>
      <c r="F14111" s="283">
        <v>1724</v>
      </c>
      <c r="G14111" s="24">
        <v>0</v>
      </c>
      <c r="H14111" s="24">
        <v>0</v>
      </c>
      <c r="I14111" s="24">
        <v>0</v>
      </c>
      <c r="J14111" s="282">
        <v>10</v>
      </c>
      <c r="K14111" s="282">
        <v>0</v>
      </c>
    </row>
    <row r="14112" spans="1:11" x14ac:dyDescent="0.3">
      <c r="A14112" s="283" t="s">
        <v>2136</v>
      </c>
      <c r="B14112" s="283">
        <v>8</v>
      </c>
      <c r="C14112" s="24" t="str">
        <f t="shared" si="220"/>
        <v>yurizia8</v>
      </c>
      <c r="D14112" s="283">
        <v>169</v>
      </c>
      <c r="E14112" s="283">
        <v>80</v>
      </c>
      <c r="F14112" s="283">
        <v>1770</v>
      </c>
      <c r="G14112" s="24">
        <v>0</v>
      </c>
      <c r="H14112" s="24">
        <v>0</v>
      </c>
      <c r="I14112" s="24">
        <v>0</v>
      </c>
      <c r="J14112" s="282">
        <v>10</v>
      </c>
      <c r="K14112" s="282">
        <v>0</v>
      </c>
    </row>
    <row r="14113" spans="1:11" x14ac:dyDescent="0.3">
      <c r="A14113" s="283" t="s">
        <v>2136</v>
      </c>
      <c r="B14113" s="283">
        <v>9</v>
      </c>
      <c r="C14113" s="24" t="str">
        <f t="shared" si="220"/>
        <v>yurizia9</v>
      </c>
      <c r="D14113" s="283">
        <v>171</v>
      </c>
      <c r="E14113" s="283">
        <v>81</v>
      </c>
      <c r="F14113" s="283">
        <v>1822</v>
      </c>
      <c r="G14113" s="24">
        <v>0</v>
      </c>
      <c r="H14113" s="24">
        <v>0</v>
      </c>
      <c r="I14113" s="24">
        <v>0</v>
      </c>
      <c r="J14113" s="282">
        <v>10</v>
      </c>
      <c r="K14113" s="282">
        <v>0</v>
      </c>
    </row>
    <row r="14114" spans="1:11" x14ac:dyDescent="0.3">
      <c r="A14114" s="283" t="s">
        <v>2136</v>
      </c>
      <c r="B14114" s="283">
        <v>10</v>
      </c>
      <c r="C14114" s="24" t="str">
        <f t="shared" si="220"/>
        <v>yurizia10</v>
      </c>
      <c r="D14114" s="283">
        <v>174</v>
      </c>
      <c r="E14114" s="283">
        <v>82</v>
      </c>
      <c r="F14114" s="283">
        <v>1880</v>
      </c>
      <c r="G14114" s="24">
        <v>0</v>
      </c>
      <c r="H14114" s="24">
        <v>0</v>
      </c>
      <c r="I14114" s="24">
        <v>0</v>
      </c>
      <c r="J14114" s="282">
        <v>10</v>
      </c>
      <c r="K14114" s="282">
        <v>0</v>
      </c>
    </row>
    <row r="14115" spans="1:11" x14ac:dyDescent="0.3">
      <c r="A14115" s="283" t="s">
        <v>2136</v>
      </c>
      <c r="B14115" s="283">
        <v>11</v>
      </c>
      <c r="C14115" s="24" t="str">
        <f t="shared" si="220"/>
        <v>yurizia11</v>
      </c>
      <c r="D14115" s="283">
        <v>190</v>
      </c>
      <c r="E14115" s="283">
        <v>90</v>
      </c>
      <c r="F14115" s="283">
        <v>2069</v>
      </c>
      <c r="G14115" s="24">
        <v>0</v>
      </c>
      <c r="H14115" s="24">
        <v>0</v>
      </c>
      <c r="I14115" s="24">
        <v>0</v>
      </c>
      <c r="J14115" s="282">
        <v>10</v>
      </c>
      <c r="K14115" s="282">
        <v>0</v>
      </c>
    </row>
    <row r="14116" spans="1:11" x14ac:dyDescent="0.3">
      <c r="A14116" s="283" t="s">
        <v>2136</v>
      </c>
      <c r="B14116" s="283">
        <v>12</v>
      </c>
      <c r="C14116" s="24" t="str">
        <f t="shared" si="220"/>
        <v>yurizia12</v>
      </c>
      <c r="D14116" s="283">
        <v>192</v>
      </c>
      <c r="E14116" s="283">
        <v>91</v>
      </c>
      <c r="F14116" s="283">
        <v>2144</v>
      </c>
      <c r="G14116" s="24">
        <v>0</v>
      </c>
      <c r="H14116" s="24">
        <v>0</v>
      </c>
      <c r="I14116" s="24">
        <v>0</v>
      </c>
      <c r="J14116" s="282">
        <v>10</v>
      </c>
      <c r="K14116" s="282">
        <v>0</v>
      </c>
    </row>
    <row r="14117" spans="1:11" x14ac:dyDescent="0.3">
      <c r="A14117" s="283" t="s">
        <v>2136</v>
      </c>
      <c r="B14117" s="283">
        <v>13</v>
      </c>
      <c r="C14117" s="24" t="str">
        <f t="shared" si="220"/>
        <v>yurizia13</v>
      </c>
      <c r="D14117" s="283">
        <v>195</v>
      </c>
      <c r="E14117" s="283">
        <v>92</v>
      </c>
      <c r="F14117" s="283">
        <v>2225</v>
      </c>
      <c r="G14117" s="24">
        <v>0</v>
      </c>
      <c r="H14117" s="24">
        <v>0</v>
      </c>
      <c r="I14117" s="24">
        <v>0</v>
      </c>
      <c r="J14117" s="282">
        <v>10</v>
      </c>
      <c r="K14117" s="282">
        <v>0</v>
      </c>
    </row>
    <row r="14118" spans="1:11" x14ac:dyDescent="0.3">
      <c r="A14118" s="283" t="s">
        <v>2136</v>
      </c>
      <c r="B14118" s="283">
        <v>14</v>
      </c>
      <c r="C14118" s="24" t="str">
        <f t="shared" si="220"/>
        <v>yurizia14</v>
      </c>
      <c r="D14118" s="283">
        <v>198</v>
      </c>
      <c r="E14118" s="283">
        <v>93</v>
      </c>
      <c r="F14118" s="283">
        <v>2313</v>
      </c>
      <c r="G14118" s="24">
        <v>0</v>
      </c>
      <c r="H14118" s="24">
        <v>0</v>
      </c>
      <c r="I14118" s="24">
        <v>0</v>
      </c>
      <c r="J14118" s="282">
        <v>10</v>
      </c>
      <c r="K14118" s="282">
        <v>0</v>
      </c>
    </row>
    <row r="14119" spans="1:11" x14ac:dyDescent="0.3">
      <c r="A14119" s="283" t="s">
        <v>2136</v>
      </c>
      <c r="B14119" s="283">
        <v>15</v>
      </c>
      <c r="C14119" s="24" t="str">
        <f t="shared" si="220"/>
        <v>yurizia15</v>
      </c>
      <c r="D14119" s="283">
        <v>200</v>
      </c>
      <c r="E14119" s="283">
        <v>95</v>
      </c>
      <c r="F14119" s="283">
        <v>2408</v>
      </c>
      <c r="G14119" s="24">
        <v>0</v>
      </c>
      <c r="H14119" s="24">
        <v>0</v>
      </c>
      <c r="I14119" s="24">
        <v>0</v>
      </c>
      <c r="J14119" s="282">
        <v>10</v>
      </c>
      <c r="K14119" s="282">
        <v>0</v>
      </c>
    </row>
    <row r="14120" spans="1:11" x14ac:dyDescent="0.3">
      <c r="A14120" s="283" t="s">
        <v>2136</v>
      </c>
      <c r="B14120" s="283">
        <v>16</v>
      </c>
      <c r="C14120" s="24" t="str">
        <f t="shared" si="220"/>
        <v>yurizia16</v>
      </c>
      <c r="D14120" s="283">
        <v>203</v>
      </c>
      <c r="E14120" s="283">
        <v>96</v>
      </c>
      <c r="F14120" s="283">
        <v>2510</v>
      </c>
      <c r="G14120" s="24">
        <v>0</v>
      </c>
      <c r="H14120" s="24">
        <v>0</v>
      </c>
      <c r="I14120" s="24">
        <v>0</v>
      </c>
      <c r="J14120" s="282">
        <v>10</v>
      </c>
      <c r="K14120" s="282">
        <v>0</v>
      </c>
    </row>
    <row r="14121" spans="1:11" x14ac:dyDescent="0.3">
      <c r="A14121" s="283" t="s">
        <v>2136</v>
      </c>
      <c r="B14121" s="283">
        <v>17</v>
      </c>
      <c r="C14121" s="24" t="str">
        <f t="shared" si="220"/>
        <v>yurizia17</v>
      </c>
      <c r="D14121" s="283">
        <v>205</v>
      </c>
      <c r="E14121" s="283">
        <v>97</v>
      </c>
      <c r="F14121" s="283">
        <v>2620</v>
      </c>
      <c r="G14121" s="24">
        <v>0</v>
      </c>
      <c r="H14121" s="24">
        <v>0</v>
      </c>
      <c r="I14121" s="24">
        <v>0</v>
      </c>
      <c r="J14121" s="282">
        <v>10</v>
      </c>
      <c r="K14121" s="282">
        <v>0</v>
      </c>
    </row>
    <row r="14122" spans="1:11" x14ac:dyDescent="0.3">
      <c r="A14122" s="283" t="s">
        <v>2136</v>
      </c>
      <c r="B14122" s="283">
        <v>18</v>
      </c>
      <c r="C14122" s="24" t="str">
        <f t="shared" si="220"/>
        <v>yurizia18</v>
      </c>
      <c r="D14122" s="283">
        <v>208</v>
      </c>
      <c r="E14122" s="283">
        <v>98</v>
      </c>
      <c r="F14122" s="283">
        <v>2738</v>
      </c>
      <c r="G14122" s="24">
        <v>0</v>
      </c>
      <c r="H14122" s="24">
        <v>0</v>
      </c>
      <c r="I14122" s="24">
        <v>0</v>
      </c>
      <c r="J14122" s="282">
        <v>10</v>
      </c>
      <c r="K14122" s="282">
        <v>0</v>
      </c>
    </row>
    <row r="14123" spans="1:11" x14ac:dyDescent="0.3">
      <c r="A14123" s="283" t="s">
        <v>2136</v>
      </c>
      <c r="B14123" s="283">
        <v>19</v>
      </c>
      <c r="C14123" s="24" t="str">
        <f t="shared" si="220"/>
        <v>yurizia19</v>
      </c>
      <c r="D14123" s="283">
        <v>211</v>
      </c>
      <c r="E14123" s="283">
        <v>100</v>
      </c>
      <c r="F14123" s="283">
        <v>2863</v>
      </c>
      <c r="G14123" s="24">
        <v>0</v>
      </c>
      <c r="H14123" s="24">
        <v>0</v>
      </c>
      <c r="I14123" s="24">
        <v>0</v>
      </c>
      <c r="J14123" s="282">
        <v>10</v>
      </c>
      <c r="K14123" s="282">
        <v>0</v>
      </c>
    </row>
    <row r="14124" spans="1:11" x14ac:dyDescent="0.3">
      <c r="A14124" s="283" t="s">
        <v>2136</v>
      </c>
      <c r="B14124" s="283">
        <v>20</v>
      </c>
      <c r="C14124" s="24" t="str">
        <f t="shared" si="220"/>
        <v>yurizia20</v>
      </c>
      <c r="D14124" s="283">
        <v>213</v>
      </c>
      <c r="E14124" s="283">
        <v>101</v>
      </c>
      <c r="F14124" s="283">
        <v>2997</v>
      </c>
      <c r="G14124" s="24">
        <v>0</v>
      </c>
      <c r="H14124" s="24">
        <v>0</v>
      </c>
      <c r="I14124" s="24">
        <v>0</v>
      </c>
      <c r="J14124" s="282">
        <v>10</v>
      </c>
      <c r="K14124" s="282">
        <v>0</v>
      </c>
    </row>
    <row r="14125" spans="1:11" x14ac:dyDescent="0.3">
      <c r="A14125" s="283" t="s">
        <v>2136</v>
      </c>
      <c r="B14125" s="283">
        <v>21</v>
      </c>
      <c r="C14125" s="24" t="str">
        <f t="shared" si="220"/>
        <v>yurizia21</v>
      </c>
      <c r="D14125" s="283">
        <v>233</v>
      </c>
      <c r="E14125" s="283">
        <v>110</v>
      </c>
      <c r="F14125" s="283">
        <v>3360</v>
      </c>
      <c r="G14125" s="24">
        <v>0</v>
      </c>
      <c r="H14125" s="24">
        <v>0</v>
      </c>
      <c r="I14125" s="24">
        <v>0</v>
      </c>
      <c r="J14125" s="282">
        <v>10</v>
      </c>
      <c r="K14125" s="282">
        <v>0</v>
      </c>
    </row>
    <row r="14126" spans="1:11" x14ac:dyDescent="0.3">
      <c r="A14126" s="283" t="s">
        <v>2136</v>
      </c>
      <c r="B14126" s="283">
        <v>22</v>
      </c>
      <c r="C14126" s="24" t="str">
        <f t="shared" si="220"/>
        <v>yurizia22</v>
      </c>
      <c r="D14126" s="283">
        <v>236</v>
      </c>
      <c r="E14126" s="283">
        <v>112</v>
      </c>
      <c r="F14126" s="283">
        <v>3523</v>
      </c>
      <c r="G14126" s="24">
        <v>0</v>
      </c>
      <c r="H14126" s="24">
        <v>0</v>
      </c>
      <c r="I14126" s="24">
        <v>0</v>
      </c>
      <c r="J14126" s="282">
        <v>10</v>
      </c>
      <c r="K14126" s="282">
        <v>0</v>
      </c>
    </row>
    <row r="14127" spans="1:11" x14ac:dyDescent="0.3">
      <c r="A14127" s="283" t="s">
        <v>2136</v>
      </c>
      <c r="B14127" s="283">
        <v>23</v>
      </c>
      <c r="C14127" s="24" t="str">
        <f t="shared" si="220"/>
        <v>yurizia23</v>
      </c>
      <c r="D14127" s="283">
        <v>239</v>
      </c>
      <c r="E14127" s="283">
        <v>113</v>
      </c>
      <c r="F14127" s="283">
        <v>3696</v>
      </c>
      <c r="G14127" s="24">
        <v>0</v>
      </c>
      <c r="H14127" s="24">
        <v>0</v>
      </c>
      <c r="I14127" s="24">
        <v>0</v>
      </c>
      <c r="J14127" s="282">
        <v>10</v>
      </c>
      <c r="K14127" s="282">
        <v>0</v>
      </c>
    </row>
    <row r="14128" spans="1:11" x14ac:dyDescent="0.3">
      <c r="A14128" s="283" t="s">
        <v>2136</v>
      </c>
      <c r="B14128" s="283">
        <v>24</v>
      </c>
      <c r="C14128" s="24" t="str">
        <f t="shared" si="220"/>
        <v>yurizia24</v>
      </c>
      <c r="D14128" s="283">
        <v>242</v>
      </c>
      <c r="E14128" s="283">
        <v>115</v>
      </c>
      <c r="F14128" s="283">
        <v>3879</v>
      </c>
      <c r="G14128" s="24">
        <v>0</v>
      </c>
      <c r="H14128" s="24">
        <v>0</v>
      </c>
      <c r="I14128" s="24">
        <v>0</v>
      </c>
      <c r="J14128" s="282">
        <v>10</v>
      </c>
      <c r="K14128" s="282">
        <v>0</v>
      </c>
    </row>
    <row r="14129" spans="1:11" x14ac:dyDescent="0.3">
      <c r="A14129" s="283" t="s">
        <v>2136</v>
      </c>
      <c r="B14129" s="283">
        <v>25</v>
      </c>
      <c r="C14129" s="24" t="str">
        <f t="shared" si="220"/>
        <v>yurizia25</v>
      </c>
      <c r="D14129" s="283">
        <v>245</v>
      </c>
      <c r="E14129" s="283">
        <v>116</v>
      </c>
      <c r="F14129" s="283">
        <v>4073</v>
      </c>
      <c r="G14129" s="24">
        <v>0</v>
      </c>
      <c r="H14129" s="24">
        <v>0</v>
      </c>
      <c r="I14129" s="24">
        <v>0</v>
      </c>
      <c r="J14129" s="282">
        <v>10</v>
      </c>
      <c r="K14129" s="282">
        <v>0</v>
      </c>
    </row>
    <row r="14130" spans="1:11" x14ac:dyDescent="0.3">
      <c r="A14130" s="283" t="s">
        <v>2136</v>
      </c>
      <c r="B14130" s="283">
        <v>26</v>
      </c>
      <c r="C14130" s="24" t="str">
        <f t="shared" si="220"/>
        <v>yurizia26</v>
      </c>
      <c r="D14130" s="283">
        <v>249</v>
      </c>
      <c r="E14130" s="283">
        <v>118</v>
      </c>
      <c r="F14130" s="283">
        <v>4121</v>
      </c>
      <c r="G14130" s="24">
        <v>0</v>
      </c>
      <c r="H14130" s="24">
        <v>0</v>
      </c>
      <c r="I14130" s="24">
        <v>0</v>
      </c>
      <c r="J14130" s="282">
        <v>10</v>
      </c>
      <c r="K14130" s="282">
        <v>0</v>
      </c>
    </row>
    <row r="14131" spans="1:11" x14ac:dyDescent="0.3">
      <c r="A14131" s="283" t="s">
        <v>2136</v>
      </c>
      <c r="B14131" s="283">
        <v>27</v>
      </c>
      <c r="C14131" s="24" t="str">
        <f t="shared" si="220"/>
        <v>yurizia27</v>
      </c>
      <c r="D14131" s="283">
        <v>252</v>
      </c>
      <c r="E14131" s="283">
        <v>119</v>
      </c>
      <c r="F14131" s="283">
        <v>4170</v>
      </c>
      <c r="G14131" s="24">
        <v>0</v>
      </c>
      <c r="H14131" s="24">
        <v>0</v>
      </c>
      <c r="I14131" s="24">
        <v>0</v>
      </c>
      <c r="J14131" s="282">
        <v>10</v>
      </c>
      <c r="K14131" s="282">
        <v>0</v>
      </c>
    </row>
    <row r="14132" spans="1:11" x14ac:dyDescent="0.3">
      <c r="A14132" s="283" t="s">
        <v>2136</v>
      </c>
      <c r="B14132" s="283">
        <v>28</v>
      </c>
      <c r="C14132" s="24" t="str">
        <f t="shared" si="220"/>
        <v>yurizia28</v>
      </c>
      <c r="D14132" s="283">
        <v>255</v>
      </c>
      <c r="E14132" s="283">
        <v>121</v>
      </c>
      <c r="F14132" s="283">
        <v>4220</v>
      </c>
      <c r="G14132" s="24">
        <v>0</v>
      </c>
      <c r="H14132" s="24">
        <v>0</v>
      </c>
      <c r="I14132" s="24">
        <v>0</v>
      </c>
      <c r="J14132" s="282">
        <v>10</v>
      </c>
      <c r="K14132" s="282">
        <v>0</v>
      </c>
    </row>
    <row r="14133" spans="1:11" x14ac:dyDescent="0.3">
      <c r="A14133" s="283" t="s">
        <v>2136</v>
      </c>
      <c r="B14133" s="283">
        <v>29</v>
      </c>
      <c r="C14133" s="24" t="str">
        <f t="shared" si="220"/>
        <v>yurizia29</v>
      </c>
      <c r="D14133" s="283">
        <v>258</v>
      </c>
      <c r="E14133" s="283">
        <v>122</v>
      </c>
      <c r="F14133" s="283">
        <v>4270</v>
      </c>
      <c r="G14133" s="24">
        <v>0</v>
      </c>
      <c r="H14133" s="24">
        <v>0</v>
      </c>
      <c r="I14133" s="24">
        <v>0</v>
      </c>
      <c r="J14133" s="282">
        <v>10</v>
      </c>
      <c r="K14133" s="282">
        <v>0</v>
      </c>
    </row>
    <row r="14134" spans="1:11" x14ac:dyDescent="0.3">
      <c r="A14134" s="283" t="s">
        <v>2136</v>
      </c>
      <c r="B14134" s="283">
        <v>30</v>
      </c>
      <c r="C14134" s="24" t="str">
        <f t="shared" si="220"/>
        <v>yurizia30</v>
      </c>
      <c r="D14134" s="283">
        <v>261</v>
      </c>
      <c r="E14134" s="283">
        <v>124</v>
      </c>
      <c r="F14134" s="283">
        <v>4321</v>
      </c>
      <c r="G14134" s="24">
        <v>0</v>
      </c>
      <c r="H14134" s="24">
        <v>0</v>
      </c>
      <c r="I14134" s="24">
        <v>0</v>
      </c>
      <c r="J14134" s="282">
        <v>10</v>
      </c>
      <c r="K14134" s="282">
        <v>0</v>
      </c>
    </row>
    <row r="14135" spans="1:11" x14ac:dyDescent="0.3">
      <c r="A14135" s="283" t="s">
        <v>2136</v>
      </c>
      <c r="B14135" s="283">
        <v>31</v>
      </c>
      <c r="C14135" s="24" t="str">
        <f t="shared" si="220"/>
        <v>yurizia31</v>
      </c>
      <c r="D14135" s="283">
        <v>286</v>
      </c>
      <c r="E14135" s="283">
        <v>135</v>
      </c>
      <c r="F14135" s="283">
        <v>4690</v>
      </c>
      <c r="G14135" s="24">
        <v>0</v>
      </c>
      <c r="H14135" s="24">
        <v>0</v>
      </c>
      <c r="I14135" s="24">
        <v>0</v>
      </c>
      <c r="J14135" s="282">
        <v>10</v>
      </c>
      <c r="K14135" s="282">
        <v>0</v>
      </c>
    </row>
    <row r="14136" spans="1:11" x14ac:dyDescent="0.3">
      <c r="A14136" s="283" t="s">
        <v>2136</v>
      </c>
      <c r="B14136" s="283">
        <v>32</v>
      </c>
      <c r="C14136" s="24" t="str">
        <f t="shared" si="220"/>
        <v>yurizia32</v>
      </c>
      <c r="D14136" s="283">
        <v>289</v>
      </c>
      <c r="E14136" s="283">
        <v>137</v>
      </c>
      <c r="F14136" s="283">
        <v>4746</v>
      </c>
      <c r="G14136" s="24">
        <v>0</v>
      </c>
      <c r="H14136" s="24">
        <v>0</v>
      </c>
      <c r="I14136" s="24">
        <v>0</v>
      </c>
      <c r="J14136" s="282">
        <v>10</v>
      </c>
      <c r="K14136" s="282">
        <v>0</v>
      </c>
    </row>
    <row r="14137" spans="1:11" x14ac:dyDescent="0.3">
      <c r="A14137" s="283" t="s">
        <v>2136</v>
      </c>
      <c r="B14137" s="283">
        <v>33</v>
      </c>
      <c r="C14137" s="24" t="str">
        <f t="shared" si="220"/>
        <v>yurizia33</v>
      </c>
      <c r="D14137" s="283">
        <v>293</v>
      </c>
      <c r="E14137" s="283">
        <v>138</v>
      </c>
      <c r="F14137" s="283">
        <v>4803</v>
      </c>
      <c r="G14137" s="24">
        <v>0</v>
      </c>
      <c r="H14137" s="24">
        <v>0</v>
      </c>
      <c r="I14137" s="24">
        <v>0</v>
      </c>
      <c r="J14137" s="282">
        <v>10</v>
      </c>
      <c r="K14137" s="282">
        <v>0</v>
      </c>
    </row>
    <row r="14138" spans="1:11" x14ac:dyDescent="0.3">
      <c r="A14138" s="283" t="s">
        <v>2136</v>
      </c>
      <c r="B14138" s="283">
        <v>34</v>
      </c>
      <c r="C14138" s="24" t="str">
        <f t="shared" si="220"/>
        <v>yurizia34</v>
      </c>
      <c r="D14138" s="283">
        <v>296</v>
      </c>
      <c r="E14138" s="283">
        <v>140</v>
      </c>
      <c r="F14138" s="283">
        <v>4860</v>
      </c>
      <c r="G14138" s="24">
        <v>0</v>
      </c>
      <c r="H14138" s="24">
        <v>0</v>
      </c>
      <c r="I14138" s="24">
        <v>0</v>
      </c>
      <c r="J14138" s="282">
        <v>10</v>
      </c>
      <c r="K14138" s="282">
        <v>0</v>
      </c>
    </row>
    <row r="14139" spans="1:11" x14ac:dyDescent="0.3">
      <c r="A14139" s="283" t="s">
        <v>2136</v>
      </c>
      <c r="B14139" s="283">
        <v>35</v>
      </c>
      <c r="C14139" s="24" t="str">
        <f t="shared" si="220"/>
        <v>yurizia35</v>
      </c>
      <c r="D14139" s="283">
        <v>300</v>
      </c>
      <c r="E14139" s="283">
        <v>142</v>
      </c>
      <c r="F14139" s="283">
        <v>4918</v>
      </c>
      <c r="G14139" s="24">
        <v>0</v>
      </c>
      <c r="H14139" s="24">
        <v>0</v>
      </c>
      <c r="I14139" s="24">
        <v>0</v>
      </c>
      <c r="J14139" s="282">
        <v>10</v>
      </c>
      <c r="K14139" s="282">
        <v>0</v>
      </c>
    </row>
    <row r="14140" spans="1:11" x14ac:dyDescent="0.3">
      <c r="A14140" s="283" t="s">
        <v>2136</v>
      </c>
      <c r="B14140" s="283">
        <v>36</v>
      </c>
      <c r="C14140" s="24" t="str">
        <f t="shared" si="220"/>
        <v>yurizia36</v>
      </c>
      <c r="D14140" s="283">
        <v>304</v>
      </c>
      <c r="E14140" s="283">
        <v>144</v>
      </c>
      <c r="F14140" s="283">
        <v>4976</v>
      </c>
      <c r="G14140" s="24">
        <v>0</v>
      </c>
      <c r="H14140" s="24">
        <v>0</v>
      </c>
      <c r="I14140" s="24">
        <v>0</v>
      </c>
      <c r="J14140" s="282">
        <v>10</v>
      </c>
      <c r="K14140" s="282">
        <v>0</v>
      </c>
    </row>
    <row r="14141" spans="1:11" x14ac:dyDescent="0.3">
      <c r="A14141" s="283" t="s">
        <v>2136</v>
      </c>
      <c r="B14141" s="283">
        <v>37</v>
      </c>
      <c r="C14141" s="24" t="str">
        <f t="shared" si="220"/>
        <v>yurizia37</v>
      </c>
      <c r="D14141" s="283">
        <v>308</v>
      </c>
      <c r="E14141" s="283">
        <v>146</v>
      </c>
      <c r="F14141" s="283">
        <v>5036</v>
      </c>
      <c r="G14141" s="24">
        <v>0</v>
      </c>
      <c r="H14141" s="24">
        <v>0</v>
      </c>
      <c r="I14141" s="24">
        <v>0</v>
      </c>
      <c r="J14141" s="282">
        <v>10</v>
      </c>
      <c r="K14141" s="282">
        <v>0</v>
      </c>
    </row>
    <row r="14142" spans="1:11" x14ac:dyDescent="0.3">
      <c r="A14142" s="283" t="s">
        <v>2136</v>
      </c>
      <c r="B14142" s="283">
        <v>38</v>
      </c>
      <c r="C14142" s="24" t="str">
        <f t="shared" si="220"/>
        <v>yurizia38</v>
      </c>
      <c r="D14142" s="283">
        <v>311</v>
      </c>
      <c r="E14142" s="283">
        <v>147</v>
      </c>
      <c r="F14142" s="283">
        <v>5096</v>
      </c>
      <c r="G14142" s="24">
        <v>0</v>
      </c>
      <c r="H14142" s="24">
        <v>0</v>
      </c>
      <c r="I14142" s="24">
        <v>0</v>
      </c>
      <c r="J14142" s="282">
        <v>10</v>
      </c>
      <c r="K14142" s="282">
        <v>0</v>
      </c>
    </row>
    <row r="14143" spans="1:11" x14ac:dyDescent="0.3">
      <c r="A14143" s="283" t="s">
        <v>2136</v>
      </c>
      <c r="B14143" s="283">
        <v>39</v>
      </c>
      <c r="C14143" s="24" t="str">
        <f t="shared" si="220"/>
        <v>yurizia39</v>
      </c>
      <c r="D14143" s="283">
        <v>315</v>
      </c>
      <c r="E14143" s="283">
        <v>149</v>
      </c>
      <c r="F14143" s="283">
        <v>5156</v>
      </c>
      <c r="G14143" s="24">
        <v>0</v>
      </c>
      <c r="H14143" s="24">
        <v>0</v>
      </c>
      <c r="I14143" s="24">
        <v>0</v>
      </c>
      <c r="J14143" s="282">
        <v>10</v>
      </c>
      <c r="K14143" s="282">
        <v>0</v>
      </c>
    </row>
    <row r="14144" spans="1:11" x14ac:dyDescent="0.3">
      <c r="A14144" s="283" t="s">
        <v>2136</v>
      </c>
      <c r="B14144" s="283">
        <v>40</v>
      </c>
      <c r="C14144" s="24" t="str">
        <f t="shared" si="220"/>
        <v>yurizia40</v>
      </c>
      <c r="D14144" s="283">
        <v>319</v>
      </c>
      <c r="E14144" s="283">
        <v>151</v>
      </c>
      <c r="F14144" s="283">
        <v>5218</v>
      </c>
      <c r="G14144" s="24">
        <v>0</v>
      </c>
      <c r="H14144" s="24">
        <v>0</v>
      </c>
      <c r="I14144" s="24">
        <v>0</v>
      </c>
      <c r="J14144" s="282">
        <v>10</v>
      </c>
      <c r="K14144" s="282">
        <v>0</v>
      </c>
    </row>
    <row r="14145" spans="1:11" x14ac:dyDescent="0.3">
      <c r="A14145" s="283" t="s">
        <v>2136</v>
      </c>
      <c r="B14145" s="283">
        <v>41</v>
      </c>
      <c r="C14145" s="24" t="str">
        <f t="shared" si="220"/>
        <v>yurizia41</v>
      </c>
      <c r="D14145" s="283">
        <v>349</v>
      </c>
      <c r="E14145" s="283">
        <v>165</v>
      </c>
      <c r="F14145" s="283">
        <v>5724</v>
      </c>
      <c r="G14145" s="24">
        <v>0</v>
      </c>
      <c r="H14145" s="24">
        <v>0</v>
      </c>
      <c r="I14145" s="24">
        <v>0</v>
      </c>
      <c r="J14145" s="282">
        <v>10</v>
      </c>
      <c r="K14145" s="282">
        <v>0</v>
      </c>
    </row>
    <row r="14146" spans="1:11" x14ac:dyDescent="0.3">
      <c r="A14146" s="283" t="s">
        <v>2136</v>
      </c>
      <c r="B14146" s="283">
        <v>42</v>
      </c>
      <c r="C14146" s="24" t="str">
        <f t="shared" si="220"/>
        <v>yurizia42</v>
      </c>
      <c r="D14146" s="283">
        <v>353</v>
      </c>
      <c r="E14146" s="283">
        <v>167</v>
      </c>
      <c r="F14146" s="283">
        <v>5792</v>
      </c>
      <c r="G14146" s="24">
        <v>0</v>
      </c>
      <c r="H14146" s="24">
        <v>0</v>
      </c>
      <c r="I14146" s="24">
        <v>0</v>
      </c>
      <c r="J14146" s="282">
        <v>10</v>
      </c>
      <c r="K14146" s="282">
        <v>0</v>
      </c>
    </row>
    <row r="14147" spans="1:11" x14ac:dyDescent="0.3">
      <c r="A14147" s="283" t="s">
        <v>2136</v>
      </c>
      <c r="B14147" s="283">
        <v>43</v>
      </c>
      <c r="C14147" s="24" t="str">
        <f t="shared" si="220"/>
        <v>yurizia43</v>
      </c>
      <c r="D14147" s="283">
        <v>357</v>
      </c>
      <c r="E14147" s="283">
        <v>169</v>
      </c>
      <c r="F14147" s="283">
        <v>5861</v>
      </c>
      <c r="G14147" s="24">
        <v>0</v>
      </c>
      <c r="H14147" s="24">
        <v>0</v>
      </c>
      <c r="I14147" s="24">
        <v>0</v>
      </c>
      <c r="J14147" s="282">
        <v>10</v>
      </c>
      <c r="K14147" s="282">
        <v>0</v>
      </c>
    </row>
    <row r="14148" spans="1:11" x14ac:dyDescent="0.3">
      <c r="A14148" s="283" t="s">
        <v>2136</v>
      </c>
      <c r="B14148" s="283">
        <v>44</v>
      </c>
      <c r="C14148" s="24" t="str">
        <f t="shared" si="220"/>
        <v>yurizia44</v>
      </c>
      <c r="D14148" s="283">
        <v>362</v>
      </c>
      <c r="E14148" s="283">
        <v>171</v>
      </c>
      <c r="F14148" s="283">
        <v>5938</v>
      </c>
      <c r="G14148" s="24">
        <v>0</v>
      </c>
      <c r="H14148" s="24">
        <v>0</v>
      </c>
      <c r="I14148" s="24">
        <v>0</v>
      </c>
      <c r="J14148" s="282">
        <v>10</v>
      </c>
      <c r="K14148" s="282">
        <v>0</v>
      </c>
    </row>
    <row r="14149" spans="1:11" x14ac:dyDescent="0.3">
      <c r="A14149" s="283" t="s">
        <v>2136</v>
      </c>
      <c r="B14149" s="283">
        <v>45</v>
      </c>
      <c r="C14149" s="24" t="str">
        <f t="shared" si="220"/>
        <v>yurizia45</v>
      </c>
      <c r="D14149" s="283">
        <v>366</v>
      </c>
      <c r="E14149" s="283">
        <v>173</v>
      </c>
      <c r="F14149" s="283">
        <v>6014</v>
      </c>
      <c r="G14149" s="24">
        <v>0</v>
      </c>
      <c r="H14149" s="24">
        <v>0</v>
      </c>
      <c r="I14149" s="24">
        <v>0</v>
      </c>
      <c r="J14149" s="282">
        <v>10</v>
      </c>
      <c r="K14149" s="282">
        <v>0</v>
      </c>
    </row>
    <row r="14150" spans="1:11" x14ac:dyDescent="0.3">
      <c r="A14150" s="283" t="s">
        <v>2136</v>
      </c>
      <c r="B14150" s="283">
        <v>46</v>
      </c>
      <c r="C14150" s="24" t="str">
        <f t="shared" ref="C14150:C14213" si="221">A14150&amp;B14150</f>
        <v>yurizia46</v>
      </c>
      <c r="D14150" s="283">
        <v>370</v>
      </c>
      <c r="E14150" s="283">
        <v>175</v>
      </c>
      <c r="F14150" s="283">
        <v>6086</v>
      </c>
      <c r="G14150" s="24">
        <v>0</v>
      </c>
      <c r="H14150" s="24">
        <v>0</v>
      </c>
      <c r="I14150" s="24">
        <v>0</v>
      </c>
      <c r="J14150" s="282">
        <v>10</v>
      </c>
      <c r="K14150" s="282">
        <v>0</v>
      </c>
    </row>
    <row r="14151" spans="1:11" x14ac:dyDescent="0.3">
      <c r="A14151" s="283" t="s">
        <v>2136</v>
      </c>
      <c r="B14151" s="283">
        <v>47</v>
      </c>
      <c r="C14151" s="24" t="str">
        <f t="shared" si="221"/>
        <v>yurizia47</v>
      </c>
      <c r="D14151" s="283">
        <v>375</v>
      </c>
      <c r="E14151" s="283">
        <v>177</v>
      </c>
      <c r="F14151" s="283">
        <v>6163</v>
      </c>
      <c r="G14151" s="24">
        <v>0</v>
      </c>
      <c r="H14151" s="24">
        <v>0</v>
      </c>
      <c r="I14151" s="24">
        <v>0</v>
      </c>
      <c r="J14151" s="282">
        <v>10</v>
      </c>
      <c r="K14151" s="282">
        <v>0</v>
      </c>
    </row>
    <row r="14152" spans="1:11" x14ac:dyDescent="0.3">
      <c r="A14152" s="283" t="s">
        <v>2136</v>
      </c>
      <c r="B14152" s="283">
        <v>48</v>
      </c>
      <c r="C14152" s="24" t="str">
        <f t="shared" si="221"/>
        <v>yurizia48</v>
      </c>
      <c r="D14152" s="283">
        <v>379</v>
      </c>
      <c r="E14152" s="283">
        <v>180</v>
      </c>
      <c r="F14152" s="283">
        <v>6244</v>
      </c>
      <c r="G14152" s="24">
        <v>0</v>
      </c>
      <c r="H14152" s="24">
        <v>0</v>
      </c>
      <c r="I14152" s="24">
        <v>0</v>
      </c>
      <c r="J14152" s="282">
        <v>10</v>
      </c>
      <c r="K14152" s="282">
        <v>0</v>
      </c>
    </row>
    <row r="14153" spans="1:11" x14ac:dyDescent="0.3">
      <c r="A14153" s="283" t="s">
        <v>2136</v>
      </c>
      <c r="B14153" s="283">
        <v>49</v>
      </c>
      <c r="C14153" s="24" t="str">
        <f t="shared" si="221"/>
        <v>yurizia49</v>
      </c>
      <c r="D14153" s="283">
        <v>384</v>
      </c>
      <c r="E14153" s="283">
        <v>182</v>
      </c>
      <c r="F14153" s="283">
        <v>6319</v>
      </c>
      <c r="G14153" s="24">
        <v>0</v>
      </c>
      <c r="H14153" s="24">
        <v>0</v>
      </c>
      <c r="I14153" s="24">
        <v>0</v>
      </c>
      <c r="J14153" s="282">
        <v>10</v>
      </c>
      <c r="K14153" s="282">
        <v>0</v>
      </c>
    </row>
    <row r="14154" spans="1:11" x14ac:dyDescent="0.3">
      <c r="A14154" s="283" t="s">
        <v>2136</v>
      </c>
      <c r="B14154" s="283">
        <v>50</v>
      </c>
      <c r="C14154" s="24" t="str">
        <f t="shared" si="221"/>
        <v>yurizia50</v>
      </c>
      <c r="D14154" s="283">
        <v>389</v>
      </c>
      <c r="E14154" s="283">
        <v>184</v>
      </c>
      <c r="F14154" s="283">
        <v>6401</v>
      </c>
      <c r="G14154" s="24">
        <v>0</v>
      </c>
      <c r="H14154" s="24">
        <v>0</v>
      </c>
      <c r="I14154" s="24">
        <v>0</v>
      </c>
      <c r="J14154" s="282">
        <v>10</v>
      </c>
      <c r="K14154" s="282">
        <v>0</v>
      </c>
    </row>
    <row r="14155" spans="1:11" x14ac:dyDescent="0.3">
      <c r="A14155" s="283" t="s">
        <v>2136</v>
      </c>
      <c r="B14155" s="283">
        <v>51</v>
      </c>
      <c r="C14155" s="24" t="str">
        <f t="shared" si="221"/>
        <v>yurizia51</v>
      </c>
      <c r="D14155" s="283">
        <v>425</v>
      </c>
      <c r="E14155" s="283">
        <v>201</v>
      </c>
      <c r="F14155" s="283">
        <v>6968</v>
      </c>
      <c r="G14155" s="24">
        <v>0</v>
      </c>
      <c r="H14155" s="24">
        <v>0</v>
      </c>
      <c r="I14155" s="24">
        <v>0</v>
      </c>
      <c r="J14155" s="282">
        <v>10</v>
      </c>
      <c r="K14155" s="282">
        <v>0</v>
      </c>
    </row>
    <row r="14156" spans="1:11" x14ac:dyDescent="0.3">
      <c r="A14156" s="283" t="s">
        <v>2136</v>
      </c>
      <c r="B14156" s="283">
        <v>52</v>
      </c>
      <c r="C14156" s="24" t="str">
        <f t="shared" si="221"/>
        <v>yurizia52</v>
      </c>
      <c r="D14156" s="283">
        <v>430</v>
      </c>
      <c r="E14156" s="283">
        <v>203</v>
      </c>
      <c r="F14156" s="283">
        <v>7051</v>
      </c>
      <c r="G14156" s="24">
        <v>0</v>
      </c>
      <c r="H14156" s="24">
        <v>0</v>
      </c>
      <c r="I14156" s="24">
        <v>0</v>
      </c>
      <c r="J14156" s="282">
        <v>10</v>
      </c>
      <c r="K14156" s="282">
        <v>0</v>
      </c>
    </row>
    <row r="14157" spans="1:11" x14ac:dyDescent="0.3">
      <c r="A14157" s="283" t="s">
        <v>2136</v>
      </c>
      <c r="B14157" s="283">
        <v>53</v>
      </c>
      <c r="C14157" s="24" t="str">
        <f t="shared" si="221"/>
        <v>yurizia53</v>
      </c>
      <c r="D14157" s="283">
        <v>435</v>
      </c>
      <c r="E14157" s="283">
        <v>206</v>
      </c>
      <c r="F14157" s="283">
        <v>7141</v>
      </c>
      <c r="G14157" s="24">
        <v>0</v>
      </c>
      <c r="H14157" s="24">
        <v>0</v>
      </c>
      <c r="I14157" s="24">
        <v>0</v>
      </c>
      <c r="J14157" s="282">
        <v>10</v>
      </c>
      <c r="K14157" s="282">
        <v>0</v>
      </c>
    </row>
    <row r="14158" spans="1:11" x14ac:dyDescent="0.3">
      <c r="A14158" s="283" t="s">
        <v>2136</v>
      </c>
      <c r="B14158" s="283">
        <v>54</v>
      </c>
      <c r="C14158" s="24" t="str">
        <f t="shared" si="221"/>
        <v>yurizia54</v>
      </c>
      <c r="D14158" s="283">
        <v>440</v>
      </c>
      <c r="E14158" s="283">
        <v>208</v>
      </c>
      <c r="F14158" s="283">
        <v>7235</v>
      </c>
      <c r="G14158" s="24">
        <v>0</v>
      </c>
      <c r="H14158" s="24">
        <v>0</v>
      </c>
      <c r="I14158" s="24">
        <v>0</v>
      </c>
      <c r="J14158" s="282">
        <v>10</v>
      </c>
      <c r="K14158" s="282">
        <v>0</v>
      </c>
    </row>
    <row r="14159" spans="1:11" x14ac:dyDescent="0.3">
      <c r="A14159" s="283" t="s">
        <v>2136</v>
      </c>
      <c r="B14159" s="283">
        <v>55</v>
      </c>
      <c r="C14159" s="24" t="str">
        <f t="shared" si="221"/>
        <v>yurizia55</v>
      </c>
      <c r="D14159" s="283">
        <v>445</v>
      </c>
      <c r="E14159" s="283">
        <v>211</v>
      </c>
      <c r="F14159" s="283">
        <v>7321</v>
      </c>
      <c r="G14159" s="24">
        <v>0</v>
      </c>
      <c r="H14159" s="24">
        <v>0</v>
      </c>
      <c r="I14159" s="24">
        <v>0</v>
      </c>
      <c r="J14159" s="282">
        <v>10</v>
      </c>
      <c r="K14159" s="282">
        <v>0</v>
      </c>
    </row>
    <row r="14160" spans="1:11" x14ac:dyDescent="0.3">
      <c r="A14160" s="283" t="s">
        <v>2136</v>
      </c>
      <c r="B14160" s="283">
        <v>56</v>
      </c>
      <c r="C14160" s="24" t="str">
        <f t="shared" si="221"/>
        <v>yurizia56</v>
      </c>
      <c r="D14160" s="283">
        <v>451</v>
      </c>
      <c r="E14160" s="283">
        <v>213</v>
      </c>
      <c r="F14160" s="283">
        <v>7418</v>
      </c>
      <c r="G14160" s="24">
        <v>0</v>
      </c>
      <c r="H14160" s="24">
        <v>0</v>
      </c>
      <c r="I14160" s="24">
        <v>0</v>
      </c>
      <c r="J14160" s="282">
        <v>10</v>
      </c>
      <c r="K14160" s="282">
        <v>0</v>
      </c>
    </row>
    <row r="14161" spans="1:11" x14ac:dyDescent="0.3">
      <c r="A14161" s="283" t="s">
        <v>2136</v>
      </c>
      <c r="B14161" s="283">
        <v>57</v>
      </c>
      <c r="C14161" s="24" t="str">
        <f t="shared" si="221"/>
        <v>yurizia57</v>
      </c>
      <c r="D14161" s="283">
        <v>456</v>
      </c>
      <c r="E14161" s="283">
        <v>216</v>
      </c>
      <c r="F14161" s="283">
        <v>7512</v>
      </c>
      <c r="G14161" s="24">
        <v>0</v>
      </c>
      <c r="H14161" s="24">
        <v>0</v>
      </c>
      <c r="I14161" s="24">
        <v>0</v>
      </c>
      <c r="J14161" s="282">
        <v>10</v>
      </c>
      <c r="K14161" s="282">
        <v>0</v>
      </c>
    </row>
    <row r="14162" spans="1:11" x14ac:dyDescent="0.3">
      <c r="A14162" s="283" t="s">
        <v>2136</v>
      </c>
      <c r="B14162" s="283">
        <v>58</v>
      </c>
      <c r="C14162" s="24" t="str">
        <f t="shared" si="221"/>
        <v>yurizia58</v>
      </c>
      <c r="D14162" s="283">
        <v>462</v>
      </c>
      <c r="E14162" s="283">
        <v>219</v>
      </c>
      <c r="F14162" s="283">
        <v>7602</v>
      </c>
      <c r="G14162" s="24">
        <v>0</v>
      </c>
      <c r="H14162" s="24">
        <v>0</v>
      </c>
      <c r="I14162" s="24">
        <v>0</v>
      </c>
      <c r="J14162" s="282">
        <v>10</v>
      </c>
      <c r="K14162" s="282">
        <v>0</v>
      </c>
    </row>
    <row r="14163" spans="1:11" x14ac:dyDescent="0.3">
      <c r="A14163" s="283" t="s">
        <v>2136</v>
      </c>
      <c r="B14163" s="283">
        <v>59</v>
      </c>
      <c r="C14163" s="24" t="str">
        <f t="shared" si="221"/>
        <v>yurizia59</v>
      </c>
      <c r="D14163" s="283">
        <v>467</v>
      </c>
      <c r="E14163" s="283">
        <v>221</v>
      </c>
      <c r="F14163" s="283">
        <v>7699</v>
      </c>
      <c r="G14163" s="24">
        <v>0</v>
      </c>
      <c r="H14163" s="24">
        <v>0</v>
      </c>
      <c r="I14163" s="24">
        <v>0</v>
      </c>
      <c r="J14163" s="282">
        <v>10</v>
      </c>
      <c r="K14163" s="282">
        <v>0</v>
      </c>
    </row>
    <row r="14164" spans="1:11" x14ac:dyDescent="0.3">
      <c r="A14164" s="283" t="s">
        <v>2136</v>
      </c>
      <c r="B14164" s="283">
        <v>60</v>
      </c>
      <c r="C14164" s="24" t="str">
        <f t="shared" si="221"/>
        <v>yurizia60</v>
      </c>
      <c r="D14164" s="283">
        <v>473</v>
      </c>
      <c r="E14164" s="283">
        <v>224</v>
      </c>
      <c r="F14164" s="283">
        <v>7800</v>
      </c>
      <c r="G14164" s="24">
        <v>0</v>
      </c>
      <c r="H14164" s="24">
        <v>0</v>
      </c>
      <c r="I14164" s="24">
        <v>0</v>
      </c>
      <c r="J14164" s="282">
        <v>10</v>
      </c>
      <c r="K14164" s="282">
        <v>0</v>
      </c>
    </row>
    <row r="14165" spans="1:11" x14ac:dyDescent="0.3">
      <c r="A14165" s="283" t="s">
        <v>2136</v>
      </c>
      <c r="B14165" s="283">
        <v>61</v>
      </c>
      <c r="C14165" s="24" t="str">
        <f t="shared" si="221"/>
        <v>yurizia61</v>
      </c>
      <c r="D14165" s="283">
        <v>516</v>
      </c>
      <c r="E14165" s="283">
        <v>244</v>
      </c>
      <c r="F14165" s="283">
        <v>8582</v>
      </c>
      <c r="G14165" s="24">
        <v>0</v>
      </c>
      <c r="H14165" s="24">
        <v>0</v>
      </c>
      <c r="I14165" s="24">
        <v>0</v>
      </c>
      <c r="J14165" s="282">
        <v>10</v>
      </c>
      <c r="K14165" s="282">
        <v>0</v>
      </c>
    </row>
    <row r="14166" spans="1:11" x14ac:dyDescent="0.3">
      <c r="A14166" s="283" t="s">
        <v>2136</v>
      </c>
      <c r="B14166" s="283">
        <v>62</v>
      </c>
      <c r="C14166" s="24" t="str">
        <f t="shared" si="221"/>
        <v>yurizia62</v>
      </c>
      <c r="D14166" s="283">
        <v>522</v>
      </c>
      <c r="E14166" s="283">
        <v>247</v>
      </c>
      <c r="F14166" s="283">
        <v>8695</v>
      </c>
      <c r="G14166" s="24">
        <v>0</v>
      </c>
      <c r="H14166" s="24">
        <v>0</v>
      </c>
      <c r="I14166" s="24">
        <v>0</v>
      </c>
      <c r="J14166" s="282">
        <v>10</v>
      </c>
      <c r="K14166" s="282">
        <v>0</v>
      </c>
    </row>
    <row r="14167" spans="1:11" x14ac:dyDescent="0.3">
      <c r="A14167" s="283" t="s">
        <v>2136</v>
      </c>
      <c r="B14167" s="283">
        <v>63</v>
      </c>
      <c r="C14167" s="24" t="str">
        <f t="shared" si="221"/>
        <v>yurizia63</v>
      </c>
      <c r="D14167" s="283">
        <v>529</v>
      </c>
      <c r="E14167" s="283">
        <v>250</v>
      </c>
      <c r="F14167" s="283">
        <v>8822</v>
      </c>
      <c r="G14167" s="24">
        <v>0</v>
      </c>
      <c r="H14167" s="24">
        <v>0</v>
      </c>
      <c r="I14167" s="24">
        <v>0</v>
      </c>
      <c r="J14167" s="282">
        <v>10</v>
      </c>
      <c r="K14167" s="282">
        <v>0</v>
      </c>
    </row>
    <row r="14168" spans="1:11" x14ac:dyDescent="0.3">
      <c r="A14168" s="283" t="s">
        <v>2136</v>
      </c>
      <c r="B14168" s="283">
        <v>64</v>
      </c>
      <c r="C14168" s="24" t="str">
        <f t="shared" si="221"/>
        <v>yurizia64</v>
      </c>
      <c r="D14168" s="283">
        <v>535</v>
      </c>
      <c r="E14168" s="283">
        <v>253</v>
      </c>
      <c r="F14168" s="283">
        <v>8928</v>
      </c>
      <c r="G14168" s="24">
        <v>0</v>
      </c>
      <c r="H14168" s="24">
        <v>0</v>
      </c>
      <c r="I14168" s="24">
        <v>0</v>
      </c>
      <c r="J14168" s="282">
        <v>10</v>
      </c>
      <c r="K14168" s="282">
        <v>0</v>
      </c>
    </row>
    <row r="14169" spans="1:11" x14ac:dyDescent="0.3">
      <c r="A14169" s="283" t="s">
        <v>2136</v>
      </c>
      <c r="B14169" s="283">
        <v>65</v>
      </c>
      <c r="C14169" s="24" t="str">
        <f t="shared" si="221"/>
        <v>yurizia65</v>
      </c>
      <c r="D14169" s="283">
        <v>541</v>
      </c>
      <c r="E14169" s="283">
        <v>256</v>
      </c>
      <c r="F14169" s="283">
        <v>9047</v>
      </c>
      <c r="G14169" s="24">
        <v>0</v>
      </c>
      <c r="H14169" s="24">
        <v>0</v>
      </c>
      <c r="I14169" s="24">
        <v>0</v>
      </c>
      <c r="J14169" s="282">
        <v>10</v>
      </c>
      <c r="K14169" s="282">
        <v>0</v>
      </c>
    </row>
    <row r="14170" spans="1:11" x14ac:dyDescent="0.3">
      <c r="A14170" s="283" t="s">
        <v>2136</v>
      </c>
      <c r="B14170" s="283">
        <v>66</v>
      </c>
      <c r="C14170" s="24" t="str">
        <f t="shared" si="221"/>
        <v>yurizia66</v>
      </c>
      <c r="D14170" s="283">
        <v>548</v>
      </c>
      <c r="E14170" s="283">
        <v>259</v>
      </c>
      <c r="F14170" s="283">
        <v>9165</v>
      </c>
      <c r="G14170" s="24">
        <v>0</v>
      </c>
      <c r="H14170" s="24">
        <v>0</v>
      </c>
      <c r="I14170" s="24">
        <v>0</v>
      </c>
      <c r="J14170" s="282">
        <v>10</v>
      </c>
      <c r="K14170" s="282">
        <v>0</v>
      </c>
    </row>
    <row r="14171" spans="1:11" x14ac:dyDescent="0.3">
      <c r="A14171" s="283" t="s">
        <v>2136</v>
      </c>
      <c r="B14171" s="283">
        <v>67</v>
      </c>
      <c r="C14171" s="24" t="str">
        <f t="shared" si="221"/>
        <v>yurizia67</v>
      </c>
      <c r="D14171" s="283">
        <v>554</v>
      </c>
      <c r="E14171" s="283">
        <v>262</v>
      </c>
      <c r="F14171" s="283">
        <v>9293</v>
      </c>
      <c r="G14171" s="24">
        <v>0</v>
      </c>
      <c r="H14171" s="24">
        <v>0</v>
      </c>
      <c r="I14171" s="24">
        <v>0</v>
      </c>
      <c r="J14171" s="282">
        <v>10</v>
      </c>
      <c r="K14171" s="282">
        <v>0</v>
      </c>
    </row>
    <row r="14172" spans="1:11" x14ac:dyDescent="0.3">
      <c r="A14172" s="283" t="s">
        <v>2136</v>
      </c>
      <c r="B14172" s="283">
        <v>68</v>
      </c>
      <c r="C14172" s="24" t="str">
        <f t="shared" si="221"/>
        <v>yurizia68</v>
      </c>
      <c r="D14172" s="283">
        <v>561</v>
      </c>
      <c r="E14172" s="283">
        <v>266</v>
      </c>
      <c r="F14172" s="283">
        <v>9404</v>
      </c>
      <c r="G14172" s="24">
        <v>0</v>
      </c>
      <c r="H14172" s="24">
        <v>0</v>
      </c>
      <c r="I14172" s="24">
        <v>0</v>
      </c>
      <c r="J14172" s="282">
        <v>10</v>
      </c>
      <c r="K14172" s="282">
        <v>0</v>
      </c>
    </row>
    <row r="14173" spans="1:11" x14ac:dyDescent="0.3">
      <c r="A14173" s="283" t="s">
        <v>2136</v>
      </c>
      <c r="B14173" s="283">
        <v>69</v>
      </c>
      <c r="C14173" s="24" t="str">
        <f t="shared" si="221"/>
        <v>yurizia69</v>
      </c>
      <c r="D14173" s="283">
        <v>567</v>
      </c>
      <c r="E14173" s="283">
        <v>269</v>
      </c>
      <c r="F14173" s="283">
        <v>9529</v>
      </c>
      <c r="G14173" s="24">
        <v>0</v>
      </c>
      <c r="H14173" s="24">
        <v>0</v>
      </c>
      <c r="I14173" s="24">
        <v>0</v>
      </c>
      <c r="J14173" s="282">
        <v>10</v>
      </c>
      <c r="K14173" s="282">
        <v>0</v>
      </c>
    </row>
    <row r="14174" spans="1:11" x14ac:dyDescent="0.3">
      <c r="A14174" s="283" t="s">
        <v>2136</v>
      </c>
      <c r="B14174" s="283">
        <v>70</v>
      </c>
      <c r="C14174" s="24" t="str">
        <f t="shared" si="221"/>
        <v>yurizia70</v>
      </c>
      <c r="D14174" s="283">
        <v>574</v>
      </c>
      <c r="E14174" s="283">
        <v>272</v>
      </c>
      <c r="F14174" s="283">
        <v>9643</v>
      </c>
      <c r="G14174" s="24">
        <v>0</v>
      </c>
      <c r="H14174" s="24">
        <v>0</v>
      </c>
      <c r="I14174" s="24">
        <v>0</v>
      </c>
      <c r="J14174" s="282">
        <v>10</v>
      </c>
      <c r="K14174" s="282">
        <v>0</v>
      </c>
    </row>
    <row r="14175" spans="1:11" x14ac:dyDescent="0.3">
      <c r="A14175" s="283" t="s">
        <v>2136</v>
      </c>
      <c r="B14175" s="283">
        <v>71</v>
      </c>
      <c r="C14175" s="24" t="str">
        <f t="shared" si="221"/>
        <v>yurizia71</v>
      </c>
      <c r="D14175" s="283">
        <v>627</v>
      </c>
      <c r="E14175" s="283">
        <v>297</v>
      </c>
      <c r="F14175" s="283">
        <v>10522</v>
      </c>
      <c r="G14175" s="24">
        <v>0</v>
      </c>
      <c r="H14175" s="24">
        <v>0</v>
      </c>
      <c r="I14175" s="24">
        <v>0</v>
      </c>
      <c r="J14175" s="282">
        <v>10</v>
      </c>
      <c r="K14175" s="282">
        <v>0</v>
      </c>
    </row>
    <row r="14176" spans="1:11" x14ac:dyDescent="0.3">
      <c r="A14176" s="283" t="s">
        <v>2136</v>
      </c>
      <c r="B14176" s="283">
        <v>72</v>
      </c>
      <c r="C14176" s="24" t="str">
        <f t="shared" si="221"/>
        <v>yurizia72</v>
      </c>
      <c r="D14176" s="283">
        <v>634</v>
      </c>
      <c r="E14176" s="283">
        <v>300</v>
      </c>
      <c r="F14176" s="283">
        <v>10648</v>
      </c>
      <c r="G14176" s="24">
        <v>0</v>
      </c>
      <c r="H14176" s="24">
        <v>0</v>
      </c>
      <c r="I14176" s="24">
        <v>0</v>
      </c>
      <c r="J14176" s="282">
        <v>10</v>
      </c>
      <c r="K14176" s="282">
        <v>0</v>
      </c>
    </row>
    <row r="14177" spans="1:11" x14ac:dyDescent="0.3">
      <c r="A14177" s="283" t="s">
        <v>2136</v>
      </c>
      <c r="B14177" s="283">
        <v>73</v>
      </c>
      <c r="C14177" s="24" t="str">
        <f t="shared" si="221"/>
        <v>yurizia73</v>
      </c>
      <c r="D14177" s="283">
        <v>642</v>
      </c>
      <c r="E14177" s="283">
        <v>304</v>
      </c>
      <c r="F14177" s="283">
        <v>10796</v>
      </c>
      <c r="G14177" s="24">
        <v>0</v>
      </c>
      <c r="H14177" s="24">
        <v>0</v>
      </c>
      <c r="I14177" s="24">
        <v>0</v>
      </c>
      <c r="J14177" s="282">
        <v>10</v>
      </c>
      <c r="K14177" s="282">
        <v>0</v>
      </c>
    </row>
    <row r="14178" spans="1:11" x14ac:dyDescent="0.3">
      <c r="A14178" s="283" t="s">
        <v>2136</v>
      </c>
      <c r="B14178" s="283">
        <v>74</v>
      </c>
      <c r="C14178" s="24" t="str">
        <f t="shared" si="221"/>
        <v>yurizia74</v>
      </c>
      <c r="D14178" s="283">
        <v>649</v>
      </c>
      <c r="E14178" s="283">
        <v>307</v>
      </c>
      <c r="F14178" s="283">
        <v>10925</v>
      </c>
      <c r="G14178" s="24">
        <v>0</v>
      </c>
      <c r="H14178" s="24">
        <v>0</v>
      </c>
      <c r="I14178" s="24">
        <v>0</v>
      </c>
      <c r="J14178" s="282">
        <v>10</v>
      </c>
      <c r="K14178" s="282">
        <v>0</v>
      </c>
    </row>
    <row r="14179" spans="1:11" x14ac:dyDescent="0.3">
      <c r="A14179" s="283" t="s">
        <v>2136</v>
      </c>
      <c r="B14179" s="283">
        <v>75</v>
      </c>
      <c r="C14179" s="24" t="str">
        <f t="shared" si="221"/>
        <v>yurizia75</v>
      </c>
      <c r="D14179" s="283">
        <v>657</v>
      </c>
      <c r="E14179" s="283">
        <v>311</v>
      </c>
      <c r="F14179" s="283">
        <v>11070</v>
      </c>
      <c r="G14179" s="24">
        <v>0</v>
      </c>
      <c r="H14179" s="24">
        <v>0</v>
      </c>
      <c r="I14179" s="24">
        <v>0</v>
      </c>
      <c r="J14179" s="282">
        <v>10</v>
      </c>
      <c r="K14179" s="282">
        <v>0</v>
      </c>
    </row>
    <row r="14180" spans="1:11" x14ac:dyDescent="0.3">
      <c r="A14180" s="283" t="s">
        <v>2136</v>
      </c>
      <c r="B14180" s="283">
        <v>76</v>
      </c>
      <c r="C14180" s="24" t="str">
        <f t="shared" si="221"/>
        <v>yurizia76</v>
      </c>
      <c r="D14180" s="283">
        <v>664</v>
      </c>
      <c r="E14180" s="283">
        <v>315</v>
      </c>
      <c r="F14180" s="283">
        <v>11203</v>
      </c>
      <c r="G14180" s="24">
        <v>0</v>
      </c>
      <c r="H14180" s="24">
        <v>0</v>
      </c>
      <c r="I14180" s="24">
        <v>0</v>
      </c>
      <c r="J14180" s="282">
        <v>10</v>
      </c>
      <c r="K14180" s="282">
        <v>0</v>
      </c>
    </row>
    <row r="14181" spans="1:11" x14ac:dyDescent="0.3">
      <c r="A14181" s="283" t="s">
        <v>2136</v>
      </c>
      <c r="B14181" s="283">
        <v>77</v>
      </c>
      <c r="C14181" s="24" t="str">
        <f t="shared" si="221"/>
        <v>yurizia77</v>
      </c>
      <c r="D14181" s="283">
        <v>672</v>
      </c>
      <c r="E14181" s="283">
        <v>318</v>
      </c>
      <c r="F14181" s="283">
        <v>11358</v>
      </c>
      <c r="G14181" s="24">
        <v>0</v>
      </c>
      <c r="H14181" s="24">
        <v>0</v>
      </c>
      <c r="I14181" s="24">
        <v>0</v>
      </c>
      <c r="J14181" s="282">
        <v>10</v>
      </c>
      <c r="K14181" s="282">
        <v>0</v>
      </c>
    </row>
    <row r="14182" spans="1:11" x14ac:dyDescent="0.3">
      <c r="A14182" s="283" t="s">
        <v>2136</v>
      </c>
      <c r="B14182" s="283">
        <v>78</v>
      </c>
      <c r="C14182" s="24" t="str">
        <f t="shared" si="221"/>
        <v>yurizia78</v>
      </c>
      <c r="D14182" s="283">
        <v>680</v>
      </c>
      <c r="E14182" s="283">
        <v>322</v>
      </c>
      <c r="F14182" s="283">
        <v>11494</v>
      </c>
      <c r="G14182" s="24">
        <v>0</v>
      </c>
      <c r="H14182" s="24">
        <v>0</v>
      </c>
      <c r="I14182" s="24">
        <v>0</v>
      </c>
      <c r="J14182" s="282">
        <v>10</v>
      </c>
      <c r="K14182" s="282">
        <v>0</v>
      </c>
    </row>
    <row r="14183" spans="1:11" x14ac:dyDescent="0.3">
      <c r="A14183" s="283" t="s">
        <v>2136</v>
      </c>
      <c r="B14183" s="283">
        <v>79</v>
      </c>
      <c r="C14183" s="24" t="str">
        <f t="shared" si="221"/>
        <v>yurizia79</v>
      </c>
      <c r="D14183" s="283">
        <v>688</v>
      </c>
      <c r="E14183" s="283">
        <v>326</v>
      </c>
      <c r="F14183" s="283">
        <v>11646</v>
      </c>
      <c r="G14183" s="24">
        <v>0</v>
      </c>
      <c r="H14183" s="24">
        <v>0</v>
      </c>
      <c r="I14183" s="24">
        <v>0</v>
      </c>
      <c r="J14183" s="282">
        <v>10</v>
      </c>
      <c r="K14183" s="282">
        <v>0</v>
      </c>
    </row>
    <row r="14184" spans="1:11" x14ac:dyDescent="0.3">
      <c r="A14184" s="283" t="s">
        <v>2136</v>
      </c>
      <c r="B14184" s="283">
        <v>80</v>
      </c>
      <c r="C14184" s="24" t="str">
        <f t="shared" si="221"/>
        <v>yurizia80</v>
      </c>
      <c r="D14184" s="283">
        <v>696</v>
      </c>
      <c r="E14184" s="283">
        <v>330</v>
      </c>
      <c r="F14184" s="283">
        <v>11785</v>
      </c>
      <c r="G14184" s="24">
        <v>0</v>
      </c>
      <c r="H14184" s="24">
        <v>0</v>
      </c>
      <c r="I14184" s="24">
        <v>0</v>
      </c>
      <c r="J14184" s="282">
        <v>10</v>
      </c>
      <c r="K14184" s="282">
        <v>0</v>
      </c>
    </row>
    <row r="14185" spans="1:11" x14ac:dyDescent="0.3">
      <c r="A14185" s="283" t="s">
        <v>2136</v>
      </c>
      <c r="B14185" s="283">
        <v>81</v>
      </c>
      <c r="C14185" s="24" t="str">
        <f t="shared" si="221"/>
        <v>yurizia81</v>
      </c>
      <c r="D14185" s="283">
        <v>760</v>
      </c>
      <c r="E14185" s="283">
        <v>360</v>
      </c>
      <c r="F14185" s="283">
        <v>13024</v>
      </c>
      <c r="G14185" s="24">
        <v>0</v>
      </c>
      <c r="H14185" s="24">
        <v>0</v>
      </c>
      <c r="I14185" s="24">
        <v>0</v>
      </c>
      <c r="J14185" s="282">
        <v>10</v>
      </c>
      <c r="K14185" s="282">
        <v>0</v>
      </c>
    </row>
    <row r="14186" spans="1:11" x14ac:dyDescent="0.3">
      <c r="A14186" s="283" t="s">
        <v>2136</v>
      </c>
      <c r="B14186" s="283">
        <v>82</v>
      </c>
      <c r="C14186" s="24" t="str">
        <f t="shared" si="221"/>
        <v>yurizia82</v>
      </c>
      <c r="D14186" s="283">
        <v>769</v>
      </c>
      <c r="E14186" s="283">
        <v>364</v>
      </c>
      <c r="F14186" s="283">
        <v>13180</v>
      </c>
      <c r="G14186" s="24">
        <v>0</v>
      </c>
      <c r="H14186" s="24">
        <v>0</v>
      </c>
      <c r="I14186" s="24">
        <v>0</v>
      </c>
      <c r="J14186" s="282">
        <v>10</v>
      </c>
      <c r="K14186" s="282">
        <v>0</v>
      </c>
    </row>
    <row r="14187" spans="1:11" x14ac:dyDescent="0.3">
      <c r="A14187" s="283" t="s">
        <v>2136</v>
      </c>
      <c r="B14187" s="283">
        <v>83</v>
      </c>
      <c r="C14187" s="24" t="str">
        <f t="shared" si="221"/>
        <v>yurizia83</v>
      </c>
      <c r="D14187" s="283">
        <v>778</v>
      </c>
      <c r="E14187" s="283">
        <v>368</v>
      </c>
      <c r="F14187" s="283">
        <v>13363</v>
      </c>
      <c r="G14187" s="24">
        <v>0</v>
      </c>
      <c r="H14187" s="24">
        <v>0</v>
      </c>
      <c r="I14187" s="24">
        <v>0</v>
      </c>
      <c r="J14187" s="282">
        <v>10</v>
      </c>
      <c r="K14187" s="282">
        <v>0</v>
      </c>
    </row>
    <row r="14188" spans="1:11" x14ac:dyDescent="0.3">
      <c r="A14188" s="283" t="s">
        <v>2136</v>
      </c>
      <c r="B14188" s="283">
        <v>84</v>
      </c>
      <c r="C14188" s="24" t="str">
        <f t="shared" si="221"/>
        <v>yurizia84</v>
      </c>
      <c r="D14188" s="283">
        <v>787</v>
      </c>
      <c r="E14188" s="283">
        <v>373</v>
      </c>
      <c r="F14188" s="283">
        <v>13522</v>
      </c>
      <c r="G14188" s="24">
        <v>0</v>
      </c>
      <c r="H14188" s="24">
        <v>0</v>
      </c>
      <c r="I14188" s="24">
        <v>0</v>
      </c>
      <c r="J14188" s="282">
        <v>10</v>
      </c>
      <c r="K14188" s="282">
        <v>0</v>
      </c>
    </row>
    <row r="14189" spans="1:11" x14ac:dyDescent="0.3">
      <c r="A14189" s="283" t="s">
        <v>2136</v>
      </c>
      <c r="B14189" s="283">
        <v>85</v>
      </c>
      <c r="C14189" s="24" t="str">
        <f t="shared" si="221"/>
        <v>yurizia85</v>
      </c>
      <c r="D14189" s="283">
        <v>796</v>
      </c>
      <c r="E14189" s="283">
        <v>377</v>
      </c>
      <c r="F14189" s="283">
        <v>13714</v>
      </c>
      <c r="G14189" s="24">
        <v>0</v>
      </c>
      <c r="H14189" s="24">
        <v>0</v>
      </c>
      <c r="I14189" s="24">
        <v>0</v>
      </c>
      <c r="J14189" s="282">
        <v>10</v>
      </c>
      <c r="K14189" s="282">
        <v>0</v>
      </c>
    </row>
    <row r="14190" spans="1:11" x14ac:dyDescent="0.3">
      <c r="A14190" s="283" t="s">
        <v>2136</v>
      </c>
      <c r="B14190" s="283">
        <v>86</v>
      </c>
      <c r="C14190" s="24" t="str">
        <f t="shared" si="221"/>
        <v>yurizia86</v>
      </c>
      <c r="D14190" s="283">
        <v>805</v>
      </c>
      <c r="E14190" s="283">
        <v>381</v>
      </c>
      <c r="F14190" s="283">
        <v>13877</v>
      </c>
      <c r="G14190" s="24">
        <v>0</v>
      </c>
      <c r="H14190" s="24">
        <v>0</v>
      </c>
      <c r="I14190" s="24">
        <v>0</v>
      </c>
      <c r="J14190" s="282">
        <v>10</v>
      </c>
      <c r="K14190" s="282">
        <v>0</v>
      </c>
    </row>
    <row r="14191" spans="1:11" x14ac:dyDescent="0.3">
      <c r="A14191" s="283" t="s">
        <v>2136</v>
      </c>
      <c r="B14191" s="283">
        <v>87</v>
      </c>
      <c r="C14191" s="24" t="str">
        <f t="shared" si="221"/>
        <v>yurizia87</v>
      </c>
      <c r="D14191" s="283">
        <v>814</v>
      </c>
      <c r="E14191" s="283">
        <v>386</v>
      </c>
      <c r="F14191" s="283">
        <v>14043</v>
      </c>
      <c r="G14191" s="24">
        <v>0</v>
      </c>
      <c r="H14191" s="24">
        <v>0</v>
      </c>
      <c r="I14191" s="24">
        <v>0</v>
      </c>
      <c r="J14191" s="282">
        <v>10</v>
      </c>
      <c r="K14191" s="282">
        <v>0</v>
      </c>
    </row>
    <row r="14192" spans="1:11" x14ac:dyDescent="0.3">
      <c r="A14192" s="283" t="s">
        <v>2136</v>
      </c>
      <c r="B14192" s="283">
        <v>88</v>
      </c>
      <c r="C14192" s="24" t="str">
        <f t="shared" si="221"/>
        <v>yurizia88</v>
      </c>
      <c r="D14192" s="283">
        <v>824</v>
      </c>
      <c r="E14192" s="283">
        <v>390</v>
      </c>
      <c r="F14192" s="283">
        <v>14211</v>
      </c>
      <c r="G14192" s="24">
        <v>0</v>
      </c>
      <c r="H14192" s="24">
        <v>0</v>
      </c>
      <c r="I14192" s="24">
        <v>0</v>
      </c>
      <c r="J14192" s="282">
        <v>10</v>
      </c>
      <c r="K14192" s="282">
        <v>0</v>
      </c>
    </row>
    <row r="14193" spans="1:11" x14ac:dyDescent="0.3">
      <c r="A14193" s="283" t="s">
        <v>2136</v>
      </c>
      <c r="B14193" s="283">
        <v>89</v>
      </c>
      <c r="C14193" s="24" t="str">
        <f t="shared" si="221"/>
        <v>yurizia89</v>
      </c>
      <c r="D14193" s="283">
        <v>833</v>
      </c>
      <c r="E14193" s="283">
        <v>395</v>
      </c>
      <c r="F14193" s="283">
        <v>14427</v>
      </c>
      <c r="G14193" s="24">
        <v>0</v>
      </c>
      <c r="H14193" s="24">
        <v>0</v>
      </c>
      <c r="I14193" s="24">
        <v>0</v>
      </c>
      <c r="J14193" s="282">
        <v>10</v>
      </c>
      <c r="K14193" s="282">
        <v>0</v>
      </c>
    </row>
    <row r="14194" spans="1:11" x14ac:dyDescent="0.3">
      <c r="A14194" s="283" t="s">
        <v>2136</v>
      </c>
      <c r="B14194" s="283">
        <v>90</v>
      </c>
      <c r="C14194" s="24" t="str">
        <f t="shared" si="221"/>
        <v>yurizia90</v>
      </c>
      <c r="D14194" s="283">
        <v>843</v>
      </c>
      <c r="E14194" s="283">
        <v>399</v>
      </c>
      <c r="F14194" s="283">
        <v>14599</v>
      </c>
      <c r="G14194" s="24">
        <v>0</v>
      </c>
      <c r="H14194" s="24">
        <v>0</v>
      </c>
      <c r="I14194" s="24">
        <v>0</v>
      </c>
      <c r="J14194" s="282">
        <v>10</v>
      </c>
      <c r="K14194" s="282">
        <v>0</v>
      </c>
    </row>
    <row r="14195" spans="1:11" x14ac:dyDescent="0.3">
      <c r="A14195" s="283" t="s">
        <v>2136</v>
      </c>
      <c r="B14195" s="283">
        <v>91</v>
      </c>
      <c r="C14195" s="24" t="str">
        <f t="shared" si="221"/>
        <v>yurizia91</v>
      </c>
      <c r="D14195" s="283">
        <v>920</v>
      </c>
      <c r="E14195" s="283">
        <v>436</v>
      </c>
      <c r="F14195" s="283">
        <v>15914</v>
      </c>
      <c r="G14195" s="24">
        <v>0</v>
      </c>
      <c r="H14195" s="24">
        <v>0</v>
      </c>
      <c r="I14195" s="24">
        <v>0</v>
      </c>
      <c r="J14195" s="282">
        <v>10</v>
      </c>
      <c r="K14195" s="282">
        <v>0</v>
      </c>
    </row>
    <row r="14196" spans="1:11" x14ac:dyDescent="0.3">
      <c r="A14196" s="283" t="s">
        <v>2136</v>
      </c>
      <c r="B14196" s="283">
        <v>92</v>
      </c>
      <c r="C14196" s="24" t="str">
        <f t="shared" si="221"/>
        <v>yurizia92</v>
      </c>
      <c r="D14196" s="283">
        <v>931</v>
      </c>
      <c r="E14196" s="283">
        <v>441</v>
      </c>
      <c r="F14196" s="283">
        <v>16104</v>
      </c>
      <c r="G14196" s="24">
        <v>0</v>
      </c>
      <c r="H14196" s="24">
        <v>0</v>
      </c>
      <c r="I14196" s="24">
        <v>0</v>
      </c>
      <c r="J14196" s="282">
        <v>10</v>
      </c>
      <c r="K14196" s="282">
        <v>0</v>
      </c>
    </row>
    <row r="14197" spans="1:11" x14ac:dyDescent="0.3">
      <c r="A14197" s="283" t="s">
        <v>2136</v>
      </c>
      <c r="B14197" s="283">
        <v>93</v>
      </c>
      <c r="C14197" s="24" t="str">
        <f t="shared" si="221"/>
        <v>yurizia93</v>
      </c>
      <c r="D14197" s="283">
        <v>941</v>
      </c>
      <c r="E14197" s="283">
        <v>446</v>
      </c>
      <c r="F14197" s="283">
        <v>16349</v>
      </c>
      <c r="G14197" s="24">
        <v>0</v>
      </c>
      <c r="H14197" s="24">
        <v>0</v>
      </c>
      <c r="I14197" s="24">
        <v>0</v>
      </c>
      <c r="J14197" s="282">
        <v>10</v>
      </c>
      <c r="K14197" s="282">
        <v>0</v>
      </c>
    </row>
    <row r="14198" spans="1:11" x14ac:dyDescent="0.3">
      <c r="A14198" s="283" t="s">
        <v>2136</v>
      </c>
      <c r="B14198" s="283">
        <v>94</v>
      </c>
      <c r="C14198" s="24" t="str">
        <f t="shared" si="221"/>
        <v>yurizia94</v>
      </c>
      <c r="D14198" s="283">
        <v>952</v>
      </c>
      <c r="E14198" s="283">
        <v>451</v>
      </c>
      <c r="F14198" s="283">
        <v>16544</v>
      </c>
      <c r="G14198" s="24">
        <v>0</v>
      </c>
      <c r="H14198" s="24">
        <v>0</v>
      </c>
      <c r="I14198" s="24">
        <v>0</v>
      </c>
      <c r="J14198" s="282">
        <v>10</v>
      </c>
      <c r="K14198" s="282">
        <v>0</v>
      </c>
    </row>
    <row r="14199" spans="1:11" x14ac:dyDescent="0.3">
      <c r="A14199" s="283" t="s">
        <v>2136</v>
      </c>
      <c r="B14199" s="283">
        <v>95</v>
      </c>
      <c r="C14199" s="24" t="str">
        <f t="shared" si="221"/>
        <v>yurizia95</v>
      </c>
      <c r="D14199" s="283">
        <v>963</v>
      </c>
      <c r="E14199" s="283">
        <v>456</v>
      </c>
      <c r="F14199" s="283">
        <v>16741</v>
      </c>
      <c r="G14199" s="24">
        <v>0</v>
      </c>
      <c r="H14199" s="24">
        <v>0</v>
      </c>
      <c r="I14199" s="24">
        <v>0</v>
      </c>
      <c r="J14199" s="282">
        <v>10</v>
      </c>
      <c r="K14199" s="282">
        <v>0</v>
      </c>
    </row>
    <row r="14200" spans="1:11" x14ac:dyDescent="0.3">
      <c r="A14200" s="283" t="s">
        <v>2136</v>
      </c>
      <c r="B14200" s="283">
        <v>96</v>
      </c>
      <c r="C14200" s="24" t="str">
        <f t="shared" si="221"/>
        <v>yurizia96</v>
      </c>
      <c r="D14200" s="283">
        <v>974</v>
      </c>
      <c r="E14200" s="283">
        <v>462</v>
      </c>
      <c r="F14200" s="283">
        <v>16941</v>
      </c>
      <c r="G14200" s="24">
        <v>0</v>
      </c>
      <c r="H14200" s="24">
        <v>0</v>
      </c>
      <c r="I14200" s="24">
        <v>0</v>
      </c>
      <c r="J14200" s="282">
        <v>10</v>
      </c>
      <c r="K14200" s="282">
        <v>0</v>
      </c>
    </row>
    <row r="14201" spans="1:11" x14ac:dyDescent="0.3">
      <c r="A14201" s="283" t="s">
        <v>2136</v>
      </c>
      <c r="B14201" s="283">
        <v>97</v>
      </c>
      <c r="C14201" s="24" t="str">
        <f t="shared" si="221"/>
        <v>yurizia97</v>
      </c>
      <c r="D14201" s="283">
        <v>985</v>
      </c>
      <c r="E14201" s="283">
        <v>467</v>
      </c>
      <c r="F14201" s="283">
        <v>17199</v>
      </c>
      <c r="G14201" s="24">
        <v>0</v>
      </c>
      <c r="H14201" s="24">
        <v>0</v>
      </c>
      <c r="I14201" s="24">
        <v>0</v>
      </c>
      <c r="J14201" s="282">
        <v>10</v>
      </c>
      <c r="K14201" s="282">
        <v>0</v>
      </c>
    </row>
    <row r="14202" spans="1:11" x14ac:dyDescent="0.3">
      <c r="A14202" s="283" t="s">
        <v>2136</v>
      </c>
      <c r="B14202" s="283">
        <v>98</v>
      </c>
      <c r="C14202" s="24" t="str">
        <f t="shared" si="221"/>
        <v>yurizia98</v>
      </c>
      <c r="D14202" s="283">
        <v>997</v>
      </c>
      <c r="E14202" s="283">
        <v>472</v>
      </c>
      <c r="F14202" s="283">
        <v>17404</v>
      </c>
      <c r="G14202" s="24">
        <v>0</v>
      </c>
      <c r="H14202" s="24">
        <v>0</v>
      </c>
      <c r="I14202" s="24">
        <v>0</v>
      </c>
      <c r="J14202" s="282">
        <v>10</v>
      </c>
      <c r="K14202" s="282">
        <v>0</v>
      </c>
    </row>
    <row r="14203" spans="1:11" x14ac:dyDescent="0.3">
      <c r="A14203" s="283" t="s">
        <v>2136</v>
      </c>
      <c r="B14203" s="283">
        <v>99</v>
      </c>
      <c r="C14203" s="24" t="str">
        <f t="shared" si="221"/>
        <v>yurizia99</v>
      </c>
      <c r="D14203" s="283">
        <v>1008</v>
      </c>
      <c r="E14203" s="283">
        <v>478</v>
      </c>
      <c r="F14203" s="283">
        <v>17611</v>
      </c>
      <c r="G14203" s="24">
        <v>0</v>
      </c>
      <c r="H14203" s="24">
        <v>0</v>
      </c>
      <c r="I14203" s="24">
        <v>0</v>
      </c>
      <c r="J14203" s="282">
        <v>10</v>
      </c>
      <c r="K14203" s="282">
        <v>0</v>
      </c>
    </row>
    <row r="14204" spans="1:11" x14ac:dyDescent="0.3">
      <c r="A14204" s="283" t="s">
        <v>2136</v>
      </c>
      <c r="B14204" s="283">
        <v>100</v>
      </c>
      <c r="C14204" s="24" t="str">
        <f t="shared" si="221"/>
        <v>yurizia100</v>
      </c>
      <c r="D14204" s="283">
        <v>1020</v>
      </c>
      <c r="E14204" s="283">
        <v>483</v>
      </c>
      <c r="F14204" s="283">
        <v>17820</v>
      </c>
      <c r="G14204" s="24">
        <v>0</v>
      </c>
      <c r="H14204" s="24">
        <v>0</v>
      </c>
      <c r="I14204" s="24">
        <v>0</v>
      </c>
      <c r="J14204" s="282">
        <v>10</v>
      </c>
      <c r="K14204" s="282">
        <v>0</v>
      </c>
    </row>
    <row r="14205" spans="1:11" x14ac:dyDescent="0.3">
      <c r="A14205" s="283" t="s">
        <v>2136</v>
      </c>
      <c r="B14205" s="283">
        <v>101</v>
      </c>
      <c r="C14205" s="24" t="str">
        <f t="shared" si="221"/>
        <v>yurizia101</v>
      </c>
      <c r="D14205" s="283">
        <v>1113</v>
      </c>
      <c r="E14205" s="283">
        <v>527</v>
      </c>
      <c r="F14205" s="283">
        <v>19734</v>
      </c>
      <c r="G14205" s="24">
        <v>0</v>
      </c>
      <c r="H14205" s="24">
        <v>0</v>
      </c>
      <c r="I14205" s="24">
        <v>0</v>
      </c>
      <c r="J14205" s="282">
        <v>10</v>
      </c>
      <c r="K14205" s="282">
        <v>0</v>
      </c>
    </row>
    <row r="14206" spans="1:11" x14ac:dyDescent="0.3">
      <c r="A14206" s="283" t="s">
        <v>2136</v>
      </c>
      <c r="B14206" s="283">
        <v>102</v>
      </c>
      <c r="C14206" s="24" t="str">
        <f t="shared" si="221"/>
        <v>yurizia102</v>
      </c>
      <c r="D14206" s="283">
        <v>1126</v>
      </c>
      <c r="E14206" s="283">
        <v>533</v>
      </c>
      <c r="F14206" s="283">
        <v>19969</v>
      </c>
      <c r="G14206" s="24">
        <v>0</v>
      </c>
      <c r="H14206" s="24">
        <v>0</v>
      </c>
      <c r="I14206" s="24">
        <v>0</v>
      </c>
      <c r="J14206" s="282">
        <v>10</v>
      </c>
      <c r="K14206" s="282">
        <v>0</v>
      </c>
    </row>
    <row r="14207" spans="1:11" x14ac:dyDescent="0.3">
      <c r="A14207" s="283" t="s">
        <v>2136</v>
      </c>
      <c r="B14207" s="283">
        <v>103</v>
      </c>
      <c r="C14207" s="24" t="str">
        <f t="shared" si="221"/>
        <v>yurizia103</v>
      </c>
      <c r="D14207" s="283">
        <v>1138</v>
      </c>
      <c r="E14207" s="283">
        <v>539</v>
      </c>
      <c r="F14207" s="283">
        <v>20206</v>
      </c>
      <c r="G14207" s="24">
        <v>0</v>
      </c>
      <c r="H14207" s="24">
        <v>0</v>
      </c>
      <c r="I14207" s="24">
        <v>0</v>
      </c>
      <c r="J14207" s="282">
        <v>10</v>
      </c>
      <c r="K14207" s="282">
        <v>0</v>
      </c>
    </row>
    <row r="14208" spans="1:11" x14ac:dyDescent="0.3">
      <c r="A14208" s="283" t="s">
        <v>2136</v>
      </c>
      <c r="B14208" s="283">
        <v>104</v>
      </c>
      <c r="C14208" s="24" t="str">
        <f t="shared" si="221"/>
        <v>yurizia104</v>
      </c>
      <c r="D14208" s="283">
        <v>1151</v>
      </c>
      <c r="E14208" s="283">
        <v>545</v>
      </c>
      <c r="F14208" s="283">
        <v>20446</v>
      </c>
      <c r="G14208" s="24">
        <v>0</v>
      </c>
      <c r="H14208" s="24">
        <v>0</v>
      </c>
      <c r="I14208" s="24">
        <v>0</v>
      </c>
      <c r="J14208" s="282">
        <v>10</v>
      </c>
      <c r="K14208" s="282">
        <v>0</v>
      </c>
    </row>
    <row r="14209" spans="1:11" x14ac:dyDescent="0.3">
      <c r="A14209" s="283" t="s">
        <v>2136</v>
      </c>
      <c r="B14209" s="283">
        <v>105</v>
      </c>
      <c r="C14209" s="24" t="str">
        <f t="shared" si="221"/>
        <v>yurizia105</v>
      </c>
      <c r="D14209" s="283">
        <v>1164</v>
      </c>
      <c r="E14209" s="283">
        <v>552</v>
      </c>
      <c r="F14209" s="283">
        <v>20758</v>
      </c>
      <c r="G14209" s="24">
        <v>0</v>
      </c>
      <c r="H14209" s="24">
        <v>0</v>
      </c>
      <c r="I14209" s="24">
        <v>0</v>
      </c>
      <c r="J14209" s="282">
        <v>10</v>
      </c>
      <c r="K14209" s="282">
        <v>0</v>
      </c>
    </row>
    <row r="14210" spans="1:11" x14ac:dyDescent="0.3">
      <c r="A14210" s="283" t="s">
        <v>2136</v>
      </c>
      <c r="B14210" s="283">
        <v>106</v>
      </c>
      <c r="C14210" s="24" t="str">
        <f t="shared" si="221"/>
        <v>yurizia106</v>
      </c>
      <c r="D14210" s="283">
        <v>1178</v>
      </c>
      <c r="E14210" s="283">
        <v>558</v>
      </c>
      <c r="F14210" s="283">
        <v>21005</v>
      </c>
      <c r="G14210" s="24">
        <v>0</v>
      </c>
      <c r="H14210" s="24">
        <v>0</v>
      </c>
      <c r="I14210" s="24">
        <v>0</v>
      </c>
      <c r="J14210" s="282">
        <v>10</v>
      </c>
      <c r="K14210" s="282">
        <v>0</v>
      </c>
    </row>
    <row r="14211" spans="1:11" x14ac:dyDescent="0.3">
      <c r="A14211" s="283" t="s">
        <v>2136</v>
      </c>
      <c r="B14211" s="283">
        <v>107</v>
      </c>
      <c r="C14211" s="24" t="str">
        <f t="shared" si="221"/>
        <v>yurizia107</v>
      </c>
      <c r="D14211" s="283">
        <v>1191</v>
      </c>
      <c r="E14211" s="283">
        <v>564</v>
      </c>
      <c r="F14211" s="283">
        <v>21255</v>
      </c>
      <c r="G14211" s="24">
        <v>0</v>
      </c>
      <c r="H14211" s="24">
        <v>0</v>
      </c>
      <c r="I14211" s="24">
        <v>0</v>
      </c>
      <c r="J14211" s="282">
        <v>10</v>
      </c>
      <c r="K14211" s="282">
        <v>0</v>
      </c>
    </row>
    <row r="14212" spans="1:11" x14ac:dyDescent="0.3">
      <c r="A14212" s="283" t="s">
        <v>2136</v>
      </c>
      <c r="B14212" s="283">
        <v>108</v>
      </c>
      <c r="C14212" s="24" t="str">
        <f t="shared" si="221"/>
        <v>yurizia108</v>
      </c>
      <c r="D14212" s="283">
        <v>1204</v>
      </c>
      <c r="E14212" s="283">
        <v>571</v>
      </c>
      <c r="F14212" s="283">
        <v>21507</v>
      </c>
      <c r="G14212" s="24">
        <v>0</v>
      </c>
      <c r="H14212" s="24">
        <v>0</v>
      </c>
      <c r="I14212" s="24">
        <v>0</v>
      </c>
      <c r="J14212" s="282">
        <v>10</v>
      </c>
      <c r="K14212" s="282">
        <v>0</v>
      </c>
    </row>
    <row r="14213" spans="1:11" x14ac:dyDescent="0.3">
      <c r="A14213" s="283" t="s">
        <v>2136</v>
      </c>
      <c r="B14213" s="283">
        <v>109</v>
      </c>
      <c r="C14213" s="24" t="str">
        <f t="shared" si="221"/>
        <v>yurizia109</v>
      </c>
      <c r="D14213" s="283">
        <v>1218</v>
      </c>
      <c r="E14213" s="283">
        <v>577</v>
      </c>
      <c r="F14213" s="283">
        <v>21835</v>
      </c>
      <c r="G14213" s="24">
        <v>0</v>
      </c>
      <c r="H14213" s="24">
        <v>0</v>
      </c>
      <c r="I14213" s="24">
        <v>0</v>
      </c>
      <c r="J14213" s="282">
        <v>10</v>
      </c>
      <c r="K14213" s="282">
        <v>0</v>
      </c>
    </row>
    <row r="14214" spans="1:11" x14ac:dyDescent="0.3">
      <c r="A14214" s="283" t="s">
        <v>2136</v>
      </c>
      <c r="B14214" s="283">
        <v>110</v>
      </c>
      <c r="C14214" s="24" t="str">
        <f t="shared" ref="C14214:C14277" si="222">A14214&amp;B14214</f>
        <v>yurizia110</v>
      </c>
      <c r="D14214" s="283">
        <v>1232</v>
      </c>
      <c r="E14214" s="283">
        <v>584</v>
      </c>
      <c r="F14214" s="283">
        <v>22094</v>
      </c>
      <c r="G14214" s="24">
        <v>0</v>
      </c>
      <c r="H14214" s="24">
        <v>0</v>
      </c>
      <c r="I14214" s="24">
        <v>0</v>
      </c>
      <c r="J14214" s="282">
        <v>10</v>
      </c>
      <c r="K14214" s="282">
        <v>0</v>
      </c>
    </row>
    <row r="14215" spans="1:11" x14ac:dyDescent="0.3">
      <c r="A14215" s="283" t="s">
        <v>2136</v>
      </c>
      <c r="B14215" s="283">
        <v>111</v>
      </c>
      <c r="C14215" s="24" t="str">
        <f t="shared" si="222"/>
        <v>yurizia111</v>
      </c>
      <c r="D14215" s="283">
        <v>1246</v>
      </c>
      <c r="E14215" s="283">
        <v>590</v>
      </c>
      <c r="F14215" s="283">
        <v>22356</v>
      </c>
      <c r="G14215" s="24">
        <v>0</v>
      </c>
      <c r="H14215" s="24">
        <v>0</v>
      </c>
      <c r="I14215" s="24">
        <v>0</v>
      </c>
      <c r="J14215" s="282">
        <v>10</v>
      </c>
      <c r="K14215" s="282">
        <v>0</v>
      </c>
    </row>
    <row r="14216" spans="1:11" x14ac:dyDescent="0.3">
      <c r="A14216" s="283" t="s">
        <v>2136</v>
      </c>
      <c r="B14216" s="283">
        <v>112</v>
      </c>
      <c r="C14216" s="24" t="str">
        <f t="shared" si="222"/>
        <v>yurizia112</v>
      </c>
      <c r="D14216" s="283">
        <v>1260</v>
      </c>
      <c r="E14216" s="283">
        <v>597</v>
      </c>
      <c r="F14216" s="283">
        <v>22621</v>
      </c>
      <c r="G14216" s="24">
        <v>0</v>
      </c>
      <c r="H14216" s="24">
        <v>0</v>
      </c>
      <c r="I14216" s="24">
        <v>0</v>
      </c>
      <c r="J14216" s="282">
        <v>10</v>
      </c>
      <c r="K14216" s="282">
        <v>0</v>
      </c>
    </row>
    <row r="14217" spans="1:11" x14ac:dyDescent="0.3">
      <c r="A14217" s="283" t="s">
        <v>2136</v>
      </c>
      <c r="B14217" s="283">
        <v>113</v>
      </c>
      <c r="C14217" s="24" t="str">
        <f t="shared" si="222"/>
        <v>yurizia113</v>
      </c>
      <c r="D14217" s="283">
        <v>1274</v>
      </c>
      <c r="E14217" s="283">
        <v>604</v>
      </c>
      <c r="F14217" s="283">
        <v>22940</v>
      </c>
      <c r="G14217" s="24">
        <v>0</v>
      </c>
      <c r="H14217" s="24">
        <v>0</v>
      </c>
      <c r="I14217" s="24">
        <v>0</v>
      </c>
      <c r="J14217" s="282">
        <v>10</v>
      </c>
      <c r="K14217" s="282">
        <v>0</v>
      </c>
    </row>
    <row r="14218" spans="1:11" x14ac:dyDescent="0.3">
      <c r="A14218" s="283" t="s">
        <v>2136</v>
      </c>
      <c r="B14218" s="283">
        <v>114</v>
      </c>
      <c r="C14218" s="24" t="str">
        <f t="shared" si="222"/>
        <v>yurizia114</v>
      </c>
      <c r="D14218" s="283">
        <v>1288</v>
      </c>
      <c r="E14218" s="283">
        <v>611</v>
      </c>
      <c r="F14218" s="283">
        <v>23211</v>
      </c>
      <c r="G14218" s="24">
        <v>0</v>
      </c>
      <c r="H14218" s="24">
        <v>0</v>
      </c>
      <c r="I14218" s="24">
        <v>0</v>
      </c>
      <c r="J14218" s="282">
        <v>10</v>
      </c>
      <c r="K14218" s="282">
        <v>0</v>
      </c>
    </row>
    <row r="14219" spans="1:11" x14ac:dyDescent="0.3">
      <c r="A14219" s="283" t="s">
        <v>2136</v>
      </c>
      <c r="B14219" s="283">
        <v>115</v>
      </c>
      <c r="C14219" s="24" t="str">
        <f t="shared" si="222"/>
        <v>yurizia115</v>
      </c>
      <c r="D14219" s="283">
        <v>1303</v>
      </c>
      <c r="E14219" s="283">
        <v>617</v>
      </c>
      <c r="F14219" s="283">
        <v>23486</v>
      </c>
      <c r="G14219" s="24">
        <v>0</v>
      </c>
      <c r="H14219" s="24">
        <v>0</v>
      </c>
      <c r="I14219" s="24">
        <v>0</v>
      </c>
      <c r="J14219" s="282">
        <v>10</v>
      </c>
      <c r="K14219" s="282">
        <v>0</v>
      </c>
    </row>
    <row r="14220" spans="1:11" x14ac:dyDescent="0.3">
      <c r="A14220" s="283" t="s">
        <v>2136</v>
      </c>
      <c r="B14220" s="283">
        <v>116</v>
      </c>
      <c r="C14220" s="24" t="str">
        <f t="shared" si="222"/>
        <v>yurizia116</v>
      </c>
      <c r="D14220" s="283">
        <v>1318</v>
      </c>
      <c r="E14220" s="283">
        <v>624</v>
      </c>
      <c r="F14220" s="283">
        <v>23764</v>
      </c>
      <c r="G14220" s="24">
        <v>0</v>
      </c>
      <c r="H14220" s="24">
        <v>0</v>
      </c>
      <c r="I14220" s="24">
        <v>0</v>
      </c>
      <c r="J14220" s="282">
        <v>10</v>
      </c>
      <c r="K14220" s="282">
        <v>0</v>
      </c>
    </row>
    <row r="14221" spans="1:11" x14ac:dyDescent="0.3">
      <c r="A14221" s="283" t="s">
        <v>2136</v>
      </c>
      <c r="B14221" s="283">
        <v>117</v>
      </c>
      <c r="C14221" s="24" t="str">
        <f t="shared" si="222"/>
        <v>yurizia117</v>
      </c>
      <c r="D14221" s="283">
        <v>1332</v>
      </c>
      <c r="E14221" s="283">
        <v>631</v>
      </c>
      <c r="F14221" s="283">
        <v>24125</v>
      </c>
      <c r="G14221" s="24">
        <v>0</v>
      </c>
      <c r="H14221" s="24">
        <v>0</v>
      </c>
      <c r="I14221" s="24">
        <v>0</v>
      </c>
      <c r="J14221" s="282">
        <v>10</v>
      </c>
      <c r="K14221" s="282">
        <v>0</v>
      </c>
    </row>
    <row r="14222" spans="1:11" x14ac:dyDescent="0.3">
      <c r="A14222" s="283" t="s">
        <v>2136</v>
      </c>
      <c r="B14222" s="283">
        <v>118</v>
      </c>
      <c r="C14222" s="24" t="str">
        <f t="shared" si="222"/>
        <v>yurizia118</v>
      </c>
      <c r="D14222" s="283">
        <v>1347</v>
      </c>
      <c r="E14222" s="283">
        <v>638</v>
      </c>
      <c r="F14222" s="283">
        <v>24411</v>
      </c>
      <c r="G14222" s="24">
        <v>0</v>
      </c>
      <c r="H14222" s="24">
        <v>0</v>
      </c>
      <c r="I14222" s="24">
        <v>0</v>
      </c>
      <c r="J14222" s="282">
        <v>10</v>
      </c>
      <c r="K14222" s="282">
        <v>0</v>
      </c>
    </row>
    <row r="14223" spans="1:11" x14ac:dyDescent="0.3">
      <c r="A14223" s="283" t="s">
        <v>2136</v>
      </c>
      <c r="B14223" s="283">
        <v>119</v>
      </c>
      <c r="C14223" s="24" t="str">
        <f t="shared" si="222"/>
        <v>yurizia119</v>
      </c>
      <c r="D14223" s="283">
        <v>1363</v>
      </c>
      <c r="E14223" s="283">
        <v>646</v>
      </c>
      <c r="F14223" s="283">
        <v>24699</v>
      </c>
      <c r="G14223" s="24">
        <v>0</v>
      </c>
      <c r="H14223" s="24">
        <v>0</v>
      </c>
      <c r="I14223" s="24">
        <v>0</v>
      </c>
      <c r="J14223" s="282">
        <v>10</v>
      </c>
      <c r="K14223" s="282">
        <v>0</v>
      </c>
    </row>
    <row r="14224" spans="1:11" x14ac:dyDescent="0.3">
      <c r="A14224" s="283" t="s">
        <v>2136</v>
      </c>
      <c r="B14224" s="283">
        <v>120</v>
      </c>
      <c r="C14224" s="24" t="str">
        <f t="shared" si="222"/>
        <v>yurizia120</v>
      </c>
      <c r="D14224" s="283">
        <v>1378</v>
      </c>
      <c r="E14224" s="283">
        <v>653</v>
      </c>
      <c r="F14224" s="283">
        <v>24991</v>
      </c>
      <c r="G14224" s="24">
        <v>0</v>
      </c>
      <c r="H14224" s="24">
        <v>0</v>
      </c>
      <c r="I14224" s="24">
        <v>0</v>
      </c>
      <c r="J14224" s="282">
        <v>10</v>
      </c>
      <c r="K14224" s="282">
        <v>0</v>
      </c>
    </row>
    <row r="14225" spans="1:11" x14ac:dyDescent="0.3">
      <c r="A14225" s="283" t="s">
        <v>2136</v>
      </c>
      <c r="B14225" s="283">
        <v>121</v>
      </c>
      <c r="C14225" s="24" t="str">
        <f t="shared" si="222"/>
        <v>yurizia121</v>
      </c>
      <c r="D14225" s="283">
        <v>1504</v>
      </c>
      <c r="E14225" s="283">
        <v>712</v>
      </c>
      <c r="F14225" s="283">
        <v>27611</v>
      </c>
      <c r="G14225" s="24">
        <v>0</v>
      </c>
      <c r="H14225" s="24">
        <v>0</v>
      </c>
      <c r="I14225" s="24">
        <v>0</v>
      </c>
      <c r="J14225" s="282">
        <v>10</v>
      </c>
      <c r="K14225" s="282">
        <v>0</v>
      </c>
    </row>
    <row r="14226" spans="1:11" x14ac:dyDescent="0.3">
      <c r="A14226" s="283" t="s">
        <v>2136</v>
      </c>
      <c r="B14226" s="283">
        <v>122</v>
      </c>
      <c r="C14226" s="24" t="str">
        <f t="shared" si="222"/>
        <v>yurizia122</v>
      </c>
      <c r="D14226" s="283">
        <v>1520</v>
      </c>
      <c r="E14226" s="283">
        <v>720</v>
      </c>
      <c r="F14226" s="283">
        <v>27938</v>
      </c>
      <c r="G14226" s="24">
        <v>0</v>
      </c>
      <c r="H14226" s="24">
        <v>0</v>
      </c>
      <c r="I14226" s="24">
        <v>0</v>
      </c>
      <c r="J14226" s="282">
        <v>10</v>
      </c>
      <c r="K14226" s="282">
        <v>0</v>
      </c>
    </row>
    <row r="14227" spans="1:11" x14ac:dyDescent="0.3">
      <c r="A14227" s="283" t="s">
        <v>2136</v>
      </c>
      <c r="B14227" s="283">
        <v>123</v>
      </c>
      <c r="C14227" s="24" t="str">
        <f t="shared" si="222"/>
        <v>yurizia123</v>
      </c>
      <c r="D14227" s="283">
        <v>1537</v>
      </c>
      <c r="E14227" s="283">
        <v>729</v>
      </c>
      <c r="F14227" s="283">
        <v>28268</v>
      </c>
      <c r="G14227" s="24">
        <v>0</v>
      </c>
      <c r="H14227" s="24">
        <v>0</v>
      </c>
      <c r="I14227" s="24">
        <v>0</v>
      </c>
      <c r="J14227" s="282">
        <v>10</v>
      </c>
      <c r="K14227" s="282">
        <v>0</v>
      </c>
    </row>
    <row r="14228" spans="1:11" x14ac:dyDescent="0.3">
      <c r="A14228" s="283" t="s">
        <v>2136</v>
      </c>
      <c r="B14228" s="283">
        <v>124</v>
      </c>
      <c r="C14228" s="24" t="str">
        <f t="shared" si="222"/>
        <v>yurizia124</v>
      </c>
      <c r="D14228" s="283">
        <v>1555</v>
      </c>
      <c r="E14228" s="283">
        <v>737</v>
      </c>
      <c r="F14228" s="283">
        <v>28633</v>
      </c>
      <c r="G14228" s="24">
        <v>0</v>
      </c>
      <c r="H14228" s="24">
        <v>0</v>
      </c>
      <c r="I14228" s="24">
        <v>0</v>
      </c>
      <c r="J14228" s="282">
        <v>10</v>
      </c>
      <c r="K14228" s="282">
        <v>0</v>
      </c>
    </row>
    <row r="14229" spans="1:11" x14ac:dyDescent="0.3">
      <c r="A14229" s="283" t="s">
        <v>2136</v>
      </c>
      <c r="B14229" s="283">
        <v>125</v>
      </c>
      <c r="C14229" s="24" t="str">
        <f t="shared" si="222"/>
        <v>yurizia125</v>
      </c>
      <c r="D14229" s="283">
        <v>1572</v>
      </c>
      <c r="E14229" s="283">
        <v>745</v>
      </c>
      <c r="F14229" s="283">
        <v>29088</v>
      </c>
      <c r="G14229" s="24">
        <v>0</v>
      </c>
      <c r="H14229" s="24">
        <v>0</v>
      </c>
      <c r="I14229" s="24">
        <v>0</v>
      </c>
      <c r="J14229" s="282">
        <v>10</v>
      </c>
      <c r="K14229" s="282">
        <v>0</v>
      </c>
    </row>
    <row r="14230" spans="1:11" x14ac:dyDescent="0.3">
      <c r="A14230" s="283" t="s">
        <v>2136</v>
      </c>
      <c r="B14230" s="283">
        <v>126</v>
      </c>
      <c r="C14230" s="24" t="str">
        <f t="shared" si="222"/>
        <v>yurizia126</v>
      </c>
      <c r="D14230" s="283">
        <v>1590</v>
      </c>
      <c r="E14230" s="283">
        <v>753</v>
      </c>
      <c r="F14230" s="283">
        <v>29432</v>
      </c>
      <c r="G14230" s="24">
        <v>0</v>
      </c>
      <c r="H14230" s="24">
        <v>0</v>
      </c>
      <c r="I14230" s="24">
        <v>0</v>
      </c>
      <c r="J14230" s="282">
        <v>10</v>
      </c>
      <c r="K14230" s="282">
        <v>0</v>
      </c>
    </row>
    <row r="14231" spans="1:11" x14ac:dyDescent="0.3">
      <c r="A14231" s="283" t="s">
        <v>2136</v>
      </c>
      <c r="B14231" s="283">
        <v>127</v>
      </c>
      <c r="C14231" s="24" t="str">
        <f t="shared" si="222"/>
        <v>yurizia127</v>
      </c>
      <c r="D14231" s="283">
        <v>1607</v>
      </c>
      <c r="E14231" s="283">
        <v>762</v>
      </c>
      <c r="F14231" s="283">
        <v>29801</v>
      </c>
      <c r="G14231" s="24">
        <v>0</v>
      </c>
      <c r="H14231" s="24">
        <v>0</v>
      </c>
      <c r="I14231" s="24">
        <v>0</v>
      </c>
      <c r="J14231" s="282">
        <v>10</v>
      </c>
      <c r="K14231" s="282">
        <v>0</v>
      </c>
    </row>
    <row r="14232" spans="1:11" x14ac:dyDescent="0.3">
      <c r="A14232" s="283" t="s">
        <v>2136</v>
      </c>
      <c r="B14232" s="283">
        <v>128</v>
      </c>
      <c r="C14232" s="24" t="str">
        <f t="shared" si="222"/>
        <v>yurizia128</v>
      </c>
      <c r="D14232" s="283">
        <v>1625</v>
      </c>
      <c r="E14232" s="283">
        <v>770</v>
      </c>
      <c r="F14232" s="283">
        <v>30185</v>
      </c>
      <c r="G14232" s="24">
        <v>0</v>
      </c>
      <c r="H14232" s="24">
        <v>0</v>
      </c>
      <c r="I14232" s="24">
        <v>0</v>
      </c>
      <c r="J14232" s="282">
        <v>10</v>
      </c>
      <c r="K14232" s="282">
        <v>0</v>
      </c>
    </row>
    <row r="14233" spans="1:11" x14ac:dyDescent="0.3">
      <c r="A14233" s="283" t="s">
        <v>2136</v>
      </c>
      <c r="B14233" s="283">
        <v>129</v>
      </c>
      <c r="C14233" s="24" t="str">
        <f t="shared" si="222"/>
        <v>yurizia129</v>
      </c>
      <c r="D14233" s="283">
        <v>1643</v>
      </c>
      <c r="E14233" s="283">
        <v>779</v>
      </c>
      <c r="F14233" s="283">
        <v>30541</v>
      </c>
      <c r="G14233" s="24">
        <v>0</v>
      </c>
      <c r="H14233" s="24">
        <v>0</v>
      </c>
      <c r="I14233" s="24">
        <v>0</v>
      </c>
      <c r="J14233" s="282">
        <v>10</v>
      </c>
      <c r="K14233" s="282">
        <v>0</v>
      </c>
    </row>
    <row r="14234" spans="1:11" x14ac:dyDescent="0.3">
      <c r="A14234" s="283" t="s">
        <v>2136</v>
      </c>
      <c r="B14234" s="283">
        <v>130</v>
      </c>
      <c r="C14234" s="24" t="str">
        <f t="shared" si="222"/>
        <v>yurizia130</v>
      </c>
      <c r="D14234" s="283">
        <v>1662</v>
      </c>
      <c r="E14234" s="283">
        <v>787</v>
      </c>
      <c r="F14234" s="283">
        <v>30935</v>
      </c>
      <c r="G14234" s="24">
        <v>0</v>
      </c>
      <c r="H14234" s="24">
        <v>0</v>
      </c>
      <c r="I14234" s="24">
        <v>0</v>
      </c>
      <c r="J14234" s="282">
        <v>10</v>
      </c>
      <c r="K14234" s="282">
        <v>0</v>
      </c>
    </row>
    <row r="14235" spans="1:11" x14ac:dyDescent="0.3">
      <c r="A14235" s="283" t="s">
        <v>2136</v>
      </c>
      <c r="B14235" s="283">
        <v>131</v>
      </c>
      <c r="C14235" s="24" t="str">
        <f t="shared" si="222"/>
        <v>yurizia131</v>
      </c>
      <c r="D14235" s="283">
        <v>1680</v>
      </c>
      <c r="E14235" s="283">
        <v>796</v>
      </c>
      <c r="F14235" s="283">
        <v>31322</v>
      </c>
      <c r="G14235" s="24">
        <v>0</v>
      </c>
      <c r="H14235" s="24">
        <v>0</v>
      </c>
      <c r="I14235" s="24">
        <v>0</v>
      </c>
      <c r="J14235" s="282">
        <v>10</v>
      </c>
      <c r="K14235" s="282">
        <v>0</v>
      </c>
    </row>
    <row r="14236" spans="1:11" x14ac:dyDescent="0.3">
      <c r="A14236" s="283" t="s">
        <v>2136</v>
      </c>
      <c r="B14236" s="283">
        <v>132</v>
      </c>
      <c r="C14236" s="24" t="str">
        <f t="shared" si="222"/>
        <v>yurizia132</v>
      </c>
      <c r="D14236" s="283">
        <v>1699</v>
      </c>
      <c r="E14236" s="283">
        <v>805</v>
      </c>
      <c r="F14236" s="283">
        <v>31691</v>
      </c>
      <c r="G14236" s="24">
        <v>0</v>
      </c>
      <c r="H14236" s="24">
        <v>0</v>
      </c>
      <c r="I14236" s="24">
        <v>0</v>
      </c>
      <c r="J14236" s="282">
        <v>10</v>
      </c>
      <c r="K14236" s="282">
        <v>0</v>
      </c>
    </row>
    <row r="14237" spans="1:11" x14ac:dyDescent="0.3">
      <c r="A14237" s="283" t="s">
        <v>2136</v>
      </c>
      <c r="B14237" s="283">
        <v>133</v>
      </c>
      <c r="C14237" s="24" t="str">
        <f t="shared" si="222"/>
        <v>yurizia133</v>
      </c>
      <c r="D14237" s="283">
        <v>1718</v>
      </c>
      <c r="E14237" s="283">
        <v>814</v>
      </c>
      <c r="F14237" s="283">
        <v>32087</v>
      </c>
      <c r="G14237" s="24">
        <v>0</v>
      </c>
      <c r="H14237" s="24">
        <v>0</v>
      </c>
      <c r="I14237" s="24">
        <v>0</v>
      </c>
      <c r="J14237" s="282">
        <v>10</v>
      </c>
      <c r="K14237" s="282">
        <v>0</v>
      </c>
    </row>
    <row r="14238" spans="1:11" x14ac:dyDescent="0.3">
      <c r="A14238" s="283" t="s">
        <v>2136</v>
      </c>
      <c r="B14238" s="283">
        <v>134</v>
      </c>
      <c r="C14238" s="24" t="str">
        <f t="shared" si="222"/>
        <v>yurizia134</v>
      </c>
      <c r="D14238" s="283">
        <v>1737</v>
      </c>
      <c r="E14238" s="283">
        <v>823</v>
      </c>
      <c r="F14238" s="283">
        <v>32500</v>
      </c>
      <c r="G14238" s="24">
        <v>0</v>
      </c>
      <c r="H14238" s="24">
        <v>0</v>
      </c>
      <c r="I14238" s="24">
        <v>0</v>
      </c>
      <c r="J14238" s="282">
        <v>10</v>
      </c>
      <c r="K14238" s="282">
        <v>0</v>
      </c>
    </row>
    <row r="14239" spans="1:11" x14ac:dyDescent="0.3">
      <c r="A14239" s="283" t="s">
        <v>2136</v>
      </c>
      <c r="B14239" s="283">
        <v>135</v>
      </c>
      <c r="C14239" s="24" t="str">
        <f t="shared" si="222"/>
        <v>yurizia135</v>
      </c>
      <c r="D14239" s="283">
        <v>1756</v>
      </c>
      <c r="E14239" s="283">
        <v>832</v>
      </c>
      <c r="F14239" s="283">
        <v>32882</v>
      </c>
      <c r="G14239" s="24">
        <v>0</v>
      </c>
      <c r="H14239" s="24">
        <v>0</v>
      </c>
      <c r="I14239" s="24">
        <v>0</v>
      </c>
      <c r="J14239" s="282">
        <v>10</v>
      </c>
      <c r="K14239" s="282">
        <v>0</v>
      </c>
    </row>
    <row r="14240" spans="1:11" x14ac:dyDescent="0.3">
      <c r="A14240" s="283" t="s">
        <v>2136</v>
      </c>
      <c r="B14240" s="283">
        <v>136</v>
      </c>
      <c r="C14240" s="24" t="str">
        <f t="shared" si="222"/>
        <v>yurizia136</v>
      </c>
      <c r="D14240" s="283">
        <v>1775</v>
      </c>
      <c r="E14240" s="283">
        <v>841</v>
      </c>
      <c r="F14240" s="283">
        <v>33305</v>
      </c>
      <c r="G14240" s="24">
        <v>0</v>
      </c>
      <c r="H14240" s="24">
        <v>0</v>
      </c>
      <c r="I14240" s="24">
        <v>0</v>
      </c>
      <c r="J14240" s="282">
        <v>10</v>
      </c>
      <c r="K14240" s="282">
        <v>0</v>
      </c>
    </row>
    <row r="14241" spans="1:11" x14ac:dyDescent="0.3">
      <c r="A14241" s="283" t="s">
        <v>2136</v>
      </c>
      <c r="B14241" s="283">
        <v>137</v>
      </c>
      <c r="C14241" s="24" t="str">
        <f t="shared" si="222"/>
        <v>yurizia137</v>
      </c>
      <c r="D14241" s="283">
        <v>1795</v>
      </c>
      <c r="E14241" s="283">
        <v>851</v>
      </c>
      <c r="F14241" s="283">
        <v>33721</v>
      </c>
      <c r="G14241" s="24">
        <v>0</v>
      </c>
      <c r="H14241" s="24">
        <v>0</v>
      </c>
      <c r="I14241" s="24">
        <v>0</v>
      </c>
      <c r="J14241" s="282">
        <v>10</v>
      </c>
      <c r="K14241" s="282">
        <v>0</v>
      </c>
    </row>
    <row r="14242" spans="1:11" x14ac:dyDescent="0.3">
      <c r="A14242" s="283" t="s">
        <v>2136</v>
      </c>
      <c r="B14242" s="283">
        <v>138</v>
      </c>
      <c r="C14242" s="24" t="str">
        <f t="shared" si="222"/>
        <v>yurizia138</v>
      </c>
      <c r="D14242" s="283">
        <v>1815</v>
      </c>
      <c r="E14242" s="283">
        <v>860</v>
      </c>
      <c r="F14242" s="283">
        <v>34117</v>
      </c>
      <c r="G14242" s="24">
        <v>0</v>
      </c>
      <c r="H14242" s="24">
        <v>0</v>
      </c>
      <c r="I14242" s="24">
        <v>0</v>
      </c>
      <c r="J14242" s="282">
        <v>10</v>
      </c>
      <c r="K14242" s="282">
        <v>0</v>
      </c>
    </row>
    <row r="14243" spans="1:11" x14ac:dyDescent="0.3">
      <c r="A14243" s="283" t="s">
        <v>2136</v>
      </c>
      <c r="B14243" s="283">
        <v>139</v>
      </c>
      <c r="C14243" s="24" t="str">
        <f t="shared" si="222"/>
        <v>yurizia139</v>
      </c>
      <c r="D14243" s="283">
        <v>1835</v>
      </c>
      <c r="E14243" s="283">
        <v>869</v>
      </c>
      <c r="F14243" s="283">
        <v>34543</v>
      </c>
      <c r="G14243" s="24">
        <v>0</v>
      </c>
      <c r="H14243" s="24">
        <v>0</v>
      </c>
      <c r="I14243" s="24">
        <v>0</v>
      </c>
      <c r="J14243" s="282">
        <v>10</v>
      </c>
      <c r="K14243" s="282">
        <v>0</v>
      </c>
    </row>
    <row r="14244" spans="1:11" x14ac:dyDescent="0.3">
      <c r="A14244" s="283" t="s">
        <v>2136</v>
      </c>
      <c r="B14244" s="283">
        <v>140</v>
      </c>
      <c r="C14244" s="24" t="str">
        <f t="shared" si="222"/>
        <v>yurizia140</v>
      </c>
      <c r="D14244" s="283">
        <v>1855</v>
      </c>
      <c r="E14244" s="283">
        <v>879</v>
      </c>
      <c r="F14244" s="283">
        <v>34987</v>
      </c>
      <c r="G14244" s="24">
        <v>0</v>
      </c>
      <c r="H14244" s="24">
        <v>0</v>
      </c>
      <c r="I14244" s="24">
        <v>0</v>
      </c>
      <c r="J14244" s="282">
        <v>10</v>
      </c>
      <c r="K14244" s="282">
        <v>0</v>
      </c>
    </row>
    <row r="14245" spans="1:11" x14ac:dyDescent="0.3">
      <c r="A14245" s="283" t="s">
        <v>2136</v>
      </c>
      <c r="B14245" s="283">
        <v>141</v>
      </c>
      <c r="C14245" s="24" t="str">
        <f t="shared" si="222"/>
        <v>yurizia141</v>
      </c>
      <c r="D14245" s="283">
        <v>2024</v>
      </c>
      <c r="E14245" s="283">
        <v>959</v>
      </c>
      <c r="F14245" s="283">
        <v>38551</v>
      </c>
      <c r="G14245" s="24">
        <v>0</v>
      </c>
      <c r="H14245" s="24">
        <v>0</v>
      </c>
      <c r="I14245" s="24">
        <v>0</v>
      </c>
      <c r="J14245" s="282">
        <v>10</v>
      </c>
      <c r="K14245" s="282">
        <v>0</v>
      </c>
    </row>
    <row r="14246" spans="1:11" x14ac:dyDescent="0.3">
      <c r="A14246" s="283" t="s">
        <v>2136</v>
      </c>
      <c r="B14246" s="283">
        <v>142</v>
      </c>
      <c r="C14246" s="24" t="str">
        <f t="shared" si="222"/>
        <v>yurizia142</v>
      </c>
      <c r="D14246" s="283">
        <v>2046</v>
      </c>
      <c r="E14246" s="283">
        <v>970</v>
      </c>
      <c r="F14246" s="283">
        <v>39046</v>
      </c>
      <c r="G14246" s="24">
        <v>0</v>
      </c>
      <c r="H14246" s="24">
        <v>0</v>
      </c>
      <c r="I14246" s="24">
        <v>0</v>
      </c>
      <c r="J14246" s="282">
        <v>10</v>
      </c>
      <c r="K14246" s="282">
        <v>0</v>
      </c>
    </row>
    <row r="14247" spans="1:11" x14ac:dyDescent="0.3">
      <c r="A14247" s="283" t="s">
        <v>2136</v>
      </c>
      <c r="B14247" s="283">
        <v>143</v>
      </c>
      <c r="C14247" s="24" t="str">
        <f t="shared" si="222"/>
        <v>yurizia143</v>
      </c>
      <c r="D14247" s="283">
        <v>2069</v>
      </c>
      <c r="E14247" s="283">
        <v>980</v>
      </c>
      <c r="F14247" s="283">
        <v>39604</v>
      </c>
      <c r="G14247" s="24">
        <v>0</v>
      </c>
      <c r="H14247" s="24">
        <v>0</v>
      </c>
      <c r="I14247" s="24">
        <v>0</v>
      </c>
      <c r="J14247" s="282">
        <v>10</v>
      </c>
      <c r="K14247" s="282">
        <v>0</v>
      </c>
    </row>
    <row r="14248" spans="1:11" x14ac:dyDescent="0.3">
      <c r="A14248" s="283" t="s">
        <v>2136</v>
      </c>
      <c r="B14248" s="283">
        <v>144</v>
      </c>
      <c r="C14248" s="24" t="str">
        <f t="shared" si="222"/>
        <v>yurizia144</v>
      </c>
      <c r="D14248" s="283">
        <v>2091</v>
      </c>
      <c r="E14248" s="283">
        <v>991</v>
      </c>
      <c r="F14248" s="283">
        <v>40068</v>
      </c>
      <c r="G14248" s="24">
        <v>0</v>
      </c>
      <c r="H14248" s="24">
        <v>0</v>
      </c>
      <c r="I14248" s="24">
        <v>0</v>
      </c>
      <c r="J14248" s="282">
        <v>10</v>
      </c>
      <c r="K14248" s="282">
        <v>0</v>
      </c>
    </row>
    <row r="14249" spans="1:11" x14ac:dyDescent="0.3">
      <c r="A14249" s="283" t="s">
        <v>2136</v>
      </c>
      <c r="B14249" s="283">
        <v>145</v>
      </c>
      <c r="C14249" s="24" t="str">
        <f t="shared" si="222"/>
        <v>yurizia145</v>
      </c>
      <c r="D14249" s="283">
        <v>2114</v>
      </c>
      <c r="E14249" s="283">
        <v>1002</v>
      </c>
      <c r="F14249" s="283">
        <v>40611</v>
      </c>
      <c r="G14249" s="24">
        <v>0</v>
      </c>
      <c r="H14249" s="24">
        <v>0</v>
      </c>
      <c r="I14249" s="24">
        <v>0</v>
      </c>
      <c r="J14249" s="282">
        <v>10</v>
      </c>
      <c r="K14249" s="282">
        <v>0</v>
      </c>
    </row>
    <row r="14250" spans="1:11" x14ac:dyDescent="0.3">
      <c r="A14250" s="283" t="s">
        <v>2136</v>
      </c>
      <c r="B14250" s="283">
        <v>146</v>
      </c>
      <c r="C14250" s="24" t="str">
        <f t="shared" si="222"/>
        <v>yurizia146</v>
      </c>
      <c r="D14250" s="283">
        <v>2138</v>
      </c>
      <c r="E14250" s="283">
        <v>1013</v>
      </c>
      <c r="F14250" s="283">
        <v>41131</v>
      </c>
      <c r="G14250" s="24">
        <v>0</v>
      </c>
      <c r="H14250" s="24">
        <v>0</v>
      </c>
      <c r="I14250" s="24">
        <v>0</v>
      </c>
      <c r="J14250" s="282">
        <v>10</v>
      </c>
      <c r="K14250" s="282">
        <v>0</v>
      </c>
    </row>
    <row r="14251" spans="1:11" x14ac:dyDescent="0.3">
      <c r="A14251" s="283" t="s">
        <v>2136</v>
      </c>
      <c r="B14251" s="283">
        <v>147</v>
      </c>
      <c r="C14251" s="24" t="str">
        <f t="shared" si="222"/>
        <v>yurizia147</v>
      </c>
      <c r="D14251" s="283">
        <v>2161</v>
      </c>
      <c r="E14251" s="283">
        <v>1024</v>
      </c>
      <c r="F14251" s="283">
        <v>41662</v>
      </c>
      <c r="G14251" s="24">
        <v>0</v>
      </c>
      <c r="H14251" s="24">
        <v>0</v>
      </c>
      <c r="I14251" s="24">
        <v>0</v>
      </c>
      <c r="J14251" s="282">
        <v>10</v>
      </c>
      <c r="K14251" s="282">
        <v>0</v>
      </c>
    </row>
    <row r="14252" spans="1:11" x14ac:dyDescent="0.3">
      <c r="A14252" s="283" t="s">
        <v>2136</v>
      </c>
      <c r="B14252" s="283">
        <v>148</v>
      </c>
      <c r="C14252" s="24" t="str">
        <f t="shared" si="222"/>
        <v>yurizia148</v>
      </c>
      <c r="D14252" s="283">
        <v>2185</v>
      </c>
      <c r="E14252" s="283">
        <v>1035</v>
      </c>
      <c r="F14252" s="283">
        <v>42150</v>
      </c>
      <c r="G14252" s="24">
        <v>0</v>
      </c>
      <c r="H14252" s="24">
        <v>0</v>
      </c>
      <c r="I14252" s="24">
        <v>0</v>
      </c>
      <c r="J14252" s="282">
        <v>10</v>
      </c>
      <c r="K14252" s="282">
        <v>0</v>
      </c>
    </row>
    <row r="14253" spans="1:11" x14ac:dyDescent="0.3">
      <c r="A14253" s="283" t="s">
        <v>2136</v>
      </c>
      <c r="B14253" s="283">
        <v>149</v>
      </c>
      <c r="C14253" s="24" t="str">
        <f t="shared" si="222"/>
        <v>yurizia149</v>
      </c>
      <c r="D14253" s="283">
        <v>2209</v>
      </c>
      <c r="E14253" s="283">
        <v>1047</v>
      </c>
      <c r="F14253" s="283">
        <v>42720</v>
      </c>
      <c r="G14253" s="24">
        <v>0</v>
      </c>
      <c r="H14253" s="24">
        <v>0</v>
      </c>
      <c r="I14253" s="24">
        <v>0</v>
      </c>
      <c r="J14253" s="282">
        <v>10</v>
      </c>
      <c r="K14253" s="282">
        <v>0</v>
      </c>
    </row>
    <row r="14254" spans="1:11" x14ac:dyDescent="0.3">
      <c r="A14254" s="283" t="s">
        <v>2136</v>
      </c>
      <c r="B14254" s="283">
        <v>150</v>
      </c>
      <c r="C14254" s="24" t="str">
        <f t="shared" si="222"/>
        <v>yurizia150</v>
      </c>
      <c r="D14254" s="283">
        <v>2233</v>
      </c>
      <c r="E14254" s="283">
        <v>1058</v>
      </c>
      <c r="F14254" s="283">
        <v>43219</v>
      </c>
      <c r="G14254" s="24">
        <v>0</v>
      </c>
      <c r="H14254" s="24">
        <v>0</v>
      </c>
      <c r="I14254" s="24">
        <v>0</v>
      </c>
      <c r="J14254" s="282">
        <v>10</v>
      </c>
      <c r="K14254" s="282">
        <v>0</v>
      </c>
    </row>
    <row r="14255" spans="1:11" x14ac:dyDescent="0.3">
      <c r="A14255" s="283" t="s">
        <v>2136</v>
      </c>
      <c r="B14255" s="283">
        <v>151</v>
      </c>
      <c r="C14255" s="24" t="str">
        <f t="shared" si="222"/>
        <v>yurizia151</v>
      </c>
      <c r="D14255" s="283">
        <v>2257</v>
      </c>
      <c r="E14255" s="283">
        <v>1070</v>
      </c>
      <c r="F14255" s="283">
        <v>43776</v>
      </c>
      <c r="G14255" s="24">
        <v>0</v>
      </c>
      <c r="H14255" s="24">
        <v>0</v>
      </c>
      <c r="I14255" s="24">
        <v>0</v>
      </c>
      <c r="J14255" s="282">
        <v>10</v>
      </c>
      <c r="K14255" s="282">
        <v>0</v>
      </c>
    </row>
    <row r="14256" spans="1:11" x14ac:dyDescent="0.3">
      <c r="A14256" s="283" t="s">
        <v>2136</v>
      </c>
      <c r="B14256" s="283">
        <v>152</v>
      </c>
      <c r="C14256" s="24" t="str">
        <f t="shared" si="222"/>
        <v>yurizia152</v>
      </c>
      <c r="D14256" s="283">
        <v>2282</v>
      </c>
      <c r="E14256" s="283">
        <v>1081</v>
      </c>
      <c r="F14256" s="283">
        <v>44287</v>
      </c>
      <c r="G14256" s="24">
        <v>0</v>
      </c>
      <c r="H14256" s="24">
        <v>0</v>
      </c>
      <c r="I14256" s="24">
        <v>0</v>
      </c>
      <c r="J14256" s="282">
        <v>10</v>
      </c>
      <c r="K14256" s="282">
        <v>0</v>
      </c>
    </row>
    <row r="14257" spans="1:11" x14ac:dyDescent="0.3">
      <c r="A14257" s="283" t="s">
        <v>2136</v>
      </c>
      <c r="B14257" s="283">
        <v>153</v>
      </c>
      <c r="C14257" s="24" t="str">
        <f t="shared" si="222"/>
        <v>yurizia153</v>
      </c>
      <c r="D14257" s="283">
        <v>2307</v>
      </c>
      <c r="E14257" s="283">
        <v>1093</v>
      </c>
      <c r="F14257" s="283">
        <v>44885</v>
      </c>
      <c r="G14257" s="24">
        <v>0</v>
      </c>
      <c r="H14257" s="24">
        <v>0</v>
      </c>
      <c r="I14257" s="24">
        <v>0</v>
      </c>
      <c r="J14257" s="282">
        <v>10</v>
      </c>
      <c r="K14257" s="282">
        <v>0</v>
      </c>
    </row>
    <row r="14258" spans="1:11" x14ac:dyDescent="0.3">
      <c r="A14258" s="283" t="s">
        <v>2136</v>
      </c>
      <c r="B14258" s="283">
        <v>154</v>
      </c>
      <c r="C14258" s="24" t="str">
        <f t="shared" si="222"/>
        <v>yurizia154</v>
      </c>
      <c r="D14258" s="283">
        <v>2332</v>
      </c>
      <c r="E14258" s="283">
        <v>1105</v>
      </c>
      <c r="F14258" s="283">
        <v>45408</v>
      </c>
      <c r="G14258" s="24">
        <v>0</v>
      </c>
      <c r="H14258" s="24">
        <v>0</v>
      </c>
      <c r="I14258" s="24">
        <v>0</v>
      </c>
      <c r="J14258" s="282">
        <v>10</v>
      </c>
      <c r="K14258" s="282">
        <v>0</v>
      </c>
    </row>
    <row r="14259" spans="1:11" x14ac:dyDescent="0.3">
      <c r="A14259" s="283" t="s">
        <v>2136</v>
      </c>
      <c r="B14259" s="283">
        <v>155</v>
      </c>
      <c r="C14259" s="24" t="str">
        <f t="shared" si="222"/>
        <v>yurizia155</v>
      </c>
      <c r="D14259" s="283">
        <v>2358</v>
      </c>
      <c r="E14259" s="283">
        <v>1117</v>
      </c>
      <c r="F14259" s="283">
        <v>45993</v>
      </c>
      <c r="G14259" s="24">
        <v>0</v>
      </c>
      <c r="H14259" s="24">
        <v>0</v>
      </c>
      <c r="I14259" s="24">
        <v>0</v>
      </c>
      <c r="J14259" s="282">
        <v>10</v>
      </c>
      <c r="K14259" s="282">
        <v>0</v>
      </c>
    </row>
    <row r="14260" spans="1:11" x14ac:dyDescent="0.3">
      <c r="A14260" s="283" t="s">
        <v>2136</v>
      </c>
      <c r="B14260" s="283">
        <v>156</v>
      </c>
      <c r="C14260" s="24" t="str">
        <f t="shared" si="222"/>
        <v>yurizia156</v>
      </c>
      <c r="D14260" s="283">
        <v>2383</v>
      </c>
      <c r="E14260" s="283">
        <v>1129</v>
      </c>
      <c r="F14260" s="283">
        <v>46529</v>
      </c>
      <c r="G14260" s="24">
        <v>0</v>
      </c>
      <c r="H14260" s="24">
        <v>0</v>
      </c>
      <c r="I14260" s="24">
        <v>0</v>
      </c>
      <c r="J14260" s="282">
        <v>10</v>
      </c>
      <c r="K14260" s="282">
        <v>0</v>
      </c>
    </row>
    <row r="14261" spans="1:11" x14ac:dyDescent="0.3">
      <c r="A14261" s="283" t="s">
        <v>2136</v>
      </c>
      <c r="B14261" s="283">
        <v>157</v>
      </c>
      <c r="C14261" s="24" t="str">
        <f t="shared" si="222"/>
        <v>yurizia157</v>
      </c>
      <c r="D14261" s="283">
        <v>2409</v>
      </c>
      <c r="E14261" s="283">
        <v>1142</v>
      </c>
      <c r="F14261" s="283">
        <v>47156</v>
      </c>
      <c r="G14261" s="24">
        <v>0</v>
      </c>
      <c r="H14261" s="24">
        <v>0</v>
      </c>
      <c r="I14261" s="24">
        <v>0</v>
      </c>
      <c r="J14261" s="282">
        <v>10</v>
      </c>
      <c r="K14261" s="282">
        <v>0</v>
      </c>
    </row>
    <row r="14262" spans="1:11" x14ac:dyDescent="0.3">
      <c r="A14262" s="283" t="s">
        <v>2136</v>
      </c>
      <c r="B14262" s="283">
        <v>158</v>
      </c>
      <c r="C14262" s="24" t="str">
        <f t="shared" si="222"/>
        <v>yurizia158</v>
      </c>
      <c r="D14262" s="283">
        <v>2435</v>
      </c>
      <c r="E14262" s="283">
        <v>1154</v>
      </c>
      <c r="F14262" s="283">
        <v>47705</v>
      </c>
      <c r="G14262" s="24">
        <v>0</v>
      </c>
      <c r="H14262" s="24">
        <v>0</v>
      </c>
      <c r="I14262" s="24">
        <v>0</v>
      </c>
      <c r="J14262" s="282">
        <v>10</v>
      </c>
      <c r="K14262" s="282">
        <v>0</v>
      </c>
    </row>
    <row r="14263" spans="1:11" x14ac:dyDescent="0.3">
      <c r="A14263" s="283" t="s">
        <v>2136</v>
      </c>
      <c r="B14263" s="283">
        <v>159</v>
      </c>
      <c r="C14263" s="24" t="str">
        <f t="shared" si="222"/>
        <v>yurizia159</v>
      </c>
      <c r="D14263" s="283">
        <v>2462</v>
      </c>
      <c r="E14263" s="283">
        <v>1167</v>
      </c>
      <c r="F14263" s="283">
        <v>48348</v>
      </c>
      <c r="G14263" s="24">
        <v>0</v>
      </c>
      <c r="H14263" s="24">
        <v>0</v>
      </c>
      <c r="I14263" s="24">
        <v>0</v>
      </c>
      <c r="J14263" s="282">
        <v>10</v>
      </c>
      <c r="K14263" s="282">
        <v>0</v>
      </c>
    </row>
    <row r="14264" spans="1:11" x14ac:dyDescent="0.3">
      <c r="A14264" s="283" t="s">
        <v>2136</v>
      </c>
      <c r="B14264" s="283">
        <v>160</v>
      </c>
      <c r="C14264" s="24" t="str">
        <f t="shared" si="222"/>
        <v>yurizia160</v>
      </c>
      <c r="D14264" s="283">
        <v>2489</v>
      </c>
      <c r="E14264" s="283">
        <v>1179</v>
      </c>
      <c r="F14264" s="283">
        <v>48910</v>
      </c>
      <c r="G14264" s="24">
        <v>0</v>
      </c>
      <c r="H14264" s="24">
        <v>0</v>
      </c>
      <c r="I14264" s="24">
        <v>0</v>
      </c>
      <c r="J14264" s="282">
        <v>10</v>
      </c>
      <c r="K14264" s="282">
        <v>0</v>
      </c>
    </row>
    <row r="14265" spans="1:11" x14ac:dyDescent="0.3">
      <c r="A14265" s="283" t="s">
        <v>2136</v>
      </c>
      <c r="B14265" s="283">
        <v>161</v>
      </c>
      <c r="C14265" s="24" t="str">
        <f t="shared" si="222"/>
        <v>yurizia161</v>
      </c>
      <c r="D14265" s="283">
        <v>2715</v>
      </c>
      <c r="E14265" s="283">
        <v>1287</v>
      </c>
      <c r="F14265" s="283">
        <v>54058</v>
      </c>
      <c r="G14265" s="24">
        <v>0</v>
      </c>
      <c r="H14265" s="24">
        <v>0</v>
      </c>
      <c r="I14265" s="24">
        <v>0</v>
      </c>
      <c r="J14265" s="282">
        <v>10</v>
      </c>
      <c r="K14265" s="282">
        <v>0</v>
      </c>
    </row>
    <row r="14266" spans="1:11" x14ac:dyDescent="0.3">
      <c r="A14266" s="283" t="s">
        <v>2136</v>
      </c>
      <c r="B14266" s="283">
        <v>162</v>
      </c>
      <c r="C14266" s="24" t="str">
        <f t="shared" si="222"/>
        <v>yurizia162</v>
      </c>
      <c r="D14266" s="283">
        <v>2744</v>
      </c>
      <c r="E14266" s="283">
        <v>1301</v>
      </c>
      <c r="F14266" s="283">
        <v>54687</v>
      </c>
      <c r="G14266" s="24">
        <v>0</v>
      </c>
      <c r="H14266" s="24">
        <v>0</v>
      </c>
      <c r="I14266" s="24">
        <v>0</v>
      </c>
      <c r="J14266" s="282">
        <v>10</v>
      </c>
      <c r="K14266" s="282">
        <v>0</v>
      </c>
    </row>
    <row r="14267" spans="1:11" x14ac:dyDescent="0.3">
      <c r="A14267" s="283" t="s">
        <v>2136</v>
      </c>
      <c r="B14267" s="283">
        <v>163</v>
      </c>
      <c r="C14267" s="24" t="str">
        <f t="shared" si="222"/>
        <v>yurizia163</v>
      </c>
      <c r="D14267" s="283">
        <v>2774</v>
      </c>
      <c r="E14267" s="283">
        <v>1315</v>
      </c>
      <c r="F14267" s="283">
        <v>55421</v>
      </c>
      <c r="G14267" s="24">
        <v>0</v>
      </c>
      <c r="H14267" s="24">
        <v>0</v>
      </c>
      <c r="I14267" s="24">
        <v>0</v>
      </c>
      <c r="J14267" s="282">
        <v>10</v>
      </c>
      <c r="K14267" s="282">
        <v>0</v>
      </c>
    </row>
    <row r="14268" spans="1:11" x14ac:dyDescent="0.3">
      <c r="A14268" s="283" t="s">
        <v>2136</v>
      </c>
      <c r="B14268" s="283">
        <v>164</v>
      </c>
      <c r="C14268" s="24" t="str">
        <f t="shared" si="222"/>
        <v>yurizia164</v>
      </c>
      <c r="D14268" s="283">
        <v>2804</v>
      </c>
      <c r="E14268" s="283">
        <v>1329</v>
      </c>
      <c r="F14268" s="283">
        <v>56065</v>
      </c>
      <c r="G14268" s="24">
        <v>0</v>
      </c>
      <c r="H14268" s="24">
        <v>0</v>
      </c>
      <c r="I14268" s="24">
        <v>0</v>
      </c>
      <c r="J14268" s="282">
        <v>10</v>
      </c>
      <c r="K14268" s="282">
        <v>0</v>
      </c>
    </row>
    <row r="14269" spans="1:11" x14ac:dyDescent="0.3">
      <c r="A14269" s="283" t="s">
        <v>2136</v>
      </c>
      <c r="B14269" s="283">
        <v>165</v>
      </c>
      <c r="C14269" s="24" t="str">
        <f t="shared" si="222"/>
        <v>yurizia165</v>
      </c>
      <c r="D14269" s="283">
        <v>2835</v>
      </c>
      <c r="E14269" s="283">
        <v>1343</v>
      </c>
      <c r="F14269" s="283">
        <v>56890</v>
      </c>
      <c r="G14269" s="24">
        <v>0</v>
      </c>
      <c r="H14269" s="24">
        <v>0</v>
      </c>
      <c r="I14269" s="24">
        <v>0</v>
      </c>
      <c r="J14269" s="282">
        <v>10</v>
      </c>
      <c r="K14269" s="282">
        <v>0</v>
      </c>
    </row>
    <row r="14270" spans="1:11" x14ac:dyDescent="0.3">
      <c r="A14270" s="283" t="s">
        <v>2136</v>
      </c>
      <c r="B14270" s="283">
        <v>166</v>
      </c>
      <c r="C14270" s="24" t="str">
        <f t="shared" si="222"/>
        <v>yurizia166</v>
      </c>
      <c r="D14270" s="283">
        <v>2865</v>
      </c>
      <c r="E14270" s="283">
        <v>1358</v>
      </c>
      <c r="F14270" s="283">
        <v>57550</v>
      </c>
      <c r="G14270" s="24">
        <v>0</v>
      </c>
      <c r="H14270" s="24">
        <v>0</v>
      </c>
      <c r="I14270" s="24">
        <v>0</v>
      </c>
      <c r="J14270" s="282">
        <v>10</v>
      </c>
      <c r="K14270" s="282">
        <v>0</v>
      </c>
    </row>
    <row r="14271" spans="1:11" x14ac:dyDescent="0.3">
      <c r="A14271" s="283" t="s">
        <v>2136</v>
      </c>
      <c r="B14271" s="283">
        <v>167</v>
      </c>
      <c r="C14271" s="24" t="str">
        <f t="shared" si="222"/>
        <v>yurizia167</v>
      </c>
      <c r="D14271" s="283">
        <v>2896</v>
      </c>
      <c r="E14271" s="283">
        <v>1373</v>
      </c>
      <c r="F14271" s="283">
        <v>58218</v>
      </c>
      <c r="G14271" s="24">
        <v>0</v>
      </c>
      <c r="H14271" s="24">
        <v>0</v>
      </c>
      <c r="I14271" s="24">
        <v>0</v>
      </c>
      <c r="J14271" s="282">
        <v>10</v>
      </c>
      <c r="K14271" s="282">
        <v>0</v>
      </c>
    </row>
    <row r="14272" spans="1:11" x14ac:dyDescent="0.3">
      <c r="A14272" s="283" t="s">
        <v>2136</v>
      </c>
      <c r="B14272" s="283">
        <v>168</v>
      </c>
      <c r="C14272" s="24" t="str">
        <f t="shared" si="222"/>
        <v>yurizia168</v>
      </c>
      <c r="D14272" s="283">
        <v>2928</v>
      </c>
      <c r="E14272" s="283">
        <v>1387</v>
      </c>
      <c r="F14272" s="283">
        <v>58893</v>
      </c>
      <c r="G14272" s="24">
        <v>0</v>
      </c>
      <c r="H14272" s="24">
        <v>0</v>
      </c>
      <c r="I14272" s="24">
        <v>0</v>
      </c>
      <c r="J14272" s="282">
        <v>10</v>
      </c>
      <c r="K14272" s="282">
        <v>0</v>
      </c>
    </row>
    <row r="14273" spans="1:11" x14ac:dyDescent="0.3">
      <c r="A14273" s="283" t="s">
        <v>2136</v>
      </c>
      <c r="B14273" s="283">
        <v>169</v>
      </c>
      <c r="C14273" s="24" t="str">
        <f t="shared" si="222"/>
        <v>yurizia169</v>
      </c>
      <c r="D14273" s="283">
        <v>2959</v>
      </c>
      <c r="E14273" s="283">
        <v>1402</v>
      </c>
      <c r="F14273" s="283">
        <v>59758</v>
      </c>
      <c r="G14273" s="24">
        <v>0</v>
      </c>
      <c r="H14273" s="24">
        <v>0</v>
      </c>
      <c r="I14273" s="24">
        <v>0</v>
      </c>
      <c r="J14273" s="282">
        <v>10</v>
      </c>
      <c r="K14273" s="282">
        <v>0</v>
      </c>
    </row>
    <row r="14274" spans="1:11" x14ac:dyDescent="0.3">
      <c r="A14274" s="283" t="s">
        <v>2136</v>
      </c>
      <c r="B14274" s="283">
        <v>170</v>
      </c>
      <c r="C14274" s="24" t="str">
        <f t="shared" si="222"/>
        <v>yurizia170</v>
      </c>
      <c r="D14274" s="283">
        <v>2991</v>
      </c>
      <c r="E14274" s="283">
        <v>1418</v>
      </c>
      <c r="F14274" s="283">
        <v>60451</v>
      </c>
      <c r="G14274" s="24">
        <v>0</v>
      </c>
      <c r="H14274" s="24">
        <v>0</v>
      </c>
      <c r="I14274" s="24">
        <v>0</v>
      </c>
      <c r="J14274" s="282">
        <v>10</v>
      </c>
      <c r="K14274" s="282">
        <v>0</v>
      </c>
    </row>
    <row r="14275" spans="1:11" x14ac:dyDescent="0.3">
      <c r="A14275" s="283" t="s">
        <v>2136</v>
      </c>
      <c r="B14275" s="283">
        <v>171</v>
      </c>
      <c r="C14275" s="24" t="str">
        <f t="shared" si="222"/>
        <v>yurizia171</v>
      </c>
      <c r="D14275" s="283">
        <v>3023</v>
      </c>
      <c r="E14275" s="283">
        <v>1433</v>
      </c>
      <c r="F14275" s="283">
        <v>61151</v>
      </c>
      <c r="G14275" s="24">
        <v>0</v>
      </c>
      <c r="H14275" s="24">
        <v>0</v>
      </c>
      <c r="I14275" s="24">
        <v>0</v>
      </c>
      <c r="J14275" s="282">
        <v>10</v>
      </c>
      <c r="K14275" s="282">
        <v>0</v>
      </c>
    </row>
    <row r="14276" spans="1:11" x14ac:dyDescent="0.3">
      <c r="A14276" s="283" t="s">
        <v>2136</v>
      </c>
      <c r="B14276" s="283">
        <v>172</v>
      </c>
      <c r="C14276" s="24" t="str">
        <f t="shared" si="222"/>
        <v>yurizia172</v>
      </c>
      <c r="D14276" s="283">
        <v>3056</v>
      </c>
      <c r="E14276" s="283">
        <v>1448</v>
      </c>
      <c r="F14276" s="283">
        <v>61859</v>
      </c>
      <c r="G14276" s="24">
        <v>0</v>
      </c>
      <c r="H14276" s="24">
        <v>0</v>
      </c>
      <c r="I14276" s="24">
        <v>0</v>
      </c>
      <c r="J14276" s="282">
        <v>10</v>
      </c>
      <c r="K14276" s="282">
        <v>0</v>
      </c>
    </row>
    <row r="14277" spans="1:11" x14ac:dyDescent="0.3">
      <c r="A14277" s="283" t="s">
        <v>2136</v>
      </c>
      <c r="B14277" s="283">
        <v>173</v>
      </c>
      <c r="C14277" s="24" t="str">
        <f t="shared" si="222"/>
        <v>yurizia173</v>
      </c>
      <c r="D14277" s="283">
        <v>3089</v>
      </c>
      <c r="E14277" s="283">
        <v>1464</v>
      </c>
      <c r="F14277" s="283">
        <v>62766</v>
      </c>
      <c r="G14277" s="24">
        <v>0</v>
      </c>
      <c r="H14277" s="24">
        <v>0</v>
      </c>
      <c r="I14277" s="24">
        <v>0</v>
      </c>
      <c r="J14277" s="282">
        <v>10</v>
      </c>
      <c r="K14277" s="282">
        <v>0</v>
      </c>
    </row>
    <row r="14278" spans="1:11" x14ac:dyDescent="0.3">
      <c r="A14278" s="283" t="s">
        <v>2136</v>
      </c>
      <c r="B14278" s="283">
        <v>174</v>
      </c>
      <c r="C14278" s="24" t="str">
        <f t="shared" ref="C14278:C14341" si="223">A14278&amp;B14278</f>
        <v>yurizia174</v>
      </c>
      <c r="D14278" s="283">
        <v>3122</v>
      </c>
      <c r="E14278" s="283">
        <v>1480</v>
      </c>
      <c r="F14278" s="283">
        <v>63492</v>
      </c>
      <c r="G14278" s="24">
        <v>0</v>
      </c>
      <c r="H14278" s="24">
        <v>0</v>
      </c>
      <c r="I14278" s="24">
        <v>0</v>
      </c>
      <c r="J14278" s="282">
        <v>10</v>
      </c>
      <c r="K14278" s="282">
        <v>0</v>
      </c>
    </row>
    <row r="14279" spans="1:11" x14ac:dyDescent="0.3">
      <c r="A14279" s="283" t="s">
        <v>2136</v>
      </c>
      <c r="B14279" s="283">
        <v>175</v>
      </c>
      <c r="C14279" s="24" t="str">
        <f t="shared" si="223"/>
        <v>yurizia175</v>
      </c>
      <c r="D14279" s="283">
        <v>3156</v>
      </c>
      <c r="E14279" s="283">
        <v>1496</v>
      </c>
      <c r="F14279" s="283">
        <v>64226</v>
      </c>
      <c r="G14279" s="24">
        <v>0</v>
      </c>
      <c r="H14279" s="24">
        <v>0</v>
      </c>
      <c r="I14279" s="24">
        <v>0</v>
      </c>
      <c r="J14279" s="282">
        <v>10</v>
      </c>
      <c r="K14279" s="282">
        <v>0</v>
      </c>
    </row>
    <row r="14280" spans="1:11" x14ac:dyDescent="0.3">
      <c r="A14280" s="283" t="s">
        <v>2136</v>
      </c>
      <c r="B14280" s="283">
        <v>176</v>
      </c>
      <c r="C14280" s="24" t="str">
        <f t="shared" si="223"/>
        <v>yurizia176</v>
      </c>
      <c r="D14280" s="283">
        <v>3190</v>
      </c>
      <c r="E14280" s="283">
        <v>1512</v>
      </c>
      <c r="F14280" s="283">
        <v>64969</v>
      </c>
      <c r="G14280" s="24">
        <v>0</v>
      </c>
      <c r="H14280" s="24">
        <v>0</v>
      </c>
      <c r="I14280" s="24">
        <v>0</v>
      </c>
      <c r="J14280" s="282">
        <v>10</v>
      </c>
      <c r="K14280" s="282">
        <v>0</v>
      </c>
    </row>
    <row r="14281" spans="1:11" x14ac:dyDescent="0.3">
      <c r="A14281" s="283" t="s">
        <v>2136</v>
      </c>
      <c r="B14281" s="283">
        <v>177</v>
      </c>
      <c r="C14281" s="24" t="str">
        <f t="shared" si="223"/>
        <v>yurizia177</v>
      </c>
      <c r="D14281" s="283">
        <v>3224</v>
      </c>
      <c r="E14281" s="283">
        <v>1528</v>
      </c>
      <c r="F14281" s="283">
        <v>65920</v>
      </c>
      <c r="G14281" s="24">
        <v>0</v>
      </c>
      <c r="H14281" s="24">
        <v>0</v>
      </c>
      <c r="I14281" s="24">
        <v>0</v>
      </c>
      <c r="J14281" s="282">
        <v>10</v>
      </c>
      <c r="K14281" s="282">
        <v>0</v>
      </c>
    </row>
    <row r="14282" spans="1:11" x14ac:dyDescent="0.3">
      <c r="A14282" s="283" t="s">
        <v>2136</v>
      </c>
      <c r="B14282" s="283">
        <v>178</v>
      </c>
      <c r="C14282" s="24" t="str">
        <f t="shared" si="223"/>
        <v>yurizia178</v>
      </c>
      <c r="D14282" s="283">
        <v>3258</v>
      </c>
      <c r="E14282" s="283">
        <v>1544</v>
      </c>
      <c r="F14282" s="283">
        <v>66682</v>
      </c>
      <c r="G14282" s="24">
        <v>0</v>
      </c>
      <c r="H14282" s="24">
        <v>0</v>
      </c>
      <c r="I14282" s="24">
        <v>0</v>
      </c>
      <c r="J14282" s="282">
        <v>10</v>
      </c>
      <c r="K14282" s="282">
        <v>0</v>
      </c>
    </row>
    <row r="14283" spans="1:11" x14ac:dyDescent="0.3">
      <c r="A14283" s="283" t="s">
        <v>2136</v>
      </c>
      <c r="B14283" s="283">
        <v>179</v>
      </c>
      <c r="C14283" s="24" t="str">
        <f t="shared" si="223"/>
        <v>yurizia179</v>
      </c>
      <c r="D14283" s="283">
        <v>3293</v>
      </c>
      <c r="E14283" s="283">
        <v>1561</v>
      </c>
      <c r="F14283" s="283">
        <v>67451</v>
      </c>
      <c r="G14283" s="24">
        <v>0</v>
      </c>
      <c r="H14283" s="24">
        <v>0</v>
      </c>
      <c r="I14283" s="24">
        <v>0</v>
      </c>
      <c r="J14283" s="282">
        <v>10</v>
      </c>
      <c r="K14283" s="282">
        <v>0</v>
      </c>
    </row>
    <row r="14284" spans="1:11" x14ac:dyDescent="0.3">
      <c r="A14284" s="283" t="s">
        <v>2136</v>
      </c>
      <c r="B14284" s="283">
        <v>180</v>
      </c>
      <c r="C14284" s="24" t="str">
        <f t="shared" si="223"/>
        <v>yurizia180</v>
      </c>
      <c r="D14284" s="283">
        <v>3329</v>
      </c>
      <c r="E14284" s="283">
        <v>1578</v>
      </c>
      <c r="F14284" s="283">
        <v>68229</v>
      </c>
      <c r="G14284" s="24">
        <v>0</v>
      </c>
      <c r="H14284" s="24">
        <v>0</v>
      </c>
      <c r="I14284" s="24">
        <v>0</v>
      </c>
      <c r="J14284" s="282">
        <v>10</v>
      </c>
      <c r="K14284" s="282">
        <v>0</v>
      </c>
    </row>
    <row r="14285" spans="1:11" x14ac:dyDescent="0.3">
      <c r="A14285" s="283" t="s">
        <v>2136</v>
      </c>
      <c r="B14285" s="283">
        <v>181</v>
      </c>
      <c r="C14285" s="24" t="str">
        <f t="shared" si="223"/>
        <v>yurizia181</v>
      </c>
      <c r="D14285" s="283">
        <v>3631</v>
      </c>
      <c r="E14285" s="283">
        <v>1721</v>
      </c>
      <c r="F14285" s="283">
        <v>75550</v>
      </c>
      <c r="G14285" s="24">
        <v>0</v>
      </c>
      <c r="H14285" s="24">
        <v>0</v>
      </c>
      <c r="I14285" s="24">
        <v>0</v>
      </c>
      <c r="J14285" s="282">
        <v>10</v>
      </c>
      <c r="K14285" s="282">
        <v>0</v>
      </c>
    </row>
    <row r="14286" spans="1:11" x14ac:dyDescent="0.3">
      <c r="A14286" s="283" t="s">
        <v>2136</v>
      </c>
      <c r="B14286" s="283">
        <v>182</v>
      </c>
      <c r="C14286" s="24" t="str">
        <f t="shared" si="223"/>
        <v>yurizia182</v>
      </c>
      <c r="D14286" s="283">
        <v>3670</v>
      </c>
      <c r="E14286" s="283">
        <v>1739</v>
      </c>
      <c r="F14286" s="283">
        <v>76421</v>
      </c>
      <c r="G14286" s="24">
        <v>0</v>
      </c>
      <c r="H14286" s="24">
        <v>0</v>
      </c>
      <c r="I14286" s="24">
        <v>0</v>
      </c>
      <c r="J14286" s="282">
        <v>10</v>
      </c>
      <c r="K14286" s="282">
        <v>0</v>
      </c>
    </row>
    <row r="14287" spans="1:11" x14ac:dyDescent="0.3">
      <c r="A14287" s="283" t="s">
        <v>2136</v>
      </c>
      <c r="B14287" s="283">
        <v>183</v>
      </c>
      <c r="C14287" s="24" t="str">
        <f t="shared" si="223"/>
        <v>yurizia183</v>
      </c>
      <c r="D14287" s="283">
        <v>3709</v>
      </c>
      <c r="E14287" s="283">
        <v>1758</v>
      </c>
      <c r="F14287" s="283">
        <v>77301</v>
      </c>
      <c r="G14287" s="24">
        <v>0</v>
      </c>
      <c r="H14287" s="24">
        <v>0</v>
      </c>
      <c r="I14287" s="24">
        <v>0</v>
      </c>
      <c r="J14287" s="282">
        <v>10</v>
      </c>
      <c r="K14287" s="282">
        <v>0</v>
      </c>
    </row>
    <row r="14288" spans="1:11" x14ac:dyDescent="0.3">
      <c r="A14288" s="283" t="s">
        <v>2136</v>
      </c>
      <c r="B14288" s="283">
        <v>184</v>
      </c>
      <c r="C14288" s="24" t="str">
        <f t="shared" si="223"/>
        <v>yurizia184</v>
      </c>
      <c r="D14288" s="283">
        <v>3748</v>
      </c>
      <c r="E14288" s="283">
        <v>1777</v>
      </c>
      <c r="F14288" s="283">
        <v>78191</v>
      </c>
      <c r="G14288" s="24">
        <v>0</v>
      </c>
      <c r="H14288" s="24">
        <v>0</v>
      </c>
      <c r="I14288" s="24">
        <v>0</v>
      </c>
      <c r="J14288" s="282">
        <v>10</v>
      </c>
      <c r="K14288" s="282">
        <v>0</v>
      </c>
    </row>
    <row r="14289" spans="1:11" x14ac:dyDescent="0.3">
      <c r="A14289" s="283" t="s">
        <v>2136</v>
      </c>
      <c r="B14289" s="283">
        <v>185</v>
      </c>
      <c r="C14289" s="24" t="str">
        <f t="shared" si="223"/>
        <v>yurizia185</v>
      </c>
      <c r="D14289" s="283">
        <v>3788</v>
      </c>
      <c r="E14289" s="283">
        <v>1796</v>
      </c>
      <c r="F14289" s="283">
        <v>79336</v>
      </c>
      <c r="G14289" s="24">
        <v>0</v>
      </c>
      <c r="H14289" s="24">
        <v>0</v>
      </c>
      <c r="I14289" s="24">
        <v>0</v>
      </c>
      <c r="J14289" s="282">
        <v>10</v>
      </c>
      <c r="K14289" s="282">
        <v>0</v>
      </c>
    </row>
    <row r="14290" spans="1:11" x14ac:dyDescent="0.3">
      <c r="A14290" s="283" t="s">
        <v>2136</v>
      </c>
      <c r="B14290" s="283">
        <v>186</v>
      </c>
      <c r="C14290" s="24" t="str">
        <f t="shared" si="223"/>
        <v>yurizia186</v>
      </c>
      <c r="D14290" s="283">
        <v>3829</v>
      </c>
      <c r="E14290" s="283">
        <v>1815</v>
      </c>
      <c r="F14290" s="283">
        <v>80249</v>
      </c>
      <c r="G14290" s="24">
        <v>0</v>
      </c>
      <c r="H14290" s="24">
        <v>0</v>
      </c>
      <c r="I14290" s="24">
        <v>0</v>
      </c>
      <c r="J14290" s="282">
        <v>10</v>
      </c>
      <c r="K14290" s="282">
        <v>0</v>
      </c>
    </row>
    <row r="14291" spans="1:11" x14ac:dyDescent="0.3">
      <c r="A14291" s="283" t="s">
        <v>2136</v>
      </c>
      <c r="B14291" s="283">
        <v>187</v>
      </c>
      <c r="C14291" s="24" t="str">
        <f t="shared" si="223"/>
        <v>yurizia187</v>
      </c>
      <c r="D14291" s="283">
        <v>3870</v>
      </c>
      <c r="E14291" s="283">
        <v>1834</v>
      </c>
      <c r="F14291" s="283">
        <v>81172</v>
      </c>
      <c r="G14291" s="24">
        <v>0</v>
      </c>
      <c r="H14291" s="24">
        <v>0</v>
      </c>
      <c r="I14291" s="24">
        <v>0</v>
      </c>
      <c r="J14291" s="282">
        <v>10</v>
      </c>
      <c r="K14291" s="282">
        <v>0</v>
      </c>
    </row>
    <row r="14292" spans="1:11" x14ac:dyDescent="0.3">
      <c r="A14292" s="283" t="s">
        <v>2136</v>
      </c>
      <c r="B14292" s="283">
        <v>188</v>
      </c>
      <c r="C14292" s="24" t="str">
        <f t="shared" si="223"/>
        <v>yurizia188</v>
      </c>
      <c r="D14292" s="283">
        <v>3911</v>
      </c>
      <c r="E14292" s="283">
        <v>1854</v>
      </c>
      <c r="F14292" s="283">
        <v>82105</v>
      </c>
      <c r="G14292" s="24">
        <v>0</v>
      </c>
      <c r="H14292" s="24">
        <v>0</v>
      </c>
      <c r="I14292" s="24">
        <v>0</v>
      </c>
      <c r="J14292" s="282">
        <v>10</v>
      </c>
      <c r="K14292" s="282">
        <v>0</v>
      </c>
    </row>
    <row r="14293" spans="1:11" x14ac:dyDescent="0.3">
      <c r="A14293" s="283" t="s">
        <v>2136</v>
      </c>
      <c r="B14293" s="283">
        <v>189</v>
      </c>
      <c r="C14293" s="24" t="str">
        <f t="shared" si="223"/>
        <v>yurizia189</v>
      </c>
      <c r="D14293" s="283">
        <v>3953</v>
      </c>
      <c r="E14293" s="283">
        <v>1873</v>
      </c>
      <c r="F14293" s="283">
        <v>83220</v>
      </c>
      <c r="G14293" s="24">
        <v>0</v>
      </c>
      <c r="H14293" s="24">
        <v>0</v>
      </c>
      <c r="I14293" s="24">
        <v>0</v>
      </c>
      <c r="J14293" s="282">
        <v>10</v>
      </c>
      <c r="K14293" s="282">
        <v>0</v>
      </c>
    </row>
    <row r="14294" spans="1:11" x14ac:dyDescent="0.3">
      <c r="A14294" s="283" t="s">
        <v>2136</v>
      </c>
      <c r="B14294" s="283">
        <v>190</v>
      </c>
      <c r="C14294" s="24" t="str">
        <f t="shared" si="223"/>
        <v>yurizia190</v>
      </c>
      <c r="D14294" s="283">
        <v>3995</v>
      </c>
      <c r="E14294" s="283">
        <v>1893</v>
      </c>
      <c r="F14294" s="283">
        <v>84176</v>
      </c>
      <c r="G14294" s="24">
        <v>0</v>
      </c>
      <c r="H14294" s="24">
        <v>0</v>
      </c>
      <c r="I14294" s="24">
        <v>0</v>
      </c>
      <c r="J14294" s="282">
        <v>10</v>
      </c>
      <c r="K14294" s="282">
        <v>0</v>
      </c>
    </row>
    <row r="14295" spans="1:11" x14ac:dyDescent="0.3">
      <c r="A14295" s="283" t="s">
        <v>2136</v>
      </c>
      <c r="B14295" s="283">
        <v>191</v>
      </c>
      <c r="C14295" s="24" t="str">
        <f t="shared" si="223"/>
        <v>yurizia191</v>
      </c>
      <c r="D14295" s="283">
        <v>4037</v>
      </c>
      <c r="E14295" s="283">
        <v>1913</v>
      </c>
      <c r="F14295" s="283">
        <v>85142</v>
      </c>
      <c r="G14295" s="24">
        <v>0</v>
      </c>
      <c r="H14295" s="24">
        <v>0</v>
      </c>
      <c r="I14295" s="24">
        <v>0</v>
      </c>
      <c r="J14295" s="282">
        <v>10</v>
      </c>
      <c r="K14295" s="282">
        <v>0</v>
      </c>
    </row>
    <row r="14296" spans="1:11" x14ac:dyDescent="0.3">
      <c r="A14296" s="283" t="s">
        <v>2136</v>
      </c>
      <c r="B14296" s="283">
        <v>192</v>
      </c>
      <c r="C14296" s="24" t="str">
        <f t="shared" si="223"/>
        <v>yurizia192</v>
      </c>
      <c r="D14296" s="283">
        <v>4080</v>
      </c>
      <c r="E14296" s="283">
        <v>1934</v>
      </c>
      <c r="F14296" s="283">
        <v>86119</v>
      </c>
      <c r="G14296" s="24">
        <v>0</v>
      </c>
      <c r="H14296" s="24">
        <v>0</v>
      </c>
      <c r="I14296" s="24">
        <v>0</v>
      </c>
      <c r="J14296" s="282">
        <v>10</v>
      </c>
      <c r="K14296" s="282">
        <v>0</v>
      </c>
    </row>
    <row r="14297" spans="1:11" x14ac:dyDescent="0.3">
      <c r="A14297" s="283" t="s">
        <v>2136</v>
      </c>
      <c r="B14297" s="283">
        <v>193</v>
      </c>
      <c r="C14297" s="24" t="str">
        <f t="shared" si="223"/>
        <v>yurizia193</v>
      </c>
      <c r="D14297" s="283">
        <v>4124</v>
      </c>
      <c r="E14297" s="283">
        <v>1954</v>
      </c>
      <c r="F14297" s="283">
        <v>87377</v>
      </c>
      <c r="G14297" s="24">
        <v>0</v>
      </c>
      <c r="H14297" s="24">
        <v>0</v>
      </c>
      <c r="I14297" s="24">
        <v>0</v>
      </c>
      <c r="J14297" s="282">
        <v>10</v>
      </c>
      <c r="K14297" s="282">
        <v>0</v>
      </c>
    </row>
    <row r="14298" spans="1:11" x14ac:dyDescent="0.3">
      <c r="A14298" s="283" t="s">
        <v>2136</v>
      </c>
      <c r="B14298" s="283">
        <v>194</v>
      </c>
      <c r="C14298" s="24" t="str">
        <f t="shared" si="223"/>
        <v>yurizia194</v>
      </c>
      <c r="D14298" s="283">
        <v>4167</v>
      </c>
      <c r="E14298" s="283">
        <v>1975</v>
      </c>
      <c r="F14298" s="283">
        <v>88378</v>
      </c>
      <c r="G14298" s="24">
        <v>0</v>
      </c>
      <c r="H14298" s="24">
        <v>0</v>
      </c>
      <c r="I14298" s="24">
        <v>0</v>
      </c>
      <c r="J14298" s="282">
        <v>10</v>
      </c>
      <c r="K14298" s="282">
        <v>0</v>
      </c>
    </row>
    <row r="14299" spans="1:11" x14ac:dyDescent="0.3">
      <c r="A14299" s="283" t="s">
        <v>2136</v>
      </c>
      <c r="B14299" s="283">
        <v>195</v>
      </c>
      <c r="C14299" s="24" t="str">
        <f t="shared" si="223"/>
        <v>yurizia195</v>
      </c>
      <c r="D14299" s="283">
        <v>4212</v>
      </c>
      <c r="E14299" s="283">
        <v>1996</v>
      </c>
      <c r="F14299" s="283">
        <v>89391</v>
      </c>
      <c r="G14299" s="24">
        <v>0</v>
      </c>
      <c r="H14299" s="24">
        <v>0</v>
      </c>
      <c r="I14299" s="24">
        <v>0</v>
      </c>
      <c r="J14299" s="282">
        <v>10</v>
      </c>
      <c r="K14299" s="282">
        <v>0</v>
      </c>
    </row>
    <row r="14300" spans="1:11" x14ac:dyDescent="0.3">
      <c r="A14300" s="283" t="s">
        <v>2136</v>
      </c>
      <c r="B14300" s="283">
        <v>196</v>
      </c>
      <c r="C14300" s="24" t="str">
        <f t="shared" si="223"/>
        <v>yurizia196</v>
      </c>
      <c r="D14300" s="283">
        <v>4256</v>
      </c>
      <c r="E14300" s="283">
        <v>2017</v>
      </c>
      <c r="F14300" s="283">
        <v>90415</v>
      </c>
      <c r="G14300" s="24">
        <v>0</v>
      </c>
      <c r="H14300" s="24">
        <v>0</v>
      </c>
      <c r="I14300" s="24">
        <v>0</v>
      </c>
      <c r="J14300" s="282">
        <v>10</v>
      </c>
      <c r="K14300" s="282">
        <v>0</v>
      </c>
    </row>
    <row r="14301" spans="1:11" x14ac:dyDescent="0.3">
      <c r="A14301" s="283" t="s">
        <v>2136</v>
      </c>
      <c r="B14301" s="283">
        <v>197</v>
      </c>
      <c r="C14301" s="24" t="str">
        <f t="shared" si="223"/>
        <v>yurizia197</v>
      </c>
      <c r="D14301" s="283">
        <v>4301</v>
      </c>
      <c r="E14301" s="283">
        <v>2039</v>
      </c>
      <c r="F14301" s="283">
        <v>91733</v>
      </c>
      <c r="G14301" s="24">
        <v>0</v>
      </c>
      <c r="H14301" s="24">
        <v>0</v>
      </c>
      <c r="I14301" s="24">
        <v>0</v>
      </c>
      <c r="J14301" s="282">
        <v>10</v>
      </c>
      <c r="K14301" s="282">
        <v>0</v>
      </c>
    </row>
    <row r="14302" spans="1:11" x14ac:dyDescent="0.3">
      <c r="A14302" s="283" t="s">
        <v>2136</v>
      </c>
      <c r="B14302" s="283">
        <v>198</v>
      </c>
      <c r="C14302" s="24" t="str">
        <f t="shared" si="223"/>
        <v>yurizia198</v>
      </c>
      <c r="D14302" s="283">
        <v>4347</v>
      </c>
      <c r="E14302" s="283">
        <v>2060</v>
      </c>
      <c r="F14302" s="283">
        <v>92783</v>
      </c>
      <c r="G14302" s="24">
        <v>0</v>
      </c>
      <c r="H14302" s="24">
        <v>0</v>
      </c>
      <c r="I14302" s="24">
        <v>0</v>
      </c>
      <c r="J14302" s="282">
        <v>10</v>
      </c>
      <c r="K14302" s="282">
        <v>0</v>
      </c>
    </row>
    <row r="14303" spans="1:11" x14ac:dyDescent="0.3">
      <c r="A14303" s="283" t="s">
        <v>2136</v>
      </c>
      <c r="B14303" s="283">
        <v>199</v>
      </c>
      <c r="C14303" s="24" t="str">
        <f t="shared" si="223"/>
        <v>yurizia199</v>
      </c>
      <c r="D14303" s="283">
        <v>4393</v>
      </c>
      <c r="E14303" s="283">
        <v>2082</v>
      </c>
      <c r="F14303" s="283">
        <v>93844</v>
      </c>
      <c r="G14303" s="24">
        <v>0</v>
      </c>
      <c r="H14303" s="24">
        <v>0</v>
      </c>
      <c r="I14303" s="24">
        <v>0</v>
      </c>
      <c r="J14303" s="282">
        <v>10</v>
      </c>
      <c r="K14303" s="282">
        <v>0</v>
      </c>
    </row>
    <row r="14304" spans="1:11" x14ac:dyDescent="0.3">
      <c r="A14304" s="283" t="s">
        <v>2136</v>
      </c>
      <c r="B14304" s="283">
        <v>200</v>
      </c>
      <c r="C14304" s="24" t="str">
        <f t="shared" si="223"/>
        <v>yurizia200</v>
      </c>
      <c r="D14304" s="283">
        <v>4439</v>
      </c>
      <c r="E14304" s="283">
        <v>2104</v>
      </c>
      <c r="F14304" s="283">
        <v>94917</v>
      </c>
      <c r="G14304" s="24">
        <v>0</v>
      </c>
      <c r="H14304" s="24">
        <v>0</v>
      </c>
      <c r="I14304" s="24">
        <v>0</v>
      </c>
      <c r="J14304" s="282">
        <v>10</v>
      </c>
      <c r="K14304" s="282">
        <v>0</v>
      </c>
    </row>
    <row r="14305" spans="1:11" x14ac:dyDescent="0.3">
      <c r="A14305" s="283" t="s">
        <v>2136</v>
      </c>
      <c r="B14305" s="283">
        <v>201</v>
      </c>
      <c r="C14305" s="24" t="str">
        <f t="shared" si="223"/>
        <v>yurizia201</v>
      </c>
      <c r="D14305" s="283">
        <v>4841</v>
      </c>
      <c r="E14305" s="283">
        <v>2295</v>
      </c>
      <c r="F14305" s="283">
        <v>104842</v>
      </c>
      <c r="G14305" s="24">
        <v>0</v>
      </c>
      <c r="H14305" s="24">
        <v>0</v>
      </c>
      <c r="I14305" s="24">
        <v>0</v>
      </c>
      <c r="J14305" s="282">
        <v>10</v>
      </c>
      <c r="K14305" s="282">
        <v>0</v>
      </c>
    </row>
    <row r="14306" spans="1:11" x14ac:dyDescent="0.3">
      <c r="A14306" s="283" t="s">
        <v>2136</v>
      </c>
      <c r="B14306" s="283">
        <v>202</v>
      </c>
      <c r="C14306" s="24" t="str">
        <f t="shared" si="223"/>
        <v>yurizia202</v>
      </c>
      <c r="D14306" s="283">
        <v>4893</v>
      </c>
      <c r="E14306" s="283">
        <v>2319</v>
      </c>
      <c r="F14306" s="283">
        <v>106149</v>
      </c>
      <c r="G14306" s="24">
        <v>0</v>
      </c>
      <c r="H14306" s="24">
        <v>0</v>
      </c>
      <c r="I14306" s="24">
        <v>0</v>
      </c>
      <c r="J14306" s="282">
        <v>10</v>
      </c>
      <c r="K14306" s="282">
        <v>0</v>
      </c>
    </row>
    <row r="14307" spans="1:11" x14ac:dyDescent="0.3">
      <c r="A14307" s="283" t="s">
        <v>2136</v>
      </c>
      <c r="B14307" s="283">
        <v>203</v>
      </c>
      <c r="C14307" s="24" t="str">
        <f t="shared" si="223"/>
        <v>yurizia203</v>
      </c>
      <c r="D14307" s="283">
        <v>4944</v>
      </c>
      <c r="E14307" s="283">
        <v>2343</v>
      </c>
      <c r="F14307" s="283">
        <v>107435</v>
      </c>
      <c r="G14307" s="24">
        <v>0</v>
      </c>
      <c r="H14307" s="24">
        <v>0</v>
      </c>
      <c r="I14307" s="24">
        <v>0</v>
      </c>
      <c r="J14307" s="282">
        <v>10</v>
      </c>
      <c r="K14307" s="282">
        <v>0</v>
      </c>
    </row>
    <row r="14308" spans="1:11" x14ac:dyDescent="0.3">
      <c r="A14308" s="283" t="s">
        <v>2136</v>
      </c>
      <c r="B14308" s="283">
        <v>204</v>
      </c>
      <c r="C14308" s="24" t="str">
        <f t="shared" si="223"/>
        <v>yurizia204</v>
      </c>
      <c r="D14308" s="283">
        <v>4996</v>
      </c>
      <c r="E14308" s="283">
        <v>2368</v>
      </c>
      <c r="F14308" s="283">
        <v>108735</v>
      </c>
      <c r="G14308" s="24">
        <v>0</v>
      </c>
      <c r="H14308" s="24">
        <v>0</v>
      </c>
      <c r="I14308" s="24">
        <v>0</v>
      </c>
      <c r="J14308" s="282">
        <v>10</v>
      </c>
      <c r="K14308" s="282">
        <v>0</v>
      </c>
    </row>
    <row r="14309" spans="1:11" x14ac:dyDescent="0.3">
      <c r="A14309" s="283" t="s">
        <v>2136</v>
      </c>
      <c r="B14309" s="283">
        <v>205</v>
      </c>
      <c r="C14309" s="24" t="str">
        <f t="shared" si="223"/>
        <v>yurizia205</v>
      </c>
      <c r="D14309" s="283">
        <v>5049</v>
      </c>
      <c r="E14309" s="283">
        <v>2393</v>
      </c>
      <c r="F14309" s="283">
        <v>110501</v>
      </c>
      <c r="G14309" s="24">
        <v>0</v>
      </c>
      <c r="H14309" s="24">
        <v>0</v>
      </c>
      <c r="I14309" s="24">
        <v>0</v>
      </c>
      <c r="J14309" s="282">
        <v>10</v>
      </c>
      <c r="K14309" s="282">
        <v>0</v>
      </c>
    </row>
    <row r="14310" spans="1:11" x14ac:dyDescent="0.3">
      <c r="A14310" s="283" t="s">
        <v>2136</v>
      </c>
      <c r="B14310" s="283">
        <v>206</v>
      </c>
      <c r="C14310" s="24" t="str">
        <f t="shared" si="223"/>
        <v>yurizia206</v>
      </c>
      <c r="D14310" s="283">
        <v>5102</v>
      </c>
      <c r="E14310" s="283">
        <v>2418</v>
      </c>
      <c r="F14310" s="283">
        <v>111951</v>
      </c>
      <c r="G14310" s="24">
        <v>0</v>
      </c>
      <c r="H14310" s="24">
        <v>0</v>
      </c>
      <c r="I14310" s="24">
        <v>0</v>
      </c>
      <c r="J14310" s="282">
        <v>10</v>
      </c>
      <c r="K14310" s="282">
        <v>0</v>
      </c>
    </row>
    <row r="14311" spans="1:11" x14ac:dyDescent="0.3">
      <c r="A14311" s="283" t="s">
        <v>2136</v>
      </c>
      <c r="B14311" s="283">
        <v>207</v>
      </c>
      <c r="C14311" s="24" t="str">
        <f t="shared" si="223"/>
        <v>yurizia207</v>
      </c>
      <c r="D14311" s="283">
        <v>5156</v>
      </c>
      <c r="E14311" s="283">
        <v>2444</v>
      </c>
      <c r="F14311" s="283">
        <v>113421</v>
      </c>
      <c r="G14311" s="24">
        <v>0</v>
      </c>
      <c r="H14311" s="24">
        <v>0</v>
      </c>
      <c r="I14311" s="24">
        <v>0</v>
      </c>
      <c r="J14311" s="282">
        <v>10</v>
      </c>
      <c r="K14311" s="282">
        <v>0</v>
      </c>
    </row>
    <row r="14312" spans="1:11" x14ac:dyDescent="0.3">
      <c r="A14312" s="283" t="s">
        <v>2136</v>
      </c>
      <c r="B14312" s="283">
        <v>208</v>
      </c>
      <c r="C14312" s="24" t="str">
        <f t="shared" si="223"/>
        <v>yurizia208</v>
      </c>
      <c r="D14312" s="283">
        <v>5210</v>
      </c>
      <c r="E14312" s="283">
        <v>2470</v>
      </c>
      <c r="F14312" s="283">
        <v>114870</v>
      </c>
      <c r="G14312" s="24">
        <v>0</v>
      </c>
      <c r="H14312" s="24">
        <v>0</v>
      </c>
      <c r="I14312" s="24">
        <v>0</v>
      </c>
      <c r="J14312" s="282">
        <v>10</v>
      </c>
      <c r="K14312" s="282">
        <v>0</v>
      </c>
    </row>
    <row r="14313" spans="1:11" x14ac:dyDescent="0.3">
      <c r="A14313" s="283" t="s">
        <v>2136</v>
      </c>
      <c r="B14313" s="283">
        <v>209</v>
      </c>
      <c r="C14313" s="24" t="str">
        <f t="shared" si="223"/>
        <v>yurizia209</v>
      </c>
      <c r="D14313" s="283">
        <v>5265</v>
      </c>
      <c r="E14313" s="283">
        <v>2496</v>
      </c>
      <c r="F14313" s="283">
        <v>116416</v>
      </c>
      <c r="G14313" s="24">
        <v>0</v>
      </c>
      <c r="H14313" s="24">
        <v>0</v>
      </c>
      <c r="I14313" s="24">
        <v>0</v>
      </c>
      <c r="J14313" s="282">
        <v>10</v>
      </c>
      <c r="K14313" s="282">
        <v>0</v>
      </c>
    </row>
    <row r="14314" spans="1:11" x14ac:dyDescent="0.3">
      <c r="A14314" s="283" t="s">
        <v>2136</v>
      </c>
      <c r="B14314" s="283">
        <v>210</v>
      </c>
      <c r="C14314" s="24" t="str">
        <f t="shared" si="223"/>
        <v>yurizia210</v>
      </c>
      <c r="D14314" s="283">
        <v>5320</v>
      </c>
      <c r="E14314" s="283">
        <v>2522</v>
      </c>
      <c r="F14314" s="283">
        <v>117903</v>
      </c>
      <c r="G14314" s="24">
        <v>0</v>
      </c>
      <c r="H14314" s="24">
        <v>0</v>
      </c>
      <c r="I14314" s="24">
        <v>0</v>
      </c>
      <c r="J14314" s="282">
        <v>10</v>
      </c>
      <c r="K14314" s="282">
        <v>0</v>
      </c>
    </row>
    <row r="14315" spans="1:11" x14ac:dyDescent="0.3">
      <c r="A14315" s="283" t="s">
        <v>2136</v>
      </c>
      <c r="B14315" s="283">
        <v>211</v>
      </c>
      <c r="C14315" s="24" t="str">
        <f t="shared" si="223"/>
        <v>yurizia211</v>
      </c>
      <c r="D14315" s="283">
        <v>5376</v>
      </c>
      <c r="E14315" s="283">
        <v>2548</v>
      </c>
      <c r="F14315" s="283">
        <v>119448</v>
      </c>
      <c r="G14315" s="24">
        <v>0</v>
      </c>
      <c r="H14315" s="24">
        <v>0</v>
      </c>
      <c r="I14315" s="24">
        <v>0</v>
      </c>
      <c r="J14315" s="282">
        <v>10</v>
      </c>
      <c r="K14315" s="282">
        <v>0</v>
      </c>
    </row>
    <row r="14316" spans="1:11" x14ac:dyDescent="0.3">
      <c r="A14316" s="283" t="s">
        <v>2136</v>
      </c>
      <c r="B14316" s="283">
        <v>212</v>
      </c>
      <c r="C14316" s="24" t="str">
        <f t="shared" si="223"/>
        <v>yurizia212</v>
      </c>
      <c r="D14316" s="283">
        <v>5433</v>
      </c>
      <c r="E14316" s="283">
        <v>2575</v>
      </c>
      <c r="F14316" s="283">
        <v>121013</v>
      </c>
      <c r="G14316" s="24">
        <v>0</v>
      </c>
      <c r="H14316" s="24">
        <v>0</v>
      </c>
      <c r="I14316" s="24">
        <v>0</v>
      </c>
      <c r="J14316" s="282">
        <v>10</v>
      </c>
      <c r="K14316" s="282">
        <v>0</v>
      </c>
    </row>
    <row r="14317" spans="1:11" x14ac:dyDescent="0.3">
      <c r="A14317" s="283" t="s">
        <v>2136</v>
      </c>
      <c r="B14317" s="283">
        <v>213</v>
      </c>
      <c r="C14317" s="24" t="str">
        <f t="shared" si="223"/>
        <v>yurizia213</v>
      </c>
      <c r="D14317" s="283">
        <v>5490</v>
      </c>
      <c r="E14317" s="283">
        <v>2602</v>
      </c>
      <c r="F14317" s="283">
        <v>122598</v>
      </c>
      <c r="G14317" s="24">
        <v>0</v>
      </c>
      <c r="H14317" s="24">
        <v>0</v>
      </c>
      <c r="I14317" s="24">
        <v>0</v>
      </c>
      <c r="J14317" s="282">
        <v>10</v>
      </c>
      <c r="K14317" s="282">
        <v>0</v>
      </c>
    </row>
    <row r="14318" spans="1:11" x14ac:dyDescent="0.3">
      <c r="A14318" s="283" t="s">
        <v>2136</v>
      </c>
      <c r="B14318" s="283">
        <v>214</v>
      </c>
      <c r="C14318" s="24" t="str">
        <f t="shared" si="223"/>
        <v>yurizia214</v>
      </c>
      <c r="D14318" s="283">
        <v>5547</v>
      </c>
      <c r="E14318" s="283">
        <v>2629</v>
      </c>
      <c r="F14318" s="283">
        <v>124203</v>
      </c>
      <c r="G14318" s="24">
        <v>0</v>
      </c>
      <c r="H14318" s="24">
        <v>0</v>
      </c>
      <c r="I14318" s="24">
        <v>0</v>
      </c>
      <c r="J14318" s="282">
        <v>10</v>
      </c>
      <c r="K14318" s="282">
        <v>0</v>
      </c>
    </row>
    <row r="14319" spans="1:11" x14ac:dyDescent="0.3">
      <c r="A14319" s="283" t="s">
        <v>2136</v>
      </c>
      <c r="B14319" s="283">
        <v>215</v>
      </c>
      <c r="C14319" s="24" t="str">
        <f t="shared" si="223"/>
        <v>yurizia215</v>
      </c>
      <c r="D14319" s="283">
        <v>5606</v>
      </c>
      <c r="E14319" s="283">
        <v>2657</v>
      </c>
      <c r="F14319" s="283">
        <v>125785</v>
      </c>
      <c r="G14319" s="24">
        <v>0</v>
      </c>
      <c r="H14319" s="24">
        <v>0</v>
      </c>
      <c r="I14319" s="24">
        <v>0</v>
      </c>
      <c r="J14319" s="282">
        <v>10</v>
      </c>
      <c r="K14319" s="282">
        <v>0</v>
      </c>
    </row>
    <row r="14320" spans="1:11" x14ac:dyDescent="0.3">
      <c r="A14320" s="283" t="s">
        <v>2136</v>
      </c>
      <c r="B14320" s="283">
        <v>216</v>
      </c>
      <c r="C14320" s="24" t="str">
        <f t="shared" si="223"/>
        <v>yurizia216</v>
      </c>
      <c r="D14320" s="283">
        <v>5664</v>
      </c>
      <c r="E14320" s="283">
        <v>2685</v>
      </c>
      <c r="F14320" s="283">
        <v>127431</v>
      </c>
      <c r="G14320" s="24">
        <v>0</v>
      </c>
      <c r="H14320" s="24">
        <v>0</v>
      </c>
      <c r="I14320" s="24">
        <v>0</v>
      </c>
      <c r="J14320" s="282">
        <v>10</v>
      </c>
      <c r="K14320" s="282">
        <v>0</v>
      </c>
    </row>
    <row r="14321" spans="1:11" x14ac:dyDescent="0.3">
      <c r="A14321" s="283" t="s">
        <v>2136</v>
      </c>
      <c r="B14321" s="283">
        <v>217</v>
      </c>
      <c r="C14321" s="24" t="str">
        <f t="shared" si="223"/>
        <v>yurizia217</v>
      </c>
      <c r="D14321" s="283">
        <v>5724</v>
      </c>
      <c r="E14321" s="283">
        <v>2713</v>
      </c>
      <c r="F14321" s="283">
        <v>128965</v>
      </c>
      <c r="G14321" s="24">
        <v>0</v>
      </c>
      <c r="H14321" s="24">
        <v>0</v>
      </c>
      <c r="I14321" s="24">
        <v>0</v>
      </c>
      <c r="J14321" s="282">
        <v>10</v>
      </c>
      <c r="K14321" s="282">
        <v>0</v>
      </c>
    </row>
    <row r="14322" spans="1:11" x14ac:dyDescent="0.3">
      <c r="A14322" s="283" t="s">
        <v>2136</v>
      </c>
      <c r="B14322" s="283">
        <v>218</v>
      </c>
      <c r="C14322" s="24" t="str">
        <f t="shared" si="223"/>
        <v>yurizia218</v>
      </c>
      <c r="D14322" s="283">
        <v>5783</v>
      </c>
      <c r="E14322" s="283">
        <v>2741</v>
      </c>
      <c r="F14322" s="283">
        <v>130561</v>
      </c>
      <c r="G14322" s="24">
        <v>0</v>
      </c>
      <c r="H14322" s="24">
        <v>0</v>
      </c>
      <c r="I14322" s="24">
        <v>0</v>
      </c>
      <c r="J14322" s="282">
        <v>10</v>
      </c>
      <c r="K14322" s="282">
        <v>0</v>
      </c>
    </row>
    <row r="14323" spans="1:11" x14ac:dyDescent="0.3">
      <c r="A14323" s="283" t="s">
        <v>2136</v>
      </c>
      <c r="B14323" s="283">
        <v>219</v>
      </c>
      <c r="C14323" s="24" t="str">
        <f t="shared" si="223"/>
        <v>yurizia219</v>
      </c>
      <c r="D14323" s="283">
        <v>5844</v>
      </c>
      <c r="E14323" s="283">
        <v>2770</v>
      </c>
      <c r="F14323" s="283">
        <v>132131</v>
      </c>
      <c r="G14323" s="24">
        <v>0</v>
      </c>
      <c r="H14323" s="24">
        <v>0</v>
      </c>
      <c r="I14323" s="24">
        <v>0</v>
      </c>
      <c r="J14323" s="282">
        <v>10</v>
      </c>
      <c r="K14323" s="282">
        <v>0</v>
      </c>
    </row>
    <row r="14324" spans="1:11" x14ac:dyDescent="0.3">
      <c r="A14324" s="283" t="s">
        <v>2136</v>
      </c>
      <c r="B14324" s="283">
        <v>220</v>
      </c>
      <c r="C14324" s="24" t="str">
        <f t="shared" si="223"/>
        <v>yurizia220</v>
      </c>
      <c r="D14324" s="283">
        <v>5905</v>
      </c>
      <c r="E14324" s="283">
        <v>2799</v>
      </c>
      <c r="F14324" s="283">
        <v>133719</v>
      </c>
      <c r="G14324" s="24">
        <v>0</v>
      </c>
      <c r="H14324" s="24">
        <v>0</v>
      </c>
      <c r="I14324" s="24">
        <v>0</v>
      </c>
      <c r="J14324" s="282">
        <v>10</v>
      </c>
      <c r="K14324" s="282">
        <v>0</v>
      </c>
    </row>
    <row r="14325" spans="1:11" x14ac:dyDescent="0.3">
      <c r="A14325" s="283" t="s">
        <v>2136</v>
      </c>
      <c r="B14325" s="283">
        <v>221</v>
      </c>
      <c r="C14325" s="24" t="str">
        <f t="shared" si="223"/>
        <v>yurizia221</v>
      </c>
      <c r="D14325" s="283">
        <v>6439</v>
      </c>
      <c r="E14325" s="283">
        <v>3052</v>
      </c>
      <c r="F14325" s="283">
        <v>147275</v>
      </c>
      <c r="G14325" s="24">
        <v>0</v>
      </c>
      <c r="H14325" s="24">
        <v>0</v>
      </c>
      <c r="I14325" s="24">
        <v>0</v>
      </c>
      <c r="J14325" s="282">
        <v>10</v>
      </c>
      <c r="K14325" s="282">
        <v>0</v>
      </c>
    </row>
    <row r="14326" spans="1:11" x14ac:dyDescent="0.3">
      <c r="A14326" s="283" t="s">
        <v>2136</v>
      </c>
      <c r="B14326" s="283">
        <v>222</v>
      </c>
      <c r="C14326" s="24" t="str">
        <f t="shared" si="223"/>
        <v>yurizia222</v>
      </c>
      <c r="D14326" s="283">
        <v>6506</v>
      </c>
      <c r="E14326" s="283">
        <v>3084</v>
      </c>
      <c r="F14326" s="283">
        <v>149186</v>
      </c>
      <c r="G14326" s="24">
        <v>0</v>
      </c>
      <c r="H14326" s="24">
        <v>0</v>
      </c>
      <c r="I14326" s="24">
        <v>0</v>
      </c>
      <c r="J14326" s="282">
        <v>10</v>
      </c>
      <c r="K14326" s="282">
        <v>0</v>
      </c>
    </row>
    <row r="14327" spans="1:11" x14ac:dyDescent="0.3">
      <c r="A14327" s="283" t="s">
        <v>2136</v>
      </c>
      <c r="B14327" s="283">
        <v>223</v>
      </c>
      <c r="C14327" s="24" t="str">
        <f t="shared" si="223"/>
        <v>yurizia223</v>
      </c>
      <c r="D14327" s="283">
        <v>6574</v>
      </c>
      <c r="E14327" s="283">
        <v>3116</v>
      </c>
      <c r="F14327" s="283">
        <v>151039</v>
      </c>
      <c r="G14327" s="24">
        <v>0</v>
      </c>
      <c r="H14327" s="24">
        <v>0</v>
      </c>
      <c r="I14327" s="24">
        <v>0</v>
      </c>
      <c r="J14327" s="282">
        <v>10</v>
      </c>
      <c r="K14327" s="282">
        <v>0</v>
      </c>
    </row>
    <row r="14328" spans="1:11" x14ac:dyDescent="0.3">
      <c r="A14328" s="283" t="s">
        <v>2136</v>
      </c>
      <c r="B14328" s="283">
        <v>224</v>
      </c>
      <c r="C14328" s="24" t="str">
        <f t="shared" si="223"/>
        <v>yurizia224</v>
      </c>
      <c r="D14328" s="283">
        <v>6643</v>
      </c>
      <c r="E14328" s="283">
        <v>3149</v>
      </c>
      <c r="F14328" s="283">
        <v>152998</v>
      </c>
      <c r="G14328" s="24">
        <v>0</v>
      </c>
      <c r="H14328" s="24">
        <v>0</v>
      </c>
      <c r="I14328" s="24">
        <v>0</v>
      </c>
      <c r="J14328" s="282">
        <v>10</v>
      </c>
      <c r="K14328" s="282">
        <v>0</v>
      </c>
    </row>
    <row r="14329" spans="1:11" x14ac:dyDescent="0.3">
      <c r="A14329" s="283" t="s">
        <v>2136</v>
      </c>
      <c r="B14329" s="283">
        <v>225</v>
      </c>
      <c r="C14329" s="24" t="str">
        <f t="shared" si="223"/>
        <v>yurizia225</v>
      </c>
      <c r="D14329" s="283">
        <v>6712</v>
      </c>
      <c r="E14329" s="283">
        <v>3181</v>
      </c>
      <c r="F14329" s="283">
        <v>154981</v>
      </c>
      <c r="G14329" s="24">
        <v>0</v>
      </c>
      <c r="H14329" s="24">
        <v>0</v>
      </c>
      <c r="I14329" s="24">
        <v>0</v>
      </c>
      <c r="J14329" s="282">
        <v>10</v>
      </c>
      <c r="K14329" s="282">
        <v>0</v>
      </c>
    </row>
    <row r="14330" spans="1:11" x14ac:dyDescent="0.3">
      <c r="A14330" s="283" t="s">
        <v>2136</v>
      </c>
      <c r="B14330" s="283">
        <v>226</v>
      </c>
      <c r="C14330" s="24" t="str">
        <f t="shared" si="223"/>
        <v>yurizia226</v>
      </c>
      <c r="D14330" s="283">
        <v>6782</v>
      </c>
      <c r="E14330" s="283">
        <v>3214</v>
      </c>
      <c r="F14330" s="283">
        <v>156904</v>
      </c>
      <c r="G14330" s="24">
        <v>0</v>
      </c>
      <c r="H14330" s="24">
        <v>0</v>
      </c>
      <c r="I14330" s="24">
        <v>0</v>
      </c>
      <c r="J14330" s="282">
        <v>10</v>
      </c>
      <c r="K14330" s="282">
        <v>0</v>
      </c>
    </row>
    <row r="14331" spans="1:11" x14ac:dyDescent="0.3">
      <c r="A14331" s="283" t="s">
        <v>2136</v>
      </c>
      <c r="B14331" s="283">
        <v>227</v>
      </c>
      <c r="C14331" s="24" t="str">
        <f t="shared" si="223"/>
        <v>yurizia227</v>
      </c>
      <c r="D14331" s="283">
        <v>6852</v>
      </c>
      <c r="E14331" s="283">
        <v>3248</v>
      </c>
      <c r="F14331" s="283">
        <v>158936</v>
      </c>
      <c r="G14331" s="24">
        <v>0</v>
      </c>
      <c r="H14331" s="24">
        <v>0</v>
      </c>
      <c r="I14331" s="24">
        <v>0</v>
      </c>
      <c r="J14331" s="282">
        <v>10</v>
      </c>
      <c r="K14331" s="282">
        <v>0</v>
      </c>
    </row>
    <row r="14332" spans="1:11" x14ac:dyDescent="0.3">
      <c r="A14332" s="283" t="s">
        <v>2136</v>
      </c>
      <c r="B14332" s="283">
        <v>228</v>
      </c>
      <c r="C14332" s="24" t="str">
        <f t="shared" si="223"/>
        <v>yurizia228</v>
      </c>
      <c r="D14332" s="283">
        <v>6924</v>
      </c>
      <c r="E14332" s="283">
        <v>3282</v>
      </c>
      <c r="F14332" s="283">
        <v>160905</v>
      </c>
      <c r="G14332" s="24">
        <v>0</v>
      </c>
      <c r="H14332" s="24">
        <v>0</v>
      </c>
      <c r="I14332" s="24">
        <v>0</v>
      </c>
      <c r="J14332" s="282">
        <v>10</v>
      </c>
      <c r="K14332" s="282">
        <v>0</v>
      </c>
    </row>
    <row r="14333" spans="1:11" x14ac:dyDescent="0.3">
      <c r="A14333" s="283" t="s">
        <v>2136</v>
      </c>
      <c r="B14333" s="283">
        <v>229</v>
      </c>
      <c r="C14333" s="24" t="str">
        <f t="shared" si="223"/>
        <v>yurizia229</v>
      </c>
      <c r="D14333" s="283">
        <v>6995</v>
      </c>
      <c r="E14333" s="283">
        <v>3316</v>
      </c>
      <c r="F14333" s="283">
        <v>162987</v>
      </c>
      <c r="G14333" s="24">
        <v>0</v>
      </c>
      <c r="H14333" s="24">
        <v>0</v>
      </c>
      <c r="I14333" s="24">
        <v>0</v>
      </c>
      <c r="J14333" s="282">
        <v>10</v>
      </c>
      <c r="K14333" s="282">
        <v>0</v>
      </c>
    </row>
    <row r="14334" spans="1:11" x14ac:dyDescent="0.3">
      <c r="A14334" s="283" t="s">
        <v>2136</v>
      </c>
      <c r="B14334" s="283">
        <v>230</v>
      </c>
      <c r="C14334" s="24" t="str">
        <f t="shared" si="223"/>
        <v>yurizia230</v>
      </c>
      <c r="D14334" s="283">
        <v>7068</v>
      </c>
      <c r="E14334" s="283">
        <v>3350</v>
      </c>
      <c r="F14334" s="283">
        <v>165004</v>
      </c>
      <c r="G14334" s="24">
        <v>0</v>
      </c>
      <c r="H14334" s="24">
        <v>0</v>
      </c>
      <c r="I14334" s="24">
        <v>0</v>
      </c>
      <c r="J14334" s="282">
        <v>10</v>
      </c>
      <c r="K14334" s="282">
        <v>0</v>
      </c>
    </row>
    <row r="14335" spans="1:11" x14ac:dyDescent="0.3">
      <c r="A14335" s="283" t="s">
        <v>2136</v>
      </c>
      <c r="B14335" s="283">
        <v>231</v>
      </c>
      <c r="C14335" s="24" t="str">
        <f t="shared" si="223"/>
        <v>yurizia231</v>
      </c>
      <c r="D14335" s="283">
        <v>7142</v>
      </c>
      <c r="E14335" s="283">
        <v>3385</v>
      </c>
      <c r="F14335" s="283">
        <v>167137</v>
      </c>
      <c r="G14335" s="24">
        <v>0</v>
      </c>
      <c r="H14335" s="24">
        <v>0</v>
      </c>
      <c r="I14335" s="24">
        <v>0</v>
      </c>
      <c r="J14335" s="282">
        <v>10</v>
      </c>
      <c r="K14335" s="282">
        <v>0</v>
      </c>
    </row>
    <row r="14336" spans="1:11" x14ac:dyDescent="0.3">
      <c r="A14336" s="283" t="s">
        <v>2136</v>
      </c>
      <c r="B14336" s="283">
        <v>232</v>
      </c>
      <c r="C14336" s="24" t="str">
        <f t="shared" si="223"/>
        <v>yurizia232</v>
      </c>
      <c r="D14336" s="283">
        <v>7216</v>
      </c>
      <c r="E14336" s="283">
        <v>3420</v>
      </c>
      <c r="F14336" s="283">
        <v>169297</v>
      </c>
      <c r="G14336" s="24">
        <v>0</v>
      </c>
      <c r="H14336" s="24">
        <v>0</v>
      </c>
      <c r="I14336" s="24">
        <v>0</v>
      </c>
      <c r="J14336" s="282">
        <v>10</v>
      </c>
      <c r="K14336" s="282">
        <v>0</v>
      </c>
    </row>
    <row r="14337" spans="1:11" x14ac:dyDescent="0.3">
      <c r="A14337" s="283" t="s">
        <v>2136</v>
      </c>
      <c r="B14337" s="283">
        <v>233</v>
      </c>
      <c r="C14337" s="24" t="str">
        <f t="shared" si="223"/>
        <v>yurizia233</v>
      </c>
      <c r="D14337" s="283">
        <v>7290</v>
      </c>
      <c r="E14337" s="283">
        <v>3456</v>
      </c>
      <c r="F14337" s="283">
        <v>171389</v>
      </c>
      <c r="G14337" s="24">
        <v>0</v>
      </c>
      <c r="H14337" s="24">
        <v>0</v>
      </c>
      <c r="I14337" s="24">
        <v>0</v>
      </c>
      <c r="J14337" s="282">
        <v>10</v>
      </c>
      <c r="K14337" s="282">
        <v>0</v>
      </c>
    </row>
    <row r="14338" spans="1:11" x14ac:dyDescent="0.3">
      <c r="A14338" s="283" t="s">
        <v>2136</v>
      </c>
      <c r="B14338" s="283">
        <v>234</v>
      </c>
      <c r="C14338" s="24" t="str">
        <f t="shared" si="223"/>
        <v>yurizia234</v>
      </c>
      <c r="D14338" s="283">
        <v>7366</v>
      </c>
      <c r="E14338" s="283">
        <v>3491</v>
      </c>
      <c r="F14338" s="283">
        <v>173602</v>
      </c>
      <c r="G14338" s="24">
        <v>0</v>
      </c>
      <c r="H14338" s="24">
        <v>0</v>
      </c>
      <c r="I14338" s="24">
        <v>0</v>
      </c>
      <c r="J14338" s="282">
        <v>10</v>
      </c>
      <c r="K14338" s="282">
        <v>0</v>
      </c>
    </row>
    <row r="14339" spans="1:11" x14ac:dyDescent="0.3">
      <c r="A14339" s="283" t="s">
        <v>2136</v>
      </c>
      <c r="B14339" s="283">
        <v>235</v>
      </c>
      <c r="C14339" s="24" t="str">
        <f t="shared" si="223"/>
        <v>yurizia235</v>
      </c>
      <c r="D14339" s="283">
        <v>7442</v>
      </c>
      <c r="E14339" s="283">
        <v>3528</v>
      </c>
      <c r="F14339" s="283">
        <v>175745</v>
      </c>
      <c r="G14339" s="24">
        <v>0</v>
      </c>
      <c r="H14339" s="24">
        <v>0</v>
      </c>
      <c r="I14339" s="24">
        <v>0</v>
      </c>
      <c r="J14339" s="282">
        <v>10</v>
      </c>
      <c r="K14339" s="282">
        <v>0</v>
      </c>
    </row>
    <row r="14340" spans="1:11" x14ac:dyDescent="0.3">
      <c r="A14340" s="283" t="s">
        <v>2136</v>
      </c>
      <c r="B14340" s="283">
        <v>236</v>
      </c>
      <c r="C14340" s="24" t="str">
        <f t="shared" si="223"/>
        <v>yurizia236</v>
      </c>
      <c r="D14340" s="283">
        <v>7519</v>
      </c>
      <c r="E14340" s="283">
        <v>3564</v>
      </c>
      <c r="F14340" s="283">
        <v>178012</v>
      </c>
      <c r="G14340" s="24">
        <v>0</v>
      </c>
      <c r="H14340" s="24">
        <v>0</v>
      </c>
      <c r="I14340" s="24">
        <v>0</v>
      </c>
      <c r="J14340" s="282">
        <v>10</v>
      </c>
      <c r="K14340" s="282">
        <v>0</v>
      </c>
    </row>
    <row r="14341" spans="1:11" x14ac:dyDescent="0.3">
      <c r="A14341" s="283" t="s">
        <v>2136</v>
      </c>
      <c r="B14341" s="283">
        <v>237</v>
      </c>
      <c r="C14341" s="24" t="str">
        <f t="shared" si="223"/>
        <v>yurizia237</v>
      </c>
      <c r="D14341" s="283">
        <v>7597</v>
      </c>
      <c r="E14341" s="283">
        <v>3601</v>
      </c>
      <c r="F14341" s="283">
        <v>180208</v>
      </c>
      <c r="G14341" s="24">
        <v>0</v>
      </c>
      <c r="H14341" s="24">
        <v>0</v>
      </c>
      <c r="I14341" s="24">
        <v>0</v>
      </c>
      <c r="J14341" s="282">
        <v>10</v>
      </c>
      <c r="K14341" s="282">
        <v>0</v>
      </c>
    </row>
    <row r="14342" spans="1:11" x14ac:dyDescent="0.3">
      <c r="A14342" s="283" t="s">
        <v>2136</v>
      </c>
      <c r="B14342" s="283">
        <v>238</v>
      </c>
      <c r="C14342" s="24" t="str">
        <f t="shared" ref="C14342:C14405" si="224">A14342&amp;B14342</f>
        <v>yurizia238</v>
      </c>
      <c r="D14342" s="283">
        <v>7676</v>
      </c>
      <c r="E14342" s="283">
        <v>3638</v>
      </c>
      <c r="F14342" s="283">
        <v>182529</v>
      </c>
      <c r="G14342" s="24">
        <v>0</v>
      </c>
      <c r="H14342" s="24">
        <v>0</v>
      </c>
      <c r="I14342" s="24">
        <v>0</v>
      </c>
      <c r="J14342" s="282">
        <v>10</v>
      </c>
      <c r="K14342" s="282">
        <v>0</v>
      </c>
    </row>
    <row r="14343" spans="1:11" x14ac:dyDescent="0.3">
      <c r="A14343" s="283" t="s">
        <v>2136</v>
      </c>
      <c r="B14343" s="283">
        <v>239</v>
      </c>
      <c r="C14343" s="24" t="str">
        <f t="shared" si="224"/>
        <v>yurizia239</v>
      </c>
      <c r="D14343" s="283">
        <v>7755</v>
      </c>
      <c r="E14343" s="283">
        <v>3676</v>
      </c>
      <c r="F14343" s="283">
        <v>184779</v>
      </c>
      <c r="G14343" s="24">
        <v>0</v>
      </c>
      <c r="H14343" s="24">
        <v>0</v>
      </c>
      <c r="I14343" s="24">
        <v>0</v>
      </c>
      <c r="J14343" s="282">
        <v>10</v>
      </c>
      <c r="K14343" s="282">
        <v>0</v>
      </c>
    </row>
    <row r="14344" spans="1:11" x14ac:dyDescent="0.3">
      <c r="A14344" s="283" t="s">
        <v>2136</v>
      </c>
      <c r="B14344" s="283">
        <v>240</v>
      </c>
      <c r="C14344" s="24" t="str">
        <f t="shared" si="224"/>
        <v>yurizia240</v>
      </c>
      <c r="D14344" s="283">
        <v>7835</v>
      </c>
      <c r="E14344" s="283">
        <v>3714</v>
      </c>
      <c r="F14344" s="283">
        <v>187157</v>
      </c>
      <c r="G14344" s="24">
        <v>0</v>
      </c>
      <c r="H14344" s="24">
        <v>0</v>
      </c>
      <c r="I14344" s="24">
        <v>0</v>
      </c>
      <c r="J14344" s="282">
        <v>10</v>
      </c>
      <c r="K14344" s="282">
        <v>0</v>
      </c>
    </row>
    <row r="14345" spans="1:11" x14ac:dyDescent="0.3">
      <c r="A14345" s="283" t="s">
        <v>2136</v>
      </c>
      <c r="B14345" s="283">
        <v>241</v>
      </c>
      <c r="C14345" s="24" t="str">
        <f t="shared" si="224"/>
        <v>yurizia241</v>
      </c>
      <c r="D14345" s="283">
        <v>8543</v>
      </c>
      <c r="E14345" s="283">
        <v>4049</v>
      </c>
      <c r="F14345" s="283">
        <v>206648</v>
      </c>
      <c r="G14345" s="24">
        <v>0</v>
      </c>
      <c r="H14345" s="24">
        <v>0</v>
      </c>
      <c r="I14345" s="24">
        <v>0</v>
      </c>
      <c r="J14345" s="282">
        <v>10</v>
      </c>
      <c r="K14345" s="282">
        <v>0</v>
      </c>
    </row>
    <row r="14346" spans="1:11" x14ac:dyDescent="0.3">
      <c r="A14346" s="283" t="s">
        <v>2136</v>
      </c>
      <c r="B14346" s="283">
        <v>242</v>
      </c>
      <c r="C14346" s="24" t="str">
        <f t="shared" si="224"/>
        <v>yurizia242</v>
      </c>
      <c r="D14346" s="283">
        <v>8631</v>
      </c>
      <c r="E14346" s="283">
        <v>4091</v>
      </c>
      <c r="F14346" s="283">
        <v>209302</v>
      </c>
      <c r="G14346" s="24">
        <v>0</v>
      </c>
      <c r="H14346" s="24">
        <v>0</v>
      </c>
      <c r="I14346" s="24">
        <v>0</v>
      </c>
      <c r="J14346" s="282">
        <v>10</v>
      </c>
      <c r="K14346" s="282">
        <v>0</v>
      </c>
    </row>
    <row r="14347" spans="1:11" x14ac:dyDescent="0.3">
      <c r="A14347" s="283" t="s">
        <v>2136</v>
      </c>
      <c r="B14347" s="283">
        <v>243</v>
      </c>
      <c r="C14347" s="24" t="str">
        <f t="shared" si="224"/>
        <v>yurizia243</v>
      </c>
      <c r="D14347" s="283">
        <v>8720</v>
      </c>
      <c r="E14347" s="283">
        <v>4133</v>
      </c>
      <c r="F14347" s="283">
        <v>212263</v>
      </c>
      <c r="G14347" s="24">
        <v>0</v>
      </c>
      <c r="H14347" s="24">
        <v>0</v>
      </c>
      <c r="I14347" s="24">
        <v>0</v>
      </c>
      <c r="J14347" s="282">
        <v>10</v>
      </c>
      <c r="K14347" s="282">
        <v>0</v>
      </c>
    </row>
    <row r="14348" spans="1:11" x14ac:dyDescent="0.3">
      <c r="A14348" s="283" t="s">
        <v>2136</v>
      </c>
      <c r="B14348" s="283">
        <v>244</v>
      </c>
      <c r="C14348" s="24" t="str">
        <f t="shared" si="224"/>
        <v>yurizia244</v>
      </c>
      <c r="D14348" s="283">
        <v>8810</v>
      </c>
      <c r="E14348" s="283">
        <v>4176</v>
      </c>
      <c r="F14348" s="283">
        <v>214986</v>
      </c>
      <c r="G14348" s="24">
        <v>0</v>
      </c>
      <c r="H14348" s="24">
        <v>0</v>
      </c>
      <c r="I14348" s="24">
        <v>0</v>
      </c>
      <c r="J14348" s="282">
        <v>10</v>
      </c>
      <c r="K14348" s="282">
        <v>0</v>
      </c>
    </row>
    <row r="14349" spans="1:11" x14ac:dyDescent="0.3">
      <c r="A14349" s="283" t="s">
        <v>2136</v>
      </c>
      <c r="B14349" s="283">
        <v>245</v>
      </c>
      <c r="C14349" s="24" t="str">
        <f t="shared" si="224"/>
        <v>yurizia245</v>
      </c>
      <c r="D14349" s="283">
        <v>8900</v>
      </c>
      <c r="E14349" s="283">
        <v>4219</v>
      </c>
      <c r="F14349" s="283">
        <v>217991</v>
      </c>
      <c r="G14349" s="24">
        <v>0</v>
      </c>
      <c r="H14349" s="24">
        <v>0</v>
      </c>
      <c r="I14349" s="24">
        <v>0</v>
      </c>
      <c r="J14349" s="282">
        <v>10</v>
      </c>
      <c r="K14349" s="282">
        <v>0</v>
      </c>
    </row>
    <row r="14350" spans="1:11" x14ac:dyDescent="0.3">
      <c r="A14350" s="283" t="s">
        <v>2136</v>
      </c>
      <c r="B14350" s="283">
        <v>246</v>
      </c>
      <c r="C14350" s="24" t="str">
        <f t="shared" si="224"/>
        <v>yurizia246</v>
      </c>
      <c r="D14350" s="283">
        <v>8992</v>
      </c>
      <c r="E14350" s="283">
        <v>4262</v>
      </c>
      <c r="F14350" s="283">
        <v>220430</v>
      </c>
      <c r="G14350" s="24">
        <v>0</v>
      </c>
      <c r="H14350" s="24">
        <v>0</v>
      </c>
      <c r="I14350" s="24">
        <v>0</v>
      </c>
      <c r="J14350" s="282">
        <v>10</v>
      </c>
      <c r="K14350" s="282">
        <v>0</v>
      </c>
    </row>
    <row r="14351" spans="1:11" x14ac:dyDescent="0.3">
      <c r="A14351" s="283" t="s">
        <v>2136</v>
      </c>
      <c r="B14351" s="283">
        <v>247</v>
      </c>
      <c r="C14351" s="24" t="str">
        <f t="shared" si="224"/>
        <v>yurizia247</v>
      </c>
      <c r="D14351" s="283">
        <v>9084</v>
      </c>
      <c r="E14351" s="283">
        <v>4306</v>
      </c>
      <c r="F14351" s="283">
        <v>223509</v>
      </c>
      <c r="G14351" s="24">
        <v>0</v>
      </c>
      <c r="H14351" s="24">
        <v>0</v>
      </c>
      <c r="I14351" s="24">
        <v>0</v>
      </c>
      <c r="J14351" s="282">
        <v>10</v>
      </c>
      <c r="K14351" s="282">
        <v>0</v>
      </c>
    </row>
    <row r="14352" spans="1:11" x14ac:dyDescent="0.3">
      <c r="A14352" s="283" t="s">
        <v>2136</v>
      </c>
      <c r="B14352" s="283">
        <v>248</v>
      </c>
      <c r="C14352" s="24" t="str">
        <f t="shared" si="224"/>
        <v>yurizia248</v>
      </c>
      <c r="D14352" s="283">
        <v>9178</v>
      </c>
      <c r="E14352" s="283">
        <v>4350</v>
      </c>
      <c r="F14352" s="283">
        <v>226007</v>
      </c>
      <c r="G14352" s="24">
        <v>0</v>
      </c>
      <c r="H14352" s="24">
        <v>0</v>
      </c>
      <c r="I14352" s="24">
        <v>0</v>
      </c>
      <c r="J14352" s="282">
        <v>10</v>
      </c>
      <c r="K14352" s="282">
        <v>0</v>
      </c>
    </row>
    <row r="14353" spans="1:11" x14ac:dyDescent="0.3">
      <c r="A14353" s="283" t="s">
        <v>2136</v>
      </c>
      <c r="B14353" s="283">
        <v>249</v>
      </c>
      <c r="C14353" s="24" t="str">
        <f t="shared" si="224"/>
        <v>yurizia249</v>
      </c>
      <c r="D14353" s="283">
        <v>9272</v>
      </c>
      <c r="E14353" s="283">
        <v>4395</v>
      </c>
      <c r="F14353" s="283">
        <v>229161</v>
      </c>
      <c r="G14353" s="24">
        <v>0</v>
      </c>
      <c r="H14353" s="24">
        <v>0</v>
      </c>
      <c r="I14353" s="24">
        <v>0</v>
      </c>
      <c r="J14353" s="282">
        <v>10</v>
      </c>
      <c r="K14353" s="282">
        <v>0</v>
      </c>
    </row>
    <row r="14354" spans="1:11" x14ac:dyDescent="0.3">
      <c r="A14354" s="283" t="s">
        <v>2136</v>
      </c>
      <c r="B14354" s="283">
        <v>250</v>
      </c>
      <c r="C14354" s="24" t="str">
        <f t="shared" si="224"/>
        <v>yurizia250</v>
      </c>
      <c r="D14354" s="283">
        <v>9367</v>
      </c>
      <c r="E14354" s="283">
        <v>4440</v>
      </c>
      <c r="F14354" s="283">
        <v>231720</v>
      </c>
      <c r="G14354" s="24">
        <v>0</v>
      </c>
      <c r="H14354" s="24">
        <v>0</v>
      </c>
      <c r="I14354" s="24">
        <v>0</v>
      </c>
      <c r="J14354" s="282">
        <v>10</v>
      </c>
      <c r="K14354" s="282">
        <v>0</v>
      </c>
    </row>
    <row r="14355" spans="1:11" x14ac:dyDescent="0.3">
      <c r="A14355" s="283" t="s">
        <v>2136</v>
      </c>
      <c r="B14355" s="283">
        <v>251</v>
      </c>
      <c r="C14355" s="24" t="str">
        <f t="shared" si="224"/>
        <v>yurizia251</v>
      </c>
      <c r="D14355" s="283">
        <v>9463</v>
      </c>
      <c r="E14355" s="283">
        <v>4486</v>
      </c>
      <c r="F14355" s="283">
        <v>234952</v>
      </c>
      <c r="G14355" s="24">
        <v>0</v>
      </c>
      <c r="H14355" s="24">
        <v>0</v>
      </c>
      <c r="I14355" s="24">
        <v>0</v>
      </c>
      <c r="J14355" s="282">
        <v>10</v>
      </c>
      <c r="K14355" s="282">
        <v>0</v>
      </c>
    </row>
    <row r="14356" spans="1:11" x14ac:dyDescent="0.3">
      <c r="A14356" s="283" t="s">
        <v>2136</v>
      </c>
      <c r="B14356" s="283">
        <v>252</v>
      </c>
      <c r="C14356" s="24" t="str">
        <f t="shared" si="224"/>
        <v>yurizia252</v>
      </c>
      <c r="D14356" s="283">
        <v>9561</v>
      </c>
      <c r="E14356" s="283">
        <v>4532</v>
      </c>
      <c r="F14356" s="283">
        <v>237572</v>
      </c>
      <c r="G14356" s="24">
        <v>0</v>
      </c>
      <c r="H14356" s="24">
        <v>0</v>
      </c>
      <c r="I14356" s="24">
        <v>0</v>
      </c>
      <c r="J14356" s="282">
        <v>10</v>
      </c>
      <c r="K14356" s="282">
        <v>0</v>
      </c>
    </row>
    <row r="14357" spans="1:11" x14ac:dyDescent="0.3">
      <c r="A14357" s="283" t="s">
        <v>2136</v>
      </c>
      <c r="B14357" s="283">
        <v>253</v>
      </c>
      <c r="C14357" s="24" t="str">
        <f t="shared" si="224"/>
        <v>yurizia253</v>
      </c>
      <c r="D14357" s="283">
        <v>9659</v>
      </c>
      <c r="E14357" s="283">
        <v>4578</v>
      </c>
      <c r="F14357" s="283">
        <v>240884</v>
      </c>
      <c r="G14357" s="24">
        <v>0</v>
      </c>
      <c r="H14357" s="24">
        <v>0</v>
      </c>
      <c r="I14357" s="24">
        <v>0</v>
      </c>
      <c r="J14357" s="282">
        <v>10</v>
      </c>
      <c r="K14357" s="282">
        <v>0</v>
      </c>
    </row>
    <row r="14358" spans="1:11" x14ac:dyDescent="0.3">
      <c r="A14358" s="283" t="s">
        <v>2136</v>
      </c>
      <c r="B14358" s="283">
        <v>254</v>
      </c>
      <c r="C14358" s="24" t="str">
        <f t="shared" si="224"/>
        <v>yurizia254</v>
      </c>
      <c r="D14358" s="283">
        <v>9758</v>
      </c>
      <c r="E14358" s="283">
        <v>4625</v>
      </c>
      <c r="F14358" s="283">
        <v>243568</v>
      </c>
      <c r="G14358" s="24">
        <v>0</v>
      </c>
      <c r="H14358" s="24">
        <v>0</v>
      </c>
      <c r="I14358" s="24">
        <v>0</v>
      </c>
      <c r="J14358" s="282">
        <v>10</v>
      </c>
      <c r="K14358" s="282">
        <v>0</v>
      </c>
    </row>
    <row r="14359" spans="1:11" x14ac:dyDescent="0.3">
      <c r="A14359" s="283" t="s">
        <v>2136</v>
      </c>
      <c r="B14359" s="283">
        <v>255</v>
      </c>
      <c r="C14359" s="24" t="str">
        <f t="shared" si="224"/>
        <v>yurizia255</v>
      </c>
      <c r="D14359" s="283">
        <v>9857</v>
      </c>
      <c r="E14359" s="283">
        <v>4672</v>
      </c>
      <c r="F14359" s="283">
        <v>246733</v>
      </c>
      <c r="G14359" s="24">
        <v>0</v>
      </c>
      <c r="H14359" s="24">
        <v>0</v>
      </c>
      <c r="I14359" s="24">
        <v>0</v>
      </c>
      <c r="J14359" s="282">
        <v>10</v>
      </c>
      <c r="K14359" s="282">
        <v>0</v>
      </c>
    </row>
    <row r="14360" spans="1:11" x14ac:dyDescent="0.3">
      <c r="A14360" s="283" t="s">
        <v>2136</v>
      </c>
      <c r="B14360" s="283">
        <v>256</v>
      </c>
      <c r="C14360" s="24" t="str">
        <f t="shared" si="224"/>
        <v>yurizia256</v>
      </c>
      <c r="D14360" s="283">
        <v>9958</v>
      </c>
      <c r="E14360" s="283">
        <v>4720</v>
      </c>
      <c r="F14360" s="283">
        <v>249479</v>
      </c>
      <c r="G14360" s="24">
        <v>0</v>
      </c>
      <c r="H14360" s="24">
        <v>0</v>
      </c>
      <c r="I14360" s="24">
        <v>0</v>
      </c>
      <c r="J14360" s="282">
        <v>10</v>
      </c>
      <c r="K14360" s="282">
        <v>0</v>
      </c>
    </row>
    <row r="14361" spans="1:11" x14ac:dyDescent="0.3">
      <c r="A14361" s="283" t="s">
        <v>2136</v>
      </c>
      <c r="B14361" s="283">
        <v>257</v>
      </c>
      <c r="C14361" s="24" t="str">
        <f t="shared" si="224"/>
        <v>yurizia257</v>
      </c>
      <c r="D14361" s="283">
        <v>10060</v>
      </c>
      <c r="E14361" s="283">
        <v>4769</v>
      </c>
      <c r="F14361" s="283">
        <v>252951</v>
      </c>
      <c r="G14361" s="24">
        <v>0</v>
      </c>
      <c r="H14361" s="24">
        <v>0</v>
      </c>
      <c r="I14361" s="24">
        <v>0</v>
      </c>
      <c r="J14361" s="282">
        <v>10</v>
      </c>
      <c r="K14361" s="282">
        <v>0</v>
      </c>
    </row>
    <row r="14362" spans="1:11" x14ac:dyDescent="0.3">
      <c r="A14362" s="283" t="s">
        <v>2136</v>
      </c>
      <c r="B14362" s="283">
        <v>258</v>
      </c>
      <c r="C14362" s="24" t="str">
        <f t="shared" si="224"/>
        <v>yurizia258</v>
      </c>
      <c r="D14362" s="283">
        <v>10163</v>
      </c>
      <c r="E14362" s="283">
        <v>4817</v>
      </c>
      <c r="F14362" s="283">
        <v>255764</v>
      </c>
      <c r="G14362" s="24">
        <v>0</v>
      </c>
      <c r="H14362" s="24">
        <v>0</v>
      </c>
      <c r="I14362" s="24">
        <v>0</v>
      </c>
      <c r="J14362" s="282">
        <v>10</v>
      </c>
      <c r="K14362" s="282">
        <v>0</v>
      </c>
    </row>
    <row r="14363" spans="1:11" x14ac:dyDescent="0.3">
      <c r="A14363" s="283" t="s">
        <v>2136</v>
      </c>
      <c r="B14363" s="283">
        <v>259</v>
      </c>
      <c r="C14363" s="24" t="str">
        <f t="shared" si="224"/>
        <v>yurizia259</v>
      </c>
      <c r="D14363" s="283">
        <v>10267</v>
      </c>
      <c r="E14363" s="283">
        <v>4866</v>
      </c>
      <c r="F14363" s="283">
        <v>259320</v>
      </c>
      <c r="G14363" s="24">
        <v>0</v>
      </c>
      <c r="H14363" s="24">
        <v>0</v>
      </c>
      <c r="I14363" s="24">
        <v>0</v>
      </c>
      <c r="J14363" s="282">
        <v>10</v>
      </c>
      <c r="K14363" s="282">
        <v>0</v>
      </c>
    </row>
    <row r="14364" spans="1:11" x14ac:dyDescent="0.3">
      <c r="A14364" s="283" t="s">
        <v>2136</v>
      </c>
      <c r="B14364" s="283">
        <v>260</v>
      </c>
      <c r="C14364" s="24" t="str">
        <f t="shared" si="224"/>
        <v>yurizia260</v>
      </c>
      <c r="D14364" s="283">
        <v>10372</v>
      </c>
      <c r="E14364" s="283">
        <v>4916</v>
      </c>
      <c r="F14364" s="283">
        <v>262201</v>
      </c>
      <c r="G14364" s="24">
        <v>0</v>
      </c>
      <c r="H14364" s="24">
        <v>0</v>
      </c>
      <c r="I14364" s="24">
        <v>0</v>
      </c>
      <c r="J14364" s="282">
        <v>10</v>
      </c>
      <c r="K14364" s="282">
        <v>0</v>
      </c>
    </row>
    <row r="14365" spans="1:11" x14ac:dyDescent="0.3">
      <c r="A14365" s="283" t="s">
        <v>2136</v>
      </c>
      <c r="B14365" s="283">
        <v>261</v>
      </c>
      <c r="C14365" s="24" t="str">
        <f t="shared" si="224"/>
        <v>yurizia261</v>
      </c>
      <c r="D14365" s="283">
        <v>11307</v>
      </c>
      <c r="E14365" s="283">
        <v>5360</v>
      </c>
      <c r="F14365" s="283">
        <v>289638</v>
      </c>
      <c r="G14365" s="24">
        <v>0</v>
      </c>
      <c r="H14365" s="24">
        <v>0</v>
      </c>
      <c r="I14365" s="24">
        <v>0</v>
      </c>
      <c r="J14365" s="282">
        <v>10</v>
      </c>
      <c r="K14365" s="282">
        <v>0</v>
      </c>
    </row>
    <row r="14366" spans="1:11" x14ac:dyDescent="0.3">
      <c r="A14366" s="283" t="s">
        <v>2136</v>
      </c>
      <c r="B14366" s="283">
        <v>262</v>
      </c>
      <c r="C14366" s="24" t="str">
        <f t="shared" si="224"/>
        <v>yurizia262</v>
      </c>
      <c r="D14366" s="283">
        <v>11423</v>
      </c>
      <c r="E14366" s="283">
        <v>5414</v>
      </c>
      <c r="F14366" s="283">
        <v>292852</v>
      </c>
      <c r="G14366" s="24">
        <v>0</v>
      </c>
      <c r="H14366" s="24">
        <v>0</v>
      </c>
      <c r="I14366" s="24">
        <v>0</v>
      </c>
      <c r="J14366" s="282">
        <v>10</v>
      </c>
      <c r="K14366" s="282">
        <v>0</v>
      </c>
    </row>
    <row r="14367" spans="1:11" x14ac:dyDescent="0.3">
      <c r="A14367" s="283" t="s">
        <v>2136</v>
      </c>
      <c r="B14367" s="283">
        <v>263</v>
      </c>
      <c r="C14367" s="24" t="str">
        <f t="shared" si="224"/>
        <v>yurizia263</v>
      </c>
      <c r="D14367" s="283">
        <v>11539</v>
      </c>
      <c r="E14367" s="283">
        <v>5470</v>
      </c>
      <c r="F14367" s="283">
        <v>297724</v>
      </c>
      <c r="G14367" s="24">
        <v>0</v>
      </c>
      <c r="H14367" s="24">
        <v>0</v>
      </c>
      <c r="I14367" s="24">
        <v>0</v>
      </c>
      <c r="J14367" s="282">
        <v>10</v>
      </c>
      <c r="K14367" s="282">
        <v>0</v>
      </c>
    </row>
    <row r="14368" spans="1:11" x14ac:dyDescent="0.3">
      <c r="A14368" s="283" t="s">
        <v>2136</v>
      </c>
      <c r="B14368" s="283">
        <v>264</v>
      </c>
      <c r="C14368" s="24" t="str">
        <f t="shared" si="224"/>
        <v>yurizia264</v>
      </c>
      <c r="D14368" s="283">
        <v>11657</v>
      </c>
      <c r="E14368" s="283">
        <v>5525</v>
      </c>
      <c r="F14368" s="283">
        <v>301025</v>
      </c>
      <c r="G14368" s="24">
        <v>0</v>
      </c>
      <c r="H14368" s="24">
        <v>0</v>
      </c>
      <c r="I14368" s="24">
        <v>0</v>
      </c>
      <c r="J14368" s="282">
        <v>10</v>
      </c>
      <c r="K14368" s="282">
        <v>0</v>
      </c>
    </row>
    <row r="14369" spans="1:11" x14ac:dyDescent="0.3">
      <c r="A14369" s="283" t="s">
        <v>2136</v>
      </c>
      <c r="B14369" s="283">
        <v>265</v>
      </c>
      <c r="C14369" s="24" t="str">
        <f t="shared" si="224"/>
        <v>yurizia265</v>
      </c>
      <c r="D14369" s="283">
        <v>11775</v>
      </c>
      <c r="E14369" s="283">
        <v>5582</v>
      </c>
      <c r="F14369" s="283">
        <v>305195</v>
      </c>
      <c r="G14369" s="24">
        <v>0</v>
      </c>
      <c r="H14369" s="24">
        <v>0</v>
      </c>
      <c r="I14369" s="24">
        <v>0</v>
      </c>
      <c r="J14369" s="282">
        <v>10</v>
      </c>
      <c r="K14369" s="282">
        <v>0</v>
      </c>
    </row>
    <row r="14370" spans="1:11" x14ac:dyDescent="0.3">
      <c r="A14370" s="283" t="s">
        <v>2136</v>
      </c>
      <c r="B14370" s="283">
        <v>266</v>
      </c>
      <c r="C14370" s="24" t="str">
        <f t="shared" si="224"/>
        <v>yurizia266</v>
      </c>
      <c r="D14370" s="283">
        <v>11895</v>
      </c>
      <c r="E14370" s="283">
        <v>5638</v>
      </c>
      <c r="F14370" s="283">
        <v>308574</v>
      </c>
      <c r="G14370" s="24">
        <v>0</v>
      </c>
      <c r="H14370" s="24">
        <v>0</v>
      </c>
      <c r="I14370" s="24">
        <v>0</v>
      </c>
      <c r="J14370" s="282">
        <v>10</v>
      </c>
      <c r="K14370" s="282">
        <v>0</v>
      </c>
    </row>
    <row r="14371" spans="1:11" x14ac:dyDescent="0.3">
      <c r="A14371" s="283" t="s">
        <v>2136</v>
      </c>
      <c r="B14371" s="283">
        <v>267</v>
      </c>
      <c r="C14371" s="24" t="str">
        <f t="shared" si="224"/>
        <v>yurizia267</v>
      </c>
      <c r="D14371" s="283">
        <v>12016</v>
      </c>
      <c r="E14371" s="283">
        <v>5696</v>
      </c>
      <c r="F14371" s="283">
        <v>312845</v>
      </c>
      <c r="G14371" s="24">
        <v>0</v>
      </c>
      <c r="H14371" s="24">
        <v>0</v>
      </c>
      <c r="I14371" s="24">
        <v>0</v>
      </c>
      <c r="J14371" s="282">
        <v>10</v>
      </c>
      <c r="K14371" s="282">
        <v>0</v>
      </c>
    </row>
    <row r="14372" spans="1:11" x14ac:dyDescent="0.3">
      <c r="A14372" s="283" t="s">
        <v>2136</v>
      </c>
      <c r="B14372" s="283">
        <v>268</v>
      </c>
      <c r="C14372" s="24" t="str">
        <f t="shared" si="224"/>
        <v>yurizia268</v>
      </c>
      <c r="D14372" s="283">
        <v>12139</v>
      </c>
      <c r="E14372" s="283">
        <v>5754</v>
      </c>
      <c r="F14372" s="283">
        <v>316306</v>
      </c>
      <c r="G14372" s="24">
        <v>0</v>
      </c>
      <c r="H14372" s="24">
        <v>0</v>
      </c>
      <c r="I14372" s="24">
        <v>0</v>
      </c>
      <c r="J14372" s="282">
        <v>10</v>
      </c>
      <c r="K14372" s="282">
        <v>0</v>
      </c>
    </row>
    <row r="14373" spans="1:11" x14ac:dyDescent="0.3">
      <c r="A14373" s="283" t="s">
        <v>2136</v>
      </c>
      <c r="B14373" s="283">
        <v>269</v>
      </c>
      <c r="C14373" s="24" t="str">
        <f t="shared" si="224"/>
        <v>yurizia269</v>
      </c>
      <c r="D14373" s="283">
        <v>12262</v>
      </c>
      <c r="E14373" s="283">
        <v>5812</v>
      </c>
      <c r="F14373" s="283">
        <v>320680</v>
      </c>
      <c r="G14373" s="24">
        <v>0</v>
      </c>
      <c r="H14373" s="24">
        <v>0</v>
      </c>
      <c r="I14373" s="24">
        <v>0</v>
      </c>
      <c r="J14373" s="282">
        <v>10</v>
      </c>
      <c r="K14373" s="282">
        <v>0</v>
      </c>
    </row>
    <row r="14374" spans="1:11" x14ac:dyDescent="0.3">
      <c r="A14374" s="283" t="s">
        <v>2136</v>
      </c>
      <c r="B14374" s="283">
        <v>270</v>
      </c>
      <c r="C14374" s="24" t="str">
        <f t="shared" si="224"/>
        <v>yurizia270</v>
      </c>
      <c r="D14374" s="283">
        <v>12386</v>
      </c>
      <c r="E14374" s="283">
        <v>5871</v>
      </c>
      <c r="F14374" s="283">
        <v>324224</v>
      </c>
      <c r="G14374" s="24">
        <v>0</v>
      </c>
      <c r="H14374" s="24">
        <v>0</v>
      </c>
      <c r="I14374" s="24">
        <v>0</v>
      </c>
      <c r="J14374" s="282">
        <v>10</v>
      </c>
      <c r="K14374" s="282">
        <v>0</v>
      </c>
    </row>
    <row r="14375" spans="1:11" x14ac:dyDescent="0.3">
      <c r="A14375" s="283" t="s">
        <v>2136</v>
      </c>
      <c r="B14375" s="283">
        <v>271</v>
      </c>
      <c r="C14375" s="24" t="str">
        <f t="shared" si="224"/>
        <v>yurizia271</v>
      </c>
      <c r="D14375" s="283">
        <v>12512</v>
      </c>
      <c r="E14375" s="283">
        <v>5931</v>
      </c>
      <c r="F14375" s="283">
        <v>328404</v>
      </c>
      <c r="G14375" s="24">
        <v>0</v>
      </c>
      <c r="H14375" s="24">
        <v>0</v>
      </c>
      <c r="I14375" s="24">
        <v>0</v>
      </c>
      <c r="J14375" s="282">
        <v>10</v>
      </c>
      <c r="K14375" s="282">
        <v>0</v>
      </c>
    </row>
    <row r="14376" spans="1:11" x14ac:dyDescent="0.3">
      <c r="A14376" s="283" t="s">
        <v>2136</v>
      </c>
      <c r="B14376" s="283">
        <v>272</v>
      </c>
      <c r="C14376" s="24" t="str">
        <f t="shared" si="224"/>
        <v>yurizia272</v>
      </c>
      <c r="D14376" s="283">
        <v>12639</v>
      </c>
      <c r="E14376" s="283">
        <v>5991</v>
      </c>
      <c r="F14376" s="283">
        <v>332029</v>
      </c>
      <c r="G14376" s="24">
        <v>0</v>
      </c>
      <c r="H14376" s="24">
        <v>0</v>
      </c>
      <c r="I14376" s="24">
        <v>0</v>
      </c>
      <c r="J14376" s="282">
        <v>10</v>
      </c>
      <c r="K14376" s="282">
        <v>0</v>
      </c>
    </row>
    <row r="14377" spans="1:11" x14ac:dyDescent="0.3">
      <c r="A14377" s="283" t="s">
        <v>2136</v>
      </c>
      <c r="B14377" s="283">
        <v>273</v>
      </c>
      <c r="C14377" s="24" t="str">
        <f t="shared" si="224"/>
        <v>yurizia273</v>
      </c>
      <c r="D14377" s="283">
        <v>12767</v>
      </c>
      <c r="E14377" s="283">
        <v>6052</v>
      </c>
      <c r="F14377" s="283">
        <v>336612</v>
      </c>
      <c r="G14377" s="24">
        <v>0</v>
      </c>
      <c r="H14377" s="24">
        <v>0</v>
      </c>
      <c r="I14377" s="24">
        <v>0</v>
      </c>
      <c r="J14377" s="282">
        <v>10</v>
      </c>
      <c r="K14377" s="282">
        <v>0</v>
      </c>
    </row>
    <row r="14378" spans="1:11" x14ac:dyDescent="0.3">
      <c r="A14378" s="283" t="s">
        <v>2136</v>
      </c>
      <c r="B14378" s="283">
        <v>274</v>
      </c>
      <c r="C14378" s="24" t="str">
        <f t="shared" si="224"/>
        <v>yurizia274</v>
      </c>
      <c r="D14378" s="283">
        <v>12897</v>
      </c>
      <c r="E14378" s="283">
        <v>6113</v>
      </c>
      <c r="F14378" s="283">
        <v>340324</v>
      </c>
      <c r="G14378" s="24">
        <v>0</v>
      </c>
      <c r="H14378" s="24">
        <v>0</v>
      </c>
      <c r="I14378" s="24">
        <v>0</v>
      </c>
      <c r="J14378" s="282">
        <v>10</v>
      </c>
      <c r="K14378" s="282">
        <v>0</v>
      </c>
    </row>
    <row r="14379" spans="1:11" x14ac:dyDescent="0.3">
      <c r="A14379" s="283" t="s">
        <v>2136</v>
      </c>
      <c r="B14379" s="283">
        <v>275</v>
      </c>
      <c r="C14379" s="24" t="str">
        <f t="shared" si="224"/>
        <v>yurizia275</v>
      </c>
      <c r="D14379" s="283">
        <v>13027</v>
      </c>
      <c r="E14379" s="283">
        <v>6175</v>
      </c>
      <c r="F14379" s="283">
        <v>345018</v>
      </c>
      <c r="G14379" s="24">
        <v>0</v>
      </c>
      <c r="H14379" s="24">
        <v>0</v>
      </c>
      <c r="I14379" s="24">
        <v>0</v>
      </c>
      <c r="J14379" s="282">
        <v>10</v>
      </c>
      <c r="K14379" s="282">
        <v>0</v>
      </c>
    </row>
    <row r="14380" spans="1:11" x14ac:dyDescent="0.3">
      <c r="A14380" s="283" t="s">
        <v>2136</v>
      </c>
      <c r="B14380" s="283">
        <v>276</v>
      </c>
      <c r="C14380" s="24" t="str">
        <f t="shared" si="224"/>
        <v>yurizia276</v>
      </c>
      <c r="D14380" s="283">
        <v>13159</v>
      </c>
      <c r="E14380" s="283">
        <v>6238</v>
      </c>
      <c r="F14380" s="283">
        <v>348819</v>
      </c>
      <c r="G14380" s="24">
        <v>0</v>
      </c>
      <c r="H14380" s="24">
        <v>0</v>
      </c>
      <c r="I14380" s="24">
        <v>0</v>
      </c>
      <c r="J14380" s="282">
        <v>10</v>
      </c>
      <c r="K14380" s="282">
        <v>0</v>
      </c>
    </row>
    <row r="14381" spans="1:11" x14ac:dyDescent="0.3">
      <c r="A14381" s="283" t="s">
        <v>2136</v>
      </c>
      <c r="B14381" s="283">
        <v>277</v>
      </c>
      <c r="C14381" s="24" t="str">
        <f t="shared" si="224"/>
        <v>yurizia277</v>
      </c>
      <c r="D14381" s="283">
        <v>13292</v>
      </c>
      <c r="E14381" s="283">
        <v>6301</v>
      </c>
      <c r="F14381" s="283">
        <v>353625</v>
      </c>
      <c r="G14381" s="24">
        <v>0</v>
      </c>
      <c r="H14381" s="24">
        <v>0</v>
      </c>
      <c r="I14381" s="24">
        <v>0</v>
      </c>
      <c r="J14381" s="282">
        <v>10</v>
      </c>
      <c r="K14381" s="282">
        <v>0</v>
      </c>
    </row>
    <row r="14382" spans="1:11" x14ac:dyDescent="0.3">
      <c r="A14382" s="283" t="s">
        <v>2136</v>
      </c>
      <c r="B14382" s="283">
        <v>278</v>
      </c>
      <c r="C14382" s="24" t="str">
        <f t="shared" si="224"/>
        <v>yurizia278</v>
      </c>
      <c r="D14382" s="283">
        <v>13427</v>
      </c>
      <c r="E14382" s="283">
        <v>6364</v>
      </c>
      <c r="F14382" s="283">
        <v>357516</v>
      </c>
      <c r="G14382" s="24">
        <v>0</v>
      </c>
      <c r="H14382" s="24">
        <v>0</v>
      </c>
      <c r="I14382" s="24">
        <v>0</v>
      </c>
      <c r="J14382" s="282">
        <v>10</v>
      </c>
      <c r="K14382" s="282">
        <v>0</v>
      </c>
    </row>
    <row r="14383" spans="1:11" x14ac:dyDescent="0.3">
      <c r="A14383" s="283" t="s">
        <v>2136</v>
      </c>
      <c r="B14383" s="283">
        <v>279</v>
      </c>
      <c r="C14383" s="24" t="str">
        <f t="shared" si="224"/>
        <v>yurizia279</v>
      </c>
      <c r="D14383" s="283">
        <v>13563</v>
      </c>
      <c r="E14383" s="283">
        <v>6429</v>
      </c>
      <c r="F14383" s="283">
        <v>362108</v>
      </c>
      <c r="G14383" s="24">
        <v>0</v>
      </c>
      <c r="H14383" s="24">
        <v>0</v>
      </c>
      <c r="I14383" s="24">
        <v>0</v>
      </c>
      <c r="J14383" s="282">
        <v>10</v>
      </c>
      <c r="K14383" s="282">
        <v>0</v>
      </c>
    </row>
    <row r="14384" spans="1:11" x14ac:dyDescent="0.3">
      <c r="A14384" s="283" t="s">
        <v>2136</v>
      </c>
      <c r="B14384" s="283">
        <v>280</v>
      </c>
      <c r="C14384" s="24" t="str">
        <f t="shared" si="224"/>
        <v>yurizia280</v>
      </c>
      <c r="D14384" s="283">
        <v>13700</v>
      </c>
      <c r="E14384" s="283">
        <v>6494</v>
      </c>
      <c r="F14384" s="283">
        <v>366088</v>
      </c>
      <c r="G14384" s="24">
        <v>0</v>
      </c>
      <c r="H14384" s="24">
        <v>0</v>
      </c>
      <c r="I14384" s="24">
        <v>0</v>
      </c>
      <c r="J14384" s="282">
        <v>10</v>
      </c>
      <c r="K14384" s="282">
        <v>0</v>
      </c>
    </row>
    <row r="14385" spans="1:11" x14ac:dyDescent="0.3">
      <c r="A14385" s="283" t="s">
        <v>2136</v>
      </c>
      <c r="B14385" s="283">
        <v>281</v>
      </c>
      <c r="C14385" s="24" t="str">
        <f t="shared" si="224"/>
        <v>yurizia281</v>
      </c>
      <c r="D14385" s="283">
        <v>14934</v>
      </c>
      <c r="E14385" s="283">
        <v>7079</v>
      </c>
      <c r="F14385" s="283">
        <v>404925</v>
      </c>
      <c r="G14385" s="24">
        <v>0</v>
      </c>
      <c r="H14385" s="24">
        <v>0</v>
      </c>
      <c r="I14385" s="24">
        <v>0</v>
      </c>
      <c r="J14385" s="282">
        <v>10</v>
      </c>
      <c r="K14385" s="282">
        <v>0</v>
      </c>
    </row>
    <row r="14386" spans="1:11" x14ac:dyDescent="0.3">
      <c r="A14386" s="283" t="s">
        <v>2136</v>
      </c>
      <c r="B14386" s="283">
        <v>282</v>
      </c>
      <c r="C14386" s="24" t="str">
        <f t="shared" si="224"/>
        <v>yurizia282</v>
      </c>
      <c r="D14386" s="283">
        <v>15085</v>
      </c>
      <c r="E14386" s="283">
        <v>7150</v>
      </c>
      <c r="F14386" s="283">
        <v>409620</v>
      </c>
      <c r="G14386" s="24">
        <v>0</v>
      </c>
      <c r="H14386" s="24">
        <v>0</v>
      </c>
      <c r="I14386" s="24">
        <v>0</v>
      </c>
      <c r="J14386" s="282">
        <v>10</v>
      </c>
      <c r="K14386" s="282">
        <v>0</v>
      </c>
    </row>
    <row r="14387" spans="1:11" x14ac:dyDescent="0.3">
      <c r="A14387" s="283" t="s">
        <v>2136</v>
      </c>
      <c r="B14387" s="283">
        <v>283</v>
      </c>
      <c r="C14387" s="24" t="str">
        <f t="shared" si="224"/>
        <v>yurizia283</v>
      </c>
      <c r="D14387" s="283">
        <v>15237</v>
      </c>
      <c r="E14387" s="283">
        <v>7222</v>
      </c>
      <c r="F14387" s="283">
        <v>415487</v>
      </c>
      <c r="G14387" s="24">
        <v>0</v>
      </c>
      <c r="H14387" s="24">
        <v>0</v>
      </c>
      <c r="I14387" s="24">
        <v>0</v>
      </c>
      <c r="J14387" s="282">
        <v>10</v>
      </c>
      <c r="K14387" s="282">
        <v>0</v>
      </c>
    </row>
    <row r="14388" spans="1:11" x14ac:dyDescent="0.3">
      <c r="A14388" s="283" t="s">
        <v>2136</v>
      </c>
      <c r="B14388" s="283">
        <v>284</v>
      </c>
      <c r="C14388" s="24" t="str">
        <f t="shared" si="224"/>
        <v>yurizia284</v>
      </c>
      <c r="D14388" s="283">
        <v>15390</v>
      </c>
      <c r="E14388" s="283">
        <v>7295</v>
      </c>
      <c r="F14388" s="283">
        <v>420427</v>
      </c>
      <c r="G14388" s="24">
        <v>0</v>
      </c>
      <c r="H14388" s="24">
        <v>0</v>
      </c>
      <c r="I14388" s="24">
        <v>0</v>
      </c>
      <c r="J14388" s="282">
        <v>10</v>
      </c>
      <c r="K14388" s="282">
        <v>0</v>
      </c>
    </row>
    <row r="14389" spans="1:11" x14ac:dyDescent="0.3">
      <c r="A14389" s="283" t="s">
        <v>2136</v>
      </c>
      <c r="B14389" s="283">
        <v>285</v>
      </c>
      <c r="C14389" s="24" t="str">
        <f t="shared" si="224"/>
        <v>yurizia285</v>
      </c>
      <c r="D14389" s="283">
        <v>15546</v>
      </c>
      <c r="E14389" s="283">
        <v>7369</v>
      </c>
      <c r="F14389" s="283">
        <v>426442</v>
      </c>
      <c r="G14389" s="24">
        <v>0</v>
      </c>
      <c r="H14389" s="24">
        <v>0</v>
      </c>
      <c r="I14389" s="24">
        <v>0</v>
      </c>
      <c r="J14389" s="282">
        <v>10</v>
      </c>
      <c r="K14389" s="282">
        <v>0</v>
      </c>
    </row>
    <row r="14390" spans="1:11" x14ac:dyDescent="0.3">
      <c r="A14390" s="283" t="s">
        <v>2136</v>
      </c>
      <c r="B14390" s="283">
        <v>286</v>
      </c>
      <c r="C14390" s="24" t="str">
        <f t="shared" si="224"/>
        <v>yurizia286</v>
      </c>
      <c r="D14390" s="283">
        <v>15702</v>
      </c>
      <c r="E14390" s="283">
        <v>7443</v>
      </c>
      <c r="F14390" s="283">
        <v>431506</v>
      </c>
      <c r="G14390" s="24">
        <v>0</v>
      </c>
      <c r="H14390" s="24">
        <v>0</v>
      </c>
      <c r="I14390" s="24">
        <v>0</v>
      </c>
      <c r="J14390" s="282">
        <v>10</v>
      </c>
      <c r="K14390" s="282">
        <v>0</v>
      </c>
    </row>
    <row r="14391" spans="1:11" x14ac:dyDescent="0.3">
      <c r="A14391" s="283" t="s">
        <v>2136</v>
      </c>
      <c r="B14391" s="283">
        <v>287</v>
      </c>
      <c r="C14391" s="24" t="str">
        <f t="shared" si="224"/>
        <v>yurizia287</v>
      </c>
      <c r="D14391" s="283">
        <v>15860</v>
      </c>
      <c r="E14391" s="283">
        <v>7518</v>
      </c>
      <c r="F14391" s="283">
        <v>437280</v>
      </c>
      <c r="G14391" s="24">
        <v>0</v>
      </c>
      <c r="H14391" s="24">
        <v>0</v>
      </c>
      <c r="I14391" s="24">
        <v>0</v>
      </c>
      <c r="J14391" s="282">
        <v>10</v>
      </c>
      <c r="K14391" s="282">
        <v>0</v>
      </c>
    </row>
    <row r="14392" spans="1:11" x14ac:dyDescent="0.3">
      <c r="A14392" s="283" t="s">
        <v>2136</v>
      </c>
      <c r="B14392" s="283">
        <v>288</v>
      </c>
      <c r="C14392" s="24" t="str">
        <f t="shared" si="224"/>
        <v>yurizia288</v>
      </c>
      <c r="D14392" s="283">
        <v>16020</v>
      </c>
      <c r="E14392" s="283">
        <v>7594</v>
      </c>
      <c r="F14392" s="283">
        <v>442334</v>
      </c>
      <c r="G14392" s="24">
        <v>0</v>
      </c>
      <c r="H14392" s="24">
        <v>0</v>
      </c>
      <c r="I14392" s="24">
        <v>0</v>
      </c>
      <c r="J14392" s="282">
        <v>10</v>
      </c>
      <c r="K14392" s="282">
        <v>0</v>
      </c>
    </row>
    <row r="14393" spans="1:11" x14ac:dyDescent="0.3">
      <c r="A14393" s="283" t="s">
        <v>2136</v>
      </c>
      <c r="B14393" s="283">
        <v>289</v>
      </c>
      <c r="C14393" s="24" t="str">
        <f t="shared" si="224"/>
        <v>yurizia289</v>
      </c>
      <c r="D14393" s="283">
        <v>16181</v>
      </c>
      <c r="E14393" s="283">
        <v>7670</v>
      </c>
      <c r="F14393" s="283">
        <v>447580</v>
      </c>
      <c r="G14393" s="24">
        <v>0</v>
      </c>
      <c r="H14393" s="24">
        <v>0</v>
      </c>
      <c r="I14393" s="24">
        <v>0</v>
      </c>
      <c r="J14393" s="282">
        <v>10</v>
      </c>
      <c r="K14393" s="282">
        <v>0</v>
      </c>
    </row>
    <row r="14394" spans="1:11" x14ac:dyDescent="0.3">
      <c r="A14394" s="283" t="s">
        <v>2136</v>
      </c>
      <c r="B14394" s="283">
        <v>290</v>
      </c>
      <c r="C14394" s="24" t="str">
        <f t="shared" si="224"/>
        <v>yurizia290</v>
      </c>
      <c r="D14394" s="283">
        <v>16344</v>
      </c>
      <c r="E14394" s="283">
        <v>7747</v>
      </c>
      <c r="F14394" s="283">
        <v>452748</v>
      </c>
      <c r="G14394" s="24">
        <v>0</v>
      </c>
      <c r="H14394" s="24">
        <v>0</v>
      </c>
      <c r="I14394" s="24">
        <v>0</v>
      </c>
      <c r="J14394" s="282">
        <v>10</v>
      </c>
      <c r="K14394" s="282">
        <v>0</v>
      </c>
    </row>
    <row r="14395" spans="1:11" x14ac:dyDescent="0.3">
      <c r="A14395" s="283" t="s">
        <v>2136</v>
      </c>
      <c r="B14395" s="283">
        <v>291</v>
      </c>
      <c r="C14395" s="24" t="str">
        <f t="shared" si="224"/>
        <v>yurizia291</v>
      </c>
      <c r="D14395" s="283">
        <v>16508</v>
      </c>
      <c r="E14395" s="283">
        <v>7825</v>
      </c>
      <c r="F14395" s="283">
        <v>457973</v>
      </c>
      <c r="G14395" s="24">
        <v>0</v>
      </c>
      <c r="H14395" s="24">
        <v>0</v>
      </c>
      <c r="I14395" s="24">
        <v>0</v>
      </c>
      <c r="J14395" s="282">
        <v>10</v>
      </c>
      <c r="K14395" s="282">
        <v>0</v>
      </c>
    </row>
    <row r="14396" spans="1:11" x14ac:dyDescent="0.3">
      <c r="A14396" s="283" t="s">
        <v>2136</v>
      </c>
      <c r="B14396" s="283">
        <v>292</v>
      </c>
      <c r="C14396" s="24" t="str">
        <f t="shared" si="224"/>
        <v>yurizia292</v>
      </c>
      <c r="D14396" s="283">
        <v>16673</v>
      </c>
      <c r="E14396" s="283">
        <v>7903</v>
      </c>
      <c r="F14396" s="283">
        <v>463397</v>
      </c>
      <c r="G14396" s="24">
        <v>0</v>
      </c>
      <c r="H14396" s="24">
        <v>0</v>
      </c>
      <c r="I14396" s="24">
        <v>0</v>
      </c>
      <c r="J14396" s="282">
        <v>10</v>
      </c>
      <c r="K14396" s="282">
        <v>0</v>
      </c>
    </row>
    <row r="14397" spans="1:11" x14ac:dyDescent="0.3">
      <c r="A14397" s="283" t="s">
        <v>2136</v>
      </c>
      <c r="B14397" s="283">
        <v>293</v>
      </c>
      <c r="C14397" s="24" t="str">
        <f t="shared" si="224"/>
        <v>yurizia293</v>
      </c>
      <c r="D14397" s="283">
        <v>16841</v>
      </c>
      <c r="E14397" s="283">
        <v>7983</v>
      </c>
      <c r="F14397" s="283">
        <v>468740</v>
      </c>
      <c r="G14397" s="24">
        <v>0</v>
      </c>
      <c r="H14397" s="24">
        <v>0</v>
      </c>
      <c r="I14397" s="24">
        <v>0</v>
      </c>
      <c r="J14397" s="282">
        <v>10</v>
      </c>
      <c r="K14397" s="282">
        <v>0</v>
      </c>
    </row>
    <row r="14398" spans="1:11" x14ac:dyDescent="0.3">
      <c r="A14398" s="283" t="s">
        <v>2136</v>
      </c>
      <c r="B14398" s="283">
        <v>294</v>
      </c>
      <c r="C14398" s="24" t="str">
        <f t="shared" si="224"/>
        <v>yurizia294</v>
      </c>
      <c r="D14398" s="283">
        <v>17010</v>
      </c>
      <c r="E14398" s="283">
        <v>8063</v>
      </c>
      <c r="F14398" s="283">
        <v>474142</v>
      </c>
      <c r="G14398" s="24">
        <v>0</v>
      </c>
      <c r="H14398" s="24">
        <v>0</v>
      </c>
      <c r="I14398" s="24">
        <v>0</v>
      </c>
      <c r="J14398" s="282">
        <v>10</v>
      </c>
      <c r="K14398" s="282">
        <v>0</v>
      </c>
    </row>
    <row r="14399" spans="1:11" x14ac:dyDescent="0.3">
      <c r="A14399" s="283" t="s">
        <v>2136</v>
      </c>
      <c r="B14399" s="283">
        <v>295</v>
      </c>
      <c r="C14399" s="24" t="str">
        <f t="shared" si="224"/>
        <v>yurizia295</v>
      </c>
      <c r="D14399" s="283">
        <v>17180</v>
      </c>
      <c r="E14399" s="283">
        <v>8144</v>
      </c>
      <c r="F14399" s="283">
        <v>479750</v>
      </c>
      <c r="G14399" s="24">
        <v>0</v>
      </c>
      <c r="H14399" s="24">
        <v>0</v>
      </c>
      <c r="I14399" s="24">
        <v>0</v>
      </c>
      <c r="J14399" s="282">
        <v>10</v>
      </c>
      <c r="K14399" s="282">
        <v>0</v>
      </c>
    </row>
    <row r="14400" spans="1:11" x14ac:dyDescent="0.3">
      <c r="A14400" s="283" t="s">
        <v>2136</v>
      </c>
      <c r="B14400" s="283">
        <v>296</v>
      </c>
      <c r="C14400" s="24" t="str">
        <f t="shared" si="224"/>
        <v>yurizia296</v>
      </c>
      <c r="D14400" s="283">
        <v>17352</v>
      </c>
      <c r="E14400" s="283">
        <v>8225</v>
      </c>
      <c r="F14400" s="283">
        <v>485274</v>
      </c>
      <c r="G14400" s="24">
        <v>0</v>
      </c>
      <c r="H14400" s="24">
        <v>0</v>
      </c>
      <c r="I14400" s="24">
        <v>0</v>
      </c>
      <c r="J14400" s="282">
        <v>10</v>
      </c>
      <c r="K14400" s="282">
        <v>0</v>
      </c>
    </row>
    <row r="14401" spans="1:11" x14ac:dyDescent="0.3">
      <c r="A14401" s="283" t="s">
        <v>2136</v>
      </c>
      <c r="B14401" s="283">
        <v>297</v>
      </c>
      <c r="C14401" s="24" t="str">
        <f t="shared" si="224"/>
        <v>yurizia297</v>
      </c>
      <c r="D14401" s="283">
        <v>17526</v>
      </c>
      <c r="E14401" s="283">
        <v>8308</v>
      </c>
      <c r="F14401" s="283">
        <v>490558</v>
      </c>
      <c r="G14401" s="24">
        <v>0</v>
      </c>
      <c r="H14401" s="24">
        <v>0</v>
      </c>
      <c r="I14401" s="24">
        <v>0</v>
      </c>
      <c r="J14401" s="282">
        <v>10</v>
      </c>
      <c r="K14401" s="282">
        <v>0</v>
      </c>
    </row>
    <row r="14402" spans="1:11" x14ac:dyDescent="0.3">
      <c r="A14402" s="283" t="s">
        <v>2136</v>
      </c>
      <c r="B14402" s="283">
        <v>298</v>
      </c>
      <c r="C14402" s="24" t="str">
        <f t="shared" si="224"/>
        <v>yurizia298</v>
      </c>
      <c r="D14402" s="283">
        <v>17702</v>
      </c>
      <c r="E14402" s="283">
        <v>8391</v>
      </c>
      <c r="F14402" s="283">
        <v>495898</v>
      </c>
      <c r="G14402" s="24">
        <v>0</v>
      </c>
      <c r="H14402" s="24">
        <v>0</v>
      </c>
      <c r="I14402" s="24">
        <v>0</v>
      </c>
      <c r="J14402" s="282">
        <v>10</v>
      </c>
      <c r="K14402" s="282">
        <v>0</v>
      </c>
    </row>
    <row r="14403" spans="1:11" x14ac:dyDescent="0.3">
      <c r="A14403" s="283" t="s">
        <v>2136</v>
      </c>
      <c r="B14403" s="283">
        <v>299</v>
      </c>
      <c r="C14403" s="24" t="str">
        <f t="shared" si="224"/>
        <v>yurizia299</v>
      </c>
      <c r="D14403" s="283">
        <v>17879</v>
      </c>
      <c r="E14403" s="283">
        <v>8475</v>
      </c>
      <c r="F14403" s="283">
        <v>501292</v>
      </c>
      <c r="G14403" s="24">
        <v>0</v>
      </c>
      <c r="H14403" s="24">
        <v>0</v>
      </c>
      <c r="I14403" s="24">
        <v>0</v>
      </c>
      <c r="J14403" s="282">
        <v>10</v>
      </c>
      <c r="K14403" s="282">
        <v>0</v>
      </c>
    </row>
    <row r="14404" spans="1:11" x14ac:dyDescent="0.3">
      <c r="A14404" s="283" t="s">
        <v>2136</v>
      </c>
      <c r="B14404" s="283">
        <v>300</v>
      </c>
      <c r="C14404" s="24" t="str">
        <f t="shared" si="224"/>
        <v>yurizia300</v>
      </c>
      <c r="D14404" s="283">
        <v>18058</v>
      </c>
      <c r="E14404" s="283">
        <v>8559</v>
      </c>
      <c r="F14404" s="283">
        <v>506743</v>
      </c>
      <c r="G14404" s="24">
        <v>0</v>
      </c>
      <c r="H14404" s="24">
        <v>0</v>
      </c>
      <c r="I14404" s="24">
        <v>0</v>
      </c>
      <c r="J14404" s="282">
        <v>10</v>
      </c>
      <c r="K14404" s="282">
        <v>0</v>
      </c>
    </row>
    <row r="14405" spans="1:11" x14ac:dyDescent="0.3">
      <c r="A14405" s="281" t="s">
        <v>2896</v>
      </c>
      <c r="B14405" s="281">
        <v>1</v>
      </c>
      <c r="C14405" s="24" t="str">
        <f t="shared" si="224"/>
        <v>shale1</v>
      </c>
      <c r="D14405" s="281">
        <v>149</v>
      </c>
      <c r="E14405" s="281">
        <v>76</v>
      </c>
      <c r="F14405" s="281">
        <v>1486</v>
      </c>
      <c r="G14405" s="24">
        <v>0</v>
      </c>
      <c r="H14405" s="24">
        <v>0</v>
      </c>
      <c r="I14405" s="24">
        <v>0</v>
      </c>
      <c r="J14405" s="282">
        <v>10</v>
      </c>
      <c r="K14405" s="282">
        <v>0</v>
      </c>
    </row>
    <row r="14406" spans="1:11" x14ac:dyDescent="0.3">
      <c r="A14406" s="281" t="s">
        <v>2896</v>
      </c>
      <c r="B14406" s="281">
        <v>2</v>
      </c>
      <c r="C14406" s="24" t="str">
        <f t="shared" ref="C14406:C14469" si="225">A14406&amp;B14406</f>
        <v>shale2</v>
      </c>
      <c r="D14406" s="281">
        <v>151</v>
      </c>
      <c r="E14406" s="281">
        <v>77</v>
      </c>
      <c r="F14406" s="281">
        <v>1505</v>
      </c>
      <c r="G14406" s="24">
        <v>0</v>
      </c>
      <c r="H14406" s="24">
        <v>0</v>
      </c>
      <c r="I14406" s="24">
        <v>0</v>
      </c>
      <c r="J14406" s="282">
        <v>10</v>
      </c>
      <c r="K14406" s="282">
        <v>0</v>
      </c>
    </row>
    <row r="14407" spans="1:11" x14ac:dyDescent="0.3">
      <c r="A14407" s="281" t="s">
        <v>2896</v>
      </c>
      <c r="B14407" s="281">
        <v>3</v>
      </c>
      <c r="C14407" s="24" t="str">
        <f t="shared" si="225"/>
        <v>shale3</v>
      </c>
      <c r="D14407" s="281">
        <v>153</v>
      </c>
      <c r="E14407" s="281">
        <v>78</v>
      </c>
      <c r="F14407" s="281">
        <v>1527</v>
      </c>
      <c r="G14407" s="24">
        <v>0</v>
      </c>
      <c r="H14407" s="24">
        <v>0</v>
      </c>
      <c r="I14407" s="24">
        <v>0</v>
      </c>
      <c r="J14407" s="282">
        <v>10</v>
      </c>
      <c r="K14407" s="282">
        <v>0</v>
      </c>
    </row>
    <row r="14408" spans="1:11" x14ac:dyDescent="0.3">
      <c r="A14408" s="281" t="s">
        <v>2896</v>
      </c>
      <c r="B14408" s="281">
        <v>4</v>
      </c>
      <c r="C14408" s="24" t="str">
        <f t="shared" si="225"/>
        <v>shale4</v>
      </c>
      <c r="D14408" s="281">
        <v>155</v>
      </c>
      <c r="E14408" s="281">
        <v>79</v>
      </c>
      <c r="F14408" s="281">
        <v>1554</v>
      </c>
      <c r="G14408" s="24">
        <v>0</v>
      </c>
      <c r="H14408" s="24">
        <v>0</v>
      </c>
      <c r="I14408" s="24">
        <v>0</v>
      </c>
      <c r="J14408" s="282">
        <v>10</v>
      </c>
      <c r="K14408" s="282">
        <v>0</v>
      </c>
    </row>
    <row r="14409" spans="1:11" x14ac:dyDescent="0.3">
      <c r="A14409" s="281" t="s">
        <v>2896</v>
      </c>
      <c r="B14409" s="281">
        <v>5</v>
      </c>
      <c r="C14409" s="24" t="str">
        <f t="shared" si="225"/>
        <v>shale5</v>
      </c>
      <c r="D14409" s="281">
        <v>157</v>
      </c>
      <c r="E14409" s="281">
        <v>80</v>
      </c>
      <c r="F14409" s="281">
        <v>1584</v>
      </c>
      <c r="G14409" s="24">
        <v>0</v>
      </c>
      <c r="H14409" s="24">
        <v>0</v>
      </c>
      <c r="I14409" s="24">
        <v>0</v>
      </c>
      <c r="J14409" s="282">
        <v>10</v>
      </c>
      <c r="K14409" s="282">
        <v>0</v>
      </c>
    </row>
    <row r="14410" spans="1:11" x14ac:dyDescent="0.3">
      <c r="A14410" s="281" t="s">
        <v>2896</v>
      </c>
      <c r="B14410" s="281">
        <v>6</v>
      </c>
      <c r="C14410" s="24" t="str">
        <f t="shared" si="225"/>
        <v>shale6</v>
      </c>
      <c r="D14410" s="281">
        <v>159</v>
      </c>
      <c r="E14410" s="281">
        <v>81</v>
      </c>
      <c r="F14410" s="281">
        <v>1620</v>
      </c>
      <c r="G14410" s="24">
        <v>0</v>
      </c>
      <c r="H14410" s="24">
        <v>0</v>
      </c>
      <c r="I14410" s="24">
        <v>0</v>
      </c>
      <c r="J14410" s="282">
        <v>10</v>
      </c>
      <c r="K14410" s="282">
        <v>0</v>
      </c>
    </row>
    <row r="14411" spans="1:11" x14ac:dyDescent="0.3">
      <c r="A14411" s="281" t="s">
        <v>2896</v>
      </c>
      <c r="B14411" s="281">
        <v>7</v>
      </c>
      <c r="C14411" s="24" t="str">
        <f t="shared" si="225"/>
        <v>shale7</v>
      </c>
      <c r="D14411" s="281">
        <v>161</v>
      </c>
      <c r="E14411" s="281">
        <v>82</v>
      </c>
      <c r="F14411" s="281">
        <v>1660</v>
      </c>
      <c r="G14411" s="24">
        <v>0</v>
      </c>
      <c r="H14411" s="24">
        <v>0</v>
      </c>
      <c r="I14411" s="24">
        <v>0</v>
      </c>
      <c r="J14411" s="282">
        <v>10</v>
      </c>
      <c r="K14411" s="282">
        <v>0</v>
      </c>
    </row>
    <row r="14412" spans="1:11" x14ac:dyDescent="0.3">
      <c r="A14412" s="281" t="s">
        <v>2896</v>
      </c>
      <c r="B14412" s="281">
        <v>8</v>
      </c>
      <c r="C14412" s="24" t="str">
        <f t="shared" si="225"/>
        <v>shale8</v>
      </c>
      <c r="D14412" s="281">
        <v>164</v>
      </c>
      <c r="E14412" s="281">
        <v>83</v>
      </c>
      <c r="F14412" s="281">
        <v>1705</v>
      </c>
      <c r="G14412" s="24">
        <v>0</v>
      </c>
      <c r="H14412" s="24">
        <v>0</v>
      </c>
      <c r="I14412" s="24">
        <v>0</v>
      </c>
      <c r="J14412" s="282">
        <v>10</v>
      </c>
      <c r="K14412" s="282">
        <v>0</v>
      </c>
    </row>
    <row r="14413" spans="1:11" x14ac:dyDescent="0.3">
      <c r="A14413" s="281" t="s">
        <v>2896</v>
      </c>
      <c r="B14413" s="281">
        <v>9</v>
      </c>
      <c r="C14413" s="24" t="str">
        <f t="shared" si="225"/>
        <v>shale9</v>
      </c>
      <c r="D14413" s="281">
        <v>166</v>
      </c>
      <c r="E14413" s="281">
        <v>84</v>
      </c>
      <c r="F14413" s="281">
        <v>1755</v>
      </c>
      <c r="G14413" s="24">
        <v>0</v>
      </c>
      <c r="H14413" s="24">
        <v>0</v>
      </c>
      <c r="I14413" s="24">
        <v>0</v>
      </c>
      <c r="J14413" s="282">
        <v>10</v>
      </c>
      <c r="K14413" s="282">
        <v>0</v>
      </c>
    </row>
    <row r="14414" spans="1:11" x14ac:dyDescent="0.3">
      <c r="A14414" s="281" t="s">
        <v>2896</v>
      </c>
      <c r="B14414" s="281">
        <v>10</v>
      </c>
      <c r="C14414" s="24" t="str">
        <f t="shared" si="225"/>
        <v>shale10</v>
      </c>
      <c r="D14414" s="281">
        <v>168</v>
      </c>
      <c r="E14414" s="281">
        <v>85</v>
      </c>
      <c r="F14414" s="281">
        <v>1810</v>
      </c>
      <c r="G14414" s="24">
        <v>0</v>
      </c>
      <c r="H14414" s="24">
        <v>0</v>
      </c>
      <c r="I14414" s="24">
        <v>0</v>
      </c>
      <c r="J14414" s="282">
        <v>10</v>
      </c>
      <c r="K14414" s="282">
        <v>0</v>
      </c>
    </row>
    <row r="14415" spans="1:11" x14ac:dyDescent="0.3">
      <c r="A14415" s="281" t="s">
        <v>2896</v>
      </c>
      <c r="B14415" s="281">
        <v>11</v>
      </c>
      <c r="C14415" s="24" t="str">
        <f t="shared" si="225"/>
        <v>shale11</v>
      </c>
      <c r="D14415" s="281">
        <v>184</v>
      </c>
      <c r="E14415" s="281">
        <v>93</v>
      </c>
      <c r="F14415" s="281">
        <v>1992</v>
      </c>
      <c r="G14415" s="24">
        <v>0</v>
      </c>
      <c r="H14415" s="24">
        <v>0</v>
      </c>
      <c r="I14415" s="24">
        <v>0</v>
      </c>
      <c r="J14415" s="282">
        <v>10</v>
      </c>
      <c r="K14415" s="282">
        <v>0</v>
      </c>
    </row>
    <row r="14416" spans="1:11" x14ac:dyDescent="0.3">
      <c r="A14416" s="281" t="s">
        <v>2896</v>
      </c>
      <c r="B14416" s="281">
        <v>12</v>
      </c>
      <c r="C14416" s="24" t="str">
        <f t="shared" si="225"/>
        <v>shale12</v>
      </c>
      <c r="D14416" s="281">
        <v>186</v>
      </c>
      <c r="E14416" s="281">
        <v>95</v>
      </c>
      <c r="F14416" s="281">
        <v>2064</v>
      </c>
      <c r="G14416" s="24">
        <v>0</v>
      </c>
      <c r="H14416" s="24">
        <v>0</v>
      </c>
      <c r="I14416" s="24">
        <v>0</v>
      </c>
      <c r="J14416" s="282">
        <v>10</v>
      </c>
      <c r="K14416" s="282">
        <v>0</v>
      </c>
    </row>
    <row r="14417" spans="1:11" x14ac:dyDescent="0.3">
      <c r="A14417" s="281" t="s">
        <v>2896</v>
      </c>
      <c r="B14417" s="281">
        <v>13</v>
      </c>
      <c r="C14417" s="24" t="str">
        <f t="shared" si="225"/>
        <v>shale13</v>
      </c>
      <c r="D14417" s="281">
        <v>189</v>
      </c>
      <c r="E14417" s="281">
        <v>96</v>
      </c>
      <c r="F14417" s="281">
        <v>2142</v>
      </c>
      <c r="G14417" s="24">
        <v>0</v>
      </c>
      <c r="H14417" s="24">
        <v>0</v>
      </c>
      <c r="I14417" s="24">
        <v>0</v>
      </c>
      <c r="J14417" s="282">
        <v>10</v>
      </c>
      <c r="K14417" s="282">
        <v>0</v>
      </c>
    </row>
    <row r="14418" spans="1:11" x14ac:dyDescent="0.3">
      <c r="A14418" s="281" t="s">
        <v>2896</v>
      </c>
      <c r="B14418" s="281">
        <v>14</v>
      </c>
      <c r="C14418" s="24" t="str">
        <f t="shared" si="225"/>
        <v>shale14</v>
      </c>
      <c r="D14418" s="281">
        <v>191</v>
      </c>
      <c r="E14418" s="281">
        <v>97</v>
      </c>
      <c r="F14418" s="281">
        <v>2227</v>
      </c>
      <c r="G14418" s="24">
        <v>0</v>
      </c>
      <c r="H14418" s="24">
        <v>0</v>
      </c>
      <c r="I14418" s="24">
        <v>0</v>
      </c>
      <c r="J14418" s="282">
        <v>10</v>
      </c>
      <c r="K14418" s="282">
        <v>0</v>
      </c>
    </row>
    <row r="14419" spans="1:11" x14ac:dyDescent="0.3">
      <c r="A14419" s="281" t="s">
        <v>2896</v>
      </c>
      <c r="B14419" s="281">
        <v>15</v>
      </c>
      <c r="C14419" s="24" t="str">
        <f t="shared" si="225"/>
        <v>shale15</v>
      </c>
      <c r="D14419" s="281">
        <v>194</v>
      </c>
      <c r="E14419" s="281">
        <v>99</v>
      </c>
      <c r="F14419" s="281">
        <v>2319</v>
      </c>
      <c r="G14419" s="24">
        <v>0</v>
      </c>
      <c r="H14419" s="24">
        <v>0</v>
      </c>
      <c r="I14419" s="24">
        <v>0</v>
      </c>
      <c r="J14419" s="282">
        <v>10</v>
      </c>
      <c r="K14419" s="282">
        <v>0</v>
      </c>
    </row>
    <row r="14420" spans="1:11" x14ac:dyDescent="0.3">
      <c r="A14420" s="281" t="s">
        <v>2896</v>
      </c>
      <c r="B14420" s="281">
        <v>16</v>
      </c>
      <c r="C14420" s="24" t="str">
        <f t="shared" si="225"/>
        <v>shale16</v>
      </c>
      <c r="D14420" s="281">
        <v>196</v>
      </c>
      <c r="E14420" s="281">
        <v>100</v>
      </c>
      <c r="F14420" s="281">
        <v>2417</v>
      </c>
      <c r="G14420" s="24">
        <v>0</v>
      </c>
      <c r="H14420" s="24">
        <v>0</v>
      </c>
      <c r="I14420" s="24">
        <v>0</v>
      </c>
      <c r="J14420" s="282">
        <v>10</v>
      </c>
      <c r="K14420" s="282">
        <v>0</v>
      </c>
    </row>
    <row r="14421" spans="1:11" x14ac:dyDescent="0.3">
      <c r="A14421" s="281" t="s">
        <v>2896</v>
      </c>
      <c r="B14421" s="281">
        <v>17</v>
      </c>
      <c r="C14421" s="24" t="str">
        <f t="shared" si="225"/>
        <v>shale17</v>
      </c>
      <c r="D14421" s="281">
        <v>199</v>
      </c>
      <c r="E14421" s="281">
        <v>101</v>
      </c>
      <c r="F14421" s="281">
        <v>2523</v>
      </c>
      <c r="G14421" s="24">
        <v>0</v>
      </c>
      <c r="H14421" s="24">
        <v>0</v>
      </c>
      <c r="I14421" s="24">
        <v>0</v>
      </c>
      <c r="J14421" s="282">
        <v>10</v>
      </c>
      <c r="K14421" s="282">
        <v>0</v>
      </c>
    </row>
    <row r="14422" spans="1:11" x14ac:dyDescent="0.3">
      <c r="A14422" s="281" t="s">
        <v>2896</v>
      </c>
      <c r="B14422" s="281">
        <v>18</v>
      </c>
      <c r="C14422" s="24" t="str">
        <f t="shared" si="225"/>
        <v>shale18</v>
      </c>
      <c r="D14422" s="281">
        <v>201</v>
      </c>
      <c r="E14422" s="281">
        <v>102</v>
      </c>
      <c r="F14422" s="281">
        <v>2636</v>
      </c>
      <c r="G14422" s="24">
        <v>0</v>
      </c>
      <c r="H14422" s="24">
        <v>0</v>
      </c>
      <c r="I14422" s="24">
        <v>0</v>
      </c>
      <c r="J14422" s="282">
        <v>10</v>
      </c>
      <c r="K14422" s="282">
        <v>0</v>
      </c>
    </row>
    <row r="14423" spans="1:11" x14ac:dyDescent="0.3">
      <c r="A14423" s="281" t="s">
        <v>2896</v>
      </c>
      <c r="B14423" s="281">
        <v>19</v>
      </c>
      <c r="C14423" s="24" t="str">
        <f t="shared" si="225"/>
        <v>shale19</v>
      </c>
      <c r="D14423" s="281">
        <v>204</v>
      </c>
      <c r="E14423" s="281">
        <v>104</v>
      </c>
      <c r="F14423" s="281">
        <v>2757</v>
      </c>
      <c r="G14423" s="24">
        <v>0</v>
      </c>
      <c r="H14423" s="24">
        <v>0</v>
      </c>
      <c r="I14423" s="24">
        <v>0</v>
      </c>
      <c r="J14423" s="282">
        <v>10</v>
      </c>
      <c r="K14423" s="282">
        <v>0</v>
      </c>
    </row>
    <row r="14424" spans="1:11" x14ac:dyDescent="0.3">
      <c r="A14424" s="281" t="s">
        <v>2896</v>
      </c>
      <c r="B14424" s="281">
        <v>20</v>
      </c>
      <c r="C14424" s="24" t="str">
        <f t="shared" si="225"/>
        <v>shale20</v>
      </c>
      <c r="D14424" s="281">
        <v>206</v>
      </c>
      <c r="E14424" s="281">
        <v>105</v>
      </c>
      <c r="F14424" s="281">
        <v>2886</v>
      </c>
      <c r="G14424" s="24">
        <v>0</v>
      </c>
      <c r="H14424" s="24">
        <v>0</v>
      </c>
      <c r="I14424" s="24">
        <v>0</v>
      </c>
      <c r="J14424" s="282">
        <v>10</v>
      </c>
      <c r="K14424" s="282">
        <v>0</v>
      </c>
    </row>
    <row r="14425" spans="1:11" x14ac:dyDescent="0.3">
      <c r="A14425" s="281" t="s">
        <v>2896</v>
      </c>
      <c r="B14425" s="281">
        <v>21</v>
      </c>
      <c r="C14425" s="24" t="str">
        <f t="shared" si="225"/>
        <v>shale21</v>
      </c>
      <c r="D14425" s="281">
        <v>226</v>
      </c>
      <c r="E14425" s="281">
        <v>115</v>
      </c>
      <c r="F14425" s="281">
        <v>3236</v>
      </c>
      <c r="G14425" s="24">
        <v>0</v>
      </c>
      <c r="H14425" s="24">
        <v>0</v>
      </c>
      <c r="I14425" s="24">
        <v>0</v>
      </c>
      <c r="J14425" s="282">
        <v>10</v>
      </c>
      <c r="K14425" s="282">
        <v>0</v>
      </c>
    </row>
    <row r="14426" spans="1:11" x14ac:dyDescent="0.3">
      <c r="A14426" s="281" t="s">
        <v>2896</v>
      </c>
      <c r="B14426" s="281">
        <v>22</v>
      </c>
      <c r="C14426" s="24" t="str">
        <f t="shared" si="225"/>
        <v>shale22</v>
      </c>
      <c r="D14426" s="281">
        <v>229</v>
      </c>
      <c r="E14426" s="281">
        <v>116</v>
      </c>
      <c r="F14426" s="281">
        <v>3393</v>
      </c>
      <c r="G14426" s="24">
        <v>0</v>
      </c>
      <c r="H14426" s="24">
        <v>0</v>
      </c>
      <c r="I14426" s="24">
        <v>0</v>
      </c>
      <c r="J14426" s="282">
        <v>10</v>
      </c>
      <c r="K14426" s="282">
        <v>0</v>
      </c>
    </row>
    <row r="14427" spans="1:11" x14ac:dyDescent="0.3">
      <c r="A14427" s="281" t="s">
        <v>2896</v>
      </c>
      <c r="B14427" s="281">
        <v>23</v>
      </c>
      <c r="C14427" s="24" t="str">
        <f t="shared" si="225"/>
        <v>shale23</v>
      </c>
      <c r="D14427" s="281">
        <v>231</v>
      </c>
      <c r="E14427" s="281">
        <v>118</v>
      </c>
      <c r="F14427" s="281">
        <v>3560</v>
      </c>
      <c r="G14427" s="24">
        <v>0</v>
      </c>
      <c r="H14427" s="24">
        <v>0</v>
      </c>
      <c r="I14427" s="24">
        <v>0</v>
      </c>
      <c r="J14427" s="282">
        <v>10</v>
      </c>
      <c r="K14427" s="282">
        <v>0</v>
      </c>
    </row>
    <row r="14428" spans="1:11" x14ac:dyDescent="0.3">
      <c r="A14428" s="281" t="s">
        <v>2896</v>
      </c>
      <c r="B14428" s="281">
        <v>24</v>
      </c>
      <c r="C14428" s="24" t="str">
        <f t="shared" si="225"/>
        <v>shale24</v>
      </c>
      <c r="D14428" s="281">
        <v>234</v>
      </c>
      <c r="E14428" s="281">
        <v>119</v>
      </c>
      <c r="F14428" s="281">
        <v>3736</v>
      </c>
      <c r="G14428" s="24">
        <v>0</v>
      </c>
      <c r="H14428" s="24">
        <v>0</v>
      </c>
      <c r="I14428" s="24">
        <v>0</v>
      </c>
      <c r="J14428" s="282">
        <v>10</v>
      </c>
      <c r="K14428" s="282">
        <v>0</v>
      </c>
    </row>
    <row r="14429" spans="1:11" x14ac:dyDescent="0.3">
      <c r="A14429" s="281" t="s">
        <v>2896</v>
      </c>
      <c r="B14429" s="281">
        <v>25</v>
      </c>
      <c r="C14429" s="24" t="str">
        <f t="shared" si="225"/>
        <v>shale25</v>
      </c>
      <c r="D14429" s="281">
        <v>237</v>
      </c>
      <c r="E14429" s="281">
        <v>121</v>
      </c>
      <c r="F14429" s="281">
        <v>3922</v>
      </c>
      <c r="G14429" s="24">
        <v>0</v>
      </c>
      <c r="H14429" s="24">
        <v>0</v>
      </c>
      <c r="I14429" s="24">
        <v>0</v>
      </c>
      <c r="J14429" s="282">
        <v>10</v>
      </c>
      <c r="K14429" s="282">
        <v>0</v>
      </c>
    </row>
    <row r="14430" spans="1:11" x14ac:dyDescent="0.3">
      <c r="A14430" s="281" t="s">
        <v>2896</v>
      </c>
      <c r="B14430" s="281">
        <v>26</v>
      </c>
      <c r="C14430" s="24" t="str">
        <f t="shared" si="225"/>
        <v>shale26</v>
      </c>
      <c r="D14430" s="281">
        <v>240</v>
      </c>
      <c r="E14430" s="281">
        <v>122</v>
      </c>
      <c r="F14430" s="281">
        <v>3969</v>
      </c>
      <c r="G14430" s="24">
        <v>0</v>
      </c>
      <c r="H14430" s="24">
        <v>0</v>
      </c>
      <c r="I14430" s="24">
        <v>0</v>
      </c>
      <c r="J14430" s="282">
        <v>10</v>
      </c>
      <c r="K14430" s="282">
        <v>0</v>
      </c>
    </row>
    <row r="14431" spans="1:11" x14ac:dyDescent="0.3">
      <c r="A14431" s="281" t="s">
        <v>2896</v>
      </c>
      <c r="B14431" s="281">
        <v>27</v>
      </c>
      <c r="C14431" s="24" t="str">
        <f t="shared" si="225"/>
        <v>shale27</v>
      </c>
      <c r="D14431" s="281">
        <v>243</v>
      </c>
      <c r="E14431" s="281">
        <v>124</v>
      </c>
      <c r="F14431" s="281">
        <v>4016</v>
      </c>
      <c r="G14431" s="24">
        <v>0</v>
      </c>
      <c r="H14431" s="24">
        <v>0</v>
      </c>
      <c r="I14431" s="24">
        <v>0</v>
      </c>
      <c r="J14431" s="282">
        <v>10</v>
      </c>
      <c r="K14431" s="282">
        <v>0</v>
      </c>
    </row>
    <row r="14432" spans="1:11" x14ac:dyDescent="0.3">
      <c r="A14432" s="281" t="s">
        <v>2896</v>
      </c>
      <c r="B14432" s="281">
        <v>28</v>
      </c>
      <c r="C14432" s="24" t="str">
        <f t="shared" si="225"/>
        <v>shale28</v>
      </c>
      <c r="D14432" s="281">
        <v>247</v>
      </c>
      <c r="E14432" s="281">
        <v>126</v>
      </c>
      <c r="F14432" s="281">
        <v>4064</v>
      </c>
      <c r="G14432" s="24">
        <v>0</v>
      </c>
      <c r="H14432" s="24">
        <v>0</v>
      </c>
      <c r="I14432" s="24">
        <v>0</v>
      </c>
      <c r="J14432" s="282">
        <v>10</v>
      </c>
      <c r="K14432" s="282">
        <v>0</v>
      </c>
    </row>
    <row r="14433" spans="1:11" x14ac:dyDescent="0.3">
      <c r="A14433" s="281" t="s">
        <v>2896</v>
      </c>
      <c r="B14433" s="281">
        <v>29</v>
      </c>
      <c r="C14433" s="24" t="str">
        <f t="shared" si="225"/>
        <v>shale29</v>
      </c>
      <c r="D14433" s="281">
        <v>250</v>
      </c>
      <c r="E14433" s="281">
        <v>127</v>
      </c>
      <c r="F14433" s="281">
        <v>4112</v>
      </c>
      <c r="G14433" s="24">
        <v>0</v>
      </c>
      <c r="H14433" s="24">
        <v>0</v>
      </c>
      <c r="I14433" s="24">
        <v>0</v>
      </c>
      <c r="J14433" s="282">
        <v>10</v>
      </c>
      <c r="K14433" s="282">
        <v>0</v>
      </c>
    </row>
    <row r="14434" spans="1:11" x14ac:dyDescent="0.3">
      <c r="A14434" s="281" t="s">
        <v>2896</v>
      </c>
      <c r="B14434" s="281">
        <v>30</v>
      </c>
      <c r="C14434" s="24" t="str">
        <f t="shared" si="225"/>
        <v>shale30</v>
      </c>
      <c r="D14434" s="281">
        <v>253</v>
      </c>
      <c r="E14434" s="281">
        <v>129</v>
      </c>
      <c r="F14434" s="281">
        <v>4161</v>
      </c>
      <c r="G14434" s="24">
        <v>0</v>
      </c>
      <c r="H14434" s="24">
        <v>0</v>
      </c>
      <c r="I14434" s="24">
        <v>0</v>
      </c>
      <c r="J14434" s="282">
        <v>10</v>
      </c>
      <c r="K14434" s="282">
        <v>0</v>
      </c>
    </row>
    <row r="14435" spans="1:11" x14ac:dyDescent="0.3">
      <c r="A14435" s="281" t="s">
        <v>2896</v>
      </c>
      <c r="B14435" s="281">
        <v>31</v>
      </c>
      <c r="C14435" s="24" t="str">
        <f t="shared" si="225"/>
        <v>shale31</v>
      </c>
      <c r="D14435" s="281">
        <v>276</v>
      </c>
      <c r="E14435" s="281">
        <v>141</v>
      </c>
      <c r="F14435" s="281">
        <v>4517</v>
      </c>
      <c r="G14435" s="24">
        <v>0</v>
      </c>
      <c r="H14435" s="24">
        <v>0</v>
      </c>
      <c r="I14435" s="24">
        <v>0</v>
      </c>
      <c r="J14435" s="282">
        <v>10</v>
      </c>
      <c r="K14435" s="282">
        <v>0</v>
      </c>
    </row>
    <row r="14436" spans="1:11" x14ac:dyDescent="0.3">
      <c r="A14436" s="281" t="s">
        <v>2896</v>
      </c>
      <c r="B14436" s="281">
        <v>32</v>
      </c>
      <c r="C14436" s="24" t="str">
        <f t="shared" si="225"/>
        <v>shale32</v>
      </c>
      <c r="D14436" s="281">
        <v>280</v>
      </c>
      <c r="E14436" s="281">
        <v>142</v>
      </c>
      <c r="F14436" s="281">
        <v>4571</v>
      </c>
      <c r="G14436" s="24">
        <v>0</v>
      </c>
      <c r="H14436" s="24">
        <v>0</v>
      </c>
      <c r="I14436" s="24">
        <v>0</v>
      </c>
      <c r="J14436" s="282">
        <v>10</v>
      </c>
      <c r="K14436" s="282">
        <v>0</v>
      </c>
    </row>
    <row r="14437" spans="1:11" x14ac:dyDescent="0.3">
      <c r="A14437" s="281" t="s">
        <v>2896</v>
      </c>
      <c r="B14437" s="281">
        <v>33</v>
      </c>
      <c r="C14437" s="24" t="str">
        <f t="shared" si="225"/>
        <v>shale33</v>
      </c>
      <c r="D14437" s="281">
        <v>283</v>
      </c>
      <c r="E14437" s="281">
        <v>144</v>
      </c>
      <c r="F14437" s="281">
        <v>4625</v>
      </c>
      <c r="G14437" s="24">
        <v>0</v>
      </c>
      <c r="H14437" s="24">
        <v>0</v>
      </c>
      <c r="I14437" s="24">
        <v>0</v>
      </c>
      <c r="J14437" s="282">
        <v>10</v>
      </c>
      <c r="K14437" s="282">
        <v>0</v>
      </c>
    </row>
    <row r="14438" spans="1:11" x14ac:dyDescent="0.3">
      <c r="A14438" s="281" t="s">
        <v>2896</v>
      </c>
      <c r="B14438" s="281">
        <v>34</v>
      </c>
      <c r="C14438" s="24" t="str">
        <f t="shared" si="225"/>
        <v>shale34</v>
      </c>
      <c r="D14438" s="281">
        <v>287</v>
      </c>
      <c r="E14438" s="281">
        <v>146</v>
      </c>
      <c r="F14438" s="281">
        <v>4680</v>
      </c>
      <c r="G14438" s="24">
        <v>0</v>
      </c>
      <c r="H14438" s="24">
        <v>0</v>
      </c>
      <c r="I14438" s="24">
        <v>0</v>
      </c>
      <c r="J14438" s="282">
        <v>10</v>
      </c>
      <c r="K14438" s="282">
        <v>0</v>
      </c>
    </row>
    <row r="14439" spans="1:11" x14ac:dyDescent="0.3">
      <c r="A14439" s="281" t="s">
        <v>2896</v>
      </c>
      <c r="B14439" s="281">
        <v>35</v>
      </c>
      <c r="C14439" s="24" t="str">
        <f t="shared" si="225"/>
        <v>shale35</v>
      </c>
      <c r="D14439" s="281">
        <v>290</v>
      </c>
      <c r="E14439" s="281">
        <v>148</v>
      </c>
      <c r="F14439" s="281">
        <v>4736</v>
      </c>
      <c r="G14439" s="24">
        <v>0</v>
      </c>
      <c r="H14439" s="24">
        <v>0</v>
      </c>
      <c r="I14439" s="24">
        <v>0</v>
      </c>
      <c r="J14439" s="282">
        <v>10</v>
      </c>
      <c r="K14439" s="282">
        <v>0</v>
      </c>
    </row>
    <row r="14440" spans="1:11" x14ac:dyDescent="0.3">
      <c r="A14440" s="281" t="s">
        <v>2896</v>
      </c>
      <c r="B14440" s="281">
        <v>36</v>
      </c>
      <c r="C14440" s="24" t="str">
        <f t="shared" si="225"/>
        <v>shale36</v>
      </c>
      <c r="D14440" s="281">
        <v>294</v>
      </c>
      <c r="E14440" s="281">
        <v>150</v>
      </c>
      <c r="F14440" s="281">
        <v>4793</v>
      </c>
      <c r="G14440" s="24">
        <v>0</v>
      </c>
      <c r="H14440" s="24">
        <v>0</v>
      </c>
      <c r="I14440" s="24">
        <v>0</v>
      </c>
      <c r="J14440" s="282">
        <v>10</v>
      </c>
      <c r="K14440" s="282">
        <v>0</v>
      </c>
    </row>
    <row r="14441" spans="1:11" x14ac:dyDescent="0.3">
      <c r="A14441" s="281" t="s">
        <v>2896</v>
      </c>
      <c r="B14441" s="281">
        <v>37</v>
      </c>
      <c r="C14441" s="24" t="str">
        <f t="shared" si="225"/>
        <v>shale37</v>
      </c>
      <c r="D14441" s="281">
        <v>298</v>
      </c>
      <c r="E14441" s="281">
        <v>152</v>
      </c>
      <c r="F14441" s="281">
        <v>4850</v>
      </c>
      <c r="G14441" s="24">
        <v>0</v>
      </c>
      <c r="H14441" s="24">
        <v>0</v>
      </c>
      <c r="I14441" s="24">
        <v>0</v>
      </c>
      <c r="J14441" s="282">
        <v>10</v>
      </c>
      <c r="K14441" s="282">
        <v>0</v>
      </c>
    </row>
    <row r="14442" spans="1:11" x14ac:dyDescent="0.3">
      <c r="A14442" s="281" t="s">
        <v>2896</v>
      </c>
      <c r="B14442" s="281">
        <v>38</v>
      </c>
      <c r="C14442" s="24" t="str">
        <f t="shared" si="225"/>
        <v>shale38</v>
      </c>
      <c r="D14442" s="281">
        <v>301</v>
      </c>
      <c r="E14442" s="281">
        <v>153</v>
      </c>
      <c r="F14442" s="281">
        <v>4907</v>
      </c>
      <c r="G14442" s="24">
        <v>0</v>
      </c>
      <c r="H14442" s="24">
        <v>0</v>
      </c>
      <c r="I14442" s="24">
        <v>0</v>
      </c>
      <c r="J14442" s="282">
        <v>10</v>
      </c>
      <c r="K14442" s="282">
        <v>0</v>
      </c>
    </row>
    <row r="14443" spans="1:11" x14ac:dyDescent="0.3">
      <c r="A14443" s="281" t="s">
        <v>2896</v>
      </c>
      <c r="B14443" s="281">
        <v>39</v>
      </c>
      <c r="C14443" s="24" t="str">
        <f t="shared" si="225"/>
        <v>shale39</v>
      </c>
      <c r="D14443" s="281">
        <v>305</v>
      </c>
      <c r="E14443" s="281">
        <v>155</v>
      </c>
      <c r="F14443" s="281">
        <v>4966</v>
      </c>
      <c r="G14443" s="24">
        <v>0</v>
      </c>
      <c r="H14443" s="24">
        <v>0</v>
      </c>
      <c r="I14443" s="24">
        <v>0</v>
      </c>
      <c r="J14443" s="282">
        <v>10</v>
      </c>
      <c r="K14443" s="282">
        <v>0</v>
      </c>
    </row>
    <row r="14444" spans="1:11" x14ac:dyDescent="0.3">
      <c r="A14444" s="281" t="s">
        <v>2896</v>
      </c>
      <c r="B14444" s="281">
        <v>40</v>
      </c>
      <c r="C14444" s="24" t="str">
        <f t="shared" si="225"/>
        <v>shale40</v>
      </c>
      <c r="D14444" s="281">
        <v>309</v>
      </c>
      <c r="E14444" s="281">
        <v>157</v>
      </c>
      <c r="F14444" s="281">
        <v>5025</v>
      </c>
      <c r="G14444" s="24">
        <v>0</v>
      </c>
      <c r="H14444" s="24">
        <v>0</v>
      </c>
      <c r="I14444" s="24">
        <v>0</v>
      </c>
      <c r="J14444" s="282">
        <v>10</v>
      </c>
      <c r="K14444" s="282">
        <v>0</v>
      </c>
    </row>
    <row r="14445" spans="1:11" x14ac:dyDescent="0.3">
      <c r="A14445" s="281" t="s">
        <v>2896</v>
      </c>
      <c r="B14445" s="281">
        <v>41</v>
      </c>
      <c r="C14445" s="24" t="str">
        <f t="shared" si="225"/>
        <v>shale41</v>
      </c>
      <c r="D14445" s="281">
        <v>337</v>
      </c>
      <c r="E14445" s="281">
        <v>172</v>
      </c>
      <c r="F14445" s="281">
        <v>5512</v>
      </c>
      <c r="G14445" s="24">
        <v>0</v>
      </c>
      <c r="H14445" s="24">
        <v>0</v>
      </c>
      <c r="I14445" s="24">
        <v>0</v>
      </c>
      <c r="J14445" s="282">
        <v>10</v>
      </c>
      <c r="K14445" s="282">
        <v>0</v>
      </c>
    </row>
    <row r="14446" spans="1:11" x14ac:dyDescent="0.3">
      <c r="A14446" s="281" t="s">
        <v>2896</v>
      </c>
      <c r="B14446" s="281">
        <v>42</v>
      </c>
      <c r="C14446" s="24" t="str">
        <f t="shared" si="225"/>
        <v>shale42</v>
      </c>
      <c r="D14446" s="281">
        <v>341</v>
      </c>
      <c r="E14446" s="281">
        <v>174</v>
      </c>
      <c r="F14446" s="281">
        <v>5578</v>
      </c>
      <c r="G14446" s="24">
        <v>0</v>
      </c>
      <c r="H14446" s="24">
        <v>0</v>
      </c>
      <c r="I14446" s="24">
        <v>0</v>
      </c>
      <c r="J14446" s="282">
        <v>10</v>
      </c>
      <c r="K14446" s="282">
        <v>0</v>
      </c>
    </row>
    <row r="14447" spans="1:11" x14ac:dyDescent="0.3">
      <c r="A14447" s="281" t="s">
        <v>2896</v>
      </c>
      <c r="B14447" s="281">
        <v>43</v>
      </c>
      <c r="C14447" s="24" t="str">
        <f t="shared" si="225"/>
        <v>shale43</v>
      </c>
      <c r="D14447" s="281">
        <v>346</v>
      </c>
      <c r="E14447" s="281">
        <v>176</v>
      </c>
      <c r="F14447" s="281">
        <v>5645</v>
      </c>
      <c r="G14447" s="24">
        <v>0</v>
      </c>
      <c r="H14447" s="24">
        <v>0</v>
      </c>
      <c r="I14447" s="24">
        <v>0</v>
      </c>
      <c r="J14447" s="282">
        <v>10</v>
      </c>
      <c r="K14447" s="282">
        <v>0</v>
      </c>
    </row>
    <row r="14448" spans="1:11" x14ac:dyDescent="0.3">
      <c r="A14448" s="281" t="s">
        <v>2896</v>
      </c>
      <c r="B14448" s="281">
        <v>44</v>
      </c>
      <c r="C14448" s="24" t="str">
        <f t="shared" si="225"/>
        <v>shale44</v>
      </c>
      <c r="D14448" s="281">
        <v>350</v>
      </c>
      <c r="E14448" s="281">
        <v>178</v>
      </c>
      <c r="F14448" s="281">
        <v>5719</v>
      </c>
      <c r="G14448" s="24">
        <v>0</v>
      </c>
      <c r="H14448" s="24">
        <v>0</v>
      </c>
      <c r="I14448" s="24">
        <v>0</v>
      </c>
      <c r="J14448" s="282">
        <v>10</v>
      </c>
      <c r="K14448" s="282">
        <v>0</v>
      </c>
    </row>
    <row r="14449" spans="1:11" x14ac:dyDescent="0.3">
      <c r="A14449" s="281" t="s">
        <v>2896</v>
      </c>
      <c r="B14449" s="281">
        <v>45</v>
      </c>
      <c r="C14449" s="24" t="str">
        <f t="shared" si="225"/>
        <v>shale45</v>
      </c>
      <c r="D14449" s="281">
        <v>354</v>
      </c>
      <c r="E14449" s="281">
        <v>180</v>
      </c>
      <c r="F14449" s="281">
        <v>5792</v>
      </c>
      <c r="G14449" s="24">
        <v>0</v>
      </c>
      <c r="H14449" s="24">
        <v>0</v>
      </c>
      <c r="I14449" s="24">
        <v>0</v>
      </c>
      <c r="J14449" s="282">
        <v>10</v>
      </c>
      <c r="K14449" s="282">
        <v>0</v>
      </c>
    </row>
    <row r="14450" spans="1:11" x14ac:dyDescent="0.3">
      <c r="A14450" s="281" t="s">
        <v>2896</v>
      </c>
      <c r="B14450" s="281">
        <v>46</v>
      </c>
      <c r="C14450" s="24" t="str">
        <f t="shared" si="225"/>
        <v>shale46</v>
      </c>
      <c r="D14450" s="281">
        <v>358</v>
      </c>
      <c r="E14450" s="281">
        <v>183</v>
      </c>
      <c r="F14450" s="281">
        <v>5861</v>
      </c>
      <c r="G14450" s="24">
        <v>0</v>
      </c>
      <c r="H14450" s="24">
        <v>0</v>
      </c>
      <c r="I14450" s="24">
        <v>0</v>
      </c>
      <c r="J14450" s="282">
        <v>10</v>
      </c>
      <c r="K14450" s="282">
        <v>0</v>
      </c>
    </row>
    <row r="14451" spans="1:11" x14ac:dyDescent="0.3">
      <c r="A14451" s="281" t="s">
        <v>2896</v>
      </c>
      <c r="B14451" s="281">
        <v>47</v>
      </c>
      <c r="C14451" s="24" t="str">
        <f t="shared" si="225"/>
        <v>shale47</v>
      </c>
      <c r="D14451" s="281">
        <v>363</v>
      </c>
      <c r="E14451" s="281">
        <v>185</v>
      </c>
      <c r="F14451" s="281">
        <v>5936</v>
      </c>
      <c r="G14451" s="24">
        <v>0</v>
      </c>
      <c r="H14451" s="24">
        <v>0</v>
      </c>
      <c r="I14451" s="24">
        <v>0</v>
      </c>
      <c r="J14451" s="282">
        <v>10</v>
      </c>
      <c r="K14451" s="282">
        <v>0</v>
      </c>
    </row>
    <row r="14452" spans="1:11" x14ac:dyDescent="0.3">
      <c r="A14452" s="281" t="s">
        <v>2896</v>
      </c>
      <c r="B14452" s="281">
        <v>48</v>
      </c>
      <c r="C14452" s="24" t="str">
        <f t="shared" si="225"/>
        <v>shale48</v>
      </c>
      <c r="D14452" s="281">
        <v>367</v>
      </c>
      <c r="E14452" s="281">
        <v>187</v>
      </c>
      <c r="F14452" s="281">
        <v>6013</v>
      </c>
      <c r="G14452" s="24">
        <v>0</v>
      </c>
      <c r="H14452" s="24">
        <v>0</v>
      </c>
      <c r="I14452" s="24">
        <v>0</v>
      </c>
      <c r="J14452" s="282">
        <v>10</v>
      </c>
      <c r="K14452" s="282">
        <v>0</v>
      </c>
    </row>
    <row r="14453" spans="1:11" x14ac:dyDescent="0.3">
      <c r="A14453" s="281" t="s">
        <v>2896</v>
      </c>
      <c r="B14453" s="281">
        <v>49</v>
      </c>
      <c r="C14453" s="24" t="str">
        <f t="shared" si="225"/>
        <v>shale49</v>
      </c>
      <c r="D14453" s="281">
        <v>372</v>
      </c>
      <c r="E14453" s="281">
        <v>189</v>
      </c>
      <c r="F14453" s="281">
        <v>6085</v>
      </c>
      <c r="G14453" s="24">
        <v>0</v>
      </c>
      <c r="H14453" s="24">
        <v>0</v>
      </c>
      <c r="I14453" s="24">
        <v>0</v>
      </c>
      <c r="J14453" s="282">
        <v>10</v>
      </c>
      <c r="K14453" s="282">
        <v>0</v>
      </c>
    </row>
    <row r="14454" spans="1:11" x14ac:dyDescent="0.3">
      <c r="A14454" s="281" t="s">
        <v>2896</v>
      </c>
      <c r="B14454" s="281">
        <v>50</v>
      </c>
      <c r="C14454" s="24" t="str">
        <f t="shared" si="225"/>
        <v>shale50</v>
      </c>
      <c r="D14454" s="281">
        <v>376</v>
      </c>
      <c r="E14454" s="281">
        <v>192</v>
      </c>
      <c r="F14454" s="281">
        <v>6165</v>
      </c>
      <c r="G14454" s="24">
        <v>0</v>
      </c>
      <c r="H14454" s="24">
        <v>0</v>
      </c>
      <c r="I14454" s="24">
        <v>0</v>
      </c>
      <c r="J14454" s="282">
        <v>10</v>
      </c>
      <c r="K14454" s="282">
        <v>0</v>
      </c>
    </row>
    <row r="14455" spans="1:11" x14ac:dyDescent="0.3">
      <c r="A14455" s="281" t="s">
        <v>2896</v>
      </c>
      <c r="B14455" s="281">
        <v>51</v>
      </c>
      <c r="C14455" s="24" t="str">
        <f t="shared" si="225"/>
        <v>shale51</v>
      </c>
      <c r="D14455" s="281">
        <v>411</v>
      </c>
      <c r="E14455" s="281">
        <v>209</v>
      </c>
      <c r="F14455" s="281">
        <v>6710</v>
      </c>
      <c r="G14455" s="24">
        <v>0</v>
      </c>
      <c r="H14455" s="24">
        <v>0</v>
      </c>
      <c r="I14455" s="24">
        <v>0</v>
      </c>
      <c r="J14455" s="282">
        <v>10</v>
      </c>
      <c r="K14455" s="282">
        <v>0</v>
      </c>
    </row>
    <row r="14456" spans="1:11" x14ac:dyDescent="0.3">
      <c r="A14456" s="281" t="s">
        <v>2896</v>
      </c>
      <c r="B14456" s="281">
        <v>52</v>
      </c>
      <c r="C14456" s="24" t="str">
        <f t="shared" si="225"/>
        <v>shale52</v>
      </c>
      <c r="D14456" s="281">
        <v>416</v>
      </c>
      <c r="E14456" s="281">
        <v>212</v>
      </c>
      <c r="F14456" s="281">
        <v>6790</v>
      </c>
      <c r="G14456" s="24">
        <v>0</v>
      </c>
      <c r="H14456" s="24">
        <v>0</v>
      </c>
      <c r="I14456" s="24">
        <v>0</v>
      </c>
      <c r="J14456" s="282">
        <v>10</v>
      </c>
      <c r="K14456" s="282">
        <v>0</v>
      </c>
    </row>
    <row r="14457" spans="1:11" x14ac:dyDescent="0.3">
      <c r="A14457" s="281" t="s">
        <v>2896</v>
      </c>
      <c r="B14457" s="281">
        <v>53</v>
      </c>
      <c r="C14457" s="24" t="str">
        <f t="shared" si="225"/>
        <v>shale53</v>
      </c>
      <c r="D14457" s="281">
        <v>421</v>
      </c>
      <c r="E14457" s="281">
        <v>214</v>
      </c>
      <c r="F14457" s="281">
        <v>6877</v>
      </c>
      <c r="G14457" s="24">
        <v>0</v>
      </c>
      <c r="H14457" s="24">
        <v>0</v>
      </c>
      <c r="I14457" s="24">
        <v>0</v>
      </c>
      <c r="J14457" s="282">
        <v>10</v>
      </c>
      <c r="K14457" s="282">
        <v>0</v>
      </c>
    </row>
    <row r="14458" spans="1:11" x14ac:dyDescent="0.3">
      <c r="A14458" s="281" t="s">
        <v>2896</v>
      </c>
      <c r="B14458" s="281">
        <v>54</v>
      </c>
      <c r="C14458" s="24" t="str">
        <f t="shared" si="225"/>
        <v>shale54</v>
      </c>
      <c r="D14458" s="281">
        <v>426</v>
      </c>
      <c r="E14458" s="281">
        <v>217</v>
      </c>
      <c r="F14458" s="281">
        <v>6967</v>
      </c>
      <c r="G14458" s="24">
        <v>0</v>
      </c>
      <c r="H14458" s="24">
        <v>0</v>
      </c>
      <c r="I14458" s="24">
        <v>0</v>
      </c>
      <c r="J14458" s="282">
        <v>10</v>
      </c>
      <c r="K14458" s="282">
        <v>0</v>
      </c>
    </row>
    <row r="14459" spans="1:11" x14ac:dyDescent="0.3">
      <c r="A14459" s="281" t="s">
        <v>2896</v>
      </c>
      <c r="B14459" s="281">
        <v>55</v>
      </c>
      <c r="C14459" s="24" t="str">
        <f t="shared" si="225"/>
        <v>shale55</v>
      </c>
      <c r="D14459" s="281">
        <v>431</v>
      </c>
      <c r="E14459" s="281">
        <v>220</v>
      </c>
      <c r="F14459" s="281">
        <v>7051</v>
      </c>
      <c r="G14459" s="24">
        <v>0</v>
      </c>
      <c r="H14459" s="24">
        <v>0</v>
      </c>
      <c r="I14459" s="24">
        <v>0</v>
      </c>
      <c r="J14459" s="282">
        <v>10</v>
      </c>
      <c r="K14459" s="282">
        <v>0</v>
      </c>
    </row>
    <row r="14460" spans="1:11" x14ac:dyDescent="0.3">
      <c r="A14460" s="281" t="s">
        <v>2896</v>
      </c>
      <c r="B14460" s="281">
        <v>56</v>
      </c>
      <c r="C14460" s="24" t="str">
        <f t="shared" si="225"/>
        <v>shale56</v>
      </c>
      <c r="D14460" s="281">
        <v>436</v>
      </c>
      <c r="E14460" s="281">
        <v>222</v>
      </c>
      <c r="F14460" s="281">
        <v>7144</v>
      </c>
      <c r="G14460" s="24">
        <v>0</v>
      </c>
      <c r="H14460" s="24">
        <v>0</v>
      </c>
      <c r="I14460" s="24">
        <v>0</v>
      </c>
      <c r="J14460" s="282">
        <v>10</v>
      </c>
      <c r="K14460" s="282">
        <v>0</v>
      </c>
    </row>
    <row r="14461" spans="1:11" x14ac:dyDescent="0.3">
      <c r="A14461" s="281" t="s">
        <v>2896</v>
      </c>
      <c r="B14461" s="281">
        <v>57</v>
      </c>
      <c r="C14461" s="24" t="str">
        <f t="shared" si="225"/>
        <v>shale57</v>
      </c>
      <c r="D14461" s="281">
        <v>441</v>
      </c>
      <c r="E14461" s="281">
        <v>225</v>
      </c>
      <c r="F14461" s="281">
        <v>7235</v>
      </c>
      <c r="G14461" s="24">
        <v>0</v>
      </c>
      <c r="H14461" s="24">
        <v>0</v>
      </c>
      <c r="I14461" s="24">
        <v>0</v>
      </c>
      <c r="J14461" s="282">
        <v>10</v>
      </c>
      <c r="K14461" s="282">
        <v>0</v>
      </c>
    </row>
    <row r="14462" spans="1:11" x14ac:dyDescent="0.3">
      <c r="A14462" s="281" t="s">
        <v>2896</v>
      </c>
      <c r="B14462" s="281">
        <v>58</v>
      </c>
      <c r="C14462" s="24" t="str">
        <f t="shared" si="225"/>
        <v>shale58</v>
      </c>
      <c r="D14462" s="281">
        <v>447</v>
      </c>
      <c r="E14462" s="281">
        <v>228</v>
      </c>
      <c r="F14462" s="281">
        <v>7321</v>
      </c>
      <c r="G14462" s="24">
        <v>0</v>
      </c>
      <c r="H14462" s="24">
        <v>0</v>
      </c>
      <c r="I14462" s="24">
        <v>0</v>
      </c>
      <c r="J14462" s="282">
        <v>10</v>
      </c>
      <c r="K14462" s="282">
        <v>0</v>
      </c>
    </row>
    <row r="14463" spans="1:11" x14ac:dyDescent="0.3">
      <c r="A14463" s="281" t="s">
        <v>2896</v>
      </c>
      <c r="B14463" s="281">
        <v>59</v>
      </c>
      <c r="C14463" s="24" t="str">
        <f t="shared" si="225"/>
        <v>shale59</v>
      </c>
      <c r="D14463" s="281">
        <v>452</v>
      </c>
      <c r="E14463" s="281">
        <v>230</v>
      </c>
      <c r="F14463" s="281">
        <v>7414</v>
      </c>
      <c r="G14463" s="24">
        <v>0</v>
      </c>
      <c r="H14463" s="24">
        <v>0</v>
      </c>
      <c r="I14463" s="24">
        <v>0</v>
      </c>
      <c r="J14463" s="282">
        <v>10</v>
      </c>
      <c r="K14463" s="282">
        <v>0</v>
      </c>
    </row>
    <row r="14464" spans="1:11" x14ac:dyDescent="0.3">
      <c r="A14464" s="281" t="s">
        <v>2896</v>
      </c>
      <c r="B14464" s="281">
        <v>60</v>
      </c>
      <c r="C14464" s="24" t="str">
        <f t="shared" si="225"/>
        <v>shale60</v>
      </c>
      <c r="D14464" s="281">
        <v>457</v>
      </c>
      <c r="E14464" s="281">
        <v>233</v>
      </c>
      <c r="F14464" s="281">
        <v>7512</v>
      </c>
      <c r="G14464" s="24">
        <v>0</v>
      </c>
      <c r="H14464" s="24">
        <v>0</v>
      </c>
      <c r="I14464" s="24">
        <v>0</v>
      </c>
      <c r="J14464" s="282">
        <v>10</v>
      </c>
      <c r="K14464" s="282">
        <v>0</v>
      </c>
    </row>
    <row r="14465" spans="1:11" x14ac:dyDescent="0.3">
      <c r="A14465" s="281" t="s">
        <v>2896</v>
      </c>
      <c r="B14465" s="281">
        <v>61</v>
      </c>
      <c r="C14465" s="24" t="str">
        <f t="shared" si="225"/>
        <v>shale61</v>
      </c>
      <c r="D14465" s="281">
        <v>499</v>
      </c>
      <c r="E14465" s="281">
        <v>255</v>
      </c>
      <c r="F14465" s="281">
        <v>8265</v>
      </c>
      <c r="G14465" s="24">
        <v>0</v>
      </c>
      <c r="H14465" s="24">
        <v>0</v>
      </c>
      <c r="I14465" s="24">
        <v>0</v>
      </c>
      <c r="J14465" s="282">
        <v>10</v>
      </c>
      <c r="K14465" s="282">
        <v>0</v>
      </c>
    </row>
    <row r="14466" spans="1:11" x14ac:dyDescent="0.3">
      <c r="A14466" s="281" t="s">
        <v>2896</v>
      </c>
      <c r="B14466" s="281">
        <v>62</v>
      </c>
      <c r="C14466" s="24" t="str">
        <f t="shared" si="225"/>
        <v>shale62</v>
      </c>
      <c r="D14466" s="281">
        <v>505</v>
      </c>
      <c r="E14466" s="281">
        <v>258</v>
      </c>
      <c r="F14466" s="281">
        <v>8373</v>
      </c>
      <c r="G14466" s="24">
        <v>0</v>
      </c>
      <c r="H14466" s="24">
        <v>0</v>
      </c>
      <c r="I14466" s="24">
        <v>0</v>
      </c>
      <c r="J14466" s="282">
        <v>10</v>
      </c>
      <c r="K14466" s="282">
        <v>0</v>
      </c>
    </row>
    <row r="14467" spans="1:11" x14ac:dyDescent="0.3">
      <c r="A14467" s="281" t="s">
        <v>2896</v>
      </c>
      <c r="B14467" s="281">
        <v>63</v>
      </c>
      <c r="C14467" s="24" t="str">
        <f t="shared" si="225"/>
        <v>shale63</v>
      </c>
      <c r="D14467" s="281">
        <v>511</v>
      </c>
      <c r="E14467" s="281">
        <v>261</v>
      </c>
      <c r="F14467" s="281">
        <v>8497</v>
      </c>
      <c r="G14467" s="24">
        <v>0</v>
      </c>
      <c r="H14467" s="24">
        <v>0</v>
      </c>
      <c r="I14467" s="24">
        <v>0</v>
      </c>
      <c r="J14467" s="282">
        <v>10</v>
      </c>
      <c r="K14467" s="282">
        <v>0</v>
      </c>
    </row>
    <row r="14468" spans="1:11" x14ac:dyDescent="0.3">
      <c r="A14468" s="281" t="s">
        <v>2896</v>
      </c>
      <c r="B14468" s="281">
        <v>64</v>
      </c>
      <c r="C14468" s="24" t="str">
        <f t="shared" si="225"/>
        <v>shale64</v>
      </c>
      <c r="D14468" s="281">
        <v>518</v>
      </c>
      <c r="E14468" s="281">
        <v>264</v>
      </c>
      <c r="F14468" s="281">
        <v>8598</v>
      </c>
      <c r="G14468" s="24">
        <v>0</v>
      </c>
      <c r="H14468" s="24">
        <v>0</v>
      </c>
      <c r="I14468" s="24">
        <v>0</v>
      </c>
      <c r="J14468" s="282">
        <v>10</v>
      </c>
      <c r="K14468" s="282">
        <v>0</v>
      </c>
    </row>
    <row r="14469" spans="1:11" x14ac:dyDescent="0.3">
      <c r="A14469" s="281" t="s">
        <v>2896</v>
      </c>
      <c r="B14469" s="281">
        <v>65</v>
      </c>
      <c r="C14469" s="24" t="str">
        <f t="shared" si="225"/>
        <v>shale65</v>
      </c>
      <c r="D14469" s="281">
        <v>524</v>
      </c>
      <c r="E14469" s="281">
        <v>267</v>
      </c>
      <c r="F14469" s="281">
        <v>8712</v>
      </c>
      <c r="G14469" s="24">
        <v>0</v>
      </c>
      <c r="H14469" s="24">
        <v>0</v>
      </c>
      <c r="I14469" s="24">
        <v>0</v>
      </c>
      <c r="J14469" s="282">
        <v>10</v>
      </c>
      <c r="K14469" s="282">
        <v>0</v>
      </c>
    </row>
    <row r="14470" spans="1:11" x14ac:dyDescent="0.3">
      <c r="A14470" s="281" t="s">
        <v>2896</v>
      </c>
      <c r="B14470" s="281">
        <v>66</v>
      </c>
      <c r="C14470" s="24" t="str">
        <f t="shared" ref="C14470:C14533" si="226">A14470&amp;B14470</f>
        <v>shale66</v>
      </c>
      <c r="D14470" s="281">
        <v>530</v>
      </c>
      <c r="E14470" s="281">
        <v>270</v>
      </c>
      <c r="F14470" s="281">
        <v>8827</v>
      </c>
      <c r="G14470" s="24">
        <v>0</v>
      </c>
      <c r="H14470" s="24">
        <v>0</v>
      </c>
      <c r="I14470" s="24">
        <v>0</v>
      </c>
      <c r="J14470" s="282">
        <v>10</v>
      </c>
      <c r="K14470" s="282">
        <v>0</v>
      </c>
    </row>
    <row r="14471" spans="1:11" x14ac:dyDescent="0.3">
      <c r="A14471" s="281" t="s">
        <v>2896</v>
      </c>
      <c r="B14471" s="281">
        <v>67</v>
      </c>
      <c r="C14471" s="24" t="str">
        <f t="shared" si="226"/>
        <v>shale67</v>
      </c>
      <c r="D14471" s="281">
        <v>536</v>
      </c>
      <c r="E14471" s="281">
        <v>273</v>
      </c>
      <c r="F14471" s="281">
        <v>8950</v>
      </c>
      <c r="G14471" s="24">
        <v>0</v>
      </c>
      <c r="H14471" s="24">
        <v>0</v>
      </c>
      <c r="I14471" s="24">
        <v>0</v>
      </c>
      <c r="J14471" s="282">
        <v>10</v>
      </c>
      <c r="K14471" s="282">
        <v>0</v>
      </c>
    </row>
    <row r="14472" spans="1:11" x14ac:dyDescent="0.3">
      <c r="A14472" s="281" t="s">
        <v>2896</v>
      </c>
      <c r="B14472" s="281">
        <v>68</v>
      </c>
      <c r="C14472" s="24" t="str">
        <f t="shared" si="226"/>
        <v>shale68</v>
      </c>
      <c r="D14472" s="281">
        <v>543</v>
      </c>
      <c r="E14472" s="281">
        <v>276</v>
      </c>
      <c r="F14472" s="281">
        <v>9057</v>
      </c>
      <c r="G14472" s="24">
        <v>0</v>
      </c>
      <c r="H14472" s="24">
        <v>0</v>
      </c>
      <c r="I14472" s="24">
        <v>0</v>
      </c>
      <c r="J14472" s="282">
        <v>10</v>
      </c>
      <c r="K14472" s="282">
        <v>0</v>
      </c>
    </row>
    <row r="14473" spans="1:11" x14ac:dyDescent="0.3">
      <c r="A14473" s="281" t="s">
        <v>2896</v>
      </c>
      <c r="B14473" s="281">
        <v>69</v>
      </c>
      <c r="C14473" s="24" t="str">
        <f t="shared" si="226"/>
        <v>shale69</v>
      </c>
      <c r="D14473" s="281">
        <v>549</v>
      </c>
      <c r="E14473" s="281">
        <v>280</v>
      </c>
      <c r="F14473" s="281">
        <v>9177</v>
      </c>
      <c r="G14473" s="24">
        <v>0</v>
      </c>
      <c r="H14473" s="24">
        <v>0</v>
      </c>
      <c r="I14473" s="24">
        <v>0</v>
      </c>
      <c r="J14473" s="282">
        <v>10</v>
      </c>
      <c r="K14473" s="282">
        <v>0</v>
      </c>
    </row>
    <row r="14474" spans="1:11" x14ac:dyDescent="0.3">
      <c r="A14474" s="281" t="s">
        <v>2896</v>
      </c>
      <c r="B14474" s="281">
        <v>70</v>
      </c>
      <c r="C14474" s="24" t="str">
        <f t="shared" si="226"/>
        <v>shale70</v>
      </c>
      <c r="D14474" s="281">
        <v>555</v>
      </c>
      <c r="E14474" s="281">
        <v>283</v>
      </c>
      <c r="F14474" s="281">
        <v>9286</v>
      </c>
      <c r="G14474" s="24">
        <v>0</v>
      </c>
      <c r="H14474" s="24">
        <v>0</v>
      </c>
      <c r="I14474" s="24">
        <v>0</v>
      </c>
      <c r="J14474" s="282">
        <v>10</v>
      </c>
      <c r="K14474" s="282">
        <v>0</v>
      </c>
    </row>
    <row r="14475" spans="1:11" x14ac:dyDescent="0.3">
      <c r="A14475" s="281" t="s">
        <v>2896</v>
      </c>
      <c r="B14475" s="281">
        <v>71</v>
      </c>
      <c r="C14475" s="24" t="str">
        <f t="shared" si="226"/>
        <v>shale71</v>
      </c>
      <c r="D14475" s="281">
        <v>606</v>
      </c>
      <c r="E14475" s="281">
        <v>309</v>
      </c>
      <c r="F14475" s="281">
        <v>10133</v>
      </c>
      <c r="G14475" s="24">
        <v>0</v>
      </c>
      <c r="H14475" s="24">
        <v>0</v>
      </c>
      <c r="I14475" s="24">
        <v>0</v>
      </c>
      <c r="J14475" s="282">
        <v>10</v>
      </c>
      <c r="K14475" s="282">
        <v>0</v>
      </c>
    </row>
    <row r="14476" spans="1:11" x14ac:dyDescent="0.3">
      <c r="A14476" s="281" t="s">
        <v>2896</v>
      </c>
      <c r="B14476" s="281">
        <v>72</v>
      </c>
      <c r="C14476" s="24" t="str">
        <f t="shared" si="226"/>
        <v>shale72</v>
      </c>
      <c r="D14476" s="281">
        <v>614</v>
      </c>
      <c r="E14476" s="281">
        <v>313</v>
      </c>
      <c r="F14476" s="281">
        <v>10255</v>
      </c>
      <c r="G14476" s="24">
        <v>0</v>
      </c>
      <c r="H14476" s="24">
        <v>0</v>
      </c>
      <c r="I14476" s="24">
        <v>0</v>
      </c>
      <c r="J14476" s="282">
        <v>10</v>
      </c>
      <c r="K14476" s="282">
        <v>0</v>
      </c>
    </row>
    <row r="14477" spans="1:11" x14ac:dyDescent="0.3">
      <c r="A14477" s="281" t="s">
        <v>2896</v>
      </c>
      <c r="B14477" s="281">
        <v>73</v>
      </c>
      <c r="C14477" s="24" t="str">
        <f t="shared" si="226"/>
        <v>shale73</v>
      </c>
      <c r="D14477" s="281">
        <v>621</v>
      </c>
      <c r="E14477" s="281">
        <v>316</v>
      </c>
      <c r="F14477" s="281">
        <v>10397</v>
      </c>
      <c r="G14477" s="24">
        <v>0</v>
      </c>
      <c r="H14477" s="24">
        <v>0</v>
      </c>
      <c r="I14477" s="24">
        <v>0</v>
      </c>
      <c r="J14477" s="282">
        <v>10</v>
      </c>
      <c r="K14477" s="282">
        <v>0</v>
      </c>
    </row>
    <row r="14478" spans="1:11" x14ac:dyDescent="0.3">
      <c r="A14478" s="281" t="s">
        <v>2896</v>
      </c>
      <c r="B14478" s="281">
        <v>74</v>
      </c>
      <c r="C14478" s="24" t="str">
        <f t="shared" si="226"/>
        <v>shale74</v>
      </c>
      <c r="D14478" s="281">
        <v>628</v>
      </c>
      <c r="E14478" s="281">
        <v>320</v>
      </c>
      <c r="F14478" s="281">
        <v>10522</v>
      </c>
      <c r="G14478" s="24">
        <v>0</v>
      </c>
      <c r="H14478" s="24">
        <v>0</v>
      </c>
      <c r="I14478" s="24">
        <v>0</v>
      </c>
      <c r="J14478" s="282">
        <v>10</v>
      </c>
      <c r="K14478" s="282">
        <v>0</v>
      </c>
    </row>
    <row r="14479" spans="1:11" x14ac:dyDescent="0.3">
      <c r="A14479" s="281" t="s">
        <v>2896</v>
      </c>
      <c r="B14479" s="281">
        <v>75</v>
      </c>
      <c r="C14479" s="24" t="str">
        <f t="shared" si="226"/>
        <v>shale75</v>
      </c>
      <c r="D14479" s="281">
        <v>635</v>
      </c>
      <c r="E14479" s="281">
        <v>324</v>
      </c>
      <c r="F14479" s="281">
        <v>10661</v>
      </c>
      <c r="G14479" s="24">
        <v>0</v>
      </c>
      <c r="H14479" s="24">
        <v>0</v>
      </c>
      <c r="I14479" s="24">
        <v>0</v>
      </c>
      <c r="J14479" s="282">
        <v>10</v>
      </c>
      <c r="K14479" s="282">
        <v>0</v>
      </c>
    </row>
    <row r="14480" spans="1:11" x14ac:dyDescent="0.3">
      <c r="A14480" s="281" t="s">
        <v>2896</v>
      </c>
      <c r="B14480" s="281">
        <v>76</v>
      </c>
      <c r="C14480" s="24" t="str">
        <f t="shared" si="226"/>
        <v>shale76</v>
      </c>
      <c r="D14480" s="281">
        <v>643</v>
      </c>
      <c r="E14480" s="281">
        <v>328</v>
      </c>
      <c r="F14480" s="281">
        <v>10789</v>
      </c>
      <c r="G14480" s="24">
        <v>0</v>
      </c>
      <c r="H14480" s="24">
        <v>0</v>
      </c>
      <c r="I14480" s="24">
        <v>0</v>
      </c>
      <c r="J14480" s="282">
        <v>10</v>
      </c>
      <c r="K14480" s="282">
        <v>0</v>
      </c>
    </row>
    <row r="14481" spans="1:11" x14ac:dyDescent="0.3">
      <c r="A14481" s="281" t="s">
        <v>2896</v>
      </c>
      <c r="B14481" s="281">
        <v>77</v>
      </c>
      <c r="C14481" s="24" t="str">
        <f t="shared" si="226"/>
        <v>shale77</v>
      </c>
      <c r="D14481" s="281">
        <v>650</v>
      </c>
      <c r="E14481" s="281">
        <v>332</v>
      </c>
      <c r="F14481" s="281">
        <v>10939</v>
      </c>
      <c r="G14481" s="24">
        <v>0</v>
      </c>
      <c r="H14481" s="24">
        <v>0</v>
      </c>
      <c r="I14481" s="24">
        <v>0</v>
      </c>
      <c r="J14481" s="282">
        <v>10</v>
      </c>
      <c r="K14481" s="282">
        <v>0</v>
      </c>
    </row>
    <row r="14482" spans="1:11" x14ac:dyDescent="0.3">
      <c r="A14482" s="281" t="s">
        <v>2896</v>
      </c>
      <c r="B14482" s="281">
        <v>78</v>
      </c>
      <c r="C14482" s="24" t="str">
        <f t="shared" si="226"/>
        <v>shale78</v>
      </c>
      <c r="D14482" s="281">
        <v>658</v>
      </c>
      <c r="E14482" s="281">
        <v>335</v>
      </c>
      <c r="F14482" s="281">
        <v>11070</v>
      </c>
      <c r="G14482" s="24">
        <v>0</v>
      </c>
      <c r="H14482" s="24">
        <v>0</v>
      </c>
      <c r="I14482" s="24">
        <v>0</v>
      </c>
      <c r="J14482" s="282">
        <v>10</v>
      </c>
      <c r="K14482" s="282">
        <v>0</v>
      </c>
    </row>
    <row r="14483" spans="1:11" x14ac:dyDescent="0.3">
      <c r="A14483" s="281" t="s">
        <v>2896</v>
      </c>
      <c r="B14483" s="281">
        <v>79</v>
      </c>
      <c r="C14483" s="24" t="str">
        <f t="shared" si="226"/>
        <v>shale79</v>
      </c>
      <c r="D14483" s="281">
        <v>666</v>
      </c>
      <c r="E14483" s="281">
        <v>339</v>
      </c>
      <c r="F14483" s="281">
        <v>11216</v>
      </c>
      <c r="G14483" s="24">
        <v>0</v>
      </c>
      <c r="H14483" s="24">
        <v>0</v>
      </c>
      <c r="I14483" s="24">
        <v>0</v>
      </c>
      <c r="J14483" s="282">
        <v>10</v>
      </c>
      <c r="K14483" s="282">
        <v>0</v>
      </c>
    </row>
    <row r="14484" spans="1:11" x14ac:dyDescent="0.3">
      <c r="A14484" s="281" t="s">
        <v>2896</v>
      </c>
      <c r="B14484" s="281">
        <v>80</v>
      </c>
      <c r="C14484" s="24" t="str">
        <f t="shared" si="226"/>
        <v>shale80</v>
      </c>
      <c r="D14484" s="281">
        <v>673</v>
      </c>
      <c r="E14484" s="281">
        <v>343</v>
      </c>
      <c r="F14484" s="281">
        <v>11350</v>
      </c>
      <c r="G14484" s="24">
        <v>0</v>
      </c>
      <c r="H14484" s="24">
        <v>0</v>
      </c>
      <c r="I14484" s="24">
        <v>0</v>
      </c>
      <c r="J14484" s="282">
        <v>10</v>
      </c>
      <c r="K14484" s="282">
        <v>0</v>
      </c>
    </row>
    <row r="14485" spans="1:11" x14ac:dyDescent="0.3">
      <c r="A14485" s="281" t="s">
        <v>2896</v>
      </c>
      <c r="B14485" s="281">
        <v>81</v>
      </c>
      <c r="C14485" s="24" t="str">
        <f t="shared" si="226"/>
        <v>shale81</v>
      </c>
      <c r="D14485" s="281">
        <v>735</v>
      </c>
      <c r="E14485" s="281">
        <v>375</v>
      </c>
      <c r="F14485" s="281">
        <v>12543</v>
      </c>
      <c r="G14485" s="24">
        <v>0</v>
      </c>
      <c r="H14485" s="24">
        <v>0</v>
      </c>
      <c r="I14485" s="24">
        <v>0</v>
      </c>
      <c r="J14485" s="282">
        <v>10</v>
      </c>
      <c r="K14485" s="282">
        <v>0</v>
      </c>
    </row>
    <row r="14486" spans="1:11" x14ac:dyDescent="0.3">
      <c r="A14486" s="281" t="s">
        <v>2896</v>
      </c>
      <c r="B14486" s="281">
        <v>82</v>
      </c>
      <c r="C14486" s="24" t="str">
        <f t="shared" si="226"/>
        <v>shale82</v>
      </c>
      <c r="D14486" s="281">
        <v>744</v>
      </c>
      <c r="E14486" s="281">
        <v>379</v>
      </c>
      <c r="F14486" s="281">
        <v>12693</v>
      </c>
      <c r="G14486" s="24">
        <v>0</v>
      </c>
      <c r="H14486" s="24">
        <v>0</v>
      </c>
      <c r="I14486" s="24">
        <v>0</v>
      </c>
      <c r="J14486" s="282">
        <v>10</v>
      </c>
      <c r="K14486" s="282">
        <v>0</v>
      </c>
    </row>
    <row r="14487" spans="1:11" x14ac:dyDescent="0.3">
      <c r="A14487" s="281" t="s">
        <v>2896</v>
      </c>
      <c r="B14487" s="281">
        <v>83</v>
      </c>
      <c r="C14487" s="24" t="str">
        <f t="shared" si="226"/>
        <v>shale83</v>
      </c>
      <c r="D14487" s="281">
        <v>752</v>
      </c>
      <c r="E14487" s="281">
        <v>384</v>
      </c>
      <c r="F14487" s="281">
        <v>12869</v>
      </c>
      <c r="G14487" s="24">
        <v>0</v>
      </c>
      <c r="H14487" s="24">
        <v>0</v>
      </c>
      <c r="I14487" s="24">
        <v>0</v>
      </c>
      <c r="J14487" s="282">
        <v>10</v>
      </c>
      <c r="K14487" s="282">
        <v>0</v>
      </c>
    </row>
    <row r="14488" spans="1:11" x14ac:dyDescent="0.3">
      <c r="A14488" s="281" t="s">
        <v>2896</v>
      </c>
      <c r="B14488" s="281">
        <v>84</v>
      </c>
      <c r="C14488" s="24" t="str">
        <f t="shared" si="226"/>
        <v>shale84</v>
      </c>
      <c r="D14488" s="281">
        <v>761</v>
      </c>
      <c r="E14488" s="281">
        <v>388</v>
      </c>
      <c r="F14488" s="281">
        <v>13023</v>
      </c>
      <c r="G14488" s="24">
        <v>0</v>
      </c>
      <c r="H14488" s="24">
        <v>0</v>
      </c>
      <c r="I14488" s="24">
        <v>0</v>
      </c>
      <c r="J14488" s="282">
        <v>10</v>
      </c>
      <c r="K14488" s="282">
        <v>0</v>
      </c>
    </row>
    <row r="14489" spans="1:11" x14ac:dyDescent="0.3">
      <c r="A14489" s="281" t="s">
        <v>2896</v>
      </c>
      <c r="B14489" s="281">
        <v>85</v>
      </c>
      <c r="C14489" s="24" t="str">
        <f t="shared" si="226"/>
        <v>shale85</v>
      </c>
      <c r="D14489" s="281">
        <v>770</v>
      </c>
      <c r="E14489" s="281">
        <v>393</v>
      </c>
      <c r="F14489" s="281">
        <v>13207</v>
      </c>
      <c r="G14489" s="24">
        <v>0</v>
      </c>
      <c r="H14489" s="24">
        <v>0</v>
      </c>
      <c r="I14489" s="24">
        <v>0</v>
      </c>
      <c r="J14489" s="282">
        <v>10</v>
      </c>
      <c r="K14489" s="282">
        <v>0</v>
      </c>
    </row>
    <row r="14490" spans="1:11" x14ac:dyDescent="0.3">
      <c r="A14490" s="281" t="s">
        <v>2896</v>
      </c>
      <c r="B14490" s="281">
        <v>86</v>
      </c>
      <c r="C14490" s="24" t="str">
        <f t="shared" si="226"/>
        <v>shale86</v>
      </c>
      <c r="D14490" s="281">
        <v>779</v>
      </c>
      <c r="E14490" s="281">
        <v>397</v>
      </c>
      <c r="F14490" s="281">
        <v>13365</v>
      </c>
      <c r="G14490" s="24">
        <v>0</v>
      </c>
      <c r="H14490" s="24">
        <v>0</v>
      </c>
      <c r="I14490" s="24">
        <v>0</v>
      </c>
      <c r="J14490" s="282">
        <v>10</v>
      </c>
      <c r="K14490" s="282">
        <v>0</v>
      </c>
    </row>
    <row r="14491" spans="1:11" x14ac:dyDescent="0.3">
      <c r="A14491" s="281" t="s">
        <v>2896</v>
      </c>
      <c r="B14491" s="281">
        <v>87</v>
      </c>
      <c r="C14491" s="24" t="str">
        <f t="shared" si="226"/>
        <v>shale87</v>
      </c>
      <c r="D14491" s="281">
        <v>788</v>
      </c>
      <c r="E14491" s="281">
        <v>402</v>
      </c>
      <c r="F14491" s="281">
        <v>13524</v>
      </c>
      <c r="G14491" s="24">
        <v>0</v>
      </c>
      <c r="H14491" s="24">
        <v>0</v>
      </c>
      <c r="I14491" s="24">
        <v>0</v>
      </c>
      <c r="J14491" s="282">
        <v>10</v>
      </c>
      <c r="K14491" s="282">
        <v>0</v>
      </c>
    </row>
    <row r="14492" spans="1:11" x14ac:dyDescent="0.3">
      <c r="A14492" s="281" t="s">
        <v>2896</v>
      </c>
      <c r="B14492" s="281">
        <v>88</v>
      </c>
      <c r="C14492" s="24" t="str">
        <f t="shared" si="226"/>
        <v>shale88</v>
      </c>
      <c r="D14492" s="281">
        <v>797</v>
      </c>
      <c r="E14492" s="281">
        <v>406</v>
      </c>
      <c r="F14492" s="281">
        <v>13686</v>
      </c>
      <c r="G14492" s="24">
        <v>0</v>
      </c>
      <c r="H14492" s="24">
        <v>0</v>
      </c>
      <c r="I14492" s="24">
        <v>0</v>
      </c>
      <c r="J14492" s="282">
        <v>10</v>
      </c>
      <c r="K14492" s="282">
        <v>0</v>
      </c>
    </row>
    <row r="14493" spans="1:11" x14ac:dyDescent="0.3">
      <c r="A14493" s="281" t="s">
        <v>2896</v>
      </c>
      <c r="B14493" s="281">
        <v>89</v>
      </c>
      <c r="C14493" s="24" t="str">
        <f t="shared" si="226"/>
        <v>shale89</v>
      </c>
      <c r="D14493" s="281">
        <v>806</v>
      </c>
      <c r="E14493" s="281">
        <v>411</v>
      </c>
      <c r="F14493" s="281">
        <v>13894</v>
      </c>
      <c r="G14493" s="24">
        <v>0</v>
      </c>
      <c r="H14493" s="24">
        <v>0</v>
      </c>
      <c r="I14493" s="24">
        <v>0</v>
      </c>
      <c r="J14493" s="282">
        <v>10</v>
      </c>
      <c r="K14493" s="282">
        <v>0</v>
      </c>
    </row>
    <row r="14494" spans="1:11" x14ac:dyDescent="0.3">
      <c r="A14494" s="281" t="s">
        <v>2896</v>
      </c>
      <c r="B14494" s="281">
        <v>90</v>
      </c>
      <c r="C14494" s="24" t="str">
        <f t="shared" si="226"/>
        <v>shale90</v>
      </c>
      <c r="D14494" s="281">
        <v>816</v>
      </c>
      <c r="E14494" s="281">
        <v>416</v>
      </c>
      <c r="F14494" s="281">
        <v>14060</v>
      </c>
      <c r="G14494" s="24">
        <v>0</v>
      </c>
      <c r="H14494" s="24">
        <v>0</v>
      </c>
      <c r="I14494" s="24">
        <v>0</v>
      </c>
      <c r="J14494" s="282">
        <v>10</v>
      </c>
      <c r="K14494" s="282">
        <v>0</v>
      </c>
    </row>
    <row r="14495" spans="1:11" x14ac:dyDescent="0.3">
      <c r="A14495" s="281" t="s">
        <v>2896</v>
      </c>
      <c r="B14495" s="281">
        <v>91</v>
      </c>
      <c r="C14495" s="24" t="str">
        <f t="shared" si="226"/>
        <v>shale91</v>
      </c>
      <c r="D14495" s="281">
        <v>890</v>
      </c>
      <c r="E14495" s="281">
        <v>454</v>
      </c>
      <c r="F14495" s="281">
        <v>15326</v>
      </c>
      <c r="G14495" s="24">
        <v>0</v>
      </c>
      <c r="H14495" s="24">
        <v>0</v>
      </c>
      <c r="I14495" s="24">
        <v>0</v>
      </c>
      <c r="J14495" s="282">
        <v>10</v>
      </c>
      <c r="K14495" s="282">
        <v>0</v>
      </c>
    </row>
    <row r="14496" spans="1:11" x14ac:dyDescent="0.3">
      <c r="A14496" s="281" t="s">
        <v>2896</v>
      </c>
      <c r="B14496" s="281">
        <v>92</v>
      </c>
      <c r="C14496" s="24" t="str">
        <f t="shared" si="226"/>
        <v>shale92</v>
      </c>
      <c r="D14496" s="281">
        <v>900</v>
      </c>
      <c r="E14496" s="281">
        <v>459</v>
      </c>
      <c r="F14496" s="281">
        <v>15509</v>
      </c>
      <c r="G14496" s="24">
        <v>0</v>
      </c>
      <c r="H14496" s="24">
        <v>0</v>
      </c>
      <c r="I14496" s="24">
        <v>0</v>
      </c>
      <c r="J14496" s="282">
        <v>10</v>
      </c>
      <c r="K14496" s="282">
        <v>0</v>
      </c>
    </row>
    <row r="14497" spans="1:11" x14ac:dyDescent="0.3">
      <c r="A14497" s="281" t="s">
        <v>2896</v>
      </c>
      <c r="B14497" s="281">
        <v>93</v>
      </c>
      <c r="C14497" s="24" t="str">
        <f t="shared" si="226"/>
        <v>shale93</v>
      </c>
      <c r="D14497" s="281">
        <v>911</v>
      </c>
      <c r="E14497" s="281">
        <v>464</v>
      </c>
      <c r="F14497" s="281">
        <v>15745</v>
      </c>
      <c r="G14497" s="24">
        <v>0</v>
      </c>
      <c r="H14497" s="24">
        <v>0</v>
      </c>
      <c r="I14497" s="24">
        <v>0</v>
      </c>
      <c r="J14497" s="282">
        <v>10</v>
      </c>
      <c r="K14497" s="282">
        <v>0</v>
      </c>
    </row>
    <row r="14498" spans="1:11" x14ac:dyDescent="0.3">
      <c r="A14498" s="281" t="s">
        <v>2896</v>
      </c>
      <c r="B14498" s="281">
        <v>94</v>
      </c>
      <c r="C14498" s="24" t="str">
        <f t="shared" si="226"/>
        <v>shale94</v>
      </c>
      <c r="D14498" s="281">
        <v>921</v>
      </c>
      <c r="E14498" s="281">
        <v>470</v>
      </c>
      <c r="F14498" s="281">
        <v>15933</v>
      </c>
      <c r="G14498" s="24">
        <v>0</v>
      </c>
      <c r="H14498" s="24">
        <v>0</v>
      </c>
      <c r="I14498" s="24">
        <v>0</v>
      </c>
      <c r="J14498" s="282">
        <v>10</v>
      </c>
      <c r="K14498" s="282">
        <v>0</v>
      </c>
    </row>
    <row r="14499" spans="1:11" x14ac:dyDescent="0.3">
      <c r="A14499" s="281" t="s">
        <v>2896</v>
      </c>
      <c r="B14499" s="281">
        <v>95</v>
      </c>
      <c r="C14499" s="24" t="str">
        <f t="shared" si="226"/>
        <v>shale95</v>
      </c>
      <c r="D14499" s="281">
        <v>932</v>
      </c>
      <c r="E14499" s="281">
        <v>475</v>
      </c>
      <c r="F14499" s="281">
        <v>16123</v>
      </c>
      <c r="G14499" s="24">
        <v>0</v>
      </c>
      <c r="H14499" s="24">
        <v>0</v>
      </c>
      <c r="I14499" s="24">
        <v>0</v>
      </c>
      <c r="J14499" s="282">
        <v>10</v>
      </c>
      <c r="K14499" s="282">
        <v>0</v>
      </c>
    </row>
    <row r="14500" spans="1:11" x14ac:dyDescent="0.3">
      <c r="A14500" s="281" t="s">
        <v>2896</v>
      </c>
      <c r="B14500" s="281">
        <v>96</v>
      </c>
      <c r="C14500" s="24" t="str">
        <f t="shared" si="226"/>
        <v>shale96</v>
      </c>
      <c r="D14500" s="281">
        <v>943</v>
      </c>
      <c r="E14500" s="281">
        <v>481</v>
      </c>
      <c r="F14500" s="281">
        <v>16315</v>
      </c>
      <c r="G14500" s="24">
        <v>0</v>
      </c>
      <c r="H14500" s="24">
        <v>0</v>
      </c>
      <c r="I14500" s="24">
        <v>0</v>
      </c>
      <c r="J14500" s="282">
        <v>10</v>
      </c>
      <c r="K14500" s="282">
        <v>0</v>
      </c>
    </row>
    <row r="14501" spans="1:11" x14ac:dyDescent="0.3">
      <c r="A14501" s="281" t="s">
        <v>2896</v>
      </c>
      <c r="B14501" s="281">
        <v>97</v>
      </c>
      <c r="C14501" s="24" t="str">
        <f t="shared" si="226"/>
        <v>shale97</v>
      </c>
      <c r="D14501" s="281">
        <v>953</v>
      </c>
      <c r="E14501" s="281">
        <v>486</v>
      </c>
      <c r="F14501" s="281">
        <v>16564</v>
      </c>
      <c r="G14501" s="24">
        <v>0</v>
      </c>
      <c r="H14501" s="24">
        <v>0</v>
      </c>
      <c r="I14501" s="24">
        <v>0</v>
      </c>
      <c r="J14501" s="282">
        <v>10</v>
      </c>
      <c r="K14501" s="282">
        <v>0</v>
      </c>
    </row>
    <row r="14502" spans="1:11" x14ac:dyDescent="0.3">
      <c r="A14502" s="281" t="s">
        <v>2896</v>
      </c>
      <c r="B14502" s="281">
        <v>98</v>
      </c>
      <c r="C14502" s="24" t="str">
        <f t="shared" si="226"/>
        <v>shale98</v>
      </c>
      <c r="D14502" s="281">
        <v>964</v>
      </c>
      <c r="E14502" s="281">
        <v>492</v>
      </c>
      <c r="F14502" s="281">
        <v>16761</v>
      </c>
      <c r="G14502" s="24">
        <v>0</v>
      </c>
      <c r="H14502" s="24">
        <v>0</v>
      </c>
      <c r="I14502" s="24">
        <v>0</v>
      </c>
      <c r="J14502" s="282">
        <v>10</v>
      </c>
      <c r="K14502" s="282">
        <v>0</v>
      </c>
    </row>
    <row r="14503" spans="1:11" x14ac:dyDescent="0.3">
      <c r="A14503" s="281" t="s">
        <v>2896</v>
      </c>
      <c r="B14503" s="281">
        <v>99</v>
      </c>
      <c r="C14503" s="24" t="str">
        <f t="shared" si="226"/>
        <v>shale99</v>
      </c>
      <c r="D14503" s="281">
        <v>975</v>
      </c>
      <c r="E14503" s="281">
        <v>497</v>
      </c>
      <c r="F14503" s="281">
        <v>16960</v>
      </c>
      <c r="G14503" s="24">
        <v>0</v>
      </c>
      <c r="H14503" s="24">
        <v>0</v>
      </c>
      <c r="I14503" s="24">
        <v>0</v>
      </c>
      <c r="J14503" s="282">
        <v>10</v>
      </c>
      <c r="K14503" s="282">
        <v>0</v>
      </c>
    </row>
    <row r="14504" spans="1:11" x14ac:dyDescent="0.3">
      <c r="A14504" s="281" t="s">
        <v>2896</v>
      </c>
      <c r="B14504" s="281">
        <v>100</v>
      </c>
      <c r="C14504" s="24" t="str">
        <f t="shared" si="226"/>
        <v>shale100</v>
      </c>
      <c r="D14504" s="281">
        <v>986</v>
      </c>
      <c r="E14504" s="281">
        <v>503</v>
      </c>
      <c r="F14504" s="281">
        <v>17162</v>
      </c>
      <c r="G14504" s="24">
        <v>0</v>
      </c>
      <c r="H14504" s="24">
        <v>0</v>
      </c>
      <c r="I14504" s="24">
        <v>0</v>
      </c>
      <c r="J14504" s="282">
        <v>10</v>
      </c>
      <c r="K14504" s="282">
        <v>0</v>
      </c>
    </row>
    <row r="14505" spans="1:11" x14ac:dyDescent="0.3">
      <c r="A14505" s="281" t="s">
        <v>2896</v>
      </c>
      <c r="B14505" s="281">
        <v>101</v>
      </c>
      <c r="C14505" s="24" t="str">
        <f t="shared" si="226"/>
        <v>shale101</v>
      </c>
      <c r="D14505" s="281">
        <v>1077</v>
      </c>
      <c r="E14505" s="281">
        <v>549</v>
      </c>
      <c r="F14505" s="281">
        <v>19005</v>
      </c>
      <c r="G14505" s="24">
        <v>0</v>
      </c>
      <c r="H14505" s="24">
        <v>0</v>
      </c>
      <c r="I14505" s="24">
        <v>0</v>
      </c>
      <c r="J14505" s="282">
        <v>10</v>
      </c>
      <c r="K14505" s="282">
        <v>0</v>
      </c>
    </row>
    <row r="14506" spans="1:11" x14ac:dyDescent="0.3">
      <c r="A14506" s="281" t="s">
        <v>2896</v>
      </c>
      <c r="B14506" s="281">
        <v>102</v>
      </c>
      <c r="C14506" s="24" t="str">
        <f t="shared" si="226"/>
        <v>shale102</v>
      </c>
      <c r="D14506" s="281">
        <v>1089</v>
      </c>
      <c r="E14506" s="281">
        <v>555</v>
      </c>
      <c r="F14506" s="281">
        <v>19231</v>
      </c>
      <c r="G14506" s="24">
        <v>0</v>
      </c>
      <c r="H14506" s="24">
        <v>0</v>
      </c>
      <c r="I14506" s="24">
        <v>0</v>
      </c>
      <c r="J14506" s="282">
        <v>10</v>
      </c>
      <c r="K14506" s="282">
        <v>0</v>
      </c>
    </row>
    <row r="14507" spans="1:11" x14ac:dyDescent="0.3">
      <c r="A14507" s="281" t="s">
        <v>2896</v>
      </c>
      <c r="B14507" s="281">
        <v>103</v>
      </c>
      <c r="C14507" s="24" t="str">
        <f t="shared" si="226"/>
        <v>shale103</v>
      </c>
      <c r="D14507" s="281">
        <v>1101</v>
      </c>
      <c r="E14507" s="281">
        <v>562</v>
      </c>
      <c r="F14507" s="281">
        <v>19460</v>
      </c>
      <c r="G14507" s="24">
        <v>0</v>
      </c>
      <c r="H14507" s="24">
        <v>0</v>
      </c>
      <c r="I14507" s="24">
        <v>0</v>
      </c>
      <c r="J14507" s="282">
        <v>10</v>
      </c>
      <c r="K14507" s="282">
        <v>0</v>
      </c>
    </row>
    <row r="14508" spans="1:11" x14ac:dyDescent="0.3">
      <c r="A14508" s="281" t="s">
        <v>2896</v>
      </c>
      <c r="B14508" s="281">
        <v>104</v>
      </c>
      <c r="C14508" s="24" t="str">
        <f t="shared" si="226"/>
        <v>shale104</v>
      </c>
      <c r="D14508" s="281">
        <v>1114</v>
      </c>
      <c r="E14508" s="281">
        <v>568</v>
      </c>
      <c r="F14508" s="281">
        <v>19691</v>
      </c>
      <c r="G14508" s="24">
        <v>0</v>
      </c>
      <c r="H14508" s="24">
        <v>0</v>
      </c>
      <c r="I14508" s="24">
        <v>0</v>
      </c>
      <c r="J14508" s="282">
        <v>10</v>
      </c>
      <c r="K14508" s="282">
        <v>0</v>
      </c>
    </row>
    <row r="14509" spans="1:11" x14ac:dyDescent="0.3">
      <c r="A14509" s="281" t="s">
        <v>2896</v>
      </c>
      <c r="B14509" s="281">
        <v>105</v>
      </c>
      <c r="C14509" s="24" t="str">
        <f t="shared" si="226"/>
        <v>shale105</v>
      </c>
      <c r="D14509" s="281">
        <v>1127</v>
      </c>
      <c r="E14509" s="281">
        <v>574</v>
      </c>
      <c r="F14509" s="281">
        <v>19992</v>
      </c>
      <c r="G14509" s="24">
        <v>0</v>
      </c>
      <c r="H14509" s="24">
        <v>0</v>
      </c>
      <c r="I14509" s="24">
        <v>0</v>
      </c>
      <c r="J14509" s="282">
        <v>10</v>
      </c>
      <c r="K14509" s="282">
        <v>0</v>
      </c>
    </row>
    <row r="14510" spans="1:11" x14ac:dyDescent="0.3">
      <c r="A14510" s="281" t="s">
        <v>2896</v>
      </c>
      <c r="B14510" s="281">
        <v>106</v>
      </c>
      <c r="C14510" s="24" t="str">
        <f t="shared" si="226"/>
        <v>shale106</v>
      </c>
      <c r="D14510" s="281">
        <v>1139</v>
      </c>
      <c r="E14510" s="281">
        <v>581</v>
      </c>
      <c r="F14510" s="281">
        <v>20229</v>
      </c>
      <c r="G14510" s="24">
        <v>0</v>
      </c>
      <c r="H14510" s="24">
        <v>0</v>
      </c>
      <c r="I14510" s="24">
        <v>0</v>
      </c>
      <c r="J14510" s="282">
        <v>10</v>
      </c>
      <c r="K14510" s="282">
        <v>0</v>
      </c>
    </row>
    <row r="14511" spans="1:11" x14ac:dyDescent="0.3">
      <c r="A14511" s="281" t="s">
        <v>2896</v>
      </c>
      <c r="B14511" s="281">
        <v>107</v>
      </c>
      <c r="C14511" s="24" t="str">
        <f t="shared" si="226"/>
        <v>shale107</v>
      </c>
      <c r="D14511" s="281">
        <v>1152</v>
      </c>
      <c r="E14511" s="281">
        <v>587</v>
      </c>
      <c r="F14511" s="281">
        <v>20469</v>
      </c>
      <c r="G14511" s="24">
        <v>0</v>
      </c>
      <c r="H14511" s="24">
        <v>0</v>
      </c>
      <c r="I14511" s="24">
        <v>0</v>
      </c>
      <c r="J14511" s="282">
        <v>10</v>
      </c>
      <c r="K14511" s="282">
        <v>0</v>
      </c>
    </row>
    <row r="14512" spans="1:11" x14ac:dyDescent="0.3">
      <c r="A14512" s="281" t="s">
        <v>2896</v>
      </c>
      <c r="B14512" s="281">
        <v>108</v>
      </c>
      <c r="C14512" s="24" t="str">
        <f t="shared" si="226"/>
        <v>shale108</v>
      </c>
      <c r="D14512" s="281">
        <v>1165</v>
      </c>
      <c r="E14512" s="281">
        <v>594</v>
      </c>
      <c r="F14512" s="281">
        <v>20712</v>
      </c>
      <c r="G14512" s="24">
        <v>0</v>
      </c>
      <c r="H14512" s="24">
        <v>0</v>
      </c>
      <c r="I14512" s="24">
        <v>0</v>
      </c>
      <c r="J14512" s="282">
        <v>10</v>
      </c>
      <c r="K14512" s="282">
        <v>0</v>
      </c>
    </row>
    <row r="14513" spans="1:11" x14ac:dyDescent="0.3">
      <c r="A14513" s="281" t="s">
        <v>2896</v>
      </c>
      <c r="B14513" s="281">
        <v>109</v>
      </c>
      <c r="C14513" s="24" t="str">
        <f t="shared" si="226"/>
        <v>shale109</v>
      </c>
      <c r="D14513" s="281">
        <v>1179</v>
      </c>
      <c r="E14513" s="281">
        <v>601</v>
      </c>
      <c r="F14513" s="281">
        <v>21028</v>
      </c>
      <c r="G14513" s="24">
        <v>0</v>
      </c>
      <c r="H14513" s="24">
        <v>0</v>
      </c>
      <c r="I14513" s="24">
        <v>0</v>
      </c>
      <c r="J14513" s="282">
        <v>10</v>
      </c>
      <c r="K14513" s="282">
        <v>0</v>
      </c>
    </row>
    <row r="14514" spans="1:11" x14ac:dyDescent="0.3">
      <c r="A14514" s="281" t="s">
        <v>2896</v>
      </c>
      <c r="B14514" s="281">
        <v>110</v>
      </c>
      <c r="C14514" s="24" t="str">
        <f t="shared" si="226"/>
        <v>shale110</v>
      </c>
      <c r="D14514" s="281">
        <v>1192</v>
      </c>
      <c r="E14514" s="281">
        <v>608</v>
      </c>
      <c r="F14514" s="281">
        <v>21278</v>
      </c>
      <c r="G14514" s="24">
        <v>0</v>
      </c>
      <c r="H14514" s="24">
        <v>0</v>
      </c>
      <c r="I14514" s="24">
        <v>0</v>
      </c>
      <c r="J14514" s="282">
        <v>10</v>
      </c>
      <c r="K14514" s="282">
        <v>0</v>
      </c>
    </row>
    <row r="14515" spans="1:11" x14ac:dyDescent="0.3">
      <c r="A14515" s="281" t="s">
        <v>2896</v>
      </c>
      <c r="B14515" s="281">
        <v>111</v>
      </c>
      <c r="C14515" s="24" t="str">
        <f t="shared" si="226"/>
        <v>shale111</v>
      </c>
      <c r="D14515" s="281">
        <v>1205</v>
      </c>
      <c r="E14515" s="281">
        <v>615</v>
      </c>
      <c r="F14515" s="281">
        <v>21530</v>
      </c>
      <c r="G14515" s="24">
        <v>0</v>
      </c>
      <c r="H14515" s="24">
        <v>0</v>
      </c>
      <c r="I14515" s="24">
        <v>0</v>
      </c>
      <c r="J14515" s="282">
        <v>10</v>
      </c>
      <c r="K14515" s="282">
        <v>0</v>
      </c>
    </row>
    <row r="14516" spans="1:11" x14ac:dyDescent="0.3">
      <c r="A14516" s="281" t="s">
        <v>2896</v>
      </c>
      <c r="B14516" s="281">
        <v>112</v>
      </c>
      <c r="C14516" s="24" t="str">
        <f t="shared" si="226"/>
        <v>shale112</v>
      </c>
      <c r="D14516" s="281">
        <v>1219</v>
      </c>
      <c r="E14516" s="281">
        <v>622</v>
      </c>
      <c r="F14516" s="281">
        <v>21785</v>
      </c>
      <c r="G14516" s="24">
        <v>0</v>
      </c>
      <c r="H14516" s="24">
        <v>0</v>
      </c>
      <c r="I14516" s="24">
        <v>0</v>
      </c>
      <c r="J14516" s="282">
        <v>10</v>
      </c>
      <c r="K14516" s="282">
        <v>0</v>
      </c>
    </row>
    <row r="14517" spans="1:11" x14ac:dyDescent="0.3">
      <c r="A14517" s="281" t="s">
        <v>2896</v>
      </c>
      <c r="B14517" s="281">
        <v>113</v>
      </c>
      <c r="C14517" s="24" t="str">
        <f t="shared" si="226"/>
        <v>shale113</v>
      </c>
      <c r="D14517" s="281">
        <v>1233</v>
      </c>
      <c r="E14517" s="281">
        <v>629</v>
      </c>
      <c r="F14517" s="281">
        <v>22092</v>
      </c>
      <c r="G14517" s="24">
        <v>0</v>
      </c>
      <c r="H14517" s="24">
        <v>0</v>
      </c>
      <c r="I14517" s="24">
        <v>0</v>
      </c>
      <c r="J14517" s="282">
        <v>10</v>
      </c>
      <c r="K14517" s="282">
        <v>0</v>
      </c>
    </row>
    <row r="14518" spans="1:11" x14ac:dyDescent="0.3">
      <c r="A14518" s="281" t="s">
        <v>2896</v>
      </c>
      <c r="B14518" s="281">
        <v>114</v>
      </c>
      <c r="C14518" s="24" t="str">
        <f t="shared" si="226"/>
        <v>shale114</v>
      </c>
      <c r="D14518" s="281">
        <v>1247</v>
      </c>
      <c r="E14518" s="281">
        <v>636</v>
      </c>
      <c r="F14518" s="281">
        <v>22354</v>
      </c>
      <c r="G14518" s="24">
        <v>0</v>
      </c>
      <c r="H14518" s="24">
        <v>0</v>
      </c>
      <c r="I14518" s="24">
        <v>0</v>
      </c>
      <c r="J14518" s="282">
        <v>10</v>
      </c>
      <c r="K14518" s="282">
        <v>0</v>
      </c>
    </row>
    <row r="14519" spans="1:11" x14ac:dyDescent="0.3">
      <c r="A14519" s="281" t="s">
        <v>2896</v>
      </c>
      <c r="B14519" s="281">
        <v>115</v>
      </c>
      <c r="C14519" s="24" t="str">
        <f t="shared" si="226"/>
        <v>shale115</v>
      </c>
      <c r="D14519" s="281">
        <v>1261</v>
      </c>
      <c r="E14519" s="281">
        <v>643</v>
      </c>
      <c r="F14519" s="281">
        <v>22618</v>
      </c>
      <c r="G14519" s="24">
        <v>0</v>
      </c>
      <c r="H14519" s="24">
        <v>0</v>
      </c>
      <c r="I14519" s="24">
        <v>0</v>
      </c>
      <c r="J14519" s="282">
        <v>10</v>
      </c>
      <c r="K14519" s="282">
        <v>0</v>
      </c>
    </row>
    <row r="14520" spans="1:11" x14ac:dyDescent="0.3">
      <c r="A14520" s="281" t="s">
        <v>2896</v>
      </c>
      <c r="B14520" s="281">
        <v>116</v>
      </c>
      <c r="C14520" s="24" t="str">
        <f t="shared" si="226"/>
        <v>shale116</v>
      </c>
      <c r="D14520" s="281">
        <v>1275</v>
      </c>
      <c r="E14520" s="281">
        <v>650</v>
      </c>
      <c r="F14520" s="281">
        <v>22886</v>
      </c>
      <c r="G14520" s="24">
        <v>0</v>
      </c>
      <c r="H14520" s="24">
        <v>0</v>
      </c>
      <c r="I14520" s="24">
        <v>0</v>
      </c>
      <c r="J14520" s="282">
        <v>10</v>
      </c>
      <c r="K14520" s="282">
        <v>0</v>
      </c>
    </row>
    <row r="14521" spans="1:11" x14ac:dyDescent="0.3">
      <c r="A14521" s="281" t="s">
        <v>2896</v>
      </c>
      <c r="B14521" s="281">
        <v>117</v>
      </c>
      <c r="C14521" s="24" t="str">
        <f t="shared" si="226"/>
        <v>shale117</v>
      </c>
      <c r="D14521" s="281">
        <v>1289</v>
      </c>
      <c r="E14521" s="281">
        <v>657</v>
      </c>
      <c r="F14521" s="281">
        <v>23234</v>
      </c>
      <c r="G14521" s="24">
        <v>0</v>
      </c>
      <c r="H14521" s="24">
        <v>0</v>
      </c>
      <c r="I14521" s="24">
        <v>0</v>
      </c>
      <c r="J14521" s="282">
        <v>10</v>
      </c>
      <c r="K14521" s="282">
        <v>0</v>
      </c>
    </row>
    <row r="14522" spans="1:11" x14ac:dyDescent="0.3">
      <c r="A14522" s="281" t="s">
        <v>2896</v>
      </c>
      <c r="B14522" s="281">
        <v>118</v>
      </c>
      <c r="C14522" s="24" t="str">
        <f t="shared" si="226"/>
        <v>shale118</v>
      </c>
      <c r="D14522" s="281">
        <v>1304</v>
      </c>
      <c r="E14522" s="281">
        <v>665</v>
      </c>
      <c r="F14522" s="281">
        <v>23509</v>
      </c>
      <c r="G14522" s="24">
        <v>0</v>
      </c>
      <c r="H14522" s="24">
        <v>0</v>
      </c>
      <c r="I14522" s="24">
        <v>0</v>
      </c>
      <c r="J14522" s="282">
        <v>10</v>
      </c>
      <c r="K14522" s="282">
        <v>0</v>
      </c>
    </row>
    <row r="14523" spans="1:11" x14ac:dyDescent="0.3">
      <c r="A14523" s="281" t="s">
        <v>2896</v>
      </c>
      <c r="B14523" s="281">
        <v>119</v>
      </c>
      <c r="C14523" s="24" t="str">
        <f t="shared" si="226"/>
        <v>shale119</v>
      </c>
      <c r="D14523" s="281">
        <v>1318</v>
      </c>
      <c r="E14523" s="281">
        <v>672</v>
      </c>
      <c r="F14523" s="281">
        <v>23787</v>
      </c>
      <c r="G14523" s="24">
        <v>0</v>
      </c>
      <c r="H14523" s="24">
        <v>0</v>
      </c>
      <c r="I14523" s="24">
        <v>0</v>
      </c>
      <c r="J14523" s="282">
        <v>10</v>
      </c>
      <c r="K14523" s="282">
        <v>0</v>
      </c>
    </row>
    <row r="14524" spans="1:11" x14ac:dyDescent="0.3">
      <c r="A14524" s="281" t="s">
        <v>2896</v>
      </c>
      <c r="B14524" s="281">
        <v>120</v>
      </c>
      <c r="C14524" s="24" t="str">
        <f t="shared" si="226"/>
        <v>shale120</v>
      </c>
      <c r="D14524" s="281">
        <v>1333</v>
      </c>
      <c r="E14524" s="281">
        <v>680</v>
      </c>
      <c r="F14524" s="281">
        <v>24068</v>
      </c>
      <c r="G14524" s="24">
        <v>0</v>
      </c>
      <c r="H14524" s="24">
        <v>0</v>
      </c>
      <c r="I14524" s="24">
        <v>0</v>
      </c>
      <c r="J14524" s="282">
        <v>10</v>
      </c>
      <c r="K14524" s="282">
        <v>0</v>
      </c>
    </row>
    <row r="14525" spans="1:11" x14ac:dyDescent="0.3">
      <c r="A14525" s="281" t="s">
        <v>2896</v>
      </c>
      <c r="B14525" s="281">
        <v>121</v>
      </c>
      <c r="C14525" s="24" t="str">
        <f t="shared" si="226"/>
        <v>shale121</v>
      </c>
      <c r="D14525" s="281">
        <v>1455</v>
      </c>
      <c r="E14525" s="281">
        <v>742</v>
      </c>
      <c r="F14525" s="281">
        <v>26591</v>
      </c>
      <c r="G14525" s="24">
        <v>0</v>
      </c>
      <c r="H14525" s="24">
        <v>0</v>
      </c>
      <c r="I14525" s="24">
        <v>0</v>
      </c>
      <c r="J14525" s="282">
        <v>10</v>
      </c>
      <c r="K14525" s="282">
        <v>0</v>
      </c>
    </row>
    <row r="14526" spans="1:11" x14ac:dyDescent="0.3">
      <c r="A14526" s="281" t="s">
        <v>2896</v>
      </c>
      <c r="B14526" s="281">
        <v>122</v>
      </c>
      <c r="C14526" s="24" t="str">
        <f t="shared" si="226"/>
        <v>shale122</v>
      </c>
      <c r="D14526" s="281">
        <v>1471</v>
      </c>
      <c r="E14526" s="281">
        <v>750</v>
      </c>
      <c r="F14526" s="281">
        <v>26906</v>
      </c>
      <c r="G14526" s="24">
        <v>0</v>
      </c>
      <c r="H14526" s="24">
        <v>0</v>
      </c>
      <c r="I14526" s="24">
        <v>0</v>
      </c>
      <c r="J14526" s="282">
        <v>10</v>
      </c>
      <c r="K14526" s="282">
        <v>0</v>
      </c>
    </row>
    <row r="14527" spans="1:11" x14ac:dyDescent="0.3">
      <c r="A14527" s="281" t="s">
        <v>2896</v>
      </c>
      <c r="B14527" s="281">
        <v>123</v>
      </c>
      <c r="C14527" s="24" t="str">
        <f t="shared" si="226"/>
        <v>shale123</v>
      </c>
      <c r="D14527" s="281">
        <v>1488</v>
      </c>
      <c r="E14527" s="281">
        <v>758</v>
      </c>
      <c r="F14527" s="281">
        <v>27223</v>
      </c>
      <c r="G14527" s="24">
        <v>0</v>
      </c>
      <c r="H14527" s="24">
        <v>0</v>
      </c>
      <c r="I14527" s="24">
        <v>0</v>
      </c>
      <c r="J14527" s="282">
        <v>10</v>
      </c>
      <c r="K14527" s="282">
        <v>0</v>
      </c>
    </row>
    <row r="14528" spans="1:11" x14ac:dyDescent="0.3">
      <c r="A14528" s="281" t="s">
        <v>2896</v>
      </c>
      <c r="B14528" s="281">
        <v>124</v>
      </c>
      <c r="C14528" s="24" t="str">
        <f t="shared" si="226"/>
        <v>shale124</v>
      </c>
      <c r="D14528" s="281">
        <v>1504</v>
      </c>
      <c r="E14528" s="281">
        <v>767</v>
      </c>
      <c r="F14528" s="281">
        <v>27575</v>
      </c>
      <c r="G14528" s="24">
        <v>0</v>
      </c>
      <c r="H14528" s="24">
        <v>0</v>
      </c>
      <c r="I14528" s="24">
        <v>0</v>
      </c>
      <c r="J14528" s="282">
        <v>10</v>
      </c>
      <c r="K14528" s="282">
        <v>0</v>
      </c>
    </row>
    <row r="14529" spans="1:11" x14ac:dyDescent="0.3">
      <c r="A14529" s="281" t="s">
        <v>2896</v>
      </c>
      <c r="B14529" s="281">
        <v>125</v>
      </c>
      <c r="C14529" s="24" t="str">
        <f t="shared" si="226"/>
        <v>shale125</v>
      </c>
      <c r="D14529" s="281">
        <v>1521</v>
      </c>
      <c r="E14529" s="281">
        <v>776</v>
      </c>
      <c r="F14529" s="281">
        <v>28014</v>
      </c>
      <c r="G14529" s="24">
        <v>0</v>
      </c>
      <c r="H14529" s="24">
        <v>0</v>
      </c>
      <c r="I14529" s="24">
        <v>0</v>
      </c>
      <c r="J14529" s="282">
        <v>10</v>
      </c>
      <c r="K14529" s="282">
        <v>0</v>
      </c>
    </row>
    <row r="14530" spans="1:11" x14ac:dyDescent="0.3">
      <c r="A14530" s="281" t="s">
        <v>2896</v>
      </c>
      <c r="B14530" s="281">
        <v>126</v>
      </c>
      <c r="C14530" s="24" t="str">
        <f t="shared" si="226"/>
        <v>shale126</v>
      </c>
      <c r="D14530" s="281">
        <v>1538</v>
      </c>
      <c r="E14530" s="281">
        <v>784</v>
      </c>
      <c r="F14530" s="281">
        <v>28344</v>
      </c>
      <c r="G14530" s="24">
        <v>0</v>
      </c>
      <c r="H14530" s="24">
        <v>0</v>
      </c>
      <c r="I14530" s="24">
        <v>0</v>
      </c>
      <c r="J14530" s="282">
        <v>10</v>
      </c>
      <c r="K14530" s="282">
        <v>0</v>
      </c>
    </row>
    <row r="14531" spans="1:11" x14ac:dyDescent="0.3">
      <c r="A14531" s="281" t="s">
        <v>2896</v>
      </c>
      <c r="B14531" s="281">
        <v>127</v>
      </c>
      <c r="C14531" s="24" t="str">
        <f t="shared" si="226"/>
        <v>shale127</v>
      </c>
      <c r="D14531" s="281">
        <v>1555</v>
      </c>
      <c r="E14531" s="281">
        <v>793</v>
      </c>
      <c r="F14531" s="281">
        <v>28700</v>
      </c>
      <c r="G14531" s="24">
        <v>0</v>
      </c>
      <c r="H14531" s="24">
        <v>0</v>
      </c>
      <c r="I14531" s="24">
        <v>0</v>
      </c>
      <c r="J14531" s="282">
        <v>10</v>
      </c>
      <c r="K14531" s="282">
        <v>0</v>
      </c>
    </row>
    <row r="14532" spans="1:11" x14ac:dyDescent="0.3">
      <c r="A14532" s="281" t="s">
        <v>2896</v>
      </c>
      <c r="B14532" s="281">
        <v>128</v>
      </c>
      <c r="C14532" s="24" t="str">
        <f t="shared" si="226"/>
        <v>shale128</v>
      </c>
      <c r="D14532" s="281">
        <v>1572</v>
      </c>
      <c r="E14532" s="281">
        <v>802</v>
      </c>
      <c r="F14532" s="281">
        <v>29070</v>
      </c>
      <c r="G14532" s="24">
        <v>0</v>
      </c>
      <c r="H14532" s="24">
        <v>0</v>
      </c>
      <c r="I14532" s="24">
        <v>0</v>
      </c>
      <c r="J14532" s="282">
        <v>10</v>
      </c>
      <c r="K14532" s="282">
        <v>0</v>
      </c>
    </row>
    <row r="14533" spans="1:11" x14ac:dyDescent="0.3">
      <c r="A14533" s="281" t="s">
        <v>2896</v>
      </c>
      <c r="B14533" s="281">
        <v>129</v>
      </c>
      <c r="C14533" s="24" t="str">
        <f t="shared" si="226"/>
        <v>shale129</v>
      </c>
      <c r="D14533" s="281">
        <v>1590</v>
      </c>
      <c r="E14533" s="281">
        <v>811</v>
      </c>
      <c r="F14533" s="281">
        <v>29413</v>
      </c>
      <c r="G14533" s="24">
        <v>0</v>
      </c>
      <c r="H14533" s="24">
        <v>0</v>
      </c>
      <c r="I14533" s="24">
        <v>0</v>
      </c>
      <c r="J14533" s="282">
        <v>10</v>
      </c>
      <c r="K14533" s="282">
        <v>0</v>
      </c>
    </row>
    <row r="14534" spans="1:11" x14ac:dyDescent="0.3">
      <c r="A14534" s="281" t="s">
        <v>2896</v>
      </c>
      <c r="B14534" s="281">
        <v>130</v>
      </c>
      <c r="C14534" s="24" t="str">
        <f t="shared" ref="C14534:C14597" si="227">A14534&amp;B14534</f>
        <v>shale130</v>
      </c>
      <c r="D14534" s="281">
        <v>1608</v>
      </c>
      <c r="E14534" s="281">
        <v>820</v>
      </c>
      <c r="F14534" s="281">
        <v>29792</v>
      </c>
      <c r="G14534" s="24">
        <v>0</v>
      </c>
      <c r="H14534" s="24">
        <v>0</v>
      </c>
      <c r="I14534" s="24">
        <v>0</v>
      </c>
      <c r="J14534" s="282">
        <v>10</v>
      </c>
      <c r="K14534" s="282">
        <v>0</v>
      </c>
    </row>
    <row r="14535" spans="1:11" x14ac:dyDescent="0.3">
      <c r="A14535" s="281" t="s">
        <v>2896</v>
      </c>
      <c r="B14535" s="281">
        <v>131</v>
      </c>
      <c r="C14535" s="24" t="str">
        <f t="shared" si="227"/>
        <v>shale131</v>
      </c>
      <c r="D14535" s="281">
        <v>1625</v>
      </c>
      <c r="E14535" s="281">
        <v>829</v>
      </c>
      <c r="F14535" s="281">
        <v>30165</v>
      </c>
      <c r="G14535" s="24">
        <v>0</v>
      </c>
      <c r="H14535" s="24">
        <v>0</v>
      </c>
      <c r="I14535" s="24">
        <v>0</v>
      </c>
      <c r="J14535" s="282">
        <v>10</v>
      </c>
      <c r="K14535" s="282">
        <v>0</v>
      </c>
    </row>
    <row r="14536" spans="1:11" x14ac:dyDescent="0.3">
      <c r="A14536" s="281" t="s">
        <v>2896</v>
      </c>
      <c r="B14536" s="281">
        <v>132</v>
      </c>
      <c r="C14536" s="24" t="str">
        <f t="shared" si="227"/>
        <v>shale132</v>
      </c>
      <c r="D14536" s="281">
        <v>1643</v>
      </c>
      <c r="E14536" s="281">
        <v>838</v>
      </c>
      <c r="F14536" s="281">
        <v>30520</v>
      </c>
      <c r="G14536" s="24">
        <v>0</v>
      </c>
      <c r="H14536" s="24">
        <v>0</v>
      </c>
      <c r="I14536" s="24">
        <v>0</v>
      </c>
      <c r="J14536" s="282">
        <v>10</v>
      </c>
      <c r="K14536" s="282">
        <v>0</v>
      </c>
    </row>
    <row r="14537" spans="1:11" x14ac:dyDescent="0.3">
      <c r="A14537" s="281" t="s">
        <v>2896</v>
      </c>
      <c r="B14537" s="281">
        <v>133</v>
      </c>
      <c r="C14537" s="24" t="str">
        <f t="shared" si="227"/>
        <v>shale133</v>
      </c>
      <c r="D14537" s="281">
        <v>1662</v>
      </c>
      <c r="E14537" s="281">
        <v>847</v>
      </c>
      <c r="F14537" s="281">
        <v>30902</v>
      </c>
      <c r="G14537" s="24">
        <v>0</v>
      </c>
      <c r="H14537" s="24">
        <v>0</v>
      </c>
      <c r="I14537" s="24">
        <v>0</v>
      </c>
      <c r="J14537" s="282">
        <v>10</v>
      </c>
      <c r="K14537" s="282">
        <v>0</v>
      </c>
    </row>
    <row r="14538" spans="1:11" x14ac:dyDescent="0.3">
      <c r="A14538" s="281" t="s">
        <v>2896</v>
      </c>
      <c r="B14538" s="281">
        <v>134</v>
      </c>
      <c r="C14538" s="24" t="str">
        <f t="shared" si="227"/>
        <v>shale134</v>
      </c>
      <c r="D14538" s="281">
        <v>1680</v>
      </c>
      <c r="E14538" s="281">
        <v>857</v>
      </c>
      <c r="F14538" s="281">
        <v>31300</v>
      </c>
      <c r="G14538" s="24">
        <v>0</v>
      </c>
      <c r="H14538" s="24">
        <v>0</v>
      </c>
      <c r="I14538" s="24">
        <v>0</v>
      </c>
      <c r="J14538" s="282">
        <v>10</v>
      </c>
      <c r="K14538" s="282">
        <v>0</v>
      </c>
    </row>
    <row r="14539" spans="1:11" x14ac:dyDescent="0.3">
      <c r="A14539" s="281" t="s">
        <v>2896</v>
      </c>
      <c r="B14539" s="281">
        <v>135</v>
      </c>
      <c r="C14539" s="24" t="str">
        <f t="shared" si="227"/>
        <v>shale135</v>
      </c>
      <c r="D14539" s="281">
        <v>1699</v>
      </c>
      <c r="E14539" s="281">
        <v>866</v>
      </c>
      <c r="F14539" s="281">
        <v>31667</v>
      </c>
      <c r="G14539" s="24">
        <v>0</v>
      </c>
      <c r="H14539" s="24">
        <v>0</v>
      </c>
      <c r="I14539" s="24">
        <v>0</v>
      </c>
      <c r="J14539" s="282">
        <v>10</v>
      </c>
      <c r="K14539" s="282">
        <v>0</v>
      </c>
    </row>
    <row r="14540" spans="1:11" x14ac:dyDescent="0.3">
      <c r="A14540" s="281" t="s">
        <v>2896</v>
      </c>
      <c r="B14540" s="281">
        <v>136</v>
      </c>
      <c r="C14540" s="24" t="str">
        <f t="shared" si="227"/>
        <v>shale136</v>
      </c>
      <c r="D14540" s="281">
        <v>1718</v>
      </c>
      <c r="E14540" s="281">
        <v>876</v>
      </c>
      <c r="F14540" s="281">
        <v>32075</v>
      </c>
      <c r="G14540" s="24">
        <v>0</v>
      </c>
      <c r="H14540" s="24">
        <v>0</v>
      </c>
      <c r="I14540" s="24">
        <v>0</v>
      </c>
      <c r="J14540" s="282">
        <v>10</v>
      </c>
      <c r="K14540" s="282">
        <v>0</v>
      </c>
    </row>
    <row r="14541" spans="1:11" x14ac:dyDescent="0.3">
      <c r="A14541" s="281" t="s">
        <v>2896</v>
      </c>
      <c r="B14541" s="281">
        <v>137</v>
      </c>
      <c r="C14541" s="24" t="str">
        <f t="shared" si="227"/>
        <v>shale137</v>
      </c>
      <c r="D14541" s="281">
        <v>1737</v>
      </c>
      <c r="E14541" s="281">
        <v>886</v>
      </c>
      <c r="F14541" s="281">
        <v>32476</v>
      </c>
      <c r="G14541" s="24">
        <v>0</v>
      </c>
      <c r="H14541" s="24">
        <v>0</v>
      </c>
      <c r="I14541" s="24">
        <v>0</v>
      </c>
      <c r="J14541" s="282">
        <v>10</v>
      </c>
      <c r="K14541" s="282">
        <v>0</v>
      </c>
    </row>
    <row r="14542" spans="1:11" x14ac:dyDescent="0.3">
      <c r="A14542" s="281" t="s">
        <v>2896</v>
      </c>
      <c r="B14542" s="281">
        <v>138</v>
      </c>
      <c r="C14542" s="24" t="str">
        <f t="shared" si="227"/>
        <v>shale138</v>
      </c>
      <c r="D14542" s="281">
        <v>1756</v>
      </c>
      <c r="E14542" s="281">
        <v>895</v>
      </c>
      <c r="F14542" s="281">
        <v>32857</v>
      </c>
      <c r="G14542" s="24">
        <v>0</v>
      </c>
      <c r="H14542" s="24">
        <v>0</v>
      </c>
      <c r="I14542" s="24">
        <v>0</v>
      </c>
      <c r="J14542" s="282">
        <v>10</v>
      </c>
      <c r="K14542" s="282">
        <v>0</v>
      </c>
    </row>
    <row r="14543" spans="1:11" x14ac:dyDescent="0.3">
      <c r="A14543" s="281" t="s">
        <v>2896</v>
      </c>
      <c r="B14543" s="281">
        <v>139</v>
      </c>
      <c r="C14543" s="24" t="str">
        <f t="shared" si="227"/>
        <v>shale139</v>
      </c>
      <c r="D14543" s="281">
        <v>1775</v>
      </c>
      <c r="E14543" s="281">
        <v>905</v>
      </c>
      <c r="F14543" s="281">
        <v>33267</v>
      </c>
      <c r="G14543" s="24">
        <v>0</v>
      </c>
      <c r="H14543" s="24">
        <v>0</v>
      </c>
      <c r="I14543" s="24">
        <v>0</v>
      </c>
      <c r="J14543" s="282">
        <v>10</v>
      </c>
      <c r="K14543" s="282">
        <v>0</v>
      </c>
    </row>
    <row r="14544" spans="1:11" x14ac:dyDescent="0.3">
      <c r="A14544" s="281" t="s">
        <v>2896</v>
      </c>
      <c r="B14544" s="281">
        <v>140</v>
      </c>
      <c r="C14544" s="24" t="str">
        <f t="shared" si="227"/>
        <v>shale140</v>
      </c>
      <c r="D14544" s="281">
        <v>1795</v>
      </c>
      <c r="E14544" s="281">
        <v>915</v>
      </c>
      <c r="F14544" s="281">
        <v>33694</v>
      </c>
      <c r="G14544" s="24">
        <v>0</v>
      </c>
      <c r="H14544" s="24">
        <v>0</v>
      </c>
      <c r="I14544" s="24">
        <v>0</v>
      </c>
      <c r="J14544" s="282">
        <v>10</v>
      </c>
      <c r="K14544" s="282">
        <v>0</v>
      </c>
    </row>
    <row r="14545" spans="1:11" x14ac:dyDescent="0.3">
      <c r="A14545" s="281" t="s">
        <v>2896</v>
      </c>
      <c r="B14545" s="281">
        <v>141</v>
      </c>
      <c r="C14545" s="24" t="str">
        <f t="shared" si="227"/>
        <v>shale141</v>
      </c>
      <c r="D14545" s="281">
        <v>1958</v>
      </c>
      <c r="E14545" s="281">
        <v>999</v>
      </c>
      <c r="F14545" s="281">
        <v>37127</v>
      </c>
      <c r="G14545" s="24">
        <v>0</v>
      </c>
      <c r="H14545" s="24">
        <v>0</v>
      </c>
      <c r="I14545" s="24">
        <v>0</v>
      </c>
      <c r="J14545" s="282">
        <v>10</v>
      </c>
      <c r="K14545" s="282">
        <v>0</v>
      </c>
    </row>
    <row r="14546" spans="1:11" x14ac:dyDescent="0.3">
      <c r="A14546" s="281" t="s">
        <v>2896</v>
      </c>
      <c r="B14546" s="281">
        <v>142</v>
      </c>
      <c r="C14546" s="24" t="str">
        <f t="shared" si="227"/>
        <v>shale142</v>
      </c>
      <c r="D14546" s="281">
        <v>1980</v>
      </c>
      <c r="E14546" s="281">
        <v>1010</v>
      </c>
      <c r="F14546" s="281">
        <v>37603</v>
      </c>
      <c r="G14546" s="24">
        <v>0</v>
      </c>
      <c r="H14546" s="24">
        <v>0</v>
      </c>
      <c r="I14546" s="24">
        <v>0</v>
      </c>
      <c r="J14546" s="282">
        <v>10</v>
      </c>
      <c r="K14546" s="282">
        <v>0</v>
      </c>
    </row>
    <row r="14547" spans="1:11" x14ac:dyDescent="0.3">
      <c r="A14547" s="281" t="s">
        <v>2896</v>
      </c>
      <c r="B14547" s="281">
        <v>143</v>
      </c>
      <c r="C14547" s="24" t="str">
        <f t="shared" si="227"/>
        <v>shale143</v>
      </c>
      <c r="D14547" s="281">
        <v>2002</v>
      </c>
      <c r="E14547" s="281">
        <v>1021</v>
      </c>
      <c r="F14547" s="281">
        <v>38141</v>
      </c>
      <c r="G14547" s="24">
        <v>0</v>
      </c>
      <c r="H14547" s="24">
        <v>0</v>
      </c>
      <c r="I14547" s="24">
        <v>0</v>
      </c>
      <c r="J14547" s="282">
        <v>10</v>
      </c>
      <c r="K14547" s="282">
        <v>0</v>
      </c>
    </row>
    <row r="14548" spans="1:11" x14ac:dyDescent="0.3">
      <c r="A14548" s="281" t="s">
        <v>2896</v>
      </c>
      <c r="B14548" s="281">
        <v>144</v>
      </c>
      <c r="C14548" s="24" t="str">
        <f t="shared" si="227"/>
        <v>shale144</v>
      </c>
      <c r="D14548" s="281">
        <v>2024</v>
      </c>
      <c r="E14548" s="281">
        <v>1032</v>
      </c>
      <c r="F14548" s="281">
        <v>38588</v>
      </c>
      <c r="G14548" s="24">
        <v>0</v>
      </c>
      <c r="H14548" s="24">
        <v>0</v>
      </c>
      <c r="I14548" s="24">
        <v>0</v>
      </c>
      <c r="J14548" s="282">
        <v>10</v>
      </c>
      <c r="K14548" s="282">
        <v>0</v>
      </c>
    </row>
    <row r="14549" spans="1:11" x14ac:dyDescent="0.3">
      <c r="A14549" s="281" t="s">
        <v>2896</v>
      </c>
      <c r="B14549" s="281">
        <v>145</v>
      </c>
      <c r="C14549" s="24" t="str">
        <f t="shared" si="227"/>
        <v>shale145</v>
      </c>
      <c r="D14549" s="281">
        <v>2046</v>
      </c>
      <c r="E14549" s="281">
        <v>1043</v>
      </c>
      <c r="F14549" s="281">
        <v>39110</v>
      </c>
      <c r="G14549" s="24">
        <v>0</v>
      </c>
      <c r="H14549" s="24">
        <v>0</v>
      </c>
      <c r="I14549" s="24">
        <v>0</v>
      </c>
      <c r="J14549" s="282">
        <v>10</v>
      </c>
      <c r="K14549" s="282">
        <v>0</v>
      </c>
    </row>
    <row r="14550" spans="1:11" x14ac:dyDescent="0.3">
      <c r="A14550" s="281" t="s">
        <v>2896</v>
      </c>
      <c r="B14550" s="281">
        <v>146</v>
      </c>
      <c r="C14550" s="24" t="str">
        <f t="shared" si="227"/>
        <v>shale146</v>
      </c>
      <c r="D14550" s="281">
        <v>2068</v>
      </c>
      <c r="E14550" s="281">
        <v>1055</v>
      </c>
      <c r="F14550" s="281">
        <v>39612</v>
      </c>
      <c r="G14550" s="24">
        <v>0</v>
      </c>
      <c r="H14550" s="24">
        <v>0</v>
      </c>
      <c r="I14550" s="24">
        <v>0</v>
      </c>
      <c r="J14550" s="282">
        <v>10</v>
      </c>
      <c r="K14550" s="282">
        <v>0</v>
      </c>
    </row>
    <row r="14551" spans="1:11" x14ac:dyDescent="0.3">
      <c r="A14551" s="281" t="s">
        <v>2896</v>
      </c>
      <c r="B14551" s="281">
        <v>147</v>
      </c>
      <c r="C14551" s="24" t="str">
        <f t="shared" si="227"/>
        <v>shale147</v>
      </c>
      <c r="D14551" s="281">
        <v>2091</v>
      </c>
      <c r="E14551" s="281">
        <v>1066</v>
      </c>
      <c r="F14551" s="281">
        <v>40123</v>
      </c>
      <c r="G14551" s="24">
        <v>0</v>
      </c>
      <c r="H14551" s="24">
        <v>0</v>
      </c>
      <c r="I14551" s="24">
        <v>0</v>
      </c>
      <c r="J14551" s="282">
        <v>10</v>
      </c>
      <c r="K14551" s="282">
        <v>0</v>
      </c>
    </row>
    <row r="14552" spans="1:11" x14ac:dyDescent="0.3">
      <c r="A14552" s="281" t="s">
        <v>2896</v>
      </c>
      <c r="B14552" s="281">
        <v>148</v>
      </c>
      <c r="C14552" s="24" t="str">
        <f t="shared" si="227"/>
        <v>shale148</v>
      </c>
      <c r="D14552" s="281">
        <v>2114</v>
      </c>
      <c r="E14552" s="281">
        <v>1078</v>
      </c>
      <c r="F14552" s="281">
        <v>40593</v>
      </c>
      <c r="G14552" s="24">
        <v>0</v>
      </c>
      <c r="H14552" s="24">
        <v>0</v>
      </c>
      <c r="I14552" s="24">
        <v>0</v>
      </c>
      <c r="J14552" s="282">
        <v>10</v>
      </c>
      <c r="K14552" s="282">
        <v>0</v>
      </c>
    </row>
    <row r="14553" spans="1:11" x14ac:dyDescent="0.3">
      <c r="A14553" s="281" t="s">
        <v>2896</v>
      </c>
      <c r="B14553" s="281">
        <v>149</v>
      </c>
      <c r="C14553" s="24" t="str">
        <f t="shared" si="227"/>
        <v>shale149</v>
      </c>
      <c r="D14553" s="281">
        <v>2137</v>
      </c>
      <c r="E14553" s="281">
        <v>1090</v>
      </c>
      <c r="F14553" s="281">
        <v>41141</v>
      </c>
      <c r="G14553" s="24">
        <v>0</v>
      </c>
      <c r="H14553" s="24">
        <v>0</v>
      </c>
      <c r="I14553" s="24">
        <v>0</v>
      </c>
      <c r="J14553" s="282">
        <v>10</v>
      </c>
      <c r="K14553" s="282">
        <v>0</v>
      </c>
    </row>
    <row r="14554" spans="1:11" x14ac:dyDescent="0.3">
      <c r="A14554" s="281" t="s">
        <v>2896</v>
      </c>
      <c r="B14554" s="281">
        <v>150</v>
      </c>
      <c r="C14554" s="24" t="str">
        <f t="shared" si="227"/>
        <v>shale150</v>
      </c>
      <c r="D14554" s="281">
        <v>2160</v>
      </c>
      <c r="E14554" s="281">
        <v>1102</v>
      </c>
      <c r="F14554" s="281">
        <v>41622</v>
      </c>
      <c r="G14554" s="24">
        <v>0</v>
      </c>
      <c r="H14554" s="24">
        <v>0</v>
      </c>
      <c r="I14554" s="24">
        <v>0</v>
      </c>
      <c r="J14554" s="282">
        <v>10</v>
      </c>
      <c r="K14554" s="282">
        <v>0</v>
      </c>
    </row>
    <row r="14555" spans="1:11" x14ac:dyDescent="0.3">
      <c r="A14555" s="281" t="s">
        <v>2896</v>
      </c>
      <c r="B14555" s="281">
        <v>151</v>
      </c>
      <c r="C14555" s="24" t="str">
        <f t="shared" si="227"/>
        <v>shale151</v>
      </c>
      <c r="D14555" s="281">
        <v>2184</v>
      </c>
      <c r="E14555" s="281">
        <v>1114</v>
      </c>
      <c r="F14555" s="281">
        <v>42159</v>
      </c>
      <c r="G14555" s="24">
        <v>0</v>
      </c>
      <c r="H14555" s="24">
        <v>0</v>
      </c>
      <c r="I14555" s="24">
        <v>0</v>
      </c>
      <c r="J14555" s="282">
        <v>10</v>
      </c>
      <c r="K14555" s="282">
        <v>0</v>
      </c>
    </row>
    <row r="14556" spans="1:11" x14ac:dyDescent="0.3">
      <c r="A14556" s="281" t="s">
        <v>2896</v>
      </c>
      <c r="B14556" s="281">
        <v>152</v>
      </c>
      <c r="C14556" s="24" t="str">
        <f t="shared" si="227"/>
        <v>shale152</v>
      </c>
      <c r="D14556" s="281">
        <v>2208</v>
      </c>
      <c r="E14556" s="281">
        <v>1126</v>
      </c>
      <c r="F14556" s="281">
        <v>42651</v>
      </c>
      <c r="G14556" s="24">
        <v>0</v>
      </c>
      <c r="H14556" s="24">
        <v>0</v>
      </c>
      <c r="I14556" s="24">
        <v>0</v>
      </c>
      <c r="J14556" s="282">
        <v>10</v>
      </c>
      <c r="K14556" s="282">
        <v>0</v>
      </c>
    </row>
    <row r="14557" spans="1:11" x14ac:dyDescent="0.3">
      <c r="A14557" s="281" t="s">
        <v>2896</v>
      </c>
      <c r="B14557" s="281">
        <v>153</v>
      </c>
      <c r="C14557" s="24" t="str">
        <f t="shared" si="227"/>
        <v>shale153</v>
      </c>
      <c r="D14557" s="281">
        <v>2232</v>
      </c>
      <c r="E14557" s="281">
        <v>1138</v>
      </c>
      <c r="F14557" s="281">
        <v>43227</v>
      </c>
      <c r="G14557" s="24">
        <v>0</v>
      </c>
      <c r="H14557" s="24">
        <v>0</v>
      </c>
      <c r="I14557" s="24">
        <v>0</v>
      </c>
      <c r="J14557" s="282">
        <v>10</v>
      </c>
      <c r="K14557" s="282">
        <v>0</v>
      </c>
    </row>
    <row r="14558" spans="1:11" x14ac:dyDescent="0.3">
      <c r="A14558" s="281" t="s">
        <v>2896</v>
      </c>
      <c r="B14558" s="281">
        <v>154</v>
      </c>
      <c r="C14558" s="24" t="str">
        <f t="shared" si="227"/>
        <v>shale154</v>
      </c>
      <c r="D14558" s="281">
        <v>2256</v>
      </c>
      <c r="E14558" s="281">
        <v>1151</v>
      </c>
      <c r="F14558" s="281">
        <v>43731</v>
      </c>
      <c r="G14558" s="24">
        <v>0</v>
      </c>
      <c r="H14558" s="24">
        <v>0</v>
      </c>
      <c r="I14558" s="24">
        <v>0</v>
      </c>
      <c r="J14558" s="282">
        <v>10</v>
      </c>
      <c r="K14558" s="282">
        <v>0</v>
      </c>
    </row>
    <row r="14559" spans="1:11" x14ac:dyDescent="0.3">
      <c r="A14559" s="281" t="s">
        <v>2896</v>
      </c>
      <c r="B14559" s="281">
        <v>155</v>
      </c>
      <c r="C14559" s="24" t="str">
        <f t="shared" si="227"/>
        <v>shale155</v>
      </c>
      <c r="D14559" s="281">
        <v>2281</v>
      </c>
      <c r="E14559" s="281">
        <v>1163</v>
      </c>
      <c r="F14559" s="281">
        <v>44294</v>
      </c>
      <c r="G14559" s="24">
        <v>0</v>
      </c>
      <c r="H14559" s="24">
        <v>0</v>
      </c>
      <c r="I14559" s="24">
        <v>0</v>
      </c>
      <c r="J14559" s="282">
        <v>10</v>
      </c>
      <c r="K14559" s="282">
        <v>0</v>
      </c>
    </row>
    <row r="14560" spans="1:11" x14ac:dyDescent="0.3">
      <c r="A14560" s="281" t="s">
        <v>2896</v>
      </c>
      <c r="B14560" s="281">
        <v>156</v>
      </c>
      <c r="C14560" s="24" t="str">
        <f t="shared" si="227"/>
        <v>shale156</v>
      </c>
      <c r="D14560" s="281">
        <v>2306</v>
      </c>
      <c r="E14560" s="281">
        <v>1176</v>
      </c>
      <c r="F14560" s="281">
        <v>44810</v>
      </c>
      <c r="G14560" s="24">
        <v>0</v>
      </c>
      <c r="H14560" s="24">
        <v>0</v>
      </c>
      <c r="I14560" s="24">
        <v>0</v>
      </c>
      <c r="J14560" s="282">
        <v>10</v>
      </c>
      <c r="K14560" s="282">
        <v>0</v>
      </c>
    </row>
    <row r="14561" spans="1:11" x14ac:dyDescent="0.3">
      <c r="A14561" s="281" t="s">
        <v>2896</v>
      </c>
      <c r="B14561" s="281">
        <v>157</v>
      </c>
      <c r="C14561" s="24" t="str">
        <f t="shared" si="227"/>
        <v>shale157</v>
      </c>
      <c r="D14561" s="281">
        <v>2331</v>
      </c>
      <c r="E14561" s="281">
        <v>1189</v>
      </c>
      <c r="F14561" s="281">
        <v>45414</v>
      </c>
      <c r="G14561" s="24">
        <v>0</v>
      </c>
      <c r="H14561" s="24">
        <v>0</v>
      </c>
      <c r="I14561" s="24">
        <v>0</v>
      </c>
      <c r="J14561" s="282">
        <v>10</v>
      </c>
      <c r="K14561" s="282">
        <v>0</v>
      </c>
    </row>
    <row r="14562" spans="1:11" x14ac:dyDescent="0.3">
      <c r="A14562" s="281" t="s">
        <v>2896</v>
      </c>
      <c r="B14562" s="281">
        <v>158</v>
      </c>
      <c r="C14562" s="24" t="str">
        <f t="shared" si="227"/>
        <v>shale158</v>
      </c>
      <c r="D14562" s="281">
        <v>2356</v>
      </c>
      <c r="E14562" s="281">
        <v>1202</v>
      </c>
      <c r="F14562" s="281">
        <v>45943</v>
      </c>
      <c r="G14562" s="24">
        <v>0</v>
      </c>
      <c r="H14562" s="24">
        <v>0</v>
      </c>
      <c r="I14562" s="24">
        <v>0</v>
      </c>
      <c r="J14562" s="282">
        <v>10</v>
      </c>
      <c r="K14562" s="282">
        <v>0</v>
      </c>
    </row>
    <row r="14563" spans="1:11" x14ac:dyDescent="0.3">
      <c r="A14563" s="281" t="s">
        <v>2896</v>
      </c>
      <c r="B14563" s="281">
        <v>159</v>
      </c>
      <c r="C14563" s="24" t="str">
        <f t="shared" si="227"/>
        <v>shale159</v>
      </c>
      <c r="D14563" s="281">
        <v>2382</v>
      </c>
      <c r="E14563" s="281">
        <v>1215</v>
      </c>
      <c r="F14563" s="281">
        <v>46562</v>
      </c>
      <c r="G14563" s="24">
        <v>0</v>
      </c>
      <c r="H14563" s="24">
        <v>0</v>
      </c>
      <c r="I14563" s="24">
        <v>0</v>
      </c>
      <c r="J14563" s="282">
        <v>10</v>
      </c>
      <c r="K14563" s="282">
        <v>0</v>
      </c>
    </row>
    <row r="14564" spans="1:11" x14ac:dyDescent="0.3">
      <c r="A14564" s="281" t="s">
        <v>2896</v>
      </c>
      <c r="B14564" s="281">
        <v>160</v>
      </c>
      <c r="C14564" s="24" t="str">
        <f t="shared" si="227"/>
        <v>shale160</v>
      </c>
      <c r="D14564" s="281">
        <v>2408</v>
      </c>
      <c r="E14564" s="281">
        <v>1228</v>
      </c>
      <c r="F14564" s="281">
        <v>47103</v>
      </c>
      <c r="G14564" s="24">
        <v>0</v>
      </c>
      <c r="H14564" s="24">
        <v>0</v>
      </c>
      <c r="I14564" s="24">
        <v>0</v>
      </c>
      <c r="J14564" s="282">
        <v>10</v>
      </c>
      <c r="K14564" s="282">
        <v>0</v>
      </c>
    </row>
    <row r="14565" spans="1:11" x14ac:dyDescent="0.3">
      <c r="A14565" s="281" t="s">
        <v>2896</v>
      </c>
      <c r="B14565" s="281">
        <v>161</v>
      </c>
      <c r="C14565" s="24" t="str">
        <f t="shared" si="227"/>
        <v>shale161</v>
      </c>
      <c r="D14565" s="281">
        <v>2627</v>
      </c>
      <c r="E14565" s="281">
        <v>1340</v>
      </c>
      <c r="F14565" s="281">
        <v>52061</v>
      </c>
      <c r="G14565" s="24">
        <v>0</v>
      </c>
      <c r="H14565" s="24">
        <v>0</v>
      </c>
      <c r="I14565" s="24">
        <v>0</v>
      </c>
      <c r="J14565" s="282">
        <v>10</v>
      </c>
      <c r="K14565" s="282">
        <v>0</v>
      </c>
    </row>
    <row r="14566" spans="1:11" x14ac:dyDescent="0.3">
      <c r="A14566" s="281" t="s">
        <v>2896</v>
      </c>
      <c r="B14566" s="281">
        <v>162</v>
      </c>
      <c r="C14566" s="24" t="str">
        <f t="shared" si="227"/>
        <v>shale162</v>
      </c>
      <c r="D14566" s="281">
        <v>2655</v>
      </c>
      <c r="E14566" s="281">
        <v>1354</v>
      </c>
      <c r="F14566" s="281">
        <v>52667</v>
      </c>
      <c r="G14566" s="24">
        <v>0</v>
      </c>
      <c r="H14566" s="24">
        <v>0</v>
      </c>
      <c r="I14566" s="24">
        <v>0</v>
      </c>
      <c r="J14566" s="282">
        <v>10</v>
      </c>
      <c r="K14566" s="282">
        <v>0</v>
      </c>
    </row>
    <row r="14567" spans="1:11" x14ac:dyDescent="0.3">
      <c r="A14567" s="281" t="s">
        <v>2896</v>
      </c>
      <c r="B14567" s="281">
        <v>163</v>
      </c>
      <c r="C14567" s="24" t="str">
        <f t="shared" si="227"/>
        <v>shale163</v>
      </c>
      <c r="D14567" s="281">
        <v>2684</v>
      </c>
      <c r="E14567" s="281">
        <v>1369</v>
      </c>
      <c r="F14567" s="281">
        <v>53374</v>
      </c>
      <c r="G14567" s="24">
        <v>0</v>
      </c>
      <c r="H14567" s="24">
        <v>0</v>
      </c>
      <c r="I14567" s="24">
        <v>0</v>
      </c>
      <c r="J14567" s="282">
        <v>10</v>
      </c>
      <c r="K14567" s="282">
        <v>0</v>
      </c>
    </row>
    <row r="14568" spans="1:11" x14ac:dyDescent="0.3">
      <c r="A14568" s="281" t="s">
        <v>2896</v>
      </c>
      <c r="B14568" s="281">
        <v>164</v>
      </c>
      <c r="C14568" s="24" t="str">
        <f t="shared" si="227"/>
        <v>shale164</v>
      </c>
      <c r="D14568" s="281">
        <v>2713</v>
      </c>
      <c r="E14568" s="281">
        <v>1384</v>
      </c>
      <c r="F14568" s="281">
        <v>53994</v>
      </c>
      <c r="G14568" s="24">
        <v>0</v>
      </c>
      <c r="H14568" s="24">
        <v>0</v>
      </c>
      <c r="I14568" s="24">
        <v>0</v>
      </c>
      <c r="J14568" s="282">
        <v>10</v>
      </c>
      <c r="K14568" s="282">
        <v>0</v>
      </c>
    </row>
    <row r="14569" spans="1:11" x14ac:dyDescent="0.3">
      <c r="A14569" s="281" t="s">
        <v>2896</v>
      </c>
      <c r="B14569" s="281">
        <v>165</v>
      </c>
      <c r="C14569" s="24" t="str">
        <f t="shared" si="227"/>
        <v>shale165</v>
      </c>
      <c r="D14569" s="281">
        <v>2743</v>
      </c>
      <c r="E14569" s="281">
        <v>1399</v>
      </c>
      <c r="F14569" s="281">
        <v>54788</v>
      </c>
      <c r="G14569" s="24">
        <v>0</v>
      </c>
      <c r="H14569" s="24">
        <v>0</v>
      </c>
      <c r="I14569" s="24">
        <v>0</v>
      </c>
      <c r="J14569" s="282">
        <v>10</v>
      </c>
      <c r="K14569" s="282">
        <v>0</v>
      </c>
    </row>
    <row r="14570" spans="1:11" x14ac:dyDescent="0.3">
      <c r="A14570" s="281" t="s">
        <v>2896</v>
      </c>
      <c r="B14570" s="281">
        <v>166</v>
      </c>
      <c r="C14570" s="24" t="str">
        <f t="shared" si="227"/>
        <v>shale166</v>
      </c>
      <c r="D14570" s="281">
        <v>2772</v>
      </c>
      <c r="E14570" s="281">
        <v>1414</v>
      </c>
      <c r="F14570" s="281">
        <v>55424</v>
      </c>
      <c r="G14570" s="24">
        <v>0</v>
      </c>
      <c r="H14570" s="24">
        <v>0</v>
      </c>
      <c r="I14570" s="24">
        <v>0</v>
      </c>
      <c r="J14570" s="282">
        <v>10</v>
      </c>
      <c r="K14570" s="282">
        <v>0</v>
      </c>
    </row>
    <row r="14571" spans="1:11" x14ac:dyDescent="0.3">
      <c r="A14571" s="281" t="s">
        <v>2896</v>
      </c>
      <c r="B14571" s="281">
        <v>167</v>
      </c>
      <c r="C14571" s="24" t="str">
        <f t="shared" si="227"/>
        <v>shale167</v>
      </c>
      <c r="D14571" s="281">
        <v>2802</v>
      </c>
      <c r="E14571" s="281">
        <v>1429</v>
      </c>
      <c r="F14571" s="281">
        <v>56067</v>
      </c>
      <c r="G14571" s="24">
        <v>0</v>
      </c>
      <c r="H14571" s="24">
        <v>0</v>
      </c>
      <c r="I14571" s="24">
        <v>0</v>
      </c>
      <c r="J14571" s="282">
        <v>10</v>
      </c>
      <c r="K14571" s="282">
        <v>0</v>
      </c>
    </row>
    <row r="14572" spans="1:11" x14ac:dyDescent="0.3">
      <c r="A14572" s="281" t="s">
        <v>2896</v>
      </c>
      <c r="B14572" s="281">
        <v>168</v>
      </c>
      <c r="C14572" s="24" t="str">
        <f t="shared" si="227"/>
        <v>shale168</v>
      </c>
      <c r="D14572" s="281">
        <v>2832</v>
      </c>
      <c r="E14572" s="281">
        <v>1445</v>
      </c>
      <c r="F14572" s="281">
        <v>56718</v>
      </c>
      <c r="G14572" s="24">
        <v>0</v>
      </c>
      <c r="H14572" s="24">
        <v>0</v>
      </c>
      <c r="I14572" s="24">
        <v>0</v>
      </c>
      <c r="J14572" s="282">
        <v>10</v>
      </c>
      <c r="K14572" s="282">
        <v>0</v>
      </c>
    </row>
    <row r="14573" spans="1:11" x14ac:dyDescent="0.3">
      <c r="A14573" s="281" t="s">
        <v>2896</v>
      </c>
      <c r="B14573" s="281">
        <v>169</v>
      </c>
      <c r="C14573" s="24" t="str">
        <f t="shared" si="227"/>
        <v>shale169</v>
      </c>
      <c r="D14573" s="281">
        <v>2863</v>
      </c>
      <c r="E14573" s="281">
        <v>1460</v>
      </c>
      <c r="F14573" s="281">
        <v>57551</v>
      </c>
      <c r="G14573" s="24">
        <v>0</v>
      </c>
      <c r="H14573" s="24">
        <v>0</v>
      </c>
      <c r="I14573" s="24">
        <v>0</v>
      </c>
      <c r="J14573" s="282">
        <v>10</v>
      </c>
      <c r="K14573" s="282">
        <v>0</v>
      </c>
    </row>
    <row r="14574" spans="1:11" x14ac:dyDescent="0.3">
      <c r="A14574" s="281" t="s">
        <v>2896</v>
      </c>
      <c r="B14574" s="281">
        <v>170</v>
      </c>
      <c r="C14574" s="24" t="str">
        <f t="shared" si="227"/>
        <v>shale170</v>
      </c>
      <c r="D14574" s="281">
        <v>2894</v>
      </c>
      <c r="E14574" s="281">
        <v>1476</v>
      </c>
      <c r="F14574" s="281">
        <v>58218</v>
      </c>
      <c r="G14574" s="24">
        <v>0</v>
      </c>
      <c r="H14574" s="24">
        <v>0</v>
      </c>
      <c r="I14574" s="24">
        <v>0</v>
      </c>
      <c r="J14574" s="282">
        <v>10</v>
      </c>
      <c r="K14574" s="282">
        <v>0</v>
      </c>
    </row>
    <row r="14575" spans="1:11" x14ac:dyDescent="0.3">
      <c r="A14575" s="281" t="s">
        <v>2896</v>
      </c>
      <c r="B14575" s="281">
        <v>171</v>
      </c>
      <c r="C14575" s="24" t="str">
        <f t="shared" si="227"/>
        <v>shale171</v>
      </c>
      <c r="D14575" s="281">
        <v>2925</v>
      </c>
      <c r="E14575" s="281">
        <v>1492</v>
      </c>
      <c r="F14575" s="281">
        <v>58892</v>
      </c>
      <c r="G14575" s="24">
        <v>0</v>
      </c>
      <c r="H14575" s="24">
        <v>0</v>
      </c>
      <c r="I14575" s="24">
        <v>0</v>
      </c>
      <c r="J14575" s="282">
        <v>10</v>
      </c>
      <c r="K14575" s="282">
        <v>0</v>
      </c>
    </row>
    <row r="14576" spans="1:11" x14ac:dyDescent="0.3">
      <c r="A14576" s="281" t="s">
        <v>2896</v>
      </c>
      <c r="B14576" s="281">
        <v>172</v>
      </c>
      <c r="C14576" s="24" t="str">
        <f t="shared" si="227"/>
        <v>shale172</v>
      </c>
      <c r="D14576" s="281">
        <v>2957</v>
      </c>
      <c r="E14576" s="281">
        <v>1508</v>
      </c>
      <c r="F14576" s="281">
        <v>59574</v>
      </c>
      <c r="G14576" s="24">
        <v>0</v>
      </c>
      <c r="H14576" s="24">
        <v>0</v>
      </c>
      <c r="I14576" s="24">
        <v>0</v>
      </c>
      <c r="J14576" s="282">
        <v>10</v>
      </c>
      <c r="K14576" s="282">
        <v>0</v>
      </c>
    </row>
    <row r="14577" spans="1:11" x14ac:dyDescent="0.3">
      <c r="A14577" s="281" t="s">
        <v>2896</v>
      </c>
      <c r="B14577" s="281">
        <v>173</v>
      </c>
      <c r="C14577" s="24" t="str">
        <f t="shared" si="227"/>
        <v>shale173</v>
      </c>
      <c r="D14577" s="281">
        <v>2989</v>
      </c>
      <c r="E14577" s="281">
        <v>1524</v>
      </c>
      <c r="F14577" s="281">
        <v>60448</v>
      </c>
      <c r="G14577" s="24">
        <v>0</v>
      </c>
      <c r="H14577" s="24">
        <v>0</v>
      </c>
      <c r="I14577" s="24">
        <v>0</v>
      </c>
      <c r="J14577" s="282">
        <v>10</v>
      </c>
      <c r="K14577" s="282">
        <v>0</v>
      </c>
    </row>
    <row r="14578" spans="1:11" x14ac:dyDescent="0.3">
      <c r="A14578" s="281" t="s">
        <v>2896</v>
      </c>
      <c r="B14578" s="281">
        <v>174</v>
      </c>
      <c r="C14578" s="24" t="str">
        <f t="shared" si="227"/>
        <v>shale174</v>
      </c>
      <c r="D14578" s="281">
        <v>3021</v>
      </c>
      <c r="E14578" s="281">
        <v>1541</v>
      </c>
      <c r="F14578" s="281">
        <v>61147</v>
      </c>
      <c r="G14578" s="24">
        <v>0</v>
      </c>
      <c r="H14578" s="24">
        <v>0</v>
      </c>
      <c r="I14578" s="24">
        <v>0</v>
      </c>
      <c r="J14578" s="282">
        <v>10</v>
      </c>
      <c r="K14578" s="282">
        <v>0</v>
      </c>
    </row>
    <row r="14579" spans="1:11" x14ac:dyDescent="0.3">
      <c r="A14579" s="281" t="s">
        <v>2896</v>
      </c>
      <c r="B14579" s="281">
        <v>175</v>
      </c>
      <c r="C14579" s="24" t="str">
        <f t="shared" si="227"/>
        <v>shale175</v>
      </c>
      <c r="D14579" s="281">
        <v>3053</v>
      </c>
      <c r="E14579" s="281">
        <v>1557</v>
      </c>
      <c r="F14579" s="281">
        <v>61854</v>
      </c>
      <c r="G14579" s="24">
        <v>0</v>
      </c>
      <c r="H14579" s="24">
        <v>0</v>
      </c>
      <c r="I14579" s="24">
        <v>0</v>
      </c>
      <c r="J14579" s="282">
        <v>10</v>
      </c>
      <c r="K14579" s="282">
        <v>0</v>
      </c>
    </row>
    <row r="14580" spans="1:11" x14ac:dyDescent="0.3">
      <c r="A14580" s="281" t="s">
        <v>2896</v>
      </c>
      <c r="B14580" s="281">
        <v>176</v>
      </c>
      <c r="C14580" s="24" t="str">
        <f t="shared" si="227"/>
        <v>shale176</v>
      </c>
      <c r="D14580" s="281">
        <v>3086</v>
      </c>
      <c r="E14580" s="281">
        <v>1574</v>
      </c>
      <c r="F14580" s="281">
        <v>62568</v>
      </c>
      <c r="G14580" s="24">
        <v>0</v>
      </c>
      <c r="H14580" s="24">
        <v>0</v>
      </c>
      <c r="I14580" s="24">
        <v>0</v>
      </c>
      <c r="J14580" s="282">
        <v>10</v>
      </c>
      <c r="K14580" s="282">
        <v>0</v>
      </c>
    </row>
    <row r="14581" spans="1:11" x14ac:dyDescent="0.3">
      <c r="A14581" s="281" t="s">
        <v>2896</v>
      </c>
      <c r="B14581" s="281">
        <v>177</v>
      </c>
      <c r="C14581" s="24" t="str">
        <f t="shared" si="227"/>
        <v>shale177</v>
      </c>
      <c r="D14581" s="281">
        <v>3119</v>
      </c>
      <c r="E14581" s="281">
        <v>1591</v>
      </c>
      <c r="F14581" s="281">
        <v>63485</v>
      </c>
      <c r="G14581" s="24">
        <v>0</v>
      </c>
      <c r="H14581" s="24">
        <v>0</v>
      </c>
      <c r="I14581" s="24">
        <v>0</v>
      </c>
      <c r="J14581" s="282">
        <v>10</v>
      </c>
      <c r="K14581" s="282">
        <v>0</v>
      </c>
    </row>
    <row r="14582" spans="1:11" x14ac:dyDescent="0.3">
      <c r="A14582" s="281" t="s">
        <v>2896</v>
      </c>
      <c r="B14582" s="281">
        <v>178</v>
      </c>
      <c r="C14582" s="24" t="str">
        <f t="shared" si="227"/>
        <v>shale178</v>
      </c>
      <c r="D14582" s="281">
        <v>3153</v>
      </c>
      <c r="E14582" s="281">
        <v>1608</v>
      </c>
      <c r="F14582" s="281">
        <v>64218</v>
      </c>
      <c r="G14582" s="24">
        <v>0</v>
      </c>
      <c r="H14582" s="24">
        <v>0</v>
      </c>
      <c r="I14582" s="24">
        <v>0</v>
      </c>
      <c r="J14582" s="282">
        <v>10</v>
      </c>
      <c r="K14582" s="282">
        <v>0</v>
      </c>
    </row>
    <row r="14583" spans="1:11" x14ac:dyDescent="0.3">
      <c r="A14583" s="281" t="s">
        <v>2896</v>
      </c>
      <c r="B14583" s="281">
        <v>179</v>
      </c>
      <c r="C14583" s="24" t="str">
        <f t="shared" si="227"/>
        <v>shale179</v>
      </c>
      <c r="D14583" s="281">
        <v>3186</v>
      </c>
      <c r="E14583" s="281">
        <v>1625</v>
      </c>
      <c r="F14583" s="281">
        <v>64959</v>
      </c>
      <c r="G14583" s="24">
        <v>0</v>
      </c>
      <c r="H14583" s="24">
        <v>0</v>
      </c>
      <c r="I14583" s="24">
        <v>0</v>
      </c>
      <c r="J14583" s="282">
        <v>10</v>
      </c>
      <c r="K14583" s="282">
        <v>0</v>
      </c>
    </row>
    <row r="14584" spans="1:11" x14ac:dyDescent="0.3">
      <c r="A14584" s="281" t="s">
        <v>2896</v>
      </c>
      <c r="B14584" s="281">
        <v>180</v>
      </c>
      <c r="C14584" s="24" t="str">
        <f t="shared" si="227"/>
        <v>shale180</v>
      </c>
      <c r="D14584" s="281">
        <v>3221</v>
      </c>
      <c r="E14584" s="281">
        <v>1642</v>
      </c>
      <c r="F14584" s="281">
        <v>65709</v>
      </c>
      <c r="G14584" s="24">
        <v>0</v>
      </c>
      <c r="H14584" s="24">
        <v>0</v>
      </c>
      <c r="I14584" s="24">
        <v>0</v>
      </c>
      <c r="J14584" s="282">
        <v>10</v>
      </c>
      <c r="K14584" s="282">
        <v>0</v>
      </c>
    </row>
    <row r="14585" spans="1:11" x14ac:dyDescent="0.3">
      <c r="A14585" s="281" t="s">
        <v>2896</v>
      </c>
      <c r="B14585" s="281">
        <v>181</v>
      </c>
      <c r="C14585" s="24" t="str">
        <f t="shared" si="227"/>
        <v>shale181</v>
      </c>
      <c r="D14585" s="281">
        <v>3513</v>
      </c>
      <c r="E14585" s="281">
        <v>1791</v>
      </c>
      <c r="F14585" s="281">
        <v>72759</v>
      </c>
      <c r="G14585" s="24">
        <v>0</v>
      </c>
      <c r="H14585" s="24">
        <v>0</v>
      </c>
      <c r="I14585" s="24">
        <v>0</v>
      </c>
      <c r="J14585" s="282">
        <v>10</v>
      </c>
      <c r="K14585" s="282">
        <v>0</v>
      </c>
    </row>
    <row r="14586" spans="1:11" x14ac:dyDescent="0.3">
      <c r="A14586" s="281" t="s">
        <v>2896</v>
      </c>
      <c r="B14586" s="281">
        <v>182</v>
      </c>
      <c r="C14586" s="24" t="str">
        <f t="shared" si="227"/>
        <v>shale182</v>
      </c>
      <c r="D14586" s="281">
        <v>3550</v>
      </c>
      <c r="E14586" s="281">
        <v>1811</v>
      </c>
      <c r="F14586" s="281">
        <v>73597</v>
      </c>
      <c r="G14586" s="24">
        <v>0</v>
      </c>
      <c r="H14586" s="24">
        <v>0</v>
      </c>
      <c r="I14586" s="24">
        <v>0</v>
      </c>
      <c r="J14586" s="282">
        <v>10</v>
      </c>
      <c r="K14586" s="282">
        <v>0</v>
      </c>
    </row>
    <row r="14587" spans="1:11" x14ac:dyDescent="0.3">
      <c r="A14587" s="281" t="s">
        <v>2896</v>
      </c>
      <c r="B14587" s="281">
        <v>183</v>
      </c>
      <c r="C14587" s="24" t="str">
        <f t="shared" si="227"/>
        <v>shale183</v>
      </c>
      <c r="D14587" s="281">
        <v>3588</v>
      </c>
      <c r="E14587" s="281">
        <v>1830</v>
      </c>
      <c r="F14587" s="281">
        <v>74446</v>
      </c>
      <c r="G14587" s="24">
        <v>0</v>
      </c>
      <c r="H14587" s="24">
        <v>0</v>
      </c>
      <c r="I14587" s="24">
        <v>0</v>
      </c>
      <c r="J14587" s="282">
        <v>10</v>
      </c>
      <c r="K14587" s="282">
        <v>0</v>
      </c>
    </row>
    <row r="14588" spans="1:11" x14ac:dyDescent="0.3">
      <c r="A14588" s="281" t="s">
        <v>2896</v>
      </c>
      <c r="B14588" s="281">
        <v>184</v>
      </c>
      <c r="C14588" s="24" t="str">
        <f t="shared" si="227"/>
        <v>shale184</v>
      </c>
      <c r="D14588" s="281">
        <v>3627</v>
      </c>
      <c r="E14588" s="281">
        <v>1850</v>
      </c>
      <c r="F14588" s="281">
        <v>75303</v>
      </c>
      <c r="G14588" s="24">
        <v>0</v>
      </c>
      <c r="H14588" s="24">
        <v>0</v>
      </c>
      <c r="I14588" s="24">
        <v>0</v>
      </c>
      <c r="J14588" s="282">
        <v>10</v>
      </c>
      <c r="K14588" s="282">
        <v>0</v>
      </c>
    </row>
    <row r="14589" spans="1:11" x14ac:dyDescent="0.3">
      <c r="A14589" s="281" t="s">
        <v>2896</v>
      </c>
      <c r="B14589" s="281">
        <v>185</v>
      </c>
      <c r="C14589" s="24" t="str">
        <f t="shared" si="227"/>
        <v>shale185</v>
      </c>
      <c r="D14589" s="281">
        <v>3665</v>
      </c>
      <c r="E14589" s="281">
        <v>1869</v>
      </c>
      <c r="F14589" s="281">
        <v>76406</v>
      </c>
      <c r="G14589" s="24">
        <v>0</v>
      </c>
      <c r="H14589" s="24">
        <v>0</v>
      </c>
      <c r="I14589" s="24">
        <v>0</v>
      </c>
      <c r="J14589" s="282">
        <v>10</v>
      </c>
      <c r="K14589" s="282">
        <v>0</v>
      </c>
    </row>
    <row r="14590" spans="1:11" x14ac:dyDescent="0.3">
      <c r="A14590" s="281" t="s">
        <v>2896</v>
      </c>
      <c r="B14590" s="281">
        <v>186</v>
      </c>
      <c r="C14590" s="24" t="str">
        <f t="shared" si="227"/>
        <v>shale186</v>
      </c>
      <c r="D14590" s="281">
        <v>3705</v>
      </c>
      <c r="E14590" s="281">
        <v>1889</v>
      </c>
      <c r="F14590" s="281">
        <v>77285</v>
      </c>
      <c r="G14590" s="24">
        <v>0</v>
      </c>
      <c r="H14590" s="24">
        <v>0</v>
      </c>
      <c r="I14590" s="24">
        <v>0</v>
      </c>
      <c r="J14590" s="282">
        <v>10</v>
      </c>
      <c r="K14590" s="282">
        <v>0</v>
      </c>
    </row>
    <row r="14591" spans="1:11" x14ac:dyDescent="0.3">
      <c r="A14591" s="281" t="s">
        <v>2896</v>
      </c>
      <c r="B14591" s="281">
        <v>187</v>
      </c>
      <c r="C14591" s="24" t="str">
        <f t="shared" si="227"/>
        <v>shale187</v>
      </c>
      <c r="D14591" s="281">
        <v>3744</v>
      </c>
      <c r="E14591" s="281">
        <v>1909</v>
      </c>
      <c r="F14591" s="281">
        <v>78174</v>
      </c>
      <c r="G14591" s="24">
        <v>0</v>
      </c>
      <c r="H14591" s="24">
        <v>0</v>
      </c>
      <c r="I14591" s="24">
        <v>0</v>
      </c>
      <c r="J14591" s="282">
        <v>10</v>
      </c>
      <c r="K14591" s="282">
        <v>0</v>
      </c>
    </row>
    <row r="14592" spans="1:11" x14ac:dyDescent="0.3">
      <c r="A14592" s="281" t="s">
        <v>2896</v>
      </c>
      <c r="B14592" s="281">
        <v>188</v>
      </c>
      <c r="C14592" s="24" t="str">
        <f t="shared" si="227"/>
        <v>shale188</v>
      </c>
      <c r="D14592" s="281">
        <v>3784</v>
      </c>
      <c r="E14592" s="281">
        <v>1930</v>
      </c>
      <c r="F14592" s="281">
        <v>79072</v>
      </c>
      <c r="G14592" s="24">
        <v>0</v>
      </c>
      <c r="H14592" s="24">
        <v>0</v>
      </c>
      <c r="I14592" s="24">
        <v>0</v>
      </c>
      <c r="J14592" s="282">
        <v>10</v>
      </c>
      <c r="K14592" s="282">
        <v>0</v>
      </c>
    </row>
    <row r="14593" spans="1:11" x14ac:dyDescent="0.3">
      <c r="A14593" s="281" t="s">
        <v>2896</v>
      </c>
      <c r="B14593" s="281">
        <v>189</v>
      </c>
      <c r="C14593" s="24" t="str">
        <f t="shared" si="227"/>
        <v>shale189</v>
      </c>
      <c r="D14593" s="281">
        <v>3824</v>
      </c>
      <c r="E14593" s="281">
        <v>1950</v>
      </c>
      <c r="F14593" s="281">
        <v>80146</v>
      </c>
      <c r="G14593" s="24">
        <v>0</v>
      </c>
      <c r="H14593" s="24">
        <v>0</v>
      </c>
      <c r="I14593" s="24">
        <v>0</v>
      </c>
      <c r="J14593" s="282">
        <v>10</v>
      </c>
      <c r="K14593" s="282">
        <v>0</v>
      </c>
    </row>
    <row r="14594" spans="1:11" x14ac:dyDescent="0.3">
      <c r="A14594" s="281" t="s">
        <v>2896</v>
      </c>
      <c r="B14594" s="281">
        <v>190</v>
      </c>
      <c r="C14594" s="24" t="str">
        <f t="shared" si="227"/>
        <v>shale190</v>
      </c>
      <c r="D14594" s="281">
        <v>3865</v>
      </c>
      <c r="E14594" s="281">
        <v>1971</v>
      </c>
      <c r="F14594" s="281">
        <v>81066</v>
      </c>
      <c r="G14594" s="24">
        <v>0</v>
      </c>
      <c r="H14594" s="24">
        <v>0</v>
      </c>
      <c r="I14594" s="24">
        <v>0</v>
      </c>
      <c r="J14594" s="282">
        <v>10</v>
      </c>
      <c r="K14594" s="282">
        <v>0</v>
      </c>
    </row>
    <row r="14595" spans="1:11" x14ac:dyDescent="0.3">
      <c r="A14595" s="281" t="s">
        <v>2896</v>
      </c>
      <c r="B14595" s="281">
        <v>191</v>
      </c>
      <c r="C14595" s="24" t="str">
        <f t="shared" si="227"/>
        <v>shale191</v>
      </c>
      <c r="D14595" s="281">
        <v>3906</v>
      </c>
      <c r="E14595" s="281">
        <v>1992</v>
      </c>
      <c r="F14595" s="281">
        <v>81997</v>
      </c>
      <c r="G14595" s="24">
        <v>0</v>
      </c>
      <c r="H14595" s="24">
        <v>0</v>
      </c>
      <c r="I14595" s="24">
        <v>0</v>
      </c>
      <c r="J14595" s="282">
        <v>10</v>
      </c>
      <c r="K14595" s="282">
        <v>0</v>
      </c>
    </row>
    <row r="14596" spans="1:11" x14ac:dyDescent="0.3">
      <c r="A14596" s="281" t="s">
        <v>2896</v>
      </c>
      <c r="B14596" s="281">
        <v>192</v>
      </c>
      <c r="C14596" s="24" t="str">
        <f t="shared" si="227"/>
        <v>shale192</v>
      </c>
      <c r="D14596" s="281">
        <v>3948</v>
      </c>
      <c r="E14596" s="281">
        <v>2013</v>
      </c>
      <c r="F14596" s="281">
        <v>82938</v>
      </c>
      <c r="G14596" s="24">
        <v>0</v>
      </c>
      <c r="H14596" s="24">
        <v>0</v>
      </c>
      <c r="I14596" s="24">
        <v>0</v>
      </c>
      <c r="J14596" s="282">
        <v>10</v>
      </c>
      <c r="K14596" s="282">
        <v>0</v>
      </c>
    </row>
    <row r="14597" spans="1:11" x14ac:dyDescent="0.3">
      <c r="A14597" s="281" t="s">
        <v>2896</v>
      </c>
      <c r="B14597" s="281">
        <v>193</v>
      </c>
      <c r="C14597" s="24" t="str">
        <f t="shared" si="227"/>
        <v>shale193</v>
      </c>
      <c r="D14597" s="281">
        <v>3990</v>
      </c>
      <c r="E14597" s="281">
        <v>2035</v>
      </c>
      <c r="F14597" s="281">
        <v>84149</v>
      </c>
      <c r="G14597" s="24">
        <v>0</v>
      </c>
      <c r="H14597" s="24">
        <v>0</v>
      </c>
      <c r="I14597" s="24">
        <v>0</v>
      </c>
      <c r="J14597" s="282">
        <v>10</v>
      </c>
      <c r="K14597" s="282">
        <v>0</v>
      </c>
    </row>
    <row r="14598" spans="1:11" x14ac:dyDescent="0.3">
      <c r="A14598" s="281" t="s">
        <v>2896</v>
      </c>
      <c r="B14598" s="281">
        <v>194</v>
      </c>
      <c r="C14598" s="24" t="str">
        <f t="shared" ref="C14598:C14661" si="228">A14598&amp;B14598</f>
        <v>shale194</v>
      </c>
      <c r="D14598" s="281">
        <v>4032</v>
      </c>
      <c r="E14598" s="281">
        <v>2056</v>
      </c>
      <c r="F14598" s="281">
        <v>85114</v>
      </c>
      <c r="G14598" s="24">
        <v>0</v>
      </c>
      <c r="H14598" s="24">
        <v>0</v>
      </c>
      <c r="I14598" s="24">
        <v>0</v>
      </c>
      <c r="J14598" s="282">
        <v>10</v>
      </c>
      <c r="K14598" s="282">
        <v>0</v>
      </c>
    </row>
    <row r="14599" spans="1:11" x14ac:dyDescent="0.3">
      <c r="A14599" s="281" t="s">
        <v>2896</v>
      </c>
      <c r="B14599" s="281">
        <v>195</v>
      </c>
      <c r="C14599" s="24" t="str">
        <f t="shared" si="228"/>
        <v>shale195</v>
      </c>
      <c r="D14599" s="281">
        <v>4075</v>
      </c>
      <c r="E14599" s="281">
        <v>2078</v>
      </c>
      <c r="F14599" s="281">
        <v>86089</v>
      </c>
      <c r="G14599" s="24">
        <v>0</v>
      </c>
      <c r="H14599" s="24">
        <v>0</v>
      </c>
      <c r="I14599" s="24">
        <v>0</v>
      </c>
      <c r="J14599" s="282">
        <v>10</v>
      </c>
      <c r="K14599" s="282">
        <v>0</v>
      </c>
    </row>
    <row r="14600" spans="1:11" x14ac:dyDescent="0.3">
      <c r="A14600" s="281" t="s">
        <v>2896</v>
      </c>
      <c r="B14600" s="281">
        <v>196</v>
      </c>
      <c r="C14600" s="24" t="str">
        <f t="shared" si="228"/>
        <v>shale196</v>
      </c>
      <c r="D14600" s="281">
        <v>4118</v>
      </c>
      <c r="E14600" s="281">
        <v>2100</v>
      </c>
      <c r="F14600" s="281">
        <v>87075</v>
      </c>
      <c r="G14600" s="24">
        <v>0</v>
      </c>
      <c r="H14600" s="24">
        <v>0</v>
      </c>
      <c r="I14600" s="24">
        <v>0</v>
      </c>
      <c r="J14600" s="282">
        <v>10</v>
      </c>
      <c r="K14600" s="282">
        <v>0</v>
      </c>
    </row>
    <row r="14601" spans="1:11" x14ac:dyDescent="0.3">
      <c r="A14601" s="281" t="s">
        <v>2896</v>
      </c>
      <c r="B14601" s="281">
        <v>197</v>
      </c>
      <c r="C14601" s="24" t="str">
        <f t="shared" si="228"/>
        <v>shale197</v>
      </c>
      <c r="D14601" s="281">
        <v>4162</v>
      </c>
      <c r="E14601" s="281">
        <v>2122</v>
      </c>
      <c r="F14601" s="281">
        <v>88344</v>
      </c>
      <c r="G14601" s="24">
        <v>0</v>
      </c>
      <c r="H14601" s="24">
        <v>0</v>
      </c>
      <c r="I14601" s="24">
        <v>0</v>
      </c>
      <c r="J14601" s="282">
        <v>10</v>
      </c>
      <c r="K14601" s="282">
        <v>0</v>
      </c>
    </row>
    <row r="14602" spans="1:11" x14ac:dyDescent="0.3">
      <c r="A14602" s="281" t="s">
        <v>2896</v>
      </c>
      <c r="B14602" s="281">
        <v>198</v>
      </c>
      <c r="C14602" s="24" t="str">
        <f t="shared" si="228"/>
        <v>shale198</v>
      </c>
      <c r="D14602" s="281">
        <v>4206</v>
      </c>
      <c r="E14602" s="281">
        <v>2145</v>
      </c>
      <c r="F14602" s="281">
        <v>89355</v>
      </c>
      <c r="G14602" s="24">
        <v>0</v>
      </c>
      <c r="H14602" s="24">
        <v>0</v>
      </c>
      <c r="I14602" s="24">
        <v>0</v>
      </c>
      <c r="J14602" s="282">
        <v>10</v>
      </c>
      <c r="K14602" s="282">
        <v>0</v>
      </c>
    </row>
    <row r="14603" spans="1:11" x14ac:dyDescent="0.3">
      <c r="A14603" s="281" t="s">
        <v>2896</v>
      </c>
      <c r="B14603" s="281">
        <v>199</v>
      </c>
      <c r="C14603" s="24" t="str">
        <f t="shared" si="228"/>
        <v>shale199</v>
      </c>
      <c r="D14603" s="281">
        <v>4250</v>
      </c>
      <c r="E14603" s="281">
        <v>2168</v>
      </c>
      <c r="F14603" s="281">
        <v>90377</v>
      </c>
      <c r="G14603" s="24">
        <v>0</v>
      </c>
      <c r="H14603" s="24">
        <v>0</v>
      </c>
      <c r="I14603" s="24">
        <v>0</v>
      </c>
      <c r="J14603" s="282">
        <v>10</v>
      </c>
      <c r="K14603" s="282">
        <v>0</v>
      </c>
    </row>
    <row r="14604" spans="1:11" x14ac:dyDescent="0.3">
      <c r="A14604" s="281" t="s">
        <v>2896</v>
      </c>
      <c r="B14604" s="281">
        <v>200</v>
      </c>
      <c r="C14604" s="24" t="str">
        <f t="shared" si="228"/>
        <v>shale200</v>
      </c>
      <c r="D14604" s="281">
        <v>4295</v>
      </c>
      <c r="E14604" s="281">
        <v>2191</v>
      </c>
      <c r="F14604" s="281">
        <v>91411</v>
      </c>
      <c r="G14604" s="24">
        <v>0</v>
      </c>
      <c r="H14604" s="24">
        <v>0</v>
      </c>
      <c r="I14604" s="24">
        <v>0</v>
      </c>
      <c r="J14604" s="282">
        <v>10</v>
      </c>
      <c r="K14604" s="282">
        <v>0</v>
      </c>
    </row>
    <row r="14605" spans="1:11" x14ac:dyDescent="0.3">
      <c r="A14605" s="281" t="s">
        <v>2896</v>
      </c>
      <c r="B14605" s="281">
        <v>201</v>
      </c>
      <c r="C14605" s="24" t="str">
        <f t="shared" si="228"/>
        <v>shale201</v>
      </c>
      <c r="D14605" s="281">
        <v>4684</v>
      </c>
      <c r="E14605" s="281">
        <v>2389</v>
      </c>
      <c r="F14605" s="281">
        <v>100969</v>
      </c>
      <c r="G14605" s="24">
        <v>0</v>
      </c>
      <c r="H14605" s="24">
        <v>0</v>
      </c>
      <c r="I14605" s="24">
        <v>0</v>
      </c>
      <c r="J14605" s="282">
        <v>10</v>
      </c>
      <c r="K14605" s="282">
        <v>0</v>
      </c>
    </row>
    <row r="14606" spans="1:11" x14ac:dyDescent="0.3">
      <c r="A14606" s="281" t="s">
        <v>2896</v>
      </c>
      <c r="B14606" s="281">
        <v>202</v>
      </c>
      <c r="C14606" s="24" t="str">
        <f t="shared" si="228"/>
        <v>shale202</v>
      </c>
      <c r="D14606" s="281">
        <v>4734</v>
      </c>
      <c r="E14606" s="281">
        <v>2414</v>
      </c>
      <c r="F14606" s="281">
        <v>102227</v>
      </c>
      <c r="G14606" s="24">
        <v>0</v>
      </c>
      <c r="H14606" s="24">
        <v>0</v>
      </c>
      <c r="I14606" s="24">
        <v>0</v>
      </c>
      <c r="J14606" s="282">
        <v>10</v>
      </c>
      <c r="K14606" s="282">
        <v>0</v>
      </c>
    </row>
    <row r="14607" spans="1:11" x14ac:dyDescent="0.3">
      <c r="A14607" s="281" t="s">
        <v>2896</v>
      </c>
      <c r="B14607" s="281">
        <v>203</v>
      </c>
      <c r="C14607" s="24" t="str">
        <f t="shared" si="228"/>
        <v>shale203</v>
      </c>
      <c r="D14607" s="281">
        <v>4784</v>
      </c>
      <c r="E14607" s="281">
        <v>2440</v>
      </c>
      <c r="F14607" s="281">
        <v>103466</v>
      </c>
      <c r="G14607" s="24">
        <v>0</v>
      </c>
      <c r="H14607" s="24">
        <v>0</v>
      </c>
      <c r="I14607" s="24">
        <v>0</v>
      </c>
      <c r="J14607" s="282">
        <v>10</v>
      </c>
      <c r="K14607" s="282">
        <v>0</v>
      </c>
    </row>
    <row r="14608" spans="1:11" x14ac:dyDescent="0.3">
      <c r="A14608" s="281" t="s">
        <v>2896</v>
      </c>
      <c r="B14608" s="281">
        <v>204</v>
      </c>
      <c r="C14608" s="24" t="str">
        <f t="shared" si="228"/>
        <v>shale204</v>
      </c>
      <c r="D14608" s="281">
        <v>4834</v>
      </c>
      <c r="E14608" s="281">
        <v>2466</v>
      </c>
      <c r="F14608" s="281">
        <v>104719</v>
      </c>
      <c r="G14608" s="24">
        <v>0</v>
      </c>
      <c r="H14608" s="24">
        <v>0</v>
      </c>
      <c r="I14608" s="24">
        <v>0</v>
      </c>
      <c r="J14608" s="282">
        <v>10</v>
      </c>
      <c r="K14608" s="282">
        <v>0</v>
      </c>
    </row>
    <row r="14609" spans="1:11" x14ac:dyDescent="0.3">
      <c r="A14609" s="281" t="s">
        <v>2896</v>
      </c>
      <c r="B14609" s="281">
        <v>205</v>
      </c>
      <c r="C14609" s="24" t="str">
        <f t="shared" si="228"/>
        <v>shale205</v>
      </c>
      <c r="D14609" s="281">
        <v>4885</v>
      </c>
      <c r="E14609" s="281">
        <v>2492</v>
      </c>
      <c r="F14609" s="281">
        <v>106419</v>
      </c>
      <c r="G14609" s="24">
        <v>0</v>
      </c>
      <c r="H14609" s="24">
        <v>0</v>
      </c>
      <c r="I14609" s="24">
        <v>0</v>
      </c>
      <c r="J14609" s="282">
        <v>10</v>
      </c>
      <c r="K14609" s="282">
        <v>0</v>
      </c>
    </row>
    <row r="14610" spans="1:11" x14ac:dyDescent="0.3">
      <c r="A14610" s="281" t="s">
        <v>2896</v>
      </c>
      <c r="B14610" s="281">
        <v>206</v>
      </c>
      <c r="C14610" s="24" t="str">
        <f t="shared" si="228"/>
        <v>shale206</v>
      </c>
      <c r="D14610" s="281">
        <v>4937</v>
      </c>
      <c r="E14610" s="281">
        <v>2518</v>
      </c>
      <c r="F14610" s="281">
        <v>107816</v>
      </c>
      <c r="G14610" s="24">
        <v>0</v>
      </c>
      <c r="H14610" s="24">
        <v>0</v>
      </c>
      <c r="I14610" s="24">
        <v>0</v>
      </c>
      <c r="J14610" s="282">
        <v>10</v>
      </c>
      <c r="K14610" s="282">
        <v>0</v>
      </c>
    </row>
    <row r="14611" spans="1:11" x14ac:dyDescent="0.3">
      <c r="A14611" s="281" t="s">
        <v>2896</v>
      </c>
      <c r="B14611" s="281">
        <v>207</v>
      </c>
      <c r="C14611" s="24" t="str">
        <f t="shared" si="228"/>
        <v>shale207</v>
      </c>
      <c r="D14611" s="281">
        <v>4989</v>
      </c>
      <c r="E14611" s="281">
        <v>2544</v>
      </c>
      <c r="F14611" s="281">
        <v>109231</v>
      </c>
      <c r="G14611" s="24">
        <v>0</v>
      </c>
      <c r="H14611" s="24">
        <v>0</v>
      </c>
      <c r="I14611" s="24">
        <v>0</v>
      </c>
      <c r="J14611" s="282">
        <v>10</v>
      </c>
      <c r="K14611" s="282">
        <v>0</v>
      </c>
    </row>
    <row r="14612" spans="1:11" x14ac:dyDescent="0.3">
      <c r="A14612" s="281" t="s">
        <v>2896</v>
      </c>
      <c r="B14612" s="281">
        <v>208</v>
      </c>
      <c r="C14612" s="24" t="str">
        <f t="shared" si="228"/>
        <v>shale208</v>
      </c>
      <c r="D14612" s="281">
        <v>5041</v>
      </c>
      <c r="E14612" s="281">
        <v>2571</v>
      </c>
      <c r="F14612" s="281">
        <v>110627</v>
      </c>
      <c r="G14612" s="24">
        <v>0</v>
      </c>
      <c r="H14612" s="24">
        <v>0</v>
      </c>
      <c r="I14612" s="24">
        <v>0</v>
      </c>
      <c r="J14612" s="282">
        <v>10</v>
      </c>
      <c r="K14612" s="282">
        <v>0</v>
      </c>
    </row>
    <row r="14613" spans="1:11" x14ac:dyDescent="0.3">
      <c r="A14613" s="281" t="s">
        <v>2896</v>
      </c>
      <c r="B14613" s="281">
        <v>209</v>
      </c>
      <c r="C14613" s="24" t="str">
        <f t="shared" si="228"/>
        <v>shale209</v>
      </c>
      <c r="D14613" s="281">
        <v>5094</v>
      </c>
      <c r="E14613" s="281">
        <v>2598</v>
      </c>
      <c r="F14613" s="281">
        <v>112116</v>
      </c>
      <c r="G14613" s="24">
        <v>0</v>
      </c>
      <c r="H14613" s="24">
        <v>0</v>
      </c>
      <c r="I14613" s="24">
        <v>0</v>
      </c>
      <c r="J14613" s="282">
        <v>10</v>
      </c>
      <c r="K14613" s="282">
        <v>0</v>
      </c>
    </row>
    <row r="14614" spans="1:11" x14ac:dyDescent="0.3">
      <c r="A14614" s="281" t="s">
        <v>2896</v>
      </c>
      <c r="B14614" s="281">
        <v>210</v>
      </c>
      <c r="C14614" s="24" t="str">
        <f t="shared" si="228"/>
        <v>shale210</v>
      </c>
      <c r="D14614" s="281">
        <v>5148</v>
      </c>
      <c r="E14614" s="281">
        <v>2625</v>
      </c>
      <c r="F14614" s="281">
        <v>113547</v>
      </c>
      <c r="G14614" s="24">
        <v>0</v>
      </c>
      <c r="H14614" s="24">
        <v>0</v>
      </c>
      <c r="I14614" s="24">
        <v>0</v>
      </c>
      <c r="J14614" s="282">
        <v>10</v>
      </c>
      <c r="K14614" s="282">
        <v>0</v>
      </c>
    </row>
    <row r="14615" spans="1:11" x14ac:dyDescent="0.3">
      <c r="A14615" s="281" t="s">
        <v>2896</v>
      </c>
      <c r="B14615" s="281">
        <v>211</v>
      </c>
      <c r="C14615" s="24" t="str">
        <f t="shared" si="228"/>
        <v>shale211</v>
      </c>
      <c r="D14615" s="281">
        <v>5202</v>
      </c>
      <c r="E14615" s="281">
        <v>2653</v>
      </c>
      <c r="F14615" s="281">
        <v>115035</v>
      </c>
      <c r="G14615" s="24">
        <v>0</v>
      </c>
      <c r="H14615" s="24">
        <v>0</v>
      </c>
      <c r="I14615" s="24">
        <v>0</v>
      </c>
      <c r="J14615" s="282">
        <v>10</v>
      </c>
      <c r="K14615" s="282">
        <v>0</v>
      </c>
    </row>
    <row r="14616" spans="1:11" x14ac:dyDescent="0.3">
      <c r="A14616" s="281" t="s">
        <v>2896</v>
      </c>
      <c r="B14616" s="281">
        <v>212</v>
      </c>
      <c r="C14616" s="24" t="str">
        <f t="shared" si="228"/>
        <v>shale212</v>
      </c>
      <c r="D14616" s="281">
        <v>5256</v>
      </c>
      <c r="E14616" s="281">
        <v>2681</v>
      </c>
      <c r="F14616" s="281">
        <v>116543</v>
      </c>
      <c r="G14616" s="24">
        <v>0</v>
      </c>
      <c r="H14616" s="24">
        <v>0</v>
      </c>
      <c r="I14616" s="24">
        <v>0</v>
      </c>
      <c r="J14616" s="282">
        <v>10</v>
      </c>
      <c r="K14616" s="282">
        <v>0</v>
      </c>
    </row>
    <row r="14617" spans="1:11" x14ac:dyDescent="0.3">
      <c r="A14617" s="281" t="s">
        <v>2896</v>
      </c>
      <c r="B14617" s="281">
        <v>213</v>
      </c>
      <c r="C14617" s="24" t="str">
        <f t="shared" si="228"/>
        <v>shale213</v>
      </c>
      <c r="D14617" s="281">
        <v>5312</v>
      </c>
      <c r="E14617" s="281">
        <v>2709</v>
      </c>
      <c r="F14617" s="281">
        <v>118069</v>
      </c>
      <c r="G14617" s="24">
        <v>0</v>
      </c>
      <c r="H14617" s="24">
        <v>0</v>
      </c>
      <c r="I14617" s="24">
        <v>0</v>
      </c>
      <c r="J14617" s="282">
        <v>10</v>
      </c>
      <c r="K14617" s="282">
        <v>0</v>
      </c>
    </row>
    <row r="14618" spans="1:11" x14ac:dyDescent="0.3">
      <c r="A14618" s="281" t="s">
        <v>2896</v>
      </c>
      <c r="B14618" s="281">
        <v>214</v>
      </c>
      <c r="C14618" s="24" t="str">
        <f t="shared" si="228"/>
        <v>shale214</v>
      </c>
      <c r="D14618" s="281">
        <v>5367</v>
      </c>
      <c r="E14618" s="281">
        <v>2737</v>
      </c>
      <c r="F14618" s="281">
        <v>119615</v>
      </c>
      <c r="G14618" s="24">
        <v>0</v>
      </c>
      <c r="H14618" s="24">
        <v>0</v>
      </c>
      <c r="I14618" s="24">
        <v>0</v>
      </c>
      <c r="J14618" s="282">
        <v>10</v>
      </c>
      <c r="K14618" s="282">
        <v>0</v>
      </c>
    </row>
    <row r="14619" spans="1:11" x14ac:dyDescent="0.3">
      <c r="A14619" s="281" t="s">
        <v>2896</v>
      </c>
      <c r="B14619" s="281">
        <v>215</v>
      </c>
      <c r="C14619" s="24" t="str">
        <f t="shared" si="228"/>
        <v>shale215</v>
      </c>
      <c r="D14619" s="281">
        <v>5424</v>
      </c>
      <c r="E14619" s="281">
        <v>2766</v>
      </c>
      <c r="F14619" s="281">
        <v>121139</v>
      </c>
      <c r="G14619" s="24">
        <v>0</v>
      </c>
      <c r="H14619" s="24">
        <v>0</v>
      </c>
      <c r="I14619" s="24">
        <v>0</v>
      </c>
      <c r="J14619" s="282">
        <v>10</v>
      </c>
      <c r="K14619" s="282">
        <v>0</v>
      </c>
    </row>
    <row r="14620" spans="1:11" x14ac:dyDescent="0.3">
      <c r="A14620" s="281" t="s">
        <v>2896</v>
      </c>
      <c r="B14620" s="281">
        <v>216</v>
      </c>
      <c r="C14620" s="24" t="str">
        <f t="shared" si="228"/>
        <v>shale216</v>
      </c>
      <c r="D14620" s="281">
        <v>5480</v>
      </c>
      <c r="E14620" s="281">
        <v>2795</v>
      </c>
      <c r="F14620" s="281">
        <v>122723</v>
      </c>
      <c r="G14620" s="24">
        <v>0</v>
      </c>
      <c r="H14620" s="24">
        <v>0</v>
      </c>
      <c r="I14620" s="24">
        <v>0</v>
      </c>
      <c r="J14620" s="282">
        <v>10</v>
      </c>
      <c r="K14620" s="282">
        <v>0</v>
      </c>
    </row>
    <row r="14621" spans="1:11" x14ac:dyDescent="0.3">
      <c r="A14621" s="281" t="s">
        <v>2896</v>
      </c>
      <c r="B14621" s="281">
        <v>217</v>
      </c>
      <c r="C14621" s="24" t="str">
        <f t="shared" si="228"/>
        <v>shale217</v>
      </c>
      <c r="D14621" s="281">
        <v>5538</v>
      </c>
      <c r="E14621" s="281">
        <v>2824</v>
      </c>
      <c r="F14621" s="281">
        <v>124200</v>
      </c>
      <c r="G14621" s="24">
        <v>0</v>
      </c>
      <c r="H14621" s="24">
        <v>0</v>
      </c>
      <c r="I14621" s="24">
        <v>0</v>
      </c>
      <c r="J14621" s="282">
        <v>10</v>
      </c>
      <c r="K14621" s="282">
        <v>0</v>
      </c>
    </row>
    <row r="14622" spans="1:11" x14ac:dyDescent="0.3">
      <c r="A14622" s="281" t="s">
        <v>2896</v>
      </c>
      <c r="B14622" s="281">
        <v>218</v>
      </c>
      <c r="C14622" s="24" t="str">
        <f t="shared" si="228"/>
        <v>shale218</v>
      </c>
      <c r="D14622" s="281">
        <v>5596</v>
      </c>
      <c r="E14622" s="281">
        <v>2854</v>
      </c>
      <c r="F14622" s="281">
        <v>125738</v>
      </c>
      <c r="G14622" s="24">
        <v>0</v>
      </c>
      <c r="H14622" s="24">
        <v>0</v>
      </c>
      <c r="I14622" s="24">
        <v>0</v>
      </c>
      <c r="J14622" s="282">
        <v>10</v>
      </c>
      <c r="K14622" s="282">
        <v>0</v>
      </c>
    </row>
    <row r="14623" spans="1:11" x14ac:dyDescent="0.3">
      <c r="A14623" s="281" t="s">
        <v>2896</v>
      </c>
      <c r="B14623" s="281">
        <v>219</v>
      </c>
      <c r="C14623" s="24" t="str">
        <f t="shared" si="228"/>
        <v>shale219</v>
      </c>
      <c r="D14623" s="281">
        <v>5654</v>
      </c>
      <c r="E14623" s="281">
        <v>2884</v>
      </c>
      <c r="F14623" s="281">
        <v>127250</v>
      </c>
      <c r="G14623" s="24">
        <v>0</v>
      </c>
      <c r="H14623" s="24">
        <v>0</v>
      </c>
      <c r="I14623" s="24">
        <v>0</v>
      </c>
      <c r="J14623" s="282">
        <v>10</v>
      </c>
      <c r="K14623" s="282">
        <v>0</v>
      </c>
    </row>
    <row r="14624" spans="1:11" x14ac:dyDescent="0.3">
      <c r="A14624" s="281" t="s">
        <v>2896</v>
      </c>
      <c r="B14624" s="281">
        <v>220</v>
      </c>
      <c r="C14624" s="24" t="str">
        <f t="shared" si="228"/>
        <v>shale220</v>
      </c>
      <c r="D14624" s="281">
        <v>5713</v>
      </c>
      <c r="E14624" s="281">
        <v>2914</v>
      </c>
      <c r="F14624" s="281">
        <v>128779</v>
      </c>
      <c r="G14624" s="24">
        <v>0</v>
      </c>
      <c r="H14624" s="24">
        <v>0</v>
      </c>
      <c r="I14624" s="24">
        <v>0</v>
      </c>
      <c r="J14624" s="282">
        <v>10</v>
      </c>
      <c r="K14624" s="282">
        <v>0</v>
      </c>
    </row>
    <row r="14625" spans="1:11" x14ac:dyDescent="0.3">
      <c r="A14625" s="281" t="s">
        <v>2896</v>
      </c>
      <c r="B14625" s="281">
        <v>221</v>
      </c>
      <c r="C14625" s="24" t="str">
        <f t="shared" si="228"/>
        <v>shale221</v>
      </c>
      <c r="D14625" s="281">
        <v>6230</v>
      </c>
      <c r="E14625" s="281">
        <v>3177</v>
      </c>
      <c r="F14625" s="281">
        <v>141834</v>
      </c>
      <c r="G14625" s="24">
        <v>0</v>
      </c>
      <c r="H14625" s="24">
        <v>0</v>
      </c>
      <c r="I14625" s="24">
        <v>0</v>
      </c>
      <c r="J14625" s="282">
        <v>10</v>
      </c>
      <c r="K14625" s="282">
        <v>0</v>
      </c>
    </row>
    <row r="14626" spans="1:11" x14ac:dyDescent="0.3">
      <c r="A14626" s="281" t="s">
        <v>2896</v>
      </c>
      <c r="B14626" s="281">
        <v>222</v>
      </c>
      <c r="C14626" s="24" t="str">
        <f t="shared" si="228"/>
        <v>shale222</v>
      </c>
      <c r="D14626" s="281">
        <v>6295</v>
      </c>
      <c r="E14626" s="281">
        <v>3211</v>
      </c>
      <c r="F14626" s="281">
        <v>143675</v>
      </c>
      <c r="G14626" s="24">
        <v>0</v>
      </c>
      <c r="H14626" s="24">
        <v>0</v>
      </c>
      <c r="I14626" s="24">
        <v>0</v>
      </c>
      <c r="J14626" s="282">
        <v>10</v>
      </c>
      <c r="K14626" s="282">
        <v>0</v>
      </c>
    </row>
    <row r="14627" spans="1:11" x14ac:dyDescent="0.3">
      <c r="A14627" s="281" t="s">
        <v>2896</v>
      </c>
      <c r="B14627" s="281">
        <v>223</v>
      </c>
      <c r="C14627" s="24" t="str">
        <f t="shared" si="228"/>
        <v>shale223</v>
      </c>
      <c r="D14627" s="281">
        <v>6361</v>
      </c>
      <c r="E14627" s="281">
        <v>3244</v>
      </c>
      <c r="F14627" s="281">
        <v>145460</v>
      </c>
      <c r="G14627" s="24">
        <v>0</v>
      </c>
      <c r="H14627" s="24">
        <v>0</v>
      </c>
      <c r="I14627" s="24">
        <v>0</v>
      </c>
      <c r="J14627" s="282">
        <v>10</v>
      </c>
      <c r="K14627" s="282">
        <v>0</v>
      </c>
    </row>
    <row r="14628" spans="1:11" x14ac:dyDescent="0.3">
      <c r="A14628" s="281" t="s">
        <v>2896</v>
      </c>
      <c r="B14628" s="281">
        <v>224</v>
      </c>
      <c r="C14628" s="24" t="str">
        <f t="shared" si="228"/>
        <v>shale224</v>
      </c>
      <c r="D14628" s="281">
        <v>6427</v>
      </c>
      <c r="E14628" s="281">
        <v>3278</v>
      </c>
      <c r="F14628" s="281">
        <v>147346</v>
      </c>
      <c r="G14628" s="24">
        <v>0</v>
      </c>
      <c r="H14628" s="24">
        <v>0</v>
      </c>
      <c r="I14628" s="24">
        <v>0</v>
      </c>
      <c r="J14628" s="282">
        <v>10</v>
      </c>
      <c r="K14628" s="282">
        <v>0</v>
      </c>
    </row>
    <row r="14629" spans="1:11" x14ac:dyDescent="0.3">
      <c r="A14629" s="281" t="s">
        <v>2896</v>
      </c>
      <c r="B14629" s="281">
        <v>225</v>
      </c>
      <c r="C14629" s="24" t="str">
        <f t="shared" si="228"/>
        <v>shale225</v>
      </c>
      <c r="D14629" s="281">
        <v>6494</v>
      </c>
      <c r="E14629" s="281">
        <v>3312</v>
      </c>
      <c r="F14629" s="281">
        <v>149256</v>
      </c>
      <c r="G14629" s="24">
        <v>0</v>
      </c>
      <c r="H14629" s="24">
        <v>0</v>
      </c>
      <c r="I14629" s="24">
        <v>0</v>
      </c>
      <c r="J14629" s="282">
        <v>10</v>
      </c>
      <c r="K14629" s="282">
        <v>0</v>
      </c>
    </row>
    <row r="14630" spans="1:11" x14ac:dyDescent="0.3">
      <c r="A14630" s="281" t="s">
        <v>2896</v>
      </c>
      <c r="B14630" s="281">
        <v>226</v>
      </c>
      <c r="C14630" s="24" t="str">
        <f t="shared" si="228"/>
        <v>shale226</v>
      </c>
      <c r="D14630" s="281">
        <v>6561</v>
      </c>
      <c r="E14630" s="281">
        <v>3347</v>
      </c>
      <c r="F14630" s="281">
        <v>151107</v>
      </c>
      <c r="G14630" s="24">
        <v>0</v>
      </c>
      <c r="H14630" s="24">
        <v>0</v>
      </c>
      <c r="I14630" s="24">
        <v>0</v>
      </c>
      <c r="J14630" s="282">
        <v>10</v>
      </c>
      <c r="K14630" s="282">
        <v>0</v>
      </c>
    </row>
    <row r="14631" spans="1:11" x14ac:dyDescent="0.3">
      <c r="A14631" s="281" t="s">
        <v>2896</v>
      </c>
      <c r="B14631" s="281">
        <v>227</v>
      </c>
      <c r="C14631" s="24" t="str">
        <f t="shared" si="228"/>
        <v>shale227</v>
      </c>
      <c r="D14631" s="281">
        <v>6630</v>
      </c>
      <c r="E14631" s="281">
        <v>3381</v>
      </c>
      <c r="F14631" s="281">
        <v>153064</v>
      </c>
      <c r="G14631" s="24">
        <v>0</v>
      </c>
      <c r="H14631" s="24">
        <v>0</v>
      </c>
      <c r="I14631" s="24">
        <v>0</v>
      </c>
      <c r="J14631" s="282">
        <v>10</v>
      </c>
      <c r="K14631" s="282">
        <v>0</v>
      </c>
    </row>
    <row r="14632" spans="1:11" x14ac:dyDescent="0.3">
      <c r="A14632" s="281" t="s">
        <v>2896</v>
      </c>
      <c r="B14632" s="281">
        <v>228</v>
      </c>
      <c r="C14632" s="24" t="str">
        <f t="shared" si="228"/>
        <v>shale228</v>
      </c>
      <c r="D14632" s="281">
        <v>6699</v>
      </c>
      <c r="E14632" s="281">
        <v>3417</v>
      </c>
      <c r="F14632" s="281">
        <v>154961</v>
      </c>
      <c r="G14632" s="24">
        <v>0</v>
      </c>
      <c r="H14632" s="24">
        <v>0</v>
      </c>
      <c r="I14632" s="24">
        <v>0</v>
      </c>
      <c r="J14632" s="282">
        <v>10</v>
      </c>
      <c r="K14632" s="282">
        <v>0</v>
      </c>
    </row>
    <row r="14633" spans="1:11" x14ac:dyDescent="0.3">
      <c r="A14633" s="281" t="s">
        <v>2896</v>
      </c>
      <c r="B14633" s="281">
        <v>229</v>
      </c>
      <c r="C14633" s="24" t="str">
        <f t="shared" si="228"/>
        <v>shale229</v>
      </c>
      <c r="D14633" s="281">
        <v>6768</v>
      </c>
      <c r="E14633" s="281">
        <v>3452</v>
      </c>
      <c r="F14633" s="281">
        <v>156966</v>
      </c>
      <c r="G14633" s="24">
        <v>0</v>
      </c>
      <c r="H14633" s="24">
        <v>0</v>
      </c>
      <c r="I14633" s="24">
        <v>0</v>
      </c>
      <c r="J14633" s="282">
        <v>10</v>
      </c>
      <c r="K14633" s="282">
        <v>0</v>
      </c>
    </row>
    <row r="14634" spans="1:11" x14ac:dyDescent="0.3">
      <c r="A14634" s="281" t="s">
        <v>2896</v>
      </c>
      <c r="B14634" s="281">
        <v>230</v>
      </c>
      <c r="C14634" s="24" t="str">
        <f t="shared" si="228"/>
        <v>shale230</v>
      </c>
      <c r="D14634" s="281">
        <v>6839</v>
      </c>
      <c r="E14634" s="281">
        <v>3488</v>
      </c>
      <c r="F14634" s="281">
        <v>158909</v>
      </c>
      <c r="G14634" s="24">
        <v>0</v>
      </c>
      <c r="H14634" s="24">
        <v>0</v>
      </c>
      <c r="I14634" s="24">
        <v>0</v>
      </c>
      <c r="J14634" s="282">
        <v>10</v>
      </c>
      <c r="K14634" s="282">
        <v>0</v>
      </c>
    </row>
    <row r="14635" spans="1:11" x14ac:dyDescent="0.3">
      <c r="A14635" s="281" t="s">
        <v>2896</v>
      </c>
      <c r="B14635" s="281">
        <v>231</v>
      </c>
      <c r="C14635" s="24" t="str">
        <f t="shared" si="228"/>
        <v>shale231</v>
      </c>
      <c r="D14635" s="281">
        <v>6910</v>
      </c>
      <c r="E14635" s="281">
        <v>3524</v>
      </c>
      <c r="F14635" s="281">
        <v>160963</v>
      </c>
      <c r="G14635" s="24">
        <v>0</v>
      </c>
      <c r="H14635" s="24">
        <v>0</v>
      </c>
      <c r="I14635" s="24">
        <v>0</v>
      </c>
      <c r="J14635" s="282">
        <v>10</v>
      </c>
      <c r="K14635" s="282">
        <v>0</v>
      </c>
    </row>
    <row r="14636" spans="1:11" x14ac:dyDescent="0.3">
      <c r="A14636" s="281" t="s">
        <v>2896</v>
      </c>
      <c r="B14636" s="281">
        <v>232</v>
      </c>
      <c r="C14636" s="24" t="str">
        <f t="shared" si="228"/>
        <v>shale232</v>
      </c>
      <c r="D14636" s="281">
        <v>6981</v>
      </c>
      <c r="E14636" s="281">
        <v>3561</v>
      </c>
      <c r="F14636" s="281">
        <v>163043</v>
      </c>
      <c r="G14636" s="24">
        <v>0</v>
      </c>
      <c r="H14636" s="24">
        <v>0</v>
      </c>
      <c r="I14636" s="24">
        <v>0</v>
      </c>
      <c r="J14636" s="282">
        <v>10</v>
      </c>
      <c r="K14636" s="282">
        <v>0</v>
      </c>
    </row>
    <row r="14637" spans="1:11" x14ac:dyDescent="0.3">
      <c r="A14637" s="281" t="s">
        <v>2896</v>
      </c>
      <c r="B14637" s="281">
        <v>233</v>
      </c>
      <c r="C14637" s="24" t="str">
        <f t="shared" si="228"/>
        <v>shale233</v>
      </c>
      <c r="D14637" s="281">
        <v>7054</v>
      </c>
      <c r="E14637" s="281">
        <v>3598</v>
      </c>
      <c r="F14637" s="281">
        <v>165058</v>
      </c>
      <c r="G14637" s="24">
        <v>0</v>
      </c>
      <c r="H14637" s="24">
        <v>0</v>
      </c>
      <c r="I14637" s="24">
        <v>0</v>
      </c>
      <c r="J14637" s="282">
        <v>10</v>
      </c>
      <c r="K14637" s="282">
        <v>0</v>
      </c>
    </row>
    <row r="14638" spans="1:11" x14ac:dyDescent="0.3">
      <c r="A14638" s="281" t="s">
        <v>2896</v>
      </c>
      <c r="B14638" s="281">
        <v>234</v>
      </c>
      <c r="C14638" s="24" t="str">
        <f t="shared" si="228"/>
        <v>shale234</v>
      </c>
      <c r="D14638" s="281">
        <v>7127</v>
      </c>
      <c r="E14638" s="281">
        <v>3635</v>
      </c>
      <c r="F14638" s="281">
        <v>167189</v>
      </c>
      <c r="G14638" s="24">
        <v>0</v>
      </c>
      <c r="H14638" s="24">
        <v>0</v>
      </c>
      <c r="I14638" s="24">
        <v>0</v>
      </c>
      <c r="J14638" s="282">
        <v>10</v>
      </c>
      <c r="K14638" s="282">
        <v>0</v>
      </c>
    </row>
    <row r="14639" spans="1:11" x14ac:dyDescent="0.3">
      <c r="A14639" s="281" t="s">
        <v>2896</v>
      </c>
      <c r="B14639" s="281">
        <v>235</v>
      </c>
      <c r="C14639" s="24" t="str">
        <f t="shared" si="228"/>
        <v>shale235</v>
      </c>
      <c r="D14639" s="281">
        <v>7201</v>
      </c>
      <c r="E14639" s="281">
        <v>3673</v>
      </c>
      <c r="F14639" s="281">
        <v>169253</v>
      </c>
      <c r="G14639" s="24">
        <v>0</v>
      </c>
      <c r="H14639" s="24">
        <v>0</v>
      </c>
      <c r="I14639" s="24">
        <v>0</v>
      </c>
      <c r="J14639" s="282">
        <v>10</v>
      </c>
      <c r="K14639" s="282">
        <v>0</v>
      </c>
    </row>
    <row r="14640" spans="1:11" x14ac:dyDescent="0.3">
      <c r="A14640" s="281" t="s">
        <v>2896</v>
      </c>
      <c r="B14640" s="281">
        <v>236</v>
      </c>
      <c r="C14640" s="24" t="str">
        <f t="shared" si="228"/>
        <v>shale236</v>
      </c>
      <c r="D14640" s="281">
        <v>7275</v>
      </c>
      <c r="E14640" s="281">
        <v>3711</v>
      </c>
      <c r="F14640" s="281">
        <v>171436</v>
      </c>
      <c r="G14640" s="24">
        <v>0</v>
      </c>
      <c r="H14640" s="24">
        <v>0</v>
      </c>
      <c r="I14640" s="24">
        <v>0</v>
      </c>
      <c r="J14640" s="282">
        <v>10</v>
      </c>
      <c r="K14640" s="282">
        <v>0</v>
      </c>
    </row>
    <row r="14641" spans="1:11" x14ac:dyDescent="0.3">
      <c r="A14641" s="281" t="s">
        <v>2896</v>
      </c>
      <c r="B14641" s="281">
        <v>237</v>
      </c>
      <c r="C14641" s="24" t="str">
        <f t="shared" si="228"/>
        <v>shale237</v>
      </c>
      <c r="D14641" s="281">
        <v>7350</v>
      </c>
      <c r="E14641" s="281">
        <v>3749</v>
      </c>
      <c r="F14641" s="281">
        <v>173551</v>
      </c>
      <c r="G14641" s="24">
        <v>0</v>
      </c>
      <c r="H14641" s="24">
        <v>0</v>
      </c>
      <c r="I14641" s="24">
        <v>0</v>
      </c>
      <c r="J14641" s="282">
        <v>10</v>
      </c>
      <c r="K14641" s="282">
        <v>0</v>
      </c>
    </row>
    <row r="14642" spans="1:11" x14ac:dyDescent="0.3">
      <c r="A14642" s="281" t="s">
        <v>2896</v>
      </c>
      <c r="B14642" s="281">
        <v>238</v>
      </c>
      <c r="C14642" s="24" t="str">
        <f t="shared" si="228"/>
        <v>shale238</v>
      </c>
      <c r="D14642" s="281">
        <v>7426</v>
      </c>
      <c r="E14642" s="281">
        <v>3788</v>
      </c>
      <c r="F14642" s="281">
        <v>175787</v>
      </c>
      <c r="G14642" s="24">
        <v>0</v>
      </c>
      <c r="H14642" s="24">
        <v>0</v>
      </c>
      <c r="I14642" s="24">
        <v>0</v>
      </c>
      <c r="J14642" s="282">
        <v>10</v>
      </c>
      <c r="K14642" s="282">
        <v>0</v>
      </c>
    </row>
    <row r="14643" spans="1:11" x14ac:dyDescent="0.3">
      <c r="A14643" s="281" t="s">
        <v>2896</v>
      </c>
      <c r="B14643" s="281">
        <v>239</v>
      </c>
      <c r="C14643" s="24" t="str">
        <f t="shared" si="228"/>
        <v>shale239</v>
      </c>
      <c r="D14643" s="281">
        <v>7503</v>
      </c>
      <c r="E14643" s="281">
        <v>3827</v>
      </c>
      <c r="F14643" s="281">
        <v>177953</v>
      </c>
      <c r="G14643" s="24">
        <v>0</v>
      </c>
      <c r="H14643" s="24">
        <v>0</v>
      </c>
      <c r="I14643" s="24">
        <v>0</v>
      </c>
      <c r="J14643" s="282">
        <v>10</v>
      </c>
      <c r="K14643" s="282">
        <v>0</v>
      </c>
    </row>
    <row r="14644" spans="1:11" x14ac:dyDescent="0.3">
      <c r="A14644" s="281" t="s">
        <v>2896</v>
      </c>
      <c r="B14644" s="281">
        <v>240</v>
      </c>
      <c r="C14644" s="24" t="str">
        <f t="shared" si="228"/>
        <v>shale240</v>
      </c>
      <c r="D14644" s="281">
        <v>7581</v>
      </c>
      <c r="E14644" s="281">
        <v>3866</v>
      </c>
      <c r="F14644" s="281">
        <v>180243</v>
      </c>
      <c r="G14644" s="24">
        <v>0</v>
      </c>
      <c r="H14644" s="24">
        <v>0</v>
      </c>
      <c r="I14644" s="24">
        <v>0</v>
      </c>
      <c r="J14644" s="282">
        <v>10</v>
      </c>
      <c r="K14644" s="282">
        <v>0</v>
      </c>
    </row>
    <row r="14645" spans="1:11" x14ac:dyDescent="0.3">
      <c r="A14645" s="281" t="s">
        <v>2896</v>
      </c>
      <c r="B14645" s="281">
        <v>241</v>
      </c>
      <c r="C14645" s="24" t="str">
        <f t="shared" si="228"/>
        <v>shale241</v>
      </c>
      <c r="D14645" s="281">
        <v>8265</v>
      </c>
      <c r="E14645" s="281">
        <v>4216</v>
      </c>
      <c r="F14645" s="281">
        <v>199014</v>
      </c>
      <c r="G14645" s="24">
        <v>0</v>
      </c>
      <c r="H14645" s="24">
        <v>0</v>
      </c>
      <c r="I14645" s="24">
        <v>0</v>
      </c>
      <c r="J14645" s="282">
        <v>10</v>
      </c>
      <c r="K14645" s="282">
        <v>0</v>
      </c>
    </row>
    <row r="14646" spans="1:11" x14ac:dyDescent="0.3">
      <c r="A14646" s="281" t="s">
        <v>2896</v>
      </c>
      <c r="B14646" s="281">
        <v>242</v>
      </c>
      <c r="C14646" s="24" t="str">
        <f t="shared" si="228"/>
        <v>shale242</v>
      </c>
      <c r="D14646" s="281">
        <v>8351</v>
      </c>
      <c r="E14646" s="281">
        <v>4259</v>
      </c>
      <c r="F14646" s="281">
        <v>201570</v>
      </c>
      <c r="G14646" s="24">
        <v>0</v>
      </c>
      <c r="H14646" s="24">
        <v>0</v>
      </c>
      <c r="I14646" s="24">
        <v>0</v>
      </c>
      <c r="J14646" s="282">
        <v>10</v>
      </c>
      <c r="K14646" s="282">
        <v>0</v>
      </c>
    </row>
    <row r="14647" spans="1:11" x14ac:dyDescent="0.3">
      <c r="A14647" s="281" t="s">
        <v>2896</v>
      </c>
      <c r="B14647" s="281">
        <v>243</v>
      </c>
      <c r="C14647" s="24" t="str">
        <f t="shared" si="228"/>
        <v>shale243</v>
      </c>
      <c r="D14647" s="281">
        <v>8437</v>
      </c>
      <c r="E14647" s="281">
        <v>4303</v>
      </c>
      <c r="F14647" s="281">
        <v>204422</v>
      </c>
      <c r="G14647" s="24">
        <v>0</v>
      </c>
      <c r="H14647" s="24">
        <v>0</v>
      </c>
      <c r="I14647" s="24">
        <v>0</v>
      </c>
      <c r="J14647" s="282">
        <v>10</v>
      </c>
      <c r="K14647" s="282">
        <v>0</v>
      </c>
    </row>
    <row r="14648" spans="1:11" x14ac:dyDescent="0.3">
      <c r="A14648" s="281" t="s">
        <v>2896</v>
      </c>
      <c r="B14648" s="281">
        <v>244</v>
      </c>
      <c r="C14648" s="24" t="str">
        <f t="shared" si="228"/>
        <v>shale244</v>
      </c>
      <c r="D14648" s="281">
        <v>8524</v>
      </c>
      <c r="E14648" s="281">
        <v>4347</v>
      </c>
      <c r="F14648" s="281">
        <v>207044</v>
      </c>
      <c r="G14648" s="24">
        <v>0</v>
      </c>
      <c r="H14648" s="24">
        <v>0</v>
      </c>
      <c r="I14648" s="24">
        <v>0</v>
      </c>
      <c r="J14648" s="282">
        <v>10</v>
      </c>
      <c r="K14648" s="282">
        <v>0</v>
      </c>
    </row>
    <row r="14649" spans="1:11" x14ac:dyDescent="0.3">
      <c r="A14649" s="281" t="s">
        <v>2896</v>
      </c>
      <c r="B14649" s="281">
        <v>245</v>
      </c>
      <c r="C14649" s="24" t="str">
        <f t="shared" si="228"/>
        <v>shale245</v>
      </c>
      <c r="D14649" s="281">
        <v>8611</v>
      </c>
      <c r="E14649" s="281">
        <v>4392</v>
      </c>
      <c r="F14649" s="281">
        <v>209938</v>
      </c>
      <c r="G14649" s="24">
        <v>0</v>
      </c>
      <c r="H14649" s="24">
        <v>0</v>
      </c>
      <c r="I14649" s="24">
        <v>0</v>
      </c>
      <c r="J14649" s="282">
        <v>10</v>
      </c>
      <c r="K14649" s="282">
        <v>0</v>
      </c>
    </row>
    <row r="14650" spans="1:11" x14ac:dyDescent="0.3">
      <c r="A14650" s="281" t="s">
        <v>2896</v>
      </c>
      <c r="B14650" s="281">
        <v>246</v>
      </c>
      <c r="C14650" s="24" t="str">
        <f t="shared" si="228"/>
        <v>shale246</v>
      </c>
      <c r="D14650" s="281">
        <v>8700</v>
      </c>
      <c r="E14650" s="281">
        <v>4437</v>
      </c>
      <c r="F14650" s="281">
        <v>212287</v>
      </c>
      <c r="G14650" s="24">
        <v>0</v>
      </c>
      <c r="H14650" s="24">
        <v>0</v>
      </c>
      <c r="I14650" s="24">
        <v>0</v>
      </c>
      <c r="J14650" s="282">
        <v>10</v>
      </c>
      <c r="K14650" s="282">
        <v>0</v>
      </c>
    </row>
    <row r="14651" spans="1:11" x14ac:dyDescent="0.3">
      <c r="A14651" s="281" t="s">
        <v>2896</v>
      </c>
      <c r="B14651" s="281">
        <v>247</v>
      </c>
      <c r="C14651" s="24" t="str">
        <f t="shared" si="228"/>
        <v>shale247</v>
      </c>
      <c r="D14651" s="281">
        <v>8789</v>
      </c>
      <c r="E14651" s="281">
        <v>4483</v>
      </c>
      <c r="F14651" s="281">
        <v>215252</v>
      </c>
      <c r="G14651" s="24">
        <v>0</v>
      </c>
      <c r="H14651" s="24">
        <v>0</v>
      </c>
      <c r="I14651" s="24">
        <v>0</v>
      </c>
      <c r="J14651" s="282">
        <v>10</v>
      </c>
      <c r="K14651" s="282">
        <v>0</v>
      </c>
    </row>
    <row r="14652" spans="1:11" x14ac:dyDescent="0.3">
      <c r="A14652" s="281" t="s">
        <v>2896</v>
      </c>
      <c r="B14652" s="281">
        <v>248</v>
      </c>
      <c r="C14652" s="24" t="str">
        <f t="shared" si="228"/>
        <v>shale248</v>
      </c>
      <c r="D14652" s="281">
        <v>8880</v>
      </c>
      <c r="E14652" s="281">
        <v>4529</v>
      </c>
      <c r="F14652" s="281">
        <v>217658</v>
      </c>
      <c r="G14652" s="24">
        <v>0</v>
      </c>
      <c r="H14652" s="24">
        <v>0</v>
      </c>
      <c r="I14652" s="24">
        <v>0</v>
      </c>
      <c r="J14652" s="282">
        <v>10</v>
      </c>
      <c r="K14652" s="282">
        <v>0</v>
      </c>
    </row>
    <row r="14653" spans="1:11" x14ac:dyDescent="0.3">
      <c r="A14653" s="281" t="s">
        <v>2896</v>
      </c>
      <c r="B14653" s="281">
        <v>249</v>
      </c>
      <c r="C14653" s="24" t="str">
        <f t="shared" si="228"/>
        <v>shale249</v>
      </c>
      <c r="D14653" s="281">
        <v>8971</v>
      </c>
      <c r="E14653" s="281">
        <v>4576</v>
      </c>
      <c r="F14653" s="281">
        <v>220696</v>
      </c>
      <c r="G14653" s="24">
        <v>0</v>
      </c>
      <c r="H14653" s="24">
        <v>0</v>
      </c>
      <c r="I14653" s="24">
        <v>0</v>
      </c>
      <c r="J14653" s="282">
        <v>10</v>
      </c>
      <c r="K14653" s="282">
        <v>0</v>
      </c>
    </row>
    <row r="14654" spans="1:11" x14ac:dyDescent="0.3">
      <c r="A14654" s="281" t="s">
        <v>2896</v>
      </c>
      <c r="B14654" s="281">
        <v>250</v>
      </c>
      <c r="C14654" s="24" t="str">
        <f t="shared" si="228"/>
        <v>shale250</v>
      </c>
      <c r="D14654" s="281">
        <v>9063</v>
      </c>
      <c r="E14654" s="281">
        <v>4623</v>
      </c>
      <c r="F14654" s="281">
        <v>223160</v>
      </c>
      <c r="G14654" s="24">
        <v>0</v>
      </c>
      <c r="H14654" s="24">
        <v>0</v>
      </c>
      <c r="I14654" s="24">
        <v>0</v>
      </c>
      <c r="J14654" s="282">
        <v>10</v>
      </c>
      <c r="K14654" s="282">
        <v>0</v>
      </c>
    </row>
    <row r="14655" spans="1:11" x14ac:dyDescent="0.3">
      <c r="A14655" s="281" t="s">
        <v>2896</v>
      </c>
      <c r="B14655" s="281">
        <v>251</v>
      </c>
      <c r="C14655" s="24" t="str">
        <f t="shared" si="228"/>
        <v>shale251</v>
      </c>
      <c r="D14655" s="281">
        <v>9156</v>
      </c>
      <c r="E14655" s="281">
        <v>4670</v>
      </c>
      <c r="F14655" s="281">
        <v>226272</v>
      </c>
      <c r="G14655" s="24">
        <v>0</v>
      </c>
      <c r="H14655" s="24">
        <v>0</v>
      </c>
      <c r="I14655" s="24">
        <v>0</v>
      </c>
      <c r="J14655" s="282">
        <v>10</v>
      </c>
      <c r="K14655" s="282">
        <v>0</v>
      </c>
    </row>
    <row r="14656" spans="1:11" x14ac:dyDescent="0.3">
      <c r="A14656" s="281" t="s">
        <v>2896</v>
      </c>
      <c r="B14656" s="281">
        <v>252</v>
      </c>
      <c r="C14656" s="24" t="str">
        <f t="shared" si="228"/>
        <v>shale252</v>
      </c>
      <c r="D14656" s="281">
        <v>9250</v>
      </c>
      <c r="E14656" s="281">
        <v>4718</v>
      </c>
      <c r="F14656" s="281">
        <v>228796</v>
      </c>
      <c r="G14656" s="24">
        <v>0</v>
      </c>
      <c r="H14656" s="24">
        <v>0</v>
      </c>
      <c r="I14656" s="24">
        <v>0</v>
      </c>
      <c r="J14656" s="282">
        <v>10</v>
      </c>
      <c r="K14656" s="282">
        <v>0</v>
      </c>
    </row>
    <row r="14657" spans="1:11" x14ac:dyDescent="0.3">
      <c r="A14657" s="281" t="s">
        <v>2896</v>
      </c>
      <c r="B14657" s="281">
        <v>253</v>
      </c>
      <c r="C14657" s="24" t="str">
        <f t="shared" si="228"/>
        <v>shale253</v>
      </c>
      <c r="D14657" s="281">
        <v>9345</v>
      </c>
      <c r="E14657" s="281">
        <v>4766</v>
      </c>
      <c r="F14657" s="281">
        <v>231985</v>
      </c>
      <c r="G14657" s="24">
        <v>0</v>
      </c>
      <c r="H14657" s="24">
        <v>0</v>
      </c>
      <c r="I14657" s="24">
        <v>0</v>
      </c>
      <c r="J14657" s="282">
        <v>10</v>
      </c>
      <c r="K14657" s="282">
        <v>0</v>
      </c>
    </row>
    <row r="14658" spans="1:11" x14ac:dyDescent="0.3">
      <c r="A14658" s="281" t="s">
        <v>2896</v>
      </c>
      <c r="B14658" s="281">
        <v>254</v>
      </c>
      <c r="C14658" s="24" t="str">
        <f t="shared" si="228"/>
        <v>shale254</v>
      </c>
      <c r="D14658" s="281">
        <v>9441</v>
      </c>
      <c r="E14658" s="281">
        <v>4815</v>
      </c>
      <c r="F14658" s="281">
        <v>234570</v>
      </c>
      <c r="G14658" s="24">
        <v>0</v>
      </c>
      <c r="H14658" s="24">
        <v>0</v>
      </c>
      <c r="I14658" s="24">
        <v>0</v>
      </c>
      <c r="J14658" s="282">
        <v>10</v>
      </c>
      <c r="K14658" s="282">
        <v>0</v>
      </c>
    </row>
    <row r="14659" spans="1:11" x14ac:dyDescent="0.3">
      <c r="A14659" s="281" t="s">
        <v>2896</v>
      </c>
      <c r="B14659" s="281">
        <v>255</v>
      </c>
      <c r="C14659" s="24" t="str">
        <f t="shared" si="228"/>
        <v>shale255</v>
      </c>
      <c r="D14659" s="281">
        <v>9537</v>
      </c>
      <c r="E14659" s="281">
        <v>4864</v>
      </c>
      <c r="F14659" s="281">
        <v>237618</v>
      </c>
      <c r="G14659" s="24">
        <v>0</v>
      </c>
      <c r="H14659" s="24">
        <v>0</v>
      </c>
      <c r="I14659" s="24">
        <v>0</v>
      </c>
      <c r="J14659" s="282">
        <v>10</v>
      </c>
      <c r="K14659" s="282">
        <v>0</v>
      </c>
    </row>
    <row r="14660" spans="1:11" x14ac:dyDescent="0.3">
      <c r="A14660" s="281" t="s">
        <v>2896</v>
      </c>
      <c r="B14660" s="281">
        <v>256</v>
      </c>
      <c r="C14660" s="24" t="str">
        <f t="shared" si="228"/>
        <v>shale256</v>
      </c>
      <c r="D14660" s="281">
        <v>9635</v>
      </c>
      <c r="E14660" s="281">
        <v>4914</v>
      </c>
      <c r="F14660" s="281">
        <v>240263</v>
      </c>
      <c r="G14660" s="24">
        <v>0</v>
      </c>
      <c r="H14660" s="24">
        <v>0</v>
      </c>
      <c r="I14660" s="24">
        <v>0</v>
      </c>
      <c r="J14660" s="282">
        <v>10</v>
      </c>
      <c r="K14660" s="282">
        <v>0</v>
      </c>
    </row>
    <row r="14661" spans="1:11" x14ac:dyDescent="0.3">
      <c r="A14661" s="281" t="s">
        <v>2896</v>
      </c>
      <c r="B14661" s="281">
        <v>257</v>
      </c>
      <c r="C14661" s="24" t="str">
        <f t="shared" si="228"/>
        <v>shale257</v>
      </c>
      <c r="D14661" s="281">
        <v>9734</v>
      </c>
      <c r="E14661" s="281">
        <v>4965</v>
      </c>
      <c r="F14661" s="281">
        <v>243607</v>
      </c>
      <c r="G14661" s="24">
        <v>0</v>
      </c>
      <c r="H14661" s="24">
        <v>0</v>
      </c>
      <c r="I14661" s="24">
        <v>0</v>
      </c>
      <c r="J14661" s="282">
        <v>10</v>
      </c>
      <c r="K14661" s="282">
        <v>0</v>
      </c>
    </row>
    <row r="14662" spans="1:11" x14ac:dyDescent="0.3">
      <c r="A14662" s="281" t="s">
        <v>2896</v>
      </c>
      <c r="B14662" s="281">
        <v>258</v>
      </c>
      <c r="C14662" s="24" t="str">
        <f t="shared" ref="C14662:C14725" si="229">A14662&amp;B14662</f>
        <v>shale258</v>
      </c>
      <c r="D14662" s="281">
        <v>9833</v>
      </c>
      <c r="E14662" s="281">
        <v>5015</v>
      </c>
      <c r="F14662" s="281">
        <v>246315</v>
      </c>
      <c r="G14662" s="24">
        <v>0</v>
      </c>
      <c r="H14662" s="24">
        <v>0</v>
      </c>
      <c r="I14662" s="24">
        <v>0</v>
      </c>
      <c r="J14662" s="282">
        <v>10</v>
      </c>
      <c r="K14662" s="282">
        <v>0</v>
      </c>
    </row>
    <row r="14663" spans="1:11" x14ac:dyDescent="0.3">
      <c r="A14663" s="281" t="s">
        <v>2896</v>
      </c>
      <c r="B14663" s="281">
        <v>259</v>
      </c>
      <c r="C14663" s="24" t="str">
        <f t="shared" si="229"/>
        <v>shale259</v>
      </c>
      <c r="D14663" s="281">
        <v>9934</v>
      </c>
      <c r="E14663" s="281">
        <v>5067</v>
      </c>
      <c r="F14663" s="281">
        <v>249741</v>
      </c>
      <c r="G14663" s="24">
        <v>0</v>
      </c>
      <c r="H14663" s="24">
        <v>0</v>
      </c>
      <c r="I14663" s="24">
        <v>0</v>
      </c>
      <c r="J14663" s="282">
        <v>10</v>
      </c>
      <c r="K14663" s="282">
        <v>0</v>
      </c>
    </row>
    <row r="14664" spans="1:11" x14ac:dyDescent="0.3">
      <c r="A14664" s="281" t="s">
        <v>2896</v>
      </c>
      <c r="B14664" s="281">
        <v>260</v>
      </c>
      <c r="C14664" s="24" t="str">
        <f t="shared" si="229"/>
        <v>shale260</v>
      </c>
      <c r="D14664" s="281">
        <v>10035</v>
      </c>
      <c r="E14664" s="281">
        <v>5118</v>
      </c>
      <c r="F14664" s="281">
        <v>252515</v>
      </c>
      <c r="G14664" s="24">
        <v>0</v>
      </c>
      <c r="H14664" s="24">
        <v>0</v>
      </c>
      <c r="I14664" s="24">
        <v>0</v>
      </c>
      <c r="J14664" s="282">
        <v>10</v>
      </c>
      <c r="K14664" s="282">
        <v>0</v>
      </c>
    </row>
    <row r="14665" spans="1:11" x14ac:dyDescent="0.3">
      <c r="A14665" s="281" t="s">
        <v>2896</v>
      </c>
      <c r="B14665" s="281">
        <v>261</v>
      </c>
      <c r="C14665" s="24" t="str">
        <f t="shared" si="229"/>
        <v>shale261</v>
      </c>
      <c r="D14665" s="281">
        <v>10940</v>
      </c>
      <c r="E14665" s="281">
        <v>5580</v>
      </c>
      <c r="F14665" s="281">
        <v>278938</v>
      </c>
      <c r="G14665" s="24">
        <v>0</v>
      </c>
      <c r="H14665" s="24">
        <v>0</v>
      </c>
      <c r="I14665" s="24">
        <v>0</v>
      </c>
      <c r="J14665" s="282">
        <v>10</v>
      </c>
      <c r="K14665" s="282">
        <v>0</v>
      </c>
    </row>
    <row r="14666" spans="1:11" x14ac:dyDescent="0.3">
      <c r="A14666" s="281" t="s">
        <v>2896</v>
      </c>
      <c r="B14666" s="281">
        <v>262</v>
      </c>
      <c r="C14666" s="24" t="str">
        <f t="shared" si="229"/>
        <v>shale262</v>
      </c>
      <c r="D14666" s="281">
        <v>11052</v>
      </c>
      <c r="E14666" s="281">
        <v>5637</v>
      </c>
      <c r="F14666" s="281">
        <v>282034</v>
      </c>
      <c r="G14666" s="24">
        <v>0</v>
      </c>
      <c r="H14666" s="24">
        <v>0</v>
      </c>
      <c r="I14666" s="24">
        <v>0</v>
      </c>
      <c r="J14666" s="282">
        <v>10</v>
      </c>
      <c r="K14666" s="282">
        <v>0</v>
      </c>
    </row>
    <row r="14667" spans="1:11" x14ac:dyDescent="0.3">
      <c r="A14667" s="281" t="s">
        <v>2896</v>
      </c>
      <c r="B14667" s="281">
        <v>263</v>
      </c>
      <c r="C14667" s="24" t="str">
        <f t="shared" si="229"/>
        <v>shale263</v>
      </c>
      <c r="D14667" s="281">
        <v>11164</v>
      </c>
      <c r="E14667" s="281">
        <v>5694</v>
      </c>
      <c r="F14667" s="281">
        <v>286726</v>
      </c>
      <c r="G14667" s="24">
        <v>0</v>
      </c>
      <c r="H14667" s="24">
        <v>0</v>
      </c>
      <c r="I14667" s="24">
        <v>0</v>
      </c>
      <c r="J14667" s="282">
        <v>10</v>
      </c>
      <c r="K14667" s="282">
        <v>0</v>
      </c>
    </row>
    <row r="14668" spans="1:11" x14ac:dyDescent="0.3">
      <c r="A14668" s="281" t="s">
        <v>2896</v>
      </c>
      <c r="B14668" s="281">
        <v>264</v>
      </c>
      <c r="C14668" s="24" t="str">
        <f t="shared" si="229"/>
        <v>shale264</v>
      </c>
      <c r="D14668" s="281">
        <v>11278</v>
      </c>
      <c r="E14668" s="281">
        <v>5752</v>
      </c>
      <c r="F14668" s="281">
        <v>289905</v>
      </c>
      <c r="G14668" s="24">
        <v>0</v>
      </c>
      <c r="H14668" s="24">
        <v>0</v>
      </c>
      <c r="I14668" s="24">
        <v>0</v>
      </c>
      <c r="J14668" s="282">
        <v>10</v>
      </c>
      <c r="K14668" s="282">
        <v>0</v>
      </c>
    </row>
    <row r="14669" spans="1:11" x14ac:dyDescent="0.3">
      <c r="A14669" s="281" t="s">
        <v>2896</v>
      </c>
      <c r="B14669" s="281">
        <v>265</v>
      </c>
      <c r="C14669" s="24" t="str">
        <f t="shared" si="229"/>
        <v>shale265</v>
      </c>
      <c r="D14669" s="281">
        <v>11393</v>
      </c>
      <c r="E14669" s="281">
        <v>5811</v>
      </c>
      <c r="F14669" s="281">
        <v>293920</v>
      </c>
      <c r="G14669" s="24">
        <v>0</v>
      </c>
      <c r="H14669" s="24">
        <v>0</v>
      </c>
      <c r="I14669" s="24">
        <v>0</v>
      </c>
      <c r="J14669" s="282">
        <v>10</v>
      </c>
      <c r="K14669" s="282">
        <v>0</v>
      </c>
    </row>
    <row r="14670" spans="1:11" x14ac:dyDescent="0.3">
      <c r="A14670" s="281" t="s">
        <v>2896</v>
      </c>
      <c r="B14670" s="281">
        <v>266</v>
      </c>
      <c r="C14670" s="24" t="str">
        <f t="shared" si="229"/>
        <v>shale266</v>
      </c>
      <c r="D14670" s="281">
        <v>11509</v>
      </c>
      <c r="E14670" s="281">
        <v>5870</v>
      </c>
      <c r="F14670" s="281">
        <v>297175</v>
      </c>
      <c r="G14670" s="24">
        <v>0</v>
      </c>
      <c r="H14670" s="24">
        <v>0</v>
      </c>
      <c r="I14670" s="24">
        <v>0</v>
      </c>
      <c r="J14670" s="282">
        <v>10</v>
      </c>
      <c r="K14670" s="282">
        <v>0</v>
      </c>
    </row>
    <row r="14671" spans="1:11" x14ac:dyDescent="0.3">
      <c r="A14671" s="281" t="s">
        <v>2896</v>
      </c>
      <c r="B14671" s="281">
        <v>267</v>
      </c>
      <c r="C14671" s="24" t="str">
        <f t="shared" si="229"/>
        <v>shale267</v>
      </c>
      <c r="D14671" s="281">
        <v>11626</v>
      </c>
      <c r="E14671" s="281">
        <v>5930</v>
      </c>
      <c r="F14671" s="281">
        <v>301288</v>
      </c>
      <c r="G14671" s="24">
        <v>0</v>
      </c>
      <c r="H14671" s="24">
        <v>0</v>
      </c>
      <c r="I14671" s="24">
        <v>0</v>
      </c>
      <c r="J14671" s="282">
        <v>10</v>
      </c>
      <c r="K14671" s="282">
        <v>0</v>
      </c>
    </row>
    <row r="14672" spans="1:11" x14ac:dyDescent="0.3">
      <c r="A14672" s="281" t="s">
        <v>2896</v>
      </c>
      <c r="B14672" s="281">
        <v>268</v>
      </c>
      <c r="C14672" s="24" t="str">
        <f t="shared" si="229"/>
        <v>shale268</v>
      </c>
      <c r="D14672" s="281">
        <v>11744</v>
      </c>
      <c r="E14672" s="281">
        <v>5990</v>
      </c>
      <c r="F14672" s="281">
        <v>304621</v>
      </c>
      <c r="G14672" s="24">
        <v>0</v>
      </c>
      <c r="H14672" s="24">
        <v>0</v>
      </c>
      <c r="I14672" s="24">
        <v>0</v>
      </c>
      <c r="J14672" s="282">
        <v>10</v>
      </c>
      <c r="K14672" s="282">
        <v>0</v>
      </c>
    </row>
    <row r="14673" spans="1:11" x14ac:dyDescent="0.3">
      <c r="A14673" s="281" t="s">
        <v>2896</v>
      </c>
      <c r="B14673" s="281">
        <v>269</v>
      </c>
      <c r="C14673" s="24" t="str">
        <f t="shared" si="229"/>
        <v>shale269</v>
      </c>
      <c r="D14673" s="281">
        <v>11864</v>
      </c>
      <c r="E14673" s="281">
        <v>6051</v>
      </c>
      <c r="F14673" s="281">
        <v>308834</v>
      </c>
      <c r="G14673" s="24">
        <v>0</v>
      </c>
      <c r="H14673" s="24">
        <v>0</v>
      </c>
      <c r="I14673" s="24">
        <v>0</v>
      </c>
      <c r="J14673" s="282">
        <v>10</v>
      </c>
      <c r="K14673" s="282">
        <v>0</v>
      </c>
    </row>
    <row r="14674" spans="1:11" x14ac:dyDescent="0.3">
      <c r="A14674" s="281" t="s">
        <v>2896</v>
      </c>
      <c r="B14674" s="281">
        <v>270</v>
      </c>
      <c r="C14674" s="24" t="str">
        <f t="shared" si="229"/>
        <v>shale270</v>
      </c>
      <c r="D14674" s="281">
        <v>11984</v>
      </c>
      <c r="E14674" s="281">
        <v>6113</v>
      </c>
      <c r="F14674" s="281">
        <v>312247</v>
      </c>
      <c r="G14674" s="24">
        <v>0</v>
      </c>
      <c r="H14674" s="24">
        <v>0</v>
      </c>
      <c r="I14674" s="24">
        <v>0</v>
      </c>
      <c r="J14674" s="282">
        <v>10</v>
      </c>
      <c r="K14674" s="282">
        <v>0</v>
      </c>
    </row>
    <row r="14675" spans="1:11" x14ac:dyDescent="0.3">
      <c r="A14675" s="281" t="s">
        <v>2896</v>
      </c>
      <c r="B14675" s="281">
        <v>271</v>
      </c>
      <c r="C14675" s="24" t="str">
        <f t="shared" si="229"/>
        <v>shale271</v>
      </c>
      <c r="D14675" s="281">
        <v>12106</v>
      </c>
      <c r="E14675" s="281">
        <v>6175</v>
      </c>
      <c r="F14675" s="281">
        <v>316272</v>
      </c>
      <c r="G14675" s="24">
        <v>0</v>
      </c>
      <c r="H14675" s="24">
        <v>0</v>
      </c>
      <c r="I14675" s="24">
        <v>0</v>
      </c>
      <c r="J14675" s="282">
        <v>10</v>
      </c>
      <c r="K14675" s="282">
        <v>0</v>
      </c>
    </row>
    <row r="14676" spans="1:11" x14ac:dyDescent="0.3">
      <c r="A14676" s="281" t="s">
        <v>2896</v>
      </c>
      <c r="B14676" s="281">
        <v>272</v>
      </c>
      <c r="C14676" s="24" t="str">
        <f t="shared" si="229"/>
        <v>shale272</v>
      </c>
      <c r="D14676" s="281">
        <v>12229</v>
      </c>
      <c r="E14676" s="281">
        <v>6237</v>
      </c>
      <c r="F14676" s="281">
        <v>319763</v>
      </c>
      <c r="G14676" s="24">
        <v>0</v>
      </c>
      <c r="H14676" s="24">
        <v>0</v>
      </c>
      <c r="I14676" s="24">
        <v>0</v>
      </c>
      <c r="J14676" s="282">
        <v>10</v>
      </c>
      <c r="K14676" s="282">
        <v>0</v>
      </c>
    </row>
    <row r="14677" spans="1:11" x14ac:dyDescent="0.3">
      <c r="A14677" s="281" t="s">
        <v>2896</v>
      </c>
      <c r="B14677" s="281">
        <v>273</v>
      </c>
      <c r="C14677" s="24" t="str">
        <f t="shared" si="229"/>
        <v>shale273</v>
      </c>
      <c r="D14677" s="281">
        <v>12353</v>
      </c>
      <c r="E14677" s="281">
        <v>6300</v>
      </c>
      <c r="F14677" s="281">
        <v>324177</v>
      </c>
      <c r="G14677" s="24">
        <v>0</v>
      </c>
      <c r="H14677" s="24">
        <v>0</v>
      </c>
      <c r="I14677" s="24">
        <v>0</v>
      </c>
      <c r="J14677" s="282">
        <v>10</v>
      </c>
      <c r="K14677" s="282">
        <v>0</v>
      </c>
    </row>
    <row r="14678" spans="1:11" x14ac:dyDescent="0.3">
      <c r="A14678" s="281" t="s">
        <v>2896</v>
      </c>
      <c r="B14678" s="281">
        <v>274</v>
      </c>
      <c r="C14678" s="24" t="str">
        <f t="shared" si="229"/>
        <v>shale274</v>
      </c>
      <c r="D14678" s="281">
        <v>12478</v>
      </c>
      <c r="E14678" s="281">
        <v>6364</v>
      </c>
      <c r="F14678" s="281">
        <v>327752</v>
      </c>
      <c r="G14678" s="24">
        <v>0</v>
      </c>
      <c r="H14678" s="24">
        <v>0</v>
      </c>
      <c r="I14678" s="24">
        <v>0</v>
      </c>
      <c r="J14678" s="282">
        <v>10</v>
      </c>
      <c r="K14678" s="282">
        <v>0</v>
      </c>
    </row>
    <row r="14679" spans="1:11" x14ac:dyDescent="0.3">
      <c r="A14679" s="281" t="s">
        <v>2896</v>
      </c>
      <c r="B14679" s="281">
        <v>275</v>
      </c>
      <c r="C14679" s="24" t="str">
        <f t="shared" si="229"/>
        <v>shale275</v>
      </c>
      <c r="D14679" s="281">
        <v>12604</v>
      </c>
      <c r="E14679" s="281">
        <v>6429</v>
      </c>
      <c r="F14679" s="281">
        <v>332273</v>
      </c>
      <c r="G14679" s="24">
        <v>0</v>
      </c>
      <c r="H14679" s="24">
        <v>0</v>
      </c>
      <c r="I14679" s="24">
        <v>0</v>
      </c>
      <c r="J14679" s="282">
        <v>10</v>
      </c>
      <c r="K14679" s="282">
        <v>0</v>
      </c>
    </row>
    <row r="14680" spans="1:11" x14ac:dyDescent="0.3">
      <c r="A14680" s="281" t="s">
        <v>2896</v>
      </c>
      <c r="B14680" s="281">
        <v>276</v>
      </c>
      <c r="C14680" s="24" t="str">
        <f t="shared" si="229"/>
        <v>shale276</v>
      </c>
      <c r="D14680" s="281">
        <v>12732</v>
      </c>
      <c r="E14680" s="281">
        <v>6494</v>
      </c>
      <c r="F14680" s="281">
        <v>335933</v>
      </c>
      <c r="G14680" s="24">
        <v>0</v>
      </c>
      <c r="H14680" s="24">
        <v>0</v>
      </c>
      <c r="I14680" s="24">
        <v>0</v>
      </c>
      <c r="J14680" s="282">
        <v>10</v>
      </c>
      <c r="K14680" s="282">
        <v>0</v>
      </c>
    </row>
    <row r="14681" spans="1:11" x14ac:dyDescent="0.3">
      <c r="A14681" s="281" t="s">
        <v>2896</v>
      </c>
      <c r="B14681" s="281">
        <v>277</v>
      </c>
      <c r="C14681" s="24" t="str">
        <f t="shared" si="229"/>
        <v>shale277</v>
      </c>
      <c r="D14681" s="281">
        <v>12861</v>
      </c>
      <c r="E14681" s="281">
        <v>6560</v>
      </c>
      <c r="F14681" s="281">
        <v>340562</v>
      </c>
      <c r="G14681" s="24">
        <v>0</v>
      </c>
      <c r="H14681" s="24">
        <v>0</v>
      </c>
      <c r="I14681" s="24">
        <v>0</v>
      </c>
      <c r="J14681" s="282">
        <v>10</v>
      </c>
      <c r="K14681" s="282">
        <v>0</v>
      </c>
    </row>
    <row r="14682" spans="1:11" x14ac:dyDescent="0.3">
      <c r="A14682" s="281" t="s">
        <v>2896</v>
      </c>
      <c r="B14682" s="281">
        <v>278</v>
      </c>
      <c r="C14682" s="24" t="str">
        <f t="shared" si="229"/>
        <v>shale278</v>
      </c>
      <c r="D14682" s="281">
        <v>12991</v>
      </c>
      <c r="E14682" s="281">
        <v>6626</v>
      </c>
      <c r="F14682" s="281">
        <v>344309</v>
      </c>
      <c r="G14682" s="24">
        <v>0</v>
      </c>
      <c r="H14682" s="24">
        <v>0</v>
      </c>
      <c r="I14682" s="24">
        <v>0</v>
      </c>
      <c r="J14682" s="282">
        <v>10</v>
      </c>
      <c r="K14682" s="282">
        <v>0</v>
      </c>
    </row>
    <row r="14683" spans="1:11" x14ac:dyDescent="0.3">
      <c r="A14683" s="281" t="s">
        <v>2896</v>
      </c>
      <c r="B14683" s="281">
        <v>279</v>
      </c>
      <c r="C14683" s="24" t="str">
        <f t="shared" si="229"/>
        <v>shale279</v>
      </c>
      <c r="D14683" s="281">
        <v>13122</v>
      </c>
      <c r="E14683" s="281">
        <v>6693</v>
      </c>
      <c r="F14683" s="281">
        <v>348731</v>
      </c>
      <c r="G14683" s="24">
        <v>0</v>
      </c>
      <c r="H14683" s="24">
        <v>0</v>
      </c>
      <c r="I14683" s="24">
        <v>0</v>
      </c>
      <c r="J14683" s="282">
        <v>10</v>
      </c>
      <c r="K14683" s="282">
        <v>0</v>
      </c>
    </row>
    <row r="14684" spans="1:11" x14ac:dyDescent="0.3">
      <c r="A14684" s="281" t="s">
        <v>2896</v>
      </c>
      <c r="B14684" s="281">
        <v>280</v>
      </c>
      <c r="C14684" s="24" t="str">
        <f t="shared" si="229"/>
        <v>shale280</v>
      </c>
      <c r="D14684" s="281">
        <v>13255</v>
      </c>
      <c r="E14684" s="281">
        <v>6761</v>
      </c>
      <c r="F14684" s="281">
        <v>352565</v>
      </c>
      <c r="G14684" s="24">
        <v>0</v>
      </c>
      <c r="H14684" s="24">
        <v>0</v>
      </c>
      <c r="I14684" s="24">
        <v>0</v>
      </c>
      <c r="J14684" s="282">
        <v>10</v>
      </c>
      <c r="K14684" s="282">
        <v>0</v>
      </c>
    </row>
    <row r="14685" spans="1:11" x14ac:dyDescent="0.3">
      <c r="A14685" s="281" t="s">
        <v>2896</v>
      </c>
      <c r="B14685" s="281">
        <v>281</v>
      </c>
      <c r="C14685" s="24" t="str">
        <f t="shared" si="229"/>
        <v>shale281</v>
      </c>
      <c r="D14685" s="281">
        <v>14449</v>
      </c>
      <c r="E14685" s="281">
        <v>7370</v>
      </c>
      <c r="F14685" s="281">
        <v>389966</v>
      </c>
      <c r="G14685" s="24">
        <v>0</v>
      </c>
      <c r="H14685" s="24">
        <v>0</v>
      </c>
      <c r="I14685" s="24">
        <v>0</v>
      </c>
      <c r="J14685" s="282">
        <v>10</v>
      </c>
      <c r="K14685" s="282">
        <v>0</v>
      </c>
    </row>
    <row r="14686" spans="1:11" x14ac:dyDescent="0.3">
      <c r="A14686" s="281" t="s">
        <v>2896</v>
      </c>
      <c r="B14686" s="281">
        <v>282</v>
      </c>
      <c r="C14686" s="24" t="str">
        <f t="shared" si="229"/>
        <v>shale282</v>
      </c>
      <c r="D14686" s="281">
        <v>14595</v>
      </c>
      <c r="E14686" s="281">
        <v>7444</v>
      </c>
      <c r="F14686" s="281">
        <v>394488</v>
      </c>
      <c r="G14686" s="24">
        <v>0</v>
      </c>
      <c r="H14686" s="24">
        <v>0</v>
      </c>
      <c r="I14686" s="24">
        <v>0</v>
      </c>
      <c r="J14686" s="282">
        <v>10</v>
      </c>
      <c r="K14686" s="282">
        <v>0</v>
      </c>
    </row>
    <row r="14687" spans="1:11" x14ac:dyDescent="0.3">
      <c r="A14687" s="281" t="s">
        <v>2896</v>
      </c>
      <c r="B14687" s="281">
        <v>283</v>
      </c>
      <c r="C14687" s="24" t="str">
        <f t="shared" si="229"/>
        <v>shale283</v>
      </c>
      <c r="D14687" s="281">
        <v>14742</v>
      </c>
      <c r="E14687" s="281">
        <v>7519</v>
      </c>
      <c r="F14687" s="281">
        <v>400139</v>
      </c>
      <c r="G14687" s="24">
        <v>0</v>
      </c>
      <c r="H14687" s="24">
        <v>0</v>
      </c>
      <c r="I14687" s="24">
        <v>0</v>
      </c>
      <c r="J14687" s="282">
        <v>10</v>
      </c>
      <c r="K14687" s="282">
        <v>0</v>
      </c>
    </row>
    <row r="14688" spans="1:11" x14ac:dyDescent="0.3">
      <c r="A14688" s="281" t="s">
        <v>2896</v>
      </c>
      <c r="B14688" s="281">
        <v>284</v>
      </c>
      <c r="C14688" s="24" t="str">
        <f t="shared" si="229"/>
        <v>shale284</v>
      </c>
      <c r="D14688" s="281">
        <v>14891</v>
      </c>
      <c r="E14688" s="281">
        <v>7595</v>
      </c>
      <c r="F14688" s="281">
        <v>404896</v>
      </c>
      <c r="G14688" s="24">
        <v>0</v>
      </c>
      <c r="H14688" s="24">
        <v>0</v>
      </c>
      <c r="I14688" s="24">
        <v>0</v>
      </c>
      <c r="J14688" s="282">
        <v>10</v>
      </c>
      <c r="K14688" s="282">
        <v>0</v>
      </c>
    </row>
    <row r="14689" spans="1:11" x14ac:dyDescent="0.3">
      <c r="A14689" s="281" t="s">
        <v>2896</v>
      </c>
      <c r="B14689" s="281">
        <v>285</v>
      </c>
      <c r="C14689" s="24" t="str">
        <f t="shared" si="229"/>
        <v>shale285</v>
      </c>
      <c r="D14689" s="281">
        <v>15041</v>
      </c>
      <c r="E14689" s="281">
        <v>7672</v>
      </c>
      <c r="F14689" s="281">
        <v>410689</v>
      </c>
      <c r="G14689" s="24">
        <v>0</v>
      </c>
      <c r="H14689" s="24">
        <v>0</v>
      </c>
      <c r="I14689" s="24">
        <v>0</v>
      </c>
      <c r="J14689" s="282">
        <v>10</v>
      </c>
      <c r="K14689" s="282">
        <v>0</v>
      </c>
    </row>
    <row r="14690" spans="1:11" x14ac:dyDescent="0.3">
      <c r="A14690" s="281" t="s">
        <v>2896</v>
      </c>
      <c r="B14690" s="281">
        <v>286</v>
      </c>
      <c r="C14690" s="24" t="str">
        <f t="shared" si="229"/>
        <v>shale286</v>
      </c>
      <c r="D14690" s="281">
        <v>15192</v>
      </c>
      <c r="E14690" s="281">
        <v>7749</v>
      </c>
      <c r="F14690" s="281">
        <v>415566</v>
      </c>
      <c r="G14690" s="24">
        <v>0</v>
      </c>
      <c r="H14690" s="24">
        <v>0</v>
      </c>
      <c r="I14690" s="24">
        <v>0</v>
      </c>
      <c r="J14690" s="282">
        <v>10</v>
      </c>
      <c r="K14690" s="282">
        <v>0</v>
      </c>
    </row>
    <row r="14691" spans="1:11" x14ac:dyDescent="0.3">
      <c r="A14691" s="281" t="s">
        <v>2896</v>
      </c>
      <c r="B14691" s="281">
        <v>287</v>
      </c>
      <c r="C14691" s="24" t="str">
        <f t="shared" si="229"/>
        <v>shale287</v>
      </c>
      <c r="D14691" s="281">
        <v>15345</v>
      </c>
      <c r="E14691" s="281">
        <v>7827</v>
      </c>
      <c r="F14691" s="281">
        <v>421127</v>
      </c>
      <c r="G14691" s="24">
        <v>0</v>
      </c>
      <c r="H14691" s="24">
        <v>0</v>
      </c>
      <c r="I14691" s="24">
        <v>0</v>
      </c>
      <c r="J14691" s="282">
        <v>10</v>
      </c>
      <c r="K14691" s="282">
        <v>0</v>
      </c>
    </row>
    <row r="14692" spans="1:11" x14ac:dyDescent="0.3">
      <c r="A14692" s="281" t="s">
        <v>2896</v>
      </c>
      <c r="B14692" s="281">
        <v>288</v>
      </c>
      <c r="C14692" s="24" t="str">
        <f t="shared" si="229"/>
        <v>shale288</v>
      </c>
      <c r="D14692" s="281">
        <v>15500</v>
      </c>
      <c r="E14692" s="281">
        <v>7906</v>
      </c>
      <c r="F14692" s="281">
        <v>425994</v>
      </c>
      <c r="G14692" s="24">
        <v>0</v>
      </c>
      <c r="H14692" s="24">
        <v>0</v>
      </c>
      <c r="I14692" s="24">
        <v>0</v>
      </c>
      <c r="J14692" s="282">
        <v>10</v>
      </c>
      <c r="K14692" s="282">
        <v>0</v>
      </c>
    </row>
    <row r="14693" spans="1:11" x14ac:dyDescent="0.3">
      <c r="A14693" s="281" t="s">
        <v>2896</v>
      </c>
      <c r="B14693" s="281">
        <v>289</v>
      </c>
      <c r="C14693" s="24" t="str">
        <f t="shared" si="229"/>
        <v>shale289</v>
      </c>
      <c r="D14693" s="281">
        <v>15655</v>
      </c>
      <c r="E14693" s="281">
        <v>7985</v>
      </c>
      <c r="F14693" s="281">
        <v>431046</v>
      </c>
      <c r="G14693" s="24">
        <v>0</v>
      </c>
      <c r="H14693" s="24">
        <v>0</v>
      </c>
      <c r="I14693" s="24">
        <v>0</v>
      </c>
      <c r="J14693" s="282">
        <v>10</v>
      </c>
      <c r="K14693" s="282">
        <v>0</v>
      </c>
    </row>
    <row r="14694" spans="1:11" x14ac:dyDescent="0.3">
      <c r="A14694" s="281" t="s">
        <v>2896</v>
      </c>
      <c r="B14694" s="281">
        <v>290</v>
      </c>
      <c r="C14694" s="24" t="str">
        <f t="shared" si="229"/>
        <v>shale290</v>
      </c>
      <c r="D14694" s="281">
        <v>15813</v>
      </c>
      <c r="E14694" s="281">
        <v>8065</v>
      </c>
      <c r="F14694" s="281">
        <v>436023</v>
      </c>
      <c r="G14694" s="24">
        <v>0</v>
      </c>
      <c r="H14694" s="24">
        <v>0</v>
      </c>
      <c r="I14694" s="24">
        <v>0</v>
      </c>
      <c r="J14694" s="282">
        <v>10</v>
      </c>
      <c r="K14694" s="282">
        <v>0</v>
      </c>
    </row>
    <row r="14695" spans="1:11" x14ac:dyDescent="0.3">
      <c r="A14695" s="281" t="s">
        <v>2896</v>
      </c>
      <c r="B14695" s="281">
        <v>291</v>
      </c>
      <c r="C14695" s="24" t="str">
        <f t="shared" si="229"/>
        <v>shale291</v>
      </c>
      <c r="D14695" s="281">
        <v>15972</v>
      </c>
      <c r="E14695" s="281">
        <v>8146</v>
      </c>
      <c r="F14695" s="281">
        <v>441055</v>
      </c>
      <c r="G14695" s="24">
        <v>0</v>
      </c>
      <c r="H14695" s="24">
        <v>0</v>
      </c>
      <c r="I14695" s="24">
        <v>0</v>
      </c>
      <c r="J14695" s="282">
        <v>10</v>
      </c>
      <c r="K14695" s="282">
        <v>0</v>
      </c>
    </row>
    <row r="14696" spans="1:11" x14ac:dyDescent="0.3">
      <c r="A14696" s="281" t="s">
        <v>2896</v>
      </c>
      <c r="B14696" s="281">
        <v>292</v>
      </c>
      <c r="C14696" s="24" t="str">
        <f t="shared" si="229"/>
        <v>shale292</v>
      </c>
      <c r="D14696" s="281">
        <v>16132</v>
      </c>
      <c r="E14696" s="281">
        <v>8228</v>
      </c>
      <c r="F14696" s="281">
        <v>446279</v>
      </c>
      <c r="G14696" s="24">
        <v>0</v>
      </c>
      <c r="H14696" s="24">
        <v>0</v>
      </c>
      <c r="I14696" s="24">
        <v>0</v>
      </c>
      <c r="J14696" s="282">
        <v>10</v>
      </c>
      <c r="K14696" s="282">
        <v>0</v>
      </c>
    </row>
    <row r="14697" spans="1:11" x14ac:dyDescent="0.3">
      <c r="A14697" s="281" t="s">
        <v>2896</v>
      </c>
      <c r="B14697" s="281">
        <v>293</v>
      </c>
      <c r="C14697" s="24" t="str">
        <f t="shared" si="229"/>
        <v>shale293</v>
      </c>
      <c r="D14697" s="281">
        <v>16294</v>
      </c>
      <c r="E14697" s="281">
        <v>8311</v>
      </c>
      <c r="F14697" s="281">
        <v>451424</v>
      </c>
      <c r="G14697" s="24">
        <v>0</v>
      </c>
      <c r="H14697" s="24">
        <v>0</v>
      </c>
      <c r="I14697" s="24">
        <v>0</v>
      </c>
      <c r="J14697" s="282">
        <v>10</v>
      </c>
      <c r="K14697" s="282">
        <v>0</v>
      </c>
    </row>
    <row r="14698" spans="1:11" x14ac:dyDescent="0.3">
      <c r="A14698" s="281" t="s">
        <v>2896</v>
      </c>
      <c r="B14698" s="281">
        <v>294</v>
      </c>
      <c r="C14698" s="24" t="str">
        <f t="shared" si="229"/>
        <v>shale294</v>
      </c>
      <c r="D14698" s="281">
        <v>16457</v>
      </c>
      <c r="E14698" s="281">
        <v>8394</v>
      </c>
      <c r="F14698" s="281">
        <v>456627</v>
      </c>
      <c r="G14698" s="24">
        <v>0</v>
      </c>
      <c r="H14698" s="24">
        <v>0</v>
      </c>
      <c r="I14698" s="24">
        <v>0</v>
      </c>
      <c r="J14698" s="282">
        <v>10</v>
      </c>
      <c r="K14698" s="282">
        <v>0</v>
      </c>
    </row>
    <row r="14699" spans="1:11" x14ac:dyDescent="0.3">
      <c r="A14699" s="281" t="s">
        <v>2896</v>
      </c>
      <c r="B14699" s="281">
        <v>295</v>
      </c>
      <c r="C14699" s="24" t="str">
        <f t="shared" si="229"/>
        <v>shale295</v>
      </c>
      <c r="D14699" s="281">
        <v>16622</v>
      </c>
      <c r="E14699" s="281">
        <v>8478</v>
      </c>
      <c r="F14699" s="281">
        <v>462027</v>
      </c>
      <c r="G14699" s="24">
        <v>0</v>
      </c>
      <c r="H14699" s="24">
        <v>0</v>
      </c>
      <c r="I14699" s="24">
        <v>0</v>
      </c>
      <c r="J14699" s="282">
        <v>10</v>
      </c>
      <c r="K14699" s="282">
        <v>0</v>
      </c>
    </row>
    <row r="14700" spans="1:11" x14ac:dyDescent="0.3">
      <c r="A14700" s="281" t="s">
        <v>2896</v>
      </c>
      <c r="B14700" s="281">
        <v>296</v>
      </c>
      <c r="C14700" s="24" t="str">
        <f t="shared" si="229"/>
        <v>shale296</v>
      </c>
      <c r="D14700" s="281">
        <v>16789</v>
      </c>
      <c r="E14700" s="281">
        <v>8563</v>
      </c>
      <c r="F14700" s="281">
        <v>467347</v>
      </c>
      <c r="G14700" s="24">
        <v>0</v>
      </c>
      <c r="H14700" s="24">
        <v>0</v>
      </c>
      <c r="I14700" s="24">
        <v>0</v>
      </c>
      <c r="J14700" s="282">
        <v>10</v>
      </c>
      <c r="K14700" s="282">
        <v>0</v>
      </c>
    </row>
    <row r="14701" spans="1:11" x14ac:dyDescent="0.3">
      <c r="A14701" s="281" t="s">
        <v>2896</v>
      </c>
      <c r="B14701" s="281">
        <v>297</v>
      </c>
      <c r="C14701" s="24" t="str">
        <f t="shared" si="229"/>
        <v>shale297</v>
      </c>
      <c r="D14701" s="281">
        <v>16957</v>
      </c>
      <c r="E14701" s="281">
        <v>8649</v>
      </c>
      <c r="F14701" s="281">
        <v>472437</v>
      </c>
      <c r="G14701" s="24">
        <v>0</v>
      </c>
      <c r="H14701" s="24">
        <v>0</v>
      </c>
      <c r="I14701" s="24">
        <v>0</v>
      </c>
      <c r="J14701" s="282">
        <v>10</v>
      </c>
      <c r="K14701" s="282">
        <v>0</v>
      </c>
    </row>
    <row r="14702" spans="1:11" x14ac:dyDescent="0.3">
      <c r="A14702" s="281" t="s">
        <v>2896</v>
      </c>
      <c r="B14702" s="281">
        <v>298</v>
      </c>
      <c r="C14702" s="24" t="str">
        <f t="shared" si="229"/>
        <v>shale298</v>
      </c>
      <c r="D14702" s="281">
        <v>17127</v>
      </c>
      <c r="E14702" s="281">
        <v>8736</v>
      </c>
      <c r="F14702" s="281">
        <v>477579</v>
      </c>
      <c r="G14702" s="24">
        <v>0</v>
      </c>
      <c r="H14702" s="24">
        <v>0</v>
      </c>
      <c r="I14702" s="24">
        <v>0</v>
      </c>
      <c r="J14702" s="282">
        <v>10</v>
      </c>
      <c r="K14702" s="282">
        <v>0</v>
      </c>
    </row>
    <row r="14703" spans="1:11" x14ac:dyDescent="0.3">
      <c r="A14703" s="281" t="s">
        <v>2896</v>
      </c>
      <c r="B14703" s="281">
        <v>299</v>
      </c>
      <c r="C14703" s="24" t="str">
        <f t="shared" si="229"/>
        <v>shale299</v>
      </c>
      <c r="D14703" s="281">
        <v>17298</v>
      </c>
      <c r="E14703" s="281">
        <v>8823</v>
      </c>
      <c r="F14703" s="281">
        <v>482774</v>
      </c>
      <c r="G14703" s="24">
        <v>0</v>
      </c>
      <c r="H14703" s="24">
        <v>0</v>
      </c>
      <c r="I14703" s="24">
        <v>0</v>
      </c>
      <c r="J14703" s="282">
        <v>10</v>
      </c>
      <c r="K14703" s="282">
        <v>0</v>
      </c>
    </row>
    <row r="14704" spans="1:11" x14ac:dyDescent="0.3">
      <c r="A14704" s="281" t="s">
        <v>2896</v>
      </c>
      <c r="B14704" s="281">
        <v>300</v>
      </c>
      <c r="C14704" s="24" t="str">
        <f t="shared" si="229"/>
        <v>shale300</v>
      </c>
      <c r="D14704" s="281">
        <v>17471</v>
      </c>
      <c r="E14704" s="281">
        <v>8911</v>
      </c>
      <c r="F14704" s="281">
        <v>488023</v>
      </c>
      <c r="G14704" s="24">
        <v>0</v>
      </c>
      <c r="H14704" s="24">
        <v>0</v>
      </c>
      <c r="I14704" s="24">
        <v>0</v>
      </c>
      <c r="J14704" s="282">
        <v>10</v>
      </c>
      <c r="K14704" s="282">
        <v>0</v>
      </c>
    </row>
    <row r="14705" spans="1:11" x14ac:dyDescent="0.3">
      <c r="A14705" s="283" t="s">
        <v>2137</v>
      </c>
      <c r="B14705" s="283">
        <v>1</v>
      </c>
      <c r="C14705" s="24" t="str">
        <f t="shared" si="229"/>
        <v>hellen1</v>
      </c>
      <c r="D14705" s="283">
        <v>136</v>
      </c>
      <c r="E14705" s="283">
        <v>83</v>
      </c>
      <c r="F14705" s="283">
        <v>1529</v>
      </c>
      <c r="G14705" s="24">
        <v>0</v>
      </c>
      <c r="H14705" s="24">
        <v>0</v>
      </c>
      <c r="I14705" s="24">
        <v>0</v>
      </c>
      <c r="J14705" s="282">
        <v>10</v>
      </c>
      <c r="K14705" s="282">
        <v>0</v>
      </c>
    </row>
    <row r="14706" spans="1:11" x14ac:dyDescent="0.3">
      <c r="A14706" s="283" t="s">
        <v>2137</v>
      </c>
      <c r="B14706" s="283">
        <v>2</v>
      </c>
      <c r="C14706" s="24" t="str">
        <f t="shared" si="229"/>
        <v>hellen2</v>
      </c>
      <c r="D14706" s="283">
        <v>138</v>
      </c>
      <c r="E14706" s="283">
        <v>84</v>
      </c>
      <c r="F14706" s="283">
        <v>1548</v>
      </c>
      <c r="G14706" s="24">
        <v>0</v>
      </c>
      <c r="H14706" s="24">
        <v>0</v>
      </c>
      <c r="I14706" s="24">
        <v>0</v>
      </c>
      <c r="J14706" s="282">
        <v>10</v>
      </c>
      <c r="K14706" s="282">
        <v>0</v>
      </c>
    </row>
    <row r="14707" spans="1:11" x14ac:dyDescent="0.3">
      <c r="A14707" s="283" t="s">
        <v>2137</v>
      </c>
      <c r="B14707" s="283">
        <v>3</v>
      </c>
      <c r="C14707" s="24" t="str">
        <f t="shared" si="229"/>
        <v>hellen3</v>
      </c>
      <c r="D14707" s="283">
        <v>139</v>
      </c>
      <c r="E14707" s="283">
        <v>85</v>
      </c>
      <c r="F14707" s="283">
        <v>1571</v>
      </c>
      <c r="G14707" s="24">
        <v>0</v>
      </c>
      <c r="H14707" s="24">
        <v>0</v>
      </c>
      <c r="I14707" s="24">
        <v>0</v>
      </c>
      <c r="J14707" s="282">
        <v>10</v>
      </c>
      <c r="K14707" s="282">
        <v>0</v>
      </c>
    </row>
    <row r="14708" spans="1:11" x14ac:dyDescent="0.3">
      <c r="A14708" s="283" t="s">
        <v>2137</v>
      </c>
      <c r="B14708" s="283">
        <v>4</v>
      </c>
      <c r="C14708" s="24" t="str">
        <f t="shared" si="229"/>
        <v>hellen4</v>
      </c>
      <c r="D14708" s="283">
        <v>141</v>
      </c>
      <c r="E14708" s="283">
        <v>86</v>
      </c>
      <c r="F14708" s="283">
        <v>1599</v>
      </c>
      <c r="G14708" s="24">
        <v>0</v>
      </c>
      <c r="H14708" s="24">
        <v>0</v>
      </c>
      <c r="I14708" s="24">
        <v>0</v>
      </c>
      <c r="J14708" s="282">
        <v>10</v>
      </c>
      <c r="K14708" s="282">
        <v>0</v>
      </c>
    </row>
    <row r="14709" spans="1:11" x14ac:dyDescent="0.3">
      <c r="A14709" s="283" t="s">
        <v>2137</v>
      </c>
      <c r="B14709" s="283">
        <v>5</v>
      </c>
      <c r="C14709" s="24" t="str">
        <f t="shared" si="229"/>
        <v>hellen5</v>
      </c>
      <c r="D14709" s="283">
        <v>143</v>
      </c>
      <c r="E14709" s="283">
        <v>87</v>
      </c>
      <c r="F14709" s="283">
        <v>1630</v>
      </c>
      <c r="G14709" s="24">
        <v>0</v>
      </c>
      <c r="H14709" s="24">
        <v>0</v>
      </c>
      <c r="I14709" s="24">
        <v>0</v>
      </c>
      <c r="J14709" s="282">
        <v>10</v>
      </c>
      <c r="K14709" s="282">
        <v>0</v>
      </c>
    </row>
    <row r="14710" spans="1:11" x14ac:dyDescent="0.3">
      <c r="A14710" s="283" t="s">
        <v>2137</v>
      </c>
      <c r="B14710" s="283">
        <v>6</v>
      </c>
      <c r="C14710" s="24" t="str">
        <f t="shared" si="229"/>
        <v>hellen6</v>
      </c>
      <c r="D14710" s="283">
        <v>145</v>
      </c>
      <c r="E14710" s="283">
        <v>89</v>
      </c>
      <c r="F14710" s="283">
        <v>1667</v>
      </c>
      <c r="G14710" s="24">
        <v>0</v>
      </c>
      <c r="H14710" s="24">
        <v>0</v>
      </c>
      <c r="I14710" s="24">
        <v>0</v>
      </c>
      <c r="J14710" s="282">
        <v>10</v>
      </c>
      <c r="K14710" s="282">
        <v>0</v>
      </c>
    </row>
    <row r="14711" spans="1:11" x14ac:dyDescent="0.3">
      <c r="A14711" s="283" t="s">
        <v>2137</v>
      </c>
      <c r="B14711" s="283">
        <v>7</v>
      </c>
      <c r="C14711" s="24" t="str">
        <f t="shared" si="229"/>
        <v>hellen7</v>
      </c>
      <c r="D14711" s="283">
        <v>147</v>
      </c>
      <c r="E14711" s="283">
        <v>90</v>
      </c>
      <c r="F14711" s="283">
        <v>1708</v>
      </c>
      <c r="G14711" s="24">
        <v>0</v>
      </c>
      <c r="H14711" s="24">
        <v>0</v>
      </c>
      <c r="I14711" s="24">
        <v>0</v>
      </c>
      <c r="J14711" s="282">
        <v>10</v>
      </c>
      <c r="K14711" s="282">
        <v>0</v>
      </c>
    </row>
    <row r="14712" spans="1:11" x14ac:dyDescent="0.3">
      <c r="A14712" s="283" t="s">
        <v>2137</v>
      </c>
      <c r="B14712" s="283">
        <v>8</v>
      </c>
      <c r="C14712" s="24" t="str">
        <f t="shared" si="229"/>
        <v>hellen8</v>
      </c>
      <c r="D14712" s="283">
        <v>149</v>
      </c>
      <c r="E14712" s="283">
        <v>91</v>
      </c>
      <c r="F14712" s="283">
        <v>1754</v>
      </c>
      <c r="G14712" s="24">
        <v>0</v>
      </c>
      <c r="H14712" s="24">
        <v>0</v>
      </c>
      <c r="I14712" s="24">
        <v>0</v>
      </c>
      <c r="J14712" s="282">
        <v>10</v>
      </c>
      <c r="K14712" s="282">
        <v>0</v>
      </c>
    </row>
    <row r="14713" spans="1:11" x14ac:dyDescent="0.3">
      <c r="A14713" s="283" t="s">
        <v>2137</v>
      </c>
      <c r="B14713" s="283">
        <v>9</v>
      </c>
      <c r="C14713" s="24" t="str">
        <f t="shared" si="229"/>
        <v>hellen9</v>
      </c>
      <c r="D14713" s="283">
        <v>151</v>
      </c>
      <c r="E14713" s="283">
        <v>92</v>
      </c>
      <c r="F14713" s="283">
        <v>1806</v>
      </c>
      <c r="G14713" s="24">
        <v>0</v>
      </c>
      <c r="H14713" s="24">
        <v>0</v>
      </c>
      <c r="I14713" s="24">
        <v>0</v>
      </c>
      <c r="J14713" s="282">
        <v>10</v>
      </c>
      <c r="K14713" s="282">
        <v>0</v>
      </c>
    </row>
    <row r="14714" spans="1:11" x14ac:dyDescent="0.3">
      <c r="A14714" s="283" t="s">
        <v>2137</v>
      </c>
      <c r="B14714" s="283">
        <v>10</v>
      </c>
      <c r="C14714" s="24" t="str">
        <f t="shared" si="229"/>
        <v>hellen10</v>
      </c>
      <c r="D14714" s="283">
        <v>153</v>
      </c>
      <c r="E14714" s="283">
        <v>93</v>
      </c>
      <c r="F14714" s="283">
        <v>1863</v>
      </c>
      <c r="G14714" s="24">
        <v>0</v>
      </c>
      <c r="H14714" s="24">
        <v>0</v>
      </c>
      <c r="I14714" s="24">
        <v>0</v>
      </c>
      <c r="J14714" s="282">
        <v>10</v>
      </c>
      <c r="K14714" s="282">
        <v>0</v>
      </c>
    </row>
    <row r="14715" spans="1:11" x14ac:dyDescent="0.3">
      <c r="A14715" s="283" t="s">
        <v>2137</v>
      </c>
      <c r="B14715" s="283">
        <v>11</v>
      </c>
      <c r="C14715" s="24" t="str">
        <f t="shared" si="229"/>
        <v>hellen11</v>
      </c>
      <c r="D14715" s="283">
        <v>168</v>
      </c>
      <c r="E14715" s="283">
        <v>102</v>
      </c>
      <c r="F14715" s="283">
        <v>2050</v>
      </c>
      <c r="G14715" s="24">
        <v>0</v>
      </c>
      <c r="H14715" s="24">
        <v>0</v>
      </c>
      <c r="I14715" s="24">
        <v>0</v>
      </c>
      <c r="J14715" s="282">
        <v>10</v>
      </c>
      <c r="K14715" s="282">
        <v>0</v>
      </c>
    </row>
    <row r="14716" spans="1:11" x14ac:dyDescent="0.3">
      <c r="A14716" s="283" t="s">
        <v>2137</v>
      </c>
      <c r="B14716" s="283">
        <v>12</v>
      </c>
      <c r="C14716" s="24" t="str">
        <f t="shared" si="229"/>
        <v>hellen12</v>
      </c>
      <c r="D14716" s="283">
        <v>170</v>
      </c>
      <c r="E14716" s="283">
        <v>103</v>
      </c>
      <c r="F14716" s="283">
        <v>2124</v>
      </c>
      <c r="G14716" s="24">
        <v>0</v>
      </c>
      <c r="H14716" s="24">
        <v>0</v>
      </c>
      <c r="I14716" s="24">
        <v>0</v>
      </c>
      <c r="J14716" s="282">
        <v>10</v>
      </c>
      <c r="K14716" s="282">
        <v>0</v>
      </c>
    </row>
    <row r="14717" spans="1:11" x14ac:dyDescent="0.3">
      <c r="A14717" s="283" t="s">
        <v>2137</v>
      </c>
      <c r="B14717" s="283">
        <v>13</v>
      </c>
      <c r="C14717" s="24" t="str">
        <f t="shared" si="229"/>
        <v>hellen13</v>
      </c>
      <c r="D14717" s="283">
        <v>172</v>
      </c>
      <c r="E14717" s="283">
        <v>105</v>
      </c>
      <c r="F14717" s="283">
        <v>2204</v>
      </c>
      <c r="G14717" s="24">
        <v>0</v>
      </c>
      <c r="H14717" s="24">
        <v>0</v>
      </c>
      <c r="I14717" s="24">
        <v>0</v>
      </c>
      <c r="J14717" s="282">
        <v>10</v>
      </c>
      <c r="K14717" s="282">
        <v>0</v>
      </c>
    </row>
    <row r="14718" spans="1:11" x14ac:dyDescent="0.3">
      <c r="A14718" s="283" t="s">
        <v>2137</v>
      </c>
      <c r="B14718" s="283">
        <v>14</v>
      </c>
      <c r="C14718" s="24" t="str">
        <f t="shared" si="229"/>
        <v>hellen14</v>
      </c>
      <c r="D14718" s="283">
        <v>174</v>
      </c>
      <c r="E14718" s="283">
        <v>106</v>
      </c>
      <c r="F14718" s="283">
        <v>2292</v>
      </c>
      <c r="G14718" s="24">
        <v>0</v>
      </c>
      <c r="H14718" s="24">
        <v>0</v>
      </c>
      <c r="I14718" s="24">
        <v>0</v>
      </c>
      <c r="J14718" s="282">
        <v>10</v>
      </c>
      <c r="K14718" s="282">
        <v>0</v>
      </c>
    </row>
    <row r="14719" spans="1:11" x14ac:dyDescent="0.3">
      <c r="A14719" s="283" t="s">
        <v>2137</v>
      </c>
      <c r="B14719" s="283">
        <v>15</v>
      </c>
      <c r="C14719" s="24" t="str">
        <f t="shared" si="229"/>
        <v>hellen15</v>
      </c>
      <c r="D14719" s="283">
        <v>177</v>
      </c>
      <c r="E14719" s="283">
        <v>108</v>
      </c>
      <c r="F14719" s="283">
        <v>2386</v>
      </c>
      <c r="G14719" s="24">
        <v>0</v>
      </c>
      <c r="H14719" s="24">
        <v>0</v>
      </c>
      <c r="I14719" s="24">
        <v>0</v>
      </c>
      <c r="J14719" s="282">
        <v>10</v>
      </c>
      <c r="K14719" s="282">
        <v>0</v>
      </c>
    </row>
    <row r="14720" spans="1:11" x14ac:dyDescent="0.3">
      <c r="A14720" s="283" t="s">
        <v>2137</v>
      </c>
      <c r="B14720" s="283">
        <v>16</v>
      </c>
      <c r="C14720" s="24" t="str">
        <f t="shared" si="229"/>
        <v>hellen16</v>
      </c>
      <c r="D14720" s="283">
        <v>179</v>
      </c>
      <c r="E14720" s="283">
        <v>109</v>
      </c>
      <c r="F14720" s="283">
        <v>2487</v>
      </c>
      <c r="G14720" s="24">
        <v>0</v>
      </c>
      <c r="H14720" s="24">
        <v>0</v>
      </c>
      <c r="I14720" s="24">
        <v>0</v>
      </c>
      <c r="J14720" s="282">
        <v>10</v>
      </c>
      <c r="K14720" s="282">
        <v>0</v>
      </c>
    </row>
    <row r="14721" spans="1:11" x14ac:dyDescent="0.3">
      <c r="A14721" s="283" t="s">
        <v>2137</v>
      </c>
      <c r="B14721" s="283">
        <v>17</v>
      </c>
      <c r="C14721" s="24" t="str">
        <f t="shared" si="229"/>
        <v>hellen17</v>
      </c>
      <c r="D14721" s="283">
        <v>181</v>
      </c>
      <c r="E14721" s="283">
        <v>110</v>
      </c>
      <c r="F14721" s="283">
        <v>2596</v>
      </c>
      <c r="G14721" s="24">
        <v>0</v>
      </c>
      <c r="H14721" s="24">
        <v>0</v>
      </c>
      <c r="I14721" s="24">
        <v>0</v>
      </c>
      <c r="J14721" s="282">
        <v>10</v>
      </c>
      <c r="K14721" s="282">
        <v>0</v>
      </c>
    </row>
    <row r="14722" spans="1:11" x14ac:dyDescent="0.3">
      <c r="A14722" s="283" t="s">
        <v>2137</v>
      </c>
      <c r="B14722" s="283">
        <v>18</v>
      </c>
      <c r="C14722" s="24" t="str">
        <f t="shared" si="229"/>
        <v>hellen18</v>
      </c>
      <c r="D14722" s="283">
        <v>184</v>
      </c>
      <c r="E14722" s="283">
        <v>112</v>
      </c>
      <c r="F14722" s="283">
        <v>2713</v>
      </c>
      <c r="G14722" s="24">
        <v>0</v>
      </c>
      <c r="H14722" s="24">
        <v>0</v>
      </c>
      <c r="I14722" s="24">
        <v>0</v>
      </c>
      <c r="J14722" s="282">
        <v>10</v>
      </c>
      <c r="K14722" s="282">
        <v>0</v>
      </c>
    </row>
    <row r="14723" spans="1:11" x14ac:dyDescent="0.3">
      <c r="A14723" s="283" t="s">
        <v>2137</v>
      </c>
      <c r="B14723" s="283">
        <v>19</v>
      </c>
      <c r="C14723" s="24" t="str">
        <f t="shared" si="229"/>
        <v>hellen19</v>
      </c>
      <c r="D14723" s="283">
        <v>186</v>
      </c>
      <c r="E14723" s="283">
        <v>113</v>
      </c>
      <c r="F14723" s="283">
        <v>2837</v>
      </c>
      <c r="G14723" s="24">
        <v>0</v>
      </c>
      <c r="H14723" s="24">
        <v>0</v>
      </c>
      <c r="I14723" s="24">
        <v>0</v>
      </c>
      <c r="J14723" s="282">
        <v>10</v>
      </c>
      <c r="K14723" s="282">
        <v>0</v>
      </c>
    </row>
    <row r="14724" spans="1:11" x14ac:dyDescent="0.3">
      <c r="A14724" s="283" t="s">
        <v>2137</v>
      </c>
      <c r="B14724" s="283">
        <v>20</v>
      </c>
      <c r="C14724" s="24" t="str">
        <f t="shared" si="229"/>
        <v>hellen20</v>
      </c>
      <c r="D14724" s="283">
        <v>188</v>
      </c>
      <c r="E14724" s="283">
        <v>115</v>
      </c>
      <c r="F14724" s="283">
        <v>2970</v>
      </c>
      <c r="G14724" s="24">
        <v>0</v>
      </c>
      <c r="H14724" s="24">
        <v>0</v>
      </c>
      <c r="I14724" s="24">
        <v>0</v>
      </c>
      <c r="J14724" s="282">
        <v>10</v>
      </c>
      <c r="K14724" s="282">
        <v>0</v>
      </c>
    </row>
    <row r="14725" spans="1:11" x14ac:dyDescent="0.3">
      <c r="A14725" s="283" t="s">
        <v>2137</v>
      </c>
      <c r="B14725" s="283">
        <v>21</v>
      </c>
      <c r="C14725" s="24" t="str">
        <f t="shared" si="229"/>
        <v>hellen21</v>
      </c>
      <c r="D14725" s="283">
        <v>206</v>
      </c>
      <c r="E14725" s="283">
        <v>125</v>
      </c>
      <c r="F14725" s="283">
        <v>3329</v>
      </c>
      <c r="G14725" s="24">
        <v>0</v>
      </c>
      <c r="H14725" s="24">
        <v>0</v>
      </c>
      <c r="I14725" s="24">
        <v>0</v>
      </c>
      <c r="J14725" s="282">
        <v>10</v>
      </c>
      <c r="K14725" s="282">
        <v>0</v>
      </c>
    </row>
    <row r="14726" spans="1:11" x14ac:dyDescent="0.3">
      <c r="A14726" s="283" t="s">
        <v>2137</v>
      </c>
      <c r="B14726" s="283">
        <v>22</v>
      </c>
      <c r="C14726" s="24" t="str">
        <f t="shared" ref="C14726:C14789" si="230">A14726&amp;B14726</f>
        <v>hellen22</v>
      </c>
      <c r="D14726" s="283">
        <v>209</v>
      </c>
      <c r="E14726" s="283">
        <v>127</v>
      </c>
      <c r="F14726" s="283">
        <v>3491</v>
      </c>
      <c r="G14726" s="24">
        <v>0</v>
      </c>
      <c r="H14726" s="24">
        <v>0</v>
      </c>
      <c r="I14726" s="24">
        <v>0</v>
      </c>
      <c r="J14726" s="282">
        <v>10</v>
      </c>
      <c r="K14726" s="282">
        <v>0</v>
      </c>
    </row>
    <row r="14727" spans="1:11" x14ac:dyDescent="0.3">
      <c r="A14727" s="283" t="s">
        <v>2137</v>
      </c>
      <c r="B14727" s="283">
        <v>23</v>
      </c>
      <c r="C14727" s="24" t="str">
        <f t="shared" si="230"/>
        <v>hellen23</v>
      </c>
      <c r="D14727" s="283">
        <v>211</v>
      </c>
      <c r="E14727" s="283">
        <v>129</v>
      </c>
      <c r="F14727" s="283">
        <v>3663</v>
      </c>
      <c r="G14727" s="24">
        <v>0</v>
      </c>
      <c r="H14727" s="24">
        <v>0</v>
      </c>
      <c r="I14727" s="24">
        <v>0</v>
      </c>
      <c r="J14727" s="282">
        <v>10</v>
      </c>
      <c r="K14727" s="282">
        <v>0</v>
      </c>
    </row>
    <row r="14728" spans="1:11" x14ac:dyDescent="0.3">
      <c r="A14728" s="283" t="s">
        <v>2137</v>
      </c>
      <c r="B14728" s="283">
        <v>24</v>
      </c>
      <c r="C14728" s="24" t="str">
        <f t="shared" si="230"/>
        <v>hellen24</v>
      </c>
      <c r="D14728" s="283">
        <v>214</v>
      </c>
      <c r="E14728" s="283">
        <v>130</v>
      </c>
      <c r="F14728" s="283">
        <v>3844</v>
      </c>
      <c r="G14728" s="24">
        <v>0</v>
      </c>
      <c r="H14728" s="24">
        <v>0</v>
      </c>
      <c r="I14728" s="24">
        <v>0</v>
      </c>
      <c r="J14728" s="282">
        <v>10</v>
      </c>
      <c r="K14728" s="282">
        <v>0</v>
      </c>
    </row>
    <row r="14729" spans="1:11" x14ac:dyDescent="0.3">
      <c r="A14729" s="283" t="s">
        <v>2137</v>
      </c>
      <c r="B14729" s="283">
        <v>25</v>
      </c>
      <c r="C14729" s="24" t="str">
        <f t="shared" si="230"/>
        <v>hellen25</v>
      </c>
      <c r="D14729" s="283">
        <v>217</v>
      </c>
      <c r="E14729" s="283">
        <v>132</v>
      </c>
      <c r="F14729" s="283">
        <v>4036</v>
      </c>
      <c r="G14729" s="24">
        <v>0</v>
      </c>
      <c r="H14729" s="24">
        <v>0</v>
      </c>
      <c r="I14729" s="24">
        <v>0</v>
      </c>
      <c r="J14729" s="282">
        <v>10</v>
      </c>
      <c r="K14729" s="282">
        <v>0</v>
      </c>
    </row>
    <row r="14730" spans="1:11" x14ac:dyDescent="0.3">
      <c r="A14730" s="283" t="s">
        <v>2137</v>
      </c>
      <c r="B14730" s="283">
        <v>26</v>
      </c>
      <c r="C14730" s="24" t="str">
        <f t="shared" si="230"/>
        <v>hellen26</v>
      </c>
      <c r="D14730" s="283">
        <v>219</v>
      </c>
      <c r="E14730" s="283">
        <v>134</v>
      </c>
      <c r="F14730" s="283">
        <v>4084</v>
      </c>
      <c r="G14730" s="24">
        <v>0</v>
      </c>
      <c r="H14730" s="24">
        <v>0</v>
      </c>
      <c r="I14730" s="24">
        <v>0</v>
      </c>
      <c r="J14730" s="282">
        <v>10</v>
      </c>
      <c r="K14730" s="282">
        <v>0</v>
      </c>
    </row>
    <row r="14731" spans="1:11" x14ac:dyDescent="0.3">
      <c r="A14731" s="283" t="s">
        <v>2137</v>
      </c>
      <c r="B14731" s="283">
        <v>27</v>
      </c>
      <c r="C14731" s="24" t="str">
        <f t="shared" si="230"/>
        <v>hellen27</v>
      </c>
      <c r="D14731" s="283">
        <v>222</v>
      </c>
      <c r="E14731" s="283">
        <v>135</v>
      </c>
      <c r="F14731" s="283">
        <v>4132</v>
      </c>
      <c r="G14731" s="24">
        <v>0</v>
      </c>
      <c r="H14731" s="24">
        <v>0</v>
      </c>
      <c r="I14731" s="24">
        <v>0</v>
      </c>
      <c r="J14731" s="282">
        <v>10</v>
      </c>
      <c r="K14731" s="282">
        <v>0</v>
      </c>
    </row>
    <row r="14732" spans="1:11" x14ac:dyDescent="0.3">
      <c r="A14732" s="283" t="s">
        <v>2137</v>
      </c>
      <c r="B14732" s="283">
        <v>28</v>
      </c>
      <c r="C14732" s="24" t="str">
        <f t="shared" si="230"/>
        <v>hellen28</v>
      </c>
      <c r="D14732" s="283">
        <v>225</v>
      </c>
      <c r="E14732" s="283">
        <v>137</v>
      </c>
      <c r="F14732" s="283">
        <v>4182</v>
      </c>
      <c r="G14732" s="24">
        <v>0</v>
      </c>
      <c r="H14732" s="24">
        <v>0</v>
      </c>
      <c r="I14732" s="24">
        <v>0</v>
      </c>
      <c r="J14732" s="282">
        <v>10</v>
      </c>
      <c r="K14732" s="282">
        <v>0</v>
      </c>
    </row>
    <row r="14733" spans="1:11" x14ac:dyDescent="0.3">
      <c r="A14733" s="283" t="s">
        <v>2137</v>
      </c>
      <c r="B14733" s="283">
        <v>29</v>
      </c>
      <c r="C14733" s="24" t="str">
        <f t="shared" si="230"/>
        <v>hellen29</v>
      </c>
      <c r="D14733" s="283">
        <v>228</v>
      </c>
      <c r="E14733" s="283">
        <v>139</v>
      </c>
      <c r="F14733" s="283">
        <v>4231</v>
      </c>
      <c r="G14733" s="24">
        <v>0</v>
      </c>
      <c r="H14733" s="24">
        <v>0</v>
      </c>
      <c r="I14733" s="24">
        <v>0</v>
      </c>
      <c r="J14733" s="282">
        <v>10</v>
      </c>
      <c r="K14733" s="282">
        <v>0</v>
      </c>
    </row>
    <row r="14734" spans="1:11" x14ac:dyDescent="0.3">
      <c r="A14734" s="283" t="s">
        <v>2137</v>
      </c>
      <c r="B14734" s="283">
        <v>30</v>
      </c>
      <c r="C14734" s="24" t="str">
        <f t="shared" si="230"/>
        <v>hellen30</v>
      </c>
      <c r="D14734" s="283">
        <v>231</v>
      </c>
      <c r="E14734" s="283">
        <v>141</v>
      </c>
      <c r="F14734" s="283">
        <v>4282</v>
      </c>
      <c r="G14734" s="24">
        <v>0</v>
      </c>
      <c r="H14734" s="24">
        <v>0</v>
      </c>
      <c r="I14734" s="24">
        <v>0</v>
      </c>
      <c r="J14734" s="282">
        <v>10</v>
      </c>
      <c r="K14734" s="282">
        <v>0</v>
      </c>
    </row>
    <row r="14735" spans="1:11" x14ac:dyDescent="0.3">
      <c r="A14735" s="283" t="s">
        <v>2137</v>
      </c>
      <c r="B14735" s="283">
        <v>31</v>
      </c>
      <c r="C14735" s="24" t="str">
        <f t="shared" si="230"/>
        <v>hellen31</v>
      </c>
      <c r="D14735" s="283">
        <v>252</v>
      </c>
      <c r="E14735" s="283">
        <v>154</v>
      </c>
      <c r="F14735" s="283">
        <v>4647</v>
      </c>
      <c r="G14735" s="24">
        <v>0</v>
      </c>
      <c r="H14735" s="24">
        <v>0</v>
      </c>
      <c r="I14735" s="24">
        <v>0</v>
      </c>
      <c r="J14735" s="282">
        <v>10</v>
      </c>
      <c r="K14735" s="282">
        <v>0</v>
      </c>
    </row>
    <row r="14736" spans="1:11" x14ac:dyDescent="0.3">
      <c r="A14736" s="283" t="s">
        <v>2137</v>
      </c>
      <c r="B14736" s="283">
        <v>32</v>
      </c>
      <c r="C14736" s="24" t="str">
        <f t="shared" si="230"/>
        <v>hellen32</v>
      </c>
      <c r="D14736" s="283">
        <v>255</v>
      </c>
      <c r="E14736" s="283">
        <v>156</v>
      </c>
      <c r="F14736" s="283">
        <v>4703</v>
      </c>
      <c r="G14736" s="24">
        <v>0</v>
      </c>
      <c r="H14736" s="24">
        <v>0</v>
      </c>
      <c r="I14736" s="24">
        <v>0</v>
      </c>
      <c r="J14736" s="282">
        <v>10</v>
      </c>
      <c r="K14736" s="282">
        <v>0</v>
      </c>
    </row>
    <row r="14737" spans="1:11" x14ac:dyDescent="0.3">
      <c r="A14737" s="283" t="s">
        <v>2137</v>
      </c>
      <c r="B14737" s="283">
        <v>33</v>
      </c>
      <c r="C14737" s="24" t="str">
        <f t="shared" si="230"/>
        <v>hellen33</v>
      </c>
      <c r="D14737" s="283">
        <v>258</v>
      </c>
      <c r="E14737" s="283">
        <v>158</v>
      </c>
      <c r="F14737" s="283">
        <v>4759</v>
      </c>
      <c r="G14737" s="24">
        <v>0</v>
      </c>
      <c r="H14737" s="24">
        <v>0</v>
      </c>
      <c r="I14737" s="24">
        <v>0</v>
      </c>
      <c r="J14737" s="282">
        <v>10</v>
      </c>
      <c r="K14737" s="282">
        <v>0</v>
      </c>
    </row>
    <row r="14738" spans="1:11" x14ac:dyDescent="0.3">
      <c r="A14738" s="283" t="s">
        <v>2137</v>
      </c>
      <c r="B14738" s="283">
        <v>34</v>
      </c>
      <c r="C14738" s="24" t="str">
        <f t="shared" si="230"/>
        <v>hellen34</v>
      </c>
      <c r="D14738" s="283">
        <v>262</v>
      </c>
      <c r="E14738" s="283">
        <v>159</v>
      </c>
      <c r="F14738" s="283">
        <v>4816</v>
      </c>
      <c r="G14738" s="24">
        <v>0</v>
      </c>
      <c r="H14738" s="24">
        <v>0</v>
      </c>
      <c r="I14738" s="24">
        <v>0</v>
      </c>
      <c r="J14738" s="282">
        <v>10</v>
      </c>
      <c r="K14738" s="282">
        <v>0</v>
      </c>
    </row>
    <row r="14739" spans="1:11" x14ac:dyDescent="0.3">
      <c r="A14739" s="283" t="s">
        <v>2137</v>
      </c>
      <c r="B14739" s="283">
        <v>35</v>
      </c>
      <c r="C14739" s="24" t="str">
        <f t="shared" si="230"/>
        <v>hellen35</v>
      </c>
      <c r="D14739" s="283">
        <v>265</v>
      </c>
      <c r="E14739" s="283">
        <v>161</v>
      </c>
      <c r="F14739" s="283">
        <v>4873</v>
      </c>
      <c r="G14739" s="24">
        <v>0</v>
      </c>
      <c r="H14739" s="24">
        <v>0</v>
      </c>
      <c r="I14739" s="24">
        <v>0</v>
      </c>
      <c r="J14739" s="282">
        <v>10</v>
      </c>
      <c r="K14739" s="282">
        <v>0</v>
      </c>
    </row>
    <row r="14740" spans="1:11" x14ac:dyDescent="0.3">
      <c r="A14740" s="283" t="s">
        <v>2137</v>
      </c>
      <c r="B14740" s="283">
        <v>36</v>
      </c>
      <c r="C14740" s="24" t="str">
        <f t="shared" si="230"/>
        <v>hellen36</v>
      </c>
      <c r="D14740" s="283">
        <v>268</v>
      </c>
      <c r="E14740" s="283">
        <v>163</v>
      </c>
      <c r="F14740" s="283">
        <v>4931</v>
      </c>
      <c r="G14740" s="24">
        <v>0</v>
      </c>
      <c r="H14740" s="24">
        <v>0</v>
      </c>
      <c r="I14740" s="24">
        <v>0</v>
      </c>
      <c r="J14740" s="282">
        <v>10</v>
      </c>
      <c r="K14740" s="282">
        <v>0</v>
      </c>
    </row>
    <row r="14741" spans="1:11" x14ac:dyDescent="0.3">
      <c r="A14741" s="283" t="s">
        <v>2137</v>
      </c>
      <c r="B14741" s="283">
        <v>37</v>
      </c>
      <c r="C14741" s="24" t="str">
        <f t="shared" si="230"/>
        <v>hellen37</v>
      </c>
      <c r="D14741" s="283">
        <v>272</v>
      </c>
      <c r="E14741" s="283">
        <v>166</v>
      </c>
      <c r="F14741" s="283">
        <v>4990</v>
      </c>
      <c r="G14741" s="24">
        <v>0</v>
      </c>
      <c r="H14741" s="24">
        <v>0</v>
      </c>
      <c r="I14741" s="24">
        <v>0</v>
      </c>
      <c r="J14741" s="282">
        <v>10</v>
      </c>
      <c r="K14741" s="282">
        <v>0</v>
      </c>
    </row>
    <row r="14742" spans="1:11" x14ac:dyDescent="0.3">
      <c r="A14742" s="283" t="s">
        <v>2137</v>
      </c>
      <c r="B14742" s="283">
        <v>38</v>
      </c>
      <c r="C14742" s="24" t="str">
        <f t="shared" si="230"/>
        <v>hellen38</v>
      </c>
      <c r="D14742" s="283">
        <v>275</v>
      </c>
      <c r="E14742" s="283">
        <v>168</v>
      </c>
      <c r="F14742" s="283">
        <v>5050</v>
      </c>
      <c r="G14742" s="24">
        <v>0</v>
      </c>
      <c r="H14742" s="24">
        <v>0</v>
      </c>
      <c r="I14742" s="24">
        <v>0</v>
      </c>
      <c r="J14742" s="282">
        <v>10</v>
      </c>
      <c r="K14742" s="282">
        <v>0</v>
      </c>
    </row>
    <row r="14743" spans="1:11" x14ac:dyDescent="0.3">
      <c r="A14743" s="283" t="s">
        <v>2137</v>
      </c>
      <c r="B14743" s="283">
        <v>39</v>
      </c>
      <c r="C14743" s="24" t="str">
        <f t="shared" si="230"/>
        <v>hellen39</v>
      </c>
      <c r="D14743" s="283">
        <v>278</v>
      </c>
      <c r="E14743" s="283">
        <v>170</v>
      </c>
      <c r="F14743" s="283">
        <v>5110</v>
      </c>
      <c r="G14743" s="24">
        <v>0</v>
      </c>
      <c r="H14743" s="24">
        <v>0</v>
      </c>
      <c r="I14743" s="24">
        <v>0</v>
      </c>
      <c r="J14743" s="282">
        <v>10</v>
      </c>
      <c r="K14743" s="282">
        <v>0</v>
      </c>
    </row>
    <row r="14744" spans="1:11" x14ac:dyDescent="0.3">
      <c r="A14744" s="283" t="s">
        <v>2137</v>
      </c>
      <c r="B14744" s="283">
        <v>40</v>
      </c>
      <c r="C14744" s="24" t="str">
        <f t="shared" si="230"/>
        <v>hellen40</v>
      </c>
      <c r="D14744" s="283">
        <v>282</v>
      </c>
      <c r="E14744" s="283">
        <v>172</v>
      </c>
      <c r="F14744" s="283">
        <v>5170</v>
      </c>
      <c r="G14744" s="24">
        <v>0</v>
      </c>
      <c r="H14744" s="24">
        <v>0</v>
      </c>
      <c r="I14744" s="24">
        <v>0</v>
      </c>
      <c r="J14744" s="282">
        <v>10</v>
      </c>
      <c r="K14744" s="282">
        <v>0</v>
      </c>
    </row>
    <row r="14745" spans="1:11" x14ac:dyDescent="0.3">
      <c r="A14745" s="283" t="s">
        <v>2137</v>
      </c>
      <c r="B14745" s="283">
        <v>41</v>
      </c>
      <c r="C14745" s="24" t="str">
        <f t="shared" si="230"/>
        <v>hellen41</v>
      </c>
      <c r="D14745" s="283">
        <v>308</v>
      </c>
      <c r="E14745" s="283">
        <v>188</v>
      </c>
      <c r="F14745" s="283">
        <v>5672</v>
      </c>
      <c r="G14745" s="24">
        <v>0</v>
      </c>
      <c r="H14745" s="24">
        <v>0</v>
      </c>
      <c r="I14745" s="24">
        <v>0</v>
      </c>
      <c r="J14745" s="282">
        <v>10</v>
      </c>
      <c r="K14745" s="282">
        <v>0</v>
      </c>
    </row>
    <row r="14746" spans="1:11" x14ac:dyDescent="0.3">
      <c r="A14746" s="283" t="s">
        <v>2137</v>
      </c>
      <c r="B14746" s="283">
        <v>42</v>
      </c>
      <c r="C14746" s="24" t="str">
        <f t="shared" si="230"/>
        <v>hellen42</v>
      </c>
      <c r="D14746" s="283">
        <v>312</v>
      </c>
      <c r="E14746" s="283">
        <v>190</v>
      </c>
      <c r="F14746" s="283">
        <v>5740</v>
      </c>
      <c r="G14746" s="24">
        <v>0</v>
      </c>
      <c r="H14746" s="24">
        <v>0</v>
      </c>
      <c r="I14746" s="24">
        <v>0</v>
      </c>
      <c r="J14746" s="282">
        <v>10</v>
      </c>
      <c r="K14746" s="282">
        <v>0</v>
      </c>
    </row>
    <row r="14747" spans="1:11" x14ac:dyDescent="0.3">
      <c r="A14747" s="283" t="s">
        <v>2137</v>
      </c>
      <c r="B14747" s="283">
        <v>43</v>
      </c>
      <c r="C14747" s="24" t="str">
        <f t="shared" si="230"/>
        <v>hellen43</v>
      </c>
      <c r="D14747" s="283">
        <v>315</v>
      </c>
      <c r="E14747" s="283">
        <v>192</v>
      </c>
      <c r="F14747" s="283">
        <v>5808</v>
      </c>
      <c r="G14747" s="24">
        <v>0</v>
      </c>
      <c r="H14747" s="24">
        <v>0</v>
      </c>
      <c r="I14747" s="24">
        <v>0</v>
      </c>
      <c r="J14747" s="282">
        <v>10</v>
      </c>
      <c r="K14747" s="282">
        <v>0</v>
      </c>
    </row>
    <row r="14748" spans="1:11" x14ac:dyDescent="0.3">
      <c r="A14748" s="283" t="s">
        <v>2137</v>
      </c>
      <c r="B14748" s="283">
        <v>44</v>
      </c>
      <c r="C14748" s="24" t="str">
        <f t="shared" si="230"/>
        <v>hellen44</v>
      </c>
      <c r="D14748" s="283">
        <v>319</v>
      </c>
      <c r="E14748" s="283">
        <v>195</v>
      </c>
      <c r="F14748" s="283">
        <v>5885</v>
      </c>
      <c r="G14748" s="24">
        <v>0</v>
      </c>
      <c r="H14748" s="24">
        <v>0</v>
      </c>
      <c r="I14748" s="24">
        <v>0</v>
      </c>
      <c r="J14748" s="282">
        <v>10</v>
      </c>
      <c r="K14748" s="282">
        <v>0</v>
      </c>
    </row>
    <row r="14749" spans="1:11" x14ac:dyDescent="0.3">
      <c r="A14749" s="283" t="s">
        <v>2137</v>
      </c>
      <c r="B14749" s="283">
        <v>45</v>
      </c>
      <c r="C14749" s="24" t="str">
        <f t="shared" si="230"/>
        <v>hellen45</v>
      </c>
      <c r="D14749" s="283">
        <v>323</v>
      </c>
      <c r="E14749" s="283">
        <v>197</v>
      </c>
      <c r="F14749" s="283">
        <v>5959</v>
      </c>
      <c r="G14749" s="24">
        <v>0</v>
      </c>
      <c r="H14749" s="24">
        <v>0</v>
      </c>
      <c r="I14749" s="24">
        <v>0</v>
      </c>
      <c r="J14749" s="282">
        <v>10</v>
      </c>
      <c r="K14749" s="282">
        <v>0</v>
      </c>
    </row>
    <row r="14750" spans="1:11" x14ac:dyDescent="0.3">
      <c r="A14750" s="283" t="s">
        <v>2137</v>
      </c>
      <c r="B14750" s="283">
        <v>46</v>
      </c>
      <c r="C14750" s="24" t="str">
        <f t="shared" si="230"/>
        <v>hellen46</v>
      </c>
      <c r="D14750" s="283">
        <v>327</v>
      </c>
      <c r="E14750" s="283">
        <v>199</v>
      </c>
      <c r="F14750" s="283">
        <v>6031</v>
      </c>
      <c r="G14750" s="24">
        <v>0</v>
      </c>
      <c r="H14750" s="24">
        <v>0</v>
      </c>
      <c r="I14750" s="24">
        <v>0</v>
      </c>
      <c r="J14750" s="282">
        <v>10</v>
      </c>
      <c r="K14750" s="282">
        <v>0</v>
      </c>
    </row>
    <row r="14751" spans="1:11" x14ac:dyDescent="0.3">
      <c r="A14751" s="283" t="s">
        <v>2137</v>
      </c>
      <c r="B14751" s="283">
        <v>47</v>
      </c>
      <c r="C14751" s="24" t="str">
        <f t="shared" si="230"/>
        <v>hellen47</v>
      </c>
      <c r="D14751" s="283">
        <v>331</v>
      </c>
      <c r="E14751" s="283">
        <v>202</v>
      </c>
      <c r="F14751" s="283">
        <v>6107</v>
      </c>
      <c r="G14751" s="24">
        <v>0</v>
      </c>
      <c r="H14751" s="24">
        <v>0</v>
      </c>
      <c r="I14751" s="24">
        <v>0</v>
      </c>
      <c r="J14751" s="282">
        <v>10</v>
      </c>
      <c r="K14751" s="282">
        <v>0</v>
      </c>
    </row>
    <row r="14752" spans="1:11" x14ac:dyDescent="0.3">
      <c r="A14752" s="283" t="s">
        <v>2137</v>
      </c>
      <c r="B14752" s="283">
        <v>48</v>
      </c>
      <c r="C14752" s="24" t="str">
        <f t="shared" si="230"/>
        <v>hellen48</v>
      </c>
      <c r="D14752" s="283">
        <v>335</v>
      </c>
      <c r="E14752" s="283">
        <v>204</v>
      </c>
      <c r="F14752" s="283">
        <v>6187</v>
      </c>
      <c r="G14752" s="24">
        <v>0</v>
      </c>
      <c r="H14752" s="24">
        <v>0</v>
      </c>
      <c r="I14752" s="24">
        <v>0</v>
      </c>
      <c r="J14752" s="282">
        <v>10</v>
      </c>
      <c r="K14752" s="282">
        <v>0</v>
      </c>
    </row>
    <row r="14753" spans="1:11" x14ac:dyDescent="0.3">
      <c r="A14753" s="283" t="s">
        <v>2137</v>
      </c>
      <c r="B14753" s="283">
        <v>49</v>
      </c>
      <c r="C14753" s="24" t="str">
        <f t="shared" si="230"/>
        <v>hellen49</v>
      </c>
      <c r="D14753" s="283">
        <v>339</v>
      </c>
      <c r="E14753" s="283">
        <v>207</v>
      </c>
      <c r="F14753" s="283">
        <v>6261</v>
      </c>
      <c r="G14753" s="24">
        <v>0</v>
      </c>
      <c r="H14753" s="24">
        <v>0</v>
      </c>
      <c r="I14753" s="24">
        <v>0</v>
      </c>
      <c r="J14753" s="282">
        <v>10</v>
      </c>
      <c r="K14753" s="282">
        <v>0</v>
      </c>
    </row>
    <row r="14754" spans="1:11" x14ac:dyDescent="0.3">
      <c r="A14754" s="283" t="s">
        <v>2137</v>
      </c>
      <c r="B14754" s="283">
        <v>50</v>
      </c>
      <c r="C14754" s="24" t="str">
        <f t="shared" si="230"/>
        <v>hellen50</v>
      </c>
      <c r="D14754" s="283">
        <v>343</v>
      </c>
      <c r="E14754" s="283">
        <v>209</v>
      </c>
      <c r="F14754" s="283">
        <v>6343</v>
      </c>
      <c r="G14754" s="24">
        <v>0</v>
      </c>
      <c r="H14754" s="24">
        <v>0</v>
      </c>
      <c r="I14754" s="24">
        <v>0</v>
      </c>
      <c r="J14754" s="282">
        <v>10</v>
      </c>
      <c r="K14754" s="282">
        <v>0</v>
      </c>
    </row>
    <row r="14755" spans="1:11" x14ac:dyDescent="0.3">
      <c r="A14755" s="283" t="s">
        <v>2137</v>
      </c>
      <c r="B14755" s="283">
        <v>51</v>
      </c>
      <c r="C14755" s="24" t="str">
        <f t="shared" si="230"/>
        <v>hellen51</v>
      </c>
      <c r="D14755" s="283">
        <v>375</v>
      </c>
      <c r="E14755" s="283">
        <v>229</v>
      </c>
      <c r="F14755" s="283">
        <v>6904</v>
      </c>
      <c r="G14755" s="24">
        <v>0</v>
      </c>
      <c r="H14755" s="24">
        <v>0</v>
      </c>
      <c r="I14755" s="24">
        <v>0</v>
      </c>
      <c r="J14755" s="282">
        <v>10</v>
      </c>
      <c r="K14755" s="282">
        <v>0</v>
      </c>
    </row>
    <row r="14756" spans="1:11" x14ac:dyDescent="0.3">
      <c r="A14756" s="283" t="s">
        <v>2137</v>
      </c>
      <c r="B14756" s="283">
        <v>52</v>
      </c>
      <c r="C14756" s="24" t="str">
        <f t="shared" si="230"/>
        <v>hellen52</v>
      </c>
      <c r="D14756" s="283">
        <v>379</v>
      </c>
      <c r="E14756" s="283">
        <v>231</v>
      </c>
      <c r="F14756" s="283">
        <v>6987</v>
      </c>
      <c r="G14756" s="24">
        <v>0</v>
      </c>
      <c r="H14756" s="24">
        <v>0</v>
      </c>
      <c r="I14756" s="24">
        <v>0</v>
      </c>
      <c r="J14756" s="282">
        <v>10</v>
      </c>
      <c r="K14756" s="282">
        <v>0</v>
      </c>
    </row>
    <row r="14757" spans="1:11" x14ac:dyDescent="0.3">
      <c r="A14757" s="283" t="s">
        <v>2137</v>
      </c>
      <c r="B14757" s="283">
        <v>53</v>
      </c>
      <c r="C14757" s="24" t="str">
        <f t="shared" si="230"/>
        <v>hellen53</v>
      </c>
      <c r="D14757" s="283">
        <v>384</v>
      </c>
      <c r="E14757" s="283">
        <v>234</v>
      </c>
      <c r="F14757" s="283">
        <v>7076</v>
      </c>
      <c r="G14757" s="24">
        <v>0</v>
      </c>
      <c r="H14757" s="24">
        <v>0</v>
      </c>
      <c r="I14757" s="24">
        <v>0</v>
      </c>
      <c r="J14757" s="282">
        <v>10</v>
      </c>
      <c r="K14757" s="282">
        <v>0</v>
      </c>
    </row>
    <row r="14758" spans="1:11" x14ac:dyDescent="0.3">
      <c r="A14758" s="283" t="s">
        <v>2137</v>
      </c>
      <c r="B14758" s="283">
        <v>54</v>
      </c>
      <c r="C14758" s="24" t="str">
        <f t="shared" si="230"/>
        <v>hellen54</v>
      </c>
      <c r="D14758" s="283">
        <v>389</v>
      </c>
      <c r="E14758" s="283">
        <v>237</v>
      </c>
      <c r="F14758" s="283">
        <v>7169</v>
      </c>
      <c r="G14758" s="24">
        <v>0</v>
      </c>
      <c r="H14758" s="24">
        <v>0</v>
      </c>
      <c r="I14758" s="24">
        <v>0</v>
      </c>
      <c r="J14758" s="282">
        <v>10</v>
      </c>
      <c r="K14758" s="282">
        <v>0</v>
      </c>
    </row>
    <row r="14759" spans="1:11" x14ac:dyDescent="0.3">
      <c r="A14759" s="283" t="s">
        <v>2137</v>
      </c>
      <c r="B14759" s="283">
        <v>55</v>
      </c>
      <c r="C14759" s="24" t="str">
        <f t="shared" si="230"/>
        <v>hellen55</v>
      </c>
      <c r="D14759" s="283">
        <v>393</v>
      </c>
      <c r="E14759" s="283">
        <v>240</v>
      </c>
      <c r="F14759" s="283">
        <v>7255</v>
      </c>
      <c r="G14759" s="24">
        <v>0</v>
      </c>
      <c r="H14759" s="24">
        <v>0</v>
      </c>
      <c r="I14759" s="24">
        <v>0</v>
      </c>
      <c r="J14759" s="282">
        <v>10</v>
      </c>
      <c r="K14759" s="282">
        <v>0</v>
      </c>
    </row>
    <row r="14760" spans="1:11" x14ac:dyDescent="0.3">
      <c r="A14760" s="283" t="s">
        <v>2137</v>
      </c>
      <c r="B14760" s="283">
        <v>56</v>
      </c>
      <c r="C14760" s="24" t="str">
        <f t="shared" si="230"/>
        <v>hellen56</v>
      </c>
      <c r="D14760" s="283">
        <v>398</v>
      </c>
      <c r="E14760" s="283">
        <v>243</v>
      </c>
      <c r="F14760" s="283">
        <v>7350</v>
      </c>
      <c r="G14760" s="24">
        <v>0</v>
      </c>
      <c r="H14760" s="24">
        <v>0</v>
      </c>
      <c r="I14760" s="24">
        <v>0</v>
      </c>
      <c r="J14760" s="282">
        <v>10</v>
      </c>
      <c r="K14760" s="282">
        <v>0</v>
      </c>
    </row>
    <row r="14761" spans="1:11" x14ac:dyDescent="0.3">
      <c r="A14761" s="283" t="s">
        <v>2137</v>
      </c>
      <c r="B14761" s="283">
        <v>57</v>
      </c>
      <c r="C14761" s="24" t="str">
        <f t="shared" si="230"/>
        <v>hellen57</v>
      </c>
      <c r="D14761" s="283">
        <v>403</v>
      </c>
      <c r="E14761" s="283">
        <v>246</v>
      </c>
      <c r="F14761" s="283">
        <v>7444</v>
      </c>
      <c r="G14761" s="24">
        <v>0</v>
      </c>
      <c r="H14761" s="24">
        <v>0</v>
      </c>
      <c r="I14761" s="24">
        <v>0</v>
      </c>
      <c r="J14761" s="282">
        <v>10</v>
      </c>
      <c r="K14761" s="282">
        <v>0</v>
      </c>
    </row>
    <row r="14762" spans="1:11" x14ac:dyDescent="0.3">
      <c r="A14762" s="283" t="s">
        <v>2137</v>
      </c>
      <c r="B14762" s="283">
        <v>58</v>
      </c>
      <c r="C14762" s="24" t="str">
        <f t="shared" si="230"/>
        <v>hellen58</v>
      </c>
      <c r="D14762" s="283">
        <v>408</v>
      </c>
      <c r="E14762" s="283">
        <v>249</v>
      </c>
      <c r="F14762" s="283">
        <v>7533</v>
      </c>
      <c r="G14762" s="24">
        <v>0</v>
      </c>
      <c r="H14762" s="24">
        <v>0</v>
      </c>
      <c r="I14762" s="24">
        <v>0</v>
      </c>
      <c r="J14762" s="282">
        <v>10</v>
      </c>
      <c r="K14762" s="282">
        <v>0</v>
      </c>
    </row>
    <row r="14763" spans="1:11" x14ac:dyDescent="0.3">
      <c r="A14763" s="283" t="s">
        <v>2137</v>
      </c>
      <c r="B14763" s="283">
        <v>59</v>
      </c>
      <c r="C14763" s="24" t="str">
        <f t="shared" si="230"/>
        <v>hellen59</v>
      </c>
      <c r="D14763" s="283">
        <v>413</v>
      </c>
      <c r="E14763" s="283">
        <v>252</v>
      </c>
      <c r="F14763" s="283">
        <v>7629</v>
      </c>
      <c r="G14763" s="24">
        <v>0</v>
      </c>
      <c r="H14763" s="24">
        <v>0</v>
      </c>
      <c r="I14763" s="24">
        <v>0</v>
      </c>
      <c r="J14763" s="282">
        <v>10</v>
      </c>
      <c r="K14763" s="282">
        <v>0</v>
      </c>
    </row>
    <row r="14764" spans="1:11" x14ac:dyDescent="0.3">
      <c r="A14764" s="283" t="s">
        <v>2137</v>
      </c>
      <c r="B14764" s="283">
        <v>60</v>
      </c>
      <c r="C14764" s="24" t="str">
        <f t="shared" si="230"/>
        <v>hellen60</v>
      </c>
      <c r="D14764" s="283">
        <v>417</v>
      </c>
      <c r="E14764" s="283">
        <v>255</v>
      </c>
      <c r="F14764" s="283">
        <v>7729</v>
      </c>
      <c r="G14764" s="24">
        <v>0</v>
      </c>
      <c r="H14764" s="24">
        <v>0</v>
      </c>
      <c r="I14764" s="24">
        <v>0</v>
      </c>
      <c r="J14764" s="282">
        <v>10</v>
      </c>
      <c r="K14764" s="282">
        <v>0</v>
      </c>
    </row>
    <row r="14765" spans="1:11" x14ac:dyDescent="0.3">
      <c r="A14765" s="283" t="s">
        <v>2137</v>
      </c>
      <c r="B14765" s="283">
        <v>61</v>
      </c>
      <c r="C14765" s="24" t="str">
        <f t="shared" si="230"/>
        <v>hellen61</v>
      </c>
      <c r="D14765" s="283">
        <v>456</v>
      </c>
      <c r="E14765" s="283">
        <v>278</v>
      </c>
      <c r="F14765" s="283">
        <v>8504</v>
      </c>
      <c r="G14765" s="24">
        <v>0</v>
      </c>
      <c r="H14765" s="24">
        <v>0</v>
      </c>
      <c r="I14765" s="24">
        <v>0</v>
      </c>
      <c r="J14765" s="282">
        <v>10</v>
      </c>
      <c r="K14765" s="282">
        <v>0</v>
      </c>
    </row>
    <row r="14766" spans="1:11" x14ac:dyDescent="0.3">
      <c r="A14766" s="283" t="s">
        <v>2137</v>
      </c>
      <c r="B14766" s="283">
        <v>62</v>
      </c>
      <c r="C14766" s="24" t="str">
        <f t="shared" si="230"/>
        <v>hellen62</v>
      </c>
      <c r="D14766" s="283">
        <v>461</v>
      </c>
      <c r="E14766" s="283">
        <v>281</v>
      </c>
      <c r="F14766" s="283">
        <v>8616</v>
      </c>
      <c r="G14766" s="24">
        <v>0</v>
      </c>
      <c r="H14766" s="24">
        <v>0</v>
      </c>
      <c r="I14766" s="24">
        <v>0</v>
      </c>
      <c r="J14766" s="282">
        <v>10</v>
      </c>
      <c r="K14766" s="282">
        <v>0</v>
      </c>
    </row>
    <row r="14767" spans="1:11" x14ac:dyDescent="0.3">
      <c r="A14767" s="283" t="s">
        <v>2137</v>
      </c>
      <c r="B14767" s="283">
        <v>63</v>
      </c>
      <c r="C14767" s="24" t="str">
        <f t="shared" si="230"/>
        <v>hellen63</v>
      </c>
      <c r="D14767" s="283">
        <v>467</v>
      </c>
      <c r="E14767" s="283">
        <v>285</v>
      </c>
      <c r="F14767" s="283">
        <v>8742</v>
      </c>
      <c r="G14767" s="24">
        <v>0</v>
      </c>
      <c r="H14767" s="24">
        <v>0</v>
      </c>
      <c r="I14767" s="24">
        <v>0</v>
      </c>
      <c r="J14767" s="282">
        <v>10</v>
      </c>
      <c r="K14767" s="282">
        <v>0</v>
      </c>
    </row>
    <row r="14768" spans="1:11" x14ac:dyDescent="0.3">
      <c r="A14768" s="283" t="s">
        <v>2137</v>
      </c>
      <c r="B14768" s="283">
        <v>64</v>
      </c>
      <c r="C14768" s="24" t="str">
        <f t="shared" si="230"/>
        <v>hellen64</v>
      </c>
      <c r="D14768" s="283">
        <v>472</v>
      </c>
      <c r="E14768" s="283">
        <v>288</v>
      </c>
      <c r="F14768" s="283">
        <v>8847</v>
      </c>
      <c r="G14768" s="24">
        <v>0</v>
      </c>
      <c r="H14768" s="24">
        <v>0</v>
      </c>
      <c r="I14768" s="24">
        <v>0</v>
      </c>
      <c r="J14768" s="282">
        <v>10</v>
      </c>
      <c r="K14768" s="282">
        <v>0</v>
      </c>
    </row>
    <row r="14769" spans="1:11" x14ac:dyDescent="0.3">
      <c r="A14769" s="283" t="s">
        <v>2137</v>
      </c>
      <c r="B14769" s="283">
        <v>65</v>
      </c>
      <c r="C14769" s="24" t="str">
        <f t="shared" si="230"/>
        <v>hellen65</v>
      </c>
      <c r="D14769" s="283">
        <v>478</v>
      </c>
      <c r="E14769" s="283">
        <v>291</v>
      </c>
      <c r="F14769" s="283">
        <v>8964</v>
      </c>
      <c r="G14769" s="24">
        <v>0</v>
      </c>
      <c r="H14769" s="24">
        <v>0</v>
      </c>
      <c r="I14769" s="24">
        <v>0</v>
      </c>
      <c r="J14769" s="282">
        <v>10</v>
      </c>
      <c r="K14769" s="282">
        <v>0</v>
      </c>
    </row>
    <row r="14770" spans="1:11" x14ac:dyDescent="0.3">
      <c r="A14770" s="283" t="s">
        <v>2137</v>
      </c>
      <c r="B14770" s="283">
        <v>66</v>
      </c>
      <c r="C14770" s="24" t="str">
        <f t="shared" si="230"/>
        <v>hellen66</v>
      </c>
      <c r="D14770" s="283">
        <v>484</v>
      </c>
      <c r="E14770" s="283">
        <v>295</v>
      </c>
      <c r="F14770" s="283">
        <v>9082</v>
      </c>
      <c r="G14770" s="24">
        <v>0</v>
      </c>
      <c r="H14770" s="24">
        <v>0</v>
      </c>
      <c r="I14770" s="24">
        <v>0</v>
      </c>
      <c r="J14770" s="282">
        <v>10</v>
      </c>
      <c r="K14770" s="282">
        <v>0</v>
      </c>
    </row>
    <row r="14771" spans="1:11" x14ac:dyDescent="0.3">
      <c r="A14771" s="283" t="s">
        <v>2137</v>
      </c>
      <c r="B14771" s="283">
        <v>67</v>
      </c>
      <c r="C14771" s="24" t="str">
        <f t="shared" si="230"/>
        <v>hellen67</v>
      </c>
      <c r="D14771" s="283">
        <v>489</v>
      </c>
      <c r="E14771" s="283">
        <v>298</v>
      </c>
      <c r="F14771" s="283">
        <v>9209</v>
      </c>
      <c r="G14771" s="24">
        <v>0</v>
      </c>
      <c r="H14771" s="24">
        <v>0</v>
      </c>
      <c r="I14771" s="24">
        <v>0</v>
      </c>
      <c r="J14771" s="282">
        <v>10</v>
      </c>
      <c r="K14771" s="282">
        <v>0</v>
      </c>
    </row>
    <row r="14772" spans="1:11" x14ac:dyDescent="0.3">
      <c r="A14772" s="283" t="s">
        <v>2137</v>
      </c>
      <c r="B14772" s="283">
        <v>68</v>
      </c>
      <c r="C14772" s="24" t="str">
        <f t="shared" si="230"/>
        <v>hellen68</v>
      </c>
      <c r="D14772" s="283">
        <v>495</v>
      </c>
      <c r="E14772" s="283">
        <v>302</v>
      </c>
      <c r="F14772" s="283">
        <v>9319</v>
      </c>
      <c r="G14772" s="24">
        <v>0</v>
      </c>
      <c r="H14772" s="24">
        <v>0</v>
      </c>
      <c r="I14772" s="24">
        <v>0</v>
      </c>
      <c r="J14772" s="282">
        <v>10</v>
      </c>
      <c r="K14772" s="282">
        <v>0</v>
      </c>
    </row>
    <row r="14773" spans="1:11" x14ac:dyDescent="0.3">
      <c r="A14773" s="283" t="s">
        <v>2137</v>
      </c>
      <c r="B14773" s="283">
        <v>69</v>
      </c>
      <c r="C14773" s="24" t="str">
        <f t="shared" si="230"/>
        <v>hellen69</v>
      </c>
      <c r="D14773" s="283">
        <v>501</v>
      </c>
      <c r="E14773" s="283">
        <v>306</v>
      </c>
      <c r="F14773" s="283">
        <v>9442</v>
      </c>
      <c r="G14773" s="24">
        <v>0</v>
      </c>
      <c r="H14773" s="24">
        <v>0</v>
      </c>
      <c r="I14773" s="24">
        <v>0</v>
      </c>
      <c r="J14773" s="282">
        <v>10</v>
      </c>
      <c r="K14773" s="282">
        <v>0</v>
      </c>
    </row>
    <row r="14774" spans="1:11" x14ac:dyDescent="0.3">
      <c r="A14774" s="283" t="s">
        <v>2137</v>
      </c>
      <c r="B14774" s="283">
        <v>70</v>
      </c>
      <c r="C14774" s="24" t="str">
        <f t="shared" si="230"/>
        <v>hellen70</v>
      </c>
      <c r="D14774" s="283">
        <v>507</v>
      </c>
      <c r="E14774" s="283">
        <v>309</v>
      </c>
      <c r="F14774" s="283">
        <v>9555</v>
      </c>
      <c r="G14774" s="24">
        <v>0</v>
      </c>
      <c r="H14774" s="24">
        <v>0</v>
      </c>
      <c r="I14774" s="24">
        <v>0</v>
      </c>
      <c r="J14774" s="282">
        <v>10</v>
      </c>
      <c r="K14774" s="282">
        <v>0</v>
      </c>
    </row>
    <row r="14775" spans="1:11" x14ac:dyDescent="0.3">
      <c r="A14775" s="283" t="s">
        <v>2137</v>
      </c>
      <c r="B14775" s="283">
        <v>71</v>
      </c>
      <c r="C14775" s="24" t="str">
        <f t="shared" si="230"/>
        <v>hellen71</v>
      </c>
      <c r="D14775" s="283">
        <v>553</v>
      </c>
      <c r="E14775" s="283">
        <v>338</v>
      </c>
      <c r="F14775" s="283">
        <v>10426</v>
      </c>
      <c r="G14775" s="24">
        <v>0</v>
      </c>
      <c r="H14775" s="24">
        <v>0</v>
      </c>
      <c r="I14775" s="24">
        <v>0</v>
      </c>
      <c r="J14775" s="282">
        <v>10</v>
      </c>
      <c r="K14775" s="282">
        <v>0</v>
      </c>
    </row>
    <row r="14776" spans="1:11" x14ac:dyDescent="0.3">
      <c r="A14776" s="283" t="s">
        <v>2137</v>
      </c>
      <c r="B14776" s="283">
        <v>72</v>
      </c>
      <c r="C14776" s="24" t="str">
        <f t="shared" si="230"/>
        <v>hellen72</v>
      </c>
      <c r="D14776" s="283">
        <v>560</v>
      </c>
      <c r="E14776" s="283">
        <v>342</v>
      </c>
      <c r="F14776" s="283">
        <v>10551</v>
      </c>
      <c r="G14776" s="24">
        <v>0</v>
      </c>
      <c r="H14776" s="24">
        <v>0</v>
      </c>
      <c r="I14776" s="24">
        <v>0</v>
      </c>
      <c r="J14776" s="282">
        <v>10</v>
      </c>
      <c r="K14776" s="282">
        <v>0</v>
      </c>
    </row>
    <row r="14777" spans="1:11" x14ac:dyDescent="0.3">
      <c r="A14777" s="283" t="s">
        <v>2137</v>
      </c>
      <c r="B14777" s="283">
        <v>73</v>
      </c>
      <c r="C14777" s="24" t="str">
        <f t="shared" si="230"/>
        <v>hellen73</v>
      </c>
      <c r="D14777" s="283">
        <v>567</v>
      </c>
      <c r="E14777" s="283">
        <v>346</v>
      </c>
      <c r="F14777" s="283">
        <v>10698</v>
      </c>
      <c r="G14777" s="24">
        <v>0</v>
      </c>
      <c r="H14777" s="24">
        <v>0</v>
      </c>
      <c r="I14777" s="24">
        <v>0</v>
      </c>
      <c r="J14777" s="282">
        <v>10</v>
      </c>
      <c r="K14777" s="282">
        <v>0</v>
      </c>
    </row>
    <row r="14778" spans="1:11" x14ac:dyDescent="0.3">
      <c r="A14778" s="283" t="s">
        <v>2137</v>
      </c>
      <c r="B14778" s="283">
        <v>74</v>
      </c>
      <c r="C14778" s="24" t="str">
        <f t="shared" si="230"/>
        <v>hellen74</v>
      </c>
      <c r="D14778" s="283">
        <v>573</v>
      </c>
      <c r="E14778" s="283">
        <v>350</v>
      </c>
      <c r="F14778" s="283">
        <v>10826</v>
      </c>
      <c r="G14778" s="24">
        <v>0</v>
      </c>
      <c r="H14778" s="24">
        <v>0</v>
      </c>
      <c r="I14778" s="24">
        <v>0</v>
      </c>
      <c r="J14778" s="282">
        <v>10</v>
      </c>
      <c r="K14778" s="282">
        <v>0</v>
      </c>
    </row>
    <row r="14779" spans="1:11" x14ac:dyDescent="0.3">
      <c r="A14779" s="283" t="s">
        <v>2137</v>
      </c>
      <c r="B14779" s="283">
        <v>75</v>
      </c>
      <c r="C14779" s="24" t="str">
        <f t="shared" si="230"/>
        <v>hellen75</v>
      </c>
      <c r="D14779" s="283">
        <v>580</v>
      </c>
      <c r="E14779" s="283">
        <v>354</v>
      </c>
      <c r="F14779" s="283">
        <v>10970</v>
      </c>
      <c r="G14779" s="24">
        <v>0</v>
      </c>
      <c r="H14779" s="24">
        <v>0</v>
      </c>
      <c r="I14779" s="24">
        <v>0</v>
      </c>
      <c r="J14779" s="282">
        <v>10</v>
      </c>
      <c r="K14779" s="282">
        <v>0</v>
      </c>
    </row>
    <row r="14780" spans="1:11" x14ac:dyDescent="0.3">
      <c r="A14780" s="283" t="s">
        <v>2137</v>
      </c>
      <c r="B14780" s="283">
        <v>76</v>
      </c>
      <c r="C14780" s="24" t="str">
        <f t="shared" si="230"/>
        <v>hellen76</v>
      </c>
      <c r="D14780" s="283">
        <v>587</v>
      </c>
      <c r="E14780" s="283">
        <v>358</v>
      </c>
      <c r="F14780" s="283">
        <v>11101</v>
      </c>
      <c r="G14780" s="24">
        <v>0</v>
      </c>
      <c r="H14780" s="24">
        <v>0</v>
      </c>
      <c r="I14780" s="24">
        <v>0</v>
      </c>
      <c r="J14780" s="282">
        <v>10</v>
      </c>
      <c r="K14780" s="282">
        <v>0</v>
      </c>
    </row>
    <row r="14781" spans="1:11" x14ac:dyDescent="0.3">
      <c r="A14781" s="283" t="s">
        <v>2137</v>
      </c>
      <c r="B14781" s="283">
        <v>77</v>
      </c>
      <c r="C14781" s="24" t="str">
        <f t="shared" si="230"/>
        <v>hellen77</v>
      </c>
      <c r="D14781" s="283">
        <v>594</v>
      </c>
      <c r="E14781" s="283">
        <v>362</v>
      </c>
      <c r="F14781" s="283">
        <v>11255</v>
      </c>
      <c r="G14781" s="24">
        <v>0</v>
      </c>
      <c r="H14781" s="24">
        <v>0</v>
      </c>
      <c r="I14781" s="24">
        <v>0</v>
      </c>
      <c r="J14781" s="282">
        <v>10</v>
      </c>
      <c r="K14781" s="282">
        <v>0</v>
      </c>
    </row>
    <row r="14782" spans="1:11" x14ac:dyDescent="0.3">
      <c r="A14782" s="283" t="s">
        <v>2137</v>
      </c>
      <c r="B14782" s="283">
        <v>78</v>
      </c>
      <c r="C14782" s="24" t="str">
        <f t="shared" si="230"/>
        <v>hellen78</v>
      </c>
      <c r="D14782" s="283">
        <v>601</v>
      </c>
      <c r="E14782" s="283">
        <v>366</v>
      </c>
      <c r="F14782" s="283">
        <v>11390</v>
      </c>
      <c r="G14782" s="24">
        <v>0</v>
      </c>
      <c r="H14782" s="24">
        <v>0</v>
      </c>
      <c r="I14782" s="24">
        <v>0</v>
      </c>
      <c r="J14782" s="282">
        <v>10</v>
      </c>
      <c r="K14782" s="282">
        <v>0</v>
      </c>
    </row>
    <row r="14783" spans="1:11" x14ac:dyDescent="0.3">
      <c r="A14783" s="283" t="s">
        <v>2137</v>
      </c>
      <c r="B14783" s="283">
        <v>79</v>
      </c>
      <c r="C14783" s="24" t="str">
        <f t="shared" si="230"/>
        <v>hellen79</v>
      </c>
      <c r="D14783" s="283">
        <v>608</v>
      </c>
      <c r="E14783" s="283">
        <v>371</v>
      </c>
      <c r="F14783" s="283">
        <v>11541</v>
      </c>
      <c r="G14783" s="24">
        <v>0</v>
      </c>
      <c r="H14783" s="24">
        <v>0</v>
      </c>
      <c r="I14783" s="24">
        <v>0</v>
      </c>
      <c r="J14783" s="282">
        <v>10</v>
      </c>
      <c r="K14783" s="282">
        <v>0</v>
      </c>
    </row>
    <row r="14784" spans="1:11" x14ac:dyDescent="0.3">
      <c r="A14784" s="283" t="s">
        <v>2137</v>
      </c>
      <c r="B14784" s="283">
        <v>80</v>
      </c>
      <c r="C14784" s="24" t="str">
        <f t="shared" si="230"/>
        <v>hellen80</v>
      </c>
      <c r="D14784" s="283">
        <v>615</v>
      </c>
      <c r="E14784" s="283">
        <v>375</v>
      </c>
      <c r="F14784" s="283">
        <v>11678</v>
      </c>
      <c r="G14784" s="24">
        <v>0</v>
      </c>
      <c r="H14784" s="24">
        <v>0</v>
      </c>
      <c r="I14784" s="24">
        <v>0</v>
      </c>
      <c r="J14784" s="282">
        <v>10</v>
      </c>
      <c r="K14784" s="282">
        <v>0</v>
      </c>
    </row>
    <row r="14785" spans="1:11" x14ac:dyDescent="0.3">
      <c r="A14785" s="283" t="s">
        <v>2137</v>
      </c>
      <c r="B14785" s="283">
        <v>81</v>
      </c>
      <c r="C14785" s="24" t="str">
        <f t="shared" si="230"/>
        <v>hellen81</v>
      </c>
      <c r="D14785" s="283">
        <v>671</v>
      </c>
      <c r="E14785" s="283">
        <v>409</v>
      </c>
      <c r="F14785" s="283">
        <v>12906</v>
      </c>
      <c r="G14785" s="24">
        <v>0</v>
      </c>
      <c r="H14785" s="24">
        <v>0</v>
      </c>
      <c r="I14785" s="24">
        <v>0</v>
      </c>
      <c r="J14785" s="282">
        <v>10</v>
      </c>
      <c r="K14785" s="282">
        <v>0</v>
      </c>
    </row>
    <row r="14786" spans="1:11" x14ac:dyDescent="0.3">
      <c r="A14786" s="283" t="s">
        <v>2137</v>
      </c>
      <c r="B14786" s="283">
        <v>82</v>
      </c>
      <c r="C14786" s="24" t="str">
        <f t="shared" si="230"/>
        <v>hellen82</v>
      </c>
      <c r="D14786" s="283">
        <v>679</v>
      </c>
      <c r="E14786" s="283">
        <v>414</v>
      </c>
      <c r="F14786" s="283">
        <v>13060</v>
      </c>
      <c r="G14786" s="24">
        <v>0</v>
      </c>
      <c r="H14786" s="24">
        <v>0</v>
      </c>
      <c r="I14786" s="24">
        <v>0</v>
      </c>
      <c r="J14786" s="282">
        <v>10</v>
      </c>
      <c r="K14786" s="282">
        <v>0</v>
      </c>
    </row>
    <row r="14787" spans="1:11" x14ac:dyDescent="0.3">
      <c r="A14787" s="283" t="s">
        <v>2137</v>
      </c>
      <c r="B14787" s="283">
        <v>83</v>
      </c>
      <c r="C14787" s="24" t="str">
        <f t="shared" si="230"/>
        <v>hellen83</v>
      </c>
      <c r="D14787" s="283">
        <v>687</v>
      </c>
      <c r="E14787" s="283">
        <v>419</v>
      </c>
      <c r="F14787" s="283">
        <v>13242</v>
      </c>
      <c r="G14787" s="24">
        <v>0</v>
      </c>
      <c r="H14787" s="24">
        <v>0</v>
      </c>
      <c r="I14787" s="24">
        <v>0</v>
      </c>
      <c r="J14787" s="282">
        <v>10</v>
      </c>
      <c r="K14787" s="282">
        <v>0</v>
      </c>
    </row>
    <row r="14788" spans="1:11" x14ac:dyDescent="0.3">
      <c r="A14788" s="283" t="s">
        <v>2137</v>
      </c>
      <c r="B14788" s="283">
        <v>84</v>
      </c>
      <c r="C14788" s="24" t="str">
        <f t="shared" si="230"/>
        <v>hellen84</v>
      </c>
      <c r="D14788" s="283">
        <v>695</v>
      </c>
      <c r="E14788" s="283">
        <v>424</v>
      </c>
      <c r="F14788" s="283">
        <v>13400</v>
      </c>
      <c r="G14788" s="24">
        <v>0</v>
      </c>
      <c r="H14788" s="24">
        <v>0</v>
      </c>
      <c r="I14788" s="24">
        <v>0</v>
      </c>
      <c r="J14788" s="282">
        <v>10</v>
      </c>
      <c r="K14788" s="282">
        <v>0</v>
      </c>
    </row>
    <row r="14789" spans="1:11" x14ac:dyDescent="0.3">
      <c r="A14789" s="283" t="s">
        <v>2137</v>
      </c>
      <c r="B14789" s="283">
        <v>85</v>
      </c>
      <c r="C14789" s="24" t="str">
        <f t="shared" si="230"/>
        <v>hellen85</v>
      </c>
      <c r="D14789" s="283">
        <v>703</v>
      </c>
      <c r="E14789" s="283">
        <v>429</v>
      </c>
      <c r="F14789" s="283">
        <v>13589</v>
      </c>
      <c r="G14789" s="24">
        <v>0</v>
      </c>
      <c r="H14789" s="24">
        <v>0</v>
      </c>
      <c r="I14789" s="24">
        <v>0</v>
      </c>
      <c r="J14789" s="282">
        <v>10</v>
      </c>
      <c r="K14789" s="282">
        <v>0</v>
      </c>
    </row>
    <row r="14790" spans="1:11" x14ac:dyDescent="0.3">
      <c r="A14790" s="283" t="s">
        <v>2137</v>
      </c>
      <c r="B14790" s="283">
        <v>86</v>
      </c>
      <c r="C14790" s="24" t="str">
        <f t="shared" ref="C14790:C14853" si="231">A14790&amp;B14790</f>
        <v>hellen86</v>
      </c>
      <c r="D14790" s="283">
        <v>711</v>
      </c>
      <c r="E14790" s="283">
        <v>434</v>
      </c>
      <c r="F14790" s="283">
        <v>13752</v>
      </c>
      <c r="G14790" s="24">
        <v>0</v>
      </c>
      <c r="H14790" s="24">
        <v>0</v>
      </c>
      <c r="I14790" s="24">
        <v>0</v>
      </c>
      <c r="J14790" s="282">
        <v>10</v>
      </c>
      <c r="K14790" s="282">
        <v>0</v>
      </c>
    </row>
    <row r="14791" spans="1:11" x14ac:dyDescent="0.3">
      <c r="A14791" s="283" t="s">
        <v>2137</v>
      </c>
      <c r="B14791" s="283">
        <v>87</v>
      </c>
      <c r="C14791" s="24" t="str">
        <f t="shared" si="231"/>
        <v>hellen87</v>
      </c>
      <c r="D14791" s="283">
        <v>719</v>
      </c>
      <c r="E14791" s="283">
        <v>439</v>
      </c>
      <c r="F14791" s="283">
        <v>13916</v>
      </c>
      <c r="G14791" s="24">
        <v>0</v>
      </c>
      <c r="H14791" s="24">
        <v>0</v>
      </c>
      <c r="I14791" s="24">
        <v>0</v>
      </c>
      <c r="J14791" s="282">
        <v>10</v>
      </c>
      <c r="K14791" s="282">
        <v>0</v>
      </c>
    </row>
    <row r="14792" spans="1:11" x14ac:dyDescent="0.3">
      <c r="A14792" s="283" t="s">
        <v>2137</v>
      </c>
      <c r="B14792" s="283">
        <v>88</v>
      </c>
      <c r="C14792" s="24" t="str">
        <f t="shared" si="231"/>
        <v>hellen88</v>
      </c>
      <c r="D14792" s="283">
        <v>727</v>
      </c>
      <c r="E14792" s="283">
        <v>444</v>
      </c>
      <c r="F14792" s="283">
        <v>14082</v>
      </c>
      <c r="G14792" s="24">
        <v>0</v>
      </c>
      <c r="H14792" s="24">
        <v>0</v>
      </c>
      <c r="I14792" s="24">
        <v>0</v>
      </c>
      <c r="J14792" s="282">
        <v>10</v>
      </c>
      <c r="K14792" s="282">
        <v>0</v>
      </c>
    </row>
    <row r="14793" spans="1:11" x14ac:dyDescent="0.3">
      <c r="A14793" s="283" t="s">
        <v>2137</v>
      </c>
      <c r="B14793" s="283">
        <v>89</v>
      </c>
      <c r="C14793" s="24" t="str">
        <f t="shared" si="231"/>
        <v>hellen89</v>
      </c>
      <c r="D14793" s="283">
        <v>736</v>
      </c>
      <c r="E14793" s="283">
        <v>449</v>
      </c>
      <c r="F14793" s="283">
        <v>14296</v>
      </c>
      <c r="G14793" s="24">
        <v>0</v>
      </c>
      <c r="H14793" s="24">
        <v>0</v>
      </c>
      <c r="I14793" s="24">
        <v>0</v>
      </c>
      <c r="J14793" s="282">
        <v>10</v>
      </c>
      <c r="K14793" s="282">
        <v>0</v>
      </c>
    </row>
    <row r="14794" spans="1:11" x14ac:dyDescent="0.3">
      <c r="A14794" s="283" t="s">
        <v>2137</v>
      </c>
      <c r="B14794" s="283">
        <v>90</v>
      </c>
      <c r="C14794" s="24" t="str">
        <f t="shared" si="231"/>
        <v>hellen90</v>
      </c>
      <c r="D14794" s="283">
        <v>744</v>
      </c>
      <c r="E14794" s="283">
        <v>454</v>
      </c>
      <c r="F14794" s="283">
        <v>14467</v>
      </c>
      <c r="G14794" s="24">
        <v>0</v>
      </c>
      <c r="H14794" s="24">
        <v>0</v>
      </c>
      <c r="I14794" s="24">
        <v>0</v>
      </c>
      <c r="J14794" s="282">
        <v>10</v>
      </c>
      <c r="K14794" s="282">
        <v>0</v>
      </c>
    </row>
    <row r="14795" spans="1:11" x14ac:dyDescent="0.3">
      <c r="A14795" s="283" t="s">
        <v>2137</v>
      </c>
      <c r="B14795" s="283">
        <v>91</v>
      </c>
      <c r="C14795" s="24" t="str">
        <f t="shared" si="231"/>
        <v>hellen91</v>
      </c>
      <c r="D14795" s="283">
        <v>813</v>
      </c>
      <c r="E14795" s="283">
        <v>496</v>
      </c>
      <c r="F14795" s="283">
        <v>15769</v>
      </c>
      <c r="G14795" s="24">
        <v>0</v>
      </c>
      <c r="H14795" s="24">
        <v>0</v>
      </c>
      <c r="I14795" s="24">
        <v>0</v>
      </c>
      <c r="J14795" s="282">
        <v>10</v>
      </c>
      <c r="K14795" s="282">
        <v>0</v>
      </c>
    </row>
    <row r="14796" spans="1:11" x14ac:dyDescent="0.3">
      <c r="A14796" s="283" t="s">
        <v>2137</v>
      </c>
      <c r="B14796" s="283">
        <v>92</v>
      </c>
      <c r="C14796" s="24" t="str">
        <f t="shared" si="231"/>
        <v>hellen92</v>
      </c>
      <c r="D14796" s="283">
        <v>822</v>
      </c>
      <c r="E14796" s="283">
        <v>501</v>
      </c>
      <c r="F14796" s="283">
        <v>15958</v>
      </c>
      <c r="G14796" s="24">
        <v>0</v>
      </c>
      <c r="H14796" s="24">
        <v>0</v>
      </c>
      <c r="I14796" s="24">
        <v>0</v>
      </c>
      <c r="J14796" s="282">
        <v>10</v>
      </c>
      <c r="K14796" s="282">
        <v>0</v>
      </c>
    </row>
    <row r="14797" spans="1:11" x14ac:dyDescent="0.3">
      <c r="A14797" s="283" t="s">
        <v>2137</v>
      </c>
      <c r="B14797" s="283">
        <v>93</v>
      </c>
      <c r="C14797" s="24" t="str">
        <f t="shared" si="231"/>
        <v>hellen93</v>
      </c>
      <c r="D14797" s="283">
        <v>831</v>
      </c>
      <c r="E14797" s="283">
        <v>507</v>
      </c>
      <c r="F14797" s="283">
        <v>16201</v>
      </c>
      <c r="G14797" s="24">
        <v>0</v>
      </c>
      <c r="H14797" s="24">
        <v>0</v>
      </c>
      <c r="I14797" s="24">
        <v>0</v>
      </c>
      <c r="J14797" s="282">
        <v>10</v>
      </c>
      <c r="K14797" s="282">
        <v>0</v>
      </c>
    </row>
    <row r="14798" spans="1:11" x14ac:dyDescent="0.3">
      <c r="A14798" s="283" t="s">
        <v>2137</v>
      </c>
      <c r="B14798" s="283">
        <v>94</v>
      </c>
      <c r="C14798" s="24" t="str">
        <f t="shared" si="231"/>
        <v>hellen94</v>
      </c>
      <c r="D14798" s="283">
        <v>841</v>
      </c>
      <c r="E14798" s="283">
        <v>513</v>
      </c>
      <c r="F14798" s="283">
        <v>16394</v>
      </c>
      <c r="G14798" s="24">
        <v>0</v>
      </c>
      <c r="H14798" s="24">
        <v>0</v>
      </c>
      <c r="I14798" s="24">
        <v>0</v>
      </c>
      <c r="J14798" s="282">
        <v>10</v>
      </c>
      <c r="K14798" s="282">
        <v>0</v>
      </c>
    </row>
    <row r="14799" spans="1:11" x14ac:dyDescent="0.3">
      <c r="A14799" s="283" t="s">
        <v>2137</v>
      </c>
      <c r="B14799" s="283">
        <v>95</v>
      </c>
      <c r="C14799" s="24" t="str">
        <f t="shared" si="231"/>
        <v>hellen95</v>
      </c>
      <c r="D14799" s="283">
        <v>851</v>
      </c>
      <c r="E14799" s="283">
        <v>519</v>
      </c>
      <c r="F14799" s="283">
        <v>16590</v>
      </c>
      <c r="G14799" s="24">
        <v>0</v>
      </c>
      <c r="H14799" s="24">
        <v>0</v>
      </c>
      <c r="I14799" s="24">
        <v>0</v>
      </c>
      <c r="J14799" s="282">
        <v>10</v>
      </c>
      <c r="K14799" s="282">
        <v>0</v>
      </c>
    </row>
    <row r="14800" spans="1:11" x14ac:dyDescent="0.3">
      <c r="A14800" s="283" t="s">
        <v>2137</v>
      </c>
      <c r="B14800" s="283">
        <v>96</v>
      </c>
      <c r="C14800" s="24" t="str">
        <f t="shared" si="231"/>
        <v>hellen96</v>
      </c>
      <c r="D14800" s="283">
        <v>860</v>
      </c>
      <c r="E14800" s="283">
        <v>525</v>
      </c>
      <c r="F14800" s="283">
        <v>16787</v>
      </c>
      <c r="G14800" s="24">
        <v>0</v>
      </c>
      <c r="H14800" s="24">
        <v>0</v>
      </c>
      <c r="I14800" s="24">
        <v>0</v>
      </c>
      <c r="J14800" s="282">
        <v>10</v>
      </c>
      <c r="K14800" s="282">
        <v>0</v>
      </c>
    </row>
    <row r="14801" spans="1:11" x14ac:dyDescent="0.3">
      <c r="A14801" s="283" t="s">
        <v>2137</v>
      </c>
      <c r="B14801" s="283">
        <v>97</v>
      </c>
      <c r="C14801" s="24" t="str">
        <f t="shared" si="231"/>
        <v>hellen97</v>
      </c>
      <c r="D14801" s="283">
        <v>870</v>
      </c>
      <c r="E14801" s="283">
        <v>531</v>
      </c>
      <c r="F14801" s="283">
        <v>17043</v>
      </c>
      <c r="G14801" s="24">
        <v>0</v>
      </c>
      <c r="H14801" s="24">
        <v>0</v>
      </c>
      <c r="I14801" s="24">
        <v>0</v>
      </c>
      <c r="J14801" s="282">
        <v>10</v>
      </c>
      <c r="K14801" s="282">
        <v>0</v>
      </c>
    </row>
    <row r="14802" spans="1:11" x14ac:dyDescent="0.3">
      <c r="A14802" s="283" t="s">
        <v>2137</v>
      </c>
      <c r="B14802" s="283">
        <v>98</v>
      </c>
      <c r="C14802" s="24" t="str">
        <f t="shared" si="231"/>
        <v>hellen98</v>
      </c>
      <c r="D14802" s="283">
        <v>880</v>
      </c>
      <c r="E14802" s="283">
        <v>537</v>
      </c>
      <c r="F14802" s="283">
        <v>17246</v>
      </c>
      <c r="G14802" s="24">
        <v>0</v>
      </c>
      <c r="H14802" s="24">
        <v>0</v>
      </c>
      <c r="I14802" s="24">
        <v>0</v>
      </c>
      <c r="J14802" s="282">
        <v>10</v>
      </c>
      <c r="K14802" s="282">
        <v>0</v>
      </c>
    </row>
    <row r="14803" spans="1:11" x14ac:dyDescent="0.3">
      <c r="A14803" s="283" t="s">
        <v>2137</v>
      </c>
      <c r="B14803" s="283">
        <v>99</v>
      </c>
      <c r="C14803" s="24" t="str">
        <f t="shared" si="231"/>
        <v>hellen99</v>
      </c>
      <c r="D14803" s="283">
        <v>890</v>
      </c>
      <c r="E14803" s="283">
        <v>543</v>
      </c>
      <c r="F14803" s="283">
        <v>17451</v>
      </c>
      <c r="G14803" s="24">
        <v>0</v>
      </c>
      <c r="H14803" s="24">
        <v>0</v>
      </c>
      <c r="I14803" s="24">
        <v>0</v>
      </c>
      <c r="J14803" s="282">
        <v>10</v>
      </c>
      <c r="K14803" s="282">
        <v>0</v>
      </c>
    </row>
    <row r="14804" spans="1:11" x14ac:dyDescent="0.3">
      <c r="A14804" s="283" t="s">
        <v>2137</v>
      </c>
      <c r="B14804" s="283">
        <v>100</v>
      </c>
      <c r="C14804" s="24" t="str">
        <f t="shared" si="231"/>
        <v>hellen100</v>
      </c>
      <c r="D14804" s="283">
        <v>900</v>
      </c>
      <c r="E14804" s="283">
        <v>549</v>
      </c>
      <c r="F14804" s="283">
        <v>17659</v>
      </c>
      <c r="G14804" s="24">
        <v>0</v>
      </c>
      <c r="H14804" s="24">
        <v>0</v>
      </c>
      <c r="I14804" s="24">
        <v>0</v>
      </c>
      <c r="J14804" s="282">
        <v>10</v>
      </c>
      <c r="K14804" s="282">
        <v>0</v>
      </c>
    </row>
    <row r="14805" spans="1:11" x14ac:dyDescent="0.3">
      <c r="A14805" s="283" t="s">
        <v>2137</v>
      </c>
      <c r="B14805" s="283">
        <v>101</v>
      </c>
      <c r="C14805" s="24" t="str">
        <f t="shared" si="231"/>
        <v>hellen101</v>
      </c>
      <c r="D14805" s="283">
        <v>983</v>
      </c>
      <c r="E14805" s="283">
        <v>600</v>
      </c>
      <c r="F14805" s="283">
        <v>19555</v>
      </c>
      <c r="G14805" s="24">
        <v>0</v>
      </c>
      <c r="H14805" s="24">
        <v>0</v>
      </c>
      <c r="I14805" s="24">
        <v>0</v>
      </c>
      <c r="J14805" s="282">
        <v>10</v>
      </c>
      <c r="K14805" s="282">
        <v>0</v>
      </c>
    </row>
    <row r="14806" spans="1:11" x14ac:dyDescent="0.3">
      <c r="A14806" s="283" t="s">
        <v>2137</v>
      </c>
      <c r="B14806" s="283">
        <v>102</v>
      </c>
      <c r="C14806" s="24" t="str">
        <f t="shared" si="231"/>
        <v>hellen102</v>
      </c>
      <c r="D14806" s="283">
        <v>994</v>
      </c>
      <c r="E14806" s="283">
        <v>606</v>
      </c>
      <c r="F14806" s="283">
        <v>19787</v>
      </c>
      <c r="G14806" s="24">
        <v>0</v>
      </c>
      <c r="H14806" s="24">
        <v>0</v>
      </c>
      <c r="I14806" s="24">
        <v>0</v>
      </c>
      <c r="J14806" s="282">
        <v>10</v>
      </c>
      <c r="K14806" s="282">
        <v>0</v>
      </c>
    </row>
    <row r="14807" spans="1:11" x14ac:dyDescent="0.3">
      <c r="A14807" s="283" t="s">
        <v>2137</v>
      </c>
      <c r="B14807" s="283">
        <v>103</v>
      </c>
      <c r="C14807" s="24" t="str">
        <f t="shared" si="231"/>
        <v>hellen103</v>
      </c>
      <c r="D14807" s="283">
        <v>1005</v>
      </c>
      <c r="E14807" s="283">
        <v>613</v>
      </c>
      <c r="F14807" s="283">
        <v>20023</v>
      </c>
      <c r="G14807" s="24">
        <v>0</v>
      </c>
      <c r="H14807" s="24">
        <v>0</v>
      </c>
      <c r="I14807" s="24">
        <v>0</v>
      </c>
      <c r="J14807" s="282">
        <v>10</v>
      </c>
      <c r="K14807" s="282">
        <v>0</v>
      </c>
    </row>
    <row r="14808" spans="1:11" x14ac:dyDescent="0.3">
      <c r="A14808" s="283" t="s">
        <v>2137</v>
      </c>
      <c r="B14808" s="283">
        <v>104</v>
      </c>
      <c r="C14808" s="24" t="str">
        <f t="shared" si="231"/>
        <v>hellen104</v>
      </c>
      <c r="D14808" s="283">
        <v>1017</v>
      </c>
      <c r="E14808" s="283">
        <v>620</v>
      </c>
      <c r="F14808" s="283">
        <v>20261</v>
      </c>
      <c r="G14808" s="24">
        <v>0</v>
      </c>
      <c r="H14808" s="24">
        <v>0</v>
      </c>
      <c r="I14808" s="24">
        <v>0</v>
      </c>
      <c r="J14808" s="282">
        <v>10</v>
      </c>
      <c r="K14808" s="282">
        <v>0</v>
      </c>
    </row>
    <row r="14809" spans="1:11" x14ac:dyDescent="0.3">
      <c r="A14809" s="283" t="s">
        <v>2137</v>
      </c>
      <c r="B14809" s="283">
        <v>105</v>
      </c>
      <c r="C14809" s="24" t="str">
        <f t="shared" si="231"/>
        <v>hellen105</v>
      </c>
      <c r="D14809" s="283">
        <v>1028</v>
      </c>
      <c r="E14809" s="283">
        <v>627</v>
      </c>
      <c r="F14809" s="283">
        <v>20570</v>
      </c>
      <c r="G14809" s="24">
        <v>0</v>
      </c>
      <c r="H14809" s="24">
        <v>0</v>
      </c>
      <c r="I14809" s="24">
        <v>0</v>
      </c>
      <c r="J14809" s="282">
        <v>10</v>
      </c>
      <c r="K14809" s="282">
        <v>0</v>
      </c>
    </row>
    <row r="14810" spans="1:11" x14ac:dyDescent="0.3">
      <c r="A14810" s="283" t="s">
        <v>2137</v>
      </c>
      <c r="B14810" s="283">
        <v>106</v>
      </c>
      <c r="C14810" s="24" t="str">
        <f t="shared" si="231"/>
        <v>hellen106</v>
      </c>
      <c r="D14810" s="283">
        <v>1040</v>
      </c>
      <c r="E14810" s="283">
        <v>634</v>
      </c>
      <c r="F14810" s="283">
        <v>20815</v>
      </c>
      <c r="G14810" s="24">
        <v>0</v>
      </c>
      <c r="H14810" s="24">
        <v>0</v>
      </c>
      <c r="I14810" s="24">
        <v>0</v>
      </c>
      <c r="J14810" s="282">
        <v>10</v>
      </c>
      <c r="K14810" s="282">
        <v>0</v>
      </c>
    </row>
    <row r="14811" spans="1:11" x14ac:dyDescent="0.3">
      <c r="A14811" s="283" t="s">
        <v>2137</v>
      </c>
      <c r="B14811" s="283">
        <v>107</v>
      </c>
      <c r="C14811" s="24" t="str">
        <f t="shared" si="231"/>
        <v>hellen107</v>
      </c>
      <c r="D14811" s="283">
        <v>1052</v>
      </c>
      <c r="E14811" s="283">
        <v>642</v>
      </c>
      <c r="F14811" s="283">
        <v>21062</v>
      </c>
      <c r="G14811" s="24">
        <v>0</v>
      </c>
      <c r="H14811" s="24">
        <v>0</v>
      </c>
      <c r="I14811" s="24">
        <v>0</v>
      </c>
      <c r="J14811" s="282">
        <v>10</v>
      </c>
      <c r="K14811" s="282">
        <v>0</v>
      </c>
    </row>
    <row r="14812" spans="1:11" x14ac:dyDescent="0.3">
      <c r="A14812" s="283" t="s">
        <v>2137</v>
      </c>
      <c r="B14812" s="283">
        <v>108</v>
      </c>
      <c r="C14812" s="24" t="str">
        <f t="shared" si="231"/>
        <v>hellen108</v>
      </c>
      <c r="D14812" s="283">
        <v>1064</v>
      </c>
      <c r="E14812" s="283">
        <v>649</v>
      </c>
      <c r="F14812" s="283">
        <v>21312</v>
      </c>
      <c r="G14812" s="24">
        <v>0</v>
      </c>
      <c r="H14812" s="24">
        <v>0</v>
      </c>
      <c r="I14812" s="24">
        <v>0</v>
      </c>
      <c r="J14812" s="282">
        <v>10</v>
      </c>
      <c r="K14812" s="282">
        <v>0</v>
      </c>
    </row>
    <row r="14813" spans="1:11" x14ac:dyDescent="0.3">
      <c r="A14813" s="283" t="s">
        <v>2137</v>
      </c>
      <c r="B14813" s="283">
        <v>109</v>
      </c>
      <c r="C14813" s="24" t="str">
        <f t="shared" si="231"/>
        <v>hellen109</v>
      </c>
      <c r="D14813" s="283">
        <v>1076</v>
      </c>
      <c r="E14813" s="283">
        <v>656</v>
      </c>
      <c r="F14813" s="283">
        <v>21637</v>
      </c>
      <c r="G14813" s="24">
        <v>0</v>
      </c>
      <c r="H14813" s="24">
        <v>0</v>
      </c>
      <c r="I14813" s="24">
        <v>0</v>
      </c>
      <c r="J14813" s="282">
        <v>10</v>
      </c>
      <c r="K14813" s="282">
        <v>0</v>
      </c>
    </row>
    <row r="14814" spans="1:11" x14ac:dyDescent="0.3">
      <c r="A14814" s="283" t="s">
        <v>2137</v>
      </c>
      <c r="B14814" s="283">
        <v>110</v>
      </c>
      <c r="C14814" s="24" t="str">
        <f t="shared" si="231"/>
        <v>hellen110</v>
      </c>
      <c r="D14814" s="283">
        <v>1088</v>
      </c>
      <c r="E14814" s="283">
        <v>664</v>
      </c>
      <c r="F14814" s="283">
        <v>21893</v>
      </c>
      <c r="G14814" s="24">
        <v>0</v>
      </c>
      <c r="H14814" s="24">
        <v>0</v>
      </c>
      <c r="I14814" s="24">
        <v>0</v>
      </c>
      <c r="J14814" s="282">
        <v>10</v>
      </c>
      <c r="K14814" s="282">
        <v>0</v>
      </c>
    </row>
    <row r="14815" spans="1:11" x14ac:dyDescent="0.3">
      <c r="A14815" s="283" t="s">
        <v>2137</v>
      </c>
      <c r="B14815" s="283">
        <v>111</v>
      </c>
      <c r="C14815" s="24" t="str">
        <f t="shared" si="231"/>
        <v>hellen111</v>
      </c>
      <c r="D14815" s="283">
        <v>1100</v>
      </c>
      <c r="E14815" s="283">
        <v>671</v>
      </c>
      <c r="F14815" s="283">
        <v>22153</v>
      </c>
      <c r="G14815" s="24">
        <v>0</v>
      </c>
      <c r="H14815" s="24">
        <v>0</v>
      </c>
      <c r="I14815" s="24">
        <v>0</v>
      </c>
      <c r="J14815" s="282">
        <v>10</v>
      </c>
      <c r="K14815" s="282">
        <v>0</v>
      </c>
    </row>
    <row r="14816" spans="1:11" x14ac:dyDescent="0.3">
      <c r="A14816" s="283" t="s">
        <v>2137</v>
      </c>
      <c r="B14816" s="283">
        <v>112</v>
      </c>
      <c r="C14816" s="24" t="str">
        <f t="shared" si="231"/>
        <v>hellen112</v>
      </c>
      <c r="D14816" s="283">
        <v>1113</v>
      </c>
      <c r="E14816" s="283">
        <v>679</v>
      </c>
      <c r="F14816" s="283">
        <v>22415</v>
      </c>
      <c r="G14816" s="24">
        <v>0</v>
      </c>
      <c r="H14816" s="24">
        <v>0</v>
      </c>
      <c r="I14816" s="24">
        <v>0</v>
      </c>
      <c r="J14816" s="282">
        <v>10</v>
      </c>
      <c r="K14816" s="282">
        <v>0</v>
      </c>
    </row>
    <row r="14817" spans="1:11" x14ac:dyDescent="0.3">
      <c r="A14817" s="283" t="s">
        <v>2137</v>
      </c>
      <c r="B14817" s="283">
        <v>113</v>
      </c>
      <c r="C14817" s="24" t="str">
        <f t="shared" si="231"/>
        <v>hellen113</v>
      </c>
      <c r="D14817" s="283">
        <v>1125</v>
      </c>
      <c r="E14817" s="283">
        <v>686</v>
      </c>
      <c r="F14817" s="283">
        <v>22732</v>
      </c>
      <c r="G14817" s="24">
        <v>0</v>
      </c>
      <c r="H14817" s="24">
        <v>0</v>
      </c>
      <c r="I14817" s="24">
        <v>0</v>
      </c>
      <c r="J14817" s="282">
        <v>10</v>
      </c>
      <c r="K14817" s="282">
        <v>0</v>
      </c>
    </row>
    <row r="14818" spans="1:11" x14ac:dyDescent="0.3">
      <c r="A14818" s="283" t="s">
        <v>2137</v>
      </c>
      <c r="B14818" s="283">
        <v>114</v>
      </c>
      <c r="C14818" s="24" t="str">
        <f t="shared" si="231"/>
        <v>hellen114</v>
      </c>
      <c r="D14818" s="283">
        <v>1138</v>
      </c>
      <c r="E14818" s="283">
        <v>694</v>
      </c>
      <c r="F14818" s="283">
        <v>23001</v>
      </c>
      <c r="G14818" s="24">
        <v>0</v>
      </c>
      <c r="H14818" s="24">
        <v>0</v>
      </c>
      <c r="I14818" s="24">
        <v>0</v>
      </c>
      <c r="J14818" s="282">
        <v>10</v>
      </c>
      <c r="K14818" s="282">
        <v>0</v>
      </c>
    </row>
    <row r="14819" spans="1:11" x14ac:dyDescent="0.3">
      <c r="A14819" s="283" t="s">
        <v>2137</v>
      </c>
      <c r="B14819" s="283">
        <v>115</v>
      </c>
      <c r="C14819" s="24" t="str">
        <f t="shared" si="231"/>
        <v>hellen115</v>
      </c>
      <c r="D14819" s="283">
        <v>1151</v>
      </c>
      <c r="E14819" s="283">
        <v>702</v>
      </c>
      <c r="F14819" s="283">
        <v>23273</v>
      </c>
      <c r="G14819" s="24">
        <v>0</v>
      </c>
      <c r="H14819" s="24">
        <v>0</v>
      </c>
      <c r="I14819" s="24">
        <v>0</v>
      </c>
      <c r="J14819" s="282">
        <v>10</v>
      </c>
      <c r="K14819" s="282">
        <v>0</v>
      </c>
    </row>
    <row r="14820" spans="1:11" x14ac:dyDescent="0.3">
      <c r="A14820" s="283" t="s">
        <v>2137</v>
      </c>
      <c r="B14820" s="283">
        <v>116</v>
      </c>
      <c r="C14820" s="24" t="str">
        <f t="shared" si="231"/>
        <v>hellen116</v>
      </c>
      <c r="D14820" s="283">
        <v>1164</v>
      </c>
      <c r="E14820" s="283">
        <v>710</v>
      </c>
      <c r="F14820" s="283">
        <v>23548</v>
      </c>
      <c r="G14820" s="24">
        <v>0</v>
      </c>
      <c r="H14820" s="24">
        <v>0</v>
      </c>
      <c r="I14820" s="24">
        <v>0</v>
      </c>
      <c r="J14820" s="282">
        <v>10</v>
      </c>
      <c r="K14820" s="282">
        <v>0</v>
      </c>
    </row>
    <row r="14821" spans="1:11" x14ac:dyDescent="0.3">
      <c r="A14821" s="283" t="s">
        <v>2137</v>
      </c>
      <c r="B14821" s="283">
        <v>117</v>
      </c>
      <c r="C14821" s="24" t="str">
        <f t="shared" si="231"/>
        <v>hellen117</v>
      </c>
      <c r="D14821" s="283">
        <v>1177</v>
      </c>
      <c r="E14821" s="283">
        <v>718</v>
      </c>
      <c r="F14821" s="283">
        <v>23907</v>
      </c>
      <c r="G14821" s="24">
        <v>0</v>
      </c>
      <c r="H14821" s="24">
        <v>0</v>
      </c>
      <c r="I14821" s="24">
        <v>0</v>
      </c>
      <c r="J14821" s="282">
        <v>10</v>
      </c>
      <c r="K14821" s="282">
        <v>0</v>
      </c>
    </row>
    <row r="14822" spans="1:11" x14ac:dyDescent="0.3">
      <c r="A14822" s="283" t="s">
        <v>2137</v>
      </c>
      <c r="B14822" s="283">
        <v>118</v>
      </c>
      <c r="C14822" s="24" t="str">
        <f t="shared" si="231"/>
        <v>hellen118</v>
      </c>
      <c r="D14822" s="283">
        <v>1190</v>
      </c>
      <c r="E14822" s="283">
        <v>726</v>
      </c>
      <c r="F14822" s="283">
        <v>24189</v>
      </c>
      <c r="G14822" s="24">
        <v>0</v>
      </c>
      <c r="H14822" s="24">
        <v>0</v>
      </c>
      <c r="I14822" s="24">
        <v>0</v>
      </c>
      <c r="J14822" s="282">
        <v>10</v>
      </c>
      <c r="K14822" s="282">
        <v>0</v>
      </c>
    </row>
    <row r="14823" spans="1:11" x14ac:dyDescent="0.3">
      <c r="A14823" s="283" t="s">
        <v>2137</v>
      </c>
      <c r="B14823" s="283">
        <v>119</v>
      </c>
      <c r="C14823" s="24" t="str">
        <f t="shared" si="231"/>
        <v>hellen119</v>
      </c>
      <c r="D14823" s="283">
        <v>1203</v>
      </c>
      <c r="E14823" s="283">
        <v>734</v>
      </c>
      <c r="F14823" s="283">
        <v>24475</v>
      </c>
      <c r="G14823" s="24">
        <v>0</v>
      </c>
      <c r="H14823" s="24">
        <v>0</v>
      </c>
      <c r="I14823" s="24">
        <v>0</v>
      </c>
      <c r="J14823" s="282">
        <v>10</v>
      </c>
      <c r="K14823" s="282">
        <v>0</v>
      </c>
    </row>
    <row r="14824" spans="1:11" x14ac:dyDescent="0.3">
      <c r="A14824" s="283" t="s">
        <v>2137</v>
      </c>
      <c r="B14824" s="283">
        <v>120</v>
      </c>
      <c r="C14824" s="24" t="str">
        <f t="shared" si="231"/>
        <v>hellen120</v>
      </c>
      <c r="D14824" s="283">
        <v>1217</v>
      </c>
      <c r="E14824" s="283">
        <v>742</v>
      </c>
      <c r="F14824" s="283">
        <v>24764</v>
      </c>
      <c r="G14824" s="24">
        <v>0</v>
      </c>
      <c r="H14824" s="24">
        <v>0</v>
      </c>
      <c r="I14824" s="24">
        <v>0</v>
      </c>
      <c r="J14824" s="282">
        <v>10</v>
      </c>
      <c r="K14824" s="282">
        <v>0</v>
      </c>
    </row>
    <row r="14825" spans="1:11" x14ac:dyDescent="0.3">
      <c r="A14825" s="283" t="s">
        <v>2137</v>
      </c>
      <c r="B14825" s="283">
        <v>121</v>
      </c>
      <c r="C14825" s="24" t="str">
        <f t="shared" si="231"/>
        <v>hellen121</v>
      </c>
      <c r="D14825" s="283">
        <v>1328</v>
      </c>
      <c r="E14825" s="283">
        <v>810</v>
      </c>
      <c r="F14825" s="283">
        <v>27361</v>
      </c>
      <c r="G14825" s="24">
        <v>0</v>
      </c>
      <c r="H14825" s="24">
        <v>0</v>
      </c>
      <c r="I14825" s="24">
        <v>0</v>
      </c>
      <c r="J14825" s="282">
        <v>10</v>
      </c>
      <c r="K14825" s="282">
        <v>0</v>
      </c>
    </row>
    <row r="14826" spans="1:11" x14ac:dyDescent="0.3">
      <c r="A14826" s="283" t="s">
        <v>2137</v>
      </c>
      <c r="B14826" s="283">
        <v>122</v>
      </c>
      <c r="C14826" s="24" t="str">
        <f t="shared" si="231"/>
        <v>hellen122</v>
      </c>
      <c r="D14826" s="283">
        <v>1343</v>
      </c>
      <c r="E14826" s="283">
        <v>819</v>
      </c>
      <c r="F14826" s="283">
        <v>27684</v>
      </c>
      <c r="G14826" s="24">
        <v>0</v>
      </c>
      <c r="H14826" s="24">
        <v>0</v>
      </c>
      <c r="I14826" s="24">
        <v>0</v>
      </c>
      <c r="J14826" s="282">
        <v>10</v>
      </c>
      <c r="K14826" s="282">
        <v>0</v>
      </c>
    </row>
    <row r="14827" spans="1:11" x14ac:dyDescent="0.3">
      <c r="A14827" s="283" t="s">
        <v>2137</v>
      </c>
      <c r="B14827" s="283">
        <v>123</v>
      </c>
      <c r="C14827" s="24" t="str">
        <f t="shared" si="231"/>
        <v>hellen123</v>
      </c>
      <c r="D14827" s="283">
        <v>1358</v>
      </c>
      <c r="E14827" s="283">
        <v>828</v>
      </c>
      <c r="F14827" s="283">
        <v>28011</v>
      </c>
      <c r="G14827" s="24">
        <v>0</v>
      </c>
      <c r="H14827" s="24">
        <v>0</v>
      </c>
      <c r="I14827" s="24">
        <v>0</v>
      </c>
      <c r="J14827" s="282">
        <v>10</v>
      </c>
      <c r="K14827" s="282">
        <v>0</v>
      </c>
    </row>
    <row r="14828" spans="1:11" x14ac:dyDescent="0.3">
      <c r="A14828" s="283" t="s">
        <v>2137</v>
      </c>
      <c r="B14828" s="283">
        <v>124</v>
      </c>
      <c r="C14828" s="24" t="str">
        <f t="shared" si="231"/>
        <v>hellen124</v>
      </c>
      <c r="D14828" s="283">
        <v>1373</v>
      </c>
      <c r="E14828" s="283">
        <v>838</v>
      </c>
      <c r="F14828" s="283">
        <v>28373</v>
      </c>
      <c r="G14828" s="24">
        <v>0</v>
      </c>
      <c r="H14828" s="24">
        <v>0</v>
      </c>
      <c r="I14828" s="24">
        <v>0</v>
      </c>
      <c r="J14828" s="282">
        <v>10</v>
      </c>
      <c r="K14828" s="282">
        <v>0</v>
      </c>
    </row>
    <row r="14829" spans="1:11" x14ac:dyDescent="0.3">
      <c r="A14829" s="283" t="s">
        <v>2137</v>
      </c>
      <c r="B14829" s="283">
        <v>125</v>
      </c>
      <c r="C14829" s="24" t="str">
        <f t="shared" si="231"/>
        <v>hellen125</v>
      </c>
      <c r="D14829" s="283">
        <v>1388</v>
      </c>
      <c r="E14829" s="283">
        <v>847</v>
      </c>
      <c r="F14829" s="283">
        <v>28825</v>
      </c>
      <c r="G14829" s="24">
        <v>0</v>
      </c>
      <c r="H14829" s="24">
        <v>0</v>
      </c>
      <c r="I14829" s="24">
        <v>0</v>
      </c>
      <c r="J14829" s="282">
        <v>10</v>
      </c>
      <c r="K14829" s="282">
        <v>0</v>
      </c>
    </row>
    <row r="14830" spans="1:11" x14ac:dyDescent="0.3">
      <c r="A14830" s="283" t="s">
        <v>2137</v>
      </c>
      <c r="B14830" s="283">
        <v>126</v>
      </c>
      <c r="C14830" s="24" t="str">
        <f t="shared" si="231"/>
        <v>hellen126</v>
      </c>
      <c r="D14830" s="283">
        <v>1404</v>
      </c>
      <c r="E14830" s="283">
        <v>856</v>
      </c>
      <c r="F14830" s="283">
        <v>29165</v>
      </c>
      <c r="G14830" s="24">
        <v>0</v>
      </c>
      <c r="H14830" s="24">
        <v>0</v>
      </c>
      <c r="I14830" s="24">
        <v>0</v>
      </c>
      <c r="J14830" s="282">
        <v>10</v>
      </c>
      <c r="K14830" s="282">
        <v>0</v>
      </c>
    </row>
    <row r="14831" spans="1:11" x14ac:dyDescent="0.3">
      <c r="A14831" s="283" t="s">
        <v>2137</v>
      </c>
      <c r="B14831" s="283">
        <v>127</v>
      </c>
      <c r="C14831" s="24" t="str">
        <f t="shared" si="231"/>
        <v>hellen127</v>
      </c>
      <c r="D14831" s="283">
        <v>1419</v>
      </c>
      <c r="E14831" s="283">
        <v>866</v>
      </c>
      <c r="F14831" s="283">
        <v>29530</v>
      </c>
      <c r="G14831" s="24">
        <v>0</v>
      </c>
      <c r="H14831" s="24">
        <v>0</v>
      </c>
      <c r="I14831" s="24">
        <v>0</v>
      </c>
      <c r="J14831" s="282">
        <v>10</v>
      </c>
      <c r="K14831" s="282">
        <v>0</v>
      </c>
    </row>
    <row r="14832" spans="1:11" x14ac:dyDescent="0.3">
      <c r="A14832" s="283" t="s">
        <v>2137</v>
      </c>
      <c r="B14832" s="283">
        <v>128</v>
      </c>
      <c r="C14832" s="24" t="str">
        <f t="shared" si="231"/>
        <v>hellen128</v>
      </c>
      <c r="D14832" s="283">
        <v>1435</v>
      </c>
      <c r="E14832" s="283">
        <v>876</v>
      </c>
      <c r="F14832" s="283">
        <v>29911</v>
      </c>
      <c r="G14832" s="24">
        <v>0</v>
      </c>
      <c r="H14832" s="24">
        <v>0</v>
      </c>
      <c r="I14832" s="24">
        <v>0</v>
      </c>
      <c r="J14832" s="282">
        <v>10</v>
      </c>
      <c r="K14832" s="282">
        <v>0</v>
      </c>
    </row>
    <row r="14833" spans="1:11" x14ac:dyDescent="0.3">
      <c r="A14833" s="283" t="s">
        <v>2137</v>
      </c>
      <c r="B14833" s="283">
        <v>129</v>
      </c>
      <c r="C14833" s="24" t="str">
        <f t="shared" si="231"/>
        <v>hellen129</v>
      </c>
      <c r="D14833" s="283">
        <v>1451</v>
      </c>
      <c r="E14833" s="283">
        <v>885</v>
      </c>
      <c r="F14833" s="283">
        <v>30264</v>
      </c>
      <c r="G14833" s="24">
        <v>0</v>
      </c>
      <c r="H14833" s="24">
        <v>0</v>
      </c>
      <c r="I14833" s="24">
        <v>0</v>
      </c>
      <c r="J14833" s="282">
        <v>10</v>
      </c>
      <c r="K14833" s="282">
        <v>0</v>
      </c>
    </row>
    <row r="14834" spans="1:11" x14ac:dyDescent="0.3">
      <c r="A14834" s="283" t="s">
        <v>2137</v>
      </c>
      <c r="B14834" s="283">
        <v>130</v>
      </c>
      <c r="C14834" s="24" t="str">
        <f t="shared" si="231"/>
        <v>hellen130</v>
      </c>
      <c r="D14834" s="283">
        <v>1467</v>
      </c>
      <c r="E14834" s="283">
        <v>895</v>
      </c>
      <c r="F14834" s="283">
        <v>30654</v>
      </c>
      <c r="G14834" s="24">
        <v>0</v>
      </c>
      <c r="H14834" s="24">
        <v>0</v>
      </c>
      <c r="I14834" s="24">
        <v>0</v>
      </c>
      <c r="J14834" s="282">
        <v>10</v>
      </c>
      <c r="K14834" s="282">
        <v>0</v>
      </c>
    </row>
    <row r="14835" spans="1:11" x14ac:dyDescent="0.3">
      <c r="A14835" s="283" t="s">
        <v>2137</v>
      </c>
      <c r="B14835" s="283">
        <v>131</v>
      </c>
      <c r="C14835" s="24" t="str">
        <f t="shared" si="231"/>
        <v>hellen131</v>
      </c>
      <c r="D14835" s="283">
        <v>1484</v>
      </c>
      <c r="E14835" s="283">
        <v>905</v>
      </c>
      <c r="F14835" s="283">
        <v>31038</v>
      </c>
      <c r="G14835" s="24">
        <v>0</v>
      </c>
      <c r="H14835" s="24">
        <v>0</v>
      </c>
      <c r="I14835" s="24">
        <v>0</v>
      </c>
      <c r="J14835" s="282">
        <v>10</v>
      </c>
      <c r="K14835" s="282">
        <v>0</v>
      </c>
    </row>
    <row r="14836" spans="1:11" x14ac:dyDescent="0.3">
      <c r="A14836" s="283" t="s">
        <v>2137</v>
      </c>
      <c r="B14836" s="283">
        <v>132</v>
      </c>
      <c r="C14836" s="24" t="str">
        <f t="shared" si="231"/>
        <v>hellen132</v>
      </c>
      <c r="D14836" s="283">
        <v>1500</v>
      </c>
      <c r="E14836" s="283">
        <v>915</v>
      </c>
      <c r="F14836" s="283">
        <v>31403</v>
      </c>
      <c r="G14836" s="24">
        <v>0</v>
      </c>
      <c r="H14836" s="24">
        <v>0</v>
      </c>
      <c r="I14836" s="24">
        <v>0</v>
      </c>
      <c r="J14836" s="282">
        <v>10</v>
      </c>
      <c r="K14836" s="282">
        <v>0</v>
      </c>
    </row>
    <row r="14837" spans="1:11" x14ac:dyDescent="0.3">
      <c r="A14837" s="283" t="s">
        <v>2137</v>
      </c>
      <c r="B14837" s="283">
        <v>133</v>
      </c>
      <c r="C14837" s="24" t="str">
        <f t="shared" si="231"/>
        <v>hellen133</v>
      </c>
      <c r="D14837" s="283">
        <v>1517</v>
      </c>
      <c r="E14837" s="283">
        <v>925</v>
      </c>
      <c r="F14837" s="283">
        <v>31796</v>
      </c>
      <c r="G14837" s="24">
        <v>0</v>
      </c>
      <c r="H14837" s="24">
        <v>0</v>
      </c>
      <c r="I14837" s="24">
        <v>0</v>
      </c>
      <c r="J14837" s="282">
        <v>10</v>
      </c>
      <c r="K14837" s="282">
        <v>0</v>
      </c>
    </row>
    <row r="14838" spans="1:11" x14ac:dyDescent="0.3">
      <c r="A14838" s="283" t="s">
        <v>2137</v>
      </c>
      <c r="B14838" s="283">
        <v>134</v>
      </c>
      <c r="C14838" s="24" t="str">
        <f t="shared" si="231"/>
        <v>hellen134</v>
      </c>
      <c r="D14838" s="283">
        <v>1534</v>
      </c>
      <c r="E14838" s="283">
        <v>936</v>
      </c>
      <c r="F14838" s="283">
        <v>32205</v>
      </c>
      <c r="G14838" s="24">
        <v>0</v>
      </c>
      <c r="H14838" s="24">
        <v>0</v>
      </c>
      <c r="I14838" s="24">
        <v>0</v>
      </c>
      <c r="J14838" s="282">
        <v>10</v>
      </c>
      <c r="K14838" s="282">
        <v>0</v>
      </c>
    </row>
    <row r="14839" spans="1:11" x14ac:dyDescent="0.3">
      <c r="A14839" s="283" t="s">
        <v>2137</v>
      </c>
      <c r="B14839" s="283">
        <v>135</v>
      </c>
      <c r="C14839" s="24" t="str">
        <f t="shared" si="231"/>
        <v>hellen135</v>
      </c>
      <c r="D14839" s="283">
        <v>1551</v>
      </c>
      <c r="E14839" s="283">
        <v>946</v>
      </c>
      <c r="F14839" s="283">
        <v>32584</v>
      </c>
      <c r="G14839" s="24">
        <v>0</v>
      </c>
      <c r="H14839" s="24">
        <v>0</v>
      </c>
      <c r="I14839" s="24">
        <v>0</v>
      </c>
      <c r="J14839" s="282">
        <v>10</v>
      </c>
      <c r="K14839" s="282">
        <v>0</v>
      </c>
    </row>
    <row r="14840" spans="1:11" x14ac:dyDescent="0.3">
      <c r="A14840" s="283" t="s">
        <v>2137</v>
      </c>
      <c r="B14840" s="283">
        <v>136</v>
      </c>
      <c r="C14840" s="24" t="str">
        <f t="shared" si="231"/>
        <v>hellen136</v>
      </c>
      <c r="D14840" s="283">
        <v>1568</v>
      </c>
      <c r="E14840" s="283">
        <v>957</v>
      </c>
      <c r="F14840" s="283">
        <v>33003</v>
      </c>
      <c r="G14840" s="24">
        <v>0</v>
      </c>
      <c r="H14840" s="24">
        <v>0</v>
      </c>
      <c r="I14840" s="24">
        <v>0</v>
      </c>
      <c r="J14840" s="282">
        <v>10</v>
      </c>
      <c r="K14840" s="282">
        <v>0</v>
      </c>
    </row>
    <row r="14841" spans="1:11" x14ac:dyDescent="0.3">
      <c r="A14841" s="283" t="s">
        <v>2137</v>
      </c>
      <c r="B14841" s="283">
        <v>137</v>
      </c>
      <c r="C14841" s="24" t="str">
        <f t="shared" si="231"/>
        <v>hellen137</v>
      </c>
      <c r="D14841" s="283">
        <v>1585</v>
      </c>
      <c r="E14841" s="283">
        <v>967</v>
      </c>
      <c r="F14841" s="283">
        <v>33415</v>
      </c>
      <c r="G14841" s="24">
        <v>0</v>
      </c>
      <c r="H14841" s="24">
        <v>0</v>
      </c>
      <c r="I14841" s="24">
        <v>0</v>
      </c>
      <c r="J14841" s="282">
        <v>10</v>
      </c>
      <c r="K14841" s="282">
        <v>0</v>
      </c>
    </row>
    <row r="14842" spans="1:11" x14ac:dyDescent="0.3">
      <c r="A14842" s="283" t="s">
        <v>2137</v>
      </c>
      <c r="B14842" s="283">
        <v>138</v>
      </c>
      <c r="C14842" s="24" t="str">
        <f t="shared" si="231"/>
        <v>hellen138</v>
      </c>
      <c r="D14842" s="283">
        <v>1603</v>
      </c>
      <c r="E14842" s="283">
        <v>978</v>
      </c>
      <c r="F14842" s="283">
        <v>33807</v>
      </c>
      <c r="G14842" s="24">
        <v>0</v>
      </c>
      <c r="H14842" s="24">
        <v>0</v>
      </c>
      <c r="I14842" s="24">
        <v>0</v>
      </c>
      <c r="J14842" s="282">
        <v>10</v>
      </c>
      <c r="K14842" s="282">
        <v>0</v>
      </c>
    </row>
    <row r="14843" spans="1:11" x14ac:dyDescent="0.3">
      <c r="A14843" s="283" t="s">
        <v>2137</v>
      </c>
      <c r="B14843" s="283">
        <v>139</v>
      </c>
      <c r="C14843" s="24" t="str">
        <f t="shared" si="231"/>
        <v>hellen139</v>
      </c>
      <c r="D14843" s="283">
        <v>1620</v>
      </c>
      <c r="E14843" s="283">
        <v>989</v>
      </c>
      <c r="F14843" s="283">
        <v>34229</v>
      </c>
      <c r="G14843" s="24">
        <v>0</v>
      </c>
      <c r="H14843" s="24">
        <v>0</v>
      </c>
      <c r="I14843" s="24">
        <v>0</v>
      </c>
      <c r="J14843" s="282">
        <v>10</v>
      </c>
      <c r="K14843" s="282">
        <v>0</v>
      </c>
    </row>
    <row r="14844" spans="1:11" x14ac:dyDescent="0.3">
      <c r="A14844" s="283" t="s">
        <v>2137</v>
      </c>
      <c r="B14844" s="283">
        <v>140</v>
      </c>
      <c r="C14844" s="24" t="str">
        <f t="shared" si="231"/>
        <v>hellen140</v>
      </c>
      <c r="D14844" s="283">
        <v>1638</v>
      </c>
      <c r="E14844" s="283">
        <v>1000</v>
      </c>
      <c r="F14844" s="283">
        <v>34669</v>
      </c>
      <c r="G14844" s="24">
        <v>0</v>
      </c>
      <c r="H14844" s="24">
        <v>0</v>
      </c>
      <c r="I14844" s="24">
        <v>0</v>
      </c>
      <c r="J14844" s="282">
        <v>10</v>
      </c>
      <c r="K14844" s="282">
        <v>0</v>
      </c>
    </row>
    <row r="14845" spans="1:11" x14ac:dyDescent="0.3">
      <c r="A14845" s="283" t="s">
        <v>2137</v>
      </c>
      <c r="B14845" s="283">
        <v>141</v>
      </c>
      <c r="C14845" s="24" t="str">
        <f t="shared" si="231"/>
        <v>hellen141</v>
      </c>
      <c r="D14845" s="283">
        <v>1787</v>
      </c>
      <c r="E14845" s="283">
        <v>1091</v>
      </c>
      <c r="F14845" s="283">
        <v>38201</v>
      </c>
      <c r="G14845" s="24">
        <v>0</v>
      </c>
      <c r="H14845" s="24">
        <v>0</v>
      </c>
      <c r="I14845" s="24">
        <v>0</v>
      </c>
      <c r="J14845" s="282">
        <v>10</v>
      </c>
      <c r="K14845" s="282">
        <v>0</v>
      </c>
    </row>
    <row r="14846" spans="1:11" x14ac:dyDescent="0.3">
      <c r="A14846" s="283" t="s">
        <v>2137</v>
      </c>
      <c r="B14846" s="283">
        <v>142</v>
      </c>
      <c r="C14846" s="24" t="str">
        <f t="shared" si="231"/>
        <v>hellen142</v>
      </c>
      <c r="D14846" s="283">
        <v>1807</v>
      </c>
      <c r="E14846" s="283">
        <v>1103</v>
      </c>
      <c r="F14846" s="283">
        <v>38692</v>
      </c>
      <c r="G14846" s="24">
        <v>0</v>
      </c>
      <c r="H14846" s="24">
        <v>0</v>
      </c>
      <c r="I14846" s="24">
        <v>0</v>
      </c>
      <c r="J14846" s="282">
        <v>10</v>
      </c>
      <c r="K14846" s="282">
        <v>0</v>
      </c>
    </row>
    <row r="14847" spans="1:11" x14ac:dyDescent="0.3">
      <c r="A14847" s="283" t="s">
        <v>2137</v>
      </c>
      <c r="B14847" s="283">
        <v>143</v>
      </c>
      <c r="C14847" s="24" t="str">
        <f t="shared" si="231"/>
        <v>hellen143</v>
      </c>
      <c r="D14847" s="283">
        <v>1827</v>
      </c>
      <c r="E14847" s="283">
        <v>1115</v>
      </c>
      <c r="F14847" s="283">
        <v>39245</v>
      </c>
      <c r="G14847" s="24">
        <v>0</v>
      </c>
      <c r="H14847" s="24">
        <v>0</v>
      </c>
      <c r="I14847" s="24">
        <v>0</v>
      </c>
      <c r="J14847" s="282">
        <v>10</v>
      </c>
      <c r="K14847" s="282">
        <v>0</v>
      </c>
    </row>
    <row r="14848" spans="1:11" x14ac:dyDescent="0.3">
      <c r="A14848" s="283" t="s">
        <v>2137</v>
      </c>
      <c r="B14848" s="283">
        <v>144</v>
      </c>
      <c r="C14848" s="24" t="str">
        <f t="shared" si="231"/>
        <v>hellen144</v>
      </c>
      <c r="D14848" s="283">
        <v>1847</v>
      </c>
      <c r="E14848" s="283">
        <v>1127</v>
      </c>
      <c r="F14848" s="283">
        <v>39704</v>
      </c>
      <c r="G14848" s="24">
        <v>0</v>
      </c>
      <c r="H14848" s="24">
        <v>0</v>
      </c>
      <c r="I14848" s="24">
        <v>0</v>
      </c>
      <c r="J14848" s="282">
        <v>10</v>
      </c>
      <c r="K14848" s="282">
        <v>0</v>
      </c>
    </row>
    <row r="14849" spans="1:11" x14ac:dyDescent="0.3">
      <c r="A14849" s="283" t="s">
        <v>2137</v>
      </c>
      <c r="B14849" s="283">
        <v>145</v>
      </c>
      <c r="C14849" s="24" t="str">
        <f t="shared" si="231"/>
        <v>hellen145</v>
      </c>
      <c r="D14849" s="283">
        <v>1867</v>
      </c>
      <c r="E14849" s="283">
        <v>1139</v>
      </c>
      <c r="F14849" s="283">
        <v>40242</v>
      </c>
      <c r="G14849" s="24">
        <v>0</v>
      </c>
      <c r="H14849" s="24">
        <v>0</v>
      </c>
      <c r="I14849" s="24">
        <v>0</v>
      </c>
      <c r="J14849" s="282">
        <v>10</v>
      </c>
      <c r="K14849" s="282">
        <v>0</v>
      </c>
    </row>
    <row r="14850" spans="1:11" x14ac:dyDescent="0.3">
      <c r="A14850" s="283" t="s">
        <v>2137</v>
      </c>
      <c r="B14850" s="283">
        <v>146</v>
      </c>
      <c r="C14850" s="24" t="str">
        <f t="shared" si="231"/>
        <v>hellen146</v>
      </c>
      <c r="D14850" s="283">
        <v>1888</v>
      </c>
      <c r="E14850" s="283">
        <v>1152</v>
      </c>
      <c r="F14850" s="283">
        <v>40758</v>
      </c>
      <c r="G14850" s="24">
        <v>0</v>
      </c>
      <c r="H14850" s="24">
        <v>0</v>
      </c>
      <c r="I14850" s="24">
        <v>0</v>
      </c>
      <c r="J14850" s="282">
        <v>10</v>
      </c>
      <c r="K14850" s="282">
        <v>0</v>
      </c>
    </row>
    <row r="14851" spans="1:11" x14ac:dyDescent="0.3">
      <c r="A14851" s="283" t="s">
        <v>2137</v>
      </c>
      <c r="B14851" s="283">
        <v>147</v>
      </c>
      <c r="C14851" s="24" t="str">
        <f t="shared" si="231"/>
        <v>hellen147</v>
      </c>
      <c r="D14851" s="283">
        <v>1908</v>
      </c>
      <c r="E14851" s="283">
        <v>1165</v>
      </c>
      <c r="F14851" s="283">
        <v>41284</v>
      </c>
      <c r="G14851" s="24">
        <v>0</v>
      </c>
      <c r="H14851" s="24">
        <v>0</v>
      </c>
      <c r="I14851" s="24">
        <v>0</v>
      </c>
      <c r="J14851" s="282">
        <v>10</v>
      </c>
      <c r="K14851" s="282">
        <v>0</v>
      </c>
    </row>
    <row r="14852" spans="1:11" x14ac:dyDescent="0.3">
      <c r="A14852" s="283" t="s">
        <v>2137</v>
      </c>
      <c r="B14852" s="283">
        <v>148</v>
      </c>
      <c r="C14852" s="24" t="str">
        <f t="shared" si="231"/>
        <v>hellen148</v>
      </c>
      <c r="D14852" s="283">
        <v>1929</v>
      </c>
      <c r="E14852" s="283">
        <v>1177</v>
      </c>
      <c r="F14852" s="283">
        <v>41767</v>
      </c>
      <c r="G14852" s="24">
        <v>0</v>
      </c>
      <c r="H14852" s="24">
        <v>0</v>
      </c>
      <c r="I14852" s="24">
        <v>0</v>
      </c>
      <c r="J14852" s="282">
        <v>10</v>
      </c>
      <c r="K14852" s="282">
        <v>0</v>
      </c>
    </row>
    <row r="14853" spans="1:11" x14ac:dyDescent="0.3">
      <c r="A14853" s="283" t="s">
        <v>2137</v>
      </c>
      <c r="B14853" s="283">
        <v>149</v>
      </c>
      <c r="C14853" s="24" t="str">
        <f t="shared" si="231"/>
        <v>hellen149</v>
      </c>
      <c r="D14853" s="283">
        <v>1951</v>
      </c>
      <c r="E14853" s="283">
        <v>1190</v>
      </c>
      <c r="F14853" s="283">
        <v>42332</v>
      </c>
      <c r="G14853" s="24">
        <v>0</v>
      </c>
      <c r="H14853" s="24">
        <v>0</v>
      </c>
      <c r="I14853" s="24">
        <v>0</v>
      </c>
      <c r="J14853" s="282">
        <v>10</v>
      </c>
      <c r="K14853" s="282">
        <v>0</v>
      </c>
    </row>
    <row r="14854" spans="1:11" x14ac:dyDescent="0.3">
      <c r="A14854" s="283" t="s">
        <v>2137</v>
      </c>
      <c r="B14854" s="283">
        <v>150</v>
      </c>
      <c r="C14854" s="24" t="str">
        <f t="shared" ref="C14854:C14917" si="232">A14854&amp;B14854</f>
        <v>hellen150</v>
      </c>
      <c r="D14854" s="283">
        <v>1972</v>
      </c>
      <c r="E14854" s="283">
        <v>1203</v>
      </c>
      <c r="F14854" s="283">
        <v>42827</v>
      </c>
      <c r="G14854" s="24">
        <v>0</v>
      </c>
      <c r="H14854" s="24">
        <v>0</v>
      </c>
      <c r="I14854" s="24">
        <v>0</v>
      </c>
      <c r="J14854" s="282">
        <v>10</v>
      </c>
      <c r="K14854" s="282">
        <v>0</v>
      </c>
    </row>
    <row r="14855" spans="1:11" x14ac:dyDescent="0.3">
      <c r="A14855" s="283" t="s">
        <v>2137</v>
      </c>
      <c r="B14855" s="283">
        <v>151</v>
      </c>
      <c r="C14855" s="24" t="str">
        <f t="shared" si="232"/>
        <v>hellen151</v>
      </c>
      <c r="D14855" s="283">
        <v>1993</v>
      </c>
      <c r="E14855" s="283">
        <v>1216</v>
      </c>
      <c r="F14855" s="283">
        <v>43379</v>
      </c>
      <c r="G14855" s="24">
        <v>0</v>
      </c>
      <c r="H14855" s="24">
        <v>0</v>
      </c>
      <c r="I14855" s="24">
        <v>0</v>
      </c>
      <c r="J14855" s="282">
        <v>10</v>
      </c>
      <c r="K14855" s="282">
        <v>0</v>
      </c>
    </row>
    <row r="14856" spans="1:11" x14ac:dyDescent="0.3">
      <c r="A14856" s="283" t="s">
        <v>2137</v>
      </c>
      <c r="B14856" s="283">
        <v>152</v>
      </c>
      <c r="C14856" s="24" t="str">
        <f t="shared" si="232"/>
        <v>hellen152</v>
      </c>
      <c r="D14856" s="283">
        <v>2015</v>
      </c>
      <c r="E14856" s="283">
        <v>1230</v>
      </c>
      <c r="F14856" s="283">
        <v>43885</v>
      </c>
      <c r="G14856" s="24">
        <v>0</v>
      </c>
      <c r="H14856" s="24">
        <v>0</v>
      </c>
      <c r="I14856" s="24">
        <v>0</v>
      </c>
      <c r="J14856" s="282">
        <v>10</v>
      </c>
      <c r="K14856" s="282">
        <v>0</v>
      </c>
    </row>
    <row r="14857" spans="1:11" x14ac:dyDescent="0.3">
      <c r="A14857" s="283" t="s">
        <v>2137</v>
      </c>
      <c r="B14857" s="283">
        <v>153</v>
      </c>
      <c r="C14857" s="24" t="str">
        <f t="shared" si="232"/>
        <v>hellen153</v>
      </c>
      <c r="D14857" s="283">
        <v>2037</v>
      </c>
      <c r="E14857" s="283">
        <v>1243</v>
      </c>
      <c r="F14857" s="283">
        <v>44478</v>
      </c>
      <c r="G14857" s="24">
        <v>0</v>
      </c>
      <c r="H14857" s="24">
        <v>0</v>
      </c>
      <c r="I14857" s="24">
        <v>0</v>
      </c>
      <c r="J14857" s="282">
        <v>10</v>
      </c>
      <c r="K14857" s="282">
        <v>0</v>
      </c>
    </row>
    <row r="14858" spans="1:11" x14ac:dyDescent="0.3">
      <c r="A14858" s="283" t="s">
        <v>2137</v>
      </c>
      <c r="B14858" s="283">
        <v>154</v>
      </c>
      <c r="C14858" s="24" t="str">
        <f t="shared" si="232"/>
        <v>hellen154</v>
      </c>
      <c r="D14858" s="283">
        <v>2060</v>
      </c>
      <c r="E14858" s="283">
        <v>1257</v>
      </c>
      <c r="F14858" s="283">
        <v>44996</v>
      </c>
      <c r="G14858" s="24">
        <v>0</v>
      </c>
      <c r="H14858" s="24">
        <v>0</v>
      </c>
      <c r="I14858" s="24">
        <v>0</v>
      </c>
      <c r="J14858" s="282">
        <v>10</v>
      </c>
      <c r="K14858" s="282">
        <v>0</v>
      </c>
    </row>
    <row r="14859" spans="1:11" x14ac:dyDescent="0.3">
      <c r="A14859" s="283" t="s">
        <v>2137</v>
      </c>
      <c r="B14859" s="283">
        <v>155</v>
      </c>
      <c r="C14859" s="24" t="str">
        <f t="shared" si="232"/>
        <v>hellen155</v>
      </c>
      <c r="D14859" s="283">
        <v>2082</v>
      </c>
      <c r="E14859" s="283">
        <v>1270</v>
      </c>
      <c r="F14859" s="283">
        <v>45576</v>
      </c>
      <c r="G14859" s="24">
        <v>0</v>
      </c>
      <c r="H14859" s="24">
        <v>0</v>
      </c>
      <c r="I14859" s="24">
        <v>0</v>
      </c>
      <c r="J14859" s="282">
        <v>10</v>
      </c>
      <c r="K14859" s="282">
        <v>0</v>
      </c>
    </row>
    <row r="14860" spans="1:11" x14ac:dyDescent="0.3">
      <c r="A14860" s="283" t="s">
        <v>2137</v>
      </c>
      <c r="B14860" s="283">
        <v>156</v>
      </c>
      <c r="C14860" s="24" t="str">
        <f t="shared" si="232"/>
        <v>hellen156</v>
      </c>
      <c r="D14860" s="283">
        <v>2105</v>
      </c>
      <c r="E14860" s="283">
        <v>1284</v>
      </c>
      <c r="F14860" s="283">
        <v>46107</v>
      </c>
      <c r="G14860" s="24">
        <v>0</v>
      </c>
      <c r="H14860" s="24">
        <v>0</v>
      </c>
      <c r="I14860" s="24">
        <v>0</v>
      </c>
      <c r="J14860" s="282">
        <v>10</v>
      </c>
      <c r="K14860" s="282">
        <v>0</v>
      </c>
    </row>
    <row r="14861" spans="1:11" x14ac:dyDescent="0.3">
      <c r="A14861" s="283" t="s">
        <v>2137</v>
      </c>
      <c r="B14861" s="283">
        <v>157</v>
      </c>
      <c r="C14861" s="24" t="str">
        <f t="shared" si="232"/>
        <v>hellen157</v>
      </c>
      <c r="D14861" s="283">
        <v>2128</v>
      </c>
      <c r="E14861" s="283">
        <v>1298</v>
      </c>
      <c r="F14861" s="283">
        <v>46728</v>
      </c>
      <c r="G14861" s="24">
        <v>0</v>
      </c>
      <c r="H14861" s="24">
        <v>0</v>
      </c>
      <c r="I14861" s="24">
        <v>0</v>
      </c>
      <c r="J14861" s="282">
        <v>10</v>
      </c>
      <c r="K14861" s="282">
        <v>0</v>
      </c>
    </row>
    <row r="14862" spans="1:11" x14ac:dyDescent="0.3">
      <c r="A14862" s="283" t="s">
        <v>2137</v>
      </c>
      <c r="B14862" s="283">
        <v>158</v>
      </c>
      <c r="C14862" s="24" t="str">
        <f t="shared" si="232"/>
        <v>hellen158</v>
      </c>
      <c r="D14862" s="283">
        <v>2151</v>
      </c>
      <c r="E14862" s="283">
        <v>1312</v>
      </c>
      <c r="F14862" s="283">
        <v>47272</v>
      </c>
      <c r="G14862" s="24">
        <v>0</v>
      </c>
      <c r="H14862" s="24">
        <v>0</v>
      </c>
      <c r="I14862" s="24">
        <v>0</v>
      </c>
      <c r="J14862" s="282">
        <v>10</v>
      </c>
      <c r="K14862" s="282">
        <v>0</v>
      </c>
    </row>
    <row r="14863" spans="1:11" x14ac:dyDescent="0.3">
      <c r="A14863" s="283" t="s">
        <v>2137</v>
      </c>
      <c r="B14863" s="283">
        <v>159</v>
      </c>
      <c r="C14863" s="24" t="str">
        <f t="shared" si="232"/>
        <v>hellen159</v>
      </c>
      <c r="D14863" s="283">
        <v>2174</v>
      </c>
      <c r="E14863" s="283">
        <v>1327</v>
      </c>
      <c r="F14863" s="283">
        <v>47909</v>
      </c>
      <c r="G14863" s="24">
        <v>0</v>
      </c>
      <c r="H14863" s="24">
        <v>0</v>
      </c>
      <c r="I14863" s="24">
        <v>0</v>
      </c>
      <c r="J14863" s="282">
        <v>10</v>
      </c>
      <c r="K14863" s="282">
        <v>0</v>
      </c>
    </row>
    <row r="14864" spans="1:11" x14ac:dyDescent="0.3">
      <c r="A14864" s="283" t="s">
        <v>2137</v>
      </c>
      <c r="B14864" s="283">
        <v>160</v>
      </c>
      <c r="C14864" s="24" t="str">
        <f t="shared" si="232"/>
        <v>hellen160</v>
      </c>
      <c r="D14864" s="283">
        <v>2198</v>
      </c>
      <c r="E14864" s="283">
        <v>1341</v>
      </c>
      <c r="F14864" s="283">
        <v>48466</v>
      </c>
      <c r="G14864" s="24">
        <v>0</v>
      </c>
      <c r="H14864" s="24">
        <v>0</v>
      </c>
      <c r="I14864" s="24">
        <v>0</v>
      </c>
      <c r="J14864" s="282">
        <v>10</v>
      </c>
      <c r="K14864" s="282">
        <v>0</v>
      </c>
    </row>
    <row r="14865" spans="1:11" x14ac:dyDescent="0.3">
      <c r="A14865" s="283" t="s">
        <v>2137</v>
      </c>
      <c r="B14865" s="283">
        <v>161</v>
      </c>
      <c r="C14865" s="24" t="str">
        <f t="shared" si="232"/>
        <v>hellen161</v>
      </c>
      <c r="D14865" s="283">
        <v>2398</v>
      </c>
      <c r="E14865" s="283">
        <v>1463</v>
      </c>
      <c r="F14865" s="283">
        <v>53568</v>
      </c>
      <c r="G14865" s="24">
        <v>0</v>
      </c>
      <c r="H14865" s="24">
        <v>0</v>
      </c>
      <c r="I14865" s="24">
        <v>0</v>
      </c>
      <c r="J14865" s="282">
        <v>10</v>
      </c>
      <c r="K14865" s="282">
        <v>0</v>
      </c>
    </row>
    <row r="14866" spans="1:11" x14ac:dyDescent="0.3">
      <c r="A14866" s="283" t="s">
        <v>2137</v>
      </c>
      <c r="B14866" s="283">
        <v>162</v>
      </c>
      <c r="C14866" s="24" t="str">
        <f t="shared" si="232"/>
        <v>hellen162</v>
      </c>
      <c r="D14866" s="283">
        <v>2424</v>
      </c>
      <c r="E14866" s="283">
        <v>1479</v>
      </c>
      <c r="F14866" s="283">
        <v>54191</v>
      </c>
      <c r="G14866" s="24">
        <v>0</v>
      </c>
      <c r="H14866" s="24">
        <v>0</v>
      </c>
      <c r="I14866" s="24">
        <v>0</v>
      </c>
      <c r="J14866" s="282">
        <v>10</v>
      </c>
      <c r="K14866" s="282">
        <v>0</v>
      </c>
    </row>
    <row r="14867" spans="1:11" x14ac:dyDescent="0.3">
      <c r="A14867" s="283" t="s">
        <v>2137</v>
      </c>
      <c r="B14867" s="283">
        <v>163</v>
      </c>
      <c r="C14867" s="24" t="str">
        <f t="shared" si="232"/>
        <v>hellen163</v>
      </c>
      <c r="D14867" s="283">
        <v>2450</v>
      </c>
      <c r="E14867" s="283">
        <v>1495</v>
      </c>
      <c r="F14867" s="283">
        <v>54919</v>
      </c>
      <c r="G14867" s="24">
        <v>0</v>
      </c>
      <c r="H14867" s="24">
        <v>0</v>
      </c>
      <c r="I14867" s="24">
        <v>0</v>
      </c>
      <c r="J14867" s="282">
        <v>10</v>
      </c>
      <c r="K14867" s="282">
        <v>0</v>
      </c>
    </row>
    <row r="14868" spans="1:11" x14ac:dyDescent="0.3">
      <c r="A14868" s="283" t="s">
        <v>2137</v>
      </c>
      <c r="B14868" s="283">
        <v>164</v>
      </c>
      <c r="C14868" s="24" t="str">
        <f t="shared" si="232"/>
        <v>hellen164</v>
      </c>
      <c r="D14868" s="283">
        <v>2476</v>
      </c>
      <c r="E14868" s="283">
        <v>1511</v>
      </c>
      <c r="F14868" s="283">
        <v>55557</v>
      </c>
      <c r="G14868" s="24">
        <v>0</v>
      </c>
      <c r="H14868" s="24">
        <v>0</v>
      </c>
      <c r="I14868" s="24">
        <v>0</v>
      </c>
      <c r="J14868" s="282">
        <v>10</v>
      </c>
      <c r="K14868" s="282">
        <v>0</v>
      </c>
    </row>
    <row r="14869" spans="1:11" x14ac:dyDescent="0.3">
      <c r="A14869" s="283" t="s">
        <v>2137</v>
      </c>
      <c r="B14869" s="283">
        <v>165</v>
      </c>
      <c r="C14869" s="24" t="str">
        <f t="shared" si="232"/>
        <v>hellen165</v>
      </c>
      <c r="D14869" s="283">
        <v>2503</v>
      </c>
      <c r="E14869" s="283">
        <v>1527</v>
      </c>
      <c r="F14869" s="283">
        <v>56374</v>
      </c>
      <c r="G14869" s="24">
        <v>0</v>
      </c>
      <c r="H14869" s="24">
        <v>0</v>
      </c>
      <c r="I14869" s="24">
        <v>0</v>
      </c>
      <c r="J14869" s="282">
        <v>10</v>
      </c>
      <c r="K14869" s="282">
        <v>0</v>
      </c>
    </row>
    <row r="14870" spans="1:11" x14ac:dyDescent="0.3">
      <c r="A14870" s="283" t="s">
        <v>2137</v>
      </c>
      <c r="B14870" s="283">
        <v>166</v>
      </c>
      <c r="C14870" s="24" t="str">
        <f t="shared" si="232"/>
        <v>hellen166</v>
      </c>
      <c r="D14870" s="283">
        <v>2530</v>
      </c>
      <c r="E14870" s="283">
        <v>1544</v>
      </c>
      <c r="F14870" s="283">
        <v>57028</v>
      </c>
      <c r="G14870" s="24">
        <v>0</v>
      </c>
      <c r="H14870" s="24">
        <v>0</v>
      </c>
      <c r="I14870" s="24">
        <v>0</v>
      </c>
      <c r="J14870" s="282">
        <v>10</v>
      </c>
      <c r="K14870" s="282">
        <v>0</v>
      </c>
    </row>
    <row r="14871" spans="1:11" x14ac:dyDescent="0.3">
      <c r="A14871" s="283" t="s">
        <v>2137</v>
      </c>
      <c r="B14871" s="283">
        <v>167</v>
      </c>
      <c r="C14871" s="24" t="str">
        <f t="shared" si="232"/>
        <v>hellen167</v>
      </c>
      <c r="D14871" s="283">
        <v>2558</v>
      </c>
      <c r="E14871" s="283">
        <v>1561</v>
      </c>
      <c r="F14871" s="283">
        <v>57690</v>
      </c>
      <c r="G14871" s="24">
        <v>0</v>
      </c>
      <c r="H14871" s="24">
        <v>0</v>
      </c>
      <c r="I14871" s="24">
        <v>0</v>
      </c>
      <c r="J14871" s="282">
        <v>10</v>
      </c>
      <c r="K14871" s="282">
        <v>0</v>
      </c>
    </row>
    <row r="14872" spans="1:11" x14ac:dyDescent="0.3">
      <c r="A14872" s="283" t="s">
        <v>2137</v>
      </c>
      <c r="B14872" s="283">
        <v>168</v>
      </c>
      <c r="C14872" s="24" t="str">
        <f t="shared" si="232"/>
        <v>hellen168</v>
      </c>
      <c r="D14872" s="283">
        <v>2585</v>
      </c>
      <c r="E14872" s="283">
        <v>1578</v>
      </c>
      <c r="F14872" s="283">
        <v>58359</v>
      </c>
      <c r="G14872" s="24">
        <v>0</v>
      </c>
      <c r="H14872" s="24">
        <v>0</v>
      </c>
      <c r="I14872" s="24">
        <v>0</v>
      </c>
      <c r="J14872" s="282">
        <v>10</v>
      </c>
      <c r="K14872" s="282">
        <v>0</v>
      </c>
    </row>
    <row r="14873" spans="1:11" x14ac:dyDescent="0.3">
      <c r="A14873" s="283" t="s">
        <v>2137</v>
      </c>
      <c r="B14873" s="283">
        <v>169</v>
      </c>
      <c r="C14873" s="24" t="str">
        <f t="shared" si="232"/>
        <v>hellen169</v>
      </c>
      <c r="D14873" s="283">
        <v>2613</v>
      </c>
      <c r="E14873" s="283">
        <v>1595</v>
      </c>
      <c r="F14873" s="283">
        <v>59216</v>
      </c>
      <c r="G14873" s="24">
        <v>0</v>
      </c>
      <c r="H14873" s="24">
        <v>0</v>
      </c>
      <c r="I14873" s="24">
        <v>0</v>
      </c>
      <c r="J14873" s="282">
        <v>10</v>
      </c>
      <c r="K14873" s="282">
        <v>0</v>
      </c>
    </row>
    <row r="14874" spans="1:11" x14ac:dyDescent="0.3">
      <c r="A14874" s="283" t="s">
        <v>2137</v>
      </c>
      <c r="B14874" s="283">
        <v>170</v>
      </c>
      <c r="C14874" s="24" t="str">
        <f t="shared" si="232"/>
        <v>hellen170</v>
      </c>
      <c r="D14874" s="283">
        <v>2641</v>
      </c>
      <c r="E14874" s="283">
        <v>1612</v>
      </c>
      <c r="F14874" s="283">
        <v>59902</v>
      </c>
      <c r="G14874" s="24">
        <v>0</v>
      </c>
      <c r="H14874" s="24">
        <v>0</v>
      </c>
      <c r="I14874" s="24">
        <v>0</v>
      </c>
      <c r="J14874" s="282">
        <v>10</v>
      </c>
      <c r="K14874" s="282">
        <v>0</v>
      </c>
    </row>
    <row r="14875" spans="1:11" x14ac:dyDescent="0.3">
      <c r="A14875" s="283" t="s">
        <v>2137</v>
      </c>
      <c r="B14875" s="283">
        <v>171</v>
      </c>
      <c r="C14875" s="24" t="str">
        <f t="shared" si="232"/>
        <v>hellen171</v>
      </c>
      <c r="D14875" s="283">
        <v>2670</v>
      </c>
      <c r="E14875" s="283">
        <v>1629</v>
      </c>
      <c r="F14875" s="283">
        <v>60596</v>
      </c>
      <c r="G14875" s="24">
        <v>0</v>
      </c>
      <c r="H14875" s="24">
        <v>0</v>
      </c>
      <c r="I14875" s="24">
        <v>0</v>
      </c>
      <c r="J14875" s="282">
        <v>10</v>
      </c>
      <c r="K14875" s="282">
        <v>0</v>
      </c>
    </row>
    <row r="14876" spans="1:11" x14ac:dyDescent="0.3">
      <c r="A14876" s="283" t="s">
        <v>2137</v>
      </c>
      <c r="B14876" s="283">
        <v>172</v>
      </c>
      <c r="C14876" s="24" t="str">
        <f t="shared" si="232"/>
        <v>hellen172</v>
      </c>
      <c r="D14876" s="283">
        <v>2699</v>
      </c>
      <c r="E14876" s="283">
        <v>1647</v>
      </c>
      <c r="F14876" s="283">
        <v>61298</v>
      </c>
      <c r="G14876" s="24">
        <v>0</v>
      </c>
      <c r="H14876" s="24">
        <v>0</v>
      </c>
      <c r="I14876" s="24">
        <v>0</v>
      </c>
      <c r="J14876" s="282">
        <v>10</v>
      </c>
      <c r="K14876" s="282">
        <v>0</v>
      </c>
    </row>
    <row r="14877" spans="1:11" x14ac:dyDescent="0.3">
      <c r="A14877" s="283" t="s">
        <v>2137</v>
      </c>
      <c r="B14877" s="283">
        <v>173</v>
      </c>
      <c r="C14877" s="24" t="str">
        <f t="shared" si="232"/>
        <v>hellen173</v>
      </c>
      <c r="D14877" s="283">
        <v>2728</v>
      </c>
      <c r="E14877" s="283">
        <v>1665</v>
      </c>
      <c r="F14877" s="283">
        <v>62197</v>
      </c>
      <c r="G14877" s="24">
        <v>0</v>
      </c>
      <c r="H14877" s="24">
        <v>0</v>
      </c>
      <c r="I14877" s="24">
        <v>0</v>
      </c>
      <c r="J14877" s="282">
        <v>10</v>
      </c>
      <c r="K14877" s="282">
        <v>0</v>
      </c>
    </row>
    <row r="14878" spans="1:11" x14ac:dyDescent="0.3">
      <c r="A14878" s="283" t="s">
        <v>2137</v>
      </c>
      <c r="B14878" s="283">
        <v>174</v>
      </c>
      <c r="C14878" s="24" t="str">
        <f t="shared" si="232"/>
        <v>hellen174</v>
      </c>
      <c r="D14878" s="283">
        <v>2757</v>
      </c>
      <c r="E14878" s="283">
        <v>1682</v>
      </c>
      <c r="F14878" s="283">
        <v>62916</v>
      </c>
      <c r="G14878" s="24">
        <v>0</v>
      </c>
      <c r="H14878" s="24">
        <v>0</v>
      </c>
      <c r="I14878" s="24">
        <v>0</v>
      </c>
      <c r="J14878" s="282">
        <v>10</v>
      </c>
      <c r="K14878" s="282">
        <v>0</v>
      </c>
    </row>
    <row r="14879" spans="1:11" x14ac:dyDescent="0.3">
      <c r="A14879" s="283" t="s">
        <v>2137</v>
      </c>
      <c r="B14879" s="283">
        <v>175</v>
      </c>
      <c r="C14879" s="24" t="str">
        <f t="shared" si="232"/>
        <v>hellen175</v>
      </c>
      <c r="D14879" s="283">
        <v>2787</v>
      </c>
      <c r="E14879" s="283">
        <v>1701</v>
      </c>
      <c r="F14879" s="283">
        <v>63644</v>
      </c>
      <c r="G14879" s="24">
        <v>0</v>
      </c>
      <c r="H14879" s="24">
        <v>0</v>
      </c>
      <c r="I14879" s="24">
        <v>0</v>
      </c>
      <c r="J14879" s="282">
        <v>10</v>
      </c>
      <c r="K14879" s="282">
        <v>0</v>
      </c>
    </row>
    <row r="14880" spans="1:11" x14ac:dyDescent="0.3">
      <c r="A14880" s="283" t="s">
        <v>2137</v>
      </c>
      <c r="B14880" s="283">
        <v>176</v>
      </c>
      <c r="C14880" s="24" t="str">
        <f t="shared" si="232"/>
        <v>hellen176</v>
      </c>
      <c r="D14880" s="283">
        <v>2817</v>
      </c>
      <c r="E14880" s="283">
        <v>1719</v>
      </c>
      <c r="F14880" s="283">
        <v>64379</v>
      </c>
      <c r="G14880" s="24">
        <v>0</v>
      </c>
      <c r="H14880" s="24">
        <v>0</v>
      </c>
      <c r="I14880" s="24">
        <v>0</v>
      </c>
      <c r="J14880" s="282">
        <v>10</v>
      </c>
      <c r="K14880" s="282">
        <v>0</v>
      </c>
    </row>
    <row r="14881" spans="1:11" x14ac:dyDescent="0.3">
      <c r="A14881" s="283" t="s">
        <v>2137</v>
      </c>
      <c r="B14881" s="283">
        <v>177</v>
      </c>
      <c r="C14881" s="24" t="str">
        <f t="shared" si="232"/>
        <v>hellen177</v>
      </c>
      <c r="D14881" s="283">
        <v>2847</v>
      </c>
      <c r="E14881" s="283">
        <v>1737</v>
      </c>
      <c r="F14881" s="283">
        <v>65322</v>
      </c>
      <c r="G14881" s="24">
        <v>0</v>
      </c>
      <c r="H14881" s="24">
        <v>0</v>
      </c>
      <c r="I14881" s="24">
        <v>0</v>
      </c>
      <c r="J14881" s="282">
        <v>10</v>
      </c>
      <c r="K14881" s="282">
        <v>0</v>
      </c>
    </row>
    <row r="14882" spans="1:11" x14ac:dyDescent="0.3">
      <c r="A14882" s="283" t="s">
        <v>2137</v>
      </c>
      <c r="B14882" s="283">
        <v>178</v>
      </c>
      <c r="C14882" s="24" t="str">
        <f t="shared" si="232"/>
        <v>hellen178</v>
      </c>
      <c r="D14882" s="283">
        <v>2878</v>
      </c>
      <c r="E14882" s="283">
        <v>1756</v>
      </c>
      <c r="F14882" s="283">
        <v>66077</v>
      </c>
      <c r="G14882" s="24">
        <v>0</v>
      </c>
      <c r="H14882" s="24">
        <v>0</v>
      </c>
      <c r="I14882" s="24">
        <v>0</v>
      </c>
      <c r="J14882" s="282">
        <v>10</v>
      </c>
      <c r="K14882" s="282">
        <v>0</v>
      </c>
    </row>
    <row r="14883" spans="1:11" x14ac:dyDescent="0.3">
      <c r="A14883" s="283" t="s">
        <v>2137</v>
      </c>
      <c r="B14883" s="283">
        <v>179</v>
      </c>
      <c r="C14883" s="24" t="str">
        <f t="shared" si="232"/>
        <v>hellen179</v>
      </c>
      <c r="D14883" s="283">
        <v>2908</v>
      </c>
      <c r="E14883" s="283">
        <v>1775</v>
      </c>
      <c r="F14883" s="283">
        <v>66839</v>
      </c>
      <c r="G14883" s="24">
        <v>0</v>
      </c>
      <c r="H14883" s="24">
        <v>0</v>
      </c>
      <c r="I14883" s="24">
        <v>0</v>
      </c>
      <c r="J14883" s="282">
        <v>10</v>
      </c>
      <c r="K14883" s="282">
        <v>0</v>
      </c>
    </row>
    <row r="14884" spans="1:11" x14ac:dyDescent="0.3">
      <c r="A14884" s="283" t="s">
        <v>2137</v>
      </c>
      <c r="B14884" s="283">
        <v>180</v>
      </c>
      <c r="C14884" s="24" t="str">
        <f t="shared" si="232"/>
        <v>hellen180</v>
      </c>
      <c r="D14884" s="283">
        <v>2940</v>
      </c>
      <c r="E14884" s="283">
        <v>1794</v>
      </c>
      <c r="F14884" s="283">
        <v>67610</v>
      </c>
      <c r="G14884" s="24">
        <v>0</v>
      </c>
      <c r="H14884" s="24">
        <v>0</v>
      </c>
      <c r="I14884" s="24">
        <v>0</v>
      </c>
      <c r="J14884" s="282">
        <v>10</v>
      </c>
      <c r="K14884" s="282">
        <v>0</v>
      </c>
    </row>
    <row r="14885" spans="1:11" x14ac:dyDescent="0.3">
      <c r="A14885" s="283" t="s">
        <v>2137</v>
      </c>
      <c r="B14885" s="283">
        <v>181</v>
      </c>
      <c r="C14885" s="24" t="str">
        <f t="shared" si="232"/>
        <v>hellen181</v>
      </c>
      <c r="D14885" s="283">
        <v>3206</v>
      </c>
      <c r="E14885" s="283">
        <v>1957</v>
      </c>
      <c r="F14885" s="283">
        <v>74864</v>
      </c>
      <c r="G14885" s="24">
        <v>0</v>
      </c>
      <c r="H14885" s="24">
        <v>0</v>
      </c>
      <c r="I14885" s="24">
        <v>0</v>
      </c>
      <c r="J14885" s="282">
        <v>10</v>
      </c>
      <c r="K14885" s="282">
        <v>0</v>
      </c>
    </row>
    <row r="14886" spans="1:11" x14ac:dyDescent="0.3">
      <c r="A14886" s="283" t="s">
        <v>2137</v>
      </c>
      <c r="B14886" s="283">
        <v>182</v>
      </c>
      <c r="C14886" s="24" t="str">
        <f t="shared" si="232"/>
        <v>hellen182</v>
      </c>
      <c r="D14886" s="283">
        <v>3241</v>
      </c>
      <c r="E14886" s="283">
        <v>1977</v>
      </c>
      <c r="F14886" s="283">
        <v>75727</v>
      </c>
      <c r="G14886" s="24">
        <v>0</v>
      </c>
      <c r="H14886" s="24">
        <v>0</v>
      </c>
      <c r="I14886" s="24">
        <v>0</v>
      </c>
      <c r="J14886" s="282">
        <v>10</v>
      </c>
      <c r="K14886" s="282">
        <v>0</v>
      </c>
    </row>
    <row r="14887" spans="1:11" x14ac:dyDescent="0.3">
      <c r="A14887" s="283" t="s">
        <v>2137</v>
      </c>
      <c r="B14887" s="283">
        <v>183</v>
      </c>
      <c r="C14887" s="24" t="str">
        <f t="shared" si="232"/>
        <v>hellen183</v>
      </c>
      <c r="D14887" s="283">
        <v>3275</v>
      </c>
      <c r="E14887" s="283">
        <v>1999</v>
      </c>
      <c r="F14887" s="283">
        <v>76600</v>
      </c>
      <c r="G14887" s="24">
        <v>0</v>
      </c>
      <c r="H14887" s="24">
        <v>0</v>
      </c>
      <c r="I14887" s="24">
        <v>0</v>
      </c>
      <c r="J14887" s="282">
        <v>10</v>
      </c>
      <c r="K14887" s="282">
        <v>0</v>
      </c>
    </row>
    <row r="14888" spans="1:11" x14ac:dyDescent="0.3">
      <c r="A14888" s="283" t="s">
        <v>2137</v>
      </c>
      <c r="B14888" s="283">
        <v>184</v>
      </c>
      <c r="C14888" s="24" t="str">
        <f t="shared" si="232"/>
        <v>hellen184</v>
      </c>
      <c r="D14888" s="283">
        <v>3310</v>
      </c>
      <c r="E14888" s="283">
        <v>2020</v>
      </c>
      <c r="F14888" s="283">
        <v>77482</v>
      </c>
      <c r="G14888" s="24">
        <v>0</v>
      </c>
      <c r="H14888" s="24">
        <v>0</v>
      </c>
      <c r="I14888" s="24">
        <v>0</v>
      </c>
      <c r="J14888" s="282">
        <v>10</v>
      </c>
      <c r="K14888" s="282">
        <v>0</v>
      </c>
    </row>
    <row r="14889" spans="1:11" x14ac:dyDescent="0.3">
      <c r="A14889" s="283" t="s">
        <v>2137</v>
      </c>
      <c r="B14889" s="283">
        <v>185</v>
      </c>
      <c r="C14889" s="24" t="str">
        <f t="shared" si="232"/>
        <v>hellen185</v>
      </c>
      <c r="D14889" s="283">
        <v>3346</v>
      </c>
      <c r="E14889" s="283">
        <v>2042</v>
      </c>
      <c r="F14889" s="283">
        <v>78616</v>
      </c>
      <c r="G14889" s="24">
        <v>0</v>
      </c>
      <c r="H14889" s="24">
        <v>0</v>
      </c>
      <c r="I14889" s="24">
        <v>0</v>
      </c>
      <c r="J14889" s="282">
        <v>10</v>
      </c>
      <c r="K14889" s="282">
        <v>0</v>
      </c>
    </row>
    <row r="14890" spans="1:11" x14ac:dyDescent="0.3">
      <c r="A14890" s="283" t="s">
        <v>2137</v>
      </c>
      <c r="B14890" s="283">
        <v>186</v>
      </c>
      <c r="C14890" s="24" t="str">
        <f t="shared" si="232"/>
        <v>hellen186</v>
      </c>
      <c r="D14890" s="283">
        <v>3381</v>
      </c>
      <c r="E14890" s="283">
        <v>2063</v>
      </c>
      <c r="F14890" s="283">
        <v>79521</v>
      </c>
      <c r="G14890" s="24">
        <v>0</v>
      </c>
      <c r="H14890" s="24">
        <v>0</v>
      </c>
      <c r="I14890" s="24">
        <v>0</v>
      </c>
      <c r="J14890" s="282">
        <v>10</v>
      </c>
      <c r="K14890" s="282">
        <v>0</v>
      </c>
    </row>
    <row r="14891" spans="1:11" x14ac:dyDescent="0.3">
      <c r="A14891" s="283" t="s">
        <v>2137</v>
      </c>
      <c r="B14891" s="283">
        <v>187</v>
      </c>
      <c r="C14891" s="24" t="str">
        <f t="shared" si="232"/>
        <v>hellen187</v>
      </c>
      <c r="D14891" s="283">
        <v>3417</v>
      </c>
      <c r="E14891" s="283">
        <v>2085</v>
      </c>
      <c r="F14891" s="283">
        <v>80436</v>
      </c>
      <c r="G14891" s="24">
        <v>0</v>
      </c>
      <c r="H14891" s="24">
        <v>0</v>
      </c>
      <c r="I14891" s="24">
        <v>0</v>
      </c>
      <c r="J14891" s="282">
        <v>10</v>
      </c>
      <c r="K14891" s="282">
        <v>0</v>
      </c>
    </row>
    <row r="14892" spans="1:11" x14ac:dyDescent="0.3">
      <c r="A14892" s="283" t="s">
        <v>2137</v>
      </c>
      <c r="B14892" s="283">
        <v>188</v>
      </c>
      <c r="C14892" s="24" t="str">
        <f t="shared" si="232"/>
        <v>hellen188</v>
      </c>
      <c r="D14892" s="283">
        <v>3454</v>
      </c>
      <c r="E14892" s="283">
        <v>2108</v>
      </c>
      <c r="F14892" s="283">
        <v>81360</v>
      </c>
      <c r="G14892" s="24">
        <v>0</v>
      </c>
      <c r="H14892" s="24">
        <v>0</v>
      </c>
      <c r="I14892" s="24">
        <v>0</v>
      </c>
      <c r="J14892" s="282">
        <v>10</v>
      </c>
      <c r="K14892" s="282">
        <v>0</v>
      </c>
    </row>
    <row r="14893" spans="1:11" x14ac:dyDescent="0.3">
      <c r="A14893" s="283" t="s">
        <v>2137</v>
      </c>
      <c r="B14893" s="283">
        <v>189</v>
      </c>
      <c r="C14893" s="24" t="str">
        <f t="shared" si="232"/>
        <v>hellen189</v>
      </c>
      <c r="D14893" s="283">
        <v>3491</v>
      </c>
      <c r="E14893" s="283">
        <v>2130</v>
      </c>
      <c r="F14893" s="283">
        <v>82465</v>
      </c>
      <c r="G14893" s="24">
        <v>0</v>
      </c>
      <c r="H14893" s="24">
        <v>0</v>
      </c>
      <c r="I14893" s="24">
        <v>0</v>
      </c>
      <c r="J14893" s="282">
        <v>10</v>
      </c>
      <c r="K14893" s="282">
        <v>0</v>
      </c>
    </row>
    <row r="14894" spans="1:11" x14ac:dyDescent="0.3">
      <c r="A14894" s="283" t="s">
        <v>2137</v>
      </c>
      <c r="B14894" s="283">
        <v>190</v>
      </c>
      <c r="C14894" s="24" t="str">
        <f t="shared" si="232"/>
        <v>hellen190</v>
      </c>
      <c r="D14894" s="283">
        <v>3528</v>
      </c>
      <c r="E14894" s="283">
        <v>2153</v>
      </c>
      <c r="F14894" s="283">
        <v>83412</v>
      </c>
      <c r="G14894" s="24">
        <v>0</v>
      </c>
      <c r="H14894" s="24">
        <v>0</v>
      </c>
      <c r="I14894" s="24">
        <v>0</v>
      </c>
      <c r="J14894" s="282">
        <v>10</v>
      </c>
      <c r="K14894" s="282">
        <v>0</v>
      </c>
    </row>
    <row r="14895" spans="1:11" x14ac:dyDescent="0.3">
      <c r="A14895" s="283" t="s">
        <v>2137</v>
      </c>
      <c r="B14895" s="283">
        <v>191</v>
      </c>
      <c r="C14895" s="24" t="str">
        <f t="shared" si="232"/>
        <v>hellen191</v>
      </c>
      <c r="D14895" s="283">
        <v>3565</v>
      </c>
      <c r="E14895" s="283">
        <v>2176</v>
      </c>
      <c r="F14895" s="283">
        <v>84370</v>
      </c>
      <c r="G14895" s="24">
        <v>0</v>
      </c>
      <c r="H14895" s="24">
        <v>0</v>
      </c>
      <c r="I14895" s="24">
        <v>0</v>
      </c>
      <c r="J14895" s="282">
        <v>10</v>
      </c>
      <c r="K14895" s="282">
        <v>0</v>
      </c>
    </row>
    <row r="14896" spans="1:11" x14ac:dyDescent="0.3">
      <c r="A14896" s="283" t="s">
        <v>2137</v>
      </c>
      <c r="B14896" s="283">
        <v>192</v>
      </c>
      <c r="C14896" s="24" t="str">
        <f t="shared" si="232"/>
        <v>hellen192</v>
      </c>
      <c r="D14896" s="283">
        <v>3603</v>
      </c>
      <c r="E14896" s="283">
        <v>2199</v>
      </c>
      <c r="F14896" s="283">
        <v>85338</v>
      </c>
      <c r="G14896" s="24">
        <v>0</v>
      </c>
      <c r="H14896" s="24">
        <v>0</v>
      </c>
      <c r="I14896" s="24">
        <v>0</v>
      </c>
      <c r="J14896" s="282">
        <v>10</v>
      </c>
      <c r="K14896" s="282">
        <v>0</v>
      </c>
    </row>
    <row r="14897" spans="1:11" x14ac:dyDescent="0.3">
      <c r="A14897" s="283" t="s">
        <v>2137</v>
      </c>
      <c r="B14897" s="283">
        <v>193</v>
      </c>
      <c r="C14897" s="24" t="str">
        <f t="shared" si="232"/>
        <v>hellen193</v>
      </c>
      <c r="D14897" s="283">
        <v>3641</v>
      </c>
      <c r="E14897" s="283">
        <v>2222</v>
      </c>
      <c r="F14897" s="283">
        <v>86584</v>
      </c>
      <c r="G14897" s="24">
        <v>0</v>
      </c>
      <c r="H14897" s="24">
        <v>0</v>
      </c>
      <c r="I14897" s="24">
        <v>0</v>
      </c>
      <c r="J14897" s="282">
        <v>10</v>
      </c>
      <c r="K14897" s="282">
        <v>0</v>
      </c>
    </row>
    <row r="14898" spans="1:11" x14ac:dyDescent="0.3">
      <c r="A14898" s="283" t="s">
        <v>2137</v>
      </c>
      <c r="B14898" s="283">
        <v>194</v>
      </c>
      <c r="C14898" s="24" t="str">
        <f t="shared" si="232"/>
        <v>hellen194</v>
      </c>
      <c r="D14898" s="283">
        <v>3680</v>
      </c>
      <c r="E14898" s="283">
        <v>2246</v>
      </c>
      <c r="F14898" s="283">
        <v>87577</v>
      </c>
      <c r="G14898" s="24">
        <v>0</v>
      </c>
      <c r="H14898" s="24">
        <v>0</v>
      </c>
      <c r="I14898" s="24">
        <v>0</v>
      </c>
      <c r="J14898" s="282">
        <v>10</v>
      </c>
      <c r="K14898" s="282">
        <v>0</v>
      </c>
    </row>
    <row r="14899" spans="1:11" x14ac:dyDescent="0.3">
      <c r="A14899" s="283" t="s">
        <v>2137</v>
      </c>
      <c r="B14899" s="283">
        <v>195</v>
      </c>
      <c r="C14899" s="24" t="str">
        <f t="shared" si="232"/>
        <v>hellen195</v>
      </c>
      <c r="D14899" s="283">
        <v>3719</v>
      </c>
      <c r="E14899" s="283">
        <v>2270</v>
      </c>
      <c r="F14899" s="283">
        <v>88580</v>
      </c>
      <c r="G14899" s="24">
        <v>0</v>
      </c>
      <c r="H14899" s="24">
        <v>0</v>
      </c>
      <c r="I14899" s="24">
        <v>0</v>
      </c>
      <c r="J14899" s="282">
        <v>10</v>
      </c>
      <c r="K14899" s="282">
        <v>0</v>
      </c>
    </row>
    <row r="14900" spans="1:11" x14ac:dyDescent="0.3">
      <c r="A14900" s="283" t="s">
        <v>2137</v>
      </c>
      <c r="B14900" s="283">
        <v>196</v>
      </c>
      <c r="C14900" s="24" t="str">
        <f t="shared" si="232"/>
        <v>hellen196</v>
      </c>
      <c r="D14900" s="283">
        <v>3759</v>
      </c>
      <c r="E14900" s="283">
        <v>2294</v>
      </c>
      <c r="F14900" s="283">
        <v>89595</v>
      </c>
      <c r="G14900" s="24">
        <v>0</v>
      </c>
      <c r="H14900" s="24">
        <v>0</v>
      </c>
      <c r="I14900" s="24">
        <v>0</v>
      </c>
      <c r="J14900" s="282">
        <v>10</v>
      </c>
      <c r="K14900" s="282">
        <v>0</v>
      </c>
    </row>
    <row r="14901" spans="1:11" x14ac:dyDescent="0.3">
      <c r="A14901" s="283" t="s">
        <v>2137</v>
      </c>
      <c r="B14901" s="283">
        <v>197</v>
      </c>
      <c r="C14901" s="24" t="str">
        <f t="shared" si="232"/>
        <v>hellen197</v>
      </c>
      <c r="D14901" s="283">
        <v>3798</v>
      </c>
      <c r="E14901" s="283">
        <v>2318</v>
      </c>
      <c r="F14901" s="283">
        <v>90901</v>
      </c>
      <c r="G14901" s="24">
        <v>0</v>
      </c>
      <c r="H14901" s="24">
        <v>0</v>
      </c>
      <c r="I14901" s="24">
        <v>0</v>
      </c>
      <c r="J14901" s="282">
        <v>10</v>
      </c>
      <c r="K14901" s="282">
        <v>0</v>
      </c>
    </row>
    <row r="14902" spans="1:11" x14ac:dyDescent="0.3">
      <c r="A14902" s="283" t="s">
        <v>2137</v>
      </c>
      <c r="B14902" s="283">
        <v>198</v>
      </c>
      <c r="C14902" s="24" t="str">
        <f t="shared" si="232"/>
        <v>hellen198</v>
      </c>
      <c r="D14902" s="283">
        <v>3839</v>
      </c>
      <c r="E14902" s="283">
        <v>2343</v>
      </c>
      <c r="F14902" s="283">
        <v>91941</v>
      </c>
      <c r="G14902" s="24">
        <v>0</v>
      </c>
      <c r="H14902" s="24">
        <v>0</v>
      </c>
      <c r="I14902" s="24">
        <v>0</v>
      </c>
      <c r="J14902" s="282">
        <v>10</v>
      </c>
      <c r="K14902" s="282">
        <v>0</v>
      </c>
    </row>
    <row r="14903" spans="1:11" x14ac:dyDescent="0.3">
      <c r="A14903" s="283" t="s">
        <v>2137</v>
      </c>
      <c r="B14903" s="283">
        <v>199</v>
      </c>
      <c r="C14903" s="24" t="str">
        <f t="shared" si="232"/>
        <v>hellen199</v>
      </c>
      <c r="D14903" s="283">
        <v>3879</v>
      </c>
      <c r="E14903" s="283">
        <v>2367</v>
      </c>
      <c r="F14903" s="283">
        <v>92993</v>
      </c>
      <c r="G14903" s="24">
        <v>0</v>
      </c>
      <c r="H14903" s="24">
        <v>0</v>
      </c>
      <c r="I14903" s="24">
        <v>0</v>
      </c>
      <c r="J14903" s="282">
        <v>10</v>
      </c>
      <c r="K14903" s="282">
        <v>0</v>
      </c>
    </row>
    <row r="14904" spans="1:11" x14ac:dyDescent="0.3">
      <c r="A14904" s="283" t="s">
        <v>2137</v>
      </c>
      <c r="B14904" s="283">
        <v>200</v>
      </c>
      <c r="C14904" s="24" t="str">
        <f t="shared" si="232"/>
        <v>hellen200</v>
      </c>
      <c r="D14904" s="283">
        <v>3920</v>
      </c>
      <c r="E14904" s="283">
        <v>2392</v>
      </c>
      <c r="F14904" s="283">
        <v>94056</v>
      </c>
      <c r="G14904" s="24">
        <v>0</v>
      </c>
      <c r="H14904" s="24">
        <v>0</v>
      </c>
      <c r="I14904" s="24">
        <v>0</v>
      </c>
      <c r="J14904" s="282">
        <v>10</v>
      </c>
      <c r="K14904" s="282">
        <v>0</v>
      </c>
    </row>
    <row r="14905" spans="1:11" x14ac:dyDescent="0.3">
      <c r="A14905" s="283" t="s">
        <v>2137</v>
      </c>
      <c r="B14905" s="283">
        <v>201</v>
      </c>
      <c r="C14905" s="24" t="str">
        <f t="shared" si="232"/>
        <v>hellen201</v>
      </c>
      <c r="D14905" s="283">
        <v>4276</v>
      </c>
      <c r="E14905" s="283">
        <v>2609</v>
      </c>
      <c r="F14905" s="283">
        <v>103891</v>
      </c>
      <c r="G14905" s="24">
        <v>0</v>
      </c>
      <c r="H14905" s="24">
        <v>0</v>
      </c>
      <c r="I14905" s="24">
        <v>0</v>
      </c>
      <c r="J14905" s="282">
        <v>10</v>
      </c>
      <c r="K14905" s="282">
        <v>0</v>
      </c>
    </row>
    <row r="14906" spans="1:11" x14ac:dyDescent="0.3">
      <c r="A14906" s="283" t="s">
        <v>2137</v>
      </c>
      <c r="B14906" s="283">
        <v>202</v>
      </c>
      <c r="C14906" s="24" t="str">
        <f t="shared" si="232"/>
        <v>hellen202</v>
      </c>
      <c r="D14906" s="283">
        <v>4321</v>
      </c>
      <c r="E14906" s="283">
        <v>2637</v>
      </c>
      <c r="F14906" s="283">
        <v>105186</v>
      </c>
      <c r="G14906" s="24">
        <v>0</v>
      </c>
      <c r="H14906" s="24">
        <v>0</v>
      </c>
      <c r="I14906" s="24">
        <v>0</v>
      </c>
      <c r="J14906" s="282">
        <v>10</v>
      </c>
      <c r="K14906" s="282">
        <v>0</v>
      </c>
    </row>
    <row r="14907" spans="1:11" x14ac:dyDescent="0.3">
      <c r="A14907" s="283" t="s">
        <v>2137</v>
      </c>
      <c r="B14907" s="283">
        <v>203</v>
      </c>
      <c r="C14907" s="24" t="str">
        <f t="shared" si="232"/>
        <v>hellen203</v>
      </c>
      <c r="D14907" s="283">
        <v>4366</v>
      </c>
      <c r="E14907" s="283">
        <v>2665</v>
      </c>
      <c r="F14907" s="283">
        <v>106460</v>
      </c>
      <c r="G14907" s="24">
        <v>0</v>
      </c>
      <c r="H14907" s="24">
        <v>0</v>
      </c>
      <c r="I14907" s="24">
        <v>0</v>
      </c>
      <c r="J14907" s="282">
        <v>10</v>
      </c>
      <c r="K14907" s="282">
        <v>0</v>
      </c>
    </row>
    <row r="14908" spans="1:11" x14ac:dyDescent="0.3">
      <c r="A14908" s="283" t="s">
        <v>2137</v>
      </c>
      <c r="B14908" s="283">
        <v>204</v>
      </c>
      <c r="C14908" s="24" t="str">
        <f t="shared" si="232"/>
        <v>hellen204</v>
      </c>
      <c r="D14908" s="283">
        <v>4412</v>
      </c>
      <c r="E14908" s="283">
        <v>2693</v>
      </c>
      <c r="F14908" s="283">
        <v>107749</v>
      </c>
      <c r="G14908" s="24">
        <v>0</v>
      </c>
      <c r="H14908" s="24">
        <v>0</v>
      </c>
      <c r="I14908" s="24">
        <v>0</v>
      </c>
      <c r="J14908" s="282">
        <v>10</v>
      </c>
      <c r="K14908" s="282">
        <v>0</v>
      </c>
    </row>
    <row r="14909" spans="1:11" x14ac:dyDescent="0.3">
      <c r="A14909" s="283" t="s">
        <v>2137</v>
      </c>
      <c r="B14909" s="283">
        <v>205</v>
      </c>
      <c r="C14909" s="24" t="str">
        <f t="shared" si="232"/>
        <v>hellen205</v>
      </c>
      <c r="D14909" s="283">
        <v>4459</v>
      </c>
      <c r="E14909" s="283">
        <v>2721</v>
      </c>
      <c r="F14909" s="283">
        <v>109498</v>
      </c>
      <c r="G14909" s="24">
        <v>0</v>
      </c>
      <c r="H14909" s="24">
        <v>0</v>
      </c>
      <c r="I14909" s="24">
        <v>0</v>
      </c>
      <c r="J14909" s="282">
        <v>10</v>
      </c>
      <c r="K14909" s="282">
        <v>0</v>
      </c>
    </row>
    <row r="14910" spans="1:11" x14ac:dyDescent="0.3">
      <c r="A14910" s="283" t="s">
        <v>2137</v>
      </c>
      <c r="B14910" s="283">
        <v>206</v>
      </c>
      <c r="C14910" s="24" t="str">
        <f t="shared" si="232"/>
        <v>hellen206</v>
      </c>
      <c r="D14910" s="283">
        <v>4506</v>
      </c>
      <c r="E14910" s="283">
        <v>2750</v>
      </c>
      <c r="F14910" s="283">
        <v>110936</v>
      </c>
      <c r="G14910" s="24">
        <v>0</v>
      </c>
      <c r="H14910" s="24">
        <v>0</v>
      </c>
      <c r="I14910" s="24">
        <v>0</v>
      </c>
      <c r="J14910" s="282">
        <v>10</v>
      </c>
      <c r="K14910" s="282">
        <v>0</v>
      </c>
    </row>
    <row r="14911" spans="1:11" x14ac:dyDescent="0.3">
      <c r="A14911" s="283" t="s">
        <v>2137</v>
      </c>
      <c r="B14911" s="283">
        <v>207</v>
      </c>
      <c r="C14911" s="24" t="str">
        <f t="shared" si="232"/>
        <v>hellen207</v>
      </c>
      <c r="D14911" s="283">
        <v>4553</v>
      </c>
      <c r="E14911" s="283">
        <v>2779</v>
      </c>
      <c r="F14911" s="283">
        <v>112392</v>
      </c>
      <c r="G14911" s="24">
        <v>0</v>
      </c>
      <c r="H14911" s="24">
        <v>0</v>
      </c>
      <c r="I14911" s="24">
        <v>0</v>
      </c>
      <c r="J14911" s="282">
        <v>10</v>
      </c>
      <c r="K14911" s="282">
        <v>0</v>
      </c>
    </row>
    <row r="14912" spans="1:11" x14ac:dyDescent="0.3">
      <c r="A14912" s="283" t="s">
        <v>2137</v>
      </c>
      <c r="B14912" s="283">
        <v>208</v>
      </c>
      <c r="C14912" s="24" t="str">
        <f t="shared" si="232"/>
        <v>hellen208</v>
      </c>
      <c r="D14912" s="283">
        <v>4601</v>
      </c>
      <c r="E14912" s="283">
        <v>2808</v>
      </c>
      <c r="F14912" s="283">
        <v>113828</v>
      </c>
      <c r="G14912" s="24">
        <v>0</v>
      </c>
      <c r="H14912" s="24">
        <v>0</v>
      </c>
      <c r="I14912" s="24">
        <v>0</v>
      </c>
      <c r="J14912" s="282">
        <v>10</v>
      </c>
      <c r="K14912" s="282">
        <v>0</v>
      </c>
    </row>
    <row r="14913" spans="1:11" x14ac:dyDescent="0.3">
      <c r="A14913" s="283" t="s">
        <v>2137</v>
      </c>
      <c r="B14913" s="283">
        <v>209</v>
      </c>
      <c r="C14913" s="24" t="str">
        <f t="shared" si="232"/>
        <v>hellen209</v>
      </c>
      <c r="D14913" s="283">
        <v>4650</v>
      </c>
      <c r="E14913" s="283">
        <v>2837</v>
      </c>
      <c r="F14913" s="283">
        <v>115360</v>
      </c>
      <c r="G14913" s="24">
        <v>0</v>
      </c>
      <c r="H14913" s="24">
        <v>0</v>
      </c>
      <c r="I14913" s="24">
        <v>0</v>
      </c>
      <c r="J14913" s="282">
        <v>10</v>
      </c>
      <c r="K14913" s="282">
        <v>0</v>
      </c>
    </row>
    <row r="14914" spans="1:11" x14ac:dyDescent="0.3">
      <c r="A14914" s="283" t="s">
        <v>2137</v>
      </c>
      <c r="B14914" s="283">
        <v>210</v>
      </c>
      <c r="C14914" s="24" t="str">
        <f t="shared" si="232"/>
        <v>hellen210</v>
      </c>
      <c r="D14914" s="283">
        <v>4699</v>
      </c>
      <c r="E14914" s="283">
        <v>2867</v>
      </c>
      <c r="F14914" s="283">
        <v>116833</v>
      </c>
      <c r="G14914" s="24">
        <v>0</v>
      </c>
      <c r="H14914" s="24">
        <v>0</v>
      </c>
      <c r="I14914" s="24">
        <v>0</v>
      </c>
      <c r="J14914" s="282">
        <v>10</v>
      </c>
      <c r="K14914" s="282">
        <v>0</v>
      </c>
    </row>
    <row r="14915" spans="1:11" x14ac:dyDescent="0.3">
      <c r="A14915" s="283" t="s">
        <v>2137</v>
      </c>
      <c r="B14915" s="283">
        <v>211</v>
      </c>
      <c r="C14915" s="24" t="str">
        <f t="shared" si="232"/>
        <v>hellen211</v>
      </c>
      <c r="D14915" s="283">
        <v>4748</v>
      </c>
      <c r="E14915" s="283">
        <v>2897</v>
      </c>
      <c r="F14915" s="283">
        <v>118364</v>
      </c>
      <c r="G14915" s="24">
        <v>0</v>
      </c>
      <c r="H14915" s="24">
        <v>0</v>
      </c>
      <c r="I14915" s="24">
        <v>0</v>
      </c>
      <c r="J14915" s="282">
        <v>10</v>
      </c>
      <c r="K14915" s="282">
        <v>0</v>
      </c>
    </row>
    <row r="14916" spans="1:11" x14ac:dyDescent="0.3">
      <c r="A14916" s="283" t="s">
        <v>2137</v>
      </c>
      <c r="B14916" s="283">
        <v>212</v>
      </c>
      <c r="C14916" s="24" t="str">
        <f t="shared" si="232"/>
        <v>hellen212</v>
      </c>
      <c r="D14916" s="283">
        <v>4798</v>
      </c>
      <c r="E14916" s="283">
        <v>2928</v>
      </c>
      <c r="F14916" s="283">
        <v>119915</v>
      </c>
      <c r="G14916" s="24">
        <v>0</v>
      </c>
      <c r="H14916" s="24">
        <v>0</v>
      </c>
      <c r="I14916" s="24">
        <v>0</v>
      </c>
      <c r="J14916" s="282">
        <v>10</v>
      </c>
      <c r="K14916" s="282">
        <v>0</v>
      </c>
    </row>
    <row r="14917" spans="1:11" x14ac:dyDescent="0.3">
      <c r="A14917" s="283" t="s">
        <v>2137</v>
      </c>
      <c r="B14917" s="283">
        <v>213</v>
      </c>
      <c r="C14917" s="24" t="str">
        <f t="shared" si="232"/>
        <v>hellen213</v>
      </c>
      <c r="D14917" s="283">
        <v>4848</v>
      </c>
      <c r="E14917" s="283">
        <v>2959</v>
      </c>
      <c r="F14917" s="283">
        <v>121485</v>
      </c>
      <c r="G14917" s="24">
        <v>0</v>
      </c>
      <c r="H14917" s="24">
        <v>0</v>
      </c>
      <c r="I14917" s="24">
        <v>0</v>
      </c>
      <c r="J14917" s="282">
        <v>10</v>
      </c>
      <c r="K14917" s="282">
        <v>0</v>
      </c>
    </row>
    <row r="14918" spans="1:11" x14ac:dyDescent="0.3">
      <c r="A14918" s="283" t="s">
        <v>2137</v>
      </c>
      <c r="B14918" s="283">
        <v>214</v>
      </c>
      <c r="C14918" s="24" t="str">
        <f t="shared" ref="C14918:C14981" si="233">A14918&amp;B14918</f>
        <v>hellen214</v>
      </c>
      <c r="D14918" s="283">
        <v>4899</v>
      </c>
      <c r="E14918" s="283">
        <v>2990</v>
      </c>
      <c r="F14918" s="283">
        <v>123076</v>
      </c>
      <c r="G14918" s="24">
        <v>0</v>
      </c>
      <c r="H14918" s="24">
        <v>0</v>
      </c>
      <c r="I14918" s="24">
        <v>0</v>
      </c>
      <c r="J14918" s="282">
        <v>10</v>
      </c>
      <c r="K14918" s="282">
        <v>0</v>
      </c>
    </row>
    <row r="14919" spans="1:11" x14ac:dyDescent="0.3">
      <c r="A14919" s="283" t="s">
        <v>2137</v>
      </c>
      <c r="B14919" s="283">
        <v>215</v>
      </c>
      <c r="C14919" s="24" t="str">
        <f t="shared" si="233"/>
        <v>hellen215</v>
      </c>
      <c r="D14919" s="283">
        <v>4950</v>
      </c>
      <c r="E14919" s="283">
        <v>3021</v>
      </c>
      <c r="F14919" s="283">
        <v>124644</v>
      </c>
      <c r="G14919" s="24">
        <v>0</v>
      </c>
      <c r="H14919" s="24">
        <v>0</v>
      </c>
      <c r="I14919" s="24">
        <v>0</v>
      </c>
      <c r="J14919" s="282">
        <v>10</v>
      </c>
      <c r="K14919" s="282">
        <v>0</v>
      </c>
    </row>
    <row r="14920" spans="1:11" x14ac:dyDescent="0.3">
      <c r="A14920" s="283" t="s">
        <v>2137</v>
      </c>
      <c r="B14920" s="283">
        <v>216</v>
      </c>
      <c r="C14920" s="24" t="str">
        <f t="shared" si="233"/>
        <v>hellen216</v>
      </c>
      <c r="D14920" s="283">
        <v>5002</v>
      </c>
      <c r="E14920" s="283">
        <v>3053</v>
      </c>
      <c r="F14920" s="283">
        <v>126275</v>
      </c>
      <c r="G14920" s="24">
        <v>0</v>
      </c>
      <c r="H14920" s="24">
        <v>0</v>
      </c>
      <c r="I14920" s="24">
        <v>0</v>
      </c>
      <c r="J14920" s="282">
        <v>10</v>
      </c>
      <c r="K14920" s="282">
        <v>0</v>
      </c>
    </row>
    <row r="14921" spans="1:11" x14ac:dyDescent="0.3">
      <c r="A14921" s="283" t="s">
        <v>2137</v>
      </c>
      <c r="B14921" s="283">
        <v>217</v>
      </c>
      <c r="C14921" s="24" t="str">
        <f t="shared" si="233"/>
        <v>hellen217</v>
      </c>
      <c r="D14921" s="283">
        <v>5055</v>
      </c>
      <c r="E14921" s="283">
        <v>3085</v>
      </c>
      <c r="F14921" s="283">
        <v>127794</v>
      </c>
      <c r="G14921" s="24">
        <v>0</v>
      </c>
      <c r="H14921" s="24">
        <v>0</v>
      </c>
      <c r="I14921" s="24">
        <v>0</v>
      </c>
      <c r="J14921" s="282">
        <v>10</v>
      </c>
      <c r="K14921" s="282">
        <v>0</v>
      </c>
    </row>
    <row r="14922" spans="1:11" x14ac:dyDescent="0.3">
      <c r="A14922" s="283" t="s">
        <v>2137</v>
      </c>
      <c r="B14922" s="283">
        <v>218</v>
      </c>
      <c r="C14922" s="24" t="str">
        <f t="shared" si="233"/>
        <v>hellen218</v>
      </c>
      <c r="D14922" s="283">
        <v>5107</v>
      </c>
      <c r="E14922" s="283">
        <v>3117</v>
      </c>
      <c r="F14922" s="283">
        <v>129376</v>
      </c>
      <c r="G14922" s="24">
        <v>0</v>
      </c>
      <c r="H14922" s="24">
        <v>0</v>
      </c>
      <c r="I14922" s="24">
        <v>0</v>
      </c>
      <c r="J14922" s="282">
        <v>10</v>
      </c>
      <c r="K14922" s="282">
        <v>0</v>
      </c>
    </row>
    <row r="14923" spans="1:11" x14ac:dyDescent="0.3">
      <c r="A14923" s="283" t="s">
        <v>2137</v>
      </c>
      <c r="B14923" s="283">
        <v>219</v>
      </c>
      <c r="C14923" s="24" t="str">
        <f t="shared" si="233"/>
        <v>hellen219</v>
      </c>
      <c r="D14923" s="283">
        <v>5161</v>
      </c>
      <c r="E14923" s="283">
        <v>3149</v>
      </c>
      <c r="F14923" s="283">
        <v>130932</v>
      </c>
      <c r="G14923" s="24">
        <v>0</v>
      </c>
      <c r="H14923" s="24">
        <v>0</v>
      </c>
      <c r="I14923" s="24">
        <v>0</v>
      </c>
      <c r="J14923" s="282">
        <v>10</v>
      </c>
      <c r="K14923" s="282">
        <v>0</v>
      </c>
    </row>
    <row r="14924" spans="1:11" x14ac:dyDescent="0.3">
      <c r="A14924" s="283" t="s">
        <v>2137</v>
      </c>
      <c r="B14924" s="283">
        <v>220</v>
      </c>
      <c r="C14924" s="24" t="str">
        <f t="shared" si="233"/>
        <v>hellen220</v>
      </c>
      <c r="D14924" s="283">
        <v>5215</v>
      </c>
      <c r="E14924" s="283">
        <v>3182</v>
      </c>
      <c r="F14924" s="283">
        <v>132506</v>
      </c>
      <c r="G14924" s="24">
        <v>0</v>
      </c>
      <c r="H14924" s="24">
        <v>0</v>
      </c>
      <c r="I14924" s="24">
        <v>0</v>
      </c>
      <c r="J14924" s="282">
        <v>10</v>
      </c>
      <c r="K14924" s="282">
        <v>0</v>
      </c>
    </row>
    <row r="14925" spans="1:11" x14ac:dyDescent="0.3">
      <c r="A14925" s="283" t="s">
        <v>2137</v>
      </c>
      <c r="B14925" s="283">
        <v>221</v>
      </c>
      <c r="C14925" s="24" t="str">
        <f t="shared" si="233"/>
        <v>hellen221</v>
      </c>
      <c r="D14925" s="283">
        <v>5686</v>
      </c>
      <c r="E14925" s="283">
        <v>3470</v>
      </c>
      <c r="F14925" s="283">
        <v>145938</v>
      </c>
      <c r="G14925" s="24">
        <v>0</v>
      </c>
      <c r="H14925" s="24">
        <v>0</v>
      </c>
      <c r="I14925" s="24">
        <v>0</v>
      </c>
      <c r="J14925" s="282">
        <v>10</v>
      </c>
      <c r="K14925" s="282">
        <v>0</v>
      </c>
    </row>
    <row r="14926" spans="1:11" x14ac:dyDescent="0.3">
      <c r="A14926" s="283" t="s">
        <v>2137</v>
      </c>
      <c r="B14926" s="283">
        <v>222</v>
      </c>
      <c r="C14926" s="24" t="str">
        <f t="shared" si="233"/>
        <v>hellen222</v>
      </c>
      <c r="D14926" s="283">
        <v>5746</v>
      </c>
      <c r="E14926" s="283">
        <v>3506</v>
      </c>
      <c r="F14926" s="283">
        <v>147833</v>
      </c>
      <c r="G14926" s="24">
        <v>0</v>
      </c>
      <c r="H14926" s="24">
        <v>0</v>
      </c>
      <c r="I14926" s="24">
        <v>0</v>
      </c>
      <c r="J14926" s="282">
        <v>10</v>
      </c>
      <c r="K14926" s="282">
        <v>0</v>
      </c>
    </row>
    <row r="14927" spans="1:11" x14ac:dyDescent="0.3">
      <c r="A14927" s="283" t="s">
        <v>2137</v>
      </c>
      <c r="B14927" s="283">
        <v>223</v>
      </c>
      <c r="C14927" s="24" t="str">
        <f t="shared" si="233"/>
        <v>hellen223</v>
      </c>
      <c r="D14927" s="283">
        <v>5806</v>
      </c>
      <c r="E14927" s="283">
        <v>3543</v>
      </c>
      <c r="F14927" s="283">
        <v>149669</v>
      </c>
      <c r="G14927" s="24">
        <v>0</v>
      </c>
      <c r="H14927" s="24">
        <v>0</v>
      </c>
      <c r="I14927" s="24">
        <v>0</v>
      </c>
      <c r="J14927" s="282">
        <v>10</v>
      </c>
      <c r="K14927" s="282">
        <v>0</v>
      </c>
    </row>
    <row r="14928" spans="1:11" x14ac:dyDescent="0.3">
      <c r="A14928" s="283" t="s">
        <v>2137</v>
      </c>
      <c r="B14928" s="283">
        <v>224</v>
      </c>
      <c r="C14928" s="24" t="str">
        <f t="shared" si="233"/>
        <v>hellen224</v>
      </c>
      <c r="D14928" s="283">
        <v>5866</v>
      </c>
      <c r="E14928" s="283">
        <v>3580</v>
      </c>
      <c r="F14928" s="283">
        <v>151610</v>
      </c>
      <c r="G14928" s="24">
        <v>0</v>
      </c>
      <c r="H14928" s="24">
        <v>0</v>
      </c>
      <c r="I14928" s="24">
        <v>0</v>
      </c>
      <c r="J14928" s="282">
        <v>10</v>
      </c>
      <c r="K14928" s="282">
        <v>0</v>
      </c>
    </row>
    <row r="14929" spans="1:11" x14ac:dyDescent="0.3">
      <c r="A14929" s="283" t="s">
        <v>2137</v>
      </c>
      <c r="B14929" s="283">
        <v>225</v>
      </c>
      <c r="C14929" s="24" t="str">
        <f t="shared" si="233"/>
        <v>hellen225</v>
      </c>
      <c r="D14929" s="283">
        <v>5927</v>
      </c>
      <c r="E14929" s="283">
        <v>3617</v>
      </c>
      <c r="F14929" s="283">
        <v>153575</v>
      </c>
      <c r="G14929" s="24">
        <v>0</v>
      </c>
      <c r="H14929" s="24">
        <v>0</v>
      </c>
      <c r="I14929" s="24">
        <v>0</v>
      </c>
      <c r="J14929" s="282">
        <v>10</v>
      </c>
      <c r="K14929" s="282">
        <v>0</v>
      </c>
    </row>
    <row r="14930" spans="1:11" x14ac:dyDescent="0.3">
      <c r="A14930" s="283" t="s">
        <v>2137</v>
      </c>
      <c r="B14930" s="283">
        <v>226</v>
      </c>
      <c r="C14930" s="24" t="str">
        <f t="shared" si="233"/>
        <v>hellen226</v>
      </c>
      <c r="D14930" s="283">
        <v>5989</v>
      </c>
      <c r="E14930" s="283">
        <v>3655</v>
      </c>
      <c r="F14930" s="283">
        <v>155480</v>
      </c>
      <c r="G14930" s="24">
        <v>0</v>
      </c>
      <c r="H14930" s="24">
        <v>0</v>
      </c>
      <c r="I14930" s="24">
        <v>0</v>
      </c>
      <c r="J14930" s="282">
        <v>10</v>
      </c>
      <c r="K14930" s="282">
        <v>0</v>
      </c>
    </row>
    <row r="14931" spans="1:11" x14ac:dyDescent="0.3">
      <c r="A14931" s="283" t="s">
        <v>2137</v>
      </c>
      <c r="B14931" s="283">
        <v>227</v>
      </c>
      <c r="C14931" s="24" t="str">
        <f t="shared" si="233"/>
        <v>hellen227</v>
      </c>
      <c r="D14931" s="283">
        <v>6051</v>
      </c>
      <c r="E14931" s="283">
        <v>3693</v>
      </c>
      <c r="F14931" s="283">
        <v>157493</v>
      </c>
      <c r="G14931" s="24">
        <v>0</v>
      </c>
      <c r="H14931" s="24">
        <v>0</v>
      </c>
      <c r="I14931" s="24">
        <v>0</v>
      </c>
      <c r="J14931" s="282">
        <v>10</v>
      </c>
      <c r="K14931" s="282">
        <v>0</v>
      </c>
    </row>
    <row r="14932" spans="1:11" x14ac:dyDescent="0.3">
      <c r="A14932" s="283" t="s">
        <v>2137</v>
      </c>
      <c r="B14932" s="283">
        <v>228</v>
      </c>
      <c r="C14932" s="24" t="str">
        <f t="shared" si="233"/>
        <v>hellen228</v>
      </c>
      <c r="D14932" s="283">
        <v>6114</v>
      </c>
      <c r="E14932" s="283">
        <v>3731</v>
      </c>
      <c r="F14932" s="283">
        <v>159445</v>
      </c>
      <c r="G14932" s="24">
        <v>0</v>
      </c>
      <c r="H14932" s="24">
        <v>0</v>
      </c>
      <c r="I14932" s="24">
        <v>0</v>
      </c>
      <c r="J14932" s="282">
        <v>10</v>
      </c>
      <c r="K14932" s="282">
        <v>0</v>
      </c>
    </row>
    <row r="14933" spans="1:11" x14ac:dyDescent="0.3">
      <c r="A14933" s="283" t="s">
        <v>2137</v>
      </c>
      <c r="B14933" s="283">
        <v>229</v>
      </c>
      <c r="C14933" s="24" t="str">
        <f t="shared" si="233"/>
        <v>hellen229</v>
      </c>
      <c r="D14933" s="283">
        <v>6178</v>
      </c>
      <c r="E14933" s="283">
        <v>3770</v>
      </c>
      <c r="F14933" s="283">
        <v>161508</v>
      </c>
      <c r="G14933" s="24">
        <v>0</v>
      </c>
      <c r="H14933" s="24">
        <v>0</v>
      </c>
      <c r="I14933" s="24">
        <v>0</v>
      </c>
      <c r="J14933" s="282">
        <v>10</v>
      </c>
      <c r="K14933" s="282">
        <v>0</v>
      </c>
    </row>
    <row r="14934" spans="1:11" x14ac:dyDescent="0.3">
      <c r="A14934" s="283" t="s">
        <v>2137</v>
      </c>
      <c r="B14934" s="283">
        <v>230</v>
      </c>
      <c r="C14934" s="24" t="str">
        <f t="shared" si="233"/>
        <v>hellen230</v>
      </c>
      <c r="D14934" s="283">
        <v>6242</v>
      </c>
      <c r="E14934" s="283">
        <v>3809</v>
      </c>
      <c r="F14934" s="283">
        <v>163507</v>
      </c>
      <c r="G14934" s="24">
        <v>0</v>
      </c>
      <c r="H14934" s="24">
        <v>0</v>
      </c>
      <c r="I14934" s="24">
        <v>0</v>
      </c>
      <c r="J14934" s="282">
        <v>10</v>
      </c>
      <c r="K14934" s="282">
        <v>0</v>
      </c>
    </row>
    <row r="14935" spans="1:11" x14ac:dyDescent="0.3">
      <c r="A14935" s="283" t="s">
        <v>2137</v>
      </c>
      <c r="B14935" s="283">
        <v>231</v>
      </c>
      <c r="C14935" s="24" t="str">
        <f t="shared" si="233"/>
        <v>hellen231</v>
      </c>
      <c r="D14935" s="283">
        <v>6307</v>
      </c>
      <c r="E14935" s="283">
        <v>3849</v>
      </c>
      <c r="F14935" s="283">
        <v>165621</v>
      </c>
      <c r="G14935" s="24">
        <v>0</v>
      </c>
      <c r="H14935" s="24">
        <v>0</v>
      </c>
      <c r="I14935" s="24">
        <v>0</v>
      </c>
      <c r="J14935" s="282">
        <v>10</v>
      </c>
      <c r="K14935" s="282">
        <v>0</v>
      </c>
    </row>
    <row r="14936" spans="1:11" x14ac:dyDescent="0.3">
      <c r="A14936" s="283" t="s">
        <v>2137</v>
      </c>
      <c r="B14936" s="283">
        <v>232</v>
      </c>
      <c r="C14936" s="24" t="str">
        <f t="shared" si="233"/>
        <v>hellen232</v>
      </c>
      <c r="D14936" s="283">
        <v>6372</v>
      </c>
      <c r="E14936" s="283">
        <v>3889</v>
      </c>
      <c r="F14936" s="283">
        <v>167761</v>
      </c>
      <c r="G14936" s="24">
        <v>0</v>
      </c>
      <c r="H14936" s="24">
        <v>0</v>
      </c>
      <c r="I14936" s="24">
        <v>0</v>
      </c>
      <c r="J14936" s="282">
        <v>10</v>
      </c>
      <c r="K14936" s="282">
        <v>0</v>
      </c>
    </row>
    <row r="14937" spans="1:11" x14ac:dyDescent="0.3">
      <c r="A14937" s="283" t="s">
        <v>2137</v>
      </c>
      <c r="B14937" s="283">
        <v>233</v>
      </c>
      <c r="C14937" s="24" t="str">
        <f t="shared" si="233"/>
        <v>hellen233</v>
      </c>
      <c r="D14937" s="283">
        <v>6438</v>
      </c>
      <c r="E14937" s="283">
        <v>3929</v>
      </c>
      <c r="F14937" s="283">
        <v>169834</v>
      </c>
      <c r="G14937" s="24">
        <v>0</v>
      </c>
      <c r="H14937" s="24">
        <v>0</v>
      </c>
      <c r="I14937" s="24">
        <v>0</v>
      </c>
      <c r="J14937" s="282">
        <v>10</v>
      </c>
      <c r="K14937" s="282">
        <v>0</v>
      </c>
    </row>
    <row r="14938" spans="1:11" x14ac:dyDescent="0.3">
      <c r="A14938" s="283" t="s">
        <v>2137</v>
      </c>
      <c r="B14938" s="283">
        <v>234</v>
      </c>
      <c r="C14938" s="24" t="str">
        <f t="shared" si="233"/>
        <v>hellen234</v>
      </c>
      <c r="D14938" s="283">
        <v>6505</v>
      </c>
      <c r="E14938" s="283">
        <v>3970</v>
      </c>
      <c r="F14938" s="283">
        <v>172026</v>
      </c>
      <c r="G14938" s="24">
        <v>0</v>
      </c>
      <c r="H14938" s="24">
        <v>0</v>
      </c>
      <c r="I14938" s="24">
        <v>0</v>
      </c>
      <c r="J14938" s="282">
        <v>10</v>
      </c>
      <c r="K14938" s="282">
        <v>0</v>
      </c>
    </row>
    <row r="14939" spans="1:11" x14ac:dyDescent="0.3">
      <c r="A14939" s="283" t="s">
        <v>2137</v>
      </c>
      <c r="B14939" s="283">
        <v>235</v>
      </c>
      <c r="C14939" s="24" t="str">
        <f t="shared" si="233"/>
        <v>hellen235</v>
      </c>
      <c r="D14939" s="283">
        <v>6572</v>
      </c>
      <c r="E14939" s="283">
        <v>4011</v>
      </c>
      <c r="F14939" s="283">
        <v>174151</v>
      </c>
      <c r="G14939" s="24">
        <v>0</v>
      </c>
      <c r="H14939" s="24">
        <v>0</v>
      </c>
      <c r="I14939" s="24">
        <v>0</v>
      </c>
      <c r="J14939" s="282">
        <v>10</v>
      </c>
      <c r="K14939" s="282">
        <v>0</v>
      </c>
    </row>
    <row r="14940" spans="1:11" x14ac:dyDescent="0.3">
      <c r="A14940" s="283" t="s">
        <v>2137</v>
      </c>
      <c r="B14940" s="283">
        <v>236</v>
      </c>
      <c r="C14940" s="24" t="str">
        <f t="shared" si="233"/>
        <v>hellen236</v>
      </c>
      <c r="D14940" s="283">
        <v>6640</v>
      </c>
      <c r="E14940" s="283">
        <v>4052</v>
      </c>
      <c r="F14940" s="283">
        <v>176397</v>
      </c>
      <c r="G14940" s="24">
        <v>0</v>
      </c>
      <c r="H14940" s="24">
        <v>0</v>
      </c>
      <c r="I14940" s="24">
        <v>0</v>
      </c>
      <c r="J14940" s="282">
        <v>10</v>
      </c>
      <c r="K14940" s="282">
        <v>0</v>
      </c>
    </row>
    <row r="14941" spans="1:11" x14ac:dyDescent="0.3">
      <c r="A14941" s="283" t="s">
        <v>2137</v>
      </c>
      <c r="B14941" s="283">
        <v>237</v>
      </c>
      <c r="C14941" s="24" t="str">
        <f t="shared" si="233"/>
        <v>hellen237</v>
      </c>
      <c r="D14941" s="283">
        <v>6709</v>
      </c>
      <c r="E14941" s="283">
        <v>4094</v>
      </c>
      <c r="F14941" s="283">
        <v>178573</v>
      </c>
      <c r="G14941" s="24">
        <v>0</v>
      </c>
      <c r="H14941" s="24">
        <v>0</v>
      </c>
      <c r="I14941" s="24">
        <v>0</v>
      </c>
      <c r="J14941" s="282">
        <v>10</v>
      </c>
      <c r="K14941" s="282">
        <v>0</v>
      </c>
    </row>
    <row r="14942" spans="1:11" x14ac:dyDescent="0.3">
      <c r="A14942" s="283" t="s">
        <v>2137</v>
      </c>
      <c r="B14942" s="283">
        <v>238</v>
      </c>
      <c r="C14942" s="24" t="str">
        <f t="shared" si="233"/>
        <v>hellen238</v>
      </c>
      <c r="D14942" s="283">
        <v>6778</v>
      </c>
      <c r="E14942" s="283">
        <v>4137</v>
      </c>
      <c r="F14942" s="283">
        <v>180873</v>
      </c>
      <c r="G14942" s="24">
        <v>0</v>
      </c>
      <c r="H14942" s="24">
        <v>0</v>
      </c>
      <c r="I14942" s="24">
        <v>0</v>
      </c>
      <c r="J14942" s="282">
        <v>10</v>
      </c>
      <c r="K14942" s="282">
        <v>0</v>
      </c>
    </row>
    <row r="14943" spans="1:11" x14ac:dyDescent="0.3">
      <c r="A14943" s="283" t="s">
        <v>2137</v>
      </c>
      <c r="B14943" s="283">
        <v>239</v>
      </c>
      <c r="C14943" s="24" t="str">
        <f t="shared" si="233"/>
        <v>hellen239</v>
      </c>
      <c r="D14943" s="283">
        <v>6848</v>
      </c>
      <c r="E14943" s="283">
        <v>4179</v>
      </c>
      <c r="F14943" s="283">
        <v>183103</v>
      </c>
      <c r="G14943" s="24">
        <v>0</v>
      </c>
      <c r="H14943" s="24">
        <v>0</v>
      </c>
      <c r="I14943" s="24">
        <v>0</v>
      </c>
      <c r="J14943" s="282">
        <v>10</v>
      </c>
      <c r="K14943" s="282">
        <v>0</v>
      </c>
    </row>
    <row r="14944" spans="1:11" x14ac:dyDescent="0.3">
      <c r="A14944" s="283" t="s">
        <v>2137</v>
      </c>
      <c r="B14944" s="283">
        <v>240</v>
      </c>
      <c r="C14944" s="24" t="str">
        <f t="shared" si="233"/>
        <v>hellen240</v>
      </c>
      <c r="D14944" s="283">
        <v>6919</v>
      </c>
      <c r="E14944" s="283">
        <v>4223</v>
      </c>
      <c r="F14944" s="283">
        <v>185459</v>
      </c>
      <c r="G14944" s="24">
        <v>0</v>
      </c>
      <c r="H14944" s="24">
        <v>0</v>
      </c>
      <c r="I14944" s="24">
        <v>0</v>
      </c>
      <c r="J14944" s="282">
        <v>10</v>
      </c>
      <c r="K14944" s="282">
        <v>0</v>
      </c>
    </row>
    <row r="14945" spans="1:11" x14ac:dyDescent="0.3">
      <c r="A14945" s="283" t="s">
        <v>2137</v>
      </c>
      <c r="B14945" s="283">
        <v>241</v>
      </c>
      <c r="C14945" s="24" t="str">
        <f t="shared" si="233"/>
        <v>hellen241</v>
      </c>
      <c r="D14945" s="283">
        <v>7544</v>
      </c>
      <c r="E14945" s="283">
        <v>4604</v>
      </c>
      <c r="F14945" s="283">
        <v>204773</v>
      </c>
      <c r="G14945" s="24">
        <v>0</v>
      </c>
      <c r="H14945" s="24">
        <v>0</v>
      </c>
      <c r="I14945" s="24">
        <v>0</v>
      </c>
      <c r="J14945" s="282">
        <v>10</v>
      </c>
      <c r="K14945" s="282">
        <v>0</v>
      </c>
    </row>
    <row r="14946" spans="1:11" x14ac:dyDescent="0.3">
      <c r="A14946" s="283" t="s">
        <v>2137</v>
      </c>
      <c r="B14946" s="283">
        <v>242</v>
      </c>
      <c r="C14946" s="24" t="str">
        <f t="shared" si="233"/>
        <v>hellen242</v>
      </c>
      <c r="D14946" s="283">
        <v>7622</v>
      </c>
      <c r="E14946" s="283">
        <v>4651</v>
      </c>
      <c r="F14946" s="283">
        <v>207403</v>
      </c>
      <c r="G14946" s="24">
        <v>0</v>
      </c>
      <c r="H14946" s="24">
        <v>0</v>
      </c>
      <c r="I14946" s="24">
        <v>0</v>
      </c>
      <c r="J14946" s="282">
        <v>10</v>
      </c>
      <c r="K14946" s="282">
        <v>0</v>
      </c>
    </row>
    <row r="14947" spans="1:11" x14ac:dyDescent="0.3">
      <c r="A14947" s="283" t="s">
        <v>2137</v>
      </c>
      <c r="B14947" s="283">
        <v>243</v>
      </c>
      <c r="C14947" s="24" t="str">
        <f t="shared" si="233"/>
        <v>hellen243</v>
      </c>
      <c r="D14947" s="283">
        <v>7701</v>
      </c>
      <c r="E14947" s="283">
        <v>4699</v>
      </c>
      <c r="F14947" s="283">
        <v>210337</v>
      </c>
      <c r="G14947" s="24">
        <v>0</v>
      </c>
      <c r="H14947" s="24">
        <v>0</v>
      </c>
      <c r="I14947" s="24">
        <v>0</v>
      </c>
      <c r="J14947" s="282">
        <v>10</v>
      </c>
      <c r="K14947" s="282">
        <v>0</v>
      </c>
    </row>
    <row r="14948" spans="1:11" x14ac:dyDescent="0.3">
      <c r="A14948" s="283" t="s">
        <v>2137</v>
      </c>
      <c r="B14948" s="283">
        <v>244</v>
      </c>
      <c r="C14948" s="24" t="str">
        <f t="shared" si="233"/>
        <v>hellen244</v>
      </c>
      <c r="D14948" s="283">
        <v>7780</v>
      </c>
      <c r="E14948" s="283">
        <v>4748</v>
      </c>
      <c r="F14948" s="283">
        <v>213035</v>
      </c>
      <c r="G14948" s="24">
        <v>0</v>
      </c>
      <c r="H14948" s="24">
        <v>0</v>
      </c>
      <c r="I14948" s="24">
        <v>0</v>
      </c>
      <c r="J14948" s="282">
        <v>10</v>
      </c>
      <c r="K14948" s="282">
        <v>0</v>
      </c>
    </row>
    <row r="14949" spans="1:11" x14ac:dyDescent="0.3">
      <c r="A14949" s="283" t="s">
        <v>2137</v>
      </c>
      <c r="B14949" s="283">
        <v>245</v>
      </c>
      <c r="C14949" s="24" t="str">
        <f t="shared" si="233"/>
        <v>hellen245</v>
      </c>
      <c r="D14949" s="283">
        <v>7860</v>
      </c>
      <c r="E14949" s="283">
        <v>4797</v>
      </c>
      <c r="F14949" s="283">
        <v>216013</v>
      </c>
      <c r="G14949" s="24">
        <v>0</v>
      </c>
      <c r="H14949" s="24">
        <v>0</v>
      </c>
      <c r="I14949" s="24">
        <v>0</v>
      </c>
      <c r="J14949" s="282">
        <v>10</v>
      </c>
      <c r="K14949" s="282">
        <v>0</v>
      </c>
    </row>
    <row r="14950" spans="1:11" x14ac:dyDescent="0.3">
      <c r="A14950" s="283" t="s">
        <v>2137</v>
      </c>
      <c r="B14950" s="283">
        <v>246</v>
      </c>
      <c r="C14950" s="24" t="str">
        <f t="shared" si="233"/>
        <v>hellen246</v>
      </c>
      <c r="D14950" s="283">
        <v>7941</v>
      </c>
      <c r="E14950" s="283">
        <v>4846</v>
      </c>
      <c r="F14950" s="283">
        <v>218430</v>
      </c>
      <c r="G14950" s="24">
        <v>0</v>
      </c>
      <c r="H14950" s="24">
        <v>0</v>
      </c>
      <c r="I14950" s="24">
        <v>0</v>
      </c>
      <c r="J14950" s="282">
        <v>10</v>
      </c>
      <c r="K14950" s="282">
        <v>0</v>
      </c>
    </row>
    <row r="14951" spans="1:11" x14ac:dyDescent="0.3">
      <c r="A14951" s="283" t="s">
        <v>2137</v>
      </c>
      <c r="B14951" s="283">
        <v>247</v>
      </c>
      <c r="C14951" s="24" t="str">
        <f t="shared" si="233"/>
        <v>hellen247</v>
      </c>
      <c r="D14951" s="283">
        <v>8023</v>
      </c>
      <c r="E14951" s="283">
        <v>4896</v>
      </c>
      <c r="F14951" s="283">
        <v>221481</v>
      </c>
      <c r="G14951" s="24">
        <v>0</v>
      </c>
      <c r="H14951" s="24">
        <v>0</v>
      </c>
      <c r="I14951" s="24">
        <v>0</v>
      </c>
      <c r="J14951" s="282">
        <v>10</v>
      </c>
      <c r="K14951" s="282">
        <v>0</v>
      </c>
    </row>
    <row r="14952" spans="1:11" x14ac:dyDescent="0.3">
      <c r="A14952" s="283" t="s">
        <v>2137</v>
      </c>
      <c r="B14952" s="283">
        <v>248</v>
      </c>
      <c r="C14952" s="24" t="str">
        <f t="shared" si="233"/>
        <v>hellen248</v>
      </c>
      <c r="D14952" s="283">
        <v>8105</v>
      </c>
      <c r="E14952" s="283">
        <v>4946</v>
      </c>
      <c r="F14952" s="283">
        <v>223956</v>
      </c>
      <c r="G14952" s="24">
        <v>0</v>
      </c>
      <c r="H14952" s="24">
        <v>0</v>
      </c>
      <c r="I14952" s="24">
        <v>0</v>
      </c>
      <c r="J14952" s="282">
        <v>10</v>
      </c>
      <c r="K14952" s="282">
        <v>0</v>
      </c>
    </row>
    <row r="14953" spans="1:11" x14ac:dyDescent="0.3">
      <c r="A14953" s="283" t="s">
        <v>2137</v>
      </c>
      <c r="B14953" s="283">
        <v>249</v>
      </c>
      <c r="C14953" s="24" t="str">
        <f t="shared" si="233"/>
        <v>hellen249</v>
      </c>
      <c r="D14953" s="283">
        <v>8188</v>
      </c>
      <c r="E14953" s="283">
        <v>4997</v>
      </c>
      <c r="F14953" s="283">
        <v>227082</v>
      </c>
      <c r="G14953" s="24">
        <v>0</v>
      </c>
      <c r="H14953" s="24">
        <v>0</v>
      </c>
      <c r="I14953" s="24">
        <v>0</v>
      </c>
      <c r="J14953" s="282">
        <v>10</v>
      </c>
      <c r="K14953" s="282">
        <v>0</v>
      </c>
    </row>
    <row r="14954" spans="1:11" x14ac:dyDescent="0.3">
      <c r="A14954" s="283" t="s">
        <v>2137</v>
      </c>
      <c r="B14954" s="283">
        <v>250</v>
      </c>
      <c r="C14954" s="24" t="str">
        <f t="shared" si="233"/>
        <v>hellen250</v>
      </c>
      <c r="D14954" s="283">
        <v>8272</v>
      </c>
      <c r="E14954" s="283">
        <v>5048</v>
      </c>
      <c r="F14954" s="283">
        <v>229617</v>
      </c>
      <c r="G14954" s="24">
        <v>0</v>
      </c>
      <c r="H14954" s="24">
        <v>0</v>
      </c>
      <c r="I14954" s="24">
        <v>0</v>
      </c>
      <c r="J14954" s="282">
        <v>10</v>
      </c>
      <c r="K14954" s="282">
        <v>0</v>
      </c>
    </row>
    <row r="14955" spans="1:11" x14ac:dyDescent="0.3">
      <c r="A14955" s="283" t="s">
        <v>2137</v>
      </c>
      <c r="B14955" s="283">
        <v>251</v>
      </c>
      <c r="C14955" s="24" t="str">
        <f t="shared" si="233"/>
        <v>hellen251</v>
      </c>
      <c r="D14955" s="283">
        <v>8357</v>
      </c>
      <c r="E14955" s="283">
        <v>5100</v>
      </c>
      <c r="F14955" s="283">
        <v>232820</v>
      </c>
      <c r="G14955" s="24">
        <v>0</v>
      </c>
      <c r="H14955" s="24">
        <v>0</v>
      </c>
      <c r="I14955" s="24">
        <v>0</v>
      </c>
      <c r="J14955" s="282">
        <v>10</v>
      </c>
      <c r="K14955" s="282">
        <v>0</v>
      </c>
    </row>
    <row r="14956" spans="1:11" x14ac:dyDescent="0.3">
      <c r="A14956" s="283" t="s">
        <v>2137</v>
      </c>
      <c r="B14956" s="283">
        <v>252</v>
      </c>
      <c r="C14956" s="24" t="str">
        <f t="shared" si="233"/>
        <v>hellen252</v>
      </c>
      <c r="D14956" s="283">
        <v>8443</v>
      </c>
      <c r="E14956" s="283">
        <v>5153</v>
      </c>
      <c r="F14956" s="283">
        <v>235417</v>
      </c>
      <c r="G14956" s="24">
        <v>0</v>
      </c>
      <c r="H14956" s="24">
        <v>0</v>
      </c>
      <c r="I14956" s="24">
        <v>0</v>
      </c>
      <c r="J14956" s="282">
        <v>10</v>
      </c>
      <c r="K14956" s="282">
        <v>0</v>
      </c>
    </row>
    <row r="14957" spans="1:11" x14ac:dyDescent="0.3">
      <c r="A14957" s="283" t="s">
        <v>2137</v>
      </c>
      <c r="B14957" s="283">
        <v>253</v>
      </c>
      <c r="C14957" s="24" t="str">
        <f t="shared" si="233"/>
        <v>hellen253</v>
      </c>
      <c r="D14957" s="283">
        <v>8530</v>
      </c>
      <c r="E14957" s="283">
        <v>5205</v>
      </c>
      <c r="F14957" s="283">
        <v>238698</v>
      </c>
      <c r="G14957" s="24">
        <v>0</v>
      </c>
      <c r="H14957" s="24">
        <v>0</v>
      </c>
      <c r="I14957" s="24">
        <v>0</v>
      </c>
      <c r="J14957" s="282">
        <v>10</v>
      </c>
      <c r="K14957" s="282">
        <v>0</v>
      </c>
    </row>
    <row r="14958" spans="1:11" x14ac:dyDescent="0.3">
      <c r="A14958" s="283" t="s">
        <v>2137</v>
      </c>
      <c r="B14958" s="283">
        <v>254</v>
      </c>
      <c r="C14958" s="24" t="str">
        <f t="shared" si="233"/>
        <v>hellen254</v>
      </c>
      <c r="D14958" s="283">
        <v>8617</v>
      </c>
      <c r="E14958" s="283">
        <v>5259</v>
      </c>
      <c r="F14958" s="283">
        <v>241358</v>
      </c>
      <c r="G14958" s="24">
        <v>0</v>
      </c>
      <c r="H14958" s="24">
        <v>0</v>
      </c>
      <c r="I14958" s="24">
        <v>0</v>
      </c>
      <c r="J14958" s="282">
        <v>10</v>
      </c>
      <c r="K14958" s="282">
        <v>0</v>
      </c>
    </row>
    <row r="14959" spans="1:11" x14ac:dyDescent="0.3">
      <c r="A14959" s="283" t="s">
        <v>2137</v>
      </c>
      <c r="B14959" s="283">
        <v>255</v>
      </c>
      <c r="C14959" s="24" t="str">
        <f t="shared" si="233"/>
        <v>hellen255</v>
      </c>
      <c r="D14959" s="283">
        <v>8705</v>
      </c>
      <c r="E14959" s="283">
        <v>5313</v>
      </c>
      <c r="F14959" s="283">
        <v>244494</v>
      </c>
      <c r="G14959" s="24">
        <v>0</v>
      </c>
      <c r="H14959" s="24">
        <v>0</v>
      </c>
      <c r="I14959" s="24">
        <v>0</v>
      </c>
      <c r="J14959" s="282">
        <v>10</v>
      </c>
      <c r="K14959" s="282">
        <v>0</v>
      </c>
    </row>
    <row r="14960" spans="1:11" x14ac:dyDescent="0.3">
      <c r="A14960" s="283" t="s">
        <v>2137</v>
      </c>
      <c r="B14960" s="283">
        <v>256</v>
      </c>
      <c r="C14960" s="24" t="str">
        <f t="shared" si="233"/>
        <v>hellen256</v>
      </c>
      <c r="D14960" s="283">
        <v>8794</v>
      </c>
      <c r="E14960" s="283">
        <v>5367</v>
      </c>
      <c r="F14960" s="283">
        <v>247216</v>
      </c>
      <c r="G14960" s="24">
        <v>0</v>
      </c>
      <c r="H14960" s="24">
        <v>0</v>
      </c>
      <c r="I14960" s="24">
        <v>0</v>
      </c>
      <c r="J14960" s="282">
        <v>10</v>
      </c>
      <c r="K14960" s="282">
        <v>0</v>
      </c>
    </row>
    <row r="14961" spans="1:11" x14ac:dyDescent="0.3">
      <c r="A14961" s="283" t="s">
        <v>2137</v>
      </c>
      <c r="B14961" s="283">
        <v>257</v>
      </c>
      <c r="C14961" s="24" t="str">
        <f t="shared" si="233"/>
        <v>hellen257</v>
      </c>
      <c r="D14961" s="283">
        <v>8884</v>
      </c>
      <c r="E14961" s="283">
        <v>5422</v>
      </c>
      <c r="F14961" s="283">
        <v>250656</v>
      </c>
      <c r="G14961" s="24">
        <v>0</v>
      </c>
      <c r="H14961" s="24">
        <v>0</v>
      </c>
      <c r="I14961" s="24">
        <v>0</v>
      </c>
      <c r="J14961" s="282">
        <v>10</v>
      </c>
      <c r="K14961" s="282">
        <v>0</v>
      </c>
    </row>
    <row r="14962" spans="1:11" x14ac:dyDescent="0.3">
      <c r="A14962" s="283" t="s">
        <v>2137</v>
      </c>
      <c r="B14962" s="283">
        <v>258</v>
      </c>
      <c r="C14962" s="24" t="str">
        <f t="shared" si="233"/>
        <v>hellen258</v>
      </c>
      <c r="D14962" s="283">
        <v>8975</v>
      </c>
      <c r="E14962" s="283">
        <v>5477</v>
      </c>
      <c r="F14962" s="283">
        <v>253443</v>
      </c>
      <c r="G14962" s="24">
        <v>0</v>
      </c>
      <c r="H14962" s="24">
        <v>0</v>
      </c>
      <c r="I14962" s="24">
        <v>0</v>
      </c>
      <c r="J14962" s="282">
        <v>10</v>
      </c>
      <c r="K14962" s="282">
        <v>0</v>
      </c>
    </row>
    <row r="14963" spans="1:11" x14ac:dyDescent="0.3">
      <c r="A14963" s="283" t="s">
        <v>2137</v>
      </c>
      <c r="B14963" s="283">
        <v>259</v>
      </c>
      <c r="C14963" s="24" t="str">
        <f t="shared" si="233"/>
        <v>hellen259</v>
      </c>
      <c r="D14963" s="283">
        <v>9067</v>
      </c>
      <c r="E14963" s="283">
        <v>5533</v>
      </c>
      <c r="F14963" s="283">
        <v>256967</v>
      </c>
      <c r="G14963" s="24">
        <v>0</v>
      </c>
      <c r="H14963" s="24">
        <v>0</v>
      </c>
      <c r="I14963" s="24">
        <v>0</v>
      </c>
      <c r="J14963" s="282">
        <v>10</v>
      </c>
      <c r="K14963" s="282">
        <v>0</v>
      </c>
    </row>
    <row r="14964" spans="1:11" x14ac:dyDescent="0.3">
      <c r="A14964" s="283" t="s">
        <v>2137</v>
      </c>
      <c r="B14964" s="283">
        <v>260</v>
      </c>
      <c r="C14964" s="24" t="str">
        <f t="shared" si="233"/>
        <v>hellen260</v>
      </c>
      <c r="D14964" s="283">
        <v>9159</v>
      </c>
      <c r="E14964" s="283">
        <v>5590</v>
      </c>
      <c r="F14964" s="283">
        <v>259822</v>
      </c>
      <c r="G14964" s="24">
        <v>0</v>
      </c>
      <c r="H14964" s="24">
        <v>0</v>
      </c>
      <c r="I14964" s="24">
        <v>0</v>
      </c>
      <c r="J14964" s="282">
        <v>10</v>
      </c>
      <c r="K14964" s="282">
        <v>0</v>
      </c>
    </row>
    <row r="14965" spans="1:11" x14ac:dyDescent="0.3">
      <c r="A14965" s="283" t="s">
        <v>2137</v>
      </c>
      <c r="B14965" s="283">
        <v>261</v>
      </c>
      <c r="C14965" s="24" t="str">
        <f t="shared" si="233"/>
        <v>hellen261</v>
      </c>
      <c r="D14965" s="283">
        <v>9986</v>
      </c>
      <c r="E14965" s="283">
        <v>6094</v>
      </c>
      <c r="F14965" s="283">
        <v>287010</v>
      </c>
      <c r="G14965" s="24">
        <v>0</v>
      </c>
      <c r="H14965" s="24">
        <v>0</v>
      </c>
      <c r="I14965" s="24">
        <v>0</v>
      </c>
      <c r="J14965" s="282">
        <v>10</v>
      </c>
      <c r="K14965" s="282">
        <v>0</v>
      </c>
    </row>
    <row r="14966" spans="1:11" x14ac:dyDescent="0.3">
      <c r="A14966" s="283" t="s">
        <v>2137</v>
      </c>
      <c r="B14966" s="283">
        <v>262</v>
      </c>
      <c r="C14966" s="24" t="str">
        <f t="shared" si="233"/>
        <v>hellen262</v>
      </c>
      <c r="D14966" s="283">
        <v>10088</v>
      </c>
      <c r="E14966" s="283">
        <v>6156</v>
      </c>
      <c r="F14966" s="283">
        <v>290195</v>
      </c>
      <c r="G14966" s="24">
        <v>0</v>
      </c>
      <c r="H14966" s="24">
        <v>0</v>
      </c>
      <c r="I14966" s="24">
        <v>0</v>
      </c>
      <c r="J14966" s="282">
        <v>10</v>
      </c>
      <c r="K14966" s="282">
        <v>0</v>
      </c>
    </row>
    <row r="14967" spans="1:11" x14ac:dyDescent="0.3">
      <c r="A14967" s="283" t="s">
        <v>2137</v>
      </c>
      <c r="B14967" s="283">
        <v>263</v>
      </c>
      <c r="C14967" s="24" t="str">
        <f t="shared" si="233"/>
        <v>hellen263</v>
      </c>
      <c r="D14967" s="283">
        <v>10190</v>
      </c>
      <c r="E14967" s="283">
        <v>6219</v>
      </c>
      <c r="F14967" s="283">
        <v>295023</v>
      </c>
      <c r="G14967" s="24">
        <v>0</v>
      </c>
      <c r="H14967" s="24">
        <v>0</v>
      </c>
      <c r="I14967" s="24">
        <v>0</v>
      </c>
      <c r="J14967" s="282">
        <v>10</v>
      </c>
      <c r="K14967" s="282">
        <v>0</v>
      </c>
    </row>
    <row r="14968" spans="1:11" x14ac:dyDescent="0.3">
      <c r="A14968" s="283" t="s">
        <v>2137</v>
      </c>
      <c r="B14968" s="283">
        <v>264</v>
      </c>
      <c r="C14968" s="24" t="str">
        <f t="shared" si="233"/>
        <v>hellen264</v>
      </c>
      <c r="D14968" s="283">
        <v>10294</v>
      </c>
      <c r="E14968" s="283">
        <v>6282</v>
      </c>
      <c r="F14968" s="283">
        <v>298294</v>
      </c>
      <c r="G14968" s="24">
        <v>0</v>
      </c>
      <c r="H14968" s="24">
        <v>0</v>
      </c>
      <c r="I14968" s="24">
        <v>0</v>
      </c>
      <c r="J14968" s="282">
        <v>10</v>
      </c>
      <c r="K14968" s="282">
        <v>0</v>
      </c>
    </row>
    <row r="14969" spans="1:11" x14ac:dyDescent="0.3">
      <c r="A14969" s="283" t="s">
        <v>2137</v>
      </c>
      <c r="B14969" s="283">
        <v>265</v>
      </c>
      <c r="C14969" s="24" t="str">
        <f t="shared" si="233"/>
        <v>hellen265</v>
      </c>
      <c r="D14969" s="283">
        <v>10399</v>
      </c>
      <c r="E14969" s="283">
        <v>6346</v>
      </c>
      <c r="F14969" s="283">
        <v>302425</v>
      </c>
      <c r="G14969" s="24">
        <v>0</v>
      </c>
      <c r="H14969" s="24">
        <v>0</v>
      </c>
      <c r="I14969" s="24">
        <v>0</v>
      </c>
      <c r="J14969" s="282">
        <v>10</v>
      </c>
      <c r="K14969" s="282">
        <v>0</v>
      </c>
    </row>
    <row r="14970" spans="1:11" x14ac:dyDescent="0.3">
      <c r="A14970" s="283" t="s">
        <v>2137</v>
      </c>
      <c r="B14970" s="283">
        <v>266</v>
      </c>
      <c r="C14970" s="24" t="str">
        <f t="shared" si="233"/>
        <v>hellen266</v>
      </c>
      <c r="D14970" s="283">
        <v>10505</v>
      </c>
      <c r="E14970" s="283">
        <v>6411</v>
      </c>
      <c r="F14970" s="283">
        <v>305775</v>
      </c>
      <c r="G14970" s="24">
        <v>0</v>
      </c>
      <c r="H14970" s="24">
        <v>0</v>
      </c>
      <c r="I14970" s="24">
        <v>0</v>
      </c>
      <c r="J14970" s="282">
        <v>10</v>
      </c>
      <c r="K14970" s="282">
        <v>0</v>
      </c>
    </row>
    <row r="14971" spans="1:11" x14ac:dyDescent="0.3">
      <c r="A14971" s="283" t="s">
        <v>2137</v>
      </c>
      <c r="B14971" s="283">
        <v>267</v>
      </c>
      <c r="C14971" s="24" t="str">
        <f t="shared" si="233"/>
        <v>hellen267</v>
      </c>
      <c r="D14971" s="283">
        <v>10612</v>
      </c>
      <c r="E14971" s="283">
        <v>6476</v>
      </c>
      <c r="F14971" s="283">
        <v>310007</v>
      </c>
      <c r="G14971" s="24">
        <v>0</v>
      </c>
      <c r="H14971" s="24">
        <v>0</v>
      </c>
      <c r="I14971" s="24">
        <v>0</v>
      </c>
      <c r="J14971" s="282">
        <v>10</v>
      </c>
      <c r="K14971" s="282">
        <v>0</v>
      </c>
    </row>
    <row r="14972" spans="1:11" x14ac:dyDescent="0.3">
      <c r="A14972" s="283" t="s">
        <v>2137</v>
      </c>
      <c r="B14972" s="283">
        <v>268</v>
      </c>
      <c r="C14972" s="24" t="str">
        <f t="shared" si="233"/>
        <v>hellen268</v>
      </c>
      <c r="D14972" s="283">
        <v>10720</v>
      </c>
      <c r="E14972" s="283">
        <v>6542</v>
      </c>
      <c r="F14972" s="283">
        <v>313436</v>
      </c>
      <c r="G14972" s="24">
        <v>0</v>
      </c>
      <c r="H14972" s="24">
        <v>0</v>
      </c>
      <c r="I14972" s="24">
        <v>0</v>
      </c>
      <c r="J14972" s="282">
        <v>10</v>
      </c>
      <c r="K14972" s="282">
        <v>0</v>
      </c>
    </row>
    <row r="14973" spans="1:11" x14ac:dyDescent="0.3">
      <c r="A14973" s="283" t="s">
        <v>2137</v>
      </c>
      <c r="B14973" s="283">
        <v>269</v>
      </c>
      <c r="C14973" s="24" t="str">
        <f t="shared" si="233"/>
        <v>hellen269</v>
      </c>
      <c r="D14973" s="283">
        <v>10829</v>
      </c>
      <c r="E14973" s="283">
        <v>6608</v>
      </c>
      <c r="F14973" s="283">
        <v>317770</v>
      </c>
      <c r="G14973" s="24">
        <v>0</v>
      </c>
      <c r="H14973" s="24">
        <v>0</v>
      </c>
      <c r="I14973" s="24">
        <v>0</v>
      </c>
      <c r="J14973" s="282">
        <v>10</v>
      </c>
      <c r="K14973" s="282">
        <v>0</v>
      </c>
    </row>
    <row r="14974" spans="1:11" x14ac:dyDescent="0.3">
      <c r="A14974" s="283" t="s">
        <v>2137</v>
      </c>
      <c r="B14974" s="283">
        <v>270</v>
      </c>
      <c r="C14974" s="24" t="str">
        <f t="shared" si="233"/>
        <v>hellen270</v>
      </c>
      <c r="D14974" s="283">
        <v>10939</v>
      </c>
      <c r="E14974" s="283">
        <v>6676</v>
      </c>
      <c r="F14974" s="283">
        <v>321282</v>
      </c>
      <c r="G14974" s="24">
        <v>0</v>
      </c>
      <c r="H14974" s="24">
        <v>0</v>
      </c>
      <c r="I14974" s="24">
        <v>0</v>
      </c>
      <c r="J14974" s="282">
        <v>10</v>
      </c>
      <c r="K14974" s="282">
        <v>0</v>
      </c>
    </row>
    <row r="14975" spans="1:11" x14ac:dyDescent="0.3">
      <c r="A14975" s="283" t="s">
        <v>2137</v>
      </c>
      <c r="B14975" s="283">
        <v>271</v>
      </c>
      <c r="C14975" s="24" t="str">
        <f t="shared" si="233"/>
        <v>hellen271</v>
      </c>
      <c r="D14975" s="283">
        <v>11050</v>
      </c>
      <c r="E14975" s="283">
        <v>6743</v>
      </c>
      <c r="F14975" s="283">
        <v>325424</v>
      </c>
      <c r="G14975" s="24">
        <v>0</v>
      </c>
      <c r="H14975" s="24">
        <v>0</v>
      </c>
      <c r="I14975" s="24">
        <v>0</v>
      </c>
      <c r="J14975" s="282">
        <v>10</v>
      </c>
      <c r="K14975" s="282">
        <v>0</v>
      </c>
    </row>
    <row r="14976" spans="1:11" x14ac:dyDescent="0.3">
      <c r="A14976" s="283" t="s">
        <v>2137</v>
      </c>
      <c r="B14976" s="283">
        <v>272</v>
      </c>
      <c r="C14976" s="24" t="str">
        <f t="shared" si="233"/>
        <v>hellen272</v>
      </c>
      <c r="D14976" s="283">
        <v>11162</v>
      </c>
      <c r="E14976" s="283">
        <v>6812</v>
      </c>
      <c r="F14976" s="283">
        <v>329016</v>
      </c>
      <c r="G14976" s="24">
        <v>0</v>
      </c>
      <c r="H14976" s="24">
        <v>0</v>
      </c>
      <c r="I14976" s="24">
        <v>0</v>
      </c>
      <c r="J14976" s="282">
        <v>10</v>
      </c>
      <c r="K14976" s="282">
        <v>0</v>
      </c>
    </row>
    <row r="14977" spans="1:11" x14ac:dyDescent="0.3">
      <c r="A14977" s="283" t="s">
        <v>2137</v>
      </c>
      <c r="B14977" s="283">
        <v>273</v>
      </c>
      <c r="C14977" s="24" t="str">
        <f t="shared" si="233"/>
        <v>hellen273</v>
      </c>
      <c r="D14977" s="283">
        <v>11275</v>
      </c>
      <c r="E14977" s="283">
        <v>6881</v>
      </c>
      <c r="F14977" s="283">
        <v>333558</v>
      </c>
      <c r="G14977" s="24">
        <v>0</v>
      </c>
      <c r="H14977" s="24">
        <v>0</v>
      </c>
      <c r="I14977" s="24">
        <v>0</v>
      </c>
      <c r="J14977" s="282">
        <v>10</v>
      </c>
      <c r="K14977" s="282">
        <v>0</v>
      </c>
    </row>
    <row r="14978" spans="1:11" x14ac:dyDescent="0.3">
      <c r="A14978" s="283" t="s">
        <v>2137</v>
      </c>
      <c r="B14978" s="283">
        <v>274</v>
      </c>
      <c r="C14978" s="24" t="str">
        <f t="shared" si="233"/>
        <v>hellen274</v>
      </c>
      <c r="D14978" s="283">
        <v>11389</v>
      </c>
      <c r="E14978" s="283">
        <v>6951</v>
      </c>
      <c r="F14978" s="283">
        <v>337236</v>
      </c>
      <c r="G14978" s="24">
        <v>0</v>
      </c>
      <c r="H14978" s="24">
        <v>0</v>
      </c>
      <c r="I14978" s="24">
        <v>0</v>
      </c>
      <c r="J14978" s="282">
        <v>10</v>
      </c>
      <c r="K14978" s="282">
        <v>0</v>
      </c>
    </row>
    <row r="14979" spans="1:11" x14ac:dyDescent="0.3">
      <c r="A14979" s="283" t="s">
        <v>2137</v>
      </c>
      <c r="B14979" s="283">
        <v>275</v>
      </c>
      <c r="C14979" s="24" t="str">
        <f t="shared" si="233"/>
        <v>hellen275</v>
      </c>
      <c r="D14979" s="283">
        <v>11505</v>
      </c>
      <c r="E14979" s="283">
        <v>7021</v>
      </c>
      <c r="F14979" s="283">
        <v>341888</v>
      </c>
      <c r="G14979" s="24">
        <v>0</v>
      </c>
      <c r="H14979" s="24">
        <v>0</v>
      </c>
      <c r="I14979" s="24">
        <v>0</v>
      </c>
      <c r="J14979" s="282">
        <v>10</v>
      </c>
      <c r="K14979" s="282">
        <v>0</v>
      </c>
    </row>
    <row r="14980" spans="1:11" x14ac:dyDescent="0.3">
      <c r="A14980" s="283" t="s">
        <v>2137</v>
      </c>
      <c r="B14980" s="283">
        <v>276</v>
      </c>
      <c r="C14980" s="24" t="str">
        <f t="shared" si="233"/>
        <v>hellen276</v>
      </c>
      <c r="D14980" s="283">
        <v>11621</v>
      </c>
      <c r="E14980" s="283">
        <v>7092</v>
      </c>
      <c r="F14980" s="283">
        <v>345654</v>
      </c>
      <c r="G14980" s="24">
        <v>0</v>
      </c>
      <c r="H14980" s="24">
        <v>0</v>
      </c>
      <c r="I14980" s="24">
        <v>0</v>
      </c>
      <c r="J14980" s="282">
        <v>10</v>
      </c>
      <c r="K14980" s="282">
        <v>0</v>
      </c>
    </row>
    <row r="14981" spans="1:11" x14ac:dyDescent="0.3">
      <c r="A14981" s="283" t="s">
        <v>2137</v>
      </c>
      <c r="B14981" s="283">
        <v>277</v>
      </c>
      <c r="C14981" s="24" t="str">
        <f t="shared" si="233"/>
        <v>hellen277</v>
      </c>
      <c r="D14981" s="283">
        <v>11739</v>
      </c>
      <c r="E14981" s="283">
        <v>7164</v>
      </c>
      <c r="F14981" s="283">
        <v>350417</v>
      </c>
      <c r="G14981" s="24">
        <v>0</v>
      </c>
      <c r="H14981" s="24">
        <v>0</v>
      </c>
      <c r="I14981" s="24">
        <v>0</v>
      </c>
      <c r="J14981" s="282">
        <v>10</v>
      </c>
      <c r="K14981" s="282">
        <v>0</v>
      </c>
    </row>
    <row r="14982" spans="1:11" x14ac:dyDescent="0.3">
      <c r="A14982" s="283" t="s">
        <v>2137</v>
      </c>
      <c r="B14982" s="283">
        <v>278</v>
      </c>
      <c r="C14982" s="24" t="str">
        <f t="shared" ref="C14982:C15045" si="234">A14982&amp;B14982</f>
        <v>hellen278</v>
      </c>
      <c r="D14982" s="283">
        <v>11857</v>
      </c>
      <c r="E14982" s="283">
        <v>7236</v>
      </c>
      <c r="F14982" s="283">
        <v>354273</v>
      </c>
      <c r="G14982" s="24">
        <v>0</v>
      </c>
      <c r="H14982" s="24">
        <v>0</v>
      </c>
      <c r="I14982" s="24">
        <v>0</v>
      </c>
      <c r="J14982" s="282">
        <v>10</v>
      </c>
      <c r="K14982" s="282">
        <v>0</v>
      </c>
    </row>
    <row r="14983" spans="1:11" x14ac:dyDescent="0.3">
      <c r="A14983" s="283" t="s">
        <v>2137</v>
      </c>
      <c r="B14983" s="283">
        <v>279</v>
      </c>
      <c r="C14983" s="24" t="str">
        <f t="shared" si="234"/>
        <v>hellen279</v>
      </c>
      <c r="D14983" s="283">
        <v>11977</v>
      </c>
      <c r="E14983" s="283">
        <v>7309</v>
      </c>
      <c r="F14983" s="283">
        <v>358823</v>
      </c>
      <c r="G14983" s="24">
        <v>0</v>
      </c>
      <c r="H14983" s="24">
        <v>0</v>
      </c>
      <c r="I14983" s="24">
        <v>0</v>
      </c>
      <c r="J14983" s="282">
        <v>10</v>
      </c>
      <c r="K14983" s="282">
        <v>0</v>
      </c>
    </row>
    <row r="14984" spans="1:11" x14ac:dyDescent="0.3">
      <c r="A14984" s="283" t="s">
        <v>2137</v>
      </c>
      <c r="B14984" s="283">
        <v>280</v>
      </c>
      <c r="C14984" s="24" t="str">
        <f t="shared" si="234"/>
        <v>hellen280</v>
      </c>
      <c r="D14984" s="283">
        <v>12098</v>
      </c>
      <c r="E14984" s="283">
        <v>7383</v>
      </c>
      <c r="F14984" s="283">
        <v>362767</v>
      </c>
      <c r="G14984" s="24">
        <v>0</v>
      </c>
      <c r="H14984" s="24">
        <v>0</v>
      </c>
      <c r="I14984" s="24">
        <v>0</v>
      </c>
      <c r="J14984" s="282">
        <v>10</v>
      </c>
      <c r="K14984" s="282">
        <v>0</v>
      </c>
    </row>
    <row r="14985" spans="1:11" x14ac:dyDescent="0.3">
      <c r="A14985" s="283" t="s">
        <v>2137</v>
      </c>
      <c r="B14985" s="283">
        <v>281</v>
      </c>
      <c r="C14985" s="24" t="str">
        <f t="shared" si="234"/>
        <v>hellen281</v>
      </c>
      <c r="D14985" s="283">
        <v>13188</v>
      </c>
      <c r="E14985" s="283">
        <v>8049</v>
      </c>
      <c r="F14985" s="283">
        <v>401251</v>
      </c>
      <c r="G14985" s="24">
        <v>0</v>
      </c>
      <c r="H14985" s="24">
        <v>0</v>
      </c>
      <c r="I14985" s="24">
        <v>0</v>
      </c>
      <c r="J14985" s="282">
        <v>10</v>
      </c>
      <c r="K14985" s="282">
        <v>0</v>
      </c>
    </row>
    <row r="14986" spans="1:11" x14ac:dyDescent="0.3">
      <c r="A14986" s="283" t="s">
        <v>2137</v>
      </c>
      <c r="B14986" s="283">
        <v>282</v>
      </c>
      <c r="C14986" s="24" t="str">
        <f t="shared" si="234"/>
        <v>hellen282</v>
      </c>
      <c r="D14986" s="283">
        <v>13321</v>
      </c>
      <c r="E14986" s="283">
        <v>8130</v>
      </c>
      <c r="F14986" s="283">
        <v>405903</v>
      </c>
      <c r="G14986" s="24">
        <v>0</v>
      </c>
      <c r="H14986" s="24">
        <v>0</v>
      </c>
      <c r="I14986" s="24">
        <v>0</v>
      </c>
      <c r="J14986" s="282">
        <v>10</v>
      </c>
      <c r="K14986" s="282">
        <v>0</v>
      </c>
    </row>
    <row r="14987" spans="1:11" x14ac:dyDescent="0.3">
      <c r="A14987" s="283" t="s">
        <v>2137</v>
      </c>
      <c r="B14987" s="283">
        <v>283</v>
      </c>
      <c r="C14987" s="24" t="str">
        <f t="shared" si="234"/>
        <v>hellen283</v>
      </c>
      <c r="D14987" s="283">
        <v>13456</v>
      </c>
      <c r="E14987" s="283">
        <v>8212</v>
      </c>
      <c r="F14987" s="283">
        <v>411718</v>
      </c>
      <c r="G14987" s="24">
        <v>0</v>
      </c>
      <c r="H14987" s="24">
        <v>0</v>
      </c>
      <c r="I14987" s="24">
        <v>0</v>
      </c>
      <c r="J14987" s="282">
        <v>10</v>
      </c>
      <c r="K14987" s="282">
        <v>0</v>
      </c>
    </row>
    <row r="14988" spans="1:11" x14ac:dyDescent="0.3">
      <c r="A14988" s="283" t="s">
        <v>2137</v>
      </c>
      <c r="B14988" s="283">
        <v>284</v>
      </c>
      <c r="C14988" s="24" t="str">
        <f t="shared" si="234"/>
        <v>hellen284</v>
      </c>
      <c r="D14988" s="283">
        <v>13592</v>
      </c>
      <c r="E14988" s="283">
        <v>8295</v>
      </c>
      <c r="F14988" s="283">
        <v>416612</v>
      </c>
      <c r="G14988" s="24">
        <v>0</v>
      </c>
      <c r="H14988" s="24">
        <v>0</v>
      </c>
      <c r="I14988" s="24">
        <v>0</v>
      </c>
      <c r="J14988" s="282">
        <v>10</v>
      </c>
      <c r="K14988" s="282">
        <v>0</v>
      </c>
    </row>
    <row r="14989" spans="1:11" x14ac:dyDescent="0.3">
      <c r="A14989" s="283" t="s">
        <v>2137</v>
      </c>
      <c r="B14989" s="283">
        <v>285</v>
      </c>
      <c r="C14989" s="24" t="str">
        <f t="shared" si="234"/>
        <v>hellen285</v>
      </c>
      <c r="D14989" s="283">
        <v>13728</v>
      </c>
      <c r="E14989" s="283">
        <v>8378</v>
      </c>
      <c r="F14989" s="283">
        <v>422573</v>
      </c>
      <c r="G14989" s="24">
        <v>0</v>
      </c>
      <c r="H14989" s="24">
        <v>0</v>
      </c>
      <c r="I14989" s="24">
        <v>0</v>
      </c>
      <c r="J14989" s="282">
        <v>10</v>
      </c>
      <c r="K14989" s="282">
        <v>0</v>
      </c>
    </row>
    <row r="14990" spans="1:11" x14ac:dyDescent="0.3">
      <c r="A14990" s="283" t="s">
        <v>2137</v>
      </c>
      <c r="B14990" s="283">
        <v>286</v>
      </c>
      <c r="C14990" s="24" t="str">
        <f t="shared" si="234"/>
        <v>hellen286</v>
      </c>
      <c r="D14990" s="283">
        <v>13867</v>
      </c>
      <c r="E14990" s="283">
        <v>8463</v>
      </c>
      <c r="F14990" s="283">
        <v>427591</v>
      </c>
      <c r="G14990" s="24">
        <v>0</v>
      </c>
      <c r="H14990" s="24">
        <v>0</v>
      </c>
      <c r="I14990" s="24">
        <v>0</v>
      </c>
      <c r="J14990" s="282">
        <v>10</v>
      </c>
      <c r="K14990" s="282">
        <v>0</v>
      </c>
    </row>
    <row r="14991" spans="1:11" x14ac:dyDescent="0.3">
      <c r="A14991" s="283" t="s">
        <v>2137</v>
      </c>
      <c r="B14991" s="283">
        <v>287</v>
      </c>
      <c r="C14991" s="24" t="str">
        <f t="shared" si="234"/>
        <v>hellen287</v>
      </c>
      <c r="D14991" s="283">
        <v>14006</v>
      </c>
      <c r="E14991" s="283">
        <v>8548</v>
      </c>
      <c r="F14991" s="283">
        <v>433313</v>
      </c>
      <c r="G14991" s="24">
        <v>0</v>
      </c>
      <c r="H14991" s="24">
        <v>0</v>
      </c>
      <c r="I14991" s="24">
        <v>0</v>
      </c>
      <c r="J14991" s="282">
        <v>10</v>
      </c>
      <c r="K14991" s="282">
        <v>0</v>
      </c>
    </row>
    <row r="14992" spans="1:11" x14ac:dyDescent="0.3">
      <c r="A14992" s="283" t="s">
        <v>2137</v>
      </c>
      <c r="B14992" s="283">
        <v>288</v>
      </c>
      <c r="C14992" s="24" t="str">
        <f t="shared" si="234"/>
        <v>hellen288</v>
      </c>
      <c r="D14992" s="283">
        <v>14147</v>
      </c>
      <c r="E14992" s="283">
        <v>8634</v>
      </c>
      <c r="F14992" s="283">
        <v>438321</v>
      </c>
      <c r="G14992" s="24">
        <v>0</v>
      </c>
      <c r="H14992" s="24">
        <v>0</v>
      </c>
      <c r="I14992" s="24">
        <v>0</v>
      </c>
      <c r="J14992" s="282">
        <v>10</v>
      </c>
      <c r="K14992" s="282">
        <v>0</v>
      </c>
    </row>
    <row r="14993" spans="1:11" x14ac:dyDescent="0.3">
      <c r="A14993" s="283" t="s">
        <v>2137</v>
      </c>
      <c r="B14993" s="283">
        <v>289</v>
      </c>
      <c r="C14993" s="24" t="str">
        <f t="shared" si="234"/>
        <v>hellen289</v>
      </c>
      <c r="D14993" s="283">
        <v>14290</v>
      </c>
      <c r="E14993" s="283">
        <v>8721</v>
      </c>
      <c r="F14993" s="283">
        <v>443519</v>
      </c>
      <c r="G14993" s="24">
        <v>0</v>
      </c>
      <c r="H14993" s="24">
        <v>0</v>
      </c>
      <c r="I14993" s="24">
        <v>0</v>
      </c>
      <c r="J14993" s="282">
        <v>10</v>
      </c>
      <c r="K14993" s="282">
        <v>0</v>
      </c>
    </row>
    <row r="14994" spans="1:11" x14ac:dyDescent="0.3">
      <c r="A14994" s="283" t="s">
        <v>2137</v>
      </c>
      <c r="B14994" s="283">
        <v>290</v>
      </c>
      <c r="C14994" s="24" t="str">
        <f t="shared" si="234"/>
        <v>hellen290</v>
      </c>
      <c r="D14994" s="283">
        <v>14433</v>
      </c>
      <c r="E14994" s="283">
        <v>8808</v>
      </c>
      <c r="F14994" s="283">
        <v>448640</v>
      </c>
      <c r="G14994" s="24">
        <v>0</v>
      </c>
      <c r="H14994" s="24">
        <v>0</v>
      </c>
      <c r="I14994" s="24">
        <v>0</v>
      </c>
      <c r="J14994" s="282">
        <v>10</v>
      </c>
      <c r="K14994" s="282">
        <v>0</v>
      </c>
    </row>
    <row r="14995" spans="1:11" x14ac:dyDescent="0.3">
      <c r="A14995" s="283" t="s">
        <v>2137</v>
      </c>
      <c r="B14995" s="283">
        <v>291</v>
      </c>
      <c r="C14995" s="24" t="str">
        <f t="shared" si="234"/>
        <v>hellen291</v>
      </c>
      <c r="D14995" s="283">
        <v>14578</v>
      </c>
      <c r="E14995" s="283">
        <v>8897</v>
      </c>
      <c r="F14995" s="283">
        <v>453818</v>
      </c>
      <c r="G14995" s="24">
        <v>0</v>
      </c>
      <c r="H14995" s="24">
        <v>0</v>
      </c>
      <c r="I14995" s="24">
        <v>0</v>
      </c>
      <c r="J14995" s="282">
        <v>10</v>
      </c>
      <c r="K14995" s="282">
        <v>0</v>
      </c>
    </row>
    <row r="14996" spans="1:11" x14ac:dyDescent="0.3">
      <c r="A14996" s="283" t="s">
        <v>2137</v>
      </c>
      <c r="B14996" s="283">
        <v>292</v>
      </c>
      <c r="C14996" s="24" t="str">
        <f t="shared" si="234"/>
        <v>hellen292</v>
      </c>
      <c r="D14996" s="283">
        <v>14725</v>
      </c>
      <c r="E14996" s="283">
        <v>8986</v>
      </c>
      <c r="F14996" s="283">
        <v>459193</v>
      </c>
      <c r="G14996" s="24">
        <v>0</v>
      </c>
      <c r="H14996" s="24">
        <v>0</v>
      </c>
      <c r="I14996" s="24">
        <v>0</v>
      </c>
      <c r="J14996" s="282">
        <v>10</v>
      </c>
      <c r="K14996" s="282">
        <v>0</v>
      </c>
    </row>
    <row r="14997" spans="1:11" x14ac:dyDescent="0.3">
      <c r="A14997" s="283" t="s">
        <v>2137</v>
      </c>
      <c r="B14997" s="283">
        <v>293</v>
      </c>
      <c r="C14997" s="24" t="str">
        <f t="shared" si="234"/>
        <v>hellen293</v>
      </c>
      <c r="D14997" s="283">
        <v>14872</v>
      </c>
      <c r="E14997" s="283">
        <v>9076</v>
      </c>
      <c r="F14997" s="283">
        <v>464487</v>
      </c>
      <c r="G14997" s="24">
        <v>0</v>
      </c>
      <c r="H14997" s="24">
        <v>0</v>
      </c>
      <c r="I14997" s="24">
        <v>0</v>
      </c>
      <c r="J14997" s="282">
        <v>10</v>
      </c>
      <c r="K14997" s="282">
        <v>0</v>
      </c>
    </row>
    <row r="14998" spans="1:11" x14ac:dyDescent="0.3">
      <c r="A14998" s="283" t="s">
        <v>2137</v>
      </c>
      <c r="B14998" s="283">
        <v>294</v>
      </c>
      <c r="C14998" s="24" t="str">
        <f t="shared" si="234"/>
        <v>hellen294</v>
      </c>
      <c r="D14998" s="283">
        <v>15021</v>
      </c>
      <c r="E14998" s="283">
        <v>9167</v>
      </c>
      <c r="F14998" s="283">
        <v>469840</v>
      </c>
      <c r="G14998" s="24">
        <v>0</v>
      </c>
      <c r="H14998" s="24">
        <v>0</v>
      </c>
      <c r="I14998" s="24">
        <v>0</v>
      </c>
      <c r="J14998" s="282">
        <v>10</v>
      </c>
      <c r="K14998" s="282">
        <v>0</v>
      </c>
    </row>
    <row r="14999" spans="1:11" x14ac:dyDescent="0.3">
      <c r="A14999" s="283" t="s">
        <v>2137</v>
      </c>
      <c r="B14999" s="283">
        <v>295</v>
      </c>
      <c r="C14999" s="24" t="str">
        <f t="shared" si="234"/>
        <v>hellen295</v>
      </c>
      <c r="D14999" s="283">
        <v>15172</v>
      </c>
      <c r="E14999" s="283">
        <v>9259</v>
      </c>
      <c r="F14999" s="283">
        <v>475397</v>
      </c>
      <c r="G14999" s="24">
        <v>0</v>
      </c>
      <c r="H14999" s="24">
        <v>0</v>
      </c>
      <c r="I14999" s="24">
        <v>0</v>
      </c>
      <c r="J14999" s="282">
        <v>10</v>
      </c>
      <c r="K14999" s="282">
        <v>0</v>
      </c>
    </row>
    <row r="15000" spans="1:11" x14ac:dyDescent="0.3">
      <c r="A15000" s="283" t="s">
        <v>2137</v>
      </c>
      <c r="B15000" s="283">
        <v>296</v>
      </c>
      <c r="C15000" s="24" t="str">
        <f t="shared" si="234"/>
        <v>hellen296</v>
      </c>
      <c r="D15000" s="283">
        <v>15324</v>
      </c>
      <c r="E15000" s="283">
        <v>9352</v>
      </c>
      <c r="F15000" s="283">
        <v>480871</v>
      </c>
      <c r="G15000" s="24">
        <v>0</v>
      </c>
      <c r="H15000" s="24">
        <v>0</v>
      </c>
      <c r="I15000" s="24">
        <v>0</v>
      </c>
      <c r="J15000" s="282">
        <v>10</v>
      </c>
      <c r="K15000" s="282">
        <v>0</v>
      </c>
    </row>
    <row r="15001" spans="1:11" x14ac:dyDescent="0.3">
      <c r="A15001" s="283" t="s">
        <v>2137</v>
      </c>
      <c r="B15001" s="283">
        <v>297</v>
      </c>
      <c r="C15001" s="24" t="str">
        <f t="shared" si="234"/>
        <v>hellen297</v>
      </c>
      <c r="D15001" s="283">
        <v>15478</v>
      </c>
      <c r="E15001" s="283">
        <v>9446</v>
      </c>
      <c r="F15001" s="283">
        <v>486107</v>
      </c>
      <c r="G15001" s="24">
        <v>0</v>
      </c>
      <c r="H15001" s="24">
        <v>0</v>
      </c>
      <c r="I15001" s="24">
        <v>0</v>
      </c>
      <c r="J15001" s="282">
        <v>10</v>
      </c>
      <c r="K15001" s="282">
        <v>0</v>
      </c>
    </row>
    <row r="15002" spans="1:11" x14ac:dyDescent="0.3">
      <c r="A15002" s="283" t="s">
        <v>2137</v>
      </c>
      <c r="B15002" s="283">
        <v>298</v>
      </c>
      <c r="C15002" s="24" t="str">
        <f t="shared" si="234"/>
        <v>hellen298</v>
      </c>
      <c r="D15002" s="283">
        <v>15633</v>
      </c>
      <c r="E15002" s="283">
        <v>9540</v>
      </c>
      <c r="F15002" s="283">
        <v>491398</v>
      </c>
      <c r="G15002" s="24">
        <v>0</v>
      </c>
      <c r="H15002" s="24">
        <v>0</v>
      </c>
      <c r="I15002" s="24">
        <v>0</v>
      </c>
      <c r="J15002" s="282">
        <v>10</v>
      </c>
      <c r="K15002" s="282">
        <v>0</v>
      </c>
    </row>
    <row r="15003" spans="1:11" x14ac:dyDescent="0.3">
      <c r="A15003" s="283" t="s">
        <v>2137</v>
      </c>
      <c r="B15003" s="283">
        <v>299</v>
      </c>
      <c r="C15003" s="24" t="str">
        <f t="shared" si="234"/>
        <v>hellen299</v>
      </c>
      <c r="D15003" s="283">
        <v>15789</v>
      </c>
      <c r="E15003" s="283">
        <v>9636</v>
      </c>
      <c r="F15003" s="283">
        <v>496744</v>
      </c>
      <c r="G15003" s="24">
        <v>0</v>
      </c>
      <c r="H15003" s="24">
        <v>0</v>
      </c>
      <c r="I15003" s="24">
        <v>0</v>
      </c>
      <c r="J15003" s="282">
        <v>10</v>
      </c>
      <c r="K15003" s="282">
        <v>0</v>
      </c>
    </row>
    <row r="15004" spans="1:11" x14ac:dyDescent="0.3">
      <c r="A15004" s="283" t="s">
        <v>2137</v>
      </c>
      <c r="B15004" s="283">
        <v>300</v>
      </c>
      <c r="C15004" s="24" t="str">
        <f t="shared" si="234"/>
        <v>hellen300</v>
      </c>
      <c r="D15004" s="283">
        <v>15947</v>
      </c>
      <c r="E15004" s="283">
        <v>9732</v>
      </c>
      <c r="F15004" s="283">
        <v>502145</v>
      </c>
      <c r="G15004" s="24">
        <v>0</v>
      </c>
      <c r="H15004" s="24">
        <v>0</v>
      </c>
      <c r="I15004" s="24">
        <v>0</v>
      </c>
      <c r="J15004" s="282">
        <v>10</v>
      </c>
      <c r="K15004" s="282">
        <v>0</v>
      </c>
    </row>
    <row r="15005" spans="1:11" x14ac:dyDescent="0.3">
      <c r="A15005" s="281" t="s">
        <v>2897</v>
      </c>
      <c r="B15005" s="281">
        <v>1</v>
      </c>
      <c r="C15005" s="24" t="str">
        <f t="shared" si="234"/>
        <v>siege1</v>
      </c>
      <c r="D15005" s="281">
        <v>139</v>
      </c>
      <c r="E15005" s="281">
        <v>64</v>
      </c>
      <c r="F15005" s="281">
        <v>1415</v>
      </c>
      <c r="G15005" s="24">
        <v>0</v>
      </c>
      <c r="H15005" s="24">
        <v>0</v>
      </c>
      <c r="I15005" s="24">
        <v>0</v>
      </c>
      <c r="J15005" s="282">
        <v>10</v>
      </c>
      <c r="K15005" s="282">
        <v>0</v>
      </c>
    </row>
    <row r="15006" spans="1:11" x14ac:dyDescent="0.3">
      <c r="A15006" s="281" t="s">
        <v>2897</v>
      </c>
      <c r="B15006" s="281">
        <v>2</v>
      </c>
      <c r="C15006" s="24" t="str">
        <f t="shared" si="234"/>
        <v>siege2</v>
      </c>
      <c r="D15006" s="281">
        <v>141</v>
      </c>
      <c r="E15006" s="281">
        <v>64</v>
      </c>
      <c r="F15006" s="281">
        <v>1433</v>
      </c>
      <c r="G15006" s="24">
        <v>0</v>
      </c>
      <c r="H15006" s="24">
        <v>0</v>
      </c>
      <c r="I15006" s="24">
        <v>0</v>
      </c>
      <c r="J15006" s="282">
        <v>10</v>
      </c>
      <c r="K15006" s="282">
        <v>0</v>
      </c>
    </row>
    <row r="15007" spans="1:11" x14ac:dyDescent="0.3">
      <c r="A15007" s="281" t="s">
        <v>2897</v>
      </c>
      <c r="B15007" s="281">
        <v>3</v>
      </c>
      <c r="C15007" s="24" t="str">
        <f t="shared" si="234"/>
        <v>siege3</v>
      </c>
      <c r="D15007" s="281">
        <v>143</v>
      </c>
      <c r="E15007" s="281">
        <v>65</v>
      </c>
      <c r="F15007" s="281">
        <v>1454</v>
      </c>
      <c r="G15007" s="24">
        <v>0</v>
      </c>
      <c r="H15007" s="24">
        <v>0</v>
      </c>
      <c r="I15007" s="24">
        <v>0</v>
      </c>
      <c r="J15007" s="282">
        <v>10</v>
      </c>
      <c r="K15007" s="282">
        <v>0</v>
      </c>
    </row>
    <row r="15008" spans="1:11" x14ac:dyDescent="0.3">
      <c r="A15008" s="281" t="s">
        <v>2897</v>
      </c>
      <c r="B15008" s="281">
        <v>4</v>
      </c>
      <c r="C15008" s="24" t="str">
        <f t="shared" si="234"/>
        <v>siege4</v>
      </c>
      <c r="D15008" s="281">
        <v>145</v>
      </c>
      <c r="E15008" s="281">
        <v>66</v>
      </c>
      <c r="F15008" s="281">
        <v>1479</v>
      </c>
      <c r="G15008" s="24">
        <v>0</v>
      </c>
      <c r="H15008" s="24">
        <v>0</v>
      </c>
      <c r="I15008" s="24">
        <v>0</v>
      </c>
      <c r="J15008" s="282">
        <v>10</v>
      </c>
      <c r="K15008" s="282">
        <v>0</v>
      </c>
    </row>
    <row r="15009" spans="1:11" x14ac:dyDescent="0.3">
      <c r="A15009" s="281" t="s">
        <v>2897</v>
      </c>
      <c r="B15009" s="281">
        <v>5</v>
      </c>
      <c r="C15009" s="24" t="str">
        <f t="shared" si="234"/>
        <v>siege5</v>
      </c>
      <c r="D15009" s="281">
        <v>147</v>
      </c>
      <c r="E15009" s="281">
        <v>67</v>
      </c>
      <c r="F15009" s="281">
        <v>1509</v>
      </c>
      <c r="G15009" s="24">
        <v>0</v>
      </c>
      <c r="H15009" s="24">
        <v>0</v>
      </c>
      <c r="I15009" s="24">
        <v>0</v>
      </c>
      <c r="J15009" s="282">
        <v>10</v>
      </c>
      <c r="K15009" s="282">
        <v>0</v>
      </c>
    </row>
    <row r="15010" spans="1:11" x14ac:dyDescent="0.3">
      <c r="A15010" s="281" t="s">
        <v>2897</v>
      </c>
      <c r="B15010" s="281">
        <v>6</v>
      </c>
      <c r="C15010" s="24" t="str">
        <f t="shared" si="234"/>
        <v>siege6</v>
      </c>
      <c r="D15010" s="281">
        <v>149</v>
      </c>
      <c r="E15010" s="281">
        <v>68</v>
      </c>
      <c r="F15010" s="281">
        <v>1542</v>
      </c>
      <c r="G15010" s="24">
        <v>0</v>
      </c>
      <c r="H15010" s="24">
        <v>0</v>
      </c>
      <c r="I15010" s="24">
        <v>0</v>
      </c>
      <c r="J15010" s="282">
        <v>10</v>
      </c>
      <c r="K15010" s="282">
        <v>0</v>
      </c>
    </row>
    <row r="15011" spans="1:11" x14ac:dyDescent="0.3">
      <c r="A15011" s="281" t="s">
        <v>2897</v>
      </c>
      <c r="B15011" s="281">
        <v>7</v>
      </c>
      <c r="C15011" s="24" t="str">
        <f t="shared" si="234"/>
        <v>siege7</v>
      </c>
      <c r="D15011" s="281">
        <v>151</v>
      </c>
      <c r="E15011" s="281">
        <v>69</v>
      </c>
      <c r="F15011" s="281">
        <v>1581</v>
      </c>
      <c r="G15011" s="24">
        <v>0</v>
      </c>
      <c r="H15011" s="24">
        <v>0</v>
      </c>
      <c r="I15011" s="24">
        <v>0</v>
      </c>
      <c r="J15011" s="282">
        <v>10</v>
      </c>
      <c r="K15011" s="282">
        <v>0</v>
      </c>
    </row>
    <row r="15012" spans="1:11" x14ac:dyDescent="0.3">
      <c r="A15012" s="281" t="s">
        <v>2897</v>
      </c>
      <c r="B15012" s="281">
        <v>8</v>
      </c>
      <c r="C15012" s="24" t="str">
        <f t="shared" si="234"/>
        <v>siege8</v>
      </c>
      <c r="D15012" s="281">
        <v>153</v>
      </c>
      <c r="E15012" s="281">
        <v>70</v>
      </c>
      <c r="F15012" s="281">
        <v>1623</v>
      </c>
      <c r="G15012" s="24">
        <v>0</v>
      </c>
      <c r="H15012" s="24">
        <v>0</v>
      </c>
      <c r="I15012" s="24">
        <v>0</v>
      </c>
      <c r="J15012" s="282">
        <v>10</v>
      </c>
      <c r="K15012" s="282">
        <v>0</v>
      </c>
    </row>
    <row r="15013" spans="1:11" x14ac:dyDescent="0.3">
      <c r="A15013" s="281" t="s">
        <v>2897</v>
      </c>
      <c r="B15013" s="281">
        <v>9</v>
      </c>
      <c r="C15013" s="24" t="str">
        <f t="shared" si="234"/>
        <v>siege9</v>
      </c>
      <c r="D15013" s="281">
        <v>155</v>
      </c>
      <c r="E15013" s="281">
        <v>71</v>
      </c>
      <c r="F15013" s="281">
        <v>1671</v>
      </c>
      <c r="G15013" s="24">
        <v>0</v>
      </c>
      <c r="H15013" s="24">
        <v>0</v>
      </c>
      <c r="I15013" s="24">
        <v>0</v>
      </c>
      <c r="J15013" s="282">
        <v>10</v>
      </c>
      <c r="K15013" s="282">
        <v>0</v>
      </c>
    </row>
    <row r="15014" spans="1:11" x14ac:dyDescent="0.3">
      <c r="A15014" s="281" t="s">
        <v>2897</v>
      </c>
      <c r="B15014" s="281">
        <v>10</v>
      </c>
      <c r="C15014" s="24" t="str">
        <f t="shared" si="234"/>
        <v>siege10</v>
      </c>
      <c r="D15014" s="281">
        <v>157</v>
      </c>
      <c r="E15014" s="281">
        <v>72</v>
      </c>
      <c r="F15014" s="281">
        <v>1724</v>
      </c>
      <c r="G15014" s="24">
        <v>0</v>
      </c>
      <c r="H15014" s="24">
        <v>0</v>
      </c>
      <c r="I15014" s="24">
        <v>0</v>
      </c>
      <c r="J15014" s="282">
        <v>10</v>
      </c>
      <c r="K15014" s="282">
        <v>0</v>
      </c>
    </row>
    <row r="15015" spans="1:11" x14ac:dyDescent="0.3">
      <c r="A15015" s="281" t="s">
        <v>2897</v>
      </c>
      <c r="B15015" s="281">
        <v>11</v>
      </c>
      <c r="C15015" s="24" t="str">
        <f t="shared" si="234"/>
        <v>siege11</v>
      </c>
      <c r="D15015" s="281">
        <v>171</v>
      </c>
      <c r="E15015" s="281">
        <v>79</v>
      </c>
      <c r="F15015" s="281">
        <v>1897</v>
      </c>
      <c r="G15015" s="24">
        <v>0</v>
      </c>
      <c r="H15015" s="24">
        <v>0</v>
      </c>
      <c r="I15015" s="24">
        <v>0</v>
      </c>
      <c r="J15015" s="282">
        <v>10</v>
      </c>
      <c r="K15015" s="282">
        <v>0</v>
      </c>
    </row>
    <row r="15016" spans="1:11" x14ac:dyDescent="0.3">
      <c r="A15016" s="281" t="s">
        <v>2897</v>
      </c>
      <c r="B15016" s="281">
        <v>12</v>
      </c>
      <c r="C15016" s="24" t="str">
        <f t="shared" si="234"/>
        <v>siege12</v>
      </c>
      <c r="D15016" s="281">
        <v>174</v>
      </c>
      <c r="E15016" s="281">
        <v>80</v>
      </c>
      <c r="F15016" s="281">
        <v>1966</v>
      </c>
      <c r="G15016" s="24">
        <v>0</v>
      </c>
      <c r="H15016" s="24">
        <v>0</v>
      </c>
      <c r="I15016" s="24">
        <v>0</v>
      </c>
      <c r="J15016" s="282">
        <v>10</v>
      </c>
      <c r="K15016" s="282">
        <v>0</v>
      </c>
    </row>
    <row r="15017" spans="1:11" x14ac:dyDescent="0.3">
      <c r="A15017" s="281" t="s">
        <v>2897</v>
      </c>
      <c r="B15017" s="281">
        <v>13</v>
      </c>
      <c r="C15017" s="24" t="str">
        <f t="shared" si="234"/>
        <v>siege13</v>
      </c>
      <c r="D15017" s="281">
        <v>176</v>
      </c>
      <c r="E15017" s="281">
        <v>81</v>
      </c>
      <c r="F15017" s="281">
        <v>2040</v>
      </c>
      <c r="G15017" s="24">
        <v>0</v>
      </c>
      <c r="H15017" s="24">
        <v>0</v>
      </c>
      <c r="I15017" s="24">
        <v>0</v>
      </c>
      <c r="J15017" s="282">
        <v>10</v>
      </c>
      <c r="K15017" s="282">
        <v>0</v>
      </c>
    </row>
    <row r="15018" spans="1:11" x14ac:dyDescent="0.3">
      <c r="A15018" s="281" t="s">
        <v>2897</v>
      </c>
      <c r="B15018" s="281">
        <v>14</v>
      </c>
      <c r="C15018" s="24" t="str">
        <f t="shared" si="234"/>
        <v>siege14</v>
      </c>
      <c r="D15018" s="281">
        <v>178</v>
      </c>
      <c r="E15018" s="281">
        <v>82</v>
      </c>
      <c r="F15018" s="281">
        <v>2121</v>
      </c>
      <c r="G15018" s="24">
        <v>0</v>
      </c>
      <c r="H15018" s="24">
        <v>0</v>
      </c>
      <c r="I15018" s="24">
        <v>0</v>
      </c>
      <c r="J15018" s="282">
        <v>10</v>
      </c>
      <c r="K15018" s="282">
        <v>0</v>
      </c>
    </row>
    <row r="15019" spans="1:11" x14ac:dyDescent="0.3">
      <c r="A15019" s="281" t="s">
        <v>2897</v>
      </c>
      <c r="B15019" s="281">
        <v>15</v>
      </c>
      <c r="C15019" s="24" t="str">
        <f t="shared" si="234"/>
        <v>siege15</v>
      </c>
      <c r="D15019" s="281">
        <v>181</v>
      </c>
      <c r="E15019" s="281">
        <v>83</v>
      </c>
      <c r="F15019" s="281">
        <v>2208</v>
      </c>
      <c r="G15019" s="24">
        <v>0</v>
      </c>
      <c r="H15019" s="24">
        <v>0</v>
      </c>
      <c r="I15019" s="24">
        <v>0</v>
      </c>
      <c r="J15019" s="282">
        <v>10</v>
      </c>
      <c r="K15019" s="282">
        <v>0</v>
      </c>
    </row>
    <row r="15020" spans="1:11" x14ac:dyDescent="0.3">
      <c r="A15020" s="281" t="s">
        <v>2897</v>
      </c>
      <c r="B15020" s="281">
        <v>16</v>
      </c>
      <c r="C15020" s="24" t="str">
        <f t="shared" si="234"/>
        <v>siege16</v>
      </c>
      <c r="D15020" s="281">
        <v>183</v>
      </c>
      <c r="E15020" s="281">
        <v>84</v>
      </c>
      <c r="F15020" s="281">
        <v>2302</v>
      </c>
      <c r="G15020" s="24">
        <v>0</v>
      </c>
      <c r="H15020" s="24">
        <v>0</v>
      </c>
      <c r="I15020" s="24">
        <v>0</v>
      </c>
      <c r="J15020" s="282">
        <v>10</v>
      </c>
      <c r="K15020" s="282">
        <v>0</v>
      </c>
    </row>
    <row r="15021" spans="1:11" x14ac:dyDescent="0.3">
      <c r="A15021" s="281" t="s">
        <v>2897</v>
      </c>
      <c r="B15021" s="281">
        <v>17</v>
      </c>
      <c r="C15021" s="24" t="str">
        <f t="shared" si="234"/>
        <v>siege17</v>
      </c>
      <c r="D15021" s="281">
        <v>185</v>
      </c>
      <c r="E15021" s="281">
        <v>85</v>
      </c>
      <c r="F15021" s="281">
        <v>2403</v>
      </c>
      <c r="G15021" s="24">
        <v>0</v>
      </c>
      <c r="H15021" s="24">
        <v>0</v>
      </c>
      <c r="I15021" s="24">
        <v>0</v>
      </c>
      <c r="J15021" s="282">
        <v>10</v>
      </c>
      <c r="K15021" s="282">
        <v>0</v>
      </c>
    </row>
    <row r="15022" spans="1:11" x14ac:dyDescent="0.3">
      <c r="A15022" s="281" t="s">
        <v>2897</v>
      </c>
      <c r="B15022" s="281">
        <v>18</v>
      </c>
      <c r="C15022" s="24" t="str">
        <f t="shared" si="234"/>
        <v>siege18</v>
      </c>
      <c r="D15022" s="281">
        <v>188</v>
      </c>
      <c r="E15022" s="281">
        <v>86</v>
      </c>
      <c r="F15022" s="281">
        <v>2510</v>
      </c>
      <c r="G15022" s="24">
        <v>0</v>
      </c>
      <c r="H15022" s="24">
        <v>0</v>
      </c>
      <c r="I15022" s="24">
        <v>0</v>
      </c>
      <c r="J15022" s="282">
        <v>10</v>
      </c>
      <c r="K15022" s="282">
        <v>0</v>
      </c>
    </row>
    <row r="15023" spans="1:11" x14ac:dyDescent="0.3">
      <c r="A15023" s="281" t="s">
        <v>2897</v>
      </c>
      <c r="B15023" s="281">
        <v>19</v>
      </c>
      <c r="C15023" s="24" t="str">
        <f t="shared" si="234"/>
        <v>siege19</v>
      </c>
      <c r="D15023" s="281">
        <v>190</v>
      </c>
      <c r="E15023" s="281">
        <v>87</v>
      </c>
      <c r="F15023" s="281">
        <v>2626</v>
      </c>
      <c r="G15023" s="24">
        <v>0</v>
      </c>
      <c r="H15023" s="24">
        <v>0</v>
      </c>
      <c r="I15023" s="24">
        <v>0</v>
      </c>
      <c r="J15023" s="282">
        <v>10</v>
      </c>
      <c r="K15023" s="282">
        <v>0</v>
      </c>
    </row>
    <row r="15024" spans="1:11" x14ac:dyDescent="0.3">
      <c r="A15024" s="281" t="s">
        <v>2897</v>
      </c>
      <c r="B15024" s="281">
        <v>20</v>
      </c>
      <c r="C15024" s="24" t="str">
        <f t="shared" si="234"/>
        <v>siege20</v>
      </c>
      <c r="D15024" s="281">
        <v>193</v>
      </c>
      <c r="E15024" s="281">
        <v>88</v>
      </c>
      <c r="F15024" s="281">
        <v>2748</v>
      </c>
      <c r="G15024" s="24">
        <v>0</v>
      </c>
      <c r="H15024" s="24">
        <v>0</v>
      </c>
      <c r="I15024" s="24">
        <v>0</v>
      </c>
      <c r="J15024" s="282">
        <v>10</v>
      </c>
      <c r="K15024" s="282">
        <v>0</v>
      </c>
    </row>
    <row r="15025" spans="1:11" x14ac:dyDescent="0.3">
      <c r="A15025" s="281" t="s">
        <v>2897</v>
      </c>
      <c r="B15025" s="281">
        <v>21</v>
      </c>
      <c r="C15025" s="24" t="str">
        <f t="shared" si="234"/>
        <v>siege21</v>
      </c>
      <c r="D15025" s="281">
        <v>211</v>
      </c>
      <c r="E15025" s="281">
        <v>97</v>
      </c>
      <c r="F15025" s="281">
        <v>3081</v>
      </c>
      <c r="G15025" s="24">
        <v>0</v>
      </c>
      <c r="H15025" s="24">
        <v>0</v>
      </c>
      <c r="I15025" s="24">
        <v>0</v>
      </c>
      <c r="J15025" s="282">
        <v>10</v>
      </c>
      <c r="K15025" s="282">
        <v>0</v>
      </c>
    </row>
    <row r="15026" spans="1:11" x14ac:dyDescent="0.3">
      <c r="A15026" s="281" t="s">
        <v>2897</v>
      </c>
      <c r="B15026" s="281">
        <v>22</v>
      </c>
      <c r="C15026" s="24" t="str">
        <f t="shared" si="234"/>
        <v>siege22</v>
      </c>
      <c r="D15026" s="281">
        <v>213</v>
      </c>
      <c r="E15026" s="281">
        <v>98</v>
      </c>
      <c r="F15026" s="281">
        <v>3231</v>
      </c>
      <c r="G15026" s="24">
        <v>0</v>
      </c>
      <c r="H15026" s="24">
        <v>0</v>
      </c>
      <c r="I15026" s="24">
        <v>0</v>
      </c>
      <c r="J15026" s="282">
        <v>10</v>
      </c>
      <c r="K15026" s="282">
        <v>0</v>
      </c>
    </row>
    <row r="15027" spans="1:11" x14ac:dyDescent="0.3">
      <c r="A15027" s="281" t="s">
        <v>2897</v>
      </c>
      <c r="B15027" s="281">
        <v>23</v>
      </c>
      <c r="C15027" s="24" t="str">
        <f t="shared" si="234"/>
        <v>siege23</v>
      </c>
      <c r="D15027" s="281">
        <v>216</v>
      </c>
      <c r="E15027" s="281">
        <v>99</v>
      </c>
      <c r="F15027" s="281">
        <v>3389</v>
      </c>
      <c r="G15027" s="24">
        <v>0</v>
      </c>
      <c r="H15027" s="24">
        <v>0</v>
      </c>
      <c r="I15027" s="24">
        <v>0</v>
      </c>
      <c r="J15027" s="282">
        <v>10</v>
      </c>
      <c r="K15027" s="282">
        <v>0</v>
      </c>
    </row>
    <row r="15028" spans="1:11" x14ac:dyDescent="0.3">
      <c r="A15028" s="281" t="s">
        <v>2897</v>
      </c>
      <c r="B15028" s="281">
        <v>24</v>
      </c>
      <c r="C15028" s="24" t="str">
        <f t="shared" si="234"/>
        <v>siege24</v>
      </c>
      <c r="D15028" s="281">
        <v>219</v>
      </c>
      <c r="E15028" s="281">
        <v>100</v>
      </c>
      <c r="F15028" s="281">
        <v>3557</v>
      </c>
      <c r="G15028" s="24">
        <v>0</v>
      </c>
      <c r="H15028" s="24">
        <v>0</v>
      </c>
      <c r="I15028" s="24">
        <v>0</v>
      </c>
      <c r="J15028" s="282">
        <v>10</v>
      </c>
      <c r="K15028" s="282">
        <v>0</v>
      </c>
    </row>
    <row r="15029" spans="1:11" x14ac:dyDescent="0.3">
      <c r="A15029" s="281" t="s">
        <v>2897</v>
      </c>
      <c r="B15029" s="281">
        <v>25</v>
      </c>
      <c r="C15029" s="24" t="str">
        <f t="shared" si="234"/>
        <v>siege25</v>
      </c>
      <c r="D15029" s="281">
        <v>221</v>
      </c>
      <c r="E15029" s="281">
        <v>102</v>
      </c>
      <c r="F15029" s="281">
        <v>3735</v>
      </c>
      <c r="G15029" s="24">
        <v>0</v>
      </c>
      <c r="H15029" s="24">
        <v>0</v>
      </c>
      <c r="I15029" s="24">
        <v>0</v>
      </c>
      <c r="J15029" s="282">
        <v>10</v>
      </c>
      <c r="K15029" s="282">
        <v>0</v>
      </c>
    </row>
    <row r="15030" spans="1:11" x14ac:dyDescent="0.3">
      <c r="A15030" s="281" t="s">
        <v>2897</v>
      </c>
      <c r="B15030" s="281">
        <v>26</v>
      </c>
      <c r="C15030" s="24" t="str">
        <f t="shared" si="234"/>
        <v>siege26</v>
      </c>
      <c r="D15030" s="281">
        <v>224</v>
      </c>
      <c r="E15030" s="281">
        <v>103</v>
      </c>
      <c r="F15030" s="281">
        <v>3779</v>
      </c>
      <c r="G15030" s="24">
        <v>0</v>
      </c>
      <c r="H15030" s="24">
        <v>0</v>
      </c>
      <c r="I15030" s="24">
        <v>0</v>
      </c>
      <c r="J15030" s="282">
        <v>10</v>
      </c>
      <c r="K15030" s="282">
        <v>0</v>
      </c>
    </row>
    <row r="15031" spans="1:11" x14ac:dyDescent="0.3">
      <c r="A15031" s="281" t="s">
        <v>2897</v>
      </c>
      <c r="B15031" s="281">
        <v>27</v>
      </c>
      <c r="C15031" s="24" t="str">
        <f t="shared" si="234"/>
        <v>siege27</v>
      </c>
      <c r="D15031" s="281">
        <v>227</v>
      </c>
      <c r="E15031" s="281">
        <v>104</v>
      </c>
      <c r="F15031" s="281">
        <v>3824</v>
      </c>
      <c r="G15031" s="24">
        <v>0</v>
      </c>
      <c r="H15031" s="24">
        <v>0</v>
      </c>
      <c r="I15031" s="24">
        <v>0</v>
      </c>
      <c r="J15031" s="282">
        <v>10</v>
      </c>
      <c r="K15031" s="282">
        <v>0</v>
      </c>
    </row>
    <row r="15032" spans="1:11" x14ac:dyDescent="0.3">
      <c r="A15032" s="281" t="s">
        <v>2897</v>
      </c>
      <c r="B15032" s="281">
        <v>28</v>
      </c>
      <c r="C15032" s="24" t="str">
        <f t="shared" si="234"/>
        <v>siege28</v>
      </c>
      <c r="D15032" s="281">
        <v>230</v>
      </c>
      <c r="E15032" s="281">
        <v>106</v>
      </c>
      <c r="F15032" s="281">
        <v>3870</v>
      </c>
      <c r="G15032" s="24">
        <v>0</v>
      </c>
      <c r="H15032" s="24">
        <v>0</v>
      </c>
      <c r="I15032" s="24">
        <v>0</v>
      </c>
      <c r="J15032" s="282">
        <v>10</v>
      </c>
      <c r="K15032" s="282">
        <v>0</v>
      </c>
    </row>
    <row r="15033" spans="1:11" x14ac:dyDescent="0.3">
      <c r="A15033" s="281" t="s">
        <v>2897</v>
      </c>
      <c r="B15033" s="281">
        <v>29</v>
      </c>
      <c r="C15033" s="24" t="str">
        <f t="shared" si="234"/>
        <v>siege29</v>
      </c>
      <c r="D15033" s="281">
        <v>233</v>
      </c>
      <c r="E15033" s="281">
        <v>107</v>
      </c>
      <c r="F15033" s="281">
        <v>3916</v>
      </c>
      <c r="G15033" s="24">
        <v>0</v>
      </c>
      <c r="H15033" s="24">
        <v>0</v>
      </c>
      <c r="I15033" s="24">
        <v>0</v>
      </c>
      <c r="J15033" s="282">
        <v>10</v>
      </c>
      <c r="K15033" s="282">
        <v>0</v>
      </c>
    </row>
    <row r="15034" spans="1:11" x14ac:dyDescent="0.3">
      <c r="A15034" s="281" t="s">
        <v>2897</v>
      </c>
      <c r="B15034" s="281">
        <v>30</v>
      </c>
      <c r="C15034" s="24" t="str">
        <f t="shared" si="234"/>
        <v>siege30</v>
      </c>
      <c r="D15034" s="281">
        <v>236</v>
      </c>
      <c r="E15034" s="281">
        <v>108</v>
      </c>
      <c r="F15034" s="281">
        <v>3962</v>
      </c>
      <c r="G15034" s="24">
        <v>0</v>
      </c>
      <c r="H15034" s="24">
        <v>0</v>
      </c>
      <c r="I15034" s="24">
        <v>0</v>
      </c>
      <c r="J15034" s="282">
        <v>10</v>
      </c>
      <c r="K15034" s="282">
        <v>0</v>
      </c>
    </row>
    <row r="15035" spans="1:11" x14ac:dyDescent="0.3">
      <c r="A15035" s="281" t="s">
        <v>2897</v>
      </c>
      <c r="B15035" s="281">
        <v>31</v>
      </c>
      <c r="C15035" s="24" t="str">
        <f t="shared" si="234"/>
        <v>siege31</v>
      </c>
      <c r="D15035" s="281">
        <v>258</v>
      </c>
      <c r="E15035" s="281">
        <v>118</v>
      </c>
      <c r="F15035" s="281">
        <v>4301</v>
      </c>
      <c r="G15035" s="24">
        <v>0</v>
      </c>
      <c r="H15035" s="24">
        <v>0</v>
      </c>
      <c r="I15035" s="24">
        <v>0</v>
      </c>
      <c r="J15035" s="282">
        <v>10</v>
      </c>
      <c r="K15035" s="282">
        <v>0</v>
      </c>
    </row>
    <row r="15036" spans="1:11" x14ac:dyDescent="0.3">
      <c r="A15036" s="281" t="s">
        <v>2897</v>
      </c>
      <c r="B15036" s="281">
        <v>32</v>
      </c>
      <c r="C15036" s="24" t="str">
        <f t="shared" si="234"/>
        <v>siege32</v>
      </c>
      <c r="D15036" s="281">
        <v>261</v>
      </c>
      <c r="E15036" s="281">
        <v>120</v>
      </c>
      <c r="F15036" s="281">
        <v>4352</v>
      </c>
      <c r="G15036" s="24">
        <v>0</v>
      </c>
      <c r="H15036" s="24">
        <v>0</v>
      </c>
      <c r="I15036" s="24">
        <v>0</v>
      </c>
      <c r="J15036" s="282">
        <v>10</v>
      </c>
      <c r="K15036" s="282">
        <v>0</v>
      </c>
    </row>
    <row r="15037" spans="1:11" x14ac:dyDescent="0.3">
      <c r="A15037" s="281" t="s">
        <v>2897</v>
      </c>
      <c r="B15037" s="281">
        <v>33</v>
      </c>
      <c r="C15037" s="24" t="str">
        <f t="shared" si="234"/>
        <v>siege33</v>
      </c>
      <c r="D15037" s="281">
        <v>264</v>
      </c>
      <c r="E15037" s="281">
        <v>121</v>
      </c>
      <c r="F15037" s="281">
        <v>4404</v>
      </c>
      <c r="G15037" s="24">
        <v>0</v>
      </c>
      <c r="H15037" s="24">
        <v>0</v>
      </c>
      <c r="I15037" s="24">
        <v>0</v>
      </c>
      <c r="J15037" s="282">
        <v>10</v>
      </c>
      <c r="K15037" s="282">
        <v>0</v>
      </c>
    </row>
    <row r="15038" spans="1:11" x14ac:dyDescent="0.3">
      <c r="A15038" s="281" t="s">
        <v>2897</v>
      </c>
      <c r="B15038" s="281">
        <v>34</v>
      </c>
      <c r="C15038" s="24" t="str">
        <f t="shared" si="234"/>
        <v>siege34</v>
      </c>
      <c r="D15038" s="281">
        <v>267</v>
      </c>
      <c r="E15038" s="281">
        <v>123</v>
      </c>
      <c r="F15038" s="281">
        <v>4457</v>
      </c>
      <c r="G15038" s="24">
        <v>0</v>
      </c>
      <c r="H15038" s="24">
        <v>0</v>
      </c>
      <c r="I15038" s="24">
        <v>0</v>
      </c>
      <c r="J15038" s="282">
        <v>10</v>
      </c>
      <c r="K15038" s="282">
        <v>0</v>
      </c>
    </row>
    <row r="15039" spans="1:11" x14ac:dyDescent="0.3">
      <c r="A15039" s="281" t="s">
        <v>2897</v>
      </c>
      <c r="B15039" s="281">
        <v>35</v>
      </c>
      <c r="C15039" s="24" t="str">
        <f t="shared" si="234"/>
        <v>siege35</v>
      </c>
      <c r="D15039" s="281">
        <v>271</v>
      </c>
      <c r="E15039" s="281">
        <v>124</v>
      </c>
      <c r="F15039" s="281">
        <v>4510</v>
      </c>
      <c r="G15039" s="24">
        <v>0</v>
      </c>
      <c r="H15039" s="24">
        <v>0</v>
      </c>
      <c r="I15039" s="24">
        <v>0</v>
      </c>
      <c r="J15039" s="282">
        <v>10</v>
      </c>
      <c r="K15039" s="282">
        <v>0</v>
      </c>
    </row>
    <row r="15040" spans="1:11" x14ac:dyDescent="0.3">
      <c r="A15040" s="281" t="s">
        <v>2897</v>
      </c>
      <c r="B15040" s="281">
        <v>36</v>
      </c>
      <c r="C15040" s="24" t="str">
        <f t="shared" si="234"/>
        <v>siege36</v>
      </c>
      <c r="D15040" s="281">
        <v>274</v>
      </c>
      <c r="E15040" s="281">
        <v>126</v>
      </c>
      <c r="F15040" s="281">
        <v>4564</v>
      </c>
      <c r="G15040" s="24">
        <v>0</v>
      </c>
      <c r="H15040" s="24">
        <v>0</v>
      </c>
      <c r="I15040" s="24">
        <v>0</v>
      </c>
      <c r="J15040" s="282">
        <v>10</v>
      </c>
      <c r="K15040" s="282">
        <v>0</v>
      </c>
    </row>
    <row r="15041" spans="1:11" x14ac:dyDescent="0.3">
      <c r="A15041" s="281" t="s">
        <v>2897</v>
      </c>
      <c r="B15041" s="281">
        <v>37</v>
      </c>
      <c r="C15041" s="24" t="str">
        <f t="shared" si="234"/>
        <v>siege37</v>
      </c>
      <c r="D15041" s="281">
        <v>278</v>
      </c>
      <c r="E15041" s="281">
        <v>128</v>
      </c>
      <c r="F15041" s="281">
        <v>4618</v>
      </c>
      <c r="G15041" s="24">
        <v>0</v>
      </c>
      <c r="H15041" s="24">
        <v>0</v>
      </c>
      <c r="I15041" s="24">
        <v>0</v>
      </c>
      <c r="J15041" s="282">
        <v>10</v>
      </c>
      <c r="K15041" s="282">
        <v>0</v>
      </c>
    </row>
    <row r="15042" spans="1:11" x14ac:dyDescent="0.3">
      <c r="A15042" s="281" t="s">
        <v>2897</v>
      </c>
      <c r="B15042" s="281">
        <v>38</v>
      </c>
      <c r="C15042" s="24" t="str">
        <f t="shared" si="234"/>
        <v>siege38</v>
      </c>
      <c r="D15042" s="281">
        <v>281</v>
      </c>
      <c r="E15042" s="281">
        <v>129</v>
      </c>
      <c r="F15042" s="281">
        <v>4673</v>
      </c>
      <c r="G15042" s="24">
        <v>0</v>
      </c>
      <c r="H15042" s="24">
        <v>0</v>
      </c>
      <c r="I15042" s="24">
        <v>0</v>
      </c>
      <c r="J15042" s="282">
        <v>10</v>
      </c>
      <c r="K15042" s="282">
        <v>0</v>
      </c>
    </row>
    <row r="15043" spans="1:11" x14ac:dyDescent="0.3">
      <c r="A15043" s="281" t="s">
        <v>2897</v>
      </c>
      <c r="B15043" s="281">
        <v>39</v>
      </c>
      <c r="C15043" s="24" t="str">
        <f t="shared" si="234"/>
        <v>siege39</v>
      </c>
      <c r="D15043" s="281">
        <v>284</v>
      </c>
      <c r="E15043" s="281">
        <v>131</v>
      </c>
      <c r="F15043" s="281">
        <v>4729</v>
      </c>
      <c r="G15043" s="24">
        <v>0</v>
      </c>
      <c r="H15043" s="24">
        <v>0</v>
      </c>
      <c r="I15043" s="24">
        <v>0</v>
      </c>
      <c r="J15043" s="282">
        <v>10</v>
      </c>
      <c r="K15043" s="282">
        <v>0</v>
      </c>
    </row>
    <row r="15044" spans="1:11" x14ac:dyDescent="0.3">
      <c r="A15044" s="281" t="s">
        <v>2897</v>
      </c>
      <c r="B15044" s="281">
        <v>40</v>
      </c>
      <c r="C15044" s="24" t="str">
        <f t="shared" si="234"/>
        <v>siege40</v>
      </c>
      <c r="D15044" s="281">
        <v>288</v>
      </c>
      <c r="E15044" s="281">
        <v>132</v>
      </c>
      <c r="F15044" s="281">
        <v>4785</v>
      </c>
      <c r="G15044" s="24">
        <v>0</v>
      </c>
      <c r="H15044" s="24">
        <v>0</v>
      </c>
      <c r="I15044" s="24">
        <v>0</v>
      </c>
      <c r="J15044" s="282">
        <v>10</v>
      </c>
      <c r="K15044" s="282">
        <v>0</v>
      </c>
    </row>
    <row r="15045" spans="1:11" x14ac:dyDescent="0.3">
      <c r="A15045" s="281" t="s">
        <v>2897</v>
      </c>
      <c r="B15045" s="281">
        <v>41</v>
      </c>
      <c r="C15045" s="24" t="str">
        <f t="shared" si="234"/>
        <v>siege41</v>
      </c>
      <c r="D15045" s="281">
        <v>315</v>
      </c>
      <c r="E15045" s="281">
        <v>145</v>
      </c>
      <c r="F15045" s="281">
        <v>5249</v>
      </c>
      <c r="G15045" s="24">
        <v>0</v>
      </c>
      <c r="H15045" s="24">
        <v>0</v>
      </c>
      <c r="I15045" s="24">
        <v>0</v>
      </c>
      <c r="J15045" s="282">
        <v>10</v>
      </c>
      <c r="K15045" s="282">
        <v>0</v>
      </c>
    </row>
    <row r="15046" spans="1:11" x14ac:dyDescent="0.3">
      <c r="A15046" s="281" t="s">
        <v>2897</v>
      </c>
      <c r="B15046" s="281">
        <v>42</v>
      </c>
      <c r="C15046" s="24" t="str">
        <f t="shared" ref="C15046:C15109" si="235">A15046&amp;B15046</f>
        <v>siege42</v>
      </c>
      <c r="D15046" s="281">
        <v>318</v>
      </c>
      <c r="E15046" s="281">
        <v>146</v>
      </c>
      <c r="F15046" s="281">
        <v>5312</v>
      </c>
      <c r="G15046" s="24">
        <v>0</v>
      </c>
      <c r="H15046" s="24">
        <v>0</v>
      </c>
      <c r="I15046" s="24">
        <v>0</v>
      </c>
      <c r="J15046" s="282">
        <v>10</v>
      </c>
      <c r="K15046" s="282">
        <v>0</v>
      </c>
    </row>
    <row r="15047" spans="1:11" x14ac:dyDescent="0.3">
      <c r="A15047" s="281" t="s">
        <v>2897</v>
      </c>
      <c r="B15047" s="281">
        <v>43</v>
      </c>
      <c r="C15047" s="24" t="str">
        <f t="shared" si="235"/>
        <v>siege43</v>
      </c>
      <c r="D15047" s="281">
        <v>322</v>
      </c>
      <c r="E15047" s="281">
        <v>148</v>
      </c>
      <c r="F15047" s="281">
        <v>5375</v>
      </c>
      <c r="G15047" s="24">
        <v>0</v>
      </c>
      <c r="H15047" s="24">
        <v>0</v>
      </c>
      <c r="I15047" s="24">
        <v>0</v>
      </c>
      <c r="J15047" s="282">
        <v>10</v>
      </c>
      <c r="K15047" s="282">
        <v>0</v>
      </c>
    </row>
    <row r="15048" spans="1:11" x14ac:dyDescent="0.3">
      <c r="A15048" s="281" t="s">
        <v>2897</v>
      </c>
      <c r="B15048" s="281">
        <v>44</v>
      </c>
      <c r="C15048" s="24" t="str">
        <f t="shared" si="235"/>
        <v>siege44</v>
      </c>
      <c r="D15048" s="281">
        <v>326</v>
      </c>
      <c r="E15048" s="281">
        <v>150</v>
      </c>
      <c r="F15048" s="281">
        <v>5446</v>
      </c>
      <c r="G15048" s="24">
        <v>0</v>
      </c>
      <c r="H15048" s="24">
        <v>0</v>
      </c>
      <c r="I15048" s="24">
        <v>0</v>
      </c>
      <c r="J15048" s="282">
        <v>10</v>
      </c>
      <c r="K15048" s="282">
        <v>0</v>
      </c>
    </row>
    <row r="15049" spans="1:11" x14ac:dyDescent="0.3">
      <c r="A15049" s="281" t="s">
        <v>2897</v>
      </c>
      <c r="B15049" s="281">
        <v>45</v>
      </c>
      <c r="C15049" s="24" t="str">
        <f t="shared" si="235"/>
        <v>siege45</v>
      </c>
      <c r="D15049" s="281">
        <v>330</v>
      </c>
      <c r="E15049" s="281">
        <v>152</v>
      </c>
      <c r="F15049" s="281">
        <v>5515</v>
      </c>
      <c r="G15049" s="24">
        <v>0</v>
      </c>
      <c r="H15049" s="24">
        <v>0</v>
      </c>
      <c r="I15049" s="24">
        <v>0</v>
      </c>
      <c r="J15049" s="282">
        <v>10</v>
      </c>
      <c r="K15049" s="282">
        <v>0</v>
      </c>
    </row>
    <row r="15050" spans="1:11" x14ac:dyDescent="0.3">
      <c r="A15050" s="281" t="s">
        <v>2897</v>
      </c>
      <c r="B15050" s="281">
        <v>46</v>
      </c>
      <c r="C15050" s="24" t="str">
        <f t="shared" si="235"/>
        <v>siege46</v>
      </c>
      <c r="D15050" s="281">
        <v>334</v>
      </c>
      <c r="E15050" s="281">
        <v>154</v>
      </c>
      <c r="F15050" s="281">
        <v>5581</v>
      </c>
      <c r="G15050" s="24">
        <v>0</v>
      </c>
      <c r="H15050" s="24">
        <v>0</v>
      </c>
      <c r="I15050" s="24">
        <v>0</v>
      </c>
      <c r="J15050" s="282">
        <v>10</v>
      </c>
      <c r="K15050" s="282">
        <v>0</v>
      </c>
    </row>
    <row r="15051" spans="1:11" x14ac:dyDescent="0.3">
      <c r="A15051" s="281" t="s">
        <v>2897</v>
      </c>
      <c r="B15051" s="281">
        <v>47</v>
      </c>
      <c r="C15051" s="24" t="str">
        <f t="shared" si="235"/>
        <v>siege47</v>
      </c>
      <c r="D15051" s="281">
        <v>338</v>
      </c>
      <c r="E15051" s="281">
        <v>156</v>
      </c>
      <c r="F15051" s="281">
        <v>5652</v>
      </c>
      <c r="G15051" s="24">
        <v>0</v>
      </c>
      <c r="H15051" s="24">
        <v>0</v>
      </c>
      <c r="I15051" s="24">
        <v>0</v>
      </c>
      <c r="J15051" s="282">
        <v>10</v>
      </c>
      <c r="K15051" s="282">
        <v>0</v>
      </c>
    </row>
    <row r="15052" spans="1:11" x14ac:dyDescent="0.3">
      <c r="A15052" s="281" t="s">
        <v>2897</v>
      </c>
      <c r="B15052" s="281">
        <v>48</v>
      </c>
      <c r="C15052" s="24" t="str">
        <f t="shared" si="235"/>
        <v>siege48</v>
      </c>
      <c r="D15052" s="281">
        <v>342</v>
      </c>
      <c r="E15052" s="281">
        <v>157</v>
      </c>
      <c r="F15052" s="281">
        <v>5726</v>
      </c>
      <c r="G15052" s="24">
        <v>0</v>
      </c>
      <c r="H15052" s="24">
        <v>0</v>
      </c>
      <c r="I15052" s="24">
        <v>0</v>
      </c>
      <c r="J15052" s="282">
        <v>10</v>
      </c>
      <c r="K15052" s="282">
        <v>0</v>
      </c>
    </row>
    <row r="15053" spans="1:11" x14ac:dyDescent="0.3">
      <c r="A15053" s="281" t="s">
        <v>2897</v>
      </c>
      <c r="B15053" s="281">
        <v>49</v>
      </c>
      <c r="C15053" s="24" t="str">
        <f t="shared" si="235"/>
        <v>siege49</v>
      </c>
      <c r="D15053" s="281">
        <v>347</v>
      </c>
      <c r="E15053" s="281">
        <v>159</v>
      </c>
      <c r="F15053" s="281">
        <v>5794</v>
      </c>
      <c r="G15053" s="24">
        <v>0</v>
      </c>
      <c r="H15053" s="24">
        <v>0</v>
      </c>
      <c r="I15053" s="24">
        <v>0</v>
      </c>
      <c r="J15053" s="282">
        <v>10</v>
      </c>
      <c r="K15053" s="282">
        <v>0</v>
      </c>
    </row>
    <row r="15054" spans="1:11" x14ac:dyDescent="0.3">
      <c r="A15054" s="281" t="s">
        <v>2897</v>
      </c>
      <c r="B15054" s="281">
        <v>50</v>
      </c>
      <c r="C15054" s="24" t="str">
        <f t="shared" si="235"/>
        <v>siege50</v>
      </c>
      <c r="D15054" s="281">
        <v>351</v>
      </c>
      <c r="E15054" s="281">
        <v>161</v>
      </c>
      <c r="F15054" s="281">
        <v>5870</v>
      </c>
      <c r="G15054" s="24">
        <v>0</v>
      </c>
      <c r="H15054" s="24">
        <v>0</v>
      </c>
      <c r="I15054" s="24">
        <v>0</v>
      </c>
      <c r="J15054" s="282">
        <v>10</v>
      </c>
      <c r="K15054" s="282">
        <v>0</v>
      </c>
    </row>
    <row r="15055" spans="1:11" x14ac:dyDescent="0.3">
      <c r="A15055" s="281" t="s">
        <v>2897</v>
      </c>
      <c r="B15055" s="281">
        <v>51</v>
      </c>
      <c r="C15055" s="24" t="str">
        <f t="shared" si="235"/>
        <v>siege51</v>
      </c>
      <c r="D15055" s="281">
        <v>383</v>
      </c>
      <c r="E15055" s="281">
        <v>176</v>
      </c>
      <c r="F15055" s="281">
        <v>6390</v>
      </c>
      <c r="G15055" s="24">
        <v>0</v>
      </c>
      <c r="H15055" s="24">
        <v>0</v>
      </c>
      <c r="I15055" s="24">
        <v>0</v>
      </c>
      <c r="J15055" s="282">
        <v>10</v>
      </c>
      <c r="K15055" s="282">
        <v>0</v>
      </c>
    </row>
    <row r="15056" spans="1:11" x14ac:dyDescent="0.3">
      <c r="A15056" s="281" t="s">
        <v>2897</v>
      </c>
      <c r="B15056" s="281">
        <v>52</v>
      </c>
      <c r="C15056" s="24" t="str">
        <f t="shared" si="235"/>
        <v>siege52</v>
      </c>
      <c r="D15056" s="281">
        <v>388</v>
      </c>
      <c r="E15056" s="281">
        <v>178</v>
      </c>
      <c r="F15056" s="281">
        <v>6466</v>
      </c>
      <c r="G15056" s="24">
        <v>0</v>
      </c>
      <c r="H15056" s="24">
        <v>0</v>
      </c>
      <c r="I15056" s="24">
        <v>0</v>
      </c>
      <c r="J15056" s="282">
        <v>10</v>
      </c>
      <c r="K15056" s="282">
        <v>0</v>
      </c>
    </row>
    <row r="15057" spans="1:11" x14ac:dyDescent="0.3">
      <c r="A15057" s="281" t="s">
        <v>2897</v>
      </c>
      <c r="B15057" s="281">
        <v>53</v>
      </c>
      <c r="C15057" s="24" t="str">
        <f t="shared" si="235"/>
        <v>siege53</v>
      </c>
      <c r="D15057" s="281">
        <v>392</v>
      </c>
      <c r="E15057" s="281">
        <v>180</v>
      </c>
      <c r="F15057" s="281">
        <v>6548</v>
      </c>
      <c r="G15057" s="24">
        <v>0</v>
      </c>
      <c r="H15057" s="24">
        <v>0</v>
      </c>
      <c r="I15057" s="24">
        <v>0</v>
      </c>
      <c r="J15057" s="282">
        <v>10</v>
      </c>
      <c r="K15057" s="282">
        <v>0</v>
      </c>
    </row>
    <row r="15058" spans="1:11" x14ac:dyDescent="0.3">
      <c r="A15058" s="281" t="s">
        <v>2897</v>
      </c>
      <c r="B15058" s="281">
        <v>54</v>
      </c>
      <c r="C15058" s="24" t="str">
        <f t="shared" si="235"/>
        <v>siege54</v>
      </c>
      <c r="D15058" s="281">
        <v>397</v>
      </c>
      <c r="E15058" s="281">
        <v>183</v>
      </c>
      <c r="F15058" s="281">
        <v>6635</v>
      </c>
      <c r="G15058" s="24">
        <v>0</v>
      </c>
      <c r="H15058" s="24">
        <v>0</v>
      </c>
      <c r="I15058" s="24">
        <v>0</v>
      </c>
      <c r="J15058" s="282">
        <v>10</v>
      </c>
      <c r="K15058" s="282">
        <v>0</v>
      </c>
    </row>
    <row r="15059" spans="1:11" x14ac:dyDescent="0.3">
      <c r="A15059" s="281" t="s">
        <v>2897</v>
      </c>
      <c r="B15059" s="281">
        <v>55</v>
      </c>
      <c r="C15059" s="24" t="str">
        <f t="shared" si="235"/>
        <v>siege55</v>
      </c>
      <c r="D15059" s="281">
        <v>402</v>
      </c>
      <c r="E15059" s="281">
        <v>185</v>
      </c>
      <c r="F15059" s="281">
        <v>6714</v>
      </c>
      <c r="G15059" s="24">
        <v>0</v>
      </c>
      <c r="H15059" s="24">
        <v>0</v>
      </c>
      <c r="I15059" s="24">
        <v>0</v>
      </c>
      <c r="J15059" s="282">
        <v>10</v>
      </c>
      <c r="K15059" s="282">
        <v>0</v>
      </c>
    </row>
    <row r="15060" spans="1:11" x14ac:dyDescent="0.3">
      <c r="A15060" s="281" t="s">
        <v>2897</v>
      </c>
      <c r="B15060" s="281">
        <v>56</v>
      </c>
      <c r="C15060" s="24" t="str">
        <f t="shared" si="235"/>
        <v>siege56</v>
      </c>
      <c r="D15060" s="281">
        <v>407</v>
      </c>
      <c r="E15060" s="281">
        <v>187</v>
      </c>
      <c r="F15060" s="281">
        <v>6802</v>
      </c>
      <c r="G15060" s="24">
        <v>0</v>
      </c>
      <c r="H15060" s="24">
        <v>0</v>
      </c>
      <c r="I15060" s="24">
        <v>0</v>
      </c>
      <c r="J15060" s="282">
        <v>10</v>
      </c>
      <c r="K15060" s="282">
        <v>0</v>
      </c>
    </row>
    <row r="15061" spans="1:11" x14ac:dyDescent="0.3">
      <c r="A15061" s="281" t="s">
        <v>2897</v>
      </c>
      <c r="B15061" s="281">
        <v>57</v>
      </c>
      <c r="C15061" s="24" t="str">
        <f t="shared" si="235"/>
        <v>siege57</v>
      </c>
      <c r="D15061" s="281">
        <v>412</v>
      </c>
      <c r="E15061" s="281">
        <v>189</v>
      </c>
      <c r="F15061" s="281">
        <v>6889</v>
      </c>
      <c r="G15061" s="24">
        <v>0</v>
      </c>
      <c r="H15061" s="24">
        <v>0</v>
      </c>
      <c r="I15061" s="24">
        <v>0</v>
      </c>
      <c r="J15061" s="282">
        <v>10</v>
      </c>
      <c r="K15061" s="282">
        <v>0</v>
      </c>
    </row>
    <row r="15062" spans="1:11" x14ac:dyDescent="0.3">
      <c r="A15062" s="281" t="s">
        <v>2897</v>
      </c>
      <c r="B15062" s="281">
        <v>58</v>
      </c>
      <c r="C15062" s="24" t="str">
        <f t="shared" si="235"/>
        <v>siege58</v>
      </c>
      <c r="D15062" s="281">
        <v>417</v>
      </c>
      <c r="E15062" s="281">
        <v>192</v>
      </c>
      <c r="F15062" s="281">
        <v>6971</v>
      </c>
      <c r="G15062" s="24">
        <v>0</v>
      </c>
      <c r="H15062" s="24">
        <v>0</v>
      </c>
      <c r="I15062" s="24">
        <v>0</v>
      </c>
      <c r="J15062" s="282">
        <v>10</v>
      </c>
      <c r="K15062" s="282">
        <v>0</v>
      </c>
    </row>
    <row r="15063" spans="1:11" x14ac:dyDescent="0.3">
      <c r="A15063" s="281" t="s">
        <v>2897</v>
      </c>
      <c r="B15063" s="281">
        <v>59</v>
      </c>
      <c r="C15063" s="24" t="str">
        <f t="shared" si="235"/>
        <v>siege59</v>
      </c>
      <c r="D15063" s="281">
        <v>422</v>
      </c>
      <c r="E15063" s="281">
        <v>194</v>
      </c>
      <c r="F15063" s="281">
        <v>7060</v>
      </c>
      <c r="G15063" s="24">
        <v>0</v>
      </c>
      <c r="H15063" s="24">
        <v>0</v>
      </c>
      <c r="I15063" s="24">
        <v>0</v>
      </c>
      <c r="J15063" s="282">
        <v>10</v>
      </c>
      <c r="K15063" s="282">
        <v>0</v>
      </c>
    </row>
    <row r="15064" spans="1:11" x14ac:dyDescent="0.3">
      <c r="A15064" s="281" t="s">
        <v>2897</v>
      </c>
      <c r="B15064" s="281">
        <v>60</v>
      </c>
      <c r="C15064" s="24" t="str">
        <f t="shared" si="235"/>
        <v>siege60</v>
      </c>
      <c r="D15064" s="281">
        <v>427</v>
      </c>
      <c r="E15064" s="281">
        <v>196</v>
      </c>
      <c r="F15064" s="281">
        <v>7153</v>
      </c>
      <c r="G15064" s="24">
        <v>0</v>
      </c>
      <c r="H15064" s="24">
        <v>0</v>
      </c>
      <c r="I15064" s="24">
        <v>0</v>
      </c>
      <c r="J15064" s="282">
        <v>10</v>
      </c>
      <c r="K15064" s="282">
        <v>0</v>
      </c>
    </row>
    <row r="15065" spans="1:11" x14ac:dyDescent="0.3">
      <c r="A15065" s="281" t="s">
        <v>2897</v>
      </c>
      <c r="B15065" s="281">
        <v>61</v>
      </c>
      <c r="C15065" s="24" t="str">
        <f t="shared" si="235"/>
        <v>siege61</v>
      </c>
      <c r="D15065" s="281">
        <v>466</v>
      </c>
      <c r="E15065" s="281">
        <v>214</v>
      </c>
      <c r="F15065" s="281">
        <v>7870</v>
      </c>
      <c r="G15065" s="24">
        <v>0</v>
      </c>
      <c r="H15065" s="24">
        <v>0</v>
      </c>
      <c r="I15065" s="24">
        <v>0</v>
      </c>
      <c r="J15065" s="282">
        <v>10</v>
      </c>
      <c r="K15065" s="282">
        <v>0</v>
      </c>
    </row>
    <row r="15066" spans="1:11" x14ac:dyDescent="0.3">
      <c r="A15066" s="281" t="s">
        <v>2897</v>
      </c>
      <c r="B15066" s="281">
        <v>62</v>
      </c>
      <c r="C15066" s="24" t="str">
        <f t="shared" si="235"/>
        <v>siege62</v>
      </c>
      <c r="D15066" s="281">
        <v>471</v>
      </c>
      <c r="E15066" s="281">
        <v>217</v>
      </c>
      <c r="F15066" s="281">
        <v>7973</v>
      </c>
      <c r="G15066" s="24">
        <v>0</v>
      </c>
      <c r="H15066" s="24">
        <v>0</v>
      </c>
      <c r="I15066" s="24">
        <v>0</v>
      </c>
      <c r="J15066" s="282">
        <v>10</v>
      </c>
      <c r="K15066" s="282">
        <v>0</v>
      </c>
    </row>
    <row r="15067" spans="1:11" x14ac:dyDescent="0.3">
      <c r="A15067" s="281" t="s">
        <v>2897</v>
      </c>
      <c r="B15067" s="281">
        <v>63</v>
      </c>
      <c r="C15067" s="24" t="str">
        <f t="shared" si="235"/>
        <v>siege63</v>
      </c>
      <c r="D15067" s="281">
        <v>477</v>
      </c>
      <c r="E15067" s="281">
        <v>219</v>
      </c>
      <c r="F15067" s="281">
        <v>8091</v>
      </c>
      <c r="G15067" s="24">
        <v>0</v>
      </c>
      <c r="H15067" s="24">
        <v>0</v>
      </c>
      <c r="I15067" s="24">
        <v>0</v>
      </c>
      <c r="J15067" s="282">
        <v>10</v>
      </c>
      <c r="K15067" s="282">
        <v>0</v>
      </c>
    </row>
    <row r="15068" spans="1:11" x14ac:dyDescent="0.3">
      <c r="A15068" s="281" t="s">
        <v>2897</v>
      </c>
      <c r="B15068" s="281">
        <v>64</v>
      </c>
      <c r="C15068" s="24" t="str">
        <f t="shared" si="235"/>
        <v>siege64</v>
      </c>
      <c r="D15068" s="281">
        <v>483</v>
      </c>
      <c r="E15068" s="281">
        <v>222</v>
      </c>
      <c r="F15068" s="281">
        <v>8187</v>
      </c>
      <c r="G15068" s="24">
        <v>0</v>
      </c>
      <c r="H15068" s="24">
        <v>0</v>
      </c>
      <c r="I15068" s="24">
        <v>0</v>
      </c>
      <c r="J15068" s="282">
        <v>10</v>
      </c>
      <c r="K15068" s="282">
        <v>0</v>
      </c>
    </row>
    <row r="15069" spans="1:11" x14ac:dyDescent="0.3">
      <c r="A15069" s="281" t="s">
        <v>2897</v>
      </c>
      <c r="B15069" s="281">
        <v>65</v>
      </c>
      <c r="C15069" s="24" t="str">
        <f t="shared" si="235"/>
        <v>siege65</v>
      </c>
      <c r="D15069" s="281">
        <v>489</v>
      </c>
      <c r="E15069" s="281">
        <v>225</v>
      </c>
      <c r="F15069" s="281">
        <v>8296</v>
      </c>
      <c r="G15069" s="24">
        <v>0</v>
      </c>
      <c r="H15069" s="24">
        <v>0</v>
      </c>
      <c r="I15069" s="24">
        <v>0</v>
      </c>
      <c r="J15069" s="282">
        <v>10</v>
      </c>
      <c r="K15069" s="282">
        <v>0</v>
      </c>
    </row>
    <row r="15070" spans="1:11" x14ac:dyDescent="0.3">
      <c r="A15070" s="281" t="s">
        <v>2897</v>
      </c>
      <c r="B15070" s="281">
        <v>66</v>
      </c>
      <c r="C15070" s="24" t="str">
        <f t="shared" si="235"/>
        <v>siege66</v>
      </c>
      <c r="D15070" s="281">
        <v>494</v>
      </c>
      <c r="E15070" s="281">
        <v>227</v>
      </c>
      <c r="F15070" s="281">
        <v>8405</v>
      </c>
      <c r="G15070" s="24">
        <v>0</v>
      </c>
      <c r="H15070" s="24">
        <v>0</v>
      </c>
      <c r="I15070" s="24">
        <v>0</v>
      </c>
      <c r="J15070" s="282">
        <v>10</v>
      </c>
      <c r="K15070" s="282">
        <v>0</v>
      </c>
    </row>
    <row r="15071" spans="1:11" x14ac:dyDescent="0.3">
      <c r="A15071" s="281" t="s">
        <v>2897</v>
      </c>
      <c r="B15071" s="281">
        <v>67</v>
      </c>
      <c r="C15071" s="24" t="str">
        <f t="shared" si="235"/>
        <v>siege67</v>
      </c>
      <c r="D15071" s="281">
        <v>500</v>
      </c>
      <c r="E15071" s="281">
        <v>230</v>
      </c>
      <c r="F15071" s="281">
        <v>8522</v>
      </c>
      <c r="G15071" s="24">
        <v>0</v>
      </c>
      <c r="H15071" s="24">
        <v>0</v>
      </c>
      <c r="I15071" s="24">
        <v>0</v>
      </c>
      <c r="J15071" s="282">
        <v>10</v>
      </c>
      <c r="K15071" s="282">
        <v>0</v>
      </c>
    </row>
    <row r="15072" spans="1:11" x14ac:dyDescent="0.3">
      <c r="A15072" s="281" t="s">
        <v>2897</v>
      </c>
      <c r="B15072" s="281">
        <v>68</v>
      </c>
      <c r="C15072" s="24" t="str">
        <f t="shared" si="235"/>
        <v>siege68</v>
      </c>
      <c r="D15072" s="281">
        <v>506</v>
      </c>
      <c r="E15072" s="281">
        <v>233</v>
      </c>
      <c r="F15072" s="281">
        <v>8624</v>
      </c>
      <c r="G15072" s="24">
        <v>0</v>
      </c>
      <c r="H15072" s="24">
        <v>0</v>
      </c>
      <c r="I15072" s="24">
        <v>0</v>
      </c>
      <c r="J15072" s="282">
        <v>10</v>
      </c>
      <c r="K15072" s="282">
        <v>0</v>
      </c>
    </row>
    <row r="15073" spans="1:11" x14ac:dyDescent="0.3">
      <c r="A15073" s="281" t="s">
        <v>2897</v>
      </c>
      <c r="B15073" s="281">
        <v>69</v>
      </c>
      <c r="C15073" s="24" t="str">
        <f t="shared" si="235"/>
        <v>siege69</v>
      </c>
      <c r="D15073" s="281">
        <v>512</v>
      </c>
      <c r="E15073" s="281">
        <v>235</v>
      </c>
      <c r="F15073" s="281">
        <v>8738</v>
      </c>
      <c r="G15073" s="24">
        <v>0</v>
      </c>
      <c r="H15073" s="24">
        <v>0</v>
      </c>
      <c r="I15073" s="24">
        <v>0</v>
      </c>
      <c r="J15073" s="282">
        <v>10</v>
      </c>
      <c r="K15073" s="282">
        <v>0</v>
      </c>
    </row>
    <row r="15074" spans="1:11" x14ac:dyDescent="0.3">
      <c r="A15074" s="281" t="s">
        <v>2897</v>
      </c>
      <c r="B15074" s="281">
        <v>70</v>
      </c>
      <c r="C15074" s="24" t="str">
        <f t="shared" si="235"/>
        <v>siege70</v>
      </c>
      <c r="D15074" s="281">
        <v>518</v>
      </c>
      <c r="E15074" s="281">
        <v>238</v>
      </c>
      <c r="F15074" s="281">
        <v>8843</v>
      </c>
      <c r="G15074" s="24">
        <v>0</v>
      </c>
      <c r="H15074" s="24">
        <v>0</v>
      </c>
      <c r="I15074" s="24">
        <v>0</v>
      </c>
      <c r="J15074" s="282">
        <v>10</v>
      </c>
      <c r="K15074" s="282">
        <v>0</v>
      </c>
    </row>
    <row r="15075" spans="1:11" x14ac:dyDescent="0.3">
      <c r="A15075" s="281" t="s">
        <v>2897</v>
      </c>
      <c r="B15075" s="281">
        <v>71</v>
      </c>
      <c r="C15075" s="24" t="str">
        <f t="shared" si="235"/>
        <v>siege71</v>
      </c>
      <c r="D15075" s="281">
        <v>566</v>
      </c>
      <c r="E15075" s="281">
        <v>260</v>
      </c>
      <c r="F15075" s="281">
        <v>9649</v>
      </c>
      <c r="G15075" s="24">
        <v>0</v>
      </c>
      <c r="H15075" s="24">
        <v>0</v>
      </c>
      <c r="I15075" s="24">
        <v>0</v>
      </c>
      <c r="J15075" s="282">
        <v>10</v>
      </c>
      <c r="K15075" s="282">
        <v>0</v>
      </c>
    </row>
    <row r="15076" spans="1:11" x14ac:dyDescent="0.3">
      <c r="A15076" s="281" t="s">
        <v>2897</v>
      </c>
      <c r="B15076" s="281">
        <v>72</v>
      </c>
      <c r="C15076" s="24" t="str">
        <f t="shared" si="235"/>
        <v>siege72</v>
      </c>
      <c r="D15076" s="281">
        <v>572</v>
      </c>
      <c r="E15076" s="281">
        <v>263</v>
      </c>
      <c r="F15076" s="281">
        <v>9765</v>
      </c>
      <c r="G15076" s="24">
        <v>0</v>
      </c>
      <c r="H15076" s="24">
        <v>0</v>
      </c>
      <c r="I15076" s="24">
        <v>0</v>
      </c>
      <c r="J15076" s="282">
        <v>10</v>
      </c>
      <c r="K15076" s="282">
        <v>0</v>
      </c>
    </row>
    <row r="15077" spans="1:11" x14ac:dyDescent="0.3">
      <c r="A15077" s="281" t="s">
        <v>2897</v>
      </c>
      <c r="B15077" s="281">
        <v>73</v>
      </c>
      <c r="C15077" s="24" t="str">
        <f t="shared" si="235"/>
        <v>siege73</v>
      </c>
      <c r="D15077" s="281">
        <v>579</v>
      </c>
      <c r="E15077" s="281">
        <v>266</v>
      </c>
      <c r="F15077" s="281">
        <v>9901</v>
      </c>
      <c r="G15077" s="24">
        <v>0</v>
      </c>
      <c r="H15077" s="24">
        <v>0</v>
      </c>
      <c r="I15077" s="24">
        <v>0</v>
      </c>
      <c r="J15077" s="282">
        <v>10</v>
      </c>
      <c r="K15077" s="282">
        <v>0</v>
      </c>
    </row>
    <row r="15078" spans="1:11" x14ac:dyDescent="0.3">
      <c r="A15078" s="281" t="s">
        <v>2897</v>
      </c>
      <c r="B15078" s="281">
        <v>74</v>
      </c>
      <c r="C15078" s="24" t="str">
        <f t="shared" si="235"/>
        <v>siege74</v>
      </c>
      <c r="D15078" s="281">
        <v>586</v>
      </c>
      <c r="E15078" s="281">
        <v>269</v>
      </c>
      <c r="F15078" s="281">
        <v>10019</v>
      </c>
      <c r="G15078" s="24">
        <v>0</v>
      </c>
      <c r="H15078" s="24">
        <v>0</v>
      </c>
      <c r="I15078" s="24">
        <v>0</v>
      </c>
      <c r="J15078" s="282">
        <v>10</v>
      </c>
      <c r="K15078" s="282">
        <v>0</v>
      </c>
    </row>
    <row r="15079" spans="1:11" x14ac:dyDescent="0.3">
      <c r="A15079" s="281" t="s">
        <v>2897</v>
      </c>
      <c r="B15079" s="281">
        <v>75</v>
      </c>
      <c r="C15079" s="24" t="str">
        <f t="shared" si="235"/>
        <v>siege75</v>
      </c>
      <c r="D15079" s="281">
        <v>593</v>
      </c>
      <c r="E15079" s="281">
        <v>273</v>
      </c>
      <c r="F15079" s="281">
        <v>10152</v>
      </c>
      <c r="G15079" s="24">
        <v>0</v>
      </c>
      <c r="H15079" s="24">
        <v>0</v>
      </c>
      <c r="I15079" s="24">
        <v>0</v>
      </c>
      <c r="J15079" s="282">
        <v>10</v>
      </c>
      <c r="K15079" s="282">
        <v>0</v>
      </c>
    </row>
    <row r="15080" spans="1:11" x14ac:dyDescent="0.3">
      <c r="A15080" s="281" t="s">
        <v>2897</v>
      </c>
      <c r="B15080" s="281">
        <v>76</v>
      </c>
      <c r="C15080" s="24" t="str">
        <f t="shared" si="235"/>
        <v>siege76</v>
      </c>
      <c r="D15080" s="281">
        <v>600</v>
      </c>
      <c r="E15080" s="281">
        <v>276</v>
      </c>
      <c r="F15080" s="281">
        <v>10273</v>
      </c>
      <c r="G15080" s="24">
        <v>0</v>
      </c>
      <c r="H15080" s="24">
        <v>0</v>
      </c>
      <c r="I15080" s="24">
        <v>0</v>
      </c>
      <c r="J15080" s="282">
        <v>10</v>
      </c>
      <c r="K15080" s="282">
        <v>0</v>
      </c>
    </row>
    <row r="15081" spans="1:11" x14ac:dyDescent="0.3">
      <c r="A15081" s="281" t="s">
        <v>2897</v>
      </c>
      <c r="B15081" s="281">
        <v>77</v>
      </c>
      <c r="C15081" s="24" t="str">
        <f t="shared" si="235"/>
        <v>siege77</v>
      </c>
      <c r="D15081" s="281">
        <v>607</v>
      </c>
      <c r="E15081" s="281">
        <v>279</v>
      </c>
      <c r="F15081" s="281">
        <v>10416</v>
      </c>
      <c r="G15081" s="24">
        <v>0</v>
      </c>
      <c r="H15081" s="24">
        <v>0</v>
      </c>
      <c r="I15081" s="24">
        <v>0</v>
      </c>
      <c r="J15081" s="282">
        <v>10</v>
      </c>
      <c r="K15081" s="282">
        <v>0</v>
      </c>
    </row>
    <row r="15082" spans="1:11" x14ac:dyDescent="0.3">
      <c r="A15082" s="281" t="s">
        <v>2897</v>
      </c>
      <c r="B15082" s="281">
        <v>78</v>
      </c>
      <c r="C15082" s="24" t="str">
        <f t="shared" si="235"/>
        <v>siege78</v>
      </c>
      <c r="D15082" s="281">
        <v>614</v>
      </c>
      <c r="E15082" s="281">
        <v>282</v>
      </c>
      <c r="F15082" s="281">
        <v>10541</v>
      </c>
      <c r="G15082" s="24">
        <v>0</v>
      </c>
      <c r="H15082" s="24">
        <v>0</v>
      </c>
      <c r="I15082" s="24">
        <v>0</v>
      </c>
      <c r="J15082" s="282">
        <v>10</v>
      </c>
      <c r="K15082" s="282">
        <v>0</v>
      </c>
    </row>
    <row r="15083" spans="1:11" x14ac:dyDescent="0.3">
      <c r="A15083" s="281" t="s">
        <v>2897</v>
      </c>
      <c r="B15083" s="281">
        <v>79</v>
      </c>
      <c r="C15083" s="24" t="str">
        <f t="shared" si="235"/>
        <v>siege79</v>
      </c>
      <c r="D15083" s="281">
        <v>621</v>
      </c>
      <c r="E15083" s="281">
        <v>286</v>
      </c>
      <c r="F15083" s="281">
        <v>10680</v>
      </c>
      <c r="G15083" s="24">
        <v>0</v>
      </c>
      <c r="H15083" s="24">
        <v>0</v>
      </c>
      <c r="I15083" s="24">
        <v>0</v>
      </c>
      <c r="J15083" s="282">
        <v>10</v>
      </c>
      <c r="K15083" s="282">
        <v>0</v>
      </c>
    </row>
    <row r="15084" spans="1:11" x14ac:dyDescent="0.3">
      <c r="A15084" s="281" t="s">
        <v>2897</v>
      </c>
      <c r="B15084" s="281">
        <v>80</v>
      </c>
      <c r="C15084" s="24" t="str">
        <f t="shared" si="235"/>
        <v>siege80</v>
      </c>
      <c r="D15084" s="281">
        <v>628</v>
      </c>
      <c r="E15084" s="281">
        <v>289</v>
      </c>
      <c r="F15084" s="281">
        <v>10808</v>
      </c>
      <c r="G15084" s="24">
        <v>0</v>
      </c>
      <c r="H15084" s="24">
        <v>0</v>
      </c>
      <c r="I15084" s="24">
        <v>0</v>
      </c>
      <c r="J15084" s="282">
        <v>10</v>
      </c>
      <c r="K15084" s="282">
        <v>0</v>
      </c>
    </row>
    <row r="15085" spans="1:11" x14ac:dyDescent="0.3">
      <c r="A15085" s="281" t="s">
        <v>2897</v>
      </c>
      <c r="B15085" s="281">
        <v>81</v>
      </c>
      <c r="C15085" s="24" t="str">
        <f t="shared" si="235"/>
        <v>siege81</v>
      </c>
      <c r="D15085" s="281">
        <v>686</v>
      </c>
      <c r="E15085" s="281">
        <v>316</v>
      </c>
      <c r="F15085" s="281">
        <v>11943</v>
      </c>
      <c r="G15085" s="24">
        <v>0</v>
      </c>
      <c r="H15085" s="24">
        <v>0</v>
      </c>
      <c r="I15085" s="24">
        <v>0</v>
      </c>
      <c r="J15085" s="282">
        <v>10</v>
      </c>
      <c r="K15085" s="282">
        <v>0</v>
      </c>
    </row>
    <row r="15086" spans="1:11" x14ac:dyDescent="0.3">
      <c r="A15086" s="281" t="s">
        <v>2897</v>
      </c>
      <c r="B15086" s="281">
        <v>82</v>
      </c>
      <c r="C15086" s="24" t="str">
        <f t="shared" si="235"/>
        <v>siege82</v>
      </c>
      <c r="D15086" s="281">
        <v>694</v>
      </c>
      <c r="E15086" s="281">
        <v>319</v>
      </c>
      <c r="F15086" s="281">
        <v>12086</v>
      </c>
      <c r="G15086" s="24">
        <v>0</v>
      </c>
      <c r="H15086" s="24">
        <v>0</v>
      </c>
      <c r="I15086" s="24">
        <v>0</v>
      </c>
      <c r="J15086" s="282">
        <v>10</v>
      </c>
      <c r="K15086" s="282">
        <v>0</v>
      </c>
    </row>
    <row r="15087" spans="1:11" x14ac:dyDescent="0.3">
      <c r="A15087" s="281" t="s">
        <v>2897</v>
      </c>
      <c r="B15087" s="281">
        <v>83</v>
      </c>
      <c r="C15087" s="24" t="str">
        <f t="shared" si="235"/>
        <v>siege83</v>
      </c>
      <c r="D15087" s="281">
        <v>702</v>
      </c>
      <c r="E15087" s="281">
        <v>323</v>
      </c>
      <c r="F15087" s="281">
        <v>12254</v>
      </c>
      <c r="G15087" s="24">
        <v>0</v>
      </c>
      <c r="H15087" s="24">
        <v>0</v>
      </c>
      <c r="I15087" s="24">
        <v>0</v>
      </c>
      <c r="J15087" s="282">
        <v>10</v>
      </c>
      <c r="K15087" s="282">
        <v>0</v>
      </c>
    </row>
    <row r="15088" spans="1:11" x14ac:dyDescent="0.3">
      <c r="A15088" s="281" t="s">
        <v>2897</v>
      </c>
      <c r="B15088" s="281">
        <v>84</v>
      </c>
      <c r="C15088" s="24" t="str">
        <f t="shared" si="235"/>
        <v>siege84</v>
      </c>
      <c r="D15088" s="281">
        <v>710</v>
      </c>
      <c r="E15088" s="281">
        <v>327</v>
      </c>
      <c r="F15088" s="281">
        <v>12401</v>
      </c>
      <c r="G15088" s="24">
        <v>0</v>
      </c>
      <c r="H15088" s="24">
        <v>0</v>
      </c>
      <c r="I15088" s="24">
        <v>0</v>
      </c>
      <c r="J15088" s="282">
        <v>10</v>
      </c>
      <c r="K15088" s="282">
        <v>0</v>
      </c>
    </row>
    <row r="15089" spans="1:11" x14ac:dyDescent="0.3">
      <c r="A15089" s="281" t="s">
        <v>2897</v>
      </c>
      <c r="B15089" s="281">
        <v>85</v>
      </c>
      <c r="C15089" s="24" t="str">
        <f t="shared" si="235"/>
        <v>siege85</v>
      </c>
      <c r="D15089" s="281">
        <v>718</v>
      </c>
      <c r="E15089" s="281">
        <v>330</v>
      </c>
      <c r="F15089" s="281">
        <v>12576</v>
      </c>
      <c r="G15089" s="24">
        <v>0</v>
      </c>
      <c r="H15089" s="24">
        <v>0</v>
      </c>
      <c r="I15089" s="24">
        <v>0</v>
      </c>
      <c r="J15089" s="282">
        <v>10</v>
      </c>
      <c r="K15089" s="282">
        <v>0</v>
      </c>
    </row>
    <row r="15090" spans="1:11" x14ac:dyDescent="0.3">
      <c r="A15090" s="281" t="s">
        <v>2897</v>
      </c>
      <c r="B15090" s="281">
        <v>86</v>
      </c>
      <c r="C15090" s="24" t="str">
        <f t="shared" si="235"/>
        <v>siege86</v>
      </c>
      <c r="D15090" s="281">
        <v>727</v>
      </c>
      <c r="E15090" s="281">
        <v>334</v>
      </c>
      <c r="F15090" s="281">
        <v>12726</v>
      </c>
      <c r="G15090" s="24">
        <v>0</v>
      </c>
      <c r="H15090" s="24">
        <v>0</v>
      </c>
      <c r="I15090" s="24">
        <v>0</v>
      </c>
      <c r="J15090" s="282">
        <v>10</v>
      </c>
      <c r="K15090" s="282">
        <v>0</v>
      </c>
    </row>
    <row r="15091" spans="1:11" x14ac:dyDescent="0.3">
      <c r="A15091" s="281" t="s">
        <v>2897</v>
      </c>
      <c r="B15091" s="281">
        <v>87</v>
      </c>
      <c r="C15091" s="24" t="str">
        <f t="shared" si="235"/>
        <v>siege87</v>
      </c>
      <c r="D15091" s="281">
        <v>735</v>
      </c>
      <c r="E15091" s="281">
        <v>338</v>
      </c>
      <c r="F15091" s="281">
        <v>12878</v>
      </c>
      <c r="G15091" s="24">
        <v>0</v>
      </c>
      <c r="H15091" s="24">
        <v>0</v>
      </c>
      <c r="I15091" s="24">
        <v>0</v>
      </c>
      <c r="J15091" s="282">
        <v>10</v>
      </c>
      <c r="K15091" s="282">
        <v>0</v>
      </c>
    </row>
    <row r="15092" spans="1:11" x14ac:dyDescent="0.3">
      <c r="A15092" s="281" t="s">
        <v>2897</v>
      </c>
      <c r="B15092" s="281">
        <v>88</v>
      </c>
      <c r="C15092" s="24" t="str">
        <f t="shared" si="235"/>
        <v>siege88</v>
      </c>
      <c r="D15092" s="281">
        <v>744</v>
      </c>
      <c r="E15092" s="281">
        <v>342</v>
      </c>
      <c r="F15092" s="281">
        <v>13032</v>
      </c>
      <c r="G15092" s="24">
        <v>0</v>
      </c>
      <c r="H15092" s="24">
        <v>0</v>
      </c>
      <c r="I15092" s="24">
        <v>0</v>
      </c>
      <c r="J15092" s="282">
        <v>10</v>
      </c>
      <c r="K15092" s="282">
        <v>0</v>
      </c>
    </row>
    <row r="15093" spans="1:11" x14ac:dyDescent="0.3">
      <c r="A15093" s="281" t="s">
        <v>2897</v>
      </c>
      <c r="B15093" s="281">
        <v>89</v>
      </c>
      <c r="C15093" s="24" t="str">
        <f t="shared" si="235"/>
        <v>siege89</v>
      </c>
      <c r="D15093" s="281">
        <v>752</v>
      </c>
      <c r="E15093" s="281">
        <v>346</v>
      </c>
      <c r="F15093" s="281">
        <v>13230</v>
      </c>
      <c r="G15093" s="24">
        <v>0</v>
      </c>
      <c r="H15093" s="24">
        <v>0</v>
      </c>
      <c r="I15093" s="24">
        <v>0</v>
      </c>
      <c r="J15093" s="282">
        <v>10</v>
      </c>
      <c r="K15093" s="282">
        <v>0</v>
      </c>
    </row>
    <row r="15094" spans="1:11" x14ac:dyDescent="0.3">
      <c r="A15094" s="281" t="s">
        <v>2897</v>
      </c>
      <c r="B15094" s="281">
        <v>90</v>
      </c>
      <c r="C15094" s="24" t="str">
        <f t="shared" si="235"/>
        <v>siege90</v>
      </c>
      <c r="D15094" s="281">
        <v>761</v>
      </c>
      <c r="E15094" s="281">
        <v>350</v>
      </c>
      <c r="F15094" s="281">
        <v>13388</v>
      </c>
      <c r="G15094" s="24">
        <v>0</v>
      </c>
      <c r="H15094" s="24">
        <v>0</v>
      </c>
      <c r="I15094" s="24">
        <v>0</v>
      </c>
      <c r="J15094" s="282">
        <v>10</v>
      </c>
      <c r="K15094" s="282">
        <v>0</v>
      </c>
    </row>
    <row r="15095" spans="1:11" x14ac:dyDescent="0.3">
      <c r="A15095" s="281" t="s">
        <v>2897</v>
      </c>
      <c r="B15095" s="281">
        <v>91</v>
      </c>
      <c r="C15095" s="24" t="str">
        <f t="shared" si="235"/>
        <v>siege91</v>
      </c>
      <c r="D15095" s="281">
        <v>830</v>
      </c>
      <c r="E15095" s="281">
        <v>382</v>
      </c>
      <c r="F15095" s="281">
        <v>14594</v>
      </c>
      <c r="G15095" s="24">
        <v>0</v>
      </c>
      <c r="H15095" s="24">
        <v>0</v>
      </c>
      <c r="I15095" s="24">
        <v>0</v>
      </c>
      <c r="J15095" s="282">
        <v>10</v>
      </c>
      <c r="K15095" s="282">
        <v>0</v>
      </c>
    </row>
    <row r="15096" spans="1:11" x14ac:dyDescent="0.3">
      <c r="A15096" s="281" t="s">
        <v>2897</v>
      </c>
      <c r="B15096" s="281">
        <v>92</v>
      </c>
      <c r="C15096" s="24" t="str">
        <f t="shared" si="235"/>
        <v>siege92</v>
      </c>
      <c r="D15096" s="281">
        <v>840</v>
      </c>
      <c r="E15096" s="281">
        <v>387</v>
      </c>
      <c r="F15096" s="281">
        <v>14768</v>
      </c>
      <c r="G15096" s="24">
        <v>0</v>
      </c>
      <c r="H15096" s="24">
        <v>0</v>
      </c>
      <c r="I15096" s="24">
        <v>0</v>
      </c>
      <c r="J15096" s="282">
        <v>10</v>
      </c>
      <c r="K15096" s="282">
        <v>0</v>
      </c>
    </row>
    <row r="15097" spans="1:11" x14ac:dyDescent="0.3">
      <c r="A15097" s="281" t="s">
        <v>2897</v>
      </c>
      <c r="B15097" s="281">
        <v>93</v>
      </c>
      <c r="C15097" s="24" t="str">
        <f t="shared" si="235"/>
        <v>siege93</v>
      </c>
      <c r="D15097" s="281">
        <v>850</v>
      </c>
      <c r="E15097" s="281">
        <v>391</v>
      </c>
      <c r="F15097" s="281">
        <v>14993</v>
      </c>
      <c r="G15097" s="24">
        <v>0</v>
      </c>
      <c r="H15097" s="24">
        <v>0</v>
      </c>
      <c r="I15097" s="24">
        <v>0</v>
      </c>
      <c r="J15097" s="282">
        <v>10</v>
      </c>
      <c r="K15097" s="282">
        <v>0</v>
      </c>
    </row>
    <row r="15098" spans="1:11" x14ac:dyDescent="0.3">
      <c r="A15098" s="281" t="s">
        <v>2897</v>
      </c>
      <c r="B15098" s="281">
        <v>94</v>
      </c>
      <c r="C15098" s="24" t="str">
        <f t="shared" si="235"/>
        <v>siege94</v>
      </c>
      <c r="D15098" s="281">
        <v>859</v>
      </c>
      <c r="E15098" s="281">
        <v>395</v>
      </c>
      <c r="F15098" s="281">
        <v>15172</v>
      </c>
      <c r="G15098" s="24">
        <v>0</v>
      </c>
      <c r="H15098" s="24">
        <v>0</v>
      </c>
      <c r="I15098" s="24">
        <v>0</v>
      </c>
      <c r="J15098" s="282">
        <v>10</v>
      </c>
      <c r="K15098" s="282">
        <v>0</v>
      </c>
    </row>
    <row r="15099" spans="1:11" x14ac:dyDescent="0.3">
      <c r="A15099" s="281" t="s">
        <v>2897</v>
      </c>
      <c r="B15099" s="281">
        <v>95</v>
      </c>
      <c r="C15099" s="24" t="str">
        <f t="shared" si="235"/>
        <v>siege95</v>
      </c>
      <c r="D15099" s="281">
        <v>869</v>
      </c>
      <c r="E15099" s="281">
        <v>400</v>
      </c>
      <c r="F15099" s="281">
        <v>15353</v>
      </c>
      <c r="G15099" s="24">
        <v>0</v>
      </c>
      <c r="H15099" s="24">
        <v>0</v>
      </c>
      <c r="I15099" s="24">
        <v>0</v>
      </c>
      <c r="J15099" s="282">
        <v>10</v>
      </c>
      <c r="K15099" s="282">
        <v>0</v>
      </c>
    </row>
    <row r="15100" spans="1:11" x14ac:dyDescent="0.3">
      <c r="A15100" s="281" t="s">
        <v>2897</v>
      </c>
      <c r="B15100" s="281">
        <v>96</v>
      </c>
      <c r="C15100" s="24" t="str">
        <f t="shared" si="235"/>
        <v>siege96</v>
      </c>
      <c r="D15100" s="281">
        <v>879</v>
      </c>
      <c r="E15100" s="281">
        <v>405</v>
      </c>
      <c r="F15100" s="281">
        <v>15535</v>
      </c>
      <c r="G15100" s="24">
        <v>0</v>
      </c>
      <c r="H15100" s="24">
        <v>0</v>
      </c>
      <c r="I15100" s="24">
        <v>0</v>
      </c>
      <c r="J15100" s="282">
        <v>10</v>
      </c>
      <c r="K15100" s="282">
        <v>0</v>
      </c>
    </row>
    <row r="15101" spans="1:11" x14ac:dyDescent="0.3">
      <c r="A15101" s="281" t="s">
        <v>2897</v>
      </c>
      <c r="B15101" s="281">
        <v>97</v>
      </c>
      <c r="C15101" s="24" t="str">
        <f t="shared" si="235"/>
        <v>siege97</v>
      </c>
      <c r="D15101" s="281">
        <v>889</v>
      </c>
      <c r="E15101" s="281">
        <v>409</v>
      </c>
      <c r="F15101" s="281">
        <v>15772</v>
      </c>
      <c r="G15101" s="24">
        <v>0</v>
      </c>
      <c r="H15101" s="24">
        <v>0</v>
      </c>
      <c r="I15101" s="24">
        <v>0</v>
      </c>
      <c r="J15101" s="282">
        <v>10</v>
      </c>
      <c r="K15101" s="282">
        <v>0</v>
      </c>
    </row>
    <row r="15102" spans="1:11" x14ac:dyDescent="0.3">
      <c r="A15102" s="281" t="s">
        <v>2897</v>
      </c>
      <c r="B15102" s="281">
        <v>98</v>
      </c>
      <c r="C15102" s="24" t="str">
        <f t="shared" si="235"/>
        <v>siege98</v>
      </c>
      <c r="D15102" s="281">
        <v>900</v>
      </c>
      <c r="E15102" s="281">
        <v>414</v>
      </c>
      <c r="F15102" s="281">
        <v>15960</v>
      </c>
      <c r="G15102" s="24">
        <v>0</v>
      </c>
      <c r="H15102" s="24">
        <v>0</v>
      </c>
      <c r="I15102" s="24">
        <v>0</v>
      </c>
      <c r="J15102" s="282">
        <v>10</v>
      </c>
      <c r="K15102" s="282">
        <v>0</v>
      </c>
    </row>
    <row r="15103" spans="1:11" x14ac:dyDescent="0.3">
      <c r="A15103" s="281" t="s">
        <v>2897</v>
      </c>
      <c r="B15103" s="281">
        <v>99</v>
      </c>
      <c r="C15103" s="24" t="str">
        <f t="shared" si="235"/>
        <v>siege99</v>
      </c>
      <c r="D15103" s="281">
        <v>910</v>
      </c>
      <c r="E15103" s="281">
        <v>419</v>
      </c>
      <c r="F15103" s="281">
        <v>16150</v>
      </c>
      <c r="G15103" s="24">
        <v>0</v>
      </c>
      <c r="H15103" s="24">
        <v>0</v>
      </c>
      <c r="I15103" s="24">
        <v>0</v>
      </c>
      <c r="J15103" s="282">
        <v>10</v>
      </c>
      <c r="K15103" s="282">
        <v>0</v>
      </c>
    </row>
    <row r="15104" spans="1:11" x14ac:dyDescent="0.3">
      <c r="A15104" s="281" t="s">
        <v>2897</v>
      </c>
      <c r="B15104" s="281">
        <v>100</v>
      </c>
      <c r="C15104" s="24" t="str">
        <f t="shared" si="235"/>
        <v>siege100</v>
      </c>
      <c r="D15104" s="281">
        <v>920</v>
      </c>
      <c r="E15104" s="281">
        <v>423</v>
      </c>
      <c r="F15104" s="281">
        <v>16342</v>
      </c>
      <c r="G15104" s="24">
        <v>0</v>
      </c>
      <c r="H15104" s="24">
        <v>0</v>
      </c>
      <c r="I15104" s="24">
        <v>0</v>
      </c>
      <c r="J15104" s="282">
        <v>10</v>
      </c>
      <c r="K15104" s="282">
        <v>0</v>
      </c>
    </row>
    <row r="15105" spans="1:11" x14ac:dyDescent="0.3">
      <c r="A15105" s="281" t="s">
        <v>2897</v>
      </c>
      <c r="B15105" s="281">
        <v>101</v>
      </c>
      <c r="C15105" s="24" t="str">
        <f t="shared" si="235"/>
        <v>siege101</v>
      </c>
      <c r="D15105" s="281">
        <v>1004</v>
      </c>
      <c r="E15105" s="281">
        <v>462</v>
      </c>
      <c r="F15105" s="281">
        <v>18097</v>
      </c>
      <c r="G15105" s="24">
        <v>0</v>
      </c>
      <c r="H15105" s="24">
        <v>0</v>
      </c>
      <c r="I15105" s="24">
        <v>0</v>
      </c>
      <c r="J15105" s="282">
        <v>10</v>
      </c>
      <c r="K15105" s="282">
        <v>0</v>
      </c>
    </row>
    <row r="15106" spans="1:11" x14ac:dyDescent="0.3">
      <c r="A15106" s="281" t="s">
        <v>2897</v>
      </c>
      <c r="B15106" s="281">
        <v>102</v>
      </c>
      <c r="C15106" s="24" t="str">
        <f t="shared" si="235"/>
        <v>siege102</v>
      </c>
      <c r="D15106" s="281">
        <v>1016</v>
      </c>
      <c r="E15106" s="281">
        <v>467</v>
      </c>
      <c r="F15106" s="281">
        <v>18312</v>
      </c>
      <c r="G15106" s="24">
        <v>0</v>
      </c>
      <c r="H15106" s="24">
        <v>0</v>
      </c>
      <c r="I15106" s="24">
        <v>0</v>
      </c>
      <c r="J15106" s="282">
        <v>10</v>
      </c>
      <c r="K15106" s="282">
        <v>0</v>
      </c>
    </row>
    <row r="15107" spans="1:11" x14ac:dyDescent="0.3">
      <c r="A15107" s="281" t="s">
        <v>2897</v>
      </c>
      <c r="B15107" s="281">
        <v>103</v>
      </c>
      <c r="C15107" s="24" t="str">
        <f t="shared" si="235"/>
        <v>siege103</v>
      </c>
      <c r="D15107" s="281">
        <v>1027</v>
      </c>
      <c r="E15107" s="281">
        <v>473</v>
      </c>
      <c r="F15107" s="281">
        <v>18530</v>
      </c>
      <c r="G15107" s="24">
        <v>0</v>
      </c>
      <c r="H15107" s="24">
        <v>0</v>
      </c>
      <c r="I15107" s="24">
        <v>0</v>
      </c>
      <c r="J15107" s="282">
        <v>10</v>
      </c>
      <c r="K15107" s="282">
        <v>0</v>
      </c>
    </row>
    <row r="15108" spans="1:11" x14ac:dyDescent="0.3">
      <c r="A15108" s="281" t="s">
        <v>2897</v>
      </c>
      <c r="B15108" s="281">
        <v>104</v>
      </c>
      <c r="C15108" s="24" t="str">
        <f t="shared" si="235"/>
        <v>siege104</v>
      </c>
      <c r="D15108" s="281">
        <v>1039</v>
      </c>
      <c r="E15108" s="281">
        <v>478</v>
      </c>
      <c r="F15108" s="281">
        <v>18750</v>
      </c>
      <c r="G15108" s="24">
        <v>0</v>
      </c>
      <c r="H15108" s="24">
        <v>0</v>
      </c>
      <c r="I15108" s="24">
        <v>0</v>
      </c>
      <c r="J15108" s="282">
        <v>10</v>
      </c>
      <c r="K15108" s="282">
        <v>0</v>
      </c>
    </row>
    <row r="15109" spans="1:11" x14ac:dyDescent="0.3">
      <c r="A15109" s="281" t="s">
        <v>2897</v>
      </c>
      <c r="B15109" s="281">
        <v>105</v>
      </c>
      <c r="C15109" s="24" t="str">
        <f t="shared" si="235"/>
        <v>siege105</v>
      </c>
      <c r="D15109" s="281">
        <v>1051</v>
      </c>
      <c r="E15109" s="281">
        <v>484</v>
      </c>
      <c r="F15109" s="281">
        <v>19036</v>
      </c>
      <c r="G15109" s="24">
        <v>0</v>
      </c>
      <c r="H15109" s="24">
        <v>0</v>
      </c>
      <c r="I15109" s="24">
        <v>0</v>
      </c>
      <c r="J15109" s="282">
        <v>10</v>
      </c>
      <c r="K15109" s="282">
        <v>0</v>
      </c>
    </row>
    <row r="15110" spans="1:11" x14ac:dyDescent="0.3">
      <c r="A15110" s="281" t="s">
        <v>2897</v>
      </c>
      <c r="B15110" s="281">
        <v>106</v>
      </c>
      <c r="C15110" s="24" t="str">
        <f t="shared" ref="C15110:C15173" si="236">A15110&amp;B15110</f>
        <v>siege106</v>
      </c>
      <c r="D15110" s="281">
        <v>1063</v>
      </c>
      <c r="E15110" s="281">
        <v>489</v>
      </c>
      <c r="F15110" s="281">
        <v>19263</v>
      </c>
      <c r="G15110" s="24">
        <v>0</v>
      </c>
      <c r="H15110" s="24">
        <v>0</v>
      </c>
      <c r="I15110" s="24">
        <v>0</v>
      </c>
      <c r="J15110" s="282">
        <v>10</v>
      </c>
      <c r="K15110" s="282">
        <v>0</v>
      </c>
    </row>
    <row r="15111" spans="1:11" x14ac:dyDescent="0.3">
      <c r="A15111" s="281" t="s">
        <v>2897</v>
      </c>
      <c r="B15111" s="281">
        <v>107</v>
      </c>
      <c r="C15111" s="24" t="str">
        <f t="shared" si="236"/>
        <v>siege107</v>
      </c>
      <c r="D15111" s="281">
        <v>1075</v>
      </c>
      <c r="E15111" s="281">
        <v>495</v>
      </c>
      <c r="F15111" s="281">
        <v>19491</v>
      </c>
      <c r="G15111" s="24">
        <v>0</v>
      </c>
      <c r="H15111" s="24">
        <v>0</v>
      </c>
      <c r="I15111" s="24">
        <v>0</v>
      </c>
      <c r="J15111" s="282">
        <v>10</v>
      </c>
      <c r="K15111" s="282">
        <v>0</v>
      </c>
    </row>
    <row r="15112" spans="1:11" x14ac:dyDescent="0.3">
      <c r="A15112" s="281" t="s">
        <v>2897</v>
      </c>
      <c r="B15112" s="281">
        <v>108</v>
      </c>
      <c r="C15112" s="24" t="str">
        <f t="shared" si="236"/>
        <v>siege108</v>
      </c>
      <c r="D15112" s="281">
        <v>1087</v>
      </c>
      <c r="E15112" s="281">
        <v>500</v>
      </c>
      <c r="F15112" s="281">
        <v>19723</v>
      </c>
      <c r="G15112" s="24">
        <v>0</v>
      </c>
      <c r="H15112" s="24">
        <v>0</v>
      </c>
      <c r="I15112" s="24">
        <v>0</v>
      </c>
      <c r="J15112" s="282">
        <v>10</v>
      </c>
      <c r="K15112" s="282">
        <v>0</v>
      </c>
    </row>
    <row r="15113" spans="1:11" x14ac:dyDescent="0.3">
      <c r="A15113" s="281" t="s">
        <v>2897</v>
      </c>
      <c r="B15113" s="281">
        <v>109</v>
      </c>
      <c r="C15113" s="24" t="str">
        <f t="shared" si="236"/>
        <v>siege109</v>
      </c>
      <c r="D15113" s="281">
        <v>1099</v>
      </c>
      <c r="E15113" s="281">
        <v>506</v>
      </c>
      <c r="F15113" s="281">
        <v>20023</v>
      </c>
      <c r="G15113" s="24">
        <v>0</v>
      </c>
      <c r="H15113" s="24">
        <v>0</v>
      </c>
      <c r="I15113" s="24">
        <v>0</v>
      </c>
      <c r="J15113" s="282">
        <v>10</v>
      </c>
      <c r="K15113" s="282">
        <v>0</v>
      </c>
    </row>
    <row r="15114" spans="1:11" x14ac:dyDescent="0.3">
      <c r="A15114" s="281" t="s">
        <v>2897</v>
      </c>
      <c r="B15114" s="281">
        <v>110</v>
      </c>
      <c r="C15114" s="24" t="str">
        <f t="shared" si="236"/>
        <v>siege110</v>
      </c>
      <c r="D15114" s="281">
        <v>1112</v>
      </c>
      <c r="E15114" s="281">
        <v>512</v>
      </c>
      <c r="F15114" s="281">
        <v>20261</v>
      </c>
      <c r="G15114" s="24">
        <v>0</v>
      </c>
      <c r="H15114" s="24">
        <v>0</v>
      </c>
      <c r="I15114" s="24">
        <v>0</v>
      </c>
      <c r="J15114" s="282">
        <v>10</v>
      </c>
      <c r="K15114" s="282">
        <v>0</v>
      </c>
    </row>
    <row r="15115" spans="1:11" x14ac:dyDescent="0.3">
      <c r="A15115" s="281" t="s">
        <v>2897</v>
      </c>
      <c r="B15115" s="281">
        <v>111</v>
      </c>
      <c r="C15115" s="24" t="str">
        <f t="shared" si="236"/>
        <v>siege111</v>
      </c>
      <c r="D15115" s="281">
        <v>1124</v>
      </c>
      <c r="E15115" s="281">
        <v>517</v>
      </c>
      <c r="F15115" s="281">
        <v>20501</v>
      </c>
      <c r="G15115" s="24">
        <v>0</v>
      </c>
      <c r="H15115" s="24">
        <v>0</v>
      </c>
      <c r="I15115" s="24">
        <v>0</v>
      </c>
      <c r="J15115" s="282">
        <v>10</v>
      </c>
      <c r="K15115" s="282">
        <v>0</v>
      </c>
    </row>
    <row r="15116" spans="1:11" x14ac:dyDescent="0.3">
      <c r="A15116" s="281" t="s">
        <v>2897</v>
      </c>
      <c r="B15116" s="281">
        <v>112</v>
      </c>
      <c r="C15116" s="24" t="str">
        <f t="shared" si="236"/>
        <v>siege112</v>
      </c>
      <c r="D15116" s="281">
        <v>1137</v>
      </c>
      <c r="E15116" s="281">
        <v>523</v>
      </c>
      <c r="F15116" s="281">
        <v>20744</v>
      </c>
      <c r="G15116" s="24">
        <v>0</v>
      </c>
      <c r="H15116" s="24">
        <v>0</v>
      </c>
      <c r="I15116" s="24">
        <v>0</v>
      </c>
      <c r="J15116" s="282">
        <v>10</v>
      </c>
      <c r="K15116" s="282">
        <v>0</v>
      </c>
    </row>
    <row r="15117" spans="1:11" x14ac:dyDescent="0.3">
      <c r="A15117" s="281" t="s">
        <v>2897</v>
      </c>
      <c r="B15117" s="281">
        <v>113</v>
      </c>
      <c r="C15117" s="24" t="str">
        <f t="shared" si="236"/>
        <v>siege113</v>
      </c>
      <c r="D15117" s="281">
        <v>1150</v>
      </c>
      <c r="E15117" s="281">
        <v>529</v>
      </c>
      <c r="F15117" s="281">
        <v>21037</v>
      </c>
      <c r="G15117" s="24">
        <v>0</v>
      </c>
      <c r="H15117" s="24">
        <v>0</v>
      </c>
      <c r="I15117" s="24">
        <v>0</v>
      </c>
      <c r="J15117" s="282">
        <v>10</v>
      </c>
      <c r="K15117" s="282">
        <v>0</v>
      </c>
    </row>
    <row r="15118" spans="1:11" x14ac:dyDescent="0.3">
      <c r="A15118" s="281" t="s">
        <v>2897</v>
      </c>
      <c r="B15118" s="281">
        <v>114</v>
      </c>
      <c r="C15118" s="24" t="str">
        <f t="shared" si="236"/>
        <v>siege114</v>
      </c>
      <c r="D15118" s="281">
        <v>1163</v>
      </c>
      <c r="E15118" s="281">
        <v>535</v>
      </c>
      <c r="F15118" s="281">
        <v>21286</v>
      </c>
      <c r="G15118" s="24">
        <v>0</v>
      </c>
      <c r="H15118" s="24">
        <v>0</v>
      </c>
      <c r="I15118" s="24">
        <v>0</v>
      </c>
      <c r="J15118" s="282">
        <v>10</v>
      </c>
      <c r="K15118" s="282">
        <v>0</v>
      </c>
    </row>
    <row r="15119" spans="1:11" x14ac:dyDescent="0.3">
      <c r="A15119" s="281" t="s">
        <v>2897</v>
      </c>
      <c r="B15119" s="281">
        <v>115</v>
      </c>
      <c r="C15119" s="24" t="str">
        <f t="shared" si="236"/>
        <v>siege115</v>
      </c>
      <c r="D15119" s="281">
        <v>1176</v>
      </c>
      <c r="E15119" s="281">
        <v>541</v>
      </c>
      <c r="F15119" s="281">
        <v>21538</v>
      </c>
      <c r="G15119" s="24">
        <v>0</v>
      </c>
      <c r="H15119" s="24">
        <v>0</v>
      </c>
      <c r="I15119" s="24">
        <v>0</v>
      </c>
      <c r="J15119" s="282">
        <v>10</v>
      </c>
      <c r="K15119" s="282">
        <v>0</v>
      </c>
    </row>
    <row r="15120" spans="1:11" x14ac:dyDescent="0.3">
      <c r="A15120" s="281" t="s">
        <v>2897</v>
      </c>
      <c r="B15120" s="281">
        <v>116</v>
      </c>
      <c r="C15120" s="24" t="str">
        <f t="shared" si="236"/>
        <v>siege116</v>
      </c>
      <c r="D15120" s="281">
        <v>1189</v>
      </c>
      <c r="E15120" s="281">
        <v>547</v>
      </c>
      <c r="F15120" s="281">
        <v>21793</v>
      </c>
      <c r="G15120" s="24">
        <v>0</v>
      </c>
      <c r="H15120" s="24">
        <v>0</v>
      </c>
      <c r="I15120" s="24">
        <v>0</v>
      </c>
      <c r="J15120" s="282">
        <v>10</v>
      </c>
      <c r="K15120" s="282">
        <v>0</v>
      </c>
    </row>
    <row r="15121" spans="1:11" x14ac:dyDescent="0.3">
      <c r="A15121" s="281" t="s">
        <v>2897</v>
      </c>
      <c r="B15121" s="281">
        <v>117</v>
      </c>
      <c r="C15121" s="24" t="str">
        <f t="shared" si="236"/>
        <v>siege117</v>
      </c>
      <c r="D15121" s="281">
        <v>1203</v>
      </c>
      <c r="E15121" s="281">
        <v>553</v>
      </c>
      <c r="F15121" s="281">
        <v>22124</v>
      </c>
      <c r="G15121" s="24">
        <v>0</v>
      </c>
      <c r="H15121" s="24">
        <v>0</v>
      </c>
      <c r="I15121" s="24">
        <v>0</v>
      </c>
      <c r="J15121" s="282">
        <v>10</v>
      </c>
      <c r="K15121" s="282">
        <v>0</v>
      </c>
    </row>
    <row r="15122" spans="1:11" x14ac:dyDescent="0.3">
      <c r="A15122" s="281" t="s">
        <v>2897</v>
      </c>
      <c r="B15122" s="281">
        <v>118</v>
      </c>
      <c r="C15122" s="24" t="str">
        <f t="shared" si="236"/>
        <v>siege118</v>
      </c>
      <c r="D15122" s="281">
        <v>1216</v>
      </c>
      <c r="E15122" s="281">
        <v>560</v>
      </c>
      <c r="F15122" s="281">
        <v>22386</v>
      </c>
      <c r="G15122" s="24">
        <v>0</v>
      </c>
      <c r="H15122" s="24">
        <v>0</v>
      </c>
      <c r="I15122" s="24">
        <v>0</v>
      </c>
      <c r="J15122" s="282">
        <v>10</v>
      </c>
      <c r="K15122" s="282">
        <v>0</v>
      </c>
    </row>
    <row r="15123" spans="1:11" x14ac:dyDescent="0.3">
      <c r="A15123" s="281" t="s">
        <v>2897</v>
      </c>
      <c r="B15123" s="281">
        <v>119</v>
      </c>
      <c r="C15123" s="24" t="str">
        <f t="shared" si="236"/>
        <v>siege119</v>
      </c>
      <c r="D15123" s="281">
        <v>1230</v>
      </c>
      <c r="E15123" s="281">
        <v>566</v>
      </c>
      <c r="F15123" s="281">
        <v>22650</v>
      </c>
      <c r="G15123" s="24">
        <v>0</v>
      </c>
      <c r="H15123" s="24">
        <v>0</v>
      </c>
      <c r="I15123" s="24">
        <v>0</v>
      </c>
      <c r="J15123" s="282">
        <v>10</v>
      </c>
      <c r="K15123" s="282">
        <v>0</v>
      </c>
    </row>
    <row r="15124" spans="1:11" x14ac:dyDescent="0.3">
      <c r="A15124" s="281" t="s">
        <v>2897</v>
      </c>
      <c r="B15124" s="281">
        <v>120</v>
      </c>
      <c r="C15124" s="24" t="str">
        <f t="shared" si="236"/>
        <v>siege120</v>
      </c>
      <c r="D15124" s="281">
        <v>1244</v>
      </c>
      <c r="E15124" s="281">
        <v>572</v>
      </c>
      <c r="F15124" s="281">
        <v>22918</v>
      </c>
      <c r="G15124" s="24">
        <v>0</v>
      </c>
      <c r="H15124" s="24">
        <v>0</v>
      </c>
      <c r="I15124" s="24">
        <v>0</v>
      </c>
      <c r="J15124" s="282">
        <v>10</v>
      </c>
      <c r="K15124" s="282">
        <v>0</v>
      </c>
    </row>
    <row r="15125" spans="1:11" x14ac:dyDescent="0.3">
      <c r="A15125" s="281" t="s">
        <v>2897</v>
      </c>
      <c r="B15125" s="281">
        <v>121</v>
      </c>
      <c r="C15125" s="24" t="str">
        <f t="shared" si="236"/>
        <v>siege121</v>
      </c>
      <c r="D15125" s="281">
        <v>1357</v>
      </c>
      <c r="E15125" s="281">
        <v>625</v>
      </c>
      <c r="F15125" s="281">
        <v>25321</v>
      </c>
      <c r="G15125" s="24">
        <v>0</v>
      </c>
      <c r="H15125" s="24">
        <v>0</v>
      </c>
      <c r="I15125" s="24">
        <v>0</v>
      </c>
      <c r="J15125" s="282">
        <v>10</v>
      </c>
      <c r="K15125" s="282">
        <v>0</v>
      </c>
    </row>
    <row r="15126" spans="1:11" x14ac:dyDescent="0.3">
      <c r="A15126" s="281" t="s">
        <v>2897</v>
      </c>
      <c r="B15126" s="281">
        <v>122</v>
      </c>
      <c r="C15126" s="24" t="str">
        <f t="shared" si="236"/>
        <v>siege122</v>
      </c>
      <c r="D15126" s="281">
        <v>1372</v>
      </c>
      <c r="E15126" s="281">
        <v>632</v>
      </c>
      <c r="F15126" s="281">
        <v>25620</v>
      </c>
      <c r="G15126" s="24">
        <v>0</v>
      </c>
      <c r="H15126" s="24">
        <v>0</v>
      </c>
      <c r="I15126" s="24">
        <v>0</v>
      </c>
      <c r="J15126" s="282">
        <v>10</v>
      </c>
      <c r="K15126" s="282">
        <v>0</v>
      </c>
    </row>
    <row r="15127" spans="1:11" x14ac:dyDescent="0.3">
      <c r="A15127" s="281" t="s">
        <v>2897</v>
      </c>
      <c r="B15127" s="281">
        <v>123</v>
      </c>
      <c r="C15127" s="24" t="str">
        <f t="shared" si="236"/>
        <v>siege123</v>
      </c>
      <c r="D15127" s="281">
        <v>1388</v>
      </c>
      <c r="E15127" s="281">
        <v>639</v>
      </c>
      <c r="F15127" s="281">
        <v>25923</v>
      </c>
      <c r="G15127" s="24">
        <v>0</v>
      </c>
      <c r="H15127" s="24">
        <v>0</v>
      </c>
      <c r="I15127" s="24">
        <v>0</v>
      </c>
      <c r="J15127" s="282">
        <v>10</v>
      </c>
      <c r="K15127" s="282">
        <v>0</v>
      </c>
    </row>
    <row r="15128" spans="1:11" x14ac:dyDescent="0.3">
      <c r="A15128" s="281" t="s">
        <v>2897</v>
      </c>
      <c r="B15128" s="281">
        <v>124</v>
      </c>
      <c r="C15128" s="24" t="str">
        <f t="shared" si="236"/>
        <v>siege124</v>
      </c>
      <c r="D15128" s="281">
        <v>1403</v>
      </c>
      <c r="E15128" s="281">
        <v>646</v>
      </c>
      <c r="F15128" s="281">
        <v>26258</v>
      </c>
      <c r="G15128" s="24">
        <v>0</v>
      </c>
      <c r="H15128" s="24">
        <v>0</v>
      </c>
      <c r="I15128" s="24">
        <v>0</v>
      </c>
      <c r="J15128" s="282">
        <v>10</v>
      </c>
      <c r="K15128" s="282">
        <v>0</v>
      </c>
    </row>
    <row r="15129" spans="1:11" x14ac:dyDescent="0.3">
      <c r="A15129" s="281" t="s">
        <v>2897</v>
      </c>
      <c r="B15129" s="281">
        <v>125</v>
      </c>
      <c r="C15129" s="24" t="str">
        <f t="shared" si="236"/>
        <v>siege125</v>
      </c>
      <c r="D15129" s="281">
        <v>1419</v>
      </c>
      <c r="E15129" s="281">
        <v>653</v>
      </c>
      <c r="F15129" s="281">
        <v>26675</v>
      </c>
      <c r="G15129" s="24">
        <v>0</v>
      </c>
      <c r="H15129" s="24">
        <v>0</v>
      </c>
      <c r="I15129" s="24">
        <v>0</v>
      </c>
      <c r="J15129" s="282">
        <v>10</v>
      </c>
      <c r="K15129" s="282">
        <v>0</v>
      </c>
    </row>
    <row r="15130" spans="1:11" x14ac:dyDescent="0.3">
      <c r="A15130" s="281" t="s">
        <v>2897</v>
      </c>
      <c r="B15130" s="281">
        <v>126</v>
      </c>
      <c r="C15130" s="24" t="str">
        <f t="shared" si="236"/>
        <v>siege126</v>
      </c>
      <c r="D15130" s="281">
        <v>1435</v>
      </c>
      <c r="E15130" s="281">
        <v>660</v>
      </c>
      <c r="F15130" s="281">
        <v>26990</v>
      </c>
      <c r="G15130" s="24">
        <v>0</v>
      </c>
      <c r="H15130" s="24">
        <v>0</v>
      </c>
      <c r="I15130" s="24">
        <v>0</v>
      </c>
      <c r="J15130" s="282">
        <v>10</v>
      </c>
      <c r="K15130" s="282">
        <v>0</v>
      </c>
    </row>
    <row r="15131" spans="1:11" x14ac:dyDescent="0.3">
      <c r="A15131" s="281" t="s">
        <v>2897</v>
      </c>
      <c r="B15131" s="281">
        <v>127</v>
      </c>
      <c r="C15131" s="24" t="str">
        <f t="shared" si="236"/>
        <v>siege127</v>
      </c>
      <c r="D15131" s="281">
        <v>1451</v>
      </c>
      <c r="E15131" s="281">
        <v>668</v>
      </c>
      <c r="F15131" s="281">
        <v>27328</v>
      </c>
      <c r="G15131" s="24">
        <v>0</v>
      </c>
      <c r="H15131" s="24">
        <v>0</v>
      </c>
      <c r="I15131" s="24">
        <v>0</v>
      </c>
      <c r="J15131" s="282">
        <v>10</v>
      </c>
      <c r="K15131" s="282">
        <v>0</v>
      </c>
    </row>
    <row r="15132" spans="1:11" x14ac:dyDescent="0.3">
      <c r="A15132" s="281" t="s">
        <v>2897</v>
      </c>
      <c r="B15132" s="281">
        <v>128</v>
      </c>
      <c r="C15132" s="24" t="str">
        <f t="shared" si="236"/>
        <v>siege128</v>
      </c>
      <c r="D15132" s="281">
        <v>1467</v>
      </c>
      <c r="E15132" s="281">
        <v>675</v>
      </c>
      <c r="F15132" s="281">
        <v>27681</v>
      </c>
      <c r="G15132" s="24">
        <v>0</v>
      </c>
      <c r="H15132" s="24">
        <v>0</v>
      </c>
      <c r="I15132" s="24">
        <v>0</v>
      </c>
      <c r="J15132" s="282">
        <v>10</v>
      </c>
      <c r="K15132" s="282">
        <v>0</v>
      </c>
    </row>
    <row r="15133" spans="1:11" x14ac:dyDescent="0.3">
      <c r="A15133" s="281" t="s">
        <v>2897</v>
      </c>
      <c r="B15133" s="281">
        <v>129</v>
      </c>
      <c r="C15133" s="24" t="str">
        <f t="shared" si="236"/>
        <v>siege129</v>
      </c>
      <c r="D15133" s="281">
        <v>1483</v>
      </c>
      <c r="E15133" s="281">
        <v>683</v>
      </c>
      <c r="F15133" s="281">
        <v>28007</v>
      </c>
      <c r="G15133" s="24">
        <v>0</v>
      </c>
      <c r="H15133" s="24">
        <v>0</v>
      </c>
      <c r="I15133" s="24">
        <v>0</v>
      </c>
      <c r="J15133" s="282">
        <v>10</v>
      </c>
      <c r="K15133" s="282">
        <v>0</v>
      </c>
    </row>
    <row r="15134" spans="1:11" x14ac:dyDescent="0.3">
      <c r="A15134" s="281" t="s">
        <v>2897</v>
      </c>
      <c r="B15134" s="281">
        <v>130</v>
      </c>
      <c r="C15134" s="24" t="str">
        <f t="shared" si="236"/>
        <v>siege130</v>
      </c>
      <c r="D15134" s="281">
        <v>1500</v>
      </c>
      <c r="E15134" s="281">
        <v>690</v>
      </c>
      <c r="F15134" s="281">
        <v>28369</v>
      </c>
      <c r="G15134" s="24">
        <v>0</v>
      </c>
      <c r="H15134" s="24">
        <v>0</v>
      </c>
      <c r="I15134" s="24">
        <v>0</v>
      </c>
      <c r="J15134" s="282">
        <v>10</v>
      </c>
      <c r="K15134" s="282">
        <v>0</v>
      </c>
    </row>
    <row r="15135" spans="1:11" x14ac:dyDescent="0.3">
      <c r="A15135" s="281" t="s">
        <v>2897</v>
      </c>
      <c r="B15135" s="281">
        <v>131</v>
      </c>
      <c r="C15135" s="24" t="str">
        <f t="shared" si="236"/>
        <v>siege131</v>
      </c>
      <c r="D15135" s="281">
        <v>1516</v>
      </c>
      <c r="E15135" s="281">
        <v>698</v>
      </c>
      <c r="F15135" s="281">
        <v>28724</v>
      </c>
      <c r="G15135" s="24">
        <v>0</v>
      </c>
      <c r="H15135" s="24">
        <v>0</v>
      </c>
      <c r="I15135" s="24">
        <v>0</v>
      </c>
      <c r="J15135" s="282">
        <v>10</v>
      </c>
      <c r="K15135" s="282">
        <v>0</v>
      </c>
    </row>
    <row r="15136" spans="1:11" x14ac:dyDescent="0.3">
      <c r="A15136" s="281" t="s">
        <v>2897</v>
      </c>
      <c r="B15136" s="281">
        <v>132</v>
      </c>
      <c r="C15136" s="24" t="str">
        <f t="shared" si="236"/>
        <v>siege132</v>
      </c>
      <c r="D15136" s="281">
        <v>1533</v>
      </c>
      <c r="E15136" s="281">
        <v>706</v>
      </c>
      <c r="F15136" s="281">
        <v>29062</v>
      </c>
      <c r="G15136" s="24">
        <v>0</v>
      </c>
      <c r="H15136" s="24">
        <v>0</v>
      </c>
      <c r="I15136" s="24">
        <v>0</v>
      </c>
      <c r="J15136" s="282">
        <v>10</v>
      </c>
      <c r="K15136" s="282">
        <v>0</v>
      </c>
    </row>
    <row r="15137" spans="1:11" x14ac:dyDescent="0.3">
      <c r="A15137" s="281" t="s">
        <v>2897</v>
      </c>
      <c r="B15137" s="281">
        <v>133</v>
      </c>
      <c r="C15137" s="24" t="str">
        <f t="shared" si="236"/>
        <v>siege133</v>
      </c>
      <c r="D15137" s="281">
        <v>1550</v>
      </c>
      <c r="E15137" s="281">
        <v>713</v>
      </c>
      <c r="F15137" s="281">
        <v>29425</v>
      </c>
      <c r="G15137" s="24">
        <v>0</v>
      </c>
      <c r="H15137" s="24">
        <v>0</v>
      </c>
      <c r="I15137" s="24">
        <v>0</v>
      </c>
      <c r="J15137" s="282">
        <v>10</v>
      </c>
      <c r="K15137" s="282">
        <v>0</v>
      </c>
    </row>
    <row r="15138" spans="1:11" x14ac:dyDescent="0.3">
      <c r="A15138" s="281" t="s">
        <v>2897</v>
      </c>
      <c r="B15138" s="281">
        <v>134</v>
      </c>
      <c r="C15138" s="24" t="str">
        <f t="shared" si="236"/>
        <v>siege134</v>
      </c>
      <c r="D15138" s="281">
        <v>1567</v>
      </c>
      <c r="E15138" s="281">
        <v>721</v>
      </c>
      <c r="F15138" s="281">
        <v>29804</v>
      </c>
      <c r="G15138" s="24">
        <v>0</v>
      </c>
      <c r="H15138" s="24">
        <v>0</v>
      </c>
      <c r="I15138" s="24">
        <v>0</v>
      </c>
      <c r="J15138" s="282">
        <v>10</v>
      </c>
      <c r="K15138" s="282">
        <v>0</v>
      </c>
    </row>
    <row r="15139" spans="1:11" x14ac:dyDescent="0.3">
      <c r="A15139" s="281" t="s">
        <v>2897</v>
      </c>
      <c r="B15139" s="281">
        <v>135</v>
      </c>
      <c r="C15139" s="24" t="str">
        <f t="shared" si="236"/>
        <v>siege135</v>
      </c>
      <c r="D15139" s="281">
        <v>1585</v>
      </c>
      <c r="E15139" s="281">
        <v>729</v>
      </c>
      <c r="F15139" s="281">
        <v>30154</v>
      </c>
      <c r="G15139" s="24">
        <v>0</v>
      </c>
      <c r="H15139" s="24">
        <v>0</v>
      </c>
      <c r="I15139" s="24">
        <v>0</v>
      </c>
      <c r="J15139" s="282">
        <v>10</v>
      </c>
      <c r="K15139" s="282">
        <v>0</v>
      </c>
    </row>
    <row r="15140" spans="1:11" x14ac:dyDescent="0.3">
      <c r="A15140" s="281" t="s">
        <v>2897</v>
      </c>
      <c r="B15140" s="281">
        <v>136</v>
      </c>
      <c r="C15140" s="24" t="str">
        <f t="shared" si="236"/>
        <v>siege136</v>
      </c>
      <c r="D15140" s="281">
        <v>1602</v>
      </c>
      <c r="E15140" s="281">
        <v>737</v>
      </c>
      <c r="F15140" s="281">
        <v>30542</v>
      </c>
      <c r="G15140" s="24">
        <v>0</v>
      </c>
      <c r="H15140" s="24">
        <v>0</v>
      </c>
      <c r="I15140" s="24">
        <v>0</v>
      </c>
      <c r="J15140" s="282">
        <v>10</v>
      </c>
      <c r="K15140" s="282">
        <v>0</v>
      </c>
    </row>
    <row r="15141" spans="1:11" x14ac:dyDescent="0.3">
      <c r="A15141" s="281" t="s">
        <v>2897</v>
      </c>
      <c r="B15141" s="281">
        <v>137</v>
      </c>
      <c r="C15141" s="24" t="str">
        <f t="shared" si="236"/>
        <v>siege137</v>
      </c>
      <c r="D15141" s="281">
        <v>1620</v>
      </c>
      <c r="E15141" s="281">
        <v>746</v>
      </c>
      <c r="F15141" s="281">
        <v>30924</v>
      </c>
      <c r="G15141" s="24">
        <v>0</v>
      </c>
      <c r="H15141" s="24">
        <v>0</v>
      </c>
      <c r="I15141" s="24">
        <v>0</v>
      </c>
      <c r="J15141" s="282">
        <v>10</v>
      </c>
      <c r="K15141" s="282">
        <v>0</v>
      </c>
    </row>
    <row r="15142" spans="1:11" x14ac:dyDescent="0.3">
      <c r="A15142" s="281" t="s">
        <v>2897</v>
      </c>
      <c r="B15142" s="281">
        <v>138</v>
      </c>
      <c r="C15142" s="24" t="str">
        <f t="shared" si="236"/>
        <v>siege138</v>
      </c>
      <c r="D15142" s="281">
        <v>1638</v>
      </c>
      <c r="E15142" s="281">
        <v>754</v>
      </c>
      <c r="F15142" s="281">
        <v>31287</v>
      </c>
      <c r="G15142" s="24">
        <v>0</v>
      </c>
      <c r="H15142" s="24">
        <v>0</v>
      </c>
      <c r="I15142" s="24">
        <v>0</v>
      </c>
      <c r="J15142" s="282">
        <v>10</v>
      </c>
      <c r="K15142" s="282">
        <v>0</v>
      </c>
    </row>
    <row r="15143" spans="1:11" x14ac:dyDescent="0.3">
      <c r="A15143" s="281" t="s">
        <v>2897</v>
      </c>
      <c r="B15143" s="281">
        <v>139</v>
      </c>
      <c r="C15143" s="24" t="str">
        <f t="shared" si="236"/>
        <v>siege139</v>
      </c>
      <c r="D15143" s="281">
        <v>1656</v>
      </c>
      <c r="E15143" s="281">
        <v>762</v>
      </c>
      <c r="F15143" s="281">
        <v>31677</v>
      </c>
      <c r="G15143" s="24">
        <v>0</v>
      </c>
      <c r="H15143" s="24">
        <v>0</v>
      </c>
      <c r="I15143" s="24">
        <v>0</v>
      </c>
      <c r="J15143" s="282">
        <v>10</v>
      </c>
      <c r="K15143" s="282">
        <v>0</v>
      </c>
    </row>
    <row r="15144" spans="1:11" x14ac:dyDescent="0.3">
      <c r="A15144" s="281" t="s">
        <v>2897</v>
      </c>
      <c r="B15144" s="281">
        <v>140</v>
      </c>
      <c r="C15144" s="24" t="str">
        <f t="shared" si="236"/>
        <v>siege140</v>
      </c>
      <c r="D15144" s="281">
        <v>1674</v>
      </c>
      <c r="E15144" s="281">
        <v>771</v>
      </c>
      <c r="F15144" s="281">
        <v>32084</v>
      </c>
      <c r="G15144" s="24">
        <v>0</v>
      </c>
      <c r="H15144" s="24">
        <v>0</v>
      </c>
      <c r="I15144" s="24">
        <v>0</v>
      </c>
      <c r="J15144" s="282">
        <v>10</v>
      </c>
      <c r="K15144" s="282">
        <v>0</v>
      </c>
    </row>
    <row r="15145" spans="1:11" x14ac:dyDescent="0.3">
      <c r="A15145" s="281" t="s">
        <v>2897</v>
      </c>
      <c r="B15145" s="281">
        <v>141</v>
      </c>
      <c r="C15145" s="24" t="str">
        <f t="shared" si="236"/>
        <v>siege141</v>
      </c>
      <c r="D15145" s="281">
        <v>1827</v>
      </c>
      <c r="E15145" s="281">
        <v>841</v>
      </c>
      <c r="F15145" s="281">
        <v>35353</v>
      </c>
      <c r="G15145" s="24">
        <v>0</v>
      </c>
      <c r="H15145" s="24">
        <v>0</v>
      </c>
      <c r="I15145" s="24">
        <v>0</v>
      </c>
      <c r="J15145" s="282">
        <v>10</v>
      </c>
      <c r="K15145" s="282">
        <v>0</v>
      </c>
    </row>
    <row r="15146" spans="1:11" x14ac:dyDescent="0.3">
      <c r="A15146" s="281" t="s">
        <v>2897</v>
      </c>
      <c r="B15146" s="281">
        <v>142</v>
      </c>
      <c r="C15146" s="24" t="str">
        <f t="shared" si="236"/>
        <v>siege142</v>
      </c>
      <c r="D15146" s="281">
        <v>1847</v>
      </c>
      <c r="E15146" s="281">
        <v>850</v>
      </c>
      <c r="F15146" s="281">
        <v>35807</v>
      </c>
      <c r="G15146" s="24">
        <v>0</v>
      </c>
      <c r="H15146" s="24">
        <v>0</v>
      </c>
      <c r="I15146" s="24">
        <v>0</v>
      </c>
      <c r="J15146" s="282">
        <v>10</v>
      </c>
      <c r="K15146" s="282">
        <v>0</v>
      </c>
    </row>
    <row r="15147" spans="1:11" x14ac:dyDescent="0.3">
      <c r="A15147" s="281" t="s">
        <v>2897</v>
      </c>
      <c r="B15147" s="281">
        <v>143</v>
      </c>
      <c r="C15147" s="24" t="str">
        <f t="shared" si="236"/>
        <v>siege143</v>
      </c>
      <c r="D15147" s="281">
        <v>1867</v>
      </c>
      <c r="E15147" s="281">
        <v>859</v>
      </c>
      <c r="F15147" s="281">
        <v>36319</v>
      </c>
      <c r="G15147" s="24">
        <v>0</v>
      </c>
      <c r="H15147" s="24">
        <v>0</v>
      </c>
      <c r="I15147" s="24">
        <v>0</v>
      </c>
      <c r="J15147" s="282">
        <v>10</v>
      </c>
      <c r="K15147" s="282">
        <v>0</v>
      </c>
    </row>
    <row r="15148" spans="1:11" x14ac:dyDescent="0.3">
      <c r="A15148" s="281" t="s">
        <v>2897</v>
      </c>
      <c r="B15148" s="281">
        <v>144</v>
      </c>
      <c r="C15148" s="24" t="str">
        <f t="shared" si="236"/>
        <v>siege144</v>
      </c>
      <c r="D15148" s="281">
        <v>1888</v>
      </c>
      <c r="E15148" s="281">
        <v>869</v>
      </c>
      <c r="F15148" s="281">
        <v>36744</v>
      </c>
      <c r="G15148" s="24">
        <v>0</v>
      </c>
      <c r="H15148" s="24">
        <v>0</v>
      </c>
      <c r="I15148" s="24">
        <v>0</v>
      </c>
      <c r="J15148" s="282">
        <v>10</v>
      </c>
      <c r="K15148" s="282">
        <v>0</v>
      </c>
    </row>
    <row r="15149" spans="1:11" x14ac:dyDescent="0.3">
      <c r="A15149" s="281" t="s">
        <v>2897</v>
      </c>
      <c r="B15149" s="281">
        <v>145</v>
      </c>
      <c r="C15149" s="24" t="str">
        <f t="shared" si="236"/>
        <v>siege145</v>
      </c>
      <c r="D15149" s="281">
        <v>1908</v>
      </c>
      <c r="E15149" s="281">
        <v>878</v>
      </c>
      <c r="F15149" s="281">
        <v>37242</v>
      </c>
      <c r="G15149" s="24">
        <v>0</v>
      </c>
      <c r="H15149" s="24">
        <v>0</v>
      </c>
      <c r="I15149" s="24">
        <v>0</v>
      </c>
      <c r="J15149" s="282">
        <v>10</v>
      </c>
      <c r="K15149" s="282">
        <v>0</v>
      </c>
    </row>
    <row r="15150" spans="1:11" x14ac:dyDescent="0.3">
      <c r="A15150" s="281" t="s">
        <v>2897</v>
      </c>
      <c r="B15150" s="281">
        <v>146</v>
      </c>
      <c r="C15150" s="24" t="str">
        <f t="shared" si="236"/>
        <v>siege146</v>
      </c>
      <c r="D15150" s="281">
        <v>1929</v>
      </c>
      <c r="E15150" s="281">
        <v>888</v>
      </c>
      <c r="F15150" s="281">
        <v>37719</v>
      </c>
      <c r="G15150" s="24">
        <v>0</v>
      </c>
      <c r="H15150" s="24">
        <v>0</v>
      </c>
      <c r="I15150" s="24">
        <v>0</v>
      </c>
      <c r="J15150" s="282">
        <v>10</v>
      </c>
      <c r="K15150" s="282">
        <v>0</v>
      </c>
    </row>
    <row r="15151" spans="1:11" x14ac:dyDescent="0.3">
      <c r="A15151" s="281" t="s">
        <v>2897</v>
      </c>
      <c r="B15151" s="281">
        <v>147</v>
      </c>
      <c r="C15151" s="24" t="str">
        <f t="shared" si="236"/>
        <v>siege147</v>
      </c>
      <c r="D15151" s="281">
        <v>1951</v>
      </c>
      <c r="E15151" s="281">
        <v>898</v>
      </c>
      <c r="F15151" s="281">
        <v>38206</v>
      </c>
      <c r="G15151" s="24">
        <v>0</v>
      </c>
      <c r="H15151" s="24">
        <v>0</v>
      </c>
      <c r="I15151" s="24">
        <v>0</v>
      </c>
      <c r="J15151" s="282">
        <v>10</v>
      </c>
      <c r="K15151" s="282">
        <v>0</v>
      </c>
    </row>
    <row r="15152" spans="1:11" x14ac:dyDescent="0.3">
      <c r="A15152" s="281" t="s">
        <v>2897</v>
      </c>
      <c r="B15152" s="281">
        <v>148</v>
      </c>
      <c r="C15152" s="24" t="str">
        <f t="shared" si="236"/>
        <v>siege148</v>
      </c>
      <c r="D15152" s="281">
        <v>1972</v>
      </c>
      <c r="E15152" s="281">
        <v>908</v>
      </c>
      <c r="F15152" s="281">
        <v>38653</v>
      </c>
      <c r="G15152" s="24">
        <v>0</v>
      </c>
      <c r="H15152" s="24">
        <v>0</v>
      </c>
      <c r="I15152" s="24">
        <v>0</v>
      </c>
      <c r="J15152" s="282">
        <v>10</v>
      </c>
      <c r="K15152" s="282">
        <v>0</v>
      </c>
    </row>
    <row r="15153" spans="1:11" x14ac:dyDescent="0.3">
      <c r="A15153" s="281" t="s">
        <v>2897</v>
      </c>
      <c r="B15153" s="281">
        <v>149</v>
      </c>
      <c r="C15153" s="24" t="str">
        <f t="shared" si="236"/>
        <v>siege149</v>
      </c>
      <c r="D15153" s="281">
        <v>1994</v>
      </c>
      <c r="E15153" s="281">
        <v>918</v>
      </c>
      <c r="F15153" s="281">
        <v>39176</v>
      </c>
      <c r="G15153" s="24">
        <v>0</v>
      </c>
      <c r="H15153" s="24">
        <v>0</v>
      </c>
      <c r="I15153" s="24">
        <v>0</v>
      </c>
      <c r="J15153" s="282">
        <v>10</v>
      </c>
      <c r="K15153" s="282">
        <v>0</v>
      </c>
    </row>
    <row r="15154" spans="1:11" x14ac:dyDescent="0.3">
      <c r="A15154" s="281" t="s">
        <v>2897</v>
      </c>
      <c r="B15154" s="281">
        <v>150</v>
      </c>
      <c r="C15154" s="24" t="str">
        <f t="shared" si="236"/>
        <v>siege150</v>
      </c>
      <c r="D15154" s="281">
        <v>2015</v>
      </c>
      <c r="E15154" s="281">
        <v>928</v>
      </c>
      <c r="F15154" s="281">
        <v>39633</v>
      </c>
      <c r="G15154" s="24">
        <v>0</v>
      </c>
      <c r="H15154" s="24">
        <v>0</v>
      </c>
      <c r="I15154" s="24">
        <v>0</v>
      </c>
      <c r="J15154" s="282">
        <v>10</v>
      </c>
      <c r="K15154" s="282">
        <v>0</v>
      </c>
    </row>
    <row r="15155" spans="1:11" x14ac:dyDescent="0.3">
      <c r="A15155" s="281" t="s">
        <v>2897</v>
      </c>
      <c r="B15155" s="281">
        <v>151</v>
      </c>
      <c r="C15155" s="24" t="str">
        <f t="shared" si="236"/>
        <v>siege151</v>
      </c>
      <c r="D15155" s="281">
        <v>2037</v>
      </c>
      <c r="E15155" s="281">
        <v>938</v>
      </c>
      <c r="F15155" s="281">
        <v>40145</v>
      </c>
      <c r="G15155" s="24">
        <v>0</v>
      </c>
      <c r="H15155" s="24">
        <v>0</v>
      </c>
      <c r="I15155" s="24">
        <v>0</v>
      </c>
      <c r="J15155" s="282">
        <v>10</v>
      </c>
      <c r="K15155" s="282">
        <v>0</v>
      </c>
    </row>
    <row r="15156" spans="1:11" x14ac:dyDescent="0.3">
      <c r="A15156" s="281" t="s">
        <v>2897</v>
      </c>
      <c r="B15156" s="281">
        <v>152</v>
      </c>
      <c r="C15156" s="24" t="str">
        <f t="shared" si="236"/>
        <v>siege152</v>
      </c>
      <c r="D15156" s="281">
        <v>2060</v>
      </c>
      <c r="E15156" s="281">
        <v>948</v>
      </c>
      <c r="F15156" s="281">
        <v>40613</v>
      </c>
      <c r="G15156" s="24">
        <v>0</v>
      </c>
      <c r="H15156" s="24">
        <v>0</v>
      </c>
      <c r="I15156" s="24">
        <v>0</v>
      </c>
      <c r="J15156" s="282">
        <v>10</v>
      </c>
      <c r="K15156" s="282">
        <v>0</v>
      </c>
    </row>
    <row r="15157" spans="1:11" x14ac:dyDescent="0.3">
      <c r="A15157" s="281" t="s">
        <v>2897</v>
      </c>
      <c r="B15157" s="281">
        <v>153</v>
      </c>
      <c r="C15157" s="24" t="str">
        <f t="shared" si="236"/>
        <v>siege153</v>
      </c>
      <c r="D15157" s="281">
        <v>2082</v>
      </c>
      <c r="E15157" s="281">
        <v>958</v>
      </c>
      <c r="F15157" s="281">
        <v>41161</v>
      </c>
      <c r="G15157" s="24">
        <v>0</v>
      </c>
      <c r="H15157" s="24">
        <v>0</v>
      </c>
      <c r="I15157" s="24">
        <v>0</v>
      </c>
      <c r="J15157" s="282">
        <v>10</v>
      </c>
      <c r="K15157" s="282">
        <v>0</v>
      </c>
    </row>
    <row r="15158" spans="1:11" x14ac:dyDescent="0.3">
      <c r="A15158" s="281" t="s">
        <v>2897</v>
      </c>
      <c r="B15158" s="281">
        <v>154</v>
      </c>
      <c r="C15158" s="24" t="str">
        <f t="shared" si="236"/>
        <v>siege154</v>
      </c>
      <c r="D15158" s="281">
        <v>2105</v>
      </c>
      <c r="E15158" s="281">
        <v>969</v>
      </c>
      <c r="F15158" s="281">
        <v>41642</v>
      </c>
      <c r="G15158" s="24">
        <v>0</v>
      </c>
      <c r="H15158" s="24">
        <v>0</v>
      </c>
      <c r="I15158" s="24">
        <v>0</v>
      </c>
      <c r="J15158" s="282">
        <v>10</v>
      </c>
      <c r="K15158" s="282">
        <v>0</v>
      </c>
    </row>
    <row r="15159" spans="1:11" x14ac:dyDescent="0.3">
      <c r="A15159" s="281" t="s">
        <v>2897</v>
      </c>
      <c r="B15159" s="281">
        <v>155</v>
      </c>
      <c r="C15159" s="24" t="str">
        <f t="shared" si="236"/>
        <v>siege155</v>
      </c>
      <c r="D15159" s="281">
        <v>2128</v>
      </c>
      <c r="E15159" s="281">
        <v>979</v>
      </c>
      <c r="F15159" s="281">
        <v>42178</v>
      </c>
      <c r="G15159" s="24">
        <v>0</v>
      </c>
      <c r="H15159" s="24">
        <v>0</v>
      </c>
      <c r="I15159" s="24">
        <v>0</v>
      </c>
      <c r="J15159" s="282">
        <v>10</v>
      </c>
      <c r="K15159" s="282">
        <v>0</v>
      </c>
    </row>
    <row r="15160" spans="1:11" x14ac:dyDescent="0.3">
      <c r="A15160" s="281" t="s">
        <v>2897</v>
      </c>
      <c r="B15160" s="281">
        <v>156</v>
      </c>
      <c r="C15160" s="24" t="str">
        <f t="shared" si="236"/>
        <v>siege156</v>
      </c>
      <c r="D15160" s="281">
        <v>2151</v>
      </c>
      <c r="E15160" s="281">
        <v>990</v>
      </c>
      <c r="F15160" s="281">
        <v>42669</v>
      </c>
      <c r="G15160" s="24">
        <v>0</v>
      </c>
      <c r="H15160" s="24">
        <v>0</v>
      </c>
      <c r="I15160" s="24">
        <v>0</v>
      </c>
      <c r="J15160" s="282">
        <v>10</v>
      </c>
      <c r="K15160" s="282">
        <v>0</v>
      </c>
    </row>
    <row r="15161" spans="1:11" x14ac:dyDescent="0.3">
      <c r="A15161" s="281" t="s">
        <v>2897</v>
      </c>
      <c r="B15161" s="281">
        <v>157</v>
      </c>
      <c r="C15161" s="24" t="str">
        <f t="shared" si="236"/>
        <v>siege157</v>
      </c>
      <c r="D15161" s="281">
        <v>2175</v>
      </c>
      <c r="E15161" s="281">
        <v>1001</v>
      </c>
      <c r="F15161" s="281">
        <v>43244</v>
      </c>
      <c r="G15161" s="24">
        <v>0</v>
      </c>
      <c r="H15161" s="24">
        <v>0</v>
      </c>
      <c r="I15161" s="24">
        <v>0</v>
      </c>
      <c r="J15161" s="282">
        <v>10</v>
      </c>
      <c r="K15161" s="282">
        <v>0</v>
      </c>
    </row>
    <row r="15162" spans="1:11" x14ac:dyDescent="0.3">
      <c r="A15162" s="281" t="s">
        <v>2897</v>
      </c>
      <c r="B15162" s="281">
        <v>158</v>
      </c>
      <c r="C15162" s="24" t="str">
        <f t="shared" si="236"/>
        <v>siege158</v>
      </c>
      <c r="D15162" s="281">
        <v>2198</v>
      </c>
      <c r="E15162" s="281">
        <v>1012</v>
      </c>
      <c r="F15162" s="281">
        <v>43748</v>
      </c>
      <c r="G15162" s="24">
        <v>0</v>
      </c>
      <c r="H15162" s="24">
        <v>0</v>
      </c>
      <c r="I15162" s="24">
        <v>0</v>
      </c>
      <c r="J15162" s="282">
        <v>10</v>
      </c>
      <c r="K15162" s="282">
        <v>0</v>
      </c>
    </row>
    <row r="15163" spans="1:11" x14ac:dyDescent="0.3">
      <c r="A15163" s="281" t="s">
        <v>2897</v>
      </c>
      <c r="B15163" s="281">
        <v>159</v>
      </c>
      <c r="C15163" s="24" t="str">
        <f t="shared" si="236"/>
        <v>siege159</v>
      </c>
      <c r="D15163" s="281">
        <v>2222</v>
      </c>
      <c r="E15163" s="281">
        <v>1023</v>
      </c>
      <c r="F15163" s="281">
        <v>44337</v>
      </c>
      <c r="G15163" s="24">
        <v>0</v>
      </c>
      <c r="H15163" s="24">
        <v>0</v>
      </c>
      <c r="I15163" s="24">
        <v>0</v>
      </c>
      <c r="J15163" s="282">
        <v>10</v>
      </c>
      <c r="K15163" s="282">
        <v>0</v>
      </c>
    </row>
    <row r="15164" spans="1:11" x14ac:dyDescent="0.3">
      <c r="A15164" s="281" t="s">
        <v>2897</v>
      </c>
      <c r="B15164" s="281">
        <v>160</v>
      </c>
      <c r="C15164" s="24" t="str">
        <f t="shared" si="236"/>
        <v>siege160</v>
      </c>
      <c r="D15164" s="281">
        <v>2246</v>
      </c>
      <c r="E15164" s="281">
        <v>1034</v>
      </c>
      <c r="F15164" s="281">
        <v>44853</v>
      </c>
      <c r="G15164" s="24">
        <v>0</v>
      </c>
      <c r="H15164" s="24">
        <v>0</v>
      </c>
      <c r="I15164" s="24">
        <v>0</v>
      </c>
      <c r="J15164" s="282">
        <v>10</v>
      </c>
      <c r="K15164" s="282">
        <v>0</v>
      </c>
    </row>
    <row r="15165" spans="1:11" x14ac:dyDescent="0.3">
      <c r="A15165" s="281" t="s">
        <v>2897</v>
      </c>
      <c r="B15165" s="281">
        <v>161</v>
      </c>
      <c r="C15165" s="24" t="str">
        <f t="shared" si="236"/>
        <v>siege161</v>
      </c>
      <c r="D15165" s="281">
        <v>2450</v>
      </c>
      <c r="E15165" s="281">
        <v>1128</v>
      </c>
      <c r="F15165" s="281">
        <v>49574</v>
      </c>
      <c r="G15165" s="24">
        <v>0</v>
      </c>
      <c r="H15165" s="24">
        <v>0</v>
      </c>
      <c r="I15165" s="24">
        <v>0</v>
      </c>
      <c r="J15165" s="282">
        <v>10</v>
      </c>
      <c r="K15165" s="282">
        <v>0</v>
      </c>
    </row>
    <row r="15166" spans="1:11" x14ac:dyDescent="0.3">
      <c r="A15166" s="281" t="s">
        <v>2897</v>
      </c>
      <c r="B15166" s="281">
        <v>162</v>
      </c>
      <c r="C15166" s="24" t="str">
        <f t="shared" si="236"/>
        <v>siege162</v>
      </c>
      <c r="D15166" s="281">
        <v>2477</v>
      </c>
      <c r="E15166" s="281">
        <v>1140</v>
      </c>
      <c r="F15166" s="281">
        <v>50150</v>
      </c>
      <c r="G15166" s="24">
        <v>0</v>
      </c>
      <c r="H15166" s="24">
        <v>0</v>
      </c>
      <c r="I15166" s="24">
        <v>0</v>
      </c>
      <c r="J15166" s="282">
        <v>10</v>
      </c>
      <c r="K15166" s="282">
        <v>0</v>
      </c>
    </row>
    <row r="15167" spans="1:11" x14ac:dyDescent="0.3">
      <c r="A15167" s="281" t="s">
        <v>2897</v>
      </c>
      <c r="B15167" s="281">
        <v>163</v>
      </c>
      <c r="C15167" s="24" t="str">
        <f t="shared" si="236"/>
        <v>siege163</v>
      </c>
      <c r="D15167" s="281">
        <v>2504</v>
      </c>
      <c r="E15167" s="281">
        <v>1153</v>
      </c>
      <c r="F15167" s="281">
        <v>50824</v>
      </c>
      <c r="G15167" s="24">
        <v>0</v>
      </c>
      <c r="H15167" s="24">
        <v>0</v>
      </c>
      <c r="I15167" s="24">
        <v>0</v>
      </c>
      <c r="J15167" s="282">
        <v>10</v>
      </c>
      <c r="K15167" s="282">
        <v>0</v>
      </c>
    </row>
    <row r="15168" spans="1:11" x14ac:dyDescent="0.3">
      <c r="A15168" s="281" t="s">
        <v>2897</v>
      </c>
      <c r="B15168" s="281">
        <v>164</v>
      </c>
      <c r="C15168" s="24" t="str">
        <f t="shared" si="236"/>
        <v>siege164</v>
      </c>
      <c r="D15168" s="281">
        <v>2531</v>
      </c>
      <c r="E15168" s="281">
        <v>1165</v>
      </c>
      <c r="F15168" s="281">
        <v>51414</v>
      </c>
      <c r="G15168" s="24">
        <v>0</v>
      </c>
      <c r="H15168" s="24">
        <v>0</v>
      </c>
      <c r="I15168" s="24">
        <v>0</v>
      </c>
      <c r="J15168" s="282">
        <v>10</v>
      </c>
      <c r="K15168" s="282">
        <v>0</v>
      </c>
    </row>
    <row r="15169" spans="1:11" x14ac:dyDescent="0.3">
      <c r="A15169" s="281" t="s">
        <v>2897</v>
      </c>
      <c r="B15169" s="281">
        <v>165</v>
      </c>
      <c r="C15169" s="24" t="str">
        <f t="shared" si="236"/>
        <v>siege165</v>
      </c>
      <c r="D15169" s="281">
        <v>2558</v>
      </c>
      <c r="E15169" s="281">
        <v>1178</v>
      </c>
      <c r="F15169" s="281">
        <v>52171</v>
      </c>
      <c r="G15169" s="24">
        <v>0</v>
      </c>
      <c r="H15169" s="24">
        <v>0</v>
      </c>
      <c r="I15169" s="24">
        <v>0</v>
      </c>
      <c r="J15169" s="282">
        <v>10</v>
      </c>
      <c r="K15169" s="282">
        <v>0</v>
      </c>
    </row>
    <row r="15170" spans="1:11" x14ac:dyDescent="0.3">
      <c r="A15170" s="281" t="s">
        <v>2897</v>
      </c>
      <c r="B15170" s="281">
        <v>166</v>
      </c>
      <c r="C15170" s="24" t="str">
        <f t="shared" si="236"/>
        <v>siege166</v>
      </c>
      <c r="D15170" s="281">
        <v>2586</v>
      </c>
      <c r="E15170" s="281">
        <v>1190</v>
      </c>
      <c r="F15170" s="281">
        <v>52776</v>
      </c>
      <c r="G15170" s="24">
        <v>0</v>
      </c>
      <c r="H15170" s="24">
        <v>0</v>
      </c>
      <c r="I15170" s="24">
        <v>0</v>
      </c>
      <c r="J15170" s="282">
        <v>10</v>
      </c>
      <c r="K15170" s="282">
        <v>0</v>
      </c>
    </row>
    <row r="15171" spans="1:11" x14ac:dyDescent="0.3">
      <c r="A15171" s="281" t="s">
        <v>2897</v>
      </c>
      <c r="B15171" s="281">
        <v>167</v>
      </c>
      <c r="C15171" s="24" t="str">
        <f t="shared" si="236"/>
        <v>siege167</v>
      </c>
      <c r="D15171" s="281">
        <v>2614</v>
      </c>
      <c r="E15171" s="281">
        <v>1203</v>
      </c>
      <c r="F15171" s="281">
        <v>53389</v>
      </c>
      <c r="G15171" s="24">
        <v>0</v>
      </c>
      <c r="H15171" s="24">
        <v>0</v>
      </c>
      <c r="I15171" s="24">
        <v>0</v>
      </c>
      <c r="J15171" s="282">
        <v>10</v>
      </c>
      <c r="K15171" s="282">
        <v>0</v>
      </c>
    </row>
    <row r="15172" spans="1:11" x14ac:dyDescent="0.3">
      <c r="A15172" s="281" t="s">
        <v>2897</v>
      </c>
      <c r="B15172" s="281">
        <v>168</v>
      </c>
      <c r="C15172" s="24" t="str">
        <f t="shared" si="236"/>
        <v>siege168</v>
      </c>
      <c r="D15172" s="281">
        <v>2642</v>
      </c>
      <c r="E15172" s="281">
        <v>1216</v>
      </c>
      <c r="F15172" s="281">
        <v>54008</v>
      </c>
      <c r="G15172" s="24">
        <v>0</v>
      </c>
      <c r="H15172" s="24">
        <v>0</v>
      </c>
      <c r="I15172" s="24">
        <v>0</v>
      </c>
      <c r="J15172" s="282">
        <v>10</v>
      </c>
      <c r="K15172" s="282">
        <v>0</v>
      </c>
    </row>
    <row r="15173" spans="1:11" x14ac:dyDescent="0.3">
      <c r="A15173" s="281" t="s">
        <v>2897</v>
      </c>
      <c r="B15173" s="281">
        <v>169</v>
      </c>
      <c r="C15173" s="24" t="str">
        <f t="shared" si="236"/>
        <v>siege169</v>
      </c>
      <c r="D15173" s="281">
        <v>2671</v>
      </c>
      <c r="E15173" s="281">
        <v>1229</v>
      </c>
      <c r="F15173" s="281">
        <v>54801</v>
      </c>
      <c r="G15173" s="24">
        <v>0</v>
      </c>
      <c r="H15173" s="24">
        <v>0</v>
      </c>
      <c r="I15173" s="24">
        <v>0</v>
      </c>
      <c r="J15173" s="282">
        <v>10</v>
      </c>
      <c r="K15173" s="282">
        <v>0</v>
      </c>
    </row>
    <row r="15174" spans="1:11" x14ac:dyDescent="0.3">
      <c r="A15174" s="281" t="s">
        <v>2897</v>
      </c>
      <c r="B15174" s="281">
        <v>170</v>
      </c>
      <c r="C15174" s="24" t="str">
        <f t="shared" ref="C15174:C15237" si="237">A15174&amp;B15174</f>
        <v>siege170</v>
      </c>
      <c r="D15174" s="281">
        <v>2700</v>
      </c>
      <c r="E15174" s="281">
        <v>1243</v>
      </c>
      <c r="F15174" s="281">
        <v>55436</v>
      </c>
      <c r="G15174" s="24">
        <v>0</v>
      </c>
      <c r="H15174" s="24">
        <v>0</v>
      </c>
      <c r="I15174" s="24">
        <v>0</v>
      </c>
      <c r="J15174" s="282">
        <v>10</v>
      </c>
      <c r="K15174" s="282">
        <v>0</v>
      </c>
    </row>
    <row r="15175" spans="1:11" x14ac:dyDescent="0.3">
      <c r="A15175" s="281" t="s">
        <v>2897</v>
      </c>
      <c r="B15175" s="281">
        <v>171</v>
      </c>
      <c r="C15175" s="24" t="str">
        <f t="shared" si="237"/>
        <v>siege171</v>
      </c>
      <c r="D15175" s="281">
        <v>2729</v>
      </c>
      <c r="E15175" s="281">
        <v>1256</v>
      </c>
      <c r="F15175" s="281">
        <v>56078</v>
      </c>
      <c r="G15175" s="24">
        <v>0</v>
      </c>
      <c r="H15175" s="24">
        <v>0</v>
      </c>
      <c r="I15175" s="24">
        <v>0</v>
      </c>
      <c r="J15175" s="282">
        <v>10</v>
      </c>
      <c r="K15175" s="282">
        <v>0</v>
      </c>
    </row>
    <row r="15176" spans="1:11" x14ac:dyDescent="0.3">
      <c r="A15176" s="281" t="s">
        <v>2897</v>
      </c>
      <c r="B15176" s="281">
        <v>172</v>
      </c>
      <c r="C15176" s="24" t="str">
        <f t="shared" si="237"/>
        <v>siege172</v>
      </c>
      <c r="D15176" s="281">
        <v>2758</v>
      </c>
      <c r="E15176" s="281">
        <v>1270</v>
      </c>
      <c r="F15176" s="281">
        <v>56727</v>
      </c>
      <c r="G15176" s="24">
        <v>0</v>
      </c>
      <c r="H15176" s="24">
        <v>0</v>
      </c>
      <c r="I15176" s="24">
        <v>0</v>
      </c>
      <c r="J15176" s="282">
        <v>10</v>
      </c>
      <c r="K15176" s="282">
        <v>0</v>
      </c>
    </row>
    <row r="15177" spans="1:11" x14ac:dyDescent="0.3">
      <c r="A15177" s="281" t="s">
        <v>2897</v>
      </c>
      <c r="B15177" s="281">
        <v>173</v>
      </c>
      <c r="C15177" s="24" t="str">
        <f t="shared" si="237"/>
        <v>siege173</v>
      </c>
      <c r="D15177" s="281">
        <v>2788</v>
      </c>
      <c r="E15177" s="281">
        <v>1283</v>
      </c>
      <c r="F15177" s="281">
        <v>57560</v>
      </c>
      <c r="G15177" s="24">
        <v>0</v>
      </c>
      <c r="H15177" s="24">
        <v>0</v>
      </c>
      <c r="I15177" s="24">
        <v>0</v>
      </c>
      <c r="J15177" s="282">
        <v>10</v>
      </c>
      <c r="K15177" s="282">
        <v>0</v>
      </c>
    </row>
    <row r="15178" spans="1:11" x14ac:dyDescent="0.3">
      <c r="A15178" s="281" t="s">
        <v>2897</v>
      </c>
      <c r="B15178" s="281">
        <v>174</v>
      </c>
      <c r="C15178" s="24" t="str">
        <f t="shared" si="237"/>
        <v>siege174</v>
      </c>
      <c r="D15178" s="281">
        <v>2818</v>
      </c>
      <c r="E15178" s="281">
        <v>1297</v>
      </c>
      <c r="F15178" s="281">
        <v>58225</v>
      </c>
      <c r="G15178" s="24">
        <v>0</v>
      </c>
      <c r="H15178" s="24">
        <v>0</v>
      </c>
      <c r="I15178" s="24">
        <v>0</v>
      </c>
      <c r="J15178" s="282">
        <v>10</v>
      </c>
      <c r="K15178" s="282">
        <v>0</v>
      </c>
    </row>
    <row r="15179" spans="1:11" x14ac:dyDescent="0.3">
      <c r="A15179" s="281" t="s">
        <v>2897</v>
      </c>
      <c r="B15179" s="281">
        <v>175</v>
      </c>
      <c r="C15179" s="24" t="str">
        <f t="shared" si="237"/>
        <v>siege175</v>
      </c>
      <c r="D15179" s="281">
        <v>2848</v>
      </c>
      <c r="E15179" s="281">
        <v>1311</v>
      </c>
      <c r="F15179" s="281">
        <v>58898</v>
      </c>
      <c r="G15179" s="24">
        <v>0</v>
      </c>
      <c r="H15179" s="24">
        <v>0</v>
      </c>
      <c r="I15179" s="24">
        <v>0</v>
      </c>
      <c r="J15179" s="282">
        <v>10</v>
      </c>
      <c r="K15179" s="282">
        <v>0</v>
      </c>
    </row>
    <row r="15180" spans="1:11" x14ac:dyDescent="0.3">
      <c r="A15180" s="281" t="s">
        <v>2897</v>
      </c>
      <c r="B15180" s="281">
        <v>176</v>
      </c>
      <c r="C15180" s="24" t="str">
        <f t="shared" si="237"/>
        <v>siege176</v>
      </c>
      <c r="D15180" s="281">
        <v>2879</v>
      </c>
      <c r="E15180" s="281">
        <v>1325</v>
      </c>
      <c r="F15180" s="281">
        <v>59579</v>
      </c>
      <c r="G15180" s="24">
        <v>0</v>
      </c>
      <c r="H15180" s="24">
        <v>0</v>
      </c>
      <c r="I15180" s="24">
        <v>0</v>
      </c>
      <c r="J15180" s="282">
        <v>10</v>
      </c>
      <c r="K15180" s="282">
        <v>0</v>
      </c>
    </row>
    <row r="15181" spans="1:11" x14ac:dyDescent="0.3">
      <c r="A15181" s="281" t="s">
        <v>2897</v>
      </c>
      <c r="B15181" s="281">
        <v>177</v>
      </c>
      <c r="C15181" s="24" t="str">
        <f t="shared" si="237"/>
        <v>siege177</v>
      </c>
      <c r="D15181" s="281">
        <v>2910</v>
      </c>
      <c r="E15181" s="281">
        <v>1339</v>
      </c>
      <c r="F15181" s="281">
        <v>60452</v>
      </c>
      <c r="G15181" s="24">
        <v>0</v>
      </c>
      <c r="H15181" s="24">
        <v>0</v>
      </c>
      <c r="I15181" s="24">
        <v>0</v>
      </c>
      <c r="J15181" s="282">
        <v>10</v>
      </c>
      <c r="K15181" s="282">
        <v>0</v>
      </c>
    </row>
    <row r="15182" spans="1:11" x14ac:dyDescent="0.3">
      <c r="A15182" s="281" t="s">
        <v>2897</v>
      </c>
      <c r="B15182" s="281">
        <v>178</v>
      </c>
      <c r="C15182" s="24" t="str">
        <f t="shared" si="237"/>
        <v>siege178</v>
      </c>
      <c r="D15182" s="281">
        <v>2941</v>
      </c>
      <c r="E15182" s="281">
        <v>1354</v>
      </c>
      <c r="F15182" s="281">
        <v>61150</v>
      </c>
      <c r="G15182" s="24">
        <v>0</v>
      </c>
      <c r="H15182" s="24">
        <v>0</v>
      </c>
      <c r="I15182" s="24">
        <v>0</v>
      </c>
      <c r="J15182" s="282">
        <v>10</v>
      </c>
      <c r="K15182" s="282">
        <v>0</v>
      </c>
    </row>
    <row r="15183" spans="1:11" x14ac:dyDescent="0.3">
      <c r="A15183" s="281" t="s">
        <v>2897</v>
      </c>
      <c r="B15183" s="281">
        <v>179</v>
      </c>
      <c r="C15183" s="24" t="str">
        <f t="shared" si="237"/>
        <v>siege179</v>
      </c>
      <c r="D15183" s="281">
        <v>2973</v>
      </c>
      <c r="E15183" s="281">
        <v>1368</v>
      </c>
      <c r="F15183" s="281">
        <v>61856</v>
      </c>
      <c r="G15183" s="24">
        <v>0</v>
      </c>
      <c r="H15183" s="24">
        <v>0</v>
      </c>
      <c r="I15183" s="24">
        <v>0</v>
      </c>
      <c r="J15183" s="282">
        <v>10</v>
      </c>
      <c r="K15183" s="282">
        <v>0</v>
      </c>
    </row>
    <row r="15184" spans="1:11" x14ac:dyDescent="0.3">
      <c r="A15184" s="281" t="s">
        <v>2897</v>
      </c>
      <c r="B15184" s="281">
        <v>180</v>
      </c>
      <c r="C15184" s="24" t="str">
        <f t="shared" si="237"/>
        <v>siege180</v>
      </c>
      <c r="D15184" s="281">
        <v>3004</v>
      </c>
      <c r="E15184" s="281">
        <v>1383</v>
      </c>
      <c r="F15184" s="281">
        <v>62569</v>
      </c>
      <c r="G15184" s="24">
        <v>0</v>
      </c>
      <c r="H15184" s="24">
        <v>0</v>
      </c>
      <c r="I15184" s="24">
        <v>0</v>
      </c>
      <c r="J15184" s="282">
        <v>10</v>
      </c>
      <c r="K15184" s="282">
        <v>0</v>
      </c>
    </row>
    <row r="15185" spans="1:11" x14ac:dyDescent="0.3">
      <c r="A15185" s="281" t="s">
        <v>2897</v>
      </c>
      <c r="B15185" s="281">
        <v>181</v>
      </c>
      <c r="C15185" s="24" t="str">
        <f t="shared" si="237"/>
        <v>siege181</v>
      </c>
      <c r="D15185" s="281">
        <v>3277</v>
      </c>
      <c r="E15185" s="281">
        <v>1509</v>
      </c>
      <c r="F15185" s="281">
        <v>69282</v>
      </c>
      <c r="G15185" s="24">
        <v>0</v>
      </c>
      <c r="H15185" s="24">
        <v>0</v>
      </c>
      <c r="I15185" s="24">
        <v>0</v>
      </c>
      <c r="J15185" s="282">
        <v>10</v>
      </c>
      <c r="K15185" s="282">
        <v>0</v>
      </c>
    </row>
    <row r="15186" spans="1:11" x14ac:dyDescent="0.3">
      <c r="A15186" s="281" t="s">
        <v>2897</v>
      </c>
      <c r="B15186" s="281">
        <v>182</v>
      </c>
      <c r="C15186" s="24" t="str">
        <f t="shared" si="237"/>
        <v>siege182</v>
      </c>
      <c r="D15186" s="281">
        <v>3312</v>
      </c>
      <c r="E15186" s="281">
        <v>1525</v>
      </c>
      <c r="F15186" s="281">
        <v>70081</v>
      </c>
      <c r="G15186" s="24">
        <v>0</v>
      </c>
      <c r="H15186" s="24">
        <v>0</v>
      </c>
      <c r="I15186" s="24">
        <v>0</v>
      </c>
      <c r="J15186" s="282">
        <v>10</v>
      </c>
      <c r="K15186" s="282">
        <v>0</v>
      </c>
    </row>
    <row r="15187" spans="1:11" x14ac:dyDescent="0.3">
      <c r="A15187" s="281" t="s">
        <v>2897</v>
      </c>
      <c r="B15187" s="281">
        <v>183</v>
      </c>
      <c r="C15187" s="24" t="str">
        <f t="shared" si="237"/>
        <v>siege183</v>
      </c>
      <c r="D15187" s="281">
        <v>3347</v>
      </c>
      <c r="E15187" s="281">
        <v>1541</v>
      </c>
      <c r="F15187" s="281">
        <v>70889</v>
      </c>
      <c r="G15187" s="24">
        <v>0</v>
      </c>
      <c r="H15187" s="24">
        <v>0</v>
      </c>
      <c r="I15187" s="24">
        <v>0</v>
      </c>
      <c r="J15187" s="282">
        <v>10</v>
      </c>
      <c r="K15187" s="282">
        <v>0</v>
      </c>
    </row>
    <row r="15188" spans="1:11" x14ac:dyDescent="0.3">
      <c r="A15188" s="281" t="s">
        <v>2897</v>
      </c>
      <c r="B15188" s="281">
        <v>184</v>
      </c>
      <c r="C15188" s="24" t="str">
        <f t="shared" si="237"/>
        <v>siege184</v>
      </c>
      <c r="D15188" s="281">
        <v>3383</v>
      </c>
      <c r="E15188" s="281">
        <v>1557</v>
      </c>
      <c r="F15188" s="281">
        <v>71705</v>
      </c>
      <c r="G15188" s="24">
        <v>0</v>
      </c>
      <c r="H15188" s="24">
        <v>0</v>
      </c>
      <c r="I15188" s="24">
        <v>0</v>
      </c>
      <c r="J15188" s="282">
        <v>10</v>
      </c>
      <c r="K15188" s="282">
        <v>0</v>
      </c>
    </row>
    <row r="15189" spans="1:11" x14ac:dyDescent="0.3">
      <c r="A15189" s="281" t="s">
        <v>2897</v>
      </c>
      <c r="B15189" s="281">
        <v>185</v>
      </c>
      <c r="C15189" s="24" t="str">
        <f t="shared" si="237"/>
        <v>siege185</v>
      </c>
      <c r="D15189" s="281">
        <v>3419</v>
      </c>
      <c r="E15189" s="281">
        <v>1574</v>
      </c>
      <c r="F15189" s="281">
        <v>72755</v>
      </c>
      <c r="G15189" s="24">
        <v>0</v>
      </c>
      <c r="H15189" s="24">
        <v>0</v>
      </c>
      <c r="I15189" s="24">
        <v>0</v>
      </c>
      <c r="J15189" s="282">
        <v>10</v>
      </c>
      <c r="K15189" s="282">
        <v>0</v>
      </c>
    </row>
    <row r="15190" spans="1:11" x14ac:dyDescent="0.3">
      <c r="A15190" s="281" t="s">
        <v>2897</v>
      </c>
      <c r="B15190" s="281">
        <v>186</v>
      </c>
      <c r="C15190" s="24" t="str">
        <f t="shared" si="237"/>
        <v>siege186</v>
      </c>
      <c r="D15190" s="281">
        <v>3456</v>
      </c>
      <c r="E15190" s="281">
        <v>1591</v>
      </c>
      <c r="F15190" s="281">
        <v>73592</v>
      </c>
      <c r="G15190" s="24">
        <v>0</v>
      </c>
      <c r="H15190" s="24">
        <v>0</v>
      </c>
      <c r="I15190" s="24">
        <v>0</v>
      </c>
      <c r="J15190" s="282">
        <v>10</v>
      </c>
      <c r="K15190" s="282">
        <v>0</v>
      </c>
    </row>
    <row r="15191" spans="1:11" x14ac:dyDescent="0.3">
      <c r="A15191" s="281" t="s">
        <v>2897</v>
      </c>
      <c r="B15191" s="281">
        <v>187</v>
      </c>
      <c r="C15191" s="24" t="str">
        <f t="shared" si="237"/>
        <v>siege187</v>
      </c>
      <c r="D15191" s="281">
        <v>3493</v>
      </c>
      <c r="E15191" s="281">
        <v>1608</v>
      </c>
      <c r="F15191" s="281">
        <v>74439</v>
      </c>
      <c r="G15191" s="24">
        <v>0</v>
      </c>
      <c r="H15191" s="24">
        <v>0</v>
      </c>
      <c r="I15191" s="24">
        <v>0</v>
      </c>
      <c r="J15191" s="282">
        <v>10</v>
      </c>
      <c r="K15191" s="282">
        <v>0</v>
      </c>
    </row>
    <row r="15192" spans="1:11" x14ac:dyDescent="0.3">
      <c r="A15192" s="281" t="s">
        <v>2897</v>
      </c>
      <c r="B15192" s="281">
        <v>188</v>
      </c>
      <c r="C15192" s="24" t="str">
        <f t="shared" si="237"/>
        <v>siege188</v>
      </c>
      <c r="D15192" s="281">
        <v>3530</v>
      </c>
      <c r="E15192" s="281">
        <v>1625</v>
      </c>
      <c r="F15192" s="281">
        <v>75294</v>
      </c>
      <c r="G15192" s="24">
        <v>0</v>
      </c>
      <c r="H15192" s="24">
        <v>0</v>
      </c>
      <c r="I15192" s="24">
        <v>0</v>
      </c>
      <c r="J15192" s="282">
        <v>10</v>
      </c>
      <c r="K15192" s="282">
        <v>0</v>
      </c>
    </row>
    <row r="15193" spans="1:11" x14ac:dyDescent="0.3">
      <c r="A15193" s="281" t="s">
        <v>2897</v>
      </c>
      <c r="B15193" s="281">
        <v>189</v>
      </c>
      <c r="C15193" s="24" t="str">
        <f t="shared" si="237"/>
        <v>siege189</v>
      </c>
      <c r="D15193" s="281">
        <v>3568</v>
      </c>
      <c r="E15193" s="281">
        <v>1642</v>
      </c>
      <c r="F15193" s="281">
        <v>76317</v>
      </c>
      <c r="G15193" s="24">
        <v>0</v>
      </c>
      <c r="H15193" s="24">
        <v>0</v>
      </c>
      <c r="I15193" s="24">
        <v>0</v>
      </c>
      <c r="J15193" s="282">
        <v>10</v>
      </c>
      <c r="K15193" s="282">
        <v>0</v>
      </c>
    </row>
    <row r="15194" spans="1:11" x14ac:dyDescent="0.3">
      <c r="A15194" s="281" t="s">
        <v>2897</v>
      </c>
      <c r="B15194" s="281">
        <v>190</v>
      </c>
      <c r="C15194" s="24" t="str">
        <f t="shared" si="237"/>
        <v>siege190</v>
      </c>
      <c r="D15194" s="281">
        <v>3606</v>
      </c>
      <c r="E15194" s="281">
        <v>1660</v>
      </c>
      <c r="F15194" s="281">
        <v>77193</v>
      </c>
      <c r="G15194" s="24">
        <v>0</v>
      </c>
      <c r="H15194" s="24">
        <v>0</v>
      </c>
      <c r="I15194" s="24">
        <v>0</v>
      </c>
      <c r="J15194" s="282">
        <v>10</v>
      </c>
      <c r="K15194" s="282">
        <v>0</v>
      </c>
    </row>
    <row r="15195" spans="1:11" x14ac:dyDescent="0.3">
      <c r="A15195" s="281" t="s">
        <v>2897</v>
      </c>
      <c r="B15195" s="281">
        <v>191</v>
      </c>
      <c r="C15195" s="24" t="str">
        <f t="shared" si="237"/>
        <v>siege191</v>
      </c>
      <c r="D15195" s="281">
        <v>3644</v>
      </c>
      <c r="E15195" s="281">
        <v>1678</v>
      </c>
      <c r="F15195" s="281">
        <v>78079</v>
      </c>
      <c r="G15195" s="24">
        <v>0</v>
      </c>
      <c r="H15195" s="24">
        <v>0</v>
      </c>
      <c r="I15195" s="24">
        <v>0</v>
      </c>
      <c r="J15195" s="282">
        <v>10</v>
      </c>
      <c r="K15195" s="282">
        <v>0</v>
      </c>
    </row>
    <row r="15196" spans="1:11" x14ac:dyDescent="0.3">
      <c r="A15196" s="281" t="s">
        <v>2897</v>
      </c>
      <c r="B15196" s="281">
        <v>192</v>
      </c>
      <c r="C15196" s="24" t="str">
        <f t="shared" si="237"/>
        <v>siege192</v>
      </c>
      <c r="D15196" s="281">
        <v>3683</v>
      </c>
      <c r="E15196" s="281">
        <v>1695</v>
      </c>
      <c r="F15196" s="281">
        <v>78975</v>
      </c>
      <c r="G15196" s="24">
        <v>0</v>
      </c>
      <c r="H15196" s="24">
        <v>0</v>
      </c>
      <c r="I15196" s="24">
        <v>0</v>
      </c>
      <c r="J15196" s="282">
        <v>10</v>
      </c>
      <c r="K15196" s="282">
        <v>0</v>
      </c>
    </row>
    <row r="15197" spans="1:11" x14ac:dyDescent="0.3">
      <c r="A15197" s="281" t="s">
        <v>2897</v>
      </c>
      <c r="B15197" s="281">
        <v>193</v>
      </c>
      <c r="C15197" s="24" t="str">
        <f t="shared" si="237"/>
        <v>siege193</v>
      </c>
      <c r="D15197" s="281">
        <v>3722</v>
      </c>
      <c r="E15197" s="281">
        <v>1713</v>
      </c>
      <c r="F15197" s="281">
        <v>80128</v>
      </c>
      <c r="G15197" s="24">
        <v>0</v>
      </c>
      <c r="H15197" s="24">
        <v>0</v>
      </c>
      <c r="I15197" s="24">
        <v>0</v>
      </c>
      <c r="J15197" s="282">
        <v>10</v>
      </c>
      <c r="K15197" s="282">
        <v>0</v>
      </c>
    </row>
    <row r="15198" spans="1:11" x14ac:dyDescent="0.3">
      <c r="A15198" s="281" t="s">
        <v>2897</v>
      </c>
      <c r="B15198" s="281">
        <v>194</v>
      </c>
      <c r="C15198" s="24" t="str">
        <f t="shared" si="237"/>
        <v>siege194</v>
      </c>
      <c r="D15198" s="281">
        <v>3761</v>
      </c>
      <c r="E15198" s="281">
        <v>1732</v>
      </c>
      <c r="F15198" s="281">
        <v>81047</v>
      </c>
      <c r="G15198" s="24">
        <v>0</v>
      </c>
      <c r="H15198" s="24">
        <v>0</v>
      </c>
      <c r="I15198" s="24">
        <v>0</v>
      </c>
      <c r="J15198" s="282">
        <v>10</v>
      </c>
      <c r="K15198" s="282">
        <v>0</v>
      </c>
    </row>
    <row r="15199" spans="1:11" x14ac:dyDescent="0.3">
      <c r="A15199" s="281" t="s">
        <v>2897</v>
      </c>
      <c r="B15199" s="281">
        <v>195</v>
      </c>
      <c r="C15199" s="24" t="str">
        <f t="shared" si="237"/>
        <v>siege195</v>
      </c>
      <c r="D15199" s="281">
        <v>3801</v>
      </c>
      <c r="E15199" s="281">
        <v>1750</v>
      </c>
      <c r="F15199" s="281">
        <v>81976</v>
      </c>
      <c r="G15199" s="24">
        <v>0</v>
      </c>
      <c r="H15199" s="24">
        <v>0</v>
      </c>
      <c r="I15199" s="24">
        <v>0</v>
      </c>
      <c r="J15199" s="282">
        <v>10</v>
      </c>
      <c r="K15199" s="282">
        <v>0</v>
      </c>
    </row>
    <row r="15200" spans="1:11" x14ac:dyDescent="0.3">
      <c r="A15200" s="281" t="s">
        <v>2897</v>
      </c>
      <c r="B15200" s="281">
        <v>196</v>
      </c>
      <c r="C15200" s="24" t="str">
        <f t="shared" si="237"/>
        <v>siege196</v>
      </c>
      <c r="D15200" s="281">
        <v>3842</v>
      </c>
      <c r="E15200" s="281">
        <v>1769</v>
      </c>
      <c r="F15200" s="281">
        <v>82915</v>
      </c>
      <c r="G15200" s="24">
        <v>0</v>
      </c>
      <c r="H15200" s="24">
        <v>0</v>
      </c>
      <c r="I15200" s="24">
        <v>0</v>
      </c>
      <c r="J15200" s="282">
        <v>10</v>
      </c>
      <c r="K15200" s="282">
        <v>0</v>
      </c>
    </row>
    <row r="15201" spans="1:11" x14ac:dyDescent="0.3">
      <c r="A15201" s="281" t="s">
        <v>2897</v>
      </c>
      <c r="B15201" s="281">
        <v>197</v>
      </c>
      <c r="C15201" s="24" t="str">
        <f t="shared" si="237"/>
        <v>siege197</v>
      </c>
      <c r="D15201" s="281">
        <v>3882</v>
      </c>
      <c r="E15201" s="281">
        <v>1787</v>
      </c>
      <c r="F15201" s="281">
        <v>84123</v>
      </c>
      <c r="G15201" s="24">
        <v>0</v>
      </c>
      <c r="H15201" s="24">
        <v>0</v>
      </c>
      <c r="I15201" s="24">
        <v>0</v>
      </c>
      <c r="J15201" s="282">
        <v>10</v>
      </c>
      <c r="K15201" s="282">
        <v>0</v>
      </c>
    </row>
    <row r="15202" spans="1:11" x14ac:dyDescent="0.3">
      <c r="A15202" s="281" t="s">
        <v>2897</v>
      </c>
      <c r="B15202" s="281">
        <v>198</v>
      </c>
      <c r="C15202" s="24" t="str">
        <f t="shared" si="237"/>
        <v>siege198</v>
      </c>
      <c r="D15202" s="281">
        <v>3923</v>
      </c>
      <c r="E15202" s="281">
        <v>1806</v>
      </c>
      <c r="F15202" s="281">
        <v>85086</v>
      </c>
      <c r="G15202" s="24">
        <v>0</v>
      </c>
      <c r="H15202" s="24">
        <v>0</v>
      </c>
      <c r="I15202" s="24">
        <v>0</v>
      </c>
      <c r="J15202" s="282">
        <v>10</v>
      </c>
      <c r="K15202" s="282">
        <v>0</v>
      </c>
    </row>
    <row r="15203" spans="1:11" x14ac:dyDescent="0.3">
      <c r="A15203" s="281" t="s">
        <v>2897</v>
      </c>
      <c r="B15203" s="281">
        <v>199</v>
      </c>
      <c r="C15203" s="24" t="str">
        <f t="shared" si="237"/>
        <v>siege199</v>
      </c>
      <c r="D15203" s="281">
        <v>3965</v>
      </c>
      <c r="E15203" s="281">
        <v>1825</v>
      </c>
      <c r="F15203" s="281">
        <v>86059</v>
      </c>
      <c r="G15203" s="24">
        <v>0</v>
      </c>
      <c r="H15203" s="24">
        <v>0</v>
      </c>
      <c r="I15203" s="24">
        <v>0</v>
      </c>
      <c r="J15203" s="282">
        <v>10</v>
      </c>
      <c r="K15203" s="282">
        <v>0</v>
      </c>
    </row>
    <row r="15204" spans="1:11" x14ac:dyDescent="0.3">
      <c r="A15204" s="281" t="s">
        <v>2897</v>
      </c>
      <c r="B15204" s="281">
        <v>200</v>
      </c>
      <c r="C15204" s="24" t="str">
        <f t="shared" si="237"/>
        <v>siege200</v>
      </c>
      <c r="D15204" s="281">
        <v>4007</v>
      </c>
      <c r="E15204" s="281">
        <v>1845</v>
      </c>
      <c r="F15204" s="281">
        <v>87043</v>
      </c>
      <c r="G15204" s="24">
        <v>0</v>
      </c>
      <c r="H15204" s="24">
        <v>0</v>
      </c>
      <c r="I15204" s="24">
        <v>0</v>
      </c>
      <c r="J15204" s="282">
        <v>10</v>
      </c>
      <c r="K15204" s="282">
        <v>0</v>
      </c>
    </row>
    <row r="15205" spans="1:11" x14ac:dyDescent="0.3">
      <c r="A15205" s="281" t="s">
        <v>2897</v>
      </c>
      <c r="B15205" s="281">
        <v>201</v>
      </c>
      <c r="C15205" s="24" t="str">
        <f t="shared" si="237"/>
        <v>siege201</v>
      </c>
      <c r="D15205" s="281">
        <v>4370</v>
      </c>
      <c r="E15205" s="281">
        <v>2012</v>
      </c>
      <c r="F15205" s="281">
        <v>96145</v>
      </c>
      <c r="G15205" s="24">
        <v>0</v>
      </c>
      <c r="H15205" s="24">
        <v>0</v>
      </c>
      <c r="I15205" s="24">
        <v>0</v>
      </c>
      <c r="J15205" s="282">
        <v>10</v>
      </c>
      <c r="K15205" s="282">
        <v>0</v>
      </c>
    </row>
    <row r="15206" spans="1:11" x14ac:dyDescent="0.3">
      <c r="A15206" s="281" t="s">
        <v>2897</v>
      </c>
      <c r="B15206" s="281">
        <v>202</v>
      </c>
      <c r="C15206" s="24" t="str">
        <f t="shared" si="237"/>
        <v>siege202</v>
      </c>
      <c r="D15206" s="281">
        <v>4416</v>
      </c>
      <c r="E15206" s="281">
        <v>2033</v>
      </c>
      <c r="F15206" s="281">
        <v>97343</v>
      </c>
      <c r="G15206" s="24">
        <v>0</v>
      </c>
      <c r="H15206" s="24">
        <v>0</v>
      </c>
      <c r="I15206" s="24">
        <v>0</v>
      </c>
      <c r="J15206" s="282">
        <v>10</v>
      </c>
      <c r="K15206" s="282">
        <v>0</v>
      </c>
    </row>
    <row r="15207" spans="1:11" x14ac:dyDescent="0.3">
      <c r="A15207" s="281" t="s">
        <v>2897</v>
      </c>
      <c r="B15207" s="281">
        <v>203</v>
      </c>
      <c r="C15207" s="24" t="str">
        <f t="shared" si="237"/>
        <v>siege203</v>
      </c>
      <c r="D15207" s="281">
        <v>4463</v>
      </c>
      <c r="E15207" s="281">
        <v>2054</v>
      </c>
      <c r="F15207" s="281">
        <v>98522</v>
      </c>
      <c r="G15207" s="24">
        <v>0</v>
      </c>
      <c r="H15207" s="24">
        <v>0</v>
      </c>
      <c r="I15207" s="24">
        <v>0</v>
      </c>
      <c r="J15207" s="282">
        <v>10</v>
      </c>
      <c r="K15207" s="282">
        <v>0</v>
      </c>
    </row>
    <row r="15208" spans="1:11" x14ac:dyDescent="0.3">
      <c r="A15208" s="281" t="s">
        <v>2897</v>
      </c>
      <c r="B15208" s="281">
        <v>204</v>
      </c>
      <c r="C15208" s="24" t="str">
        <f t="shared" si="237"/>
        <v>siege204</v>
      </c>
      <c r="D15208" s="281">
        <v>4510</v>
      </c>
      <c r="E15208" s="281">
        <v>2076</v>
      </c>
      <c r="F15208" s="281">
        <v>99715</v>
      </c>
      <c r="G15208" s="24">
        <v>0</v>
      </c>
      <c r="H15208" s="24">
        <v>0</v>
      </c>
      <c r="I15208" s="24">
        <v>0</v>
      </c>
      <c r="J15208" s="282">
        <v>10</v>
      </c>
      <c r="K15208" s="282">
        <v>0</v>
      </c>
    </row>
    <row r="15209" spans="1:11" x14ac:dyDescent="0.3">
      <c r="A15209" s="281" t="s">
        <v>2897</v>
      </c>
      <c r="B15209" s="281">
        <v>205</v>
      </c>
      <c r="C15209" s="24" t="str">
        <f t="shared" si="237"/>
        <v>siege205</v>
      </c>
      <c r="D15209" s="281">
        <v>4557</v>
      </c>
      <c r="E15209" s="281">
        <v>2098</v>
      </c>
      <c r="F15209" s="281">
        <v>101334</v>
      </c>
      <c r="G15209" s="24">
        <v>0</v>
      </c>
      <c r="H15209" s="24">
        <v>0</v>
      </c>
      <c r="I15209" s="24">
        <v>0</v>
      </c>
      <c r="J15209" s="282">
        <v>10</v>
      </c>
      <c r="K15209" s="282">
        <v>0</v>
      </c>
    </row>
    <row r="15210" spans="1:11" x14ac:dyDescent="0.3">
      <c r="A15210" s="281" t="s">
        <v>2897</v>
      </c>
      <c r="B15210" s="281">
        <v>206</v>
      </c>
      <c r="C15210" s="24" t="str">
        <f t="shared" si="237"/>
        <v>siege206</v>
      </c>
      <c r="D15210" s="281">
        <v>4605</v>
      </c>
      <c r="E15210" s="281">
        <v>2120</v>
      </c>
      <c r="F15210" s="281">
        <v>102664</v>
      </c>
      <c r="G15210" s="24">
        <v>0</v>
      </c>
      <c r="H15210" s="24">
        <v>0</v>
      </c>
      <c r="I15210" s="24">
        <v>0</v>
      </c>
      <c r="J15210" s="282">
        <v>10</v>
      </c>
      <c r="K15210" s="282">
        <v>0</v>
      </c>
    </row>
    <row r="15211" spans="1:11" x14ac:dyDescent="0.3">
      <c r="A15211" s="281" t="s">
        <v>2897</v>
      </c>
      <c r="B15211" s="281">
        <v>207</v>
      </c>
      <c r="C15211" s="24" t="str">
        <f t="shared" si="237"/>
        <v>siege207</v>
      </c>
      <c r="D15211" s="281">
        <v>4654</v>
      </c>
      <c r="E15211" s="281">
        <v>2142</v>
      </c>
      <c r="F15211" s="281">
        <v>104012</v>
      </c>
      <c r="G15211" s="24">
        <v>0</v>
      </c>
      <c r="H15211" s="24">
        <v>0</v>
      </c>
      <c r="I15211" s="24">
        <v>0</v>
      </c>
      <c r="J15211" s="282">
        <v>10</v>
      </c>
      <c r="K15211" s="282">
        <v>0</v>
      </c>
    </row>
    <row r="15212" spans="1:11" x14ac:dyDescent="0.3">
      <c r="A15212" s="281" t="s">
        <v>2897</v>
      </c>
      <c r="B15212" s="281">
        <v>208</v>
      </c>
      <c r="C15212" s="24" t="str">
        <f t="shared" si="237"/>
        <v>siege208</v>
      </c>
      <c r="D15212" s="281">
        <v>4703</v>
      </c>
      <c r="E15212" s="281">
        <v>2165</v>
      </c>
      <c r="F15212" s="281">
        <v>105341</v>
      </c>
      <c r="G15212" s="24">
        <v>0</v>
      </c>
      <c r="H15212" s="24">
        <v>0</v>
      </c>
      <c r="I15212" s="24">
        <v>0</v>
      </c>
      <c r="J15212" s="282">
        <v>10</v>
      </c>
      <c r="K15212" s="282">
        <v>0</v>
      </c>
    </row>
    <row r="15213" spans="1:11" x14ac:dyDescent="0.3">
      <c r="A15213" s="281" t="s">
        <v>2897</v>
      </c>
      <c r="B15213" s="281">
        <v>209</v>
      </c>
      <c r="C15213" s="24" t="str">
        <f t="shared" si="237"/>
        <v>siege209</v>
      </c>
      <c r="D15213" s="281">
        <v>4752</v>
      </c>
      <c r="E15213" s="281">
        <v>2188</v>
      </c>
      <c r="F15213" s="281">
        <v>106759</v>
      </c>
      <c r="G15213" s="24">
        <v>0</v>
      </c>
      <c r="H15213" s="24">
        <v>0</v>
      </c>
      <c r="I15213" s="24">
        <v>0</v>
      </c>
      <c r="J15213" s="282">
        <v>10</v>
      </c>
      <c r="K15213" s="282">
        <v>0</v>
      </c>
    </row>
    <row r="15214" spans="1:11" x14ac:dyDescent="0.3">
      <c r="A15214" s="281" t="s">
        <v>2897</v>
      </c>
      <c r="B15214" s="281">
        <v>210</v>
      </c>
      <c r="C15214" s="24" t="str">
        <f t="shared" si="237"/>
        <v>siege210</v>
      </c>
      <c r="D15214" s="281">
        <v>4802</v>
      </c>
      <c r="E15214" s="281">
        <v>2211</v>
      </c>
      <c r="F15214" s="281">
        <v>108122</v>
      </c>
      <c r="G15214" s="24">
        <v>0</v>
      </c>
      <c r="H15214" s="24">
        <v>0</v>
      </c>
      <c r="I15214" s="24">
        <v>0</v>
      </c>
      <c r="J15214" s="282">
        <v>10</v>
      </c>
      <c r="K15214" s="282">
        <v>0</v>
      </c>
    </row>
    <row r="15215" spans="1:11" x14ac:dyDescent="0.3">
      <c r="A15215" s="281" t="s">
        <v>2897</v>
      </c>
      <c r="B15215" s="281">
        <v>211</v>
      </c>
      <c r="C15215" s="24" t="str">
        <f t="shared" si="237"/>
        <v>siege211</v>
      </c>
      <c r="D15215" s="281">
        <v>4853</v>
      </c>
      <c r="E15215" s="281">
        <v>2234</v>
      </c>
      <c r="F15215" s="281">
        <v>109539</v>
      </c>
      <c r="G15215" s="24">
        <v>0</v>
      </c>
      <c r="H15215" s="24">
        <v>0</v>
      </c>
      <c r="I15215" s="24">
        <v>0</v>
      </c>
      <c r="J15215" s="282">
        <v>10</v>
      </c>
      <c r="K15215" s="282">
        <v>0</v>
      </c>
    </row>
    <row r="15216" spans="1:11" x14ac:dyDescent="0.3">
      <c r="A15216" s="281" t="s">
        <v>2897</v>
      </c>
      <c r="B15216" s="281">
        <v>212</v>
      </c>
      <c r="C15216" s="24" t="str">
        <f t="shared" si="237"/>
        <v>siege212</v>
      </c>
      <c r="D15216" s="281">
        <v>4904</v>
      </c>
      <c r="E15216" s="281">
        <v>2258</v>
      </c>
      <c r="F15216" s="281">
        <v>110974</v>
      </c>
      <c r="G15216" s="24">
        <v>0</v>
      </c>
      <c r="H15216" s="24">
        <v>0</v>
      </c>
      <c r="I15216" s="24">
        <v>0</v>
      </c>
      <c r="J15216" s="282">
        <v>10</v>
      </c>
      <c r="K15216" s="282">
        <v>0</v>
      </c>
    </row>
    <row r="15217" spans="1:11" x14ac:dyDescent="0.3">
      <c r="A15217" s="281" t="s">
        <v>2897</v>
      </c>
      <c r="B15217" s="281">
        <v>213</v>
      </c>
      <c r="C15217" s="24" t="str">
        <f t="shared" si="237"/>
        <v>siege213</v>
      </c>
      <c r="D15217" s="281">
        <v>4955</v>
      </c>
      <c r="E15217" s="281">
        <v>2281</v>
      </c>
      <c r="F15217" s="281">
        <v>112428</v>
      </c>
      <c r="G15217" s="24">
        <v>0</v>
      </c>
      <c r="H15217" s="24">
        <v>0</v>
      </c>
      <c r="I15217" s="24">
        <v>0</v>
      </c>
      <c r="J15217" s="282">
        <v>10</v>
      </c>
      <c r="K15217" s="282">
        <v>0</v>
      </c>
    </row>
    <row r="15218" spans="1:11" x14ac:dyDescent="0.3">
      <c r="A15218" s="281" t="s">
        <v>2897</v>
      </c>
      <c r="B15218" s="281">
        <v>214</v>
      </c>
      <c r="C15218" s="24" t="str">
        <f t="shared" si="237"/>
        <v>siege214</v>
      </c>
      <c r="D15218" s="281">
        <v>5007</v>
      </c>
      <c r="E15218" s="281">
        <v>2305</v>
      </c>
      <c r="F15218" s="281">
        <v>113900</v>
      </c>
      <c r="G15218" s="24">
        <v>0</v>
      </c>
      <c r="H15218" s="24">
        <v>0</v>
      </c>
      <c r="I15218" s="24">
        <v>0</v>
      </c>
      <c r="J15218" s="282">
        <v>10</v>
      </c>
      <c r="K15218" s="282">
        <v>0</v>
      </c>
    </row>
    <row r="15219" spans="1:11" x14ac:dyDescent="0.3">
      <c r="A15219" s="281" t="s">
        <v>2897</v>
      </c>
      <c r="B15219" s="281">
        <v>215</v>
      </c>
      <c r="C15219" s="24" t="str">
        <f t="shared" si="237"/>
        <v>siege215</v>
      </c>
      <c r="D15219" s="281">
        <v>5060</v>
      </c>
      <c r="E15219" s="281">
        <v>2329</v>
      </c>
      <c r="F15219" s="281">
        <v>115351</v>
      </c>
      <c r="G15219" s="24">
        <v>0</v>
      </c>
      <c r="H15219" s="24">
        <v>0</v>
      </c>
      <c r="I15219" s="24">
        <v>0</v>
      </c>
      <c r="J15219" s="282">
        <v>10</v>
      </c>
      <c r="K15219" s="282">
        <v>0</v>
      </c>
    </row>
    <row r="15220" spans="1:11" x14ac:dyDescent="0.3">
      <c r="A15220" s="281" t="s">
        <v>2897</v>
      </c>
      <c r="B15220" s="281">
        <v>216</v>
      </c>
      <c r="C15220" s="24" t="str">
        <f t="shared" si="237"/>
        <v>siege216</v>
      </c>
      <c r="D15220" s="281">
        <v>5112</v>
      </c>
      <c r="E15220" s="281">
        <v>2354</v>
      </c>
      <c r="F15220" s="281">
        <v>116860</v>
      </c>
      <c r="G15220" s="24">
        <v>0</v>
      </c>
      <c r="H15220" s="24">
        <v>0</v>
      </c>
      <c r="I15220" s="24">
        <v>0</v>
      </c>
      <c r="J15220" s="282">
        <v>10</v>
      </c>
      <c r="K15220" s="282">
        <v>0</v>
      </c>
    </row>
    <row r="15221" spans="1:11" x14ac:dyDescent="0.3">
      <c r="A15221" s="281" t="s">
        <v>2897</v>
      </c>
      <c r="B15221" s="281">
        <v>217</v>
      </c>
      <c r="C15221" s="24" t="str">
        <f t="shared" si="237"/>
        <v>siege217</v>
      </c>
      <c r="D15221" s="281">
        <v>5166</v>
      </c>
      <c r="E15221" s="281">
        <v>2378</v>
      </c>
      <c r="F15221" s="281">
        <v>118266</v>
      </c>
      <c r="G15221" s="24">
        <v>0</v>
      </c>
      <c r="H15221" s="24">
        <v>0</v>
      </c>
      <c r="I15221" s="24">
        <v>0</v>
      </c>
      <c r="J15221" s="282">
        <v>10</v>
      </c>
      <c r="K15221" s="282">
        <v>0</v>
      </c>
    </row>
    <row r="15222" spans="1:11" x14ac:dyDescent="0.3">
      <c r="A15222" s="281" t="s">
        <v>2897</v>
      </c>
      <c r="B15222" s="281">
        <v>218</v>
      </c>
      <c r="C15222" s="24" t="str">
        <f t="shared" si="237"/>
        <v>siege218</v>
      </c>
      <c r="D15222" s="281">
        <v>5220</v>
      </c>
      <c r="E15222" s="281">
        <v>2403</v>
      </c>
      <c r="F15222" s="281">
        <v>119730</v>
      </c>
      <c r="G15222" s="24">
        <v>0</v>
      </c>
      <c r="H15222" s="24">
        <v>0</v>
      </c>
      <c r="I15222" s="24">
        <v>0</v>
      </c>
      <c r="J15222" s="282">
        <v>10</v>
      </c>
      <c r="K15222" s="282">
        <v>0</v>
      </c>
    </row>
    <row r="15223" spans="1:11" x14ac:dyDescent="0.3">
      <c r="A15223" s="281" t="s">
        <v>2897</v>
      </c>
      <c r="B15223" s="281">
        <v>219</v>
      </c>
      <c r="C15223" s="24" t="str">
        <f t="shared" si="237"/>
        <v>siege219</v>
      </c>
      <c r="D15223" s="281">
        <v>5275</v>
      </c>
      <c r="E15223" s="281">
        <v>2428</v>
      </c>
      <c r="F15223" s="281">
        <v>121170</v>
      </c>
      <c r="G15223" s="24">
        <v>0</v>
      </c>
      <c r="H15223" s="24">
        <v>0</v>
      </c>
      <c r="I15223" s="24">
        <v>0</v>
      </c>
      <c r="J15223" s="282">
        <v>10</v>
      </c>
      <c r="K15223" s="282">
        <v>0</v>
      </c>
    </row>
    <row r="15224" spans="1:11" x14ac:dyDescent="0.3">
      <c r="A15224" s="281" t="s">
        <v>2897</v>
      </c>
      <c r="B15224" s="281">
        <v>220</v>
      </c>
      <c r="C15224" s="24" t="str">
        <f t="shared" si="237"/>
        <v>siege220</v>
      </c>
      <c r="D15224" s="281">
        <v>5330</v>
      </c>
      <c r="E15224" s="281">
        <v>2454</v>
      </c>
      <c r="F15224" s="281">
        <v>122626</v>
      </c>
      <c r="G15224" s="24">
        <v>0</v>
      </c>
      <c r="H15224" s="24">
        <v>0</v>
      </c>
      <c r="I15224" s="24">
        <v>0</v>
      </c>
      <c r="J15224" s="282">
        <v>10</v>
      </c>
      <c r="K15224" s="282">
        <v>0</v>
      </c>
    </row>
    <row r="15225" spans="1:11" x14ac:dyDescent="0.3">
      <c r="A15225" s="281" t="s">
        <v>2897</v>
      </c>
      <c r="B15225" s="281">
        <v>221</v>
      </c>
      <c r="C15225" s="24" t="str">
        <f t="shared" si="237"/>
        <v>siege221</v>
      </c>
      <c r="D15225" s="281">
        <v>5812</v>
      </c>
      <c r="E15225" s="281">
        <v>2676</v>
      </c>
      <c r="F15225" s="281">
        <v>135057</v>
      </c>
      <c r="G15225" s="24">
        <v>0</v>
      </c>
      <c r="H15225" s="24">
        <v>0</v>
      </c>
      <c r="I15225" s="24">
        <v>0</v>
      </c>
      <c r="J15225" s="282">
        <v>10</v>
      </c>
      <c r="K15225" s="282">
        <v>0</v>
      </c>
    </row>
    <row r="15226" spans="1:11" x14ac:dyDescent="0.3">
      <c r="A15226" s="281" t="s">
        <v>2897</v>
      </c>
      <c r="B15226" s="281">
        <v>222</v>
      </c>
      <c r="C15226" s="24" t="str">
        <f t="shared" si="237"/>
        <v>siege222</v>
      </c>
      <c r="D15226" s="281">
        <v>5872</v>
      </c>
      <c r="E15226" s="281">
        <v>2704</v>
      </c>
      <c r="F15226" s="281">
        <v>136811</v>
      </c>
      <c r="G15226" s="24">
        <v>0</v>
      </c>
      <c r="H15226" s="24">
        <v>0</v>
      </c>
      <c r="I15226" s="24">
        <v>0</v>
      </c>
      <c r="J15226" s="282">
        <v>10</v>
      </c>
      <c r="K15226" s="282">
        <v>0</v>
      </c>
    </row>
    <row r="15227" spans="1:11" x14ac:dyDescent="0.3">
      <c r="A15227" s="281" t="s">
        <v>2897</v>
      </c>
      <c r="B15227" s="281">
        <v>223</v>
      </c>
      <c r="C15227" s="24" t="str">
        <f t="shared" si="237"/>
        <v>siege223</v>
      </c>
      <c r="D15227" s="281">
        <v>5934</v>
      </c>
      <c r="E15227" s="281">
        <v>2732</v>
      </c>
      <c r="F15227" s="281">
        <v>138510</v>
      </c>
      <c r="G15227" s="24">
        <v>0</v>
      </c>
      <c r="H15227" s="24">
        <v>0</v>
      </c>
      <c r="I15227" s="24">
        <v>0</v>
      </c>
      <c r="J15227" s="282">
        <v>10</v>
      </c>
      <c r="K15227" s="282">
        <v>0</v>
      </c>
    </row>
    <row r="15228" spans="1:11" x14ac:dyDescent="0.3">
      <c r="A15228" s="281" t="s">
        <v>2897</v>
      </c>
      <c r="B15228" s="281">
        <v>224</v>
      </c>
      <c r="C15228" s="24" t="str">
        <f t="shared" si="237"/>
        <v>siege224</v>
      </c>
      <c r="D15228" s="281">
        <v>5996</v>
      </c>
      <c r="E15228" s="281">
        <v>2760</v>
      </c>
      <c r="F15228" s="281">
        <v>140306</v>
      </c>
      <c r="G15228" s="24">
        <v>0</v>
      </c>
      <c r="H15228" s="24">
        <v>0</v>
      </c>
      <c r="I15228" s="24">
        <v>0</v>
      </c>
      <c r="J15228" s="282">
        <v>10</v>
      </c>
      <c r="K15228" s="282">
        <v>0</v>
      </c>
    </row>
    <row r="15229" spans="1:11" x14ac:dyDescent="0.3">
      <c r="A15229" s="281" t="s">
        <v>2897</v>
      </c>
      <c r="B15229" s="281">
        <v>225</v>
      </c>
      <c r="C15229" s="24" t="str">
        <f t="shared" si="237"/>
        <v>siege225</v>
      </c>
      <c r="D15229" s="281">
        <v>6058</v>
      </c>
      <c r="E15229" s="281">
        <v>2789</v>
      </c>
      <c r="F15229" s="281">
        <v>142125</v>
      </c>
      <c r="G15229" s="24">
        <v>0</v>
      </c>
      <c r="H15229" s="24">
        <v>0</v>
      </c>
      <c r="I15229" s="24">
        <v>0</v>
      </c>
      <c r="J15229" s="282">
        <v>10</v>
      </c>
      <c r="K15229" s="282">
        <v>0</v>
      </c>
    </row>
    <row r="15230" spans="1:11" x14ac:dyDescent="0.3">
      <c r="A15230" s="281" t="s">
        <v>2897</v>
      </c>
      <c r="B15230" s="281">
        <v>226</v>
      </c>
      <c r="C15230" s="24" t="str">
        <f t="shared" si="237"/>
        <v>siege226</v>
      </c>
      <c r="D15230" s="281">
        <v>6121</v>
      </c>
      <c r="E15230" s="281">
        <v>2818</v>
      </c>
      <c r="F15230" s="281">
        <v>143888</v>
      </c>
      <c r="G15230" s="24">
        <v>0</v>
      </c>
      <c r="H15230" s="24">
        <v>0</v>
      </c>
      <c r="I15230" s="24">
        <v>0</v>
      </c>
      <c r="J15230" s="282">
        <v>10</v>
      </c>
      <c r="K15230" s="282">
        <v>0</v>
      </c>
    </row>
    <row r="15231" spans="1:11" x14ac:dyDescent="0.3">
      <c r="A15231" s="281" t="s">
        <v>2897</v>
      </c>
      <c r="B15231" s="281">
        <v>227</v>
      </c>
      <c r="C15231" s="24" t="str">
        <f t="shared" si="237"/>
        <v>siege227</v>
      </c>
      <c r="D15231" s="281">
        <v>6185</v>
      </c>
      <c r="E15231" s="281">
        <v>2847</v>
      </c>
      <c r="F15231" s="281">
        <v>145751</v>
      </c>
      <c r="G15231" s="24">
        <v>0</v>
      </c>
      <c r="H15231" s="24">
        <v>0</v>
      </c>
      <c r="I15231" s="24">
        <v>0</v>
      </c>
      <c r="J15231" s="282">
        <v>10</v>
      </c>
      <c r="K15231" s="282">
        <v>0</v>
      </c>
    </row>
    <row r="15232" spans="1:11" x14ac:dyDescent="0.3">
      <c r="A15232" s="281" t="s">
        <v>2897</v>
      </c>
      <c r="B15232" s="281">
        <v>228</v>
      </c>
      <c r="C15232" s="24" t="str">
        <f t="shared" si="237"/>
        <v>siege228</v>
      </c>
      <c r="D15232" s="281">
        <v>6249</v>
      </c>
      <c r="E15232" s="281">
        <v>2877</v>
      </c>
      <c r="F15232" s="281">
        <v>147557</v>
      </c>
      <c r="G15232" s="24">
        <v>0</v>
      </c>
      <c r="H15232" s="24">
        <v>0</v>
      </c>
      <c r="I15232" s="24">
        <v>0</v>
      </c>
      <c r="J15232" s="282">
        <v>10</v>
      </c>
      <c r="K15232" s="282">
        <v>0</v>
      </c>
    </row>
    <row r="15233" spans="1:11" x14ac:dyDescent="0.3">
      <c r="A15233" s="281" t="s">
        <v>2897</v>
      </c>
      <c r="B15233" s="281">
        <v>229</v>
      </c>
      <c r="C15233" s="24" t="str">
        <f t="shared" si="237"/>
        <v>siege229</v>
      </c>
      <c r="D15233" s="281">
        <v>6314</v>
      </c>
      <c r="E15233" s="281">
        <v>2907</v>
      </c>
      <c r="F15233" s="281">
        <v>149466</v>
      </c>
      <c r="G15233" s="24">
        <v>0</v>
      </c>
      <c r="H15233" s="24">
        <v>0</v>
      </c>
      <c r="I15233" s="24">
        <v>0</v>
      </c>
      <c r="J15233" s="282">
        <v>10</v>
      </c>
      <c r="K15233" s="282">
        <v>0</v>
      </c>
    </row>
    <row r="15234" spans="1:11" x14ac:dyDescent="0.3">
      <c r="A15234" s="281" t="s">
        <v>2897</v>
      </c>
      <c r="B15234" s="281">
        <v>230</v>
      </c>
      <c r="C15234" s="24" t="str">
        <f t="shared" si="237"/>
        <v>siege230</v>
      </c>
      <c r="D15234" s="281">
        <v>6380</v>
      </c>
      <c r="E15234" s="281">
        <v>2937</v>
      </c>
      <c r="F15234" s="281">
        <v>151316</v>
      </c>
      <c r="G15234" s="24">
        <v>0</v>
      </c>
      <c r="H15234" s="24">
        <v>0</v>
      </c>
      <c r="I15234" s="24">
        <v>0</v>
      </c>
      <c r="J15234" s="282">
        <v>10</v>
      </c>
      <c r="K15234" s="282">
        <v>0</v>
      </c>
    </row>
    <row r="15235" spans="1:11" x14ac:dyDescent="0.3">
      <c r="A15235" s="281" t="s">
        <v>2897</v>
      </c>
      <c r="B15235" s="281">
        <v>231</v>
      </c>
      <c r="C15235" s="24" t="str">
        <f t="shared" si="237"/>
        <v>siege231</v>
      </c>
      <c r="D15235" s="281">
        <v>6446</v>
      </c>
      <c r="E15235" s="281">
        <v>2968</v>
      </c>
      <c r="F15235" s="281">
        <v>153272</v>
      </c>
      <c r="G15235" s="24">
        <v>0</v>
      </c>
      <c r="H15235" s="24">
        <v>0</v>
      </c>
      <c r="I15235" s="24">
        <v>0</v>
      </c>
      <c r="J15235" s="282">
        <v>10</v>
      </c>
      <c r="K15235" s="282">
        <v>0</v>
      </c>
    </row>
    <row r="15236" spans="1:11" x14ac:dyDescent="0.3">
      <c r="A15236" s="281" t="s">
        <v>2897</v>
      </c>
      <c r="B15236" s="281">
        <v>232</v>
      </c>
      <c r="C15236" s="24" t="str">
        <f t="shared" si="237"/>
        <v>siege232</v>
      </c>
      <c r="D15236" s="281">
        <v>6513</v>
      </c>
      <c r="E15236" s="281">
        <v>2998</v>
      </c>
      <c r="F15236" s="281">
        <v>155253</v>
      </c>
      <c r="G15236" s="24">
        <v>0</v>
      </c>
      <c r="H15236" s="24">
        <v>0</v>
      </c>
      <c r="I15236" s="24">
        <v>0</v>
      </c>
      <c r="J15236" s="282">
        <v>10</v>
      </c>
      <c r="K15236" s="282">
        <v>0</v>
      </c>
    </row>
    <row r="15237" spans="1:11" x14ac:dyDescent="0.3">
      <c r="A15237" s="281" t="s">
        <v>2897</v>
      </c>
      <c r="B15237" s="281">
        <v>233</v>
      </c>
      <c r="C15237" s="24" t="str">
        <f t="shared" si="237"/>
        <v>siege233</v>
      </c>
      <c r="D15237" s="281">
        <v>6580</v>
      </c>
      <c r="E15237" s="281">
        <v>3029</v>
      </c>
      <c r="F15237" s="281">
        <v>157172</v>
      </c>
      <c r="G15237" s="24">
        <v>0</v>
      </c>
      <c r="H15237" s="24">
        <v>0</v>
      </c>
      <c r="I15237" s="24">
        <v>0</v>
      </c>
      <c r="J15237" s="282">
        <v>10</v>
      </c>
      <c r="K15237" s="282">
        <v>0</v>
      </c>
    </row>
    <row r="15238" spans="1:11" x14ac:dyDescent="0.3">
      <c r="A15238" s="281" t="s">
        <v>2897</v>
      </c>
      <c r="B15238" s="281">
        <v>234</v>
      </c>
      <c r="C15238" s="24" t="str">
        <f t="shared" ref="C15238:C15301" si="238">A15238&amp;B15238</f>
        <v>siege234</v>
      </c>
      <c r="D15238" s="281">
        <v>6648</v>
      </c>
      <c r="E15238" s="281">
        <v>3061</v>
      </c>
      <c r="F15238" s="281">
        <v>159200</v>
      </c>
      <c r="G15238" s="24">
        <v>0</v>
      </c>
      <c r="H15238" s="24">
        <v>0</v>
      </c>
      <c r="I15238" s="24">
        <v>0</v>
      </c>
      <c r="J15238" s="282">
        <v>10</v>
      </c>
      <c r="K15238" s="282">
        <v>0</v>
      </c>
    </row>
    <row r="15239" spans="1:11" x14ac:dyDescent="0.3">
      <c r="A15239" s="281" t="s">
        <v>2897</v>
      </c>
      <c r="B15239" s="281">
        <v>235</v>
      </c>
      <c r="C15239" s="24" t="str">
        <f t="shared" si="238"/>
        <v>siege235</v>
      </c>
      <c r="D15239" s="281">
        <v>6717</v>
      </c>
      <c r="E15239" s="281">
        <v>3093</v>
      </c>
      <c r="F15239" s="281">
        <v>161166</v>
      </c>
      <c r="G15239" s="24">
        <v>0</v>
      </c>
      <c r="H15239" s="24">
        <v>0</v>
      </c>
      <c r="I15239" s="24">
        <v>0</v>
      </c>
      <c r="J15239" s="282">
        <v>10</v>
      </c>
      <c r="K15239" s="282">
        <v>0</v>
      </c>
    </row>
    <row r="15240" spans="1:11" x14ac:dyDescent="0.3">
      <c r="A15240" s="281" t="s">
        <v>2897</v>
      </c>
      <c r="B15240" s="281">
        <v>236</v>
      </c>
      <c r="C15240" s="24" t="str">
        <f t="shared" si="238"/>
        <v>siege236</v>
      </c>
      <c r="D15240" s="281">
        <v>6787</v>
      </c>
      <c r="E15240" s="281">
        <v>3125</v>
      </c>
      <c r="F15240" s="281">
        <v>163245</v>
      </c>
      <c r="G15240" s="24">
        <v>0</v>
      </c>
      <c r="H15240" s="24">
        <v>0</v>
      </c>
      <c r="I15240" s="24">
        <v>0</v>
      </c>
      <c r="J15240" s="282">
        <v>10</v>
      </c>
      <c r="K15240" s="282">
        <v>0</v>
      </c>
    </row>
    <row r="15241" spans="1:11" x14ac:dyDescent="0.3">
      <c r="A15241" s="281" t="s">
        <v>2897</v>
      </c>
      <c r="B15241" s="281">
        <v>237</v>
      </c>
      <c r="C15241" s="24" t="str">
        <f t="shared" si="238"/>
        <v>siege237</v>
      </c>
      <c r="D15241" s="281">
        <v>6857</v>
      </c>
      <c r="E15241" s="281">
        <v>3157</v>
      </c>
      <c r="F15241" s="281">
        <v>165259</v>
      </c>
      <c r="G15241" s="24">
        <v>0</v>
      </c>
      <c r="H15241" s="24">
        <v>0</v>
      </c>
      <c r="I15241" s="24">
        <v>0</v>
      </c>
      <c r="J15241" s="282">
        <v>10</v>
      </c>
      <c r="K15241" s="282">
        <v>0</v>
      </c>
    </row>
    <row r="15242" spans="1:11" x14ac:dyDescent="0.3">
      <c r="A15242" s="281" t="s">
        <v>2897</v>
      </c>
      <c r="B15242" s="281">
        <v>238</v>
      </c>
      <c r="C15242" s="24" t="str">
        <f t="shared" si="238"/>
        <v>siege238</v>
      </c>
      <c r="D15242" s="281">
        <v>6928</v>
      </c>
      <c r="E15242" s="281">
        <v>3190</v>
      </c>
      <c r="F15242" s="281">
        <v>167388</v>
      </c>
      <c r="G15242" s="24">
        <v>0</v>
      </c>
      <c r="H15242" s="24">
        <v>0</v>
      </c>
      <c r="I15242" s="24">
        <v>0</v>
      </c>
      <c r="J15242" s="282">
        <v>10</v>
      </c>
      <c r="K15242" s="282">
        <v>0</v>
      </c>
    </row>
    <row r="15243" spans="1:11" x14ac:dyDescent="0.3">
      <c r="A15243" s="281" t="s">
        <v>2897</v>
      </c>
      <c r="B15243" s="281">
        <v>239</v>
      </c>
      <c r="C15243" s="24" t="str">
        <f t="shared" si="238"/>
        <v>siege239</v>
      </c>
      <c r="D15243" s="281">
        <v>7000</v>
      </c>
      <c r="E15243" s="281">
        <v>3223</v>
      </c>
      <c r="F15243" s="281">
        <v>169451</v>
      </c>
      <c r="G15243" s="24">
        <v>0</v>
      </c>
      <c r="H15243" s="24">
        <v>0</v>
      </c>
      <c r="I15243" s="24">
        <v>0</v>
      </c>
      <c r="J15243" s="282">
        <v>10</v>
      </c>
      <c r="K15243" s="282">
        <v>0</v>
      </c>
    </row>
    <row r="15244" spans="1:11" x14ac:dyDescent="0.3">
      <c r="A15244" s="281" t="s">
        <v>2897</v>
      </c>
      <c r="B15244" s="281">
        <v>240</v>
      </c>
      <c r="C15244" s="24" t="str">
        <f t="shared" si="238"/>
        <v>siege240</v>
      </c>
      <c r="D15244" s="281">
        <v>7072</v>
      </c>
      <c r="E15244" s="281">
        <v>3256</v>
      </c>
      <c r="F15244" s="281">
        <v>171631</v>
      </c>
      <c r="G15244" s="24">
        <v>0</v>
      </c>
      <c r="H15244" s="24">
        <v>0</v>
      </c>
      <c r="I15244" s="24">
        <v>0</v>
      </c>
      <c r="J15244" s="282">
        <v>10</v>
      </c>
      <c r="K15244" s="282">
        <v>0</v>
      </c>
    </row>
    <row r="15245" spans="1:11" x14ac:dyDescent="0.3">
      <c r="A15245" s="281" t="s">
        <v>2897</v>
      </c>
      <c r="B15245" s="281">
        <v>241</v>
      </c>
      <c r="C15245" s="24" t="str">
        <f t="shared" si="238"/>
        <v>siege241</v>
      </c>
      <c r="D15245" s="281">
        <v>7711</v>
      </c>
      <c r="E15245" s="281">
        <v>3550</v>
      </c>
      <c r="F15245" s="281">
        <v>189505</v>
      </c>
      <c r="G15245" s="24">
        <v>0</v>
      </c>
      <c r="H15245" s="24">
        <v>0</v>
      </c>
      <c r="I15245" s="24">
        <v>0</v>
      </c>
      <c r="J15245" s="282">
        <v>10</v>
      </c>
      <c r="K15245" s="282">
        <v>0</v>
      </c>
    </row>
    <row r="15246" spans="1:11" x14ac:dyDescent="0.3">
      <c r="A15246" s="281" t="s">
        <v>2897</v>
      </c>
      <c r="B15246" s="281">
        <v>242</v>
      </c>
      <c r="C15246" s="24" t="str">
        <f t="shared" si="238"/>
        <v>siege242</v>
      </c>
      <c r="D15246" s="281">
        <v>7790</v>
      </c>
      <c r="E15246" s="281">
        <v>3587</v>
      </c>
      <c r="F15246" s="281">
        <v>191939</v>
      </c>
      <c r="G15246" s="24">
        <v>0</v>
      </c>
      <c r="H15246" s="24">
        <v>0</v>
      </c>
      <c r="I15246" s="24">
        <v>0</v>
      </c>
      <c r="J15246" s="282">
        <v>10</v>
      </c>
      <c r="K15246" s="282">
        <v>0</v>
      </c>
    </row>
    <row r="15247" spans="1:11" x14ac:dyDescent="0.3">
      <c r="A15247" s="281" t="s">
        <v>2897</v>
      </c>
      <c r="B15247" s="281">
        <v>243</v>
      </c>
      <c r="C15247" s="24" t="str">
        <f t="shared" si="238"/>
        <v>siege243</v>
      </c>
      <c r="D15247" s="281">
        <v>7870</v>
      </c>
      <c r="E15247" s="281">
        <v>3624</v>
      </c>
      <c r="F15247" s="281">
        <v>194655</v>
      </c>
      <c r="G15247" s="24">
        <v>0</v>
      </c>
      <c r="H15247" s="24">
        <v>0</v>
      </c>
      <c r="I15247" s="24">
        <v>0</v>
      </c>
      <c r="J15247" s="282">
        <v>10</v>
      </c>
      <c r="K15247" s="282">
        <v>0</v>
      </c>
    </row>
    <row r="15248" spans="1:11" x14ac:dyDescent="0.3">
      <c r="A15248" s="281" t="s">
        <v>2897</v>
      </c>
      <c r="B15248" s="281">
        <v>244</v>
      </c>
      <c r="C15248" s="24" t="str">
        <f t="shared" si="238"/>
        <v>siege244</v>
      </c>
      <c r="D15248" s="281">
        <v>7951</v>
      </c>
      <c r="E15248" s="281">
        <v>3661</v>
      </c>
      <c r="F15248" s="281">
        <v>197152</v>
      </c>
      <c r="G15248" s="24">
        <v>0</v>
      </c>
      <c r="H15248" s="24">
        <v>0</v>
      </c>
      <c r="I15248" s="24">
        <v>0</v>
      </c>
      <c r="J15248" s="282">
        <v>10</v>
      </c>
      <c r="K15248" s="282">
        <v>0</v>
      </c>
    </row>
    <row r="15249" spans="1:11" x14ac:dyDescent="0.3">
      <c r="A15249" s="281" t="s">
        <v>2897</v>
      </c>
      <c r="B15249" s="281">
        <v>245</v>
      </c>
      <c r="C15249" s="24" t="str">
        <f t="shared" si="238"/>
        <v>siege245</v>
      </c>
      <c r="D15249" s="281">
        <v>8033</v>
      </c>
      <c r="E15249" s="281">
        <v>3699</v>
      </c>
      <c r="F15249" s="281">
        <v>199907</v>
      </c>
      <c r="G15249" s="24">
        <v>0</v>
      </c>
      <c r="H15249" s="24">
        <v>0</v>
      </c>
      <c r="I15249" s="24">
        <v>0</v>
      </c>
      <c r="J15249" s="282">
        <v>10</v>
      </c>
      <c r="K15249" s="282">
        <v>0</v>
      </c>
    </row>
    <row r="15250" spans="1:11" x14ac:dyDescent="0.3">
      <c r="A15250" s="281" t="s">
        <v>2897</v>
      </c>
      <c r="B15250" s="281">
        <v>246</v>
      </c>
      <c r="C15250" s="24" t="str">
        <f t="shared" si="238"/>
        <v>siege246</v>
      </c>
      <c r="D15250" s="281">
        <v>8116</v>
      </c>
      <c r="E15250" s="281">
        <v>3737</v>
      </c>
      <c r="F15250" s="281">
        <v>202144</v>
      </c>
      <c r="G15250" s="24">
        <v>0</v>
      </c>
      <c r="H15250" s="24">
        <v>0</v>
      </c>
      <c r="I15250" s="24">
        <v>0</v>
      </c>
      <c r="J15250" s="282">
        <v>10</v>
      </c>
      <c r="K15250" s="282">
        <v>0</v>
      </c>
    </row>
    <row r="15251" spans="1:11" x14ac:dyDescent="0.3">
      <c r="A15251" s="281" t="s">
        <v>2897</v>
      </c>
      <c r="B15251" s="281">
        <v>247</v>
      </c>
      <c r="C15251" s="24" t="str">
        <f t="shared" si="238"/>
        <v>siege247</v>
      </c>
      <c r="D15251" s="281">
        <v>8200</v>
      </c>
      <c r="E15251" s="281">
        <v>3775</v>
      </c>
      <c r="F15251" s="281">
        <v>204967</v>
      </c>
      <c r="G15251" s="24">
        <v>0</v>
      </c>
      <c r="H15251" s="24">
        <v>0</v>
      </c>
      <c r="I15251" s="24">
        <v>0</v>
      </c>
      <c r="J15251" s="282">
        <v>10</v>
      </c>
      <c r="K15251" s="282">
        <v>0</v>
      </c>
    </row>
    <row r="15252" spans="1:11" x14ac:dyDescent="0.3">
      <c r="A15252" s="281" t="s">
        <v>2897</v>
      </c>
      <c r="B15252" s="281">
        <v>248</v>
      </c>
      <c r="C15252" s="24" t="str">
        <f t="shared" si="238"/>
        <v>siege248</v>
      </c>
      <c r="D15252" s="281">
        <v>8284</v>
      </c>
      <c r="E15252" s="281">
        <v>3814</v>
      </c>
      <c r="F15252" s="281">
        <v>207258</v>
      </c>
      <c r="G15252" s="24">
        <v>0</v>
      </c>
      <c r="H15252" s="24">
        <v>0</v>
      </c>
      <c r="I15252" s="24">
        <v>0</v>
      </c>
      <c r="J15252" s="282">
        <v>10</v>
      </c>
      <c r="K15252" s="282">
        <v>0</v>
      </c>
    </row>
    <row r="15253" spans="1:11" x14ac:dyDescent="0.3">
      <c r="A15253" s="281" t="s">
        <v>2897</v>
      </c>
      <c r="B15253" s="281">
        <v>249</v>
      </c>
      <c r="C15253" s="24" t="str">
        <f t="shared" si="238"/>
        <v>siege249</v>
      </c>
      <c r="D15253" s="281">
        <v>8369</v>
      </c>
      <c r="E15253" s="281">
        <v>3853</v>
      </c>
      <c r="F15253" s="281">
        <v>210151</v>
      </c>
      <c r="G15253" s="24">
        <v>0</v>
      </c>
      <c r="H15253" s="24">
        <v>0</v>
      </c>
      <c r="I15253" s="24">
        <v>0</v>
      </c>
      <c r="J15253" s="282">
        <v>10</v>
      </c>
      <c r="K15253" s="282">
        <v>0</v>
      </c>
    </row>
    <row r="15254" spans="1:11" x14ac:dyDescent="0.3">
      <c r="A15254" s="281" t="s">
        <v>2897</v>
      </c>
      <c r="B15254" s="281">
        <v>250</v>
      </c>
      <c r="C15254" s="24" t="str">
        <f t="shared" si="238"/>
        <v>siege250</v>
      </c>
      <c r="D15254" s="281">
        <v>8455</v>
      </c>
      <c r="E15254" s="281">
        <v>3893</v>
      </c>
      <c r="F15254" s="281">
        <v>212497</v>
      </c>
      <c r="G15254" s="24">
        <v>0</v>
      </c>
      <c r="H15254" s="24">
        <v>0</v>
      </c>
      <c r="I15254" s="24">
        <v>0</v>
      </c>
      <c r="J15254" s="282">
        <v>10</v>
      </c>
      <c r="K15254" s="282">
        <v>0</v>
      </c>
    </row>
    <row r="15255" spans="1:11" x14ac:dyDescent="0.3">
      <c r="A15255" s="281" t="s">
        <v>2897</v>
      </c>
      <c r="B15255" s="281">
        <v>251</v>
      </c>
      <c r="C15255" s="24" t="str">
        <f t="shared" si="238"/>
        <v>siege251</v>
      </c>
      <c r="D15255" s="281">
        <v>8542</v>
      </c>
      <c r="E15255" s="281">
        <v>3933</v>
      </c>
      <c r="F15255" s="281">
        <v>215461</v>
      </c>
      <c r="G15255" s="24">
        <v>0</v>
      </c>
      <c r="H15255" s="24">
        <v>0</v>
      </c>
      <c r="I15255" s="24">
        <v>0</v>
      </c>
      <c r="J15255" s="282">
        <v>10</v>
      </c>
      <c r="K15255" s="282">
        <v>0</v>
      </c>
    </row>
    <row r="15256" spans="1:11" x14ac:dyDescent="0.3">
      <c r="A15256" s="281" t="s">
        <v>2897</v>
      </c>
      <c r="B15256" s="281">
        <v>252</v>
      </c>
      <c r="C15256" s="24" t="str">
        <f t="shared" si="238"/>
        <v>siege252</v>
      </c>
      <c r="D15256" s="281">
        <v>8629</v>
      </c>
      <c r="E15256" s="281">
        <v>3973</v>
      </c>
      <c r="F15256" s="281">
        <v>217864</v>
      </c>
      <c r="G15256" s="24">
        <v>0</v>
      </c>
      <c r="H15256" s="24">
        <v>0</v>
      </c>
      <c r="I15256" s="24">
        <v>0</v>
      </c>
      <c r="J15256" s="282">
        <v>10</v>
      </c>
      <c r="K15256" s="282">
        <v>0</v>
      </c>
    </row>
    <row r="15257" spans="1:11" x14ac:dyDescent="0.3">
      <c r="A15257" s="281" t="s">
        <v>2897</v>
      </c>
      <c r="B15257" s="281">
        <v>253</v>
      </c>
      <c r="C15257" s="24" t="str">
        <f t="shared" si="238"/>
        <v>siege253</v>
      </c>
      <c r="D15257" s="281">
        <v>8718</v>
      </c>
      <c r="E15257" s="281">
        <v>4014</v>
      </c>
      <c r="F15257" s="281">
        <v>220901</v>
      </c>
      <c r="G15257" s="24">
        <v>0</v>
      </c>
      <c r="H15257" s="24">
        <v>0</v>
      </c>
      <c r="I15257" s="24">
        <v>0</v>
      </c>
      <c r="J15257" s="282">
        <v>10</v>
      </c>
      <c r="K15257" s="282">
        <v>0</v>
      </c>
    </row>
    <row r="15258" spans="1:11" x14ac:dyDescent="0.3">
      <c r="A15258" s="281" t="s">
        <v>2897</v>
      </c>
      <c r="B15258" s="281">
        <v>254</v>
      </c>
      <c r="C15258" s="24" t="str">
        <f t="shared" si="238"/>
        <v>siege254</v>
      </c>
      <c r="D15258" s="281">
        <v>8807</v>
      </c>
      <c r="E15258" s="281">
        <v>4055</v>
      </c>
      <c r="F15258" s="281">
        <v>223362</v>
      </c>
      <c r="G15258" s="24">
        <v>0</v>
      </c>
      <c r="H15258" s="24">
        <v>0</v>
      </c>
      <c r="I15258" s="24">
        <v>0</v>
      </c>
      <c r="J15258" s="282">
        <v>10</v>
      </c>
      <c r="K15258" s="282">
        <v>0</v>
      </c>
    </row>
    <row r="15259" spans="1:11" x14ac:dyDescent="0.3">
      <c r="A15259" s="281" t="s">
        <v>2897</v>
      </c>
      <c r="B15259" s="281">
        <v>255</v>
      </c>
      <c r="C15259" s="24" t="str">
        <f t="shared" si="238"/>
        <v>siege255</v>
      </c>
      <c r="D15259" s="281">
        <v>8897</v>
      </c>
      <c r="E15259" s="281">
        <v>4096</v>
      </c>
      <c r="F15259" s="281">
        <v>226265</v>
      </c>
      <c r="G15259" s="24">
        <v>0</v>
      </c>
      <c r="H15259" s="24">
        <v>0</v>
      </c>
      <c r="I15259" s="24">
        <v>0</v>
      </c>
      <c r="J15259" s="282">
        <v>10</v>
      </c>
      <c r="K15259" s="282">
        <v>0</v>
      </c>
    </row>
    <row r="15260" spans="1:11" x14ac:dyDescent="0.3">
      <c r="A15260" s="281" t="s">
        <v>2897</v>
      </c>
      <c r="B15260" s="281">
        <v>256</v>
      </c>
      <c r="C15260" s="24" t="str">
        <f t="shared" si="238"/>
        <v>siege256</v>
      </c>
      <c r="D15260" s="281">
        <v>8988</v>
      </c>
      <c r="E15260" s="281">
        <v>4138</v>
      </c>
      <c r="F15260" s="281">
        <v>228784</v>
      </c>
      <c r="G15260" s="24">
        <v>0</v>
      </c>
      <c r="H15260" s="24">
        <v>0</v>
      </c>
      <c r="I15260" s="24">
        <v>0</v>
      </c>
      <c r="J15260" s="282">
        <v>10</v>
      </c>
      <c r="K15260" s="282">
        <v>0</v>
      </c>
    </row>
    <row r="15261" spans="1:11" x14ac:dyDescent="0.3">
      <c r="A15261" s="281" t="s">
        <v>2897</v>
      </c>
      <c r="B15261" s="281">
        <v>257</v>
      </c>
      <c r="C15261" s="24" t="str">
        <f t="shared" si="238"/>
        <v>siege257</v>
      </c>
      <c r="D15261" s="281">
        <v>9080</v>
      </c>
      <c r="E15261" s="281">
        <v>4181</v>
      </c>
      <c r="F15261" s="281">
        <v>231967</v>
      </c>
      <c r="G15261" s="24">
        <v>0</v>
      </c>
      <c r="H15261" s="24">
        <v>0</v>
      </c>
      <c r="I15261" s="24">
        <v>0</v>
      </c>
      <c r="J15261" s="282">
        <v>10</v>
      </c>
      <c r="K15261" s="282">
        <v>0</v>
      </c>
    </row>
    <row r="15262" spans="1:11" x14ac:dyDescent="0.3">
      <c r="A15262" s="281" t="s">
        <v>2897</v>
      </c>
      <c r="B15262" s="281">
        <v>258</v>
      </c>
      <c r="C15262" s="24" t="str">
        <f t="shared" si="238"/>
        <v>siege258</v>
      </c>
      <c r="D15262" s="281">
        <v>9173</v>
      </c>
      <c r="E15262" s="281">
        <v>4223</v>
      </c>
      <c r="F15262" s="281">
        <v>234547</v>
      </c>
      <c r="G15262" s="24">
        <v>0</v>
      </c>
      <c r="H15262" s="24">
        <v>0</v>
      </c>
      <c r="I15262" s="24">
        <v>0</v>
      </c>
      <c r="J15262" s="282">
        <v>10</v>
      </c>
      <c r="K15262" s="282">
        <v>0</v>
      </c>
    </row>
    <row r="15263" spans="1:11" x14ac:dyDescent="0.3">
      <c r="A15263" s="281" t="s">
        <v>2897</v>
      </c>
      <c r="B15263" s="281">
        <v>259</v>
      </c>
      <c r="C15263" s="24" t="str">
        <f t="shared" si="238"/>
        <v>siege259</v>
      </c>
      <c r="D15263" s="281">
        <v>9267</v>
      </c>
      <c r="E15263" s="281">
        <v>4266</v>
      </c>
      <c r="F15263" s="281">
        <v>237808</v>
      </c>
      <c r="G15263" s="24">
        <v>0</v>
      </c>
      <c r="H15263" s="24">
        <v>0</v>
      </c>
      <c r="I15263" s="24">
        <v>0</v>
      </c>
      <c r="J15263" s="282">
        <v>10</v>
      </c>
      <c r="K15263" s="282">
        <v>0</v>
      </c>
    </row>
    <row r="15264" spans="1:11" x14ac:dyDescent="0.3">
      <c r="A15264" s="281" t="s">
        <v>2897</v>
      </c>
      <c r="B15264" s="281">
        <v>260</v>
      </c>
      <c r="C15264" s="24" t="str">
        <f t="shared" si="238"/>
        <v>siege260</v>
      </c>
      <c r="D15264" s="281">
        <v>9361</v>
      </c>
      <c r="E15264" s="281">
        <v>4310</v>
      </c>
      <c r="F15264" s="281">
        <v>240450</v>
      </c>
      <c r="G15264" s="24">
        <v>0</v>
      </c>
      <c r="H15264" s="24">
        <v>0</v>
      </c>
      <c r="I15264" s="24">
        <v>0</v>
      </c>
      <c r="J15264" s="282">
        <v>10</v>
      </c>
      <c r="K15264" s="282">
        <v>0</v>
      </c>
    </row>
    <row r="15265" spans="1:11" x14ac:dyDescent="0.3">
      <c r="A15265" s="281" t="s">
        <v>2897</v>
      </c>
      <c r="B15265" s="281">
        <v>261</v>
      </c>
      <c r="C15265" s="24" t="str">
        <f t="shared" si="238"/>
        <v>siege261</v>
      </c>
      <c r="D15265" s="281">
        <v>10206</v>
      </c>
      <c r="E15265" s="281">
        <v>4699</v>
      </c>
      <c r="F15265" s="281">
        <v>265611</v>
      </c>
      <c r="G15265" s="24">
        <v>0</v>
      </c>
      <c r="H15265" s="24">
        <v>0</v>
      </c>
      <c r="I15265" s="24">
        <v>0</v>
      </c>
      <c r="J15265" s="282">
        <v>10</v>
      </c>
      <c r="K15265" s="282">
        <v>0</v>
      </c>
    </row>
    <row r="15266" spans="1:11" x14ac:dyDescent="0.3">
      <c r="A15266" s="281" t="s">
        <v>2897</v>
      </c>
      <c r="B15266" s="281">
        <v>262</v>
      </c>
      <c r="C15266" s="24" t="str">
        <f t="shared" si="238"/>
        <v>siege262</v>
      </c>
      <c r="D15266" s="281">
        <v>10310</v>
      </c>
      <c r="E15266" s="281">
        <v>4747</v>
      </c>
      <c r="F15266" s="281">
        <v>268558</v>
      </c>
      <c r="G15266" s="24">
        <v>0</v>
      </c>
      <c r="H15266" s="24">
        <v>0</v>
      </c>
      <c r="I15266" s="24">
        <v>0</v>
      </c>
      <c r="J15266" s="282">
        <v>10</v>
      </c>
      <c r="K15266" s="282">
        <v>0</v>
      </c>
    </row>
    <row r="15267" spans="1:11" x14ac:dyDescent="0.3">
      <c r="A15267" s="281" t="s">
        <v>2897</v>
      </c>
      <c r="B15267" s="281">
        <v>263</v>
      </c>
      <c r="C15267" s="24" t="str">
        <f t="shared" si="238"/>
        <v>siege263</v>
      </c>
      <c r="D15267" s="281">
        <v>10415</v>
      </c>
      <c r="E15267" s="281">
        <v>4795</v>
      </c>
      <c r="F15267" s="281">
        <v>273026</v>
      </c>
      <c r="G15267" s="24">
        <v>0</v>
      </c>
      <c r="H15267" s="24">
        <v>0</v>
      </c>
      <c r="I15267" s="24">
        <v>0</v>
      </c>
      <c r="J15267" s="282">
        <v>10</v>
      </c>
      <c r="K15267" s="282">
        <v>0</v>
      </c>
    </row>
    <row r="15268" spans="1:11" x14ac:dyDescent="0.3">
      <c r="A15268" s="281" t="s">
        <v>2897</v>
      </c>
      <c r="B15268" s="281">
        <v>264</v>
      </c>
      <c r="C15268" s="24" t="str">
        <f t="shared" si="238"/>
        <v>siege264</v>
      </c>
      <c r="D15268" s="281">
        <v>10521</v>
      </c>
      <c r="E15268" s="281">
        <v>4844</v>
      </c>
      <c r="F15268" s="281">
        <v>276053</v>
      </c>
      <c r="G15268" s="24">
        <v>0</v>
      </c>
      <c r="H15268" s="24">
        <v>0</v>
      </c>
      <c r="I15268" s="24">
        <v>0</v>
      </c>
      <c r="J15268" s="282">
        <v>10</v>
      </c>
      <c r="K15268" s="282">
        <v>0</v>
      </c>
    </row>
    <row r="15269" spans="1:11" x14ac:dyDescent="0.3">
      <c r="A15269" s="281" t="s">
        <v>2897</v>
      </c>
      <c r="B15269" s="281">
        <v>265</v>
      </c>
      <c r="C15269" s="24" t="str">
        <f t="shared" si="238"/>
        <v>siege265</v>
      </c>
      <c r="D15269" s="281">
        <v>10628</v>
      </c>
      <c r="E15269" s="281">
        <v>4893</v>
      </c>
      <c r="F15269" s="281">
        <v>279877</v>
      </c>
      <c r="G15269" s="24">
        <v>0</v>
      </c>
      <c r="H15269" s="24">
        <v>0</v>
      </c>
      <c r="I15269" s="24">
        <v>0</v>
      </c>
      <c r="J15269" s="282">
        <v>10</v>
      </c>
      <c r="K15269" s="282">
        <v>0</v>
      </c>
    </row>
    <row r="15270" spans="1:11" x14ac:dyDescent="0.3">
      <c r="A15270" s="281" t="s">
        <v>2897</v>
      </c>
      <c r="B15270" s="281">
        <v>266</v>
      </c>
      <c r="C15270" s="24" t="str">
        <f t="shared" si="238"/>
        <v>siege266</v>
      </c>
      <c r="D15270" s="281">
        <v>10737</v>
      </c>
      <c r="E15270" s="281">
        <v>4943</v>
      </c>
      <c r="F15270" s="281">
        <v>282976</v>
      </c>
      <c r="G15270" s="24">
        <v>0</v>
      </c>
      <c r="H15270" s="24">
        <v>0</v>
      </c>
      <c r="I15270" s="24">
        <v>0</v>
      </c>
      <c r="J15270" s="282">
        <v>10</v>
      </c>
      <c r="K15270" s="282">
        <v>0</v>
      </c>
    </row>
    <row r="15271" spans="1:11" x14ac:dyDescent="0.3">
      <c r="A15271" s="281" t="s">
        <v>2897</v>
      </c>
      <c r="B15271" s="281">
        <v>267</v>
      </c>
      <c r="C15271" s="24" t="str">
        <f t="shared" si="238"/>
        <v>siege267</v>
      </c>
      <c r="D15271" s="281">
        <v>10846</v>
      </c>
      <c r="E15271" s="281">
        <v>4994</v>
      </c>
      <c r="F15271" s="281">
        <v>286893</v>
      </c>
      <c r="G15271" s="24">
        <v>0</v>
      </c>
      <c r="H15271" s="24">
        <v>0</v>
      </c>
      <c r="I15271" s="24">
        <v>0</v>
      </c>
      <c r="J15271" s="282">
        <v>10</v>
      </c>
      <c r="K15271" s="282">
        <v>0</v>
      </c>
    </row>
    <row r="15272" spans="1:11" x14ac:dyDescent="0.3">
      <c r="A15272" s="281" t="s">
        <v>2897</v>
      </c>
      <c r="B15272" s="281">
        <v>268</v>
      </c>
      <c r="C15272" s="24" t="str">
        <f t="shared" si="238"/>
        <v>siege268</v>
      </c>
      <c r="D15272" s="281">
        <v>10956</v>
      </c>
      <c r="E15272" s="281">
        <v>5044</v>
      </c>
      <c r="F15272" s="281">
        <v>290067</v>
      </c>
      <c r="G15272" s="24">
        <v>0</v>
      </c>
      <c r="H15272" s="24">
        <v>0</v>
      </c>
      <c r="I15272" s="24">
        <v>0</v>
      </c>
      <c r="J15272" s="282">
        <v>10</v>
      </c>
      <c r="K15272" s="282">
        <v>0</v>
      </c>
    </row>
    <row r="15273" spans="1:11" x14ac:dyDescent="0.3">
      <c r="A15273" s="281" t="s">
        <v>2897</v>
      </c>
      <c r="B15273" s="281">
        <v>269</v>
      </c>
      <c r="C15273" s="24" t="str">
        <f t="shared" si="238"/>
        <v>siege269</v>
      </c>
      <c r="D15273" s="281">
        <v>11067</v>
      </c>
      <c r="E15273" s="281">
        <v>5096</v>
      </c>
      <c r="F15273" s="281">
        <v>294078</v>
      </c>
      <c r="G15273" s="24">
        <v>0</v>
      </c>
      <c r="H15273" s="24">
        <v>0</v>
      </c>
      <c r="I15273" s="24">
        <v>0</v>
      </c>
      <c r="J15273" s="282">
        <v>10</v>
      </c>
      <c r="K15273" s="282">
        <v>0</v>
      </c>
    </row>
    <row r="15274" spans="1:11" x14ac:dyDescent="0.3">
      <c r="A15274" s="281" t="s">
        <v>2897</v>
      </c>
      <c r="B15274" s="281">
        <v>270</v>
      </c>
      <c r="C15274" s="24" t="str">
        <f t="shared" si="238"/>
        <v>siege270</v>
      </c>
      <c r="D15274" s="281">
        <v>11180</v>
      </c>
      <c r="E15274" s="281">
        <v>5147</v>
      </c>
      <c r="F15274" s="281">
        <v>297328</v>
      </c>
      <c r="G15274" s="24">
        <v>0</v>
      </c>
      <c r="H15274" s="24">
        <v>0</v>
      </c>
      <c r="I15274" s="24">
        <v>0</v>
      </c>
      <c r="J15274" s="282">
        <v>10</v>
      </c>
      <c r="K15274" s="282">
        <v>0</v>
      </c>
    </row>
    <row r="15275" spans="1:11" x14ac:dyDescent="0.3">
      <c r="A15275" s="281" t="s">
        <v>2897</v>
      </c>
      <c r="B15275" s="281">
        <v>271</v>
      </c>
      <c r="C15275" s="24" t="str">
        <f t="shared" si="238"/>
        <v>siege271</v>
      </c>
      <c r="D15275" s="281">
        <v>11293</v>
      </c>
      <c r="E15275" s="281">
        <v>5200</v>
      </c>
      <c r="F15275" s="281">
        <v>301161</v>
      </c>
      <c r="G15275" s="24">
        <v>0</v>
      </c>
      <c r="H15275" s="24">
        <v>0</v>
      </c>
      <c r="I15275" s="24">
        <v>0</v>
      </c>
      <c r="J15275" s="282">
        <v>10</v>
      </c>
      <c r="K15275" s="282">
        <v>0</v>
      </c>
    </row>
    <row r="15276" spans="1:11" x14ac:dyDescent="0.3">
      <c r="A15276" s="281" t="s">
        <v>2897</v>
      </c>
      <c r="B15276" s="281">
        <v>272</v>
      </c>
      <c r="C15276" s="24" t="str">
        <f t="shared" si="238"/>
        <v>siege272</v>
      </c>
      <c r="D15276" s="281">
        <v>11408</v>
      </c>
      <c r="E15276" s="281">
        <v>5252</v>
      </c>
      <c r="F15276" s="281">
        <v>304485</v>
      </c>
      <c r="G15276" s="24">
        <v>0</v>
      </c>
      <c r="H15276" s="24">
        <v>0</v>
      </c>
      <c r="I15276" s="24">
        <v>0</v>
      </c>
      <c r="J15276" s="282">
        <v>10</v>
      </c>
      <c r="K15276" s="282">
        <v>0</v>
      </c>
    </row>
    <row r="15277" spans="1:11" x14ac:dyDescent="0.3">
      <c r="A15277" s="281" t="s">
        <v>2897</v>
      </c>
      <c r="B15277" s="281">
        <v>273</v>
      </c>
      <c r="C15277" s="24" t="str">
        <f t="shared" si="238"/>
        <v>siege273</v>
      </c>
      <c r="D15277" s="281">
        <v>11524</v>
      </c>
      <c r="E15277" s="281">
        <v>5306</v>
      </c>
      <c r="F15277" s="281">
        <v>308688</v>
      </c>
      <c r="G15277" s="24">
        <v>0</v>
      </c>
      <c r="H15277" s="24">
        <v>0</v>
      </c>
      <c r="I15277" s="24">
        <v>0</v>
      </c>
      <c r="J15277" s="282">
        <v>10</v>
      </c>
      <c r="K15277" s="282">
        <v>0</v>
      </c>
    </row>
    <row r="15278" spans="1:11" x14ac:dyDescent="0.3">
      <c r="A15278" s="281" t="s">
        <v>2897</v>
      </c>
      <c r="B15278" s="281">
        <v>274</v>
      </c>
      <c r="C15278" s="24" t="str">
        <f t="shared" si="238"/>
        <v>siege274</v>
      </c>
      <c r="D15278" s="281">
        <v>11640</v>
      </c>
      <c r="E15278" s="281">
        <v>5359</v>
      </c>
      <c r="F15278" s="281">
        <v>312092</v>
      </c>
      <c r="G15278" s="24">
        <v>0</v>
      </c>
      <c r="H15278" s="24">
        <v>0</v>
      </c>
      <c r="I15278" s="24">
        <v>0</v>
      </c>
      <c r="J15278" s="282">
        <v>10</v>
      </c>
      <c r="K15278" s="282">
        <v>0</v>
      </c>
    </row>
    <row r="15279" spans="1:11" x14ac:dyDescent="0.3">
      <c r="A15279" s="281" t="s">
        <v>2897</v>
      </c>
      <c r="B15279" s="281">
        <v>275</v>
      </c>
      <c r="C15279" s="24" t="str">
        <f t="shared" si="238"/>
        <v>siege275</v>
      </c>
      <c r="D15279" s="281">
        <v>11758</v>
      </c>
      <c r="E15279" s="281">
        <v>5414</v>
      </c>
      <c r="F15279" s="281">
        <v>316397</v>
      </c>
      <c r="G15279" s="24">
        <v>0</v>
      </c>
      <c r="H15279" s="24">
        <v>0</v>
      </c>
      <c r="I15279" s="24">
        <v>0</v>
      </c>
      <c r="J15279" s="282">
        <v>10</v>
      </c>
      <c r="K15279" s="282">
        <v>0</v>
      </c>
    </row>
    <row r="15280" spans="1:11" x14ac:dyDescent="0.3">
      <c r="A15280" s="281" t="s">
        <v>2897</v>
      </c>
      <c r="B15280" s="281">
        <v>276</v>
      </c>
      <c r="C15280" s="24" t="str">
        <f t="shared" si="238"/>
        <v>siege276</v>
      </c>
      <c r="D15280" s="281">
        <v>11877</v>
      </c>
      <c r="E15280" s="281">
        <v>5468</v>
      </c>
      <c r="F15280" s="281">
        <v>319882</v>
      </c>
      <c r="G15280" s="24">
        <v>0</v>
      </c>
      <c r="H15280" s="24">
        <v>0</v>
      </c>
      <c r="I15280" s="24">
        <v>0</v>
      </c>
      <c r="J15280" s="282">
        <v>10</v>
      </c>
      <c r="K15280" s="282">
        <v>0</v>
      </c>
    </row>
    <row r="15281" spans="1:11" x14ac:dyDescent="0.3">
      <c r="A15281" s="281" t="s">
        <v>2897</v>
      </c>
      <c r="B15281" s="281">
        <v>277</v>
      </c>
      <c r="C15281" s="24" t="str">
        <f t="shared" si="238"/>
        <v>siege277</v>
      </c>
      <c r="D15281" s="281">
        <v>11998</v>
      </c>
      <c r="E15281" s="281">
        <v>5524</v>
      </c>
      <c r="F15281" s="281">
        <v>324290</v>
      </c>
      <c r="G15281" s="24">
        <v>0</v>
      </c>
      <c r="H15281" s="24">
        <v>0</v>
      </c>
      <c r="I15281" s="24">
        <v>0</v>
      </c>
      <c r="J15281" s="282">
        <v>10</v>
      </c>
      <c r="K15281" s="282">
        <v>0</v>
      </c>
    </row>
    <row r="15282" spans="1:11" x14ac:dyDescent="0.3">
      <c r="A15282" s="281" t="s">
        <v>2897</v>
      </c>
      <c r="B15282" s="281">
        <v>278</v>
      </c>
      <c r="C15282" s="24" t="str">
        <f t="shared" si="238"/>
        <v>siege278</v>
      </c>
      <c r="D15282" s="281">
        <v>12119</v>
      </c>
      <c r="E15282" s="281">
        <v>5580</v>
      </c>
      <c r="F15282" s="281">
        <v>327859</v>
      </c>
      <c r="G15282" s="24">
        <v>0</v>
      </c>
      <c r="H15282" s="24">
        <v>0</v>
      </c>
      <c r="I15282" s="24">
        <v>0</v>
      </c>
      <c r="J15282" s="282">
        <v>10</v>
      </c>
      <c r="K15282" s="282">
        <v>0</v>
      </c>
    </row>
    <row r="15283" spans="1:11" x14ac:dyDescent="0.3">
      <c r="A15283" s="281" t="s">
        <v>2897</v>
      </c>
      <c r="B15283" s="281">
        <v>279</v>
      </c>
      <c r="C15283" s="24" t="str">
        <f t="shared" si="238"/>
        <v>siege279</v>
      </c>
      <c r="D15283" s="281">
        <v>12241</v>
      </c>
      <c r="E15283" s="281">
        <v>5636</v>
      </c>
      <c r="F15283" s="281">
        <v>332069</v>
      </c>
      <c r="G15283" s="24">
        <v>0</v>
      </c>
      <c r="H15283" s="24">
        <v>0</v>
      </c>
      <c r="I15283" s="24">
        <v>0</v>
      </c>
      <c r="J15283" s="282">
        <v>10</v>
      </c>
      <c r="K15283" s="282">
        <v>0</v>
      </c>
    </row>
    <row r="15284" spans="1:11" x14ac:dyDescent="0.3">
      <c r="A15284" s="281" t="s">
        <v>2897</v>
      </c>
      <c r="B15284" s="281">
        <v>280</v>
      </c>
      <c r="C15284" s="24" t="str">
        <f t="shared" si="238"/>
        <v>siege280</v>
      </c>
      <c r="D15284" s="281">
        <v>12365</v>
      </c>
      <c r="E15284" s="281">
        <v>5693</v>
      </c>
      <c r="F15284" s="281">
        <v>335719</v>
      </c>
      <c r="G15284" s="24">
        <v>0</v>
      </c>
      <c r="H15284" s="24">
        <v>0</v>
      </c>
      <c r="I15284" s="24">
        <v>0</v>
      </c>
      <c r="J15284" s="282">
        <v>10</v>
      </c>
      <c r="K15284" s="282">
        <v>0</v>
      </c>
    </row>
    <row r="15285" spans="1:11" x14ac:dyDescent="0.3">
      <c r="A15285" s="281" t="s">
        <v>2897</v>
      </c>
      <c r="B15285" s="281">
        <v>281</v>
      </c>
      <c r="C15285" s="24" t="str">
        <f t="shared" si="238"/>
        <v>siege281</v>
      </c>
      <c r="D15285" s="281">
        <v>13479</v>
      </c>
      <c r="E15285" s="281">
        <v>6206</v>
      </c>
      <c r="F15285" s="281">
        <v>371334</v>
      </c>
      <c r="G15285" s="24">
        <v>0</v>
      </c>
      <c r="H15285" s="24">
        <v>0</v>
      </c>
      <c r="I15285" s="24">
        <v>0</v>
      </c>
      <c r="J15285" s="282">
        <v>10</v>
      </c>
      <c r="K15285" s="282">
        <v>0</v>
      </c>
    </row>
    <row r="15286" spans="1:11" x14ac:dyDescent="0.3">
      <c r="A15286" s="281" t="s">
        <v>2897</v>
      </c>
      <c r="B15286" s="281">
        <v>282</v>
      </c>
      <c r="C15286" s="24" t="str">
        <f t="shared" si="238"/>
        <v>siege282</v>
      </c>
      <c r="D15286" s="281">
        <v>13615</v>
      </c>
      <c r="E15286" s="281">
        <v>6269</v>
      </c>
      <c r="F15286" s="281">
        <v>375639</v>
      </c>
      <c r="G15286" s="24">
        <v>0</v>
      </c>
      <c r="H15286" s="24">
        <v>0</v>
      </c>
      <c r="I15286" s="24">
        <v>0</v>
      </c>
      <c r="J15286" s="282">
        <v>10</v>
      </c>
      <c r="K15286" s="282">
        <v>0</v>
      </c>
    </row>
    <row r="15287" spans="1:11" x14ac:dyDescent="0.3">
      <c r="A15287" s="281" t="s">
        <v>2897</v>
      </c>
      <c r="B15287" s="281">
        <v>283</v>
      </c>
      <c r="C15287" s="24" t="str">
        <f t="shared" si="238"/>
        <v>siege283</v>
      </c>
      <c r="D15287" s="281">
        <v>13753</v>
      </c>
      <c r="E15287" s="281">
        <v>6332</v>
      </c>
      <c r="F15287" s="281">
        <v>381020</v>
      </c>
      <c r="G15287" s="24">
        <v>0</v>
      </c>
      <c r="H15287" s="24">
        <v>0</v>
      </c>
      <c r="I15287" s="24">
        <v>0</v>
      </c>
      <c r="J15287" s="282">
        <v>10</v>
      </c>
      <c r="K15287" s="282">
        <v>0</v>
      </c>
    </row>
    <row r="15288" spans="1:11" x14ac:dyDescent="0.3">
      <c r="A15288" s="281" t="s">
        <v>2897</v>
      </c>
      <c r="B15288" s="281">
        <v>284</v>
      </c>
      <c r="C15288" s="24" t="str">
        <f t="shared" si="238"/>
        <v>siege284</v>
      </c>
      <c r="D15288" s="281">
        <v>13891</v>
      </c>
      <c r="E15288" s="281">
        <v>6396</v>
      </c>
      <c r="F15288" s="281">
        <v>385550</v>
      </c>
      <c r="G15288" s="24">
        <v>0</v>
      </c>
      <c r="H15288" s="24">
        <v>0</v>
      </c>
      <c r="I15288" s="24">
        <v>0</v>
      </c>
      <c r="J15288" s="282">
        <v>10</v>
      </c>
      <c r="K15288" s="282">
        <v>0</v>
      </c>
    </row>
    <row r="15289" spans="1:11" x14ac:dyDescent="0.3">
      <c r="A15289" s="281" t="s">
        <v>2897</v>
      </c>
      <c r="B15289" s="281">
        <v>285</v>
      </c>
      <c r="C15289" s="24" t="str">
        <f t="shared" si="238"/>
        <v>siege285</v>
      </c>
      <c r="D15289" s="281">
        <v>14031</v>
      </c>
      <c r="E15289" s="281">
        <v>6460</v>
      </c>
      <c r="F15289" s="281">
        <v>391066</v>
      </c>
      <c r="G15289" s="24">
        <v>0</v>
      </c>
      <c r="H15289" s="24">
        <v>0</v>
      </c>
      <c r="I15289" s="24">
        <v>0</v>
      </c>
      <c r="J15289" s="282">
        <v>10</v>
      </c>
      <c r="K15289" s="282">
        <v>0</v>
      </c>
    </row>
    <row r="15290" spans="1:11" x14ac:dyDescent="0.3">
      <c r="A15290" s="281" t="s">
        <v>2897</v>
      </c>
      <c r="B15290" s="281">
        <v>286</v>
      </c>
      <c r="C15290" s="24" t="str">
        <f t="shared" si="238"/>
        <v>siege286</v>
      </c>
      <c r="D15290" s="281">
        <v>14173</v>
      </c>
      <c r="E15290" s="281">
        <v>6525</v>
      </c>
      <c r="F15290" s="281">
        <v>395711</v>
      </c>
      <c r="G15290" s="24">
        <v>0</v>
      </c>
      <c r="H15290" s="24">
        <v>0</v>
      </c>
      <c r="I15290" s="24">
        <v>0</v>
      </c>
      <c r="J15290" s="282">
        <v>10</v>
      </c>
      <c r="K15290" s="282">
        <v>0</v>
      </c>
    </row>
    <row r="15291" spans="1:11" x14ac:dyDescent="0.3">
      <c r="A15291" s="281" t="s">
        <v>2897</v>
      </c>
      <c r="B15291" s="281">
        <v>287</v>
      </c>
      <c r="C15291" s="24" t="str">
        <f t="shared" si="238"/>
        <v>siege287</v>
      </c>
      <c r="D15291" s="281">
        <v>14315</v>
      </c>
      <c r="E15291" s="281">
        <v>6591</v>
      </c>
      <c r="F15291" s="281">
        <v>401006</v>
      </c>
      <c r="G15291" s="24">
        <v>0</v>
      </c>
      <c r="H15291" s="24">
        <v>0</v>
      </c>
      <c r="I15291" s="24">
        <v>0</v>
      </c>
      <c r="J15291" s="282">
        <v>10</v>
      </c>
      <c r="K15291" s="282">
        <v>0</v>
      </c>
    </row>
    <row r="15292" spans="1:11" x14ac:dyDescent="0.3">
      <c r="A15292" s="281" t="s">
        <v>2897</v>
      </c>
      <c r="B15292" s="281">
        <v>288</v>
      </c>
      <c r="C15292" s="24" t="str">
        <f t="shared" si="238"/>
        <v>siege288</v>
      </c>
      <c r="D15292" s="281">
        <v>14459</v>
      </c>
      <c r="E15292" s="281">
        <v>6657</v>
      </c>
      <c r="F15292" s="281">
        <v>405640</v>
      </c>
      <c r="G15292" s="24">
        <v>0</v>
      </c>
      <c r="H15292" s="24">
        <v>0</v>
      </c>
      <c r="I15292" s="24">
        <v>0</v>
      </c>
      <c r="J15292" s="282">
        <v>10</v>
      </c>
      <c r="K15292" s="282">
        <v>0</v>
      </c>
    </row>
    <row r="15293" spans="1:11" x14ac:dyDescent="0.3">
      <c r="A15293" s="281" t="s">
        <v>2897</v>
      </c>
      <c r="B15293" s="281">
        <v>289</v>
      </c>
      <c r="C15293" s="24" t="str">
        <f t="shared" si="238"/>
        <v>siege289</v>
      </c>
      <c r="D15293" s="281">
        <v>14605</v>
      </c>
      <c r="E15293" s="281">
        <v>6724</v>
      </c>
      <c r="F15293" s="281">
        <v>410451</v>
      </c>
      <c r="G15293" s="24">
        <v>0</v>
      </c>
      <c r="H15293" s="24">
        <v>0</v>
      </c>
      <c r="I15293" s="24">
        <v>0</v>
      </c>
      <c r="J15293" s="282">
        <v>10</v>
      </c>
      <c r="K15293" s="282">
        <v>0</v>
      </c>
    </row>
    <row r="15294" spans="1:11" x14ac:dyDescent="0.3">
      <c r="A15294" s="281" t="s">
        <v>2897</v>
      </c>
      <c r="B15294" s="281">
        <v>290</v>
      </c>
      <c r="C15294" s="24" t="str">
        <f t="shared" si="238"/>
        <v>siege290</v>
      </c>
      <c r="D15294" s="281">
        <v>14752</v>
      </c>
      <c r="E15294" s="281">
        <v>6792</v>
      </c>
      <c r="F15294" s="281">
        <v>415190</v>
      </c>
      <c r="G15294" s="24">
        <v>0</v>
      </c>
      <c r="H15294" s="24">
        <v>0</v>
      </c>
      <c r="I15294" s="24">
        <v>0</v>
      </c>
      <c r="J15294" s="282">
        <v>10</v>
      </c>
      <c r="K15294" s="282">
        <v>0</v>
      </c>
    </row>
    <row r="15295" spans="1:11" x14ac:dyDescent="0.3">
      <c r="A15295" s="281" t="s">
        <v>2897</v>
      </c>
      <c r="B15295" s="281">
        <v>291</v>
      </c>
      <c r="C15295" s="24" t="str">
        <f t="shared" si="238"/>
        <v>siege291</v>
      </c>
      <c r="D15295" s="281">
        <v>14900</v>
      </c>
      <c r="E15295" s="281">
        <v>6860</v>
      </c>
      <c r="F15295" s="281">
        <v>419982</v>
      </c>
      <c r="G15295" s="24">
        <v>0</v>
      </c>
      <c r="H15295" s="24">
        <v>0</v>
      </c>
      <c r="I15295" s="24">
        <v>0</v>
      </c>
      <c r="J15295" s="282">
        <v>10</v>
      </c>
      <c r="K15295" s="282">
        <v>0</v>
      </c>
    </row>
    <row r="15296" spans="1:11" x14ac:dyDescent="0.3">
      <c r="A15296" s="281" t="s">
        <v>2897</v>
      </c>
      <c r="B15296" s="281">
        <v>292</v>
      </c>
      <c r="C15296" s="24" t="str">
        <f t="shared" si="238"/>
        <v>siege292</v>
      </c>
      <c r="D15296" s="281">
        <v>15049</v>
      </c>
      <c r="E15296" s="281">
        <v>6929</v>
      </c>
      <c r="F15296" s="281">
        <v>424956</v>
      </c>
      <c r="G15296" s="24">
        <v>0</v>
      </c>
      <c r="H15296" s="24">
        <v>0</v>
      </c>
      <c r="I15296" s="24">
        <v>0</v>
      </c>
      <c r="J15296" s="282">
        <v>10</v>
      </c>
      <c r="K15296" s="282">
        <v>0</v>
      </c>
    </row>
    <row r="15297" spans="1:11" x14ac:dyDescent="0.3">
      <c r="A15297" s="281" t="s">
        <v>2897</v>
      </c>
      <c r="B15297" s="281">
        <v>293</v>
      </c>
      <c r="C15297" s="24" t="str">
        <f t="shared" si="238"/>
        <v>siege293</v>
      </c>
      <c r="D15297" s="281">
        <v>15200</v>
      </c>
      <c r="E15297" s="281">
        <v>6998</v>
      </c>
      <c r="F15297" s="281">
        <v>429856</v>
      </c>
      <c r="G15297" s="24">
        <v>0</v>
      </c>
      <c r="H15297" s="24">
        <v>0</v>
      </c>
      <c r="I15297" s="24">
        <v>0</v>
      </c>
      <c r="J15297" s="282">
        <v>10</v>
      </c>
      <c r="K15297" s="282">
        <v>0</v>
      </c>
    </row>
    <row r="15298" spans="1:11" x14ac:dyDescent="0.3">
      <c r="A15298" s="281" t="s">
        <v>2897</v>
      </c>
      <c r="B15298" s="281">
        <v>294</v>
      </c>
      <c r="C15298" s="24" t="str">
        <f t="shared" si="238"/>
        <v>siege294</v>
      </c>
      <c r="D15298" s="281">
        <v>15353</v>
      </c>
      <c r="E15298" s="281">
        <v>7069</v>
      </c>
      <c r="F15298" s="281">
        <v>434810</v>
      </c>
      <c r="G15298" s="24">
        <v>0</v>
      </c>
      <c r="H15298" s="24">
        <v>0</v>
      </c>
      <c r="I15298" s="24">
        <v>0</v>
      </c>
      <c r="J15298" s="282">
        <v>10</v>
      </c>
      <c r="K15298" s="282">
        <v>0</v>
      </c>
    </row>
    <row r="15299" spans="1:11" x14ac:dyDescent="0.3">
      <c r="A15299" s="281" t="s">
        <v>2897</v>
      </c>
      <c r="B15299" s="281">
        <v>295</v>
      </c>
      <c r="C15299" s="24" t="str">
        <f t="shared" si="238"/>
        <v>siege295</v>
      </c>
      <c r="D15299" s="281">
        <v>15507</v>
      </c>
      <c r="E15299" s="281">
        <v>7140</v>
      </c>
      <c r="F15299" s="281">
        <v>439952</v>
      </c>
      <c r="G15299" s="24">
        <v>0</v>
      </c>
      <c r="H15299" s="24">
        <v>0</v>
      </c>
      <c r="I15299" s="24">
        <v>0</v>
      </c>
      <c r="J15299" s="282">
        <v>10</v>
      </c>
      <c r="K15299" s="282">
        <v>0</v>
      </c>
    </row>
    <row r="15300" spans="1:11" x14ac:dyDescent="0.3">
      <c r="A15300" s="281" t="s">
        <v>2897</v>
      </c>
      <c r="B15300" s="281">
        <v>296</v>
      </c>
      <c r="C15300" s="24" t="str">
        <f t="shared" si="238"/>
        <v>siege296</v>
      </c>
      <c r="D15300" s="281">
        <v>15662</v>
      </c>
      <c r="E15300" s="281">
        <v>7211</v>
      </c>
      <c r="F15300" s="281">
        <v>445017</v>
      </c>
      <c r="G15300" s="24">
        <v>0</v>
      </c>
      <c r="H15300" s="24">
        <v>0</v>
      </c>
      <c r="I15300" s="24">
        <v>0</v>
      </c>
      <c r="J15300" s="282">
        <v>10</v>
      </c>
      <c r="K15300" s="282">
        <v>0</v>
      </c>
    </row>
    <row r="15301" spans="1:11" x14ac:dyDescent="0.3">
      <c r="A15301" s="281" t="s">
        <v>2897</v>
      </c>
      <c r="B15301" s="281">
        <v>297</v>
      </c>
      <c r="C15301" s="24" t="str">
        <f t="shared" si="238"/>
        <v>siege297</v>
      </c>
      <c r="D15301" s="281">
        <v>15819</v>
      </c>
      <c r="E15301" s="281">
        <v>7283</v>
      </c>
      <c r="F15301" s="281">
        <v>449864</v>
      </c>
      <c r="G15301" s="24">
        <v>0</v>
      </c>
      <c r="H15301" s="24">
        <v>0</v>
      </c>
      <c r="I15301" s="24">
        <v>0</v>
      </c>
      <c r="J15301" s="282">
        <v>10</v>
      </c>
      <c r="K15301" s="282">
        <v>0</v>
      </c>
    </row>
    <row r="15302" spans="1:11" x14ac:dyDescent="0.3">
      <c r="A15302" s="281" t="s">
        <v>2897</v>
      </c>
      <c r="B15302" s="281">
        <v>298</v>
      </c>
      <c r="C15302" s="24" t="str">
        <f t="shared" ref="C15302:C15365" si="239">A15302&amp;B15302</f>
        <v>siege298</v>
      </c>
      <c r="D15302" s="281">
        <v>15977</v>
      </c>
      <c r="E15302" s="281">
        <v>7356</v>
      </c>
      <c r="F15302" s="281">
        <v>454760</v>
      </c>
      <c r="G15302" s="24">
        <v>0</v>
      </c>
      <c r="H15302" s="24">
        <v>0</v>
      </c>
      <c r="I15302" s="24">
        <v>0</v>
      </c>
      <c r="J15302" s="282">
        <v>10</v>
      </c>
      <c r="K15302" s="282">
        <v>0</v>
      </c>
    </row>
    <row r="15303" spans="1:11" x14ac:dyDescent="0.3">
      <c r="A15303" s="281" t="s">
        <v>2897</v>
      </c>
      <c r="B15303" s="281">
        <v>299</v>
      </c>
      <c r="C15303" s="24" t="str">
        <f t="shared" si="239"/>
        <v>siege299</v>
      </c>
      <c r="D15303" s="281">
        <v>16137</v>
      </c>
      <c r="E15303" s="281">
        <v>7430</v>
      </c>
      <c r="F15303" s="281">
        <v>459708</v>
      </c>
      <c r="G15303" s="24">
        <v>0</v>
      </c>
      <c r="H15303" s="24">
        <v>0</v>
      </c>
      <c r="I15303" s="24">
        <v>0</v>
      </c>
      <c r="J15303" s="282">
        <v>10</v>
      </c>
      <c r="K15303" s="282">
        <v>0</v>
      </c>
    </row>
    <row r="15304" spans="1:11" x14ac:dyDescent="0.3">
      <c r="A15304" s="281" t="s">
        <v>2897</v>
      </c>
      <c r="B15304" s="281">
        <v>300</v>
      </c>
      <c r="C15304" s="24" t="str">
        <f t="shared" si="239"/>
        <v>siege300</v>
      </c>
      <c r="D15304" s="281">
        <v>16299</v>
      </c>
      <c r="E15304" s="281">
        <v>7504</v>
      </c>
      <c r="F15304" s="281">
        <v>464706</v>
      </c>
      <c r="G15304" s="24">
        <v>0</v>
      </c>
      <c r="H15304" s="24">
        <v>0</v>
      </c>
      <c r="I15304" s="24">
        <v>0</v>
      </c>
      <c r="J15304" s="282">
        <v>10</v>
      </c>
      <c r="K15304" s="282">
        <v>0</v>
      </c>
    </row>
    <row r="15305" spans="1:11" x14ac:dyDescent="0.3">
      <c r="A15305" s="284" t="s">
        <v>2114</v>
      </c>
      <c r="B15305" s="284">
        <v>1</v>
      </c>
      <c r="C15305" s="24" t="str">
        <f t="shared" si="239"/>
        <v>elina1</v>
      </c>
      <c r="D15305" s="284">
        <v>146</v>
      </c>
      <c r="E15305" s="284">
        <v>70</v>
      </c>
      <c r="F15305" s="284">
        <v>1515</v>
      </c>
      <c r="G15305" s="284">
        <v>0</v>
      </c>
      <c r="H15305" s="284">
        <v>0</v>
      </c>
      <c r="I15305" s="284">
        <v>0</v>
      </c>
      <c r="J15305" s="284">
        <v>10</v>
      </c>
      <c r="K15305" s="284">
        <v>0</v>
      </c>
    </row>
    <row r="15306" spans="1:11" x14ac:dyDescent="0.3">
      <c r="A15306" s="284" t="s">
        <v>2114</v>
      </c>
      <c r="B15306" s="284">
        <v>2</v>
      </c>
      <c r="C15306" s="24" t="str">
        <f t="shared" si="239"/>
        <v>elina2</v>
      </c>
      <c r="D15306" s="284">
        <v>148</v>
      </c>
      <c r="E15306" s="284">
        <v>71</v>
      </c>
      <c r="F15306" s="284">
        <v>1534</v>
      </c>
      <c r="G15306" s="284">
        <v>0</v>
      </c>
      <c r="H15306" s="284">
        <v>0</v>
      </c>
      <c r="I15306" s="284">
        <v>0</v>
      </c>
      <c r="J15306" s="284">
        <v>10</v>
      </c>
      <c r="K15306" s="284">
        <v>0</v>
      </c>
    </row>
    <row r="15307" spans="1:11" x14ac:dyDescent="0.3">
      <c r="A15307" s="284" t="s">
        <v>2114</v>
      </c>
      <c r="B15307" s="284">
        <v>3</v>
      </c>
      <c r="C15307" s="24" t="str">
        <f t="shared" si="239"/>
        <v>elina3</v>
      </c>
      <c r="D15307" s="284">
        <v>150</v>
      </c>
      <c r="E15307" s="284">
        <v>72</v>
      </c>
      <c r="F15307" s="284">
        <v>1557</v>
      </c>
      <c r="G15307" s="284">
        <v>0</v>
      </c>
      <c r="H15307" s="284">
        <v>0</v>
      </c>
      <c r="I15307" s="284">
        <v>0</v>
      </c>
      <c r="J15307" s="284">
        <v>10</v>
      </c>
      <c r="K15307" s="284">
        <v>0</v>
      </c>
    </row>
    <row r="15308" spans="1:11" x14ac:dyDescent="0.3">
      <c r="A15308" s="284" t="s">
        <v>2114</v>
      </c>
      <c r="B15308" s="284">
        <v>4</v>
      </c>
      <c r="C15308" s="24" t="str">
        <f t="shared" si="239"/>
        <v>elina4</v>
      </c>
      <c r="D15308" s="284">
        <v>152</v>
      </c>
      <c r="E15308" s="284">
        <v>73</v>
      </c>
      <c r="F15308" s="284">
        <v>1584</v>
      </c>
      <c r="G15308" s="284">
        <v>0</v>
      </c>
      <c r="H15308" s="284">
        <v>0</v>
      </c>
      <c r="I15308" s="284">
        <v>0</v>
      </c>
      <c r="J15308" s="284">
        <v>10</v>
      </c>
      <c r="K15308" s="284">
        <v>0</v>
      </c>
    </row>
    <row r="15309" spans="1:11" x14ac:dyDescent="0.3">
      <c r="A15309" s="284" t="s">
        <v>2114</v>
      </c>
      <c r="B15309" s="284">
        <v>5</v>
      </c>
      <c r="C15309" s="24" t="str">
        <f t="shared" si="239"/>
        <v>elina5</v>
      </c>
      <c r="D15309" s="284">
        <v>154</v>
      </c>
      <c r="E15309" s="284">
        <v>74</v>
      </c>
      <c r="F15309" s="284">
        <v>1615</v>
      </c>
      <c r="G15309" s="284">
        <v>0</v>
      </c>
      <c r="H15309" s="284">
        <v>0</v>
      </c>
      <c r="I15309" s="284">
        <v>0</v>
      </c>
      <c r="J15309" s="284">
        <v>10</v>
      </c>
      <c r="K15309" s="284">
        <v>0</v>
      </c>
    </row>
    <row r="15310" spans="1:11" x14ac:dyDescent="0.3">
      <c r="A15310" s="284" t="s">
        <v>2114</v>
      </c>
      <c r="B15310" s="284">
        <v>6</v>
      </c>
      <c r="C15310" s="24" t="str">
        <f t="shared" si="239"/>
        <v>elina6</v>
      </c>
      <c r="D15310" s="284">
        <v>156</v>
      </c>
      <c r="E15310" s="284">
        <v>75</v>
      </c>
      <c r="F15310" s="284">
        <v>1651</v>
      </c>
      <c r="G15310" s="284">
        <v>0</v>
      </c>
      <c r="H15310" s="284">
        <v>0</v>
      </c>
      <c r="I15310" s="284">
        <v>0</v>
      </c>
      <c r="J15310" s="284">
        <v>10</v>
      </c>
      <c r="K15310" s="284">
        <v>0</v>
      </c>
    </row>
    <row r="15311" spans="1:11" x14ac:dyDescent="0.3">
      <c r="A15311" s="284" t="s">
        <v>2114</v>
      </c>
      <c r="B15311" s="284">
        <v>7</v>
      </c>
      <c r="C15311" s="24" t="str">
        <f t="shared" si="239"/>
        <v>elina7</v>
      </c>
      <c r="D15311" s="284">
        <v>158</v>
      </c>
      <c r="E15311" s="284">
        <v>76</v>
      </c>
      <c r="F15311" s="284">
        <v>1692</v>
      </c>
      <c r="G15311" s="284">
        <v>0</v>
      </c>
      <c r="H15311" s="284">
        <v>0</v>
      </c>
      <c r="I15311" s="284">
        <v>0</v>
      </c>
      <c r="J15311" s="284">
        <v>10</v>
      </c>
      <c r="K15311" s="284">
        <v>0</v>
      </c>
    </row>
    <row r="15312" spans="1:11" x14ac:dyDescent="0.3">
      <c r="A15312" s="284" t="s">
        <v>2114</v>
      </c>
      <c r="B15312" s="284">
        <v>8</v>
      </c>
      <c r="C15312" s="24" t="str">
        <f t="shared" si="239"/>
        <v>elina8</v>
      </c>
      <c r="D15312" s="284">
        <v>160</v>
      </c>
      <c r="E15312" s="284">
        <v>77</v>
      </c>
      <c r="F15312" s="284">
        <v>1738</v>
      </c>
      <c r="G15312" s="284">
        <v>0</v>
      </c>
      <c r="H15312" s="284">
        <v>0</v>
      </c>
      <c r="I15312" s="284">
        <v>0</v>
      </c>
      <c r="J15312" s="284">
        <v>10</v>
      </c>
      <c r="K15312" s="284">
        <v>0</v>
      </c>
    </row>
    <row r="15313" spans="1:11" x14ac:dyDescent="0.3">
      <c r="A15313" s="284" t="s">
        <v>2114</v>
      </c>
      <c r="B15313" s="284">
        <v>9</v>
      </c>
      <c r="C15313" s="24" t="str">
        <f t="shared" si="239"/>
        <v>elina9</v>
      </c>
      <c r="D15313" s="284">
        <v>162</v>
      </c>
      <c r="E15313" s="284">
        <v>78</v>
      </c>
      <c r="F15313" s="284">
        <v>1789</v>
      </c>
      <c r="G15313" s="284">
        <v>0</v>
      </c>
      <c r="H15313" s="284">
        <v>0</v>
      </c>
      <c r="I15313" s="284">
        <v>0</v>
      </c>
      <c r="J15313" s="284">
        <v>10</v>
      </c>
      <c r="K15313" s="284">
        <v>0</v>
      </c>
    </row>
    <row r="15314" spans="1:11" x14ac:dyDescent="0.3">
      <c r="A15314" s="284" t="s">
        <v>2114</v>
      </c>
      <c r="B15314" s="284">
        <v>10</v>
      </c>
      <c r="C15314" s="24" t="str">
        <f t="shared" si="239"/>
        <v>elina10</v>
      </c>
      <c r="D15314" s="284">
        <v>165</v>
      </c>
      <c r="E15314" s="284">
        <v>79</v>
      </c>
      <c r="F15314" s="284">
        <v>1846</v>
      </c>
      <c r="G15314" s="284">
        <v>0</v>
      </c>
      <c r="H15314" s="284">
        <v>0</v>
      </c>
      <c r="I15314" s="284">
        <v>0</v>
      </c>
      <c r="J15314" s="284">
        <v>10</v>
      </c>
      <c r="K15314" s="284">
        <v>0</v>
      </c>
    </row>
    <row r="15315" spans="1:11" x14ac:dyDescent="0.3">
      <c r="A15315" s="284" t="s">
        <v>2114</v>
      </c>
      <c r="B15315" s="284">
        <v>11</v>
      </c>
      <c r="C15315" s="24" t="str">
        <f t="shared" si="239"/>
        <v>elina11</v>
      </c>
      <c r="D15315" s="284">
        <v>180</v>
      </c>
      <c r="E15315" s="284">
        <v>86</v>
      </c>
      <c r="F15315" s="284">
        <v>2031</v>
      </c>
      <c r="G15315" s="284">
        <v>0</v>
      </c>
      <c r="H15315" s="284">
        <v>0</v>
      </c>
      <c r="I15315" s="284">
        <v>0</v>
      </c>
      <c r="J15315" s="284">
        <v>10</v>
      </c>
      <c r="K15315" s="284">
        <v>0</v>
      </c>
    </row>
    <row r="15316" spans="1:11" x14ac:dyDescent="0.3">
      <c r="A15316" s="284" t="s">
        <v>2114</v>
      </c>
      <c r="B15316" s="284">
        <v>12</v>
      </c>
      <c r="C15316" s="24" t="str">
        <f t="shared" si="239"/>
        <v>elina12</v>
      </c>
      <c r="D15316" s="284">
        <v>182</v>
      </c>
      <c r="E15316" s="284">
        <v>87</v>
      </c>
      <c r="F15316" s="284">
        <v>2105</v>
      </c>
      <c r="G15316" s="284">
        <v>0</v>
      </c>
      <c r="H15316" s="284">
        <v>0</v>
      </c>
      <c r="I15316" s="284">
        <v>0</v>
      </c>
      <c r="J15316" s="284">
        <v>10</v>
      </c>
      <c r="K15316" s="284">
        <v>0</v>
      </c>
    </row>
    <row r="15317" spans="1:11" x14ac:dyDescent="0.3">
      <c r="A15317" s="284" t="s">
        <v>2114</v>
      </c>
      <c r="B15317" s="284">
        <v>13</v>
      </c>
      <c r="C15317" s="24" t="str">
        <f t="shared" si="239"/>
        <v>elina13</v>
      </c>
      <c r="D15317" s="284">
        <v>185</v>
      </c>
      <c r="E15317" s="284">
        <v>88</v>
      </c>
      <c r="F15317" s="284">
        <v>2184</v>
      </c>
      <c r="G15317" s="284">
        <v>0</v>
      </c>
      <c r="H15317" s="284">
        <v>0</v>
      </c>
      <c r="I15317" s="284">
        <v>0</v>
      </c>
      <c r="J15317" s="284">
        <v>10</v>
      </c>
      <c r="K15317" s="284">
        <v>0</v>
      </c>
    </row>
    <row r="15318" spans="1:11" x14ac:dyDescent="0.3">
      <c r="A15318" s="284" t="s">
        <v>2114</v>
      </c>
      <c r="B15318" s="284">
        <v>14</v>
      </c>
      <c r="C15318" s="24" t="str">
        <f t="shared" si="239"/>
        <v>elina14</v>
      </c>
      <c r="D15318" s="284">
        <v>187</v>
      </c>
      <c r="E15318" s="284">
        <v>90</v>
      </c>
      <c r="F15318" s="284">
        <v>2271</v>
      </c>
      <c r="G15318" s="284">
        <v>0</v>
      </c>
      <c r="H15318" s="284">
        <v>0</v>
      </c>
      <c r="I15318" s="284">
        <v>0</v>
      </c>
      <c r="J15318" s="284">
        <v>10</v>
      </c>
      <c r="K15318" s="284">
        <v>0</v>
      </c>
    </row>
    <row r="15319" spans="1:11" x14ac:dyDescent="0.3">
      <c r="A15319" s="284" t="s">
        <v>2114</v>
      </c>
      <c r="B15319" s="284">
        <v>15</v>
      </c>
      <c r="C15319" s="24" t="str">
        <f t="shared" si="239"/>
        <v>elina15</v>
      </c>
      <c r="D15319" s="284">
        <v>190</v>
      </c>
      <c r="E15319" s="284">
        <v>91</v>
      </c>
      <c r="F15319" s="284">
        <v>2364</v>
      </c>
      <c r="G15319" s="284">
        <v>0</v>
      </c>
      <c r="H15319" s="284">
        <v>0</v>
      </c>
      <c r="I15319" s="284">
        <v>0</v>
      </c>
      <c r="J15319" s="284">
        <v>10</v>
      </c>
      <c r="K15319" s="284">
        <v>0</v>
      </c>
    </row>
    <row r="15320" spans="1:11" x14ac:dyDescent="0.3">
      <c r="A15320" s="284" t="s">
        <v>2114</v>
      </c>
      <c r="B15320" s="284">
        <v>16</v>
      </c>
      <c r="C15320" s="24" t="str">
        <f t="shared" si="239"/>
        <v>elina16</v>
      </c>
      <c r="D15320" s="284">
        <v>192</v>
      </c>
      <c r="E15320" s="284">
        <v>92</v>
      </c>
      <c r="F15320" s="284">
        <v>2464</v>
      </c>
      <c r="G15320" s="284">
        <v>0</v>
      </c>
      <c r="H15320" s="284">
        <v>0</v>
      </c>
      <c r="I15320" s="284">
        <v>0</v>
      </c>
      <c r="J15320" s="284">
        <v>10</v>
      </c>
      <c r="K15320" s="284">
        <v>0</v>
      </c>
    </row>
    <row r="15321" spans="1:11" x14ac:dyDescent="0.3">
      <c r="A15321" s="284" t="s">
        <v>2114</v>
      </c>
      <c r="B15321" s="284">
        <v>17</v>
      </c>
      <c r="C15321" s="24" t="str">
        <f t="shared" si="239"/>
        <v>elina17</v>
      </c>
      <c r="D15321" s="284">
        <v>195</v>
      </c>
      <c r="E15321" s="284">
        <v>93</v>
      </c>
      <c r="F15321" s="284">
        <v>2572</v>
      </c>
      <c r="G15321" s="284">
        <v>0</v>
      </c>
      <c r="H15321" s="284">
        <v>0</v>
      </c>
      <c r="I15321" s="284">
        <v>0</v>
      </c>
      <c r="J15321" s="284">
        <v>10</v>
      </c>
      <c r="K15321" s="284">
        <v>0</v>
      </c>
    </row>
    <row r="15322" spans="1:11" x14ac:dyDescent="0.3">
      <c r="A15322" s="284" t="s">
        <v>2114</v>
      </c>
      <c r="B15322" s="284">
        <v>18</v>
      </c>
      <c r="C15322" s="24" t="str">
        <f t="shared" si="239"/>
        <v>elina18</v>
      </c>
      <c r="D15322" s="284">
        <v>197</v>
      </c>
      <c r="E15322" s="284">
        <v>94</v>
      </c>
      <c r="F15322" s="284">
        <v>2688</v>
      </c>
      <c r="G15322" s="284">
        <v>0</v>
      </c>
      <c r="H15322" s="284">
        <v>0</v>
      </c>
      <c r="I15322" s="284">
        <v>0</v>
      </c>
      <c r="J15322" s="284">
        <v>10</v>
      </c>
      <c r="K15322" s="284">
        <v>0</v>
      </c>
    </row>
    <row r="15323" spans="1:11" x14ac:dyDescent="0.3">
      <c r="A15323" s="284" t="s">
        <v>2114</v>
      </c>
      <c r="B15323" s="284">
        <v>19</v>
      </c>
      <c r="C15323" s="24" t="str">
        <f t="shared" si="239"/>
        <v>elina19</v>
      </c>
      <c r="D15323" s="284">
        <v>200</v>
      </c>
      <c r="E15323" s="284">
        <v>96</v>
      </c>
      <c r="F15323" s="284">
        <v>2811</v>
      </c>
      <c r="G15323" s="284">
        <v>0</v>
      </c>
      <c r="H15323" s="284">
        <v>0</v>
      </c>
      <c r="I15323" s="284">
        <v>0</v>
      </c>
      <c r="J15323" s="284">
        <v>10</v>
      </c>
      <c r="K15323" s="284">
        <v>0</v>
      </c>
    </row>
    <row r="15324" spans="1:11" x14ac:dyDescent="0.3">
      <c r="A15324" s="284" t="s">
        <v>2114</v>
      </c>
      <c r="B15324" s="284">
        <v>20</v>
      </c>
      <c r="C15324" s="24" t="str">
        <f t="shared" si="239"/>
        <v>elina20</v>
      </c>
      <c r="D15324" s="284">
        <v>202</v>
      </c>
      <c r="E15324" s="284">
        <v>97</v>
      </c>
      <c r="F15324" s="284">
        <v>2943</v>
      </c>
      <c r="G15324" s="284">
        <v>0</v>
      </c>
      <c r="H15324" s="284">
        <v>0</v>
      </c>
      <c r="I15324" s="284">
        <v>0</v>
      </c>
      <c r="J15324" s="284">
        <v>10</v>
      </c>
      <c r="K15324" s="284">
        <v>0</v>
      </c>
    </row>
    <row r="15325" spans="1:11" x14ac:dyDescent="0.3">
      <c r="A15325" s="284" t="s">
        <v>2114</v>
      </c>
      <c r="B15325" s="284">
        <v>21</v>
      </c>
      <c r="C15325" s="24" t="str">
        <f t="shared" si="239"/>
        <v>elina21</v>
      </c>
      <c r="D15325" s="284">
        <v>221</v>
      </c>
      <c r="E15325" s="284">
        <v>106</v>
      </c>
      <c r="F15325" s="284">
        <v>3299</v>
      </c>
      <c r="G15325" s="284">
        <v>0</v>
      </c>
      <c r="H15325" s="284">
        <v>0</v>
      </c>
      <c r="I15325" s="284">
        <v>0</v>
      </c>
      <c r="J15325" s="284">
        <v>10</v>
      </c>
      <c r="K15325" s="284">
        <v>0</v>
      </c>
    </row>
    <row r="15326" spans="1:11" x14ac:dyDescent="0.3">
      <c r="A15326" s="284" t="s">
        <v>2114</v>
      </c>
      <c r="B15326" s="284">
        <v>22</v>
      </c>
      <c r="C15326" s="24" t="str">
        <f t="shared" si="239"/>
        <v>elina22</v>
      </c>
      <c r="D15326" s="284">
        <v>224</v>
      </c>
      <c r="E15326" s="284">
        <v>107</v>
      </c>
      <c r="F15326" s="284">
        <v>3459</v>
      </c>
      <c r="G15326" s="284">
        <v>0</v>
      </c>
      <c r="H15326" s="284">
        <v>0</v>
      </c>
      <c r="I15326" s="284">
        <v>0</v>
      </c>
      <c r="J15326" s="284">
        <v>10</v>
      </c>
      <c r="K15326" s="284">
        <v>0</v>
      </c>
    </row>
    <row r="15327" spans="1:11" x14ac:dyDescent="0.3">
      <c r="A15327" s="284" t="s">
        <v>2114</v>
      </c>
      <c r="B15327" s="284">
        <v>23</v>
      </c>
      <c r="C15327" s="24" t="str">
        <f t="shared" si="239"/>
        <v>elina23</v>
      </c>
      <c r="D15327" s="284">
        <v>227</v>
      </c>
      <c r="E15327" s="284">
        <v>108</v>
      </c>
      <c r="F15327" s="284">
        <v>3629</v>
      </c>
      <c r="G15327" s="284">
        <v>0</v>
      </c>
      <c r="H15327" s="284">
        <v>0</v>
      </c>
      <c r="I15327" s="284">
        <v>0</v>
      </c>
      <c r="J15327" s="284">
        <v>10</v>
      </c>
      <c r="K15327" s="284">
        <v>0</v>
      </c>
    </row>
    <row r="15328" spans="1:11" x14ac:dyDescent="0.3">
      <c r="A15328" s="284" t="s">
        <v>2114</v>
      </c>
      <c r="B15328" s="284">
        <v>24</v>
      </c>
      <c r="C15328" s="24" t="str">
        <f t="shared" si="239"/>
        <v>elina24</v>
      </c>
      <c r="D15328" s="284">
        <v>230</v>
      </c>
      <c r="E15328" s="284">
        <v>110</v>
      </c>
      <c r="F15328" s="284">
        <v>3809</v>
      </c>
      <c r="G15328" s="284">
        <v>0</v>
      </c>
      <c r="H15328" s="284">
        <v>0</v>
      </c>
      <c r="I15328" s="284">
        <v>0</v>
      </c>
      <c r="J15328" s="284">
        <v>10</v>
      </c>
      <c r="K15328" s="284">
        <v>0</v>
      </c>
    </row>
    <row r="15329" spans="1:11" x14ac:dyDescent="0.3">
      <c r="A15329" s="284" t="s">
        <v>2114</v>
      </c>
      <c r="B15329" s="284">
        <v>25</v>
      </c>
      <c r="C15329" s="24" t="str">
        <f t="shared" si="239"/>
        <v>elina25</v>
      </c>
      <c r="D15329" s="284">
        <v>233</v>
      </c>
      <c r="E15329" s="284">
        <v>111</v>
      </c>
      <c r="F15329" s="284">
        <v>3999</v>
      </c>
      <c r="G15329" s="284">
        <v>0</v>
      </c>
      <c r="H15329" s="284">
        <v>0</v>
      </c>
      <c r="I15329" s="284">
        <v>0</v>
      </c>
      <c r="J15329" s="284">
        <v>10</v>
      </c>
      <c r="K15329" s="284">
        <v>0</v>
      </c>
    </row>
    <row r="15330" spans="1:11" x14ac:dyDescent="0.3">
      <c r="A15330" s="284" t="s">
        <v>2114</v>
      </c>
      <c r="B15330" s="284">
        <v>26</v>
      </c>
      <c r="C15330" s="24" t="str">
        <f t="shared" si="239"/>
        <v>elina26</v>
      </c>
      <c r="D15330" s="284">
        <v>236</v>
      </c>
      <c r="E15330" s="284">
        <v>113</v>
      </c>
      <c r="F15330" s="284">
        <v>4046</v>
      </c>
      <c r="G15330" s="284">
        <v>0</v>
      </c>
      <c r="H15330" s="284">
        <v>0</v>
      </c>
      <c r="I15330" s="284">
        <v>0</v>
      </c>
      <c r="J15330" s="284">
        <v>10</v>
      </c>
      <c r="K15330" s="284">
        <v>0</v>
      </c>
    </row>
    <row r="15331" spans="1:11" x14ac:dyDescent="0.3">
      <c r="A15331" s="284" t="s">
        <v>2114</v>
      </c>
      <c r="B15331" s="284">
        <v>27</v>
      </c>
      <c r="C15331" s="24" t="str">
        <f t="shared" si="239"/>
        <v>elina27</v>
      </c>
      <c r="D15331" s="284">
        <v>239</v>
      </c>
      <c r="E15331" s="284">
        <v>114</v>
      </c>
      <c r="F15331" s="284">
        <v>4095</v>
      </c>
      <c r="G15331" s="284">
        <v>0</v>
      </c>
      <c r="H15331" s="284">
        <v>0</v>
      </c>
      <c r="I15331" s="284">
        <v>0</v>
      </c>
      <c r="J15331" s="284">
        <v>10</v>
      </c>
      <c r="K15331" s="284">
        <v>0</v>
      </c>
    </row>
    <row r="15332" spans="1:11" x14ac:dyDescent="0.3">
      <c r="A15332" s="284" t="s">
        <v>2114</v>
      </c>
      <c r="B15332" s="284">
        <v>28</v>
      </c>
      <c r="C15332" s="24" t="str">
        <f t="shared" si="239"/>
        <v>elina28</v>
      </c>
      <c r="D15332" s="284">
        <v>242</v>
      </c>
      <c r="E15332" s="284">
        <v>116</v>
      </c>
      <c r="F15332" s="284">
        <v>4143</v>
      </c>
      <c r="G15332" s="284">
        <v>0</v>
      </c>
      <c r="H15332" s="284">
        <v>0</v>
      </c>
      <c r="I15332" s="284">
        <v>0</v>
      </c>
      <c r="J15332" s="284">
        <v>10</v>
      </c>
      <c r="K15332" s="284">
        <v>0</v>
      </c>
    </row>
    <row r="15333" spans="1:11" x14ac:dyDescent="0.3">
      <c r="A15333" s="284" t="s">
        <v>2114</v>
      </c>
      <c r="B15333" s="284">
        <v>29</v>
      </c>
      <c r="C15333" s="24" t="str">
        <f t="shared" si="239"/>
        <v>elina29</v>
      </c>
      <c r="D15333" s="284">
        <v>245</v>
      </c>
      <c r="E15333" s="284">
        <v>117</v>
      </c>
      <c r="F15333" s="284">
        <v>4193</v>
      </c>
      <c r="G15333" s="284">
        <v>0</v>
      </c>
      <c r="H15333" s="284">
        <v>0</v>
      </c>
      <c r="I15333" s="284">
        <v>0</v>
      </c>
      <c r="J15333" s="284">
        <v>10</v>
      </c>
      <c r="K15333" s="284">
        <v>0</v>
      </c>
    </row>
    <row r="15334" spans="1:11" x14ac:dyDescent="0.3">
      <c r="A15334" s="284" t="s">
        <v>2114</v>
      </c>
      <c r="B15334" s="284">
        <v>30</v>
      </c>
      <c r="C15334" s="24" t="str">
        <f t="shared" si="239"/>
        <v>elina30</v>
      </c>
      <c r="D15334" s="284">
        <v>248</v>
      </c>
      <c r="E15334" s="284">
        <v>118</v>
      </c>
      <c r="F15334" s="284">
        <v>4242</v>
      </c>
      <c r="G15334" s="284">
        <v>0</v>
      </c>
      <c r="H15334" s="284">
        <v>0</v>
      </c>
      <c r="I15334" s="284">
        <v>0</v>
      </c>
      <c r="J15334" s="284">
        <v>10</v>
      </c>
      <c r="K15334" s="284">
        <v>0</v>
      </c>
    </row>
    <row r="15335" spans="1:11" x14ac:dyDescent="0.3">
      <c r="A15335" s="284" t="s">
        <v>2114</v>
      </c>
      <c r="B15335" s="284">
        <v>31</v>
      </c>
      <c r="C15335" s="24" t="str">
        <f t="shared" si="239"/>
        <v>elina31</v>
      </c>
      <c r="D15335" s="284">
        <v>271</v>
      </c>
      <c r="E15335" s="284">
        <v>130</v>
      </c>
      <c r="F15335" s="284">
        <v>4605</v>
      </c>
      <c r="G15335" s="284">
        <v>0</v>
      </c>
      <c r="H15335" s="284">
        <v>0</v>
      </c>
      <c r="I15335" s="284">
        <v>0</v>
      </c>
      <c r="J15335" s="284">
        <v>10</v>
      </c>
      <c r="K15335" s="284">
        <v>0</v>
      </c>
    </row>
    <row r="15336" spans="1:11" x14ac:dyDescent="0.3">
      <c r="A15336" s="284" t="s">
        <v>2114</v>
      </c>
      <c r="B15336" s="284">
        <v>32</v>
      </c>
      <c r="C15336" s="24" t="str">
        <f t="shared" si="239"/>
        <v>elina32</v>
      </c>
      <c r="D15336" s="284">
        <v>274</v>
      </c>
      <c r="E15336" s="284">
        <v>131</v>
      </c>
      <c r="F15336" s="284">
        <v>4660</v>
      </c>
      <c r="G15336" s="284">
        <v>0</v>
      </c>
      <c r="H15336" s="284">
        <v>0</v>
      </c>
      <c r="I15336" s="284">
        <v>0</v>
      </c>
      <c r="J15336" s="284">
        <v>10</v>
      </c>
      <c r="K15336" s="284">
        <v>0</v>
      </c>
    </row>
    <row r="15337" spans="1:11" x14ac:dyDescent="0.3">
      <c r="A15337" s="284" t="s">
        <v>2114</v>
      </c>
      <c r="B15337" s="284">
        <v>33</v>
      </c>
      <c r="C15337" s="24" t="str">
        <f t="shared" si="239"/>
        <v>elina33</v>
      </c>
      <c r="D15337" s="284">
        <v>277</v>
      </c>
      <c r="E15337" s="284">
        <v>133</v>
      </c>
      <c r="F15337" s="284">
        <v>4715</v>
      </c>
      <c r="G15337" s="284">
        <v>0</v>
      </c>
      <c r="H15337" s="284">
        <v>0</v>
      </c>
      <c r="I15337" s="284">
        <v>0</v>
      </c>
      <c r="J15337" s="284">
        <v>10</v>
      </c>
      <c r="K15337" s="284">
        <v>0</v>
      </c>
    </row>
    <row r="15338" spans="1:11" x14ac:dyDescent="0.3">
      <c r="A15338" s="284" t="s">
        <v>2114</v>
      </c>
      <c r="B15338" s="284">
        <v>34</v>
      </c>
      <c r="C15338" s="24" t="str">
        <f t="shared" si="239"/>
        <v>elina34</v>
      </c>
      <c r="D15338" s="284">
        <v>281</v>
      </c>
      <c r="E15338" s="284">
        <v>134</v>
      </c>
      <c r="F15338" s="284">
        <v>4772</v>
      </c>
      <c r="G15338" s="284">
        <v>0</v>
      </c>
      <c r="H15338" s="284">
        <v>0</v>
      </c>
      <c r="I15338" s="284">
        <v>0</v>
      </c>
      <c r="J15338" s="284">
        <v>10</v>
      </c>
      <c r="K15338" s="284">
        <v>0</v>
      </c>
    </row>
    <row r="15339" spans="1:11" x14ac:dyDescent="0.3">
      <c r="A15339" s="284" t="s">
        <v>2114</v>
      </c>
      <c r="B15339" s="284">
        <v>35</v>
      </c>
      <c r="C15339" s="24" t="str">
        <f t="shared" si="239"/>
        <v>elina35</v>
      </c>
      <c r="D15339" s="284">
        <v>284</v>
      </c>
      <c r="E15339" s="284">
        <v>136</v>
      </c>
      <c r="F15339" s="284">
        <v>4829</v>
      </c>
      <c r="G15339" s="284">
        <v>0</v>
      </c>
      <c r="H15339" s="284">
        <v>0</v>
      </c>
      <c r="I15339" s="284">
        <v>0</v>
      </c>
      <c r="J15339" s="284">
        <v>10</v>
      </c>
      <c r="K15339" s="284">
        <v>0</v>
      </c>
    </row>
    <row r="15340" spans="1:11" x14ac:dyDescent="0.3">
      <c r="A15340" s="284" t="s">
        <v>2114</v>
      </c>
      <c r="B15340" s="284">
        <v>36</v>
      </c>
      <c r="C15340" s="24" t="str">
        <f t="shared" si="239"/>
        <v>elina36</v>
      </c>
      <c r="D15340" s="284">
        <v>288</v>
      </c>
      <c r="E15340" s="284">
        <v>138</v>
      </c>
      <c r="F15340" s="284">
        <v>4886</v>
      </c>
      <c r="G15340" s="284">
        <v>0</v>
      </c>
      <c r="H15340" s="284">
        <v>0</v>
      </c>
      <c r="I15340" s="284">
        <v>0</v>
      </c>
      <c r="J15340" s="284">
        <v>10</v>
      </c>
      <c r="K15340" s="284">
        <v>0</v>
      </c>
    </row>
    <row r="15341" spans="1:11" x14ac:dyDescent="0.3">
      <c r="A15341" s="284" t="s">
        <v>2114</v>
      </c>
      <c r="B15341" s="284">
        <v>37</v>
      </c>
      <c r="C15341" s="24" t="str">
        <f t="shared" si="239"/>
        <v>elina37</v>
      </c>
      <c r="D15341" s="284">
        <v>292</v>
      </c>
      <c r="E15341" s="284">
        <v>140</v>
      </c>
      <c r="F15341" s="284">
        <v>4944</v>
      </c>
      <c r="G15341" s="284">
        <v>0</v>
      </c>
      <c r="H15341" s="284">
        <v>0</v>
      </c>
      <c r="I15341" s="284">
        <v>0</v>
      </c>
      <c r="J15341" s="284">
        <v>10</v>
      </c>
      <c r="K15341" s="284">
        <v>0</v>
      </c>
    </row>
    <row r="15342" spans="1:11" x14ac:dyDescent="0.3">
      <c r="A15342" s="284" t="s">
        <v>2114</v>
      </c>
      <c r="B15342" s="284">
        <v>38</v>
      </c>
      <c r="C15342" s="24" t="str">
        <f t="shared" si="239"/>
        <v>elina38</v>
      </c>
      <c r="D15342" s="284">
        <v>295</v>
      </c>
      <c r="E15342" s="284">
        <v>141</v>
      </c>
      <c r="F15342" s="284">
        <v>5003</v>
      </c>
      <c r="G15342" s="284">
        <v>0</v>
      </c>
      <c r="H15342" s="284">
        <v>0</v>
      </c>
      <c r="I15342" s="284">
        <v>0</v>
      </c>
      <c r="J15342" s="284">
        <v>10</v>
      </c>
      <c r="K15342" s="284">
        <v>0</v>
      </c>
    </row>
    <row r="15343" spans="1:11" x14ac:dyDescent="0.3">
      <c r="A15343" s="284" t="s">
        <v>2114</v>
      </c>
      <c r="B15343" s="284">
        <v>39</v>
      </c>
      <c r="C15343" s="24" t="str">
        <f t="shared" si="239"/>
        <v>elina39</v>
      </c>
      <c r="D15343" s="284">
        <v>299</v>
      </c>
      <c r="E15343" s="284">
        <v>143</v>
      </c>
      <c r="F15343" s="284">
        <v>5063</v>
      </c>
      <c r="G15343" s="284">
        <v>0</v>
      </c>
      <c r="H15343" s="284">
        <v>0</v>
      </c>
      <c r="I15343" s="284">
        <v>0</v>
      </c>
      <c r="J15343" s="284">
        <v>10</v>
      </c>
      <c r="K15343" s="284">
        <v>0</v>
      </c>
    </row>
    <row r="15344" spans="1:11" x14ac:dyDescent="0.3">
      <c r="A15344" s="284" t="s">
        <v>2114</v>
      </c>
      <c r="B15344" s="284">
        <v>40</v>
      </c>
      <c r="C15344" s="24" t="str">
        <f t="shared" si="239"/>
        <v>elina40</v>
      </c>
      <c r="D15344" s="284">
        <v>302</v>
      </c>
      <c r="E15344" s="284">
        <v>145</v>
      </c>
      <c r="F15344" s="284">
        <v>5123</v>
      </c>
      <c r="G15344" s="284">
        <v>0</v>
      </c>
      <c r="H15344" s="284">
        <v>0</v>
      </c>
      <c r="I15344" s="284">
        <v>0</v>
      </c>
      <c r="J15344" s="284">
        <v>10</v>
      </c>
      <c r="K15344" s="284">
        <v>0</v>
      </c>
    </row>
    <row r="15345" spans="1:11" x14ac:dyDescent="0.3">
      <c r="A15345" s="284" t="s">
        <v>2114</v>
      </c>
      <c r="B15345" s="284">
        <v>41</v>
      </c>
      <c r="C15345" s="24" t="str">
        <f t="shared" si="239"/>
        <v>elina41</v>
      </c>
      <c r="D15345" s="284">
        <v>330</v>
      </c>
      <c r="E15345" s="284">
        <v>158</v>
      </c>
      <c r="F15345" s="284">
        <v>5620</v>
      </c>
      <c r="G15345" s="284">
        <v>0</v>
      </c>
      <c r="H15345" s="284">
        <v>0</v>
      </c>
      <c r="I15345" s="284">
        <v>0</v>
      </c>
      <c r="J15345" s="284">
        <v>10</v>
      </c>
      <c r="K15345" s="284">
        <v>0</v>
      </c>
    </row>
    <row r="15346" spans="1:11" x14ac:dyDescent="0.3">
      <c r="A15346" s="284" t="s">
        <v>2114</v>
      </c>
      <c r="B15346" s="284">
        <v>42</v>
      </c>
      <c r="C15346" s="24" t="str">
        <f t="shared" si="239"/>
        <v>elina42</v>
      </c>
      <c r="D15346" s="284">
        <v>334</v>
      </c>
      <c r="E15346" s="284">
        <v>160</v>
      </c>
      <c r="F15346" s="284">
        <v>5687</v>
      </c>
      <c r="G15346" s="284">
        <v>0</v>
      </c>
      <c r="H15346" s="284">
        <v>0</v>
      </c>
      <c r="I15346" s="284">
        <v>0</v>
      </c>
      <c r="J15346" s="284">
        <v>10</v>
      </c>
      <c r="K15346" s="284">
        <v>0</v>
      </c>
    </row>
    <row r="15347" spans="1:11" x14ac:dyDescent="0.3">
      <c r="A15347" s="284" t="s">
        <v>2114</v>
      </c>
      <c r="B15347" s="284">
        <v>43</v>
      </c>
      <c r="C15347" s="24" t="str">
        <f t="shared" si="239"/>
        <v>elina43</v>
      </c>
      <c r="D15347" s="284">
        <v>339</v>
      </c>
      <c r="E15347" s="284">
        <v>162</v>
      </c>
      <c r="F15347" s="284">
        <v>5755</v>
      </c>
      <c r="G15347" s="284">
        <v>0</v>
      </c>
      <c r="H15347" s="284">
        <v>0</v>
      </c>
      <c r="I15347" s="284">
        <v>0</v>
      </c>
      <c r="J15347" s="284">
        <v>10</v>
      </c>
      <c r="K15347" s="284">
        <v>0</v>
      </c>
    </row>
    <row r="15348" spans="1:11" x14ac:dyDescent="0.3">
      <c r="A15348" s="284" t="s">
        <v>2114</v>
      </c>
      <c r="B15348" s="284">
        <v>44</v>
      </c>
      <c r="C15348" s="24" t="str">
        <f t="shared" si="239"/>
        <v>elina44</v>
      </c>
      <c r="D15348" s="284">
        <v>343</v>
      </c>
      <c r="E15348" s="284">
        <v>164</v>
      </c>
      <c r="F15348" s="284">
        <v>5831</v>
      </c>
      <c r="G15348" s="284">
        <v>0</v>
      </c>
      <c r="H15348" s="284">
        <v>0</v>
      </c>
      <c r="I15348" s="284">
        <v>0</v>
      </c>
      <c r="J15348" s="284">
        <v>10</v>
      </c>
      <c r="K15348" s="284">
        <v>0</v>
      </c>
    </row>
    <row r="15349" spans="1:11" x14ac:dyDescent="0.3">
      <c r="A15349" s="284" t="s">
        <v>2114</v>
      </c>
      <c r="B15349" s="284">
        <v>45</v>
      </c>
      <c r="C15349" s="24" t="str">
        <f t="shared" si="239"/>
        <v>elina45</v>
      </c>
      <c r="D15349" s="284">
        <v>347</v>
      </c>
      <c r="E15349" s="284">
        <v>166</v>
      </c>
      <c r="F15349" s="284">
        <v>5905</v>
      </c>
      <c r="G15349" s="284">
        <v>0</v>
      </c>
      <c r="H15349" s="284">
        <v>0</v>
      </c>
      <c r="I15349" s="284">
        <v>0</v>
      </c>
      <c r="J15349" s="284">
        <v>10</v>
      </c>
      <c r="K15349" s="284">
        <v>0</v>
      </c>
    </row>
    <row r="15350" spans="1:11" x14ac:dyDescent="0.3">
      <c r="A15350" s="284" t="s">
        <v>2114</v>
      </c>
      <c r="B15350" s="284">
        <v>46</v>
      </c>
      <c r="C15350" s="24" t="str">
        <f t="shared" si="239"/>
        <v>elina46</v>
      </c>
      <c r="D15350" s="284">
        <v>351</v>
      </c>
      <c r="E15350" s="284">
        <v>168</v>
      </c>
      <c r="F15350" s="284">
        <v>5975</v>
      </c>
      <c r="G15350" s="284">
        <v>0</v>
      </c>
      <c r="H15350" s="284">
        <v>0</v>
      </c>
      <c r="I15350" s="284">
        <v>0</v>
      </c>
      <c r="J15350" s="284">
        <v>10</v>
      </c>
      <c r="K15350" s="284">
        <v>0</v>
      </c>
    </row>
    <row r="15351" spans="1:11" x14ac:dyDescent="0.3">
      <c r="A15351" s="284" t="s">
        <v>2114</v>
      </c>
      <c r="B15351" s="284">
        <v>47</v>
      </c>
      <c r="C15351" s="24" t="str">
        <f t="shared" si="239"/>
        <v>elina47</v>
      </c>
      <c r="D15351" s="284">
        <v>355</v>
      </c>
      <c r="E15351" s="284">
        <v>170</v>
      </c>
      <c r="F15351" s="284">
        <v>6051</v>
      </c>
      <c r="G15351" s="284">
        <v>0</v>
      </c>
      <c r="H15351" s="284">
        <v>0</v>
      </c>
      <c r="I15351" s="284">
        <v>0</v>
      </c>
      <c r="J15351" s="284">
        <v>10</v>
      </c>
      <c r="K15351" s="284">
        <v>0</v>
      </c>
    </row>
    <row r="15352" spans="1:11" x14ac:dyDescent="0.3">
      <c r="A15352" s="284" t="s">
        <v>2114</v>
      </c>
      <c r="B15352" s="284">
        <v>48</v>
      </c>
      <c r="C15352" s="24" t="str">
        <f t="shared" si="239"/>
        <v>elina48</v>
      </c>
      <c r="D15352" s="284">
        <v>360</v>
      </c>
      <c r="E15352" s="284">
        <v>172</v>
      </c>
      <c r="F15352" s="284">
        <v>6131</v>
      </c>
      <c r="G15352" s="284">
        <v>0</v>
      </c>
      <c r="H15352" s="284">
        <v>0</v>
      </c>
      <c r="I15352" s="284">
        <v>0</v>
      </c>
      <c r="J15352" s="284">
        <v>10</v>
      </c>
      <c r="K15352" s="284">
        <v>0</v>
      </c>
    </row>
    <row r="15353" spans="1:11" x14ac:dyDescent="0.3">
      <c r="A15353" s="284" t="s">
        <v>2114</v>
      </c>
      <c r="B15353" s="284">
        <v>49</v>
      </c>
      <c r="C15353" s="24" t="str">
        <f t="shared" si="239"/>
        <v>elina49</v>
      </c>
      <c r="D15353" s="284">
        <v>364</v>
      </c>
      <c r="E15353" s="284">
        <v>174</v>
      </c>
      <c r="F15353" s="284">
        <v>6204</v>
      </c>
      <c r="G15353" s="284">
        <v>0</v>
      </c>
      <c r="H15353" s="284">
        <v>0</v>
      </c>
      <c r="I15353" s="284">
        <v>0</v>
      </c>
      <c r="J15353" s="284">
        <v>10</v>
      </c>
      <c r="K15353" s="284">
        <v>0</v>
      </c>
    </row>
    <row r="15354" spans="1:11" x14ac:dyDescent="0.3">
      <c r="A15354" s="284" t="s">
        <v>2114</v>
      </c>
      <c r="B15354" s="284">
        <v>50</v>
      </c>
      <c r="C15354" s="24" t="str">
        <f t="shared" si="239"/>
        <v>elina50</v>
      </c>
      <c r="D15354" s="284">
        <v>369</v>
      </c>
      <c r="E15354" s="284">
        <v>176</v>
      </c>
      <c r="F15354" s="284">
        <v>6285</v>
      </c>
      <c r="G15354" s="284">
        <v>0</v>
      </c>
      <c r="H15354" s="284">
        <v>0</v>
      </c>
      <c r="I15354" s="284">
        <v>0</v>
      </c>
      <c r="J15354" s="284">
        <v>10</v>
      </c>
      <c r="K15354" s="284">
        <v>0</v>
      </c>
    </row>
    <row r="15355" spans="1:11" x14ac:dyDescent="0.3">
      <c r="A15355" s="284" t="s">
        <v>2114</v>
      </c>
      <c r="B15355" s="284">
        <v>51</v>
      </c>
      <c r="C15355" s="24" t="str">
        <f t="shared" si="239"/>
        <v>elina51</v>
      </c>
      <c r="D15355" s="284">
        <v>402</v>
      </c>
      <c r="E15355" s="284">
        <v>193</v>
      </c>
      <c r="F15355" s="284">
        <v>6841</v>
      </c>
      <c r="G15355" s="284">
        <v>0</v>
      </c>
      <c r="H15355" s="284">
        <v>0</v>
      </c>
      <c r="I15355" s="284">
        <v>0</v>
      </c>
      <c r="J15355" s="284">
        <v>10</v>
      </c>
      <c r="K15355" s="284">
        <v>0</v>
      </c>
    </row>
    <row r="15356" spans="1:11" x14ac:dyDescent="0.3">
      <c r="A15356" s="284" t="s">
        <v>2114</v>
      </c>
      <c r="B15356" s="284">
        <v>52</v>
      </c>
      <c r="C15356" s="24" t="str">
        <f t="shared" si="239"/>
        <v>elina52</v>
      </c>
      <c r="D15356" s="284">
        <v>407</v>
      </c>
      <c r="E15356" s="284">
        <v>195</v>
      </c>
      <c r="F15356" s="284">
        <v>6923</v>
      </c>
      <c r="G15356" s="284">
        <v>0</v>
      </c>
      <c r="H15356" s="284">
        <v>0</v>
      </c>
      <c r="I15356" s="284">
        <v>0</v>
      </c>
      <c r="J15356" s="284">
        <v>10</v>
      </c>
      <c r="K15356" s="284">
        <v>0</v>
      </c>
    </row>
    <row r="15357" spans="1:11" x14ac:dyDescent="0.3">
      <c r="A15357" s="284" t="s">
        <v>2114</v>
      </c>
      <c r="B15357" s="284">
        <v>53</v>
      </c>
      <c r="C15357" s="24" t="str">
        <f t="shared" si="239"/>
        <v>elina53</v>
      </c>
      <c r="D15357" s="284">
        <v>412</v>
      </c>
      <c r="E15357" s="284">
        <v>197</v>
      </c>
      <c r="F15357" s="284">
        <v>7011</v>
      </c>
      <c r="G15357" s="284">
        <v>0</v>
      </c>
      <c r="H15357" s="284">
        <v>0</v>
      </c>
      <c r="I15357" s="284">
        <v>0</v>
      </c>
      <c r="J15357" s="284">
        <v>10</v>
      </c>
      <c r="K15357" s="284">
        <v>0</v>
      </c>
    </row>
    <row r="15358" spans="1:11" x14ac:dyDescent="0.3">
      <c r="A15358" s="284" t="s">
        <v>2114</v>
      </c>
      <c r="B15358" s="284">
        <v>54</v>
      </c>
      <c r="C15358" s="24" t="str">
        <f t="shared" si="239"/>
        <v>elina54</v>
      </c>
      <c r="D15358" s="284">
        <v>417</v>
      </c>
      <c r="E15358" s="284">
        <v>200</v>
      </c>
      <c r="F15358" s="284">
        <v>7103</v>
      </c>
      <c r="G15358" s="284">
        <v>0</v>
      </c>
      <c r="H15358" s="284">
        <v>0</v>
      </c>
      <c r="I15358" s="284">
        <v>0</v>
      </c>
      <c r="J15358" s="284">
        <v>10</v>
      </c>
      <c r="K15358" s="284">
        <v>0</v>
      </c>
    </row>
    <row r="15359" spans="1:11" x14ac:dyDescent="0.3">
      <c r="A15359" s="284" t="s">
        <v>2114</v>
      </c>
      <c r="B15359" s="284">
        <v>55</v>
      </c>
      <c r="C15359" s="24" t="str">
        <f t="shared" si="239"/>
        <v>elina55</v>
      </c>
      <c r="D15359" s="284">
        <v>422</v>
      </c>
      <c r="E15359" s="284">
        <v>202</v>
      </c>
      <c r="F15359" s="284">
        <v>7188</v>
      </c>
      <c r="G15359" s="284">
        <v>0</v>
      </c>
      <c r="H15359" s="284">
        <v>0</v>
      </c>
      <c r="I15359" s="284">
        <v>0</v>
      </c>
      <c r="J15359" s="284">
        <v>10</v>
      </c>
      <c r="K15359" s="284">
        <v>0</v>
      </c>
    </row>
    <row r="15360" spans="1:11" x14ac:dyDescent="0.3">
      <c r="A15360" s="284" t="s">
        <v>2114</v>
      </c>
      <c r="B15360" s="284">
        <v>56</v>
      </c>
      <c r="C15360" s="24" t="str">
        <f t="shared" si="239"/>
        <v>elina56</v>
      </c>
      <c r="D15360" s="284">
        <v>427</v>
      </c>
      <c r="E15360" s="284">
        <v>205</v>
      </c>
      <c r="F15360" s="284">
        <v>7283</v>
      </c>
      <c r="G15360" s="284">
        <v>0</v>
      </c>
      <c r="H15360" s="284">
        <v>0</v>
      </c>
      <c r="I15360" s="284">
        <v>0</v>
      </c>
      <c r="J15360" s="284">
        <v>10</v>
      </c>
      <c r="K15360" s="284">
        <v>0</v>
      </c>
    </row>
    <row r="15361" spans="1:11" x14ac:dyDescent="0.3">
      <c r="A15361" s="284" t="s">
        <v>2114</v>
      </c>
      <c r="B15361" s="284">
        <v>57</v>
      </c>
      <c r="C15361" s="24" t="str">
        <f t="shared" si="239"/>
        <v>elina57</v>
      </c>
      <c r="D15361" s="284">
        <v>432</v>
      </c>
      <c r="E15361" s="284">
        <v>207</v>
      </c>
      <c r="F15361" s="284">
        <v>7376</v>
      </c>
      <c r="G15361" s="284">
        <v>0</v>
      </c>
      <c r="H15361" s="284">
        <v>0</v>
      </c>
      <c r="I15361" s="284">
        <v>0</v>
      </c>
      <c r="J15361" s="284">
        <v>10</v>
      </c>
      <c r="K15361" s="284">
        <v>0</v>
      </c>
    </row>
    <row r="15362" spans="1:11" x14ac:dyDescent="0.3">
      <c r="A15362" s="284" t="s">
        <v>2114</v>
      </c>
      <c r="B15362" s="284">
        <v>58</v>
      </c>
      <c r="C15362" s="24" t="str">
        <f t="shared" si="239"/>
        <v>elina58</v>
      </c>
      <c r="D15362" s="284">
        <v>438</v>
      </c>
      <c r="E15362" s="284">
        <v>210</v>
      </c>
      <c r="F15362" s="284">
        <v>7464</v>
      </c>
      <c r="G15362" s="284">
        <v>0</v>
      </c>
      <c r="H15362" s="284">
        <v>0</v>
      </c>
      <c r="I15362" s="284">
        <v>0</v>
      </c>
      <c r="J15362" s="284">
        <v>10</v>
      </c>
      <c r="K15362" s="284">
        <v>0</v>
      </c>
    </row>
    <row r="15363" spans="1:11" x14ac:dyDescent="0.3">
      <c r="A15363" s="284" t="s">
        <v>2114</v>
      </c>
      <c r="B15363" s="284">
        <v>59</v>
      </c>
      <c r="C15363" s="24" t="str">
        <f t="shared" si="239"/>
        <v>elina59</v>
      </c>
      <c r="D15363" s="284">
        <v>443</v>
      </c>
      <c r="E15363" s="284">
        <v>212</v>
      </c>
      <c r="F15363" s="284">
        <v>7559</v>
      </c>
      <c r="G15363" s="284">
        <v>0</v>
      </c>
      <c r="H15363" s="284">
        <v>0</v>
      </c>
      <c r="I15363" s="284">
        <v>0</v>
      </c>
      <c r="J15363" s="284">
        <v>10</v>
      </c>
      <c r="K15363" s="284">
        <v>0</v>
      </c>
    </row>
    <row r="15364" spans="1:11" x14ac:dyDescent="0.3">
      <c r="A15364" s="284" t="s">
        <v>2114</v>
      </c>
      <c r="B15364" s="284">
        <v>60</v>
      </c>
      <c r="C15364" s="24" t="str">
        <f t="shared" si="239"/>
        <v>elina60</v>
      </c>
      <c r="D15364" s="284">
        <v>448</v>
      </c>
      <c r="E15364" s="284">
        <v>215</v>
      </c>
      <c r="F15364" s="284">
        <v>7658</v>
      </c>
      <c r="G15364" s="284">
        <v>0</v>
      </c>
      <c r="H15364" s="284">
        <v>0</v>
      </c>
      <c r="I15364" s="284">
        <v>0</v>
      </c>
      <c r="J15364" s="284">
        <v>10</v>
      </c>
      <c r="K15364" s="284">
        <v>0</v>
      </c>
    </row>
    <row r="15365" spans="1:11" x14ac:dyDescent="0.3">
      <c r="A15365" s="284" t="s">
        <v>2114</v>
      </c>
      <c r="B15365" s="284">
        <v>61</v>
      </c>
      <c r="C15365" s="24" t="str">
        <f t="shared" si="239"/>
        <v>elina61</v>
      </c>
      <c r="D15365" s="284">
        <v>489</v>
      </c>
      <c r="E15365" s="284">
        <v>234</v>
      </c>
      <c r="F15365" s="284">
        <v>8426</v>
      </c>
      <c r="G15365" s="284">
        <v>0</v>
      </c>
      <c r="H15365" s="284">
        <v>0</v>
      </c>
      <c r="I15365" s="284">
        <v>0</v>
      </c>
      <c r="J15365" s="284">
        <v>10</v>
      </c>
      <c r="K15365" s="284">
        <v>0</v>
      </c>
    </row>
    <row r="15366" spans="1:11" x14ac:dyDescent="0.3">
      <c r="A15366" s="284" t="s">
        <v>2114</v>
      </c>
      <c r="B15366" s="284">
        <v>62</v>
      </c>
      <c r="C15366" s="24" t="str">
        <f t="shared" ref="C15366:C15429" si="240">A15366&amp;B15366</f>
        <v>elina62</v>
      </c>
      <c r="D15366" s="284">
        <v>495</v>
      </c>
      <c r="E15366" s="284">
        <v>237</v>
      </c>
      <c r="F15366" s="284">
        <v>8537</v>
      </c>
      <c r="G15366" s="284">
        <v>0</v>
      </c>
      <c r="H15366" s="284">
        <v>0</v>
      </c>
      <c r="I15366" s="284">
        <v>0</v>
      </c>
      <c r="J15366" s="284">
        <v>10</v>
      </c>
      <c r="K15366" s="284">
        <v>0</v>
      </c>
    </row>
    <row r="15367" spans="1:11" x14ac:dyDescent="0.3">
      <c r="A15367" s="284" t="s">
        <v>2114</v>
      </c>
      <c r="B15367" s="284">
        <v>63</v>
      </c>
      <c r="C15367" s="24" t="str">
        <f t="shared" si="240"/>
        <v>elina63</v>
      </c>
      <c r="D15367" s="284">
        <v>501</v>
      </c>
      <c r="E15367" s="284">
        <v>240</v>
      </c>
      <c r="F15367" s="284">
        <v>8662</v>
      </c>
      <c r="G15367" s="284">
        <v>0</v>
      </c>
      <c r="H15367" s="284">
        <v>0</v>
      </c>
      <c r="I15367" s="284">
        <v>0</v>
      </c>
      <c r="J15367" s="284">
        <v>10</v>
      </c>
      <c r="K15367" s="284">
        <v>0</v>
      </c>
    </row>
    <row r="15368" spans="1:11" x14ac:dyDescent="0.3">
      <c r="A15368" s="284" t="s">
        <v>2114</v>
      </c>
      <c r="B15368" s="284">
        <v>64</v>
      </c>
      <c r="C15368" s="24" t="str">
        <f t="shared" si="240"/>
        <v>elina64</v>
      </c>
      <c r="D15368" s="284">
        <v>507</v>
      </c>
      <c r="E15368" s="284">
        <v>243</v>
      </c>
      <c r="F15368" s="284">
        <v>8766</v>
      </c>
      <c r="G15368" s="284">
        <v>0</v>
      </c>
      <c r="H15368" s="284">
        <v>0</v>
      </c>
      <c r="I15368" s="284">
        <v>0</v>
      </c>
      <c r="J15368" s="284">
        <v>10</v>
      </c>
      <c r="K15368" s="284">
        <v>0</v>
      </c>
    </row>
    <row r="15369" spans="1:11" x14ac:dyDescent="0.3">
      <c r="A15369" s="284" t="s">
        <v>2114</v>
      </c>
      <c r="B15369" s="284">
        <v>65</v>
      </c>
      <c r="C15369" s="24" t="str">
        <f t="shared" si="240"/>
        <v>elina65</v>
      </c>
      <c r="D15369" s="284">
        <v>513</v>
      </c>
      <c r="E15369" s="284">
        <v>246</v>
      </c>
      <c r="F15369" s="284">
        <v>8882</v>
      </c>
      <c r="G15369" s="284">
        <v>0</v>
      </c>
      <c r="H15369" s="284">
        <v>0</v>
      </c>
      <c r="I15369" s="284">
        <v>0</v>
      </c>
      <c r="J15369" s="284">
        <v>10</v>
      </c>
      <c r="K15369" s="284">
        <v>0</v>
      </c>
    </row>
    <row r="15370" spans="1:11" x14ac:dyDescent="0.3">
      <c r="A15370" s="284" t="s">
        <v>2114</v>
      </c>
      <c r="B15370" s="284">
        <v>66</v>
      </c>
      <c r="C15370" s="24" t="str">
        <f t="shared" si="240"/>
        <v>elina66</v>
      </c>
      <c r="D15370" s="284">
        <v>519</v>
      </c>
      <c r="E15370" s="284">
        <v>249</v>
      </c>
      <c r="F15370" s="284">
        <v>8999</v>
      </c>
      <c r="G15370" s="284">
        <v>0</v>
      </c>
      <c r="H15370" s="284">
        <v>0</v>
      </c>
      <c r="I15370" s="284">
        <v>0</v>
      </c>
      <c r="J15370" s="284">
        <v>10</v>
      </c>
      <c r="K15370" s="284">
        <v>0</v>
      </c>
    </row>
    <row r="15371" spans="1:11" x14ac:dyDescent="0.3">
      <c r="A15371" s="284" t="s">
        <v>2114</v>
      </c>
      <c r="B15371" s="284">
        <v>67</v>
      </c>
      <c r="C15371" s="24" t="str">
        <f t="shared" si="240"/>
        <v>elina67</v>
      </c>
      <c r="D15371" s="284">
        <v>525</v>
      </c>
      <c r="E15371" s="284">
        <v>252</v>
      </c>
      <c r="F15371" s="284">
        <v>9124</v>
      </c>
      <c r="G15371" s="284">
        <v>0</v>
      </c>
      <c r="H15371" s="284">
        <v>0</v>
      </c>
      <c r="I15371" s="284">
        <v>0</v>
      </c>
      <c r="J15371" s="284">
        <v>10</v>
      </c>
      <c r="K15371" s="284">
        <v>0</v>
      </c>
    </row>
    <row r="15372" spans="1:11" x14ac:dyDescent="0.3">
      <c r="A15372" s="284" t="s">
        <v>2114</v>
      </c>
      <c r="B15372" s="284">
        <v>68</v>
      </c>
      <c r="C15372" s="24" t="str">
        <f t="shared" si="240"/>
        <v>elina68</v>
      </c>
      <c r="D15372" s="284">
        <v>532</v>
      </c>
      <c r="E15372" s="284">
        <v>255</v>
      </c>
      <c r="F15372" s="284">
        <v>9233</v>
      </c>
      <c r="G15372" s="284">
        <v>0</v>
      </c>
      <c r="H15372" s="284">
        <v>0</v>
      </c>
      <c r="I15372" s="284">
        <v>0</v>
      </c>
      <c r="J15372" s="284">
        <v>10</v>
      </c>
      <c r="K15372" s="284">
        <v>0</v>
      </c>
    </row>
    <row r="15373" spans="1:11" x14ac:dyDescent="0.3">
      <c r="A15373" s="284" t="s">
        <v>2114</v>
      </c>
      <c r="B15373" s="284">
        <v>69</v>
      </c>
      <c r="C15373" s="24" t="str">
        <f t="shared" si="240"/>
        <v>elina69</v>
      </c>
      <c r="D15373" s="284">
        <v>538</v>
      </c>
      <c r="E15373" s="284">
        <v>258</v>
      </c>
      <c r="F15373" s="284">
        <v>9356</v>
      </c>
      <c r="G15373" s="284">
        <v>0</v>
      </c>
      <c r="H15373" s="284">
        <v>0</v>
      </c>
      <c r="I15373" s="284">
        <v>0</v>
      </c>
      <c r="J15373" s="284">
        <v>10</v>
      </c>
      <c r="K15373" s="284">
        <v>0</v>
      </c>
    </row>
    <row r="15374" spans="1:11" x14ac:dyDescent="0.3">
      <c r="A15374" s="284" t="s">
        <v>2114</v>
      </c>
      <c r="B15374" s="284">
        <v>70</v>
      </c>
      <c r="C15374" s="24" t="str">
        <f t="shared" si="240"/>
        <v>elina70</v>
      </c>
      <c r="D15374" s="284">
        <v>544</v>
      </c>
      <c r="E15374" s="284">
        <v>261</v>
      </c>
      <c r="F15374" s="284">
        <v>9468</v>
      </c>
      <c r="G15374" s="284">
        <v>0</v>
      </c>
      <c r="H15374" s="284">
        <v>0</v>
      </c>
      <c r="I15374" s="284">
        <v>0</v>
      </c>
      <c r="J15374" s="284">
        <v>10</v>
      </c>
      <c r="K15374" s="284">
        <v>0</v>
      </c>
    </row>
    <row r="15375" spans="1:11" x14ac:dyDescent="0.3">
      <c r="A15375" s="284" t="s">
        <v>2114</v>
      </c>
      <c r="B15375" s="284">
        <v>71</v>
      </c>
      <c r="C15375" s="24" t="str">
        <f t="shared" si="240"/>
        <v>elina71</v>
      </c>
      <c r="D15375" s="284">
        <v>594</v>
      </c>
      <c r="E15375" s="284">
        <v>285</v>
      </c>
      <c r="F15375" s="284">
        <v>10331</v>
      </c>
      <c r="G15375" s="284">
        <v>0</v>
      </c>
      <c r="H15375" s="284">
        <v>0</v>
      </c>
      <c r="I15375" s="284">
        <v>0</v>
      </c>
      <c r="J15375" s="284">
        <v>10</v>
      </c>
      <c r="K15375" s="284">
        <v>0</v>
      </c>
    </row>
    <row r="15376" spans="1:11" x14ac:dyDescent="0.3">
      <c r="A15376" s="284" t="s">
        <v>2114</v>
      </c>
      <c r="B15376" s="284">
        <v>72</v>
      </c>
      <c r="C15376" s="24" t="str">
        <f t="shared" si="240"/>
        <v>elina72</v>
      </c>
      <c r="D15376" s="284">
        <v>601</v>
      </c>
      <c r="E15376" s="284">
        <v>288</v>
      </c>
      <c r="F15376" s="284">
        <v>10455</v>
      </c>
      <c r="G15376" s="284">
        <v>0</v>
      </c>
      <c r="H15376" s="284">
        <v>0</v>
      </c>
      <c r="I15376" s="284">
        <v>0</v>
      </c>
      <c r="J15376" s="284">
        <v>10</v>
      </c>
      <c r="K15376" s="284">
        <v>0</v>
      </c>
    </row>
    <row r="15377" spans="1:11" x14ac:dyDescent="0.3">
      <c r="A15377" s="284" t="s">
        <v>2114</v>
      </c>
      <c r="B15377" s="284">
        <v>73</v>
      </c>
      <c r="C15377" s="24" t="str">
        <f t="shared" si="240"/>
        <v>elina73</v>
      </c>
      <c r="D15377" s="284">
        <v>608</v>
      </c>
      <c r="E15377" s="284">
        <v>291</v>
      </c>
      <c r="F15377" s="284">
        <v>10600</v>
      </c>
      <c r="G15377" s="284">
        <v>0</v>
      </c>
      <c r="H15377" s="284">
        <v>0</v>
      </c>
      <c r="I15377" s="284">
        <v>0</v>
      </c>
      <c r="J15377" s="284">
        <v>10</v>
      </c>
      <c r="K15377" s="284">
        <v>0</v>
      </c>
    </row>
    <row r="15378" spans="1:11" x14ac:dyDescent="0.3">
      <c r="A15378" s="284" t="s">
        <v>2114</v>
      </c>
      <c r="B15378" s="284">
        <v>74</v>
      </c>
      <c r="C15378" s="24" t="str">
        <f t="shared" si="240"/>
        <v>elina74</v>
      </c>
      <c r="D15378" s="284">
        <v>615</v>
      </c>
      <c r="E15378" s="284">
        <v>295</v>
      </c>
      <c r="F15378" s="284">
        <v>10727</v>
      </c>
      <c r="G15378" s="284">
        <v>0</v>
      </c>
      <c r="H15378" s="284">
        <v>0</v>
      </c>
      <c r="I15378" s="284">
        <v>0</v>
      </c>
      <c r="J15378" s="284">
        <v>10</v>
      </c>
      <c r="K15378" s="284">
        <v>0</v>
      </c>
    </row>
    <row r="15379" spans="1:11" x14ac:dyDescent="0.3">
      <c r="A15379" s="284" t="s">
        <v>2114</v>
      </c>
      <c r="B15379" s="284">
        <v>75</v>
      </c>
      <c r="C15379" s="24" t="str">
        <f t="shared" si="240"/>
        <v>elina75</v>
      </c>
      <c r="D15379" s="284">
        <v>623</v>
      </c>
      <c r="E15379" s="284">
        <v>298</v>
      </c>
      <c r="F15379" s="284">
        <v>10869</v>
      </c>
      <c r="G15379" s="284">
        <v>0</v>
      </c>
      <c r="H15379" s="284">
        <v>0</v>
      </c>
      <c r="I15379" s="284">
        <v>0</v>
      </c>
      <c r="J15379" s="284">
        <v>10</v>
      </c>
      <c r="K15379" s="284">
        <v>0</v>
      </c>
    </row>
    <row r="15380" spans="1:11" x14ac:dyDescent="0.3">
      <c r="A15380" s="284" t="s">
        <v>2114</v>
      </c>
      <c r="B15380" s="284">
        <v>76</v>
      </c>
      <c r="C15380" s="24" t="str">
        <f t="shared" si="240"/>
        <v>elina76</v>
      </c>
      <c r="D15380" s="284">
        <v>630</v>
      </c>
      <c r="E15380" s="284">
        <v>302</v>
      </c>
      <c r="F15380" s="284">
        <v>10999</v>
      </c>
      <c r="G15380" s="284">
        <v>0</v>
      </c>
      <c r="H15380" s="284">
        <v>0</v>
      </c>
      <c r="I15380" s="284">
        <v>0</v>
      </c>
      <c r="J15380" s="284">
        <v>10</v>
      </c>
      <c r="K15380" s="284">
        <v>0</v>
      </c>
    </row>
    <row r="15381" spans="1:11" x14ac:dyDescent="0.3">
      <c r="A15381" s="284" t="s">
        <v>2114</v>
      </c>
      <c r="B15381" s="284">
        <v>77</v>
      </c>
      <c r="C15381" s="24" t="str">
        <f t="shared" si="240"/>
        <v>elina77</v>
      </c>
      <c r="D15381" s="284">
        <v>637</v>
      </c>
      <c r="E15381" s="284">
        <v>305</v>
      </c>
      <c r="F15381" s="284">
        <v>11152</v>
      </c>
      <c r="G15381" s="284">
        <v>0</v>
      </c>
      <c r="H15381" s="284">
        <v>0</v>
      </c>
      <c r="I15381" s="284">
        <v>0</v>
      </c>
      <c r="J15381" s="284">
        <v>10</v>
      </c>
      <c r="K15381" s="284">
        <v>0</v>
      </c>
    </row>
    <row r="15382" spans="1:11" x14ac:dyDescent="0.3">
      <c r="A15382" s="284" t="s">
        <v>2114</v>
      </c>
      <c r="B15382" s="284">
        <v>78</v>
      </c>
      <c r="C15382" s="24" t="str">
        <f t="shared" si="240"/>
        <v>elina78</v>
      </c>
      <c r="D15382" s="284">
        <v>645</v>
      </c>
      <c r="E15382" s="284">
        <v>309</v>
      </c>
      <c r="F15382" s="284">
        <v>11286</v>
      </c>
      <c r="G15382" s="284">
        <v>0</v>
      </c>
      <c r="H15382" s="284">
        <v>0</v>
      </c>
      <c r="I15382" s="284">
        <v>0</v>
      </c>
      <c r="J15382" s="284">
        <v>10</v>
      </c>
      <c r="K15382" s="284">
        <v>0</v>
      </c>
    </row>
    <row r="15383" spans="1:11" x14ac:dyDescent="0.3">
      <c r="A15383" s="284" t="s">
        <v>2114</v>
      </c>
      <c r="B15383" s="284">
        <v>79</v>
      </c>
      <c r="C15383" s="24" t="str">
        <f t="shared" si="240"/>
        <v>elina79</v>
      </c>
      <c r="D15383" s="284">
        <v>652</v>
      </c>
      <c r="E15383" s="284">
        <v>312</v>
      </c>
      <c r="F15383" s="284">
        <v>11435</v>
      </c>
      <c r="G15383" s="284">
        <v>0</v>
      </c>
      <c r="H15383" s="284">
        <v>0</v>
      </c>
      <c r="I15383" s="284">
        <v>0</v>
      </c>
      <c r="J15383" s="284">
        <v>10</v>
      </c>
      <c r="K15383" s="284">
        <v>0</v>
      </c>
    </row>
    <row r="15384" spans="1:11" x14ac:dyDescent="0.3">
      <c r="A15384" s="284" t="s">
        <v>2114</v>
      </c>
      <c r="B15384" s="284">
        <v>80</v>
      </c>
      <c r="C15384" s="24" t="str">
        <f t="shared" si="240"/>
        <v>elina80</v>
      </c>
      <c r="D15384" s="284">
        <v>660</v>
      </c>
      <c r="E15384" s="284">
        <v>316</v>
      </c>
      <c r="F15384" s="284">
        <v>11572</v>
      </c>
      <c r="G15384" s="284">
        <v>0</v>
      </c>
      <c r="H15384" s="284">
        <v>0</v>
      </c>
      <c r="I15384" s="284">
        <v>0</v>
      </c>
      <c r="J15384" s="284">
        <v>10</v>
      </c>
      <c r="K15384" s="284">
        <v>0</v>
      </c>
    </row>
    <row r="15385" spans="1:11" x14ac:dyDescent="0.3">
      <c r="A15385" s="284" t="s">
        <v>2114</v>
      </c>
      <c r="B15385" s="284">
        <v>81</v>
      </c>
      <c r="C15385" s="24" t="str">
        <f t="shared" si="240"/>
        <v>elina81</v>
      </c>
      <c r="D15385" s="284">
        <v>720</v>
      </c>
      <c r="E15385" s="284">
        <v>345</v>
      </c>
      <c r="F15385" s="284">
        <v>12788</v>
      </c>
      <c r="G15385" s="284">
        <v>0</v>
      </c>
      <c r="H15385" s="284">
        <v>0</v>
      </c>
      <c r="I15385" s="284">
        <v>0</v>
      </c>
      <c r="J15385" s="284">
        <v>10</v>
      </c>
      <c r="K15385" s="284">
        <v>0</v>
      </c>
    </row>
    <row r="15386" spans="1:11" x14ac:dyDescent="0.3">
      <c r="A15386" s="284" t="s">
        <v>2114</v>
      </c>
      <c r="B15386" s="284">
        <v>82</v>
      </c>
      <c r="C15386" s="24" t="str">
        <f t="shared" si="240"/>
        <v>elina82</v>
      </c>
      <c r="D15386" s="284">
        <v>729</v>
      </c>
      <c r="E15386" s="284">
        <v>349</v>
      </c>
      <c r="F15386" s="284">
        <v>12940</v>
      </c>
      <c r="G15386" s="284">
        <v>0</v>
      </c>
      <c r="H15386" s="284">
        <v>0</v>
      </c>
      <c r="I15386" s="284">
        <v>0</v>
      </c>
      <c r="J15386" s="284">
        <v>10</v>
      </c>
      <c r="K15386" s="284">
        <v>0</v>
      </c>
    </row>
    <row r="15387" spans="1:11" x14ac:dyDescent="0.3">
      <c r="A15387" s="284" t="s">
        <v>2114</v>
      </c>
      <c r="B15387" s="284">
        <v>83</v>
      </c>
      <c r="C15387" s="24" t="str">
        <f t="shared" si="240"/>
        <v>elina83</v>
      </c>
      <c r="D15387" s="284">
        <v>737</v>
      </c>
      <c r="E15387" s="284">
        <v>353</v>
      </c>
      <c r="F15387" s="284">
        <v>13120</v>
      </c>
      <c r="G15387" s="284">
        <v>0</v>
      </c>
      <c r="H15387" s="284">
        <v>0</v>
      </c>
      <c r="I15387" s="284">
        <v>0</v>
      </c>
      <c r="J15387" s="284">
        <v>10</v>
      </c>
      <c r="K15387" s="284">
        <v>0</v>
      </c>
    </row>
    <row r="15388" spans="1:11" x14ac:dyDescent="0.3">
      <c r="A15388" s="284" t="s">
        <v>2114</v>
      </c>
      <c r="B15388" s="284">
        <v>84</v>
      </c>
      <c r="C15388" s="24" t="str">
        <f t="shared" si="240"/>
        <v>elina84</v>
      </c>
      <c r="D15388" s="284">
        <v>746</v>
      </c>
      <c r="E15388" s="284">
        <v>357</v>
      </c>
      <c r="F15388" s="284">
        <v>13277</v>
      </c>
      <c r="G15388" s="284">
        <v>0</v>
      </c>
      <c r="H15388" s="284">
        <v>0</v>
      </c>
      <c r="I15388" s="284">
        <v>0</v>
      </c>
      <c r="J15388" s="284">
        <v>10</v>
      </c>
      <c r="K15388" s="284">
        <v>0</v>
      </c>
    </row>
    <row r="15389" spans="1:11" x14ac:dyDescent="0.3">
      <c r="A15389" s="284" t="s">
        <v>2114</v>
      </c>
      <c r="B15389" s="284">
        <v>85</v>
      </c>
      <c r="C15389" s="24" t="str">
        <f t="shared" si="240"/>
        <v>elina85</v>
      </c>
      <c r="D15389" s="284">
        <v>754</v>
      </c>
      <c r="E15389" s="284">
        <v>361</v>
      </c>
      <c r="F15389" s="284">
        <v>13465</v>
      </c>
      <c r="G15389" s="284">
        <v>0</v>
      </c>
      <c r="H15389" s="284">
        <v>0</v>
      </c>
      <c r="I15389" s="284">
        <v>0</v>
      </c>
      <c r="J15389" s="284">
        <v>10</v>
      </c>
      <c r="K15389" s="284">
        <v>0</v>
      </c>
    </row>
    <row r="15390" spans="1:11" x14ac:dyDescent="0.3">
      <c r="A15390" s="284" t="s">
        <v>2114</v>
      </c>
      <c r="B15390" s="284">
        <v>86</v>
      </c>
      <c r="C15390" s="24" t="str">
        <f t="shared" si="240"/>
        <v>elina86</v>
      </c>
      <c r="D15390" s="284">
        <v>763</v>
      </c>
      <c r="E15390" s="284">
        <v>366</v>
      </c>
      <c r="F15390" s="284">
        <v>13626</v>
      </c>
      <c r="G15390" s="284">
        <v>0</v>
      </c>
      <c r="H15390" s="284">
        <v>0</v>
      </c>
      <c r="I15390" s="284">
        <v>0</v>
      </c>
      <c r="J15390" s="284">
        <v>10</v>
      </c>
      <c r="K15390" s="284">
        <v>0</v>
      </c>
    </row>
    <row r="15391" spans="1:11" x14ac:dyDescent="0.3">
      <c r="A15391" s="284" t="s">
        <v>2114</v>
      </c>
      <c r="B15391" s="284">
        <v>87</v>
      </c>
      <c r="C15391" s="24" t="str">
        <f t="shared" si="240"/>
        <v>elina87</v>
      </c>
      <c r="D15391" s="284">
        <v>772</v>
      </c>
      <c r="E15391" s="284">
        <v>370</v>
      </c>
      <c r="F15391" s="284">
        <v>13788</v>
      </c>
      <c r="G15391" s="284">
        <v>0</v>
      </c>
      <c r="H15391" s="284">
        <v>0</v>
      </c>
      <c r="I15391" s="284">
        <v>0</v>
      </c>
      <c r="J15391" s="284">
        <v>10</v>
      </c>
      <c r="K15391" s="284">
        <v>0</v>
      </c>
    </row>
    <row r="15392" spans="1:11" x14ac:dyDescent="0.3">
      <c r="A15392" s="284" t="s">
        <v>2114</v>
      </c>
      <c r="B15392" s="284">
        <v>88</v>
      </c>
      <c r="C15392" s="24" t="str">
        <f t="shared" si="240"/>
        <v>elina88</v>
      </c>
      <c r="D15392" s="284">
        <v>781</v>
      </c>
      <c r="E15392" s="284">
        <v>374</v>
      </c>
      <c r="F15392" s="284">
        <v>13953</v>
      </c>
      <c r="G15392" s="284">
        <v>0</v>
      </c>
      <c r="H15392" s="284">
        <v>0</v>
      </c>
      <c r="I15392" s="284">
        <v>0</v>
      </c>
      <c r="J15392" s="284">
        <v>10</v>
      </c>
      <c r="K15392" s="284">
        <v>0</v>
      </c>
    </row>
    <row r="15393" spans="1:11" x14ac:dyDescent="0.3">
      <c r="A15393" s="284" t="s">
        <v>2114</v>
      </c>
      <c r="B15393" s="284">
        <v>89</v>
      </c>
      <c r="C15393" s="24" t="str">
        <f t="shared" si="240"/>
        <v>elina89</v>
      </c>
      <c r="D15393" s="284">
        <v>790</v>
      </c>
      <c r="E15393" s="284">
        <v>379</v>
      </c>
      <c r="F15393" s="284">
        <v>14165</v>
      </c>
      <c r="G15393" s="284">
        <v>0</v>
      </c>
      <c r="H15393" s="284">
        <v>0</v>
      </c>
      <c r="I15393" s="284">
        <v>0</v>
      </c>
      <c r="J15393" s="284">
        <v>10</v>
      </c>
      <c r="K15393" s="284">
        <v>0</v>
      </c>
    </row>
    <row r="15394" spans="1:11" x14ac:dyDescent="0.3">
      <c r="A15394" s="284" t="s">
        <v>2114</v>
      </c>
      <c r="B15394" s="284">
        <v>90</v>
      </c>
      <c r="C15394" s="24" t="str">
        <f t="shared" si="240"/>
        <v>elina90</v>
      </c>
      <c r="D15394" s="284">
        <v>799</v>
      </c>
      <c r="E15394" s="284">
        <v>383</v>
      </c>
      <c r="F15394" s="284">
        <v>14334</v>
      </c>
      <c r="G15394" s="284">
        <v>0</v>
      </c>
      <c r="H15394" s="284">
        <v>0</v>
      </c>
      <c r="I15394" s="284">
        <v>0</v>
      </c>
      <c r="J15394" s="284">
        <v>10</v>
      </c>
      <c r="K15394" s="284">
        <v>0</v>
      </c>
    </row>
    <row r="15395" spans="1:11" x14ac:dyDescent="0.3">
      <c r="A15395" s="284" t="s">
        <v>2114</v>
      </c>
      <c r="B15395" s="284">
        <v>91</v>
      </c>
      <c r="C15395" s="24" t="str">
        <f t="shared" si="240"/>
        <v>elina91</v>
      </c>
      <c r="D15395" s="284">
        <v>872</v>
      </c>
      <c r="E15395" s="284">
        <v>418</v>
      </c>
      <c r="F15395" s="284">
        <v>15625</v>
      </c>
      <c r="G15395" s="284">
        <v>0</v>
      </c>
      <c r="H15395" s="284">
        <v>0</v>
      </c>
      <c r="I15395" s="284">
        <v>0</v>
      </c>
      <c r="J15395" s="284">
        <v>10</v>
      </c>
      <c r="K15395" s="284">
        <v>0</v>
      </c>
    </row>
    <row r="15396" spans="1:11" x14ac:dyDescent="0.3">
      <c r="A15396" s="284" t="s">
        <v>2114</v>
      </c>
      <c r="B15396" s="284">
        <v>92</v>
      </c>
      <c r="C15396" s="24" t="str">
        <f t="shared" si="240"/>
        <v>elina92</v>
      </c>
      <c r="D15396" s="284">
        <v>882</v>
      </c>
      <c r="E15396" s="284">
        <v>423</v>
      </c>
      <c r="F15396" s="284">
        <v>15811</v>
      </c>
      <c r="G15396" s="284">
        <v>0</v>
      </c>
      <c r="H15396" s="284">
        <v>0</v>
      </c>
      <c r="I15396" s="284">
        <v>0</v>
      </c>
      <c r="J15396" s="284">
        <v>10</v>
      </c>
      <c r="K15396" s="284">
        <v>0</v>
      </c>
    </row>
    <row r="15397" spans="1:11" x14ac:dyDescent="0.3">
      <c r="A15397" s="284" t="s">
        <v>2114</v>
      </c>
      <c r="B15397" s="284">
        <v>93</v>
      </c>
      <c r="C15397" s="24" t="str">
        <f t="shared" si="240"/>
        <v>elina93</v>
      </c>
      <c r="D15397" s="284">
        <v>893</v>
      </c>
      <c r="E15397" s="284">
        <v>428</v>
      </c>
      <c r="F15397" s="284">
        <v>16053</v>
      </c>
      <c r="G15397" s="284">
        <v>0</v>
      </c>
      <c r="H15397" s="284">
        <v>0</v>
      </c>
      <c r="I15397" s="284">
        <v>0</v>
      </c>
      <c r="J15397" s="284">
        <v>10</v>
      </c>
      <c r="K15397" s="284">
        <v>0</v>
      </c>
    </row>
    <row r="15398" spans="1:11" x14ac:dyDescent="0.3">
      <c r="A15398" s="284" t="s">
        <v>2114</v>
      </c>
      <c r="B15398" s="284">
        <v>94</v>
      </c>
      <c r="C15398" s="24" t="str">
        <f t="shared" si="240"/>
        <v>elina94</v>
      </c>
      <c r="D15398" s="284">
        <v>903</v>
      </c>
      <c r="E15398" s="284">
        <v>433</v>
      </c>
      <c r="F15398" s="284">
        <v>16244</v>
      </c>
      <c r="G15398" s="284">
        <v>0</v>
      </c>
      <c r="H15398" s="284">
        <v>0</v>
      </c>
      <c r="I15398" s="284">
        <v>0</v>
      </c>
      <c r="J15398" s="284">
        <v>10</v>
      </c>
      <c r="K15398" s="284">
        <v>0</v>
      </c>
    </row>
    <row r="15399" spans="1:11" x14ac:dyDescent="0.3">
      <c r="A15399" s="284" t="s">
        <v>2114</v>
      </c>
      <c r="B15399" s="284">
        <v>95</v>
      </c>
      <c r="C15399" s="24" t="str">
        <f t="shared" si="240"/>
        <v>elina95</v>
      </c>
      <c r="D15399" s="284">
        <v>913</v>
      </c>
      <c r="E15399" s="284">
        <v>438</v>
      </c>
      <c r="F15399" s="284">
        <v>16438</v>
      </c>
      <c r="G15399" s="284">
        <v>0</v>
      </c>
      <c r="H15399" s="284">
        <v>0</v>
      </c>
      <c r="I15399" s="284">
        <v>0</v>
      </c>
      <c r="J15399" s="284">
        <v>10</v>
      </c>
      <c r="K15399" s="284">
        <v>0</v>
      </c>
    </row>
    <row r="15400" spans="1:11" x14ac:dyDescent="0.3">
      <c r="A15400" s="284" t="s">
        <v>2114</v>
      </c>
      <c r="B15400" s="284">
        <v>96</v>
      </c>
      <c r="C15400" s="24" t="str">
        <f t="shared" si="240"/>
        <v>elina96</v>
      </c>
      <c r="D15400" s="284">
        <v>924</v>
      </c>
      <c r="E15400" s="284">
        <v>443</v>
      </c>
      <c r="F15400" s="284">
        <v>16633</v>
      </c>
      <c r="G15400" s="284">
        <v>0</v>
      </c>
      <c r="H15400" s="284">
        <v>0</v>
      </c>
      <c r="I15400" s="284">
        <v>0</v>
      </c>
      <c r="J15400" s="284">
        <v>10</v>
      </c>
      <c r="K15400" s="284">
        <v>0</v>
      </c>
    </row>
    <row r="15401" spans="1:11" x14ac:dyDescent="0.3">
      <c r="A15401" s="284" t="s">
        <v>2114</v>
      </c>
      <c r="B15401" s="284">
        <v>97</v>
      </c>
      <c r="C15401" s="24" t="str">
        <f t="shared" si="240"/>
        <v>elina97</v>
      </c>
      <c r="D15401" s="284">
        <v>934</v>
      </c>
      <c r="E15401" s="284">
        <v>448</v>
      </c>
      <c r="F15401" s="284">
        <v>16887</v>
      </c>
      <c r="G15401" s="284">
        <v>0</v>
      </c>
      <c r="H15401" s="284">
        <v>0</v>
      </c>
      <c r="I15401" s="284">
        <v>0</v>
      </c>
      <c r="J15401" s="284">
        <v>10</v>
      </c>
      <c r="K15401" s="284">
        <v>0</v>
      </c>
    </row>
    <row r="15402" spans="1:11" x14ac:dyDescent="0.3">
      <c r="A15402" s="284" t="s">
        <v>2114</v>
      </c>
      <c r="B15402" s="284">
        <v>98</v>
      </c>
      <c r="C15402" s="24" t="str">
        <f t="shared" si="240"/>
        <v>elina98</v>
      </c>
      <c r="D15402" s="284">
        <v>945</v>
      </c>
      <c r="E15402" s="284">
        <v>453</v>
      </c>
      <c r="F15402" s="284">
        <v>17088</v>
      </c>
      <c r="G15402" s="284">
        <v>0</v>
      </c>
      <c r="H15402" s="284">
        <v>0</v>
      </c>
      <c r="I15402" s="284">
        <v>0</v>
      </c>
      <c r="J15402" s="284">
        <v>10</v>
      </c>
      <c r="K15402" s="284">
        <v>0</v>
      </c>
    </row>
    <row r="15403" spans="1:11" x14ac:dyDescent="0.3">
      <c r="A15403" s="284" t="s">
        <v>2114</v>
      </c>
      <c r="B15403" s="284">
        <v>99</v>
      </c>
      <c r="C15403" s="24" t="str">
        <f t="shared" si="240"/>
        <v>elina99</v>
      </c>
      <c r="D15403" s="284">
        <v>956</v>
      </c>
      <c r="E15403" s="284">
        <v>458</v>
      </c>
      <c r="F15403" s="284">
        <v>17291</v>
      </c>
      <c r="G15403" s="284">
        <v>0</v>
      </c>
      <c r="H15403" s="284">
        <v>0</v>
      </c>
      <c r="I15403" s="284">
        <v>0</v>
      </c>
      <c r="J15403" s="284">
        <v>10</v>
      </c>
      <c r="K15403" s="284">
        <v>0</v>
      </c>
    </row>
    <row r="15404" spans="1:11" x14ac:dyDescent="0.3">
      <c r="A15404" s="284" t="s">
        <v>2114</v>
      </c>
      <c r="B15404" s="284">
        <v>100</v>
      </c>
      <c r="C15404" s="24" t="str">
        <f t="shared" si="240"/>
        <v>elina100</v>
      </c>
      <c r="D15404" s="284">
        <v>967</v>
      </c>
      <c r="E15404" s="284">
        <v>463</v>
      </c>
      <c r="F15404" s="284">
        <v>17497</v>
      </c>
      <c r="G15404" s="284">
        <v>0</v>
      </c>
      <c r="H15404" s="284">
        <v>0</v>
      </c>
      <c r="I15404" s="284">
        <v>0</v>
      </c>
      <c r="J15404" s="284">
        <v>10</v>
      </c>
      <c r="K15404" s="284">
        <v>0</v>
      </c>
    </row>
    <row r="15405" spans="1:11" x14ac:dyDescent="0.3">
      <c r="A15405" s="284" t="s">
        <v>2114</v>
      </c>
      <c r="B15405" s="284">
        <v>101</v>
      </c>
      <c r="C15405" s="24" t="str">
        <f t="shared" si="240"/>
        <v>elina101</v>
      </c>
      <c r="D15405" s="284">
        <v>1055</v>
      </c>
      <c r="E15405" s="284">
        <v>506</v>
      </c>
      <c r="F15405" s="284">
        <v>19376</v>
      </c>
      <c r="G15405" s="284">
        <v>0</v>
      </c>
      <c r="H15405" s="284">
        <v>0</v>
      </c>
      <c r="I15405" s="284">
        <v>0</v>
      </c>
      <c r="J15405" s="284">
        <v>10</v>
      </c>
      <c r="K15405" s="284">
        <v>0</v>
      </c>
    </row>
    <row r="15406" spans="1:11" x14ac:dyDescent="0.3">
      <c r="A15406" s="284" t="s">
        <v>2114</v>
      </c>
      <c r="B15406" s="284">
        <v>102</v>
      </c>
      <c r="C15406" s="24" t="str">
        <f t="shared" si="240"/>
        <v>elina102</v>
      </c>
      <c r="D15406" s="284">
        <v>1067</v>
      </c>
      <c r="E15406" s="284">
        <v>511</v>
      </c>
      <c r="F15406" s="284">
        <v>19606</v>
      </c>
      <c r="G15406" s="284">
        <v>0</v>
      </c>
      <c r="H15406" s="284">
        <v>0</v>
      </c>
      <c r="I15406" s="284">
        <v>0</v>
      </c>
      <c r="J15406" s="284">
        <v>10</v>
      </c>
      <c r="K15406" s="284">
        <v>0</v>
      </c>
    </row>
    <row r="15407" spans="1:11" x14ac:dyDescent="0.3">
      <c r="A15407" s="284" t="s">
        <v>2114</v>
      </c>
      <c r="B15407" s="284">
        <v>103</v>
      </c>
      <c r="C15407" s="24" t="str">
        <f t="shared" si="240"/>
        <v>elina103</v>
      </c>
      <c r="D15407" s="284">
        <v>1079</v>
      </c>
      <c r="E15407" s="284">
        <v>517</v>
      </c>
      <c r="F15407" s="284">
        <v>19839</v>
      </c>
      <c r="G15407" s="284">
        <v>0</v>
      </c>
      <c r="H15407" s="284">
        <v>0</v>
      </c>
      <c r="I15407" s="284">
        <v>0</v>
      </c>
      <c r="J15407" s="284">
        <v>10</v>
      </c>
      <c r="K15407" s="284">
        <v>0</v>
      </c>
    </row>
    <row r="15408" spans="1:11" x14ac:dyDescent="0.3">
      <c r="A15408" s="284" t="s">
        <v>2114</v>
      </c>
      <c r="B15408" s="284">
        <v>104</v>
      </c>
      <c r="C15408" s="24" t="str">
        <f t="shared" si="240"/>
        <v>elina104</v>
      </c>
      <c r="D15408" s="284">
        <v>1091</v>
      </c>
      <c r="E15408" s="284">
        <v>523</v>
      </c>
      <c r="F15408" s="284">
        <v>20075</v>
      </c>
      <c r="G15408" s="284">
        <v>0</v>
      </c>
      <c r="H15408" s="284">
        <v>0</v>
      </c>
      <c r="I15408" s="284">
        <v>0</v>
      </c>
      <c r="J15408" s="284">
        <v>10</v>
      </c>
      <c r="K15408" s="284">
        <v>0</v>
      </c>
    </row>
    <row r="15409" spans="1:11" x14ac:dyDescent="0.3">
      <c r="A15409" s="284" t="s">
        <v>2114</v>
      </c>
      <c r="B15409" s="284">
        <v>105</v>
      </c>
      <c r="C15409" s="24" t="str">
        <f t="shared" si="240"/>
        <v>elina105</v>
      </c>
      <c r="D15409" s="284">
        <v>1104</v>
      </c>
      <c r="E15409" s="284">
        <v>529</v>
      </c>
      <c r="F15409" s="284">
        <v>20382</v>
      </c>
      <c r="G15409" s="284">
        <v>0</v>
      </c>
      <c r="H15409" s="284">
        <v>0</v>
      </c>
      <c r="I15409" s="284">
        <v>0</v>
      </c>
      <c r="J15409" s="284">
        <v>10</v>
      </c>
      <c r="K15409" s="284">
        <v>0</v>
      </c>
    </row>
    <row r="15410" spans="1:11" x14ac:dyDescent="0.3">
      <c r="A15410" s="284" t="s">
        <v>2114</v>
      </c>
      <c r="B15410" s="284">
        <v>106</v>
      </c>
      <c r="C15410" s="24" t="str">
        <f t="shared" si="240"/>
        <v>elina106</v>
      </c>
      <c r="D15410" s="284">
        <v>1116</v>
      </c>
      <c r="E15410" s="284">
        <v>535</v>
      </c>
      <c r="F15410" s="284">
        <v>20624</v>
      </c>
      <c r="G15410" s="284">
        <v>0</v>
      </c>
      <c r="H15410" s="284">
        <v>0</v>
      </c>
      <c r="I15410" s="284">
        <v>0</v>
      </c>
      <c r="J15410" s="284">
        <v>10</v>
      </c>
      <c r="K15410" s="284">
        <v>0</v>
      </c>
    </row>
    <row r="15411" spans="1:11" x14ac:dyDescent="0.3">
      <c r="A15411" s="284" t="s">
        <v>2114</v>
      </c>
      <c r="B15411" s="284">
        <v>107</v>
      </c>
      <c r="C15411" s="24" t="str">
        <f t="shared" si="240"/>
        <v>elina107</v>
      </c>
      <c r="D15411" s="284">
        <v>1129</v>
      </c>
      <c r="E15411" s="284">
        <v>541</v>
      </c>
      <c r="F15411" s="284">
        <v>20869</v>
      </c>
      <c r="G15411" s="284">
        <v>0</v>
      </c>
      <c r="H15411" s="284">
        <v>0</v>
      </c>
      <c r="I15411" s="284">
        <v>0</v>
      </c>
      <c r="J15411" s="284">
        <v>10</v>
      </c>
      <c r="K15411" s="284">
        <v>0</v>
      </c>
    </row>
    <row r="15412" spans="1:11" x14ac:dyDescent="0.3">
      <c r="A15412" s="284" t="s">
        <v>2114</v>
      </c>
      <c r="B15412" s="284">
        <v>108</v>
      </c>
      <c r="C15412" s="24" t="str">
        <f t="shared" si="240"/>
        <v>elina108</v>
      </c>
      <c r="D15412" s="284">
        <v>1142</v>
      </c>
      <c r="E15412" s="284">
        <v>547</v>
      </c>
      <c r="F15412" s="284">
        <v>21117</v>
      </c>
      <c r="G15412" s="284">
        <v>0</v>
      </c>
      <c r="H15412" s="284">
        <v>0</v>
      </c>
      <c r="I15412" s="284">
        <v>0</v>
      </c>
      <c r="J15412" s="284">
        <v>10</v>
      </c>
      <c r="K15412" s="284">
        <v>0</v>
      </c>
    </row>
    <row r="15413" spans="1:11" x14ac:dyDescent="0.3">
      <c r="A15413" s="284" t="s">
        <v>2114</v>
      </c>
      <c r="B15413" s="284">
        <v>109</v>
      </c>
      <c r="C15413" s="24" t="str">
        <f t="shared" si="240"/>
        <v>elina109</v>
      </c>
      <c r="D15413" s="284">
        <v>1155</v>
      </c>
      <c r="E15413" s="284">
        <v>553</v>
      </c>
      <c r="F15413" s="284">
        <v>21439</v>
      </c>
      <c r="G15413" s="284">
        <v>0</v>
      </c>
      <c r="H15413" s="284">
        <v>0</v>
      </c>
      <c r="I15413" s="284">
        <v>0</v>
      </c>
      <c r="J15413" s="284">
        <v>10</v>
      </c>
      <c r="K15413" s="284">
        <v>0</v>
      </c>
    </row>
    <row r="15414" spans="1:11" x14ac:dyDescent="0.3">
      <c r="A15414" s="284" t="s">
        <v>2114</v>
      </c>
      <c r="B15414" s="284">
        <v>110</v>
      </c>
      <c r="C15414" s="24" t="str">
        <f t="shared" si="240"/>
        <v>elina110</v>
      </c>
      <c r="D15414" s="284">
        <v>1168</v>
      </c>
      <c r="E15414" s="284">
        <v>560</v>
      </c>
      <c r="F15414" s="284">
        <v>21693</v>
      </c>
      <c r="G15414" s="284">
        <v>0</v>
      </c>
      <c r="H15414" s="284">
        <v>0</v>
      </c>
      <c r="I15414" s="284">
        <v>0</v>
      </c>
      <c r="J15414" s="284">
        <v>10</v>
      </c>
      <c r="K15414" s="284">
        <v>0</v>
      </c>
    </row>
    <row r="15415" spans="1:11" x14ac:dyDescent="0.3">
      <c r="A15415" s="284" t="s">
        <v>2114</v>
      </c>
      <c r="B15415" s="284">
        <v>111</v>
      </c>
      <c r="C15415" s="24" t="str">
        <f t="shared" si="240"/>
        <v>elina111</v>
      </c>
      <c r="D15415" s="284">
        <v>1181</v>
      </c>
      <c r="E15415" s="284">
        <v>566</v>
      </c>
      <c r="F15415" s="284">
        <v>21950</v>
      </c>
      <c r="G15415" s="284">
        <v>0</v>
      </c>
      <c r="H15415" s="284">
        <v>0</v>
      </c>
      <c r="I15415" s="284">
        <v>0</v>
      </c>
      <c r="J15415" s="284">
        <v>10</v>
      </c>
      <c r="K15415" s="284">
        <v>0</v>
      </c>
    </row>
    <row r="15416" spans="1:11" x14ac:dyDescent="0.3">
      <c r="A15416" s="284" t="s">
        <v>2114</v>
      </c>
      <c r="B15416" s="284">
        <v>112</v>
      </c>
      <c r="C15416" s="24" t="str">
        <f t="shared" si="240"/>
        <v>elina112</v>
      </c>
      <c r="D15416" s="284">
        <v>1194</v>
      </c>
      <c r="E15416" s="284">
        <v>572</v>
      </c>
      <c r="F15416" s="284">
        <v>22210</v>
      </c>
      <c r="G15416" s="284">
        <v>0</v>
      </c>
      <c r="H15416" s="284">
        <v>0</v>
      </c>
      <c r="I15416" s="284">
        <v>0</v>
      </c>
      <c r="J15416" s="284">
        <v>10</v>
      </c>
      <c r="K15416" s="284">
        <v>0</v>
      </c>
    </row>
    <row r="15417" spans="1:11" x14ac:dyDescent="0.3">
      <c r="A15417" s="284" t="s">
        <v>2114</v>
      </c>
      <c r="B15417" s="284">
        <v>113</v>
      </c>
      <c r="C15417" s="24" t="str">
        <f t="shared" si="240"/>
        <v>elina113</v>
      </c>
      <c r="D15417" s="284">
        <v>1208</v>
      </c>
      <c r="E15417" s="284">
        <v>579</v>
      </c>
      <c r="F15417" s="284">
        <v>22523</v>
      </c>
      <c r="G15417" s="284">
        <v>0</v>
      </c>
      <c r="H15417" s="284">
        <v>0</v>
      </c>
      <c r="I15417" s="284">
        <v>0</v>
      </c>
      <c r="J15417" s="284">
        <v>10</v>
      </c>
      <c r="K15417" s="284">
        <v>0</v>
      </c>
    </row>
    <row r="15418" spans="1:11" x14ac:dyDescent="0.3">
      <c r="A15418" s="284" t="s">
        <v>2114</v>
      </c>
      <c r="B15418" s="284">
        <v>114</v>
      </c>
      <c r="C15418" s="24" t="str">
        <f t="shared" si="240"/>
        <v>elina114</v>
      </c>
      <c r="D15418" s="284">
        <v>1222</v>
      </c>
      <c r="E15418" s="284">
        <v>585</v>
      </c>
      <c r="F15418" s="284">
        <v>22790</v>
      </c>
      <c r="G15418" s="284">
        <v>0</v>
      </c>
      <c r="H15418" s="284">
        <v>0</v>
      </c>
      <c r="I15418" s="284">
        <v>0</v>
      </c>
      <c r="J15418" s="284">
        <v>10</v>
      </c>
      <c r="K15418" s="284">
        <v>0</v>
      </c>
    </row>
    <row r="15419" spans="1:11" x14ac:dyDescent="0.3">
      <c r="A15419" s="284" t="s">
        <v>2114</v>
      </c>
      <c r="B15419" s="284">
        <v>115</v>
      </c>
      <c r="C15419" s="24" t="str">
        <f t="shared" si="240"/>
        <v>elina115</v>
      </c>
      <c r="D15419" s="284">
        <v>1235</v>
      </c>
      <c r="E15419" s="284">
        <v>592</v>
      </c>
      <c r="F15419" s="284">
        <v>23060</v>
      </c>
      <c r="G15419" s="284">
        <v>0</v>
      </c>
      <c r="H15419" s="284">
        <v>0</v>
      </c>
      <c r="I15419" s="284">
        <v>0</v>
      </c>
      <c r="J15419" s="284">
        <v>10</v>
      </c>
      <c r="K15419" s="284">
        <v>0</v>
      </c>
    </row>
    <row r="15420" spans="1:11" x14ac:dyDescent="0.3">
      <c r="A15420" s="284" t="s">
        <v>2114</v>
      </c>
      <c r="B15420" s="284">
        <v>116</v>
      </c>
      <c r="C15420" s="24" t="str">
        <f t="shared" si="240"/>
        <v>elina116</v>
      </c>
      <c r="D15420" s="284">
        <v>1249</v>
      </c>
      <c r="E15420" s="284">
        <v>599</v>
      </c>
      <c r="F15420" s="284">
        <v>23333</v>
      </c>
      <c r="G15420" s="284">
        <v>0</v>
      </c>
      <c r="H15420" s="284">
        <v>0</v>
      </c>
      <c r="I15420" s="284">
        <v>0</v>
      </c>
      <c r="J15420" s="284">
        <v>10</v>
      </c>
      <c r="K15420" s="284">
        <v>0</v>
      </c>
    </row>
    <row r="15421" spans="1:11" x14ac:dyDescent="0.3">
      <c r="A15421" s="284" t="s">
        <v>2114</v>
      </c>
      <c r="B15421" s="284">
        <v>117</v>
      </c>
      <c r="C15421" s="24" t="str">
        <f t="shared" si="240"/>
        <v>elina117</v>
      </c>
      <c r="D15421" s="284">
        <v>1263</v>
      </c>
      <c r="E15421" s="284">
        <v>605</v>
      </c>
      <c r="F15421" s="284">
        <v>23688</v>
      </c>
      <c r="G15421" s="284">
        <v>0</v>
      </c>
      <c r="H15421" s="284">
        <v>0</v>
      </c>
      <c r="I15421" s="284">
        <v>0</v>
      </c>
      <c r="J15421" s="284">
        <v>10</v>
      </c>
      <c r="K15421" s="284">
        <v>0</v>
      </c>
    </row>
    <row r="15422" spans="1:11" x14ac:dyDescent="0.3">
      <c r="A15422" s="284" t="s">
        <v>2114</v>
      </c>
      <c r="B15422" s="284">
        <v>118</v>
      </c>
      <c r="C15422" s="24" t="str">
        <f t="shared" si="240"/>
        <v>elina118</v>
      </c>
      <c r="D15422" s="284">
        <v>1277</v>
      </c>
      <c r="E15422" s="284">
        <v>612</v>
      </c>
      <c r="F15422" s="284">
        <v>23968</v>
      </c>
      <c r="G15422" s="284">
        <v>0</v>
      </c>
      <c r="H15422" s="284">
        <v>0</v>
      </c>
      <c r="I15422" s="284">
        <v>0</v>
      </c>
      <c r="J15422" s="284">
        <v>10</v>
      </c>
      <c r="K15422" s="284">
        <v>0</v>
      </c>
    </row>
    <row r="15423" spans="1:11" x14ac:dyDescent="0.3">
      <c r="A15423" s="284" t="s">
        <v>2114</v>
      </c>
      <c r="B15423" s="284">
        <v>119</v>
      </c>
      <c r="C15423" s="24" t="str">
        <f t="shared" si="240"/>
        <v>elina119</v>
      </c>
      <c r="D15423" s="284">
        <v>1292</v>
      </c>
      <c r="E15423" s="284">
        <v>619</v>
      </c>
      <c r="F15423" s="284">
        <v>24251</v>
      </c>
      <c r="G15423" s="284">
        <v>0</v>
      </c>
      <c r="H15423" s="284">
        <v>0</v>
      </c>
      <c r="I15423" s="284">
        <v>0</v>
      </c>
      <c r="J15423" s="284">
        <v>10</v>
      </c>
      <c r="K15423" s="284">
        <v>0</v>
      </c>
    </row>
    <row r="15424" spans="1:11" x14ac:dyDescent="0.3">
      <c r="A15424" s="284" t="s">
        <v>2114</v>
      </c>
      <c r="B15424" s="284">
        <v>120</v>
      </c>
      <c r="C15424" s="24" t="str">
        <f t="shared" si="240"/>
        <v>elina120</v>
      </c>
      <c r="D15424" s="284">
        <v>1306</v>
      </c>
      <c r="E15424" s="284">
        <v>626</v>
      </c>
      <c r="F15424" s="284">
        <v>24537</v>
      </c>
      <c r="G15424" s="284">
        <v>0</v>
      </c>
      <c r="H15424" s="284">
        <v>0</v>
      </c>
      <c r="I15424" s="284">
        <v>0</v>
      </c>
      <c r="J15424" s="284">
        <v>10</v>
      </c>
      <c r="K15424" s="284">
        <v>0</v>
      </c>
    </row>
    <row r="15425" spans="1:11" x14ac:dyDescent="0.3">
      <c r="A15425" s="284" t="s">
        <v>2114</v>
      </c>
      <c r="B15425" s="284">
        <v>121</v>
      </c>
      <c r="C15425" s="24" t="str">
        <f t="shared" si="240"/>
        <v>elina121</v>
      </c>
      <c r="D15425" s="284">
        <v>1425</v>
      </c>
      <c r="E15425" s="284">
        <v>683</v>
      </c>
      <c r="F15425" s="284">
        <v>27110</v>
      </c>
      <c r="G15425" s="284">
        <v>0</v>
      </c>
      <c r="H15425" s="284">
        <v>0</v>
      </c>
      <c r="I15425" s="284">
        <v>0</v>
      </c>
      <c r="J15425" s="284">
        <v>10</v>
      </c>
      <c r="K15425" s="284">
        <v>0</v>
      </c>
    </row>
    <row r="15426" spans="1:11" x14ac:dyDescent="0.3">
      <c r="A15426" s="284" t="s">
        <v>2114</v>
      </c>
      <c r="B15426" s="284">
        <v>122</v>
      </c>
      <c r="C15426" s="24" t="str">
        <f t="shared" si="240"/>
        <v>elina122</v>
      </c>
      <c r="D15426" s="284">
        <v>1441</v>
      </c>
      <c r="E15426" s="284">
        <v>691</v>
      </c>
      <c r="F15426" s="284">
        <v>27431</v>
      </c>
      <c r="G15426" s="284">
        <v>0</v>
      </c>
      <c r="H15426" s="284">
        <v>0</v>
      </c>
      <c r="I15426" s="284">
        <v>0</v>
      </c>
      <c r="J15426" s="284">
        <v>10</v>
      </c>
      <c r="K15426" s="284">
        <v>0</v>
      </c>
    </row>
    <row r="15427" spans="1:11" x14ac:dyDescent="0.3">
      <c r="A15427" s="284" t="s">
        <v>2114</v>
      </c>
      <c r="B15427" s="284">
        <v>123</v>
      </c>
      <c r="C15427" s="24" t="str">
        <f t="shared" si="240"/>
        <v>elina123</v>
      </c>
      <c r="D15427" s="284">
        <v>1458</v>
      </c>
      <c r="E15427" s="284">
        <v>699</v>
      </c>
      <c r="F15427" s="284">
        <v>27755</v>
      </c>
      <c r="G15427" s="284">
        <v>0</v>
      </c>
      <c r="H15427" s="284">
        <v>0</v>
      </c>
      <c r="I15427" s="284">
        <v>0</v>
      </c>
      <c r="J15427" s="284">
        <v>10</v>
      </c>
      <c r="K15427" s="284">
        <v>0</v>
      </c>
    </row>
    <row r="15428" spans="1:11" x14ac:dyDescent="0.3">
      <c r="A15428" s="284" t="s">
        <v>2114</v>
      </c>
      <c r="B15428" s="284">
        <v>124</v>
      </c>
      <c r="C15428" s="24" t="str">
        <f t="shared" si="240"/>
        <v>elina124</v>
      </c>
      <c r="D15428" s="284">
        <v>1474</v>
      </c>
      <c r="E15428" s="284">
        <v>706</v>
      </c>
      <c r="F15428" s="284">
        <v>28114</v>
      </c>
      <c r="G15428" s="284">
        <v>0</v>
      </c>
      <c r="H15428" s="284">
        <v>0</v>
      </c>
      <c r="I15428" s="284">
        <v>0</v>
      </c>
      <c r="J15428" s="284">
        <v>10</v>
      </c>
      <c r="K15428" s="284">
        <v>0</v>
      </c>
    </row>
    <row r="15429" spans="1:11" x14ac:dyDescent="0.3">
      <c r="A15429" s="284" t="s">
        <v>2114</v>
      </c>
      <c r="B15429" s="284">
        <v>125</v>
      </c>
      <c r="C15429" s="24" t="str">
        <f t="shared" si="240"/>
        <v>elina125</v>
      </c>
      <c r="D15429" s="284">
        <v>1490</v>
      </c>
      <c r="E15429" s="284">
        <v>714</v>
      </c>
      <c r="F15429" s="284">
        <v>28561</v>
      </c>
      <c r="G15429" s="284">
        <v>0</v>
      </c>
      <c r="H15429" s="284">
        <v>0</v>
      </c>
      <c r="I15429" s="284">
        <v>0</v>
      </c>
      <c r="J15429" s="284">
        <v>10</v>
      </c>
      <c r="K15429" s="284">
        <v>0</v>
      </c>
    </row>
    <row r="15430" spans="1:11" x14ac:dyDescent="0.3">
      <c r="A15430" s="284" t="s">
        <v>2114</v>
      </c>
      <c r="B15430" s="284">
        <v>126</v>
      </c>
      <c r="C15430" s="24" t="str">
        <f t="shared" ref="C15430:C15493" si="241">A15430&amp;B15430</f>
        <v>elina126</v>
      </c>
      <c r="D15430" s="284">
        <v>1507</v>
      </c>
      <c r="E15430" s="284">
        <v>722</v>
      </c>
      <c r="F15430" s="284">
        <v>28898</v>
      </c>
      <c r="G15430" s="284">
        <v>0</v>
      </c>
      <c r="H15430" s="284">
        <v>0</v>
      </c>
      <c r="I15430" s="284">
        <v>0</v>
      </c>
      <c r="J15430" s="284">
        <v>10</v>
      </c>
      <c r="K15430" s="284">
        <v>0</v>
      </c>
    </row>
    <row r="15431" spans="1:11" x14ac:dyDescent="0.3">
      <c r="A15431" s="284" t="s">
        <v>2114</v>
      </c>
      <c r="B15431" s="284">
        <v>127</v>
      </c>
      <c r="C15431" s="24" t="str">
        <f t="shared" si="241"/>
        <v>elina127</v>
      </c>
      <c r="D15431" s="284">
        <v>1524</v>
      </c>
      <c r="E15431" s="284">
        <v>730</v>
      </c>
      <c r="F15431" s="284">
        <v>29260</v>
      </c>
      <c r="G15431" s="284">
        <v>0</v>
      </c>
      <c r="H15431" s="284">
        <v>0</v>
      </c>
      <c r="I15431" s="284">
        <v>0</v>
      </c>
      <c r="J15431" s="284">
        <v>10</v>
      </c>
      <c r="K15431" s="284">
        <v>0</v>
      </c>
    </row>
    <row r="15432" spans="1:11" x14ac:dyDescent="0.3">
      <c r="A15432" s="284" t="s">
        <v>2114</v>
      </c>
      <c r="B15432" s="284">
        <v>128</v>
      </c>
      <c r="C15432" s="24" t="str">
        <f t="shared" si="241"/>
        <v>elina128</v>
      </c>
      <c r="D15432" s="284">
        <v>1541</v>
      </c>
      <c r="E15432" s="284">
        <v>738</v>
      </c>
      <c r="F15432" s="284">
        <v>29637</v>
      </c>
      <c r="G15432" s="284">
        <v>0</v>
      </c>
      <c r="H15432" s="284">
        <v>0</v>
      </c>
      <c r="I15432" s="284">
        <v>0</v>
      </c>
      <c r="J15432" s="284">
        <v>10</v>
      </c>
      <c r="K15432" s="284">
        <v>0</v>
      </c>
    </row>
    <row r="15433" spans="1:11" x14ac:dyDescent="0.3">
      <c r="A15433" s="284" t="s">
        <v>2114</v>
      </c>
      <c r="B15433" s="284">
        <v>129</v>
      </c>
      <c r="C15433" s="24" t="str">
        <f t="shared" si="241"/>
        <v>elina129</v>
      </c>
      <c r="D15433" s="284">
        <v>1558</v>
      </c>
      <c r="E15433" s="284">
        <v>747</v>
      </c>
      <c r="F15433" s="284">
        <v>29987</v>
      </c>
      <c r="G15433" s="284">
        <v>0</v>
      </c>
      <c r="H15433" s="284">
        <v>0</v>
      </c>
      <c r="I15433" s="284">
        <v>0</v>
      </c>
      <c r="J15433" s="284">
        <v>10</v>
      </c>
      <c r="K15433" s="284">
        <v>0</v>
      </c>
    </row>
    <row r="15434" spans="1:11" x14ac:dyDescent="0.3">
      <c r="A15434" s="284" t="s">
        <v>2114</v>
      </c>
      <c r="B15434" s="284">
        <v>130</v>
      </c>
      <c r="C15434" s="24" t="str">
        <f t="shared" si="241"/>
        <v>elina130</v>
      </c>
      <c r="D15434" s="284">
        <v>1575</v>
      </c>
      <c r="E15434" s="284">
        <v>755</v>
      </c>
      <c r="F15434" s="284">
        <v>30373</v>
      </c>
      <c r="G15434" s="284">
        <v>0</v>
      </c>
      <c r="H15434" s="284">
        <v>0</v>
      </c>
      <c r="I15434" s="284">
        <v>0</v>
      </c>
      <c r="J15434" s="284">
        <v>10</v>
      </c>
      <c r="K15434" s="284">
        <v>0</v>
      </c>
    </row>
    <row r="15435" spans="1:11" x14ac:dyDescent="0.3">
      <c r="A15435" s="284" t="s">
        <v>2114</v>
      </c>
      <c r="B15435" s="284">
        <v>131</v>
      </c>
      <c r="C15435" s="24" t="str">
        <f t="shared" si="241"/>
        <v>elina131</v>
      </c>
      <c r="D15435" s="284">
        <v>1593</v>
      </c>
      <c r="E15435" s="284">
        <v>763</v>
      </c>
      <c r="F15435" s="284">
        <v>30754</v>
      </c>
      <c r="G15435" s="284">
        <v>0</v>
      </c>
      <c r="H15435" s="284">
        <v>0</v>
      </c>
      <c r="I15435" s="284">
        <v>0</v>
      </c>
      <c r="J15435" s="284">
        <v>10</v>
      </c>
      <c r="K15435" s="284">
        <v>0</v>
      </c>
    </row>
    <row r="15436" spans="1:11" x14ac:dyDescent="0.3">
      <c r="A15436" s="284" t="s">
        <v>2114</v>
      </c>
      <c r="B15436" s="284">
        <v>132</v>
      </c>
      <c r="C15436" s="24" t="str">
        <f t="shared" si="241"/>
        <v>elina132</v>
      </c>
      <c r="D15436" s="284">
        <v>1610</v>
      </c>
      <c r="E15436" s="284">
        <v>772</v>
      </c>
      <c r="F15436" s="284">
        <v>31115</v>
      </c>
      <c r="G15436" s="284">
        <v>0</v>
      </c>
      <c r="H15436" s="284">
        <v>0</v>
      </c>
      <c r="I15436" s="284">
        <v>0</v>
      </c>
      <c r="J15436" s="284">
        <v>10</v>
      </c>
      <c r="K15436" s="284">
        <v>0</v>
      </c>
    </row>
    <row r="15437" spans="1:11" x14ac:dyDescent="0.3">
      <c r="A15437" s="284" t="s">
        <v>2114</v>
      </c>
      <c r="B15437" s="284">
        <v>133</v>
      </c>
      <c r="C15437" s="24" t="str">
        <f t="shared" si="241"/>
        <v>elina133</v>
      </c>
      <c r="D15437" s="284">
        <v>1628</v>
      </c>
      <c r="E15437" s="284">
        <v>780</v>
      </c>
      <c r="F15437" s="284">
        <v>31505</v>
      </c>
      <c r="G15437" s="284">
        <v>0</v>
      </c>
      <c r="H15437" s="284">
        <v>0</v>
      </c>
      <c r="I15437" s="284">
        <v>0</v>
      </c>
      <c r="J15437" s="284">
        <v>10</v>
      </c>
      <c r="K15437" s="284">
        <v>0</v>
      </c>
    </row>
    <row r="15438" spans="1:11" x14ac:dyDescent="0.3">
      <c r="A15438" s="284" t="s">
        <v>2114</v>
      </c>
      <c r="B15438" s="284">
        <v>134</v>
      </c>
      <c r="C15438" s="24" t="str">
        <f t="shared" si="241"/>
        <v>elina134</v>
      </c>
      <c r="D15438" s="284">
        <v>1646</v>
      </c>
      <c r="E15438" s="284">
        <v>789</v>
      </c>
      <c r="F15438" s="284">
        <v>31910</v>
      </c>
      <c r="G15438" s="284">
        <v>0</v>
      </c>
      <c r="H15438" s="284">
        <v>0</v>
      </c>
      <c r="I15438" s="284">
        <v>0</v>
      </c>
      <c r="J15438" s="284">
        <v>10</v>
      </c>
      <c r="K15438" s="284">
        <v>0</v>
      </c>
    </row>
    <row r="15439" spans="1:11" x14ac:dyDescent="0.3">
      <c r="A15439" s="284" t="s">
        <v>2114</v>
      </c>
      <c r="B15439" s="284">
        <v>135</v>
      </c>
      <c r="C15439" s="24" t="str">
        <f t="shared" si="241"/>
        <v>elina135</v>
      </c>
      <c r="D15439" s="284">
        <v>1665</v>
      </c>
      <c r="E15439" s="284">
        <v>798</v>
      </c>
      <c r="F15439" s="284">
        <v>32285</v>
      </c>
      <c r="G15439" s="284">
        <v>0</v>
      </c>
      <c r="H15439" s="284">
        <v>0</v>
      </c>
      <c r="I15439" s="284">
        <v>0</v>
      </c>
      <c r="J15439" s="284">
        <v>10</v>
      </c>
      <c r="K15439" s="284">
        <v>0</v>
      </c>
    </row>
    <row r="15440" spans="1:11" x14ac:dyDescent="0.3">
      <c r="A15440" s="284" t="s">
        <v>2114</v>
      </c>
      <c r="B15440" s="284">
        <v>136</v>
      </c>
      <c r="C15440" s="24" t="str">
        <f t="shared" si="241"/>
        <v>elina136</v>
      </c>
      <c r="D15440" s="284">
        <v>1683</v>
      </c>
      <c r="E15440" s="284">
        <v>807</v>
      </c>
      <c r="F15440" s="284">
        <v>32701</v>
      </c>
      <c r="G15440" s="284">
        <v>0</v>
      </c>
      <c r="H15440" s="284">
        <v>0</v>
      </c>
      <c r="I15440" s="284">
        <v>0</v>
      </c>
      <c r="J15440" s="284">
        <v>10</v>
      </c>
      <c r="K15440" s="284">
        <v>0</v>
      </c>
    </row>
    <row r="15441" spans="1:11" x14ac:dyDescent="0.3">
      <c r="A15441" s="284" t="s">
        <v>2114</v>
      </c>
      <c r="B15441" s="284">
        <v>137</v>
      </c>
      <c r="C15441" s="24" t="str">
        <f t="shared" si="241"/>
        <v>elina137</v>
      </c>
      <c r="D15441" s="284">
        <v>1702</v>
      </c>
      <c r="E15441" s="284">
        <v>816</v>
      </c>
      <c r="F15441" s="284">
        <v>33109</v>
      </c>
      <c r="G15441" s="284">
        <v>0</v>
      </c>
      <c r="H15441" s="284">
        <v>0</v>
      </c>
      <c r="I15441" s="284">
        <v>0</v>
      </c>
      <c r="J15441" s="284">
        <v>10</v>
      </c>
      <c r="K15441" s="284">
        <v>0</v>
      </c>
    </row>
    <row r="15442" spans="1:11" x14ac:dyDescent="0.3">
      <c r="A15442" s="284" t="s">
        <v>2114</v>
      </c>
      <c r="B15442" s="284">
        <v>138</v>
      </c>
      <c r="C15442" s="24" t="str">
        <f t="shared" si="241"/>
        <v>elina138</v>
      </c>
      <c r="D15442" s="284">
        <v>1720</v>
      </c>
      <c r="E15442" s="284">
        <v>825</v>
      </c>
      <c r="F15442" s="284">
        <v>33498</v>
      </c>
      <c r="G15442" s="284">
        <v>0</v>
      </c>
      <c r="H15442" s="284">
        <v>0</v>
      </c>
      <c r="I15442" s="284">
        <v>0</v>
      </c>
      <c r="J15442" s="284">
        <v>10</v>
      </c>
      <c r="K15442" s="284">
        <v>0</v>
      </c>
    </row>
    <row r="15443" spans="1:11" x14ac:dyDescent="0.3">
      <c r="A15443" s="284" t="s">
        <v>2114</v>
      </c>
      <c r="B15443" s="284">
        <v>139</v>
      </c>
      <c r="C15443" s="24" t="str">
        <f t="shared" si="241"/>
        <v>elina139</v>
      </c>
      <c r="D15443" s="284">
        <v>1739</v>
      </c>
      <c r="E15443" s="284">
        <v>834</v>
      </c>
      <c r="F15443" s="284">
        <v>33916</v>
      </c>
      <c r="G15443" s="284">
        <v>0</v>
      </c>
      <c r="H15443" s="284">
        <v>0</v>
      </c>
      <c r="I15443" s="284">
        <v>0</v>
      </c>
      <c r="J15443" s="284">
        <v>10</v>
      </c>
      <c r="K15443" s="284">
        <v>0</v>
      </c>
    </row>
    <row r="15444" spans="1:11" x14ac:dyDescent="0.3">
      <c r="A15444" s="284" t="s">
        <v>2114</v>
      </c>
      <c r="B15444" s="284">
        <v>140</v>
      </c>
      <c r="C15444" s="24" t="str">
        <f t="shared" si="241"/>
        <v>elina140</v>
      </c>
      <c r="D15444" s="284">
        <v>1759</v>
      </c>
      <c r="E15444" s="284">
        <v>843</v>
      </c>
      <c r="F15444" s="284">
        <v>34352</v>
      </c>
      <c r="G15444" s="284">
        <v>0</v>
      </c>
      <c r="H15444" s="284">
        <v>0</v>
      </c>
      <c r="I15444" s="284">
        <v>0</v>
      </c>
      <c r="J15444" s="284">
        <v>10</v>
      </c>
      <c r="K15444" s="284">
        <v>0</v>
      </c>
    </row>
    <row r="15445" spans="1:11" x14ac:dyDescent="0.3">
      <c r="A15445" s="284" t="s">
        <v>2114</v>
      </c>
      <c r="B15445" s="284">
        <v>141</v>
      </c>
      <c r="C15445" s="24" t="str">
        <f t="shared" si="241"/>
        <v>elina141</v>
      </c>
      <c r="D15445" s="284">
        <v>1919</v>
      </c>
      <c r="E15445" s="284">
        <v>920</v>
      </c>
      <c r="F15445" s="284">
        <v>37851</v>
      </c>
      <c r="G15445" s="284">
        <v>0</v>
      </c>
      <c r="H15445" s="284">
        <v>0</v>
      </c>
      <c r="I15445" s="284">
        <v>0</v>
      </c>
      <c r="J15445" s="284">
        <v>10</v>
      </c>
      <c r="K15445" s="284">
        <v>0</v>
      </c>
    </row>
    <row r="15446" spans="1:11" x14ac:dyDescent="0.3">
      <c r="A15446" s="284" t="s">
        <v>2114</v>
      </c>
      <c r="B15446" s="284">
        <v>142</v>
      </c>
      <c r="C15446" s="24" t="str">
        <f t="shared" si="241"/>
        <v>elina142</v>
      </c>
      <c r="D15446" s="284">
        <v>1940</v>
      </c>
      <c r="E15446" s="284">
        <v>930</v>
      </c>
      <c r="F15446" s="284">
        <v>38337</v>
      </c>
      <c r="G15446" s="284">
        <v>0</v>
      </c>
      <c r="H15446" s="284">
        <v>0</v>
      </c>
      <c r="I15446" s="284">
        <v>0</v>
      </c>
      <c r="J15446" s="284">
        <v>10</v>
      </c>
      <c r="K15446" s="284">
        <v>0</v>
      </c>
    </row>
    <row r="15447" spans="1:11" x14ac:dyDescent="0.3">
      <c r="A15447" s="284" t="s">
        <v>2114</v>
      </c>
      <c r="B15447" s="284">
        <v>143</v>
      </c>
      <c r="C15447" s="24" t="str">
        <f t="shared" si="241"/>
        <v>elina143</v>
      </c>
      <c r="D15447" s="284">
        <v>1961</v>
      </c>
      <c r="E15447" s="284">
        <v>940</v>
      </c>
      <c r="F15447" s="284">
        <v>38885</v>
      </c>
      <c r="G15447" s="284">
        <v>0</v>
      </c>
      <c r="H15447" s="284">
        <v>0</v>
      </c>
      <c r="I15447" s="284">
        <v>0</v>
      </c>
      <c r="J15447" s="284">
        <v>10</v>
      </c>
      <c r="K15447" s="284">
        <v>0</v>
      </c>
    </row>
    <row r="15448" spans="1:11" x14ac:dyDescent="0.3">
      <c r="A15448" s="284" t="s">
        <v>2114</v>
      </c>
      <c r="B15448" s="284">
        <v>144</v>
      </c>
      <c r="C15448" s="24" t="str">
        <f t="shared" si="241"/>
        <v>elina144</v>
      </c>
      <c r="D15448" s="284">
        <v>1983</v>
      </c>
      <c r="E15448" s="284">
        <v>950</v>
      </c>
      <c r="F15448" s="284">
        <v>39341</v>
      </c>
      <c r="G15448" s="284">
        <v>0</v>
      </c>
      <c r="H15448" s="284">
        <v>0</v>
      </c>
      <c r="I15448" s="284">
        <v>0</v>
      </c>
      <c r="J15448" s="284">
        <v>10</v>
      </c>
      <c r="K15448" s="284">
        <v>0</v>
      </c>
    </row>
    <row r="15449" spans="1:11" x14ac:dyDescent="0.3">
      <c r="A15449" s="284" t="s">
        <v>2114</v>
      </c>
      <c r="B15449" s="284">
        <v>145</v>
      </c>
      <c r="C15449" s="24" t="str">
        <f t="shared" si="241"/>
        <v>elina145</v>
      </c>
      <c r="D15449" s="284">
        <v>2005</v>
      </c>
      <c r="E15449" s="284">
        <v>961</v>
      </c>
      <c r="F15449" s="284">
        <v>39874</v>
      </c>
      <c r="G15449" s="284">
        <v>0</v>
      </c>
      <c r="H15449" s="284">
        <v>0</v>
      </c>
      <c r="I15449" s="284">
        <v>0</v>
      </c>
      <c r="J15449" s="284">
        <v>10</v>
      </c>
      <c r="K15449" s="284">
        <v>0</v>
      </c>
    </row>
    <row r="15450" spans="1:11" x14ac:dyDescent="0.3">
      <c r="A15450" s="284" t="s">
        <v>2114</v>
      </c>
      <c r="B15450" s="284">
        <v>146</v>
      </c>
      <c r="C15450" s="24" t="str">
        <f t="shared" si="241"/>
        <v>elina146</v>
      </c>
      <c r="D15450" s="284">
        <v>2027</v>
      </c>
      <c r="E15450" s="284">
        <v>971</v>
      </c>
      <c r="F15450" s="284">
        <v>40385</v>
      </c>
      <c r="G15450" s="284">
        <v>0</v>
      </c>
      <c r="H15450" s="284">
        <v>0</v>
      </c>
      <c r="I15450" s="284">
        <v>0</v>
      </c>
      <c r="J15450" s="284">
        <v>10</v>
      </c>
      <c r="K15450" s="284">
        <v>0</v>
      </c>
    </row>
    <row r="15451" spans="1:11" x14ac:dyDescent="0.3">
      <c r="A15451" s="284" t="s">
        <v>2114</v>
      </c>
      <c r="B15451" s="284">
        <v>147</v>
      </c>
      <c r="C15451" s="24" t="str">
        <f t="shared" si="241"/>
        <v>elina147</v>
      </c>
      <c r="D15451" s="284">
        <v>2049</v>
      </c>
      <c r="E15451" s="284">
        <v>982</v>
      </c>
      <c r="F15451" s="284">
        <v>40906</v>
      </c>
      <c r="G15451" s="284">
        <v>0</v>
      </c>
      <c r="H15451" s="284">
        <v>0</v>
      </c>
      <c r="I15451" s="284">
        <v>0</v>
      </c>
      <c r="J15451" s="284">
        <v>10</v>
      </c>
      <c r="K15451" s="284">
        <v>0</v>
      </c>
    </row>
    <row r="15452" spans="1:11" x14ac:dyDescent="0.3">
      <c r="A15452" s="284" t="s">
        <v>2114</v>
      </c>
      <c r="B15452" s="284">
        <v>148</v>
      </c>
      <c r="C15452" s="24" t="str">
        <f t="shared" si="241"/>
        <v>elina148</v>
      </c>
      <c r="D15452" s="284">
        <v>2071</v>
      </c>
      <c r="E15452" s="284">
        <v>993</v>
      </c>
      <c r="F15452" s="284">
        <v>41385</v>
      </c>
      <c r="G15452" s="284">
        <v>0</v>
      </c>
      <c r="H15452" s="284">
        <v>0</v>
      </c>
      <c r="I15452" s="284">
        <v>0</v>
      </c>
      <c r="J15452" s="284">
        <v>10</v>
      </c>
      <c r="K15452" s="284">
        <v>0</v>
      </c>
    </row>
    <row r="15453" spans="1:11" x14ac:dyDescent="0.3">
      <c r="A15453" s="284" t="s">
        <v>2114</v>
      </c>
      <c r="B15453" s="284">
        <v>149</v>
      </c>
      <c r="C15453" s="24" t="str">
        <f t="shared" si="241"/>
        <v>elina149</v>
      </c>
      <c r="D15453" s="284">
        <v>2094</v>
      </c>
      <c r="E15453" s="284">
        <v>1004</v>
      </c>
      <c r="F15453" s="284">
        <v>41944</v>
      </c>
      <c r="G15453" s="284">
        <v>0</v>
      </c>
      <c r="H15453" s="284">
        <v>0</v>
      </c>
      <c r="I15453" s="284">
        <v>0</v>
      </c>
      <c r="J15453" s="284">
        <v>10</v>
      </c>
      <c r="K15453" s="284">
        <v>0</v>
      </c>
    </row>
    <row r="15454" spans="1:11" x14ac:dyDescent="0.3">
      <c r="A15454" s="284" t="s">
        <v>2114</v>
      </c>
      <c r="B15454" s="284">
        <v>150</v>
      </c>
      <c r="C15454" s="24" t="str">
        <f t="shared" si="241"/>
        <v>elina150</v>
      </c>
      <c r="D15454" s="284">
        <v>2117</v>
      </c>
      <c r="E15454" s="284">
        <v>1015</v>
      </c>
      <c r="F15454" s="284">
        <v>42434</v>
      </c>
      <c r="G15454" s="284">
        <v>0</v>
      </c>
      <c r="H15454" s="284">
        <v>0</v>
      </c>
      <c r="I15454" s="284">
        <v>0</v>
      </c>
      <c r="J15454" s="284">
        <v>10</v>
      </c>
      <c r="K15454" s="284">
        <v>0</v>
      </c>
    </row>
    <row r="15455" spans="1:11" x14ac:dyDescent="0.3">
      <c r="A15455" s="284" t="s">
        <v>2114</v>
      </c>
      <c r="B15455" s="284">
        <v>151</v>
      </c>
      <c r="C15455" s="24" t="str">
        <f t="shared" si="241"/>
        <v>elina151</v>
      </c>
      <c r="D15455" s="284">
        <v>2140</v>
      </c>
      <c r="E15455" s="284">
        <v>1026</v>
      </c>
      <c r="F15455" s="284">
        <v>42982</v>
      </c>
      <c r="G15455" s="284">
        <v>0</v>
      </c>
      <c r="H15455" s="284">
        <v>0</v>
      </c>
      <c r="I15455" s="284">
        <v>0</v>
      </c>
      <c r="J15455" s="284">
        <v>10</v>
      </c>
      <c r="K15455" s="284">
        <v>0</v>
      </c>
    </row>
    <row r="15456" spans="1:11" x14ac:dyDescent="0.3">
      <c r="A15456" s="284" t="s">
        <v>2114</v>
      </c>
      <c r="B15456" s="284">
        <v>152</v>
      </c>
      <c r="C15456" s="24" t="str">
        <f t="shared" si="241"/>
        <v>elina152</v>
      </c>
      <c r="D15456" s="284">
        <v>2163</v>
      </c>
      <c r="E15456" s="284">
        <v>1037</v>
      </c>
      <c r="F15456" s="284">
        <v>43483</v>
      </c>
      <c r="G15456" s="284">
        <v>0</v>
      </c>
      <c r="H15456" s="284">
        <v>0</v>
      </c>
      <c r="I15456" s="284">
        <v>0</v>
      </c>
      <c r="J15456" s="284">
        <v>10</v>
      </c>
      <c r="K15456" s="284">
        <v>0</v>
      </c>
    </row>
    <row r="15457" spans="1:11" x14ac:dyDescent="0.3">
      <c r="A15457" s="284" t="s">
        <v>2114</v>
      </c>
      <c r="B15457" s="284">
        <v>153</v>
      </c>
      <c r="C15457" s="24" t="str">
        <f t="shared" si="241"/>
        <v>elina153</v>
      </c>
      <c r="D15457" s="284">
        <v>2187</v>
      </c>
      <c r="E15457" s="284">
        <v>1048</v>
      </c>
      <c r="F15457" s="284">
        <v>44070</v>
      </c>
      <c r="G15457" s="284">
        <v>0</v>
      </c>
      <c r="H15457" s="284">
        <v>0</v>
      </c>
      <c r="I15457" s="284">
        <v>0</v>
      </c>
      <c r="J15457" s="284">
        <v>10</v>
      </c>
      <c r="K15457" s="284">
        <v>0</v>
      </c>
    </row>
    <row r="15458" spans="1:11" x14ac:dyDescent="0.3">
      <c r="A15458" s="284" t="s">
        <v>2114</v>
      </c>
      <c r="B15458" s="284">
        <v>154</v>
      </c>
      <c r="C15458" s="24" t="str">
        <f t="shared" si="241"/>
        <v>elina154</v>
      </c>
      <c r="D15458" s="284">
        <v>2211</v>
      </c>
      <c r="E15458" s="284">
        <v>1060</v>
      </c>
      <c r="F15458" s="284">
        <v>44584</v>
      </c>
      <c r="G15458" s="284">
        <v>0</v>
      </c>
      <c r="H15458" s="284">
        <v>0</v>
      </c>
      <c r="I15458" s="284">
        <v>0</v>
      </c>
      <c r="J15458" s="284">
        <v>10</v>
      </c>
      <c r="K15458" s="284">
        <v>0</v>
      </c>
    </row>
    <row r="15459" spans="1:11" x14ac:dyDescent="0.3">
      <c r="A15459" s="284" t="s">
        <v>2114</v>
      </c>
      <c r="B15459" s="284">
        <v>155</v>
      </c>
      <c r="C15459" s="24" t="str">
        <f t="shared" si="241"/>
        <v>elina155</v>
      </c>
      <c r="D15459" s="284">
        <v>2235</v>
      </c>
      <c r="E15459" s="284">
        <v>1071</v>
      </c>
      <c r="F15459" s="284">
        <v>45159</v>
      </c>
      <c r="G15459" s="284">
        <v>0</v>
      </c>
      <c r="H15459" s="284">
        <v>0</v>
      </c>
      <c r="I15459" s="284">
        <v>0</v>
      </c>
      <c r="J15459" s="284">
        <v>10</v>
      </c>
      <c r="K15459" s="284">
        <v>0</v>
      </c>
    </row>
    <row r="15460" spans="1:11" x14ac:dyDescent="0.3">
      <c r="A15460" s="284" t="s">
        <v>2114</v>
      </c>
      <c r="B15460" s="284">
        <v>156</v>
      </c>
      <c r="C15460" s="24" t="str">
        <f t="shared" si="241"/>
        <v>elina156</v>
      </c>
      <c r="D15460" s="284">
        <v>2259</v>
      </c>
      <c r="E15460" s="284">
        <v>1083</v>
      </c>
      <c r="F15460" s="284">
        <v>45685</v>
      </c>
      <c r="G15460" s="284">
        <v>0</v>
      </c>
      <c r="H15460" s="284">
        <v>0</v>
      </c>
      <c r="I15460" s="284">
        <v>0</v>
      </c>
      <c r="J15460" s="284">
        <v>10</v>
      </c>
      <c r="K15460" s="284">
        <v>0</v>
      </c>
    </row>
    <row r="15461" spans="1:11" x14ac:dyDescent="0.3">
      <c r="A15461" s="284" t="s">
        <v>2114</v>
      </c>
      <c r="B15461" s="284">
        <v>157</v>
      </c>
      <c r="C15461" s="24" t="str">
        <f t="shared" si="241"/>
        <v>elina157</v>
      </c>
      <c r="D15461" s="284">
        <v>2284</v>
      </c>
      <c r="E15461" s="284">
        <v>1095</v>
      </c>
      <c r="F15461" s="284">
        <v>46300</v>
      </c>
      <c r="G15461" s="284">
        <v>0</v>
      </c>
      <c r="H15461" s="284">
        <v>0</v>
      </c>
      <c r="I15461" s="284">
        <v>0</v>
      </c>
      <c r="J15461" s="284">
        <v>10</v>
      </c>
      <c r="K15461" s="284">
        <v>0</v>
      </c>
    </row>
    <row r="15462" spans="1:11" x14ac:dyDescent="0.3">
      <c r="A15462" s="284" t="s">
        <v>2114</v>
      </c>
      <c r="B15462" s="284">
        <v>158</v>
      </c>
      <c r="C15462" s="24" t="str">
        <f t="shared" si="241"/>
        <v>elina158</v>
      </c>
      <c r="D15462" s="284">
        <v>2309</v>
      </c>
      <c r="E15462" s="284">
        <v>1107</v>
      </c>
      <c r="F15462" s="284">
        <v>46840</v>
      </c>
      <c r="G15462" s="284">
        <v>0</v>
      </c>
      <c r="H15462" s="284">
        <v>0</v>
      </c>
      <c r="I15462" s="284">
        <v>0</v>
      </c>
      <c r="J15462" s="284">
        <v>10</v>
      </c>
      <c r="K15462" s="284">
        <v>0</v>
      </c>
    </row>
    <row r="15463" spans="1:11" x14ac:dyDescent="0.3">
      <c r="A15463" s="284" t="s">
        <v>2114</v>
      </c>
      <c r="B15463" s="284">
        <v>159</v>
      </c>
      <c r="C15463" s="24" t="str">
        <f t="shared" si="241"/>
        <v>elina159</v>
      </c>
      <c r="D15463" s="284">
        <v>2334</v>
      </c>
      <c r="E15463" s="284">
        <v>1119</v>
      </c>
      <c r="F15463" s="284">
        <v>47470</v>
      </c>
      <c r="G15463" s="284">
        <v>0</v>
      </c>
      <c r="H15463" s="284">
        <v>0</v>
      </c>
      <c r="I15463" s="284">
        <v>0</v>
      </c>
      <c r="J15463" s="284">
        <v>10</v>
      </c>
      <c r="K15463" s="284">
        <v>0</v>
      </c>
    </row>
    <row r="15464" spans="1:11" x14ac:dyDescent="0.3">
      <c r="A15464" s="284" t="s">
        <v>2114</v>
      </c>
      <c r="B15464" s="284">
        <v>160</v>
      </c>
      <c r="C15464" s="24" t="str">
        <f t="shared" si="241"/>
        <v>elina160</v>
      </c>
      <c r="D15464" s="284">
        <v>2359</v>
      </c>
      <c r="E15464" s="284">
        <v>1131</v>
      </c>
      <c r="F15464" s="284">
        <v>48022</v>
      </c>
      <c r="G15464" s="284">
        <v>0</v>
      </c>
      <c r="H15464" s="284">
        <v>0</v>
      </c>
      <c r="I15464" s="284">
        <v>0</v>
      </c>
      <c r="J15464" s="284">
        <v>10</v>
      </c>
      <c r="K15464" s="284">
        <v>0</v>
      </c>
    </row>
    <row r="15465" spans="1:11" x14ac:dyDescent="0.3">
      <c r="A15465" s="284" t="s">
        <v>2114</v>
      </c>
      <c r="B15465" s="284">
        <v>161</v>
      </c>
      <c r="C15465" s="24" t="str">
        <f t="shared" si="241"/>
        <v>elina161</v>
      </c>
      <c r="D15465" s="284">
        <v>2574</v>
      </c>
      <c r="E15465" s="284">
        <v>1234</v>
      </c>
      <c r="F15465" s="284">
        <v>53077</v>
      </c>
      <c r="G15465" s="284">
        <v>0</v>
      </c>
      <c r="H15465" s="284">
        <v>0</v>
      </c>
      <c r="I15465" s="284">
        <v>0</v>
      </c>
      <c r="J15465" s="284">
        <v>10</v>
      </c>
      <c r="K15465" s="284">
        <v>0</v>
      </c>
    </row>
    <row r="15466" spans="1:11" x14ac:dyDescent="0.3">
      <c r="A15466" s="284" t="s">
        <v>2114</v>
      </c>
      <c r="B15466" s="284">
        <v>162</v>
      </c>
      <c r="C15466" s="24" t="str">
        <f t="shared" si="241"/>
        <v>elina162</v>
      </c>
      <c r="D15466" s="284">
        <v>2602</v>
      </c>
      <c r="E15466" s="284">
        <v>1247</v>
      </c>
      <c r="F15466" s="284">
        <v>53695</v>
      </c>
      <c r="G15466" s="284">
        <v>0</v>
      </c>
      <c r="H15466" s="284">
        <v>0</v>
      </c>
      <c r="I15466" s="284">
        <v>0</v>
      </c>
      <c r="J15466" s="284">
        <v>10</v>
      </c>
      <c r="K15466" s="284">
        <v>0</v>
      </c>
    </row>
    <row r="15467" spans="1:11" x14ac:dyDescent="0.3">
      <c r="A15467" s="284" t="s">
        <v>2114</v>
      </c>
      <c r="B15467" s="284">
        <v>163</v>
      </c>
      <c r="C15467" s="24" t="str">
        <f t="shared" si="241"/>
        <v>elina163</v>
      </c>
      <c r="D15467" s="284">
        <v>2630</v>
      </c>
      <c r="E15467" s="284">
        <v>1261</v>
      </c>
      <c r="F15467" s="284">
        <v>54416</v>
      </c>
      <c r="G15467" s="284">
        <v>0</v>
      </c>
      <c r="H15467" s="284">
        <v>0</v>
      </c>
      <c r="I15467" s="284">
        <v>0</v>
      </c>
      <c r="J15467" s="284">
        <v>10</v>
      </c>
      <c r="K15467" s="284">
        <v>0</v>
      </c>
    </row>
    <row r="15468" spans="1:11" x14ac:dyDescent="0.3">
      <c r="A15468" s="284" t="s">
        <v>2114</v>
      </c>
      <c r="B15468" s="284">
        <v>164</v>
      </c>
      <c r="C15468" s="24" t="str">
        <f t="shared" si="241"/>
        <v>elina164</v>
      </c>
      <c r="D15468" s="284">
        <v>2659</v>
      </c>
      <c r="E15468" s="284">
        <v>1274</v>
      </c>
      <c r="F15468" s="284">
        <v>55048</v>
      </c>
      <c r="G15468" s="284">
        <v>0</v>
      </c>
      <c r="H15468" s="284">
        <v>0</v>
      </c>
      <c r="I15468" s="284">
        <v>0</v>
      </c>
      <c r="J15468" s="284">
        <v>10</v>
      </c>
      <c r="K15468" s="284">
        <v>0</v>
      </c>
    </row>
    <row r="15469" spans="1:11" x14ac:dyDescent="0.3">
      <c r="A15469" s="284" t="s">
        <v>2114</v>
      </c>
      <c r="B15469" s="284">
        <v>165</v>
      </c>
      <c r="C15469" s="24" t="str">
        <f t="shared" si="241"/>
        <v>elina165</v>
      </c>
      <c r="D15469" s="284">
        <v>2687</v>
      </c>
      <c r="E15469" s="284">
        <v>1288</v>
      </c>
      <c r="F15469" s="284">
        <v>55858</v>
      </c>
      <c r="G15469" s="284">
        <v>0</v>
      </c>
      <c r="H15469" s="284">
        <v>0</v>
      </c>
      <c r="I15469" s="284">
        <v>0</v>
      </c>
      <c r="J15469" s="284">
        <v>10</v>
      </c>
      <c r="K15469" s="284">
        <v>0</v>
      </c>
    </row>
    <row r="15470" spans="1:11" x14ac:dyDescent="0.3">
      <c r="A15470" s="284" t="s">
        <v>2114</v>
      </c>
      <c r="B15470" s="284">
        <v>166</v>
      </c>
      <c r="C15470" s="24" t="str">
        <f t="shared" si="241"/>
        <v>elina166</v>
      </c>
      <c r="D15470" s="284">
        <v>2716</v>
      </c>
      <c r="E15470" s="284">
        <v>1302</v>
      </c>
      <c r="F15470" s="284">
        <v>56506</v>
      </c>
      <c r="G15470" s="284">
        <v>0</v>
      </c>
      <c r="H15470" s="284">
        <v>0</v>
      </c>
      <c r="I15470" s="284">
        <v>0</v>
      </c>
      <c r="J15470" s="284">
        <v>10</v>
      </c>
      <c r="K15470" s="284">
        <v>0</v>
      </c>
    </row>
    <row r="15471" spans="1:11" x14ac:dyDescent="0.3">
      <c r="A15471" s="284" t="s">
        <v>2114</v>
      </c>
      <c r="B15471" s="284">
        <v>167</v>
      </c>
      <c r="C15471" s="24" t="str">
        <f t="shared" si="241"/>
        <v>elina167</v>
      </c>
      <c r="D15471" s="284">
        <v>2746</v>
      </c>
      <c r="E15471" s="284">
        <v>1316</v>
      </c>
      <c r="F15471" s="284">
        <v>57162</v>
      </c>
      <c r="G15471" s="284">
        <v>0</v>
      </c>
      <c r="H15471" s="284">
        <v>0</v>
      </c>
      <c r="I15471" s="284">
        <v>0</v>
      </c>
      <c r="J15471" s="284">
        <v>10</v>
      </c>
      <c r="K15471" s="284">
        <v>0</v>
      </c>
    </row>
    <row r="15472" spans="1:11" x14ac:dyDescent="0.3">
      <c r="A15472" s="284" t="s">
        <v>2114</v>
      </c>
      <c r="B15472" s="284">
        <v>168</v>
      </c>
      <c r="C15472" s="24" t="str">
        <f t="shared" si="241"/>
        <v>elina168</v>
      </c>
      <c r="D15472" s="284">
        <v>2775</v>
      </c>
      <c r="E15472" s="284">
        <v>1330</v>
      </c>
      <c r="F15472" s="284">
        <v>57825</v>
      </c>
      <c r="G15472" s="284">
        <v>0</v>
      </c>
      <c r="H15472" s="284">
        <v>0</v>
      </c>
      <c r="I15472" s="284">
        <v>0</v>
      </c>
      <c r="J15472" s="284">
        <v>10</v>
      </c>
      <c r="K15472" s="284">
        <v>0</v>
      </c>
    </row>
    <row r="15473" spans="1:11" x14ac:dyDescent="0.3">
      <c r="A15473" s="284" t="s">
        <v>2114</v>
      </c>
      <c r="B15473" s="284">
        <v>169</v>
      </c>
      <c r="C15473" s="24" t="str">
        <f t="shared" si="241"/>
        <v>elina169</v>
      </c>
      <c r="D15473" s="284">
        <v>2805</v>
      </c>
      <c r="E15473" s="284">
        <v>1345</v>
      </c>
      <c r="F15473" s="284">
        <v>58674</v>
      </c>
      <c r="G15473" s="284">
        <v>0</v>
      </c>
      <c r="H15473" s="284">
        <v>0</v>
      </c>
      <c r="I15473" s="284">
        <v>0</v>
      </c>
      <c r="J15473" s="284">
        <v>10</v>
      </c>
      <c r="K15473" s="284">
        <v>0</v>
      </c>
    </row>
    <row r="15474" spans="1:11" x14ac:dyDescent="0.3">
      <c r="A15474" s="284" t="s">
        <v>2114</v>
      </c>
      <c r="B15474" s="284">
        <v>170</v>
      </c>
      <c r="C15474" s="24" t="str">
        <f t="shared" si="241"/>
        <v>elina170</v>
      </c>
      <c r="D15474" s="284">
        <v>2836</v>
      </c>
      <c r="E15474" s="284">
        <v>1359</v>
      </c>
      <c r="F15474" s="284">
        <v>59354</v>
      </c>
      <c r="G15474" s="284">
        <v>0</v>
      </c>
      <c r="H15474" s="284">
        <v>0</v>
      </c>
      <c r="I15474" s="284">
        <v>0</v>
      </c>
      <c r="J15474" s="284">
        <v>10</v>
      </c>
      <c r="K15474" s="284">
        <v>0</v>
      </c>
    </row>
    <row r="15475" spans="1:11" x14ac:dyDescent="0.3">
      <c r="A15475" s="284" t="s">
        <v>2114</v>
      </c>
      <c r="B15475" s="284">
        <v>171</v>
      </c>
      <c r="C15475" s="24" t="str">
        <f t="shared" si="241"/>
        <v>elina171</v>
      </c>
      <c r="D15475" s="284">
        <v>2866</v>
      </c>
      <c r="E15475" s="284">
        <v>1374</v>
      </c>
      <c r="F15475" s="284">
        <v>60041</v>
      </c>
      <c r="G15475" s="284">
        <v>0</v>
      </c>
      <c r="H15475" s="284">
        <v>0</v>
      </c>
      <c r="I15475" s="284">
        <v>0</v>
      </c>
      <c r="J15475" s="284">
        <v>10</v>
      </c>
      <c r="K15475" s="284">
        <v>0</v>
      </c>
    </row>
    <row r="15476" spans="1:11" x14ac:dyDescent="0.3">
      <c r="A15476" s="284" t="s">
        <v>2114</v>
      </c>
      <c r="B15476" s="284">
        <v>172</v>
      </c>
      <c r="C15476" s="24" t="str">
        <f t="shared" si="241"/>
        <v>elina172</v>
      </c>
      <c r="D15476" s="284">
        <v>2897</v>
      </c>
      <c r="E15476" s="284">
        <v>1389</v>
      </c>
      <c r="F15476" s="284">
        <v>60736</v>
      </c>
      <c r="G15476" s="284">
        <v>0</v>
      </c>
      <c r="H15476" s="284">
        <v>0</v>
      </c>
      <c r="I15476" s="284">
        <v>0</v>
      </c>
      <c r="J15476" s="284">
        <v>10</v>
      </c>
      <c r="K15476" s="284">
        <v>0</v>
      </c>
    </row>
    <row r="15477" spans="1:11" x14ac:dyDescent="0.3">
      <c r="A15477" s="284" t="s">
        <v>2114</v>
      </c>
      <c r="B15477" s="284">
        <v>173</v>
      </c>
      <c r="C15477" s="24" t="str">
        <f t="shared" si="241"/>
        <v>elina173</v>
      </c>
      <c r="D15477" s="284">
        <v>2928</v>
      </c>
      <c r="E15477" s="284">
        <v>1404</v>
      </c>
      <c r="F15477" s="284">
        <v>61627</v>
      </c>
      <c r="G15477" s="284">
        <v>0</v>
      </c>
      <c r="H15477" s="284">
        <v>0</v>
      </c>
      <c r="I15477" s="284">
        <v>0</v>
      </c>
      <c r="J15477" s="284">
        <v>10</v>
      </c>
      <c r="K15477" s="284">
        <v>0</v>
      </c>
    </row>
    <row r="15478" spans="1:11" x14ac:dyDescent="0.3">
      <c r="A15478" s="284" t="s">
        <v>2114</v>
      </c>
      <c r="B15478" s="284">
        <v>174</v>
      </c>
      <c r="C15478" s="24" t="str">
        <f t="shared" si="241"/>
        <v>elina174</v>
      </c>
      <c r="D15478" s="284">
        <v>2960</v>
      </c>
      <c r="E15478" s="284">
        <v>1419</v>
      </c>
      <c r="F15478" s="284">
        <v>62340</v>
      </c>
      <c r="G15478" s="284">
        <v>0</v>
      </c>
      <c r="H15478" s="284">
        <v>0</v>
      </c>
      <c r="I15478" s="284">
        <v>0</v>
      </c>
      <c r="J15478" s="284">
        <v>10</v>
      </c>
      <c r="K15478" s="284">
        <v>0</v>
      </c>
    </row>
    <row r="15479" spans="1:11" x14ac:dyDescent="0.3">
      <c r="A15479" s="284" t="s">
        <v>2114</v>
      </c>
      <c r="B15479" s="284">
        <v>175</v>
      </c>
      <c r="C15479" s="24" t="str">
        <f t="shared" si="241"/>
        <v>elina175</v>
      </c>
      <c r="D15479" s="284">
        <v>2992</v>
      </c>
      <c r="E15479" s="284">
        <v>1434</v>
      </c>
      <c r="F15479" s="284">
        <v>63061</v>
      </c>
      <c r="G15479" s="284">
        <v>0</v>
      </c>
      <c r="H15479" s="284">
        <v>0</v>
      </c>
      <c r="I15479" s="284">
        <v>0</v>
      </c>
      <c r="J15479" s="284">
        <v>10</v>
      </c>
      <c r="K15479" s="284">
        <v>0</v>
      </c>
    </row>
    <row r="15480" spans="1:11" x14ac:dyDescent="0.3">
      <c r="A15480" s="284" t="s">
        <v>2114</v>
      </c>
      <c r="B15480" s="284">
        <v>176</v>
      </c>
      <c r="C15480" s="24" t="str">
        <f t="shared" si="241"/>
        <v>elina176</v>
      </c>
      <c r="D15480" s="284">
        <v>3024</v>
      </c>
      <c r="E15480" s="284">
        <v>1450</v>
      </c>
      <c r="F15480" s="284">
        <v>63790</v>
      </c>
      <c r="G15480" s="284">
        <v>0</v>
      </c>
      <c r="H15480" s="284">
        <v>0</v>
      </c>
      <c r="I15480" s="284">
        <v>0</v>
      </c>
      <c r="J15480" s="284">
        <v>10</v>
      </c>
      <c r="K15480" s="284">
        <v>0</v>
      </c>
    </row>
    <row r="15481" spans="1:11" x14ac:dyDescent="0.3">
      <c r="A15481" s="284" t="s">
        <v>2114</v>
      </c>
      <c r="B15481" s="284">
        <v>177</v>
      </c>
      <c r="C15481" s="24" t="str">
        <f t="shared" si="241"/>
        <v>elina177</v>
      </c>
      <c r="D15481" s="284">
        <v>3056</v>
      </c>
      <c r="E15481" s="284">
        <v>1465</v>
      </c>
      <c r="F15481" s="284">
        <v>64724</v>
      </c>
      <c r="G15481" s="284">
        <v>0</v>
      </c>
      <c r="H15481" s="284">
        <v>0</v>
      </c>
      <c r="I15481" s="284">
        <v>0</v>
      </c>
      <c r="J15481" s="284">
        <v>10</v>
      </c>
      <c r="K15481" s="284">
        <v>0</v>
      </c>
    </row>
    <row r="15482" spans="1:11" x14ac:dyDescent="0.3">
      <c r="A15482" s="284" t="s">
        <v>2114</v>
      </c>
      <c r="B15482" s="284">
        <v>178</v>
      </c>
      <c r="C15482" s="24" t="str">
        <f t="shared" si="241"/>
        <v>elina178</v>
      </c>
      <c r="D15482" s="284">
        <v>3089</v>
      </c>
      <c r="E15482" s="284">
        <v>1481</v>
      </c>
      <c r="F15482" s="284">
        <v>65471</v>
      </c>
      <c r="G15482" s="284">
        <v>0</v>
      </c>
      <c r="H15482" s="284">
        <v>0</v>
      </c>
      <c r="I15482" s="284">
        <v>0</v>
      </c>
      <c r="J15482" s="284">
        <v>10</v>
      </c>
      <c r="K15482" s="284">
        <v>0</v>
      </c>
    </row>
    <row r="15483" spans="1:11" x14ac:dyDescent="0.3">
      <c r="A15483" s="284" t="s">
        <v>2114</v>
      </c>
      <c r="B15483" s="284">
        <v>179</v>
      </c>
      <c r="C15483" s="24" t="str">
        <f t="shared" si="241"/>
        <v>elina179</v>
      </c>
      <c r="D15483" s="284">
        <v>3122</v>
      </c>
      <c r="E15483" s="284">
        <v>1497</v>
      </c>
      <c r="F15483" s="284">
        <v>66227</v>
      </c>
      <c r="G15483" s="284">
        <v>0</v>
      </c>
      <c r="H15483" s="284">
        <v>0</v>
      </c>
      <c r="I15483" s="284">
        <v>0</v>
      </c>
      <c r="J15483" s="284">
        <v>10</v>
      </c>
      <c r="K15483" s="284">
        <v>0</v>
      </c>
    </row>
    <row r="15484" spans="1:11" x14ac:dyDescent="0.3">
      <c r="A15484" s="284" t="s">
        <v>2114</v>
      </c>
      <c r="B15484" s="284">
        <v>180</v>
      </c>
      <c r="C15484" s="24" t="str">
        <f t="shared" si="241"/>
        <v>elina180</v>
      </c>
      <c r="D15484" s="284">
        <v>3156</v>
      </c>
      <c r="E15484" s="284">
        <v>1513</v>
      </c>
      <c r="F15484" s="284">
        <v>66991</v>
      </c>
      <c r="G15484" s="284">
        <v>0</v>
      </c>
      <c r="H15484" s="284">
        <v>0</v>
      </c>
      <c r="I15484" s="284">
        <v>0</v>
      </c>
      <c r="J15484" s="284">
        <v>10</v>
      </c>
      <c r="K15484" s="284">
        <v>0</v>
      </c>
    </row>
    <row r="15485" spans="1:11" x14ac:dyDescent="0.3">
      <c r="A15485" s="284" t="s">
        <v>2114</v>
      </c>
      <c r="B15485" s="284">
        <v>181</v>
      </c>
      <c r="C15485" s="24" t="str">
        <f t="shared" si="241"/>
        <v>elina181</v>
      </c>
      <c r="D15485" s="284">
        <v>3442</v>
      </c>
      <c r="E15485" s="284">
        <v>1650</v>
      </c>
      <c r="F15485" s="284">
        <v>74179</v>
      </c>
      <c r="G15485" s="284">
        <v>0</v>
      </c>
      <c r="H15485" s="284">
        <v>0</v>
      </c>
      <c r="I15485" s="284">
        <v>0</v>
      </c>
      <c r="J15485" s="284">
        <v>10</v>
      </c>
      <c r="K15485" s="284">
        <v>0</v>
      </c>
    </row>
    <row r="15486" spans="1:11" x14ac:dyDescent="0.3">
      <c r="A15486" s="284" t="s">
        <v>2114</v>
      </c>
      <c r="B15486" s="284">
        <v>182</v>
      </c>
      <c r="C15486" s="24" t="str">
        <f t="shared" si="241"/>
        <v>elina182</v>
      </c>
      <c r="D15486" s="284">
        <v>3479</v>
      </c>
      <c r="E15486" s="284">
        <v>1668</v>
      </c>
      <c r="F15486" s="284">
        <v>75034</v>
      </c>
      <c r="G15486" s="284">
        <v>0</v>
      </c>
      <c r="H15486" s="284">
        <v>0</v>
      </c>
      <c r="I15486" s="284">
        <v>0</v>
      </c>
      <c r="J15486" s="284">
        <v>10</v>
      </c>
      <c r="K15486" s="284">
        <v>0</v>
      </c>
    </row>
    <row r="15487" spans="1:11" x14ac:dyDescent="0.3">
      <c r="A15487" s="284" t="s">
        <v>2114</v>
      </c>
      <c r="B15487" s="284">
        <v>183</v>
      </c>
      <c r="C15487" s="24" t="str">
        <f t="shared" si="241"/>
        <v>elina183</v>
      </c>
      <c r="D15487" s="284">
        <v>3516</v>
      </c>
      <c r="E15487" s="284">
        <v>1686</v>
      </c>
      <c r="F15487" s="284">
        <v>75898</v>
      </c>
      <c r="G15487" s="284">
        <v>0</v>
      </c>
      <c r="H15487" s="284">
        <v>0</v>
      </c>
      <c r="I15487" s="284">
        <v>0</v>
      </c>
      <c r="J15487" s="284">
        <v>10</v>
      </c>
      <c r="K15487" s="284">
        <v>0</v>
      </c>
    </row>
    <row r="15488" spans="1:11" x14ac:dyDescent="0.3">
      <c r="A15488" s="284" t="s">
        <v>2114</v>
      </c>
      <c r="B15488" s="284">
        <v>184</v>
      </c>
      <c r="C15488" s="24" t="str">
        <f t="shared" si="241"/>
        <v>elina184</v>
      </c>
      <c r="D15488" s="284">
        <v>3554</v>
      </c>
      <c r="E15488" s="284">
        <v>1704</v>
      </c>
      <c r="F15488" s="284">
        <v>76773</v>
      </c>
      <c r="G15488" s="284">
        <v>0</v>
      </c>
      <c r="H15488" s="284">
        <v>0</v>
      </c>
      <c r="I15488" s="284">
        <v>0</v>
      </c>
      <c r="J15488" s="284">
        <v>10</v>
      </c>
      <c r="K15488" s="284">
        <v>0</v>
      </c>
    </row>
    <row r="15489" spans="1:11" x14ac:dyDescent="0.3">
      <c r="A15489" s="284" t="s">
        <v>2114</v>
      </c>
      <c r="B15489" s="284">
        <v>185</v>
      </c>
      <c r="C15489" s="24" t="str">
        <f t="shared" si="241"/>
        <v>elina185</v>
      </c>
      <c r="D15489" s="284">
        <v>3592</v>
      </c>
      <c r="E15489" s="284">
        <v>1722</v>
      </c>
      <c r="F15489" s="284">
        <v>77897</v>
      </c>
      <c r="G15489" s="284">
        <v>0</v>
      </c>
      <c r="H15489" s="284">
        <v>0</v>
      </c>
      <c r="I15489" s="284">
        <v>0</v>
      </c>
      <c r="J15489" s="284">
        <v>10</v>
      </c>
      <c r="K15489" s="284">
        <v>0</v>
      </c>
    </row>
    <row r="15490" spans="1:11" x14ac:dyDescent="0.3">
      <c r="A15490" s="284" t="s">
        <v>2114</v>
      </c>
      <c r="B15490" s="284">
        <v>186</v>
      </c>
      <c r="C15490" s="24" t="str">
        <f t="shared" si="241"/>
        <v>elina186</v>
      </c>
      <c r="D15490" s="284">
        <v>3630</v>
      </c>
      <c r="E15490" s="284">
        <v>1740</v>
      </c>
      <c r="F15490" s="284">
        <v>78793</v>
      </c>
      <c r="G15490" s="284">
        <v>0</v>
      </c>
      <c r="H15490" s="284">
        <v>0</v>
      </c>
      <c r="I15490" s="284">
        <v>0</v>
      </c>
      <c r="J15490" s="284">
        <v>10</v>
      </c>
      <c r="K15490" s="284">
        <v>0</v>
      </c>
    </row>
    <row r="15491" spans="1:11" x14ac:dyDescent="0.3">
      <c r="A15491" s="284" t="s">
        <v>2114</v>
      </c>
      <c r="B15491" s="284">
        <v>187</v>
      </c>
      <c r="C15491" s="24" t="str">
        <f t="shared" si="241"/>
        <v>elina187</v>
      </c>
      <c r="D15491" s="284">
        <v>3669</v>
      </c>
      <c r="E15491" s="284">
        <v>1759</v>
      </c>
      <c r="F15491" s="284">
        <v>79699</v>
      </c>
      <c r="G15491" s="284">
        <v>0</v>
      </c>
      <c r="H15491" s="284">
        <v>0</v>
      </c>
      <c r="I15491" s="284">
        <v>0</v>
      </c>
      <c r="J15491" s="284">
        <v>10</v>
      </c>
      <c r="K15491" s="284">
        <v>0</v>
      </c>
    </row>
    <row r="15492" spans="1:11" x14ac:dyDescent="0.3">
      <c r="A15492" s="284" t="s">
        <v>2114</v>
      </c>
      <c r="B15492" s="284">
        <v>188</v>
      </c>
      <c r="C15492" s="24" t="str">
        <f t="shared" si="241"/>
        <v>elina188</v>
      </c>
      <c r="D15492" s="284">
        <v>3708</v>
      </c>
      <c r="E15492" s="284">
        <v>1777</v>
      </c>
      <c r="F15492" s="284">
        <v>80616</v>
      </c>
      <c r="G15492" s="284">
        <v>0</v>
      </c>
      <c r="H15492" s="284">
        <v>0</v>
      </c>
      <c r="I15492" s="284">
        <v>0</v>
      </c>
      <c r="J15492" s="284">
        <v>10</v>
      </c>
      <c r="K15492" s="284">
        <v>0</v>
      </c>
    </row>
    <row r="15493" spans="1:11" x14ac:dyDescent="0.3">
      <c r="A15493" s="284" t="s">
        <v>2114</v>
      </c>
      <c r="B15493" s="284">
        <v>189</v>
      </c>
      <c r="C15493" s="24" t="str">
        <f t="shared" si="241"/>
        <v>elina189</v>
      </c>
      <c r="D15493" s="284">
        <v>3747</v>
      </c>
      <c r="E15493" s="284">
        <v>1796</v>
      </c>
      <c r="F15493" s="284">
        <v>81710</v>
      </c>
      <c r="G15493" s="284">
        <v>0</v>
      </c>
      <c r="H15493" s="284">
        <v>0</v>
      </c>
      <c r="I15493" s="284">
        <v>0</v>
      </c>
      <c r="J15493" s="284">
        <v>10</v>
      </c>
      <c r="K15493" s="284">
        <v>0</v>
      </c>
    </row>
    <row r="15494" spans="1:11" x14ac:dyDescent="0.3">
      <c r="A15494" s="284" t="s">
        <v>2114</v>
      </c>
      <c r="B15494" s="284">
        <v>190</v>
      </c>
      <c r="C15494" s="24" t="str">
        <f t="shared" ref="C15494:C15557" si="242">A15494&amp;B15494</f>
        <v>elina190</v>
      </c>
      <c r="D15494" s="284">
        <v>3787</v>
      </c>
      <c r="E15494" s="284">
        <v>1816</v>
      </c>
      <c r="F15494" s="284">
        <v>82648</v>
      </c>
      <c r="G15494" s="284">
        <v>0</v>
      </c>
      <c r="H15494" s="284">
        <v>0</v>
      </c>
      <c r="I15494" s="284">
        <v>0</v>
      </c>
      <c r="J15494" s="284">
        <v>10</v>
      </c>
      <c r="K15494" s="284">
        <v>0</v>
      </c>
    </row>
    <row r="15495" spans="1:11" x14ac:dyDescent="0.3">
      <c r="A15495" s="284" t="s">
        <v>2114</v>
      </c>
      <c r="B15495" s="284">
        <v>191</v>
      </c>
      <c r="C15495" s="24" t="str">
        <f t="shared" si="242"/>
        <v>elina191</v>
      </c>
      <c r="D15495" s="284">
        <v>3827</v>
      </c>
      <c r="E15495" s="284">
        <v>1835</v>
      </c>
      <c r="F15495" s="284">
        <v>83597</v>
      </c>
      <c r="G15495" s="284">
        <v>0</v>
      </c>
      <c r="H15495" s="284">
        <v>0</v>
      </c>
      <c r="I15495" s="284">
        <v>0</v>
      </c>
      <c r="J15495" s="284">
        <v>10</v>
      </c>
      <c r="K15495" s="284">
        <v>0</v>
      </c>
    </row>
    <row r="15496" spans="1:11" x14ac:dyDescent="0.3">
      <c r="A15496" s="284" t="s">
        <v>2114</v>
      </c>
      <c r="B15496" s="284">
        <v>192</v>
      </c>
      <c r="C15496" s="24" t="str">
        <f t="shared" si="242"/>
        <v>elina192</v>
      </c>
      <c r="D15496" s="284">
        <v>3868</v>
      </c>
      <c r="E15496" s="284">
        <v>1854</v>
      </c>
      <c r="F15496" s="284">
        <v>84557</v>
      </c>
      <c r="G15496" s="284">
        <v>0</v>
      </c>
      <c r="H15496" s="284">
        <v>0</v>
      </c>
      <c r="I15496" s="284">
        <v>0</v>
      </c>
      <c r="J15496" s="284">
        <v>10</v>
      </c>
      <c r="K15496" s="284">
        <v>0</v>
      </c>
    </row>
    <row r="15497" spans="1:11" x14ac:dyDescent="0.3">
      <c r="A15497" s="284" t="s">
        <v>2114</v>
      </c>
      <c r="B15497" s="284">
        <v>193</v>
      </c>
      <c r="C15497" s="24" t="str">
        <f t="shared" si="242"/>
        <v>elina193</v>
      </c>
      <c r="D15497" s="284">
        <v>3909</v>
      </c>
      <c r="E15497" s="284">
        <v>1874</v>
      </c>
      <c r="F15497" s="284">
        <v>85791</v>
      </c>
      <c r="G15497" s="284">
        <v>0</v>
      </c>
      <c r="H15497" s="284">
        <v>0</v>
      </c>
      <c r="I15497" s="284">
        <v>0</v>
      </c>
      <c r="J15497" s="284">
        <v>10</v>
      </c>
      <c r="K15497" s="284">
        <v>0</v>
      </c>
    </row>
    <row r="15498" spans="1:11" x14ac:dyDescent="0.3">
      <c r="A15498" s="284" t="s">
        <v>2114</v>
      </c>
      <c r="B15498" s="284">
        <v>194</v>
      </c>
      <c r="C15498" s="24" t="str">
        <f t="shared" si="242"/>
        <v>elina194</v>
      </c>
      <c r="D15498" s="284">
        <v>3951</v>
      </c>
      <c r="E15498" s="284">
        <v>1894</v>
      </c>
      <c r="F15498" s="284">
        <v>86775</v>
      </c>
      <c r="G15498" s="284">
        <v>0</v>
      </c>
      <c r="H15498" s="284">
        <v>0</v>
      </c>
      <c r="I15498" s="284">
        <v>0</v>
      </c>
      <c r="J15498" s="284">
        <v>10</v>
      </c>
      <c r="K15498" s="284">
        <v>0</v>
      </c>
    </row>
    <row r="15499" spans="1:11" x14ac:dyDescent="0.3">
      <c r="A15499" s="284" t="s">
        <v>2114</v>
      </c>
      <c r="B15499" s="284">
        <v>195</v>
      </c>
      <c r="C15499" s="24" t="str">
        <f t="shared" si="242"/>
        <v>elina195</v>
      </c>
      <c r="D15499" s="284">
        <v>3993</v>
      </c>
      <c r="E15499" s="284">
        <v>1914</v>
      </c>
      <c r="F15499" s="284">
        <v>87769</v>
      </c>
      <c r="G15499" s="284">
        <v>0</v>
      </c>
      <c r="H15499" s="284">
        <v>0</v>
      </c>
      <c r="I15499" s="284">
        <v>0</v>
      </c>
      <c r="J15499" s="284">
        <v>10</v>
      </c>
      <c r="K15499" s="284">
        <v>0</v>
      </c>
    </row>
    <row r="15500" spans="1:11" x14ac:dyDescent="0.3">
      <c r="A15500" s="284" t="s">
        <v>2114</v>
      </c>
      <c r="B15500" s="284">
        <v>196</v>
      </c>
      <c r="C15500" s="24" t="str">
        <f t="shared" si="242"/>
        <v>elina196</v>
      </c>
      <c r="D15500" s="284">
        <v>4035</v>
      </c>
      <c r="E15500" s="284">
        <v>1934</v>
      </c>
      <c r="F15500" s="284">
        <v>88774</v>
      </c>
      <c r="G15500" s="284">
        <v>0</v>
      </c>
      <c r="H15500" s="284">
        <v>0</v>
      </c>
      <c r="I15500" s="284">
        <v>0</v>
      </c>
      <c r="J15500" s="284">
        <v>10</v>
      </c>
      <c r="K15500" s="284">
        <v>0</v>
      </c>
    </row>
    <row r="15501" spans="1:11" x14ac:dyDescent="0.3">
      <c r="A15501" s="284" t="s">
        <v>2114</v>
      </c>
      <c r="B15501" s="284">
        <v>197</v>
      </c>
      <c r="C15501" s="24" t="str">
        <f t="shared" si="242"/>
        <v>elina197</v>
      </c>
      <c r="D15501" s="284">
        <v>4078</v>
      </c>
      <c r="E15501" s="284">
        <v>1955</v>
      </c>
      <c r="F15501" s="284">
        <v>90068</v>
      </c>
      <c r="G15501" s="284">
        <v>0</v>
      </c>
      <c r="H15501" s="284">
        <v>0</v>
      </c>
      <c r="I15501" s="284">
        <v>0</v>
      </c>
      <c r="J15501" s="284">
        <v>10</v>
      </c>
      <c r="K15501" s="284">
        <v>0</v>
      </c>
    </row>
    <row r="15502" spans="1:11" x14ac:dyDescent="0.3">
      <c r="A15502" s="284" t="s">
        <v>2114</v>
      </c>
      <c r="B15502" s="284">
        <v>198</v>
      </c>
      <c r="C15502" s="24" t="str">
        <f t="shared" si="242"/>
        <v>elina198</v>
      </c>
      <c r="D15502" s="284">
        <v>4121</v>
      </c>
      <c r="E15502" s="284">
        <v>1976</v>
      </c>
      <c r="F15502" s="284">
        <v>91099</v>
      </c>
      <c r="G15502" s="284">
        <v>0</v>
      </c>
      <c r="H15502" s="284">
        <v>0</v>
      </c>
      <c r="I15502" s="284">
        <v>0</v>
      </c>
      <c r="J15502" s="284">
        <v>10</v>
      </c>
      <c r="K15502" s="284">
        <v>0</v>
      </c>
    </row>
    <row r="15503" spans="1:11" x14ac:dyDescent="0.3">
      <c r="A15503" s="284" t="s">
        <v>2114</v>
      </c>
      <c r="B15503" s="284">
        <v>199</v>
      </c>
      <c r="C15503" s="24" t="str">
        <f t="shared" si="242"/>
        <v>elina199</v>
      </c>
      <c r="D15503" s="284">
        <v>4165</v>
      </c>
      <c r="E15503" s="284">
        <v>1996</v>
      </c>
      <c r="F15503" s="284">
        <v>92141</v>
      </c>
      <c r="G15503" s="284">
        <v>0</v>
      </c>
      <c r="H15503" s="284">
        <v>0</v>
      </c>
      <c r="I15503" s="284">
        <v>0</v>
      </c>
      <c r="J15503" s="284">
        <v>10</v>
      </c>
      <c r="K15503" s="284">
        <v>0</v>
      </c>
    </row>
    <row r="15504" spans="1:11" x14ac:dyDescent="0.3">
      <c r="A15504" s="284" t="s">
        <v>2114</v>
      </c>
      <c r="B15504" s="284">
        <v>200</v>
      </c>
      <c r="C15504" s="24" t="str">
        <f t="shared" si="242"/>
        <v>elina200</v>
      </c>
      <c r="D15504" s="284">
        <v>4209</v>
      </c>
      <c r="E15504" s="284">
        <v>2018</v>
      </c>
      <c r="F15504" s="284">
        <v>93194</v>
      </c>
      <c r="G15504" s="284">
        <v>0</v>
      </c>
      <c r="H15504" s="284">
        <v>0</v>
      </c>
      <c r="I15504" s="284">
        <v>0</v>
      </c>
      <c r="J15504" s="284">
        <v>10</v>
      </c>
      <c r="K15504" s="284">
        <v>0</v>
      </c>
    </row>
    <row r="15505" spans="1:11" x14ac:dyDescent="0.3">
      <c r="A15505" s="284" t="s">
        <v>2114</v>
      </c>
      <c r="B15505" s="284">
        <v>201</v>
      </c>
      <c r="C15505" s="24" t="str">
        <f t="shared" si="242"/>
        <v>elina201</v>
      </c>
      <c r="D15505" s="284">
        <v>4590</v>
      </c>
      <c r="E15505" s="284">
        <v>2200</v>
      </c>
      <c r="F15505" s="284">
        <v>102939</v>
      </c>
      <c r="G15505" s="284">
        <v>0</v>
      </c>
      <c r="H15505" s="284">
        <v>0</v>
      </c>
      <c r="I15505" s="284">
        <v>0</v>
      </c>
      <c r="J15505" s="284">
        <v>10</v>
      </c>
      <c r="K15505" s="284">
        <v>0</v>
      </c>
    </row>
    <row r="15506" spans="1:11" x14ac:dyDescent="0.3">
      <c r="A15506" s="284" t="s">
        <v>2114</v>
      </c>
      <c r="B15506" s="284">
        <v>202</v>
      </c>
      <c r="C15506" s="24" t="str">
        <f t="shared" si="242"/>
        <v>elina202</v>
      </c>
      <c r="D15506" s="284">
        <v>4638</v>
      </c>
      <c r="E15506" s="284">
        <v>2224</v>
      </c>
      <c r="F15506" s="284">
        <v>104223</v>
      </c>
      <c r="G15506" s="284">
        <v>0</v>
      </c>
      <c r="H15506" s="284">
        <v>0</v>
      </c>
      <c r="I15506" s="284">
        <v>0</v>
      </c>
      <c r="J15506" s="284">
        <v>10</v>
      </c>
      <c r="K15506" s="284">
        <v>0</v>
      </c>
    </row>
    <row r="15507" spans="1:11" x14ac:dyDescent="0.3">
      <c r="A15507" s="284" t="s">
        <v>2114</v>
      </c>
      <c r="B15507" s="284">
        <v>203</v>
      </c>
      <c r="C15507" s="24" t="str">
        <f t="shared" si="242"/>
        <v>elina203</v>
      </c>
      <c r="D15507" s="284">
        <v>4687</v>
      </c>
      <c r="E15507" s="284">
        <v>2247</v>
      </c>
      <c r="F15507" s="284">
        <v>105485</v>
      </c>
      <c r="G15507" s="284">
        <v>0</v>
      </c>
      <c r="H15507" s="284">
        <v>0</v>
      </c>
      <c r="I15507" s="284">
        <v>0</v>
      </c>
      <c r="J15507" s="284">
        <v>10</v>
      </c>
      <c r="K15507" s="284">
        <v>0</v>
      </c>
    </row>
    <row r="15508" spans="1:11" x14ac:dyDescent="0.3">
      <c r="A15508" s="284" t="s">
        <v>2114</v>
      </c>
      <c r="B15508" s="284">
        <v>204</v>
      </c>
      <c r="C15508" s="24" t="str">
        <f t="shared" si="242"/>
        <v>elina204</v>
      </c>
      <c r="D15508" s="284">
        <v>4737</v>
      </c>
      <c r="E15508" s="284">
        <v>2271</v>
      </c>
      <c r="F15508" s="284">
        <v>106762</v>
      </c>
      <c r="G15508" s="284">
        <v>0</v>
      </c>
      <c r="H15508" s="284">
        <v>0</v>
      </c>
      <c r="I15508" s="284">
        <v>0</v>
      </c>
      <c r="J15508" s="284">
        <v>10</v>
      </c>
      <c r="K15508" s="284">
        <v>0</v>
      </c>
    </row>
    <row r="15509" spans="1:11" x14ac:dyDescent="0.3">
      <c r="A15509" s="284" t="s">
        <v>2114</v>
      </c>
      <c r="B15509" s="284">
        <v>205</v>
      </c>
      <c r="C15509" s="24" t="str">
        <f t="shared" si="242"/>
        <v>elina205</v>
      </c>
      <c r="D15509" s="284">
        <v>4787</v>
      </c>
      <c r="E15509" s="284">
        <v>2295</v>
      </c>
      <c r="F15509" s="284">
        <v>108496</v>
      </c>
      <c r="G15509" s="284">
        <v>0</v>
      </c>
      <c r="H15509" s="284">
        <v>0</v>
      </c>
      <c r="I15509" s="284">
        <v>0</v>
      </c>
      <c r="J15509" s="284">
        <v>10</v>
      </c>
      <c r="K15509" s="284">
        <v>0</v>
      </c>
    </row>
    <row r="15510" spans="1:11" x14ac:dyDescent="0.3">
      <c r="A15510" s="284" t="s">
        <v>2114</v>
      </c>
      <c r="B15510" s="284">
        <v>206</v>
      </c>
      <c r="C15510" s="24" t="str">
        <f t="shared" si="242"/>
        <v>elina206</v>
      </c>
      <c r="D15510" s="284">
        <v>4837</v>
      </c>
      <c r="E15510" s="284">
        <v>2319</v>
      </c>
      <c r="F15510" s="284">
        <v>109920</v>
      </c>
      <c r="G15510" s="284">
        <v>0</v>
      </c>
      <c r="H15510" s="284">
        <v>0</v>
      </c>
      <c r="I15510" s="284">
        <v>0</v>
      </c>
      <c r="J15510" s="284">
        <v>10</v>
      </c>
      <c r="K15510" s="284">
        <v>0</v>
      </c>
    </row>
    <row r="15511" spans="1:11" x14ac:dyDescent="0.3">
      <c r="A15511" s="284" t="s">
        <v>2114</v>
      </c>
      <c r="B15511" s="284">
        <v>207</v>
      </c>
      <c r="C15511" s="24" t="str">
        <f t="shared" si="242"/>
        <v>elina207</v>
      </c>
      <c r="D15511" s="284">
        <v>4888</v>
      </c>
      <c r="E15511" s="284">
        <v>2343</v>
      </c>
      <c r="F15511" s="284">
        <v>111363</v>
      </c>
      <c r="G15511" s="284">
        <v>0</v>
      </c>
      <c r="H15511" s="284">
        <v>0</v>
      </c>
      <c r="I15511" s="284">
        <v>0</v>
      </c>
      <c r="J15511" s="284">
        <v>10</v>
      </c>
      <c r="K15511" s="284">
        <v>0</v>
      </c>
    </row>
    <row r="15512" spans="1:11" x14ac:dyDescent="0.3">
      <c r="A15512" s="284" t="s">
        <v>2114</v>
      </c>
      <c r="B15512" s="284">
        <v>208</v>
      </c>
      <c r="C15512" s="24" t="str">
        <f t="shared" si="242"/>
        <v>elina208</v>
      </c>
      <c r="D15512" s="284">
        <v>4940</v>
      </c>
      <c r="E15512" s="284">
        <v>2368</v>
      </c>
      <c r="F15512" s="284">
        <v>112785</v>
      </c>
      <c r="G15512" s="284">
        <v>0</v>
      </c>
      <c r="H15512" s="284">
        <v>0</v>
      </c>
      <c r="I15512" s="284">
        <v>0</v>
      </c>
      <c r="J15512" s="284">
        <v>10</v>
      </c>
      <c r="K15512" s="284">
        <v>0</v>
      </c>
    </row>
    <row r="15513" spans="1:11" x14ac:dyDescent="0.3">
      <c r="A15513" s="284" t="s">
        <v>2114</v>
      </c>
      <c r="B15513" s="284">
        <v>209</v>
      </c>
      <c r="C15513" s="24" t="str">
        <f t="shared" si="242"/>
        <v>elina209</v>
      </c>
      <c r="D15513" s="284">
        <v>4992</v>
      </c>
      <c r="E15513" s="284">
        <v>2393</v>
      </c>
      <c r="F15513" s="284">
        <v>114304</v>
      </c>
      <c r="G15513" s="284">
        <v>0</v>
      </c>
      <c r="H15513" s="284">
        <v>0</v>
      </c>
      <c r="I15513" s="284">
        <v>0</v>
      </c>
      <c r="J15513" s="284">
        <v>10</v>
      </c>
      <c r="K15513" s="284">
        <v>0</v>
      </c>
    </row>
    <row r="15514" spans="1:11" x14ac:dyDescent="0.3">
      <c r="A15514" s="284" t="s">
        <v>2114</v>
      </c>
      <c r="B15514" s="284">
        <v>210</v>
      </c>
      <c r="C15514" s="24" t="str">
        <f t="shared" si="242"/>
        <v>elina210</v>
      </c>
      <c r="D15514" s="284">
        <v>5044</v>
      </c>
      <c r="E15514" s="284">
        <v>2418</v>
      </c>
      <c r="F15514" s="284">
        <v>115763</v>
      </c>
      <c r="G15514" s="284">
        <v>0</v>
      </c>
      <c r="H15514" s="284">
        <v>0</v>
      </c>
      <c r="I15514" s="284">
        <v>0</v>
      </c>
      <c r="J15514" s="284">
        <v>10</v>
      </c>
      <c r="K15514" s="284">
        <v>0</v>
      </c>
    </row>
    <row r="15515" spans="1:11" x14ac:dyDescent="0.3">
      <c r="A15515" s="284" t="s">
        <v>2114</v>
      </c>
      <c r="B15515" s="284">
        <v>211</v>
      </c>
      <c r="C15515" s="24" t="str">
        <f t="shared" si="242"/>
        <v>elina211</v>
      </c>
      <c r="D15515" s="284">
        <v>5097</v>
      </c>
      <c r="E15515" s="284">
        <v>2444</v>
      </c>
      <c r="F15515" s="284">
        <v>117280</v>
      </c>
      <c r="G15515" s="284">
        <v>0</v>
      </c>
      <c r="H15515" s="284">
        <v>0</v>
      </c>
      <c r="I15515" s="284">
        <v>0</v>
      </c>
      <c r="J15515" s="284">
        <v>10</v>
      </c>
      <c r="K15515" s="284">
        <v>0</v>
      </c>
    </row>
    <row r="15516" spans="1:11" x14ac:dyDescent="0.3">
      <c r="A15516" s="284" t="s">
        <v>2114</v>
      </c>
      <c r="B15516" s="284">
        <v>212</v>
      </c>
      <c r="C15516" s="24" t="str">
        <f t="shared" si="242"/>
        <v>elina212</v>
      </c>
      <c r="D15516" s="284">
        <v>5151</v>
      </c>
      <c r="E15516" s="284">
        <v>2469</v>
      </c>
      <c r="F15516" s="284">
        <v>118817</v>
      </c>
      <c r="G15516" s="284">
        <v>0</v>
      </c>
      <c r="H15516" s="284">
        <v>0</v>
      </c>
      <c r="I15516" s="284">
        <v>0</v>
      </c>
      <c r="J15516" s="284">
        <v>10</v>
      </c>
      <c r="K15516" s="284">
        <v>0</v>
      </c>
    </row>
    <row r="15517" spans="1:11" x14ac:dyDescent="0.3">
      <c r="A15517" s="284" t="s">
        <v>2114</v>
      </c>
      <c r="B15517" s="284">
        <v>213</v>
      </c>
      <c r="C15517" s="24" t="str">
        <f t="shared" si="242"/>
        <v>elina213</v>
      </c>
      <c r="D15517" s="284">
        <v>5205</v>
      </c>
      <c r="E15517" s="284">
        <v>2495</v>
      </c>
      <c r="F15517" s="284">
        <v>120373</v>
      </c>
      <c r="G15517" s="284">
        <v>0</v>
      </c>
      <c r="H15517" s="284">
        <v>0</v>
      </c>
      <c r="I15517" s="284">
        <v>0</v>
      </c>
      <c r="J15517" s="284">
        <v>10</v>
      </c>
      <c r="K15517" s="284">
        <v>0</v>
      </c>
    </row>
    <row r="15518" spans="1:11" x14ac:dyDescent="0.3">
      <c r="A15518" s="284" t="s">
        <v>2114</v>
      </c>
      <c r="B15518" s="284">
        <v>214</v>
      </c>
      <c r="C15518" s="24" t="str">
        <f t="shared" si="242"/>
        <v>elina214</v>
      </c>
      <c r="D15518" s="284">
        <v>5259</v>
      </c>
      <c r="E15518" s="284">
        <v>2521</v>
      </c>
      <c r="F15518" s="284">
        <v>121949</v>
      </c>
      <c r="G15518" s="284">
        <v>0</v>
      </c>
      <c r="H15518" s="284">
        <v>0</v>
      </c>
      <c r="I15518" s="284">
        <v>0</v>
      </c>
      <c r="J15518" s="284">
        <v>10</v>
      </c>
      <c r="K15518" s="284">
        <v>0</v>
      </c>
    </row>
    <row r="15519" spans="1:11" x14ac:dyDescent="0.3">
      <c r="A15519" s="284" t="s">
        <v>2114</v>
      </c>
      <c r="B15519" s="284">
        <v>215</v>
      </c>
      <c r="C15519" s="24" t="str">
        <f t="shared" si="242"/>
        <v>elina215</v>
      </c>
      <c r="D15519" s="284">
        <v>5314</v>
      </c>
      <c r="E15519" s="284">
        <v>2548</v>
      </c>
      <c r="F15519" s="284">
        <v>123503</v>
      </c>
      <c r="G15519" s="284">
        <v>0</v>
      </c>
      <c r="H15519" s="284">
        <v>0</v>
      </c>
      <c r="I15519" s="284">
        <v>0</v>
      </c>
      <c r="J15519" s="284">
        <v>10</v>
      </c>
      <c r="K15519" s="284">
        <v>0</v>
      </c>
    </row>
    <row r="15520" spans="1:11" x14ac:dyDescent="0.3">
      <c r="A15520" s="284" t="s">
        <v>2114</v>
      </c>
      <c r="B15520" s="284">
        <v>216</v>
      </c>
      <c r="C15520" s="24" t="str">
        <f t="shared" si="242"/>
        <v>elina216</v>
      </c>
      <c r="D15520" s="284">
        <v>5370</v>
      </c>
      <c r="E15520" s="284">
        <v>2574</v>
      </c>
      <c r="F15520" s="284">
        <v>125119</v>
      </c>
      <c r="G15520" s="284">
        <v>0</v>
      </c>
      <c r="H15520" s="284">
        <v>0</v>
      </c>
      <c r="I15520" s="284">
        <v>0</v>
      </c>
      <c r="J15520" s="284">
        <v>10</v>
      </c>
      <c r="K15520" s="284">
        <v>0</v>
      </c>
    </row>
    <row r="15521" spans="1:11" x14ac:dyDescent="0.3">
      <c r="A15521" s="284" t="s">
        <v>2114</v>
      </c>
      <c r="B15521" s="284">
        <v>217</v>
      </c>
      <c r="C15521" s="24" t="str">
        <f t="shared" si="242"/>
        <v>elina217</v>
      </c>
      <c r="D15521" s="284">
        <v>5426</v>
      </c>
      <c r="E15521" s="284">
        <v>2601</v>
      </c>
      <c r="F15521" s="284">
        <v>126624</v>
      </c>
      <c r="G15521" s="284">
        <v>0</v>
      </c>
      <c r="H15521" s="284">
        <v>0</v>
      </c>
      <c r="I15521" s="284">
        <v>0</v>
      </c>
      <c r="J15521" s="284">
        <v>10</v>
      </c>
      <c r="K15521" s="284">
        <v>0</v>
      </c>
    </row>
    <row r="15522" spans="1:11" x14ac:dyDescent="0.3">
      <c r="A15522" s="284" t="s">
        <v>2114</v>
      </c>
      <c r="B15522" s="284">
        <v>218</v>
      </c>
      <c r="C15522" s="24" t="str">
        <f t="shared" si="242"/>
        <v>elina218</v>
      </c>
      <c r="D15522" s="284">
        <v>5483</v>
      </c>
      <c r="E15522" s="284">
        <v>2629</v>
      </c>
      <c r="F15522" s="284">
        <v>128191</v>
      </c>
      <c r="G15522" s="284">
        <v>0</v>
      </c>
      <c r="H15522" s="284">
        <v>0</v>
      </c>
      <c r="I15522" s="284">
        <v>0</v>
      </c>
      <c r="J15522" s="284">
        <v>10</v>
      </c>
      <c r="K15522" s="284">
        <v>0</v>
      </c>
    </row>
    <row r="15523" spans="1:11" x14ac:dyDescent="0.3">
      <c r="A15523" s="284" t="s">
        <v>2114</v>
      </c>
      <c r="B15523" s="284">
        <v>219</v>
      </c>
      <c r="C15523" s="24" t="str">
        <f t="shared" si="242"/>
        <v>elina219</v>
      </c>
      <c r="D15523" s="284">
        <v>5540</v>
      </c>
      <c r="E15523" s="284">
        <v>2656</v>
      </c>
      <c r="F15523" s="284">
        <v>129733</v>
      </c>
      <c r="G15523" s="284">
        <v>0</v>
      </c>
      <c r="H15523" s="284">
        <v>0</v>
      </c>
      <c r="I15523" s="284">
        <v>0</v>
      </c>
      <c r="J15523" s="284">
        <v>10</v>
      </c>
      <c r="K15523" s="284">
        <v>0</v>
      </c>
    </row>
    <row r="15524" spans="1:11" x14ac:dyDescent="0.3">
      <c r="A15524" s="284" t="s">
        <v>2114</v>
      </c>
      <c r="B15524" s="284">
        <v>220</v>
      </c>
      <c r="C15524" s="24" t="str">
        <f t="shared" si="242"/>
        <v>elina220</v>
      </c>
      <c r="D15524" s="284">
        <v>5598</v>
      </c>
      <c r="E15524" s="284">
        <v>2684</v>
      </c>
      <c r="F15524" s="284">
        <v>131293</v>
      </c>
      <c r="G15524" s="284">
        <v>0</v>
      </c>
      <c r="H15524" s="284">
        <v>0</v>
      </c>
      <c r="I15524" s="284">
        <v>0</v>
      </c>
      <c r="J15524" s="284">
        <v>10</v>
      </c>
      <c r="K15524" s="284">
        <v>0</v>
      </c>
    </row>
    <row r="15525" spans="1:11" x14ac:dyDescent="0.3">
      <c r="A15525" s="284" t="s">
        <v>2114</v>
      </c>
      <c r="B15525" s="284">
        <v>221</v>
      </c>
      <c r="C15525" s="24" t="str">
        <f t="shared" si="242"/>
        <v>elina221</v>
      </c>
      <c r="D15525" s="284">
        <v>6105</v>
      </c>
      <c r="E15525" s="284">
        <v>2927</v>
      </c>
      <c r="F15525" s="284">
        <v>144602</v>
      </c>
      <c r="G15525" s="284">
        <v>0</v>
      </c>
      <c r="H15525" s="284">
        <v>0</v>
      </c>
      <c r="I15525" s="284">
        <v>0</v>
      </c>
      <c r="J15525" s="284">
        <v>10</v>
      </c>
      <c r="K15525" s="284">
        <v>0</v>
      </c>
    </row>
    <row r="15526" spans="1:11" x14ac:dyDescent="0.3">
      <c r="A15526" s="284" t="s">
        <v>2114</v>
      </c>
      <c r="B15526" s="284">
        <v>222</v>
      </c>
      <c r="C15526" s="24" t="str">
        <f t="shared" si="242"/>
        <v>elina222</v>
      </c>
      <c r="D15526" s="284">
        <v>6168</v>
      </c>
      <c r="E15526" s="284">
        <v>2957</v>
      </c>
      <c r="F15526" s="284">
        <v>146479</v>
      </c>
      <c r="G15526" s="284">
        <v>0</v>
      </c>
      <c r="H15526" s="284">
        <v>0</v>
      </c>
      <c r="I15526" s="284">
        <v>0</v>
      </c>
      <c r="J15526" s="284">
        <v>10</v>
      </c>
      <c r="K15526" s="284">
        <v>0</v>
      </c>
    </row>
    <row r="15527" spans="1:11" x14ac:dyDescent="0.3">
      <c r="A15527" s="284" t="s">
        <v>2114</v>
      </c>
      <c r="B15527" s="284">
        <v>223</v>
      </c>
      <c r="C15527" s="24" t="str">
        <f t="shared" si="242"/>
        <v>elina223</v>
      </c>
      <c r="D15527" s="284">
        <v>6233</v>
      </c>
      <c r="E15527" s="284">
        <v>2988</v>
      </c>
      <c r="F15527" s="284">
        <v>148299</v>
      </c>
      <c r="G15527" s="284">
        <v>0</v>
      </c>
      <c r="H15527" s="284">
        <v>0</v>
      </c>
      <c r="I15527" s="284">
        <v>0</v>
      </c>
      <c r="J15527" s="284">
        <v>10</v>
      </c>
      <c r="K15527" s="284">
        <v>0</v>
      </c>
    </row>
    <row r="15528" spans="1:11" x14ac:dyDescent="0.3">
      <c r="A15528" s="284" t="s">
        <v>2114</v>
      </c>
      <c r="B15528" s="284">
        <v>224</v>
      </c>
      <c r="C15528" s="24" t="str">
        <f t="shared" si="242"/>
        <v>elina224</v>
      </c>
      <c r="D15528" s="284">
        <v>6298</v>
      </c>
      <c r="E15528" s="284">
        <v>3019</v>
      </c>
      <c r="F15528" s="284">
        <v>150222</v>
      </c>
      <c r="G15528" s="284">
        <v>0</v>
      </c>
      <c r="H15528" s="284">
        <v>0</v>
      </c>
      <c r="I15528" s="284">
        <v>0</v>
      </c>
      <c r="J15528" s="284">
        <v>10</v>
      </c>
      <c r="K15528" s="284">
        <v>0</v>
      </c>
    </row>
    <row r="15529" spans="1:11" x14ac:dyDescent="0.3">
      <c r="A15529" s="284" t="s">
        <v>2114</v>
      </c>
      <c r="B15529" s="284">
        <v>225</v>
      </c>
      <c r="C15529" s="24" t="str">
        <f t="shared" si="242"/>
        <v>elina225</v>
      </c>
      <c r="D15529" s="284">
        <v>6363</v>
      </c>
      <c r="E15529" s="284">
        <v>3051</v>
      </c>
      <c r="F15529" s="284">
        <v>152169</v>
      </c>
      <c r="G15529" s="284">
        <v>0</v>
      </c>
      <c r="H15529" s="284">
        <v>0</v>
      </c>
      <c r="I15529" s="284">
        <v>0</v>
      </c>
      <c r="J15529" s="284">
        <v>10</v>
      </c>
      <c r="K15529" s="284">
        <v>0</v>
      </c>
    </row>
    <row r="15530" spans="1:11" x14ac:dyDescent="0.3">
      <c r="A15530" s="284" t="s">
        <v>2114</v>
      </c>
      <c r="B15530" s="284">
        <v>226</v>
      </c>
      <c r="C15530" s="24" t="str">
        <f t="shared" si="242"/>
        <v>elina226</v>
      </c>
      <c r="D15530" s="284">
        <v>6429</v>
      </c>
      <c r="E15530" s="284">
        <v>3082</v>
      </c>
      <c r="F15530" s="284">
        <v>154056</v>
      </c>
      <c r="G15530" s="284">
        <v>0</v>
      </c>
      <c r="H15530" s="284">
        <v>0</v>
      </c>
      <c r="I15530" s="284">
        <v>0</v>
      </c>
      <c r="J15530" s="284">
        <v>10</v>
      </c>
      <c r="K15530" s="284">
        <v>0</v>
      </c>
    </row>
    <row r="15531" spans="1:11" x14ac:dyDescent="0.3">
      <c r="A15531" s="284" t="s">
        <v>2114</v>
      </c>
      <c r="B15531" s="284">
        <v>227</v>
      </c>
      <c r="C15531" s="24" t="str">
        <f t="shared" si="242"/>
        <v>elina227</v>
      </c>
      <c r="D15531" s="284">
        <v>6496</v>
      </c>
      <c r="E15531" s="284">
        <v>3114</v>
      </c>
      <c r="F15531" s="284">
        <v>156051</v>
      </c>
      <c r="G15531" s="284">
        <v>0</v>
      </c>
      <c r="H15531" s="284">
        <v>0</v>
      </c>
      <c r="I15531" s="284">
        <v>0</v>
      </c>
      <c r="J15531" s="284">
        <v>10</v>
      </c>
      <c r="K15531" s="284">
        <v>0</v>
      </c>
    </row>
    <row r="15532" spans="1:11" x14ac:dyDescent="0.3">
      <c r="A15532" s="284" t="s">
        <v>2114</v>
      </c>
      <c r="B15532" s="284">
        <v>228</v>
      </c>
      <c r="C15532" s="24" t="str">
        <f t="shared" si="242"/>
        <v>elina228</v>
      </c>
      <c r="D15532" s="284">
        <v>6564</v>
      </c>
      <c r="E15532" s="284">
        <v>3147</v>
      </c>
      <c r="F15532" s="284">
        <v>157985</v>
      </c>
      <c r="G15532" s="284">
        <v>0</v>
      </c>
      <c r="H15532" s="284">
        <v>0</v>
      </c>
      <c r="I15532" s="284">
        <v>0</v>
      </c>
      <c r="J15532" s="284">
        <v>10</v>
      </c>
      <c r="K15532" s="284">
        <v>0</v>
      </c>
    </row>
    <row r="15533" spans="1:11" x14ac:dyDescent="0.3">
      <c r="A15533" s="284" t="s">
        <v>2114</v>
      </c>
      <c r="B15533" s="284">
        <v>229</v>
      </c>
      <c r="C15533" s="24" t="str">
        <f t="shared" si="242"/>
        <v>elina229</v>
      </c>
      <c r="D15533" s="284">
        <v>6632</v>
      </c>
      <c r="E15533" s="284">
        <v>3179</v>
      </c>
      <c r="F15533" s="284">
        <v>160029</v>
      </c>
      <c r="G15533" s="284">
        <v>0</v>
      </c>
      <c r="H15533" s="284">
        <v>0</v>
      </c>
      <c r="I15533" s="284">
        <v>0</v>
      </c>
      <c r="J15533" s="284">
        <v>10</v>
      </c>
      <c r="K15533" s="284">
        <v>0</v>
      </c>
    </row>
    <row r="15534" spans="1:11" x14ac:dyDescent="0.3">
      <c r="A15534" s="284" t="s">
        <v>2114</v>
      </c>
      <c r="B15534" s="284">
        <v>230</v>
      </c>
      <c r="C15534" s="24" t="str">
        <f t="shared" si="242"/>
        <v>elina230</v>
      </c>
      <c r="D15534" s="284">
        <v>6701</v>
      </c>
      <c r="E15534" s="284">
        <v>3213</v>
      </c>
      <c r="F15534" s="284">
        <v>162010</v>
      </c>
      <c r="G15534" s="284">
        <v>0</v>
      </c>
      <c r="H15534" s="284">
        <v>0</v>
      </c>
      <c r="I15534" s="284">
        <v>0</v>
      </c>
      <c r="J15534" s="284">
        <v>10</v>
      </c>
      <c r="K15534" s="284">
        <v>0</v>
      </c>
    </row>
    <row r="15535" spans="1:11" x14ac:dyDescent="0.3">
      <c r="A15535" s="284" t="s">
        <v>2114</v>
      </c>
      <c r="B15535" s="284">
        <v>231</v>
      </c>
      <c r="C15535" s="24" t="str">
        <f t="shared" si="242"/>
        <v>elina231</v>
      </c>
      <c r="D15535" s="284">
        <v>6770</v>
      </c>
      <c r="E15535" s="284">
        <v>3246</v>
      </c>
      <c r="F15535" s="284">
        <v>164104</v>
      </c>
      <c r="G15535" s="284">
        <v>0</v>
      </c>
      <c r="H15535" s="284">
        <v>0</v>
      </c>
      <c r="I15535" s="284">
        <v>0</v>
      </c>
      <c r="J15535" s="284">
        <v>10</v>
      </c>
      <c r="K15535" s="284">
        <v>0</v>
      </c>
    </row>
    <row r="15536" spans="1:11" x14ac:dyDescent="0.3">
      <c r="A15536" s="284" t="s">
        <v>2114</v>
      </c>
      <c r="B15536" s="284">
        <v>232</v>
      </c>
      <c r="C15536" s="24" t="str">
        <f t="shared" si="242"/>
        <v>elina232</v>
      </c>
      <c r="D15536" s="284">
        <v>6841</v>
      </c>
      <c r="E15536" s="284">
        <v>3280</v>
      </c>
      <c r="F15536" s="284">
        <v>166224</v>
      </c>
      <c r="G15536" s="284">
        <v>0</v>
      </c>
      <c r="H15536" s="284">
        <v>0</v>
      </c>
      <c r="I15536" s="284">
        <v>0</v>
      </c>
      <c r="J15536" s="284">
        <v>10</v>
      </c>
      <c r="K15536" s="284">
        <v>0</v>
      </c>
    </row>
    <row r="15537" spans="1:11" x14ac:dyDescent="0.3">
      <c r="A15537" s="284" t="s">
        <v>2114</v>
      </c>
      <c r="B15537" s="284">
        <v>233</v>
      </c>
      <c r="C15537" s="24" t="str">
        <f t="shared" si="242"/>
        <v>elina233</v>
      </c>
      <c r="D15537" s="284">
        <v>6912</v>
      </c>
      <c r="E15537" s="284">
        <v>3314</v>
      </c>
      <c r="F15537" s="284">
        <v>168279</v>
      </c>
      <c r="G15537" s="284">
        <v>0</v>
      </c>
      <c r="H15537" s="284">
        <v>0</v>
      </c>
      <c r="I15537" s="284">
        <v>0</v>
      </c>
      <c r="J15537" s="284">
        <v>10</v>
      </c>
      <c r="K15537" s="284">
        <v>0</v>
      </c>
    </row>
    <row r="15538" spans="1:11" x14ac:dyDescent="0.3">
      <c r="A15538" s="284" t="s">
        <v>2114</v>
      </c>
      <c r="B15538" s="284">
        <v>234</v>
      </c>
      <c r="C15538" s="24" t="str">
        <f t="shared" si="242"/>
        <v>elina234</v>
      </c>
      <c r="D15538" s="284">
        <v>6983</v>
      </c>
      <c r="E15538" s="284">
        <v>3348</v>
      </c>
      <c r="F15538" s="284">
        <v>170451</v>
      </c>
      <c r="G15538" s="284">
        <v>0</v>
      </c>
      <c r="H15538" s="284">
        <v>0</v>
      </c>
      <c r="I15538" s="284">
        <v>0</v>
      </c>
      <c r="J15538" s="284">
        <v>10</v>
      </c>
      <c r="K15538" s="284">
        <v>0</v>
      </c>
    </row>
    <row r="15539" spans="1:11" x14ac:dyDescent="0.3">
      <c r="A15539" s="284" t="s">
        <v>2114</v>
      </c>
      <c r="B15539" s="284">
        <v>235</v>
      </c>
      <c r="C15539" s="24" t="str">
        <f t="shared" si="242"/>
        <v>elina235</v>
      </c>
      <c r="D15539" s="284">
        <v>7056</v>
      </c>
      <c r="E15539" s="284">
        <v>3383</v>
      </c>
      <c r="F15539" s="284">
        <v>172556</v>
      </c>
      <c r="G15539" s="284">
        <v>0</v>
      </c>
      <c r="H15539" s="284">
        <v>0</v>
      </c>
      <c r="I15539" s="284">
        <v>0</v>
      </c>
      <c r="J15539" s="284">
        <v>10</v>
      </c>
      <c r="K15539" s="284">
        <v>0</v>
      </c>
    </row>
    <row r="15540" spans="1:11" x14ac:dyDescent="0.3">
      <c r="A15540" s="284" t="s">
        <v>2114</v>
      </c>
      <c r="B15540" s="284">
        <v>236</v>
      </c>
      <c r="C15540" s="24" t="str">
        <f t="shared" si="242"/>
        <v>elina236</v>
      </c>
      <c r="D15540" s="284">
        <v>7129</v>
      </c>
      <c r="E15540" s="284">
        <v>3418</v>
      </c>
      <c r="F15540" s="284">
        <v>174781</v>
      </c>
      <c r="G15540" s="284">
        <v>0</v>
      </c>
      <c r="H15540" s="284">
        <v>0</v>
      </c>
      <c r="I15540" s="284">
        <v>0</v>
      </c>
      <c r="J15540" s="284">
        <v>10</v>
      </c>
      <c r="K15540" s="284">
        <v>0</v>
      </c>
    </row>
    <row r="15541" spans="1:11" x14ac:dyDescent="0.3">
      <c r="A15541" s="284" t="s">
        <v>2114</v>
      </c>
      <c r="B15541" s="284">
        <v>237</v>
      </c>
      <c r="C15541" s="24" t="str">
        <f t="shared" si="242"/>
        <v>elina237</v>
      </c>
      <c r="D15541" s="284">
        <v>7202</v>
      </c>
      <c r="E15541" s="284">
        <v>3453</v>
      </c>
      <c r="F15541" s="284">
        <v>176938</v>
      </c>
      <c r="G15541" s="284">
        <v>0</v>
      </c>
      <c r="H15541" s="284">
        <v>0</v>
      </c>
      <c r="I15541" s="284">
        <v>0</v>
      </c>
      <c r="J15541" s="284">
        <v>10</v>
      </c>
      <c r="K15541" s="284">
        <v>0</v>
      </c>
    </row>
    <row r="15542" spans="1:11" x14ac:dyDescent="0.3">
      <c r="A15542" s="284" t="s">
        <v>2114</v>
      </c>
      <c r="B15542" s="284">
        <v>238</v>
      </c>
      <c r="C15542" s="24" t="str">
        <f t="shared" si="242"/>
        <v>elina238</v>
      </c>
      <c r="D15542" s="284">
        <v>7277</v>
      </c>
      <c r="E15542" s="284">
        <v>3489</v>
      </c>
      <c r="F15542" s="284">
        <v>179217</v>
      </c>
      <c r="G15542" s="284">
        <v>0</v>
      </c>
      <c r="H15542" s="284">
        <v>0</v>
      </c>
      <c r="I15542" s="284">
        <v>0</v>
      </c>
      <c r="J15542" s="284">
        <v>10</v>
      </c>
      <c r="K15542" s="284">
        <v>0</v>
      </c>
    </row>
    <row r="15543" spans="1:11" x14ac:dyDescent="0.3">
      <c r="A15543" s="284" t="s">
        <v>2114</v>
      </c>
      <c r="B15543" s="284">
        <v>239</v>
      </c>
      <c r="C15543" s="24" t="str">
        <f t="shared" si="242"/>
        <v>elina239</v>
      </c>
      <c r="D15543" s="284">
        <v>7352</v>
      </c>
      <c r="E15543" s="284">
        <v>3525</v>
      </c>
      <c r="F15543" s="284">
        <v>181426</v>
      </c>
      <c r="G15543" s="284">
        <v>0</v>
      </c>
      <c r="H15543" s="284">
        <v>0</v>
      </c>
      <c r="I15543" s="284">
        <v>0</v>
      </c>
      <c r="J15543" s="284">
        <v>10</v>
      </c>
      <c r="K15543" s="284">
        <v>0</v>
      </c>
    </row>
    <row r="15544" spans="1:11" x14ac:dyDescent="0.3">
      <c r="A15544" s="284" t="s">
        <v>2114</v>
      </c>
      <c r="B15544" s="284">
        <v>240</v>
      </c>
      <c r="C15544" s="24" t="str">
        <f t="shared" si="242"/>
        <v>elina240</v>
      </c>
      <c r="D15544" s="284">
        <v>7428</v>
      </c>
      <c r="E15544" s="284">
        <v>3561</v>
      </c>
      <c r="F15544" s="284">
        <v>183761</v>
      </c>
      <c r="G15544" s="284">
        <v>0</v>
      </c>
      <c r="H15544" s="284">
        <v>0</v>
      </c>
      <c r="I15544" s="284">
        <v>0</v>
      </c>
      <c r="J15544" s="284">
        <v>10</v>
      </c>
      <c r="K15544" s="284">
        <v>0</v>
      </c>
    </row>
    <row r="15545" spans="1:11" x14ac:dyDescent="0.3">
      <c r="A15545" s="284" t="s">
        <v>2114</v>
      </c>
      <c r="B15545" s="284">
        <v>241</v>
      </c>
      <c r="C15545" s="24" t="str">
        <f t="shared" si="242"/>
        <v>elina241</v>
      </c>
      <c r="D15545" s="284">
        <v>8099</v>
      </c>
      <c r="E15545" s="284">
        <v>3883</v>
      </c>
      <c r="F15545" s="284">
        <v>202898</v>
      </c>
      <c r="G15545" s="284">
        <v>0</v>
      </c>
      <c r="H15545" s="284">
        <v>0</v>
      </c>
      <c r="I15545" s="284">
        <v>0</v>
      </c>
      <c r="J15545" s="284">
        <v>10</v>
      </c>
      <c r="K15545" s="284">
        <v>0</v>
      </c>
    </row>
    <row r="15546" spans="1:11" x14ac:dyDescent="0.3">
      <c r="A15546" s="284" t="s">
        <v>2114</v>
      </c>
      <c r="B15546" s="284">
        <v>242</v>
      </c>
      <c r="C15546" s="24" t="str">
        <f t="shared" si="242"/>
        <v>elina242</v>
      </c>
      <c r="D15546" s="284">
        <v>8182</v>
      </c>
      <c r="E15546" s="284">
        <v>3923</v>
      </c>
      <c r="F15546" s="284">
        <v>205503</v>
      </c>
      <c r="G15546" s="284">
        <v>0</v>
      </c>
      <c r="H15546" s="284">
        <v>0</v>
      </c>
      <c r="I15546" s="284">
        <v>0</v>
      </c>
      <c r="J15546" s="284">
        <v>10</v>
      </c>
      <c r="K15546" s="284">
        <v>0</v>
      </c>
    </row>
    <row r="15547" spans="1:11" x14ac:dyDescent="0.3">
      <c r="A15547" s="284" t="s">
        <v>2114</v>
      </c>
      <c r="B15547" s="284">
        <v>243</v>
      </c>
      <c r="C15547" s="24" t="str">
        <f t="shared" si="242"/>
        <v>elina243</v>
      </c>
      <c r="D15547" s="284">
        <v>8267</v>
      </c>
      <c r="E15547" s="284">
        <v>3963</v>
      </c>
      <c r="F15547" s="284">
        <v>208412</v>
      </c>
      <c r="G15547" s="284">
        <v>0</v>
      </c>
      <c r="H15547" s="284">
        <v>0</v>
      </c>
      <c r="I15547" s="284">
        <v>0</v>
      </c>
      <c r="J15547" s="284">
        <v>10</v>
      </c>
      <c r="K15547" s="284">
        <v>0</v>
      </c>
    </row>
    <row r="15548" spans="1:11" x14ac:dyDescent="0.3">
      <c r="A15548" s="284" t="s">
        <v>2114</v>
      </c>
      <c r="B15548" s="284">
        <v>244</v>
      </c>
      <c r="C15548" s="24" t="str">
        <f t="shared" si="242"/>
        <v>elina244</v>
      </c>
      <c r="D15548" s="284">
        <v>8352</v>
      </c>
      <c r="E15548" s="284">
        <v>4004</v>
      </c>
      <c r="F15548" s="284">
        <v>211085</v>
      </c>
      <c r="G15548" s="284">
        <v>0</v>
      </c>
      <c r="H15548" s="284">
        <v>0</v>
      </c>
      <c r="I15548" s="284">
        <v>0</v>
      </c>
      <c r="J15548" s="284">
        <v>10</v>
      </c>
      <c r="K15548" s="284">
        <v>0</v>
      </c>
    </row>
    <row r="15549" spans="1:11" x14ac:dyDescent="0.3">
      <c r="A15549" s="284" t="s">
        <v>2114</v>
      </c>
      <c r="B15549" s="284">
        <v>245</v>
      </c>
      <c r="C15549" s="24" t="str">
        <f t="shared" si="242"/>
        <v>elina245</v>
      </c>
      <c r="D15549" s="284">
        <v>8438</v>
      </c>
      <c r="E15549" s="284">
        <v>4045</v>
      </c>
      <c r="F15549" s="284">
        <v>214035</v>
      </c>
      <c r="G15549" s="284">
        <v>0</v>
      </c>
      <c r="H15549" s="284">
        <v>0</v>
      </c>
      <c r="I15549" s="284">
        <v>0</v>
      </c>
      <c r="J15549" s="284">
        <v>10</v>
      </c>
      <c r="K15549" s="284">
        <v>0</v>
      </c>
    </row>
    <row r="15550" spans="1:11" x14ac:dyDescent="0.3">
      <c r="A15550" s="284" t="s">
        <v>2114</v>
      </c>
      <c r="B15550" s="284">
        <v>246</v>
      </c>
      <c r="C15550" s="24" t="str">
        <f t="shared" si="242"/>
        <v>elina246</v>
      </c>
      <c r="D15550" s="284">
        <v>8525</v>
      </c>
      <c r="E15550" s="284">
        <v>4087</v>
      </c>
      <c r="F15550" s="284">
        <v>216430</v>
      </c>
      <c r="G15550" s="284">
        <v>0</v>
      </c>
      <c r="H15550" s="284">
        <v>0</v>
      </c>
      <c r="I15550" s="284">
        <v>0</v>
      </c>
      <c r="J15550" s="284">
        <v>10</v>
      </c>
      <c r="K15550" s="284">
        <v>0</v>
      </c>
    </row>
    <row r="15551" spans="1:11" x14ac:dyDescent="0.3">
      <c r="A15551" s="284" t="s">
        <v>2114</v>
      </c>
      <c r="B15551" s="284">
        <v>247</v>
      </c>
      <c r="C15551" s="24" t="str">
        <f t="shared" si="242"/>
        <v>elina247</v>
      </c>
      <c r="D15551" s="284">
        <v>8612</v>
      </c>
      <c r="E15551" s="284">
        <v>4129</v>
      </c>
      <c r="F15551" s="284">
        <v>219453</v>
      </c>
      <c r="G15551" s="284">
        <v>0</v>
      </c>
      <c r="H15551" s="284">
        <v>0</v>
      </c>
      <c r="I15551" s="284">
        <v>0</v>
      </c>
      <c r="J15551" s="284">
        <v>10</v>
      </c>
      <c r="K15551" s="284">
        <v>0</v>
      </c>
    </row>
    <row r="15552" spans="1:11" x14ac:dyDescent="0.3">
      <c r="A15552" s="284" t="s">
        <v>2114</v>
      </c>
      <c r="B15552" s="284">
        <v>248</v>
      </c>
      <c r="C15552" s="24" t="str">
        <f t="shared" si="242"/>
        <v>elina248</v>
      </c>
      <c r="D15552" s="284">
        <v>8701</v>
      </c>
      <c r="E15552" s="284">
        <v>4171</v>
      </c>
      <c r="F15552" s="284">
        <v>221905</v>
      </c>
      <c r="G15552" s="284">
        <v>0</v>
      </c>
      <c r="H15552" s="284">
        <v>0</v>
      </c>
      <c r="I15552" s="284">
        <v>0</v>
      </c>
      <c r="J15552" s="284">
        <v>10</v>
      </c>
      <c r="K15552" s="284">
        <v>0</v>
      </c>
    </row>
    <row r="15553" spans="1:11" x14ac:dyDescent="0.3">
      <c r="A15553" s="284" t="s">
        <v>2114</v>
      </c>
      <c r="B15553" s="284">
        <v>249</v>
      </c>
      <c r="C15553" s="24" t="str">
        <f t="shared" si="242"/>
        <v>elina249</v>
      </c>
      <c r="D15553" s="284">
        <v>8790</v>
      </c>
      <c r="E15553" s="284">
        <v>4214</v>
      </c>
      <c r="F15553" s="284">
        <v>225003</v>
      </c>
      <c r="G15553" s="284">
        <v>0</v>
      </c>
      <c r="H15553" s="284">
        <v>0</v>
      </c>
      <c r="I15553" s="284">
        <v>0</v>
      </c>
      <c r="J15553" s="284">
        <v>10</v>
      </c>
      <c r="K15553" s="284">
        <v>0</v>
      </c>
    </row>
    <row r="15554" spans="1:11" x14ac:dyDescent="0.3">
      <c r="A15554" s="284" t="s">
        <v>2114</v>
      </c>
      <c r="B15554" s="284">
        <v>250</v>
      </c>
      <c r="C15554" s="24" t="str">
        <f t="shared" si="242"/>
        <v>elina250</v>
      </c>
      <c r="D15554" s="284">
        <v>8881</v>
      </c>
      <c r="E15554" s="284">
        <v>4258</v>
      </c>
      <c r="F15554" s="284">
        <v>227515</v>
      </c>
      <c r="G15554" s="284">
        <v>0</v>
      </c>
      <c r="H15554" s="284">
        <v>0</v>
      </c>
      <c r="I15554" s="284">
        <v>0</v>
      </c>
      <c r="J15554" s="284">
        <v>10</v>
      </c>
      <c r="K15554" s="284">
        <v>0</v>
      </c>
    </row>
    <row r="15555" spans="1:11" x14ac:dyDescent="0.3">
      <c r="A15555" s="284" t="s">
        <v>2114</v>
      </c>
      <c r="B15555" s="284">
        <v>251</v>
      </c>
      <c r="C15555" s="24" t="str">
        <f t="shared" si="242"/>
        <v>elina251</v>
      </c>
      <c r="D15555" s="284">
        <v>8972</v>
      </c>
      <c r="E15555" s="284">
        <v>4301</v>
      </c>
      <c r="F15555" s="284">
        <v>230688</v>
      </c>
      <c r="G15555" s="284">
        <v>0</v>
      </c>
      <c r="H15555" s="284">
        <v>0</v>
      </c>
      <c r="I15555" s="284">
        <v>0</v>
      </c>
      <c r="J15555" s="284">
        <v>10</v>
      </c>
      <c r="K15555" s="284">
        <v>0</v>
      </c>
    </row>
    <row r="15556" spans="1:11" x14ac:dyDescent="0.3">
      <c r="A15556" s="284" t="s">
        <v>2114</v>
      </c>
      <c r="B15556" s="284">
        <v>252</v>
      </c>
      <c r="C15556" s="24" t="str">
        <f t="shared" si="242"/>
        <v>elina252</v>
      </c>
      <c r="D15556" s="284">
        <v>9064</v>
      </c>
      <c r="E15556" s="284">
        <v>4345</v>
      </c>
      <c r="F15556" s="284">
        <v>233261</v>
      </c>
      <c r="G15556" s="284">
        <v>0</v>
      </c>
      <c r="H15556" s="284">
        <v>0</v>
      </c>
      <c r="I15556" s="284">
        <v>0</v>
      </c>
      <c r="J15556" s="284">
        <v>10</v>
      </c>
      <c r="K15556" s="284">
        <v>0</v>
      </c>
    </row>
    <row r="15557" spans="1:11" x14ac:dyDescent="0.3">
      <c r="A15557" s="284" t="s">
        <v>2114</v>
      </c>
      <c r="B15557" s="284">
        <v>253</v>
      </c>
      <c r="C15557" s="24" t="str">
        <f t="shared" si="242"/>
        <v>elina253</v>
      </c>
      <c r="D15557" s="284">
        <v>9157</v>
      </c>
      <c r="E15557" s="284">
        <v>4390</v>
      </c>
      <c r="F15557" s="284">
        <v>236512</v>
      </c>
      <c r="G15557" s="284">
        <v>0</v>
      </c>
      <c r="H15557" s="284">
        <v>0</v>
      </c>
      <c r="I15557" s="284">
        <v>0</v>
      </c>
      <c r="J15557" s="284">
        <v>10</v>
      </c>
      <c r="K15557" s="284">
        <v>0</v>
      </c>
    </row>
    <row r="15558" spans="1:11" x14ac:dyDescent="0.3">
      <c r="A15558" s="284" t="s">
        <v>2114</v>
      </c>
      <c r="B15558" s="284">
        <v>254</v>
      </c>
      <c r="C15558" s="24" t="str">
        <f t="shared" ref="C15558:C15621" si="243">A15558&amp;B15558</f>
        <v>elina254</v>
      </c>
      <c r="D15558" s="284">
        <v>9251</v>
      </c>
      <c r="E15558" s="284">
        <v>4435</v>
      </c>
      <c r="F15558" s="284">
        <v>239148</v>
      </c>
      <c r="G15558" s="284">
        <v>0</v>
      </c>
      <c r="H15558" s="284">
        <v>0</v>
      </c>
      <c r="I15558" s="284">
        <v>0</v>
      </c>
      <c r="J15558" s="284">
        <v>10</v>
      </c>
      <c r="K15558" s="284">
        <v>0</v>
      </c>
    </row>
    <row r="15559" spans="1:11" x14ac:dyDescent="0.3">
      <c r="A15559" s="284" t="s">
        <v>2114</v>
      </c>
      <c r="B15559" s="284">
        <v>255</v>
      </c>
      <c r="C15559" s="24" t="str">
        <f t="shared" si="243"/>
        <v>elina255</v>
      </c>
      <c r="D15559" s="284">
        <v>9345</v>
      </c>
      <c r="E15559" s="284">
        <v>4480</v>
      </c>
      <c r="F15559" s="284">
        <v>242256</v>
      </c>
      <c r="G15559" s="284">
        <v>0</v>
      </c>
      <c r="H15559" s="284">
        <v>0</v>
      </c>
      <c r="I15559" s="284">
        <v>0</v>
      </c>
      <c r="J15559" s="284">
        <v>10</v>
      </c>
      <c r="K15559" s="284">
        <v>0</v>
      </c>
    </row>
    <row r="15560" spans="1:11" x14ac:dyDescent="0.3">
      <c r="A15560" s="284" t="s">
        <v>2114</v>
      </c>
      <c r="B15560" s="284">
        <v>256</v>
      </c>
      <c r="C15560" s="24" t="str">
        <f t="shared" si="243"/>
        <v>elina256</v>
      </c>
      <c r="D15560" s="284">
        <v>9441</v>
      </c>
      <c r="E15560" s="284">
        <v>4526</v>
      </c>
      <c r="F15560" s="284">
        <v>244952</v>
      </c>
      <c r="G15560" s="284">
        <v>0</v>
      </c>
      <c r="H15560" s="284">
        <v>0</v>
      </c>
      <c r="I15560" s="284">
        <v>0</v>
      </c>
      <c r="J15560" s="284">
        <v>10</v>
      </c>
      <c r="K15560" s="284">
        <v>0</v>
      </c>
    </row>
    <row r="15561" spans="1:11" x14ac:dyDescent="0.3">
      <c r="A15561" s="284" t="s">
        <v>2114</v>
      </c>
      <c r="B15561" s="284">
        <v>257</v>
      </c>
      <c r="C15561" s="24" t="str">
        <f t="shared" si="243"/>
        <v>elina257</v>
      </c>
      <c r="D15561" s="284">
        <v>9538</v>
      </c>
      <c r="E15561" s="284">
        <v>4573</v>
      </c>
      <c r="F15561" s="284">
        <v>248361</v>
      </c>
      <c r="G15561" s="284">
        <v>0</v>
      </c>
      <c r="H15561" s="284">
        <v>0</v>
      </c>
      <c r="I15561" s="284">
        <v>0</v>
      </c>
      <c r="J15561" s="284">
        <v>10</v>
      </c>
      <c r="K15561" s="284">
        <v>0</v>
      </c>
    </row>
    <row r="15562" spans="1:11" x14ac:dyDescent="0.3">
      <c r="A15562" s="284" t="s">
        <v>2114</v>
      </c>
      <c r="B15562" s="284">
        <v>258</v>
      </c>
      <c r="C15562" s="24" t="str">
        <f t="shared" si="243"/>
        <v>elina258</v>
      </c>
      <c r="D15562" s="284">
        <v>9635</v>
      </c>
      <c r="E15562" s="284">
        <v>4619</v>
      </c>
      <c r="F15562" s="284">
        <v>251122</v>
      </c>
      <c r="G15562" s="284">
        <v>0</v>
      </c>
      <c r="H15562" s="284">
        <v>0</v>
      </c>
      <c r="I15562" s="284">
        <v>0</v>
      </c>
      <c r="J15562" s="284">
        <v>10</v>
      </c>
      <c r="K15562" s="284">
        <v>0</v>
      </c>
    </row>
    <row r="15563" spans="1:11" x14ac:dyDescent="0.3">
      <c r="A15563" s="284" t="s">
        <v>2114</v>
      </c>
      <c r="B15563" s="284">
        <v>259</v>
      </c>
      <c r="C15563" s="24" t="str">
        <f t="shared" si="243"/>
        <v>elina259</v>
      </c>
      <c r="D15563" s="284">
        <v>9733</v>
      </c>
      <c r="E15563" s="284">
        <v>4666</v>
      </c>
      <c r="F15563" s="284">
        <v>254614</v>
      </c>
      <c r="G15563" s="284">
        <v>0</v>
      </c>
      <c r="H15563" s="284">
        <v>0</v>
      </c>
      <c r="I15563" s="284">
        <v>0</v>
      </c>
      <c r="J15563" s="284">
        <v>10</v>
      </c>
      <c r="K15563" s="284">
        <v>0</v>
      </c>
    </row>
    <row r="15564" spans="1:11" x14ac:dyDescent="0.3">
      <c r="A15564" s="284" t="s">
        <v>2114</v>
      </c>
      <c r="B15564" s="284">
        <v>260</v>
      </c>
      <c r="C15564" s="24" t="str">
        <f t="shared" si="243"/>
        <v>elina260</v>
      </c>
      <c r="D15564" s="284">
        <v>9833</v>
      </c>
      <c r="E15564" s="284">
        <v>4714</v>
      </c>
      <c r="F15564" s="284">
        <v>257443</v>
      </c>
      <c r="G15564" s="284">
        <v>0</v>
      </c>
      <c r="H15564" s="284">
        <v>0</v>
      </c>
      <c r="I15564" s="284">
        <v>0</v>
      </c>
      <c r="J15564" s="284">
        <v>10</v>
      </c>
      <c r="K15564" s="284">
        <v>0</v>
      </c>
    </row>
    <row r="15565" spans="1:11" x14ac:dyDescent="0.3">
      <c r="A15565" s="284" t="s">
        <v>2114</v>
      </c>
      <c r="B15565" s="284">
        <v>261</v>
      </c>
      <c r="C15565" s="24" t="str">
        <f t="shared" si="243"/>
        <v>elina261</v>
      </c>
      <c r="D15565" s="284">
        <v>10720</v>
      </c>
      <c r="E15565" s="284">
        <v>5139</v>
      </c>
      <c r="F15565" s="284">
        <v>284382</v>
      </c>
      <c r="G15565" s="284">
        <v>0</v>
      </c>
      <c r="H15565" s="284">
        <v>0</v>
      </c>
      <c r="I15565" s="284">
        <v>0</v>
      </c>
      <c r="J15565" s="284">
        <v>10</v>
      </c>
      <c r="K15565" s="284">
        <v>0</v>
      </c>
    </row>
    <row r="15566" spans="1:11" x14ac:dyDescent="0.3">
      <c r="A15566" s="284" t="s">
        <v>2114</v>
      </c>
      <c r="B15566" s="284">
        <v>262</v>
      </c>
      <c r="C15566" s="24" t="str">
        <f t="shared" si="243"/>
        <v>elina262</v>
      </c>
      <c r="D15566" s="284">
        <v>10829</v>
      </c>
      <c r="E15566" s="284">
        <v>5192</v>
      </c>
      <c r="F15566" s="284">
        <v>287538</v>
      </c>
      <c r="G15566" s="284">
        <v>0</v>
      </c>
      <c r="H15566" s="284">
        <v>0</v>
      </c>
      <c r="I15566" s="284">
        <v>0</v>
      </c>
      <c r="J15566" s="284">
        <v>10</v>
      </c>
      <c r="K15566" s="284">
        <v>0</v>
      </c>
    </row>
    <row r="15567" spans="1:11" x14ac:dyDescent="0.3">
      <c r="A15567" s="284" t="s">
        <v>2114</v>
      </c>
      <c r="B15567" s="284">
        <v>263</v>
      </c>
      <c r="C15567" s="24" t="str">
        <f t="shared" si="243"/>
        <v>elina263</v>
      </c>
      <c r="D15567" s="284">
        <v>10940</v>
      </c>
      <c r="E15567" s="284">
        <v>5245</v>
      </c>
      <c r="F15567" s="284">
        <v>292322</v>
      </c>
      <c r="G15567" s="284">
        <v>0</v>
      </c>
      <c r="H15567" s="284">
        <v>0</v>
      </c>
      <c r="I15567" s="284">
        <v>0</v>
      </c>
      <c r="J15567" s="284">
        <v>10</v>
      </c>
      <c r="K15567" s="284">
        <v>0</v>
      </c>
    </row>
    <row r="15568" spans="1:11" x14ac:dyDescent="0.3">
      <c r="A15568" s="284" t="s">
        <v>2114</v>
      </c>
      <c r="B15568" s="284">
        <v>264</v>
      </c>
      <c r="C15568" s="24" t="str">
        <f t="shared" si="243"/>
        <v>elina264</v>
      </c>
      <c r="D15568" s="284">
        <v>11051</v>
      </c>
      <c r="E15568" s="284">
        <v>5298</v>
      </c>
      <c r="F15568" s="284">
        <v>295562</v>
      </c>
      <c r="G15568" s="284">
        <v>0</v>
      </c>
      <c r="H15568" s="284">
        <v>0</v>
      </c>
      <c r="I15568" s="284">
        <v>0</v>
      </c>
      <c r="J15568" s="284">
        <v>10</v>
      </c>
      <c r="K15568" s="284">
        <v>0</v>
      </c>
    </row>
    <row r="15569" spans="1:11" x14ac:dyDescent="0.3">
      <c r="A15569" s="284" t="s">
        <v>2114</v>
      </c>
      <c r="B15569" s="284">
        <v>265</v>
      </c>
      <c r="C15569" s="24" t="str">
        <f t="shared" si="243"/>
        <v>elina265</v>
      </c>
      <c r="D15569" s="284">
        <v>11164</v>
      </c>
      <c r="E15569" s="284">
        <v>5352</v>
      </c>
      <c r="F15569" s="284">
        <v>299656</v>
      </c>
      <c r="G15569" s="284">
        <v>0</v>
      </c>
      <c r="H15569" s="284">
        <v>0</v>
      </c>
      <c r="I15569" s="284">
        <v>0</v>
      </c>
      <c r="J15569" s="284">
        <v>10</v>
      </c>
      <c r="K15569" s="284">
        <v>0</v>
      </c>
    </row>
    <row r="15570" spans="1:11" x14ac:dyDescent="0.3">
      <c r="A15570" s="284" t="s">
        <v>2114</v>
      </c>
      <c r="B15570" s="284">
        <v>266</v>
      </c>
      <c r="C15570" s="24" t="str">
        <f t="shared" si="243"/>
        <v>elina266</v>
      </c>
      <c r="D15570" s="284">
        <v>11277</v>
      </c>
      <c r="E15570" s="284">
        <v>5407</v>
      </c>
      <c r="F15570" s="284">
        <v>302975</v>
      </c>
      <c r="G15570" s="284">
        <v>0</v>
      </c>
      <c r="H15570" s="284">
        <v>0</v>
      </c>
      <c r="I15570" s="284">
        <v>0</v>
      </c>
      <c r="J15570" s="284">
        <v>10</v>
      </c>
      <c r="K15570" s="284">
        <v>0</v>
      </c>
    </row>
    <row r="15571" spans="1:11" x14ac:dyDescent="0.3">
      <c r="A15571" s="284" t="s">
        <v>2114</v>
      </c>
      <c r="B15571" s="284">
        <v>267</v>
      </c>
      <c r="C15571" s="24" t="str">
        <f t="shared" si="243"/>
        <v>elina267</v>
      </c>
      <c r="D15571" s="284">
        <v>11392</v>
      </c>
      <c r="E15571" s="284">
        <v>5462</v>
      </c>
      <c r="F15571" s="284">
        <v>307168</v>
      </c>
      <c r="G15571" s="284">
        <v>0</v>
      </c>
      <c r="H15571" s="284">
        <v>0</v>
      </c>
      <c r="I15571" s="284">
        <v>0</v>
      </c>
      <c r="J15571" s="284">
        <v>10</v>
      </c>
      <c r="K15571" s="284">
        <v>0</v>
      </c>
    </row>
    <row r="15572" spans="1:11" x14ac:dyDescent="0.3">
      <c r="A15572" s="284" t="s">
        <v>2114</v>
      </c>
      <c r="B15572" s="284">
        <v>268</v>
      </c>
      <c r="C15572" s="24" t="str">
        <f t="shared" si="243"/>
        <v>elina268</v>
      </c>
      <c r="D15572" s="284">
        <v>11508</v>
      </c>
      <c r="E15572" s="284">
        <v>5517</v>
      </c>
      <c r="F15572" s="284">
        <v>310566</v>
      </c>
      <c r="G15572" s="284">
        <v>0</v>
      </c>
      <c r="H15572" s="284">
        <v>0</v>
      </c>
      <c r="I15572" s="284">
        <v>0</v>
      </c>
      <c r="J15572" s="284">
        <v>10</v>
      </c>
      <c r="K15572" s="284">
        <v>0</v>
      </c>
    </row>
    <row r="15573" spans="1:11" x14ac:dyDescent="0.3">
      <c r="A15573" s="284" t="s">
        <v>2114</v>
      </c>
      <c r="B15573" s="284">
        <v>269</v>
      </c>
      <c r="C15573" s="24" t="str">
        <f t="shared" si="243"/>
        <v>elina269</v>
      </c>
      <c r="D15573" s="284">
        <v>11625</v>
      </c>
      <c r="E15573" s="284">
        <v>5573</v>
      </c>
      <c r="F15573" s="284">
        <v>314861</v>
      </c>
      <c r="G15573" s="284">
        <v>0</v>
      </c>
      <c r="H15573" s="284">
        <v>0</v>
      </c>
      <c r="I15573" s="284">
        <v>0</v>
      </c>
      <c r="J15573" s="284">
        <v>10</v>
      </c>
      <c r="K15573" s="284">
        <v>0</v>
      </c>
    </row>
    <row r="15574" spans="1:11" x14ac:dyDescent="0.3">
      <c r="A15574" s="284" t="s">
        <v>2114</v>
      </c>
      <c r="B15574" s="284">
        <v>270</v>
      </c>
      <c r="C15574" s="24" t="str">
        <f t="shared" si="243"/>
        <v>elina270</v>
      </c>
      <c r="D15574" s="284">
        <v>11743</v>
      </c>
      <c r="E15574" s="284">
        <v>5630</v>
      </c>
      <c r="F15574" s="284">
        <v>318340</v>
      </c>
      <c r="G15574" s="284">
        <v>0</v>
      </c>
      <c r="H15574" s="284">
        <v>0</v>
      </c>
      <c r="I15574" s="284">
        <v>0</v>
      </c>
      <c r="J15574" s="284">
        <v>10</v>
      </c>
      <c r="K15574" s="284">
        <v>0</v>
      </c>
    </row>
    <row r="15575" spans="1:11" x14ac:dyDescent="0.3">
      <c r="A15575" s="284" t="s">
        <v>2114</v>
      </c>
      <c r="B15575" s="284">
        <v>271</v>
      </c>
      <c r="C15575" s="24" t="str">
        <f t="shared" si="243"/>
        <v>elina271</v>
      </c>
      <c r="D15575" s="284">
        <v>11862</v>
      </c>
      <c r="E15575" s="284">
        <v>5687</v>
      </c>
      <c r="F15575" s="284">
        <v>322444</v>
      </c>
      <c r="G15575" s="284">
        <v>0</v>
      </c>
      <c r="H15575" s="284">
        <v>0</v>
      </c>
      <c r="I15575" s="284">
        <v>0</v>
      </c>
      <c r="J15575" s="284">
        <v>10</v>
      </c>
      <c r="K15575" s="284">
        <v>0</v>
      </c>
    </row>
    <row r="15576" spans="1:11" x14ac:dyDescent="0.3">
      <c r="A15576" s="284" t="s">
        <v>2114</v>
      </c>
      <c r="B15576" s="284">
        <v>272</v>
      </c>
      <c r="C15576" s="24" t="str">
        <f t="shared" si="243"/>
        <v>elina272</v>
      </c>
      <c r="D15576" s="284">
        <v>11982</v>
      </c>
      <c r="E15576" s="284">
        <v>5745</v>
      </c>
      <c r="F15576" s="284">
        <v>326004</v>
      </c>
      <c r="G15576" s="284">
        <v>0</v>
      </c>
      <c r="H15576" s="284">
        <v>0</v>
      </c>
      <c r="I15576" s="284">
        <v>0</v>
      </c>
      <c r="J15576" s="284">
        <v>10</v>
      </c>
      <c r="K15576" s="284">
        <v>0</v>
      </c>
    </row>
    <row r="15577" spans="1:11" x14ac:dyDescent="0.3">
      <c r="A15577" s="284" t="s">
        <v>2114</v>
      </c>
      <c r="B15577" s="284">
        <v>273</v>
      </c>
      <c r="C15577" s="24" t="str">
        <f t="shared" si="243"/>
        <v>elina273</v>
      </c>
      <c r="D15577" s="284">
        <v>12104</v>
      </c>
      <c r="E15577" s="284">
        <v>5803</v>
      </c>
      <c r="F15577" s="284">
        <v>330504</v>
      </c>
      <c r="G15577" s="284">
        <v>0</v>
      </c>
      <c r="H15577" s="284">
        <v>0</v>
      </c>
      <c r="I15577" s="284">
        <v>0</v>
      </c>
      <c r="J15577" s="284">
        <v>10</v>
      </c>
      <c r="K15577" s="284">
        <v>0</v>
      </c>
    </row>
    <row r="15578" spans="1:11" x14ac:dyDescent="0.3">
      <c r="A15578" s="284" t="s">
        <v>2114</v>
      </c>
      <c r="B15578" s="284">
        <v>274</v>
      </c>
      <c r="C15578" s="24" t="str">
        <f t="shared" si="243"/>
        <v>elina274</v>
      </c>
      <c r="D15578" s="284">
        <v>12227</v>
      </c>
      <c r="E15578" s="284">
        <v>5862</v>
      </c>
      <c r="F15578" s="284">
        <v>334149</v>
      </c>
      <c r="G15578" s="284">
        <v>0</v>
      </c>
      <c r="H15578" s="284">
        <v>0</v>
      </c>
      <c r="I15578" s="284">
        <v>0</v>
      </c>
      <c r="J15578" s="284">
        <v>10</v>
      </c>
      <c r="K15578" s="284">
        <v>0</v>
      </c>
    </row>
    <row r="15579" spans="1:11" x14ac:dyDescent="0.3">
      <c r="A15579" s="284" t="s">
        <v>2114</v>
      </c>
      <c r="B15579" s="284">
        <v>275</v>
      </c>
      <c r="C15579" s="24" t="str">
        <f t="shared" si="243"/>
        <v>elina275</v>
      </c>
      <c r="D15579" s="284">
        <v>12351</v>
      </c>
      <c r="E15579" s="284">
        <v>5921</v>
      </c>
      <c r="F15579" s="284">
        <v>338757</v>
      </c>
      <c r="G15579" s="284">
        <v>0</v>
      </c>
      <c r="H15579" s="284">
        <v>0</v>
      </c>
      <c r="I15579" s="284">
        <v>0</v>
      </c>
      <c r="J15579" s="284">
        <v>10</v>
      </c>
      <c r="K15579" s="284">
        <v>0</v>
      </c>
    </row>
    <row r="15580" spans="1:11" x14ac:dyDescent="0.3">
      <c r="A15580" s="284" t="s">
        <v>2114</v>
      </c>
      <c r="B15580" s="284">
        <v>276</v>
      </c>
      <c r="C15580" s="24" t="str">
        <f t="shared" si="243"/>
        <v>elina276</v>
      </c>
      <c r="D15580" s="284">
        <v>12476</v>
      </c>
      <c r="E15580" s="284">
        <v>5981</v>
      </c>
      <c r="F15580" s="284">
        <v>342489</v>
      </c>
      <c r="G15580" s="284">
        <v>0</v>
      </c>
      <c r="H15580" s="284">
        <v>0</v>
      </c>
      <c r="I15580" s="284">
        <v>0</v>
      </c>
      <c r="J15580" s="284">
        <v>10</v>
      </c>
      <c r="K15580" s="284">
        <v>0</v>
      </c>
    </row>
    <row r="15581" spans="1:11" x14ac:dyDescent="0.3">
      <c r="A15581" s="284" t="s">
        <v>2114</v>
      </c>
      <c r="B15581" s="284">
        <v>277</v>
      </c>
      <c r="C15581" s="24" t="str">
        <f t="shared" si="243"/>
        <v>elina277</v>
      </c>
      <c r="D15581" s="284">
        <v>12602</v>
      </c>
      <c r="E15581" s="284">
        <v>6042</v>
      </c>
      <c r="F15581" s="284">
        <v>347208</v>
      </c>
      <c r="G15581" s="284">
        <v>0</v>
      </c>
      <c r="H15581" s="284">
        <v>0</v>
      </c>
      <c r="I15581" s="284">
        <v>0</v>
      </c>
      <c r="J15581" s="284">
        <v>10</v>
      </c>
      <c r="K15581" s="284">
        <v>0</v>
      </c>
    </row>
    <row r="15582" spans="1:11" x14ac:dyDescent="0.3">
      <c r="A15582" s="284" t="s">
        <v>2114</v>
      </c>
      <c r="B15582" s="284">
        <v>278</v>
      </c>
      <c r="C15582" s="24" t="str">
        <f t="shared" si="243"/>
        <v>elina278</v>
      </c>
      <c r="D15582" s="284">
        <v>12729</v>
      </c>
      <c r="E15582" s="284">
        <v>6103</v>
      </c>
      <c r="F15582" s="284">
        <v>351029</v>
      </c>
      <c r="G15582" s="284">
        <v>0</v>
      </c>
      <c r="H15582" s="284">
        <v>0</v>
      </c>
      <c r="I15582" s="284">
        <v>0</v>
      </c>
      <c r="J15582" s="284">
        <v>10</v>
      </c>
      <c r="K15582" s="284">
        <v>0</v>
      </c>
    </row>
    <row r="15583" spans="1:11" x14ac:dyDescent="0.3">
      <c r="A15583" s="284" t="s">
        <v>2114</v>
      </c>
      <c r="B15583" s="284">
        <v>279</v>
      </c>
      <c r="C15583" s="24" t="str">
        <f t="shared" si="243"/>
        <v>elina279</v>
      </c>
      <c r="D15583" s="284">
        <v>12858</v>
      </c>
      <c r="E15583" s="284">
        <v>6165</v>
      </c>
      <c r="F15583" s="284">
        <v>355537</v>
      </c>
      <c r="G15583" s="284">
        <v>0</v>
      </c>
      <c r="H15583" s="284">
        <v>0</v>
      </c>
      <c r="I15583" s="284">
        <v>0</v>
      </c>
      <c r="J15583" s="284">
        <v>10</v>
      </c>
      <c r="K15583" s="284">
        <v>0</v>
      </c>
    </row>
    <row r="15584" spans="1:11" x14ac:dyDescent="0.3">
      <c r="A15584" s="284" t="s">
        <v>2114</v>
      </c>
      <c r="B15584" s="284">
        <v>280</v>
      </c>
      <c r="C15584" s="24" t="str">
        <f t="shared" si="243"/>
        <v>elina280</v>
      </c>
      <c r="D15584" s="284">
        <v>12988</v>
      </c>
      <c r="E15584" s="284">
        <v>6227</v>
      </c>
      <c r="F15584" s="284">
        <v>359445</v>
      </c>
      <c r="G15584" s="284">
        <v>0</v>
      </c>
      <c r="H15584" s="284">
        <v>0</v>
      </c>
      <c r="I15584" s="284">
        <v>0</v>
      </c>
      <c r="J15584" s="284">
        <v>10</v>
      </c>
      <c r="K15584" s="284">
        <v>0</v>
      </c>
    </row>
    <row r="15585" spans="1:11" x14ac:dyDescent="0.3">
      <c r="A15585" s="284" t="s">
        <v>2114</v>
      </c>
      <c r="B15585" s="284">
        <v>281</v>
      </c>
      <c r="C15585" s="24" t="str">
        <f t="shared" si="243"/>
        <v>elina281</v>
      </c>
      <c r="D15585" s="284">
        <v>14158</v>
      </c>
      <c r="E15585" s="284">
        <v>6788</v>
      </c>
      <c r="F15585" s="284">
        <v>397577</v>
      </c>
      <c r="G15585" s="284">
        <v>0</v>
      </c>
      <c r="H15585" s="284">
        <v>0</v>
      </c>
      <c r="I15585" s="284">
        <v>0</v>
      </c>
      <c r="J15585" s="284">
        <v>10</v>
      </c>
      <c r="K15585" s="284">
        <v>0</v>
      </c>
    </row>
    <row r="15586" spans="1:11" x14ac:dyDescent="0.3">
      <c r="A15586" s="284" t="s">
        <v>2114</v>
      </c>
      <c r="B15586" s="284">
        <v>282</v>
      </c>
      <c r="C15586" s="24" t="str">
        <f t="shared" si="243"/>
        <v>elina282</v>
      </c>
      <c r="D15586" s="284">
        <v>14301</v>
      </c>
      <c r="E15586" s="284">
        <v>6856</v>
      </c>
      <c r="F15586" s="284">
        <v>402186</v>
      </c>
      <c r="G15586" s="284">
        <v>0</v>
      </c>
      <c r="H15586" s="284">
        <v>0</v>
      </c>
      <c r="I15586" s="284">
        <v>0</v>
      </c>
      <c r="J15586" s="284">
        <v>10</v>
      </c>
      <c r="K15586" s="284">
        <v>0</v>
      </c>
    </row>
    <row r="15587" spans="1:11" x14ac:dyDescent="0.3">
      <c r="A15587" s="284" t="s">
        <v>2114</v>
      </c>
      <c r="B15587" s="284">
        <v>283</v>
      </c>
      <c r="C15587" s="24" t="str">
        <f t="shared" si="243"/>
        <v>elina283</v>
      </c>
      <c r="D15587" s="284">
        <v>14445</v>
      </c>
      <c r="E15587" s="284">
        <v>6926</v>
      </c>
      <c r="F15587" s="284">
        <v>407948</v>
      </c>
      <c r="G15587" s="284">
        <v>0</v>
      </c>
      <c r="H15587" s="284">
        <v>0</v>
      </c>
      <c r="I15587" s="284">
        <v>0</v>
      </c>
      <c r="J15587" s="284">
        <v>10</v>
      </c>
      <c r="K15587" s="284">
        <v>0</v>
      </c>
    </row>
    <row r="15588" spans="1:11" x14ac:dyDescent="0.3">
      <c r="A15588" s="284" t="s">
        <v>2114</v>
      </c>
      <c r="B15588" s="284">
        <v>284</v>
      </c>
      <c r="C15588" s="24" t="str">
        <f t="shared" si="243"/>
        <v>elina284</v>
      </c>
      <c r="D15588" s="284">
        <v>14591</v>
      </c>
      <c r="E15588" s="284">
        <v>6995</v>
      </c>
      <c r="F15588" s="284">
        <v>412798</v>
      </c>
      <c r="G15588" s="284">
        <v>0</v>
      </c>
      <c r="H15588" s="284">
        <v>0</v>
      </c>
      <c r="I15588" s="284">
        <v>0</v>
      </c>
      <c r="J15588" s="284">
        <v>10</v>
      </c>
      <c r="K15588" s="284">
        <v>0</v>
      </c>
    </row>
    <row r="15589" spans="1:11" x14ac:dyDescent="0.3">
      <c r="A15589" s="284" t="s">
        <v>2114</v>
      </c>
      <c r="B15589" s="284">
        <v>285</v>
      </c>
      <c r="C15589" s="24" t="str">
        <f t="shared" si="243"/>
        <v>elina285</v>
      </c>
      <c r="D15589" s="284">
        <v>14738</v>
      </c>
      <c r="E15589" s="284">
        <v>7066</v>
      </c>
      <c r="F15589" s="284">
        <v>418704</v>
      </c>
      <c r="G15589" s="284">
        <v>0</v>
      </c>
      <c r="H15589" s="284">
        <v>0</v>
      </c>
      <c r="I15589" s="284">
        <v>0</v>
      </c>
      <c r="J15589" s="284">
        <v>10</v>
      </c>
      <c r="K15589" s="284">
        <v>0</v>
      </c>
    </row>
    <row r="15590" spans="1:11" x14ac:dyDescent="0.3">
      <c r="A15590" s="284" t="s">
        <v>2114</v>
      </c>
      <c r="B15590" s="284">
        <v>286</v>
      </c>
      <c r="C15590" s="24" t="str">
        <f t="shared" si="243"/>
        <v>elina286</v>
      </c>
      <c r="D15590" s="284">
        <v>14886</v>
      </c>
      <c r="E15590" s="284">
        <v>7137</v>
      </c>
      <c r="F15590" s="284">
        <v>423676</v>
      </c>
      <c r="G15590" s="284">
        <v>0</v>
      </c>
      <c r="H15590" s="284">
        <v>0</v>
      </c>
      <c r="I15590" s="284">
        <v>0</v>
      </c>
      <c r="J15590" s="284">
        <v>10</v>
      </c>
      <c r="K15590" s="284">
        <v>0</v>
      </c>
    </row>
    <row r="15591" spans="1:11" x14ac:dyDescent="0.3">
      <c r="A15591" s="284" t="s">
        <v>2114</v>
      </c>
      <c r="B15591" s="284">
        <v>287</v>
      </c>
      <c r="C15591" s="24" t="str">
        <f t="shared" si="243"/>
        <v>elina287</v>
      </c>
      <c r="D15591" s="284">
        <v>15036</v>
      </c>
      <c r="E15591" s="284">
        <v>7209</v>
      </c>
      <c r="F15591" s="284">
        <v>429345</v>
      </c>
      <c r="G15591" s="284">
        <v>0</v>
      </c>
      <c r="H15591" s="284">
        <v>0</v>
      </c>
      <c r="I15591" s="284">
        <v>0</v>
      </c>
      <c r="J15591" s="284">
        <v>10</v>
      </c>
      <c r="K15591" s="284">
        <v>0</v>
      </c>
    </row>
    <row r="15592" spans="1:11" x14ac:dyDescent="0.3">
      <c r="A15592" s="284" t="s">
        <v>2114</v>
      </c>
      <c r="B15592" s="284">
        <v>288</v>
      </c>
      <c r="C15592" s="24" t="str">
        <f t="shared" si="243"/>
        <v>elina288</v>
      </c>
      <c r="D15592" s="284">
        <v>15188</v>
      </c>
      <c r="E15592" s="284">
        <v>7281</v>
      </c>
      <c r="F15592" s="284">
        <v>434307</v>
      </c>
      <c r="G15592" s="284">
        <v>0</v>
      </c>
      <c r="H15592" s="284">
        <v>0</v>
      </c>
      <c r="I15592" s="284">
        <v>0</v>
      </c>
      <c r="J15592" s="284">
        <v>10</v>
      </c>
      <c r="K15592" s="284">
        <v>0</v>
      </c>
    </row>
    <row r="15593" spans="1:11" x14ac:dyDescent="0.3">
      <c r="A15593" s="284" t="s">
        <v>2114</v>
      </c>
      <c r="B15593" s="284">
        <v>289</v>
      </c>
      <c r="C15593" s="24" t="str">
        <f t="shared" si="243"/>
        <v>elina289</v>
      </c>
      <c r="D15593" s="284">
        <v>15340</v>
      </c>
      <c r="E15593" s="284">
        <v>7355</v>
      </c>
      <c r="F15593" s="284">
        <v>439458</v>
      </c>
      <c r="G15593" s="284">
        <v>0</v>
      </c>
      <c r="H15593" s="284">
        <v>0</v>
      </c>
      <c r="I15593" s="284">
        <v>0</v>
      </c>
      <c r="J15593" s="284">
        <v>10</v>
      </c>
      <c r="K15593" s="284">
        <v>0</v>
      </c>
    </row>
    <row r="15594" spans="1:11" x14ac:dyDescent="0.3">
      <c r="A15594" s="284" t="s">
        <v>2114</v>
      </c>
      <c r="B15594" s="284">
        <v>290</v>
      </c>
      <c r="C15594" s="24" t="str">
        <f t="shared" si="243"/>
        <v>elina290</v>
      </c>
      <c r="D15594" s="284">
        <v>15494</v>
      </c>
      <c r="E15594" s="284">
        <v>7429</v>
      </c>
      <c r="F15594" s="284">
        <v>444532</v>
      </c>
      <c r="G15594" s="284">
        <v>0</v>
      </c>
      <c r="H15594" s="284">
        <v>0</v>
      </c>
      <c r="I15594" s="284">
        <v>0</v>
      </c>
      <c r="J15594" s="284">
        <v>10</v>
      </c>
      <c r="K15594" s="284">
        <v>0</v>
      </c>
    </row>
    <row r="15595" spans="1:11" x14ac:dyDescent="0.3">
      <c r="A15595" s="284" t="s">
        <v>2114</v>
      </c>
      <c r="B15595" s="284">
        <v>291</v>
      </c>
      <c r="C15595" s="24" t="str">
        <f t="shared" si="243"/>
        <v>elina291</v>
      </c>
      <c r="D15595" s="284">
        <v>15650</v>
      </c>
      <c r="E15595" s="284">
        <v>7503</v>
      </c>
      <c r="F15595" s="284">
        <v>449663</v>
      </c>
      <c r="G15595" s="284">
        <v>0</v>
      </c>
      <c r="H15595" s="284">
        <v>0</v>
      </c>
      <c r="I15595" s="284">
        <v>0</v>
      </c>
      <c r="J15595" s="284">
        <v>10</v>
      </c>
      <c r="K15595" s="284">
        <v>0</v>
      </c>
    </row>
    <row r="15596" spans="1:11" x14ac:dyDescent="0.3">
      <c r="A15596" s="284" t="s">
        <v>2114</v>
      </c>
      <c r="B15596" s="284">
        <v>292</v>
      </c>
      <c r="C15596" s="24" t="str">
        <f t="shared" si="243"/>
        <v>elina292</v>
      </c>
      <c r="D15596" s="284">
        <v>15807</v>
      </c>
      <c r="E15596" s="284">
        <v>7579</v>
      </c>
      <c r="F15596" s="284">
        <v>454988</v>
      </c>
      <c r="G15596" s="284">
        <v>0</v>
      </c>
      <c r="H15596" s="284">
        <v>0</v>
      </c>
      <c r="I15596" s="284">
        <v>0</v>
      </c>
      <c r="J15596" s="284">
        <v>10</v>
      </c>
      <c r="K15596" s="284">
        <v>0</v>
      </c>
    </row>
    <row r="15597" spans="1:11" x14ac:dyDescent="0.3">
      <c r="A15597" s="284" t="s">
        <v>2114</v>
      </c>
      <c r="B15597" s="284">
        <v>293</v>
      </c>
      <c r="C15597" s="24" t="str">
        <f t="shared" si="243"/>
        <v>elina293</v>
      </c>
      <c r="D15597" s="284">
        <v>15966</v>
      </c>
      <c r="E15597" s="284">
        <v>7655</v>
      </c>
      <c r="F15597" s="284">
        <v>460234</v>
      </c>
      <c r="G15597" s="284">
        <v>0</v>
      </c>
      <c r="H15597" s="284">
        <v>0</v>
      </c>
      <c r="I15597" s="284">
        <v>0</v>
      </c>
      <c r="J15597" s="284">
        <v>10</v>
      </c>
      <c r="K15597" s="284">
        <v>0</v>
      </c>
    </row>
    <row r="15598" spans="1:11" x14ac:dyDescent="0.3">
      <c r="A15598" s="284" t="s">
        <v>2114</v>
      </c>
      <c r="B15598" s="284">
        <v>294</v>
      </c>
      <c r="C15598" s="24" t="str">
        <f t="shared" si="243"/>
        <v>elina294</v>
      </c>
      <c r="D15598" s="284">
        <v>16126</v>
      </c>
      <c r="E15598" s="284">
        <v>7731</v>
      </c>
      <c r="F15598" s="284">
        <v>465538</v>
      </c>
      <c r="G15598" s="284">
        <v>0</v>
      </c>
      <c r="H15598" s="284">
        <v>0</v>
      </c>
      <c r="I15598" s="284">
        <v>0</v>
      </c>
      <c r="J15598" s="284">
        <v>10</v>
      </c>
      <c r="K15598" s="284">
        <v>0</v>
      </c>
    </row>
    <row r="15599" spans="1:11" x14ac:dyDescent="0.3">
      <c r="A15599" s="284" t="s">
        <v>2114</v>
      </c>
      <c r="B15599" s="284">
        <v>295</v>
      </c>
      <c r="C15599" s="24" t="str">
        <f t="shared" si="243"/>
        <v>elina295</v>
      </c>
      <c r="D15599" s="284">
        <v>16288</v>
      </c>
      <c r="E15599" s="284">
        <v>7809</v>
      </c>
      <c r="F15599" s="284">
        <v>471044</v>
      </c>
      <c r="G15599" s="284">
        <v>0</v>
      </c>
      <c r="H15599" s="284">
        <v>0</v>
      </c>
      <c r="I15599" s="284">
        <v>0</v>
      </c>
      <c r="J15599" s="284">
        <v>10</v>
      </c>
      <c r="K15599" s="284">
        <v>0</v>
      </c>
    </row>
    <row r="15600" spans="1:11" x14ac:dyDescent="0.3">
      <c r="A15600" s="284" t="s">
        <v>2114</v>
      </c>
      <c r="B15600" s="284">
        <v>296</v>
      </c>
      <c r="C15600" s="24" t="str">
        <f t="shared" si="243"/>
        <v>elina296</v>
      </c>
      <c r="D15600" s="284">
        <v>16451</v>
      </c>
      <c r="E15600" s="284">
        <v>7887</v>
      </c>
      <c r="F15600" s="284">
        <v>476468</v>
      </c>
      <c r="G15600" s="284">
        <v>0</v>
      </c>
      <c r="H15600" s="284">
        <v>0</v>
      </c>
      <c r="I15600" s="284">
        <v>0</v>
      </c>
      <c r="J15600" s="284">
        <v>10</v>
      </c>
      <c r="K15600" s="284">
        <v>0</v>
      </c>
    </row>
    <row r="15601" spans="1:11" x14ac:dyDescent="0.3">
      <c r="A15601" s="284" t="s">
        <v>2114</v>
      </c>
      <c r="B15601" s="284">
        <v>297</v>
      </c>
      <c r="C15601" s="24" t="str">
        <f t="shared" si="243"/>
        <v>elina297</v>
      </c>
      <c r="D15601" s="284">
        <v>16616</v>
      </c>
      <c r="E15601" s="284">
        <v>7966</v>
      </c>
      <c r="F15601" s="284">
        <v>481657</v>
      </c>
      <c r="G15601" s="284">
        <v>0</v>
      </c>
      <c r="H15601" s="284">
        <v>0</v>
      </c>
      <c r="I15601" s="284">
        <v>0</v>
      </c>
      <c r="J15601" s="284">
        <v>10</v>
      </c>
      <c r="K15601" s="284">
        <v>0</v>
      </c>
    </row>
    <row r="15602" spans="1:11" x14ac:dyDescent="0.3">
      <c r="A15602" s="284" t="s">
        <v>2114</v>
      </c>
      <c r="B15602" s="284">
        <v>298</v>
      </c>
      <c r="C15602" s="24" t="str">
        <f t="shared" si="243"/>
        <v>elina298</v>
      </c>
      <c r="D15602" s="284">
        <v>16782</v>
      </c>
      <c r="E15602" s="284">
        <v>8046</v>
      </c>
      <c r="F15602" s="284">
        <v>486899</v>
      </c>
      <c r="G15602" s="284">
        <v>0</v>
      </c>
      <c r="H15602" s="284">
        <v>0</v>
      </c>
      <c r="I15602" s="284">
        <v>0</v>
      </c>
      <c r="J15602" s="284">
        <v>10</v>
      </c>
      <c r="K15602" s="284">
        <v>0</v>
      </c>
    </row>
    <row r="15603" spans="1:11" x14ac:dyDescent="0.3">
      <c r="A15603" s="284" t="s">
        <v>2114</v>
      </c>
      <c r="B15603" s="284">
        <v>299</v>
      </c>
      <c r="C15603" s="24" t="str">
        <f t="shared" si="243"/>
        <v>elina299</v>
      </c>
      <c r="D15603" s="284">
        <v>16950</v>
      </c>
      <c r="E15603" s="284">
        <v>8126</v>
      </c>
      <c r="F15603" s="284">
        <v>492196</v>
      </c>
      <c r="G15603" s="284">
        <v>0</v>
      </c>
      <c r="H15603" s="284">
        <v>0</v>
      </c>
      <c r="I15603" s="284">
        <v>0</v>
      </c>
      <c r="J15603" s="284">
        <v>10</v>
      </c>
      <c r="K15603" s="284">
        <v>0</v>
      </c>
    </row>
    <row r="15604" spans="1:11" x14ac:dyDescent="0.3">
      <c r="A15604" s="284" t="s">
        <v>2114</v>
      </c>
      <c r="B15604" s="284">
        <v>300</v>
      </c>
      <c r="C15604" s="24" t="str">
        <f t="shared" si="243"/>
        <v>elina300</v>
      </c>
      <c r="D15604" s="284">
        <v>17119</v>
      </c>
      <c r="E15604" s="284">
        <v>8208</v>
      </c>
      <c r="F15604" s="284">
        <v>497547</v>
      </c>
      <c r="G15604" s="284">
        <v>0</v>
      </c>
      <c r="H15604" s="284">
        <v>0</v>
      </c>
      <c r="I15604" s="284">
        <v>0</v>
      </c>
      <c r="J15604" s="284">
        <v>10</v>
      </c>
      <c r="K15604" s="284">
        <v>0</v>
      </c>
    </row>
    <row r="15605" spans="1:11" x14ac:dyDescent="0.3">
      <c r="A15605" s="284" t="s">
        <v>2135</v>
      </c>
      <c r="B15605" s="284">
        <v>1</v>
      </c>
      <c r="C15605" s="24" t="str">
        <f t="shared" si="243"/>
        <v>hallona1</v>
      </c>
      <c r="D15605" s="284">
        <v>148</v>
      </c>
      <c r="E15605" s="284">
        <v>77</v>
      </c>
      <c r="F15605" s="284">
        <v>1558</v>
      </c>
      <c r="G15605" s="284">
        <v>0</v>
      </c>
      <c r="H15605" s="284">
        <v>0</v>
      </c>
      <c r="I15605" s="284">
        <v>0</v>
      </c>
      <c r="J15605" s="284">
        <v>10</v>
      </c>
      <c r="K15605" s="284">
        <v>0</v>
      </c>
    </row>
    <row r="15606" spans="1:11" x14ac:dyDescent="0.3">
      <c r="A15606" s="284" t="s">
        <v>2135</v>
      </c>
      <c r="B15606" s="284">
        <v>2</v>
      </c>
      <c r="C15606" s="24" t="str">
        <f t="shared" si="243"/>
        <v>hallona2</v>
      </c>
      <c r="D15606" s="284">
        <v>150</v>
      </c>
      <c r="E15606" s="284">
        <v>78</v>
      </c>
      <c r="F15606" s="284">
        <v>1578</v>
      </c>
      <c r="G15606" s="284">
        <v>0</v>
      </c>
      <c r="H15606" s="284">
        <v>0</v>
      </c>
      <c r="I15606" s="284">
        <v>0</v>
      </c>
      <c r="J15606" s="284">
        <v>10</v>
      </c>
      <c r="K15606" s="284">
        <v>0</v>
      </c>
    </row>
    <row r="15607" spans="1:11" x14ac:dyDescent="0.3">
      <c r="A15607" s="284" t="s">
        <v>2135</v>
      </c>
      <c r="B15607" s="284">
        <v>3</v>
      </c>
      <c r="C15607" s="24" t="str">
        <f t="shared" si="243"/>
        <v>hallona3</v>
      </c>
      <c r="D15607" s="284">
        <v>152</v>
      </c>
      <c r="E15607" s="284">
        <v>79</v>
      </c>
      <c r="F15607" s="284">
        <v>1601</v>
      </c>
      <c r="G15607" s="284">
        <v>0</v>
      </c>
      <c r="H15607" s="284">
        <v>0</v>
      </c>
      <c r="I15607" s="284">
        <v>0</v>
      </c>
      <c r="J15607" s="284">
        <v>10</v>
      </c>
      <c r="K15607" s="284">
        <v>0</v>
      </c>
    </row>
    <row r="15608" spans="1:11" x14ac:dyDescent="0.3">
      <c r="A15608" s="284" t="s">
        <v>2135</v>
      </c>
      <c r="B15608" s="284">
        <v>4</v>
      </c>
      <c r="C15608" s="24" t="str">
        <f t="shared" si="243"/>
        <v>hallona4</v>
      </c>
      <c r="D15608" s="284">
        <v>154</v>
      </c>
      <c r="E15608" s="284">
        <v>80</v>
      </c>
      <c r="F15608" s="284">
        <v>1629</v>
      </c>
      <c r="G15608" s="284">
        <v>0</v>
      </c>
      <c r="H15608" s="284">
        <v>0</v>
      </c>
      <c r="I15608" s="284">
        <v>0</v>
      </c>
      <c r="J15608" s="284">
        <v>10</v>
      </c>
      <c r="K15608" s="284">
        <v>0</v>
      </c>
    </row>
    <row r="15609" spans="1:11" x14ac:dyDescent="0.3">
      <c r="A15609" s="284" t="s">
        <v>2135</v>
      </c>
      <c r="B15609" s="284">
        <v>5</v>
      </c>
      <c r="C15609" s="24" t="str">
        <f t="shared" si="243"/>
        <v>hallona5</v>
      </c>
      <c r="D15609" s="284">
        <v>156</v>
      </c>
      <c r="E15609" s="284">
        <v>81</v>
      </c>
      <c r="F15609" s="284">
        <v>1661</v>
      </c>
      <c r="G15609" s="284">
        <v>0</v>
      </c>
      <c r="H15609" s="284">
        <v>0</v>
      </c>
      <c r="I15609" s="284">
        <v>0</v>
      </c>
      <c r="J15609" s="284">
        <v>10</v>
      </c>
      <c r="K15609" s="284">
        <v>0</v>
      </c>
    </row>
    <row r="15610" spans="1:11" x14ac:dyDescent="0.3">
      <c r="A15610" s="284" t="s">
        <v>2135</v>
      </c>
      <c r="B15610" s="284">
        <v>6</v>
      </c>
      <c r="C15610" s="24" t="str">
        <f t="shared" si="243"/>
        <v>hallona6</v>
      </c>
      <c r="D15610" s="284">
        <v>158</v>
      </c>
      <c r="E15610" s="284">
        <v>82</v>
      </c>
      <c r="F15610" s="284">
        <v>1698</v>
      </c>
      <c r="G15610" s="284">
        <v>0</v>
      </c>
      <c r="H15610" s="284">
        <v>0</v>
      </c>
      <c r="I15610" s="284">
        <v>0</v>
      </c>
      <c r="J15610" s="284">
        <v>10</v>
      </c>
      <c r="K15610" s="284">
        <v>0</v>
      </c>
    </row>
    <row r="15611" spans="1:11" x14ac:dyDescent="0.3">
      <c r="A15611" s="284" t="s">
        <v>2135</v>
      </c>
      <c r="B15611" s="284">
        <v>7</v>
      </c>
      <c r="C15611" s="24" t="str">
        <f t="shared" si="243"/>
        <v>hallona7</v>
      </c>
      <c r="D15611" s="284">
        <v>160</v>
      </c>
      <c r="E15611" s="284">
        <v>83</v>
      </c>
      <c r="F15611" s="284">
        <v>1740</v>
      </c>
      <c r="G15611" s="284">
        <v>0</v>
      </c>
      <c r="H15611" s="284">
        <v>0</v>
      </c>
      <c r="I15611" s="284">
        <v>0</v>
      </c>
      <c r="J15611" s="284">
        <v>10</v>
      </c>
      <c r="K15611" s="284">
        <v>0</v>
      </c>
    </row>
    <row r="15612" spans="1:11" x14ac:dyDescent="0.3">
      <c r="A15612" s="284" t="s">
        <v>2135</v>
      </c>
      <c r="B15612" s="284">
        <v>8</v>
      </c>
      <c r="C15612" s="24" t="str">
        <f t="shared" si="243"/>
        <v>hallona8</v>
      </c>
      <c r="D15612" s="284">
        <v>163</v>
      </c>
      <c r="E15612" s="284">
        <v>84</v>
      </c>
      <c r="F15612" s="284">
        <v>1788</v>
      </c>
      <c r="G15612" s="284">
        <v>0</v>
      </c>
      <c r="H15612" s="284">
        <v>0</v>
      </c>
      <c r="I15612" s="284">
        <v>0</v>
      </c>
      <c r="J15612" s="284">
        <v>10</v>
      </c>
      <c r="K15612" s="284">
        <v>0</v>
      </c>
    </row>
    <row r="15613" spans="1:11" x14ac:dyDescent="0.3">
      <c r="A15613" s="284" t="s">
        <v>2135</v>
      </c>
      <c r="B15613" s="284">
        <v>9</v>
      </c>
      <c r="C15613" s="24" t="str">
        <f t="shared" si="243"/>
        <v>hallona9</v>
      </c>
      <c r="D15613" s="284">
        <v>165</v>
      </c>
      <c r="E15613" s="284">
        <v>85</v>
      </c>
      <c r="F15613" s="284">
        <v>1840</v>
      </c>
      <c r="G15613" s="284">
        <v>0</v>
      </c>
      <c r="H15613" s="284">
        <v>0</v>
      </c>
      <c r="I15613" s="284">
        <v>0</v>
      </c>
      <c r="J15613" s="284">
        <v>10</v>
      </c>
      <c r="K15613" s="284">
        <v>0</v>
      </c>
    </row>
    <row r="15614" spans="1:11" x14ac:dyDescent="0.3">
      <c r="A15614" s="284" t="s">
        <v>2135</v>
      </c>
      <c r="B15614" s="284">
        <v>10</v>
      </c>
      <c r="C15614" s="24" t="str">
        <f t="shared" si="243"/>
        <v>hallona10</v>
      </c>
      <c r="D15614" s="284">
        <v>167</v>
      </c>
      <c r="E15614" s="284">
        <v>87</v>
      </c>
      <c r="F15614" s="284">
        <v>1898</v>
      </c>
      <c r="G15614" s="284">
        <v>0</v>
      </c>
      <c r="H15614" s="284">
        <v>0</v>
      </c>
      <c r="I15614" s="284">
        <v>0</v>
      </c>
      <c r="J15614" s="284">
        <v>10</v>
      </c>
      <c r="K15614" s="284">
        <v>0</v>
      </c>
    </row>
    <row r="15615" spans="1:11" x14ac:dyDescent="0.3">
      <c r="A15615" s="284" t="s">
        <v>2135</v>
      </c>
      <c r="B15615" s="284">
        <v>11</v>
      </c>
      <c r="C15615" s="24" t="str">
        <f t="shared" si="243"/>
        <v>hallona11</v>
      </c>
      <c r="D15615" s="284">
        <v>183</v>
      </c>
      <c r="E15615" s="284">
        <v>95</v>
      </c>
      <c r="F15615" s="284">
        <v>2089</v>
      </c>
      <c r="G15615" s="284">
        <v>0</v>
      </c>
      <c r="H15615" s="284">
        <v>0</v>
      </c>
      <c r="I15615" s="284">
        <v>0</v>
      </c>
      <c r="J15615" s="284">
        <v>10</v>
      </c>
      <c r="K15615" s="284">
        <v>0</v>
      </c>
    </row>
    <row r="15616" spans="1:11" x14ac:dyDescent="0.3">
      <c r="A15616" s="284" t="s">
        <v>2135</v>
      </c>
      <c r="B15616" s="284">
        <v>12</v>
      </c>
      <c r="C15616" s="24" t="str">
        <f t="shared" si="243"/>
        <v>hallona12</v>
      </c>
      <c r="D15616" s="284">
        <v>185</v>
      </c>
      <c r="E15616" s="284">
        <v>96</v>
      </c>
      <c r="F15616" s="284">
        <v>2164</v>
      </c>
      <c r="G15616" s="284">
        <v>0</v>
      </c>
      <c r="H15616" s="284">
        <v>0</v>
      </c>
      <c r="I15616" s="284">
        <v>0</v>
      </c>
      <c r="J15616" s="284">
        <v>10</v>
      </c>
      <c r="K15616" s="284">
        <v>0</v>
      </c>
    </row>
    <row r="15617" spans="1:11" x14ac:dyDescent="0.3">
      <c r="A15617" s="284" t="s">
        <v>2135</v>
      </c>
      <c r="B15617" s="284">
        <v>13</v>
      </c>
      <c r="C15617" s="24" t="str">
        <f t="shared" si="243"/>
        <v>hallona13</v>
      </c>
      <c r="D15617" s="284">
        <v>187</v>
      </c>
      <c r="E15617" s="284">
        <v>97</v>
      </c>
      <c r="F15617" s="284">
        <v>2246</v>
      </c>
      <c r="G15617" s="284">
        <v>0</v>
      </c>
      <c r="H15617" s="284">
        <v>0</v>
      </c>
      <c r="I15617" s="284">
        <v>0</v>
      </c>
      <c r="J15617" s="284">
        <v>10</v>
      </c>
      <c r="K15617" s="284">
        <v>0</v>
      </c>
    </row>
    <row r="15618" spans="1:11" x14ac:dyDescent="0.3">
      <c r="A15618" s="284" t="s">
        <v>2135</v>
      </c>
      <c r="B15618" s="284">
        <v>14</v>
      </c>
      <c r="C15618" s="24" t="str">
        <f t="shared" si="243"/>
        <v>hallona14</v>
      </c>
      <c r="D15618" s="284">
        <v>190</v>
      </c>
      <c r="E15618" s="284">
        <v>99</v>
      </c>
      <c r="F15618" s="284">
        <v>2335</v>
      </c>
      <c r="G15618" s="284">
        <v>0</v>
      </c>
      <c r="H15618" s="284">
        <v>0</v>
      </c>
      <c r="I15618" s="284">
        <v>0</v>
      </c>
      <c r="J15618" s="284">
        <v>10</v>
      </c>
      <c r="K15618" s="284">
        <v>0</v>
      </c>
    </row>
    <row r="15619" spans="1:11" x14ac:dyDescent="0.3">
      <c r="A15619" s="284" t="s">
        <v>2135</v>
      </c>
      <c r="B15619" s="284">
        <v>15</v>
      </c>
      <c r="C15619" s="24" t="str">
        <f t="shared" si="243"/>
        <v>hallona15</v>
      </c>
      <c r="D15619" s="284">
        <v>192</v>
      </c>
      <c r="E15619" s="284">
        <v>100</v>
      </c>
      <c r="F15619" s="284">
        <v>2431</v>
      </c>
      <c r="G15619" s="284">
        <v>0</v>
      </c>
      <c r="H15619" s="284">
        <v>0</v>
      </c>
      <c r="I15619" s="284">
        <v>0</v>
      </c>
      <c r="J15619" s="284">
        <v>10</v>
      </c>
      <c r="K15619" s="284">
        <v>0</v>
      </c>
    </row>
    <row r="15620" spans="1:11" x14ac:dyDescent="0.3">
      <c r="A15620" s="284" t="s">
        <v>2135</v>
      </c>
      <c r="B15620" s="284">
        <v>16</v>
      </c>
      <c r="C15620" s="24" t="str">
        <f t="shared" si="243"/>
        <v>hallona16</v>
      </c>
      <c r="D15620" s="284">
        <v>195</v>
      </c>
      <c r="E15620" s="284">
        <v>101</v>
      </c>
      <c r="F15620" s="284">
        <v>2534</v>
      </c>
      <c r="G15620" s="284">
        <v>0</v>
      </c>
      <c r="H15620" s="284">
        <v>0</v>
      </c>
      <c r="I15620" s="284">
        <v>0</v>
      </c>
      <c r="J15620" s="284">
        <v>10</v>
      </c>
      <c r="K15620" s="284">
        <v>0</v>
      </c>
    </row>
    <row r="15621" spans="1:11" x14ac:dyDescent="0.3">
      <c r="A15621" s="284" t="s">
        <v>2135</v>
      </c>
      <c r="B15621" s="284">
        <v>17</v>
      </c>
      <c r="C15621" s="24" t="str">
        <f t="shared" si="243"/>
        <v>hallona17</v>
      </c>
      <c r="D15621" s="284">
        <v>197</v>
      </c>
      <c r="E15621" s="284">
        <v>102</v>
      </c>
      <c r="F15621" s="284">
        <v>2645</v>
      </c>
      <c r="G15621" s="284">
        <v>0</v>
      </c>
      <c r="H15621" s="284">
        <v>0</v>
      </c>
      <c r="I15621" s="284">
        <v>0</v>
      </c>
      <c r="J15621" s="284">
        <v>10</v>
      </c>
      <c r="K15621" s="284">
        <v>0</v>
      </c>
    </row>
    <row r="15622" spans="1:11" x14ac:dyDescent="0.3">
      <c r="A15622" s="284" t="s">
        <v>2135</v>
      </c>
      <c r="B15622" s="284">
        <v>18</v>
      </c>
      <c r="C15622" s="24" t="str">
        <f t="shared" ref="C15622:C15685" si="244">A15622&amp;B15622</f>
        <v>hallona18</v>
      </c>
      <c r="D15622" s="284">
        <v>200</v>
      </c>
      <c r="E15622" s="284">
        <v>104</v>
      </c>
      <c r="F15622" s="284">
        <v>2764</v>
      </c>
      <c r="G15622" s="284">
        <v>0</v>
      </c>
      <c r="H15622" s="284">
        <v>0</v>
      </c>
      <c r="I15622" s="284">
        <v>0</v>
      </c>
      <c r="J15622" s="284">
        <v>10</v>
      </c>
      <c r="K15622" s="284">
        <v>0</v>
      </c>
    </row>
    <row r="15623" spans="1:11" x14ac:dyDescent="0.3">
      <c r="A15623" s="284" t="s">
        <v>2135</v>
      </c>
      <c r="B15623" s="284">
        <v>19</v>
      </c>
      <c r="C15623" s="24" t="str">
        <f t="shared" si="244"/>
        <v>hallona19</v>
      </c>
      <c r="D15623" s="284">
        <v>202</v>
      </c>
      <c r="E15623" s="284">
        <v>105</v>
      </c>
      <c r="F15623" s="284">
        <v>2891</v>
      </c>
      <c r="G15623" s="284">
        <v>0</v>
      </c>
      <c r="H15623" s="284">
        <v>0</v>
      </c>
      <c r="I15623" s="284">
        <v>0</v>
      </c>
      <c r="J15623" s="284">
        <v>10</v>
      </c>
      <c r="K15623" s="284">
        <v>0</v>
      </c>
    </row>
    <row r="15624" spans="1:11" x14ac:dyDescent="0.3">
      <c r="A15624" s="284" t="s">
        <v>2135</v>
      </c>
      <c r="B15624" s="284">
        <v>20</v>
      </c>
      <c r="C15624" s="24" t="str">
        <f t="shared" si="244"/>
        <v>hallona20</v>
      </c>
      <c r="D15624" s="284">
        <v>205</v>
      </c>
      <c r="E15624" s="284">
        <v>106</v>
      </c>
      <c r="F15624" s="284">
        <v>3026</v>
      </c>
      <c r="G15624" s="284">
        <v>0</v>
      </c>
      <c r="H15624" s="284">
        <v>0</v>
      </c>
      <c r="I15624" s="284">
        <v>0</v>
      </c>
      <c r="J15624" s="284">
        <v>10</v>
      </c>
      <c r="K15624" s="284">
        <v>0</v>
      </c>
    </row>
    <row r="15625" spans="1:11" x14ac:dyDescent="0.3">
      <c r="A15625" s="284" t="s">
        <v>2135</v>
      </c>
      <c r="B15625" s="284">
        <v>21</v>
      </c>
      <c r="C15625" s="24" t="str">
        <f t="shared" si="244"/>
        <v>hallona21</v>
      </c>
      <c r="D15625" s="284">
        <v>224</v>
      </c>
      <c r="E15625" s="284">
        <v>116</v>
      </c>
      <c r="F15625" s="284">
        <v>3393</v>
      </c>
      <c r="G15625" s="284">
        <v>0</v>
      </c>
      <c r="H15625" s="284">
        <v>0</v>
      </c>
      <c r="I15625" s="284">
        <v>0</v>
      </c>
      <c r="J15625" s="284">
        <v>10</v>
      </c>
      <c r="K15625" s="284">
        <v>0</v>
      </c>
    </row>
    <row r="15626" spans="1:11" x14ac:dyDescent="0.3">
      <c r="A15626" s="284" t="s">
        <v>2135</v>
      </c>
      <c r="B15626" s="284">
        <v>22</v>
      </c>
      <c r="C15626" s="24" t="str">
        <f t="shared" si="244"/>
        <v>hallona22</v>
      </c>
      <c r="D15626" s="284">
        <v>227</v>
      </c>
      <c r="E15626" s="284">
        <v>118</v>
      </c>
      <c r="F15626" s="284">
        <v>3557</v>
      </c>
      <c r="G15626" s="284">
        <v>0</v>
      </c>
      <c r="H15626" s="284">
        <v>0</v>
      </c>
      <c r="I15626" s="284">
        <v>0</v>
      </c>
      <c r="J15626" s="284">
        <v>10</v>
      </c>
      <c r="K15626" s="284">
        <v>0</v>
      </c>
    </row>
    <row r="15627" spans="1:11" x14ac:dyDescent="0.3">
      <c r="A15627" s="284" t="s">
        <v>2135</v>
      </c>
      <c r="B15627" s="284">
        <v>23</v>
      </c>
      <c r="C15627" s="24" t="str">
        <f t="shared" si="244"/>
        <v>hallona23</v>
      </c>
      <c r="D15627" s="284">
        <v>230</v>
      </c>
      <c r="E15627" s="284">
        <v>119</v>
      </c>
      <c r="F15627" s="284">
        <v>3732</v>
      </c>
      <c r="G15627" s="284">
        <v>0</v>
      </c>
      <c r="H15627" s="284">
        <v>0</v>
      </c>
      <c r="I15627" s="284">
        <v>0</v>
      </c>
      <c r="J15627" s="284">
        <v>10</v>
      </c>
      <c r="K15627" s="284">
        <v>0</v>
      </c>
    </row>
    <row r="15628" spans="1:11" x14ac:dyDescent="0.3">
      <c r="A15628" s="284" t="s">
        <v>2135</v>
      </c>
      <c r="B15628" s="284">
        <v>24</v>
      </c>
      <c r="C15628" s="24" t="str">
        <f t="shared" si="244"/>
        <v>hallona24</v>
      </c>
      <c r="D15628" s="284">
        <v>233</v>
      </c>
      <c r="E15628" s="284">
        <v>121</v>
      </c>
      <c r="F15628" s="284">
        <v>3917</v>
      </c>
      <c r="G15628" s="284">
        <v>0</v>
      </c>
      <c r="H15628" s="284">
        <v>0</v>
      </c>
      <c r="I15628" s="284">
        <v>0</v>
      </c>
      <c r="J15628" s="284">
        <v>10</v>
      </c>
      <c r="K15628" s="284">
        <v>0</v>
      </c>
    </row>
    <row r="15629" spans="1:11" x14ac:dyDescent="0.3">
      <c r="A15629" s="284" t="s">
        <v>2135</v>
      </c>
      <c r="B15629" s="284">
        <v>25</v>
      </c>
      <c r="C15629" s="24" t="str">
        <f t="shared" si="244"/>
        <v>hallona25</v>
      </c>
      <c r="D15629" s="284">
        <v>236</v>
      </c>
      <c r="E15629" s="284">
        <v>122</v>
      </c>
      <c r="F15629" s="284">
        <v>4112</v>
      </c>
      <c r="G15629" s="284">
        <v>0</v>
      </c>
      <c r="H15629" s="284">
        <v>0</v>
      </c>
      <c r="I15629" s="284">
        <v>0</v>
      </c>
      <c r="J15629" s="284">
        <v>10</v>
      </c>
      <c r="K15629" s="284">
        <v>0</v>
      </c>
    </row>
    <row r="15630" spans="1:11" x14ac:dyDescent="0.3">
      <c r="A15630" s="284" t="s">
        <v>2135</v>
      </c>
      <c r="B15630" s="284">
        <v>26</v>
      </c>
      <c r="C15630" s="24" t="str">
        <f t="shared" si="244"/>
        <v>hallona26</v>
      </c>
      <c r="D15630" s="284">
        <v>239</v>
      </c>
      <c r="E15630" s="284">
        <v>124</v>
      </c>
      <c r="F15630" s="284">
        <v>4161</v>
      </c>
      <c r="G15630" s="284">
        <v>0</v>
      </c>
      <c r="H15630" s="284">
        <v>0</v>
      </c>
      <c r="I15630" s="284">
        <v>0</v>
      </c>
      <c r="J15630" s="284">
        <v>10</v>
      </c>
      <c r="K15630" s="284">
        <v>0</v>
      </c>
    </row>
    <row r="15631" spans="1:11" x14ac:dyDescent="0.3">
      <c r="A15631" s="284" t="s">
        <v>2135</v>
      </c>
      <c r="B15631" s="284">
        <v>27</v>
      </c>
      <c r="C15631" s="24" t="str">
        <f t="shared" si="244"/>
        <v>hallona27</v>
      </c>
      <c r="D15631" s="284">
        <v>242</v>
      </c>
      <c r="E15631" s="284">
        <v>126</v>
      </c>
      <c r="F15631" s="284">
        <v>4211</v>
      </c>
      <c r="G15631" s="284">
        <v>0</v>
      </c>
      <c r="H15631" s="284">
        <v>0</v>
      </c>
      <c r="I15631" s="284">
        <v>0</v>
      </c>
      <c r="J15631" s="284">
        <v>10</v>
      </c>
      <c r="K15631" s="284">
        <v>0</v>
      </c>
    </row>
    <row r="15632" spans="1:11" x14ac:dyDescent="0.3">
      <c r="A15632" s="284" t="s">
        <v>2135</v>
      </c>
      <c r="B15632" s="284">
        <v>28</v>
      </c>
      <c r="C15632" s="24" t="str">
        <f t="shared" si="244"/>
        <v>hallona28</v>
      </c>
      <c r="D15632" s="284">
        <v>245</v>
      </c>
      <c r="E15632" s="284">
        <v>127</v>
      </c>
      <c r="F15632" s="284">
        <v>4261</v>
      </c>
      <c r="G15632" s="284">
        <v>0</v>
      </c>
      <c r="H15632" s="284">
        <v>0</v>
      </c>
      <c r="I15632" s="284">
        <v>0</v>
      </c>
      <c r="J15632" s="284">
        <v>10</v>
      </c>
      <c r="K15632" s="284">
        <v>0</v>
      </c>
    </row>
    <row r="15633" spans="1:11" x14ac:dyDescent="0.3">
      <c r="A15633" s="284" t="s">
        <v>2135</v>
      </c>
      <c r="B15633" s="284">
        <v>29</v>
      </c>
      <c r="C15633" s="24" t="str">
        <f t="shared" si="244"/>
        <v>hallona29</v>
      </c>
      <c r="D15633" s="284">
        <v>248</v>
      </c>
      <c r="E15633" s="284">
        <v>129</v>
      </c>
      <c r="F15633" s="284">
        <v>4312</v>
      </c>
      <c r="G15633" s="284">
        <v>0</v>
      </c>
      <c r="H15633" s="284">
        <v>0</v>
      </c>
      <c r="I15633" s="284">
        <v>0</v>
      </c>
      <c r="J15633" s="284">
        <v>10</v>
      </c>
      <c r="K15633" s="284">
        <v>0</v>
      </c>
    </row>
    <row r="15634" spans="1:11" x14ac:dyDescent="0.3">
      <c r="A15634" s="284" t="s">
        <v>2135</v>
      </c>
      <c r="B15634" s="284">
        <v>30</v>
      </c>
      <c r="C15634" s="24" t="str">
        <f t="shared" si="244"/>
        <v>hallona30</v>
      </c>
      <c r="D15634" s="284">
        <v>251</v>
      </c>
      <c r="E15634" s="284">
        <v>130</v>
      </c>
      <c r="F15634" s="284">
        <v>4363</v>
      </c>
      <c r="G15634" s="284">
        <v>0</v>
      </c>
      <c r="H15634" s="284">
        <v>0</v>
      </c>
      <c r="I15634" s="284">
        <v>0</v>
      </c>
      <c r="J15634" s="284">
        <v>10</v>
      </c>
      <c r="K15634" s="284">
        <v>0</v>
      </c>
    </row>
    <row r="15635" spans="1:11" x14ac:dyDescent="0.3">
      <c r="A15635" s="284" t="s">
        <v>2135</v>
      </c>
      <c r="B15635" s="284">
        <v>31</v>
      </c>
      <c r="C15635" s="24" t="str">
        <f t="shared" si="244"/>
        <v>hallona31</v>
      </c>
      <c r="D15635" s="284">
        <v>274</v>
      </c>
      <c r="E15635" s="284">
        <v>143</v>
      </c>
      <c r="F15635" s="284">
        <v>4736</v>
      </c>
      <c r="G15635" s="284">
        <v>0</v>
      </c>
      <c r="H15635" s="284">
        <v>0</v>
      </c>
      <c r="I15635" s="284">
        <v>0</v>
      </c>
      <c r="J15635" s="284">
        <v>10</v>
      </c>
      <c r="K15635" s="284">
        <v>0</v>
      </c>
    </row>
    <row r="15636" spans="1:11" x14ac:dyDescent="0.3">
      <c r="A15636" s="284" t="s">
        <v>2135</v>
      </c>
      <c r="B15636" s="284">
        <v>32</v>
      </c>
      <c r="C15636" s="24" t="str">
        <f t="shared" si="244"/>
        <v>hallona32</v>
      </c>
      <c r="D15636" s="284">
        <v>278</v>
      </c>
      <c r="E15636" s="284">
        <v>144</v>
      </c>
      <c r="F15636" s="284">
        <v>4792</v>
      </c>
      <c r="G15636" s="284">
        <v>0</v>
      </c>
      <c r="H15636" s="284">
        <v>0</v>
      </c>
      <c r="I15636" s="284">
        <v>0</v>
      </c>
      <c r="J15636" s="284">
        <v>10</v>
      </c>
      <c r="K15636" s="284">
        <v>0</v>
      </c>
    </row>
    <row r="15637" spans="1:11" x14ac:dyDescent="0.3">
      <c r="A15637" s="284" t="s">
        <v>2135</v>
      </c>
      <c r="B15637" s="284">
        <v>33</v>
      </c>
      <c r="C15637" s="24" t="str">
        <f t="shared" si="244"/>
        <v>hallona33</v>
      </c>
      <c r="D15637" s="284">
        <v>281</v>
      </c>
      <c r="E15637" s="284">
        <v>146</v>
      </c>
      <c r="F15637" s="284">
        <v>4849</v>
      </c>
      <c r="G15637" s="284">
        <v>0</v>
      </c>
      <c r="H15637" s="284">
        <v>0</v>
      </c>
      <c r="I15637" s="284">
        <v>0</v>
      </c>
      <c r="J15637" s="284">
        <v>10</v>
      </c>
      <c r="K15637" s="284">
        <v>0</v>
      </c>
    </row>
    <row r="15638" spans="1:11" x14ac:dyDescent="0.3">
      <c r="A15638" s="284" t="s">
        <v>2135</v>
      </c>
      <c r="B15638" s="284">
        <v>34</v>
      </c>
      <c r="C15638" s="24" t="str">
        <f t="shared" si="244"/>
        <v>hallona34</v>
      </c>
      <c r="D15638" s="284">
        <v>285</v>
      </c>
      <c r="E15638" s="284">
        <v>148</v>
      </c>
      <c r="F15638" s="284">
        <v>4907</v>
      </c>
      <c r="G15638" s="284">
        <v>0</v>
      </c>
      <c r="H15638" s="284">
        <v>0</v>
      </c>
      <c r="I15638" s="284">
        <v>0</v>
      </c>
      <c r="J15638" s="284">
        <v>10</v>
      </c>
      <c r="K15638" s="284">
        <v>0</v>
      </c>
    </row>
    <row r="15639" spans="1:11" x14ac:dyDescent="0.3">
      <c r="A15639" s="284" t="s">
        <v>2135</v>
      </c>
      <c r="B15639" s="284">
        <v>35</v>
      </c>
      <c r="C15639" s="24" t="str">
        <f t="shared" si="244"/>
        <v>hallona35</v>
      </c>
      <c r="D15639" s="284">
        <v>288</v>
      </c>
      <c r="E15639" s="284">
        <v>150</v>
      </c>
      <c r="F15639" s="284">
        <v>4966</v>
      </c>
      <c r="G15639" s="284">
        <v>0</v>
      </c>
      <c r="H15639" s="284">
        <v>0</v>
      </c>
      <c r="I15639" s="284">
        <v>0</v>
      </c>
      <c r="J15639" s="284">
        <v>10</v>
      </c>
      <c r="K15639" s="284">
        <v>0</v>
      </c>
    </row>
    <row r="15640" spans="1:11" x14ac:dyDescent="0.3">
      <c r="A15640" s="284" t="s">
        <v>2135</v>
      </c>
      <c r="B15640" s="284">
        <v>36</v>
      </c>
      <c r="C15640" s="24" t="str">
        <f t="shared" si="244"/>
        <v>hallona36</v>
      </c>
      <c r="D15640" s="284">
        <v>292</v>
      </c>
      <c r="E15640" s="284">
        <v>152</v>
      </c>
      <c r="F15640" s="284">
        <v>5025</v>
      </c>
      <c r="G15640" s="284">
        <v>0</v>
      </c>
      <c r="H15640" s="284">
        <v>0</v>
      </c>
      <c r="I15640" s="284">
        <v>0</v>
      </c>
      <c r="J15640" s="284">
        <v>10</v>
      </c>
      <c r="K15640" s="284">
        <v>0</v>
      </c>
    </row>
    <row r="15641" spans="1:11" x14ac:dyDescent="0.3">
      <c r="A15641" s="284" t="s">
        <v>2135</v>
      </c>
      <c r="B15641" s="284">
        <v>37</v>
      </c>
      <c r="C15641" s="24" t="str">
        <f t="shared" si="244"/>
        <v>hallona37</v>
      </c>
      <c r="D15641" s="284">
        <v>296</v>
      </c>
      <c r="E15641" s="284">
        <v>154</v>
      </c>
      <c r="F15641" s="284">
        <v>5085</v>
      </c>
      <c r="G15641" s="284">
        <v>0</v>
      </c>
      <c r="H15641" s="284">
        <v>0</v>
      </c>
      <c r="I15641" s="284">
        <v>0</v>
      </c>
      <c r="J15641" s="284">
        <v>10</v>
      </c>
      <c r="K15641" s="284">
        <v>0</v>
      </c>
    </row>
    <row r="15642" spans="1:11" x14ac:dyDescent="0.3">
      <c r="A15642" s="284" t="s">
        <v>2135</v>
      </c>
      <c r="B15642" s="284">
        <v>38</v>
      </c>
      <c r="C15642" s="24" t="str">
        <f t="shared" si="244"/>
        <v>hallona38</v>
      </c>
      <c r="D15642" s="284">
        <v>299</v>
      </c>
      <c r="E15642" s="284">
        <v>155</v>
      </c>
      <c r="F15642" s="284">
        <v>5145</v>
      </c>
      <c r="G15642" s="284">
        <v>0</v>
      </c>
      <c r="H15642" s="284">
        <v>0</v>
      </c>
      <c r="I15642" s="284">
        <v>0</v>
      </c>
      <c r="J15642" s="284">
        <v>10</v>
      </c>
      <c r="K15642" s="284">
        <v>0</v>
      </c>
    </row>
    <row r="15643" spans="1:11" x14ac:dyDescent="0.3">
      <c r="A15643" s="284" t="s">
        <v>2135</v>
      </c>
      <c r="B15643" s="284">
        <v>39</v>
      </c>
      <c r="C15643" s="24" t="str">
        <f t="shared" si="244"/>
        <v>hallona39</v>
      </c>
      <c r="D15643" s="284">
        <v>303</v>
      </c>
      <c r="E15643" s="284">
        <v>157</v>
      </c>
      <c r="F15643" s="284">
        <v>5207</v>
      </c>
      <c r="G15643" s="284">
        <v>0</v>
      </c>
      <c r="H15643" s="284">
        <v>0</v>
      </c>
      <c r="I15643" s="284">
        <v>0</v>
      </c>
      <c r="J15643" s="284">
        <v>10</v>
      </c>
      <c r="K15643" s="284">
        <v>0</v>
      </c>
    </row>
    <row r="15644" spans="1:11" x14ac:dyDescent="0.3">
      <c r="A15644" s="284" t="s">
        <v>2135</v>
      </c>
      <c r="B15644" s="284">
        <v>40</v>
      </c>
      <c r="C15644" s="24" t="str">
        <f t="shared" si="244"/>
        <v>hallona40</v>
      </c>
      <c r="D15644" s="284">
        <v>307</v>
      </c>
      <c r="E15644" s="284">
        <v>159</v>
      </c>
      <c r="F15644" s="284">
        <v>5269</v>
      </c>
      <c r="G15644" s="284">
        <v>0</v>
      </c>
      <c r="H15644" s="284">
        <v>0</v>
      </c>
      <c r="I15644" s="284">
        <v>0</v>
      </c>
      <c r="J15644" s="284">
        <v>10</v>
      </c>
      <c r="K15644" s="284">
        <v>0</v>
      </c>
    </row>
    <row r="15645" spans="1:11" x14ac:dyDescent="0.3">
      <c r="A15645" s="284" t="s">
        <v>2135</v>
      </c>
      <c r="B15645" s="284">
        <v>41</v>
      </c>
      <c r="C15645" s="24" t="str">
        <f t="shared" si="244"/>
        <v>hallona41</v>
      </c>
      <c r="D15645" s="284">
        <v>335</v>
      </c>
      <c r="E15645" s="284">
        <v>174</v>
      </c>
      <c r="F15645" s="284">
        <v>5779</v>
      </c>
      <c r="G15645" s="284">
        <v>0</v>
      </c>
      <c r="H15645" s="284">
        <v>0</v>
      </c>
      <c r="I15645" s="284">
        <v>0</v>
      </c>
      <c r="J15645" s="284">
        <v>10</v>
      </c>
      <c r="K15645" s="284">
        <v>0</v>
      </c>
    </row>
    <row r="15646" spans="1:11" x14ac:dyDescent="0.3">
      <c r="A15646" s="284" t="s">
        <v>2135</v>
      </c>
      <c r="B15646" s="284">
        <v>42</v>
      </c>
      <c r="C15646" s="24" t="str">
        <f t="shared" si="244"/>
        <v>hallona42</v>
      </c>
      <c r="D15646" s="284">
        <v>339</v>
      </c>
      <c r="E15646" s="284">
        <v>176</v>
      </c>
      <c r="F15646" s="284">
        <v>5849</v>
      </c>
      <c r="G15646" s="284">
        <v>0</v>
      </c>
      <c r="H15646" s="284">
        <v>0</v>
      </c>
      <c r="I15646" s="284">
        <v>0</v>
      </c>
      <c r="J15646" s="284">
        <v>10</v>
      </c>
      <c r="K15646" s="284">
        <v>0</v>
      </c>
    </row>
    <row r="15647" spans="1:11" x14ac:dyDescent="0.3">
      <c r="A15647" s="284" t="s">
        <v>2135</v>
      </c>
      <c r="B15647" s="284">
        <v>43</v>
      </c>
      <c r="C15647" s="24" t="str">
        <f t="shared" si="244"/>
        <v>hallona43</v>
      </c>
      <c r="D15647" s="284">
        <v>343</v>
      </c>
      <c r="E15647" s="284">
        <v>178</v>
      </c>
      <c r="F15647" s="284">
        <v>5918</v>
      </c>
      <c r="G15647" s="284">
        <v>0</v>
      </c>
      <c r="H15647" s="284">
        <v>0</v>
      </c>
      <c r="I15647" s="284">
        <v>0</v>
      </c>
      <c r="J15647" s="284">
        <v>10</v>
      </c>
      <c r="K15647" s="284">
        <v>0</v>
      </c>
    </row>
    <row r="15648" spans="1:11" x14ac:dyDescent="0.3">
      <c r="A15648" s="284" t="s">
        <v>2135</v>
      </c>
      <c r="B15648" s="284">
        <v>44</v>
      </c>
      <c r="C15648" s="24" t="str">
        <f t="shared" si="244"/>
        <v>hallona44</v>
      </c>
      <c r="D15648" s="284">
        <v>347</v>
      </c>
      <c r="E15648" s="284">
        <v>181</v>
      </c>
      <c r="F15648" s="284">
        <v>5996</v>
      </c>
      <c r="G15648" s="284">
        <v>0</v>
      </c>
      <c r="H15648" s="284">
        <v>0</v>
      </c>
      <c r="I15648" s="284">
        <v>0</v>
      </c>
      <c r="J15648" s="284">
        <v>10</v>
      </c>
      <c r="K15648" s="284">
        <v>0</v>
      </c>
    </row>
    <row r="15649" spans="1:11" x14ac:dyDescent="0.3">
      <c r="A15649" s="284" t="s">
        <v>2135</v>
      </c>
      <c r="B15649" s="284">
        <v>45</v>
      </c>
      <c r="C15649" s="24" t="str">
        <f t="shared" si="244"/>
        <v>hallona45</v>
      </c>
      <c r="D15649" s="284">
        <v>352</v>
      </c>
      <c r="E15649" s="284">
        <v>183</v>
      </c>
      <c r="F15649" s="284">
        <v>6072</v>
      </c>
      <c r="G15649" s="284">
        <v>0</v>
      </c>
      <c r="H15649" s="284">
        <v>0</v>
      </c>
      <c r="I15649" s="284">
        <v>0</v>
      </c>
      <c r="J15649" s="284">
        <v>10</v>
      </c>
      <c r="K15649" s="284">
        <v>0</v>
      </c>
    </row>
    <row r="15650" spans="1:11" x14ac:dyDescent="0.3">
      <c r="A15650" s="284" t="s">
        <v>2135</v>
      </c>
      <c r="B15650" s="284">
        <v>46</v>
      </c>
      <c r="C15650" s="24" t="str">
        <f t="shared" si="244"/>
        <v>hallona46</v>
      </c>
      <c r="D15650" s="284">
        <v>356</v>
      </c>
      <c r="E15650" s="284">
        <v>185</v>
      </c>
      <c r="F15650" s="284">
        <v>6145</v>
      </c>
      <c r="G15650" s="284">
        <v>0</v>
      </c>
      <c r="H15650" s="284">
        <v>0</v>
      </c>
      <c r="I15650" s="284">
        <v>0</v>
      </c>
      <c r="J15650" s="284">
        <v>10</v>
      </c>
      <c r="K15650" s="284">
        <v>0</v>
      </c>
    </row>
    <row r="15651" spans="1:11" x14ac:dyDescent="0.3">
      <c r="A15651" s="284" t="s">
        <v>2135</v>
      </c>
      <c r="B15651" s="284">
        <v>47</v>
      </c>
      <c r="C15651" s="24" t="str">
        <f t="shared" si="244"/>
        <v>hallona47</v>
      </c>
      <c r="D15651" s="284">
        <v>360</v>
      </c>
      <c r="E15651" s="284">
        <v>187</v>
      </c>
      <c r="F15651" s="284">
        <v>6223</v>
      </c>
      <c r="G15651" s="284">
        <v>0</v>
      </c>
      <c r="H15651" s="284">
        <v>0</v>
      </c>
      <c r="I15651" s="284">
        <v>0</v>
      </c>
      <c r="J15651" s="284">
        <v>10</v>
      </c>
      <c r="K15651" s="284">
        <v>0</v>
      </c>
    </row>
    <row r="15652" spans="1:11" x14ac:dyDescent="0.3">
      <c r="A15652" s="284" t="s">
        <v>2135</v>
      </c>
      <c r="B15652" s="284">
        <v>48</v>
      </c>
      <c r="C15652" s="24" t="str">
        <f t="shared" si="244"/>
        <v>hallona48</v>
      </c>
      <c r="D15652" s="284">
        <v>365</v>
      </c>
      <c r="E15652" s="284">
        <v>189</v>
      </c>
      <c r="F15652" s="284">
        <v>6305</v>
      </c>
      <c r="G15652" s="284">
        <v>0</v>
      </c>
      <c r="H15652" s="284">
        <v>0</v>
      </c>
      <c r="I15652" s="284">
        <v>0</v>
      </c>
      <c r="J15652" s="284">
        <v>10</v>
      </c>
      <c r="K15652" s="284">
        <v>0</v>
      </c>
    </row>
    <row r="15653" spans="1:11" x14ac:dyDescent="0.3">
      <c r="A15653" s="284" t="s">
        <v>2135</v>
      </c>
      <c r="B15653" s="284">
        <v>49</v>
      </c>
      <c r="C15653" s="24" t="str">
        <f t="shared" si="244"/>
        <v>hallona49</v>
      </c>
      <c r="D15653" s="284">
        <v>369</v>
      </c>
      <c r="E15653" s="284">
        <v>192</v>
      </c>
      <c r="F15653" s="284">
        <v>6380</v>
      </c>
      <c r="G15653" s="284">
        <v>0</v>
      </c>
      <c r="H15653" s="284">
        <v>0</v>
      </c>
      <c r="I15653" s="284">
        <v>0</v>
      </c>
      <c r="J15653" s="284">
        <v>10</v>
      </c>
      <c r="K15653" s="284">
        <v>0</v>
      </c>
    </row>
    <row r="15654" spans="1:11" x14ac:dyDescent="0.3">
      <c r="A15654" s="284" t="s">
        <v>2135</v>
      </c>
      <c r="B15654" s="284">
        <v>50</v>
      </c>
      <c r="C15654" s="24" t="str">
        <f t="shared" si="244"/>
        <v>hallona50</v>
      </c>
      <c r="D15654" s="284">
        <v>374</v>
      </c>
      <c r="E15654" s="284">
        <v>194</v>
      </c>
      <c r="F15654" s="284">
        <v>6464</v>
      </c>
      <c r="G15654" s="284">
        <v>0</v>
      </c>
      <c r="H15654" s="284">
        <v>0</v>
      </c>
      <c r="I15654" s="284">
        <v>0</v>
      </c>
      <c r="J15654" s="284">
        <v>10</v>
      </c>
      <c r="K15654" s="284">
        <v>0</v>
      </c>
    </row>
    <row r="15655" spans="1:11" x14ac:dyDescent="0.3">
      <c r="A15655" s="284" t="s">
        <v>2135</v>
      </c>
      <c r="B15655" s="284">
        <v>51</v>
      </c>
      <c r="C15655" s="24" t="str">
        <f t="shared" si="244"/>
        <v>hallona51</v>
      </c>
      <c r="D15655" s="284">
        <v>408</v>
      </c>
      <c r="E15655" s="284">
        <v>212</v>
      </c>
      <c r="F15655" s="284">
        <v>7035</v>
      </c>
      <c r="G15655" s="284">
        <v>0</v>
      </c>
      <c r="H15655" s="284">
        <v>0</v>
      </c>
      <c r="I15655" s="284">
        <v>0</v>
      </c>
      <c r="J15655" s="284">
        <v>10</v>
      </c>
      <c r="K15655" s="284">
        <v>0</v>
      </c>
    </row>
    <row r="15656" spans="1:11" x14ac:dyDescent="0.3">
      <c r="A15656" s="284" t="s">
        <v>2135</v>
      </c>
      <c r="B15656" s="284">
        <v>52</v>
      </c>
      <c r="C15656" s="24" t="str">
        <f t="shared" si="244"/>
        <v>hallona52</v>
      </c>
      <c r="D15656" s="284">
        <v>413</v>
      </c>
      <c r="E15656" s="284">
        <v>215</v>
      </c>
      <c r="F15656" s="284">
        <v>7119</v>
      </c>
      <c r="G15656" s="284">
        <v>0</v>
      </c>
      <c r="H15656" s="284">
        <v>0</v>
      </c>
      <c r="I15656" s="284">
        <v>0</v>
      </c>
      <c r="J15656" s="284">
        <v>10</v>
      </c>
      <c r="K15656" s="284">
        <v>0</v>
      </c>
    </row>
    <row r="15657" spans="1:11" x14ac:dyDescent="0.3">
      <c r="A15657" s="284" t="s">
        <v>2135</v>
      </c>
      <c r="B15657" s="284">
        <v>53</v>
      </c>
      <c r="C15657" s="24" t="str">
        <f t="shared" si="244"/>
        <v>hallona53</v>
      </c>
      <c r="D15657" s="284">
        <v>418</v>
      </c>
      <c r="E15657" s="284">
        <v>217</v>
      </c>
      <c r="F15657" s="284">
        <v>7210</v>
      </c>
      <c r="G15657" s="284">
        <v>0</v>
      </c>
      <c r="H15657" s="284">
        <v>0</v>
      </c>
      <c r="I15657" s="284">
        <v>0</v>
      </c>
      <c r="J15657" s="284">
        <v>10</v>
      </c>
      <c r="K15657" s="284">
        <v>0</v>
      </c>
    </row>
    <row r="15658" spans="1:11" x14ac:dyDescent="0.3">
      <c r="A15658" s="284" t="s">
        <v>2135</v>
      </c>
      <c r="B15658" s="284">
        <v>54</v>
      </c>
      <c r="C15658" s="24" t="str">
        <f t="shared" si="244"/>
        <v>hallona54</v>
      </c>
      <c r="D15658" s="284">
        <v>423</v>
      </c>
      <c r="E15658" s="284">
        <v>220</v>
      </c>
      <c r="F15658" s="284">
        <v>7305</v>
      </c>
      <c r="G15658" s="284">
        <v>0</v>
      </c>
      <c r="H15658" s="284">
        <v>0</v>
      </c>
      <c r="I15658" s="284">
        <v>0</v>
      </c>
      <c r="J15658" s="284">
        <v>10</v>
      </c>
      <c r="K15658" s="284">
        <v>0</v>
      </c>
    </row>
    <row r="15659" spans="1:11" x14ac:dyDescent="0.3">
      <c r="A15659" s="284" t="s">
        <v>2135</v>
      </c>
      <c r="B15659" s="284">
        <v>55</v>
      </c>
      <c r="C15659" s="24" t="str">
        <f t="shared" si="244"/>
        <v>hallona55</v>
      </c>
      <c r="D15659" s="284">
        <v>428</v>
      </c>
      <c r="E15659" s="284">
        <v>222</v>
      </c>
      <c r="F15659" s="284">
        <v>7392</v>
      </c>
      <c r="G15659" s="284">
        <v>0</v>
      </c>
      <c r="H15659" s="284">
        <v>0</v>
      </c>
      <c r="I15659" s="284">
        <v>0</v>
      </c>
      <c r="J15659" s="284">
        <v>10</v>
      </c>
      <c r="K15659" s="284">
        <v>0</v>
      </c>
    </row>
    <row r="15660" spans="1:11" x14ac:dyDescent="0.3">
      <c r="A15660" s="284" t="s">
        <v>2135</v>
      </c>
      <c r="B15660" s="284">
        <v>56</v>
      </c>
      <c r="C15660" s="24" t="str">
        <f t="shared" si="244"/>
        <v>hallona56</v>
      </c>
      <c r="D15660" s="284">
        <v>433</v>
      </c>
      <c r="E15660" s="284">
        <v>225</v>
      </c>
      <c r="F15660" s="284">
        <v>7490</v>
      </c>
      <c r="G15660" s="284">
        <v>0</v>
      </c>
      <c r="H15660" s="284">
        <v>0</v>
      </c>
      <c r="I15660" s="284">
        <v>0</v>
      </c>
      <c r="J15660" s="284">
        <v>10</v>
      </c>
      <c r="K15660" s="284">
        <v>0</v>
      </c>
    </row>
    <row r="15661" spans="1:11" x14ac:dyDescent="0.3">
      <c r="A15661" s="284" t="s">
        <v>2135</v>
      </c>
      <c r="B15661" s="284">
        <v>57</v>
      </c>
      <c r="C15661" s="24" t="str">
        <f t="shared" si="244"/>
        <v>hallona57</v>
      </c>
      <c r="D15661" s="284">
        <v>438</v>
      </c>
      <c r="E15661" s="284">
        <v>228</v>
      </c>
      <c r="F15661" s="284">
        <v>7585</v>
      </c>
      <c r="G15661" s="284">
        <v>0</v>
      </c>
      <c r="H15661" s="284">
        <v>0</v>
      </c>
      <c r="I15661" s="284">
        <v>0</v>
      </c>
      <c r="J15661" s="284">
        <v>10</v>
      </c>
      <c r="K15661" s="284">
        <v>0</v>
      </c>
    </row>
    <row r="15662" spans="1:11" x14ac:dyDescent="0.3">
      <c r="A15662" s="284" t="s">
        <v>2135</v>
      </c>
      <c r="B15662" s="284">
        <v>58</v>
      </c>
      <c r="C15662" s="24" t="str">
        <f t="shared" si="244"/>
        <v>hallona58</v>
      </c>
      <c r="D15662" s="284">
        <v>444</v>
      </c>
      <c r="E15662" s="284">
        <v>231</v>
      </c>
      <c r="F15662" s="284">
        <v>7676</v>
      </c>
      <c r="G15662" s="284">
        <v>0</v>
      </c>
      <c r="H15662" s="284">
        <v>0</v>
      </c>
      <c r="I15662" s="284">
        <v>0</v>
      </c>
      <c r="J15662" s="284">
        <v>10</v>
      </c>
      <c r="K15662" s="284">
        <v>0</v>
      </c>
    </row>
    <row r="15663" spans="1:11" x14ac:dyDescent="0.3">
      <c r="A15663" s="284" t="s">
        <v>2135</v>
      </c>
      <c r="B15663" s="284">
        <v>59</v>
      </c>
      <c r="C15663" s="24" t="str">
        <f t="shared" si="244"/>
        <v>hallona59</v>
      </c>
      <c r="D15663" s="284">
        <v>449</v>
      </c>
      <c r="E15663" s="284">
        <v>233</v>
      </c>
      <c r="F15663" s="284">
        <v>7773</v>
      </c>
      <c r="G15663" s="284">
        <v>0</v>
      </c>
      <c r="H15663" s="284">
        <v>0</v>
      </c>
      <c r="I15663" s="284">
        <v>0</v>
      </c>
      <c r="J15663" s="284">
        <v>10</v>
      </c>
      <c r="K15663" s="284">
        <v>0</v>
      </c>
    </row>
    <row r="15664" spans="1:11" x14ac:dyDescent="0.3">
      <c r="A15664" s="284" t="s">
        <v>2135</v>
      </c>
      <c r="B15664" s="284">
        <v>60</v>
      </c>
      <c r="C15664" s="24" t="str">
        <f t="shared" si="244"/>
        <v>hallona60</v>
      </c>
      <c r="D15664" s="284">
        <v>454</v>
      </c>
      <c r="E15664" s="284">
        <v>236</v>
      </c>
      <c r="F15664" s="284">
        <v>7876</v>
      </c>
      <c r="G15664" s="284">
        <v>0</v>
      </c>
      <c r="H15664" s="284">
        <v>0</v>
      </c>
      <c r="I15664" s="284">
        <v>0</v>
      </c>
      <c r="J15664" s="284">
        <v>10</v>
      </c>
      <c r="K15664" s="284">
        <v>0</v>
      </c>
    </row>
    <row r="15665" spans="1:11" x14ac:dyDescent="0.3">
      <c r="A15665" s="284" t="s">
        <v>2135</v>
      </c>
      <c r="B15665" s="284">
        <v>61</v>
      </c>
      <c r="C15665" s="24" t="str">
        <f t="shared" si="244"/>
        <v>hallona61</v>
      </c>
      <c r="D15665" s="284">
        <v>496</v>
      </c>
      <c r="E15665" s="284">
        <v>258</v>
      </c>
      <c r="F15665" s="284">
        <v>8665</v>
      </c>
      <c r="G15665" s="284">
        <v>0</v>
      </c>
      <c r="H15665" s="284">
        <v>0</v>
      </c>
      <c r="I15665" s="284">
        <v>0</v>
      </c>
      <c r="J15665" s="284">
        <v>10</v>
      </c>
      <c r="K15665" s="284">
        <v>0</v>
      </c>
    </row>
    <row r="15666" spans="1:11" x14ac:dyDescent="0.3">
      <c r="A15666" s="284" t="s">
        <v>2135</v>
      </c>
      <c r="B15666" s="284">
        <v>62</v>
      </c>
      <c r="C15666" s="24" t="str">
        <f t="shared" si="244"/>
        <v>hallona62</v>
      </c>
      <c r="D15666" s="284">
        <v>502</v>
      </c>
      <c r="E15666" s="284">
        <v>261</v>
      </c>
      <c r="F15666" s="284">
        <v>8779</v>
      </c>
      <c r="G15666" s="284">
        <v>0</v>
      </c>
      <c r="H15666" s="284">
        <v>0</v>
      </c>
      <c r="I15666" s="284">
        <v>0</v>
      </c>
      <c r="J15666" s="284">
        <v>10</v>
      </c>
      <c r="K15666" s="284">
        <v>0</v>
      </c>
    </row>
    <row r="15667" spans="1:11" x14ac:dyDescent="0.3">
      <c r="A15667" s="284" t="s">
        <v>2135</v>
      </c>
      <c r="B15667" s="284">
        <v>63</v>
      </c>
      <c r="C15667" s="24" t="str">
        <f t="shared" si="244"/>
        <v>hallona63</v>
      </c>
      <c r="D15667" s="284">
        <v>508</v>
      </c>
      <c r="E15667" s="284">
        <v>264</v>
      </c>
      <c r="F15667" s="284">
        <v>8908</v>
      </c>
      <c r="G15667" s="284">
        <v>0</v>
      </c>
      <c r="H15667" s="284">
        <v>0</v>
      </c>
      <c r="I15667" s="284">
        <v>0</v>
      </c>
      <c r="J15667" s="284">
        <v>10</v>
      </c>
      <c r="K15667" s="284">
        <v>0</v>
      </c>
    </row>
    <row r="15668" spans="1:11" x14ac:dyDescent="0.3">
      <c r="A15668" s="284" t="s">
        <v>2135</v>
      </c>
      <c r="B15668" s="284">
        <v>64</v>
      </c>
      <c r="C15668" s="24" t="str">
        <f t="shared" si="244"/>
        <v>hallona64</v>
      </c>
      <c r="D15668" s="284">
        <v>514</v>
      </c>
      <c r="E15668" s="284">
        <v>267</v>
      </c>
      <c r="F15668" s="284">
        <v>9015</v>
      </c>
      <c r="G15668" s="284">
        <v>0</v>
      </c>
      <c r="H15668" s="284">
        <v>0</v>
      </c>
      <c r="I15668" s="284">
        <v>0</v>
      </c>
      <c r="J15668" s="284">
        <v>10</v>
      </c>
      <c r="K15668" s="284">
        <v>0</v>
      </c>
    </row>
    <row r="15669" spans="1:11" x14ac:dyDescent="0.3">
      <c r="A15669" s="284" t="s">
        <v>2135</v>
      </c>
      <c r="B15669" s="284">
        <v>65</v>
      </c>
      <c r="C15669" s="24" t="str">
        <f t="shared" si="244"/>
        <v>hallona65</v>
      </c>
      <c r="D15669" s="284">
        <v>520</v>
      </c>
      <c r="E15669" s="284">
        <v>270</v>
      </c>
      <c r="F15669" s="284">
        <v>9135</v>
      </c>
      <c r="G15669" s="284">
        <v>0</v>
      </c>
      <c r="H15669" s="284">
        <v>0</v>
      </c>
      <c r="I15669" s="284">
        <v>0</v>
      </c>
      <c r="J15669" s="284">
        <v>10</v>
      </c>
      <c r="K15669" s="284">
        <v>0</v>
      </c>
    </row>
    <row r="15670" spans="1:11" x14ac:dyDescent="0.3">
      <c r="A15670" s="284" t="s">
        <v>2135</v>
      </c>
      <c r="B15670" s="284">
        <v>66</v>
      </c>
      <c r="C15670" s="24" t="str">
        <f t="shared" si="244"/>
        <v>hallona66</v>
      </c>
      <c r="D15670" s="284">
        <v>526</v>
      </c>
      <c r="E15670" s="284">
        <v>274</v>
      </c>
      <c r="F15670" s="284">
        <v>9255</v>
      </c>
      <c r="G15670" s="284">
        <v>0</v>
      </c>
      <c r="H15670" s="284">
        <v>0</v>
      </c>
      <c r="I15670" s="284">
        <v>0</v>
      </c>
      <c r="J15670" s="284">
        <v>10</v>
      </c>
      <c r="K15670" s="284">
        <v>0</v>
      </c>
    </row>
    <row r="15671" spans="1:11" x14ac:dyDescent="0.3">
      <c r="A15671" s="284" t="s">
        <v>2135</v>
      </c>
      <c r="B15671" s="284">
        <v>67</v>
      </c>
      <c r="C15671" s="24" t="str">
        <f t="shared" si="244"/>
        <v>hallona67</v>
      </c>
      <c r="D15671" s="284">
        <v>533</v>
      </c>
      <c r="E15671" s="284">
        <v>277</v>
      </c>
      <c r="F15671" s="284">
        <v>9383</v>
      </c>
      <c r="G15671" s="284">
        <v>0</v>
      </c>
      <c r="H15671" s="284">
        <v>0</v>
      </c>
      <c r="I15671" s="284">
        <v>0</v>
      </c>
      <c r="J15671" s="284">
        <v>10</v>
      </c>
      <c r="K15671" s="284">
        <v>0</v>
      </c>
    </row>
    <row r="15672" spans="1:11" x14ac:dyDescent="0.3">
      <c r="A15672" s="284" t="s">
        <v>2135</v>
      </c>
      <c r="B15672" s="284">
        <v>68</v>
      </c>
      <c r="C15672" s="24" t="str">
        <f t="shared" si="244"/>
        <v>hallona68</v>
      </c>
      <c r="D15672" s="284">
        <v>539</v>
      </c>
      <c r="E15672" s="284">
        <v>280</v>
      </c>
      <c r="F15672" s="284">
        <v>9496</v>
      </c>
      <c r="G15672" s="284">
        <v>0</v>
      </c>
      <c r="H15672" s="284">
        <v>0</v>
      </c>
      <c r="I15672" s="284">
        <v>0</v>
      </c>
      <c r="J15672" s="284">
        <v>10</v>
      </c>
      <c r="K15672" s="284">
        <v>0</v>
      </c>
    </row>
    <row r="15673" spans="1:11" x14ac:dyDescent="0.3">
      <c r="A15673" s="284" t="s">
        <v>2135</v>
      </c>
      <c r="B15673" s="284">
        <v>69</v>
      </c>
      <c r="C15673" s="24" t="str">
        <f t="shared" si="244"/>
        <v>hallona69</v>
      </c>
      <c r="D15673" s="284">
        <v>545</v>
      </c>
      <c r="E15673" s="284">
        <v>283</v>
      </c>
      <c r="F15673" s="284">
        <v>9621</v>
      </c>
      <c r="G15673" s="284">
        <v>0</v>
      </c>
      <c r="H15673" s="284">
        <v>0</v>
      </c>
      <c r="I15673" s="284">
        <v>0</v>
      </c>
      <c r="J15673" s="284">
        <v>10</v>
      </c>
      <c r="K15673" s="284">
        <v>0</v>
      </c>
    </row>
    <row r="15674" spans="1:11" x14ac:dyDescent="0.3">
      <c r="A15674" s="284" t="s">
        <v>2135</v>
      </c>
      <c r="B15674" s="284">
        <v>70</v>
      </c>
      <c r="C15674" s="24" t="str">
        <f t="shared" si="244"/>
        <v>hallona70</v>
      </c>
      <c r="D15674" s="284">
        <v>552</v>
      </c>
      <c r="E15674" s="284">
        <v>287</v>
      </c>
      <c r="F15674" s="284">
        <v>9736</v>
      </c>
      <c r="G15674" s="284">
        <v>0</v>
      </c>
      <c r="H15674" s="284">
        <v>0</v>
      </c>
      <c r="I15674" s="284">
        <v>0</v>
      </c>
      <c r="J15674" s="284">
        <v>10</v>
      </c>
      <c r="K15674" s="284">
        <v>0</v>
      </c>
    </row>
    <row r="15675" spans="1:11" x14ac:dyDescent="0.3">
      <c r="A15675" s="284" t="s">
        <v>2135</v>
      </c>
      <c r="B15675" s="284">
        <v>71</v>
      </c>
      <c r="C15675" s="24" t="str">
        <f t="shared" si="244"/>
        <v>hallona71</v>
      </c>
      <c r="D15675" s="284">
        <v>602</v>
      </c>
      <c r="E15675" s="284">
        <v>313</v>
      </c>
      <c r="F15675" s="284">
        <v>10624</v>
      </c>
      <c r="G15675" s="284">
        <v>0</v>
      </c>
      <c r="H15675" s="284">
        <v>0</v>
      </c>
      <c r="I15675" s="284">
        <v>0</v>
      </c>
      <c r="J15675" s="284">
        <v>10</v>
      </c>
      <c r="K15675" s="284">
        <v>0</v>
      </c>
    </row>
    <row r="15676" spans="1:11" x14ac:dyDescent="0.3">
      <c r="A15676" s="284" t="s">
        <v>2135</v>
      </c>
      <c r="B15676" s="284">
        <v>72</v>
      </c>
      <c r="C15676" s="24" t="str">
        <f t="shared" si="244"/>
        <v>hallona72</v>
      </c>
      <c r="D15676" s="284">
        <v>609</v>
      </c>
      <c r="E15676" s="284">
        <v>317</v>
      </c>
      <c r="F15676" s="284">
        <v>10751</v>
      </c>
      <c r="G15676" s="284">
        <v>0</v>
      </c>
      <c r="H15676" s="284">
        <v>0</v>
      </c>
      <c r="I15676" s="284">
        <v>0</v>
      </c>
      <c r="J15676" s="284">
        <v>10</v>
      </c>
      <c r="K15676" s="284">
        <v>0</v>
      </c>
    </row>
    <row r="15677" spans="1:11" x14ac:dyDescent="0.3">
      <c r="A15677" s="284" t="s">
        <v>2135</v>
      </c>
      <c r="B15677" s="284">
        <v>73</v>
      </c>
      <c r="C15677" s="24" t="str">
        <f t="shared" si="244"/>
        <v>hallona73</v>
      </c>
      <c r="D15677" s="284">
        <v>617</v>
      </c>
      <c r="E15677" s="284">
        <v>321</v>
      </c>
      <c r="F15677" s="284">
        <v>10901</v>
      </c>
      <c r="G15677" s="284">
        <v>0</v>
      </c>
      <c r="H15677" s="284">
        <v>0</v>
      </c>
      <c r="I15677" s="284">
        <v>0</v>
      </c>
      <c r="J15677" s="284">
        <v>10</v>
      </c>
      <c r="K15677" s="284">
        <v>0</v>
      </c>
    </row>
    <row r="15678" spans="1:11" x14ac:dyDescent="0.3">
      <c r="A15678" s="284" t="s">
        <v>2135</v>
      </c>
      <c r="B15678" s="284">
        <v>74</v>
      </c>
      <c r="C15678" s="24" t="str">
        <f t="shared" si="244"/>
        <v>hallona74</v>
      </c>
      <c r="D15678" s="284">
        <v>624</v>
      </c>
      <c r="E15678" s="284">
        <v>324</v>
      </c>
      <c r="F15678" s="284">
        <v>11032</v>
      </c>
      <c r="G15678" s="284">
        <v>0</v>
      </c>
      <c r="H15678" s="284">
        <v>0</v>
      </c>
      <c r="I15678" s="284">
        <v>0</v>
      </c>
      <c r="J15678" s="284">
        <v>10</v>
      </c>
      <c r="K15678" s="284">
        <v>0</v>
      </c>
    </row>
    <row r="15679" spans="1:11" x14ac:dyDescent="0.3">
      <c r="A15679" s="284" t="s">
        <v>2135</v>
      </c>
      <c r="B15679" s="284">
        <v>75</v>
      </c>
      <c r="C15679" s="24" t="str">
        <f t="shared" si="244"/>
        <v>hallona75</v>
      </c>
      <c r="D15679" s="284">
        <v>631</v>
      </c>
      <c r="E15679" s="284">
        <v>328</v>
      </c>
      <c r="F15679" s="284">
        <v>11178</v>
      </c>
      <c r="G15679" s="284">
        <v>0</v>
      </c>
      <c r="H15679" s="284">
        <v>0</v>
      </c>
      <c r="I15679" s="284">
        <v>0</v>
      </c>
      <c r="J15679" s="284">
        <v>10</v>
      </c>
      <c r="K15679" s="284">
        <v>0</v>
      </c>
    </row>
    <row r="15680" spans="1:11" x14ac:dyDescent="0.3">
      <c r="A15680" s="284" t="s">
        <v>2135</v>
      </c>
      <c r="B15680" s="284">
        <v>76</v>
      </c>
      <c r="C15680" s="24" t="str">
        <f t="shared" si="244"/>
        <v>hallona76</v>
      </c>
      <c r="D15680" s="284">
        <v>639</v>
      </c>
      <c r="E15680" s="284">
        <v>332</v>
      </c>
      <c r="F15680" s="284">
        <v>11312</v>
      </c>
      <c r="G15680" s="284">
        <v>0</v>
      </c>
      <c r="H15680" s="284">
        <v>0</v>
      </c>
      <c r="I15680" s="284">
        <v>0</v>
      </c>
      <c r="J15680" s="284">
        <v>10</v>
      </c>
      <c r="K15680" s="284">
        <v>0</v>
      </c>
    </row>
    <row r="15681" spans="1:11" x14ac:dyDescent="0.3">
      <c r="A15681" s="284" t="s">
        <v>2135</v>
      </c>
      <c r="B15681" s="284">
        <v>77</v>
      </c>
      <c r="C15681" s="24" t="str">
        <f t="shared" si="244"/>
        <v>hallona77</v>
      </c>
      <c r="D15681" s="284">
        <v>646</v>
      </c>
      <c r="E15681" s="284">
        <v>336</v>
      </c>
      <c r="F15681" s="284">
        <v>11469</v>
      </c>
      <c r="G15681" s="284">
        <v>0</v>
      </c>
      <c r="H15681" s="284">
        <v>0</v>
      </c>
      <c r="I15681" s="284">
        <v>0</v>
      </c>
      <c r="J15681" s="284">
        <v>10</v>
      </c>
      <c r="K15681" s="284">
        <v>0</v>
      </c>
    </row>
    <row r="15682" spans="1:11" x14ac:dyDescent="0.3">
      <c r="A15682" s="284" t="s">
        <v>2135</v>
      </c>
      <c r="B15682" s="284">
        <v>78</v>
      </c>
      <c r="C15682" s="24" t="str">
        <f t="shared" si="244"/>
        <v>hallona78</v>
      </c>
      <c r="D15682" s="284">
        <v>654</v>
      </c>
      <c r="E15682" s="284">
        <v>340</v>
      </c>
      <c r="F15682" s="284">
        <v>11606</v>
      </c>
      <c r="G15682" s="284">
        <v>0</v>
      </c>
      <c r="H15682" s="284">
        <v>0</v>
      </c>
      <c r="I15682" s="284">
        <v>0</v>
      </c>
      <c r="J15682" s="284">
        <v>10</v>
      </c>
      <c r="K15682" s="284">
        <v>0</v>
      </c>
    </row>
    <row r="15683" spans="1:11" x14ac:dyDescent="0.3">
      <c r="A15683" s="284" t="s">
        <v>2135</v>
      </c>
      <c r="B15683" s="284">
        <v>79</v>
      </c>
      <c r="C15683" s="24" t="str">
        <f t="shared" si="244"/>
        <v>hallona79</v>
      </c>
      <c r="D15683" s="284">
        <v>661</v>
      </c>
      <c r="E15683" s="284">
        <v>344</v>
      </c>
      <c r="F15683" s="284">
        <v>11760</v>
      </c>
      <c r="G15683" s="284">
        <v>0</v>
      </c>
      <c r="H15683" s="284">
        <v>0</v>
      </c>
      <c r="I15683" s="284">
        <v>0</v>
      </c>
      <c r="J15683" s="284">
        <v>10</v>
      </c>
      <c r="K15683" s="284">
        <v>0</v>
      </c>
    </row>
    <row r="15684" spans="1:11" x14ac:dyDescent="0.3">
      <c r="A15684" s="284" t="s">
        <v>2135</v>
      </c>
      <c r="B15684" s="284">
        <v>80</v>
      </c>
      <c r="C15684" s="24" t="str">
        <f t="shared" si="244"/>
        <v>hallona80</v>
      </c>
      <c r="D15684" s="284">
        <v>669</v>
      </c>
      <c r="E15684" s="284">
        <v>348</v>
      </c>
      <c r="F15684" s="284">
        <v>11900</v>
      </c>
      <c r="G15684" s="284">
        <v>0</v>
      </c>
      <c r="H15684" s="284">
        <v>0</v>
      </c>
      <c r="I15684" s="284">
        <v>0</v>
      </c>
      <c r="J15684" s="284">
        <v>10</v>
      </c>
      <c r="K15684" s="284">
        <v>0</v>
      </c>
    </row>
    <row r="15685" spans="1:11" x14ac:dyDescent="0.3">
      <c r="A15685" s="284" t="s">
        <v>2135</v>
      </c>
      <c r="B15685" s="284">
        <v>81</v>
      </c>
      <c r="C15685" s="24" t="str">
        <f t="shared" si="244"/>
        <v>hallona81</v>
      </c>
      <c r="D15685" s="284">
        <v>730</v>
      </c>
      <c r="E15685" s="284">
        <v>380</v>
      </c>
      <c r="F15685" s="284">
        <v>13150</v>
      </c>
      <c r="G15685" s="284">
        <v>0</v>
      </c>
      <c r="H15685" s="284">
        <v>0</v>
      </c>
      <c r="I15685" s="284">
        <v>0</v>
      </c>
      <c r="J15685" s="284">
        <v>10</v>
      </c>
      <c r="K15685" s="284">
        <v>0</v>
      </c>
    </row>
    <row r="15686" spans="1:11" x14ac:dyDescent="0.3">
      <c r="A15686" s="284" t="s">
        <v>2135</v>
      </c>
      <c r="B15686" s="284">
        <v>82</v>
      </c>
      <c r="C15686" s="24" t="str">
        <f t="shared" ref="C15686:C15749" si="245">A15686&amp;B15686</f>
        <v>hallona82</v>
      </c>
      <c r="D15686" s="284">
        <v>739</v>
      </c>
      <c r="E15686" s="284">
        <v>384</v>
      </c>
      <c r="F15686" s="284">
        <v>13308</v>
      </c>
      <c r="G15686" s="284">
        <v>0</v>
      </c>
      <c r="H15686" s="284">
        <v>0</v>
      </c>
      <c r="I15686" s="284">
        <v>0</v>
      </c>
      <c r="J15686" s="284">
        <v>10</v>
      </c>
      <c r="K15686" s="284">
        <v>0</v>
      </c>
    </row>
    <row r="15687" spans="1:11" x14ac:dyDescent="0.3">
      <c r="A15687" s="284" t="s">
        <v>2135</v>
      </c>
      <c r="B15687" s="284">
        <v>83</v>
      </c>
      <c r="C15687" s="24" t="str">
        <f t="shared" si="245"/>
        <v>hallona83</v>
      </c>
      <c r="D15687" s="284">
        <v>747</v>
      </c>
      <c r="E15687" s="284">
        <v>389</v>
      </c>
      <c r="F15687" s="284">
        <v>13493</v>
      </c>
      <c r="G15687" s="284">
        <v>0</v>
      </c>
      <c r="H15687" s="284">
        <v>0</v>
      </c>
      <c r="I15687" s="284">
        <v>0</v>
      </c>
      <c r="J15687" s="284">
        <v>10</v>
      </c>
      <c r="K15687" s="284">
        <v>0</v>
      </c>
    </row>
    <row r="15688" spans="1:11" x14ac:dyDescent="0.3">
      <c r="A15688" s="284" t="s">
        <v>2135</v>
      </c>
      <c r="B15688" s="284">
        <v>84</v>
      </c>
      <c r="C15688" s="24" t="str">
        <f t="shared" si="245"/>
        <v>hallona84</v>
      </c>
      <c r="D15688" s="284">
        <v>756</v>
      </c>
      <c r="E15688" s="284">
        <v>393</v>
      </c>
      <c r="F15688" s="284">
        <v>13654</v>
      </c>
      <c r="G15688" s="284">
        <v>0</v>
      </c>
      <c r="H15688" s="284">
        <v>0</v>
      </c>
      <c r="I15688" s="284">
        <v>0</v>
      </c>
      <c r="J15688" s="284">
        <v>10</v>
      </c>
      <c r="K15688" s="284">
        <v>0</v>
      </c>
    </row>
    <row r="15689" spans="1:11" x14ac:dyDescent="0.3">
      <c r="A15689" s="284" t="s">
        <v>2135</v>
      </c>
      <c r="B15689" s="284">
        <v>85</v>
      </c>
      <c r="C15689" s="24" t="str">
        <f t="shared" si="245"/>
        <v>hallona85</v>
      </c>
      <c r="D15689" s="284">
        <v>765</v>
      </c>
      <c r="E15689" s="284">
        <v>398</v>
      </c>
      <c r="F15689" s="284">
        <v>13847</v>
      </c>
      <c r="G15689" s="284">
        <v>0</v>
      </c>
      <c r="H15689" s="284">
        <v>0</v>
      </c>
      <c r="I15689" s="284">
        <v>0</v>
      </c>
      <c r="J15689" s="284">
        <v>10</v>
      </c>
      <c r="K15689" s="284">
        <v>0</v>
      </c>
    </row>
    <row r="15690" spans="1:11" x14ac:dyDescent="0.3">
      <c r="A15690" s="284" t="s">
        <v>2135</v>
      </c>
      <c r="B15690" s="284">
        <v>86</v>
      </c>
      <c r="C15690" s="24" t="str">
        <f t="shared" si="245"/>
        <v>hallona86</v>
      </c>
      <c r="D15690" s="284">
        <v>774</v>
      </c>
      <c r="E15690" s="284">
        <v>402</v>
      </c>
      <c r="F15690" s="284">
        <v>14012</v>
      </c>
      <c r="G15690" s="284">
        <v>0</v>
      </c>
      <c r="H15690" s="284">
        <v>0</v>
      </c>
      <c r="I15690" s="284">
        <v>0</v>
      </c>
      <c r="J15690" s="284">
        <v>10</v>
      </c>
      <c r="K15690" s="284">
        <v>0</v>
      </c>
    </row>
    <row r="15691" spans="1:11" x14ac:dyDescent="0.3">
      <c r="A15691" s="284" t="s">
        <v>2135</v>
      </c>
      <c r="B15691" s="284">
        <v>87</v>
      </c>
      <c r="C15691" s="24" t="str">
        <f t="shared" si="245"/>
        <v>hallona87</v>
      </c>
      <c r="D15691" s="284">
        <v>783</v>
      </c>
      <c r="E15691" s="284">
        <v>407</v>
      </c>
      <c r="F15691" s="284">
        <v>14180</v>
      </c>
      <c r="G15691" s="284">
        <v>0</v>
      </c>
      <c r="H15691" s="284">
        <v>0</v>
      </c>
      <c r="I15691" s="284">
        <v>0</v>
      </c>
      <c r="J15691" s="284">
        <v>10</v>
      </c>
      <c r="K15691" s="284">
        <v>0</v>
      </c>
    </row>
    <row r="15692" spans="1:11" x14ac:dyDescent="0.3">
      <c r="A15692" s="284" t="s">
        <v>2135</v>
      </c>
      <c r="B15692" s="284">
        <v>88</v>
      </c>
      <c r="C15692" s="24" t="str">
        <f t="shared" si="245"/>
        <v>hallona88</v>
      </c>
      <c r="D15692" s="284">
        <v>792</v>
      </c>
      <c r="E15692" s="284">
        <v>412</v>
      </c>
      <c r="F15692" s="284">
        <v>14349</v>
      </c>
      <c r="G15692" s="284">
        <v>0</v>
      </c>
      <c r="H15692" s="284">
        <v>0</v>
      </c>
      <c r="I15692" s="284">
        <v>0</v>
      </c>
      <c r="J15692" s="284">
        <v>10</v>
      </c>
      <c r="K15692" s="284">
        <v>0</v>
      </c>
    </row>
    <row r="15693" spans="1:11" x14ac:dyDescent="0.3">
      <c r="A15693" s="284" t="s">
        <v>2135</v>
      </c>
      <c r="B15693" s="284">
        <v>89</v>
      </c>
      <c r="C15693" s="24" t="str">
        <f t="shared" si="245"/>
        <v>hallona89</v>
      </c>
      <c r="D15693" s="284">
        <v>801</v>
      </c>
      <c r="E15693" s="284">
        <v>416</v>
      </c>
      <c r="F15693" s="284">
        <v>14567</v>
      </c>
      <c r="G15693" s="284">
        <v>0</v>
      </c>
      <c r="H15693" s="284">
        <v>0</v>
      </c>
      <c r="I15693" s="284">
        <v>0</v>
      </c>
      <c r="J15693" s="284">
        <v>10</v>
      </c>
      <c r="K15693" s="284">
        <v>0</v>
      </c>
    </row>
    <row r="15694" spans="1:11" x14ac:dyDescent="0.3">
      <c r="A15694" s="284" t="s">
        <v>2135</v>
      </c>
      <c r="B15694" s="284">
        <v>90</v>
      </c>
      <c r="C15694" s="24" t="str">
        <f t="shared" si="245"/>
        <v>hallona90</v>
      </c>
      <c r="D15694" s="284">
        <v>810</v>
      </c>
      <c r="E15694" s="284">
        <v>421</v>
      </c>
      <c r="F15694" s="284">
        <v>14741</v>
      </c>
      <c r="G15694" s="284">
        <v>0</v>
      </c>
      <c r="H15694" s="284">
        <v>0</v>
      </c>
      <c r="I15694" s="284">
        <v>0</v>
      </c>
      <c r="J15694" s="284">
        <v>10</v>
      </c>
      <c r="K15694" s="284">
        <v>0</v>
      </c>
    </row>
    <row r="15695" spans="1:11" x14ac:dyDescent="0.3">
      <c r="A15695" s="284" t="s">
        <v>2135</v>
      </c>
      <c r="B15695" s="284">
        <v>91</v>
      </c>
      <c r="C15695" s="24" t="str">
        <f t="shared" si="245"/>
        <v>hallona91</v>
      </c>
      <c r="D15695" s="284">
        <v>884</v>
      </c>
      <c r="E15695" s="284">
        <v>460</v>
      </c>
      <c r="F15695" s="284">
        <v>16069</v>
      </c>
      <c r="G15695" s="284">
        <v>0</v>
      </c>
      <c r="H15695" s="284">
        <v>0</v>
      </c>
      <c r="I15695" s="284">
        <v>0</v>
      </c>
      <c r="J15695" s="284">
        <v>10</v>
      </c>
      <c r="K15695" s="284">
        <v>0</v>
      </c>
    </row>
    <row r="15696" spans="1:11" x14ac:dyDescent="0.3">
      <c r="A15696" s="284" t="s">
        <v>2135</v>
      </c>
      <c r="B15696" s="284">
        <v>92</v>
      </c>
      <c r="C15696" s="24" t="str">
        <f t="shared" si="245"/>
        <v>hallona92</v>
      </c>
      <c r="D15696" s="284">
        <v>894</v>
      </c>
      <c r="E15696" s="284">
        <v>465</v>
      </c>
      <c r="F15696" s="284">
        <v>16260</v>
      </c>
      <c r="G15696" s="284">
        <v>0</v>
      </c>
      <c r="H15696" s="284">
        <v>0</v>
      </c>
      <c r="I15696" s="284">
        <v>0</v>
      </c>
      <c r="J15696" s="284">
        <v>10</v>
      </c>
      <c r="K15696" s="284">
        <v>0</v>
      </c>
    </row>
    <row r="15697" spans="1:11" x14ac:dyDescent="0.3">
      <c r="A15697" s="284" t="s">
        <v>2135</v>
      </c>
      <c r="B15697" s="284">
        <v>93</v>
      </c>
      <c r="C15697" s="24" t="str">
        <f t="shared" si="245"/>
        <v>hallona93</v>
      </c>
      <c r="D15697" s="284">
        <v>905</v>
      </c>
      <c r="E15697" s="284">
        <v>470</v>
      </c>
      <c r="F15697" s="284">
        <v>16508</v>
      </c>
      <c r="G15697" s="284">
        <v>0</v>
      </c>
      <c r="H15697" s="284">
        <v>0</v>
      </c>
      <c r="I15697" s="284">
        <v>0</v>
      </c>
      <c r="J15697" s="284">
        <v>10</v>
      </c>
      <c r="K15697" s="284">
        <v>0</v>
      </c>
    </row>
    <row r="15698" spans="1:11" x14ac:dyDescent="0.3">
      <c r="A15698" s="284" t="s">
        <v>2135</v>
      </c>
      <c r="B15698" s="284">
        <v>94</v>
      </c>
      <c r="C15698" s="24" t="str">
        <f t="shared" si="245"/>
        <v>hallona94</v>
      </c>
      <c r="D15698" s="284">
        <v>915</v>
      </c>
      <c r="E15698" s="284">
        <v>476</v>
      </c>
      <c r="F15698" s="284">
        <v>16705</v>
      </c>
      <c r="G15698" s="284">
        <v>0</v>
      </c>
      <c r="H15698" s="284">
        <v>0</v>
      </c>
      <c r="I15698" s="284">
        <v>0</v>
      </c>
      <c r="J15698" s="284">
        <v>10</v>
      </c>
      <c r="K15698" s="284">
        <v>0</v>
      </c>
    </row>
    <row r="15699" spans="1:11" x14ac:dyDescent="0.3">
      <c r="A15699" s="284" t="s">
        <v>2135</v>
      </c>
      <c r="B15699" s="284">
        <v>95</v>
      </c>
      <c r="C15699" s="24" t="str">
        <f t="shared" si="245"/>
        <v>hallona95</v>
      </c>
      <c r="D15699" s="284">
        <v>926</v>
      </c>
      <c r="E15699" s="284">
        <v>481</v>
      </c>
      <c r="F15699" s="284">
        <v>16904</v>
      </c>
      <c r="G15699" s="284">
        <v>0</v>
      </c>
      <c r="H15699" s="284">
        <v>0</v>
      </c>
      <c r="I15699" s="284">
        <v>0</v>
      </c>
      <c r="J15699" s="284">
        <v>10</v>
      </c>
      <c r="K15699" s="284">
        <v>0</v>
      </c>
    </row>
    <row r="15700" spans="1:11" x14ac:dyDescent="0.3">
      <c r="A15700" s="284" t="s">
        <v>2135</v>
      </c>
      <c r="B15700" s="284">
        <v>96</v>
      </c>
      <c r="C15700" s="24" t="str">
        <f t="shared" si="245"/>
        <v>hallona96</v>
      </c>
      <c r="D15700" s="284">
        <v>936</v>
      </c>
      <c r="E15700" s="284">
        <v>487</v>
      </c>
      <c r="F15700" s="284">
        <v>17106</v>
      </c>
      <c r="G15700" s="284">
        <v>0</v>
      </c>
      <c r="H15700" s="284">
        <v>0</v>
      </c>
      <c r="I15700" s="284">
        <v>0</v>
      </c>
      <c r="J15700" s="284">
        <v>10</v>
      </c>
      <c r="K15700" s="284">
        <v>0</v>
      </c>
    </row>
    <row r="15701" spans="1:11" x14ac:dyDescent="0.3">
      <c r="A15701" s="284" t="s">
        <v>2135</v>
      </c>
      <c r="B15701" s="284">
        <v>97</v>
      </c>
      <c r="C15701" s="24" t="str">
        <f t="shared" si="245"/>
        <v>hallona97</v>
      </c>
      <c r="D15701" s="284">
        <v>947</v>
      </c>
      <c r="E15701" s="284">
        <v>492</v>
      </c>
      <c r="F15701" s="284">
        <v>17366</v>
      </c>
      <c r="G15701" s="284">
        <v>0</v>
      </c>
      <c r="H15701" s="284">
        <v>0</v>
      </c>
      <c r="I15701" s="284">
        <v>0</v>
      </c>
      <c r="J15701" s="284">
        <v>10</v>
      </c>
      <c r="K15701" s="284">
        <v>0</v>
      </c>
    </row>
    <row r="15702" spans="1:11" x14ac:dyDescent="0.3">
      <c r="A15702" s="284" t="s">
        <v>2135</v>
      </c>
      <c r="B15702" s="284">
        <v>98</v>
      </c>
      <c r="C15702" s="24" t="str">
        <f t="shared" si="245"/>
        <v>hallona98</v>
      </c>
      <c r="D15702" s="284">
        <v>958</v>
      </c>
      <c r="E15702" s="284">
        <v>498</v>
      </c>
      <c r="F15702" s="284">
        <v>17573</v>
      </c>
      <c r="G15702" s="284">
        <v>0</v>
      </c>
      <c r="H15702" s="284">
        <v>0</v>
      </c>
      <c r="I15702" s="284">
        <v>0</v>
      </c>
      <c r="J15702" s="284">
        <v>10</v>
      </c>
      <c r="K15702" s="284">
        <v>0</v>
      </c>
    </row>
    <row r="15703" spans="1:11" x14ac:dyDescent="0.3">
      <c r="A15703" s="284" t="s">
        <v>2135</v>
      </c>
      <c r="B15703" s="284">
        <v>99</v>
      </c>
      <c r="C15703" s="24" t="str">
        <f t="shared" si="245"/>
        <v>hallona99</v>
      </c>
      <c r="D15703" s="284">
        <v>969</v>
      </c>
      <c r="E15703" s="284">
        <v>504</v>
      </c>
      <c r="F15703" s="284">
        <v>17782</v>
      </c>
      <c r="G15703" s="284">
        <v>0</v>
      </c>
      <c r="H15703" s="284">
        <v>0</v>
      </c>
      <c r="I15703" s="284">
        <v>0</v>
      </c>
      <c r="J15703" s="284">
        <v>10</v>
      </c>
      <c r="K15703" s="284">
        <v>0</v>
      </c>
    </row>
    <row r="15704" spans="1:11" x14ac:dyDescent="0.3">
      <c r="A15704" s="284" t="s">
        <v>2135</v>
      </c>
      <c r="B15704" s="284">
        <v>100</v>
      </c>
      <c r="C15704" s="24" t="str">
        <f t="shared" si="245"/>
        <v>hallona100</v>
      </c>
      <c r="D15704" s="284">
        <v>980</v>
      </c>
      <c r="E15704" s="284">
        <v>510</v>
      </c>
      <c r="F15704" s="284">
        <v>17994</v>
      </c>
      <c r="G15704" s="284">
        <v>0</v>
      </c>
      <c r="H15704" s="284">
        <v>0</v>
      </c>
      <c r="I15704" s="284">
        <v>0</v>
      </c>
      <c r="J15704" s="284">
        <v>10</v>
      </c>
      <c r="K15704" s="284">
        <v>0</v>
      </c>
    </row>
    <row r="15705" spans="1:11" x14ac:dyDescent="0.3">
      <c r="A15705" s="284" t="s">
        <v>2135</v>
      </c>
      <c r="B15705" s="284">
        <v>101</v>
      </c>
      <c r="C15705" s="24" t="str">
        <f t="shared" si="245"/>
        <v>hallona101</v>
      </c>
      <c r="D15705" s="284">
        <v>1069</v>
      </c>
      <c r="E15705" s="284">
        <v>556</v>
      </c>
      <c r="F15705" s="284">
        <v>19926</v>
      </c>
      <c r="G15705" s="284">
        <v>0</v>
      </c>
      <c r="H15705" s="284">
        <v>0</v>
      </c>
      <c r="I15705" s="284">
        <v>0</v>
      </c>
      <c r="J15705" s="284">
        <v>10</v>
      </c>
      <c r="K15705" s="284">
        <v>0</v>
      </c>
    </row>
    <row r="15706" spans="1:11" x14ac:dyDescent="0.3">
      <c r="A15706" s="284" t="s">
        <v>2135</v>
      </c>
      <c r="B15706" s="284">
        <v>102</v>
      </c>
      <c r="C15706" s="24" t="str">
        <f t="shared" si="245"/>
        <v>hallona102</v>
      </c>
      <c r="D15706" s="284">
        <v>1082</v>
      </c>
      <c r="E15706" s="284">
        <v>563</v>
      </c>
      <c r="F15706" s="284">
        <v>20163</v>
      </c>
      <c r="G15706" s="284">
        <v>0</v>
      </c>
      <c r="H15706" s="284">
        <v>0</v>
      </c>
      <c r="I15706" s="284">
        <v>0</v>
      </c>
      <c r="J15706" s="284">
        <v>10</v>
      </c>
      <c r="K15706" s="284">
        <v>0</v>
      </c>
    </row>
    <row r="15707" spans="1:11" x14ac:dyDescent="0.3">
      <c r="A15707" s="284" t="s">
        <v>2135</v>
      </c>
      <c r="B15707" s="284">
        <v>103</v>
      </c>
      <c r="C15707" s="24" t="str">
        <f t="shared" si="245"/>
        <v>hallona103</v>
      </c>
      <c r="D15707" s="284">
        <v>1094</v>
      </c>
      <c r="E15707" s="284">
        <v>569</v>
      </c>
      <c r="F15707" s="284">
        <v>20403</v>
      </c>
      <c r="G15707" s="284">
        <v>0</v>
      </c>
      <c r="H15707" s="284">
        <v>0</v>
      </c>
      <c r="I15707" s="284">
        <v>0</v>
      </c>
      <c r="J15707" s="284">
        <v>10</v>
      </c>
      <c r="K15707" s="284">
        <v>0</v>
      </c>
    </row>
    <row r="15708" spans="1:11" x14ac:dyDescent="0.3">
      <c r="A15708" s="284" t="s">
        <v>2135</v>
      </c>
      <c r="B15708" s="284">
        <v>104</v>
      </c>
      <c r="C15708" s="24" t="str">
        <f t="shared" si="245"/>
        <v>hallona104</v>
      </c>
      <c r="D15708" s="284">
        <v>1106</v>
      </c>
      <c r="E15708" s="284">
        <v>575</v>
      </c>
      <c r="F15708" s="284">
        <v>20645</v>
      </c>
      <c r="G15708" s="284">
        <v>0</v>
      </c>
      <c r="H15708" s="284">
        <v>0</v>
      </c>
      <c r="I15708" s="284">
        <v>0</v>
      </c>
      <c r="J15708" s="284">
        <v>10</v>
      </c>
      <c r="K15708" s="284">
        <v>0</v>
      </c>
    </row>
    <row r="15709" spans="1:11" x14ac:dyDescent="0.3">
      <c r="A15709" s="284" t="s">
        <v>2135</v>
      </c>
      <c r="B15709" s="284">
        <v>105</v>
      </c>
      <c r="C15709" s="24" t="str">
        <f t="shared" si="245"/>
        <v>hallona105</v>
      </c>
      <c r="D15709" s="284">
        <v>1119</v>
      </c>
      <c r="E15709" s="284">
        <v>582</v>
      </c>
      <c r="F15709" s="284">
        <v>20960</v>
      </c>
      <c r="G15709" s="284">
        <v>0</v>
      </c>
      <c r="H15709" s="284">
        <v>0</v>
      </c>
      <c r="I15709" s="284">
        <v>0</v>
      </c>
      <c r="J15709" s="284">
        <v>10</v>
      </c>
      <c r="K15709" s="284">
        <v>0</v>
      </c>
    </row>
    <row r="15710" spans="1:11" x14ac:dyDescent="0.3">
      <c r="A15710" s="284" t="s">
        <v>2135</v>
      </c>
      <c r="B15710" s="284">
        <v>106</v>
      </c>
      <c r="C15710" s="24" t="str">
        <f t="shared" si="245"/>
        <v>hallona106</v>
      </c>
      <c r="D15710" s="284">
        <v>1132</v>
      </c>
      <c r="E15710" s="284">
        <v>589</v>
      </c>
      <c r="F15710" s="284">
        <v>21209</v>
      </c>
      <c r="G15710" s="284">
        <v>0</v>
      </c>
      <c r="H15710" s="284">
        <v>0</v>
      </c>
      <c r="I15710" s="284">
        <v>0</v>
      </c>
      <c r="J15710" s="284">
        <v>10</v>
      </c>
      <c r="K15710" s="284">
        <v>0</v>
      </c>
    </row>
    <row r="15711" spans="1:11" x14ac:dyDescent="0.3">
      <c r="A15711" s="284" t="s">
        <v>2135</v>
      </c>
      <c r="B15711" s="284">
        <v>107</v>
      </c>
      <c r="C15711" s="24" t="str">
        <f t="shared" si="245"/>
        <v>hallona107</v>
      </c>
      <c r="D15711" s="284">
        <v>1145</v>
      </c>
      <c r="E15711" s="284">
        <v>595</v>
      </c>
      <c r="F15711" s="284">
        <v>21461</v>
      </c>
      <c r="G15711" s="284">
        <v>0</v>
      </c>
      <c r="H15711" s="284">
        <v>0</v>
      </c>
      <c r="I15711" s="284">
        <v>0</v>
      </c>
      <c r="J15711" s="284">
        <v>10</v>
      </c>
      <c r="K15711" s="284">
        <v>0</v>
      </c>
    </row>
    <row r="15712" spans="1:11" x14ac:dyDescent="0.3">
      <c r="A15712" s="284" t="s">
        <v>2135</v>
      </c>
      <c r="B15712" s="284">
        <v>108</v>
      </c>
      <c r="C15712" s="24" t="str">
        <f t="shared" si="245"/>
        <v>hallona108</v>
      </c>
      <c r="D15712" s="284">
        <v>1158</v>
      </c>
      <c r="E15712" s="284">
        <v>602</v>
      </c>
      <c r="F15712" s="284">
        <v>21716</v>
      </c>
      <c r="G15712" s="284">
        <v>0</v>
      </c>
      <c r="H15712" s="284">
        <v>0</v>
      </c>
      <c r="I15712" s="284">
        <v>0</v>
      </c>
      <c r="J15712" s="284">
        <v>10</v>
      </c>
      <c r="K15712" s="284">
        <v>0</v>
      </c>
    </row>
    <row r="15713" spans="1:11" x14ac:dyDescent="0.3">
      <c r="A15713" s="284" t="s">
        <v>2135</v>
      </c>
      <c r="B15713" s="284">
        <v>109</v>
      </c>
      <c r="C15713" s="24" t="str">
        <f t="shared" si="245"/>
        <v>hallona109</v>
      </c>
      <c r="D15713" s="284">
        <v>1171</v>
      </c>
      <c r="E15713" s="284">
        <v>609</v>
      </c>
      <c r="F15713" s="284">
        <v>22047</v>
      </c>
      <c r="G15713" s="284">
        <v>0</v>
      </c>
      <c r="H15713" s="284">
        <v>0</v>
      </c>
      <c r="I15713" s="284">
        <v>0</v>
      </c>
      <c r="J15713" s="284">
        <v>10</v>
      </c>
      <c r="K15713" s="284">
        <v>0</v>
      </c>
    </row>
    <row r="15714" spans="1:11" x14ac:dyDescent="0.3">
      <c r="A15714" s="284" t="s">
        <v>2135</v>
      </c>
      <c r="B15714" s="284">
        <v>110</v>
      </c>
      <c r="C15714" s="24" t="str">
        <f t="shared" si="245"/>
        <v>hallona110</v>
      </c>
      <c r="D15714" s="284">
        <v>1184</v>
      </c>
      <c r="E15714" s="284">
        <v>616</v>
      </c>
      <c r="F15714" s="284">
        <v>22309</v>
      </c>
      <c r="G15714" s="284">
        <v>0</v>
      </c>
      <c r="H15714" s="284">
        <v>0</v>
      </c>
      <c r="I15714" s="284">
        <v>0</v>
      </c>
      <c r="J15714" s="284">
        <v>10</v>
      </c>
      <c r="K15714" s="284">
        <v>0</v>
      </c>
    </row>
    <row r="15715" spans="1:11" x14ac:dyDescent="0.3">
      <c r="A15715" s="284" t="s">
        <v>2135</v>
      </c>
      <c r="B15715" s="284">
        <v>111</v>
      </c>
      <c r="C15715" s="24" t="str">
        <f t="shared" si="245"/>
        <v>hallona111</v>
      </c>
      <c r="D15715" s="284">
        <v>1197</v>
      </c>
      <c r="E15715" s="284">
        <v>623</v>
      </c>
      <c r="F15715" s="284">
        <v>22573</v>
      </c>
      <c r="G15715" s="284">
        <v>0</v>
      </c>
      <c r="H15715" s="284">
        <v>0</v>
      </c>
      <c r="I15715" s="284">
        <v>0</v>
      </c>
      <c r="J15715" s="284">
        <v>10</v>
      </c>
      <c r="K15715" s="284">
        <v>0</v>
      </c>
    </row>
    <row r="15716" spans="1:11" x14ac:dyDescent="0.3">
      <c r="A15716" s="284" t="s">
        <v>2135</v>
      </c>
      <c r="B15716" s="284">
        <v>112</v>
      </c>
      <c r="C15716" s="24" t="str">
        <f t="shared" si="245"/>
        <v>hallona112</v>
      </c>
      <c r="D15716" s="284">
        <v>1211</v>
      </c>
      <c r="E15716" s="284">
        <v>630</v>
      </c>
      <c r="F15716" s="284">
        <v>22841</v>
      </c>
      <c r="G15716" s="284">
        <v>0</v>
      </c>
      <c r="H15716" s="284">
        <v>0</v>
      </c>
      <c r="I15716" s="284">
        <v>0</v>
      </c>
      <c r="J15716" s="284">
        <v>10</v>
      </c>
      <c r="K15716" s="284">
        <v>0</v>
      </c>
    </row>
    <row r="15717" spans="1:11" x14ac:dyDescent="0.3">
      <c r="A15717" s="284" t="s">
        <v>2135</v>
      </c>
      <c r="B15717" s="284">
        <v>113</v>
      </c>
      <c r="C15717" s="24" t="str">
        <f t="shared" si="245"/>
        <v>hallona113</v>
      </c>
      <c r="D15717" s="284">
        <v>1224</v>
      </c>
      <c r="E15717" s="284">
        <v>637</v>
      </c>
      <c r="F15717" s="284">
        <v>23163</v>
      </c>
      <c r="G15717" s="284">
        <v>0</v>
      </c>
      <c r="H15717" s="284">
        <v>0</v>
      </c>
      <c r="I15717" s="284">
        <v>0</v>
      </c>
      <c r="J15717" s="284">
        <v>10</v>
      </c>
      <c r="K15717" s="284">
        <v>0</v>
      </c>
    </row>
    <row r="15718" spans="1:11" x14ac:dyDescent="0.3">
      <c r="A15718" s="284" t="s">
        <v>2135</v>
      </c>
      <c r="B15718" s="284">
        <v>114</v>
      </c>
      <c r="C15718" s="24" t="str">
        <f t="shared" si="245"/>
        <v>hallona114</v>
      </c>
      <c r="D15718" s="284">
        <v>1238</v>
      </c>
      <c r="E15718" s="284">
        <v>644</v>
      </c>
      <c r="F15718" s="284">
        <v>23437</v>
      </c>
      <c r="G15718" s="284">
        <v>0</v>
      </c>
      <c r="H15718" s="284">
        <v>0</v>
      </c>
      <c r="I15718" s="284">
        <v>0</v>
      </c>
      <c r="J15718" s="284">
        <v>10</v>
      </c>
      <c r="K15718" s="284">
        <v>0</v>
      </c>
    </row>
    <row r="15719" spans="1:11" x14ac:dyDescent="0.3">
      <c r="A15719" s="284" t="s">
        <v>2135</v>
      </c>
      <c r="B15719" s="284">
        <v>115</v>
      </c>
      <c r="C15719" s="24" t="str">
        <f t="shared" si="245"/>
        <v>hallona115</v>
      </c>
      <c r="D15719" s="284">
        <v>1252</v>
      </c>
      <c r="E15719" s="284">
        <v>651</v>
      </c>
      <c r="F15719" s="284">
        <v>23714</v>
      </c>
      <c r="G15719" s="284">
        <v>0</v>
      </c>
      <c r="H15719" s="284">
        <v>0</v>
      </c>
      <c r="I15719" s="284">
        <v>0</v>
      </c>
      <c r="J15719" s="284">
        <v>10</v>
      </c>
      <c r="K15719" s="284">
        <v>0</v>
      </c>
    </row>
    <row r="15720" spans="1:11" x14ac:dyDescent="0.3">
      <c r="A15720" s="284" t="s">
        <v>2135</v>
      </c>
      <c r="B15720" s="284">
        <v>116</v>
      </c>
      <c r="C15720" s="24" t="str">
        <f t="shared" si="245"/>
        <v>hallona116</v>
      </c>
      <c r="D15720" s="284">
        <v>1266</v>
      </c>
      <c r="E15720" s="284">
        <v>659</v>
      </c>
      <c r="F15720" s="284">
        <v>23995</v>
      </c>
      <c r="G15720" s="284">
        <v>0</v>
      </c>
      <c r="H15720" s="284">
        <v>0</v>
      </c>
      <c r="I15720" s="284">
        <v>0</v>
      </c>
      <c r="J15720" s="284">
        <v>10</v>
      </c>
      <c r="K15720" s="284">
        <v>0</v>
      </c>
    </row>
    <row r="15721" spans="1:11" x14ac:dyDescent="0.3">
      <c r="A15721" s="284" t="s">
        <v>2135</v>
      </c>
      <c r="B15721" s="284">
        <v>117</v>
      </c>
      <c r="C15721" s="24" t="str">
        <f t="shared" si="245"/>
        <v>hallona117</v>
      </c>
      <c r="D15721" s="284">
        <v>1281</v>
      </c>
      <c r="E15721" s="284">
        <v>666</v>
      </c>
      <c r="F15721" s="284">
        <v>24360</v>
      </c>
      <c r="G15721" s="284">
        <v>0</v>
      </c>
      <c r="H15721" s="284">
        <v>0</v>
      </c>
      <c r="I15721" s="284">
        <v>0</v>
      </c>
      <c r="J15721" s="284">
        <v>10</v>
      </c>
      <c r="K15721" s="284">
        <v>0</v>
      </c>
    </row>
    <row r="15722" spans="1:11" x14ac:dyDescent="0.3">
      <c r="A15722" s="284" t="s">
        <v>2135</v>
      </c>
      <c r="B15722" s="284">
        <v>118</v>
      </c>
      <c r="C15722" s="24" t="str">
        <f t="shared" si="245"/>
        <v>hallona118</v>
      </c>
      <c r="D15722" s="284">
        <v>1295</v>
      </c>
      <c r="E15722" s="284">
        <v>673</v>
      </c>
      <c r="F15722" s="284">
        <v>24648</v>
      </c>
      <c r="G15722" s="284">
        <v>0</v>
      </c>
      <c r="H15722" s="284">
        <v>0</v>
      </c>
      <c r="I15722" s="284">
        <v>0</v>
      </c>
      <c r="J15722" s="284">
        <v>10</v>
      </c>
      <c r="K15722" s="284">
        <v>0</v>
      </c>
    </row>
    <row r="15723" spans="1:11" x14ac:dyDescent="0.3">
      <c r="A15723" s="284" t="s">
        <v>2135</v>
      </c>
      <c r="B15723" s="284">
        <v>119</v>
      </c>
      <c r="C15723" s="24" t="str">
        <f t="shared" si="245"/>
        <v>hallona119</v>
      </c>
      <c r="D15723" s="284">
        <v>1309</v>
      </c>
      <c r="E15723" s="284">
        <v>681</v>
      </c>
      <c r="F15723" s="284">
        <v>24939</v>
      </c>
      <c r="G15723" s="284">
        <v>0</v>
      </c>
      <c r="H15723" s="284">
        <v>0</v>
      </c>
      <c r="I15723" s="284">
        <v>0</v>
      </c>
      <c r="J15723" s="284">
        <v>10</v>
      </c>
      <c r="K15723" s="284">
        <v>0</v>
      </c>
    </row>
    <row r="15724" spans="1:11" x14ac:dyDescent="0.3">
      <c r="A15724" s="284" t="s">
        <v>2135</v>
      </c>
      <c r="B15724" s="284">
        <v>120</v>
      </c>
      <c r="C15724" s="24" t="str">
        <f t="shared" si="245"/>
        <v>hallona120</v>
      </c>
      <c r="D15724" s="284">
        <v>1324</v>
      </c>
      <c r="E15724" s="284">
        <v>689</v>
      </c>
      <c r="F15724" s="284">
        <v>25234</v>
      </c>
      <c r="G15724" s="284">
        <v>0</v>
      </c>
      <c r="H15724" s="284">
        <v>0</v>
      </c>
      <c r="I15724" s="284">
        <v>0</v>
      </c>
      <c r="J15724" s="284">
        <v>10</v>
      </c>
      <c r="K15724" s="284">
        <v>0</v>
      </c>
    </row>
    <row r="15725" spans="1:11" x14ac:dyDescent="0.3">
      <c r="A15725" s="284" t="s">
        <v>2135</v>
      </c>
      <c r="B15725" s="284">
        <v>121</v>
      </c>
      <c r="C15725" s="24" t="str">
        <f t="shared" si="245"/>
        <v>hallona121</v>
      </c>
      <c r="D15725" s="284">
        <v>1445</v>
      </c>
      <c r="E15725" s="284">
        <v>752</v>
      </c>
      <c r="F15725" s="284">
        <v>27880</v>
      </c>
      <c r="G15725" s="284">
        <v>0</v>
      </c>
      <c r="H15725" s="284">
        <v>0</v>
      </c>
      <c r="I15725" s="284">
        <v>0</v>
      </c>
      <c r="J15725" s="284">
        <v>10</v>
      </c>
      <c r="K15725" s="284">
        <v>0</v>
      </c>
    </row>
    <row r="15726" spans="1:11" x14ac:dyDescent="0.3">
      <c r="A15726" s="284" t="s">
        <v>2135</v>
      </c>
      <c r="B15726" s="284">
        <v>122</v>
      </c>
      <c r="C15726" s="24" t="str">
        <f t="shared" si="245"/>
        <v>hallona122</v>
      </c>
      <c r="D15726" s="284">
        <v>1461</v>
      </c>
      <c r="E15726" s="284">
        <v>760</v>
      </c>
      <c r="F15726" s="284">
        <v>28209</v>
      </c>
      <c r="G15726" s="284">
        <v>0</v>
      </c>
      <c r="H15726" s="284">
        <v>0</v>
      </c>
      <c r="I15726" s="284">
        <v>0</v>
      </c>
      <c r="J15726" s="284">
        <v>10</v>
      </c>
      <c r="K15726" s="284">
        <v>0</v>
      </c>
    </row>
    <row r="15727" spans="1:11" x14ac:dyDescent="0.3">
      <c r="A15727" s="284" t="s">
        <v>2135</v>
      </c>
      <c r="B15727" s="284">
        <v>123</v>
      </c>
      <c r="C15727" s="24" t="str">
        <f t="shared" si="245"/>
        <v>hallona123</v>
      </c>
      <c r="D15727" s="284">
        <v>1478</v>
      </c>
      <c r="E15727" s="284">
        <v>768</v>
      </c>
      <c r="F15727" s="284">
        <v>28542</v>
      </c>
      <c r="G15727" s="284">
        <v>0</v>
      </c>
      <c r="H15727" s="284">
        <v>0</v>
      </c>
      <c r="I15727" s="284">
        <v>0</v>
      </c>
      <c r="J15727" s="284">
        <v>10</v>
      </c>
      <c r="K15727" s="284">
        <v>0</v>
      </c>
    </row>
    <row r="15728" spans="1:11" x14ac:dyDescent="0.3">
      <c r="A15728" s="284" t="s">
        <v>2135</v>
      </c>
      <c r="B15728" s="284">
        <v>124</v>
      </c>
      <c r="C15728" s="24" t="str">
        <f t="shared" si="245"/>
        <v>hallona124</v>
      </c>
      <c r="D15728" s="284">
        <v>1494</v>
      </c>
      <c r="E15728" s="284">
        <v>777</v>
      </c>
      <c r="F15728" s="284">
        <v>28912</v>
      </c>
      <c r="G15728" s="284">
        <v>0</v>
      </c>
      <c r="H15728" s="284">
        <v>0</v>
      </c>
      <c r="I15728" s="284">
        <v>0</v>
      </c>
      <c r="J15728" s="284">
        <v>10</v>
      </c>
      <c r="K15728" s="284">
        <v>0</v>
      </c>
    </row>
    <row r="15729" spans="1:11" x14ac:dyDescent="0.3">
      <c r="A15729" s="284" t="s">
        <v>2135</v>
      </c>
      <c r="B15729" s="284">
        <v>125</v>
      </c>
      <c r="C15729" s="24" t="str">
        <f t="shared" si="245"/>
        <v>hallona125</v>
      </c>
      <c r="D15729" s="284">
        <v>1511</v>
      </c>
      <c r="E15729" s="284">
        <v>786</v>
      </c>
      <c r="F15729" s="284">
        <v>29371</v>
      </c>
      <c r="G15729" s="284">
        <v>0</v>
      </c>
      <c r="H15729" s="284">
        <v>0</v>
      </c>
      <c r="I15729" s="284">
        <v>0</v>
      </c>
      <c r="J15729" s="284">
        <v>10</v>
      </c>
      <c r="K15729" s="284">
        <v>0</v>
      </c>
    </row>
    <row r="15730" spans="1:11" x14ac:dyDescent="0.3">
      <c r="A15730" s="284" t="s">
        <v>2135</v>
      </c>
      <c r="B15730" s="284">
        <v>126</v>
      </c>
      <c r="C15730" s="24" t="str">
        <f t="shared" si="245"/>
        <v>hallona126</v>
      </c>
      <c r="D15730" s="284">
        <v>1528</v>
      </c>
      <c r="E15730" s="284">
        <v>795</v>
      </c>
      <c r="F15730" s="284">
        <v>29718</v>
      </c>
      <c r="G15730" s="284">
        <v>0</v>
      </c>
      <c r="H15730" s="284">
        <v>0</v>
      </c>
      <c r="I15730" s="284">
        <v>0</v>
      </c>
      <c r="J15730" s="284">
        <v>10</v>
      </c>
      <c r="K15730" s="284">
        <v>0</v>
      </c>
    </row>
    <row r="15731" spans="1:11" x14ac:dyDescent="0.3">
      <c r="A15731" s="284" t="s">
        <v>2135</v>
      </c>
      <c r="B15731" s="284">
        <v>127</v>
      </c>
      <c r="C15731" s="24" t="str">
        <f t="shared" si="245"/>
        <v>hallona127</v>
      </c>
      <c r="D15731" s="284">
        <v>1545</v>
      </c>
      <c r="E15731" s="284">
        <v>803</v>
      </c>
      <c r="F15731" s="284">
        <v>30090</v>
      </c>
      <c r="G15731" s="284">
        <v>0</v>
      </c>
      <c r="H15731" s="284">
        <v>0</v>
      </c>
      <c r="I15731" s="284">
        <v>0</v>
      </c>
      <c r="J15731" s="284">
        <v>10</v>
      </c>
      <c r="K15731" s="284">
        <v>0</v>
      </c>
    </row>
    <row r="15732" spans="1:11" x14ac:dyDescent="0.3">
      <c r="A15732" s="284" t="s">
        <v>2135</v>
      </c>
      <c r="B15732" s="284">
        <v>128</v>
      </c>
      <c r="C15732" s="24" t="str">
        <f t="shared" si="245"/>
        <v>hallona128</v>
      </c>
      <c r="D15732" s="284">
        <v>1562</v>
      </c>
      <c r="E15732" s="284">
        <v>812</v>
      </c>
      <c r="F15732" s="284">
        <v>30479</v>
      </c>
      <c r="G15732" s="284">
        <v>0</v>
      </c>
      <c r="H15732" s="284">
        <v>0</v>
      </c>
      <c r="I15732" s="284">
        <v>0</v>
      </c>
      <c r="J15732" s="284">
        <v>10</v>
      </c>
      <c r="K15732" s="284">
        <v>0</v>
      </c>
    </row>
    <row r="15733" spans="1:11" x14ac:dyDescent="0.3">
      <c r="A15733" s="284" t="s">
        <v>2135</v>
      </c>
      <c r="B15733" s="284">
        <v>129</v>
      </c>
      <c r="C15733" s="24" t="str">
        <f t="shared" si="245"/>
        <v>hallona129</v>
      </c>
      <c r="D15733" s="284">
        <v>1579</v>
      </c>
      <c r="E15733" s="284">
        <v>821</v>
      </c>
      <c r="F15733" s="284">
        <v>30838</v>
      </c>
      <c r="G15733" s="284">
        <v>0</v>
      </c>
      <c r="H15733" s="284">
        <v>0</v>
      </c>
      <c r="I15733" s="284">
        <v>0</v>
      </c>
      <c r="J15733" s="284">
        <v>10</v>
      </c>
      <c r="K15733" s="284">
        <v>0</v>
      </c>
    </row>
    <row r="15734" spans="1:11" x14ac:dyDescent="0.3">
      <c r="A15734" s="284" t="s">
        <v>2135</v>
      </c>
      <c r="B15734" s="284">
        <v>130</v>
      </c>
      <c r="C15734" s="24" t="str">
        <f t="shared" si="245"/>
        <v>hallona130</v>
      </c>
      <c r="D15734" s="284">
        <v>1597</v>
      </c>
      <c r="E15734" s="284">
        <v>831</v>
      </c>
      <c r="F15734" s="284">
        <v>31236</v>
      </c>
      <c r="G15734" s="284">
        <v>0</v>
      </c>
      <c r="H15734" s="284">
        <v>0</v>
      </c>
      <c r="I15734" s="284">
        <v>0</v>
      </c>
      <c r="J15734" s="284">
        <v>10</v>
      </c>
      <c r="K15734" s="284">
        <v>0</v>
      </c>
    </row>
    <row r="15735" spans="1:11" x14ac:dyDescent="0.3">
      <c r="A15735" s="284" t="s">
        <v>2135</v>
      </c>
      <c r="B15735" s="284">
        <v>131</v>
      </c>
      <c r="C15735" s="24" t="str">
        <f t="shared" si="245"/>
        <v>hallona131</v>
      </c>
      <c r="D15735" s="284">
        <v>1615</v>
      </c>
      <c r="E15735" s="284">
        <v>840</v>
      </c>
      <c r="F15735" s="284">
        <v>31627</v>
      </c>
      <c r="G15735" s="284">
        <v>0</v>
      </c>
      <c r="H15735" s="284">
        <v>0</v>
      </c>
      <c r="I15735" s="284">
        <v>0</v>
      </c>
      <c r="J15735" s="284">
        <v>10</v>
      </c>
      <c r="K15735" s="284">
        <v>0</v>
      </c>
    </row>
    <row r="15736" spans="1:11" x14ac:dyDescent="0.3">
      <c r="A15736" s="284" t="s">
        <v>2135</v>
      </c>
      <c r="B15736" s="284">
        <v>132</v>
      </c>
      <c r="C15736" s="24" t="str">
        <f t="shared" si="245"/>
        <v>hallona132</v>
      </c>
      <c r="D15736" s="284">
        <v>1632</v>
      </c>
      <c r="E15736" s="284">
        <v>849</v>
      </c>
      <c r="F15736" s="284">
        <v>31999</v>
      </c>
      <c r="G15736" s="284">
        <v>0</v>
      </c>
      <c r="H15736" s="284">
        <v>0</v>
      </c>
      <c r="I15736" s="284">
        <v>0</v>
      </c>
      <c r="J15736" s="284">
        <v>10</v>
      </c>
      <c r="K15736" s="284">
        <v>0</v>
      </c>
    </row>
    <row r="15737" spans="1:11" x14ac:dyDescent="0.3">
      <c r="A15737" s="284" t="s">
        <v>2135</v>
      </c>
      <c r="B15737" s="284">
        <v>133</v>
      </c>
      <c r="C15737" s="24" t="str">
        <f t="shared" si="245"/>
        <v>hallona133</v>
      </c>
      <c r="D15737" s="284">
        <v>1651</v>
      </c>
      <c r="E15737" s="284">
        <v>859</v>
      </c>
      <c r="F15737" s="284">
        <v>32399</v>
      </c>
      <c r="G15737" s="284">
        <v>0</v>
      </c>
      <c r="H15737" s="284">
        <v>0</v>
      </c>
      <c r="I15737" s="284">
        <v>0</v>
      </c>
      <c r="J15737" s="284">
        <v>10</v>
      </c>
      <c r="K15737" s="284">
        <v>0</v>
      </c>
    </row>
    <row r="15738" spans="1:11" x14ac:dyDescent="0.3">
      <c r="A15738" s="284" t="s">
        <v>2135</v>
      </c>
      <c r="B15738" s="284">
        <v>134</v>
      </c>
      <c r="C15738" s="24" t="str">
        <f t="shared" si="245"/>
        <v>hallona134</v>
      </c>
      <c r="D15738" s="284">
        <v>1669</v>
      </c>
      <c r="E15738" s="284">
        <v>868</v>
      </c>
      <c r="F15738" s="284">
        <v>32816</v>
      </c>
      <c r="G15738" s="284">
        <v>0</v>
      </c>
      <c r="H15738" s="284">
        <v>0</v>
      </c>
      <c r="I15738" s="284">
        <v>0</v>
      </c>
      <c r="J15738" s="284">
        <v>10</v>
      </c>
      <c r="K15738" s="284">
        <v>0</v>
      </c>
    </row>
    <row r="15739" spans="1:11" x14ac:dyDescent="0.3">
      <c r="A15739" s="284" t="s">
        <v>2135</v>
      </c>
      <c r="B15739" s="284">
        <v>135</v>
      </c>
      <c r="C15739" s="24" t="str">
        <f t="shared" si="245"/>
        <v>hallona135</v>
      </c>
      <c r="D15739" s="284">
        <v>1687</v>
      </c>
      <c r="E15739" s="284">
        <v>878</v>
      </c>
      <c r="F15739" s="284">
        <v>33202</v>
      </c>
      <c r="G15739" s="284">
        <v>0</v>
      </c>
      <c r="H15739" s="284">
        <v>0</v>
      </c>
      <c r="I15739" s="284">
        <v>0</v>
      </c>
      <c r="J15739" s="284">
        <v>10</v>
      </c>
      <c r="K15739" s="284">
        <v>0</v>
      </c>
    </row>
    <row r="15740" spans="1:11" x14ac:dyDescent="0.3">
      <c r="A15740" s="284" t="s">
        <v>2135</v>
      </c>
      <c r="B15740" s="284">
        <v>136</v>
      </c>
      <c r="C15740" s="24" t="str">
        <f t="shared" si="245"/>
        <v>hallona136</v>
      </c>
      <c r="D15740" s="284">
        <v>1706</v>
      </c>
      <c r="E15740" s="284">
        <v>887</v>
      </c>
      <c r="F15740" s="284">
        <v>33629</v>
      </c>
      <c r="G15740" s="284">
        <v>0</v>
      </c>
      <c r="H15740" s="284">
        <v>0</v>
      </c>
      <c r="I15740" s="284">
        <v>0</v>
      </c>
      <c r="J15740" s="284">
        <v>10</v>
      </c>
      <c r="K15740" s="284">
        <v>0</v>
      </c>
    </row>
    <row r="15741" spans="1:11" x14ac:dyDescent="0.3">
      <c r="A15741" s="284" t="s">
        <v>2135</v>
      </c>
      <c r="B15741" s="284">
        <v>137</v>
      </c>
      <c r="C15741" s="24" t="str">
        <f t="shared" si="245"/>
        <v>hallona137</v>
      </c>
      <c r="D15741" s="284">
        <v>1725</v>
      </c>
      <c r="E15741" s="284">
        <v>897</v>
      </c>
      <c r="F15741" s="284">
        <v>34049</v>
      </c>
      <c r="G15741" s="284">
        <v>0</v>
      </c>
      <c r="H15741" s="284">
        <v>0</v>
      </c>
      <c r="I15741" s="284">
        <v>0</v>
      </c>
      <c r="J15741" s="284">
        <v>10</v>
      </c>
      <c r="K15741" s="284">
        <v>0</v>
      </c>
    </row>
    <row r="15742" spans="1:11" x14ac:dyDescent="0.3">
      <c r="A15742" s="284" t="s">
        <v>2135</v>
      </c>
      <c r="B15742" s="284">
        <v>138</v>
      </c>
      <c r="C15742" s="24" t="str">
        <f t="shared" si="245"/>
        <v>hallona138</v>
      </c>
      <c r="D15742" s="284">
        <v>1744</v>
      </c>
      <c r="E15742" s="284">
        <v>907</v>
      </c>
      <c r="F15742" s="284">
        <v>34449</v>
      </c>
      <c r="G15742" s="284">
        <v>0</v>
      </c>
      <c r="H15742" s="284">
        <v>0</v>
      </c>
      <c r="I15742" s="284">
        <v>0</v>
      </c>
      <c r="J15742" s="284">
        <v>10</v>
      </c>
      <c r="K15742" s="284">
        <v>0</v>
      </c>
    </row>
    <row r="15743" spans="1:11" x14ac:dyDescent="0.3">
      <c r="A15743" s="284" t="s">
        <v>2135</v>
      </c>
      <c r="B15743" s="284">
        <v>139</v>
      </c>
      <c r="C15743" s="24" t="str">
        <f t="shared" si="245"/>
        <v>hallona139</v>
      </c>
      <c r="D15743" s="284">
        <v>1763</v>
      </c>
      <c r="E15743" s="284">
        <v>917</v>
      </c>
      <c r="F15743" s="284">
        <v>34879</v>
      </c>
      <c r="G15743" s="284">
        <v>0</v>
      </c>
      <c r="H15743" s="284">
        <v>0</v>
      </c>
      <c r="I15743" s="284">
        <v>0</v>
      </c>
      <c r="J15743" s="284">
        <v>10</v>
      </c>
      <c r="K15743" s="284">
        <v>0</v>
      </c>
    </row>
    <row r="15744" spans="1:11" x14ac:dyDescent="0.3">
      <c r="A15744" s="284" t="s">
        <v>2135</v>
      </c>
      <c r="B15744" s="284">
        <v>140</v>
      </c>
      <c r="C15744" s="24" t="str">
        <f t="shared" si="245"/>
        <v>hallona140</v>
      </c>
      <c r="D15744" s="284">
        <v>1783</v>
      </c>
      <c r="E15744" s="284">
        <v>927</v>
      </c>
      <c r="F15744" s="284">
        <v>35327</v>
      </c>
      <c r="G15744" s="284">
        <v>0</v>
      </c>
      <c r="H15744" s="284">
        <v>0</v>
      </c>
      <c r="I15744" s="284">
        <v>0</v>
      </c>
      <c r="J15744" s="284">
        <v>10</v>
      </c>
      <c r="K15744" s="284">
        <v>0</v>
      </c>
    </row>
    <row r="15745" spans="1:11" x14ac:dyDescent="0.3">
      <c r="A15745" s="284" t="s">
        <v>2135</v>
      </c>
      <c r="B15745" s="284">
        <v>141</v>
      </c>
      <c r="C15745" s="24" t="str">
        <f t="shared" si="245"/>
        <v>hallona141</v>
      </c>
      <c r="D15745" s="284">
        <v>1945</v>
      </c>
      <c r="E15745" s="284">
        <v>1012</v>
      </c>
      <c r="F15745" s="284">
        <v>38926</v>
      </c>
      <c r="G15745" s="284">
        <v>0</v>
      </c>
      <c r="H15745" s="284">
        <v>0</v>
      </c>
      <c r="I15745" s="284">
        <v>0</v>
      </c>
      <c r="J15745" s="284">
        <v>10</v>
      </c>
      <c r="K15745" s="284">
        <v>0</v>
      </c>
    </row>
    <row r="15746" spans="1:11" x14ac:dyDescent="0.3">
      <c r="A15746" s="284" t="s">
        <v>2135</v>
      </c>
      <c r="B15746" s="284">
        <v>142</v>
      </c>
      <c r="C15746" s="24" t="str">
        <f t="shared" si="245"/>
        <v>hallona142</v>
      </c>
      <c r="D15746" s="284">
        <v>1966</v>
      </c>
      <c r="E15746" s="284">
        <v>1023</v>
      </c>
      <c r="F15746" s="284">
        <v>39425</v>
      </c>
      <c r="G15746" s="284">
        <v>0</v>
      </c>
      <c r="H15746" s="284">
        <v>0</v>
      </c>
      <c r="I15746" s="284">
        <v>0</v>
      </c>
      <c r="J15746" s="284">
        <v>10</v>
      </c>
      <c r="K15746" s="284">
        <v>0</v>
      </c>
    </row>
    <row r="15747" spans="1:11" x14ac:dyDescent="0.3">
      <c r="A15747" s="284" t="s">
        <v>2135</v>
      </c>
      <c r="B15747" s="284">
        <v>143</v>
      </c>
      <c r="C15747" s="24" t="str">
        <f t="shared" si="245"/>
        <v>hallona143</v>
      </c>
      <c r="D15747" s="284">
        <v>1988</v>
      </c>
      <c r="E15747" s="284">
        <v>1034</v>
      </c>
      <c r="F15747" s="284">
        <v>39989</v>
      </c>
      <c r="G15747" s="284">
        <v>0</v>
      </c>
      <c r="H15747" s="284">
        <v>0</v>
      </c>
      <c r="I15747" s="284">
        <v>0</v>
      </c>
      <c r="J15747" s="284">
        <v>10</v>
      </c>
      <c r="K15747" s="284">
        <v>0</v>
      </c>
    </row>
    <row r="15748" spans="1:11" x14ac:dyDescent="0.3">
      <c r="A15748" s="284" t="s">
        <v>2135</v>
      </c>
      <c r="B15748" s="284">
        <v>144</v>
      </c>
      <c r="C15748" s="24" t="str">
        <f t="shared" si="245"/>
        <v>hallona144</v>
      </c>
      <c r="D15748" s="284">
        <v>2010</v>
      </c>
      <c r="E15748" s="284">
        <v>1045</v>
      </c>
      <c r="F15748" s="284">
        <v>40458</v>
      </c>
      <c r="G15748" s="284">
        <v>0</v>
      </c>
      <c r="H15748" s="284">
        <v>0</v>
      </c>
      <c r="I15748" s="284">
        <v>0</v>
      </c>
      <c r="J15748" s="284">
        <v>10</v>
      </c>
      <c r="K15748" s="284">
        <v>0</v>
      </c>
    </row>
    <row r="15749" spans="1:11" x14ac:dyDescent="0.3">
      <c r="A15749" s="284" t="s">
        <v>2135</v>
      </c>
      <c r="B15749" s="284">
        <v>145</v>
      </c>
      <c r="C15749" s="24" t="str">
        <f t="shared" si="245"/>
        <v>hallona145</v>
      </c>
      <c r="D15749" s="284">
        <v>2032</v>
      </c>
      <c r="E15749" s="284">
        <v>1057</v>
      </c>
      <c r="F15749" s="284">
        <v>41005</v>
      </c>
      <c r="G15749" s="284">
        <v>0</v>
      </c>
      <c r="H15749" s="284">
        <v>0</v>
      </c>
      <c r="I15749" s="284">
        <v>0</v>
      </c>
      <c r="J15749" s="284">
        <v>10</v>
      </c>
      <c r="K15749" s="284">
        <v>0</v>
      </c>
    </row>
    <row r="15750" spans="1:11" x14ac:dyDescent="0.3">
      <c r="A15750" s="284" t="s">
        <v>2135</v>
      </c>
      <c r="B15750" s="284">
        <v>146</v>
      </c>
      <c r="C15750" s="24" t="str">
        <f t="shared" ref="C15750:C15813" si="246">A15750&amp;B15750</f>
        <v>hallona146</v>
      </c>
      <c r="D15750" s="284">
        <v>2054</v>
      </c>
      <c r="E15750" s="284">
        <v>1069</v>
      </c>
      <c r="F15750" s="284">
        <v>41531</v>
      </c>
      <c r="G15750" s="284">
        <v>0</v>
      </c>
      <c r="H15750" s="284">
        <v>0</v>
      </c>
      <c r="I15750" s="284">
        <v>0</v>
      </c>
      <c r="J15750" s="284">
        <v>10</v>
      </c>
      <c r="K15750" s="284">
        <v>0</v>
      </c>
    </row>
    <row r="15751" spans="1:11" x14ac:dyDescent="0.3">
      <c r="A15751" s="284" t="s">
        <v>2135</v>
      </c>
      <c r="B15751" s="284">
        <v>147</v>
      </c>
      <c r="C15751" s="24" t="str">
        <f t="shared" si="246"/>
        <v>hallona147</v>
      </c>
      <c r="D15751" s="284">
        <v>2077</v>
      </c>
      <c r="E15751" s="284">
        <v>1080</v>
      </c>
      <c r="F15751" s="284">
        <v>42068</v>
      </c>
      <c r="G15751" s="284">
        <v>0</v>
      </c>
      <c r="H15751" s="284">
        <v>0</v>
      </c>
      <c r="I15751" s="284">
        <v>0</v>
      </c>
      <c r="J15751" s="284">
        <v>10</v>
      </c>
      <c r="K15751" s="284">
        <v>0</v>
      </c>
    </row>
    <row r="15752" spans="1:11" x14ac:dyDescent="0.3">
      <c r="A15752" s="284" t="s">
        <v>2135</v>
      </c>
      <c r="B15752" s="284">
        <v>148</v>
      </c>
      <c r="C15752" s="24" t="str">
        <f t="shared" si="246"/>
        <v>hallona148</v>
      </c>
      <c r="D15752" s="284">
        <v>2100</v>
      </c>
      <c r="E15752" s="284">
        <v>1092</v>
      </c>
      <c r="F15752" s="284">
        <v>42559</v>
      </c>
      <c r="G15752" s="284">
        <v>0</v>
      </c>
      <c r="H15752" s="284">
        <v>0</v>
      </c>
      <c r="I15752" s="284">
        <v>0</v>
      </c>
      <c r="J15752" s="284">
        <v>10</v>
      </c>
      <c r="K15752" s="284">
        <v>0</v>
      </c>
    </row>
    <row r="15753" spans="1:11" x14ac:dyDescent="0.3">
      <c r="A15753" s="284" t="s">
        <v>2135</v>
      </c>
      <c r="B15753" s="284">
        <v>149</v>
      </c>
      <c r="C15753" s="24" t="str">
        <f t="shared" si="246"/>
        <v>hallona149</v>
      </c>
      <c r="D15753" s="284">
        <v>2123</v>
      </c>
      <c r="E15753" s="284">
        <v>1104</v>
      </c>
      <c r="F15753" s="284">
        <v>43135</v>
      </c>
      <c r="G15753" s="284">
        <v>0</v>
      </c>
      <c r="H15753" s="284">
        <v>0</v>
      </c>
      <c r="I15753" s="284">
        <v>0</v>
      </c>
      <c r="J15753" s="284">
        <v>10</v>
      </c>
      <c r="K15753" s="284">
        <v>0</v>
      </c>
    </row>
    <row r="15754" spans="1:11" x14ac:dyDescent="0.3">
      <c r="A15754" s="284" t="s">
        <v>2135</v>
      </c>
      <c r="B15754" s="284">
        <v>150</v>
      </c>
      <c r="C15754" s="24" t="str">
        <f t="shared" si="246"/>
        <v>hallona150</v>
      </c>
      <c r="D15754" s="284">
        <v>2146</v>
      </c>
      <c r="E15754" s="284">
        <v>1116</v>
      </c>
      <c r="F15754" s="284">
        <v>43639</v>
      </c>
      <c r="G15754" s="284">
        <v>0</v>
      </c>
      <c r="H15754" s="284">
        <v>0</v>
      </c>
      <c r="I15754" s="284">
        <v>0</v>
      </c>
      <c r="J15754" s="284">
        <v>10</v>
      </c>
      <c r="K15754" s="284">
        <v>0</v>
      </c>
    </row>
    <row r="15755" spans="1:11" x14ac:dyDescent="0.3">
      <c r="A15755" s="284" t="s">
        <v>2135</v>
      </c>
      <c r="B15755" s="284">
        <v>151</v>
      </c>
      <c r="C15755" s="24" t="str">
        <f t="shared" si="246"/>
        <v>hallona151</v>
      </c>
      <c r="D15755" s="284">
        <v>2169</v>
      </c>
      <c r="E15755" s="284">
        <v>1128</v>
      </c>
      <c r="F15755" s="284">
        <v>44202</v>
      </c>
      <c r="G15755" s="284">
        <v>0</v>
      </c>
      <c r="H15755" s="284">
        <v>0</v>
      </c>
      <c r="I15755" s="284">
        <v>0</v>
      </c>
      <c r="J15755" s="284">
        <v>10</v>
      </c>
      <c r="K15755" s="284">
        <v>0</v>
      </c>
    </row>
    <row r="15756" spans="1:11" x14ac:dyDescent="0.3">
      <c r="A15756" s="284" t="s">
        <v>2135</v>
      </c>
      <c r="B15756" s="284">
        <v>152</v>
      </c>
      <c r="C15756" s="24" t="str">
        <f t="shared" si="246"/>
        <v>hallona152</v>
      </c>
      <c r="D15756" s="284">
        <v>2193</v>
      </c>
      <c r="E15756" s="284">
        <v>1141</v>
      </c>
      <c r="F15756" s="284">
        <v>44718</v>
      </c>
      <c r="G15756" s="284">
        <v>0</v>
      </c>
      <c r="H15756" s="284">
        <v>0</v>
      </c>
      <c r="I15756" s="284">
        <v>0</v>
      </c>
      <c r="J15756" s="284">
        <v>10</v>
      </c>
      <c r="K15756" s="284">
        <v>0</v>
      </c>
    </row>
    <row r="15757" spans="1:11" x14ac:dyDescent="0.3">
      <c r="A15757" s="284" t="s">
        <v>2135</v>
      </c>
      <c r="B15757" s="284">
        <v>153</v>
      </c>
      <c r="C15757" s="24" t="str">
        <f t="shared" si="246"/>
        <v>hallona153</v>
      </c>
      <c r="D15757" s="284">
        <v>2217</v>
      </c>
      <c r="E15757" s="284">
        <v>1153</v>
      </c>
      <c r="F15757" s="284">
        <v>45321</v>
      </c>
      <c r="G15757" s="284">
        <v>0</v>
      </c>
      <c r="H15757" s="284">
        <v>0</v>
      </c>
      <c r="I15757" s="284">
        <v>0</v>
      </c>
      <c r="J15757" s="284">
        <v>10</v>
      </c>
      <c r="K15757" s="284">
        <v>0</v>
      </c>
    </row>
    <row r="15758" spans="1:11" x14ac:dyDescent="0.3">
      <c r="A15758" s="284" t="s">
        <v>2135</v>
      </c>
      <c r="B15758" s="284">
        <v>154</v>
      </c>
      <c r="C15758" s="24" t="str">
        <f t="shared" si="246"/>
        <v>hallona154</v>
      </c>
      <c r="D15758" s="284">
        <v>2241</v>
      </c>
      <c r="E15758" s="284">
        <v>1166</v>
      </c>
      <c r="F15758" s="284">
        <v>45850</v>
      </c>
      <c r="G15758" s="284">
        <v>0</v>
      </c>
      <c r="H15758" s="284">
        <v>0</v>
      </c>
      <c r="I15758" s="284">
        <v>0</v>
      </c>
      <c r="J15758" s="284">
        <v>10</v>
      </c>
      <c r="K15758" s="284">
        <v>0</v>
      </c>
    </row>
    <row r="15759" spans="1:11" x14ac:dyDescent="0.3">
      <c r="A15759" s="284" t="s">
        <v>2135</v>
      </c>
      <c r="B15759" s="284">
        <v>155</v>
      </c>
      <c r="C15759" s="24" t="str">
        <f t="shared" si="246"/>
        <v>hallona155</v>
      </c>
      <c r="D15759" s="284">
        <v>2266</v>
      </c>
      <c r="E15759" s="284">
        <v>1179</v>
      </c>
      <c r="F15759" s="284">
        <v>46440</v>
      </c>
      <c r="G15759" s="284">
        <v>0</v>
      </c>
      <c r="H15759" s="284">
        <v>0</v>
      </c>
      <c r="I15759" s="284">
        <v>0</v>
      </c>
      <c r="J15759" s="284">
        <v>10</v>
      </c>
      <c r="K15759" s="284">
        <v>0</v>
      </c>
    </row>
    <row r="15760" spans="1:11" x14ac:dyDescent="0.3">
      <c r="A15760" s="284" t="s">
        <v>2135</v>
      </c>
      <c r="B15760" s="284">
        <v>156</v>
      </c>
      <c r="C15760" s="24" t="str">
        <f t="shared" si="246"/>
        <v>hallona156</v>
      </c>
      <c r="D15760" s="284">
        <v>2290</v>
      </c>
      <c r="E15760" s="284">
        <v>1191</v>
      </c>
      <c r="F15760" s="284">
        <v>46981</v>
      </c>
      <c r="G15760" s="284">
        <v>0</v>
      </c>
      <c r="H15760" s="284">
        <v>0</v>
      </c>
      <c r="I15760" s="284">
        <v>0</v>
      </c>
      <c r="J15760" s="284">
        <v>10</v>
      </c>
      <c r="K15760" s="284">
        <v>0</v>
      </c>
    </row>
    <row r="15761" spans="1:11" x14ac:dyDescent="0.3">
      <c r="A15761" s="284" t="s">
        <v>2135</v>
      </c>
      <c r="B15761" s="284">
        <v>157</v>
      </c>
      <c r="C15761" s="24" t="str">
        <f t="shared" si="246"/>
        <v>hallona157</v>
      </c>
      <c r="D15761" s="284">
        <v>2315</v>
      </c>
      <c r="E15761" s="284">
        <v>1204</v>
      </c>
      <c r="F15761" s="284">
        <v>47615</v>
      </c>
      <c r="G15761" s="284">
        <v>0</v>
      </c>
      <c r="H15761" s="284">
        <v>0</v>
      </c>
      <c r="I15761" s="284">
        <v>0</v>
      </c>
      <c r="J15761" s="284">
        <v>10</v>
      </c>
      <c r="K15761" s="284">
        <v>0</v>
      </c>
    </row>
    <row r="15762" spans="1:11" x14ac:dyDescent="0.3">
      <c r="A15762" s="284" t="s">
        <v>2135</v>
      </c>
      <c r="B15762" s="284">
        <v>158</v>
      </c>
      <c r="C15762" s="24" t="str">
        <f t="shared" si="246"/>
        <v>hallona158</v>
      </c>
      <c r="D15762" s="284">
        <v>2341</v>
      </c>
      <c r="E15762" s="284">
        <v>1217</v>
      </c>
      <c r="F15762" s="284">
        <v>48169</v>
      </c>
      <c r="G15762" s="284">
        <v>0</v>
      </c>
      <c r="H15762" s="284">
        <v>0</v>
      </c>
      <c r="I15762" s="284">
        <v>0</v>
      </c>
      <c r="J15762" s="284">
        <v>10</v>
      </c>
      <c r="K15762" s="284">
        <v>0</v>
      </c>
    </row>
    <row r="15763" spans="1:11" x14ac:dyDescent="0.3">
      <c r="A15763" s="284" t="s">
        <v>2135</v>
      </c>
      <c r="B15763" s="284">
        <v>159</v>
      </c>
      <c r="C15763" s="24" t="str">
        <f t="shared" si="246"/>
        <v>hallona159</v>
      </c>
      <c r="D15763" s="284">
        <v>2366</v>
      </c>
      <c r="E15763" s="284">
        <v>1231</v>
      </c>
      <c r="F15763" s="284">
        <v>48818</v>
      </c>
      <c r="G15763" s="284">
        <v>0</v>
      </c>
      <c r="H15763" s="284">
        <v>0</v>
      </c>
      <c r="I15763" s="284">
        <v>0</v>
      </c>
      <c r="J15763" s="284">
        <v>10</v>
      </c>
      <c r="K15763" s="284">
        <v>0</v>
      </c>
    </row>
    <row r="15764" spans="1:11" x14ac:dyDescent="0.3">
      <c r="A15764" s="284" t="s">
        <v>2135</v>
      </c>
      <c r="B15764" s="284">
        <v>160</v>
      </c>
      <c r="C15764" s="24" t="str">
        <f t="shared" si="246"/>
        <v>hallona160</v>
      </c>
      <c r="D15764" s="284">
        <v>2392</v>
      </c>
      <c r="E15764" s="284">
        <v>1244</v>
      </c>
      <c r="F15764" s="284">
        <v>49385</v>
      </c>
      <c r="G15764" s="284">
        <v>0</v>
      </c>
      <c r="H15764" s="284">
        <v>0</v>
      </c>
      <c r="I15764" s="284">
        <v>0</v>
      </c>
      <c r="J15764" s="284">
        <v>10</v>
      </c>
      <c r="K15764" s="284">
        <v>0</v>
      </c>
    </row>
    <row r="15765" spans="1:11" x14ac:dyDescent="0.3">
      <c r="A15765" s="284" t="s">
        <v>2135</v>
      </c>
      <c r="B15765" s="284">
        <v>161</v>
      </c>
      <c r="C15765" s="24" t="str">
        <f t="shared" si="246"/>
        <v>hallona161</v>
      </c>
      <c r="D15765" s="284">
        <v>2609</v>
      </c>
      <c r="E15765" s="284">
        <v>1357</v>
      </c>
      <c r="F15765" s="284">
        <v>54584</v>
      </c>
      <c r="G15765" s="284">
        <v>0</v>
      </c>
      <c r="H15765" s="284">
        <v>0</v>
      </c>
      <c r="I15765" s="284">
        <v>0</v>
      </c>
      <c r="J15765" s="284">
        <v>10</v>
      </c>
      <c r="K15765" s="284">
        <v>0</v>
      </c>
    </row>
    <row r="15766" spans="1:11" x14ac:dyDescent="0.3">
      <c r="A15766" s="284" t="s">
        <v>2135</v>
      </c>
      <c r="B15766" s="284">
        <v>162</v>
      </c>
      <c r="C15766" s="24" t="str">
        <f t="shared" si="246"/>
        <v>hallona162</v>
      </c>
      <c r="D15766" s="284">
        <v>2637</v>
      </c>
      <c r="E15766" s="284">
        <v>1372</v>
      </c>
      <c r="F15766" s="284">
        <v>55219</v>
      </c>
      <c r="G15766" s="284">
        <v>0</v>
      </c>
      <c r="H15766" s="284">
        <v>0</v>
      </c>
      <c r="I15766" s="284">
        <v>0</v>
      </c>
      <c r="J15766" s="284">
        <v>10</v>
      </c>
      <c r="K15766" s="284">
        <v>0</v>
      </c>
    </row>
    <row r="15767" spans="1:11" x14ac:dyDescent="0.3">
      <c r="A15767" s="284" t="s">
        <v>2135</v>
      </c>
      <c r="B15767" s="284">
        <v>163</v>
      </c>
      <c r="C15767" s="24" t="str">
        <f t="shared" si="246"/>
        <v>hallona163</v>
      </c>
      <c r="D15767" s="284">
        <v>2666</v>
      </c>
      <c r="E15767" s="284">
        <v>1387</v>
      </c>
      <c r="F15767" s="284">
        <v>55960</v>
      </c>
      <c r="G15767" s="284">
        <v>0</v>
      </c>
      <c r="H15767" s="284">
        <v>0</v>
      </c>
      <c r="I15767" s="284">
        <v>0</v>
      </c>
      <c r="J15767" s="284">
        <v>10</v>
      </c>
      <c r="K15767" s="284">
        <v>0</v>
      </c>
    </row>
    <row r="15768" spans="1:11" x14ac:dyDescent="0.3">
      <c r="A15768" s="284" t="s">
        <v>2135</v>
      </c>
      <c r="B15768" s="284">
        <v>164</v>
      </c>
      <c r="C15768" s="24" t="str">
        <f t="shared" si="246"/>
        <v>hallona164</v>
      </c>
      <c r="D15768" s="284">
        <v>2695</v>
      </c>
      <c r="E15768" s="284">
        <v>1402</v>
      </c>
      <c r="F15768" s="284">
        <v>56610</v>
      </c>
      <c r="G15768" s="284">
        <v>0</v>
      </c>
      <c r="H15768" s="284">
        <v>0</v>
      </c>
      <c r="I15768" s="284">
        <v>0</v>
      </c>
      <c r="J15768" s="284">
        <v>10</v>
      </c>
      <c r="K15768" s="284">
        <v>0</v>
      </c>
    </row>
    <row r="15769" spans="1:11" x14ac:dyDescent="0.3">
      <c r="A15769" s="284" t="s">
        <v>2135</v>
      </c>
      <c r="B15769" s="284">
        <v>165</v>
      </c>
      <c r="C15769" s="24" t="str">
        <f t="shared" si="246"/>
        <v>hallona165</v>
      </c>
      <c r="D15769" s="284">
        <v>2724</v>
      </c>
      <c r="E15769" s="284">
        <v>1417</v>
      </c>
      <c r="F15769" s="284">
        <v>57443</v>
      </c>
      <c r="G15769" s="284">
        <v>0</v>
      </c>
      <c r="H15769" s="284">
        <v>0</v>
      </c>
      <c r="I15769" s="284">
        <v>0</v>
      </c>
      <c r="J15769" s="284">
        <v>10</v>
      </c>
      <c r="K15769" s="284">
        <v>0</v>
      </c>
    </row>
    <row r="15770" spans="1:11" x14ac:dyDescent="0.3">
      <c r="A15770" s="284" t="s">
        <v>2135</v>
      </c>
      <c r="B15770" s="284">
        <v>166</v>
      </c>
      <c r="C15770" s="24" t="str">
        <f t="shared" si="246"/>
        <v>hallona166</v>
      </c>
      <c r="D15770" s="284">
        <v>2754</v>
      </c>
      <c r="E15770" s="284">
        <v>1432</v>
      </c>
      <c r="F15770" s="284">
        <v>58110</v>
      </c>
      <c r="G15770" s="284">
        <v>0</v>
      </c>
      <c r="H15770" s="284">
        <v>0</v>
      </c>
      <c r="I15770" s="284">
        <v>0</v>
      </c>
      <c r="J15770" s="284">
        <v>10</v>
      </c>
      <c r="K15770" s="284">
        <v>0</v>
      </c>
    </row>
    <row r="15771" spans="1:11" x14ac:dyDescent="0.3">
      <c r="A15771" s="284" t="s">
        <v>2135</v>
      </c>
      <c r="B15771" s="284">
        <v>167</v>
      </c>
      <c r="C15771" s="24" t="str">
        <f t="shared" si="246"/>
        <v>hallona167</v>
      </c>
      <c r="D15771" s="284">
        <v>2783</v>
      </c>
      <c r="E15771" s="284">
        <v>1448</v>
      </c>
      <c r="F15771" s="284">
        <v>58784</v>
      </c>
      <c r="G15771" s="284">
        <v>0</v>
      </c>
      <c r="H15771" s="284">
        <v>0</v>
      </c>
      <c r="I15771" s="284">
        <v>0</v>
      </c>
      <c r="J15771" s="284">
        <v>10</v>
      </c>
      <c r="K15771" s="284">
        <v>0</v>
      </c>
    </row>
    <row r="15772" spans="1:11" x14ac:dyDescent="0.3">
      <c r="A15772" s="284" t="s">
        <v>2135</v>
      </c>
      <c r="B15772" s="284">
        <v>168</v>
      </c>
      <c r="C15772" s="24" t="str">
        <f t="shared" si="246"/>
        <v>hallona168</v>
      </c>
      <c r="D15772" s="284">
        <v>2813</v>
      </c>
      <c r="E15772" s="284">
        <v>1464</v>
      </c>
      <c r="F15772" s="284">
        <v>59466</v>
      </c>
      <c r="G15772" s="284">
        <v>0</v>
      </c>
      <c r="H15772" s="284">
        <v>0</v>
      </c>
      <c r="I15772" s="284">
        <v>0</v>
      </c>
      <c r="J15772" s="284">
        <v>10</v>
      </c>
      <c r="K15772" s="284">
        <v>0</v>
      </c>
    </row>
    <row r="15773" spans="1:11" x14ac:dyDescent="0.3">
      <c r="A15773" s="284" t="s">
        <v>2135</v>
      </c>
      <c r="B15773" s="284">
        <v>169</v>
      </c>
      <c r="C15773" s="24" t="str">
        <f t="shared" si="246"/>
        <v>hallona169</v>
      </c>
      <c r="D15773" s="284">
        <v>2844</v>
      </c>
      <c r="E15773" s="284">
        <v>1479</v>
      </c>
      <c r="F15773" s="284">
        <v>60339</v>
      </c>
      <c r="G15773" s="284">
        <v>0</v>
      </c>
      <c r="H15773" s="284">
        <v>0</v>
      </c>
      <c r="I15773" s="284">
        <v>0</v>
      </c>
      <c r="J15773" s="284">
        <v>10</v>
      </c>
      <c r="K15773" s="284">
        <v>0</v>
      </c>
    </row>
    <row r="15774" spans="1:11" x14ac:dyDescent="0.3">
      <c r="A15774" s="284" t="s">
        <v>2135</v>
      </c>
      <c r="B15774" s="284">
        <v>170</v>
      </c>
      <c r="C15774" s="24" t="str">
        <f t="shared" si="246"/>
        <v>hallona170</v>
      </c>
      <c r="D15774" s="284">
        <v>2875</v>
      </c>
      <c r="E15774" s="284">
        <v>1495</v>
      </c>
      <c r="F15774" s="284">
        <v>61039</v>
      </c>
      <c r="G15774" s="284">
        <v>0</v>
      </c>
      <c r="H15774" s="284">
        <v>0</v>
      </c>
      <c r="I15774" s="284">
        <v>0</v>
      </c>
      <c r="J15774" s="284">
        <v>10</v>
      </c>
      <c r="K15774" s="284">
        <v>0</v>
      </c>
    </row>
    <row r="15775" spans="1:11" x14ac:dyDescent="0.3">
      <c r="A15775" s="284" t="s">
        <v>2135</v>
      </c>
      <c r="B15775" s="284">
        <v>171</v>
      </c>
      <c r="C15775" s="24" t="str">
        <f t="shared" si="246"/>
        <v>hallona171</v>
      </c>
      <c r="D15775" s="284">
        <v>2906</v>
      </c>
      <c r="E15775" s="284">
        <v>1511</v>
      </c>
      <c r="F15775" s="284">
        <v>61745</v>
      </c>
      <c r="G15775" s="284">
        <v>0</v>
      </c>
      <c r="H15775" s="284">
        <v>0</v>
      </c>
      <c r="I15775" s="284">
        <v>0</v>
      </c>
      <c r="J15775" s="284">
        <v>10</v>
      </c>
      <c r="K15775" s="284">
        <v>0</v>
      </c>
    </row>
    <row r="15776" spans="1:11" x14ac:dyDescent="0.3">
      <c r="A15776" s="284" t="s">
        <v>2135</v>
      </c>
      <c r="B15776" s="284">
        <v>172</v>
      </c>
      <c r="C15776" s="24" t="str">
        <f t="shared" si="246"/>
        <v>hallona172</v>
      </c>
      <c r="D15776" s="284">
        <v>2937</v>
      </c>
      <c r="E15776" s="284">
        <v>1528</v>
      </c>
      <c r="F15776" s="284">
        <v>62460</v>
      </c>
      <c r="G15776" s="284">
        <v>0</v>
      </c>
      <c r="H15776" s="284">
        <v>0</v>
      </c>
      <c r="I15776" s="284">
        <v>0</v>
      </c>
      <c r="J15776" s="284">
        <v>10</v>
      </c>
      <c r="K15776" s="284">
        <v>0</v>
      </c>
    </row>
    <row r="15777" spans="1:11" x14ac:dyDescent="0.3">
      <c r="A15777" s="284" t="s">
        <v>2135</v>
      </c>
      <c r="B15777" s="284">
        <v>173</v>
      </c>
      <c r="C15777" s="24" t="str">
        <f t="shared" si="246"/>
        <v>hallona173</v>
      </c>
      <c r="D15777" s="284">
        <v>2968</v>
      </c>
      <c r="E15777" s="284">
        <v>1544</v>
      </c>
      <c r="F15777" s="284">
        <v>63377</v>
      </c>
      <c r="G15777" s="284">
        <v>0</v>
      </c>
      <c r="H15777" s="284">
        <v>0</v>
      </c>
      <c r="I15777" s="284">
        <v>0</v>
      </c>
      <c r="J15777" s="284">
        <v>10</v>
      </c>
      <c r="K15777" s="284">
        <v>0</v>
      </c>
    </row>
    <row r="15778" spans="1:11" x14ac:dyDescent="0.3">
      <c r="A15778" s="284" t="s">
        <v>2135</v>
      </c>
      <c r="B15778" s="284">
        <v>174</v>
      </c>
      <c r="C15778" s="24" t="str">
        <f t="shared" si="246"/>
        <v>hallona174</v>
      </c>
      <c r="D15778" s="284">
        <v>3000</v>
      </c>
      <c r="E15778" s="284">
        <v>1561</v>
      </c>
      <c r="F15778" s="284">
        <v>64110</v>
      </c>
      <c r="G15778" s="284">
        <v>0</v>
      </c>
      <c r="H15778" s="284">
        <v>0</v>
      </c>
      <c r="I15778" s="284">
        <v>0</v>
      </c>
      <c r="J15778" s="284">
        <v>10</v>
      </c>
      <c r="K15778" s="284">
        <v>0</v>
      </c>
    </row>
    <row r="15779" spans="1:11" x14ac:dyDescent="0.3">
      <c r="A15779" s="284" t="s">
        <v>2135</v>
      </c>
      <c r="B15779" s="284">
        <v>175</v>
      </c>
      <c r="C15779" s="24" t="str">
        <f t="shared" si="246"/>
        <v>hallona175</v>
      </c>
      <c r="D15779" s="284">
        <v>3033</v>
      </c>
      <c r="E15779" s="284">
        <v>1578</v>
      </c>
      <c r="F15779" s="284">
        <v>64851</v>
      </c>
      <c r="G15779" s="284">
        <v>0</v>
      </c>
      <c r="H15779" s="284">
        <v>0</v>
      </c>
      <c r="I15779" s="284">
        <v>0</v>
      </c>
      <c r="J15779" s="284">
        <v>10</v>
      </c>
      <c r="K15779" s="284">
        <v>0</v>
      </c>
    </row>
    <row r="15780" spans="1:11" x14ac:dyDescent="0.3">
      <c r="A15780" s="284" t="s">
        <v>2135</v>
      </c>
      <c r="B15780" s="284">
        <v>176</v>
      </c>
      <c r="C15780" s="24" t="str">
        <f t="shared" si="246"/>
        <v>hallona176</v>
      </c>
      <c r="D15780" s="284">
        <v>3065</v>
      </c>
      <c r="E15780" s="284">
        <v>1595</v>
      </c>
      <c r="F15780" s="284">
        <v>65600</v>
      </c>
      <c r="G15780" s="284">
        <v>0</v>
      </c>
      <c r="H15780" s="284">
        <v>0</v>
      </c>
      <c r="I15780" s="284">
        <v>0</v>
      </c>
      <c r="J15780" s="284">
        <v>10</v>
      </c>
      <c r="K15780" s="284">
        <v>0</v>
      </c>
    </row>
    <row r="15781" spans="1:11" x14ac:dyDescent="0.3">
      <c r="A15781" s="284" t="s">
        <v>2135</v>
      </c>
      <c r="B15781" s="284">
        <v>177</v>
      </c>
      <c r="C15781" s="24" t="str">
        <f t="shared" si="246"/>
        <v>hallona177</v>
      </c>
      <c r="D15781" s="284">
        <v>3098</v>
      </c>
      <c r="E15781" s="284">
        <v>1612</v>
      </c>
      <c r="F15781" s="284">
        <v>66561</v>
      </c>
      <c r="G15781" s="284">
        <v>0</v>
      </c>
      <c r="H15781" s="284">
        <v>0</v>
      </c>
      <c r="I15781" s="284">
        <v>0</v>
      </c>
      <c r="J15781" s="284">
        <v>10</v>
      </c>
      <c r="K15781" s="284">
        <v>0</v>
      </c>
    </row>
    <row r="15782" spans="1:11" x14ac:dyDescent="0.3">
      <c r="A15782" s="284" t="s">
        <v>2135</v>
      </c>
      <c r="B15782" s="284">
        <v>178</v>
      </c>
      <c r="C15782" s="24" t="str">
        <f t="shared" si="246"/>
        <v>hallona178</v>
      </c>
      <c r="D15782" s="284">
        <v>3131</v>
      </c>
      <c r="E15782" s="284">
        <v>1629</v>
      </c>
      <c r="F15782" s="284">
        <v>67330</v>
      </c>
      <c r="G15782" s="284">
        <v>0</v>
      </c>
      <c r="H15782" s="284">
        <v>0</v>
      </c>
      <c r="I15782" s="284">
        <v>0</v>
      </c>
      <c r="J15782" s="284">
        <v>10</v>
      </c>
      <c r="K15782" s="284">
        <v>0</v>
      </c>
    </row>
    <row r="15783" spans="1:11" x14ac:dyDescent="0.3">
      <c r="A15783" s="284" t="s">
        <v>2135</v>
      </c>
      <c r="B15783" s="284">
        <v>179</v>
      </c>
      <c r="C15783" s="24" t="str">
        <f t="shared" si="246"/>
        <v>hallona179</v>
      </c>
      <c r="D15783" s="284">
        <v>3165</v>
      </c>
      <c r="E15783" s="284">
        <v>1646</v>
      </c>
      <c r="F15783" s="284">
        <v>68107</v>
      </c>
      <c r="G15783" s="284">
        <v>0</v>
      </c>
      <c r="H15783" s="284">
        <v>0</v>
      </c>
      <c r="I15783" s="284">
        <v>0</v>
      </c>
      <c r="J15783" s="284">
        <v>10</v>
      </c>
      <c r="K15783" s="284">
        <v>0</v>
      </c>
    </row>
    <row r="15784" spans="1:11" x14ac:dyDescent="0.3">
      <c r="A15784" s="284" t="s">
        <v>2135</v>
      </c>
      <c r="B15784" s="284">
        <v>180</v>
      </c>
      <c r="C15784" s="24" t="str">
        <f t="shared" si="246"/>
        <v>hallona180</v>
      </c>
      <c r="D15784" s="284">
        <v>3199</v>
      </c>
      <c r="E15784" s="284">
        <v>1664</v>
      </c>
      <c r="F15784" s="284">
        <v>68892</v>
      </c>
      <c r="G15784" s="284">
        <v>0</v>
      </c>
      <c r="H15784" s="284">
        <v>0</v>
      </c>
      <c r="I15784" s="284">
        <v>0</v>
      </c>
      <c r="J15784" s="284">
        <v>10</v>
      </c>
      <c r="K15784" s="284">
        <v>0</v>
      </c>
    </row>
    <row r="15785" spans="1:11" x14ac:dyDescent="0.3">
      <c r="A15785" s="284" t="s">
        <v>2135</v>
      </c>
      <c r="B15785" s="284">
        <v>181</v>
      </c>
      <c r="C15785" s="24" t="str">
        <f t="shared" si="246"/>
        <v>hallona181</v>
      </c>
      <c r="D15785" s="284">
        <v>3489</v>
      </c>
      <c r="E15785" s="284">
        <v>1815</v>
      </c>
      <c r="F15785" s="284">
        <v>76284</v>
      </c>
      <c r="G15785" s="284">
        <v>0</v>
      </c>
      <c r="H15785" s="284">
        <v>0</v>
      </c>
      <c r="I15785" s="284">
        <v>0</v>
      </c>
      <c r="J15785" s="284">
        <v>10</v>
      </c>
      <c r="K15785" s="284">
        <v>0</v>
      </c>
    </row>
    <row r="15786" spans="1:11" x14ac:dyDescent="0.3">
      <c r="A15786" s="284" t="s">
        <v>2135</v>
      </c>
      <c r="B15786" s="284">
        <v>182</v>
      </c>
      <c r="C15786" s="24" t="str">
        <f t="shared" si="246"/>
        <v>hallona182</v>
      </c>
      <c r="D15786" s="284">
        <v>3527</v>
      </c>
      <c r="E15786" s="284">
        <v>1835</v>
      </c>
      <c r="F15786" s="284">
        <v>77163</v>
      </c>
      <c r="G15786" s="284">
        <v>0</v>
      </c>
      <c r="H15786" s="284">
        <v>0</v>
      </c>
      <c r="I15786" s="284">
        <v>0</v>
      </c>
      <c r="J15786" s="284">
        <v>10</v>
      </c>
      <c r="K15786" s="284">
        <v>0</v>
      </c>
    </row>
    <row r="15787" spans="1:11" x14ac:dyDescent="0.3">
      <c r="A15787" s="284" t="s">
        <v>2135</v>
      </c>
      <c r="B15787" s="284">
        <v>183</v>
      </c>
      <c r="C15787" s="24" t="str">
        <f t="shared" si="246"/>
        <v>hallona183</v>
      </c>
      <c r="D15787" s="284">
        <v>3564</v>
      </c>
      <c r="E15787" s="284">
        <v>1854</v>
      </c>
      <c r="F15787" s="284">
        <v>78053</v>
      </c>
      <c r="G15787" s="284">
        <v>0</v>
      </c>
      <c r="H15787" s="284">
        <v>0</v>
      </c>
      <c r="I15787" s="284">
        <v>0</v>
      </c>
      <c r="J15787" s="284">
        <v>10</v>
      </c>
      <c r="K15787" s="284">
        <v>0</v>
      </c>
    </row>
    <row r="15788" spans="1:11" x14ac:dyDescent="0.3">
      <c r="A15788" s="284" t="s">
        <v>2135</v>
      </c>
      <c r="B15788" s="284">
        <v>184</v>
      </c>
      <c r="C15788" s="24" t="str">
        <f t="shared" si="246"/>
        <v>hallona184</v>
      </c>
      <c r="D15788" s="284">
        <v>3602</v>
      </c>
      <c r="E15788" s="284">
        <v>1874</v>
      </c>
      <c r="F15788" s="284">
        <v>78952</v>
      </c>
      <c r="G15788" s="284">
        <v>0</v>
      </c>
      <c r="H15788" s="284">
        <v>0</v>
      </c>
      <c r="I15788" s="284">
        <v>0</v>
      </c>
      <c r="J15788" s="284">
        <v>10</v>
      </c>
      <c r="K15788" s="284">
        <v>0</v>
      </c>
    </row>
    <row r="15789" spans="1:11" x14ac:dyDescent="0.3">
      <c r="A15789" s="284" t="s">
        <v>2135</v>
      </c>
      <c r="B15789" s="284">
        <v>185</v>
      </c>
      <c r="C15789" s="24" t="str">
        <f t="shared" si="246"/>
        <v>hallona185</v>
      </c>
      <c r="D15789" s="284">
        <v>3641</v>
      </c>
      <c r="E15789" s="284">
        <v>1894</v>
      </c>
      <c r="F15789" s="284">
        <v>80108</v>
      </c>
      <c r="G15789" s="284">
        <v>0</v>
      </c>
      <c r="H15789" s="284">
        <v>0</v>
      </c>
      <c r="I15789" s="284">
        <v>0</v>
      </c>
      <c r="J15789" s="284">
        <v>10</v>
      </c>
      <c r="K15789" s="284">
        <v>0</v>
      </c>
    </row>
    <row r="15790" spans="1:11" x14ac:dyDescent="0.3">
      <c r="A15790" s="284" t="s">
        <v>2135</v>
      </c>
      <c r="B15790" s="284">
        <v>186</v>
      </c>
      <c r="C15790" s="24" t="str">
        <f t="shared" si="246"/>
        <v>hallona186</v>
      </c>
      <c r="D15790" s="284">
        <v>3680</v>
      </c>
      <c r="E15790" s="284">
        <v>1914</v>
      </c>
      <c r="F15790" s="284">
        <v>81029</v>
      </c>
      <c r="G15790" s="284">
        <v>0</v>
      </c>
      <c r="H15790" s="284">
        <v>0</v>
      </c>
      <c r="I15790" s="284">
        <v>0</v>
      </c>
      <c r="J15790" s="284">
        <v>10</v>
      </c>
      <c r="K15790" s="284">
        <v>0</v>
      </c>
    </row>
    <row r="15791" spans="1:11" x14ac:dyDescent="0.3">
      <c r="A15791" s="284" t="s">
        <v>2135</v>
      </c>
      <c r="B15791" s="284">
        <v>187</v>
      </c>
      <c r="C15791" s="24" t="str">
        <f t="shared" si="246"/>
        <v>hallona187</v>
      </c>
      <c r="D15791" s="284">
        <v>3719</v>
      </c>
      <c r="E15791" s="284">
        <v>1935</v>
      </c>
      <c r="F15791" s="284">
        <v>81961</v>
      </c>
      <c r="G15791" s="284">
        <v>0</v>
      </c>
      <c r="H15791" s="284">
        <v>0</v>
      </c>
      <c r="I15791" s="284">
        <v>0</v>
      </c>
      <c r="J15791" s="284">
        <v>10</v>
      </c>
      <c r="K15791" s="284">
        <v>0</v>
      </c>
    </row>
    <row r="15792" spans="1:11" x14ac:dyDescent="0.3">
      <c r="A15792" s="284" t="s">
        <v>2135</v>
      </c>
      <c r="B15792" s="284">
        <v>188</v>
      </c>
      <c r="C15792" s="24" t="str">
        <f t="shared" si="246"/>
        <v>hallona188</v>
      </c>
      <c r="D15792" s="284">
        <v>3759</v>
      </c>
      <c r="E15792" s="284">
        <v>1955</v>
      </c>
      <c r="F15792" s="284">
        <v>82904</v>
      </c>
      <c r="G15792" s="284">
        <v>0</v>
      </c>
      <c r="H15792" s="284">
        <v>0</v>
      </c>
      <c r="I15792" s="284">
        <v>0</v>
      </c>
      <c r="J15792" s="284">
        <v>10</v>
      </c>
      <c r="K15792" s="284">
        <v>0</v>
      </c>
    </row>
    <row r="15793" spans="1:11" x14ac:dyDescent="0.3">
      <c r="A15793" s="284" t="s">
        <v>2135</v>
      </c>
      <c r="B15793" s="284">
        <v>189</v>
      </c>
      <c r="C15793" s="24" t="str">
        <f t="shared" si="246"/>
        <v>hallona189</v>
      </c>
      <c r="D15793" s="284">
        <v>3799</v>
      </c>
      <c r="E15793" s="284">
        <v>1976</v>
      </c>
      <c r="F15793" s="284">
        <v>84029</v>
      </c>
      <c r="G15793" s="284">
        <v>0</v>
      </c>
      <c r="H15793" s="284">
        <v>0</v>
      </c>
      <c r="I15793" s="284">
        <v>0</v>
      </c>
      <c r="J15793" s="284">
        <v>10</v>
      </c>
      <c r="K15793" s="284">
        <v>0</v>
      </c>
    </row>
    <row r="15794" spans="1:11" x14ac:dyDescent="0.3">
      <c r="A15794" s="284" t="s">
        <v>2135</v>
      </c>
      <c r="B15794" s="284">
        <v>190</v>
      </c>
      <c r="C15794" s="24" t="str">
        <f t="shared" si="246"/>
        <v>hallona190</v>
      </c>
      <c r="D15794" s="284">
        <v>3839</v>
      </c>
      <c r="E15794" s="284">
        <v>1997</v>
      </c>
      <c r="F15794" s="284">
        <v>84994</v>
      </c>
      <c r="G15794" s="284">
        <v>0</v>
      </c>
      <c r="H15794" s="284">
        <v>0</v>
      </c>
      <c r="I15794" s="284">
        <v>0</v>
      </c>
      <c r="J15794" s="284">
        <v>10</v>
      </c>
      <c r="K15794" s="284">
        <v>0</v>
      </c>
    </row>
    <row r="15795" spans="1:11" x14ac:dyDescent="0.3">
      <c r="A15795" s="284" t="s">
        <v>2135</v>
      </c>
      <c r="B15795" s="284">
        <v>191</v>
      </c>
      <c r="C15795" s="24" t="str">
        <f t="shared" si="246"/>
        <v>hallona191</v>
      </c>
      <c r="D15795" s="284">
        <v>3880</v>
      </c>
      <c r="E15795" s="284">
        <v>2018</v>
      </c>
      <c r="F15795" s="284">
        <v>85970</v>
      </c>
      <c r="G15795" s="284">
        <v>0</v>
      </c>
      <c r="H15795" s="284">
        <v>0</v>
      </c>
      <c r="I15795" s="284">
        <v>0</v>
      </c>
      <c r="J15795" s="284">
        <v>10</v>
      </c>
      <c r="K15795" s="284">
        <v>0</v>
      </c>
    </row>
    <row r="15796" spans="1:11" x14ac:dyDescent="0.3">
      <c r="A15796" s="284" t="s">
        <v>2135</v>
      </c>
      <c r="B15796" s="284">
        <v>192</v>
      </c>
      <c r="C15796" s="24" t="str">
        <f t="shared" si="246"/>
        <v>hallona192</v>
      </c>
      <c r="D15796" s="284">
        <v>3921</v>
      </c>
      <c r="E15796" s="284">
        <v>2040</v>
      </c>
      <c r="F15796" s="284">
        <v>86957</v>
      </c>
      <c r="G15796" s="284">
        <v>0</v>
      </c>
      <c r="H15796" s="284">
        <v>0</v>
      </c>
      <c r="I15796" s="284">
        <v>0</v>
      </c>
      <c r="J15796" s="284">
        <v>10</v>
      </c>
      <c r="K15796" s="284">
        <v>0</v>
      </c>
    </row>
    <row r="15797" spans="1:11" x14ac:dyDescent="0.3">
      <c r="A15797" s="284" t="s">
        <v>2135</v>
      </c>
      <c r="B15797" s="284">
        <v>193</v>
      </c>
      <c r="C15797" s="24" t="str">
        <f t="shared" si="246"/>
        <v>hallona193</v>
      </c>
      <c r="D15797" s="284">
        <v>3963</v>
      </c>
      <c r="E15797" s="284">
        <v>2062</v>
      </c>
      <c r="F15797" s="284">
        <v>88226</v>
      </c>
      <c r="G15797" s="284">
        <v>0</v>
      </c>
      <c r="H15797" s="284">
        <v>0</v>
      </c>
      <c r="I15797" s="284">
        <v>0</v>
      </c>
      <c r="J15797" s="284">
        <v>10</v>
      </c>
      <c r="K15797" s="284">
        <v>0</v>
      </c>
    </row>
    <row r="15798" spans="1:11" x14ac:dyDescent="0.3">
      <c r="A15798" s="284" t="s">
        <v>2135</v>
      </c>
      <c r="B15798" s="284">
        <v>194</v>
      </c>
      <c r="C15798" s="24" t="str">
        <f t="shared" si="246"/>
        <v>hallona194</v>
      </c>
      <c r="D15798" s="284">
        <v>4005</v>
      </c>
      <c r="E15798" s="284">
        <v>2083</v>
      </c>
      <c r="F15798" s="284">
        <v>89238</v>
      </c>
      <c r="G15798" s="284">
        <v>0</v>
      </c>
      <c r="H15798" s="284">
        <v>0</v>
      </c>
      <c r="I15798" s="284">
        <v>0</v>
      </c>
      <c r="J15798" s="284">
        <v>10</v>
      </c>
      <c r="K15798" s="284">
        <v>0</v>
      </c>
    </row>
    <row r="15799" spans="1:11" x14ac:dyDescent="0.3">
      <c r="A15799" s="284" t="s">
        <v>2135</v>
      </c>
      <c r="B15799" s="284">
        <v>195</v>
      </c>
      <c r="C15799" s="24" t="str">
        <f t="shared" si="246"/>
        <v>hallona195</v>
      </c>
      <c r="D15799" s="284">
        <v>4047</v>
      </c>
      <c r="E15799" s="284">
        <v>2106</v>
      </c>
      <c r="F15799" s="284">
        <v>90260</v>
      </c>
      <c r="G15799" s="284">
        <v>0</v>
      </c>
      <c r="H15799" s="284">
        <v>0</v>
      </c>
      <c r="I15799" s="284">
        <v>0</v>
      </c>
      <c r="J15799" s="284">
        <v>10</v>
      </c>
      <c r="K15799" s="284">
        <v>0</v>
      </c>
    </row>
    <row r="15800" spans="1:11" x14ac:dyDescent="0.3">
      <c r="A15800" s="284" t="s">
        <v>2135</v>
      </c>
      <c r="B15800" s="284">
        <v>196</v>
      </c>
      <c r="C15800" s="24" t="str">
        <f t="shared" si="246"/>
        <v>hallona196</v>
      </c>
      <c r="D15800" s="284">
        <v>4090</v>
      </c>
      <c r="E15800" s="284">
        <v>2128</v>
      </c>
      <c r="F15800" s="284">
        <v>91294</v>
      </c>
      <c r="G15800" s="284">
        <v>0</v>
      </c>
      <c r="H15800" s="284">
        <v>0</v>
      </c>
      <c r="I15800" s="284">
        <v>0</v>
      </c>
      <c r="J15800" s="284">
        <v>10</v>
      </c>
      <c r="K15800" s="284">
        <v>0</v>
      </c>
    </row>
    <row r="15801" spans="1:11" x14ac:dyDescent="0.3">
      <c r="A15801" s="284" t="s">
        <v>2135</v>
      </c>
      <c r="B15801" s="284">
        <v>197</v>
      </c>
      <c r="C15801" s="24" t="str">
        <f t="shared" si="246"/>
        <v>hallona197</v>
      </c>
      <c r="D15801" s="284">
        <v>4134</v>
      </c>
      <c r="E15801" s="284">
        <v>2150</v>
      </c>
      <c r="F15801" s="284">
        <v>92625</v>
      </c>
      <c r="G15801" s="284">
        <v>0</v>
      </c>
      <c r="H15801" s="284">
        <v>0</v>
      </c>
      <c r="I15801" s="284">
        <v>0</v>
      </c>
      <c r="J15801" s="284">
        <v>10</v>
      </c>
      <c r="K15801" s="284">
        <v>0</v>
      </c>
    </row>
    <row r="15802" spans="1:11" x14ac:dyDescent="0.3">
      <c r="A15802" s="284" t="s">
        <v>2135</v>
      </c>
      <c r="B15802" s="284">
        <v>198</v>
      </c>
      <c r="C15802" s="24" t="str">
        <f t="shared" si="246"/>
        <v>hallona198</v>
      </c>
      <c r="D15802" s="284">
        <v>4177</v>
      </c>
      <c r="E15802" s="284">
        <v>2173</v>
      </c>
      <c r="F15802" s="284">
        <v>93685</v>
      </c>
      <c r="G15802" s="284">
        <v>0</v>
      </c>
      <c r="H15802" s="284">
        <v>0</v>
      </c>
      <c r="I15802" s="284">
        <v>0</v>
      </c>
      <c r="J15802" s="284">
        <v>10</v>
      </c>
      <c r="K15802" s="284">
        <v>0</v>
      </c>
    </row>
    <row r="15803" spans="1:11" x14ac:dyDescent="0.3">
      <c r="A15803" s="284" t="s">
        <v>2135</v>
      </c>
      <c r="B15803" s="284">
        <v>199</v>
      </c>
      <c r="C15803" s="24" t="str">
        <f t="shared" si="246"/>
        <v>hallona199</v>
      </c>
      <c r="D15803" s="284">
        <v>4222</v>
      </c>
      <c r="E15803" s="284">
        <v>2196</v>
      </c>
      <c r="F15803" s="284">
        <v>94756</v>
      </c>
      <c r="G15803" s="284">
        <v>0</v>
      </c>
      <c r="H15803" s="284">
        <v>0</v>
      </c>
      <c r="I15803" s="284">
        <v>0</v>
      </c>
      <c r="J15803" s="284">
        <v>10</v>
      </c>
      <c r="K15803" s="284">
        <v>0</v>
      </c>
    </row>
    <row r="15804" spans="1:11" x14ac:dyDescent="0.3">
      <c r="A15804" s="284" t="s">
        <v>2135</v>
      </c>
      <c r="B15804" s="284">
        <v>200</v>
      </c>
      <c r="C15804" s="24" t="str">
        <f t="shared" si="246"/>
        <v>hallona200</v>
      </c>
      <c r="D15804" s="284">
        <v>4266</v>
      </c>
      <c r="E15804" s="284">
        <v>2219</v>
      </c>
      <c r="F15804" s="284">
        <v>95840</v>
      </c>
      <c r="G15804" s="284">
        <v>0</v>
      </c>
      <c r="H15804" s="284">
        <v>0</v>
      </c>
      <c r="I15804" s="284">
        <v>0</v>
      </c>
      <c r="J15804" s="284">
        <v>10</v>
      </c>
      <c r="K15804" s="284">
        <v>0</v>
      </c>
    </row>
    <row r="15805" spans="1:11" x14ac:dyDescent="0.3">
      <c r="A15805" s="284" t="s">
        <v>2135</v>
      </c>
      <c r="B15805" s="284">
        <v>201</v>
      </c>
      <c r="C15805" s="24" t="str">
        <f t="shared" si="246"/>
        <v>hallona201</v>
      </c>
      <c r="D15805" s="284">
        <v>4653</v>
      </c>
      <c r="E15805" s="284">
        <v>2420</v>
      </c>
      <c r="F15805" s="284">
        <v>105861</v>
      </c>
      <c r="G15805" s="284">
        <v>0</v>
      </c>
      <c r="H15805" s="284">
        <v>0</v>
      </c>
      <c r="I15805" s="284">
        <v>0</v>
      </c>
      <c r="J15805" s="284">
        <v>10</v>
      </c>
      <c r="K15805" s="284">
        <v>0</v>
      </c>
    </row>
    <row r="15806" spans="1:11" x14ac:dyDescent="0.3">
      <c r="A15806" s="284" t="s">
        <v>2135</v>
      </c>
      <c r="B15806" s="284">
        <v>202</v>
      </c>
      <c r="C15806" s="24" t="str">
        <f t="shared" si="246"/>
        <v>hallona202</v>
      </c>
      <c r="D15806" s="284">
        <v>4702</v>
      </c>
      <c r="E15806" s="284">
        <v>2446</v>
      </c>
      <c r="F15806" s="284">
        <v>107181</v>
      </c>
      <c r="G15806" s="284">
        <v>0</v>
      </c>
      <c r="H15806" s="284">
        <v>0</v>
      </c>
      <c r="I15806" s="284">
        <v>0</v>
      </c>
      <c r="J15806" s="284">
        <v>10</v>
      </c>
      <c r="K15806" s="284">
        <v>0</v>
      </c>
    </row>
    <row r="15807" spans="1:11" x14ac:dyDescent="0.3">
      <c r="A15807" s="284" t="s">
        <v>2135</v>
      </c>
      <c r="B15807" s="284">
        <v>203</v>
      </c>
      <c r="C15807" s="24" t="str">
        <f t="shared" si="246"/>
        <v>hallona203</v>
      </c>
      <c r="D15807" s="284">
        <v>4752</v>
      </c>
      <c r="E15807" s="284">
        <v>2472</v>
      </c>
      <c r="F15807" s="284">
        <v>108479</v>
      </c>
      <c r="G15807" s="284">
        <v>0</v>
      </c>
      <c r="H15807" s="284">
        <v>0</v>
      </c>
      <c r="I15807" s="284">
        <v>0</v>
      </c>
      <c r="J15807" s="284">
        <v>10</v>
      </c>
      <c r="K15807" s="284">
        <v>0</v>
      </c>
    </row>
    <row r="15808" spans="1:11" x14ac:dyDescent="0.3">
      <c r="A15808" s="284" t="s">
        <v>2135</v>
      </c>
      <c r="B15808" s="284">
        <v>204</v>
      </c>
      <c r="C15808" s="24" t="str">
        <f t="shared" si="246"/>
        <v>hallona204</v>
      </c>
      <c r="D15808" s="284">
        <v>4802</v>
      </c>
      <c r="E15808" s="284">
        <v>2498</v>
      </c>
      <c r="F15808" s="284">
        <v>109792</v>
      </c>
      <c r="G15808" s="284">
        <v>0</v>
      </c>
      <c r="H15808" s="284">
        <v>0</v>
      </c>
      <c r="I15808" s="284">
        <v>0</v>
      </c>
      <c r="J15808" s="284">
        <v>10</v>
      </c>
      <c r="K15808" s="284">
        <v>0</v>
      </c>
    </row>
    <row r="15809" spans="1:11" x14ac:dyDescent="0.3">
      <c r="A15809" s="284" t="s">
        <v>2135</v>
      </c>
      <c r="B15809" s="284">
        <v>205</v>
      </c>
      <c r="C15809" s="24" t="str">
        <f t="shared" si="246"/>
        <v>hallona205</v>
      </c>
      <c r="D15809" s="284">
        <v>4852</v>
      </c>
      <c r="E15809" s="284">
        <v>2524</v>
      </c>
      <c r="F15809" s="284">
        <v>111575</v>
      </c>
      <c r="G15809" s="284">
        <v>0</v>
      </c>
      <c r="H15809" s="284">
        <v>0</v>
      </c>
      <c r="I15809" s="284">
        <v>0</v>
      </c>
      <c r="J15809" s="284">
        <v>10</v>
      </c>
      <c r="K15809" s="284">
        <v>0</v>
      </c>
    </row>
    <row r="15810" spans="1:11" x14ac:dyDescent="0.3">
      <c r="A15810" s="284" t="s">
        <v>2135</v>
      </c>
      <c r="B15810" s="284">
        <v>206</v>
      </c>
      <c r="C15810" s="24" t="str">
        <f t="shared" si="246"/>
        <v>hallona206</v>
      </c>
      <c r="D15810" s="284">
        <v>4904</v>
      </c>
      <c r="E15810" s="284">
        <v>2551</v>
      </c>
      <c r="F15810" s="284">
        <v>113040</v>
      </c>
      <c r="G15810" s="284">
        <v>0</v>
      </c>
      <c r="H15810" s="284">
        <v>0</v>
      </c>
      <c r="I15810" s="284">
        <v>0</v>
      </c>
      <c r="J15810" s="284">
        <v>10</v>
      </c>
      <c r="K15810" s="284">
        <v>0</v>
      </c>
    </row>
    <row r="15811" spans="1:11" x14ac:dyDescent="0.3">
      <c r="A15811" s="284" t="s">
        <v>2135</v>
      </c>
      <c r="B15811" s="284">
        <v>207</v>
      </c>
      <c r="C15811" s="24" t="str">
        <f t="shared" si="246"/>
        <v>hallona207</v>
      </c>
      <c r="D15811" s="284">
        <v>4955</v>
      </c>
      <c r="E15811" s="284">
        <v>2578</v>
      </c>
      <c r="F15811" s="284">
        <v>114524</v>
      </c>
      <c r="G15811" s="284">
        <v>0</v>
      </c>
      <c r="H15811" s="284">
        <v>0</v>
      </c>
      <c r="I15811" s="284">
        <v>0</v>
      </c>
      <c r="J15811" s="284">
        <v>10</v>
      </c>
      <c r="K15811" s="284">
        <v>0</v>
      </c>
    </row>
    <row r="15812" spans="1:11" x14ac:dyDescent="0.3">
      <c r="A15812" s="284" t="s">
        <v>2135</v>
      </c>
      <c r="B15812" s="284">
        <v>208</v>
      </c>
      <c r="C15812" s="24" t="str">
        <f t="shared" si="246"/>
        <v>hallona208</v>
      </c>
      <c r="D15812" s="284">
        <v>5007</v>
      </c>
      <c r="E15812" s="284">
        <v>2605</v>
      </c>
      <c r="F15812" s="284">
        <v>115987</v>
      </c>
      <c r="G15812" s="284">
        <v>0</v>
      </c>
      <c r="H15812" s="284">
        <v>0</v>
      </c>
      <c r="I15812" s="284">
        <v>0</v>
      </c>
      <c r="J15812" s="284">
        <v>10</v>
      </c>
      <c r="K15812" s="284">
        <v>0</v>
      </c>
    </row>
    <row r="15813" spans="1:11" x14ac:dyDescent="0.3">
      <c r="A15813" s="284" t="s">
        <v>2135</v>
      </c>
      <c r="B15813" s="284">
        <v>209</v>
      </c>
      <c r="C15813" s="24" t="str">
        <f t="shared" si="246"/>
        <v>hallona209</v>
      </c>
      <c r="D15813" s="284">
        <v>5060</v>
      </c>
      <c r="E15813" s="284">
        <v>2632</v>
      </c>
      <c r="F15813" s="284">
        <v>117548</v>
      </c>
      <c r="G15813" s="284">
        <v>0</v>
      </c>
      <c r="H15813" s="284">
        <v>0</v>
      </c>
      <c r="I15813" s="284">
        <v>0</v>
      </c>
      <c r="J15813" s="284">
        <v>10</v>
      </c>
      <c r="K15813" s="284">
        <v>0</v>
      </c>
    </row>
    <row r="15814" spans="1:11" x14ac:dyDescent="0.3">
      <c r="A15814" s="284" t="s">
        <v>2135</v>
      </c>
      <c r="B15814" s="284">
        <v>210</v>
      </c>
      <c r="C15814" s="24" t="str">
        <f t="shared" ref="C15814:C15877" si="247">A15814&amp;B15814</f>
        <v>hallona210</v>
      </c>
      <c r="D15814" s="284">
        <v>5113</v>
      </c>
      <c r="E15814" s="284">
        <v>2660</v>
      </c>
      <c r="F15814" s="284">
        <v>119049</v>
      </c>
      <c r="G15814" s="284">
        <v>0</v>
      </c>
      <c r="H15814" s="284">
        <v>0</v>
      </c>
      <c r="I15814" s="284">
        <v>0</v>
      </c>
      <c r="J15814" s="284">
        <v>10</v>
      </c>
      <c r="K15814" s="284">
        <v>0</v>
      </c>
    </row>
    <row r="15815" spans="1:11" x14ac:dyDescent="0.3">
      <c r="A15815" s="284" t="s">
        <v>2135</v>
      </c>
      <c r="B15815" s="284">
        <v>211</v>
      </c>
      <c r="C15815" s="24" t="str">
        <f t="shared" si="247"/>
        <v>hallona211</v>
      </c>
      <c r="D15815" s="284">
        <v>5167</v>
      </c>
      <c r="E15815" s="284">
        <v>2688</v>
      </c>
      <c r="F15815" s="284">
        <v>120609</v>
      </c>
      <c r="G15815" s="284">
        <v>0</v>
      </c>
      <c r="H15815" s="284">
        <v>0</v>
      </c>
      <c r="I15815" s="284">
        <v>0</v>
      </c>
      <c r="J15815" s="284">
        <v>10</v>
      </c>
      <c r="K15815" s="284">
        <v>0</v>
      </c>
    </row>
    <row r="15816" spans="1:11" x14ac:dyDescent="0.3">
      <c r="A15816" s="284" t="s">
        <v>2135</v>
      </c>
      <c r="B15816" s="284">
        <v>212</v>
      </c>
      <c r="C15816" s="24" t="str">
        <f t="shared" si="247"/>
        <v>hallona212</v>
      </c>
      <c r="D15816" s="284">
        <v>5221</v>
      </c>
      <c r="E15816" s="284">
        <v>2716</v>
      </c>
      <c r="F15816" s="284">
        <v>122189</v>
      </c>
      <c r="G15816" s="284">
        <v>0</v>
      </c>
      <c r="H15816" s="284">
        <v>0</v>
      </c>
      <c r="I15816" s="284">
        <v>0</v>
      </c>
      <c r="J15816" s="284">
        <v>10</v>
      </c>
      <c r="K15816" s="284">
        <v>0</v>
      </c>
    </row>
    <row r="15817" spans="1:11" x14ac:dyDescent="0.3">
      <c r="A15817" s="284" t="s">
        <v>2135</v>
      </c>
      <c r="B15817" s="284">
        <v>213</v>
      </c>
      <c r="C15817" s="24" t="str">
        <f t="shared" si="247"/>
        <v>hallona213</v>
      </c>
      <c r="D15817" s="284">
        <v>5276</v>
      </c>
      <c r="E15817" s="284">
        <v>2745</v>
      </c>
      <c r="F15817" s="284">
        <v>123790</v>
      </c>
      <c r="G15817" s="284">
        <v>0</v>
      </c>
      <c r="H15817" s="284">
        <v>0</v>
      </c>
      <c r="I15817" s="284">
        <v>0</v>
      </c>
      <c r="J15817" s="284">
        <v>10</v>
      </c>
      <c r="K15817" s="284">
        <v>0</v>
      </c>
    </row>
    <row r="15818" spans="1:11" x14ac:dyDescent="0.3">
      <c r="A15818" s="284" t="s">
        <v>2135</v>
      </c>
      <c r="B15818" s="284">
        <v>214</v>
      </c>
      <c r="C15818" s="24" t="str">
        <f t="shared" si="247"/>
        <v>hallona214</v>
      </c>
      <c r="D15818" s="284">
        <v>5331</v>
      </c>
      <c r="E15818" s="284">
        <v>2773</v>
      </c>
      <c r="F15818" s="284">
        <v>125410</v>
      </c>
      <c r="G15818" s="284">
        <v>0</v>
      </c>
      <c r="H15818" s="284">
        <v>0</v>
      </c>
      <c r="I15818" s="284">
        <v>0</v>
      </c>
      <c r="J15818" s="284">
        <v>10</v>
      </c>
      <c r="K15818" s="284">
        <v>0</v>
      </c>
    </row>
    <row r="15819" spans="1:11" x14ac:dyDescent="0.3">
      <c r="A15819" s="284" t="s">
        <v>2135</v>
      </c>
      <c r="B15819" s="284">
        <v>215</v>
      </c>
      <c r="C15819" s="24" t="str">
        <f t="shared" si="247"/>
        <v>hallona215</v>
      </c>
      <c r="D15819" s="284">
        <v>5387</v>
      </c>
      <c r="E15819" s="284">
        <v>2803</v>
      </c>
      <c r="F15819" s="284">
        <v>127008</v>
      </c>
      <c r="G15819" s="284">
        <v>0</v>
      </c>
      <c r="H15819" s="284">
        <v>0</v>
      </c>
      <c r="I15819" s="284">
        <v>0</v>
      </c>
      <c r="J15819" s="284">
        <v>10</v>
      </c>
      <c r="K15819" s="284">
        <v>0</v>
      </c>
    </row>
    <row r="15820" spans="1:11" x14ac:dyDescent="0.3">
      <c r="A15820" s="284" t="s">
        <v>2135</v>
      </c>
      <c r="B15820" s="284">
        <v>216</v>
      </c>
      <c r="C15820" s="24" t="str">
        <f t="shared" si="247"/>
        <v>hallona216</v>
      </c>
      <c r="D15820" s="284">
        <v>5444</v>
      </c>
      <c r="E15820" s="284">
        <v>2832</v>
      </c>
      <c r="F15820" s="284">
        <v>128670</v>
      </c>
      <c r="G15820" s="284">
        <v>0</v>
      </c>
      <c r="H15820" s="284">
        <v>0</v>
      </c>
      <c r="I15820" s="284">
        <v>0</v>
      </c>
      <c r="J15820" s="284">
        <v>10</v>
      </c>
      <c r="K15820" s="284">
        <v>0</v>
      </c>
    </row>
    <row r="15821" spans="1:11" x14ac:dyDescent="0.3">
      <c r="A15821" s="284" t="s">
        <v>2135</v>
      </c>
      <c r="B15821" s="284">
        <v>217</v>
      </c>
      <c r="C15821" s="24" t="str">
        <f t="shared" si="247"/>
        <v>hallona217</v>
      </c>
      <c r="D15821" s="284">
        <v>5501</v>
      </c>
      <c r="E15821" s="284">
        <v>2862</v>
      </c>
      <c r="F15821" s="284">
        <v>130218</v>
      </c>
      <c r="G15821" s="284">
        <v>0</v>
      </c>
      <c r="H15821" s="284">
        <v>0</v>
      </c>
      <c r="I15821" s="284">
        <v>0</v>
      </c>
      <c r="J15821" s="284">
        <v>10</v>
      </c>
      <c r="K15821" s="284">
        <v>0</v>
      </c>
    </row>
    <row r="15822" spans="1:11" x14ac:dyDescent="0.3">
      <c r="A15822" s="284" t="s">
        <v>2135</v>
      </c>
      <c r="B15822" s="284">
        <v>218</v>
      </c>
      <c r="C15822" s="24" t="str">
        <f t="shared" si="247"/>
        <v>hallona218</v>
      </c>
      <c r="D15822" s="284">
        <v>5558</v>
      </c>
      <c r="E15822" s="284">
        <v>2891</v>
      </c>
      <c r="F15822" s="284">
        <v>131830</v>
      </c>
      <c r="G15822" s="284">
        <v>0</v>
      </c>
      <c r="H15822" s="284">
        <v>0</v>
      </c>
      <c r="I15822" s="284">
        <v>0</v>
      </c>
      <c r="J15822" s="284">
        <v>10</v>
      </c>
      <c r="K15822" s="284">
        <v>0</v>
      </c>
    </row>
    <row r="15823" spans="1:11" x14ac:dyDescent="0.3">
      <c r="A15823" s="284" t="s">
        <v>2135</v>
      </c>
      <c r="B15823" s="284">
        <v>219</v>
      </c>
      <c r="C15823" s="24" t="str">
        <f t="shared" si="247"/>
        <v>hallona219</v>
      </c>
      <c r="D15823" s="284">
        <v>5616</v>
      </c>
      <c r="E15823" s="284">
        <v>2922</v>
      </c>
      <c r="F15823" s="284">
        <v>133415</v>
      </c>
      <c r="G15823" s="284">
        <v>0</v>
      </c>
      <c r="H15823" s="284">
        <v>0</v>
      </c>
      <c r="I15823" s="284">
        <v>0</v>
      </c>
      <c r="J15823" s="284">
        <v>10</v>
      </c>
      <c r="K15823" s="284">
        <v>0</v>
      </c>
    </row>
    <row r="15824" spans="1:11" x14ac:dyDescent="0.3">
      <c r="A15824" s="284" t="s">
        <v>2135</v>
      </c>
      <c r="B15824" s="284">
        <v>220</v>
      </c>
      <c r="C15824" s="24" t="str">
        <f t="shared" si="247"/>
        <v>hallona220</v>
      </c>
      <c r="D15824" s="284">
        <v>5675</v>
      </c>
      <c r="E15824" s="284">
        <v>2952</v>
      </c>
      <c r="F15824" s="284">
        <v>135019</v>
      </c>
      <c r="G15824" s="284">
        <v>0</v>
      </c>
      <c r="H15824" s="284">
        <v>0</v>
      </c>
      <c r="I15824" s="284">
        <v>0</v>
      </c>
      <c r="J15824" s="284">
        <v>10</v>
      </c>
      <c r="K15824" s="284">
        <v>0</v>
      </c>
    </row>
    <row r="15825" spans="1:11" x14ac:dyDescent="0.3">
      <c r="A15825" s="284" t="s">
        <v>2135</v>
      </c>
      <c r="B15825" s="284">
        <v>221</v>
      </c>
      <c r="C15825" s="24" t="str">
        <f t="shared" si="247"/>
        <v>hallona221</v>
      </c>
      <c r="D15825" s="284">
        <v>6188</v>
      </c>
      <c r="E15825" s="284">
        <v>3219</v>
      </c>
      <c r="F15825" s="284">
        <v>148706</v>
      </c>
      <c r="G15825" s="284">
        <v>0</v>
      </c>
      <c r="H15825" s="284">
        <v>0</v>
      </c>
      <c r="I15825" s="284">
        <v>0</v>
      </c>
      <c r="J15825" s="284">
        <v>10</v>
      </c>
      <c r="K15825" s="284">
        <v>0</v>
      </c>
    </row>
    <row r="15826" spans="1:11" x14ac:dyDescent="0.3">
      <c r="A15826" s="284" t="s">
        <v>2135</v>
      </c>
      <c r="B15826" s="284">
        <v>222</v>
      </c>
      <c r="C15826" s="24" t="str">
        <f t="shared" si="247"/>
        <v>hallona222</v>
      </c>
      <c r="D15826" s="284">
        <v>6253</v>
      </c>
      <c r="E15826" s="284">
        <v>3253</v>
      </c>
      <c r="F15826" s="284">
        <v>150637</v>
      </c>
      <c r="G15826" s="284">
        <v>0</v>
      </c>
      <c r="H15826" s="284">
        <v>0</v>
      </c>
      <c r="I15826" s="284">
        <v>0</v>
      </c>
      <c r="J15826" s="284">
        <v>10</v>
      </c>
      <c r="K15826" s="284">
        <v>0</v>
      </c>
    </row>
    <row r="15827" spans="1:11" x14ac:dyDescent="0.3">
      <c r="A15827" s="284" t="s">
        <v>2135</v>
      </c>
      <c r="B15827" s="284">
        <v>223</v>
      </c>
      <c r="C15827" s="24" t="str">
        <f t="shared" si="247"/>
        <v>hallona223</v>
      </c>
      <c r="D15827" s="284">
        <v>6318</v>
      </c>
      <c r="E15827" s="284">
        <v>3287</v>
      </c>
      <c r="F15827" s="284">
        <v>152508</v>
      </c>
      <c r="G15827" s="284">
        <v>0</v>
      </c>
      <c r="H15827" s="284">
        <v>0</v>
      </c>
      <c r="I15827" s="284">
        <v>0</v>
      </c>
      <c r="J15827" s="284">
        <v>10</v>
      </c>
      <c r="K15827" s="284">
        <v>0</v>
      </c>
    </row>
    <row r="15828" spans="1:11" x14ac:dyDescent="0.3">
      <c r="A15828" s="284" t="s">
        <v>2135</v>
      </c>
      <c r="B15828" s="284">
        <v>224</v>
      </c>
      <c r="C15828" s="24" t="str">
        <f t="shared" si="247"/>
        <v>hallona224</v>
      </c>
      <c r="D15828" s="284">
        <v>6384</v>
      </c>
      <c r="E15828" s="284">
        <v>3321</v>
      </c>
      <c r="F15828" s="284">
        <v>154485</v>
      </c>
      <c r="G15828" s="284">
        <v>0</v>
      </c>
      <c r="H15828" s="284">
        <v>0</v>
      </c>
      <c r="I15828" s="284">
        <v>0</v>
      </c>
      <c r="J15828" s="284">
        <v>10</v>
      </c>
      <c r="K15828" s="284">
        <v>0</v>
      </c>
    </row>
    <row r="15829" spans="1:11" x14ac:dyDescent="0.3">
      <c r="A15829" s="284" t="s">
        <v>2135</v>
      </c>
      <c r="B15829" s="284">
        <v>225</v>
      </c>
      <c r="C15829" s="24" t="str">
        <f t="shared" si="247"/>
        <v>hallona225</v>
      </c>
      <c r="D15829" s="284">
        <v>6450</v>
      </c>
      <c r="E15829" s="284">
        <v>3356</v>
      </c>
      <c r="F15829" s="284">
        <v>156488</v>
      </c>
      <c r="G15829" s="284">
        <v>0</v>
      </c>
      <c r="H15829" s="284">
        <v>0</v>
      </c>
      <c r="I15829" s="284">
        <v>0</v>
      </c>
      <c r="J15829" s="284">
        <v>10</v>
      </c>
      <c r="K15829" s="284">
        <v>0</v>
      </c>
    </row>
    <row r="15830" spans="1:11" x14ac:dyDescent="0.3">
      <c r="A15830" s="284" t="s">
        <v>2135</v>
      </c>
      <c r="B15830" s="284">
        <v>226</v>
      </c>
      <c r="C15830" s="24" t="str">
        <f t="shared" si="247"/>
        <v>hallona226</v>
      </c>
      <c r="D15830" s="284">
        <v>6517</v>
      </c>
      <c r="E15830" s="284">
        <v>3391</v>
      </c>
      <c r="F15830" s="284">
        <v>158429</v>
      </c>
      <c r="G15830" s="284">
        <v>0</v>
      </c>
      <c r="H15830" s="284">
        <v>0</v>
      </c>
      <c r="I15830" s="284">
        <v>0</v>
      </c>
      <c r="J15830" s="284">
        <v>10</v>
      </c>
      <c r="K15830" s="284">
        <v>0</v>
      </c>
    </row>
    <row r="15831" spans="1:11" x14ac:dyDescent="0.3">
      <c r="A15831" s="284" t="s">
        <v>2135</v>
      </c>
      <c r="B15831" s="284">
        <v>227</v>
      </c>
      <c r="C15831" s="24" t="str">
        <f t="shared" si="247"/>
        <v>hallona227</v>
      </c>
      <c r="D15831" s="284">
        <v>6585</v>
      </c>
      <c r="E15831" s="284">
        <v>3426</v>
      </c>
      <c r="F15831" s="284">
        <v>160481</v>
      </c>
      <c r="G15831" s="284">
        <v>0</v>
      </c>
      <c r="H15831" s="284">
        <v>0</v>
      </c>
      <c r="I15831" s="284">
        <v>0</v>
      </c>
      <c r="J15831" s="284">
        <v>10</v>
      </c>
      <c r="K15831" s="284">
        <v>0</v>
      </c>
    </row>
    <row r="15832" spans="1:11" x14ac:dyDescent="0.3">
      <c r="A15832" s="284" t="s">
        <v>2135</v>
      </c>
      <c r="B15832" s="284">
        <v>228</v>
      </c>
      <c r="C15832" s="24" t="str">
        <f t="shared" si="247"/>
        <v>hallona228</v>
      </c>
      <c r="D15832" s="284">
        <v>6654</v>
      </c>
      <c r="E15832" s="284">
        <v>3462</v>
      </c>
      <c r="F15832" s="284">
        <v>162469</v>
      </c>
      <c r="G15832" s="284">
        <v>0</v>
      </c>
      <c r="H15832" s="284">
        <v>0</v>
      </c>
      <c r="I15832" s="284">
        <v>0</v>
      </c>
      <c r="J15832" s="284">
        <v>10</v>
      </c>
      <c r="K15832" s="284">
        <v>0</v>
      </c>
    </row>
    <row r="15833" spans="1:11" x14ac:dyDescent="0.3">
      <c r="A15833" s="284" t="s">
        <v>2135</v>
      </c>
      <c r="B15833" s="284">
        <v>229</v>
      </c>
      <c r="C15833" s="24" t="str">
        <f t="shared" si="247"/>
        <v>hallona229</v>
      </c>
      <c r="D15833" s="284">
        <v>6723</v>
      </c>
      <c r="E15833" s="284">
        <v>3497</v>
      </c>
      <c r="F15833" s="284">
        <v>164571</v>
      </c>
      <c r="G15833" s="284">
        <v>0</v>
      </c>
      <c r="H15833" s="284">
        <v>0</v>
      </c>
      <c r="I15833" s="284">
        <v>0</v>
      </c>
      <c r="J15833" s="284">
        <v>10</v>
      </c>
      <c r="K15833" s="284">
        <v>0</v>
      </c>
    </row>
    <row r="15834" spans="1:11" x14ac:dyDescent="0.3">
      <c r="A15834" s="284" t="s">
        <v>2135</v>
      </c>
      <c r="B15834" s="284">
        <v>230</v>
      </c>
      <c r="C15834" s="24" t="str">
        <f t="shared" si="247"/>
        <v>hallona230</v>
      </c>
      <c r="D15834" s="284">
        <v>6793</v>
      </c>
      <c r="E15834" s="284">
        <v>3534</v>
      </c>
      <c r="F15834" s="284">
        <v>166609</v>
      </c>
      <c r="G15834" s="284">
        <v>0</v>
      </c>
      <c r="H15834" s="284">
        <v>0</v>
      </c>
      <c r="I15834" s="284">
        <v>0</v>
      </c>
      <c r="J15834" s="284">
        <v>10</v>
      </c>
      <c r="K15834" s="284">
        <v>0</v>
      </c>
    </row>
    <row r="15835" spans="1:11" x14ac:dyDescent="0.3">
      <c r="A15835" s="284" t="s">
        <v>2135</v>
      </c>
      <c r="B15835" s="284">
        <v>231</v>
      </c>
      <c r="C15835" s="24" t="str">
        <f t="shared" si="247"/>
        <v>hallona231</v>
      </c>
      <c r="D15835" s="284">
        <v>6863</v>
      </c>
      <c r="E15835" s="284">
        <v>3571</v>
      </c>
      <c r="F15835" s="284">
        <v>168762</v>
      </c>
      <c r="G15835" s="284">
        <v>0</v>
      </c>
      <c r="H15835" s="284">
        <v>0</v>
      </c>
      <c r="I15835" s="284">
        <v>0</v>
      </c>
      <c r="J15835" s="284">
        <v>10</v>
      </c>
      <c r="K15835" s="284">
        <v>0</v>
      </c>
    </row>
    <row r="15836" spans="1:11" x14ac:dyDescent="0.3">
      <c r="A15836" s="284" t="s">
        <v>2135</v>
      </c>
      <c r="B15836" s="284">
        <v>232</v>
      </c>
      <c r="C15836" s="24" t="str">
        <f t="shared" si="247"/>
        <v>hallona232</v>
      </c>
      <c r="D15836" s="284">
        <v>6934</v>
      </c>
      <c r="E15836" s="284">
        <v>3608</v>
      </c>
      <c r="F15836" s="284">
        <v>170942</v>
      </c>
      <c r="G15836" s="284">
        <v>0</v>
      </c>
      <c r="H15836" s="284">
        <v>0</v>
      </c>
      <c r="I15836" s="284">
        <v>0</v>
      </c>
      <c r="J15836" s="284">
        <v>10</v>
      </c>
      <c r="K15836" s="284">
        <v>0</v>
      </c>
    </row>
    <row r="15837" spans="1:11" x14ac:dyDescent="0.3">
      <c r="A15837" s="284" t="s">
        <v>2135</v>
      </c>
      <c r="B15837" s="284">
        <v>233</v>
      </c>
      <c r="C15837" s="24" t="str">
        <f t="shared" si="247"/>
        <v>hallona233</v>
      </c>
      <c r="D15837" s="284">
        <v>7006</v>
      </c>
      <c r="E15837" s="284">
        <v>3645</v>
      </c>
      <c r="F15837" s="284">
        <v>173056</v>
      </c>
      <c r="G15837" s="284">
        <v>0</v>
      </c>
      <c r="H15837" s="284">
        <v>0</v>
      </c>
      <c r="I15837" s="284">
        <v>0</v>
      </c>
      <c r="J15837" s="284">
        <v>10</v>
      </c>
      <c r="K15837" s="284">
        <v>0</v>
      </c>
    </row>
    <row r="15838" spans="1:11" x14ac:dyDescent="0.3">
      <c r="A15838" s="284" t="s">
        <v>2135</v>
      </c>
      <c r="B15838" s="284">
        <v>234</v>
      </c>
      <c r="C15838" s="24" t="str">
        <f t="shared" si="247"/>
        <v>hallona234</v>
      </c>
      <c r="D15838" s="284">
        <v>7079</v>
      </c>
      <c r="E15838" s="284">
        <v>3683</v>
      </c>
      <c r="F15838" s="284">
        <v>175289</v>
      </c>
      <c r="G15838" s="284">
        <v>0</v>
      </c>
      <c r="H15838" s="284">
        <v>0</v>
      </c>
      <c r="I15838" s="284">
        <v>0</v>
      </c>
      <c r="J15838" s="284">
        <v>10</v>
      </c>
      <c r="K15838" s="284">
        <v>0</v>
      </c>
    </row>
    <row r="15839" spans="1:11" x14ac:dyDescent="0.3">
      <c r="A15839" s="284" t="s">
        <v>2135</v>
      </c>
      <c r="B15839" s="284">
        <v>235</v>
      </c>
      <c r="C15839" s="24" t="str">
        <f t="shared" si="247"/>
        <v>hallona235</v>
      </c>
      <c r="D15839" s="284">
        <v>7152</v>
      </c>
      <c r="E15839" s="284">
        <v>3721</v>
      </c>
      <c r="F15839" s="284">
        <v>177454</v>
      </c>
      <c r="G15839" s="284">
        <v>0</v>
      </c>
      <c r="H15839" s="284">
        <v>0</v>
      </c>
      <c r="I15839" s="284">
        <v>0</v>
      </c>
      <c r="J15839" s="284">
        <v>10</v>
      </c>
      <c r="K15839" s="284">
        <v>0</v>
      </c>
    </row>
    <row r="15840" spans="1:11" x14ac:dyDescent="0.3">
      <c r="A15840" s="284" t="s">
        <v>2135</v>
      </c>
      <c r="B15840" s="284">
        <v>236</v>
      </c>
      <c r="C15840" s="24" t="str">
        <f t="shared" si="247"/>
        <v>hallona236</v>
      </c>
      <c r="D15840" s="284">
        <v>7226</v>
      </c>
      <c r="E15840" s="284">
        <v>3759</v>
      </c>
      <c r="F15840" s="284">
        <v>179742</v>
      </c>
      <c r="G15840" s="284">
        <v>0</v>
      </c>
      <c r="H15840" s="284">
        <v>0</v>
      </c>
      <c r="I15840" s="284">
        <v>0</v>
      </c>
      <c r="J15840" s="284">
        <v>10</v>
      </c>
      <c r="K15840" s="284">
        <v>0</v>
      </c>
    </row>
    <row r="15841" spans="1:11" x14ac:dyDescent="0.3">
      <c r="A15841" s="284" t="s">
        <v>2135</v>
      </c>
      <c r="B15841" s="284">
        <v>237</v>
      </c>
      <c r="C15841" s="24" t="str">
        <f t="shared" si="247"/>
        <v>hallona237</v>
      </c>
      <c r="D15841" s="284">
        <v>7301</v>
      </c>
      <c r="E15841" s="284">
        <v>3798</v>
      </c>
      <c r="F15841" s="284">
        <v>181960</v>
      </c>
      <c r="G15841" s="284">
        <v>0</v>
      </c>
      <c r="H15841" s="284">
        <v>0</v>
      </c>
      <c r="I15841" s="284">
        <v>0</v>
      </c>
      <c r="J15841" s="284">
        <v>10</v>
      </c>
      <c r="K15841" s="284">
        <v>0</v>
      </c>
    </row>
    <row r="15842" spans="1:11" x14ac:dyDescent="0.3">
      <c r="A15842" s="284" t="s">
        <v>2135</v>
      </c>
      <c r="B15842" s="284">
        <v>238</v>
      </c>
      <c r="C15842" s="24" t="str">
        <f t="shared" si="247"/>
        <v>hallona238</v>
      </c>
      <c r="D15842" s="284">
        <v>7377</v>
      </c>
      <c r="E15842" s="284">
        <v>3838</v>
      </c>
      <c r="F15842" s="284">
        <v>184304</v>
      </c>
      <c r="G15842" s="284">
        <v>0</v>
      </c>
      <c r="H15842" s="284">
        <v>0</v>
      </c>
      <c r="I15842" s="284">
        <v>0</v>
      </c>
      <c r="J15842" s="284">
        <v>10</v>
      </c>
      <c r="K15842" s="284">
        <v>0</v>
      </c>
    </row>
    <row r="15843" spans="1:11" x14ac:dyDescent="0.3">
      <c r="A15843" s="284" t="s">
        <v>2135</v>
      </c>
      <c r="B15843" s="284">
        <v>239</v>
      </c>
      <c r="C15843" s="24" t="str">
        <f t="shared" si="247"/>
        <v>hallona239</v>
      </c>
      <c r="D15843" s="284">
        <v>7453</v>
      </c>
      <c r="E15843" s="284">
        <v>3877</v>
      </c>
      <c r="F15843" s="284">
        <v>186575</v>
      </c>
      <c r="G15843" s="284">
        <v>0</v>
      </c>
      <c r="H15843" s="284">
        <v>0</v>
      </c>
      <c r="I15843" s="284">
        <v>0</v>
      </c>
      <c r="J15843" s="284">
        <v>10</v>
      </c>
      <c r="K15843" s="284">
        <v>0</v>
      </c>
    </row>
    <row r="15844" spans="1:11" x14ac:dyDescent="0.3">
      <c r="A15844" s="284" t="s">
        <v>2135</v>
      </c>
      <c r="B15844" s="284">
        <v>240</v>
      </c>
      <c r="C15844" s="24" t="str">
        <f t="shared" si="247"/>
        <v>hallona240</v>
      </c>
      <c r="D15844" s="284">
        <v>7530</v>
      </c>
      <c r="E15844" s="284">
        <v>3917</v>
      </c>
      <c r="F15844" s="284">
        <v>188977</v>
      </c>
      <c r="G15844" s="284">
        <v>0</v>
      </c>
      <c r="H15844" s="284">
        <v>0</v>
      </c>
      <c r="I15844" s="284">
        <v>0</v>
      </c>
      <c r="J15844" s="284">
        <v>10</v>
      </c>
      <c r="K15844" s="284">
        <v>0</v>
      </c>
    </row>
    <row r="15845" spans="1:11" x14ac:dyDescent="0.3">
      <c r="A15845" s="284" t="s">
        <v>2135</v>
      </c>
      <c r="B15845" s="284">
        <v>241</v>
      </c>
      <c r="C15845" s="24" t="str">
        <f t="shared" si="247"/>
        <v>hallona241</v>
      </c>
      <c r="D15845" s="284">
        <v>8210</v>
      </c>
      <c r="E15845" s="284">
        <v>4271</v>
      </c>
      <c r="F15845" s="284">
        <v>208657</v>
      </c>
      <c r="G15845" s="284">
        <v>0</v>
      </c>
      <c r="H15845" s="284">
        <v>0</v>
      </c>
      <c r="I15845" s="284">
        <v>0</v>
      </c>
      <c r="J15845" s="284">
        <v>10</v>
      </c>
      <c r="K15845" s="284">
        <v>0</v>
      </c>
    </row>
    <row r="15846" spans="1:11" x14ac:dyDescent="0.3">
      <c r="A15846" s="284" t="s">
        <v>2135</v>
      </c>
      <c r="B15846" s="284">
        <v>242</v>
      </c>
      <c r="C15846" s="24" t="str">
        <f t="shared" si="247"/>
        <v>hallona242</v>
      </c>
      <c r="D15846" s="284">
        <v>8295</v>
      </c>
      <c r="E15846" s="284">
        <v>4315</v>
      </c>
      <c r="F15846" s="284">
        <v>211336</v>
      </c>
      <c r="G15846" s="284">
        <v>0</v>
      </c>
      <c r="H15846" s="284">
        <v>0</v>
      </c>
      <c r="I15846" s="284">
        <v>0</v>
      </c>
      <c r="J15846" s="284">
        <v>10</v>
      </c>
      <c r="K15846" s="284">
        <v>0</v>
      </c>
    </row>
    <row r="15847" spans="1:11" x14ac:dyDescent="0.3">
      <c r="A15847" s="284" t="s">
        <v>2135</v>
      </c>
      <c r="B15847" s="284">
        <v>243</v>
      </c>
      <c r="C15847" s="24" t="str">
        <f t="shared" si="247"/>
        <v>hallona243</v>
      </c>
      <c r="D15847" s="284">
        <v>8380</v>
      </c>
      <c r="E15847" s="284">
        <v>4360</v>
      </c>
      <c r="F15847" s="284">
        <v>214327</v>
      </c>
      <c r="G15847" s="284">
        <v>0</v>
      </c>
      <c r="H15847" s="284">
        <v>0</v>
      </c>
      <c r="I15847" s="284">
        <v>0</v>
      </c>
      <c r="J15847" s="284">
        <v>10</v>
      </c>
      <c r="K15847" s="284">
        <v>0</v>
      </c>
    </row>
    <row r="15848" spans="1:11" x14ac:dyDescent="0.3">
      <c r="A15848" s="284" t="s">
        <v>2135</v>
      </c>
      <c r="B15848" s="284">
        <v>244</v>
      </c>
      <c r="C15848" s="24" t="str">
        <f t="shared" si="247"/>
        <v>hallona244</v>
      </c>
      <c r="D15848" s="284">
        <v>8466</v>
      </c>
      <c r="E15848" s="284">
        <v>4405</v>
      </c>
      <c r="F15848" s="284">
        <v>217076</v>
      </c>
      <c r="G15848" s="284">
        <v>0</v>
      </c>
      <c r="H15848" s="284">
        <v>0</v>
      </c>
      <c r="I15848" s="284">
        <v>0</v>
      </c>
      <c r="J15848" s="284">
        <v>10</v>
      </c>
      <c r="K15848" s="284">
        <v>0</v>
      </c>
    </row>
    <row r="15849" spans="1:11" x14ac:dyDescent="0.3">
      <c r="A15849" s="284" t="s">
        <v>2135</v>
      </c>
      <c r="B15849" s="284">
        <v>245</v>
      </c>
      <c r="C15849" s="24" t="str">
        <f t="shared" si="247"/>
        <v>hallona245</v>
      </c>
      <c r="D15849" s="284">
        <v>8554</v>
      </c>
      <c r="E15849" s="284">
        <v>4450</v>
      </c>
      <c r="F15849" s="284">
        <v>220110</v>
      </c>
      <c r="G15849" s="284">
        <v>0</v>
      </c>
      <c r="H15849" s="284">
        <v>0</v>
      </c>
      <c r="I15849" s="284">
        <v>0</v>
      </c>
      <c r="J15849" s="284">
        <v>10</v>
      </c>
      <c r="K15849" s="284">
        <v>0</v>
      </c>
    </row>
    <row r="15850" spans="1:11" x14ac:dyDescent="0.3">
      <c r="A15850" s="284" t="s">
        <v>2135</v>
      </c>
      <c r="B15850" s="284">
        <v>246</v>
      </c>
      <c r="C15850" s="24" t="str">
        <f t="shared" si="247"/>
        <v>hallona246</v>
      </c>
      <c r="D15850" s="284">
        <v>8642</v>
      </c>
      <c r="E15850" s="284">
        <v>4496</v>
      </c>
      <c r="F15850" s="284">
        <v>222572</v>
      </c>
      <c r="G15850" s="284">
        <v>0</v>
      </c>
      <c r="H15850" s="284">
        <v>0</v>
      </c>
      <c r="I15850" s="284">
        <v>0</v>
      </c>
      <c r="J15850" s="284">
        <v>10</v>
      </c>
      <c r="K15850" s="284">
        <v>0</v>
      </c>
    </row>
    <row r="15851" spans="1:11" x14ac:dyDescent="0.3">
      <c r="A15851" s="284" t="s">
        <v>2135</v>
      </c>
      <c r="B15851" s="284">
        <v>247</v>
      </c>
      <c r="C15851" s="24" t="str">
        <f t="shared" si="247"/>
        <v>hallona247</v>
      </c>
      <c r="D15851" s="284">
        <v>8730</v>
      </c>
      <c r="E15851" s="284">
        <v>4542</v>
      </c>
      <c r="F15851" s="284">
        <v>225681</v>
      </c>
      <c r="G15851" s="284">
        <v>0</v>
      </c>
      <c r="H15851" s="284">
        <v>0</v>
      </c>
      <c r="I15851" s="284">
        <v>0</v>
      </c>
      <c r="J15851" s="284">
        <v>10</v>
      </c>
      <c r="K15851" s="284">
        <v>0</v>
      </c>
    </row>
    <row r="15852" spans="1:11" x14ac:dyDescent="0.3">
      <c r="A15852" s="284" t="s">
        <v>2135</v>
      </c>
      <c r="B15852" s="284">
        <v>248</v>
      </c>
      <c r="C15852" s="24" t="str">
        <f t="shared" si="247"/>
        <v>hallona248</v>
      </c>
      <c r="D15852" s="284">
        <v>8820</v>
      </c>
      <c r="E15852" s="284">
        <v>4589</v>
      </c>
      <c r="F15852" s="284">
        <v>228204</v>
      </c>
      <c r="G15852" s="284">
        <v>0</v>
      </c>
      <c r="H15852" s="284">
        <v>0</v>
      </c>
      <c r="I15852" s="284">
        <v>0</v>
      </c>
      <c r="J15852" s="284">
        <v>10</v>
      </c>
      <c r="K15852" s="284">
        <v>0</v>
      </c>
    </row>
    <row r="15853" spans="1:11" x14ac:dyDescent="0.3">
      <c r="A15853" s="284" t="s">
        <v>2135</v>
      </c>
      <c r="B15853" s="284">
        <v>249</v>
      </c>
      <c r="C15853" s="24" t="str">
        <f t="shared" si="247"/>
        <v>hallona249</v>
      </c>
      <c r="D15853" s="284">
        <v>8911</v>
      </c>
      <c r="E15853" s="284">
        <v>4636</v>
      </c>
      <c r="F15853" s="284">
        <v>231389</v>
      </c>
      <c r="G15853" s="284">
        <v>0</v>
      </c>
      <c r="H15853" s="284">
        <v>0</v>
      </c>
      <c r="I15853" s="284">
        <v>0</v>
      </c>
      <c r="J15853" s="284">
        <v>10</v>
      </c>
      <c r="K15853" s="284">
        <v>0</v>
      </c>
    </row>
    <row r="15854" spans="1:11" x14ac:dyDescent="0.3">
      <c r="A15854" s="284" t="s">
        <v>2135</v>
      </c>
      <c r="B15854" s="284">
        <v>250</v>
      </c>
      <c r="C15854" s="24" t="str">
        <f t="shared" si="247"/>
        <v>hallona250</v>
      </c>
      <c r="D15854" s="284">
        <v>9002</v>
      </c>
      <c r="E15854" s="284">
        <v>4683</v>
      </c>
      <c r="F15854" s="284">
        <v>233972</v>
      </c>
      <c r="G15854" s="284">
        <v>0</v>
      </c>
      <c r="H15854" s="284">
        <v>0</v>
      </c>
      <c r="I15854" s="284">
        <v>0</v>
      </c>
      <c r="J15854" s="284">
        <v>10</v>
      </c>
      <c r="K15854" s="284">
        <v>0</v>
      </c>
    </row>
    <row r="15855" spans="1:11" x14ac:dyDescent="0.3">
      <c r="A15855" s="284" t="s">
        <v>2135</v>
      </c>
      <c r="B15855" s="284">
        <v>251</v>
      </c>
      <c r="C15855" s="24" t="str">
        <f t="shared" si="247"/>
        <v>hallona251</v>
      </c>
      <c r="D15855" s="284">
        <v>9095</v>
      </c>
      <c r="E15855" s="284">
        <v>4731</v>
      </c>
      <c r="F15855" s="284">
        <v>237236</v>
      </c>
      <c r="G15855" s="284">
        <v>0</v>
      </c>
      <c r="H15855" s="284">
        <v>0</v>
      </c>
      <c r="I15855" s="284">
        <v>0</v>
      </c>
      <c r="J15855" s="284">
        <v>10</v>
      </c>
      <c r="K15855" s="284">
        <v>0</v>
      </c>
    </row>
    <row r="15856" spans="1:11" x14ac:dyDescent="0.3">
      <c r="A15856" s="284" t="s">
        <v>2135</v>
      </c>
      <c r="B15856" s="284">
        <v>252</v>
      </c>
      <c r="C15856" s="24" t="str">
        <f t="shared" si="247"/>
        <v>hallona252</v>
      </c>
      <c r="D15856" s="284">
        <v>9188</v>
      </c>
      <c r="E15856" s="284">
        <v>4780</v>
      </c>
      <c r="F15856" s="284">
        <v>239882</v>
      </c>
      <c r="G15856" s="284">
        <v>0</v>
      </c>
      <c r="H15856" s="284">
        <v>0</v>
      </c>
      <c r="I15856" s="284">
        <v>0</v>
      </c>
      <c r="J15856" s="284">
        <v>10</v>
      </c>
      <c r="K15856" s="284">
        <v>0</v>
      </c>
    </row>
    <row r="15857" spans="1:11" x14ac:dyDescent="0.3">
      <c r="A15857" s="284" t="s">
        <v>2135</v>
      </c>
      <c r="B15857" s="284">
        <v>253</v>
      </c>
      <c r="C15857" s="24" t="str">
        <f t="shared" si="247"/>
        <v>hallona253</v>
      </c>
      <c r="D15857" s="284">
        <v>9282</v>
      </c>
      <c r="E15857" s="284">
        <v>4829</v>
      </c>
      <c r="F15857" s="284">
        <v>243225</v>
      </c>
      <c r="G15857" s="284">
        <v>0</v>
      </c>
      <c r="H15857" s="284">
        <v>0</v>
      </c>
      <c r="I15857" s="284">
        <v>0</v>
      </c>
      <c r="J15857" s="284">
        <v>10</v>
      </c>
      <c r="K15857" s="284">
        <v>0</v>
      </c>
    </row>
    <row r="15858" spans="1:11" x14ac:dyDescent="0.3">
      <c r="A15858" s="284" t="s">
        <v>2135</v>
      </c>
      <c r="B15858" s="284">
        <v>254</v>
      </c>
      <c r="C15858" s="24" t="str">
        <f t="shared" si="247"/>
        <v>hallona254</v>
      </c>
      <c r="D15858" s="284">
        <v>9377</v>
      </c>
      <c r="E15858" s="284">
        <v>4879</v>
      </c>
      <c r="F15858" s="284">
        <v>245935</v>
      </c>
      <c r="G15858" s="284">
        <v>0</v>
      </c>
      <c r="H15858" s="284">
        <v>0</v>
      </c>
      <c r="I15858" s="284">
        <v>0</v>
      </c>
      <c r="J15858" s="284">
        <v>10</v>
      </c>
      <c r="K15858" s="284">
        <v>0</v>
      </c>
    </row>
    <row r="15859" spans="1:11" x14ac:dyDescent="0.3">
      <c r="A15859" s="284" t="s">
        <v>2135</v>
      </c>
      <c r="B15859" s="284">
        <v>255</v>
      </c>
      <c r="C15859" s="24" t="str">
        <f t="shared" si="247"/>
        <v>hallona255</v>
      </c>
      <c r="D15859" s="284">
        <v>9473</v>
      </c>
      <c r="E15859" s="284">
        <v>4928</v>
      </c>
      <c r="F15859" s="284">
        <v>249131</v>
      </c>
      <c r="G15859" s="284">
        <v>0</v>
      </c>
      <c r="H15859" s="284">
        <v>0</v>
      </c>
      <c r="I15859" s="284">
        <v>0</v>
      </c>
      <c r="J15859" s="284">
        <v>10</v>
      </c>
      <c r="K15859" s="284">
        <v>0</v>
      </c>
    </row>
    <row r="15860" spans="1:11" x14ac:dyDescent="0.3">
      <c r="A15860" s="284" t="s">
        <v>2135</v>
      </c>
      <c r="B15860" s="284">
        <v>256</v>
      </c>
      <c r="C15860" s="24" t="str">
        <f t="shared" si="247"/>
        <v>hallona256</v>
      </c>
      <c r="D15860" s="284">
        <v>9570</v>
      </c>
      <c r="E15860" s="284">
        <v>4979</v>
      </c>
      <c r="F15860" s="284">
        <v>251904</v>
      </c>
      <c r="G15860" s="284">
        <v>0</v>
      </c>
      <c r="H15860" s="284">
        <v>0</v>
      </c>
      <c r="I15860" s="284">
        <v>0</v>
      </c>
      <c r="J15860" s="284">
        <v>10</v>
      </c>
      <c r="K15860" s="284">
        <v>0</v>
      </c>
    </row>
    <row r="15861" spans="1:11" x14ac:dyDescent="0.3">
      <c r="A15861" s="284" t="s">
        <v>2135</v>
      </c>
      <c r="B15861" s="284">
        <v>257</v>
      </c>
      <c r="C15861" s="24" t="str">
        <f t="shared" si="247"/>
        <v>hallona257</v>
      </c>
      <c r="D15861" s="284">
        <v>9668</v>
      </c>
      <c r="E15861" s="284">
        <v>5030</v>
      </c>
      <c r="F15861" s="284">
        <v>255410</v>
      </c>
      <c r="G15861" s="284">
        <v>0</v>
      </c>
      <c r="H15861" s="284">
        <v>0</v>
      </c>
      <c r="I15861" s="284">
        <v>0</v>
      </c>
      <c r="J15861" s="284">
        <v>10</v>
      </c>
      <c r="K15861" s="284">
        <v>0</v>
      </c>
    </row>
    <row r="15862" spans="1:11" x14ac:dyDescent="0.3">
      <c r="A15862" s="284" t="s">
        <v>2135</v>
      </c>
      <c r="B15862" s="284">
        <v>258</v>
      </c>
      <c r="C15862" s="24" t="str">
        <f t="shared" si="247"/>
        <v>hallona258</v>
      </c>
      <c r="D15862" s="284">
        <v>9767</v>
      </c>
      <c r="E15862" s="284">
        <v>5081</v>
      </c>
      <c r="F15862" s="284">
        <v>258250</v>
      </c>
      <c r="G15862" s="284">
        <v>0</v>
      </c>
      <c r="H15862" s="284">
        <v>0</v>
      </c>
      <c r="I15862" s="284">
        <v>0</v>
      </c>
      <c r="J15862" s="284">
        <v>10</v>
      </c>
      <c r="K15862" s="284">
        <v>0</v>
      </c>
    </row>
    <row r="15863" spans="1:11" x14ac:dyDescent="0.3">
      <c r="A15863" s="284" t="s">
        <v>2135</v>
      </c>
      <c r="B15863" s="284">
        <v>259</v>
      </c>
      <c r="C15863" s="24" t="str">
        <f t="shared" si="247"/>
        <v>hallona259</v>
      </c>
      <c r="D15863" s="284">
        <v>9867</v>
      </c>
      <c r="E15863" s="284">
        <v>5133</v>
      </c>
      <c r="F15863" s="284">
        <v>261841</v>
      </c>
      <c r="G15863" s="284">
        <v>0</v>
      </c>
      <c r="H15863" s="284">
        <v>0</v>
      </c>
      <c r="I15863" s="284">
        <v>0</v>
      </c>
      <c r="J15863" s="284">
        <v>10</v>
      </c>
      <c r="K15863" s="284">
        <v>0</v>
      </c>
    </row>
    <row r="15864" spans="1:11" x14ac:dyDescent="0.3">
      <c r="A15864" s="284" t="s">
        <v>2135</v>
      </c>
      <c r="B15864" s="284">
        <v>260</v>
      </c>
      <c r="C15864" s="24" t="str">
        <f t="shared" si="247"/>
        <v>hallona260</v>
      </c>
      <c r="D15864" s="284">
        <v>9968</v>
      </c>
      <c r="E15864" s="284">
        <v>5186</v>
      </c>
      <c r="F15864" s="284">
        <v>264750</v>
      </c>
      <c r="G15864" s="284">
        <v>0</v>
      </c>
      <c r="H15864" s="284">
        <v>0</v>
      </c>
      <c r="I15864" s="284">
        <v>0</v>
      </c>
      <c r="J15864" s="284">
        <v>10</v>
      </c>
      <c r="K15864" s="284">
        <v>0</v>
      </c>
    </row>
    <row r="15865" spans="1:11" x14ac:dyDescent="0.3">
      <c r="A15865" s="284" t="s">
        <v>2135</v>
      </c>
      <c r="B15865" s="284">
        <v>261</v>
      </c>
      <c r="C15865" s="24" t="str">
        <f t="shared" si="247"/>
        <v>hallona261</v>
      </c>
      <c r="D15865" s="284">
        <v>10867</v>
      </c>
      <c r="E15865" s="284">
        <v>5653</v>
      </c>
      <c r="F15865" s="284">
        <v>292453</v>
      </c>
      <c r="G15865" s="284">
        <v>0</v>
      </c>
      <c r="H15865" s="284">
        <v>0</v>
      </c>
      <c r="I15865" s="284">
        <v>0</v>
      </c>
      <c r="J15865" s="284">
        <v>10</v>
      </c>
      <c r="K15865" s="284">
        <v>0</v>
      </c>
    </row>
    <row r="15866" spans="1:11" x14ac:dyDescent="0.3">
      <c r="A15866" s="284" t="s">
        <v>2135</v>
      </c>
      <c r="B15866" s="284">
        <v>262</v>
      </c>
      <c r="C15866" s="24" t="str">
        <f t="shared" si="247"/>
        <v>hallona262</v>
      </c>
      <c r="D15866" s="284">
        <v>10978</v>
      </c>
      <c r="E15866" s="284">
        <v>5711</v>
      </c>
      <c r="F15866" s="284">
        <v>295699</v>
      </c>
      <c r="G15866" s="284">
        <v>0</v>
      </c>
      <c r="H15866" s="284">
        <v>0</v>
      </c>
      <c r="I15866" s="284">
        <v>0</v>
      </c>
      <c r="J15866" s="284">
        <v>10</v>
      </c>
      <c r="K15866" s="284">
        <v>0</v>
      </c>
    </row>
    <row r="15867" spans="1:11" x14ac:dyDescent="0.3">
      <c r="A15867" s="284" t="s">
        <v>2135</v>
      </c>
      <c r="B15867" s="284">
        <v>263</v>
      </c>
      <c r="C15867" s="24" t="str">
        <f t="shared" si="247"/>
        <v>hallona263</v>
      </c>
      <c r="D15867" s="284">
        <v>11090</v>
      </c>
      <c r="E15867" s="284">
        <v>5769</v>
      </c>
      <c r="F15867" s="284">
        <v>300619</v>
      </c>
      <c r="G15867" s="284">
        <v>0</v>
      </c>
      <c r="H15867" s="284">
        <v>0</v>
      </c>
      <c r="I15867" s="284">
        <v>0</v>
      </c>
      <c r="J15867" s="284">
        <v>10</v>
      </c>
      <c r="K15867" s="284">
        <v>0</v>
      </c>
    </row>
    <row r="15868" spans="1:11" x14ac:dyDescent="0.3">
      <c r="A15868" s="284" t="s">
        <v>2135</v>
      </c>
      <c r="B15868" s="284">
        <v>264</v>
      </c>
      <c r="C15868" s="24" t="str">
        <f t="shared" si="247"/>
        <v>hallona264</v>
      </c>
      <c r="D15868" s="284">
        <v>11203</v>
      </c>
      <c r="E15868" s="284">
        <v>5828</v>
      </c>
      <c r="F15868" s="284">
        <v>303951</v>
      </c>
      <c r="G15868" s="284">
        <v>0</v>
      </c>
      <c r="H15868" s="284">
        <v>0</v>
      </c>
      <c r="I15868" s="284">
        <v>0</v>
      </c>
      <c r="J15868" s="284">
        <v>10</v>
      </c>
      <c r="K15868" s="284">
        <v>0</v>
      </c>
    </row>
    <row r="15869" spans="1:11" x14ac:dyDescent="0.3">
      <c r="A15869" s="284" t="s">
        <v>2135</v>
      </c>
      <c r="B15869" s="284">
        <v>265</v>
      </c>
      <c r="C15869" s="24" t="str">
        <f t="shared" si="247"/>
        <v>hallona265</v>
      </c>
      <c r="D15869" s="284">
        <v>11317</v>
      </c>
      <c r="E15869" s="284">
        <v>5887</v>
      </c>
      <c r="F15869" s="284">
        <v>308161</v>
      </c>
      <c r="G15869" s="284">
        <v>0</v>
      </c>
      <c r="H15869" s="284">
        <v>0</v>
      </c>
      <c r="I15869" s="284">
        <v>0</v>
      </c>
      <c r="J15869" s="284">
        <v>10</v>
      </c>
      <c r="K15869" s="284">
        <v>0</v>
      </c>
    </row>
    <row r="15870" spans="1:11" x14ac:dyDescent="0.3">
      <c r="A15870" s="284" t="s">
        <v>2135</v>
      </c>
      <c r="B15870" s="284">
        <v>266</v>
      </c>
      <c r="C15870" s="24" t="str">
        <f t="shared" si="247"/>
        <v>hallona266</v>
      </c>
      <c r="D15870" s="284">
        <v>11432</v>
      </c>
      <c r="E15870" s="284">
        <v>5947</v>
      </c>
      <c r="F15870" s="284">
        <v>311574</v>
      </c>
      <c r="G15870" s="284">
        <v>0</v>
      </c>
      <c r="H15870" s="284">
        <v>0</v>
      </c>
      <c r="I15870" s="284">
        <v>0</v>
      </c>
      <c r="J15870" s="284">
        <v>10</v>
      </c>
      <c r="K15870" s="284">
        <v>0</v>
      </c>
    </row>
    <row r="15871" spans="1:11" x14ac:dyDescent="0.3">
      <c r="A15871" s="284" t="s">
        <v>2135</v>
      </c>
      <c r="B15871" s="284">
        <v>267</v>
      </c>
      <c r="C15871" s="24" t="str">
        <f t="shared" si="247"/>
        <v>hallona267</v>
      </c>
      <c r="D15871" s="284">
        <v>11548</v>
      </c>
      <c r="E15871" s="284">
        <v>6008</v>
      </c>
      <c r="F15871" s="284">
        <v>315886</v>
      </c>
      <c r="G15871" s="284">
        <v>0</v>
      </c>
      <c r="H15871" s="284">
        <v>0</v>
      </c>
      <c r="I15871" s="284">
        <v>0</v>
      </c>
      <c r="J15871" s="284">
        <v>10</v>
      </c>
      <c r="K15871" s="284">
        <v>0</v>
      </c>
    </row>
    <row r="15872" spans="1:11" x14ac:dyDescent="0.3">
      <c r="A15872" s="284" t="s">
        <v>2135</v>
      </c>
      <c r="B15872" s="284">
        <v>268</v>
      </c>
      <c r="C15872" s="24" t="str">
        <f t="shared" si="247"/>
        <v>hallona268</v>
      </c>
      <c r="D15872" s="284">
        <v>11666</v>
      </c>
      <c r="E15872" s="284">
        <v>6069</v>
      </c>
      <c r="F15872" s="284">
        <v>319381</v>
      </c>
      <c r="G15872" s="284">
        <v>0</v>
      </c>
      <c r="H15872" s="284">
        <v>0</v>
      </c>
      <c r="I15872" s="284">
        <v>0</v>
      </c>
      <c r="J15872" s="284">
        <v>10</v>
      </c>
      <c r="K15872" s="284">
        <v>0</v>
      </c>
    </row>
    <row r="15873" spans="1:11" x14ac:dyDescent="0.3">
      <c r="A15873" s="284" t="s">
        <v>2135</v>
      </c>
      <c r="B15873" s="284">
        <v>269</v>
      </c>
      <c r="C15873" s="24" t="str">
        <f t="shared" si="247"/>
        <v>hallona269</v>
      </c>
      <c r="D15873" s="284">
        <v>11784</v>
      </c>
      <c r="E15873" s="284">
        <v>6131</v>
      </c>
      <c r="F15873" s="284">
        <v>323797</v>
      </c>
      <c r="G15873" s="284">
        <v>0</v>
      </c>
      <c r="H15873" s="284">
        <v>0</v>
      </c>
      <c r="I15873" s="284">
        <v>0</v>
      </c>
      <c r="J15873" s="284">
        <v>10</v>
      </c>
      <c r="K15873" s="284">
        <v>0</v>
      </c>
    </row>
    <row r="15874" spans="1:11" x14ac:dyDescent="0.3">
      <c r="A15874" s="284" t="s">
        <v>2135</v>
      </c>
      <c r="B15874" s="284">
        <v>270</v>
      </c>
      <c r="C15874" s="24" t="str">
        <f t="shared" si="247"/>
        <v>hallona270</v>
      </c>
      <c r="D15874" s="284">
        <v>11904</v>
      </c>
      <c r="E15874" s="284">
        <v>6193</v>
      </c>
      <c r="F15874" s="284">
        <v>327376</v>
      </c>
      <c r="G15874" s="284">
        <v>0</v>
      </c>
      <c r="H15874" s="284">
        <v>0</v>
      </c>
      <c r="I15874" s="284">
        <v>0</v>
      </c>
      <c r="J15874" s="284">
        <v>10</v>
      </c>
      <c r="K15874" s="284">
        <v>0</v>
      </c>
    </row>
    <row r="15875" spans="1:11" x14ac:dyDescent="0.3">
      <c r="A15875" s="284" t="s">
        <v>2135</v>
      </c>
      <c r="B15875" s="284">
        <v>271</v>
      </c>
      <c r="C15875" s="24" t="str">
        <f t="shared" si="247"/>
        <v>hallona271</v>
      </c>
      <c r="D15875" s="284">
        <v>12025</v>
      </c>
      <c r="E15875" s="284">
        <v>6256</v>
      </c>
      <c r="F15875" s="284">
        <v>331596</v>
      </c>
      <c r="G15875" s="284">
        <v>0</v>
      </c>
      <c r="H15875" s="284">
        <v>0</v>
      </c>
      <c r="I15875" s="284">
        <v>0</v>
      </c>
      <c r="J15875" s="284">
        <v>10</v>
      </c>
      <c r="K15875" s="284">
        <v>0</v>
      </c>
    </row>
    <row r="15876" spans="1:11" x14ac:dyDescent="0.3">
      <c r="A15876" s="284" t="s">
        <v>2135</v>
      </c>
      <c r="B15876" s="284">
        <v>272</v>
      </c>
      <c r="C15876" s="24" t="str">
        <f t="shared" si="247"/>
        <v>hallona272</v>
      </c>
      <c r="D15876" s="284">
        <v>12147</v>
      </c>
      <c r="E15876" s="284">
        <v>6319</v>
      </c>
      <c r="F15876" s="284">
        <v>335257</v>
      </c>
      <c r="G15876" s="284">
        <v>0</v>
      </c>
      <c r="H15876" s="284">
        <v>0</v>
      </c>
      <c r="I15876" s="284">
        <v>0</v>
      </c>
      <c r="J15876" s="284">
        <v>10</v>
      </c>
      <c r="K15876" s="284">
        <v>0</v>
      </c>
    </row>
    <row r="15877" spans="1:11" x14ac:dyDescent="0.3">
      <c r="A15877" s="284" t="s">
        <v>2135</v>
      </c>
      <c r="B15877" s="284">
        <v>273</v>
      </c>
      <c r="C15877" s="24" t="str">
        <f t="shared" si="247"/>
        <v>hallona273</v>
      </c>
      <c r="D15877" s="284">
        <v>12270</v>
      </c>
      <c r="E15877" s="284">
        <v>6383</v>
      </c>
      <c r="F15877" s="284">
        <v>339885</v>
      </c>
      <c r="G15877" s="284">
        <v>0</v>
      </c>
      <c r="H15877" s="284">
        <v>0</v>
      </c>
      <c r="I15877" s="284">
        <v>0</v>
      </c>
      <c r="J15877" s="284">
        <v>10</v>
      </c>
      <c r="K15877" s="284">
        <v>0</v>
      </c>
    </row>
    <row r="15878" spans="1:11" x14ac:dyDescent="0.3">
      <c r="A15878" s="284" t="s">
        <v>2135</v>
      </c>
      <c r="B15878" s="284">
        <v>274</v>
      </c>
      <c r="C15878" s="24" t="str">
        <f t="shared" ref="C15878:C15941" si="248">A15878&amp;B15878</f>
        <v>hallona274</v>
      </c>
      <c r="D15878" s="284">
        <v>12394</v>
      </c>
      <c r="E15878" s="284">
        <v>6448</v>
      </c>
      <c r="F15878" s="284">
        <v>343633</v>
      </c>
      <c r="G15878" s="284">
        <v>0</v>
      </c>
      <c r="H15878" s="284">
        <v>0</v>
      </c>
      <c r="I15878" s="284">
        <v>0</v>
      </c>
      <c r="J15878" s="284">
        <v>10</v>
      </c>
      <c r="K15878" s="284">
        <v>0</v>
      </c>
    </row>
    <row r="15879" spans="1:11" x14ac:dyDescent="0.3">
      <c r="A15879" s="284" t="s">
        <v>2135</v>
      </c>
      <c r="B15879" s="284">
        <v>275</v>
      </c>
      <c r="C15879" s="24" t="str">
        <f t="shared" si="248"/>
        <v>hallona275</v>
      </c>
      <c r="D15879" s="284">
        <v>12520</v>
      </c>
      <c r="E15879" s="284">
        <v>6513</v>
      </c>
      <c r="F15879" s="284">
        <v>348372</v>
      </c>
      <c r="G15879" s="284">
        <v>0</v>
      </c>
      <c r="H15879" s="284">
        <v>0</v>
      </c>
      <c r="I15879" s="284">
        <v>0</v>
      </c>
      <c r="J15879" s="284">
        <v>10</v>
      </c>
      <c r="K15879" s="284">
        <v>0</v>
      </c>
    </row>
    <row r="15880" spans="1:11" x14ac:dyDescent="0.3">
      <c r="A15880" s="284" t="s">
        <v>2135</v>
      </c>
      <c r="B15880" s="284">
        <v>276</v>
      </c>
      <c r="C15880" s="24" t="str">
        <f t="shared" si="248"/>
        <v>hallona276</v>
      </c>
      <c r="D15880" s="284">
        <v>12647</v>
      </c>
      <c r="E15880" s="284">
        <v>6579</v>
      </c>
      <c r="F15880" s="284">
        <v>352210</v>
      </c>
      <c r="G15880" s="284">
        <v>0</v>
      </c>
      <c r="H15880" s="284">
        <v>0</v>
      </c>
      <c r="I15880" s="284">
        <v>0</v>
      </c>
      <c r="J15880" s="284">
        <v>10</v>
      </c>
      <c r="K15880" s="284">
        <v>0</v>
      </c>
    </row>
    <row r="15881" spans="1:11" x14ac:dyDescent="0.3">
      <c r="A15881" s="284" t="s">
        <v>2135</v>
      </c>
      <c r="B15881" s="284">
        <v>277</v>
      </c>
      <c r="C15881" s="24" t="str">
        <f t="shared" si="248"/>
        <v>hallona277</v>
      </c>
      <c r="D15881" s="284">
        <v>12774</v>
      </c>
      <c r="E15881" s="284">
        <v>6646</v>
      </c>
      <c r="F15881" s="284">
        <v>357063</v>
      </c>
      <c r="G15881" s="284">
        <v>0</v>
      </c>
      <c r="H15881" s="284">
        <v>0</v>
      </c>
      <c r="I15881" s="284">
        <v>0</v>
      </c>
      <c r="J15881" s="284">
        <v>10</v>
      </c>
      <c r="K15881" s="284">
        <v>0</v>
      </c>
    </row>
    <row r="15882" spans="1:11" x14ac:dyDescent="0.3">
      <c r="A15882" s="284" t="s">
        <v>2135</v>
      </c>
      <c r="B15882" s="284">
        <v>278</v>
      </c>
      <c r="C15882" s="24" t="str">
        <f t="shared" si="248"/>
        <v>hallona278</v>
      </c>
      <c r="D15882" s="284">
        <v>12904</v>
      </c>
      <c r="E15882" s="284">
        <v>6713</v>
      </c>
      <c r="F15882" s="284">
        <v>360992</v>
      </c>
      <c r="G15882" s="284">
        <v>0</v>
      </c>
      <c r="H15882" s="284">
        <v>0</v>
      </c>
      <c r="I15882" s="284">
        <v>0</v>
      </c>
      <c r="J15882" s="284">
        <v>10</v>
      </c>
      <c r="K15882" s="284">
        <v>0</v>
      </c>
    </row>
    <row r="15883" spans="1:11" x14ac:dyDescent="0.3">
      <c r="A15883" s="284" t="s">
        <v>2135</v>
      </c>
      <c r="B15883" s="284">
        <v>279</v>
      </c>
      <c r="C15883" s="24" t="str">
        <f t="shared" si="248"/>
        <v>hallona279</v>
      </c>
      <c r="D15883" s="284">
        <v>13034</v>
      </c>
      <c r="E15883" s="284">
        <v>6781</v>
      </c>
      <c r="F15883" s="284">
        <v>365628</v>
      </c>
      <c r="G15883" s="284">
        <v>0</v>
      </c>
      <c r="H15883" s="284">
        <v>0</v>
      </c>
      <c r="I15883" s="284">
        <v>0</v>
      </c>
      <c r="J15883" s="284">
        <v>10</v>
      </c>
      <c r="K15883" s="284">
        <v>0</v>
      </c>
    </row>
    <row r="15884" spans="1:11" x14ac:dyDescent="0.3">
      <c r="A15884" s="284" t="s">
        <v>2135</v>
      </c>
      <c r="B15884" s="284">
        <v>280</v>
      </c>
      <c r="C15884" s="24" t="str">
        <f t="shared" si="248"/>
        <v>hallona280</v>
      </c>
      <c r="D15884" s="284">
        <v>13166</v>
      </c>
      <c r="E15884" s="284">
        <v>6850</v>
      </c>
      <c r="F15884" s="284">
        <v>369647</v>
      </c>
      <c r="G15884" s="284">
        <v>0</v>
      </c>
      <c r="H15884" s="284">
        <v>0</v>
      </c>
      <c r="I15884" s="284">
        <v>0</v>
      </c>
      <c r="J15884" s="284">
        <v>10</v>
      </c>
      <c r="K15884" s="284">
        <v>0</v>
      </c>
    </row>
    <row r="15885" spans="1:11" x14ac:dyDescent="0.3">
      <c r="A15885" s="284" t="s">
        <v>2135</v>
      </c>
      <c r="B15885" s="284">
        <v>281</v>
      </c>
      <c r="C15885" s="24" t="str">
        <f t="shared" si="248"/>
        <v>hallona281</v>
      </c>
      <c r="D15885" s="284">
        <v>14352</v>
      </c>
      <c r="E15885" s="284">
        <v>7467</v>
      </c>
      <c r="F15885" s="284">
        <v>408861</v>
      </c>
      <c r="G15885" s="284">
        <v>0</v>
      </c>
      <c r="H15885" s="284">
        <v>0</v>
      </c>
      <c r="I15885" s="284">
        <v>0</v>
      </c>
      <c r="J15885" s="284">
        <v>10</v>
      </c>
      <c r="K15885" s="284">
        <v>0</v>
      </c>
    </row>
    <row r="15886" spans="1:11" x14ac:dyDescent="0.3">
      <c r="A15886" s="284" t="s">
        <v>2135</v>
      </c>
      <c r="B15886" s="284">
        <v>282</v>
      </c>
      <c r="C15886" s="24" t="str">
        <f t="shared" si="248"/>
        <v>hallona282</v>
      </c>
      <c r="D15886" s="284">
        <v>14497</v>
      </c>
      <c r="E15886" s="284">
        <v>7542</v>
      </c>
      <c r="F15886" s="284">
        <v>413602</v>
      </c>
      <c r="G15886" s="284">
        <v>0</v>
      </c>
      <c r="H15886" s="284">
        <v>0</v>
      </c>
      <c r="I15886" s="284">
        <v>0</v>
      </c>
      <c r="J15886" s="284">
        <v>10</v>
      </c>
      <c r="K15886" s="284">
        <v>0</v>
      </c>
    </row>
    <row r="15887" spans="1:11" x14ac:dyDescent="0.3">
      <c r="A15887" s="284" t="s">
        <v>2135</v>
      </c>
      <c r="B15887" s="284">
        <v>283</v>
      </c>
      <c r="C15887" s="24" t="str">
        <f t="shared" si="248"/>
        <v>hallona283</v>
      </c>
      <c r="D15887" s="284">
        <v>14643</v>
      </c>
      <c r="E15887" s="284">
        <v>7618</v>
      </c>
      <c r="F15887" s="284">
        <v>419526</v>
      </c>
      <c r="G15887" s="284">
        <v>0</v>
      </c>
      <c r="H15887" s="284">
        <v>0</v>
      </c>
      <c r="I15887" s="284">
        <v>0</v>
      </c>
      <c r="J15887" s="284">
        <v>10</v>
      </c>
      <c r="K15887" s="284">
        <v>0</v>
      </c>
    </row>
    <row r="15888" spans="1:11" x14ac:dyDescent="0.3">
      <c r="A15888" s="284" t="s">
        <v>2135</v>
      </c>
      <c r="B15888" s="284">
        <v>284</v>
      </c>
      <c r="C15888" s="24" t="str">
        <f t="shared" si="248"/>
        <v>hallona284</v>
      </c>
      <c r="D15888" s="284">
        <v>14791</v>
      </c>
      <c r="E15888" s="284">
        <v>7695</v>
      </c>
      <c r="F15888" s="284">
        <v>424514</v>
      </c>
      <c r="G15888" s="284">
        <v>0</v>
      </c>
      <c r="H15888" s="284">
        <v>0</v>
      </c>
      <c r="I15888" s="284">
        <v>0</v>
      </c>
      <c r="J15888" s="284">
        <v>10</v>
      </c>
      <c r="K15888" s="284">
        <v>0</v>
      </c>
    </row>
    <row r="15889" spans="1:11" x14ac:dyDescent="0.3">
      <c r="A15889" s="284" t="s">
        <v>2135</v>
      </c>
      <c r="B15889" s="284">
        <v>285</v>
      </c>
      <c r="C15889" s="24" t="str">
        <f t="shared" si="248"/>
        <v>hallona285</v>
      </c>
      <c r="D15889" s="284">
        <v>14940</v>
      </c>
      <c r="E15889" s="284">
        <v>7773</v>
      </c>
      <c r="F15889" s="284">
        <v>430588</v>
      </c>
      <c r="G15889" s="284">
        <v>0</v>
      </c>
      <c r="H15889" s="284">
        <v>0</v>
      </c>
      <c r="I15889" s="284">
        <v>0</v>
      </c>
      <c r="J15889" s="284">
        <v>10</v>
      </c>
      <c r="K15889" s="284">
        <v>0</v>
      </c>
    </row>
    <row r="15890" spans="1:11" x14ac:dyDescent="0.3">
      <c r="A15890" s="284" t="s">
        <v>2135</v>
      </c>
      <c r="B15890" s="284">
        <v>286</v>
      </c>
      <c r="C15890" s="24" t="str">
        <f t="shared" si="248"/>
        <v>hallona286</v>
      </c>
      <c r="D15890" s="284">
        <v>15090</v>
      </c>
      <c r="E15890" s="284">
        <v>7851</v>
      </c>
      <c r="F15890" s="284">
        <v>435701</v>
      </c>
      <c r="G15890" s="284">
        <v>0</v>
      </c>
      <c r="H15890" s="284">
        <v>0</v>
      </c>
      <c r="I15890" s="284">
        <v>0</v>
      </c>
      <c r="J15890" s="284">
        <v>10</v>
      </c>
      <c r="K15890" s="284">
        <v>0</v>
      </c>
    </row>
    <row r="15891" spans="1:11" x14ac:dyDescent="0.3">
      <c r="A15891" s="284" t="s">
        <v>2135</v>
      </c>
      <c r="B15891" s="284">
        <v>287</v>
      </c>
      <c r="C15891" s="24" t="str">
        <f t="shared" si="248"/>
        <v>hallona287</v>
      </c>
      <c r="D15891" s="284">
        <v>15242</v>
      </c>
      <c r="E15891" s="284">
        <v>7930</v>
      </c>
      <c r="F15891" s="284">
        <v>441531</v>
      </c>
      <c r="G15891" s="284">
        <v>0</v>
      </c>
      <c r="H15891" s="284">
        <v>0</v>
      </c>
      <c r="I15891" s="284">
        <v>0</v>
      </c>
      <c r="J15891" s="284">
        <v>10</v>
      </c>
      <c r="K15891" s="284">
        <v>0</v>
      </c>
    </row>
    <row r="15892" spans="1:11" x14ac:dyDescent="0.3">
      <c r="A15892" s="284" t="s">
        <v>2135</v>
      </c>
      <c r="B15892" s="284">
        <v>288</v>
      </c>
      <c r="C15892" s="24" t="str">
        <f t="shared" si="248"/>
        <v>hallona288</v>
      </c>
      <c r="D15892" s="284">
        <v>15396</v>
      </c>
      <c r="E15892" s="284">
        <v>8010</v>
      </c>
      <c r="F15892" s="284">
        <v>446634</v>
      </c>
      <c r="G15892" s="284">
        <v>0</v>
      </c>
      <c r="H15892" s="284">
        <v>0</v>
      </c>
      <c r="I15892" s="284">
        <v>0</v>
      </c>
      <c r="J15892" s="284">
        <v>10</v>
      </c>
      <c r="K15892" s="284">
        <v>0</v>
      </c>
    </row>
    <row r="15893" spans="1:11" x14ac:dyDescent="0.3">
      <c r="A15893" s="284" t="s">
        <v>2135</v>
      </c>
      <c r="B15893" s="284">
        <v>289</v>
      </c>
      <c r="C15893" s="24" t="str">
        <f t="shared" si="248"/>
        <v>hallona289</v>
      </c>
      <c r="D15893" s="284">
        <v>15550</v>
      </c>
      <c r="E15893" s="284">
        <v>8090</v>
      </c>
      <c r="F15893" s="284">
        <v>451931</v>
      </c>
      <c r="G15893" s="284">
        <v>0</v>
      </c>
      <c r="H15893" s="284">
        <v>0</v>
      </c>
      <c r="I15893" s="284">
        <v>0</v>
      </c>
      <c r="J15893" s="284">
        <v>10</v>
      </c>
      <c r="K15893" s="284">
        <v>0</v>
      </c>
    </row>
    <row r="15894" spans="1:11" x14ac:dyDescent="0.3">
      <c r="A15894" s="284" t="s">
        <v>2135</v>
      </c>
      <c r="B15894" s="284">
        <v>290</v>
      </c>
      <c r="C15894" s="24" t="str">
        <f t="shared" si="248"/>
        <v>hallona290</v>
      </c>
      <c r="D15894" s="284">
        <v>15707</v>
      </c>
      <c r="E15894" s="284">
        <v>8172</v>
      </c>
      <c r="F15894" s="284">
        <v>457149</v>
      </c>
      <c r="G15894" s="284">
        <v>0</v>
      </c>
      <c r="H15894" s="284">
        <v>0</v>
      </c>
      <c r="I15894" s="284">
        <v>0</v>
      </c>
      <c r="J15894" s="284">
        <v>10</v>
      </c>
      <c r="K15894" s="284">
        <v>0</v>
      </c>
    </row>
    <row r="15895" spans="1:11" x14ac:dyDescent="0.3">
      <c r="A15895" s="284" t="s">
        <v>2135</v>
      </c>
      <c r="B15895" s="284">
        <v>291</v>
      </c>
      <c r="C15895" s="24" t="str">
        <f t="shared" si="248"/>
        <v>hallona291</v>
      </c>
      <c r="D15895" s="284">
        <v>15865</v>
      </c>
      <c r="E15895" s="284">
        <v>8254</v>
      </c>
      <c r="F15895" s="284">
        <v>462425</v>
      </c>
      <c r="G15895" s="284">
        <v>0</v>
      </c>
      <c r="H15895" s="284">
        <v>0</v>
      </c>
      <c r="I15895" s="284">
        <v>0</v>
      </c>
      <c r="J15895" s="284">
        <v>10</v>
      </c>
      <c r="K15895" s="284">
        <v>0</v>
      </c>
    </row>
    <row r="15896" spans="1:11" x14ac:dyDescent="0.3">
      <c r="A15896" s="284" t="s">
        <v>2135</v>
      </c>
      <c r="B15896" s="284">
        <v>292</v>
      </c>
      <c r="C15896" s="24" t="str">
        <f t="shared" si="248"/>
        <v>hallona292</v>
      </c>
      <c r="D15896" s="284">
        <v>16024</v>
      </c>
      <c r="E15896" s="284">
        <v>8336</v>
      </c>
      <c r="F15896" s="284">
        <v>467902</v>
      </c>
      <c r="G15896" s="284">
        <v>0</v>
      </c>
      <c r="H15896" s="284">
        <v>0</v>
      </c>
      <c r="I15896" s="284">
        <v>0</v>
      </c>
      <c r="J15896" s="284">
        <v>10</v>
      </c>
      <c r="K15896" s="284">
        <v>0</v>
      </c>
    </row>
    <row r="15897" spans="1:11" x14ac:dyDescent="0.3">
      <c r="A15897" s="284" t="s">
        <v>2135</v>
      </c>
      <c r="B15897" s="284">
        <v>293</v>
      </c>
      <c r="C15897" s="24" t="str">
        <f t="shared" si="248"/>
        <v>hallona293</v>
      </c>
      <c r="D15897" s="284">
        <v>16185</v>
      </c>
      <c r="E15897" s="284">
        <v>8420</v>
      </c>
      <c r="F15897" s="284">
        <v>473297</v>
      </c>
      <c r="G15897" s="284">
        <v>0</v>
      </c>
      <c r="H15897" s="284">
        <v>0</v>
      </c>
      <c r="I15897" s="284">
        <v>0</v>
      </c>
      <c r="J15897" s="284">
        <v>10</v>
      </c>
      <c r="K15897" s="284">
        <v>0</v>
      </c>
    </row>
    <row r="15898" spans="1:11" x14ac:dyDescent="0.3">
      <c r="A15898" s="284" t="s">
        <v>2135</v>
      </c>
      <c r="B15898" s="284">
        <v>294</v>
      </c>
      <c r="C15898" s="24" t="str">
        <f t="shared" si="248"/>
        <v>hallona294</v>
      </c>
      <c r="D15898" s="284">
        <v>16347</v>
      </c>
      <c r="E15898" s="284">
        <v>8505</v>
      </c>
      <c r="F15898" s="284">
        <v>478751</v>
      </c>
      <c r="G15898" s="284">
        <v>0</v>
      </c>
      <c r="H15898" s="284">
        <v>0</v>
      </c>
      <c r="I15898" s="284">
        <v>0</v>
      </c>
      <c r="J15898" s="284">
        <v>10</v>
      </c>
      <c r="K15898" s="284">
        <v>0</v>
      </c>
    </row>
    <row r="15899" spans="1:11" x14ac:dyDescent="0.3">
      <c r="A15899" s="284" t="s">
        <v>2135</v>
      </c>
      <c r="B15899" s="284">
        <v>295</v>
      </c>
      <c r="C15899" s="24" t="str">
        <f t="shared" si="248"/>
        <v>hallona295</v>
      </c>
      <c r="D15899" s="284">
        <v>16511</v>
      </c>
      <c r="E15899" s="284">
        <v>8590</v>
      </c>
      <c r="F15899" s="284">
        <v>484414</v>
      </c>
      <c r="G15899" s="284">
        <v>0</v>
      </c>
      <c r="H15899" s="284">
        <v>0</v>
      </c>
      <c r="I15899" s="284">
        <v>0</v>
      </c>
      <c r="J15899" s="284">
        <v>10</v>
      </c>
      <c r="K15899" s="284">
        <v>0</v>
      </c>
    </row>
    <row r="15900" spans="1:11" x14ac:dyDescent="0.3">
      <c r="A15900" s="284" t="s">
        <v>2135</v>
      </c>
      <c r="B15900" s="284">
        <v>296</v>
      </c>
      <c r="C15900" s="24" t="str">
        <f t="shared" si="248"/>
        <v>hallona296</v>
      </c>
      <c r="D15900" s="284">
        <v>16676</v>
      </c>
      <c r="E15900" s="284">
        <v>8676</v>
      </c>
      <c r="F15900" s="284">
        <v>489991</v>
      </c>
      <c r="G15900" s="284">
        <v>0</v>
      </c>
      <c r="H15900" s="284">
        <v>0</v>
      </c>
      <c r="I15900" s="284">
        <v>0</v>
      </c>
      <c r="J15900" s="284">
        <v>10</v>
      </c>
      <c r="K15900" s="284">
        <v>0</v>
      </c>
    </row>
    <row r="15901" spans="1:11" x14ac:dyDescent="0.3">
      <c r="A15901" s="284" t="s">
        <v>2135</v>
      </c>
      <c r="B15901" s="284">
        <v>297</v>
      </c>
      <c r="C15901" s="24" t="str">
        <f t="shared" si="248"/>
        <v>hallona297</v>
      </c>
      <c r="D15901" s="284">
        <v>16843</v>
      </c>
      <c r="E15901" s="284">
        <v>8763</v>
      </c>
      <c r="F15901" s="284">
        <v>495327</v>
      </c>
      <c r="G15901" s="284">
        <v>0</v>
      </c>
      <c r="H15901" s="284">
        <v>0</v>
      </c>
      <c r="I15901" s="284">
        <v>0</v>
      </c>
      <c r="J15901" s="284">
        <v>10</v>
      </c>
      <c r="K15901" s="284">
        <v>0</v>
      </c>
    </row>
    <row r="15902" spans="1:11" x14ac:dyDescent="0.3">
      <c r="A15902" s="284" t="s">
        <v>2135</v>
      </c>
      <c r="B15902" s="284">
        <v>298</v>
      </c>
      <c r="C15902" s="24" t="str">
        <f t="shared" si="248"/>
        <v>hallona298</v>
      </c>
      <c r="D15902" s="284">
        <v>17012</v>
      </c>
      <c r="E15902" s="284">
        <v>8851</v>
      </c>
      <c r="F15902" s="284">
        <v>500719</v>
      </c>
      <c r="G15902" s="284">
        <v>0</v>
      </c>
      <c r="H15902" s="284">
        <v>0</v>
      </c>
      <c r="I15902" s="284">
        <v>0</v>
      </c>
      <c r="J15902" s="284">
        <v>10</v>
      </c>
      <c r="K15902" s="284">
        <v>0</v>
      </c>
    </row>
    <row r="15903" spans="1:11" x14ac:dyDescent="0.3">
      <c r="A15903" s="284" t="s">
        <v>2135</v>
      </c>
      <c r="B15903" s="284">
        <v>299</v>
      </c>
      <c r="C15903" s="24" t="str">
        <f t="shared" si="248"/>
        <v>hallona299</v>
      </c>
      <c r="D15903" s="284">
        <v>17182</v>
      </c>
      <c r="E15903" s="284">
        <v>8939</v>
      </c>
      <c r="F15903" s="284">
        <v>506166</v>
      </c>
      <c r="G15903" s="284">
        <v>0</v>
      </c>
      <c r="H15903" s="284">
        <v>0</v>
      </c>
      <c r="I15903" s="284">
        <v>0</v>
      </c>
      <c r="J15903" s="284">
        <v>10</v>
      </c>
      <c r="K15903" s="284">
        <v>0</v>
      </c>
    </row>
    <row r="15904" spans="1:11" x14ac:dyDescent="0.3">
      <c r="A15904" s="284" t="s">
        <v>2135</v>
      </c>
      <c r="B15904" s="284">
        <v>300</v>
      </c>
      <c r="C15904" s="24" t="str">
        <f t="shared" si="248"/>
        <v>hallona300</v>
      </c>
      <c r="D15904" s="284">
        <v>17354</v>
      </c>
      <c r="E15904" s="284">
        <v>9029</v>
      </c>
      <c r="F15904" s="284">
        <v>511669</v>
      </c>
      <c r="G15904" s="284">
        <v>0</v>
      </c>
      <c r="H15904" s="284">
        <v>0</v>
      </c>
      <c r="I15904" s="284">
        <v>0</v>
      </c>
      <c r="J15904" s="284">
        <v>10</v>
      </c>
      <c r="K15904" s="284">
        <v>0</v>
      </c>
    </row>
    <row r="15905" spans="1:11" x14ac:dyDescent="0.3">
      <c r="A15905" s="284" t="s">
        <v>2169</v>
      </c>
      <c r="B15905" s="284">
        <v>1</v>
      </c>
      <c r="C15905" s="24" t="str">
        <f t="shared" si="248"/>
        <v>reen1</v>
      </c>
      <c r="D15905" s="284">
        <v>115</v>
      </c>
      <c r="E15905" s="284">
        <v>57</v>
      </c>
      <c r="F15905" s="284">
        <v>1124</v>
      </c>
      <c r="G15905" s="284">
        <v>0</v>
      </c>
      <c r="H15905" s="284">
        <v>0</v>
      </c>
      <c r="I15905" s="284">
        <v>0</v>
      </c>
      <c r="J15905" s="284">
        <v>10</v>
      </c>
      <c r="K15905" s="284">
        <v>0</v>
      </c>
    </row>
    <row r="15906" spans="1:11" x14ac:dyDescent="0.3">
      <c r="A15906" s="284" t="s">
        <v>2169</v>
      </c>
      <c r="B15906" s="284">
        <v>2</v>
      </c>
      <c r="C15906" s="24" t="str">
        <f t="shared" si="248"/>
        <v>reen2</v>
      </c>
      <c r="D15906" s="284">
        <v>116</v>
      </c>
      <c r="E15906" s="284">
        <v>57</v>
      </c>
      <c r="F15906" s="284">
        <v>1138</v>
      </c>
      <c r="G15906" s="284">
        <v>0</v>
      </c>
      <c r="H15906" s="284">
        <v>0</v>
      </c>
      <c r="I15906" s="284">
        <v>0</v>
      </c>
      <c r="J15906" s="284">
        <v>10</v>
      </c>
      <c r="K15906" s="284">
        <v>0</v>
      </c>
    </row>
    <row r="15907" spans="1:11" x14ac:dyDescent="0.3">
      <c r="A15907" s="284" t="s">
        <v>2169</v>
      </c>
      <c r="B15907" s="284">
        <v>3</v>
      </c>
      <c r="C15907" s="24" t="str">
        <f t="shared" si="248"/>
        <v>reen3</v>
      </c>
      <c r="D15907" s="284">
        <v>118</v>
      </c>
      <c r="E15907" s="284">
        <v>58</v>
      </c>
      <c r="F15907" s="284">
        <v>1155</v>
      </c>
      <c r="G15907" s="284">
        <v>0</v>
      </c>
      <c r="H15907" s="284">
        <v>0</v>
      </c>
      <c r="I15907" s="284">
        <v>0</v>
      </c>
      <c r="J15907" s="284">
        <v>10</v>
      </c>
      <c r="K15907" s="284">
        <v>0</v>
      </c>
    </row>
    <row r="15908" spans="1:11" x14ac:dyDescent="0.3">
      <c r="A15908" s="284" t="s">
        <v>2169</v>
      </c>
      <c r="B15908" s="284">
        <v>4</v>
      </c>
      <c r="C15908" s="24" t="str">
        <f t="shared" si="248"/>
        <v>reen4</v>
      </c>
      <c r="D15908" s="284">
        <v>120</v>
      </c>
      <c r="E15908" s="284">
        <v>59</v>
      </c>
      <c r="F15908" s="284">
        <v>1175</v>
      </c>
      <c r="G15908" s="284">
        <v>0</v>
      </c>
      <c r="H15908" s="284">
        <v>0</v>
      </c>
      <c r="I15908" s="284">
        <v>0</v>
      </c>
      <c r="J15908" s="284">
        <v>10</v>
      </c>
      <c r="K15908" s="284">
        <v>0</v>
      </c>
    </row>
    <row r="15909" spans="1:11" x14ac:dyDescent="0.3">
      <c r="A15909" s="284" t="s">
        <v>2169</v>
      </c>
      <c r="B15909" s="284">
        <v>5</v>
      </c>
      <c r="C15909" s="24" t="str">
        <f t="shared" si="248"/>
        <v>reen5</v>
      </c>
      <c r="D15909" s="284">
        <v>121</v>
      </c>
      <c r="E15909" s="284">
        <v>60</v>
      </c>
      <c r="F15909" s="284">
        <v>1198</v>
      </c>
      <c r="G15909" s="284">
        <v>0</v>
      </c>
      <c r="H15909" s="284">
        <v>0</v>
      </c>
      <c r="I15909" s="284">
        <v>0</v>
      </c>
      <c r="J15909" s="284">
        <v>10</v>
      </c>
      <c r="K15909" s="284">
        <v>0</v>
      </c>
    </row>
    <row r="15910" spans="1:11" x14ac:dyDescent="0.3">
      <c r="A15910" s="284" t="s">
        <v>2169</v>
      </c>
      <c r="B15910" s="284">
        <v>6</v>
      </c>
      <c r="C15910" s="24" t="str">
        <f t="shared" si="248"/>
        <v>reen6</v>
      </c>
      <c r="D15910" s="284">
        <v>123</v>
      </c>
      <c r="E15910" s="284">
        <v>61</v>
      </c>
      <c r="F15910" s="284">
        <v>1225</v>
      </c>
      <c r="G15910" s="284">
        <v>0</v>
      </c>
      <c r="H15910" s="284">
        <v>0</v>
      </c>
      <c r="I15910" s="284">
        <v>0</v>
      </c>
      <c r="J15910" s="284">
        <v>10</v>
      </c>
      <c r="K15910" s="284">
        <v>0</v>
      </c>
    </row>
    <row r="15911" spans="1:11" x14ac:dyDescent="0.3">
      <c r="A15911" s="284" t="s">
        <v>2169</v>
      </c>
      <c r="B15911" s="284">
        <v>7</v>
      </c>
      <c r="C15911" s="24" t="str">
        <f t="shared" si="248"/>
        <v>reen7</v>
      </c>
      <c r="D15911" s="284">
        <v>124</v>
      </c>
      <c r="E15911" s="284">
        <v>61</v>
      </c>
      <c r="F15911" s="284">
        <v>1255</v>
      </c>
      <c r="G15911" s="284">
        <v>0</v>
      </c>
      <c r="H15911" s="284">
        <v>0</v>
      </c>
      <c r="I15911" s="284">
        <v>0</v>
      </c>
      <c r="J15911" s="284">
        <v>10</v>
      </c>
      <c r="K15911" s="284">
        <v>0</v>
      </c>
    </row>
    <row r="15912" spans="1:11" x14ac:dyDescent="0.3">
      <c r="A15912" s="284" t="s">
        <v>2169</v>
      </c>
      <c r="B15912" s="284">
        <v>8</v>
      </c>
      <c r="C15912" s="24" t="str">
        <f t="shared" si="248"/>
        <v>reen8</v>
      </c>
      <c r="D15912" s="284">
        <v>126</v>
      </c>
      <c r="E15912" s="284">
        <v>62</v>
      </c>
      <c r="F15912" s="284">
        <v>1289</v>
      </c>
      <c r="G15912" s="284">
        <v>0</v>
      </c>
      <c r="H15912" s="284">
        <v>0</v>
      </c>
      <c r="I15912" s="284">
        <v>0</v>
      </c>
      <c r="J15912" s="284">
        <v>10</v>
      </c>
      <c r="K15912" s="284">
        <v>0</v>
      </c>
    </row>
    <row r="15913" spans="1:11" x14ac:dyDescent="0.3">
      <c r="A15913" s="284" t="s">
        <v>2169</v>
      </c>
      <c r="B15913" s="284">
        <v>9</v>
      </c>
      <c r="C15913" s="24" t="str">
        <f t="shared" si="248"/>
        <v>reen9</v>
      </c>
      <c r="D15913" s="284">
        <v>128</v>
      </c>
      <c r="E15913" s="284">
        <v>63</v>
      </c>
      <c r="F15913" s="284">
        <v>1327</v>
      </c>
      <c r="G15913" s="284">
        <v>0</v>
      </c>
      <c r="H15913" s="284">
        <v>0</v>
      </c>
      <c r="I15913" s="284">
        <v>0</v>
      </c>
      <c r="J15913" s="284">
        <v>10</v>
      </c>
      <c r="K15913" s="284">
        <v>0</v>
      </c>
    </row>
    <row r="15914" spans="1:11" x14ac:dyDescent="0.3">
      <c r="A15914" s="284" t="s">
        <v>2169</v>
      </c>
      <c r="B15914" s="284">
        <v>10</v>
      </c>
      <c r="C15914" s="24" t="str">
        <f t="shared" si="248"/>
        <v>reen10</v>
      </c>
      <c r="D15914" s="284">
        <v>130</v>
      </c>
      <c r="E15914" s="284">
        <v>64</v>
      </c>
      <c r="F15914" s="284">
        <v>1369</v>
      </c>
      <c r="G15914" s="284">
        <v>0</v>
      </c>
      <c r="H15914" s="284">
        <v>0</v>
      </c>
      <c r="I15914" s="284">
        <v>0</v>
      </c>
      <c r="J15914" s="284">
        <v>10</v>
      </c>
      <c r="K15914" s="284">
        <v>0</v>
      </c>
    </row>
    <row r="15915" spans="1:11" x14ac:dyDescent="0.3">
      <c r="A15915" s="284" t="s">
        <v>2169</v>
      </c>
      <c r="B15915" s="284">
        <v>11</v>
      </c>
      <c r="C15915" s="24" t="str">
        <f t="shared" si="248"/>
        <v>reen11</v>
      </c>
      <c r="D15915" s="284">
        <v>142</v>
      </c>
      <c r="E15915" s="284">
        <v>70</v>
      </c>
      <c r="F15915" s="284">
        <v>1507</v>
      </c>
      <c r="G15915" s="284">
        <v>0</v>
      </c>
      <c r="H15915" s="284">
        <v>0</v>
      </c>
      <c r="I15915" s="284">
        <v>0</v>
      </c>
      <c r="J15915" s="284">
        <v>10</v>
      </c>
      <c r="K15915" s="284">
        <v>0</v>
      </c>
    </row>
    <row r="15916" spans="1:11" x14ac:dyDescent="0.3">
      <c r="A15916" s="284" t="s">
        <v>2169</v>
      </c>
      <c r="B15916" s="284">
        <v>12</v>
      </c>
      <c r="C15916" s="24" t="str">
        <f t="shared" si="248"/>
        <v>reen12</v>
      </c>
      <c r="D15916" s="284">
        <v>144</v>
      </c>
      <c r="E15916" s="284">
        <v>71</v>
      </c>
      <c r="F15916" s="284">
        <v>1561</v>
      </c>
      <c r="G15916" s="284">
        <v>0</v>
      </c>
      <c r="H15916" s="284">
        <v>0</v>
      </c>
      <c r="I15916" s="284">
        <v>0</v>
      </c>
      <c r="J15916" s="284">
        <v>10</v>
      </c>
      <c r="K15916" s="284">
        <v>0</v>
      </c>
    </row>
    <row r="15917" spans="1:11" x14ac:dyDescent="0.3">
      <c r="A15917" s="284" t="s">
        <v>2169</v>
      </c>
      <c r="B15917" s="284">
        <v>13</v>
      </c>
      <c r="C15917" s="24" t="str">
        <f t="shared" si="248"/>
        <v>reen13</v>
      </c>
      <c r="D15917" s="284">
        <v>145</v>
      </c>
      <c r="E15917" s="284">
        <v>72</v>
      </c>
      <c r="F15917" s="284">
        <v>1620</v>
      </c>
      <c r="G15917" s="284">
        <v>0</v>
      </c>
      <c r="H15917" s="284">
        <v>0</v>
      </c>
      <c r="I15917" s="284">
        <v>0</v>
      </c>
      <c r="J15917" s="284">
        <v>10</v>
      </c>
      <c r="K15917" s="284">
        <v>0</v>
      </c>
    </row>
    <row r="15918" spans="1:11" x14ac:dyDescent="0.3">
      <c r="A15918" s="284" t="s">
        <v>2169</v>
      </c>
      <c r="B15918" s="284">
        <v>14</v>
      </c>
      <c r="C15918" s="24" t="str">
        <f t="shared" si="248"/>
        <v>reen14</v>
      </c>
      <c r="D15918" s="284">
        <v>147</v>
      </c>
      <c r="E15918" s="284">
        <v>73</v>
      </c>
      <c r="F15918" s="284">
        <v>1685</v>
      </c>
      <c r="G15918" s="284">
        <v>0</v>
      </c>
      <c r="H15918" s="284">
        <v>0</v>
      </c>
      <c r="I15918" s="284">
        <v>0</v>
      </c>
      <c r="J15918" s="284">
        <v>10</v>
      </c>
      <c r="K15918" s="284">
        <v>0</v>
      </c>
    </row>
    <row r="15919" spans="1:11" x14ac:dyDescent="0.3">
      <c r="A15919" s="284" t="s">
        <v>2169</v>
      </c>
      <c r="B15919" s="284">
        <v>15</v>
      </c>
      <c r="C15919" s="24" t="str">
        <f t="shared" si="248"/>
        <v>reen15</v>
      </c>
      <c r="D15919" s="284">
        <v>149</v>
      </c>
      <c r="E15919" s="284">
        <v>74</v>
      </c>
      <c r="F15919" s="284">
        <v>1754</v>
      </c>
      <c r="G15919" s="284">
        <v>0</v>
      </c>
      <c r="H15919" s="284">
        <v>0</v>
      </c>
      <c r="I15919" s="284">
        <v>0</v>
      </c>
      <c r="J15919" s="284">
        <v>10</v>
      </c>
      <c r="K15919" s="284">
        <v>0</v>
      </c>
    </row>
    <row r="15920" spans="1:11" x14ac:dyDescent="0.3">
      <c r="A15920" s="284" t="s">
        <v>2169</v>
      </c>
      <c r="B15920" s="284">
        <v>16</v>
      </c>
      <c r="C15920" s="24" t="str">
        <f t="shared" si="248"/>
        <v>reen16</v>
      </c>
      <c r="D15920" s="284">
        <v>151</v>
      </c>
      <c r="E15920" s="284">
        <v>75</v>
      </c>
      <c r="F15920" s="284">
        <v>1828</v>
      </c>
      <c r="G15920" s="284">
        <v>0</v>
      </c>
      <c r="H15920" s="284">
        <v>0</v>
      </c>
      <c r="I15920" s="284">
        <v>0</v>
      </c>
      <c r="J15920" s="284">
        <v>10</v>
      </c>
      <c r="K15920" s="284">
        <v>0</v>
      </c>
    </row>
    <row r="15921" spans="1:11" x14ac:dyDescent="0.3">
      <c r="A15921" s="284" t="s">
        <v>2169</v>
      </c>
      <c r="B15921" s="284">
        <v>17</v>
      </c>
      <c r="C15921" s="24" t="str">
        <f t="shared" si="248"/>
        <v>reen17</v>
      </c>
      <c r="D15921" s="284">
        <v>153</v>
      </c>
      <c r="E15921" s="284">
        <v>76</v>
      </c>
      <c r="F15921" s="284">
        <v>1908</v>
      </c>
      <c r="G15921" s="284">
        <v>0</v>
      </c>
      <c r="H15921" s="284">
        <v>0</v>
      </c>
      <c r="I15921" s="284">
        <v>0</v>
      </c>
      <c r="J15921" s="284">
        <v>10</v>
      </c>
      <c r="K15921" s="284">
        <v>0</v>
      </c>
    </row>
    <row r="15922" spans="1:11" x14ac:dyDescent="0.3">
      <c r="A15922" s="284" t="s">
        <v>2169</v>
      </c>
      <c r="B15922" s="284">
        <v>18</v>
      </c>
      <c r="C15922" s="24" t="str">
        <f t="shared" si="248"/>
        <v>reen18</v>
      </c>
      <c r="D15922" s="284">
        <v>155</v>
      </c>
      <c r="E15922" s="284">
        <v>77</v>
      </c>
      <c r="F15922" s="284">
        <v>1994</v>
      </c>
      <c r="G15922" s="284">
        <v>0</v>
      </c>
      <c r="H15922" s="284">
        <v>0</v>
      </c>
      <c r="I15922" s="284">
        <v>0</v>
      </c>
      <c r="J15922" s="284">
        <v>10</v>
      </c>
      <c r="K15922" s="284">
        <v>0</v>
      </c>
    </row>
    <row r="15923" spans="1:11" x14ac:dyDescent="0.3">
      <c r="A15923" s="284" t="s">
        <v>2169</v>
      </c>
      <c r="B15923" s="284">
        <v>19</v>
      </c>
      <c r="C15923" s="24" t="str">
        <f t="shared" si="248"/>
        <v>reen19</v>
      </c>
      <c r="D15923" s="284">
        <v>157</v>
      </c>
      <c r="E15923" s="284">
        <v>78</v>
      </c>
      <c r="F15923" s="284">
        <v>2086</v>
      </c>
      <c r="G15923" s="284">
        <v>0</v>
      </c>
      <c r="H15923" s="284">
        <v>0</v>
      </c>
      <c r="I15923" s="284">
        <v>0</v>
      </c>
      <c r="J15923" s="284">
        <v>10</v>
      </c>
      <c r="K15923" s="284">
        <v>0</v>
      </c>
    </row>
    <row r="15924" spans="1:11" x14ac:dyDescent="0.3">
      <c r="A15924" s="284" t="s">
        <v>2169</v>
      </c>
      <c r="B15924" s="284">
        <v>20</v>
      </c>
      <c r="C15924" s="24" t="str">
        <f t="shared" si="248"/>
        <v>reen20</v>
      </c>
      <c r="D15924" s="284">
        <v>159</v>
      </c>
      <c r="E15924" s="284">
        <v>79</v>
      </c>
      <c r="F15924" s="284">
        <v>2183</v>
      </c>
      <c r="G15924" s="284">
        <v>0</v>
      </c>
      <c r="H15924" s="284">
        <v>0</v>
      </c>
      <c r="I15924" s="284">
        <v>0</v>
      </c>
      <c r="J15924" s="284">
        <v>10</v>
      </c>
      <c r="K15924" s="284">
        <v>0</v>
      </c>
    </row>
    <row r="15925" spans="1:11" x14ac:dyDescent="0.3">
      <c r="A15925" s="284" t="s">
        <v>2169</v>
      </c>
      <c r="B15925" s="284">
        <v>21</v>
      </c>
      <c r="C15925" s="24" t="str">
        <f t="shared" si="248"/>
        <v>reen21</v>
      </c>
      <c r="D15925" s="284">
        <v>174</v>
      </c>
      <c r="E15925" s="284">
        <v>86</v>
      </c>
      <c r="F15925" s="284">
        <v>2447</v>
      </c>
      <c r="G15925" s="284">
        <v>0</v>
      </c>
      <c r="H15925" s="284">
        <v>0</v>
      </c>
      <c r="I15925" s="284">
        <v>0</v>
      </c>
      <c r="J15925" s="284">
        <v>10</v>
      </c>
      <c r="K15925" s="284">
        <v>0</v>
      </c>
    </row>
    <row r="15926" spans="1:11" x14ac:dyDescent="0.3">
      <c r="A15926" s="284" t="s">
        <v>2169</v>
      </c>
      <c r="B15926" s="284">
        <v>22</v>
      </c>
      <c r="C15926" s="24" t="str">
        <f t="shared" si="248"/>
        <v>reen22</v>
      </c>
      <c r="D15926" s="284">
        <v>176</v>
      </c>
      <c r="E15926" s="284">
        <v>87</v>
      </c>
      <c r="F15926" s="284">
        <v>2566</v>
      </c>
      <c r="G15926" s="284">
        <v>0</v>
      </c>
      <c r="H15926" s="284">
        <v>0</v>
      </c>
      <c r="I15926" s="284">
        <v>0</v>
      </c>
      <c r="J15926" s="284">
        <v>10</v>
      </c>
      <c r="K15926" s="284">
        <v>0</v>
      </c>
    </row>
    <row r="15927" spans="1:11" x14ac:dyDescent="0.3">
      <c r="A15927" s="284" t="s">
        <v>2169</v>
      </c>
      <c r="B15927" s="284">
        <v>23</v>
      </c>
      <c r="C15927" s="24" t="str">
        <f t="shared" si="248"/>
        <v>reen23</v>
      </c>
      <c r="D15927" s="284">
        <v>179</v>
      </c>
      <c r="E15927" s="284">
        <v>88</v>
      </c>
      <c r="F15927" s="284">
        <v>2692</v>
      </c>
      <c r="G15927" s="284">
        <v>0</v>
      </c>
      <c r="H15927" s="284">
        <v>0</v>
      </c>
      <c r="I15927" s="284">
        <v>0</v>
      </c>
      <c r="J15927" s="284">
        <v>10</v>
      </c>
      <c r="K15927" s="284">
        <v>0</v>
      </c>
    </row>
    <row r="15928" spans="1:11" x14ac:dyDescent="0.3">
      <c r="A15928" s="284" t="s">
        <v>2169</v>
      </c>
      <c r="B15928" s="284">
        <v>24</v>
      </c>
      <c r="C15928" s="24" t="str">
        <f t="shared" si="248"/>
        <v>reen24</v>
      </c>
      <c r="D15928" s="284">
        <v>181</v>
      </c>
      <c r="E15928" s="284">
        <v>89</v>
      </c>
      <c r="F15928" s="284">
        <v>2826</v>
      </c>
      <c r="G15928" s="284">
        <v>0</v>
      </c>
      <c r="H15928" s="284">
        <v>0</v>
      </c>
      <c r="I15928" s="284">
        <v>0</v>
      </c>
      <c r="J15928" s="284">
        <v>10</v>
      </c>
      <c r="K15928" s="284">
        <v>0</v>
      </c>
    </row>
    <row r="15929" spans="1:11" x14ac:dyDescent="0.3">
      <c r="A15929" s="284" t="s">
        <v>2169</v>
      </c>
      <c r="B15929" s="284">
        <v>25</v>
      </c>
      <c r="C15929" s="24" t="str">
        <f t="shared" si="248"/>
        <v>reen25</v>
      </c>
      <c r="D15929" s="284">
        <v>183</v>
      </c>
      <c r="E15929" s="284">
        <v>91</v>
      </c>
      <c r="F15929" s="284">
        <v>2967</v>
      </c>
      <c r="G15929" s="284">
        <v>0</v>
      </c>
      <c r="H15929" s="284">
        <v>0</v>
      </c>
      <c r="I15929" s="284">
        <v>0</v>
      </c>
      <c r="J15929" s="284">
        <v>10</v>
      </c>
      <c r="K15929" s="284">
        <v>0</v>
      </c>
    </row>
    <row r="15930" spans="1:11" x14ac:dyDescent="0.3">
      <c r="A15930" s="284" t="s">
        <v>2169</v>
      </c>
      <c r="B15930" s="284">
        <v>26</v>
      </c>
      <c r="C15930" s="24" t="str">
        <f t="shared" si="248"/>
        <v>reen26</v>
      </c>
      <c r="D15930" s="284">
        <v>185</v>
      </c>
      <c r="E15930" s="284">
        <v>92</v>
      </c>
      <c r="F15930" s="284">
        <v>3002</v>
      </c>
      <c r="G15930" s="284">
        <v>0</v>
      </c>
      <c r="H15930" s="284">
        <v>0</v>
      </c>
      <c r="I15930" s="284">
        <v>0</v>
      </c>
      <c r="J15930" s="284">
        <v>10</v>
      </c>
      <c r="K15930" s="284">
        <v>0</v>
      </c>
    </row>
    <row r="15931" spans="1:11" x14ac:dyDescent="0.3">
      <c r="A15931" s="284" t="s">
        <v>2169</v>
      </c>
      <c r="B15931" s="284">
        <v>27</v>
      </c>
      <c r="C15931" s="24" t="str">
        <f t="shared" si="248"/>
        <v>reen27</v>
      </c>
      <c r="D15931" s="284">
        <v>188</v>
      </c>
      <c r="E15931" s="284">
        <v>93</v>
      </c>
      <c r="F15931" s="284">
        <v>3038</v>
      </c>
      <c r="G15931" s="284">
        <v>0</v>
      </c>
      <c r="H15931" s="284">
        <v>0</v>
      </c>
      <c r="I15931" s="284">
        <v>0</v>
      </c>
      <c r="J15931" s="284">
        <v>10</v>
      </c>
      <c r="K15931" s="284">
        <v>0</v>
      </c>
    </row>
    <row r="15932" spans="1:11" x14ac:dyDescent="0.3">
      <c r="A15932" s="284" t="s">
        <v>2169</v>
      </c>
      <c r="B15932" s="284">
        <v>28</v>
      </c>
      <c r="C15932" s="24" t="str">
        <f t="shared" si="248"/>
        <v>reen28</v>
      </c>
      <c r="D15932" s="284">
        <v>190</v>
      </c>
      <c r="E15932" s="284">
        <v>94</v>
      </c>
      <c r="F15932" s="284">
        <v>3074</v>
      </c>
      <c r="G15932" s="284">
        <v>0</v>
      </c>
      <c r="H15932" s="284">
        <v>0</v>
      </c>
      <c r="I15932" s="284">
        <v>0</v>
      </c>
      <c r="J15932" s="284">
        <v>10</v>
      </c>
      <c r="K15932" s="284">
        <v>0</v>
      </c>
    </row>
    <row r="15933" spans="1:11" x14ac:dyDescent="0.3">
      <c r="A15933" s="284" t="s">
        <v>2169</v>
      </c>
      <c r="B15933" s="284">
        <v>29</v>
      </c>
      <c r="C15933" s="24" t="str">
        <f t="shared" si="248"/>
        <v>reen29</v>
      </c>
      <c r="D15933" s="284">
        <v>193</v>
      </c>
      <c r="E15933" s="284">
        <v>95</v>
      </c>
      <c r="F15933" s="284">
        <v>3110</v>
      </c>
      <c r="G15933" s="284">
        <v>0</v>
      </c>
      <c r="H15933" s="284">
        <v>0</v>
      </c>
      <c r="I15933" s="284">
        <v>0</v>
      </c>
      <c r="J15933" s="284">
        <v>10</v>
      </c>
      <c r="K15933" s="284">
        <v>0</v>
      </c>
    </row>
    <row r="15934" spans="1:11" x14ac:dyDescent="0.3">
      <c r="A15934" s="284" t="s">
        <v>2169</v>
      </c>
      <c r="B15934" s="284">
        <v>30</v>
      </c>
      <c r="C15934" s="24" t="str">
        <f t="shared" si="248"/>
        <v>reen30</v>
      </c>
      <c r="D15934" s="284">
        <v>195</v>
      </c>
      <c r="E15934" s="284">
        <v>96</v>
      </c>
      <c r="F15934" s="284">
        <v>3147</v>
      </c>
      <c r="G15934" s="284">
        <v>0</v>
      </c>
      <c r="H15934" s="284">
        <v>0</v>
      </c>
      <c r="I15934" s="284">
        <v>0</v>
      </c>
      <c r="J15934" s="284">
        <v>10</v>
      </c>
      <c r="K15934" s="284">
        <v>0</v>
      </c>
    </row>
    <row r="15935" spans="1:11" x14ac:dyDescent="0.3">
      <c r="A15935" s="284" t="s">
        <v>2169</v>
      </c>
      <c r="B15935" s="284">
        <v>31</v>
      </c>
      <c r="C15935" s="24" t="str">
        <f t="shared" si="248"/>
        <v>reen31</v>
      </c>
      <c r="D15935" s="284">
        <v>213</v>
      </c>
      <c r="E15935" s="284">
        <v>105</v>
      </c>
      <c r="F15935" s="284">
        <v>3416</v>
      </c>
      <c r="G15935" s="284">
        <v>0</v>
      </c>
      <c r="H15935" s="284">
        <v>0</v>
      </c>
      <c r="I15935" s="284">
        <v>0</v>
      </c>
      <c r="J15935" s="284">
        <v>10</v>
      </c>
      <c r="K15935" s="284">
        <v>0</v>
      </c>
    </row>
    <row r="15936" spans="1:11" x14ac:dyDescent="0.3">
      <c r="A15936" s="284" t="s">
        <v>2169</v>
      </c>
      <c r="B15936" s="284">
        <v>32</v>
      </c>
      <c r="C15936" s="24" t="str">
        <f t="shared" si="248"/>
        <v>reen32</v>
      </c>
      <c r="D15936" s="284">
        <v>216</v>
      </c>
      <c r="E15936" s="284">
        <v>107</v>
      </c>
      <c r="F15936" s="284">
        <v>3457</v>
      </c>
      <c r="G15936" s="284">
        <v>0</v>
      </c>
      <c r="H15936" s="284">
        <v>0</v>
      </c>
      <c r="I15936" s="284">
        <v>0</v>
      </c>
      <c r="J15936" s="284">
        <v>10</v>
      </c>
      <c r="K15936" s="284">
        <v>0</v>
      </c>
    </row>
    <row r="15937" spans="1:11" x14ac:dyDescent="0.3">
      <c r="A15937" s="284" t="s">
        <v>2169</v>
      </c>
      <c r="B15937" s="284">
        <v>33</v>
      </c>
      <c r="C15937" s="24" t="str">
        <f t="shared" si="248"/>
        <v>reen33</v>
      </c>
      <c r="D15937" s="284">
        <v>218</v>
      </c>
      <c r="E15937" s="284">
        <v>108</v>
      </c>
      <c r="F15937" s="284">
        <v>3498</v>
      </c>
      <c r="G15937" s="284">
        <v>0</v>
      </c>
      <c r="H15937" s="284">
        <v>0</v>
      </c>
      <c r="I15937" s="284">
        <v>0</v>
      </c>
      <c r="J15937" s="284">
        <v>10</v>
      </c>
      <c r="K15937" s="284">
        <v>0</v>
      </c>
    </row>
    <row r="15938" spans="1:11" x14ac:dyDescent="0.3">
      <c r="A15938" s="284" t="s">
        <v>2169</v>
      </c>
      <c r="B15938" s="284">
        <v>34</v>
      </c>
      <c r="C15938" s="24" t="str">
        <f t="shared" si="248"/>
        <v>reen34</v>
      </c>
      <c r="D15938" s="284">
        <v>221</v>
      </c>
      <c r="E15938" s="284">
        <v>109</v>
      </c>
      <c r="F15938" s="284">
        <v>3540</v>
      </c>
      <c r="G15938" s="284">
        <v>0</v>
      </c>
      <c r="H15938" s="284">
        <v>0</v>
      </c>
      <c r="I15938" s="284">
        <v>0</v>
      </c>
      <c r="J15938" s="284">
        <v>10</v>
      </c>
      <c r="K15938" s="284">
        <v>0</v>
      </c>
    </row>
    <row r="15939" spans="1:11" x14ac:dyDescent="0.3">
      <c r="A15939" s="284" t="s">
        <v>2169</v>
      </c>
      <c r="B15939" s="284">
        <v>35</v>
      </c>
      <c r="C15939" s="24" t="str">
        <f t="shared" si="248"/>
        <v>reen35</v>
      </c>
      <c r="D15939" s="284">
        <v>224</v>
      </c>
      <c r="E15939" s="284">
        <v>111</v>
      </c>
      <c r="F15939" s="284">
        <v>3582</v>
      </c>
      <c r="G15939" s="284">
        <v>0</v>
      </c>
      <c r="H15939" s="284">
        <v>0</v>
      </c>
      <c r="I15939" s="284">
        <v>0</v>
      </c>
      <c r="J15939" s="284">
        <v>10</v>
      </c>
      <c r="K15939" s="284">
        <v>0</v>
      </c>
    </row>
    <row r="15940" spans="1:11" x14ac:dyDescent="0.3">
      <c r="A15940" s="284" t="s">
        <v>2169</v>
      </c>
      <c r="B15940" s="284">
        <v>36</v>
      </c>
      <c r="C15940" s="24" t="str">
        <f t="shared" si="248"/>
        <v>reen36</v>
      </c>
      <c r="D15940" s="284">
        <v>227</v>
      </c>
      <c r="E15940" s="284">
        <v>112</v>
      </c>
      <c r="F15940" s="284">
        <v>3625</v>
      </c>
      <c r="G15940" s="284">
        <v>0</v>
      </c>
      <c r="H15940" s="284">
        <v>0</v>
      </c>
      <c r="I15940" s="284">
        <v>0</v>
      </c>
      <c r="J15940" s="284">
        <v>10</v>
      </c>
      <c r="K15940" s="284">
        <v>0</v>
      </c>
    </row>
    <row r="15941" spans="1:11" x14ac:dyDescent="0.3">
      <c r="A15941" s="284" t="s">
        <v>2169</v>
      </c>
      <c r="B15941" s="284">
        <v>37</v>
      </c>
      <c r="C15941" s="24" t="str">
        <f t="shared" si="248"/>
        <v>reen37</v>
      </c>
      <c r="D15941" s="284">
        <v>230</v>
      </c>
      <c r="E15941" s="284">
        <v>114</v>
      </c>
      <c r="F15941" s="284">
        <v>3668</v>
      </c>
      <c r="G15941" s="284">
        <v>0</v>
      </c>
      <c r="H15941" s="284">
        <v>0</v>
      </c>
      <c r="I15941" s="284">
        <v>0</v>
      </c>
      <c r="J15941" s="284">
        <v>10</v>
      </c>
      <c r="K15941" s="284">
        <v>0</v>
      </c>
    </row>
    <row r="15942" spans="1:11" x14ac:dyDescent="0.3">
      <c r="A15942" s="284" t="s">
        <v>2169</v>
      </c>
      <c r="B15942" s="284">
        <v>38</v>
      </c>
      <c r="C15942" s="24" t="str">
        <f t="shared" ref="C15942:C16005" si="249">A15942&amp;B15942</f>
        <v>reen38</v>
      </c>
      <c r="D15942" s="284">
        <v>232</v>
      </c>
      <c r="E15942" s="284">
        <v>115</v>
      </c>
      <c r="F15942" s="284">
        <v>3712</v>
      </c>
      <c r="G15942" s="284">
        <v>0</v>
      </c>
      <c r="H15942" s="284">
        <v>0</v>
      </c>
      <c r="I15942" s="284">
        <v>0</v>
      </c>
      <c r="J15942" s="284">
        <v>10</v>
      </c>
      <c r="K15942" s="284">
        <v>0</v>
      </c>
    </row>
    <row r="15943" spans="1:11" x14ac:dyDescent="0.3">
      <c r="A15943" s="284" t="s">
        <v>2169</v>
      </c>
      <c r="B15943" s="284">
        <v>39</v>
      </c>
      <c r="C15943" s="24" t="str">
        <f t="shared" si="249"/>
        <v>reen39</v>
      </c>
      <c r="D15943" s="284">
        <v>235</v>
      </c>
      <c r="E15943" s="284">
        <v>116</v>
      </c>
      <c r="F15943" s="284">
        <v>3756</v>
      </c>
      <c r="G15943" s="284">
        <v>0</v>
      </c>
      <c r="H15943" s="284">
        <v>0</v>
      </c>
      <c r="I15943" s="284">
        <v>0</v>
      </c>
      <c r="J15943" s="284">
        <v>10</v>
      </c>
      <c r="K15943" s="284">
        <v>0</v>
      </c>
    </row>
    <row r="15944" spans="1:11" x14ac:dyDescent="0.3">
      <c r="A15944" s="284" t="s">
        <v>2169</v>
      </c>
      <c r="B15944" s="284">
        <v>40</v>
      </c>
      <c r="C15944" s="24" t="str">
        <f t="shared" si="249"/>
        <v>reen40</v>
      </c>
      <c r="D15944" s="284">
        <v>238</v>
      </c>
      <c r="E15944" s="284">
        <v>118</v>
      </c>
      <c r="F15944" s="284">
        <v>3801</v>
      </c>
      <c r="G15944" s="284">
        <v>0</v>
      </c>
      <c r="H15944" s="284">
        <v>0</v>
      </c>
      <c r="I15944" s="284">
        <v>0</v>
      </c>
      <c r="J15944" s="284">
        <v>10</v>
      </c>
      <c r="K15944" s="284">
        <v>0</v>
      </c>
    </row>
    <row r="15945" spans="1:11" x14ac:dyDescent="0.3">
      <c r="A15945" s="284" t="s">
        <v>2169</v>
      </c>
      <c r="B15945" s="284">
        <v>41</v>
      </c>
      <c r="C15945" s="24" t="str">
        <f t="shared" si="249"/>
        <v>reen41</v>
      </c>
      <c r="D15945" s="284">
        <v>260</v>
      </c>
      <c r="E15945" s="284">
        <v>129</v>
      </c>
      <c r="F15945" s="284">
        <v>4169</v>
      </c>
      <c r="G15945" s="284">
        <v>0</v>
      </c>
      <c r="H15945" s="284">
        <v>0</v>
      </c>
      <c r="I15945" s="284">
        <v>0</v>
      </c>
      <c r="J15945" s="284">
        <v>10</v>
      </c>
      <c r="K15945" s="284">
        <v>0</v>
      </c>
    </row>
    <row r="15946" spans="1:11" x14ac:dyDescent="0.3">
      <c r="A15946" s="284" t="s">
        <v>2169</v>
      </c>
      <c r="B15946" s="284">
        <v>42</v>
      </c>
      <c r="C15946" s="24" t="str">
        <f t="shared" si="249"/>
        <v>reen42</v>
      </c>
      <c r="D15946" s="284">
        <v>263</v>
      </c>
      <c r="E15946" s="284">
        <v>130</v>
      </c>
      <c r="F15946" s="284">
        <v>4219</v>
      </c>
      <c r="G15946" s="284">
        <v>0</v>
      </c>
      <c r="H15946" s="284">
        <v>0</v>
      </c>
      <c r="I15946" s="284">
        <v>0</v>
      </c>
      <c r="J15946" s="284">
        <v>10</v>
      </c>
      <c r="K15946" s="284">
        <v>0</v>
      </c>
    </row>
    <row r="15947" spans="1:11" x14ac:dyDescent="0.3">
      <c r="A15947" s="284" t="s">
        <v>2169</v>
      </c>
      <c r="B15947" s="284">
        <v>43</v>
      </c>
      <c r="C15947" s="24" t="str">
        <f t="shared" si="249"/>
        <v>reen43</v>
      </c>
      <c r="D15947" s="284">
        <v>267</v>
      </c>
      <c r="E15947" s="284">
        <v>132</v>
      </c>
      <c r="F15947" s="284">
        <v>4270</v>
      </c>
      <c r="G15947" s="284">
        <v>0</v>
      </c>
      <c r="H15947" s="284">
        <v>0</v>
      </c>
      <c r="I15947" s="284">
        <v>0</v>
      </c>
      <c r="J15947" s="284">
        <v>10</v>
      </c>
      <c r="K15947" s="284">
        <v>0</v>
      </c>
    </row>
    <row r="15948" spans="1:11" x14ac:dyDescent="0.3">
      <c r="A15948" s="284" t="s">
        <v>2169</v>
      </c>
      <c r="B15948" s="284">
        <v>44</v>
      </c>
      <c r="C15948" s="24" t="str">
        <f t="shared" si="249"/>
        <v>reen44</v>
      </c>
      <c r="D15948" s="284">
        <v>270</v>
      </c>
      <c r="E15948" s="284">
        <v>133</v>
      </c>
      <c r="F15948" s="284">
        <v>4326</v>
      </c>
      <c r="G15948" s="284">
        <v>0</v>
      </c>
      <c r="H15948" s="284">
        <v>0</v>
      </c>
      <c r="I15948" s="284">
        <v>0</v>
      </c>
      <c r="J15948" s="284">
        <v>10</v>
      </c>
      <c r="K15948" s="284">
        <v>0</v>
      </c>
    </row>
    <row r="15949" spans="1:11" x14ac:dyDescent="0.3">
      <c r="A15949" s="284" t="s">
        <v>2169</v>
      </c>
      <c r="B15949" s="284">
        <v>45</v>
      </c>
      <c r="C15949" s="24" t="str">
        <f t="shared" si="249"/>
        <v>reen45</v>
      </c>
      <c r="D15949" s="284">
        <v>273</v>
      </c>
      <c r="E15949" s="284">
        <v>135</v>
      </c>
      <c r="F15949" s="284">
        <v>4381</v>
      </c>
      <c r="G15949" s="284">
        <v>0</v>
      </c>
      <c r="H15949" s="284">
        <v>0</v>
      </c>
      <c r="I15949" s="284">
        <v>0</v>
      </c>
      <c r="J15949" s="284">
        <v>10</v>
      </c>
      <c r="K15949" s="284">
        <v>0</v>
      </c>
    </row>
    <row r="15950" spans="1:11" x14ac:dyDescent="0.3">
      <c r="A15950" s="284" t="s">
        <v>2169</v>
      </c>
      <c r="B15950" s="284">
        <v>46</v>
      </c>
      <c r="C15950" s="24" t="str">
        <f t="shared" si="249"/>
        <v>reen46</v>
      </c>
      <c r="D15950" s="284">
        <v>276</v>
      </c>
      <c r="E15950" s="284">
        <v>137</v>
      </c>
      <c r="F15950" s="284">
        <v>4433</v>
      </c>
      <c r="G15950" s="284">
        <v>0</v>
      </c>
      <c r="H15950" s="284">
        <v>0</v>
      </c>
      <c r="I15950" s="284">
        <v>0</v>
      </c>
      <c r="J15950" s="284">
        <v>10</v>
      </c>
      <c r="K15950" s="284">
        <v>0</v>
      </c>
    </row>
    <row r="15951" spans="1:11" x14ac:dyDescent="0.3">
      <c r="A15951" s="284" t="s">
        <v>2169</v>
      </c>
      <c r="B15951" s="284">
        <v>47</v>
      </c>
      <c r="C15951" s="24" t="str">
        <f t="shared" si="249"/>
        <v>reen47</v>
      </c>
      <c r="D15951" s="284">
        <v>280</v>
      </c>
      <c r="E15951" s="284">
        <v>138</v>
      </c>
      <c r="F15951" s="284">
        <v>4489</v>
      </c>
      <c r="G15951" s="284">
        <v>0</v>
      </c>
      <c r="H15951" s="284">
        <v>0</v>
      </c>
      <c r="I15951" s="284">
        <v>0</v>
      </c>
      <c r="J15951" s="284">
        <v>10</v>
      </c>
      <c r="K15951" s="284">
        <v>0</v>
      </c>
    </row>
    <row r="15952" spans="1:11" x14ac:dyDescent="0.3">
      <c r="A15952" s="284" t="s">
        <v>2169</v>
      </c>
      <c r="B15952" s="284">
        <v>48</v>
      </c>
      <c r="C15952" s="24" t="str">
        <f t="shared" si="249"/>
        <v>reen48</v>
      </c>
      <c r="D15952" s="284">
        <v>283</v>
      </c>
      <c r="E15952" s="284">
        <v>140</v>
      </c>
      <c r="F15952" s="284">
        <v>4548</v>
      </c>
      <c r="G15952" s="284">
        <v>0</v>
      </c>
      <c r="H15952" s="284">
        <v>0</v>
      </c>
      <c r="I15952" s="284">
        <v>0</v>
      </c>
      <c r="J15952" s="284">
        <v>10</v>
      </c>
      <c r="K15952" s="284">
        <v>0</v>
      </c>
    </row>
    <row r="15953" spans="1:11" x14ac:dyDescent="0.3">
      <c r="A15953" s="284" t="s">
        <v>2169</v>
      </c>
      <c r="B15953" s="284">
        <v>49</v>
      </c>
      <c r="C15953" s="24" t="str">
        <f t="shared" si="249"/>
        <v>reen49</v>
      </c>
      <c r="D15953" s="284">
        <v>287</v>
      </c>
      <c r="E15953" s="284">
        <v>142</v>
      </c>
      <c r="F15953" s="284">
        <v>4603</v>
      </c>
      <c r="G15953" s="284">
        <v>0</v>
      </c>
      <c r="H15953" s="284">
        <v>0</v>
      </c>
      <c r="I15953" s="284">
        <v>0</v>
      </c>
      <c r="J15953" s="284">
        <v>10</v>
      </c>
      <c r="K15953" s="284">
        <v>0</v>
      </c>
    </row>
    <row r="15954" spans="1:11" x14ac:dyDescent="0.3">
      <c r="A15954" s="284" t="s">
        <v>2169</v>
      </c>
      <c r="B15954" s="284">
        <v>50</v>
      </c>
      <c r="C15954" s="24" t="str">
        <f t="shared" si="249"/>
        <v>reen50</v>
      </c>
      <c r="D15954" s="284">
        <v>290</v>
      </c>
      <c r="E15954" s="284">
        <v>144</v>
      </c>
      <c r="F15954" s="284">
        <v>4663</v>
      </c>
      <c r="G15954" s="284">
        <v>0</v>
      </c>
      <c r="H15954" s="284">
        <v>0</v>
      </c>
      <c r="I15954" s="284">
        <v>0</v>
      </c>
      <c r="J15954" s="284">
        <v>10</v>
      </c>
      <c r="K15954" s="284">
        <v>0</v>
      </c>
    </row>
    <row r="15955" spans="1:11" x14ac:dyDescent="0.3">
      <c r="A15955" s="284" t="s">
        <v>2169</v>
      </c>
      <c r="B15955" s="284">
        <v>51</v>
      </c>
      <c r="C15955" s="24" t="str">
        <f t="shared" si="249"/>
        <v>reen51</v>
      </c>
      <c r="D15955" s="284">
        <v>317</v>
      </c>
      <c r="E15955" s="284">
        <v>157</v>
      </c>
      <c r="F15955" s="284">
        <v>5075</v>
      </c>
      <c r="G15955" s="284">
        <v>0</v>
      </c>
      <c r="H15955" s="284">
        <v>0</v>
      </c>
      <c r="I15955" s="284">
        <v>0</v>
      </c>
      <c r="J15955" s="284">
        <v>10</v>
      </c>
      <c r="K15955" s="284">
        <v>0</v>
      </c>
    </row>
    <row r="15956" spans="1:11" x14ac:dyDescent="0.3">
      <c r="A15956" s="284" t="s">
        <v>2169</v>
      </c>
      <c r="B15956" s="284">
        <v>52</v>
      </c>
      <c r="C15956" s="24" t="str">
        <f t="shared" si="249"/>
        <v>reen52</v>
      </c>
      <c r="D15956" s="284">
        <v>321</v>
      </c>
      <c r="E15956" s="284">
        <v>159</v>
      </c>
      <c r="F15956" s="284">
        <v>5136</v>
      </c>
      <c r="G15956" s="284">
        <v>0</v>
      </c>
      <c r="H15956" s="284">
        <v>0</v>
      </c>
      <c r="I15956" s="284">
        <v>0</v>
      </c>
      <c r="J15956" s="284">
        <v>10</v>
      </c>
      <c r="K15956" s="284">
        <v>0</v>
      </c>
    </row>
    <row r="15957" spans="1:11" x14ac:dyDescent="0.3">
      <c r="A15957" s="284" t="s">
        <v>2169</v>
      </c>
      <c r="B15957" s="284">
        <v>53</v>
      </c>
      <c r="C15957" s="24" t="str">
        <f t="shared" si="249"/>
        <v>reen53</v>
      </c>
      <c r="D15957" s="284">
        <v>325</v>
      </c>
      <c r="E15957" s="284">
        <v>161</v>
      </c>
      <c r="F15957" s="284">
        <v>5202</v>
      </c>
      <c r="G15957" s="284">
        <v>0</v>
      </c>
      <c r="H15957" s="284">
        <v>0</v>
      </c>
      <c r="I15957" s="284">
        <v>0</v>
      </c>
      <c r="J15957" s="284">
        <v>10</v>
      </c>
      <c r="K15957" s="284">
        <v>0</v>
      </c>
    </row>
    <row r="15958" spans="1:11" x14ac:dyDescent="0.3">
      <c r="A15958" s="284" t="s">
        <v>2169</v>
      </c>
      <c r="B15958" s="284">
        <v>54</v>
      </c>
      <c r="C15958" s="24" t="str">
        <f t="shared" si="249"/>
        <v>reen54</v>
      </c>
      <c r="D15958" s="284">
        <v>329</v>
      </c>
      <c r="E15958" s="284">
        <v>163</v>
      </c>
      <c r="F15958" s="284">
        <v>5270</v>
      </c>
      <c r="G15958" s="284">
        <v>0</v>
      </c>
      <c r="H15958" s="284">
        <v>0</v>
      </c>
      <c r="I15958" s="284">
        <v>0</v>
      </c>
      <c r="J15958" s="284">
        <v>10</v>
      </c>
      <c r="K15958" s="284">
        <v>0</v>
      </c>
    </row>
    <row r="15959" spans="1:11" x14ac:dyDescent="0.3">
      <c r="A15959" s="284" t="s">
        <v>2169</v>
      </c>
      <c r="B15959" s="284">
        <v>55</v>
      </c>
      <c r="C15959" s="24" t="str">
        <f t="shared" si="249"/>
        <v>reen55</v>
      </c>
      <c r="D15959" s="284">
        <v>332</v>
      </c>
      <c r="E15959" s="284">
        <v>165</v>
      </c>
      <c r="F15959" s="284">
        <v>5333</v>
      </c>
      <c r="G15959" s="284">
        <v>0</v>
      </c>
      <c r="H15959" s="284">
        <v>0</v>
      </c>
      <c r="I15959" s="284">
        <v>0</v>
      </c>
      <c r="J15959" s="284">
        <v>10</v>
      </c>
      <c r="K15959" s="284">
        <v>0</v>
      </c>
    </row>
    <row r="15960" spans="1:11" x14ac:dyDescent="0.3">
      <c r="A15960" s="284" t="s">
        <v>2169</v>
      </c>
      <c r="B15960" s="284">
        <v>56</v>
      </c>
      <c r="C15960" s="24" t="str">
        <f t="shared" si="249"/>
        <v>reen56</v>
      </c>
      <c r="D15960" s="284">
        <v>336</v>
      </c>
      <c r="E15960" s="284">
        <v>167</v>
      </c>
      <c r="F15960" s="284">
        <v>5403</v>
      </c>
      <c r="G15960" s="284">
        <v>0</v>
      </c>
      <c r="H15960" s="284">
        <v>0</v>
      </c>
      <c r="I15960" s="284">
        <v>0</v>
      </c>
      <c r="J15960" s="284">
        <v>10</v>
      </c>
      <c r="K15960" s="284">
        <v>0</v>
      </c>
    </row>
    <row r="15961" spans="1:11" x14ac:dyDescent="0.3">
      <c r="A15961" s="284" t="s">
        <v>2169</v>
      </c>
      <c r="B15961" s="284">
        <v>57</v>
      </c>
      <c r="C15961" s="24" t="str">
        <f t="shared" si="249"/>
        <v>reen57</v>
      </c>
      <c r="D15961" s="284">
        <v>341</v>
      </c>
      <c r="E15961" s="284">
        <v>169</v>
      </c>
      <c r="F15961" s="284">
        <v>5472</v>
      </c>
      <c r="G15961" s="284">
        <v>0</v>
      </c>
      <c r="H15961" s="284">
        <v>0</v>
      </c>
      <c r="I15961" s="284">
        <v>0</v>
      </c>
      <c r="J15961" s="284">
        <v>10</v>
      </c>
      <c r="K15961" s="284">
        <v>0</v>
      </c>
    </row>
    <row r="15962" spans="1:11" x14ac:dyDescent="0.3">
      <c r="A15962" s="284" t="s">
        <v>2169</v>
      </c>
      <c r="B15962" s="284">
        <v>58</v>
      </c>
      <c r="C15962" s="24" t="str">
        <f t="shared" si="249"/>
        <v>reen58</v>
      </c>
      <c r="D15962" s="284">
        <v>345</v>
      </c>
      <c r="E15962" s="284">
        <v>171</v>
      </c>
      <c r="F15962" s="284">
        <v>5537</v>
      </c>
      <c r="G15962" s="284">
        <v>0</v>
      </c>
      <c r="H15962" s="284">
        <v>0</v>
      </c>
      <c r="I15962" s="284">
        <v>0</v>
      </c>
      <c r="J15962" s="284">
        <v>10</v>
      </c>
      <c r="K15962" s="284">
        <v>0</v>
      </c>
    </row>
    <row r="15963" spans="1:11" x14ac:dyDescent="0.3">
      <c r="A15963" s="284" t="s">
        <v>2169</v>
      </c>
      <c r="B15963" s="284">
        <v>59</v>
      </c>
      <c r="C15963" s="24" t="str">
        <f t="shared" si="249"/>
        <v>reen59</v>
      </c>
      <c r="D15963" s="284">
        <v>349</v>
      </c>
      <c r="E15963" s="284">
        <v>173</v>
      </c>
      <c r="F15963" s="284">
        <v>5608</v>
      </c>
      <c r="G15963" s="284">
        <v>0</v>
      </c>
      <c r="H15963" s="284">
        <v>0</v>
      </c>
      <c r="I15963" s="284">
        <v>0</v>
      </c>
      <c r="J15963" s="284">
        <v>10</v>
      </c>
      <c r="K15963" s="284">
        <v>0</v>
      </c>
    </row>
    <row r="15964" spans="1:11" x14ac:dyDescent="0.3">
      <c r="A15964" s="284" t="s">
        <v>2169</v>
      </c>
      <c r="B15964" s="284">
        <v>60</v>
      </c>
      <c r="C15964" s="24" t="str">
        <f t="shared" si="249"/>
        <v>reen60</v>
      </c>
      <c r="D15964" s="284">
        <v>353</v>
      </c>
      <c r="E15964" s="284">
        <v>175</v>
      </c>
      <c r="F15964" s="284">
        <v>5682</v>
      </c>
      <c r="G15964" s="284">
        <v>0</v>
      </c>
      <c r="H15964" s="284">
        <v>0</v>
      </c>
      <c r="I15964" s="284">
        <v>0</v>
      </c>
      <c r="J15964" s="284">
        <v>10</v>
      </c>
      <c r="K15964" s="284">
        <v>0</v>
      </c>
    </row>
    <row r="15965" spans="1:11" x14ac:dyDescent="0.3">
      <c r="A15965" s="284" t="s">
        <v>2169</v>
      </c>
      <c r="B15965" s="284">
        <v>61</v>
      </c>
      <c r="C15965" s="24" t="str">
        <f t="shared" si="249"/>
        <v>reen61</v>
      </c>
      <c r="D15965" s="284">
        <v>385</v>
      </c>
      <c r="E15965" s="284">
        <v>191</v>
      </c>
      <c r="F15965" s="284">
        <v>6251</v>
      </c>
      <c r="G15965" s="284">
        <v>0</v>
      </c>
      <c r="H15965" s="284">
        <v>0</v>
      </c>
      <c r="I15965" s="284">
        <v>0</v>
      </c>
      <c r="J15965" s="284">
        <v>10</v>
      </c>
      <c r="K15965" s="284">
        <v>0</v>
      </c>
    </row>
    <row r="15966" spans="1:11" x14ac:dyDescent="0.3">
      <c r="A15966" s="284" t="s">
        <v>2169</v>
      </c>
      <c r="B15966" s="284">
        <v>62</v>
      </c>
      <c r="C15966" s="24" t="str">
        <f t="shared" si="249"/>
        <v>reen62</v>
      </c>
      <c r="D15966" s="284">
        <v>390</v>
      </c>
      <c r="E15966" s="284">
        <v>193</v>
      </c>
      <c r="F15966" s="284">
        <v>6333</v>
      </c>
      <c r="G15966" s="284">
        <v>0</v>
      </c>
      <c r="H15966" s="284">
        <v>0</v>
      </c>
      <c r="I15966" s="284">
        <v>0</v>
      </c>
      <c r="J15966" s="284">
        <v>10</v>
      </c>
      <c r="K15966" s="284">
        <v>0</v>
      </c>
    </row>
    <row r="15967" spans="1:11" x14ac:dyDescent="0.3">
      <c r="A15967" s="284" t="s">
        <v>2169</v>
      </c>
      <c r="B15967" s="284">
        <v>63</v>
      </c>
      <c r="C15967" s="24" t="str">
        <f t="shared" si="249"/>
        <v>reen63</v>
      </c>
      <c r="D15967" s="284">
        <v>395</v>
      </c>
      <c r="E15967" s="284">
        <v>195</v>
      </c>
      <c r="F15967" s="284">
        <v>6427</v>
      </c>
      <c r="G15967" s="284">
        <v>0</v>
      </c>
      <c r="H15967" s="284">
        <v>0</v>
      </c>
      <c r="I15967" s="284">
        <v>0</v>
      </c>
      <c r="J15967" s="284">
        <v>10</v>
      </c>
      <c r="K15967" s="284">
        <v>0</v>
      </c>
    </row>
    <row r="15968" spans="1:11" x14ac:dyDescent="0.3">
      <c r="A15968" s="284" t="s">
        <v>2169</v>
      </c>
      <c r="B15968" s="284">
        <v>64</v>
      </c>
      <c r="C15968" s="24" t="str">
        <f t="shared" si="249"/>
        <v>reen64</v>
      </c>
      <c r="D15968" s="284">
        <v>399</v>
      </c>
      <c r="E15968" s="284">
        <v>198</v>
      </c>
      <c r="F15968" s="284">
        <v>6504</v>
      </c>
      <c r="G15968" s="284">
        <v>0</v>
      </c>
      <c r="H15968" s="284">
        <v>0</v>
      </c>
      <c r="I15968" s="284">
        <v>0</v>
      </c>
      <c r="J15968" s="284">
        <v>10</v>
      </c>
      <c r="K15968" s="284">
        <v>0</v>
      </c>
    </row>
    <row r="15969" spans="1:11" x14ac:dyDescent="0.3">
      <c r="A15969" s="284" t="s">
        <v>2169</v>
      </c>
      <c r="B15969" s="284">
        <v>65</v>
      </c>
      <c r="C15969" s="24" t="str">
        <f t="shared" si="249"/>
        <v>reen65</v>
      </c>
      <c r="D15969" s="284">
        <v>404</v>
      </c>
      <c r="E15969" s="284">
        <v>200</v>
      </c>
      <c r="F15969" s="284">
        <v>6590</v>
      </c>
      <c r="G15969" s="284">
        <v>0</v>
      </c>
      <c r="H15969" s="284">
        <v>0</v>
      </c>
      <c r="I15969" s="284">
        <v>0</v>
      </c>
      <c r="J15969" s="284">
        <v>10</v>
      </c>
      <c r="K15969" s="284">
        <v>0</v>
      </c>
    </row>
    <row r="15970" spans="1:11" x14ac:dyDescent="0.3">
      <c r="A15970" s="284" t="s">
        <v>2169</v>
      </c>
      <c r="B15970" s="284">
        <v>66</v>
      </c>
      <c r="C15970" s="24" t="str">
        <f t="shared" si="249"/>
        <v>reen66</v>
      </c>
      <c r="D15970" s="284">
        <v>409</v>
      </c>
      <c r="E15970" s="284">
        <v>202</v>
      </c>
      <c r="F15970" s="284">
        <v>6676</v>
      </c>
      <c r="G15970" s="284">
        <v>0</v>
      </c>
      <c r="H15970" s="284">
        <v>0</v>
      </c>
      <c r="I15970" s="284">
        <v>0</v>
      </c>
      <c r="J15970" s="284">
        <v>10</v>
      </c>
      <c r="K15970" s="284">
        <v>0</v>
      </c>
    </row>
    <row r="15971" spans="1:11" x14ac:dyDescent="0.3">
      <c r="A15971" s="284" t="s">
        <v>2169</v>
      </c>
      <c r="B15971" s="284">
        <v>67</v>
      </c>
      <c r="C15971" s="24" t="str">
        <f t="shared" si="249"/>
        <v>reen67</v>
      </c>
      <c r="D15971" s="284">
        <v>414</v>
      </c>
      <c r="E15971" s="284">
        <v>205</v>
      </c>
      <c r="F15971" s="284">
        <v>6769</v>
      </c>
      <c r="G15971" s="284">
        <v>0</v>
      </c>
      <c r="H15971" s="284">
        <v>0</v>
      </c>
      <c r="I15971" s="284">
        <v>0</v>
      </c>
      <c r="J15971" s="284">
        <v>10</v>
      </c>
      <c r="K15971" s="284">
        <v>0</v>
      </c>
    </row>
    <row r="15972" spans="1:11" x14ac:dyDescent="0.3">
      <c r="A15972" s="284" t="s">
        <v>2169</v>
      </c>
      <c r="B15972" s="284">
        <v>68</v>
      </c>
      <c r="C15972" s="24" t="str">
        <f t="shared" si="249"/>
        <v>reen68</v>
      </c>
      <c r="D15972" s="284">
        <v>419</v>
      </c>
      <c r="E15972" s="284">
        <v>207</v>
      </c>
      <c r="F15972" s="284">
        <v>6850</v>
      </c>
      <c r="G15972" s="284">
        <v>0</v>
      </c>
      <c r="H15972" s="284">
        <v>0</v>
      </c>
      <c r="I15972" s="284">
        <v>0</v>
      </c>
      <c r="J15972" s="284">
        <v>10</v>
      </c>
      <c r="K15972" s="284">
        <v>0</v>
      </c>
    </row>
    <row r="15973" spans="1:11" x14ac:dyDescent="0.3">
      <c r="A15973" s="284" t="s">
        <v>2169</v>
      </c>
      <c r="B15973" s="284">
        <v>69</v>
      </c>
      <c r="C15973" s="24" t="str">
        <f t="shared" si="249"/>
        <v>reen69</v>
      </c>
      <c r="D15973" s="284">
        <v>424</v>
      </c>
      <c r="E15973" s="284">
        <v>210</v>
      </c>
      <c r="F15973" s="284">
        <v>6941</v>
      </c>
      <c r="G15973" s="284">
        <v>0</v>
      </c>
      <c r="H15973" s="284">
        <v>0</v>
      </c>
      <c r="I15973" s="284">
        <v>0</v>
      </c>
      <c r="J15973" s="284">
        <v>10</v>
      </c>
      <c r="K15973" s="284">
        <v>0</v>
      </c>
    </row>
    <row r="15974" spans="1:11" x14ac:dyDescent="0.3">
      <c r="A15974" s="284" t="s">
        <v>2169</v>
      </c>
      <c r="B15974" s="284">
        <v>70</v>
      </c>
      <c r="C15974" s="24" t="str">
        <f t="shared" si="249"/>
        <v>reen70</v>
      </c>
      <c r="D15974" s="284">
        <v>429</v>
      </c>
      <c r="E15974" s="284">
        <v>212</v>
      </c>
      <c r="F15974" s="284">
        <v>7024</v>
      </c>
      <c r="G15974" s="284">
        <v>0</v>
      </c>
      <c r="H15974" s="284">
        <v>0</v>
      </c>
      <c r="I15974" s="284">
        <v>0</v>
      </c>
      <c r="J15974" s="284">
        <v>10</v>
      </c>
      <c r="K15974" s="284">
        <v>0</v>
      </c>
    </row>
    <row r="15975" spans="1:11" x14ac:dyDescent="0.3">
      <c r="A15975" s="284" t="s">
        <v>2169</v>
      </c>
      <c r="B15975" s="284">
        <v>71</v>
      </c>
      <c r="C15975" s="24" t="str">
        <f t="shared" si="249"/>
        <v>reen71</v>
      </c>
      <c r="D15975" s="284">
        <v>468</v>
      </c>
      <c r="E15975" s="284">
        <v>232</v>
      </c>
      <c r="F15975" s="284">
        <v>7665</v>
      </c>
      <c r="G15975" s="284">
        <v>0</v>
      </c>
      <c r="H15975" s="284">
        <v>0</v>
      </c>
      <c r="I15975" s="284">
        <v>0</v>
      </c>
      <c r="J15975" s="284">
        <v>10</v>
      </c>
      <c r="K15975" s="284">
        <v>0</v>
      </c>
    </row>
    <row r="15976" spans="1:11" x14ac:dyDescent="0.3">
      <c r="A15976" s="284" t="s">
        <v>2169</v>
      </c>
      <c r="B15976" s="284">
        <v>72</v>
      </c>
      <c r="C15976" s="24" t="str">
        <f t="shared" si="249"/>
        <v>reen72</v>
      </c>
      <c r="D15976" s="284">
        <v>473</v>
      </c>
      <c r="E15976" s="284">
        <v>234</v>
      </c>
      <c r="F15976" s="284">
        <v>7756</v>
      </c>
      <c r="G15976" s="284">
        <v>0</v>
      </c>
      <c r="H15976" s="284">
        <v>0</v>
      </c>
      <c r="I15976" s="284">
        <v>0</v>
      </c>
      <c r="J15976" s="284">
        <v>10</v>
      </c>
      <c r="K15976" s="284">
        <v>0</v>
      </c>
    </row>
    <row r="15977" spans="1:11" x14ac:dyDescent="0.3">
      <c r="A15977" s="284" t="s">
        <v>2169</v>
      </c>
      <c r="B15977" s="284">
        <v>73</v>
      </c>
      <c r="C15977" s="24" t="str">
        <f t="shared" si="249"/>
        <v>reen73</v>
      </c>
      <c r="D15977" s="284">
        <v>479</v>
      </c>
      <c r="E15977" s="284">
        <v>237</v>
      </c>
      <c r="F15977" s="284">
        <v>7864</v>
      </c>
      <c r="G15977" s="284">
        <v>0</v>
      </c>
      <c r="H15977" s="284">
        <v>0</v>
      </c>
      <c r="I15977" s="284">
        <v>0</v>
      </c>
      <c r="J15977" s="284">
        <v>10</v>
      </c>
      <c r="K15977" s="284">
        <v>0</v>
      </c>
    </row>
    <row r="15978" spans="1:11" x14ac:dyDescent="0.3">
      <c r="A15978" s="284" t="s">
        <v>2169</v>
      </c>
      <c r="B15978" s="284">
        <v>74</v>
      </c>
      <c r="C15978" s="24" t="str">
        <f t="shared" si="249"/>
        <v>reen74</v>
      </c>
      <c r="D15978" s="284">
        <v>485</v>
      </c>
      <c r="E15978" s="284">
        <v>240</v>
      </c>
      <c r="F15978" s="284">
        <v>7958</v>
      </c>
      <c r="G15978" s="284">
        <v>0</v>
      </c>
      <c r="H15978" s="284">
        <v>0</v>
      </c>
      <c r="I15978" s="284">
        <v>0</v>
      </c>
      <c r="J15978" s="284">
        <v>10</v>
      </c>
      <c r="K15978" s="284">
        <v>0</v>
      </c>
    </row>
    <row r="15979" spans="1:11" x14ac:dyDescent="0.3">
      <c r="A15979" s="284" t="s">
        <v>2169</v>
      </c>
      <c r="B15979" s="284">
        <v>75</v>
      </c>
      <c r="C15979" s="24" t="str">
        <f t="shared" si="249"/>
        <v>reen75</v>
      </c>
      <c r="D15979" s="284">
        <v>490</v>
      </c>
      <c r="E15979" s="284">
        <v>243</v>
      </c>
      <c r="F15979" s="284">
        <v>8064</v>
      </c>
      <c r="G15979" s="284">
        <v>0</v>
      </c>
      <c r="H15979" s="284">
        <v>0</v>
      </c>
      <c r="I15979" s="284">
        <v>0</v>
      </c>
      <c r="J15979" s="284">
        <v>10</v>
      </c>
      <c r="K15979" s="284">
        <v>0</v>
      </c>
    </row>
    <row r="15980" spans="1:11" x14ac:dyDescent="0.3">
      <c r="A15980" s="284" t="s">
        <v>2169</v>
      </c>
      <c r="B15980" s="284">
        <v>76</v>
      </c>
      <c r="C15980" s="24" t="str">
        <f t="shared" si="249"/>
        <v>reen76</v>
      </c>
      <c r="D15980" s="284">
        <v>496</v>
      </c>
      <c r="E15980" s="284">
        <v>246</v>
      </c>
      <c r="F15980" s="284">
        <v>8160</v>
      </c>
      <c r="G15980" s="284">
        <v>0</v>
      </c>
      <c r="H15980" s="284">
        <v>0</v>
      </c>
      <c r="I15980" s="284">
        <v>0</v>
      </c>
      <c r="J15980" s="284">
        <v>10</v>
      </c>
      <c r="K15980" s="284">
        <v>0</v>
      </c>
    </row>
    <row r="15981" spans="1:11" x14ac:dyDescent="0.3">
      <c r="A15981" s="284" t="s">
        <v>2169</v>
      </c>
      <c r="B15981" s="284">
        <v>77</v>
      </c>
      <c r="C15981" s="24" t="str">
        <f t="shared" si="249"/>
        <v>reen77</v>
      </c>
      <c r="D15981" s="284">
        <v>502</v>
      </c>
      <c r="E15981" s="284">
        <v>249</v>
      </c>
      <c r="F15981" s="284">
        <v>8274</v>
      </c>
      <c r="G15981" s="284">
        <v>0</v>
      </c>
      <c r="H15981" s="284">
        <v>0</v>
      </c>
      <c r="I15981" s="284">
        <v>0</v>
      </c>
      <c r="J15981" s="284">
        <v>10</v>
      </c>
      <c r="K15981" s="284">
        <v>0</v>
      </c>
    </row>
    <row r="15982" spans="1:11" x14ac:dyDescent="0.3">
      <c r="A15982" s="284" t="s">
        <v>2169</v>
      </c>
      <c r="B15982" s="284">
        <v>78</v>
      </c>
      <c r="C15982" s="24" t="str">
        <f t="shared" si="249"/>
        <v>reen78</v>
      </c>
      <c r="D15982" s="284">
        <v>508</v>
      </c>
      <c r="E15982" s="284">
        <v>251</v>
      </c>
      <c r="F15982" s="284">
        <v>8373</v>
      </c>
      <c r="G15982" s="284">
        <v>0</v>
      </c>
      <c r="H15982" s="284">
        <v>0</v>
      </c>
      <c r="I15982" s="284">
        <v>0</v>
      </c>
      <c r="J15982" s="284">
        <v>10</v>
      </c>
      <c r="K15982" s="284">
        <v>0</v>
      </c>
    </row>
    <row r="15983" spans="1:11" x14ac:dyDescent="0.3">
      <c r="A15983" s="284" t="s">
        <v>2169</v>
      </c>
      <c r="B15983" s="284">
        <v>79</v>
      </c>
      <c r="C15983" s="24" t="str">
        <f t="shared" si="249"/>
        <v>reen79</v>
      </c>
      <c r="D15983" s="284">
        <v>514</v>
      </c>
      <c r="E15983" s="284">
        <v>254</v>
      </c>
      <c r="F15983" s="284">
        <v>8484</v>
      </c>
      <c r="G15983" s="284">
        <v>0</v>
      </c>
      <c r="H15983" s="284">
        <v>0</v>
      </c>
      <c r="I15983" s="284">
        <v>0</v>
      </c>
      <c r="J15983" s="284">
        <v>10</v>
      </c>
      <c r="K15983" s="284">
        <v>0</v>
      </c>
    </row>
    <row r="15984" spans="1:11" x14ac:dyDescent="0.3">
      <c r="A15984" s="284" t="s">
        <v>2169</v>
      </c>
      <c r="B15984" s="284">
        <v>80</v>
      </c>
      <c r="C15984" s="24" t="str">
        <f t="shared" si="249"/>
        <v>reen80</v>
      </c>
      <c r="D15984" s="284">
        <v>520</v>
      </c>
      <c r="E15984" s="284">
        <v>257</v>
      </c>
      <c r="F15984" s="284">
        <v>8585</v>
      </c>
      <c r="G15984" s="284">
        <v>0</v>
      </c>
      <c r="H15984" s="284">
        <v>0</v>
      </c>
      <c r="I15984" s="284">
        <v>0</v>
      </c>
      <c r="J15984" s="284">
        <v>10</v>
      </c>
      <c r="K15984" s="284">
        <v>0</v>
      </c>
    </row>
    <row r="15985" spans="1:11" x14ac:dyDescent="0.3">
      <c r="A15985" s="284" t="s">
        <v>2169</v>
      </c>
      <c r="B15985" s="284">
        <v>81</v>
      </c>
      <c r="C15985" s="24" t="str">
        <f t="shared" si="249"/>
        <v>reen81</v>
      </c>
      <c r="D15985" s="284">
        <v>567</v>
      </c>
      <c r="E15985" s="284">
        <v>281</v>
      </c>
      <c r="F15985" s="284">
        <v>9487</v>
      </c>
      <c r="G15985" s="284">
        <v>0</v>
      </c>
      <c r="H15985" s="284">
        <v>0</v>
      </c>
      <c r="I15985" s="284">
        <v>0</v>
      </c>
      <c r="J15985" s="284">
        <v>10</v>
      </c>
      <c r="K15985" s="284">
        <v>0</v>
      </c>
    </row>
    <row r="15986" spans="1:11" x14ac:dyDescent="0.3">
      <c r="A15986" s="284" t="s">
        <v>2169</v>
      </c>
      <c r="B15986" s="284">
        <v>82</v>
      </c>
      <c r="C15986" s="24" t="str">
        <f t="shared" si="249"/>
        <v>reen82</v>
      </c>
      <c r="D15986" s="284">
        <v>574</v>
      </c>
      <c r="E15986" s="284">
        <v>284</v>
      </c>
      <c r="F15986" s="284">
        <v>9601</v>
      </c>
      <c r="G15986" s="284">
        <v>0</v>
      </c>
      <c r="H15986" s="284">
        <v>0</v>
      </c>
      <c r="I15986" s="284">
        <v>0</v>
      </c>
      <c r="J15986" s="284">
        <v>10</v>
      </c>
      <c r="K15986" s="284">
        <v>0</v>
      </c>
    </row>
    <row r="15987" spans="1:11" x14ac:dyDescent="0.3">
      <c r="A15987" s="284" t="s">
        <v>2169</v>
      </c>
      <c r="B15987" s="284">
        <v>83</v>
      </c>
      <c r="C15987" s="24" t="str">
        <f t="shared" si="249"/>
        <v>reen83</v>
      </c>
      <c r="D15987" s="284">
        <v>581</v>
      </c>
      <c r="E15987" s="284">
        <v>288</v>
      </c>
      <c r="F15987" s="284">
        <v>9734</v>
      </c>
      <c r="G15987" s="284">
        <v>0</v>
      </c>
      <c r="H15987" s="284">
        <v>0</v>
      </c>
      <c r="I15987" s="284">
        <v>0</v>
      </c>
      <c r="J15987" s="284">
        <v>10</v>
      </c>
      <c r="K15987" s="284">
        <v>0</v>
      </c>
    </row>
    <row r="15988" spans="1:11" x14ac:dyDescent="0.3">
      <c r="A15988" s="284" t="s">
        <v>2169</v>
      </c>
      <c r="B15988" s="284">
        <v>84</v>
      </c>
      <c r="C15988" s="24" t="str">
        <f t="shared" si="249"/>
        <v>reen84</v>
      </c>
      <c r="D15988" s="284">
        <v>587</v>
      </c>
      <c r="E15988" s="284">
        <v>291</v>
      </c>
      <c r="F15988" s="284">
        <v>9850</v>
      </c>
      <c r="G15988" s="284">
        <v>0</v>
      </c>
      <c r="H15988" s="284">
        <v>0</v>
      </c>
      <c r="I15988" s="284">
        <v>0</v>
      </c>
      <c r="J15988" s="284">
        <v>10</v>
      </c>
      <c r="K15988" s="284">
        <v>0</v>
      </c>
    </row>
    <row r="15989" spans="1:11" x14ac:dyDescent="0.3">
      <c r="A15989" s="284" t="s">
        <v>2169</v>
      </c>
      <c r="B15989" s="284">
        <v>85</v>
      </c>
      <c r="C15989" s="24" t="str">
        <f t="shared" si="249"/>
        <v>reen85</v>
      </c>
      <c r="D15989" s="284">
        <v>594</v>
      </c>
      <c r="E15989" s="284">
        <v>294</v>
      </c>
      <c r="F15989" s="284">
        <v>9990</v>
      </c>
      <c r="G15989" s="284">
        <v>0</v>
      </c>
      <c r="H15989" s="284">
        <v>0</v>
      </c>
      <c r="I15989" s="284">
        <v>0</v>
      </c>
      <c r="J15989" s="284">
        <v>10</v>
      </c>
      <c r="K15989" s="284">
        <v>0</v>
      </c>
    </row>
    <row r="15990" spans="1:11" x14ac:dyDescent="0.3">
      <c r="A15990" s="284" t="s">
        <v>2169</v>
      </c>
      <c r="B15990" s="284">
        <v>86</v>
      </c>
      <c r="C15990" s="24" t="str">
        <f t="shared" si="249"/>
        <v>reen86</v>
      </c>
      <c r="D15990" s="284">
        <v>601</v>
      </c>
      <c r="E15990" s="284">
        <v>298</v>
      </c>
      <c r="F15990" s="284">
        <v>10109</v>
      </c>
      <c r="G15990" s="284">
        <v>0</v>
      </c>
      <c r="H15990" s="284">
        <v>0</v>
      </c>
      <c r="I15990" s="284">
        <v>0</v>
      </c>
      <c r="J15990" s="284">
        <v>10</v>
      </c>
      <c r="K15990" s="284">
        <v>0</v>
      </c>
    </row>
    <row r="15991" spans="1:11" x14ac:dyDescent="0.3">
      <c r="A15991" s="284" t="s">
        <v>2169</v>
      </c>
      <c r="B15991" s="284">
        <v>87</v>
      </c>
      <c r="C15991" s="24" t="str">
        <f t="shared" si="249"/>
        <v>reen87</v>
      </c>
      <c r="D15991" s="284">
        <v>608</v>
      </c>
      <c r="E15991" s="284">
        <v>301</v>
      </c>
      <c r="F15991" s="284">
        <v>10230</v>
      </c>
      <c r="G15991" s="284">
        <v>0</v>
      </c>
      <c r="H15991" s="284">
        <v>0</v>
      </c>
      <c r="I15991" s="284">
        <v>0</v>
      </c>
      <c r="J15991" s="284">
        <v>10</v>
      </c>
      <c r="K15991" s="284">
        <v>0</v>
      </c>
    </row>
    <row r="15992" spans="1:11" x14ac:dyDescent="0.3">
      <c r="A15992" s="284" t="s">
        <v>2169</v>
      </c>
      <c r="B15992" s="284">
        <v>88</v>
      </c>
      <c r="C15992" s="24" t="str">
        <f t="shared" si="249"/>
        <v>reen88</v>
      </c>
      <c r="D15992" s="284">
        <v>615</v>
      </c>
      <c r="E15992" s="284">
        <v>305</v>
      </c>
      <c r="F15992" s="284">
        <v>10352</v>
      </c>
      <c r="G15992" s="284">
        <v>0</v>
      </c>
      <c r="H15992" s="284">
        <v>0</v>
      </c>
      <c r="I15992" s="284">
        <v>0</v>
      </c>
      <c r="J15992" s="284">
        <v>10</v>
      </c>
      <c r="K15992" s="284">
        <v>0</v>
      </c>
    </row>
    <row r="15993" spans="1:11" x14ac:dyDescent="0.3">
      <c r="A15993" s="284" t="s">
        <v>2169</v>
      </c>
      <c r="B15993" s="284">
        <v>89</v>
      </c>
      <c r="C15993" s="24" t="str">
        <f t="shared" si="249"/>
        <v>reen89</v>
      </c>
      <c r="D15993" s="284">
        <v>622</v>
      </c>
      <c r="E15993" s="284">
        <v>308</v>
      </c>
      <c r="F15993" s="284">
        <v>10509</v>
      </c>
      <c r="G15993" s="284">
        <v>0</v>
      </c>
      <c r="H15993" s="284">
        <v>0</v>
      </c>
      <c r="I15993" s="284">
        <v>0</v>
      </c>
      <c r="J15993" s="284">
        <v>10</v>
      </c>
      <c r="K15993" s="284">
        <v>0</v>
      </c>
    </row>
    <row r="15994" spans="1:11" x14ac:dyDescent="0.3">
      <c r="A15994" s="284" t="s">
        <v>2169</v>
      </c>
      <c r="B15994" s="284">
        <v>90</v>
      </c>
      <c r="C15994" s="24" t="str">
        <f t="shared" si="249"/>
        <v>reen90</v>
      </c>
      <c r="D15994" s="284">
        <v>629</v>
      </c>
      <c r="E15994" s="284">
        <v>312</v>
      </c>
      <c r="F15994" s="284">
        <v>10635</v>
      </c>
      <c r="G15994" s="284">
        <v>0</v>
      </c>
      <c r="H15994" s="284">
        <v>0</v>
      </c>
      <c r="I15994" s="284">
        <v>0</v>
      </c>
      <c r="J15994" s="284">
        <v>10</v>
      </c>
      <c r="K15994" s="284">
        <v>0</v>
      </c>
    </row>
    <row r="15995" spans="1:11" x14ac:dyDescent="0.3">
      <c r="A15995" s="284" t="s">
        <v>2169</v>
      </c>
      <c r="B15995" s="284">
        <v>91</v>
      </c>
      <c r="C15995" s="24" t="str">
        <f t="shared" si="249"/>
        <v>reen91</v>
      </c>
      <c r="D15995" s="284">
        <v>687</v>
      </c>
      <c r="E15995" s="284">
        <v>340</v>
      </c>
      <c r="F15995" s="284">
        <v>11592</v>
      </c>
      <c r="G15995" s="284">
        <v>0</v>
      </c>
      <c r="H15995" s="284">
        <v>0</v>
      </c>
      <c r="I15995" s="284">
        <v>0</v>
      </c>
      <c r="J15995" s="284">
        <v>10</v>
      </c>
      <c r="K15995" s="284">
        <v>0</v>
      </c>
    </row>
    <row r="15996" spans="1:11" x14ac:dyDescent="0.3">
      <c r="A15996" s="284" t="s">
        <v>2169</v>
      </c>
      <c r="B15996" s="284">
        <v>92</v>
      </c>
      <c r="C15996" s="24" t="str">
        <f t="shared" si="249"/>
        <v>reen92</v>
      </c>
      <c r="D15996" s="284">
        <v>695</v>
      </c>
      <c r="E15996" s="284">
        <v>344</v>
      </c>
      <c r="F15996" s="284">
        <v>11731</v>
      </c>
      <c r="G15996" s="284">
        <v>0</v>
      </c>
      <c r="H15996" s="284">
        <v>0</v>
      </c>
      <c r="I15996" s="284">
        <v>0</v>
      </c>
      <c r="J15996" s="284">
        <v>10</v>
      </c>
      <c r="K15996" s="284">
        <v>0</v>
      </c>
    </row>
    <row r="15997" spans="1:11" x14ac:dyDescent="0.3">
      <c r="A15997" s="284" t="s">
        <v>2169</v>
      </c>
      <c r="B15997" s="284">
        <v>93</v>
      </c>
      <c r="C15997" s="24" t="str">
        <f t="shared" si="249"/>
        <v>reen93</v>
      </c>
      <c r="D15997" s="284">
        <v>703</v>
      </c>
      <c r="E15997" s="284">
        <v>348</v>
      </c>
      <c r="F15997" s="284">
        <v>11910</v>
      </c>
      <c r="G15997" s="284">
        <v>0</v>
      </c>
      <c r="H15997" s="284">
        <v>0</v>
      </c>
      <c r="I15997" s="284">
        <v>0</v>
      </c>
      <c r="J15997" s="284">
        <v>10</v>
      </c>
      <c r="K15997" s="284">
        <v>0</v>
      </c>
    </row>
    <row r="15998" spans="1:11" x14ac:dyDescent="0.3">
      <c r="A15998" s="284" t="s">
        <v>2169</v>
      </c>
      <c r="B15998" s="284">
        <v>94</v>
      </c>
      <c r="C15998" s="24" t="str">
        <f t="shared" si="249"/>
        <v>reen94</v>
      </c>
      <c r="D15998" s="284">
        <v>711</v>
      </c>
      <c r="E15998" s="284">
        <v>352</v>
      </c>
      <c r="F15998" s="284">
        <v>12052</v>
      </c>
      <c r="G15998" s="284">
        <v>0</v>
      </c>
      <c r="H15998" s="284">
        <v>0</v>
      </c>
      <c r="I15998" s="284">
        <v>0</v>
      </c>
      <c r="J15998" s="284">
        <v>10</v>
      </c>
      <c r="K15998" s="284">
        <v>0</v>
      </c>
    </row>
    <row r="15999" spans="1:11" x14ac:dyDescent="0.3">
      <c r="A15999" s="284" t="s">
        <v>2169</v>
      </c>
      <c r="B15999" s="284">
        <v>95</v>
      </c>
      <c r="C15999" s="24" t="str">
        <f t="shared" si="249"/>
        <v>reen95</v>
      </c>
      <c r="D15999" s="284">
        <v>719</v>
      </c>
      <c r="E15999" s="284">
        <v>356</v>
      </c>
      <c r="F15999" s="284">
        <v>12195</v>
      </c>
      <c r="G15999" s="284">
        <v>0</v>
      </c>
      <c r="H15999" s="284">
        <v>0</v>
      </c>
      <c r="I15999" s="284">
        <v>0</v>
      </c>
      <c r="J15999" s="284">
        <v>10</v>
      </c>
      <c r="K15999" s="284">
        <v>0</v>
      </c>
    </row>
    <row r="16000" spans="1:11" x14ac:dyDescent="0.3">
      <c r="A16000" s="284" t="s">
        <v>2169</v>
      </c>
      <c r="B16000" s="284">
        <v>96</v>
      </c>
      <c r="C16000" s="24" t="str">
        <f t="shared" si="249"/>
        <v>reen96</v>
      </c>
      <c r="D16000" s="284">
        <v>727</v>
      </c>
      <c r="E16000" s="284">
        <v>360</v>
      </c>
      <c r="F16000" s="284">
        <v>12340</v>
      </c>
      <c r="G16000" s="284">
        <v>0</v>
      </c>
      <c r="H16000" s="284">
        <v>0</v>
      </c>
      <c r="I16000" s="284">
        <v>0</v>
      </c>
      <c r="J16000" s="284">
        <v>10</v>
      </c>
      <c r="K16000" s="284">
        <v>0</v>
      </c>
    </row>
    <row r="16001" spans="1:11" x14ac:dyDescent="0.3">
      <c r="A16001" s="284" t="s">
        <v>2169</v>
      </c>
      <c r="B16001" s="284">
        <v>97</v>
      </c>
      <c r="C16001" s="24" t="str">
        <f t="shared" si="249"/>
        <v>reen97</v>
      </c>
      <c r="D16001" s="284">
        <v>736</v>
      </c>
      <c r="E16001" s="284">
        <v>364</v>
      </c>
      <c r="F16001" s="284">
        <v>12529</v>
      </c>
      <c r="G16001" s="284">
        <v>0</v>
      </c>
      <c r="H16001" s="284">
        <v>0</v>
      </c>
      <c r="I16001" s="284">
        <v>0</v>
      </c>
      <c r="J16001" s="284">
        <v>10</v>
      </c>
      <c r="K16001" s="284">
        <v>0</v>
      </c>
    </row>
    <row r="16002" spans="1:11" x14ac:dyDescent="0.3">
      <c r="A16002" s="284" t="s">
        <v>2169</v>
      </c>
      <c r="B16002" s="284">
        <v>98</v>
      </c>
      <c r="C16002" s="24" t="str">
        <f t="shared" si="249"/>
        <v>reen98</v>
      </c>
      <c r="D16002" s="284">
        <v>744</v>
      </c>
      <c r="E16002" s="284">
        <v>369</v>
      </c>
      <c r="F16002" s="284">
        <v>12678</v>
      </c>
      <c r="G16002" s="284">
        <v>0</v>
      </c>
      <c r="H16002" s="284">
        <v>0</v>
      </c>
      <c r="I16002" s="284">
        <v>0</v>
      </c>
      <c r="J16002" s="284">
        <v>10</v>
      </c>
      <c r="K16002" s="284">
        <v>0</v>
      </c>
    </row>
    <row r="16003" spans="1:11" x14ac:dyDescent="0.3">
      <c r="A16003" s="284" t="s">
        <v>2169</v>
      </c>
      <c r="B16003" s="284">
        <v>99</v>
      </c>
      <c r="C16003" s="24" t="str">
        <f t="shared" si="249"/>
        <v>reen99</v>
      </c>
      <c r="D16003" s="284">
        <v>753</v>
      </c>
      <c r="E16003" s="284">
        <v>373</v>
      </c>
      <c r="F16003" s="284">
        <v>12829</v>
      </c>
      <c r="G16003" s="284">
        <v>0</v>
      </c>
      <c r="H16003" s="284">
        <v>0</v>
      </c>
      <c r="I16003" s="284">
        <v>0</v>
      </c>
      <c r="J16003" s="284">
        <v>10</v>
      </c>
      <c r="K16003" s="284">
        <v>0</v>
      </c>
    </row>
    <row r="16004" spans="1:11" x14ac:dyDescent="0.3">
      <c r="A16004" s="284" t="s">
        <v>2169</v>
      </c>
      <c r="B16004" s="284">
        <v>100</v>
      </c>
      <c r="C16004" s="24" t="str">
        <f t="shared" si="249"/>
        <v>reen100</v>
      </c>
      <c r="D16004" s="284">
        <v>761</v>
      </c>
      <c r="E16004" s="284">
        <v>377</v>
      </c>
      <c r="F16004" s="284">
        <v>12981</v>
      </c>
      <c r="G16004" s="284">
        <v>0</v>
      </c>
      <c r="H16004" s="284">
        <v>0</v>
      </c>
      <c r="I16004" s="284">
        <v>0</v>
      </c>
      <c r="J16004" s="284">
        <v>10</v>
      </c>
      <c r="K16004" s="284">
        <v>0</v>
      </c>
    </row>
    <row r="16005" spans="1:11" x14ac:dyDescent="0.3">
      <c r="A16005" s="284" t="s">
        <v>2169</v>
      </c>
      <c r="B16005" s="284">
        <v>101</v>
      </c>
      <c r="C16005" s="24" t="str">
        <f t="shared" si="249"/>
        <v>reen101</v>
      </c>
      <c r="D16005" s="284">
        <v>831</v>
      </c>
      <c r="E16005" s="284">
        <v>412</v>
      </c>
      <c r="F16005" s="284">
        <v>14375</v>
      </c>
      <c r="G16005" s="284">
        <v>0</v>
      </c>
      <c r="H16005" s="284">
        <v>0</v>
      </c>
      <c r="I16005" s="284">
        <v>0</v>
      </c>
      <c r="J16005" s="284">
        <v>10</v>
      </c>
      <c r="K16005" s="284">
        <v>0</v>
      </c>
    </row>
    <row r="16006" spans="1:11" x14ac:dyDescent="0.3">
      <c r="A16006" s="284" t="s">
        <v>2169</v>
      </c>
      <c r="B16006" s="284">
        <v>102</v>
      </c>
      <c r="C16006" s="24" t="str">
        <f t="shared" ref="C16006:C16069" si="250">A16006&amp;B16006</f>
        <v>reen102</v>
      </c>
      <c r="D16006" s="284">
        <v>840</v>
      </c>
      <c r="E16006" s="284">
        <v>416</v>
      </c>
      <c r="F16006" s="284">
        <v>14546</v>
      </c>
      <c r="G16006" s="284">
        <v>0</v>
      </c>
      <c r="H16006" s="284">
        <v>0</v>
      </c>
      <c r="I16006" s="284">
        <v>0</v>
      </c>
      <c r="J16006" s="284">
        <v>10</v>
      </c>
      <c r="K16006" s="284">
        <v>0</v>
      </c>
    </row>
    <row r="16007" spans="1:11" x14ac:dyDescent="0.3">
      <c r="A16007" s="284" t="s">
        <v>2169</v>
      </c>
      <c r="B16007" s="284">
        <v>103</v>
      </c>
      <c r="C16007" s="24" t="str">
        <f t="shared" si="250"/>
        <v>reen103</v>
      </c>
      <c r="D16007" s="284">
        <v>850</v>
      </c>
      <c r="E16007" s="284">
        <v>421</v>
      </c>
      <c r="F16007" s="284">
        <v>14719</v>
      </c>
      <c r="G16007" s="284">
        <v>0</v>
      </c>
      <c r="H16007" s="284">
        <v>0</v>
      </c>
      <c r="I16007" s="284">
        <v>0</v>
      </c>
      <c r="J16007" s="284">
        <v>10</v>
      </c>
      <c r="K16007" s="284">
        <v>0</v>
      </c>
    </row>
    <row r="16008" spans="1:11" x14ac:dyDescent="0.3">
      <c r="A16008" s="284" t="s">
        <v>2169</v>
      </c>
      <c r="B16008" s="284">
        <v>104</v>
      </c>
      <c r="C16008" s="24" t="str">
        <f t="shared" si="250"/>
        <v>reen104</v>
      </c>
      <c r="D16008" s="284">
        <v>860</v>
      </c>
      <c r="E16008" s="284">
        <v>426</v>
      </c>
      <c r="F16008" s="284">
        <v>14894</v>
      </c>
      <c r="G16008" s="284">
        <v>0</v>
      </c>
      <c r="H16008" s="284">
        <v>0</v>
      </c>
      <c r="I16008" s="284">
        <v>0</v>
      </c>
      <c r="J16008" s="284">
        <v>10</v>
      </c>
      <c r="K16008" s="284">
        <v>0</v>
      </c>
    </row>
    <row r="16009" spans="1:11" x14ac:dyDescent="0.3">
      <c r="A16009" s="284" t="s">
        <v>2169</v>
      </c>
      <c r="B16009" s="284">
        <v>105</v>
      </c>
      <c r="C16009" s="24" t="str">
        <f t="shared" si="250"/>
        <v>reen105</v>
      </c>
      <c r="D16009" s="284">
        <v>869</v>
      </c>
      <c r="E16009" s="284">
        <v>431</v>
      </c>
      <c r="F16009" s="284">
        <v>15121</v>
      </c>
      <c r="G16009" s="284">
        <v>0</v>
      </c>
      <c r="H16009" s="284">
        <v>0</v>
      </c>
      <c r="I16009" s="284">
        <v>0</v>
      </c>
      <c r="J16009" s="284">
        <v>10</v>
      </c>
      <c r="K16009" s="284">
        <v>0</v>
      </c>
    </row>
    <row r="16010" spans="1:11" x14ac:dyDescent="0.3">
      <c r="A16010" s="284" t="s">
        <v>2169</v>
      </c>
      <c r="B16010" s="284">
        <v>106</v>
      </c>
      <c r="C16010" s="24" t="str">
        <f t="shared" si="250"/>
        <v>reen106</v>
      </c>
      <c r="D16010" s="284">
        <v>879</v>
      </c>
      <c r="E16010" s="284">
        <v>436</v>
      </c>
      <c r="F16010" s="284">
        <v>15301</v>
      </c>
      <c r="G16010" s="284">
        <v>0</v>
      </c>
      <c r="H16010" s="284">
        <v>0</v>
      </c>
      <c r="I16010" s="284">
        <v>0</v>
      </c>
      <c r="J16010" s="284">
        <v>10</v>
      </c>
      <c r="K16010" s="284">
        <v>0</v>
      </c>
    </row>
    <row r="16011" spans="1:11" x14ac:dyDescent="0.3">
      <c r="A16011" s="284" t="s">
        <v>2169</v>
      </c>
      <c r="B16011" s="284">
        <v>107</v>
      </c>
      <c r="C16011" s="24" t="str">
        <f t="shared" si="250"/>
        <v>reen107</v>
      </c>
      <c r="D16011" s="284">
        <v>889</v>
      </c>
      <c r="E16011" s="284">
        <v>440</v>
      </c>
      <c r="F16011" s="284">
        <v>15483</v>
      </c>
      <c r="G16011" s="284">
        <v>0</v>
      </c>
      <c r="H16011" s="284">
        <v>0</v>
      </c>
      <c r="I16011" s="284">
        <v>0</v>
      </c>
      <c r="J16011" s="284">
        <v>10</v>
      </c>
      <c r="K16011" s="284">
        <v>0</v>
      </c>
    </row>
    <row r="16012" spans="1:11" x14ac:dyDescent="0.3">
      <c r="A16012" s="284" t="s">
        <v>2169</v>
      </c>
      <c r="B16012" s="284">
        <v>108</v>
      </c>
      <c r="C16012" s="24" t="str">
        <f t="shared" si="250"/>
        <v>reen108</v>
      </c>
      <c r="D16012" s="284">
        <v>899</v>
      </c>
      <c r="E16012" s="284">
        <v>445</v>
      </c>
      <c r="F16012" s="284">
        <v>15667</v>
      </c>
      <c r="G16012" s="284">
        <v>0</v>
      </c>
      <c r="H16012" s="284">
        <v>0</v>
      </c>
      <c r="I16012" s="284">
        <v>0</v>
      </c>
      <c r="J16012" s="284">
        <v>10</v>
      </c>
      <c r="K16012" s="284">
        <v>0</v>
      </c>
    </row>
    <row r="16013" spans="1:11" x14ac:dyDescent="0.3">
      <c r="A16013" s="284" t="s">
        <v>2169</v>
      </c>
      <c r="B16013" s="284">
        <v>109</v>
      </c>
      <c r="C16013" s="24" t="str">
        <f t="shared" si="250"/>
        <v>reen109</v>
      </c>
      <c r="D16013" s="284">
        <v>910</v>
      </c>
      <c r="E16013" s="284">
        <v>451</v>
      </c>
      <c r="F16013" s="284">
        <v>15905</v>
      </c>
      <c r="G16013" s="284">
        <v>0</v>
      </c>
      <c r="H16013" s="284">
        <v>0</v>
      </c>
      <c r="I16013" s="284">
        <v>0</v>
      </c>
      <c r="J16013" s="284">
        <v>10</v>
      </c>
      <c r="K16013" s="284">
        <v>0</v>
      </c>
    </row>
    <row r="16014" spans="1:11" x14ac:dyDescent="0.3">
      <c r="A16014" s="284" t="s">
        <v>2169</v>
      </c>
      <c r="B16014" s="284">
        <v>110</v>
      </c>
      <c r="C16014" s="24" t="str">
        <f t="shared" si="250"/>
        <v>reen110</v>
      </c>
      <c r="D16014" s="284">
        <v>920</v>
      </c>
      <c r="E16014" s="284">
        <v>456</v>
      </c>
      <c r="F16014" s="284">
        <v>16094</v>
      </c>
      <c r="G16014" s="284">
        <v>0</v>
      </c>
      <c r="H16014" s="284">
        <v>0</v>
      </c>
      <c r="I16014" s="284">
        <v>0</v>
      </c>
      <c r="J16014" s="284">
        <v>10</v>
      </c>
      <c r="K16014" s="284">
        <v>0</v>
      </c>
    </row>
    <row r="16015" spans="1:11" x14ac:dyDescent="0.3">
      <c r="A16015" s="284" t="s">
        <v>2169</v>
      </c>
      <c r="B16015" s="284">
        <v>111</v>
      </c>
      <c r="C16015" s="24" t="str">
        <f t="shared" si="250"/>
        <v>reen111</v>
      </c>
      <c r="D16015" s="284">
        <v>930</v>
      </c>
      <c r="E16015" s="284">
        <v>461</v>
      </c>
      <c r="F16015" s="284">
        <v>16285</v>
      </c>
      <c r="G16015" s="284">
        <v>0</v>
      </c>
      <c r="H16015" s="284">
        <v>0</v>
      </c>
      <c r="I16015" s="284">
        <v>0</v>
      </c>
      <c r="J16015" s="284">
        <v>10</v>
      </c>
      <c r="K16015" s="284">
        <v>0</v>
      </c>
    </row>
    <row r="16016" spans="1:11" x14ac:dyDescent="0.3">
      <c r="A16016" s="284" t="s">
        <v>2169</v>
      </c>
      <c r="B16016" s="284">
        <v>112</v>
      </c>
      <c r="C16016" s="24" t="str">
        <f t="shared" si="250"/>
        <v>reen112</v>
      </c>
      <c r="D16016" s="284">
        <v>941</v>
      </c>
      <c r="E16016" s="284">
        <v>466</v>
      </c>
      <c r="F16016" s="284">
        <v>16478</v>
      </c>
      <c r="G16016" s="284">
        <v>0</v>
      </c>
      <c r="H16016" s="284">
        <v>0</v>
      </c>
      <c r="I16016" s="284">
        <v>0</v>
      </c>
      <c r="J16016" s="284">
        <v>10</v>
      </c>
      <c r="K16016" s="284">
        <v>0</v>
      </c>
    </row>
    <row r="16017" spans="1:11" x14ac:dyDescent="0.3">
      <c r="A16017" s="284" t="s">
        <v>2169</v>
      </c>
      <c r="B16017" s="284">
        <v>113</v>
      </c>
      <c r="C16017" s="24" t="str">
        <f t="shared" si="250"/>
        <v>reen113</v>
      </c>
      <c r="D16017" s="284">
        <v>951</v>
      </c>
      <c r="E16017" s="284">
        <v>471</v>
      </c>
      <c r="F16017" s="284">
        <v>16710</v>
      </c>
      <c r="G16017" s="284">
        <v>0</v>
      </c>
      <c r="H16017" s="284">
        <v>0</v>
      </c>
      <c r="I16017" s="284">
        <v>0</v>
      </c>
      <c r="J16017" s="284">
        <v>10</v>
      </c>
      <c r="K16017" s="284">
        <v>0</v>
      </c>
    </row>
    <row r="16018" spans="1:11" x14ac:dyDescent="0.3">
      <c r="A16018" s="284" t="s">
        <v>2169</v>
      </c>
      <c r="B16018" s="284">
        <v>114</v>
      </c>
      <c r="C16018" s="24" t="str">
        <f t="shared" si="250"/>
        <v>reen114</v>
      </c>
      <c r="D16018" s="284">
        <v>962</v>
      </c>
      <c r="E16018" s="284">
        <v>477</v>
      </c>
      <c r="F16018" s="284">
        <v>16908</v>
      </c>
      <c r="G16018" s="284">
        <v>0</v>
      </c>
      <c r="H16018" s="284">
        <v>0</v>
      </c>
      <c r="I16018" s="284">
        <v>0</v>
      </c>
      <c r="J16018" s="284">
        <v>10</v>
      </c>
      <c r="K16018" s="284">
        <v>0</v>
      </c>
    </row>
    <row r="16019" spans="1:11" x14ac:dyDescent="0.3">
      <c r="A16019" s="284" t="s">
        <v>2169</v>
      </c>
      <c r="B16019" s="284">
        <v>115</v>
      </c>
      <c r="C16019" s="24" t="str">
        <f t="shared" si="250"/>
        <v>reen115</v>
      </c>
      <c r="D16019" s="284">
        <v>973</v>
      </c>
      <c r="E16019" s="284">
        <v>482</v>
      </c>
      <c r="F16019" s="284">
        <v>17108</v>
      </c>
      <c r="G16019" s="284">
        <v>0</v>
      </c>
      <c r="H16019" s="284">
        <v>0</v>
      </c>
      <c r="I16019" s="284">
        <v>0</v>
      </c>
      <c r="J16019" s="284">
        <v>10</v>
      </c>
      <c r="K16019" s="284">
        <v>0</v>
      </c>
    </row>
    <row r="16020" spans="1:11" x14ac:dyDescent="0.3">
      <c r="A16020" s="284" t="s">
        <v>2169</v>
      </c>
      <c r="B16020" s="284">
        <v>116</v>
      </c>
      <c r="C16020" s="24" t="str">
        <f t="shared" si="250"/>
        <v>reen116</v>
      </c>
      <c r="D16020" s="284">
        <v>984</v>
      </c>
      <c r="E16020" s="284">
        <v>487</v>
      </c>
      <c r="F16020" s="284">
        <v>17311</v>
      </c>
      <c r="G16020" s="284">
        <v>0</v>
      </c>
      <c r="H16020" s="284">
        <v>0</v>
      </c>
      <c r="I16020" s="284">
        <v>0</v>
      </c>
      <c r="J16020" s="284">
        <v>10</v>
      </c>
      <c r="K16020" s="284">
        <v>0</v>
      </c>
    </row>
    <row r="16021" spans="1:11" x14ac:dyDescent="0.3">
      <c r="A16021" s="284" t="s">
        <v>2169</v>
      </c>
      <c r="B16021" s="284">
        <v>117</v>
      </c>
      <c r="C16021" s="24" t="str">
        <f t="shared" si="250"/>
        <v>reen117</v>
      </c>
      <c r="D16021" s="284">
        <v>995</v>
      </c>
      <c r="E16021" s="284">
        <v>493</v>
      </c>
      <c r="F16021" s="284">
        <v>17574</v>
      </c>
      <c r="G16021" s="284">
        <v>0</v>
      </c>
      <c r="H16021" s="284">
        <v>0</v>
      </c>
      <c r="I16021" s="284">
        <v>0</v>
      </c>
      <c r="J16021" s="284">
        <v>10</v>
      </c>
      <c r="K16021" s="284">
        <v>0</v>
      </c>
    </row>
    <row r="16022" spans="1:11" x14ac:dyDescent="0.3">
      <c r="A16022" s="284" t="s">
        <v>2169</v>
      </c>
      <c r="B16022" s="284">
        <v>118</v>
      </c>
      <c r="C16022" s="24" t="str">
        <f t="shared" si="250"/>
        <v>reen118</v>
      </c>
      <c r="D16022" s="284">
        <v>1006</v>
      </c>
      <c r="E16022" s="284">
        <v>498</v>
      </c>
      <c r="F16022" s="284">
        <v>17782</v>
      </c>
      <c r="G16022" s="284">
        <v>0</v>
      </c>
      <c r="H16022" s="284">
        <v>0</v>
      </c>
      <c r="I16022" s="284">
        <v>0</v>
      </c>
      <c r="J16022" s="284">
        <v>10</v>
      </c>
      <c r="K16022" s="284">
        <v>0</v>
      </c>
    </row>
    <row r="16023" spans="1:11" x14ac:dyDescent="0.3">
      <c r="A16023" s="284" t="s">
        <v>2169</v>
      </c>
      <c r="B16023" s="284">
        <v>119</v>
      </c>
      <c r="C16023" s="24" t="str">
        <f t="shared" si="250"/>
        <v>reen119</v>
      </c>
      <c r="D16023" s="284">
        <v>1017</v>
      </c>
      <c r="E16023" s="284">
        <v>504</v>
      </c>
      <c r="F16023" s="284">
        <v>17992</v>
      </c>
      <c r="G16023" s="284">
        <v>0</v>
      </c>
      <c r="H16023" s="284">
        <v>0</v>
      </c>
      <c r="I16023" s="284">
        <v>0</v>
      </c>
      <c r="J16023" s="284">
        <v>10</v>
      </c>
      <c r="K16023" s="284">
        <v>0</v>
      </c>
    </row>
    <row r="16024" spans="1:11" x14ac:dyDescent="0.3">
      <c r="A16024" s="284" t="s">
        <v>2169</v>
      </c>
      <c r="B16024" s="284">
        <v>120</v>
      </c>
      <c r="C16024" s="24" t="str">
        <f t="shared" si="250"/>
        <v>reen120</v>
      </c>
      <c r="D16024" s="284">
        <v>1029</v>
      </c>
      <c r="E16024" s="284">
        <v>510</v>
      </c>
      <c r="F16024" s="284">
        <v>18205</v>
      </c>
      <c r="G16024" s="284">
        <v>0</v>
      </c>
      <c r="H16024" s="284">
        <v>0</v>
      </c>
      <c r="I16024" s="284">
        <v>0</v>
      </c>
      <c r="J16024" s="284">
        <v>10</v>
      </c>
      <c r="K16024" s="284">
        <v>0</v>
      </c>
    </row>
    <row r="16025" spans="1:11" x14ac:dyDescent="0.3">
      <c r="A16025" s="284" t="s">
        <v>2169</v>
      </c>
      <c r="B16025" s="284">
        <v>121</v>
      </c>
      <c r="C16025" s="24" t="str">
        <f t="shared" si="250"/>
        <v>reen121</v>
      </c>
      <c r="D16025" s="284">
        <v>1123</v>
      </c>
      <c r="E16025" s="284">
        <v>556</v>
      </c>
      <c r="F16025" s="284">
        <v>20113</v>
      </c>
      <c r="G16025" s="284">
        <v>0</v>
      </c>
      <c r="H16025" s="284">
        <v>0</v>
      </c>
      <c r="I16025" s="284">
        <v>0</v>
      </c>
      <c r="J16025" s="284">
        <v>10</v>
      </c>
      <c r="K16025" s="284">
        <v>0</v>
      </c>
    </row>
    <row r="16026" spans="1:11" x14ac:dyDescent="0.3">
      <c r="A16026" s="284" t="s">
        <v>2169</v>
      </c>
      <c r="B16026" s="284">
        <v>122</v>
      </c>
      <c r="C16026" s="24" t="str">
        <f t="shared" si="250"/>
        <v>reen122</v>
      </c>
      <c r="D16026" s="284">
        <v>1135</v>
      </c>
      <c r="E16026" s="284">
        <v>562</v>
      </c>
      <c r="F16026" s="284">
        <v>20351</v>
      </c>
      <c r="G16026" s="284">
        <v>0</v>
      </c>
      <c r="H16026" s="284">
        <v>0</v>
      </c>
      <c r="I16026" s="284">
        <v>0</v>
      </c>
      <c r="J16026" s="284">
        <v>10</v>
      </c>
      <c r="K16026" s="284">
        <v>0</v>
      </c>
    </row>
    <row r="16027" spans="1:11" x14ac:dyDescent="0.3">
      <c r="A16027" s="284" t="s">
        <v>2169</v>
      </c>
      <c r="B16027" s="284">
        <v>123</v>
      </c>
      <c r="C16027" s="24" t="str">
        <f t="shared" si="250"/>
        <v>reen123</v>
      </c>
      <c r="D16027" s="284">
        <v>1148</v>
      </c>
      <c r="E16027" s="284">
        <v>569</v>
      </c>
      <c r="F16027" s="284">
        <v>20591</v>
      </c>
      <c r="G16027" s="284">
        <v>0</v>
      </c>
      <c r="H16027" s="284">
        <v>0</v>
      </c>
      <c r="I16027" s="284">
        <v>0</v>
      </c>
      <c r="J16027" s="284">
        <v>10</v>
      </c>
      <c r="K16027" s="284">
        <v>0</v>
      </c>
    </row>
    <row r="16028" spans="1:11" x14ac:dyDescent="0.3">
      <c r="A16028" s="284" t="s">
        <v>2169</v>
      </c>
      <c r="B16028" s="284">
        <v>124</v>
      </c>
      <c r="C16028" s="24" t="str">
        <f t="shared" si="250"/>
        <v>reen124</v>
      </c>
      <c r="D16028" s="284">
        <v>1161</v>
      </c>
      <c r="E16028" s="284">
        <v>575</v>
      </c>
      <c r="F16028" s="284">
        <v>20858</v>
      </c>
      <c r="G16028" s="284">
        <v>0</v>
      </c>
      <c r="H16028" s="284">
        <v>0</v>
      </c>
      <c r="I16028" s="284">
        <v>0</v>
      </c>
      <c r="J16028" s="284">
        <v>10</v>
      </c>
      <c r="K16028" s="284">
        <v>0</v>
      </c>
    </row>
    <row r="16029" spans="1:11" x14ac:dyDescent="0.3">
      <c r="A16029" s="284" t="s">
        <v>2169</v>
      </c>
      <c r="B16029" s="284">
        <v>125</v>
      </c>
      <c r="C16029" s="24" t="str">
        <f t="shared" si="250"/>
        <v>reen125</v>
      </c>
      <c r="D16029" s="284">
        <v>1174</v>
      </c>
      <c r="E16029" s="284">
        <v>582</v>
      </c>
      <c r="F16029" s="284">
        <v>21189</v>
      </c>
      <c r="G16029" s="284">
        <v>0</v>
      </c>
      <c r="H16029" s="284">
        <v>0</v>
      </c>
      <c r="I16029" s="284">
        <v>0</v>
      </c>
      <c r="J16029" s="284">
        <v>10</v>
      </c>
      <c r="K16029" s="284">
        <v>0</v>
      </c>
    </row>
    <row r="16030" spans="1:11" x14ac:dyDescent="0.3">
      <c r="A16030" s="284" t="s">
        <v>2169</v>
      </c>
      <c r="B16030" s="284">
        <v>126</v>
      </c>
      <c r="C16030" s="24" t="str">
        <f t="shared" si="250"/>
        <v>reen126</v>
      </c>
      <c r="D16030" s="284">
        <v>1187</v>
      </c>
      <c r="E16030" s="284">
        <v>588</v>
      </c>
      <c r="F16030" s="284">
        <v>21439</v>
      </c>
      <c r="G16030" s="284">
        <v>0</v>
      </c>
      <c r="H16030" s="284">
        <v>0</v>
      </c>
      <c r="I16030" s="284">
        <v>0</v>
      </c>
      <c r="J16030" s="284">
        <v>10</v>
      </c>
      <c r="K16030" s="284">
        <v>0</v>
      </c>
    </row>
    <row r="16031" spans="1:11" x14ac:dyDescent="0.3">
      <c r="A16031" s="284" t="s">
        <v>2169</v>
      </c>
      <c r="B16031" s="284">
        <v>127</v>
      </c>
      <c r="C16031" s="24" t="str">
        <f t="shared" si="250"/>
        <v>reen127</v>
      </c>
      <c r="D16031" s="284">
        <v>1200</v>
      </c>
      <c r="E16031" s="284">
        <v>595</v>
      </c>
      <c r="F16031" s="284">
        <v>21708</v>
      </c>
      <c r="G16031" s="284">
        <v>0</v>
      </c>
      <c r="H16031" s="284">
        <v>0</v>
      </c>
      <c r="I16031" s="284">
        <v>0</v>
      </c>
      <c r="J16031" s="284">
        <v>10</v>
      </c>
      <c r="K16031" s="284">
        <v>0</v>
      </c>
    </row>
    <row r="16032" spans="1:11" x14ac:dyDescent="0.3">
      <c r="A16032" s="284" t="s">
        <v>2169</v>
      </c>
      <c r="B16032" s="284">
        <v>128</v>
      </c>
      <c r="C16032" s="24" t="str">
        <f t="shared" si="250"/>
        <v>reen128</v>
      </c>
      <c r="D16032" s="284">
        <v>1213</v>
      </c>
      <c r="E16032" s="284">
        <v>601</v>
      </c>
      <c r="F16032" s="284">
        <v>21988</v>
      </c>
      <c r="G16032" s="284">
        <v>0</v>
      </c>
      <c r="H16032" s="284">
        <v>0</v>
      </c>
      <c r="I16032" s="284">
        <v>0</v>
      </c>
      <c r="J16032" s="284">
        <v>10</v>
      </c>
      <c r="K16032" s="284">
        <v>0</v>
      </c>
    </row>
    <row r="16033" spans="1:11" x14ac:dyDescent="0.3">
      <c r="A16033" s="284" t="s">
        <v>2169</v>
      </c>
      <c r="B16033" s="284">
        <v>129</v>
      </c>
      <c r="C16033" s="24" t="str">
        <f t="shared" si="250"/>
        <v>reen129</v>
      </c>
      <c r="D16033" s="284">
        <v>1227</v>
      </c>
      <c r="E16033" s="284">
        <v>608</v>
      </c>
      <c r="F16033" s="284">
        <v>22247</v>
      </c>
      <c r="G16033" s="284">
        <v>0</v>
      </c>
      <c r="H16033" s="284">
        <v>0</v>
      </c>
      <c r="I16033" s="284">
        <v>0</v>
      </c>
      <c r="J16033" s="284">
        <v>10</v>
      </c>
      <c r="K16033" s="284">
        <v>0</v>
      </c>
    </row>
    <row r="16034" spans="1:11" x14ac:dyDescent="0.3">
      <c r="A16034" s="284" t="s">
        <v>2169</v>
      </c>
      <c r="B16034" s="284">
        <v>130</v>
      </c>
      <c r="C16034" s="24" t="str">
        <f t="shared" si="250"/>
        <v>reen130</v>
      </c>
      <c r="D16034" s="284">
        <v>1241</v>
      </c>
      <c r="E16034" s="284">
        <v>615</v>
      </c>
      <c r="F16034" s="284">
        <v>22534</v>
      </c>
      <c r="G16034" s="284">
        <v>0</v>
      </c>
      <c r="H16034" s="284">
        <v>0</v>
      </c>
      <c r="I16034" s="284">
        <v>0</v>
      </c>
      <c r="J16034" s="284">
        <v>10</v>
      </c>
      <c r="K16034" s="284">
        <v>0</v>
      </c>
    </row>
    <row r="16035" spans="1:11" x14ac:dyDescent="0.3">
      <c r="A16035" s="284" t="s">
        <v>2169</v>
      </c>
      <c r="B16035" s="284">
        <v>131</v>
      </c>
      <c r="C16035" s="24" t="str">
        <f t="shared" si="250"/>
        <v>reen131</v>
      </c>
      <c r="D16035" s="284">
        <v>1254</v>
      </c>
      <c r="E16035" s="284">
        <v>622</v>
      </c>
      <c r="F16035" s="284">
        <v>22816</v>
      </c>
      <c r="G16035" s="284">
        <v>0</v>
      </c>
      <c r="H16035" s="284">
        <v>0</v>
      </c>
      <c r="I16035" s="284">
        <v>0</v>
      </c>
      <c r="J16035" s="284">
        <v>10</v>
      </c>
      <c r="K16035" s="284">
        <v>0</v>
      </c>
    </row>
    <row r="16036" spans="1:11" x14ac:dyDescent="0.3">
      <c r="A16036" s="284" t="s">
        <v>2169</v>
      </c>
      <c r="B16036" s="284">
        <v>132</v>
      </c>
      <c r="C16036" s="24" t="str">
        <f t="shared" si="250"/>
        <v>reen132</v>
      </c>
      <c r="D16036" s="284">
        <v>1268</v>
      </c>
      <c r="E16036" s="284">
        <v>628</v>
      </c>
      <c r="F16036" s="284">
        <v>23085</v>
      </c>
      <c r="G16036" s="284">
        <v>0</v>
      </c>
      <c r="H16036" s="284">
        <v>0</v>
      </c>
      <c r="I16036" s="284">
        <v>0</v>
      </c>
      <c r="J16036" s="284">
        <v>10</v>
      </c>
      <c r="K16036" s="284">
        <v>0</v>
      </c>
    </row>
    <row r="16037" spans="1:11" x14ac:dyDescent="0.3">
      <c r="A16037" s="284" t="s">
        <v>2169</v>
      </c>
      <c r="B16037" s="284">
        <v>133</v>
      </c>
      <c r="C16037" s="24" t="str">
        <f t="shared" si="250"/>
        <v>reen133</v>
      </c>
      <c r="D16037" s="284">
        <v>1282</v>
      </c>
      <c r="E16037" s="284">
        <v>635</v>
      </c>
      <c r="F16037" s="284">
        <v>23374</v>
      </c>
      <c r="G16037" s="284">
        <v>0</v>
      </c>
      <c r="H16037" s="284">
        <v>0</v>
      </c>
      <c r="I16037" s="284">
        <v>0</v>
      </c>
      <c r="J16037" s="284">
        <v>10</v>
      </c>
      <c r="K16037" s="284">
        <v>0</v>
      </c>
    </row>
    <row r="16038" spans="1:11" x14ac:dyDescent="0.3">
      <c r="A16038" s="284" t="s">
        <v>2169</v>
      </c>
      <c r="B16038" s="284">
        <v>134</v>
      </c>
      <c r="C16038" s="24" t="str">
        <f t="shared" si="250"/>
        <v>reen134</v>
      </c>
      <c r="D16038" s="284">
        <v>1297</v>
      </c>
      <c r="E16038" s="284">
        <v>642</v>
      </c>
      <c r="F16038" s="284">
        <v>23675</v>
      </c>
      <c r="G16038" s="284">
        <v>0</v>
      </c>
      <c r="H16038" s="284">
        <v>0</v>
      </c>
      <c r="I16038" s="284">
        <v>0</v>
      </c>
      <c r="J16038" s="284">
        <v>10</v>
      </c>
      <c r="K16038" s="284">
        <v>0</v>
      </c>
    </row>
    <row r="16039" spans="1:11" x14ac:dyDescent="0.3">
      <c r="A16039" s="284" t="s">
        <v>2169</v>
      </c>
      <c r="B16039" s="284">
        <v>135</v>
      </c>
      <c r="C16039" s="24" t="str">
        <f t="shared" si="250"/>
        <v>reen135</v>
      </c>
      <c r="D16039" s="284">
        <v>1311</v>
      </c>
      <c r="E16039" s="284">
        <v>650</v>
      </c>
      <c r="F16039" s="284">
        <v>23953</v>
      </c>
      <c r="G16039" s="284">
        <v>0</v>
      </c>
      <c r="H16039" s="284">
        <v>0</v>
      </c>
      <c r="I16039" s="284">
        <v>0</v>
      </c>
      <c r="J16039" s="284">
        <v>10</v>
      </c>
      <c r="K16039" s="284">
        <v>0</v>
      </c>
    </row>
    <row r="16040" spans="1:11" x14ac:dyDescent="0.3">
      <c r="A16040" s="284" t="s">
        <v>2169</v>
      </c>
      <c r="B16040" s="284">
        <v>136</v>
      </c>
      <c r="C16040" s="24" t="str">
        <f t="shared" si="250"/>
        <v>reen136</v>
      </c>
      <c r="D16040" s="284">
        <v>1326</v>
      </c>
      <c r="E16040" s="284">
        <v>657</v>
      </c>
      <c r="F16040" s="284">
        <v>24261</v>
      </c>
      <c r="G16040" s="284">
        <v>0</v>
      </c>
      <c r="H16040" s="284">
        <v>0</v>
      </c>
      <c r="I16040" s="284">
        <v>0</v>
      </c>
      <c r="J16040" s="284">
        <v>10</v>
      </c>
      <c r="K16040" s="284">
        <v>0</v>
      </c>
    </row>
    <row r="16041" spans="1:11" x14ac:dyDescent="0.3">
      <c r="A16041" s="284" t="s">
        <v>2169</v>
      </c>
      <c r="B16041" s="284">
        <v>137</v>
      </c>
      <c r="C16041" s="24" t="str">
        <f t="shared" si="250"/>
        <v>reen137</v>
      </c>
      <c r="D16041" s="284">
        <v>1340</v>
      </c>
      <c r="E16041" s="284">
        <v>664</v>
      </c>
      <c r="F16041" s="284">
        <v>24564</v>
      </c>
      <c r="G16041" s="284">
        <v>0</v>
      </c>
      <c r="H16041" s="284">
        <v>0</v>
      </c>
      <c r="I16041" s="284">
        <v>0</v>
      </c>
      <c r="J16041" s="284">
        <v>10</v>
      </c>
      <c r="K16041" s="284">
        <v>0</v>
      </c>
    </row>
    <row r="16042" spans="1:11" x14ac:dyDescent="0.3">
      <c r="A16042" s="284" t="s">
        <v>2169</v>
      </c>
      <c r="B16042" s="284">
        <v>138</v>
      </c>
      <c r="C16042" s="24" t="str">
        <f t="shared" si="250"/>
        <v>reen138</v>
      </c>
      <c r="D16042" s="284">
        <v>1355</v>
      </c>
      <c r="E16042" s="284">
        <v>671</v>
      </c>
      <c r="F16042" s="284">
        <v>24852</v>
      </c>
      <c r="G16042" s="284">
        <v>0</v>
      </c>
      <c r="H16042" s="284">
        <v>0</v>
      </c>
      <c r="I16042" s="284">
        <v>0</v>
      </c>
      <c r="J16042" s="284">
        <v>10</v>
      </c>
      <c r="K16042" s="284">
        <v>0</v>
      </c>
    </row>
    <row r="16043" spans="1:11" x14ac:dyDescent="0.3">
      <c r="A16043" s="284" t="s">
        <v>2169</v>
      </c>
      <c r="B16043" s="284">
        <v>139</v>
      </c>
      <c r="C16043" s="24" t="str">
        <f t="shared" si="250"/>
        <v>reen139</v>
      </c>
      <c r="D16043" s="284">
        <v>1370</v>
      </c>
      <c r="E16043" s="284">
        <v>679</v>
      </c>
      <c r="F16043" s="284">
        <v>25163</v>
      </c>
      <c r="G16043" s="284">
        <v>0</v>
      </c>
      <c r="H16043" s="284">
        <v>0</v>
      </c>
      <c r="I16043" s="284">
        <v>0</v>
      </c>
      <c r="J16043" s="284">
        <v>10</v>
      </c>
      <c r="K16043" s="284">
        <v>0</v>
      </c>
    </row>
    <row r="16044" spans="1:11" x14ac:dyDescent="0.3">
      <c r="A16044" s="284" t="s">
        <v>2169</v>
      </c>
      <c r="B16044" s="284">
        <v>140</v>
      </c>
      <c r="C16044" s="24" t="str">
        <f t="shared" si="250"/>
        <v>reen140</v>
      </c>
      <c r="D16044" s="284">
        <v>1385</v>
      </c>
      <c r="E16044" s="284">
        <v>686</v>
      </c>
      <c r="F16044" s="284">
        <v>25486</v>
      </c>
      <c r="G16044" s="284">
        <v>0</v>
      </c>
      <c r="H16044" s="284">
        <v>0</v>
      </c>
      <c r="I16044" s="284">
        <v>0</v>
      </c>
      <c r="J16044" s="284">
        <v>10</v>
      </c>
      <c r="K16044" s="284">
        <v>0</v>
      </c>
    </row>
    <row r="16045" spans="1:11" x14ac:dyDescent="0.3">
      <c r="A16045" s="284" t="s">
        <v>2169</v>
      </c>
      <c r="B16045" s="284">
        <v>141</v>
      </c>
      <c r="C16045" s="24" t="str">
        <f t="shared" si="250"/>
        <v>reen141</v>
      </c>
      <c r="D16045" s="284">
        <v>1511</v>
      </c>
      <c r="E16045" s="284">
        <v>749</v>
      </c>
      <c r="F16045" s="284">
        <v>28082</v>
      </c>
      <c r="G16045" s="284">
        <v>0</v>
      </c>
      <c r="H16045" s="284">
        <v>0</v>
      </c>
      <c r="I16045" s="284">
        <v>0</v>
      </c>
      <c r="J16045" s="284">
        <v>10</v>
      </c>
      <c r="K16045" s="284">
        <v>0</v>
      </c>
    </row>
    <row r="16046" spans="1:11" x14ac:dyDescent="0.3">
      <c r="A16046" s="284" t="s">
        <v>2169</v>
      </c>
      <c r="B16046" s="284">
        <v>142</v>
      </c>
      <c r="C16046" s="24" t="str">
        <f t="shared" si="250"/>
        <v>reen142</v>
      </c>
      <c r="D16046" s="284">
        <v>1528</v>
      </c>
      <c r="E16046" s="284">
        <v>757</v>
      </c>
      <c r="F16046" s="284">
        <v>28443</v>
      </c>
      <c r="G16046" s="284">
        <v>0</v>
      </c>
      <c r="H16046" s="284">
        <v>0</v>
      </c>
      <c r="I16046" s="284">
        <v>0</v>
      </c>
      <c r="J16046" s="284">
        <v>10</v>
      </c>
      <c r="K16046" s="284">
        <v>0</v>
      </c>
    </row>
    <row r="16047" spans="1:11" x14ac:dyDescent="0.3">
      <c r="A16047" s="284" t="s">
        <v>2169</v>
      </c>
      <c r="B16047" s="284">
        <v>143</v>
      </c>
      <c r="C16047" s="24" t="str">
        <f t="shared" si="250"/>
        <v>reen143</v>
      </c>
      <c r="D16047" s="284">
        <v>1545</v>
      </c>
      <c r="E16047" s="284">
        <v>765</v>
      </c>
      <c r="F16047" s="284">
        <v>28849</v>
      </c>
      <c r="G16047" s="284">
        <v>0</v>
      </c>
      <c r="H16047" s="284">
        <v>0</v>
      </c>
      <c r="I16047" s="284">
        <v>0</v>
      </c>
      <c r="J16047" s="284">
        <v>10</v>
      </c>
      <c r="K16047" s="284">
        <v>0</v>
      </c>
    </row>
    <row r="16048" spans="1:11" x14ac:dyDescent="0.3">
      <c r="A16048" s="284" t="s">
        <v>2169</v>
      </c>
      <c r="B16048" s="284">
        <v>144</v>
      </c>
      <c r="C16048" s="24" t="str">
        <f t="shared" si="250"/>
        <v>reen144</v>
      </c>
      <c r="D16048" s="284">
        <v>1562</v>
      </c>
      <c r="E16048" s="284">
        <v>774</v>
      </c>
      <c r="F16048" s="284">
        <v>29187</v>
      </c>
      <c r="G16048" s="284">
        <v>0</v>
      </c>
      <c r="H16048" s="284">
        <v>0</v>
      </c>
      <c r="I16048" s="284">
        <v>0</v>
      </c>
      <c r="J16048" s="284">
        <v>10</v>
      </c>
      <c r="K16048" s="284">
        <v>0</v>
      </c>
    </row>
    <row r="16049" spans="1:11" x14ac:dyDescent="0.3">
      <c r="A16049" s="284" t="s">
        <v>2169</v>
      </c>
      <c r="B16049" s="284">
        <v>145</v>
      </c>
      <c r="C16049" s="24" t="str">
        <f t="shared" si="250"/>
        <v>reen145</v>
      </c>
      <c r="D16049" s="284">
        <v>1579</v>
      </c>
      <c r="E16049" s="284">
        <v>782</v>
      </c>
      <c r="F16049" s="284">
        <v>29583</v>
      </c>
      <c r="G16049" s="284">
        <v>0</v>
      </c>
      <c r="H16049" s="284">
        <v>0</v>
      </c>
      <c r="I16049" s="284">
        <v>0</v>
      </c>
      <c r="J16049" s="284">
        <v>10</v>
      </c>
      <c r="K16049" s="284">
        <v>0</v>
      </c>
    </row>
    <row r="16050" spans="1:11" x14ac:dyDescent="0.3">
      <c r="A16050" s="284" t="s">
        <v>2169</v>
      </c>
      <c r="B16050" s="284">
        <v>146</v>
      </c>
      <c r="C16050" s="24" t="str">
        <f t="shared" si="250"/>
        <v>reen146</v>
      </c>
      <c r="D16050" s="284">
        <v>1596</v>
      </c>
      <c r="E16050" s="284">
        <v>791</v>
      </c>
      <c r="F16050" s="284">
        <v>29962</v>
      </c>
      <c r="G16050" s="284">
        <v>0</v>
      </c>
      <c r="H16050" s="284">
        <v>0</v>
      </c>
      <c r="I16050" s="284">
        <v>0</v>
      </c>
      <c r="J16050" s="284">
        <v>10</v>
      </c>
      <c r="K16050" s="284">
        <v>0</v>
      </c>
    </row>
    <row r="16051" spans="1:11" x14ac:dyDescent="0.3">
      <c r="A16051" s="284" t="s">
        <v>2169</v>
      </c>
      <c r="B16051" s="284">
        <v>147</v>
      </c>
      <c r="C16051" s="24" t="str">
        <f t="shared" si="250"/>
        <v>reen147</v>
      </c>
      <c r="D16051" s="284">
        <v>1614</v>
      </c>
      <c r="E16051" s="284">
        <v>800</v>
      </c>
      <c r="F16051" s="284">
        <v>30349</v>
      </c>
      <c r="G16051" s="284">
        <v>0</v>
      </c>
      <c r="H16051" s="284">
        <v>0</v>
      </c>
      <c r="I16051" s="284">
        <v>0</v>
      </c>
      <c r="J16051" s="284">
        <v>10</v>
      </c>
      <c r="K16051" s="284">
        <v>0</v>
      </c>
    </row>
    <row r="16052" spans="1:11" x14ac:dyDescent="0.3">
      <c r="A16052" s="284" t="s">
        <v>2169</v>
      </c>
      <c r="B16052" s="284">
        <v>148</v>
      </c>
      <c r="C16052" s="24" t="str">
        <f t="shared" si="250"/>
        <v>reen148</v>
      </c>
      <c r="D16052" s="284">
        <v>1631</v>
      </c>
      <c r="E16052" s="284">
        <v>808</v>
      </c>
      <c r="F16052" s="284">
        <v>30704</v>
      </c>
      <c r="G16052" s="284">
        <v>0</v>
      </c>
      <c r="H16052" s="284">
        <v>0</v>
      </c>
      <c r="I16052" s="284">
        <v>0</v>
      </c>
      <c r="J16052" s="284">
        <v>10</v>
      </c>
      <c r="K16052" s="284">
        <v>0</v>
      </c>
    </row>
    <row r="16053" spans="1:11" x14ac:dyDescent="0.3">
      <c r="A16053" s="284" t="s">
        <v>2169</v>
      </c>
      <c r="B16053" s="284">
        <v>149</v>
      </c>
      <c r="C16053" s="24" t="str">
        <f t="shared" si="250"/>
        <v>reen149</v>
      </c>
      <c r="D16053" s="284">
        <v>1649</v>
      </c>
      <c r="E16053" s="284">
        <v>817</v>
      </c>
      <c r="F16053" s="284">
        <v>31119</v>
      </c>
      <c r="G16053" s="284">
        <v>0</v>
      </c>
      <c r="H16053" s="284">
        <v>0</v>
      </c>
      <c r="I16053" s="284">
        <v>0</v>
      </c>
      <c r="J16053" s="284">
        <v>10</v>
      </c>
      <c r="K16053" s="284">
        <v>0</v>
      </c>
    </row>
    <row r="16054" spans="1:11" x14ac:dyDescent="0.3">
      <c r="A16054" s="284" t="s">
        <v>2169</v>
      </c>
      <c r="B16054" s="284">
        <v>150</v>
      </c>
      <c r="C16054" s="24" t="str">
        <f t="shared" si="250"/>
        <v>reen150</v>
      </c>
      <c r="D16054" s="284">
        <v>1667</v>
      </c>
      <c r="E16054" s="284">
        <v>826</v>
      </c>
      <c r="F16054" s="284">
        <v>31483</v>
      </c>
      <c r="G16054" s="284">
        <v>0</v>
      </c>
      <c r="H16054" s="284">
        <v>0</v>
      </c>
      <c r="I16054" s="284">
        <v>0</v>
      </c>
      <c r="J16054" s="284">
        <v>10</v>
      </c>
      <c r="K16054" s="284">
        <v>0</v>
      </c>
    </row>
    <row r="16055" spans="1:11" x14ac:dyDescent="0.3">
      <c r="A16055" s="284" t="s">
        <v>2169</v>
      </c>
      <c r="B16055" s="284">
        <v>151</v>
      </c>
      <c r="C16055" s="24" t="str">
        <f t="shared" si="250"/>
        <v>reen151</v>
      </c>
      <c r="D16055" s="284">
        <v>1686</v>
      </c>
      <c r="E16055" s="284">
        <v>835</v>
      </c>
      <c r="F16055" s="284">
        <v>31889</v>
      </c>
      <c r="G16055" s="284">
        <v>0</v>
      </c>
      <c r="H16055" s="284">
        <v>0</v>
      </c>
      <c r="I16055" s="284">
        <v>0</v>
      </c>
      <c r="J16055" s="284">
        <v>10</v>
      </c>
      <c r="K16055" s="284">
        <v>0</v>
      </c>
    </row>
    <row r="16056" spans="1:11" x14ac:dyDescent="0.3">
      <c r="A16056" s="284" t="s">
        <v>2169</v>
      </c>
      <c r="B16056" s="284">
        <v>152</v>
      </c>
      <c r="C16056" s="24" t="str">
        <f t="shared" si="250"/>
        <v>reen152</v>
      </c>
      <c r="D16056" s="284">
        <v>1704</v>
      </c>
      <c r="E16056" s="284">
        <v>844</v>
      </c>
      <c r="F16056" s="284">
        <v>32261</v>
      </c>
      <c r="G16056" s="284">
        <v>0</v>
      </c>
      <c r="H16056" s="284">
        <v>0</v>
      </c>
      <c r="I16056" s="284">
        <v>0</v>
      </c>
      <c r="J16056" s="284">
        <v>10</v>
      </c>
      <c r="K16056" s="284">
        <v>0</v>
      </c>
    </row>
    <row r="16057" spans="1:11" x14ac:dyDescent="0.3">
      <c r="A16057" s="284" t="s">
        <v>2169</v>
      </c>
      <c r="B16057" s="284">
        <v>153</v>
      </c>
      <c r="C16057" s="24" t="str">
        <f t="shared" si="250"/>
        <v>reen153</v>
      </c>
      <c r="D16057" s="284">
        <v>1723</v>
      </c>
      <c r="E16057" s="284">
        <v>854</v>
      </c>
      <c r="F16057" s="284">
        <v>32696</v>
      </c>
      <c r="G16057" s="284">
        <v>0</v>
      </c>
      <c r="H16057" s="284">
        <v>0</v>
      </c>
      <c r="I16057" s="284">
        <v>0</v>
      </c>
      <c r="J16057" s="284">
        <v>10</v>
      </c>
      <c r="K16057" s="284">
        <v>0</v>
      </c>
    </row>
    <row r="16058" spans="1:11" x14ac:dyDescent="0.3">
      <c r="A16058" s="284" t="s">
        <v>2169</v>
      </c>
      <c r="B16058" s="284">
        <v>154</v>
      </c>
      <c r="C16058" s="24" t="str">
        <f t="shared" si="250"/>
        <v>reen154</v>
      </c>
      <c r="D16058" s="284">
        <v>1741</v>
      </c>
      <c r="E16058" s="284">
        <v>863</v>
      </c>
      <c r="F16058" s="284">
        <v>33078</v>
      </c>
      <c r="G16058" s="284">
        <v>0</v>
      </c>
      <c r="H16058" s="284">
        <v>0</v>
      </c>
      <c r="I16058" s="284">
        <v>0</v>
      </c>
      <c r="J16058" s="284">
        <v>10</v>
      </c>
      <c r="K16058" s="284">
        <v>0</v>
      </c>
    </row>
    <row r="16059" spans="1:11" x14ac:dyDescent="0.3">
      <c r="A16059" s="284" t="s">
        <v>2169</v>
      </c>
      <c r="B16059" s="284">
        <v>155</v>
      </c>
      <c r="C16059" s="24" t="str">
        <f t="shared" si="250"/>
        <v>reen155</v>
      </c>
      <c r="D16059" s="284">
        <v>1760</v>
      </c>
      <c r="E16059" s="284">
        <v>872</v>
      </c>
      <c r="F16059" s="284">
        <v>33504</v>
      </c>
      <c r="G16059" s="284">
        <v>0</v>
      </c>
      <c r="H16059" s="284">
        <v>0</v>
      </c>
      <c r="I16059" s="284">
        <v>0</v>
      </c>
      <c r="J16059" s="284">
        <v>10</v>
      </c>
      <c r="K16059" s="284">
        <v>0</v>
      </c>
    </row>
    <row r="16060" spans="1:11" x14ac:dyDescent="0.3">
      <c r="A16060" s="284" t="s">
        <v>2169</v>
      </c>
      <c r="B16060" s="284">
        <v>156</v>
      </c>
      <c r="C16060" s="24" t="str">
        <f t="shared" si="250"/>
        <v>reen156</v>
      </c>
      <c r="D16060" s="284">
        <v>1780</v>
      </c>
      <c r="E16060" s="284">
        <v>882</v>
      </c>
      <c r="F16060" s="284">
        <v>33894</v>
      </c>
      <c r="G16060" s="284">
        <v>0</v>
      </c>
      <c r="H16060" s="284">
        <v>0</v>
      </c>
      <c r="I16060" s="284">
        <v>0</v>
      </c>
      <c r="J16060" s="284">
        <v>10</v>
      </c>
      <c r="K16060" s="284">
        <v>0</v>
      </c>
    </row>
    <row r="16061" spans="1:11" x14ac:dyDescent="0.3">
      <c r="A16061" s="284" t="s">
        <v>2169</v>
      </c>
      <c r="B16061" s="284">
        <v>157</v>
      </c>
      <c r="C16061" s="24" t="str">
        <f t="shared" si="250"/>
        <v>reen157</v>
      </c>
      <c r="D16061" s="284">
        <v>1799</v>
      </c>
      <c r="E16061" s="284">
        <v>891</v>
      </c>
      <c r="F16061" s="284">
        <v>34351</v>
      </c>
      <c r="G16061" s="284">
        <v>0</v>
      </c>
      <c r="H16061" s="284">
        <v>0</v>
      </c>
      <c r="I16061" s="284">
        <v>0</v>
      </c>
      <c r="J16061" s="284">
        <v>10</v>
      </c>
      <c r="K16061" s="284">
        <v>0</v>
      </c>
    </row>
    <row r="16062" spans="1:11" x14ac:dyDescent="0.3">
      <c r="A16062" s="284" t="s">
        <v>2169</v>
      </c>
      <c r="B16062" s="284">
        <v>158</v>
      </c>
      <c r="C16062" s="24" t="str">
        <f t="shared" si="250"/>
        <v>reen158</v>
      </c>
      <c r="D16062" s="284">
        <v>1819</v>
      </c>
      <c r="E16062" s="284">
        <v>901</v>
      </c>
      <c r="F16062" s="284">
        <v>34751</v>
      </c>
      <c r="G16062" s="284">
        <v>0</v>
      </c>
      <c r="H16062" s="284">
        <v>0</v>
      </c>
      <c r="I16062" s="284">
        <v>0</v>
      </c>
      <c r="J16062" s="284">
        <v>10</v>
      </c>
      <c r="K16062" s="284">
        <v>0</v>
      </c>
    </row>
    <row r="16063" spans="1:11" x14ac:dyDescent="0.3">
      <c r="A16063" s="284" t="s">
        <v>2169</v>
      </c>
      <c r="B16063" s="284">
        <v>159</v>
      </c>
      <c r="C16063" s="24" t="str">
        <f t="shared" si="250"/>
        <v>reen159</v>
      </c>
      <c r="D16063" s="284">
        <v>1838</v>
      </c>
      <c r="E16063" s="284">
        <v>911</v>
      </c>
      <c r="F16063" s="284">
        <v>35219</v>
      </c>
      <c r="G16063" s="284">
        <v>0</v>
      </c>
      <c r="H16063" s="284">
        <v>0</v>
      </c>
      <c r="I16063" s="284">
        <v>0</v>
      </c>
      <c r="J16063" s="284">
        <v>10</v>
      </c>
      <c r="K16063" s="284">
        <v>0</v>
      </c>
    </row>
    <row r="16064" spans="1:11" x14ac:dyDescent="0.3">
      <c r="A16064" s="284" t="s">
        <v>2169</v>
      </c>
      <c r="B16064" s="284">
        <v>160</v>
      </c>
      <c r="C16064" s="24" t="str">
        <f t="shared" si="250"/>
        <v>reen160</v>
      </c>
      <c r="D16064" s="284">
        <v>1858</v>
      </c>
      <c r="E16064" s="284">
        <v>921</v>
      </c>
      <c r="F16064" s="284">
        <v>35628</v>
      </c>
      <c r="G16064" s="284">
        <v>0</v>
      </c>
      <c r="H16064" s="284">
        <v>0</v>
      </c>
      <c r="I16064" s="284">
        <v>0</v>
      </c>
      <c r="J16064" s="284">
        <v>10</v>
      </c>
      <c r="K16064" s="284">
        <v>0</v>
      </c>
    </row>
    <row r="16065" spans="1:11" x14ac:dyDescent="0.3">
      <c r="A16065" s="284" t="s">
        <v>2169</v>
      </c>
      <c r="B16065" s="284">
        <v>161</v>
      </c>
      <c r="C16065" s="24" t="str">
        <f t="shared" si="250"/>
        <v>reen161</v>
      </c>
      <c r="D16065" s="284">
        <v>2027</v>
      </c>
      <c r="E16065" s="284">
        <v>1005</v>
      </c>
      <c r="F16065" s="284">
        <v>39379</v>
      </c>
      <c r="G16065" s="284">
        <v>0</v>
      </c>
      <c r="H16065" s="284">
        <v>0</v>
      </c>
      <c r="I16065" s="284">
        <v>0</v>
      </c>
      <c r="J16065" s="284">
        <v>10</v>
      </c>
      <c r="K16065" s="284">
        <v>0</v>
      </c>
    </row>
    <row r="16066" spans="1:11" x14ac:dyDescent="0.3">
      <c r="A16066" s="284" t="s">
        <v>2169</v>
      </c>
      <c r="B16066" s="284">
        <v>162</v>
      </c>
      <c r="C16066" s="24" t="str">
        <f t="shared" si="250"/>
        <v>reen162</v>
      </c>
      <c r="D16066" s="284">
        <v>2049</v>
      </c>
      <c r="E16066" s="284">
        <v>1015</v>
      </c>
      <c r="F16066" s="284">
        <v>39837</v>
      </c>
      <c r="G16066" s="284">
        <v>0</v>
      </c>
      <c r="H16066" s="284">
        <v>0</v>
      </c>
      <c r="I16066" s="284">
        <v>0</v>
      </c>
      <c r="J16066" s="284">
        <v>10</v>
      </c>
      <c r="K16066" s="284">
        <v>0</v>
      </c>
    </row>
    <row r="16067" spans="1:11" x14ac:dyDescent="0.3">
      <c r="A16067" s="284" t="s">
        <v>2169</v>
      </c>
      <c r="B16067" s="284">
        <v>163</v>
      </c>
      <c r="C16067" s="24" t="str">
        <f t="shared" si="250"/>
        <v>reen163</v>
      </c>
      <c r="D16067" s="284">
        <v>2071</v>
      </c>
      <c r="E16067" s="284">
        <v>1026</v>
      </c>
      <c r="F16067" s="284">
        <v>40372</v>
      </c>
      <c r="G16067" s="284">
        <v>0</v>
      </c>
      <c r="H16067" s="284">
        <v>0</v>
      </c>
      <c r="I16067" s="284">
        <v>0</v>
      </c>
      <c r="J16067" s="284">
        <v>10</v>
      </c>
      <c r="K16067" s="284">
        <v>0</v>
      </c>
    </row>
    <row r="16068" spans="1:11" x14ac:dyDescent="0.3">
      <c r="A16068" s="284" t="s">
        <v>2169</v>
      </c>
      <c r="B16068" s="284">
        <v>164</v>
      </c>
      <c r="C16068" s="24" t="str">
        <f t="shared" si="250"/>
        <v>reen164</v>
      </c>
      <c r="D16068" s="284">
        <v>2094</v>
      </c>
      <c r="E16068" s="284">
        <v>1038</v>
      </c>
      <c r="F16068" s="284">
        <v>40841</v>
      </c>
      <c r="G16068" s="284">
        <v>0</v>
      </c>
      <c r="H16068" s="284">
        <v>0</v>
      </c>
      <c r="I16068" s="284">
        <v>0</v>
      </c>
      <c r="J16068" s="284">
        <v>10</v>
      </c>
      <c r="K16068" s="284">
        <v>0</v>
      </c>
    </row>
    <row r="16069" spans="1:11" x14ac:dyDescent="0.3">
      <c r="A16069" s="284" t="s">
        <v>2169</v>
      </c>
      <c r="B16069" s="284">
        <v>165</v>
      </c>
      <c r="C16069" s="24" t="str">
        <f t="shared" si="250"/>
        <v>reen165</v>
      </c>
      <c r="D16069" s="284">
        <v>2117</v>
      </c>
      <c r="E16069" s="284">
        <v>1049</v>
      </c>
      <c r="F16069" s="284">
        <v>41441</v>
      </c>
      <c r="G16069" s="284">
        <v>0</v>
      </c>
      <c r="H16069" s="284">
        <v>0</v>
      </c>
      <c r="I16069" s="284">
        <v>0</v>
      </c>
      <c r="J16069" s="284">
        <v>10</v>
      </c>
      <c r="K16069" s="284">
        <v>0</v>
      </c>
    </row>
    <row r="16070" spans="1:11" x14ac:dyDescent="0.3">
      <c r="A16070" s="284" t="s">
        <v>2169</v>
      </c>
      <c r="B16070" s="284">
        <v>166</v>
      </c>
      <c r="C16070" s="24" t="str">
        <f t="shared" ref="C16070:C16133" si="251">A16070&amp;B16070</f>
        <v>reen166</v>
      </c>
      <c r="D16070" s="284">
        <v>2140</v>
      </c>
      <c r="E16070" s="284">
        <v>1060</v>
      </c>
      <c r="F16070" s="284">
        <v>41922</v>
      </c>
      <c r="G16070" s="284">
        <v>0</v>
      </c>
      <c r="H16070" s="284">
        <v>0</v>
      </c>
      <c r="I16070" s="284">
        <v>0</v>
      </c>
      <c r="J16070" s="284">
        <v>10</v>
      </c>
      <c r="K16070" s="284">
        <v>0</v>
      </c>
    </row>
    <row r="16071" spans="1:11" x14ac:dyDescent="0.3">
      <c r="A16071" s="284" t="s">
        <v>2169</v>
      </c>
      <c r="B16071" s="284">
        <v>167</v>
      </c>
      <c r="C16071" s="24" t="str">
        <f t="shared" si="251"/>
        <v>reen167</v>
      </c>
      <c r="D16071" s="284">
        <v>2163</v>
      </c>
      <c r="E16071" s="284">
        <v>1072</v>
      </c>
      <c r="F16071" s="284">
        <v>42409</v>
      </c>
      <c r="G16071" s="284">
        <v>0</v>
      </c>
      <c r="H16071" s="284">
        <v>0</v>
      </c>
      <c r="I16071" s="284">
        <v>0</v>
      </c>
      <c r="J16071" s="284">
        <v>10</v>
      </c>
      <c r="K16071" s="284">
        <v>0</v>
      </c>
    </row>
    <row r="16072" spans="1:11" x14ac:dyDescent="0.3">
      <c r="A16072" s="284" t="s">
        <v>2169</v>
      </c>
      <c r="B16072" s="284">
        <v>168</v>
      </c>
      <c r="C16072" s="24" t="str">
        <f t="shared" si="251"/>
        <v>reen168</v>
      </c>
      <c r="D16072" s="284">
        <v>2186</v>
      </c>
      <c r="E16072" s="284">
        <v>1083</v>
      </c>
      <c r="F16072" s="284">
        <v>42901</v>
      </c>
      <c r="G16072" s="284">
        <v>0</v>
      </c>
      <c r="H16072" s="284">
        <v>0</v>
      </c>
      <c r="I16072" s="284">
        <v>0</v>
      </c>
      <c r="J16072" s="284">
        <v>10</v>
      </c>
      <c r="K16072" s="284">
        <v>0</v>
      </c>
    </row>
    <row r="16073" spans="1:11" x14ac:dyDescent="0.3">
      <c r="A16073" s="284" t="s">
        <v>2169</v>
      </c>
      <c r="B16073" s="284">
        <v>169</v>
      </c>
      <c r="C16073" s="24" t="str">
        <f t="shared" si="251"/>
        <v>reen169</v>
      </c>
      <c r="D16073" s="284">
        <v>2210</v>
      </c>
      <c r="E16073" s="284">
        <v>1095</v>
      </c>
      <c r="F16073" s="284">
        <v>43531</v>
      </c>
      <c r="G16073" s="284">
        <v>0</v>
      </c>
      <c r="H16073" s="284">
        <v>0</v>
      </c>
      <c r="I16073" s="284">
        <v>0</v>
      </c>
      <c r="J16073" s="284">
        <v>10</v>
      </c>
      <c r="K16073" s="284">
        <v>0</v>
      </c>
    </row>
    <row r="16074" spans="1:11" x14ac:dyDescent="0.3">
      <c r="A16074" s="284" t="s">
        <v>2169</v>
      </c>
      <c r="B16074" s="284">
        <v>170</v>
      </c>
      <c r="C16074" s="24" t="str">
        <f t="shared" si="251"/>
        <v>reen170</v>
      </c>
      <c r="D16074" s="284">
        <v>2233</v>
      </c>
      <c r="E16074" s="284">
        <v>1107</v>
      </c>
      <c r="F16074" s="284">
        <v>44035</v>
      </c>
      <c r="G16074" s="284">
        <v>0</v>
      </c>
      <c r="H16074" s="284">
        <v>0</v>
      </c>
      <c r="I16074" s="284">
        <v>0</v>
      </c>
      <c r="J16074" s="284">
        <v>10</v>
      </c>
      <c r="K16074" s="284">
        <v>0</v>
      </c>
    </row>
    <row r="16075" spans="1:11" x14ac:dyDescent="0.3">
      <c r="A16075" s="284" t="s">
        <v>2169</v>
      </c>
      <c r="B16075" s="284">
        <v>171</v>
      </c>
      <c r="C16075" s="24" t="str">
        <f t="shared" si="251"/>
        <v>reen171</v>
      </c>
      <c r="D16075" s="284">
        <v>2258</v>
      </c>
      <c r="E16075" s="284">
        <v>1119</v>
      </c>
      <c r="F16075" s="284">
        <v>44545</v>
      </c>
      <c r="G16075" s="284">
        <v>0</v>
      </c>
      <c r="H16075" s="284">
        <v>0</v>
      </c>
      <c r="I16075" s="284">
        <v>0</v>
      </c>
      <c r="J16075" s="284">
        <v>10</v>
      </c>
      <c r="K16075" s="284">
        <v>0</v>
      </c>
    </row>
    <row r="16076" spans="1:11" x14ac:dyDescent="0.3">
      <c r="A16076" s="284" t="s">
        <v>2169</v>
      </c>
      <c r="B16076" s="284">
        <v>172</v>
      </c>
      <c r="C16076" s="24" t="str">
        <f t="shared" si="251"/>
        <v>reen172</v>
      </c>
      <c r="D16076" s="284">
        <v>2282</v>
      </c>
      <c r="E16076" s="284">
        <v>1131</v>
      </c>
      <c r="F16076" s="284">
        <v>45061</v>
      </c>
      <c r="G16076" s="284">
        <v>0</v>
      </c>
      <c r="H16076" s="284">
        <v>0</v>
      </c>
      <c r="I16076" s="284">
        <v>0</v>
      </c>
      <c r="J16076" s="284">
        <v>10</v>
      </c>
      <c r="K16076" s="284">
        <v>0</v>
      </c>
    </row>
    <row r="16077" spans="1:11" x14ac:dyDescent="0.3">
      <c r="A16077" s="284" t="s">
        <v>2169</v>
      </c>
      <c r="B16077" s="284">
        <v>173</v>
      </c>
      <c r="C16077" s="24" t="str">
        <f t="shared" si="251"/>
        <v>reen173</v>
      </c>
      <c r="D16077" s="284">
        <v>2306</v>
      </c>
      <c r="E16077" s="284">
        <v>1143</v>
      </c>
      <c r="F16077" s="284">
        <v>45722</v>
      </c>
      <c r="G16077" s="284">
        <v>0</v>
      </c>
      <c r="H16077" s="284">
        <v>0</v>
      </c>
      <c r="I16077" s="284">
        <v>0</v>
      </c>
      <c r="J16077" s="284">
        <v>10</v>
      </c>
      <c r="K16077" s="284">
        <v>0</v>
      </c>
    </row>
    <row r="16078" spans="1:11" x14ac:dyDescent="0.3">
      <c r="A16078" s="284" t="s">
        <v>2169</v>
      </c>
      <c r="B16078" s="284">
        <v>174</v>
      </c>
      <c r="C16078" s="24" t="str">
        <f t="shared" si="251"/>
        <v>reen174</v>
      </c>
      <c r="D16078" s="284">
        <v>2331</v>
      </c>
      <c r="E16078" s="284">
        <v>1155</v>
      </c>
      <c r="F16078" s="284">
        <v>46251</v>
      </c>
      <c r="G16078" s="284">
        <v>0</v>
      </c>
      <c r="H16078" s="284">
        <v>0</v>
      </c>
      <c r="I16078" s="284">
        <v>0</v>
      </c>
      <c r="J16078" s="284">
        <v>10</v>
      </c>
      <c r="K16078" s="284">
        <v>0</v>
      </c>
    </row>
    <row r="16079" spans="1:11" x14ac:dyDescent="0.3">
      <c r="A16079" s="284" t="s">
        <v>2169</v>
      </c>
      <c r="B16079" s="284">
        <v>175</v>
      </c>
      <c r="C16079" s="24" t="str">
        <f t="shared" si="251"/>
        <v>reen175</v>
      </c>
      <c r="D16079" s="284">
        <v>2356</v>
      </c>
      <c r="E16079" s="284">
        <v>1168</v>
      </c>
      <c r="F16079" s="284">
        <v>46786</v>
      </c>
      <c r="G16079" s="284">
        <v>0</v>
      </c>
      <c r="H16079" s="284">
        <v>0</v>
      </c>
      <c r="I16079" s="284">
        <v>0</v>
      </c>
      <c r="J16079" s="284">
        <v>10</v>
      </c>
      <c r="K16079" s="284">
        <v>0</v>
      </c>
    </row>
    <row r="16080" spans="1:11" x14ac:dyDescent="0.3">
      <c r="A16080" s="284" t="s">
        <v>2169</v>
      </c>
      <c r="B16080" s="284">
        <v>176</v>
      </c>
      <c r="C16080" s="24" t="str">
        <f t="shared" si="251"/>
        <v>reen176</v>
      </c>
      <c r="D16080" s="284">
        <v>2382</v>
      </c>
      <c r="E16080" s="284">
        <v>1180</v>
      </c>
      <c r="F16080" s="284">
        <v>47326</v>
      </c>
      <c r="G16080" s="284">
        <v>0</v>
      </c>
      <c r="H16080" s="284">
        <v>0</v>
      </c>
      <c r="I16080" s="284">
        <v>0</v>
      </c>
      <c r="J16080" s="284">
        <v>10</v>
      </c>
      <c r="K16080" s="284">
        <v>0</v>
      </c>
    </row>
    <row r="16081" spans="1:11" x14ac:dyDescent="0.3">
      <c r="A16081" s="284" t="s">
        <v>2169</v>
      </c>
      <c r="B16081" s="284">
        <v>177</v>
      </c>
      <c r="C16081" s="24" t="str">
        <f t="shared" si="251"/>
        <v>reen177</v>
      </c>
      <c r="D16081" s="284">
        <v>2407</v>
      </c>
      <c r="E16081" s="284">
        <v>1193</v>
      </c>
      <c r="F16081" s="284">
        <v>48020</v>
      </c>
      <c r="G16081" s="284">
        <v>0</v>
      </c>
      <c r="H16081" s="284">
        <v>0</v>
      </c>
      <c r="I16081" s="284">
        <v>0</v>
      </c>
      <c r="J16081" s="284">
        <v>10</v>
      </c>
      <c r="K16081" s="284">
        <v>0</v>
      </c>
    </row>
    <row r="16082" spans="1:11" x14ac:dyDescent="0.3">
      <c r="A16082" s="284" t="s">
        <v>2169</v>
      </c>
      <c r="B16082" s="284">
        <v>178</v>
      </c>
      <c r="C16082" s="24" t="str">
        <f t="shared" si="251"/>
        <v>reen178</v>
      </c>
      <c r="D16082" s="284">
        <v>2433</v>
      </c>
      <c r="E16082" s="284">
        <v>1206</v>
      </c>
      <c r="F16082" s="284">
        <v>48574</v>
      </c>
      <c r="G16082" s="284">
        <v>0</v>
      </c>
      <c r="H16082" s="284">
        <v>0</v>
      </c>
      <c r="I16082" s="284">
        <v>0</v>
      </c>
      <c r="J16082" s="284">
        <v>10</v>
      </c>
      <c r="K16082" s="284">
        <v>0</v>
      </c>
    </row>
    <row r="16083" spans="1:11" x14ac:dyDescent="0.3">
      <c r="A16083" s="284" t="s">
        <v>2169</v>
      </c>
      <c r="B16083" s="284">
        <v>179</v>
      </c>
      <c r="C16083" s="24" t="str">
        <f t="shared" si="251"/>
        <v>reen179</v>
      </c>
      <c r="D16083" s="284">
        <v>2459</v>
      </c>
      <c r="E16083" s="284">
        <v>1219</v>
      </c>
      <c r="F16083" s="284">
        <v>49135</v>
      </c>
      <c r="G16083" s="284">
        <v>0</v>
      </c>
      <c r="H16083" s="284">
        <v>0</v>
      </c>
      <c r="I16083" s="284">
        <v>0</v>
      </c>
      <c r="J16083" s="284">
        <v>10</v>
      </c>
      <c r="K16083" s="284">
        <v>0</v>
      </c>
    </row>
    <row r="16084" spans="1:11" x14ac:dyDescent="0.3">
      <c r="A16084" s="284" t="s">
        <v>2169</v>
      </c>
      <c r="B16084" s="284">
        <v>180</v>
      </c>
      <c r="C16084" s="24" t="str">
        <f t="shared" si="251"/>
        <v>reen180</v>
      </c>
      <c r="D16084" s="284">
        <v>2486</v>
      </c>
      <c r="E16084" s="284">
        <v>1232</v>
      </c>
      <c r="F16084" s="284">
        <v>49701</v>
      </c>
      <c r="G16084" s="284">
        <v>0</v>
      </c>
      <c r="H16084" s="284">
        <v>0</v>
      </c>
      <c r="I16084" s="284">
        <v>0</v>
      </c>
      <c r="J16084" s="284">
        <v>10</v>
      </c>
      <c r="K16084" s="284">
        <v>0</v>
      </c>
    </row>
    <row r="16085" spans="1:11" x14ac:dyDescent="0.3">
      <c r="A16085" s="284" t="s">
        <v>2169</v>
      </c>
      <c r="B16085" s="284">
        <v>181</v>
      </c>
      <c r="C16085" s="24" t="str">
        <f t="shared" si="251"/>
        <v>reen181</v>
      </c>
      <c r="D16085" s="284">
        <v>2711</v>
      </c>
      <c r="E16085" s="284">
        <v>1343</v>
      </c>
      <c r="F16085" s="284">
        <v>55034</v>
      </c>
      <c r="G16085" s="284">
        <v>0</v>
      </c>
      <c r="H16085" s="284">
        <v>0</v>
      </c>
      <c r="I16085" s="284">
        <v>0</v>
      </c>
      <c r="J16085" s="284">
        <v>10</v>
      </c>
      <c r="K16085" s="284">
        <v>0</v>
      </c>
    </row>
    <row r="16086" spans="1:11" x14ac:dyDescent="0.3">
      <c r="A16086" s="284" t="s">
        <v>2169</v>
      </c>
      <c r="B16086" s="284">
        <v>182</v>
      </c>
      <c r="C16086" s="24" t="str">
        <f t="shared" si="251"/>
        <v>reen182</v>
      </c>
      <c r="D16086" s="284">
        <v>2740</v>
      </c>
      <c r="E16086" s="284">
        <v>1358</v>
      </c>
      <c r="F16086" s="284">
        <v>55668</v>
      </c>
      <c r="G16086" s="284">
        <v>0</v>
      </c>
      <c r="H16086" s="284">
        <v>0</v>
      </c>
      <c r="I16086" s="284">
        <v>0</v>
      </c>
      <c r="J16086" s="284">
        <v>10</v>
      </c>
      <c r="K16086" s="284">
        <v>0</v>
      </c>
    </row>
    <row r="16087" spans="1:11" x14ac:dyDescent="0.3">
      <c r="A16087" s="284" t="s">
        <v>2169</v>
      </c>
      <c r="B16087" s="284">
        <v>183</v>
      </c>
      <c r="C16087" s="24" t="str">
        <f t="shared" si="251"/>
        <v>reen183</v>
      </c>
      <c r="D16087" s="284">
        <v>2769</v>
      </c>
      <c r="E16087" s="284">
        <v>1372</v>
      </c>
      <c r="F16087" s="284">
        <v>56310</v>
      </c>
      <c r="G16087" s="284">
        <v>0</v>
      </c>
      <c r="H16087" s="284">
        <v>0</v>
      </c>
      <c r="I16087" s="284">
        <v>0</v>
      </c>
      <c r="J16087" s="284">
        <v>10</v>
      </c>
      <c r="K16087" s="284">
        <v>0</v>
      </c>
    </row>
    <row r="16088" spans="1:11" x14ac:dyDescent="0.3">
      <c r="A16088" s="284" t="s">
        <v>2169</v>
      </c>
      <c r="B16088" s="284">
        <v>184</v>
      </c>
      <c r="C16088" s="24" t="str">
        <f t="shared" si="251"/>
        <v>reen184</v>
      </c>
      <c r="D16088" s="284">
        <v>2799</v>
      </c>
      <c r="E16088" s="284">
        <v>1387</v>
      </c>
      <c r="F16088" s="284">
        <v>56959</v>
      </c>
      <c r="G16088" s="284">
        <v>0</v>
      </c>
      <c r="H16088" s="284">
        <v>0</v>
      </c>
      <c r="I16088" s="284">
        <v>0</v>
      </c>
      <c r="J16088" s="284">
        <v>10</v>
      </c>
      <c r="K16088" s="284">
        <v>0</v>
      </c>
    </row>
    <row r="16089" spans="1:11" x14ac:dyDescent="0.3">
      <c r="A16089" s="284" t="s">
        <v>2169</v>
      </c>
      <c r="B16089" s="284">
        <v>185</v>
      </c>
      <c r="C16089" s="24" t="str">
        <f t="shared" si="251"/>
        <v>reen185</v>
      </c>
      <c r="D16089" s="284">
        <v>2829</v>
      </c>
      <c r="E16089" s="284">
        <v>1402</v>
      </c>
      <c r="F16089" s="284">
        <v>57792</v>
      </c>
      <c r="G16089" s="284">
        <v>0</v>
      </c>
      <c r="H16089" s="284">
        <v>0</v>
      </c>
      <c r="I16089" s="284">
        <v>0</v>
      </c>
      <c r="J16089" s="284">
        <v>10</v>
      </c>
      <c r="K16089" s="284">
        <v>0</v>
      </c>
    </row>
    <row r="16090" spans="1:11" x14ac:dyDescent="0.3">
      <c r="A16090" s="284" t="s">
        <v>2169</v>
      </c>
      <c r="B16090" s="284">
        <v>186</v>
      </c>
      <c r="C16090" s="24" t="str">
        <f t="shared" si="251"/>
        <v>reen186</v>
      </c>
      <c r="D16090" s="284">
        <v>2859</v>
      </c>
      <c r="E16090" s="284">
        <v>1417</v>
      </c>
      <c r="F16090" s="284">
        <v>58458</v>
      </c>
      <c r="G16090" s="284">
        <v>0</v>
      </c>
      <c r="H16090" s="284">
        <v>0</v>
      </c>
      <c r="I16090" s="284">
        <v>0</v>
      </c>
      <c r="J16090" s="284">
        <v>10</v>
      </c>
      <c r="K16090" s="284">
        <v>0</v>
      </c>
    </row>
    <row r="16091" spans="1:11" x14ac:dyDescent="0.3">
      <c r="A16091" s="284" t="s">
        <v>2169</v>
      </c>
      <c r="B16091" s="284">
        <v>187</v>
      </c>
      <c r="C16091" s="24" t="str">
        <f t="shared" si="251"/>
        <v>reen187</v>
      </c>
      <c r="D16091" s="284">
        <v>2890</v>
      </c>
      <c r="E16091" s="284">
        <v>1432</v>
      </c>
      <c r="F16091" s="284">
        <v>59130</v>
      </c>
      <c r="G16091" s="284">
        <v>0</v>
      </c>
      <c r="H16091" s="284">
        <v>0</v>
      </c>
      <c r="I16091" s="284">
        <v>0</v>
      </c>
      <c r="J16091" s="284">
        <v>10</v>
      </c>
      <c r="K16091" s="284">
        <v>0</v>
      </c>
    </row>
    <row r="16092" spans="1:11" x14ac:dyDescent="0.3">
      <c r="A16092" s="284" t="s">
        <v>2169</v>
      </c>
      <c r="B16092" s="284">
        <v>188</v>
      </c>
      <c r="C16092" s="24" t="str">
        <f t="shared" si="251"/>
        <v>reen188</v>
      </c>
      <c r="D16092" s="284">
        <v>2920</v>
      </c>
      <c r="E16092" s="284">
        <v>1447</v>
      </c>
      <c r="F16092" s="284">
        <v>59810</v>
      </c>
      <c r="G16092" s="284">
        <v>0</v>
      </c>
      <c r="H16092" s="284">
        <v>0</v>
      </c>
      <c r="I16092" s="284">
        <v>0</v>
      </c>
      <c r="J16092" s="284">
        <v>10</v>
      </c>
      <c r="K16092" s="284">
        <v>0</v>
      </c>
    </row>
    <row r="16093" spans="1:11" x14ac:dyDescent="0.3">
      <c r="A16093" s="284" t="s">
        <v>2169</v>
      </c>
      <c r="B16093" s="284">
        <v>189</v>
      </c>
      <c r="C16093" s="24" t="str">
        <f t="shared" si="251"/>
        <v>reen189</v>
      </c>
      <c r="D16093" s="284">
        <v>2952</v>
      </c>
      <c r="E16093" s="284">
        <v>1463</v>
      </c>
      <c r="F16093" s="284">
        <v>60622</v>
      </c>
      <c r="G16093" s="284">
        <v>0</v>
      </c>
      <c r="H16093" s="284">
        <v>0</v>
      </c>
      <c r="I16093" s="284">
        <v>0</v>
      </c>
      <c r="J16093" s="284">
        <v>10</v>
      </c>
      <c r="K16093" s="284">
        <v>0</v>
      </c>
    </row>
    <row r="16094" spans="1:11" x14ac:dyDescent="0.3">
      <c r="A16094" s="284" t="s">
        <v>2169</v>
      </c>
      <c r="B16094" s="284">
        <v>190</v>
      </c>
      <c r="C16094" s="24" t="str">
        <f t="shared" si="251"/>
        <v>reen190</v>
      </c>
      <c r="D16094" s="284">
        <v>2983</v>
      </c>
      <c r="E16094" s="284">
        <v>1478</v>
      </c>
      <c r="F16094" s="284">
        <v>61318</v>
      </c>
      <c r="G16094" s="284">
        <v>0</v>
      </c>
      <c r="H16094" s="284">
        <v>0</v>
      </c>
      <c r="I16094" s="284">
        <v>0</v>
      </c>
      <c r="J16094" s="284">
        <v>10</v>
      </c>
      <c r="K16094" s="284">
        <v>0</v>
      </c>
    </row>
    <row r="16095" spans="1:11" x14ac:dyDescent="0.3">
      <c r="A16095" s="284" t="s">
        <v>2169</v>
      </c>
      <c r="B16095" s="284">
        <v>191</v>
      </c>
      <c r="C16095" s="24" t="str">
        <f t="shared" si="251"/>
        <v>reen191</v>
      </c>
      <c r="D16095" s="284">
        <v>3015</v>
      </c>
      <c r="E16095" s="284">
        <v>1494</v>
      </c>
      <c r="F16095" s="284">
        <v>62022</v>
      </c>
      <c r="G16095" s="284">
        <v>0</v>
      </c>
      <c r="H16095" s="284">
        <v>0</v>
      </c>
      <c r="I16095" s="284">
        <v>0</v>
      </c>
      <c r="J16095" s="284">
        <v>10</v>
      </c>
      <c r="K16095" s="284">
        <v>0</v>
      </c>
    </row>
    <row r="16096" spans="1:11" x14ac:dyDescent="0.3">
      <c r="A16096" s="284" t="s">
        <v>2169</v>
      </c>
      <c r="B16096" s="284">
        <v>192</v>
      </c>
      <c r="C16096" s="24" t="str">
        <f t="shared" si="251"/>
        <v>reen192</v>
      </c>
      <c r="D16096" s="284">
        <v>3047</v>
      </c>
      <c r="E16096" s="284">
        <v>1510</v>
      </c>
      <c r="F16096" s="284">
        <v>62734</v>
      </c>
      <c r="G16096" s="284">
        <v>0</v>
      </c>
      <c r="H16096" s="284">
        <v>0</v>
      </c>
      <c r="I16096" s="284">
        <v>0</v>
      </c>
      <c r="J16096" s="284">
        <v>10</v>
      </c>
      <c r="K16096" s="284">
        <v>0</v>
      </c>
    </row>
    <row r="16097" spans="1:11" x14ac:dyDescent="0.3">
      <c r="A16097" s="284" t="s">
        <v>2169</v>
      </c>
      <c r="B16097" s="284">
        <v>193</v>
      </c>
      <c r="C16097" s="24" t="str">
        <f t="shared" si="251"/>
        <v>reen193</v>
      </c>
      <c r="D16097" s="284">
        <v>3079</v>
      </c>
      <c r="E16097" s="284">
        <v>1526</v>
      </c>
      <c r="F16097" s="284">
        <v>63650</v>
      </c>
      <c r="G16097" s="284">
        <v>0</v>
      </c>
      <c r="H16097" s="284">
        <v>0</v>
      </c>
      <c r="I16097" s="284">
        <v>0</v>
      </c>
      <c r="J16097" s="284">
        <v>10</v>
      </c>
      <c r="K16097" s="284">
        <v>0</v>
      </c>
    </row>
    <row r="16098" spans="1:11" x14ac:dyDescent="0.3">
      <c r="A16098" s="284" t="s">
        <v>2169</v>
      </c>
      <c r="B16098" s="284">
        <v>194</v>
      </c>
      <c r="C16098" s="24" t="str">
        <f t="shared" si="251"/>
        <v>reen194</v>
      </c>
      <c r="D16098" s="284">
        <v>3112</v>
      </c>
      <c r="E16098" s="284">
        <v>1542</v>
      </c>
      <c r="F16098" s="284">
        <v>64379</v>
      </c>
      <c r="G16098" s="284">
        <v>0</v>
      </c>
      <c r="H16098" s="284">
        <v>0</v>
      </c>
      <c r="I16098" s="284">
        <v>0</v>
      </c>
      <c r="J16098" s="284">
        <v>10</v>
      </c>
      <c r="K16098" s="284">
        <v>0</v>
      </c>
    </row>
    <row r="16099" spans="1:11" x14ac:dyDescent="0.3">
      <c r="A16099" s="284" t="s">
        <v>2169</v>
      </c>
      <c r="B16099" s="284">
        <v>195</v>
      </c>
      <c r="C16099" s="24" t="str">
        <f t="shared" si="251"/>
        <v>reen195</v>
      </c>
      <c r="D16099" s="284">
        <v>3145</v>
      </c>
      <c r="E16099" s="284">
        <v>1558</v>
      </c>
      <c r="F16099" s="284">
        <v>65117</v>
      </c>
      <c r="G16099" s="284">
        <v>0</v>
      </c>
      <c r="H16099" s="284">
        <v>0</v>
      </c>
      <c r="I16099" s="284">
        <v>0</v>
      </c>
      <c r="J16099" s="284">
        <v>10</v>
      </c>
      <c r="K16099" s="284">
        <v>0</v>
      </c>
    </row>
    <row r="16100" spans="1:11" x14ac:dyDescent="0.3">
      <c r="A16100" s="284" t="s">
        <v>2169</v>
      </c>
      <c r="B16100" s="284">
        <v>196</v>
      </c>
      <c r="C16100" s="24" t="str">
        <f t="shared" si="251"/>
        <v>reen196</v>
      </c>
      <c r="D16100" s="284">
        <v>3178</v>
      </c>
      <c r="E16100" s="284">
        <v>1575</v>
      </c>
      <c r="F16100" s="284">
        <v>65863</v>
      </c>
      <c r="G16100" s="284">
        <v>0</v>
      </c>
      <c r="H16100" s="284">
        <v>0</v>
      </c>
      <c r="I16100" s="284">
        <v>0</v>
      </c>
      <c r="J16100" s="284">
        <v>10</v>
      </c>
      <c r="K16100" s="284">
        <v>0</v>
      </c>
    </row>
    <row r="16101" spans="1:11" x14ac:dyDescent="0.3">
      <c r="A16101" s="284" t="s">
        <v>2169</v>
      </c>
      <c r="B16101" s="284">
        <v>197</v>
      </c>
      <c r="C16101" s="24" t="str">
        <f t="shared" si="251"/>
        <v>reen197</v>
      </c>
      <c r="D16101" s="284">
        <v>3212</v>
      </c>
      <c r="E16101" s="284">
        <v>1592</v>
      </c>
      <c r="F16101" s="284">
        <v>66823</v>
      </c>
      <c r="G16101" s="284">
        <v>0</v>
      </c>
      <c r="H16101" s="284">
        <v>0</v>
      </c>
      <c r="I16101" s="284">
        <v>0</v>
      </c>
      <c r="J16101" s="284">
        <v>10</v>
      </c>
      <c r="K16101" s="284">
        <v>0</v>
      </c>
    </row>
    <row r="16102" spans="1:11" x14ac:dyDescent="0.3">
      <c r="A16102" s="284" t="s">
        <v>2169</v>
      </c>
      <c r="B16102" s="284">
        <v>198</v>
      </c>
      <c r="C16102" s="24" t="str">
        <f t="shared" si="251"/>
        <v>reen198</v>
      </c>
      <c r="D16102" s="284">
        <v>3246</v>
      </c>
      <c r="E16102" s="284">
        <v>1609</v>
      </c>
      <c r="F16102" s="284">
        <v>67588</v>
      </c>
      <c r="G16102" s="284">
        <v>0</v>
      </c>
      <c r="H16102" s="284">
        <v>0</v>
      </c>
      <c r="I16102" s="284">
        <v>0</v>
      </c>
      <c r="J16102" s="284">
        <v>10</v>
      </c>
      <c r="K16102" s="284">
        <v>0</v>
      </c>
    </row>
    <row r="16103" spans="1:11" x14ac:dyDescent="0.3">
      <c r="A16103" s="284" t="s">
        <v>2169</v>
      </c>
      <c r="B16103" s="284">
        <v>199</v>
      </c>
      <c r="C16103" s="24" t="str">
        <f t="shared" si="251"/>
        <v>reen199</v>
      </c>
      <c r="D16103" s="284">
        <v>3280</v>
      </c>
      <c r="E16103" s="284">
        <v>1626</v>
      </c>
      <c r="F16103" s="284">
        <v>68361</v>
      </c>
      <c r="G16103" s="284">
        <v>0</v>
      </c>
      <c r="H16103" s="284">
        <v>0</v>
      </c>
      <c r="I16103" s="284">
        <v>0</v>
      </c>
      <c r="J16103" s="284">
        <v>10</v>
      </c>
      <c r="K16103" s="284">
        <v>0</v>
      </c>
    </row>
    <row r="16104" spans="1:11" x14ac:dyDescent="0.3">
      <c r="A16104" s="284" t="s">
        <v>2169</v>
      </c>
      <c r="B16104" s="284">
        <v>200</v>
      </c>
      <c r="C16104" s="24" t="str">
        <f t="shared" si="251"/>
        <v>reen200</v>
      </c>
      <c r="D16104" s="284">
        <v>3315</v>
      </c>
      <c r="E16104" s="284">
        <v>1643</v>
      </c>
      <c r="F16104" s="284">
        <v>69142</v>
      </c>
      <c r="G16104" s="284">
        <v>0</v>
      </c>
      <c r="H16104" s="284">
        <v>0</v>
      </c>
      <c r="I16104" s="284">
        <v>0</v>
      </c>
      <c r="J16104" s="284">
        <v>10</v>
      </c>
      <c r="K16104" s="284">
        <v>0</v>
      </c>
    </row>
    <row r="16105" spans="1:11" x14ac:dyDescent="0.3">
      <c r="A16105" s="284" t="s">
        <v>2169</v>
      </c>
      <c r="B16105" s="284">
        <v>201</v>
      </c>
      <c r="C16105" s="24" t="str">
        <f t="shared" si="251"/>
        <v>reen201</v>
      </c>
      <c r="D16105" s="284">
        <v>3615</v>
      </c>
      <c r="E16105" s="284">
        <v>1792</v>
      </c>
      <c r="F16105" s="284">
        <v>76372</v>
      </c>
      <c r="G16105" s="284">
        <v>0</v>
      </c>
      <c r="H16105" s="284">
        <v>0</v>
      </c>
      <c r="I16105" s="284">
        <v>0</v>
      </c>
      <c r="J16105" s="284">
        <v>10</v>
      </c>
      <c r="K16105" s="284">
        <v>0</v>
      </c>
    </row>
    <row r="16106" spans="1:11" x14ac:dyDescent="0.3">
      <c r="A16106" s="284" t="s">
        <v>2169</v>
      </c>
      <c r="B16106" s="284">
        <v>202</v>
      </c>
      <c r="C16106" s="24" t="str">
        <f t="shared" si="251"/>
        <v>reen202</v>
      </c>
      <c r="D16106" s="284">
        <v>3653</v>
      </c>
      <c r="E16106" s="284">
        <v>1811</v>
      </c>
      <c r="F16106" s="284">
        <v>77324</v>
      </c>
      <c r="G16106" s="284">
        <v>0</v>
      </c>
      <c r="H16106" s="284">
        <v>0</v>
      </c>
      <c r="I16106" s="284">
        <v>0</v>
      </c>
      <c r="J16106" s="284">
        <v>10</v>
      </c>
      <c r="K16106" s="284">
        <v>0</v>
      </c>
    </row>
    <row r="16107" spans="1:11" x14ac:dyDescent="0.3">
      <c r="A16107" s="284" t="s">
        <v>2169</v>
      </c>
      <c r="B16107" s="284">
        <v>203</v>
      </c>
      <c r="C16107" s="24" t="str">
        <f t="shared" si="251"/>
        <v>reen203</v>
      </c>
      <c r="D16107" s="284">
        <v>3692</v>
      </c>
      <c r="E16107" s="284">
        <v>1830</v>
      </c>
      <c r="F16107" s="284">
        <v>78261</v>
      </c>
      <c r="G16107" s="284">
        <v>0</v>
      </c>
      <c r="H16107" s="284">
        <v>0</v>
      </c>
      <c r="I16107" s="284">
        <v>0</v>
      </c>
      <c r="J16107" s="284">
        <v>10</v>
      </c>
      <c r="K16107" s="284">
        <v>0</v>
      </c>
    </row>
    <row r="16108" spans="1:11" x14ac:dyDescent="0.3">
      <c r="A16108" s="284" t="s">
        <v>2169</v>
      </c>
      <c r="B16108" s="284">
        <v>204</v>
      </c>
      <c r="C16108" s="24" t="str">
        <f t="shared" si="251"/>
        <v>reen204</v>
      </c>
      <c r="D16108" s="284">
        <v>3731</v>
      </c>
      <c r="E16108" s="284">
        <v>1849</v>
      </c>
      <c r="F16108" s="284">
        <v>79208</v>
      </c>
      <c r="G16108" s="284">
        <v>0</v>
      </c>
      <c r="H16108" s="284">
        <v>0</v>
      </c>
      <c r="I16108" s="284">
        <v>0</v>
      </c>
      <c r="J16108" s="284">
        <v>10</v>
      </c>
      <c r="K16108" s="284">
        <v>0</v>
      </c>
    </row>
    <row r="16109" spans="1:11" x14ac:dyDescent="0.3">
      <c r="A16109" s="284" t="s">
        <v>2169</v>
      </c>
      <c r="B16109" s="284">
        <v>205</v>
      </c>
      <c r="C16109" s="24" t="str">
        <f t="shared" si="251"/>
        <v>reen205</v>
      </c>
      <c r="D16109" s="284">
        <v>3770</v>
      </c>
      <c r="E16109" s="284">
        <v>1869</v>
      </c>
      <c r="F16109" s="284">
        <v>80494</v>
      </c>
      <c r="G16109" s="284">
        <v>0</v>
      </c>
      <c r="H16109" s="284">
        <v>0</v>
      </c>
      <c r="I16109" s="284">
        <v>0</v>
      </c>
      <c r="J16109" s="284">
        <v>10</v>
      </c>
      <c r="K16109" s="284">
        <v>0</v>
      </c>
    </row>
    <row r="16110" spans="1:11" x14ac:dyDescent="0.3">
      <c r="A16110" s="284" t="s">
        <v>2169</v>
      </c>
      <c r="B16110" s="284">
        <v>206</v>
      </c>
      <c r="C16110" s="24" t="str">
        <f t="shared" si="251"/>
        <v>reen206</v>
      </c>
      <c r="D16110" s="284">
        <v>3810</v>
      </c>
      <c r="E16110" s="284">
        <v>1888</v>
      </c>
      <c r="F16110" s="284">
        <v>81551</v>
      </c>
      <c r="G16110" s="284">
        <v>0</v>
      </c>
      <c r="H16110" s="284">
        <v>0</v>
      </c>
      <c r="I16110" s="284">
        <v>0</v>
      </c>
      <c r="J16110" s="284">
        <v>10</v>
      </c>
      <c r="K16110" s="284">
        <v>0</v>
      </c>
    </row>
    <row r="16111" spans="1:11" x14ac:dyDescent="0.3">
      <c r="A16111" s="284" t="s">
        <v>2169</v>
      </c>
      <c r="B16111" s="284">
        <v>207</v>
      </c>
      <c r="C16111" s="24" t="str">
        <f t="shared" si="251"/>
        <v>reen207</v>
      </c>
      <c r="D16111" s="284">
        <v>3850</v>
      </c>
      <c r="E16111" s="284">
        <v>1908</v>
      </c>
      <c r="F16111" s="284">
        <v>82622</v>
      </c>
      <c r="G16111" s="284">
        <v>0</v>
      </c>
      <c r="H16111" s="284">
        <v>0</v>
      </c>
      <c r="I16111" s="284">
        <v>0</v>
      </c>
      <c r="J16111" s="284">
        <v>10</v>
      </c>
      <c r="K16111" s="284">
        <v>0</v>
      </c>
    </row>
    <row r="16112" spans="1:11" x14ac:dyDescent="0.3">
      <c r="A16112" s="284" t="s">
        <v>2169</v>
      </c>
      <c r="B16112" s="284">
        <v>208</v>
      </c>
      <c r="C16112" s="24" t="str">
        <f t="shared" si="251"/>
        <v>reen208</v>
      </c>
      <c r="D16112" s="284">
        <v>3891</v>
      </c>
      <c r="E16112" s="284">
        <v>1928</v>
      </c>
      <c r="F16112" s="284">
        <v>83677</v>
      </c>
      <c r="G16112" s="284">
        <v>0</v>
      </c>
      <c r="H16112" s="284">
        <v>0</v>
      </c>
      <c r="I16112" s="284">
        <v>0</v>
      </c>
      <c r="J16112" s="284">
        <v>10</v>
      </c>
      <c r="K16112" s="284">
        <v>0</v>
      </c>
    </row>
    <row r="16113" spans="1:11" x14ac:dyDescent="0.3">
      <c r="A16113" s="284" t="s">
        <v>2169</v>
      </c>
      <c r="B16113" s="284">
        <v>209</v>
      </c>
      <c r="C16113" s="24" t="str">
        <f t="shared" si="251"/>
        <v>reen209</v>
      </c>
      <c r="D16113" s="284">
        <v>3932</v>
      </c>
      <c r="E16113" s="284">
        <v>1948</v>
      </c>
      <c r="F16113" s="284">
        <v>84804</v>
      </c>
      <c r="G16113" s="284">
        <v>0</v>
      </c>
      <c r="H16113" s="284">
        <v>0</v>
      </c>
      <c r="I16113" s="284">
        <v>0</v>
      </c>
      <c r="J16113" s="284">
        <v>10</v>
      </c>
      <c r="K16113" s="284">
        <v>0</v>
      </c>
    </row>
    <row r="16114" spans="1:11" x14ac:dyDescent="0.3">
      <c r="A16114" s="284" t="s">
        <v>2169</v>
      </c>
      <c r="B16114" s="284">
        <v>210</v>
      </c>
      <c r="C16114" s="24" t="str">
        <f t="shared" si="251"/>
        <v>reen210</v>
      </c>
      <c r="D16114" s="284">
        <v>3973</v>
      </c>
      <c r="E16114" s="284">
        <v>1969</v>
      </c>
      <c r="F16114" s="284">
        <v>85886</v>
      </c>
      <c r="G16114" s="284">
        <v>0</v>
      </c>
      <c r="H16114" s="284">
        <v>0</v>
      </c>
      <c r="I16114" s="284">
        <v>0</v>
      </c>
      <c r="J16114" s="284">
        <v>10</v>
      </c>
      <c r="K16114" s="284">
        <v>0</v>
      </c>
    </row>
    <row r="16115" spans="1:11" x14ac:dyDescent="0.3">
      <c r="A16115" s="284" t="s">
        <v>2169</v>
      </c>
      <c r="B16115" s="284">
        <v>211</v>
      </c>
      <c r="C16115" s="24" t="str">
        <f t="shared" si="251"/>
        <v>reen211</v>
      </c>
      <c r="D16115" s="284">
        <v>4015</v>
      </c>
      <c r="E16115" s="284">
        <v>1990</v>
      </c>
      <c r="F16115" s="284">
        <v>87012</v>
      </c>
      <c r="G16115" s="284">
        <v>0</v>
      </c>
      <c r="H16115" s="284">
        <v>0</v>
      </c>
      <c r="I16115" s="284">
        <v>0</v>
      </c>
      <c r="J16115" s="284">
        <v>10</v>
      </c>
      <c r="K16115" s="284">
        <v>0</v>
      </c>
    </row>
    <row r="16116" spans="1:11" x14ac:dyDescent="0.3">
      <c r="A16116" s="284" t="s">
        <v>2169</v>
      </c>
      <c r="B16116" s="284">
        <v>212</v>
      </c>
      <c r="C16116" s="24" t="str">
        <f t="shared" si="251"/>
        <v>reen212</v>
      </c>
      <c r="D16116" s="284">
        <v>4057</v>
      </c>
      <c r="E16116" s="284">
        <v>2011</v>
      </c>
      <c r="F16116" s="284">
        <v>88152</v>
      </c>
      <c r="G16116" s="284">
        <v>0</v>
      </c>
      <c r="H16116" s="284">
        <v>0</v>
      </c>
      <c r="I16116" s="284">
        <v>0</v>
      </c>
      <c r="J16116" s="284">
        <v>10</v>
      </c>
      <c r="K16116" s="284">
        <v>0</v>
      </c>
    </row>
    <row r="16117" spans="1:11" x14ac:dyDescent="0.3">
      <c r="A16117" s="284" t="s">
        <v>2169</v>
      </c>
      <c r="B16117" s="284">
        <v>213</v>
      </c>
      <c r="C16117" s="24" t="str">
        <f t="shared" si="251"/>
        <v>reen213</v>
      </c>
      <c r="D16117" s="284">
        <v>4099</v>
      </c>
      <c r="E16117" s="284">
        <v>2032</v>
      </c>
      <c r="F16117" s="284">
        <v>89306</v>
      </c>
      <c r="G16117" s="284">
        <v>0</v>
      </c>
      <c r="H16117" s="284">
        <v>0</v>
      </c>
      <c r="I16117" s="284">
        <v>0</v>
      </c>
      <c r="J16117" s="284">
        <v>10</v>
      </c>
      <c r="K16117" s="284">
        <v>0</v>
      </c>
    </row>
    <row r="16118" spans="1:11" x14ac:dyDescent="0.3">
      <c r="A16118" s="284" t="s">
        <v>2169</v>
      </c>
      <c r="B16118" s="284">
        <v>214</v>
      </c>
      <c r="C16118" s="24" t="str">
        <f t="shared" si="251"/>
        <v>reen214</v>
      </c>
      <c r="D16118" s="284">
        <v>4142</v>
      </c>
      <c r="E16118" s="284">
        <v>2053</v>
      </c>
      <c r="F16118" s="284">
        <v>90476</v>
      </c>
      <c r="G16118" s="284">
        <v>0</v>
      </c>
      <c r="H16118" s="284">
        <v>0</v>
      </c>
      <c r="I16118" s="284">
        <v>0</v>
      </c>
      <c r="J16118" s="284">
        <v>10</v>
      </c>
      <c r="K16118" s="284">
        <v>0</v>
      </c>
    </row>
    <row r="16119" spans="1:11" x14ac:dyDescent="0.3">
      <c r="A16119" s="284" t="s">
        <v>2169</v>
      </c>
      <c r="B16119" s="284">
        <v>215</v>
      </c>
      <c r="C16119" s="24" t="str">
        <f t="shared" si="251"/>
        <v>reen215</v>
      </c>
      <c r="D16119" s="284">
        <v>4186</v>
      </c>
      <c r="E16119" s="284">
        <v>2074</v>
      </c>
      <c r="F16119" s="284">
        <v>91628</v>
      </c>
      <c r="G16119" s="284">
        <v>0</v>
      </c>
      <c r="H16119" s="284">
        <v>0</v>
      </c>
      <c r="I16119" s="284">
        <v>0</v>
      </c>
      <c r="J16119" s="284">
        <v>10</v>
      </c>
      <c r="K16119" s="284">
        <v>0</v>
      </c>
    </row>
    <row r="16120" spans="1:11" x14ac:dyDescent="0.3">
      <c r="A16120" s="284" t="s">
        <v>2169</v>
      </c>
      <c r="B16120" s="284">
        <v>216</v>
      </c>
      <c r="C16120" s="24" t="str">
        <f t="shared" si="251"/>
        <v>reen216</v>
      </c>
      <c r="D16120" s="284">
        <v>4230</v>
      </c>
      <c r="E16120" s="284">
        <v>2096</v>
      </c>
      <c r="F16120" s="284">
        <v>92827</v>
      </c>
      <c r="G16120" s="284">
        <v>0</v>
      </c>
      <c r="H16120" s="284">
        <v>0</v>
      </c>
      <c r="I16120" s="284">
        <v>0</v>
      </c>
      <c r="J16120" s="284">
        <v>10</v>
      </c>
      <c r="K16120" s="284">
        <v>0</v>
      </c>
    </row>
    <row r="16121" spans="1:11" x14ac:dyDescent="0.3">
      <c r="A16121" s="284" t="s">
        <v>2169</v>
      </c>
      <c r="B16121" s="284">
        <v>217</v>
      </c>
      <c r="C16121" s="24" t="str">
        <f t="shared" si="251"/>
        <v>reen217</v>
      </c>
      <c r="D16121" s="284">
        <v>4274</v>
      </c>
      <c r="E16121" s="284">
        <v>2118</v>
      </c>
      <c r="F16121" s="284">
        <v>93944</v>
      </c>
      <c r="G16121" s="284">
        <v>0</v>
      </c>
      <c r="H16121" s="284">
        <v>0</v>
      </c>
      <c r="I16121" s="284">
        <v>0</v>
      </c>
      <c r="J16121" s="284">
        <v>10</v>
      </c>
      <c r="K16121" s="284">
        <v>0</v>
      </c>
    </row>
    <row r="16122" spans="1:11" x14ac:dyDescent="0.3">
      <c r="A16122" s="284" t="s">
        <v>2169</v>
      </c>
      <c r="B16122" s="284">
        <v>218</v>
      </c>
      <c r="C16122" s="24" t="str">
        <f t="shared" si="251"/>
        <v>reen218</v>
      </c>
      <c r="D16122" s="284">
        <v>4319</v>
      </c>
      <c r="E16122" s="284">
        <v>2140</v>
      </c>
      <c r="F16122" s="284">
        <v>95107</v>
      </c>
      <c r="G16122" s="284">
        <v>0</v>
      </c>
      <c r="H16122" s="284">
        <v>0</v>
      </c>
      <c r="I16122" s="284">
        <v>0</v>
      </c>
      <c r="J16122" s="284">
        <v>10</v>
      </c>
      <c r="K16122" s="284">
        <v>0</v>
      </c>
    </row>
    <row r="16123" spans="1:11" x14ac:dyDescent="0.3">
      <c r="A16123" s="284" t="s">
        <v>2169</v>
      </c>
      <c r="B16123" s="284">
        <v>219</v>
      </c>
      <c r="C16123" s="24" t="str">
        <f t="shared" si="251"/>
        <v>reen219</v>
      </c>
      <c r="D16123" s="284">
        <v>4364</v>
      </c>
      <c r="E16123" s="284">
        <v>2163</v>
      </c>
      <c r="F16123" s="284">
        <v>96251</v>
      </c>
      <c r="G16123" s="284">
        <v>0</v>
      </c>
      <c r="H16123" s="284">
        <v>0</v>
      </c>
      <c r="I16123" s="284">
        <v>0</v>
      </c>
      <c r="J16123" s="284">
        <v>10</v>
      </c>
      <c r="K16123" s="284">
        <v>0</v>
      </c>
    </row>
    <row r="16124" spans="1:11" x14ac:dyDescent="0.3">
      <c r="A16124" s="284" t="s">
        <v>2169</v>
      </c>
      <c r="B16124" s="284">
        <v>220</v>
      </c>
      <c r="C16124" s="24" t="str">
        <f t="shared" si="251"/>
        <v>reen220</v>
      </c>
      <c r="D16124" s="284">
        <v>4409</v>
      </c>
      <c r="E16124" s="284">
        <v>2185</v>
      </c>
      <c r="F16124" s="284">
        <v>97408</v>
      </c>
      <c r="G16124" s="284">
        <v>0</v>
      </c>
      <c r="H16124" s="284">
        <v>0</v>
      </c>
      <c r="I16124" s="284">
        <v>0</v>
      </c>
      <c r="J16124" s="284">
        <v>10</v>
      </c>
      <c r="K16124" s="284">
        <v>0</v>
      </c>
    </row>
    <row r="16125" spans="1:11" x14ac:dyDescent="0.3">
      <c r="A16125" s="284" t="s">
        <v>2169</v>
      </c>
      <c r="B16125" s="284">
        <v>221</v>
      </c>
      <c r="C16125" s="24" t="str">
        <f t="shared" si="251"/>
        <v>reen221</v>
      </c>
      <c r="D16125" s="284">
        <v>4808</v>
      </c>
      <c r="E16125" s="284">
        <v>2383</v>
      </c>
      <c r="F16125" s="284">
        <v>107282</v>
      </c>
      <c r="G16125" s="284">
        <v>0</v>
      </c>
      <c r="H16125" s="284">
        <v>0</v>
      </c>
      <c r="I16125" s="284">
        <v>0</v>
      </c>
      <c r="J16125" s="284">
        <v>10</v>
      </c>
      <c r="K16125" s="284">
        <v>0</v>
      </c>
    </row>
    <row r="16126" spans="1:11" x14ac:dyDescent="0.3">
      <c r="A16126" s="284" t="s">
        <v>2169</v>
      </c>
      <c r="B16126" s="284">
        <v>222</v>
      </c>
      <c r="C16126" s="24" t="str">
        <f t="shared" si="251"/>
        <v>reen222</v>
      </c>
      <c r="D16126" s="284">
        <v>4858</v>
      </c>
      <c r="E16126" s="284">
        <v>2408</v>
      </c>
      <c r="F16126" s="284">
        <v>108675</v>
      </c>
      <c r="G16126" s="284">
        <v>0</v>
      </c>
      <c r="H16126" s="284">
        <v>0</v>
      </c>
      <c r="I16126" s="284">
        <v>0</v>
      </c>
      <c r="J16126" s="284">
        <v>10</v>
      </c>
      <c r="K16126" s="284">
        <v>0</v>
      </c>
    </row>
    <row r="16127" spans="1:11" x14ac:dyDescent="0.3">
      <c r="A16127" s="284" t="s">
        <v>2169</v>
      </c>
      <c r="B16127" s="284">
        <v>223</v>
      </c>
      <c r="C16127" s="24" t="str">
        <f t="shared" si="251"/>
        <v>reen223</v>
      </c>
      <c r="D16127" s="284">
        <v>4909</v>
      </c>
      <c r="E16127" s="284">
        <v>2433</v>
      </c>
      <c r="F16127" s="284">
        <v>110025</v>
      </c>
      <c r="G16127" s="284">
        <v>0</v>
      </c>
      <c r="H16127" s="284">
        <v>0</v>
      </c>
      <c r="I16127" s="284">
        <v>0</v>
      </c>
      <c r="J16127" s="284">
        <v>10</v>
      </c>
      <c r="K16127" s="284">
        <v>0</v>
      </c>
    </row>
    <row r="16128" spans="1:11" x14ac:dyDescent="0.3">
      <c r="A16128" s="284" t="s">
        <v>2169</v>
      </c>
      <c r="B16128" s="284">
        <v>224</v>
      </c>
      <c r="C16128" s="24" t="str">
        <f t="shared" si="251"/>
        <v>reen224</v>
      </c>
      <c r="D16128" s="284">
        <v>4960</v>
      </c>
      <c r="E16128" s="284">
        <v>2458</v>
      </c>
      <c r="F16128" s="284">
        <v>111451</v>
      </c>
      <c r="G16128" s="284">
        <v>0</v>
      </c>
      <c r="H16128" s="284">
        <v>0</v>
      </c>
      <c r="I16128" s="284">
        <v>0</v>
      </c>
      <c r="J16128" s="284">
        <v>10</v>
      </c>
      <c r="K16128" s="284">
        <v>0</v>
      </c>
    </row>
    <row r="16129" spans="1:11" x14ac:dyDescent="0.3">
      <c r="A16129" s="284" t="s">
        <v>2169</v>
      </c>
      <c r="B16129" s="284">
        <v>225</v>
      </c>
      <c r="C16129" s="24" t="str">
        <f t="shared" si="251"/>
        <v>reen225</v>
      </c>
      <c r="D16129" s="284">
        <v>5012</v>
      </c>
      <c r="E16129" s="284">
        <v>2484</v>
      </c>
      <c r="F16129" s="284">
        <v>112896</v>
      </c>
      <c r="G16129" s="284">
        <v>0</v>
      </c>
      <c r="H16129" s="284">
        <v>0</v>
      </c>
      <c r="I16129" s="284">
        <v>0</v>
      </c>
      <c r="J16129" s="284">
        <v>10</v>
      </c>
      <c r="K16129" s="284">
        <v>0</v>
      </c>
    </row>
    <row r="16130" spans="1:11" x14ac:dyDescent="0.3">
      <c r="A16130" s="284" t="s">
        <v>2169</v>
      </c>
      <c r="B16130" s="284">
        <v>226</v>
      </c>
      <c r="C16130" s="24" t="str">
        <f t="shared" si="251"/>
        <v>reen226</v>
      </c>
      <c r="D16130" s="284">
        <v>5064</v>
      </c>
      <c r="E16130" s="284">
        <v>2510</v>
      </c>
      <c r="F16130" s="284">
        <v>114296</v>
      </c>
      <c r="G16130" s="284">
        <v>0</v>
      </c>
      <c r="H16130" s="284">
        <v>0</v>
      </c>
      <c r="I16130" s="284">
        <v>0</v>
      </c>
      <c r="J16130" s="284">
        <v>10</v>
      </c>
      <c r="K16130" s="284">
        <v>0</v>
      </c>
    </row>
    <row r="16131" spans="1:11" x14ac:dyDescent="0.3">
      <c r="A16131" s="284" t="s">
        <v>2169</v>
      </c>
      <c r="B16131" s="284">
        <v>227</v>
      </c>
      <c r="C16131" s="24" t="str">
        <f t="shared" si="251"/>
        <v>reen227</v>
      </c>
      <c r="D16131" s="284">
        <v>5117</v>
      </c>
      <c r="E16131" s="284">
        <v>2536</v>
      </c>
      <c r="F16131" s="284">
        <v>115777</v>
      </c>
      <c r="G16131" s="284">
        <v>0</v>
      </c>
      <c r="H16131" s="284">
        <v>0</v>
      </c>
      <c r="I16131" s="284">
        <v>0</v>
      </c>
      <c r="J16131" s="284">
        <v>10</v>
      </c>
      <c r="K16131" s="284">
        <v>0</v>
      </c>
    </row>
    <row r="16132" spans="1:11" x14ac:dyDescent="0.3">
      <c r="A16132" s="284" t="s">
        <v>2169</v>
      </c>
      <c r="B16132" s="284">
        <v>228</v>
      </c>
      <c r="C16132" s="24" t="str">
        <f t="shared" si="251"/>
        <v>reen228</v>
      </c>
      <c r="D16132" s="284">
        <v>5170</v>
      </c>
      <c r="E16132" s="284">
        <v>2562</v>
      </c>
      <c r="F16132" s="284">
        <v>117211</v>
      </c>
      <c r="G16132" s="284">
        <v>0</v>
      </c>
      <c r="H16132" s="284">
        <v>0</v>
      </c>
      <c r="I16132" s="284">
        <v>0</v>
      </c>
      <c r="J16132" s="284">
        <v>10</v>
      </c>
      <c r="K16132" s="284">
        <v>0</v>
      </c>
    </row>
    <row r="16133" spans="1:11" x14ac:dyDescent="0.3">
      <c r="A16133" s="284" t="s">
        <v>2169</v>
      </c>
      <c r="B16133" s="284">
        <v>229</v>
      </c>
      <c r="C16133" s="24" t="str">
        <f t="shared" si="251"/>
        <v>reen229</v>
      </c>
      <c r="D16133" s="284">
        <v>5224</v>
      </c>
      <c r="E16133" s="284">
        <v>2589</v>
      </c>
      <c r="F16133" s="284">
        <v>118728</v>
      </c>
      <c r="G16133" s="284">
        <v>0</v>
      </c>
      <c r="H16133" s="284">
        <v>0</v>
      </c>
      <c r="I16133" s="284">
        <v>0</v>
      </c>
      <c r="J16133" s="284">
        <v>10</v>
      </c>
      <c r="K16133" s="284">
        <v>0</v>
      </c>
    </row>
    <row r="16134" spans="1:11" x14ac:dyDescent="0.3">
      <c r="A16134" s="284" t="s">
        <v>2169</v>
      </c>
      <c r="B16134" s="284">
        <v>230</v>
      </c>
      <c r="C16134" s="24" t="str">
        <f t="shared" ref="C16134:C16197" si="252">A16134&amp;B16134</f>
        <v>reen230</v>
      </c>
      <c r="D16134" s="284">
        <v>5278</v>
      </c>
      <c r="E16134" s="284">
        <v>2616</v>
      </c>
      <c r="F16134" s="284">
        <v>120198</v>
      </c>
      <c r="G16134" s="284">
        <v>0</v>
      </c>
      <c r="H16134" s="284">
        <v>0</v>
      </c>
      <c r="I16134" s="284">
        <v>0</v>
      </c>
      <c r="J16134" s="284">
        <v>10</v>
      </c>
      <c r="K16134" s="284">
        <v>0</v>
      </c>
    </row>
    <row r="16135" spans="1:11" x14ac:dyDescent="0.3">
      <c r="A16135" s="284" t="s">
        <v>2169</v>
      </c>
      <c r="B16135" s="284">
        <v>231</v>
      </c>
      <c r="C16135" s="24" t="str">
        <f t="shared" si="252"/>
        <v>reen231</v>
      </c>
      <c r="D16135" s="284">
        <v>5333</v>
      </c>
      <c r="E16135" s="284">
        <v>2643</v>
      </c>
      <c r="F16135" s="284">
        <v>121751</v>
      </c>
      <c r="G16135" s="284">
        <v>0</v>
      </c>
      <c r="H16135" s="284">
        <v>0</v>
      </c>
      <c r="I16135" s="284">
        <v>0</v>
      </c>
      <c r="J16135" s="284">
        <v>10</v>
      </c>
      <c r="K16135" s="284">
        <v>0</v>
      </c>
    </row>
    <row r="16136" spans="1:11" x14ac:dyDescent="0.3">
      <c r="A16136" s="284" t="s">
        <v>2169</v>
      </c>
      <c r="B16136" s="284">
        <v>232</v>
      </c>
      <c r="C16136" s="24" t="str">
        <f t="shared" si="252"/>
        <v>reen232</v>
      </c>
      <c r="D16136" s="284">
        <v>5388</v>
      </c>
      <c r="E16136" s="284">
        <v>2670</v>
      </c>
      <c r="F16136" s="284">
        <v>123324</v>
      </c>
      <c r="G16136" s="284">
        <v>0</v>
      </c>
      <c r="H16136" s="284">
        <v>0</v>
      </c>
      <c r="I16136" s="284">
        <v>0</v>
      </c>
      <c r="J16136" s="284">
        <v>10</v>
      </c>
      <c r="K16136" s="284">
        <v>0</v>
      </c>
    </row>
    <row r="16137" spans="1:11" x14ac:dyDescent="0.3">
      <c r="A16137" s="284" t="s">
        <v>2169</v>
      </c>
      <c r="B16137" s="284">
        <v>233</v>
      </c>
      <c r="C16137" s="24" t="str">
        <f t="shared" si="252"/>
        <v>reen233</v>
      </c>
      <c r="D16137" s="284">
        <v>5444</v>
      </c>
      <c r="E16137" s="284">
        <v>2698</v>
      </c>
      <c r="F16137" s="284">
        <v>124849</v>
      </c>
      <c r="G16137" s="284">
        <v>0</v>
      </c>
      <c r="H16137" s="284">
        <v>0</v>
      </c>
      <c r="I16137" s="284">
        <v>0</v>
      </c>
      <c r="J16137" s="284">
        <v>10</v>
      </c>
      <c r="K16137" s="284">
        <v>0</v>
      </c>
    </row>
    <row r="16138" spans="1:11" x14ac:dyDescent="0.3">
      <c r="A16138" s="284" t="s">
        <v>2169</v>
      </c>
      <c r="B16138" s="284">
        <v>234</v>
      </c>
      <c r="C16138" s="24" t="str">
        <f t="shared" si="252"/>
        <v>reen234</v>
      </c>
      <c r="D16138" s="284">
        <v>5500</v>
      </c>
      <c r="E16138" s="284">
        <v>2726</v>
      </c>
      <c r="F16138" s="284">
        <v>126460</v>
      </c>
      <c r="G16138" s="284">
        <v>0</v>
      </c>
      <c r="H16138" s="284">
        <v>0</v>
      </c>
      <c r="I16138" s="284">
        <v>0</v>
      </c>
      <c r="J16138" s="284">
        <v>10</v>
      </c>
      <c r="K16138" s="284">
        <v>0</v>
      </c>
    </row>
    <row r="16139" spans="1:11" x14ac:dyDescent="0.3">
      <c r="A16139" s="284" t="s">
        <v>2169</v>
      </c>
      <c r="B16139" s="284">
        <v>235</v>
      </c>
      <c r="C16139" s="24" t="str">
        <f t="shared" si="252"/>
        <v>reen235</v>
      </c>
      <c r="D16139" s="284">
        <v>5557</v>
      </c>
      <c r="E16139" s="284">
        <v>2754</v>
      </c>
      <c r="F16139" s="284">
        <v>128022</v>
      </c>
      <c r="G16139" s="284">
        <v>0</v>
      </c>
      <c r="H16139" s="284">
        <v>0</v>
      </c>
      <c r="I16139" s="284">
        <v>0</v>
      </c>
      <c r="J16139" s="284">
        <v>10</v>
      </c>
      <c r="K16139" s="284">
        <v>0</v>
      </c>
    </row>
    <row r="16140" spans="1:11" x14ac:dyDescent="0.3">
      <c r="A16140" s="284" t="s">
        <v>2169</v>
      </c>
      <c r="B16140" s="284">
        <v>236</v>
      </c>
      <c r="C16140" s="24" t="str">
        <f t="shared" si="252"/>
        <v>reen236</v>
      </c>
      <c r="D16140" s="284">
        <v>5615</v>
      </c>
      <c r="E16140" s="284">
        <v>2783</v>
      </c>
      <c r="F16140" s="284">
        <v>129673</v>
      </c>
      <c r="G16140" s="284">
        <v>0</v>
      </c>
      <c r="H16140" s="284">
        <v>0</v>
      </c>
      <c r="I16140" s="284">
        <v>0</v>
      </c>
      <c r="J16140" s="284">
        <v>10</v>
      </c>
      <c r="K16140" s="284">
        <v>0</v>
      </c>
    </row>
    <row r="16141" spans="1:11" x14ac:dyDescent="0.3">
      <c r="A16141" s="284" t="s">
        <v>2169</v>
      </c>
      <c r="B16141" s="284">
        <v>237</v>
      </c>
      <c r="C16141" s="24" t="str">
        <f t="shared" si="252"/>
        <v>reen237</v>
      </c>
      <c r="D16141" s="284">
        <v>5673</v>
      </c>
      <c r="E16141" s="284">
        <v>2812</v>
      </c>
      <c r="F16141" s="284">
        <v>131272</v>
      </c>
      <c r="G16141" s="284">
        <v>0</v>
      </c>
      <c r="H16141" s="284">
        <v>0</v>
      </c>
      <c r="I16141" s="284">
        <v>0</v>
      </c>
      <c r="J16141" s="284">
        <v>10</v>
      </c>
      <c r="K16141" s="284">
        <v>0</v>
      </c>
    </row>
    <row r="16142" spans="1:11" x14ac:dyDescent="0.3">
      <c r="A16142" s="284" t="s">
        <v>2169</v>
      </c>
      <c r="B16142" s="284">
        <v>238</v>
      </c>
      <c r="C16142" s="24" t="str">
        <f t="shared" si="252"/>
        <v>reen238</v>
      </c>
      <c r="D16142" s="284">
        <v>5732</v>
      </c>
      <c r="E16142" s="284">
        <v>2841</v>
      </c>
      <c r="F16142" s="284">
        <v>132964</v>
      </c>
      <c r="G16142" s="284">
        <v>0</v>
      </c>
      <c r="H16142" s="284">
        <v>0</v>
      </c>
      <c r="I16142" s="284">
        <v>0</v>
      </c>
      <c r="J16142" s="284">
        <v>10</v>
      </c>
      <c r="K16142" s="284">
        <v>0</v>
      </c>
    </row>
    <row r="16143" spans="1:11" x14ac:dyDescent="0.3">
      <c r="A16143" s="284" t="s">
        <v>2169</v>
      </c>
      <c r="B16143" s="284">
        <v>239</v>
      </c>
      <c r="C16143" s="24" t="str">
        <f t="shared" si="252"/>
        <v>reen239</v>
      </c>
      <c r="D16143" s="284">
        <v>5791</v>
      </c>
      <c r="E16143" s="284">
        <v>2870</v>
      </c>
      <c r="F16143" s="284">
        <v>134602</v>
      </c>
      <c r="G16143" s="284">
        <v>0</v>
      </c>
      <c r="H16143" s="284">
        <v>0</v>
      </c>
      <c r="I16143" s="284">
        <v>0</v>
      </c>
      <c r="J16143" s="284">
        <v>10</v>
      </c>
      <c r="K16143" s="284">
        <v>0</v>
      </c>
    </row>
    <row r="16144" spans="1:11" x14ac:dyDescent="0.3">
      <c r="A16144" s="284" t="s">
        <v>2169</v>
      </c>
      <c r="B16144" s="284">
        <v>240</v>
      </c>
      <c r="C16144" s="24" t="str">
        <f t="shared" si="252"/>
        <v>reen240</v>
      </c>
      <c r="D16144" s="284">
        <v>5851</v>
      </c>
      <c r="E16144" s="284">
        <v>2900</v>
      </c>
      <c r="F16144" s="284">
        <v>136335</v>
      </c>
      <c r="G16144" s="284">
        <v>0</v>
      </c>
      <c r="H16144" s="284">
        <v>0</v>
      </c>
      <c r="I16144" s="284">
        <v>0</v>
      </c>
      <c r="J16144" s="284">
        <v>10</v>
      </c>
      <c r="K16144" s="284">
        <v>0</v>
      </c>
    </row>
    <row r="16145" spans="1:11" x14ac:dyDescent="0.3">
      <c r="A16145" s="284" t="s">
        <v>2169</v>
      </c>
      <c r="B16145" s="284">
        <v>241</v>
      </c>
      <c r="C16145" s="24" t="str">
        <f t="shared" si="252"/>
        <v>reen241</v>
      </c>
      <c r="D16145" s="284">
        <v>6379</v>
      </c>
      <c r="E16145" s="284">
        <v>3162</v>
      </c>
      <c r="F16145" s="284">
        <v>150533</v>
      </c>
      <c r="G16145" s="284">
        <v>0</v>
      </c>
      <c r="H16145" s="284">
        <v>0</v>
      </c>
      <c r="I16145" s="284">
        <v>0</v>
      </c>
      <c r="J16145" s="284">
        <v>10</v>
      </c>
      <c r="K16145" s="284">
        <v>0</v>
      </c>
    </row>
    <row r="16146" spans="1:11" x14ac:dyDescent="0.3">
      <c r="A16146" s="284" t="s">
        <v>2169</v>
      </c>
      <c r="B16146" s="284">
        <v>242</v>
      </c>
      <c r="C16146" s="24" t="str">
        <f t="shared" si="252"/>
        <v>reen242</v>
      </c>
      <c r="D16146" s="284">
        <v>6445</v>
      </c>
      <c r="E16146" s="284">
        <v>3194</v>
      </c>
      <c r="F16146" s="284">
        <v>152466</v>
      </c>
      <c r="G16146" s="284">
        <v>0</v>
      </c>
      <c r="H16146" s="284">
        <v>0</v>
      </c>
      <c r="I16146" s="284">
        <v>0</v>
      </c>
      <c r="J16146" s="284">
        <v>10</v>
      </c>
      <c r="K16146" s="284">
        <v>0</v>
      </c>
    </row>
    <row r="16147" spans="1:11" x14ac:dyDescent="0.3">
      <c r="A16147" s="284" t="s">
        <v>2169</v>
      </c>
      <c r="B16147" s="284">
        <v>243</v>
      </c>
      <c r="C16147" s="24" t="str">
        <f t="shared" si="252"/>
        <v>reen243</v>
      </c>
      <c r="D16147" s="284">
        <v>6511</v>
      </c>
      <c r="E16147" s="284">
        <v>3227</v>
      </c>
      <c r="F16147" s="284">
        <v>154623</v>
      </c>
      <c r="G16147" s="284">
        <v>0</v>
      </c>
      <c r="H16147" s="284">
        <v>0</v>
      </c>
      <c r="I16147" s="284">
        <v>0</v>
      </c>
      <c r="J16147" s="284">
        <v>10</v>
      </c>
      <c r="K16147" s="284">
        <v>0</v>
      </c>
    </row>
    <row r="16148" spans="1:11" x14ac:dyDescent="0.3">
      <c r="A16148" s="284" t="s">
        <v>2169</v>
      </c>
      <c r="B16148" s="284">
        <v>244</v>
      </c>
      <c r="C16148" s="24" t="str">
        <f t="shared" si="252"/>
        <v>reen244</v>
      </c>
      <c r="D16148" s="284">
        <v>6578</v>
      </c>
      <c r="E16148" s="284">
        <v>3260</v>
      </c>
      <c r="F16148" s="284">
        <v>156606</v>
      </c>
      <c r="G16148" s="284">
        <v>0</v>
      </c>
      <c r="H16148" s="284">
        <v>0</v>
      </c>
      <c r="I16148" s="284">
        <v>0</v>
      </c>
      <c r="J16148" s="284">
        <v>10</v>
      </c>
      <c r="K16148" s="284">
        <v>0</v>
      </c>
    </row>
    <row r="16149" spans="1:11" x14ac:dyDescent="0.3">
      <c r="A16149" s="284" t="s">
        <v>2169</v>
      </c>
      <c r="B16149" s="284">
        <v>245</v>
      </c>
      <c r="C16149" s="24" t="str">
        <f t="shared" si="252"/>
        <v>reen245</v>
      </c>
      <c r="D16149" s="284">
        <v>6646</v>
      </c>
      <c r="E16149" s="284">
        <v>3294</v>
      </c>
      <c r="F16149" s="284">
        <v>158796</v>
      </c>
      <c r="G16149" s="284">
        <v>0</v>
      </c>
      <c r="H16149" s="284">
        <v>0</v>
      </c>
      <c r="I16149" s="284">
        <v>0</v>
      </c>
      <c r="J16149" s="284">
        <v>10</v>
      </c>
      <c r="K16149" s="284">
        <v>0</v>
      </c>
    </row>
    <row r="16150" spans="1:11" x14ac:dyDescent="0.3">
      <c r="A16150" s="284" t="s">
        <v>2169</v>
      </c>
      <c r="B16150" s="284">
        <v>246</v>
      </c>
      <c r="C16150" s="24" t="str">
        <f t="shared" si="252"/>
        <v>reen246</v>
      </c>
      <c r="D16150" s="284">
        <v>6715</v>
      </c>
      <c r="E16150" s="284">
        <v>3328</v>
      </c>
      <c r="F16150" s="284">
        <v>160572</v>
      </c>
      <c r="G16150" s="284">
        <v>0</v>
      </c>
      <c r="H16150" s="284">
        <v>0</v>
      </c>
      <c r="I16150" s="284">
        <v>0</v>
      </c>
      <c r="J16150" s="284">
        <v>10</v>
      </c>
      <c r="K16150" s="284">
        <v>0</v>
      </c>
    </row>
    <row r="16151" spans="1:11" x14ac:dyDescent="0.3">
      <c r="A16151" s="284" t="s">
        <v>2169</v>
      </c>
      <c r="B16151" s="284">
        <v>247</v>
      </c>
      <c r="C16151" s="24" t="str">
        <f t="shared" si="252"/>
        <v>reen247</v>
      </c>
      <c r="D16151" s="284">
        <v>6784</v>
      </c>
      <c r="E16151" s="284">
        <v>3362</v>
      </c>
      <c r="F16151" s="284">
        <v>162815</v>
      </c>
      <c r="G16151" s="284">
        <v>0</v>
      </c>
      <c r="H16151" s="284">
        <v>0</v>
      </c>
      <c r="I16151" s="284">
        <v>0</v>
      </c>
      <c r="J16151" s="284">
        <v>10</v>
      </c>
      <c r="K16151" s="284">
        <v>0</v>
      </c>
    </row>
    <row r="16152" spans="1:11" x14ac:dyDescent="0.3">
      <c r="A16152" s="284" t="s">
        <v>2169</v>
      </c>
      <c r="B16152" s="284">
        <v>248</v>
      </c>
      <c r="C16152" s="24" t="str">
        <f t="shared" si="252"/>
        <v>reen248</v>
      </c>
      <c r="D16152" s="284">
        <v>6853</v>
      </c>
      <c r="E16152" s="284">
        <v>3397</v>
      </c>
      <c r="F16152" s="284">
        <v>164635</v>
      </c>
      <c r="G16152" s="284">
        <v>0</v>
      </c>
      <c r="H16152" s="284">
        <v>0</v>
      </c>
      <c r="I16152" s="284">
        <v>0</v>
      </c>
      <c r="J16152" s="284">
        <v>10</v>
      </c>
      <c r="K16152" s="284">
        <v>0</v>
      </c>
    </row>
    <row r="16153" spans="1:11" x14ac:dyDescent="0.3">
      <c r="A16153" s="284" t="s">
        <v>2169</v>
      </c>
      <c r="B16153" s="284">
        <v>249</v>
      </c>
      <c r="C16153" s="24" t="str">
        <f t="shared" si="252"/>
        <v>reen249</v>
      </c>
      <c r="D16153" s="284">
        <v>6924</v>
      </c>
      <c r="E16153" s="284">
        <v>3432</v>
      </c>
      <c r="F16153" s="284">
        <v>166933</v>
      </c>
      <c r="G16153" s="284">
        <v>0</v>
      </c>
      <c r="H16153" s="284">
        <v>0</v>
      </c>
      <c r="I16153" s="284">
        <v>0</v>
      </c>
      <c r="J16153" s="284">
        <v>10</v>
      </c>
      <c r="K16153" s="284">
        <v>0</v>
      </c>
    </row>
    <row r="16154" spans="1:11" x14ac:dyDescent="0.3">
      <c r="A16154" s="284" t="s">
        <v>2169</v>
      </c>
      <c r="B16154" s="284">
        <v>250</v>
      </c>
      <c r="C16154" s="24" t="str">
        <f t="shared" si="252"/>
        <v>reen250</v>
      </c>
      <c r="D16154" s="284">
        <v>6995</v>
      </c>
      <c r="E16154" s="284">
        <v>3467</v>
      </c>
      <c r="F16154" s="284">
        <v>168796</v>
      </c>
      <c r="G16154" s="284">
        <v>0</v>
      </c>
      <c r="H16154" s="284">
        <v>0</v>
      </c>
      <c r="I16154" s="284">
        <v>0</v>
      </c>
      <c r="J16154" s="284">
        <v>10</v>
      </c>
      <c r="K16154" s="284">
        <v>0</v>
      </c>
    </row>
    <row r="16155" spans="1:11" x14ac:dyDescent="0.3">
      <c r="A16155" s="284" t="s">
        <v>2169</v>
      </c>
      <c r="B16155" s="284">
        <v>251</v>
      </c>
      <c r="C16155" s="24" t="str">
        <f t="shared" si="252"/>
        <v>reen251</v>
      </c>
      <c r="D16155" s="284">
        <v>7067</v>
      </c>
      <c r="E16155" s="284">
        <v>3502</v>
      </c>
      <c r="F16155" s="284">
        <v>171151</v>
      </c>
      <c r="G16155" s="284">
        <v>0</v>
      </c>
      <c r="H16155" s="284">
        <v>0</v>
      </c>
      <c r="I16155" s="284">
        <v>0</v>
      </c>
      <c r="J16155" s="284">
        <v>10</v>
      </c>
      <c r="K16155" s="284">
        <v>0</v>
      </c>
    </row>
    <row r="16156" spans="1:11" x14ac:dyDescent="0.3">
      <c r="A16156" s="284" t="s">
        <v>2169</v>
      </c>
      <c r="B16156" s="284">
        <v>252</v>
      </c>
      <c r="C16156" s="24" t="str">
        <f t="shared" si="252"/>
        <v>reen252</v>
      </c>
      <c r="D16156" s="284">
        <v>7139</v>
      </c>
      <c r="E16156" s="284">
        <v>3538</v>
      </c>
      <c r="F16156" s="284">
        <v>173060</v>
      </c>
      <c r="G16156" s="284">
        <v>0</v>
      </c>
      <c r="H16156" s="284">
        <v>0</v>
      </c>
      <c r="I16156" s="284">
        <v>0</v>
      </c>
      <c r="J16156" s="284">
        <v>10</v>
      </c>
      <c r="K16156" s="284">
        <v>0</v>
      </c>
    </row>
    <row r="16157" spans="1:11" x14ac:dyDescent="0.3">
      <c r="A16157" s="284" t="s">
        <v>2169</v>
      </c>
      <c r="B16157" s="284">
        <v>253</v>
      </c>
      <c r="C16157" s="24" t="str">
        <f t="shared" si="252"/>
        <v>reen253</v>
      </c>
      <c r="D16157" s="284">
        <v>7212</v>
      </c>
      <c r="E16157" s="284">
        <v>3575</v>
      </c>
      <c r="F16157" s="284">
        <v>175472</v>
      </c>
      <c r="G16157" s="284">
        <v>0</v>
      </c>
      <c r="H16157" s="284">
        <v>0</v>
      </c>
      <c r="I16157" s="284">
        <v>0</v>
      </c>
      <c r="J16157" s="284">
        <v>10</v>
      </c>
      <c r="K16157" s="284">
        <v>0</v>
      </c>
    </row>
    <row r="16158" spans="1:11" x14ac:dyDescent="0.3">
      <c r="A16158" s="284" t="s">
        <v>2169</v>
      </c>
      <c r="B16158" s="284">
        <v>254</v>
      </c>
      <c r="C16158" s="24" t="str">
        <f t="shared" si="252"/>
        <v>reen254</v>
      </c>
      <c r="D16158" s="284">
        <v>7286</v>
      </c>
      <c r="E16158" s="284">
        <v>3611</v>
      </c>
      <c r="F16158" s="284">
        <v>177427</v>
      </c>
      <c r="G16158" s="284">
        <v>0</v>
      </c>
      <c r="H16158" s="284">
        <v>0</v>
      </c>
      <c r="I16158" s="284">
        <v>0</v>
      </c>
      <c r="J16158" s="284">
        <v>10</v>
      </c>
      <c r="K16158" s="284">
        <v>0</v>
      </c>
    </row>
    <row r="16159" spans="1:11" x14ac:dyDescent="0.3">
      <c r="A16159" s="284" t="s">
        <v>2169</v>
      </c>
      <c r="B16159" s="284">
        <v>255</v>
      </c>
      <c r="C16159" s="24" t="str">
        <f t="shared" si="252"/>
        <v>reen255</v>
      </c>
      <c r="D16159" s="284">
        <v>7361</v>
      </c>
      <c r="E16159" s="284">
        <v>3648</v>
      </c>
      <c r="F16159" s="284">
        <v>179733</v>
      </c>
      <c r="G16159" s="284">
        <v>0</v>
      </c>
      <c r="H16159" s="284">
        <v>0</v>
      </c>
      <c r="I16159" s="284">
        <v>0</v>
      </c>
      <c r="J16159" s="284">
        <v>10</v>
      </c>
      <c r="K16159" s="284">
        <v>0</v>
      </c>
    </row>
    <row r="16160" spans="1:11" x14ac:dyDescent="0.3">
      <c r="A16160" s="284" t="s">
        <v>2169</v>
      </c>
      <c r="B16160" s="284">
        <v>256</v>
      </c>
      <c r="C16160" s="24" t="str">
        <f t="shared" si="252"/>
        <v>reen256</v>
      </c>
      <c r="D16160" s="284">
        <v>7436</v>
      </c>
      <c r="E16160" s="284">
        <v>3686</v>
      </c>
      <c r="F16160" s="284">
        <v>181733</v>
      </c>
      <c r="G16160" s="284">
        <v>0</v>
      </c>
      <c r="H16160" s="284">
        <v>0</v>
      </c>
      <c r="I16160" s="284">
        <v>0</v>
      </c>
      <c r="J16160" s="284">
        <v>10</v>
      </c>
      <c r="K16160" s="284">
        <v>0</v>
      </c>
    </row>
    <row r="16161" spans="1:11" x14ac:dyDescent="0.3">
      <c r="A16161" s="284" t="s">
        <v>2169</v>
      </c>
      <c r="B16161" s="284">
        <v>257</v>
      </c>
      <c r="C16161" s="24" t="str">
        <f t="shared" si="252"/>
        <v>reen257</v>
      </c>
      <c r="D16161" s="284">
        <v>7512</v>
      </c>
      <c r="E16161" s="284">
        <v>3723</v>
      </c>
      <c r="F16161" s="284">
        <v>184262</v>
      </c>
      <c r="G16161" s="284">
        <v>0</v>
      </c>
      <c r="H16161" s="284">
        <v>0</v>
      </c>
      <c r="I16161" s="284">
        <v>0</v>
      </c>
      <c r="J16161" s="284">
        <v>10</v>
      </c>
      <c r="K16161" s="284">
        <v>0</v>
      </c>
    </row>
    <row r="16162" spans="1:11" x14ac:dyDescent="0.3">
      <c r="A16162" s="284" t="s">
        <v>2169</v>
      </c>
      <c r="B16162" s="284">
        <v>258</v>
      </c>
      <c r="C16162" s="24" t="str">
        <f t="shared" si="252"/>
        <v>reen258</v>
      </c>
      <c r="D16162" s="284">
        <v>7589</v>
      </c>
      <c r="E16162" s="284">
        <v>3761</v>
      </c>
      <c r="F16162" s="284">
        <v>186311</v>
      </c>
      <c r="G16162" s="284">
        <v>0</v>
      </c>
      <c r="H16162" s="284">
        <v>0</v>
      </c>
      <c r="I16162" s="284">
        <v>0</v>
      </c>
      <c r="J16162" s="284">
        <v>10</v>
      </c>
      <c r="K16162" s="284">
        <v>0</v>
      </c>
    </row>
    <row r="16163" spans="1:11" x14ac:dyDescent="0.3">
      <c r="A16163" s="284" t="s">
        <v>2169</v>
      </c>
      <c r="B16163" s="284">
        <v>259</v>
      </c>
      <c r="C16163" s="24" t="str">
        <f t="shared" si="252"/>
        <v>reen259</v>
      </c>
      <c r="D16163" s="284">
        <v>7667</v>
      </c>
      <c r="E16163" s="284">
        <v>3800</v>
      </c>
      <c r="F16163" s="284">
        <v>188902</v>
      </c>
      <c r="G16163" s="284">
        <v>0</v>
      </c>
      <c r="H16163" s="284">
        <v>0</v>
      </c>
      <c r="I16163" s="284">
        <v>0</v>
      </c>
      <c r="J16163" s="284">
        <v>10</v>
      </c>
      <c r="K16163" s="284">
        <v>0</v>
      </c>
    </row>
    <row r="16164" spans="1:11" x14ac:dyDescent="0.3">
      <c r="A16164" s="284" t="s">
        <v>2169</v>
      </c>
      <c r="B16164" s="284">
        <v>260</v>
      </c>
      <c r="C16164" s="24" t="str">
        <f t="shared" si="252"/>
        <v>reen260</v>
      </c>
      <c r="D16164" s="284">
        <v>7745</v>
      </c>
      <c r="E16164" s="284">
        <v>3839</v>
      </c>
      <c r="F16164" s="284">
        <v>191000</v>
      </c>
      <c r="G16164" s="284">
        <v>0</v>
      </c>
      <c r="H16164" s="284">
        <v>0</v>
      </c>
      <c r="I16164" s="284">
        <v>0</v>
      </c>
      <c r="J16164" s="284">
        <v>10</v>
      </c>
      <c r="K16164" s="284">
        <v>0</v>
      </c>
    </row>
    <row r="16165" spans="1:11" x14ac:dyDescent="0.3">
      <c r="A16165" s="284" t="s">
        <v>2169</v>
      </c>
      <c r="B16165" s="284">
        <v>261</v>
      </c>
      <c r="C16165" s="24" t="str">
        <f t="shared" si="252"/>
        <v>reen261</v>
      </c>
      <c r="D16165" s="284">
        <v>8444</v>
      </c>
      <c r="E16165" s="284">
        <v>4185</v>
      </c>
      <c r="F16165" s="284">
        <v>210987</v>
      </c>
      <c r="G16165" s="284">
        <v>0</v>
      </c>
      <c r="H16165" s="284">
        <v>0</v>
      </c>
      <c r="I16165" s="284">
        <v>0</v>
      </c>
      <c r="J16165" s="284">
        <v>10</v>
      </c>
      <c r="K16165" s="284">
        <v>0</v>
      </c>
    </row>
    <row r="16166" spans="1:11" x14ac:dyDescent="0.3">
      <c r="A16166" s="284" t="s">
        <v>2169</v>
      </c>
      <c r="B16166" s="284">
        <v>262</v>
      </c>
      <c r="C16166" s="24" t="str">
        <f t="shared" si="252"/>
        <v>reen262</v>
      </c>
      <c r="D16166" s="284">
        <v>8530</v>
      </c>
      <c r="E16166" s="284">
        <v>4228</v>
      </c>
      <c r="F16166" s="284">
        <v>213328</v>
      </c>
      <c r="G16166" s="284">
        <v>0</v>
      </c>
      <c r="H16166" s="284">
        <v>0</v>
      </c>
      <c r="I16166" s="284">
        <v>0</v>
      </c>
      <c r="J16166" s="284">
        <v>10</v>
      </c>
      <c r="K16166" s="284">
        <v>0</v>
      </c>
    </row>
    <row r="16167" spans="1:11" x14ac:dyDescent="0.3">
      <c r="A16167" s="284" t="s">
        <v>2169</v>
      </c>
      <c r="B16167" s="284">
        <v>263</v>
      </c>
      <c r="C16167" s="24" t="str">
        <f t="shared" si="252"/>
        <v>reen263</v>
      </c>
      <c r="D16167" s="284">
        <v>8617</v>
      </c>
      <c r="E16167" s="284">
        <v>4271</v>
      </c>
      <c r="F16167" s="284">
        <v>216877</v>
      </c>
      <c r="G16167" s="284">
        <v>0</v>
      </c>
      <c r="H16167" s="284">
        <v>0</v>
      </c>
      <c r="I16167" s="284">
        <v>0</v>
      </c>
      <c r="J16167" s="284">
        <v>10</v>
      </c>
      <c r="K16167" s="284">
        <v>0</v>
      </c>
    </row>
    <row r="16168" spans="1:11" x14ac:dyDescent="0.3">
      <c r="A16168" s="284" t="s">
        <v>2169</v>
      </c>
      <c r="B16168" s="284">
        <v>264</v>
      </c>
      <c r="C16168" s="24" t="str">
        <f t="shared" si="252"/>
        <v>reen264</v>
      </c>
      <c r="D16168" s="284">
        <v>8705</v>
      </c>
      <c r="E16168" s="284">
        <v>4314</v>
      </c>
      <c r="F16168" s="284">
        <v>219282</v>
      </c>
      <c r="G16168" s="284">
        <v>0</v>
      </c>
      <c r="H16168" s="284">
        <v>0</v>
      </c>
      <c r="I16168" s="284">
        <v>0</v>
      </c>
      <c r="J16168" s="284">
        <v>10</v>
      </c>
      <c r="K16168" s="284">
        <v>0</v>
      </c>
    </row>
    <row r="16169" spans="1:11" x14ac:dyDescent="0.3">
      <c r="A16169" s="284" t="s">
        <v>2169</v>
      </c>
      <c r="B16169" s="284">
        <v>265</v>
      </c>
      <c r="C16169" s="24" t="str">
        <f t="shared" si="252"/>
        <v>reen265</v>
      </c>
      <c r="D16169" s="284">
        <v>8793</v>
      </c>
      <c r="E16169" s="284">
        <v>4358</v>
      </c>
      <c r="F16169" s="284">
        <v>222319</v>
      </c>
      <c r="G16169" s="284">
        <v>0</v>
      </c>
      <c r="H16169" s="284">
        <v>0</v>
      </c>
      <c r="I16169" s="284">
        <v>0</v>
      </c>
      <c r="J16169" s="284">
        <v>10</v>
      </c>
      <c r="K16169" s="284">
        <v>0</v>
      </c>
    </row>
    <row r="16170" spans="1:11" x14ac:dyDescent="0.3">
      <c r="A16170" s="284" t="s">
        <v>2169</v>
      </c>
      <c r="B16170" s="284">
        <v>266</v>
      </c>
      <c r="C16170" s="24" t="str">
        <f t="shared" si="252"/>
        <v>reen266</v>
      </c>
      <c r="D16170" s="284">
        <v>8883</v>
      </c>
      <c r="E16170" s="284">
        <v>4402</v>
      </c>
      <c r="F16170" s="284">
        <v>224781</v>
      </c>
      <c r="G16170" s="284">
        <v>0</v>
      </c>
      <c r="H16170" s="284">
        <v>0</v>
      </c>
      <c r="I16170" s="284">
        <v>0</v>
      </c>
      <c r="J16170" s="284">
        <v>10</v>
      </c>
      <c r="K16170" s="284">
        <v>0</v>
      </c>
    </row>
    <row r="16171" spans="1:11" x14ac:dyDescent="0.3">
      <c r="A16171" s="284" t="s">
        <v>2169</v>
      </c>
      <c r="B16171" s="284">
        <v>267</v>
      </c>
      <c r="C16171" s="24" t="str">
        <f t="shared" si="252"/>
        <v>reen267</v>
      </c>
      <c r="D16171" s="284">
        <v>8973</v>
      </c>
      <c r="E16171" s="284">
        <v>4447</v>
      </c>
      <c r="F16171" s="284">
        <v>227892</v>
      </c>
      <c r="G16171" s="284">
        <v>0</v>
      </c>
      <c r="H16171" s="284">
        <v>0</v>
      </c>
      <c r="I16171" s="284">
        <v>0</v>
      </c>
      <c r="J16171" s="284">
        <v>10</v>
      </c>
      <c r="K16171" s="284">
        <v>0</v>
      </c>
    </row>
    <row r="16172" spans="1:11" x14ac:dyDescent="0.3">
      <c r="A16172" s="284" t="s">
        <v>2169</v>
      </c>
      <c r="B16172" s="284">
        <v>268</v>
      </c>
      <c r="C16172" s="24" t="str">
        <f t="shared" si="252"/>
        <v>reen268</v>
      </c>
      <c r="D16172" s="284">
        <v>9064</v>
      </c>
      <c r="E16172" s="284">
        <v>4493</v>
      </c>
      <c r="F16172" s="284">
        <v>230413</v>
      </c>
      <c r="G16172" s="284">
        <v>0</v>
      </c>
      <c r="H16172" s="284">
        <v>0</v>
      </c>
      <c r="I16172" s="284">
        <v>0</v>
      </c>
      <c r="J16172" s="284">
        <v>10</v>
      </c>
      <c r="K16172" s="284">
        <v>0</v>
      </c>
    </row>
    <row r="16173" spans="1:11" x14ac:dyDescent="0.3">
      <c r="A16173" s="284" t="s">
        <v>2169</v>
      </c>
      <c r="B16173" s="284">
        <v>269</v>
      </c>
      <c r="C16173" s="24" t="str">
        <f t="shared" si="252"/>
        <v>reen269</v>
      </c>
      <c r="D16173" s="284">
        <v>9156</v>
      </c>
      <c r="E16173" s="284">
        <v>4538</v>
      </c>
      <c r="F16173" s="284">
        <v>233599</v>
      </c>
      <c r="G16173" s="284">
        <v>0</v>
      </c>
      <c r="H16173" s="284">
        <v>0</v>
      </c>
      <c r="I16173" s="284">
        <v>0</v>
      </c>
      <c r="J16173" s="284">
        <v>10</v>
      </c>
      <c r="K16173" s="284">
        <v>0</v>
      </c>
    </row>
    <row r="16174" spans="1:11" x14ac:dyDescent="0.3">
      <c r="A16174" s="284" t="s">
        <v>2169</v>
      </c>
      <c r="B16174" s="284">
        <v>270</v>
      </c>
      <c r="C16174" s="24" t="str">
        <f t="shared" si="252"/>
        <v>reen270</v>
      </c>
      <c r="D16174" s="284">
        <v>9249</v>
      </c>
      <c r="E16174" s="284">
        <v>4584</v>
      </c>
      <c r="F16174" s="284">
        <v>236181</v>
      </c>
      <c r="G16174" s="284">
        <v>0</v>
      </c>
      <c r="H16174" s="284">
        <v>0</v>
      </c>
      <c r="I16174" s="284">
        <v>0</v>
      </c>
      <c r="J16174" s="284">
        <v>10</v>
      </c>
      <c r="K16174" s="284">
        <v>0</v>
      </c>
    </row>
    <row r="16175" spans="1:11" x14ac:dyDescent="0.3">
      <c r="A16175" s="284" t="s">
        <v>2169</v>
      </c>
      <c r="B16175" s="284">
        <v>271</v>
      </c>
      <c r="C16175" s="24" t="str">
        <f t="shared" si="252"/>
        <v>reen271</v>
      </c>
      <c r="D16175" s="284">
        <v>9343</v>
      </c>
      <c r="E16175" s="284">
        <v>4631</v>
      </c>
      <c r="F16175" s="284">
        <v>239226</v>
      </c>
      <c r="G16175" s="284">
        <v>0</v>
      </c>
      <c r="H16175" s="284">
        <v>0</v>
      </c>
      <c r="I16175" s="284">
        <v>0</v>
      </c>
      <c r="J16175" s="284">
        <v>10</v>
      </c>
      <c r="K16175" s="284">
        <v>0</v>
      </c>
    </row>
    <row r="16176" spans="1:11" x14ac:dyDescent="0.3">
      <c r="A16176" s="284" t="s">
        <v>2169</v>
      </c>
      <c r="B16176" s="284">
        <v>272</v>
      </c>
      <c r="C16176" s="24" t="str">
        <f t="shared" si="252"/>
        <v>reen272</v>
      </c>
      <c r="D16176" s="284">
        <v>9438</v>
      </c>
      <c r="E16176" s="284">
        <v>4678</v>
      </c>
      <c r="F16176" s="284">
        <v>241867</v>
      </c>
      <c r="G16176" s="284">
        <v>0</v>
      </c>
      <c r="H16176" s="284">
        <v>0</v>
      </c>
      <c r="I16176" s="284">
        <v>0</v>
      </c>
      <c r="J16176" s="284">
        <v>10</v>
      </c>
      <c r="K16176" s="284">
        <v>0</v>
      </c>
    </row>
    <row r="16177" spans="1:11" x14ac:dyDescent="0.3">
      <c r="A16177" s="284" t="s">
        <v>2169</v>
      </c>
      <c r="B16177" s="284">
        <v>273</v>
      </c>
      <c r="C16177" s="24" t="str">
        <f t="shared" si="252"/>
        <v>reen273</v>
      </c>
      <c r="D16177" s="284">
        <v>9534</v>
      </c>
      <c r="E16177" s="284">
        <v>4725</v>
      </c>
      <c r="F16177" s="284">
        <v>245205</v>
      </c>
      <c r="G16177" s="284">
        <v>0</v>
      </c>
      <c r="H16177" s="284">
        <v>0</v>
      </c>
      <c r="I16177" s="284">
        <v>0</v>
      </c>
      <c r="J16177" s="284">
        <v>10</v>
      </c>
      <c r="K16177" s="284">
        <v>0</v>
      </c>
    </row>
    <row r="16178" spans="1:11" x14ac:dyDescent="0.3">
      <c r="A16178" s="284" t="s">
        <v>2169</v>
      </c>
      <c r="B16178" s="284">
        <v>274</v>
      </c>
      <c r="C16178" s="24" t="str">
        <f t="shared" si="252"/>
        <v>reen274</v>
      </c>
      <c r="D16178" s="284">
        <v>9631</v>
      </c>
      <c r="E16178" s="284">
        <v>4773</v>
      </c>
      <c r="F16178" s="284">
        <v>247909</v>
      </c>
      <c r="G16178" s="284">
        <v>0</v>
      </c>
      <c r="H16178" s="284">
        <v>0</v>
      </c>
      <c r="I16178" s="284">
        <v>0</v>
      </c>
      <c r="J16178" s="284">
        <v>10</v>
      </c>
      <c r="K16178" s="284">
        <v>0</v>
      </c>
    </row>
    <row r="16179" spans="1:11" x14ac:dyDescent="0.3">
      <c r="A16179" s="284" t="s">
        <v>2169</v>
      </c>
      <c r="B16179" s="284">
        <v>275</v>
      </c>
      <c r="C16179" s="24" t="str">
        <f t="shared" si="252"/>
        <v>reen275</v>
      </c>
      <c r="D16179" s="284">
        <v>9728</v>
      </c>
      <c r="E16179" s="284">
        <v>4821</v>
      </c>
      <c r="F16179" s="284">
        <v>251329</v>
      </c>
      <c r="G16179" s="284">
        <v>0</v>
      </c>
      <c r="H16179" s="284">
        <v>0</v>
      </c>
      <c r="I16179" s="284">
        <v>0</v>
      </c>
      <c r="J16179" s="284">
        <v>10</v>
      </c>
      <c r="K16179" s="284">
        <v>0</v>
      </c>
    </row>
    <row r="16180" spans="1:11" x14ac:dyDescent="0.3">
      <c r="A16180" s="284" t="s">
        <v>2169</v>
      </c>
      <c r="B16180" s="284">
        <v>276</v>
      </c>
      <c r="C16180" s="24" t="str">
        <f t="shared" si="252"/>
        <v>reen276</v>
      </c>
      <c r="D16180" s="284">
        <v>9827</v>
      </c>
      <c r="E16180" s="284">
        <v>4870</v>
      </c>
      <c r="F16180" s="284">
        <v>254097</v>
      </c>
      <c r="G16180" s="284">
        <v>0</v>
      </c>
      <c r="H16180" s="284">
        <v>0</v>
      </c>
      <c r="I16180" s="284">
        <v>0</v>
      </c>
      <c r="J16180" s="284">
        <v>10</v>
      </c>
      <c r="K16180" s="284">
        <v>0</v>
      </c>
    </row>
    <row r="16181" spans="1:11" x14ac:dyDescent="0.3">
      <c r="A16181" s="284" t="s">
        <v>2169</v>
      </c>
      <c r="B16181" s="284">
        <v>277</v>
      </c>
      <c r="C16181" s="24" t="str">
        <f t="shared" si="252"/>
        <v>reen277</v>
      </c>
      <c r="D16181" s="284">
        <v>9926</v>
      </c>
      <c r="E16181" s="284">
        <v>4920</v>
      </c>
      <c r="F16181" s="284">
        <v>257599</v>
      </c>
      <c r="G16181" s="284">
        <v>0</v>
      </c>
      <c r="H16181" s="284">
        <v>0</v>
      </c>
      <c r="I16181" s="284">
        <v>0</v>
      </c>
      <c r="J16181" s="284">
        <v>10</v>
      </c>
      <c r="K16181" s="284">
        <v>0</v>
      </c>
    </row>
    <row r="16182" spans="1:11" x14ac:dyDescent="0.3">
      <c r="A16182" s="284" t="s">
        <v>2169</v>
      </c>
      <c r="B16182" s="284">
        <v>278</v>
      </c>
      <c r="C16182" s="24" t="str">
        <f t="shared" si="252"/>
        <v>reen278</v>
      </c>
      <c r="D16182" s="284">
        <v>10026</v>
      </c>
      <c r="E16182" s="284">
        <v>4969</v>
      </c>
      <c r="F16182" s="284">
        <v>260433</v>
      </c>
      <c r="G16182" s="284">
        <v>0</v>
      </c>
      <c r="H16182" s="284">
        <v>0</v>
      </c>
      <c r="I16182" s="284">
        <v>0</v>
      </c>
      <c r="J16182" s="284">
        <v>10</v>
      </c>
      <c r="K16182" s="284">
        <v>0</v>
      </c>
    </row>
    <row r="16183" spans="1:11" x14ac:dyDescent="0.3">
      <c r="A16183" s="284" t="s">
        <v>2169</v>
      </c>
      <c r="B16183" s="284">
        <v>279</v>
      </c>
      <c r="C16183" s="24" t="str">
        <f t="shared" si="252"/>
        <v>reen279</v>
      </c>
      <c r="D16183" s="284">
        <v>10128</v>
      </c>
      <c r="E16183" s="284">
        <v>5020</v>
      </c>
      <c r="F16183" s="284">
        <v>263778</v>
      </c>
      <c r="G16183" s="284">
        <v>0</v>
      </c>
      <c r="H16183" s="284">
        <v>0</v>
      </c>
      <c r="I16183" s="284">
        <v>0</v>
      </c>
      <c r="J16183" s="284">
        <v>10</v>
      </c>
      <c r="K16183" s="284">
        <v>0</v>
      </c>
    </row>
    <row r="16184" spans="1:11" x14ac:dyDescent="0.3">
      <c r="A16184" s="284" t="s">
        <v>2169</v>
      </c>
      <c r="B16184" s="284">
        <v>280</v>
      </c>
      <c r="C16184" s="24" t="str">
        <f t="shared" si="252"/>
        <v>reen280</v>
      </c>
      <c r="D16184" s="284">
        <v>10230</v>
      </c>
      <c r="E16184" s="284">
        <v>5070</v>
      </c>
      <c r="F16184" s="284">
        <v>266677</v>
      </c>
      <c r="G16184" s="284">
        <v>0</v>
      </c>
      <c r="H16184" s="284">
        <v>0</v>
      </c>
      <c r="I16184" s="284">
        <v>0</v>
      </c>
      <c r="J16184" s="284">
        <v>10</v>
      </c>
      <c r="K16184" s="284">
        <v>0</v>
      </c>
    </row>
    <row r="16185" spans="1:11" x14ac:dyDescent="0.3">
      <c r="A16185" s="284" t="s">
        <v>2169</v>
      </c>
      <c r="B16185" s="284">
        <v>281</v>
      </c>
      <c r="C16185" s="24" t="str">
        <f t="shared" si="252"/>
        <v>reen281</v>
      </c>
      <c r="D16185" s="284">
        <v>11152</v>
      </c>
      <c r="E16185" s="284">
        <v>5527</v>
      </c>
      <c r="F16185" s="284">
        <v>294968</v>
      </c>
      <c r="G16185" s="284">
        <v>0</v>
      </c>
      <c r="H16185" s="284">
        <v>0</v>
      </c>
      <c r="I16185" s="284">
        <v>0</v>
      </c>
      <c r="J16185" s="284">
        <v>10</v>
      </c>
      <c r="K16185" s="284">
        <v>0</v>
      </c>
    </row>
    <row r="16186" spans="1:11" x14ac:dyDescent="0.3">
      <c r="A16186" s="284" t="s">
        <v>2169</v>
      </c>
      <c r="B16186" s="284">
        <v>282</v>
      </c>
      <c r="C16186" s="24" t="str">
        <f t="shared" si="252"/>
        <v>reen282</v>
      </c>
      <c r="D16186" s="284">
        <v>11264</v>
      </c>
      <c r="E16186" s="284">
        <v>5583</v>
      </c>
      <c r="F16186" s="284">
        <v>298388</v>
      </c>
      <c r="G16186" s="284">
        <v>0</v>
      </c>
      <c r="H16186" s="284">
        <v>0</v>
      </c>
      <c r="I16186" s="284">
        <v>0</v>
      </c>
      <c r="J16186" s="284">
        <v>10</v>
      </c>
      <c r="K16186" s="284">
        <v>0</v>
      </c>
    </row>
    <row r="16187" spans="1:11" x14ac:dyDescent="0.3">
      <c r="A16187" s="284" t="s">
        <v>2169</v>
      </c>
      <c r="B16187" s="284">
        <v>283</v>
      </c>
      <c r="C16187" s="24" t="str">
        <f t="shared" si="252"/>
        <v>reen283</v>
      </c>
      <c r="D16187" s="284">
        <v>11378</v>
      </c>
      <c r="E16187" s="284">
        <v>5639</v>
      </c>
      <c r="F16187" s="284">
        <v>302662</v>
      </c>
      <c r="G16187" s="284">
        <v>0</v>
      </c>
      <c r="H16187" s="284">
        <v>0</v>
      </c>
      <c r="I16187" s="284">
        <v>0</v>
      </c>
      <c r="J16187" s="284">
        <v>10</v>
      </c>
      <c r="K16187" s="284">
        <v>0</v>
      </c>
    </row>
    <row r="16188" spans="1:11" x14ac:dyDescent="0.3">
      <c r="A16188" s="284" t="s">
        <v>2169</v>
      </c>
      <c r="B16188" s="284">
        <v>284</v>
      </c>
      <c r="C16188" s="24" t="str">
        <f t="shared" si="252"/>
        <v>reen284</v>
      </c>
      <c r="D16188" s="284">
        <v>11493</v>
      </c>
      <c r="E16188" s="284">
        <v>5696</v>
      </c>
      <c r="F16188" s="284">
        <v>306260</v>
      </c>
      <c r="G16188" s="284">
        <v>0</v>
      </c>
      <c r="H16188" s="284">
        <v>0</v>
      </c>
      <c r="I16188" s="284">
        <v>0</v>
      </c>
      <c r="J16188" s="284">
        <v>10</v>
      </c>
      <c r="K16188" s="284">
        <v>0</v>
      </c>
    </row>
    <row r="16189" spans="1:11" x14ac:dyDescent="0.3">
      <c r="A16189" s="284" t="s">
        <v>2169</v>
      </c>
      <c r="B16189" s="284">
        <v>285</v>
      </c>
      <c r="C16189" s="24" t="str">
        <f t="shared" si="252"/>
        <v>reen285</v>
      </c>
      <c r="D16189" s="284">
        <v>11609</v>
      </c>
      <c r="E16189" s="284">
        <v>5754</v>
      </c>
      <c r="F16189" s="284">
        <v>310642</v>
      </c>
      <c r="G16189" s="284">
        <v>0</v>
      </c>
      <c r="H16189" s="284">
        <v>0</v>
      </c>
      <c r="I16189" s="284">
        <v>0</v>
      </c>
      <c r="J16189" s="284">
        <v>10</v>
      </c>
      <c r="K16189" s="284">
        <v>0</v>
      </c>
    </row>
    <row r="16190" spans="1:11" x14ac:dyDescent="0.3">
      <c r="A16190" s="284" t="s">
        <v>2169</v>
      </c>
      <c r="B16190" s="284">
        <v>286</v>
      </c>
      <c r="C16190" s="24" t="str">
        <f t="shared" si="252"/>
        <v>reen286</v>
      </c>
      <c r="D16190" s="284">
        <v>11725</v>
      </c>
      <c r="E16190" s="284">
        <v>5812</v>
      </c>
      <c r="F16190" s="284">
        <v>314331</v>
      </c>
      <c r="G16190" s="284">
        <v>0</v>
      </c>
      <c r="H16190" s="284">
        <v>0</v>
      </c>
      <c r="I16190" s="284">
        <v>0</v>
      </c>
      <c r="J16190" s="284">
        <v>10</v>
      </c>
      <c r="K16190" s="284">
        <v>0</v>
      </c>
    </row>
    <row r="16191" spans="1:11" x14ac:dyDescent="0.3">
      <c r="A16191" s="284" t="s">
        <v>2169</v>
      </c>
      <c r="B16191" s="284">
        <v>287</v>
      </c>
      <c r="C16191" s="24" t="str">
        <f t="shared" si="252"/>
        <v>reen287</v>
      </c>
      <c r="D16191" s="284">
        <v>11844</v>
      </c>
      <c r="E16191" s="284">
        <v>5870</v>
      </c>
      <c r="F16191" s="284">
        <v>318537</v>
      </c>
      <c r="G16191" s="284">
        <v>0</v>
      </c>
      <c r="H16191" s="284">
        <v>0</v>
      </c>
      <c r="I16191" s="284">
        <v>0</v>
      </c>
      <c r="J16191" s="284">
        <v>10</v>
      </c>
      <c r="K16191" s="284">
        <v>0</v>
      </c>
    </row>
    <row r="16192" spans="1:11" x14ac:dyDescent="0.3">
      <c r="A16192" s="284" t="s">
        <v>2169</v>
      </c>
      <c r="B16192" s="284">
        <v>288</v>
      </c>
      <c r="C16192" s="24" t="str">
        <f t="shared" si="252"/>
        <v>reen288</v>
      </c>
      <c r="D16192" s="284">
        <v>11963</v>
      </c>
      <c r="E16192" s="284">
        <v>5929</v>
      </c>
      <c r="F16192" s="284">
        <v>322219</v>
      </c>
      <c r="G16192" s="284">
        <v>0</v>
      </c>
      <c r="H16192" s="284">
        <v>0</v>
      </c>
      <c r="I16192" s="284">
        <v>0</v>
      </c>
      <c r="J16192" s="284">
        <v>10</v>
      </c>
      <c r="K16192" s="284">
        <v>0</v>
      </c>
    </row>
    <row r="16193" spans="1:11" x14ac:dyDescent="0.3">
      <c r="A16193" s="284" t="s">
        <v>2169</v>
      </c>
      <c r="B16193" s="284">
        <v>289</v>
      </c>
      <c r="C16193" s="24" t="str">
        <f t="shared" si="252"/>
        <v>reen289</v>
      </c>
      <c r="D16193" s="284">
        <v>12083</v>
      </c>
      <c r="E16193" s="284">
        <v>5989</v>
      </c>
      <c r="F16193" s="284">
        <v>326040</v>
      </c>
      <c r="G16193" s="284">
        <v>0</v>
      </c>
      <c r="H16193" s="284">
        <v>0</v>
      </c>
      <c r="I16193" s="284">
        <v>0</v>
      </c>
      <c r="J16193" s="284">
        <v>10</v>
      </c>
      <c r="K16193" s="284">
        <v>0</v>
      </c>
    </row>
    <row r="16194" spans="1:11" x14ac:dyDescent="0.3">
      <c r="A16194" s="284" t="s">
        <v>2169</v>
      </c>
      <c r="B16194" s="284">
        <v>290</v>
      </c>
      <c r="C16194" s="24" t="str">
        <f t="shared" si="252"/>
        <v>reen290</v>
      </c>
      <c r="D16194" s="284">
        <v>12204</v>
      </c>
      <c r="E16194" s="284">
        <v>6049</v>
      </c>
      <c r="F16194" s="284">
        <v>329805</v>
      </c>
      <c r="G16194" s="284">
        <v>0</v>
      </c>
      <c r="H16194" s="284">
        <v>0</v>
      </c>
      <c r="I16194" s="284">
        <v>0</v>
      </c>
      <c r="J16194" s="284">
        <v>10</v>
      </c>
      <c r="K16194" s="284">
        <v>0</v>
      </c>
    </row>
    <row r="16195" spans="1:11" x14ac:dyDescent="0.3">
      <c r="A16195" s="284" t="s">
        <v>2169</v>
      </c>
      <c r="B16195" s="284">
        <v>291</v>
      </c>
      <c r="C16195" s="24" t="str">
        <f t="shared" si="252"/>
        <v>reen291</v>
      </c>
      <c r="D16195" s="284">
        <v>12327</v>
      </c>
      <c r="E16195" s="284">
        <v>6110</v>
      </c>
      <c r="F16195" s="284">
        <v>333611</v>
      </c>
      <c r="G16195" s="284">
        <v>0</v>
      </c>
      <c r="H16195" s="284">
        <v>0</v>
      </c>
      <c r="I16195" s="284">
        <v>0</v>
      </c>
      <c r="J16195" s="284">
        <v>10</v>
      </c>
      <c r="K16195" s="284">
        <v>0</v>
      </c>
    </row>
    <row r="16196" spans="1:11" x14ac:dyDescent="0.3">
      <c r="A16196" s="284" t="s">
        <v>2169</v>
      </c>
      <c r="B16196" s="284">
        <v>292</v>
      </c>
      <c r="C16196" s="24" t="str">
        <f t="shared" si="252"/>
        <v>reen292</v>
      </c>
      <c r="D16196" s="284">
        <v>12451</v>
      </c>
      <c r="E16196" s="284">
        <v>6171</v>
      </c>
      <c r="F16196" s="284">
        <v>337562</v>
      </c>
      <c r="G16196" s="284">
        <v>0</v>
      </c>
      <c r="H16196" s="284">
        <v>0</v>
      </c>
      <c r="I16196" s="284">
        <v>0</v>
      </c>
      <c r="J16196" s="284">
        <v>10</v>
      </c>
      <c r="K16196" s="284">
        <v>0</v>
      </c>
    </row>
    <row r="16197" spans="1:11" x14ac:dyDescent="0.3">
      <c r="A16197" s="284" t="s">
        <v>2169</v>
      </c>
      <c r="B16197" s="284">
        <v>293</v>
      </c>
      <c r="C16197" s="24" t="str">
        <f t="shared" si="252"/>
        <v>reen293</v>
      </c>
      <c r="D16197" s="284">
        <v>12576</v>
      </c>
      <c r="E16197" s="284">
        <v>6233</v>
      </c>
      <c r="F16197" s="284">
        <v>341454</v>
      </c>
      <c r="G16197" s="284">
        <v>0</v>
      </c>
      <c r="H16197" s="284">
        <v>0</v>
      </c>
      <c r="I16197" s="284">
        <v>0</v>
      </c>
      <c r="J16197" s="284">
        <v>10</v>
      </c>
      <c r="K16197" s="284">
        <v>0</v>
      </c>
    </row>
    <row r="16198" spans="1:11" x14ac:dyDescent="0.3">
      <c r="A16198" s="284" t="s">
        <v>2169</v>
      </c>
      <c r="B16198" s="284">
        <v>294</v>
      </c>
      <c r="C16198" s="24" t="str">
        <f t="shared" ref="C16198:C16204" si="253">A16198&amp;B16198</f>
        <v>reen294</v>
      </c>
      <c r="D16198" s="284">
        <v>12702</v>
      </c>
      <c r="E16198" s="284">
        <v>6295</v>
      </c>
      <c r="F16198" s="284">
        <v>345389</v>
      </c>
      <c r="G16198" s="284">
        <v>0</v>
      </c>
      <c r="H16198" s="284">
        <v>0</v>
      </c>
      <c r="I16198" s="284">
        <v>0</v>
      </c>
      <c r="J16198" s="284">
        <v>10</v>
      </c>
      <c r="K16198" s="284">
        <v>0</v>
      </c>
    </row>
    <row r="16199" spans="1:11" x14ac:dyDescent="0.3">
      <c r="A16199" s="284" t="s">
        <v>2169</v>
      </c>
      <c r="B16199" s="284">
        <v>295</v>
      </c>
      <c r="C16199" s="24" t="str">
        <f t="shared" si="253"/>
        <v>reen295</v>
      </c>
      <c r="D16199" s="284">
        <v>12829</v>
      </c>
      <c r="E16199" s="284">
        <v>6359</v>
      </c>
      <c r="F16199" s="284">
        <v>349474</v>
      </c>
      <c r="G16199" s="284">
        <v>0</v>
      </c>
      <c r="H16199" s="284">
        <v>0</v>
      </c>
      <c r="I16199" s="284">
        <v>0</v>
      </c>
      <c r="J16199" s="284">
        <v>10</v>
      </c>
      <c r="K16199" s="284">
        <v>0</v>
      </c>
    </row>
    <row r="16200" spans="1:11" x14ac:dyDescent="0.3">
      <c r="A16200" s="284" t="s">
        <v>2169</v>
      </c>
      <c r="B16200" s="284">
        <v>296</v>
      </c>
      <c r="C16200" s="24" t="str">
        <f t="shared" si="253"/>
        <v>reen296</v>
      </c>
      <c r="D16200" s="284">
        <v>12958</v>
      </c>
      <c r="E16200" s="284">
        <v>6422</v>
      </c>
      <c r="F16200" s="284">
        <v>353498</v>
      </c>
      <c r="G16200" s="284">
        <v>0</v>
      </c>
      <c r="H16200" s="284">
        <v>0</v>
      </c>
      <c r="I16200" s="284">
        <v>0</v>
      </c>
      <c r="J16200" s="284">
        <v>10</v>
      </c>
      <c r="K16200" s="284">
        <v>0</v>
      </c>
    </row>
    <row r="16201" spans="1:11" x14ac:dyDescent="0.3">
      <c r="A16201" s="284" t="s">
        <v>2169</v>
      </c>
      <c r="B16201" s="284">
        <v>297</v>
      </c>
      <c r="C16201" s="24" t="str">
        <f t="shared" si="253"/>
        <v>reen297</v>
      </c>
      <c r="D16201" s="284">
        <v>13088</v>
      </c>
      <c r="E16201" s="284">
        <v>6487</v>
      </c>
      <c r="F16201" s="284">
        <v>357348</v>
      </c>
      <c r="G16201" s="284">
        <v>0</v>
      </c>
      <c r="H16201" s="284">
        <v>0</v>
      </c>
      <c r="I16201" s="284">
        <v>0</v>
      </c>
      <c r="J16201" s="284">
        <v>10</v>
      </c>
      <c r="K16201" s="284">
        <v>0</v>
      </c>
    </row>
    <row r="16202" spans="1:11" x14ac:dyDescent="0.3">
      <c r="A16202" s="284" t="s">
        <v>2169</v>
      </c>
      <c r="B16202" s="284">
        <v>298</v>
      </c>
      <c r="C16202" s="24" t="str">
        <f t="shared" si="253"/>
        <v>reen298</v>
      </c>
      <c r="D16202" s="284">
        <v>13219</v>
      </c>
      <c r="E16202" s="284">
        <v>6552</v>
      </c>
      <c r="F16202" s="284">
        <v>361237</v>
      </c>
      <c r="G16202" s="284">
        <v>0</v>
      </c>
      <c r="H16202" s="284">
        <v>0</v>
      </c>
      <c r="I16202" s="284">
        <v>0</v>
      </c>
      <c r="J16202" s="284">
        <v>10</v>
      </c>
      <c r="K16202" s="284">
        <v>0</v>
      </c>
    </row>
    <row r="16203" spans="1:11" x14ac:dyDescent="0.3">
      <c r="A16203" s="284" t="s">
        <v>2169</v>
      </c>
      <c r="B16203" s="284">
        <v>299</v>
      </c>
      <c r="C16203" s="24" t="str">
        <f t="shared" si="253"/>
        <v>reen299</v>
      </c>
      <c r="D16203" s="284">
        <v>13351</v>
      </c>
      <c r="E16203" s="284">
        <v>6617</v>
      </c>
      <c r="F16203" s="284">
        <v>365167</v>
      </c>
      <c r="G16203" s="284">
        <v>0</v>
      </c>
      <c r="H16203" s="284">
        <v>0</v>
      </c>
      <c r="I16203" s="284">
        <v>0</v>
      </c>
      <c r="J16203" s="284">
        <v>10</v>
      </c>
      <c r="K16203" s="284">
        <v>0</v>
      </c>
    </row>
    <row r="16204" spans="1:11" x14ac:dyDescent="0.3">
      <c r="A16204" s="284" t="s">
        <v>2169</v>
      </c>
      <c r="B16204" s="284">
        <v>300</v>
      </c>
      <c r="C16204" s="24" t="str">
        <f t="shared" si="253"/>
        <v>reen300</v>
      </c>
      <c r="D16204" s="284">
        <v>13484</v>
      </c>
      <c r="E16204" s="284">
        <v>6683</v>
      </c>
      <c r="F16204" s="284">
        <v>369137</v>
      </c>
      <c r="G16204" s="284">
        <v>0</v>
      </c>
      <c r="H16204" s="284">
        <v>0</v>
      </c>
      <c r="I16204" s="284">
        <v>0</v>
      </c>
      <c r="J16204" s="284">
        <v>10</v>
      </c>
      <c r="K16204" s="284">
        <v>0</v>
      </c>
    </row>
  </sheetData>
  <phoneticPr fontId="2" type="noConversion"/>
  <conditionalFormatting sqref="A1:C1048576">
    <cfRule type="cellIs" dxfId="9" priority="25" operator="equal">
      <formula>0</formula>
    </cfRule>
    <cfRule type="containsBlanks" dxfId="8" priority="26">
      <formula>LEN(TRIM(A1))=0</formula>
    </cfRule>
  </conditionalFormatting>
  <conditionalFormatting sqref="D7505:F8704 G7506:J8704">
    <cfRule type="cellIs" dxfId="7" priority="31" operator="equal">
      <formula>0</formula>
    </cfRule>
    <cfRule type="containsBlanks" dxfId="6" priority="32">
      <formula>LEN(TRIM(D7505))=0</formula>
    </cfRule>
  </conditionalFormatting>
  <conditionalFormatting sqref="D1:J7505 B7505">
    <cfRule type="cellIs" dxfId="5" priority="33" operator="equal">
      <formula>0</formula>
    </cfRule>
    <cfRule type="containsBlanks" dxfId="4" priority="34">
      <formula>LEN(TRIM(B1))=0</formula>
    </cfRule>
  </conditionalFormatting>
  <conditionalFormatting sqref="D8705:J1048576">
    <cfRule type="cellIs" dxfId="3" priority="27" operator="equal">
      <formula>0</formula>
    </cfRule>
    <cfRule type="containsBlanks" dxfId="2" priority="28">
      <formula>LEN(TRIM(D8705))=0</formula>
    </cfRule>
  </conditionalFormatting>
  <conditionalFormatting sqref="K1:K16204">
    <cfRule type="cellIs" dxfId="1" priority="1" operator="equal">
      <formula>0</formula>
    </cfRule>
    <cfRule type="containsBlanks" dxfId="0" priority="2">
      <formula>LEN(TRIM(K1))=0</formula>
    </cfRule>
  </conditionalFormatting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B2:Q70"/>
  <sheetViews>
    <sheetView workbookViewId="0">
      <selection activeCell="X16" sqref="X16"/>
    </sheetView>
  </sheetViews>
  <sheetFormatPr defaultRowHeight="16.5" x14ac:dyDescent="0.3"/>
  <cols>
    <col min="2" max="2" width="25.5" bestFit="1" customWidth="1"/>
    <col min="3" max="3" width="11.625" bestFit="1" customWidth="1"/>
    <col min="5" max="5" width="14" bestFit="1" customWidth="1"/>
    <col min="8" max="8" width="23.875" bestFit="1" customWidth="1"/>
    <col min="9" max="9" width="46.375" bestFit="1" customWidth="1"/>
    <col min="10" max="10" width="22.375" bestFit="1" customWidth="1"/>
  </cols>
  <sheetData>
    <row r="2" spans="2:17" x14ac:dyDescent="0.3">
      <c r="B2" t="s">
        <v>2459</v>
      </c>
      <c r="C2">
        <v>25</v>
      </c>
    </row>
    <row r="4" spans="2:17" x14ac:dyDescent="0.3">
      <c r="B4" s="87" t="s">
        <v>2460</v>
      </c>
      <c r="C4" s="87" t="s">
        <v>2461</v>
      </c>
      <c r="D4" s="87" t="s">
        <v>2257</v>
      </c>
      <c r="E4" s="87" t="s">
        <v>2462</v>
      </c>
      <c r="F4" s="87" t="s">
        <v>2463</v>
      </c>
      <c r="G4" s="87" t="s">
        <v>2464</v>
      </c>
      <c r="H4" s="87" t="s">
        <v>2465</v>
      </c>
      <c r="I4" s="87" t="s">
        <v>2466</v>
      </c>
      <c r="J4" s="87" t="s">
        <v>2467</v>
      </c>
      <c r="K4" s="87" t="s">
        <v>2468</v>
      </c>
      <c r="L4" s="87" t="s">
        <v>2469</v>
      </c>
      <c r="M4" s="87" t="s">
        <v>2470</v>
      </c>
      <c r="N4" s="87" t="s">
        <v>2471</v>
      </c>
      <c r="O4" s="87" t="s">
        <v>2472</v>
      </c>
      <c r="P4" s="87" t="s">
        <v>2473</v>
      </c>
      <c r="Q4" s="87" t="s">
        <v>2474</v>
      </c>
    </row>
    <row r="5" spans="2:17" x14ac:dyDescent="0.3">
      <c r="B5" s="5" t="s">
        <v>2257</v>
      </c>
      <c r="C5" s="5">
        <v>1040102001</v>
      </c>
      <c r="D5" s="30">
        <v>1</v>
      </c>
      <c r="E5" s="30">
        <v>1</v>
      </c>
      <c r="F5" s="130">
        <v>20</v>
      </c>
      <c r="G5" s="30"/>
      <c r="H5" s="5"/>
      <c r="I5" s="5"/>
      <c r="J5" s="5"/>
      <c r="K5" s="5"/>
      <c r="L5" s="5"/>
      <c r="M5" s="30"/>
      <c r="N5" s="30"/>
      <c r="O5" s="30"/>
      <c r="P5" s="30"/>
      <c r="Q5" s="30"/>
    </row>
    <row r="6" spans="2:17" x14ac:dyDescent="0.3">
      <c r="B6" s="5" t="s">
        <v>1504</v>
      </c>
      <c r="C6" s="5">
        <v>1040101001</v>
      </c>
      <c r="D6" s="30">
        <v>1.1999999999999999E-3</v>
      </c>
      <c r="E6" s="30">
        <v>1.1999999999999999E-3</v>
      </c>
      <c r="F6" s="130">
        <v>2.3999999999999997E-2</v>
      </c>
      <c r="G6" s="30"/>
      <c r="H6" s="5" t="s">
        <v>2475</v>
      </c>
      <c r="I6" s="5"/>
      <c r="J6" s="5"/>
      <c r="K6" s="5"/>
      <c r="L6" s="5"/>
      <c r="M6" s="30"/>
      <c r="N6" s="30"/>
      <c r="O6" s="30"/>
      <c r="P6" s="30"/>
      <c r="Q6" s="30"/>
    </row>
    <row r="7" spans="2:17" x14ac:dyDescent="0.3">
      <c r="B7" s="5" t="s">
        <v>1611</v>
      </c>
      <c r="C7" s="5">
        <v>1040302001</v>
      </c>
      <c r="D7" s="30">
        <v>1E-3</v>
      </c>
      <c r="E7" s="30">
        <v>1E-3</v>
      </c>
      <c r="F7" s="130">
        <v>0.02</v>
      </c>
      <c r="G7" s="30"/>
      <c r="H7" s="5" t="s">
        <v>2475</v>
      </c>
      <c r="I7" s="5"/>
      <c r="J7" s="5"/>
      <c r="K7" s="5"/>
      <c r="L7" s="5"/>
      <c r="M7" s="30"/>
      <c r="N7" s="30"/>
      <c r="O7" s="30"/>
      <c r="P7" s="30"/>
      <c r="Q7" s="30"/>
    </row>
    <row r="8" spans="2:17" x14ac:dyDescent="0.3">
      <c r="B8" s="5" t="s">
        <v>2285</v>
      </c>
      <c r="C8" s="5">
        <v>1040410001</v>
      </c>
      <c r="D8" s="30">
        <v>0.2</v>
      </c>
      <c r="E8" s="30">
        <v>0.2</v>
      </c>
      <c r="F8" s="130">
        <v>4</v>
      </c>
      <c r="G8" s="30"/>
      <c r="H8" s="5" t="s">
        <v>2475</v>
      </c>
      <c r="I8" s="5"/>
      <c r="J8" s="5"/>
      <c r="K8" s="5"/>
      <c r="L8" s="5"/>
      <c r="M8" s="30"/>
      <c r="N8" s="30"/>
      <c r="O8" s="30"/>
      <c r="P8" s="30"/>
      <c r="Q8" s="30"/>
    </row>
    <row r="9" spans="2:17" x14ac:dyDescent="0.3">
      <c r="B9" s="5" t="s">
        <v>2476</v>
      </c>
      <c r="C9" s="5">
        <v>1040103021</v>
      </c>
      <c r="D9" s="30">
        <v>0.23909145248057381</v>
      </c>
      <c r="E9" s="30">
        <v>0.23909145248057381</v>
      </c>
      <c r="F9" s="130">
        <v>4.7818290496114759</v>
      </c>
      <c r="G9" s="30"/>
      <c r="H9" s="5" t="s">
        <v>2475</v>
      </c>
      <c r="I9" s="5"/>
      <c r="J9" s="5"/>
      <c r="K9" s="5"/>
      <c r="L9" s="5"/>
      <c r="M9" s="30"/>
      <c r="N9" s="30"/>
      <c r="O9" s="30"/>
      <c r="P9" s="30"/>
      <c r="Q9" s="30"/>
    </row>
    <row r="10" spans="2:17" x14ac:dyDescent="0.3">
      <c r="B10" s="5" t="s">
        <v>2477</v>
      </c>
      <c r="C10" s="5">
        <v>1040103001</v>
      </c>
      <c r="D10" s="30">
        <v>7.5171821305841921E-2</v>
      </c>
      <c r="E10" s="30">
        <v>7.5171821305841921E-2</v>
      </c>
      <c r="F10" s="130">
        <v>1.5034364261168385</v>
      </c>
      <c r="G10" s="30"/>
      <c r="H10" s="5" t="s">
        <v>2475</v>
      </c>
      <c r="I10" s="5"/>
      <c r="J10" s="5"/>
      <c r="K10" s="5"/>
      <c r="L10" s="5"/>
      <c r="M10" s="30"/>
      <c r="N10" s="30"/>
      <c r="O10" s="30"/>
      <c r="P10" s="30"/>
      <c r="Q10" s="30"/>
    </row>
    <row r="11" spans="2:17" x14ac:dyDescent="0.3">
      <c r="B11" s="5" t="s">
        <v>2259</v>
      </c>
      <c r="C11" s="5">
        <v>1040103011</v>
      </c>
      <c r="D11" s="30">
        <v>0.13532780744786255</v>
      </c>
      <c r="E11" s="30">
        <v>0.13532780744786255</v>
      </c>
      <c r="F11" s="130">
        <v>2.7065561489572509</v>
      </c>
      <c r="G11" s="30"/>
      <c r="H11" s="5" t="s">
        <v>2475</v>
      </c>
      <c r="I11" s="5"/>
      <c r="J11" s="5"/>
      <c r="K11" s="5"/>
      <c r="L11" s="5"/>
      <c r="M11" s="30"/>
      <c r="N11" s="30"/>
      <c r="O11" s="30"/>
      <c r="P11" s="30"/>
      <c r="Q11" s="30"/>
    </row>
    <row r="12" spans="2:17" x14ac:dyDescent="0.3">
      <c r="B12" s="5" t="s">
        <v>2478</v>
      </c>
      <c r="C12" s="5">
        <v>1040103101</v>
      </c>
      <c r="D12" s="30">
        <v>0.35</v>
      </c>
      <c r="E12" s="30">
        <v>0.35</v>
      </c>
      <c r="F12" s="130">
        <v>7</v>
      </c>
      <c r="G12" s="30"/>
      <c r="H12" s="5" t="s">
        <v>2475</v>
      </c>
      <c r="I12" s="5"/>
      <c r="J12" s="5"/>
      <c r="K12" s="5"/>
      <c r="L12" s="5"/>
      <c r="M12" s="30"/>
      <c r="N12" s="30"/>
      <c r="O12" s="30"/>
      <c r="P12" s="30"/>
      <c r="Q12" s="30"/>
    </row>
    <row r="13" spans="2:17" x14ac:dyDescent="0.3">
      <c r="B13" s="5" t="s">
        <v>2479</v>
      </c>
      <c r="C13" s="5">
        <v>1040201001</v>
      </c>
      <c r="D13" s="30">
        <v>6.25</v>
      </c>
      <c r="E13" s="30">
        <v>7</v>
      </c>
      <c r="F13" s="130">
        <v>140</v>
      </c>
      <c r="G13" s="30"/>
      <c r="H13" s="5" t="s">
        <v>2475</v>
      </c>
      <c r="I13" s="5"/>
      <c r="J13" s="5"/>
      <c r="K13" s="5"/>
      <c r="L13" s="5"/>
      <c r="M13" s="30"/>
      <c r="N13" s="30"/>
      <c r="O13" s="30"/>
      <c r="P13" s="30"/>
      <c r="Q13" s="30"/>
    </row>
    <row r="14" spans="2:17" x14ac:dyDescent="0.3">
      <c r="B14" s="5" t="s">
        <v>2480</v>
      </c>
      <c r="C14" s="5">
        <v>1040605001</v>
      </c>
      <c r="D14" s="30">
        <v>57.599999999999994</v>
      </c>
      <c r="E14" s="30">
        <v>55</v>
      </c>
      <c r="F14" s="130">
        <v>1100</v>
      </c>
      <c r="G14" s="30"/>
      <c r="H14" s="5" t="s">
        <v>2481</v>
      </c>
      <c r="I14" s="5" t="s">
        <v>2482</v>
      </c>
      <c r="J14" s="5" t="s">
        <v>2483</v>
      </c>
      <c r="K14" s="5"/>
      <c r="L14" s="5"/>
      <c r="M14" s="30">
        <v>1.1999999999999999E-3</v>
      </c>
      <c r="N14" s="30">
        <v>800</v>
      </c>
      <c r="O14" s="30">
        <v>60</v>
      </c>
      <c r="P14" s="30"/>
      <c r="Q14" s="30"/>
    </row>
    <row r="15" spans="2:17" x14ac:dyDescent="0.3">
      <c r="B15" s="5" t="s">
        <v>2484</v>
      </c>
      <c r="C15" s="5">
        <v>1040605011</v>
      </c>
      <c r="D15" s="30">
        <v>115.19999999999999</v>
      </c>
      <c r="E15" s="30">
        <v>110</v>
      </c>
      <c r="F15" s="130">
        <v>2200</v>
      </c>
      <c r="G15" s="30"/>
      <c r="H15" s="5" t="s">
        <v>2481</v>
      </c>
      <c r="I15" s="5" t="s">
        <v>2482</v>
      </c>
      <c r="J15" s="5" t="s">
        <v>2483</v>
      </c>
      <c r="K15" s="5"/>
      <c r="L15" s="5"/>
      <c r="M15" s="30">
        <v>1.1999999999999999E-3</v>
      </c>
      <c r="N15" s="30">
        <v>800</v>
      </c>
      <c r="O15" s="30">
        <v>120</v>
      </c>
      <c r="P15" s="30"/>
      <c r="Q15" s="30"/>
    </row>
    <row r="16" spans="2:17" x14ac:dyDescent="0.3">
      <c r="B16" s="5" t="s">
        <v>2485</v>
      </c>
      <c r="C16" s="5">
        <v>1040605021</v>
      </c>
      <c r="D16" s="30">
        <v>230.39999999999998</v>
      </c>
      <c r="E16" s="30">
        <v>230</v>
      </c>
      <c r="F16" s="130">
        <v>4600</v>
      </c>
      <c r="G16" s="30"/>
      <c r="H16" s="5" t="s">
        <v>2481</v>
      </c>
      <c r="I16" s="5" t="s">
        <v>2482</v>
      </c>
      <c r="J16" s="5" t="s">
        <v>2483</v>
      </c>
      <c r="K16" s="5"/>
      <c r="L16" s="5"/>
      <c r="M16" s="30">
        <v>1.1999999999999999E-3</v>
      </c>
      <c r="N16" s="30">
        <v>800</v>
      </c>
      <c r="O16" s="30">
        <v>240</v>
      </c>
      <c r="P16" s="30"/>
      <c r="Q16" s="30"/>
    </row>
    <row r="17" spans="2:17" x14ac:dyDescent="0.3">
      <c r="B17" s="5" t="s">
        <v>2486</v>
      </c>
      <c r="C17" s="5">
        <v>1040605031</v>
      </c>
      <c r="D17" s="30">
        <v>345.59999999999997</v>
      </c>
      <c r="E17" s="30">
        <v>340</v>
      </c>
      <c r="F17" s="130">
        <v>6800</v>
      </c>
      <c r="G17" s="30"/>
      <c r="H17" s="5" t="s">
        <v>2481</v>
      </c>
      <c r="I17" s="5" t="s">
        <v>2482</v>
      </c>
      <c r="J17" s="5" t="s">
        <v>2483</v>
      </c>
      <c r="K17" s="5"/>
      <c r="L17" s="5"/>
      <c r="M17" s="30">
        <v>1.1999999999999999E-3</v>
      </c>
      <c r="N17" s="30">
        <v>800</v>
      </c>
      <c r="O17" s="30">
        <v>360</v>
      </c>
      <c r="P17" s="30"/>
      <c r="Q17" s="30"/>
    </row>
    <row r="18" spans="2:17" x14ac:dyDescent="0.3">
      <c r="B18" s="5" t="s">
        <v>2487</v>
      </c>
      <c r="C18" s="5">
        <v>1040605041</v>
      </c>
      <c r="D18" s="30">
        <v>460.79999999999995</v>
      </c>
      <c r="E18" s="30">
        <v>460</v>
      </c>
      <c r="F18" s="130">
        <v>9200</v>
      </c>
      <c r="G18" s="30"/>
      <c r="H18" s="5" t="s">
        <v>2481</v>
      </c>
      <c r="I18" s="5" t="s">
        <v>2482</v>
      </c>
      <c r="J18" s="5" t="s">
        <v>2483</v>
      </c>
      <c r="K18" s="5"/>
      <c r="L18" s="5"/>
      <c r="M18" s="30">
        <v>1.1999999999999999E-3</v>
      </c>
      <c r="N18" s="30">
        <v>800</v>
      </c>
      <c r="O18" s="30">
        <v>480</v>
      </c>
      <c r="P18" s="30"/>
      <c r="Q18" s="30"/>
    </row>
    <row r="19" spans="2:17" x14ac:dyDescent="0.3">
      <c r="B19" s="5" t="s">
        <v>2488</v>
      </c>
      <c r="C19" s="5">
        <v>1040605061</v>
      </c>
      <c r="D19" s="30">
        <v>691.19999999999993</v>
      </c>
      <c r="E19" s="30">
        <v>690</v>
      </c>
      <c r="F19" s="130">
        <v>13800</v>
      </c>
      <c r="G19" s="30"/>
      <c r="H19" s="5" t="s">
        <v>2481</v>
      </c>
      <c r="I19" s="5" t="s">
        <v>2482</v>
      </c>
      <c r="J19" s="5" t="s">
        <v>2483</v>
      </c>
      <c r="K19" s="5"/>
      <c r="L19" s="5"/>
      <c r="M19" s="30">
        <v>1.1999999999999999E-3</v>
      </c>
      <c r="N19" s="30">
        <v>800</v>
      </c>
      <c r="O19" s="30">
        <v>720</v>
      </c>
      <c r="P19" s="30"/>
      <c r="Q19" s="30"/>
    </row>
    <row r="20" spans="2:17" x14ac:dyDescent="0.3">
      <c r="B20" s="5" t="s">
        <v>2489</v>
      </c>
      <c r="C20" s="5">
        <v>1040605051</v>
      </c>
      <c r="D20" s="30">
        <v>1382.3999999999999</v>
      </c>
      <c r="E20" s="30">
        <v>1380</v>
      </c>
      <c r="F20" s="130">
        <v>27600</v>
      </c>
      <c r="G20" s="30"/>
      <c r="H20" s="5" t="s">
        <v>2481</v>
      </c>
      <c r="I20" s="5" t="s">
        <v>2482</v>
      </c>
      <c r="J20" s="5" t="s">
        <v>2483</v>
      </c>
      <c r="K20" s="5"/>
      <c r="L20" s="5"/>
      <c r="M20" s="30">
        <v>1.1999999999999999E-3</v>
      </c>
      <c r="N20" s="30">
        <v>800</v>
      </c>
      <c r="O20" s="30">
        <v>1440</v>
      </c>
      <c r="P20" s="30"/>
      <c r="Q20" s="30"/>
    </row>
    <row r="21" spans="2:17" x14ac:dyDescent="0.3">
      <c r="B21" s="5" t="s">
        <v>2490</v>
      </c>
      <c r="C21" s="5">
        <v>1040605101</v>
      </c>
      <c r="D21" s="30">
        <v>60</v>
      </c>
      <c r="E21" s="30">
        <v>60</v>
      </c>
      <c r="F21" s="130">
        <v>1200</v>
      </c>
      <c r="G21" s="30"/>
      <c r="H21" s="5" t="s">
        <v>2491</v>
      </c>
      <c r="I21" s="5" t="s">
        <v>2482</v>
      </c>
      <c r="J21" s="5" t="s">
        <v>2483</v>
      </c>
      <c r="K21" s="5"/>
      <c r="L21" s="5"/>
      <c r="M21" s="30">
        <v>1E-3</v>
      </c>
      <c r="N21" s="30">
        <v>1000</v>
      </c>
      <c r="O21" s="30">
        <v>60</v>
      </c>
      <c r="P21" s="30"/>
      <c r="Q21" s="30"/>
    </row>
    <row r="22" spans="2:17" x14ac:dyDescent="0.3">
      <c r="B22" s="5" t="s">
        <v>2492</v>
      </c>
      <c r="C22" s="5">
        <v>1040605111</v>
      </c>
      <c r="D22" s="30">
        <v>120</v>
      </c>
      <c r="E22" s="30">
        <v>120</v>
      </c>
      <c r="F22" s="130">
        <v>2400</v>
      </c>
      <c r="G22" s="30"/>
      <c r="H22" s="5" t="s">
        <v>2491</v>
      </c>
      <c r="I22" s="5" t="s">
        <v>2482</v>
      </c>
      <c r="J22" s="5" t="s">
        <v>2483</v>
      </c>
      <c r="K22" s="5"/>
      <c r="L22" s="5"/>
      <c r="M22" s="30">
        <v>1E-3</v>
      </c>
      <c r="N22" s="30">
        <v>1000</v>
      </c>
      <c r="O22" s="30">
        <v>120</v>
      </c>
      <c r="P22" s="30"/>
      <c r="Q22" s="30"/>
    </row>
    <row r="23" spans="2:17" x14ac:dyDescent="0.3">
      <c r="B23" s="5" t="s">
        <v>2493</v>
      </c>
      <c r="C23" s="5">
        <v>1040605121</v>
      </c>
      <c r="D23" s="30">
        <v>240</v>
      </c>
      <c r="E23" s="30">
        <v>240</v>
      </c>
      <c r="F23" s="130">
        <v>4800</v>
      </c>
      <c r="G23" s="30"/>
      <c r="H23" s="5" t="s">
        <v>2491</v>
      </c>
      <c r="I23" s="5" t="s">
        <v>2482</v>
      </c>
      <c r="J23" s="5" t="s">
        <v>2483</v>
      </c>
      <c r="K23" s="5"/>
      <c r="L23" s="5"/>
      <c r="M23" s="30">
        <v>1E-3</v>
      </c>
      <c r="N23" s="30">
        <v>1000</v>
      </c>
      <c r="O23" s="30">
        <v>240</v>
      </c>
      <c r="P23" s="30"/>
      <c r="Q23" s="30"/>
    </row>
    <row r="24" spans="2:17" x14ac:dyDescent="0.3">
      <c r="B24" s="5" t="s">
        <v>2494</v>
      </c>
      <c r="C24" s="5">
        <v>1040605131</v>
      </c>
      <c r="D24" s="30">
        <v>360</v>
      </c>
      <c r="E24" s="30">
        <v>360</v>
      </c>
      <c r="F24" s="130">
        <v>7200</v>
      </c>
      <c r="G24" s="30"/>
      <c r="H24" s="5" t="s">
        <v>2491</v>
      </c>
      <c r="I24" s="5" t="s">
        <v>2482</v>
      </c>
      <c r="J24" s="5" t="s">
        <v>2483</v>
      </c>
      <c r="K24" s="5"/>
      <c r="L24" s="5"/>
      <c r="M24" s="30">
        <v>1E-3</v>
      </c>
      <c r="N24" s="30">
        <v>1000</v>
      </c>
      <c r="O24" s="30">
        <v>360</v>
      </c>
      <c r="P24" s="30"/>
      <c r="Q24" s="30"/>
    </row>
    <row r="25" spans="2:17" x14ac:dyDescent="0.3">
      <c r="B25" s="5" t="s">
        <v>2495</v>
      </c>
      <c r="C25" s="5">
        <v>1040605141</v>
      </c>
      <c r="D25" s="30">
        <v>480</v>
      </c>
      <c r="E25" s="30">
        <v>480</v>
      </c>
      <c r="F25" s="130">
        <v>9600</v>
      </c>
      <c r="G25" s="30"/>
      <c r="H25" s="5" t="s">
        <v>2491</v>
      </c>
      <c r="I25" s="5" t="s">
        <v>2482</v>
      </c>
      <c r="J25" s="5" t="s">
        <v>2483</v>
      </c>
      <c r="K25" s="5"/>
      <c r="L25" s="5"/>
      <c r="M25" s="30">
        <v>1E-3</v>
      </c>
      <c r="N25" s="30">
        <v>1000</v>
      </c>
      <c r="O25" s="30">
        <v>480</v>
      </c>
      <c r="P25" s="30"/>
      <c r="Q25" s="30"/>
    </row>
    <row r="26" spans="2:17" x14ac:dyDescent="0.3">
      <c r="B26" s="5" t="s">
        <v>2496</v>
      </c>
      <c r="C26" s="5">
        <v>1040605161</v>
      </c>
      <c r="D26" s="30">
        <v>720</v>
      </c>
      <c r="E26" s="30">
        <v>720</v>
      </c>
      <c r="F26" s="130">
        <v>14400</v>
      </c>
      <c r="G26" s="30"/>
      <c r="H26" s="5" t="s">
        <v>2491</v>
      </c>
      <c r="I26" s="5" t="s">
        <v>2482</v>
      </c>
      <c r="J26" s="5" t="s">
        <v>2483</v>
      </c>
      <c r="K26" s="5"/>
      <c r="L26" s="5"/>
      <c r="M26" s="30">
        <v>1E-3</v>
      </c>
      <c r="N26" s="30">
        <v>1000</v>
      </c>
      <c r="O26" s="30">
        <v>720</v>
      </c>
      <c r="P26" s="30"/>
      <c r="Q26" s="30"/>
    </row>
    <row r="27" spans="2:17" x14ac:dyDescent="0.3">
      <c r="B27" s="5" t="s">
        <v>2497</v>
      </c>
      <c r="C27" s="5">
        <v>1040605151</v>
      </c>
      <c r="D27" s="30">
        <v>1440</v>
      </c>
      <c r="E27" s="30">
        <v>1440</v>
      </c>
      <c r="F27" s="130">
        <v>28800</v>
      </c>
      <c r="G27" s="30"/>
      <c r="H27" s="5" t="s">
        <v>2491</v>
      </c>
      <c r="I27" s="5" t="s">
        <v>2482</v>
      </c>
      <c r="J27" s="5" t="s">
        <v>2483</v>
      </c>
      <c r="K27" s="5"/>
      <c r="L27" s="5"/>
      <c r="M27" s="30">
        <v>1E-3</v>
      </c>
      <c r="N27" s="30">
        <v>1000</v>
      </c>
      <c r="O27" s="30">
        <v>1440</v>
      </c>
      <c r="P27" s="30"/>
      <c r="Q27" s="30"/>
    </row>
    <row r="28" spans="2:17" x14ac:dyDescent="0.3">
      <c r="B28" s="5" t="s">
        <v>2498</v>
      </c>
      <c r="C28" s="5">
        <v>1040605201</v>
      </c>
      <c r="D28" s="30">
        <v>84.000000000000014</v>
      </c>
      <c r="E28" s="30">
        <v>80</v>
      </c>
      <c r="F28" s="130">
        <v>1600</v>
      </c>
      <c r="G28" s="30"/>
      <c r="H28" s="5" t="s">
        <v>2499</v>
      </c>
      <c r="I28" s="5" t="s">
        <v>2482</v>
      </c>
      <c r="J28" s="5" t="s">
        <v>2483</v>
      </c>
      <c r="K28" s="5"/>
      <c r="L28" s="5"/>
      <c r="M28" s="30">
        <v>0.2</v>
      </c>
      <c r="N28" s="30">
        <v>7</v>
      </c>
      <c r="O28" s="30">
        <v>60</v>
      </c>
      <c r="P28" s="30"/>
      <c r="Q28" s="30"/>
    </row>
    <row r="29" spans="2:17" x14ac:dyDescent="0.3">
      <c r="B29" s="5" t="s">
        <v>2500</v>
      </c>
      <c r="C29" s="5">
        <v>1040605211</v>
      </c>
      <c r="D29" s="30">
        <v>168.00000000000003</v>
      </c>
      <c r="E29" s="30">
        <v>160</v>
      </c>
      <c r="F29" s="130">
        <v>3200</v>
      </c>
      <c r="G29" s="30"/>
      <c r="H29" s="5" t="s">
        <v>2499</v>
      </c>
      <c r="I29" s="5" t="s">
        <v>2482</v>
      </c>
      <c r="J29" s="5" t="s">
        <v>2483</v>
      </c>
      <c r="K29" s="5"/>
      <c r="L29" s="5"/>
      <c r="M29" s="30">
        <v>0.2</v>
      </c>
      <c r="N29" s="30">
        <v>7</v>
      </c>
      <c r="O29" s="30">
        <v>120</v>
      </c>
      <c r="P29" s="30"/>
      <c r="Q29" s="30"/>
    </row>
    <row r="30" spans="2:17" x14ac:dyDescent="0.3">
      <c r="B30" s="5" t="s">
        <v>2501</v>
      </c>
      <c r="C30" s="5">
        <v>1040605221</v>
      </c>
      <c r="D30" s="30">
        <v>336.00000000000006</v>
      </c>
      <c r="E30" s="30">
        <v>330</v>
      </c>
      <c r="F30" s="130">
        <v>6600</v>
      </c>
      <c r="G30" s="30"/>
      <c r="H30" s="5" t="s">
        <v>2499</v>
      </c>
      <c r="I30" s="5" t="s">
        <v>2482</v>
      </c>
      <c r="J30" s="5" t="s">
        <v>2483</v>
      </c>
      <c r="K30" s="5"/>
      <c r="L30" s="5"/>
      <c r="M30" s="30">
        <v>0.2</v>
      </c>
      <c r="N30" s="30">
        <v>7</v>
      </c>
      <c r="O30" s="30">
        <v>240</v>
      </c>
      <c r="P30" s="30"/>
      <c r="Q30" s="30"/>
    </row>
    <row r="31" spans="2:17" x14ac:dyDescent="0.3">
      <c r="B31" s="5" t="s">
        <v>2502</v>
      </c>
      <c r="C31" s="5">
        <v>1040605231</v>
      </c>
      <c r="D31" s="30">
        <v>504.00000000000006</v>
      </c>
      <c r="E31" s="30">
        <v>500</v>
      </c>
      <c r="F31" s="130">
        <v>10000</v>
      </c>
      <c r="G31" s="30"/>
      <c r="H31" s="5" t="s">
        <v>2499</v>
      </c>
      <c r="I31" s="5" t="s">
        <v>2482</v>
      </c>
      <c r="J31" s="5" t="s">
        <v>2483</v>
      </c>
      <c r="K31" s="5"/>
      <c r="L31" s="5"/>
      <c r="M31" s="30">
        <v>0.2</v>
      </c>
      <c r="N31" s="30">
        <v>7</v>
      </c>
      <c r="O31" s="30">
        <v>360</v>
      </c>
      <c r="P31" s="30"/>
      <c r="Q31" s="30"/>
    </row>
    <row r="32" spans="2:17" x14ac:dyDescent="0.3">
      <c r="B32" s="5" t="s">
        <v>2503</v>
      </c>
      <c r="C32" s="5">
        <v>1040605241</v>
      </c>
      <c r="D32" s="30">
        <v>672.00000000000011</v>
      </c>
      <c r="E32" s="30">
        <v>670</v>
      </c>
      <c r="F32" s="130">
        <v>13400</v>
      </c>
      <c r="G32" s="30"/>
      <c r="H32" s="5" t="s">
        <v>2499</v>
      </c>
      <c r="I32" s="5" t="s">
        <v>2482</v>
      </c>
      <c r="J32" s="5" t="s">
        <v>2483</v>
      </c>
      <c r="K32" s="5"/>
      <c r="L32" s="5"/>
      <c r="M32" s="30">
        <v>0.2</v>
      </c>
      <c r="N32" s="30">
        <v>7</v>
      </c>
      <c r="O32" s="30">
        <v>480</v>
      </c>
      <c r="P32" s="30"/>
      <c r="Q32" s="30"/>
    </row>
    <row r="33" spans="2:17" x14ac:dyDescent="0.3">
      <c r="B33" s="5" t="s">
        <v>2504</v>
      </c>
      <c r="C33" s="5">
        <v>1040605261</v>
      </c>
      <c r="D33" s="30">
        <v>1008.0000000000001</v>
      </c>
      <c r="E33" s="30">
        <v>1000</v>
      </c>
      <c r="F33" s="130">
        <v>20000</v>
      </c>
      <c r="G33" s="30"/>
      <c r="H33" s="5" t="s">
        <v>2499</v>
      </c>
      <c r="I33" s="5" t="s">
        <v>2482</v>
      </c>
      <c r="J33" s="5" t="s">
        <v>2483</v>
      </c>
      <c r="K33" s="5"/>
      <c r="L33" s="5"/>
      <c r="M33" s="30">
        <v>0.2</v>
      </c>
      <c r="N33" s="30">
        <v>7</v>
      </c>
      <c r="O33" s="30">
        <v>720</v>
      </c>
      <c r="P33" s="30"/>
      <c r="Q33" s="30"/>
    </row>
    <row r="34" spans="2:17" x14ac:dyDescent="0.3">
      <c r="B34" s="5" t="s">
        <v>2505</v>
      </c>
      <c r="C34" s="5">
        <v>1040605251</v>
      </c>
      <c r="D34" s="30">
        <v>2016.0000000000002</v>
      </c>
      <c r="E34" s="30">
        <v>2010</v>
      </c>
      <c r="F34" s="130">
        <v>40200</v>
      </c>
      <c r="G34" s="30"/>
      <c r="H34" s="5" t="s">
        <v>2499</v>
      </c>
      <c r="I34" s="5" t="s">
        <v>2482</v>
      </c>
      <c r="J34" s="5" t="s">
        <v>2483</v>
      </c>
      <c r="K34" s="5"/>
      <c r="L34" s="5"/>
      <c r="M34" s="30">
        <v>0.2</v>
      </c>
      <c r="N34" s="30">
        <v>7</v>
      </c>
      <c r="O34" s="30">
        <v>1440</v>
      </c>
      <c r="P34" s="30"/>
      <c r="Q34" s="30"/>
    </row>
    <row r="35" spans="2:17" x14ac:dyDescent="0.3">
      <c r="B35" s="5" t="s">
        <v>2506</v>
      </c>
      <c r="C35" s="5">
        <v>1040605301</v>
      </c>
      <c r="D35" s="30">
        <v>201.60000000000002</v>
      </c>
      <c r="E35" s="30">
        <v>200</v>
      </c>
      <c r="F35" s="130">
        <v>4000</v>
      </c>
      <c r="G35" s="30"/>
      <c r="H35" s="5" t="s">
        <v>2507</v>
      </c>
      <c r="I35" s="5" t="s">
        <v>2508</v>
      </c>
      <c r="J35" s="5" t="s">
        <v>2509</v>
      </c>
      <c r="K35" s="5"/>
      <c r="L35" s="5"/>
      <c r="M35" s="30">
        <v>57.599999999999994</v>
      </c>
      <c r="N35" s="30">
        <v>60</v>
      </c>
      <c r="O35" s="30">
        <v>84.000000000000014</v>
      </c>
      <c r="P35" s="30"/>
      <c r="Q35" s="30"/>
    </row>
    <row r="36" spans="2:17" x14ac:dyDescent="0.3">
      <c r="B36" s="5" t="s">
        <v>2510</v>
      </c>
      <c r="C36" s="5">
        <v>1040605311</v>
      </c>
      <c r="D36" s="30">
        <v>403.20000000000005</v>
      </c>
      <c r="E36" s="30">
        <v>400</v>
      </c>
      <c r="F36" s="130">
        <v>8000</v>
      </c>
      <c r="G36" s="30"/>
      <c r="H36" s="5" t="s">
        <v>2511</v>
      </c>
      <c r="I36" s="5" t="s">
        <v>2512</v>
      </c>
      <c r="J36" s="5" t="s">
        <v>2513</v>
      </c>
      <c r="K36" s="5"/>
      <c r="L36" s="5"/>
      <c r="M36" s="30">
        <v>115.19999999999999</v>
      </c>
      <c r="N36" s="30">
        <v>120</v>
      </c>
      <c r="O36" s="30">
        <v>168.00000000000003</v>
      </c>
      <c r="P36" s="30"/>
      <c r="Q36" s="30"/>
    </row>
    <row r="37" spans="2:17" x14ac:dyDescent="0.3">
      <c r="B37" s="5" t="s">
        <v>2514</v>
      </c>
      <c r="C37" s="5">
        <v>1040605321</v>
      </c>
      <c r="D37" s="30">
        <v>806.40000000000009</v>
      </c>
      <c r="E37" s="30">
        <v>800</v>
      </c>
      <c r="F37" s="130">
        <v>16000</v>
      </c>
      <c r="G37" s="30"/>
      <c r="H37" s="5" t="s">
        <v>2515</v>
      </c>
      <c r="I37" s="5" t="s">
        <v>2516</v>
      </c>
      <c r="J37" s="5" t="s">
        <v>2517</v>
      </c>
      <c r="K37" s="5"/>
      <c r="L37" s="5"/>
      <c r="M37" s="30">
        <v>230.39999999999998</v>
      </c>
      <c r="N37" s="30">
        <v>240</v>
      </c>
      <c r="O37" s="30">
        <v>336.00000000000006</v>
      </c>
      <c r="P37" s="30"/>
      <c r="Q37" s="30"/>
    </row>
    <row r="38" spans="2:17" x14ac:dyDescent="0.3">
      <c r="B38" s="5" t="s">
        <v>2518</v>
      </c>
      <c r="C38" s="5">
        <v>1040605331</v>
      </c>
      <c r="D38" s="30">
        <v>1209.5999999999999</v>
      </c>
      <c r="E38" s="30">
        <v>1200</v>
      </c>
      <c r="F38" s="130">
        <v>24000</v>
      </c>
      <c r="G38" s="30"/>
      <c r="H38" s="5" t="s">
        <v>2519</v>
      </c>
      <c r="I38" s="5" t="s">
        <v>2520</v>
      </c>
      <c r="J38" s="5" t="s">
        <v>2521</v>
      </c>
      <c r="K38" s="5"/>
      <c r="L38" s="5"/>
      <c r="M38" s="30">
        <v>345.59999999999997</v>
      </c>
      <c r="N38" s="30">
        <v>360</v>
      </c>
      <c r="O38" s="30">
        <v>504.00000000000006</v>
      </c>
      <c r="P38" s="30"/>
      <c r="Q38" s="30"/>
    </row>
    <row r="39" spans="2:17" x14ac:dyDescent="0.3">
      <c r="B39" s="5" t="s">
        <v>2522</v>
      </c>
      <c r="C39" s="5">
        <v>1040605341</v>
      </c>
      <c r="D39" s="30">
        <v>1612.8000000000002</v>
      </c>
      <c r="E39" s="30">
        <v>1610</v>
      </c>
      <c r="F39" s="130">
        <v>32200</v>
      </c>
      <c r="G39" s="30"/>
      <c r="H39" s="5" t="s">
        <v>2523</v>
      </c>
      <c r="I39" s="5" t="s">
        <v>2524</v>
      </c>
      <c r="J39" s="5" t="s">
        <v>2525</v>
      </c>
      <c r="K39" s="5"/>
      <c r="L39" s="5"/>
      <c r="M39" s="30">
        <v>460.79999999999995</v>
      </c>
      <c r="N39" s="30">
        <v>480</v>
      </c>
      <c r="O39" s="30">
        <v>672.00000000000011</v>
      </c>
      <c r="P39" s="30"/>
      <c r="Q39" s="30"/>
    </row>
    <row r="40" spans="2:17" x14ac:dyDescent="0.3">
      <c r="B40" s="5" t="s">
        <v>2526</v>
      </c>
      <c r="C40" s="5">
        <v>1040605361</v>
      </c>
      <c r="D40" s="30">
        <v>2179.1999999999998</v>
      </c>
      <c r="E40" s="30">
        <v>2170</v>
      </c>
      <c r="F40" s="130">
        <v>43400</v>
      </c>
      <c r="G40" s="30"/>
      <c r="H40" s="5" t="s">
        <v>2527</v>
      </c>
      <c r="I40" s="5" t="s">
        <v>2528</v>
      </c>
      <c r="J40" s="5" t="s">
        <v>2529</v>
      </c>
      <c r="K40" s="5"/>
      <c r="L40" s="5"/>
      <c r="M40" s="30">
        <v>691.19999999999993</v>
      </c>
      <c r="N40" s="30">
        <v>480</v>
      </c>
      <c r="O40" s="30">
        <v>1008.0000000000001</v>
      </c>
      <c r="P40" s="30"/>
      <c r="Q40" s="30"/>
    </row>
    <row r="41" spans="2:17" x14ac:dyDescent="0.3">
      <c r="B41" s="5" t="s">
        <v>2530</v>
      </c>
      <c r="C41" s="5">
        <v>1040605351</v>
      </c>
      <c r="D41" s="30">
        <v>3878.4</v>
      </c>
      <c r="E41" s="30">
        <v>3870</v>
      </c>
      <c r="F41" s="130">
        <v>77400</v>
      </c>
      <c r="G41" s="30"/>
      <c r="H41" s="5" t="s">
        <v>2531</v>
      </c>
      <c r="I41" s="5" t="s">
        <v>2532</v>
      </c>
      <c r="J41" s="5" t="s">
        <v>2533</v>
      </c>
      <c r="K41" s="5"/>
      <c r="L41" s="5"/>
      <c r="M41" s="30">
        <v>1382.3999999999999</v>
      </c>
      <c r="N41" s="30">
        <v>480</v>
      </c>
      <c r="O41" s="30">
        <v>2016.0000000000002</v>
      </c>
      <c r="P41" s="30"/>
      <c r="Q41" s="30"/>
    </row>
    <row r="42" spans="2:17" x14ac:dyDescent="0.3">
      <c r="B42" s="5" t="s">
        <v>2534</v>
      </c>
      <c r="C42" s="5">
        <v>1040605401</v>
      </c>
      <c r="D42" s="30">
        <v>84.000000000000014</v>
      </c>
      <c r="E42" s="30">
        <v>80</v>
      </c>
      <c r="F42" s="130">
        <v>1600</v>
      </c>
      <c r="G42" s="30"/>
      <c r="H42" s="5" t="s">
        <v>2535</v>
      </c>
      <c r="I42" s="5" t="s">
        <v>2536</v>
      </c>
      <c r="J42" s="5"/>
      <c r="K42" s="5"/>
      <c r="L42" s="5"/>
      <c r="M42" s="30">
        <v>0.2</v>
      </c>
      <c r="N42" s="30">
        <v>7</v>
      </c>
      <c r="O42" s="30">
        <v>60</v>
      </c>
      <c r="P42" s="30"/>
      <c r="Q42" s="30"/>
    </row>
    <row r="43" spans="2:17" x14ac:dyDescent="0.3">
      <c r="B43" s="5" t="s">
        <v>2537</v>
      </c>
      <c r="C43" s="5">
        <v>1040605402</v>
      </c>
      <c r="D43" s="30">
        <v>168.00000000000003</v>
      </c>
      <c r="E43" s="30">
        <v>160</v>
      </c>
      <c r="F43" s="130">
        <v>3200</v>
      </c>
      <c r="G43" s="30"/>
      <c r="H43" s="5" t="s">
        <v>2538</v>
      </c>
      <c r="I43" s="5" t="s">
        <v>2536</v>
      </c>
      <c r="J43" s="5"/>
      <c r="K43" s="5"/>
      <c r="L43" s="5"/>
      <c r="M43" s="30">
        <v>0.2</v>
      </c>
      <c r="N43" s="30">
        <v>7</v>
      </c>
      <c r="O43" s="30">
        <v>120</v>
      </c>
      <c r="P43" s="30"/>
      <c r="Q43" s="30"/>
    </row>
    <row r="44" spans="2:17" x14ac:dyDescent="0.3">
      <c r="B44" s="5" t="s">
        <v>2539</v>
      </c>
      <c r="C44" s="5">
        <v>1040605403</v>
      </c>
      <c r="D44" s="30">
        <v>336.00000000000006</v>
      </c>
      <c r="E44" s="30">
        <v>330</v>
      </c>
      <c r="F44" s="130">
        <v>6600</v>
      </c>
      <c r="G44" s="30"/>
      <c r="H44" s="5" t="s">
        <v>2540</v>
      </c>
      <c r="I44" s="5" t="s">
        <v>2536</v>
      </c>
      <c r="J44" s="5"/>
      <c r="K44" s="5"/>
      <c r="L44" s="5"/>
      <c r="M44" s="30">
        <v>0.2</v>
      </c>
      <c r="N44" s="30">
        <v>7</v>
      </c>
      <c r="O44" s="30">
        <v>240</v>
      </c>
      <c r="P44" s="30"/>
      <c r="Q44" s="30"/>
    </row>
    <row r="45" spans="2:17" x14ac:dyDescent="0.3">
      <c r="B45" s="5" t="s">
        <v>2541</v>
      </c>
      <c r="C45" s="5">
        <v>1040605404</v>
      </c>
      <c r="D45" s="30">
        <v>504.00000000000006</v>
      </c>
      <c r="E45" s="30">
        <v>500</v>
      </c>
      <c r="F45" s="130">
        <v>10000</v>
      </c>
      <c r="G45" s="30"/>
      <c r="H45" s="5" t="s">
        <v>2542</v>
      </c>
      <c r="I45" s="5" t="s">
        <v>2536</v>
      </c>
      <c r="J45" s="5"/>
      <c r="K45" s="5"/>
      <c r="L45" s="5"/>
      <c r="M45" s="30">
        <v>0.2</v>
      </c>
      <c r="N45" s="30">
        <v>7</v>
      </c>
      <c r="O45" s="30">
        <v>360</v>
      </c>
      <c r="P45" s="30"/>
      <c r="Q45" s="30"/>
    </row>
    <row r="46" spans="2:17" x14ac:dyDescent="0.3">
      <c r="B46" s="5" t="s">
        <v>2543</v>
      </c>
      <c r="C46" s="5">
        <v>1040605405</v>
      </c>
      <c r="D46" s="30">
        <v>672.00000000000011</v>
      </c>
      <c r="E46" s="30">
        <v>670</v>
      </c>
      <c r="F46" s="130">
        <v>13400</v>
      </c>
      <c r="G46" s="30"/>
      <c r="H46" s="5" t="s">
        <v>2544</v>
      </c>
      <c r="I46" s="5" t="s">
        <v>2536</v>
      </c>
      <c r="J46" s="5"/>
      <c r="K46" s="5"/>
      <c r="L46" s="5"/>
      <c r="M46" s="30">
        <v>0.2</v>
      </c>
      <c r="N46" s="30">
        <v>7</v>
      </c>
      <c r="O46" s="30">
        <v>480</v>
      </c>
      <c r="P46" s="30"/>
      <c r="Q46" s="30"/>
    </row>
    <row r="47" spans="2:17" x14ac:dyDescent="0.3">
      <c r="B47" s="5" t="s">
        <v>2545</v>
      </c>
      <c r="C47" s="5">
        <v>1040605406</v>
      </c>
      <c r="D47" s="30">
        <v>2016.0000000000002</v>
      </c>
      <c r="E47" s="30">
        <v>2010</v>
      </c>
      <c r="F47" s="130">
        <v>40200</v>
      </c>
      <c r="G47" s="30"/>
      <c r="H47" s="5" t="s">
        <v>2546</v>
      </c>
      <c r="I47" s="5" t="s">
        <v>2536</v>
      </c>
      <c r="J47" s="5"/>
      <c r="K47" s="5"/>
      <c r="L47" s="5"/>
      <c r="M47" s="30">
        <v>0.2</v>
      </c>
      <c r="N47" s="30">
        <v>7</v>
      </c>
      <c r="O47" s="30">
        <v>1440</v>
      </c>
      <c r="P47" s="30"/>
      <c r="Q47" s="30"/>
    </row>
    <row r="48" spans="2:17" x14ac:dyDescent="0.3">
      <c r="B48" s="5" t="s">
        <v>2547</v>
      </c>
      <c r="C48" s="5">
        <v>1040501001</v>
      </c>
      <c r="D48" s="30">
        <v>200</v>
      </c>
      <c r="E48" s="30">
        <v>200</v>
      </c>
      <c r="F48" s="130">
        <v>4000</v>
      </c>
      <c r="G48" s="30"/>
      <c r="H48" s="5" t="s">
        <v>2548</v>
      </c>
      <c r="I48" s="5"/>
      <c r="J48" s="5"/>
      <c r="K48" s="5"/>
      <c r="L48" s="5"/>
      <c r="M48" s="30">
        <v>200</v>
      </c>
      <c r="N48" s="30"/>
      <c r="O48" s="30"/>
      <c r="P48" s="30"/>
      <c r="Q48" s="30"/>
    </row>
    <row r="49" spans="2:17" x14ac:dyDescent="0.3">
      <c r="B49" s="5" t="s">
        <v>2549</v>
      </c>
      <c r="C49" s="5">
        <v>1040502001</v>
      </c>
      <c r="D49" s="30">
        <v>2900</v>
      </c>
      <c r="E49" s="30">
        <v>2900</v>
      </c>
      <c r="F49" s="130">
        <v>58000</v>
      </c>
      <c r="G49" s="30"/>
      <c r="H49" s="5" t="s">
        <v>2550</v>
      </c>
      <c r="I49" s="5"/>
      <c r="J49" s="5"/>
      <c r="K49" s="5"/>
      <c r="L49" s="5"/>
      <c r="M49" s="30">
        <v>2900</v>
      </c>
      <c r="N49" s="30"/>
      <c r="O49" s="30"/>
      <c r="P49" s="30"/>
      <c r="Q49" s="30"/>
    </row>
    <row r="50" spans="2:17" x14ac:dyDescent="0.3">
      <c r="B50" s="5" t="s">
        <v>2551</v>
      </c>
      <c r="C50" s="5">
        <v>1040501002</v>
      </c>
      <c r="D50" s="30">
        <v>200</v>
      </c>
      <c r="E50" s="30">
        <v>200</v>
      </c>
      <c r="F50" s="130">
        <v>4000</v>
      </c>
      <c r="G50" s="30"/>
      <c r="H50" s="5" t="s">
        <v>2552</v>
      </c>
      <c r="I50" s="5"/>
      <c r="J50" s="5"/>
      <c r="K50" s="5"/>
      <c r="L50" s="5"/>
      <c r="M50" s="30">
        <v>200</v>
      </c>
      <c r="N50" s="30"/>
      <c r="O50" s="30"/>
      <c r="P50" s="30"/>
      <c r="Q50" s="30"/>
    </row>
    <row r="51" spans="2:17" x14ac:dyDescent="0.3">
      <c r="B51" s="5" t="s">
        <v>2331</v>
      </c>
      <c r="C51" s="5">
        <v>1040603021</v>
      </c>
      <c r="D51" s="30">
        <v>183.9</v>
      </c>
      <c r="E51" s="30">
        <v>180</v>
      </c>
      <c r="F51" s="130">
        <v>3600</v>
      </c>
      <c r="G51" s="30"/>
      <c r="H51" s="5" t="s">
        <v>2553</v>
      </c>
      <c r="I51" s="5"/>
      <c r="J51" s="5"/>
      <c r="K51" s="5"/>
      <c r="L51" s="5"/>
      <c r="M51" s="30">
        <v>183.9</v>
      </c>
      <c r="N51" s="30"/>
      <c r="O51" s="30"/>
      <c r="P51" s="30"/>
      <c r="Q51" s="30"/>
    </row>
    <row r="52" spans="2:17" x14ac:dyDescent="0.3">
      <c r="B52" s="5" t="s">
        <v>2554</v>
      </c>
      <c r="C52" s="5">
        <v>1040603023</v>
      </c>
      <c r="D52" s="30">
        <v>245.2</v>
      </c>
      <c r="E52" s="30">
        <v>240</v>
      </c>
      <c r="F52" s="130">
        <v>4800</v>
      </c>
      <c r="G52" s="30"/>
      <c r="H52" s="5" t="s">
        <v>2553</v>
      </c>
      <c r="I52" s="5"/>
      <c r="J52" s="5"/>
      <c r="K52" s="5"/>
      <c r="L52" s="5"/>
      <c r="M52" s="30">
        <v>183.9</v>
      </c>
      <c r="N52" s="30">
        <v>1.3333333333333333</v>
      </c>
      <c r="O52" s="30"/>
      <c r="P52" s="30"/>
      <c r="Q52" s="30"/>
    </row>
    <row r="53" spans="2:17" x14ac:dyDescent="0.3">
      <c r="B53" s="5" t="s">
        <v>2555</v>
      </c>
      <c r="C53" s="5">
        <v>1040603025</v>
      </c>
      <c r="D53" s="30">
        <v>245.2</v>
      </c>
      <c r="E53" s="30">
        <v>240</v>
      </c>
      <c r="F53" s="130">
        <v>4800</v>
      </c>
      <c r="G53" s="30"/>
      <c r="H53" s="5" t="s">
        <v>2553</v>
      </c>
      <c r="I53" s="5"/>
      <c r="J53" s="5"/>
      <c r="K53" s="5"/>
      <c r="L53" s="5"/>
      <c r="M53" s="30">
        <v>183.9</v>
      </c>
      <c r="N53" s="30">
        <v>1.3333333333333333</v>
      </c>
      <c r="O53" s="30"/>
      <c r="P53" s="30"/>
      <c r="Q53" s="30"/>
    </row>
    <row r="54" spans="2:17" x14ac:dyDescent="0.3">
      <c r="B54" s="5" t="s">
        <v>2556</v>
      </c>
      <c r="C54" s="5">
        <v>1040603027</v>
      </c>
      <c r="D54" s="30">
        <v>245.2</v>
      </c>
      <c r="E54" s="30">
        <v>240</v>
      </c>
      <c r="F54" s="130">
        <v>4800</v>
      </c>
      <c r="G54" s="30"/>
      <c r="H54" s="5" t="s">
        <v>2557</v>
      </c>
      <c r="I54" s="5" t="s">
        <v>2558</v>
      </c>
      <c r="J54" s="5"/>
      <c r="K54" s="5"/>
      <c r="L54" s="5"/>
      <c r="M54" s="30">
        <v>183.9</v>
      </c>
      <c r="N54" s="30">
        <v>1.3333333333333333</v>
      </c>
      <c r="O54" s="30"/>
      <c r="P54" s="30"/>
      <c r="Q54" s="30"/>
    </row>
    <row r="55" spans="2:17" x14ac:dyDescent="0.3">
      <c r="B55" s="5" t="s">
        <v>2559</v>
      </c>
      <c r="C55" s="5">
        <v>1040603022</v>
      </c>
      <c r="D55" s="30">
        <v>2000</v>
      </c>
      <c r="E55" s="30">
        <v>2000</v>
      </c>
      <c r="F55" s="130">
        <v>40000</v>
      </c>
      <c r="G55" s="30"/>
      <c r="H55" s="5" t="s">
        <v>2557</v>
      </c>
      <c r="I55" s="5"/>
      <c r="J55" s="5"/>
      <c r="K55" s="5"/>
      <c r="L55" s="5"/>
      <c r="M55" s="30">
        <v>2000</v>
      </c>
      <c r="N55" s="30"/>
      <c r="O55" s="30"/>
      <c r="P55" s="30"/>
      <c r="Q55" s="30"/>
    </row>
    <row r="56" spans="2:17" x14ac:dyDescent="0.3">
      <c r="B56" s="5" t="s">
        <v>2560</v>
      </c>
      <c r="C56" s="5">
        <v>1040603024</v>
      </c>
      <c r="D56" s="30">
        <v>2666.6666666666665</v>
      </c>
      <c r="E56" s="30">
        <v>2660</v>
      </c>
      <c r="F56" s="130">
        <v>53200</v>
      </c>
      <c r="G56" s="30"/>
      <c r="H56" s="5" t="s">
        <v>2557</v>
      </c>
      <c r="I56" s="5" t="s">
        <v>2558</v>
      </c>
      <c r="J56" s="5"/>
      <c r="K56" s="5"/>
      <c r="L56" s="5"/>
      <c r="M56" s="30">
        <v>2000</v>
      </c>
      <c r="N56" s="30">
        <v>1.3333333333333333</v>
      </c>
      <c r="O56" s="30"/>
      <c r="P56" s="30"/>
      <c r="Q56" s="30"/>
    </row>
    <row r="57" spans="2:17" x14ac:dyDescent="0.3">
      <c r="B57" s="5" t="s">
        <v>2561</v>
      </c>
      <c r="C57" s="5">
        <v>1040603026</v>
      </c>
      <c r="D57" s="30">
        <v>2666.6666666666665</v>
      </c>
      <c r="E57" s="30">
        <v>2660</v>
      </c>
      <c r="F57" s="130">
        <v>53200</v>
      </c>
      <c r="G57" s="30"/>
      <c r="H57" s="5" t="s">
        <v>2557</v>
      </c>
      <c r="I57" s="5" t="s">
        <v>2558</v>
      </c>
      <c r="J57" s="5"/>
      <c r="K57" s="5"/>
      <c r="L57" s="5"/>
      <c r="M57" s="30">
        <v>2000</v>
      </c>
      <c r="N57" s="30">
        <v>1.3333333333333333</v>
      </c>
      <c r="O57" s="30"/>
      <c r="P57" s="30"/>
      <c r="Q57" s="30"/>
    </row>
    <row r="58" spans="2:17" x14ac:dyDescent="0.3">
      <c r="B58" s="5" t="s">
        <v>2562</v>
      </c>
      <c r="C58" s="5">
        <v>1040603028</v>
      </c>
      <c r="D58" s="30">
        <v>2666.6666666666665</v>
      </c>
      <c r="E58" s="30">
        <v>2660</v>
      </c>
      <c r="F58" s="130">
        <v>53200</v>
      </c>
      <c r="G58" s="30"/>
      <c r="H58" s="5" t="s">
        <v>2557</v>
      </c>
      <c r="I58" s="5" t="s">
        <v>2558</v>
      </c>
      <c r="J58" s="5"/>
      <c r="K58" s="5"/>
      <c r="L58" s="5"/>
      <c r="M58" s="30">
        <v>2000</v>
      </c>
      <c r="N58" s="30">
        <v>1.3333333333333333</v>
      </c>
      <c r="O58" s="30"/>
      <c r="P58" s="30"/>
      <c r="Q58" s="30"/>
    </row>
    <row r="59" spans="2:17" x14ac:dyDescent="0.3">
      <c r="B59" s="5" t="s">
        <v>1930</v>
      </c>
      <c r="C59" s="5">
        <v>1040604001</v>
      </c>
      <c r="D59" s="30">
        <v>3.6779999999999999</v>
      </c>
      <c r="E59" s="30">
        <v>3.6779999999999999</v>
      </c>
      <c r="F59" s="130">
        <v>73.56</v>
      </c>
      <c r="G59" s="30"/>
      <c r="H59" s="5" t="s">
        <v>2553</v>
      </c>
      <c r="I59" s="5"/>
      <c r="J59" s="5"/>
      <c r="K59" s="5"/>
      <c r="L59" s="5"/>
      <c r="M59" s="30">
        <v>183.9</v>
      </c>
      <c r="N59" s="30">
        <v>50</v>
      </c>
      <c r="O59" s="30"/>
      <c r="P59" s="30"/>
      <c r="Q59" s="30"/>
    </row>
    <row r="60" spans="2:17" x14ac:dyDescent="0.3">
      <c r="B60" s="5" t="s">
        <v>2563</v>
      </c>
      <c r="C60" s="5">
        <v>1040604002</v>
      </c>
      <c r="D60" s="30">
        <v>40</v>
      </c>
      <c r="E60" s="30">
        <v>40</v>
      </c>
      <c r="F60" s="130">
        <v>800</v>
      </c>
      <c r="G60" s="30"/>
      <c r="H60" s="5" t="s">
        <v>2557</v>
      </c>
      <c r="I60" s="5"/>
      <c r="J60" s="5"/>
      <c r="K60" s="5"/>
      <c r="L60" s="5"/>
      <c r="M60" s="30">
        <v>2000</v>
      </c>
      <c r="N60" s="30">
        <v>50</v>
      </c>
      <c r="O60" s="30"/>
      <c r="P60" s="30"/>
      <c r="Q60" s="30"/>
    </row>
    <row r="61" spans="2:17" x14ac:dyDescent="0.3">
      <c r="B61" s="5" t="s">
        <v>2449</v>
      </c>
      <c r="C61" s="5">
        <v>1040504011</v>
      </c>
      <c r="D61" s="30">
        <v>40</v>
      </c>
      <c r="E61" s="30">
        <v>40</v>
      </c>
      <c r="F61" s="130">
        <v>800</v>
      </c>
      <c r="G61" s="30"/>
      <c r="H61" s="5" t="s">
        <v>2475</v>
      </c>
      <c r="I61" s="5"/>
      <c r="J61" s="5"/>
      <c r="K61" s="5"/>
      <c r="L61" s="5"/>
      <c r="M61" s="30">
        <v>40</v>
      </c>
      <c r="N61" s="30"/>
      <c r="O61" s="30"/>
      <c r="P61" s="30"/>
      <c r="Q61" s="30"/>
    </row>
    <row r="62" spans="2:17" x14ac:dyDescent="0.3">
      <c r="B62" s="5" t="s">
        <v>1907</v>
      </c>
      <c r="C62" s="5">
        <v>1040408041</v>
      </c>
      <c r="D62" s="30">
        <v>3</v>
      </c>
      <c r="E62" s="30">
        <v>3</v>
      </c>
      <c r="F62" s="130">
        <v>60</v>
      </c>
      <c r="G62" s="30"/>
      <c r="H62" s="5" t="s">
        <v>2475</v>
      </c>
      <c r="I62" s="5"/>
      <c r="J62" s="5"/>
      <c r="K62" s="5"/>
      <c r="L62" s="5"/>
      <c r="M62" s="30">
        <v>3</v>
      </c>
      <c r="N62" s="30"/>
      <c r="O62" s="30"/>
      <c r="P62" s="30"/>
      <c r="Q62" s="30"/>
    </row>
    <row r="63" spans="2:17" x14ac:dyDescent="0.3">
      <c r="B63" s="5" t="s">
        <v>1914</v>
      </c>
      <c r="C63" s="5">
        <v>1040405001</v>
      </c>
      <c r="D63" s="30">
        <v>3</v>
      </c>
      <c r="E63" s="30">
        <v>3</v>
      </c>
      <c r="F63" s="130">
        <v>60</v>
      </c>
      <c r="G63" s="30"/>
      <c r="H63" s="5" t="s">
        <v>2475</v>
      </c>
      <c r="I63" s="5"/>
      <c r="J63" s="5"/>
      <c r="K63" s="5"/>
      <c r="L63" s="5"/>
      <c r="M63" s="30">
        <v>3</v>
      </c>
      <c r="N63" s="30"/>
      <c r="O63" s="30"/>
      <c r="P63" s="30"/>
      <c r="Q63" s="30"/>
    </row>
    <row r="64" spans="2:17" x14ac:dyDescent="0.3">
      <c r="B64" s="5" t="s">
        <v>1916</v>
      </c>
      <c r="C64" s="5">
        <v>1040405002</v>
      </c>
      <c r="D64" s="30">
        <v>3</v>
      </c>
      <c r="E64" s="30">
        <v>3</v>
      </c>
      <c r="F64" s="130">
        <v>60</v>
      </c>
      <c r="G64" s="30"/>
      <c r="H64" s="5" t="s">
        <v>2475</v>
      </c>
      <c r="I64" s="5"/>
      <c r="J64" s="5"/>
      <c r="K64" s="5"/>
      <c r="L64" s="5"/>
      <c r="M64" s="30">
        <v>3</v>
      </c>
      <c r="N64" s="30"/>
      <c r="O64" s="30"/>
      <c r="P64" s="30"/>
      <c r="Q64" s="30"/>
    </row>
    <row r="65" spans="2:17" x14ac:dyDescent="0.3">
      <c r="B65" s="5" t="s">
        <v>1917</v>
      </c>
      <c r="C65" s="5">
        <v>1040405003</v>
      </c>
      <c r="D65" s="30">
        <v>3</v>
      </c>
      <c r="E65" s="30">
        <v>3</v>
      </c>
      <c r="F65" s="130">
        <v>60</v>
      </c>
      <c r="G65" s="30"/>
      <c r="H65" s="5" t="s">
        <v>2475</v>
      </c>
      <c r="I65" s="5"/>
      <c r="J65" s="5"/>
      <c r="K65" s="5"/>
      <c r="L65" s="5"/>
      <c r="M65" s="30">
        <v>3</v>
      </c>
      <c r="N65" s="30"/>
      <c r="O65" s="30"/>
      <c r="P65" s="30"/>
      <c r="Q65" s="30"/>
    </row>
    <row r="66" spans="2:17" x14ac:dyDescent="0.3">
      <c r="B66" s="5" t="s">
        <v>2564</v>
      </c>
      <c r="C66" s="5">
        <v>1040403001</v>
      </c>
      <c r="D66" s="30">
        <v>4</v>
      </c>
      <c r="E66" s="30">
        <v>4</v>
      </c>
      <c r="F66" s="130">
        <v>80</v>
      </c>
      <c r="G66" s="30"/>
      <c r="H66" s="5" t="s">
        <v>2475</v>
      </c>
      <c r="I66" s="5"/>
      <c r="J66" s="5"/>
      <c r="K66" s="5"/>
      <c r="L66" s="5"/>
      <c r="M66" s="30">
        <v>4</v>
      </c>
      <c r="N66" s="30"/>
      <c r="O66" s="30"/>
      <c r="P66" s="30"/>
      <c r="Q66" s="30"/>
    </row>
    <row r="67" spans="2:17" x14ac:dyDescent="0.3">
      <c r="B67" s="5" t="s">
        <v>2565</v>
      </c>
      <c r="C67" s="5">
        <v>1040701047</v>
      </c>
      <c r="D67" s="30">
        <v>200</v>
      </c>
      <c r="E67" s="30">
        <v>200</v>
      </c>
      <c r="F67" s="130">
        <v>4000</v>
      </c>
      <c r="G67" s="30"/>
      <c r="H67" s="5" t="s">
        <v>2475</v>
      </c>
      <c r="I67" s="5"/>
      <c r="J67" s="5"/>
      <c r="K67" s="5"/>
      <c r="L67" s="5"/>
      <c r="M67" s="30">
        <v>200</v>
      </c>
      <c r="N67" s="30"/>
      <c r="O67" s="30"/>
      <c r="P67" s="30"/>
      <c r="Q67" s="30"/>
    </row>
    <row r="68" spans="2:17" x14ac:dyDescent="0.3">
      <c r="B68" s="5" t="s">
        <v>2289</v>
      </c>
      <c r="C68" s="5">
        <v>1040501101</v>
      </c>
      <c r="D68" s="30">
        <v>200</v>
      </c>
      <c r="E68" s="30">
        <v>300</v>
      </c>
      <c r="F68" s="130">
        <v>6000</v>
      </c>
      <c r="G68" s="30"/>
      <c r="H68" s="5" t="s">
        <v>2566</v>
      </c>
      <c r="I68" s="5"/>
      <c r="J68" s="5"/>
      <c r="K68" s="5"/>
      <c r="L68" s="5"/>
      <c r="M68" s="30">
        <v>200</v>
      </c>
      <c r="N68" s="30"/>
      <c r="O68" s="30"/>
      <c r="P68" s="30"/>
      <c r="Q68" s="30"/>
    </row>
    <row r="69" spans="2:17" x14ac:dyDescent="0.3">
      <c r="B69" s="5" t="s">
        <v>2296</v>
      </c>
      <c r="C69" s="5">
        <v>1040414001</v>
      </c>
      <c r="D69" s="30">
        <v>1000</v>
      </c>
      <c r="E69" s="30">
        <v>1000</v>
      </c>
      <c r="F69" s="130">
        <v>20000</v>
      </c>
      <c r="G69" s="30"/>
      <c r="H69" s="5" t="s">
        <v>2475</v>
      </c>
      <c r="I69" s="5"/>
      <c r="J69" s="5"/>
      <c r="K69" s="5"/>
      <c r="L69" s="5"/>
      <c r="M69" s="30">
        <v>1000</v>
      </c>
      <c r="N69" s="30"/>
      <c r="O69" s="30"/>
      <c r="P69" s="30"/>
      <c r="Q69" s="30"/>
    </row>
    <row r="70" spans="2:17" x14ac:dyDescent="0.3">
      <c r="B70" s="5" t="s">
        <v>2448</v>
      </c>
      <c r="C70" s="5">
        <v>1040503171</v>
      </c>
      <c r="D70" s="30">
        <v>82</v>
      </c>
      <c r="E70" s="30">
        <v>80</v>
      </c>
      <c r="F70" s="130">
        <v>1600</v>
      </c>
      <c r="G70" s="30"/>
      <c r="H70" s="5" t="s">
        <v>2567</v>
      </c>
      <c r="I70" s="5"/>
      <c r="J70" s="5"/>
      <c r="K70" s="5"/>
      <c r="L70" s="5"/>
      <c r="M70" s="30">
        <v>82</v>
      </c>
      <c r="N70" s="30"/>
      <c r="O70" s="30"/>
      <c r="P70" s="30"/>
      <c r="Q70" s="30"/>
    </row>
  </sheetData>
  <phoneticPr fontId="2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U670"/>
  <sheetViews>
    <sheetView showGridLines="0" topLeftCell="A202" zoomScale="85" zoomScaleNormal="85" workbookViewId="0">
      <selection activeCell="H239" sqref="H239"/>
    </sheetView>
  </sheetViews>
  <sheetFormatPr defaultRowHeight="16.5" x14ac:dyDescent="0.3"/>
  <cols>
    <col min="2" max="2" width="17.375" customWidth="1"/>
    <col min="3" max="3" width="26.375" bestFit="1" customWidth="1"/>
    <col min="4" max="4" width="17.75" bestFit="1" customWidth="1"/>
    <col min="5" max="5" width="13.75" bestFit="1" customWidth="1"/>
    <col min="6" max="6" width="20" bestFit="1" customWidth="1"/>
    <col min="7" max="7" width="14.75" customWidth="1"/>
    <col min="8" max="8" width="22.625" bestFit="1" customWidth="1"/>
    <col min="9" max="9" width="18.875" bestFit="1" customWidth="1"/>
    <col min="10" max="10" width="20.25" bestFit="1" customWidth="1"/>
    <col min="11" max="11" width="13.875" bestFit="1" customWidth="1"/>
    <col min="12" max="12" width="18.125" bestFit="1" customWidth="1"/>
    <col min="13" max="13" width="20.625" bestFit="1" customWidth="1"/>
    <col min="14" max="14" width="11.625" bestFit="1" customWidth="1"/>
    <col min="15" max="15" width="19.125" bestFit="1" customWidth="1"/>
    <col min="16" max="16" width="22.5" bestFit="1" customWidth="1"/>
    <col min="17" max="18" width="18.875" bestFit="1" customWidth="1"/>
    <col min="19" max="19" width="20.25" bestFit="1" customWidth="1"/>
    <col min="20" max="20" width="9.875" bestFit="1" customWidth="1"/>
    <col min="21" max="21" width="11.625" bestFit="1" customWidth="1"/>
    <col min="22" max="22" width="13.75" bestFit="1" customWidth="1"/>
    <col min="23" max="23" width="20" bestFit="1" customWidth="1"/>
    <col min="24" max="24" width="11.625" bestFit="1" customWidth="1"/>
  </cols>
  <sheetData>
    <row r="1" spans="1:20" s="131" customFormat="1" x14ac:dyDescent="0.3"/>
    <row r="2" spans="1:20" s="131" customFormat="1" ht="20.25" x14ac:dyDescent="0.3">
      <c r="A2" s="132" t="s">
        <v>1835</v>
      </c>
    </row>
    <row r="3" spans="1:20" s="131" customFormat="1" x14ac:dyDescent="0.3"/>
    <row r="5" spans="1:20" x14ac:dyDescent="0.3">
      <c r="B5" s="86" t="s">
        <v>1836</v>
      </c>
    </row>
    <row r="6" spans="1:20" x14ac:dyDescent="0.3">
      <c r="B6" s="78" t="s">
        <v>1837</v>
      </c>
    </row>
    <row r="7" spans="1:20" x14ac:dyDescent="0.3">
      <c r="B7" s="78" t="s">
        <v>1838</v>
      </c>
    </row>
    <row r="10" spans="1:20" x14ac:dyDescent="0.3">
      <c r="B10" t="s">
        <v>1839</v>
      </c>
    </row>
    <row r="11" spans="1:20" x14ac:dyDescent="0.3">
      <c r="B11" s="78" t="s">
        <v>1840</v>
      </c>
    </row>
    <row r="12" spans="1:20" ht="17.25" thickBot="1" x14ac:dyDescent="0.35">
      <c r="B12" t="s">
        <v>1841</v>
      </c>
    </row>
    <row r="13" spans="1:20" x14ac:dyDescent="0.3">
      <c r="O13" s="412" t="s">
        <v>1842</v>
      </c>
      <c r="P13" s="413"/>
      <c r="Q13" s="413"/>
      <c r="R13" s="413"/>
      <c r="S13" s="413"/>
      <c r="T13" s="414"/>
    </row>
    <row r="14" spans="1:20" x14ac:dyDescent="0.3">
      <c r="O14" s="415"/>
      <c r="P14" s="416"/>
      <c r="Q14" s="416"/>
      <c r="R14" s="416"/>
      <c r="S14" s="416"/>
      <c r="T14" s="417"/>
    </row>
    <row r="15" spans="1:20" ht="17.25" thickBot="1" x14ac:dyDescent="0.35">
      <c r="O15" s="418"/>
      <c r="P15" s="419"/>
      <c r="Q15" s="419"/>
      <c r="R15" s="419"/>
      <c r="S15" s="419"/>
      <c r="T15" s="420"/>
    </row>
    <row r="16" spans="1:20" ht="17.25" thickBot="1" x14ac:dyDescent="0.35">
      <c r="B16" s="204" t="s">
        <v>1556</v>
      </c>
      <c r="C16" s="205" t="s">
        <v>1843</v>
      </c>
      <c r="D16" s="206" t="s">
        <v>1844</v>
      </c>
      <c r="E16" s="204" t="s">
        <v>1845</v>
      </c>
      <c r="F16" s="209" t="s">
        <v>1844</v>
      </c>
      <c r="H16" s="87" t="s">
        <v>1846</v>
      </c>
      <c r="I16" s="87" t="s">
        <v>1847</v>
      </c>
      <c r="J16" s="87" t="s">
        <v>1848</v>
      </c>
      <c r="K16" s="87" t="s">
        <v>1849</v>
      </c>
      <c r="L16" s="87" t="s">
        <v>1850</v>
      </c>
      <c r="O16" s="188" t="s">
        <v>1851</v>
      </c>
      <c r="P16" s="188" t="s">
        <v>1852</v>
      </c>
      <c r="Q16" s="188" t="s">
        <v>1850</v>
      </c>
      <c r="R16" s="188" t="s">
        <v>1847</v>
      </c>
      <c r="S16" s="188" t="s">
        <v>1848</v>
      </c>
      <c r="T16" s="188" t="s">
        <v>1849</v>
      </c>
    </row>
    <row r="17" spans="2:20" x14ac:dyDescent="0.25">
      <c r="B17" s="207">
        <v>701000000001</v>
      </c>
      <c r="C17" s="208">
        <v>129</v>
      </c>
      <c r="D17" s="171" t="s">
        <v>1853</v>
      </c>
      <c r="E17" s="207" t="s">
        <v>1854</v>
      </c>
      <c r="F17" s="427" t="s">
        <v>1855</v>
      </c>
      <c r="G17" t="str">
        <f>"StageClear(스테이지"&amp;C17&amp;")"</f>
        <v>StageClear(스테이지129)</v>
      </c>
      <c r="H17" s="5" t="s">
        <v>1856</v>
      </c>
      <c r="I17" s="5">
        <f>VLOOKUP(C17,'DB-방치 재화'!$B$3:$E$1698,4,0)</f>
        <v>60</v>
      </c>
      <c r="J17" s="383">
        <v>317047.16190476192</v>
      </c>
      <c r="K17" s="5">
        <v>0.8</v>
      </c>
      <c r="L17" s="5">
        <f>ROUNDUP(J17*K17,-3)</f>
        <v>254000</v>
      </c>
      <c r="M17" t="str">
        <f>"Item(1040101001,"&amp;L17&amp;")"</f>
        <v>Item(1040101001,254000)</v>
      </c>
      <c r="O17" s="186">
        <v>45</v>
      </c>
      <c r="P17" s="187" t="s">
        <v>1857</v>
      </c>
      <c r="Q17" s="5">
        <v>17000</v>
      </c>
      <c r="R17" s="5">
        <f>VLOOKUP(O17,'DB-방치 재화'!$B$3:$E$1698,4,0)</f>
        <v>31</v>
      </c>
      <c r="S17" s="185">
        <f>VLOOKUP(R17,'주요 재화 수급처 관리'!$C$30:$Q$329,15,0)</f>
        <v>1132425.0761904763</v>
      </c>
      <c r="T17" s="30">
        <f>Q17/S17</f>
        <v>1.501203069185706E-2</v>
      </c>
    </row>
    <row r="18" spans="2:20" x14ac:dyDescent="0.25">
      <c r="B18" s="183">
        <v>701000000001</v>
      </c>
      <c r="C18" s="181">
        <v>268</v>
      </c>
      <c r="D18" s="93" t="s">
        <v>1858</v>
      </c>
      <c r="E18" s="183" t="s">
        <v>1859</v>
      </c>
      <c r="F18" s="428"/>
      <c r="G18" t="str">
        <f t="shared" ref="G18:G28" si="0">"StageClear(스테이지"&amp;C18&amp;")"</f>
        <v>StageClear(스테이지268)</v>
      </c>
      <c r="H18" s="5" t="s">
        <v>1860</v>
      </c>
      <c r="I18" s="5">
        <f>VLOOKUP(C18,'DB-방치 재화'!$B$3:$E$1698,4,0)</f>
        <v>95</v>
      </c>
      <c r="J18" s="383">
        <v>484376.23333333334</v>
      </c>
      <c r="K18" s="5">
        <v>0.8</v>
      </c>
      <c r="L18" s="5">
        <f t="shared" ref="L18:L28" si="1">ROUNDUP(J18*K18,-3)</f>
        <v>388000</v>
      </c>
      <c r="M18" t="str">
        <f t="shared" ref="M18:M28" si="2">"Item(1040101001,"&amp;L18&amp;")"</f>
        <v>Item(1040101001,388000)</v>
      </c>
      <c r="O18" s="186">
        <v>226</v>
      </c>
      <c r="P18" s="187" t="s">
        <v>1861</v>
      </c>
      <c r="Q18" s="5">
        <v>236000</v>
      </c>
      <c r="R18" s="5">
        <f>VLOOKUP(O18,'DB-방치 재화'!$B$3:$E$1698,4,0)</f>
        <v>85</v>
      </c>
      <c r="S18" s="185">
        <f>VLOOKUP(R18,'주요 재화 수급처 관리'!$C$30:$Q$329,15,0)</f>
        <v>1755784.219047619</v>
      </c>
      <c r="T18" s="30">
        <f t="shared" ref="T18:T30" si="3">Q18/S18</f>
        <v>0.13441287228792401</v>
      </c>
    </row>
    <row r="19" spans="2:20" x14ac:dyDescent="0.25">
      <c r="B19" s="183">
        <v>701000000001</v>
      </c>
      <c r="C19" s="181">
        <v>439</v>
      </c>
      <c r="D19" s="93" t="s">
        <v>1862</v>
      </c>
      <c r="E19" s="183" t="s">
        <v>1863</v>
      </c>
      <c r="F19" s="428"/>
      <c r="G19" t="str">
        <f t="shared" si="0"/>
        <v>StageClear(스테이지439)</v>
      </c>
      <c r="H19" s="5" t="s">
        <v>1864</v>
      </c>
      <c r="I19" s="5">
        <f>VLOOKUP(C19,'DB-방치 재화'!$B$3:$E$1698,4,0)</f>
        <v>129</v>
      </c>
      <c r="J19" s="383">
        <v>710611.87619047612</v>
      </c>
      <c r="K19" s="5">
        <v>1.2</v>
      </c>
      <c r="L19" s="5">
        <f t="shared" si="1"/>
        <v>853000</v>
      </c>
      <c r="M19" t="str">
        <f t="shared" si="2"/>
        <v>Item(1040101001,853000)</v>
      </c>
      <c r="O19" s="186">
        <v>241</v>
      </c>
      <c r="P19" s="187" t="s">
        <v>1865</v>
      </c>
      <c r="Q19" s="5">
        <v>283000</v>
      </c>
      <c r="R19" s="5">
        <f>VLOOKUP(O19,'DB-방치 재화'!$B$3:$E$1698,4,0)</f>
        <v>89</v>
      </c>
      <c r="S19" s="185">
        <f>VLOOKUP(R19,'주요 재화 수급처 관리'!$C$30:$Q$329,15,0)</f>
        <v>1814519.7619047621</v>
      </c>
      <c r="T19" s="30">
        <f t="shared" si="3"/>
        <v>0.15596413218609723</v>
      </c>
    </row>
    <row r="20" spans="2:20" ht="17.25" thickBot="1" x14ac:dyDescent="0.3">
      <c r="B20" s="184">
        <v>701000000001</v>
      </c>
      <c r="C20" s="182">
        <v>620</v>
      </c>
      <c r="D20" s="96" t="s">
        <v>1866</v>
      </c>
      <c r="E20" s="184" t="s">
        <v>1867</v>
      </c>
      <c r="F20" s="428"/>
      <c r="G20" t="str">
        <f t="shared" si="0"/>
        <v>StageClear(스테이지620)</v>
      </c>
      <c r="H20" s="5" t="s">
        <v>1868</v>
      </c>
      <c r="I20" s="5">
        <f>VLOOKUP(C20,'DB-방치 재화'!$B$3:$E$1698,4,0)</f>
        <v>160</v>
      </c>
      <c r="J20" s="383">
        <v>875087.17619047617</v>
      </c>
      <c r="K20" s="5">
        <v>1.2</v>
      </c>
      <c r="L20" s="5">
        <f t="shared" si="1"/>
        <v>1051000</v>
      </c>
      <c r="M20" t="str">
        <f t="shared" si="2"/>
        <v>Item(1040101001,1051000)</v>
      </c>
      <c r="O20" s="186">
        <v>326</v>
      </c>
      <c r="P20" s="187" t="s">
        <v>1869</v>
      </c>
      <c r="Q20" s="5">
        <v>339000</v>
      </c>
      <c r="R20" s="5">
        <f>VLOOKUP(O20,'DB-방치 재화'!$B$3:$E$1698,4,0)</f>
        <v>107</v>
      </c>
      <c r="S20" s="185">
        <f>VLOOKUP(R20,'주요 재화 수급처 관리'!$C$30:$Q$329,15,0)</f>
        <v>2093513.5904761907</v>
      </c>
      <c r="T20" s="30">
        <f t="shared" si="3"/>
        <v>0.16192873145996203</v>
      </c>
    </row>
    <row r="21" spans="2:20" x14ac:dyDescent="0.25">
      <c r="B21" s="207">
        <v>701000000002</v>
      </c>
      <c r="C21" s="208">
        <v>170</v>
      </c>
      <c r="D21" s="171" t="s">
        <v>1870</v>
      </c>
      <c r="E21" s="207" t="s">
        <v>1854</v>
      </c>
      <c r="F21" s="428"/>
      <c r="G21" t="str">
        <f t="shared" si="0"/>
        <v>StageClear(스테이지170)</v>
      </c>
      <c r="H21" s="5" t="s">
        <v>1871</v>
      </c>
      <c r="I21" s="5">
        <f>VLOOKUP(C21,'DB-방치 재화'!$B$3:$E$1698,4,0)</f>
        <v>72</v>
      </c>
      <c r="J21" s="383">
        <v>368519.87619047618</v>
      </c>
      <c r="K21" s="5">
        <v>0.8</v>
      </c>
      <c r="L21" s="5">
        <f t="shared" si="1"/>
        <v>295000</v>
      </c>
      <c r="M21" t="str">
        <f t="shared" si="2"/>
        <v>Item(1040101001,295000)</v>
      </c>
      <c r="O21" s="186">
        <v>68</v>
      </c>
      <c r="P21" s="187" t="s">
        <v>1872</v>
      </c>
      <c r="Q21" s="5">
        <v>32000</v>
      </c>
      <c r="R21" s="5">
        <f>VLOOKUP(O21,'DB-방치 재화'!$B$3:$E$1698,4,0)</f>
        <v>41</v>
      </c>
      <c r="S21" s="185">
        <f>VLOOKUP(R21,'주요 재화 수급처 관리'!$C$30:$Q$329,15,0)</f>
        <v>1231030.9619047618</v>
      </c>
      <c r="T21" s="30">
        <f t="shared" si="3"/>
        <v>2.5994472105304908E-2</v>
      </c>
    </row>
    <row r="22" spans="2:20" x14ac:dyDescent="0.25">
      <c r="B22" s="183">
        <v>701000000002</v>
      </c>
      <c r="C22" s="181">
        <v>323</v>
      </c>
      <c r="D22" s="93" t="s">
        <v>1873</v>
      </c>
      <c r="E22" s="183" t="s">
        <v>1874</v>
      </c>
      <c r="F22" s="428"/>
      <c r="G22" t="str">
        <f t="shared" si="0"/>
        <v>StageClear(스테이지323)</v>
      </c>
      <c r="H22" s="5" t="s">
        <v>1875</v>
      </c>
      <c r="I22" s="5">
        <f>VLOOKUP(C22,'DB-방치 재화'!$B$3:$E$1698,4,0)</f>
        <v>107</v>
      </c>
      <c r="J22" s="383">
        <v>555044.09047619044</v>
      </c>
      <c r="K22" s="5">
        <v>0.8</v>
      </c>
      <c r="L22" s="5">
        <f t="shared" si="1"/>
        <v>445000</v>
      </c>
      <c r="M22" t="str">
        <f t="shared" si="2"/>
        <v>Item(1040101001,445000)</v>
      </c>
      <c r="O22" s="186">
        <v>180</v>
      </c>
      <c r="P22" s="187" t="s">
        <v>1876</v>
      </c>
      <c r="Q22" s="5">
        <v>140000</v>
      </c>
      <c r="R22" s="5">
        <f>VLOOKUP(O22,'DB-방치 재화'!$B$3:$E$1698,4,0)</f>
        <v>74</v>
      </c>
      <c r="S22" s="185">
        <f>VLOOKUP(R22,'주요 재화 수급처 관리'!$C$30:$Q$329,15,0)</f>
        <v>1604050.7333333334</v>
      </c>
      <c r="T22" s="30">
        <f t="shared" si="3"/>
        <v>8.7279034939917316E-2</v>
      </c>
    </row>
    <row r="23" spans="2:20" x14ac:dyDescent="0.25">
      <c r="B23" s="183">
        <v>701000000002</v>
      </c>
      <c r="C23" s="181">
        <v>499</v>
      </c>
      <c r="D23" s="93" t="s">
        <v>1877</v>
      </c>
      <c r="E23" s="183" t="s">
        <v>1863</v>
      </c>
      <c r="F23" s="428"/>
      <c r="G23" t="str">
        <f t="shared" si="0"/>
        <v>StageClear(스테이지499)</v>
      </c>
      <c r="H23" s="5" t="s">
        <v>1878</v>
      </c>
      <c r="I23" s="5">
        <f>VLOOKUP(C23,'DB-방치 재화'!$B$3:$E$1698,4,0)</f>
        <v>140</v>
      </c>
      <c r="J23" s="383">
        <v>781441.03333333333</v>
      </c>
      <c r="K23" s="5">
        <v>1.2</v>
      </c>
      <c r="L23" s="5">
        <f t="shared" si="1"/>
        <v>938000</v>
      </c>
      <c r="M23" t="str">
        <f t="shared" si="2"/>
        <v>Item(1040101001,938000)</v>
      </c>
      <c r="O23" s="186">
        <v>255</v>
      </c>
      <c r="P23" s="187" t="s">
        <v>1879</v>
      </c>
      <c r="Q23" s="5">
        <v>168000</v>
      </c>
      <c r="R23" s="5">
        <f>VLOOKUP(O23,'DB-방치 재화'!$B$3:$E$1698,4,0)</f>
        <v>92</v>
      </c>
      <c r="S23" s="185">
        <f>VLOOKUP(R23,'주요 재화 수급처 관리'!$C$30:$Q$329,15,0)</f>
        <v>1858571.4190476192</v>
      </c>
      <c r="T23" s="30">
        <f t="shared" si="3"/>
        <v>9.0392006612308506E-2</v>
      </c>
    </row>
    <row r="24" spans="2:20" ht="17.25" thickBot="1" x14ac:dyDescent="0.3">
      <c r="B24" s="184">
        <v>701000000002</v>
      </c>
      <c r="C24" s="182">
        <v>680</v>
      </c>
      <c r="D24" s="96" t="s">
        <v>1880</v>
      </c>
      <c r="E24" s="184" t="s">
        <v>1867</v>
      </c>
      <c r="F24" s="428"/>
      <c r="G24" t="str">
        <f t="shared" si="0"/>
        <v>StageClear(스테이지680)</v>
      </c>
      <c r="H24" s="5" t="s">
        <v>1881</v>
      </c>
      <c r="I24" s="5">
        <f>VLOOKUP(C24,'DB-방치 재화'!$B$3:$E$1698,4,0)</f>
        <v>169</v>
      </c>
      <c r="J24" s="383">
        <v>1086389.5333333334</v>
      </c>
      <c r="K24" s="5">
        <v>1.2</v>
      </c>
      <c r="L24" s="5">
        <f t="shared" si="1"/>
        <v>1304000</v>
      </c>
      <c r="M24" t="str">
        <f t="shared" si="2"/>
        <v>Item(1040101001,1304000)</v>
      </c>
      <c r="O24" s="186">
        <v>291</v>
      </c>
      <c r="P24" s="187" t="s">
        <v>1882</v>
      </c>
      <c r="Q24" s="5">
        <v>201000</v>
      </c>
      <c r="R24" s="5">
        <f>VLOOKUP(O24,'DB-방치 재화'!$B$3:$E$1698,4,0)</f>
        <v>100</v>
      </c>
      <c r="S24" s="185">
        <f>VLOOKUP(R24,'주요 재화 수급처 관리'!$C$30:$Q$329,15,0)</f>
        <v>1985831.7619047621</v>
      </c>
      <c r="T24" s="30">
        <f t="shared" si="3"/>
        <v>0.10121703351506757</v>
      </c>
    </row>
    <row r="25" spans="2:20" x14ac:dyDescent="0.25">
      <c r="B25" s="207">
        <v>701000000003</v>
      </c>
      <c r="C25" s="208">
        <v>214</v>
      </c>
      <c r="D25" s="171" t="s">
        <v>1883</v>
      </c>
      <c r="E25" s="207" t="s">
        <v>1854</v>
      </c>
      <c r="F25" s="428"/>
      <c r="G25" t="str">
        <f t="shared" si="0"/>
        <v>StageClear(스테이지214)</v>
      </c>
      <c r="H25" s="5" t="s">
        <v>1884</v>
      </c>
      <c r="I25" s="5">
        <f>VLOOKUP(C25,'DB-방치 재화'!$B$3:$E$1698,4,0)</f>
        <v>83</v>
      </c>
      <c r="J25" s="383">
        <v>421403.30476190482</v>
      </c>
      <c r="K25" s="5">
        <v>0.8</v>
      </c>
      <c r="L25" s="5">
        <f t="shared" si="1"/>
        <v>338000</v>
      </c>
      <c r="M25" t="str">
        <f t="shared" si="2"/>
        <v>Item(1040101001,338000)</v>
      </c>
      <c r="O25" s="186">
        <v>340</v>
      </c>
      <c r="P25" s="187" t="s">
        <v>1885</v>
      </c>
      <c r="Q25" s="5">
        <v>241000</v>
      </c>
      <c r="R25" s="5">
        <f>VLOOKUP(O25,'DB-방치 재화'!$B$3:$E$1698,4,0)</f>
        <v>110</v>
      </c>
      <c r="S25" s="185">
        <f>VLOOKUP(R25,'주요 재화 수급처 관리'!$C$30:$Q$329,15,0)</f>
        <v>2142459.8761904766</v>
      </c>
      <c r="T25" s="30">
        <f t="shared" si="3"/>
        <v>0.11248752085314374</v>
      </c>
    </row>
    <row r="26" spans="2:20" x14ac:dyDescent="0.25">
      <c r="B26" s="183">
        <v>701000000003</v>
      </c>
      <c r="C26" s="181">
        <v>379</v>
      </c>
      <c r="D26" s="93" t="s">
        <v>1886</v>
      </c>
      <c r="E26" s="183" t="s">
        <v>1859</v>
      </c>
      <c r="F26" s="428"/>
      <c r="G26" t="str">
        <f t="shared" si="0"/>
        <v>StageClear(스테이지379)</v>
      </c>
      <c r="H26" s="5" t="s">
        <v>1887</v>
      </c>
      <c r="I26" s="5">
        <f>VLOOKUP(C26,'DB-방치 재화'!$B$3:$E$1698,4,0)</f>
        <v>118</v>
      </c>
      <c r="J26" s="383">
        <v>628099.09047619044</v>
      </c>
      <c r="K26" s="5">
        <v>1.2</v>
      </c>
      <c r="L26" s="5">
        <f t="shared" si="1"/>
        <v>754000</v>
      </c>
      <c r="M26" t="str">
        <f t="shared" si="2"/>
        <v>Item(1040101001,754000)</v>
      </c>
      <c r="O26" s="186">
        <v>358</v>
      </c>
      <c r="P26" s="187" t="s">
        <v>1888</v>
      </c>
      <c r="Q26" s="5">
        <v>289000</v>
      </c>
      <c r="R26" s="5">
        <f>VLOOKUP(O26,'DB-방치 재화'!$B$3:$E$1698,4,0)</f>
        <v>114</v>
      </c>
      <c r="S26" s="185">
        <f>VLOOKUP(R26,'주요 재화 수급처 관리'!$C$30:$Q$329,15,0)</f>
        <v>2210984.6761904764</v>
      </c>
      <c r="T26" s="30">
        <f t="shared" si="3"/>
        <v>0.13071099185451915</v>
      </c>
    </row>
    <row r="27" spans="2:20" x14ac:dyDescent="0.25">
      <c r="B27" s="183">
        <v>701000000003</v>
      </c>
      <c r="C27" s="181">
        <v>559</v>
      </c>
      <c r="D27" s="93" t="s">
        <v>1889</v>
      </c>
      <c r="E27" s="183" t="s">
        <v>1863</v>
      </c>
      <c r="F27" s="428"/>
      <c r="G27" t="str">
        <f t="shared" si="0"/>
        <v>StageClear(스테이지559)</v>
      </c>
      <c r="H27" s="5" t="s">
        <v>1890</v>
      </c>
      <c r="I27" s="5">
        <f>VLOOKUP(C27,'DB-방치 재화'!$B$3:$E$1698,4,0)</f>
        <v>150</v>
      </c>
      <c r="J27" s="383">
        <v>875087.17619047617</v>
      </c>
      <c r="K27" s="5">
        <v>1.2</v>
      </c>
      <c r="L27" s="5">
        <f t="shared" si="1"/>
        <v>1051000</v>
      </c>
      <c r="M27" t="str">
        <f t="shared" si="2"/>
        <v>Item(1040101001,1051000)</v>
      </c>
      <c r="O27" s="186">
        <v>94</v>
      </c>
      <c r="P27" s="187" t="s">
        <v>1891</v>
      </c>
      <c r="Q27" s="5">
        <v>54000</v>
      </c>
      <c r="R27" s="5">
        <f>VLOOKUP(O27,'DB-방치 재화'!$B$3:$E$1698,4,0)</f>
        <v>50</v>
      </c>
      <c r="S27" s="185">
        <f>VLOOKUP(R27,'주요 재화 수급처 관리'!$C$30:$Q$329,15,0)</f>
        <v>1319134.2761904763</v>
      </c>
      <c r="T27" s="30">
        <f t="shared" si="3"/>
        <v>4.0935938800670417E-2</v>
      </c>
    </row>
    <row r="28" spans="2:20" ht="17.25" thickBot="1" x14ac:dyDescent="0.3">
      <c r="B28" s="184">
        <v>701000000003</v>
      </c>
      <c r="C28" s="182">
        <v>743</v>
      </c>
      <c r="D28" s="96" t="s">
        <v>1892</v>
      </c>
      <c r="E28" s="184" t="s">
        <v>1867</v>
      </c>
      <c r="F28" s="429"/>
      <c r="G28" t="str">
        <f t="shared" si="0"/>
        <v>StageClear(스테이지743)</v>
      </c>
      <c r="H28" s="5" t="s">
        <v>1893</v>
      </c>
      <c r="I28" s="5">
        <f>VLOOKUP(C28,'DB-방치 재화'!$B$3:$E$1698,4,0)</f>
        <v>179</v>
      </c>
      <c r="J28" s="383">
        <v>1205760.1761904762</v>
      </c>
      <c r="K28" s="5">
        <v>1.2</v>
      </c>
      <c r="L28" s="5">
        <f t="shared" si="1"/>
        <v>1447000</v>
      </c>
      <c r="M28" t="str">
        <f t="shared" si="2"/>
        <v>Item(1040101001,1447000)</v>
      </c>
      <c r="O28" s="186">
        <v>131</v>
      </c>
      <c r="P28" s="187" t="s">
        <v>1894</v>
      </c>
      <c r="Q28" s="5">
        <v>64000</v>
      </c>
      <c r="R28" s="5">
        <f>VLOOKUP(O28,'DB-방치 재화'!$B$3:$E$1698,4,0)</f>
        <v>61</v>
      </c>
      <c r="S28" s="185">
        <f>VLOOKUP(R28,'주요 재화 수급처 관리'!$C$30:$Q$329,15,0)</f>
        <v>1446394.6190476189</v>
      </c>
      <c r="T28" s="30">
        <f t="shared" si="3"/>
        <v>4.4247952223536974E-2</v>
      </c>
    </row>
    <row r="29" spans="2:20" x14ac:dyDescent="0.25">
      <c r="O29" s="186">
        <v>277</v>
      </c>
      <c r="P29" s="187" t="s">
        <v>1895</v>
      </c>
      <c r="Q29" s="5">
        <v>267000</v>
      </c>
      <c r="R29" s="5">
        <f>VLOOKUP(O29,'DB-방치 재화'!$B$3:$E$1698,4,0)</f>
        <v>97</v>
      </c>
      <c r="S29" s="185">
        <f>VLOOKUP(R29,'주요 재화 수급처 관리'!$C$30:$Q$329,15,0)</f>
        <v>1936885.4761904762</v>
      </c>
      <c r="T29" s="30">
        <f t="shared" si="3"/>
        <v>0.13785017404598621</v>
      </c>
    </row>
    <row r="30" spans="2:20" x14ac:dyDescent="0.25">
      <c r="O30" s="186">
        <v>304</v>
      </c>
      <c r="P30" s="187" t="s">
        <v>1896</v>
      </c>
      <c r="Q30" s="5">
        <v>320000</v>
      </c>
      <c r="R30" s="5">
        <f>VLOOKUP(O30,'DB-방치 재화'!$B$3:$E$1698,4,0)</f>
        <v>103</v>
      </c>
      <c r="S30" s="185">
        <f>VLOOKUP(R30,'주요 재화 수급처 관리'!$C$30:$Q$329,15,0)</f>
        <v>2029883.4190476192</v>
      </c>
      <c r="T30" s="30">
        <f t="shared" si="3"/>
        <v>0.15764452135390988</v>
      </c>
    </row>
    <row r="31" spans="2:20" x14ac:dyDescent="0.3">
      <c r="B31" t="s">
        <v>1897</v>
      </c>
    </row>
    <row r="33" spans="2:16" x14ac:dyDescent="0.3">
      <c r="B33" t="s">
        <v>1898</v>
      </c>
      <c r="L33" s="219"/>
    </row>
    <row r="35" spans="2:16" x14ac:dyDescent="0.3">
      <c r="B35" s="83" t="s">
        <v>1899</v>
      </c>
      <c r="C35" s="83" t="s">
        <v>1557</v>
      </c>
      <c r="D35" s="83" t="s">
        <v>1900</v>
      </c>
      <c r="E35" s="83" t="s">
        <v>1514</v>
      </c>
      <c r="F35" s="421" t="s">
        <v>1844</v>
      </c>
      <c r="G35" s="422"/>
      <c r="H35" s="422"/>
      <c r="I35" s="422"/>
      <c r="J35" s="422"/>
      <c r="K35" s="423"/>
      <c r="L35" s="430" t="s">
        <v>1901</v>
      </c>
      <c r="M35" s="430"/>
      <c r="N35" s="430"/>
      <c r="O35" s="430"/>
      <c r="P35" s="430"/>
    </row>
    <row r="36" spans="2:16" x14ac:dyDescent="0.3">
      <c r="B36" s="5">
        <v>1</v>
      </c>
      <c r="C36" s="5" t="s">
        <v>1609</v>
      </c>
      <c r="D36" s="5">
        <v>1040101001</v>
      </c>
      <c r="E36" s="5">
        <v>1800</v>
      </c>
      <c r="F36" s="424" t="s">
        <v>1902</v>
      </c>
      <c r="G36" s="425"/>
      <c r="H36" s="425"/>
      <c r="I36" s="425"/>
      <c r="J36" s="425"/>
      <c r="K36" s="426"/>
      <c r="L36" s="411" t="s">
        <v>1903</v>
      </c>
      <c r="M36" s="411"/>
      <c r="N36" s="411"/>
      <c r="O36" s="411"/>
      <c r="P36" s="411"/>
    </row>
    <row r="37" spans="2:16" x14ac:dyDescent="0.3">
      <c r="B37" s="5">
        <v>2</v>
      </c>
      <c r="C37" s="5" t="s">
        <v>1611</v>
      </c>
      <c r="D37" s="5">
        <v>1040302001</v>
      </c>
      <c r="E37" s="5">
        <v>2400</v>
      </c>
      <c r="F37" s="424" t="s">
        <v>1904</v>
      </c>
      <c r="G37" s="425"/>
      <c r="H37" s="425"/>
      <c r="I37" s="425"/>
      <c r="J37" s="425"/>
      <c r="K37" s="426"/>
      <c r="L37" s="411" t="s">
        <v>1903</v>
      </c>
      <c r="M37" s="411"/>
      <c r="N37" s="411"/>
      <c r="O37" s="411"/>
      <c r="P37" s="411"/>
    </row>
    <row r="38" spans="2:16" x14ac:dyDescent="0.3">
      <c r="B38" s="5">
        <v>3</v>
      </c>
      <c r="C38" s="5" t="s">
        <v>1567</v>
      </c>
      <c r="D38" s="5">
        <v>1040410001</v>
      </c>
      <c r="E38" s="5">
        <v>20</v>
      </c>
      <c r="F38" s="424" t="s">
        <v>1905</v>
      </c>
      <c r="G38" s="425"/>
      <c r="H38" s="425"/>
      <c r="I38" s="425"/>
      <c r="J38" s="425"/>
      <c r="K38" s="426"/>
      <c r="L38" s="411" t="s">
        <v>1906</v>
      </c>
      <c r="M38" s="411"/>
      <c r="N38" s="411"/>
      <c r="O38" s="411"/>
      <c r="P38" s="411"/>
    </row>
    <row r="39" spans="2:16" x14ac:dyDescent="0.3">
      <c r="B39" s="5">
        <v>4</v>
      </c>
      <c r="C39" s="5" t="s">
        <v>1907</v>
      </c>
      <c r="D39" s="5">
        <v>1040408041</v>
      </c>
      <c r="E39" s="5">
        <v>10</v>
      </c>
      <c r="F39" s="424" t="s">
        <v>1908</v>
      </c>
      <c r="G39" s="425"/>
      <c r="H39" s="425"/>
      <c r="I39" s="425"/>
      <c r="J39" s="425"/>
      <c r="K39" s="426"/>
      <c r="L39" s="411" t="s">
        <v>1909</v>
      </c>
      <c r="M39" s="411"/>
      <c r="N39" s="411"/>
      <c r="O39" s="411"/>
      <c r="P39" s="411"/>
    </row>
    <row r="40" spans="2:16" x14ac:dyDescent="0.3">
      <c r="B40" s="5">
        <v>5</v>
      </c>
      <c r="C40" s="5" t="s">
        <v>1910</v>
      </c>
      <c r="D40" s="5">
        <v>1040701050</v>
      </c>
      <c r="E40" s="5">
        <v>40</v>
      </c>
      <c r="F40" s="424" t="s">
        <v>1908</v>
      </c>
      <c r="G40" s="425"/>
      <c r="H40" s="425"/>
      <c r="I40" s="425"/>
      <c r="J40" s="425"/>
      <c r="K40" s="426"/>
      <c r="L40" s="411" t="s">
        <v>1911</v>
      </c>
      <c r="M40" s="411"/>
      <c r="N40" s="411"/>
      <c r="O40" s="411"/>
      <c r="P40" s="411"/>
    </row>
    <row r="41" spans="2:16" x14ac:dyDescent="0.3">
      <c r="B41" s="5">
        <v>6</v>
      </c>
      <c r="C41" s="5" t="s">
        <v>1912</v>
      </c>
      <c r="D41" s="5">
        <v>1040604001</v>
      </c>
      <c r="E41" s="5">
        <v>2</v>
      </c>
      <c r="F41" s="424" t="s">
        <v>1913</v>
      </c>
      <c r="G41" s="425"/>
      <c r="H41" s="425"/>
      <c r="I41" s="425"/>
      <c r="J41" s="425"/>
      <c r="K41" s="426"/>
      <c r="L41" s="411" t="s">
        <v>1909</v>
      </c>
      <c r="M41" s="411"/>
      <c r="N41" s="411"/>
      <c r="O41" s="411"/>
      <c r="P41" s="411"/>
    </row>
    <row r="42" spans="2:16" x14ac:dyDescent="0.3">
      <c r="B42" s="5">
        <v>7</v>
      </c>
      <c r="C42" s="5" t="s">
        <v>1914</v>
      </c>
      <c r="D42" s="5">
        <v>1040405001</v>
      </c>
      <c r="E42" s="5">
        <v>10</v>
      </c>
      <c r="F42" s="424" t="s">
        <v>1915</v>
      </c>
      <c r="G42" s="425"/>
      <c r="H42" s="425"/>
      <c r="I42" s="425"/>
      <c r="J42" s="425"/>
      <c r="K42" s="426"/>
      <c r="L42" s="411" t="s">
        <v>1903</v>
      </c>
      <c r="M42" s="411"/>
      <c r="N42" s="411"/>
      <c r="O42" s="411"/>
      <c r="P42" s="411"/>
    </row>
    <row r="43" spans="2:16" x14ac:dyDescent="0.3">
      <c r="B43" s="5">
        <v>8</v>
      </c>
      <c r="C43" s="5" t="s">
        <v>1916</v>
      </c>
      <c r="D43" s="5">
        <v>1040405002</v>
      </c>
      <c r="E43" s="5">
        <v>10</v>
      </c>
      <c r="F43" s="424" t="s">
        <v>1915</v>
      </c>
      <c r="G43" s="425"/>
      <c r="H43" s="425"/>
      <c r="I43" s="425"/>
      <c r="J43" s="425"/>
      <c r="K43" s="426"/>
      <c r="L43" s="411" t="s">
        <v>1903</v>
      </c>
      <c r="M43" s="411"/>
      <c r="N43" s="411"/>
      <c r="O43" s="411"/>
      <c r="P43" s="411"/>
    </row>
    <row r="44" spans="2:16" x14ac:dyDescent="0.3">
      <c r="B44" s="5">
        <v>9</v>
      </c>
      <c r="C44" s="5" t="s">
        <v>1917</v>
      </c>
      <c r="D44" s="5">
        <v>1040405003</v>
      </c>
      <c r="E44" s="5">
        <v>10</v>
      </c>
      <c r="F44" s="424" t="s">
        <v>1915</v>
      </c>
      <c r="G44" s="425"/>
      <c r="H44" s="425"/>
      <c r="I44" s="425"/>
      <c r="J44" s="425"/>
      <c r="K44" s="426"/>
      <c r="L44" s="411" t="s">
        <v>1903</v>
      </c>
      <c r="M44" s="411"/>
      <c r="N44" s="411"/>
      <c r="O44" s="411"/>
      <c r="P44" s="411"/>
    </row>
    <row r="45" spans="2:16" x14ac:dyDescent="0.3">
      <c r="C45">
        <f>0.083*6*24</f>
        <v>11.952</v>
      </c>
      <c r="G45" s="210"/>
      <c r="H45" s="210"/>
      <c r="I45" s="210"/>
      <c r="J45" s="210"/>
      <c r="K45" s="210"/>
      <c r="L45" s="210"/>
      <c r="M45" s="210"/>
      <c r="N45" s="210"/>
      <c r="O45" s="210"/>
    </row>
    <row r="46" spans="2:16" ht="17.25" thickBot="1" x14ac:dyDescent="0.35"/>
    <row r="47" spans="2:16" x14ac:dyDescent="0.3">
      <c r="B47" s="89" t="s">
        <v>1513</v>
      </c>
      <c r="C47" s="211" t="s">
        <v>1918</v>
      </c>
      <c r="D47" s="89" t="s">
        <v>1919</v>
      </c>
      <c r="E47" s="91" t="s">
        <v>1920</v>
      </c>
      <c r="F47" s="89" t="s">
        <v>1921</v>
      </c>
      <c r="G47" s="91" t="s">
        <v>1922</v>
      </c>
      <c r="H47" s="89" t="s">
        <v>1923</v>
      </c>
      <c r="I47" s="91" t="s">
        <v>1924</v>
      </c>
      <c r="J47" s="89" t="s">
        <v>1925</v>
      </c>
      <c r="K47" s="91" t="s">
        <v>1926</v>
      </c>
      <c r="L47" s="212" t="s">
        <v>1927</v>
      </c>
      <c r="M47" s="91" t="s">
        <v>1928</v>
      </c>
      <c r="O47" s="83" t="s">
        <v>1929</v>
      </c>
    </row>
    <row r="48" spans="2:16" x14ac:dyDescent="0.3">
      <c r="B48" s="92">
        <v>1</v>
      </c>
      <c r="C48" s="175" t="s">
        <v>1609</v>
      </c>
      <c r="D48" s="215">
        <v>0</v>
      </c>
      <c r="E48" s="217">
        <f>(1+D48)*E36</f>
        <v>1800</v>
      </c>
      <c r="F48" s="215">
        <v>1</v>
      </c>
      <c r="G48" s="217">
        <f>(1+F48)*E36</f>
        <v>3600</v>
      </c>
      <c r="H48" s="215">
        <v>1.5</v>
      </c>
      <c r="I48" s="217">
        <f>(1+H48)*E36</f>
        <v>4500</v>
      </c>
      <c r="J48" s="215">
        <v>2</v>
      </c>
      <c r="K48" s="217">
        <f>(1+J48)*E36</f>
        <v>5400</v>
      </c>
      <c r="L48" s="213">
        <v>3</v>
      </c>
      <c r="M48" s="217">
        <f>(1+L48)*E36</f>
        <v>7200</v>
      </c>
      <c r="N48">
        <v>240</v>
      </c>
      <c r="O48" s="5">
        <v>2128432.104761905</v>
      </c>
    </row>
    <row r="49" spans="2:15" x14ac:dyDescent="0.3">
      <c r="B49" s="92">
        <v>2</v>
      </c>
      <c r="C49" s="175" t="s">
        <v>1611</v>
      </c>
      <c r="D49" s="215">
        <v>0</v>
      </c>
      <c r="E49" s="217">
        <f>(1+D49)*E37</f>
        <v>2400</v>
      </c>
      <c r="F49" s="215">
        <v>1</v>
      </c>
      <c r="G49" s="217">
        <f>(1+F49)*E37</f>
        <v>4800</v>
      </c>
      <c r="H49" s="215">
        <v>2</v>
      </c>
      <c r="I49" s="217">
        <f>(1+H49)*E37</f>
        <v>7200</v>
      </c>
      <c r="J49" s="215">
        <v>3</v>
      </c>
      <c r="K49" s="217">
        <f>(1+J49)*E37</f>
        <v>9600</v>
      </c>
      <c r="L49" s="213">
        <v>7</v>
      </c>
      <c r="M49" s="217">
        <f>(1+L49)*E37</f>
        <v>19200</v>
      </c>
      <c r="N49">
        <v>240</v>
      </c>
      <c r="O49" s="5">
        <v>2277073.2723809523</v>
      </c>
    </row>
    <row r="50" spans="2:15" x14ac:dyDescent="0.3">
      <c r="B50" s="92">
        <v>3</v>
      </c>
      <c r="C50" s="175" t="s">
        <v>1613</v>
      </c>
      <c r="D50" s="215">
        <v>0</v>
      </c>
      <c r="E50" s="217">
        <f>(1+D50)*E38</f>
        <v>20</v>
      </c>
      <c r="F50" s="215">
        <v>0.2</v>
      </c>
      <c r="G50" s="217">
        <f>(1+F50)*E38</f>
        <v>24</v>
      </c>
      <c r="H50" s="215">
        <v>0.4</v>
      </c>
      <c r="I50" s="217">
        <f>(1+H50)*E38</f>
        <v>28</v>
      </c>
      <c r="J50" s="215">
        <v>0.6</v>
      </c>
      <c r="K50" s="217">
        <f>(1+J50)*E38</f>
        <v>32</v>
      </c>
      <c r="L50" s="213">
        <v>1</v>
      </c>
      <c r="M50" s="217">
        <f>(1+L50)*E38</f>
        <v>40</v>
      </c>
      <c r="N50">
        <v>240</v>
      </c>
      <c r="O50" s="5">
        <v>6942.4832476190477</v>
      </c>
    </row>
    <row r="51" spans="2:15" x14ac:dyDescent="0.3">
      <c r="B51" s="92">
        <v>4</v>
      </c>
      <c r="C51" s="175" t="s">
        <v>1914</v>
      </c>
      <c r="D51" s="259">
        <v>0</v>
      </c>
      <c r="E51" s="260">
        <f>(1+D51)*E42</f>
        <v>10</v>
      </c>
      <c r="F51" s="259">
        <v>0.2</v>
      </c>
      <c r="G51" s="260">
        <f>(1+F51)*E42</f>
        <v>12</v>
      </c>
      <c r="H51" s="259">
        <v>0.4</v>
      </c>
      <c r="I51" s="260">
        <f>(1+H51)*E42</f>
        <v>14</v>
      </c>
      <c r="J51" s="259">
        <v>0.6</v>
      </c>
      <c r="K51" s="260">
        <f>(1+J51)*E42</f>
        <v>16</v>
      </c>
      <c r="L51" s="259">
        <v>1</v>
      </c>
      <c r="M51" s="260">
        <f>(1+L51)*E42</f>
        <v>20</v>
      </c>
      <c r="N51">
        <v>240</v>
      </c>
      <c r="O51" s="5">
        <v>12</v>
      </c>
    </row>
    <row r="52" spans="2:15" x14ac:dyDescent="0.3">
      <c r="B52" s="92">
        <v>5</v>
      </c>
      <c r="C52" s="175" t="s">
        <v>1916</v>
      </c>
      <c r="D52" s="259">
        <v>0</v>
      </c>
      <c r="E52" s="260">
        <f>(1+D52)*E43</f>
        <v>10</v>
      </c>
      <c r="F52" s="259">
        <v>0.2</v>
      </c>
      <c r="G52" s="260">
        <f>(1+F52)*E43</f>
        <v>12</v>
      </c>
      <c r="H52" s="259">
        <v>0.4</v>
      </c>
      <c r="I52" s="260">
        <f>(1+H52)*E43</f>
        <v>14</v>
      </c>
      <c r="J52" s="259">
        <v>0.6</v>
      </c>
      <c r="K52" s="260">
        <f>(1+J52)*E43</f>
        <v>16</v>
      </c>
      <c r="L52" s="259">
        <v>1</v>
      </c>
      <c r="M52" s="260">
        <f>(1+L52)*E43</f>
        <v>20</v>
      </c>
      <c r="N52">
        <v>240</v>
      </c>
      <c r="O52" s="5">
        <v>12</v>
      </c>
    </row>
    <row r="53" spans="2:15" x14ac:dyDescent="0.3">
      <c r="B53" s="92">
        <v>6</v>
      </c>
      <c r="C53" s="175" t="s">
        <v>1917</v>
      </c>
      <c r="D53" s="259">
        <v>0</v>
      </c>
      <c r="E53" s="260">
        <f>(1+D53)*E44</f>
        <v>10</v>
      </c>
      <c r="F53" s="259">
        <v>0.2</v>
      </c>
      <c r="G53" s="260">
        <f>(1+F53)*E44</f>
        <v>12</v>
      </c>
      <c r="H53" s="259">
        <v>0.4</v>
      </c>
      <c r="I53" s="260">
        <f>(1+H53)*E44</f>
        <v>14</v>
      </c>
      <c r="J53" s="259">
        <v>0.6</v>
      </c>
      <c r="K53" s="260">
        <f>(1+J53)*E44</f>
        <v>16</v>
      </c>
      <c r="L53" s="259">
        <v>1</v>
      </c>
      <c r="M53" s="260">
        <f>(1+L53)*E44</f>
        <v>20</v>
      </c>
      <c r="N53">
        <v>240</v>
      </c>
      <c r="O53" s="5">
        <v>12</v>
      </c>
    </row>
    <row r="54" spans="2:15" x14ac:dyDescent="0.3">
      <c r="B54" s="92">
        <v>7</v>
      </c>
      <c r="C54" s="175" t="s">
        <v>1907</v>
      </c>
      <c r="D54" s="215">
        <v>0</v>
      </c>
      <c r="E54" s="217">
        <f>(1+D54)*E39</f>
        <v>10</v>
      </c>
      <c r="F54" s="215">
        <v>0.1</v>
      </c>
      <c r="G54" s="217">
        <f>(1+F54)*E39</f>
        <v>11</v>
      </c>
      <c r="H54" s="215">
        <v>0.2</v>
      </c>
      <c r="I54" s="217">
        <f>(1+H54)*E39</f>
        <v>12</v>
      </c>
      <c r="J54" s="215">
        <v>0.3</v>
      </c>
      <c r="K54" s="217">
        <f>(1+J54)*E39</f>
        <v>13</v>
      </c>
      <c r="L54" s="213">
        <v>0.4</v>
      </c>
      <c r="M54" s="217">
        <f>(1+L54)*E39</f>
        <v>14</v>
      </c>
      <c r="N54">
        <v>240</v>
      </c>
      <c r="O54" s="5">
        <v>720</v>
      </c>
    </row>
    <row r="55" spans="2:15" x14ac:dyDescent="0.3">
      <c r="B55" s="92">
        <v>8</v>
      </c>
      <c r="C55" s="175" t="s">
        <v>1910</v>
      </c>
      <c r="D55" s="215">
        <v>0</v>
      </c>
      <c r="E55" s="217">
        <f>(1+D55)*E40</f>
        <v>40</v>
      </c>
      <c r="F55" s="215">
        <v>0.2</v>
      </c>
      <c r="G55" s="217">
        <f>(1+F55)*E40</f>
        <v>48</v>
      </c>
      <c r="H55" s="215">
        <v>0.3</v>
      </c>
      <c r="I55" s="217">
        <f>(1+H55)*E40</f>
        <v>52</v>
      </c>
      <c r="J55" s="215">
        <v>0.4</v>
      </c>
      <c r="K55" s="217">
        <f>(1+J55)*E40</f>
        <v>56</v>
      </c>
      <c r="L55" s="213">
        <v>1</v>
      </c>
      <c r="M55" s="217">
        <f>(1+L55)*E40</f>
        <v>80</v>
      </c>
      <c r="N55">
        <v>240</v>
      </c>
      <c r="O55" s="5">
        <v>2700</v>
      </c>
    </row>
    <row r="56" spans="2:15" ht="17.25" thickBot="1" x14ac:dyDescent="0.35">
      <c r="B56" s="94">
        <v>9</v>
      </c>
      <c r="C56" s="176" t="s">
        <v>1930</v>
      </c>
      <c r="D56" s="216">
        <v>0</v>
      </c>
      <c r="E56" s="218">
        <f>(1+D56)*E41</f>
        <v>2</v>
      </c>
      <c r="F56" s="216">
        <v>1</v>
      </c>
      <c r="G56" s="218">
        <f>(1+F56)*E41</f>
        <v>4</v>
      </c>
      <c r="H56" s="216">
        <v>2</v>
      </c>
      <c r="I56" s="218">
        <f>(1+H56)*E41</f>
        <v>6</v>
      </c>
      <c r="J56" s="216">
        <v>3</v>
      </c>
      <c r="K56" s="218">
        <f>(1+J56)*E41</f>
        <v>8</v>
      </c>
      <c r="L56" s="214">
        <v>6</v>
      </c>
      <c r="M56" s="218">
        <f>(1+L56)*E41</f>
        <v>14</v>
      </c>
      <c r="N56">
        <v>240</v>
      </c>
      <c r="O56" s="5">
        <v>36.745108571428574</v>
      </c>
    </row>
    <row r="59" spans="2:15" x14ac:dyDescent="0.3">
      <c r="B59" t="s">
        <v>1931</v>
      </c>
    </row>
    <row r="60" spans="2:15" x14ac:dyDescent="0.3">
      <c r="B60" s="78" t="s">
        <v>1932</v>
      </c>
    </row>
    <row r="62" spans="2:15" x14ac:dyDescent="0.3">
      <c r="B62" s="87" t="s">
        <v>1543</v>
      </c>
      <c r="C62" s="87" t="s">
        <v>1624</v>
      </c>
    </row>
    <row r="63" spans="2:15" x14ac:dyDescent="0.3">
      <c r="B63" s="5">
        <v>0</v>
      </c>
      <c r="C63" s="189" t="s">
        <v>1933</v>
      </c>
    </row>
    <row r="64" spans="2:15" x14ac:dyDescent="0.3">
      <c r="B64" s="5">
        <v>1</v>
      </c>
      <c r="C64" s="189" t="s">
        <v>1934</v>
      </c>
    </row>
    <row r="65" spans="2:4" x14ac:dyDescent="0.3">
      <c r="B65" s="5">
        <v>2</v>
      </c>
      <c r="C65" s="189" t="s">
        <v>1935</v>
      </c>
    </row>
    <row r="66" spans="2:4" x14ac:dyDescent="0.3">
      <c r="B66" s="5">
        <v>3</v>
      </c>
      <c r="C66" s="189" t="s">
        <v>1936</v>
      </c>
    </row>
    <row r="67" spans="2:4" x14ac:dyDescent="0.3">
      <c r="B67" s="5">
        <v>4</v>
      </c>
      <c r="C67" s="189" t="s">
        <v>1937</v>
      </c>
    </row>
    <row r="70" spans="2:4" x14ac:dyDescent="0.3">
      <c r="B70" t="s">
        <v>1938</v>
      </c>
    </row>
    <row r="72" spans="2:4" x14ac:dyDescent="0.3">
      <c r="B72" s="78" t="s">
        <v>1939</v>
      </c>
    </row>
    <row r="73" spans="2:4" x14ac:dyDescent="0.3">
      <c r="B73" s="78" t="s">
        <v>1940</v>
      </c>
    </row>
    <row r="74" spans="2:4" x14ac:dyDescent="0.3">
      <c r="B74" t="s">
        <v>1941</v>
      </c>
    </row>
    <row r="76" spans="2:4" x14ac:dyDescent="0.3">
      <c r="B76" s="87" t="s">
        <v>1543</v>
      </c>
      <c r="C76" s="87" t="s">
        <v>1942</v>
      </c>
      <c r="D76" s="87" t="s">
        <v>1943</v>
      </c>
    </row>
    <row r="77" spans="2:4" x14ac:dyDescent="0.3">
      <c r="B77" s="190">
        <v>0</v>
      </c>
      <c r="C77" s="191">
        <f>D77*60</f>
        <v>2400</v>
      </c>
      <c r="D77" s="191">
        <v>40</v>
      </c>
    </row>
    <row r="78" spans="2:4" x14ac:dyDescent="0.3">
      <c r="B78" s="190">
        <v>1</v>
      </c>
      <c r="C78" s="191">
        <f t="shared" ref="C78:C81" si="4">D78*60</f>
        <v>2160</v>
      </c>
      <c r="D78" s="191">
        <v>36</v>
      </c>
    </row>
    <row r="79" spans="2:4" x14ac:dyDescent="0.3">
      <c r="B79" s="190">
        <v>2</v>
      </c>
      <c r="C79" s="191">
        <f t="shared" si="4"/>
        <v>1920</v>
      </c>
      <c r="D79" s="191">
        <v>32</v>
      </c>
    </row>
    <row r="80" spans="2:4" x14ac:dyDescent="0.3">
      <c r="B80" s="190">
        <v>3</v>
      </c>
      <c r="C80" s="191">
        <f t="shared" si="4"/>
        <v>1680</v>
      </c>
      <c r="D80" s="191">
        <v>28</v>
      </c>
    </row>
    <row r="81" spans="2:17" x14ac:dyDescent="0.3">
      <c r="B81" s="190">
        <v>4</v>
      </c>
      <c r="C81" s="191">
        <f t="shared" si="4"/>
        <v>1440</v>
      </c>
      <c r="D81" s="191">
        <v>24</v>
      </c>
    </row>
    <row r="85" spans="2:17" x14ac:dyDescent="0.3">
      <c r="B85" s="86" t="s">
        <v>1944</v>
      </c>
    </row>
    <row r="86" spans="2:17" x14ac:dyDescent="0.3">
      <c r="B86" s="78" t="s">
        <v>1945</v>
      </c>
    </row>
    <row r="87" spans="2:17" x14ac:dyDescent="0.3">
      <c r="B87" s="78" t="s">
        <v>1946</v>
      </c>
    </row>
    <row r="89" spans="2:17" x14ac:dyDescent="0.3">
      <c r="B89" t="s">
        <v>1947</v>
      </c>
    </row>
    <row r="90" spans="2:17" x14ac:dyDescent="0.3">
      <c r="B90" t="s">
        <v>1948</v>
      </c>
    </row>
    <row r="91" spans="2:17" ht="17.25" thickBot="1" x14ac:dyDescent="0.35">
      <c r="B91" t="s">
        <v>1949</v>
      </c>
    </row>
    <row r="92" spans="2:17" x14ac:dyDescent="0.3">
      <c r="B92" s="144" t="s">
        <v>1950</v>
      </c>
      <c r="C92" s="145" t="s">
        <v>1951</v>
      </c>
      <c r="D92" s="145" t="s">
        <v>1952</v>
      </c>
      <c r="E92" s="146" t="s">
        <v>1953</v>
      </c>
      <c r="F92" s="144" t="s">
        <v>1950</v>
      </c>
      <c r="G92" s="145" t="s">
        <v>1951</v>
      </c>
      <c r="H92" s="145" t="s">
        <v>1952</v>
      </c>
      <c r="I92" s="147" t="s">
        <v>1954</v>
      </c>
      <c r="J92" s="144" t="s">
        <v>1950</v>
      </c>
      <c r="K92" s="145" t="s">
        <v>1951</v>
      </c>
      <c r="L92" s="145" t="s">
        <v>1952</v>
      </c>
      <c r="M92" s="147" t="s">
        <v>1954</v>
      </c>
      <c r="N92" s="144" t="s">
        <v>1950</v>
      </c>
      <c r="O92" s="145" t="s">
        <v>1951</v>
      </c>
      <c r="P92" s="145" t="s">
        <v>1952</v>
      </c>
      <c r="Q92" s="147" t="s">
        <v>1954</v>
      </c>
    </row>
    <row r="93" spans="2:17" x14ac:dyDescent="0.25">
      <c r="B93" s="148" t="s">
        <v>1955</v>
      </c>
      <c r="C93" s="149" t="s">
        <v>1956</v>
      </c>
      <c r="D93" s="149" t="s">
        <v>1957</v>
      </c>
      <c r="E93" s="150"/>
      <c r="F93" s="151" t="s">
        <v>1958</v>
      </c>
      <c r="G93" s="152" t="s">
        <v>1959</v>
      </c>
      <c r="H93" s="152" t="s">
        <v>1960</v>
      </c>
      <c r="I93" s="153"/>
      <c r="J93" s="148" t="s">
        <v>1961</v>
      </c>
      <c r="K93" s="149" t="s">
        <v>1962</v>
      </c>
      <c r="L93" s="149" t="s">
        <v>1960</v>
      </c>
      <c r="M93" s="154" t="s">
        <v>1963</v>
      </c>
      <c r="N93" s="148" t="s">
        <v>1964</v>
      </c>
      <c r="O93" s="149" t="s">
        <v>1965</v>
      </c>
      <c r="P93" s="149" t="s">
        <v>1960</v>
      </c>
      <c r="Q93" s="154"/>
    </row>
    <row r="94" spans="2:17" x14ac:dyDescent="0.25">
      <c r="B94" s="151" t="s">
        <v>1966</v>
      </c>
      <c r="C94" s="152" t="s">
        <v>1956</v>
      </c>
      <c r="D94" s="152" t="s">
        <v>1967</v>
      </c>
      <c r="E94" s="155"/>
      <c r="F94" s="148" t="s">
        <v>1968</v>
      </c>
      <c r="G94" s="149" t="s">
        <v>1959</v>
      </c>
      <c r="H94" s="149" t="s">
        <v>1960</v>
      </c>
      <c r="I94" s="154"/>
      <c r="J94" s="148" t="s">
        <v>1969</v>
      </c>
      <c r="K94" s="149" t="s">
        <v>1962</v>
      </c>
      <c r="L94" s="149" t="s">
        <v>1970</v>
      </c>
      <c r="M94" s="154"/>
      <c r="N94" s="148" t="s">
        <v>1971</v>
      </c>
      <c r="O94" s="149" t="s">
        <v>1965</v>
      </c>
      <c r="P94" s="149" t="s">
        <v>1960</v>
      </c>
      <c r="Q94" s="154"/>
    </row>
    <row r="95" spans="2:17" x14ac:dyDescent="0.25">
      <c r="B95" s="151" t="s">
        <v>1972</v>
      </c>
      <c r="C95" s="152" t="s">
        <v>1956</v>
      </c>
      <c r="D95" s="152" t="s">
        <v>1967</v>
      </c>
      <c r="E95" s="155"/>
      <c r="F95" s="148" t="s">
        <v>1973</v>
      </c>
      <c r="G95" s="149" t="s">
        <v>1956</v>
      </c>
      <c r="H95" s="149" t="s">
        <v>1960</v>
      </c>
      <c r="I95" s="154"/>
      <c r="J95" s="148" t="s">
        <v>1974</v>
      </c>
      <c r="K95" s="149" t="s">
        <v>1962</v>
      </c>
      <c r="L95" s="149" t="s">
        <v>1975</v>
      </c>
      <c r="M95" s="154"/>
      <c r="N95" s="148" t="s">
        <v>1976</v>
      </c>
      <c r="O95" s="149" t="s">
        <v>1965</v>
      </c>
      <c r="P95" s="149" t="s">
        <v>1977</v>
      </c>
      <c r="Q95" s="154"/>
    </row>
    <row r="96" spans="2:17" x14ac:dyDescent="0.25">
      <c r="B96" s="151" t="s">
        <v>1978</v>
      </c>
      <c r="C96" s="152" t="s">
        <v>1956</v>
      </c>
      <c r="D96" s="152" t="s">
        <v>1967</v>
      </c>
      <c r="E96" s="155"/>
      <c r="F96" s="148" t="s">
        <v>1979</v>
      </c>
      <c r="G96" s="149" t="s">
        <v>1959</v>
      </c>
      <c r="H96" s="149" t="s">
        <v>1975</v>
      </c>
      <c r="I96" s="154"/>
      <c r="J96" s="151" t="s">
        <v>1980</v>
      </c>
      <c r="K96" s="152" t="s">
        <v>1962</v>
      </c>
      <c r="L96" s="152" t="s">
        <v>1960</v>
      </c>
      <c r="M96" s="153"/>
      <c r="N96" s="151" t="s">
        <v>1981</v>
      </c>
      <c r="O96" s="152" t="s">
        <v>1965</v>
      </c>
      <c r="P96" s="152" t="s">
        <v>1960</v>
      </c>
      <c r="Q96" s="153"/>
    </row>
    <row r="97" spans="2:17" x14ac:dyDescent="0.25">
      <c r="B97" s="151" t="s">
        <v>1982</v>
      </c>
      <c r="C97" s="152" t="s">
        <v>1956</v>
      </c>
      <c r="D97" s="152" t="s">
        <v>1960</v>
      </c>
      <c r="E97" s="155"/>
      <c r="F97" s="148" t="s">
        <v>1983</v>
      </c>
      <c r="G97" s="149" t="s">
        <v>1959</v>
      </c>
      <c r="H97" s="149" t="s">
        <v>1977</v>
      </c>
      <c r="I97" s="154"/>
      <c r="J97" s="156" t="s">
        <v>1984</v>
      </c>
      <c r="K97" s="157" t="s">
        <v>1962</v>
      </c>
      <c r="L97" s="157" t="s">
        <v>1985</v>
      </c>
      <c r="M97" s="158"/>
      <c r="N97" s="148" t="s">
        <v>1986</v>
      </c>
      <c r="O97" s="149" t="s">
        <v>1965</v>
      </c>
      <c r="P97" s="149" t="s">
        <v>1987</v>
      </c>
      <c r="Q97" s="154"/>
    </row>
    <row r="98" spans="2:17" x14ac:dyDescent="0.25">
      <c r="B98" s="156" t="s">
        <v>1988</v>
      </c>
      <c r="C98" s="157" t="s">
        <v>1956</v>
      </c>
      <c r="D98" s="157" t="s">
        <v>1989</v>
      </c>
      <c r="E98" s="159"/>
      <c r="F98" s="151" t="s">
        <v>1990</v>
      </c>
      <c r="G98" s="152" t="s">
        <v>1959</v>
      </c>
      <c r="H98" s="152" t="s">
        <v>1991</v>
      </c>
      <c r="I98" s="153" t="s">
        <v>1992</v>
      </c>
      <c r="J98" s="148" t="s">
        <v>1993</v>
      </c>
      <c r="K98" s="149" t="s">
        <v>1962</v>
      </c>
      <c r="L98" s="149" t="s">
        <v>1960</v>
      </c>
      <c r="M98" s="154"/>
      <c r="N98" s="148" t="s">
        <v>1994</v>
      </c>
      <c r="O98" s="149" t="s">
        <v>1965</v>
      </c>
      <c r="P98" s="149" t="s">
        <v>1967</v>
      </c>
      <c r="Q98" s="154"/>
    </row>
    <row r="99" spans="2:17" x14ac:dyDescent="0.25">
      <c r="B99" s="156" t="s">
        <v>1995</v>
      </c>
      <c r="C99" s="157" t="s">
        <v>1956</v>
      </c>
      <c r="D99" s="157" t="s">
        <v>1985</v>
      </c>
      <c r="E99" s="159"/>
      <c r="F99" s="151" t="s">
        <v>1996</v>
      </c>
      <c r="G99" s="152" t="s">
        <v>1959</v>
      </c>
      <c r="H99" s="152" t="s">
        <v>1960</v>
      </c>
      <c r="I99" s="153"/>
      <c r="J99" s="151" t="s">
        <v>1997</v>
      </c>
      <c r="K99" s="152" t="s">
        <v>1962</v>
      </c>
      <c r="L99" s="152" t="s">
        <v>1967</v>
      </c>
      <c r="M99" s="153"/>
      <c r="N99" s="156" t="s">
        <v>1998</v>
      </c>
      <c r="O99" s="157" t="s">
        <v>1965</v>
      </c>
      <c r="P99" s="157" t="s">
        <v>1985</v>
      </c>
      <c r="Q99" s="158"/>
    </row>
    <row r="100" spans="2:17" ht="17.25" thickBot="1" x14ac:dyDescent="0.3">
      <c r="B100" s="160" t="s">
        <v>1999</v>
      </c>
      <c r="C100" s="161" t="s">
        <v>1956</v>
      </c>
      <c r="D100" s="161" t="s">
        <v>2000</v>
      </c>
      <c r="E100" s="162"/>
      <c r="F100" s="151" t="s">
        <v>2001</v>
      </c>
      <c r="G100" s="152" t="s">
        <v>1959</v>
      </c>
      <c r="H100" s="152" t="s">
        <v>1967</v>
      </c>
      <c r="I100" s="153" t="s">
        <v>1992</v>
      </c>
      <c r="J100" s="151" t="s">
        <v>2002</v>
      </c>
      <c r="K100" s="152" t="s">
        <v>1962</v>
      </c>
      <c r="L100" s="152" t="s">
        <v>1960</v>
      </c>
      <c r="M100" s="153"/>
      <c r="N100" s="160" t="s">
        <v>2003</v>
      </c>
      <c r="O100" s="161" t="s">
        <v>1965</v>
      </c>
      <c r="P100" s="161" t="s">
        <v>2000</v>
      </c>
      <c r="Q100" s="163"/>
    </row>
    <row r="101" spans="2:17" x14ac:dyDescent="0.25">
      <c r="F101" s="148" t="s">
        <v>2004</v>
      </c>
      <c r="G101" s="149" t="s">
        <v>1959</v>
      </c>
      <c r="H101" s="149" t="s">
        <v>1960</v>
      </c>
      <c r="I101" s="154"/>
      <c r="J101" s="148" t="s">
        <v>2005</v>
      </c>
      <c r="K101" s="149" t="s">
        <v>1962</v>
      </c>
      <c r="L101" s="149" t="s">
        <v>1960</v>
      </c>
      <c r="M101" s="154"/>
    </row>
    <row r="102" spans="2:17" x14ac:dyDescent="0.25">
      <c r="F102" s="151" t="s">
        <v>2006</v>
      </c>
      <c r="G102" s="152" t="s">
        <v>1959</v>
      </c>
      <c r="H102" s="152" t="s">
        <v>1967</v>
      </c>
      <c r="I102" s="153" t="s">
        <v>1992</v>
      </c>
      <c r="J102" s="151" t="s">
        <v>2007</v>
      </c>
      <c r="K102" s="152" t="s">
        <v>1962</v>
      </c>
      <c r="L102" s="152" t="s">
        <v>1967</v>
      </c>
      <c r="M102" s="153"/>
    </row>
    <row r="103" spans="2:17" x14ac:dyDescent="0.25">
      <c r="F103" s="151" t="s">
        <v>2008</v>
      </c>
      <c r="G103" s="152" t="s">
        <v>1959</v>
      </c>
      <c r="H103" s="152" t="s">
        <v>1960</v>
      </c>
      <c r="I103" s="153"/>
      <c r="J103" s="148" t="s">
        <v>2009</v>
      </c>
      <c r="K103" s="149" t="s">
        <v>1962</v>
      </c>
      <c r="L103" s="149" t="s">
        <v>1991</v>
      </c>
      <c r="M103" s="154"/>
    </row>
    <row r="104" spans="2:17" x14ac:dyDescent="0.25">
      <c r="F104" s="156" t="s">
        <v>2010</v>
      </c>
      <c r="G104" s="157" t="s">
        <v>1959</v>
      </c>
      <c r="H104" s="157" t="s">
        <v>1985</v>
      </c>
      <c r="I104" s="158"/>
      <c r="J104" s="151" t="s">
        <v>2011</v>
      </c>
      <c r="K104" s="152" t="s">
        <v>1962</v>
      </c>
      <c r="L104" s="152" t="s">
        <v>1967</v>
      </c>
      <c r="M104" s="153"/>
    </row>
    <row r="105" spans="2:17" x14ac:dyDescent="0.25">
      <c r="F105" s="148" t="s">
        <v>2012</v>
      </c>
      <c r="G105" s="149" t="s">
        <v>1959</v>
      </c>
      <c r="H105" s="149" t="s">
        <v>1960</v>
      </c>
      <c r="I105" s="154"/>
      <c r="J105" s="151" t="s">
        <v>2013</v>
      </c>
      <c r="K105" s="152" t="s">
        <v>1962</v>
      </c>
      <c r="L105" s="152" t="s">
        <v>1960</v>
      </c>
      <c r="M105" s="153"/>
    </row>
    <row r="106" spans="2:17" x14ac:dyDescent="0.25">
      <c r="F106" s="151" t="s">
        <v>2014</v>
      </c>
      <c r="G106" s="152" t="s">
        <v>1959</v>
      </c>
      <c r="H106" s="152" t="s">
        <v>1967</v>
      </c>
      <c r="I106" s="153"/>
      <c r="J106" s="156" t="s">
        <v>2015</v>
      </c>
      <c r="K106" s="157" t="s">
        <v>1962</v>
      </c>
      <c r="L106" s="157" t="s">
        <v>1985</v>
      </c>
      <c r="M106" s="158"/>
    </row>
    <row r="107" spans="2:17" x14ac:dyDescent="0.25">
      <c r="F107" s="148" t="s">
        <v>2016</v>
      </c>
      <c r="G107" s="149" t="s">
        <v>1959</v>
      </c>
      <c r="H107" s="149" t="s">
        <v>1960</v>
      </c>
      <c r="I107" s="154"/>
      <c r="J107" s="156" t="s">
        <v>2017</v>
      </c>
      <c r="K107" s="157" t="s">
        <v>1962</v>
      </c>
      <c r="L107" s="157" t="s">
        <v>1985</v>
      </c>
      <c r="M107" s="158"/>
    </row>
    <row r="108" spans="2:17" ht="17.25" thickBot="1" x14ac:dyDescent="0.3">
      <c r="F108" s="148" t="s">
        <v>2018</v>
      </c>
      <c r="G108" s="149" t="s">
        <v>1959</v>
      </c>
      <c r="H108" s="149" t="s">
        <v>1967</v>
      </c>
      <c r="I108" s="154" t="s">
        <v>1963</v>
      </c>
      <c r="J108" s="160" t="s">
        <v>2019</v>
      </c>
      <c r="K108" s="161" t="s">
        <v>1962</v>
      </c>
      <c r="L108" s="161" t="s">
        <v>2000</v>
      </c>
      <c r="M108" s="163"/>
    </row>
    <row r="109" spans="2:17" x14ac:dyDescent="0.25">
      <c r="F109" s="151" t="s">
        <v>2020</v>
      </c>
      <c r="G109" s="152" t="s">
        <v>1959</v>
      </c>
      <c r="H109" s="152" t="s">
        <v>1967</v>
      </c>
      <c r="I109" s="153"/>
    </row>
    <row r="110" spans="2:17" ht="17.25" thickBot="1" x14ac:dyDescent="0.3">
      <c r="F110" s="160" t="s">
        <v>2021</v>
      </c>
      <c r="G110" s="161" t="s">
        <v>1959</v>
      </c>
      <c r="H110" s="161" t="s">
        <v>2000</v>
      </c>
      <c r="I110" s="163"/>
    </row>
    <row r="112" spans="2:17" ht="17.25" thickBot="1" x14ac:dyDescent="0.35"/>
    <row r="113" spans="2:21" ht="17.25" thickBot="1" x14ac:dyDescent="0.35">
      <c r="B113" s="192" t="s">
        <v>2022</v>
      </c>
      <c r="C113" s="193" t="s">
        <v>2023</v>
      </c>
      <c r="D113" s="193" t="s">
        <v>2024</v>
      </c>
      <c r="E113" s="194" t="s">
        <v>2025</v>
      </c>
      <c r="F113" s="194" t="s">
        <v>2026</v>
      </c>
      <c r="G113" s="195" t="s">
        <v>2027</v>
      </c>
      <c r="I113" s="192" t="s">
        <v>2022</v>
      </c>
      <c r="J113" s="193" t="s">
        <v>2023</v>
      </c>
      <c r="K113" s="193" t="s">
        <v>2024</v>
      </c>
      <c r="L113" s="194" t="s">
        <v>2025</v>
      </c>
      <c r="M113" s="194" t="s">
        <v>2028</v>
      </c>
      <c r="N113" s="195" t="s">
        <v>2027</v>
      </c>
      <c r="P113" s="200" t="s">
        <v>2022</v>
      </c>
      <c r="Q113" s="201" t="s">
        <v>2023</v>
      </c>
      <c r="R113" s="201" t="s">
        <v>2024</v>
      </c>
      <c r="S113" s="202" t="s">
        <v>2025</v>
      </c>
      <c r="T113" s="202" t="s">
        <v>2029</v>
      </c>
      <c r="U113" s="203" t="s">
        <v>2027</v>
      </c>
    </row>
    <row r="114" spans="2:21" x14ac:dyDescent="0.3">
      <c r="B114" s="164" t="s">
        <v>1980</v>
      </c>
      <c r="C114" s="165" t="s">
        <v>1962</v>
      </c>
      <c r="D114" s="165">
        <v>1</v>
      </c>
      <c r="E114" s="172" t="s">
        <v>2030</v>
      </c>
      <c r="F114" s="172" t="s">
        <v>1613</v>
      </c>
      <c r="G114" s="166">
        <v>0</v>
      </c>
      <c r="I114" s="169" t="s">
        <v>1966</v>
      </c>
      <c r="J114" s="170" t="s">
        <v>1956</v>
      </c>
      <c r="K114" s="170">
        <v>2</v>
      </c>
      <c r="L114" s="174" t="s">
        <v>2031</v>
      </c>
      <c r="M114" s="170">
        <v>60</v>
      </c>
      <c r="N114" s="171">
        <v>1</v>
      </c>
      <c r="P114" s="196" t="s">
        <v>1972</v>
      </c>
      <c r="Q114" s="197" t="s">
        <v>1956</v>
      </c>
      <c r="R114" s="197">
        <v>2</v>
      </c>
      <c r="S114" s="198" t="s">
        <v>2032</v>
      </c>
      <c r="T114" s="197">
        <v>8</v>
      </c>
      <c r="U114" s="199">
        <v>1</v>
      </c>
    </row>
    <row r="115" spans="2:21" x14ac:dyDescent="0.3">
      <c r="B115" s="167" t="s">
        <v>1981</v>
      </c>
      <c r="C115" s="107" t="s">
        <v>1965</v>
      </c>
      <c r="D115" s="107">
        <v>1</v>
      </c>
      <c r="E115" s="173" t="s">
        <v>2030</v>
      </c>
      <c r="F115" s="173" t="s">
        <v>1613</v>
      </c>
      <c r="G115" s="168">
        <v>0</v>
      </c>
      <c r="I115" s="92" t="s">
        <v>2006</v>
      </c>
      <c r="J115" s="5" t="s">
        <v>1959</v>
      </c>
      <c r="K115" s="5">
        <v>2</v>
      </c>
      <c r="L115" s="175" t="s">
        <v>2031</v>
      </c>
      <c r="M115" s="5">
        <v>60</v>
      </c>
      <c r="N115" s="93">
        <v>1</v>
      </c>
      <c r="P115" s="92" t="s">
        <v>2014</v>
      </c>
      <c r="Q115" s="5" t="s">
        <v>1959</v>
      </c>
      <c r="R115" s="5">
        <v>2</v>
      </c>
      <c r="S115" s="175" t="s">
        <v>2032</v>
      </c>
      <c r="T115" s="5">
        <v>8</v>
      </c>
      <c r="U115" s="93">
        <v>1</v>
      </c>
    </row>
    <row r="116" spans="2:21" ht="17.25" thickBot="1" x14ac:dyDescent="0.35">
      <c r="B116" s="177" t="s">
        <v>1978</v>
      </c>
      <c r="C116" s="178" t="s">
        <v>1956</v>
      </c>
      <c r="D116" s="178">
        <v>2</v>
      </c>
      <c r="E116" s="179" t="s">
        <v>2030</v>
      </c>
      <c r="F116" s="179" t="s">
        <v>1613</v>
      </c>
      <c r="G116" s="180">
        <v>0</v>
      </c>
      <c r="I116" s="92" t="s">
        <v>2020</v>
      </c>
      <c r="J116" s="5" t="s">
        <v>1959</v>
      </c>
      <c r="K116" s="5">
        <v>2</v>
      </c>
      <c r="L116" s="175" t="s">
        <v>2031</v>
      </c>
      <c r="M116" s="5">
        <v>60</v>
      </c>
      <c r="N116" s="93">
        <v>1</v>
      </c>
      <c r="P116" s="92" t="s">
        <v>1997</v>
      </c>
      <c r="Q116" s="5" t="s">
        <v>1962</v>
      </c>
      <c r="R116" s="5">
        <v>2</v>
      </c>
      <c r="S116" s="175" t="s">
        <v>2032</v>
      </c>
      <c r="T116" s="5">
        <v>8</v>
      </c>
      <c r="U116" s="93">
        <v>1</v>
      </c>
    </row>
    <row r="117" spans="2:21" ht="17.25" thickBot="1" x14ac:dyDescent="0.35">
      <c r="B117" s="92" t="s">
        <v>2001</v>
      </c>
      <c r="C117" s="5" t="s">
        <v>1959</v>
      </c>
      <c r="D117" s="5">
        <v>2</v>
      </c>
      <c r="E117" s="175" t="s">
        <v>2030</v>
      </c>
      <c r="F117" s="175" t="s">
        <v>1504</v>
      </c>
      <c r="G117" s="93">
        <v>1</v>
      </c>
      <c r="I117" s="94" t="s">
        <v>2011</v>
      </c>
      <c r="J117" s="95" t="s">
        <v>1962</v>
      </c>
      <c r="K117" s="95">
        <v>2</v>
      </c>
      <c r="L117" s="176" t="s">
        <v>2031</v>
      </c>
      <c r="M117" s="95">
        <v>60</v>
      </c>
      <c r="N117" s="96">
        <v>1</v>
      </c>
      <c r="P117" s="169" t="s">
        <v>1983</v>
      </c>
      <c r="Q117" s="170" t="s">
        <v>1959</v>
      </c>
      <c r="R117" s="170">
        <v>0</v>
      </c>
      <c r="S117" s="174" t="s">
        <v>2032</v>
      </c>
      <c r="T117" s="170">
        <v>7</v>
      </c>
      <c r="U117" s="171">
        <v>2</v>
      </c>
    </row>
    <row r="118" spans="2:21" x14ac:dyDescent="0.3">
      <c r="B118" s="92" t="s">
        <v>2018</v>
      </c>
      <c r="C118" s="5" t="s">
        <v>1959</v>
      </c>
      <c r="D118" s="5">
        <v>2</v>
      </c>
      <c r="E118" s="175" t="s">
        <v>2030</v>
      </c>
      <c r="F118" s="175" t="s">
        <v>1611</v>
      </c>
      <c r="G118" s="93">
        <v>1</v>
      </c>
      <c r="I118" s="169" t="s">
        <v>1982</v>
      </c>
      <c r="J118" s="170" t="s">
        <v>1956</v>
      </c>
      <c r="K118" s="170">
        <v>1</v>
      </c>
      <c r="L118" s="174" t="s">
        <v>2031</v>
      </c>
      <c r="M118" s="170">
        <v>70</v>
      </c>
      <c r="N118" s="171">
        <v>2</v>
      </c>
      <c r="P118" s="92" t="s">
        <v>1988</v>
      </c>
      <c r="Q118" s="5" t="s">
        <v>1956</v>
      </c>
      <c r="R118" s="5">
        <v>3</v>
      </c>
      <c r="S118" s="175" t="s">
        <v>2032</v>
      </c>
      <c r="T118" s="5">
        <v>7</v>
      </c>
      <c r="U118" s="93">
        <v>2</v>
      </c>
    </row>
    <row r="119" spans="2:21" x14ac:dyDescent="0.3">
      <c r="B119" s="92" t="s">
        <v>2007</v>
      </c>
      <c r="C119" s="5" t="s">
        <v>1962</v>
      </c>
      <c r="D119" s="5">
        <v>2</v>
      </c>
      <c r="E119" s="175" t="s">
        <v>2030</v>
      </c>
      <c r="F119" s="175" t="s">
        <v>1609</v>
      </c>
      <c r="G119" s="93">
        <v>1</v>
      </c>
      <c r="I119" s="92" t="s">
        <v>1968</v>
      </c>
      <c r="J119" s="5" t="s">
        <v>1959</v>
      </c>
      <c r="K119" s="5">
        <v>1</v>
      </c>
      <c r="L119" s="175" t="s">
        <v>2031</v>
      </c>
      <c r="M119" s="5">
        <v>70</v>
      </c>
      <c r="N119" s="93">
        <v>2</v>
      </c>
      <c r="P119" s="92" t="s">
        <v>1973</v>
      </c>
      <c r="Q119" s="5" t="s">
        <v>1956</v>
      </c>
      <c r="R119" s="5">
        <v>1</v>
      </c>
      <c r="S119" s="175" t="s">
        <v>2032</v>
      </c>
      <c r="T119" s="5">
        <v>7</v>
      </c>
      <c r="U119" s="93">
        <v>2</v>
      </c>
    </row>
    <row r="120" spans="2:21" x14ac:dyDescent="0.3">
      <c r="B120" s="92" t="s">
        <v>1955</v>
      </c>
      <c r="C120" s="5" t="s">
        <v>1956</v>
      </c>
      <c r="D120" s="5">
        <v>1</v>
      </c>
      <c r="E120" s="175" t="s">
        <v>2030</v>
      </c>
      <c r="F120" s="175" t="s">
        <v>1930</v>
      </c>
      <c r="G120" s="93">
        <v>2</v>
      </c>
      <c r="I120" s="92" t="s">
        <v>1990</v>
      </c>
      <c r="J120" s="5" t="s">
        <v>1959</v>
      </c>
      <c r="K120" s="5" t="s">
        <v>2033</v>
      </c>
      <c r="L120" s="175" t="s">
        <v>2031</v>
      </c>
      <c r="M120" s="5">
        <v>70</v>
      </c>
      <c r="N120" s="93">
        <v>2</v>
      </c>
      <c r="P120" s="92" t="s">
        <v>1996</v>
      </c>
      <c r="Q120" s="5" t="s">
        <v>1959</v>
      </c>
      <c r="R120" s="5">
        <v>1</v>
      </c>
      <c r="S120" s="175" t="s">
        <v>2032</v>
      </c>
      <c r="T120" s="5">
        <v>7</v>
      </c>
      <c r="U120" s="93">
        <v>2</v>
      </c>
    </row>
    <row r="121" spans="2:21" x14ac:dyDescent="0.3">
      <c r="B121" s="92" t="s">
        <v>1958</v>
      </c>
      <c r="C121" s="5" t="s">
        <v>1959</v>
      </c>
      <c r="D121" s="5">
        <v>1</v>
      </c>
      <c r="E121" s="175" t="s">
        <v>2030</v>
      </c>
      <c r="F121" s="175" t="s">
        <v>1609</v>
      </c>
      <c r="G121" s="93">
        <v>2</v>
      </c>
      <c r="I121" s="92" t="s">
        <v>2008</v>
      </c>
      <c r="J121" s="5" t="s">
        <v>1959</v>
      </c>
      <c r="K121" s="5">
        <v>1</v>
      </c>
      <c r="L121" s="175" t="s">
        <v>2031</v>
      </c>
      <c r="M121" s="5">
        <v>70</v>
      </c>
      <c r="N121" s="93">
        <v>2</v>
      </c>
      <c r="P121" s="92" t="s">
        <v>2012</v>
      </c>
      <c r="Q121" s="5" t="s">
        <v>1959</v>
      </c>
      <c r="R121" s="5">
        <v>1</v>
      </c>
      <c r="S121" s="175" t="s">
        <v>2032</v>
      </c>
      <c r="T121" s="5">
        <v>7</v>
      </c>
      <c r="U121" s="93">
        <v>2</v>
      </c>
    </row>
    <row r="122" spans="2:21" x14ac:dyDescent="0.3">
      <c r="B122" s="92" t="s">
        <v>1979</v>
      </c>
      <c r="C122" s="5" t="s">
        <v>1959</v>
      </c>
      <c r="D122" s="5">
        <v>0.5</v>
      </c>
      <c r="E122" s="175" t="s">
        <v>2030</v>
      </c>
      <c r="F122" s="175" t="s">
        <v>1916</v>
      </c>
      <c r="G122" s="93">
        <v>2</v>
      </c>
      <c r="I122" s="92" t="s">
        <v>1961</v>
      </c>
      <c r="J122" s="5" t="s">
        <v>1962</v>
      </c>
      <c r="K122" s="5">
        <v>1</v>
      </c>
      <c r="L122" s="175" t="s">
        <v>2031</v>
      </c>
      <c r="M122" s="5">
        <v>70</v>
      </c>
      <c r="N122" s="93">
        <v>2</v>
      </c>
      <c r="P122" s="92" t="s">
        <v>1969</v>
      </c>
      <c r="Q122" s="5" t="s">
        <v>1962</v>
      </c>
      <c r="R122" s="5">
        <v>-0.5</v>
      </c>
      <c r="S122" s="175" t="s">
        <v>2032</v>
      </c>
      <c r="T122" s="5">
        <v>7</v>
      </c>
      <c r="U122" s="93">
        <v>2</v>
      </c>
    </row>
    <row r="123" spans="2:21" x14ac:dyDescent="0.3">
      <c r="B123" s="92" t="s">
        <v>2004</v>
      </c>
      <c r="C123" s="5" t="s">
        <v>1959</v>
      </c>
      <c r="D123" s="5">
        <v>1</v>
      </c>
      <c r="E123" s="175" t="s">
        <v>2030</v>
      </c>
      <c r="F123" s="175" t="s">
        <v>1910</v>
      </c>
      <c r="G123" s="93">
        <v>2</v>
      </c>
      <c r="I123" s="92" t="s">
        <v>1993</v>
      </c>
      <c r="J123" s="5" t="s">
        <v>1962</v>
      </c>
      <c r="K123" s="5">
        <v>1</v>
      </c>
      <c r="L123" s="175" t="s">
        <v>2031</v>
      </c>
      <c r="M123" s="5">
        <v>70</v>
      </c>
      <c r="N123" s="93">
        <v>2</v>
      </c>
      <c r="P123" s="92" t="s">
        <v>2002</v>
      </c>
      <c r="Q123" s="5" t="s">
        <v>1962</v>
      </c>
      <c r="R123" s="5">
        <v>1</v>
      </c>
      <c r="S123" s="175" t="s">
        <v>2032</v>
      </c>
      <c r="T123" s="5">
        <v>7</v>
      </c>
      <c r="U123" s="93">
        <v>2</v>
      </c>
    </row>
    <row r="124" spans="2:21" x14ac:dyDescent="0.3">
      <c r="B124" s="92" t="s">
        <v>2016</v>
      </c>
      <c r="C124" s="5" t="s">
        <v>1959</v>
      </c>
      <c r="D124" s="5">
        <v>1</v>
      </c>
      <c r="E124" s="175" t="s">
        <v>2030</v>
      </c>
      <c r="F124" s="175" t="s">
        <v>1914</v>
      </c>
      <c r="G124" s="93">
        <v>2</v>
      </c>
      <c r="I124" s="92" t="s">
        <v>2009</v>
      </c>
      <c r="J124" s="5" t="s">
        <v>1962</v>
      </c>
      <c r="K124" s="5" t="s">
        <v>2033</v>
      </c>
      <c r="L124" s="175" t="s">
        <v>2031</v>
      </c>
      <c r="M124" s="5">
        <v>70</v>
      </c>
      <c r="N124" s="93">
        <v>2</v>
      </c>
      <c r="P124" s="92" t="s">
        <v>2013</v>
      </c>
      <c r="Q124" s="5" t="s">
        <v>1962</v>
      </c>
      <c r="R124" s="5">
        <v>1</v>
      </c>
      <c r="S124" s="175" t="s">
        <v>2032</v>
      </c>
      <c r="T124" s="5">
        <v>7</v>
      </c>
      <c r="U124" s="93">
        <v>2</v>
      </c>
    </row>
    <row r="125" spans="2:21" x14ac:dyDescent="0.3">
      <c r="B125" s="92" t="s">
        <v>1974</v>
      </c>
      <c r="C125" s="5" t="s">
        <v>1962</v>
      </c>
      <c r="D125" s="5">
        <v>0.5</v>
      </c>
      <c r="E125" s="175" t="s">
        <v>2030</v>
      </c>
      <c r="F125" s="175" t="s">
        <v>1907</v>
      </c>
      <c r="G125" s="93">
        <v>2</v>
      </c>
      <c r="I125" s="92" t="s">
        <v>1964</v>
      </c>
      <c r="J125" s="5" t="s">
        <v>1965</v>
      </c>
      <c r="K125" s="5">
        <v>1</v>
      </c>
      <c r="L125" s="175" t="s">
        <v>2031</v>
      </c>
      <c r="M125" s="5">
        <v>70</v>
      </c>
      <c r="N125" s="93">
        <v>2</v>
      </c>
      <c r="P125" s="92" t="s">
        <v>1971</v>
      </c>
      <c r="Q125" s="5" t="s">
        <v>1965</v>
      </c>
      <c r="R125" s="5">
        <v>1</v>
      </c>
      <c r="S125" s="175" t="s">
        <v>2032</v>
      </c>
      <c r="T125" s="5">
        <v>7</v>
      </c>
      <c r="U125" s="93">
        <v>2</v>
      </c>
    </row>
    <row r="126" spans="2:21" ht="17.25" thickBot="1" x14ac:dyDescent="0.35">
      <c r="B126" s="92" t="s">
        <v>2005</v>
      </c>
      <c r="C126" s="5" t="s">
        <v>1962</v>
      </c>
      <c r="D126" s="5">
        <v>1</v>
      </c>
      <c r="E126" s="175" t="s">
        <v>2030</v>
      </c>
      <c r="F126" s="175" t="s">
        <v>1917</v>
      </c>
      <c r="G126" s="93">
        <v>2</v>
      </c>
      <c r="I126" s="94" t="s">
        <v>1986</v>
      </c>
      <c r="J126" s="95" t="s">
        <v>1965</v>
      </c>
      <c r="K126" s="95">
        <v>0.5</v>
      </c>
      <c r="L126" s="176" t="s">
        <v>2031</v>
      </c>
      <c r="M126" s="95">
        <v>70</v>
      </c>
      <c r="N126" s="96">
        <v>2</v>
      </c>
      <c r="P126" s="94" t="s">
        <v>1994</v>
      </c>
      <c r="Q126" s="95" t="s">
        <v>1965</v>
      </c>
      <c r="R126" s="95">
        <v>2</v>
      </c>
      <c r="S126" s="176" t="s">
        <v>2032</v>
      </c>
      <c r="T126" s="95">
        <v>7</v>
      </c>
      <c r="U126" s="96">
        <v>2</v>
      </c>
    </row>
    <row r="127" spans="2:21" ht="17.25" thickBot="1" x14ac:dyDescent="0.35">
      <c r="B127" s="94" t="s">
        <v>1976</v>
      </c>
      <c r="C127" s="95" t="s">
        <v>1965</v>
      </c>
      <c r="D127" s="95">
        <v>0</v>
      </c>
      <c r="E127" s="176" t="s">
        <v>2030</v>
      </c>
      <c r="F127" s="176" t="s">
        <v>1910</v>
      </c>
      <c r="G127" s="96">
        <v>2</v>
      </c>
    </row>
    <row r="134" spans="2:17" ht="17.25" thickBot="1" x14ac:dyDescent="0.35"/>
    <row r="135" spans="2:17" ht="17.25" thickBot="1" x14ac:dyDescent="0.35">
      <c r="B135" s="408" t="s">
        <v>2034</v>
      </c>
      <c r="C135" s="409"/>
      <c r="D135" s="409"/>
      <c r="E135" s="409"/>
      <c r="F135" s="409"/>
      <c r="G135" s="409"/>
      <c r="H135" s="409"/>
      <c r="I135" s="409"/>
      <c r="J135" s="410"/>
    </row>
    <row r="136" spans="2:17" x14ac:dyDescent="0.3">
      <c r="B136" s="237" t="s">
        <v>2035</v>
      </c>
      <c r="C136" s="238" t="s">
        <v>2036</v>
      </c>
      <c r="D136" s="238" t="s">
        <v>2026</v>
      </c>
      <c r="E136" s="238" t="s">
        <v>2037</v>
      </c>
      <c r="F136" s="238" t="s">
        <v>2028</v>
      </c>
      <c r="G136" s="238" t="s">
        <v>2038</v>
      </c>
      <c r="H136" s="238" t="s">
        <v>2029</v>
      </c>
      <c r="I136" s="238" t="s">
        <v>2039</v>
      </c>
      <c r="J136" s="239" t="s">
        <v>2040</v>
      </c>
      <c r="L136" s="257" t="s">
        <v>2041</v>
      </c>
      <c r="M136" s="257" t="s">
        <v>2042</v>
      </c>
      <c r="P136" s="83" t="s">
        <v>1918</v>
      </c>
      <c r="Q136" s="83" t="s">
        <v>1929</v>
      </c>
    </row>
    <row r="137" spans="2:17" ht="21" thickBot="1" x14ac:dyDescent="0.35">
      <c r="B137" s="240" t="s">
        <v>2043</v>
      </c>
      <c r="C137" s="241" t="s">
        <v>1981</v>
      </c>
      <c r="D137" s="95" t="str">
        <f>VLOOKUP(C137,$B$114:$G$131,5,0)</f>
        <v>돌파 마스터 키</v>
      </c>
      <c r="E137" s="241" t="s">
        <v>1993</v>
      </c>
      <c r="F137" s="95">
        <f>VLOOKUP(E137,$I$114:$N$129,5,0)</f>
        <v>70</v>
      </c>
      <c r="G137" s="241" t="s">
        <v>2044</v>
      </c>
      <c r="H137" s="95">
        <f>VLOOKUP(G137,$P$114:$U$129,5,0)</f>
        <v>8</v>
      </c>
      <c r="I137" s="95">
        <f>F137*H137</f>
        <v>560</v>
      </c>
      <c r="J137" s="96">
        <f>ROUNDUP((VLOOKUP(D137,C48:M56,MATCH(B137,D47:M47,0)+2,0)*((VLOOKUP(C137,P148:Q161,2,0)/10000)+1)),0)*H137</f>
        <v>360</v>
      </c>
      <c r="L137" s="261">
        <f>J137*D138</f>
        <v>1080</v>
      </c>
      <c r="M137" s="263">
        <f>L137/(VLOOKUP(D137,P137:Q145,2,0)+L137)</f>
        <v>4.6174756515429266E-2</v>
      </c>
      <c r="P137" s="175" t="s">
        <v>1609</v>
      </c>
      <c r="Q137" s="5">
        <v>2128432.104761905</v>
      </c>
    </row>
    <row r="138" spans="2:17" x14ac:dyDescent="0.3">
      <c r="B138" t="s">
        <v>2045</v>
      </c>
      <c r="D138">
        <f>COUNTIF(F114:F127,D137)</f>
        <v>3</v>
      </c>
      <c r="P138" s="175" t="s">
        <v>1611</v>
      </c>
      <c r="Q138" s="5">
        <v>2277073.2723809523</v>
      </c>
    </row>
    <row r="139" spans="2:17" x14ac:dyDescent="0.3">
      <c r="P139" s="175" t="s">
        <v>1613</v>
      </c>
      <c r="Q139" s="5">
        <v>22309.403247619048</v>
      </c>
    </row>
    <row r="140" spans="2:17" x14ac:dyDescent="0.3">
      <c r="P140" s="175" t="s">
        <v>1914</v>
      </c>
      <c r="Q140" s="5">
        <v>12</v>
      </c>
    </row>
    <row r="141" spans="2:17" x14ac:dyDescent="0.3">
      <c r="P141" s="175" t="s">
        <v>1916</v>
      </c>
      <c r="Q141" s="5">
        <v>12</v>
      </c>
    </row>
    <row r="142" spans="2:17" x14ac:dyDescent="0.3">
      <c r="B142" t="s">
        <v>2046</v>
      </c>
      <c r="P142" s="175" t="s">
        <v>1917</v>
      </c>
      <c r="Q142" s="5">
        <v>12</v>
      </c>
    </row>
    <row r="143" spans="2:17" x14ac:dyDescent="0.3">
      <c r="P143" s="175" t="s">
        <v>1907</v>
      </c>
      <c r="Q143" s="5">
        <v>720</v>
      </c>
    </row>
    <row r="144" spans="2:17" x14ac:dyDescent="0.3">
      <c r="B144" s="256" t="s">
        <v>1543</v>
      </c>
      <c r="C144" s="256" t="s">
        <v>2047</v>
      </c>
      <c r="P144" s="175" t="s">
        <v>1910</v>
      </c>
      <c r="Q144" s="5">
        <v>2700</v>
      </c>
    </row>
    <row r="145" spans="2:19" x14ac:dyDescent="0.3">
      <c r="B145" s="189">
        <v>0</v>
      </c>
      <c r="C145" s="189" t="s">
        <v>2048</v>
      </c>
      <c r="P145" s="175" t="s">
        <v>1930</v>
      </c>
      <c r="Q145" s="5">
        <v>36.745108571428574</v>
      </c>
    </row>
    <row r="146" spans="2:19" x14ac:dyDescent="0.3">
      <c r="B146" s="189">
        <v>1</v>
      </c>
      <c r="C146" s="189" t="s">
        <v>2049</v>
      </c>
    </row>
    <row r="147" spans="2:19" x14ac:dyDescent="0.3">
      <c r="B147" s="189">
        <v>2</v>
      </c>
      <c r="C147" s="189" t="s">
        <v>2050</v>
      </c>
      <c r="P147" s="262" t="s">
        <v>1918</v>
      </c>
      <c r="Q147" s="262" t="s">
        <v>2051</v>
      </c>
      <c r="S147" s="210"/>
    </row>
    <row r="148" spans="2:19" x14ac:dyDescent="0.3">
      <c r="B148" s="189">
        <v>3</v>
      </c>
      <c r="C148" s="189" t="s">
        <v>2052</v>
      </c>
      <c r="P148" s="242" t="s">
        <v>1980</v>
      </c>
      <c r="Q148" s="22">
        <f>I163</f>
        <v>1100</v>
      </c>
    </row>
    <row r="149" spans="2:19" x14ac:dyDescent="0.3">
      <c r="B149" s="189">
        <v>4</v>
      </c>
      <c r="C149" s="189" t="s">
        <v>2053</v>
      </c>
      <c r="P149" s="242" t="s">
        <v>1981</v>
      </c>
      <c r="Q149" s="22">
        <f>I176</f>
        <v>1100</v>
      </c>
    </row>
    <row r="150" spans="2:19" x14ac:dyDescent="0.3">
      <c r="C150" t="s">
        <v>2022</v>
      </c>
      <c r="P150" s="242" t="s">
        <v>1978</v>
      </c>
      <c r="Q150" s="22">
        <f>I189</f>
        <v>1100</v>
      </c>
    </row>
    <row r="151" spans="2:19" x14ac:dyDescent="0.25">
      <c r="B151" s="242">
        <v>1010930005</v>
      </c>
      <c r="C151" s="242" t="s">
        <v>1980</v>
      </c>
      <c r="D151" s="243" t="s">
        <v>2054</v>
      </c>
      <c r="E151" s="244"/>
      <c r="F151" s="244"/>
      <c r="G151" s="253" t="s">
        <v>2055</v>
      </c>
      <c r="H151" s="253" t="s">
        <v>2056</v>
      </c>
      <c r="I151" s="253" t="s">
        <v>2057</v>
      </c>
      <c r="J151" s="385" t="s">
        <v>2058</v>
      </c>
      <c r="K151" t="s">
        <v>2059</v>
      </c>
      <c r="L151" t="s">
        <v>2060</v>
      </c>
      <c r="P151" s="242" t="s">
        <v>2001</v>
      </c>
      <c r="Q151" s="22">
        <f>I202</f>
        <v>1100</v>
      </c>
    </row>
    <row r="152" spans="2:19" x14ac:dyDescent="0.25">
      <c r="B152" s="242"/>
      <c r="C152" s="242"/>
      <c r="D152" s="243" t="s">
        <v>2061</v>
      </c>
      <c r="E152" s="244" t="s">
        <v>2054</v>
      </c>
      <c r="F152" s="245">
        <v>101010930005</v>
      </c>
      <c r="G152" s="189" t="s">
        <v>2062</v>
      </c>
      <c r="H152" s="189" t="s">
        <v>1613</v>
      </c>
      <c r="I152" s="189">
        <v>50</v>
      </c>
      <c r="J152">
        <f>_xlfn.IFNA(VLOOKUP(H152,$C$48:$M$56,11,0),"")</f>
        <v>40</v>
      </c>
      <c r="K152">
        <f>IFERROR(ROUNDUP((1+(I152/10000))*J152,0),"")</f>
        <v>41</v>
      </c>
      <c r="L152">
        <f>IFERROR(ROUNDUP((1+(N152/10000))*J152,0),"")</f>
        <v>41</v>
      </c>
      <c r="N152" s="189">
        <v>50</v>
      </c>
      <c r="P152" s="242" t="s">
        <v>2018</v>
      </c>
      <c r="Q152" s="22">
        <f>I215</f>
        <v>2200</v>
      </c>
    </row>
    <row r="153" spans="2:19" x14ac:dyDescent="0.3">
      <c r="B153" s="242"/>
      <c r="C153" s="242"/>
      <c r="D153" s="243" t="s">
        <v>2061</v>
      </c>
      <c r="E153" s="244" t="s">
        <v>2063</v>
      </c>
      <c r="F153" s="245">
        <v>101010930105</v>
      </c>
      <c r="G153" s="189" t="s">
        <v>2062</v>
      </c>
      <c r="H153" s="189" t="s">
        <v>1613</v>
      </c>
      <c r="I153" s="189">
        <v>100</v>
      </c>
      <c r="J153">
        <f t="shared" ref="J153:J216" si="5">_xlfn.IFNA(VLOOKUP(H153,$C$48:$M$56,11,0),"")</f>
        <v>40</v>
      </c>
      <c r="K153">
        <f t="shared" ref="K153:K216" si="6">IFERROR(ROUNDUP((1+(I153/10000))*J153,0),"")</f>
        <v>41</v>
      </c>
      <c r="L153">
        <f t="shared" ref="L153:L216" si="7">IFERROR(ROUNDUP((1+(N153/10000))*J153,0),"")</f>
        <v>41</v>
      </c>
      <c r="N153" s="189">
        <v>100</v>
      </c>
      <c r="P153" s="254" t="s">
        <v>2007</v>
      </c>
      <c r="Q153" s="22">
        <f>I228</f>
        <v>2200</v>
      </c>
    </row>
    <row r="154" spans="2:19" x14ac:dyDescent="0.25">
      <c r="B154" s="242"/>
      <c r="C154" s="242"/>
      <c r="D154" s="243" t="s">
        <v>2061</v>
      </c>
      <c r="E154" s="244" t="s">
        <v>2064</v>
      </c>
      <c r="F154" s="245">
        <v>101010930205</v>
      </c>
      <c r="G154" s="189" t="s">
        <v>2062</v>
      </c>
      <c r="H154" s="189" t="s">
        <v>1613</v>
      </c>
      <c r="I154" s="189">
        <v>150</v>
      </c>
      <c r="J154">
        <f t="shared" si="5"/>
        <v>40</v>
      </c>
      <c r="K154">
        <f t="shared" si="6"/>
        <v>41</v>
      </c>
      <c r="L154">
        <f t="shared" si="7"/>
        <v>41</v>
      </c>
      <c r="N154" s="189">
        <v>150</v>
      </c>
      <c r="P154" s="248" t="s">
        <v>1955</v>
      </c>
      <c r="Q154" s="22">
        <f>I241</f>
        <v>1600</v>
      </c>
    </row>
    <row r="155" spans="2:19" x14ac:dyDescent="0.25">
      <c r="B155" s="242"/>
      <c r="C155" s="242"/>
      <c r="D155" s="243" t="s">
        <v>2061</v>
      </c>
      <c r="E155" s="244" t="s">
        <v>2065</v>
      </c>
      <c r="F155" s="245">
        <v>101010930305</v>
      </c>
      <c r="G155" s="189" t="s">
        <v>2062</v>
      </c>
      <c r="H155" s="189" t="s">
        <v>1613</v>
      </c>
      <c r="I155" s="189">
        <v>200</v>
      </c>
      <c r="J155">
        <f t="shared" si="5"/>
        <v>40</v>
      </c>
      <c r="K155">
        <f t="shared" si="6"/>
        <v>41</v>
      </c>
      <c r="L155">
        <f t="shared" si="7"/>
        <v>41</v>
      </c>
      <c r="N155" s="189">
        <v>200</v>
      </c>
      <c r="P155" s="242" t="s">
        <v>1958</v>
      </c>
      <c r="Q155" s="22">
        <f>I254</f>
        <v>1100</v>
      </c>
    </row>
    <row r="156" spans="2:19" x14ac:dyDescent="0.3">
      <c r="B156" s="246"/>
      <c r="C156" s="254"/>
      <c r="D156" s="247" t="s">
        <v>2061</v>
      </c>
      <c r="E156" s="244" t="s">
        <v>2066</v>
      </c>
      <c r="F156" s="245">
        <v>101010930405</v>
      </c>
      <c r="G156" s="189" t="s">
        <v>2062</v>
      </c>
      <c r="H156" s="189" t="s">
        <v>1613</v>
      </c>
      <c r="I156" s="189">
        <v>250</v>
      </c>
      <c r="J156">
        <f t="shared" si="5"/>
        <v>40</v>
      </c>
      <c r="K156">
        <f t="shared" si="6"/>
        <v>41</v>
      </c>
      <c r="L156">
        <f t="shared" si="7"/>
        <v>41</v>
      </c>
      <c r="N156" s="189">
        <v>250</v>
      </c>
      <c r="P156" s="22" t="s">
        <v>1979</v>
      </c>
      <c r="Q156" s="22">
        <v>2000</v>
      </c>
    </row>
    <row r="157" spans="2:19" x14ac:dyDescent="0.25">
      <c r="B157" s="248"/>
      <c r="C157" s="248"/>
      <c r="D157" s="243" t="s">
        <v>2061</v>
      </c>
      <c r="E157" s="244" t="s">
        <v>2067</v>
      </c>
      <c r="F157" s="245">
        <v>101010930505</v>
      </c>
      <c r="G157" s="189" t="s">
        <v>2062</v>
      </c>
      <c r="H157" s="189" t="s">
        <v>1613</v>
      </c>
      <c r="I157" s="189">
        <v>300</v>
      </c>
      <c r="J157">
        <f t="shared" si="5"/>
        <v>40</v>
      </c>
      <c r="K157">
        <f t="shared" si="6"/>
        <v>42</v>
      </c>
      <c r="L157">
        <f t="shared" si="7"/>
        <v>42</v>
      </c>
      <c r="N157" s="189">
        <v>300</v>
      </c>
      <c r="P157" s="22" t="s">
        <v>2004</v>
      </c>
      <c r="Q157" s="22">
        <f>I280</f>
        <v>1100</v>
      </c>
    </row>
    <row r="158" spans="2:19" x14ac:dyDescent="0.25">
      <c r="B158" s="248"/>
      <c r="C158" s="242"/>
      <c r="D158" s="243" t="s">
        <v>2061</v>
      </c>
      <c r="E158" s="244" t="s">
        <v>2068</v>
      </c>
      <c r="F158" s="245">
        <v>101010930605</v>
      </c>
      <c r="G158" s="189" t="s">
        <v>2062</v>
      </c>
      <c r="H158" s="189" t="s">
        <v>1613</v>
      </c>
      <c r="I158" s="189">
        <v>400</v>
      </c>
      <c r="J158">
        <f t="shared" si="5"/>
        <v>40</v>
      </c>
      <c r="K158">
        <f t="shared" si="6"/>
        <v>42</v>
      </c>
      <c r="L158">
        <f t="shared" si="7"/>
        <v>44</v>
      </c>
      <c r="N158" s="189">
        <v>800</v>
      </c>
      <c r="P158" s="22" t="s">
        <v>2016</v>
      </c>
      <c r="Q158" s="22">
        <f>I293</f>
        <v>2000</v>
      </c>
    </row>
    <row r="159" spans="2:19" x14ac:dyDescent="0.25">
      <c r="B159" s="248"/>
      <c r="C159" s="242"/>
      <c r="D159" s="243" t="s">
        <v>2061</v>
      </c>
      <c r="E159" s="244" t="s">
        <v>2069</v>
      </c>
      <c r="F159" s="245">
        <v>101010930705</v>
      </c>
      <c r="G159" s="189" t="s">
        <v>2062</v>
      </c>
      <c r="H159" s="189" t="s">
        <v>1613</v>
      </c>
      <c r="I159" s="189">
        <v>500</v>
      </c>
      <c r="J159">
        <f t="shared" si="5"/>
        <v>40</v>
      </c>
      <c r="K159">
        <f t="shared" si="6"/>
        <v>42</v>
      </c>
      <c r="L159">
        <f t="shared" si="7"/>
        <v>44</v>
      </c>
      <c r="N159" s="189">
        <v>1000</v>
      </c>
      <c r="P159" s="22" t="s">
        <v>1974</v>
      </c>
      <c r="Q159" s="22">
        <f>I306</f>
        <v>1100</v>
      </c>
    </row>
    <row r="160" spans="2:19" x14ac:dyDescent="0.25">
      <c r="B160" s="248"/>
      <c r="C160" s="242"/>
      <c r="D160" s="243" t="s">
        <v>2061</v>
      </c>
      <c r="E160" s="244" t="s">
        <v>2070</v>
      </c>
      <c r="F160" s="245">
        <v>101010930805</v>
      </c>
      <c r="G160" s="189" t="s">
        <v>2062</v>
      </c>
      <c r="H160" s="189" t="s">
        <v>1613</v>
      </c>
      <c r="I160" s="189">
        <v>600</v>
      </c>
      <c r="J160">
        <f t="shared" si="5"/>
        <v>40</v>
      </c>
      <c r="K160">
        <f t="shared" si="6"/>
        <v>43</v>
      </c>
      <c r="L160">
        <f t="shared" si="7"/>
        <v>45</v>
      </c>
      <c r="N160" s="189">
        <v>1200</v>
      </c>
      <c r="P160" s="22" t="s">
        <v>2005</v>
      </c>
      <c r="Q160" s="22">
        <f>I319</f>
        <v>2000</v>
      </c>
    </row>
    <row r="161" spans="2:17" x14ac:dyDescent="0.25">
      <c r="B161" s="248"/>
      <c r="C161" s="242"/>
      <c r="D161" s="243" t="s">
        <v>2061</v>
      </c>
      <c r="E161" s="244" t="s">
        <v>2071</v>
      </c>
      <c r="F161" s="245">
        <v>101010930905</v>
      </c>
      <c r="G161" s="189" t="s">
        <v>2062</v>
      </c>
      <c r="H161" s="189" t="s">
        <v>1613</v>
      </c>
      <c r="I161" s="189">
        <v>700</v>
      </c>
      <c r="J161">
        <f t="shared" si="5"/>
        <v>40</v>
      </c>
      <c r="K161">
        <f t="shared" si="6"/>
        <v>43</v>
      </c>
      <c r="L161">
        <f t="shared" si="7"/>
        <v>46</v>
      </c>
      <c r="N161" s="189">
        <v>1400</v>
      </c>
      <c r="P161" s="22" t="s">
        <v>1976</v>
      </c>
      <c r="Q161" s="22">
        <f>I332</f>
        <v>2200</v>
      </c>
    </row>
    <row r="162" spans="2:17" x14ac:dyDescent="0.25">
      <c r="B162" s="248"/>
      <c r="C162" s="242"/>
      <c r="D162" s="243" t="s">
        <v>2061</v>
      </c>
      <c r="E162" s="244" t="s">
        <v>2072</v>
      </c>
      <c r="F162" s="245">
        <v>101010931005</v>
      </c>
      <c r="G162" s="189" t="s">
        <v>2062</v>
      </c>
      <c r="H162" s="189" t="s">
        <v>1613</v>
      </c>
      <c r="I162" s="189">
        <v>800</v>
      </c>
      <c r="J162">
        <f t="shared" si="5"/>
        <v>40</v>
      </c>
      <c r="K162">
        <f t="shared" si="6"/>
        <v>44</v>
      </c>
      <c r="L162">
        <f t="shared" si="7"/>
        <v>47</v>
      </c>
      <c r="N162" s="189">
        <v>1600</v>
      </c>
    </row>
    <row r="163" spans="2:17" x14ac:dyDescent="0.25">
      <c r="B163" s="248"/>
      <c r="C163" s="248"/>
      <c r="D163" s="243" t="s">
        <v>2061</v>
      </c>
      <c r="E163" s="244" t="s">
        <v>2073</v>
      </c>
      <c r="F163" s="249">
        <v>101010931105</v>
      </c>
      <c r="G163" s="189" t="s">
        <v>2062</v>
      </c>
      <c r="H163" s="189" t="s">
        <v>1613</v>
      </c>
      <c r="I163" s="189">
        <v>1100</v>
      </c>
      <c r="J163">
        <f t="shared" si="5"/>
        <v>40</v>
      </c>
      <c r="K163">
        <f t="shared" si="6"/>
        <v>45</v>
      </c>
      <c r="L163">
        <f t="shared" si="7"/>
        <v>48</v>
      </c>
      <c r="N163" s="189">
        <v>2000</v>
      </c>
    </row>
    <row r="164" spans="2:17" x14ac:dyDescent="0.25">
      <c r="B164" s="248">
        <v>1010740001</v>
      </c>
      <c r="C164" s="242" t="s">
        <v>1981</v>
      </c>
      <c r="D164" s="243" t="s">
        <v>2054</v>
      </c>
      <c r="E164" s="244"/>
      <c r="F164" s="249">
        <v>0</v>
      </c>
      <c r="G164" s="189"/>
      <c r="H164" s="189" t="s">
        <v>2061</v>
      </c>
      <c r="I164" s="189"/>
      <c r="J164" t="str">
        <f t="shared" si="5"/>
        <v/>
      </c>
      <c r="K164" t="str">
        <f t="shared" si="6"/>
        <v/>
      </c>
      <c r="L164" t="str">
        <f t="shared" si="7"/>
        <v/>
      </c>
      <c r="N164" s="189"/>
    </row>
    <row r="165" spans="2:17" x14ac:dyDescent="0.25">
      <c r="B165" s="248"/>
      <c r="C165" s="242"/>
      <c r="D165" s="243" t="s">
        <v>2061</v>
      </c>
      <c r="E165" s="244" t="s">
        <v>2054</v>
      </c>
      <c r="F165" s="249">
        <v>101010740001</v>
      </c>
      <c r="G165" s="189" t="s">
        <v>2062</v>
      </c>
      <c r="H165" s="189" t="s">
        <v>1613</v>
      </c>
      <c r="I165" s="189">
        <v>50</v>
      </c>
      <c r="J165">
        <f t="shared" si="5"/>
        <v>40</v>
      </c>
      <c r="K165">
        <f t="shared" si="6"/>
        <v>41</v>
      </c>
      <c r="L165">
        <f t="shared" si="7"/>
        <v>41</v>
      </c>
      <c r="N165" s="189">
        <v>50</v>
      </c>
    </row>
    <row r="166" spans="2:17" x14ac:dyDescent="0.25">
      <c r="B166" s="248"/>
      <c r="C166" s="242"/>
      <c r="D166" s="243" t="s">
        <v>2061</v>
      </c>
      <c r="E166" s="244" t="s">
        <v>2063</v>
      </c>
      <c r="F166" s="249">
        <v>101010740101</v>
      </c>
      <c r="G166" s="189" t="s">
        <v>2062</v>
      </c>
      <c r="H166" s="189" t="s">
        <v>1613</v>
      </c>
      <c r="I166" s="189">
        <v>100</v>
      </c>
      <c r="J166">
        <f t="shared" si="5"/>
        <v>40</v>
      </c>
      <c r="K166">
        <f t="shared" si="6"/>
        <v>41</v>
      </c>
      <c r="L166">
        <f t="shared" si="7"/>
        <v>41</v>
      </c>
      <c r="N166" s="189">
        <v>100</v>
      </c>
    </row>
    <row r="167" spans="2:17" x14ac:dyDescent="0.25">
      <c r="B167" s="248"/>
      <c r="C167" s="242"/>
      <c r="D167" s="243" t="s">
        <v>2061</v>
      </c>
      <c r="E167" s="244" t="s">
        <v>2064</v>
      </c>
      <c r="F167" s="249">
        <v>101010740201</v>
      </c>
      <c r="G167" s="189" t="s">
        <v>2062</v>
      </c>
      <c r="H167" s="189" t="s">
        <v>1613</v>
      </c>
      <c r="I167" s="189">
        <v>150</v>
      </c>
      <c r="J167">
        <f t="shared" si="5"/>
        <v>40</v>
      </c>
      <c r="K167">
        <f t="shared" si="6"/>
        <v>41</v>
      </c>
      <c r="L167">
        <f t="shared" si="7"/>
        <v>41</v>
      </c>
      <c r="N167" s="189">
        <v>150</v>
      </c>
    </row>
    <row r="168" spans="2:17" x14ac:dyDescent="0.25">
      <c r="B168" s="248"/>
      <c r="C168" s="242"/>
      <c r="D168" s="243" t="s">
        <v>2061</v>
      </c>
      <c r="E168" s="244" t="s">
        <v>2065</v>
      </c>
      <c r="F168" s="249">
        <v>101010740301</v>
      </c>
      <c r="G168" s="189" t="s">
        <v>2062</v>
      </c>
      <c r="H168" s="189" t="s">
        <v>1613</v>
      </c>
      <c r="I168" s="189">
        <v>200</v>
      </c>
      <c r="J168">
        <f t="shared" si="5"/>
        <v>40</v>
      </c>
      <c r="K168">
        <f t="shared" si="6"/>
        <v>41</v>
      </c>
      <c r="L168">
        <f t="shared" si="7"/>
        <v>41</v>
      </c>
      <c r="N168" s="189">
        <v>200</v>
      </c>
    </row>
    <row r="169" spans="2:17" x14ac:dyDescent="0.25">
      <c r="B169" s="248"/>
      <c r="C169" s="248"/>
      <c r="D169" s="243" t="s">
        <v>2061</v>
      </c>
      <c r="E169" s="244" t="s">
        <v>2066</v>
      </c>
      <c r="F169" s="249">
        <v>101010740401</v>
      </c>
      <c r="G169" s="189" t="s">
        <v>2062</v>
      </c>
      <c r="H169" s="189" t="s">
        <v>1613</v>
      </c>
      <c r="I169" s="189">
        <v>250</v>
      </c>
      <c r="J169">
        <f t="shared" si="5"/>
        <v>40</v>
      </c>
      <c r="K169">
        <f t="shared" si="6"/>
        <v>41</v>
      </c>
      <c r="L169">
        <f t="shared" si="7"/>
        <v>41</v>
      </c>
      <c r="N169" s="189">
        <v>250</v>
      </c>
    </row>
    <row r="170" spans="2:17" x14ac:dyDescent="0.25">
      <c r="B170" s="242"/>
      <c r="C170" s="242"/>
      <c r="D170" s="243" t="s">
        <v>2061</v>
      </c>
      <c r="E170" s="244" t="s">
        <v>2067</v>
      </c>
      <c r="F170" s="249">
        <v>101010740501</v>
      </c>
      <c r="G170" s="189" t="s">
        <v>2062</v>
      </c>
      <c r="H170" s="189" t="s">
        <v>1613</v>
      </c>
      <c r="I170" s="189">
        <v>300</v>
      </c>
      <c r="J170">
        <f t="shared" si="5"/>
        <v>40</v>
      </c>
      <c r="K170">
        <f t="shared" si="6"/>
        <v>42</v>
      </c>
      <c r="L170">
        <f t="shared" si="7"/>
        <v>42</v>
      </c>
      <c r="N170" s="189">
        <v>300</v>
      </c>
    </row>
    <row r="171" spans="2:17" x14ac:dyDescent="0.25">
      <c r="B171" s="242"/>
      <c r="C171" s="242"/>
      <c r="D171" s="243" t="s">
        <v>2061</v>
      </c>
      <c r="E171" s="244" t="s">
        <v>2068</v>
      </c>
      <c r="F171" s="249">
        <v>101010740601</v>
      </c>
      <c r="G171" s="189" t="s">
        <v>2062</v>
      </c>
      <c r="H171" s="189" t="s">
        <v>1613</v>
      </c>
      <c r="I171" s="189">
        <v>400</v>
      </c>
      <c r="J171">
        <f t="shared" si="5"/>
        <v>40</v>
      </c>
      <c r="K171">
        <f t="shared" si="6"/>
        <v>42</v>
      </c>
      <c r="L171">
        <f t="shared" si="7"/>
        <v>44</v>
      </c>
      <c r="N171" s="189">
        <v>800</v>
      </c>
    </row>
    <row r="172" spans="2:17" x14ac:dyDescent="0.25">
      <c r="B172" s="242"/>
      <c r="C172" s="242"/>
      <c r="D172" s="243" t="s">
        <v>2061</v>
      </c>
      <c r="E172" s="244" t="s">
        <v>2069</v>
      </c>
      <c r="F172" s="249">
        <v>101010740701</v>
      </c>
      <c r="G172" s="189" t="s">
        <v>2062</v>
      </c>
      <c r="H172" s="189" t="s">
        <v>1613</v>
      </c>
      <c r="I172" s="189">
        <v>500</v>
      </c>
      <c r="J172">
        <f t="shared" si="5"/>
        <v>40</v>
      </c>
      <c r="K172">
        <f t="shared" si="6"/>
        <v>42</v>
      </c>
      <c r="L172">
        <f t="shared" si="7"/>
        <v>44</v>
      </c>
      <c r="N172" s="189">
        <v>1000</v>
      </c>
    </row>
    <row r="173" spans="2:17" x14ac:dyDescent="0.25">
      <c r="B173" s="242"/>
      <c r="C173" s="242"/>
      <c r="D173" s="243" t="s">
        <v>2061</v>
      </c>
      <c r="E173" s="244" t="s">
        <v>2070</v>
      </c>
      <c r="F173" s="249">
        <v>101010740801</v>
      </c>
      <c r="G173" s="189" t="s">
        <v>2062</v>
      </c>
      <c r="H173" s="189" t="s">
        <v>1613</v>
      </c>
      <c r="I173" s="189">
        <v>600</v>
      </c>
      <c r="J173">
        <f t="shared" si="5"/>
        <v>40</v>
      </c>
      <c r="K173">
        <f t="shared" si="6"/>
        <v>43</v>
      </c>
      <c r="L173">
        <f t="shared" si="7"/>
        <v>45</v>
      </c>
      <c r="N173" s="189">
        <v>1200</v>
      </c>
    </row>
    <row r="174" spans="2:17" x14ac:dyDescent="0.3">
      <c r="B174" s="246"/>
      <c r="C174" s="254"/>
      <c r="D174" s="247" t="s">
        <v>2061</v>
      </c>
      <c r="E174" s="244" t="s">
        <v>2071</v>
      </c>
      <c r="F174" s="249">
        <v>101010740901</v>
      </c>
      <c r="G174" s="189" t="s">
        <v>2062</v>
      </c>
      <c r="H174" s="189" t="s">
        <v>1613</v>
      </c>
      <c r="I174" s="189">
        <v>700</v>
      </c>
      <c r="J174">
        <f t="shared" si="5"/>
        <v>40</v>
      </c>
      <c r="K174">
        <f t="shared" si="6"/>
        <v>43</v>
      </c>
      <c r="L174">
        <f t="shared" si="7"/>
        <v>46</v>
      </c>
      <c r="N174" s="189">
        <v>1400</v>
      </c>
    </row>
    <row r="175" spans="2:17" x14ac:dyDescent="0.25">
      <c r="B175" s="248"/>
      <c r="C175" s="248"/>
      <c r="D175" s="243" t="s">
        <v>2061</v>
      </c>
      <c r="E175" s="244" t="s">
        <v>2072</v>
      </c>
      <c r="F175" s="245">
        <v>101010741001</v>
      </c>
      <c r="G175" s="189" t="s">
        <v>2062</v>
      </c>
      <c r="H175" s="189" t="s">
        <v>1613</v>
      </c>
      <c r="I175" s="189">
        <v>800</v>
      </c>
      <c r="J175">
        <f t="shared" si="5"/>
        <v>40</v>
      </c>
      <c r="K175">
        <f t="shared" si="6"/>
        <v>44</v>
      </c>
      <c r="L175">
        <f t="shared" si="7"/>
        <v>47</v>
      </c>
      <c r="N175" s="189">
        <v>1600</v>
      </c>
    </row>
    <row r="176" spans="2:17" x14ac:dyDescent="0.25">
      <c r="B176" s="242"/>
      <c r="C176" s="242"/>
      <c r="D176" s="243" t="s">
        <v>2061</v>
      </c>
      <c r="E176" s="244" t="s">
        <v>2073</v>
      </c>
      <c r="F176" s="245">
        <v>101010741101</v>
      </c>
      <c r="G176" s="189" t="s">
        <v>2062</v>
      </c>
      <c r="H176" s="189" t="s">
        <v>1613</v>
      </c>
      <c r="I176" s="189">
        <v>1100</v>
      </c>
      <c r="J176">
        <f t="shared" si="5"/>
        <v>40</v>
      </c>
      <c r="K176">
        <f t="shared" si="6"/>
        <v>45</v>
      </c>
      <c r="L176">
        <f t="shared" si="7"/>
        <v>48</v>
      </c>
      <c r="N176" s="189">
        <v>2000</v>
      </c>
    </row>
    <row r="177" spans="2:14" x14ac:dyDescent="0.25">
      <c r="B177" s="242">
        <v>1010710002</v>
      </c>
      <c r="C177" s="242" t="s">
        <v>1978</v>
      </c>
      <c r="D177" s="243" t="s">
        <v>2054</v>
      </c>
      <c r="E177" s="244"/>
      <c r="F177" s="245">
        <v>0</v>
      </c>
      <c r="G177" s="189"/>
      <c r="H177" s="189" t="s">
        <v>2061</v>
      </c>
      <c r="I177" s="189"/>
      <c r="J177" t="str">
        <f t="shared" si="5"/>
        <v/>
      </c>
      <c r="K177" t="str">
        <f t="shared" si="6"/>
        <v/>
      </c>
      <c r="L177" t="str">
        <f t="shared" si="7"/>
        <v/>
      </c>
      <c r="N177" s="189"/>
    </row>
    <row r="178" spans="2:14" x14ac:dyDescent="0.25">
      <c r="B178" s="242"/>
      <c r="C178" s="242"/>
      <c r="D178" s="243" t="s">
        <v>2061</v>
      </c>
      <c r="E178" s="244" t="s">
        <v>2054</v>
      </c>
      <c r="F178" s="250">
        <v>101010710002</v>
      </c>
      <c r="G178" s="189" t="s">
        <v>2062</v>
      </c>
      <c r="H178" s="189" t="s">
        <v>1613</v>
      </c>
      <c r="I178" s="189">
        <v>50</v>
      </c>
      <c r="J178">
        <f t="shared" si="5"/>
        <v>40</v>
      </c>
      <c r="K178">
        <f t="shared" si="6"/>
        <v>41</v>
      </c>
      <c r="L178">
        <f t="shared" si="7"/>
        <v>41</v>
      </c>
      <c r="N178" s="189">
        <v>50</v>
      </c>
    </row>
    <row r="179" spans="2:14" x14ac:dyDescent="0.25">
      <c r="B179" s="242"/>
      <c r="C179" s="242"/>
      <c r="D179" s="243" t="s">
        <v>2061</v>
      </c>
      <c r="E179" s="244" t="s">
        <v>2063</v>
      </c>
      <c r="F179" s="245">
        <v>101010710102</v>
      </c>
      <c r="G179" s="189" t="s">
        <v>2062</v>
      </c>
      <c r="H179" s="189" t="s">
        <v>1613</v>
      </c>
      <c r="I179" s="189">
        <v>100</v>
      </c>
      <c r="J179">
        <f t="shared" si="5"/>
        <v>40</v>
      </c>
      <c r="K179">
        <f t="shared" si="6"/>
        <v>41</v>
      </c>
      <c r="L179">
        <f t="shared" si="7"/>
        <v>41</v>
      </c>
      <c r="N179" s="189">
        <v>100</v>
      </c>
    </row>
    <row r="180" spans="2:14" x14ac:dyDescent="0.25">
      <c r="B180" s="242"/>
      <c r="C180" s="242"/>
      <c r="D180" s="243" t="s">
        <v>2061</v>
      </c>
      <c r="E180" s="244" t="s">
        <v>2064</v>
      </c>
      <c r="F180" s="245">
        <v>101010710202</v>
      </c>
      <c r="G180" s="189" t="s">
        <v>2062</v>
      </c>
      <c r="H180" s="189" t="s">
        <v>1613</v>
      </c>
      <c r="I180" s="189">
        <v>150</v>
      </c>
      <c r="J180">
        <f t="shared" si="5"/>
        <v>40</v>
      </c>
      <c r="K180">
        <f t="shared" si="6"/>
        <v>41</v>
      </c>
      <c r="L180">
        <f t="shared" si="7"/>
        <v>41</v>
      </c>
      <c r="N180" s="189">
        <v>150</v>
      </c>
    </row>
    <row r="181" spans="2:14" x14ac:dyDescent="0.25">
      <c r="B181" s="248"/>
      <c r="C181" s="248"/>
      <c r="D181" s="243" t="s">
        <v>2061</v>
      </c>
      <c r="E181" s="244" t="s">
        <v>2065</v>
      </c>
      <c r="F181" s="245">
        <v>101010710302</v>
      </c>
      <c r="G181" s="189" t="s">
        <v>2062</v>
      </c>
      <c r="H181" s="189" t="s">
        <v>1613</v>
      </c>
      <c r="I181" s="189">
        <v>200</v>
      </c>
      <c r="J181">
        <f t="shared" si="5"/>
        <v>40</v>
      </c>
      <c r="K181">
        <f t="shared" si="6"/>
        <v>41</v>
      </c>
      <c r="L181">
        <f t="shared" si="7"/>
        <v>41</v>
      </c>
      <c r="N181" s="189">
        <v>200</v>
      </c>
    </row>
    <row r="182" spans="2:14" x14ac:dyDescent="0.25">
      <c r="B182" s="242"/>
      <c r="C182" s="242"/>
      <c r="D182" s="243" t="s">
        <v>2061</v>
      </c>
      <c r="E182" s="244" t="s">
        <v>2066</v>
      </c>
      <c r="F182" s="245">
        <v>101010710402</v>
      </c>
      <c r="G182" s="189" t="s">
        <v>2062</v>
      </c>
      <c r="H182" s="189" t="s">
        <v>1613</v>
      </c>
      <c r="I182" s="189">
        <v>250</v>
      </c>
      <c r="J182">
        <f t="shared" si="5"/>
        <v>40</v>
      </c>
      <c r="K182">
        <f t="shared" si="6"/>
        <v>41</v>
      </c>
      <c r="L182">
        <f t="shared" si="7"/>
        <v>41</v>
      </c>
      <c r="N182" s="189">
        <v>250</v>
      </c>
    </row>
    <row r="183" spans="2:14" x14ac:dyDescent="0.25">
      <c r="B183" s="242"/>
      <c r="C183" s="242"/>
      <c r="D183" s="243" t="s">
        <v>2061</v>
      </c>
      <c r="E183" s="244" t="s">
        <v>2067</v>
      </c>
      <c r="F183" s="245">
        <v>101010710502</v>
      </c>
      <c r="G183" s="189" t="s">
        <v>2062</v>
      </c>
      <c r="H183" s="189" t="s">
        <v>1613</v>
      </c>
      <c r="I183" s="189">
        <v>300</v>
      </c>
      <c r="J183">
        <f t="shared" si="5"/>
        <v>40</v>
      </c>
      <c r="K183">
        <f t="shared" si="6"/>
        <v>42</v>
      </c>
      <c r="L183">
        <f t="shared" si="7"/>
        <v>42</v>
      </c>
      <c r="N183" s="189">
        <v>300</v>
      </c>
    </row>
    <row r="184" spans="2:14" x14ac:dyDescent="0.25">
      <c r="B184" s="242"/>
      <c r="C184" s="242"/>
      <c r="D184" s="243" t="s">
        <v>2061</v>
      </c>
      <c r="E184" s="244" t="s">
        <v>2068</v>
      </c>
      <c r="F184" s="245">
        <v>101010710602</v>
      </c>
      <c r="G184" s="189" t="s">
        <v>2062</v>
      </c>
      <c r="H184" s="189" t="s">
        <v>1613</v>
      </c>
      <c r="I184" s="189">
        <v>400</v>
      </c>
      <c r="J184">
        <f t="shared" si="5"/>
        <v>40</v>
      </c>
      <c r="K184">
        <f t="shared" si="6"/>
        <v>42</v>
      </c>
      <c r="L184">
        <f t="shared" si="7"/>
        <v>44</v>
      </c>
      <c r="N184" s="189">
        <v>800</v>
      </c>
    </row>
    <row r="185" spans="2:14" x14ac:dyDescent="0.25">
      <c r="B185" s="242"/>
      <c r="C185" s="242"/>
      <c r="D185" s="243" t="s">
        <v>2061</v>
      </c>
      <c r="E185" s="244" t="s">
        <v>2069</v>
      </c>
      <c r="F185" s="245">
        <v>101010710702</v>
      </c>
      <c r="G185" s="189" t="s">
        <v>2062</v>
      </c>
      <c r="H185" s="189" t="s">
        <v>1613</v>
      </c>
      <c r="I185" s="189">
        <v>500</v>
      </c>
      <c r="J185">
        <f t="shared" si="5"/>
        <v>40</v>
      </c>
      <c r="K185">
        <f t="shared" si="6"/>
        <v>42</v>
      </c>
      <c r="L185">
        <f t="shared" si="7"/>
        <v>44</v>
      </c>
      <c r="N185" s="189">
        <v>1000</v>
      </c>
    </row>
    <row r="186" spans="2:14" x14ac:dyDescent="0.25">
      <c r="B186" s="242"/>
      <c r="C186" s="242"/>
      <c r="D186" s="243" t="s">
        <v>2061</v>
      </c>
      <c r="E186" s="244" t="s">
        <v>2070</v>
      </c>
      <c r="F186" s="245">
        <v>101010710802</v>
      </c>
      <c r="G186" s="189" t="s">
        <v>2062</v>
      </c>
      <c r="H186" s="189" t="s">
        <v>1613</v>
      </c>
      <c r="I186" s="189">
        <v>600</v>
      </c>
      <c r="J186">
        <f t="shared" si="5"/>
        <v>40</v>
      </c>
      <c r="K186">
        <f t="shared" si="6"/>
        <v>43</v>
      </c>
      <c r="L186">
        <f t="shared" si="7"/>
        <v>45</v>
      </c>
      <c r="N186" s="189">
        <v>1200</v>
      </c>
    </row>
    <row r="187" spans="2:14" x14ac:dyDescent="0.25">
      <c r="B187" s="248"/>
      <c r="C187" s="248"/>
      <c r="D187" s="243" t="s">
        <v>2061</v>
      </c>
      <c r="E187" s="244" t="s">
        <v>2071</v>
      </c>
      <c r="F187" s="245">
        <v>101010710902</v>
      </c>
      <c r="G187" s="189" t="s">
        <v>2062</v>
      </c>
      <c r="H187" s="189" t="s">
        <v>1613</v>
      </c>
      <c r="I187" s="189">
        <v>700</v>
      </c>
      <c r="J187">
        <f t="shared" si="5"/>
        <v>40</v>
      </c>
      <c r="K187">
        <f t="shared" si="6"/>
        <v>43</v>
      </c>
      <c r="L187">
        <f t="shared" si="7"/>
        <v>46</v>
      </c>
      <c r="N187" s="189">
        <v>1400</v>
      </c>
    </row>
    <row r="188" spans="2:14" x14ac:dyDescent="0.25">
      <c r="B188" s="242"/>
      <c r="C188" s="242"/>
      <c r="D188" s="243" t="s">
        <v>2061</v>
      </c>
      <c r="E188" s="244" t="s">
        <v>2072</v>
      </c>
      <c r="F188" s="245">
        <v>101010711002</v>
      </c>
      <c r="G188" s="189" t="s">
        <v>2062</v>
      </c>
      <c r="H188" s="189" t="s">
        <v>1613</v>
      </c>
      <c r="I188" s="189">
        <v>800</v>
      </c>
      <c r="J188">
        <f t="shared" si="5"/>
        <v>40</v>
      </c>
      <c r="K188">
        <f t="shared" si="6"/>
        <v>44</v>
      </c>
      <c r="L188">
        <f t="shared" si="7"/>
        <v>47</v>
      </c>
      <c r="N188" s="189">
        <v>1600</v>
      </c>
    </row>
    <row r="189" spans="2:14" x14ac:dyDescent="0.25">
      <c r="B189" s="242"/>
      <c r="C189" s="242"/>
      <c r="D189" s="243" t="s">
        <v>2061</v>
      </c>
      <c r="E189" s="244" t="s">
        <v>2073</v>
      </c>
      <c r="F189" s="245">
        <v>101010711102</v>
      </c>
      <c r="G189" s="189" t="s">
        <v>2062</v>
      </c>
      <c r="H189" s="189" t="s">
        <v>1613</v>
      </c>
      <c r="I189" s="189">
        <v>1100</v>
      </c>
      <c r="J189">
        <f t="shared" si="5"/>
        <v>40</v>
      </c>
      <c r="K189">
        <f t="shared" si="6"/>
        <v>45</v>
      </c>
      <c r="L189">
        <f t="shared" si="7"/>
        <v>48</v>
      </c>
      <c r="N189" s="189">
        <v>2000</v>
      </c>
    </row>
    <row r="190" spans="2:14" x14ac:dyDescent="0.25">
      <c r="B190" s="242">
        <v>1010720005</v>
      </c>
      <c r="C190" s="242" t="s">
        <v>2001</v>
      </c>
      <c r="D190" s="243" t="s">
        <v>2054</v>
      </c>
      <c r="E190" s="244"/>
      <c r="F190" s="245">
        <v>0</v>
      </c>
      <c r="G190" s="189"/>
      <c r="H190" s="189" t="s">
        <v>2061</v>
      </c>
      <c r="I190" s="189"/>
      <c r="J190" t="str">
        <f t="shared" si="5"/>
        <v/>
      </c>
      <c r="K190" t="str">
        <f t="shared" si="6"/>
        <v/>
      </c>
      <c r="L190" t="str">
        <f t="shared" si="7"/>
        <v/>
      </c>
      <c r="N190" s="189"/>
    </row>
    <row r="191" spans="2:14" x14ac:dyDescent="0.25">
      <c r="B191" s="242"/>
      <c r="C191" s="242"/>
      <c r="D191" s="243" t="s">
        <v>2061</v>
      </c>
      <c r="E191" s="244" t="s">
        <v>2054</v>
      </c>
      <c r="F191" s="245">
        <v>101010720005</v>
      </c>
      <c r="G191" s="189" t="s">
        <v>2062</v>
      </c>
      <c r="H191" s="258" t="s">
        <v>1504</v>
      </c>
      <c r="I191" s="189">
        <v>50</v>
      </c>
      <c r="J191">
        <f t="shared" si="5"/>
        <v>7200</v>
      </c>
      <c r="K191">
        <f t="shared" si="6"/>
        <v>7236</v>
      </c>
      <c r="L191">
        <f t="shared" si="7"/>
        <v>7236</v>
      </c>
      <c r="N191" s="189">
        <v>50</v>
      </c>
    </row>
    <row r="192" spans="2:14" x14ac:dyDescent="0.25">
      <c r="B192" s="242"/>
      <c r="C192" s="242"/>
      <c r="D192" s="243" t="s">
        <v>2061</v>
      </c>
      <c r="E192" s="244" t="s">
        <v>2063</v>
      </c>
      <c r="F192" s="245">
        <v>101010720105</v>
      </c>
      <c r="G192" s="189" t="s">
        <v>2062</v>
      </c>
      <c r="H192" s="258" t="s">
        <v>1504</v>
      </c>
      <c r="I192" s="189">
        <v>100</v>
      </c>
      <c r="J192">
        <f t="shared" si="5"/>
        <v>7200</v>
      </c>
      <c r="K192">
        <f t="shared" si="6"/>
        <v>7272</v>
      </c>
      <c r="L192">
        <f t="shared" si="7"/>
        <v>7272</v>
      </c>
      <c r="N192" s="189">
        <v>100</v>
      </c>
    </row>
    <row r="193" spans="2:14" x14ac:dyDescent="0.25">
      <c r="B193" s="248"/>
      <c r="C193" s="248"/>
      <c r="D193" s="251" t="s">
        <v>2061</v>
      </c>
      <c r="E193" s="251" t="s">
        <v>2064</v>
      </c>
      <c r="F193" s="245">
        <v>101010720205</v>
      </c>
      <c r="G193" s="189" t="s">
        <v>2062</v>
      </c>
      <c r="H193" s="258" t="s">
        <v>1504</v>
      </c>
      <c r="I193" s="189">
        <v>150</v>
      </c>
      <c r="J193">
        <f t="shared" si="5"/>
        <v>7200</v>
      </c>
      <c r="K193">
        <f t="shared" si="6"/>
        <v>7308</v>
      </c>
      <c r="L193">
        <f t="shared" si="7"/>
        <v>7308</v>
      </c>
      <c r="N193" s="189">
        <v>150</v>
      </c>
    </row>
    <row r="194" spans="2:14" x14ac:dyDescent="0.25">
      <c r="B194" s="242"/>
      <c r="C194" s="242"/>
      <c r="D194" s="243" t="s">
        <v>2061</v>
      </c>
      <c r="E194" s="251" t="s">
        <v>2065</v>
      </c>
      <c r="F194" s="245">
        <v>101010720305</v>
      </c>
      <c r="G194" s="189" t="s">
        <v>2062</v>
      </c>
      <c r="H194" s="258" t="s">
        <v>1504</v>
      </c>
      <c r="I194" s="189">
        <v>200</v>
      </c>
      <c r="J194">
        <f t="shared" si="5"/>
        <v>7200</v>
      </c>
      <c r="K194">
        <f t="shared" si="6"/>
        <v>7344</v>
      </c>
      <c r="L194">
        <f t="shared" si="7"/>
        <v>7344</v>
      </c>
      <c r="N194" s="189">
        <v>200</v>
      </c>
    </row>
    <row r="195" spans="2:14" x14ac:dyDescent="0.25">
      <c r="B195" s="242"/>
      <c r="C195" s="242"/>
      <c r="D195" s="243" t="s">
        <v>2061</v>
      </c>
      <c r="E195" s="244" t="s">
        <v>2066</v>
      </c>
      <c r="F195" s="245">
        <v>101010720405</v>
      </c>
      <c r="G195" s="189" t="s">
        <v>2062</v>
      </c>
      <c r="H195" s="258" t="s">
        <v>1504</v>
      </c>
      <c r="I195" s="189">
        <v>250</v>
      </c>
      <c r="J195">
        <f t="shared" si="5"/>
        <v>7200</v>
      </c>
      <c r="K195">
        <f t="shared" si="6"/>
        <v>7380</v>
      </c>
      <c r="L195">
        <f t="shared" si="7"/>
        <v>7380</v>
      </c>
      <c r="N195" s="189">
        <v>250</v>
      </c>
    </row>
    <row r="196" spans="2:14" x14ac:dyDescent="0.3">
      <c r="B196" s="246"/>
      <c r="C196" s="254"/>
      <c r="D196" s="247" t="s">
        <v>2061</v>
      </c>
      <c r="E196" s="244" t="s">
        <v>2067</v>
      </c>
      <c r="F196" s="245">
        <v>101010720505</v>
      </c>
      <c r="G196" s="189" t="s">
        <v>2062</v>
      </c>
      <c r="H196" s="258" t="s">
        <v>1504</v>
      </c>
      <c r="I196" s="189">
        <v>300</v>
      </c>
      <c r="J196">
        <f t="shared" si="5"/>
        <v>7200</v>
      </c>
      <c r="K196">
        <f t="shared" si="6"/>
        <v>7416</v>
      </c>
      <c r="L196">
        <f t="shared" si="7"/>
        <v>7416</v>
      </c>
      <c r="N196" s="189">
        <v>300</v>
      </c>
    </row>
    <row r="197" spans="2:14" x14ac:dyDescent="0.25">
      <c r="B197" s="248"/>
      <c r="C197" s="248"/>
      <c r="D197" s="251" t="s">
        <v>2061</v>
      </c>
      <c r="E197" s="244" t="s">
        <v>2068</v>
      </c>
      <c r="F197" s="250">
        <v>101010720605</v>
      </c>
      <c r="G197" s="189" t="s">
        <v>2062</v>
      </c>
      <c r="H197" s="258" t="s">
        <v>1504</v>
      </c>
      <c r="I197" s="189">
        <v>400</v>
      </c>
      <c r="J197">
        <f t="shared" si="5"/>
        <v>7200</v>
      </c>
      <c r="K197">
        <f t="shared" si="6"/>
        <v>7488</v>
      </c>
      <c r="L197">
        <f t="shared" si="7"/>
        <v>7776</v>
      </c>
      <c r="N197" s="189">
        <v>800</v>
      </c>
    </row>
    <row r="198" spans="2:14" x14ac:dyDescent="0.3">
      <c r="B198" s="246"/>
      <c r="C198" s="254"/>
      <c r="D198" s="247" t="s">
        <v>2061</v>
      </c>
      <c r="E198" s="244" t="s">
        <v>2069</v>
      </c>
      <c r="F198" s="250">
        <v>101010720705</v>
      </c>
      <c r="G198" s="189" t="s">
        <v>2062</v>
      </c>
      <c r="H198" s="258" t="s">
        <v>1504</v>
      </c>
      <c r="I198" s="189">
        <v>500</v>
      </c>
      <c r="J198">
        <f t="shared" si="5"/>
        <v>7200</v>
      </c>
      <c r="K198">
        <f t="shared" si="6"/>
        <v>7560</v>
      </c>
      <c r="L198">
        <f t="shared" si="7"/>
        <v>7920</v>
      </c>
      <c r="N198" s="189">
        <v>1000</v>
      </c>
    </row>
    <row r="199" spans="2:14" x14ac:dyDescent="0.25">
      <c r="B199" s="248"/>
      <c r="C199" s="248"/>
      <c r="D199" s="251" t="s">
        <v>2061</v>
      </c>
      <c r="E199" s="244" t="s">
        <v>2070</v>
      </c>
      <c r="F199" s="245">
        <v>101010720805</v>
      </c>
      <c r="G199" s="189" t="s">
        <v>2062</v>
      </c>
      <c r="H199" s="258" t="s">
        <v>1504</v>
      </c>
      <c r="I199" s="189">
        <v>600</v>
      </c>
      <c r="J199">
        <f t="shared" si="5"/>
        <v>7200</v>
      </c>
      <c r="K199">
        <f t="shared" si="6"/>
        <v>7632</v>
      </c>
      <c r="L199">
        <f t="shared" si="7"/>
        <v>8064</v>
      </c>
      <c r="N199" s="189">
        <v>1200</v>
      </c>
    </row>
    <row r="200" spans="2:14" x14ac:dyDescent="0.25">
      <c r="B200" s="242"/>
      <c r="C200" s="242"/>
      <c r="D200" s="243" t="s">
        <v>2061</v>
      </c>
      <c r="E200" s="244" t="s">
        <v>2071</v>
      </c>
      <c r="F200" s="245">
        <v>101010720905</v>
      </c>
      <c r="G200" s="189" t="s">
        <v>2062</v>
      </c>
      <c r="H200" s="258" t="s">
        <v>1504</v>
      </c>
      <c r="I200" s="189">
        <v>700</v>
      </c>
      <c r="J200">
        <f t="shared" si="5"/>
        <v>7200</v>
      </c>
      <c r="K200">
        <f t="shared" si="6"/>
        <v>7704</v>
      </c>
      <c r="L200">
        <f t="shared" si="7"/>
        <v>8208</v>
      </c>
      <c r="N200" s="189">
        <v>1400</v>
      </c>
    </row>
    <row r="201" spans="2:14" x14ac:dyDescent="0.25">
      <c r="B201" s="242"/>
      <c r="C201" s="242"/>
      <c r="D201" s="243" t="s">
        <v>2061</v>
      </c>
      <c r="E201" s="244" t="s">
        <v>2072</v>
      </c>
      <c r="F201" s="245">
        <v>101010721005</v>
      </c>
      <c r="G201" s="189" t="s">
        <v>2062</v>
      </c>
      <c r="H201" s="258" t="s">
        <v>1504</v>
      </c>
      <c r="I201" s="189">
        <v>800</v>
      </c>
      <c r="J201">
        <f t="shared" si="5"/>
        <v>7200</v>
      </c>
      <c r="K201">
        <f t="shared" si="6"/>
        <v>7776</v>
      </c>
      <c r="L201">
        <f t="shared" si="7"/>
        <v>8352</v>
      </c>
      <c r="N201" s="189">
        <v>1600</v>
      </c>
    </row>
    <row r="202" spans="2:14" x14ac:dyDescent="0.25">
      <c r="B202" s="242"/>
      <c r="C202" s="242"/>
      <c r="D202" s="243" t="s">
        <v>2061</v>
      </c>
      <c r="E202" s="244" t="s">
        <v>2073</v>
      </c>
      <c r="F202" s="245">
        <v>101010721105</v>
      </c>
      <c r="G202" s="189" t="s">
        <v>2062</v>
      </c>
      <c r="H202" s="258" t="s">
        <v>1504</v>
      </c>
      <c r="I202" s="189">
        <v>1100</v>
      </c>
      <c r="J202">
        <f t="shared" si="5"/>
        <v>7200</v>
      </c>
      <c r="K202">
        <f t="shared" si="6"/>
        <v>7992</v>
      </c>
      <c r="L202">
        <f t="shared" si="7"/>
        <v>8640</v>
      </c>
      <c r="N202" s="189">
        <v>2000</v>
      </c>
    </row>
    <row r="203" spans="2:14" x14ac:dyDescent="0.25">
      <c r="B203" s="242">
        <v>1010320001</v>
      </c>
      <c r="C203" s="242" t="s">
        <v>2018</v>
      </c>
      <c r="D203" s="243" t="s">
        <v>2054</v>
      </c>
      <c r="E203" s="244"/>
      <c r="F203" s="245">
        <v>0</v>
      </c>
      <c r="G203" s="189"/>
      <c r="H203" s="189" t="s">
        <v>2061</v>
      </c>
      <c r="I203" s="189"/>
      <c r="J203" t="str">
        <f t="shared" si="5"/>
        <v/>
      </c>
      <c r="K203" t="str">
        <f t="shared" si="6"/>
        <v/>
      </c>
      <c r="L203" t="str">
        <f t="shared" si="7"/>
        <v/>
      </c>
      <c r="N203" s="189"/>
    </row>
    <row r="204" spans="2:14" x14ac:dyDescent="0.3">
      <c r="B204" s="246"/>
      <c r="C204" s="254"/>
      <c r="D204" s="247" t="s">
        <v>2061</v>
      </c>
      <c r="E204" s="244" t="s">
        <v>2054</v>
      </c>
      <c r="F204" s="245">
        <v>101010320001</v>
      </c>
      <c r="G204" s="189" t="s">
        <v>2062</v>
      </c>
      <c r="H204" s="189" t="s">
        <v>1611</v>
      </c>
      <c r="I204" s="265">
        <v>100</v>
      </c>
      <c r="J204">
        <f t="shared" si="5"/>
        <v>19200</v>
      </c>
      <c r="K204">
        <f t="shared" si="6"/>
        <v>19392</v>
      </c>
      <c r="L204">
        <f t="shared" si="7"/>
        <v>19392</v>
      </c>
      <c r="N204" s="265">
        <v>100</v>
      </c>
    </row>
    <row r="205" spans="2:14" x14ac:dyDescent="0.25">
      <c r="B205" s="248"/>
      <c r="C205" s="248"/>
      <c r="D205" s="243" t="s">
        <v>2061</v>
      </c>
      <c r="E205" s="244" t="s">
        <v>2063</v>
      </c>
      <c r="F205" s="245">
        <v>101010320101</v>
      </c>
      <c r="G205" s="189" t="s">
        <v>2062</v>
      </c>
      <c r="H205" s="189" t="s">
        <v>1611</v>
      </c>
      <c r="I205" s="265">
        <v>200</v>
      </c>
      <c r="J205">
        <f t="shared" si="5"/>
        <v>19200</v>
      </c>
      <c r="K205">
        <f t="shared" si="6"/>
        <v>19584</v>
      </c>
      <c r="L205">
        <f t="shared" si="7"/>
        <v>19584</v>
      </c>
      <c r="N205" s="265">
        <v>200</v>
      </c>
    </row>
    <row r="206" spans="2:14" x14ac:dyDescent="0.25">
      <c r="B206" s="242"/>
      <c r="C206" s="242"/>
      <c r="D206" s="243" t="s">
        <v>2061</v>
      </c>
      <c r="E206" s="244" t="s">
        <v>2064</v>
      </c>
      <c r="F206" s="245">
        <v>101010320201</v>
      </c>
      <c r="G206" s="189" t="s">
        <v>2062</v>
      </c>
      <c r="H206" s="189" t="s">
        <v>1611</v>
      </c>
      <c r="I206" s="265">
        <v>300</v>
      </c>
      <c r="J206">
        <f t="shared" si="5"/>
        <v>19200</v>
      </c>
      <c r="K206">
        <f t="shared" si="6"/>
        <v>19776</v>
      </c>
      <c r="L206">
        <f t="shared" si="7"/>
        <v>19776</v>
      </c>
      <c r="N206" s="265">
        <v>300</v>
      </c>
    </row>
    <row r="207" spans="2:14" x14ac:dyDescent="0.25">
      <c r="B207" s="242"/>
      <c r="C207" s="242"/>
      <c r="D207" s="243" t="s">
        <v>2061</v>
      </c>
      <c r="E207" s="244" t="s">
        <v>2065</v>
      </c>
      <c r="F207" s="245">
        <v>101010320301</v>
      </c>
      <c r="G207" s="189" t="s">
        <v>2062</v>
      </c>
      <c r="H207" s="189" t="s">
        <v>1611</v>
      </c>
      <c r="I207" s="265">
        <v>400</v>
      </c>
      <c r="J207">
        <f t="shared" si="5"/>
        <v>19200</v>
      </c>
      <c r="K207">
        <f t="shared" si="6"/>
        <v>19968</v>
      </c>
      <c r="L207">
        <f t="shared" si="7"/>
        <v>19968</v>
      </c>
      <c r="N207" s="265">
        <v>400</v>
      </c>
    </row>
    <row r="208" spans="2:14" x14ac:dyDescent="0.25">
      <c r="B208" s="242"/>
      <c r="C208" s="242"/>
      <c r="D208" s="243" t="s">
        <v>2061</v>
      </c>
      <c r="E208" s="244" t="s">
        <v>2066</v>
      </c>
      <c r="F208" s="245">
        <v>101010320401</v>
      </c>
      <c r="G208" s="189" t="s">
        <v>2062</v>
      </c>
      <c r="H208" s="189" t="s">
        <v>1611</v>
      </c>
      <c r="I208" s="265">
        <v>500</v>
      </c>
      <c r="J208">
        <f t="shared" si="5"/>
        <v>19200</v>
      </c>
      <c r="K208">
        <f t="shared" si="6"/>
        <v>20160</v>
      </c>
      <c r="L208">
        <f t="shared" si="7"/>
        <v>20160</v>
      </c>
      <c r="N208" s="265">
        <v>500</v>
      </c>
    </row>
    <row r="209" spans="2:14" x14ac:dyDescent="0.25">
      <c r="B209" s="242"/>
      <c r="C209" s="242"/>
      <c r="D209" s="243" t="s">
        <v>2061</v>
      </c>
      <c r="E209" s="244" t="s">
        <v>2067</v>
      </c>
      <c r="F209" s="245">
        <v>101010320501</v>
      </c>
      <c r="G209" s="189" t="s">
        <v>2062</v>
      </c>
      <c r="H209" s="189" t="s">
        <v>1611</v>
      </c>
      <c r="I209" s="265">
        <v>600</v>
      </c>
      <c r="J209">
        <f t="shared" si="5"/>
        <v>19200</v>
      </c>
      <c r="K209">
        <f t="shared" si="6"/>
        <v>20352</v>
      </c>
      <c r="L209">
        <f t="shared" si="7"/>
        <v>20352</v>
      </c>
      <c r="N209" s="265">
        <v>600</v>
      </c>
    </row>
    <row r="210" spans="2:14" x14ac:dyDescent="0.3">
      <c r="B210" s="246"/>
      <c r="C210" s="254"/>
      <c r="D210" s="247" t="s">
        <v>2061</v>
      </c>
      <c r="E210" s="244" t="s">
        <v>2068</v>
      </c>
      <c r="F210" s="245">
        <v>101010320601</v>
      </c>
      <c r="G210" s="189" t="s">
        <v>2062</v>
      </c>
      <c r="H210" s="189" t="s">
        <v>1611</v>
      </c>
      <c r="I210" s="265">
        <v>800</v>
      </c>
      <c r="J210">
        <f t="shared" si="5"/>
        <v>19200</v>
      </c>
      <c r="K210">
        <f t="shared" si="6"/>
        <v>20736</v>
      </c>
      <c r="L210">
        <f t="shared" si="7"/>
        <v>20736</v>
      </c>
      <c r="N210" s="265">
        <v>800</v>
      </c>
    </row>
    <row r="211" spans="2:14" x14ac:dyDescent="0.25">
      <c r="B211" s="248"/>
      <c r="C211" s="248"/>
      <c r="D211" s="243" t="s">
        <v>2061</v>
      </c>
      <c r="E211" s="244" t="s">
        <v>2069</v>
      </c>
      <c r="F211" s="245">
        <v>101010320701</v>
      </c>
      <c r="G211" s="189" t="s">
        <v>2062</v>
      </c>
      <c r="H211" s="189" t="s">
        <v>1611</v>
      </c>
      <c r="I211" s="265">
        <v>1000</v>
      </c>
      <c r="J211">
        <f t="shared" si="5"/>
        <v>19200</v>
      </c>
      <c r="K211">
        <f t="shared" si="6"/>
        <v>21120</v>
      </c>
      <c r="L211">
        <f t="shared" si="7"/>
        <v>21120</v>
      </c>
      <c r="N211" s="265">
        <v>1000</v>
      </c>
    </row>
    <row r="212" spans="2:14" x14ac:dyDescent="0.25">
      <c r="B212" s="242"/>
      <c r="C212" s="242"/>
      <c r="D212" s="243" t="s">
        <v>2061</v>
      </c>
      <c r="E212" s="244" t="s">
        <v>2070</v>
      </c>
      <c r="F212" s="245">
        <v>101010320801</v>
      </c>
      <c r="G212" s="189" t="s">
        <v>2062</v>
      </c>
      <c r="H212" s="189" t="s">
        <v>1611</v>
      </c>
      <c r="I212" s="265">
        <v>1200</v>
      </c>
      <c r="J212">
        <f t="shared" si="5"/>
        <v>19200</v>
      </c>
      <c r="K212">
        <f t="shared" si="6"/>
        <v>21504</v>
      </c>
      <c r="L212">
        <f t="shared" si="7"/>
        <v>21504</v>
      </c>
      <c r="N212" s="265">
        <v>1200</v>
      </c>
    </row>
    <row r="213" spans="2:14" x14ac:dyDescent="0.25">
      <c r="B213" s="242"/>
      <c r="C213" s="242"/>
      <c r="D213" s="243" t="s">
        <v>2061</v>
      </c>
      <c r="E213" s="244" t="s">
        <v>2071</v>
      </c>
      <c r="F213" s="245">
        <v>101010320901</v>
      </c>
      <c r="G213" s="189" t="s">
        <v>2062</v>
      </c>
      <c r="H213" s="189" t="s">
        <v>1611</v>
      </c>
      <c r="I213" s="265">
        <v>1400</v>
      </c>
      <c r="J213">
        <f t="shared" si="5"/>
        <v>19200</v>
      </c>
      <c r="K213">
        <f t="shared" si="6"/>
        <v>21888</v>
      </c>
      <c r="L213">
        <f t="shared" si="7"/>
        <v>21888</v>
      </c>
      <c r="N213" s="265">
        <v>1400</v>
      </c>
    </row>
    <row r="214" spans="2:14" x14ac:dyDescent="0.25">
      <c r="B214" s="242"/>
      <c r="C214" s="242"/>
      <c r="D214" s="243" t="s">
        <v>2061</v>
      </c>
      <c r="E214" s="244" t="s">
        <v>2072</v>
      </c>
      <c r="F214" s="245">
        <v>101010321001</v>
      </c>
      <c r="G214" s="189" t="s">
        <v>2062</v>
      </c>
      <c r="H214" s="189" t="s">
        <v>1611</v>
      </c>
      <c r="I214" s="265">
        <v>1600</v>
      </c>
      <c r="J214">
        <f t="shared" si="5"/>
        <v>19200</v>
      </c>
      <c r="K214">
        <f t="shared" si="6"/>
        <v>22272</v>
      </c>
      <c r="L214">
        <f t="shared" si="7"/>
        <v>22272</v>
      </c>
      <c r="N214" s="265">
        <v>1600</v>
      </c>
    </row>
    <row r="215" spans="2:14" x14ac:dyDescent="0.25">
      <c r="B215" s="242"/>
      <c r="C215" s="242"/>
      <c r="D215" s="243" t="s">
        <v>2061</v>
      </c>
      <c r="E215" s="244" t="s">
        <v>2073</v>
      </c>
      <c r="F215" s="245">
        <v>101010321101</v>
      </c>
      <c r="G215" s="189" t="s">
        <v>2062</v>
      </c>
      <c r="H215" s="189" t="s">
        <v>1611</v>
      </c>
      <c r="I215" s="265">
        <v>2200</v>
      </c>
      <c r="J215">
        <f t="shared" si="5"/>
        <v>19200</v>
      </c>
      <c r="K215">
        <f t="shared" si="6"/>
        <v>23424</v>
      </c>
      <c r="L215">
        <f t="shared" si="7"/>
        <v>23424</v>
      </c>
      <c r="N215" s="265">
        <v>2200</v>
      </c>
    </row>
    <row r="216" spans="2:14" x14ac:dyDescent="0.3">
      <c r="B216" s="246">
        <v>1010530001</v>
      </c>
      <c r="C216" s="254" t="s">
        <v>2007</v>
      </c>
      <c r="D216" s="247" t="s">
        <v>2054</v>
      </c>
      <c r="E216" s="244"/>
      <c r="F216" s="245">
        <v>0</v>
      </c>
      <c r="G216" s="189"/>
      <c r="H216" s="189" t="s">
        <v>2061</v>
      </c>
      <c r="I216" s="265"/>
      <c r="J216" t="str">
        <f t="shared" si="5"/>
        <v/>
      </c>
      <c r="K216" t="str">
        <f t="shared" si="6"/>
        <v/>
      </c>
      <c r="L216" t="str">
        <f t="shared" si="7"/>
        <v/>
      </c>
      <c r="N216" s="265"/>
    </row>
    <row r="217" spans="2:14" x14ac:dyDescent="0.25">
      <c r="B217" s="248"/>
      <c r="C217" s="248"/>
      <c r="D217" s="243" t="s">
        <v>2061</v>
      </c>
      <c r="E217" s="244" t="s">
        <v>2054</v>
      </c>
      <c r="F217" s="245">
        <v>101010530001</v>
      </c>
      <c r="G217" s="189" t="s">
        <v>2062</v>
      </c>
      <c r="H217" s="189" t="s">
        <v>1609</v>
      </c>
      <c r="I217" s="265">
        <v>100</v>
      </c>
      <c r="J217">
        <f t="shared" ref="J217:J280" si="8">_xlfn.IFNA(VLOOKUP(H217,$C$48:$M$56,11,0),"")</f>
        <v>7200</v>
      </c>
      <c r="K217">
        <f t="shared" ref="K217:K280" si="9">IFERROR(ROUNDUP((1+(I217/10000))*J217,0),"")</f>
        <v>7272</v>
      </c>
      <c r="L217">
        <f t="shared" ref="L217:L280" si="10">IFERROR(ROUNDUP((1+(N217/10000))*J217,0),"")</f>
        <v>7272</v>
      </c>
      <c r="N217" s="265">
        <v>100</v>
      </c>
    </row>
    <row r="218" spans="2:14" x14ac:dyDescent="0.25">
      <c r="B218" s="242"/>
      <c r="C218" s="242"/>
      <c r="D218" s="243" t="s">
        <v>2061</v>
      </c>
      <c r="E218" s="244" t="s">
        <v>2063</v>
      </c>
      <c r="F218" s="245">
        <v>101010530101</v>
      </c>
      <c r="G218" s="189" t="s">
        <v>2062</v>
      </c>
      <c r="H218" s="189" t="s">
        <v>1609</v>
      </c>
      <c r="I218" s="265">
        <v>200</v>
      </c>
      <c r="J218">
        <f t="shared" si="8"/>
        <v>7200</v>
      </c>
      <c r="K218">
        <f t="shared" si="9"/>
        <v>7344</v>
      </c>
      <c r="L218">
        <f t="shared" si="10"/>
        <v>7344</v>
      </c>
      <c r="N218" s="265">
        <v>200</v>
      </c>
    </row>
    <row r="219" spans="2:14" x14ac:dyDescent="0.25">
      <c r="B219" s="242"/>
      <c r="C219" s="242"/>
      <c r="D219" s="243" t="s">
        <v>2061</v>
      </c>
      <c r="E219" s="244" t="s">
        <v>2064</v>
      </c>
      <c r="F219" s="245">
        <v>101010530201</v>
      </c>
      <c r="G219" s="189" t="s">
        <v>2062</v>
      </c>
      <c r="H219" s="189" t="s">
        <v>1609</v>
      </c>
      <c r="I219" s="265">
        <v>300</v>
      </c>
      <c r="J219">
        <f t="shared" si="8"/>
        <v>7200</v>
      </c>
      <c r="K219">
        <f t="shared" si="9"/>
        <v>7416</v>
      </c>
      <c r="L219">
        <f t="shared" si="10"/>
        <v>7416</v>
      </c>
      <c r="N219" s="265">
        <v>300</v>
      </c>
    </row>
    <row r="220" spans="2:14" x14ac:dyDescent="0.25">
      <c r="B220" s="242"/>
      <c r="C220" s="242"/>
      <c r="D220" s="243" t="s">
        <v>2061</v>
      </c>
      <c r="E220" s="244" t="s">
        <v>2065</v>
      </c>
      <c r="F220" s="245">
        <v>101010530301</v>
      </c>
      <c r="G220" s="189" t="s">
        <v>2062</v>
      </c>
      <c r="H220" s="189" t="s">
        <v>1609</v>
      </c>
      <c r="I220" s="265">
        <v>400</v>
      </c>
      <c r="J220">
        <f t="shared" si="8"/>
        <v>7200</v>
      </c>
      <c r="K220">
        <f t="shared" si="9"/>
        <v>7488</v>
      </c>
      <c r="L220">
        <f t="shared" si="10"/>
        <v>7488</v>
      </c>
      <c r="N220" s="265">
        <v>400</v>
      </c>
    </row>
    <row r="221" spans="2:14" x14ac:dyDescent="0.25">
      <c r="B221" s="242"/>
      <c r="C221" s="242"/>
      <c r="D221" s="243" t="s">
        <v>2061</v>
      </c>
      <c r="E221" s="244" t="s">
        <v>2066</v>
      </c>
      <c r="F221" s="245">
        <v>101010530401</v>
      </c>
      <c r="G221" s="189" t="s">
        <v>2062</v>
      </c>
      <c r="H221" s="189" t="s">
        <v>1609</v>
      </c>
      <c r="I221" s="265">
        <v>500</v>
      </c>
      <c r="J221">
        <f t="shared" si="8"/>
        <v>7200</v>
      </c>
      <c r="K221">
        <f t="shared" si="9"/>
        <v>7560</v>
      </c>
      <c r="L221">
        <f t="shared" si="10"/>
        <v>7560</v>
      </c>
      <c r="N221" s="265">
        <v>500</v>
      </c>
    </row>
    <row r="222" spans="2:14" x14ac:dyDescent="0.3">
      <c r="B222" s="246"/>
      <c r="C222" s="254"/>
      <c r="D222" s="247" t="s">
        <v>2061</v>
      </c>
      <c r="E222" s="244" t="s">
        <v>2067</v>
      </c>
      <c r="F222" s="245">
        <v>101010530501</v>
      </c>
      <c r="G222" s="189" t="s">
        <v>2062</v>
      </c>
      <c r="H222" s="189" t="s">
        <v>1609</v>
      </c>
      <c r="I222" s="265">
        <v>600</v>
      </c>
      <c r="J222">
        <f t="shared" si="8"/>
        <v>7200</v>
      </c>
      <c r="K222">
        <f t="shared" si="9"/>
        <v>7632</v>
      </c>
      <c r="L222">
        <f t="shared" si="10"/>
        <v>7632</v>
      </c>
      <c r="N222" s="265">
        <v>600</v>
      </c>
    </row>
    <row r="223" spans="2:14" x14ac:dyDescent="0.25">
      <c r="B223" s="248"/>
      <c r="C223" s="248"/>
      <c r="D223" s="243" t="s">
        <v>2061</v>
      </c>
      <c r="E223" s="244" t="s">
        <v>2068</v>
      </c>
      <c r="F223" s="245">
        <v>101010530601</v>
      </c>
      <c r="G223" s="189" t="s">
        <v>2062</v>
      </c>
      <c r="H223" s="189" t="s">
        <v>1609</v>
      </c>
      <c r="I223" s="265">
        <v>800</v>
      </c>
      <c r="J223">
        <f t="shared" si="8"/>
        <v>7200</v>
      </c>
      <c r="K223">
        <f t="shared" si="9"/>
        <v>7776</v>
      </c>
      <c r="L223">
        <f t="shared" si="10"/>
        <v>7776</v>
      </c>
      <c r="N223" s="265">
        <v>800</v>
      </c>
    </row>
    <row r="224" spans="2:14" x14ac:dyDescent="0.25">
      <c r="B224" s="242"/>
      <c r="C224" s="242"/>
      <c r="D224" s="243" t="s">
        <v>2061</v>
      </c>
      <c r="E224" s="244" t="s">
        <v>2069</v>
      </c>
      <c r="F224" s="245">
        <v>101010530701</v>
      </c>
      <c r="G224" s="189" t="s">
        <v>2062</v>
      </c>
      <c r="H224" s="189" t="s">
        <v>1609</v>
      </c>
      <c r="I224" s="265">
        <v>1000</v>
      </c>
      <c r="J224">
        <f t="shared" si="8"/>
        <v>7200</v>
      </c>
      <c r="K224">
        <f t="shared" si="9"/>
        <v>7920</v>
      </c>
      <c r="L224">
        <f t="shared" si="10"/>
        <v>7920</v>
      </c>
      <c r="N224" s="265">
        <v>1000</v>
      </c>
    </row>
    <row r="225" spans="2:14" x14ac:dyDescent="0.25">
      <c r="B225" s="242"/>
      <c r="C225" s="242"/>
      <c r="D225" s="243" t="s">
        <v>2061</v>
      </c>
      <c r="E225" s="244" t="s">
        <v>2070</v>
      </c>
      <c r="F225" s="245">
        <v>101010530801</v>
      </c>
      <c r="G225" s="189" t="s">
        <v>2062</v>
      </c>
      <c r="H225" s="189" t="s">
        <v>1609</v>
      </c>
      <c r="I225" s="265">
        <v>1200</v>
      </c>
      <c r="J225">
        <f t="shared" si="8"/>
        <v>7200</v>
      </c>
      <c r="K225">
        <f t="shared" si="9"/>
        <v>8064</v>
      </c>
      <c r="L225">
        <f t="shared" si="10"/>
        <v>8064</v>
      </c>
      <c r="N225" s="265">
        <v>1200</v>
      </c>
    </row>
    <row r="226" spans="2:14" x14ac:dyDescent="0.25">
      <c r="B226" s="242"/>
      <c r="C226" s="242"/>
      <c r="D226" s="243" t="s">
        <v>2061</v>
      </c>
      <c r="E226" s="244" t="s">
        <v>2071</v>
      </c>
      <c r="F226" s="245">
        <v>101010530901</v>
      </c>
      <c r="G226" s="189" t="s">
        <v>2062</v>
      </c>
      <c r="H226" s="189" t="s">
        <v>1609</v>
      </c>
      <c r="I226" s="265">
        <v>1400</v>
      </c>
      <c r="J226">
        <f t="shared" si="8"/>
        <v>7200</v>
      </c>
      <c r="K226">
        <f t="shared" si="9"/>
        <v>8208</v>
      </c>
      <c r="L226">
        <f t="shared" si="10"/>
        <v>8208</v>
      </c>
      <c r="N226" s="265">
        <v>1400</v>
      </c>
    </row>
    <row r="227" spans="2:14" x14ac:dyDescent="0.25">
      <c r="B227" s="242"/>
      <c r="C227" s="242"/>
      <c r="D227" s="243" t="s">
        <v>2061</v>
      </c>
      <c r="E227" s="244" t="s">
        <v>2072</v>
      </c>
      <c r="F227" s="245">
        <v>101010531001</v>
      </c>
      <c r="G227" s="189" t="s">
        <v>2062</v>
      </c>
      <c r="H227" s="189" t="s">
        <v>1609</v>
      </c>
      <c r="I227" s="265">
        <v>1600</v>
      </c>
      <c r="J227">
        <f t="shared" si="8"/>
        <v>7200</v>
      </c>
      <c r="K227">
        <f t="shared" si="9"/>
        <v>8352</v>
      </c>
      <c r="L227">
        <f t="shared" si="10"/>
        <v>8352</v>
      </c>
      <c r="N227" s="265">
        <v>1600</v>
      </c>
    </row>
    <row r="228" spans="2:14" x14ac:dyDescent="0.3">
      <c r="B228" s="246"/>
      <c r="C228" s="254"/>
      <c r="D228" s="247" t="s">
        <v>2061</v>
      </c>
      <c r="E228" s="244" t="s">
        <v>2073</v>
      </c>
      <c r="F228" s="245">
        <v>101010531101</v>
      </c>
      <c r="G228" s="189" t="s">
        <v>2062</v>
      </c>
      <c r="H228" s="189" t="s">
        <v>1609</v>
      </c>
      <c r="I228" s="265">
        <v>2200</v>
      </c>
      <c r="J228">
        <f t="shared" si="8"/>
        <v>7200</v>
      </c>
      <c r="K228">
        <f t="shared" si="9"/>
        <v>8784</v>
      </c>
      <c r="L228">
        <f t="shared" si="10"/>
        <v>8784</v>
      </c>
      <c r="N228" s="265">
        <v>2200</v>
      </c>
    </row>
    <row r="229" spans="2:14" x14ac:dyDescent="0.25">
      <c r="B229" s="248">
        <v>1010910001</v>
      </c>
      <c r="C229" s="248" t="s">
        <v>1955</v>
      </c>
      <c r="D229" s="251" t="s">
        <v>2054</v>
      </c>
      <c r="E229" s="244"/>
      <c r="F229" s="245">
        <v>0</v>
      </c>
      <c r="G229" s="189"/>
      <c r="H229" s="189" t="s">
        <v>2061</v>
      </c>
      <c r="I229" s="265"/>
      <c r="J229" t="str">
        <f t="shared" si="8"/>
        <v/>
      </c>
      <c r="K229" t="str">
        <f t="shared" si="9"/>
        <v/>
      </c>
      <c r="L229" t="str">
        <f t="shared" si="10"/>
        <v/>
      </c>
      <c r="N229" s="265"/>
    </row>
    <row r="230" spans="2:14" x14ac:dyDescent="0.25">
      <c r="B230" s="242"/>
      <c r="C230" s="242"/>
      <c r="D230" s="243" t="s">
        <v>2061</v>
      </c>
      <c r="E230" s="244" t="s">
        <v>2054</v>
      </c>
      <c r="F230" s="245">
        <v>101010910001</v>
      </c>
      <c r="G230" s="189" t="s">
        <v>2062</v>
      </c>
      <c r="H230" s="189" t="s">
        <v>1930</v>
      </c>
      <c r="I230" s="265">
        <v>50</v>
      </c>
      <c r="J230">
        <f t="shared" si="8"/>
        <v>14</v>
      </c>
      <c r="K230">
        <f t="shared" si="9"/>
        <v>15</v>
      </c>
      <c r="L230">
        <f t="shared" si="10"/>
        <v>15</v>
      </c>
      <c r="N230" s="265">
        <v>50</v>
      </c>
    </row>
    <row r="231" spans="2:14" x14ac:dyDescent="0.25">
      <c r="B231" s="242"/>
      <c r="C231" s="242"/>
      <c r="D231" s="243" t="s">
        <v>2061</v>
      </c>
      <c r="E231" s="244" t="s">
        <v>2063</v>
      </c>
      <c r="F231" s="245">
        <v>101010910101</v>
      </c>
      <c r="G231" s="189" t="s">
        <v>2062</v>
      </c>
      <c r="H231" s="189" t="s">
        <v>1930</v>
      </c>
      <c r="I231" s="265">
        <v>100</v>
      </c>
      <c r="J231">
        <f t="shared" si="8"/>
        <v>14</v>
      </c>
      <c r="K231">
        <f t="shared" si="9"/>
        <v>15</v>
      </c>
      <c r="L231">
        <f t="shared" si="10"/>
        <v>15</v>
      </c>
      <c r="N231" s="265">
        <v>100</v>
      </c>
    </row>
    <row r="232" spans="2:14" x14ac:dyDescent="0.25">
      <c r="B232" s="242"/>
      <c r="C232" s="242"/>
      <c r="D232" s="243" t="s">
        <v>2061</v>
      </c>
      <c r="E232" s="244" t="s">
        <v>2064</v>
      </c>
      <c r="F232" s="245">
        <v>101010910201</v>
      </c>
      <c r="G232" s="189" t="s">
        <v>2062</v>
      </c>
      <c r="H232" s="189" t="s">
        <v>1930</v>
      </c>
      <c r="I232" s="265">
        <v>150</v>
      </c>
      <c r="J232">
        <f t="shared" si="8"/>
        <v>14</v>
      </c>
      <c r="K232">
        <f t="shared" si="9"/>
        <v>15</v>
      </c>
      <c r="L232">
        <f t="shared" si="10"/>
        <v>15</v>
      </c>
      <c r="N232" s="265">
        <v>150</v>
      </c>
    </row>
    <row r="233" spans="2:14" x14ac:dyDescent="0.25">
      <c r="B233" s="242"/>
      <c r="C233" s="242"/>
      <c r="D233" s="243" t="s">
        <v>2061</v>
      </c>
      <c r="E233" s="244" t="s">
        <v>2065</v>
      </c>
      <c r="F233" s="245">
        <v>101010910301</v>
      </c>
      <c r="G233" s="189" t="s">
        <v>2062</v>
      </c>
      <c r="H233" s="189" t="s">
        <v>1930</v>
      </c>
      <c r="I233" s="265">
        <v>200</v>
      </c>
      <c r="J233">
        <f t="shared" si="8"/>
        <v>14</v>
      </c>
      <c r="K233">
        <f t="shared" si="9"/>
        <v>15</v>
      </c>
      <c r="L233">
        <f t="shared" si="10"/>
        <v>15</v>
      </c>
      <c r="N233" s="265">
        <v>200</v>
      </c>
    </row>
    <row r="234" spans="2:14" x14ac:dyDescent="0.3">
      <c r="B234" s="246"/>
      <c r="C234" s="254"/>
      <c r="D234" s="247" t="s">
        <v>2061</v>
      </c>
      <c r="E234" s="244" t="s">
        <v>2066</v>
      </c>
      <c r="F234" s="245">
        <v>101010910401</v>
      </c>
      <c r="G234" s="189" t="s">
        <v>2062</v>
      </c>
      <c r="H234" s="189" t="s">
        <v>1930</v>
      </c>
      <c r="I234" s="265">
        <v>250</v>
      </c>
      <c r="J234">
        <f t="shared" si="8"/>
        <v>14</v>
      </c>
      <c r="K234">
        <f t="shared" si="9"/>
        <v>15</v>
      </c>
      <c r="L234">
        <f t="shared" si="10"/>
        <v>15</v>
      </c>
      <c r="N234" s="265">
        <v>250</v>
      </c>
    </row>
    <row r="235" spans="2:14" x14ac:dyDescent="0.25">
      <c r="B235" s="248"/>
      <c r="C235" s="248"/>
      <c r="D235" s="243" t="s">
        <v>2061</v>
      </c>
      <c r="E235" s="244" t="s">
        <v>2067</v>
      </c>
      <c r="F235" s="245">
        <v>101010910501</v>
      </c>
      <c r="G235" s="189" t="s">
        <v>2062</v>
      </c>
      <c r="H235" s="189" t="s">
        <v>1930</v>
      </c>
      <c r="I235" s="265">
        <v>300</v>
      </c>
      <c r="J235">
        <f t="shared" si="8"/>
        <v>14</v>
      </c>
      <c r="K235">
        <f t="shared" si="9"/>
        <v>15</v>
      </c>
      <c r="L235">
        <f t="shared" si="10"/>
        <v>15</v>
      </c>
      <c r="N235" s="265">
        <v>300</v>
      </c>
    </row>
    <row r="236" spans="2:14" x14ac:dyDescent="0.25">
      <c r="B236" s="242"/>
      <c r="C236" s="242"/>
      <c r="D236" s="243" t="s">
        <v>2061</v>
      </c>
      <c r="E236" s="244" t="s">
        <v>2068</v>
      </c>
      <c r="F236" s="245">
        <v>101010910601</v>
      </c>
      <c r="G236" s="189" t="s">
        <v>2062</v>
      </c>
      <c r="H236" s="189" t="s">
        <v>1930</v>
      </c>
      <c r="I236" s="265">
        <v>400</v>
      </c>
      <c r="J236">
        <f t="shared" si="8"/>
        <v>14</v>
      </c>
      <c r="K236">
        <f t="shared" si="9"/>
        <v>15</v>
      </c>
      <c r="L236">
        <f t="shared" si="10"/>
        <v>15</v>
      </c>
      <c r="N236" s="265">
        <v>400</v>
      </c>
    </row>
    <row r="237" spans="2:14" x14ac:dyDescent="0.25">
      <c r="B237" s="242"/>
      <c r="C237" s="242"/>
      <c r="D237" s="243" t="s">
        <v>2061</v>
      </c>
      <c r="E237" s="244" t="s">
        <v>2069</v>
      </c>
      <c r="F237" s="245">
        <v>101010910701</v>
      </c>
      <c r="G237" s="189" t="s">
        <v>2062</v>
      </c>
      <c r="H237" s="189" t="s">
        <v>1930</v>
      </c>
      <c r="I237" s="265">
        <v>600</v>
      </c>
      <c r="J237">
        <f t="shared" si="8"/>
        <v>14</v>
      </c>
      <c r="K237">
        <f t="shared" si="9"/>
        <v>15</v>
      </c>
      <c r="L237">
        <f t="shared" si="10"/>
        <v>15</v>
      </c>
      <c r="N237" s="265">
        <v>600</v>
      </c>
    </row>
    <row r="238" spans="2:14" x14ac:dyDescent="0.25">
      <c r="B238" s="242"/>
      <c r="C238" s="242"/>
      <c r="D238" s="243" t="s">
        <v>2061</v>
      </c>
      <c r="E238" s="244" t="s">
        <v>2070</v>
      </c>
      <c r="F238" s="245">
        <v>101010910801</v>
      </c>
      <c r="G238" s="189" t="s">
        <v>2062</v>
      </c>
      <c r="H238" s="189" t="s">
        <v>1930</v>
      </c>
      <c r="I238" s="265">
        <v>800</v>
      </c>
      <c r="J238">
        <f t="shared" si="8"/>
        <v>14</v>
      </c>
      <c r="K238">
        <f t="shared" si="9"/>
        <v>16</v>
      </c>
      <c r="L238">
        <f t="shared" si="10"/>
        <v>16</v>
      </c>
      <c r="N238" s="265">
        <v>800</v>
      </c>
    </row>
    <row r="239" spans="2:14" x14ac:dyDescent="0.25">
      <c r="B239" s="242"/>
      <c r="C239" s="242"/>
      <c r="D239" s="243" t="s">
        <v>2061</v>
      </c>
      <c r="E239" s="244" t="s">
        <v>2071</v>
      </c>
      <c r="F239" s="245">
        <v>101010910901</v>
      </c>
      <c r="G239" s="189" t="s">
        <v>2062</v>
      </c>
      <c r="H239" s="189" t="s">
        <v>1930</v>
      </c>
      <c r="I239" s="265">
        <v>1000</v>
      </c>
      <c r="J239">
        <f t="shared" si="8"/>
        <v>14</v>
      </c>
      <c r="K239">
        <f t="shared" si="9"/>
        <v>16</v>
      </c>
      <c r="L239">
        <f t="shared" si="10"/>
        <v>16</v>
      </c>
      <c r="N239" s="265">
        <v>1000</v>
      </c>
    </row>
    <row r="240" spans="2:14" x14ac:dyDescent="0.3">
      <c r="B240" s="246"/>
      <c r="C240" s="254"/>
      <c r="D240" s="247" t="s">
        <v>2061</v>
      </c>
      <c r="E240" s="244" t="s">
        <v>2072</v>
      </c>
      <c r="F240" s="245">
        <v>101010911001</v>
      </c>
      <c r="G240" s="189" t="s">
        <v>2062</v>
      </c>
      <c r="H240" s="189" t="s">
        <v>1930</v>
      </c>
      <c r="I240" s="265">
        <v>1200</v>
      </c>
      <c r="J240">
        <f t="shared" si="8"/>
        <v>14</v>
      </c>
      <c r="K240">
        <f t="shared" si="9"/>
        <v>16</v>
      </c>
      <c r="L240">
        <f t="shared" si="10"/>
        <v>16</v>
      </c>
      <c r="N240" s="265">
        <v>1200</v>
      </c>
    </row>
    <row r="241" spans="2:14" x14ac:dyDescent="0.25">
      <c r="B241" s="248"/>
      <c r="C241" s="248"/>
      <c r="D241" s="243" t="s">
        <v>2061</v>
      </c>
      <c r="E241" s="244" t="s">
        <v>2073</v>
      </c>
      <c r="F241" s="245">
        <v>101010911101</v>
      </c>
      <c r="G241" s="189" t="s">
        <v>2062</v>
      </c>
      <c r="H241" s="189" t="s">
        <v>1930</v>
      </c>
      <c r="I241" s="265">
        <v>1600</v>
      </c>
      <c r="J241">
        <f t="shared" si="8"/>
        <v>14</v>
      </c>
      <c r="K241">
        <f t="shared" si="9"/>
        <v>17</v>
      </c>
      <c r="L241">
        <f t="shared" si="10"/>
        <v>17</v>
      </c>
      <c r="N241" s="265">
        <v>1600</v>
      </c>
    </row>
    <row r="242" spans="2:14" x14ac:dyDescent="0.25">
      <c r="B242" s="242">
        <v>1010920002</v>
      </c>
      <c r="C242" s="242" t="s">
        <v>1958</v>
      </c>
      <c r="D242" s="243" t="s">
        <v>2054</v>
      </c>
      <c r="E242" s="244"/>
      <c r="F242" s="245">
        <v>0</v>
      </c>
      <c r="G242" s="189"/>
      <c r="H242" s="189" t="s">
        <v>2061</v>
      </c>
      <c r="I242" s="189"/>
      <c r="J242" t="str">
        <f t="shared" si="8"/>
        <v/>
      </c>
      <c r="K242" t="str">
        <f t="shared" si="9"/>
        <v/>
      </c>
      <c r="L242" t="str">
        <f t="shared" si="10"/>
        <v/>
      </c>
      <c r="N242" s="189"/>
    </row>
    <row r="243" spans="2:14" x14ac:dyDescent="0.25">
      <c r="B243" s="242"/>
      <c r="C243" s="242"/>
      <c r="D243" s="243" t="s">
        <v>2061</v>
      </c>
      <c r="E243" s="244" t="s">
        <v>2054</v>
      </c>
      <c r="F243" s="245">
        <v>101010920002</v>
      </c>
      <c r="G243" s="189" t="s">
        <v>2062</v>
      </c>
      <c r="H243" s="189" t="s">
        <v>1609</v>
      </c>
      <c r="I243" s="189">
        <v>50</v>
      </c>
      <c r="J243">
        <f t="shared" si="8"/>
        <v>7200</v>
      </c>
      <c r="K243">
        <f t="shared" si="9"/>
        <v>7236</v>
      </c>
      <c r="L243">
        <f t="shared" si="10"/>
        <v>7236</v>
      </c>
      <c r="N243" s="189">
        <v>50</v>
      </c>
    </row>
    <row r="244" spans="2:14" x14ac:dyDescent="0.25">
      <c r="B244" s="242"/>
      <c r="C244" s="242"/>
      <c r="D244" s="243" t="s">
        <v>2061</v>
      </c>
      <c r="E244" s="244" t="s">
        <v>2063</v>
      </c>
      <c r="F244" s="245">
        <v>101010920102</v>
      </c>
      <c r="G244" s="189" t="s">
        <v>2062</v>
      </c>
      <c r="H244" s="189" t="s">
        <v>1609</v>
      </c>
      <c r="I244" s="189">
        <v>100</v>
      </c>
      <c r="J244">
        <f t="shared" si="8"/>
        <v>7200</v>
      </c>
      <c r="K244">
        <f t="shared" si="9"/>
        <v>7272</v>
      </c>
      <c r="L244">
        <f t="shared" si="10"/>
        <v>7272</v>
      </c>
      <c r="N244" s="189">
        <v>100</v>
      </c>
    </row>
    <row r="245" spans="2:14" x14ac:dyDescent="0.25">
      <c r="B245" s="242"/>
      <c r="C245" s="242"/>
      <c r="D245" s="243" t="s">
        <v>2061</v>
      </c>
      <c r="E245" s="244" t="s">
        <v>2064</v>
      </c>
      <c r="F245" s="245">
        <v>101010920202</v>
      </c>
      <c r="G245" s="189" t="s">
        <v>2062</v>
      </c>
      <c r="H245" s="189" t="s">
        <v>1609</v>
      </c>
      <c r="I245" s="189">
        <v>150</v>
      </c>
      <c r="J245">
        <f t="shared" si="8"/>
        <v>7200</v>
      </c>
      <c r="K245">
        <f t="shared" si="9"/>
        <v>7308</v>
      </c>
      <c r="L245">
        <f t="shared" si="10"/>
        <v>7308</v>
      </c>
      <c r="N245" s="189">
        <v>150</v>
      </c>
    </row>
    <row r="246" spans="2:14" x14ac:dyDescent="0.3">
      <c r="B246" s="246"/>
      <c r="C246" s="254"/>
      <c r="D246" s="247" t="s">
        <v>2061</v>
      </c>
      <c r="E246" s="244" t="s">
        <v>2065</v>
      </c>
      <c r="F246" s="245">
        <v>101010920302</v>
      </c>
      <c r="G246" s="189" t="s">
        <v>2062</v>
      </c>
      <c r="H246" s="189" t="s">
        <v>1609</v>
      </c>
      <c r="I246" s="189">
        <v>200</v>
      </c>
      <c r="J246">
        <f t="shared" si="8"/>
        <v>7200</v>
      </c>
      <c r="K246">
        <f t="shared" si="9"/>
        <v>7344</v>
      </c>
      <c r="L246">
        <f t="shared" si="10"/>
        <v>7344</v>
      </c>
      <c r="N246" s="189">
        <v>200</v>
      </c>
    </row>
    <row r="247" spans="2:14" x14ac:dyDescent="0.25">
      <c r="B247" s="248"/>
      <c r="C247" s="248"/>
      <c r="D247" s="243" t="s">
        <v>2061</v>
      </c>
      <c r="E247" s="243" t="s">
        <v>2066</v>
      </c>
      <c r="F247" s="245">
        <v>101010920402</v>
      </c>
      <c r="G247" s="189" t="s">
        <v>2062</v>
      </c>
      <c r="H247" s="189" t="s">
        <v>1609</v>
      </c>
      <c r="I247" s="189">
        <v>250</v>
      </c>
      <c r="J247">
        <f t="shared" si="8"/>
        <v>7200</v>
      </c>
      <c r="K247">
        <f t="shared" si="9"/>
        <v>7380</v>
      </c>
      <c r="L247">
        <f t="shared" si="10"/>
        <v>7380</v>
      </c>
      <c r="N247" s="189">
        <v>250</v>
      </c>
    </row>
    <row r="248" spans="2:14" x14ac:dyDescent="0.25">
      <c r="B248" s="242"/>
      <c r="C248" s="242"/>
      <c r="D248" s="243" t="s">
        <v>2061</v>
      </c>
      <c r="E248" s="243" t="s">
        <v>2067</v>
      </c>
      <c r="F248" s="245">
        <v>101010920502</v>
      </c>
      <c r="G248" s="189" t="s">
        <v>2062</v>
      </c>
      <c r="H248" s="189" t="s">
        <v>1609</v>
      </c>
      <c r="I248" s="189">
        <v>300</v>
      </c>
      <c r="J248">
        <f t="shared" si="8"/>
        <v>7200</v>
      </c>
      <c r="K248">
        <f t="shared" si="9"/>
        <v>7416</v>
      </c>
      <c r="L248">
        <f t="shared" si="10"/>
        <v>7416</v>
      </c>
      <c r="N248" s="189">
        <v>300</v>
      </c>
    </row>
    <row r="249" spans="2:14" x14ac:dyDescent="0.25">
      <c r="B249" s="242"/>
      <c r="C249" s="242"/>
      <c r="D249" s="243" t="s">
        <v>2061</v>
      </c>
      <c r="E249" s="244" t="s">
        <v>2068</v>
      </c>
      <c r="F249" s="245">
        <v>101010920602</v>
      </c>
      <c r="G249" s="189" t="s">
        <v>2062</v>
      </c>
      <c r="H249" s="189" t="s">
        <v>1609</v>
      </c>
      <c r="I249" s="189">
        <v>400</v>
      </c>
      <c r="J249">
        <f t="shared" si="8"/>
        <v>7200</v>
      </c>
      <c r="K249">
        <f t="shared" si="9"/>
        <v>7488</v>
      </c>
      <c r="L249">
        <f t="shared" si="10"/>
        <v>7488</v>
      </c>
      <c r="N249" s="189">
        <v>400</v>
      </c>
    </row>
    <row r="250" spans="2:14" x14ac:dyDescent="0.25">
      <c r="B250" s="242"/>
      <c r="C250" s="242"/>
      <c r="D250" s="243" t="s">
        <v>2061</v>
      </c>
      <c r="E250" s="244" t="s">
        <v>2069</v>
      </c>
      <c r="F250" s="245">
        <v>101010920702</v>
      </c>
      <c r="G250" s="189" t="s">
        <v>2062</v>
      </c>
      <c r="H250" s="189" t="s">
        <v>1609</v>
      </c>
      <c r="I250" s="189">
        <v>500</v>
      </c>
      <c r="J250">
        <f t="shared" si="8"/>
        <v>7200</v>
      </c>
      <c r="K250">
        <f t="shared" si="9"/>
        <v>7560</v>
      </c>
      <c r="L250">
        <f t="shared" si="10"/>
        <v>7560</v>
      </c>
      <c r="N250" s="189">
        <v>500</v>
      </c>
    </row>
    <row r="251" spans="2:14" x14ac:dyDescent="0.25">
      <c r="B251" s="242"/>
      <c r="C251" s="242"/>
      <c r="D251" s="243" t="s">
        <v>2061</v>
      </c>
      <c r="E251" s="244" t="s">
        <v>2070</v>
      </c>
      <c r="F251" s="245">
        <v>101010920802</v>
      </c>
      <c r="G251" s="189" t="s">
        <v>2062</v>
      </c>
      <c r="H251" s="189" t="s">
        <v>1609</v>
      </c>
      <c r="I251" s="189">
        <v>600</v>
      </c>
      <c r="J251">
        <f t="shared" si="8"/>
        <v>7200</v>
      </c>
      <c r="K251">
        <f t="shared" si="9"/>
        <v>7632</v>
      </c>
      <c r="L251">
        <f t="shared" si="10"/>
        <v>7632</v>
      </c>
      <c r="N251" s="189">
        <v>600</v>
      </c>
    </row>
    <row r="252" spans="2:14" x14ac:dyDescent="0.3">
      <c r="B252" s="246"/>
      <c r="C252" s="254"/>
      <c r="D252" s="247" t="s">
        <v>2061</v>
      </c>
      <c r="E252" s="244" t="s">
        <v>2071</v>
      </c>
      <c r="F252" s="245">
        <v>101010920902</v>
      </c>
      <c r="G252" s="189" t="s">
        <v>2062</v>
      </c>
      <c r="H252" s="189" t="s">
        <v>1609</v>
      </c>
      <c r="I252" s="189">
        <v>700</v>
      </c>
      <c r="J252">
        <f t="shared" si="8"/>
        <v>7200</v>
      </c>
      <c r="K252">
        <f t="shared" si="9"/>
        <v>7704</v>
      </c>
      <c r="L252">
        <f t="shared" si="10"/>
        <v>7704</v>
      </c>
      <c r="N252" s="189">
        <v>700</v>
      </c>
    </row>
    <row r="253" spans="2:14" x14ac:dyDescent="0.25">
      <c r="B253" s="248"/>
      <c r="C253" s="248"/>
      <c r="D253" s="243" t="s">
        <v>2061</v>
      </c>
      <c r="E253" s="243" t="s">
        <v>2072</v>
      </c>
      <c r="F253" s="245">
        <v>101010921002</v>
      </c>
      <c r="G253" s="189" t="s">
        <v>2062</v>
      </c>
      <c r="H253" s="189" t="s">
        <v>1609</v>
      </c>
      <c r="I253" s="189">
        <v>800</v>
      </c>
      <c r="J253">
        <f t="shared" si="8"/>
        <v>7200</v>
      </c>
      <c r="K253">
        <f t="shared" si="9"/>
        <v>7776</v>
      </c>
      <c r="L253">
        <f t="shared" si="10"/>
        <v>7776</v>
      </c>
      <c r="N253" s="189">
        <v>800</v>
      </c>
    </row>
    <row r="254" spans="2:14" x14ac:dyDescent="0.25">
      <c r="B254" s="242"/>
      <c r="C254" s="242"/>
      <c r="D254" s="243" t="s">
        <v>2061</v>
      </c>
      <c r="E254" s="243" t="s">
        <v>2073</v>
      </c>
      <c r="F254" s="245">
        <v>101010921102</v>
      </c>
      <c r="G254" s="189" t="s">
        <v>2062</v>
      </c>
      <c r="H254" s="189" t="s">
        <v>1609</v>
      </c>
      <c r="I254" s="189">
        <v>1100</v>
      </c>
      <c r="J254">
        <f t="shared" si="8"/>
        <v>7200</v>
      </c>
      <c r="K254">
        <f t="shared" si="9"/>
        <v>7992</v>
      </c>
      <c r="L254">
        <f t="shared" si="10"/>
        <v>7992</v>
      </c>
      <c r="N254" s="189">
        <v>1100</v>
      </c>
    </row>
    <row r="255" spans="2:14" x14ac:dyDescent="0.25">
      <c r="B255" s="242">
        <v>1010920005</v>
      </c>
      <c r="C255" s="242" t="s">
        <v>1979</v>
      </c>
      <c r="D255" s="243" t="s">
        <v>2054</v>
      </c>
      <c r="E255" s="244"/>
      <c r="F255" s="245">
        <v>0</v>
      </c>
      <c r="G255" s="189"/>
      <c r="H255" s="189" t="s">
        <v>2061</v>
      </c>
      <c r="I255" s="189"/>
      <c r="J255" t="str">
        <f t="shared" si="8"/>
        <v/>
      </c>
      <c r="K255" t="str">
        <f t="shared" si="9"/>
        <v/>
      </c>
      <c r="L255" t="str">
        <f t="shared" si="10"/>
        <v/>
      </c>
      <c r="N255" s="189"/>
    </row>
    <row r="256" spans="2:14" x14ac:dyDescent="0.25">
      <c r="B256" s="242"/>
      <c r="C256" s="242"/>
      <c r="D256" s="243" t="s">
        <v>2061</v>
      </c>
      <c r="E256" s="244" t="s">
        <v>2054</v>
      </c>
      <c r="F256" s="245">
        <v>101010920005</v>
      </c>
      <c r="G256" s="189" t="s">
        <v>2062</v>
      </c>
      <c r="H256" s="264" t="s">
        <v>1916</v>
      </c>
      <c r="I256" s="264">
        <v>0</v>
      </c>
      <c r="J256">
        <f t="shared" si="8"/>
        <v>20</v>
      </c>
      <c r="K256">
        <f t="shared" si="9"/>
        <v>20</v>
      </c>
      <c r="L256">
        <f t="shared" si="10"/>
        <v>20</v>
      </c>
      <c r="N256" s="264">
        <v>0</v>
      </c>
    </row>
    <row r="257" spans="2:14" x14ac:dyDescent="0.25">
      <c r="B257" s="242"/>
      <c r="C257" s="242"/>
      <c r="D257" s="243" t="s">
        <v>2061</v>
      </c>
      <c r="E257" s="244" t="s">
        <v>2063</v>
      </c>
      <c r="F257" s="245">
        <v>101010920105</v>
      </c>
      <c r="G257" s="189" t="s">
        <v>2062</v>
      </c>
      <c r="H257" s="264" t="s">
        <v>1916</v>
      </c>
      <c r="I257" s="264">
        <v>100</v>
      </c>
      <c r="J257">
        <f t="shared" si="8"/>
        <v>20</v>
      </c>
      <c r="K257">
        <f t="shared" si="9"/>
        <v>21</v>
      </c>
      <c r="L257">
        <f t="shared" si="10"/>
        <v>21</v>
      </c>
      <c r="N257" s="264">
        <v>100</v>
      </c>
    </row>
    <row r="258" spans="2:14" x14ac:dyDescent="0.25">
      <c r="B258" s="242"/>
      <c r="C258" s="242"/>
      <c r="D258" s="243" t="s">
        <v>2061</v>
      </c>
      <c r="E258" s="244" t="s">
        <v>2064</v>
      </c>
      <c r="F258" s="245">
        <v>101010920205</v>
      </c>
      <c r="G258" s="189" t="s">
        <v>2062</v>
      </c>
      <c r="H258" s="264" t="s">
        <v>1916</v>
      </c>
      <c r="I258" s="264">
        <v>200</v>
      </c>
      <c r="J258">
        <f t="shared" si="8"/>
        <v>20</v>
      </c>
      <c r="K258">
        <f t="shared" si="9"/>
        <v>21</v>
      </c>
      <c r="L258">
        <f t="shared" si="10"/>
        <v>21</v>
      </c>
      <c r="N258" s="264">
        <v>200</v>
      </c>
    </row>
    <row r="259" spans="2:14" x14ac:dyDescent="0.25">
      <c r="B259" s="248"/>
      <c r="C259" s="248"/>
      <c r="D259" s="243" t="s">
        <v>2061</v>
      </c>
      <c r="E259" s="243" t="s">
        <v>2065</v>
      </c>
      <c r="F259" s="245">
        <v>101010920305</v>
      </c>
      <c r="G259" s="189" t="s">
        <v>2062</v>
      </c>
      <c r="H259" s="264" t="s">
        <v>1916</v>
      </c>
      <c r="I259" s="264">
        <v>300</v>
      </c>
      <c r="J259">
        <f t="shared" si="8"/>
        <v>20</v>
      </c>
      <c r="K259">
        <f t="shared" si="9"/>
        <v>21</v>
      </c>
      <c r="L259">
        <f t="shared" si="10"/>
        <v>21</v>
      </c>
      <c r="N259" s="264">
        <v>300</v>
      </c>
    </row>
    <row r="260" spans="2:14" x14ac:dyDescent="0.25">
      <c r="B260" s="242"/>
      <c r="C260" s="242"/>
      <c r="D260" s="243" t="s">
        <v>2061</v>
      </c>
      <c r="E260" s="243" t="s">
        <v>2066</v>
      </c>
      <c r="F260" s="245">
        <v>101010920405</v>
      </c>
      <c r="G260" s="189" t="s">
        <v>2062</v>
      </c>
      <c r="H260" s="264" t="s">
        <v>1916</v>
      </c>
      <c r="I260" s="264">
        <v>400</v>
      </c>
      <c r="J260">
        <f t="shared" si="8"/>
        <v>20</v>
      </c>
      <c r="K260">
        <f t="shared" si="9"/>
        <v>21</v>
      </c>
      <c r="L260">
        <f t="shared" si="10"/>
        <v>21</v>
      </c>
      <c r="N260" s="264">
        <v>400</v>
      </c>
    </row>
    <row r="261" spans="2:14" x14ac:dyDescent="0.25">
      <c r="B261" s="242"/>
      <c r="C261" s="242"/>
      <c r="D261" s="243" t="s">
        <v>2061</v>
      </c>
      <c r="E261" s="244" t="s">
        <v>2067</v>
      </c>
      <c r="F261" s="245">
        <v>101010920505</v>
      </c>
      <c r="G261" s="189" t="s">
        <v>2062</v>
      </c>
      <c r="H261" s="264" t="s">
        <v>1916</v>
      </c>
      <c r="I261" s="264">
        <v>500</v>
      </c>
      <c r="J261">
        <f t="shared" si="8"/>
        <v>20</v>
      </c>
      <c r="K261">
        <f t="shared" si="9"/>
        <v>21</v>
      </c>
      <c r="L261">
        <f t="shared" si="10"/>
        <v>21</v>
      </c>
      <c r="N261" s="264">
        <v>500</v>
      </c>
    </row>
    <row r="262" spans="2:14" x14ac:dyDescent="0.25">
      <c r="B262" s="242"/>
      <c r="C262" s="242"/>
      <c r="D262" s="243" t="s">
        <v>2061</v>
      </c>
      <c r="E262" s="244" t="s">
        <v>2068</v>
      </c>
      <c r="F262" s="245">
        <v>101010920605</v>
      </c>
      <c r="G262" s="189" t="s">
        <v>2062</v>
      </c>
      <c r="H262" s="264" t="s">
        <v>1916</v>
      </c>
      <c r="I262" s="264">
        <v>700</v>
      </c>
      <c r="J262">
        <f t="shared" si="8"/>
        <v>20</v>
      </c>
      <c r="K262">
        <f t="shared" si="9"/>
        <v>22</v>
      </c>
      <c r="L262">
        <f t="shared" si="10"/>
        <v>22</v>
      </c>
      <c r="N262" s="264">
        <v>700</v>
      </c>
    </row>
    <row r="263" spans="2:14" x14ac:dyDescent="0.25">
      <c r="B263" s="242"/>
      <c r="C263" s="242"/>
      <c r="D263" s="243" t="s">
        <v>2061</v>
      </c>
      <c r="E263" s="244" t="s">
        <v>2069</v>
      </c>
      <c r="F263" s="245">
        <v>101010920705</v>
      </c>
      <c r="G263" s="189" t="s">
        <v>2062</v>
      </c>
      <c r="H263" s="264" t="s">
        <v>1916</v>
      </c>
      <c r="I263" s="264">
        <v>900</v>
      </c>
      <c r="J263">
        <f t="shared" si="8"/>
        <v>20</v>
      </c>
      <c r="K263">
        <f t="shared" si="9"/>
        <v>22</v>
      </c>
      <c r="L263">
        <f t="shared" si="10"/>
        <v>22</v>
      </c>
      <c r="N263" s="264">
        <v>900</v>
      </c>
    </row>
    <row r="264" spans="2:14" x14ac:dyDescent="0.25">
      <c r="B264" s="242"/>
      <c r="C264" s="242"/>
      <c r="D264" s="243" t="s">
        <v>2061</v>
      </c>
      <c r="E264" s="244" t="s">
        <v>2070</v>
      </c>
      <c r="F264" s="245">
        <v>101010920805</v>
      </c>
      <c r="G264" s="189" t="s">
        <v>2062</v>
      </c>
      <c r="H264" s="264" t="s">
        <v>1916</v>
      </c>
      <c r="I264" s="264">
        <v>1100</v>
      </c>
      <c r="J264">
        <f t="shared" si="8"/>
        <v>20</v>
      </c>
      <c r="K264">
        <f t="shared" si="9"/>
        <v>23</v>
      </c>
      <c r="L264">
        <f t="shared" si="10"/>
        <v>23</v>
      </c>
      <c r="N264" s="264">
        <v>1100</v>
      </c>
    </row>
    <row r="265" spans="2:14" x14ac:dyDescent="0.25">
      <c r="B265" s="248"/>
      <c r="C265" s="248"/>
      <c r="D265" s="243" t="s">
        <v>2061</v>
      </c>
      <c r="E265" s="243" t="s">
        <v>2071</v>
      </c>
      <c r="F265" s="245">
        <v>101010920905</v>
      </c>
      <c r="G265" s="189" t="s">
        <v>2062</v>
      </c>
      <c r="H265" s="264" t="s">
        <v>1916</v>
      </c>
      <c r="I265" s="264">
        <v>1300</v>
      </c>
      <c r="J265">
        <f t="shared" si="8"/>
        <v>20</v>
      </c>
      <c r="K265">
        <f t="shared" si="9"/>
        <v>23</v>
      </c>
      <c r="L265">
        <f t="shared" si="10"/>
        <v>23</v>
      </c>
      <c r="N265" s="264">
        <v>1300</v>
      </c>
    </row>
    <row r="266" spans="2:14" x14ac:dyDescent="0.25">
      <c r="B266" s="242"/>
      <c r="C266" s="242"/>
      <c r="D266" s="243" t="s">
        <v>2061</v>
      </c>
      <c r="E266" s="243" t="s">
        <v>2072</v>
      </c>
      <c r="F266" s="245">
        <v>101010921005</v>
      </c>
      <c r="G266" s="189" t="s">
        <v>2062</v>
      </c>
      <c r="H266" s="264" t="s">
        <v>1916</v>
      </c>
      <c r="I266" s="264">
        <v>1500</v>
      </c>
      <c r="J266">
        <f t="shared" si="8"/>
        <v>20</v>
      </c>
      <c r="K266">
        <f t="shared" si="9"/>
        <v>23</v>
      </c>
      <c r="L266">
        <f t="shared" si="10"/>
        <v>23</v>
      </c>
      <c r="N266" s="264">
        <v>1500</v>
      </c>
    </row>
    <row r="267" spans="2:14" x14ac:dyDescent="0.25">
      <c r="B267" s="242"/>
      <c r="C267" s="242"/>
      <c r="D267" s="243" t="s">
        <v>2061</v>
      </c>
      <c r="E267" s="244" t="s">
        <v>2073</v>
      </c>
      <c r="F267" s="245">
        <v>101010921105</v>
      </c>
      <c r="G267" s="189" t="s">
        <v>2062</v>
      </c>
      <c r="H267" s="264" t="s">
        <v>1916</v>
      </c>
      <c r="I267" s="264">
        <v>2000</v>
      </c>
      <c r="J267">
        <f t="shared" si="8"/>
        <v>20</v>
      </c>
      <c r="K267">
        <f t="shared" si="9"/>
        <v>24</v>
      </c>
      <c r="L267">
        <f t="shared" si="10"/>
        <v>24</v>
      </c>
      <c r="N267" s="264">
        <v>2000</v>
      </c>
    </row>
    <row r="268" spans="2:14" x14ac:dyDescent="0.25">
      <c r="B268" s="242">
        <v>1010720006</v>
      </c>
      <c r="C268" s="242" t="s">
        <v>2004</v>
      </c>
      <c r="D268" s="243" t="s">
        <v>2054</v>
      </c>
      <c r="E268" s="244"/>
      <c r="F268" s="245">
        <v>0</v>
      </c>
      <c r="G268" s="189"/>
      <c r="H268" s="189" t="s">
        <v>2061</v>
      </c>
      <c r="I268" s="189"/>
      <c r="J268" t="str">
        <f t="shared" si="8"/>
        <v/>
      </c>
      <c r="K268" t="str">
        <f t="shared" si="9"/>
        <v/>
      </c>
      <c r="L268" t="str">
        <f t="shared" si="10"/>
        <v/>
      </c>
      <c r="N268" s="189"/>
    </row>
    <row r="269" spans="2:14" x14ac:dyDescent="0.25">
      <c r="B269" s="242"/>
      <c r="C269" s="242"/>
      <c r="D269" s="243" t="s">
        <v>2061</v>
      </c>
      <c r="E269" s="244" t="s">
        <v>2054</v>
      </c>
      <c r="F269" s="245">
        <v>101010720006</v>
      </c>
      <c r="G269" s="189" t="s">
        <v>2062</v>
      </c>
      <c r="H269" s="189" t="s">
        <v>1910</v>
      </c>
      <c r="I269" s="189">
        <v>50</v>
      </c>
      <c r="J269">
        <f t="shared" si="8"/>
        <v>80</v>
      </c>
      <c r="K269">
        <f t="shared" si="9"/>
        <v>81</v>
      </c>
      <c r="L269">
        <f t="shared" si="10"/>
        <v>81</v>
      </c>
      <c r="N269" s="189">
        <v>50</v>
      </c>
    </row>
    <row r="270" spans="2:14" x14ac:dyDescent="0.25">
      <c r="B270" s="242"/>
      <c r="C270" s="242"/>
      <c r="D270" s="243" t="s">
        <v>2061</v>
      </c>
      <c r="E270" s="244" t="s">
        <v>2063</v>
      </c>
      <c r="F270" s="245">
        <v>101010720106</v>
      </c>
      <c r="G270" s="189" t="s">
        <v>2062</v>
      </c>
      <c r="H270" s="189" t="s">
        <v>1910</v>
      </c>
      <c r="I270" s="189">
        <v>100</v>
      </c>
      <c r="J270">
        <f t="shared" si="8"/>
        <v>80</v>
      </c>
      <c r="K270">
        <f t="shared" si="9"/>
        <v>81</v>
      </c>
      <c r="L270">
        <f t="shared" si="10"/>
        <v>81</v>
      </c>
      <c r="N270" s="189">
        <v>100</v>
      </c>
    </row>
    <row r="271" spans="2:14" x14ac:dyDescent="0.25">
      <c r="B271" s="248"/>
      <c r="C271" s="248"/>
      <c r="D271" s="243" t="s">
        <v>2061</v>
      </c>
      <c r="E271" s="243" t="s">
        <v>2064</v>
      </c>
      <c r="F271" s="245">
        <v>101010720206</v>
      </c>
      <c r="G271" s="189" t="s">
        <v>2062</v>
      </c>
      <c r="H271" s="189" t="s">
        <v>1910</v>
      </c>
      <c r="I271" s="189">
        <v>150</v>
      </c>
      <c r="J271">
        <f t="shared" si="8"/>
        <v>80</v>
      </c>
      <c r="K271">
        <f t="shared" si="9"/>
        <v>82</v>
      </c>
      <c r="L271">
        <f t="shared" si="10"/>
        <v>82</v>
      </c>
      <c r="N271" s="189">
        <v>150</v>
      </c>
    </row>
    <row r="272" spans="2:14" x14ac:dyDescent="0.25">
      <c r="B272" s="242"/>
      <c r="C272" s="242"/>
      <c r="D272" s="243" t="s">
        <v>2061</v>
      </c>
      <c r="E272" s="243" t="s">
        <v>2065</v>
      </c>
      <c r="F272" s="245">
        <v>101010720306</v>
      </c>
      <c r="G272" s="189" t="s">
        <v>2062</v>
      </c>
      <c r="H272" s="189" t="s">
        <v>1910</v>
      </c>
      <c r="I272" s="189">
        <v>200</v>
      </c>
      <c r="J272">
        <f t="shared" si="8"/>
        <v>80</v>
      </c>
      <c r="K272">
        <f t="shared" si="9"/>
        <v>82</v>
      </c>
      <c r="L272">
        <f t="shared" si="10"/>
        <v>82</v>
      </c>
      <c r="N272" s="189">
        <v>200</v>
      </c>
    </row>
    <row r="273" spans="2:14" x14ac:dyDescent="0.25">
      <c r="B273" s="242"/>
      <c r="C273" s="242"/>
      <c r="D273" s="243" t="s">
        <v>2061</v>
      </c>
      <c r="E273" s="244" t="s">
        <v>2066</v>
      </c>
      <c r="F273" s="245">
        <v>101010720406</v>
      </c>
      <c r="G273" s="189" t="s">
        <v>2062</v>
      </c>
      <c r="H273" s="189" t="s">
        <v>1910</v>
      </c>
      <c r="I273" s="189">
        <v>250</v>
      </c>
      <c r="J273">
        <f t="shared" si="8"/>
        <v>80</v>
      </c>
      <c r="K273">
        <f t="shared" si="9"/>
        <v>82</v>
      </c>
      <c r="L273">
        <f t="shared" si="10"/>
        <v>82</v>
      </c>
      <c r="N273" s="189">
        <v>250</v>
      </c>
    </row>
    <row r="274" spans="2:14" x14ac:dyDescent="0.25">
      <c r="B274" s="242"/>
      <c r="C274" s="242"/>
      <c r="D274" s="243" t="s">
        <v>2061</v>
      </c>
      <c r="E274" s="244" t="s">
        <v>2067</v>
      </c>
      <c r="F274" s="245">
        <v>101010720506</v>
      </c>
      <c r="G274" s="189" t="s">
        <v>2062</v>
      </c>
      <c r="H274" s="189" t="s">
        <v>1910</v>
      </c>
      <c r="I274" s="189">
        <v>300</v>
      </c>
      <c r="J274">
        <f t="shared" si="8"/>
        <v>80</v>
      </c>
      <c r="K274">
        <f t="shared" si="9"/>
        <v>83</v>
      </c>
      <c r="L274">
        <f t="shared" si="10"/>
        <v>83</v>
      </c>
      <c r="N274" s="189">
        <v>300</v>
      </c>
    </row>
    <row r="275" spans="2:14" x14ac:dyDescent="0.25">
      <c r="B275" s="242"/>
      <c r="C275" s="242"/>
      <c r="D275" s="243" t="s">
        <v>2061</v>
      </c>
      <c r="E275" s="244" t="s">
        <v>2068</v>
      </c>
      <c r="F275" s="245">
        <v>101010720606</v>
      </c>
      <c r="G275" s="189" t="s">
        <v>2062</v>
      </c>
      <c r="H275" s="189" t="s">
        <v>1910</v>
      </c>
      <c r="I275" s="189">
        <v>400</v>
      </c>
      <c r="J275">
        <f t="shared" si="8"/>
        <v>80</v>
      </c>
      <c r="K275">
        <f t="shared" si="9"/>
        <v>84</v>
      </c>
      <c r="L275">
        <f t="shared" si="10"/>
        <v>84</v>
      </c>
      <c r="N275" s="189">
        <v>400</v>
      </c>
    </row>
    <row r="276" spans="2:14" x14ac:dyDescent="0.25">
      <c r="B276" s="242"/>
      <c r="C276" s="242"/>
      <c r="D276" s="243" t="s">
        <v>2061</v>
      </c>
      <c r="E276" s="244" t="s">
        <v>2069</v>
      </c>
      <c r="F276" s="245">
        <v>101010720706</v>
      </c>
      <c r="G276" s="189" t="s">
        <v>2062</v>
      </c>
      <c r="H276" s="189" t="s">
        <v>1910</v>
      </c>
      <c r="I276" s="189">
        <v>500</v>
      </c>
      <c r="J276">
        <f t="shared" si="8"/>
        <v>80</v>
      </c>
      <c r="K276">
        <f t="shared" si="9"/>
        <v>84</v>
      </c>
      <c r="L276">
        <f t="shared" si="10"/>
        <v>84</v>
      </c>
      <c r="N276" s="189">
        <v>500</v>
      </c>
    </row>
    <row r="277" spans="2:14" x14ac:dyDescent="0.25">
      <c r="B277" s="248"/>
      <c r="C277" s="248"/>
      <c r="D277" s="243" t="s">
        <v>2061</v>
      </c>
      <c r="E277" s="243" t="s">
        <v>2070</v>
      </c>
      <c r="F277" s="245">
        <v>101010720806</v>
      </c>
      <c r="G277" s="189" t="s">
        <v>2062</v>
      </c>
      <c r="H277" s="189" t="s">
        <v>1910</v>
      </c>
      <c r="I277" s="189">
        <v>600</v>
      </c>
      <c r="J277">
        <f t="shared" si="8"/>
        <v>80</v>
      </c>
      <c r="K277">
        <f t="shared" si="9"/>
        <v>85</v>
      </c>
      <c r="L277">
        <f t="shared" si="10"/>
        <v>85</v>
      </c>
      <c r="N277" s="189">
        <v>600</v>
      </c>
    </row>
    <row r="278" spans="2:14" x14ac:dyDescent="0.25">
      <c r="B278" s="242"/>
      <c r="C278" s="242"/>
      <c r="D278" s="243" t="s">
        <v>2061</v>
      </c>
      <c r="E278" s="243" t="s">
        <v>2071</v>
      </c>
      <c r="F278" s="245">
        <v>101010720906</v>
      </c>
      <c r="G278" s="189" t="s">
        <v>2062</v>
      </c>
      <c r="H278" s="189" t="s">
        <v>1910</v>
      </c>
      <c r="I278" s="189">
        <v>700</v>
      </c>
      <c r="J278">
        <f t="shared" si="8"/>
        <v>80</v>
      </c>
      <c r="K278">
        <f t="shared" si="9"/>
        <v>86</v>
      </c>
      <c r="L278">
        <f t="shared" si="10"/>
        <v>86</v>
      </c>
      <c r="N278" s="189">
        <v>700</v>
      </c>
    </row>
    <row r="279" spans="2:14" x14ac:dyDescent="0.25">
      <c r="B279" s="242"/>
      <c r="C279" s="242"/>
      <c r="D279" s="243" t="s">
        <v>2061</v>
      </c>
      <c r="E279" s="244" t="s">
        <v>2072</v>
      </c>
      <c r="F279" s="245">
        <v>101010721006</v>
      </c>
      <c r="G279" s="189" t="s">
        <v>2062</v>
      </c>
      <c r="H279" s="189" t="s">
        <v>1910</v>
      </c>
      <c r="I279" s="189">
        <v>800</v>
      </c>
      <c r="J279">
        <f t="shared" si="8"/>
        <v>80</v>
      </c>
      <c r="K279">
        <f t="shared" si="9"/>
        <v>87</v>
      </c>
      <c r="L279">
        <f t="shared" si="10"/>
        <v>87</v>
      </c>
      <c r="N279" s="189">
        <v>800</v>
      </c>
    </row>
    <row r="280" spans="2:14" x14ac:dyDescent="0.25">
      <c r="B280" s="242"/>
      <c r="C280" s="242"/>
      <c r="D280" s="243" t="s">
        <v>2061</v>
      </c>
      <c r="E280" s="244" t="s">
        <v>2073</v>
      </c>
      <c r="F280" s="245">
        <v>101010721106</v>
      </c>
      <c r="G280" s="189" t="s">
        <v>2062</v>
      </c>
      <c r="H280" s="189" t="s">
        <v>1910</v>
      </c>
      <c r="I280" s="189">
        <v>1100</v>
      </c>
      <c r="J280">
        <f t="shared" si="8"/>
        <v>80</v>
      </c>
      <c r="K280">
        <f t="shared" si="9"/>
        <v>89</v>
      </c>
      <c r="L280">
        <f t="shared" si="10"/>
        <v>89</v>
      </c>
      <c r="N280" s="189">
        <v>1100</v>
      </c>
    </row>
    <row r="281" spans="2:14" x14ac:dyDescent="0.25">
      <c r="B281" s="242">
        <v>1010520005</v>
      </c>
      <c r="C281" s="242" t="s">
        <v>2016</v>
      </c>
      <c r="D281" s="243" t="s">
        <v>2054</v>
      </c>
      <c r="E281" s="244"/>
      <c r="F281" s="245">
        <v>0</v>
      </c>
      <c r="G281" s="189"/>
      <c r="H281" s="189" t="s">
        <v>2061</v>
      </c>
      <c r="I281" s="189"/>
      <c r="J281" t="str">
        <f t="shared" ref="J281:J332" si="11">_xlfn.IFNA(VLOOKUP(H281,$C$48:$M$56,11,0),"")</f>
        <v/>
      </c>
      <c r="K281" t="str">
        <f t="shared" ref="K281:K332" si="12">IFERROR(ROUNDUP((1+(I281/10000))*J281,0),"")</f>
        <v/>
      </c>
      <c r="L281" t="str">
        <f t="shared" ref="L281:L332" si="13">IFERROR(ROUNDUP((1+(N281/10000))*J281,0),"")</f>
        <v/>
      </c>
      <c r="N281" s="189"/>
    </row>
    <row r="282" spans="2:14" x14ac:dyDescent="0.25">
      <c r="B282" s="242"/>
      <c r="C282" s="242"/>
      <c r="D282" s="243" t="s">
        <v>2061</v>
      </c>
      <c r="E282" s="244" t="s">
        <v>2054</v>
      </c>
      <c r="F282" s="245">
        <v>101010520005</v>
      </c>
      <c r="G282" s="189" t="s">
        <v>2062</v>
      </c>
      <c r="H282" s="264" t="s">
        <v>1914</v>
      </c>
      <c r="I282" s="264">
        <v>0</v>
      </c>
      <c r="J282">
        <f t="shared" si="11"/>
        <v>20</v>
      </c>
      <c r="K282">
        <f t="shared" si="12"/>
        <v>20</v>
      </c>
      <c r="L282">
        <f t="shared" si="13"/>
        <v>20</v>
      </c>
      <c r="N282" s="264">
        <v>0</v>
      </c>
    </row>
    <row r="283" spans="2:14" x14ac:dyDescent="0.25">
      <c r="B283" s="248"/>
      <c r="C283" s="248"/>
      <c r="D283" s="251" t="s">
        <v>2061</v>
      </c>
      <c r="E283" s="251" t="s">
        <v>2063</v>
      </c>
      <c r="F283" s="245">
        <v>101010520105</v>
      </c>
      <c r="G283" s="189" t="s">
        <v>2062</v>
      </c>
      <c r="H283" s="264" t="s">
        <v>1914</v>
      </c>
      <c r="I283" s="264">
        <v>100</v>
      </c>
      <c r="J283">
        <f t="shared" si="11"/>
        <v>20</v>
      </c>
      <c r="K283">
        <f t="shared" si="12"/>
        <v>21</v>
      </c>
      <c r="L283">
        <f t="shared" si="13"/>
        <v>21</v>
      </c>
      <c r="N283" s="264">
        <v>100</v>
      </c>
    </row>
    <row r="284" spans="2:14" x14ac:dyDescent="0.25">
      <c r="B284" s="242"/>
      <c r="C284" s="242"/>
      <c r="D284" s="243" t="s">
        <v>2061</v>
      </c>
      <c r="E284" s="251" t="s">
        <v>2064</v>
      </c>
      <c r="F284" s="245">
        <v>101010520205</v>
      </c>
      <c r="G284" s="189" t="s">
        <v>2062</v>
      </c>
      <c r="H284" s="264" t="s">
        <v>1914</v>
      </c>
      <c r="I284" s="264">
        <v>200</v>
      </c>
      <c r="J284">
        <f t="shared" si="11"/>
        <v>20</v>
      </c>
      <c r="K284">
        <f t="shared" si="12"/>
        <v>21</v>
      </c>
      <c r="L284">
        <f t="shared" si="13"/>
        <v>21</v>
      </c>
      <c r="N284" s="264">
        <v>200</v>
      </c>
    </row>
    <row r="285" spans="2:14" x14ac:dyDescent="0.25">
      <c r="B285" s="242"/>
      <c r="C285" s="242"/>
      <c r="D285" s="243" t="s">
        <v>2061</v>
      </c>
      <c r="E285" s="243" t="s">
        <v>2065</v>
      </c>
      <c r="F285" s="245">
        <v>101010520305</v>
      </c>
      <c r="G285" s="189" t="s">
        <v>2062</v>
      </c>
      <c r="H285" s="264" t="s">
        <v>1914</v>
      </c>
      <c r="I285" s="264">
        <v>300</v>
      </c>
      <c r="J285">
        <f t="shared" si="11"/>
        <v>20</v>
      </c>
      <c r="K285">
        <f t="shared" si="12"/>
        <v>21</v>
      </c>
      <c r="L285">
        <f t="shared" si="13"/>
        <v>21</v>
      </c>
      <c r="N285" s="264">
        <v>300</v>
      </c>
    </row>
    <row r="286" spans="2:14" x14ac:dyDescent="0.25">
      <c r="B286" s="242"/>
      <c r="C286" s="242"/>
      <c r="D286" s="243" t="s">
        <v>2061</v>
      </c>
      <c r="E286" s="244" t="s">
        <v>2066</v>
      </c>
      <c r="F286" s="245">
        <v>101010520405</v>
      </c>
      <c r="G286" s="189" t="s">
        <v>2062</v>
      </c>
      <c r="H286" s="264" t="s">
        <v>1914</v>
      </c>
      <c r="I286" s="264">
        <v>400</v>
      </c>
      <c r="J286">
        <f t="shared" si="11"/>
        <v>20</v>
      </c>
      <c r="K286">
        <f t="shared" si="12"/>
        <v>21</v>
      </c>
      <c r="L286">
        <f t="shared" si="13"/>
        <v>21</v>
      </c>
      <c r="N286" s="264">
        <v>400</v>
      </c>
    </row>
    <row r="287" spans="2:14" x14ac:dyDescent="0.25">
      <c r="B287" s="248"/>
      <c r="C287" s="248"/>
      <c r="D287" s="243" t="s">
        <v>2061</v>
      </c>
      <c r="E287" s="243" t="s">
        <v>2067</v>
      </c>
      <c r="F287" s="245">
        <v>101010520505</v>
      </c>
      <c r="G287" s="189" t="s">
        <v>2062</v>
      </c>
      <c r="H287" s="264" t="s">
        <v>1914</v>
      </c>
      <c r="I287" s="264">
        <v>500</v>
      </c>
      <c r="J287">
        <f t="shared" si="11"/>
        <v>20</v>
      </c>
      <c r="K287">
        <f t="shared" si="12"/>
        <v>21</v>
      </c>
      <c r="L287">
        <f t="shared" si="13"/>
        <v>21</v>
      </c>
      <c r="N287" s="264">
        <v>500</v>
      </c>
    </row>
    <row r="288" spans="2:14" x14ac:dyDescent="0.25">
      <c r="B288" s="242"/>
      <c r="C288" s="242"/>
      <c r="D288" s="243" t="s">
        <v>2061</v>
      </c>
      <c r="E288" s="243" t="s">
        <v>2068</v>
      </c>
      <c r="F288" s="245">
        <v>101010520605</v>
      </c>
      <c r="G288" s="189" t="s">
        <v>2062</v>
      </c>
      <c r="H288" s="264" t="s">
        <v>1914</v>
      </c>
      <c r="I288" s="264">
        <v>700</v>
      </c>
      <c r="J288">
        <f t="shared" si="11"/>
        <v>20</v>
      </c>
      <c r="K288">
        <f t="shared" si="12"/>
        <v>22</v>
      </c>
      <c r="L288">
        <f t="shared" si="13"/>
        <v>22</v>
      </c>
      <c r="N288" s="264">
        <v>700</v>
      </c>
    </row>
    <row r="289" spans="2:14" x14ac:dyDescent="0.25">
      <c r="B289" s="242"/>
      <c r="C289" s="242"/>
      <c r="D289" s="243" t="s">
        <v>2061</v>
      </c>
      <c r="E289" s="244" t="s">
        <v>2069</v>
      </c>
      <c r="F289" s="245">
        <v>101010520705</v>
      </c>
      <c r="G289" s="189" t="s">
        <v>2062</v>
      </c>
      <c r="H289" s="264" t="s">
        <v>1914</v>
      </c>
      <c r="I289" s="264">
        <v>900</v>
      </c>
      <c r="J289">
        <f t="shared" si="11"/>
        <v>20</v>
      </c>
      <c r="K289">
        <f t="shared" si="12"/>
        <v>22</v>
      </c>
      <c r="L289">
        <f t="shared" si="13"/>
        <v>22</v>
      </c>
      <c r="N289" s="264">
        <v>900</v>
      </c>
    </row>
    <row r="290" spans="2:14" x14ac:dyDescent="0.25">
      <c r="B290" s="242"/>
      <c r="C290" s="242"/>
      <c r="D290" s="243" t="s">
        <v>2061</v>
      </c>
      <c r="E290" s="244" t="s">
        <v>2070</v>
      </c>
      <c r="F290" s="245">
        <v>101010520805</v>
      </c>
      <c r="G290" s="189" t="s">
        <v>2062</v>
      </c>
      <c r="H290" s="264" t="s">
        <v>1914</v>
      </c>
      <c r="I290" s="264">
        <v>1100</v>
      </c>
      <c r="J290">
        <f t="shared" si="11"/>
        <v>20</v>
      </c>
      <c r="K290">
        <f t="shared" si="12"/>
        <v>23</v>
      </c>
      <c r="L290">
        <f t="shared" si="13"/>
        <v>23</v>
      </c>
      <c r="N290" s="264">
        <v>1100</v>
      </c>
    </row>
    <row r="291" spans="2:14" x14ac:dyDescent="0.25">
      <c r="B291" s="242"/>
      <c r="C291" s="242"/>
      <c r="D291" s="243" t="s">
        <v>2061</v>
      </c>
      <c r="E291" s="244" t="s">
        <v>2071</v>
      </c>
      <c r="F291" s="245">
        <v>101010520905</v>
      </c>
      <c r="G291" s="189" t="s">
        <v>2062</v>
      </c>
      <c r="H291" s="264" t="s">
        <v>1914</v>
      </c>
      <c r="I291" s="264">
        <v>1300</v>
      </c>
      <c r="J291">
        <f t="shared" si="11"/>
        <v>20</v>
      </c>
      <c r="K291">
        <f t="shared" si="12"/>
        <v>23</v>
      </c>
      <c r="L291">
        <f t="shared" si="13"/>
        <v>23</v>
      </c>
      <c r="N291" s="264">
        <v>1300</v>
      </c>
    </row>
    <row r="292" spans="2:14" x14ac:dyDescent="0.25">
      <c r="B292" s="242"/>
      <c r="C292" s="242"/>
      <c r="D292" s="243" t="s">
        <v>2061</v>
      </c>
      <c r="E292" s="244" t="s">
        <v>2072</v>
      </c>
      <c r="F292" s="245">
        <v>101010521005</v>
      </c>
      <c r="G292" s="189" t="s">
        <v>2062</v>
      </c>
      <c r="H292" s="264" t="s">
        <v>1914</v>
      </c>
      <c r="I292" s="264">
        <v>1500</v>
      </c>
      <c r="J292">
        <f t="shared" si="11"/>
        <v>20</v>
      </c>
      <c r="K292">
        <f t="shared" si="12"/>
        <v>23</v>
      </c>
      <c r="L292">
        <f t="shared" si="13"/>
        <v>23</v>
      </c>
      <c r="N292" s="264">
        <v>1500</v>
      </c>
    </row>
    <row r="293" spans="2:14" x14ac:dyDescent="0.25">
      <c r="B293" s="248"/>
      <c r="C293" s="248"/>
      <c r="D293" s="243" t="s">
        <v>2061</v>
      </c>
      <c r="E293" s="243" t="s">
        <v>2073</v>
      </c>
      <c r="F293" s="245">
        <v>101010521105</v>
      </c>
      <c r="G293" s="189" t="s">
        <v>2062</v>
      </c>
      <c r="H293" s="264" t="s">
        <v>1914</v>
      </c>
      <c r="I293" s="264">
        <v>2000</v>
      </c>
      <c r="J293">
        <f t="shared" si="11"/>
        <v>20</v>
      </c>
      <c r="K293">
        <f t="shared" si="12"/>
        <v>24</v>
      </c>
      <c r="L293">
        <f t="shared" si="13"/>
        <v>24</v>
      </c>
      <c r="N293" s="264">
        <v>2000</v>
      </c>
    </row>
    <row r="294" spans="2:14" x14ac:dyDescent="0.25">
      <c r="B294" s="242">
        <v>1010930004</v>
      </c>
      <c r="C294" s="242" t="s">
        <v>1974</v>
      </c>
      <c r="D294" s="243" t="s">
        <v>2054</v>
      </c>
      <c r="E294" s="243"/>
      <c r="F294" s="245">
        <v>0</v>
      </c>
      <c r="G294" s="189"/>
      <c r="H294" s="189" t="s">
        <v>2061</v>
      </c>
      <c r="I294" s="189"/>
      <c r="J294" t="str">
        <f t="shared" si="11"/>
        <v/>
      </c>
      <c r="K294" t="str">
        <f t="shared" si="12"/>
        <v/>
      </c>
      <c r="L294" t="str">
        <f t="shared" si="13"/>
        <v/>
      </c>
      <c r="N294" s="189"/>
    </row>
    <row r="295" spans="2:14" x14ac:dyDescent="0.25">
      <c r="B295" s="242"/>
      <c r="C295" s="242"/>
      <c r="D295" s="243" t="s">
        <v>2061</v>
      </c>
      <c r="E295" s="244" t="s">
        <v>2054</v>
      </c>
      <c r="F295" s="245">
        <v>101010930004</v>
      </c>
      <c r="G295" s="189" t="s">
        <v>2062</v>
      </c>
      <c r="H295" s="189" t="s">
        <v>1907</v>
      </c>
      <c r="I295" s="189">
        <v>50</v>
      </c>
      <c r="J295">
        <f t="shared" si="11"/>
        <v>14</v>
      </c>
      <c r="K295">
        <f t="shared" si="12"/>
        <v>15</v>
      </c>
      <c r="L295">
        <f t="shared" si="13"/>
        <v>15</v>
      </c>
      <c r="N295" s="189">
        <v>50</v>
      </c>
    </row>
    <row r="296" spans="2:14" x14ac:dyDescent="0.25">
      <c r="B296" s="242"/>
      <c r="C296" s="242"/>
      <c r="D296" s="243" t="s">
        <v>2061</v>
      </c>
      <c r="E296" s="244" t="s">
        <v>2063</v>
      </c>
      <c r="F296" s="245">
        <v>101010930104</v>
      </c>
      <c r="G296" s="189" t="s">
        <v>2062</v>
      </c>
      <c r="H296" s="189" t="s">
        <v>1907</v>
      </c>
      <c r="I296" s="189">
        <v>100</v>
      </c>
      <c r="J296">
        <f t="shared" si="11"/>
        <v>14</v>
      </c>
      <c r="K296">
        <f t="shared" si="12"/>
        <v>15</v>
      </c>
      <c r="L296">
        <f t="shared" si="13"/>
        <v>15</v>
      </c>
      <c r="N296" s="189">
        <v>100</v>
      </c>
    </row>
    <row r="297" spans="2:14" x14ac:dyDescent="0.25">
      <c r="B297" s="242"/>
      <c r="C297" s="242"/>
      <c r="D297" s="243" t="s">
        <v>2061</v>
      </c>
      <c r="E297" s="244" t="s">
        <v>2064</v>
      </c>
      <c r="F297" s="245">
        <v>101010930204</v>
      </c>
      <c r="G297" s="189" t="s">
        <v>2062</v>
      </c>
      <c r="H297" s="189" t="s">
        <v>1907</v>
      </c>
      <c r="I297" s="189">
        <v>150</v>
      </c>
      <c r="J297">
        <f t="shared" si="11"/>
        <v>14</v>
      </c>
      <c r="K297">
        <f t="shared" si="12"/>
        <v>15</v>
      </c>
      <c r="L297">
        <f t="shared" si="13"/>
        <v>15</v>
      </c>
      <c r="N297" s="189">
        <v>150</v>
      </c>
    </row>
    <row r="298" spans="2:14" x14ac:dyDescent="0.25">
      <c r="B298" s="242"/>
      <c r="C298" s="242"/>
      <c r="D298" s="243" t="s">
        <v>2061</v>
      </c>
      <c r="E298" s="244" t="s">
        <v>2065</v>
      </c>
      <c r="F298" s="245">
        <v>101010930304</v>
      </c>
      <c r="G298" s="189" t="s">
        <v>2062</v>
      </c>
      <c r="H298" s="189" t="s">
        <v>1907</v>
      </c>
      <c r="I298" s="189">
        <v>200</v>
      </c>
      <c r="J298">
        <f t="shared" si="11"/>
        <v>14</v>
      </c>
      <c r="K298">
        <f t="shared" si="12"/>
        <v>15</v>
      </c>
      <c r="L298">
        <f t="shared" si="13"/>
        <v>15</v>
      </c>
      <c r="N298" s="189">
        <v>200</v>
      </c>
    </row>
    <row r="299" spans="2:14" x14ac:dyDescent="0.25">
      <c r="B299" s="248"/>
      <c r="C299" s="248"/>
      <c r="D299" s="243" t="s">
        <v>2061</v>
      </c>
      <c r="E299" s="243" t="s">
        <v>2066</v>
      </c>
      <c r="F299" s="245">
        <v>101010930404</v>
      </c>
      <c r="G299" s="189" t="s">
        <v>2062</v>
      </c>
      <c r="H299" s="189" t="s">
        <v>1907</v>
      </c>
      <c r="I299" s="189">
        <v>250</v>
      </c>
      <c r="J299">
        <f t="shared" si="11"/>
        <v>14</v>
      </c>
      <c r="K299">
        <f t="shared" si="12"/>
        <v>15</v>
      </c>
      <c r="L299">
        <f t="shared" si="13"/>
        <v>15</v>
      </c>
      <c r="N299" s="189">
        <v>250</v>
      </c>
    </row>
    <row r="300" spans="2:14" x14ac:dyDescent="0.25">
      <c r="B300" s="242"/>
      <c r="C300" s="242"/>
      <c r="D300" s="243" t="s">
        <v>2061</v>
      </c>
      <c r="E300" s="243" t="s">
        <v>2067</v>
      </c>
      <c r="F300" s="245">
        <v>101010930504</v>
      </c>
      <c r="G300" s="189" t="s">
        <v>2062</v>
      </c>
      <c r="H300" s="189" t="s">
        <v>1907</v>
      </c>
      <c r="I300" s="189">
        <v>300</v>
      </c>
      <c r="J300">
        <f t="shared" si="11"/>
        <v>14</v>
      </c>
      <c r="K300">
        <f t="shared" si="12"/>
        <v>15</v>
      </c>
      <c r="L300">
        <f t="shared" si="13"/>
        <v>15</v>
      </c>
      <c r="N300" s="189">
        <v>300</v>
      </c>
    </row>
    <row r="301" spans="2:14" x14ac:dyDescent="0.25">
      <c r="B301" s="242"/>
      <c r="C301" s="242"/>
      <c r="D301" s="243" t="s">
        <v>2061</v>
      </c>
      <c r="E301" s="244" t="s">
        <v>2068</v>
      </c>
      <c r="F301" s="245">
        <v>101010930604</v>
      </c>
      <c r="G301" s="189" t="s">
        <v>2062</v>
      </c>
      <c r="H301" s="189" t="s">
        <v>1907</v>
      </c>
      <c r="I301" s="189">
        <v>400</v>
      </c>
      <c r="J301">
        <f t="shared" si="11"/>
        <v>14</v>
      </c>
      <c r="K301">
        <f t="shared" si="12"/>
        <v>15</v>
      </c>
      <c r="L301">
        <f t="shared" si="13"/>
        <v>15</v>
      </c>
      <c r="N301" s="189">
        <v>400</v>
      </c>
    </row>
    <row r="302" spans="2:14" x14ac:dyDescent="0.25">
      <c r="B302" s="242"/>
      <c r="C302" s="242"/>
      <c r="D302" s="243" t="s">
        <v>2061</v>
      </c>
      <c r="E302" s="244" t="s">
        <v>2069</v>
      </c>
      <c r="F302" s="245">
        <v>101010930704</v>
      </c>
      <c r="G302" s="189" t="s">
        <v>2062</v>
      </c>
      <c r="H302" s="189" t="s">
        <v>1907</v>
      </c>
      <c r="I302" s="189">
        <v>500</v>
      </c>
      <c r="J302">
        <f t="shared" si="11"/>
        <v>14</v>
      </c>
      <c r="K302">
        <f t="shared" si="12"/>
        <v>15</v>
      </c>
      <c r="L302">
        <f t="shared" si="13"/>
        <v>15</v>
      </c>
      <c r="N302" s="189">
        <v>500</v>
      </c>
    </row>
    <row r="303" spans="2:14" x14ac:dyDescent="0.25">
      <c r="B303" s="242"/>
      <c r="C303" s="242"/>
      <c r="D303" s="243" t="s">
        <v>2061</v>
      </c>
      <c r="E303" s="244" t="s">
        <v>2070</v>
      </c>
      <c r="F303" s="245">
        <v>101010930804</v>
      </c>
      <c r="G303" s="189" t="s">
        <v>2062</v>
      </c>
      <c r="H303" s="189" t="s">
        <v>1907</v>
      </c>
      <c r="I303" s="189">
        <v>600</v>
      </c>
      <c r="J303">
        <f t="shared" si="11"/>
        <v>14</v>
      </c>
      <c r="K303">
        <f t="shared" si="12"/>
        <v>15</v>
      </c>
      <c r="L303">
        <f t="shared" si="13"/>
        <v>15</v>
      </c>
      <c r="N303" s="189">
        <v>600</v>
      </c>
    </row>
    <row r="304" spans="2:14" x14ac:dyDescent="0.25">
      <c r="B304" s="242"/>
      <c r="C304" s="242"/>
      <c r="D304" s="243" t="s">
        <v>2061</v>
      </c>
      <c r="E304" s="244" t="s">
        <v>2071</v>
      </c>
      <c r="F304" s="245">
        <v>101010930904</v>
      </c>
      <c r="G304" s="189" t="s">
        <v>2062</v>
      </c>
      <c r="H304" s="189" t="s">
        <v>1907</v>
      </c>
      <c r="I304" s="189">
        <v>700</v>
      </c>
      <c r="J304">
        <f t="shared" si="11"/>
        <v>14</v>
      </c>
      <c r="K304">
        <f t="shared" si="12"/>
        <v>15</v>
      </c>
      <c r="L304">
        <f t="shared" si="13"/>
        <v>15</v>
      </c>
      <c r="N304" s="189">
        <v>700</v>
      </c>
    </row>
    <row r="305" spans="2:14" x14ac:dyDescent="0.25">
      <c r="B305" s="248"/>
      <c r="C305" s="248"/>
      <c r="D305" s="243" t="s">
        <v>2061</v>
      </c>
      <c r="E305" s="243" t="s">
        <v>2072</v>
      </c>
      <c r="F305" s="245">
        <v>101010931004</v>
      </c>
      <c r="G305" s="189" t="s">
        <v>2062</v>
      </c>
      <c r="H305" s="189" t="s">
        <v>1907</v>
      </c>
      <c r="I305" s="189">
        <v>800</v>
      </c>
      <c r="J305">
        <f t="shared" si="11"/>
        <v>14</v>
      </c>
      <c r="K305">
        <f t="shared" si="12"/>
        <v>16</v>
      </c>
      <c r="L305">
        <f t="shared" si="13"/>
        <v>16</v>
      </c>
      <c r="N305" s="189">
        <v>800</v>
      </c>
    </row>
    <row r="306" spans="2:14" x14ac:dyDescent="0.25">
      <c r="B306" s="242"/>
      <c r="C306" s="242"/>
      <c r="D306" s="243" t="s">
        <v>2061</v>
      </c>
      <c r="E306" s="243" t="s">
        <v>2073</v>
      </c>
      <c r="F306" s="245">
        <v>101010931104</v>
      </c>
      <c r="G306" s="189" t="s">
        <v>2062</v>
      </c>
      <c r="H306" s="189" t="s">
        <v>1907</v>
      </c>
      <c r="I306" s="189">
        <v>1100</v>
      </c>
      <c r="J306">
        <f t="shared" si="11"/>
        <v>14</v>
      </c>
      <c r="K306">
        <f t="shared" si="12"/>
        <v>16</v>
      </c>
      <c r="L306">
        <f t="shared" si="13"/>
        <v>16</v>
      </c>
      <c r="N306" s="189">
        <v>1100</v>
      </c>
    </row>
    <row r="307" spans="2:14" x14ac:dyDescent="0.25">
      <c r="B307" s="242">
        <v>1010730005</v>
      </c>
      <c r="C307" s="242" t="s">
        <v>2005</v>
      </c>
      <c r="D307" s="243" t="s">
        <v>2054</v>
      </c>
      <c r="E307" s="244"/>
      <c r="F307" s="245">
        <v>0</v>
      </c>
      <c r="G307" s="189"/>
      <c r="H307" s="189" t="s">
        <v>2061</v>
      </c>
      <c r="I307" s="189"/>
      <c r="J307" t="str">
        <f t="shared" si="11"/>
        <v/>
      </c>
      <c r="K307" t="str">
        <f t="shared" si="12"/>
        <v/>
      </c>
      <c r="L307" t="str">
        <f t="shared" si="13"/>
        <v/>
      </c>
      <c r="N307" s="189"/>
    </row>
    <row r="308" spans="2:14" x14ac:dyDescent="0.25">
      <c r="B308" s="242"/>
      <c r="C308" s="242"/>
      <c r="D308" s="243" t="s">
        <v>2061</v>
      </c>
      <c r="E308" s="244" t="s">
        <v>2054</v>
      </c>
      <c r="F308" s="245">
        <v>101010730005</v>
      </c>
      <c r="G308" s="189" t="s">
        <v>2062</v>
      </c>
      <c r="H308" s="264" t="s">
        <v>1917</v>
      </c>
      <c r="I308" s="264">
        <v>0</v>
      </c>
      <c r="J308">
        <f t="shared" si="11"/>
        <v>20</v>
      </c>
      <c r="K308">
        <f t="shared" si="12"/>
        <v>20</v>
      </c>
      <c r="L308">
        <f t="shared" si="13"/>
        <v>20</v>
      </c>
      <c r="N308" s="264">
        <v>0</v>
      </c>
    </row>
    <row r="309" spans="2:14" x14ac:dyDescent="0.25">
      <c r="B309" s="242"/>
      <c r="C309" s="242"/>
      <c r="D309" s="243" t="s">
        <v>2061</v>
      </c>
      <c r="E309" s="244" t="s">
        <v>2063</v>
      </c>
      <c r="F309" s="245">
        <v>101010730105</v>
      </c>
      <c r="G309" s="189" t="s">
        <v>2062</v>
      </c>
      <c r="H309" s="264" t="s">
        <v>1917</v>
      </c>
      <c r="I309" s="264">
        <v>100</v>
      </c>
      <c r="J309">
        <f t="shared" si="11"/>
        <v>20</v>
      </c>
      <c r="K309">
        <f t="shared" si="12"/>
        <v>21</v>
      </c>
      <c r="L309">
        <f t="shared" si="13"/>
        <v>21</v>
      </c>
      <c r="N309" s="264">
        <v>100</v>
      </c>
    </row>
    <row r="310" spans="2:14" x14ac:dyDescent="0.25">
      <c r="B310" s="242"/>
      <c r="C310" s="242"/>
      <c r="D310" s="243" t="s">
        <v>2061</v>
      </c>
      <c r="E310" s="244" t="s">
        <v>2064</v>
      </c>
      <c r="F310" s="245">
        <v>101010730205</v>
      </c>
      <c r="G310" s="189" t="s">
        <v>2062</v>
      </c>
      <c r="H310" s="264" t="s">
        <v>1917</v>
      </c>
      <c r="I310" s="264">
        <v>200</v>
      </c>
      <c r="J310">
        <f t="shared" si="11"/>
        <v>20</v>
      </c>
      <c r="K310">
        <f t="shared" si="12"/>
        <v>21</v>
      </c>
      <c r="L310">
        <f t="shared" si="13"/>
        <v>21</v>
      </c>
      <c r="N310" s="264">
        <v>200</v>
      </c>
    </row>
    <row r="311" spans="2:14" x14ac:dyDescent="0.25">
      <c r="B311" s="248"/>
      <c r="C311" s="248"/>
      <c r="D311" s="243" t="s">
        <v>2061</v>
      </c>
      <c r="E311" s="243" t="s">
        <v>2065</v>
      </c>
      <c r="F311" s="245">
        <v>101010730305</v>
      </c>
      <c r="G311" s="189" t="s">
        <v>2062</v>
      </c>
      <c r="H311" s="264" t="s">
        <v>1917</v>
      </c>
      <c r="I311" s="264">
        <v>300</v>
      </c>
      <c r="J311">
        <f t="shared" si="11"/>
        <v>20</v>
      </c>
      <c r="K311">
        <f t="shared" si="12"/>
        <v>21</v>
      </c>
      <c r="L311">
        <f t="shared" si="13"/>
        <v>21</v>
      </c>
      <c r="N311" s="264">
        <v>300</v>
      </c>
    </row>
    <row r="312" spans="2:14" x14ac:dyDescent="0.25">
      <c r="B312" s="242"/>
      <c r="C312" s="242"/>
      <c r="D312" s="243" t="s">
        <v>2061</v>
      </c>
      <c r="E312" s="243" t="s">
        <v>2066</v>
      </c>
      <c r="F312" s="245">
        <v>101010730405</v>
      </c>
      <c r="G312" s="189" t="s">
        <v>2062</v>
      </c>
      <c r="H312" s="264" t="s">
        <v>1917</v>
      </c>
      <c r="I312" s="264">
        <v>400</v>
      </c>
      <c r="J312">
        <f t="shared" si="11"/>
        <v>20</v>
      </c>
      <c r="K312">
        <f t="shared" si="12"/>
        <v>21</v>
      </c>
      <c r="L312">
        <f t="shared" si="13"/>
        <v>21</v>
      </c>
      <c r="N312" s="264">
        <v>400</v>
      </c>
    </row>
    <row r="313" spans="2:14" x14ac:dyDescent="0.25">
      <c r="B313" s="242"/>
      <c r="C313" s="242"/>
      <c r="D313" s="243" t="s">
        <v>2061</v>
      </c>
      <c r="E313" s="244" t="s">
        <v>2067</v>
      </c>
      <c r="F313" s="245">
        <v>101010730505</v>
      </c>
      <c r="G313" s="189" t="s">
        <v>2062</v>
      </c>
      <c r="H313" s="264" t="s">
        <v>1917</v>
      </c>
      <c r="I313" s="264">
        <v>500</v>
      </c>
      <c r="J313">
        <f t="shared" si="11"/>
        <v>20</v>
      </c>
      <c r="K313">
        <f t="shared" si="12"/>
        <v>21</v>
      </c>
      <c r="L313">
        <f t="shared" si="13"/>
        <v>21</v>
      </c>
      <c r="N313" s="264">
        <v>500</v>
      </c>
    </row>
    <row r="314" spans="2:14" x14ac:dyDescent="0.25">
      <c r="B314" s="242"/>
      <c r="C314" s="242"/>
      <c r="D314" s="243" t="s">
        <v>2061</v>
      </c>
      <c r="E314" s="244" t="s">
        <v>2068</v>
      </c>
      <c r="F314" s="245">
        <v>101010730605</v>
      </c>
      <c r="G314" s="189" t="s">
        <v>2062</v>
      </c>
      <c r="H314" s="264" t="s">
        <v>1917</v>
      </c>
      <c r="I314" s="264">
        <v>700</v>
      </c>
      <c r="J314">
        <f t="shared" si="11"/>
        <v>20</v>
      </c>
      <c r="K314">
        <f t="shared" si="12"/>
        <v>22</v>
      </c>
      <c r="L314">
        <f t="shared" si="13"/>
        <v>22</v>
      </c>
      <c r="N314" s="264">
        <v>700</v>
      </c>
    </row>
    <row r="315" spans="2:14" x14ac:dyDescent="0.25">
      <c r="B315" s="242"/>
      <c r="C315" s="242"/>
      <c r="D315" s="243" t="s">
        <v>2061</v>
      </c>
      <c r="E315" s="244" t="s">
        <v>2069</v>
      </c>
      <c r="F315" s="245">
        <v>101010730705</v>
      </c>
      <c r="G315" s="189" t="s">
        <v>2062</v>
      </c>
      <c r="H315" s="264" t="s">
        <v>1917</v>
      </c>
      <c r="I315" s="264">
        <v>900</v>
      </c>
      <c r="J315">
        <f t="shared" si="11"/>
        <v>20</v>
      </c>
      <c r="K315">
        <f t="shared" si="12"/>
        <v>22</v>
      </c>
      <c r="L315">
        <f t="shared" si="13"/>
        <v>22</v>
      </c>
      <c r="N315" s="264">
        <v>900</v>
      </c>
    </row>
    <row r="316" spans="2:14" x14ac:dyDescent="0.25">
      <c r="B316" s="242"/>
      <c r="C316" s="242"/>
      <c r="D316" s="243" t="s">
        <v>2061</v>
      </c>
      <c r="E316" s="244" t="s">
        <v>2070</v>
      </c>
      <c r="F316" s="245">
        <v>101010730805</v>
      </c>
      <c r="G316" s="189" t="s">
        <v>2062</v>
      </c>
      <c r="H316" s="264" t="s">
        <v>1917</v>
      </c>
      <c r="I316" s="264">
        <v>1100</v>
      </c>
      <c r="J316">
        <f t="shared" si="11"/>
        <v>20</v>
      </c>
      <c r="K316">
        <f t="shared" si="12"/>
        <v>23</v>
      </c>
      <c r="L316">
        <f t="shared" si="13"/>
        <v>23</v>
      </c>
      <c r="N316" s="264">
        <v>1100</v>
      </c>
    </row>
    <row r="317" spans="2:14" x14ac:dyDescent="0.3">
      <c r="B317" s="248"/>
      <c r="C317" s="248"/>
      <c r="D317" s="251" t="s">
        <v>2061</v>
      </c>
      <c r="E317" s="251" t="s">
        <v>2071</v>
      </c>
      <c r="F317" s="250">
        <v>101010730905</v>
      </c>
      <c r="G317" s="189" t="s">
        <v>2062</v>
      </c>
      <c r="H317" s="264" t="s">
        <v>1917</v>
      </c>
      <c r="I317" s="264">
        <v>1300</v>
      </c>
      <c r="J317">
        <f t="shared" si="11"/>
        <v>20</v>
      </c>
      <c r="K317">
        <f t="shared" si="12"/>
        <v>23</v>
      </c>
      <c r="L317">
        <f t="shared" si="13"/>
        <v>23</v>
      </c>
      <c r="N317" s="264">
        <v>1300</v>
      </c>
    </row>
    <row r="318" spans="2:14" x14ac:dyDescent="0.3">
      <c r="B318" s="248"/>
      <c r="C318" s="248"/>
      <c r="D318" s="251" t="s">
        <v>2061</v>
      </c>
      <c r="E318" s="251" t="s">
        <v>2072</v>
      </c>
      <c r="F318" s="250">
        <v>101010731005</v>
      </c>
      <c r="G318" s="189" t="s">
        <v>2062</v>
      </c>
      <c r="H318" s="264" t="s">
        <v>1917</v>
      </c>
      <c r="I318" s="264">
        <v>1500</v>
      </c>
      <c r="J318">
        <f t="shared" si="11"/>
        <v>20</v>
      </c>
      <c r="K318">
        <f t="shared" si="12"/>
        <v>23</v>
      </c>
      <c r="L318">
        <f t="shared" si="13"/>
        <v>23</v>
      </c>
      <c r="N318" s="264">
        <v>1500</v>
      </c>
    </row>
    <row r="319" spans="2:14" x14ac:dyDescent="0.25">
      <c r="B319" s="248"/>
      <c r="C319" s="248"/>
      <c r="D319" s="243" t="s">
        <v>2061</v>
      </c>
      <c r="E319" s="243" t="s">
        <v>2073</v>
      </c>
      <c r="F319" s="245">
        <v>101010731105</v>
      </c>
      <c r="G319" s="189" t="s">
        <v>2062</v>
      </c>
      <c r="H319" s="264" t="s">
        <v>1917</v>
      </c>
      <c r="I319" s="264">
        <v>2000</v>
      </c>
      <c r="J319">
        <f t="shared" si="11"/>
        <v>20</v>
      </c>
      <c r="K319">
        <f t="shared" si="12"/>
        <v>24</v>
      </c>
      <c r="L319">
        <f t="shared" si="13"/>
        <v>24</v>
      </c>
      <c r="N319" s="264">
        <v>2000</v>
      </c>
    </row>
    <row r="320" spans="2:14" x14ac:dyDescent="0.25">
      <c r="B320" s="242">
        <v>1010940003</v>
      </c>
      <c r="C320" s="242" t="s">
        <v>1976</v>
      </c>
      <c r="D320" s="243" t="s">
        <v>2054</v>
      </c>
      <c r="E320" s="243"/>
      <c r="F320" s="245">
        <v>0</v>
      </c>
      <c r="G320" s="189"/>
      <c r="H320" s="189" t="s">
        <v>2061</v>
      </c>
      <c r="I320" s="189"/>
      <c r="J320" t="str">
        <f t="shared" si="11"/>
        <v/>
      </c>
      <c r="K320" t="str">
        <f t="shared" si="12"/>
        <v/>
      </c>
      <c r="L320" t="str">
        <f t="shared" si="13"/>
        <v/>
      </c>
      <c r="N320" s="189"/>
    </row>
    <row r="321" spans="2:14" x14ac:dyDescent="0.25">
      <c r="B321" s="242"/>
      <c r="C321" s="242"/>
      <c r="D321" s="243" t="s">
        <v>2061</v>
      </c>
      <c r="E321" s="244" t="s">
        <v>2054</v>
      </c>
      <c r="F321" s="245">
        <v>101010940003</v>
      </c>
      <c r="G321" s="189" t="s">
        <v>2062</v>
      </c>
      <c r="H321" s="189" t="s">
        <v>1910</v>
      </c>
      <c r="I321" s="255">
        <v>100</v>
      </c>
      <c r="J321">
        <f t="shared" si="11"/>
        <v>80</v>
      </c>
      <c r="K321">
        <f t="shared" si="12"/>
        <v>81</v>
      </c>
      <c r="L321">
        <f t="shared" si="13"/>
        <v>81</v>
      </c>
      <c r="N321" s="255">
        <v>100</v>
      </c>
    </row>
    <row r="322" spans="2:14" x14ac:dyDescent="0.25">
      <c r="B322" s="242"/>
      <c r="C322" s="242"/>
      <c r="D322" s="243" t="s">
        <v>2061</v>
      </c>
      <c r="E322" s="244" t="s">
        <v>2063</v>
      </c>
      <c r="F322" s="245">
        <v>101010940103</v>
      </c>
      <c r="G322" s="189" t="s">
        <v>2062</v>
      </c>
      <c r="H322" s="189" t="s">
        <v>1910</v>
      </c>
      <c r="I322" s="255">
        <v>200</v>
      </c>
      <c r="J322">
        <f t="shared" si="11"/>
        <v>80</v>
      </c>
      <c r="K322">
        <f t="shared" si="12"/>
        <v>82</v>
      </c>
      <c r="L322">
        <f t="shared" si="13"/>
        <v>82</v>
      </c>
      <c r="N322" s="255">
        <v>200</v>
      </c>
    </row>
    <row r="323" spans="2:14" x14ac:dyDescent="0.25">
      <c r="B323" s="242"/>
      <c r="C323" s="242"/>
      <c r="D323" s="243" t="s">
        <v>2061</v>
      </c>
      <c r="E323" s="244" t="s">
        <v>2064</v>
      </c>
      <c r="F323" s="245">
        <v>101010940203</v>
      </c>
      <c r="G323" s="189" t="s">
        <v>2062</v>
      </c>
      <c r="H323" s="189" t="s">
        <v>1910</v>
      </c>
      <c r="I323" s="255">
        <v>300</v>
      </c>
      <c r="J323">
        <f t="shared" si="11"/>
        <v>80</v>
      </c>
      <c r="K323">
        <f t="shared" si="12"/>
        <v>83</v>
      </c>
      <c r="L323">
        <f t="shared" si="13"/>
        <v>83</v>
      </c>
      <c r="N323" s="255">
        <v>300</v>
      </c>
    </row>
    <row r="324" spans="2:14" x14ac:dyDescent="0.25">
      <c r="B324" s="242"/>
      <c r="C324" s="242"/>
      <c r="D324" s="243" t="s">
        <v>2061</v>
      </c>
      <c r="E324" s="244" t="s">
        <v>2065</v>
      </c>
      <c r="F324" s="245">
        <v>101010940303</v>
      </c>
      <c r="G324" s="189" t="s">
        <v>2062</v>
      </c>
      <c r="H324" s="189" t="s">
        <v>1910</v>
      </c>
      <c r="I324" s="255">
        <v>400</v>
      </c>
      <c r="J324">
        <f t="shared" si="11"/>
        <v>80</v>
      </c>
      <c r="K324">
        <f t="shared" si="12"/>
        <v>84</v>
      </c>
      <c r="L324">
        <f t="shared" si="13"/>
        <v>84</v>
      </c>
      <c r="N324" s="255">
        <v>400</v>
      </c>
    </row>
    <row r="325" spans="2:14" x14ac:dyDescent="0.25">
      <c r="B325" s="248"/>
      <c r="C325" s="248"/>
      <c r="D325" s="243" t="s">
        <v>2061</v>
      </c>
      <c r="E325" s="243" t="s">
        <v>2066</v>
      </c>
      <c r="F325" s="245">
        <v>101010940403</v>
      </c>
      <c r="G325" s="189" t="s">
        <v>2062</v>
      </c>
      <c r="H325" s="189" t="s">
        <v>1910</v>
      </c>
      <c r="I325" s="255">
        <v>500</v>
      </c>
      <c r="J325">
        <f t="shared" si="11"/>
        <v>80</v>
      </c>
      <c r="K325">
        <f t="shared" si="12"/>
        <v>84</v>
      </c>
      <c r="L325">
        <f t="shared" si="13"/>
        <v>84</v>
      </c>
      <c r="N325" s="255">
        <v>500</v>
      </c>
    </row>
    <row r="326" spans="2:14" x14ac:dyDescent="0.25">
      <c r="B326" s="242"/>
      <c r="C326" s="242"/>
      <c r="D326" s="243" t="s">
        <v>2061</v>
      </c>
      <c r="E326" s="243" t="s">
        <v>2067</v>
      </c>
      <c r="F326" s="245">
        <v>101010940503</v>
      </c>
      <c r="G326" s="189" t="s">
        <v>2062</v>
      </c>
      <c r="H326" s="189" t="s">
        <v>1910</v>
      </c>
      <c r="I326" s="255">
        <v>600</v>
      </c>
      <c r="J326">
        <f t="shared" si="11"/>
        <v>80</v>
      </c>
      <c r="K326">
        <f t="shared" si="12"/>
        <v>85</v>
      </c>
      <c r="L326">
        <f t="shared" si="13"/>
        <v>85</v>
      </c>
      <c r="N326" s="255">
        <v>600</v>
      </c>
    </row>
    <row r="327" spans="2:14" x14ac:dyDescent="0.25">
      <c r="B327" s="242"/>
      <c r="C327" s="242"/>
      <c r="D327" s="243" t="s">
        <v>2061</v>
      </c>
      <c r="E327" s="244" t="s">
        <v>2068</v>
      </c>
      <c r="F327" s="245">
        <v>101010940603</v>
      </c>
      <c r="G327" s="189" t="s">
        <v>2062</v>
      </c>
      <c r="H327" s="189" t="s">
        <v>1910</v>
      </c>
      <c r="I327" s="255">
        <v>800</v>
      </c>
      <c r="J327">
        <f t="shared" si="11"/>
        <v>80</v>
      </c>
      <c r="K327">
        <f t="shared" si="12"/>
        <v>87</v>
      </c>
      <c r="L327">
        <f t="shared" si="13"/>
        <v>87</v>
      </c>
      <c r="N327" s="255">
        <v>800</v>
      </c>
    </row>
    <row r="328" spans="2:14" x14ac:dyDescent="0.25">
      <c r="B328" s="242"/>
      <c r="C328" s="242"/>
      <c r="D328" s="243" t="s">
        <v>2061</v>
      </c>
      <c r="E328" s="244" t="s">
        <v>2069</v>
      </c>
      <c r="F328" s="245">
        <v>101010940703</v>
      </c>
      <c r="G328" s="189" t="s">
        <v>2062</v>
      </c>
      <c r="H328" s="189" t="s">
        <v>1910</v>
      </c>
      <c r="I328" s="255">
        <v>1000</v>
      </c>
      <c r="J328">
        <f t="shared" si="11"/>
        <v>80</v>
      </c>
      <c r="K328">
        <f t="shared" si="12"/>
        <v>88</v>
      </c>
      <c r="L328">
        <f t="shared" si="13"/>
        <v>88</v>
      </c>
      <c r="N328" s="255">
        <v>1000</v>
      </c>
    </row>
    <row r="329" spans="2:14" x14ac:dyDescent="0.25">
      <c r="B329" s="242"/>
      <c r="C329" s="242"/>
      <c r="D329" s="243" t="s">
        <v>2061</v>
      </c>
      <c r="E329" s="244" t="s">
        <v>2070</v>
      </c>
      <c r="F329" s="245">
        <v>101010940803</v>
      </c>
      <c r="G329" s="189" t="s">
        <v>2062</v>
      </c>
      <c r="H329" s="189" t="s">
        <v>1910</v>
      </c>
      <c r="I329" s="255">
        <v>1200</v>
      </c>
      <c r="J329">
        <f t="shared" si="11"/>
        <v>80</v>
      </c>
      <c r="K329">
        <f t="shared" si="12"/>
        <v>90</v>
      </c>
      <c r="L329">
        <f t="shared" si="13"/>
        <v>90</v>
      </c>
      <c r="N329" s="255">
        <v>1200</v>
      </c>
    </row>
    <row r="330" spans="2:14" x14ac:dyDescent="0.25">
      <c r="B330" s="242"/>
      <c r="C330" s="242"/>
      <c r="D330" s="243" t="s">
        <v>2061</v>
      </c>
      <c r="E330" s="244" t="s">
        <v>2071</v>
      </c>
      <c r="F330" s="245">
        <v>101010940903</v>
      </c>
      <c r="G330" s="189" t="s">
        <v>2062</v>
      </c>
      <c r="H330" s="189" t="s">
        <v>1910</v>
      </c>
      <c r="I330" s="255">
        <v>1400</v>
      </c>
      <c r="J330">
        <f t="shared" si="11"/>
        <v>80</v>
      </c>
      <c r="K330">
        <f t="shared" si="12"/>
        <v>92</v>
      </c>
      <c r="L330">
        <f t="shared" si="13"/>
        <v>92</v>
      </c>
      <c r="N330" s="255">
        <v>1400</v>
      </c>
    </row>
    <row r="331" spans="2:14" x14ac:dyDescent="0.25">
      <c r="B331" s="248"/>
      <c r="C331" s="248"/>
      <c r="D331" s="243" t="s">
        <v>2061</v>
      </c>
      <c r="E331" s="243" t="s">
        <v>2072</v>
      </c>
      <c r="F331" s="245">
        <v>101010941003</v>
      </c>
      <c r="G331" s="189" t="s">
        <v>2062</v>
      </c>
      <c r="H331" s="189" t="s">
        <v>1910</v>
      </c>
      <c r="I331" s="255">
        <v>1600</v>
      </c>
      <c r="J331">
        <f t="shared" si="11"/>
        <v>80</v>
      </c>
      <c r="K331">
        <f t="shared" si="12"/>
        <v>93</v>
      </c>
      <c r="L331">
        <f t="shared" si="13"/>
        <v>93</v>
      </c>
      <c r="N331" s="255">
        <v>1600</v>
      </c>
    </row>
    <row r="332" spans="2:14" x14ac:dyDescent="0.25">
      <c r="B332" s="242"/>
      <c r="C332" s="242"/>
      <c r="D332" s="243" t="s">
        <v>2061</v>
      </c>
      <c r="E332" s="243" t="s">
        <v>2073</v>
      </c>
      <c r="F332" s="245">
        <v>101010941103</v>
      </c>
      <c r="G332" s="189" t="s">
        <v>2062</v>
      </c>
      <c r="H332" s="189" t="s">
        <v>1910</v>
      </c>
      <c r="I332" s="255">
        <v>2200</v>
      </c>
      <c r="J332">
        <f t="shared" si="11"/>
        <v>80</v>
      </c>
      <c r="K332">
        <f t="shared" si="12"/>
        <v>98</v>
      </c>
      <c r="L332">
        <f t="shared" si="13"/>
        <v>98</v>
      </c>
      <c r="N332" s="255">
        <v>2200</v>
      </c>
    </row>
    <row r="333" spans="2:14" x14ac:dyDescent="0.25">
      <c r="B333" s="242">
        <v>1010910002</v>
      </c>
      <c r="C333" s="242" t="s">
        <v>1966</v>
      </c>
      <c r="D333" s="243" t="s">
        <v>2054</v>
      </c>
      <c r="E333" s="244"/>
      <c r="F333" s="245">
        <v>0</v>
      </c>
      <c r="G333" s="189"/>
      <c r="H333" s="189" t="s">
        <v>2061</v>
      </c>
      <c r="I333" s="189"/>
    </row>
    <row r="334" spans="2:14" x14ac:dyDescent="0.25">
      <c r="B334" s="242"/>
      <c r="C334" s="242"/>
      <c r="D334" s="243" t="s">
        <v>2061</v>
      </c>
      <c r="E334" s="244" t="s">
        <v>2054</v>
      </c>
      <c r="F334" s="245">
        <v>101010910002</v>
      </c>
      <c r="G334" s="189" t="s">
        <v>2074</v>
      </c>
      <c r="H334" s="189" t="s">
        <v>2061</v>
      </c>
      <c r="I334" s="189">
        <v>85</v>
      </c>
    </row>
    <row r="335" spans="2:14" x14ac:dyDescent="0.25">
      <c r="B335" s="242"/>
      <c r="C335" s="242"/>
      <c r="D335" s="243" t="s">
        <v>2061</v>
      </c>
      <c r="E335" s="244" t="s">
        <v>2063</v>
      </c>
      <c r="F335" s="245">
        <v>101010910102</v>
      </c>
      <c r="G335" s="189" t="s">
        <v>2074</v>
      </c>
      <c r="H335" s="189" t="s">
        <v>2061</v>
      </c>
      <c r="I335" s="189">
        <v>84</v>
      </c>
    </row>
    <row r="336" spans="2:14" x14ac:dyDescent="0.25">
      <c r="B336" s="242"/>
      <c r="C336" s="242"/>
      <c r="D336" s="243" t="s">
        <v>2061</v>
      </c>
      <c r="E336" s="244" t="s">
        <v>2064</v>
      </c>
      <c r="F336" s="245">
        <v>101010910202</v>
      </c>
      <c r="G336" s="189" t="s">
        <v>2074</v>
      </c>
      <c r="H336" s="189" t="s">
        <v>2061</v>
      </c>
      <c r="I336" s="189">
        <v>83</v>
      </c>
    </row>
    <row r="337" spans="2:9" x14ac:dyDescent="0.25">
      <c r="B337" s="248"/>
      <c r="C337" s="248"/>
      <c r="D337" s="243" t="s">
        <v>2061</v>
      </c>
      <c r="E337" s="243" t="s">
        <v>2065</v>
      </c>
      <c r="F337" s="245">
        <v>101010910302</v>
      </c>
      <c r="G337" s="189" t="s">
        <v>2074</v>
      </c>
      <c r="H337" s="189" t="s">
        <v>2061</v>
      </c>
      <c r="I337" s="189">
        <v>82</v>
      </c>
    </row>
    <row r="338" spans="2:9" x14ac:dyDescent="0.25">
      <c r="B338" s="242"/>
      <c r="C338" s="242"/>
      <c r="D338" s="243" t="s">
        <v>2061</v>
      </c>
      <c r="E338" s="243" t="s">
        <v>2066</v>
      </c>
      <c r="F338" s="245">
        <v>101010910402</v>
      </c>
      <c r="G338" s="189" t="s">
        <v>2074</v>
      </c>
      <c r="H338" s="189" t="s">
        <v>2061</v>
      </c>
      <c r="I338" s="189">
        <v>81</v>
      </c>
    </row>
    <row r="339" spans="2:9" x14ac:dyDescent="0.25">
      <c r="B339" s="242"/>
      <c r="C339" s="242"/>
      <c r="D339" s="243" t="s">
        <v>2061</v>
      </c>
      <c r="E339" s="244" t="s">
        <v>2067</v>
      </c>
      <c r="F339" s="245">
        <v>101010910502</v>
      </c>
      <c r="G339" s="189" t="s">
        <v>2074</v>
      </c>
      <c r="H339" s="189" t="s">
        <v>2061</v>
      </c>
      <c r="I339" s="189">
        <v>80</v>
      </c>
    </row>
    <row r="340" spans="2:9" x14ac:dyDescent="0.25">
      <c r="B340" s="242"/>
      <c r="C340" s="242"/>
      <c r="D340" s="243" t="s">
        <v>2061</v>
      </c>
      <c r="E340" s="244" t="s">
        <v>2068</v>
      </c>
      <c r="F340" s="245">
        <v>101010910602</v>
      </c>
      <c r="G340" s="189" t="s">
        <v>2074</v>
      </c>
      <c r="H340" s="189" t="s">
        <v>2061</v>
      </c>
      <c r="I340" s="189">
        <v>74</v>
      </c>
    </row>
    <row r="341" spans="2:9" x14ac:dyDescent="0.25">
      <c r="B341" s="242"/>
      <c r="C341" s="242"/>
      <c r="D341" s="243" t="s">
        <v>2061</v>
      </c>
      <c r="E341" s="244" t="s">
        <v>2069</v>
      </c>
      <c r="F341" s="245">
        <v>101010910702</v>
      </c>
      <c r="G341" s="189" t="s">
        <v>2074</v>
      </c>
      <c r="H341" s="189" t="s">
        <v>2061</v>
      </c>
      <c r="I341" s="189">
        <v>73</v>
      </c>
    </row>
    <row r="342" spans="2:9" x14ac:dyDescent="0.25">
      <c r="B342" s="242"/>
      <c r="C342" s="242"/>
      <c r="D342" s="243" t="s">
        <v>2061</v>
      </c>
      <c r="E342" s="244" t="s">
        <v>2070</v>
      </c>
      <c r="F342" s="245">
        <v>101010910802</v>
      </c>
      <c r="G342" s="189" t="s">
        <v>2074</v>
      </c>
      <c r="H342" s="189" t="s">
        <v>2061</v>
      </c>
      <c r="I342" s="189">
        <v>72</v>
      </c>
    </row>
    <row r="343" spans="2:9" x14ac:dyDescent="0.25">
      <c r="B343" s="248"/>
      <c r="C343" s="248"/>
      <c r="D343" s="243" t="s">
        <v>2061</v>
      </c>
      <c r="E343" s="243" t="s">
        <v>2071</v>
      </c>
      <c r="F343" s="245">
        <v>101010910902</v>
      </c>
      <c r="G343" s="189" t="s">
        <v>2074</v>
      </c>
      <c r="H343" s="189" t="s">
        <v>2061</v>
      </c>
      <c r="I343" s="189">
        <v>71</v>
      </c>
    </row>
    <row r="344" spans="2:9" x14ac:dyDescent="0.25">
      <c r="B344" s="242"/>
      <c r="C344" s="242"/>
      <c r="D344" s="243" t="s">
        <v>2061</v>
      </c>
      <c r="E344" s="243" t="s">
        <v>2072</v>
      </c>
      <c r="F344" s="245">
        <v>101010911002</v>
      </c>
      <c r="G344" s="189" t="s">
        <v>2074</v>
      </c>
      <c r="H344" s="189" t="s">
        <v>2061</v>
      </c>
      <c r="I344" s="189">
        <v>70</v>
      </c>
    </row>
    <row r="345" spans="2:9" x14ac:dyDescent="0.25">
      <c r="B345" s="242"/>
      <c r="C345" s="242"/>
      <c r="D345" s="243" t="s">
        <v>2061</v>
      </c>
      <c r="E345" s="244" t="s">
        <v>2073</v>
      </c>
      <c r="F345" s="245">
        <v>101010911102</v>
      </c>
      <c r="G345" s="189" t="s">
        <v>2074</v>
      </c>
      <c r="H345" s="189" t="s">
        <v>2061</v>
      </c>
      <c r="I345" s="189">
        <v>60</v>
      </c>
    </row>
    <row r="346" spans="2:9" x14ac:dyDescent="0.25">
      <c r="B346" s="242">
        <v>1010720007</v>
      </c>
      <c r="C346" s="242" t="s">
        <v>2006</v>
      </c>
      <c r="D346" s="243" t="s">
        <v>2054</v>
      </c>
      <c r="E346" s="244"/>
      <c r="F346" s="245">
        <v>0</v>
      </c>
      <c r="G346" s="189"/>
      <c r="H346" s="189" t="s">
        <v>2061</v>
      </c>
      <c r="I346" s="189"/>
    </row>
    <row r="347" spans="2:9" x14ac:dyDescent="0.25">
      <c r="B347" s="242"/>
      <c r="C347" s="242"/>
      <c r="D347" s="243" t="s">
        <v>2061</v>
      </c>
      <c r="E347" s="244" t="s">
        <v>2054</v>
      </c>
      <c r="F347" s="245">
        <v>101010720007</v>
      </c>
      <c r="G347" s="189" t="s">
        <v>2074</v>
      </c>
      <c r="H347" s="189" t="s">
        <v>2061</v>
      </c>
      <c r="I347" s="189">
        <v>85</v>
      </c>
    </row>
    <row r="348" spans="2:9" x14ac:dyDescent="0.25">
      <c r="B348" s="242"/>
      <c r="C348" s="242"/>
      <c r="D348" s="243" t="s">
        <v>2061</v>
      </c>
      <c r="E348" s="244" t="s">
        <v>2063</v>
      </c>
      <c r="F348" s="245">
        <v>101010720107</v>
      </c>
      <c r="G348" s="189" t="s">
        <v>2074</v>
      </c>
      <c r="H348" s="189" t="s">
        <v>2061</v>
      </c>
      <c r="I348" s="189">
        <v>84</v>
      </c>
    </row>
    <row r="349" spans="2:9" x14ac:dyDescent="0.25">
      <c r="B349" s="248"/>
      <c r="C349" s="248"/>
      <c r="D349" s="251" t="s">
        <v>2061</v>
      </c>
      <c r="E349" s="251" t="s">
        <v>2064</v>
      </c>
      <c r="F349" s="245">
        <v>101010720207</v>
      </c>
      <c r="G349" s="189" t="s">
        <v>2074</v>
      </c>
      <c r="H349" s="189" t="s">
        <v>2061</v>
      </c>
      <c r="I349" s="189">
        <v>83</v>
      </c>
    </row>
    <row r="350" spans="2:9" x14ac:dyDescent="0.25">
      <c r="B350" s="242"/>
      <c r="C350" s="242"/>
      <c r="D350" s="243" t="s">
        <v>2061</v>
      </c>
      <c r="E350" s="251" t="s">
        <v>2065</v>
      </c>
      <c r="F350" s="245">
        <v>101010720307</v>
      </c>
      <c r="G350" s="189" t="s">
        <v>2074</v>
      </c>
      <c r="H350" s="189" t="s">
        <v>2061</v>
      </c>
      <c r="I350" s="189">
        <v>82</v>
      </c>
    </row>
    <row r="351" spans="2:9" x14ac:dyDescent="0.25">
      <c r="B351" s="242"/>
      <c r="C351" s="242"/>
      <c r="D351" s="243" t="s">
        <v>2061</v>
      </c>
      <c r="E351" s="243" t="s">
        <v>2066</v>
      </c>
      <c r="F351" s="245">
        <v>101010720407</v>
      </c>
      <c r="G351" s="189" t="s">
        <v>2074</v>
      </c>
      <c r="H351" s="189" t="s">
        <v>2061</v>
      </c>
      <c r="I351" s="189">
        <v>81</v>
      </c>
    </row>
    <row r="352" spans="2:9" x14ac:dyDescent="0.25">
      <c r="B352" s="242"/>
      <c r="C352" s="242"/>
      <c r="D352" s="243" t="s">
        <v>2061</v>
      </c>
      <c r="E352" s="244" t="s">
        <v>2067</v>
      </c>
      <c r="F352" s="245">
        <v>101010720507</v>
      </c>
      <c r="G352" s="189" t="s">
        <v>2074</v>
      </c>
      <c r="H352" s="189" t="s">
        <v>2061</v>
      </c>
      <c r="I352" s="189">
        <v>80</v>
      </c>
    </row>
    <row r="353" spans="2:9" x14ac:dyDescent="0.25">
      <c r="B353" s="248"/>
      <c r="C353" s="248"/>
      <c r="D353" s="251" t="s">
        <v>2061</v>
      </c>
      <c r="E353" s="251" t="s">
        <v>2068</v>
      </c>
      <c r="F353" s="245">
        <v>101010720607</v>
      </c>
      <c r="G353" s="189" t="s">
        <v>2074</v>
      </c>
      <c r="H353" s="189" t="s">
        <v>2061</v>
      </c>
      <c r="I353" s="189">
        <v>74</v>
      </c>
    </row>
    <row r="354" spans="2:9" x14ac:dyDescent="0.25">
      <c r="B354" s="242"/>
      <c r="C354" s="242"/>
      <c r="D354" s="243" t="s">
        <v>2061</v>
      </c>
      <c r="E354" s="251" t="s">
        <v>2069</v>
      </c>
      <c r="F354" s="245">
        <v>101010720707</v>
      </c>
      <c r="G354" s="189" t="s">
        <v>2074</v>
      </c>
      <c r="H354" s="189" t="s">
        <v>2061</v>
      </c>
      <c r="I354" s="189">
        <v>73</v>
      </c>
    </row>
    <row r="355" spans="2:9" x14ac:dyDescent="0.25">
      <c r="B355" s="242"/>
      <c r="C355" s="242"/>
      <c r="D355" s="243" t="s">
        <v>2061</v>
      </c>
      <c r="E355" s="243" t="s">
        <v>2070</v>
      </c>
      <c r="F355" s="245">
        <v>101010720807</v>
      </c>
      <c r="G355" s="189" t="s">
        <v>2074</v>
      </c>
      <c r="H355" s="189" t="s">
        <v>2061</v>
      </c>
      <c r="I355" s="189">
        <v>72</v>
      </c>
    </row>
    <row r="356" spans="2:9" x14ac:dyDescent="0.25">
      <c r="B356" s="242"/>
      <c r="C356" s="242"/>
      <c r="D356" s="243" t="s">
        <v>2061</v>
      </c>
      <c r="E356" s="244" t="s">
        <v>2071</v>
      </c>
      <c r="F356" s="245">
        <v>101010720907</v>
      </c>
      <c r="G356" s="189" t="s">
        <v>2074</v>
      </c>
      <c r="H356" s="189" t="s">
        <v>2061</v>
      </c>
      <c r="I356" s="189">
        <v>71</v>
      </c>
    </row>
    <row r="357" spans="2:9" x14ac:dyDescent="0.3">
      <c r="B357" s="248"/>
      <c r="C357" s="248"/>
      <c r="D357" s="251" t="s">
        <v>2061</v>
      </c>
      <c r="E357" s="251" t="s">
        <v>2072</v>
      </c>
      <c r="F357" s="250">
        <v>101010721007</v>
      </c>
      <c r="G357" s="189" t="s">
        <v>2074</v>
      </c>
      <c r="H357" s="189" t="s">
        <v>2061</v>
      </c>
      <c r="I357" s="189">
        <v>70</v>
      </c>
    </row>
    <row r="358" spans="2:9" x14ac:dyDescent="0.3">
      <c r="B358" s="248"/>
      <c r="C358" s="248"/>
      <c r="D358" s="251" t="s">
        <v>2061</v>
      </c>
      <c r="E358" s="251" t="s">
        <v>2073</v>
      </c>
      <c r="F358" s="250">
        <v>101010721107</v>
      </c>
      <c r="G358" s="189" t="s">
        <v>2074</v>
      </c>
      <c r="H358" s="189" t="s">
        <v>2061</v>
      </c>
      <c r="I358" s="189">
        <v>60</v>
      </c>
    </row>
    <row r="359" spans="2:9" x14ac:dyDescent="0.25">
      <c r="B359" s="248">
        <v>1010320002</v>
      </c>
      <c r="C359" s="248" t="s">
        <v>2020</v>
      </c>
      <c r="D359" s="243" t="s">
        <v>2054</v>
      </c>
      <c r="E359" s="243"/>
      <c r="F359" s="245">
        <v>0</v>
      </c>
      <c r="G359" s="189"/>
      <c r="H359" s="189" t="s">
        <v>2061</v>
      </c>
      <c r="I359" s="189"/>
    </row>
    <row r="360" spans="2:9" x14ac:dyDescent="0.25">
      <c r="B360" s="242"/>
      <c r="C360" s="242"/>
      <c r="D360" s="243" t="s">
        <v>2061</v>
      </c>
      <c r="E360" s="243" t="s">
        <v>2054</v>
      </c>
      <c r="F360" s="245">
        <v>101010320002</v>
      </c>
      <c r="G360" s="189" t="s">
        <v>2074</v>
      </c>
      <c r="H360" s="189" t="s">
        <v>2061</v>
      </c>
      <c r="I360" s="189">
        <v>85</v>
      </c>
    </row>
    <row r="361" spans="2:9" x14ac:dyDescent="0.25">
      <c r="B361" s="242"/>
      <c r="C361" s="242"/>
      <c r="D361" s="243" t="s">
        <v>2061</v>
      </c>
      <c r="E361" s="244" t="s">
        <v>2063</v>
      </c>
      <c r="F361" s="245">
        <v>101010320102</v>
      </c>
      <c r="G361" s="189" t="s">
        <v>2074</v>
      </c>
      <c r="H361" s="189" t="s">
        <v>2061</v>
      </c>
      <c r="I361" s="189">
        <v>84</v>
      </c>
    </row>
    <row r="362" spans="2:9" x14ac:dyDescent="0.25">
      <c r="B362" s="242"/>
      <c r="C362" s="242"/>
      <c r="D362" s="243" t="s">
        <v>2061</v>
      </c>
      <c r="E362" s="244" t="s">
        <v>2064</v>
      </c>
      <c r="F362" s="245">
        <v>101010320202</v>
      </c>
      <c r="G362" s="189" t="s">
        <v>2074</v>
      </c>
      <c r="H362" s="189" t="s">
        <v>2061</v>
      </c>
      <c r="I362" s="189">
        <v>83</v>
      </c>
    </row>
    <row r="363" spans="2:9" x14ac:dyDescent="0.25">
      <c r="B363" s="242"/>
      <c r="C363" s="242"/>
      <c r="D363" s="243" t="s">
        <v>2061</v>
      </c>
      <c r="E363" s="244" t="s">
        <v>2065</v>
      </c>
      <c r="F363" s="245">
        <v>101010320302</v>
      </c>
      <c r="G363" s="189" t="s">
        <v>2074</v>
      </c>
      <c r="H363" s="189" t="s">
        <v>2061</v>
      </c>
      <c r="I363" s="189">
        <v>82</v>
      </c>
    </row>
    <row r="364" spans="2:9" x14ac:dyDescent="0.25">
      <c r="B364" s="242"/>
      <c r="C364" s="242"/>
      <c r="D364" s="243" t="s">
        <v>2061</v>
      </c>
      <c r="E364" s="244" t="s">
        <v>2066</v>
      </c>
      <c r="F364" s="245">
        <v>101010320402</v>
      </c>
      <c r="G364" s="189" t="s">
        <v>2074</v>
      </c>
      <c r="H364" s="189" t="s">
        <v>2061</v>
      </c>
      <c r="I364" s="189">
        <v>81</v>
      </c>
    </row>
    <row r="365" spans="2:9" x14ac:dyDescent="0.25">
      <c r="B365" s="248"/>
      <c r="C365" s="248"/>
      <c r="D365" s="243" t="s">
        <v>2061</v>
      </c>
      <c r="E365" s="243" t="s">
        <v>2067</v>
      </c>
      <c r="F365" s="245">
        <v>101010320502</v>
      </c>
      <c r="G365" s="189" t="s">
        <v>2074</v>
      </c>
      <c r="H365" s="189" t="s">
        <v>2061</v>
      </c>
      <c r="I365" s="189">
        <v>80</v>
      </c>
    </row>
    <row r="366" spans="2:9" x14ac:dyDescent="0.25">
      <c r="B366" s="242"/>
      <c r="C366" s="242"/>
      <c r="D366" s="243" t="s">
        <v>2061</v>
      </c>
      <c r="E366" s="243" t="s">
        <v>2068</v>
      </c>
      <c r="F366" s="245">
        <v>101010320602</v>
      </c>
      <c r="G366" s="189" t="s">
        <v>2074</v>
      </c>
      <c r="H366" s="189" t="s">
        <v>2061</v>
      </c>
      <c r="I366" s="189">
        <v>74</v>
      </c>
    </row>
    <row r="367" spans="2:9" x14ac:dyDescent="0.25">
      <c r="B367" s="242"/>
      <c r="C367" s="242"/>
      <c r="D367" s="243" t="s">
        <v>2061</v>
      </c>
      <c r="E367" s="244" t="s">
        <v>2069</v>
      </c>
      <c r="F367" s="245">
        <v>101010320702</v>
      </c>
      <c r="G367" s="189" t="s">
        <v>2074</v>
      </c>
      <c r="H367" s="189" t="s">
        <v>2061</v>
      </c>
      <c r="I367" s="189">
        <v>73</v>
      </c>
    </row>
    <row r="368" spans="2:9" x14ac:dyDescent="0.25">
      <c r="B368" s="242"/>
      <c r="C368" s="242"/>
      <c r="D368" s="243" t="s">
        <v>2061</v>
      </c>
      <c r="E368" s="244" t="s">
        <v>2070</v>
      </c>
      <c r="F368" s="245">
        <v>101010320802</v>
      </c>
      <c r="G368" s="189" t="s">
        <v>2074</v>
      </c>
      <c r="H368" s="189" t="s">
        <v>2061</v>
      </c>
      <c r="I368" s="189">
        <v>72</v>
      </c>
    </row>
    <row r="369" spans="2:9" x14ac:dyDescent="0.25">
      <c r="B369" s="242"/>
      <c r="C369" s="242"/>
      <c r="D369" s="243" t="s">
        <v>2061</v>
      </c>
      <c r="E369" s="244" t="s">
        <v>2071</v>
      </c>
      <c r="F369" s="245">
        <v>101010320902</v>
      </c>
      <c r="G369" s="189" t="s">
        <v>2074</v>
      </c>
      <c r="H369" s="189" t="s">
        <v>2061</v>
      </c>
      <c r="I369" s="189">
        <v>71</v>
      </c>
    </row>
    <row r="370" spans="2:9" x14ac:dyDescent="0.25">
      <c r="B370" s="242"/>
      <c r="C370" s="242"/>
      <c r="D370" s="243" t="s">
        <v>2061</v>
      </c>
      <c r="E370" s="244" t="s">
        <v>2072</v>
      </c>
      <c r="F370" s="245">
        <v>101010321002</v>
      </c>
      <c r="G370" s="189" t="s">
        <v>2074</v>
      </c>
      <c r="H370" s="189" t="s">
        <v>2061</v>
      </c>
      <c r="I370" s="189">
        <v>70</v>
      </c>
    </row>
    <row r="371" spans="2:9" x14ac:dyDescent="0.25">
      <c r="B371" s="248"/>
      <c r="C371" s="248"/>
      <c r="D371" s="243" t="s">
        <v>2061</v>
      </c>
      <c r="E371" s="243" t="s">
        <v>2073</v>
      </c>
      <c r="F371" s="245">
        <v>101010321102</v>
      </c>
      <c r="G371" s="189" t="s">
        <v>2074</v>
      </c>
      <c r="H371" s="189" t="s">
        <v>2061</v>
      </c>
      <c r="I371" s="189">
        <v>60</v>
      </c>
    </row>
    <row r="372" spans="2:9" x14ac:dyDescent="0.25">
      <c r="B372" s="242">
        <v>1010530003</v>
      </c>
      <c r="C372" s="242" t="s">
        <v>2011</v>
      </c>
      <c r="D372" s="243" t="s">
        <v>2054</v>
      </c>
      <c r="E372" s="243"/>
      <c r="F372" s="245">
        <v>0</v>
      </c>
      <c r="G372" s="189"/>
      <c r="H372" s="189" t="s">
        <v>2061</v>
      </c>
      <c r="I372" s="189"/>
    </row>
    <row r="373" spans="2:9" x14ac:dyDescent="0.25">
      <c r="B373" s="242"/>
      <c r="C373" s="242"/>
      <c r="D373" s="243" t="s">
        <v>2061</v>
      </c>
      <c r="E373" s="244" t="s">
        <v>2054</v>
      </c>
      <c r="F373" s="245">
        <v>101010530003</v>
      </c>
      <c r="G373" s="189" t="s">
        <v>2074</v>
      </c>
      <c r="H373" s="189" t="s">
        <v>2061</v>
      </c>
      <c r="I373" s="189">
        <v>85</v>
      </c>
    </row>
    <row r="374" spans="2:9" x14ac:dyDescent="0.25">
      <c r="B374" s="242"/>
      <c r="C374" s="242"/>
      <c r="D374" s="243" t="s">
        <v>2061</v>
      </c>
      <c r="E374" s="244" t="s">
        <v>2063</v>
      </c>
      <c r="F374" s="245">
        <v>101010530103</v>
      </c>
      <c r="G374" s="189" t="s">
        <v>2074</v>
      </c>
      <c r="H374" s="189" t="s">
        <v>2061</v>
      </c>
      <c r="I374" s="189">
        <v>84</v>
      </c>
    </row>
    <row r="375" spans="2:9" x14ac:dyDescent="0.25">
      <c r="B375" s="242"/>
      <c r="C375" s="242"/>
      <c r="D375" s="243" t="s">
        <v>2061</v>
      </c>
      <c r="E375" s="244" t="s">
        <v>2064</v>
      </c>
      <c r="F375" s="245">
        <v>101010530203</v>
      </c>
      <c r="G375" s="189" t="s">
        <v>2074</v>
      </c>
      <c r="H375" s="189" t="s">
        <v>2061</v>
      </c>
      <c r="I375" s="189">
        <v>83</v>
      </c>
    </row>
    <row r="376" spans="2:9" x14ac:dyDescent="0.25">
      <c r="B376" s="242"/>
      <c r="C376" s="242"/>
      <c r="D376" s="243" t="s">
        <v>2061</v>
      </c>
      <c r="E376" s="244" t="s">
        <v>2065</v>
      </c>
      <c r="F376" s="245">
        <v>101010530303</v>
      </c>
      <c r="G376" s="189" t="s">
        <v>2074</v>
      </c>
      <c r="H376" s="189" t="s">
        <v>2061</v>
      </c>
      <c r="I376" s="189">
        <v>82</v>
      </c>
    </row>
    <row r="377" spans="2:9" x14ac:dyDescent="0.25">
      <c r="B377" s="248"/>
      <c r="C377" s="248"/>
      <c r="D377" s="243" t="s">
        <v>2061</v>
      </c>
      <c r="E377" s="243" t="s">
        <v>2066</v>
      </c>
      <c r="F377" s="245">
        <v>101010530403</v>
      </c>
      <c r="G377" s="189" t="s">
        <v>2074</v>
      </c>
      <c r="H377" s="189" t="s">
        <v>2061</v>
      </c>
      <c r="I377" s="189">
        <v>81</v>
      </c>
    </row>
    <row r="378" spans="2:9" x14ac:dyDescent="0.25">
      <c r="B378" s="242"/>
      <c r="C378" s="242"/>
      <c r="D378" s="243" t="s">
        <v>2061</v>
      </c>
      <c r="E378" s="243" t="s">
        <v>2067</v>
      </c>
      <c r="F378" s="245">
        <v>101010530503</v>
      </c>
      <c r="G378" s="189" t="s">
        <v>2074</v>
      </c>
      <c r="H378" s="189" t="s">
        <v>2061</v>
      </c>
      <c r="I378" s="189">
        <v>80</v>
      </c>
    </row>
    <row r="379" spans="2:9" x14ac:dyDescent="0.25">
      <c r="B379" s="242"/>
      <c r="C379" s="242"/>
      <c r="D379" s="243" t="s">
        <v>2061</v>
      </c>
      <c r="E379" s="244" t="s">
        <v>2068</v>
      </c>
      <c r="F379" s="245">
        <v>101010530603</v>
      </c>
      <c r="G379" s="189" t="s">
        <v>2074</v>
      </c>
      <c r="H379" s="189" t="s">
        <v>2061</v>
      </c>
      <c r="I379" s="189">
        <v>74</v>
      </c>
    </row>
    <row r="380" spans="2:9" x14ac:dyDescent="0.25">
      <c r="B380" s="242"/>
      <c r="C380" s="242"/>
      <c r="D380" s="243" t="s">
        <v>2061</v>
      </c>
      <c r="E380" s="244" t="s">
        <v>2069</v>
      </c>
      <c r="F380" s="245">
        <v>101010530703</v>
      </c>
      <c r="G380" s="189" t="s">
        <v>2074</v>
      </c>
      <c r="H380" s="189" t="s">
        <v>2061</v>
      </c>
      <c r="I380" s="189">
        <v>73</v>
      </c>
    </row>
    <row r="381" spans="2:9" x14ac:dyDescent="0.25">
      <c r="B381" s="242"/>
      <c r="C381" s="242"/>
      <c r="D381" s="243" t="s">
        <v>2061</v>
      </c>
      <c r="E381" s="244" t="s">
        <v>2070</v>
      </c>
      <c r="F381" s="245">
        <v>101010530803</v>
      </c>
      <c r="G381" s="189" t="s">
        <v>2074</v>
      </c>
      <c r="H381" s="189" t="s">
        <v>2061</v>
      </c>
      <c r="I381" s="189">
        <v>72</v>
      </c>
    </row>
    <row r="382" spans="2:9" x14ac:dyDescent="0.25">
      <c r="B382" s="242"/>
      <c r="C382" s="242"/>
      <c r="D382" s="243" t="s">
        <v>2061</v>
      </c>
      <c r="E382" s="244" t="s">
        <v>2071</v>
      </c>
      <c r="F382" s="245">
        <v>101010530903</v>
      </c>
      <c r="G382" s="189" t="s">
        <v>2074</v>
      </c>
      <c r="H382" s="189" t="s">
        <v>2061</v>
      </c>
      <c r="I382" s="189">
        <v>71</v>
      </c>
    </row>
    <row r="383" spans="2:9" x14ac:dyDescent="0.25">
      <c r="B383" s="248"/>
      <c r="C383" s="248"/>
      <c r="D383" s="243" t="s">
        <v>2061</v>
      </c>
      <c r="E383" s="243" t="s">
        <v>2072</v>
      </c>
      <c r="F383" s="245">
        <v>101010531003</v>
      </c>
      <c r="G383" s="189" t="s">
        <v>2074</v>
      </c>
      <c r="H383" s="189" t="s">
        <v>2061</v>
      </c>
      <c r="I383" s="189">
        <v>70</v>
      </c>
    </row>
    <row r="384" spans="2:9" x14ac:dyDescent="0.25">
      <c r="B384" s="242"/>
      <c r="C384" s="242"/>
      <c r="D384" s="243" t="s">
        <v>2061</v>
      </c>
      <c r="E384" s="243" t="s">
        <v>2073</v>
      </c>
      <c r="F384" s="245">
        <v>101010531103</v>
      </c>
      <c r="G384" s="189" t="s">
        <v>2074</v>
      </c>
      <c r="H384" s="189" t="s">
        <v>2061</v>
      </c>
      <c r="I384" s="189">
        <v>60</v>
      </c>
    </row>
    <row r="385" spans="2:9" x14ac:dyDescent="0.25">
      <c r="B385" s="242">
        <v>1010710003</v>
      </c>
      <c r="C385" s="242" t="s">
        <v>1982</v>
      </c>
      <c r="D385" s="243" t="s">
        <v>2054</v>
      </c>
      <c r="E385" s="244"/>
      <c r="F385" s="245">
        <v>0</v>
      </c>
      <c r="G385" s="189"/>
      <c r="H385" s="189" t="s">
        <v>2061</v>
      </c>
      <c r="I385" s="189"/>
    </row>
    <row r="386" spans="2:9" x14ac:dyDescent="0.25">
      <c r="B386" s="242"/>
      <c r="C386" s="242"/>
      <c r="D386" s="243" t="s">
        <v>2061</v>
      </c>
      <c r="E386" s="244" t="s">
        <v>2054</v>
      </c>
      <c r="F386" s="245">
        <v>101010710003</v>
      </c>
      <c r="G386" s="189" t="s">
        <v>2074</v>
      </c>
      <c r="H386" s="189" t="s">
        <v>2061</v>
      </c>
      <c r="I386" s="189">
        <v>85</v>
      </c>
    </row>
    <row r="387" spans="2:9" x14ac:dyDescent="0.25">
      <c r="B387" s="242"/>
      <c r="C387" s="242"/>
      <c r="D387" s="243" t="s">
        <v>2061</v>
      </c>
      <c r="E387" s="244" t="s">
        <v>2063</v>
      </c>
      <c r="F387" s="245">
        <v>101010710103</v>
      </c>
      <c r="G387" s="189" t="s">
        <v>2074</v>
      </c>
      <c r="H387" s="189" t="s">
        <v>2061</v>
      </c>
      <c r="I387" s="189">
        <v>84</v>
      </c>
    </row>
    <row r="388" spans="2:9" x14ac:dyDescent="0.25">
      <c r="B388" s="242"/>
      <c r="C388" s="242"/>
      <c r="D388" s="243" t="s">
        <v>2061</v>
      </c>
      <c r="E388" s="244" t="s">
        <v>2064</v>
      </c>
      <c r="F388" s="245">
        <v>101010710203</v>
      </c>
      <c r="G388" s="189" t="s">
        <v>2074</v>
      </c>
      <c r="H388" s="189" t="s">
        <v>2061</v>
      </c>
      <c r="I388" s="189">
        <v>83</v>
      </c>
    </row>
    <row r="389" spans="2:9" x14ac:dyDescent="0.25">
      <c r="B389" s="248"/>
      <c r="C389" s="248"/>
      <c r="D389" s="243" t="s">
        <v>2061</v>
      </c>
      <c r="E389" s="243" t="s">
        <v>2065</v>
      </c>
      <c r="F389" s="245">
        <v>101010710303</v>
      </c>
      <c r="G389" s="189" t="s">
        <v>2074</v>
      </c>
      <c r="H389" s="189" t="s">
        <v>2061</v>
      </c>
      <c r="I389" s="189">
        <v>82</v>
      </c>
    </row>
    <row r="390" spans="2:9" x14ac:dyDescent="0.25">
      <c r="B390" s="242"/>
      <c r="C390" s="242"/>
      <c r="D390" s="243" t="s">
        <v>2061</v>
      </c>
      <c r="E390" s="243" t="s">
        <v>2066</v>
      </c>
      <c r="F390" s="245">
        <v>101010710403</v>
      </c>
      <c r="G390" s="189" t="s">
        <v>2074</v>
      </c>
      <c r="H390" s="189" t="s">
        <v>2061</v>
      </c>
      <c r="I390" s="189">
        <v>81</v>
      </c>
    </row>
    <row r="391" spans="2:9" x14ac:dyDescent="0.25">
      <c r="B391" s="242"/>
      <c r="C391" s="242"/>
      <c r="D391" s="243" t="s">
        <v>2061</v>
      </c>
      <c r="E391" s="244" t="s">
        <v>2067</v>
      </c>
      <c r="F391" s="245">
        <v>101010710503</v>
      </c>
      <c r="G391" s="189" t="s">
        <v>2074</v>
      </c>
      <c r="H391" s="189" t="s">
        <v>2061</v>
      </c>
      <c r="I391" s="189">
        <v>80</v>
      </c>
    </row>
    <row r="392" spans="2:9" x14ac:dyDescent="0.25">
      <c r="B392" s="242"/>
      <c r="C392" s="242"/>
      <c r="D392" s="243" t="s">
        <v>2061</v>
      </c>
      <c r="E392" s="244" t="s">
        <v>2068</v>
      </c>
      <c r="F392" s="245">
        <v>101010710603</v>
      </c>
      <c r="G392" s="189" t="s">
        <v>2074</v>
      </c>
      <c r="H392" s="189" t="s">
        <v>2061</v>
      </c>
      <c r="I392" s="189">
        <v>74</v>
      </c>
    </row>
    <row r="393" spans="2:9" x14ac:dyDescent="0.25">
      <c r="B393" s="242"/>
      <c r="C393" s="242"/>
      <c r="D393" s="243" t="s">
        <v>2061</v>
      </c>
      <c r="E393" s="244" t="s">
        <v>2069</v>
      </c>
      <c r="F393" s="245">
        <v>101010710703</v>
      </c>
      <c r="G393" s="189" t="s">
        <v>2074</v>
      </c>
      <c r="H393" s="189" t="s">
        <v>2061</v>
      </c>
      <c r="I393" s="189">
        <v>73</v>
      </c>
    </row>
    <row r="394" spans="2:9" x14ac:dyDescent="0.25">
      <c r="B394" s="242"/>
      <c r="C394" s="242"/>
      <c r="D394" s="243" t="s">
        <v>2061</v>
      </c>
      <c r="E394" s="244" t="s">
        <v>2070</v>
      </c>
      <c r="F394" s="245">
        <v>101010710803</v>
      </c>
      <c r="G394" s="189" t="s">
        <v>2074</v>
      </c>
      <c r="H394" s="189" t="s">
        <v>2061</v>
      </c>
      <c r="I394" s="189">
        <v>72</v>
      </c>
    </row>
    <row r="395" spans="2:9" x14ac:dyDescent="0.25">
      <c r="B395" s="248"/>
      <c r="C395" s="248"/>
      <c r="D395" s="251" t="s">
        <v>2061</v>
      </c>
      <c r="E395" s="251" t="s">
        <v>2071</v>
      </c>
      <c r="F395" s="245">
        <v>101010710903</v>
      </c>
      <c r="G395" s="189" t="s">
        <v>2074</v>
      </c>
      <c r="H395" s="189" t="s">
        <v>2061</v>
      </c>
      <c r="I395" s="189">
        <v>71</v>
      </c>
    </row>
    <row r="396" spans="2:9" x14ac:dyDescent="0.25">
      <c r="B396" s="242"/>
      <c r="C396" s="242"/>
      <c r="D396" s="243" t="s">
        <v>2061</v>
      </c>
      <c r="E396" s="251" t="s">
        <v>2072</v>
      </c>
      <c r="F396" s="245">
        <v>101010711003</v>
      </c>
      <c r="G396" s="189" t="s">
        <v>2074</v>
      </c>
      <c r="H396" s="189" t="s">
        <v>2061</v>
      </c>
      <c r="I396" s="189">
        <v>70</v>
      </c>
    </row>
    <row r="397" spans="2:9" x14ac:dyDescent="0.25">
      <c r="B397" s="242"/>
      <c r="C397" s="242"/>
      <c r="D397" s="243" t="s">
        <v>2061</v>
      </c>
      <c r="E397" s="243" t="s">
        <v>2073</v>
      </c>
      <c r="F397" s="245">
        <v>101010711103</v>
      </c>
      <c r="G397" s="189" t="s">
        <v>2074</v>
      </c>
      <c r="H397" s="189" t="s">
        <v>2061</v>
      </c>
      <c r="I397" s="189">
        <v>60</v>
      </c>
    </row>
    <row r="398" spans="2:9" x14ac:dyDescent="0.25">
      <c r="B398" s="242">
        <v>1010920003</v>
      </c>
      <c r="C398" s="242" t="s">
        <v>1968</v>
      </c>
      <c r="D398" s="243" t="s">
        <v>2054</v>
      </c>
      <c r="E398" s="244"/>
      <c r="F398" s="245">
        <v>0</v>
      </c>
      <c r="G398" s="189"/>
      <c r="H398" s="189" t="s">
        <v>2061</v>
      </c>
      <c r="I398" s="189"/>
    </row>
    <row r="399" spans="2:9" x14ac:dyDescent="0.3">
      <c r="B399" s="248"/>
      <c r="C399" s="248"/>
      <c r="D399" s="251" t="s">
        <v>2061</v>
      </c>
      <c r="E399" s="251" t="s">
        <v>2054</v>
      </c>
      <c r="F399" s="249">
        <v>101010920003</v>
      </c>
      <c r="G399" s="189" t="s">
        <v>2074</v>
      </c>
      <c r="H399" s="189" t="s">
        <v>2061</v>
      </c>
      <c r="I399" s="189">
        <v>85</v>
      </c>
    </row>
    <row r="400" spans="2:9" x14ac:dyDescent="0.3">
      <c r="B400" s="246"/>
      <c r="C400" s="254"/>
      <c r="D400" s="247" t="s">
        <v>2061</v>
      </c>
      <c r="E400" s="251" t="s">
        <v>2063</v>
      </c>
      <c r="F400" s="249">
        <v>101010920103</v>
      </c>
      <c r="G400" s="189" t="s">
        <v>2074</v>
      </c>
      <c r="H400" s="189" t="s">
        <v>2061</v>
      </c>
      <c r="I400" s="189">
        <v>84</v>
      </c>
    </row>
    <row r="401" spans="2:9" x14ac:dyDescent="0.3">
      <c r="B401" s="246"/>
      <c r="C401" s="254"/>
      <c r="D401" s="247" t="s">
        <v>2061</v>
      </c>
      <c r="E401" s="247" t="s">
        <v>2064</v>
      </c>
      <c r="F401" s="252">
        <v>101010920203</v>
      </c>
      <c r="G401" s="189" t="s">
        <v>2074</v>
      </c>
      <c r="H401" s="189" t="s">
        <v>2061</v>
      </c>
      <c r="I401" s="189">
        <v>83</v>
      </c>
    </row>
    <row r="402" spans="2:9" x14ac:dyDescent="0.3">
      <c r="B402" s="246"/>
      <c r="C402" s="254"/>
      <c r="D402" s="247" t="s">
        <v>2061</v>
      </c>
      <c r="E402" s="247" t="s">
        <v>2065</v>
      </c>
      <c r="F402" s="252">
        <v>101010920303</v>
      </c>
      <c r="G402" s="189" t="s">
        <v>2074</v>
      </c>
      <c r="H402" s="189" t="s">
        <v>2061</v>
      </c>
      <c r="I402" s="189">
        <v>82</v>
      </c>
    </row>
    <row r="403" spans="2:9" x14ac:dyDescent="0.3">
      <c r="B403" s="246"/>
      <c r="C403" s="254"/>
      <c r="D403" s="247" t="s">
        <v>2061</v>
      </c>
      <c r="E403" s="247" t="s">
        <v>2066</v>
      </c>
      <c r="F403" s="252">
        <v>101010920403</v>
      </c>
      <c r="G403" s="189" t="s">
        <v>2074</v>
      </c>
      <c r="H403" s="189" t="s">
        <v>2061</v>
      </c>
      <c r="I403" s="189">
        <v>81</v>
      </c>
    </row>
    <row r="404" spans="2:9" x14ac:dyDescent="0.3">
      <c r="B404" s="246"/>
      <c r="C404" s="254"/>
      <c r="D404" s="247" t="s">
        <v>2061</v>
      </c>
      <c r="E404" s="247" t="s">
        <v>2067</v>
      </c>
      <c r="F404" s="252">
        <v>101010920503</v>
      </c>
      <c r="G404" s="189" t="s">
        <v>2074</v>
      </c>
      <c r="H404" s="189" t="s">
        <v>2061</v>
      </c>
      <c r="I404" s="189">
        <v>80</v>
      </c>
    </row>
    <row r="405" spans="2:9" x14ac:dyDescent="0.3">
      <c r="B405" s="246"/>
      <c r="C405" s="254"/>
      <c r="D405" s="247" t="s">
        <v>2061</v>
      </c>
      <c r="E405" s="247" t="s">
        <v>2068</v>
      </c>
      <c r="F405" s="252">
        <v>101010920603</v>
      </c>
      <c r="G405" s="189" t="s">
        <v>2074</v>
      </c>
      <c r="H405" s="189" t="s">
        <v>2061</v>
      </c>
      <c r="I405" s="189">
        <v>74</v>
      </c>
    </row>
    <row r="406" spans="2:9" x14ac:dyDescent="0.3">
      <c r="B406" s="246"/>
      <c r="C406" s="254"/>
      <c r="D406" s="247" t="s">
        <v>2061</v>
      </c>
      <c r="E406" s="247" t="s">
        <v>2069</v>
      </c>
      <c r="F406" s="252">
        <v>101010920703</v>
      </c>
      <c r="G406" s="189" t="s">
        <v>2074</v>
      </c>
      <c r="H406" s="189" t="s">
        <v>2061</v>
      </c>
      <c r="I406" s="189">
        <v>73</v>
      </c>
    </row>
    <row r="407" spans="2:9" x14ac:dyDescent="0.3">
      <c r="B407" s="246"/>
      <c r="C407" s="254"/>
      <c r="D407" s="247" t="s">
        <v>2061</v>
      </c>
      <c r="E407" s="247" t="s">
        <v>2070</v>
      </c>
      <c r="F407" s="252">
        <v>101010920803</v>
      </c>
      <c r="G407" s="189" t="s">
        <v>2074</v>
      </c>
      <c r="H407" s="189" t="s">
        <v>2061</v>
      </c>
      <c r="I407" s="189">
        <v>72</v>
      </c>
    </row>
    <row r="408" spans="2:9" x14ac:dyDescent="0.3">
      <c r="B408" s="246"/>
      <c r="C408" s="254"/>
      <c r="D408" s="247" t="s">
        <v>2061</v>
      </c>
      <c r="E408" s="247" t="s">
        <v>2071</v>
      </c>
      <c r="F408" s="252">
        <v>101010920903</v>
      </c>
      <c r="G408" s="189" t="s">
        <v>2074</v>
      </c>
      <c r="H408" s="189" t="s">
        <v>2061</v>
      </c>
      <c r="I408" s="189">
        <v>71</v>
      </c>
    </row>
    <row r="409" spans="2:9" x14ac:dyDescent="0.3">
      <c r="B409" s="246"/>
      <c r="C409" s="254"/>
      <c r="D409" s="247" t="s">
        <v>2061</v>
      </c>
      <c r="E409" s="247" t="s">
        <v>2072</v>
      </c>
      <c r="F409" s="252">
        <v>101010921003</v>
      </c>
      <c r="G409" s="189" t="s">
        <v>2074</v>
      </c>
      <c r="H409" s="189" t="s">
        <v>2061</v>
      </c>
      <c r="I409" s="189">
        <v>70</v>
      </c>
    </row>
    <row r="410" spans="2:9" x14ac:dyDescent="0.3">
      <c r="B410" s="246"/>
      <c r="C410" s="254"/>
      <c r="D410" s="247" t="s">
        <v>2061</v>
      </c>
      <c r="E410" s="247" t="s">
        <v>2073</v>
      </c>
      <c r="F410" s="252">
        <v>101010921103</v>
      </c>
      <c r="G410" s="189" t="s">
        <v>2074</v>
      </c>
      <c r="H410" s="189" t="s">
        <v>2061</v>
      </c>
      <c r="I410" s="189">
        <v>60</v>
      </c>
    </row>
    <row r="411" spans="2:9" x14ac:dyDescent="0.3">
      <c r="B411" s="246">
        <v>1010720003</v>
      </c>
      <c r="C411" s="254" t="s">
        <v>1990</v>
      </c>
      <c r="D411" s="247" t="s">
        <v>2054</v>
      </c>
      <c r="E411" s="247"/>
      <c r="F411" s="252">
        <v>0</v>
      </c>
      <c r="G411" s="189"/>
      <c r="H411" s="189" t="s">
        <v>2061</v>
      </c>
      <c r="I411" s="189"/>
    </row>
    <row r="412" spans="2:9" x14ac:dyDescent="0.3">
      <c r="B412" s="246"/>
      <c r="C412" s="254"/>
      <c r="D412" s="247" t="s">
        <v>2061</v>
      </c>
      <c r="E412" s="247" t="s">
        <v>2054</v>
      </c>
      <c r="F412" s="252">
        <v>101010720003</v>
      </c>
      <c r="G412" s="189" t="s">
        <v>2074</v>
      </c>
      <c r="H412" s="189" t="s">
        <v>2061</v>
      </c>
      <c r="I412" s="189">
        <v>85</v>
      </c>
    </row>
    <row r="413" spans="2:9" x14ac:dyDescent="0.3">
      <c r="B413" s="246"/>
      <c r="C413" s="254"/>
      <c r="D413" s="247" t="s">
        <v>2061</v>
      </c>
      <c r="E413" s="247" t="s">
        <v>2063</v>
      </c>
      <c r="F413" s="252">
        <v>101010720103</v>
      </c>
      <c r="G413" s="189" t="s">
        <v>2074</v>
      </c>
      <c r="H413" s="189" t="s">
        <v>2061</v>
      </c>
      <c r="I413" s="189">
        <v>84</v>
      </c>
    </row>
    <row r="414" spans="2:9" x14ac:dyDescent="0.3">
      <c r="B414" s="246"/>
      <c r="C414" s="254"/>
      <c r="D414" s="247" t="s">
        <v>2061</v>
      </c>
      <c r="E414" s="247" t="s">
        <v>2064</v>
      </c>
      <c r="F414" s="252">
        <v>101010720203</v>
      </c>
      <c r="G414" s="189" t="s">
        <v>2074</v>
      </c>
      <c r="H414" s="189" t="s">
        <v>2061</v>
      </c>
      <c r="I414" s="189">
        <v>83</v>
      </c>
    </row>
    <row r="415" spans="2:9" x14ac:dyDescent="0.3">
      <c r="B415" s="246"/>
      <c r="C415" s="254"/>
      <c r="D415" s="247" t="s">
        <v>2061</v>
      </c>
      <c r="E415" s="247" t="s">
        <v>2065</v>
      </c>
      <c r="F415" s="252">
        <v>101010720303</v>
      </c>
      <c r="G415" s="189" t="s">
        <v>2074</v>
      </c>
      <c r="H415" s="189" t="s">
        <v>2061</v>
      </c>
      <c r="I415" s="189">
        <v>82</v>
      </c>
    </row>
    <row r="416" spans="2:9" x14ac:dyDescent="0.3">
      <c r="B416" s="246"/>
      <c r="C416" s="254"/>
      <c r="D416" s="247" t="s">
        <v>2061</v>
      </c>
      <c r="E416" s="247" t="s">
        <v>2066</v>
      </c>
      <c r="F416" s="252">
        <v>101010720403</v>
      </c>
      <c r="G416" s="189" t="s">
        <v>2074</v>
      </c>
      <c r="H416" s="189" t="s">
        <v>2061</v>
      </c>
      <c r="I416" s="189">
        <v>81</v>
      </c>
    </row>
    <row r="417" spans="2:9" x14ac:dyDescent="0.3">
      <c r="B417" s="246"/>
      <c r="C417" s="254"/>
      <c r="D417" s="247" t="s">
        <v>2061</v>
      </c>
      <c r="E417" s="247" t="s">
        <v>2067</v>
      </c>
      <c r="F417" s="252">
        <v>101010720503</v>
      </c>
      <c r="G417" s="189" t="s">
        <v>2074</v>
      </c>
      <c r="H417" s="189" t="s">
        <v>2061</v>
      </c>
      <c r="I417" s="189">
        <v>80</v>
      </c>
    </row>
    <row r="418" spans="2:9" x14ac:dyDescent="0.3">
      <c r="B418" s="246"/>
      <c r="C418" s="254"/>
      <c r="D418" s="247" t="s">
        <v>2061</v>
      </c>
      <c r="E418" s="247" t="s">
        <v>2068</v>
      </c>
      <c r="F418" s="252">
        <v>101010720603</v>
      </c>
      <c r="G418" s="189" t="s">
        <v>2074</v>
      </c>
      <c r="H418" s="189" t="s">
        <v>2061</v>
      </c>
      <c r="I418" s="189">
        <v>74</v>
      </c>
    </row>
    <row r="419" spans="2:9" x14ac:dyDescent="0.3">
      <c r="B419" s="246"/>
      <c r="C419" s="254"/>
      <c r="D419" s="247" t="s">
        <v>2061</v>
      </c>
      <c r="E419" s="247" t="s">
        <v>2069</v>
      </c>
      <c r="F419" s="252">
        <v>101010720703</v>
      </c>
      <c r="G419" s="189" t="s">
        <v>2074</v>
      </c>
      <c r="H419" s="189" t="s">
        <v>2061</v>
      </c>
      <c r="I419" s="189">
        <v>73</v>
      </c>
    </row>
    <row r="420" spans="2:9" x14ac:dyDescent="0.3">
      <c r="B420" s="246"/>
      <c r="C420" s="254"/>
      <c r="D420" s="247" t="s">
        <v>2061</v>
      </c>
      <c r="E420" s="247" t="s">
        <v>2070</v>
      </c>
      <c r="F420" s="252">
        <v>101010720803</v>
      </c>
      <c r="G420" s="189" t="s">
        <v>2074</v>
      </c>
      <c r="H420" s="189" t="s">
        <v>2061</v>
      </c>
      <c r="I420" s="189">
        <v>72</v>
      </c>
    </row>
    <row r="421" spans="2:9" x14ac:dyDescent="0.3">
      <c r="B421" s="246"/>
      <c r="C421" s="254"/>
      <c r="D421" s="247" t="s">
        <v>2061</v>
      </c>
      <c r="E421" s="247" t="s">
        <v>2071</v>
      </c>
      <c r="F421" s="252">
        <v>101010720903</v>
      </c>
      <c r="G421" s="189" t="s">
        <v>2074</v>
      </c>
      <c r="H421" s="189" t="s">
        <v>2061</v>
      </c>
      <c r="I421" s="189">
        <v>71</v>
      </c>
    </row>
    <row r="422" spans="2:9" x14ac:dyDescent="0.3">
      <c r="B422" s="246"/>
      <c r="C422" s="254"/>
      <c r="D422" s="247" t="s">
        <v>2061</v>
      </c>
      <c r="E422" s="247" t="s">
        <v>2072</v>
      </c>
      <c r="F422" s="252">
        <v>101010721003</v>
      </c>
      <c r="G422" s="189" t="s">
        <v>2074</v>
      </c>
      <c r="H422" s="189" t="s">
        <v>2061</v>
      </c>
      <c r="I422" s="189">
        <v>70</v>
      </c>
    </row>
    <row r="423" spans="2:9" x14ac:dyDescent="0.3">
      <c r="B423" s="246"/>
      <c r="C423" s="254"/>
      <c r="D423" s="247" t="s">
        <v>2061</v>
      </c>
      <c r="E423" s="247" t="s">
        <v>2073</v>
      </c>
      <c r="F423" s="252">
        <v>101010721103</v>
      </c>
      <c r="G423" s="189" t="s">
        <v>2074</v>
      </c>
      <c r="H423" s="189" t="s">
        <v>2061</v>
      </c>
      <c r="I423" s="189">
        <v>60</v>
      </c>
    </row>
    <row r="424" spans="2:9" x14ac:dyDescent="0.3">
      <c r="B424" s="246">
        <v>1010520001</v>
      </c>
      <c r="C424" s="254" t="s">
        <v>2008</v>
      </c>
      <c r="D424" s="247" t="s">
        <v>2054</v>
      </c>
      <c r="E424" s="247"/>
      <c r="F424" s="252">
        <v>0</v>
      </c>
      <c r="G424" s="189"/>
      <c r="H424" s="189" t="s">
        <v>2061</v>
      </c>
      <c r="I424" s="189"/>
    </row>
    <row r="425" spans="2:9" x14ac:dyDescent="0.3">
      <c r="B425" s="246"/>
      <c r="C425" s="254"/>
      <c r="D425" s="247" t="s">
        <v>2061</v>
      </c>
      <c r="E425" s="247" t="s">
        <v>2054</v>
      </c>
      <c r="F425" s="252">
        <v>101010520001</v>
      </c>
      <c r="G425" s="189" t="s">
        <v>2074</v>
      </c>
      <c r="H425" s="189" t="s">
        <v>2061</v>
      </c>
      <c r="I425" s="189">
        <v>85</v>
      </c>
    </row>
    <row r="426" spans="2:9" x14ac:dyDescent="0.3">
      <c r="B426" s="246"/>
      <c r="C426" s="254"/>
      <c r="D426" s="247" t="s">
        <v>2061</v>
      </c>
      <c r="E426" s="247" t="s">
        <v>2063</v>
      </c>
      <c r="F426" s="252">
        <v>101010520101</v>
      </c>
      <c r="G426" s="189" t="s">
        <v>2074</v>
      </c>
      <c r="H426" s="189" t="s">
        <v>2061</v>
      </c>
      <c r="I426" s="189">
        <v>84</v>
      </c>
    </row>
    <row r="427" spans="2:9" x14ac:dyDescent="0.3">
      <c r="B427" s="246"/>
      <c r="C427" s="254"/>
      <c r="D427" s="247" t="s">
        <v>2061</v>
      </c>
      <c r="E427" s="247" t="s">
        <v>2064</v>
      </c>
      <c r="F427" s="252">
        <v>101010520201</v>
      </c>
      <c r="G427" s="189" t="s">
        <v>2074</v>
      </c>
      <c r="H427" s="189" t="s">
        <v>2061</v>
      </c>
      <c r="I427" s="189">
        <v>83</v>
      </c>
    </row>
    <row r="428" spans="2:9" x14ac:dyDescent="0.3">
      <c r="B428" s="246"/>
      <c r="C428" s="254"/>
      <c r="D428" s="247" t="s">
        <v>2061</v>
      </c>
      <c r="E428" s="247" t="s">
        <v>2065</v>
      </c>
      <c r="F428" s="252">
        <v>101010520301</v>
      </c>
      <c r="G428" s="189" t="s">
        <v>2074</v>
      </c>
      <c r="H428" s="189" t="s">
        <v>2061</v>
      </c>
      <c r="I428" s="189">
        <v>82</v>
      </c>
    </row>
    <row r="429" spans="2:9" x14ac:dyDescent="0.3">
      <c r="B429" s="246"/>
      <c r="C429" s="254"/>
      <c r="D429" s="247" t="s">
        <v>2061</v>
      </c>
      <c r="E429" s="247" t="s">
        <v>2066</v>
      </c>
      <c r="F429" s="252">
        <v>101010520401</v>
      </c>
      <c r="G429" s="189" t="s">
        <v>2074</v>
      </c>
      <c r="H429" s="189" t="s">
        <v>2061</v>
      </c>
      <c r="I429" s="189">
        <v>81</v>
      </c>
    </row>
    <row r="430" spans="2:9" x14ac:dyDescent="0.3">
      <c r="B430" s="246"/>
      <c r="C430" s="254"/>
      <c r="D430" s="247" t="s">
        <v>2061</v>
      </c>
      <c r="E430" s="247" t="s">
        <v>2067</v>
      </c>
      <c r="F430" s="252">
        <v>101010520501</v>
      </c>
      <c r="G430" s="189" t="s">
        <v>2074</v>
      </c>
      <c r="H430" s="189" t="s">
        <v>2061</v>
      </c>
      <c r="I430" s="189">
        <v>80</v>
      </c>
    </row>
    <row r="431" spans="2:9" x14ac:dyDescent="0.3">
      <c r="B431" s="246"/>
      <c r="C431" s="254"/>
      <c r="D431" s="247" t="s">
        <v>2061</v>
      </c>
      <c r="E431" s="247" t="s">
        <v>2068</v>
      </c>
      <c r="F431" s="252">
        <v>101010520601</v>
      </c>
      <c r="G431" s="189" t="s">
        <v>2074</v>
      </c>
      <c r="H431" s="189" t="s">
        <v>2061</v>
      </c>
      <c r="I431" s="189">
        <v>74</v>
      </c>
    </row>
    <row r="432" spans="2:9" x14ac:dyDescent="0.3">
      <c r="B432" s="246"/>
      <c r="C432" s="254"/>
      <c r="D432" s="247" t="s">
        <v>2061</v>
      </c>
      <c r="E432" s="247" t="s">
        <v>2069</v>
      </c>
      <c r="F432" s="252">
        <v>101010520701</v>
      </c>
      <c r="G432" s="189" t="s">
        <v>2074</v>
      </c>
      <c r="H432" s="189" t="s">
        <v>2061</v>
      </c>
      <c r="I432" s="189">
        <v>73</v>
      </c>
    </row>
    <row r="433" spans="2:9" x14ac:dyDescent="0.3">
      <c r="B433" s="246"/>
      <c r="C433" s="254"/>
      <c r="D433" s="247" t="s">
        <v>2061</v>
      </c>
      <c r="E433" s="247" t="s">
        <v>2070</v>
      </c>
      <c r="F433" s="252">
        <v>101010520801</v>
      </c>
      <c r="G433" s="189" t="s">
        <v>2074</v>
      </c>
      <c r="H433" s="189" t="s">
        <v>2061</v>
      </c>
      <c r="I433" s="189">
        <v>72</v>
      </c>
    </row>
    <row r="434" spans="2:9" x14ac:dyDescent="0.3">
      <c r="B434" s="246"/>
      <c r="C434" s="254"/>
      <c r="D434" s="247" t="s">
        <v>2061</v>
      </c>
      <c r="E434" s="247" t="s">
        <v>2071</v>
      </c>
      <c r="F434" s="252">
        <v>101010520901</v>
      </c>
      <c r="G434" s="189" t="s">
        <v>2074</v>
      </c>
      <c r="H434" s="189" t="s">
        <v>2061</v>
      </c>
      <c r="I434" s="189">
        <v>71</v>
      </c>
    </row>
    <row r="435" spans="2:9" x14ac:dyDescent="0.3">
      <c r="B435" s="246"/>
      <c r="C435" s="254"/>
      <c r="D435" s="247" t="s">
        <v>2061</v>
      </c>
      <c r="E435" s="247" t="s">
        <v>2072</v>
      </c>
      <c r="F435" s="252">
        <v>101010521001</v>
      </c>
      <c r="G435" s="189" t="s">
        <v>2074</v>
      </c>
      <c r="H435" s="189" t="s">
        <v>2061</v>
      </c>
      <c r="I435" s="189">
        <v>70</v>
      </c>
    </row>
    <row r="436" spans="2:9" x14ac:dyDescent="0.3">
      <c r="B436" s="246"/>
      <c r="C436" s="254"/>
      <c r="D436" s="247" t="s">
        <v>2061</v>
      </c>
      <c r="E436" s="247" t="s">
        <v>2073</v>
      </c>
      <c r="F436" s="252">
        <v>101010521101</v>
      </c>
      <c r="G436" s="189" t="s">
        <v>2074</v>
      </c>
      <c r="H436" s="189" t="s">
        <v>2061</v>
      </c>
      <c r="I436" s="189">
        <v>60</v>
      </c>
    </row>
    <row r="437" spans="2:9" x14ac:dyDescent="0.3">
      <c r="B437" s="246">
        <v>1010930001</v>
      </c>
      <c r="C437" s="254" t="s">
        <v>1961</v>
      </c>
      <c r="D437" s="247" t="s">
        <v>2054</v>
      </c>
      <c r="E437" s="247"/>
      <c r="F437" s="252">
        <v>0</v>
      </c>
      <c r="G437" s="189"/>
      <c r="H437" s="189" t="s">
        <v>2061</v>
      </c>
      <c r="I437" s="189"/>
    </row>
    <row r="438" spans="2:9" x14ac:dyDescent="0.3">
      <c r="B438" s="246"/>
      <c r="C438" s="254"/>
      <c r="D438" s="247" t="s">
        <v>2061</v>
      </c>
      <c r="E438" s="247" t="s">
        <v>2054</v>
      </c>
      <c r="F438" s="252">
        <v>101010930001</v>
      </c>
      <c r="G438" s="189" t="s">
        <v>2074</v>
      </c>
      <c r="H438" s="189" t="s">
        <v>2061</v>
      </c>
      <c r="I438" s="189">
        <v>85</v>
      </c>
    </row>
    <row r="439" spans="2:9" x14ac:dyDescent="0.3">
      <c r="B439" s="246"/>
      <c r="C439" s="254"/>
      <c r="D439" s="247" t="s">
        <v>2061</v>
      </c>
      <c r="E439" s="247" t="s">
        <v>2063</v>
      </c>
      <c r="F439" s="252">
        <v>101010930101</v>
      </c>
      <c r="G439" s="189" t="s">
        <v>2074</v>
      </c>
      <c r="H439" s="189" t="s">
        <v>2061</v>
      </c>
      <c r="I439" s="189">
        <v>84</v>
      </c>
    </row>
    <row r="440" spans="2:9" x14ac:dyDescent="0.3">
      <c r="B440" s="246"/>
      <c r="C440" s="254"/>
      <c r="D440" s="247" t="s">
        <v>2061</v>
      </c>
      <c r="E440" s="247" t="s">
        <v>2064</v>
      </c>
      <c r="F440" s="252">
        <v>101010930201</v>
      </c>
      <c r="G440" s="189" t="s">
        <v>2074</v>
      </c>
      <c r="H440" s="189" t="s">
        <v>2061</v>
      </c>
      <c r="I440" s="189">
        <v>83</v>
      </c>
    </row>
    <row r="441" spans="2:9" x14ac:dyDescent="0.3">
      <c r="B441" s="246"/>
      <c r="C441" s="254"/>
      <c r="D441" s="247" t="s">
        <v>2061</v>
      </c>
      <c r="E441" s="247" t="s">
        <v>2065</v>
      </c>
      <c r="F441" s="252">
        <v>101010930301</v>
      </c>
      <c r="G441" s="189" t="s">
        <v>2074</v>
      </c>
      <c r="H441" s="189" t="s">
        <v>2061</v>
      </c>
      <c r="I441" s="189">
        <v>82</v>
      </c>
    </row>
    <row r="442" spans="2:9" x14ac:dyDescent="0.3">
      <c r="B442" s="246"/>
      <c r="C442" s="254"/>
      <c r="D442" s="247" t="s">
        <v>2061</v>
      </c>
      <c r="E442" s="247" t="s">
        <v>2066</v>
      </c>
      <c r="F442" s="252">
        <v>101010930401</v>
      </c>
      <c r="G442" s="189" t="s">
        <v>2074</v>
      </c>
      <c r="H442" s="189" t="s">
        <v>2061</v>
      </c>
      <c r="I442" s="189">
        <v>81</v>
      </c>
    </row>
    <row r="443" spans="2:9" x14ac:dyDescent="0.3">
      <c r="B443" s="246"/>
      <c r="C443" s="254"/>
      <c r="D443" s="247" t="s">
        <v>2061</v>
      </c>
      <c r="E443" s="247" t="s">
        <v>2067</v>
      </c>
      <c r="F443" s="252">
        <v>101010930501</v>
      </c>
      <c r="G443" s="189" t="s">
        <v>2074</v>
      </c>
      <c r="H443" s="189" t="s">
        <v>2061</v>
      </c>
      <c r="I443" s="189">
        <v>80</v>
      </c>
    </row>
    <row r="444" spans="2:9" x14ac:dyDescent="0.3">
      <c r="B444" s="246"/>
      <c r="C444" s="254"/>
      <c r="D444" s="247" t="s">
        <v>2061</v>
      </c>
      <c r="E444" s="247" t="s">
        <v>2068</v>
      </c>
      <c r="F444" s="252">
        <v>101010930601</v>
      </c>
      <c r="G444" s="189" t="s">
        <v>2074</v>
      </c>
      <c r="H444" s="189" t="s">
        <v>2061</v>
      </c>
      <c r="I444" s="189">
        <v>74</v>
      </c>
    </row>
    <row r="445" spans="2:9" x14ac:dyDescent="0.3">
      <c r="B445" s="246"/>
      <c r="C445" s="254"/>
      <c r="D445" s="247" t="s">
        <v>2061</v>
      </c>
      <c r="E445" s="247" t="s">
        <v>2069</v>
      </c>
      <c r="F445" s="252">
        <v>101010930701</v>
      </c>
      <c r="G445" s="189" t="s">
        <v>2074</v>
      </c>
      <c r="H445" s="189" t="s">
        <v>2061</v>
      </c>
      <c r="I445" s="189">
        <v>73</v>
      </c>
    </row>
    <row r="446" spans="2:9" x14ac:dyDescent="0.3">
      <c r="B446" s="246"/>
      <c r="C446" s="254"/>
      <c r="D446" s="247" t="s">
        <v>2061</v>
      </c>
      <c r="E446" s="247" t="s">
        <v>2070</v>
      </c>
      <c r="F446" s="252">
        <v>101010930801</v>
      </c>
      <c r="G446" s="189" t="s">
        <v>2074</v>
      </c>
      <c r="H446" s="189" t="s">
        <v>2061</v>
      </c>
      <c r="I446" s="189">
        <v>72</v>
      </c>
    </row>
    <row r="447" spans="2:9" x14ac:dyDescent="0.3">
      <c r="B447" s="246"/>
      <c r="C447" s="254"/>
      <c r="D447" s="247" t="s">
        <v>2061</v>
      </c>
      <c r="E447" s="247" t="s">
        <v>2071</v>
      </c>
      <c r="F447" s="252">
        <v>101010930901</v>
      </c>
      <c r="G447" s="189" t="s">
        <v>2074</v>
      </c>
      <c r="H447" s="189" t="s">
        <v>2061</v>
      </c>
      <c r="I447" s="189">
        <v>71</v>
      </c>
    </row>
    <row r="448" spans="2:9" x14ac:dyDescent="0.3">
      <c r="B448" s="246"/>
      <c r="C448" s="254"/>
      <c r="D448" s="247" t="s">
        <v>2061</v>
      </c>
      <c r="E448" s="247" t="s">
        <v>2072</v>
      </c>
      <c r="F448" s="252">
        <v>101010931001</v>
      </c>
      <c r="G448" s="189" t="s">
        <v>2074</v>
      </c>
      <c r="H448" s="189" t="s">
        <v>2061</v>
      </c>
      <c r="I448" s="189">
        <v>70</v>
      </c>
    </row>
    <row r="449" spans="2:9" x14ac:dyDescent="0.3">
      <c r="B449" s="246"/>
      <c r="C449" s="254"/>
      <c r="D449" s="247" t="s">
        <v>2061</v>
      </c>
      <c r="E449" s="247" t="s">
        <v>2073</v>
      </c>
      <c r="F449" s="252">
        <v>101010931101</v>
      </c>
      <c r="G449" s="189" t="s">
        <v>2074</v>
      </c>
      <c r="H449" s="189" t="s">
        <v>2061</v>
      </c>
      <c r="I449" s="189">
        <v>60</v>
      </c>
    </row>
    <row r="450" spans="2:9" x14ac:dyDescent="0.3">
      <c r="B450" s="246">
        <v>1010730002</v>
      </c>
      <c r="C450" s="254" t="s">
        <v>1993</v>
      </c>
      <c r="D450" s="247" t="s">
        <v>2054</v>
      </c>
      <c r="E450" s="247"/>
      <c r="F450" s="252">
        <v>0</v>
      </c>
      <c r="G450" s="189"/>
      <c r="H450" s="189" t="s">
        <v>2061</v>
      </c>
      <c r="I450" s="189"/>
    </row>
    <row r="451" spans="2:9" x14ac:dyDescent="0.3">
      <c r="B451" s="246"/>
      <c r="C451" s="254"/>
      <c r="D451" s="247" t="s">
        <v>2061</v>
      </c>
      <c r="E451" s="247" t="s">
        <v>2054</v>
      </c>
      <c r="F451" s="252">
        <v>101010730002</v>
      </c>
      <c r="G451" s="189" t="s">
        <v>2074</v>
      </c>
      <c r="H451" s="189" t="s">
        <v>2061</v>
      </c>
      <c r="I451" s="189">
        <v>85</v>
      </c>
    </row>
    <row r="452" spans="2:9" x14ac:dyDescent="0.3">
      <c r="B452" s="246"/>
      <c r="C452" s="254"/>
      <c r="D452" s="247" t="s">
        <v>2061</v>
      </c>
      <c r="E452" s="247" t="s">
        <v>2063</v>
      </c>
      <c r="F452" s="252">
        <v>101010730102</v>
      </c>
      <c r="G452" s="189" t="s">
        <v>2074</v>
      </c>
      <c r="H452" s="189" t="s">
        <v>2061</v>
      </c>
      <c r="I452" s="189">
        <v>84</v>
      </c>
    </row>
    <row r="453" spans="2:9" x14ac:dyDescent="0.3">
      <c r="B453" s="246"/>
      <c r="C453" s="254"/>
      <c r="D453" s="247" t="s">
        <v>2061</v>
      </c>
      <c r="E453" s="247" t="s">
        <v>2064</v>
      </c>
      <c r="F453" s="252">
        <v>101010730202</v>
      </c>
      <c r="G453" s="189" t="s">
        <v>2074</v>
      </c>
      <c r="H453" s="189" t="s">
        <v>2061</v>
      </c>
      <c r="I453" s="189">
        <v>83</v>
      </c>
    </row>
    <row r="454" spans="2:9" x14ac:dyDescent="0.3">
      <c r="B454" s="246"/>
      <c r="C454" s="254"/>
      <c r="D454" s="247" t="s">
        <v>2061</v>
      </c>
      <c r="E454" s="247" t="s">
        <v>2065</v>
      </c>
      <c r="F454" s="252">
        <v>101010730302</v>
      </c>
      <c r="G454" s="189" t="s">
        <v>2074</v>
      </c>
      <c r="H454" s="189" t="s">
        <v>2061</v>
      </c>
      <c r="I454" s="189">
        <v>82</v>
      </c>
    </row>
    <row r="455" spans="2:9" x14ac:dyDescent="0.3">
      <c r="B455" s="246"/>
      <c r="C455" s="254"/>
      <c r="D455" s="247" t="s">
        <v>2061</v>
      </c>
      <c r="E455" s="247" t="s">
        <v>2066</v>
      </c>
      <c r="F455" s="252">
        <v>101010730402</v>
      </c>
      <c r="G455" s="189" t="s">
        <v>2074</v>
      </c>
      <c r="H455" s="189" t="s">
        <v>2061</v>
      </c>
      <c r="I455" s="189">
        <v>81</v>
      </c>
    </row>
    <row r="456" spans="2:9" x14ac:dyDescent="0.3">
      <c r="B456" s="246"/>
      <c r="C456" s="254"/>
      <c r="D456" s="247" t="s">
        <v>2061</v>
      </c>
      <c r="E456" s="247" t="s">
        <v>2067</v>
      </c>
      <c r="F456" s="252">
        <v>101010730502</v>
      </c>
      <c r="G456" s="189" t="s">
        <v>2074</v>
      </c>
      <c r="H456" s="189" t="s">
        <v>2061</v>
      </c>
      <c r="I456" s="189">
        <v>80</v>
      </c>
    </row>
    <row r="457" spans="2:9" x14ac:dyDescent="0.3">
      <c r="B457" s="246"/>
      <c r="C457" s="254"/>
      <c r="D457" s="247" t="s">
        <v>2061</v>
      </c>
      <c r="E457" s="247" t="s">
        <v>2068</v>
      </c>
      <c r="F457" s="252">
        <v>101010730602</v>
      </c>
      <c r="G457" s="189" t="s">
        <v>2074</v>
      </c>
      <c r="H457" s="189" t="s">
        <v>2061</v>
      </c>
      <c r="I457" s="189">
        <v>74</v>
      </c>
    </row>
    <row r="458" spans="2:9" x14ac:dyDescent="0.3">
      <c r="B458" s="246"/>
      <c r="C458" s="254"/>
      <c r="D458" s="247" t="s">
        <v>2061</v>
      </c>
      <c r="E458" s="247" t="s">
        <v>2069</v>
      </c>
      <c r="F458" s="252">
        <v>101010730702</v>
      </c>
      <c r="G458" s="189" t="s">
        <v>2074</v>
      </c>
      <c r="H458" s="189" t="s">
        <v>2061</v>
      </c>
      <c r="I458" s="189">
        <v>73</v>
      </c>
    </row>
    <row r="459" spans="2:9" x14ac:dyDescent="0.3">
      <c r="B459" s="246"/>
      <c r="C459" s="254"/>
      <c r="D459" s="247" t="s">
        <v>2061</v>
      </c>
      <c r="E459" s="247" t="s">
        <v>2070</v>
      </c>
      <c r="F459" s="252">
        <v>101010730802</v>
      </c>
      <c r="G459" s="189" t="s">
        <v>2074</v>
      </c>
      <c r="H459" s="189" t="s">
        <v>2061</v>
      </c>
      <c r="I459" s="189">
        <v>72</v>
      </c>
    </row>
    <row r="460" spans="2:9" x14ac:dyDescent="0.3">
      <c r="B460" s="246"/>
      <c r="C460" s="254"/>
      <c r="D460" s="247" t="s">
        <v>2061</v>
      </c>
      <c r="E460" s="247" t="s">
        <v>2071</v>
      </c>
      <c r="F460" s="252">
        <v>101010730902</v>
      </c>
      <c r="G460" s="189" t="s">
        <v>2074</v>
      </c>
      <c r="H460" s="189" t="s">
        <v>2061</v>
      </c>
      <c r="I460" s="189">
        <v>71</v>
      </c>
    </row>
    <row r="461" spans="2:9" x14ac:dyDescent="0.3">
      <c r="B461" s="246"/>
      <c r="C461" s="254"/>
      <c r="D461" s="247" t="s">
        <v>2061</v>
      </c>
      <c r="E461" s="247" t="s">
        <v>2072</v>
      </c>
      <c r="F461" s="252">
        <v>101010731002</v>
      </c>
      <c r="G461" s="189" t="s">
        <v>2074</v>
      </c>
      <c r="H461" s="189" t="s">
        <v>2061</v>
      </c>
      <c r="I461" s="189">
        <v>70</v>
      </c>
    </row>
    <row r="462" spans="2:9" x14ac:dyDescent="0.3">
      <c r="B462" s="246"/>
      <c r="C462" s="254"/>
      <c r="D462" s="247" t="s">
        <v>2061</v>
      </c>
      <c r="E462" s="247" t="s">
        <v>2073</v>
      </c>
      <c r="F462" s="252">
        <v>101010731102</v>
      </c>
      <c r="G462" s="189" t="s">
        <v>2074</v>
      </c>
      <c r="H462" s="189" t="s">
        <v>2061</v>
      </c>
      <c r="I462" s="189">
        <v>60</v>
      </c>
    </row>
    <row r="463" spans="2:9" x14ac:dyDescent="0.3">
      <c r="B463" s="246">
        <v>1010530002</v>
      </c>
      <c r="C463" s="254" t="s">
        <v>2009</v>
      </c>
      <c r="D463" s="247" t="s">
        <v>2054</v>
      </c>
      <c r="E463" s="247"/>
      <c r="F463" s="252">
        <v>0</v>
      </c>
      <c r="G463" s="189"/>
      <c r="H463" s="189" t="s">
        <v>2061</v>
      </c>
      <c r="I463" s="189"/>
    </row>
    <row r="464" spans="2:9" x14ac:dyDescent="0.3">
      <c r="B464" s="246"/>
      <c r="C464" s="254"/>
      <c r="D464" s="247" t="s">
        <v>2061</v>
      </c>
      <c r="E464" s="247" t="s">
        <v>2054</v>
      </c>
      <c r="F464" s="252">
        <v>101010530002</v>
      </c>
      <c r="G464" s="189" t="s">
        <v>2074</v>
      </c>
      <c r="H464" s="189" t="s">
        <v>2061</v>
      </c>
      <c r="I464" s="189">
        <v>85</v>
      </c>
    </row>
    <row r="465" spans="2:9" x14ac:dyDescent="0.3">
      <c r="B465" s="246"/>
      <c r="C465" s="254"/>
      <c r="D465" s="247" t="s">
        <v>2061</v>
      </c>
      <c r="E465" s="247" t="s">
        <v>2063</v>
      </c>
      <c r="F465" s="252">
        <v>101010530102</v>
      </c>
      <c r="G465" s="189" t="s">
        <v>2074</v>
      </c>
      <c r="H465" s="189" t="s">
        <v>2061</v>
      </c>
      <c r="I465" s="189">
        <v>84</v>
      </c>
    </row>
    <row r="466" spans="2:9" x14ac:dyDescent="0.3">
      <c r="B466" s="246"/>
      <c r="C466" s="254"/>
      <c r="D466" s="247" t="s">
        <v>2061</v>
      </c>
      <c r="E466" s="247" t="s">
        <v>2064</v>
      </c>
      <c r="F466" s="252">
        <v>101010530202</v>
      </c>
      <c r="G466" s="189" t="s">
        <v>2074</v>
      </c>
      <c r="H466" s="189" t="s">
        <v>2061</v>
      </c>
      <c r="I466" s="189">
        <v>83</v>
      </c>
    </row>
    <row r="467" spans="2:9" x14ac:dyDescent="0.3">
      <c r="B467" s="246"/>
      <c r="C467" s="254"/>
      <c r="D467" s="247" t="s">
        <v>2061</v>
      </c>
      <c r="E467" s="247" t="s">
        <v>2065</v>
      </c>
      <c r="F467" s="252">
        <v>101010530302</v>
      </c>
      <c r="G467" s="189" t="s">
        <v>2074</v>
      </c>
      <c r="H467" s="189" t="s">
        <v>2061</v>
      </c>
      <c r="I467" s="189">
        <v>82</v>
      </c>
    </row>
    <row r="468" spans="2:9" x14ac:dyDescent="0.3">
      <c r="B468" s="246"/>
      <c r="C468" s="254"/>
      <c r="D468" s="247" t="s">
        <v>2061</v>
      </c>
      <c r="E468" s="247" t="s">
        <v>2066</v>
      </c>
      <c r="F468" s="252">
        <v>101010530402</v>
      </c>
      <c r="G468" s="189" t="s">
        <v>2074</v>
      </c>
      <c r="H468" s="189" t="s">
        <v>2061</v>
      </c>
      <c r="I468" s="189">
        <v>81</v>
      </c>
    </row>
    <row r="469" spans="2:9" x14ac:dyDescent="0.3">
      <c r="B469" s="246"/>
      <c r="C469" s="254"/>
      <c r="D469" s="247" t="s">
        <v>2061</v>
      </c>
      <c r="E469" s="247" t="s">
        <v>2067</v>
      </c>
      <c r="F469" s="252">
        <v>101010530502</v>
      </c>
      <c r="G469" s="189" t="s">
        <v>2074</v>
      </c>
      <c r="H469" s="189" t="s">
        <v>2061</v>
      </c>
      <c r="I469" s="189">
        <v>80</v>
      </c>
    </row>
    <row r="470" spans="2:9" x14ac:dyDescent="0.3">
      <c r="B470" s="246"/>
      <c r="C470" s="254"/>
      <c r="D470" s="247" t="s">
        <v>2061</v>
      </c>
      <c r="E470" s="247" t="s">
        <v>2068</v>
      </c>
      <c r="F470" s="252">
        <v>101010530602</v>
      </c>
      <c r="G470" s="189" t="s">
        <v>2074</v>
      </c>
      <c r="H470" s="189" t="s">
        <v>2061</v>
      </c>
      <c r="I470" s="189">
        <v>74</v>
      </c>
    </row>
    <row r="471" spans="2:9" x14ac:dyDescent="0.3">
      <c r="B471" s="246"/>
      <c r="C471" s="254"/>
      <c r="D471" s="247" t="s">
        <v>2061</v>
      </c>
      <c r="E471" s="247" t="s">
        <v>2069</v>
      </c>
      <c r="F471" s="252">
        <v>101010530702</v>
      </c>
      <c r="G471" s="189" t="s">
        <v>2074</v>
      </c>
      <c r="H471" s="189" t="s">
        <v>2061</v>
      </c>
      <c r="I471" s="189">
        <v>73</v>
      </c>
    </row>
    <row r="472" spans="2:9" x14ac:dyDescent="0.3">
      <c r="B472" s="246"/>
      <c r="C472" s="254"/>
      <c r="D472" s="247" t="s">
        <v>2061</v>
      </c>
      <c r="E472" s="247" t="s">
        <v>2070</v>
      </c>
      <c r="F472" s="252">
        <v>101010530802</v>
      </c>
      <c r="G472" s="189" t="s">
        <v>2074</v>
      </c>
      <c r="H472" s="189" t="s">
        <v>2061</v>
      </c>
      <c r="I472" s="189">
        <v>72</v>
      </c>
    </row>
    <row r="473" spans="2:9" x14ac:dyDescent="0.3">
      <c r="B473" s="246"/>
      <c r="C473" s="254"/>
      <c r="D473" s="247" t="s">
        <v>2061</v>
      </c>
      <c r="E473" s="247" t="s">
        <v>2071</v>
      </c>
      <c r="F473" s="252">
        <v>101010530902</v>
      </c>
      <c r="G473" s="189" t="s">
        <v>2074</v>
      </c>
      <c r="H473" s="189" t="s">
        <v>2061</v>
      </c>
      <c r="I473" s="189">
        <v>71</v>
      </c>
    </row>
    <row r="474" spans="2:9" x14ac:dyDescent="0.3">
      <c r="B474" s="246"/>
      <c r="C474" s="254"/>
      <c r="D474" s="247" t="s">
        <v>2061</v>
      </c>
      <c r="E474" s="247" t="s">
        <v>2072</v>
      </c>
      <c r="F474" s="252">
        <v>101010531002</v>
      </c>
      <c r="G474" s="189" t="s">
        <v>2074</v>
      </c>
      <c r="H474" s="189" t="s">
        <v>2061</v>
      </c>
      <c r="I474" s="189">
        <v>70</v>
      </c>
    </row>
    <row r="475" spans="2:9" x14ac:dyDescent="0.3">
      <c r="B475" s="246"/>
      <c r="C475" s="254"/>
      <c r="D475" s="247" t="s">
        <v>2061</v>
      </c>
      <c r="E475" s="247" t="s">
        <v>2073</v>
      </c>
      <c r="F475" s="252">
        <v>101010531102</v>
      </c>
      <c r="G475" s="189" t="s">
        <v>2074</v>
      </c>
      <c r="H475" s="189" t="s">
        <v>2061</v>
      </c>
      <c r="I475" s="189">
        <v>60</v>
      </c>
    </row>
    <row r="476" spans="2:9" x14ac:dyDescent="0.3">
      <c r="B476" s="246">
        <v>1010940001</v>
      </c>
      <c r="C476" s="254" t="s">
        <v>1964</v>
      </c>
      <c r="D476" s="247" t="s">
        <v>2054</v>
      </c>
      <c r="E476" s="247"/>
      <c r="F476" s="252">
        <v>0</v>
      </c>
      <c r="G476" s="189"/>
      <c r="H476" s="189" t="s">
        <v>2061</v>
      </c>
      <c r="I476" s="189"/>
    </row>
    <row r="477" spans="2:9" x14ac:dyDescent="0.3">
      <c r="B477" s="246"/>
      <c r="C477" s="254"/>
      <c r="D477" s="247" t="s">
        <v>2061</v>
      </c>
      <c r="E477" s="247" t="s">
        <v>2054</v>
      </c>
      <c r="F477" s="252">
        <v>101010940001</v>
      </c>
      <c r="G477" s="189" t="s">
        <v>2074</v>
      </c>
      <c r="H477" s="189" t="s">
        <v>2061</v>
      </c>
      <c r="I477" s="189">
        <v>85</v>
      </c>
    </row>
    <row r="478" spans="2:9" x14ac:dyDescent="0.3">
      <c r="B478" s="246"/>
      <c r="C478" s="254"/>
      <c r="D478" s="247" t="s">
        <v>2061</v>
      </c>
      <c r="E478" s="247" t="s">
        <v>2063</v>
      </c>
      <c r="F478" s="252">
        <v>101010940101</v>
      </c>
      <c r="G478" s="189" t="s">
        <v>2074</v>
      </c>
      <c r="H478" s="189" t="s">
        <v>2061</v>
      </c>
      <c r="I478" s="189">
        <v>84</v>
      </c>
    </row>
    <row r="479" spans="2:9" x14ac:dyDescent="0.3">
      <c r="B479" s="246"/>
      <c r="C479" s="254"/>
      <c r="D479" s="247" t="s">
        <v>2061</v>
      </c>
      <c r="E479" s="247" t="s">
        <v>2064</v>
      </c>
      <c r="F479" s="252">
        <v>101010940201</v>
      </c>
      <c r="G479" s="189" t="s">
        <v>2074</v>
      </c>
      <c r="H479" s="189" t="s">
        <v>2061</v>
      </c>
      <c r="I479" s="189">
        <v>83</v>
      </c>
    </row>
    <row r="480" spans="2:9" x14ac:dyDescent="0.3">
      <c r="B480" s="246"/>
      <c r="C480" s="254"/>
      <c r="D480" s="247" t="s">
        <v>2061</v>
      </c>
      <c r="E480" s="247" t="s">
        <v>2065</v>
      </c>
      <c r="F480" s="252">
        <v>101010940301</v>
      </c>
      <c r="G480" s="189" t="s">
        <v>2074</v>
      </c>
      <c r="H480" s="189" t="s">
        <v>2061</v>
      </c>
      <c r="I480" s="189">
        <v>82</v>
      </c>
    </row>
    <row r="481" spans="2:9" x14ac:dyDescent="0.3">
      <c r="B481" s="246"/>
      <c r="C481" s="254"/>
      <c r="D481" s="247" t="s">
        <v>2061</v>
      </c>
      <c r="E481" s="247" t="s">
        <v>2066</v>
      </c>
      <c r="F481" s="252">
        <v>101010940401</v>
      </c>
      <c r="G481" s="189" t="s">
        <v>2074</v>
      </c>
      <c r="H481" s="189" t="s">
        <v>2061</v>
      </c>
      <c r="I481" s="189">
        <v>81</v>
      </c>
    </row>
    <row r="482" spans="2:9" x14ac:dyDescent="0.3">
      <c r="B482" s="246"/>
      <c r="C482" s="254"/>
      <c r="D482" s="247" t="s">
        <v>2061</v>
      </c>
      <c r="E482" s="247" t="s">
        <v>2067</v>
      </c>
      <c r="F482" s="252">
        <v>101010940501</v>
      </c>
      <c r="G482" s="189" t="s">
        <v>2074</v>
      </c>
      <c r="H482" s="189" t="s">
        <v>2061</v>
      </c>
      <c r="I482" s="189">
        <v>80</v>
      </c>
    </row>
    <row r="483" spans="2:9" x14ac:dyDescent="0.3">
      <c r="B483" s="246"/>
      <c r="C483" s="254"/>
      <c r="D483" s="247" t="s">
        <v>2061</v>
      </c>
      <c r="E483" s="247" t="s">
        <v>2068</v>
      </c>
      <c r="F483" s="252">
        <v>101010940601</v>
      </c>
      <c r="G483" s="189" t="s">
        <v>2074</v>
      </c>
      <c r="H483" s="189" t="s">
        <v>2061</v>
      </c>
      <c r="I483" s="189">
        <v>74</v>
      </c>
    </row>
    <row r="484" spans="2:9" x14ac:dyDescent="0.3">
      <c r="B484" s="246"/>
      <c r="C484" s="254"/>
      <c r="D484" s="247" t="s">
        <v>2061</v>
      </c>
      <c r="E484" s="247" t="s">
        <v>2069</v>
      </c>
      <c r="F484" s="252">
        <v>101010940701</v>
      </c>
      <c r="G484" s="189" t="s">
        <v>2074</v>
      </c>
      <c r="H484" s="189" t="s">
        <v>2061</v>
      </c>
      <c r="I484" s="189">
        <v>73</v>
      </c>
    </row>
    <row r="485" spans="2:9" x14ac:dyDescent="0.3">
      <c r="B485" s="246"/>
      <c r="C485" s="254"/>
      <c r="D485" s="247" t="s">
        <v>2061</v>
      </c>
      <c r="E485" s="247" t="s">
        <v>2070</v>
      </c>
      <c r="F485" s="252">
        <v>101010940801</v>
      </c>
      <c r="G485" s="189" t="s">
        <v>2074</v>
      </c>
      <c r="H485" s="189" t="s">
        <v>2061</v>
      </c>
      <c r="I485" s="189">
        <v>72</v>
      </c>
    </row>
    <row r="486" spans="2:9" x14ac:dyDescent="0.3">
      <c r="B486" s="246"/>
      <c r="C486" s="254"/>
      <c r="D486" s="247" t="s">
        <v>2061</v>
      </c>
      <c r="E486" s="247" t="s">
        <v>2071</v>
      </c>
      <c r="F486" s="252">
        <v>101010940901</v>
      </c>
      <c r="G486" s="189" t="s">
        <v>2074</v>
      </c>
      <c r="H486" s="189" t="s">
        <v>2061</v>
      </c>
      <c r="I486" s="189">
        <v>71</v>
      </c>
    </row>
    <row r="487" spans="2:9" x14ac:dyDescent="0.3">
      <c r="B487" s="246"/>
      <c r="C487" s="254"/>
      <c r="D487" s="247" t="s">
        <v>2061</v>
      </c>
      <c r="E487" s="247" t="s">
        <v>2072</v>
      </c>
      <c r="F487" s="252">
        <v>101010941001</v>
      </c>
      <c r="G487" s="189" t="s">
        <v>2074</v>
      </c>
      <c r="H487" s="189" t="s">
        <v>2061</v>
      </c>
      <c r="I487" s="189">
        <v>70</v>
      </c>
    </row>
    <row r="488" spans="2:9" x14ac:dyDescent="0.3">
      <c r="B488" s="246"/>
      <c r="C488" s="254"/>
      <c r="D488" s="247" t="s">
        <v>2061</v>
      </c>
      <c r="E488" s="247" t="s">
        <v>2073</v>
      </c>
      <c r="F488" s="252">
        <v>101010941101</v>
      </c>
      <c r="G488" s="189" t="s">
        <v>2074</v>
      </c>
      <c r="H488" s="189" t="s">
        <v>2061</v>
      </c>
      <c r="I488" s="189">
        <v>60</v>
      </c>
    </row>
    <row r="489" spans="2:9" x14ac:dyDescent="0.3">
      <c r="B489" s="246">
        <v>1010740002</v>
      </c>
      <c r="C489" s="254" t="s">
        <v>1986</v>
      </c>
      <c r="D489" s="247" t="s">
        <v>2054</v>
      </c>
      <c r="E489" s="247"/>
      <c r="F489" s="252">
        <v>0</v>
      </c>
      <c r="G489" s="189"/>
      <c r="H489" s="189" t="s">
        <v>2061</v>
      </c>
      <c r="I489" s="189"/>
    </row>
    <row r="490" spans="2:9" x14ac:dyDescent="0.3">
      <c r="B490" s="246"/>
      <c r="C490" s="254"/>
      <c r="D490" s="247" t="s">
        <v>2061</v>
      </c>
      <c r="E490" s="247" t="s">
        <v>2054</v>
      </c>
      <c r="F490" s="252">
        <v>101010740002</v>
      </c>
      <c r="G490" s="189" t="s">
        <v>2074</v>
      </c>
      <c r="H490" s="189" t="s">
        <v>2061</v>
      </c>
      <c r="I490" s="189">
        <v>85</v>
      </c>
    </row>
    <row r="491" spans="2:9" x14ac:dyDescent="0.3">
      <c r="B491" s="246"/>
      <c r="C491" s="254"/>
      <c r="D491" s="247" t="s">
        <v>2061</v>
      </c>
      <c r="E491" s="247" t="s">
        <v>2063</v>
      </c>
      <c r="F491" s="252">
        <v>101010740102</v>
      </c>
      <c r="G491" s="189" t="s">
        <v>2074</v>
      </c>
      <c r="H491" s="189" t="s">
        <v>2061</v>
      </c>
      <c r="I491" s="189">
        <v>84</v>
      </c>
    </row>
    <row r="492" spans="2:9" x14ac:dyDescent="0.3">
      <c r="B492" s="246"/>
      <c r="C492" s="254"/>
      <c r="D492" s="247" t="s">
        <v>2061</v>
      </c>
      <c r="E492" s="247" t="s">
        <v>2064</v>
      </c>
      <c r="F492" s="252">
        <v>101010740202</v>
      </c>
      <c r="G492" s="189" t="s">
        <v>2074</v>
      </c>
      <c r="H492" s="189" t="s">
        <v>2061</v>
      </c>
      <c r="I492" s="189">
        <v>83</v>
      </c>
    </row>
    <row r="493" spans="2:9" x14ac:dyDescent="0.3">
      <c r="B493" s="246"/>
      <c r="C493" s="254"/>
      <c r="D493" s="247" t="s">
        <v>2061</v>
      </c>
      <c r="E493" s="247" t="s">
        <v>2065</v>
      </c>
      <c r="F493" s="252">
        <v>101010740302</v>
      </c>
      <c r="G493" s="189" t="s">
        <v>2074</v>
      </c>
      <c r="H493" s="189" t="s">
        <v>2061</v>
      </c>
      <c r="I493" s="189">
        <v>82</v>
      </c>
    </row>
    <row r="494" spans="2:9" x14ac:dyDescent="0.3">
      <c r="B494" s="246"/>
      <c r="C494" s="254"/>
      <c r="D494" s="247" t="s">
        <v>2061</v>
      </c>
      <c r="E494" s="247" t="s">
        <v>2066</v>
      </c>
      <c r="F494" s="252">
        <v>101010740402</v>
      </c>
      <c r="G494" s="189" t="s">
        <v>2074</v>
      </c>
      <c r="H494" s="189" t="s">
        <v>2061</v>
      </c>
      <c r="I494" s="189">
        <v>81</v>
      </c>
    </row>
    <row r="495" spans="2:9" x14ac:dyDescent="0.3">
      <c r="B495" s="246"/>
      <c r="C495" s="254"/>
      <c r="D495" s="247" t="s">
        <v>2061</v>
      </c>
      <c r="E495" s="247" t="s">
        <v>2067</v>
      </c>
      <c r="F495" s="252">
        <v>101010740502</v>
      </c>
      <c r="G495" s="189" t="s">
        <v>2074</v>
      </c>
      <c r="H495" s="189" t="s">
        <v>2061</v>
      </c>
      <c r="I495" s="189">
        <v>80</v>
      </c>
    </row>
    <row r="496" spans="2:9" x14ac:dyDescent="0.3">
      <c r="B496" s="246"/>
      <c r="C496" s="254"/>
      <c r="D496" s="247" t="s">
        <v>2061</v>
      </c>
      <c r="E496" s="247" t="s">
        <v>2068</v>
      </c>
      <c r="F496" s="252">
        <v>101010740602</v>
      </c>
      <c r="G496" s="189" t="s">
        <v>2074</v>
      </c>
      <c r="H496" s="189" t="s">
        <v>2061</v>
      </c>
      <c r="I496" s="189">
        <v>74</v>
      </c>
    </row>
    <row r="497" spans="2:9" x14ac:dyDescent="0.3">
      <c r="B497" s="246"/>
      <c r="C497" s="254"/>
      <c r="D497" s="247" t="s">
        <v>2061</v>
      </c>
      <c r="E497" s="247" t="s">
        <v>2069</v>
      </c>
      <c r="F497" s="252">
        <v>101010740702</v>
      </c>
      <c r="G497" s="189" t="s">
        <v>2074</v>
      </c>
      <c r="H497" s="189" t="s">
        <v>2061</v>
      </c>
      <c r="I497" s="189">
        <v>73</v>
      </c>
    </row>
    <row r="498" spans="2:9" x14ac:dyDescent="0.3">
      <c r="B498" s="246"/>
      <c r="C498" s="254"/>
      <c r="D498" s="247" t="s">
        <v>2061</v>
      </c>
      <c r="E498" s="247" t="s">
        <v>2070</v>
      </c>
      <c r="F498" s="252">
        <v>101010740802</v>
      </c>
      <c r="G498" s="189" t="s">
        <v>2074</v>
      </c>
      <c r="H498" s="189" t="s">
        <v>2061</v>
      </c>
      <c r="I498" s="189">
        <v>72</v>
      </c>
    </row>
    <row r="499" spans="2:9" x14ac:dyDescent="0.3">
      <c r="B499" s="246"/>
      <c r="C499" s="254"/>
      <c r="D499" s="247" t="s">
        <v>2061</v>
      </c>
      <c r="E499" s="247" t="s">
        <v>2071</v>
      </c>
      <c r="F499" s="252">
        <v>101010740902</v>
      </c>
      <c r="G499" s="189" t="s">
        <v>2074</v>
      </c>
      <c r="H499" s="189" t="s">
        <v>2061</v>
      </c>
      <c r="I499" s="189">
        <v>71</v>
      </c>
    </row>
    <row r="500" spans="2:9" x14ac:dyDescent="0.3">
      <c r="B500" s="246"/>
      <c r="C500" s="254"/>
      <c r="D500" s="247" t="s">
        <v>2061</v>
      </c>
      <c r="E500" s="247" t="s">
        <v>2072</v>
      </c>
      <c r="F500" s="252">
        <v>101010741002</v>
      </c>
      <c r="G500" s="189" t="s">
        <v>2074</v>
      </c>
      <c r="H500" s="189" t="s">
        <v>2061</v>
      </c>
      <c r="I500" s="189">
        <v>70</v>
      </c>
    </row>
    <row r="501" spans="2:9" x14ac:dyDescent="0.3">
      <c r="B501" s="246"/>
      <c r="C501" s="254"/>
      <c r="D501" s="247" t="s">
        <v>2061</v>
      </c>
      <c r="E501" s="247" t="s">
        <v>2073</v>
      </c>
      <c r="F501" s="252">
        <v>101010741102</v>
      </c>
      <c r="G501" s="189" t="s">
        <v>2074</v>
      </c>
      <c r="H501" s="189" t="s">
        <v>2061</v>
      </c>
      <c r="I501" s="189">
        <v>60</v>
      </c>
    </row>
    <row r="502" spans="2:9" x14ac:dyDescent="0.3">
      <c r="B502" s="246">
        <v>1010710001</v>
      </c>
      <c r="C502" s="254" t="s">
        <v>1972</v>
      </c>
      <c r="D502" s="247" t="s">
        <v>2061</v>
      </c>
      <c r="E502" s="247"/>
      <c r="F502" s="252">
        <v>0</v>
      </c>
      <c r="G502" s="189"/>
      <c r="H502" s="189" t="s">
        <v>2061</v>
      </c>
      <c r="I502" s="189"/>
    </row>
    <row r="503" spans="2:9" x14ac:dyDescent="0.3">
      <c r="B503" s="246"/>
      <c r="C503" s="254"/>
      <c r="D503" s="247" t="s">
        <v>2061</v>
      </c>
      <c r="E503" s="247" t="s">
        <v>2054</v>
      </c>
      <c r="F503" s="252">
        <v>101010710001</v>
      </c>
      <c r="G503" s="189" t="s">
        <v>2075</v>
      </c>
      <c r="H503" s="189" t="s">
        <v>2061</v>
      </c>
      <c r="I503" s="189">
        <v>6</v>
      </c>
    </row>
    <row r="504" spans="2:9" x14ac:dyDescent="0.3">
      <c r="B504" s="246"/>
      <c r="C504" s="254"/>
      <c r="D504" s="247" t="s">
        <v>2061</v>
      </c>
      <c r="E504" s="247" t="s">
        <v>2063</v>
      </c>
      <c r="F504" s="252">
        <v>101010710101</v>
      </c>
      <c r="G504" s="189" t="s">
        <v>2075</v>
      </c>
      <c r="H504" s="189" t="s">
        <v>2061</v>
      </c>
      <c r="I504" s="189">
        <v>6</v>
      </c>
    </row>
    <row r="505" spans="2:9" x14ac:dyDescent="0.3">
      <c r="B505" s="246"/>
      <c r="C505" s="254"/>
      <c r="D505" s="247" t="s">
        <v>2061</v>
      </c>
      <c r="E505" s="247" t="s">
        <v>2064</v>
      </c>
      <c r="F505" s="252">
        <v>101010710201</v>
      </c>
      <c r="G505" s="189" t="s">
        <v>2075</v>
      </c>
      <c r="H505" s="189" t="s">
        <v>2061</v>
      </c>
      <c r="I505" s="189">
        <v>6</v>
      </c>
    </row>
    <row r="506" spans="2:9" x14ac:dyDescent="0.3">
      <c r="B506" s="246"/>
      <c r="C506" s="254"/>
      <c r="D506" s="247" t="s">
        <v>2061</v>
      </c>
      <c r="E506" s="247" t="s">
        <v>2065</v>
      </c>
      <c r="F506" s="252">
        <v>101010710301</v>
      </c>
      <c r="G506" s="189" t="s">
        <v>2075</v>
      </c>
      <c r="H506" s="189" t="s">
        <v>2061</v>
      </c>
      <c r="I506" s="189">
        <v>6</v>
      </c>
    </row>
    <row r="507" spans="2:9" x14ac:dyDescent="0.3">
      <c r="B507" s="246"/>
      <c r="C507" s="254"/>
      <c r="D507" s="247" t="s">
        <v>2061</v>
      </c>
      <c r="E507" s="247" t="s">
        <v>2066</v>
      </c>
      <c r="F507" s="252">
        <v>101010710401</v>
      </c>
      <c r="G507" s="189" t="s">
        <v>2075</v>
      </c>
      <c r="H507" s="189" t="s">
        <v>2061</v>
      </c>
      <c r="I507" s="189">
        <v>6</v>
      </c>
    </row>
    <row r="508" spans="2:9" x14ac:dyDescent="0.3">
      <c r="B508" s="246"/>
      <c r="C508" s="254"/>
      <c r="D508" s="247" t="s">
        <v>2061</v>
      </c>
      <c r="E508" s="247" t="s">
        <v>2067</v>
      </c>
      <c r="F508" s="252">
        <v>101010710501</v>
      </c>
      <c r="G508" s="189" t="s">
        <v>2075</v>
      </c>
      <c r="H508" s="189" t="s">
        <v>2061</v>
      </c>
      <c r="I508" s="189">
        <v>6</v>
      </c>
    </row>
    <row r="509" spans="2:9" x14ac:dyDescent="0.3">
      <c r="B509" s="246"/>
      <c r="C509" s="254"/>
      <c r="D509" s="247" t="s">
        <v>2061</v>
      </c>
      <c r="E509" s="247" t="s">
        <v>2068</v>
      </c>
      <c r="F509" s="252">
        <v>101010710601</v>
      </c>
      <c r="G509" s="189" t="s">
        <v>2075</v>
      </c>
      <c r="H509" s="189" t="s">
        <v>2061</v>
      </c>
      <c r="I509" s="189">
        <v>7</v>
      </c>
    </row>
    <row r="510" spans="2:9" x14ac:dyDescent="0.3">
      <c r="B510" s="246"/>
      <c r="C510" s="254"/>
      <c r="D510" s="247" t="s">
        <v>2061</v>
      </c>
      <c r="E510" s="247" t="s">
        <v>2069</v>
      </c>
      <c r="F510" s="252">
        <v>101010710701</v>
      </c>
      <c r="G510" s="189" t="s">
        <v>2075</v>
      </c>
      <c r="H510" s="189" t="s">
        <v>2061</v>
      </c>
      <c r="I510" s="189">
        <v>7</v>
      </c>
    </row>
    <row r="511" spans="2:9" x14ac:dyDescent="0.3">
      <c r="B511" s="246"/>
      <c r="C511" s="254"/>
      <c r="D511" s="247" t="s">
        <v>2061</v>
      </c>
      <c r="E511" s="247" t="s">
        <v>2070</v>
      </c>
      <c r="F511" s="252">
        <v>101010710801</v>
      </c>
      <c r="G511" s="189" t="s">
        <v>2075</v>
      </c>
      <c r="H511" s="189" t="s">
        <v>2061</v>
      </c>
      <c r="I511" s="189">
        <v>7</v>
      </c>
    </row>
    <row r="512" spans="2:9" x14ac:dyDescent="0.3">
      <c r="B512" s="246"/>
      <c r="C512" s="254"/>
      <c r="D512" s="247" t="s">
        <v>2061</v>
      </c>
      <c r="E512" s="247" t="s">
        <v>2071</v>
      </c>
      <c r="F512" s="252">
        <v>101010710901</v>
      </c>
      <c r="G512" s="189" t="s">
        <v>2075</v>
      </c>
      <c r="H512" s="189" t="s">
        <v>2061</v>
      </c>
      <c r="I512" s="189">
        <v>7</v>
      </c>
    </row>
    <row r="513" spans="2:9" x14ac:dyDescent="0.3">
      <c r="B513" s="246"/>
      <c r="C513" s="254"/>
      <c r="D513" s="247" t="s">
        <v>2061</v>
      </c>
      <c r="E513" s="247" t="s">
        <v>2072</v>
      </c>
      <c r="F513" s="252">
        <v>101010711001</v>
      </c>
      <c r="G513" s="189" t="s">
        <v>2075</v>
      </c>
      <c r="H513" s="189" t="s">
        <v>2061</v>
      </c>
      <c r="I513" s="189">
        <v>7</v>
      </c>
    </row>
    <row r="514" spans="2:9" x14ac:dyDescent="0.3">
      <c r="B514" s="246"/>
      <c r="C514" s="254"/>
      <c r="D514" s="247" t="s">
        <v>2061</v>
      </c>
      <c r="E514" s="247" t="s">
        <v>2073</v>
      </c>
      <c r="F514" s="252">
        <v>101010711101</v>
      </c>
      <c r="G514" s="189" t="s">
        <v>2075</v>
      </c>
      <c r="H514" s="189" t="s">
        <v>2061</v>
      </c>
      <c r="I514" s="189">
        <v>8</v>
      </c>
    </row>
    <row r="515" spans="2:9" x14ac:dyDescent="0.3">
      <c r="B515" s="246">
        <v>1010520004</v>
      </c>
      <c r="C515" s="254" t="s">
        <v>2014</v>
      </c>
      <c r="D515" s="247" t="s">
        <v>2061</v>
      </c>
      <c r="E515" s="247"/>
      <c r="F515" s="252">
        <v>0</v>
      </c>
      <c r="G515" s="189"/>
      <c r="H515" s="189" t="s">
        <v>2061</v>
      </c>
      <c r="I515" s="189"/>
    </row>
    <row r="516" spans="2:9" x14ac:dyDescent="0.3">
      <c r="B516" s="246"/>
      <c r="C516" s="254"/>
      <c r="D516" s="247" t="s">
        <v>2061</v>
      </c>
      <c r="E516" s="247" t="s">
        <v>2054</v>
      </c>
      <c r="F516" s="252">
        <v>101010520004</v>
      </c>
      <c r="G516" s="189" t="s">
        <v>2075</v>
      </c>
      <c r="H516" s="189" t="s">
        <v>2061</v>
      </c>
      <c r="I516" s="189">
        <v>6</v>
      </c>
    </row>
    <row r="517" spans="2:9" x14ac:dyDescent="0.3">
      <c r="B517" s="246"/>
      <c r="C517" s="254"/>
      <c r="D517" s="247" t="s">
        <v>2061</v>
      </c>
      <c r="E517" s="247" t="s">
        <v>2063</v>
      </c>
      <c r="F517" s="252">
        <v>101010520104</v>
      </c>
      <c r="G517" s="189" t="s">
        <v>2075</v>
      </c>
      <c r="H517" s="189" t="s">
        <v>2061</v>
      </c>
      <c r="I517" s="189">
        <v>6</v>
      </c>
    </row>
    <row r="518" spans="2:9" x14ac:dyDescent="0.3">
      <c r="B518" s="246"/>
      <c r="C518" s="254"/>
      <c r="D518" s="247" t="s">
        <v>2061</v>
      </c>
      <c r="E518" s="247" t="s">
        <v>2064</v>
      </c>
      <c r="F518" s="252">
        <v>101010520204</v>
      </c>
      <c r="G518" s="189" t="s">
        <v>2075</v>
      </c>
      <c r="H518" s="189" t="s">
        <v>2061</v>
      </c>
      <c r="I518" s="189">
        <v>6</v>
      </c>
    </row>
    <row r="519" spans="2:9" x14ac:dyDescent="0.3">
      <c r="B519" s="246"/>
      <c r="C519" s="254"/>
      <c r="D519" s="247" t="s">
        <v>2061</v>
      </c>
      <c r="E519" s="247" t="s">
        <v>2065</v>
      </c>
      <c r="F519" s="252">
        <v>101010520304</v>
      </c>
      <c r="G519" s="189" t="s">
        <v>2075</v>
      </c>
      <c r="H519" s="189" t="s">
        <v>2061</v>
      </c>
      <c r="I519" s="189">
        <v>6</v>
      </c>
    </row>
    <row r="520" spans="2:9" x14ac:dyDescent="0.3">
      <c r="B520" s="246"/>
      <c r="C520" s="254"/>
      <c r="D520" s="247" t="s">
        <v>2061</v>
      </c>
      <c r="E520" s="247" t="s">
        <v>2066</v>
      </c>
      <c r="F520" s="252">
        <v>101010520404</v>
      </c>
      <c r="G520" s="189" t="s">
        <v>2075</v>
      </c>
      <c r="H520" s="189" t="s">
        <v>2061</v>
      </c>
      <c r="I520" s="189">
        <v>6</v>
      </c>
    </row>
    <row r="521" spans="2:9" x14ac:dyDescent="0.3">
      <c r="B521" s="246"/>
      <c r="C521" s="254"/>
      <c r="D521" s="247" t="s">
        <v>2061</v>
      </c>
      <c r="E521" s="247" t="s">
        <v>2067</v>
      </c>
      <c r="F521" s="252">
        <v>101010520504</v>
      </c>
      <c r="G521" s="189" t="s">
        <v>2075</v>
      </c>
      <c r="H521" s="189" t="s">
        <v>2061</v>
      </c>
      <c r="I521" s="189">
        <v>6</v>
      </c>
    </row>
    <row r="522" spans="2:9" x14ac:dyDescent="0.3">
      <c r="B522" s="246"/>
      <c r="C522" s="254"/>
      <c r="D522" s="247" t="s">
        <v>2061</v>
      </c>
      <c r="E522" s="247" t="s">
        <v>2068</v>
      </c>
      <c r="F522" s="252">
        <v>101010520604</v>
      </c>
      <c r="G522" s="189" t="s">
        <v>2075</v>
      </c>
      <c r="H522" s="189" t="s">
        <v>2061</v>
      </c>
      <c r="I522" s="189">
        <v>7</v>
      </c>
    </row>
    <row r="523" spans="2:9" x14ac:dyDescent="0.3">
      <c r="B523" s="246"/>
      <c r="C523" s="254"/>
      <c r="D523" s="247" t="s">
        <v>2061</v>
      </c>
      <c r="E523" s="247" t="s">
        <v>2069</v>
      </c>
      <c r="F523" s="252">
        <v>101010520704</v>
      </c>
      <c r="G523" s="189" t="s">
        <v>2075</v>
      </c>
      <c r="H523" s="189" t="s">
        <v>2061</v>
      </c>
      <c r="I523" s="189">
        <v>7</v>
      </c>
    </row>
    <row r="524" spans="2:9" x14ac:dyDescent="0.3">
      <c r="B524" s="246"/>
      <c r="C524" s="254"/>
      <c r="D524" s="247" t="s">
        <v>2061</v>
      </c>
      <c r="E524" s="247" t="s">
        <v>2070</v>
      </c>
      <c r="F524" s="252">
        <v>101010520804</v>
      </c>
      <c r="G524" s="189" t="s">
        <v>2075</v>
      </c>
      <c r="H524" s="189" t="s">
        <v>2061</v>
      </c>
      <c r="I524" s="189">
        <v>7</v>
      </c>
    </row>
    <row r="525" spans="2:9" x14ac:dyDescent="0.3">
      <c r="B525" s="246"/>
      <c r="C525" s="254"/>
      <c r="D525" s="247" t="s">
        <v>2061</v>
      </c>
      <c r="E525" s="247" t="s">
        <v>2071</v>
      </c>
      <c r="F525" s="252">
        <v>101010520904</v>
      </c>
      <c r="G525" s="189" t="s">
        <v>2075</v>
      </c>
      <c r="H525" s="189" t="s">
        <v>2061</v>
      </c>
      <c r="I525" s="189">
        <v>7</v>
      </c>
    </row>
    <row r="526" spans="2:9" x14ac:dyDescent="0.3">
      <c r="B526" s="246"/>
      <c r="C526" s="254"/>
      <c r="D526" s="247" t="s">
        <v>2061</v>
      </c>
      <c r="E526" s="247" t="s">
        <v>2072</v>
      </c>
      <c r="F526" s="252">
        <v>101010521004</v>
      </c>
      <c r="G526" s="189" t="s">
        <v>2075</v>
      </c>
      <c r="H526" s="189" t="s">
        <v>2061</v>
      </c>
      <c r="I526" s="189">
        <v>7</v>
      </c>
    </row>
    <row r="527" spans="2:9" x14ac:dyDescent="0.3">
      <c r="B527" s="246"/>
      <c r="C527" s="254"/>
      <c r="D527" s="247" t="s">
        <v>2061</v>
      </c>
      <c r="E527" s="247" t="s">
        <v>2073</v>
      </c>
      <c r="F527" s="252">
        <v>101010521104</v>
      </c>
      <c r="G527" s="189" t="s">
        <v>2075</v>
      </c>
      <c r="H527" s="189" t="s">
        <v>2061</v>
      </c>
      <c r="I527" s="189">
        <v>8</v>
      </c>
    </row>
    <row r="528" spans="2:9" x14ac:dyDescent="0.3">
      <c r="B528" s="246">
        <v>1010730003</v>
      </c>
      <c r="C528" s="254" t="s">
        <v>1997</v>
      </c>
      <c r="D528" s="247" t="s">
        <v>2061</v>
      </c>
      <c r="E528" s="247"/>
      <c r="F528" s="252">
        <v>0</v>
      </c>
      <c r="G528" s="189"/>
      <c r="H528" s="189" t="s">
        <v>2061</v>
      </c>
      <c r="I528" s="189"/>
    </row>
    <row r="529" spans="2:9" x14ac:dyDescent="0.3">
      <c r="B529" s="246"/>
      <c r="C529" s="254"/>
      <c r="D529" s="247" t="s">
        <v>2061</v>
      </c>
      <c r="E529" s="247" t="s">
        <v>2054</v>
      </c>
      <c r="F529" s="252">
        <v>101010730003</v>
      </c>
      <c r="G529" s="189" t="s">
        <v>2075</v>
      </c>
      <c r="H529" s="189" t="s">
        <v>2061</v>
      </c>
      <c r="I529" s="189">
        <v>6</v>
      </c>
    </row>
    <row r="530" spans="2:9" x14ac:dyDescent="0.3">
      <c r="B530" s="246"/>
      <c r="C530" s="254"/>
      <c r="D530" s="247" t="s">
        <v>2061</v>
      </c>
      <c r="E530" s="247" t="s">
        <v>2063</v>
      </c>
      <c r="F530" s="252">
        <v>101010730103</v>
      </c>
      <c r="G530" s="189" t="s">
        <v>2075</v>
      </c>
      <c r="H530" s="189" t="s">
        <v>2061</v>
      </c>
      <c r="I530" s="189">
        <v>6</v>
      </c>
    </row>
    <row r="531" spans="2:9" x14ac:dyDescent="0.3">
      <c r="B531" s="246"/>
      <c r="C531" s="254"/>
      <c r="D531" s="247" t="s">
        <v>2061</v>
      </c>
      <c r="E531" s="247" t="s">
        <v>2064</v>
      </c>
      <c r="F531" s="252">
        <v>101010730203</v>
      </c>
      <c r="G531" s="189" t="s">
        <v>2075</v>
      </c>
      <c r="H531" s="189" t="s">
        <v>2061</v>
      </c>
      <c r="I531" s="189">
        <v>6</v>
      </c>
    </row>
    <row r="532" spans="2:9" x14ac:dyDescent="0.3">
      <c r="B532" s="246"/>
      <c r="C532" s="254"/>
      <c r="D532" s="247" t="s">
        <v>2061</v>
      </c>
      <c r="E532" s="247" t="s">
        <v>2065</v>
      </c>
      <c r="F532" s="252">
        <v>101010730303</v>
      </c>
      <c r="G532" s="189" t="s">
        <v>2075</v>
      </c>
      <c r="H532" s="189" t="s">
        <v>2061</v>
      </c>
      <c r="I532" s="189">
        <v>6</v>
      </c>
    </row>
    <row r="533" spans="2:9" x14ac:dyDescent="0.3">
      <c r="B533" s="246"/>
      <c r="C533" s="254"/>
      <c r="D533" s="247" t="s">
        <v>2061</v>
      </c>
      <c r="E533" s="247" t="s">
        <v>2066</v>
      </c>
      <c r="F533" s="252">
        <v>101010730403</v>
      </c>
      <c r="G533" s="189" t="s">
        <v>2075</v>
      </c>
      <c r="H533" s="189" t="s">
        <v>2061</v>
      </c>
      <c r="I533" s="189">
        <v>6</v>
      </c>
    </row>
    <row r="534" spans="2:9" x14ac:dyDescent="0.3">
      <c r="B534" s="246"/>
      <c r="C534" s="254"/>
      <c r="D534" s="247" t="s">
        <v>2061</v>
      </c>
      <c r="E534" s="247" t="s">
        <v>2067</v>
      </c>
      <c r="F534" s="252">
        <v>101010730503</v>
      </c>
      <c r="G534" s="189" t="s">
        <v>2075</v>
      </c>
      <c r="H534" s="189" t="s">
        <v>2061</v>
      </c>
      <c r="I534" s="189">
        <v>6</v>
      </c>
    </row>
    <row r="535" spans="2:9" x14ac:dyDescent="0.3">
      <c r="B535" s="246"/>
      <c r="C535" s="254"/>
      <c r="D535" s="247" t="s">
        <v>2061</v>
      </c>
      <c r="E535" s="247" t="s">
        <v>2068</v>
      </c>
      <c r="F535" s="252">
        <v>101010730603</v>
      </c>
      <c r="G535" s="189" t="s">
        <v>2075</v>
      </c>
      <c r="H535" s="189" t="s">
        <v>2061</v>
      </c>
      <c r="I535" s="189">
        <v>7</v>
      </c>
    </row>
    <row r="536" spans="2:9" x14ac:dyDescent="0.3">
      <c r="B536" s="246"/>
      <c r="C536" s="254"/>
      <c r="D536" s="247" t="s">
        <v>2061</v>
      </c>
      <c r="E536" s="247" t="s">
        <v>2069</v>
      </c>
      <c r="F536" s="252">
        <v>101010730703</v>
      </c>
      <c r="G536" s="189" t="s">
        <v>2075</v>
      </c>
      <c r="H536" s="189" t="s">
        <v>2061</v>
      </c>
      <c r="I536" s="189">
        <v>7</v>
      </c>
    </row>
    <row r="537" spans="2:9" x14ac:dyDescent="0.3">
      <c r="B537" s="246"/>
      <c r="C537" s="254"/>
      <c r="D537" s="247" t="s">
        <v>2061</v>
      </c>
      <c r="E537" s="247" t="s">
        <v>2070</v>
      </c>
      <c r="F537" s="252">
        <v>101010730803</v>
      </c>
      <c r="G537" s="189" t="s">
        <v>2075</v>
      </c>
      <c r="H537" s="189" t="s">
        <v>2061</v>
      </c>
      <c r="I537" s="189">
        <v>7</v>
      </c>
    </row>
    <row r="538" spans="2:9" x14ac:dyDescent="0.3">
      <c r="B538" s="246"/>
      <c r="C538" s="254"/>
      <c r="D538" s="247" t="s">
        <v>2061</v>
      </c>
      <c r="E538" s="247" t="s">
        <v>2071</v>
      </c>
      <c r="F538" s="252">
        <v>101010730903</v>
      </c>
      <c r="G538" s="189" t="s">
        <v>2075</v>
      </c>
      <c r="H538" s="189" t="s">
        <v>2061</v>
      </c>
      <c r="I538" s="189">
        <v>7</v>
      </c>
    </row>
    <row r="539" spans="2:9" x14ac:dyDescent="0.3">
      <c r="B539" s="246"/>
      <c r="C539" s="254"/>
      <c r="D539" s="247" t="s">
        <v>2061</v>
      </c>
      <c r="E539" s="247" t="s">
        <v>2072</v>
      </c>
      <c r="F539" s="252">
        <v>101010731003</v>
      </c>
      <c r="G539" s="189" t="s">
        <v>2075</v>
      </c>
      <c r="H539" s="189" t="s">
        <v>2061</v>
      </c>
      <c r="I539" s="189">
        <v>7</v>
      </c>
    </row>
    <row r="540" spans="2:9" x14ac:dyDescent="0.3">
      <c r="B540" s="246"/>
      <c r="C540" s="254"/>
      <c r="D540" s="247" t="s">
        <v>2061</v>
      </c>
      <c r="E540" s="247" t="s">
        <v>2073</v>
      </c>
      <c r="F540" s="252">
        <v>101010731103</v>
      </c>
      <c r="G540" s="189" t="s">
        <v>2075</v>
      </c>
      <c r="H540" s="189" t="s">
        <v>2061</v>
      </c>
      <c r="I540" s="189">
        <v>8</v>
      </c>
    </row>
    <row r="541" spans="2:9" x14ac:dyDescent="0.3">
      <c r="B541" s="246">
        <v>1010720001</v>
      </c>
      <c r="C541" s="254" t="s">
        <v>1983</v>
      </c>
      <c r="D541" s="247" t="s">
        <v>2061</v>
      </c>
      <c r="E541" s="247"/>
      <c r="F541" s="252">
        <v>0</v>
      </c>
      <c r="G541" s="189"/>
      <c r="H541" s="189" t="s">
        <v>2061</v>
      </c>
      <c r="I541" s="189"/>
    </row>
    <row r="542" spans="2:9" x14ac:dyDescent="0.3">
      <c r="B542" s="246"/>
      <c r="C542" s="254"/>
      <c r="D542" s="247" t="s">
        <v>2061</v>
      </c>
      <c r="E542" s="247" t="s">
        <v>2054</v>
      </c>
      <c r="F542" s="252">
        <v>101010720001</v>
      </c>
      <c r="G542" s="189" t="s">
        <v>2075</v>
      </c>
      <c r="H542" s="189" t="s">
        <v>2061</v>
      </c>
      <c r="I542" s="189">
        <v>5</v>
      </c>
    </row>
    <row r="543" spans="2:9" x14ac:dyDescent="0.3">
      <c r="B543" s="246"/>
      <c r="C543" s="254"/>
      <c r="D543" s="247" t="s">
        <v>2061</v>
      </c>
      <c r="E543" s="247" t="s">
        <v>2063</v>
      </c>
      <c r="F543" s="252">
        <v>101010720101</v>
      </c>
      <c r="G543" s="189" t="s">
        <v>2075</v>
      </c>
      <c r="H543" s="189" t="s">
        <v>2061</v>
      </c>
      <c r="I543" s="189">
        <v>5</v>
      </c>
    </row>
    <row r="544" spans="2:9" x14ac:dyDescent="0.3">
      <c r="B544" s="246"/>
      <c r="C544" s="254"/>
      <c r="D544" s="247" t="s">
        <v>2061</v>
      </c>
      <c r="E544" s="247" t="s">
        <v>2064</v>
      </c>
      <c r="F544" s="252">
        <v>101010720201</v>
      </c>
      <c r="G544" s="189" t="s">
        <v>2075</v>
      </c>
      <c r="H544" s="189" t="s">
        <v>2061</v>
      </c>
      <c r="I544" s="189">
        <v>5</v>
      </c>
    </row>
    <row r="545" spans="2:9" x14ac:dyDescent="0.3">
      <c r="B545" s="246"/>
      <c r="C545" s="254"/>
      <c r="D545" s="247" t="s">
        <v>2061</v>
      </c>
      <c r="E545" s="247" t="s">
        <v>2065</v>
      </c>
      <c r="F545" s="252">
        <v>101010720301</v>
      </c>
      <c r="G545" s="189" t="s">
        <v>2075</v>
      </c>
      <c r="H545" s="189" t="s">
        <v>2061</v>
      </c>
      <c r="I545" s="189">
        <v>5</v>
      </c>
    </row>
    <row r="546" spans="2:9" x14ac:dyDescent="0.3">
      <c r="B546" s="246"/>
      <c r="C546" s="254"/>
      <c r="D546" s="247" t="s">
        <v>2061</v>
      </c>
      <c r="E546" s="247" t="s">
        <v>2066</v>
      </c>
      <c r="F546" s="252">
        <v>101010720401</v>
      </c>
      <c r="G546" s="189" t="s">
        <v>2075</v>
      </c>
      <c r="H546" s="189" t="s">
        <v>2061</v>
      </c>
      <c r="I546" s="189">
        <v>5</v>
      </c>
    </row>
    <row r="547" spans="2:9" x14ac:dyDescent="0.3">
      <c r="B547" s="246"/>
      <c r="C547" s="254"/>
      <c r="D547" s="247" t="s">
        <v>2061</v>
      </c>
      <c r="E547" s="247" t="s">
        <v>2067</v>
      </c>
      <c r="F547" s="252">
        <v>101010720501</v>
      </c>
      <c r="G547" s="189" t="s">
        <v>2075</v>
      </c>
      <c r="H547" s="189" t="s">
        <v>2061</v>
      </c>
      <c r="I547" s="189">
        <v>5</v>
      </c>
    </row>
    <row r="548" spans="2:9" x14ac:dyDescent="0.3">
      <c r="B548" s="246"/>
      <c r="C548" s="254"/>
      <c r="D548" s="247" t="s">
        <v>2061</v>
      </c>
      <c r="E548" s="247" t="s">
        <v>2068</v>
      </c>
      <c r="F548" s="252">
        <v>101010720601</v>
      </c>
      <c r="G548" s="189" t="s">
        <v>2075</v>
      </c>
      <c r="H548" s="189" t="s">
        <v>2061</v>
      </c>
      <c r="I548" s="189">
        <v>6</v>
      </c>
    </row>
    <row r="549" spans="2:9" x14ac:dyDescent="0.3">
      <c r="B549" s="246"/>
      <c r="C549" s="254"/>
      <c r="D549" s="247" t="s">
        <v>2061</v>
      </c>
      <c r="E549" s="247" t="s">
        <v>2069</v>
      </c>
      <c r="F549" s="252">
        <v>101010720701</v>
      </c>
      <c r="G549" s="189" t="s">
        <v>2075</v>
      </c>
      <c r="H549" s="189" t="s">
        <v>2061</v>
      </c>
      <c r="I549" s="189">
        <v>6</v>
      </c>
    </row>
    <row r="550" spans="2:9" x14ac:dyDescent="0.3">
      <c r="B550" s="246"/>
      <c r="C550" s="254"/>
      <c r="D550" s="247" t="s">
        <v>2061</v>
      </c>
      <c r="E550" s="247" t="s">
        <v>2070</v>
      </c>
      <c r="F550" s="252">
        <v>101010720801</v>
      </c>
      <c r="G550" s="189" t="s">
        <v>2075</v>
      </c>
      <c r="H550" s="189" t="s">
        <v>2061</v>
      </c>
      <c r="I550" s="189">
        <v>6</v>
      </c>
    </row>
    <row r="551" spans="2:9" x14ac:dyDescent="0.3">
      <c r="B551" s="246"/>
      <c r="C551" s="254"/>
      <c r="D551" s="247" t="s">
        <v>2061</v>
      </c>
      <c r="E551" s="247" t="s">
        <v>2071</v>
      </c>
      <c r="F551" s="252">
        <v>101010720901</v>
      </c>
      <c r="G551" s="189" t="s">
        <v>2075</v>
      </c>
      <c r="H551" s="189" t="s">
        <v>2061</v>
      </c>
      <c r="I551" s="189">
        <v>6</v>
      </c>
    </row>
    <row r="552" spans="2:9" x14ac:dyDescent="0.3">
      <c r="B552" s="246"/>
      <c r="C552" s="254"/>
      <c r="D552" s="247" t="s">
        <v>2061</v>
      </c>
      <c r="E552" s="247" t="s">
        <v>2072</v>
      </c>
      <c r="F552" s="252">
        <v>101010721001</v>
      </c>
      <c r="G552" s="189" t="s">
        <v>2075</v>
      </c>
      <c r="H552" s="189" t="s">
        <v>2061</v>
      </c>
      <c r="I552" s="189">
        <v>6</v>
      </c>
    </row>
    <row r="553" spans="2:9" x14ac:dyDescent="0.3">
      <c r="B553" s="246"/>
      <c r="C553" s="254"/>
      <c r="D553" s="247" t="s">
        <v>2061</v>
      </c>
      <c r="E553" s="247" t="s">
        <v>2073</v>
      </c>
      <c r="F553" s="252">
        <v>101010721101</v>
      </c>
      <c r="G553" s="189" t="s">
        <v>2075</v>
      </c>
      <c r="H553" s="189" t="s">
        <v>2061</v>
      </c>
      <c r="I553" s="189">
        <v>7</v>
      </c>
    </row>
    <row r="554" spans="2:9" x14ac:dyDescent="0.3">
      <c r="B554" s="246">
        <v>1010510002</v>
      </c>
      <c r="C554" s="254" t="s">
        <v>1988</v>
      </c>
      <c r="D554" s="247" t="s">
        <v>2061</v>
      </c>
      <c r="E554" s="247"/>
      <c r="F554" s="252"/>
      <c r="G554" s="189"/>
      <c r="H554" s="189"/>
      <c r="I554" s="189"/>
    </row>
    <row r="555" spans="2:9" x14ac:dyDescent="0.3">
      <c r="B555" s="246"/>
      <c r="C555" s="254"/>
      <c r="D555" s="247" t="s">
        <v>2061</v>
      </c>
      <c r="E555" s="247" t="s">
        <v>2054</v>
      </c>
      <c r="F555" s="252">
        <v>101010510002</v>
      </c>
      <c r="G555" s="189" t="s">
        <v>2075</v>
      </c>
      <c r="H555" s="189" t="s">
        <v>2061</v>
      </c>
      <c r="I555" s="189">
        <v>5</v>
      </c>
    </row>
    <row r="556" spans="2:9" x14ac:dyDescent="0.3">
      <c r="B556" s="246"/>
      <c r="C556" s="254"/>
      <c r="D556" s="247" t="s">
        <v>2061</v>
      </c>
      <c r="E556" s="247" t="s">
        <v>2063</v>
      </c>
      <c r="F556" s="252">
        <v>101010510102</v>
      </c>
      <c r="G556" s="189" t="s">
        <v>2075</v>
      </c>
      <c r="H556" s="189" t="s">
        <v>2061</v>
      </c>
      <c r="I556" s="189">
        <v>5</v>
      </c>
    </row>
    <row r="557" spans="2:9" x14ac:dyDescent="0.3">
      <c r="B557" s="246"/>
      <c r="C557" s="254"/>
      <c r="D557" s="247" t="s">
        <v>2061</v>
      </c>
      <c r="E557" s="247" t="s">
        <v>2064</v>
      </c>
      <c r="F557" s="252">
        <v>101010510202</v>
      </c>
      <c r="G557" s="189" t="s">
        <v>2075</v>
      </c>
      <c r="H557" s="189" t="s">
        <v>2061</v>
      </c>
      <c r="I557" s="189">
        <v>5</v>
      </c>
    </row>
    <row r="558" spans="2:9" x14ac:dyDescent="0.3">
      <c r="B558" s="246"/>
      <c r="C558" s="254"/>
      <c r="D558" s="247" t="s">
        <v>2061</v>
      </c>
      <c r="E558" s="247" t="s">
        <v>2065</v>
      </c>
      <c r="F558" s="252">
        <v>101010510302</v>
      </c>
      <c r="G558" s="189" t="s">
        <v>2075</v>
      </c>
      <c r="H558" s="189" t="s">
        <v>2061</v>
      </c>
      <c r="I558" s="189">
        <v>5</v>
      </c>
    </row>
    <row r="559" spans="2:9" x14ac:dyDescent="0.3">
      <c r="B559" s="246"/>
      <c r="C559" s="254"/>
      <c r="D559" s="247" t="s">
        <v>2061</v>
      </c>
      <c r="E559" s="247" t="s">
        <v>2066</v>
      </c>
      <c r="F559" s="252">
        <v>101010510402</v>
      </c>
      <c r="G559" s="189" t="s">
        <v>2075</v>
      </c>
      <c r="H559" s="189" t="s">
        <v>2061</v>
      </c>
      <c r="I559" s="189">
        <v>5</v>
      </c>
    </row>
    <row r="560" spans="2:9" x14ac:dyDescent="0.3">
      <c r="B560" s="246"/>
      <c r="C560" s="254"/>
      <c r="D560" s="247" t="s">
        <v>2061</v>
      </c>
      <c r="E560" s="247" t="s">
        <v>2067</v>
      </c>
      <c r="F560" s="252">
        <v>101010510502</v>
      </c>
      <c r="G560" s="189" t="s">
        <v>2075</v>
      </c>
      <c r="H560" s="189" t="s">
        <v>2061</v>
      </c>
      <c r="I560" s="189">
        <v>5</v>
      </c>
    </row>
    <row r="561" spans="2:9" x14ac:dyDescent="0.3">
      <c r="B561" s="246"/>
      <c r="C561" s="254"/>
      <c r="D561" s="247" t="s">
        <v>2061</v>
      </c>
      <c r="E561" s="247" t="s">
        <v>2068</v>
      </c>
      <c r="F561" s="252">
        <v>101010510602</v>
      </c>
      <c r="G561" s="189" t="s">
        <v>2075</v>
      </c>
      <c r="H561" s="189" t="s">
        <v>2061</v>
      </c>
      <c r="I561" s="189">
        <v>6</v>
      </c>
    </row>
    <row r="562" spans="2:9" x14ac:dyDescent="0.3">
      <c r="B562" s="246"/>
      <c r="C562" s="254"/>
      <c r="D562" s="247" t="s">
        <v>2061</v>
      </c>
      <c r="E562" s="247" t="s">
        <v>2069</v>
      </c>
      <c r="F562" s="252">
        <v>101010510702</v>
      </c>
      <c r="G562" s="189" t="s">
        <v>2075</v>
      </c>
      <c r="H562" s="189" t="s">
        <v>2061</v>
      </c>
      <c r="I562" s="189">
        <v>6</v>
      </c>
    </row>
    <row r="563" spans="2:9" x14ac:dyDescent="0.3">
      <c r="B563" s="246"/>
      <c r="C563" s="254"/>
      <c r="D563" s="247" t="s">
        <v>2061</v>
      </c>
      <c r="E563" s="247" t="s">
        <v>2070</v>
      </c>
      <c r="F563" s="252">
        <v>101010510802</v>
      </c>
      <c r="G563" s="189" t="s">
        <v>2075</v>
      </c>
      <c r="H563" s="189" t="s">
        <v>2061</v>
      </c>
      <c r="I563" s="189">
        <v>6</v>
      </c>
    </row>
    <row r="564" spans="2:9" x14ac:dyDescent="0.3">
      <c r="B564" s="246"/>
      <c r="C564" s="254"/>
      <c r="D564" s="247" t="s">
        <v>2061</v>
      </c>
      <c r="E564" s="247" t="s">
        <v>2071</v>
      </c>
      <c r="F564" s="252">
        <v>101010510902</v>
      </c>
      <c r="G564" s="189" t="s">
        <v>2075</v>
      </c>
      <c r="H564" s="189" t="s">
        <v>2061</v>
      </c>
      <c r="I564" s="189">
        <v>6</v>
      </c>
    </row>
    <row r="565" spans="2:9" x14ac:dyDescent="0.3">
      <c r="B565" s="246"/>
      <c r="C565" s="254"/>
      <c r="D565" s="247" t="s">
        <v>2061</v>
      </c>
      <c r="E565" s="247" t="s">
        <v>2072</v>
      </c>
      <c r="F565" s="252">
        <v>101010511002</v>
      </c>
      <c r="G565" s="189" t="s">
        <v>2075</v>
      </c>
      <c r="H565" s="189" t="s">
        <v>2061</v>
      </c>
      <c r="I565" s="189">
        <v>6</v>
      </c>
    </row>
    <row r="566" spans="2:9" x14ac:dyDescent="0.3">
      <c r="B566" s="246"/>
      <c r="C566" s="254"/>
      <c r="D566" s="247" t="s">
        <v>2061</v>
      </c>
      <c r="E566" s="247" t="s">
        <v>2073</v>
      </c>
      <c r="F566" s="252">
        <v>101010511102</v>
      </c>
      <c r="G566" s="189" t="s">
        <v>2075</v>
      </c>
      <c r="H566" s="189" t="s">
        <v>2061</v>
      </c>
      <c r="I566" s="189">
        <v>7</v>
      </c>
    </row>
    <row r="567" spans="2:9" x14ac:dyDescent="0.3">
      <c r="B567" s="246">
        <v>1010920004</v>
      </c>
      <c r="C567" s="254" t="s">
        <v>1973</v>
      </c>
      <c r="D567" s="247" t="s">
        <v>2061</v>
      </c>
      <c r="E567" s="247"/>
      <c r="F567" s="252"/>
      <c r="G567" s="189"/>
      <c r="H567" s="189"/>
      <c r="I567" s="189"/>
    </row>
    <row r="568" spans="2:9" x14ac:dyDescent="0.3">
      <c r="B568" s="246"/>
      <c r="C568" s="254"/>
      <c r="D568" s="247" t="s">
        <v>2061</v>
      </c>
      <c r="E568" s="247" t="s">
        <v>2054</v>
      </c>
      <c r="F568" s="252">
        <v>101010920004</v>
      </c>
      <c r="G568" s="189" t="s">
        <v>2075</v>
      </c>
      <c r="H568" s="189" t="s">
        <v>2061</v>
      </c>
      <c r="I568" s="255">
        <v>1</v>
      </c>
    </row>
    <row r="569" spans="2:9" x14ac:dyDescent="0.3">
      <c r="B569" s="246"/>
      <c r="C569" s="254"/>
      <c r="D569" s="247" t="s">
        <v>2061</v>
      </c>
      <c r="E569" s="247" t="s">
        <v>2063</v>
      </c>
      <c r="F569" s="252">
        <v>101010920104</v>
      </c>
      <c r="G569" s="189" t="s">
        <v>2075</v>
      </c>
      <c r="H569" s="189" t="s">
        <v>2061</v>
      </c>
      <c r="I569" s="255">
        <v>1</v>
      </c>
    </row>
    <row r="570" spans="2:9" x14ac:dyDescent="0.3">
      <c r="B570" s="246"/>
      <c r="C570" s="254"/>
      <c r="D570" s="247" t="s">
        <v>2061</v>
      </c>
      <c r="E570" s="247" t="s">
        <v>2064</v>
      </c>
      <c r="F570" s="252">
        <v>101010920204</v>
      </c>
      <c r="G570" s="189" t="s">
        <v>2075</v>
      </c>
      <c r="H570" s="189" t="s">
        <v>2061</v>
      </c>
      <c r="I570" s="255">
        <v>1</v>
      </c>
    </row>
    <row r="571" spans="2:9" x14ac:dyDescent="0.3">
      <c r="B571" s="246"/>
      <c r="C571" s="254"/>
      <c r="D571" s="247" t="s">
        <v>2061</v>
      </c>
      <c r="E571" s="247" t="s">
        <v>2065</v>
      </c>
      <c r="F571" s="252">
        <v>101010920304</v>
      </c>
      <c r="G571" s="189" t="s">
        <v>2075</v>
      </c>
      <c r="H571" s="189" t="s">
        <v>2061</v>
      </c>
      <c r="I571" s="255">
        <v>1</v>
      </c>
    </row>
    <row r="572" spans="2:9" x14ac:dyDescent="0.3">
      <c r="B572" s="246"/>
      <c r="C572" s="254"/>
      <c r="D572" s="247" t="s">
        <v>2061</v>
      </c>
      <c r="E572" s="247" t="s">
        <v>2066</v>
      </c>
      <c r="F572" s="252">
        <v>101010920404</v>
      </c>
      <c r="G572" s="189" t="s">
        <v>2075</v>
      </c>
      <c r="H572" s="189" t="s">
        <v>2061</v>
      </c>
      <c r="I572" s="255">
        <v>1</v>
      </c>
    </row>
    <row r="573" spans="2:9" x14ac:dyDescent="0.3">
      <c r="B573" s="246"/>
      <c r="C573" s="254"/>
      <c r="D573" s="247" t="s">
        <v>2061</v>
      </c>
      <c r="E573" s="247" t="s">
        <v>2067</v>
      </c>
      <c r="F573" s="252">
        <v>101010920504</v>
      </c>
      <c r="G573" s="189" t="s">
        <v>2075</v>
      </c>
      <c r="H573" s="189" t="s">
        <v>2061</v>
      </c>
      <c r="I573" s="255">
        <v>1</v>
      </c>
    </row>
    <row r="574" spans="2:9" x14ac:dyDescent="0.3">
      <c r="B574" s="246"/>
      <c r="C574" s="254"/>
      <c r="D574" s="247" t="s">
        <v>2061</v>
      </c>
      <c r="E574" s="247" t="s">
        <v>2068</v>
      </c>
      <c r="F574" s="252">
        <v>101010920604</v>
      </c>
      <c r="G574" s="189" t="s">
        <v>2075</v>
      </c>
      <c r="H574" s="189" t="s">
        <v>2061</v>
      </c>
      <c r="I574" s="255">
        <v>1</v>
      </c>
    </row>
    <row r="575" spans="2:9" x14ac:dyDescent="0.3">
      <c r="B575" s="246"/>
      <c r="C575" s="254"/>
      <c r="D575" s="247" t="s">
        <v>2061</v>
      </c>
      <c r="E575" s="247" t="s">
        <v>2069</v>
      </c>
      <c r="F575" s="252">
        <v>101010920704</v>
      </c>
      <c r="G575" s="189" t="s">
        <v>2075</v>
      </c>
      <c r="H575" s="189" t="s">
        <v>2061</v>
      </c>
      <c r="I575" s="255">
        <v>1</v>
      </c>
    </row>
    <row r="576" spans="2:9" x14ac:dyDescent="0.3">
      <c r="B576" s="246"/>
      <c r="C576" s="254"/>
      <c r="D576" s="247" t="s">
        <v>2061</v>
      </c>
      <c r="E576" s="247" t="s">
        <v>2070</v>
      </c>
      <c r="F576" s="252">
        <v>101010920804</v>
      </c>
      <c r="G576" s="189" t="s">
        <v>2075</v>
      </c>
      <c r="H576" s="189" t="s">
        <v>2061</v>
      </c>
      <c r="I576" s="255">
        <v>1</v>
      </c>
    </row>
    <row r="577" spans="2:9" x14ac:dyDescent="0.3">
      <c r="B577" s="246"/>
      <c r="C577" s="254"/>
      <c r="D577" s="247" t="s">
        <v>2061</v>
      </c>
      <c r="E577" s="247" t="s">
        <v>2071</v>
      </c>
      <c r="F577" s="252">
        <v>101010920904</v>
      </c>
      <c r="G577" s="189" t="s">
        <v>2075</v>
      </c>
      <c r="H577" s="189" t="s">
        <v>2061</v>
      </c>
      <c r="I577" s="255">
        <v>1</v>
      </c>
    </row>
    <row r="578" spans="2:9" x14ac:dyDescent="0.3">
      <c r="B578" s="246"/>
      <c r="C578" s="254"/>
      <c r="D578" s="247" t="s">
        <v>2061</v>
      </c>
      <c r="E578" s="247" t="s">
        <v>2072</v>
      </c>
      <c r="F578" s="252">
        <v>101010921004</v>
      </c>
      <c r="G578" s="189" t="s">
        <v>2075</v>
      </c>
      <c r="H578" s="189" t="s">
        <v>2061</v>
      </c>
      <c r="I578" s="255">
        <v>1</v>
      </c>
    </row>
    <row r="579" spans="2:9" x14ac:dyDescent="0.3">
      <c r="B579" s="246"/>
      <c r="C579" s="254"/>
      <c r="D579" s="247" t="s">
        <v>2061</v>
      </c>
      <c r="E579" s="247" t="s">
        <v>2073</v>
      </c>
      <c r="F579" s="252">
        <v>101010921104</v>
      </c>
      <c r="G579" s="189" t="s">
        <v>2075</v>
      </c>
      <c r="H579" s="189" t="s">
        <v>2061</v>
      </c>
      <c r="I579" s="255">
        <v>1</v>
      </c>
    </row>
    <row r="580" spans="2:9" x14ac:dyDescent="0.3">
      <c r="B580" s="246">
        <v>1010720004</v>
      </c>
      <c r="C580" s="254" t="s">
        <v>1996</v>
      </c>
      <c r="D580" s="247" t="s">
        <v>2061</v>
      </c>
      <c r="E580" s="247"/>
      <c r="F580" s="252"/>
      <c r="G580" s="189"/>
      <c r="H580" s="189"/>
      <c r="I580" s="189"/>
    </row>
    <row r="581" spans="2:9" x14ac:dyDescent="0.3">
      <c r="B581" s="246"/>
      <c r="C581" s="254"/>
      <c r="D581" s="247" t="s">
        <v>2061</v>
      </c>
      <c r="E581" s="247" t="s">
        <v>2054</v>
      </c>
      <c r="F581" s="252">
        <v>101010720004</v>
      </c>
      <c r="G581" s="189" t="s">
        <v>2075</v>
      </c>
      <c r="H581" s="189" t="s">
        <v>2061</v>
      </c>
      <c r="I581" s="189">
        <v>5</v>
      </c>
    </row>
    <row r="582" spans="2:9" x14ac:dyDescent="0.3">
      <c r="B582" s="246"/>
      <c r="C582" s="254"/>
      <c r="D582" s="247" t="s">
        <v>2061</v>
      </c>
      <c r="E582" s="247" t="s">
        <v>2063</v>
      </c>
      <c r="F582" s="252">
        <v>101010720104</v>
      </c>
      <c r="G582" s="189" t="s">
        <v>2075</v>
      </c>
      <c r="H582" s="189" t="s">
        <v>2061</v>
      </c>
      <c r="I582" s="189">
        <v>5</v>
      </c>
    </row>
    <row r="583" spans="2:9" x14ac:dyDescent="0.3">
      <c r="B583" s="246"/>
      <c r="C583" s="254"/>
      <c r="D583" s="247" t="s">
        <v>2061</v>
      </c>
      <c r="E583" s="247" t="s">
        <v>2064</v>
      </c>
      <c r="F583" s="252">
        <v>101010720204</v>
      </c>
      <c r="G583" s="189" t="s">
        <v>2075</v>
      </c>
      <c r="H583" s="189" t="s">
        <v>2061</v>
      </c>
      <c r="I583" s="189">
        <v>5</v>
      </c>
    </row>
    <row r="584" spans="2:9" x14ac:dyDescent="0.3">
      <c r="B584" s="246"/>
      <c r="C584" s="254"/>
      <c r="D584" s="247" t="s">
        <v>2061</v>
      </c>
      <c r="E584" s="247" t="s">
        <v>2065</v>
      </c>
      <c r="F584" s="252">
        <v>101010720304</v>
      </c>
      <c r="G584" s="189" t="s">
        <v>2075</v>
      </c>
      <c r="H584" s="189" t="s">
        <v>2061</v>
      </c>
      <c r="I584" s="189">
        <v>5</v>
      </c>
    </row>
    <row r="585" spans="2:9" x14ac:dyDescent="0.3">
      <c r="B585" s="246"/>
      <c r="C585" s="254"/>
      <c r="D585" s="247" t="s">
        <v>2061</v>
      </c>
      <c r="E585" s="247" t="s">
        <v>2066</v>
      </c>
      <c r="F585" s="252">
        <v>101010720404</v>
      </c>
      <c r="G585" s="189" t="s">
        <v>2075</v>
      </c>
      <c r="H585" s="189" t="s">
        <v>2061</v>
      </c>
      <c r="I585" s="189">
        <v>5</v>
      </c>
    </row>
    <row r="586" spans="2:9" x14ac:dyDescent="0.3">
      <c r="B586" s="246"/>
      <c r="C586" s="254"/>
      <c r="D586" s="247" t="s">
        <v>2061</v>
      </c>
      <c r="E586" s="247" t="s">
        <v>2067</v>
      </c>
      <c r="F586" s="252">
        <v>101010720504</v>
      </c>
      <c r="G586" s="189" t="s">
        <v>2075</v>
      </c>
      <c r="H586" s="189" t="s">
        <v>2061</v>
      </c>
      <c r="I586" s="189">
        <v>5</v>
      </c>
    </row>
    <row r="587" spans="2:9" x14ac:dyDescent="0.3">
      <c r="B587" s="246"/>
      <c r="C587" s="254"/>
      <c r="D587" s="247" t="s">
        <v>2061</v>
      </c>
      <c r="E587" s="247" t="s">
        <v>2068</v>
      </c>
      <c r="F587" s="252">
        <v>101010720604</v>
      </c>
      <c r="G587" s="189" t="s">
        <v>2075</v>
      </c>
      <c r="H587" s="189" t="s">
        <v>2061</v>
      </c>
      <c r="I587" s="189">
        <v>6</v>
      </c>
    </row>
    <row r="588" spans="2:9" x14ac:dyDescent="0.3">
      <c r="B588" s="246"/>
      <c r="C588" s="254"/>
      <c r="D588" s="247" t="s">
        <v>2061</v>
      </c>
      <c r="E588" s="247" t="s">
        <v>2069</v>
      </c>
      <c r="F588" s="252">
        <v>101010720704</v>
      </c>
      <c r="G588" s="189" t="s">
        <v>2075</v>
      </c>
      <c r="H588" s="189" t="s">
        <v>2061</v>
      </c>
      <c r="I588" s="189">
        <v>6</v>
      </c>
    </row>
    <row r="589" spans="2:9" x14ac:dyDescent="0.3">
      <c r="B589" s="246"/>
      <c r="C589" s="254"/>
      <c r="D589" s="247" t="s">
        <v>2061</v>
      </c>
      <c r="E589" s="247" t="s">
        <v>2070</v>
      </c>
      <c r="F589" s="252">
        <v>101010720804</v>
      </c>
      <c r="G589" s="189" t="s">
        <v>2075</v>
      </c>
      <c r="H589" s="189" t="s">
        <v>2061</v>
      </c>
      <c r="I589" s="189">
        <v>6</v>
      </c>
    </row>
    <row r="590" spans="2:9" x14ac:dyDescent="0.3">
      <c r="B590" s="246"/>
      <c r="C590" s="254"/>
      <c r="D590" s="247" t="s">
        <v>2061</v>
      </c>
      <c r="E590" s="247" t="s">
        <v>2071</v>
      </c>
      <c r="F590" s="252">
        <v>101010720904</v>
      </c>
      <c r="G590" s="189" t="s">
        <v>2075</v>
      </c>
      <c r="H590" s="189" t="s">
        <v>2061</v>
      </c>
      <c r="I590" s="189">
        <v>6</v>
      </c>
    </row>
    <row r="591" spans="2:9" x14ac:dyDescent="0.3">
      <c r="B591" s="246"/>
      <c r="C591" s="254"/>
      <c r="D591" s="247" t="s">
        <v>2061</v>
      </c>
      <c r="E591" s="247" t="s">
        <v>2072</v>
      </c>
      <c r="F591" s="252">
        <v>101010721004</v>
      </c>
      <c r="G591" s="189" t="s">
        <v>2075</v>
      </c>
      <c r="H591" s="189" t="s">
        <v>2061</v>
      </c>
      <c r="I591" s="189">
        <v>6</v>
      </c>
    </row>
    <row r="592" spans="2:9" x14ac:dyDescent="0.3">
      <c r="B592" s="246"/>
      <c r="C592" s="254"/>
      <c r="D592" s="247" t="s">
        <v>2061</v>
      </c>
      <c r="E592" s="247" t="s">
        <v>2073</v>
      </c>
      <c r="F592" s="252">
        <v>101010721104</v>
      </c>
      <c r="G592" s="189" t="s">
        <v>2075</v>
      </c>
      <c r="H592" s="189" t="s">
        <v>2061</v>
      </c>
      <c r="I592" s="189">
        <v>7</v>
      </c>
    </row>
    <row r="593" spans="2:9" x14ac:dyDescent="0.3">
      <c r="B593" s="246">
        <v>1010520003</v>
      </c>
      <c r="C593" s="254" t="s">
        <v>2012</v>
      </c>
      <c r="D593" s="247" t="s">
        <v>2061</v>
      </c>
      <c r="E593" s="247"/>
      <c r="F593" s="252"/>
      <c r="G593" s="189"/>
      <c r="H593" s="189"/>
      <c r="I593" s="189"/>
    </row>
    <row r="594" spans="2:9" x14ac:dyDescent="0.3">
      <c r="B594" s="246"/>
      <c r="C594" s="254"/>
      <c r="D594" s="247" t="s">
        <v>2061</v>
      </c>
      <c r="E594" s="247" t="s">
        <v>2054</v>
      </c>
      <c r="F594" s="252">
        <v>101010520003</v>
      </c>
      <c r="G594" s="189" t="s">
        <v>2075</v>
      </c>
      <c r="H594" s="189" t="s">
        <v>2061</v>
      </c>
      <c r="I594" s="255">
        <v>1</v>
      </c>
    </row>
    <row r="595" spans="2:9" x14ac:dyDescent="0.3">
      <c r="B595" s="246"/>
      <c r="C595" s="254"/>
      <c r="D595" s="247" t="s">
        <v>2061</v>
      </c>
      <c r="E595" s="247" t="s">
        <v>2063</v>
      </c>
      <c r="F595" s="252">
        <v>101010520103</v>
      </c>
      <c r="G595" s="189" t="s">
        <v>2075</v>
      </c>
      <c r="H595" s="189" t="s">
        <v>2061</v>
      </c>
      <c r="I595" s="255">
        <v>1</v>
      </c>
    </row>
    <row r="596" spans="2:9" x14ac:dyDescent="0.3">
      <c r="B596" s="246"/>
      <c r="C596" s="254"/>
      <c r="D596" s="247" t="s">
        <v>2061</v>
      </c>
      <c r="E596" s="247" t="s">
        <v>2064</v>
      </c>
      <c r="F596" s="252">
        <v>101010520203</v>
      </c>
      <c r="G596" s="189" t="s">
        <v>2075</v>
      </c>
      <c r="H596" s="189" t="s">
        <v>2061</v>
      </c>
      <c r="I596" s="255">
        <v>1</v>
      </c>
    </row>
    <row r="597" spans="2:9" x14ac:dyDescent="0.3">
      <c r="B597" s="246"/>
      <c r="C597" s="254"/>
      <c r="D597" s="247" t="s">
        <v>2061</v>
      </c>
      <c r="E597" s="247" t="s">
        <v>2065</v>
      </c>
      <c r="F597" s="252">
        <v>101010520303</v>
      </c>
      <c r="G597" s="189" t="s">
        <v>2075</v>
      </c>
      <c r="H597" s="189" t="s">
        <v>2061</v>
      </c>
      <c r="I597" s="255">
        <v>1</v>
      </c>
    </row>
    <row r="598" spans="2:9" x14ac:dyDescent="0.3">
      <c r="B598" s="246"/>
      <c r="C598" s="254"/>
      <c r="D598" s="247" t="s">
        <v>2061</v>
      </c>
      <c r="E598" s="247" t="s">
        <v>2066</v>
      </c>
      <c r="F598" s="252">
        <v>101010520403</v>
      </c>
      <c r="G598" s="189" t="s">
        <v>2075</v>
      </c>
      <c r="H598" s="189" t="s">
        <v>2061</v>
      </c>
      <c r="I598" s="255">
        <v>1</v>
      </c>
    </row>
    <row r="599" spans="2:9" x14ac:dyDescent="0.3">
      <c r="B599" s="246"/>
      <c r="C599" s="254"/>
      <c r="D599" s="247" t="s">
        <v>2061</v>
      </c>
      <c r="E599" s="247" t="s">
        <v>2067</v>
      </c>
      <c r="F599" s="252">
        <v>101010520503</v>
      </c>
      <c r="G599" s="189" t="s">
        <v>2075</v>
      </c>
      <c r="H599" s="189" t="s">
        <v>2061</v>
      </c>
      <c r="I599" s="255">
        <v>1</v>
      </c>
    </row>
    <row r="600" spans="2:9" x14ac:dyDescent="0.3">
      <c r="B600" s="246"/>
      <c r="C600" s="254"/>
      <c r="D600" s="247" t="s">
        <v>2061</v>
      </c>
      <c r="E600" s="247" t="s">
        <v>2068</v>
      </c>
      <c r="F600" s="252">
        <v>101010520603</v>
      </c>
      <c r="G600" s="189" t="s">
        <v>2075</v>
      </c>
      <c r="H600" s="189" t="s">
        <v>2061</v>
      </c>
      <c r="I600" s="255">
        <v>1</v>
      </c>
    </row>
    <row r="601" spans="2:9" x14ac:dyDescent="0.3">
      <c r="B601" s="246"/>
      <c r="C601" s="254"/>
      <c r="D601" s="247" t="s">
        <v>2061</v>
      </c>
      <c r="E601" s="247" t="s">
        <v>2069</v>
      </c>
      <c r="F601" s="252">
        <v>101010520703</v>
      </c>
      <c r="G601" s="189" t="s">
        <v>2075</v>
      </c>
      <c r="H601" s="189" t="s">
        <v>2061</v>
      </c>
      <c r="I601" s="255">
        <v>1</v>
      </c>
    </row>
    <row r="602" spans="2:9" x14ac:dyDescent="0.3">
      <c r="B602" s="246"/>
      <c r="C602" s="254"/>
      <c r="D602" s="247" t="s">
        <v>2061</v>
      </c>
      <c r="E602" s="247" t="s">
        <v>2070</v>
      </c>
      <c r="F602" s="252">
        <v>101010520803</v>
      </c>
      <c r="G602" s="189" t="s">
        <v>2075</v>
      </c>
      <c r="H602" s="189" t="s">
        <v>2061</v>
      </c>
      <c r="I602" s="255">
        <v>1</v>
      </c>
    </row>
    <row r="603" spans="2:9" x14ac:dyDescent="0.3">
      <c r="B603" s="246"/>
      <c r="C603" s="254"/>
      <c r="D603" s="247" t="s">
        <v>2061</v>
      </c>
      <c r="E603" s="247" t="s">
        <v>2071</v>
      </c>
      <c r="F603" s="252">
        <v>101010520903</v>
      </c>
      <c r="G603" s="189" t="s">
        <v>2075</v>
      </c>
      <c r="H603" s="189" t="s">
        <v>2061</v>
      </c>
      <c r="I603" s="255">
        <v>1</v>
      </c>
    </row>
    <row r="604" spans="2:9" x14ac:dyDescent="0.3">
      <c r="B604" s="246"/>
      <c r="C604" s="254"/>
      <c r="D604" s="247" t="s">
        <v>2061</v>
      </c>
      <c r="E604" s="247" t="s">
        <v>2072</v>
      </c>
      <c r="F604" s="252">
        <v>101010521003</v>
      </c>
      <c r="G604" s="189" t="s">
        <v>2075</v>
      </c>
      <c r="H604" s="189" t="s">
        <v>2061</v>
      </c>
      <c r="I604" s="255">
        <v>1</v>
      </c>
    </row>
    <row r="605" spans="2:9" x14ac:dyDescent="0.3">
      <c r="B605" s="246"/>
      <c r="C605" s="254"/>
      <c r="D605" s="247" t="s">
        <v>2061</v>
      </c>
      <c r="E605" s="247" t="s">
        <v>2073</v>
      </c>
      <c r="F605" s="252">
        <v>101010521103</v>
      </c>
      <c r="G605" s="189" t="s">
        <v>2075</v>
      </c>
      <c r="H605" s="189" t="s">
        <v>2061</v>
      </c>
      <c r="I605" s="255">
        <v>1</v>
      </c>
    </row>
    <row r="606" spans="2:9" x14ac:dyDescent="0.3">
      <c r="B606" s="246">
        <v>1010930002</v>
      </c>
      <c r="C606" s="254" t="s">
        <v>1969</v>
      </c>
      <c r="D606" s="247" t="s">
        <v>2061</v>
      </c>
      <c r="E606" s="247"/>
      <c r="F606" s="252"/>
      <c r="G606" s="189"/>
      <c r="H606" s="189"/>
      <c r="I606" s="189"/>
    </row>
    <row r="607" spans="2:9" x14ac:dyDescent="0.3">
      <c r="B607" s="246"/>
      <c r="C607" s="254"/>
      <c r="D607" s="247" t="s">
        <v>2061</v>
      </c>
      <c r="E607" s="247" t="s">
        <v>2054</v>
      </c>
      <c r="F607" s="252">
        <v>101010930002</v>
      </c>
      <c r="G607" s="189" t="s">
        <v>2075</v>
      </c>
      <c r="H607" s="189" t="s">
        <v>2061</v>
      </c>
      <c r="I607" s="189">
        <v>5</v>
      </c>
    </row>
    <row r="608" spans="2:9" x14ac:dyDescent="0.3">
      <c r="B608" s="246"/>
      <c r="C608" s="254"/>
      <c r="D608" s="247" t="s">
        <v>2061</v>
      </c>
      <c r="E608" s="247" t="s">
        <v>2063</v>
      </c>
      <c r="F608" s="252">
        <v>101010930102</v>
      </c>
      <c r="G608" s="189" t="s">
        <v>2075</v>
      </c>
      <c r="H608" s="189" t="s">
        <v>2061</v>
      </c>
      <c r="I608" s="189">
        <v>5</v>
      </c>
    </row>
    <row r="609" spans="2:9" x14ac:dyDescent="0.3">
      <c r="B609" s="246"/>
      <c r="C609" s="254"/>
      <c r="D609" s="247" t="s">
        <v>2061</v>
      </c>
      <c r="E609" s="247" t="s">
        <v>2064</v>
      </c>
      <c r="F609" s="252">
        <v>101010930202</v>
      </c>
      <c r="G609" s="189" t="s">
        <v>2075</v>
      </c>
      <c r="H609" s="189" t="s">
        <v>2061</v>
      </c>
      <c r="I609" s="189">
        <v>5</v>
      </c>
    </row>
    <row r="610" spans="2:9" x14ac:dyDescent="0.3">
      <c r="B610" s="246"/>
      <c r="C610" s="254"/>
      <c r="D610" s="247" t="s">
        <v>2061</v>
      </c>
      <c r="E610" s="247" t="s">
        <v>2065</v>
      </c>
      <c r="F610" s="252">
        <v>101010930302</v>
      </c>
      <c r="G610" s="189" t="s">
        <v>2075</v>
      </c>
      <c r="H610" s="189" t="s">
        <v>2061</v>
      </c>
      <c r="I610" s="189">
        <v>5</v>
      </c>
    </row>
    <row r="611" spans="2:9" x14ac:dyDescent="0.3">
      <c r="B611" s="246"/>
      <c r="C611" s="254"/>
      <c r="D611" s="247" t="s">
        <v>2061</v>
      </c>
      <c r="E611" s="247" t="s">
        <v>2066</v>
      </c>
      <c r="F611" s="252">
        <v>101010930402</v>
      </c>
      <c r="G611" s="189" t="s">
        <v>2075</v>
      </c>
      <c r="H611" s="189" t="s">
        <v>2061</v>
      </c>
      <c r="I611" s="189">
        <v>5</v>
      </c>
    </row>
    <row r="612" spans="2:9" x14ac:dyDescent="0.3">
      <c r="B612" s="246"/>
      <c r="C612" s="254"/>
      <c r="D612" s="247" t="s">
        <v>2061</v>
      </c>
      <c r="E612" s="247" t="s">
        <v>2067</v>
      </c>
      <c r="F612" s="252">
        <v>101010930502</v>
      </c>
      <c r="G612" s="189" t="s">
        <v>2075</v>
      </c>
      <c r="H612" s="189" t="s">
        <v>2061</v>
      </c>
      <c r="I612" s="189">
        <v>5</v>
      </c>
    </row>
    <row r="613" spans="2:9" x14ac:dyDescent="0.3">
      <c r="B613" s="246"/>
      <c r="C613" s="254"/>
      <c r="D613" s="247" t="s">
        <v>2061</v>
      </c>
      <c r="E613" s="247" t="s">
        <v>2068</v>
      </c>
      <c r="F613" s="252">
        <v>101010930602</v>
      </c>
      <c r="G613" s="189" t="s">
        <v>2075</v>
      </c>
      <c r="H613" s="189" t="s">
        <v>2061</v>
      </c>
      <c r="I613" s="189">
        <v>6</v>
      </c>
    </row>
    <row r="614" spans="2:9" x14ac:dyDescent="0.3">
      <c r="B614" s="246"/>
      <c r="C614" s="254"/>
      <c r="D614" s="247" t="s">
        <v>2061</v>
      </c>
      <c r="E614" s="247" t="s">
        <v>2069</v>
      </c>
      <c r="F614" s="252">
        <v>101010930702</v>
      </c>
      <c r="G614" s="189" t="s">
        <v>2075</v>
      </c>
      <c r="H614" s="189" t="s">
        <v>2061</v>
      </c>
      <c r="I614" s="189">
        <v>6</v>
      </c>
    </row>
    <row r="615" spans="2:9" x14ac:dyDescent="0.3">
      <c r="B615" s="246"/>
      <c r="C615" s="254"/>
      <c r="D615" s="247" t="s">
        <v>2061</v>
      </c>
      <c r="E615" s="247" t="s">
        <v>2070</v>
      </c>
      <c r="F615" s="252">
        <v>101010930802</v>
      </c>
      <c r="G615" s="189" t="s">
        <v>2075</v>
      </c>
      <c r="H615" s="189" t="s">
        <v>2061</v>
      </c>
      <c r="I615" s="189">
        <v>6</v>
      </c>
    </row>
    <row r="616" spans="2:9" x14ac:dyDescent="0.3">
      <c r="B616" s="246"/>
      <c r="C616" s="254"/>
      <c r="D616" s="247" t="s">
        <v>2061</v>
      </c>
      <c r="E616" s="247" t="s">
        <v>2071</v>
      </c>
      <c r="F616" s="252">
        <v>101010930902</v>
      </c>
      <c r="G616" s="189" t="s">
        <v>2075</v>
      </c>
      <c r="H616" s="189" t="s">
        <v>2061</v>
      </c>
      <c r="I616" s="189">
        <v>6</v>
      </c>
    </row>
    <row r="617" spans="2:9" x14ac:dyDescent="0.3">
      <c r="B617" s="246"/>
      <c r="C617" s="254"/>
      <c r="D617" s="247" t="s">
        <v>2061</v>
      </c>
      <c r="E617" s="247" t="s">
        <v>2072</v>
      </c>
      <c r="F617" s="252">
        <v>101010931002</v>
      </c>
      <c r="G617" s="189" t="s">
        <v>2075</v>
      </c>
      <c r="H617" s="189" t="s">
        <v>2061</v>
      </c>
      <c r="I617" s="189">
        <v>6</v>
      </c>
    </row>
    <row r="618" spans="2:9" x14ac:dyDescent="0.3">
      <c r="B618" s="246"/>
      <c r="C618" s="254"/>
      <c r="D618" s="247" t="s">
        <v>2061</v>
      </c>
      <c r="E618" s="247" t="s">
        <v>2073</v>
      </c>
      <c r="F618" s="252">
        <v>101010931102</v>
      </c>
      <c r="G618" s="189" t="s">
        <v>2075</v>
      </c>
      <c r="H618" s="189" t="s">
        <v>2061</v>
      </c>
      <c r="I618" s="189">
        <v>7</v>
      </c>
    </row>
    <row r="619" spans="2:9" x14ac:dyDescent="0.3">
      <c r="B619" s="246">
        <v>1010730004</v>
      </c>
      <c r="C619" s="254" t="s">
        <v>2002</v>
      </c>
      <c r="D619" s="247" t="s">
        <v>2061</v>
      </c>
      <c r="E619" s="247"/>
      <c r="F619" s="252"/>
      <c r="G619" s="189"/>
      <c r="H619" s="189"/>
      <c r="I619" s="189"/>
    </row>
    <row r="620" spans="2:9" x14ac:dyDescent="0.3">
      <c r="B620" s="246"/>
      <c r="C620" s="254"/>
      <c r="D620" s="247" t="s">
        <v>2061</v>
      </c>
      <c r="E620" s="247" t="s">
        <v>2054</v>
      </c>
      <c r="F620" s="252">
        <v>101010730004</v>
      </c>
      <c r="G620" s="189" t="s">
        <v>2075</v>
      </c>
      <c r="H620" s="189" t="s">
        <v>2061</v>
      </c>
      <c r="I620" s="189">
        <v>5</v>
      </c>
    </row>
    <row r="621" spans="2:9" x14ac:dyDescent="0.3">
      <c r="B621" s="246"/>
      <c r="C621" s="254"/>
      <c r="D621" s="247" t="s">
        <v>2061</v>
      </c>
      <c r="E621" s="247" t="s">
        <v>2063</v>
      </c>
      <c r="F621" s="252">
        <v>101010730104</v>
      </c>
      <c r="G621" s="189" t="s">
        <v>2075</v>
      </c>
      <c r="H621" s="189" t="s">
        <v>2061</v>
      </c>
      <c r="I621" s="189">
        <v>5</v>
      </c>
    </row>
    <row r="622" spans="2:9" x14ac:dyDescent="0.3">
      <c r="B622" s="246"/>
      <c r="C622" s="254"/>
      <c r="D622" s="247" t="s">
        <v>2061</v>
      </c>
      <c r="E622" s="247" t="s">
        <v>2064</v>
      </c>
      <c r="F622" s="252">
        <v>101010730204</v>
      </c>
      <c r="G622" s="189" t="s">
        <v>2075</v>
      </c>
      <c r="H622" s="189" t="s">
        <v>2061</v>
      </c>
      <c r="I622" s="189">
        <v>5</v>
      </c>
    </row>
    <row r="623" spans="2:9" x14ac:dyDescent="0.3">
      <c r="B623" s="246"/>
      <c r="C623" s="254"/>
      <c r="D623" s="247" t="s">
        <v>2061</v>
      </c>
      <c r="E623" s="247" t="s">
        <v>2065</v>
      </c>
      <c r="F623" s="252">
        <v>101010730304</v>
      </c>
      <c r="G623" s="189" t="s">
        <v>2075</v>
      </c>
      <c r="H623" s="189" t="s">
        <v>2061</v>
      </c>
      <c r="I623" s="189">
        <v>5</v>
      </c>
    </row>
    <row r="624" spans="2:9" x14ac:dyDescent="0.3">
      <c r="B624" s="246"/>
      <c r="C624" s="254"/>
      <c r="D624" s="247" t="s">
        <v>2061</v>
      </c>
      <c r="E624" s="247" t="s">
        <v>2066</v>
      </c>
      <c r="F624" s="252">
        <v>101010730404</v>
      </c>
      <c r="G624" s="189" t="s">
        <v>2075</v>
      </c>
      <c r="H624" s="189" t="s">
        <v>2061</v>
      </c>
      <c r="I624" s="189">
        <v>5</v>
      </c>
    </row>
    <row r="625" spans="2:9" x14ac:dyDescent="0.3">
      <c r="B625" s="246"/>
      <c r="C625" s="254"/>
      <c r="D625" s="247" t="s">
        <v>2061</v>
      </c>
      <c r="E625" s="247" t="s">
        <v>2067</v>
      </c>
      <c r="F625" s="252">
        <v>101010730504</v>
      </c>
      <c r="G625" s="189" t="s">
        <v>2075</v>
      </c>
      <c r="H625" s="189" t="s">
        <v>2061</v>
      </c>
      <c r="I625" s="189">
        <v>5</v>
      </c>
    </row>
    <row r="626" spans="2:9" x14ac:dyDescent="0.3">
      <c r="B626" s="246"/>
      <c r="C626" s="254"/>
      <c r="D626" s="247" t="s">
        <v>2061</v>
      </c>
      <c r="E626" s="247" t="s">
        <v>2068</v>
      </c>
      <c r="F626" s="252">
        <v>101010730604</v>
      </c>
      <c r="G626" s="189" t="s">
        <v>2075</v>
      </c>
      <c r="H626" s="189" t="s">
        <v>2061</v>
      </c>
      <c r="I626" s="189">
        <v>6</v>
      </c>
    </row>
    <row r="627" spans="2:9" x14ac:dyDescent="0.3">
      <c r="B627" s="246"/>
      <c r="C627" s="254"/>
      <c r="D627" s="247" t="s">
        <v>2061</v>
      </c>
      <c r="E627" s="247" t="s">
        <v>2069</v>
      </c>
      <c r="F627" s="252">
        <v>101010730704</v>
      </c>
      <c r="G627" s="189" t="s">
        <v>2075</v>
      </c>
      <c r="H627" s="189" t="s">
        <v>2061</v>
      </c>
      <c r="I627" s="189">
        <v>6</v>
      </c>
    </row>
    <row r="628" spans="2:9" x14ac:dyDescent="0.3">
      <c r="B628" s="246"/>
      <c r="C628" s="254"/>
      <c r="D628" s="247" t="s">
        <v>2061</v>
      </c>
      <c r="E628" s="247" t="s">
        <v>2070</v>
      </c>
      <c r="F628" s="252">
        <v>101010730804</v>
      </c>
      <c r="G628" s="189" t="s">
        <v>2075</v>
      </c>
      <c r="H628" s="189" t="s">
        <v>2061</v>
      </c>
      <c r="I628" s="189">
        <v>6</v>
      </c>
    </row>
    <row r="629" spans="2:9" x14ac:dyDescent="0.3">
      <c r="B629" s="246"/>
      <c r="C629" s="254"/>
      <c r="D629" s="247" t="s">
        <v>2061</v>
      </c>
      <c r="E629" s="247" t="s">
        <v>2071</v>
      </c>
      <c r="F629" s="252">
        <v>101010730904</v>
      </c>
      <c r="G629" s="189" t="s">
        <v>2075</v>
      </c>
      <c r="H629" s="189" t="s">
        <v>2061</v>
      </c>
      <c r="I629" s="189">
        <v>6</v>
      </c>
    </row>
    <row r="630" spans="2:9" x14ac:dyDescent="0.3">
      <c r="B630" s="246"/>
      <c r="C630" s="254"/>
      <c r="D630" s="247" t="s">
        <v>2061</v>
      </c>
      <c r="E630" s="247" t="s">
        <v>2072</v>
      </c>
      <c r="F630" s="252">
        <v>101010731004</v>
      </c>
      <c r="G630" s="189" t="s">
        <v>2075</v>
      </c>
      <c r="H630" s="189" t="s">
        <v>2061</v>
      </c>
      <c r="I630" s="189">
        <v>6</v>
      </c>
    </row>
    <row r="631" spans="2:9" x14ac:dyDescent="0.3">
      <c r="B631" s="246"/>
      <c r="C631" s="254"/>
      <c r="D631" s="247" t="s">
        <v>2061</v>
      </c>
      <c r="E631" s="247" t="s">
        <v>2073</v>
      </c>
      <c r="F631" s="252">
        <v>101010731104</v>
      </c>
      <c r="G631" s="189" t="s">
        <v>2075</v>
      </c>
      <c r="H631" s="189" t="s">
        <v>2061</v>
      </c>
      <c r="I631" s="189">
        <v>7</v>
      </c>
    </row>
    <row r="632" spans="2:9" x14ac:dyDescent="0.3">
      <c r="B632" s="246">
        <v>1010530004</v>
      </c>
      <c r="C632" s="254" t="s">
        <v>2013</v>
      </c>
      <c r="D632" s="247" t="s">
        <v>2061</v>
      </c>
      <c r="E632" s="247"/>
      <c r="F632" s="252"/>
      <c r="G632" s="189"/>
      <c r="H632" s="189"/>
      <c r="I632" s="189"/>
    </row>
    <row r="633" spans="2:9" x14ac:dyDescent="0.3">
      <c r="B633" s="246"/>
      <c r="C633" s="254"/>
      <c r="D633" s="247" t="s">
        <v>2061</v>
      </c>
      <c r="E633" s="247" t="s">
        <v>2054</v>
      </c>
      <c r="F633" s="252">
        <v>101010530004</v>
      </c>
      <c r="G633" s="189" t="s">
        <v>2075</v>
      </c>
      <c r="H633" s="189" t="s">
        <v>2061</v>
      </c>
      <c r="I633" s="189">
        <v>5</v>
      </c>
    </row>
    <row r="634" spans="2:9" x14ac:dyDescent="0.3">
      <c r="B634" s="246"/>
      <c r="C634" s="254"/>
      <c r="D634" s="247" t="s">
        <v>2061</v>
      </c>
      <c r="E634" s="247" t="s">
        <v>2063</v>
      </c>
      <c r="F634" s="252">
        <v>101010530104</v>
      </c>
      <c r="G634" s="189" t="s">
        <v>2075</v>
      </c>
      <c r="H634" s="189" t="s">
        <v>2061</v>
      </c>
      <c r="I634" s="189">
        <v>5</v>
      </c>
    </row>
    <row r="635" spans="2:9" x14ac:dyDescent="0.3">
      <c r="B635" s="246"/>
      <c r="C635" s="254"/>
      <c r="D635" s="247" t="s">
        <v>2061</v>
      </c>
      <c r="E635" s="247" t="s">
        <v>2064</v>
      </c>
      <c r="F635" s="252">
        <v>101010530204</v>
      </c>
      <c r="G635" s="189" t="s">
        <v>2075</v>
      </c>
      <c r="H635" s="189" t="s">
        <v>2061</v>
      </c>
      <c r="I635" s="189">
        <v>5</v>
      </c>
    </row>
    <row r="636" spans="2:9" x14ac:dyDescent="0.3">
      <c r="B636" s="246"/>
      <c r="C636" s="254"/>
      <c r="D636" s="247" t="s">
        <v>2061</v>
      </c>
      <c r="E636" s="247" t="s">
        <v>2065</v>
      </c>
      <c r="F636" s="252">
        <v>101010530304</v>
      </c>
      <c r="G636" s="189" t="s">
        <v>2075</v>
      </c>
      <c r="H636" s="189" t="s">
        <v>2061</v>
      </c>
      <c r="I636" s="189">
        <v>5</v>
      </c>
    </row>
    <row r="637" spans="2:9" x14ac:dyDescent="0.3">
      <c r="B637" s="246"/>
      <c r="C637" s="254"/>
      <c r="D637" s="247" t="s">
        <v>2061</v>
      </c>
      <c r="E637" s="247" t="s">
        <v>2066</v>
      </c>
      <c r="F637" s="252">
        <v>101010530404</v>
      </c>
      <c r="G637" s="189" t="s">
        <v>2075</v>
      </c>
      <c r="H637" s="189" t="s">
        <v>2061</v>
      </c>
      <c r="I637" s="189">
        <v>5</v>
      </c>
    </row>
    <row r="638" spans="2:9" x14ac:dyDescent="0.3">
      <c r="B638" s="246"/>
      <c r="C638" s="254"/>
      <c r="D638" s="247" t="s">
        <v>2061</v>
      </c>
      <c r="E638" s="247" t="s">
        <v>2067</v>
      </c>
      <c r="F638" s="252">
        <v>101010530504</v>
      </c>
      <c r="G638" s="189" t="s">
        <v>2075</v>
      </c>
      <c r="H638" s="189" t="s">
        <v>2061</v>
      </c>
      <c r="I638" s="189">
        <v>5</v>
      </c>
    </row>
    <row r="639" spans="2:9" x14ac:dyDescent="0.3">
      <c r="B639" s="246"/>
      <c r="C639" s="254"/>
      <c r="D639" s="247" t="s">
        <v>2061</v>
      </c>
      <c r="E639" s="247" t="s">
        <v>2068</v>
      </c>
      <c r="F639" s="252">
        <v>101010530604</v>
      </c>
      <c r="G639" s="189" t="s">
        <v>2075</v>
      </c>
      <c r="H639" s="189" t="s">
        <v>2061</v>
      </c>
      <c r="I639" s="189">
        <v>6</v>
      </c>
    </row>
    <row r="640" spans="2:9" x14ac:dyDescent="0.3">
      <c r="B640" s="246"/>
      <c r="C640" s="254"/>
      <c r="D640" s="247" t="s">
        <v>2061</v>
      </c>
      <c r="E640" s="247" t="s">
        <v>2069</v>
      </c>
      <c r="F640" s="252">
        <v>101010530704</v>
      </c>
      <c r="G640" s="189" t="s">
        <v>2075</v>
      </c>
      <c r="H640" s="189" t="s">
        <v>2061</v>
      </c>
      <c r="I640" s="189">
        <v>6</v>
      </c>
    </row>
    <row r="641" spans="2:9" x14ac:dyDescent="0.3">
      <c r="B641" s="246"/>
      <c r="C641" s="254"/>
      <c r="D641" s="247" t="s">
        <v>2061</v>
      </c>
      <c r="E641" s="247" t="s">
        <v>2070</v>
      </c>
      <c r="F641" s="252">
        <v>101010530804</v>
      </c>
      <c r="G641" s="189" t="s">
        <v>2075</v>
      </c>
      <c r="H641" s="189" t="s">
        <v>2061</v>
      </c>
      <c r="I641" s="189">
        <v>6</v>
      </c>
    </row>
    <row r="642" spans="2:9" x14ac:dyDescent="0.3">
      <c r="B642" s="246"/>
      <c r="C642" s="254"/>
      <c r="D642" s="247" t="s">
        <v>2061</v>
      </c>
      <c r="E642" s="247" t="s">
        <v>2071</v>
      </c>
      <c r="F642" s="252">
        <v>101010530904</v>
      </c>
      <c r="G642" s="189" t="s">
        <v>2075</v>
      </c>
      <c r="H642" s="189" t="s">
        <v>2061</v>
      </c>
      <c r="I642" s="189">
        <v>6</v>
      </c>
    </row>
    <row r="643" spans="2:9" x14ac:dyDescent="0.3">
      <c r="B643" s="246"/>
      <c r="C643" s="254"/>
      <c r="D643" s="247" t="s">
        <v>2061</v>
      </c>
      <c r="E643" s="247" t="s">
        <v>2072</v>
      </c>
      <c r="F643" s="252">
        <v>101010531004</v>
      </c>
      <c r="G643" s="189" t="s">
        <v>2075</v>
      </c>
      <c r="H643" s="189" t="s">
        <v>2061</v>
      </c>
      <c r="I643" s="189">
        <v>6</v>
      </c>
    </row>
    <row r="644" spans="2:9" x14ac:dyDescent="0.3">
      <c r="B644" s="246"/>
      <c r="C644" s="254"/>
      <c r="D644" s="247" t="s">
        <v>2061</v>
      </c>
      <c r="E644" s="247" t="s">
        <v>2073</v>
      </c>
      <c r="F644" s="252">
        <v>101010531104</v>
      </c>
      <c r="G644" s="189" t="s">
        <v>2075</v>
      </c>
      <c r="H644" s="189" t="s">
        <v>2061</v>
      </c>
      <c r="I644" s="189">
        <v>7</v>
      </c>
    </row>
    <row r="645" spans="2:9" x14ac:dyDescent="0.3">
      <c r="B645" s="246">
        <v>1010940002</v>
      </c>
      <c r="C645" s="254" t="s">
        <v>1971</v>
      </c>
      <c r="D645" s="247" t="s">
        <v>2061</v>
      </c>
      <c r="E645" s="247"/>
      <c r="F645" s="252"/>
      <c r="G645" s="189"/>
      <c r="H645" s="189"/>
      <c r="I645" s="189"/>
    </row>
    <row r="646" spans="2:9" x14ac:dyDescent="0.3">
      <c r="B646" s="246"/>
      <c r="C646" s="254"/>
      <c r="D646" s="247" t="s">
        <v>2061</v>
      </c>
      <c r="E646" s="247" t="s">
        <v>2054</v>
      </c>
      <c r="F646" s="252">
        <v>101010940002</v>
      </c>
      <c r="G646" s="189" t="s">
        <v>2075</v>
      </c>
      <c r="H646" s="189" t="s">
        <v>2061</v>
      </c>
      <c r="I646" s="189">
        <v>5</v>
      </c>
    </row>
    <row r="647" spans="2:9" x14ac:dyDescent="0.3">
      <c r="B647" s="246"/>
      <c r="C647" s="254"/>
      <c r="D647" s="247" t="s">
        <v>2061</v>
      </c>
      <c r="E647" s="247" t="s">
        <v>2063</v>
      </c>
      <c r="F647" s="252">
        <v>101010940102</v>
      </c>
      <c r="G647" s="189" t="s">
        <v>2075</v>
      </c>
      <c r="H647" s="189" t="s">
        <v>2061</v>
      </c>
      <c r="I647" s="189">
        <v>5</v>
      </c>
    </row>
    <row r="648" spans="2:9" x14ac:dyDescent="0.3">
      <c r="B648" s="246"/>
      <c r="C648" s="254"/>
      <c r="D648" s="247" t="s">
        <v>2061</v>
      </c>
      <c r="E648" s="247" t="s">
        <v>2064</v>
      </c>
      <c r="F648" s="252">
        <v>101010940202</v>
      </c>
      <c r="G648" s="189" t="s">
        <v>2075</v>
      </c>
      <c r="H648" s="189" t="s">
        <v>2061</v>
      </c>
      <c r="I648" s="189">
        <v>5</v>
      </c>
    </row>
    <row r="649" spans="2:9" x14ac:dyDescent="0.3">
      <c r="B649" s="246"/>
      <c r="C649" s="254"/>
      <c r="D649" s="247" t="s">
        <v>2061</v>
      </c>
      <c r="E649" s="247" t="s">
        <v>2065</v>
      </c>
      <c r="F649" s="252">
        <v>101010940302</v>
      </c>
      <c r="G649" s="189" t="s">
        <v>2075</v>
      </c>
      <c r="H649" s="189" t="s">
        <v>2061</v>
      </c>
      <c r="I649" s="189">
        <v>5</v>
      </c>
    </row>
    <row r="650" spans="2:9" x14ac:dyDescent="0.3">
      <c r="B650" s="246"/>
      <c r="C650" s="254"/>
      <c r="D650" s="247" t="s">
        <v>2061</v>
      </c>
      <c r="E650" s="247" t="s">
        <v>2066</v>
      </c>
      <c r="F650" s="252">
        <v>101010940402</v>
      </c>
      <c r="G650" s="189" t="s">
        <v>2075</v>
      </c>
      <c r="H650" s="189" t="s">
        <v>2061</v>
      </c>
      <c r="I650" s="189">
        <v>5</v>
      </c>
    </row>
    <row r="651" spans="2:9" x14ac:dyDescent="0.3">
      <c r="B651" s="246"/>
      <c r="C651" s="254"/>
      <c r="D651" s="247" t="s">
        <v>2061</v>
      </c>
      <c r="E651" s="247" t="s">
        <v>2067</v>
      </c>
      <c r="F651" s="252">
        <v>101010940502</v>
      </c>
      <c r="G651" s="189" t="s">
        <v>2075</v>
      </c>
      <c r="H651" s="189" t="s">
        <v>2061</v>
      </c>
      <c r="I651" s="189">
        <v>5</v>
      </c>
    </row>
    <row r="652" spans="2:9" x14ac:dyDescent="0.3">
      <c r="B652" s="246"/>
      <c r="C652" s="254"/>
      <c r="D652" s="247" t="s">
        <v>2061</v>
      </c>
      <c r="E652" s="247" t="s">
        <v>2068</v>
      </c>
      <c r="F652" s="252">
        <v>101010940602</v>
      </c>
      <c r="G652" s="189" t="s">
        <v>2075</v>
      </c>
      <c r="H652" s="189" t="s">
        <v>2061</v>
      </c>
      <c r="I652" s="189">
        <v>6</v>
      </c>
    </row>
    <row r="653" spans="2:9" x14ac:dyDescent="0.3">
      <c r="B653" s="246"/>
      <c r="C653" s="254"/>
      <c r="D653" s="247" t="s">
        <v>2061</v>
      </c>
      <c r="E653" s="247" t="s">
        <v>2069</v>
      </c>
      <c r="F653" s="252">
        <v>101010940702</v>
      </c>
      <c r="G653" s="189" t="s">
        <v>2075</v>
      </c>
      <c r="H653" s="189" t="s">
        <v>2061</v>
      </c>
      <c r="I653" s="189">
        <v>6</v>
      </c>
    </row>
    <row r="654" spans="2:9" x14ac:dyDescent="0.3">
      <c r="B654" s="246"/>
      <c r="C654" s="254"/>
      <c r="D654" s="247" t="s">
        <v>2061</v>
      </c>
      <c r="E654" s="247" t="s">
        <v>2070</v>
      </c>
      <c r="F654" s="252">
        <v>101010940802</v>
      </c>
      <c r="G654" s="189" t="s">
        <v>2075</v>
      </c>
      <c r="H654" s="189" t="s">
        <v>2061</v>
      </c>
      <c r="I654" s="189">
        <v>6</v>
      </c>
    </row>
    <row r="655" spans="2:9" x14ac:dyDescent="0.3">
      <c r="B655" s="246"/>
      <c r="C655" s="254"/>
      <c r="D655" s="247" t="s">
        <v>2061</v>
      </c>
      <c r="E655" s="247" t="s">
        <v>2071</v>
      </c>
      <c r="F655" s="252">
        <v>101010940902</v>
      </c>
      <c r="G655" s="189" t="s">
        <v>2075</v>
      </c>
      <c r="H655" s="189" t="s">
        <v>2061</v>
      </c>
      <c r="I655" s="189">
        <v>6</v>
      </c>
    </row>
    <row r="656" spans="2:9" x14ac:dyDescent="0.3">
      <c r="B656" s="246"/>
      <c r="C656" s="254"/>
      <c r="D656" s="247" t="s">
        <v>2061</v>
      </c>
      <c r="E656" s="247" t="s">
        <v>2072</v>
      </c>
      <c r="F656" s="252">
        <v>101010941002</v>
      </c>
      <c r="G656" s="189" t="s">
        <v>2075</v>
      </c>
      <c r="H656" s="189" t="s">
        <v>2061</v>
      </c>
      <c r="I656" s="189">
        <v>6</v>
      </c>
    </row>
    <row r="657" spans="2:9" x14ac:dyDescent="0.3">
      <c r="B657" s="246"/>
      <c r="C657" s="254"/>
      <c r="D657" s="247" t="s">
        <v>2061</v>
      </c>
      <c r="E657" s="247" t="s">
        <v>2073</v>
      </c>
      <c r="F657" s="252">
        <v>101010941102</v>
      </c>
      <c r="G657" s="189" t="s">
        <v>2075</v>
      </c>
      <c r="H657" s="189" t="s">
        <v>2061</v>
      </c>
      <c r="I657" s="189">
        <v>7</v>
      </c>
    </row>
    <row r="658" spans="2:9" x14ac:dyDescent="0.3">
      <c r="B658" s="246">
        <v>1010540001</v>
      </c>
      <c r="C658" s="254" t="s">
        <v>1994</v>
      </c>
      <c r="D658" s="247" t="s">
        <v>2061</v>
      </c>
      <c r="E658" s="247"/>
      <c r="F658" s="252"/>
      <c r="G658" s="189"/>
      <c r="H658" s="189"/>
      <c r="I658" s="189"/>
    </row>
    <row r="659" spans="2:9" x14ac:dyDescent="0.3">
      <c r="B659" s="246"/>
      <c r="C659" s="254"/>
      <c r="D659" s="247" t="s">
        <v>2061</v>
      </c>
      <c r="E659" s="247" t="s">
        <v>2054</v>
      </c>
      <c r="F659" s="252">
        <v>101010540001</v>
      </c>
      <c r="G659" s="189" t="s">
        <v>2075</v>
      </c>
      <c r="H659" s="189" t="s">
        <v>2061</v>
      </c>
      <c r="I659" s="189">
        <v>5</v>
      </c>
    </row>
    <row r="660" spans="2:9" x14ac:dyDescent="0.3">
      <c r="B660" s="246"/>
      <c r="C660" s="254"/>
      <c r="D660" s="247" t="s">
        <v>2061</v>
      </c>
      <c r="E660" s="247" t="s">
        <v>2063</v>
      </c>
      <c r="F660" s="252">
        <v>101010540101</v>
      </c>
      <c r="G660" s="189" t="s">
        <v>2075</v>
      </c>
      <c r="H660" s="189" t="s">
        <v>2061</v>
      </c>
      <c r="I660" s="189">
        <v>5</v>
      </c>
    </row>
    <row r="661" spans="2:9" x14ac:dyDescent="0.3">
      <c r="B661" s="246"/>
      <c r="C661" s="254"/>
      <c r="D661" s="247" t="s">
        <v>2061</v>
      </c>
      <c r="E661" s="247" t="s">
        <v>2064</v>
      </c>
      <c r="F661" s="252">
        <v>101010540201</v>
      </c>
      <c r="G661" s="189" t="s">
        <v>2075</v>
      </c>
      <c r="H661" s="189" t="s">
        <v>2061</v>
      </c>
      <c r="I661" s="189">
        <v>5</v>
      </c>
    </row>
    <row r="662" spans="2:9" x14ac:dyDescent="0.3">
      <c r="B662" s="246"/>
      <c r="C662" s="254"/>
      <c r="D662" s="247" t="s">
        <v>2061</v>
      </c>
      <c r="E662" s="247" t="s">
        <v>2065</v>
      </c>
      <c r="F662" s="252">
        <v>101010540301</v>
      </c>
      <c r="G662" s="189" t="s">
        <v>2075</v>
      </c>
      <c r="H662" s="189" t="s">
        <v>2061</v>
      </c>
      <c r="I662" s="189">
        <v>5</v>
      </c>
    </row>
    <row r="663" spans="2:9" x14ac:dyDescent="0.3">
      <c r="B663" s="246"/>
      <c r="C663" s="254"/>
      <c r="D663" s="247" t="s">
        <v>2061</v>
      </c>
      <c r="E663" s="247" t="s">
        <v>2066</v>
      </c>
      <c r="F663" s="252">
        <v>101010540401</v>
      </c>
      <c r="G663" s="189" t="s">
        <v>2075</v>
      </c>
      <c r="H663" s="189" t="s">
        <v>2061</v>
      </c>
      <c r="I663" s="189">
        <v>5</v>
      </c>
    </row>
    <row r="664" spans="2:9" x14ac:dyDescent="0.3">
      <c r="B664" s="246"/>
      <c r="C664" s="254"/>
      <c r="D664" s="247" t="s">
        <v>2061</v>
      </c>
      <c r="E664" s="247" t="s">
        <v>2067</v>
      </c>
      <c r="F664" s="252">
        <v>101010540501</v>
      </c>
      <c r="G664" s="189" t="s">
        <v>2075</v>
      </c>
      <c r="H664" s="189" t="s">
        <v>2061</v>
      </c>
      <c r="I664" s="189">
        <v>5</v>
      </c>
    </row>
    <row r="665" spans="2:9" x14ac:dyDescent="0.3">
      <c r="B665" s="246"/>
      <c r="C665" s="254"/>
      <c r="D665" s="247" t="s">
        <v>2061</v>
      </c>
      <c r="E665" s="247" t="s">
        <v>2068</v>
      </c>
      <c r="F665" s="252">
        <v>101010540601</v>
      </c>
      <c r="G665" s="189" t="s">
        <v>2075</v>
      </c>
      <c r="H665" s="189" t="s">
        <v>2061</v>
      </c>
      <c r="I665" s="189">
        <v>6</v>
      </c>
    </row>
    <row r="666" spans="2:9" x14ac:dyDescent="0.3">
      <c r="B666" s="246"/>
      <c r="C666" s="254"/>
      <c r="D666" s="247" t="s">
        <v>2061</v>
      </c>
      <c r="E666" s="247" t="s">
        <v>2069</v>
      </c>
      <c r="F666" s="252">
        <v>101010540701</v>
      </c>
      <c r="G666" s="189" t="s">
        <v>2075</v>
      </c>
      <c r="H666" s="189" t="s">
        <v>2061</v>
      </c>
      <c r="I666" s="189">
        <v>6</v>
      </c>
    </row>
    <row r="667" spans="2:9" x14ac:dyDescent="0.3">
      <c r="B667" s="246"/>
      <c r="C667" s="254"/>
      <c r="D667" s="247" t="s">
        <v>2061</v>
      </c>
      <c r="E667" s="247" t="s">
        <v>2070</v>
      </c>
      <c r="F667" s="252">
        <v>101010540801</v>
      </c>
      <c r="G667" s="189" t="s">
        <v>2075</v>
      </c>
      <c r="H667" s="189" t="s">
        <v>2061</v>
      </c>
      <c r="I667" s="189">
        <v>6</v>
      </c>
    </row>
    <row r="668" spans="2:9" x14ac:dyDescent="0.3">
      <c r="B668" s="246"/>
      <c r="C668" s="254"/>
      <c r="D668" s="247" t="s">
        <v>2061</v>
      </c>
      <c r="E668" s="247" t="s">
        <v>2071</v>
      </c>
      <c r="F668" s="252">
        <v>101010540901</v>
      </c>
      <c r="G668" s="189" t="s">
        <v>2075</v>
      </c>
      <c r="H668" s="189" t="s">
        <v>2061</v>
      </c>
      <c r="I668" s="189">
        <v>6</v>
      </c>
    </row>
    <row r="669" spans="2:9" x14ac:dyDescent="0.3">
      <c r="B669" s="246"/>
      <c r="C669" s="254"/>
      <c r="D669" s="247" t="s">
        <v>2061</v>
      </c>
      <c r="E669" s="247" t="s">
        <v>2072</v>
      </c>
      <c r="F669" s="252">
        <v>101010541001</v>
      </c>
      <c r="G669" s="189" t="s">
        <v>2075</v>
      </c>
      <c r="H669" s="189" t="s">
        <v>2061</v>
      </c>
      <c r="I669" s="189">
        <v>6</v>
      </c>
    </row>
    <row r="670" spans="2:9" x14ac:dyDescent="0.3">
      <c r="B670" s="246"/>
      <c r="C670" s="254"/>
      <c r="D670" s="247" t="s">
        <v>2061</v>
      </c>
      <c r="E670" s="247" t="s">
        <v>2073</v>
      </c>
      <c r="F670" s="252">
        <v>101010541101</v>
      </c>
      <c r="G670" s="189" t="s">
        <v>2075</v>
      </c>
      <c r="H670" s="189" t="s">
        <v>2061</v>
      </c>
      <c r="I670" s="189">
        <v>7</v>
      </c>
    </row>
  </sheetData>
  <mergeCells count="23">
    <mergeCell ref="F41:K41"/>
    <mergeCell ref="L40:P40"/>
    <mergeCell ref="L41:P41"/>
    <mergeCell ref="L35:P35"/>
    <mergeCell ref="L36:P36"/>
    <mergeCell ref="L37:P37"/>
    <mergeCell ref="L38:P38"/>
    <mergeCell ref="B135:J135"/>
    <mergeCell ref="L42:P42"/>
    <mergeCell ref="L43:P43"/>
    <mergeCell ref="L44:P44"/>
    <mergeCell ref="O13:T15"/>
    <mergeCell ref="F35:K35"/>
    <mergeCell ref="F36:K36"/>
    <mergeCell ref="F37:K37"/>
    <mergeCell ref="L39:P39"/>
    <mergeCell ref="F17:F28"/>
    <mergeCell ref="F38:K38"/>
    <mergeCell ref="F42:K42"/>
    <mergeCell ref="F43:K43"/>
    <mergeCell ref="F44:K44"/>
    <mergeCell ref="F39:K39"/>
    <mergeCell ref="F40:K40"/>
  </mergeCells>
  <phoneticPr fontId="2" type="noConversion"/>
  <conditionalFormatting sqref="B151:B155">
    <cfRule type="duplicateValues" dxfId="99" priority="66"/>
  </conditionalFormatting>
  <conditionalFormatting sqref="B157:B169">
    <cfRule type="duplicateValues" dxfId="98" priority="65"/>
  </conditionalFormatting>
  <conditionalFormatting sqref="B170:B173">
    <cfRule type="duplicateValues" dxfId="97" priority="64"/>
  </conditionalFormatting>
  <conditionalFormatting sqref="B175 B181 B187">
    <cfRule type="duplicateValues" dxfId="96" priority="58"/>
  </conditionalFormatting>
  <conditionalFormatting sqref="B176:B180">
    <cfRule type="duplicateValues" dxfId="95" priority="57"/>
  </conditionalFormatting>
  <conditionalFormatting sqref="B182:B186">
    <cfRule type="duplicateValues" dxfId="94" priority="56"/>
  </conditionalFormatting>
  <conditionalFormatting sqref="B188:B192">
    <cfRule type="duplicateValues" dxfId="93" priority="55"/>
  </conditionalFormatting>
  <conditionalFormatting sqref="B193">
    <cfRule type="duplicateValues" dxfId="92" priority="53"/>
  </conditionalFormatting>
  <conditionalFormatting sqref="B194:B195">
    <cfRule type="duplicateValues" dxfId="91" priority="52"/>
  </conditionalFormatting>
  <conditionalFormatting sqref="B197">
    <cfRule type="duplicateValues" dxfId="90" priority="51"/>
  </conditionalFormatting>
  <conditionalFormatting sqref="B199">
    <cfRule type="duplicateValues" dxfId="89" priority="50"/>
  </conditionalFormatting>
  <conditionalFormatting sqref="B200:B203">
    <cfRule type="duplicateValues" dxfId="88" priority="49"/>
  </conditionalFormatting>
  <conditionalFormatting sqref="B205">
    <cfRule type="duplicateValues" dxfId="87" priority="48"/>
  </conditionalFormatting>
  <conditionalFormatting sqref="B206:B209">
    <cfRule type="duplicateValues" dxfId="86" priority="47"/>
  </conditionalFormatting>
  <conditionalFormatting sqref="B211">
    <cfRule type="duplicateValues" dxfId="85" priority="46"/>
  </conditionalFormatting>
  <conditionalFormatting sqref="B212:B215">
    <cfRule type="duplicateValues" dxfId="84" priority="45"/>
  </conditionalFormatting>
  <conditionalFormatting sqref="B217">
    <cfRule type="duplicateValues" dxfId="83" priority="44"/>
  </conditionalFormatting>
  <conditionalFormatting sqref="B218:B221">
    <cfRule type="duplicateValues" dxfId="82" priority="43"/>
  </conditionalFormatting>
  <conditionalFormatting sqref="B223">
    <cfRule type="duplicateValues" dxfId="81" priority="42"/>
  </conditionalFormatting>
  <conditionalFormatting sqref="B224:B227">
    <cfRule type="duplicateValues" dxfId="80" priority="41"/>
  </conditionalFormatting>
  <conditionalFormatting sqref="B229">
    <cfRule type="duplicateValues" dxfId="79" priority="40"/>
  </conditionalFormatting>
  <conditionalFormatting sqref="B230:B233">
    <cfRule type="duplicateValues" dxfId="78" priority="39"/>
  </conditionalFormatting>
  <conditionalFormatting sqref="B235">
    <cfRule type="duplicateValues" dxfId="77" priority="38"/>
  </conditionalFormatting>
  <conditionalFormatting sqref="B236:B239">
    <cfRule type="duplicateValues" dxfId="76" priority="37"/>
  </conditionalFormatting>
  <conditionalFormatting sqref="B241">
    <cfRule type="duplicateValues" dxfId="75" priority="36"/>
  </conditionalFormatting>
  <conditionalFormatting sqref="B242:B245">
    <cfRule type="duplicateValues" dxfId="74" priority="35"/>
  </conditionalFormatting>
  <conditionalFormatting sqref="B247">
    <cfRule type="duplicateValues" dxfId="73" priority="34"/>
  </conditionalFormatting>
  <conditionalFormatting sqref="B248:B251">
    <cfRule type="duplicateValues" dxfId="72" priority="33"/>
  </conditionalFormatting>
  <conditionalFormatting sqref="B253 B259 B265 B271">
    <cfRule type="duplicateValues" dxfId="71" priority="32"/>
  </conditionalFormatting>
  <conditionalFormatting sqref="B254:B258">
    <cfRule type="duplicateValues" dxfId="70" priority="31"/>
  </conditionalFormatting>
  <conditionalFormatting sqref="B260:B264">
    <cfRule type="duplicateValues" dxfId="69" priority="30"/>
  </conditionalFormatting>
  <conditionalFormatting sqref="B266:B270">
    <cfRule type="duplicateValues" dxfId="68" priority="29"/>
  </conditionalFormatting>
  <conditionalFormatting sqref="B272:B276">
    <cfRule type="duplicateValues" dxfId="67" priority="28"/>
  </conditionalFormatting>
  <conditionalFormatting sqref="B277 B283 B293 B299 B305 B287">
    <cfRule type="duplicateValues" dxfId="66" priority="27"/>
  </conditionalFormatting>
  <conditionalFormatting sqref="B278:B282">
    <cfRule type="duplicateValues" dxfId="65" priority="26"/>
  </conditionalFormatting>
  <conditionalFormatting sqref="B284:B286">
    <cfRule type="duplicateValues" dxfId="64" priority="21"/>
  </conditionalFormatting>
  <conditionalFormatting sqref="B288:B292">
    <cfRule type="duplicateValues" dxfId="63" priority="25"/>
  </conditionalFormatting>
  <conditionalFormatting sqref="B294:B298">
    <cfRule type="duplicateValues" dxfId="62" priority="24"/>
  </conditionalFormatting>
  <conditionalFormatting sqref="B300:B304">
    <cfRule type="duplicateValues" dxfId="61" priority="23"/>
  </conditionalFormatting>
  <conditionalFormatting sqref="B306:B310">
    <cfRule type="duplicateValues" dxfId="60" priority="22"/>
  </conditionalFormatting>
  <conditionalFormatting sqref="B312:B316">
    <cfRule type="duplicateValues" dxfId="59" priority="18"/>
  </conditionalFormatting>
  <conditionalFormatting sqref="B320:B324">
    <cfRule type="duplicateValues" dxfId="58" priority="17"/>
  </conditionalFormatting>
  <conditionalFormatting sqref="B326:B330">
    <cfRule type="duplicateValues" dxfId="57" priority="16"/>
  </conditionalFormatting>
  <conditionalFormatting sqref="B332">
    <cfRule type="duplicateValues" dxfId="56" priority="76"/>
  </conditionalFormatting>
  <conditionalFormatting sqref="B333:B336">
    <cfRule type="duplicateValues" dxfId="55" priority="70"/>
  </conditionalFormatting>
  <conditionalFormatting sqref="B337 B311 B317:B319 B325 B331 B343 B349 B353 B357:B359 B365 B371 B377 B383 B389 B395 B399">
    <cfRule type="duplicateValues" dxfId="54" priority="20"/>
  </conditionalFormatting>
  <conditionalFormatting sqref="B338:B342">
    <cfRule type="duplicateValues" dxfId="53" priority="13"/>
  </conditionalFormatting>
  <conditionalFormatting sqref="B344:B348">
    <cfRule type="duplicateValues" dxfId="52" priority="12"/>
  </conditionalFormatting>
  <conditionalFormatting sqref="B350:B352">
    <cfRule type="duplicateValues" dxfId="51" priority="11"/>
  </conditionalFormatting>
  <conditionalFormatting sqref="B354:B356">
    <cfRule type="duplicateValues" dxfId="50" priority="10"/>
  </conditionalFormatting>
  <conditionalFormatting sqref="B360:B364">
    <cfRule type="duplicateValues" dxfId="49" priority="9"/>
  </conditionalFormatting>
  <conditionalFormatting sqref="B366:B370">
    <cfRule type="duplicateValues" dxfId="48" priority="8"/>
  </conditionalFormatting>
  <conditionalFormatting sqref="B372:B376">
    <cfRule type="duplicateValues" dxfId="47" priority="7"/>
  </conditionalFormatting>
  <conditionalFormatting sqref="B378:B382">
    <cfRule type="duplicateValues" dxfId="46" priority="6"/>
  </conditionalFormatting>
  <conditionalFormatting sqref="B384:B388">
    <cfRule type="duplicateValues" dxfId="45" priority="5"/>
  </conditionalFormatting>
  <conditionalFormatting sqref="B390:B394">
    <cfRule type="duplicateValues" dxfId="44" priority="4"/>
  </conditionalFormatting>
  <conditionalFormatting sqref="B396:B398">
    <cfRule type="duplicateValues" dxfId="43" priority="3"/>
  </conditionalFormatting>
  <conditionalFormatting sqref="B93:E100">
    <cfRule type="expression" dxfId="42" priority="72">
      <formula>$C93="업데이트"</formula>
    </cfRule>
  </conditionalFormatting>
  <conditionalFormatting sqref="F163:F168">
    <cfRule type="duplicateValues" dxfId="41" priority="63"/>
  </conditionalFormatting>
  <conditionalFormatting sqref="F169 F171 F173">
    <cfRule type="duplicateValues" dxfId="40" priority="62"/>
  </conditionalFormatting>
  <conditionalFormatting sqref="F170 F172 F174">
    <cfRule type="duplicateValues" dxfId="39" priority="60"/>
  </conditionalFormatting>
  <conditionalFormatting sqref="F170 F172">
    <cfRule type="duplicateValues" dxfId="38" priority="61"/>
  </conditionalFormatting>
  <conditionalFormatting sqref="F171 F173">
    <cfRule type="duplicateValues" dxfId="37" priority="59"/>
  </conditionalFormatting>
  <conditionalFormatting sqref="F177:F178">
    <cfRule type="cellIs" dxfId="36" priority="54" operator="equal">
      <formula>"오픈"</formula>
    </cfRule>
  </conditionalFormatting>
  <conditionalFormatting sqref="F399">
    <cfRule type="duplicateValues" dxfId="35" priority="2"/>
  </conditionalFormatting>
  <conditionalFormatting sqref="F400">
    <cfRule type="duplicateValues" dxfId="34" priority="1"/>
  </conditionalFormatting>
  <conditionalFormatting sqref="F93:I110">
    <cfRule type="expression" dxfId="33" priority="73">
      <formula>$G93="업데이트"</formula>
    </cfRule>
  </conditionalFormatting>
  <conditionalFormatting sqref="K93:M93 J93:J94 K94 L94:M108 J95:K108">
    <cfRule type="expression" dxfId="32" priority="74">
      <formula>$K93="업데이트"</formula>
    </cfRule>
  </conditionalFormatting>
  <conditionalFormatting sqref="N93:P100">
    <cfRule type="expression" dxfId="31" priority="75">
      <formula>$O93="업데이트"</formula>
    </cfRule>
  </conditionalFormatting>
  <conditionalFormatting sqref="Q93:Q100">
    <cfRule type="expression" dxfId="30" priority="71">
      <formula>$K93="업데이트"</formula>
    </cfRule>
  </conditionalFormatting>
  <dataValidations disablePrompts="1" count="4">
    <dataValidation type="list" allowBlank="1" showInputMessage="1" showErrorMessage="1" sqref="E137" xr:uid="{00000000-0002-0000-0900-000000000000}">
      <formula1>$I$114:$I$126</formula1>
    </dataValidation>
    <dataValidation type="list" allowBlank="1" showInputMessage="1" showErrorMessage="1" sqref="G137" xr:uid="{00000000-0002-0000-0900-000001000000}">
      <formula1>$P$114:$P$129</formula1>
    </dataValidation>
    <dataValidation type="list" allowBlank="1" showInputMessage="1" showErrorMessage="1" sqref="B137" xr:uid="{00000000-0002-0000-0900-000002000000}">
      <formula1>$D$47:$L$47</formula1>
    </dataValidation>
    <dataValidation type="list" allowBlank="1" showInputMessage="1" showErrorMessage="1" sqref="C137" xr:uid="{00000000-0002-0000-0900-000003000000}">
      <formula1>$B$114:$B$127</formula1>
    </dataValidation>
  </dataValidation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disablePrompts="1" count="1">
        <x14:dataValidation type="list" allowBlank="1" showInputMessage="1" showErrorMessage="1" xr:uid="{00000000-0002-0000-0900-000004000000}">
          <x14:formula1>
            <xm:f>'D:\ProjectM2\design\[100_Character.xlsx]#범례'!#REF!</xm:f>
          </x14:formula1>
          <xm:sqref>D151:D155 D157:D173 D175:D195 E193:E194 D197 D199:D203 D205:D209 D211:D215 D217:D221 D223:D227 D229:D233 D235:D239 D241:D245 E247:E248 D247:D251 E253:E254 E259:E260 E265:E266 E271:E272 E277:E278 E305:E306 E287:E288 E293:E294 E299:E300 E283:E285 E399:E400 E343:E344 E357:E360 E325:E326 E311:E312 E349:E351 E331:E332 E337:E338 E353:E355 E395:E397 E365:E366 E371:E372 E377:E378 E383:E384 E389:E390 E317:E320 D253:D399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Z167"/>
  <sheetViews>
    <sheetView showGridLines="0" topLeftCell="A87" zoomScale="85" zoomScaleNormal="85" workbookViewId="0">
      <selection activeCell="G121" sqref="G121"/>
    </sheetView>
  </sheetViews>
  <sheetFormatPr defaultRowHeight="16.5" x14ac:dyDescent="0.3"/>
  <cols>
    <col min="1" max="1" width="12.125" customWidth="1"/>
    <col min="2" max="2" width="13.25" customWidth="1"/>
    <col min="3" max="3" width="11" bestFit="1" customWidth="1"/>
    <col min="4" max="4" width="38.375" bestFit="1" customWidth="1"/>
    <col min="5" max="5" width="36.375" bestFit="1" customWidth="1"/>
    <col min="6" max="6" width="30.5" customWidth="1"/>
    <col min="7" max="8" width="31.125" bestFit="1" customWidth="1"/>
    <col min="9" max="9" width="15.5" bestFit="1" customWidth="1"/>
    <col min="10" max="10" width="18.5" bestFit="1" customWidth="1"/>
    <col min="11" max="11" width="13.375" bestFit="1" customWidth="1"/>
    <col min="12" max="12" width="14.375" bestFit="1" customWidth="1"/>
    <col min="13" max="13" width="17.375" bestFit="1" customWidth="1"/>
    <col min="14" max="14" width="14.375" bestFit="1" customWidth="1"/>
    <col min="15" max="15" width="15.125" customWidth="1"/>
    <col min="16" max="16" width="28" bestFit="1" customWidth="1"/>
    <col min="17" max="17" width="15.75" customWidth="1"/>
    <col min="18" max="18" width="12.5" customWidth="1"/>
    <col min="20" max="20" width="15" bestFit="1" customWidth="1"/>
    <col min="21" max="21" width="11.625" bestFit="1" customWidth="1"/>
    <col min="22" max="22" width="12.75" bestFit="1" customWidth="1"/>
    <col min="23" max="23" width="12.625" bestFit="1" customWidth="1"/>
    <col min="24" max="24" width="11" bestFit="1" customWidth="1"/>
    <col min="25" max="25" width="11.125" bestFit="1" customWidth="1"/>
    <col min="26" max="26" width="12.625" bestFit="1" customWidth="1"/>
  </cols>
  <sheetData>
    <row r="1" spans="1:2" s="220" customFormat="1" x14ac:dyDescent="0.3"/>
    <row r="2" spans="1:2" s="220" customFormat="1" ht="20.25" x14ac:dyDescent="0.3">
      <c r="A2" s="132" t="s">
        <v>2219</v>
      </c>
    </row>
    <row r="3" spans="1:2" s="220" customFormat="1" x14ac:dyDescent="0.3"/>
    <row r="7" spans="1:2" x14ac:dyDescent="0.3">
      <c r="B7" t="s">
        <v>2220</v>
      </c>
    </row>
    <row r="8" spans="1:2" x14ac:dyDescent="0.3">
      <c r="B8" s="78" t="s">
        <v>2221</v>
      </c>
    </row>
    <row r="9" spans="1:2" x14ac:dyDescent="0.3">
      <c r="B9" t="s">
        <v>2222</v>
      </c>
    </row>
    <row r="10" spans="1:2" x14ac:dyDescent="0.3">
      <c r="B10" t="s">
        <v>2223</v>
      </c>
    </row>
    <row r="11" spans="1:2" x14ac:dyDescent="0.3">
      <c r="B11" t="s">
        <v>2224</v>
      </c>
    </row>
    <row r="30" spans="2:2" x14ac:dyDescent="0.3">
      <c r="B30" t="s">
        <v>2225</v>
      </c>
    </row>
    <row r="32" spans="2:2" x14ac:dyDescent="0.3">
      <c r="B32" t="s">
        <v>2226</v>
      </c>
    </row>
    <row r="33" spans="2:2" x14ac:dyDescent="0.3">
      <c r="B33" s="78" t="s">
        <v>2227</v>
      </c>
    </row>
    <row r="34" spans="2:2" x14ac:dyDescent="0.3">
      <c r="B34" s="78" t="s">
        <v>2228</v>
      </c>
    </row>
    <row r="35" spans="2:2" x14ac:dyDescent="0.3">
      <c r="B35" s="78" t="s">
        <v>2229</v>
      </c>
    </row>
    <row r="36" spans="2:2" x14ac:dyDescent="0.3">
      <c r="B36" s="78" t="s">
        <v>2230</v>
      </c>
    </row>
    <row r="39" spans="2:2" x14ac:dyDescent="0.3">
      <c r="B39" t="s">
        <v>2231</v>
      </c>
    </row>
    <row r="40" spans="2:2" x14ac:dyDescent="0.3">
      <c r="B40" s="78" t="s">
        <v>2232</v>
      </c>
    </row>
    <row r="41" spans="2:2" x14ac:dyDescent="0.3">
      <c r="B41" t="s">
        <v>2228</v>
      </c>
    </row>
    <row r="42" spans="2:2" x14ac:dyDescent="0.3">
      <c r="B42" s="78" t="s">
        <v>2233</v>
      </c>
    </row>
    <row r="43" spans="2:2" x14ac:dyDescent="0.3">
      <c r="B43" s="78" t="s">
        <v>2234</v>
      </c>
    </row>
    <row r="44" spans="2:2" x14ac:dyDescent="0.3">
      <c r="B44" s="78" t="s">
        <v>2235</v>
      </c>
    </row>
    <row r="45" spans="2:2" x14ac:dyDescent="0.3">
      <c r="B45" t="s">
        <v>2236</v>
      </c>
    </row>
    <row r="48" spans="2:2" x14ac:dyDescent="0.3">
      <c r="B48" t="s">
        <v>2237</v>
      </c>
    </row>
    <row r="49" spans="2:3" x14ac:dyDescent="0.3">
      <c r="B49" s="78" t="s">
        <v>2238</v>
      </c>
    </row>
    <row r="51" spans="2:3" x14ac:dyDescent="0.3">
      <c r="B51" s="78"/>
    </row>
    <row r="52" spans="2:3" x14ac:dyDescent="0.3">
      <c r="B52" s="87" t="s">
        <v>2239</v>
      </c>
      <c r="C52" s="87" t="s">
        <v>2240</v>
      </c>
    </row>
    <row r="53" spans="2:3" x14ac:dyDescent="0.25">
      <c r="B53" s="221">
        <v>1</v>
      </c>
      <c r="C53" s="221">
        <v>1</v>
      </c>
    </row>
    <row r="54" spans="2:3" x14ac:dyDescent="0.25">
      <c r="B54" s="221">
        <v>2</v>
      </c>
      <c r="C54" s="221">
        <v>5</v>
      </c>
    </row>
    <row r="55" spans="2:3" x14ac:dyDescent="0.25">
      <c r="B55" s="221">
        <v>6</v>
      </c>
      <c r="C55" s="221">
        <v>10</v>
      </c>
    </row>
    <row r="56" spans="2:3" x14ac:dyDescent="0.25">
      <c r="B56" s="221">
        <v>11</v>
      </c>
      <c r="C56" s="221">
        <v>20</v>
      </c>
    </row>
    <row r="57" spans="2:3" x14ac:dyDescent="0.25">
      <c r="B57" s="221">
        <v>21</v>
      </c>
      <c r="C57" s="221">
        <v>50</v>
      </c>
    </row>
    <row r="58" spans="2:3" x14ac:dyDescent="0.25">
      <c r="B58" s="221">
        <v>51</v>
      </c>
      <c r="C58" s="221">
        <v>100</v>
      </c>
    </row>
    <row r="59" spans="2:3" x14ac:dyDescent="0.25">
      <c r="B59" s="221">
        <v>101</v>
      </c>
      <c r="C59" s="221">
        <v>300</v>
      </c>
    </row>
    <row r="60" spans="2:3" x14ac:dyDescent="0.25">
      <c r="B60" s="221">
        <v>301</v>
      </c>
      <c r="C60" s="221">
        <v>1000</v>
      </c>
    </row>
    <row r="61" spans="2:3" x14ac:dyDescent="0.25">
      <c r="B61" s="221">
        <v>1001</v>
      </c>
      <c r="C61" s="221">
        <v>2000</v>
      </c>
    </row>
    <row r="62" spans="2:3" x14ac:dyDescent="0.25">
      <c r="B62" s="221">
        <v>2001</v>
      </c>
      <c r="C62" s="221"/>
    </row>
    <row r="66" spans="2:26" x14ac:dyDescent="0.3">
      <c r="B66" t="s">
        <v>2241</v>
      </c>
    </row>
    <row r="68" spans="2:26" x14ac:dyDescent="0.3">
      <c r="B68" s="78" t="s">
        <v>2242</v>
      </c>
    </row>
    <row r="70" spans="2:26" x14ac:dyDescent="0.3">
      <c r="B70" s="223" t="s">
        <v>2243</v>
      </c>
      <c r="C70" s="223" t="s">
        <v>2244</v>
      </c>
      <c r="D70" s="223" t="s">
        <v>2245</v>
      </c>
    </row>
    <row r="71" spans="2:26" x14ac:dyDescent="0.3">
      <c r="B71" s="230">
        <f>M76</f>
        <v>49240</v>
      </c>
      <c r="C71" s="230">
        <f>Z76</f>
        <v>465400</v>
      </c>
      <c r="D71" s="230">
        <f>I99</f>
        <v>40000</v>
      </c>
    </row>
    <row r="74" spans="2:26" x14ac:dyDescent="0.2">
      <c r="B74" s="4" t="s">
        <v>2246</v>
      </c>
      <c r="C74" s="4"/>
      <c r="D74" s="4"/>
      <c r="E74" s="4"/>
      <c r="F74" s="4"/>
      <c r="G74" s="4"/>
      <c r="H74" s="4"/>
      <c r="I74" s="4"/>
      <c r="J74" s="4"/>
      <c r="K74" s="4"/>
      <c r="L74" s="4"/>
      <c r="O74" s="4" t="s">
        <v>2247</v>
      </c>
      <c r="P74" s="4"/>
      <c r="Q74" s="4"/>
      <c r="R74" s="4"/>
      <c r="S74" s="4"/>
      <c r="T74" s="4"/>
      <c r="U74" s="4"/>
      <c r="V74" s="4"/>
      <c r="W74" s="4"/>
      <c r="X74" s="4"/>
      <c r="Y74" s="4"/>
    </row>
    <row r="75" spans="2:26" x14ac:dyDescent="0.3">
      <c r="B75" s="223" t="s">
        <v>2248</v>
      </c>
      <c r="C75" s="223" t="s">
        <v>2249</v>
      </c>
      <c r="D75" s="223" t="s">
        <v>2250</v>
      </c>
      <c r="E75" s="223" t="s">
        <v>2251</v>
      </c>
      <c r="F75" s="223" t="s">
        <v>2252</v>
      </c>
      <c r="G75" s="223" t="s">
        <v>2253</v>
      </c>
      <c r="H75" s="223" t="s">
        <v>2252</v>
      </c>
      <c r="I75" s="223" t="s">
        <v>2254</v>
      </c>
      <c r="J75" s="223" t="s">
        <v>2252</v>
      </c>
      <c r="K75" s="223" t="s">
        <v>2255</v>
      </c>
      <c r="L75" s="223" t="s">
        <v>2252</v>
      </c>
      <c r="M75" s="227" t="s">
        <v>2256</v>
      </c>
      <c r="O75" s="223" t="s">
        <v>2248</v>
      </c>
      <c r="P75" s="223" t="s">
        <v>2249</v>
      </c>
      <c r="Q75" s="223" t="s">
        <v>2250</v>
      </c>
      <c r="R75" s="223" t="s">
        <v>2251</v>
      </c>
      <c r="S75" s="223" t="s">
        <v>2252</v>
      </c>
      <c r="T75" s="223" t="s">
        <v>2253</v>
      </c>
      <c r="U75" s="223" t="s">
        <v>2252</v>
      </c>
      <c r="V75" s="223" t="s">
        <v>2254</v>
      </c>
      <c r="W75" s="223" t="s">
        <v>2252</v>
      </c>
      <c r="X75" s="223" t="s">
        <v>2254</v>
      </c>
      <c r="Y75" s="223" t="s">
        <v>2252</v>
      </c>
      <c r="Z75" s="227" t="s">
        <v>2256</v>
      </c>
    </row>
    <row r="76" spans="2:26" x14ac:dyDescent="0.2">
      <c r="B76" s="224">
        <v>1</v>
      </c>
      <c r="C76" s="225">
        <v>1</v>
      </c>
      <c r="D76" s="225">
        <v>1</v>
      </c>
      <c r="E76" s="225" t="s">
        <v>2257</v>
      </c>
      <c r="F76" s="224">
        <v>2000</v>
      </c>
      <c r="G76" s="224" t="s">
        <v>2258</v>
      </c>
      <c r="H76" s="224">
        <v>5</v>
      </c>
      <c r="I76" s="224" t="s">
        <v>2259</v>
      </c>
      <c r="J76" s="224">
        <v>3000</v>
      </c>
      <c r="K76" s="224" t="s">
        <v>2260</v>
      </c>
      <c r="L76" s="224">
        <v>1</v>
      </c>
      <c r="M76" s="230">
        <f>(F76*20)+(H76*222)+(J76*2.71)</f>
        <v>49240</v>
      </c>
      <c r="O76" s="224">
        <v>1</v>
      </c>
      <c r="P76" s="225">
        <v>1</v>
      </c>
      <c r="Q76" s="225">
        <v>1</v>
      </c>
      <c r="R76" s="225" t="s">
        <v>2257</v>
      </c>
      <c r="S76" s="224">
        <v>2000</v>
      </c>
      <c r="T76" s="224" t="s">
        <v>2261</v>
      </c>
      <c r="U76" s="224">
        <v>5</v>
      </c>
      <c r="V76" s="224" t="s">
        <v>2262</v>
      </c>
      <c r="W76" s="224">
        <v>80</v>
      </c>
      <c r="X76" s="224" t="s">
        <v>2263</v>
      </c>
      <c r="Y76" s="224">
        <v>1</v>
      </c>
      <c r="Z76" s="230">
        <f>(S76*200)+(U76*280)+(W76*800)</f>
        <v>465400</v>
      </c>
    </row>
    <row r="77" spans="2:26" x14ac:dyDescent="0.2">
      <c r="B77" s="224">
        <v>2</v>
      </c>
      <c r="C77" s="225">
        <v>2</v>
      </c>
      <c r="D77" s="225">
        <v>2</v>
      </c>
      <c r="E77" s="225" t="s">
        <v>2257</v>
      </c>
      <c r="F77" s="224">
        <v>1000</v>
      </c>
      <c r="G77" s="224" t="s">
        <v>2258</v>
      </c>
      <c r="H77" s="224">
        <v>4</v>
      </c>
      <c r="I77" s="224" t="s">
        <v>2259</v>
      </c>
      <c r="J77" s="224">
        <v>2500</v>
      </c>
      <c r="K77" s="224" t="s">
        <v>2264</v>
      </c>
      <c r="L77" s="224">
        <v>1</v>
      </c>
      <c r="M77" s="230">
        <f t="shared" ref="M77:M95" si="0">(F77*20)+(H77*222)+(J77*2.71)</f>
        <v>27663</v>
      </c>
      <c r="O77" s="224">
        <v>2</v>
      </c>
      <c r="P77" s="225">
        <v>2</v>
      </c>
      <c r="Q77" s="225">
        <v>2</v>
      </c>
      <c r="R77" s="225" t="s">
        <v>2257</v>
      </c>
      <c r="S77" s="224">
        <v>1000</v>
      </c>
      <c r="T77" s="224" t="s">
        <v>2261</v>
      </c>
      <c r="U77" s="224">
        <v>4</v>
      </c>
      <c r="V77" s="224" t="s">
        <v>2262</v>
      </c>
      <c r="W77" s="224">
        <v>70</v>
      </c>
      <c r="X77" s="224" t="s">
        <v>2265</v>
      </c>
      <c r="Y77" s="224">
        <v>1</v>
      </c>
      <c r="Z77" s="230">
        <f t="shared" ref="Z77:Z95" si="1">(S77*200)+(U77*280)+(W77*800)</f>
        <v>257120</v>
      </c>
    </row>
    <row r="78" spans="2:26" x14ac:dyDescent="0.2">
      <c r="B78" s="224">
        <v>3</v>
      </c>
      <c r="C78" s="225">
        <v>3</v>
      </c>
      <c r="D78" s="225">
        <v>3</v>
      </c>
      <c r="E78" s="225" t="s">
        <v>2257</v>
      </c>
      <c r="F78" s="224">
        <v>800</v>
      </c>
      <c r="G78" s="224" t="s">
        <v>2258</v>
      </c>
      <c r="H78" s="224">
        <v>4</v>
      </c>
      <c r="I78" s="224" t="s">
        <v>2259</v>
      </c>
      <c r="J78" s="224">
        <v>2000</v>
      </c>
      <c r="K78" s="224" t="s">
        <v>2266</v>
      </c>
      <c r="L78" s="224">
        <v>1</v>
      </c>
      <c r="M78" s="230">
        <f t="shared" si="0"/>
        <v>22308</v>
      </c>
      <c r="O78" s="224">
        <v>3</v>
      </c>
      <c r="P78" s="225">
        <v>3</v>
      </c>
      <c r="Q78" s="225">
        <v>3</v>
      </c>
      <c r="R78" s="225" t="s">
        <v>2257</v>
      </c>
      <c r="S78" s="224">
        <v>800</v>
      </c>
      <c r="T78" s="224" t="s">
        <v>2261</v>
      </c>
      <c r="U78" s="224">
        <v>4</v>
      </c>
      <c r="V78" s="224" t="s">
        <v>2262</v>
      </c>
      <c r="W78" s="224">
        <v>65</v>
      </c>
      <c r="X78" s="224" t="s">
        <v>2267</v>
      </c>
      <c r="Y78" s="224">
        <v>1</v>
      </c>
      <c r="Z78" s="230">
        <f t="shared" si="1"/>
        <v>213120</v>
      </c>
    </row>
    <row r="79" spans="2:26" x14ac:dyDescent="0.2">
      <c r="B79" s="224">
        <v>4</v>
      </c>
      <c r="C79" s="225">
        <v>4</v>
      </c>
      <c r="D79" s="225">
        <v>4</v>
      </c>
      <c r="E79" s="225" t="s">
        <v>2257</v>
      </c>
      <c r="F79" s="224">
        <v>700</v>
      </c>
      <c r="G79" s="224" t="s">
        <v>2258</v>
      </c>
      <c r="H79" s="224">
        <v>3</v>
      </c>
      <c r="I79" s="224" t="s">
        <v>2259</v>
      </c>
      <c r="J79" s="224">
        <v>1900</v>
      </c>
      <c r="K79" s="226" t="s">
        <v>2268</v>
      </c>
      <c r="L79" s="224">
        <v>1</v>
      </c>
      <c r="M79" s="230">
        <f t="shared" si="0"/>
        <v>19815</v>
      </c>
      <c r="O79" s="224">
        <v>4</v>
      </c>
      <c r="P79" s="225">
        <v>4</v>
      </c>
      <c r="Q79" s="225">
        <v>4</v>
      </c>
      <c r="R79" s="225" t="s">
        <v>2257</v>
      </c>
      <c r="S79" s="224">
        <v>700</v>
      </c>
      <c r="T79" s="224" t="s">
        <v>2261</v>
      </c>
      <c r="U79" s="224">
        <v>3</v>
      </c>
      <c r="V79" s="224" t="s">
        <v>2262</v>
      </c>
      <c r="W79" s="224">
        <v>60</v>
      </c>
      <c r="X79" s="226" t="s">
        <v>2269</v>
      </c>
      <c r="Y79" s="224">
        <v>1</v>
      </c>
      <c r="Z79" s="230">
        <f t="shared" si="1"/>
        <v>188840</v>
      </c>
    </row>
    <row r="80" spans="2:26" x14ac:dyDescent="0.2">
      <c r="B80" s="224">
        <v>5</v>
      </c>
      <c r="C80" s="225">
        <v>5</v>
      </c>
      <c r="D80" s="225">
        <v>5</v>
      </c>
      <c r="E80" s="225" t="s">
        <v>2257</v>
      </c>
      <c r="F80" s="224">
        <v>700</v>
      </c>
      <c r="G80" s="224" t="s">
        <v>2258</v>
      </c>
      <c r="H80" s="224">
        <v>3</v>
      </c>
      <c r="I80" s="224" t="s">
        <v>2259</v>
      </c>
      <c r="J80" s="224">
        <v>1800</v>
      </c>
      <c r="K80" s="226" t="s">
        <v>2268</v>
      </c>
      <c r="L80" s="224">
        <v>1</v>
      </c>
      <c r="M80" s="230">
        <f t="shared" si="0"/>
        <v>19544</v>
      </c>
      <c r="O80" s="224">
        <v>5</v>
      </c>
      <c r="P80" s="225">
        <v>5</v>
      </c>
      <c r="Q80" s="225">
        <v>5</v>
      </c>
      <c r="R80" s="225" t="s">
        <v>2257</v>
      </c>
      <c r="S80" s="224">
        <v>700</v>
      </c>
      <c r="T80" s="224" t="s">
        <v>2261</v>
      </c>
      <c r="U80" s="224">
        <v>3</v>
      </c>
      <c r="V80" s="224" t="s">
        <v>2262</v>
      </c>
      <c r="W80" s="224">
        <v>55</v>
      </c>
      <c r="X80" s="226" t="s">
        <v>2269</v>
      </c>
      <c r="Y80" s="224">
        <v>1</v>
      </c>
      <c r="Z80" s="230">
        <f t="shared" si="1"/>
        <v>184840</v>
      </c>
    </row>
    <row r="81" spans="2:26" x14ac:dyDescent="0.2">
      <c r="B81" s="224">
        <v>6</v>
      </c>
      <c r="C81" s="225">
        <v>6</v>
      </c>
      <c r="D81" s="225">
        <v>6</v>
      </c>
      <c r="E81" s="225" t="s">
        <v>2257</v>
      </c>
      <c r="F81" s="224">
        <v>600</v>
      </c>
      <c r="G81" s="224" t="s">
        <v>2258</v>
      </c>
      <c r="H81" s="224">
        <v>3</v>
      </c>
      <c r="I81" s="224" t="s">
        <v>2259</v>
      </c>
      <c r="J81" s="224">
        <v>1700</v>
      </c>
      <c r="K81" s="226" t="s">
        <v>2268</v>
      </c>
      <c r="L81" s="224">
        <v>1</v>
      </c>
      <c r="M81" s="230">
        <f t="shared" si="0"/>
        <v>17273</v>
      </c>
      <c r="O81" s="224">
        <v>6</v>
      </c>
      <c r="P81" s="225">
        <v>6</v>
      </c>
      <c r="Q81" s="225">
        <v>6</v>
      </c>
      <c r="R81" s="225" t="s">
        <v>2257</v>
      </c>
      <c r="S81" s="224">
        <v>600</v>
      </c>
      <c r="T81" s="224" t="s">
        <v>2261</v>
      </c>
      <c r="U81" s="224">
        <v>3</v>
      </c>
      <c r="V81" s="224" t="s">
        <v>2262</v>
      </c>
      <c r="W81" s="224">
        <v>55</v>
      </c>
      <c r="X81" s="226" t="s">
        <v>2269</v>
      </c>
      <c r="Y81" s="224">
        <v>1</v>
      </c>
      <c r="Z81" s="230">
        <f t="shared" si="1"/>
        <v>164840</v>
      </c>
    </row>
    <row r="82" spans="2:26" x14ac:dyDescent="0.2">
      <c r="B82" s="224">
        <v>7</v>
      </c>
      <c r="C82" s="225">
        <v>7</v>
      </c>
      <c r="D82" s="225">
        <v>7</v>
      </c>
      <c r="E82" s="225" t="s">
        <v>2257</v>
      </c>
      <c r="F82" s="224">
        <v>600</v>
      </c>
      <c r="G82" s="224" t="s">
        <v>2258</v>
      </c>
      <c r="H82" s="224">
        <v>3</v>
      </c>
      <c r="I82" s="224" t="s">
        <v>2259</v>
      </c>
      <c r="J82" s="224">
        <v>1600</v>
      </c>
      <c r="K82" s="226" t="s">
        <v>2268</v>
      </c>
      <c r="L82" s="224">
        <v>1</v>
      </c>
      <c r="M82" s="230">
        <f t="shared" si="0"/>
        <v>17002</v>
      </c>
      <c r="O82" s="224">
        <v>7</v>
      </c>
      <c r="P82" s="225">
        <v>7</v>
      </c>
      <c r="Q82" s="225">
        <v>7</v>
      </c>
      <c r="R82" s="225" t="s">
        <v>2257</v>
      </c>
      <c r="S82" s="224">
        <v>600</v>
      </c>
      <c r="T82" s="224" t="s">
        <v>2261</v>
      </c>
      <c r="U82" s="224">
        <v>3</v>
      </c>
      <c r="V82" s="224" t="s">
        <v>2262</v>
      </c>
      <c r="W82" s="224">
        <v>50</v>
      </c>
      <c r="X82" s="226" t="s">
        <v>2269</v>
      </c>
      <c r="Y82" s="224">
        <v>1</v>
      </c>
      <c r="Z82" s="230">
        <f t="shared" si="1"/>
        <v>160840</v>
      </c>
    </row>
    <row r="83" spans="2:26" x14ac:dyDescent="0.2">
      <c r="B83" s="224">
        <v>8</v>
      </c>
      <c r="C83" s="225">
        <v>8</v>
      </c>
      <c r="D83" s="225">
        <v>8</v>
      </c>
      <c r="E83" s="225" t="s">
        <v>2257</v>
      </c>
      <c r="F83" s="224">
        <v>600</v>
      </c>
      <c r="G83" s="224" t="s">
        <v>2258</v>
      </c>
      <c r="H83" s="224">
        <v>3</v>
      </c>
      <c r="I83" s="224" t="s">
        <v>2259</v>
      </c>
      <c r="J83" s="224">
        <v>1500</v>
      </c>
      <c r="K83" s="226" t="s">
        <v>2268</v>
      </c>
      <c r="L83" s="224">
        <v>1</v>
      </c>
      <c r="M83" s="230">
        <f t="shared" si="0"/>
        <v>16731</v>
      </c>
      <c r="O83" s="224">
        <v>8</v>
      </c>
      <c r="P83" s="225">
        <v>8</v>
      </c>
      <c r="Q83" s="225">
        <v>8</v>
      </c>
      <c r="R83" s="225" t="s">
        <v>2257</v>
      </c>
      <c r="S83" s="224">
        <v>600</v>
      </c>
      <c r="T83" s="224" t="s">
        <v>2261</v>
      </c>
      <c r="U83" s="224">
        <v>3</v>
      </c>
      <c r="V83" s="224" t="s">
        <v>2262</v>
      </c>
      <c r="W83" s="224">
        <v>45</v>
      </c>
      <c r="X83" s="226" t="s">
        <v>2269</v>
      </c>
      <c r="Y83" s="224">
        <v>1</v>
      </c>
      <c r="Z83" s="230">
        <f t="shared" si="1"/>
        <v>156840</v>
      </c>
    </row>
    <row r="84" spans="2:26" x14ac:dyDescent="0.2">
      <c r="B84" s="224">
        <v>9</v>
      </c>
      <c r="C84" s="225">
        <v>9</v>
      </c>
      <c r="D84" s="225">
        <v>9</v>
      </c>
      <c r="E84" s="225" t="s">
        <v>2257</v>
      </c>
      <c r="F84" s="224">
        <v>500</v>
      </c>
      <c r="G84" s="224" t="s">
        <v>2258</v>
      </c>
      <c r="H84" s="224">
        <v>3</v>
      </c>
      <c r="I84" s="224" t="s">
        <v>2259</v>
      </c>
      <c r="J84" s="224">
        <v>1400</v>
      </c>
      <c r="K84" s="226" t="s">
        <v>2268</v>
      </c>
      <c r="L84" s="224">
        <v>1</v>
      </c>
      <c r="M84" s="230">
        <f t="shared" si="0"/>
        <v>14460</v>
      </c>
      <c r="O84" s="224">
        <v>9</v>
      </c>
      <c r="P84" s="225">
        <v>9</v>
      </c>
      <c r="Q84" s="225">
        <v>9</v>
      </c>
      <c r="R84" s="225" t="s">
        <v>2257</v>
      </c>
      <c r="S84" s="224">
        <v>500</v>
      </c>
      <c r="T84" s="224" t="s">
        <v>2261</v>
      </c>
      <c r="U84" s="224">
        <v>3</v>
      </c>
      <c r="V84" s="224" t="s">
        <v>2262</v>
      </c>
      <c r="W84" s="224">
        <v>45</v>
      </c>
      <c r="X84" s="226" t="s">
        <v>2269</v>
      </c>
      <c r="Y84" s="224">
        <v>1</v>
      </c>
      <c r="Z84" s="230">
        <f t="shared" si="1"/>
        <v>136840</v>
      </c>
    </row>
    <row r="85" spans="2:26" x14ac:dyDescent="0.2">
      <c r="B85" s="224">
        <v>10</v>
      </c>
      <c r="C85" s="225">
        <v>10</v>
      </c>
      <c r="D85" s="225">
        <v>10</v>
      </c>
      <c r="E85" s="225" t="s">
        <v>2257</v>
      </c>
      <c r="F85" s="224">
        <v>500</v>
      </c>
      <c r="G85" s="224" t="s">
        <v>2258</v>
      </c>
      <c r="H85" s="224">
        <v>2</v>
      </c>
      <c r="I85" s="224" t="s">
        <v>2259</v>
      </c>
      <c r="J85" s="224">
        <v>1300</v>
      </c>
      <c r="K85" s="226" t="s">
        <v>2268</v>
      </c>
      <c r="L85" s="224">
        <v>1</v>
      </c>
      <c r="M85" s="230">
        <f t="shared" si="0"/>
        <v>13967</v>
      </c>
      <c r="O85" s="224">
        <v>10</v>
      </c>
      <c r="P85" s="225">
        <v>10</v>
      </c>
      <c r="Q85" s="225">
        <v>10</v>
      </c>
      <c r="R85" s="225" t="s">
        <v>2257</v>
      </c>
      <c r="S85" s="224">
        <v>500</v>
      </c>
      <c r="T85" s="224" t="s">
        <v>2261</v>
      </c>
      <c r="U85" s="224">
        <v>2</v>
      </c>
      <c r="V85" s="224" t="s">
        <v>2262</v>
      </c>
      <c r="W85" s="224">
        <v>40</v>
      </c>
      <c r="X85" s="226" t="s">
        <v>2269</v>
      </c>
      <c r="Y85" s="224">
        <v>1</v>
      </c>
      <c r="Z85" s="230">
        <f t="shared" si="1"/>
        <v>132560</v>
      </c>
    </row>
    <row r="86" spans="2:26" x14ac:dyDescent="0.2">
      <c r="B86" s="224">
        <v>11</v>
      </c>
      <c r="C86" s="225">
        <v>11</v>
      </c>
      <c r="D86" s="225">
        <v>20</v>
      </c>
      <c r="E86" s="225" t="s">
        <v>2257</v>
      </c>
      <c r="F86" s="224">
        <v>400</v>
      </c>
      <c r="G86" s="224" t="s">
        <v>2258</v>
      </c>
      <c r="H86" s="224">
        <v>2</v>
      </c>
      <c r="I86" s="224" t="s">
        <v>2259</v>
      </c>
      <c r="J86" s="224">
        <v>1200</v>
      </c>
      <c r="K86" s="226" t="s">
        <v>2268</v>
      </c>
      <c r="L86" s="224">
        <v>1</v>
      </c>
      <c r="M86" s="230">
        <f t="shared" si="0"/>
        <v>11696</v>
      </c>
      <c r="O86" s="224">
        <v>11</v>
      </c>
      <c r="P86" s="225">
        <v>11</v>
      </c>
      <c r="Q86" s="225">
        <v>20</v>
      </c>
      <c r="R86" s="225" t="s">
        <v>2257</v>
      </c>
      <c r="S86" s="224">
        <v>400</v>
      </c>
      <c r="T86" s="224" t="s">
        <v>2261</v>
      </c>
      <c r="U86" s="224">
        <v>2</v>
      </c>
      <c r="V86" s="224" t="s">
        <v>2262</v>
      </c>
      <c r="W86" s="224">
        <v>40</v>
      </c>
      <c r="X86" s="226" t="s">
        <v>2269</v>
      </c>
      <c r="Y86" s="224">
        <v>1</v>
      </c>
      <c r="Z86" s="230">
        <f t="shared" si="1"/>
        <v>112560</v>
      </c>
    </row>
    <row r="87" spans="2:26" x14ac:dyDescent="0.2">
      <c r="B87" s="224">
        <v>12</v>
      </c>
      <c r="C87" s="225">
        <v>21</v>
      </c>
      <c r="D87" s="225">
        <v>40</v>
      </c>
      <c r="E87" s="225" t="s">
        <v>2257</v>
      </c>
      <c r="F87" s="224">
        <v>400</v>
      </c>
      <c r="G87" s="224" t="s">
        <v>2258</v>
      </c>
      <c r="H87" s="224">
        <v>2</v>
      </c>
      <c r="I87" s="224" t="s">
        <v>2259</v>
      </c>
      <c r="J87" s="224">
        <v>1100</v>
      </c>
      <c r="K87" s="226" t="s">
        <v>2268</v>
      </c>
      <c r="L87" s="224">
        <v>1</v>
      </c>
      <c r="M87" s="230">
        <f t="shared" si="0"/>
        <v>11425</v>
      </c>
      <c r="O87" s="224">
        <v>12</v>
      </c>
      <c r="P87" s="225">
        <v>21</v>
      </c>
      <c r="Q87" s="225">
        <v>40</v>
      </c>
      <c r="R87" s="225" t="s">
        <v>2257</v>
      </c>
      <c r="S87" s="224">
        <v>400</v>
      </c>
      <c r="T87" s="224" t="s">
        <v>2261</v>
      </c>
      <c r="U87" s="224">
        <v>2</v>
      </c>
      <c r="V87" s="224" t="s">
        <v>2262</v>
      </c>
      <c r="W87" s="224">
        <v>35</v>
      </c>
      <c r="X87" s="226" t="s">
        <v>2269</v>
      </c>
      <c r="Y87" s="224">
        <v>1</v>
      </c>
      <c r="Z87" s="230">
        <f t="shared" si="1"/>
        <v>108560</v>
      </c>
    </row>
    <row r="88" spans="2:26" x14ac:dyDescent="0.2">
      <c r="B88" s="224">
        <v>13</v>
      </c>
      <c r="C88" s="225">
        <v>41</v>
      </c>
      <c r="D88" s="225">
        <v>70</v>
      </c>
      <c r="E88" s="225" t="s">
        <v>2257</v>
      </c>
      <c r="F88" s="224">
        <v>300</v>
      </c>
      <c r="G88" s="224" t="s">
        <v>2258</v>
      </c>
      <c r="H88" s="224">
        <v>2</v>
      </c>
      <c r="I88" s="224" t="s">
        <v>2259</v>
      </c>
      <c r="J88" s="224">
        <v>1000</v>
      </c>
      <c r="K88" s="224" t="s">
        <v>2270</v>
      </c>
      <c r="L88" s="224">
        <v>1</v>
      </c>
      <c r="M88" s="230">
        <f t="shared" si="0"/>
        <v>9154</v>
      </c>
      <c r="O88" s="224">
        <v>13</v>
      </c>
      <c r="P88" s="225">
        <v>41</v>
      </c>
      <c r="Q88" s="225">
        <v>70</v>
      </c>
      <c r="R88" s="225" t="s">
        <v>2257</v>
      </c>
      <c r="S88" s="224">
        <v>300</v>
      </c>
      <c r="T88" s="224" t="s">
        <v>2261</v>
      </c>
      <c r="U88" s="224">
        <v>2</v>
      </c>
      <c r="V88" s="224" t="s">
        <v>2262</v>
      </c>
      <c r="W88" s="224">
        <v>30</v>
      </c>
      <c r="X88" s="224" t="s">
        <v>2271</v>
      </c>
      <c r="Y88" s="224">
        <v>1</v>
      </c>
      <c r="Z88" s="230">
        <f t="shared" si="1"/>
        <v>84560</v>
      </c>
    </row>
    <row r="89" spans="2:26" x14ac:dyDescent="0.2">
      <c r="B89" s="224">
        <v>14</v>
      </c>
      <c r="C89" s="225">
        <v>71</v>
      </c>
      <c r="D89" s="225">
        <v>100</v>
      </c>
      <c r="E89" s="225" t="s">
        <v>2257</v>
      </c>
      <c r="F89" s="224">
        <v>300</v>
      </c>
      <c r="G89" s="224" t="s">
        <v>2258</v>
      </c>
      <c r="H89" s="224">
        <v>2</v>
      </c>
      <c r="I89" s="224" t="s">
        <v>2259</v>
      </c>
      <c r="J89" s="224">
        <v>950</v>
      </c>
      <c r="K89" s="224" t="s">
        <v>2270</v>
      </c>
      <c r="L89" s="224">
        <v>1</v>
      </c>
      <c r="M89" s="230">
        <f t="shared" si="0"/>
        <v>9018.5</v>
      </c>
      <c r="O89" s="224">
        <v>14</v>
      </c>
      <c r="P89" s="228">
        <v>71</v>
      </c>
      <c r="Q89" s="228">
        <v>100</v>
      </c>
      <c r="R89" s="228" t="s">
        <v>2257</v>
      </c>
      <c r="S89" s="229">
        <v>300</v>
      </c>
      <c r="T89" s="229" t="s">
        <v>2261</v>
      </c>
      <c r="U89" s="229">
        <v>2</v>
      </c>
      <c r="V89" s="229" t="s">
        <v>2262</v>
      </c>
      <c r="W89" s="229">
        <v>25</v>
      </c>
      <c r="X89" s="229" t="s">
        <v>2271</v>
      </c>
      <c r="Y89" s="229">
        <v>1</v>
      </c>
      <c r="Z89" s="230">
        <f t="shared" si="1"/>
        <v>80560</v>
      </c>
    </row>
    <row r="90" spans="2:26" x14ac:dyDescent="0.2">
      <c r="B90" s="224">
        <v>15</v>
      </c>
      <c r="C90" s="225">
        <v>101</v>
      </c>
      <c r="D90" s="225">
        <v>200</v>
      </c>
      <c r="E90" s="225" t="s">
        <v>2257</v>
      </c>
      <c r="F90" s="224">
        <v>200</v>
      </c>
      <c r="G90" s="224" t="s">
        <v>2258</v>
      </c>
      <c r="H90" s="224">
        <v>1</v>
      </c>
      <c r="I90" s="224" t="s">
        <v>2259</v>
      </c>
      <c r="J90" s="224">
        <v>900</v>
      </c>
      <c r="K90" s="224" t="s">
        <v>2270</v>
      </c>
      <c r="L90" s="224">
        <v>1</v>
      </c>
      <c r="M90" s="230">
        <f t="shared" si="0"/>
        <v>6661</v>
      </c>
      <c r="O90" s="224">
        <v>15</v>
      </c>
      <c r="P90" s="225">
        <v>101</v>
      </c>
      <c r="Q90" s="225">
        <v>200</v>
      </c>
      <c r="R90" s="225" t="s">
        <v>2257</v>
      </c>
      <c r="S90" s="224">
        <v>200</v>
      </c>
      <c r="T90" s="224" t="s">
        <v>2261</v>
      </c>
      <c r="U90" s="224">
        <v>1</v>
      </c>
      <c r="V90" s="224" t="s">
        <v>2262</v>
      </c>
      <c r="W90" s="224">
        <v>20</v>
      </c>
      <c r="X90" s="224" t="s">
        <v>2271</v>
      </c>
      <c r="Y90" s="224">
        <v>1</v>
      </c>
      <c r="Z90" s="230">
        <f t="shared" si="1"/>
        <v>56280</v>
      </c>
    </row>
    <row r="91" spans="2:26" x14ac:dyDescent="0.2">
      <c r="B91" s="224">
        <v>16</v>
      </c>
      <c r="C91" s="225">
        <v>201</v>
      </c>
      <c r="D91" s="225">
        <v>500</v>
      </c>
      <c r="E91" s="225" t="s">
        <v>2257</v>
      </c>
      <c r="F91" s="224">
        <v>200</v>
      </c>
      <c r="G91" s="224" t="s">
        <v>2258</v>
      </c>
      <c r="H91" s="224">
        <v>1</v>
      </c>
      <c r="I91" s="224" t="s">
        <v>2259</v>
      </c>
      <c r="J91" s="224">
        <v>850</v>
      </c>
      <c r="K91" s="224"/>
      <c r="L91" s="224"/>
      <c r="M91" s="230">
        <f t="shared" si="0"/>
        <v>6525.5</v>
      </c>
      <c r="O91" s="224">
        <v>16</v>
      </c>
      <c r="P91" s="225">
        <v>201</v>
      </c>
      <c r="Q91" s="225">
        <v>500</v>
      </c>
      <c r="R91" s="225" t="s">
        <v>2257</v>
      </c>
      <c r="S91" s="224">
        <v>200</v>
      </c>
      <c r="T91" s="224" t="s">
        <v>2261</v>
      </c>
      <c r="U91" s="224">
        <v>1</v>
      </c>
      <c r="V91" s="224" t="s">
        <v>2262</v>
      </c>
      <c r="W91" s="224">
        <v>15</v>
      </c>
      <c r="X91" s="224"/>
      <c r="Y91" s="224"/>
      <c r="Z91" s="230">
        <f t="shared" si="1"/>
        <v>52280</v>
      </c>
    </row>
    <row r="92" spans="2:26" x14ac:dyDescent="0.2">
      <c r="B92" s="224">
        <v>17</v>
      </c>
      <c r="C92" s="225">
        <v>501</v>
      </c>
      <c r="D92" s="225">
        <v>1000</v>
      </c>
      <c r="E92" s="225" t="s">
        <v>2257</v>
      </c>
      <c r="F92" s="224">
        <v>150</v>
      </c>
      <c r="G92" s="224" t="s">
        <v>2258</v>
      </c>
      <c r="H92" s="224">
        <v>1</v>
      </c>
      <c r="I92" s="224" t="s">
        <v>2259</v>
      </c>
      <c r="J92" s="224">
        <v>800</v>
      </c>
      <c r="K92" s="224"/>
      <c r="L92" s="224"/>
      <c r="M92" s="230">
        <f t="shared" si="0"/>
        <v>5390</v>
      </c>
      <c r="O92" s="224">
        <v>17</v>
      </c>
      <c r="P92" s="225">
        <v>501</v>
      </c>
      <c r="Q92" s="225">
        <v>1000</v>
      </c>
      <c r="R92" s="225" t="s">
        <v>2257</v>
      </c>
      <c r="S92" s="224">
        <v>150</v>
      </c>
      <c r="T92" s="224" t="s">
        <v>2261</v>
      </c>
      <c r="U92" s="224">
        <v>1</v>
      </c>
      <c r="V92" s="224" t="s">
        <v>2262</v>
      </c>
      <c r="W92" s="224">
        <v>12</v>
      </c>
      <c r="X92" s="224"/>
      <c r="Y92" s="224"/>
      <c r="Z92" s="230">
        <f t="shared" si="1"/>
        <v>39880</v>
      </c>
    </row>
    <row r="93" spans="2:26" x14ac:dyDescent="0.2">
      <c r="B93" s="224">
        <v>18</v>
      </c>
      <c r="C93" s="225">
        <v>1001</v>
      </c>
      <c r="D93" s="225">
        <v>2000</v>
      </c>
      <c r="E93" s="225" t="s">
        <v>2257</v>
      </c>
      <c r="F93" s="224">
        <v>150</v>
      </c>
      <c r="G93" s="224" t="s">
        <v>2258</v>
      </c>
      <c r="H93" s="224">
        <v>1</v>
      </c>
      <c r="I93" s="224" t="s">
        <v>2259</v>
      </c>
      <c r="J93" s="224">
        <v>700</v>
      </c>
      <c r="K93" s="224"/>
      <c r="L93" s="224"/>
      <c r="M93" s="230">
        <f t="shared" si="0"/>
        <v>5119</v>
      </c>
      <c r="O93" s="224">
        <v>18</v>
      </c>
      <c r="P93" s="225">
        <v>1001</v>
      </c>
      <c r="Q93" s="225">
        <v>2000</v>
      </c>
      <c r="R93" s="225" t="s">
        <v>2257</v>
      </c>
      <c r="S93" s="224">
        <v>150</v>
      </c>
      <c r="T93" s="224"/>
      <c r="U93" s="224"/>
      <c r="V93" s="224" t="s">
        <v>2262</v>
      </c>
      <c r="W93" s="224">
        <v>9</v>
      </c>
      <c r="X93" s="224"/>
      <c r="Y93" s="224"/>
      <c r="Z93" s="230">
        <f t="shared" si="1"/>
        <v>37200</v>
      </c>
    </row>
    <row r="94" spans="2:26" x14ac:dyDescent="0.2">
      <c r="B94" s="224">
        <v>19</v>
      </c>
      <c r="C94" s="225">
        <v>2001</v>
      </c>
      <c r="D94" s="225">
        <v>4000</v>
      </c>
      <c r="E94" s="225" t="s">
        <v>2257</v>
      </c>
      <c r="F94" s="224">
        <v>100</v>
      </c>
      <c r="G94" s="224"/>
      <c r="H94" s="224"/>
      <c r="I94" s="224" t="s">
        <v>2259</v>
      </c>
      <c r="J94" s="224">
        <v>600</v>
      </c>
      <c r="K94" s="224"/>
      <c r="L94" s="224"/>
      <c r="M94" s="230">
        <f t="shared" si="0"/>
        <v>3626</v>
      </c>
      <c r="O94" s="224">
        <v>19</v>
      </c>
      <c r="P94" s="225">
        <v>2001</v>
      </c>
      <c r="Q94" s="225">
        <v>4000</v>
      </c>
      <c r="R94" s="225" t="s">
        <v>2257</v>
      </c>
      <c r="S94" s="224">
        <v>100</v>
      </c>
      <c r="T94" s="224"/>
      <c r="U94" s="224"/>
      <c r="V94" s="224" t="s">
        <v>2262</v>
      </c>
      <c r="W94" s="224">
        <v>6</v>
      </c>
      <c r="X94" s="224"/>
      <c r="Y94" s="224"/>
      <c r="Z94" s="230">
        <f t="shared" si="1"/>
        <v>24800</v>
      </c>
    </row>
    <row r="95" spans="2:26" x14ac:dyDescent="0.2">
      <c r="B95" s="224">
        <v>20</v>
      </c>
      <c r="C95" s="225">
        <v>4001</v>
      </c>
      <c r="D95" s="225"/>
      <c r="E95" s="225" t="s">
        <v>2257</v>
      </c>
      <c r="F95" s="224">
        <v>50</v>
      </c>
      <c r="G95" s="224"/>
      <c r="H95" s="224"/>
      <c r="I95" s="224" t="s">
        <v>2259</v>
      </c>
      <c r="J95" s="224">
        <v>500</v>
      </c>
      <c r="K95" s="224"/>
      <c r="L95" s="224"/>
      <c r="M95" s="230">
        <f t="shared" si="0"/>
        <v>2355</v>
      </c>
      <c r="O95" s="224">
        <v>20</v>
      </c>
      <c r="P95" s="225">
        <v>4001</v>
      </c>
      <c r="Q95" s="225"/>
      <c r="R95" s="225" t="s">
        <v>2257</v>
      </c>
      <c r="S95" s="224">
        <v>50</v>
      </c>
      <c r="T95" s="224"/>
      <c r="U95" s="224"/>
      <c r="V95" s="224" t="s">
        <v>2262</v>
      </c>
      <c r="W95" s="224">
        <v>3</v>
      </c>
      <c r="X95" s="224"/>
      <c r="Y95" s="224"/>
      <c r="Z95" s="230">
        <f t="shared" si="1"/>
        <v>12400</v>
      </c>
    </row>
    <row r="97" spans="2:12" x14ac:dyDescent="0.2">
      <c r="B97" s="4" t="s">
        <v>2272</v>
      </c>
    </row>
    <row r="98" spans="2:12" x14ac:dyDescent="0.2">
      <c r="B98" s="223" t="s">
        <v>2273</v>
      </c>
      <c r="C98" s="223" t="s">
        <v>2274</v>
      </c>
      <c r="D98" s="223" t="s">
        <v>2275</v>
      </c>
      <c r="E98" s="223" t="s">
        <v>2276</v>
      </c>
      <c r="F98" s="223" t="s">
        <v>2277</v>
      </c>
      <c r="G98" s="223" t="s">
        <v>2278</v>
      </c>
      <c r="H98" s="223" t="s">
        <v>2277</v>
      </c>
      <c r="I98" s="223" t="s">
        <v>2256</v>
      </c>
      <c r="J98" s="4"/>
      <c r="K98" s="4"/>
      <c r="L98" s="4"/>
    </row>
    <row r="99" spans="2:12" x14ac:dyDescent="0.2">
      <c r="B99" s="224">
        <v>1</v>
      </c>
      <c r="C99" s="225">
        <v>1</v>
      </c>
      <c r="D99" s="225">
        <v>1</v>
      </c>
      <c r="E99" s="224" t="s">
        <v>2257</v>
      </c>
      <c r="F99" s="224">
        <v>2000</v>
      </c>
      <c r="G99" s="224" t="s">
        <v>2279</v>
      </c>
      <c r="H99" s="224">
        <v>1</v>
      </c>
      <c r="I99" s="234">
        <f>F99*20</f>
        <v>40000</v>
      </c>
      <c r="J99" s="4"/>
      <c r="K99" s="4"/>
      <c r="L99" s="4"/>
    </row>
    <row r="100" spans="2:12" x14ac:dyDescent="0.2">
      <c r="B100" s="224">
        <v>2</v>
      </c>
      <c r="C100" s="225">
        <v>2</v>
      </c>
      <c r="D100" s="225">
        <v>2</v>
      </c>
      <c r="E100" s="224" t="s">
        <v>2257</v>
      </c>
      <c r="F100" s="224">
        <v>1600</v>
      </c>
      <c r="G100" s="224" t="s">
        <v>2280</v>
      </c>
      <c r="H100" s="224">
        <v>1</v>
      </c>
      <c r="I100" s="234">
        <f t="shared" ref="I100:I118" si="2">F100*20</f>
        <v>32000</v>
      </c>
      <c r="J100" s="4"/>
      <c r="K100" s="4"/>
      <c r="L100" s="4"/>
    </row>
    <row r="101" spans="2:12" x14ac:dyDescent="0.2">
      <c r="B101" s="224">
        <v>3</v>
      </c>
      <c r="C101" s="225">
        <v>3</v>
      </c>
      <c r="D101" s="225">
        <v>3</v>
      </c>
      <c r="E101" s="224" t="s">
        <v>2257</v>
      </c>
      <c r="F101" s="224">
        <v>1400</v>
      </c>
      <c r="G101" s="224" t="s">
        <v>2281</v>
      </c>
      <c r="H101" s="224">
        <v>1</v>
      </c>
      <c r="I101" s="234">
        <f t="shared" si="2"/>
        <v>28000</v>
      </c>
      <c r="J101" s="4"/>
      <c r="K101" s="4"/>
      <c r="L101" s="4"/>
    </row>
    <row r="102" spans="2:12" x14ac:dyDescent="0.2">
      <c r="B102" s="224">
        <v>4</v>
      </c>
      <c r="C102" s="225">
        <v>4</v>
      </c>
      <c r="D102" s="225">
        <v>4</v>
      </c>
      <c r="E102" s="224" t="s">
        <v>2257</v>
      </c>
      <c r="F102" s="224">
        <v>1200</v>
      </c>
      <c r="G102" s="224" t="s">
        <v>2282</v>
      </c>
      <c r="H102" s="224">
        <v>1</v>
      </c>
      <c r="I102" s="234">
        <f t="shared" si="2"/>
        <v>24000</v>
      </c>
      <c r="J102" s="4"/>
      <c r="K102" s="222"/>
      <c r="L102" s="4"/>
    </row>
    <row r="103" spans="2:12" x14ac:dyDescent="0.2">
      <c r="B103" s="224">
        <v>5</v>
      </c>
      <c r="C103" s="225">
        <v>5</v>
      </c>
      <c r="D103" s="225">
        <v>5</v>
      </c>
      <c r="E103" s="224" t="s">
        <v>2257</v>
      </c>
      <c r="F103" s="224">
        <v>1000</v>
      </c>
      <c r="G103" s="224" t="s">
        <v>2282</v>
      </c>
      <c r="H103" s="224">
        <v>1</v>
      </c>
      <c r="I103" s="234">
        <f t="shared" si="2"/>
        <v>20000</v>
      </c>
      <c r="J103" s="4"/>
      <c r="K103" s="222"/>
      <c r="L103" s="4"/>
    </row>
    <row r="104" spans="2:12" x14ac:dyDescent="0.2">
      <c r="B104" s="224">
        <v>6</v>
      </c>
      <c r="C104" s="225">
        <v>6</v>
      </c>
      <c r="D104" s="225">
        <v>6</v>
      </c>
      <c r="E104" s="224" t="s">
        <v>2257</v>
      </c>
      <c r="F104" s="224">
        <v>950</v>
      </c>
      <c r="G104" s="224" t="s">
        <v>2282</v>
      </c>
      <c r="H104" s="224">
        <v>1</v>
      </c>
      <c r="I104" s="234">
        <f t="shared" si="2"/>
        <v>19000</v>
      </c>
      <c r="J104" s="4"/>
      <c r="K104" s="222"/>
      <c r="L104" s="4"/>
    </row>
    <row r="105" spans="2:12" x14ac:dyDescent="0.2">
      <c r="B105" s="224">
        <v>7</v>
      </c>
      <c r="C105" s="225">
        <v>7</v>
      </c>
      <c r="D105" s="225">
        <v>7</v>
      </c>
      <c r="E105" s="224" t="s">
        <v>2257</v>
      </c>
      <c r="F105" s="224">
        <v>900</v>
      </c>
      <c r="G105" s="224" t="s">
        <v>2282</v>
      </c>
      <c r="H105" s="224">
        <v>1</v>
      </c>
      <c r="I105" s="234">
        <f t="shared" si="2"/>
        <v>18000</v>
      </c>
      <c r="J105" s="4"/>
      <c r="K105" s="222"/>
      <c r="L105" s="4"/>
    </row>
    <row r="106" spans="2:12" x14ac:dyDescent="0.2">
      <c r="B106" s="224">
        <v>8</v>
      </c>
      <c r="C106" s="225">
        <v>8</v>
      </c>
      <c r="D106" s="225">
        <v>8</v>
      </c>
      <c r="E106" s="224" t="s">
        <v>2257</v>
      </c>
      <c r="F106" s="224">
        <v>850</v>
      </c>
      <c r="G106" s="224" t="s">
        <v>2282</v>
      </c>
      <c r="H106" s="224">
        <v>1</v>
      </c>
      <c r="I106" s="234">
        <f t="shared" si="2"/>
        <v>17000</v>
      </c>
      <c r="J106" s="4"/>
      <c r="K106" s="222"/>
      <c r="L106" s="4"/>
    </row>
    <row r="107" spans="2:12" x14ac:dyDescent="0.2">
      <c r="B107" s="224">
        <v>9</v>
      </c>
      <c r="C107" s="225">
        <v>9</v>
      </c>
      <c r="D107" s="225">
        <v>9</v>
      </c>
      <c r="E107" s="224" t="s">
        <v>2257</v>
      </c>
      <c r="F107" s="224">
        <v>800</v>
      </c>
      <c r="G107" s="224" t="s">
        <v>2282</v>
      </c>
      <c r="H107" s="224">
        <v>1</v>
      </c>
      <c r="I107" s="234">
        <f t="shared" si="2"/>
        <v>16000</v>
      </c>
      <c r="J107" s="4"/>
      <c r="K107" s="222"/>
      <c r="L107" s="4"/>
    </row>
    <row r="108" spans="2:12" x14ac:dyDescent="0.2">
      <c r="B108" s="224">
        <v>10</v>
      </c>
      <c r="C108" s="225">
        <v>10</v>
      </c>
      <c r="D108" s="225">
        <v>10</v>
      </c>
      <c r="E108" s="224" t="s">
        <v>2257</v>
      </c>
      <c r="F108" s="224">
        <v>750</v>
      </c>
      <c r="G108" s="224" t="s">
        <v>2282</v>
      </c>
      <c r="H108" s="224">
        <v>1</v>
      </c>
      <c r="I108" s="234">
        <f t="shared" si="2"/>
        <v>15000</v>
      </c>
      <c r="J108" s="4"/>
      <c r="K108" s="222"/>
      <c r="L108" s="4"/>
    </row>
    <row r="109" spans="2:12" x14ac:dyDescent="0.2">
      <c r="B109" s="224">
        <v>11</v>
      </c>
      <c r="C109" s="225">
        <v>11</v>
      </c>
      <c r="D109" s="225">
        <v>20</v>
      </c>
      <c r="E109" s="224" t="s">
        <v>2257</v>
      </c>
      <c r="F109" s="224">
        <v>700</v>
      </c>
      <c r="G109" s="224" t="s">
        <v>2282</v>
      </c>
      <c r="H109" s="224">
        <v>1</v>
      </c>
      <c r="I109" s="234">
        <f t="shared" si="2"/>
        <v>14000</v>
      </c>
      <c r="J109" s="4"/>
      <c r="K109" s="222"/>
      <c r="L109" s="4"/>
    </row>
    <row r="110" spans="2:12" x14ac:dyDescent="0.2">
      <c r="B110" s="224">
        <v>12</v>
      </c>
      <c r="C110" s="225">
        <v>21</v>
      </c>
      <c r="D110" s="225">
        <v>40</v>
      </c>
      <c r="E110" s="224" t="s">
        <v>2257</v>
      </c>
      <c r="F110" s="224">
        <v>650</v>
      </c>
      <c r="G110" s="224" t="s">
        <v>2282</v>
      </c>
      <c r="H110" s="224">
        <v>1</v>
      </c>
      <c r="I110" s="234">
        <f t="shared" si="2"/>
        <v>13000</v>
      </c>
      <c r="J110" s="4"/>
      <c r="K110" s="222"/>
      <c r="L110" s="4"/>
    </row>
    <row r="111" spans="2:12" x14ac:dyDescent="0.2">
      <c r="B111" s="224">
        <v>13</v>
      </c>
      <c r="C111" s="225">
        <v>41</v>
      </c>
      <c r="D111" s="225">
        <v>70</v>
      </c>
      <c r="E111" s="224" t="s">
        <v>2257</v>
      </c>
      <c r="F111" s="224">
        <v>600</v>
      </c>
      <c r="G111" s="224" t="s">
        <v>2283</v>
      </c>
      <c r="H111" s="224">
        <v>1</v>
      </c>
      <c r="I111" s="234">
        <f t="shared" si="2"/>
        <v>12000</v>
      </c>
      <c r="J111" s="4"/>
      <c r="K111" s="4"/>
      <c r="L111" s="4"/>
    </row>
    <row r="112" spans="2:12" x14ac:dyDescent="0.2">
      <c r="B112" s="224">
        <v>14</v>
      </c>
      <c r="C112" s="225">
        <v>71</v>
      </c>
      <c r="D112" s="225">
        <v>100</v>
      </c>
      <c r="E112" s="224" t="s">
        <v>2257</v>
      </c>
      <c r="F112" s="224">
        <v>550</v>
      </c>
      <c r="G112" s="224" t="s">
        <v>2283</v>
      </c>
      <c r="H112" s="224">
        <v>1</v>
      </c>
      <c r="I112" s="234">
        <f t="shared" si="2"/>
        <v>11000</v>
      </c>
      <c r="J112" s="4"/>
      <c r="K112" s="222" t="s">
        <v>2284</v>
      </c>
      <c r="L112" s="222"/>
    </row>
    <row r="113" spans="1:21" x14ac:dyDescent="0.2">
      <c r="B113" s="232">
        <v>15</v>
      </c>
      <c r="C113" s="233">
        <v>101</v>
      </c>
      <c r="D113" s="233">
        <v>200</v>
      </c>
      <c r="E113" s="224" t="s">
        <v>2257</v>
      </c>
      <c r="F113" s="232">
        <v>500</v>
      </c>
      <c r="G113" s="224" t="s">
        <v>2283</v>
      </c>
      <c r="H113" s="224">
        <v>1</v>
      </c>
      <c r="I113" s="234">
        <f t="shared" si="2"/>
        <v>10000</v>
      </c>
      <c r="J113" s="231"/>
      <c r="K113" s="222" t="s">
        <v>2285</v>
      </c>
      <c r="L113" s="222"/>
    </row>
    <row r="114" spans="1:21" x14ac:dyDescent="0.2">
      <c r="B114" s="232">
        <v>16</v>
      </c>
      <c r="C114" s="233">
        <v>201</v>
      </c>
      <c r="D114" s="233">
        <v>500</v>
      </c>
      <c r="E114" s="224" t="s">
        <v>2257</v>
      </c>
      <c r="F114" s="232">
        <v>450</v>
      </c>
      <c r="G114" s="224"/>
      <c r="H114" s="224"/>
      <c r="I114" s="234">
        <f t="shared" si="2"/>
        <v>9000</v>
      </c>
      <c r="J114" s="231"/>
      <c r="K114" s="222" t="s">
        <v>2286</v>
      </c>
      <c r="L114" s="222"/>
      <c r="T114" t="s">
        <v>2257</v>
      </c>
      <c r="U114">
        <v>1040102001</v>
      </c>
    </row>
    <row r="115" spans="1:21" x14ac:dyDescent="0.2">
      <c r="B115" s="232">
        <v>17</v>
      </c>
      <c r="C115" s="233">
        <v>501</v>
      </c>
      <c r="D115" s="233">
        <v>1000</v>
      </c>
      <c r="E115" s="224" t="s">
        <v>2257</v>
      </c>
      <c r="F115" s="232">
        <v>400</v>
      </c>
      <c r="G115" s="224"/>
      <c r="H115" s="224"/>
      <c r="I115" s="234">
        <f t="shared" si="2"/>
        <v>8000</v>
      </c>
      <c r="J115" s="231"/>
      <c r="K115" s="4" t="s">
        <v>2287</v>
      </c>
      <c r="L115" s="231"/>
      <c r="T115" t="s">
        <v>2288</v>
      </c>
      <c r="U115">
        <v>1040504011</v>
      </c>
    </row>
    <row r="116" spans="1:21" x14ac:dyDescent="0.2">
      <c r="B116" s="232">
        <v>18</v>
      </c>
      <c r="C116" s="233">
        <v>1001</v>
      </c>
      <c r="D116" s="233">
        <v>2000</v>
      </c>
      <c r="E116" s="224" t="s">
        <v>2257</v>
      </c>
      <c r="F116" s="232">
        <v>350</v>
      </c>
      <c r="G116" s="224"/>
      <c r="H116" s="224"/>
      <c r="I116" s="234">
        <f t="shared" si="2"/>
        <v>7000</v>
      </c>
      <c r="J116" s="231"/>
      <c r="K116" s="4" t="s">
        <v>1563</v>
      </c>
      <c r="L116" s="231"/>
      <c r="T116" t="s">
        <v>2289</v>
      </c>
      <c r="U116">
        <v>1040501101</v>
      </c>
    </row>
    <row r="117" spans="1:21" x14ac:dyDescent="0.2">
      <c r="B117" s="232">
        <v>19</v>
      </c>
      <c r="C117" s="233">
        <v>2001</v>
      </c>
      <c r="D117" s="233">
        <v>4000</v>
      </c>
      <c r="E117" s="224" t="s">
        <v>2257</v>
      </c>
      <c r="F117" s="232">
        <v>300</v>
      </c>
      <c r="G117" s="224"/>
      <c r="H117" s="224"/>
      <c r="I117" s="234">
        <f t="shared" si="2"/>
        <v>6000</v>
      </c>
      <c r="J117" s="231"/>
      <c r="K117" s="4"/>
      <c r="L117" s="231"/>
    </row>
    <row r="118" spans="1:21" x14ac:dyDescent="0.2">
      <c r="B118" s="232">
        <v>20</v>
      </c>
      <c r="C118" s="233">
        <v>4001</v>
      </c>
      <c r="D118" s="233"/>
      <c r="E118" s="224" t="s">
        <v>2257</v>
      </c>
      <c r="F118" s="232">
        <v>200</v>
      </c>
      <c r="G118" s="224"/>
      <c r="H118" s="224"/>
      <c r="I118" s="234">
        <f t="shared" si="2"/>
        <v>4000</v>
      </c>
      <c r="J118" s="231"/>
      <c r="K118" s="4"/>
      <c r="L118" s="231"/>
    </row>
    <row r="121" spans="1:21" x14ac:dyDescent="0.3">
      <c r="B121" t="s">
        <v>2290</v>
      </c>
    </row>
    <row r="123" spans="1:21" x14ac:dyDescent="0.3">
      <c r="B123" t="s">
        <v>2226</v>
      </c>
    </row>
    <row r="124" spans="1:21" ht="17.25" thickBot="1" x14ac:dyDescent="0.35">
      <c r="E124">
        <v>1040414001</v>
      </c>
      <c r="H124">
        <v>1040410001</v>
      </c>
      <c r="K124">
        <v>1040501101</v>
      </c>
      <c r="M124">
        <v>1040102001</v>
      </c>
    </row>
    <row r="125" spans="1:21" x14ac:dyDescent="0.3">
      <c r="B125" s="223" t="s">
        <v>2248</v>
      </c>
      <c r="C125" s="223" t="s">
        <v>2249</v>
      </c>
      <c r="D125" s="300" t="s">
        <v>2250</v>
      </c>
      <c r="E125" s="144" t="s">
        <v>2291</v>
      </c>
      <c r="F125" s="145" t="s">
        <v>2252</v>
      </c>
      <c r="G125" s="147" t="s">
        <v>1844</v>
      </c>
      <c r="H125" s="144" t="s">
        <v>2292</v>
      </c>
      <c r="I125" s="146" t="s">
        <v>2252</v>
      </c>
      <c r="J125" s="147" t="s">
        <v>1844</v>
      </c>
      <c r="K125" s="144" t="s">
        <v>2293</v>
      </c>
      <c r="L125" s="147" t="s">
        <v>2252</v>
      </c>
      <c r="M125" s="144" t="s">
        <v>2294</v>
      </c>
      <c r="N125" s="147" t="s">
        <v>2252</v>
      </c>
    </row>
    <row r="126" spans="1:21" ht="16.5" customHeight="1" x14ac:dyDescent="0.25">
      <c r="A126" s="456" t="s">
        <v>2295</v>
      </c>
      <c r="B126" s="316">
        <v>1</v>
      </c>
      <c r="C126" s="317">
        <v>1</v>
      </c>
      <c r="D126" s="318">
        <v>1</v>
      </c>
      <c r="E126" s="319" t="s">
        <v>2296</v>
      </c>
      <c r="F126" s="316">
        <v>20</v>
      </c>
      <c r="G126" s="315" t="s">
        <v>2297</v>
      </c>
      <c r="H126" s="298" t="s">
        <v>1567</v>
      </c>
      <c r="I126" s="320">
        <v>71000</v>
      </c>
      <c r="J126" s="303" t="s">
        <v>2298</v>
      </c>
      <c r="K126" s="298" t="s">
        <v>2289</v>
      </c>
      <c r="L126" s="303">
        <v>50</v>
      </c>
      <c r="M126" s="298" t="s">
        <v>2286</v>
      </c>
      <c r="N126" s="303">
        <v>3000</v>
      </c>
      <c r="T126" t="s">
        <v>2299</v>
      </c>
      <c r="U126" t="str">
        <f>"Item("&amp;$E$124&amp;","&amp;F126&amp;")"&amp;CHAR(10)&amp;"Item("&amp;$H$124&amp;","&amp;I126&amp;")"&amp;CHAR(10)&amp;"Item("&amp;$K$124&amp;","&amp;L126&amp;")"&amp;CHAR(10)&amp;"Item("&amp;$M$124&amp;","&amp;N126&amp;")"</f>
        <v>Item(1040414001,20)
Item(1040410001,71000)
Item(1040501101,50)
Item(1040102001,3000)</v>
      </c>
    </row>
    <row r="127" spans="1:21" x14ac:dyDescent="0.25">
      <c r="A127" s="456"/>
      <c r="B127" s="316">
        <v>2</v>
      </c>
      <c r="C127" s="317">
        <v>2</v>
      </c>
      <c r="D127" s="318">
        <v>5</v>
      </c>
      <c r="E127" s="319" t="s">
        <v>2296</v>
      </c>
      <c r="F127" s="316">
        <v>15</v>
      </c>
      <c r="G127" s="458" t="s">
        <v>2300</v>
      </c>
      <c r="H127" s="298" t="s">
        <v>1613</v>
      </c>
      <c r="I127" s="320">
        <v>57000</v>
      </c>
      <c r="J127" s="303" t="s">
        <v>2301</v>
      </c>
      <c r="K127" s="298" t="s">
        <v>2289</v>
      </c>
      <c r="L127" s="303">
        <v>40</v>
      </c>
      <c r="M127" s="298" t="s">
        <v>2286</v>
      </c>
      <c r="N127" s="303">
        <v>2500</v>
      </c>
      <c r="R127" s="235"/>
      <c r="T127" t="s">
        <v>2302</v>
      </c>
      <c r="U127" t="str">
        <f t="shared" ref="U127:U132" si="3">"Item("&amp;$E$124&amp;","&amp;F127&amp;")"&amp;CHAR(10)&amp;"Item("&amp;$H$124&amp;","&amp;I127&amp;")"&amp;CHAR(10)&amp;"Item("&amp;$K$124&amp;","&amp;L127&amp;")"&amp;CHAR(10)&amp;"Item("&amp;$M$124&amp;","&amp;N127&amp;")"</f>
        <v>Item(1040414001,15)
Item(1040410001,57000)
Item(1040501101,40)
Item(1040102001,2500)</v>
      </c>
    </row>
    <row r="128" spans="1:21" x14ac:dyDescent="0.25">
      <c r="A128" s="456"/>
      <c r="B128" s="316">
        <v>3</v>
      </c>
      <c r="C128" s="317">
        <v>6</v>
      </c>
      <c r="D128" s="318">
        <v>10</v>
      </c>
      <c r="E128" s="319" t="s">
        <v>2296</v>
      </c>
      <c r="F128" s="316">
        <v>10</v>
      </c>
      <c r="G128" s="459"/>
      <c r="H128" s="298" t="s">
        <v>1613</v>
      </c>
      <c r="I128" s="320">
        <v>42000</v>
      </c>
      <c r="J128" s="303" t="s">
        <v>2303</v>
      </c>
      <c r="K128" s="298" t="s">
        <v>2289</v>
      </c>
      <c r="L128" s="303">
        <v>35</v>
      </c>
      <c r="M128" s="298" t="s">
        <v>2286</v>
      </c>
      <c r="N128" s="303">
        <v>2000</v>
      </c>
      <c r="R128" s="235"/>
      <c r="T128" t="s">
        <v>2304</v>
      </c>
      <c r="U128" t="str">
        <f t="shared" si="3"/>
        <v>Item(1040414001,10)
Item(1040410001,42000)
Item(1040501101,35)
Item(1040102001,2000)</v>
      </c>
    </row>
    <row r="129" spans="1:21" x14ac:dyDescent="0.25">
      <c r="A129" s="456"/>
      <c r="B129" s="316">
        <v>4</v>
      </c>
      <c r="C129" s="317">
        <v>11</v>
      </c>
      <c r="D129" s="318">
        <v>20</v>
      </c>
      <c r="E129" s="319" t="s">
        <v>2296</v>
      </c>
      <c r="F129" s="316">
        <v>8</v>
      </c>
      <c r="G129" s="459"/>
      <c r="H129" s="298" t="s">
        <v>1613</v>
      </c>
      <c r="I129" s="320">
        <v>41000</v>
      </c>
      <c r="J129" s="303" t="s">
        <v>2303</v>
      </c>
      <c r="K129" s="298" t="s">
        <v>2289</v>
      </c>
      <c r="L129" s="303">
        <v>30</v>
      </c>
      <c r="M129" s="298" t="s">
        <v>2286</v>
      </c>
      <c r="N129" s="303">
        <v>1900</v>
      </c>
      <c r="R129" s="235"/>
      <c r="T129" t="s">
        <v>2305</v>
      </c>
      <c r="U129" t="str">
        <f t="shared" si="3"/>
        <v>Item(1040414001,8)
Item(1040410001,41000)
Item(1040501101,30)
Item(1040102001,1900)</v>
      </c>
    </row>
    <row r="130" spans="1:21" x14ac:dyDescent="0.25">
      <c r="A130" s="456"/>
      <c r="B130" s="316">
        <v>5</v>
      </c>
      <c r="C130" s="317">
        <v>21</v>
      </c>
      <c r="D130" s="318">
        <v>50</v>
      </c>
      <c r="E130" s="319" t="s">
        <v>2296</v>
      </c>
      <c r="F130" s="316">
        <v>6</v>
      </c>
      <c r="G130" s="459"/>
      <c r="H130" s="298" t="s">
        <v>1613</v>
      </c>
      <c r="I130" s="320">
        <v>40000</v>
      </c>
      <c r="J130" s="303" t="s">
        <v>2303</v>
      </c>
      <c r="K130" s="298" t="s">
        <v>2289</v>
      </c>
      <c r="L130" s="303">
        <v>25</v>
      </c>
      <c r="M130" s="298" t="s">
        <v>2286</v>
      </c>
      <c r="N130" s="303">
        <v>1700</v>
      </c>
      <c r="R130" s="235"/>
      <c r="T130" t="s">
        <v>2306</v>
      </c>
      <c r="U130" t="str">
        <f t="shared" si="3"/>
        <v>Item(1040414001,6)
Item(1040410001,40000)
Item(1040501101,25)
Item(1040102001,1700)</v>
      </c>
    </row>
    <row r="131" spans="1:21" x14ac:dyDescent="0.25">
      <c r="A131" s="457" t="s">
        <v>2307</v>
      </c>
      <c r="B131" s="316">
        <v>6</v>
      </c>
      <c r="C131" s="317">
        <v>51</v>
      </c>
      <c r="D131" s="318">
        <v>100</v>
      </c>
      <c r="E131" s="319" t="s">
        <v>2296</v>
      </c>
      <c r="F131" s="316">
        <v>5</v>
      </c>
      <c r="G131" s="459"/>
      <c r="H131" s="298" t="s">
        <v>1613</v>
      </c>
      <c r="I131" s="320">
        <v>39000</v>
      </c>
      <c r="J131" s="303" t="s">
        <v>2308</v>
      </c>
      <c r="K131" s="298" t="s">
        <v>2289</v>
      </c>
      <c r="L131" s="303">
        <v>20</v>
      </c>
      <c r="M131" s="298" t="s">
        <v>2286</v>
      </c>
      <c r="N131" s="303">
        <v>1500</v>
      </c>
      <c r="R131" s="235"/>
      <c r="T131" t="s">
        <v>2309</v>
      </c>
      <c r="U131" t="str">
        <f t="shared" si="3"/>
        <v>Item(1040414001,5)
Item(1040410001,39000)
Item(1040501101,20)
Item(1040102001,1500)</v>
      </c>
    </row>
    <row r="132" spans="1:21" x14ac:dyDescent="0.25">
      <c r="A132" s="457"/>
      <c r="B132" s="316">
        <v>7</v>
      </c>
      <c r="C132" s="317">
        <v>101</v>
      </c>
      <c r="D132" s="318">
        <v>300</v>
      </c>
      <c r="E132" s="319" t="s">
        <v>2296</v>
      </c>
      <c r="F132" s="316">
        <v>4</v>
      </c>
      <c r="G132" s="460"/>
      <c r="H132" s="298" t="s">
        <v>1613</v>
      </c>
      <c r="I132" s="320">
        <v>38000</v>
      </c>
      <c r="J132" s="303" t="s">
        <v>2308</v>
      </c>
      <c r="K132" s="298" t="s">
        <v>2289</v>
      </c>
      <c r="L132" s="303">
        <v>10</v>
      </c>
      <c r="M132" s="298" t="s">
        <v>2286</v>
      </c>
      <c r="N132" s="303">
        <v>1300</v>
      </c>
      <c r="R132" s="235"/>
      <c r="T132" t="s">
        <v>2310</v>
      </c>
      <c r="U132" t="str">
        <f t="shared" si="3"/>
        <v>Item(1040414001,4)
Item(1040410001,38000)
Item(1040501101,10)
Item(1040102001,1300)</v>
      </c>
    </row>
    <row r="133" spans="1:21" x14ac:dyDescent="0.25">
      <c r="A133" s="85" t="s">
        <v>2311</v>
      </c>
      <c r="B133" s="224">
        <v>8</v>
      </c>
      <c r="C133" s="225">
        <v>301</v>
      </c>
      <c r="D133" s="301">
        <v>1000</v>
      </c>
      <c r="E133" s="302"/>
      <c r="F133" s="224"/>
      <c r="G133" s="303"/>
      <c r="H133" s="298" t="s">
        <v>1613</v>
      </c>
      <c r="I133" s="320">
        <v>34000</v>
      </c>
      <c r="J133" s="303" t="s">
        <v>2312</v>
      </c>
      <c r="K133" s="298" t="s">
        <v>2289</v>
      </c>
      <c r="L133" s="303">
        <v>8</v>
      </c>
      <c r="M133" s="298" t="s">
        <v>2286</v>
      </c>
      <c r="N133" s="303">
        <v>1200</v>
      </c>
      <c r="R133" s="235"/>
      <c r="T133" t="s">
        <v>2313</v>
      </c>
      <c r="U133" t="str">
        <f>"Item("&amp;$H$124&amp;","&amp;I133&amp;")"&amp;CHAR(10)&amp;"Item("&amp;$K$124&amp;","&amp;L133&amp;")"&amp;CHAR(10)&amp;"Item("&amp;$M$124&amp;","&amp;N133&amp;")"</f>
        <v>Item(1040410001,34000)
Item(1040501101,8)
Item(1040102001,1200)</v>
      </c>
    </row>
    <row r="134" spans="1:21" x14ac:dyDescent="0.25">
      <c r="A134" s="307" t="s">
        <v>2314</v>
      </c>
      <c r="B134" s="224">
        <v>9</v>
      </c>
      <c r="C134" s="225">
        <v>1001</v>
      </c>
      <c r="D134" s="301">
        <v>9999</v>
      </c>
      <c r="E134" s="302"/>
      <c r="F134" s="224"/>
      <c r="G134" s="303"/>
      <c r="H134" s="298" t="s">
        <v>1613</v>
      </c>
      <c r="I134" s="320">
        <v>29000</v>
      </c>
      <c r="J134" s="303" t="s">
        <v>2315</v>
      </c>
      <c r="K134" s="298" t="s">
        <v>2289</v>
      </c>
      <c r="L134" s="303">
        <v>6</v>
      </c>
      <c r="M134" s="298" t="s">
        <v>2286</v>
      </c>
      <c r="N134" s="303">
        <v>1100</v>
      </c>
      <c r="R134" s="235"/>
      <c r="T134" t="s">
        <v>2316</v>
      </c>
      <c r="U134" t="str">
        <f t="shared" ref="U134:U135" si="4">"Item("&amp;$H$124&amp;","&amp;I134&amp;")"&amp;CHAR(10)&amp;"Item("&amp;$K$124&amp;","&amp;L134&amp;")"&amp;CHAR(10)&amp;"Item("&amp;$M$124&amp;","&amp;N134&amp;")"</f>
        <v>Item(1040410001,29000)
Item(1040501101,6)
Item(1040102001,1100)</v>
      </c>
    </row>
    <row r="135" spans="1:21" ht="17.25" thickBot="1" x14ac:dyDescent="0.3">
      <c r="A135" s="308" t="s">
        <v>2317</v>
      </c>
      <c r="B135" s="224">
        <v>10</v>
      </c>
      <c r="C135" s="225" t="s">
        <v>2318</v>
      </c>
      <c r="D135" s="301"/>
      <c r="E135" s="304"/>
      <c r="F135" s="305"/>
      <c r="G135" s="306"/>
      <c r="H135" s="309" t="s">
        <v>1613</v>
      </c>
      <c r="I135" s="321">
        <v>26000</v>
      </c>
      <c r="J135" s="306" t="s">
        <v>2319</v>
      </c>
      <c r="K135" s="309" t="s">
        <v>2289</v>
      </c>
      <c r="L135" s="306">
        <v>5</v>
      </c>
      <c r="M135" s="309" t="s">
        <v>2286</v>
      </c>
      <c r="N135" s="306">
        <v>1000</v>
      </c>
      <c r="R135" s="235"/>
      <c r="T135" s="322" t="s">
        <v>2320</v>
      </c>
      <c r="U135" t="str">
        <f t="shared" si="4"/>
        <v>Item(1040410001,26000)
Item(1040501101,5)
Item(1040102001,1000)</v>
      </c>
    </row>
    <row r="139" spans="1:21" x14ac:dyDescent="0.3">
      <c r="B139" t="s">
        <v>2231</v>
      </c>
      <c r="E139">
        <v>1040603115</v>
      </c>
      <c r="G139">
        <v>1040603021</v>
      </c>
      <c r="I139">
        <v>1040401110</v>
      </c>
    </row>
    <row r="140" spans="1:21" x14ac:dyDescent="0.3">
      <c r="B140" s="223" t="s">
        <v>2321</v>
      </c>
      <c r="C140" s="223" t="s">
        <v>2322</v>
      </c>
      <c r="D140" s="453" t="s">
        <v>2323</v>
      </c>
      <c r="E140" s="223" t="s">
        <v>2291</v>
      </c>
      <c r="F140" s="223" t="s">
        <v>2324</v>
      </c>
      <c r="G140" s="223" t="s">
        <v>2292</v>
      </c>
      <c r="H140" s="223" t="s">
        <v>2324</v>
      </c>
      <c r="I140" s="223" t="s">
        <v>2293</v>
      </c>
      <c r="J140" s="223" t="s">
        <v>2324</v>
      </c>
      <c r="K140" s="223" t="s">
        <v>2294</v>
      </c>
      <c r="L140" s="223" t="s">
        <v>2324</v>
      </c>
      <c r="M140" s="223" t="s">
        <v>2325</v>
      </c>
      <c r="N140" s="223" t="s">
        <v>2324</v>
      </c>
    </row>
    <row r="141" spans="1:21" x14ac:dyDescent="0.2">
      <c r="B141" s="224">
        <v>140</v>
      </c>
      <c r="C141" s="5" t="s">
        <v>2326</v>
      </c>
      <c r="D141" s="454"/>
      <c r="E141" s="5" t="s">
        <v>2327</v>
      </c>
      <c r="F141" s="5">
        <v>1</v>
      </c>
      <c r="G141" s="5" t="s">
        <v>2328</v>
      </c>
      <c r="H141" s="5">
        <v>10</v>
      </c>
      <c r="I141" s="5" t="s">
        <v>2329</v>
      </c>
      <c r="J141" s="5">
        <v>1000</v>
      </c>
      <c r="K141" s="5"/>
      <c r="L141" s="310"/>
      <c r="M141" s="5"/>
      <c r="N141" s="5"/>
      <c r="O141" t="str">
        <f>"Item("&amp;"1040603112"&amp;","&amp;F141&amp;")"&amp;CHAR(10)&amp;"Item("&amp;$G$139&amp;","&amp;H141&amp;")"&amp;CHAR(10)&amp;"Item("&amp;$I$139&amp;","&amp;J141&amp;")"</f>
        <v>Item(1040603112,1)
Item(1040603021,10)
Item(1040401110,1000)</v>
      </c>
    </row>
    <row r="142" spans="1:21" x14ac:dyDescent="0.2">
      <c r="B142" s="224">
        <v>160</v>
      </c>
      <c r="C142" s="5" t="s">
        <v>2330</v>
      </c>
      <c r="D142" s="454"/>
      <c r="E142" s="5" t="s">
        <v>2327</v>
      </c>
      <c r="F142" s="5">
        <v>1</v>
      </c>
      <c r="G142" s="5" t="s">
        <v>2331</v>
      </c>
      <c r="H142" s="5">
        <v>10</v>
      </c>
      <c r="I142" s="5" t="s">
        <v>2329</v>
      </c>
      <c r="J142" s="5">
        <v>1000</v>
      </c>
      <c r="K142" s="5"/>
      <c r="L142" s="310"/>
      <c r="M142" s="5"/>
      <c r="N142" s="5"/>
      <c r="O142" t="str">
        <f>"Item("&amp;"1040603112"&amp;","&amp;F142&amp;")"&amp;CHAR(10)&amp;"Item("&amp;$G$139&amp;","&amp;H142&amp;")"&amp;CHAR(10)&amp;"Item("&amp;$I$139&amp;","&amp;J142&amp;")"</f>
        <v>Item(1040603112,1)
Item(1040603021,10)
Item(1040401110,1000)</v>
      </c>
    </row>
    <row r="143" spans="1:21" x14ac:dyDescent="0.2">
      <c r="B143" s="224">
        <v>180</v>
      </c>
      <c r="C143" s="5" t="s">
        <v>2332</v>
      </c>
      <c r="D143" s="454"/>
      <c r="E143" s="5" t="s">
        <v>2333</v>
      </c>
      <c r="F143" s="5">
        <v>1</v>
      </c>
      <c r="G143" s="5" t="s">
        <v>2331</v>
      </c>
      <c r="H143" s="5">
        <v>10</v>
      </c>
      <c r="I143" s="5" t="s">
        <v>2329</v>
      </c>
      <c r="J143" s="5">
        <v>1000</v>
      </c>
      <c r="K143" s="5"/>
      <c r="L143" s="310"/>
      <c r="M143" s="5"/>
      <c r="N143" s="5"/>
      <c r="O143" t="str">
        <f>"Item("&amp;1040603114&amp;","&amp;F143&amp;")"&amp;CHAR(10)&amp;"Item("&amp;$G$139&amp;","&amp;H143&amp;")"&amp;CHAR(10)&amp;"Item("&amp;$I$139&amp;","&amp;J143&amp;")"</f>
        <v>Item(1040603114,1)
Item(1040603021,10)
Item(1040401110,1000)</v>
      </c>
    </row>
    <row r="144" spans="1:21" x14ac:dyDescent="0.2">
      <c r="B144" s="224">
        <v>200</v>
      </c>
      <c r="C144" s="5" t="s">
        <v>2334</v>
      </c>
      <c r="D144" s="454"/>
      <c r="E144" s="5" t="s">
        <v>2333</v>
      </c>
      <c r="F144" s="5">
        <v>1</v>
      </c>
      <c r="G144" s="5" t="s">
        <v>2331</v>
      </c>
      <c r="H144" s="5">
        <v>10</v>
      </c>
      <c r="I144" s="5" t="s">
        <v>2329</v>
      </c>
      <c r="J144" s="5">
        <v>1000</v>
      </c>
      <c r="K144" s="5"/>
      <c r="L144" s="310"/>
      <c r="M144" s="5"/>
      <c r="N144" s="5"/>
      <c r="O144" t="str">
        <f>"Item("&amp;1040603114&amp;","&amp;F144&amp;")"&amp;CHAR(10)&amp;"Item("&amp;$G$139&amp;","&amp;H144&amp;")"&amp;CHAR(10)&amp;"Item("&amp;$I$139&amp;","&amp;J144&amp;")"</f>
        <v>Item(1040603114,1)
Item(1040603021,10)
Item(1040401110,1000)</v>
      </c>
    </row>
    <row r="145" spans="1:15" x14ac:dyDescent="0.2">
      <c r="B145" s="224">
        <v>220</v>
      </c>
      <c r="C145" s="5" t="s">
        <v>2335</v>
      </c>
      <c r="D145" s="454"/>
      <c r="E145" s="5" t="s">
        <v>2336</v>
      </c>
      <c r="F145" s="5">
        <v>1</v>
      </c>
      <c r="G145" s="5" t="s">
        <v>2331</v>
      </c>
      <c r="H145" s="5">
        <v>10</v>
      </c>
      <c r="I145" s="5" t="s">
        <v>2329</v>
      </c>
      <c r="J145" s="5">
        <v>2000</v>
      </c>
      <c r="K145" s="5"/>
      <c r="L145" s="310"/>
      <c r="M145" s="5"/>
      <c r="N145" s="5"/>
      <c r="O145" t="str">
        <f>"Item("&amp;$E$139&amp;","&amp;F145&amp;")"&amp;CHAR(10)&amp;"Item("&amp;$G$139&amp;","&amp;H145&amp;")"&amp;CHAR(10)&amp;"Item("&amp;$I$139&amp;","&amp;J145&amp;")"</f>
        <v>Item(1040603115,1)
Item(1040603021,10)
Item(1040401110,2000)</v>
      </c>
    </row>
    <row r="146" spans="1:15" x14ac:dyDescent="0.2">
      <c r="B146" s="224">
        <v>240</v>
      </c>
      <c r="C146" s="5" t="s">
        <v>2335</v>
      </c>
      <c r="D146" s="454"/>
      <c r="E146" s="5" t="s">
        <v>2336</v>
      </c>
      <c r="F146" s="5">
        <v>1</v>
      </c>
      <c r="G146" s="5" t="s">
        <v>2331</v>
      </c>
      <c r="H146" s="5">
        <v>20</v>
      </c>
      <c r="I146" s="5" t="s">
        <v>2329</v>
      </c>
      <c r="J146" s="5">
        <v>2000</v>
      </c>
      <c r="K146" s="5"/>
      <c r="L146" s="310"/>
      <c r="M146" s="5"/>
      <c r="N146" s="5"/>
      <c r="O146" t="str">
        <f t="shared" ref="O146:O150" si="5">"Item("&amp;$E$139&amp;","&amp;F146&amp;")"&amp;CHAR(10)&amp;"Item("&amp;$G$139&amp;","&amp;H146&amp;")"&amp;CHAR(10)&amp;"Item("&amp;$I$139&amp;","&amp;J146&amp;")"</f>
        <v>Item(1040603115,1)
Item(1040603021,20)
Item(1040401110,2000)</v>
      </c>
    </row>
    <row r="147" spans="1:15" ht="17.25" thickBot="1" x14ac:dyDescent="0.25">
      <c r="B147" s="311">
        <v>260</v>
      </c>
      <c r="C147" s="116" t="s">
        <v>2335</v>
      </c>
      <c r="D147" s="454"/>
      <c r="E147" s="116" t="s">
        <v>2336</v>
      </c>
      <c r="F147" s="116">
        <v>1</v>
      </c>
      <c r="G147" s="116" t="s">
        <v>2331</v>
      </c>
      <c r="H147" s="116">
        <v>20</v>
      </c>
      <c r="I147" s="116" t="s">
        <v>2329</v>
      </c>
      <c r="J147" s="116">
        <v>2000</v>
      </c>
      <c r="K147" s="116"/>
      <c r="L147" s="312"/>
      <c r="M147" s="116"/>
      <c r="N147" s="116"/>
      <c r="O147" t="str">
        <f t="shared" si="5"/>
        <v>Item(1040603115,1)
Item(1040603021,20)
Item(1040401110,2000)</v>
      </c>
    </row>
    <row r="148" spans="1:15" x14ac:dyDescent="0.2">
      <c r="A148" s="450" t="s">
        <v>2337</v>
      </c>
      <c r="B148" s="297">
        <v>280</v>
      </c>
      <c r="C148" s="170" t="s">
        <v>2335</v>
      </c>
      <c r="D148" s="454"/>
      <c r="E148" s="170" t="s">
        <v>2336</v>
      </c>
      <c r="F148" s="170">
        <v>1</v>
      </c>
      <c r="G148" s="170" t="s">
        <v>2331</v>
      </c>
      <c r="H148" s="170">
        <v>20</v>
      </c>
      <c r="I148" s="170" t="s">
        <v>2329</v>
      </c>
      <c r="J148" s="170">
        <v>2000</v>
      </c>
      <c r="K148" s="170"/>
      <c r="L148" s="313"/>
      <c r="M148" s="170"/>
      <c r="N148" s="170"/>
      <c r="O148" t="str">
        <f t="shared" si="5"/>
        <v>Item(1040603115,1)
Item(1040603021,20)
Item(1040401110,2000)</v>
      </c>
    </row>
    <row r="149" spans="1:15" x14ac:dyDescent="0.2">
      <c r="A149" s="451"/>
      <c r="B149" s="298">
        <v>300</v>
      </c>
      <c r="C149" s="5" t="s">
        <v>2335</v>
      </c>
      <c r="D149" s="454"/>
      <c r="E149" s="5" t="s">
        <v>2336</v>
      </c>
      <c r="F149" s="5">
        <v>1</v>
      </c>
      <c r="G149" s="5" t="s">
        <v>2331</v>
      </c>
      <c r="H149" s="5">
        <v>20</v>
      </c>
      <c r="I149" s="5" t="s">
        <v>2329</v>
      </c>
      <c r="J149" s="5">
        <v>2000</v>
      </c>
      <c r="K149" s="5"/>
      <c r="L149" s="310"/>
      <c r="M149" s="5"/>
      <c r="N149" s="5"/>
      <c r="O149" t="str">
        <f t="shared" si="5"/>
        <v>Item(1040603115,1)
Item(1040603021,20)
Item(1040401110,2000)</v>
      </c>
    </row>
    <row r="150" spans="1:15" ht="17.25" thickBot="1" x14ac:dyDescent="0.25">
      <c r="A150" s="452"/>
      <c r="B150" s="309">
        <v>320</v>
      </c>
      <c r="C150" s="95" t="s">
        <v>2335</v>
      </c>
      <c r="D150" s="455"/>
      <c r="E150" s="95" t="s">
        <v>2336</v>
      </c>
      <c r="F150" s="95">
        <v>1</v>
      </c>
      <c r="G150" s="95" t="s">
        <v>2331</v>
      </c>
      <c r="H150" s="95">
        <v>20</v>
      </c>
      <c r="I150" s="95" t="s">
        <v>2329</v>
      </c>
      <c r="J150" s="95">
        <v>2000</v>
      </c>
      <c r="K150" s="95"/>
      <c r="L150" s="314"/>
      <c r="M150" s="95"/>
      <c r="N150" s="95"/>
      <c r="O150" t="str">
        <f t="shared" si="5"/>
        <v>Item(1040603115,1)
Item(1040603021,20)
Item(1040401110,2000)</v>
      </c>
    </row>
    <row r="159" spans="1:15" x14ac:dyDescent="0.3">
      <c r="D159" t="s">
        <v>2327</v>
      </c>
      <c r="E159">
        <v>1040603112</v>
      </c>
    </row>
    <row r="160" spans="1:15" x14ac:dyDescent="0.3">
      <c r="D160" t="s">
        <v>2338</v>
      </c>
      <c r="E160">
        <v>1040603113</v>
      </c>
    </row>
    <row r="161" spans="4:5" x14ac:dyDescent="0.3">
      <c r="D161" t="s">
        <v>2333</v>
      </c>
      <c r="E161">
        <v>1040603114</v>
      </c>
    </row>
    <row r="162" spans="4:5" x14ac:dyDescent="0.3">
      <c r="D162" t="s">
        <v>2336</v>
      </c>
      <c r="E162">
        <v>1040603115</v>
      </c>
    </row>
    <row r="163" spans="4:5" x14ac:dyDescent="0.3">
      <c r="D163" t="s">
        <v>2257</v>
      </c>
      <c r="E163">
        <v>1040102001</v>
      </c>
    </row>
    <row r="164" spans="4:5" x14ac:dyDescent="0.3">
      <c r="D164" t="s">
        <v>1609</v>
      </c>
      <c r="E164">
        <v>1040101001</v>
      </c>
    </row>
    <row r="165" spans="4:5" x14ac:dyDescent="0.3">
      <c r="D165" t="s">
        <v>1611</v>
      </c>
      <c r="E165">
        <v>1040302001</v>
      </c>
    </row>
    <row r="166" spans="4:5" x14ac:dyDescent="0.3">
      <c r="D166" t="s">
        <v>1613</v>
      </c>
      <c r="E166">
        <v>1040410001</v>
      </c>
    </row>
    <row r="167" spans="4:5" x14ac:dyDescent="0.3">
      <c r="D167" t="s">
        <v>1907</v>
      </c>
      <c r="E167">
        <v>1040408041</v>
      </c>
    </row>
  </sheetData>
  <mergeCells count="5">
    <mergeCell ref="A148:A150"/>
    <mergeCell ref="D140:D150"/>
    <mergeCell ref="A126:A130"/>
    <mergeCell ref="A131:A132"/>
    <mergeCell ref="G127:G132"/>
  </mergeCells>
  <phoneticPr fontId="2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494"/>
  <sheetViews>
    <sheetView topLeftCell="A91" zoomScaleNormal="100" workbookViewId="0">
      <selection activeCell="F14" sqref="F14"/>
    </sheetView>
  </sheetViews>
  <sheetFormatPr defaultRowHeight="16.5" x14ac:dyDescent="0.3"/>
  <cols>
    <col min="2" max="2" width="14.375" bestFit="1" customWidth="1"/>
    <col min="3" max="3" width="12.375" style="372" bestFit="1" customWidth="1"/>
    <col min="4" max="4" width="15.5" bestFit="1" customWidth="1"/>
    <col min="5" max="5" width="12.375" style="372" bestFit="1" customWidth="1"/>
    <col min="6" max="6" width="12.25" bestFit="1" customWidth="1"/>
    <col min="7" max="7" width="9.125" bestFit="1" customWidth="1"/>
    <col min="8" max="8" width="11" bestFit="1" customWidth="1"/>
  </cols>
  <sheetData>
    <row r="1" spans="1:14" ht="48" thickBot="1" x14ac:dyDescent="0.35">
      <c r="A1" s="324" t="s">
        <v>0</v>
      </c>
      <c r="B1" s="324" t="s">
        <v>1</v>
      </c>
      <c r="C1" s="369" t="s">
        <v>2</v>
      </c>
      <c r="D1" s="324" t="s">
        <v>3</v>
      </c>
      <c r="E1" s="369" t="s">
        <v>4</v>
      </c>
      <c r="F1" s="324" t="s">
        <v>5</v>
      </c>
      <c r="G1" s="324" t="s">
        <v>6</v>
      </c>
      <c r="L1" s="329" t="s">
        <v>7</v>
      </c>
      <c r="M1" s="330" t="s">
        <v>8</v>
      </c>
      <c r="N1" s="330" t="s">
        <v>9</v>
      </c>
    </row>
    <row r="2" spans="1:14" ht="17.25" thickBot="1" x14ac:dyDescent="0.35">
      <c r="A2" s="325">
        <v>1</v>
      </c>
      <c r="B2" s="325">
        <v>23</v>
      </c>
      <c r="C2" s="370">
        <v>0</v>
      </c>
      <c r="D2" s="325">
        <v>89</v>
      </c>
      <c r="E2" s="370">
        <v>0</v>
      </c>
      <c r="F2" s="325"/>
      <c r="G2" s="325">
        <v>0</v>
      </c>
      <c r="L2" s="329" t="s">
        <v>10</v>
      </c>
      <c r="M2" s="331">
        <v>101</v>
      </c>
      <c r="N2" s="332">
        <v>4.2083333329999997</v>
      </c>
    </row>
    <row r="3" spans="1:14" ht="17.25" thickBot="1" x14ac:dyDescent="0.35">
      <c r="A3" s="325">
        <v>2</v>
      </c>
      <c r="B3" s="368">
        <v>72</v>
      </c>
      <c r="C3" s="371">
        <f>B3/B2</f>
        <v>3.1304347826086958</v>
      </c>
      <c r="D3" s="368">
        <v>133</v>
      </c>
      <c r="E3" s="371">
        <f>D3/D2</f>
        <v>1.4943820224719102</v>
      </c>
      <c r="F3" s="367"/>
      <c r="G3" s="367" t="str">
        <f t="shared" ref="G3:G66" si="0">IFERROR(F2/F3,"")</f>
        <v/>
      </c>
      <c r="H3" s="347"/>
      <c r="L3" s="329" t="s">
        <v>11</v>
      </c>
      <c r="M3" s="331">
        <v>102</v>
      </c>
      <c r="N3" s="332">
        <v>4.25</v>
      </c>
    </row>
    <row r="4" spans="1:14" ht="17.25" thickBot="1" x14ac:dyDescent="0.35">
      <c r="A4" s="325">
        <v>3</v>
      </c>
      <c r="B4" s="368">
        <v>134</v>
      </c>
      <c r="C4" s="371">
        <f t="shared" ref="C4:C67" si="1">B4/B3</f>
        <v>1.8611111111111112</v>
      </c>
      <c r="D4" s="368">
        <v>170</v>
      </c>
      <c r="E4" s="371">
        <f t="shared" ref="E4:E67" si="2">D4/D3</f>
        <v>1.2781954887218046</v>
      </c>
      <c r="F4" s="367"/>
      <c r="G4" s="367" t="str">
        <f t="shared" si="0"/>
        <v/>
      </c>
      <c r="H4" s="347"/>
      <c r="L4" s="329" t="s">
        <v>12</v>
      </c>
      <c r="M4" s="331">
        <v>103</v>
      </c>
      <c r="N4" s="332">
        <v>4.2916666670000003</v>
      </c>
    </row>
    <row r="5" spans="1:14" ht="17.25" thickBot="1" x14ac:dyDescent="0.35">
      <c r="A5" s="325">
        <v>4</v>
      </c>
      <c r="B5" s="368">
        <v>222</v>
      </c>
      <c r="C5" s="371">
        <f t="shared" si="1"/>
        <v>1.6567164179104477</v>
      </c>
      <c r="D5" s="368">
        <v>204</v>
      </c>
      <c r="E5" s="371">
        <f t="shared" si="2"/>
        <v>1.2</v>
      </c>
      <c r="F5" s="367"/>
      <c r="G5" s="367" t="str">
        <f t="shared" si="0"/>
        <v/>
      </c>
      <c r="H5" s="347"/>
      <c r="L5" s="329" t="s">
        <v>13</v>
      </c>
      <c r="M5" s="331">
        <v>104</v>
      </c>
      <c r="N5" s="332">
        <v>4.3333333329999997</v>
      </c>
    </row>
    <row r="6" spans="1:14" ht="17.25" thickBot="1" x14ac:dyDescent="0.35">
      <c r="A6" s="325">
        <v>5</v>
      </c>
      <c r="B6" s="368">
        <v>314</v>
      </c>
      <c r="C6" s="371">
        <f t="shared" si="1"/>
        <v>1.4144144144144144</v>
      </c>
      <c r="D6" s="368">
        <v>239</v>
      </c>
      <c r="E6" s="371">
        <f t="shared" si="2"/>
        <v>1.1715686274509804</v>
      </c>
      <c r="F6" s="367"/>
      <c r="G6" s="367" t="str">
        <f t="shared" si="0"/>
        <v/>
      </c>
      <c r="H6" s="347"/>
      <c r="L6" s="329" t="s">
        <v>14</v>
      </c>
      <c r="M6" s="331">
        <v>105</v>
      </c>
      <c r="N6" s="332">
        <v>4.375</v>
      </c>
    </row>
    <row r="7" spans="1:14" ht="17.25" thickBot="1" x14ac:dyDescent="0.35">
      <c r="A7" s="325">
        <v>6</v>
      </c>
      <c r="B7" s="368">
        <v>444</v>
      </c>
      <c r="C7" s="371">
        <f t="shared" si="1"/>
        <v>1.4140127388535031</v>
      </c>
      <c r="D7" s="368">
        <v>273</v>
      </c>
      <c r="E7" s="371">
        <f t="shared" si="2"/>
        <v>1.1422594142259415</v>
      </c>
      <c r="F7" s="367"/>
      <c r="G7" s="367" t="str">
        <f t="shared" si="0"/>
        <v/>
      </c>
      <c r="H7" s="347"/>
      <c r="L7" s="329" t="s">
        <v>15</v>
      </c>
      <c r="M7" s="331">
        <v>106</v>
      </c>
      <c r="N7" s="332">
        <v>4.4166666670000003</v>
      </c>
    </row>
    <row r="8" spans="1:14" ht="17.25" thickBot="1" x14ac:dyDescent="0.35">
      <c r="A8" s="325">
        <v>7</v>
      </c>
      <c r="B8" s="368">
        <v>600</v>
      </c>
      <c r="C8" s="371">
        <f t="shared" si="1"/>
        <v>1.3513513513513513</v>
      </c>
      <c r="D8" s="368">
        <v>307</v>
      </c>
      <c r="E8" s="371">
        <f t="shared" si="2"/>
        <v>1.1245421245421245</v>
      </c>
      <c r="F8" s="367"/>
      <c r="G8" s="367" t="str">
        <f t="shared" si="0"/>
        <v/>
      </c>
      <c r="H8" s="347"/>
      <c r="L8" s="329" t="s">
        <v>16</v>
      </c>
      <c r="M8" s="331">
        <v>107</v>
      </c>
      <c r="N8" s="332">
        <v>4.4583333329999997</v>
      </c>
    </row>
    <row r="9" spans="1:14" ht="17.25" thickBot="1" x14ac:dyDescent="0.35">
      <c r="A9" s="325">
        <v>8</v>
      </c>
      <c r="B9" s="368">
        <v>740</v>
      </c>
      <c r="C9" s="371">
        <f t="shared" si="1"/>
        <v>1.2333333333333334</v>
      </c>
      <c r="D9" s="368">
        <v>343</v>
      </c>
      <c r="E9" s="371">
        <f t="shared" si="2"/>
        <v>1.1172638436482085</v>
      </c>
      <c r="F9" s="367"/>
      <c r="G9" s="367" t="str">
        <f t="shared" si="0"/>
        <v/>
      </c>
      <c r="H9" s="347"/>
      <c r="L9" s="329" t="s">
        <v>17</v>
      </c>
      <c r="M9" s="331">
        <v>108</v>
      </c>
      <c r="N9" s="332">
        <v>4.5</v>
      </c>
    </row>
    <row r="10" spans="1:14" ht="17.25" thickBot="1" x14ac:dyDescent="0.35">
      <c r="A10" s="325">
        <v>9</v>
      </c>
      <c r="B10" s="368">
        <v>892</v>
      </c>
      <c r="C10" s="371">
        <f t="shared" si="1"/>
        <v>1.2054054054054053</v>
      </c>
      <c r="D10" s="368">
        <v>380</v>
      </c>
      <c r="E10" s="371">
        <f t="shared" si="2"/>
        <v>1.1078717201166182</v>
      </c>
      <c r="F10" s="367"/>
      <c r="G10" s="367" t="str">
        <f t="shared" si="0"/>
        <v/>
      </c>
      <c r="H10" s="347"/>
      <c r="L10" s="329" t="s">
        <v>18</v>
      </c>
      <c r="M10" s="331">
        <v>109</v>
      </c>
      <c r="N10" s="332">
        <v>4.5416666670000003</v>
      </c>
    </row>
    <row r="11" spans="1:14" ht="17.25" thickBot="1" x14ac:dyDescent="0.35">
      <c r="A11" s="325">
        <v>10</v>
      </c>
      <c r="B11" s="368">
        <v>1116</v>
      </c>
      <c r="C11" s="371">
        <f t="shared" si="1"/>
        <v>1.2511210762331839</v>
      </c>
      <c r="D11" s="368">
        <v>417</v>
      </c>
      <c r="E11" s="371">
        <f t="shared" si="2"/>
        <v>1.0973684210526315</v>
      </c>
      <c r="F11" s="367">
        <v>10</v>
      </c>
      <c r="G11" s="367">
        <f t="shared" si="0"/>
        <v>0</v>
      </c>
      <c r="H11" s="347"/>
      <c r="L11" s="329" t="s">
        <v>19</v>
      </c>
      <c r="M11" s="331">
        <v>110</v>
      </c>
      <c r="N11" s="332">
        <v>4.5833333329999997</v>
      </c>
    </row>
    <row r="12" spans="1:14" ht="17.25" thickBot="1" x14ac:dyDescent="0.35">
      <c r="A12" s="325">
        <v>11</v>
      </c>
      <c r="B12" s="368">
        <v>1300</v>
      </c>
      <c r="C12" s="371">
        <f t="shared" si="1"/>
        <v>1.1648745519713262</v>
      </c>
      <c r="D12" s="368">
        <v>456</v>
      </c>
      <c r="E12" s="371">
        <f t="shared" si="2"/>
        <v>1.0935251798561152</v>
      </c>
      <c r="F12" s="367"/>
      <c r="G12" s="367" t="str">
        <f t="shared" si="0"/>
        <v/>
      </c>
      <c r="H12" s="347"/>
      <c r="L12" s="329" t="s">
        <v>20</v>
      </c>
      <c r="M12" s="331">
        <v>111</v>
      </c>
      <c r="N12" s="332">
        <v>4.625</v>
      </c>
    </row>
    <row r="13" spans="1:14" ht="17.25" thickBot="1" x14ac:dyDescent="0.35">
      <c r="A13" s="325">
        <v>12</v>
      </c>
      <c r="B13" s="368">
        <v>1577</v>
      </c>
      <c r="C13" s="371">
        <f t="shared" si="1"/>
        <v>1.2130769230769232</v>
      </c>
      <c r="D13" s="368">
        <v>497</v>
      </c>
      <c r="E13" s="371">
        <f t="shared" si="2"/>
        <v>1.0899122807017543</v>
      </c>
      <c r="F13" s="367"/>
      <c r="G13" s="367" t="str">
        <f t="shared" si="0"/>
        <v/>
      </c>
      <c r="H13" s="347"/>
      <c r="L13" s="329" t="s">
        <v>21</v>
      </c>
      <c r="M13" s="331">
        <v>111</v>
      </c>
      <c r="N13" s="332">
        <v>4.625</v>
      </c>
    </row>
    <row r="14" spans="1:14" ht="17.25" thickBot="1" x14ac:dyDescent="0.35">
      <c r="A14" s="325">
        <v>13</v>
      </c>
      <c r="B14" s="368">
        <v>1793</v>
      </c>
      <c r="C14" s="371">
        <f t="shared" si="1"/>
        <v>1.1369689283449589</v>
      </c>
      <c r="D14" s="368">
        <v>539</v>
      </c>
      <c r="E14" s="371">
        <f t="shared" si="2"/>
        <v>1.0845070422535212</v>
      </c>
      <c r="F14" s="367"/>
      <c r="G14" s="367" t="str">
        <f t="shared" si="0"/>
        <v/>
      </c>
      <c r="H14" s="347"/>
      <c r="L14" s="329" t="s">
        <v>22</v>
      </c>
      <c r="M14" s="331">
        <v>112</v>
      </c>
      <c r="N14" s="332">
        <v>4.6666666670000003</v>
      </c>
    </row>
    <row r="15" spans="1:14" ht="17.25" thickBot="1" x14ac:dyDescent="0.35">
      <c r="A15" s="325">
        <v>14</v>
      </c>
      <c r="B15" s="368">
        <v>2126</v>
      </c>
      <c r="C15" s="371">
        <f t="shared" si="1"/>
        <v>1.1857222532069158</v>
      </c>
      <c r="D15" s="368">
        <v>583</v>
      </c>
      <c r="E15" s="371">
        <f t="shared" si="2"/>
        <v>1.0816326530612246</v>
      </c>
      <c r="F15" s="367"/>
      <c r="G15" s="367" t="str">
        <f t="shared" si="0"/>
        <v/>
      </c>
      <c r="H15" s="347"/>
      <c r="L15" s="329" t="s">
        <v>23</v>
      </c>
      <c r="M15" s="331">
        <v>112</v>
      </c>
      <c r="N15" s="332">
        <v>4.6666666670000003</v>
      </c>
    </row>
    <row r="16" spans="1:14" ht="17.25" thickBot="1" x14ac:dyDescent="0.35">
      <c r="A16" s="325">
        <v>15</v>
      </c>
      <c r="B16" s="368">
        <v>2377</v>
      </c>
      <c r="C16" s="371">
        <f t="shared" si="1"/>
        <v>1.1180620884289747</v>
      </c>
      <c r="D16" s="368">
        <v>629</v>
      </c>
      <c r="E16" s="371">
        <f t="shared" si="2"/>
        <v>1.0789022298456261</v>
      </c>
      <c r="F16" s="367"/>
      <c r="G16" s="367" t="str">
        <f t="shared" si="0"/>
        <v/>
      </c>
      <c r="H16" s="347"/>
      <c r="L16" s="329" t="s">
        <v>24</v>
      </c>
      <c r="M16" s="331">
        <v>113</v>
      </c>
      <c r="N16" s="332">
        <v>4.7083333329999997</v>
      </c>
    </row>
    <row r="17" spans="1:14" ht="17.25" thickBot="1" x14ac:dyDescent="0.35">
      <c r="A17" s="325">
        <v>16</v>
      </c>
      <c r="B17" s="368">
        <v>2638</v>
      </c>
      <c r="C17" s="371">
        <f t="shared" si="1"/>
        <v>1.10980227177114</v>
      </c>
      <c r="D17" s="368">
        <v>676</v>
      </c>
      <c r="E17" s="371">
        <f t="shared" si="2"/>
        <v>1.0747217806041336</v>
      </c>
      <c r="F17" s="367"/>
      <c r="G17" s="367" t="str">
        <f t="shared" si="0"/>
        <v/>
      </c>
      <c r="H17" s="347"/>
      <c r="L17" s="329" t="s">
        <v>25</v>
      </c>
      <c r="M17" s="331">
        <v>113</v>
      </c>
      <c r="N17" s="332">
        <v>4.7083333329999997</v>
      </c>
    </row>
    <row r="18" spans="1:14" ht="17.25" thickBot="1" x14ac:dyDescent="0.35">
      <c r="A18" s="325">
        <v>17</v>
      </c>
      <c r="B18" s="368">
        <v>3056</v>
      </c>
      <c r="C18" s="371">
        <f t="shared" si="1"/>
        <v>1.1584533737680061</v>
      </c>
      <c r="D18" s="368">
        <v>726</v>
      </c>
      <c r="E18" s="371">
        <f t="shared" si="2"/>
        <v>1.0739644970414202</v>
      </c>
      <c r="F18" s="367"/>
      <c r="G18" s="367" t="str">
        <f t="shared" si="0"/>
        <v/>
      </c>
      <c r="H18" s="347"/>
      <c r="L18" s="329" t="s">
        <v>26</v>
      </c>
      <c r="M18" s="331">
        <v>114</v>
      </c>
      <c r="N18" s="332">
        <v>4.75</v>
      </c>
    </row>
    <row r="19" spans="1:14" ht="17.25" thickBot="1" x14ac:dyDescent="0.35">
      <c r="A19" s="325">
        <v>18</v>
      </c>
      <c r="B19" s="368">
        <v>3354</v>
      </c>
      <c r="C19" s="371">
        <f t="shared" si="1"/>
        <v>1.0975130890052356</v>
      </c>
      <c r="D19" s="368">
        <v>778</v>
      </c>
      <c r="E19" s="371">
        <f t="shared" si="2"/>
        <v>1.0716253443526171</v>
      </c>
      <c r="F19" s="367"/>
      <c r="G19" s="367" t="str">
        <f t="shared" si="0"/>
        <v/>
      </c>
      <c r="H19" s="347"/>
      <c r="L19" s="329" t="s">
        <v>27</v>
      </c>
      <c r="M19" s="331">
        <v>115</v>
      </c>
      <c r="N19" s="332">
        <v>4.7916666670000003</v>
      </c>
    </row>
    <row r="20" spans="1:14" ht="17.25" thickBot="1" x14ac:dyDescent="0.35">
      <c r="A20" s="325">
        <v>19</v>
      </c>
      <c r="B20" s="368">
        <v>3837</v>
      </c>
      <c r="C20" s="371">
        <f t="shared" si="1"/>
        <v>1.1440071556350626</v>
      </c>
      <c r="D20" s="368">
        <v>831</v>
      </c>
      <c r="E20" s="371">
        <f t="shared" si="2"/>
        <v>1.0681233933161953</v>
      </c>
      <c r="F20" s="367"/>
      <c r="G20" s="367" t="str">
        <f t="shared" si="0"/>
        <v/>
      </c>
      <c r="H20" s="347"/>
      <c r="L20" s="329" t="s">
        <v>28</v>
      </c>
      <c r="M20" s="331">
        <v>116</v>
      </c>
      <c r="N20" s="332">
        <v>4.8333333329999997</v>
      </c>
    </row>
    <row r="21" spans="1:14" ht="17.25" thickBot="1" x14ac:dyDescent="0.35">
      <c r="A21" s="325">
        <v>20</v>
      </c>
      <c r="B21" s="368">
        <v>4172</v>
      </c>
      <c r="C21" s="371">
        <f t="shared" si="1"/>
        <v>1.0873077925462602</v>
      </c>
      <c r="D21" s="368">
        <v>888</v>
      </c>
      <c r="E21" s="371">
        <f t="shared" si="2"/>
        <v>1.0685920577617329</v>
      </c>
      <c r="F21" s="367">
        <v>40</v>
      </c>
      <c r="G21" s="367">
        <f t="shared" si="0"/>
        <v>0</v>
      </c>
      <c r="H21" s="347"/>
      <c r="L21" s="329" t="s">
        <v>29</v>
      </c>
      <c r="M21" s="331">
        <v>117</v>
      </c>
      <c r="N21" s="332">
        <v>4.875</v>
      </c>
    </row>
    <row r="22" spans="1:14" ht="17.25" thickBot="1" x14ac:dyDescent="0.35">
      <c r="A22" s="325">
        <v>21</v>
      </c>
      <c r="B22" s="368">
        <v>4304</v>
      </c>
      <c r="C22" s="371">
        <f t="shared" si="1"/>
        <v>1.0316395014381592</v>
      </c>
      <c r="D22" s="368">
        <v>946</v>
      </c>
      <c r="E22" s="371">
        <f t="shared" si="2"/>
        <v>1.0653153153153154</v>
      </c>
      <c r="F22" s="367"/>
      <c r="G22" s="367" t="str">
        <f t="shared" si="0"/>
        <v/>
      </c>
      <c r="H22" s="347"/>
      <c r="L22" s="329" t="s">
        <v>30</v>
      </c>
      <c r="M22" s="331">
        <v>118</v>
      </c>
      <c r="N22" s="332">
        <v>4.9166666670000003</v>
      </c>
    </row>
    <row r="23" spans="1:14" ht="17.25" thickBot="1" x14ac:dyDescent="0.35">
      <c r="A23" s="325">
        <v>22</v>
      </c>
      <c r="B23" s="368">
        <v>4635</v>
      </c>
      <c r="C23" s="371">
        <f t="shared" si="1"/>
        <v>1.0769052044609666</v>
      </c>
      <c r="D23" s="368">
        <v>1008</v>
      </c>
      <c r="E23" s="371">
        <f t="shared" si="2"/>
        <v>1.06553911205074</v>
      </c>
      <c r="F23" s="367"/>
      <c r="G23" s="367" t="str">
        <f t="shared" si="0"/>
        <v/>
      </c>
      <c r="H23" s="347"/>
      <c r="L23" s="329" t="s">
        <v>31</v>
      </c>
      <c r="M23" s="331">
        <v>119</v>
      </c>
      <c r="N23" s="332">
        <v>4.9583333329999997</v>
      </c>
    </row>
    <row r="24" spans="1:14" ht="17.25" thickBot="1" x14ac:dyDescent="0.35">
      <c r="A24" s="325">
        <v>23</v>
      </c>
      <c r="B24" s="368">
        <v>4769</v>
      </c>
      <c r="C24" s="371">
        <f t="shared" si="1"/>
        <v>1.0289104638619202</v>
      </c>
      <c r="D24" s="368">
        <v>1071</v>
      </c>
      <c r="E24" s="371">
        <f t="shared" si="2"/>
        <v>1.0625</v>
      </c>
      <c r="F24" s="367"/>
      <c r="G24" s="367" t="str">
        <f t="shared" si="0"/>
        <v/>
      </c>
      <c r="H24" s="347"/>
      <c r="L24" s="329" t="s">
        <v>32</v>
      </c>
      <c r="M24" s="331">
        <v>119</v>
      </c>
      <c r="N24" s="332">
        <v>4.9583333329999997</v>
      </c>
    </row>
    <row r="25" spans="1:14" ht="17.25" thickBot="1" x14ac:dyDescent="0.35">
      <c r="A25" s="325">
        <v>24</v>
      </c>
      <c r="B25" s="368">
        <v>4901</v>
      </c>
      <c r="C25" s="371">
        <f t="shared" si="1"/>
        <v>1.0276787586496121</v>
      </c>
      <c r="D25" s="368">
        <v>1138</v>
      </c>
      <c r="E25" s="371">
        <f t="shared" si="2"/>
        <v>1.0625583566760037</v>
      </c>
      <c r="F25" s="367"/>
      <c r="G25" s="367" t="str">
        <f t="shared" si="0"/>
        <v/>
      </c>
      <c r="H25" s="347"/>
      <c r="L25" s="329" t="s">
        <v>33</v>
      </c>
      <c r="M25" s="331">
        <v>120</v>
      </c>
      <c r="N25" s="332">
        <v>5</v>
      </c>
    </row>
    <row r="26" spans="1:14" ht="17.25" thickBot="1" x14ac:dyDescent="0.35">
      <c r="A26" s="325">
        <v>25</v>
      </c>
      <c r="B26" s="368">
        <v>5251</v>
      </c>
      <c r="C26" s="371">
        <f t="shared" si="1"/>
        <v>1.0714139971434402</v>
      </c>
      <c r="D26" s="368">
        <v>1208</v>
      </c>
      <c r="E26" s="371">
        <f t="shared" si="2"/>
        <v>1.0615114235500878</v>
      </c>
      <c r="F26" s="367"/>
      <c r="G26" s="367" t="str">
        <f t="shared" si="0"/>
        <v/>
      </c>
      <c r="H26" s="347"/>
      <c r="L26" s="329" t="s">
        <v>34</v>
      </c>
      <c r="M26" s="331">
        <v>120</v>
      </c>
      <c r="N26" s="332">
        <v>5</v>
      </c>
    </row>
    <row r="27" spans="1:14" ht="17.25" thickBot="1" x14ac:dyDescent="0.35">
      <c r="A27" s="325">
        <v>26</v>
      </c>
      <c r="B27" s="368">
        <v>5386</v>
      </c>
      <c r="C27" s="371">
        <f t="shared" si="1"/>
        <v>1.025709388687869</v>
      </c>
      <c r="D27" s="368">
        <v>1280</v>
      </c>
      <c r="E27" s="371">
        <f t="shared" si="2"/>
        <v>1.0596026490066226</v>
      </c>
      <c r="F27" s="367"/>
      <c r="G27" s="367" t="str">
        <f t="shared" si="0"/>
        <v/>
      </c>
      <c r="H27" s="347"/>
      <c r="L27" s="329" t="s">
        <v>35</v>
      </c>
      <c r="M27" s="331">
        <v>120</v>
      </c>
      <c r="N27" s="332">
        <v>5</v>
      </c>
    </row>
    <row r="28" spans="1:14" ht="17.25" thickBot="1" x14ac:dyDescent="0.35">
      <c r="A28" s="325">
        <v>27</v>
      </c>
      <c r="B28" s="368">
        <v>5750</v>
      </c>
      <c r="C28" s="371">
        <f t="shared" si="1"/>
        <v>1.0675826216115856</v>
      </c>
      <c r="D28" s="368">
        <v>1356</v>
      </c>
      <c r="E28" s="371">
        <f t="shared" si="2"/>
        <v>1.059375</v>
      </c>
      <c r="F28" s="367"/>
      <c r="G28" s="367" t="str">
        <f t="shared" si="0"/>
        <v/>
      </c>
      <c r="H28" s="347"/>
      <c r="L28" s="329" t="s">
        <v>36</v>
      </c>
      <c r="M28" s="331">
        <v>121</v>
      </c>
      <c r="N28" s="332">
        <v>5.0416666670000003</v>
      </c>
    </row>
    <row r="29" spans="1:14" ht="17.25" thickBot="1" x14ac:dyDescent="0.35">
      <c r="A29" s="325">
        <v>28</v>
      </c>
      <c r="B29" s="368">
        <v>5888</v>
      </c>
      <c r="C29" s="371">
        <f t="shared" si="1"/>
        <v>1.024</v>
      </c>
      <c r="D29" s="368">
        <v>1436</v>
      </c>
      <c r="E29" s="371">
        <f t="shared" si="2"/>
        <v>1.0589970501474926</v>
      </c>
      <c r="F29" s="367"/>
      <c r="G29" s="367" t="str">
        <f t="shared" si="0"/>
        <v/>
      </c>
      <c r="H29" s="347"/>
      <c r="L29" s="329" t="s">
        <v>37</v>
      </c>
      <c r="M29" s="331">
        <v>121</v>
      </c>
      <c r="N29" s="332">
        <v>5.0416666670000003</v>
      </c>
    </row>
    <row r="30" spans="1:14" ht="17.25" thickBot="1" x14ac:dyDescent="0.35">
      <c r="A30" s="325">
        <v>29</v>
      </c>
      <c r="B30" s="368">
        <v>6025</v>
      </c>
      <c r="C30" s="371">
        <f t="shared" si="1"/>
        <v>1.0232676630434783</v>
      </c>
      <c r="D30" s="368">
        <v>1518</v>
      </c>
      <c r="E30" s="371">
        <f t="shared" si="2"/>
        <v>1.0571030640668524</v>
      </c>
      <c r="F30" s="367"/>
      <c r="G30" s="367" t="str">
        <f t="shared" si="0"/>
        <v/>
      </c>
      <c r="H30" s="347"/>
      <c r="L30" s="329" t="s">
        <v>38</v>
      </c>
      <c r="M30" s="331">
        <v>122</v>
      </c>
      <c r="N30" s="332">
        <v>5.0833333329999997</v>
      </c>
    </row>
    <row r="31" spans="1:14" ht="17.25" thickBot="1" x14ac:dyDescent="0.35">
      <c r="A31" s="325">
        <v>30</v>
      </c>
      <c r="B31" s="368">
        <v>6407</v>
      </c>
      <c r="C31" s="371">
        <f t="shared" si="1"/>
        <v>1.0634024896265559</v>
      </c>
      <c r="D31" s="368">
        <v>1605</v>
      </c>
      <c r="E31" s="371">
        <f t="shared" si="2"/>
        <v>1.0573122529644268</v>
      </c>
      <c r="F31" s="367"/>
      <c r="G31" s="367" t="str">
        <f t="shared" si="0"/>
        <v/>
      </c>
      <c r="H31" s="347"/>
      <c r="L31" s="329" t="s">
        <v>39</v>
      </c>
      <c r="M31" s="331">
        <v>123</v>
      </c>
      <c r="N31" s="332">
        <v>5.125</v>
      </c>
    </row>
    <row r="32" spans="1:14" ht="17.25" thickBot="1" x14ac:dyDescent="0.35">
      <c r="A32" s="325">
        <v>31</v>
      </c>
      <c r="B32" s="368">
        <v>6547</v>
      </c>
      <c r="C32" s="371">
        <f t="shared" si="1"/>
        <v>1.0218511003589823</v>
      </c>
      <c r="D32" s="368">
        <v>1695</v>
      </c>
      <c r="E32" s="371">
        <f t="shared" si="2"/>
        <v>1.0560747663551402</v>
      </c>
      <c r="F32" s="367"/>
      <c r="G32" s="367" t="str">
        <f t="shared" si="0"/>
        <v/>
      </c>
      <c r="H32" s="347"/>
      <c r="L32" s="329" t="s">
        <v>40</v>
      </c>
      <c r="M32" s="331">
        <v>124</v>
      </c>
      <c r="N32" s="332">
        <v>5.1666666670000003</v>
      </c>
    </row>
    <row r="33" spans="1:14" ht="17.25" thickBot="1" x14ac:dyDescent="0.35">
      <c r="A33" s="325">
        <v>32</v>
      </c>
      <c r="B33" s="368">
        <v>6686</v>
      </c>
      <c r="C33" s="371">
        <f t="shared" si="1"/>
        <v>1.021231098212922</v>
      </c>
      <c r="D33" s="368">
        <v>1789</v>
      </c>
      <c r="E33" s="371">
        <f t="shared" si="2"/>
        <v>1.0554572271386431</v>
      </c>
      <c r="F33" s="367"/>
      <c r="G33" s="367" t="str">
        <f t="shared" si="0"/>
        <v/>
      </c>
      <c r="H33" s="347"/>
      <c r="L33" s="329" t="s">
        <v>41</v>
      </c>
      <c r="M33" s="331">
        <v>125</v>
      </c>
      <c r="N33" s="332">
        <v>5.2083333329999997</v>
      </c>
    </row>
    <row r="34" spans="1:14" ht="17.25" thickBot="1" x14ac:dyDescent="0.35">
      <c r="A34" s="325">
        <v>33</v>
      </c>
      <c r="B34" s="368">
        <v>7087</v>
      </c>
      <c r="C34" s="371">
        <f t="shared" si="1"/>
        <v>1.0599760693987437</v>
      </c>
      <c r="D34" s="368">
        <v>1887</v>
      </c>
      <c r="E34" s="371">
        <f t="shared" si="2"/>
        <v>1.0547792062604806</v>
      </c>
      <c r="F34" s="367"/>
      <c r="G34" s="367" t="str">
        <f t="shared" si="0"/>
        <v/>
      </c>
      <c r="H34" s="347"/>
      <c r="L34" s="329" t="s">
        <v>42</v>
      </c>
      <c r="M34" s="331">
        <v>126</v>
      </c>
      <c r="N34" s="332">
        <v>5.25</v>
      </c>
    </row>
    <row r="35" spans="1:14" ht="17.25" thickBot="1" x14ac:dyDescent="0.35">
      <c r="A35" s="325">
        <v>34</v>
      </c>
      <c r="B35" s="368">
        <v>7229</v>
      </c>
      <c r="C35" s="371">
        <f t="shared" si="1"/>
        <v>1.0200366868914914</v>
      </c>
      <c r="D35" s="368">
        <v>1989</v>
      </c>
      <c r="E35" s="371">
        <f t="shared" si="2"/>
        <v>1.0540540540540539</v>
      </c>
      <c r="F35" s="367"/>
      <c r="G35" s="367" t="str">
        <f t="shared" si="0"/>
        <v/>
      </c>
      <c r="H35" s="347"/>
      <c r="L35" s="329" t="s">
        <v>43</v>
      </c>
      <c r="M35" s="331">
        <v>126</v>
      </c>
      <c r="N35" s="332">
        <v>5.25</v>
      </c>
    </row>
    <row r="36" spans="1:14" ht="17.25" thickBot="1" x14ac:dyDescent="0.35">
      <c r="A36" s="325">
        <v>35</v>
      </c>
      <c r="B36" s="368">
        <v>7371</v>
      </c>
      <c r="C36" s="371">
        <f t="shared" si="1"/>
        <v>1.0196431041637848</v>
      </c>
      <c r="D36" s="368">
        <v>2096</v>
      </c>
      <c r="E36" s="371">
        <f t="shared" si="2"/>
        <v>1.0537958773252891</v>
      </c>
      <c r="F36" s="367"/>
      <c r="G36" s="367" t="str">
        <f t="shared" si="0"/>
        <v/>
      </c>
      <c r="H36" s="347"/>
      <c r="L36" s="329" t="s">
        <v>44</v>
      </c>
      <c r="M36" s="331">
        <v>126</v>
      </c>
      <c r="N36" s="332">
        <v>5.25</v>
      </c>
    </row>
    <row r="37" spans="1:14" ht="17.25" thickBot="1" x14ac:dyDescent="0.35">
      <c r="A37" s="325">
        <v>36</v>
      </c>
      <c r="B37" s="368">
        <v>7790</v>
      </c>
      <c r="C37" s="371">
        <f t="shared" si="1"/>
        <v>1.0568443901777236</v>
      </c>
      <c r="D37" s="368">
        <v>2208</v>
      </c>
      <c r="E37" s="371">
        <f t="shared" si="2"/>
        <v>1.0534351145038168</v>
      </c>
      <c r="F37" s="367"/>
      <c r="G37" s="367" t="str">
        <f t="shared" si="0"/>
        <v/>
      </c>
      <c r="H37" s="347"/>
      <c r="L37" s="329" t="s">
        <v>45</v>
      </c>
      <c r="M37" s="331">
        <v>127</v>
      </c>
      <c r="N37" s="332">
        <v>5.2916666670000003</v>
      </c>
    </row>
    <row r="38" spans="1:14" ht="17.25" thickBot="1" x14ac:dyDescent="0.35">
      <c r="A38" s="325">
        <v>37</v>
      </c>
      <c r="B38" s="368">
        <v>7935</v>
      </c>
      <c r="C38" s="371">
        <f t="shared" si="1"/>
        <v>1.0186136071887035</v>
      </c>
      <c r="D38" s="368">
        <v>2325</v>
      </c>
      <c r="E38" s="371">
        <f t="shared" si="2"/>
        <v>1.0529891304347827</v>
      </c>
      <c r="F38" s="367"/>
      <c r="G38" s="367" t="str">
        <f t="shared" si="0"/>
        <v/>
      </c>
      <c r="H38" s="347"/>
      <c r="L38" s="329" t="s">
        <v>46</v>
      </c>
      <c r="M38" s="331">
        <v>127</v>
      </c>
      <c r="N38" s="332">
        <v>5.2916666670000003</v>
      </c>
    </row>
    <row r="39" spans="1:14" ht="17.25" thickBot="1" x14ac:dyDescent="0.35">
      <c r="A39" s="325">
        <v>38</v>
      </c>
      <c r="B39" s="368">
        <v>8368</v>
      </c>
      <c r="C39" s="371">
        <f t="shared" si="1"/>
        <v>1.054568367989918</v>
      </c>
      <c r="D39" s="368">
        <v>2446</v>
      </c>
      <c r="E39" s="371">
        <f t="shared" si="2"/>
        <v>1.0520430107526881</v>
      </c>
      <c r="F39" s="367"/>
      <c r="G39" s="367" t="str">
        <f t="shared" si="0"/>
        <v/>
      </c>
      <c r="H39" s="347"/>
      <c r="L39" s="329" t="s">
        <v>47</v>
      </c>
      <c r="M39" s="331">
        <v>127</v>
      </c>
      <c r="N39" s="332">
        <v>5.2916666670000003</v>
      </c>
    </row>
    <row r="40" spans="1:14" ht="17.25" thickBot="1" x14ac:dyDescent="0.35">
      <c r="A40" s="325">
        <v>39</v>
      </c>
      <c r="B40" s="368">
        <v>8516</v>
      </c>
      <c r="C40" s="371">
        <f t="shared" si="1"/>
        <v>1.0176864244741874</v>
      </c>
      <c r="D40" s="368">
        <v>2573</v>
      </c>
      <c r="E40" s="371">
        <f t="shared" si="2"/>
        <v>1.0519215044971382</v>
      </c>
      <c r="F40" s="367"/>
      <c r="G40" s="367" t="str">
        <f t="shared" si="0"/>
        <v/>
      </c>
      <c r="H40" s="347"/>
      <c r="L40" s="329" t="s">
        <v>48</v>
      </c>
      <c r="M40" s="331">
        <v>128</v>
      </c>
      <c r="N40" s="332">
        <v>5.3333333329999997</v>
      </c>
    </row>
    <row r="41" spans="1:14" ht="17.25" thickBot="1" x14ac:dyDescent="0.35">
      <c r="A41" s="325">
        <v>40</v>
      </c>
      <c r="B41" s="368">
        <v>8665</v>
      </c>
      <c r="C41" s="371">
        <f t="shared" si="1"/>
        <v>1.0174964772193518</v>
      </c>
      <c r="D41" s="368">
        <v>2706</v>
      </c>
      <c r="E41" s="371">
        <f t="shared" si="2"/>
        <v>1.0516906335017489</v>
      </c>
      <c r="F41" s="367">
        <v>100</v>
      </c>
      <c r="G41" s="367">
        <f t="shared" si="0"/>
        <v>0</v>
      </c>
      <c r="H41" s="347"/>
      <c r="L41" s="329" t="s">
        <v>49</v>
      </c>
      <c r="M41" s="331">
        <v>128</v>
      </c>
      <c r="N41" s="332">
        <v>5.3333333329999997</v>
      </c>
    </row>
    <row r="42" spans="1:14" ht="17.25" thickBot="1" x14ac:dyDescent="0.35">
      <c r="A42" s="325">
        <v>41</v>
      </c>
      <c r="B42" s="368">
        <v>9116</v>
      </c>
      <c r="C42" s="371">
        <f t="shared" si="1"/>
        <v>1.0520484708597808</v>
      </c>
      <c r="D42" s="368">
        <v>2845</v>
      </c>
      <c r="E42" s="371">
        <f t="shared" si="2"/>
        <v>1.0513673318551366</v>
      </c>
      <c r="F42" s="367"/>
      <c r="G42" s="367" t="str">
        <f t="shared" si="0"/>
        <v/>
      </c>
      <c r="H42" s="347"/>
      <c r="L42" s="329" t="s">
        <v>50</v>
      </c>
      <c r="M42" s="331">
        <v>128</v>
      </c>
      <c r="N42" s="332">
        <v>5.3333333329999997</v>
      </c>
    </row>
    <row r="43" spans="1:14" ht="17.25" thickBot="1" x14ac:dyDescent="0.35">
      <c r="A43" s="325">
        <v>42</v>
      </c>
      <c r="B43" s="368">
        <v>9269</v>
      </c>
      <c r="C43" s="371">
        <f t="shared" si="1"/>
        <v>1.0167836770513383</v>
      </c>
      <c r="D43" s="368">
        <v>2981</v>
      </c>
      <c r="E43" s="371">
        <f t="shared" si="2"/>
        <v>1.0478031634446396</v>
      </c>
      <c r="F43" s="367"/>
      <c r="G43" s="367" t="str">
        <f t="shared" si="0"/>
        <v/>
      </c>
      <c r="H43" s="347"/>
      <c r="L43" s="329" t="s">
        <v>51</v>
      </c>
      <c r="M43" s="331">
        <v>129</v>
      </c>
      <c r="N43" s="332">
        <v>5.375</v>
      </c>
    </row>
    <row r="44" spans="1:14" ht="17.25" thickBot="1" x14ac:dyDescent="0.35">
      <c r="A44" s="325">
        <v>43</v>
      </c>
      <c r="B44" s="368">
        <v>9421</v>
      </c>
      <c r="C44" s="371">
        <f t="shared" si="1"/>
        <v>1.0163987485165606</v>
      </c>
      <c r="D44" s="368">
        <v>3124</v>
      </c>
      <c r="E44" s="371">
        <f t="shared" si="2"/>
        <v>1.0479704797047971</v>
      </c>
      <c r="F44" s="367"/>
      <c r="G44" s="367" t="str">
        <f t="shared" si="0"/>
        <v/>
      </c>
      <c r="H44" s="347"/>
      <c r="L44" s="329" t="s">
        <v>52</v>
      </c>
      <c r="M44" s="331">
        <v>129</v>
      </c>
      <c r="N44" s="332">
        <v>5.375</v>
      </c>
    </row>
    <row r="45" spans="1:14" ht="17.25" thickBot="1" x14ac:dyDescent="0.35">
      <c r="A45" s="325">
        <v>44</v>
      </c>
      <c r="B45" s="368">
        <v>9891</v>
      </c>
      <c r="C45" s="371">
        <f t="shared" si="1"/>
        <v>1.0498885468633903</v>
      </c>
      <c r="D45" s="368">
        <v>3272</v>
      </c>
      <c r="E45" s="371">
        <f t="shared" si="2"/>
        <v>1.0473751600512164</v>
      </c>
      <c r="F45" s="367"/>
      <c r="G45" s="367" t="str">
        <f t="shared" si="0"/>
        <v/>
      </c>
      <c r="H45" s="347"/>
      <c r="L45" s="329" t="s">
        <v>53</v>
      </c>
      <c r="M45" s="331">
        <v>129</v>
      </c>
      <c r="N45" s="332">
        <v>5.375</v>
      </c>
    </row>
    <row r="46" spans="1:14" ht="17.25" thickBot="1" x14ac:dyDescent="0.35">
      <c r="A46" s="325">
        <v>45</v>
      </c>
      <c r="B46" s="368">
        <v>10048</v>
      </c>
      <c r="C46" s="371">
        <f t="shared" si="1"/>
        <v>1.0158730158730158</v>
      </c>
      <c r="D46" s="368">
        <v>3426</v>
      </c>
      <c r="E46" s="371">
        <f t="shared" si="2"/>
        <v>1.0470660146699267</v>
      </c>
      <c r="F46" s="367"/>
      <c r="G46" s="367" t="str">
        <f t="shared" si="0"/>
        <v/>
      </c>
      <c r="H46" s="347"/>
      <c r="L46" s="329" t="s">
        <v>54</v>
      </c>
      <c r="M46" s="331">
        <v>130</v>
      </c>
      <c r="N46" s="332">
        <v>5.4166666670000003</v>
      </c>
    </row>
    <row r="47" spans="1:14" ht="17.25" thickBot="1" x14ac:dyDescent="0.35">
      <c r="A47" s="325">
        <v>46</v>
      </c>
      <c r="B47" s="368">
        <v>10204</v>
      </c>
      <c r="C47" s="371">
        <f t="shared" si="1"/>
        <v>1.0155254777070064</v>
      </c>
      <c r="D47" s="368">
        <v>3587</v>
      </c>
      <c r="E47" s="371">
        <f t="shared" si="2"/>
        <v>1.0469935785172213</v>
      </c>
      <c r="F47" s="367"/>
      <c r="G47" s="367" t="str">
        <f t="shared" si="0"/>
        <v/>
      </c>
      <c r="H47" s="347"/>
      <c r="L47" s="329" t="s">
        <v>55</v>
      </c>
      <c r="M47" s="331">
        <v>130</v>
      </c>
      <c r="N47" s="332">
        <v>5.4166666670000003</v>
      </c>
    </row>
    <row r="48" spans="1:14" ht="17.25" thickBot="1" x14ac:dyDescent="0.35">
      <c r="A48" s="325">
        <v>47</v>
      </c>
      <c r="B48" s="368">
        <v>10695</v>
      </c>
      <c r="C48" s="371">
        <f t="shared" si="1"/>
        <v>1.0481183849470797</v>
      </c>
      <c r="D48" s="368">
        <v>3754</v>
      </c>
      <c r="E48" s="371">
        <f t="shared" si="2"/>
        <v>1.0465570114301646</v>
      </c>
      <c r="F48" s="367"/>
      <c r="G48" s="367" t="str">
        <f t="shared" si="0"/>
        <v/>
      </c>
      <c r="H48" s="347"/>
      <c r="L48" s="329" t="s">
        <v>56</v>
      </c>
      <c r="M48" s="331">
        <v>130</v>
      </c>
      <c r="N48" s="332">
        <v>5.4166666670000003</v>
      </c>
    </row>
    <row r="49" spans="1:14" ht="17.25" thickBot="1" x14ac:dyDescent="0.35">
      <c r="A49" s="325">
        <v>48</v>
      </c>
      <c r="B49" s="368">
        <v>10856</v>
      </c>
      <c r="C49" s="371">
        <f t="shared" si="1"/>
        <v>1.0150537634408603</v>
      </c>
      <c r="D49" s="368">
        <v>3928</v>
      </c>
      <c r="E49" s="371">
        <f t="shared" si="2"/>
        <v>1.0463505594033031</v>
      </c>
      <c r="F49" s="367"/>
      <c r="G49" s="367" t="str">
        <f t="shared" si="0"/>
        <v/>
      </c>
      <c r="H49" s="347"/>
      <c r="L49" s="329" t="s">
        <v>57</v>
      </c>
      <c r="M49" s="331">
        <v>131</v>
      </c>
      <c r="N49" s="332">
        <v>5.4583333329999997</v>
      </c>
    </row>
    <row r="50" spans="1:14" ht="17.25" thickBot="1" x14ac:dyDescent="0.35">
      <c r="A50" s="325">
        <v>49</v>
      </c>
      <c r="B50" s="368">
        <v>11018</v>
      </c>
      <c r="C50" s="371">
        <f t="shared" si="1"/>
        <v>1.0149226234340456</v>
      </c>
      <c r="D50" s="368">
        <v>4109</v>
      </c>
      <c r="E50" s="371">
        <f t="shared" si="2"/>
        <v>1.0460794297352343</v>
      </c>
      <c r="F50" s="367"/>
      <c r="G50" s="367" t="str">
        <f t="shared" si="0"/>
        <v/>
      </c>
      <c r="H50" s="347"/>
      <c r="L50" s="329" t="s">
        <v>58</v>
      </c>
      <c r="M50" s="331">
        <v>131</v>
      </c>
      <c r="N50" s="332">
        <v>5.4583333329999997</v>
      </c>
    </row>
    <row r="51" spans="1:14" ht="17.25" thickBot="1" x14ac:dyDescent="0.35">
      <c r="A51" s="325">
        <v>50</v>
      </c>
      <c r="B51" s="368">
        <v>11529</v>
      </c>
      <c r="C51" s="371">
        <f t="shared" si="1"/>
        <v>1.0463786531130876</v>
      </c>
      <c r="D51" s="368">
        <v>4298</v>
      </c>
      <c r="E51" s="371">
        <f t="shared" si="2"/>
        <v>1.0459965928449744</v>
      </c>
      <c r="F51" s="367"/>
      <c r="G51" s="367" t="str">
        <f t="shared" si="0"/>
        <v/>
      </c>
      <c r="H51" s="347"/>
      <c r="L51" s="329" t="s">
        <v>59</v>
      </c>
      <c r="M51" s="331">
        <v>131</v>
      </c>
      <c r="N51" s="332">
        <v>5.4583333329999997</v>
      </c>
    </row>
    <row r="52" spans="1:14" ht="17.25" thickBot="1" x14ac:dyDescent="0.35">
      <c r="A52" s="325">
        <v>51</v>
      </c>
      <c r="B52" s="368">
        <v>12339</v>
      </c>
      <c r="C52" s="371">
        <f t="shared" si="1"/>
        <v>1.0702576112412179</v>
      </c>
      <c r="D52" s="368">
        <v>4742</v>
      </c>
      <c r="E52" s="371">
        <f t="shared" si="2"/>
        <v>1.103303862261517</v>
      </c>
      <c r="F52" s="367"/>
      <c r="G52" s="367" t="str">
        <f t="shared" si="0"/>
        <v/>
      </c>
      <c r="H52" s="347"/>
      <c r="L52" s="329" t="s">
        <v>60</v>
      </c>
      <c r="M52" s="331">
        <v>131</v>
      </c>
      <c r="N52" s="332">
        <v>5.4583333329999997</v>
      </c>
    </row>
    <row r="53" spans="1:14" ht="17.25" thickBot="1" x14ac:dyDescent="0.35">
      <c r="A53" s="325">
        <v>52</v>
      </c>
      <c r="B53" s="368">
        <v>13539</v>
      </c>
      <c r="C53" s="371">
        <f t="shared" si="1"/>
        <v>1.0972526136639922</v>
      </c>
      <c r="D53" s="368">
        <v>5191</v>
      </c>
      <c r="E53" s="371">
        <f t="shared" si="2"/>
        <v>1.0946857865879376</v>
      </c>
      <c r="F53" s="367"/>
      <c r="G53" s="367" t="str">
        <f t="shared" si="0"/>
        <v/>
      </c>
      <c r="H53" s="347"/>
      <c r="L53" s="329" t="s">
        <v>61</v>
      </c>
      <c r="M53" s="331">
        <v>132</v>
      </c>
      <c r="N53" s="332">
        <v>5.5</v>
      </c>
    </row>
    <row r="54" spans="1:14" ht="17.25" thickBot="1" x14ac:dyDescent="0.35">
      <c r="A54" s="325">
        <v>53</v>
      </c>
      <c r="B54" s="368">
        <v>14356</v>
      </c>
      <c r="C54" s="371">
        <f t="shared" si="1"/>
        <v>1.0603441908560456</v>
      </c>
      <c r="D54" s="368">
        <v>5658</v>
      </c>
      <c r="E54" s="371">
        <f t="shared" si="2"/>
        <v>1.0899633981891736</v>
      </c>
      <c r="F54" s="367"/>
      <c r="G54" s="367" t="str">
        <f t="shared" si="0"/>
        <v/>
      </c>
      <c r="H54" s="347"/>
      <c r="L54" s="329" t="s">
        <v>62</v>
      </c>
      <c r="M54" s="331">
        <v>132</v>
      </c>
      <c r="N54" s="332">
        <v>5.5</v>
      </c>
    </row>
    <row r="55" spans="1:14" ht="17.25" thickBot="1" x14ac:dyDescent="0.35">
      <c r="A55" s="325">
        <v>54</v>
      </c>
      <c r="B55" s="368">
        <v>15164</v>
      </c>
      <c r="C55" s="371">
        <f t="shared" si="1"/>
        <v>1.0562830872109223</v>
      </c>
      <c r="D55" s="368">
        <v>6143</v>
      </c>
      <c r="E55" s="371">
        <f t="shared" si="2"/>
        <v>1.0857193354542241</v>
      </c>
      <c r="F55" s="367"/>
      <c r="G55" s="367" t="str">
        <f t="shared" si="0"/>
        <v/>
      </c>
      <c r="H55" s="347"/>
      <c r="L55" s="329" t="s">
        <v>63</v>
      </c>
      <c r="M55" s="331">
        <v>132</v>
      </c>
      <c r="N55" s="332">
        <v>5.5</v>
      </c>
    </row>
    <row r="56" spans="1:14" ht="17.25" thickBot="1" x14ac:dyDescent="0.35">
      <c r="A56" s="325">
        <v>55</v>
      </c>
      <c r="B56" s="368">
        <v>16432</v>
      </c>
      <c r="C56" s="371">
        <f t="shared" si="1"/>
        <v>1.0836190978633606</v>
      </c>
      <c r="D56" s="368">
        <v>6647</v>
      </c>
      <c r="E56" s="371">
        <f t="shared" si="2"/>
        <v>1.0820446036138693</v>
      </c>
      <c r="F56" s="367"/>
      <c r="G56" s="367" t="str">
        <f t="shared" si="0"/>
        <v/>
      </c>
      <c r="H56" s="347"/>
      <c r="L56" s="329" t="s">
        <v>64</v>
      </c>
      <c r="M56" s="331">
        <v>132</v>
      </c>
      <c r="N56" s="332">
        <v>5.5</v>
      </c>
    </row>
    <row r="57" spans="1:14" ht="17.25" thickBot="1" x14ac:dyDescent="0.35">
      <c r="A57" s="325">
        <v>56</v>
      </c>
      <c r="B57" s="368">
        <v>17241</v>
      </c>
      <c r="C57" s="371">
        <f t="shared" si="1"/>
        <v>1.0492332035053553</v>
      </c>
      <c r="D57" s="368">
        <v>7169</v>
      </c>
      <c r="E57" s="371">
        <f t="shared" si="2"/>
        <v>1.0785316684218444</v>
      </c>
      <c r="F57" s="367"/>
      <c r="G57" s="367" t="str">
        <f t="shared" si="0"/>
        <v/>
      </c>
      <c r="H57" s="347"/>
      <c r="L57" s="329" t="s">
        <v>65</v>
      </c>
      <c r="M57" s="331">
        <v>133</v>
      </c>
      <c r="N57" s="332">
        <v>5.5416666670000003</v>
      </c>
    </row>
    <row r="58" spans="1:14" ht="17.25" thickBot="1" x14ac:dyDescent="0.35">
      <c r="A58" s="325">
        <v>57</v>
      </c>
      <c r="B58" s="368">
        <v>18039</v>
      </c>
      <c r="C58" s="371">
        <f t="shared" si="1"/>
        <v>1.046285018270402</v>
      </c>
      <c r="D58" s="368">
        <v>7710</v>
      </c>
      <c r="E58" s="371">
        <f t="shared" si="2"/>
        <v>1.0754638024829126</v>
      </c>
      <c r="F58" s="367"/>
      <c r="G58" s="367" t="str">
        <f t="shared" si="0"/>
        <v/>
      </c>
      <c r="H58" s="347"/>
      <c r="L58" s="329" t="s">
        <v>66</v>
      </c>
      <c r="M58" s="331">
        <v>133</v>
      </c>
      <c r="N58" s="332">
        <v>5.5416666670000003</v>
      </c>
    </row>
    <row r="59" spans="1:14" ht="17.25" thickBot="1" x14ac:dyDescent="0.35">
      <c r="A59" s="325">
        <v>58</v>
      </c>
      <c r="B59" s="368">
        <v>19362</v>
      </c>
      <c r="C59" s="371">
        <f t="shared" si="1"/>
        <v>1.0733410942956927</v>
      </c>
      <c r="D59" s="368">
        <v>8269</v>
      </c>
      <c r="E59" s="371">
        <f t="shared" si="2"/>
        <v>1.072503242542153</v>
      </c>
      <c r="F59" s="367"/>
      <c r="G59" s="367" t="str">
        <f t="shared" si="0"/>
        <v/>
      </c>
      <c r="H59" s="347"/>
      <c r="L59" s="329" t="s">
        <v>67</v>
      </c>
      <c r="M59" s="331">
        <v>133</v>
      </c>
      <c r="N59" s="332">
        <v>5.5416666670000003</v>
      </c>
    </row>
    <row r="60" spans="1:14" ht="17.25" thickBot="1" x14ac:dyDescent="0.35">
      <c r="A60" s="325">
        <v>59</v>
      </c>
      <c r="B60" s="368">
        <v>20155</v>
      </c>
      <c r="C60" s="371">
        <f t="shared" si="1"/>
        <v>1.0409565127569467</v>
      </c>
      <c r="D60" s="368">
        <v>8848</v>
      </c>
      <c r="E60" s="371">
        <f t="shared" si="2"/>
        <v>1.0700205587132665</v>
      </c>
      <c r="F60" s="367"/>
      <c r="G60" s="367" t="str">
        <f t="shared" si="0"/>
        <v/>
      </c>
      <c r="H60" s="347"/>
      <c r="L60" s="329" t="s">
        <v>68</v>
      </c>
      <c r="M60" s="331">
        <v>133</v>
      </c>
      <c r="N60" s="332">
        <v>5.5416666670000003</v>
      </c>
    </row>
    <row r="61" spans="1:14" ht="17.25" thickBot="1" x14ac:dyDescent="0.35">
      <c r="A61" s="325">
        <v>60</v>
      </c>
      <c r="B61" s="368">
        <v>20934</v>
      </c>
      <c r="C61" s="371">
        <f t="shared" si="1"/>
        <v>1.0386504589431902</v>
      </c>
      <c r="D61" s="368">
        <v>9447</v>
      </c>
      <c r="E61" s="371">
        <f t="shared" si="2"/>
        <v>1.0676989150090417</v>
      </c>
      <c r="F61" s="367">
        <v>250</v>
      </c>
      <c r="G61" s="367">
        <f t="shared" si="0"/>
        <v>0</v>
      </c>
      <c r="H61" s="347"/>
      <c r="L61" s="329" t="s">
        <v>69</v>
      </c>
      <c r="M61" s="331">
        <v>134</v>
      </c>
      <c r="N61" s="332">
        <v>5.5833333329999997</v>
      </c>
    </row>
    <row r="62" spans="1:14" ht="17.25" thickBot="1" x14ac:dyDescent="0.35">
      <c r="A62" s="325">
        <v>61</v>
      </c>
      <c r="B62" s="368">
        <v>22301</v>
      </c>
      <c r="C62" s="371">
        <f t="shared" si="1"/>
        <v>1.0653004681379574</v>
      </c>
      <c r="D62" s="368">
        <v>10000</v>
      </c>
      <c r="E62" s="371">
        <f t="shared" si="2"/>
        <v>1.0585371017254155</v>
      </c>
      <c r="F62" s="367"/>
      <c r="G62" s="367" t="str">
        <f t="shared" si="0"/>
        <v/>
      </c>
      <c r="H62" s="347"/>
      <c r="L62" s="329" t="s">
        <v>70</v>
      </c>
      <c r="M62" s="331">
        <v>134</v>
      </c>
      <c r="N62" s="332">
        <v>5.5833333329999997</v>
      </c>
    </row>
    <row r="63" spans="1:14" ht="17.25" thickBot="1" x14ac:dyDescent="0.35">
      <c r="A63" s="325">
        <v>62</v>
      </c>
      <c r="B63" s="368">
        <v>23070</v>
      </c>
      <c r="C63" s="371">
        <f t="shared" si="1"/>
        <v>1.0344827586206897</v>
      </c>
      <c r="D63" s="368">
        <v>11000</v>
      </c>
      <c r="E63" s="371">
        <f t="shared" si="2"/>
        <v>1.1000000000000001</v>
      </c>
      <c r="F63" s="367"/>
      <c r="G63" s="367" t="str">
        <f t="shared" si="0"/>
        <v/>
      </c>
      <c r="H63" s="347"/>
      <c r="L63" s="329" t="s">
        <v>71</v>
      </c>
      <c r="M63" s="331">
        <v>134</v>
      </c>
      <c r="N63" s="332">
        <v>5.5833333329999997</v>
      </c>
    </row>
    <row r="64" spans="1:14" ht="17.25" thickBot="1" x14ac:dyDescent="0.35">
      <c r="A64" s="325">
        <v>63</v>
      </c>
      <c r="B64" s="368">
        <v>24467</v>
      </c>
      <c r="C64" s="371">
        <f t="shared" si="1"/>
        <v>1.0605548331166017</v>
      </c>
      <c r="D64" s="368">
        <v>11000</v>
      </c>
      <c r="E64" s="371">
        <f t="shared" si="2"/>
        <v>1</v>
      </c>
      <c r="F64" s="367"/>
      <c r="G64" s="367" t="str">
        <f t="shared" si="0"/>
        <v/>
      </c>
      <c r="H64" s="347"/>
      <c r="L64" s="329" t="s">
        <v>72</v>
      </c>
      <c r="M64" s="331">
        <v>134</v>
      </c>
      <c r="N64" s="332">
        <v>5.5833333329999997</v>
      </c>
    </row>
    <row r="65" spans="1:14" ht="17.25" thickBot="1" x14ac:dyDescent="0.35">
      <c r="A65" s="325">
        <v>64</v>
      </c>
      <c r="B65" s="368">
        <v>25222</v>
      </c>
      <c r="C65" s="371">
        <f t="shared" si="1"/>
        <v>1.0308578902194794</v>
      </c>
      <c r="D65" s="368">
        <v>12000</v>
      </c>
      <c r="E65" s="371">
        <f t="shared" si="2"/>
        <v>1.0909090909090908</v>
      </c>
      <c r="F65" s="367"/>
      <c r="G65" s="367" t="str">
        <f t="shared" si="0"/>
        <v/>
      </c>
      <c r="H65" s="347"/>
      <c r="L65" s="329" t="s">
        <v>73</v>
      </c>
      <c r="M65" s="331">
        <v>135</v>
      </c>
      <c r="N65" s="332">
        <v>5.625</v>
      </c>
    </row>
    <row r="66" spans="1:14" ht="17.25" thickBot="1" x14ac:dyDescent="0.35">
      <c r="A66" s="325">
        <v>65</v>
      </c>
      <c r="B66" s="368">
        <v>25960</v>
      </c>
      <c r="C66" s="371">
        <f t="shared" si="1"/>
        <v>1.0292601696931249</v>
      </c>
      <c r="D66" s="368">
        <v>13000</v>
      </c>
      <c r="E66" s="371">
        <f t="shared" si="2"/>
        <v>1.0833333333333333</v>
      </c>
      <c r="F66" s="367"/>
      <c r="G66" s="367" t="str">
        <f t="shared" si="0"/>
        <v/>
      </c>
      <c r="H66" s="347"/>
      <c r="L66" s="329" t="s">
        <v>74</v>
      </c>
      <c r="M66" s="331">
        <v>135</v>
      </c>
      <c r="N66" s="332">
        <v>5.625</v>
      </c>
    </row>
    <row r="67" spans="1:14" ht="17.25" thickBot="1" x14ac:dyDescent="0.35">
      <c r="A67" s="325">
        <v>66</v>
      </c>
      <c r="B67" s="368">
        <v>27382</v>
      </c>
      <c r="C67" s="371">
        <f t="shared" si="1"/>
        <v>1.0547765793528505</v>
      </c>
      <c r="D67" s="368">
        <v>13000</v>
      </c>
      <c r="E67" s="371">
        <f t="shared" si="2"/>
        <v>1</v>
      </c>
      <c r="F67" s="367"/>
      <c r="G67" s="367" t="str">
        <f t="shared" ref="G67:G130" si="3">IFERROR(F66/F67,"")</f>
        <v/>
      </c>
      <c r="H67" s="347"/>
      <c r="L67" s="329" t="s">
        <v>75</v>
      </c>
      <c r="M67" s="331">
        <v>135</v>
      </c>
      <c r="N67" s="332">
        <v>5.625</v>
      </c>
    </row>
    <row r="68" spans="1:14" ht="17.25" thickBot="1" x14ac:dyDescent="0.35">
      <c r="A68" s="325">
        <v>67</v>
      </c>
      <c r="B68" s="368">
        <v>28101</v>
      </c>
      <c r="C68" s="371">
        <f t="shared" ref="C68:C131" si="4">B68/B67</f>
        <v>1.0262581257760572</v>
      </c>
      <c r="D68" s="368">
        <v>14000</v>
      </c>
      <c r="E68" s="371">
        <f t="shared" ref="E68:E131" si="5">D68/D67</f>
        <v>1.0769230769230769</v>
      </c>
      <c r="F68" s="367"/>
      <c r="G68" s="367" t="str">
        <f t="shared" si="3"/>
        <v/>
      </c>
      <c r="H68" s="347"/>
      <c r="L68" s="329" t="s">
        <v>76</v>
      </c>
      <c r="M68" s="331">
        <v>135</v>
      </c>
      <c r="N68" s="332">
        <v>5.625</v>
      </c>
    </row>
    <row r="69" spans="1:14" ht="17.25" thickBot="1" x14ac:dyDescent="0.35">
      <c r="A69" s="325">
        <v>68</v>
      </c>
      <c r="B69" s="368">
        <v>28802</v>
      </c>
      <c r="C69" s="371">
        <f t="shared" si="4"/>
        <v>1.024945731468631</v>
      </c>
      <c r="D69" s="368">
        <v>15000</v>
      </c>
      <c r="E69" s="371">
        <f t="shared" si="5"/>
        <v>1.0714285714285714</v>
      </c>
      <c r="F69" s="367"/>
      <c r="G69" s="367" t="str">
        <f t="shared" si="3"/>
        <v/>
      </c>
      <c r="H69" s="347"/>
      <c r="L69" s="329" t="s">
        <v>77</v>
      </c>
      <c r="M69" s="331">
        <v>136</v>
      </c>
      <c r="N69" s="332">
        <v>5.6666666670000003</v>
      </c>
    </row>
    <row r="70" spans="1:14" ht="17.25" thickBot="1" x14ac:dyDescent="0.35">
      <c r="A70" s="325">
        <v>69</v>
      </c>
      <c r="B70" s="368">
        <v>30239</v>
      </c>
      <c r="C70" s="371">
        <f t="shared" si="4"/>
        <v>1.0498923685855148</v>
      </c>
      <c r="D70" s="368">
        <v>15000</v>
      </c>
      <c r="E70" s="371">
        <f t="shared" si="5"/>
        <v>1</v>
      </c>
      <c r="F70" s="367"/>
      <c r="G70" s="367" t="str">
        <f t="shared" si="3"/>
        <v/>
      </c>
      <c r="H70" s="347"/>
      <c r="L70" s="329" t="s">
        <v>78</v>
      </c>
      <c r="M70" s="331">
        <v>136</v>
      </c>
      <c r="N70" s="332">
        <v>5.6666666670000003</v>
      </c>
    </row>
    <row r="71" spans="1:14" ht="17.25" thickBot="1" x14ac:dyDescent="0.35">
      <c r="A71" s="325">
        <v>70</v>
      </c>
      <c r="B71" s="368">
        <v>30917</v>
      </c>
      <c r="C71" s="371">
        <f t="shared" si="4"/>
        <v>1.0224213763682661</v>
      </c>
      <c r="D71" s="368">
        <v>16000</v>
      </c>
      <c r="E71" s="371">
        <f t="shared" si="5"/>
        <v>1.0666666666666667</v>
      </c>
      <c r="F71" s="367"/>
      <c r="G71" s="367" t="str">
        <f t="shared" si="3"/>
        <v/>
      </c>
      <c r="H71" s="347"/>
      <c r="L71" s="329" t="s">
        <v>79</v>
      </c>
      <c r="M71" s="331">
        <v>136</v>
      </c>
      <c r="N71" s="332">
        <v>5.6666666670000003</v>
      </c>
    </row>
    <row r="72" spans="1:14" ht="17.25" thickBot="1" x14ac:dyDescent="0.35">
      <c r="A72" s="325">
        <v>71</v>
      </c>
      <c r="B72" s="368">
        <v>31576</v>
      </c>
      <c r="C72" s="371">
        <f t="shared" si="4"/>
        <v>1.0213151340686353</v>
      </c>
      <c r="D72" s="368">
        <v>17000</v>
      </c>
      <c r="E72" s="371">
        <f t="shared" si="5"/>
        <v>1.0625</v>
      </c>
      <c r="F72" s="367"/>
      <c r="G72" s="367" t="str">
        <f t="shared" si="3"/>
        <v/>
      </c>
      <c r="H72" s="347"/>
      <c r="L72" s="329" t="s">
        <v>80</v>
      </c>
      <c r="M72" s="331">
        <v>136</v>
      </c>
      <c r="N72" s="332">
        <v>5.6666666670000003</v>
      </c>
    </row>
    <row r="73" spans="1:14" ht="17.25" thickBot="1" x14ac:dyDescent="0.35">
      <c r="A73" s="325">
        <v>72</v>
      </c>
      <c r="B73" s="368">
        <v>33019</v>
      </c>
      <c r="C73" s="371">
        <f t="shared" si="4"/>
        <v>1.0456992652647581</v>
      </c>
      <c r="D73" s="368">
        <v>18000</v>
      </c>
      <c r="E73" s="371">
        <f t="shared" si="5"/>
        <v>1.0588235294117647</v>
      </c>
      <c r="F73" s="367"/>
      <c r="G73" s="367" t="str">
        <f t="shared" si="3"/>
        <v/>
      </c>
      <c r="H73" s="347"/>
      <c r="L73" s="329" t="s">
        <v>81</v>
      </c>
      <c r="M73" s="331">
        <v>137</v>
      </c>
      <c r="N73" s="332">
        <v>5.7083333329999997</v>
      </c>
    </row>
    <row r="74" spans="1:14" ht="17.25" thickBot="1" x14ac:dyDescent="0.35">
      <c r="A74" s="325">
        <v>73</v>
      </c>
      <c r="B74" s="368">
        <v>33653</v>
      </c>
      <c r="C74" s="371">
        <f t="shared" si="4"/>
        <v>1.0192010660528787</v>
      </c>
      <c r="D74" s="368">
        <v>18000</v>
      </c>
      <c r="E74" s="371">
        <f t="shared" si="5"/>
        <v>1</v>
      </c>
      <c r="F74" s="367"/>
      <c r="G74" s="367" t="str">
        <f t="shared" si="3"/>
        <v/>
      </c>
      <c r="H74" s="347"/>
      <c r="L74" s="329" t="s">
        <v>82</v>
      </c>
      <c r="M74" s="331">
        <v>137</v>
      </c>
      <c r="N74" s="332">
        <v>5.7083333329999997</v>
      </c>
    </row>
    <row r="75" spans="1:14" ht="17.25" thickBot="1" x14ac:dyDescent="0.35">
      <c r="A75" s="325">
        <v>74</v>
      </c>
      <c r="B75" s="368">
        <v>35102</v>
      </c>
      <c r="C75" s="371">
        <f t="shared" si="4"/>
        <v>1.0430570825780763</v>
      </c>
      <c r="D75" s="368">
        <v>19000</v>
      </c>
      <c r="E75" s="371">
        <f t="shared" si="5"/>
        <v>1.0555555555555556</v>
      </c>
      <c r="F75" s="367"/>
      <c r="G75" s="367" t="str">
        <f t="shared" si="3"/>
        <v/>
      </c>
      <c r="H75" s="347"/>
      <c r="L75" s="329" t="s">
        <v>83</v>
      </c>
      <c r="M75" s="331">
        <v>138</v>
      </c>
      <c r="N75" s="332">
        <v>5.75</v>
      </c>
    </row>
    <row r="76" spans="1:14" ht="17.25" thickBot="1" x14ac:dyDescent="0.35">
      <c r="A76" s="325">
        <v>75</v>
      </c>
      <c r="B76" s="368">
        <v>35709</v>
      </c>
      <c r="C76" s="371">
        <f t="shared" si="4"/>
        <v>1.0172924619679791</v>
      </c>
      <c r="D76" s="368">
        <v>20000</v>
      </c>
      <c r="E76" s="371">
        <f t="shared" si="5"/>
        <v>1.0526315789473684</v>
      </c>
      <c r="F76" s="367"/>
      <c r="G76" s="367" t="str">
        <f t="shared" si="3"/>
        <v/>
      </c>
      <c r="H76" s="347"/>
      <c r="L76" s="329" t="s">
        <v>84</v>
      </c>
      <c r="M76" s="331">
        <v>138</v>
      </c>
      <c r="N76" s="332">
        <v>5.75</v>
      </c>
    </row>
    <row r="77" spans="1:14" ht="17.25" thickBot="1" x14ac:dyDescent="0.35">
      <c r="A77" s="325">
        <v>76</v>
      </c>
      <c r="B77" s="368">
        <v>36296</v>
      </c>
      <c r="C77" s="371">
        <f t="shared" si="4"/>
        <v>1.0164384328880673</v>
      </c>
      <c r="D77" s="368">
        <v>21000</v>
      </c>
      <c r="E77" s="371">
        <f t="shared" si="5"/>
        <v>1.05</v>
      </c>
      <c r="F77" s="367"/>
      <c r="G77" s="367" t="str">
        <f t="shared" si="3"/>
        <v/>
      </c>
      <c r="H77" s="347"/>
      <c r="L77" s="329" t="s">
        <v>85</v>
      </c>
      <c r="M77" s="331">
        <v>139</v>
      </c>
      <c r="N77" s="332">
        <v>5.7916666670000003</v>
      </c>
    </row>
    <row r="78" spans="1:14" ht="17.25" thickBot="1" x14ac:dyDescent="0.35">
      <c r="A78" s="325">
        <v>77</v>
      </c>
      <c r="B78" s="368">
        <v>37739</v>
      </c>
      <c r="C78" s="371">
        <f t="shared" si="4"/>
        <v>1.039756446991404</v>
      </c>
      <c r="D78" s="368">
        <v>21000</v>
      </c>
      <c r="E78" s="371">
        <f t="shared" si="5"/>
        <v>1</v>
      </c>
      <c r="F78" s="367"/>
      <c r="G78" s="367" t="str">
        <f t="shared" si="3"/>
        <v/>
      </c>
      <c r="H78" s="347"/>
      <c r="L78" s="329" t="s">
        <v>86</v>
      </c>
      <c r="M78" s="331">
        <v>139</v>
      </c>
      <c r="N78" s="332">
        <v>5.7916666670000003</v>
      </c>
    </row>
    <row r="79" spans="1:14" ht="17.25" thickBot="1" x14ac:dyDescent="0.35">
      <c r="A79" s="325">
        <v>78</v>
      </c>
      <c r="B79" s="368">
        <v>38297</v>
      </c>
      <c r="C79" s="371">
        <f t="shared" si="4"/>
        <v>1.0147857653885901</v>
      </c>
      <c r="D79" s="368">
        <v>22000</v>
      </c>
      <c r="E79" s="371">
        <f t="shared" si="5"/>
        <v>1.0476190476190477</v>
      </c>
      <c r="F79" s="367"/>
      <c r="G79" s="367" t="str">
        <f t="shared" si="3"/>
        <v/>
      </c>
      <c r="H79" s="347"/>
      <c r="L79" s="329" t="s">
        <v>87</v>
      </c>
      <c r="M79" s="331">
        <v>140</v>
      </c>
      <c r="N79" s="332">
        <v>5.8333333329999997</v>
      </c>
    </row>
    <row r="80" spans="1:14" ht="17.25" thickBot="1" x14ac:dyDescent="0.35">
      <c r="A80" s="325">
        <v>79</v>
      </c>
      <c r="B80" s="368">
        <v>38834</v>
      </c>
      <c r="C80" s="371">
        <f t="shared" si="4"/>
        <v>1.0140219860563491</v>
      </c>
      <c r="D80" s="368">
        <v>23000</v>
      </c>
      <c r="E80" s="371">
        <f t="shared" si="5"/>
        <v>1.0454545454545454</v>
      </c>
      <c r="F80" s="367"/>
      <c r="G80" s="367" t="str">
        <f t="shared" si="3"/>
        <v/>
      </c>
      <c r="H80" s="347"/>
      <c r="L80" s="329" t="s">
        <v>88</v>
      </c>
      <c r="M80" s="331">
        <v>140</v>
      </c>
      <c r="N80" s="332">
        <v>5.8333333329999997</v>
      </c>
    </row>
    <row r="81" spans="1:14" ht="17.25" thickBot="1" x14ac:dyDescent="0.35">
      <c r="A81" s="325">
        <v>80</v>
      </c>
      <c r="B81" s="368">
        <v>40265</v>
      </c>
      <c r="C81" s="371">
        <f t="shared" si="4"/>
        <v>1.0368491528042436</v>
      </c>
      <c r="D81" s="368">
        <v>24000</v>
      </c>
      <c r="E81" s="371">
        <f t="shared" si="5"/>
        <v>1.0434782608695652</v>
      </c>
      <c r="F81" s="367">
        <v>500</v>
      </c>
      <c r="G81" s="367">
        <f t="shared" si="3"/>
        <v>0</v>
      </c>
      <c r="H81" s="347"/>
      <c r="L81" s="329" t="s">
        <v>89</v>
      </c>
      <c r="M81" s="331">
        <v>140</v>
      </c>
      <c r="N81" s="332">
        <v>5.8333333329999997</v>
      </c>
    </row>
    <row r="82" spans="1:14" ht="17.25" thickBot="1" x14ac:dyDescent="0.35">
      <c r="A82" s="325">
        <v>81</v>
      </c>
      <c r="B82" s="368">
        <v>40772</v>
      </c>
      <c r="C82" s="371">
        <f t="shared" si="4"/>
        <v>1.01259158077735</v>
      </c>
      <c r="D82" s="368">
        <v>25000</v>
      </c>
      <c r="E82" s="371">
        <f t="shared" si="5"/>
        <v>1.0416666666666667</v>
      </c>
      <c r="F82" s="367"/>
      <c r="G82" s="367" t="str">
        <f t="shared" si="3"/>
        <v/>
      </c>
      <c r="H82" s="347"/>
      <c r="L82" s="329" t="s">
        <v>90</v>
      </c>
      <c r="M82" s="331">
        <v>141</v>
      </c>
      <c r="N82" s="332">
        <v>5.875</v>
      </c>
    </row>
    <row r="83" spans="1:14" ht="17.25" thickBot="1" x14ac:dyDescent="0.35">
      <c r="A83" s="325">
        <v>82</v>
      </c>
      <c r="B83" s="368">
        <v>42194</v>
      </c>
      <c r="C83" s="371">
        <f t="shared" si="4"/>
        <v>1.0348768762876484</v>
      </c>
      <c r="D83" s="368">
        <v>26000</v>
      </c>
      <c r="E83" s="371">
        <f t="shared" si="5"/>
        <v>1.04</v>
      </c>
      <c r="F83" s="367"/>
      <c r="G83" s="367" t="str">
        <f t="shared" si="3"/>
        <v/>
      </c>
      <c r="H83" s="347"/>
      <c r="L83" s="329" t="s">
        <v>91</v>
      </c>
      <c r="M83" s="331">
        <v>141</v>
      </c>
      <c r="N83" s="332">
        <v>5.875</v>
      </c>
    </row>
    <row r="84" spans="1:14" ht="17.25" thickBot="1" x14ac:dyDescent="0.35">
      <c r="A84" s="325">
        <v>83</v>
      </c>
      <c r="B84" s="368">
        <v>42667</v>
      </c>
      <c r="C84" s="371">
        <f t="shared" si="4"/>
        <v>1.0112101246622742</v>
      </c>
      <c r="D84" s="368">
        <v>26000</v>
      </c>
      <c r="E84" s="371">
        <f t="shared" si="5"/>
        <v>1</v>
      </c>
      <c r="F84" s="367"/>
      <c r="G84" s="367" t="str">
        <f t="shared" si="3"/>
        <v/>
      </c>
      <c r="H84" s="347"/>
      <c r="L84" s="329" t="s">
        <v>92</v>
      </c>
      <c r="M84" s="331">
        <v>142</v>
      </c>
      <c r="N84" s="332">
        <v>5.9166666670000003</v>
      </c>
    </row>
    <row r="85" spans="1:14" ht="17.25" thickBot="1" x14ac:dyDescent="0.35">
      <c r="A85" s="325">
        <v>84</v>
      </c>
      <c r="B85" s="368">
        <v>43117</v>
      </c>
      <c r="C85" s="371">
        <f t="shared" si="4"/>
        <v>1.0105467926031828</v>
      </c>
      <c r="D85" s="368">
        <v>27000</v>
      </c>
      <c r="E85" s="371">
        <f t="shared" si="5"/>
        <v>1.0384615384615385</v>
      </c>
      <c r="F85" s="367"/>
      <c r="G85" s="367" t="str">
        <f t="shared" si="3"/>
        <v/>
      </c>
      <c r="H85" s="347"/>
      <c r="L85" s="329" t="s">
        <v>93</v>
      </c>
      <c r="M85" s="331">
        <v>143</v>
      </c>
      <c r="N85" s="332">
        <v>5.9583333329999997</v>
      </c>
    </row>
    <row r="86" spans="1:14" ht="17.25" thickBot="1" x14ac:dyDescent="0.35">
      <c r="A86" s="325">
        <v>85</v>
      </c>
      <c r="B86" s="368">
        <v>44510</v>
      </c>
      <c r="C86" s="371">
        <f t="shared" si="4"/>
        <v>1.0323074425400653</v>
      </c>
      <c r="D86" s="368">
        <v>28000</v>
      </c>
      <c r="E86" s="371">
        <f t="shared" si="5"/>
        <v>1.037037037037037</v>
      </c>
      <c r="F86" s="367"/>
      <c r="G86" s="367" t="str">
        <f t="shared" si="3"/>
        <v/>
      </c>
      <c r="H86" s="347"/>
      <c r="L86" s="329" t="s">
        <v>94</v>
      </c>
      <c r="M86" s="331">
        <v>143</v>
      </c>
      <c r="N86" s="332">
        <v>5.9583333329999997</v>
      </c>
    </row>
    <row r="87" spans="1:14" ht="17.25" thickBot="1" x14ac:dyDescent="0.35">
      <c r="A87" s="325">
        <v>86</v>
      </c>
      <c r="B87" s="368">
        <v>44919</v>
      </c>
      <c r="C87" s="371">
        <f t="shared" si="4"/>
        <v>1.0091889463042012</v>
      </c>
      <c r="D87" s="368">
        <v>29000</v>
      </c>
      <c r="E87" s="371">
        <f t="shared" si="5"/>
        <v>1.0357142857142858</v>
      </c>
      <c r="F87" s="367"/>
      <c r="G87" s="367" t="str">
        <f t="shared" si="3"/>
        <v/>
      </c>
      <c r="H87" s="347"/>
      <c r="L87" s="329" t="s">
        <v>95</v>
      </c>
      <c r="M87" s="331">
        <v>144</v>
      </c>
      <c r="N87" s="332">
        <v>6</v>
      </c>
    </row>
    <row r="88" spans="1:14" ht="17.25" thickBot="1" x14ac:dyDescent="0.35">
      <c r="A88" s="325">
        <v>87</v>
      </c>
      <c r="B88" s="368">
        <v>45300</v>
      </c>
      <c r="C88" s="371">
        <f t="shared" si="4"/>
        <v>1.0084819341481333</v>
      </c>
      <c r="D88" s="368">
        <v>30000</v>
      </c>
      <c r="E88" s="371">
        <f t="shared" si="5"/>
        <v>1.0344827586206897</v>
      </c>
      <c r="F88" s="367"/>
      <c r="G88" s="367" t="str">
        <f t="shared" si="3"/>
        <v/>
      </c>
      <c r="H88" s="347"/>
      <c r="L88" s="329" t="s">
        <v>96</v>
      </c>
      <c r="M88" s="331">
        <v>144</v>
      </c>
      <c r="N88" s="332">
        <v>6</v>
      </c>
    </row>
    <row r="89" spans="1:14" ht="17.25" thickBot="1" x14ac:dyDescent="0.35">
      <c r="A89" s="325">
        <v>88</v>
      </c>
      <c r="B89" s="368">
        <v>46644</v>
      </c>
      <c r="C89" s="371">
        <f t="shared" si="4"/>
        <v>1.0296688741721853</v>
      </c>
      <c r="D89" s="368">
        <v>30000</v>
      </c>
      <c r="E89" s="371">
        <f t="shared" si="5"/>
        <v>1</v>
      </c>
      <c r="F89" s="367"/>
      <c r="G89" s="367" t="str">
        <f t="shared" si="3"/>
        <v/>
      </c>
      <c r="H89" s="347"/>
      <c r="L89" s="329" t="s">
        <v>97</v>
      </c>
      <c r="M89" s="331">
        <v>145</v>
      </c>
      <c r="N89" s="332">
        <v>6.0416666670000003</v>
      </c>
    </row>
    <row r="90" spans="1:14" ht="17.25" thickBot="1" x14ac:dyDescent="0.35">
      <c r="A90" s="325">
        <v>89</v>
      </c>
      <c r="B90" s="368">
        <v>46969</v>
      </c>
      <c r="C90" s="371">
        <f t="shared" si="4"/>
        <v>1.0069676700111483</v>
      </c>
      <c r="D90" s="368">
        <v>31000</v>
      </c>
      <c r="E90" s="371">
        <f t="shared" si="5"/>
        <v>1.0333333333333334</v>
      </c>
      <c r="F90" s="367"/>
      <c r="G90" s="367" t="str">
        <f t="shared" si="3"/>
        <v/>
      </c>
      <c r="H90" s="347"/>
      <c r="L90" s="329" t="s">
        <v>98</v>
      </c>
      <c r="M90" s="331">
        <v>145</v>
      </c>
      <c r="N90" s="332">
        <v>6.0416666670000003</v>
      </c>
    </row>
    <row r="91" spans="1:14" ht="17.25" thickBot="1" x14ac:dyDescent="0.35">
      <c r="A91" s="325">
        <v>90</v>
      </c>
      <c r="B91" s="368">
        <v>48263</v>
      </c>
      <c r="C91" s="371">
        <f t="shared" si="4"/>
        <v>1.0275500862270859</v>
      </c>
      <c r="D91" s="368">
        <v>32000</v>
      </c>
      <c r="E91" s="371">
        <f t="shared" si="5"/>
        <v>1.032258064516129</v>
      </c>
      <c r="F91" s="367"/>
      <c r="G91" s="367" t="str">
        <f t="shared" si="3"/>
        <v/>
      </c>
      <c r="H91" s="347"/>
      <c r="L91" s="329" t="s">
        <v>99</v>
      </c>
      <c r="M91" s="331">
        <v>146</v>
      </c>
      <c r="N91" s="332">
        <v>6.0833333329999997</v>
      </c>
    </row>
    <row r="92" spans="1:14" ht="17.25" thickBot="1" x14ac:dyDescent="0.35">
      <c r="A92" s="325">
        <v>91</v>
      </c>
      <c r="B92" s="368">
        <v>48514</v>
      </c>
      <c r="C92" s="371">
        <f t="shared" si="4"/>
        <v>1.0052006713217165</v>
      </c>
      <c r="D92" s="368">
        <v>33000</v>
      </c>
      <c r="E92" s="371">
        <f t="shared" si="5"/>
        <v>1.03125</v>
      </c>
      <c r="F92" s="367"/>
      <c r="G92" s="367" t="str">
        <f t="shared" si="3"/>
        <v/>
      </c>
      <c r="H92" s="347"/>
      <c r="L92" s="329" t="s">
        <v>100</v>
      </c>
      <c r="M92" s="331">
        <v>146</v>
      </c>
      <c r="N92" s="332">
        <v>6.0833333329999997</v>
      </c>
    </row>
    <row r="93" spans="1:14" ht="17.25" thickBot="1" x14ac:dyDescent="0.35">
      <c r="A93" s="325">
        <v>92</v>
      </c>
      <c r="B93" s="368">
        <v>48716</v>
      </c>
      <c r="C93" s="371">
        <f t="shared" si="4"/>
        <v>1.0041637465473885</v>
      </c>
      <c r="D93" s="368">
        <v>34000</v>
      </c>
      <c r="E93" s="371">
        <f t="shared" si="5"/>
        <v>1.0303030303030303</v>
      </c>
      <c r="F93" s="367"/>
      <c r="G93" s="367" t="str">
        <f t="shared" si="3"/>
        <v/>
      </c>
      <c r="H93" s="347"/>
      <c r="L93" s="329" t="s">
        <v>101</v>
      </c>
      <c r="M93" s="331">
        <v>147</v>
      </c>
      <c r="N93" s="332">
        <v>6.125</v>
      </c>
    </row>
    <row r="94" spans="1:14" ht="17.25" thickBot="1" x14ac:dyDescent="0.35">
      <c r="A94" s="325">
        <v>93</v>
      </c>
      <c r="B94" s="368">
        <v>49880</v>
      </c>
      <c r="C94" s="371">
        <f t="shared" si="4"/>
        <v>1.0238935873224402</v>
      </c>
      <c r="D94" s="368">
        <v>35000</v>
      </c>
      <c r="E94" s="371">
        <f t="shared" si="5"/>
        <v>1.0294117647058822</v>
      </c>
      <c r="F94" s="367"/>
      <c r="G94" s="367" t="str">
        <f t="shared" si="3"/>
        <v/>
      </c>
      <c r="H94" s="347"/>
      <c r="L94" s="329" t="s">
        <v>102</v>
      </c>
      <c r="M94" s="331">
        <v>147</v>
      </c>
      <c r="N94" s="332">
        <v>6.125</v>
      </c>
    </row>
    <row r="95" spans="1:14" ht="17.25" thickBot="1" x14ac:dyDescent="0.35">
      <c r="A95" s="325">
        <v>94</v>
      </c>
      <c r="B95" s="368">
        <v>49963</v>
      </c>
      <c r="C95" s="371">
        <f t="shared" si="4"/>
        <v>1.001663993584603</v>
      </c>
      <c r="D95" s="368">
        <v>35000</v>
      </c>
      <c r="E95" s="371">
        <f t="shared" si="5"/>
        <v>1</v>
      </c>
      <c r="F95" s="367"/>
      <c r="G95" s="367" t="str">
        <f t="shared" si="3"/>
        <v/>
      </c>
      <c r="H95" s="347"/>
      <c r="L95" s="329" t="s">
        <v>103</v>
      </c>
      <c r="M95" s="331">
        <v>148</v>
      </c>
      <c r="N95" s="332">
        <v>6.1666666670000003</v>
      </c>
    </row>
    <row r="96" spans="1:14" ht="17.25" thickBot="1" x14ac:dyDescent="0.35">
      <c r="A96" s="325">
        <v>95</v>
      </c>
      <c r="B96" s="368">
        <v>49970</v>
      </c>
      <c r="C96" s="371">
        <f t="shared" si="4"/>
        <v>1.0001401036767208</v>
      </c>
      <c r="D96" s="368">
        <v>36000</v>
      </c>
      <c r="E96" s="371">
        <f t="shared" si="5"/>
        <v>1.0285714285714285</v>
      </c>
      <c r="F96" s="367"/>
      <c r="G96" s="367" t="str">
        <f t="shared" si="3"/>
        <v/>
      </c>
      <c r="H96" s="347"/>
      <c r="L96" s="329" t="s">
        <v>104</v>
      </c>
      <c r="M96" s="331">
        <v>148</v>
      </c>
      <c r="N96" s="332">
        <v>6.1666666670000003</v>
      </c>
    </row>
    <row r="97" spans="1:14" ht="17.25" thickBot="1" x14ac:dyDescent="0.35">
      <c r="A97" s="325">
        <v>96</v>
      </c>
      <c r="B97" s="368">
        <v>50906</v>
      </c>
      <c r="C97" s="371">
        <f t="shared" si="4"/>
        <v>1.0187312387432459</v>
      </c>
      <c r="D97" s="368">
        <v>37000</v>
      </c>
      <c r="E97" s="371">
        <f t="shared" si="5"/>
        <v>1.0277777777777777</v>
      </c>
      <c r="F97" s="367"/>
      <c r="G97" s="367" t="str">
        <f t="shared" si="3"/>
        <v/>
      </c>
      <c r="H97" s="347"/>
      <c r="L97" s="329" t="s">
        <v>105</v>
      </c>
      <c r="M97" s="331">
        <v>149</v>
      </c>
      <c r="N97" s="332">
        <v>6.2083333329999997</v>
      </c>
    </row>
    <row r="98" spans="1:14" ht="17.25" thickBot="1" x14ac:dyDescent="0.35">
      <c r="A98" s="325">
        <v>97</v>
      </c>
      <c r="B98" s="368">
        <v>50716</v>
      </c>
      <c r="C98" s="371">
        <f t="shared" si="4"/>
        <v>0.99626763053471101</v>
      </c>
      <c r="D98" s="368">
        <v>37000</v>
      </c>
      <c r="E98" s="371">
        <f t="shared" si="5"/>
        <v>1</v>
      </c>
      <c r="F98" s="367"/>
      <c r="G98" s="367" t="str">
        <f t="shared" si="3"/>
        <v/>
      </c>
      <c r="H98" s="347"/>
      <c r="L98" s="329" t="s">
        <v>106</v>
      </c>
      <c r="M98" s="331">
        <v>149</v>
      </c>
      <c r="N98" s="332">
        <v>6.2083333329999997</v>
      </c>
    </row>
    <row r="99" spans="1:14" ht="17.25" thickBot="1" x14ac:dyDescent="0.35">
      <c r="A99" s="325">
        <v>98</v>
      </c>
      <c r="B99" s="368">
        <v>51410</v>
      </c>
      <c r="C99" s="371">
        <f t="shared" si="4"/>
        <v>1.0136840444830033</v>
      </c>
      <c r="D99" s="368">
        <v>38000</v>
      </c>
      <c r="E99" s="371">
        <f t="shared" si="5"/>
        <v>1.027027027027027</v>
      </c>
      <c r="F99" s="367"/>
      <c r="G99" s="367" t="str">
        <f t="shared" si="3"/>
        <v/>
      </c>
      <c r="H99" s="347"/>
      <c r="L99" s="329" t="s">
        <v>107</v>
      </c>
      <c r="M99" s="331">
        <v>150</v>
      </c>
      <c r="N99" s="332">
        <v>6.25</v>
      </c>
    </row>
    <row r="100" spans="1:14" ht="17.25" thickBot="1" x14ac:dyDescent="0.35">
      <c r="A100" s="325">
        <v>99</v>
      </c>
      <c r="B100" s="368">
        <v>50943</v>
      </c>
      <c r="C100" s="371">
        <f t="shared" si="4"/>
        <v>0.99091616417039485</v>
      </c>
      <c r="D100" s="368">
        <v>38000</v>
      </c>
      <c r="E100" s="371">
        <f t="shared" si="5"/>
        <v>1</v>
      </c>
      <c r="F100" s="367"/>
      <c r="G100" s="367" t="str">
        <f t="shared" si="3"/>
        <v/>
      </c>
      <c r="H100" s="347"/>
      <c r="L100" s="329" t="s">
        <v>108</v>
      </c>
      <c r="M100" s="331">
        <v>150</v>
      </c>
      <c r="N100" s="332">
        <v>6.25</v>
      </c>
    </row>
    <row r="101" spans="1:14" ht="17.25" thickBot="1" x14ac:dyDescent="0.35">
      <c r="A101" s="325">
        <v>100</v>
      </c>
      <c r="B101" s="368">
        <v>50304</v>
      </c>
      <c r="C101" s="371">
        <f t="shared" si="4"/>
        <v>0.98745656910664859</v>
      </c>
      <c r="D101" s="368">
        <v>39000</v>
      </c>
      <c r="E101" s="371">
        <f t="shared" si="5"/>
        <v>1.0263157894736843</v>
      </c>
      <c r="F101" s="367">
        <v>1200</v>
      </c>
      <c r="G101" s="367">
        <f t="shared" si="3"/>
        <v>0</v>
      </c>
      <c r="H101" s="347"/>
      <c r="L101" s="329" t="s">
        <v>109</v>
      </c>
      <c r="M101" s="331">
        <v>151</v>
      </c>
      <c r="N101" s="332">
        <v>6.2916666670000003</v>
      </c>
    </row>
    <row r="102" spans="1:14" ht="17.25" thickBot="1" x14ac:dyDescent="0.35">
      <c r="A102" s="325">
        <v>101</v>
      </c>
      <c r="B102" s="368">
        <v>53493</v>
      </c>
      <c r="C102" s="371">
        <f t="shared" si="4"/>
        <v>1.0633945610687023</v>
      </c>
      <c r="D102" s="368">
        <v>41000</v>
      </c>
      <c r="E102" s="371">
        <f t="shared" si="5"/>
        <v>1.0512820512820513</v>
      </c>
      <c r="F102" s="367"/>
      <c r="G102" s="367" t="str">
        <f t="shared" si="3"/>
        <v/>
      </c>
      <c r="H102" s="347"/>
      <c r="L102" s="329" t="s">
        <v>110</v>
      </c>
      <c r="M102" s="331">
        <v>151</v>
      </c>
      <c r="N102" s="332">
        <v>6.2916666670000003</v>
      </c>
    </row>
    <row r="103" spans="1:14" ht="17.25" thickBot="1" x14ac:dyDescent="0.35">
      <c r="A103" s="325">
        <v>102</v>
      </c>
      <c r="B103" s="368">
        <v>55855</v>
      </c>
      <c r="C103" s="371">
        <f t="shared" si="4"/>
        <v>1.0441553100405661</v>
      </c>
      <c r="D103" s="368">
        <v>44000</v>
      </c>
      <c r="E103" s="371">
        <f t="shared" si="5"/>
        <v>1.0731707317073171</v>
      </c>
      <c r="F103" s="367"/>
      <c r="G103" s="367" t="str">
        <f t="shared" si="3"/>
        <v/>
      </c>
      <c r="H103" s="347"/>
      <c r="L103" s="329" t="s">
        <v>111</v>
      </c>
      <c r="M103" s="331">
        <v>152</v>
      </c>
      <c r="N103" s="332">
        <v>6.3333333329999997</v>
      </c>
    </row>
    <row r="104" spans="1:14" ht="17.25" thickBot="1" x14ac:dyDescent="0.35">
      <c r="A104" s="325">
        <v>103</v>
      </c>
      <c r="B104" s="368">
        <v>58387</v>
      </c>
      <c r="C104" s="371">
        <f t="shared" si="4"/>
        <v>1.0453316623399875</v>
      </c>
      <c r="D104" s="368">
        <v>46000</v>
      </c>
      <c r="E104" s="371">
        <f t="shared" si="5"/>
        <v>1.0454545454545454</v>
      </c>
      <c r="F104" s="367"/>
      <c r="G104" s="367" t="str">
        <f t="shared" si="3"/>
        <v/>
      </c>
      <c r="H104" s="347"/>
      <c r="L104" s="329" t="s">
        <v>112</v>
      </c>
      <c r="M104" s="331">
        <v>152</v>
      </c>
      <c r="N104" s="332">
        <v>6.3333333329999997</v>
      </c>
    </row>
    <row r="105" spans="1:14" ht="17.25" thickBot="1" x14ac:dyDescent="0.35">
      <c r="A105" s="325">
        <v>104</v>
      </c>
      <c r="B105" s="368">
        <v>61097</v>
      </c>
      <c r="C105" s="371">
        <f t="shared" si="4"/>
        <v>1.0464144415708976</v>
      </c>
      <c r="D105" s="368">
        <v>49000</v>
      </c>
      <c r="E105" s="371">
        <f t="shared" si="5"/>
        <v>1.0652173913043479</v>
      </c>
      <c r="F105" s="367"/>
      <c r="G105" s="367" t="str">
        <f t="shared" si="3"/>
        <v/>
      </c>
      <c r="H105" s="347"/>
      <c r="L105" s="329" t="s">
        <v>113</v>
      </c>
      <c r="M105" s="331">
        <v>153</v>
      </c>
      <c r="N105" s="332">
        <v>6.375</v>
      </c>
    </row>
    <row r="106" spans="1:14" ht="17.25" thickBot="1" x14ac:dyDescent="0.35">
      <c r="A106" s="325">
        <v>105</v>
      </c>
      <c r="B106" s="368">
        <v>63996</v>
      </c>
      <c r="C106" s="371">
        <f t="shared" si="4"/>
        <v>1.0474491382555609</v>
      </c>
      <c r="D106" s="368">
        <v>53000</v>
      </c>
      <c r="E106" s="371">
        <f t="shared" si="5"/>
        <v>1.0816326530612246</v>
      </c>
      <c r="F106" s="367"/>
      <c r="G106" s="367" t="str">
        <f t="shared" si="3"/>
        <v/>
      </c>
      <c r="H106" s="347"/>
      <c r="L106" s="329" t="s">
        <v>114</v>
      </c>
      <c r="M106" s="331">
        <v>153</v>
      </c>
      <c r="N106" s="332">
        <v>6.375</v>
      </c>
    </row>
    <row r="107" spans="1:14" ht="17.25" thickBot="1" x14ac:dyDescent="0.35">
      <c r="A107" s="325">
        <v>106</v>
      </c>
      <c r="B107" s="368">
        <v>67093</v>
      </c>
      <c r="C107" s="371">
        <f t="shared" si="4"/>
        <v>1.0483936496031001</v>
      </c>
      <c r="D107" s="368">
        <v>56000</v>
      </c>
      <c r="E107" s="371">
        <f t="shared" si="5"/>
        <v>1.0566037735849056</v>
      </c>
      <c r="F107" s="367"/>
      <c r="G107" s="367" t="str">
        <f t="shared" si="3"/>
        <v/>
      </c>
      <c r="H107" s="347"/>
      <c r="L107" s="329" t="s">
        <v>115</v>
      </c>
      <c r="M107" s="331">
        <v>154</v>
      </c>
      <c r="N107" s="332">
        <v>6.4166666670000003</v>
      </c>
    </row>
    <row r="108" spans="1:14" ht="17.25" thickBot="1" x14ac:dyDescent="0.35">
      <c r="A108" s="325">
        <v>107</v>
      </c>
      <c r="B108" s="368">
        <v>70396</v>
      </c>
      <c r="C108" s="371">
        <f t="shared" si="4"/>
        <v>1.0492301730433875</v>
      </c>
      <c r="D108" s="368">
        <v>60000</v>
      </c>
      <c r="E108" s="371">
        <f t="shared" si="5"/>
        <v>1.0714285714285714</v>
      </c>
      <c r="F108" s="367"/>
      <c r="G108" s="367" t="str">
        <f t="shared" si="3"/>
        <v/>
      </c>
      <c r="H108" s="347"/>
      <c r="L108" s="329" t="s">
        <v>116</v>
      </c>
      <c r="M108" s="331">
        <v>154</v>
      </c>
      <c r="N108" s="332">
        <v>6.4166666670000003</v>
      </c>
    </row>
    <row r="109" spans="1:14" ht="17.25" thickBot="1" x14ac:dyDescent="0.35">
      <c r="A109" s="325">
        <v>108</v>
      </c>
      <c r="B109" s="368">
        <v>75334</v>
      </c>
      <c r="C109" s="371">
        <f t="shared" si="4"/>
        <v>1.0701460310244901</v>
      </c>
      <c r="D109" s="368">
        <v>64000</v>
      </c>
      <c r="E109" s="371">
        <f t="shared" si="5"/>
        <v>1.0666666666666667</v>
      </c>
      <c r="F109" s="367"/>
      <c r="G109" s="367" t="str">
        <f t="shared" si="3"/>
        <v/>
      </c>
      <c r="H109" s="347"/>
      <c r="L109" s="329" t="s">
        <v>117</v>
      </c>
      <c r="M109" s="331">
        <v>155</v>
      </c>
      <c r="N109" s="332">
        <v>6.4583333329999997</v>
      </c>
    </row>
    <row r="110" spans="1:14" ht="17.25" thickBot="1" x14ac:dyDescent="0.35">
      <c r="A110" s="325">
        <v>109</v>
      </c>
      <c r="B110" s="368">
        <v>79144</v>
      </c>
      <c r="C110" s="371">
        <f t="shared" si="4"/>
        <v>1.0505747736745692</v>
      </c>
      <c r="D110" s="368">
        <v>69000</v>
      </c>
      <c r="E110" s="371">
        <f t="shared" si="5"/>
        <v>1.078125</v>
      </c>
      <c r="F110" s="367"/>
      <c r="G110" s="367" t="str">
        <f t="shared" si="3"/>
        <v/>
      </c>
      <c r="H110" s="347"/>
      <c r="L110" s="329" t="s">
        <v>118</v>
      </c>
      <c r="M110" s="331">
        <v>155</v>
      </c>
      <c r="N110" s="332">
        <v>6.4583333329999997</v>
      </c>
    </row>
    <row r="111" spans="1:14" ht="17.25" thickBot="1" x14ac:dyDescent="0.35">
      <c r="A111" s="325">
        <v>110</v>
      </c>
      <c r="B111" s="368">
        <v>83185</v>
      </c>
      <c r="C111" s="371">
        <f t="shared" si="4"/>
        <v>1.0510588294753866</v>
      </c>
      <c r="D111" s="368">
        <v>74000</v>
      </c>
      <c r="E111" s="371">
        <f t="shared" si="5"/>
        <v>1.0724637681159421</v>
      </c>
      <c r="F111" s="367"/>
      <c r="G111" s="367" t="str">
        <f t="shared" si="3"/>
        <v/>
      </c>
      <c r="H111" s="347"/>
      <c r="L111" s="329" t="s">
        <v>119</v>
      </c>
      <c r="M111" s="331">
        <v>156</v>
      </c>
      <c r="N111" s="332">
        <v>6.5</v>
      </c>
    </row>
    <row r="112" spans="1:14" ht="17.25" thickBot="1" x14ac:dyDescent="0.35">
      <c r="A112" s="325">
        <v>111</v>
      </c>
      <c r="B112" s="368">
        <v>87463</v>
      </c>
      <c r="C112" s="371">
        <f t="shared" si="4"/>
        <v>1.0514275410230209</v>
      </c>
      <c r="D112" s="368">
        <v>79000</v>
      </c>
      <c r="E112" s="371">
        <f t="shared" si="5"/>
        <v>1.0675675675675675</v>
      </c>
      <c r="F112" s="367"/>
      <c r="G112" s="367" t="str">
        <f t="shared" si="3"/>
        <v/>
      </c>
      <c r="H112" s="347"/>
      <c r="L112" s="329" t="s">
        <v>120</v>
      </c>
      <c r="M112" s="331">
        <v>156</v>
      </c>
      <c r="N112" s="332">
        <v>6.5</v>
      </c>
    </row>
    <row r="113" spans="1:14" ht="17.25" thickBot="1" x14ac:dyDescent="0.35">
      <c r="A113" s="325">
        <v>112</v>
      </c>
      <c r="B113" s="368">
        <v>91982</v>
      </c>
      <c r="C113" s="371">
        <f t="shared" si="4"/>
        <v>1.0516675622834799</v>
      </c>
      <c r="D113" s="368">
        <v>84000</v>
      </c>
      <c r="E113" s="371">
        <f t="shared" si="5"/>
        <v>1.0632911392405062</v>
      </c>
      <c r="F113" s="367"/>
      <c r="G113" s="367" t="str">
        <f t="shared" si="3"/>
        <v/>
      </c>
      <c r="H113" s="347"/>
      <c r="L113" s="329" t="s">
        <v>121</v>
      </c>
      <c r="M113" s="331">
        <v>157</v>
      </c>
      <c r="N113" s="332">
        <v>6.5416666670000003</v>
      </c>
    </row>
    <row r="114" spans="1:14" ht="17.25" thickBot="1" x14ac:dyDescent="0.35">
      <c r="A114" s="325">
        <v>113</v>
      </c>
      <c r="B114" s="368">
        <v>96742</v>
      </c>
      <c r="C114" s="371">
        <f t="shared" si="4"/>
        <v>1.0517492552890784</v>
      </c>
      <c r="D114" s="368">
        <v>90000</v>
      </c>
      <c r="E114" s="371">
        <f t="shared" si="5"/>
        <v>1.0714285714285714</v>
      </c>
      <c r="F114" s="367"/>
      <c r="G114" s="367" t="str">
        <f t="shared" si="3"/>
        <v/>
      </c>
      <c r="H114" s="347"/>
      <c r="L114" s="329" t="s">
        <v>122</v>
      </c>
      <c r="M114" s="331">
        <v>157</v>
      </c>
      <c r="N114" s="332">
        <v>6.5416666670000003</v>
      </c>
    </row>
    <row r="115" spans="1:14" ht="17.25" thickBot="1" x14ac:dyDescent="0.35">
      <c r="A115" s="325">
        <v>114</v>
      </c>
      <c r="B115" s="368">
        <v>101743</v>
      </c>
      <c r="C115" s="371">
        <f t="shared" si="4"/>
        <v>1.0516941969361808</v>
      </c>
      <c r="D115" s="368">
        <v>97000</v>
      </c>
      <c r="E115" s="371">
        <f t="shared" si="5"/>
        <v>1.0777777777777777</v>
      </c>
      <c r="F115" s="367"/>
      <c r="G115" s="367" t="str">
        <f t="shared" si="3"/>
        <v/>
      </c>
      <c r="H115" s="347"/>
      <c r="L115" s="329" t="s">
        <v>123</v>
      </c>
      <c r="M115" s="331">
        <v>158</v>
      </c>
      <c r="N115" s="332">
        <v>6.5833333329999997</v>
      </c>
    </row>
    <row r="116" spans="1:14" ht="17.25" thickBot="1" x14ac:dyDescent="0.35">
      <c r="A116" s="325">
        <v>115</v>
      </c>
      <c r="B116" s="368">
        <v>106984</v>
      </c>
      <c r="C116" s="371">
        <f t="shared" si="4"/>
        <v>1.0515121433415566</v>
      </c>
      <c r="D116" s="368">
        <v>103000</v>
      </c>
      <c r="E116" s="371">
        <f t="shared" si="5"/>
        <v>1.0618556701030928</v>
      </c>
      <c r="F116" s="367"/>
      <c r="G116" s="367" t="str">
        <f t="shared" si="3"/>
        <v/>
      </c>
      <c r="H116" s="347"/>
      <c r="L116" s="329" t="s">
        <v>124</v>
      </c>
      <c r="M116" s="331">
        <v>158</v>
      </c>
      <c r="N116" s="332">
        <v>6.5833333329999997</v>
      </c>
    </row>
    <row r="117" spans="1:14" ht="17.25" thickBot="1" x14ac:dyDescent="0.35">
      <c r="A117" s="325">
        <v>116</v>
      </c>
      <c r="B117" s="368">
        <v>112459</v>
      </c>
      <c r="C117" s="371">
        <f t="shared" si="4"/>
        <v>1.0511758767666193</v>
      </c>
      <c r="D117" s="368">
        <v>111000</v>
      </c>
      <c r="E117" s="371">
        <f t="shared" si="5"/>
        <v>1.0776699029126213</v>
      </c>
      <c r="F117" s="367"/>
      <c r="G117" s="367" t="str">
        <f t="shared" si="3"/>
        <v/>
      </c>
      <c r="H117" s="347"/>
      <c r="L117" s="329" t="s">
        <v>125</v>
      </c>
      <c r="M117" s="331">
        <v>159</v>
      </c>
      <c r="N117" s="332">
        <v>6.625</v>
      </c>
    </row>
    <row r="118" spans="1:14" ht="17.25" thickBot="1" x14ac:dyDescent="0.35">
      <c r="A118" s="325">
        <v>117</v>
      </c>
      <c r="B118" s="368">
        <v>120392</v>
      </c>
      <c r="C118" s="371">
        <f t="shared" si="4"/>
        <v>1.070541263927298</v>
      </c>
      <c r="D118" s="368">
        <v>118000</v>
      </c>
      <c r="E118" s="371">
        <f t="shared" si="5"/>
        <v>1.0630630630630631</v>
      </c>
      <c r="F118" s="367"/>
      <c r="G118" s="367" t="str">
        <f t="shared" si="3"/>
        <v/>
      </c>
      <c r="H118" s="347"/>
      <c r="L118" s="329" t="s">
        <v>126</v>
      </c>
      <c r="M118" s="331">
        <v>159</v>
      </c>
      <c r="N118" s="332">
        <v>6.625</v>
      </c>
    </row>
    <row r="119" spans="1:14" ht="17.25" thickBot="1" x14ac:dyDescent="0.35">
      <c r="A119" s="325">
        <v>118</v>
      </c>
      <c r="B119" s="368">
        <v>126424</v>
      </c>
      <c r="C119" s="371">
        <f t="shared" si="4"/>
        <v>1.0501029968768689</v>
      </c>
      <c r="D119" s="368">
        <v>127000</v>
      </c>
      <c r="E119" s="371">
        <f t="shared" si="5"/>
        <v>1.076271186440678</v>
      </c>
      <c r="F119" s="367"/>
      <c r="G119" s="367" t="str">
        <f t="shared" si="3"/>
        <v/>
      </c>
      <c r="H119" s="347"/>
      <c r="L119" s="329" t="s">
        <v>127</v>
      </c>
      <c r="M119" s="331">
        <v>160</v>
      </c>
      <c r="N119" s="332">
        <v>6.6666666670000003</v>
      </c>
    </row>
    <row r="120" spans="1:14" ht="17.25" thickBot="1" x14ac:dyDescent="0.35">
      <c r="A120" s="325">
        <v>119</v>
      </c>
      <c r="B120" s="368">
        <v>132666</v>
      </c>
      <c r="C120" s="371">
        <f t="shared" si="4"/>
        <v>1.0493735366702526</v>
      </c>
      <c r="D120" s="368">
        <v>135000</v>
      </c>
      <c r="E120" s="371">
        <f t="shared" si="5"/>
        <v>1.0629921259842521</v>
      </c>
      <c r="F120" s="367"/>
      <c r="G120" s="367" t="str">
        <f t="shared" si="3"/>
        <v/>
      </c>
      <c r="H120" s="347"/>
      <c r="L120" s="329" t="s">
        <v>128</v>
      </c>
      <c r="M120" s="331">
        <v>160</v>
      </c>
      <c r="N120" s="332">
        <v>6.6666666670000003</v>
      </c>
    </row>
    <row r="121" spans="1:14" ht="17.25" thickBot="1" x14ac:dyDescent="0.35">
      <c r="A121" s="325">
        <v>120</v>
      </c>
      <c r="B121" s="368">
        <v>139102</v>
      </c>
      <c r="C121" s="371">
        <f t="shared" si="4"/>
        <v>1.0485128065970182</v>
      </c>
      <c r="D121" s="368">
        <v>144000</v>
      </c>
      <c r="E121" s="371">
        <f t="shared" si="5"/>
        <v>1.0666666666666667</v>
      </c>
      <c r="F121" s="367">
        <v>3000</v>
      </c>
      <c r="G121" s="367">
        <f t="shared" si="3"/>
        <v>0</v>
      </c>
      <c r="H121" s="347"/>
      <c r="L121" s="329" t="s">
        <v>129</v>
      </c>
      <c r="M121" s="331">
        <v>160</v>
      </c>
      <c r="N121" s="332">
        <v>6.6666666670000003</v>
      </c>
    </row>
    <row r="122" spans="1:14" ht="17.25" thickBot="1" x14ac:dyDescent="0.35">
      <c r="A122" s="325">
        <v>121</v>
      </c>
      <c r="B122" s="368">
        <v>145716</v>
      </c>
      <c r="C122" s="371">
        <f t="shared" si="4"/>
        <v>1.0475478425903293</v>
      </c>
      <c r="D122" s="368">
        <v>154000</v>
      </c>
      <c r="E122" s="371">
        <f t="shared" si="5"/>
        <v>1.0694444444444444</v>
      </c>
      <c r="F122" s="367"/>
      <c r="G122" s="367" t="str">
        <f t="shared" si="3"/>
        <v/>
      </c>
      <c r="H122" s="347"/>
      <c r="L122" s="329" t="s">
        <v>130</v>
      </c>
      <c r="M122" s="331">
        <v>160</v>
      </c>
      <c r="N122" s="332">
        <v>6.6666666670000003</v>
      </c>
    </row>
    <row r="123" spans="1:14" ht="17.25" thickBot="1" x14ac:dyDescent="0.35">
      <c r="A123" s="325">
        <v>122</v>
      </c>
      <c r="B123" s="368">
        <v>152487</v>
      </c>
      <c r="C123" s="371">
        <f t="shared" si="4"/>
        <v>1.0464671003870543</v>
      </c>
      <c r="D123" s="368">
        <v>164000</v>
      </c>
      <c r="E123" s="371">
        <f t="shared" si="5"/>
        <v>1.0649350649350648</v>
      </c>
      <c r="F123" s="367"/>
      <c r="G123" s="367" t="str">
        <f t="shared" si="3"/>
        <v/>
      </c>
      <c r="H123" s="347"/>
      <c r="L123" s="329" t="s">
        <v>131</v>
      </c>
      <c r="M123" s="331">
        <v>160</v>
      </c>
      <c r="N123" s="332">
        <v>6.6666666670000003</v>
      </c>
    </row>
    <row r="124" spans="1:14" ht="17.25" thickBot="1" x14ac:dyDescent="0.35">
      <c r="A124" s="325">
        <v>123</v>
      </c>
      <c r="B124" s="368">
        <v>159393</v>
      </c>
      <c r="C124" s="371">
        <f t="shared" si="4"/>
        <v>1.0452891066123668</v>
      </c>
      <c r="D124" s="368">
        <v>174000</v>
      </c>
      <c r="E124" s="371">
        <f t="shared" si="5"/>
        <v>1.0609756097560976</v>
      </c>
      <c r="F124" s="367"/>
      <c r="G124" s="367" t="str">
        <f t="shared" si="3"/>
        <v/>
      </c>
      <c r="H124" s="347"/>
      <c r="L124" s="329" t="s">
        <v>132</v>
      </c>
      <c r="M124" s="331">
        <v>160</v>
      </c>
      <c r="N124" s="332">
        <v>6.6666666670000003</v>
      </c>
    </row>
    <row r="125" spans="1:14" ht="17.25" thickBot="1" x14ac:dyDescent="0.35">
      <c r="A125" s="325">
        <v>124</v>
      </c>
      <c r="B125" s="368">
        <v>166412</v>
      </c>
      <c r="C125" s="371">
        <f t="shared" si="4"/>
        <v>1.0440358108574403</v>
      </c>
      <c r="D125" s="368">
        <v>185000</v>
      </c>
      <c r="E125" s="371">
        <f t="shared" si="5"/>
        <v>1.0632183908045978</v>
      </c>
      <c r="F125" s="367"/>
      <c r="G125" s="367" t="str">
        <f t="shared" si="3"/>
        <v/>
      </c>
      <c r="H125" s="347"/>
      <c r="L125" s="329" t="s">
        <v>133</v>
      </c>
      <c r="M125" s="331">
        <v>161</v>
      </c>
      <c r="N125" s="332">
        <v>6.7083333329999997</v>
      </c>
    </row>
    <row r="126" spans="1:14" ht="17.25" thickBot="1" x14ac:dyDescent="0.35">
      <c r="A126" s="325">
        <v>125</v>
      </c>
      <c r="B126" s="368">
        <v>173518</v>
      </c>
      <c r="C126" s="371">
        <f t="shared" si="4"/>
        <v>1.0427012475061894</v>
      </c>
      <c r="D126" s="368">
        <v>196000</v>
      </c>
      <c r="E126" s="371">
        <f t="shared" si="5"/>
        <v>1.0594594594594595</v>
      </c>
      <c r="F126" s="367"/>
      <c r="G126" s="367" t="str">
        <f t="shared" si="3"/>
        <v/>
      </c>
      <c r="H126" s="347"/>
      <c r="L126" s="329" t="s">
        <v>134</v>
      </c>
      <c r="M126" s="331">
        <v>161</v>
      </c>
      <c r="N126" s="332">
        <v>6.7083333329999997</v>
      </c>
    </row>
    <row r="127" spans="1:14" ht="17.25" thickBot="1" x14ac:dyDescent="0.35">
      <c r="A127" s="325">
        <v>126</v>
      </c>
      <c r="B127" s="368">
        <v>184031</v>
      </c>
      <c r="C127" s="371">
        <f t="shared" si="4"/>
        <v>1.0605873742205421</v>
      </c>
      <c r="D127" s="368">
        <v>207000</v>
      </c>
      <c r="E127" s="371">
        <f t="shared" si="5"/>
        <v>1.0561224489795917</v>
      </c>
      <c r="F127" s="367"/>
      <c r="G127" s="367" t="str">
        <f t="shared" si="3"/>
        <v/>
      </c>
      <c r="H127" s="347"/>
      <c r="L127" s="329" t="s">
        <v>135</v>
      </c>
      <c r="M127" s="331">
        <v>162</v>
      </c>
      <c r="N127" s="332">
        <v>6.75</v>
      </c>
    </row>
    <row r="128" spans="1:14" ht="17.25" thickBot="1" x14ac:dyDescent="0.35">
      <c r="A128" s="325">
        <v>127</v>
      </c>
      <c r="B128" s="368">
        <v>191366</v>
      </c>
      <c r="C128" s="371">
        <f t="shared" si="4"/>
        <v>1.0398574153267657</v>
      </c>
      <c r="D128" s="368">
        <v>219000</v>
      </c>
      <c r="E128" s="371">
        <f t="shared" si="5"/>
        <v>1.0579710144927537</v>
      </c>
      <c r="F128" s="367"/>
      <c r="G128" s="367" t="str">
        <f t="shared" si="3"/>
        <v/>
      </c>
      <c r="H128" s="347"/>
      <c r="L128" s="329" t="s">
        <v>136</v>
      </c>
      <c r="M128" s="331">
        <v>162</v>
      </c>
      <c r="N128" s="332">
        <v>6.75</v>
      </c>
    </row>
    <row r="129" spans="1:14" ht="17.25" thickBot="1" x14ac:dyDescent="0.35">
      <c r="A129" s="325">
        <v>128</v>
      </c>
      <c r="B129" s="368">
        <v>198709</v>
      </c>
      <c r="C129" s="371">
        <f t="shared" si="4"/>
        <v>1.0383714975491989</v>
      </c>
      <c r="D129" s="368">
        <v>231000</v>
      </c>
      <c r="E129" s="371">
        <f t="shared" si="5"/>
        <v>1.0547945205479452</v>
      </c>
      <c r="F129" s="367"/>
      <c r="G129" s="367" t="str">
        <f t="shared" si="3"/>
        <v/>
      </c>
      <c r="H129" s="347"/>
      <c r="L129" s="329" t="s">
        <v>137</v>
      </c>
      <c r="M129" s="331">
        <v>163</v>
      </c>
      <c r="N129" s="332">
        <v>6.7916666670000003</v>
      </c>
    </row>
    <row r="130" spans="1:14" ht="17.25" thickBot="1" x14ac:dyDescent="0.35">
      <c r="A130" s="325">
        <v>129</v>
      </c>
      <c r="B130" s="368">
        <v>206032</v>
      </c>
      <c r="C130" s="371">
        <f t="shared" si="4"/>
        <v>1.0368528853750962</v>
      </c>
      <c r="D130" s="368">
        <v>244000</v>
      </c>
      <c r="E130" s="371">
        <f t="shared" si="5"/>
        <v>1.0562770562770563</v>
      </c>
      <c r="F130" s="367"/>
      <c r="G130" s="367" t="str">
        <f t="shared" si="3"/>
        <v/>
      </c>
      <c r="H130" s="347"/>
      <c r="L130" s="329" t="s">
        <v>138</v>
      </c>
      <c r="M130" s="331">
        <v>163</v>
      </c>
      <c r="N130" s="332">
        <v>6.7916666670000003</v>
      </c>
    </row>
    <row r="131" spans="1:14" ht="17.25" thickBot="1" x14ac:dyDescent="0.35">
      <c r="A131" s="325">
        <v>130</v>
      </c>
      <c r="B131" s="368">
        <v>213311</v>
      </c>
      <c r="C131" s="371">
        <f t="shared" si="4"/>
        <v>1.0353294633843286</v>
      </c>
      <c r="D131" s="368">
        <v>256000</v>
      </c>
      <c r="E131" s="371">
        <f t="shared" si="5"/>
        <v>1.0491803278688525</v>
      </c>
      <c r="F131" s="367"/>
      <c r="G131" s="367" t="str">
        <f t="shared" ref="G131:G194" si="6">IFERROR(F130/F131,"")</f>
        <v/>
      </c>
      <c r="H131" s="347"/>
      <c r="L131" s="329" t="s">
        <v>139</v>
      </c>
      <c r="M131" s="331">
        <v>164</v>
      </c>
      <c r="N131" s="332">
        <v>6.8333333329999997</v>
      </c>
    </row>
    <row r="132" spans="1:14" ht="17.25" thickBot="1" x14ac:dyDescent="0.35">
      <c r="A132" s="325">
        <v>131</v>
      </c>
      <c r="B132" s="368">
        <v>220520</v>
      </c>
      <c r="C132" s="371">
        <f t="shared" ref="C132:C195" si="7">B132/B131</f>
        <v>1.0337957254900123</v>
      </c>
      <c r="D132" s="368">
        <v>269000</v>
      </c>
      <c r="E132" s="371">
        <f t="shared" ref="E132:E195" si="8">D132/D131</f>
        <v>1.05078125</v>
      </c>
      <c r="F132" s="367"/>
      <c r="G132" s="367" t="str">
        <f t="shared" si="6"/>
        <v/>
      </c>
      <c r="H132" s="347"/>
      <c r="L132" s="329" t="s">
        <v>140</v>
      </c>
      <c r="M132" s="331">
        <v>164</v>
      </c>
      <c r="N132" s="332">
        <v>6.8333333329999997</v>
      </c>
    </row>
    <row r="133" spans="1:14" ht="17.25" thickBot="1" x14ac:dyDescent="0.35">
      <c r="A133" s="325">
        <v>132</v>
      </c>
      <c r="B133" s="368">
        <v>227635</v>
      </c>
      <c r="C133" s="371">
        <f t="shared" si="7"/>
        <v>1.0322646471975332</v>
      </c>
      <c r="D133" s="368">
        <v>283000</v>
      </c>
      <c r="E133" s="371">
        <f t="shared" si="8"/>
        <v>1.0520446096654275</v>
      </c>
      <c r="F133" s="367"/>
      <c r="G133" s="367" t="str">
        <f t="shared" si="6"/>
        <v/>
      </c>
      <c r="H133" s="347"/>
      <c r="L133" s="329" t="s">
        <v>141</v>
      </c>
      <c r="M133" s="331">
        <v>165</v>
      </c>
      <c r="N133" s="332">
        <v>6.875</v>
      </c>
    </row>
    <row r="134" spans="1:14" ht="17.25" thickBot="1" x14ac:dyDescent="0.35">
      <c r="A134" s="325">
        <v>133</v>
      </c>
      <c r="B134" s="368">
        <v>234635</v>
      </c>
      <c r="C134" s="371">
        <f t="shared" si="7"/>
        <v>1.0307509829332044</v>
      </c>
      <c r="D134" s="368">
        <v>296000</v>
      </c>
      <c r="E134" s="371">
        <f t="shared" si="8"/>
        <v>1.0459363957597174</v>
      </c>
      <c r="F134" s="367"/>
      <c r="G134" s="367" t="str">
        <f t="shared" si="6"/>
        <v/>
      </c>
      <c r="H134" s="347"/>
      <c r="L134" s="329" t="s">
        <v>142</v>
      </c>
      <c r="M134" s="331">
        <v>165</v>
      </c>
      <c r="N134" s="332">
        <v>6.875</v>
      </c>
    </row>
    <row r="135" spans="1:14" ht="17.25" thickBot="1" x14ac:dyDescent="0.35">
      <c r="A135" s="325">
        <v>134</v>
      </c>
      <c r="B135" s="368">
        <v>241500</v>
      </c>
      <c r="C135" s="371">
        <f t="shared" si="7"/>
        <v>1.0292582095595286</v>
      </c>
      <c r="D135" s="368">
        <v>310000</v>
      </c>
      <c r="E135" s="371">
        <f t="shared" si="8"/>
        <v>1.0472972972972974</v>
      </c>
      <c r="F135" s="367"/>
      <c r="G135" s="367" t="str">
        <f t="shared" si="6"/>
        <v/>
      </c>
      <c r="H135" s="347"/>
      <c r="L135" s="329" t="s">
        <v>143</v>
      </c>
      <c r="M135" s="331">
        <v>166</v>
      </c>
      <c r="N135" s="332">
        <v>6.9166666670000003</v>
      </c>
    </row>
    <row r="136" spans="1:14" ht="17.25" thickBot="1" x14ac:dyDescent="0.35">
      <c r="A136" s="325">
        <v>135</v>
      </c>
      <c r="B136" s="368">
        <v>252726</v>
      </c>
      <c r="C136" s="371">
        <f t="shared" si="7"/>
        <v>1.0464844720496895</v>
      </c>
      <c r="D136" s="368">
        <v>323000</v>
      </c>
      <c r="E136" s="371">
        <f t="shared" si="8"/>
        <v>1.0419354838709678</v>
      </c>
      <c r="F136" s="367"/>
      <c r="G136" s="367" t="str">
        <f t="shared" si="6"/>
        <v/>
      </c>
      <c r="H136" s="347"/>
      <c r="L136" s="329" t="s">
        <v>144</v>
      </c>
      <c r="M136" s="331">
        <v>166</v>
      </c>
      <c r="N136" s="332">
        <v>6.9166666670000003</v>
      </c>
    </row>
    <row r="137" spans="1:14" ht="17.25" thickBot="1" x14ac:dyDescent="0.35">
      <c r="A137" s="325">
        <v>136</v>
      </c>
      <c r="B137" s="368">
        <v>259392</v>
      </c>
      <c r="C137" s="371">
        <f t="shared" si="7"/>
        <v>1.026376391823556</v>
      </c>
      <c r="D137" s="368">
        <v>337000</v>
      </c>
      <c r="E137" s="371">
        <f t="shared" si="8"/>
        <v>1.0433436532507741</v>
      </c>
      <c r="F137" s="367"/>
      <c r="G137" s="367" t="str">
        <f t="shared" si="6"/>
        <v/>
      </c>
      <c r="H137" s="347"/>
      <c r="L137" s="329" t="s">
        <v>145</v>
      </c>
      <c r="M137" s="331">
        <v>167</v>
      </c>
      <c r="N137" s="332">
        <v>6.9583333329999997</v>
      </c>
    </row>
    <row r="138" spans="1:14" ht="17.25" thickBot="1" x14ac:dyDescent="0.35">
      <c r="A138" s="325">
        <v>137</v>
      </c>
      <c r="B138" s="368">
        <v>265875</v>
      </c>
      <c r="C138" s="371">
        <f t="shared" si="7"/>
        <v>1.0249930606957809</v>
      </c>
      <c r="D138" s="368">
        <v>352000</v>
      </c>
      <c r="E138" s="371">
        <f t="shared" si="8"/>
        <v>1.0445103857566767</v>
      </c>
      <c r="F138" s="367"/>
      <c r="G138" s="367" t="str">
        <f t="shared" si="6"/>
        <v/>
      </c>
      <c r="H138" s="347"/>
      <c r="L138" s="329" t="s">
        <v>146</v>
      </c>
      <c r="M138" s="331">
        <v>167</v>
      </c>
      <c r="N138" s="332">
        <v>6.9583333329999997</v>
      </c>
    </row>
    <row r="139" spans="1:14" ht="17.25" thickBot="1" x14ac:dyDescent="0.35">
      <c r="A139" s="325">
        <v>138</v>
      </c>
      <c r="B139" s="368">
        <v>272167</v>
      </c>
      <c r="C139" s="371">
        <f t="shared" si="7"/>
        <v>1.0236652562294311</v>
      </c>
      <c r="D139" s="368">
        <v>366000</v>
      </c>
      <c r="E139" s="371">
        <f t="shared" si="8"/>
        <v>1.0397727272727273</v>
      </c>
      <c r="F139" s="367"/>
      <c r="G139" s="367" t="str">
        <f t="shared" si="6"/>
        <v/>
      </c>
      <c r="H139" s="347"/>
      <c r="L139" s="329" t="s">
        <v>147</v>
      </c>
      <c r="M139" s="331">
        <v>168</v>
      </c>
      <c r="N139" s="332">
        <v>7</v>
      </c>
    </row>
    <row r="140" spans="1:14" ht="17.25" thickBot="1" x14ac:dyDescent="0.35">
      <c r="A140" s="325">
        <v>139</v>
      </c>
      <c r="B140" s="368">
        <v>278258</v>
      </c>
      <c r="C140" s="371">
        <f t="shared" si="7"/>
        <v>1.0223796419110325</v>
      </c>
      <c r="D140" s="368">
        <v>380000</v>
      </c>
      <c r="E140" s="371">
        <f t="shared" si="8"/>
        <v>1.0382513661202186</v>
      </c>
      <c r="F140" s="367"/>
      <c r="G140" s="367" t="str">
        <f t="shared" si="6"/>
        <v/>
      </c>
      <c r="H140" s="347"/>
      <c r="L140" s="329" t="s">
        <v>148</v>
      </c>
      <c r="M140" s="331">
        <v>168</v>
      </c>
      <c r="N140" s="332">
        <v>7</v>
      </c>
    </row>
    <row r="141" spans="1:14" ht="17.25" thickBot="1" x14ac:dyDescent="0.35">
      <c r="A141" s="325">
        <v>140</v>
      </c>
      <c r="B141" s="368">
        <v>284145</v>
      </c>
      <c r="C141" s="371">
        <f t="shared" si="7"/>
        <v>1.0211566244276895</v>
      </c>
      <c r="D141" s="368">
        <v>395000</v>
      </c>
      <c r="E141" s="371">
        <f t="shared" si="8"/>
        <v>1.0394736842105263</v>
      </c>
      <c r="F141" s="367">
        <v>6000</v>
      </c>
      <c r="G141" s="367">
        <f t="shared" si="6"/>
        <v>0</v>
      </c>
      <c r="H141" s="347"/>
      <c r="L141" s="329" t="s">
        <v>149</v>
      </c>
      <c r="M141" s="331">
        <v>169</v>
      </c>
      <c r="N141" s="332">
        <v>7.0416666670000003</v>
      </c>
    </row>
    <row r="142" spans="1:14" ht="17.25" thickBot="1" x14ac:dyDescent="0.35">
      <c r="A142" s="325">
        <v>141</v>
      </c>
      <c r="B142" s="368">
        <v>289823</v>
      </c>
      <c r="C142" s="371">
        <f t="shared" si="7"/>
        <v>1.019982755283394</v>
      </c>
      <c r="D142" s="368">
        <v>409000</v>
      </c>
      <c r="E142" s="371">
        <f t="shared" si="8"/>
        <v>1.0354430379746835</v>
      </c>
      <c r="F142" s="367"/>
      <c r="G142" s="367" t="str">
        <f t="shared" si="6"/>
        <v/>
      </c>
      <c r="H142" s="347"/>
      <c r="L142" s="329" t="s">
        <v>150</v>
      </c>
      <c r="M142" s="331">
        <v>169</v>
      </c>
      <c r="N142" s="332">
        <v>7.0416666670000003</v>
      </c>
    </row>
    <row r="143" spans="1:14" ht="17.25" thickBot="1" x14ac:dyDescent="0.35">
      <c r="A143" s="325">
        <v>142</v>
      </c>
      <c r="B143" s="368">
        <v>295292</v>
      </c>
      <c r="C143" s="371">
        <f t="shared" si="7"/>
        <v>1.0188701379807676</v>
      </c>
      <c r="D143" s="368">
        <v>423000</v>
      </c>
      <c r="E143" s="371">
        <f t="shared" si="8"/>
        <v>1.0342298288508558</v>
      </c>
      <c r="F143" s="367"/>
      <c r="G143" s="367" t="str">
        <f t="shared" si="6"/>
        <v/>
      </c>
      <c r="H143" s="347"/>
      <c r="L143" s="329" t="s">
        <v>151</v>
      </c>
      <c r="M143" s="331">
        <v>170</v>
      </c>
      <c r="N143" s="332">
        <v>7.0833333329999997</v>
      </c>
    </row>
    <row r="144" spans="1:14" ht="17.25" thickBot="1" x14ac:dyDescent="0.35">
      <c r="A144" s="325">
        <v>143</v>
      </c>
      <c r="B144" s="368">
        <v>300553</v>
      </c>
      <c r="C144" s="371">
        <f t="shared" si="7"/>
        <v>1.0178162632241985</v>
      </c>
      <c r="D144" s="368">
        <v>437000</v>
      </c>
      <c r="E144" s="371">
        <f t="shared" si="8"/>
        <v>1.033096926713948</v>
      </c>
      <c r="F144" s="367"/>
      <c r="G144" s="367" t="str">
        <f t="shared" si="6"/>
        <v/>
      </c>
      <c r="H144" s="347"/>
      <c r="L144" s="329" t="s">
        <v>152</v>
      </c>
      <c r="M144" s="331">
        <v>170</v>
      </c>
      <c r="N144" s="332">
        <v>7.0833333329999997</v>
      </c>
    </row>
    <row r="145" spans="1:14" ht="17.25" thickBot="1" x14ac:dyDescent="0.35">
      <c r="A145" s="325">
        <v>144</v>
      </c>
      <c r="B145" s="368">
        <v>311065</v>
      </c>
      <c r="C145" s="371">
        <f t="shared" si="7"/>
        <v>1.0349755284425708</v>
      </c>
      <c r="D145" s="368">
        <v>451000</v>
      </c>
      <c r="E145" s="371">
        <f t="shared" si="8"/>
        <v>1.0320366132723111</v>
      </c>
      <c r="F145" s="367"/>
      <c r="G145" s="367" t="str">
        <f t="shared" si="6"/>
        <v/>
      </c>
      <c r="H145" s="347"/>
      <c r="L145" s="329" t="s">
        <v>153</v>
      </c>
      <c r="M145" s="331">
        <v>171</v>
      </c>
      <c r="N145" s="332">
        <v>7.125</v>
      </c>
    </row>
    <row r="146" spans="1:14" ht="17.25" thickBot="1" x14ac:dyDescent="0.35">
      <c r="A146" s="325">
        <v>145</v>
      </c>
      <c r="B146" s="368">
        <v>316005</v>
      </c>
      <c r="C146" s="371">
        <f t="shared" si="7"/>
        <v>1.0158809252085577</v>
      </c>
      <c r="D146" s="368">
        <v>465000</v>
      </c>
      <c r="E146" s="371">
        <f t="shared" si="8"/>
        <v>1.0310421286031042</v>
      </c>
      <c r="F146" s="367"/>
      <c r="G146" s="367" t="str">
        <f t="shared" si="6"/>
        <v/>
      </c>
      <c r="H146" s="347"/>
      <c r="L146" s="329" t="s">
        <v>154</v>
      </c>
      <c r="M146" s="331">
        <v>171</v>
      </c>
      <c r="N146" s="332">
        <v>7.125</v>
      </c>
    </row>
    <row r="147" spans="1:14" ht="17.25" thickBot="1" x14ac:dyDescent="0.35">
      <c r="A147" s="325">
        <v>146</v>
      </c>
      <c r="B147" s="368">
        <v>320744</v>
      </c>
      <c r="C147" s="371">
        <f t="shared" si="7"/>
        <v>1.0149965981550926</v>
      </c>
      <c r="D147" s="368">
        <v>479000</v>
      </c>
      <c r="E147" s="371">
        <f t="shared" si="8"/>
        <v>1.0301075268817204</v>
      </c>
      <c r="F147" s="367"/>
      <c r="G147" s="367" t="str">
        <f t="shared" si="6"/>
        <v/>
      </c>
      <c r="H147" s="347"/>
      <c r="L147" s="329" t="s">
        <v>155</v>
      </c>
      <c r="M147" s="331">
        <v>172</v>
      </c>
      <c r="N147" s="332">
        <v>7.1666666670000003</v>
      </c>
    </row>
    <row r="148" spans="1:14" ht="17.25" thickBot="1" x14ac:dyDescent="0.35">
      <c r="A148" s="325">
        <v>147</v>
      </c>
      <c r="B148" s="368">
        <v>325288</v>
      </c>
      <c r="C148" s="371">
        <f t="shared" si="7"/>
        <v>1.0141670615818223</v>
      </c>
      <c r="D148" s="368">
        <v>493000</v>
      </c>
      <c r="E148" s="371">
        <f t="shared" si="8"/>
        <v>1.0292275574112735</v>
      </c>
      <c r="F148" s="367"/>
      <c r="G148" s="367" t="str">
        <f t="shared" si="6"/>
        <v/>
      </c>
      <c r="H148" s="347"/>
      <c r="L148" s="329" t="s">
        <v>156</v>
      </c>
      <c r="M148" s="331">
        <v>172</v>
      </c>
      <c r="N148" s="332">
        <v>7.1666666670000003</v>
      </c>
    </row>
    <row r="149" spans="1:14" ht="17.25" thickBot="1" x14ac:dyDescent="0.35">
      <c r="A149" s="325">
        <v>148</v>
      </c>
      <c r="B149" s="368">
        <v>329646</v>
      </c>
      <c r="C149" s="371">
        <f t="shared" si="7"/>
        <v>1.0133973586483362</v>
      </c>
      <c r="D149" s="368">
        <v>507000</v>
      </c>
      <c r="E149" s="371">
        <f t="shared" si="8"/>
        <v>1.028397565922921</v>
      </c>
      <c r="F149" s="367"/>
      <c r="G149" s="367" t="str">
        <f t="shared" si="6"/>
        <v/>
      </c>
      <c r="H149" s="347"/>
      <c r="L149" s="329" t="s">
        <v>157</v>
      </c>
      <c r="M149" s="331">
        <v>173</v>
      </c>
      <c r="N149" s="332">
        <v>7.2083333329999997</v>
      </c>
    </row>
    <row r="150" spans="1:14" ht="17.25" thickBot="1" x14ac:dyDescent="0.35">
      <c r="A150" s="325">
        <v>149</v>
      </c>
      <c r="B150" s="368">
        <v>333823</v>
      </c>
      <c r="C150" s="371">
        <f t="shared" si="7"/>
        <v>1.012671168465566</v>
      </c>
      <c r="D150" s="368">
        <v>521000</v>
      </c>
      <c r="E150" s="371">
        <f t="shared" si="8"/>
        <v>1.0276134122287968</v>
      </c>
      <c r="F150" s="367"/>
      <c r="G150" s="367" t="str">
        <f t="shared" si="6"/>
        <v/>
      </c>
      <c r="H150" s="347"/>
      <c r="L150" s="329" t="s">
        <v>158</v>
      </c>
      <c r="M150" s="331">
        <v>173</v>
      </c>
      <c r="N150" s="332">
        <v>7.2083333329999997</v>
      </c>
    </row>
    <row r="151" spans="1:14" ht="17.25" thickBot="1" x14ac:dyDescent="0.35">
      <c r="A151" s="325">
        <v>150</v>
      </c>
      <c r="B151" s="368">
        <v>337828</v>
      </c>
      <c r="C151" s="371">
        <f t="shared" si="7"/>
        <v>1.0119973758548693</v>
      </c>
      <c r="D151" s="368">
        <v>535000</v>
      </c>
      <c r="E151" s="371">
        <f t="shared" si="8"/>
        <v>1.0268714011516316</v>
      </c>
      <c r="F151" s="367"/>
      <c r="G151" s="367" t="str">
        <f t="shared" si="6"/>
        <v/>
      </c>
      <c r="H151" s="347"/>
      <c r="L151" s="329" t="s">
        <v>159</v>
      </c>
      <c r="M151" s="331">
        <v>174</v>
      </c>
      <c r="N151" s="332">
        <v>7.25</v>
      </c>
    </row>
    <row r="152" spans="1:14" ht="17.25" thickBot="1" x14ac:dyDescent="0.35">
      <c r="A152" s="325">
        <v>151</v>
      </c>
      <c r="B152" s="368">
        <v>341670</v>
      </c>
      <c r="C152" s="371">
        <f t="shared" si="7"/>
        <v>1.0113726511716021</v>
      </c>
      <c r="D152" s="368">
        <v>549000</v>
      </c>
      <c r="E152" s="371">
        <f t="shared" si="8"/>
        <v>1.0261682242990655</v>
      </c>
      <c r="F152" s="367"/>
      <c r="G152" s="367" t="str">
        <f t="shared" si="6"/>
        <v/>
      </c>
      <c r="H152" s="347"/>
      <c r="L152" s="329" t="s">
        <v>160</v>
      </c>
      <c r="M152" s="331">
        <v>174</v>
      </c>
      <c r="N152" s="332">
        <v>7.25</v>
      </c>
    </row>
    <row r="153" spans="1:14" ht="17.25" thickBot="1" x14ac:dyDescent="0.35">
      <c r="A153" s="325">
        <v>152</v>
      </c>
      <c r="B153" s="368">
        <v>345356</v>
      </c>
      <c r="C153" s="371">
        <f t="shared" si="7"/>
        <v>1.0107881874323177</v>
      </c>
      <c r="D153" s="368">
        <v>563000</v>
      </c>
      <c r="E153" s="371">
        <f t="shared" si="8"/>
        <v>1.0255009107468125</v>
      </c>
      <c r="F153" s="367"/>
      <c r="G153" s="367" t="str">
        <f t="shared" si="6"/>
        <v/>
      </c>
      <c r="H153" s="347"/>
      <c r="L153" s="329" t="s">
        <v>161</v>
      </c>
      <c r="M153" s="331">
        <v>175</v>
      </c>
      <c r="N153" s="332">
        <v>7.2916666670000003</v>
      </c>
    </row>
    <row r="154" spans="1:14" ht="17.25" thickBot="1" x14ac:dyDescent="0.35">
      <c r="A154" s="325">
        <v>153</v>
      </c>
      <c r="B154" s="368">
        <v>348896</v>
      </c>
      <c r="C154" s="371">
        <f t="shared" si="7"/>
        <v>1.0102502924518468</v>
      </c>
      <c r="D154" s="368">
        <v>577000</v>
      </c>
      <c r="E154" s="371">
        <f t="shared" si="8"/>
        <v>1.0248667850799289</v>
      </c>
      <c r="F154" s="367"/>
      <c r="G154" s="367" t="str">
        <f t="shared" si="6"/>
        <v/>
      </c>
      <c r="H154" s="347"/>
      <c r="L154" s="329" t="s">
        <v>162</v>
      </c>
      <c r="M154" s="331">
        <v>175</v>
      </c>
      <c r="N154" s="332">
        <v>7.2916666670000003</v>
      </c>
    </row>
    <row r="155" spans="1:14" ht="17.25" thickBot="1" x14ac:dyDescent="0.35">
      <c r="A155" s="325">
        <v>154</v>
      </c>
      <c r="B155" s="368">
        <v>352299</v>
      </c>
      <c r="C155" s="371">
        <f t="shared" si="7"/>
        <v>1.0097536228560946</v>
      </c>
      <c r="D155" s="368">
        <v>592000</v>
      </c>
      <c r="E155" s="371">
        <f t="shared" si="8"/>
        <v>1.0259965337954939</v>
      </c>
      <c r="F155" s="367"/>
      <c r="G155" s="367" t="str">
        <f t="shared" si="6"/>
        <v/>
      </c>
      <c r="H155" s="347"/>
      <c r="L155" s="329" t="s">
        <v>163</v>
      </c>
      <c r="M155" s="331">
        <v>176</v>
      </c>
      <c r="N155" s="332">
        <v>7.3333333329999997</v>
      </c>
    </row>
    <row r="156" spans="1:14" ht="17.25" thickBot="1" x14ac:dyDescent="0.35">
      <c r="A156" s="325">
        <v>155</v>
      </c>
      <c r="B156" s="368">
        <v>361810</v>
      </c>
      <c r="C156" s="371">
        <f t="shared" si="7"/>
        <v>1.026996954291667</v>
      </c>
      <c r="D156" s="368">
        <v>606000</v>
      </c>
      <c r="E156" s="371">
        <f t="shared" si="8"/>
        <v>1.0236486486486487</v>
      </c>
      <c r="F156" s="367"/>
      <c r="G156" s="367" t="str">
        <f t="shared" si="6"/>
        <v/>
      </c>
      <c r="H156" s="347"/>
      <c r="L156" s="329" t="s">
        <v>164</v>
      </c>
      <c r="M156" s="331">
        <v>176</v>
      </c>
      <c r="N156" s="332">
        <v>7.3333333329999997</v>
      </c>
    </row>
    <row r="157" spans="1:14" ht="17.25" thickBot="1" x14ac:dyDescent="0.35">
      <c r="A157" s="325">
        <v>156</v>
      </c>
      <c r="B157" s="368">
        <v>365017</v>
      </c>
      <c r="C157" s="371">
        <f t="shared" si="7"/>
        <v>1.008863768276167</v>
      </c>
      <c r="D157" s="368">
        <v>620000</v>
      </c>
      <c r="E157" s="371">
        <f t="shared" si="8"/>
        <v>1.023102310231023</v>
      </c>
      <c r="F157" s="367"/>
      <c r="G157" s="367" t="str">
        <f t="shared" si="6"/>
        <v/>
      </c>
      <c r="H157" s="347"/>
      <c r="L157" s="329" t="s">
        <v>165</v>
      </c>
      <c r="M157" s="331">
        <v>177</v>
      </c>
      <c r="N157" s="332">
        <v>7.375</v>
      </c>
    </row>
    <row r="158" spans="1:14" ht="17.25" thickBot="1" x14ac:dyDescent="0.35">
      <c r="A158" s="325">
        <v>157</v>
      </c>
      <c r="B158" s="368">
        <v>368109</v>
      </c>
      <c r="C158" s="371">
        <f t="shared" si="7"/>
        <v>1.0084708383445156</v>
      </c>
      <c r="D158" s="368">
        <v>635000</v>
      </c>
      <c r="E158" s="371">
        <f t="shared" si="8"/>
        <v>1.0241935483870968</v>
      </c>
      <c r="F158" s="367"/>
      <c r="G158" s="367" t="str">
        <f t="shared" si="6"/>
        <v/>
      </c>
      <c r="H158" s="347"/>
      <c r="L158" s="329" t="s">
        <v>166</v>
      </c>
      <c r="M158" s="331">
        <v>177</v>
      </c>
      <c r="N158" s="332">
        <v>7.375</v>
      </c>
    </row>
    <row r="159" spans="1:14" ht="17.25" thickBot="1" x14ac:dyDescent="0.35">
      <c r="A159" s="325">
        <v>158</v>
      </c>
      <c r="B159" s="368">
        <v>371094</v>
      </c>
      <c r="C159" s="371">
        <f t="shared" si="7"/>
        <v>1.0081090111896205</v>
      </c>
      <c r="D159" s="368">
        <v>650000</v>
      </c>
      <c r="E159" s="371">
        <f t="shared" si="8"/>
        <v>1.0236220472440944</v>
      </c>
      <c r="F159" s="367"/>
      <c r="G159" s="367" t="str">
        <f t="shared" si="6"/>
        <v/>
      </c>
      <c r="H159" s="347"/>
      <c r="L159" s="329" t="s">
        <v>167</v>
      </c>
      <c r="M159" s="331">
        <v>178</v>
      </c>
      <c r="N159" s="332">
        <v>7.4166666670000003</v>
      </c>
    </row>
    <row r="160" spans="1:14" ht="17.25" thickBot="1" x14ac:dyDescent="0.35">
      <c r="A160" s="325">
        <v>159</v>
      </c>
      <c r="B160" s="368">
        <v>373980</v>
      </c>
      <c r="C160" s="371">
        <f t="shared" si="7"/>
        <v>1.00777700528707</v>
      </c>
      <c r="D160" s="368">
        <v>664000</v>
      </c>
      <c r="E160" s="371">
        <f t="shared" si="8"/>
        <v>1.0215384615384615</v>
      </c>
      <c r="F160" s="367"/>
      <c r="G160" s="367" t="str">
        <f t="shared" si="6"/>
        <v/>
      </c>
      <c r="H160" s="347"/>
      <c r="L160" s="329" t="s">
        <v>168</v>
      </c>
      <c r="M160" s="331">
        <v>178</v>
      </c>
      <c r="N160" s="332">
        <v>7.4166666670000003</v>
      </c>
    </row>
    <row r="161" spans="1:14" ht="17.25" thickBot="1" x14ac:dyDescent="0.35">
      <c r="A161" s="325">
        <v>160</v>
      </c>
      <c r="B161" s="368">
        <v>376773</v>
      </c>
      <c r="C161" s="371">
        <f t="shared" si="7"/>
        <v>1.0074683138135729</v>
      </c>
      <c r="D161" s="368">
        <v>679000</v>
      </c>
      <c r="E161" s="371">
        <f t="shared" si="8"/>
        <v>1.0225903614457832</v>
      </c>
      <c r="F161" s="367">
        <v>12000</v>
      </c>
      <c r="G161" s="367">
        <f t="shared" si="6"/>
        <v>0</v>
      </c>
      <c r="H161" s="347"/>
      <c r="L161" s="329" t="s">
        <v>169</v>
      </c>
      <c r="M161" s="331">
        <v>179</v>
      </c>
      <c r="N161" s="332">
        <v>7.4583333329999997</v>
      </c>
    </row>
    <row r="162" spans="1:14" ht="17.25" thickBot="1" x14ac:dyDescent="0.35">
      <c r="A162" s="325">
        <v>161</v>
      </c>
      <c r="B162" s="368">
        <v>379481</v>
      </c>
      <c r="C162" s="371">
        <f t="shared" si="7"/>
        <v>1.0071873515352745</v>
      </c>
      <c r="D162" s="368">
        <v>694000</v>
      </c>
      <c r="E162" s="371">
        <f t="shared" si="8"/>
        <v>1.0220913107511045</v>
      </c>
      <c r="F162" s="367"/>
      <c r="G162" s="367" t="str">
        <f t="shared" si="6"/>
        <v/>
      </c>
      <c r="H162" s="347"/>
      <c r="L162" s="329" t="s">
        <v>170</v>
      </c>
      <c r="M162" s="331">
        <v>179</v>
      </c>
      <c r="N162" s="332">
        <v>7.4583333329999997</v>
      </c>
    </row>
    <row r="163" spans="1:14" ht="17.25" thickBot="1" x14ac:dyDescent="0.35">
      <c r="A163" s="325">
        <v>162</v>
      </c>
      <c r="B163" s="368">
        <v>382111</v>
      </c>
      <c r="C163" s="371">
        <f t="shared" si="7"/>
        <v>1.0069305182604662</v>
      </c>
      <c r="D163" s="368">
        <v>709000</v>
      </c>
      <c r="E163" s="371">
        <f t="shared" si="8"/>
        <v>1.021613832853026</v>
      </c>
      <c r="F163" s="367"/>
      <c r="G163" s="367" t="str">
        <f t="shared" si="6"/>
        <v/>
      </c>
      <c r="H163" s="347"/>
      <c r="L163" s="329" t="s">
        <v>171</v>
      </c>
      <c r="M163" s="331">
        <v>180</v>
      </c>
      <c r="N163" s="332">
        <v>7.5</v>
      </c>
    </row>
    <row r="164" spans="1:14" ht="17.25" thickBot="1" x14ac:dyDescent="0.35">
      <c r="A164" s="325">
        <v>163</v>
      </c>
      <c r="B164" s="368">
        <v>384667</v>
      </c>
      <c r="C164" s="371">
        <f t="shared" si="7"/>
        <v>1.0066891557688735</v>
      </c>
      <c r="D164" s="368">
        <v>723000</v>
      </c>
      <c r="E164" s="371">
        <f t="shared" si="8"/>
        <v>1.0197461212976022</v>
      </c>
      <c r="F164" s="367"/>
      <c r="G164" s="367" t="str">
        <f t="shared" si="6"/>
        <v/>
      </c>
      <c r="H164" s="347"/>
      <c r="L164" s="329" t="s">
        <v>172</v>
      </c>
      <c r="M164" s="331">
        <v>180</v>
      </c>
      <c r="N164" s="332">
        <v>7.5</v>
      </c>
    </row>
    <row r="165" spans="1:14" ht="17.25" thickBot="1" x14ac:dyDescent="0.35">
      <c r="A165" s="325">
        <v>164</v>
      </c>
      <c r="B165" s="368">
        <v>387158</v>
      </c>
      <c r="C165" s="371">
        <f t="shared" si="7"/>
        <v>1.0064757309569057</v>
      </c>
      <c r="D165" s="368">
        <v>738000</v>
      </c>
      <c r="E165" s="371">
        <f t="shared" si="8"/>
        <v>1.0207468879668049</v>
      </c>
      <c r="F165" s="367"/>
      <c r="G165" s="367" t="str">
        <f t="shared" si="6"/>
        <v/>
      </c>
      <c r="H165" s="347"/>
      <c r="L165" s="329" t="s">
        <v>173</v>
      </c>
      <c r="M165" s="331">
        <v>180</v>
      </c>
      <c r="N165" s="332">
        <v>7.5</v>
      </c>
    </row>
    <row r="166" spans="1:14" ht="17.25" thickBot="1" x14ac:dyDescent="0.35">
      <c r="A166" s="325">
        <v>165</v>
      </c>
      <c r="B166" s="368">
        <v>396304</v>
      </c>
      <c r="C166" s="371">
        <f t="shared" si="7"/>
        <v>1.0236234302274523</v>
      </c>
      <c r="D166" s="368">
        <v>752000</v>
      </c>
      <c r="E166" s="371">
        <f t="shared" si="8"/>
        <v>1.018970189701897</v>
      </c>
      <c r="F166" s="367"/>
      <c r="G166" s="367" t="str">
        <f t="shared" si="6"/>
        <v/>
      </c>
      <c r="H166" s="347"/>
      <c r="L166" s="329" t="s">
        <v>174</v>
      </c>
      <c r="M166" s="331">
        <v>181</v>
      </c>
      <c r="N166" s="332">
        <v>7.5416666670000003</v>
      </c>
    </row>
    <row r="167" spans="1:14" ht="17.25" thickBot="1" x14ac:dyDescent="0.35">
      <c r="A167" s="325">
        <v>166</v>
      </c>
      <c r="B167" s="368">
        <v>398718</v>
      </c>
      <c r="C167" s="371">
        <f t="shared" si="7"/>
        <v>1.0060912834591627</v>
      </c>
      <c r="D167" s="368">
        <v>767000</v>
      </c>
      <c r="E167" s="371">
        <f t="shared" si="8"/>
        <v>1.0199468085106382</v>
      </c>
      <c r="F167" s="367"/>
      <c r="G167" s="367" t="str">
        <f t="shared" si="6"/>
        <v/>
      </c>
      <c r="H167" s="347"/>
      <c r="L167" s="329" t="s">
        <v>175</v>
      </c>
      <c r="M167" s="331">
        <v>181</v>
      </c>
      <c r="N167" s="332">
        <v>7.5416666670000003</v>
      </c>
    </row>
    <row r="168" spans="1:14" ht="17.25" thickBot="1" x14ac:dyDescent="0.35">
      <c r="A168" s="325">
        <v>167</v>
      </c>
      <c r="B168" s="368">
        <v>401079</v>
      </c>
      <c r="C168" s="371">
        <f t="shared" si="7"/>
        <v>1.0059214783380734</v>
      </c>
      <c r="D168" s="368">
        <v>782000</v>
      </c>
      <c r="E168" s="371">
        <f t="shared" si="8"/>
        <v>1.0195567144719686</v>
      </c>
      <c r="F168" s="367"/>
      <c r="G168" s="367" t="str">
        <f t="shared" si="6"/>
        <v/>
      </c>
      <c r="H168" s="347"/>
      <c r="L168" s="329" t="s">
        <v>176</v>
      </c>
      <c r="M168" s="331">
        <v>181</v>
      </c>
      <c r="N168" s="332">
        <v>7.5416666670000003</v>
      </c>
    </row>
    <row r="169" spans="1:14" ht="17.25" thickBot="1" x14ac:dyDescent="0.35">
      <c r="A169" s="325">
        <v>168</v>
      </c>
      <c r="B169" s="368">
        <v>403394</v>
      </c>
      <c r="C169" s="371">
        <f t="shared" si="7"/>
        <v>1.0057719302182364</v>
      </c>
      <c r="D169" s="368">
        <v>797000</v>
      </c>
      <c r="E169" s="371">
        <f t="shared" si="8"/>
        <v>1.0191815856777493</v>
      </c>
      <c r="F169" s="367"/>
      <c r="G169" s="367" t="str">
        <f t="shared" si="6"/>
        <v/>
      </c>
      <c r="H169" s="347"/>
      <c r="L169" s="329" t="s">
        <v>177</v>
      </c>
      <c r="M169" s="331">
        <v>181</v>
      </c>
      <c r="N169" s="332">
        <v>7.5416666670000003</v>
      </c>
    </row>
    <row r="170" spans="1:14" ht="17.25" thickBot="1" x14ac:dyDescent="0.35">
      <c r="A170" s="325">
        <v>169</v>
      </c>
      <c r="B170" s="368">
        <v>405665</v>
      </c>
      <c r="C170" s="371">
        <f t="shared" si="7"/>
        <v>1.0056297317263023</v>
      </c>
      <c r="D170" s="368">
        <v>813000</v>
      </c>
      <c r="E170" s="371">
        <f t="shared" si="8"/>
        <v>1.0200752823086574</v>
      </c>
      <c r="F170" s="367"/>
      <c r="G170" s="367" t="str">
        <f t="shared" si="6"/>
        <v/>
      </c>
      <c r="H170" s="347"/>
      <c r="L170" s="329" t="s">
        <v>178</v>
      </c>
      <c r="M170" s="331">
        <v>182</v>
      </c>
      <c r="N170" s="332">
        <v>7.5833333329999997</v>
      </c>
    </row>
    <row r="171" spans="1:14" ht="17.25" thickBot="1" x14ac:dyDescent="0.35">
      <c r="A171" s="325">
        <v>170</v>
      </c>
      <c r="B171" s="368">
        <v>407897</v>
      </c>
      <c r="C171" s="371">
        <f t="shared" si="7"/>
        <v>1.0055020768367988</v>
      </c>
      <c r="D171" s="368">
        <v>828000</v>
      </c>
      <c r="E171" s="371">
        <f t="shared" si="8"/>
        <v>1.018450184501845</v>
      </c>
      <c r="F171" s="367"/>
      <c r="G171" s="367" t="str">
        <f t="shared" si="6"/>
        <v/>
      </c>
      <c r="H171" s="347"/>
      <c r="L171" s="329" t="s">
        <v>179</v>
      </c>
      <c r="M171" s="331">
        <v>182</v>
      </c>
      <c r="N171" s="332">
        <v>7.5833333329999997</v>
      </c>
    </row>
    <row r="172" spans="1:14" ht="17.25" thickBot="1" x14ac:dyDescent="0.35">
      <c r="A172" s="325">
        <v>171</v>
      </c>
      <c r="B172" s="368">
        <v>410094</v>
      </c>
      <c r="C172" s="371">
        <f t="shared" si="7"/>
        <v>1.0053861636638661</v>
      </c>
      <c r="D172" s="368">
        <v>844000</v>
      </c>
      <c r="E172" s="371">
        <f t="shared" si="8"/>
        <v>1.0193236714975846</v>
      </c>
      <c r="F172" s="367"/>
      <c r="G172" s="367" t="str">
        <f t="shared" si="6"/>
        <v/>
      </c>
      <c r="H172" s="347"/>
      <c r="L172" s="329" t="s">
        <v>180</v>
      </c>
      <c r="M172" s="331">
        <v>183</v>
      </c>
      <c r="N172" s="332">
        <v>7.625</v>
      </c>
    </row>
    <row r="173" spans="1:14" ht="17.25" thickBot="1" x14ac:dyDescent="0.35">
      <c r="A173" s="325">
        <v>172</v>
      </c>
      <c r="B173" s="368">
        <v>412258</v>
      </c>
      <c r="C173" s="371">
        <f t="shared" si="7"/>
        <v>1.0052768389686266</v>
      </c>
      <c r="D173" s="368">
        <v>860000</v>
      </c>
      <c r="E173" s="371">
        <f t="shared" si="8"/>
        <v>1.018957345971564</v>
      </c>
      <c r="F173" s="367"/>
      <c r="G173" s="367" t="str">
        <f t="shared" si="6"/>
        <v/>
      </c>
      <c r="H173" s="347"/>
      <c r="L173" s="329" t="s">
        <v>181</v>
      </c>
      <c r="M173" s="331">
        <v>183</v>
      </c>
      <c r="N173" s="332">
        <v>7.625</v>
      </c>
    </row>
    <row r="174" spans="1:14" ht="17.25" thickBot="1" x14ac:dyDescent="0.35">
      <c r="A174" s="325">
        <v>173</v>
      </c>
      <c r="B174" s="368">
        <v>414394</v>
      </c>
      <c r="C174" s="371">
        <f t="shared" si="7"/>
        <v>1.0051812214681097</v>
      </c>
      <c r="D174" s="368">
        <v>876000</v>
      </c>
      <c r="E174" s="371">
        <f t="shared" si="8"/>
        <v>1.0186046511627906</v>
      </c>
      <c r="F174" s="367"/>
      <c r="G174" s="367" t="str">
        <f t="shared" si="6"/>
        <v/>
      </c>
      <c r="H174" s="347"/>
      <c r="L174" s="329" t="s">
        <v>182</v>
      </c>
      <c r="M174" s="331">
        <v>184</v>
      </c>
      <c r="N174" s="332">
        <v>7.6666666670000003</v>
      </c>
    </row>
    <row r="175" spans="1:14" ht="17.25" thickBot="1" x14ac:dyDescent="0.35">
      <c r="A175" s="325">
        <v>174</v>
      </c>
      <c r="B175" s="368">
        <v>416504</v>
      </c>
      <c r="C175" s="371">
        <f t="shared" si="7"/>
        <v>1.0050917725642745</v>
      </c>
      <c r="D175" s="368">
        <v>892000</v>
      </c>
      <c r="E175" s="371">
        <f t="shared" si="8"/>
        <v>1.0182648401826484</v>
      </c>
      <c r="F175" s="367"/>
      <c r="G175" s="367" t="str">
        <f t="shared" si="6"/>
        <v/>
      </c>
      <c r="H175" s="347"/>
      <c r="L175" s="329" t="s">
        <v>183</v>
      </c>
      <c r="M175" s="331">
        <v>184</v>
      </c>
      <c r="N175" s="332">
        <v>7.6666666670000003</v>
      </c>
    </row>
    <row r="176" spans="1:14" ht="17.25" thickBot="1" x14ac:dyDescent="0.35">
      <c r="A176" s="325">
        <v>175</v>
      </c>
      <c r="B176" s="368">
        <v>418590</v>
      </c>
      <c r="C176" s="371">
        <f t="shared" si="7"/>
        <v>1.0050083552618942</v>
      </c>
      <c r="D176" s="368">
        <v>909000</v>
      </c>
      <c r="E176" s="371">
        <f t="shared" si="8"/>
        <v>1.0190582959641257</v>
      </c>
      <c r="F176" s="367"/>
      <c r="G176" s="367" t="str">
        <f t="shared" si="6"/>
        <v/>
      </c>
      <c r="H176" s="347"/>
      <c r="L176" s="329" t="s">
        <v>184</v>
      </c>
      <c r="M176" s="331">
        <v>185</v>
      </c>
      <c r="N176" s="332">
        <v>7.7083333329999997</v>
      </c>
    </row>
    <row r="177" spans="1:14" ht="17.25" thickBot="1" x14ac:dyDescent="0.35">
      <c r="A177" s="325">
        <v>176</v>
      </c>
      <c r="B177" s="368">
        <v>427785</v>
      </c>
      <c r="C177" s="371">
        <f t="shared" si="7"/>
        <v>1.0219666021644092</v>
      </c>
      <c r="D177" s="368">
        <v>926000</v>
      </c>
      <c r="E177" s="371">
        <f t="shared" si="8"/>
        <v>1.0187018701870187</v>
      </c>
      <c r="F177" s="367"/>
      <c r="G177" s="367" t="str">
        <f t="shared" si="6"/>
        <v/>
      </c>
      <c r="H177" s="347"/>
      <c r="L177" s="329" t="s">
        <v>185</v>
      </c>
      <c r="M177" s="331">
        <v>185</v>
      </c>
      <c r="N177" s="332">
        <v>7.7083333329999997</v>
      </c>
    </row>
    <row r="178" spans="1:14" ht="17.25" thickBot="1" x14ac:dyDescent="0.35">
      <c r="A178" s="325">
        <v>177</v>
      </c>
      <c r="B178" s="368">
        <v>429867</v>
      </c>
      <c r="C178" s="371">
        <f t="shared" si="7"/>
        <v>1.0048669308180511</v>
      </c>
      <c r="D178" s="368">
        <v>943000</v>
      </c>
      <c r="E178" s="371">
        <f t="shared" si="8"/>
        <v>1.0183585313174945</v>
      </c>
      <c r="F178" s="367"/>
      <c r="G178" s="367" t="str">
        <f t="shared" si="6"/>
        <v/>
      </c>
      <c r="H178" s="347"/>
      <c r="L178" s="329" t="s">
        <v>186</v>
      </c>
      <c r="M178" s="331">
        <v>186</v>
      </c>
      <c r="N178" s="332">
        <v>7.75</v>
      </c>
    </row>
    <row r="179" spans="1:14" ht="17.25" thickBot="1" x14ac:dyDescent="0.35">
      <c r="A179" s="325">
        <v>178</v>
      </c>
      <c r="B179" s="368">
        <v>431933</v>
      </c>
      <c r="C179" s="371">
        <f t="shared" si="7"/>
        <v>1.0048061377123623</v>
      </c>
      <c r="D179" s="368">
        <v>960000</v>
      </c>
      <c r="E179" s="371">
        <f t="shared" si="8"/>
        <v>1.0180275715800635</v>
      </c>
      <c r="F179" s="367"/>
      <c r="G179" s="367" t="str">
        <f t="shared" si="6"/>
        <v/>
      </c>
      <c r="H179" s="347"/>
      <c r="L179" s="329" t="s">
        <v>187</v>
      </c>
      <c r="M179" s="331">
        <v>186</v>
      </c>
      <c r="N179" s="332">
        <v>7.75</v>
      </c>
    </row>
    <row r="180" spans="1:14" ht="17.25" thickBot="1" x14ac:dyDescent="0.35">
      <c r="A180" s="325">
        <v>179</v>
      </c>
      <c r="B180" s="368">
        <v>433984</v>
      </c>
      <c r="C180" s="371">
        <f t="shared" si="7"/>
        <v>1.0047484216302065</v>
      </c>
      <c r="D180" s="368">
        <v>978000</v>
      </c>
      <c r="E180" s="371">
        <f t="shared" si="8"/>
        <v>1.01875</v>
      </c>
      <c r="F180" s="367"/>
      <c r="G180" s="367" t="str">
        <f t="shared" si="6"/>
        <v/>
      </c>
      <c r="H180" s="347"/>
      <c r="L180" s="329" t="s">
        <v>188</v>
      </c>
      <c r="M180" s="331">
        <v>187</v>
      </c>
      <c r="N180" s="332">
        <v>7.7916666670000003</v>
      </c>
    </row>
    <row r="181" spans="1:14" ht="17.25" thickBot="1" x14ac:dyDescent="0.35">
      <c r="A181" s="325">
        <v>180</v>
      </c>
      <c r="B181" s="368">
        <v>436022</v>
      </c>
      <c r="C181" s="371">
        <f t="shared" si="7"/>
        <v>1.0046960256599322</v>
      </c>
      <c r="D181" s="368">
        <v>995000</v>
      </c>
      <c r="E181" s="371">
        <f t="shared" si="8"/>
        <v>1.0173824130879345</v>
      </c>
      <c r="F181" s="367">
        <v>25000</v>
      </c>
      <c r="G181" s="367">
        <f t="shared" si="6"/>
        <v>0</v>
      </c>
      <c r="H181" s="347"/>
      <c r="L181" s="329" t="s">
        <v>189</v>
      </c>
      <c r="M181" s="331">
        <v>187</v>
      </c>
      <c r="N181" s="332">
        <v>7.7916666670000003</v>
      </c>
    </row>
    <row r="182" spans="1:14" ht="17.25" thickBot="1" x14ac:dyDescent="0.35">
      <c r="A182" s="325">
        <v>181</v>
      </c>
      <c r="B182" s="368">
        <v>438049</v>
      </c>
      <c r="C182" s="371">
        <f t="shared" si="7"/>
        <v>1.0046488479939086</v>
      </c>
      <c r="D182" s="368">
        <v>1014000</v>
      </c>
      <c r="E182" s="371">
        <f t="shared" si="8"/>
        <v>1.0190954773869347</v>
      </c>
      <c r="F182" s="367"/>
      <c r="G182" s="367" t="str">
        <f t="shared" si="6"/>
        <v/>
      </c>
      <c r="H182" s="347"/>
      <c r="L182" s="329" t="s">
        <v>190</v>
      </c>
      <c r="M182" s="331">
        <v>188</v>
      </c>
      <c r="N182" s="332">
        <v>7.8333333329999997</v>
      </c>
    </row>
    <row r="183" spans="1:14" ht="17.25" thickBot="1" x14ac:dyDescent="0.35">
      <c r="A183" s="325">
        <v>182</v>
      </c>
      <c r="B183" s="368">
        <v>440067</v>
      </c>
      <c r="C183" s="371">
        <f t="shared" si="7"/>
        <v>1.004606790564526</v>
      </c>
      <c r="D183" s="368">
        <v>1031000</v>
      </c>
      <c r="E183" s="371">
        <f t="shared" si="8"/>
        <v>1.0167652859960552</v>
      </c>
      <c r="F183" s="367"/>
      <c r="G183" s="367" t="str">
        <f t="shared" si="6"/>
        <v/>
      </c>
      <c r="H183" s="347"/>
      <c r="L183" s="329" t="s">
        <v>191</v>
      </c>
      <c r="M183" s="331">
        <v>188</v>
      </c>
      <c r="N183" s="332">
        <v>7.8333333329999997</v>
      </c>
    </row>
    <row r="184" spans="1:14" ht="17.25" thickBot="1" x14ac:dyDescent="0.35">
      <c r="A184" s="325">
        <v>183</v>
      </c>
      <c r="B184" s="368">
        <v>442077</v>
      </c>
      <c r="C184" s="371">
        <f t="shared" si="7"/>
        <v>1.0045674863145839</v>
      </c>
      <c r="D184" s="368">
        <v>1048000</v>
      </c>
      <c r="E184" s="371">
        <f t="shared" si="8"/>
        <v>1.0164888457807952</v>
      </c>
      <c r="F184" s="367"/>
      <c r="G184" s="367" t="str">
        <f t="shared" si="6"/>
        <v/>
      </c>
      <c r="H184" s="347"/>
      <c r="L184" s="329" t="s">
        <v>192</v>
      </c>
      <c r="M184" s="331">
        <v>189</v>
      </c>
      <c r="N184" s="332">
        <v>7.875</v>
      </c>
    </row>
    <row r="185" spans="1:14" ht="17.25" thickBot="1" x14ac:dyDescent="0.35">
      <c r="A185" s="325">
        <v>184</v>
      </c>
      <c r="B185" s="368">
        <v>444081</v>
      </c>
      <c r="C185" s="371">
        <f t="shared" si="7"/>
        <v>1.004533146940465</v>
      </c>
      <c r="D185" s="368">
        <v>1066000</v>
      </c>
      <c r="E185" s="371">
        <f t="shared" si="8"/>
        <v>1.0171755725190839</v>
      </c>
      <c r="F185" s="367"/>
      <c r="G185" s="367" t="str">
        <f t="shared" si="6"/>
        <v/>
      </c>
      <c r="H185" s="347"/>
      <c r="L185" s="329" t="s">
        <v>193</v>
      </c>
      <c r="M185" s="331">
        <v>189</v>
      </c>
      <c r="N185" s="332">
        <v>7.875</v>
      </c>
    </row>
    <row r="186" spans="1:14" ht="17.25" thickBot="1" x14ac:dyDescent="0.35">
      <c r="A186" s="325">
        <v>185</v>
      </c>
      <c r="B186" s="368">
        <v>446079</v>
      </c>
      <c r="C186" s="371">
        <f t="shared" si="7"/>
        <v>1.0044991792037938</v>
      </c>
      <c r="D186" s="368">
        <v>1084000</v>
      </c>
      <c r="E186" s="371">
        <f t="shared" si="8"/>
        <v>1.0168855534709194</v>
      </c>
      <c r="F186" s="367"/>
      <c r="G186" s="367" t="str">
        <f t="shared" si="6"/>
        <v/>
      </c>
      <c r="H186" s="347"/>
      <c r="L186" s="329" t="s">
        <v>194</v>
      </c>
      <c r="M186" s="331">
        <v>190</v>
      </c>
      <c r="N186" s="332">
        <v>7.9166666670000003</v>
      </c>
    </row>
    <row r="187" spans="1:14" ht="17.25" thickBot="1" x14ac:dyDescent="0.35">
      <c r="A187" s="325">
        <v>186</v>
      </c>
      <c r="B187" s="368">
        <v>448073</v>
      </c>
      <c r="C187" s="371">
        <f t="shared" si="7"/>
        <v>1.0044700602359671</v>
      </c>
      <c r="D187" s="368">
        <v>1102000</v>
      </c>
      <c r="E187" s="371">
        <f t="shared" si="8"/>
        <v>1.0166051660516606</v>
      </c>
      <c r="F187" s="367"/>
      <c r="G187" s="367" t="str">
        <f t="shared" si="6"/>
        <v/>
      </c>
      <c r="H187" s="347"/>
      <c r="L187" s="329" t="s">
        <v>195</v>
      </c>
      <c r="M187" s="331">
        <v>190</v>
      </c>
      <c r="N187" s="332">
        <v>7.9166666670000003</v>
      </c>
    </row>
    <row r="188" spans="1:14" ht="17.25" thickBot="1" x14ac:dyDescent="0.35">
      <c r="A188" s="325">
        <v>187</v>
      </c>
      <c r="B188" s="368">
        <v>457565</v>
      </c>
      <c r="C188" s="371">
        <f t="shared" si="7"/>
        <v>1.0211840481350136</v>
      </c>
      <c r="D188" s="368">
        <v>1121000</v>
      </c>
      <c r="E188" s="371">
        <f t="shared" si="8"/>
        <v>1.0172413793103448</v>
      </c>
      <c r="F188" s="367"/>
      <c r="G188" s="367" t="str">
        <f t="shared" si="6"/>
        <v/>
      </c>
      <c r="H188" s="347"/>
      <c r="L188" s="329" t="s">
        <v>196</v>
      </c>
      <c r="M188" s="331">
        <v>191</v>
      </c>
      <c r="N188" s="332">
        <v>7.9583333329999997</v>
      </c>
    </row>
    <row r="189" spans="1:14" ht="17.25" thickBot="1" x14ac:dyDescent="0.35">
      <c r="A189" s="325">
        <v>188</v>
      </c>
      <c r="B189" s="368">
        <v>459586</v>
      </c>
      <c r="C189" s="371">
        <f t="shared" si="7"/>
        <v>1.0044168588069455</v>
      </c>
      <c r="D189" s="368">
        <v>1140000</v>
      </c>
      <c r="E189" s="371">
        <f t="shared" si="8"/>
        <v>1.0169491525423728</v>
      </c>
      <c r="F189" s="367"/>
      <c r="G189" s="367" t="str">
        <f t="shared" si="6"/>
        <v/>
      </c>
      <c r="H189" s="347"/>
      <c r="L189" s="329" t="s">
        <v>197</v>
      </c>
      <c r="M189" s="331">
        <v>191</v>
      </c>
      <c r="N189" s="332">
        <v>7.9583333329999997</v>
      </c>
    </row>
    <row r="190" spans="1:14" ht="17.25" thickBot="1" x14ac:dyDescent="0.35">
      <c r="A190" s="325">
        <v>189</v>
      </c>
      <c r="B190" s="368">
        <v>461606</v>
      </c>
      <c r="C190" s="371">
        <f t="shared" si="7"/>
        <v>1.0043952600818997</v>
      </c>
      <c r="D190" s="368">
        <v>1159000</v>
      </c>
      <c r="E190" s="371">
        <f t="shared" si="8"/>
        <v>1.0166666666666666</v>
      </c>
      <c r="F190" s="367"/>
      <c r="G190" s="367" t="str">
        <f t="shared" si="6"/>
        <v/>
      </c>
      <c r="H190" s="347"/>
      <c r="L190" s="329" t="s">
        <v>198</v>
      </c>
      <c r="M190" s="331">
        <v>192</v>
      </c>
      <c r="N190" s="332">
        <v>8</v>
      </c>
    </row>
    <row r="191" spans="1:14" ht="17.25" thickBot="1" x14ac:dyDescent="0.35">
      <c r="A191" s="325">
        <v>190</v>
      </c>
      <c r="B191" s="368">
        <v>463626</v>
      </c>
      <c r="C191" s="371">
        <f t="shared" si="7"/>
        <v>1.0043760263081503</v>
      </c>
      <c r="D191" s="368">
        <v>1178000</v>
      </c>
      <c r="E191" s="371">
        <f t="shared" si="8"/>
        <v>1.0163934426229508</v>
      </c>
      <c r="F191" s="367"/>
      <c r="G191" s="367" t="str">
        <f t="shared" si="6"/>
        <v/>
      </c>
      <c r="H191" s="347"/>
      <c r="L191" s="329" t="s">
        <v>199</v>
      </c>
      <c r="M191" s="331">
        <v>192</v>
      </c>
      <c r="N191" s="332">
        <v>8</v>
      </c>
    </row>
    <row r="192" spans="1:14" ht="17.25" thickBot="1" x14ac:dyDescent="0.35">
      <c r="A192" s="325">
        <v>191</v>
      </c>
      <c r="B192" s="368">
        <v>465646</v>
      </c>
      <c r="C192" s="371">
        <f t="shared" si="7"/>
        <v>1.0043569601359716</v>
      </c>
      <c r="D192" s="368">
        <v>1198000</v>
      </c>
      <c r="E192" s="371">
        <f t="shared" si="8"/>
        <v>1.0169779286926994</v>
      </c>
      <c r="F192" s="367"/>
      <c r="G192" s="367" t="str">
        <f t="shared" si="6"/>
        <v/>
      </c>
      <c r="H192" s="347"/>
      <c r="L192" s="329" t="s">
        <v>200</v>
      </c>
      <c r="M192" s="331">
        <v>193</v>
      </c>
      <c r="N192" s="332">
        <v>8.0416666669999994</v>
      </c>
    </row>
    <row r="193" spans="1:14" ht="17.25" thickBot="1" x14ac:dyDescent="0.35">
      <c r="A193" s="325">
        <v>192</v>
      </c>
      <c r="B193" s="368">
        <v>467667</v>
      </c>
      <c r="C193" s="371">
        <f t="shared" si="7"/>
        <v>1.004340206938318</v>
      </c>
      <c r="D193" s="368">
        <v>1218000</v>
      </c>
      <c r="E193" s="371">
        <f t="shared" si="8"/>
        <v>1.01669449081803</v>
      </c>
      <c r="F193" s="367"/>
      <c r="G193" s="367" t="str">
        <f t="shared" si="6"/>
        <v/>
      </c>
      <c r="H193" s="347"/>
      <c r="L193" s="329" t="s">
        <v>201</v>
      </c>
      <c r="M193" s="331">
        <v>193</v>
      </c>
      <c r="N193" s="332">
        <v>8.0416666669999994</v>
      </c>
    </row>
    <row r="194" spans="1:14" ht="17.25" thickBot="1" x14ac:dyDescent="0.35">
      <c r="A194" s="325">
        <v>193</v>
      </c>
      <c r="B194" s="368">
        <v>469689</v>
      </c>
      <c r="C194" s="371">
        <f t="shared" si="7"/>
        <v>1.0043235892205351</v>
      </c>
      <c r="D194" s="368">
        <v>1239000</v>
      </c>
      <c r="E194" s="371">
        <f t="shared" si="8"/>
        <v>1.0172413793103448</v>
      </c>
      <c r="F194" s="367"/>
      <c r="G194" s="367" t="str">
        <f t="shared" si="6"/>
        <v/>
      </c>
      <c r="H194" s="347"/>
      <c r="L194" s="329" t="s">
        <v>202</v>
      </c>
      <c r="M194" s="331">
        <v>193</v>
      </c>
      <c r="N194" s="332">
        <v>8.0416666669999994</v>
      </c>
    </row>
    <row r="195" spans="1:14" ht="17.25" thickBot="1" x14ac:dyDescent="0.35">
      <c r="A195" s="325">
        <v>194</v>
      </c>
      <c r="B195" s="368">
        <v>471714</v>
      </c>
      <c r="C195" s="371">
        <f t="shared" si="7"/>
        <v>1.0043113634766836</v>
      </c>
      <c r="D195" s="368">
        <v>1259000</v>
      </c>
      <c r="E195" s="371">
        <f t="shared" si="8"/>
        <v>1.0161420500403551</v>
      </c>
      <c r="F195" s="367"/>
      <c r="G195" s="367" t="str">
        <f t="shared" ref="G195:G258" si="9">IFERROR(F194/F195,"")</f>
        <v/>
      </c>
      <c r="H195" s="347"/>
      <c r="L195" s="329" t="s">
        <v>203</v>
      </c>
      <c r="M195" s="331">
        <v>194</v>
      </c>
      <c r="N195" s="332">
        <v>8.0833333330000006</v>
      </c>
    </row>
    <row r="196" spans="1:14" ht="17.25" thickBot="1" x14ac:dyDescent="0.35">
      <c r="A196" s="325">
        <v>195</v>
      </c>
      <c r="B196" s="368">
        <v>473741</v>
      </c>
      <c r="C196" s="371">
        <f t="shared" ref="C196:C259" si="10">B196/B195</f>
        <v>1.0042970952738313</v>
      </c>
      <c r="D196" s="368">
        <v>1280000</v>
      </c>
      <c r="E196" s="371">
        <f t="shared" ref="E196:E259" si="11">D196/D195</f>
        <v>1.0166799046862589</v>
      </c>
      <c r="F196" s="367"/>
      <c r="G196" s="367" t="str">
        <f t="shared" si="9"/>
        <v/>
      </c>
      <c r="H196" s="347"/>
      <c r="L196" s="329" t="s">
        <v>204</v>
      </c>
      <c r="M196" s="331">
        <v>194</v>
      </c>
      <c r="N196" s="332">
        <v>8.0833333330000006</v>
      </c>
    </row>
    <row r="197" spans="1:14" ht="17.25" thickBot="1" x14ac:dyDescent="0.35">
      <c r="A197" s="325">
        <v>196</v>
      </c>
      <c r="B197" s="368">
        <v>475771</v>
      </c>
      <c r="C197" s="371">
        <f t="shared" si="10"/>
        <v>1.004285041826652</v>
      </c>
      <c r="D197" s="368">
        <v>1302000</v>
      </c>
      <c r="E197" s="371">
        <f t="shared" si="11"/>
        <v>1.0171874999999999</v>
      </c>
      <c r="F197" s="367"/>
      <c r="G197" s="367" t="str">
        <f t="shared" si="9"/>
        <v/>
      </c>
      <c r="H197" s="347"/>
      <c r="L197" s="329" t="s">
        <v>205</v>
      </c>
      <c r="M197" s="331">
        <v>194</v>
      </c>
      <c r="N197" s="332">
        <v>8.0833333330000006</v>
      </c>
    </row>
    <row r="198" spans="1:14" ht="17.25" thickBot="1" x14ac:dyDescent="0.35">
      <c r="A198" s="325">
        <v>197</v>
      </c>
      <c r="B198" s="368">
        <v>477805</v>
      </c>
      <c r="C198" s="371">
        <f t="shared" si="10"/>
        <v>1.0042751659937239</v>
      </c>
      <c r="D198" s="368">
        <v>1323000</v>
      </c>
      <c r="E198" s="371">
        <f t="shared" si="11"/>
        <v>1.0161290322580645</v>
      </c>
      <c r="F198" s="367"/>
      <c r="G198" s="367" t="str">
        <f t="shared" si="9"/>
        <v/>
      </c>
      <c r="H198" s="347"/>
      <c r="L198" s="329" t="s">
        <v>206</v>
      </c>
      <c r="M198" s="331">
        <v>194</v>
      </c>
      <c r="N198" s="332">
        <v>8.0833333330000006</v>
      </c>
    </row>
    <row r="199" spans="1:14" ht="17.25" thickBot="1" x14ac:dyDescent="0.35">
      <c r="A199" s="325">
        <v>198</v>
      </c>
      <c r="B199" s="368">
        <v>479843</v>
      </c>
      <c r="C199" s="371">
        <f t="shared" si="10"/>
        <v>1.0042653383702556</v>
      </c>
      <c r="D199" s="368">
        <v>1345000</v>
      </c>
      <c r="E199" s="371">
        <f t="shared" si="11"/>
        <v>1.0166288737717308</v>
      </c>
      <c r="F199" s="367"/>
      <c r="G199" s="367" t="str">
        <f t="shared" si="9"/>
        <v/>
      </c>
      <c r="H199" s="347"/>
      <c r="L199" s="329" t="s">
        <v>207</v>
      </c>
      <c r="M199" s="331">
        <v>195</v>
      </c>
      <c r="N199" s="332">
        <v>8.125</v>
      </c>
    </row>
    <row r="200" spans="1:14" ht="17.25" thickBot="1" x14ac:dyDescent="0.35">
      <c r="A200" s="325">
        <v>199</v>
      </c>
      <c r="B200" s="368">
        <v>489786</v>
      </c>
      <c r="C200" s="371">
        <f t="shared" si="10"/>
        <v>1.0207213609451424</v>
      </c>
      <c r="D200" s="368">
        <v>1368000</v>
      </c>
      <c r="E200" s="371">
        <f t="shared" si="11"/>
        <v>1.0171003717472118</v>
      </c>
      <c r="F200" s="367"/>
      <c r="G200" s="367" t="str">
        <f t="shared" si="9"/>
        <v/>
      </c>
      <c r="H200" s="347"/>
      <c r="L200" s="329" t="s">
        <v>208</v>
      </c>
      <c r="M200" s="331">
        <v>195</v>
      </c>
      <c r="N200" s="332">
        <v>8.125</v>
      </c>
    </row>
    <row r="201" spans="1:14" ht="17.25" thickBot="1" x14ac:dyDescent="0.35">
      <c r="A201" s="325">
        <v>200</v>
      </c>
      <c r="B201" s="368">
        <v>491867</v>
      </c>
      <c r="C201" s="371">
        <f t="shared" si="10"/>
        <v>1.0042487943714193</v>
      </c>
      <c r="D201" s="368">
        <v>1391000</v>
      </c>
      <c r="E201" s="371">
        <f t="shared" si="11"/>
        <v>1.0168128654970761</v>
      </c>
      <c r="F201" s="367">
        <v>30000</v>
      </c>
      <c r="G201" s="367">
        <f t="shared" si="9"/>
        <v>0</v>
      </c>
      <c r="H201" s="347"/>
      <c r="L201" s="329" t="s">
        <v>209</v>
      </c>
      <c r="M201" s="331">
        <v>195</v>
      </c>
      <c r="N201" s="332">
        <v>8.125</v>
      </c>
    </row>
    <row r="202" spans="1:14" ht="17.25" thickBot="1" x14ac:dyDescent="0.35">
      <c r="A202" s="325">
        <v>201</v>
      </c>
      <c r="B202" s="368">
        <v>493953</v>
      </c>
      <c r="C202" s="371">
        <f t="shared" si="10"/>
        <v>1.0042409838431934</v>
      </c>
      <c r="D202" s="368">
        <v>1414000</v>
      </c>
      <c r="E202" s="371">
        <f t="shared" si="11"/>
        <v>1.0165348670021568</v>
      </c>
      <c r="F202" s="367"/>
      <c r="G202" s="367" t="str">
        <f t="shared" si="9"/>
        <v/>
      </c>
      <c r="H202" s="347"/>
      <c r="L202" s="329" t="s">
        <v>210</v>
      </c>
      <c r="M202" s="331">
        <v>196</v>
      </c>
      <c r="N202" s="332">
        <v>8.1666666669999994</v>
      </c>
    </row>
    <row r="203" spans="1:14" ht="17.25" thickBot="1" x14ac:dyDescent="0.35">
      <c r="A203" s="325">
        <v>202</v>
      </c>
      <c r="B203" s="368">
        <v>496045</v>
      </c>
      <c r="C203" s="371">
        <f t="shared" si="10"/>
        <v>1.0042352207598699</v>
      </c>
      <c r="D203" s="368">
        <v>1436000</v>
      </c>
      <c r="E203" s="371">
        <f t="shared" si="11"/>
        <v>1.0155586987270155</v>
      </c>
      <c r="F203" s="367"/>
      <c r="G203" s="367" t="str">
        <f t="shared" si="9"/>
        <v/>
      </c>
      <c r="H203" s="347"/>
      <c r="L203" s="329" t="s">
        <v>211</v>
      </c>
      <c r="M203" s="331">
        <v>196</v>
      </c>
      <c r="N203" s="332">
        <v>8.1666666669999994</v>
      </c>
    </row>
    <row r="204" spans="1:14" ht="17.25" thickBot="1" x14ac:dyDescent="0.35">
      <c r="A204" s="325">
        <v>203</v>
      </c>
      <c r="B204" s="368">
        <v>498142</v>
      </c>
      <c r="C204" s="371">
        <f t="shared" si="10"/>
        <v>1.0042274390428287</v>
      </c>
      <c r="D204" s="368">
        <v>1458000</v>
      </c>
      <c r="E204" s="371">
        <f t="shared" si="11"/>
        <v>1.0153203342618384</v>
      </c>
      <c r="F204" s="367"/>
      <c r="G204" s="367" t="str">
        <f t="shared" si="9"/>
        <v/>
      </c>
      <c r="H204" s="347"/>
      <c r="L204" s="329" t="s">
        <v>212</v>
      </c>
      <c r="M204" s="331">
        <v>196</v>
      </c>
      <c r="N204" s="332">
        <v>8.1666666669999994</v>
      </c>
    </row>
    <row r="205" spans="1:14" ht="17.25" thickBot="1" x14ac:dyDescent="0.35">
      <c r="A205" s="325">
        <v>204</v>
      </c>
      <c r="B205" s="368">
        <v>500246</v>
      </c>
      <c r="C205" s="371">
        <f t="shared" si="10"/>
        <v>1.0042236952515549</v>
      </c>
      <c r="D205" s="368">
        <v>1481000</v>
      </c>
      <c r="E205" s="371">
        <f t="shared" si="11"/>
        <v>1.0157750342935528</v>
      </c>
      <c r="F205" s="367"/>
      <c r="G205" s="367" t="str">
        <f t="shared" si="9"/>
        <v/>
      </c>
      <c r="H205" s="347"/>
      <c r="L205" s="329" t="s">
        <v>213</v>
      </c>
      <c r="M205" s="331">
        <v>196</v>
      </c>
      <c r="N205" s="332">
        <v>8.1666666669999994</v>
      </c>
    </row>
    <row r="206" spans="1:14" ht="17.25" thickBot="1" x14ac:dyDescent="0.35">
      <c r="A206" s="325">
        <v>205</v>
      </c>
      <c r="B206" s="368">
        <v>502356</v>
      </c>
      <c r="C206" s="371">
        <f t="shared" si="10"/>
        <v>1.0042179247810077</v>
      </c>
      <c r="D206" s="368">
        <v>1504000</v>
      </c>
      <c r="E206" s="371">
        <f t="shared" si="11"/>
        <v>1.0155300472653612</v>
      </c>
      <c r="F206" s="367"/>
      <c r="G206" s="367" t="str">
        <f t="shared" si="9"/>
        <v/>
      </c>
      <c r="H206" s="347"/>
      <c r="L206" s="329" t="s">
        <v>214</v>
      </c>
      <c r="M206" s="331">
        <v>197</v>
      </c>
      <c r="N206" s="332">
        <v>8.2083333330000006</v>
      </c>
    </row>
    <row r="207" spans="1:14" ht="17.25" thickBot="1" x14ac:dyDescent="0.35">
      <c r="A207" s="325">
        <v>206</v>
      </c>
      <c r="B207" s="368">
        <v>504473</v>
      </c>
      <c r="C207" s="371">
        <f t="shared" si="10"/>
        <v>1.0042141429583802</v>
      </c>
      <c r="D207" s="368">
        <v>1528000</v>
      </c>
      <c r="E207" s="371">
        <f t="shared" si="11"/>
        <v>1.0159574468085106</v>
      </c>
      <c r="F207" s="367"/>
      <c r="G207" s="367" t="str">
        <f t="shared" si="9"/>
        <v/>
      </c>
      <c r="H207" s="347"/>
      <c r="L207" s="329" t="s">
        <v>215</v>
      </c>
      <c r="M207" s="331">
        <v>197</v>
      </c>
      <c r="N207" s="332">
        <v>8.2083333330000006</v>
      </c>
    </row>
    <row r="208" spans="1:14" ht="17.25" thickBot="1" x14ac:dyDescent="0.35">
      <c r="A208" s="325">
        <v>207</v>
      </c>
      <c r="B208" s="368">
        <v>506596</v>
      </c>
      <c r="C208" s="371">
        <f t="shared" si="10"/>
        <v>1.004208352082272</v>
      </c>
      <c r="D208" s="368">
        <v>1551000</v>
      </c>
      <c r="E208" s="371">
        <f t="shared" si="11"/>
        <v>1.0150523560209423</v>
      </c>
      <c r="F208" s="367"/>
      <c r="G208" s="367" t="str">
        <f t="shared" si="9"/>
        <v/>
      </c>
      <c r="H208" s="347"/>
      <c r="L208" s="329" t="s">
        <v>216</v>
      </c>
      <c r="M208" s="331">
        <v>197</v>
      </c>
      <c r="N208" s="332">
        <v>8.2083333330000006</v>
      </c>
    </row>
    <row r="209" spans="1:14" ht="17.25" thickBot="1" x14ac:dyDescent="0.35">
      <c r="A209" s="325">
        <v>208</v>
      </c>
      <c r="B209" s="368">
        <v>508727</v>
      </c>
      <c r="C209" s="371">
        <f t="shared" si="10"/>
        <v>1.0042065077497651</v>
      </c>
      <c r="D209" s="368">
        <v>1575000</v>
      </c>
      <c r="E209" s="371">
        <f t="shared" si="11"/>
        <v>1.0154738878143132</v>
      </c>
      <c r="F209" s="367"/>
      <c r="G209" s="367" t="str">
        <f t="shared" si="9"/>
        <v/>
      </c>
      <c r="H209" s="347"/>
      <c r="L209" s="329" t="s">
        <v>217</v>
      </c>
      <c r="M209" s="331">
        <v>198</v>
      </c>
      <c r="N209" s="332">
        <v>8.25</v>
      </c>
    </row>
    <row r="210" spans="1:14" ht="17.25" thickBot="1" x14ac:dyDescent="0.35">
      <c r="A210" s="325">
        <v>209</v>
      </c>
      <c r="B210" s="368">
        <v>510865</v>
      </c>
      <c r="C210" s="371">
        <f t="shared" si="10"/>
        <v>1.0042026469992746</v>
      </c>
      <c r="D210" s="368">
        <v>1600000</v>
      </c>
      <c r="E210" s="371">
        <f t="shared" si="11"/>
        <v>1.0158730158730158</v>
      </c>
      <c r="F210" s="367"/>
      <c r="G210" s="367" t="str">
        <f t="shared" si="9"/>
        <v/>
      </c>
      <c r="H210" s="347"/>
      <c r="L210" s="329" t="s">
        <v>218</v>
      </c>
      <c r="M210" s="331">
        <v>198</v>
      </c>
      <c r="N210" s="332">
        <v>8.25</v>
      </c>
    </row>
    <row r="211" spans="1:14" ht="17.25" thickBot="1" x14ac:dyDescent="0.35">
      <c r="A211" s="325">
        <v>210</v>
      </c>
      <c r="B211" s="368">
        <v>513010</v>
      </c>
      <c r="C211" s="371">
        <f t="shared" si="10"/>
        <v>1.0041987609250975</v>
      </c>
      <c r="D211" s="368">
        <v>1625000</v>
      </c>
      <c r="E211" s="371">
        <f t="shared" si="11"/>
        <v>1.015625</v>
      </c>
      <c r="F211" s="367"/>
      <c r="G211" s="367" t="str">
        <f t="shared" si="9"/>
        <v/>
      </c>
      <c r="H211" s="347"/>
      <c r="L211" s="329" t="s">
        <v>219</v>
      </c>
      <c r="M211" s="331">
        <v>198</v>
      </c>
      <c r="N211" s="332">
        <v>8.25</v>
      </c>
    </row>
    <row r="212" spans="1:14" ht="17.25" thickBot="1" x14ac:dyDescent="0.35">
      <c r="A212" s="325">
        <v>211</v>
      </c>
      <c r="B212" s="368">
        <v>523472</v>
      </c>
      <c r="C212" s="371">
        <f t="shared" si="10"/>
        <v>1.0203933646517611</v>
      </c>
      <c r="D212" s="368">
        <v>1650000</v>
      </c>
      <c r="E212" s="371">
        <f t="shared" si="11"/>
        <v>1.0153846153846153</v>
      </c>
      <c r="F212" s="367"/>
      <c r="G212" s="367" t="str">
        <f t="shared" si="9"/>
        <v/>
      </c>
      <c r="H212" s="347"/>
      <c r="L212" s="329" t="s">
        <v>220</v>
      </c>
      <c r="M212" s="331">
        <v>198</v>
      </c>
      <c r="N212" s="332">
        <v>8.25</v>
      </c>
    </row>
    <row r="213" spans="1:14" ht="17.25" thickBot="1" x14ac:dyDescent="0.35">
      <c r="A213" s="325">
        <v>212</v>
      </c>
      <c r="B213" s="368">
        <v>525667</v>
      </c>
      <c r="C213" s="371">
        <f t="shared" si="10"/>
        <v>1.0041931564630009</v>
      </c>
      <c r="D213" s="368">
        <v>1676000</v>
      </c>
      <c r="E213" s="371">
        <f t="shared" si="11"/>
        <v>1.0157575757575759</v>
      </c>
      <c r="F213" s="367"/>
      <c r="G213" s="367" t="str">
        <f t="shared" si="9"/>
        <v/>
      </c>
      <c r="H213" s="347"/>
      <c r="L213" s="329" t="s">
        <v>221</v>
      </c>
      <c r="M213" s="331">
        <v>199</v>
      </c>
      <c r="N213" s="332">
        <v>8.2916666669999994</v>
      </c>
    </row>
    <row r="214" spans="1:14" ht="17.25" thickBot="1" x14ac:dyDescent="0.35">
      <c r="A214" s="325">
        <v>213</v>
      </c>
      <c r="B214" s="368">
        <v>527870</v>
      </c>
      <c r="C214" s="371">
        <f t="shared" si="10"/>
        <v>1.0041908660806176</v>
      </c>
      <c r="D214" s="368">
        <v>1702000</v>
      </c>
      <c r="E214" s="371">
        <f t="shared" si="11"/>
        <v>1.0155131264916468</v>
      </c>
      <c r="F214" s="367"/>
      <c r="G214" s="367" t="str">
        <f t="shared" si="9"/>
        <v/>
      </c>
      <c r="H214" s="347"/>
      <c r="L214" s="329" t="s">
        <v>222</v>
      </c>
      <c r="M214" s="331">
        <v>199</v>
      </c>
      <c r="N214" s="332">
        <v>8.2916666669999994</v>
      </c>
    </row>
    <row r="215" spans="1:14" ht="17.25" thickBot="1" x14ac:dyDescent="0.35">
      <c r="A215" s="325">
        <v>214</v>
      </c>
      <c r="B215" s="368">
        <v>530082</v>
      </c>
      <c r="C215" s="371">
        <f t="shared" si="10"/>
        <v>1.0041904256729877</v>
      </c>
      <c r="D215" s="368">
        <v>1728000</v>
      </c>
      <c r="E215" s="371">
        <f t="shared" si="11"/>
        <v>1.0152761457109283</v>
      </c>
      <c r="F215" s="367"/>
      <c r="G215" s="367" t="str">
        <f t="shared" si="9"/>
        <v/>
      </c>
      <c r="H215" s="347"/>
      <c r="L215" s="329" t="s">
        <v>223</v>
      </c>
      <c r="M215" s="331">
        <v>199</v>
      </c>
      <c r="N215" s="332">
        <v>8.2916666669999994</v>
      </c>
    </row>
    <row r="216" spans="1:14" ht="17.25" thickBot="1" x14ac:dyDescent="0.35">
      <c r="A216" s="325">
        <v>215</v>
      </c>
      <c r="B216" s="368">
        <v>532301</v>
      </c>
      <c r="C216" s="371">
        <f t="shared" si="10"/>
        <v>1.0041861447851463</v>
      </c>
      <c r="D216" s="368">
        <v>1755000</v>
      </c>
      <c r="E216" s="371">
        <f t="shared" si="11"/>
        <v>1.015625</v>
      </c>
      <c r="F216" s="367"/>
      <c r="G216" s="367" t="str">
        <f t="shared" si="9"/>
        <v/>
      </c>
      <c r="H216" s="347"/>
      <c r="L216" s="329" t="s">
        <v>224</v>
      </c>
      <c r="M216" s="331">
        <v>200</v>
      </c>
      <c r="N216" s="332">
        <v>8.3333333330000006</v>
      </c>
    </row>
    <row r="217" spans="1:14" ht="17.25" thickBot="1" x14ac:dyDescent="0.35">
      <c r="A217" s="325">
        <v>216</v>
      </c>
      <c r="B217" s="368">
        <v>534529</v>
      </c>
      <c r="C217" s="371">
        <f t="shared" si="10"/>
        <v>1.0041856017553978</v>
      </c>
      <c r="D217" s="368">
        <v>1783000</v>
      </c>
      <c r="E217" s="371">
        <f t="shared" si="11"/>
        <v>1.015954415954416</v>
      </c>
      <c r="F217" s="367"/>
      <c r="G217" s="367" t="str">
        <f t="shared" si="9"/>
        <v/>
      </c>
      <c r="H217" s="347"/>
      <c r="L217" s="329" t="s">
        <v>225</v>
      </c>
      <c r="M217" s="331">
        <v>200</v>
      </c>
      <c r="N217" s="332">
        <v>8.3333333330000006</v>
      </c>
    </row>
    <row r="218" spans="1:14" ht="17.25" thickBot="1" x14ac:dyDescent="0.35">
      <c r="A218" s="325">
        <v>217</v>
      </c>
      <c r="B218" s="368">
        <v>536766</v>
      </c>
      <c r="C218" s="371">
        <f t="shared" si="10"/>
        <v>1.0041849927693351</v>
      </c>
      <c r="D218" s="368">
        <v>1810000</v>
      </c>
      <c r="E218" s="371">
        <f t="shared" si="11"/>
        <v>1.0151430173864273</v>
      </c>
      <c r="F218" s="367"/>
      <c r="G218" s="367" t="str">
        <f t="shared" si="9"/>
        <v/>
      </c>
      <c r="H218" s="347"/>
      <c r="L218" s="329" t="s">
        <v>226</v>
      </c>
      <c r="M218" s="331">
        <v>200</v>
      </c>
      <c r="N218" s="332">
        <v>8.3333333330000006</v>
      </c>
    </row>
    <row r="219" spans="1:14" ht="17.25" thickBot="1" x14ac:dyDescent="0.35">
      <c r="A219" s="325">
        <v>218</v>
      </c>
      <c r="B219" s="368">
        <v>539010</v>
      </c>
      <c r="C219" s="371">
        <f t="shared" si="10"/>
        <v>1.004180592660489</v>
      </c>
      <c r="D219" s="368">
        <v>1839000</v>
      </c>
      <c r="E219" s="371">
        <f t="shared" si="11"/>
        <v>1.0160220994475138</v>
      </c>
      <c r="F219" s="367"/>
      <c r="G219" s="367" t="str">
        <f t="shared" si="9"/>
        <v/>
      </c>
      <c r="H219" s="347"/>
      <c r="L219" s="329" t="s">
        <v>227</v>
      </c>
      <c r="M219" s="331">
        <v>203</v>
      </c>
      <c r="N219" s="332">
        <v>8.4583333330000006</v>
      </c>
    </row>
    <row r="220" spans="1:14" ht="17.25" thickBot="1" x14ac:dyDescent="0.35">
      <c r="A220" s="325">
        <v>219</v>
      </c>
      <c r="B220" s="368">
        <v>541264</v>
      </c>
      <c r="C220" s="371">
        <f t="shared" si="10"/>
        <v>1.0041817405985047</v>
      </c>
      <c r="D220" s="368">
        <v>1867000</v>
      </c>
      <c r="E220" s="371">
        <f t="shared" si="11"/>
        <v>1.0152256661228929</v>
      </c>
      <c r="F220" s="367"/>
      <c r="G220" s="367" t="str">
        <f t="shared" si="9"/>
        <v/>
      </c>
      <c r="H220" s="347"/>
      <c r="L220" s="329" t="s">
        <v>228</v>
      </c>
      <c r="M220" s="331">
        <v>203</v>
      </c>
      <c r="N220" s="332">
        <v>8.4583333330000006</v>
      </c>
    </row>
    <row r="221" spans="1:14" ht="17.25" thickBot="1" x14ac:dyDescent="0.35">
      <c r="A221" s="325">
        <v>220</v>
      </c>
      <c r="B221" s="368">
        <v>543526</v>
      </c>
      <c r="C221" s="371">
        <f t="shared" si="10"/>
        <v>1.0041791066836145</v>
      </c>
      <c r="D221" s="368">
        <v>1896000</v>
      </c>
      <c r="E221" s="371">
        <f t="shared" si="11"/>
        <v>1.0155329405463309</v>
      </c>
      <c r="F221" s="367">
        <v>40000</v>
      </c>
      <c r="G221" s="367">
        <f t="shared" si="9"/>
        <v>0</v>
      </c>
      <c r="H221" s="347"/>
      <c r="L221" s="329" t="s">
        <v>229</v>
      </c>
      <c r="M221" s="331">
        <v>203</v>
      </c>
      <c r="N221" s="332">
        <v>8.4583333330000006</v>
      </c>
    </row>
    <row r="222" spans="1:14" ht="17.25" thickBot="1" x14ac:dyDescent="0.35">
      <c r="A222" s="325">
        <v>221</v>
      </c>
      <c r="B222" s="368">
        <v>545798</v>
      </c>
      <c r="C222" s="371">
        <f t="shared" si="10"/>
        <v>1.0041801128188901</v>
      </c>
      <c r="D222" s="368">
        <v>1926000</v>
      </c>
      <c r="E222" s="371">
        <f t="shared" si="11"/>
        <v>1.0158227848101267</v>
      </c>
      <c r="F222" s="367"/>
      <c r="G222" s="367" t="str">
        <f t="shared" si="9"/>
        <v/>
      </c>
      <c r="H222" s="347"/>
      <c r="L222" s="329" t="s">
        <v>230</v>
      </c>
      <c r="M222" s="331">
        <v>203</v>
      </c>
      <c r="N222" s="332">
        <v>8.4583333330000006</v>
      </c>
    </row>
    <row r="223" spans="1:14" ht="17.25" thickBot="1" x14ac:dyDescent="0.35">
      <c r="A223" s="325">
        <v>222</v>
      </c>
      <c r="B223" s="368">
        <v>548078</v>
      </c>
      <c r="C223" s="371">
        <f t="shared" si="10"/>
        <v>1.0041773696495773</v>
      </c>
      <c r="D223" s="368">
        <v>1956000</v>
      </c>
      <c r="E223" s="371">
        <f t="shared" si="11"/>
        <v>1.0155763239875388</v>
      </c>
      <c r="F223" s="367"/>
      <c r="G223" s="367" t="str">
        <f t="shared" si="9"/>
        <v/>
      </c>
      <c r="H223" s="347"/>
      <c r="L223" s="329" t="s">
        <v>231</v>
      </c>
      <c r="M223" s="331">
        <v>206</v>
      </c>
      <c r="N223" s="332">
        <v>8.5833333330000006</v>
      </c>
    </row>
    <row r="224" spans="1:14" ht="17.25" thickBot="1" x14ac:dyDescent="0.35">
      <c r="A224" s="325">
        <v>223</v>
      </c>
      <c r="B224" s="368">
        <v>550367</v>
      </c>
      <c r="C224" s="371">
        <f t="shared" si="10"/>
        <v>1.0041764128463466</v>
      </c>
      <c r="D224" s="368">
        <v>1986000</v>
      </c>
      <c r="E224" s="371">
        <f t="shared" si="11"/>
        <v>1.0153374233128833</v>
      </c>
      <c r="F224" s="367"/>
      <c r="G224" s="367" t="str">
        <f t="shared" si="9"/>
        <v/>
      </c>
      <c r="H224" s="347"/>
      <c r="L224" s="329" t="s">
        <v>232</v>
      </c>
      <c r="M224" s="331">
        <v>206</v>
      </c>
      <c r="N224" s="332">
        <v>8.5833333330000006</v>
      </c>
    </row>
    <row r="225" spans="1:14" ht="17.25" thickBot="1" x14ac:dyDescent="0.35">
      <c r="A225" s="325">
        <v>224</v>
      </c>
      <c r="B225" s="368">
        <v>561438</v>
      </c>
      <c r="C225" s="371">
        <f t="shared" si="10"/>
        <v>1.0201156682722619</v>
      </c>
      <c r="D225" s="368">
        <v>2017000</v>
      </c>
      <c r="E225" s="371">
        <f t="shared" si="11"/>
        <v>1.0156092648539778</v>
      </c>
      <c r="F225" s="367"/>
      <c r="G225" s="367" t="str">
        <f t="shared" si="9"/>
        <v/>
      </c>
      <c r="H225" s="347"/>
      <c r="L225" s="329" t="s">
        <v>233</v>
      </c>
      <c r="M225" s="331">
        <v>206</v>
      </c>
      <c r="N225" s="332">
        <v>8.5833333330000006</v>
      </c>
    </row>
    <row r="226" spans="1:14" ht="17.25" thickBot="1" x14ac:dyDescent="0.35">
      <c r="A226" s="325">
        <v>225</v>
      </c>
      <c r="B226" s="368">
        <v>563782</v>
      </c>
      <c r="C226" s="371">
        <f t="shared" si="10"/>
        <v>1.0041749934988369</v>
      </c>
      <c r="D226" s="368">
        <v>2048000</v>
      </c>
      <c r="E226" s="371">
        <f t="shared" si="11"/>
        <v>1.0153693604362914</v>
      </c>
      <c r="F226" s="367"/>
      <c r="G226" s="367" t="str">
        <f t="shared" si="9"/>
        <v/>
      </c>
      <c r="H226" s="347"/>
      <c r="L226" s="329" t="s">
        <v>234</v>
      </c>
      <c r="M226" s="331">
        <v>206</v>
      </c>
      <c r="N226" s="332">
        <v>8.5833333330000006</v>
      </c>
    </row>
    <row r="227" spans="1:14" ht="17.25" thickBot="1" x14ac:dyDescent="0.35">
      <c r="A227" s="325">
        <v>226</v>
      </c>
      <c r="B227" s="368">
        <v>566135</v>
      </c>
      <c r="C227" s="371">
        <f t="shared" si="10"/>
        <v>1.0041735990152223</v>
      </c>
      <c r="D227" s="368">
        <v>2080000</v>
      </c>
      <c r="E227" s="371">
        <f t="shared" si="11"/>
        <v>1.015625</v>
      </c>
      <c r="F227" s="367"/>
      <c r="G227" s="367"/>
      <c r="H227" s="347"/>
      <c r="L227" s="329" t="s">
        <v>235</v>
      </c>
      <c r="M227" s="331">
        <v>209</v>
      </c>
      <c r="N227" s="332">
        <v>8.7083333330000006</v>
      </c>
    </row>
    <row r="228" spans="1:14" ht="17.25" thickBot="1" x14ac:dyDescent="0.35">
      <c r="A228" s="325">
        <v>227</v>
      </c>
      <c r="B228" s="368">
        <v>568498</v>
      </c>
      <c r="C228" s="371">
        <f t="shared" si="10"/>
        <v>1.0041739161154142</v>
      </c>
      <c r="D228" s="368">
        <v>2112000</v>
      </c>
      <c r="E228" s="371">
        <f t="shared" si="11"/>
        <v>1.0153846153846153</v>
      </c>
      <c r="F228" s="367"/>
      <c r="G228" s="367"/>
      <c r="H228" s="347"/>
      <c r="L228" s="329" t="s">
        <v>236</v>
      </c>
      <c r="M228" s="331">
        <v>209</v>
      </c>
      <c r="N228" s="332">
        <v>8.7083333330000006</v>
      </c>
    </row>
    <row r="229" spans="1:14" ht="17.25" thickBot="1" x14ac:dyDescent="0.35">
      <c r="A229" s="325">
        <v>228</v>
      </c>
      <c r="B229" s="368">
        <v>570871</v>
      </c>
      <c r="C229" s="371">
        <f t="shared" si="10"/>
        <v>1.0041741571650209</v>
      </c>
      <c r="D229" s="368">
        <v>2145000</v>
      </c>
      <c r="E229" s="371">
        <f t="shared" si="11"/>
        <v>1.015625</v>
      </c>
      <c r="F229" s="367"/>
      <c r="G229" s="367"/>
      <c r="H229" s="347"/>
      <c r="L229" s="329" t="s">
        <v>237</v>
      </c>
      <c r="M229" s="331">
        <v>209</v>
      </c>
      <c r="N229" s="332">
        <v>8.7083333330000006</v>
      </c>
    </row>
    <row r="230" spans="1:14" ht="17.25" thickBot="1" x14ac:dyDescent="0.35">
      <c r="A230" s="325">
        <v>229</v>
      </c>
      <c r="B230" s="368">
        <v>573253</v>
      </c>
      <c r="C230" s="371">
        <f t="shared" si="10"/>
        <v>1.0041725713865304</v>
      </c>
      <c r="D230" s="368">
        <v>2179000</v>
      </c>
      <c r="E230" s="371">
        <f t="shared" si="11"/>
        <v>1.0158508158508159</v>
      </c>
      <c r="F230" s="367"/>
      <c r="G230" s="367"/>
      <c r="H230" s="347"/>
      <c r="L230" s="329" t="s">
        <v>238</v>
      </c>
      <c r="M230" s="331">
        <v>212</v>
      </c>
      <c r="N230" s="332">
        <v>8.8333333330000006</v>
      </c>
    </row>
    <row r="231" spans="1:14" ht="17.25" thickBot="1" x14ac:dyDescent="0.35">
      <c r="A231" s="325">
        <v>230</v>
      </c>
      <c r="B231" s="368">
        <v>575645</v>
      </c>
      <c r="C231" s="371">
        <f t="shared" si="10"/>
        <v>1.0041726776833266</v>
      </c>
      <c r="D231" s="368">
        <v>2212000</v>
      </c>
      <c r="E231" s="371">
        <f t="shared" si="11"/>
        <v>1.0151445617255621</v>
      </c>
      <c r="F231" s="367"/>
      <c r="G231" s="367"/>
      <c r="H231" s="347"/>
      <c r="L231" s="329" t="s">
        <v>239</v>
      </c>
      <c r="M231" s="331">
        <v>212</v>
      </c>
      <c r="N231" s="332">
        <v>8.8333333330000006</v>
      </c>
    </row>
    <row r="232" spans="1:14" ht="17.25" thickBot="1" x14ac:dyDescent="0.35">
      <c r="A232" s="325">
        <v>231</v>
      </c>
      <c r="B232" s="368">
        <v>578046</v>
      </c>
      <c r="C232" s="371">
        <f t="shared" si="10"/>
        <v>1.0041709734298048</v>
      </c>
      <c r="D232" s="368">
        <v>2247000</v>
      </c>
      <c r="E232" s="371">
        <f t="shared" si="11"/>
        <v>1.0158227848101267</v>
      </c>
      <c r="F232" s="367"/>
      <c r="G232" s="367"/>
      <c r="H232" s="347"/>
      <c r="L232" s="329" t="s">
        <v>240</v>
      </c>
      <c r="M232" s="331">
        <v>212</v>
      </c>
      <c r="N232" s="332">
        <v>8.8333333330000006</v>
      </c>
    </row>
    <row r="233" spans="1:14" ht="17.25" thickBot="1" x14ac:dyDescent="0.35">
      <c r="A233" s="325">
        <v>232</v>
      </c>
      <c r="B233" s="368">
        <v>580458</v>
      </c>
      <c r="C233" s="371">
        <f t="shared" si="10"/>
        <v>1.0041726782989588</v>
      </c>
      <c r="D233" s="368">
        <v>2282000</v>
      </c>
      <c r="E233" s="371">
        <f t="shared" si="11"/>
        <v>1.0155763239875388</v>
      </c>
      <c r="F233" s="367"/>
      <c r="G233" s="367" t="str">
        <f t="shared" si="9"/>
        <v/>
      </c>
      <c r="H233" s="347"/>
      <c r="L233" s="329" t="s">
        <v>241</v>
      </c>
      <c r="M233" s="331">
        <v>212</v>
      </c>
      <c r="N233" s="332">
        <v>8.8333333330000006</v>
      </c>
    </row>
    <row r="234" spans="1:14" ht="17.25" thickBot="1" x14ac:dyDescent="0.35">
      <c r="A234" s="325">
        <v>233</v>
      </c>
      <c r="B234" s="368">
        <v>582879</v>
      </c>
      <c r="C234" s="371">
        <f t="shared" si="10"/>
        <v>1.0041708444021791</v>
      </c>
      <c r="D234" s="368">
        <v>2317000</v>
      </c>
      <c r="E234" s="371">
        <f t="shared" si="11"/>
        <v>1.0153374233128833</v>
      </c>
      <c r="F234" s="367"/>
      <c r="G234" s="367" t="str">
        <f t="shared" si="9"/>
        <v/>
      </c>
      <c r="H234" s="347"/>
      <c r="L234" s="329" t="s">
        <v>242</v>
      </c>
      <c r="M234" s="331">
        <v>215</v>
      </c>
      <c r="N234" s="332">
        <v>8.9583333330000006</v>
      </c>
    </row>
    <row r="235" spans="1:14" ht="17.25" thickBot="1" x14ac:dyDescent="0.35">
      <c r="A235" s="325">
        <v>234</v>
      </c>
      <c r="B235" s="368">
        <v>585310</v>
      </c>
      <c r="C235" s="371">
        <f t="shared" si="10"/>
        <v>1.0041706769329484</v>
      </c>
      <c r="D235" s="368">
        <v>2353000</v>
      </c>
      <c r="E235" s="371">
        <f t="shared" si="11"/>
        <v>1.0155373327578765</v>
      </c>
      <c r="F235" s="367"/>
      <c r="G235" s="367" t="str">
        <f t="shared" si="9"/>
        <v/>
      </c>
      <c r="H235" s="347"/>
      <c r="L235" s="329" t="s">
        <v>243</v>
      </c>
      <c r="M235" s="331">
        <v>215</v>
      </c>
      <c r="N235" s="332">
        <v>8.9583333330000006</v>
      </c>
    </row>
    <row r="236" spans="1:14" ht="17.25" thickBot="1" x14ac:dyDescent="0.35">
      <c r="A236" s="325">
        <v>235</v>
      </c>
      <c r="B236" s="368">
        <v>587751</v>
      </c>
      <c r="C236" s="371">
        <f t="shared" si="10"/>
        <v>1.0041704395961115</v>
      </c>
      <c r="D236" s="368">
        <v>2390000</v>
      </c>
      <c r="E236" s="371">
        <f t="shared" si="11"/>
        <v>1.0157246068848278</v>
      </c>
      <c r="F236" s="367"/>
      <c r="G236" s="367" t="str">
        <f t="shared" si="9"/>
        <v/>
      </c>
      <c r="H236" s="347"/>
      <c r="L236" s="329" t="s">
        <v>244</v>
      </c>
      <c r="M236" s="331">
        <v>215</v>
      </c>
      <c r="N236" s="332">
        <v>8.9583333330000006</v>
      </c>
    </row>
    <row r="237" spans="1:14" ht="17.25" thickBot="1" x14ac:dyDescent="0.35">
      <c r="A237" s="325">
        <v>236</v>
      </c>
      <c r="B237" s="368">
        <v>590202</v>
      </c>
      <c r="C237" s="371">
        <f t="shared" si="10"/>
        <v>1.0041701332707218</v>
      </c>
      <c r="D237" s="368">
        <v>2427000</v>
      </c>
      <c r="E237" s="371">
        <f t="shared" si="11"/>
        <v>1.0154811715481171</v>
      </c>
      <c r="F237" s="367"/>
      <c r="G237" s="367" t="str">
        <f t="shared" si="9"/>
        <v/>
      </c>
      <c r="H237" s="347"/>
      <c r="L237" s="329" t="s">
        <v>245</v>
      </c>
      <c r="M237" s="331">
        <v>218</v>
      </c>
      <c r="N237" s="332">
        <v>9.0833333330000006</v>
      </c>
    </row>
    <row r="238" spans="1:14" ht="17.25" thickBot="1" x14ac:dyDescent="0.35">
      <c r="A238" s="325">
        <v>237</v>
      </c>
      <c r="B238" s="368">
        <v>601923</v>
      </c>
      <c r="C238" s="371">
        <f t="shared" si="10"/>
        <v>1.019859302408328</v>
      </c>
      <c r="D238" s="368">
        <v>2465000</v>
      </c>
      <c r="E238" s="371">
        <f t="shared" si="11"/>
        <v>1.0156571899464359</v>
      </c>
      <c r="F238" s="367"/>
      <c r="G238" s="367" t="str">
        <f t="shared" si="9"/>
        <v/>
      </c>
      <c r="H238" s="347"/>
      <c r="L238" s="329" t="s">
        <v>246</v>
      </c>
      <c r="M238" s="331">
        <v>218</v>
      </c>
      <c r="N238" s="332">
        <v>9.0833333330000006</v>
      </c>
    </row>
    <row r="239" spans="1:14" ht="17.25" thickBot="1" x14ac:dyDescent="0.35">
      <c r="A239" s="325">
        <v>238</v>
      </c>
      <c r="B239" s="368">
        <v>604433</v>
      </c>
      <c r="C239" s="371">
        <f t="shared" si="10"/>
        <v>1.0041699685840215</v>
      </c>
      <c r="D239" s="368">
        <v>2503000</v>
      </c>
      <c r="E239" s="371">
        <f t="shared" si="11"/>
        <v>1.0154158215010143</v>
      </c>
      <c r="F239" s="367"/>
      <c r="G239" s="367" t="str">
        <f t="shared" si="9"/>
        <v/>
      </c>
      <c r="H239" s="347"/>
      <c r="L239" s="329" t="s">
        <v>247</v>
      </c>
      <c r="M239" s="331">
        <v>218</v>
      </c>
      <c r="N239" s="332">
        <v>9.0833333330000006</v>
      </c>
    </row>
    <row r="240" spans="1:14" ht="17.25" thickBot="1" x14ac:dyDescent="0.35">
      <c r="A240" s="325">
        <v>239</v>
      </c>
      <c r="B240" s="368">
        <v>606953</v>
      </c>
      <c r="C240" s="371">
        <f t="shared" si="10"/>
        <v>1.0041691965858912</v>
      </c>
      <c r="D240" s="368">
        <v>2542000</v>
      </c>
      <c r="E240" s="371">
        <f t="shared" si="11"/>
        <v>1.0155813024370755</v>
      </c>
      <c r="F240" s="367"/>
      <c r="G240" s="367" t="str">
        <f t="shared" si="9"/>
        <v/>
      </c>
      <c r="H240" s="347"/>
      <c r="L240" s="329" t="s">
        <v>248</v>
      </c>
      <c r="M240" s="331">
        <v>218</v>
      </c>
      <c r="N240" s="332">
        <v>9.0833333330000006</v>
      </c>
    </row>
    <row r="241" spans="1:14" ht="17.25" thickBot="1" x14ac:dyDescent="0.35">
      <c r="A241" s="325">
        <v>240</v>
      </c>
      <c r="B241" s="368">
        <v>304742</v>
      </c>
      <c r="C241" s="371">
        <f t="shared" si="10"/>
        <v>0.50208500493448427</v>
      </c>
      <c r="D241" s="368">
        <v>1290000</v>
      </c>
      <c r="E241" s="371">
        <f t="shared" si="11"/>
        <v>0.50747442958300548</v>
      </c>
      <c r="F241" s="367">
        <v>3174</v>
      </c>
      <c r="G241" s="367">
        <f t="shared" si="9"/>
        <v>0</v>
      </c>
      <c r="H241" s="347"/>
      <c r="L241" s="329" t="s">
        <v>249</v>
      </c>
      <c r="M241" s="331">
        <v>221</v>
      </c>
      <c r="N241" s="332">
        <v>9.2083333330000006</v>
      </c>
    </row>
    <row r="242" spans="1:14" ht="17.25" thickBot="1" x14ac:dyDescent="0.35">
      <c r="A242" s="325">
        <v>241</v>
      </c>
      <c r="B242" s="368">
        <v>322297</v>
      </c>
      <c r="C242" s="371">
        <f t="shared" si="10"/>
        <v>1.0576061061488078</v>
      </c>
      <c r="D242" s="368">
        <v>1380000</v>
      </c>
      <c r="E242" s="371">
        <f t="shared" si="11"/>
        <v>1.069767441860465</v>
      </c>
      <c r="F242" s="367">
        <v>3456</v>
      </c>
      <c r="G242" s="367">
        <f t="shared" si="9"/>
        <v>0.91840277777777779</v>
      </c>
      <c r="H242" s="347">
        <f>F242/F241</f>
        <v>1.0888468809073724</v>
      </c>
      <c r="L242" s="329" t="s">
        <v>250</v>
      </c>
      <c r="M242" s="331">
        <v>221</v>
      </c>
      <c r="N242" s="332">
        <v>9.2083333330000006</v>
      </c>
    </row>
    <row r="243" spans="1:14" ht="17.25" thickBot="1" x14ac:dyDescent="0.35">
      <c r="A243" s="325">
        <v>242</v>
      </c>
      <c r="B243" s="368">
        <v>340343</v>
      </c>
      <c r="C243" s="371">
        <f t="shared" si="10"/>
        <v>1.0559918336193015</v>
      </c>
      <c r="D243" s="368">
        <v>1475000</v>
      </c>
      <c r="E243" s="371">
        <f t="shared" si="11"/>
        <v>1.068840579710145</v>
      </c>
      <c r="F243" s="367">
        <v>3663</v>
      </c>
      <c r="G243" s="367">
        <f t="shared" si="9"/>
        <v>0.94348894348894352</v>
      </c>
      <c r="H243" s="347">
        <f t="shared" ref="H243:H306" si="12">F243/F242</f>
        <v>1.0598958333333333</v>
      </c>
      <c r="L243" s="329" t="s">
        <v>251</v>
      </c>
      <c r="M243" s="331">
        <v>221</v>
      </c>
      <c r="N243" s="332">
        <v>9.2083333330000006</v>
      </c>
    </row>
    <row r="244" spans="1:14" ht="17.25" thickBot="1" x14ac:dyDescent="0.35">
      <c r="A244" s="325">
        <v>243</v>
      </c>
      <c r="B244" s="368">
        <v>358879</v>
      </c>
      <c r="C244" s="371">
        <f t="shared" si="10"/>
        <v>1.0544627038017529</v>
      </c>
      <c r="D244" s="368">
        <v>1570000</v>
      </c>
      <c r="E244" s="371">
        <f t="shared" si="11"/>
        <v>1.064406779661017</v>
      </c>
      <c r="F244" s="367">
        <v>3877</v>
      </c>
      <c r="G244" s="367">
        <f t="shared" si="9"/>
        <v>0.9448026824864586</v>
      </c>
      <c r="H244" s="347">
        <f t="shared" si="12"/>
        <v>1.0584220584220585</v>
      </c>
      <c r="L244" s="329" t="s">
        <v>252</v>
      </c>
      <c r="M244" s="331">
        <v>224</v>
      </c>
      <c r="N244" s="332">
        <v>9.3333333330000006</v>
      </c>
    </row>
    <row r="245" spans="1:14" ht="17.25" thickBot="1" x14ac:dyDescent="0.35">
      <c r="A245" s="325">
        <v>244</v>
      </c>
      <c r="B245" s="368">
        <v>377907</v>
      </c>
      <c r="C245" s="371">
        <f t="shared" si="10"/>
        <v>1.0530206559871154</v>
      </c>
      <c r="D245" s="368">
        <v>1675000</v>
      </c>
      <c r="E245" s="371">
        <f t="shared" si="11"/>
        <v>1.0668789808917198</v>
      </c>
      <c r="F245" s="367">
        <v>4098</v>
      </c>
      <c r="G245" s="367">
        <f t="shared" si="9"/>
        <v>0.94607125427037575</v>
      </c>
      <c r="H245" s="347">
        <f t="shared" si="12"/>
        <v>1.0570028372452926</v>
      </c>
      <c r="L245" s="329" t="s">
        <v>253</v>
      </c>
      <c r="M245" s="331">
        <v>224</v>
      </c>
      <c r="N245" s="332">
        <v>9.3333333330000006</v>
      </c>
    </row>
    <row r="246" spans="1:14" ht="17.25" thickBot="1" x14ac:dyDescent="0.35">
      <c r="A246" s="325">
        <v>245</v>
      </c>
      <c r="B246" s="368">
        <v>397426</v>
      </c>
      <c r="C246" s="371">
        <f t="shared" si="10"/>
        <v>1.0516502737445985</v>
      </c>
      <c r="D246" s="368">
        <v>1780000</v>
      </c>
      <c r="E246" s="371">
        <f t="shared" si="11"/>
        <v>1.0626865671641792</v>
      </c>
      <c r="F246" s="367">
        <v>4325</v>
      </c>
      <c r="G246" s="367">
        <f t="shared" si="9"/>
        <v>0.94751445086705199</v>
      </c>
      <c r="H246" s="347">
        <f t="shared" si="12"/>
        <v>1.0553928745729624</v>
      </c>
      <c r="L246" s="329" t="s">
        <v>254</v>
      </c>
      <c r="M246" s="331">
        <v>224</v>
      </c>
      <c r="N246" s="332">
        <v>9.3333333330000006</v>
      </c>
    </row>
    <row r="247" spans="1:14" ht="17.25" thickBot="1" x14ac:dyDescent="0.35">
      <c r="A247" s="325">
        <v>246</v>
      </c>
      <c r="B247" s="368">
        <v>417437</v>
      </c>
      <c r="C247" s="371">
        <f t="shared" si="10"/>
        <v>1.0503515119795888</v>
      </c>
      <c r="D247" s="368">
        <v>1890000</v>
      </c>
      <c r="E247" s="371">
        <f t="shared" si="11"/>
        <v>1.0617977528089888</v>
      </c>
      <c r="F247" s="367">
        <v>4560</v>
      </c>
      <c r="G247" s="367">
        <f t="shared" si="9"/>
        <v>0.94846491228070173</v>
      </c>
      <c r="H247" s="347">
        <f t="shared" si="12"/>
        <v>1.0543352601156069</v>
      </c>
      <c r="L247" s="329" t="s">
        <v>255</v>
      </c>
      <c r="M247" s="331">
        <v>224</v>
      </c>
      <c r="N247" s="332">
        <v>9.3333333330000006</v>
      </c>
    </row>
    <row r="248" spans="1:14" ht="17.25" thickBot="1" x14ac:dyDescent="0.35">
      <c r="A248" s="325">
        <v>247</v>
      </c>
      <c r="B248" s="368">
        <v>437940</v>
      </c>
      <c r="C248" s="371">
        <f t="shared" si="10"/>
        <v>1.0491163936114911</v>
      </c>
      <c r="D248" s="368">
        <v>2005000</v>
      </c>
      <c r="E248" s="371">
        <f t="shared" si="11"/>
        <v>1.0608465608465609</v>
      </c>
      <c r="F248" s="367">
        <v>4801</v>
      </c>
      <c r="G248" s="367">
        <f t="shared" si="9"/>
        <v>0.94980212455738389</v>
      </c>
      <c r="H248" s="347">
        <f t="shared" si="12"/>
        <v>1.0528508771929825</v>
      </c>
      <c r="L248" s="329" t="s">
        <v>256</v>
      </c>
      <c r="M248" s="331">
        <v>227</v>
      </c>
      <c r="N248" s="332">
        <v>9.4583333330000006</v>
      </c>
    </row>
    <row r="249" spans="1:14" ht="17.25" thickBot="1" x14ac:dyDescent="0.35">
      <c r="A249" s="325">
        <v>248</v>
      </c>
      <c r="B249" s="368">
        <v>458936</v>
      </c>
      <c r="C249" s="371">
        <f t="shared" si="10"/>
        <v>1.0479426405443668</v>
      </c>
      <c r="D249" s="368">
        <v>2125000</v>
      </c>
      <c r="E249" s="371">
        <f t="shared" si="11"/>
        <v>1.059850374064838</v>
      </c>
      <c r="F249" s="367">
        <v>5050</v>
      </c>
      <c r="G249" s="367">
        <f t="shared" si="9"/>
        <v>0.95069306930693065</v>
      </c>
      <c r="H249" s="347">
        <f t="shared" si="12"/>
        <v>1.0518641949593834</v>
      </c>
      <c r="L249" s="329" t="s">
        <v>257</v>
      </c>
      <c r="M249" s="331">
        <v>227</v>
      </c>
      <c r="N249" s="332">
        <v>9.4583333330000006</v>
      </c>
    </row>
    <row r="250" spans="1:14" ht="17.25" thickBot="1" x14ac:dyDescent="0.35">
      <c r="A250" s="325">
        <v>249</v>
      </c>
      <c r="B250" s="368">
        <v>480425</v>
      </c>
      <c r="C250" s="371">
        <f t="shared" si="10"/>
        <v>1.046823522234037</v>
      </c>
      <c r="D250" s="368">
        <v>2250000</v>
      </c>
      <c r="E250" s="371">
        <f t="shared" si="11"/>
        <v>1.0588235294117647</v>
      </c>
      <c r="F250" s="367">
        <v>5305</v>
      </c>
      <c r="G250" s="367">
        <f t="shared" si="9"/>
        <v>0.95193213949104616</v>
      </c>
      <c r="H250" s="347">
        <f t="shared" si="12"/>
        <v>1.0504950495049505</v>
      </c>
      <c r="L250" s="329" t="s">
        <v>258</v>
      </c>
      <c r="M250" s="331">
        <v>227</v>
      </c>
      <c r="N250" s="332">
        <v>9.4583333330000006</v>
      </c>
    </row>
    <row r="251" spans="1:14" ht="17.25" thickBot="1" x14ac:dyDescent="0.35">
      <c r="A251" s="325">
        <v>250</v>
      </c>
      <c r="B251" s="368">
        <v>510137</v>
      </c>
      <c r="C251" s="371">
        <f t="shared" si="10"/>
        <v>1.061845241192694</v>
      </c>
      <c r="D251" s="368">
        <v>2380000</v>
      </c>
      <c r="E251" s="371">
        <f t="shared" si="11"/>
        <v>1.0577777777777777</v>
      </c>
      <c r="F251" s="367">
        <v>5568</v>
      </c>
      <c r="G251" s="367">
        <f t="shared" si="9"/>
        <v>0.9527658045977011</v>
      </c>
      <c r="H251" s="347">
        <f t="shared" si="12"/>
        <v>1.0495758718190387</v>
      </c>
      <c r="L251" s="329" t="s">
        <v>259</v>
      </c>
      <c r="M251" s="331">
        <v>230</v>
      </c>
      <c r="N251" s="332">
        <v>9.5833333330000006</v>
      </c>
    </row>
    <row r="252" spans="1:14" ht="17.25" thickBot="1" x14ac:dyDescent="0.35">
      <c r="A252" s="325">
        <v>251</v>
      </c>
      <c r="B252" s="368">
        <v>532960</v>
      </c>
      <c r="C252" s="371">
        <f t="shared" si="10"/>
        <v>1.0447389622787604</v>
      </c>
      <c r="D252" s="368">
        <v>2515000</v>
      </c>
      <c r="E252" s="371">
        <f t="shared" si="11"/>
        <v>1.0567226890756303</v>
      </c>
      <c r="F252" s="367">
        <v>5839</v>
      </c>
      <c r="G252" s="367">
        <f t="shared" si="9"/>
        <v>0.95358794314094875</v>
      </c>
      <c r="H252" s="347">
        <f t="shared" si="12"/>
        <v>1.0486709770114941</v>
      </c>
      <c r="L252" s="329" t="s">
        <v>260</v>
      </c>
      <c r="M252" s="331">
        <v>230</v>
      </c>
      <c r="N252" s="332">
        <v>9.5833333330000006</v>
      </c>
    </row>
    <row r="253" spans="1:14" ht="17.25" thickBot="1" x14ac:dyDescent="0.35">
      <c r="A253" s="325">
        <v>252</v>
      </c>
      <c r="B253" s="368">
        <v>556285</v>
      </c>
      <c r="C253" s="371">
        <f t="shared" si="10"/>
        <v>1.043765010507355</v>
      </c>
      <c r="D253" s="368">
        <v>2655000</v>
      </c>
      <c r="E253" s="371">
        <f t="shared" si="11"/>
        <v>1.0556660039761432</v>
      </c>
      <c r="F253" s="367">
        <v>6116</v>
      </c>
      <c r="G253" s="367">
        <f t="shared" si="9"/>
        <v>0.95470896010464357</v>
      </c>
      <c r="H253" s="347">
        <f t="shared" si="12"/>
        <v>1.0474396300736428</v>
      </c>
      <c r="L253" s="329" t="s">
        <v>261</v>
      </c>
      <c r="M253" s="331">
        <v>230</v>
      </c>
      <c r="N253" s="332">
        <v>9.5833333330000006</v>
      </c>
    </row>
    <row r="254" spans="1:14" ht="17.25" thickBot="1" x14ac:dyDescent="0.35">
      <c r="A254" s="325">
        <v>253</v>
      </c>
      <c r="B254" s="368">
        <v>580113</v>
      </c>
      <c r="C254" s="371">
        <f t="shared" si="10"/>
        <v>1.0428341587495618</v>
      </c>
      <c r="D254" s="368">
        <v>2800000</v>
      </c>
      <c r="E254" s="371">
        <f t="shared" si="11"/>
        <v>1.0546139359698681</v>
      </c>
      <c r="F254" s="367">
        <v>6401</v>
      </c>
      <c r="G254" s="367">
        <f t="shared" si="9"/>
        <v>0.95547570692079364</v>
      </c>
      <c r="H254" s="347">
        <f t="shared" si="12"/>
        <v>1.0465990843688686</v>
      </c>
      <c r="L254" s="329" t="s">
        <v>262</v>
      </c>
      <c r="M254" s="331">
        <v>230</v>
      </c>
      <c r="N254" s="332">
        <v>9.5833333330000006</v>
      </c>
    </row>
    <row r="255" spans="1:14" ht="17.25" thickBot="1" x14ac:dyDescent="0.35">
      <c r="A255" s="325">
        <v>254</v>
      </c>
      <c r="B255" s="368">
        <v>604444</v>
      </c>
      <c r="C255" s="371">
        <f t="shared" si="10"/>
        <v>1.0419418285747777</v>
      </c>
      <c r="D255" s="368">
        <v>2950000</v>
      </c>
      <c r="E255" s="371">
        <f t="shared" si="11"/>
        <v>1.0535714285714286</v>
      </c>
      <c r="F255" s="367">
        <v>6693</v>
      </c>
      <c r="G255" s="367">
        <f t="shared" si="9"/>
        <v>0.95637232929926785</v>
      </c>
      <c r="H255" s="347">
        <f t="shared" si="12"/>
        <v>1.0456178722074676</v>
      </c>
      <c r="L255" s="329" t="s">
        <v>263</v>
      </c>
      <c r="M255" s="331">
        <v>233</v>
      </c>
      <c r="N255" s="332">
        <v>9.7083333330000006</v>
      </c>
    </row>
    <row r="256" spans="1:14" ht="17.25" thickBot="1" x14ac:dyDescent="0.35">
      <c r="A256" s="325">
        <v>255</v>
      </c>
      <c r="B256" s="368">
        <v>629278</v>
      </c>
      <c r="C256" s="371">
        <f t="shared" si="10"/>
        <v>1.0410856919747735</v>
      </c>
      <c r="D256" s="368">
        <v>3110000</v>
      </c>
      <c r="E256" s="371">
        <f t="shared" si="11"/>
        <v>1.0542372881355933</v>
      </c>
      <c r="F256" s="367">
        <v>6993</v>
      </c>
      <c r="G256" s="367">
        <f t="shared" si="9"/>
        <v>0.9570999570999571</v>
      </c>
      <c r="H256" s="347">
        <f t="shared" si="12"/>
        <v>1.0448229493500671</v>
      </c>
      <c r="L256" s="329" t="s">
        <v>264</v>
      </c>
      <c r="M256" s="331">
        <v>233</v>
      </c>
      <c r="N256" s="332">
        <v>9.7083333330000006</v>
      </c>
    </row>
    <row r="257" spans="1:14" ht="17.25" thickBot="1" x14ac:dyDescent="0.35">
      <c r="A257" s="325">
        <v>256</v>
      </c>
      <c r="B257" s="368">
        <v>654616</v>
      </c>
      <c r="C257" s="371">
        <f t="shared" si="10"/>
        <v>1.040265192808266</v>
      </c>
      <c r="D257" s="368">
        <v>3270000</v>
      </c>
      <c r="E257" s="371">
        <f t="shared" si="11"/>
        <v>1.0514469453376205</v>
      </c>
      <c r="F257" s="367">
        <v>7301</v>
      </c>
      <c r="G257" s="367">
        <f t="shared" si="9"/>
        <v>0.95781399808245449</v>
      </c>
      <c r="H257" s="347">
        <f t="shared" si="12"/>
        <v>1.0440440440440439</v>
      </c>
      <c r="L257" s="329" t="s">
        <v>265</v>
      </c>
      <c r="M257" s="331">
        <v>233</v>
      </c>
      <c r="N257" s="332">
        <v>9.7083333330000006</v>
      </c>
    </row>
    <row r="258" spans="1:14" ht="17.25" thickBot="1" x14ac:dyDescent="0.35">
      <c r="A258" s="325">
        <v>257</v>
      </c>
      <c r="B258" s="368">
        <v>680459</v>
      </c>
      <c r="C258" s="371">
        <f t="shared" si="10"/>
        <v>1.0394781062485487</v>
      </c>
      <c r="D258" s="368">
        <v>3435000</v>
      </c>
      <c r="E258" s="371">
        <f t="shared" si="11"/>
        <v>1.0504587155963303</v>
      </c>
      <c r="F258" s="367">
        <v>7616</v>
      </c>
      <c r="G258" s="367">
        <f t="shared" si="9"/>
        <v>0.95863970588235292</v>
      </c>
      <c r="H258" s="347">
        <f t="shared" si="12"/>
        <v>1.0431447746883988</v>
      </c>
      <c r="L258" s="329" t="s">
        <v>266</v>
      </c>
      <c r="M258" s="331">
        <v>236</v>
      </c>
      <c r="N258" s="332">
        <v>9.8333333330000006</v>
      </c>
    </row>
    <row r="259" spans="1:14" ht="17.25" thickBot="1" x14ac:dyDescent="0.35">
      <c r="A259" s="325">
        <v>258</v>
      </c>
      <c r="B259" s="368">
        <v>706807</v>
      </c>
      <c r="C259" s="371">
        <f t="shared" si="10"/>
        <v>1.0387209222010436</v>
      </c>
      <c r="D259" s="368">
        <v>3610000</v>
      </c>
      <c r="E259" s="371">
        <f t="shared" si="11"/>
        <v>1.0509461426491995</v>
      </c>
      <c r="F259" s="367">
        <v>7938</v>
      </c>
      <c r="G259" s="367">
        <f t="shared" ref="G259:G322" si="13">IFERROR(F258/F259,"")</f>
        <v>0.95943562610229272</v>
      </c>
      <c r="H259" s="347">
        <f t="shared" si="12"/>
        <v>1.0422794117647058</v>
      </c>
      <c r="L259" s="329" t="s">
        <v>267</v>
      </c>
      <c r="M259" s="331">
        <v>236</v>
      </c>
      <c r="N259" s="332">
        <v>9.8333333330000006</v>
      </c>
    </row>
    <row r="260" spans="1:14" ht="17.25" thickBot="1" x14ac:dyDescent="0.35">
      <c r="A260" s="325">
        <v>259</v>
      </c>
      <c r="B260" s="368">
        <v>733660</v>
      </c>
      <c r="C260" s="371">
        <f t="shared" ref="C260:C323" si="14">B260/B259</f>
        <v>1.0379919836673943</v>
      </c>
      <c r="D260" s="368">
        <v>3790000</v>
      </c>
      <c r="E260" s="371">
        <f t="shared" ref="E260:E323" si="15">D260/D259</f>
        <v>1.0498614958448753</v>
      </c>
      <c r="F260" s="367">
        <v>8269</v>
      </c>
      <c r="G260" s="367">
        <f t="shared" si="13"/>
        <v>0.9599709759342121</v>
      </c>
      <c r="H260" s="347">
        <f t="shared" si="12"/>
        <v>1.0416981607457798</v>
      </c>
      <c r="L260" s="329" t="s">
        <v>268</v>
      </c>
      <c r="M260" s="331">
        <v>236</v>
      </c>
      <c r="N260" s="332">
        <v>9.8333333330000006</v>
      </c>
    </row>
    <row r="261" spans="1:14" ht="17.25" thickBot="1" x14ac:dyDescent="0.35">
      <c r="A261" s="325">
        <v>260</v>
      </c>
      <c r="B261" s="368">
        <v>761019</v>
      </c>
      <c r="C261" s="371">
        <f t="shared" si="14"/>
        <v>1.0372911157756999</v>
      </c>
      <c r="D261" s="368">
        <v>3975000</v>
      </c>
      <c r="E261" s="371">
        <f t="shared" si="15"/>
        <v>1.0488126649076517</v>
      </c>
      <c r="F261" s="367">
        <v>8607</v>
      </c>
      <c r="G261" s="367">
        <f t="shared" si="13"/>
        <v>0.96072963866620198</v>
      </c>
      <c r="H261" s="347">
        <f t="shared" si="12"/>
        <v>1.0408755593179344</v>
      </c>
      <c r="L261" s="329" t="s">
        <v>269</v>
      </c>
      <c r="M261" s="331">
        <v>236</v>
      </c>
      <c r="N261" s="332">
        <v>9.8333333330000006</v>
      </c>
    </row>
    <row r="262" spans="1:14" ht="17.25" thickBot="1" x14ac:dyDescent="0.35">
      <c r="A262" s="325">
        <v>261</v>
      </c>
      <c r="B262" s="368">
        <v>788884</v>
      </c>
      <c r="C262" s="371">
        <f t="shared" si="14"/>
        <v>1.0366153801679066</v>
      </c>
      <c r="D262" s="368">
        <v>4170000</v>
      </c>
      <c r="E262" s="371">
        <f t="shared" si="15"/>
        <v>1.0490566037735849</v>
      </c>
      <c r="F262" s="367">
        <v>8954</v>
      </c>
      <c r="G262" s="367">
        <f t="shared" si="13"/>
        <v>0.96124637033727944</v>
      </c>
      <c r="H262" s="347">
        <f t="shared" si="12"/>
        <v>1.0403160218426861</v>
      </c>
      <c r="L262" s="329" t="s">
        <v>270</v>
      </c>
      <c r="M262" s="331">
        <v>239</v>
      </c>
      <c r="N262" s="332">
        <v>9.9583333330000006</v>
      </c>
    </row>
    <row r="263" spans="1:14" ht="17.25" thickBot="1" x14ac:dyDescent="0.35">
      <c r="A263" s="325">
        <v>262</v>
      </c>
      <c r="B263" s="368">
        <v>817256</v>
      </c>
      <c r="C263" s="371">
        <f t="shared" si="14"/>
        <v>1.0359647299222698</v>
      </c>
      <c r="D263" s="368">
        <v>4365000</v>
      </c>
      <c r="E263" s="371">
        <f t="shared" si="15"/>
        <v>1.0467625899280575</v>
      </c>
      <c r="F263" s="367">
        <v>9308</v>
      </c>
      <c r="G263" s="367">
        <f t="shared" si="13"/>
        <v>0.96196819939836697</v>
      </c>
      <c r="H263" s="347">
        <f t="shared" si="12"/>
        <v>1.0395354031717667</v>
      </c>
      <c r="L263" s="329" t="s">
        <v>271</v>
      </c>
      <c r="M263" s="331">
        <v>239</v>
      </c>
      <c r="N263" s="332">
        <v>9.9583333330000006</v>
      </c>
    </row>
    <row r="264" spans="1:14" ht="17.25" thickBot="1" x14ac:dyDescent="0.35">
      <c r="A264" s="325">
        <v>263</v>
      </c>
      <c r="B264" s="368">
        <v>846135</v>
      </c>
      <c r="C264" s="371">
        <f t="shared" si="14"/>
        <v>1.0353365408146284</v>
      </c>
      <c r="D264" s="368">
        <v>4570000</v>
      </c>
      <c r="E264" s="371">
        <f t="shared" si="15"/>
        <v>1.0469644902634594</v>
      </c>
      <c r="F264" s="367">
        <v>9670</v>
      </c>
      <c r="G264" s="367">
        <f t="shared" si="13"/>
        <v>0.96256463288521199</v>
      </c>
      <c r="H264" s="347">
        <f t="shared" si="12"/>
        <v>1.038891276321444</v>
      </c>
      <c r="L264" s="329" t="s">
        <v>272</v>
      </c>
      <c r="M264" s="331">
        <v>239</v>
      </c>
      <c r="N264" s="332">
        <v>9.9583333330000006</v>
      </c>
    </row>
    <row r="265" spans="1:14" ht="17.25" thickBot="1" x14ac:dyDescent="0.35">
      <c r="A265" s="325">
        <v>264</v>
      </c>
      <c r="B265" s="368">
        <v>888788</v>
      </c>
      <c r="C265" s="371">
        <f t="shared" si="14"/>
        <v>1.0504092136597587</v>
      </c>
      <c r="D265" s="368">
        <v>4785000</v>
      </c>
      <c r="E265" s="371">
        <f t="shared" si="15"/>
        <v>1.0470459518599562</v>
      </c>
      <c r="F265" s="367">
        <v>10041</v>
      </c>
      <c r="G265" s="367">
        <f t="shared" si="13"/>
        <v>0.96305148889552838</v>
      </c>
      <c r="H265" s="347">
        <f t="shared" si="12"/>
        <v>1.0383660806618407</v>
      </c>
      <c r="L265" s="329" t="s">
        <v>273</v>
      </c>
      <c r="M265" s="331">
        <v>242</v>
      </c>
      <c r="N265" s="332">
        <v>10.08333333</v>
      </c>
    </row>
    <row r="266" spans="1:14" ht="17.25" thickBot="1" x14ac:dyDescent="0.35">
      <c r="A266" s="325">
        <v>265</v>
      </c>
      <c r="B266" s="368">
        <v>919136</v>
      </c>
      <c r="C266" s="371">
        <f t="shared" si="14"/>
        <v>1.0341453755001193</v>
      </c>
      <c r="D266" s="368">
        <v>5005000</v>
      </c>
      <c r="E266" s="371">
        <f t="shared" si="15"/>
        <v>1.0459770114942528</v>
      </c>
      <c r="F266" s="367">
        <v>10419</v>
      </c>
      <c r="G266" s="367">
        <f t="shared" si="13"/>
        <v>0.9637201266916211</v>
      </c>
      <c r="H266" s="347">
        <f t="shared" si="12"/>
        <v>1.0376456528234239</v>
      </c>
      <c r="L266" s="329" t="s">
        <v>274</v>
      </c>
      <c r="M266" s="331">
        <v>242</v>
      </c>
      <c r="N266" s="332">
        <v>10.08333333</v>
      </c>
    </row>
    <row r="267" spans="1:14" ht="17.25" thickBot="1" x14ac:dyDescent="0.35">
      <c r="A267" s="325">
        <v>266</v>
      </c>
      <c r="B267" s="368">
        <v>950001</v>
      </c>
      <c r="C267" s="371">
        <f t="shared" si="14"/>
        <v>1.0335804494655851</v>
      </c>
      <c r="D267" s="368">
        <v>5230000</v>
      </c>
      <c r="E267" s="371">
        <f t="shared" si="15"/>
        <v>1.0449550449550449</v>
      </c>
      <c r="F267" s="367">
        <v>10806</v>
      </c>
      <c r="G267" s="367">
        <f t="shared" si="13"/>
        <v>0.96418656302054417</v>
      </c>
      <c r="H267" s="347">
        <f t="shared" si="12"/>
        <v>1.0371436798157212</v>
      </c>
      <c r="L267" s="329" t="s">
        <v>275</v>
      </c>
      <c r="M267" s="331">
        <v>242</v>
      </c>
      <c r="N267" s="332">
        <v>10.08333333</v>
      </c>
    </row>
    <row r="268" spans="1:14" ht="17.25" thickBot="1" x14ac:dyDescent="0.35">
      <c r="A268" s="325">
        <v>267</v>
      </c>
      <c r="B268" s="368">
        <v>981382</v>
      </c>
      <c r="C268" s="371">
        <f t="shared" si="14"/>
        <v>1.0330325968077929</v>
      </c>
      <c r="D268" s="368">
        <v>5465000</v>
      </c>
      <c r="E268" s="371">
        <f t="shared" si="15"/>
        <v>1.0449330783938815</v>
      </c>
      <c r="F268" s="367">
        <v>11201</v>
      </c>
      <c r="G268" s="367">
        <f t="shared" si="13"/>
        <v>0.96473529149183113</v>
      </c>
      <c r="H268" s="347">
        <f t="shared" si="12"/>
        <v>1.0365537664260596</v>
      </c>
      <c r="L268" s="329" t="s">
        <v>276</v>
      </c>
      <c r="M268" s="331">
        <v>242</v>
      </c>
      <c r="N268" s="332">
        <v>10.08333333</v>
      </c>
    </row>
    <row r="269" spans="1:14" ht="17.25" thickBot="1" x14ac:dyDescent="0.35">
      <c r="A269" s="325">
        <v>268</v>
      </c>
      <c r="B269" s="368">
        <v>1013281</v>
      </c>
      <c r="C269" s="371">
        <f t="shared" si="14"/>
        <v>1.0325041624973761</v>
      </c>
      <c r="D269" s="368">
        <v>5705000</v>
      </c>
      <c r="E269" s="371">
        <f t="shared" si="15"/>
        <v>1.0439158279963403</v>
      </c>
      <c r="F269" s="367">
        <v>11605</v>
      </c>
      <c r="G269" s="367">
        <f t="shared" si="13"/>
        <v>0.96518741921585527</v>
      </c>
      <c r="H269" s="347">
        <f t="shared" si="12"/>
        <v>1.0360682081956969</v>
      </c>
      <c r="L269" s="329" t="s">
        <v>277</v>
      </c>
      <c r="M269" s="331">
        <v>245</v>
      </c>
      <c r="N269" s="332">
        <v>10.20833333</v>
      </c>
    </row>
    <row r="270" spans="1:14" ht="17.25" thickBot="1" x14ac:dyDescent="0.35">
      <c r="A270" s="325">
        <v>269</v>
      </c>
      <c r="B270" s="368">
        <v>1045698</v>
      </c>
      <c r="C270" s="371">
        <f t="shared" si="14"/>
        <v>1.0319921127505598</v>
      </c>
      <c r="D270" s="368">
        <v>5955000</v>
      </c>
      <c r="E270" s="371">
        <f t="shared" si="15"/>
        <v>1.0438212094653812</v>
      </c>
      <c r="F270" s="367">
        <v>12017</v>
      </c>
      <c r="G270" s="367">
        <f t="shared" si="13"/>
        <v>0.96571523674794046</v>
      </c>
      <c r="H270" s="347">
        <f t="shared" si="12"/>
        <v>1.0355019388194744</v>
      </c>
      <c r="L270" s="329" t="s">
        <v>278</v>
      </c>
      <c r="M270" s="331">
        <v>245</v>
      </c>
      <c r="N270" s="332">
        <v>10.20833333</v>
      </c>
    </row>
    <row r="271" spans="1:14" ht="17.25" thickBot="1" x14ac:dyDescent="0.35">
      <c r="A271" s="325">
        <v>270</v>
      </c>
      <c r="B271" s="368">
        <v>1078634</v>
      </c>
      <c r="C271" s="371">
        <f t="shared" si="14"/>
        <v>1.031496665385226</v>
      </c>
      <c r="D271" s="368">
        <v>6210000</v>
      </c>
      <c r="E271" s="371">
        <f t="shared" si="15"/>
        <v>1.0428211586901763</v>
      </c>
      <c r="F271" s="367">
        <v>12437</v>
      </c>
      <c r="G271" s="367">
        <f t="shared" si="13"/>
        <v>0.96622979818284149</v>
      </c>
      <c r="H271" s="347">
        <f t="shared" si="12"/>
        <v>1.0349504868103521</v>
      </c>
      <c r="L271" s="329" t="s">
        <v>279</v>
      </c>
      <c r="M271" s="331">
        <v>245</v>
      </c>
      <c r="N271" s="332">
        <v>10.20833333</v>
      </c>
    </row>
    <row r="272" spans="1:14" ht="17.25" thickBot="1" x14ac:dyDescent="0.35">
      <c r="A272" s="325">
        <v>271</v>
      </c>
      <c r="B272" s="368">
        <v>1112088</v>
      </c>
      <c r="C272" s="371">
        <f t="shared" si="14"/>
        <v>1.0310151543526349</v>
      </c>
      <c r="D272" s="368">
        <v>6480000</v>
      </c>
      <c r="E272" s="371">
        <f t="shared" si="15"/>
        <v>1.0434782608695652</v>
      </c>
      <c r="F272" s="367">
        <v>12866</v>
      </c>
      <c r="G272" s="367">
        <f t="shared" si="13"/>
        <v>0.9666563034354112</v>
      </c>
      <c r="H272" s="347">
        <f t="shared" si="12"/>
        <v>1.0344938489989548</v>
      </c>
      <c r="L272" s="329" t="s">
        <v>280</v>
      </c>
      <c r="M272" s="331">
        <v>248</v>
      </c>
      <c r="N272" s="332">
        <v>10.33333333</v>
      </c>
    </row>
    <row r="273" spans="1:14" ht="17.25" thickBot="1" x14ac:dyDescent="0.35">
      <c r="A273" s="325">
        <v>272</v>
      </c>
      <c r="B273" s="368">
        <v>1146062</v>
      </c>
      <c r="C273" s="371">
        <f t="shared" si="14"/>
        <v>1.0305497406680046</v>
      </c>
      <c r="D273" s="368">
        <v>6735000</v>
      </c>
      <c r="E273" s="371">
        <f t="shared" si="15"/>
        <v>1.0393518518518519</v>
      </c>
      <c r="F273" s="367">
        <v>13304</v>
      </c>
      <c r="G273" s="367">
        <f t="shared" si="13"/>
        <v>0.96707757065544198</v>
      </c>
      <c r="H273" s="347">
        <f t="shared" si="12"/>
        <v>1.0340432146743355</v>
      </c>
      <c r="L273" s="329" t="s">
        <v>281</v>
      </c>
      <c r="M273" s="331">
        <v>248</v>
      </c>
      <c r="N273" s="332">
        <v>10.33333333</v>
      </c>
    </row>
    <row r="274" spans="1:14" ht="17.25" thickBot="1" x14ac:dyDescent="0.35">
      <c r="A274" s="325">
        <v>273</v>
      </c>
      <c r="B274" s="368">
        <v>1180555</v>
      </c>
      <c r="C274" s="371">
        <f t="shared" si="14"/>
        <v>1.0300969755562963</v>
      </c>
      <c r="D274" s="368">
        <v>7000000</v>
      </c>
      <c r="E274" s="371">
        <f t="shared" si="15"/>
        <v>1.0393466963622866</v>
      </c>
      <c r="F274" s="367">
        <v>13750</v>
      </c>
      <c r="G274" s="367">
        <f t="shared" si="13"/>
        <v>0.9675636363636364</v>
      </c>
      <c r="H274" s="347">
        <f t="shared" si="12"/>
        <v>1.033523752254961</v>
      </c>
      <c r="L274" s="329" t="s">
        <v>282</v>
      </c>
      <c r="M274" s="331">
        <v>248</v>
      </c>
      <c r="N274" s="332">
        <v>10.33333333</v>
      </c>
    </row>
    <row r="275" spans="1:14" ht="17.25" thickBot="1" x14ac:dyDescent="0.35">
      <c r="A275" s="325">
        <v>274</v>
      </c>
      <c r="B275" s="368">
        <v>1215569</v>
      </c>
      <c r="C275" s="371">
        <f t="shared" si="14"/>
        <v>1.0296589316042031</v>
      </c>
      <c r="D275" s="368">
        <v>7270000</v>
      </c>
      <c r="E275" s="371">
        <f t="shared" si="15"/>
        <v>1.0385714285714285</v>
      </c>
      <c r="F275" s="367">
        <v>14205</v>
      </c>
      <c r="G275" s="367">
        <f t="shared" si="13"/>
        <v>0.9679690249912003</v>
      </c>
      <c r="H275" s="347">
        <f t="shared" si="12"/>
        <v>1.0330909090909091</v>
      </c>
      <c r="L275" s="329" t="s">
        <v>283</v>
      </c>
      <c r="M275" s="331">
        <v>248</v>
      </c>
      <c r="N275" s="332">
        <v>10.33333333</v>
      </c>
    </row>
    <row r="276" spans="1:14" ht="17.25" thickBot="1" x14ac:dyDescent="0.35">
      <c r="A276" s="325">
        <v>275</v>
      </c>
      <c r="B276" s="368">
        <v>1251104</v>
      </c>
      <c r="C276" s="371">
        <f t="shared" si="14"/>
        <v>1.0292332232888466</v>
      </c>
      <c r="D276" s="368">
        <v>7550000</v>
      </c>
      <c r="E276" s="371">
        <f t="shared" si="15"/>
        <v>1.0385144429160935</v>
      </c>
      <c r="F276" s="367">
        <v>14669</v>
      </c>
      <c r="G276" s="367">
        <f t="shared" si="13"/>
        <v>0.96836866862090121</v>
      </c>
      <c r="H276" s="347">
        <f t="shared" si="12"/>
        <v>1.0326645547342486</v>
      </c>
      <c r="L276" s="329" t="s">
        <v>284</v>
      </c>
      <c r="M276" s="331">
        <v>251</v>
      </c>
      <c r="N276" s="332">
        <v>10.45833333</v>
      </c>
    </row>
    <row r="277" spans="1:14" ht="17.25" thickBot="1" x14ac:dyDescent="0.35">
      <c r="A277" s="325">
        <v>276</v>
      </c>
      <c r="B277" s="368">
        <v>1287161</v>
      </c>
      <c r="C277" s="371">
        <f t="shared" si="14"/>
        <v>1.0288201460470112</v>
      </c>
      <c r="D277" s="368">
        <v>7840000</v>
      </c>
      <c r="E277" s="371">
        <f t="shared" si="15"/>
        <v>1.03841059602649</v>
      </c>
      <c r="F277" s="367">
        <v>15142</v>
      </c>
      <c r="G277" s="367">
        <f t="shared" si="13"/>
        <v>0.9687623827763836</v>
      </c>
      <c r="H277" s="347">
        <f t="shared" si="12"/>
        <v>1.0322448701342968</v>
      </c>
      <c r="L277" s="329" t="s">
        <v>285</v>
      </c>
      <c r="M277" s="331">
        <v>251</v>
      </c>
      <c r="N277" s="332">
        <v>10.45833333</v>
      </c>
    </row>
    <row r="278" spans="1:14" ht="17.25" thickBot="1" x14ac:dyDescent="0.35">
      <c r="A278" s="325">
        <v>277</v>
      </c>
      <c r="B278" s="368">
        <v>1323740</v>
      </c>
      <c r="C278" s="371">
        <f t="shared" si="14"/>
        <v>1.02841835636723</v>
      </c>
      <c r="D278" s="368">
        <v>8130000</v>
      </c>
      <c r="E278" s="371">
        <f t="shared" si="15"/>
        <v>1.0369897959183674</v>
      </c>
      <c r="F278" s="367">
        <v>15624</v>
      </c>
      <c r="G278" s="367">
        <f t="shared" si="13"/>
        <v>0.96915002560163854</v>
      </c>
      <c r="H278" s="347">
        <f t="shared" si="12"/>
        <v>1.0318319904900277</v>
      </c>
      <c r="L278" s="329" t="s">
        <v>286</v>
      </c>
      <c r="M278" s="331">
        <v>251</v>
      </c>
      <c r="N278" s="332">
        <v>10.45833333</v>
      </c>
    </row>
    <row r="279" spans="1:14" ht="17.25" thickBot="1" x14ac:dyDescent="0.35">
      <c r="A279" s="325">
        <v>278</v>
      </c>
      <c r="B279" s="368">
        <v>1360841</v>
      </c>
      <c r="C279" s="371">
        <f t="shared" si="14"/>
        <v>1.0280274071947664</v>
      </c>
      <c r="D279" s="368">
        <v>8435000</v>
      </c>
      <c r="E279" s="371">
        <f t="shared" si="15"/>
        <v>1.0375153751537516</v>
      </c>
      <c r="F279" s="367">
        <v>16114</v>
      </c>
      <c r="G279" s="367">
        <f t="shared" si="13"/>
        <v>0.96959165942658554</v>
      </c>
      <c r="H279" s="347">
        <f t="shared" si="12"/>
        <v>1.0313620071684588</v>
      </c>
      <c r="L279" s="329" t="s">
        <v>287</v>
      </c>
      <c r="M279" s="331">
        <v>254</v>
      </c>
      <c r="N279" s="332">
        <v>10.58333333</v>
      </c>
    </row>
    <row r="280" spans="1:14" ht="17.25" thickBot="1" x14ac:dyDescent="0.35">
      <c r="A280" s="325">
        <v>279</v>
      </c>
      <c r="B280" s="368">
        <v>1419338</v>
      </c>
      <c r="C280" s="371">
        <f t="shared" si="14"/>
        <v>1.0429859182667189</v>
      </c>
      <c r="D280" s="368">
        <v>8745000</v>
      </c>
      <c r="E280" s="371">
        <f t="shared" si="15"/>
        <v>1.0367516301126261</v>
      </c>
      <c r="F280" s="367">
        <v>16614</v>
      </c>
      <c r="G280" s="367">
        <f t="shared" si="13"/>
        <v>0.96990489948236425</v>
      </c>
      <c r="H280" s="347">
        <f t="shared" si="12"/>
        <v>1.0310289189524637</v>
      </c>
      <c r="L280" s="329" t="s">
        <v>288</v>
      </c>
      <c r="M280" s="331">
        <v>254</v>
      </c>
      <c r="N280" s="332">
        <v>10.58333333</v>
      </c>
    </row>
    <row r="281" spans="1:14" ht="17.25" thickBot="1" x14ac:dyDescent="0.35">
      <c r="A281" s="325">
        <v>280</v>
      </c>
      <c r="B281" s="368">
        <v>1458055</v>
      </c>
      <c r="C281" s="371">
        <f t="shared" si="14"/>
        <v>1.0272782099824003</v>
      </c>
      <c r="D281" s="368">
        <v>9065000</v>
      </c>
      <c r="E281" s="371">
        <f t="shared" si="15"/>
        <v>1.0365923384791309</v>
      </c>
      <c r="F281" s="367">
        <v>17123</v>
      </c>
      <c r="G281" s="367">
        <f t="shared" si="13"/>
        <v>0.97027390060153007</v>
      </c>
      <c r="H281" s="347">
        <f t="shared" si="12"/>
        <v>1.0306368123269531</v>
      </c>
      <c r="L281" s="329" t="s">
        <v>289</v>
      </c>
      <c r="M281" s="331">
        <v>254</v>
      </c>
      <c r="N281" s="332">
        <v>10.58333333</v>
      </c>
    </row>
    <row r="282" spans="1:14" ht="17.25" thickBot="1" x14ac:dyDescent="0.35">
      <c r="A282" s="325">
        <v>281</v>
      </c>
      <c r="B282" s="368">
        <v>1461193</v>
      </c>
      <c r="C282" s="371">
        <f t="shared" si="14"/>
        <v>1.0021521821879147</v>
      </c>
      <c r="D282" s="368">
        <v>9165000</v>
      </c>
      <c r="E282" s="371">
        <f t="shared" si="15"/>
        <v>1.0110314396028681</v>
      </c>
      <c r="F282" s="367">
        <v>17216</v>
      </c>
      <c r="G282" s="367">
        <f t="shared" si="13"/>
        <v>0.9945980483271375</v>
      </c>
      <c r="H282" s="347">
        <f t="shared" si="12"/>
        <v>1.0054312912456929</v>
      </c>
      <c r="L282" s="329" t="s">
        <v>290</v>
      </c>
      <c r="M282" s="331">
        <v>254</v>
      </c>
      <c r="N282" s="332">
        <v>10.58333333</v>
      </c>
    </row>
    <row r="283" spans="1:14" ht="17.25" thickBot="1" x14ac:dyDescent="0.35">
      <c r="A283" s="325">
        <v>282</v>
      </c>
      <c r="B283" s="368">
        <v>1464344</v>
      </c>
      <c r="C283" s="371">
        <f t="shared" si="14"/>
        <v>1.0021564570867778</v>
      </c>
      <c r="D283" s="368">
        <v>9240000</v>
      </c>
      <c r="E283" s="371">
        <f t="shared" si="15"/>
        <v>1.0081833060556464</v>
      </c>
      <c r="F283" s="367">
        <v>17309</v>
      </c>
      <c r="G283" s="367">
        <f t="shared" si="13"/>
        <v>0.99462707262117978</v>
      </c>
      <c r="H283" s="347">
        <f t="shared" si="12"/>
        <v>1.0054019516728625</v>
      </c>
      <c r="L283" s="329" t="s">
        <v>291</v>
      </c>
      <c r="M283" s="331">
        <v>257</v>
      </c>
      <c r="N283" s="332">
        <v>10.70833333</v>
      </c>
    </row>
    <row r="284" spans="1:14" ht="17.25" thickBot="1" x14ac:dyDescent="0.35">
      <c r="A284" s="325">
        <v>283</v>
      </c>
      <c r="B284" s="368">
        <v>1467509</v>
      </c>
      <c r="C284" s="371">
        <f t="shared" si="14"/>
        <v>1.002161377381271</v>
      </c>
      <c r="D284" s="368">
        <v>9320000</v>
      </c>
      <c r="E284" s="371">
        <f t="shared" si="15"/>
        <v>1.0086580086580086</v>
      </c>
      <c r="F284" s="367">
        <v>17403</v>
      </c>
      <c r="G284" s="367">
        <f t="shared" si="13"/>
        <v>0.9945986324196977</v>
      </c>
      <c r="H284" s="347">
        <f t="shared" si="12"/>
        <v>1.0054307007914958</v>
      </c>
      <c r="L284" s="329" t="s">
        <v>292</v>
      </c>
      <c r="M284" s="331">
        <v>257</v>
      </c>
      <c r="N284" s="332">
        <v>10.70833333</v>
      </c>
    </row>
    <row r="285" spans="1:14" ht="17.25" thickBot="1" x14ac:dyDescent="0.35">
      <c r="A285" s="325">
        <v>284</v>
      </c>
      <c r="B285" s="368">
        <v>1470687</v>
      </c>
      <c r="C285" s="371">
        <f t="shared" si="14"/>
        <v>1.0021655744530358</v>
      </c>
      <c r="D285" s="368">
        <v>9400000</v>
      </c>
      <c r="E285" s="371">
        <f t="shared" si="15"/>
        <v>1.0085836909871244</v>
      </c>
      <c r="F285" s="367">
        <v>17497</v>
      </c>
      <c r="G285" s="367">
        <f t="shared" si="13"/>
        <v>0.99462765045436363</v>
      </c>
      <c r="H285" s="347">
        <f t="shared" si="12"/>
        <v>1.0054013675803022</v>
      </c>
      <c r="L285" s="329" t="s">
        <v>293</v>
      </c>
      <c r="M285" s="331">
        <v>257</v>
      </c>
      <c r="N285" s="332">
        <v>10.70833333</v>
      </c>
    </row>
    <row r="286" spans="1:14" ht="17.25" thickBot="1" x14ac:dyDescent="0.35">
      <c r="A286" s="325">
        <v>285</v>
      </c>
      <c r="B286" s="368">
        <v>1473878</v>
      </c>
      <c r="C286" s="371">
        <f t="shared" si="14"/>
        <v>1.0021697342806457</v>
      </c>
      <c r="D286" s="368">
        <v>9480000</v>
      </c>
      <c r="E286" s="371">
        <f t="shared" si="15"/>
        <v>1.0085106382978724</v>
      </c>
      <c r="F286" s="367">
        <v>17591</v>
      </c>
      <c r="G286" s="367">
        <f t="shared" si="13"/>
        <v>0.99465635836507305</v>
      </c>
      <c r="H286" s="347">
        <f t="shared" si="12"/>
        <v>1.0053723495456364</v>
      </c>
      <c r="L286" s="329" t="s">
        <v>294</v>
      </c>
      <c r="M286" s="331">
        <v>257</v>
      </c>
      <c r="N286" s="332">
        <v>10.70833333</v>
      </c>
    </row>
    <row r="287" spans="1:14" ht="17.25" thickBot="1" x14ac:dyDescent="0.35">
      <c r="A287" s="325">
        <v>286</v>
      </c>
      <c r="B287" s="368">
        <v>1477082</v>
      </c>
      <c r="C287" s="371">
        <f t="shared" si="14"/>
        <v>1.0021738569949481</v>
      </c>
      <c r="D287" s="368">
        <v>9560000</v>
      </c>
      <c r="E287" s="371">
        <f t="shared" si="15"/>
        <v>1.0084388185654007</v>
      </c>
      <c r="F287" s="367">
        <v>17686</v>
      </c>
      <c r="G287" s="367">
        <f t="shared" si="13"/>
        <v>0.99462851973312227</v>
      </c>
      <c r="H287" s="347">
        <f t="shared" si="12"/>
        <v>1.0054004888863624</v>
      </c>
      <c r="L287" s="329" t="s">
        <v>295</v>
      </c>
      <c r="M287" s="331">
        <v>260</v>
      </c>
      <c r="N287" s="332">
        <v>10.83333333</v>
      </c>
    </row>
    <row r="288" spans="1:14" ht="17.25" thickBot="1" x14ac:dyDescent="0.35">
      <c r="A288" s="325">
        <v>287</v>
      </c>
      <c r="B288" s="368">
        <v>1480300</v>
      </c>
      <c r="C288" s="371">
        <f t="shared" si="14"/>
        <v>1.0021786197381053</v>
      </c>
      <c r="D288" s="368">
        <v>9645000</v>
      </c>
      <c r="E288" s="371">
        <f t="shared" si="15"/>
        <v>1.0088912133891212</v>
      </c>
      <c r="F288" s="367">
        <v>17781</v>
      </c>
      <c r="G288" s="367">
        <f t="shared" si="13"/>
        <v>0.99465721837916876</v>
      </c>
      <c r="H288" s="347">
        <f t="shared" si="12"/>
        <v>1.0053714802668778</v>
      </c>
      <c r="L288" s="329" t="s">
        <v>296</v>
      </c>
      <c r="M288" s="331">
        <v>260</v>
      </c>
      <c r="N288" s="332">
        <v>10.83333333</v>
      </c>
    </row>
    <row r="289" spans="1:14" ht="17.25" thickBot="1" x14ac:dyDescent="0.35">
      <c r="A289" s="325">
        <v>288</v>
      </c>
      <c r="B289" s="368">
        <v>1483531</v>
      </c>
      <c r="C289" s="371">
        <f t="shared" si="14"/>
        <v>1.0021826656758765</v>
      </c>
      <c r="D289" s="368">
        <v>9725000</v>
      </c>
      <c r="E289" s="371">
        <f t="shared" si="15"/>
        <v>1.0082944530844997</v>
      </c>
      <c r="F289" s="367">
        <v>17877</v>
      </c>
      <c r="G289" s="367">
        <f t="shared" si="13"/>
        <v>0.9946299714717235</v>
      </c>
      <c r="H289" s="347">
        <f t="shared" si="12"/>
        <v>1.0053990214273663</v>
      </c>
      <c r="L289" s="329" t="s">
        <v>297</v>
      </c>
      <c r="M289" s="331">
        <v>260</v>
      </c>
      <c r="N289" s="332">
        <v>10.83333333</v>
      </c>
    </row>
    <row r="290" spans="1:14" ht="17.25" thickBot="1" x14ac:dyDescent="0.35">
      <c r="A290" s="325">
        <v>289</v>
      </c>
      <c r="B290" s="368">
        <v>1486775</v>
      </c>
      <c r="C290" s="371">
        <f t="shared" si="14"/>
        <v>1.0021866748992774</v>
      </c>
      <c r="D290" s="368">
        <v>9810000</v>
      </c>
      <c r="E290" s="371">
        <f t="shared" si="15"/>
        <v>1.0087403598971723</v>
      </c>
      <c r="F290" s="367">
        <v>17973</v>
      </c>
      <c r="G290" s="367">
        <f t="shared" si="13"/>
        <v>0.99465865464863967</v>
      </c>
      <c r="H290" s="347">
        <f t="shared" si="12"/>
        <v>1.0053700285282765</v>
      </c>
      <c r="L290" s="329" t="s">
        <v>298</v>
      </c>
      <c r="M290" s="331">
        <v>260</v>
      </c>
      <c r="N290" s="332">
        <v>10.83333333</v>
      </c>
    </row>
    <row r="291" spans="1:14" ht="17.25" thickBot="1" x14ac:dyDescent="0.35">
      <c r="A291" s="325">
        <v>290</v>
      </c>
      <c r="B291" s="368">
        <v>1490033</v>
      </c>
      <c r="C291" s="371">
        <f t="shared" si="14"/>
        <v>1.0021913201392276</v>
      </c>
      <c r="D291" s="368">
        <v>9895000</v>
      </c>
      <c r="E291" s="371">
        <f t="shared" si="15"/>
        <v>1.008664627930683</v>
      </c>
      <c r="F291" s="367">
        <v>18070</v>
      </c>
      <c r="G291" s="367">
        <f t="shared" si="13"/>
        <v>0.99463198671831765</v>
      </c>
      <c r="H291" s="347">
        <f t="shared" si="12"/>
        <v>1.0053969843654371</v>
      </c>
      <c r="L291" s="329" t="s">
        <v>299</v>
      </c>
      <c r="M291" s="331">
        <v>263</v>
      </c>
      <c r="N291" s="332">
        <v>10.95833333</v>
      </c>
    </row>
    <row r="292" spans="1:14" ht="17.25" thickBot="1" x14ac:dyDescent="0.35">
      <c r="A292" s="325">
        <v>291</v>
      </c>
      <c r="B292" s="368">
        <v>1493305</v>
      </c>
      <c r="C292" s="371">
        <f t="shared" si="14"/>
        <v>1.0021959245197924</v>
      </c>
      <c r="D292" s="368">
        <v>9980000</v>
      </c>
      <c r="E292" s="371">
        <f t="shared" si="15"/>
        <v>1.0085901970692268</v>
      </c>
      <c r="F292" s="367">
        <v>18166</v>
      </c>
      <c r="G292" s="367">
        <f t="shared" si="13"/>
        <v>0.99471540240008804</v>
      </c>
      <c r="H292" s="347">
        <f t="shared" si="12"/>
        <v>1.0053126729385722</v>
      </c>
      <c r="L292" s="329" t="s">
        <v>300</v>
      </c>
      <c r="M292" s="331">
        <v>263</v>
      </c>
      <c r="N292" s="332">
        <v>10.95833333</v>
      </c>
    </row>
    <row r="293" spans="1:14" ht="17.25" thickBot="1" x14ac:dyDescent="0.35">
      <c r="A293" s="325">
        <v>292</v>
      </c>
      <c r="B293" s="368">
        <v>1496590</v>
      </c>
      <c r="C293" s="371">
        <f t="shared" si="14"/>
        <v>1.0021998185233425</v>
      </c>
      <c r="D293" s="368">
        <v>10040000</v>
      </c>
      <c r="E293" s="371">
        <f t="shared" si="15"/>
        <v>1.0060120240480961</v>
      </c>
      <c r="F293" s="367">
        <v>18264</v>
      </c>
      <c r="G293" s="367">
        <f t="shared" si="13"/>
        <v>0.99463425317564613</v>
      </c>
      <c r="H293" s="347">
        <f t="shared" si="12"/>
        <v>1.0053946933832434</v>
      </c>
      <c r="L293" s="329" t="s">
        <v>301</v>
      </c>
      <c r="M293" s="331">
        <v>263</v>
      </c>
      <c r="N293" s="332">
        <v>10.95833333</v>
      </c>
    </row>
    <row r="294" spans="1:14" ht="17.25" thickBot="1" x14ac:dyDescent="0.35">
      <c r="A294" s="325">
        <v>293</v>
      </c>
      <c r="B294" s="368">
        <v>1499889</v>
      </c>
      <c r="C294" s="371">
        <f t="shared" si="14"/>
        <v>1.0022043445432616</v>
      </c>
      <c r="D294" s="368">
        <v>10100000</v>
      </c>
      <c r="E294" s="371">
        <f t="shared" si="15"/>
        <v>1.0059760956175299</v>
      </c>
      <c r="F294" s="367">
        <v>18361</v>
      </c>
      <c r="G294" s="367">
        <f t="shared" si="13"/>
        <v>0.9947170633407767</v>
      </c>
      <c r="H294" s="347">
        <f t="shared" si="12"/>
        <v>1.0053109943057381</v>
      </c>
      <c r="L294" s="329" t="s">
        <v>302</v>
      </c>
      <c r="M294" s="331">
        <v>263</v>
      </c>
      <c r="N294" s="332">
        <v>10.95833333</v>
      </c>
    </row>
    <row r="295" spans="1:14" ht="17.25" thickBot="1" x14ac:dyDescent="0.35">
      <c r="A295" s="325">
        <v>294</v>
      </c>
      <c r="B295" s="368">
        <v>1525307</v>
      </c>
      <c r="C295" s="371">
        <f t="shared" si="14"/>
        <v>1.0169465873807995</v>
      </c>
      <c r="D295" s="368">
        <v>10160000</v>
      </c>
      <c r="E295" s="371">
        <f t="shared" si="15"/>
        <v>1.0059405940594059</v>
      </c>
      <c r="F295" s="367">
        <v>18459</v>
      </c>
      <c r="G295" s="367">
        <f t="shared" si="13"/>
        <v>0.99469093667045883</v>
      </c>
      <c r="H295" s="347">
        <f t="shared" si="12"/>
        <v>1.0053373999237514</v>
      </c>
      <c r="L295" s="329" t="s">
        <v>303</v>
      </c>
      <c r="M295" s="331">
        <v>266</v>
      </c>
      <c r="N295" s="332">
        <v>11.08333333</v>
      </c>
    </row>
    <row r="296" spans="1:14" ht="17.25" thickBot="1" x14ac:dyDescent="0.35">
      <c r="A296" s="325">
        <v>295</v>
      </c>
      <c r="B296" s="368">
        <v>1528683</v>
      </c>
      <c r="C296" s="371">
        <f t="shared" si="14"/>
        <v>1.0022133249240972</v>
      </c>
      <c r="D296" s="368">
        <v>10220000</v>
      </c>
      <c r="E296" s="371">
        <f t="shared" si="15"/>
        <v>1.0059055118110236</v>
      </c>
      <c r="F296" s="367">
        <v>18558</v>
      </c>
      <c r="G296" s="367">
        <f t="shared" si="13"/>
        <v>0.9946653734238603</v>
      </c>
      <c r="H296" s="347">
        <f t="shared" si="12"/>
        <v>1.0053632374451487</v>
      </c>
      <c r="L296" s="329" t="s">
        <v>304</v>
      </c>
      <c r="M296" s="331">
        <v>266</v>
      </c>
      <c r="N296" s="332">
        <v>11.08333333</v>
      </c>
    </row>
    <row r="297" spans="1:14" ht="17.25" thickBot="1" x14ac:dyDescent="0.35">
      <c r="A297" s="325">
        <v>296</v>
      </c>
      <c r="B297" s="368">
        <v>1532072</v>
      </c>
      <c r="C297" s="371">
        <f t="shared" si="14"/>
        <v>1.0022169409877653</v>
      </c>
      <c r="D297" s="368">
        <v>10280000</v>
      </c>
      <c r="E297" s="371">
        <f t="shared" si="15"/>
        <v>1.0058708414872799</v>
      </c>
      <c r="F297" s="367">
        <v>18657</v>
      </c>
      <c r="G297" s="367">
        <f t="shared" si="13"/>
        <v>0.99469368065605401</v>
      </c>
      <c r="H297" s="347">
        <f t="shared" si="12"/>
        <v>1.0053346265761396</v>
      </c>
      <c r="L297" s="329" t="s">
        <v>305</v>
      </c>
      <c r="M297" s="331">
        <v>266</v>
      </c>
      <c r="N297" s="332">
        <v>11.08333333</v>
      </c>
    </row>
    <row r="298" spans="1:14" ht="17.25" thickBot="1" x14ac:dyDescent="0.35">
      <c r="A298" s="325">
        <v>297</v>
      </c>
      <c r="B298" s="368">
        <v>1535476</v>
      </c>
      <c r="C298" s="371">
        <f t="shared" si="14"/>
        <v>1.0022218276947821</v>
      </c>
      <c r="D298" s="368">
        <v>10340000</v>
      </c>
      <c r="E298" s="371">
        <f t="shared" si="15"/>
        <v>1.0058365758754864</v>
      </c>
      <c r="F298" s="367">
        <v>18756</v>
      </c>
      <c r="G298" s="367">
        <f t="shared" si="13"/>
        <v>0.99472168905950098</v>
      </c>
      <c r="H298" s="347">
        <f t="shared" si="12"/>
        <v>1.005306319343946</v>
      </c>
      <c r="L298" s="329" t="s">
        <v>306</v>
      </c>
      <c r="M298" s="331">
        <v>266</v>
      </c>
      <c r="N298" s="332">
        <v>11.08333333</v>
      </c>
    </row>
    <row r="299" spans="1:14" ht="17.25" thickBot="1" x14ac:dyDescent="0.35">
      <c r="A299" s="325">
        <v>298</v>
      </c>
      <c r="B299" s="368">
        <v>1538893</v>
      </c>
      <c r="C299" s="371">
        <f t="shared" si="14"/>
        <v>1.0022253685502085</v>
      </c>
      <c r="D299" s="368">
        <v>10405000</v>
      </c>
      <c r="E299" s="371">
        <f t="shared" si="15"/>
        <v>1.0062862669245647</v>
      </c>
      <c r="F299" s="367">
        <v>18856</v>
      </c>
      <c r="G299" s="367">
        <f t="shared" si="13"/>
        <v>0.994696648281714</v>
      </c>
      <c r="H299" s="347">
        <f t="shared" si="12"/>
        <v>1.0053316272126254</v>
      </c>
      <c r="L299" s="329" t="s">
        <v>307</v>
      </c>
      <c r="M299" s="331">
        <v>269</v>
      </c>
      <c r="N299" s="332">
        <v>11.20833333</v>
      </c>
    </row>
    <row r="300" spans="1:14" ht="17.25" thickBot="1" x14ac:dyDescent="0.35">
      <c r="A300" s="325">
        <v>299</v>
      </c>
      <c r="B300" s="368">
        <v>1542325</v>
      </c>
      <c r="C300" s="371">
        <f t="shared" si="14"/>
        <v>1.0022301745475481</v>
      </c>
      <c r="D300" s="368">
        <v>10465000</v>
      </c>
      <c r="E300" s="371">
        <f t="shared" si="15"/>
        <v>1.0057664584334454</v>
      </c>
      <c r="F300" s="367">
        <v>18956</v>
      </c>
      <c r="G300" s="367">
        <f t="shared" si="13"/>
        <v>0.99472462544840679</v>
      </c>
      <c r="H300" s="347">
        <f t="shared" si="12"/>
        <v>1.0053033517182859</v>
      </c>
      <c r="L300" s="329" t="s">
        <v>308</v>
      </c>
      <c r="M300" s="331">
        <v>269</v>
      </c>
      <c r="N300" s="332">
        <v>11.20833333</v>
      </c>
    </row>
    <row r="301" spans="1:14" ht="17.25" thickBot="1" x14ac:dyDescent="0.35">
      <c r="A301" s="325">
        <v>300</v>
      </c>
      <c r="B301" s="368">
        <v>1545772</v>
      </c>
      <c r="C301" s="371">
        <f t="shared" si="14"/>
        <v>1.0022349375131701</v>
      </c>
      <c r="D301" s="368">
        <v>10530000</v>
      </c>
      <c r="E301" s="371">
        <f t="shared" si="15"/>
        <v>1.0062111801242235</v>
      </c>
      <c r="F301" s="367">
        <v>19057</v>
      </c>
      <c r="G301" s="367">
        <f t="shared" si="13"/>
        <v>0.99470011019572857</v>
      </c>
      <c r="H301" s="347">
        <f t="shared" si="12"/>
        <v>1.0053281282971092</v>
      </c>
      <c r="L301" s="329" t="s">
        <v>309</v>
      </c>
      <c r="M301" s="331">
        <v>269</v>
      </c>
      <c r="N301" s="332">
        <v>11.20833333</v>
      </c>
    </row>
    <row r="302" spans="1:14" ht="17.25" thickBot="1" x14ac:dyDescent="0.35">
      <c r="A302" s="325">
        <v>301</v>
      </c>
      <c r="B302" s="368">
        <v>1549232</v>
      </c>
      <c r="C302" s="371">
        <f t="shared" si="14"/>
        <v>1.0022383637431653</v>
      </c>
      <c r="D302" s="368">
        <v>10595000</v>
      </c>
      <c r="E302" s="371">
        <f t="shared" si="15"/>
        <v>1.0061728395061729</v>
      </c>
      <c r="F302" s="367">
        <v>19158</v>
      </c>
      <c r="G302" s="367">
        <f t="shared" si="13"/>
        <v>0.99472805094477501</v>
      </c>
      <c r="H302" s="347">
        <f t="shared" si="12"/>
        <v>1.0052998898042713</v>
      </c>
      <c r="L302" s="329" t="s">
        <v>310</v>
      </c>
      <c r="M302" s="331">
        <v>269</v>
      </c>
      <c r="N302" s="332">
        <v>11.20833333</v>
      </c>
    </row>
    <row r="303" spans="1:14" ht="17.25" thickBot="1" x14ac:dyDescent="0.35">
      <c r="A303" s="325">
        <v>302</v>
      </c>
      <c r="B303" s="368">
        <v>1552707</v>
      </c>
      <c r="C303" s="371">
        <f t="shared" si="14"/>
        <v>1.0022430468774206</v>
      </c>
      <c r="D303" s="368">
        <v>10635000</v>
      </c>
      <c r="E303" s="371">
        <f t="shared" si="15"/>
        <v>1.003775365738556</v>
      </c>
      <c r="F303" s="367">
        <v>19260</v>
      </c>
      <c r="G303" s="367">
        <f t="shared" si="13"/>
        <v>0.99470404984423677</v>
      </c>
      <c r="H303" s="347">
        <f t="shared" si="12"/>
        <v>1.0053241465706233</v>
      </c>
      <c r="L303" s="329" t="s">
        <v>311</v>
      </c>
      <c r="M303" s="331">
        <v>272</v>
      </c>
      <c r="N303" s="332">
        <v>11.33333333</v>
      </c>
    </row>
    <row r="304" spans="1:14" ht="17.25" thickBot="1" x14ac:dyDescent="0.35">
      <c r="A304" s="325">
        <v>303</v>
      </c>
      <c r="B304" s="368">
        <v>1556197</v>
      </c>
      <c r="C304" s="371">
        <f t="shared" si="14"/>
        <v>1.0022476874258957</v>
      </c>
      <c r="D304" s="368">
        <v>10680000</v>
      </c>
      <c r="E304" s="371">
        <f t="shared" si="15"/>
        <v>1.004231311706629</v>
      </c>
      <c r="F304" s="367">
        <v>19362</v>
      </c>
      <c r="G304" s="367">
        <f t="shared" si="13"/>
        <v>0.99473194917880381</v>
      </c>
      <c r="H304" s="347">
        <f t="shared" si="12"/>
        <v>1.0052959501557632</v>
      </c>
      <c r="L304" s="329" t="s">
        <v>312</v>
      </c>
      <c r="M304" s="331">
        <v>272</v>
      </c>
      <c r="N304" s="332">
        <v>11.33333333</v>
      </c>
    </row>
    <row r="305" spans="1:14" ht="17.25" thickBot="1" x14ac:dyDescent="0.35">
      <c r="A305" s="325">
        <v>304</v>
      </c>
      <c r="B305" s="368">
        <v>1559701</v>
      </c>
      <c r="C305" s="371">
        <f t="shared" si="14"/>
        <v>1.0022516429475188</v>
      </c>
      <c r="D305" s="368">
        <v>10725000</v>
      </c>
      <c r="E305" s="371">
        <f t="shared" si="15"/>
        <v>1.0042134831460674</v>
      </c>
      <c r="F305" s="367">
        <v>19464</v>
      </c>
      <c r="G305" s="367">
        <f t="shared" si="13"/>
        <v>0.9947595561035758</v>
      </c>
      <c r="H305" s="347">
        <f t="shared" si="12"/>
        <v>1.0052680508211962</v>
      </c>
      <c r="L305" s="329" t="s">
        <v>313</v>
      </c>
      <c r="M305" s="331">
        <v>272</v>
      </c>
      <c r="N305" s="332">
        <v>11.33333333</v>
      </c>
    </row>
    <row r="306" spans="1:14" ht="17.25" thickBot="1" x14ac:dyDescent="0.35">
      <c r="A306" s="325">
        <v>305</v>
      </c>
      <c r="B306" s="368">
        <v>1563220</v>
      </c>
      <c r="C306" s="371">
        <f t="shared" si="14"/>
        <v>1.0022562016694225</v>
      </c>
      <c r="D306" s="368">
        <v>10770000</v>
      </c>
      <c r="E306" s="371">
        <f t="shared" si="15"/>
        <v>1.0041958041958041</v>
      </c>
      <c r="F306" s="367">
        <v>19567</v>
      </c>
      <c r="G306" s="367">
        <f t="shared" si="13"/>
        <v>0.99473603516124087</v>
      </c>
      <c r="H306" s="347">
        <f t="shared" si="12"/>
        <v>1.0052918207973696</v>
      </c>
      <c r="L306" s="329" t="s">
        <v>314</v>
      </c>
      <c r="M306" s="331">
        <v>272</v>
      </c>
      <c r="N306" s="332">
        <v>11.33333333</v>
      </c>
    </row>
    <row r="307" spans="1:14" ht="17.25" thickBot="1" x14ac:dyDescent="0.35">
      <c r="A307" s="325">
        <v>306</v>
      </c>
      <c r="B307" s="368">
        <v>1566753</v>
      </c>
      <c r="C307" s="371">
        <f t="shared" si="14"/>
        <v>1.0022600785558016</v>
      </c>
      <c r="D307" s="368">
        <v>10810000</v>
      </c>
      <c r="E307" s="371">
        <f t="shared" si="15"/>
        <v>1.0037140204271124</v>
      </c>
      <c r="F307" s="367">
        <v>19671</v>
      </c>
      <c r="G307" s="367">
        <f t="shared" si="13"/>
        <v>0.99471302933251993</v>
      </c>
      <c r="H307" s="347">
        <f t="shared" ref="H307:H370" si="16">F307/F306</f>
        <v>1.0053150712935044</v>
      </c>
      <c r="L307" s="329" t="s">
        <v>315</v>
      </c>
      <c r="M307" s="331">
        <v>275</v>
      </c>
      <c r="N307" s="332">
        <v>11.45833333</v>
      </c>
    </row>
    <row r="308" spans="1:14" ht="17.25" thickBot="1" x14ac:dyDescent="0.35">
      <c r="A308" s="325">
        <v>307</v>
      </c>
      <c r="B308" s="368">
        <v>1570301</v>
      </c>
      <c r="C308" s="371">
        <f t="shared" si="14"/>
        <v>1.0022645560595704</v>
      </c>
      <c r="D308" s="368">
        <v>10855000</v>
      </c>
      <c r="E308" s="371">
        <f t="shared" si="15"/>
        <v>1.0041628122109159</v>
      </c>
      <c r="F308" s="367">
        <v>19774</v>
      </c>
      <c r="G308" s="367">
        <f t="shared" si="13"/>
        <v>0.99479113988065138</v>
      </c>
      <c r="H308" s="347">
        <f t="shared" si="16"/>
        <v>1.0052361344110621</v>
      </c>
      <c r="L308" s="329" t="s">
        <v>316</v>
      </c>
      <c r="M308" s="331">
        <v>275</v>
      </c>
      <c r="N308" s="332">
        <v>11.45833333</v>
      </c>
    </row>
    <row r="309" spans="1:14" ht="17.25" thickBot="1" x14ac:dyDescent="0.35">
      <c r="A309" s="325">
        <v>308</v>
      </c>
      <c r="B309" s="368">
        <v>1573864</v>
      </c>
      <c r="C309" s="371">
        <f t="shared" si="14"/>
        <v>1.0022689917410739</v>
      </c>
      <c r="D309" s="368">
        <v>10900000</v>
      </c>
      <c r="E309" s="371">
        <f t="shared" si="15"/>
        <v>1.0041455550437586</v>
      </c>
      <c r="F309" s="367">
        <v>19879</v>
      </c>
      <c r="G309" s="367">
        <f t="shared" si="13"/>
        <v>0.99471804416721166</v>
      </c>
      <c r="H309" s="347">
        <f t="shared" si="16"/>
        <v>1.0053100030342874</v>
      </c>
      <c r="L309" s="329" t="s">
        <v>317</v>
      </c>
      <c r="M309" s="331">
        <v>275</v>
      </c>
      <c r="N309" s="332">
        <v>11.45833333</v>
      </c>
    </row>
    <row r="310" spans="1:14" ht="17.25" thickBot="1" x14ac:dyDescent="0.35">
      <c r="A310" s="325">
        <v>309</v>
      </c>
      <c r="B310" s="368">
        <v>1600303</v>
      </c>
      <c r="C310" s="371">
        <f t="shared" si="14"/>
        <v>1.0167987831223029</v>
      </c>
      <c r="D310" s="368">
        <v>10945000</v>
      </c>
      <c r="E310" s="371">
        <f t="shared" si="15"/>
        <v>1.0041284403669726</v>
      </c>
      <c r="F310" s="367">
        <v>19983</v>
      </c>
      <c r="G310" s="367">
        <f t="shared" si="13"/>
        <v>0.99479557623980386</v>
      </c>
      <c r="H310" s="347">
        <f t="shared" si="16"/>
        <v>1.0052316514915238</v>
      </c>
      <c r="L310" s="329" t="s">
        <v>318</v>
      </c>
      <c r="M310" s="331">
        <v>275</v>
      </c>
      <c r="N310" s="332">
        <v>11.45833333</v>
      </c>
    </row>
    <row r="311" spans="1:14" ht="17.25" thickBot="1" x14ac:dyDescent="0.35">
      <c r="A311" s="325">
        <v>310</v>
      </c>
      <c r="B311" s="368">
        <v>1603948</v>
      </c>
      <c r="C311" s="371">
        <f t="shared" si="14"/>
        <v>1.0022776936617628</v>
      </c>
      <c r="D311" s="368">
        <v>10990000</v>
      </c>
      <c r="E311" s="371">
        <f t="shared" si="15"/>
        <v>1.0041114664230242</v>
      </c>
      <c r="F311" s="367">
        <v>20089</v>
      </c>
      <c r="G311" s="367">
        <f t="shared" si="13"/>
        <v>0.99472348051172288</v>
      </c>
      <c r="H311" s="347">
        <f t="shared" si="16"/>
        <v>1.0053045088325077</v>
      </c>
      <c r="L311" s="329" t="s">
        <v>319</v>
      </c>
      <c r="M311" s="331">
        <v>278</v>
      </c>
      <c r="N311" s="332">
        <v>11.58333333</v>
      </c>
    </row>
    <row r="312" spans="1:14" ht="17.25" thickBot="1" x14ac:dyDescent="0.35">
      <c r="A312" s="325">
        <v>311</v>
      </c>
      <c r="B312" s="368">
        <v>1607608</v>
      </c>
      <c r="C312" s="371">
        <f t="shared" si="14"/>
        <v>1.0022818694870408</v>
      </c>
      <c r="D312" s="368">
        <v>11040000</v>
      </c>
      <c r="E312" s="371">
        <f t="shared" si="15"/>
        <v>1.0045495905368518</v>
      </c>
      <c r="F312" s="367">
        <v>20194</v>
      </c>
      <c r="G312" s="367">
        <f t="shared" si="13"/>
        <v>0.99480043577300192</v>
      </c>
      <c r="H312" s="347">
        <f t="shared" si="16"/>
        <v>1.0052267410025386</v>
      </c>
      <c r="L312" s="329" t="s">
        <v>320</v>
      </c>
      <c r="M312" s="331">
        <v>278</v>
      </c>
      <c r="N312" s="332">
        <v>11.58333333</v>
      </c>
    </row>
    <row r="313" spans="1:14" ht="17.25" thickBot="1" x14ac:dyDescent="0.35">
      <c r="A313" s="325">
        <v>312</v>
      </c>
      <c r="B313" s="368">
        <v>1611283</v>
      </c>
      <c r="C313" s="371">
        <f t="shared" si="14"/>
        <v>1.0022860050460063</v>
      </c>
      <c r="D313" s="368">
        <v>11085000</v>
      </c>
      <c r="E313" s="371">
        <f t="shared" si="15"/>
        <v>1.0040760869565217</v>
      </c>
      <c r="F313" s="367">
        <v>20300</v>
      </c>
      <c r="G313" s="367">
        <f t="shared" si="13"/>
        <v>0.99477832512315267</v>
      </c>
      <c r="H313" s="347">
        <f t="shared" si="16"/>
        <v>1.0052490838863029</v>
      </c>
      <c r="L313" s="329" t="s">
        <v>321</v>
      </c>
      <c r="M313" s="331">
        <v>278</v>
      </c>
      <c r="N313" s="332">
        <v>11.58333333</v>
      </c>
    </row>
    <row r="314" spans="1:14" ht="17.25" thickBot="1" x14ac:dyDescent="0.35">
      <c r="A314" s="325">
        <v>313</v>
      </c>
      <c r="B314" s="368">
        <v>1614973</v>
      </c>
      <c r="C314" s="371">
        <f t="shared" si="14"/>
        <v>1.0022901004975537</v>
      </c>
      <c r="D314" s="368">
        <v>11130000</v>
      </c>
      <c r="E314" s="371">
        <f t="shared" si="15"/>
        <v>1.0040595399188093</v>
      </c>
      <c r="F314" s="367">
        <v>20407</v>
      </c>
      <c r="G314" s="367">
        <f t="shared" si="13"/>
        <v>0.99475670113196457</v>
      </c>
      <c r="H314" s="347">
        <f t="shared" si="16"/>
        <v>1.0052709359605911</v>
      </c>
      <c r="L314" s="329" t="s">
        <v>322</v>
      </c>
      <c r="M314" s="331">
        <v>278</v>
      </c>
      <c r="N314" s="332">
        <v>11.58333333</v>
      </c>
    </row>
    <row r="315" spans="1:14" ht="17.25" thickBot="1" x14ac:dyDescent="0.35">
      <c r="A315" s="325">
        <v>314</v>
      </c>
      <c r="B315" s="368">
        <v>1618679</v>
      </c>
      <c r="C315" s="371">
        <f t="shared" si="14"/>
        <v>1.0022947752067681</v>
      </c>
      <c r="D315" s="368">
        <v>11175000</v>
      </c>
      <c r="E315" s="371">
        <f t="shared" si="15"/>
        <v>1.0040431266846361</v>
      </c>
      <c r="F315" s="367">
        <v>20514</v>
      </c>
      <c r="G315" s="367">
        <f t="shared" si="13"/>
        <v>0.99478404991712976</v>
      </c>
      <c r="H315" s="347">
        <f t="shared" si="16"/>
        <v>1.0052432988680355</v>
      </c>
      <c r="L315" s="329" t="s">
        <v>323</v>
      </c>
      <c r="M315" s="331">
        <v>281</v>
      </c>
      <c r="N315" s="332">
        <v>11.70833333</v>
      </c>
    </row>
    <row r="316" spans="1:14" ht="17.25" thickBot="1" x14ac:dyDescent="0.35">
      <c r="A316" s="325">
        <v>315</v>
      </c>
      <c r="B316" s="368">
        <v>1622400</v>
      </c>
      <c r="C316" s="371">
        <f t="shared" si="14"/>
        <v>1.0022987880858403</v>
      </c>
      <c r="D316" s="368">
        <v>11220000</v>
      </c>
      <c r="E316" s="371">
        <f t="shared" si="15"/>
        <v>1.0040268456375838</v>
      </c>
      <c r="F316" s="367">
        <v>20622</v>
      </c>
      <c r="G316" s="367">
        <f t="shared" si="13"/>
        <v>0.99476287459994184</v>
      </c>
      <c r="H316" s="347">
        <f t="shared" si="16"/>
        <v>1.0052646972799064</v>
      </c>
      <c r="L316" s="329" t="s">
        <v>324</v>
      </c>
      <c r="M316" s="331">
        <v>281</v>
      </c>
      <c r="N316" s="332">
        <v>11.70833333</v>
      </c>
    </row>
    <row r="317" spans="1:14" ht="17.25" thickBot="1" x14ac:dyDescent="0.35">
      <c r="A317" s="325">
        <v>316</v>
      </c>
      <c r="B317" s="368">
        <v>1626137</v>
      </c>
      <c r="C317" s="371">
        <f t="shared" si="14"/>
        <v>1.0023033777120316</v>
      </c>
      <c r="D317" s="368">
        <v>11270000</v>
      </c>
      <c r="E317" s="371">
        <f t="shared" si="15"/>
        <v>1.0044563279857397</v>
      </c>
      <c r="F317" s="367">
        <v>20730</v>
      </c>
      <c r="G317" s="367">
        <f t="shared" si="13"/>
        <v>0.99479015918958036</v>
      </c>
      <c r="H317" s="347">
        <f t="shared" si="16"/>
        <v>1.0052371254000583</v>
      </c>
      <c r="L317" s="329" t="s">
        <v>325</v>
      </c>
      <c r="M317" s="331">
        <v>281</v>
      </c>
      <c r="N317" s="332">
        <v>11.70833333</v>
      </c>
    </row>
    <row r="318" spans="1:14" ht="17.25" thickBot="1" x14ac:dyDescent="0.35">
      <c r="A318" s="325">
        <v>317</v>
      </c>
      <c r="B318" s="368">
        <v>1629890</v>
      </c>
      <c r="C318" s="371">
        <f t="shared" si="14"/>
        <v>1.0023079236251313</v>
      </c>
      <c r="D318" s="368">
        <v>11315000</v>
      </c>
      <c r="E318" s="371">
        <f t="shared" si="15"/>
        <v>1.0039929015084295</v>
      </c>
      <c r="F318" s="367">
        <v>20838</v>
      </c>
      <c r="G318" s="367">
        <f t="shared" si="13"/>
        <v>0.99481716095594586</v>
      </c>
      <c r="H318" s="347">
        <f t="shared" si="16"/>
        <v>1.0052098408104198</v>
      </c>
      <c r="L318" s="329" t="s">
        <v>326</v>
      </c>
      <c r="M318" s="331">
        <v>281</v>
      </c>
      <c r="N318" s="332">
        <v>11.70833333</v>
      </c>
    </row>
    <row r="319" spans="1:14" ht="17.25" thickBot="1" x14ac:dyDescent="0.35">
      <c r="A319" s="325">
        <v>318</v>
      </c>
      <c r="B319" s="368">
        <v>1633658</v>
      </c>
      <c r="C319" s="371">
        <f t="shared" si="14"/>
        <v>1.0023118124536012</v>
      </c>
      <c r="D319" s="368">
        <v>11365000</v>
      </c>
      <c r="E319" s="371">
        <f t="shared" si="15"/>
        <v>1.004418912947415</v>
      </c>
      <c r="F319" s="367">
        <v>20947</v>
      </c>
      <c r="G319" s="367">
        <f t="shared" si="13"/>
        <v>0.99479639089129712</v>
      </c>
      <c r="H319" s="347">
        <f t="shared" si="16"/>
        <v>1.005230828294462</v>
      </c>
      <c r="L319" s="329" t="s">
        <v>327</v>
      </c>
      <c r="M319" s="331">
        <v>284</v>
      </c>
      <c r="N319" s="332">
        <v>11.83333333</v>
      </c>
    </row>
    <row r="320" spans="1:14" ht="17.25" thickBot="1" x14ac:dyDescent="0.35">
      <c r="A320" s="325">
        <v>319</v>
      </c>
      <c r="B320" s="368">
        <v>1637441</v>
      </c>
      <c r="C320" s="371">
        <f t="shared" si="14"/>
        <v>1.0023156621520539</v>
      </c>
      <c r="D320" s="368">
        <v>11410000</v>
      </c>
      <c r="E320" s="371">
        <f t="shared" si="15"/>
        <v>1.0039595248570172</v>
      </c>
      <c r="F320" s="367">
        <v>21056</v>
      </c>
      <c r="G320" s="367">
        <f t="shared" si="13"/>
        <v>0.99482332826747721</v>
      </c>
      <c r="H320" s="347">
        <f t="shared" si="16"/>
        <v>1.0052036091087029</v>
      </c>
      <c r="L320" s="329" t="s">
        <v>328</v>
      </c>
      <c r="M320" s="331">
        <v>284</v>
      </c>
      <c r="N320" s="332">
        <v>11.83333333</v>
      </c>
    </row>
    <row r="321" spans="1:14" ht="17.25" thickBot="1" x14ac:dyDescent="0.35">
      <c r="A321" s="325">
        <v>320</v>
      </c>
      <c r="B321" s="368">
        <v>1641241</v>
      </c>
      <c r="C321" s="371">
        <f t="shared" si="14"/>
        <v>1.0023206943028786</v>
      </c>
      <c r="D321" s="368">
        <v>11460000</v>
      </c>
      <c r="E321" s="371">
        <f t="shared" si="15"/>
        <v>1.0043821209465382</v>
      </c>
      <c r="F321" s="367">
        <v>21166</v>
      </c>
      <c r="G321" s="367">
        <f t="shared" si="13"/>
        <v>0.9948029859208164</v>
      </c>
      <c r="H321" s="347">
        <f t="shared" si="16"/>
        <v>1.0052241641337385</v>
      </c>
      <c r="L321" s="329" t="s">
        <v>329</v>
      </c>
      <c r="M321" s="331">
        <v>284</v>
      </c>
      <c r="N321" s="332">
        <v>11.83333333</v>
      </c>
    </row>
    <row r="322" spans="1:14" ht="17.25" thickBot="1" x14ac:dyDescent="0.35">
      <c r="A322" s="325">
        <v>321</v>
      </c>
      <c r="B322" s="368">
        <v>1645056</v>
      </c>
      <c r="C322" s="371">
        <f t="shared" si="14"/>
        <v>1.0023244605758692</v>
      </c>
      <c r="D322" s="368">
        <v>11505000</v>
      </c>
      <c r="E322" s="371">
        <f t="shared" si="15"/>
        <v>1.0039267015706805</v>
      </c>
      <c r="F322" s="367">
        <v>21277</v>
      </c>
      <c r="G322" s="367">
        <f t="shared" si="13"/>
        <v>0.99478309912111673</v>
      </c>
      <c r="H322" s="347">
        <f t="shared" si="16"/>
        <v>1.0052442596617217</v>
      </c>
      <c r="L322" s="329" t="s">
        <v>330</v>
      </c>
      <c r="M322" s="331">
        <v>284</v>
      </c>
      <c r="N322" s="332">
        <v>11.83333333</v>
      </c>
    </row>
    <row r="323" spans="1:14" ht="17.25" thickBot="1" x14ac:dyDescent="0.35">
      <c r="A323" s="325">
        <v>322</v>
      </c>
      <c r="B323" s="368">
        <v>1648887</v>
      </c>
      <c r="C323" s="371">
        <f t="shared" si="14"/>
        <v>1.0023287961017739</v>
      </c>
      <c r="D323" s="368">
        <v>11555000</v>
      </c>
      <c r="E323" s="371">
        <f t="shared" si="15"/>
        <v>1.0043459365493264</v>
      </c>
      <c r="F323" s="367">
        <v>21388</v>
      </c>
      <c r="G323" s="367">
        <f t="shared" ref="G323:G386" si="17">IFERROR(F322/F323,"")</f>
        <v>0.99481017392930615</v>
      </c>
      <c r="H323" s="347">
        <f t="shared" si="16"/>
        <v>1.0052169008788834</v>
      </c>
      <c r="L323" s="329" t="s">
        <v>331</v>
      </c>
      <c r="M323" s="331">
        <v>287</v>
      </c>
      <c r="N323" s="332">
        <v>11.95833333</v>
      </c>
    </row>
    <row r="324" spans="1:14" ht="17.25" thickBot="1" x14ac:dyDescent="0.35">
      <c r="A324" s="325">
        <v>323</v>
      </c>
      <c r="B324" s="368">
        <v>1652734</v>
      </c>
      <c r="C324" s="371">
        <f t="shared" ref="C324:C387" si="18">B324/B323</f>
        <v>1.0023330889260453</v>
      </c>
      <c r="D324" s="368">
        <v>11605000</v>
      </c>
      <c r="E324" s="371">
        <f t="shared" ref="E324:E387" si="19">D324/D323</f>
        <v>1.0043271311120727</v>
      </c>
      <c r="F324" s="367">
        <v>21499</v>
      </c>
      <c r="G324" s="367">
        <f t="shared" si="17"/>
        <v>0.99483696916135633</v>
      </c>
      <c r="H324" s="347">
        <f t="shared" si="16"/>
        <v>1.0051898260706937</v>
      </c>
      <c r="L324" s="329" t="s">
        <v>332</v>
      </c>
      <c r="M324" s="331">
        <v>287</v>
      </c>
      <c r="N324" s="332">
        <v>11.95833333</v>
      </c>
    </row>
    <row r="325" spans="1:14" ht="17.25" thickBot="1" x14ac:dyDescent="0.35">
      <c r="A325" s="325">
        <v>324</v>
      </c>
      <c r="B325" s="368">
        <v>1656598</v>
      </c>
      <c r="C325" s="371">
        <f t="shared" si="18"/>
        <v>1.0023379442789946</v>
      </c>
      <c r="D325" s="368">
        <v>11650000</v>
      </c>
      <c r="E325" s="371">
        <f t="shared" si="19"/>
        <v>1.0038776389487289</v>
      </c>
      <c r="F325" s="367">
        <v>21611</v>
      </c>
      <c r="G325" s="367">
        <f t="shared" si="17"/>
        <v>0.99481745407431399</v>
      </c>
      <c r="H325" s="347">
        <f t="shared" si="16"/>
        <v>1.0052095446299827</v>
      </c>
      <c r="L325" s="329" t="s">
        <v>333</v>
      </c>
      <c r="M325" s="331">
        <v>287</v>
      </c>
      <c r="N325" s="332">
        <v>11.95833333</v>
      </c>
    </row>
    <row r="326" spans="1:14" ht="17.25" thickBot="1" x14ac:dyDescent="0.35">
      <c r="A326" s="325">
        <v>325</v>
      </c>
      <c r="B326" s="368">
        <v>1684198</v>
      </c>
      <c r="C326" s="371">
        <f t="shared" si="18"/>
        <v>1.0166606503207176</v>
      </c>
      <c r="D326" s="368">
        <v>11700000</v>
      </c>
      <c r="E326" s="371">
        <f t="shared" si="19"/>
        <v>1.0042918454935623</v>
      </c>
      <c r="F326" s="367">
        <v>21723</v>
      </c>
      <c r="G326" s="367">
        <f t="shared" si="17"/>
        <v>0.99484417437738804</v>
      </c>
      <c r="H326" s="347">
        <f t="shared" si="16"/>
        <v>1.005182545925686</v>
      </c>
      <c r="L326" s="329" t="s">
        <v>334</v>
      </c>
      <c r="M326" s="331">
        <v>287</v>
      </c>
      <c r="N326" s="332">
        <v>11.95833333</v>
      </c>
    </row>
    <row r="327" spans="1:14" ht="17.25" thickBot="1" x14ac:dyDescent="0.35">
      <c r="A327" s="325">
        <v>326</v>
      </c>
      <c r="B327" s="368">
        <v>1688149</v>
      </c>
      <c r="C327" s="371">
        <f t="shared" si="18"/>
        <v>1.0023459236978074</v>
      </c>
      <c r="D327" s="368">
        <v>11750000</v>
      </c>
      <c r="E327" s="371">
        <f t="shared" si="19"/>
        <v>1.0042735042735043</v>
      </c>
      <c r="F327" s="367">
        <v>21836</v>
      </c>
      <c r="G327" s="367">
        <f t="shared" si="17"/>
        <v>0.99482505953471334</v>
      </c>
      <c r="H327" s="347">
        <f t="shared" si="16"/>
        <v>1.0052018597799568</v>
      </c>
      <c r="L327" s="329" t="s">
        <v>335</v>
      </c>
      <c r="M327" s="331">
        <v>290</v>
      </c>
      <c r="N327" s="332">
        <v>12.08333333</v>
      </c>
    </row>
    <row r="328" spans="1:14" ht="17.25" thickBot="1" x14ac:dyDescent="0.35">
      <c r="A328" s="325">
        <v>327</v>
      </c>
      <c r="B328" s="368">
        <v>1692117</v>
      </c>
      <c r="C328" s="371">
        <f t="shared" si="18"/>
        <v>1.0023505034212028</v>
      </c>
      <c r="D328" s="368">
        <v>11800000</v>
      </c>
      <c r="E328" s="371">
        <f t="shared" si="19"/>
        <v>1.0042553191489361</v>
      </c>
      <c r="F328" s="367">
        <v>21950</v>
      </c>
      <c r="G328" s="367">
        <f t="shared" si="17"/>
        <v>0.99480637813211847</v>
      </c>
      <c r="H328" s="347">
        <f t="shared" si="16"/>
        <v>1.0052207363986079</v>
      </c>
      <c r="L328" s="329" t="s">
        <v>336</v>
      </c>
      <c r="M328" s="331">
        <v>290</v>
      </c>
      <c r="N328" s="332">
        <v>12.08333333</v>
      </c>
    </row>
    <row r="329" spans="1:14" ht="17.25" thickBot="1" x14ac:dyDescent="0.35">
      <c r="A329" s="325">
        <v>328</v>
      </c>
      <c r="B329" s="368">
        <v>1696101</v>
      </c>
      <c r="C329" s="371">
        <f t="shared" si="18"/>
        <v>1.0023544471215642</v>
      </c>
      <c r="D329" s="368">
        <v>11850000</v>
      </c>
      <c r="E329" s="371">
        <f t="shared" si="19"/>
        <v>1.0042372881355932</v>
      </c>
      <c r="F329" s="367">
        <v>22063</v>
      </c>
      <c r="G329" s="367">
        <f t="shared" si="17"/>
        <v>0.99487830304129088</v>
      </c>
      <c r="H329" s="347">
        <f t="shared" si="16"/>
        <v>1.0051480637813213</v>
      </c>
      <c r="L329" s="329" t="s">
        <v>337</v>
      </c>
      <c r="M329" s="331">
        <v>290</v>
      </c>
      <c r="N329" s="332">
        <v>12.08333333</v>
      </c>
    </row>
    <row r="330" spans="1:14" ht="17.25" thickBot="1" x14ac:dyDescent="0.35">
      <c r="A330" s="325">
        <v>329</v>
      </c>
      <c r="B330" s="368">
        <v>1700102</v>
      </c>
      <c r="C330" s="371">
        <f t="shared" si="18"/>
        <v>1.0023589397093686</v>
      </c>
      <c r="D330" s="368">
        <v>11900000</v>
      </c>
      <c r="E330" s="371">
        <f t="shared" si="19"/>
        <v>1.0042194092827004</v>
      </c>
      <c r="F330" s="367">
        <v>22178</v>
      </c>
      <c r="G330" s="367">
        <f t="shared" si="17"/>
        <v>0.99481468121561911</v>
      </c>
      <c r="H330" s="347">
        <f t="shared" si="16"/>
        <v>1.0052123464624032</v>
      </c>
      <c r="L330" s="329" t="s">
        <v>338</v>
      </c>
      <c r="M330" s="331">
        <v>290</v>
      </c>
      <c r="N330" s="332">
        <v>12.08333333</v>
      </c>
    </row>
    <row r="331" spans="1:14" ht="17.25" thickBot="1" x14ac:dyDescent="0.35">
      <c r="A331" s="325">
        <v>330</v>
      </c>
      <c r="B331" s="368">
        <v>1704119</v>
      </c>
      <c r="C331" s="371">
        <f t="shared" si="18"/>
        <v>1.002362799408506</v>
      </c>
      <c r="D331" s="368">
        <v>11950000</v>
      </c>
      <c r="E331" s="371">
        <f t="shared" si="19"/>
        <v>1.0042016806722689</v>
      </c>
      <c r="F331" s="367">
        <v>22293</v>
      </c>
      <c r="G331" s="367">
        <f t="shared" si="17"/>
        <v>0.99484143004530567</v>
      </c>
      <c r="H331" s="347">
        <f t="shared" si="16"/>
        <v>1.0051853187843809</v>
      </c>
      <c r="L331" s="329" t="s">
        <v>339</v>
      </c>
      <c r="M331" s="331">
        <v>293</v>
      </c>
      <c r="N331" s="332">
        <v>12.20833333</v>
      </c>
    </row>
    <row r="332" spans="1:14" ht="17.25" thickBot="1" x14ac:dyDescent="0.35">
      <c r="A332" s="325">
        <v>331</v>
      </c>
      <c r="B332" s="368">
        <v>1708153</v>
      </c>
      <c r="C332" s="371">
        <f t="shared" si="18"/>
        <v>1.002367205576606</v>
      </c>
      <c r="D332" s="368">
        <v>12000000</v>
      </c>
      <c r="E332" s="371">
        <f t="shared" si="19"/>
        <v>1.00418410041841</v>
      </c>
      <c r="F332" s="367">
        <v>22408</v>
      </c>
      <c r="G332" s="367">
        <f t="shared" si="17"/>
        <v>0.99486790431988581</v>
      </c>
      <c r="H332" s="347">
        <f t="shared" si="16"/>
        <v>1.0051585699546943</v>
      </c>
      <c r="L332" s="329" t="s">
        <v>340</v>
      </c>
      <c r="M332" s="331">
        <v>293</v>
      </c>
      <c r="N332" s="332">
        <v>12.20833333</v>
      </c>
    </row>
    <row r="333" spans="1:14" ht="17.25" thickBot="1" x14ac:dyDescent="0.35">
      <c r="A333" s="325">
        <v>332</v>
      </c>
      <c r="B333" s="368">
        <v>1712204</v>
      </c>
      <c r="C333" s="371">
        <f t="shared" si="18"/>
        <v>1.002371567418141</v>
      </c>
      <c r="D333" s="368">
        <v>12050000</v>
      </c>
      <c r="E333" s="371">
        <f t="shared" si="19"/>
        <v>1.0041666666666667</v>
      </c>
      <c r="F333" s="367">
        <v>22524</v>
      </c>
      <c r="G333" s="367">
        <f t="shared" si="17"/>
        <v>0.99484993784407738</v>
      </c>
      <c r="H333" s="347">
        <f t="shared" si="16"/>
        <v>1.0051767225990718</v>
      </c>
      <c r="L333" s="329" t="s">
        <v>341</v>
      </c>
      <c r="M333" s="331">
        <v>293</v>
      </c>
      <c r="N333" s="332">
        <v>12.20833333</v>
      </c>
    </row>
    <row r="334" spans="1:14" ht="17.25" thickBot="1" x14ac:dyDescent="0.35">
      <c r="A334" s="325">
        <v>333</v>
      </c>
      <c r="B334" s="368">
        <v>1716272</v>
      </c>
      <c r="C334" s="371">
        <f t="shared" si="18"/>
        <v>1.0023758851164932</v>
      </c>
      <c r="D334" s="368">
        <v>12100000</v>
      </c>
      <c r="E334" s="371">
        <f t="shared" si="19"/>
        <v>1.004149377593361</v>
      </c>
      <c r="F334" s="367">
        <v>22641</v>
      </c>
      <c r="G334" s="367">
        <f t="shared" si="17"/>
        <v>0.99483238372863392</v>
      </c>
      <c r="H334" s="347">
        <f t="shared" si="16"/>
        <v>1.0051944592434736</v>
      </c>
      <c r="L334" s="329" t="s">
        <v>342</v>
      </c>
      <c r="M334" s="331">
        <v>293</v>
      </c>
      <c r="N334" s="332">
        <v>12.20833333</v>
      </c>
    </row>
    <row r="335" spans="1:14" ht="17.25" thickBot="1" x14ac:dyDescent="0.35">
      <c r="A335" s="325">
        <v>334</v>
      </c>
      <c r="B335" s="368">
        <v>1720357</v>
      </c>
      <c r="C335" s="371">
        <f t="shared" si="18"/>
        <v>1.0023801588559389</v>
      </c>
      <c r="D335" s="368">
        <v>12155000</v>
      </c>
      <c r="E335" s="371">
        <f t="shared" si="19"/>
        <v>1.0045454545454546</v>
      </c>
      <c r="F335" s="367">
        <v>22758</v>
      </c>
      <c r="G335" s="367">
        <f t="shared" si="17"/>
        <v>0.99485895069865538</v>
      </c>
      <c r="H335" s="347">
        <f t="shared" si="16"/>
        <v>1.0051676162713661</v>
      </c>
      <c r="L335" s="329" t="s">
        <v>343</v>
      </c>
      <c r="M335" s="331">
        <v>296</v>
      </c>
      <c r="N335" s="332">
        <v>12.33333333</v>
      </c>
    </row>
    <row r="336" spans="1:14" ht="17.25" thickBot="1" x14ac:dyDescent="0.35">
      <c r="A336" s="325">
        <v>335</v>
      </c>
      <c r="B336" s="368">
        <v>1724459</v>
      </c>
      <c r="C336" s="371">
        <f t="shared" si="18"/>
        <v>1.0023843888216224</v>
      </c>
      <c r="D336" s="368">
        <v>12205000</v>
      </c>
      <c r="E336" s="371">
        <f t="shared" si="19"/>
        <v>1.0041135335252982</v>
      </c>
      <c r="F336" s="367">
        <v>22875</v>
      </c>
      <c r="G336" s="367">
        <f t="shared" si="17"/>
        <v>0.99488524590163929</v>
      </c>
      <c r="H336" s="347">
        <f t="shared" si="16"/>
        <v>1.0051410493013446</v>
      </c>
      <c r="L336" s="329" t="s">
        <v>344</v>
      </c>
      <c r="M336" s="331">
        <v>296</v>
      </c>
      <c r="N336" s="332">
        <v>12.33333333</v>
      </c>
    </row>
    <row r="337" spans="1:14" ht="17.25" thickBot="1" x14ac:dyDescent="0.35">
      <c r="A337" s="325">
        <v>336</v>
      </c>
      <c r="B337" s="368">
        <v>1728578</v>
      </c>
      <c r="C337" s="371">
        <f t="shared" si="18"/>
        <v>1.0023885751995263</v>
      </c>
      <c r="D337" s="368">
        <v>12255000</v>
      </c>
      <c r="E337" s="371">
        <f t="shared" si="19"/>
        <v>1.0040966816878329</v>
      </c>
      <c r="F337" s="367">
        <v>22993</v>
      </c>
      <c r="G337" s="367">
        <f t="shared" si="17"/>
        <v>0.99486800330535385</v>
      </c>
      <c r="H337" s="347">
        <f t="shared" si="16"/>
        <v>1.0051584699453553</v>
      </c>
      <c r="L337" s="329" t="s">
        <v>345</v>
      </c>
      <c r="M337" s="331">
        <v>296</v>
      </c>
      <c r="N337" s="332">
        <v>12.33333333</v>
      </c>
    </row>
    <row r="338" spans="1:14" ht="17.25" thickBot="1" x14ac:dyDescent="0.35">
      <c r="A338" s="325">
        <v>337</v>
      </c>
      <c r="B338" s="368">
        <v>1732714</v>
      </c>
      <c r="C338" s="371">
        <f t="shared" si="18"/>
        <v>1.0023927181764434</v>
      </c>
      <c r="D338" s="368">
        <v>12310000</v>
      </c>
      <c r="E338" s="371">
        <f t="shared" si="19"/>
        <v>1.0044879640962872</v>
      </c>
      <c r="F338" s="367">
        <v>23112</v>
      </c>
      <c r="G338" s="367">
        <f t="shared" si="17"/>
        <v>0.99485115957078574</v>
      </c>
      <c r="H338" s="347">
        <f t="shared" si="16"/>
        <v>1.0051754881920585</v>
      </c>
      <c r="L338" s="329" t="s">
        <v>346</v>
      </c>
      <c r="M338" s="331">
        <v>296</v>
      </c>
      <c r="N338" s="332">
        <v>12.33333333</v>
      </c>
    </row>
    <row r="339" spans="1:14" ht="17.25" thickBot="1" x14ac:dyDescent="0.35">
      <c r="A339" s="325">
        <v>338</v>
      </c>
      <c r="B339" s="368">
        <v>1736867</v>
      </c>
      <c r="C339" s="371">
        <f t="shared" si="18"/>
        <v>1.0023968179399485</v>
      </c>
      <c r="D339" s="368">
        <v>12360000</v>
      </c>
      <c r="E339" s="371">
        <f t="shared" si="19"/>
        <v>1.0040617384240456</v>
      </c>
      <c r="F339" s="367">
        <v>23231</v>
      </c>
      <c r="G339" s="367">
        <f t="shared" si="17"/>
        <v>0.99487753432912918</v>
      </c>
      <c r="H339" s="347">
        <f t="shared" si="16"/>
        <v>1.0051488404292142</v>
      </c>
      <c r="L339" s="329" t="s">
        <v>347</v>
      </c>
      <c r="M339" s="331">
        <v>299</v>
      </c>
      <c r="N339" s="332">
        <v>12.45833333</v>
      </c>
    </row>
    <row r="340" spans="1:14" ht="17.25" thickBot="1" x14ac:dyDescent="0.35">
      <c r="A340" s="325">
        <v>339</v>
      </c>
      <c r="B340" s="368">
        <v>1741038</v>
      </c>
      <c r="C340" s="371">
        <f t="shared" si="18"/>
        <v>1.0024014504276955</v>
      </c>
      <c r="D340" s="368">
        <v>12415000</v>
      </c>
      <c r="E340" s="371">
        <f t="shared" si="19"/>
        <v>1.0044498381877023</v>
      </c>
      <c r="F340" s="367">
        <v>23350</v>
      </c>
      <c r="G340" s="367">
        <f t="shared" si="17"/>
        <v>0.99490364025695932</v>
      </c>
      <c r="H340" s="347">
        <f t="shared" si="16"/>
        <v>1.0051224656708708</v>
      </c>
      <c r="L340" s="329" t="s">
        <v>348</v>
      </c>
      <c r="M340" s="331">
        <v>299</v>
      </c>
      <c r="N340" s="332">
        <v>12.45833333</v>
      </c>
    </row>
    <row r="341" spans="1:14" ht="17.25" thickBot="1" x14ac:dyDescent="0.35">
      <c r="A341" s="325">
        <v>340</v>
      </c>
      <c r="B341" s="368">
        <v>1745226</v>
      </c>
      <c r="C341" s="371">
        <f t="shared" si="18"/>
        <v>1.0024054615694775</v>
      </c>
      <c r="D341" s="368">
        <v>12465000</v>
      </c>
      <c r="E341" s="371">
        <f t="shared" si="19"/>
        <v>1.0040273862263391</v>
      </c>
      <c r="F341" s="367">
        <v>23471</v>
      </c>
      <c r="G341" s="367">
        <f t="shared" si="17"/>
        <v>0.99484470197264707</v>
      </c>
      <c r="H341" s="347">
        <f t="shared" si="16"/>
        <v>1.0051820128479658</v>
      </c>
      <c r="L341" s="329" t="s">
        <v>349</v>
      </c>
      <c r="M341" s="331">
        <v>299</v>
      </c>
      <c r="N341" s="332">
        <v>12.45833333</v>
      </c>
    </row>
    <row r="342" spans="1:14" ht="17.25" thickBot="1" x14ac:dyDescent="0.35">
      <c r="A342" s="325">
        <v>341</v>
      </c>
      <c r="B342" s="368">
        <v>1774071</v>
      </c>
      <c r="C342" s="371">
        <f t="shared" si="18"/>
        <v>1.016527945377848</v>
      </c>
      <c r="D342" s="368">
        <v>12520000</v>
      </c>
      <c r="E342" s="371">
        <f t="shared" si="19"/>
        <v>1.00441235459286</v>
      </c>
      <c r="F342" s="367">
        <v>23591</v>
      </c>
      <c r="G342" s="367">
        <f t="shared" si="17"/>
        <v>0.9949133143995591</v>
      </c>
      <c r="H342" s="347">
        <f t="shared" si="16"/>
        <v>1.0051126922585318</v>
      </c>
      <c r="L342" s="329" t="s">
        <v>350</v>
      </c>
      <c r="M342" s="331">
        <v>299</v>
      </c>
      <c r="N342" s="332">
        <v>12.45833333</v>
      </c>
    </row>
    <row r="343" spans="1:14" ht="17.25" thickBot="1" x14ac:dyDescent="0.35">
      <c r="A343" s="325">
        <v>342</v>
      </c>
      <c r="B343" s="368">
        <v>1778353</v>
      </c>
      <c r="C343" s="371">
        <f t="shared" si="18"/>
        <v>1.002413657627006</v>
      </c>
      <c r="D343" s="368">
        <v>12575000</v>
      </c>
      <c r="E343" s="371">
        <f t="shared" si="19"/>
        <v>1.0043929712460065</v>
      </c>
      <c r="F343" s="367">
        <v>23713</v>
      </c>
      <c r="G343" s="367">
        <f t="shared" si="17"/>
        <v>0.99485514274870324</v>
      </c>
      <c r="H343" s="347">
        <f t="shared" si="16"/>
        <v>1.0051714636937816</v>
      </c>
      <c r="L343" s="329" t="s">
        <v>351</v>
      </c>
      <c r="M343" s="331">
        <v>302</v>
      </c>
      <c r="N343" s="332">
        <v>12.58333333</v>
      </c>
    </row>
    <row r="344" spans="1:14" ht="17.25" thickBot="1" x14ac:dyDescent="0.35">
      <c r="A344" s="325">
        <v>343</v>
      </c>
      <c r="B344" s="368">
        <v>1782654</v>
      </c>
      <c r="C344" s="371">
        <f t="shared" si="18"/>
        <v>1.0024185299544017</v>
      </c>
      <c r="D344" s="368">
        <v>12625000</v>
      </c>
      <c r="E344" s="371">
        <f t="shared" si="19"/>
        <v>1.0039761431411531</v>
      </c>
      <c r="F344" s="367">
        <v>23834</v>
      </c>
      <c r="G344" s="367">
        <f t="shared" si="17"/>
        <v>0.99492321893093905</v>
      </c>
      <c r="H344" s="347">
        <f t="shared" si="16"/>
        <v>1.0051026862902206</v>
      </c>
      <c r="L344" s="329" t="s">
        <v>352</v>
      </c>
      <c r="M344" s="331">
        <v>302</v>
      </c>
      <c r="N344" s="332">
        <v>12.58333333</v>
      </c>
    </row>
    <row r="345" spans="1:14" ht="17.25" thickBot="1" x14ac:dyDescent="0.35">
      <c r="A345" s="325">
        <v>344</v>
      </c>
      <c r="B345" s="368">
        <v>1786972</v>
      </c>
      <c r="C345" s="371">
        <f t="shared" si="18"/>
        <v>1.002422231122809</v>
      </c>
      <c r="D345" s="368">
        <v>12680000</v>
      </c>
      <c r="E345" s="371">
        <f t="shared" si="19"/>
        <v>1.0043564356435644</v>
      </c>
      <c r="F345" s="367">
        <v>23957</v>
      </c>
      <c r="G345" s="367">
        <f t="shared" si="17"/>
        <v>0.9948658012271987</v>
      </c>
      <c r="H345" s="347">
        <f t="shared" si="16"/>
        <v>1.0051606948057397</v>
      </c>
      <c r="L345" s="329" t="s">
        <v>353</v>
      </c>
      <c r="M345" s="331">
        <v>302</v>
      </c>
      <c r="N345" s="332">
        <v>12.58333333</v>
      </c>
    </row>
    <row r="346" spans="1:14" ht="17.25" thickBot="1" x14ac:dyDescent="0.35">
      <c r="A346" s="325">
        <v>345</v>
      </c>
      <c r="B346" s="368">
        <v>1791308</v>
      </c>
      <c r="C346" s="371">
        <f t="shared" si="18"/>
        <v>1.0024264510020302</v>
      </c>
      <c r="D346" s="368">
        <v>12735000</v>
      </c>
      <c r="E346" s="371">
        <f t="shared" si="19"/>
        <v>1.0043375394321767</v>
      </c>
      <c r="F346" s="367">
        <v>24080</v>
      </c>
      <c r="G346" s="367">
        <f t="shared" si="17"/>
        <v>0.99489202657807307</v>
      </c>
      <c r="H346" s="347">
        <f t="shared" si="16"/>
        <v>1.0051341987728013</v>
      </c>
      <c r="L346" s="329" t="s">
        <v>354</v>
      </c>
      <c r="M346" s="331">
        <v>302</v>
      </c>
      <c r="N346" s="332">
        <v>12.58333333</v>
      </c>
    </row>
    <row r="347" spans="1:14" ht="17.25" thickBot="1" x14ac:dyDescent="0.35">
      <c r="A347" s="325">
        <v>346</v>
      </c>
      <c r="B347" s="368">
        <v>1795662</v>
      </c>
      <c r="C347" s="371">
        <f t="shared" si="18"/>
        <v>1.0024306261123157</v>
      </c>
      <c r="D347" s="368">
        <v>12790000</v>
      </c>
      <c r="E347" s="371">
        <f t="shared" si="19"/>
        <v>1.0043188064389479</v>
      </c>
      <c r="F347" s="367">
        <v>24203</v>
      </c>
      <c r="G347" s="367">
        <f t="shared" si="17"/>
        <v>0.99491798537371401</v>
      </c>
      <c r="H347" s="347">
        <f t="shared" si="16"/>
        <v>1.0051079734219268</v>
      </c>
      <c r="L347" s="329" t="s">
        <v>355</v>
      </c>
      <c r="M347" s="331">
        <v>305</v>
      </c>
      <c r="N347" s="332">
        <v>12.70833333</v>
      </c>
    </row>
    <row r="348" spans="1:14" ht="17.25" thickBot="1" x14ac:dyDescent="0.35">
      <c r="A348" s="325">
        <v>347</v>
      </c>
      <c r="B348" s="368">
        <v>1800035</v>
      </c>
      <c r="C348" s="371">
        <f t="shared" si="18"/>
        <v>1.0024353135501003</v>
      </c>
      <c r="D348" s="368">
        <v>12845000</v>
      </c>
      <c r="E348" s="371">
        <f t="shared" si="19"/>
        <v>1.0043002345582486</v>
      </c>
      <c r="F348" s="367">
        <v>24327</v>
      </c>
      <c r="G348" s="367">
        <f t="shared" si="17"/>
        <v>0.99490278291610146</v>
      </c>
      <c r="H348" s="347">
        <f t="shared" si="16"/>
        <v>1.0051233318183697</v>
      </c>
      <c r="L348" s="329" t="s">
        <v>356</v>
      </c>
      <c r="M348" s="331">
        <v>305</v>
      </c>
      <c r="N348" s="332">
        <v>12.70833333</v>
      </c>
    </row>
    <row r="349" spans="1:14" ht="17.25" thickBot="1" x14ac:dyDescent="0.35">
      <c r="A349" s="325">
        <v>348</v>
      </c>
      <c r="B349" s="368">
        <v>1804426</v>
      </c>
      <c r="C349" s="371">
        <f t="shared" si="18"/>
        <v>1.0024393970117247</v>
      </c>
      <c r="D349" s="368">
        <v>12900000</v>
      </c>
      <c r="E349" s="371">
        <f t="shared" si="19"/>
        <v>1.0042818217205138</v>
      </c>
      <c r="F349" s="367">
        <v>24452</v>
      </c>
      <c r="G349" s="367">
        <f t="shared" si="17"/>
        <v>0.99488794372648459</v>
      </c>
      <c r="H349" s="347">
        <f t="shared" si="16"/>
        <v>1.0051383236732849</v>
      </c>
      <c r="L349" s="329" t="s">
        <v>357</v>
      </c>
      <c r="M349" s="331">
        <v>305</v>
      </c>
      <c r="N349" s="332">
        <v>12.70833333</v>
      </c>
    </row>
    <row r="350" spans="1:14" ht="17.25" thickBot="1" x14ac:dyDescent="0.35">
      <c r="A350" s="325">
        <v>349</v>
      </c>
      <c r="B350" s="368">
        <v>1808835</v>
      </c>
      <c r="C350" s="371">
        <f t="shared" si="18"/>
        <v>1.0024434363060608</v>
      </c>
      <c r="D350" s="368">
        <v>12955000</v>
      </c>
      <c r="E350" s="371">
        <f t="shared" si="19"/>
        <v>1.0042635658914729</v>
      </c>
      <c r="F350" s="367">
        <v>24577</v>
      </c>
      <c r="G350" s="367">
        <f t="shared" si="17"/>
        <v>0.99491394393131793</v>
      </c>
      <c r="H350" s="347">
        <f t="shared" si="16"/>
        <v>1.0051120562735154</v>
      </c>
      <c r="L350" s="329" t="s">
        <v>358</v>
      </c>
      <c r="M350" s="331">
        <v>305</v>
      </c>
      <c r="N350" s="332">
        <v>12.70833333</v>
      </c>
    </row>
    <row r="351" spans="1:14" ht="17.25" thickBot="1" x14ac:dyDescent="0.35">
      <c r="A351" s="325">
        <v>350</v>
      </c>
      <c r="B351" s="368">
        <v>1813262</v>
      </c>
      <c r="C351" s="371">
        <f t="shared" si="18"/>
        <v>1.0024474316341734</v>
      </c>
      <c r="D351" s="368">
        <v>13010000</v>
      </c>
      <c r="E351" s="371">
        <f t="shared" si="19"/>
        <v>1.004245465071401</v>
      </c>
      <c r="F351" s="367">
        <v>24703</v>
      </c>
      <c r="G351" s="367">
        <f t="shared" si="17"/>
        <v>0.99489940493057527</v>
      </c>
      <c r="H351" s="347">
        <f t="shared" si="16"/>
        <v>1.0051267445172316</v>
      </c>
      <c r="L351" s="329" t="s">
        <v>359</v>
      </c>
      <c r="M351" s="331">
        <v>308</v>
      </c>
      <c r="N351" s="332">
        <v>12.83333333</v>
      </c>
    </row>
    <row r="352" spans="1:14" ht="17.25" thickBot="1" x14ac:dyDescent="0.35">
      <c r="A352" s="325">
        <v>351</v>
      </c>
      <c r="B352" s="368">
        <v>1817708</v>
      </c>
      <c r="C352" s="371">
        <f t="shared" si="18"/>
        <v>1.002451934690078</v>
      </c>
      <c r="D352" s="368">
        <v>13070000</v>
      </c>
      <c r="E352" s="371">
        <f t="shared" si="19"/>
        <v>1.0046118370484243</v>
      </c>
      <c r="F352" s="367">
        <v>24829</v>
      </c>
      <c r="G352" s="367">
        <f t="shared" si="17"/>
        <v>0.99492528897659993</v>
      </c>
      <c r="H352" s="347">
        <f t="shared" si="16"/>
        <v>1.0051005950694247</v>
      </c>
      <c r="L352" s="329" t="s">
        <v>360</v>
      </c>
      <c r="M352" s="331">
        <v>308</v>
      </c>
      <c r="N352" s="332">
        <v>12.83333333</v>
      </c>
    </row>
    <row r="353" spans="1:14" ht="17.25" thickBot="1" x14ac:dyDescent="0.35">
      <c r="A353" s="325">
        <v>352</v>
      </c>
      <c r="B353" s="368">
        <v>1822172</v>
      </c>
      <c r="C353" s="371">
        <f t="shared" si="18"/>
        <v>1.0024558399919019</v>
      </c>
      <c r="D353" s="368">
        <v>13125000</v>
      </c>
      <c r="E353" s="371">
        <f t="shared" si="19"/>
        <v>1.0042081101759754</v>
      </c>
      <c r="F353" s="367">
        <v>24956</v>
      </c>
      <c r="G353" s="367">
        <f t="shared" si="17"/>
        <v>0.99491104343644809</v>
      </c>
      <c r="H353" s="347">
        <f t="shared" si="16"/>
        <v>1.0051149865077127</v>
      </c>
      <c r="L353" s="329" t="s">
        <v>361</v>
      </c>
      <c r="M353" s="331">
        <v>308</v>
      </c>
      <c r="N353" s="332">
        <v>12.83333333</v>
      </c>
    </row>
    <row r="354" spans="1:14" ht="17.25" thickBot="1" x14ac:dyDescent="0.35">
      <c r="A354" s="325">
        <v>353</v>
      </c>
      <c r="B354" s="368">
        <v>1826655</v>
      </c>
      <c r="C354" s="371">
        <f t="shared" si="18"/>
        <v>1.0024602507337397</v>
      </c>
      <c r="D354" s="368">
        <v>13180000</v>
      </c>
      <c r="E354" s="371">
        <f t="shared" si="19"/>
        <v>1.0041904761904763</v>
      </c>
      <c r="F354" s="367">
        <v>25083</v>
      </c>
      <c r="G354" s="367">
        <f t="shared" si="17"/>
        <v>0.99493680979149224</v>
      </c>
      <c r="H354" s="347">
        <f t="shared" si="16"/>
        <v>1.0050889565635519</v>
      </c>
      <c r="L354" s="329" t="s">
        <v>362</v>
      </c>
      <c r="M354" s="331">
        <v>308</v>
      </c>
      <c r="N354" s="332">
        <v>12.83333333</v>
      </c>
    </row>
    <row r="355" spans="1:14" ht="17.25" thickBot="1" x14ac:dyDescent="0.35">
      <c r="A355" s="325">
        <v>354</v>
      </c>
      <c r="B355" s="368">
        <v>1831157</v>
      </c>
      <c r="C355" s="371">
        <f t="shared" si="18"/>
        <v>1.0024646142812956</v>
      </c>
      <c r="D355" s="368">
        <v>13240000</v>
      </c>
      <c r="E355" s="371">
        <f t="shared" si="19"/>
        <v>1.0045523520485584</v>
      </c>
      <c r="F355" s="367">
        <v>25211</v>
      </c>
      <c r="G355" s="367">
        <f t="shared" si="17"/>
        <v>0.99492285113640866</v>
      </c>
      <c r="H355" s="347">
        <f t="shared" si="16"/>
        <v>1.0051030578479447</v>
      </c>
      <c r="L355" s="329" t="s">
        <v>363</v>
      </c>
      <c r="M355" s="331">
        <v>311</v>
      </c>
      <c r="N355" s="332">
        <v>12.95833333</v>
      </c>
    </row>
    <row r="356" spans="1:14" ht="17.25" thickBot="1" x14ac:dyDescent="0.35">
      <c r="A356" s="325">
        <v>355</v>
      </c>
      <c r="B356" s="368">
        <v>1835677</v>
      </c>
      <c r="C356" s="371">
        <f t="shared" si="18"/>
        <v>1.0024683847425426</v>
      </c>
      <c r="D356" s="368">
        <v>13295000</v>
      </c>
      <c r="E356" s="371">
        <f t="shared" si="19"/>
        <v>1.0041540785498488</v>
      </c>
      <c r="F356" s="367">
        <v>25340</v>
      </c>
      <c r="G356" s="367">
        <f t="shared" si="17"/>
        <v>0.99490923441199686</v>
      </c>
      <c r="H356" s="347">
        <f t="shared" si="16"/>
        <v>1.005116814089088</v>
      </c>
      <c r="L356" s="329" t="s">
        <v>364</v>
      </c>
      <c r="M356" s="331">
        <v>311</v>
      </c>
      <c r="N356" s="332">
        <v>12.95833333</v>
      </c>
    </row>
    <row r="357" spans="1:14" ht="17.25" thickBot="1" x14ac:dyDescent="0.35">
      <c r="A357" s="325">
        <v>356</v>
      </c>
      <c r="B357" s="368">
        <v>1840216</v>
      </c>
      <c r="C357" s="371">
        <f t="shared" si="18"/>
        <v>1.0024726572267344</v>
      </c>
      <c r="D357" s="368">
        <v>13355000</v>
      </c>
      <c r="E357" s="371">
        <f t="shared" si="19"/>
        <v>1.0045129748025574</v>
      </c>
      <c r="F357" s="367">
        <v>25469</v>
      </c>
      <c r="G357" s="367">
        <f t="shared" si="17"/>
        <v>0.99493501904275783</v>
      </c>
      <c r="H357" s="347">
        <f t="shared" si="16"/>
        <v>1.0050907655880033</v>
      </c>
      <c r="L357" s="329" t="s">
        <v>365</v>
      </c>
      <c r="M357" s="331">
        <v>311</v>
      </c>
      <c r="N357" s="332">
        <v>12.95833333</v>
      </c>
    </row>
    <row r="358" spans="1:14" ht="17.25" thickBot="1" x14ac:dyDescent="0.35">
      <c r="A358" s="325">
        <v>357</v>
      </c>
      <c r="B358" s="368">
        <v>1844774</v>
      </c>
      <c r="C358" s="371">
        <f t="shared" si="18"/>
        <v>1.0024768831485</v>
      </c>
      <c r="D358" s="368">
        <v>13410000</v>
      </c>
      <c r="E358" s="371">
        <f t="shared" si="19"/>
        <v>1.0041183077499063</v>
      </c>
      <c r="F358" s="367">
        <v>25599</v>
      </c>
      <c r="G358" s="367">
        <f t="shared" si="17"/>
        <v>0.99492167662799325</v>
      </c>
      <c r="H358" s="347">
        <f t="shared" si="16"/>
        <v>1.0051042443755154</v>
      </c>
      <c r="L358" s="329" t="s">
        <v>366</v>
      </c>
      <c r="M358" s="331">
        <v>311</v>
      </c>
      <c r="N358" s="332">
        <v>12.95833333</v>
      </c>
    </row>
    <row r="359" spans="1:14" ht="17.25" thickBot="1" x14ac:dyDescent="0.35">
      <c r="A359" s="325">
        <v>358</v>
      </c>
      <c r="B359" s="368">
        <v>1875037</v>
      </c>
      <c r="C359" s="371">
        <f t="shared" si="18"/>
        <v>1.0164047194940953</v>
      </c>
      <c r="D359" s="368">
        <v>13470000</v>
      </c>
      <c r="E359" s="371">
        <f t="shared" si="19"/>
        <v>1.0044742729306488</v>
      </c>
      <c r="F359" s="367">
        <v>25730</v>
      </c>
      <c r="G359" s="367">
        <f t="shared" si="17"/>
        <v>0.99490866692576763</v>
      </c>
      <c r="H359" s="347">
        <f t="shared" si="16"/>
        <v>1.0051173873979453</v>
      </c>
      <c r="L359" s="329" t="s">
        <v>367</v>
      </c>
      <c r="M359" s="331">
        <v>314</v>
      </c>
      <c r="N359" s="332">
        <v>13.08333333</v>
      </c>
    </row>
    <row r="360" spans="1:14" ht="17.25" thickBot="1" x14ac:dyDescent="0.35">
      <c r="A360" s="325">
        <v>359</v>
      </c>
      <c r="B360" s="368">
        <v>1879697</v>
      </c>
      <c r="C360" s="371">
        <f t="shared" si="18"/>
        <v>1.00248528429039</v>
      </c>
      <c r="D360" s="368">
        <v>13530000</v>
      </c>
      <c r="E360" s="371">
        <f t="shared" si="19"/>
        <v>1.0044543429844097</v>
      </c>
      <c r="F360" s="367">
        <v>25861</v>
      </c>
      <c r="G360" s="367">
        <f t="shared" si="17"/>
        <v>0.99493445729090135</v>
      </c>
      <c r="H360" s="347">
        <f t="shared" si="16"/>
        <v>1.0050913330742324</v>
      </c>
      <c r="L360" s="329" t="s">
        <v>368</v>
      </c>
      <c r="M360" s="331">
        <v>314</v>
      </c>
      <c r="N360" s="332">
        <v>13.08333333</v>
      </c>
    </row>
    <row r="361" spans="1:14" ht="17.25" thickBot="1" x14ac:dyDescent="0.35">
      <c r="A361" s="325">
        <v>360</v>
      </c>
      <c r="B361" s="368">
        <v>2010520</v>
      </c>
      <c r="C361" s="371">
        <f t="shared" si="18"/>
        <v>1.0695979192391114</v>
      </c>
      <c r="D361" s="368">
        <v>14495000</v>
      </c>
      <c r="E361" s="371">
        <f t="shared" si="19"/>
        <v>1.0713229859571323</v>
      </c>
      <c r="F361" s="367">
        <v>27732</v>
      </c>
      <c r="G361" s="367">
        <f t="shared" si="17"/>
        <v>0.93253281407759991</v>
      </c>
      <c r="H361" s="347">
        <f t="shared" si="16"/>
        <v>1.0723483237307141</v>
      </c>
      <c r="L361" s="329" t="s">
        <v>369</v>
      </c>
      <c r="M361" s="331">
        <v>314</v>
      </c>
      <c r="N361" s="332">
        <v>13.08333333</v>
      </c>
    </row>
    <row r="362" spans="1:14" ht="17.25" thickBot="1" x14ac:dyDescent="0.35">
      <c r="A362" s="325">
        <v>361</v>
      </c>
      <c r="B362" s="368">
        <v>2141363</v>
      </c>
      <c r="C362" s="371">
        <f t="shared" si="18"/>
        <v>1.0650791834948172</v>
      </c>
      <c r="D362" s="368">
        <v>15470000</v>
      </c>
      <c r="E362" s="371">
        <f t="shared" si="19"/>
        <v>1.0672645739910314</v>
      </c>
      <c r="F362" s="367">
        <v>29537</v>
      </c>
      <c r="G362" s="367">
        <f t="shared" si="17"/>
        <v>0.93889020550495983</v>
      </c>
      <c r="H362" s="347">
        <f t="shared" si="16"/>
        <v>1.0650872638107602</v>
      </c>
      <c r="L362" s="329" t="s">
        <v>370</v>
      </c>
      <c r="M362" s="331">
        <v>314</v>
      </c>
      <c r="N362" s="332">
        <v>13.08333333</v>
      </c>
    </row>
    <row r="363" spans="1:14" ht="17.25" thickBot="1" x14ac:dyDescent="0.35">
      <c r="A363" s="325">
        <v>362</v>
      </c>
      <c r="B363" s="368">
        <v>2272226</v>
      </c>
      <c r="C363" s="371">
        <f t="shared" si="18"/>
        <v>1.0611120113684602</v>
      </c>
      <c r="D363" s="368">
        <v>16445000</v>
      </c>
      <c r="E363" s="371">
        <f t="shared" si="19"/>
        <v>1.0630252100840336</v>
      </c>
      <c r="F363" s="367">
        <v>31342</v>
      </c>
      <c r="G363" s="367">
        <f t="shared" si="17"/>
        <v>0.94240954629570539</v>
      </c>
      <c r="H363" s="347">
        <f t="shared" si="16"/>
        <v>1.0611097944950401</v>
      </c>
      <c r="L363" s="329" t="s">
        <v>371</v>
      </c>
      <c r="M363" s="331">
        <v>317</v>
      </c>
      <c r="N363" s="332">
        <v>13.20833333</v>
      </c>
    </row>
    <row r="364" spans="1:14" ht="17.25" thickBot="1" x14ac:dyDescent="0.35">
      <c r="A364" s="325">
        <v>363</v>
      </c>
      <c r="B364" s="368">
        <v>2403108</v>
      </c>
      <c r="C364" s="371">
        <f t="shared" si="18"/>
        <v>1.0576007844290136</v>
      </c>
      <c r="D364" s="368">
        <v>17425000</v>
      </c>
      <c r="E364" s="371">
        <f t="shared" si="19"/>
        <v>1.0595925813317117</v>
      </c>
      <c r="F364" s="367">
        <v>33147</v>
      </c>
      <c r="G364" s="367">
        <f t="shared" si="17"/>
        <v>0.94554559990346032</v>
      </c>
      <c r="H364" s="347">
        <f t="shared" si="16"/>
        <v>1.0575904537042946</v>
      </c>
      <c r="L364" s="329" t="s">
        <v>372</v>
      </c>
      <c r="M364" s="331">
        <v>317</v>
      </c>
      <c r="N364" s="332">
        <v>13.20833333</v>
      </c>
    </row>
    <row r="365" spans="1:14" ht="17.25" thickBot="1" x14ac:dyDescent="0.35">
      <c r="A365" s="325">
        <v>364</v>
      </c>
      <c r="B365" s="368">
        <v>2534010</v>
      </c>
      <c r="C365" s="371">
        <f t="shared" si="18"/>
        <v>1.0544719588133367</v>
      </c>
      <c r="D365" s="368">
        <v>18405000</v>
      </c>
      <c r="E365" s="371">
        <f t="shared" si="19"/>
        <v>1.0562410329985652</v>
      </c>
      <c r="F365" s="367">
        <v>34953</v>
      </c>
      <c r="G365" s="367">
        <f t="shared" si="17"/>
        <v>0.94833061539781993</v>
      </c>
      <c r="H365" s="347">
        <f t="shared" si="16"/>
        <v>1.0544845687392523</v>
      </c>
      <c r="L365" s="329" t="s">
        <v>373</v>
      </c>
      <c r="M365" s="331">
        <v>317</v>
      </c>
      <c r="N365" s="332">
        <v>13.20833333</v>
      </c>
    </row>
    <row r="366" spans="1:14" ht="17.25" thickBot="1" x14ac:dyDescent="0.35">
      <c r="A366" s="325">
        <v>365</v>
      </c>
      <c r="B366" s="368">
        <v>2538788</v>
      </c>
      <c r="C366" s="371">
        <f t="shared" si="18"/>
        <v>1.0018855489915193</v>
      </c>
      <c r="D366" s="368">
        <v>18475000</v>
      </c>
      <c r="E366" s="371">
        <f t="shared" si="19"/>
        <v>1.0038033143167617</v>
      </c>
      <c r="F366" s="367">
        <v>35019</v>
      </c>
      <c r="G366" s="367">
        <f t="shared" si="17"/>
        <v>0.99811530883234811</v>
      </c>
      <c r="H366" s="347">
        <f t="shared" si="16"/>
        <v>1.0018882499356279</v>
      </c>
      <c r="L366" s="329" t="s">
        <v>374</v>
      </c>
      <c r="M366" s="331">
        <v>317</v>
      </c>
      <c r="N366" s="332">
        <v>13.20833333</v>
      </c>
    </row>
    <row r="367" spans="1:14" ht="17.25" thickBot="1" x14ac:dyDescent="0.35">
      <c r="A367" s="325">
        <v>366</v>
      </c>
      <c r="B367" s="368">
        <v>2543585</v>
      </c>
      <c r="C367" s="371">
        <f t="shared" si="18"/>
        <v>1.0018894842735984</v>
      </c>
      <c r="D367" s="368">
        <v>18545000</v>
      </c>
      <c r="E367" s="371">
        <f t="shared" si="19"/>
        <v>1.0037889039242218</v>
      </c>
      <c r="F367" s="367">
        <v>35085</v>
      </c>
      <c r="G367" s="367">
        <f t="shared" si="17"/>
        <v>0.99811885421120139</v>
      </c>
      <c r="H367" s="347">
        <f t="shared" si="16"/>
        <v>1.0018846911676518</v>
      </c>
      <c r="L367" s="329" t="s">
        <v>375</v>
      </c>
      <c r="M367" s="331">
        <v>320</v>
      </c>
      <c r="N367" s="332">
        <v>13.33333333</v>
      </c>
    </row>
    <row r="368" spans="1:14" ht="17.25" thickBot="1" x14ac:dyDescent="0.35">
      <c r="A368" s="325">
        <v>367</v>
      </c>
      <c r="B368" s="368">
        <v>2548403</v>
      </c>
      <c r="C368" s="371">
        <f t="shared" si="18"/>
        <v>1.0018941769195839</v>
      </c>
      <c r="D368" s="368">
        <v>18615000</v>
      </c>
      <c r="E368" s="371">
        <f t="shared" si="19"/>
        <v>1.0037746023186842</v>
      </c>
      <c r="F368" s="367">
        <v>35152</v>
      </c>
      <c r="G368" s="367">
        <f t="shared" si="17"/>
        <v>0.99809399180700953</v>
      </c>
      <c r="H368" s="347">
        <f t="shared" si="16"/>
        <v>1.0019096479977199</v>
      </c>
      <c r="L368" s="329" t="s">
        <v>376</v>
      </c>
      <c r="M368" s="331">
        <v>320</v>
      </c>
      <c r="N368" s="332">
        <v>13.33333333</v>
      </c>
    </row>
    <row r="369" spans="1:14" ht="17.25" thickBot="1" x14ac:dyDescent="0.35">
      <c r="A369" s="325">
        <v>368</v>
      </c>
      <c r="B369" s="368">
        <v>2553241</v>
      </c>
      <c r="C369" s="371">
        <f t="shared" si="18"/>
        <v>1.0018984438489518</v>
      </c>
      <c r="D369" s="368">
        <v>18685000</v>
      </c>
      <c r="E369" s="371">
        <f t="shared" si="19"/>
        <v>1.0037604082728981</v>
      </c>
      <c r="F369" s="367">
        <v>35218</v>
      </c>
      <c r="G369" s="367">
        <f t="shared" si="17"/>
        <v>0.99812595831676987</v>
      </c>
      <c r="H369" s="347">
        <f t="shared" si="16"/>
        <v>1.0018775603095129</v>
      </c>
      <c r="L369" s="329" t="s">
        <v>377</v>
      </c>
      <c r="M369" s="331">
        <v>320</v>
      </c>
      <c r="N369" s="332">
        <v>13.33333333</v>
      </c>
    </row>
    <row r="370" spans="1:14" ht="17.25" thickBot="1" x14ac:dyDescent="0.35">
      <c r="A370" s="325">
        <v>369</v>
      </c>
      <c r="B370" s="368">
        <v>2558099</v>
      </c>
      <c r="C370" s="371">
        <f t="shared" si="18"/>
        <v>1.0019026797705348</v>
      </c>
      <c r="D370" s="368">
        <v>18755000</v>
      </c>
      <c r="E370" s="371">
        <f t="shared" si="19"/>
        <v>1.0037463205780037</v>
      </c>
      <c r="F370" s="367">
        <v>35285</v>
      </c>
      <c r="G370" s="367">
        <f t="shared" si="17"/>
        <v>0.99810117613716876</v>
      </c>
      <c r="H370" s="347">
        <f t="shared" si="16"/>
        <v>1.0019024362541882</v>
      </c>
      <c r="L370" s="329" t="s">
        <v>378</v>
      </c>
      <c r="M370" s="331">
        <v>320</v>
      </c>
      <c r="N370" s="332">
        <v>13.33333333</v>
      </c>
    </row>
    <row r="371" spans="1:14" ht="17.25" thickBot="1" x14ac:dyDescent="0.35">
      <c r="A371" s="325">
        <v>370</v>
      </c>
      <c r="B371" s="368">
        <v>2562977</v>
      </c>
      <c r="C371" s="371">
        <f t="shared" si="18"/>
        <v>1.0019068847609103</v>
      </c>
      <c r="D371" s="368">
        <v>18825000</v>
      </c>
      <c r="E371" s="371">
        <f t="shared" si="19"/>
        <v>1.0037323380431884</v>
      </c>
      <c r="F371" s="367">
        <v>35353</v>
      </c>
      <c r="G371" s="367">
        <f t="shared" si="17"/>
        <v>0.99807654230192633</v>
      </c>
      <c r="H371" s="347">
        <f t="shared" ref="H371:H434" si="20">F371/F370</f>
        <v>1.0019271645175003</v>
      </c>
      <c r="L371" s="329" t="s">
        <v>379</v>
      </c>
      <c r="M371" s="331">
        <v>323</v>
      </c>
      <c r="N371" s="332">
        <v>13.45833333</v>
      </c>
    </row>
    <row r="372" spans="1:14" ht="17.25" thickBot="1" x14ac:dyDescent="0.35">
      <c r="A372" s="325">
        <v>371</v>
      </c>
      <c r="B372" s="368">
        <v>2567875</v>
      </c>
      <c r="C372" s="371">
        <f t="shared" si="18"/>
        <v>1.0019110588975242</v>
      </c>
      <c r="D372" s="368">
        <v>18895000</v>
      </c>
      <c r="E372" s="371">
        <f t="shared" si="19"/>
        <v>1.0037184594953519</v>
      </c>
      <c r="F372" s="367">
        <v>35420</v>
      </c>
      <c r="G372" s="367">
        <f t="shared" si="17"/>
        <v>0.99810841332580458</v>
      </c>
      <c r="H372" s="347">
        <f t="shared" si="20"/>
        <v>1.0018951715554549</v>
      </c>
      <c r="L372" s="329" t="s">
        <v>380</v>
      </c>
      <c r="M372" s="331">
        <v>323</v>
      </c>
      <c r="N372" s="332">
        <v>13.45833333</v>
      </c>
    </row>
    <row r="373" spans="1:14" ht="17.25" thickBot="1" x14ac:dyDescent="0.35">
      <c r="A373" s="325">
        <v>372</v>
      </c>
      <c r="B373" s="368">
        <v>2572794</v>
      </c>
      <c r="C373" s="371">
        <f t="shared" si="18"/>
        <v>1.0019155916857323</v>
      </c>
      <c r="D373" s="368">
        <v>18970000</v>
      </c>
      <c r="E373" s="371">
        <f t="shared" si="19"/>
        <v>1.0039693040486901</v>
      </c>
      <c r="F373" s="367">
        <v>35488</v>
      </c>
      <c r="G373" s="367">
        <f t="shared" si="17"/>
        <v>0.99808385933273214</v>
      </c>
      <c r="H373" s="347">
        <f t="shared" si="20"/>
        <v>1.0019198193111236</v>
      </c>
      <c r="L373" s="329" t="s">
        <v>381</v>
      </c>
      <c r="M373" s="331">
        <v>323</v>
      </c>
      <c r="N373" s="332">
        <v>13.45833333</v>
      </c>
    </row>
    <row r="374" spans="1:14" ht="17.25" thickBot="1" x14ac:dyDescent="0.35">
      <c r="A374" s="325">
        <v>373</v>
      </c>
      <c r="B374" s="368">
        <v>2577734</v>
      </c>
      <c r="C374" s="371">
        <f t="shared" si="18"/>
        <v>1.0019200915425019</v>
      </c>
      <c r="D374" s="368">
        <v>19040000</v>
      </c>
      <c r="E374" s="371">
        <f t="shared" si="19"/>
        <v>1.003690036900369</v>
      </c>
      <c r="F374" s="367">
        <v>35556</v>
      </c>
      <c r="G374" s="367">
        <f t="shared" si="17"/>
        <v>0.99808752390595112</v>
      </c>
      <c r="H374" s="347">
        <f t="shared" si="20"/>
        <v>1.0019161406672679</v>
      </c>
      <c r="L374" s="329" t="s">
        <v>382</v>
      </c>
      <c r="M374" s="331">
        <v>323</v>
      </c>
      <c r="N374" s="332">
        <v>13.45833333</v>
      </c>
    </row>
    <row r="375" spans="1:14" ht="17.25" thickBot="1" x14ac:dyDescent="0.35">
      <c r="A375" s="325">
        <v>374</v>
      </c>
      <c r="B375" s="368">
        <v>2582694</v>
      </c>
      <c r="C375" s="371">
        <f t="shared" si="18"/>
        <v>1.0019241706087594</v>
      </c>
      <c r="D375" s="368">
        <v>19110000</v>
      </c>
      <c r="E375" s="371">
        <f t="shared" si="19"/>
        <v>1.0036764705882353</v>
      </c>
      <c r="F375" s="367">
        <v>35625</v>
      </c>
      <c r="G375" s="367">
        <f t="shared" si="17"/>
        <v>0.99806315789473687</v>
      </c>
      <c r="H375" s="347">
        <f t="shared" si="20"/>
        <v>1.0019406007424907</v>
      </c>
      <c r="L375" s="329" t="s">
        <v>383</v>
      </c>
      <c r="M375" s="331">
        <v>326</v>
      </c>
      <c r="N375" s="332">
        <v>13.58333333</v>
      </c>
    </row>
    <row r="376" spans="1:14" ht="17.25" thickBot="1" x14ac:dyDescent="0.35">
      <c r="A376" s="325">
        <v>375</v>
      </c>
      <c r="B376" s="368">
        <v>2623122</v>
      </c>
      <c r="C376" s="371">
        <f t="shared" si="18"/>
        <v>1.0156534223566556</v>
      </c>
      <c r="D376" s="368">
        <v>19185000</v>
      </c>
      <c r="E376" s="371">
        <f t="shared" si="19"/>
        <v>1.0039246467817897</v>
      </c>
      <c r="F376" s="367">
        <v>35693</v>
      </c>
      <c r="G376" s="367">
        <f t="shared" si="17"/>
        <v>0.99809486453926544</v>
      </c>
      <c r="H376" s="347">
        <f t="shared" si="20"/>
        <v>1.0019087719298245</v>
      </c>
      <c r="L376" s="329" t="s">
        <v>384</v>
      </c>
      <c r="M376" s="331">
        <v>326</v>
      </c>
      <c r="N376" s="332">
        <v>13.58333333</v>
      </c>
    </row>
    <row r="377" spans="1:14" ht="17.25" thickBot="1" x14ac:dyDescent="0.35">
      <c r="A377" s="325">
        <v>376</v>
      </c>
      <c r="B377" s="368">
        <v>2628192</v>
      </c>
      <c r="C377" s="371">
        <f t="shared" si="18"/>
        <v>1.0019328113598986</v>
      </c>
      <c r="D377" s="368">
        <v>19255000</v>
      </c>
      <c r="E377" s="371">
        <f t="shared" si="19"/>
        <v>1.0036486838676049</v>
      </c>
      <c r="F377" s="367">
        <v>35762</v>
      </c>
      <c r="G377" s="367">
        <f t="shared" si="17"/>
        <v>0.99807057770818186</v>
      </c>
      <c r="H377" s="347">
        <f t="shared" si="20"/>
        <v>1.0019331521586865</v>
      </c>
      <c r="L377" s="329" t="s">
        <v>385</v>
      </c>
      <c r="M377" s="331">
        <v>326</v>
      </c>
      <c r="N377" s="332">
        <v>13.58333333</v>
      </c>
    </row>
    <row r="378" spans="1:14" ht="17.25" thickBot="1" x14ac:dyDescent="0.35">
      <c r="A378" s="325">
        <v>377</v>
      </c>
      <c r="B378" s="368">
        <v>2633283</v>
      </c>
      <c r="C378" s="371">
        <f t="shared" si="18"/>
        <v>1.0019370730905504</v>
      </c>
      <c r="D378" s="368">
        <v>19330000</v>
      </c>
      <c r="E378" s="371">
        <f t="shared" si="19"/>
        <v>1.0038950921838483</v>
      </c>
      <c r="F378" s="367">
        <v>35832</v>
      </c>
      <c r="G378" s="367">
        <f t="shared" si="17"/>
        <v>0.99804643893726275</v>
      </c>
      <c r="H378" s="347">
        <f t="shared" si="20"/>
        <v>1.0019573849337284</v>
      </c>
      <c r="L378" s="329" t="s">
        <v>386</v>
      </c>
      <c r="M378" s="331">
        <v>326</v>
      </c>
      <c r="N378" s="332">
        <v>13.58333333</v>
      </c>
    </row>
    <row r="379" spans="1:14" ht="17.25" thickBot="1" x14ac:dyDescent="0.35">
      <c r="A379" s="325">
        <v>378</v>
      </c>
      <c r="B379" s="368">
        <v>2638395</v>
      </c>
      <c r="C379" s="371">
        <f t="shared" si="18"/>
        <v>1.0019413029287016</v>
      </c>
      <c r="D379" s="368">
        <v>19405000</v>
      </c>
      <c r="E379" s="371">
        <f t="shared" si="19"/>
        <v>1.003879979306777</v>
      </c>
      <c r="F379" s="367">
        <v>35901</v>
      </c>
      <c r="G379" s="367">
        <f t="shared" si="17"/>
        <v>0.99807804796523769</v>
      </c>
      <c r="H379" s="347">
        <f t="shared" si="20"/>
        <v>1.0019256530475553</v>
      </c>
      <c r="L379" s="329" t="s">
        <v>387</v>
      </c>
      <c r="M379" s="331">
        <v>329</v>
      </c>
      <c r="N379" s="332">
        <v>13.70833333</v>
      </c>
    </row>
    <row r="380" spans="1:14" ht="17.25" thickBot="1" x14ac:dyDescent="0.35">
      <c r="A380" s="325">
        <v>379</v>
      </c>
      <c r="B380" s="368">
        <v>2643529</v>
      </c>
      <c r="C380" s="371">
        <f t="shared" si="18"/>
        <v>1.0019458799762735</v>
      </c>
      <c r="D380" s="368">
        <v>19480000</v>
      </c>
      <c r="E380" s="371">
        <f t="shared" si="19"/>
        <v>1.0038649832517392</v>
      </c>
      <c r="F380" s="367">
        <v>35971</v>
      </c>
      <c r="G380" s="367">
        <f t="shared" si="17"/>
        <v>0.99805398793472522</v>
      </c>
      <c r="H380" s="347">
        <f t="shared" si="20"/>
        <v>1.0019498064120778</v>
      </c>
      <c r="L380" s="329" t="s">
        <v>388</v>
      </c>
      <c r="M380" s="331">
        <v>329</v>
      </c>
      <c r="N380" s="332">
        <v>13.70833333</v>
      </c>
    </row>
    <row r="381" spans="1:14" ht="17.25" thickBot="1" x14ac:dyDescent="0.35">
      <c r="A381" s="325">
        <v>380</v>
      </c>
      <c r="B381" s="368">
        <v>2648684</v>
      </c>
      <c r="C381" s="371">
        <f t="shared" si="18"/>
        <v>1.001950044807528</v>
      </c>
      <c r="D381" s="368">
        <v>19550000</v>
      </c>
      <c r="E381" s="371">
        <f t="shared" si="19"/>
        <v>1.0035934291581108</v>
      </c>
      <c r="F381" s="367">
        <v>36041</v>
      </c>
      <c r="G381" s="367">
        <f t="shared" si="17"/>
        <v>0.99805776754252107</v>
      </c>
      <c r="H381" s="347">
        <f t="shared" si="20"/>
        <v>1.0019460120652748</v>
      </c>
      <c r="L381" s="329" t="s">
        <v>389</v>
      </c>
      <c r="M381" s="331">
        <v>329</v>
      </c>
      <c r="N381" s="332">
        <v>13.70833333</v>
      </c>
    </row>
    <row r="382" spans="1:14" ht="17.25" thickBot="1" x14ac:dyDescent="0.35">
      <c r="A382" s="325">
        <v>381</v>
      </c>
      <c r="B382" s="368">
        <v>2653860</v>
      </c>
      <c r="C382" s="371">
        <f t="shared" si="18"/>
        <v>1.0019541779993386</v>
      </c>
      <c r="D382" s="368">
        <v>19625000</v>
      </c>
      <c r="E382" s="371">
        <f t="shared" si="19"/>
        <v>1.0038363171355498</v>
      </c>
      <c r="F382" s="367">
        <v>36112</v>
      </c>
      <c r="G382" s="367">
        <f t="shared" si="17"/>
        <v>0.99803389455028801</v>
      </c>
      <c r="H382" s="347">
        <f t="shared" si="20"/>
        <v>1.001969978635443</v>
      </c>
      <c r="L382" s="329" t="s">
        <v>390</v>
      </c>
      <c r="M382" s="331">
        <v>329</v>
      </c>
      <c r="N382" s="332">
        <v>13.70833333</v>
      </c>
    </row>
    <row r="383" spans="1:14" ht="17.25" thickBot="1" x14ac:dyDescent="0.35">
      <c r="A383" s="325">
        <v>382</v>
      </c>
      <c r="B383" s="368">
        <v>2659058</v>
      </c>
      <c r="C383" s="371">
        <f t="shared" si="18"/>
        <v>1.0019586564475895</v>
      </c>
      <c r="D383" s="368">
        <v>19700000</v>
      </c>
      <c r="E383" s="371">
        <f t="shared" si="19"/>
        <v>1.0038216560509554</v>
      </c>
      <c r="F383" s="367">
        <v>36182</v>
      </c>
      <c r="G383" s="367">
        <f t="shared" si="17"/>
        <v>0.99806533635509365</v>
      </c>
      <c r="H383" s="347">
        <f t="shared" si="20"/>
        <v>1.0019384138236598</v>
      </c>
      <c r="L383" s="329" t="s">
        <v>391</v>
      </c>
      <c r="M383" s="331">
        <v>332</v>
      </c>
      <c r="N383" s="332">
        <v>13.83333333</v>
      </c>
    </row>
    <row r="384" spans="1:14" ht="17.25" thickBot="1" x14ac:dyDescent="0.35">
      <c r="A384" s="325">
        <v>383</v>
      </c>
      <c r="B384" s="368">
        <v>2664278</v>
      </c>
      <c r="C384" s="371">
        <f t="shared" si="18"/>
        <v>1.0019631012185519</v>
      </c>
      <c r="D384" s="368">
        <v>19775000</v>
      </c>
      <c r="E384" s="371">
        <f t="shared" si="19"/>
        <v>1.0038071065989849</v>
      </c>
      <c r="F384" s="367">
        <v>36253</v>
      </c>
      <c r="G384" s="367">
        <f t="shared" si="17"/>
        <v>0.99804154138967804</v>
      </c>
      <c r="H384" s="347">
        <f t="shared" si="20"/>
        <v>1.0019623016969763</v>
      </c>
      <c r="L384" s="329" t="s">
        <v>392</v>
      </c>
      <c r="M384" s="331">
        <v>332</v>
      </c>
      <c r="N384" s="332">
        <v>13.83333333</v>
      </c>
    </row>
    <row r="385" spans="1:14" ht="17.25" thickBot="1" x14ac:dyDescent="0.35">
      <c r="A385" s="325">
        <v>384</v>
      </c>
      <c r="B385" s="368">
        <v>2669520</v>
      </c>
      <c r="C385" s="371">
        <f t="shared" si="18"/>
        <v>1.0019675123992315</v>
      </c>
      <c r="D385" s="368">
        <v>19855000</v>
      </c>
      <c r="E385" s="371">
        <f t="shared" si="19"/>
        <v>1.0040455120101137</v>
      </c>
      <c r="F385" s="367">
        <v>36325</v>
      </c>
      <c r="G385" s="367">
        <f t="shared" si="17"/>
        <v>0.99801789401238816</v>
      </c>
      <c r="H385" s="347">
        <f t="shared" si="20"/>
        <v>1.0019860425344109</v>
      </c>
      <c r="L385" s="329" t="s">
        <v>393</v>
      </c>
      <c r="M385" s="331">
        <v>332</v>
      </c>
      <c r="N385" s="332">
        <v>13.83333333</v>
      </c>
    </row>
    <row r="386" spans="1:14" ht="17.25" thickBot="1" x14ac:dyDescent="0.35">
      <c r="A386" s="325">
        <v>385</v>
      </c>
      <c r="B386" s="368">
        <v>2674783</v>
      </c>
      <c r="C386" s="371">
        <f t="shared" si="18"/>
        <v>1.0019715154784381</v>
      </c>
      <c r="D386" s="368">
        <v>19930000</v>
      </c>
      <c r="E386" s="371">
        <f t="shared" si="19"/>
        <v>1.0037773860488541</v>
      </c>
      <c r="F386" s="367">
        <v>36396</v>
      </c>
      <c r="G386" s="367">
        <f t="shared" si="17"/>
        <v>0.99804923617980001</v>
      </c>
      <c r="H386" s="347">
        <f t="shared" si="20"/>
        <v>1.001954576737784</v>
      </c>
      <c r="L386" s="329" t="s">
        <v>394</v>
      </c>
      <c r="M386" s="331">
        <v>332</v>
      </c>
      <c r="N386" s="332">
        <v>13.83333333</v>
      </c>
    </row>
    <row r="387" spans="1:14" ht="17.25" thickBot="1" x14ac:dyDescent="0.35">
      <c r="A387" s="325">
        <v>386</v>
      </c>
      <c r="B387" s="368">
        <v>2680068</v>
      </c>
      <c r="C387" s="371">
        <f t="shared" si="18"/>
        <v>1.0019758612193961</v>
      </c>
      <c r="D387" s="368">
        <v>20005000</v>
      </c>
      <c r="E387" s="371">
        <f t="shared" si="19"/>
        <v>1.0037631710988459</v>
      </c>
      <c r="F387" s="367">
        <v>36468</v>
      </c>
      <c r="G387" s="367">
        <f t="shared" ref="G387:G450" si="21">IFERROR(F386/F387,"")</f>
        <v>0.99802566633761103</v>
      </c>
      <c r="H387" s="347">
        <f t="shared" si="20"/>
        <v>1.0019782393669634</v>
      </c>
      <c r="L387" s="329" t="s">
        <v>395</v>
      </c>
      <c r="M387" s="331">
        <v>335</v>
      </c>
      <c r="N387" s="332">
        <v>13.95833333</v>
      </c>
    </row>
    <row r="388" spans="1:14" ht="17.25" thickBot="1" x14ac:dyDescent="0.35">
      <c r="A388" s="325">
        <v>387</v>
      </c>
      <c r="B388" s="368">
        <v>2685375</v>
      </c>
      <c r="C388" s="371">
        <f t="shared" ref="C388:C451" si="22">B388/B387</f>
        <v>1.0019801736373852</v>
      </c>
      <c r="D388" s="368">
        <v>20080000</v>
      </c>
      <c r="E388" s="371">
        <f t="shared" ref="E388:E451" si="23">D388/D387</f>
        <v>1.0037490627343164</v>
      </c>
      <c r="F388" s="367">
        <v>36540</v>
      </c>
      <c r="G388" s="367">
        <f t="shared" si="21"/>
        <v>0.99802955665024629</v>
      </c>
      <c r="H388" s="347">
        <f t="shared" si="20"/>
        <v>1.001974333662389</v>
      </c>
      <c r="L388" s="329" t="s">
        <v>396</v>
      </c>
      <c r="M388" s="331">
        <v>335</v>
      </c>
      <c r="N388" s="332">
        <v>13.95833333</v>
      </c>
    </row>
    <row r="389" spans="1:14" ht="17.25" thickBot="1" x14ac:dyDescent="0.35">
      <c r="A389" s="325">
        <v>388</v>
      </c>
      <c r="B389" s="368">
        <v>2690705</v>
      </c>
      <c r="C389" s="371">
        <f t="shared" si="22"/>
        <v>1.0019848252106316</v>
      </c>
      <c r="D389" s="368">
        <v>20160000</v>
      </c>
      <c r="E389" s="371">
        <f t="shared" si="23"/>
        <v>1.0039840637450199</v>
      </c>
      <c r="F389" s="367">
        <v>36613</v>
      </c>
      <c r="G389" s="367">
        <f t="shared" si="21"/>
        <v>0.99800617267090919</v>
      </c>
      <c r="H389" s="347">
        <f t="shared" si="20"/>
        <v>1.0019978106185004</v>
      </c>
      <c r="L389" s="329" t="s">
        <v>397</v>
      </c>
      <c r="M389" s="331">
        <v>335</v>
      </c>
      <c r="N389" s="332">
        <v>13.95833333</v>
      </c>
    </row>
    <row r="390" spans="1:14" ht="17.25" thickBot="1" x14ac:dyDescent="0.35">
      <c r="A390" s="325">
        <v>389</v>
      </c>
      <c r="B390" s="368">
        <v>2696056</v>
      </c>
      <c r="C390" s="371">
        <f t="shared" si="22"/>
        <v>1.0019886981293007</v>
      </c>
      <c r="D390" s="368">
        <v>20235000</v>
      </c>
      <c r="E390" s="371">
        <f t="shared" si="23"/>
        <v>1.0037202380952381</v>
      </c>
      <c r="F390" s="367">
        <v>36686</v>
      </c>
      <c r="G390" s="367">
        <f t="shared" si="21"/>
        <v>0.99801014010794309</v>
      </c>
      <c r="H390" s="347">
        <f t="shared" si="20"/>
        <v>1.0019938273290907</v>
      </c>
      <c r="L390" s="329" t="s">
        <v>398</v>
      </c>
      <c r="M390" s="331">
        <v>335</v>
      </c>
      <c r="N390" s="332">
        <v>13.95833333</v>
      </c>
    </row>
    <row r="391" spans="1:14" ht="17.25" thickBot="1" x14ac:dyDescent="0.35">
      <c r="A391" s="325">
        <v>390</v>
      </c>
      <c r="B391" s="368">
        <v>2701430</v>
      </c>
      <c r="C391" s="371">
        <f t="shared" si="22"/>
        <v>1.0019932820386521</v>
      </c>
      <c r="D391" s="368">
        <v>20315000</v>
      </c>
      <c r="E391" s="371">
        <f t="shared" si="23"/>
        <v>1.0039535458364219</v>
      </c>
      <c r="F391" s="367">
        <v>36759</v>
      </c>
      <c r="G391" s="367">
        <f t="shared" si="21"/>
        <v>0.99801409178704537</v>
      </c>
      <c r="H391" s="347">
        <f t="shared" si="20"/>
        <v>1.0019898598920569</v>
      </c>
      <c r="L391" s="329" t="s">
        <v>399</v>
      </c>
      <c r="M391" s="331">
        <v>338</v>
      </c>
      <c r="N391" s="332">
        <v>14.08333333</v>
      </c>
    </row>
    <row r="392" spans="1:14" ht="17.25" thickBot="1" x14ac:dyDescent="0.35">
      <c r="A392" s="325">
        <v>391</v>
      </c>
      <c r="B392" s="368">
        <v>2706827</v>
      </c>
      <c r="C392" s="371">
        <f t="shared" si="22"/>
        <v>1.0019978307785136</v>
      </c>
      <c r="D392" s="368">
        <v>20395000</v>
      </c>
      <c r="E392" s="371">
        <f t="shared" si="23"/>
        <v>1.0039379768643859</v>
      </c>
      <c r="F392" s="367">
        <v>36832</v>
      </c>
      <c r="G392" s="367">
        <f t="shared" si="21"/>
        <v>0.9980180278019114</v>
      </c>
      <c r="H392" s="347">
        <f t="shared" si="20"/>
        <v>1.0019859082129547</v>
      </c>
      <c r="L392" s="329" t="s">
        <v>400</v>
      </c>
      <c r="M392" s="331">
        <v>338</v>
      </c>
      <c r="N392" s="332">
        <v>14.08333333</v>
      </c>
    </row>
    <row r="393" spans="1:14" ht="17.25" thickBot="1" x14ac:dyDescent="0.35">
      <c r="A393" s="325">
        <v>392</v>
      </c>
      <c r="B393" s="368">
        <v>2712245</v>
      </c>
      <c r="C393" s="371">
        <f t="shared" si="22"/>
        <v>1.0020016055699164</v>
      </c>
      <c r="D393" s="368">
        <v>20470000</v>
      </c>
      <c r="E393" s="371">
        <f t="shared" si="23"/>
        <v>1.0036773719048786</v>
      </c>
      <c r="F393" s="367">
        <v>36906</v>
      </c>
      <c r="G393" s="367">
        <f t="shared" si="21"/>
        <v>0.99799490597734786</v>
      </c>
      <c r="H393" s="347">
        <f t="shared" si="20"/>
        <v>1.0020091225021721</v>
      </c>
      <c r="L393" s="329" t="s">
        <v>401</v>
      </c>
      <c r="M393" s="331">
        <v>338</v>
      </c>
      <c r="N393" s="332">
        <v>14.08333333</v>
      </c>
    </row>
    <row r="394" spans="1:14" ht="17.25" thickBot="1" x14ac:dyDescent="0.35">
      <c r="A394" s="325">
        <v>393</v>
      </c>
      <c r="B394" s="368">
        <v>2754412</v>
      </c>
      <c r="C394" s="371">
        <f t="shared" si="22"/>
        <v>1.0155468993398458</v>
      </c>
      <c r="D394" s="368">
        <v>20550000</v>
      </c>
      <c r="E394" s="371">
        <f t="shared" si="23"/>
        <v>1.0039081582804104</v>
      </c>
      <c r="F394" s="367">
        <v>36980</v>
      </c>
      <c r="G394" s="367">
        <f t="shared" si="21"/>
        <v>0.99799891833423471</v>
      </c>
      <c r="H394" s="347">
        <f t="shared" si="20"/>
        <v>1.0020050940226521</v>
      </c>
      <c r="L394" s="329" t="s">
        <v>402</v>
      </c>
      <c r="M394" s="331">
        <v>338</v>
      </c>
      <c r="N394" s="332">
        <v>14.08333333</v>
      </c>
    </row>
    <row r="395" spans="1:14" ht="17.25" thickBot="1" x14ac:dyDescent="0.35">
      <c r="A395" s="325">
        <v>394</v>
      </c>
      <c r="B395" s="368">
        <v>2759950</v>
      </c>
      <c r="C395" s="371">
        <f t="shared" si="22"/>
        <v>1.0020105924603873</v>
      </c>
      <c r="D395" s="368">
        <v>20630000</v>
      </c>
      <c r="E395" s="371">
        <f t="shared" si="23"/>
        <v>1.0038929440389295</v>
      </c>
      <c r="F395" s="367">
        <v>37054</v>
      </c>
      <c r="G395" s="367">
        <f t="shared" si="21"/>
        <v>0.9980029146650834</v>
      </c>
      <c r="H395" s="347">
        <f t="shared" si="20"/>
        <v>1.0020010816657652</v>
      </c>
      <c r="L395" s="329" t="s">
        <v>403</v>
      </c>
      <c r="M395" s="331">
        <v>338</v>
      </c>
      <c r="N395" s="332">
        <v>14.08333333</v>
      </c>
    </row>
    <row r="396" spans="1:14" ht="17.25" thickBot="1" x14ac:dyDescent="0.35">
      <c r="A396" s="325">
        <v>395</v>
      </c>
      <c r="B396" s="368">
        <v>2765511</v>
      </c>
      <c r="C396" s="371">
        <f t="shared" si="22"/>
        <v>1.0020148915741227</v>
      </c>
      <c r="D396" s="368">
        <v>20710000</v>
      </c>
      <c r="E396" s="371">
        <f t="shared" si="23"/>
        <v>1.0038778477944741</v>
      </c>
      <c r="F396" s="367">
        <v>37129</v>
      </c>
      <c r="G396" s="367">
        <f t="shared" si="21"/>
        <v>0.99798001562121252</v>
      </c>
      <c r="H396" s="347">
        <f t="shared" si="20"/>
        <v>1.0020240729745777</v>
      </c>
      <c r="L396" s="329" t="s">
        <v>404</v>
      </c>
      <c r="M396" s="331">
        <v>341</v>
      </c>
      <c r="N396" s="332">
        <v>14.20833333</v>
      </c>
    </row>
    <row r="397" spans="1:14" ht="17.25" thickBot="1" x14ac:dyDescent="0.35">
      <c r="A397" s="325">
        <v>396</v>
      </c>
      <c r="B397" s="368">
        <v>2771095</v>
      </c>
      <c r="C397" s="371">
        <f t="shared" si="22"/>
        <v>1.0020191566766503</v>
      </c>
      <c r="D397" s="368">
        <v>20790000</v>
      </c>
      <c r="E397" s="371">
        <f t="shared" si="23"/>
        <v>1.0038628681796233</v>
      </c>
      <c r="F397" s="367">
        <v>37204</v>
      </c>
      <c r="G397" s="367">
        <f t="shared" si="21"/>
        <v>0.99798408773250191</v>
      </c>
      <c r="H397" s="347">
        <f t="shared" si="20"/>
        <v>1.0020199843787874</v>
      </c>
      <c r="L397" s="329" t="s">
        <v>405</v>
      </c>
      <c r="M397" s="331">
        <v>341</v>
      </c>
      <c r="N397" s="332">
        <v>14.20833333</v>
      </c>
    </row>
    <row r="398" spans="1:14" ht="17.25" thickBot="1" x14ac:dyDescent="0.35">
      <c r="A398" s="325">
        <v>397</v>
      </c>
      <c r="B398" s="368">
        <v>2776703</v>
      </c>
      <c r="C398" s="371">
        <f t="shared" si="22"/>
        <v>1.0020237487347059</v>
      </c>
      <c r="D398" s="368">
        <v>20870000</v>
      </c>
      <c r="E398" s="371">
        <f t="shared" si="23"/>
        <v>1.0038480038480038</v>
      </c>
      <c r="F398" s="367">
        <v>37279</v>
      </c>
      <c r="G398" s="367">
        <f t="shared" si="21"/>
        <v>0.99798814345878373</v>
      </c>
      <c r="H398" s="347">
        <f t="shared" si="20"/>
        <v>1.0020159122674981</v>
      </c>
      <c r="L398" s="329" t="s">
        <v>406</v>
      </c>
      <c r="M398" s="331">
        <v>341</v>
      </c>
      <c r="N398" s="332">
        <v>14.20833333</v>
      </c>
    </row>
    <row r="399" spans="1:14" ht="17.25" thickBot="1" x14ac:dyDescent="0.35">
      <c r="A399" s="325">
        <v>398</v>
      </c>
      <c r="B399" s="368">
        <v>2782333</v>
      </c>
      <c r="C399" s="371">
        <f t="shared" si="22"/>
        <v>1.0020275845129998</v>
      </c>
      <c r="D399" s="368">
        <v>20955000</v>
      </c>
      <c r="E399" s="371">
        <f t="shared" si="23"/>
        <v>1.0040728318160039</v>
      </c>
      <c r="F399" s="367">
        <v>37355</v>
      </c>
      <c r="G399" s="367">
        <f t="shared" si="21"/>
        <v>0.997965466470352</v>
      </c>
      <c r="H399" s="347">
        <f t="shared" si="20"/>
        <v>1.0020386812950992</v>
      </c>
      <c r="L399" s="329" t="s">
        <v>407</v>
      </c>
      <c r="M399" s="331">
        <v>341</v>
      </c>
      <c r="N399" s="332">
        <v>14.20833333</v>
      </c>
    </row>
    <row r="400" spans="1:14" ht="17.25" thickBot="1" x14ac:dyDescent="0.35">
      <c r="A400" s="325">
        <v>399</v>
      </c>
      <c r="B400" s="368">
        <v>2787988</v>
      </c>
      <c r="C400" s="371">
        <f t="shared" si="22"/>
        <v>1.0020324669980192</v>
      </c>
      <c r="D400" s="368">
        <v>21035000</v>
      </c>
      <c r="E400" s="371">
        <f t="shared" si="23"/>
        <v>1.0038177046051062</v>
      </c>
      <c r="F400" s="367">
        <v>37431</v>
      </c>
      <c r="G400" s="367">
        <f t="shared" si="21"/>
        <v>0.99796959739253555</v>
      </c>
      <c r="H400" s="347">
        <f t="shared" si="20"/>
        <v>1.0020345335296479</v>
      </c>
      <c r="L400" s="329" t="s">
        <v>408</v>
      </c>
      <c r="M400" s="331">
        <v>341</v>
      </c>
      <c r="N400" s="332">
        <v>14.20833333</v>
      </c>
    </row>
    <row r="401" spans="1:14" ht="17.25" thickBot="1" x14ac:dyDescent="0.35">
      <c r="A401" s="325">
        <v>400</v>
      </c>
      <c r="B401" s="368">
        <v>2793666</v>
      </c>
      <c r="C401" s="371">
        <f t="shared" si="22"/>
        <v>1.002036594131682</v>
      </c>
      <c r="D401" s="368">
        <v>21115000</v>
      </c>
      <c r="E401" s="371">
        <f t="shared" si="23"/>
        <v>1.0038031851675779</v>
      </c>
      <c r="F401" s="367">
        <v>37507</v>
      </c>
      <c r="G401" s="367">
        <f t="shared" si="21"/>
        <v>0.99797371157383952</v>
      </c>
      <c r="H401" s="347">
        <f t="shared" si="20"/>
        <v>1.0020304026074645</v>
      </c>
      <c r="L401" s="329" t="s">
        <v>409</v>
      </c>
      <c r="M401" s="331">
        <v>344</v>
      </c>
      <c r="N401" s="332">
        <v>14.33333333</v>
      </c>
    </row>
    <row r="402" spans="1:14" ht="17.25" thickBot="1" x14ac:dyDescent="0.35">
      <c r="A402" s="325">
        <v>401</v>
      </c>
      <c r="B402" s="368">
        <v>2799367</v>
      </c>
      <c r="C402" s="371">
        <f t="shared" si="22"/>
        <v>1.0020406877558019</v>
      </c>
      <c r="D402" s="368">
        <v>21200000</v>
      </c>
      <c r="E402" s="371">
        <f t="shared" si="23"/>
        <v>1.0040255742363249</v>
      </c>
      <c r="F402" s="367">
        <v>37584</v>
      </c>
      <c r="G402" s="367">
        <f t="shared" si="21"/>
        <v>0.99795125585355471</v>
      </c>
      <c r="H402" s="347">
        <f t="shared" si="20"/>
        <v>1.0020529501159783</v>
      </c>
      <c r="L402" s="329" t="s">
        <v>410</v>
      </c>
      <c r="M402" s="331">
        <v>344</v>
      </c>
      <c r="N402" s="332">
        <v>14.33333333</v>
      </c>
    </row>
    <row r="403" spans="1:14" ht="17.25" thickBot="1" x14ac:dyDescent="0.35">
      <c r="A403" s="325">
        <v>402</v>
      </c>
      <c r="B403" s="368">
        <v>2805092</v>
      </c>
      <c r="C403" s="371">
        <f t="shared" si="22"/>
        <v>1.0020451051969963</v>
      </c>
      <c r="D403" s="368">
        <v>21280000</v>
      </c>
      <c r="E403" s="371">
        <f t="shared" si="23"/>
        <v>1.0037735849056604</v>
      </c>
      <c r="F403" s="367">
        <v>37660</v>
      </c>
      <c r="G403" s="367">
        <f t="shared" si="21"/>
        <v>0.99798194370685078</v>
      </c>
      <c r="H403" s="347">
        <f t="shared" si="20"/>
        <v>1.0020221370796083</v>
      </c>
      <c r="L403" s="329" t="s">
        <v>411</v>
      </c>
      <c r="M403" s="331">
        <v>344</v>
      </c>
      <c r="N403" s="332">
        <v>14.33333333</v>
      </c>
    </row>
    <row r="404" spans="1:14" ht="17.25" thickBot="1" x14ac:dyDescent="0.35">
      <c r="A404" s="325">
        <v>403</v>
      </c>
      <c r="B404" s="368">
        <v>2810841</v>
      </c>
      <c r="C404" s="371">
        <f t="shared" si="22"/>
        <v>1.0020494871469456</v>
      </c>
      <c r="D404" s="368">
        <v>21365000</v>
      </c>
      <c r="E404" s="371">
        <f t="shared" si="23"/>
        <v>1.0039943609022557</v>
      </c>
      <c r="F404" s="367">
        <v>37738</v>
      </c>
      <c r="G404" s="367">
        <f t="shared" si="21"/>
        <v>0.99793311781228466</v>
      </c>
      <c r="H404" s="347">
        <f t="shared" si="20"/>
        <v>1.0020711630377057</v>
      </c>
      <c r="L404" s="329" t="s">
        <v>412</v>
      </c>
      <c r="M404" s="331">
        <v>344</v>
      </c>
      <c r="N404" s="332">
        <v>14.33333333</v>
      </c>
    </row>
    <row r="405" spans="1:14" ht="17.25" thickBot="1" x14ac:dyDescent="0.35">
      <c r="A405" s="325">
        <v>404</v>
      </c>
      <c r="B405" s="368">
        <v>2816614</v>
      </c>
      <c r="C405" s="371">
        <f t="shared" si="22"/>
        <v>1.0020538337102667</v>
      </c>
      <c r="D405" s="368">
        <v>21450000</v>
      </c>
      <c r="E405" s="371">
        <f t="shared" si="23"/>
        <v>1.0039784694593963</v>
      </c>
      <c r="F405" s="367">
        <v>37815</v>
      </c>
      <c r="G405" s="367">
        <f t="shared" si="21"/>
        <v>0.99796377099034772</v>
      </c>
      <c r="H405" s="347">
        <f t="shared" si="20"/>
        <v>1.0020403836981293</v>
      </c>
      <c r="L405" s="329" t="s">
        <v>413</v>
      </c>
      <c r="M405" s="331">
        <v>344</v>
      </c>
      <c r="N405" s="332">
        <v>14.33333333</v>
      </c>
    </row>
    <row r="406" spans="1:14" ht="17.25" thickBot="1" x14ac:dyDescent="0.35">
      <c r="A406" s="325">
        <v>405</v>
      </c>
      <c r="B406" s="368">
        <v>2822412</v>
      </c>
      <c r="C406" s="371">
        <f t="shared" si="22"/>
        <v>1.0020585000287578</v>
      </c>
      <c r="D406" s="368">
        <v>21535000</v>
      </c>
      <c r="E406" s="371">
        <f t="shared" si="23"/>
        <v>1.0039627039627039</v>
      </c>
      <c r="F406" s="367">
        <v>37893</v>
      </c>
      <c r="G406" s="367">
        <f t="shared" si="21"/>
        <v>0.99794157232206471</v>
      </c>
      <c r="H406" s="347">
        <f t="shared" si="20"/>
        <v>1.0020626735422451</v>
      </c>
      <c r="L406" s="329" t="s">
        <v>414</v>
      </c>
      <c r="M406" s="331">
        <v>347</v>
      </c>
      <c r="N406" s="332">
        <v>14.45833333</v>
      </c>
    </row>
    <row r="407" spans="1:14" ht="17.25" thickBot="1" x14ac:dyDescent="0.35">
      <c r="A407" s="325">
        <v>406</v>
      </c>
      <c r="B407" s="368">
        <v>2828233</v>
      </c>
      <c r="C407" s="371">
        <f t="shared" si="22"/>
        <v>1.0020624203695279</v>
      </c>
      <c r="D407" s="368">
        <v>21615000</v>
      </c>
      <c r="E407" s="371">
        <f t="shared" si="23"/>
        <v>1.0037148827490132</v>
      </c>
      <c r="F407" s="367">
        <v>37971</v>
      </c>
      <c r="G407" s="367">
        <f t="shared" si="21"/>
        <v>0.99794580074267203</v>
      </c>
      <c r="H407" s="347">
        <f t="shared" si="20"/>
        <v>1.0020584276779352</v>
      </c>
      <c r="L407" s="329" t="s">
        <v>415</v>
      </c>
      <c r="M407" s="331">
        <v>347</v>
      </c>
      <c r="N407" s="332">
        <v>14.45833333</v>
      </c>
    </row>
    <row r="408" spans="1:14" ht="17.25" thickBot="1" x14ac:dyDescent="0.35">
      <c r="A408" s="325">
        <v>407</v>
      </c>
      <c r="B408" s="368">
        <v>2834078</v>
      </c>
      <c r="C408" s="371">
        <f t="shared" si="22"/>
        <v>1.0020666614101454</v>
      </c>
      <c r="D408" s="368">
        <v>21700000</v>
      </c>
      <c r="E408" s="371">
        <f t="shared" si="23"/>
        <v>1.0039324543141337</v>
      </c>
      <c r="F408" s="367">
        <v>38050</v>
      </c>
      <c r="G408" s="367">
        <f t="shared" si="21"/>
        <v>0.9979237844940867</v>
      </c>
      <c r="H408" s="347">
        <f t="shared" si="20"/>
        <v>1.0020805351452424</v>
      </c>
      <c r="L408" s="329" t="s">
        <v>416</v>
      </c>
      <c r="M408" s="331">
        <v>347</v>
      </c>
      <c r="N408" s="332">
        <v>14.45833333</v>
      </c>
    </row>
    <row r="409" spans="1:14" ht="17.25" thickBot="1" x14ac:dyDescent="0.35">
      <c r="A409" s="325">
        <v>408</v>
      </c>
      <c r="B409" s="368">
        <v>2839948</v>
      </c>
      <c r="C409" s="371">
        <f t="shared" si="22"/>
        <v>1.0020712203404423</v>
      </c>
      <c r="D409" s="368">
        <v>21790000</v>
      </c>
      <c r="E409" s="371">
        <f t="shared" si="23"/>
        <v>1.004147465437788</v>
      </c>
      <c r="F409" s="367">
        <v>38128</v>
      </c>
      <c r="G409" s="367">
        <f t="shared" si="21"/>
        <v>0.99795425933697024</v>
      </c>
      <c r="H409" s="347">
        <f t="shared" si="20"/>
        <v>1.0020499342969778</v>
      </c>
      <c r="L409" s="329" t="s">
        <v>417</v>
      </c>
      <c r="M409" s="331">
        <v>347</v>
      </c>
      <c r="N409" s="332">
        <v>14.45833333</v>
      </c>
    </row>
    <row r="410" spans="1:14" ht="17.25" thickBot="1" x14ac:dyDescent="0.35">
      <c r="A410" s="325">
        <v>409</v>
      </c>
      <c r="B410" s="368">
        <v>2845843</v>
      </c>
      <c r="C410" s="371">
        <f t="shared" si="22"/>
        <v>1.0020757422319</v>
      </c>
      <c r="D410" s="368">
        <v>21875000</v>
      </c>
      <c r="E410" s="371">
        <f t="shared" si="23"/>
        <v>1.0039008719596145</v>
      </c>
      <c r="F410" s="367">
        <v>38208</v>
      </c>
      <c r="G410" s="367">
        <f t="shared" si="21"/>
        <v>0.99790619765494137</v>
      </c>
      <c r="H410" s="347">
        <f t="shared" si="20"/>
        <v>1.0020981955518253</v>
      </c>
      <c r="L410" s="329" t="s">
        <v>418</v>
      </c>
      <c r="M410" s="331">
        <v>347</v>
      </c>
      <c r="N410" s="332">
        <v>14.45833333</v>
      </c>
    </row>
    <row r="411" spans="1:14" ht="17.25" thickBot="1" x14ac:dyDescent="0.35">
      <c r="A411" s="325">
        <v>410</v>
      </c>
      <c r="B411" s="368">
        <v>2851762</v>
      </c>
      <c r="C411" s="371">
        <f t="shared" si="22"/>
        <v>1.0020798758048142</v>
      </c>
      <c r="D411" s="368">
        <v>21960000</v>
      </c>
      <c r="E411" s="371">
        <f t="shared" si="23"/>
        <v>1.0038857142857143</v>
      </c>
      <c r="F411" s="367">
        <v>38287</v>
      </c>
      <c r="G411" s="367">
        <f t="shared" si="21"/>
        <v>0.99793663645623842</v>
      </c>
      <c r="H411" s="347">
        <f t="shared" si="20"/>
        <v>1.0020676298157454</v>
      </c>
      <c r="L411" s="329" t="s">
        <v>419</v>
      </c>
      <c r="M411" s="331">
        <v>350</v>
      </c>
      <c r="N411" s="332">
        <v>14.58333333</v>
      </c>
    </row>
    <row r="412" spans="1:14" ht="17.25" thickBot="1" x14ac:dyDescent="0.35">
      <c r="A412" s="325">
        <v>411</v>
      </c>
      <c r="B412" s="368">
        <v>2895808</v>
      </c>
      <c r="C412" s="371">
        <f t="shared" si="22"/>
        <v>1.0154451879224142</v>
      </c>
      <c r="D412" s="368">
        <v>22045000</v>
      </c>
      <c r="E412" s="371">
        <f t="shared" si="23"/>
        <v>1.0038706739526411</v>
      </c>
      <c r="F412" s="367">
        <v>38367</v>
      </c>
      <c r="G412" s="367">
        <f t="shared" si="21"/>
        <v>0.99791487476216545</v>
      </c>
      <c r="H412" s="347">
        <f t="shared" si="20"/>
        <v>1.002089482069632</v>
      </c>
      <c r="L412" s="329" t="s">
        <v>420</v>
      </c>
      <c r="M412" s="331">
        <v>350</v>
      </c>
      <c r="N412" s="332">
        <v>14.58333333</v>
      </c>
    </row>
    <row r="413" spans="1:14" ht="17.25" thickBot="1" x14ac:dyDescent="0.35">
      <c r="A413" s="325">
        <v>412</v>
      </c>
      <c r="B413" s="368">
        <v>2901856</v>
      </c>
      <c r="C413" s="371">
        <f t="shared" si="22"/>
        <v>1.0020885362565475</v>
      </c>
      <c r="D413" s="368">
        <v>22135000</v>
      </c>
      <c r="E413" s="371">
        <f t="shared" si="23"/>
        <v>1.004082558403266</v>
      </c>
      <c r="F413" s="367">
        <v>38447</v>
      </c>
      <c r="G413" s="367">
        <f t="shared" si="21"/>
        <v>0.99791921346268886</v>
      </c>
      <c r="H413" s="347">
        <f t="shared" si="20"/>
        <v>1.0020851252378347</v>
      </c>
      <c r="L413" s="329" t="s">
        <v>421</v>
      </c>
      <c r="M413" s="331">
        <v>350</v>
      </c>
      <c r="N413" s="332">
        <v>14.58333333</v>
      </c>
    </row>
    <row r="414" spans="1:14" ht="17.25" thickBot="1" x14ac:dyDescent="0.35">
      <c r="A414" s="325">
        <v>413</v>
      </c>
      <c r="B414" s="368">
        <v>2907929</v>
      </c>
      <c r="C414" s="371">
        <f t="shared" si="22"/>
        <v>1.0020927985399688</v>
      </c>
      <c r="D414" s="368">
        <v>22220000</v>
      </c>
      <c r="E414" s="371">
        <f t="shared" si="23"/>
        <v>1.0038400722837135</v>
      </c>
      <c r="F414" s="367">
        <v>38527</v>
      </c>
      <c r="G414" s="367">
        <f t="shared" si="21"/>
        <v>0.99792353414488544</v>
      </c>
      <c r="H414" s="347">
        <f t="shared" si="20"/>
        <v>1.0020807865373111</v>
      </c>
      <c r="L414" s="329" t="s">
        <v>422</v>
      </c>
      <c r="M414" s="331">
        <v>350</v>
      </c>
      <c r="N414" s="332">
        <v>14.58333333</v>
      </c>
    </row>
    <row r="415" spans="1:14" ht="17.25" thickBot="1" x14ac:dyDescent="0.35">
      <c r="A415" s="325">
        <v>414</v>
      </c>
      <c r="B415" s="368">
        <v>2914027</v>
      </c>
      <c r="C415" s="371">
        <f t="shared" si="22"/>
        <v>1.0020970250649173</v>
      </c>
      <c r="D415" s="368">
        <v>22310000</v>
      </c>
      <c r="E415" s="371">
        <f t="shared" si="23"/>
        <v>1.0040504050405041</v>
      </c>
      <c r="F415" s="367">
        <v>38608</v>
      </c>
      <c r="G415" s="367">
        <f t="shared" si="21"/>
        <v>0.99790198922503104</v>
      </c>
      <c r="H415" s="347">
        <f t="shared" si="20"/>
        <v>1.0021024216783034</v>
      </c>
      <c r="L415" s="329" t="s">
        <v>423</v>
      </c>
      <c r="M415" s="331">
        <v>350</v>
      </c>
      <c r="N415" s="332">
        <v>14.58333333</v>
      </c>
    </row>
    <row r="416" spans="1:14" ht="17.25" thickBot="1" x14ac:dyDescent="0.35">
      <c r="A416" s="325">
        <v>415</v>
      </c>
      <c r="B416" s="368">
        <v>2920151</v>
      </c>
      <c r="C416" s="371">
        <f t="shared" si="22"/>
        <v>1.0021015591138998</v>
      </c>
      <c r="D416" s="368">
        <v>22395000</v>
      </c>
      <c r="E416" s="371">
        <f t="shared" si="23"/>
        <v>1.0038099506947558</v>
      </c>
      <c r="F416" s="367">
        <v>38689</v>
      </c>
      <c r="G416" s="367">
        <f t="shared" si="21"/>
        <v>0.99790638165886947</v>
      </c>
      <c r="H416" s="347">
        <f t="shared" si="20"/>
        <v>1.0020980107749689</v>
      </c>
      <c r="L416" s="329" t="s">
        <v>424</v>
      </c>
      <c r="M416" s="331">
        <v>353</v>
      </c>
      <c r="N416" s="332">
        <v>14.70833333</v>
      </c>
    </row>
    <row r="417" spans="1:14" ht="17.25" thickBot="1" x14ac:dyDescent="0.35">
      <c r="A417" s="325">
        <v>416</v>
      </c>
      <c r="B417" s="368">
        <v>2926301</v>
      </c>
      <c r="C417" s="371">
        <f t="shared" si="22"/>
        <v>1.0021060554745285</v>
      </c>
      <c r="D417" s="368">
        <v>22485000</v>
      </c>
      <c r="E417" s="371">
        <f t="shared" si="23"/>
        <v>1.0040187541862022</v>
      </c>
      <c r="F417" s="367">
        <v>38771</v>
      </c>
      <c r="G417" s="367">
        <f t="shared" si="21"/>
        <v>0.99788501715199507</v>
      </c>
      <c r="H417" s="347">
        <f t="shared" si="20"/>
        <v>1.0021194654811445</v>
      </c>
      <c r="L417" s="329" t="s">
        <v>425</v>
      </c>
      <c r="M417" s="331">
        <v>353</v>
      </c>
      <c r="N417" s="332">
        <v>14.70833333</v>
      </c>
    </row>
    <row r="418" spans="1:14" ht="17.25" thickBot="1" x14ac:dyDescent="0.35">
      <c r="A418" s="325">
        <v>417</v>
      </c>
      <c r="B418" s="368">
        <v>2932476</v>
      </c>
      <c r="C418" s="371">
        <f t="shared" si="22"/>
        <v>1.0021101725352246</v>
      </c>
      <c r="D418" s="368">
        <v>22575000</v>
      </c>
      <c r="E418" s="371">
        <f t="shared" si="23"/>
        <v>1.0040026684456305</v>
      </c>
      <c r="F418" s="367">
        <v>38853</v>
      </c>
      <c r="G418" s="367">
        <f t="shared" si="21"/>
        <v>0.99788948086376861</v>
      </c>
      <c r="H418" s="347">
        <f t="shared" si="20"/>
        <v>1.0021149828480049</v>
      </c>
      <c r="L418" s="329" t="s">
        <v>426</v>
      </c>
      <c r="M418" s="331">
        <v>353</v>
      </c>
      <c r="N418" s="332">
        <v>14.70833333</v>
      </c>
    </row>
    <row r="419" spans="1:14" ht="17.25" thickBot="1" x14ac:dyDescent="0.35">
      <c r="A419" s="325">
        <v>418</v>
      </c>
      <c r="B419" s="368">
        <v>2938676</v>
      </c>
      <c r="C419" s="371">
        <f t="shared" si="22"/>
        <v>1.0021142543025074</v>
      </c>
      <c r="D419" s="368">
        <v>22665000</v>
      </c>
      <c r="E419" s="371">
        <f t="shared" si="23"/>
        <v>1.003986710963455</v>
      </c>
      <c r="F419" s="367">
        <v>38935</v>
      </c>
      <c r="G419" s="367">
        <f t="shared" si="21"/>
        <v>0.99789392577372549</v>
      </c>
      <c r="H419" s="347">
        <f t="shared" si="20"/>
        <v>1.0021105191362314</v>
      </c>
      <c r="L419" s="329" t="s">
        <v>427</v>
      </c>
      <c r="M419" s="331">
        <v>353</v>
      </c>
      <c r="N419" s="332">
        <v>14.70833333</v>
      </c>
    </row>
    <row r="420" spans="1:14" ht="17.25" thickBot="1" x14ac:dyDescent="0.35">
      <c r="A420" s="325">
        <v>419</v>
      </c>
      <c r="B420" s="368">
        <v>2944903</v>
      </c>
      <c r="C420" s="371">
        <f t="shared" si="22"/>
        <v>1.0021189814732894</v>
      </c>
      <c r="D420" s="368">
        <v>22755000</v>
      </c>
      <c r="E420" s="371">
        <f t="shared" si="23"/>
        <v>1.0039708802117804</v>
      </c>
      <c r="F420" s="367">
        <v>39017</v>
      </c>
      <c r="G420" s="367">
        <f t="shared" si="21"/>
        <v>0.9978983520004101</v>
      </c>
      <c r="H420" s="347">
        <f t="shared" si="20"/>
        <v>1.0021060742262746</v>
      </c>
      <c r="L420" s="329" t="s">
        <v>428</v>
      </c>
      <c r="M420" s="331">
        <v>353</v>
      </c>
      <c r="N420" s="332">
        <v>14.70833333</v>
      </c>
    </row>
    <row r="421" spans="1:14" ht="17.25" thickBot="1" x14ac:dyDescent="0.35">
      <c r="A421" s="325">
        <v>420</v>
      </c>
      <c r="B421" s="368">
        <v>2951156</v>
      </c>
      <c r="C421" s="371">
        <f t="shared" si="22"/>
        <v>1.002123329698805</v>
      </c>
      <c r="D421" s="368">
        <v>22845000</v>
      </c>
      <c r="E421" s="371">
        <f t="shared" si="23"/>
        <v>1.003955174686882</v>
      </c>
      <c r="F421" s="367">
        <v>39100</v>
      </c>
      <c r="G421" s="367">
        <f t="shared" si="21"/>
        <v>0.99787723785166238</v>
      </c>
      <c r="H421" s="347">
        <f t="shared" si="20"/>
        <v>1.0021272778532435</v>
      </c>
      <c r="L421" s="329" t="s">
        <v>429</v>
      </c>
      <c r="M421" s="331">
        <v>356</v>
      </c>
      <c r="N421" s="332">
        <v>14.83333333</v>
      </c>
    </row>
    <row r="422" spans="1:14" ht="17.25" thickBot="1" x14ac:dyDescent="0.35">
      <c r="A422" s="325">
        <v>421</v>
      </c>
      <c r="B422" s="368">
        <v>2957434</v>
      </c>
      <c r="C422" s="371">
        <f t="shared" si="22"/>
        <v>1.0021273019792922</v>
      </c>
      <c r="D422" s="368">
        <v>22935000</v>
      </c>
      <c r="E422" s="371">
        <f t="shared" si="23"/>
        <v>1.0039395929087327</v>
      </c>
      <c r="F422" s="367">
        <v>39183</v>
      </c>
      <c r="G422" s="367">
        <f t="shared" si="21"/>
        <v>0.99788173442564376</v>
      </c>
      <c r="H422" s="347">
        <f t="shared" si="20"/>
        <v>1.0021227621483375</v>
      </c>
      <c r="L422" s="329" t="s">
        <v>430</v>
      </c>
      <c r="M422" s="331">
        <v>356</v>
      </c>
      <c r="N422" s="332">
        <v>14.83333333</v>
      </c>
    </row>
    <row r="423" spans="1:14" ht="17.25" thickBot="1" x14ac:dyDescent="0.35">
      <c r="A423" s="325">
        <v>422</v>
      </c>
      <c r="B423" s="368">
        <v>2963739</v>
      </c>
      <c r="C423" s="371">
        <f t="shared" si="22"/>
        <v>1.0021319157080091</v>
      </c>
      <c r="D423" s="368">
        <v>23030000</v>
      </c>
      <c r="E423" s="371">
        <f t="shared" si="23"/>
        <v>1.0041421408327884</v>
      </c>
      <c r="F423" s="367">
        <v>39267</v>
      </c>
      <c r="G423" s="367">
        <f t="shared" si="21"/>
        <v>0.99786079914431969</v>
      </c>
      <c r="H423" s="347">
        <f t="shared" si="20"/>
        <v>1.0021437868463363</v>
      </c>
      <c r="L423" s="329" t="s">
        <v>431</v>
      </c>
      <c r="M423" s="331">
        <v>356</v>
      </c>
      <c r="N423" s="332">
        <v>14.83333333</v>
      </c>
    </row>
    <row r="424" spans="1:14" ht="17.25" thickBot="1" x14ac:dyDescent="0.35">
      <c r="A424" s="325">
        <v>423</v>
      </c>
      <c r="B424" s="368">
        <v>2970070</v>
      </c>
      <c r="C424" s="371">
        <f t="shared" si="22"/>
        <v>1.0021361530148234</v>
      </c>
      <c r="D424" s="368">
        <v>23120000</v>
      </c>
      <c r="E424" s="371">
        <f t="shared" si="23"/>
        <v>1.0039079461571863</v>
      </c>
      <c r="F424" s="367">
        <v>39351</v>
      </c>
      <c r="G424" s="367">
        <f t="shared" si="21"/>
        <v>0.99786536555614846</v>
      </c>
      <c r="H424" s="347">
        <f t="shared" si="20"/>
        <v>1.0021392008556804</v>
      </c>
      <c r="L424" s="329" t="s">
        <v>432</v>
      </c>
      <c r="M424" s="331">
        <v>356</v>
      </c>
      <c r="N424" s="332">
        <v>14.83333333</v>
      </c>
    </row>
    <row r="425" spans="1:14" ht="17.25" thickBot="1" x14ac:dyDescent="0.35">
      <c r="A425" s="325">
        <v>424</v>
      </c>
      <c r="B425" s="368">
        <v>2976427</v>
      </c>
      <c r="C425" s="371">
        <f t="shared" si="22"/>
        <v>1.0021403535943598</v>
      </c>
      <c r="D425" s="368">
        <v>23215000</v>
      </c>
      <c r="E425" s="371">
        <f t="shared" si="23"/>
        <v>1.0041089965397925</v>
      </c>
      <c r="F425" s="367">
        <v>39435</v>
      </c>
      <c r="G425" s="367">
        <f t="shared" si="21"/>
        <v>0.99786991251426393</v>
      </c>
      <c r="H425" s="347">
        <f t="shared" si="20"/>
        <v>1.0021346344438515</v>
      </c>
      <c r="L425" s="329" t="s">
        <v>433</v>
      </c>
      <c r="M425" s="331">
        <v>356</v>
      </c>
      <c r="N425" s="332">
        <v>14.83333333</v>
      </c>
    </row>
    <row r="426" spans="1:14" ht="17.25" thickBot="1" x14ac:dyDescent="0.35">
      <c r="A426" s="325">
        <v>425</v>
      </c>
      <c r="B426" s="368">
        <v>2982811</v>
      </c>
      <c r="C426" s="371">
        <f t="shared" si="22"/>
        <v>1.0021448535441992</v>
      </c>
      <c r="D426" s="368">
        <v>23305000</v>
      </c>
      <c r="E426" s="371">
        <f t="shared" si="23"/>
        <v>1.0038768037906527</v>
      </c>
      <c r="F426" s="367">
        <v>39520</v>
      </c>
      <c r="G426" s="367">
        <f t="shared" si="21"/>
        <v>0.9978491902834008</v>
      </c>
      <c r="H426" s="347">
        <f t="shared" si="20"/>
        <v>1.0021554456700901</v>
      </c>
      <c r="L426" s="329" t="s">
        <v>434</v>
      </c>
      <c r="M426" s="331">
        <v>359</v>
      </c>
      <c r="N426" s="332">
        <v>14.95833333</v>
      </c>
    </row>
    <row r="427" spans="1:14" ht="17.25" thickBot="1" x14ac:dyDescent="0.35">
      <c r="A427" s="325">
        <v>426</v>
      </c>
      <c r="B427" s="368">
        <v>2989222</v>
      </c>
      <c r="C427" s="371">
        <f t="shared" si="22"/>
        <v>1.0021493148576963</v>
      </c>
      <c r="D427" s="368">
        <v>23400000</v>
      </c>
      <c r="E427" s="371">
        <f t="shared" si="23"/>
        <v>1.0040763784595581</v>
      </c>
      <c r="F427" s="367">
        <v>39605</v>
      </c>
      <c r="G427" s="367">
        <f t="shared" si="21"/>
        <v>0.99785380633758369</v>
      </c>
      <c r="H427" s="347">
        <f t="shared" si="20"/>
        <v>1.0021508097165992</v>
      </c>
      <c r="L427" s="329" t="s">
        <v>435</v>
      </c>
      <c r="M427" s="331">
        <v>359</v>
      </c>
      <c r="N427" s="332">
        <v>14.95833333</v>
      </c>
    </row>
    <row r="428" spans="1:14" ht="17.25" thickBot="1" x14ac:dyDescent="0.35">
      <c r="A428" s="325">
        <v>427</v>
      </c>
      <c r="B428" s="368">
        <v>2995659</v>
      </c>
      <c r="C428" s="371">
        <f t="shared" si="22"/>
        <v>1.0021534031262984</v>
      </c>
      <c r="D428" s="368">
        <v>23495000</v>
      </c>
      <c r="E428" s="371">
        <f t="shared" si="23"/>
        <v>1.004059829059829</v>
      </c>
      <c r="F428" s="367">
        <v>39690</v>
      </c>
      <c r="G428" s="367">
        <f t="shared" si="21"/>
        <v>0.99785840262030734</v>
      </c>
      <c r="H428" s="347">
        <f t="shared" si="20"/>
        <v>1.0021461936624163</v>
      </c>
      <c r="L428" s="329" t="s">
        <v>436</v>
      </c>
      <c r="M428" s="331">
        <v>359</v>
      </c>
      <c r="N428" s="332">
        <v>14.95833333</v>
      </c>
    </row>
    <row r="429" spans="1:14" ht="17.25" thickBot="1" x14ac:dyDescent="0.35">
      <c r="A429" s="325">
        <v>428</v>
      </c>
      <c r="B429" s="368">
        <v>3002123</v>
      </c>
      <c r="C429" s="371">
        <f t="shared" si="22"/>
        <v>1.0021577889873314</v>
      </c>
      <c r="D429" s="368">
        <v>23590000</v>
      </c>
      <c r="E429" s="371">
        <f t="shared" si="23"/>
        <v>1.0040434134922325</v>
      </c>
      <c r="F429" s="367">
        <v>39775</v>
      </c>
      <c r="G429" s="367">
        <f t="shared" si="21"/>
        <v>0.99786297925832812</v>
      </c>
      <c r="H429" s="347">
        <f t="shared" si="20"/>
        <v>1.0021415973796926</v>
      </c>
      <c r="L429" s="329" t="s">
        <v>437</v>
      </c>
      <c r="M429" s="331">
        <v>359</v>
      </c>
      <c r="N429" s="332">
        <v>14.95833333</v>
      </c>
    </row>
    <row r="430" spans="1:14" ht="17.25" thickBot="1" x14ac:dyDescent="0.35">
      <c r="A430" s="325">
        <v>429</v>
      </c>
      <c r="B430" s="368">
        <v>3008614</v>
      </c>
      <c r="C430" s="371">
        <f t="shared" si="22"/>
        <v>1.0021621365946698</v>
      </c>
      <c r="D430" s="368">
        <v>23685000</v>
      </c>
      <c r="E430" s="371">
        <f t="shared" si="23"/>
        <v>1.0040271301398898</v>
      </c>
      <c r="F430" s="367">
        <v>39861</v>
      </c>
      <c r="G430" s="367">
        <f t="shared" si="21"/>
        <v>0.99784250269687158</v>
      </c>
      <c r="H430" s="347">
        <f t="shared" si="20"/>
        <v>1.0021621621621621</v>
      </c>
      <c r="L430" s="329" t="s">
        <v>438</v>
      </c>
      <c r="M430" s="331">
        <v>359</v>
      </c>
      <c r="N430" s="332">
        <v>14.95833333</v>
      </c>
    </row>
    <row r="431" spans="1:14" ht="17.25" thickBot="1" x14ac:dyDescent="0.35">
      <c r="A431" s="325">
        <v>430</v>
      </c>
      <c r="B431" s="368">
        <v>3054805</v>
      </c>
      <c r="C431" s="371">
        <f t="shared" si="22"/>
        <v>1.0153529166586341</v>
      </c>
      <c r="D431" s="368">
        <v>23780000</v>
      </c>
      <c r="E431" s="371">
        <f t="shared" si="23"/>
        <v>1.004010977411864</v>
      </c>
      <c r="F431" s="367">
        <v>39948</v>
      </c>
      <c r="G431" s="367">
        <f t="shared" si="21"/>
        <v>0.99782216881946528</v>
      </c>
      <c r="H431" s="347">
        <f t="shared" si="20"/>
        <v>1.0021825844810717</v>
      </c>
      <c r="L431" s="329" t="s">
        <v>439</v>
      </c>
      <c r="M431" s="331">
        <v>362</v>
      </c>
      <c r="N431" s="332">
        <v>15.08333333</v>
      </c>
    </row>
    <row r="432" spans="1:14" ht="17.25" thickBot="1" x14ac:dyDescent="0.35">
      <c r="A432" s="325">
        <v>431</v>
      </c>
      <c r="B432" s="368">
        <v>3061436</v>
      </c>
      <c r="C432" s="371">
        <f t="shared" si="22"/>
        <v>1.0021706786521563</v>
      </c>
      <c r="D432" s="368">
        <v>23875000</v>
      </c>
      <c r="E432" s="371">
        <f t="shared" si="23"/>
        <v>1.0039949537426409</v>
      </c>
      <c r="F432" s="367">
        <v>40035</v>
      </c>
      <c r="G432" s="367">
        <f t="shared" si="21"/>
        <v>0.99782690146122144</v>
      </c>
      <c r="H432" s="347">
        <f t="shared" si="20"/>
        <v>1.0021778311805347</v>
      </c>
      <c r="L432" s="329" t="s">
        <v>440</v>
      </c>
      <c r="M432" s="331">
        <v>362</v>
      </c>
      <c r="N432" s="332">
        <v>15.08333333</v>
      </c>
    </row>
    <row r="433" spans="1:14" ht="17.25" thickBot="1" x14ac:dyDescent="0.35">
      <c r="A433" s="325">
        <v>432</v>
      </c>
      <c r="B433" s="368">
        <v>3068095</v>
      </c>
      <c r="C433" s="371">
        <f t="shared" si="22"/>
        <v>1.0021751230468317</v>
      </c>
      <c r="D433" s="368">
        <v>23970000</v>
      </c>
      <c r="E433" s="371">
        <f t="shared" si="23"/>
        <v>1.003979057591623</v>
      </c>
      <c r="F433" s="367">
        <v>40122</v>
      </c>
      <c r="G433" s="367">
        <f t="shared" si="21"/>
        <v>0.9978316135785853</v>
      </c>
      <c r="H433" s="347">
        <f t="shared" si="20"/>
        <v>1.0021730985387787</v>
      </c>
      <c r="L433" s="329" t="s">
        <v>441</v>
      </c>
      <c r="M433" s="331">
        <v>362</v>
      </c>
      <c r="N433" s="332">
        <v>15.08333333</v>
      </c>
    </row>
    <row r="434" spans="1:14" ht="17.25" thickBot="1" x14ac:dyDescent="0.35">
      <c r="A434" s="325">
        <v>433</v>
      </c>
      <c r="B434" s="368">
        <v>3074782</v>
      </c>
      <c r="C434" s="371">
        <f t="shared" si="22"/>
        <v>1.0021795283392463</v>
      </c>
      <c r="D434" s="368">
        <v>24065000</v>
      </c>
      <c r="E434" s="371">
        <f t="shared" si="23"/>
        <v>1.0039632874426365</v>
      </c>
      <c r="F434" s="367">
        <v>40209</v>
      </c>
      <c r="G434" s="367">
        <f t="shared" si="21"/>
        <v>0.99783630530478251</v>
      </c>
      <c r="H434" s="347">
        <f t="shared" si="20"/>
        <v>1.0021683864214146</v>
      </c>
      <c r="L434" s="329" t="s">
        <v>442</v>
      </c>
      <c r="M434" s="331">
        <v>362</v>
      </c>
      <c r="N434" s="332">
        <v>15.08333333</v>
      </c>
    </row>
    <row r="435" spans="1:14" ht="17.25" thickBot="1" x14ac:dyDescent="0.35">
      <c r="A435" s="325">
        <v>434</v>
      </c>
      <c r="B435" s="368">
        <v>3081497</v>
      </c>
      <c r="C435" s="371">
        <f t="shared" si="22"/>
        <v>1.0021838946631014</v>
      </c>
      <c r="D435" s="368">
        <v>24165000</v>
      </c>
      <c r="E435" s="371">
        <f t="shared" si="23"/>
        <v>1.0041554124246832</v>
      </c>
      <c r="F435" s="367">
        <v>40297</v>
      </c>
      <c r="G435" s="367">
        <f t="shared" si="21"/>
        <v>0.99781621460654635</v>
      </c>
      <c r="H435" s="347">
        <f t="shared" ref="H435:H498" si="24">F435/F434</f>
        <v>1.0021885647491855</v>
      </c>
      <c r="L435" s="329" t="s">
        <v>443</v>
      </c>
      <c r="M435" s="331">
        <v>362</v>
      </c>
      <c r="N435" s="332">
        <v>15.08333333</v>
      </c>
    </row>
    <row r="436" spans="1:14" ht="17.25" thickBot="1" x14ac:dyDescent="0.35">
      <c r="A436" s="325">
        <v>435</v>
      </c>
      <c r="B436" s="368">
        <v>3088239</v>
      </c>
      <c r="C436" s="371">
        <f t="shared" si="22"/>
        <v>1.0021878976354675</v>
      </c>
      <c r="D436" s="368">
        <v>24265000</v>
      </c>
      <c r="E436" s="371">
        <f t="shared" si="23"/>
        <v>1.0041382164287191</v>
      </c>
      <c r="F436" s="367">
        <v>40385</v>
      </c>
      <c r="G436" s="367">
        <f t="shared" si="21"/>
        <v>0.9978209731335892</v>
      </c>
      <c r="H436" s="347">
        <f t="shared" si="24"/>
        <v>1.0021837853934537</v>
      </c>
      <c r="L436" s="329" t="s">
        <v>444</v>
      </c>
      <c r="M436" s="331">
        <v>365</v>
      </c>
      <c r="N436" s="332">
        <v>15.20833333</v>
      </c>
    </row>
    <row r="437" spans="1:14" ht="17.25" thickBot="1" x14ac:dyDescent="0.35">
      <c r="A437" s="325">
        <v>436</v>
      </c>
      <c r="B437" s="368">
        <v>3095010</v>
      </c>
      <c r="C437" s="371">
        <f t="shared" si="22"/>
        <v>1.0021925116547004</v>
      </c>
      <c r="D437" s="368">
        <v>24360000</v>
      </c>
      <c r="E437" s="371">
        <f t="shared" si="23"/>
        <v>1.0039151040593448</v>
      </c>
      <c r="F437" s="367">
        <v>40474</v>
      </c>
      <c r="G437" s="367">
        <f t="shared" si="21"/>
        <v>0.99780105746899239</v>
      </c>
      <c r="H437" s="347">
        <f t="shared" si="24"/>
        <v>1.0022037885353472</v>
      </c>
      <c r="L437" s="329" t="s">
        <v>445</v>
      </c>
      <c r="M437" s="331">
        <v>365</v>
      </c>
      <c r="N437" s="332">
        <v>15.20833333</v>
      </c>
    </row>
    <row r="438" spans="1:14" ht="17.25" thickBot="1" x14ac:dyDescent="0.35">
      <c r="A438" s="325">
        <v>437</v>
      </c>
      <c r="B438" s="368">
        <v>3101809</v>
      </c>
      <c r="C438" s="371">
        <f t="shared" si="22"/>
        <v>1.0021967618844527</v>
      </c>
      <c r="D438" s="368">
        <v>24460000</v>
      </c>
      <c r="E438" s="371">
        <f t="shared" si="23"/>
        <v>1.0041050903119868</v>
      </c>
      <c r="F438" s="367">
        <v>40562</v>
      </c>
      <c r="G438" s="367">
        <f t="shared" si="21"/>
        <v>0.99783048173166999</v>
      </c>
      <c r="H438" s="347">
        <f t="shared" si="24"/>
        <v>1.0021742353115581</v>
      </c>
      <c r="L438" s="329" t="s">
        <v>446</v>
      </c>
      <c r="M438" s="331">
        <v>365</v>
      </c>
      <c r="N438" s="332">
        <v>15.20833333</v>
      </c>
    </row>
    <row r="439" spans="1:14" ht="17.25" thickBot="1" x14ac:dyDescent="0.35">
      <c r="A439" s="325">
        <v>438</v>
      </c>
      <c r="B439" s="368">
        <v>3108636</v>
      </c>
      <c r="C439" s="371">
        <f t="shared" si="22"/>
        <v>1.0022009736898694</v>
      </c>
      <c r="D439" s="368">
        <v>24560000</v>
      </c>
      <c r="E439" s="371">
        <f t="shared" si="23"/>
        <v>1.0040883074407196</v>
      </c>
      <c r="F439" s="367">
        <v>40652</v>
      </c>
      <c r="G439" s="367">
        <f t="shared" si="21"/>
        <v>0.99778608678539804</v>
      </c>
      <c r="H439" s="347">
        <f t="shared" si="24"/>
        <v>1.002218825501701</v>
      </c>
      <c r="L439" s="329" t="s">
        <v>447</v>
      </c>
      <c r="M439" s="331">
        <v>365</v>
      </c>
      <c r="N439" s="332">
        <v>15.20833333</v>
      </c>
    </row>
    <row r="440" spans="1:14" ht="17.25" thickBot="1" x14ac:dyDescent="0.35">
      <c r="A440" s="325">
        <v>439</v>
      </c>
      <c r="B440" s="368">
        <v>3115492</v>
      </c>
      <c r="C440" s="371">
        <f t="shared" si="22"/>
        <v>1.0022054688937527</v>
      </c>
      <c r="D440" s="368">
        <v>24660000</v>
      </c>
      <c r="E440" s="371">
        <f t="shared" si="23"/>
        <v>1.0040716612377849</v>
      </c>
      <c r="F440" s="367">
        <v>40741</v>
      </c>
      <c r="G440" s="367">
        <f t="shared" si="21"/>
        <v>0.99781546844701896</v>
      </c>
      <c r="H440" s="347">
        <f t="shared" si="24"/>
        <v>1.0021893141788842</v>
      </c>
      <c r="L440" s="329" t="s">
        <v>448</v>
      </c>
      <c r="M440" s="331">
        <v>365</v>
      </c>
      <c r="N440" s="332">
        <v>15.20833333</v>
      </c>
    </row>
    <row r="441" spans="1:14" ht="17.25" thickBot="1" x14ac:dyDescent="0.35">
      <c r="A441" s="325">
        <v>440</v>
      </c>
      <c r="B441" s="368">
        <v>3122376</v>
      </c>
      <c r="C441" s="371">
        <f t="shared" si="22"/>
        <v>1.0022096028492451</v>
      </c>
      <c r="D441" s="368">
        <v>24760000</v>
      </c>
      <c r="E441" s="371">
        <f t="shared" si="23"/>
        <v>1.0040551500405515</v>
      </c>
      <c r="F441" s="367">
        <v>40831</v>
      </c>
      <c r="G441" s="367">
        <f t="shared" si="21"/>
        <v>0.99779579241262761</v>
      </c>
      <c r="H441" s="347">
        <f t="shared" si="24"/>
        <v>1.0022090768513292</v>
      </c>
      <c r="L441" s="329" t="s">
        <v>449</v>
      </c>
      <c r="M441" s="331">
        <v>368</v>
      </c>
      <c r="N441" s="332">
        <v>15.33333333</v>
      </c>
    </row>
    <row r="442" spans="1:14" ht="17.25" thickBot="1" x14ac:dyDescent="0.35">
      <c r="A442" s="325">
        <v>441</v>
      </c>
      <c r="B442" s="368">
        <v>3129289</v>
      </c>
      <c r="C442" s="371">
        <f t="shared" si="22"/>
        <v>1.0022140190675306</v>
      </c>
      <c r="D442" s="368">
        <v>24860000</v>
      </c>
      <c r="E442" s="371">
        <f t="shared" si="23"/>
        <v>1.0040387722132471</v>
      </c>
      <c r="F442" s="367">
        <v>40922</v>
      </c>
      <c r="G442" s="367">
        <f t="shared" si="21"/>
        <v>0.99777625726992814</v>
      </c>
      <c r="H442" s="347">
        <f t="shared" si="24"/>
        <v>1.0022286987827875</v>
      </c>
      <c r="L442" s="329" t="s">
        <v>450</v>
      </c>
      <c r="M442" s="331">
        <v>368</v>
      </c>
      <c r="N442" s="332">
        <v>15.33333333</v>
      </c>
    </row>
    <row r="443" spans="1:14" ht="17.25" thickBot="1" x14ac:dyDescent="0.35">
      <c r="A443" s="325">
        <v>442</v>
      </c>
      <c r="B443" s="368">
        <v>3136231</v>
      </c>
      <c r="C443" s="371">
        <f t="shared" si="22"/>
        <v>1.0022183952968231</v>
      </c>
      <c r="D443" s="368">
        <v>24960000</v>
      </c>
      <c r="E443" s="371">
        <f t="shared" si="23"/>
        <v>1.00402252614642</v>
      </c>
      <c r="F443" s="367">
        <v>41013</v>
      </c>
      <c r="G443" s="367">
        <f t="shared" si="21"/>
        <v>0.99778119132957843</v>
      </c>
      <c r="H443" s="347">
        <f t="shared" si="24"/>
        <v>1.0022237427300718</v>
      </c>
      <c r="L443" s="329" t="s">
        <v>451</v>
      </c>
      <c r="M443" s="331">
        <v>368</v>
      </c>
      <c r="N443" s="332">
        <v>15.33333333</v>
      </c>
    </row>
    <row r="444" spans="1:14" ht="17.25" thickBot="1" x14ac:dyDescent="0.35">
      <c r="A444" s="325">
        <v>443</v>
      </c>
      <c r="B444" s="368">
        <v>3143202</v>
      </c>
      <c r="C444" s="371">
        <f t="shared" si="22"/>
        <v>1.00222273168016</v>
      </c>
      <c r="D444" s="368">
        <v>25065000</v>
      </c>
      <c r="E444" s="371">
        <f t="shared" si="23"/>
        <v>1.0042067307692308</v>
      </c>
      <c r="F444" s="367">
        <v>41104</v>
      </c>
      <c r="G444" s="367">
        <f t="shared" si="21"/>
        <v>0.99778610354223429</v>
      </c>
      <c r="H444" s="347">
        <f t="shared" si="24"/>
        <v>1.0022188086704216</v>
      </c>
      <c r="L444" s="329" t="s">
        <v>452</v>
      </c>
      <c r="M444" s="331">
        <v>368</v>
      </c>
      <c r="N444" s="332">
        <v>15.33333333</v>
      </c>
    </row>
    <row r="445" spans="1:14" ht="17.25" thickBot="1" x14ac:dyDescent="0.35">
      <c r="A445" s="325">
        <v>444</v>
      </c>
      <c r="B445" s="368">
        <v>3150201</v>
      </c>
      <c r="C445" s="371">
        <f t="shared" si="22"/>
        <v>1.0022267102146156</v>
      </c>
      <c r="D445" s="368">
        <v>25165000</v>
      </c>
      <c r="E445" s="371">
        <f t="shared" si="23"/>
        <v>1.0039896269698783</v>
      </c>
      <c r="F445" s="367">
        <v>41195</v>
      </c>
      <c r="G445" s="367">
        <f t="shared" si="21"/>
        <v>0.99779099405267635</v>
      </c>
      <c r="H445" s="347">
        <f t="shared" si="24"/>
        <v>1.0022138964577656</v>
      </c>
      <c r="L445" s="329" t="s">
        <v>453</v>
      </c>
      <c r="M445" s="331">
        <v>368</v>
      </c>
      <c r="N445" s="332">
        <v>15.33333333</v>
      </c>
    </row>
    <row r="446" spans="1:14" ht="17.25" thickBot="1" x14ac:dyDescent="0.35">
      <c r="A446" s="325">
        <v>445</v>
      </c>
      <c r="B446" s="368">
        <v>3157230</v>
      </c>
      <c r="C446" s="371">
        <f t="shared" si="22"/>
        <v>1.0022312861941189</v>
      </c>
      <c r="D446" s="368">
        <v>25270000</v>
      </c>
      <c r="E446" s="371">
        <f t="shared" si="23"/>
        <v>1.0041724617524339</v>
      </c>
      <c r="F446" s="367">
        <v>41287</v>
      </c>
      <c r="G446" s="367">
        <f t="shared" si="21"/>
        <v>0.99777169569113766</v>
      </c>
      <c r="H446" s="347">
        <f t="shared" si="24"/>
        <v>1.0022332807379537</v>
      </c>
      <c r="L446" s="329" t="s">
        <v>454</v>
      </c>
      <c r="M446" s="331">
        <v>371</v>
      </c>
      <c r="N446" s="332">
        <v>15.45833333</v>
      </c>
    </row>
    <row r="447" spans="1:14" ht="17.25" thickBot="1" x14ac:dyDescent="0.35">
      <c r="A447" s="325">
        <v>446</v>
      </c>
      <c r="B447" s="368">
        <v>3164288</v>
      </c>
      <c r="C447" s="371">
        <f t="shared" si="22"/>
        <v>1.0022355039069057</v>
      </c>
      <c r="D447" s="368">
        <v>25375000</v>
      </c>
      <c r="E447" s="371">
        <f t="shared" si="23"/>
        <v>1.0041551246537397</v>
      </c>
      <c r="F447" s="367">
        <v>41380</v>
      </c>
      <c r="G447" s="367">
        <f t="shared" si="21"/>
        <v>0.99775253745770909</v>
      </c>
      <c r="H447" s="347">
        <f t="shared" si="24"/>
        <v>1.0022525250078718</v>
      </c>
      <c r="L447" s="329" t="s">
        <v>455</v>
      </c>
      <c r="M447" s="331">
        <v>371</v>
      </c>
      <c r="N447" s="332">
        <v>15.45833333</v>
      </c>
    </row>
    <row r="448" spans="1:14" ht="17.25" thickBot="1" x14ac:dyDescent="0.35">
      <c r="A448" s="325">
        <v>447</v>
      </c>
      <c r="B448" s="368">
        <v>3171376</v>
      </c>
      <c r="C448" s="371">
        <f t="shared" si="22"/>
        <v>1.0022399983819426</v>
      </c>
      <c r="D448" s="368">
        <v>25475000</v>
      </c>
      <c r="E448" s="371">
        <f t="shared" si="23"/>
        <v>1.0039408866995074</v>
      </c>
      <c r="F448" s="367">
        <v>41472</v>
      </c>
      <c r="G448" s="367">
        <f t="shared" si="21"/>
        <v>0.99778163580246915</v>
      </c>
      <c r="H448" s="347">
        <f t="shared" si="24"/>
        <v>1.0022232962783955</v>
      </c>
      <c r="L448" s="329" t="s">
        <v>456</v>
      </c>
      <c r="M448" s="331">
        <v>371</v>
      </c>
      <c r="N448" s="332">
        <v>15.45833333</v>
      </c>
    </row>
    <row r="449" spans="1:14" ht="17.25" thickBot="1" x14ac:dyDescent="0.35">
      <c r="A449" s="325">
        <v>448</v>
      </c>
      <c r="B449" s="368">
        <v>3178493</v>
      </c>
      <c r="C449" s="371">
        <f t="shared" si="22"/>
        <v>1.0022441362991963</v>
      </c>
      <c r="D449" s="368">
        <v>25580000</v>
      </c>
      <c r="E449" s="371">
        <f t="shared" si="23"/>
        <v>1.0041216879293424</v>
      </c>
      <c r="F449" s="367">
        <v>41565</v>
      </c>
      <c r="G449" s="367">
        <f t="shared" si="21"/>
        <v>0.99776254059906166</v>
      </c>
      <c r="H449" s="347">
        <f t="shared" si="24"/>
        <v>1.0022424768518519</v>
      </c>
      <c r="L449" s="329" t="s">
        <v>457</v>
      </c>
      <c r="M449" s="331">
        <v>371</v>
      </c>
      <c r="N449" s="332">
        <v>15.45833333</v>
      </c>
    </row>
    <row r="450" spans="1:14" ht="17.25" thickBot="1" x14ac:dyDescent="0.35">
      <c r="A450" s="325">
        <v>449</v>
      </c>
      <c r="B450" s="368">
        <v>3227012</v>
      </c>
      <c r="C450" s="371">
        <f t="shared" si="22"/>
        <v>1.0152647811399931</v>
      </c>
      <c r="D450" s="368">
        <v>25685000</v>
      </c>
      <c r="E450" s="371">
        <f t="shared" si="23"/>
        <v>1.0041047693510554</v>
      </c>
      <c r="F450" s="367">
        <v>41659</v>
      </c>
      <c r="G450" s="367">
        <f t="shared" si="21"/>
        <v>0.99774358481960679</v>
      </c>
      <c r="H450" s="347">
        <f t="shared" si="24"/>
        <v>1.0022615181041741</v>
      </c>
      <c r="L450" s="329" t="s">
        <v>458</v>
      </c>
      <c r="M450" s="331">
        <v>371</v>
      </c>
      <c r="N450" s="332">
        <v>15.45833333</v>
      </c>
    </row>
    <row r="451" spans="1:14" ht="17.25" thickBot="1" x14ac:dyDescent="0.35">
      <c r="A451" s="325">
        <v>450</v>
      </c>
      <c r="B451" s="368">
        <v>3234282</v>
      </c>
      <c r="C451" s="371">
        <f t="shared" si="22"/>
        <v>1.002252858061885</v>
      </c>
      <c r="D451" s="368">
        <v>25790000</v>
      </c>
      <c r="E451" s="371">
        <f t="shared" si="23"/>
        <v>1.0040879890986958</v>
      </c>
      <c r="F451" s="367">
        <v>41753</v>
      </c>
      <c r="G451" s="367">
        <f t="shared" ref="G451:G502" si="25">IFERROR(F450/F451,"")</f>
        <v>0.99774866476660362</v>
      </c>
      <c r="H451" s="347">
        <f t="shared" si="24"/>
        <v>1.0022564151803932</v>
      </c>
      <c r="L451" s="329" t="s">
        <v>459</v>
      </c>
      <c r="M451" s="331">
        <v>371</v>
      </c>
      <c r="N451" s="332">
        <v>15.45833333</v>
      </c>
    </row>
    <row r="452" spans="1:14" ht="17.25" thickBot="1" x14ac:dyDescent="0.35">
      <c r="A452" s="325">
        <v>451</v>
      </c>
      <c r="B452" s="368">
        <v>3241582</v>
      </c>
      <c r="C452" s="371">
        <f t="shared" ref="C452:C502" si="26">B452/B451</f>
        <v>1.0022570697298503</v>
      </c>
      <c r="D452" s="368">
        <v>25900000</v>
      </c>
      <c r="E452" s="371">
        <f t="shared" ref="E452:E502" si="27">D452/D451</f>
        <v>1.0042652190771617</v>
      </c>
      <c r="F452" s="367">
        <v>41847</v>
      </c>
      <c r="G452" s="367">
        <f t="shared" si="25"/>
        <v>0.9977537218916529</v>
      </c>
      <c r="H452" s="347">
        <f t="shared" si="24"/>
        <v>1.0022513352333964</v>
      </c>
      <c r="L452" s="329" t="s">
        <v>460</v>
      </c>
      <c r="M452" s="331">
        <v>374</v>
      </c>
      <c r="N452" s="332">
        <v>15.58333333</v>
      </c>
    </row>
    <row r="453" spans="1:14" ht="17.25" thickBot="1" x14ac:dyDescent="0.35">
      <c r="A453" s="325">
        <v>452</v>
      </c>
      <c r="B453" s="368">
        <v>3248912</v>
      </c>
      <c r="C453" s="371">
        <f t="shared" si="26"/>
        <v>1.0022612415789574</v>
      </c>
      <c r="D453" s="368">
        <v>26005000</v>
      </c>
      <c r="E453" s="371">
        <f t="shared" si="27"/>
        <v>1.0040540540540541</v>
      </c>
      <c r="F453" s="367">
        <v>41941</v>
      </c>
      <c r="G453" s="367">
        <f t="shared" si="25"/>
        <v>0.99775875634820343</v>
      </c>
      <c r="H453" s="347">
        <f t="shared" si="24"/>
        <v>1.002246278108347</v>
      </c>
      <c r="L453" s="329" t="s">
        <v>461</v>
      </c>
      <c r="M453" s="331">
        <v>374</v>
      </c>
      <c r="N453" s="332">
        <v>15.58333333</v>
      </c>
    </row>
    <row r="454" spans="1:14" ht="17.25" thickBot="1" x14ac:dyDescent="0.35">
      <c r="A454" s="325">
        <v>453</v>
      </c>
      <c r="B454" s="368">
        <v>3256274</v>
      </c>
      <c r="C454" s="371">
        <f t="shared" si="26"/>
        <v>1.0022659893527432</v>
      </c>
      <c r="D454" s="368">
        <v>26115000</v>
      </c>
      <c r="E454" s="371">
        <f t="shared" si="27"/>
        <v>1.004229955777735</v>
      </c>
      <c r="F454" s="367">
        <v>42037</v>
      </c>
      <c r="G454" s="367">
        <f t="shared" si="25"/>
        <v>0.99771629754739877</v>
      </c>
      <c r="H454" s="347">
        <f t="shared" si="24"/>
        <v>1.0022889296869413</v>
      </c>
      <c r="L454" s="329" t="s">
        <v>462</v>
      </c>
      <c r="M454" s="331">
        <v>374</v>
      </c>
      <c r="N454" s="332">
        <v>15.58333333</v>
      </c>
    </row>
    <row r="455" spans="1:14" ht="17.25" thickBot="1" x14ac:dyDescent="0.35">
      <c r="A455" s="325">
        <v>454</v>
      </c>
      <c r="B455" s="368">
        <v>3263665</v>
      </c>
      <c r="C455" s="371">
        <f t="shared" si="26"/>
        <v>1.0022697721383398</v>
      </c>
      <c r="D455" s="368">
        <v>26220000</v>
      </c>
      <c r="E455" s="371">
        <f t="shared" si="27"/>
        <v>1.0040206777713958</v>
      </c>
      <c r="F455" s="367">
        <v>42132</v>
      </c>
      <c r="G455" s="367">
        <f t="shared" si="25"/>
        <v>0.99774518180955096</v>
      </c>
      <c r="H455" s="347">
        <f t="shared" si="24"/>
        <v>1.0022599138853867</v>
      </c>
      <c r="L455" s="329" t="s">
        <v>463</v>
      </c>
      <c r="M455" s="331">
        <v>374</v>
      </c>
      <c r="N455" s="332">
        <v>15.58333333</v>
      </c>
    </row>
    <row r="456" spans="1:14" ht="17.25" thickBot="1" x14ac:dyDescent="0.35">
      <c r="A456" s="325">
        <v>455</v>
      </c>
      <c r="B456" s="368">
        <v>3271088</v>
      </c>
      <c r="C456" s="371">
        <f t="shared" si="26"/>
        <v>1.0022744368677545</v>
      </c>
      <c r="D456" s="368">
        <v>26330000</v>
      </c>
      <c r="E456" s="371">
        <f t="shared" si="27"/>
        <v>1.0041952707856598</v>
      </c>
      <c r="F456" s="367">
        <v>42228</v>
      </c>
      <c r="G456" s="367">
        <f t="shared" si="25"/>
        <v>0.99772662688263714</v>
      </c>
      <c r="H456" s="347">
        <f t="shared" si="24"/>
        <v>1.0022785531187697</v>
      </c>
      <c r="L456" s="329" t="s">
        <v>464</v>
      </c>
      <c r="M456" s="331">
        <v>374</v>
      </c>
      <c r="N456" s="332">
        <v>15.58333333</v>
      </c>
    </row>
    <row r="457" spans="1:14" ht="17.25" thickBot="1" x14ac:dyDescent="0.35">
      <c r="A457" s="325">
        <v>456</v>
      </c>
      <c r="B457" s="368">
        <v>3278541</v>
      </c>
      <c r="C457" s="371">
        <f t="shared" si="26"/>
        <v>1.0022784468042438</v>
      </c>
      <c r="D457" s="368">
        <v>26440000</v>
      </c>
      <c r="E457" s="371">
        <f t="shared" si="27"/>
        <v>1.0041777440182302</v>
      </c>
      <c r="F457" s="367">
        <v>42324</v>
      </c>
      <c r="G457" s="367">
        <f t="shared" si="25"/>
        <v>0.99773178338531332</v>
      </c>
      <c r="H457" s="347">
        <f t="shared" si="24"/>
        <v>1.002273373117363</v>
      </c>
      <c r="L457" s="329" t="s">
        <v>465</v>
      </c>
      <c r="M457" s="331">
        <v>377</v>
      </c>
      <c r="N457" s="332">
        <v>15.70833333</v>
      </c>
    </row>
    <row r="458" spans="1:14" ht="17.25" thickBot="1" x14ac:dyDescent="0.35">
      <c r="A458" s="325">
        <v>457</v>
      </c>
      <c r="B458" s="368">
        <v>3286026</v>
      </c>
      <c r="C458" s="371">
        <f t="shared" si="26"/>
        <v>1.0022830277248325</v>
      </c>
      <c r="D458" s="368">
        <v>26545000</v>
      </c>
      <c r="E458" s="371">
        <f t="shared" si="27"/>
        <v>1.0039712556732223</v>
      </c>
      <c r="F458" s="367">
        <v>42421</v>
      </c>
      <c r="G458" s="367">
        <f t="shared" si="25"/>
        <v>0.99771339666674519</v>
      </c>
      <c r="H458" s="347">
        <f t="shared" si="24"/>
        <v>1.0022918438710897</v>
      </c>
      <c r="L458" s="329" t="s">
        <v>466</v>
      </c>
      <c r="M458" s="331">
        <v>377</v>
      </c>
      <c r="N458" s="332">
        <v>15.70833333</v>
      </c>
    </row>
    <row r="459" spans="1:14" ht="17.25" thickBot="1" x14ac:dyDescent="0.35">
      <c r="A459" s="325">
        <v>458</v>
      </c>
      <c r="B459" s="368">
        <v>3293542</v>
      </c>
      <c r="C459" s="371">
        <f t="shared" si="26"/>
        <v>1.0022872612693874</v>
      </c>
      <c r="D459" s="368">
        <v>26660000</v>
      </c>
      <c r="E459" s="371">
        <f t="shared" si="27"/>
        <v>1.0043322659634584</v>
      </c>
      <c r="F459" s="367">
        <v>42518</v>
      </c>
      <c r="G459" s="367">
        <f t="shared" si="25"/>
        <v>0.99771861329319345</v>
      </c>
      <c r="H459" s="347">
        <f t="shared" si="24"/>
        <v>1.0022866033332547</v>
      </c>
      <c r="L459" s="329" t="s">
        <v>467</v>
      </c>
      <c r="M459" s="331">
        <v>377</v>
      </c>
      <c r="N459" s="332">
        <v>15.70833333</v>
      </c>
    </row>
    <row r="460" spans="1:14" ht="17.25" thickBot="1" x14ac:dyDescent="0.35">
      <c r="A460" s="325">
        <v>459</v>
      </c>
      <c r="B460" s="368">
        <v>3301089</v>
      </c>
      <c r="C460" s="371">
        <f t="shared" si="26"/>
        <v>1.0022914540030157</v>
      </c>
      <c r="D460" s="368">
        <v>26770000</v>
      </c>
      <c r="E460" s="371">
        <f t="shared" si="27"/>
        <v>1.004126031507877</v>
      </c>
      <c r="F460" s="367">
        <v>42615</v>
      </c>
      <c r="G460" s="367">
        <f t="shared" si="25"/>
        <v>0.99772380617153589</v>
      </c>
      <c r="H460" s="347">
        <f t="shared" si="24"/>
        <v>1.0022813867068066</v>
      </c>
      <c r="L460" s="329" t="s">
        <v>468</v>
      </c>
      <c r="M460" s="331">
        <v>377</v>
      </c>
      <c r="N460" s="332">
        <v>15.70833333</v>
      </c>
    </row>
    <row r="461" spans="1:14" ht="17.25" thickBot="1" x14ac:dyDescent="0.35">
      <c r="A461" s="325">
        <v>460</v>
      </c>
      <c r="B461" s="368">
        <v>3308667</v>
      </c>
      <c r="C461" s="371">
        <f t="shared" si="26"/>
        <v>1.002295606086355</v>
      </c>
      <c r="D461" s="368">
        <v>26880000</v>
      </c>
      <c r="E461" s="371">
        <f t="shared" si="27"/>
        <v>1.0041090773253643</v>
      </c>
      <c r="F461" s="367">
        <v>42713</v>
      </c>
      <c r="G461" s="367">
        <f t="shared" si="25"/>
        <v>0.99770561655702006</v>
      </c>
      <c r="H461" s="347">
        <f t="shared" si="24"/>
        <v>1.0022996597442215</v>
      </c>
      <c r="L461" s="329" t="s">
        <v>469</v>
      </c>
      <c r="M461" s="331">
        <v>377</v>
      </c>
      <c r="N461" s="332">
        <v>15.70833333</v>
      </c>
    </row>
    <row r="462" spans="1:14" ht="17.25" thickBot="1" x14ac:dyDescent="0.35">
      <c r="A462" s="325">
        <v>461</v>
      </c>
      <c r="B462" s="368">
        <v>3316277</v>
      </c>
      <c r="C462" s="371">
        <f t="shared" si="26"/>
        <v>1.0023000199173866</v>
      </c>
      <c r="D462" s="368">
        <v>26990000</v>
      </c>
      <c r="E462" s="371">
        <f t="shared" si="27"/>
        <v>1.0040922619047619</v>
      </c>
      <c r="F462" s="367">
        <v>42811</v>
      </c>
      <c r="G462" s="367">
        <f t="shared" si="25"/>
        <v>0.99771086870196912</v>
      </c>
      <c r="H462" s="347">
        <f t="shared" si="24"/>
        <v>1.0022943834429798</v>
      </c>
      <c r="L462" s="329" t="s">
        <v>470</v>
      </c>
      <c r="M462" s="331">
        <v>377</v>
      </c>
      <c r="N462" s="332">
        <v>15.70833333</v>
      </c>
    </row>
    <row r="463" spans="1:14" ht="17.25" thickBot="1" x14ac:dyDescent="0.35">
      <c r="A463" s="325">
        <v>462</v>
      </c>
      <c r="B463" s="368">
        <v>3323919</v>
      </c>
      <c r="C463" s="371">
        <f t="shared" si="26"/>
        <v>1.0023043913400478</v>
      </c>
      <c r="D463" s="368">
        <v>27105000</v>
      </c>
      <c r="E463" s="371">
        <f t="shared" si="27"/>
        <v>1.0042608373471655</v>
      </c>
      <c r="F463" s="367">
        <v>42910</v>
      </c>
      <c r="G463" s="367">
        <f t="shared" si="25"/>
        <v>0.99769284549056159</v>
      </c>
      <c r="H463" s="347">
        <f t="shared" si="24"/>
        <v>1.0023124897806639</v>
      </c>
      <c r="L463" s="329" t="s">
        <v>471</v>
      </c>
      <c r="M463" s="331">
        <v>377</v>
      </c>
      <c r="N463" s="332">
        <v>15.70833333</v>
      </c>
    </row>
    <row r="464" spans="1:14" ht="17.25" thickBot="1" x14ac:dyDescent="0.35">
      <c r="A464" s="325">
        <v>463</v>
      </c>
      <c r="B464" s="368">
        <v>3331593</v>
      </c>
      <c r="C464" s="371">
        <f t="shared" si="26"/>
        <v>1.0023087205193628</v>
      </c>
      <c r="D464" s="368">
        <v>27215000</v>
      </c>
      <c r="E464" s="371">
        <f t="shared" si="27"/>
        <v>1.004058291828076</v>
      </c>
      <c r="F464" s="367">
        <v>43009</v>
      </c>
      <c r="G464" s="367">
        <f t="shared" si="25"/>
        <v>0.99769815619986513</v>
      </c>
      <c r="H464" s="347">
        <f t="shared" si="24"/>
        <v>1.0023071545094384</v>
      </c>
      <c r="L464" s="329" t="s">
        <v>472</v>
      </c>
      <c r="M464" s="331">
        <v>380</v>
      </c>
      <c r="N464" s="332">
        <v>15.83333333</v>
      </c>
    </row>
    <row r="465" spans="1:14" ht="17.25" thickBot="1" x14ac:dyDescent="0.35">
      <c r="A465" s="325">
        <v>464</v>
      </c>
      <c r="B465" s="368">
        <v>3339299</v>
      </c>
      <c r="C465" s="371">
        <f t="shared" si="26"/>
        <v>1.0023130076212792</v>
      </c>
      <c r="D465" s="368">
        <v>27330000</v>
      </c>
      <c r="E465" s="371">
        <f t="shared" si="27"/>
        <v>1.004225610876355</v>
      </c>
      <c r="F465" s="367">
        <v>43108</v>
      </c>
      <c r="G465" s="367">
        <f t="shared" si="25"/>
        <v>0.99770344251647025</v>
      </c>
      <c r="H465" s="347">
        <f t="shared" si="24"/>
        <v>1.0023018438001348</v>
      </c>
      <c r="L465" s="329" t="s">
        <v>473</v>
      </c>
      <c r="M465" s="331">
        <v>380</v>
      </c>
      <c r="N465" s="332">
        <v>15.83333333</v>
      </c>
    </row>
    <row r="466" spans="1:14" ht="17.25" thickBot="1" x14ac:dyDescent="0.35">
      <c r="A466" s="325">
        <v>465</v>
      </c>
      <c r="B466" s="368">
        <v>3347036</v>
      </c>
      <c r="C466" s="371">
        <f t="shared" si="26"/>
        <v>1.0023169533485921</v>
      </c>
      <c r="D466" s="368">
        <v>27445000</v>
      </c>
      <c r="E466" s="371">
        <f t="shared" si="27"/>
        <v>1.004207830223198</v>
      </c>
      <c r="F466" s="367">
        <v>43208</v>
      </c>
      <c r="G466" s="367">
        <f t="shared" si="25"/>
        <v>0.9976856137752268</v>
      </c>
      <c r="H466" s="347">
        <f t="shared" si="24"/>
        <v>1.0023197550338685</v>
      </c>
      <c r="L466" s="329" t="s">
        <v>474</v>
      </c>
      <c r="M466" s="331">
        <v>380</v>
      </c>
      <c r="N466" s="332">
        <v>15.83333333</v>
      </c>
    </row>
    <row r="467" spans="1:14" ht="17.25" thickBot="1" x14ac:dyDescent="0.35">
      <c r="A467" s="325">
        <v>466</v>
      </c>
      <c r="B467" s="368">
        <v>3354806</v>
      </c>
      <c r="C467" s="371">
        <f t="shared" si="26"/>
        <v>1.0023214569547505</v>
      </c>
      <c r="D467" s="368">
        <v>27560000</v>
      </c>
      <c r="E467" s="371">
        <f t="shared" si="27"/>
        <v>1.0041901985789761</v>
      </c>
      <c r="F467" s="367">
        <v>43309</v>
      </c>
      <c r="G467" s="367">
        <f t="shared" si="25"/>
        <v>0.99766792121729897</v>
      </c>
      <c r="H467" s="347">
        <f t="shared" si="24"/>
        <v>1.002337530087021</v>
      </c>
      <c r="L467" s="329" t="s">
        <v>475</v>
      </c>
      <c r="M467" s="331">
        <v>380</v>
      </c>
      <c r="N467" s="332">
        <v>15.83333333</v>
      </c>
    </row>
    <row r="468" spans="1:14" ht="17.25" thickBot="1" x14ac:dyDescent="0.35">
      <c r="A468" s="325">
        <v>467</v>
      </c>
      <c r="B468" s="368">
        <v>3362609</v>
      </c>
      <c r="C468" s="371">
        <f t="shared" si="26"/>
        <v>1.0023259169084591</v>
      </c>
      <c r="D468" s="368">
        <v>27675000</v>
      </c>
      <c r="E468" s="371">
        <f t="shared" si="27"/>
        <v>1.0041727140783745</v>
      </c>
      <c r="F468" s="367">
        <v>43409</v>
      </c>
      <c r="G468" s="367">
        <f t="shared" si="25"/>
        <v>0.99769633025409477</v>
      </c>
      <c r="H468" s="347">
        <f t="shared" si="24"/>
        <v>1.0023089888937635</v>
      </c>
      <c r="L468" s="329" t="s">
        <v>476</v>
      </c>
      <c r="M468" s="331">
        <v>380</v>
      </c>
      <c r="N468" s="332">
        <v>15.83333333</v>
      </c>
    </row>
    <row r="469" spans="1:14" ht="17.25" thickBot="1" x14ac:dyDescent="0.35">
      <c r="A469" s="325">
        <v>468</v>
      </c>
      <c r="B469" s="368">
        <v>3370444</v>
      </c>
      <c r="C469" s="371">
        <f t="shared" si="26"/>
        <v>1.0023300359928853</v>
      </c>
      <c r="D469" s="368">
        <v>27790000</v>
      </c>
      <c r="E469" s="371">
        <f t="shared" si="27"/>
        <v>1.0041553748870822</v>
      </c>
      <c r="F469" s="367">
        <v>43510</v>
      </c>
      <c r="G469" s="367">
        <f t="shared" si="25"/>
        <v>0.99767869455297631</v>
      </c>
      <c r="H469" s="347">
        <f t="shared" si="24"/>
        <v>1.0023267064433643</v>
      </c>
      <c r="L469" s="329" t="s">
        <v>477</v>
      </c>
      <c r="M469" s="331">
        <v>380</v>
      </c>
      <c r="N469" s="332">
        <v>15.83333333</v>
      </c>
    </row>
    <row r="470" spans="1:14" ht="17.25" thickBot="1" x14ac:dyDescent="0.35">
      <c r="A470" s="325">
        <v>469</v>
      </c>
      <c r="B470" s="368">
        <v>3421623</v>
      </c>
      <c r="C470" s="371">
        <f t="shared" si="26"/>
        <v>1.0151846462958589</v>
      </c>
      <c r="D470" s="368">
        <v>27910000</v>
      </c>
      <c r="E470" s="371">
        <f t="shared" si="27"/>
        <v>1.0043181000359842</v>
      </c>
      <c r="F470" s="367">
        <v>43612</v>
      </c>
      <c r="G470" s="367">
        <f t="shared" si="25"/>
        <v>0.99766119416674315</v>
      </c>
      <c r="H470" s="347">
        <f t="shared" si="24"/>
        <v>1.0023442886692715</v>
      </c>
      <c r="L470" s="329" t="s">
        <v>478</v>
      </c>
      <c r="M470" s="331">
        <v>380</v>
      </c>
      <c r="N470" s="332">
        <v>15.83333333</v>
      </c>
    </row>
    <row r="471" spans="1:14" ht="17.25" thickBot="1" x14ac:dyDescent="0.35">
      <c r="A471" s="325">
        <v>470</v>
      </c>
      <c r="B471" s="368">
        <v>3429625</v>
      </c>
      <c r="C471" s="371">
        <f t="shared" si="26"/>
        <v>1.0023386562458809</v>
      </c>
      <c r="D471" s="368">
        <v>28025000</v>
      </c>
      <c r="E471" s="371">
        <f t="shared" si="27"/>
        <v>1.0041203869580795</v>
      </c>
      <c r="F471" s="367">
        <v>43714</v>
      </c>
      <c r="G471" s="367">
        <f t="shared" si="25"/>
        <v>0.99766665141602229</v>
      </c>
      <c r="H471" s="347">
        <f t="shared" si="24"/>
        <v>1.002338805833257</v>
      </c>
      <c r="L471" s="329" t="s">
        <v>479</v>
      </c>
      <c r="M471" s="331">
        <v>385</v>
      </c>
      <c r="N471" s="332">
        <v>16.041666670000001</v>
      </c>
    </row>
    <row r="472" spans="1:14" ht="17.25" thickBot="1" x14ac:dyDescent="0.35">
      <c r="A472" s="325">
        <v>471</v>
      </c>
      <c r="B472" s="368">
        <v>3437660</v>
      </c>
      <c r="C472" s="371">
        <f t="shared" si="26"/>
        <v>1.0023428217370705</v>
      </c>
      <c r="D472" s="368">
        <v>28145000</v>
      </c>
      <c r="E472" s="371">
        <f t="shared" si="27"/>
        <v>1.0042818911685996</v>
      </c>
      <c r="F472" s="367">
        <v>43816</v>
      </c>
      <c r="G472" s="367">
        <f t="shared" si="25"/>
        <v>0.99767208325725765</v>
      </c>
      <c r="H472" s="347">
        <f t="shared" si="24"/>
        <v>1.0023333485839776</v>
      </c>
      <c r="L472" s="329" t="s">
        <v>480</v>
      </c>
      <c r="M472" s="331">
        <v>385</v>
      </c>
      <c r="N472" s="332">
        <v>16.041666670000001</v>
      </c>
    </row>
    <row r="473" spans="1:14" ht="17.25" thickBot="1" x14ac:dyDescent="0.35">
      <c r="A473" s="325">
        <v>472</v>
      </c>
      <c r="B473" s="368">
        <v>3445728</v>
      </c>
      <c r="C473" s="371">
        <f t="shared" si="26"/>
        <v>1.0023469453058185</v>
      </c>
      <c r="D473" s="368">
        <v>28260000</v>
      </c>
      <c r="E473" s="371">
        <f t="shared" si="27"/>
        <v>1.0040859833007638</v>
      </c>
      <c r="F473" s="367">
        <v>43919</v>
      </c>
      <c r="G473" s="367">
        <f t="shared" si="25"/>
        <v>0.9976547735604181</v>
      </c>
      <c r="H473" s="347">
        <f t="shared" si="24"/>
        <v>1.0023507394559066</v>
      </c>
      <c r="L473" s="329" t="s">
        <v>481</v>
      </c>
      <c r="M473" s="331">
        <v>385</v>
      </c>
      <c r="N473" s="332">
        <v>16.041666670000001</v>
      </c>
    </row>
    <row r="474" spans="1:14" ht="17.25" thickBot="1" x14ac:dyDescent="0.35">
      <c r="A474" s="325">
        <v>473</v>
      </c>
      <c r="B474" s="368">
        <v>3453830</v>
      </c>
      <c r="C474" s="371">
        <f t="shared" si="26"/>
        <v>1.0023513173413572</v>
      </c>
      <c r="D474" s="368">
        <v>28380000</v>
      </c>
      <c r="E474" s="371">
        <f t="shared" si="27"/>
        <v>1.0042462845010616</v>
      </c>
      <c r="F474" s="367">
        <v>44022</v>
      </c>
      <c r="G474" s="367">
        <f t="shared" si="25"/>
        <v>0.99766026077870151</v>
      </c>
      <c r="H474" s="347">
        <f t="shared" si="24"/>
        <v>1.002345226439582</v>
      </c>
      <c r="L474" s="329" t="s">
        <v>482</v>
      </c>
      <c r="M474" s="331">
        <v>385</v>
      </c>
      <c r="N474" s="332">
        <v>16.041666670000001</v>
      </c>
    </row>
    <row r="475" spans="1:14" ht="17.25" thickBot="1" x14ac:dyDescent="0.35">
      <c r="A475" s="325">
        <v>474</v>
      </c>
      <c r="B475" s="368">
        <v>3461966</v>
      </c>
      <c r="C475" s="371">
        <f t="shared" si="26"/>
        <v>1.0023556457613723</v>
      </c>
      <c r="D475" s="368">
        <v>28500000</v>
      </c>
      <c r="E475" s="371">
        <f t="shared" si="27"/>
        <v>1.0042283298097252</v>
      </c>
      <c r="F475" s="367">
        <v>44126</v>
      </c>
      <c r="G475" s="367">
        <f t="shared" si="25"/>
        <v>0.9976431129039568</v>
      </c>
      <c r="H475" s="347">
        <f t="shared" si="24"/>
        <v>1.0023624551360684</v>
      </c>
      <c r="L475" s="329" t="s">
        <v>483</v>
      </c>
      <c r="M475" s="331">
        <v>385</v>
      </c>
      <c r="N475" s="332">
        <v>16.041666670000001</v>
      </c>
    </row>
    <row r="476" spans="1:14" ht="17.25" thickBot="1" x14ac:dyDescent="0.35">
      <c r="A476" s="325">
        <v>475</v>
      </c>
      <c r="B476" s="368">
        <v>3470136</v>
      </c>
      <c r="C476" s="371">
        <f t="shared" si="26"/>
        <v>1.0023599307445539</v>
      </c>
      <c r="D476" s="368">
        <v>28620000</v>
      </c>
      <c r="E476" s="371">
        <f t="shared" si="27"/>
        <v>1.0042105263157894</v>
      </c>
      <c r="F476" s="367">
        <v>44230</v>
      </c>
      <c r="G476" s="367">
        <f t="shared" si="25"/>
        <v>0.99764865475921316</v>
      </c>
      <c r="H476" s="347">
        <f t="shared" si="24"/>
        <v>1.0023568870960431</v>
      </c>
      <c r="L476" s="329" t="s">
        <v>484</v>
      </c>
      <c r="M476" s="331">
        <v>390</v>
      </c>
      <c r="N476" s="332">
        <v>16.25</v>
      </c>
    </row>
    <row r="477" spans="1:14" ht="17.25" thickBot="1" x14ac:dyDescent="0.35">
      <c r="A477" s="325">
        <v>476</v>
      </c>
      <c r="B477" s="368">
        <v>3478340</v>
      </c>
      <c r="C477" s="371">
        <f t="shared" si="26"/>
        <v>1.0023641724704737</v>
      </c>
      <c r="D477" s="368">
        <v>28740000</v>
      </c>
      <c r="E477" s="371">
        <f t="shared" si="27"/>
        <v>1.0041928721174005</v>
      </c>
      <c r="F477" s="367">
        <v>44335</v>
      </c>
      <c r="G477" s="367">
        <f t="shared" si="25"/>
        <v>0.99763166798240666</v>
      </c>
      <c r="H477" s="347">
        <f t="shared" si="24"/>
        <v>1.0023739543296406</v>
      </c>
      <c r="L477" s="329" t="s">
        <v>485</v>
      </c>
      <c r="M477" s="331">
        <v>390</v>
      </c>
      <c r="N477" s="332">
        <v>16.25</v>
      </c>
    </row>
    <row r="478" spans="1:14" ht="17.25" thickBot="1" x14ac:dyDescent="0.35">
      <c r="A478" s="325">
        <v>477</v>
      </c>
      <c r="B478" s="368">
        <v>3486578</v>
      </c>
      <c r="C478" s="371">
        <f t="shared" si="26"/>
        <v>1.002368371119557</v>
      </c>
      <c r="D478" s="368">
        <v>28865000</v>
      </c>
      <c r="E478" s="371">
        <f t="shared" si="27"/>
        <v>1.0043493389004872</v>
      </c>
      <c r="F478" s="367">
        <v>44440</v>
      </c>
      <c r="G478" s="367">
        <f t="shared" si="25"/>
        <v>0.99763726372637263</v>
      </c>
      <c r="H478" s="347">
        <f t="shared" si="24"/>
        <v>1.0023683320175933</v>
      </c>
      <c r="L478" s="329" t="s">
        <v>486</v>
      </c>
      <c r="M478" s="331">
        <v>390</v>
      </c>
      <c r="N478" s="332">
        <v>16.25</v>
      </c>
    </row>
    <row r="479" spans="1:14" ht="17.25" thickBot="1" x14ac:dyDescent="0.35">
      <c r="A479" s="325">
        <v>478</v>
      </c>
      <c r="B479" s="368">
        <v>3494850</v>
      </c>
      <c r="C479" s="371">
        <f t="shared" si="26"/>
        <v>1.0023725268730543</v>
      </c>
      <c r="D479" s="368">
        <v>28985000</v>
      </c>
      <c r="E479" s="371">
        <f t="shared" si="27"/>
        <v>1.004157283907847</v>
      </c>
      <c r="F479" s="367">
        <v>44545</v>
      </c>
      <c r="G479" s="367">
        <f t="shared" si="25"/>
        <v>0.99764283309013357</v>
      </c>
      <c r="H479" s="347">
        <f t="shared" si="24"/>
        <v>1.0023627362736274</v>
      </c>
      <c r="L479" s="329" t="s">
        <v>487</v>
      </c>
      <c r="M479" s="331">
        <v>390</v>
      </c>
      <c r="N479" s="332">
        <v>16.25</v>
      </c>
    </row>
    <row r="480" spans="1:14" ht="17.25" thickBot="1" x14ac:dyDescent="0.35">
      <c r="A480" s="325">
        <v>479</v>
      </c>
      <c r="B480" s="368">
        <v>3503157</v>
      </c>
      <c r="C480" s="371">
        <f t="shared" si="26"/>
        <v>1.0023769260483282</v>
      </c>
      <c r="D480" s="368">
        <v>29110000</v>
      </c>
      <c r="E480" s="371">
        <f t="shared" si="27"/>
        <v>1.0043125754700708</v>
      </c>
      <c r="F480" s="367">
        <v>44651</v>
      </c>
      <c r="G480" s="367">
        <f t="shared" si="25"/>
        <v>0.99762603301157871</v>
      </c>
      <c r="H480" s="347">
        <f t="shared" si="24"/>
        <v>1.0023796161185319</v>
      </c>
      <c r="L480" s="329" t="s">
        <v>488</v>
      </c>
      <c r="M480" s="331">
        <v>390</v>
      </c>
      <c r="N480" s="332">
        <v>16.25</v>
      </c>
    </row>
    <row r="481" spans="1:14" ht="17.25" thickBot="1" x14ac:dyDescent="0.35">
      <c r="A481" s="325">
        <v>480</v>
      </c>
      <c r="B481" s="368">
        <v>3511498</v>
      </c>
      <c r="C481" s="371">
        <f t="shared" si="26"/>
        <v>1.0023809951994729</v>
      </c>
      <c r="D481" s="368">
        <v>29230000</v>
      </c>
      <c r="E481" s="371">
        <f t="shared" si="27"/>
        <v>1.0041222947440742</v>
      </c>
      <c r="F481" s="367">
        <v>44758</v>
      </c>
      <c r="G481" s="367">
        <f t="shared" si="25"/>
        <v>0.99760936592341032</v>
      </c>
      <c r="H481" s="347">
        <f t="shared" si="24"/>
        <v>1.0023963629034065</v>
      </c>
      <c r="L481" s="329" t="s">
        <v>489</v>
      </c>
      <c r="M481" s="331">
        <v>390</v>
      </c>
      <c r="N481" s="332">
        <v>16.25</v>
      </c>
    </row>
    <row r="482" spans="1:14" ht="17.25" thickBot="1" x14ac:dyDescent="0.35">
      <c r="A482" s="325">
        <v>481</v>
      </c>
      <c r="B482" s="368">
        <v>3519874</v>
      </c>
      <c r="C482" s="371">
        <f t="shared" si="26"/>
        <v>1.0023853067836006</v>
      </c>
      <c r="D482" s="368">
        <v>29355000</v>
      </c>
      <c r="E482" s="371">
        <f t="shared" si="27"/>
        <v>1.0042764283270613</v>
      </c>
      <c r="F482" s="367">
        <v>44864</v>
      </c>
      <c r="G482" s="367">
        <f t="shared" si="25"/>
        <v>0.99763730385164051</v>
      </c>
      <c r="H482" s="347">
        <f t="shared" si="24"/>
        <v>1.002368291702042</v>
      </c>
      <c r="L482" s="329" t="s">
        <v>490</v>
      </c>
      <c r="M482" s="331">
        <v>395</v>
      </c>
      <c r="N482" s="332">
        <v>16.458333329999999</v>
      </c>
    </row>
    <row r="483" spans="1:14" ht="17.25" thickBot="1" x14ac:dyDescent="0.35">
      <c r="A483" s="325">
        <v>482</v>
      </c>
      <c r="B483" s="368">
        <v>3528286</v>
      </c>
      <c r="C483" s="371">
        <f t="shared" si="26"/>
        <v>1.0023898582733359</v>
      </c>
      <c r="D483" s="368">
        <v>29480000</v>
      </c>
      <c r="E483" s="371">
        <f t="shared" si="27"/>
        <v>1.0042582183614375</v>
      </c>
      <c r="F483" s="367">
        <v>44971</v>
      </c>
      <c r="G483" s="367">
        <f t="shared" si="25"/>
        <v>0.99762068888839472</v>
      </c>
      <c r="H483" s="347">
        <f t="shared" si="24"/>
        <v>1.0023849857346647</v>
      </c>
      <c r="L483" s="329" t="s">
        <v>491</v>
      </c>
      <c r="M483" s="331">
        <v>395</v>
      </c>
      <c r="N483" s="332">
        <v>16.458333329999999</v>
      </c>
    </row>
    <row r="484" spans="1:14" ht="17.25" thickBot="1" x14ac:dyDescent="0.35">
      <c r="A484" s="325">
        <v>483</v>
      </c>
      <c r="B484" s="368">
        <v>3536732</v>
      </c>
      <c r="C484" s="371">
        <f t="shared" si="26"/>
        <v>1.0023937968747432</v>
      </c>
      <c r="D484" s="368">
        <v>29605000</v>
      </c>
      <c r="E484" s="371">
        <f t="shared" si="27"/>
        <v>1.0042401628222524</v>
      </c>
      <c r="F484" s="367">
        <v>45079</v>
      </c>
      <c r="G484" s="367">
        <f t="shared" si="25"/>
        <v>0.99760420594955523</v>
      </c>
      <c r="H484" s="347">
        <f t="shared" si="24"/>
        <v>1.0024015476640502</v>
      </c>
      <c r="L484" s="329" t="s">
        <v>492</v>
      </c>
      <c r="M484" s="331">
        <v>395</v>
      </c>
      <c r="N484" s="332">
        <v>16.458333329999999</v>
      </c>
    </row>
    <row r="485" spans="1:14" ht="17.25" thickBot="1" x14ac:dyDescent="0.35">
      <c r="A485" s="325">
        <v>484</v>
      </c>
      <c r="B485" s="368">
        <v>3545213</v>
      </c>
      <c r="C485" s="371">
        <f t="shared" si="26"/>
        <v>1.0023979764370046</v>
      </c>
      <c r="D485" s="368">
        <v>29730000</v>
      </c>
      <c r="E485" s="371">
        <f t="shared" si="27"/>
        <v>1.0042222597534201</v>
      </c>
      <c r="F485" s="367">
        <v>45187</v>
      </c>
      <c r="G485" s="367">
        <f t="shared" si="25"/>
        <v>0.99760993206010573</v>
      </c>
      <c r="H485" s="347">
        <f t="shared" si="24"/>
        <v>1.0023957940504449</v>
      </c>
      <c r="L485" s="329" t="s">
        <v>493</v>
      </c>
      <c r="M485" s="331">
        <v>395</v>
      </c>
      <c r="N485" s="332">
        <v>16.458333329999999</v>
      </c>
    </row>
    <row r="486" spans="1:14" ht="17.25" thickBot="1" x14ac:dyDescent="0.35">
      <c r="A486" s="325">
        <v>485</v>
      </c>
      <c r="B486" s="368">
        <v>3553730</v>
      </c>
      <c r="C486" s="371">
        <f t="shared" si="26"/>
        <v>1.002402394440052</v>
      </c>
      <c r="D486" s="368">
        <v>29860000</v>
      </c>
      <c r="E486" s="371">
        <f t="shared" si="27"/>
        <v>1.0043726875210226</v>
      </c>
      <c r="F486" s="367">
        <v>45296</v>
      </c>
      <c r="G486" s="367">
        <f t="shared" si="25"/>
        <v>0.99759360649947015</v>
      </c>
      <c r="H486" s="347">
        <f t="shared" si="24"/>
        <v>1.0024121981985969</v>
      </c>
      <c r="L486" s="329" t="s">
        <v>494</v>
      </c>
      <c r="M486" s="331">
        <v>395</v>
      </c>
      <c r="N486" s="332">
        <v>16.458333329999999</v>
      </c>
    </row>
    <row r="487" spans="1:14" ht="17.25" thickBot="1" x14ac:dyDescent="0.35">
      <c r="A487" s="325">
        <v>486</v>
      </c>
      <c r="B487" s="368">
        <v>3562282</v>
      </c>
      <c r="C487" s="371">
        <f t="shared" si="26"/>
        <v>1.0024064855799399</v>
      </c>
      <c r="D487" s="368">
        <v>29985000</v>
      </c>
      <c r="E487" s="371">
        <f t="shared" si="27"/>
        <v>1.004186202277294</v>
      </c>
      <c r="F487" s="367">
        <v>45405</v>
      </c>
      <c r="G487" s="367">
        <f t="shared" si="25"/>
        <v>0.99759938332782738</v>
      </c>
      <c r="H487" s="347">
        <f t="shared" si="24"/>
        <v>1.0024063935005298</v>
      </c>
      <c r="L487" s="329" t="s">
        <v>495</v>
      </c>
      <c r="M487" s="331">
        <v>395</v>
      </c>
      <c r="N487" s="332">
        <v>16.458333329999999</v>
      </c>
    </row>
    <row r="488" spans="1:14" ht="17.25" thickBot="1" x14ac:dyDescent="0.35">
      <c r="A488" s="325">
        <v>487</v>
      </c>
      <c r="B488" s="368">
        <v>3570870</v>
      </c>
      <c r="C488" s="371">
        <f t="shared" si="26"/>
        <v>1.0024108141915773</v>
      </c>
      <c r="D488" s="368">
        <v>30115000</v>
      </c>
      <c r="E488" s="371">
        <f t="shared" si="27"/>
        <v>1.0043355010838753</v>
      </c>
      <c r="F488" s="367">
        <v>45514</v>
      </c>
      <c r="G488" s="367">
        <f t="shared" si="25"/>
        <v>0.99760513248670735</v>
      </c>
      <c r="H488" s="347">
        <f t="shared" si="24"/>
        <v>1.0024006166721726</v>
      </c>
      <c r="L488" s="329" t="s">
        <v>496</v>
      </c>
      <c r="M488" s="331">
        <v>400</v>
      </c>
      <c r="N488" s="332">
        <v>16.666666670000001</v>
      </c>
    </row>
    <row r="489" spans="1:14" ht="17.25" thickBot="1" x14ac:dyDescent="0.35">
      <c r="A489" s="325">
        <v>488</v>
      </c>
      <c r="B489" s="368">
        <v>3579494</v>
      </c>
      <c r="C489" s="371">
        <f t="shared" si="26"/>
        <v>1.0024150977212836</v>
      </c>
      <c r="D489" s="368">
        <v>30245000</v>
      </c>
      <c r="E489" s="371">
        <f t="shared" si="27"/>
        <v>1.0043167856549893</v>
      </c>
      <c r="F489" s="367">
        <v>45624</v>
      </c>
      <c r="G489" s="367">
        <f t="shared" si="25"/>
        <v>0.99758898825179732</v>
      </c>
      <c r="H489" s="347">
        <f t="shared" si="24"/>
        <v>1.0024168387748824</v>
      </c>
      <c r="L489" s="329" t="s">
        <v>497</v>
      </c>
      <c r="M489" s="331">
        <v>400</v>
      </c>
      <c r="N489" s="332">
        <v>16.666666670000001</v>
      </c>
    </row>
    <row r="490" spans="1:14" ht="17.25" thickBot="1" x14ac:dyDescent="0.35">
      <c r="A490" s="325">
        <v>489</v>
      </c>
      <c r="B490" s="368">
        <v>3633573</v>
      </c>
      <c r="C490" s="371">
        <f t="shared" si="26"/>
        <v>1.0151080012985076</v>
      </c>
      <c r="D490" s="368">
        <v>30370000</v>
      </c>
      <c r="E490" s="371">
        <f t="shared" si="27"/>
        <v>1.0041329145313276</v>
      </c>
      <c r="F490" s="367">
        <v>45735</v>
      </c>
      <c r="G490" s="367">
        <f t="shared" si="25"/>
        <v>0.9975729747458183</v>
      </c>
      <c r="H490" s="347">
        <f t="shared" si="24"/>
        <v>1.0024329300368227</v>
      </c>
      <c r="L490" s="329" t="s">
        <v>498</v>
      </c>
      <c r="M490" s="331">
        <v>400</v>
      </c>
      <c r="N490" s="332">
        <v>16.666666670000001</v>
      </c>
    </row>
    <row r="491" spans="1:14" ht="17.25" thickBot="1" x14ac:dyDescent="0.35">
      <c r="A491" s="325">
        <v>490</v>
      </c>
      <c r="B491" s="368">
        <v>3642378</v>
      </c>
      <c r="C491" s="371">
        <f t="shared" si="26"/>
        <v>1.0024232346508519</v>
      </c>
      <c r="D491" s="368">
        <v>30500000</v>
      </c>
      <c r="E491" s="371">
        <f t="shared" si="27"/>
        <v>1.0042805400065855</v>
      </c>
      <c r="F491" s="367">
        <v>45845</v>
      </c>
      <c r="G491" s="367">
        <f t="shared" si="25"/>
        <v>0.99760061075362638</v>
      </c>
      <c r="H491" s="347">
        <f t="shared" si="24"/>
        <v>1.0024051601618016</v>
      </c>
      <c r="L491" s="329" t="s">
        <v>499</v>
      </c>
      <c r="M491" s="331">
        <v>400</v>
      </c>
      <c r="N491" s="332">
        <v>16.666666670000001</v>
      </c>
    </row>
    <row r="492" spans="1:14" ht="17.25" thickBot="1" x14ac:dyDescent="0.35">
      <c r="A492" s="325">
        <v>491</v>
      </c>
      <c r="B492" s="368">
        <v>3651221</v>
      </c>
      <c r="C492" s="371">
        <f t="shared" si="26"/>
        <v>1.002427809524437</v>
      </c>
      <c r="D492" s="368">
        <v>30635000</v>
      </c>
      <c r="E492" s="371">
        <f t="shared" si="27"/>
        <v>1.0044262295081967</v>
      </c>
      <c r="F492" s="367">
        <v>45957</v>
      </c>
      <c r="G492" s="367">
        <f t="shared" si="25"/>
        <v>0.99756293926931694</v>
      </c>
      <c r="H492" s="347">
        <f t="shared" si="24"/>
        <v>1.0024430145053986</v>
      </c>
      <c r="L492" s="329" t="s">
        <v>500</v>
      </c>
      <c r="M492" s="331">
        <v>400</v>
      </c>
      <c r="N492" s="332">
        <v>16.666666670000001</v>
      </c>
    </row>
    <row r="493" spans="1:14" ht="17.25" thickBot="1" x14ac:dyDescent="0.35">
      <c r="A493" s="325">
        <v>492</v>
      </c>
      <c r="B493" s="368">
        <v>3660100</v>
      </c>
      <c r="C493" s="371">
        <f t="shared" si="26"/>
        <v>1.0024317892562515</v>
      </c>
      <c r="D493" s="368">
        <v>30765000</v>
      </c>
      <c r="E493" s="371">
        <f t="shared" si="27"/>
        <v>1.0042435123225069</v>
      </c>
      <c r="F493" s="367">
        <v>46068</v>
      </c>
      <c r="G493" s="367">
        <f t="shared" si="25"/>
        <v>0.99759051836415735</v>
      </c>
      <c r="H493" s="347">
        <f t="shared" si="24"/>
        <v>1.0024153012598733</v>
      </c>
      <c r="L493" s="329" t="s">
        <v>501</v>
      </c>
      <c r="M493" s="331">
        <v>400</v>
      </c>
      <c r="N493" s="332">
        <v>16.666666670000001</v>
      </c>
    </row>
    <row r="494" spans="1:14" ht="17.25" thickBot="1" x14ac:dyDescent="0.35">
      <c r="A494" s="325">
        <v>493</v>
      </c>
      <c r="B494" s="368">
        <v>3669017</v>
      </c>
      <c r="C494" s="371">
        <f t="shared" si="26"/>
        <v>1.0024362722329991</v>
      </c>
      <c r="D494" s="368">
        <v>30895000</v>
      </c>
      <c r="E494" s="371">
        <f t="shared" si="27"/>
        <v>1.0042255810173899</v>
      </c>
      <c r="F494" s="367">
        <v>46181</v>
      </c>
      <c r="G494" s="367">
        <f t="shared" si="25"/>
        <v>0.9975531062558195</v>
      </c>
      <c r="H494" s="347">
        <f t="shared" si="24"/>
        <v>1.0024528957193715</v>
      </c>
      <c r="L494" s="329" t="s">
        <v>502</v>
      </c>
      <c r="M494" s="331">
        <v>405</v>
      </c>
      <c r="N494" s="332">
        <v>16.875</v>
      </c>
    </row>
    <row r="495" spans="1:14" ht="17.25" thickBot="1" x14ac:dyDescent="0.35">
      <c r="A495" s="325">
        <v>494</v>
      </c>
      <c r="B495" s="368">
        <v>3677970</v>
      </c>
      <c r="C495" s="371">
        <f t="shared" si="26"/>
        <v>1.0024401631281621</v>
      </c>
      <c r="D495" s="368">
        <v>31030000</v>
      </c>
      <c r="E495" s="371">
        <f t="shared" si="27"/>
        <v>1.004369639100178</v>
      </c>
      <c r="F495" s="367">
        <v>46293</v>
      </c>
      <c r="G495" s="367">
        <f t="shared" si="25"/>
        <v>0.99758062774069511</v>
      </c>
      <c r="H495" s="347">
        <f t="shared" si="24"/>
        <v>1.0024252398172409</v>
      </c>
      <c r="L495" s="329" t="s">
        <v>503</v>
      </c>
      <c r="M495" s="331">
        <v>405</v>
      </c>
      <c r="N495" s="332">
        <v>16.875</v>
      </c>
    </row>
    <row r="496" spans="1:14" ht="17.25" thickBot="1" x14ac:dyDescent="0.35">
      <c r="A496" s="325">
        <v>495</v>
      </c>
      <c r="B496" s="368">
        <v>3686961</v>
      </c>
      <c r="C496" s="371">
        <f t="shared" si="26"/>
        <v>1.0024445550126837</v>
      </c>
      <c r="D496" s="368">
        <v>31165000</v>
      </c>
      <c r="E496" s="371">
        <f t="shared" si="27"/>
        <v>1.0043506284241057</v>
      </c>
      <c r="F496" s="367">
        <v>46407</v>
      </c>
      <c r="G496" s="367">
        <f t="shared" si="25"/>
        <v>0.99754347404486388</v>
      </c>
      <c r="H496" s="347">
        <f t="shared" si="24"/>
        <v>1.002462575335364</v>
      </c>
      <c r="L496" s="329" t="s">
        <v>504</v>
      </c>
      <c r="M496" s="331">
        <v>405</v>
      </c>
      <c r="N496" s="332">
        <v>16.875</v>
      </c>
    </row>
    <row r="497" spans="1:14" ht="17.25" thickBot="1" x14ac:dyDescent="0.35">
      <c r="A497" s="325">
        <v>496</v>
      </c>
      <c r="B497" s="368">
        <v>3695989</v>
      </c>
      <c r="C497" s="371">
        <f t="shared" si="26"/>
        <v>1.0024486291013113</v>
      </c>
      <c r="D497" s="368">
        <v>31300000</v>
      </c>
      <c r="E497" s="371">
        <f t="shared" si="27"/>
        <v>1.0043317824482592</v>
      </c>
      <c r="F497" s="367">
        <v>46520</v>
      </c>
      <c r="G497" s="367">
        <f t="shared" si="25"/>
        <v>0.99757093723129842</v>
      </c>
      <c r="H497" s="347">
        <f t="shared" si="24"/>
        <v>1.0024349774818455</v>
      </c>
      <c r="L497" s="329" t="s">
        <v>505</v>
      </c>
      <c r="M497" s="331">
        <v>405</v>
      </c>
      <c r="N497" s="332">
        <v>16.875</v>
      </c>
    </row>
    <row r="498" spans="1:14" ht="17.25" thickBot="1" x14ac:dyDescent="0.35">
      <c r="A498" s="325">
        <v>497</v>
      </c>
      <c r="B498" s="368">
        <v>3705055</v>
      </c>
      <c r="C498" s="371">
        <f t="shared" si="26"/>
        <v>1.0024529293783071</v>
      </c>
      <c r="D498" s="368">
        <v>31435000</v>
      </c>
      <c r="E498" s="371">
        <f t="shared" si="27"/>
        <v>1.0043130990415337</v>
      </c>
      <c r="F498" s="367">
        <v>46634</v>
      </c>
      <c r="G498" s="367">
        <f t="shared" si="25"/>
        <v>0.99755543165930438</v>
      </c>
      <c r="H498" s="347">
        <f t="shared" si="24"/>
        <v>1.0024505588993982</v>
      </c>
      <c r="L498" s="329" t="s">
        <v>506</v>
      </c>
      <c r="M498" s="331">
        <v>405</v>
      </c>
      <c r="N498" s="332">
        <v>16.875</v>
      </c>
    </row>
    <row r="499" spans="1:14" ht="17.25" thickBot="1" x14ac:dyDescent="0.35">
      <c r="A499" s="325">
        <v>498</v>
      </c>
      <c r="B499" s="368">
        <v>3714158</v>
      </c>
      <c r="C499" s="371">
        <f t="shared" si="26"/>
        <v>1.0024569135950749</v>
      </c>
      <c r="D499" s="368">
        <v>31570000</v>
      </c>
      <c r="E499" s="371">
        <f t="shared" si="27"/>
        <v>1.0042945761094322</v>
      </c>
      <c r="F499" s="367">
        <v>46749</v>
      </c>
      <c r="G499" s="367">
        <f t="shared" si="25"/>
        <v>0.99754005433271298</v>
      </c>
      <c r="H499" s="347">
        <f t="shared" ref="H499:H502" si="28">F499/F498</f>
        <v>1.0024660119226316</v>
      </c>
      <c r="L499" s="329" t="s">
        <v>507</v>
      </c>
      <c r="M499" s="331">
        <v>405</v>
      </c>
      <c r="N499" s="332">
        <v>16.875</v>
      </c>
    </row>
    <row r="500" spans="1:14" ht="17.25" thickBot="1" x14ac:dyDescent="0.35">
      <c r="A500" s="325">
        <v>499</v>
      </c>
      <c r="B500" s="368">
        <v>3723300</v>
      </c>
      <c r="C500" s="371">
        <f t="shared" si="26"/>
        <v>1.0024613923263361</v>
      </c>
      <c r="D500" s="368">
        <v>31705000</v>
      </c>
      <c r="E500" s="371">
        <f t="shared" si="27"/>
        <v>1.0042762115932848</v>
      </c>
      <c r="F500" s="367">
        <v>46864</v>
      </c>
      <c r="G500" s="367">
        <f t="shared" si="25"/>
        <v>0.99754609081597811</v>
      </c>
      <c r="H500" s="347">
        <f t="shared" si="28"/>
        <v>1.0024599456672869</v>
      </c>
      <c r="L500" s="329" t="s">
        <v>508</v>
      </c>
      <c r="M500" s="331">
        <v>410</v>
      </c>
      <c r="N500" s="332">
        <v>17.083333329999999</v>
      </c>
    </row>
    <row r="501" spans="1:14" ht="17.25" thickBot="1" x14ac:dyDescent="0.35">
      <c r="A501" s="325">
        <v>500</v>
      </c>
      <c r="B501" s="368">
        <v>3732480</v>
      </c>
      <c r="C501" s="371">
        <f t="shared" si="26"/>
        <v>1.0024655547498187</v>
      </c>
      <c r="D501" s="368">
        <v>31840000</v>
      </c>
      <c r="E501" s="371">
        <f t="shared" si="27"/>
        <v>1.0042580034694844</v>
      </c>
      <c r="F501" s="367">
        <v>46980</v>
      </c>
      <c r="G501" s="367">
        <f t="shared" si="25"/>
        <v>0.9975308641975309</v>
      </c>
      <c r="H501" s="347">
        <f t="shared" si="28"/>
        <v>1.0024752475247525</v>
      </c>
      <c r="L501" s="329" t="s">
        <v>509</v>
      </c>
      <c r="M501" s="331">
        <v>410</v>
      </c>
      <c r="N501" s="332">
        <v>17.083333329999999</v>
      </c>
    </row>
    <row r="502" spans="1:14" ht="17.25" thickBot="1" x14ac:dyDescent="0.35">
      <c r="A502" s="325">
        <v>501</v>
      </c>
      <c r="B502" s="368">
        <v>3741698</v>
      </c>
      <c r="C502" s="371">
        <f t="shared" si="26"/>
        <v>1.0024696716392318</v>
      </c>
      <c r="D502" s="368">
        <v>31980000</v>
      </c>
      <c r="E502" s="371">
        <f t="shared" si="27"/>
        <v>1.004396984924623</v>
      </c>
      <c r="F502" s="367">
        <v>47096</v>
      </c>
      <c r="G502" s="367">
        <f t="shared" si="25"/>
        <v>0.99753694581280783</v>
      </c>
      <c r="H502" s="347">
        <f t="shared" si="28"/>
        <v>1.0024691358024691</v>
      </c>
      <c r="L502" s="329" t="s">
        <v>510</v>
      </c>
      <c r="M502" s="331">
        <v>410</v>
      </c>
      <c r="N502" s="332">
        <v>17.083333329999999</v>
      </c>
    </row>
    <row r="503" spans="1:14" ht="17.25" thickBot="1" x14ac:dyDescent="0.35">
      <c r="L503" s="329" t="s">
        <v>511</v>
      </c>
      <c r="M503" s="331">
        <v>410</v>
      </c>
      <c r="N503" s="332">
        <v>17.083333329999999</v>
      </c>
    </row>
    <row r="504" spans="1:14" ht="17.25" thickBot="1" x14ac:dyDescent="0.35">
      <c r="L504" s="329" t="s">
        <v>512</v>
      </c>
      <c r="M504" s="331">
        <v>410</v>
      </c>
      <c r="N504" s="332">
        <v>17.083333329999999</v>
      </c>
    </row>
    <row r="505" spans="1:14" ht="17.25" thickBot="1" x14ac:dyDescent="0.35">
      <c r="L505" s="329" t="s">
        <v>513</v>
      </c>
      <c r="M505" s="331">
        <v>410</v>
      </c>
      <c r="N505" s="332">
        <v>17.083333329999999</v>
      </c>
    </row>
    <row r="506" spans="1:14" ht="17.25" thickBot="1" x14ac:dyDescent="0.35">
      <c r="L506" s="329" t="s">
        <v>514</v>
      </c>
      <c r="M506" s="331">
        <v>415</v>
      </c>
      <c r="N506" s="332">
        <v>17.291666670000001</v>
      </c>
    </row>
    <row r="507" spans="1:14" ht="17.25" thickBot="1" x14ac:dyDescent="0.35">
      <c r="L507" s="329" t="s">
        <v>515</v>
      </c>
      <c r="M507" s="331">
        <v>415</v>
      </c>
      <c r="N507" s="332">
        <v>17.291666670000001</v>
      </c>
    </row>
    <row r="508" spans="1:14" ht="17.25" thickBot="1" x14ac:dyDescent="0.35">
      <c r="L508" s="329" t="s">
        <v>516</v>
      </c>
      <c r="M508" s="331">
        <v>415</v>
      </c>
      <c r="N508" s="332">
        <v>17.291666670000001</v>
      </c>
    </row>
    <row r="509" spans="1:14" ht="17.25" thickBot="1" x14ac:dyDescent="0.35">
      <c r="L509" s="329" t="s">
        <v>517</v>
      </c>
      <c r="M509" s="331">
        <v>415</v>
      </c>
      <c r="N509" s="332">
        <v>17.291666670000001</v>
      </c>
    </row>
    <row r="510" spans="1:14" ht="17.25" thickBot="1" x14ac:dyDescent="0.35">
      <c r="L510" s="329" t="s">
        <v>518</v>
      </c>
      <c r="M510" s="331">
        <v>415</v>
      </c>
      <c r="N510" s="332">
        <v>17.291666670000001</v>
      </c>
    </row>
    <row r="511" spans="1:14" ht="17.25" thickBot="1" x14ac:dyDescent="0.35">
      <c r="L511" s="329" t="s">
        <v>519</v>
      </c>
      <c r="M511" s="331">
        <v>415</v>
      </c>
      <c r="N511" s="332">
        <v>17.291666670000001</v>
      </c>
    </row>
    <row r="512" spans="1:14" ht="17.25" thickBot="1" x14ac:dyDescent="0.35">
      <c r="L512" s="329" t="s">
        <v>520</v>
      </c>
      <c r="M512" s="331">
        <v>420</v>
      </c>
      <c r="N512" s="332">
        <v>17.5</v>
      </c>
    </row>
    <row r="513" spans="12:14" ht="17.25" thickBot="1" x14ac:dyDescent="0.35">
      <c r="L513" s="329" t="s">
        <v>521</v>
      </c>
      <c r="M513" s="331">
        <v>420</v>
      </c>
      <c r="N513" s="332">
        <v>17.5</v>
      </c>
    </row>
    <row r="514" spans="12:14" ht="17.25" thickBot="1" x14ac:dyDescent="0.35">
      <c r="L514" s="329" t="s">
        <v>522</v>
      </c>
      <c r="M514" s="331">
        <v>420</v>
      </c>
      <c r="N514" s="332">
        <v>17.5</v>
      </c>
    </row>
    <row r="515" spans="12:14" ht="17.25" thickBot="1" x14ac:dyDescent="0.35">
      <c r="L515" s="329" t="s">
        <v>523</v>
      </c>
      <c r="M515" s="331">
        <v>420</v>
      </c>
      <c r="N515" s="332">
        <v>17.5</v>
      </c>
    </row>
    <row r="516" spans="12:14" ht="17.25" thickBot="1" x14ac:dyDescent="0.35">
      <c r="L516" s="329" t="s">
        <v>524</v>
      </c>
      <c r="M516" s="331">
        <v>425</v>
      </c>
      <c r="N516" s="332">
        <v>17.708333329999999</v>
      </c>
    </row>
    <row r="517" spans="12:14" ht="17.25" thickBot="1" x14ac:dyDescent="0.35">
      <c r="L517" s="329" t="s">
        <v>525</v>
      </c>
      <c r="M517" s="331">
        <v>425</v>
      </c>
      <c r="N517" s="332">
        <v>17.708333329999999</v>
      </c>
    </row>
    <row r="518" spans="12:14" ht="17.25" thickBot="1" x14ac:dyDescent="0.35">
      <c r="L518" s="329" t="s">
        <v>526</v>
      </c>
      <c r="M518" s="331">
        <v>425</v>
      </c>
      <c r="N518" s="332">
        <v>17.708333329999999</v>
      </c>
    </row>
    <row r="519" spans="12:14" ht="17.25" thickBot="1" x14ac:dyDescent="0.35">
      <c r="L519" s="329" t="s">
        <v>527</v>
      </c>
      <c r="M519" s="331">
        <v>425</v>
      </c>
      <c r="N519" s="332">
        <v>17.708333329999999</v>
      </c>
    </row>
    <row r="520" spans="12:14" ht="17.25" thickBot="1" x14ac:dyDescent="0.35">
      <c r="L520" s="329" t="s">
        <v>528</v>
      </c>
      <c r="M520" s="331">
        <v>430</v>
      </c>
      <c r="N520" s="332">
        <v>17.916666670000001</v>
      </c>
    </row>
    <row r="521" spans="12:14" ht="17.25" thickBot="1" x14ac:dyDescent="0.35">
      <c r="L521" s="329" t="s">
        <v>529</v>
      </c>
      <c r="M521" s="331">
        <v>430</v>
      </c>
      <c r="N521" s="332">
        <v>17.916666670000001</v>
      </c>
    </row>
    <row r="522" spans="12:14" ht="17.25" thickBot="1" x14ac:dyDescent="0.35">
      <c r="L522" s="329" t="s">
        <v>530</v>
      </c>
      <c r="M522" s="331">
        <v>430</v>
      </c>
      <c r="N522" s="332">
        <v>17.916666670000001</v>
      </c>
    </row>
    <row r="523" spans="12:14" ht="17.25" thickBot="1" x14ac:dyDescent="0.35">
      <c r="L523" s="329" t="s">
        <v>531</v>
      </c>
      <c r="M523" s="331">
        <v>430</v>
      </c>
      <c r="N523" s="332">
        <v>17.916666670000001</v>
      </c>
    </row>
    <row r="524" spans="12:14" ht="17.25" thickBot="1" x14ac:dyDescent="0.35">
      <c r="L524" s="329" t="s">
        <v>532</v>
      </c>
      <c r="M524" s="331">
        <v>435</v>
      </c>
      <c r="N524" s="332">
        <v>18.125</v>
      </c>
    </row>
    <row r="525" spans="12:14" ht="17.25" thickBot="1" x14ac:dyDescent="0.35">
      <c r="L525" s="329" t="s">
        <v>533</v>
      </c>
      <c r="M525" s="331">
        <v>435</v>
      </c>
      <c r="N525" s="332">
        <v>18.125</v>
      </c>
    </row>
    <row r="526" spans="12:14" ht="17.25" thickBot="1" x14ac:dyDescent="0.35">
      <c r="L526" s="329" t="s">
        <v>534</v>
      </c>
      <c r="M526" s="331">
        <v>435</v>
      </c>
      <c r="N526" s="332">
        <v>18.125</v>
      </c>
    </row>
    <row r="527" spans="12:14" ht="17.25" thickBot="1" x14ac:dyDescent="0.35">
      <c r="L527" s="329" t="s">
        <v>535</v>
      </c>
      <c r="M527" s="331">
        <v>435</v>
      </c>
      <c r="N527" s="332">
        <v>18.125</v>
      </c>
    </row>
    <row r="528" spans="12:14" ht="17.25" thickBot="1" x14ac:dyDescent="0.35">
      <c r="L528" s="329" t="s">
        <v>536</v>
      </c>
      <c r="M528" s="331">
        <v>440</v>
      </c>
      <c r="N528" s="332">
        <v>18.333333329999999</v>
      </c>
    </row>
    <row r="529" spans="12:14" ht="17.25" thickBot="1" x14ac:dyDescent="0.35">
      <c r="L529" s="329" t="s">
        <v>537</v>
      </c>
      <c r="M529" s="331">
        <v>440</v>
      </c>
      <c r="N529" s="332">
        <v>18.333333329999999</v>
      </c>
    </row>
    <row r="530" spans="12:14" ht="17.25" thickBot="1" x14ac:dyDescent="0.35">
      <c r="L530" s="329" t="s">
        <v>538</v>
      </c>
      <c r="M530" s="331">
        <v>440</v>
      </c>
      <c r="N530" s="332">
        <v>18.333333329999999</v>
      </c>
    </row>
    <row r="531" spans="12:14" ht="17.25" thickBot="1" x14ac:dyDescent="0.35">
      <c r="L531" s="329" t="s">
        <v>539</v>
      </c>
      <c r="M531" s="331">
        <v>440</v>
      </c>
      <c r="N531" s="332">
        <v>18.333333329999999</v>
      </c>
    </row>
    <row r="532" spans="12:14" ht="17.25" thickBot="1" x14ac:dyDescent="0.35">
      <c r="L532" s="329" t="s">
        <v>540</v>
      </c>
      <c r="M532" s="331">
        <v>445</v>
      </c>
      <c r="N532" s="332">
        <v>18.541666670000001</v>
      </c>
    </row>
    <row r="533" spans="12:14" ht="17.25" thickBot="1" x14ac:dyDescent="0.35">
      <c r="L533" s="329" t="s">
        <v>541</v>
      </c>
      <c r="M533" s="331">
        <v>445</v>
      </c>
      <c r="N533" s="332">
        <v>18.541666670000001</v>
      </c>
    </row>
    <row r="534" spans="12:14" ht="17.25" thickBot="1" x14ac:dyDescent="0.35">
      <c r="L534" s="329" t="s">
        <v>542</v>
      </c>
      <c r="M534" s="331">
        <v>445</v>
      </c>
      <c r="N534" s="332">
        <v>18.541666670000001</v>
      </c>
    </row>
    <row r="535" spans="12:14" ht="17.25" thickBot="1" x14ac:dyDescent="0.35">
      <c r="L535" s="329" t="s">
        <v>543</v>
      </c>
      <c r="M535" s="331">
        <v>445</v>
      </c>
      <c r="N535" s="332">
        <v>18.541666670000001</v>
      </c>
    </row>
    <row r="536" spans="12:14" ht="17.25" thickBot="1" x14ac:dyDescent="0.35">
      <c r="L536" s="329" t="s">
        <v>544</v>
      </c>
      <c r="M536" s="331">
        <v>450</v>
      </c>
      <c r="N536" s="332">
        <v>18.75</v>
      </c>
    </row>
    <row r="537" spans="12:14" ht="17.25" thickBot="1" x14ac:dyDescent="0.35">
      <c r="L537" s="329" t="s">
        <v>545</v>
      </c>
      <c r="M537" s="331">
        <v>450</v>
      </c>
      <c r="N537" s="332">
        <v>18.75</v>
      </c>
    </row>
    <row r="538" spans="12:14" ht="17.25" thickBot="1" x14ac:dyDescent="0.35">
      <c r="L538" s="329" t="s">
        <v>546</v>
      </c>
      <c r="M538" s="331">
        <v>450</v>
      </c>
      <c r="N538" s="332">
        <v>18.75</v>
      </c>
    </row>
    <row r="539" spans="12:14" ht="17.25" thickBot="1" x14ac:dyDescent="0.35">
      <c r="L539" s="329" t="s">
        <v>547</v>
      </c>
      <c r="M539" s="331">
        <v>450</v>
      </c>
      <c r="N539" s="332">
        <v>18.75</v>
      </c>
    </row>
    <row r="540" spans="12:14" ht="17.25" thickBot="1" x14ac:dyDescent="0.35">
      <c r="L540" s="329" t="s">
        <v>548</v>
      </c>
      <c r="M540" s="331">
        <v>455</v>
      </c>
      <c r="N540" s="332">
        <v>18.958333329999999</v>
      </c>
    </row>
    <row r="541" spans="12:14" ht="17.25" thickBot="1" x14ac:dyDescent="0.35">
      <c r="L541" s="329" t="s">
        <v>549</v>
      </c>
      <c r="M541" s="331">
        <v>455</v>
      </c>
      <c r="N541" s="332">
        <v>18.958333329999999</v>
      </c>
    </row>
    <row r="542" spans="12:14" ht="17.25" thickBot="1" x14ac:dyDescent="0.35">
      <c r="L542" s="329" t="s">
        <v>550</v>
      </c>
      <c r="M542" s="331">
        <v>455</v>
      </c>
      <c r="N542" s="332">
        <v>18.958333329999999</v>
      </c>
    </row>
    <row r="543" spans="12:14" ht="17.25" thickBot="1" x14ac:dyDescent="0.35">
      <c r="L543" s="329" t="s">
        <v>551</v>
      </c>
      <c r="M543" s="331">
        <v>455</v>
      </c>
      <c r="N543" s="332">
        <v>18.958333329999999</v>
      </c>
    </row>
    <row r="544" spans="12:14" ht="17.25" thickBot="1" x14ac:dyDescent="0.35">
      <c r="L544" s="329" t="s">
        <v>552</v>
      </c>
      <c r="M544" s="331">
        <v>460</v>
      </c>
      <c r="N544" s="332">
        <v>19.166666670000001</v>
      </c>
    </row>
    <row r="545" spans="12:14" ht="17.25" thickBot="1" x14ac:dyDescent="0.35">
      <c r="L545" s="329" t="s">
        <v>553</v>
      </c>
      <c r="M545" s="331">
        <v>460</v>
      </c>
      <c r="N545" s="332">
        <v>19.166666670000001</v>
      </c>
    </row>
    <row r="546" spans="12:14" ht="17.25" thickBot="1" x14ac:dyDescent="0.35">
      <c r="L546" s="329" t="s">
        <v>554</v>
      </c>
      <c r="M546" s="331">
        <v>460</v>
      </c>
      <c r="N546" s="332">
        <v>19.166666670000001</v>
      </c>
    </row>
    <row r="547" spans="12:14" ht="17.25" thickBot="1" x14ac:dyDescent="0.35">
      <c r="L547" s="329" t="s">
        <v>555</v>
      </c>
      <c r="M547" s="331">
        <v>460</v>
      </c>
      <c r="N547" s="332">
        <v>19.166666670000001</v>
      </c>
    </row>
    <row r="548" spans="12:14" ht="17.25" thickBot="1" x14ac:dyDescent="0.35">
      <c r="L548" s="329" t="s">
        <v>556</v>
      </c>
      <c r="M548" s="331">
        <v>465</v>
      </c>
      <c r="N548" s="332">
        <v>19.375</v>
      </c>
    </row>
    <row r="549" spans="12:14" ht="17.25" thickBot="1" x14ac:dyDescent="0.35">
      <c r="L549" s="329" t="s">
        <v>557</v>
      </c>
      <c r="M549" s="331">
        <v>465</v>
      </c>
      <c r="N549" s="332">
        <v>19.375</v>
      </c>
    </row>
    <row r="550" spans="12:14" ht="17.25" thickBot="1" x14ac:dyDescent="0.35">
      <c r="L550" s="329" t="s">
        <v>558</v>
      </c>
      <c r="M550" s="331">
        <v>465</v>
      </c>
      <c r="N550" s="332">
        <v>19.375</v>
      </c>
    </row>
    <row r="551" spans="12:14" ht="17.25" thickBot="1" x14ac:dyDescent="0.35">
      <c r="L551" s="329" t="s">
        <v>559</v>
      </c>
      <c r="M551" s="331">
        <v>465</v>
      </c>
      <c r="N551" s="332">
        <v>19.375</v>
      </c>
    </row>
    <row r="552" spans="12:14" ht="17.25" thickBot="1" x14ac:dyDescent="0.35">
      <c r="L552" s="329" t="s">
        <v>560</v>
      </c>
      <c r="M552" s="331">
        <v>470</v>
      </c>
      <c r="N552" s="332">
        <v>19.583333329999999</v>
      </c>
    </row>
    <row r="553" spans="12:14" ht="17.25" thickBot="1" x14ac:dyDescent="0.35">
      <c r="L553" s="329" t="s">
        <v>561</v>
      </c>
      <c r="M553" s="331">
        <v>470</v>
      </c>
      <c r="N553" s="332">
        <v>19.583333329999999</v>
      </c>
    </row>
    <row r="554" spans="12:14" ht="17.25" thickBot="1" x14ac:dyDescent="0.35">
      <c r="L554" s="329" t="s">
        <v>562</v>
      </c>
      <c r="M554" s="331">
        <v>470</v>
      </c>
      <c r="N554" s="332">
        <v>19.583333329999999</v>
      </c>
    </row>
    <row r="555" spans="12:14" ht="17.25" thickBot="1" x14ac:dyDescent="0.35">
      <c r="L555" s="329" t="s">
        <v>563</v>
      </c>
      <c r="M555" s="331">
        <v>470</v>
      </c>
      <c r="N555" s="332">
        <v>19.583333329999999</v>
      </c>
    </row>
    <row r="556" spans="12:14" ht="17.25" thickBot="1" x14ac:dyDescent="0.35">
      <c r="L556" s="329" t="s">
        <v>564</v>
      </c>
      <c r="M556" s="331">
        <v>475</v>
      </c>
      <c r="N556" s="332">
        <v>19.791666670000001</v>
      </c>
    </row>
    <row r="557" spans="12:14" ht="17.25" thickBot="1" x14ac:dyDescent="0.35">
      <c r="L557" s="329" t="s">
        <v>565</v>
      </c>
      <c r="M557" s="331">
        <v>475</v>
      </c>
      <c r="N557" s="332">
        <v>19.791666670000001</v>
      </c>
    </row>
    <row r="558" spans="12:14" ht="17.25" thickBot="1" x14ac:dyDescent="0.35">
      <c r="L558" s="329" t="s">
        <v>566</v>
      </c>
      <c r="M558" s="331">
        <v>475</v>
      </c>
      <c r="N558" s="332">
        <v>19.791666670000001</v>
      </c>
    </row>
    <row r="559" spans="12:14" ht="17.25" thickBot="1" x14ac:dyDescent="0.35">
      <c r="L559" s="329" t="s">
        <v>567</v>
      </c>
      <c r="M559" s="331">
        <v>475</v>
      </c>
      <c r="N559" s="332">
        <v>19.791666670000001</v>
      </c>
    </row>
    <row r="560" spans="12:14" ht="17.25" thickBot="1" x14ac:dyDescent="0.35">
      <c r="L560" s="329" t="s">
        <v>568</v>
      </c>
      <c r="M560" s="331">
        <v>480</v>
      </c>
      <c r="N560" s="332">
        <v>20</v>
      </c>
    </row>
    <row r="561" spans="12:14" ht="17.25" thickBot="1" x14ac:dyDescent="0.35">
      <c r="L561" s="329" t="s">
        <v>569</v>
      </c>
      <c r="M561" s="331">
        <v>480</v>
      </c>
      <c r="N561" s="332">
        <v>20</v>
      </c>
    </row>
    <row r="562" spans="12:14" ht="17.25" thickBot="1" x14ac:dyDescent="0.35">
      <c r="L562" s="329" t="s">
        <v>570</v>
      </c>
      <c r="M562" s="331">
        <v>480</v>
      </c>
      <c r="N562" s="332">
        <v>20</v>
      </c>
    </row>
    <row r="563" spans="12:14" ht="17.25" thickBot="1" x14ac:dyDescent="0.35">
      <c r="L563" s="329" t="s">
        <v>571</v>
      </c>
      <c r="M563" s="331">
        <v>480</v>
      </c>
      <c r="N563" s="332">
        <v>20</v>
      </c>
    </row>
    <row r="564" spans="12:14" ht="17.25" thickBot="1" x14ac:dyDescent="0.35">
      <c r="L564" s="329" t="s">
        <v>572</v>
      </c>
      <c r="M564" s="331">
        <v>485</v>
      </c>
      <c r="N564" s="332">
        <v>20.208333329999999</v>
      </c>
    </row>
    <row r="565" spans="12:14" ht="17.25" thickBot="1" x14ac:dyDescent="0.35">
      <c r="L565" s="329" t="s">
        <v>573</v>
      </c>
      <c r="M565" s="331">
        <v>485</v>
      </c>
      <c r="N565" s="332">
        <v>20.208333329999999</v>
      </c>
    </row>
    <row r="566" spans="12:14" ht="17.25" thickBot="1" x14ac:dyDescent="0.35">
      <c r="L566" s="329" t="s">
        <v>574</v>
      </c>
      <c r="M566" s="331">
        <v>485</v>
      </c>
      <c r="N566" s="332">
        <v>20.208333329999999</v>
      </c>
    </row>
    <row r="567" spans="12:14" ht="17.25" thickBot="1" x14ac:dyDescent="0.35">
      <c r="L567" s="329" t="s">
        <v>575</v>
      </c>
      <c r="M567" s="331">
        <v>485</v>
      </c>
      <c r="N567" s="332">
        <v>20.208333329999999</v>
      </c>
    </row>
    <row r="568" spans="12:14" ht="17.25" thickBot="1" x14ac:dyDescent="0.35">
      <c r="L568" s="329" t="s">
        <v>576</v>
      </c>
      <c r="M568" s="331">
        <v>490</v>
      </c>
      <c r="N568" s="332">
        <v>20.416666670000001</v>
      </c>
    </row>
    <row r="569" spans="12:14" ht="17.25" thickBot="1" x14ac:dyDescent="0.35">
      <c r="L569" s="329" t="s">
        <v>577</v>
      </c>
      <c r="M569" s="331">
        <v>490</v>
      </c>
      <c r="N569" s="332">
        <v>20.416666670000001</v>
      </c>
    </row>
    <row r="570" spans="12:14" ht="17.25" thickBot="1" x14ac:dyDescent="0.35">
      <c r="L570" s="329" t="s">
        <v>578</v>
      </c>
      <c r="M570" s="331">
        <v>490</v>
      </c>
      <c r="N570" s="332">
        <v>20.416666670000001</v>
      </c>
    </row>
    <row r="571" spans="12:14" ht="17.25" thickBot="1" x14ac:dyDescent="0.35">
      <c r="L571" s="329" t="s">
        <v>579</v>
      </c>
      <c r="M571" s="331">
        <v>490</v>
      </c>
      <c r="N571" s="332">
        <v>20.416666670000001</v>
      </c>
    </row>
    <row r="572" spans="12:14" ht="17.25" thickBot="1" x14ac:dyDescent="0.35">
      <c r="L572" s="329" t="s">
        <v>580</v>
      </c>
      <c r="M572" s="331">
        <v>495</v>
      </c>
      <c r="N572" s="332">
        <v>20.625</v>
      </c>
    </row>
    <row r="573" spans="12:14" ht="17.25" thickBot="1" x14ac:dyDescent="0.35">
      <c r="L573" s="329" t="s">
        <v>581</v>
      </c>
      <c r="M573" s="331">
        <v>495</v>
      </c>
      <c r="N573" s="332">
        <v>20.625</v>
      </c>
    </row>
    <row r="574" spans="12:14" ht="17.25" thickBot="1" x14ac:dyDescent="0.35">
      <c r="L574" s="329" t="s">
        <v>582</v>
      </c>
      <c r="M574" s="331">
        <v>495</v>
      </c>
      <c r="N574" s="332">
        <v>20.625</v>
      </c>
    </row>
    <row r="575" spans="12:14" ht="17.25" thickBot="1" x14ac:dyDescent="0.35">
      <c r="L575" s="329" t="s">
        <v>583</v>
      </c>
      <c r="M575" s="331">
        <v>495</v>
      </c>
      <c r="N575" s="332">
        <v>20.625</v>
      </c>
    </row>
    <row r="576" spans="12:14" ht="17.25" thickBot="1" x14ac:dyDescent="0.35">
      <c r="L576" s="329" t="s">
        <v>584</v>
      </c>
      <c r="M576" s="331">
        <v>500</v>
      </c>
      <c r="N576" s="332">
        <v>20.833333329999999</v>
      </c>
    </row>
    <row r="577" spans="12:14" ht="17.25" thickBot="1" x14ac:dyDescent="0.35">
      <c r="L577" s="329" t="s">
        <v>585</v>
      </c>
      <c r="M577" s="331">
        <v>500</v>
      </c>
      <c r="N577" s="332">
        <v>20.833333329999999</v>
      </c>
    </row>
    <row r="578" spans="12:14" ht="17.25" thickBot="1" x14ac:dyDescent="0.35">
      <c r="L578" s="329" t="s">
        <v>586</v>
      </c>
      <c r="M578" s="331">
        <v>500</v>
      </c>
      <c r="N578" s="332">
        <v>20.833333329999999</v>
      </c>
    </row>
    <row r="579" spans="12:14" ht="17.25" thickBot="1" x14ac:dyDescent="0.35">
      <c r="L579" s="329" t="s">
        <v>587</v>
      </c>
      <c r="M579" s="331">
        <v>500</v>
      </c>
      <c r="N579" s="332">
        <v>20.833333329999999</v>
      </c>
    </row>
    <row r="580" spans="12:14" ht="17.25" thickBot="1" x14ac:dyDescent="0.35">
      <c r="L580" s="329" t="s">
        <v>588</v>
      </c>
      <c r="M580" s="331">
        <v>505</v>
      </c>
      <c r="N580" s="332">
        <v>21.041666670000001</v>
      </c>
    </row>
    <row r="581" spans="12:14" ht="17.25" thickBot="1" x14ac:dyDescent="0.35">
      <c r="L581" s="329" t="s">
        <v>589</v>
      </c>
      <c r="M581" s="331">
        <v>505</v>
      </c>
      <c r="N581" s="332">
        <v>21.041666670000001</v>
      </c>
    </row>
    <row r="582" spans="12:14" ht="17.25" thickBot="1" x14ac:dyDescent="0.35">
      <c r="L582" s="329" t="s">
        <v>590</v>
      </c>
      <c r="M582" s="331">
        <v>505</v>
      </c>
      <c r="N582" s="332">
        <v>21.041666670000001</v>
      </c>
    </row>
    <row r="583" spans="12:14" ht="17.25" thickBot="1" x14ac:dyDescent="0.35">
      <c r="L583" s="329" t="s">
        <v>591</v>
      </c>
      <c r="M583" s="331">
        <v>505</v>
      </c>
      <c r="N583" s="332">
        <v>21.041666670000001</v>
      </c>
    </row>
    <row r="584" spans="12:14" ht="17.25" thickBot="1" x14ac:dyDescent="0.35">
      <c r="L584" s="329" t="s">
        <v>592</v>
      </c>
      <c r="M584" s="331">
        <v>510</v>
      </c>
      <c r="N584" s="332">
        <v>21.25</v>
      </c>
    </row>
    <row r="585" spans="12:14" ht="17.25" thickBot="1" x14ac:dyDescent="0.35">
      <c r="L585" s="329" t="s">
        <v>593</v>
      </c>
      <c r="M585" s="331">
        <v>510</v>
      </c>
      <c r="N585" s="332">
        <v>21.25</v>
      </c>
    </row>
    <row r="586" spans="12:14" ht="17.25" thickBot="1" x14ac:dyDescent="0.35">
      <c r="L586" s="329" t="s">
        <v>594</v>
      </c>
      <c r="M586" s="331">
        <v>510</v>
      </c>
      <c r="N586" s="332">
        <v>21.25</v>
      </c>
    </row>
    <row r="587" spans="12:14" ht="17.25" thickBot="1" x14ac:dyDescent="0.35">
      <c r="L587" s="329" t="s">
        <v>595</v>
      </c>
      <c r="M587" s="331">
        <v>510</v>
      </c>
      <c r="N587" s="332">
        <v>21.25</v>
      </c>
    </row>
    <row r="588" spans="12:14" ht="17.25" thickBot="1" x14ac:dyDescent="0.35">
      <c r="L588" s="329" t="s">
        <v>596</v>
      </c>
      <c r="M588" s="331">
        <v>515</v>
      </c>
      <c r="N588" s="332">
        <v>21.458333329999999</v>
      </c>
    </row>
    <row r="589" spans="12:14" ht="17.25" thickBot="1" x14ac:dyDescent="0.35">
      <c r="L589" s="329" t="s">
        <v>597</v>
      </c>
      <c r="M589" s="331">
        <v>515</v>
      </c>
      <c r="N589" s="332">
        <v>21.458333329999999</v>
      </c>
    </row>
    <row r="590" spans="12:14" ht="17.25" thickBot="1" x14ac:dyDescent="0.35">
      <c r="L590" s="329" t="s">
        <v>598</v>
      </c>
      <c r="M590" s="331">
        <v>515</v>
      </c>
      <c r="N590" s="332">
        <v>21.458333329999999</v>
      </c>
    </row>
    <row r="591" spans="12:14" ht="17.25" thickBot="1" x14ac:dyDescent="0.35">
      <c r="L591" s="329" t="s">
        <v>599</v>
      </c>
      <c r="M591" s="331">
        <v>515</v>
      </c>
      <c r="N591" s="332">
        <v>21.458333329999999</v>
      </c>
    </row>
    <row r="592" spans="12:14" ht="17.25" thickBot="1" x14ac:dyDescent="0.35">
      <c r="L592" s="329" t="s">
        <v>600</v>
      </c>
      <c r="M592" s="331">
        <v>520</v>
      </c>
      <c r="N592" s="332">
        <v>21.666666670000001</v>
      </c>
    </row>
    <row r="593" spans="12:14" ht="17.25" thickBot="1" x14ac:dyDescent="0.35">
      <c r="L593" s="329" t="s">
        <v>601</v>
      </c>
      <c r="M593" s="331">
        <v>520</v>
      </c>
      <c r="N593" s="332">
        <v>21.666666670000001</v>
      </c>
    </row>
    <row r="594" spans="12:14" ht="17.25" thickBot="1" x14ac:dyDescent="0.35">
      <c r="L594" s="329" t="s">
        <v>602</v>
      </c>
      <c r="M594" s="331">
        <v>520</v>
      </c>
      <c r="N594" s="332">
        <v>21.666666670000001</v>
      </c>
    </row>
    <row r="595" spans="12:14" ht="17.25" thickBot="1" x14ac:dyDescent="0.35">
      <c r="L595" s="329" t="s">
        <v>603</v>
      </c>
      <c r="M595" s="331">
        <v>520</v>
      </c>
      <c r="N595" s="332">
        <v>21.666666670000001</v>
      </c>
    </row>
    <row r="596" spans="12:14" ht="17.25" thickBot="1" x14ac:dyDescent="0.35">
      <c r="L596" s="329" t="s">
        <v>604</v>
      </c>
      <c r="M596" s="331">
        <v>525</v>
      </c>
      <c r="N596" s="332">
        <v>21.875</v>
      </c>
    </row>
    <row r="597" spans="12:14" ht="17.25" thickBot="1" x14ac:dyDescent="0.35">
      <c r="L597" s="329" t="s">
        <v>605</v>
      </c>
      <c r="M597" s="331">
        <v>525</v>
      </c>
      <c r="N597" s="332">
        <v>21.875</v>
      </c>
    </row>
    <row r="598" spans="12:14" ht="17.25" thickBot="1" x14ac:dyDescent="0.35">
      <c r="L598" s="329" t="s">
        <v>606</v>
      </c>
      <c r="M598" s="331">
        <v>525</v>
      </c>
      <c r="N598" s="332">
        <v>21.875</v>
      </c>
    </row>
    <row r="599" spans="12:14" ht="17.25" thickBot="1" x14ac:dyDescent="0.35">
      <c r="L599" s="329" t="s">
        <v>607</v>
      </c>
      <c r="M599" s="331">
        <v>525</v>
      </c>
      <c r="N599" s="332">
        <v>21.875</v>
      </c>
    </row>
    <row r="600" spans="12:14" ht="17.25" thickBot="1" x14ac:dyDescent="0.35">
      <c r="L600" s="329" t="s">
        <v>608</v>
      </c>
      <c r="M600" s="331">
        <v>530</v>
      </c>
      <c r="N600" s="332">
        <v>22.083333329999999</v>
      </c>
    </row>
    <row r="601" spans="12:14" ht="17.25" thickBot="1" x14ac:dyDescent="0.35">
      <c r="L601" s="329" t="s">
        <v>609</v>
      </c>
      <c r="M601" s="331">
        <v>530</v>
      </c>
      <c r="N601" s="332">
        <v>22.083333329999999</v>
      </c>
    </row>
    <row r="602" spans="12:14" ht="17.25" thickBot="1" x14ac:dyDescent="0.35">
      <c r="L602" s="329" t="s">
        <v>610</v>
      </c>
      <c r="M602" s="331">
        <v>530</v>
      </c>
      <c r="N602" s="332">
        <v>22.083333329999999</v>
      </c>
    </row>
    <row r="603" spans="12:14" ht="17.25" thickBot="1" x14ac:dyDescent="0.35">
      <c r="L603" s="329" t="s">
        <v>611</v>
      </c>
      <c r="M603" s="331">
        <v>530</v>
      </c>
      <c r="N603" s="332">
        <v>22.083333329999999</v>
      </c>
    </row>
    <row r="604" spans="12:14" ht="17.25" thickBot="1" x14ac:dyDescent="0.35">
      <c r="L604" s="329" t="s">
        <v>612</v>
      </c>
      <c r="M604" s="331">
        <v>535</v>
      </c>
      <c r="N604" s="332">
        <v>22.291666670000001</v>
      </c>
    </row>
    <row r="605" spans="12:14" ht="17.25" thickBot="1" x14ac:dyDescent="0.35">
      <c r="L605" s="329" t="s">
        <v>613</v>
      </c>
      <c r="M605" s="331">
        <v>535</v>
      </c>
      <c r="N605" s="332">
        <v>22.291666670000001</v>
      </c>
    </row>
    <row r="606" spans="12:14" ht="17.25" thickBot="1" x14ac:dyDescent="0.35">
      <c r="L606" s="329" t="s">
        <v>614</v>
      </c>
      <c r="M606" s="331">
        <v>535</v>
      </c>
      <c r="N606" s="332">
        <v>22.291666670000001</v>
      </c>
    </row>
    <row r="607" spans="12:14" ht="17.25" thickBot="1" x14ac:dyDescent="0.35">
      <c r="L607" s="329" t="s">
        <v>615</v>
      </c>
      <c r="M607" s="331">
        <v>535</v>
      </c>
      <c r="N607" s="332">
        <v>22.291666670000001</v>
      </c>
    </row>
    <row r="608" spans="12:14" ht="17.25" thickBot="1" x14ac:dyDescent="0.35">
      <c r="L608" s="329" t="s">
        <v>616</v>
      </c>
      <c r="M608" s="331">
        <v>540</v>
      </c>
      <c r="N608" s="332">
        <v>22.5</v>
      </c>
    </row>
    <row r="609" spans="12:14" ht="17.25" thickBot="1" x14ac:dyDescent="0.35">
      <c r="L609" s="329" t="s">
        <v>617</v>
      </c>
      <c r="M609" s="331">
        <v>540</v>
      </c>
      <c r="N609" s="332">
        <v>22.5</v>
      </c>
    </row>
    <row r="610" spans="12:14" ht="17.25" thickBot="1" x14ac:dyDescent="0.35">
      <c r="L610" s="329" t="s">
        <v>618</v>
      </c>
      <c r="M610" s="331">
        <v>540</v>
      </c>
      <c r="N610" s="332">
        <v>22.5</v>
      </c>
    </row>
    <row r="611" spans="12:14" ht="17.25" thickBot="1" x14ac:dyDescent="0.35">
      <c r="L611" s="329" t="s">
        <v>619</v>
      </c>
      <c r="M611" s="331">
        <v>540</v>
      </c>
      <c r="N611" s="332">
        <v>22.5</v>
      </c>
    </row>
    <row r="612" spans="12:14" ht="17.25" thickBot="1" x14ac:dyDescent="0.35">
      <c r="L612" s="329" t="s">
        <v>620</v>
      </c>
      <c r="M612" s="331">
        <v>545</v>
      </c>
      <c r="N612" s="332">
        <v>22.708333329999999</v>
      </c>
    </row>
    <row r="613" spans="12:14" ht="17.25" thickBot="1" x14ac:dyDescent="0.35">
      <c r="L613" s="329" t="s">
        <v>621</v>
      </c>
      <c r="M613" s="331">
        <v>545</v>
      </c>
      <c r="N613" s="332">
        <v>22.708333329999999</v>
      </c>
    </row>
    <row r="614" spans="12:14" ht="17.25" thickBot="1" x14ac:dyDescent="0.35">
      <c r="L614" s="329" t="s">
        <v>622</v>
      </c>
      <c r="M614" s="331">
        <v>545</v>
      </c>
      <c r="N614" s="332">
        <v>22.708333329999999</v>
      </c>
    </row>
    <row r="615" spans="12:14" ht="17.25" thickBot="1" x14ac:dyDescent="0.35">
      <c r="L615" s="329" t="s">
        <v>623</v>
      </c>
      <c r="M615" s="331">
        <v>545</v>
      </c>
      <c r="N615" s="332">
        <v>22.708333329999999</v>
      </c>
    </row>
    <row r="616" spans="12:14" ht="17.25" thickBot="1" x14ac:dyDescent="0.35">
      <c r="L616" s="329" t="s">
        <v>624</v>
      </c>
      <c r="M616" s="331">
        <v>550</v>
      </c>
      <c r="N616" s="332">
        <v>22.916666670000001</v>
      </c>
    </row>
    <row r="617" spans="12:14" ht="17.25" thickBot="1" x14ac:dyDescent="0.35">
      <c r="L617" s="329" t="s">
        <v>625</v>
      </c>
      <c r="M617" s="331">
        <v>550</v>
      </c>
      <c r="N617" s="332">
        <v>22.916666670000001</v>
      </c>
    </row>
    <row r="618" spans="12:14" ht="17.25" thickBot="1" x14ac:dyDescent="0.35">
      <c r="L618" s="329" t="s">
        <v>626</v>
      </c>
      <c r="M618" s="331">
        <v>550</v>
      </c>
      <c r="N618" s="332">
        <v>22.916666670000001</v>
      </c>
    </row>
    <row r="619" spans="12:14" ht="17.25" thickBot="1" x14ac:dyDescent="0.35">
      <c r="L619" s="329" t="s">
        <v>627</v>
      </c>
      <c r="M619" s="331">
        <v>550</v>
      </c>
      <c r="N619" s="332">
        <v>22.916666670000001</v>
      </c>
    </row>
    <row r="620" spans="12:14" ht="17.25" thickBot="1" x14ac:dyDescent="0.35">
      <c r="L620" s="329" t="s">
        <v>628</v>
      </c>
      <c r="M620" s="331">
        <v>555</v>
      </c>
      <c r="N620" s="332">
        <v>23.125</v>
      </c>
    </row>
    <row r="621" spans="12:14" ht="17.25" thickBot="1" x14ac:dyDescent="0.35">
      <c r="L621" s="329" t="s">
        <v>629</v>
      </c>
      <c r="M621" s="331">
        <v>555</v>
      </c>
      <c r="N621" s="332">
        <v>23.125</v>
      </c>
    </row>
    <row r="622" spans="12:14" ht="17.25" thickBot="1" x14ac:dyDescent="0.35">
      <c r="L622" s="329" t="s">
        <v>630</v>
      </c>
      <c r="M622" s="331">
        <v>555</v>
      </c>
      <c r="N622" s="332">
        <v>23.125</v>
      </c>
    </row>
    <row r="623" spans="12:14" ht="17.25" thickBot="1" x14ac:dyDescent="0.35">
      <c r="L623" s="329" t="s">
        <v>631</v>
      </c>
      <c r="M623" s="331">
        <v>555</v>
      </c>
      <c r="N623" s="332">
        <v>23.125</v>
      </c>
    </row>
    <row r="624" spans="12:14" ht="17.25" thickBot="1" x14ac:dyDescent="0.35">
      <c r="L624" s="329" t="s">
        <v>632</v>
      </c>
      <c r="M624" s="331">
        <v>560</v>
      </c>
      <c r="N624" s="332">
        <v>23.333333329999999</v>
      </c>
    </row>
    <row r="625" spans="12:14" ht="17.25" thickBot="1" x14ac:dyDescent="0.35">
      <c r="L625" s="329" t="s">
        <v>633</v>
      </c>
      <c r="M625" s="331">
        <v>560</v>
      </c>
      <c r="N625" s="332">
        <v>23.333333329999999</v>
      </c>
    </row>
    <row r="626" spans="12:14" ht="17.25" thickBot="1" x14ac:dyDescent="0.35">
      <c r="L626" s="329" t="s">
        <v>634</v>
      </c>
      <c r="M626" s="331">
        <v>560</v>
      </c>
      <c r="N626" s="332">
        <v>23.333333329999999</v>
      </c>
    </row>
    <row r="627" spans="12:14" ht="17.25" thickBot="1" x14ac:dyDescent="0.35">
      <c r="L627" s="329" t="s">
        <v>635</v>
      </c>
      <c r="M627" s="331">
        <v>560</v>
      </c>
      <c r="N627" s="332">
        <v>23.333333329999999</v>
      </c>
    </row>
    <row r="628" spans="12:14" ht="17.25" thickBot="1" x14ac:dyDescent="0.35">
      <c r="L628" s="329" t="s">
        <v>636</v>
      </c>
      <c r="M628" s="331">
        <v>565</v>
      </c>
      <c r="N628" s="332">
        <v>23.541666670000001</v>
      </c>
    </row>
    <row r="629" spans="12:14" ht="17.25" thickBot="1" x14ac:dyDescent="0.35">
      <c r="L629" s="329" t="s">
        <v>637</v>
      </c>
      <c r="M629" s="331">
        <v>565</v>
      </c>
      <c r="N629" s="332">
        <v>23.541666670000001</v>
      </c>
    </row>
    <row r="630" spans="12:14" ht="17.25" thickBot="1" x14ac:dyDescent="0.35">
      <c r="L630" s="329" t="s">
        <v>638</v>
      </c>
      <c r="M630" s="331">
        <v>565</v>
      </c>
      <c r="N630" s="332">
        <v>23.541666670000001</v>
      </c>
    </row>
    <row r="631" spans="12:14" ht="17.25" thickBot="1" x14ac:dyDescent="0.35">
      <c r="L631" s="329" t="s">
        <v>639</v>
      </c>
      <c r="M631" s="331">
        <v>565</v>
      </c>
      <c r="N631" s="332">
        <v>23.541666670000001</v>
      </c>
    </row>
    <row r="632" spans="12:14" ht="17.25" thickBot="1" x14ac:dyDescent="0.35">
      <c r="L632" s="329" t="s">
        <v>640</v>
      </c>
      <c r="M632" s="331">
        <v>570</v>
      </c>
      <c r="N632" s="332">
        <v>23.75</v>
      </c>
    </row>
    <row r="633" spans="12:14" ht="17.25" thickBot="1" x14ac:dyDescent="0.35">
      <c r="L633" s="329" t="s">
        <v>641</v>
      </c>
      <c r="M633" s="331">
        <v>570</v>
      </c>
      <c r="N633" s="332">
        <v>23.75</v>
      </c>
    </row>
    <row r="634" spans="12:14" ht="17.25" thickBot="1" x14ac:dyDescent="0.35">
      <c r="L634" s="329" t="s">
        <v>642</v>
      </c>
      <c r="M634" s="331">
        <v>570</v>
      </c>
      <c r="N634" s="332">
        <v>23.75</v>
      </c>
    </row>
    <row r="635" spans="12:14" ht="17.25" thickBot="1" x14ac:dyDescent="0.35">
      <c r="L635" s="329" t="s">
        <v>643</v>
      </c>
      <c r="M635" s="331">
        <v>570</v>
      </c>
      <c r="N635" s="332">
        <v>23.75</v>
      </c>
    </row>
    <row r="636" spans="12:14" ht="17.25" thickBot="1" x14ac:dyDescent="0.35">
      <c r="L636" s="329" t="s">
        <v>644</v>
      </c>
      <c r="M636" s="331">
        <v>575</v>
      </c>
      <c r="N636" s="332">
        <v>23.958333329999999</v>
      </c>
    </row>
    <row r="637" spans="12:14" ht="17.25" thickBot="1" x14ac:dyDescent="0.35">
      <c r="L637" s="329" t="s">
        <v>645</v>
      </c>
      <c r="M637" s="331">
        <v>575</v>
      </c>
      <c r="N637" s="332">
        <v>23.958333329999999</v>
      </c>
    </row>
    <row r="638" spans="12:14" ht="17.25" thickBot="1" x14ac:dyDescent="0.35">
      <c r="L638" s="329" t="s">
        <v>646</v>
      </c>
      <c r="M638" s="331">
        <v>575</v>
      </c>
      <c r="N638" s="332">
        <v>23.958333329999999</v>
      </c>
    </row>
    <row r="639" spans="12:14" ht="17.25" thickBot="1" x14ac:dyDescent="0.35">
      <c r="L639" s="329" t="s">
        <v>647</v>
      </c>
      <c r="M639" s="331">
        <v>575</v>
      </c>
      <c r="N639" s="332">
        <v>23.958333329999999</v>
      </c>
    </row>
    <row r="640" spans="12:14" ht="17.25" thickBot="1" x14ac:dyDescent="0.35">
      <c r="L640" s="329" t="s">
        <v>648</v>
      </c>
      <c r="M640" s="331">
        <v>580</v>
      </c>
      <c r="N640" s="332">
        <v>24.166666670000001</v>
      </c>
    </row>
    <row r="641" spans="12:14" ht="17.25" thickBot="1" x14ac:dyDescent="0.35">
      <c r="L641" s="329" t="s">
        <v>649</v>
      </c>
      <c r="M641" s="331">
        <v>580</v>
      </c>
      <c r="N641" s="332">
        <v>24.166666670000001</v>
      </c>
    </row>
    <row r="642" spans="12:14" ht="17.25" thickBot="1" x14ac:dyDescent="0.35">
      <c r="L642" s="329" t="s">
        <v>650</v>
      </c>
      <c r="M642" s="331">
        <v>580</v>
      </c>
      <c r="N642" s="332">
        <v>24.166666670000001</v>
      </c>
    </row>
    <row r="643" spans="12:14" ht="17.25" thickBot="1" x14ac:dyDescent="0.35">
      <c r="L643" s="329" t="s">
        <v>651</v>
      </c>
      <c r="M643" s="331">
        <v>580</v>
      </c>
      <c r="N643" s="332">
        <v>24.166666670000001</v>
      </c>
    </row>
    <row r="644" spans="12:14" ht="17.25" thickBot="1" x14ac:dyDescent="0.35">
      <c r="L644" s="329" t="s">
        <v>652</v>
      </c>
      <c r="M644" s="331">
        <v>585</v>
      </c>
      <c r="N644" s="332">
        <v>24.375</v>
      </c>
    </row>
    <row r="645" spans="12:14" ht="17.25" thickBot="1" x14ac:dyDescent="0.35">
      <c r="L645" s="329" t="s">
        <v>653</v>
      </c>
      <c r="M645" s="331">
        <v>585</v>
      </c>
      <c r="N645" s="332">
        <v>24.375</v>
      </c>
    </row>
    <row r="646" spans="12:14" ht="17.25" thickBot="1" x14ac:dyDescent="0.35">
      <c r="L646" s="329" t="s">
        <v>654</v>
      </c>
      <c r="M646" s="331">
        <v>585</v>
      </c>
      <c r="N646" s="332">
        <v>24.375</v>
      </c>
    </row>
    <row r="647" spans="12:14" ht="17.25" thickBot="1" x14ac:dyDescent="0.35">
      <c r="L647" s="329" t="s">
        <v>655</v>
      </c>
      <c r="M647" s="331">
        <v>585</v>
      </c>
      <c r="N647" s="332">
        <v>24.375</v>
      </c>
    </row>
    <row r="648" spans="12:14" ht="17.25" thickBot="1" x14ac:dyDescent="0.35">
      <c r="L648" s="329" t="s">
        <v>656</v>
      </c>
      <c r="M648" s="331">
        <v>590</v>
      </c>
      <c r="N648" s="332">
        <v>24.583333329999999</v>
      </c>
    </row>
    <row r="649" spans="12:14" ht="17.25" thickBot="1" x14ac:dyDescent="0.35">
      <c r="L649" s="329" t="s">
        <v>657</v>
      </c>
      <c r="M649" s="331">
        <v>590</v>
      </c>
      <c r="N649" s="332">
        <v>24.583333329999999</v>
      </c>
    </row>
    <row r="650" spans="12:14" ht="17.25" thickBot="1" x14ac:dyDescent="0.35">
      <c r="L650" s="329" t="s">
        <v>658</v>
      </c>
      <c r="M650" s="331">
        <v>590</v>
      </c>
      <c r="N650" s="332">
        <v>24.583333329999999</v>
      </c>
    </row>
    <row r="651" spans="12:14" ht="17.25" thickBot="1" x14ac:dyDescent="0.35">
      <c r="L651" s="329" t="s">
        <v>659</v>
      </c>
      <c r="M651" s="331">
        <v>590</v>
      </c>
      <c r="N651" s="332">
        <v>24.583333329999999</v>
      </c>
    </row>
    <row r="652" spans="12:14" ht="17.25" thickBot="1" x14ac:dyDescent="0.35">
      <c r="L652" s="329" t="s">
        <v>660</v>
      </c>
      <c r="M652" s="331">
        <v>595</v>
      </c>
      <c r="N652" s="332">
        <v>24.791666670000001</v>
      </c>
    </row>
    <row r="653" spans="12:14" ht="17.25" thickBot="1" x14ac:dyDescent="0.35">
      <c r="L653" s="329" t="s">
        <v>661</v>
      </c>
      <c r="M653" s="331">
        <v>595</v>
      </c>
      <c r="N653" s="332">
        <v>24.791666670000001</v>
      </c>
    </row>
    <row r="654" spans="12:14" ht="17.25" thickBot="1" x14ac:dyDescent="0.35">
      <c r="L654" s="329" t="s">
        <v>662</v>
      </c>
      <c r="M654" s="331">
        <v>595</v>
      </c>
      <c r="N654" s="332">
        <v>24.791666670000001</v>
      </c>
    </row>
    <row r="655" spans="12:14" ht="17.25" thickBot="1" x14ac:dyDescent="0.35">
      <c r="L655" s="329" t="s">
        <v>663</v>
      </c>
      <c r="M655" s="331">
        <v>595</v>
      </c>
      <c r="N655" s="332">
        <v>24.791666670000001</v>
      </c>
    </row>
    <row r="656" spans="12:14" ht="17.25" thickBot="1" x14ac:dyDescent="0.35">
      <c r="L656" s="329" t="s">
        <v>664</v>
      </c>
      <c r="M656" s="331">
        <v>600</v>
      </c>
      <c r="N656" s="332">
        <v>25</v>
      </c>
    </row>
    <row r="657" spans="12:14" ht="17.25" thickBot="1" x14ac:dyDescent="0.35">
      <c r="L657" s="329" t="s">
        <v>665</v>
      </c>
      <c r="M657" s="331">
        <v>600</v>
      </c>
      <c r="N657" s="332">
        <v>25</v>
      </c>
    </row>
    <row r="658" spans="12:14" ht="17.25" thickBot="1" x14ac:dyDescent="0.35">
      <c r="L658" s="329" t="s">
        <v>666</v>
      </c>
      <c r="M658" s="331">
        <v>600</v>
      </c>
      <c r="N658" s="332">
        <v>25</v>
      </c>
    </row>
    <row r="659" spans="12:14" ht="17.25" thickBot="1" x14ac:dyDescent="0.35">
      <c r="L659" s="329" t="s">
        <v>667</v>
      </c>
      <c r="M659" s="331">
        <v>600</v>
      </c>
      <c r="N659" s="332">
        <v>25</v>
      </c>
    </row>
    <row r="660" spans="12:14" ht="17.25" thickBot="1" x14ac:dyDescent="0.35">
      <c r="L660" s="329" t="s">
        <v>668</v>
      </c>
      <c r="M660" s="331">
        <v>605</v>
      </c>
      <c r="N660" s="332">
        <v>25.208333329999999</v>
      </c>
    </row>
    <row r="661" spans="12:14" ht="17.25" thickBot="1" x14ac:dyDescent="0.35">
      <c r="L661" s="329" t="s">
        <v>669</v>
      </c>
      <c r="M661" s="331">
        <v>605</v>
      </c>
      <c r="N661" s="332">
        <v>25.208333329999999</v>
      </c>
    </row>
    <row r="662" spans="12:14" ht="17.25" thickBot="1" x14ac:dyDescent="0.35">
      <c r="L662" s="329" t="s">
        <v>670</v>
      </c>
      <c r="M662" s="331">
        <v>605</v>
      </c>
      <c r="N662" s="332">
        <v>25.208333329999999</v>
      </c>
    </row>
    <row r="663" spans="12:14" ht="17.25" thickBot="1" x14ac:dyDescent="0.35">
      <c r="L663" s="329" t="s">
        <v>671</v>
      </c>
      <c r="M663" s="331">
        <v>605</v>
      </c>
      <c r="N663" s="332">
        <v>25.208333329999999</v>
      </c>
    </row>
    <row r="664" spans="12:14" ht="17.25" thickBot="1" x14ac:dyDescent="0.35">
      <c r="L664" s="329" t="s">
        <v>672</v>
      </c>
      <c r="M664" s="331">
        <v>610</v>
      </c>
      <c r="N664" s="332">
        <v>25.416666670000001</v>
      </c>
    </row>
    <row r="665" spans="12:14" ht="17.25" thickBot="1" x14ac:dyDescent="0.35">
      <c r="L665" s="329" t="s">
        <v>673</v>
      </c>
      <c r="M665" s="331">
        <v>610</v>
      </c>
      <c r="N665" s="332">
        <v>25.416666670000001</v>
      </c>
    </row>
    <row r="666" spans="12:14" ht="17.25" thickBot="1" x14ac:dyDescent="0.35">
      <c r="L666" s="329" t="s">
        <v>674</v>
      </c>
      <c r="M666" s="331">
        <v>610</v>
      </c>
      <c r="N666" s="332">
        <v>25.416666670000001</v>
      </c>
    </row>
    <row r="667" spans="12:14" ht="17.25" thickBot="1" x14ac:dyDescent="0.35">
      <c r="L667" s="329" t="s">
        <v>675</v>
      </c>
      <c r="M667" s="331">
        <v>610</v>
      </c>
      <c r="N667" s="332">
        <v>25.416666670000001</v>
      </c>
    </row>
    <row r="668" spans="12:14" ht="17.25" thickBot="1" x14ac:dyDescent="0.35">
      <c r="L668" s="329" t="s">
        <v>676</v>
      </c>
      <c r="M668" s="331">
        <v>615</v>
      </c>
      <c r="N668" s="332">
        <v>25.625</v>
      </c>
    </row>
    <row r="669" spans="12:14" ht="17.25" thickBot="1" x14ac:dyDescent="0.35">
      <c r="L669" s="329" t="s">
        <v>677</v>
      </c>
      <c r="M669" s="331">
        <v>615</v>
      </c>
      <c r="N669" s="332">
        <v>25.625</v>
      </c>
    </row>
    <row r="670" spans="12:14" ht="17.25" thickBot="1" x14ac:dyDescent="0.35">
      <c r="L670" s="329" t="s">
        <v>678</v>
      </c>
      <c r="M670" s="331">
        <v>615</v>
      </c>
      <c r="N670" s="332">
        <v>25.625</v>
      </c>
    </row>
    <row r="671" spans="12:14" ht="17.25" thickBot="1" x14ac:dyDescent="0.35">
      <c r="L671" s="329" t="s">
        <v>679</v>
      </c>
      <c r="M671" s="331">
        <v>615</v>
      </c>
      <c r="N671" s="332">
        <v>25.625</v>
      </c>
    </row>
    <row r="672" spans="12:14" ht="17.25" thickBot="1" x14ac:dyDescent="0.35">
      <c r="L672" s="329" t="s">
        <v>680</v>
      </c>
      <c r="M672" s="331">
        <v>620</v>
      </c>
      <c r="N672" s="332">
        <v>25.833333329999999</v>
      </c>
    </row>
    <row r="673" spans="12:14" ht="17.25" thickBot="1" x14ac:dyDescent="0.35">
      <c r="L673" s="329" t="s">
        <v>681</v>
      </c>
      <c r="M673" s="331">
        <v>620</v>
      </c>
      <c r="N673" s="332">
        <v>25.833333329999999</v>
      </c>
    </row>
    <row r="674" spans="12:14" ht="17.25" thickBot="1" x14ac:dyDescent="0.35">
      <c r="L674" s="329" t="s">
        <v>682</v>
      </c>
      <c r="M674" s="331">
        <v>620</v>
      </c>
      <c r="N674" s="332">
        <v>25.833333329999999</v>
      </c>
    </row>
    <row r="675" spans="12:14" ht="17.25" thickBot="1" x14ac:dyDescent="0.35">
      <c r="L675" s="329" t="s">
        <v>683</v>
      </c>
      <c r="M675" s="331">
        <v>620</v>
      </c>
      <c r="N675" s="332">
        <v>25.833333329999999</v>
      </c>
    </row>
    <row r="676" spans="12:14" ht="17.25" thickBot="1" x14ac:dyDescent="0.35">
      <c r="L676" s="329" t="s">
        <v>684</v>
      </c>
      <c r="M676" s="331">
        <v>625</v>
      </c>
      <c r="N676" s="332">
        <v>26.041666670000001</v>
      </c>
    </row>
    <row r="677" spans="12:14" ht="17.25" thickBot="1" x14ac:dyDescent="0.35">
      <c r="L677" s="329" t="s">
        <v>685</v>
      </c>
      <c r="M677" s="331">
        <v>625</v>
      </c>
      <c r="N677" s="332">
        <v>26.041666670000001</v>
      </c>
    </row>
    <row r="678" spans="12:14" ht="17.25" thickBot="1" x14ac:dyDescent="0.35">
      <c r="L678" s="329" t="s">
        <v>686</v>
      </c>
      <c r="M678" s="331">
        <v>625</v>
      </c>
      <c r="N678" s="332">
        <v>26.041666670000001</v>
      </c>
    </row>
    <row r="679" spans="12:14" ht="17.25" thickBot="1" x14ac:dyDescent="0.35">
      <c r="L679" s="329" t="s">
        <v>687</v>
      </c>
      <c r="M679" s="331">
        <v>625</v>
      </c>
      <c r="N679" s="332">
        <v>26.041666670000001</v>
      </c>
    </row>
    <row r="680" spans="12:14" ht="17.25" thickBot="1" x14ac:dyDescent="0.35">
      <c r="L680" s="329" t="s">
        <v>688</v>
      </c>
      <c r="M680" s="331">
        <v>630</v>
      </c>
      <c r="N680" s="332">
        <v>26.25</v>
      </c>
    </row>
    <row r="681" spans="12:14" ht="17.25" thickBot="1" x14ac:dyDescent="0.35">
      <c r="L681" s="329" t="s">
        <v>689</v>
      </c>
      <c r="M681" s="331">
        <v>630</v>
      </c>
      <c r="N681" s="332">
        <v>26.25</v>
      </c>
    </row>
    <row r="682" spans="12:14" ht="17.25" thickBot="1" x14ac:dyDescent="0.35">
      <c r="L682" s="329" t="s">
        <v>690</v>
      </c>
      <c r="M682" s="331">
        <v>630</v>
      </c>
      <c r="N682" s="332">
        <v>26.25</v>
      </c>
    </row>
    <row r="683" spans="12:14" ht="17.25" thickBot="1" x14ac:dyDescent="0.35">
      <c r="L683" s="329" t="s">
        <v>691</v>
      </c>
      <c r="M683" s="331">
        <v>630</v>
      </c>
      <c r="N683" s="332">
        <v>26.25</v>
      </c>
    </row>
    <row r="684" spans="12:14" ht="17.25" thickBot="1" x14ac:dyDescent="0.35">
      <c r="L684" s="329" t="s">
        <v>692</v>
      </c>
      <c r="M684" s="331">
        <v>635</v>
      </c>
      <c r="N684" s="332">
        <v>26.458333329999999</v>
      </c>
    </row>
    <row r="685" spans="12:14" ht="17.25" thickBot="1" x14ac:dyDescent="0.35">
      <c r="L685" s="329" t="s">
        <v>693</v>
      </c>
      <c r="M685" s="331">
        <v>635</v>
      </c>
      <c r="N685" s="332">
        <v>26.458333329999999</v>
      </c>
    </row>
    <row r="686" spans="12:14" ht="17.25" thickBot="1" x14ac:dyDescent="0.35">
      <c r="L686" s="329" t="s">
        <v>694</v>
      </c>
      <c r="M686" s="331">
        <v>635</v>
      </c>
      <c r="N686" s="332">
        <v>26.458333329999999</v>
      </c>
    </row>
    <row r="687" spans="12:14" ht="17.25" thickBot="1" x14ac:dyDescent="0.35">
      <c r="L687" s="329" t="s">
        <v>695</v>
      </c>
      <c r="M687" s="331">
        <v>635</v>
      </c>
      <c r="N687" s="332">
        <v>26.458333329999999</v>
      </c>
    </row>
    <row r="688" spans="12:14" ht="17.25" thickBot="1" x14ac:dyDescent="0.35">
      <c r="L688" s="329" t="s">
        <v>696</v>
      </c>
      <c r="M688" s="331">
        <v>640</v>
      </c>
      <c r="N688" s="332">
        <v>26.666666670000001</v>
      </c>
    </row>
    <row r="689" spans="12:14" ht="17.25" thickBot="1" x14ac:dyDescent="0.35">
      <c r="L689" s="329" t="s">
        <v>697</v>
      </c>
      <c r="M689" s="331">
        <v>640</v>
      </c>
      <c r="N689" s="332">
        <v>26.666666670000001</v>
      </c>
    </row>
    <row r="690" spans="12:14" ht="17.25" thickBot="1" x14ac:dyDescent="0.35">
      <c r="L690" s="329" t="s">
        <v>698</v>
      </c>
      <c r="M690" s="331">
        <v>640</v>
      </c>
      <c r="N690" s="332">
        <v>26.666666670000001</v>
      </c>
    </row>
    <row r="691" spans="12:14" ht="17.25" thickBot="1" x14ac:dyDescent="0.35">
      <c r="L691" s="329" t="s">
        <v>699</v>
      </c>
      <c r="M691" s="331">
        <v>640</v>
      </c>
      <c r="N691" s="332">
        <v>26.666666670000001</v>
      </c>
    </row>
    <row r="692" spans="12:14" ht="17.25" thickBot="1" x14ac:dyDescent="0.35">
      <c r="L692" s="329" t="s">
        <v>700</v>
      </c>
      <c r="M692" s="331">
        <v>645</v>
      </c>
      <c r="N692" s="332">
        <v>26.875</v>
      </c>
    </row>
    <row r="693" spans="12:14" ht="17.25" thickBot="1" x14ac:dyDescent="0.35">
      <c r="L693" s="329" t="s">
        <v>701</v>
      </c>
      <c r="M693" s="331">
        <v>645</v>
      </c>
      <c r="N693" s="332">
        <v>26.875</v>
      </c>
    </row>
    <row r="694" spans="12:14" ht="17.25" thickBot="1" x14ac:dyDescent="0.35">
      <c r="L694" s="329" t="s">
        <v>702</v>
      </c>
      <c r="M694" s="331">
        <v>645</v>
      </c>
      <c r="N694" s="332">
        <v>26.875</v>
      </c>
    </row>
    <row r="695" spans="12:14" ht="17.25" thickBot="1" x14ac:dyDescent="0.35">
      <c r="L695" s="329" t="s">
        <v>703</v>
      </c>
      <c r="M695" s="331">
        <v>645</v>
      </c>
      <c r="N695" s="332">
        <v>26.875</v>
      </c>
    </row>
    <row r="696" spans="12:14" ht="17.25" thickBot="1" x14ac:dyDescent="0.35">
      <c r="L696" s="329" t="s">
        <v>704</v>
      </c>
      <c r="M696" s="331">
        <v>650</v>
      </c>
      <c r="N696" s="332">
        <v>27.083333329999999</v>
      </c>
    </row>
    <row r="697" spans="12:14" ht="17.25" thickBot="1" x14ac:dyDescent="0.35">
      <c r="L697" s="329" t="s">
        <v>705</v>
      </c>
      <c r="M697" s="331">
        <v>650</v>
      </c>
      <c r="N697" s="332">
        <v>27.083333329999999</v>
      </c>
    </row>
    <row r="698" spans="12:14" ht="17.25" thickBot="1" x14ac:dyDescent="0.35">
      <c r="L698" s="329" t="s">
        <v>706</v>
      </c>
      <c r="M698" s="331">
        <v>650</v>
      </c>
      <c r="N698" s="332">
        <v>27.083333329999999</v>
      </c>
    </row>
    <row r="699" spans="12:14" ht="17.25" thickBot="1" x14ac:dyDescent="0.35">
      <c r="L699" s="329" t="s">
        <v>707</v>
      </c>
      <c r="M699" s="331">
        <v>650</v>
      </c>
      <c r="N699" s="332">
        <v>27.083333329999999</v>
      </c>
    </row>
    <row r="700" spans="12:14" ht="17.25" thickBot="1" x14ac:dyDescent="0.35">
      <c r="L700" s="329" t="s">
        <v>708</v>
      </c>
      <c r="M700" s="331">
        <v>655</v>
      </c>
      <c r="N700" s="332">
        <v>27.291666670000001</v>
      </c>
    </row>
    <row r="701" spans="12:14" ht="17.25" thickBot="1" x14ac:dyDescent="0.35">
      <c r="L701" s="329" t="s">
        <v>709</v>
      </c>
      <c r="M701" s="331">
        <v>655</v>
      </c>
      <c r="N701" s="332">
        <v>27.291666670000001</v>
      </c>
    </row>
    <row r="702" spans="12:14" ht="17.25" thickBot="1" x14ac:dyDescent="0.35">
      <c r="L702" s="329" t="s">
        <v>710</v>
      </c>
      <c r="M702" s="331">
        <v>655</v>
      </c>
      <c r="N702" s="332">
        <v>27.291666670000001</v>
      </c>
    </row>
    <row r="703" spans="12:14" ht="17.25" thickBot="1" x14ac:dyDescent="0.35">
      <c r="L703" s="329" t="s">
        <v>711</v>
      </c>
      <c r="M703" s="331">
        <v>655</v>
      </c>
      <c r="N703" s="332">
        <v>27.291666670000001</v>
      </c>
    </row>
    <row r="704" spans="12:14" ht="17.25" thickBot="1" x14ac:dyDescent="0.35">
      <c r="L704" s="329" t="s">
        <v>712</v>
      </c>
      <c r="M704" s="331">
        <v>660</v>
      </c>
      <c r="N704" s="332">
        <v>27.5</v>
      </c>
    </row>
    <row r="705" spans="12:14" ht="17.25" thickBot="1" x14ac:dyDescent="0.35">
      <c r="L705" s="329" t="s">
        <v>713</v>
      </c>
      <c r="M705" s="331">
        <v>660</v>
      </c>
      <c r="N705" s="332">
        <v>27.5</v>
      </c>
    </row>
    <row r="706" spans="12:14" ht="17.25" thickBot="1" x14ac:dyDescent="0.35">
      <c r="L706" s="329" t="s">
        <v>714</v>
      </c>
      <c r="M706" s="331">
        <v>660</v>
      </c>
      <c r="N706" s="332">
        <v>27.5</v>
      </c>
    </row>
    <row r="707" spans="12:14" ht="17.25" thickBot="1" x14ac:dyDescent="0.35">
      <c r="L707" s="329" t="s">
        <v>715</v>
      </c>
      <c r="M707" s="331">
        <v>660</v>
      </c>
      <c r="N707" s="332">
        <v>27.5</v>
      </c>
    </row>
    <row r="708" spans="12:14" ht="17.25" thickBot="1" x14ac:dyDescent="0.35">
      <c r="L708" s="329" t="s">
        <v>716</v>
      </c>
      <c r="M708" s="331">
        <v>665</v>
      </c>
      <c r="N708" s="332">
        <v>27.708333329999999</v>
      </c>
    </row>
    <row r="709" spans="12:14" ht="17.25" thickBot="1" x14ac:dyDescent="0.35">
      <c r="L709" s="329" t="s">
        <v>717</v>
      </c>
      <c r="M709" s="331">
        <v>665</v>
      </c>
      <c r="N709" s="332">
        <v>27.708333329999999</v>
      </c>
    </row>
    <row r="710" spans="12:14" ht="17.25" thickBot="1" x14ac:dyDescent="0.35">
      <c r="L710" s="329" t="s">
        <v>718</v>
      </c>
      <c r="M710" s="331">
        <v>665</v>
      </c>
      <c r="N710" s="332">
        <v>27.708333329999999</v>
      </c>
    </row>
    <row r="711" spans="12:14" ht="17.25" thickBot="1" x14ac:dyDescent="0.35">
      <c r="L711" s="329" t="s">
        <v>719</v>
      </c>
      <c r="M711" s="331">
        <v>665</v>
      </c>
      <c r="N711" s="332">
        <v>27.708333329999999</v>
      </c>
    </row>
    <row r="712" spans="12:14" ht="17.25" thickBot="1" x14ac:dyDescent="0.35">
      <c r="L712" s="329" t="s">
        <v>720</v>
      </c>
      <c r="M712" s="331">
        <v>670</v>
      </c>
      <c r="N712" s="332">
        <v>27.916666670000001</v>
      </c>
    </row>
    <row r="713" spans="12:14" ht="17.25" thickBot="1" x14ac:dyDescent="0.35">
      <c r="L713" s="329" t="s">
        <v>721</v>
      </c>
      <c r="M713" s="331">
        <v>670</v>
      </c>
      <c r="N713" s="332">
        <v>27.916666670000001</v>
      </c>
    </row>
    <row r="714" spans="12:14" ht="17.25" thickBot="1" x14ac:dyDescent="0.35">
      <c r="L714" s="329" t="s">
        <v>722</v>
      </c>
      <c r="M714" s="331">
        <v>670</v>
      </c>
      <c r="N714" s="332">
        <v>27.916666670000001</v>
      </c>
    </row>
    <row r="715" spans="12:14" ht="17.25" thickBot="1" x14ac:dyDescent="0.35">
      <c r="L715" s="329" t="s">
        <v>723</v>
      </c>
      <c r="M715" s="331">
        <v>670</v>
      </c>
      <c r="N715" s="332">
        <v>27.916666670000001</v>
      </c>
    </row>
    <row r="716" spans="12:14" ht="17.25" thickBot="1" x14ac:dyDescent="0.35">
      <c r="L716" s="329" t="s">
        <v>724</v>
      </c>
      <c r="M716" s="331">
        <v>675</v>
      </c>
      <c r="N716" s="332">
        <v>28.125</v>
      </c>
    </row>
    <row r="717" spans="12:14" ht="17.25" thickBot="1" x14ac:dyDescent="0.35">
      <c r="L717" s="329" t="s">
        <v>725</v>
      </c>
      <c r="M717" s="331">
        <v>675</v>
      </c>
      <c r="N717" s="332">
        <v>28.125</v>
      </c>
    </row>
    <row r="718" spans="12:14" ht="17.25" thickBot="1" x14ac:dyDescent="0.35">
      <c r="L718" s="329" t="s">
        <v>726</v>
      </c>
      <c r="M718" s="331">
        <v>675</v>
      </c>
      <c r="N718" s="332">
        <v>28.125</v>
      </c>
    </row>
    <row r="719" spans="12:14" ht="17.25" thickBot="1" x14ac:dyDescent="0.35">
      <c r="L719" s="329" t="s">
        <v>727</v>
      </c>
      <c r="M719" s="331">
        <v>675</v>
      </c>
      <c r="N719" s="332">
        <v>28.125</v>
      </c>
    </row>
    <row r="720" spans="12:14" ht="17.25" thickBot="1" x14ac:dyDescent="0.35">
      <c r="L720" s="329" t="s">
        <v>728</v>
      </c>
      <c r="M720" s="331">
        <v>680</v>
      </c>
      <c r="N720" s="332">
        <v>28.333333329999999</v>
      </c>
    </row>
    <row r="721" spans="12:14" ht="17.25" thickBot="1" x14ac:dyDescent="0.35">
      <c r="L721" s="329" t="s">
        <v>729</v>
      </c>
      <c r="M721" s="331">
        <v>680</v>
      </c>
      <c r="N721" s="332">
        <v>28.333333329999999</v>
      </c>
    </row>
    <row r="722" spans="12:14" ht="17.25" thickBot="1" x14ac:dyDescent="0.35">
      <c r="L722" s="329" t="s">
        <v>730</v>
      </c>
      <c r="M722" s="331">
        <v>680</v>
      </c>
      <c r="N722" s="332">
        <v>28.333333329999999</v>
      </c>
    </row>
    <row r="723" spans="12:14" ht="17.25" thickBot="1" x14ac:dyDescent="0.35">
      <c r="L723" s="329" t="s">
        <v>731</v>
      </c>
      <c r="M723" s="331">
        <v>680</v>
      </c>
      <c r="N723" s="332">
        <v>28.333333329999999</v>
      </c>
    </row>
    <row r="724" spans="12:14" ht="17.25" thickBot="1" x14ac:dyDescent="0.35">
      <c r="L724" s="329" t="s">
        <v>732</v>
      </c>
      <c r="M724" s="331">
        <v>685</v>
      </c>
      <c r="N724" s="332">
        <v>28.541666670000001</v>
      </c>
    </row>
    <row r="725" spans="12:14" ht="17.25" thickBot="1" x14ac:dyDescent="0.35">
      <c r="L725" s="329" t="s">
        <v>733</v>
      </c>
      <c r="M725" s="331">
        <v>685</v>
      </c>
      <c r="N725" s="332">
        <v>28.541666670000001</v>
      </c>
    </row>
    <row r="726" spans="12:14" ht="17.25" thickBot="1" x14ac:dyDescent="0.35">
      <c r="L726" s="329" t="s">
        <v>734</v>
      </c>
      <c r="M726" s="331">
        <v>685</v>
      </c>
      <c r="N726" s="332">
        <v>28.541666670000001</v>
      </c>
    </row>
    <row r="727" spans="12:14" ht="17.25" thickBot="1" x14ac:dyDescent="0.35">
      <c r="L727" s="329" t="s">
        <v>735</v>
      </c>
      <c r="M727" s="331">
        <v>685</v>
      </c>
      <c r="N727" s="332">
        <v>28.541666670000001</v>
      </c>
    </row>
    <row r="728" spans="12:14" ht="17.25" thickBot="1" x14ac:dyDescent="0.35">
      <c r="L728" s="329" t="s">
        <v>736</v>
      </c>
      <c r="M728" s="331">
        <v>690</v>
      </c>
      <c r="N728" s="332">
        <v>28.75</v>
      </c>
    </row>
    <row r="729" spans="12:14" ht="17.25" thickBot="1" x14ac:dyDescent="0.35">
      <c r="L729" s="329" t="s">
        <v>737</v>
      </c>
      <c r="M729" s="331">
        <v>690</v>
      </c>
      <c r="N729" s="332">
        <v>28.75</v>
      </c>
    </row>
    <row r="730" spans="12:14" ht="17.25" thickBot="1" x14ac:dyDescent="0.35">
      <c r="L730" s="329" t="s">
        <v>738</v>
      </c>
      <c r="M730" s="331">
        <v>690</v>
      </c>
      <c r="N730" s="332">
        <v>28.75</v>
      </c>
    </row>
    <row r="731" spans="12:14" ht="17.25" thickBot="1" x14ac:dyDescent="0.35">
      <c r="L731" s="329" t="s">
        <v>739</v>
      </c>
      <c r="M731" s="331">
        <v>690</v>
      </c>
      <c r="N731" s="332">
        <v>28.75</v>
      </c>
    </row>
    <row r="732" spans="12:14" ht="17.25" thickBot="1" x14ac:dyDescent="0.35">
      <c r="L732" s="329" t="s">
        <v>740</v>
      </c>
      <c r="M732" s="331">
        <v>695</v>
      </c>
      <c r="N732" s="332">
        <v>28.958333329999999</v>
      </c>
    </row>
    <row r="733" spans="12:14" ht="17.25" thickBot="1" x14ac:dyDescent="0.35">
      <c r="L733" s="329" t="s">
        <v>741</v>
      </c>
      <c r="M733" s="331">
        <v>695</v>
      </c>
      <c r="N733" s="332">
        <v>28.958333329999999</v>
      </c>
    </row>
    <row r="734" spans="12:14" ht="17.25" thickBot="1" x14ac:dyDescent="0.35">
      <c r="L734" s="329" t="s">
        <v>742</v>
      </c>
      <c r="M734" s="331">
        <v>695</v>
      </c>
      <c r="N734" s="332">
        <v>28.958333329999999</v>
      </c>
    </row>
    <row r="735" spans="12:14" ht="17.25" thickBot="1" x14ac:dyDescent="0.35">
      <c r="L735" s="329" t="s">
        <v>743</v>
      </c>
      <c r="M735" s="331">
        <v>695</v>
      </c>
      <c r="N735" s="332">
        <v>28.958333329999999</v>
      </c>
    </row>
    <row r="736" spans="12:14" ht="17.25" thickBot="1" x14ac:dyDescent="0.35">
      <c r="L736" s="329" t="s">
        <v>744</v>
      </c>
      <c r="M736" s="331">
        <v>700</v>
      </c>
      <c r="N736" s="332">
        <v>29.166666670000001</v>
      </c>
    </row>
    <row r="737" spans="12:14" ht="17.25" thickBot="1" x14ac:dyDescent="0.35">
      <c r="L737" s="329" t="s">
        <v>745</v>
      </c>
      <c r="M737" s="331">
        <v>700</v>
      </c>
      <c r="N737" s="332">
        <v>29.166666670000001</v>
      </c>
    </row>
    <row r="738" spans="12:14" ht="17.25" thickBot="1" x14ac:dyDescent="0.35">
      <c r="L738" s="329" t="s">
        <v>746</v>
      </c>
      <c r="M738" s="331">
        <v>700</v>
      </c>
      <c r="N738" s="332">
        <v>29.166666670000001</v>
      </c>
    </row>
    <row r="739" spans="12:14" ht="17.25" thickBot="1" x14ac:dyDescent="0.35">
      <c r="L739" s="329" t="s">
        <v>747</v>
      </c>
      <c r="M739" s="331">
        <v>700</v>
      </c>
      <c r="N739" s="332">
        <v>29.166666670000001</v>
      </c>
    </row>
    <row r="740" spans="12:14" ht="17.25" thickBot="1" x14ac:dyDescent="0.35">
      <c r="L740" s="329" t="s">
        <v>748</v>
      </c>
      <c r="M740" s="331">
        <v>705</v>
      </c>
      <c r="N740" s="332">
        <v>29.375</v>
      </c>
    </row>
    <row r="741" spans="12:14" ht="17.25" thickBot="1" x14ac:dyDescent="0.35">
      <c r="L741" s="329" t="s">
        <v>749</v>
      </c>
      <c r="M741" s="331">
        <v>705</v>
      </c>
      <c r="N741" s="332">
        <v>29.375</v>
      </c>
    </row>
    <row r="742" spans="12:14" ht="17.25" thickBot="1" x14ac:dyDescent="0.35">
      <c r="L742" s="329" t="s">
        <v>750</v>
      </c>
      <c r="M742" s="331">
        <v>705</v>
      </c>
      <c r="N742" s="332">
        <v>29.375</v>
      </c>
    </row>
    <row r="743" spans="12:14" ht="17.25" thickBot="1" x14ac:dyDescent="0.35">
      <c r="L743" s="329" t="s">
        <v>751</v>
      </c>
      <c r="M743" s="331">
        <v>705</v>
      </c>
      <c r="N743" s="332">
        <v>29.375</v>
      </c>
    </row>
    <row r="744" spans="12:14" ht="17.25" thickBot="1" x14ac:dyDescent="0.35">
      <c r="L744" s="329" t="s">
        <v>752</v>
      </c>
      <c r="M744" s="331">
        <v>710</v>
      </c>
      <c r="N744" s="332">
        <v>29.583333329999999</v>
      </c>
    </row>
    <row r="745" spans="12:14" ht="17.25" thickBot="1" x14ac:dyDescent="0.35">
      <c r="L745" s="329" t="s">
        <v>753</v>
      </c>
      <c r="M745" s="331">
        <v>710</v>
      </c>
      <c r="N745" s="332">
        <v>29.583333329999999</v>
      </c>
    </row>
    <row r="746" spans="12:14" ht="17.25" thickBot="1" x14ac:dyDescent="0.35">
      <c r="L746" s="329" t="s">
        <v>754</v>
      </c>
      <c r="M746" s="331">
        <v>710</v>
      </c>
      <c r="N746" s="332">
        <v>29.583333329999999</v>
      </c>
    </row>
    <row r="747" spans="12:14" ht="17.25" thickBot="1" x14ac:dyDescent="0.35">
      <c r="L747" s="329" t="s">
        <v>755</v>
      </c>
      <c r="M747" s="331">
        <v>710</v>
      </c>
      <c r="N747" s="332">
        <v>29.583333329999999</v>
      </c>
    </row>
    <row r="748" spans="12:14" ht="17.25" thickBot="1" x14ac:dyDescent="0.35">
      <c r="L748" s="329" t="s">
        <v>756</v>
      </c>
      <c r="M748" s="331">
        <v>715</v>
      </c>
      <c r="N748" s="332">
        <v>29.791666670000001</v>
      </c>
    </row>
    <row r="749" spans="12:14" ht="17.25" thickBot="1" x14ac:dyDescent="0.35">
      <c r="L749" s="329" t="s">
        <v>757</v>
      </c>
      <c r="M749" s="331">
        <v>715</v>
      </c>
      <c r="N749" s="332">
        <v>29.791666670000001</v>
      </c>
    </row>
    <row r="750" spans="12:14" ht="17.25" thickBot="1" x14ac:dyDescent="0.35">
      <c r="L750" s="329" t="s">
        <v>758</v>
      </c>
      <c r="M750" s="331">
        <v>715</v>
      </c>
      <c r="N750" s="332">
        <v>29.791666670000001</v>
      </c>
    </row>
    <row r="751" spans="12:14" ht="17.25" thickBot="1" x14ac:dyDescent="0.35">
      <c r="L751" s="329" t="s">
        <v>759</v>
      </c>
      <c r="M751" s="331">
        <v>715</v>
      </c>
      <c r="N751" s="332">
        <v>29.791666670000001</v>
      </c>
    </row>
    <row r="752" spans="12:14" ht="17.25" thickBot="1" x14ac:dyDescent="0.35">
      <c r="L752" s="329" t="s">
        <v>760</v>
      </c>
      <c r="M752" s="331">
        <v>720</v>
      </c>
      <c r="N752" s="332">
        <v>30</v>
      </c>
    </row>
    <row r="753" spans="12:14" ht="17.25" thickBot="1" x14ac:dyDescent="0.35">
      <c r="L753" s="329" t="s">
        <v>761</v>
      </c>
      <c r="M753" s="331">
        <v>720</v>
      </c>
      <c r="N753" s="332">
        <v>30</v>
      </c>
    </row>
    <row r="754" spans="12:14" ht="17.25" thickBot="1" x14ac:dyDescent="0.35">
      <c r="L754" s="329" t="s">
        <v>762</v>
      </c>
      <c r="M754" s="331">
        <v>720</v>
      </c>
      <c r="N754" s="332">
        <v>30</v>
      </c>
    </row>
    <row r="755" spans="12:14" ht="17.25" thickBot="1" x14ac:dyDescent="0.35">
      <c r="L755" s="329" t="s">
        <v>763</v>
      </c>
      <c r="M755" s="331">
        <v>720</v>
      </c>
      <c r="N755" s="332">
        <v>30</v>
      </c>
    </row>
    <row r="756" spans="12:14" ht="17.25" thickBot="1" x14ac:dyDescent="0.35">
      <c r="L756" s="329" t="s">
        <v>764</v>
      </c>
      <c r="M756" s="331">
        <v>725</v>
      </c>
      <c r="N756" s="332">
        <v>30.208333329999999</v>
      </c>
    </row>
    <row r="757" spans="12:14" ht="17.25" thickBot="1" x14ac:dyDescent="0.35">
      <c r="L757" s="329" t="s">
        <v>765</v>
      </c>
      <c r="M757" s="331">
        <v>725</v>
      </c>
      <c r="N757" s="332">
        <v>30.208333329999999</v>
      </c>
    </row>
    <row r="758" spans="12:14" ht="17.25" thickBot="1" x14ac:dyDescent="0.35">
      <c r="L758" s="329" t="s">
        <v>766</v>
      </c>
      <c r="M758" s="331">
        <v>725</v>
      </c>
      <c r="N758" s="332">
        <v>30.208333329999999</v>
      </c>
    </row>
    <row r="759" spans="12:14" ht="17.25" thickBot="1" x14ac:dyDescent="0.35">
      <c r="L759" s="329" t="s">
        <v>767</v>
      </c>
      <c r="M759" s="331">
        <v>725</v>
      </c>
      <c r="N759" s="332">
        <v>30.208333329999999</v>
      </c>
    </row>
    <row r="760" spans="12:14" ht="17.25" thickBot="1" x14ac:dyDescent="0.35">
      <c r="L760" s="329" t="s">
        <v>768</v>
      </c>
      <c r="M760" s="331">
        <v>730</v>
      </c>
      <c r="N760" s="332">
        <v>30.416666670000001</v>
      </c>
    </row>
    <row r="761" spans="12:14" ht="17.25" thickBot="1" x14ac:dyDescent="0.35">
      <c r="L761" s="329" t="s">
        <v>769</v>
      </c>
      <c r="M761" s="331">
        <v>730</v>
      </c>
      <c r="N761" s="332">
        <v>30.416666670000001</v>
      </c>
    </row>
    <row r="762" spans="12:14" ht="17.25" thickBot="1" x14ac:dyDescent="0.35">
      <c r="L762" s="329" t="s">
        <v>770</v>
      </c>
      <c r="M762" s="331">
        <v>730</v>
      </c>
      <c r="N762" s="332">
        <v>30.416666670000001</v>
      </c>
    </row>
    <row r="763" spans="12:14" ht="17.25" thickBot="1" x14ac:dyDescent="0.35">
      <c r="L763" s="329" t="s">
        <v>771</v>
      </c>
      <c r="M763" s="331">
        <v>730</v>
      </c>
      <c r="N763" s="332">
        <v>30.416666670000001</v>
      </c>
    </row>
    <row r="764" spans="12:14" ht="17.25" thickBot="1" x14ac:dyDescent="0.35">
      <c r="L764" s="329" t="s">
        <v>772</v>
      </c>
      <c r="M764" s="331">
        <v>735</v>
      </c>
      <c r="N764" s="332">
        <v>30.625</v>
      </c>
    </row>
    <row r="765" spans="12:14" ht="17.25" thickBot="1" x14ac:dyDescent="0.35">
      <c r="L765" s="329" t="s">
        <v>773</v>
      </c>
      <c r="M765" s="331">
        <v>735</v>
      </c>
      <c r="N765" s="332">
        <v>30.625</v>
      </c>
    </row>
    <row r="766" spans="12:14" ht="17.25" thickBot="1" x14ac:dyDescent="0.35">
      <c r="L766" s="329" t="s">
        <v>774</v>
      </c>
      <c r="M766" s="331">
        <v>735</v>
      </c>
      <c r="N766" s="332">
        <v>30.625</v>
      </c>
    </row>
    <row r="767" spans="12:14" ht="17.25" thickBot="1" x14ac:dyDescent="0.35">
      <c r="L767" s="329" t="s">
        <v>775</v>
      </c>
      <c r="M767" s="331">
        <v>735</v>
      </c>
      <c r="N767" s="332">
        <v>30.625</v>
      </c>
    </row>
    <row r="768" spans="12:14" ht="17.25" thickBot="1" x14ac:dyDescent="0.35">
      <c r="L768" s="329" t="s">
        <v>776</v>
      </c>
      <c r="M768" s="331">
        <v>740</v>
      </c>
      <c r="N768" s="332">
        <v>30.833333329999999</v>
      </c>
    </row>
    <row r="769" spans="12:14" ht="17.25" thickBot="1" x14ac:dyDescent="0.35">
      <c r="L769" s="329" t="s">
        <v>777</v>
      </c>
      <c r="M769" s="331">
        <v>740</v>
      </c>
      <c r="N769" s="332">
        <v>30.833333329999999</v>
      </c>
    </row>
    <row r="770" spans="12:14" ht="17.25" thickBot="1" x14ac:dyDescent="0.35">
      <c r="L770" s="329" t="s">
        <v>778</v>
      </c>
      <c r="M770" s="331">
        <v>740</v>
      </c>
      <c r="N770" s="332">
        <v>30.833333329999999</v>
      </c>
    </row>
    <row r="771" spans="12:14" ht="17.25" thickBot="1" x14ac:dyDescent="0.35">
      <c r="L771" s="329" t="s">
        <v>779</v>
      </c>
      <c r="M771" s="331">
        <v>740</v>
      </c>
      <c r="N771" s="332">
        <v>30.833333329999999</v>
      </c>
    </row>
    <row r="772" spans="12:14" ht="17.25" thickBot="1" x14ac:dyDescent="0.35">
      <c r="L772" s="329" t="s">
        <v>780</v>
      </c>
      <c r="M772" s="331">
        <v>745</v>
      </c>
      <c r="N772" s="332">
        <v>31.041666670000001</v>
      </c>
    </row>
    <row r="773" spans="12:14" ht="17.25" thickBot="1" x14ac:dyDescent="0.35">
      <c r="L773" s="329" t="s">
        <v>781</v>
      </c>
      <c r="M773" s="331">
        <v>745</v>
      </c>
      <c r="N773" s="332">
        <v>31.041666670000001</v>
      </c>
    </row>
    <row r="774" spans="12:14" ht="17.25" thickBot="1" x14ac:dyDescent="0.35">
      <c r="L774" s="329" t="s">
        <v>782</v>
      </c>
      <c r="M774" s="331">
        <v>745</v>
      </c>
      <c r="N774" s="332">
        <v>31.041666670000001</v>
      </c>
    </row>
    <row r="775" spans="12:14" ht="17.25" thickBot="1" x14ac:dyDescent="0.35">
      <c r="L775" s="329" t="s">
        <v>783</v>
      </c>
      <c r="M775" s="331">
        <v>745</v>
      </c>
      <c r="N775" s="332">
        <v>31.041666670000001</v>
      </c>
    </row>
    <row r="776" spans="12:14" ht="17.25" thickBot="1" x14ac:dyDescent="0.35">
      <c r="L776" s="329" t="s">
        <v>784</v>
      </c>
      <c r="M776" s="331">
        <v>750</v>
      </c>
      <c r="N776" s="332">
        <v>31.25</v>
      </c>
    </row>
    <row r="777" spans="12:14" ht="17.25" thickBot="1" x14ac:dyDescent="0.35">
      <c r="L777" s="329" t="s">
        <v>785</v>
      </c>
      <c r="M777" s="331">
        <v>750</v>
      </c>
      <c r="N777" s="332">
        <v>31.25</v>
      </c>
    </row>
    <row r="778" spans="12:14" ht="17.25" thickBot="1" x14ac:dyDescent="0.35">
      <c r="L778" s="329" t="s">
        <v>786</v>
      </c>
      <c r="M778" s="331">
        <v>750</v>
      </c>
      <c r="N778" s="332">
        <v>31.25</v>
      </c>
    </row>
    <row r="779" spans="12:14" ht="17.25" thickBot="1" x14ac:dyDescent="0.35">
      <c r="L779" s="329" t="s">
        <v>787</v>
      </c>
      <c r="M779" s="331">
        <v>750</v>
      </c>
      <c r="N779" s="332">
        <v>31.25</v>
      </c>
    </row>
    <row r="780" spans="12:14" ht="17.25" thickBot="1" x14ac:dyDescent="0.35">
      <c r="L780" s="329" t="s">
        <v>788</v>
      </c>
      <c r="M780" s="331">
        <v>755</v>
      </c>
      <c r="N780" s="332">
        <v>31.458333329999999</v>
      </c>
    </row>
    <row r="781" spans="12:14" ht="17.25" thickBot="1" x14ac:dyDescent="0.35">
      <c r="L781" s="329" t="s">
        <v>789</v>
      </c>
      <c r="M781" s="331">
        <v>755</v>
      </c>
      <c r="N781" s="332">
        <v>31.458333329999999</v>
      </c>
    </row>
    <row r="782" spans="12:14" ht="17.25" thickBot="1" x14ac:dyDescent="0.35">
      <c r="L782" s="329" t="s">
        <v>790</v>
      </c>
      <c r="M782" s="331">
        <v>755</v>
      </c>
      <c r="N782" s="332">
        <v>31.458333329999999</v>
      </c>
    </row>
    <row r="783" spans="12:14" ht="17.25" thickBot="1" x14ac:dyDescent="0.35">
      <c r="L783" s="329" t="s">
        <v>791</v>
      </c>
      <c r="M783" s="331">
        <v>755</v>
      </c>
      <c r="N783" s="332">
        <v>31.458333329999999</v>
      </c>
    </row>
    <row r="784" spans="12:14" ht="17.25" thickBot="1" x14ac:dyDescent="0.35">
      <c r="L784" s="329" t="s">
        <v>792</v>
      </c>
      <c r="M784" s="331">
        <v>760</v>
      </c>
      <c r="N784" s="332">
        <v>31.666666670000001</v>
      </c>
    </row>
    <row r="785" spans="12:14" ht="17.25" thickBot="1" x14ac:dyDescent="0.35">
      <c r="L785" s="329" t="s">
        <v>793</v>
      </c>
      <c r="M785" s="331">
        <v>760</v>
      </c>
      <c r="N785" s="332">
        <v>31.666666670000001</v>
      </c>
    </row>
    <row r="786" spans="12:14" ht="17.25" thickBot="1" x14ac:dyDescent="0.35">
      <c r="L786" s="329" t="s">
        <v>794</v>
      </c>
      <c r="M786" s="331">
        <v>760</v>
      </c>
      <c r="N786" s="332">
        <v>31.666666670000001</v>
      </c>
    </row>
    <row r="787" spans="12:14" ht="17.25" thickBot="1" x14ac:dyDescent="0.35">
      <c r="L787" s="329" t="s">
        <v>795</v>
      </c>
      <c r="M787" s="331">
        <v>760</v>
      </c>
      <c r="N787" s="332">
        <v>31.666666670000001</v>
      </c>
    </row>
    <row r="788" spans="12:14" ht="17.25" thickBot="1" x14ac:dyDescent="0.35">
      <c r="L788" s="329" t="s">
        <v>796</v>
      </c>
      <c r="M788" s="331">
        <v>765</v>
      </c>
      <c r="N788" s="332">
        <v>31.875</v>
      </c>
    </row>
    <row r="789" spans="12:14" ht="17.25" thickBot="1" x14ac:dyDescent="0.35">
      <c r="L789" s="329" t="s">
        <v>797</v>
      </c>
      <c r="M789" s="331">
        <v>765</v>
      </c>
      <c r="N789" s="332">
        <v>31.875</v>
      </c>
    </row>
    <row r="790" spans="12:14" ht="17.25" thickBot="1" x14ac:dyDescent="0.35">
      <c r="L790" s="329" t="s">
        <v>798</v>
      </c>
      <c r="M790" s="331">
        <v>765</v>
      </c>
      <c r="N790" s="332">
        <v>31.875</v>
      </c>
    </row>
    <row r="791" spans="12:14" ht="17.25" thickBot="1" x14ac:dyDescent="0.35">
      <c r="L791" s="329" t="s">
        <v>799</v>
      </c>
      <c r="M791" s="331">
        <v>765</v>
      </c>
      <c r="N791" s="332">
        <v>31.875</v>
      </c>
    </row>
    <row r="792" spans="12:14" ht="17.25" thickBot="1" x14ac:dyDescent="0.35">
      <c r="L792" s="329" t="s">
        <v>800</v>
      </c>
      <c r="M792" s="331">
        <v>770</v>
      </c>
      <c r="N792" s="332">
        <v>32.083333330000002</v>
      </c>
    </row>
    <row r="793" spans="12:14" ht="17.25" thickBot="1" x14ac:dyDescent="0.35">
      <c r="L793" s="329" t="s">
        <v>801</v>
      </c>
      <c r="M793" s="331">
        <v>770</v>
      </c>
      <c r="N793" s="332">
        <v>32.083333330000002</v>
      </c>
    </row>
    <row r="794" spans="12:14" ht="17.25" thickBot="1" x14ac:dyDescent="0.35">
      <c r="L794" s="329" t="s">
        <v>802</v>
      </c>
      <c r="M794" s="331">
        <v>770</v>
      </c>
      <c r="N794" s="332">
        <v>32.083333330000002</v>
      </c>
    </row>
    <row r="795" spans="12:14" ht="17.25" thickBot="1" x14ac:dyDescent="0.35">
      <c r="L795" s="329" t="s">
        <v>803</v>
      </c>
      <c r="M795" s="331">
        <v>770</v>
      </c>
      <c r="N795" s="332">
        <v>32.083333330000002</v>
      </c>
    </row>
    <row r="796" spans="12:14" ht="17.25" thickBot="1" x14ac:dyDescent="0.35">
      <c r="L796" s="329" t="s">
        <v>804</v>
      </c>
      <c r="M796" s="331">
        <v>775</v>
      </c>
      <c r="N796" s="332">
        <v>32.291666669999998</v>
      </c>
    </row>
    <row r="797" spans="12:14" ht="17.25" thickBot="1" x14ac:dyDescent="0.35">
      <c r="L797" s="329" t="s">
        <v>805</v>
      </c>
      <c r="M797" s="331">
        <v>775</v>
      </c>
      <c r="N797" s="332">
        <v>32.291666669999998</v>
      </c>
    </row>
    <row r="798" spans="12:14" ht="17.25" thickBot="1" x14ac:dyDescent="0.35">
      <c r="L798" s="329" t="s">
        <v>806</v>
      </c>
      <c r="M798" s="331">
        <v>775</v>
      </c>
      <c r="N798" s="332">
        <v>32.291666669999998</v>
      </c>
    </row>
    <row r="799" spans="12:14" ht="17.25" thickBot="1" x14ac:dyDescent="0.35">
      <c r="L799" s="329" t="s">
        <v>807</v>
      </c>
      <c r="M799" s="331">
        <v>775</v>
      </c>
      <c r="N799" s="332">
        <v>32.291666669999998</v>
      </c>
    </row>
    <row r="800" spans="12:14" ht="17.25" thickBot="1" x14ac:dyDescent="0.35">
      <c r="L800" s="329" t="s">
        <v>808</v>
      </c>
      <c r="M800" s="331">
        <v>780</v>
      </c>
      <c r="N800" s="332">
        <v>32.5</v>
      </c>
    </row>
    <row r="801" spans="12:14" ht="17.25" thickBot="1" x14ac:dyDescent="0.35">
      <c r="L801" s="329" t="s">
        <v>809</v>
      </c>
      <c r="M801" s="331">
        <v>780</v>
      </c>
      <c r="N801" s="332">
        <v>32.5</v>
      </c>
    </row>
    <row r="802" spans="12:14" ht="17.25" thickBot="1" x14ac:dyDescent="0.35">
      <c r="L802" s="329" t="s">
        <v>810</v>
      </c>
      <c r="M802" s="331">
        <v>780</v>
      </c>
      <c r="N802" s="332">
        <v>32.5</v>
      </c>
    </row>
    <row r="803" spans="12:14" ht="17.25" thickBot="1" x14ac:dyDescent="0.35">
      <c r="L803" s="329" t="s">
        <v>811</v>
      </c>
      <c r="M803" s="331">
        <v>780</v>
      </c>
      <c r="N803" s="332">
        <v>32.5</v>
      </c>
    </row>
    <row r="804" spans="12:14" ht="17.25" thickBot="1" x14ac:dyDescent="0.35">
      <c r="L804" s="329" t="s">
        <v>812</v>
      </c>
      <c r="M804" s="331">
        <v>803</v>
      </c>
      <c r="N804" s="332">
        <v>33.458333330000002</v>
      </c>
    </row>
    <row r="805" spans="12:14" ht="17.25" thickBot="1" x14ac:dyDescent="0.35">
      <c r="L805" s="329" t="s">
        <v>813</v>
      </c>
      <c r="M805" s="331">
        <v>803</v>
      </c>
      <c r="N805" s="332">
        <v>33.458333330000002</v>
      </c>
    </row>
    <row r="806" spans="12:14" ht="17.25" thickBot="1" x14ac:dyDescent="0.35">
      <c r="L806" s="329" t="s">
        <v>814</v>
      </c>
      <c r="M806" s="331">
        <v>803</v>
      </c>
      <c r="N806" s="332">
        <v>33.458333330000002</v>
      </c>
    </row>
    <row r="807" spans="12:14" ht="17.25" thickBot="1" x14ac:dyDescent="0.35">
      <c r="L807" s="329" t="s">
        <v>815</v>
      </c>
      <c r="M807" s="331">
        <v>803</v>
      </c>
      <c r="N807" s="332">
        <v>33.458333330000002</v>
      </c>
    </row>
    <row r="808" spans="12:14" ht="17.25" thickBot="1" x14ac:dyDescent="0.35">
      <c r="L808" s="329" t="s">
        <v>816</v>
      </c>
      <c r="M808" s="331">
        <v>806</v>
      </c>
      <c r="N808" s="332">
        <v>33.583333330000002</v>
      </c>
    </row>
    <row r="809" spans="12:14" ht="17.25" thickBot="1" x14ac:dyDescent="0.35">
      <c r="L809" s="329" t="s">
        <v>817</v>
      </c>
      <c r="M809" s="331">
        <v>806</v>
      </c>
      <c r="N809" s="332">
        <v>33.583333330000002</v>
      </c>
    </row>
    <row r="810" spans="12:14" ht="17.25" thickBot="1" x14ac:dyDescent="0.35">
      <c r="L810" s="329" t="s">
        <v>818</v>
      </c>
      <c r="M810" s="331">
        <v>806</v>
      </c>
      <c r="N810" s="332">
        <v>33.583333330000002</v>
      </c>
    </row>
    <row r="811" spans="12:14" ht="17.25" thickBot="1" x14ac:dyDescent="0.35">
      <c r="L811" s="329" t="s">
        <v>819</v>
      </c>
      <c r="M811" s="331">
        <v>806</v>
      </c>
      <c r="N811" s="332">
        <v>33.583333330000002</v>
      </c>
    </row>
    <row r="812" spans="12:14" ht="17.25" thickBot="1" x14ac:dyDescent="0.35">
      <c r="L812" s="329" t="s">
        <v>820</v>
      </c>
      <c r="M812" s="331">
        <v>809</v>
      </c>
      <c r="N812" s="332">
        <v>33.708333330000002</v>
      </c>
    </row>
    <row r="813" spans="12:14" ht="17.25" thickBot="1" x14ac:dyDescent="0.35">
      <c r="L813" s="329" t="s">
        <v>821</v>
      </c>
      <c r="M813" s="331">
        <v>809</v>
      </c>
      <c r="N813" s="332">
        <v>33.708333330000002</v>
      </c>
    </row>
    <row r="814" spans="12:14" ht="17.25" thickBot="1" x14ac:dyDescent="0.35">
      <c r="L814" s="329" t="s">
        <v>822</v>
      </c>
      <c r="M814" s="331">
        <v>809</v>
      </c>
      <c r="N814" s="332">
        <v>33.708333330000002</v>
      </c>
    </row>
    <row r="815" spans="12:14" ht="17.25" thickBot="1" x14ac:dyDescent="0.35">
      <c r="L815" s="329" t="s">
        <v>823</v>
      </c>
      <c r="M815" s="331">
        <v>809</v>
      </c>
      <c r="N815" s="332">
        <v>33.708333330000002</v>
      </c>
    </row>
    <row r="816" spans="12:14" ht="17.25" thickBot="1" x14ac:dyDescent="0.35">
      <c r="L816" s="329" t="s">
        <v>824</v>
      </c>
      <c r="M816" s="331">
        <v>812</v>
      </c>
      <c r="N816" s="332">
        <v>33.833333330000002</v>
      </c>
    </row>
    <row r="817" spans="12:14" ht="17.25" thickBot="1" x14ac:dyDescent="0.35">
      <c r="L817" s="329" t="s">
        <v>825</v>
      </c>
      <c r="M817" s="331">
        <v>812</v>
      </c>
      <c r="N817" s="332">
        <v>33.833333330000002</v>
      </c>
    </row>
    <row r="818" spans="12:14" ht="17.25" thickBot="1" x14ac:dyDescent="0.35">
      <c r="L818" s="329" t="s">
        <v>826</v>
      </c>
      <c r="M818" s="331">
        <v>812</v>
      </c>
      <c r="N818" s="332">
        <v>33.833333330000002</v>
      </c>
    </row>
    <row r="819" spans="12:14" ht="17.25" thickBot="1" x14ac:dyDescent="0.35">
      <c r="L819" s="329" t="s">
        <v>827</v>
      </c>
      <c r="M819" s="331">
        <v>812</v>
      </c>
      <c r="N819" s="332">
        <v>33.833333330000002</v>
      </c>
    </row>
    <row r="820" spans="12:14" ht="17.25" thickBot="1" x14ac:dyDescent="0.35">
      <c r="L820" s="329" t="s">
        <v>828</v>
      </c>
      <c r="M820" s="331">
        <v>815</v>
      </c>
      <c r="N820" s="332">
        <v>33.958333330000002</v>
      </c>
    </row>
    <row r="821" spans="12:14" ht="17.25" thickBot="1" x14ac:dyDescent="0.35">
      <c r="L821" s="329" t="s">
        <v>829</v>
      </c>
      <c r="M821" s="331">
        <v>815</v>
      </c>
      <c r="N821" s="332">
        <v>33.958333330000002</v>
      </c>
    </row>
    <row r="822" spans="12:14" ht="17.25" thickBot="1" x14ac:dyDescent="0.35">
      <c r="L822" s="329" t="s">
        <v>830</v>
      </c>
      <c r="M822" s="331">
        <v>815</v>
      </c>
      <c r="N822" s="332">
        <v>33.958333330000002</v>
      </c>
    </row>
    <row r="823" spans="12:14" ht="17.25" thickBot="1" x14ac:dyDescent="0.35">
      <c r="L823" s="329" t="s">
        <v>831</v>
      </c>
      <c r="M823" s="331">
        <v>815</v>
      </c>
      <c r="N823" s="332">
        <v>33.958333330000002</v>
      </c>
    </row>
    <row r="824" spans="12:14" ht="17.25" thickBot="1" x14ac:dyDescent="0.35">
      <c r="L824" s="329" t="s">
        <v>832</v>
      </c>
      <c r="M824" s="331">
        <v>818</v>
      </c>
      <c r="N824" s="332">
        <v>34.083333330000002</v>
      </c>
    </row>
    <row r="825" spans="12:14" ht="17.25" thickBot="1" x14ac:dyDescent="0.35">
      <c r="L825" s="329" t="s">
        <v>833</v>
      </c>
      <c r="M825" s="331">
        <v>818</v>
      </c>
      <c r="N825" s="332">
        <v>34.083333330000002</v>
      </c>
    </row>
    <row r="826" spans="12:14" ht="17.25" thickBot="1" x14ac:dyDescent="0.35">
      <c r="L826" s="329" t="s">
        <v>834</v>
      </c>
      <c r="M826" s="331">
        <v>818</v>
      </c>
      <c r="N826" s="332">
        <v>34.083333330000002</v>
      </c>
    </row>
    <row r="827" spans="12:14" ht="17.25" thickBot="1" x14ac:dyDescent="0.35">
      <c r="L827" s="329" t="s">
        <v>835</v>
      </c>
      <c r="M827" s="331">
        <v>818</v>
      </c>
      <c r="N827" s="332">
        <v>34.083333330000002</v>
      </c>
    </row>
    <row r="828" spans="12:14" ht="17.25" thickBot="1" x14ac:dyDescent="0.35">
      <c r="L828" s="329" t="s">
        <v>836</v>
      </c>
      <c r="M828" s="331">
        <v>821</v>
      </c>
      <c r="N828" s="332">
        <v>34.208333330000002</v>
      </c>
    </row>
    <row r="829" spans="12:14" ht="17.25" thickBot="1" x14ac:dyDescent="0.35">
      <c r="L829" s="329" t="s">
        <v>837</v>
      </c>
      <c r="M829" s="331">
        <v>821</v>
      </c>
      <c r="N829" s="332">
        <v>34.208333330000002</v>
      </c>
    </row>
    <row r="830" spans="12:14" ht="17.25" thickBot="1" x14ac:dyDescent="0.35">
      <c r="L830" s="329" t="s">
        <v>838</v>
      </c>
      <c r="M830" s="331">
        <v>821</v>
      </c>
      <c r="N830" s="332">
        <v>34.208333330000002</v>
      </c>
    </row>
    <row r="831" spans="12:14" ht="17.25" thickBot="1" x14ac:dyDescent="0.35">
      <c r="L831" s="329" t="s">
        <v>839</v>
      </c>
      <c r="M831" s="331">
        <v>821</v>
      </c>
      <c r="N831" s="332">
        <v>34.208333330000002</v>
      </c>
    </row>
    <row r="832" spans="12:14" ht="17.25" thickBot="1" x14ac:dyDescent="0.35">
      <c r="L832" s="329" t="s">
        <v>840</v>
      </c>
      <c r="M832" s="331">
        <v>824</v>
      </c>
      <c r="N832" s="332">
        <v>34.333333330000002</v>
      </c>
    </row>
    <row r="833" spans="12:14" ht="17.25" thickBot="1" x14ac:dyDescent="0.35">
      <c r="L833" s="329" t="s">
        <v>841</v>
      </c>
      <c r="M833" s="331">
        <v>824</v>
      </c>
      <c r="N833" s="332">
        <v>34.333333330000002</v>
      </c>
    </row>
    <row r="834" spans="12:14" ht="17.25" thickBot="1" x14ac:dyDescent="0.35">
      <c r="L834" s="329" t="s">
        <v>842</v>
      </c>
      <c r="M834" s="331">
        <v>824</v>
      </c>
      <c r="N834" s="332">
        <v>34.333333330000002</v>
      </c>
    </row>
    <row r="835" spans="12:14" ht="17.25" thickBot="1" x14ac:dyDescent="0.35">
      <c r="L835" s="329" t="s">
        <v>843</v>
      </c>
      <c r="M835" s="331">
        <v>824</v>
      </c>
      <c r="N835" s="332">
        <v>34.333333330000002</v>
      </c>
    </row>
    <row r="836" spans="12:14" ht="17.25" thickBot="1" x14ac:dyDescent="0.35">
      <c r="L836" s="329" t="s">
        <v>844</v>
      </c>
      <c r="M836" s="331">
        <v>827</v>
      </c>
      <c r="N836" s="332">
        <v>34.458333330000002</v>
      </c>
    </row>
    <row r="837" spans="12:14" ht="17.25" thickBot="1" x14ac:dyDescent="0.35">
      <c r="L837" s="329" t="s">
        <v>845</v>
      </c>
      <c r="M837" s="331">
        <v>827</v>
      </c>
      <c r="N837" s="332">
        <v>34.458333330000002</v>
      </c>
    </row>
    <row r="838" spans="12:14" ht="17.25" thickBot="1" x14ac:dyDescent="0.35">
      <c r="L838" s="329" t="s">
        <v>846</v>
      </c>
      <c r="M838" s="331">
        <v>827</v>
      </c>
      <c r="N838" s="332">
        <v>34.458333330000002</v>
      </c>
    </row>
    <row r="839" spans="12:14" ht="17.25" thickBot="1" x14ac:dyDescent="0.35">
      <c r="L839" s="329" t="s">
        <v>847</v>
      </c>
      <c r="M839" s="331">
        <v>827</v>
      </c>
      <c r="N839" s="332">
        <v>34.458333330000002</v>
      </c>
    </row>
    <row r="840" spans="12:14" ht="17.25" thickBot="1" x14ac:dyDescent="0.35">
      <c r="L840" s="329" t="s">
        <v>848</v>
      </c>
      <c r="M840" s="331">
        <v>830</v>
      </c>
      <c r="N840" s="332">
        <v>34.583333330000002</v>
      </c>
    </row>
    <row r="841" spans="12:14" ht="17.25" thickBot="1" x14ac:dyDescent="0.35">
      <c r="L841" s="329" t="s">
        <v>849</v>
      </c>
      <c r="M841" s="331">
        <v>830</v>
      </c>
      <c r="N841" s="332">
        <v>34.583333330000002</v>
      </c>
    </row>
    <row r="842" spans="12:14" ht="17.25" thickBot="1" x14ac:dyDescent="0.35">
      <c r="L842" s="329" t="s">
        <v>850</v>
      </c>
      <c r="M842" s="331">
        <v>830</v>
      </c>
      <c r="N842" s="332">
        <v>34.583333330000002</v>
      </c>
    </row>
    <row r="843" spans="12:14" ht="17.25" thickBot="1" x14ac:dyDescent="0.35">
      <c r="L843" s="329" t="s">
        <v>851</v>
      </c>
      <c r="M843" s="331">
        <v>830</v>
      </c>
      <c r="N843" s="332">
        <v>34.583333330000002</v>
      </c>
    </row>
    <row r="844" spans="12:14" ht="17.25" thickBot="1" x14ac:dyDescent="0.35">
      <c r="L844" s="329" t="s">
        <v>852</v>
      </c>
      <c r="M844" s="331">
        <v>833</v>
      </c>
      <c r="N844" s="332">
        <v>34.708333330000002</v>
      </c>
    </row>
    <row r="845" spans="12:14" ht="17.25" thickBot="1" x14ac:dyDescent="0.35">
      <c r="L845" s="329" t="s">
        <v>853</v>
      </c>
      <c r="M845" s="331">
        <v>833</v>
      </c>
      <c r="N845" s="332">
        <v>34.708333330000002</v>
      </c>
    </row>
    <row r="846" spans="12:14" ht="17.25" thickBot="1" x14ac:dyDescent="0.35">
      <c r="L846" s="329" t="s">
        <v>854</v>
      </c>
      <c r="M846" s="331">
        <v>833</v>
      </c>
      <c r="N846" s="332">
        <v>34.708333330000002</v>
      </c>
    </row>
    <row r="847" spans="12:14" ht="17.25" thickBot="1" x14ac:dyDescent="0.35">
      <c r="L847" s="329" t="s">
        <v>855</v>
      </c>
      <c r="M847" s="331">
        <v>833</v>
      </c>
      <c r="N847" s="332">
        <v>34.708333330000002</v>
      </c>
    </row>
    <row r="848" spans="12:14" ht="17.25" thickBot="1" x14ac:dyDescent="0.35">
      <c r="L848" s="329" t="s">
        <v>856</v>
      </c>
      <c r="M848" s="331">
        <v>836</v>
      </c>
      <c r="N848" s="332">
        <v>34.833333330000002</v>
      </c>
    </row>
    <row r="849" spans="12:14" ht="17.25" thickBot="1" x14ac:dyDescent="0.35">
      <c r="L849" s="329" t="s">
        <v>857</v>
      </c>
      <c r="M849" s="331">
        <v>836</v>
      </c>
      <c r="N849" s="332">
        <v>34.833333330000002</v>
      </c>
    </row>
    <row r="850" spans="12:14" ht="17.25" thickBot="1" x14ac:dyDescent="0.35">
      <c r="L850" s="329" t="s">
        <v>858</v>
      </c>
      <c r="M850" s="331">
        <v>836</v>
      </c>
      <c r="N850" s="332">
        <v>34.833333330000002</v>
      </c>
    </row>
    <row r="851" spans="12:14" ht="17.25" thickBot="1" x14ac:dyDescent="0.35">
      <c r="L851" s="329" t="s">
        <v>859</v>
      </c>
      <c r="M851" s="331">
        <v>836</v>
      </c>
      <c r="N851" s="332">
        <v>34.833333330000002</v>
      </c>
    </row>
    <row r="852" spans="12:14" ht="17.25" thickBot="1" x14ac:dyDescent="0.35">
      <c r="L852" s="329" t="s">
        <v>860</v>
      </c>
      <c r="M852" s="331">
        <v>839</v>
      </c>
      <c r="N852" s="332">
        <v>34.958333330000002</v>
      </c>
    </row>
    <row r="853" spans="12:14" ht="17.25" thickBot="1" x14ac:dyDescent="0.35">
      <c r="L853" s="329" t="s">
        <v>861</v>
      </c>
      <c r="M853" s="331">
        <v>839</v>
      </c>
      <c r="N853" s="332">
        <v>34.958333330000002</v>
      </c>
    </row>
    <row r="854" spans="12:14" ht="17.25" thickBot="1" x14ac:dyDescent="0.35">
      <c r="L854" s="329" t="s">
        <v>862</v>
      </c>
      <c r="M854" s="331">
        <v>839</v>
      </c>
      <c r="N854" s="332">
        <v>34.958333330000002</v>
      </c>
    </row>
    <row r="855" spans="12:14" ht="17.25" thickBot="1" x14ac:dyDescent="0.35">
      <c r="L855" s="329" t="s">
        <v>863</v>
      </c>
      <c r="M855" s="331">
        <v>839</v>
      </c>
      <c r="N855" s="332">
        <v>34.958333330000002</v>
      </c>
    </row>
    <row r="856" spans="12:14" ht="17.25" thickBot="1" x14ac:dyDescent="0.35">
      <c r="L856" s="329" t="s">
        <v>864</v>
      </c>
      <c r="M856" s="331">
        <v>842</v>
      </c>
      <c r="N856" s="332">
        <v>35.083333330000002</v>
      </c>
    </row>
    <row r="857" spans="12:14" ht="17.25" thickBot="1" x14ac:dyDescent="0.35">
      <c r="L857" s="329" t="s">
        <v>865</v>
      </c>
      <c r="M857" s="331">
        <v>842</v>
      </c>
      <c r="N857" s="332">
        <v>35.083333330000002</v>
      </c>
    </row>
    <row r="858" spans="12:14" ht="17.25" thickBot="1" x14ac:dyDescent="0.35">
      <c r="L858" s="329" t="s">
        <v>866</v>
      </c>
      <c r="M858" s="331">
        <v>842</v>
      </c>
      <c r="N858" s="332">
        <v>35.083333330000002</v>
      </c>
    </row>
    <row r="859" spans="12:14" ht="17.25" thickBot="1" x14ac:dyDescent="0.35">
      <c r="L859" s="329" t="s">
        <v>867</v>
      </c>
      <c r="M859" s="331">
        <v>842</v>
      </c>
      <c r="N859" s="332">
        <v>35.083333330000002</v>
      </c>
    </row>
    <row r="860" spans="12:14" ht="17.25" thickBot="1" x14ac:dyDescent="0.35">
      <c r="L860" s="329" t="s">
        <v>868</v>
      </c>
      <c r="M860" s="331">
        <v>845</v>
      </c>
      <c r="N860" s="332">
        <v>35.208333330000002</v>
      </c>
    </row>
    <row r="861" spans="12:14" ht="17.25" thickBot="1" x14ac:dyDescent="0.35">
      <c r="L861" s="329" t="s">
        <v>869</v>
      </c>
      <c r="M861" s="331">
        <v>845</v>
      </c>
      <c r="N861" s="332">
        <v>35.208333330000002</v>
      </c>
    </row>
    <row r="862" spans="12:14" ht="17.25" thickBot="1" x14ac:dyDescent="0.35">
      <c r="L862" s="329" t="s">
        <v>870</v>
      </c>
      <c r="M862" s="331">
        <v>845</v>
      </c>
      <c r="N862" s="332">
        <v>35.208333330000002</v>
      </c>
    </row>
    <row r="863" spans="12:14" ht="17.25" thickBot="1" x14ac:dyDescent="0.35">
      <c r="L863" s="329" t="s">
        <v>871</v>
      </c>
      <c r="M863" s="331">
        <v>845</v>
      </c>
      <c r="N863" s="332">
        <v>35.208333330000002</v>
      </c>
    </row>
    <row r="864" spans="12:14" ht="17.25" thickBot="1" x14ac:dyDescent="0.35">
      <c r="L864" s="329" t="s">
        <v>872</v>
      </c>
      <c r="M864" s="331">
        <v>848</v>
      </c>
      <c r="N864" s="332">
        <v>35.333333330000002</v>
      </c>
    </row>
    <row r="865" spans="12:14" ht="17.25" thickBot="1" x14ac:dyDescent="0.35">
      <c r="L865" s="329" t="s">
        <v>873</v>
      </c>
      <c r="M865" s="331">
        <v>848</v>
      </c>
      <c r="N865" s="332">
        <v>35.333333330000002</v>
      </c>
    </row>
    <row r="866" spans="12:14" ht="17.25" thickBot="1" x14ac:dyDescent="0.35">
      <c r="L866" s="329" t="s">
        <v>874</v>
      </c>
      <c r="M866" s="331">
        <v>848</v>
      </c>
      <c r="N866" s="332">
        <v>35.333333330000002</v>
      </c>
    </row>
    <row r="867" spans="12:14" ht="17.25" thickBot="1" x14ac:dyDescent="0.35">
      <c r="L867" s="329" t="s">
        <v>875</v>
      </c>
      <c r="M867" s="331">
        <v>851</v>
      </c>
      <c r="N867" s="332">
        <v>35.458333330000002</v>
      </c>
    </row>
    <row r="868" spans="12:14" ht="17.25" thickBot="1" x14ac:dyDescent="0.35">
      <c r="L868" s="329" t="s">
        <v>876</v>
      </c>
      <c r="M868" s="331">
        <v>851</v>
      </c>
      <c r="N868" s="332">
        <v>35.458333330000002</v>
      </c>
    </row>
    <row r="869" spans="12:14" ht="17.25" thickBot="1" x14ac:dyDescent="0.35">
      <c r="L869" s="329" t="s">
        <v>877</v>
      </c>
      <c r="M869" s="331">
        <v>851</v>
      </c>
      <c r="N869" s="332">
        <v>35.458333330000002</v>
      </c>
    </row>
    <row r="870" spans="12:14" ht="17.25" thickBot="1" x14ac:dyDescent="0.35">
      <c r="L870" s="329" t="s">
        <v>878</v>
      </c>
      <c r="M870" s="331">
        <v>854</v>
      </c>
      <c r="N870" s="332">
        <v>35.583333330000002</v>
      </c>
    </row>
    <row r="871" spans="12:14" ht="17.25" thickBot="1" x14ac:dyDescent="0.35">
      <c r="L871" s="329" t="s">
        <v>879</v>
      </c>
      <c r="M871" s="331">
        <v>854</v>
      </c>
      <c r="N871" s="332">
        <v>35.583333330000002</v>
      </c>
    </row>
    <row r="872" spans="12:14" ht="17.25" thickBot="1" x14ac:dyDescent="0.35">
      <c r="L872" s="329" t="s">
        <v>880</v>
      </c>
      <c r="M872" s="331">
        <v>854</v>
      </c>
      <c r="N872" s="332">
        <v>35.583333330000002</v>
      </c>
    </row>
    <row r="873" spans="12:14" ht="17.25" thickBot="1" x14ac:dyDescent="0.35">
      <c r="L873" s="329" t="s">
        <v>881</v>
      </c>
      <c r="M873" s="331">
        <v>857</v>
      </c>
      <c r="N873" s="332">
        <v>35.708333330000002</v>
      </c>
    </row>
    <row r="874" spans="12:14" ht="17.25" thickBot="1" x14ac:dyDescent="0.35">
      <c r="L874" s="329" t="s">
        <v>882</v>
      </c>
      <c r="M874" s="331">
        <v>857</v>
      </c>
      <c r="N874" s="332">
        <v>35.708333330000002</v>
      </c>
    </row>
    <row r="875" spans="12:14" ht="17.25" thickBot="1" x14ac:dyDescent="0.35">
      <c r="L875" s="329" t="s">
        <v>883</v>
      </c>
      <c r="M875" s="331">
        <v>857</v>
      </c>
      <c r="N875" s="332">
        <v>35.708333330000002</v>
      </c>
    </row>
    <row r="876" spans="12:14" ht="17.25" thickBot="1" x14ac:dyDescent="0.35">
      <c r="L876" s="329" t="s">
        <v>884</v>
      </c>
      <c r="M876" s="331">
        <v>860</v>
      </c>
      <c r="N876" s="332">
        <v>35.833333330000002</v>
      </c>
    </row>
    <row r="877" spans="12:14" ht="17.25" thickBot="1" x14ac:dyDescent="0.35">
      <c r="L877" s="329" t="s">
        <v>885</v>
      </c>
      <c r="M877" s="331">
        <v>860</v>
      </c>
      <c r="N877" s="332">
        <v>35.833333330000002</v>
      </c>
    </row>
    <row r="878" spans="12:14" ht="17.25" thickBot="1" x14ac:dyDescent="0.35">
      <c r="L878" s="329" t="s">
        <v>886</v>
      </c>
      <c r="M878" s="331">
        <v>860</v>
      </c>
      <c r="N878" s="332">
        <v>35.833333330000002</v>
      </c>
    </row>
    <row r="879" spans="12:14" ht="17.25" thickBot="1" x14ac:dyDescent="0.35">
      <c r="L879" s="329" t="s">
        <v>887</v>
      </c>
      <c r="M879" s="331">
        <v>863</v>
      </c>
      <c r="N879" s="332">
        <v>35.958333330000002</v>
      </c>
    </row>
    <row r="880" spans="12:14" ht="17.25" thickBot="1" x14ac:dyDescent="0.35">
      <c r="L880" s="329" t="s">
        <v>888</v>
      </c>
      <c r="M880" s="331">
        <v>863</v>
      </c>
      <c r="N880" s="332">
        <v>35.958333330000002</v>
      </c>
    </row>
    <row r="881" spans="12:14" ht="17.25" thickBot="1" x14ac:dyDescent="0.35">
      <c r="L881" s="329" t="s">
        <v>889</v>
      </c>
      <c r="M881" s="331">
        <v>863</v>
      </c>
      <c r="N881" s="332">
        <v>35.958333330000002</v>
      </c>
    </row>
    <row r="882" spans="12:14" ht="17.25" thickBot="1" x14ac:dyDescent="0.35">
      <c r="L882" s="329" t="s">
        <v>890</v>
      </c>
      <c r="M882" s="331">
        <v>866</v>
      </c>
      <c r="N882" s="332">
        <v>36.083333330000002</v>
      </c>
    </row>
    <row r="883" spans="12:14" ht="17.25" thickBot="1" x14ac:dyDescent="0.35">
      <c r="L883" s="329" t="s">
        <v>891</v>
      </c>
      <c r="M883" s="331">
        <v>866</v>
      </c>
      <c r="N883" s="332">
        <v>36.083333330000002</v>
      </c>
    </row>
    <row r="884" spans="12:14" ht="17.25" thickBot="1" x14ac:dyDescent="0.35">
      <c r="L884" s="329" t="s">
        <v>892</v>
      </c>
      <c r="M884" s="331">
        <v>866</v>
      </c>
      <c r="N884" s="332">
        <v>36.083333330000002</v>
      </c>
    </row>
    <row r="885" spans="12:14" ht="17.25" thickBot="1" x14ac:dyDescent="0.35">
      <c r="L885" s="329" t="s">
        <v>893</v>
      </c>
      <c r="M885" s="331">
        <v>869</v>
      </c>
      <c r="N885" s="332">
        <v>36.208333330000002</v>
      </c>
    </row>
    <row r="886" spans="12:14" ht="17.25" thickBot="1" x14ac:dyDescent="0.35">
      <c r="L886" s="329" t="s">
        <v>894</v>
      </c>
      <c r="M886" s="331">
        <v>869</v>
      </c>
      <c r="N886" s="332">
        <v>36.208333330000002</v>
      </c>
    </row>
    <row r="887" spans="12:14" ht="17.25" thickBot="1" x14ac:dyDescent="0.35">
      <c r="L887" s="329" t="s">
        <v>895</v>
      </c>
      <c r="M887" s="331">
        <v>869</v>
      </c>
      <c r="N887" s="332">
        <v>36.208333330000002</v>
      </c>
    </row>
    <row r="888" spans="12:14" ht="17.25" thickBot="1" x14ac:dyDescent="0.35">
      <c r="L888" s="329" t="s">
        <v>896</v>
      </c>
      <c r="M888" s="331">
        <v>872</v>
      </c>
      <c r="N888" s="332">
        <v>36.333333330000002</v>
      </c>
    </row>
    <row r="889" spans="12:14" ht="17.25" thickBot="1" x14ac:dyDescent="0.35">
      <c r="L889" s="329" t="s">
        <v>897</v>
      </c>
      <c r="M889" s="331">
        <v>872</v>
      </c>
      <c r="N889" s="332">
        <v>36.333333330000002</v>
      </c>
    </row>
    <row r="890" spans="12:14" ht="17.25" thickBot="1" x14ac:dyDescent="0.35">
      <c r="L890" s="329" t="s">
        <v>898</v>
      </c>
      <c r="M890" s="331">
        <v>872</v>
      </c>
      <c r="N890" s="332">
        <v>36.333333330000002</v>
      </c>
    </row>
    <row r="891" spans="12:14" ht="17.25" thickBot="1" x14ac:dyDescent="0.35">
      <c r="L891" s="329" t="s">
        <v>899</v>
      </c>
      <c r="M891" s="331">
        <v>872</v>
      </c>
      <c r="N891" s="332">
        <v>36.333333330000002</v>
      </c>
    </row>
    <row r="892" spans="12:14" ht="17.25" thickBot="1" x14ac:dyDescent="0.35">
      <c r="L892" s="329" t="s">
        <v>900</v>
      </c>
      <c r="M892" s="331">
        <v>875</v>
      </c>
      <c r="N892" s="332">
        <v>36.458333330000002</v>
      </c>
    </row>
    <row r="893" spans="12:14" ht="17.25" thickBot="1" x14ac:dyDescent="0.35">
      <c r="L893" s="329" t="s">
        <v>901</v>
      </c>
      <c r="M893" s="331">
        <v>875</v>
      </c>
      <c r="N893" s="332">
        <v>36.458333330000002</v>
      </c>
    </row>
    <row r="894" spans="12:14" ht="17.25" thickBot="1" x14ac:dyDescent="0.35">
      <c r="L894" s="329" t="s">
        <v>902</v>
      </c>
      <c r="M894" s="331">
        <v>875</v>
      </c>
      <c r="N894" s="332">
        <v>36.458333330000002</v>
      </c>
    </row>
    <row r="895" spans="12:14" ht="17.25" thickBot="1" x14ac:dyDescent="0.35">
      <c r="L895" s="329" t="s">
        <v>903</v>
      </c>
      <c r="M895" s="331">
        <v>878</v>
      </c>
      <c r="N895" s="332">
        <v>36.583333330000002</v>
      </c>
    </row>
    <row r="896" spans="12:14" ht="17.25" thickBot="1" x14ac:dyDescent="0.35">
      <c r="L896" s="329" t="s">
        <v>904</v>
      </c>
      <c r="M896" s="331">
        <v>878</v>
      </c>
      <c r="N896" s="332">
        <v>36.583333330000002</v>
      </c>
    </row>
    <row r="897" spans="12:14" ht="17.25" thickBot="1" x14ac:dyDescent="0.35">
      <c r="L897" s="329" t="s">
        <v>905</v>
      </c>
      <c r="M897" s="331">
        <v>878</v>
      </c>
      <c r="N897" s="332">
        <v>36.583333330000002</v>
      </c>
    </row>
    <row r="898" spans="12:14" ht="17.25" thickBot="1" x14ac:dyDescent="0.35">
      <c r="L898" s="329" t="s">
        <v>906</v>
      </c>
      <c r="M898" s="331">
        <v>881</v>
      </c>
      <c r="N898" s="332">
        <v>36.708333330000002</v>
      </c>
    </row>
    <row r="899" spans="12:14" ht="17.25" thickBot="1" x14ac:dyDescent="0.35">
      <c r="L899" s="329" t="s">
        <v>907</v>
      </c>
      <c r="M899" s="331">
        <v>881</v>
      </c>
      <c r="N899" s="332">
        <v>36.708333330000002</v>
      </c>
    </row>
    <row r="900" spans="12:14" ht="17.25" thickBot="1" x14ac:dyDescent="0.35">
      <c r="L900" s="329" t="s">
        <v>908</v>
      </c>
      <c r="M900" s="331">
        <v>881</v>
      </c>
      <c r="N900" s="332">
        <v>36.708333330000002</v>
      </c>
    </row>
    <row r="901" spans="12:14" ht="17.25" thickBot="1" x14ac:dyDescent="0.35">
      <c r="L901" s="329" t="s">
        <v>909</v>
      </c>
      <c r="M901" s="331">
        <v>881</v>
      </c>
      <c r="N901" s="332">
        <v>36.708333330000002</v>
      </c>
    </row>
    <row r="902" spans="12:14" ht="17.25" thickBot="1" x14ac:dyDescent="0.35">
      <c r="L902" s="329" t="s">
        <v>910</v>
      </c>
      <c r="M902" s="331">
        <v>884</v>
      </c>
      <c r="N902" s="332">
        <v>36.833333330000002</v>
      </c>
    </row>
    <row r="903" spans="12:14" ht="17.25" thickBot="1" x14ac:dyDescent="0.35">
      <c r="L903" s="329" t="s">
        <v>911</v>
      </c>
      <c r="M903" s="331">
        <v>884</v>
      </c>
      <c r="N903" s="332">
        <v>36.833333330000002</v>
      </c>
    </row>
    <row r="904" spans="12:14" ht="17.25" thickBot="1" x14ac:dyDescent="0.35">
      <c r="L904" s="329" t="s">
        <v>912</v>
      </c>
      <c r="M904" s="331">
        <v>884</v>
      </c>
      <c r="N904" s="332">
        <v>36.833333330000002</v>
      </c>
    </row>
    <row r="905" spans="12:14" ht="17.25" thickBot="1" x14ac:dyDescent="0.35">
      <c r="L905" s="329" t="s">
        <v>913</v>
      </c>
      <c r="M905" s="331">
        <v>887</v>
      </c>
      <c r="N905" s="332">
        <v>36.958333330000002</v>
      </c>
    </row>
    <row r="906" spans="12:14" ht="17.25" thickBot="1" x14ac:dyDescent="0.35">
      <c r="L906" s="329" t="s">
        <v>914</v>
      </c>
      <c r="M906" s="331">
        <v>887</v>
      </c>
      <c r="N906" s="332">
        <v>36.958333330000002</v>
      </c>
    </row>
    <row r="907" spans="12:14" ht="17.25" thickBot="1" x14ac:dyDescent="0.35">
      <c r="L907" s="329" t="s">
        <v>915</v>
      </c>
      <c r="M907" s="331">
        <v>887</v>
      </c>
      <c r="N907" s="332">
        <v>36.958333330000002</v>
      </c>
    </row>
    <row r="908" spans="12:14" ht="17.25" thickBot="1" x14ac:dyDescent="0.35">
      <c r="L908" s="329" t="s">
        <v>916</v>
      </c>
      <c r="M908" s="331">
        <v>890</v>
      </c>
      <c r="N908" s="332">
        <v>37.083333330000002</v>
      </c>
    </row>
    <row r="909" spans="12:14" ht="17.25" thickBot="1" x14ac:dyDescent="0.35">
      <c r="L909" s="329" t="s">
        <v>917</v>
      </c>
      <c r="M909" s="331">
        <v>890</v>
      </c>
      <c r="N909" s="332">
        <v>37.083333330000002</v>
      </c>
    </row>
    <row r="910" spans="12:14" ht="17.25" thickBot="1" x14ac:dyDescent="0.35">
      <c r="L910" s="329" t="s">
        <v>918</v>
      </c>
      <c r="M910" s="331">
        <v>890</v>
      </c>
      <c r="N910" s="332">
        <v>37.083333330000002</v>
      </c>
    </row>
    <row r="911" spans="12:14" ht="17.25" thickBot="1" x14ac:dyDescent="0.35">
      <c r="L911" s="329" t="s">
        <v>919</v>
      </c>
      <c r="M911" s="331">
        <v>890</v>
      </c>
      <c r="N911" s="332">
        <v>37.083333330000002</v>
      </c>
    </row>
    <row r="912" spans="12:14" ht="17.25" thickBot="1" x14ac:dyDescent="0.35">
      <c r="L912" s="329" t="s">
        <v>920</v>
      </c>
      <c r="M912" s="331">
        <v>893</v>
      </c>
      <c r="N912" s="332">
        <v>37.208333330000002</v>
      </c>
    </row>
    <row r="913" spans="12:14" ht="17.25" thickBot="1" x14ac:dyDescent="0.35">
      <c r="L913" s="329" t="s">
        <v>921</v>
      </c>
      <c r="M913" s="331">
        <v>893</v>
      </c>
      <c r="N913" s="332">
        <v>37.208333330000002</v>
      </c>
    </row>
    <row r="914" spans="12:14" ht="17.25" thickBot="1" x14ac:dyDescent="0.35">
      <c r="L914" s="329" t="s">
        <v>922</v>
      </c>
      <c r="M914" s="331">
        <v>893</v>
      </c>
      <c r="N914" s="332">
        <v>37.208333330000002</v>
      </c>
    </row>
    <row r="915" spans="12:14" ht="17.25" thickBot="1" x14ac:dyDescent="0.35">
      <c r="L915" s="329" t="s">
        <v>923</v>
      </c>
      <c r="M915" s="331">
        <v>896</v>
      </c>
      <c r="N915" s="332">
        <v>37.333333330000002</v>
      </c>
    </row>
    <row r="916" spans="12:14" ht="17.25" thickBot="1" x14ac:dyDescent="0.35">
      <c r="L916" s="329" t="s">
        <v>924</v>
      </c>
      <c r="M916" s="331">
        <v>896</v>
      </c>
      <c r="N916" s="332">
        <v>37.333333330000002</v>
      </c>
    </row>
    <row r="917" spans="12:14" ht="17.25" thickBot="1" x14ac:dyDescent="0.35">
      <c r="L917" s="329" t="s">
        <v>925</v>
      </c>
      <c r="M917" s="331">
        <v>896</v>
      </c>
      <c r="N917" s="332">
        <v>37.333333330000002</v>
      </c>
    </row>
    <row r="918" spans="12:14" ht="17.25" thickBot="1" x14ac:dyDescent="0.35">
      <c r="L918" s="329" t="s">
        <v>926</v>
      </c>
      <c r="M918" s="331">
        <v>899</v>
      </c>
      <c r="N918" s="332">
        <v>37.458333330000002</v>
      </c>
    </row>
    <row r="919" spans="12:14" ht="17.25" thickBot="1" x14ac:dyDescent="0.35">
      <c r="L919" s="329" t="s">
        <v>927</v>
      </c>
      <c r="M919" s="331">
        <v>899</v>
      </c>
      <c r="N919" s="332">
        <v>37.458333330000002</v>
      </c>
    </row>
    <row r="920" spans="12:14" ht="17.25" thickBot="1" x14ac:dyDescent="0.35">
      <c r="L920" s="329" t="s">
        <v>928</v>
      </c>
      <c r="M920" s="331">
        <v>899</v>
      </c>
      <c r="N920" s="332">
        <v>37.458333330000002</v>
      </c>
    </row>
    <row r="921" spans="12:14" ht="17.25" thickBot="1" x14ac:dyDescent="0.35">
      <c r="L921" s="329" t="s">
        <v>929</v>
      </c>
      <c r="M921" s="331">
        <v>899</v>
      </c>
      <c r="N921" s="332">
        <v>37.458333330000002</v>
      </c>
    </row>
    <row r="922" spans="12:14" ht="17.25" thickBot="1" x14ac:dyDescent="0.35">
      <c r="L922" s="329" t="s">
        <v>930</v>
      </c>
      <c r="M922" s="331">
        <v>902</v>
      </c>
      <c r="N922" s="332">
        <v>37.583333330000002</v>
      </c>
    </row>
    <row r="923" spans="12:14" ht="17.25" thickBot="1" x14ac:dyDescent="0.35">
      <c r="L923" s="329" t="s">
        <v>931</v>
      </c>
      <c r="M923" s="331">
        <v>902</v>
      </c>
      <c r="N923" s="332">
        <v>37.583333330000002</v>
      </c>
    </row>
    <row r="924" spans="12:14" ht="17.25" thickBot="1" x14ac:dyDescent="0.35">
      <c r="L924" s="329" t="s">
        <v>932</v>
      </c>
      <c r="M924" s="331">
        <v>902</v>
      </c>
      <c r="N924" s="332">
        <v>37.583333330000002</v>
      </c>
    </row>
    <row r="925" spans="12:14" ht="17.25" thickBot="1" x14ac:dyDescent="0.35">
      <c r="L925" s="329" t="s">
        <v>933</v>
      </c>
      <c r="M925" s="331">
        <v>905</v>
      </c>
      <c r="N925" s="332">
        <v>37.708333330000002</v>
      </c>
    </row>
    <row r="926" spans="12:14" ht="17.25" thickBot="1" x14ac:dyDescent="0.35">
      <c r="L926" s="329" t="s">
        <v>934</v>
      </c>
      <c r="M926" s="331">
        <v>905</v>
      </c>
      <c r="N926" s="332">
        <v>37.708333330000002</v>
      </c>
    </row>
    <row r="927" spans="12:14" ht="17.25" thickBot="1" x14ac:dyDescent="0.35">
      <c r="L927" s="329" t="s">
        <v>935</v>
      </c>
      <c r="M927" s="331">
        <v>905</v>
      </c>
      <c r="N927" s="332">
        <v>37.708333330000002</v>
      </c>
    </row>
    <row r="928" spans="12:14" ht="17.25" thickBot="1" x14ac:dyDescent="0.35">
      <c r="L928" s="329" t="s">
        <v>936</v>
      </c>
      <c r="M928" s="331">
        <v>908</v>
      </c>
      <c r="N928" s="332">
        <v>37.833333330000002</v>
      </c>
    </row>
    <row r="929" spans="12:14" ht="17.25" thickBot="1" x14ac:dyDescent="0.35">
      <c r="L929" s="329" t="s">
        <v>937</v>
      </c>
      <c r="M929" s="331">
        <v>908</v>
      </c>
      <c r="N929" s="332">
        <v>37.833333330000002</v>
      </c>
    </row>
    <row r="930" spans="12:14" ht="17.25" thickBot="1" x14ac:dyDescent="0.35">
      <c r="L930" s="329" t="s">
        <v>938</v>
      </c>
      <c r="M930" s="331">
        <v>908</v>
      </c>
      <c r="N930" s="332">
        <v>37.833333330000002</v>
      </c>
    </row>
    <row r="931" spans="12:14" ht="17.25" thickBot="1" x14ac:dyDescent="0.35">
      <c r="L931" s="329" t="s">
        <v>939</v>
      </c>
      <c r="M931" s="331">
        <v>908</v>
      </c>
      <c r="N931" s="332">
        <v>37.833333330000002</v>
      </c>
    </row>
    <row r="932" spans="12:14" ht="17.25" thickBot="1" x14ac:dyDescent="0.35">
      <c r="L932" s="329" t="s">
        <v>940</v>
      </c>
      <c r="M932" s="331">
        <v>911</v>
      </c>
      <c r="N932" s="332">
        <v>37.958333330000002</v>
      </c>
    </row>
    <row r="933" spans="12:14" ht="17.25" thickBot="1" x14ac:dyDescent="0.35">
      <c r="L933" s="329" t="s">
        <v>941</v>
      </c>
      <c r="M933" s="331">
        <v>911</v>
      </c>
      <c r="N933" s="332">
        <v>37.958333330000002</v>
      </c>
    </row>
    <row r="934" spans="12:14" ht="17.25" thickBot="1" x14ac:dyDescent="0.35">
      <c r="L934" s="329" t="s">
        <v>942</v>
      </c>
      <c r="M934" s="331">
        <v>911</v>
      </c>
      <c r="N934" s="332">
        <v>37.958333330000002</v>
      </c>
    </row>
    <row r="935" spans="12:14" ht="17.25" thickBot="1" x14ac:dyDescent="0.35">
      <c r="L935" s="329" t="s">
        <v>943</v>
      </c>
      <c r="M935" s="331">
        <v>914</v>
      </c>
      <c r="N935" s="332">
        <v>38.083333330000002</v>
      </c>
    </row>
    <row r="936" spans="12:14" ht="17.25" thickBot="1" x14ac:dyDescent="0.35">
      <c r="L936" s="329" t="s">
        <v>944</v>
      </c>
      <c r="M936" s="331">
        <v>914</v>
      </c>
      <c r="N936" s="332">
        <v>38.083333330000002</v>
      </c>
    </row>
    <row r="937" spans="12:14" ht="17.25" thickBot="1" x14ac:dyDescent="0.35">
      <c r="L937" s="329" t="s">
        <v>945</v>
      </c>
      <c r="M937" s="331">
        <v>914</v>
      </c>
      <c r="N937" s="332">
        <v>38.083333330000002</v>
      </c>
    </row>
    <row r="938" spans="12:14" ht="17.25" thickBot="1" x14ac:dyDescent="0.35">
      <c r="L938" s="329" t="s">
        <v>946</v>
      </c>
      <c r="M938" s="331">
        <v>917</v>
      </c>
      <c r="N938" s="332">
        <v>38.208333330000002</v>
      </c>
    </row>
    <row r="939" spans="12:14" ht="17.25" thickBot="1" x14ac:dyDescent="0.35">
      <c r="L939" s="329" t="s">
        <v>947</v>
      </c>
      <c r="M939" s="331">
        <v>917</v>
      </c>
      <c r="N939" s="332">
        <v>38.208333330000002</v>
      </c>
    </row>
    <row r="940" spans="12:14" ht="17.25" thickBot="1" x14ac:dyDescent="0.35">
      <c r="L940" s="329" t="s">
        <v>948</v>
      </c>
      <c r="M940" s="331">
        <v>917</v>
      </c>
      <c r="N940" s="332">
        <v>38.208333330000002</v>
      </c>
    </row>
    <row r="941" spans="12:14" ht="17.25" thickBot="1" x14ac:dyDescent="0.35">
      <c r="L941" s="329" t="s">
        <v>949</v>
      </c>
      <c r="M941" s="331">
        <v>917</v>
      </c>
      <c r="N941" s="332">
        <v>38.208333330000002</v>
      </c>
    </row>
    <row r="942" spans="12:14" ht="17.25" thickBot="1" x14ac:dyDescent="0.35">
      <c r="L942" s="329" t="s">
        <v>950</v>
      </c>
      <c r="M942" s="331">
        <v>920</v>
      </c>
      <c r="N942" s="332">
        <v>38.333333330000002</v>
      </c>
    </row>
    <row r="943" spans="12:14" ht="17.25" thickBot="1" x14ac:dyDescent="0.35">
      <c r="L943" s="329" t="s">
        <v>951</v>
      </c>
      <c r="M943" s="331">
        <v>920</v>
      </c>
      <c r="N943" s="332">
        <v>38.333333330000002</v>
      </c>
    </row>
    <row r="944" spans="12:14" ht="17.25" thickBot="1" x14ac:dyDescent="0.35">
      <c r="L944" s="329" t="s">
        <v>952</v>
      </c>
      <c r="M944" s="331">
        <v>920</v>
      </c>
      <c r="N944" s="332">
        <v>38.333333330000002</v>
      </c>
    </row>
    <row r="945" spans="12:14" ht="17.25" thickBot="1" x14ac:dyDescent="0.35">
      <c r="L945" s="329" t="s">
        <v>953</v>
      </c>
      <c r="M945" s="331">
        <v>923</v>
      </c>
      <c r="N945" s="332">
        <v>38.458333330000002</v>
      </c>
    </row>
    <row r="946" spans="12:14" ht="17.25" thickBot="1" x14ac:dyDescent="0.35">
      <c r="L946" s="329" t="s">
        <v>954</v>
      </c>
      <c r="M946" s="331">
        <v>923</v>
      </c>
      <c r="N946" s="332">
        <v>38.458333330000002</v>
      </c>
    </row>
    <row r="947" spans="12:14" ht="17.25" thickBot="1" x14ac:dyDescent="0.35">
      <c r="L947" s="329" t="s">
        <v>955</v>
      </c>
      <c r="M947" s="331">
        <v>923</v>
      </c>
      <c r="N947" s="332">
        <v>38.458333330000002</v>
      </c>
    </row>
    <row r="948" spans="12:14" ht="17.25" thickBot="1" x14ac:dyDescent="0.35">
      <c r="L948" s="329" t="s">
        <v>956</v>
      </c>
      <c r="M948" s="331">
        <v>926</v>
      </c>
      <c r="N948" s="332">
        <v>38.583333330000002</v>
      </c>
    </row>
    <row r="949" spans="12:14" ht="17.25" thickBot="1" x14ac:dyDescent="0.35">
      <c r="L949" s="329" t="s">
        <v>957</v>
      </c>
      <c r="M949" s="331">
        <v>926</v>
      </c>
      <c r="N949" s="332">
        <v>38.583333330000002</v>
      </c>
    </row>
    <row r="950" spans="12:14" ht="17.25" thickBot="1" x14ac:dyDescent="0.35">
      <c r="L950" s="329" t="s">
        <v>958</v>
      </c>
      <c r="M950" s="331">
        <v>926</v>
      </c>
      <c r="N950" s="332">
        <v>38.583333330000002</v>
      </c>
    </row>
    <row r="951" spans="12:14" ht="17.25" thickBot="1" x14ac:dyDescent="0.35">
      <c r="L951" s="329" t="s">
        <v>959</v>
      </c>
      <c r="M951" s="331">
        <v>926</v>
      </c>
      <c r="N951" s="332">
        <v>38.583333330000002</v>
      </c>
    </row>
    <row r="952" spans="12:14" ht="17.25" thickBot="1" x14ac:dyDescent="0.35">
      <c r="L952" s="329" t="s">
        <v>960</v>
      </c>
      <c r="M952" s="331">
        <v>929</v>
      </c>
      <c r="N952" s="332">
        <v>38.708333330000002</v>
      </c>
    </row>
    <row r="953" spans="12:14" ht="17.25" thickBot="1" x14ac:dyDescent="0.35">
      <c r="L953" s="329" t="s">
        <v>961</v>
      </c>
      <c r="M953" s="331">
        <v>929</v>
      </c>
      <c r="N953" s="332">
        <v>38.708333330000002</v>
      </c>
    </row>
    <row r="954" spans="12:14" ht="17.25" thickBot="1" x14ac:dyDescent="0.35">
      <c r="L954" s="329" t="s">
        <v>962</v>
      </c>
      <c r="M954" s="331">
        <v>929</v>
      </c>
      <c r="N954" s="332">
        <v>38.708333330000002</v>
      </c>
    </row>
    <row r="955" spans="12:14" ht="17.25" thickBot="1" x14ac:dyDescent="0.35">
      <c r="L955" s="329" t="s">
        <v>963</v>
      </c>
      <c r="M955" s="331">
        <v>929</v>
      </c>
      <c r="N955" s="332">
        <v>38.708333330000002</v>
      </c>
    </row>
    <row r="956" spans="12:14" ht="17.25" thickBot="1" x14ac:dyDescent="0.35">
      <c r="L956" s="329" t="s">
        <v>964</v>
      </c>
      <c r="M956" s="331">
        <v>932</v>
      </c>
      <c r="N956" s="332">
        <v>38.833333330000002</v>
      </c>
    </row>
    <row r="957" spans="12:14" ht="17.25" thickBot="1" x14ac:dyDescent="0.35">
      <c r="L957" s="329" t="s">
        <v>965</v>
      </c>
      <c r="M957" s="331">
        <v>932</v>
      </c>
      <c r="N957" s="332">
        <v>38.833333330000002</v>
      </c>
    </row>
    <row r="958" spans="12:14" ht="17.25" thickBot="1" x14ac:dyDescent="0.35">
      <c r="L958" s="329" t="s">
        <v>966</v>
      </c>
      <c r="M958" s="331">
        <v>932</v>
      </c>
      <c r="N958" s="332">
        <v>38.833333330000002</v>
      </c>
    </row>
    <row r="959" spans="12:14" ht="17.25" thickBot="1" x14ac:dyDescent="0.35">
      <c r="L959" s="329" t="s">
        <v>967</v>
      </c>
      <c r="M959" s="331">
        <v>932</v>
      </c>
      <c r="N959" s="332">
        <v>38.833333330000002</v>
      </c>
    </row>
    <row r="960" spans="12:14" ht="17.25" thickBot="1" x14ac:dyDescent="0.35">
      <c r="L960" s="329" t="s">
        <v>968</v>
      </c>
      <c r="M960" s="331">
        <v>935</v>
      </c>
      <c r="N960" s="332">
        <v>38.958333330000002</v>
      </c>
    </row>
    <row r="961" spans="12:14" ht="17.25" thickBot="1" x14ac:dyDescent="0.35">
      <c r="L961" s="329" t="s">
        <v>969</v>
      </c>
      <c r="M961" s="331">
        <v>935</v>
      </c>
      <c r="N961" s="332">
        <v>38.958333330000002</v>
      </c>
    </row>
    <row r="962" spans="12:14" ht="17.25" thickBot="1" x14ac:dyDescent="0.35">
      <c r="L962" s="329" t="s">
        <v>970</v>
      </c>
      <c r="M962" s="331">
        <v>935</v>
      </c>
      <c r="N962" s="332">
        <v>38.958333330000002</v>
      </c>
    </row>
    <row r="963" spans="12:14" ht="17.25" thickBot="1" x14ac:dyDescent="0.35">
      <c r="L963" s="329" t="s">
        <v>971</v>
      </c>
      <c r="M963" s="331">
        <v>935</v>
      </c>
      <c r="N963" s="332">
        <v>38.958333330000002</v>
      </c>
    </row>
    <row r="964" spans="12:14" ht="17.25" thickBot="1" x14ac:dyDescent="0.35">
      <c r="L964" s="329" t="s">
        <v>972</v>
      </c>
      <c r="M964" s="331">
        <v>938</v>
      </c>
      <c r="N964" s="332">
        <v>39.083333330000002</v>
      </c>
    </row>
    <row r="965" spans="12:14" ht="17.25" thickBot="1" x14ac:dyDescent="0.35">
      <c r="L965" s="329" t="s">
        <v>973</v>
      </c>
      <c r="M965" s="331">
        <v>938</v>
      </c>
      <c r="N965" s="332">
        <v>39.083333330000002</v>
      </c>
    </row>
    <row r="966" spans="12:14" ht="17.25" thickBot="1" x14ac:dyDescent="0.35">
      <c r="L966" s="329" t="s">
        <v>974</v>
      </c>
      <c r="M966" s="331">
        <v>938</v>
      </c>
      <c r="N966" s="332">
        <v>39.083333330000002</v>
      </c>
    </row>
    <row r="967" spans="12:14" ht="17.25" thickBot="1" x14ac:dyDescent="0.35">
      <c r="L967" s="329" t="s">
        <v>975</v>
      </c>
      <c r="M967" s="331">
        <v>938</v>
      </c>
      <c r="N967" s="332">
        <v>39.083333330000002</v>
      </c>
    </row>
    <row r="968" spans="12:14" ht="17.25" thickBot="1" x14ac:dyDescent="0.35">
      <c r="L968" s="329" t="s">
        <v>976</v>
      </c>
      <c r="M968" s="331">
        <v>941</v>
      </c>
      <c r="N968" s="332">
        <v>39.208333330000002</v>
      </c>
    </row>
    <row r="969" spans="12:14" ht="17.25" thickBot="1" x14ac:dyDescent="0.35">
      <c r="L969" s="329" t="s">
        <v>977</v>
      </c>
      <c r="M969" s="331">
        <v>941</v>
      </c>
      <c r="N969" s="332">
        <v>39.208333330000002</v>
      </c>
    </row>
    <row r="970" spans="12:14" ht="17.25" thickBot="1" x14ac:dyDescent="0.35">
      <c r="L970" s="329" t="s">
        <v>978</v>
      </c>
      <c r="M970" s="331">
        <v>941</v>
      </c>
      <c r="N970" s="332">
        <v>39.208333330000002</v>
      </c>
    </row>
    <row r="971" spans="12:14" ht="17.25" thickBot="1" x14ac:dyDescent="0.35">
      <c r="L971" s="329" t="s">
        <v>979</v>
      </c>
      <c r="M971" s="331">
        <v>941</v>
      </c>
      <c r="N971" s="332">
        <v>39.208333330000002</v>
      </c>
    </row>
    <row r="972" spans="12:14" ht="17.25" thickBot="1" x14ac:dyDescent="0.35">
      <c r="L972" s="329" t="s">
        <v>980</v>
      </c>
      <c r="M972" s="331">
        <v>944</v>
      </c>
      <c r="N972" s="332">
        <v>39.333333330000002</v>
      </c>
    </row>
    <row r="973" spans="12:14" ht="17.25" thickBot="1" x14ac:dyDescent="0.35">
      <c r="L973" s="329" t="s">
        <v>981</v>
      </c>
      <c r="M973" s="331">
        <v>944</v>
      </c>
      <c r="N973" s="332">
        <v>39.333333330000002</v>
      </c>
    </row>
    <row r="974" spans="12:14" ht="17.25" thickBot="1" x14ac:dyDescent="0.35">
      <c r="L974" s="329" t="s">
        <v>982</v>
      </c>
      <c r="M974" s="331">
        <v>944</v>
      </c>
      <c r="N974" s="332">
        <v>39.333333330000002</v>
      </c>
    </row>
    <row r="975" spans="12:14" ht="17.25" thickBot="1" x14ac:dyDescent="0.35">
      <c r="L975" s="329" t="s">
        <v>983</v>
      </c>
      <c r="M975" s="331">
        <v>944</v>
      </c>
      <c r="N975" s="332">
        <v>39.333333330000002</v>
      </c>
    </row>
    <row r="976" spans="12:14" ht="17.25" thickBot="1" x14ac:dyDescent="0.35">
      <c r="L976" s="329" t="s">
        <v>984</v>
      </c>
      <c r="M976" s="331">
        <v>947</v>
      </c>
      <c r="N976" s="332">
        <v>39.458333330000002</v>
      </c>
    </row>
    <row r="977" spans="12:14" ht="17.25" thickBot="1" x14ac:dyDescent="0.35">
      <c r="L977" s="329" t="s">
        <v>985</v>
      </c>
      <c r="M977" s="331">
        <v>947</v>
      </c>
      <c r="N977" s="332">
        <v>39.458333330000002</v>
      </c>
    </row>
    <row r="978" spans="12:14" ht="17.25" thickBot="1" x14ac:dyDescent="0.35">
      <c r="L978" s="329" t="s">
        <v>986</v>
      </c>
      <c r="M978" s="331">
        <v>947</v>
      </c>
      <c r="N978" s="332">
        <v>39.458333330000002</v>
      </c>
    </row>
    <row r="979" spans="12:14" ht="17.25" thickBot="1" x14ac:dyDescent="0.35">
      <c r="L979" s="329" t="s">
        <v>987</v>
      </c>
      <c r="M979" s="331">
        <v>947</v>
      </c>
      <c r="N979" s="332">
        <v>39.458333330000002</v>
      </c>
    </row>
    <row r="980" spans="12:14" ht="17.25" thickBot="1" x14ac:dyDescent="0.35">
      <c r="L980" s="329" t="s">
        <v>988</v>
      </c>
      <c r="M980" s="331">
        <v>950</v>
      </c>
      <c r="N980" s="332">
        <v>39.583333330000002</v>
      </c>
    </row>
    <row r="981" spans="12:14" ht="17.25" thickBot="1" x14ac:dyDescent="0.35">
      <c r="L981" s="329" t="s">
        <v>989</v>
      </c>
      <c r="M981" s="331">
        <v>950</v>
      </c>
      <c r="N981" s="332">
        <v>39.583333330000002</v>
      </c>
    </row>
    <row r="982" spans="12:14" ht="17.25" thickBot="1" x14ac:dyDescent="0.35">
      <c r="L982" s="329" t="s">
        <v>990</v>
      </c>
      <c r="M982" s="331">
        <v>950</v>
      </c>
      <c r="N982" s="332">
        <v>39.583333330000002</v>
      </c>
    </row>
    <row r="983" spans="12:14" ht="17.25" thickBot="1" x14ac:dyDescent="0.35">
      <c r="L983" s="329" t="s">
        <v>991</v>
      </c>
      <c r="M983" s="331">
        <v>950</v>
      </c>
      <c r="N983" s="332">
        <v>39.583333330000002</v>
      </c>
    </row>
    <row r="984" spans="12:14" ht="17.25" thickBot="1" x14ac:dyDescent="0.35">
      <c r="L984" s="329" t="s">
        <v>992</v>
      </c>
      <c r="M984" s="331">
        <v>953</v>
      </c>
      <c r="N984" s="332">
        <v>39.708333330000002</v>
      </c>
    </row>
    <row r="985" spans="12:14" ht="17.25" thickBot="1" x14ac:dyDescent="0.35">
      <c r="L985" s="329" t="s">
        <v>993</v>
      </c>
      <c r="M985" s="331">
        <v>953</v>
      </c>
      <c r="N985" s="332">
        <v>39.708333330000002</v>
      </c>
    </row>
    <row r="986" spans="12:14" ht="17.25" thickBot="1" x14ac:dyDescent="0.35">
      <c r="L986" s="329" t="s">
        <v>994</v>
      </c>
      <c r="M986" s="331">
        <v>953</v>
      </c>
      <c r="N986" s="332">
        <v>39.708333330000002</v>
      </c>
    </row>
    <row r="987" spans="12:14" ht="17.25" thickBot="1" x14ac:dyDescent="0.35">
      <c r="L987" s="329" t="s">
        <v>995</v>
      </c>
      <c r="M987" s="331">
        <v>953</v>
      </c>
      <c r="N987" s="332">
        <v>39.708333330000002</v>
      </c>
    </row>
    <row r="988" spans="12:14" ht="17.25" thickBot="1" x14ac:dyDescent="0.35">
      <c r="L988" s="329" t="s">
        <v>996</v>
      </c>
      <c r="M988" s="331">
        <v>956</v>
      </c>
      <c r="N988" s="332">
        <v>39.833333330000002</v>
      </c>
    </row>
    <row r="989" spans="12:14" ht="17.25" thickBot="1" x14ac:dyDescent="0.35">
      <c r="L989" s="329" t="s">
        <v>997</v>
      </c>
      <c r="M989" s="331">
        <v>956</v>
      </c>
      <c r="N989" s="332">
        <v>39.833333330000002</v>
      </c>
    </row>
    <row r="990" spans="12:14" ht="17.25" thickBot="1" x14ac:dyDescent="0.35">
      <c r="L990" s="329" t="s">
        <v>998</v>
      </c>
      <c r="M990" s="331">
        <v>956</v>
      </c>
      <c r="N990" s="332">
        <v>39.833333330000002</v>
      </c>
    </row>
    <row r="991" spans="12:14" ht="17.25" thickBot="1" x14ac:dyDescent="0.35">
      <c r="L991" s="329" t="s">
        <v>999</v>
      </c>
      <c r="M991" s="331">
        <v>956</v>
      </c>
      <c r="N991" s="332">
        <v>39.833333330000002</v>
      </c>
    </row>
    <row r="992" spans="12:14" ht="17.25" thickBot="1" x14ac:dyDescent="0.35">
      <c r="L992" s="329" t="s">
        <v>1000</v>
      </c>
      <c r="M992" s="331">
        <v>959</v>
      </c>
      <c r="N992" s="332">
        <v>39.958333330000002</v>
      </c>
    </row>
    <row r="993" spans="12:14" ht="17.25" thickBot="1" x14ac:dyDescent="0.35">
      <c r="L993" s="329" t="s">
        <v>1001</v>
      </c>
      <c r="M993" s="331">
        <v>959</v>
      </c>
      <c r="N993" s="332">
        <v>39.958333330000002</v>
      </c>
    </row>
    <row r="994" spans="12:14" ht="17.25" thickBot="1" x14ac:dyDescent="0.35">
      <c r="L994" s="329" t="s">
        <v>1002</v>
      </c>
      <c r="M994" s="331">
        <v>959</v>
      </c>
      <c r="N994" s="332">
        <v>39.958333330000002</v>
      </c>
    </row>
    <row r="995" spans="12:14" ht="17.25" thickBot="1" x14ac:dyDescent="0.35">
      <c r="L995" s="329" t="s">
        <v>1003</v>
      </c>
      <c r="M995" s="331">
        <v>962</v>
      </c>
      <c r="N995" s="332">
        <v>40.083333330000002</v>
      </c>
    </row>
    <row r="996" spans="12:14" ht="17.25" thickBot="1" x14ac:dyDescent="0.35">
      <c r="L996" s="329" t="s">
        <v>1004</v>
      </c>
      <c r="M996" s="331">
        <v>962</v>
      </c>
      <c r="N996" s="332">
        <v>40.083333330000002</v>
      </c>
    </row>
    <row r="997" spans="12:14" ht="17.25" thickBot="1" x14ac:dyDescent="0.35">
      <c r="L997" s="329" t="s">
        <v>1005</v>
      </c>
      <c r="M997" s="331">
        <v>962</v>
      </c>
      <c r="N997" s="332">
        <v>40.083333330000002</v>
      </c>
    </row>
    <row r="998" spans="12:14" ht="17.25" thickBot="1" x14ac:dyDescent="0.35">
      <c r="L998" s="329" t="s">
        <v>1006</v>
      </c>
      <c r="M998" s="331">
        <v>965</v>
      </c>
      <c r="N998" s="332">
        <v>40.208333330000002</v>
      </c>
    </row>
    <row r="999" spans="12:14" ht="17.25" thickBot="1" x14ac:dyDescent="0.35">
      <c r="L999" s="329" t="s">
        <v>1007</v>
      </c>
      <c r="M999" s="331">
        <v>965</v>
      </c>
      <c r="N999" s="332">
        <v>40.208333330000002</v>
      </c>
    </row>
    <row r="1000" spans="12:14" ht="17.25" thickBot="1" x14ac:dyDescent="0.35">
      <c r="L1000" s="329" t="s">
        <v>1008</v>
      </c>
      <c r="M1000" s="331">
        <v>965</v>
      </c>
      <c r="N1000" s="332">
        <v>40.208333330000002</v>
      </c>
    </row>
    <row r="1001" spans="12:14" ht="17.25" thickBot="1" x14ac:dyDescent="0.35">
      <c r="L1001" s="329" t="s">
        <v>1009</v>
      </c>
      <c r="M1001" s="331">
        <v>968</v>
      </c>
      <c r="N1001" s="332">
        <v>40.333333330000002</v>
      </c>
    </row>
    <row r="1002" spans="12:14" ht="17.25" thickBot="1" x14ac:dyDescent="0.35">
      <c r="L1002" s="329" t="s">
        <v>1010</v>
      </c>
      <c r="M1002" s="331">
        <v>968</v>
      </c>
      <c r="N1002" s="332">
        <v>40.333333330000002</v>
      </c>
    </row>
    <row r="1003" spans="12:14" ht="17.25" thickBot="1" x14ac:dyDescent="0.35">
      <c r="L1003" s="329" t="s">
        <v>1011</v>
      </c>
      <c r="M1003" s="331">
        <v>968</v>
      </c>
      <c r="N1003" s="332">
        <v>40.333333330000002</v>
      </c>
    </row>
    <row r="1004" spans="12:14" ht="17.25" thickBot="1" x14ac:dyDescent="0.35">
      <c r="L1004" s="329" t="s">
        <v>1012</v>
      </c>
      <c r="M1004" s="331">
        <v>971</v>
      </c>
      <c r="N1004" s="332">
        <v>40.458333330000002</v>
      </c>
    </row>
    <row r="1005" spans="12:14" ht="17.25" thickBot="1" x14ac:dyDescent="0.35">
      <c r="L1005" s="329" t="s">
        <v>1013</v>
      </c>
      <c r="M1005" s="331">
        <v>971</v>
      </c>
      <c r="N1005" s="332">
        <v>40.458333330000002</v>
      </c>
    </row>
    <row r="1006" spans="12:14" ht="17.25" thickBot="1" x14ac:dyDescent="0.35">
      <c r="L1006" s="329" t="s">
        <v>1014</v>
      </c>
      <c r="M1006" s="331">
        <v>971</v>
      </c>
      <c r="N1006" s="332">
        <v>40.458333330000002</v>
      </c>
    </row>
    <row r="1007" spans="12:14" ht="17.25" thickBot="1" x14ac:dyDescent="0.35">
      <c r="L1007" s="329" t="s">
        <v>1015</v>
      </c>
      <c r="M1007" s="331">
        <v>974</v>
      </c>
      <c r="N1007" s="332">
        <v>40.583333330000002</v>
      </c>
    </row>
    <row r="1008" spans="12:14" ht="17.25" thickBot="1" x14ac:dyDescent="0.35">
      <c r="L1008" s="329" t="s">
        <v>1016</v>
      </c>
      <c r="M1008" s="331">
        <v>974</v>
      </c>
      <c r="N1008" s="332">
        <v>40.583333330000002</v>
      </c>
    </row>
    <row r="1009" spans="12:14" ht="17.25" thickBot="1" x14ac:dyDescent="0.35">
      <c r="L1009" s="329" t="s">
        <v>1017</v>
      </c>
      <c r="M1009" s="331">
        <v>974</v>
      </c>
      <c r="N1009" s="332">
        <v>40.583333330000002</v>
      </c>
    </row>
    <row r="1010" spans="12:14" ht="17.25" thickBot="1" x14ac:dyDescent="0.35">
      <c r="L1010" s="329" t="s">
        <v>1018</v>
      </c>
      <c r="M1010" s="331">
        <v>977</v>
      </c>
      <c r="N1010" s="332">
        <v>40.708333330000002</v>
      </c>
    </row>
    <row r="1011" spans="12:14" ht="17.25" thickBot="1" x14ac:dyDescent="0.35">
      <c r="L1011" s="329" t="s">
        <v>1019</v>
      </c>
      <c r="M1011" s="331">
        <v>977</v>
      </c>
      <c r="N1011" s="332">
        <v>40.708333330000002</v>
      </c>
    </row>
    <row r="1012" spans="12:14" ht="17.25" thickBot="1" x14ac:dyDescent="0.35">
      <c r="L1012" s="329" t="s">
        <v>1020</v>
      </c>
      <c r="M1012" s="331">
        <v>977</v>
      </c>
      <c r="N1012" s="332">
        <v>40.708333330000002</v>
      </c>
    </row>
    <row r="1013" spans="12:14" ht="17.25" thickBot="1" x14ac:dyDescent="0.35">
      <c r="L1013" s="329" t="s">
        <v>1021</v>
      </c>
      <c r="M1013" s="331">
        <v>980</v>
      </c>
      <c r="N1013" s="332">
        <v>40.833333330000002</v>
      </c>
    </row>
    <row r="1014" spans="12:14" ht="17.25" thickBot="1" x14ac:dyDescent="0.35">
      <c r="L1014" s="329" t="s">
        <v>1022</v>
      </c>
      <c r="M1014" s="331">
        <v>980</v>
      </c>
      <c r="N1014" s="332">
        <v>40.833333330000002</v>
      </c>
    </row>
    <row r="1015" spans="12:14" ht="17.25" thickBot="1" x14ac:dyDescent="0.35">
      <c r="L1015" s="329" t="s">
        <v>1023</v>
      </c>
      <c r="M1015" s="331">
        <v>980</v>
      </c>
      <c r="N1015" s="332">
        <v>40.833333330000002</v>
      </c>
    </row>
    <row r="1016" spans="12:14" ht="17.25" thickBot="1" x14ac:dyDescent="0.35">
      <c r="L1016" s="329" t="s">
        <v>1024</v>
      </c>
      <c r="M1016" s="331">
        <v>983</v>
      </c>
      <c r="N1016" s="332">
        <v>40.958333330000002</v>
      </c>
    </row>
    <row r="1017" spans="12:14" ht="17.25" thickBot="1" x14ac:dyDescent="0.35">
      <c r="L1017" s="329" t="s">
        <v>1025</v>
      </c>
      <c r="M1017" s="331">
        <v>983</v>
      </c>
      <c r="N1017" s="332">
        <v>40.958333330000002</v>
      </c>
    </row>
    <row r="1018" spans="12:14" ht="17.25" thickBot="1" x14ac:dyDescent="0.35">
      <c r="L1018" s="329" t="s">
        <v>1026</v>
      </c>
      <c r="M1018" s="331">
        <v>983</v>
      </c>
      <c r="N1018" s="332">
        <v>40.958333330000002</v>
      </c>
    </row>
    <row r="1019" spans="12:14" ht="17.25" thickBot="1" x14ac:dyDescent="0.35">
      <c r="L1019" s="329" t="s">
        <v>1027</v>
      </c>
      <c r="M1019" s="331">
        <v>983</v>
      </c>
      <c r="N1019" s="332">
        <v>40.958333330000002</v>
      </c>
    </row>
    <row r="1020" spans="12:14" ht="17.25" thickBot="1" x14ac:dyDescent="0.35">
      <c r="L1020" s="329" t="s">
        <v>1028</v>
      </c>
      <c r="M1020" s="331">
        <v>986</v>
      </c>
      <c r="N1020" s="332">
        <v>41.083333330000002</v>
      </c>
    </row>
    <row r="1021" spans="12:14" ht="17.25" thickBot="1" x14ac:dyDescent="0.35">
      <c r="L1021" s="329" t="s">
        <v>1029</v>
      </c>
      <c r="M1021" s="331">
        <v>986</v>
      </c>
      <c r="N1021" s="332">
        <v>41.083333330000002</v>
      </c>
    </row>
    <row r="1022" spans="12:14" ht="17.25" thickBot="1" x14ac:dyDescent="0.35">
      <c r="L1022" s="329" t="s">
        <v>1030</v>
      </c>
      <c r="M1022" s="331">
        <v>986</v>
      </c>
      <c r="N1022" s="332">
        <v>41.083333330000002</v>
      </c>
    </row>
    <row r="1023" spans="12:14" ht="17.25" thickBot="1" x14ac:dyDescent="0.35">
      <c r="L1023" s="329" t="s">
        <v>1031</v>
      </c>
      <c r="M1023" s="331">
        <v>986</v>
      </c>
      <c r="N1023" s="332">
        <v>41.083333330000002</v>
      </c>
    </row>
    <row r="1024" spans="12:14" ht="17.25" thickBot="1" x14ac:dyDescent="0.35">
      <c r="L1024" s="329" t="s">
        <v>1032</v>
      </c>
      <c r="M1024" s="331">
        <v>989</v>
      </c>
      <c r="N1024" s="332">
        <v>41.208333330000002</v>
      </c>
    </row>
    <row r="1025" spans="12:14" ht="17.25" thickBot="1" x14ac:dyDescent="0.35">
      <c r="L1025" s="329" t="s">
        <v>1033</v>
      </c>
      <c r="M1025" s="331">
        <v>989</v>
      </c>
      <c r="N1025" s="332">
        <v>41.208333330000002</v>
      </c>
    </row>
    <row r="1026" spans="12:14" ht="17.25" thickBot="1" x14ac:dyDescent="0.35">
      <c r="L1026" s="329" t="s">
        <v>1034</v>
      </c>
      <c r="M1026" s="331">
        <v>989</v>
      </c>
      <c r="N1026" s="332">
        <v>41.208333330000002</v>
      </c>
    </row>
    <row r="1027" spans="12:14" ht="17.25" thickBot="1" x14ac:dyDescent="0.35">
      <c r="L1027" s="329" t="s">
        <v>1035</v>
      </c>
      <c r="M1027" s="331">
        <v>989</v>
      </c>
      <c r="N1027" s="332">
        <v>41.208333330000002</v>
      </c>
    </row>
    <row r="1028" spans="12:14" ht="17.25" thickBot="1" x14ac:dyDescent="0.35">
      <c r="L1028" s="329" t="s">
        <v>1036</v>
      </c>
      <c r="M1028" s="331">
        <v>992</v>
      </c>
      <c r="N1028" s="332">
        <v>41.333333330000002</v>
      </c>
    </row>
    <row r="1029" spans="12:14" ht="17.25" thickBot="1" x14ac:dyDescent="0.35">
      <c r="L1029" s="329" t="s">
        <v>1037</v>
      </c>
      <c r="M1029" s="331">
        <v>992</v>
      </c>
      <c r="N1029" s="332">
        <v>41.333333330000002</v>
      </c>
    </row>
    <row r="1030" spans="12:14" ht="17.25" thickBot="1" x14ac:dyDescent="0.35">
      <c r="L1030" s="329" t="s">
        <v>1038</v>
      </c>
      <c r="M1030" s="331">
        <v>992</v>
      </c>
      <c r="N1030" s="332">
        <v>41.333333330000002</v>
      </c>
    </row>
    <row r="1031" spans="12:14" ht="17.25" thickBot="1" x14ac:dyDescent="0.35">
      <c r="L1031" s="329" t="s">
        <v>1039</v>
      </c>
      <c r="M1031" s="331">
        <v>992</v>
      </c>
      <c r="N1031" s="332">
        <v>41.333333330000002</v>
      </c>
    </row>
    <row r="1032" spans="12:14" ht="17.25" thickBot="1" x14ac:dyDescent="0.35">
      <c r="L1032" s="329" t="s">
        <v>1040</v>
      </c>
      <c r="M1032" s="331">
        <v>995</v>
      </c>
      <c r="N1032" s="332">
        <v>41.458333330000002</v>
      </c>
    </row>
    <row r="1033" spans="12:14" ht="17.25" thickBot="1" x14ac:dyDescent="0.35">
      <c r="L1033" s="329" t="s">
        <v>1041</v>
      </c>
      <c r="M1033" s="331">
        <v>995</v>
      </c>
      <c r="N1033" s="332">
        <v>41.458333330000002</v>
      </c>
    </row>
    <row r="1034" spans="12:14" ht="17.25" thickBot="1" x14ac:dyDescent="0.35">
      <c r="L1034" s="329" t="s">
        <v>1042</v>
      </c>
      <c r="M1034" s="331">
        <v>995</v>
      </c>
      <c r="N1034" s="332">
        <v>41.458333330000002</v>
      </c>
    </row>
    <row r="1035" spans="12:14" ht="17.25" thickBot="1" x14ac:dyDescent="0.35">
      <c r="L1035" s="329" t="s">
        <v>1043</v>
      </c>
      <c r="M1035" s="331">
        <v>995</v>
      </c>
      <c r="N1035" s="332">
        <v>41.458333330000002</v>
      </c>
    </row>
    <row r="1036" spans="12:14" ht="17.25" thickBot="1" x14ac:dyDescent="0.35">
      <c r="L1036" s="329" t="s">
        <v>1044</v>
      </c>
      <c r="M1036" s="331">
        <v>998</v>
      </c>
      <c r="N1036" s="332">
        <v>41.583333330000002</v>
      </c>
    </row>
    <row r="1037" spans="12:14" ht="17.25" thickBot="1" x14ac:dyDescent="0.35">
      <c r="L1037" s="329" t="s">
        <v>1045</v>
      </c>
      <c r="M1037" s="331">
        <v>998</v>
      </c>
      <c r="N1037" s="332">
        <v>41.583333330000002</v>
      </c>
    </row>
    <row r="1038" spans="12:14" ht="17.25" thickBot="1" x14ac:dyDescent="0.35">
      <c r="L1038" s="329" t="s">
        <v>1046</v>
      </c>
      <c r="M1038" s="331">
        <v>998</v>
      </c>
      <c r="N1038" s="332">
        <v>41.583333330000002</v>
      </c>
    </row>
    <row r="1039" spans="12:14" ht="17.25" thickBot="1" x14ac:dyDescent="0.35">
      <c r="L1039" s="329" t="s">
        <v>1047</v>
      </c>
      <c r="M1039" s="331">
        <v>998</v>
      </c>
      <c r="N1039" s="332">
        <v>41.583333330000002</v>
      </c>
    </row>
    <row r="1040" spans="12:14" ht="17.25" thickBot="1" x14ac:dyDescent="0.35">
      <c r="L1040" s="329" t="s">
        <v>1048</v>
      </c>
      <c r="M1040" s="331">
        <v>1001</v>
      </c>
      <c r="N1040" s="332">
        <v>41.708333330000002</v>
      </c>
    </row>
    <row r="1041" spans="12:14" ht="17.25" thickBot="1" x14ac:dyDescent="0.35">
      <c r="L1041" s="329" t="s">
        <v>1049</v>
      </c>
      <c r="M1041" s="331">
        <v>1001</v>
      </c>
      <c r="N1041" s="332">
        <v>41.708333330000002</v>
      </c>
    </row>
    <row r="1042" spans="12:14" ht="17.25" thickBot="1" x14ac:dyDescent="0.35">
      <c r="L1042" s="329" t="s">
        <v>1050</v>
      </c>
      <c r="M1042" s="331">
        <v>1001</v>
      </c>
      <c r="N1042" s="332">
        <v>41.708333330000002</v>
      </c>
    </row>
    <row r="1043" spans="12:14" ht="17.25" thickBot="1" x14ac:dyDescent="0.35">
      <c r="L1043" s="329" t="s">
        <v>1051</v>
      </c>
      <c r="M1043" s="331">
        <v>1001</v>
      </c>
      <c r="N1043" s="332">
        <v>41.708333330000002</v>
      </c>
    </row>
    <row r="1044" spans="12:14" ht="17.25" thickBot="1" x14ac:dyDescent="0.35">
      <c r="L1044" s="329" t="s">
        <v>1052</v>
      </c>
      <c r="M1044" s="331">
        <v>1004</v>
      </c>
      <c r="N1044" s="332">
        <v>41.833333330000002</v>
      </c>
    </row>
    <row r="1045" spans="12:14" ht="17.25" thickBot="1" x14ac:dyDescent="0.35">
      <c r="L1045" s="329" t="s">
        <v>1053</v>
      </c>
      <c r="M1045" s="331">
        <v>1004</v>
      </c>
      <c r="N1045" s="332">
        <v>41.833333330000002</v>
      </c>
    </row>
    <row r="1046" spans="12:14" ht="17.25" thickBot="1" x14ac:dyDescent="0.35">
      <c r="L1046" s="329" t="s">
        <v>1054</v>
      </c>
      <c r="M1046" s="331">
        <v>1004</v>
      </c>
      <c r="N1046" s="332">
        <v>41.833333330000002</v>
      </c>
    </row>
    <row r="1047" spans="12:14" ht="17.25" thickBot="1" x14ac:dyDescent="0.35">
      <c r="L1047" s="329" t="s">
        <v>1055</v>
      </c>
      <c r="M1047" s="331">
        <v>1004</v>
      </c>
      <c r="N1047" s="332">
        <v>41.833333330000002</v>
      </c>
    </row>
    <row r="1048" spans="12:14" ht="17.25" thickBot="1" x14ac:dyDescent="0.35">
      <c r="L1048" s="329" t="s">
        <v>1056</v>
      </c>
      <c r="M1048" s="331">
        <v>1007</v>
      </c>
      <c r="N1048" s="332">
        <v>41.958333330000002</v>
      </c>
    </row>
    <row r="1049" spans="12:14" ht="17.25" thickBot="1" x14ac:dyDescent="0.35">
      <c r="L1049" s="329" t="s">
        <v>1057</v>
      </c>
      <c r="M1049" s="331">
        <v>1007</v>
      </c>
      <c r="N1049" s="332">
        <v>41.958333330000002</v>
      </c>
    </row>
    <row r="1050" spans="12:14" ht="17.25" thickBot="1" x14ac:dyDescent="0.35">
      <c r="L1050" s="329" t="s">
        <v>1058</v>
      </c>
      <c r="M1050" s="331">
        <v>1007</v>
      </c>
      <c r="N1050" s="332">
        <v>41.958333330000002</v>
      </c>
    </row>
    <row r="1051" spans="12:14" ht="17.25" thickBot="1" x14ac:dyDescent="0.35">
      <c r="L1051" s="329" t="s">
        <v>1059</v>
      </c>
      <c r="M1051" s="331">
        <v>1007</v>
      </c>
      <c r="N1051" s="332">
        <v>41.958333330000002</v>
      </c>
    </row>
    <row r="1052" spans="12:14" ht="17.25" thickBot="1" x14ac:dyDescent="0.35">
      <c r="L1052" s="329" t="s">
        <v>1060</v>
      </c>
      <c r="M1052" s="331">
        <v>1010</v>
      </c>
      <c r="N1052" s="332">
        <v>42.083333330000002</v>
      </c>
    </row>
    <row r="1053" spans="12:14" ht="17.25" thickBot="1" x14ac:dyDescent="0.35">
      <c r="L1053" s="329" t="s">
        <v>1061</v>
      </c>
      <c r="M1053" s="331">
        <v>1010</v>
      </c>
      <c r="N1053" s="332">
        <v>42.083333330000002</v>
      </c>
    </row>
    <row r="1054" spans="12:14" ht="17.25" thickBot="1" x14ac:dyDescent="0.35">
      <c r="L1054" s="329" t="s">
        <v>1062</v>
      </c>
      <c r="M1054" s="331">
        <v>1010</v>
      </c>
      <c r="N1054" s="332">
        <v>42.083333330000002</v>
      </c>
    </row>
    <row r="1055" spans="12:14" ht="17.25" thickBot="1" x14ac:dyDescent="0.35">
      <c r="L1055" s="329" t="s">
        <v>1063</v>
      </c>
      <c r="M1055" s="331">
        <v>1013</v>
      </c>
      <c r="N1055" s="332">
        <v>42.208333330000002</v>
      </c>
    </row>
    <row r="1056" spans="12:14" ht="17.25" thickBot="1" x14ac:dyDescent="0.35">
      <c r="L1056" s="329" t="s">
        <v>1064</v>
      </c>
      <c r="M1056" s="331">
        <v>1013</v>
      </c>
      <c r="N1056" s="332">
        <v>42.208333330000002</v>
      </c>
    </row>
    <row r="1057" spans="12:14" ht="17.25" thickBot="1" x14ac:dyDescent="0.35">
      <c r="L1057" s="329" t="s">
        <v>1065</v>
      </c>
      <c r="M1057" s="331">
        <v>1013</v>
      </c>
      <c r="N1057" s="332">
        <v>42.208333330000002</v>
      </c>
    </row>
    <row r="1058" spans="12:14" ht="17.25" thickBot="1" x14ac:dyDescent="0.35">
      <c r="L1058" s="329" t="s">
        <v>1066</v>
      </c>
      <c r="M1058" s="331">
        <v>1016</v>
      </c>
      <c r="N1058" s="332">
        <v>42.333333330000002</v>
      </c>
    </row>
    <row r="1059" spans="12:14" ht="17.25" thickBot="1" x14ac:dyDescent="0.35">
      <c r="L1059" s="329" t="s">
        <v>1067</v>
      </c>
      <c r="M1059" s="331">
        <v>1016</v>
      </c>
      <c r="N1059" s="332">
        <v>42.333333330000002</v>
      </c>
    </row>
    <row r="1060" spans="12:14" ht="17.25" thickBot="1" x14ac:dyDescent="0.35">
      <c r="L1060" s="329" t="s">
        <v>1068</v>
      </c>
      <c r="M1060" s="331">
        <v>1016</v>
      </c>
      <c r="N1060" s="332">
        <v>42.333333330000002</v>
      </c>
    </row>
    <row r="1061" spans="12:14" ht="17.25" thickBot="1" x14ac:dyDescent="0.35">
      <c r="L1061" s="329" t="s">
        <v>1069</v>
      </c>
      <c r="M1061" s="331">
        <v>1019</v>
      </c>
      <c r="N1061" s="332">
        <v>42.458333330000002</v>
      </c>
    </row>
    <row r="1062" spans="12:14" ht="17.25" thickBot="1" x14ac:dyDescent="0.35">
      <c r="L1062" s="329" t="s">
        <v>1070</v>
      </c>
      <c r="M1062" s="331">
        <v>1019</v>
      </c>
      <c r="N1062" s="332">
        <v>42.458333330000002</v>
      </c>
    </row>
    <row r="1063" spans="12:14" ht="17.25" thickBot="1" x14ac:dyDescent="0.35">
      <c r="L1063" s="329" t="s">
        <v>1071</v>
      </c>
      <c r="M1063" s="331">
        <v>1019</v>
      </c>
      <c r="N1063" s="332">
        <v>42.458333330000002</v>
      </c>
    </row>
    <row r="1064" spans="12:14" ht="17.25" thickBot="1" x14ac:dyDescent="0.35">
      <c r="L1064" s="329" t="s">
        <v>1072</v>
      </c>
      <c r="M1064" s="331">
        <v>1022</v>
      </c>
      <c r="N1064" s="332">
        <v>42.583333330000002</v>
      </c>
    </row>
    <row r="1065" spans="12:14" ht="17.25" thickBot="1" x14ac:dyDescent="0.35">
      <c r="L1065" s="329" t="s">
        <v>1073</v>
      </c>
      <c r="M1065" s="331">
        <v>1022</v>
      </c>
      <c r="N1065" s="332">
        <v>42.583333330000002</v>
      </c>
    </row>
    <row r="1066" spans="12:14" ht="17.25" thickBot="1" x14ac:dyDescent="0.35">
      <c r="L1066" s="329" t="s">
        <v>1074</v>
      </c>
      <c r="M1066" s="331">
        <v>1022</v>
      </c>
      <c r="N1066" s="332">
        <v>42.583333330000002</v>
      </c>
    </row>
    <row r="1067" spans="12:14" ht="17.25" thickBot="1" x14ac:dyDescent="0.35">
      <c r="L1067" s="329" t="s">
        <v>1075</v>
      </c>
      <c r="M1067" s="331">
        <v>1025</v>
      </c>
      <c r="N1067" s="332">
        <v>42.708333330000002</v>
      </c>
    </row>
    <row r="1068" spans="12:14" ht="17.25" thickBot="1" x14ac:dyDescent="0.35">
      <c r="L1068" s="329" t="s">
        <v>1076</v>
      </c>
      <c r="M1068" s="331">
        <v>1025</v>
      </c>
      <c r="N1068" s="332">
        <v>42.708333330000002</v>
      </c>
    </row>
    <row r="1069" spans="12:14" ht="17.25" thickBot="1" x14ac:dyDescent="0.35">
      <c r="L1069" s="329" t="s">
        <v>1077</v>
      </c>
      <c r="M1069" s="331">
        <v>1025</v>
      </c>
      <c r="N1069" s="332">
        <v>42.708333330000002</v>
      </c>
    </row>
    <row r="1070" spans="12:14" ht="17.25" thickBot="1" x14ac:dyDescent="0.35">
      <c r="L1070" s="329" t="s">
        <v>1078</v>
      </c>
      <c r="M1070" s="331">
        <v>1028</v>
      </c>
      <c r="N1070" s="332">
        <v>42.833333330000002</v>
      </c>
    </row>
    <row r="1071" spans="12:14" ht="17.25" thickBot="1" x14ac:dyDescent="0.35">
      <c r="L1071" s="329" t="s">
        <v>1079</v>
      </c>
      <c r="M1071" s="331">
        <v>1028</v>
      </c>
      <c r="N1071" s="332">
        <v>42.833333330000002</v>
      </c>
    </row>
    <row r="1072" spans="12:14" ht="17.25" thickBot="1" x14ac:dyDescent="0.35">
      <c r="L1072" s="329" t="s">
        <v>1080</v>
      </c>
      <c r="M1072" s="331">
        <v>1028</v>
      </c>
      <c r="N1072" s="332">
        <v>42.833333330000002</v>
      </c>
    </row>
    <row r="1073" spans="12:14" ht="17.25" thickBot="1" x14ac:dyDescent="0.35">
      <c r="L1073" s="329" t="s">
        <v>1081</v>
      </c>
      <c r="M1073" s="331">
        <v>1031</v>
      </c>
      <c r="N1073" s="332">
        <v>42.958333330000002</v>
      </c>
    </row>
    <row r="1074" spans="12:14" ht="17.25" thickBot="1" x14ac:dyDescent="0.35">
      <c r="L1074" s="329" t="s">
        <v>1082</v>
      </c>
      <c r="M1074" s="331">
        <v>1031</v>
      </c>
      <c r="N1074" s="332">
        <v>42.958333330000002</v>
      </c>
    </row>
    <row r="1075" spans="12:14" ht="17.25" thickBot="1" x14ac:dyDescent="0.35">
      <c r="L1075" s="329" t="s">
        <v>1083</v>
      </c>
      <c r="M1075" s="331">
        <v>1031</v>
      </c>
      <c r="N1075" s="332">
        <v>42.958333330000002</v>
      </c>
    </row>
    <row r="1076" spans="12:14" ht="17.25" thickBot="1" x14ac:dyDescent="0.35">
      <c r="L1076" s="329" t="s">
        <v>1084</v>
      </c>
      <c r="M1076" s="331">
        <v>1034</v>
      </c>
      <c r="N1076" s="332">
        <v>43.083333330000002</v>
      </c>
    </row>
    <row r="1077" spans="12:14" ht="17.25" thickBot="1" x14ac:dyDescent="0.35">
      <c r="L1077" s="329" t="s">
        <v>1085</v>
      </c>
      <c r="M1077" s="331">
        <v>1034</v>
      </c>
      <c r="N1077" s="332">
        <v>43.083333330000002</v>
      </c>
    </row>
    <row r="1078" spans="12:14" ht="17.25" thickBot="1" x14ac:dyDescent="0.35">
      <c r="L1078" s="329" t="s">
        <v>1086</v>
      </c>
      <c r="M1078" s="331">
        <v>1034</v>
      </c>
      <c r="N1078" s="332">
        <v>43.083333330000002</v>
      </c>
    </row>
    <row r="1079" spans="12:14" ht="17.25" thickBot="1" x14ac:dyDescent="0.35">
      <c r="L1079" s="329" t="s">
        <v>1087</v>
      </c>
      <c r="M1079" s="331">
        <v>1034</v>
      </c>
      <c r="N1079" s="332">
        <v>43.083333330000002</v>
      </c>
    </row>
    <row r="1080" spans="12:14" ht="17.25" thickBot="1" x14ac:dyDescent="0.35">
      <c r="L1080" s="329" t="s">
        <v>1088</v>
      </c>
      <c r="M1080" s="331">
        <v>1037</v>
      </c>
      <c r="N1080" s="332">
        <v>43.208333330000002</v>
      </c>
    </row>
    <row r="1081" spans="12:14" ht="17.25" thickBot="1" x14ac:dyDescent="0.35">
      <c r="L1081" s="329" t="s">
        <v>1089</v>
      </c>
      <c r="M1081" s="331">
        <v>1037</v>
      </c>
      <c r="N1081" s="332">
        <v>43.208333330000002</v>
      </c>
    </row>
    <row r="1082" spans="12:14" ht="17.25" thickBot="1" x14ac:dyDescent="0.35">
      <c r="L1082" s="329" t="s">
        <v>1090</v>
      </c>
      <c r="M1082" s="331">
        <v>1037</v>
      </c>
      <c r="N1082" s="332">
        <v>43.208333330000002</v>
      </c>
    </row>
    <row r="1083" spans="12:14" ht="17.25" thickBot="1" x14ac:dyDescent="0.35">
      <c r="L1083" s="329" t="s">
        <v>1091</v>
      </c>
      <c r="M1083" s="331">
        <v>1037</v>
      </c>
      <c r="N1083" s="332">
        <v>43.208333330000002</v>
      </c>
    </row>
    <row r="1084" spans="12:14" ht="17.25" thickBot="1" x14ac:dyDescent="0.35">
      <c r="L1084" s="329" t="s">
        <v>1092</v>
      </c>
      <c r="M1084" s="331">
        <v>1040</v>
      </c>
      <c r="N1084" s="332">
        <v>43.333333330000002</v>
      </c>
    </row>
    <row r="1085" spans="12:14" ht="17.25" thickBot="1" x14ac:dyDescent="0.35">
      <c r="L1085" s="329" t="s">
        <v>1093</v>
      </c>
      <c r="M1085" s="331">
        <v>1040</v>
      </c>
      <c r="N1085" s="332">
        <v>43.333333330000002</v>
      </c>
    </row>
    <row r="1086" spans="12:14" ht="17.25" thickBot="1" x14ac:dyDescent="0.35">
      <c r="L1086" s="329" t="s">
        <v>1094</v>
      </c>
      <c r="M1086" s="331">
        <v>1040</v>
      </c>
      <c r="N1086" s="332">
        <v>43.333333330000002</v>
      </c>
    </row>
    <row r="1087" spans="12:14" ht="17.25" thickBot="1" x14ac:dyDescent="0.35">
      <c r="L1087" s="329" t="s">
        <v>1095</v>
      </c>
      <c r="M1087" s="331">
        <v>1040</v>
      </c>
      <c r="N1087" s="332">
        <v>43.333333330000002</v>
      </c>
    </row>
    <row r="1088" spans="12:14" ht="17.25" thickBot="1" x14ac:dyDescent="0.35">
      <c r="L1088" s="329" t="s">
        <v>1096</v>
      </c>
      <c r="M1088" s="331">
        <v>1043</v>
      </c>
      <c r="N1088" s="332">
        <v>43.458333330000002</v>
      </c>
    </row>
    <row r="1089" spans="12:14" ht="17.25" thickBot="1" x14ac:dyDescent="0.35">
      <c r="L1089" s="329" t="s">
        <v>1097</v>
      </c>
      <c r="M1089" s="331">
        <v>1043</v>
      </c>
      <c r="N1089" s="332">
        <v>43.458333330000002</v>
      </c>
    </row>
    <row r="1090" spans="12:14" ht="17.25" thickBot="1" x14ac:dyDescent="0.35">
      <c r="L1090" s="329" t="s">
        <v>1098</v>
      </c>
      <c r="M1090" s="331">
        <v>1043</v>
      </c>
      <c r="N1090" s="332">
        <v>43.458333330000002</v>
      </c>
    </row>
    <row r="1091" spans="12:14" ht="17.25" thickBot="1" x14ac:dyDescent="0.35">
      <c r="L1091" s="329" t="s">
        <v>1099</v>
      </c>
      <c r="M1091" s="331">
        <v>1043</v>
      </c>
      <c r="N1091" s="332">
        <v>43.458333330000002</v>
      </c>
    </row>
    <row r="1092" spans="12:14" ht="17.25" thickBot="1" x14ac:dyDescent="0.35">
      <c r="L1092" s="329" t="s">
        <v>1100</v>
      </c>
      <c r="M1092" s="331">
        <v>1046</v>
      </c>
      <c r="N1092" s="332">
        <v>43.583333330000002</v>
      </c>
    </row>
    <row r="1093" spans="12:14" ht="17.25" thickBot="1" x14ac:dyDescent="0.35">
      <c r="L1093" s="329" t="s">
        <v>1101</v>
      </c>
      <c r="M1093" s="331">
        <v>1046</v>
      </c>
      <c r="N1093" s="332">
        <v>43.583333330000002</v>
      </c>
    </row>
    <row r="1094" spans="12:14" ht="17.25" thickBot="1" x14ac:dyDescent="0.35">
      <c r="L1094" s="329" t="s">
        <v>1102</v>
      </c>
      <c r="M1094" s="331">
        <v>1046</v>
      </c>
      <c r="N1094" s="332">
        <v>43.583333330000002</v>
      </c>
    </row>
    <row r="1095" spans="12:14" ht="17.25" thickBot="1" x14ac:dyDescent="0.35">
      <c r="L1095" s="329" t="s">
        <v>1103</v>
      </c>
      <c r="M1095" s="331">
        <v>1046</v>
      </c>
      <c r="N1095" s="332">
        <v>43.583333330000002</v>
      </c>
    </row>
    <row r="1096" spans="12:14" ht="17.25" thickBot="1" x14ac:dyDescent="0.35">
      <c r="L1096" s="329" t="s">
        <v>1104</v>
      </c>
      <c r="M1096" s="331">
        <v>1049</v>
      </c>
      <c r="N1096" s="332">
        <v>43.708333330000002</v>
      </c>
    </row>
    <row r="1097" spans="12:14" ht="17.25" thickBot="1" x14ac:dyDescent="0.35">
      <c r="L1097" s="329" t="s">
        <v>1105</v>
      </c>
      <c r="M1097" s="331">
        <v>1049</v>
      </c>
      <c r="N1097" s="332">
        <v>43.708333330000002</v>
      </c>
    </row>
    <row r="1098" spans="12:14" ht="17.25" thickBot="1" x14ac:dyDescent="0.35">
      <c r="L1098" s="329" t="s">
        <v>1106</v>
      </c>
      <c r="M1098" s="331">
        <v>1049</v>
      </c>
      <c r="N1098" s="332">
        <v>43.708333330000002</v>
      </c>
    </row>
    <row r="1099" spans="12:14" ht="17.25" thickBot="1" x14ac:dyDescent="0.35">
      <c r="L1099" s="329" t="s">
        <v>1107</v>
      </c>
      <c r="M1099" s="331">
        <v>1049</v>
      </c>
      <c r="N1099" s="332">
        <v>43.708333330000002</v>
      </c>
    </row>
    <row r="1100" spans="12:14" ht="17.25" thickBot="1" x14ac:dyDescent="0.35">
      <c r="L1100" s="329" t="s">
        <v>1108</v>
      </c>
      <c r="M1100" s="331">
        <v>1052</v>
      </c>
      <c r="N1100" s="332">
        <v>43.833333330000002</v>
      </c>
    </row>
    <row r="1101" spans="12:14" ht="17.25" thickBot="1" x14ac:dyDescent="0.35">
      <c r="L1101" s="329" t="s">
        <v>1109</v>
      </c>
      <c r="M1101" s="331">
        <v>1052</v>
      </c>
      <c r="N1101" s="332">
        <v>43.833333330000002</v>
      </c>
    </row>
    <row r="1102" spans="12:14" ht="17.25" thickBot="1" x14ac:dyDescent="0.35">
      <c r="L1102" s="329" t="s">
        <v>1110</v>
      </c>
      <c r="M1102" s="331">
        <v>1052</v>
      </c>
      <c r="N1102" s="332">
        <v>43.833333330000002</v>
      </c>
    </row>
    <row r="1103" spans="12:14" ht="17.25" thickBot="1" x14ac:dyDescent="0.35">
      <c r="L1103" s="329" t="s">
        <v>1111</v>
      </c>
      <c r="M1103" s="331">
        <v>1052</v>
      </c>
      <c r="N1103" s="332">
        <v>43.833333330000002</v>
      </c>
    </row>
    <row r="1104" spans="12:14" ht="17.25" thickBot="1" x14ac:dyDescent="0.35">
      <c r="L1104" s="329" t="s">
        <v>1112</v>
      </c>
      <c r="M1104" s="331">
        <v>1055</v>
      </c>
      <c r="N1104" s="332">
        <v>43.958333330000002</v>
      </c>
    </row>
    <row r="1105" spans="12:14" ht="17.25" thickBot="1" x14ac:dyDescent="0.35">
      <c r="L1105" s="329" t="s">
        <v>1113</v>
      </c>
      <c r="M1105" s="331">
        <v>1055</v>
      </c>
      <c r="N1105" s="332">
        <v>43.958333330000002</v>
      </c>
    </row>
    <row r="1106" spans="12:14" ht="17.25" thickBot="1" x14ac:dyDescent="0.35">
      <c r="L1106" s="329" t="s">
        <v>1114</v>
      </c>
      <c r="M1106" s="331">
        <v>1055</v>
      </c>
      <c r="N1106" s="332">
        <v>43.958333330000002</v>
      </c>
    </row>
    <row r="1107" spans="12:14" ht="17.25" thickBot="1" x14ac:dyDescent="0.35">
      <c r="L1107" s="329" t="s">
        <v>1115</v>
      </c>
      <c r="M1107" s="331">
        <v>1055</v>
      </c>
      <c r="N1107" s="332">
        <v>43.958333330000002</v>
      </c>
    </row>
    <row r="1108" spans="12:14" ht="17.25" thickBot="1" x14ac:dyDescent="0.35">
      <c r="L1108" s="329" t="s">
        <v>1116</v>
      </c>
      <c r="M1108" s="331">
        <v>1058</v>
      </c>
      <c r="N1108" s="332">
        <v>44.083333330000002</v>
      </c>
    </row>
    <row r="1109" spans="12:14" ht="17.25" thickBot="1" x14ac:dyDescent="0.35">
      <c r="L1109" s="329" t="s">
        <v>1117</v>
      </c>
      <c r="M1109" s="331">
        <v>1058</v>
      </c>
      <c r="N1109" s="332">
        <v>44.083333330000002</v>
      </c>
    </row>
    <row r="1110" spans="12:14" ht="17.25" thickBot="1" x14ac:dyDescent="0.35">
      <c r="L1110" s="329" t="s">
        <v>1118</v>
      </c>
      <c r="M1110" s="331">
        <v>1058</v>
      </c>
      <c r="N1110" s="332">
        <v>44.083333330000002</v>
      </c>
    </row>
    <row r="1111" spans="12:14" ht="17.25" thickBot="1" x14ac:dyDescent="0.35">
      <c r="L1111" s="329" t="s">
        <v>1119</v>
      </c>
      <c r="M1111" s="331">
        <v>1058</v>
      </c>
      <c r="N1111" s="332">
        <v>44.083333330000002</v>
      </c>
    </row>
    <row r="1112" spans="12:14" ht="17.25" thickBot="1" x14ac:dyDescent="0.35">
      <c r="L1112" s="329" t="s">
        <v>1120</v>
      </c>
      <c r="M1112" s="331">
        <v>1061</v>
      </c>
      <c r="N1112" s="332">
        <v>44.208333330000002</v>
      </c>
    </row>
    <row r="1113" spans="12:14" ht="17.25" thickBot="1" x14ac:dyDescent="0.35">
      <c r="L1113" s="329" t="s">
        <v>1121</v>
      </c>
      <c r="M1113" s="331">
        <v>1061</v>
      </c>
      <c r="N1113" s="332">
        <v>44.208333330000002</v>
      </c>
    </row>
    <row r="1114" spans="12:14" ht="17.25" thickBot="1" x14ac:dyDescent="0.35">
      <c r="L1114" s="329" t="s">
        <v>1122</v>
      </c>
      <c r="M1114" s="331">
        <v>1061</v>
      </c>
      <c r="N1114" s="332">
        <v>44.208333330000002</v>
      </c>
    </row>
    <row r="1115" spans="12:14" ht="17.25" thickBot="1" x14ac:dyDescent="0.35">
      <c r="L1115" s="329" t="s">
        <v>1123</v>
      </c>
      <c r="M1115" s="331">
        <v>1064</v>
      </c>
      <c r="N1115" s="332">
        <v>44.333333330000002</v>
      </c>
    </row>
    <row r="1116" spans="12:14" ht="17.25" thickBot="1" x14ac:dyDescent="0.35">
      <c r="L1116" s="329" t="s">
        <v>1124</v>
      </c>
      <c r="M1116" s="331">
        <v>1064</v>
      </c>
      <c r="N1116" s="332">
        <v>44.333333330000002</v>
      </c>
    </row>
    <row r="1117" spans="12:14" ht="17.25" thickBot="1" x14ac:dyDescent="0.35">
      <c r="L1117" s="329" t="s">
        <v>1125</v>
      </c>
      <c r="M1117" s="331">
        <v>1064</v>
      </c>
      <c r="N1117" s="332">
        <v>44.333333330000002</v>
      </c>
    </row>
    <row r="1118" spans="12:14" ht="17.25" thickBot="1" x14ac:dyDescent="0.35">
      <c r="L1118" s="329" t="s">
        <v>1126</v>
      </c>
      <c r="M1118" s="331">
        <v>1067</v>
      </c>
      <c r="N1118" s="332">
        <v>44.458333330000002</v>
      </c>
    </row>
    <row r="1119" spans="12:14" ht="17.25" thickBot="1" x14ac:dyDescent="0.35">
      <c r="L1119" s="329" t="s">
        <v>1127</v>
      </c>
      <c r="M1119" s="331">
        <v>1067</v>
      </c>
      <c r="N1119" s="332">
        <v>44.458333330000002</v>
      </c>
    </row>
    <row r="1120" spans="12:14" ht="17.25" thickBot="1" x14ac:dyDescent="0.35">
      <c r="L1120" s="329" t="s">
        <v>1128</v>
      </c>
      <c r="M1120" s="331">
        <v>1067</v>
      </c>
      <c r="N1120" s="332">
        <v>44.458333330000002</v>
      </c>
    </row>
    <row r="1121" spans="12:14" ht="17.25" thickBot="1" x14ac:dyDescent="0.35">
      <c r="L1121" s="329" t="s">
        <v>1129</v>
      </c>
      <c r="M1121" s="331">
        <v>1070</v>
      </c>
      <c r="N1121" s="332">
        <v>44.583333330000002</v>
      </c>
    </row>
    <row r="1122" spans="12:14" ht="17.25" thickBot="1" x14ac:dyDescent="0.35">
      <c r="L1122" s="329" t="s">
        <v>1130</v>
      </c>
      <c r="M1122" s="331">
        <v>1070</v>
      </c>
      <c r="N1122" s="332">
        <v>44.583333330000002</v>
      </c>
    </row>
    <row r="1123" spans="12:14" ht="17.25" thickBot="1" x14ac:dyDescent="0.35">
      <c r="L1123" s="329" t="s">
        <v>1131</v>
      </c>
      <c r="M1123" s="331">
        <v>1070</v>
      </c>
      <c r="N1123" s="332">
        <v>44.583333330000002</v>
      </c>
    </row>
    <row r="1124" spans="12:14" ht="17.25" thickBot="1" x14ac:dyDescent="0.35">
      <c r="L1124" s="329" t="s">
        <v>1132</v>
      </c>
      <c r="M1124" s="331">
        <v>1073</v>
      </c>
      <c r="N1124" s="332">
        <v>44.708333330000002</v>
      </c>
    </row>
    <row r="1125" spans="12:14" ht="17.25" thickBot="1" x14ac:dyDescent="0.35">
      <c r="L1125" s="329" t="s">
        <v>1133</v>
      </c>
      <c r="M1125" s="331">
        <v>1073</v>
      </c>
      <c r="N1125" s="332">
        <v>44.708333330000002</v>
      </c>
    </row>
    <row r="1126" spans="12:14" ht="17.25" thickBot="1" x14ac:dyDescent="0.35">
      <c r="L1126" s="329" t="s">
        <v>1134</v>
      </c>
      <c r="M1126" s="331">
        <v>1073</v>
      </c>
      <c r="N1126" s="332">
        <v>44.708333330000002</v>
      </c>
    </row>
    <row r="1127" spans="12:14" ht="17.25" thickBot="1" x14ac:dyDescent="0.35">
      <c r="L1127" s="329" t="s">
        <v>1135</v>
      </c>
      <c r="M1127" s="331">
        <v>1076</v>
      </c>
      <c r="N1127" s="332">
        <v>44.833333330000002</v>
      </c>
    </row>
    <row r="1128" spans="12:14" ht="17.25" thickBot="1" x14ac:dyDescent="0.35">
      <c r="L1128" s="329" t="s">
        <v>1136</v>
      </c>
      <c r="M1128" s="331">
        <v>1076</v>
      </c>
      <c r="N1128" s="332">
        <v>44.833333330000002</v>
      </c>
    </row>
    <row r="1129" spans="12:14" ht="17.25" thickBot="1" x14ac:dyDescent="0.35">
      <c r="L1129" s="329" t="s">
        <v>1137</v>
      </c>
      <c r="M1129" s="331">
        <v>1076</v>
      </c>
      <c r="N1129" s="332">
        <v>44.833333330000002</v>
      </c>
    </row>
    <row r="1130" spans="12:14" ht="17.25" thickBot="1" x14ac:dyDescent="0.35">
      <c r="L1130" s="329" t="s">
        <v>1138</v>
      </c>
      <c r="M1130" s="331">
        <v>1079</v>
      </c>
      <c r="N1130" s="332">
        <v>44.958333330000002</v>
      </c>
    </row>
    <row r="1131" spans="12:14" ht="17.25" thickBot="1" x14ac:dyDescent="0.35">
      <c r="L1131" s="329" t="s">
        <v>1139</v>
      </c>
      <c r="M1131" s="331">
        <v>1079</v>
      </c>
      <c r="N1131" s="332">
        <v>44.958333330000002</v>
      </c>
    </row>
    <row r="1132" spans="12:14" ht="17.25" thickBot="1" x14ac:dyDescent="0.35">
      <c r="L1132" s="329" t="s">
        <v>1140</v>
      </c>
      <c r="M1132" s="331">
        <v>1079</v>
      </c>
      <c r="N1132" s="332">
        <v>44.958333330000002</v>
      </c>
    </row>
    <row r="1133" spans="12:14" ht="17.25" thickBot="1" x14ac:dyDescent="0.35">
      <c r="L1133" s="329" t="s">
        <v>1141</v>
      </c>
      <c r="M1133" s="331">
        <v>1082</v>
      </c>
      <c r="N1133" s="332">
        <v>45.083333330000002</v>
      </c>
    </row>
    <row r="1134" spans="12:14" ht="17.25" thickBot="1" x14ac:dyDescent="0.35">
      <c r="L1134" s="329" t="s">
        <v>1142</v>
      </c>
      <c r="M1134" s="331">
        <v>1082</v>
      </c>
      <c r="N1134" s="332">
        <v>45.083333330000002</v>
      </c>
    </row>
    <row r="1135" spans="12:14" ht="17.25" thickBot="1" x14ac:dyDescent="0.35">
      <c r="L1135" s="329" t="s">
        <v>1143</v>
      </c>
      <c r="M1135" s="331">
        <v>1082</v>
      </c>
      <c r="N1135" s="332">
        <v>45.083333330000002</v>
      </c>
    </row>
    <row r="1136" spans="12:14" ht="17.25" thickBot="1" x14ac:dyDescent="0.35">
      <c r="L1136" s="329" t="s">
        <v>1144</v>
      </c>
      <c r="M1136" s="331">
        <v>1085</v>
      </c>
      <c r="N1136" s="332">
        <v>45.208333330000002</v>
      </c>
    </row>
    <row r="1137" spans="12:14" ht="17.25" thickBot="1" x14ac:dyDescent="0.35">
      <c r="L1137" s="329" t="s">
        <v>1145</v>
      </c>
      <c r="M1137" s="331">
        <v>1085</v>
      </c>
      <c r="N1137" s="332">
        <v>45.208333330000002</v>
      </c>
    </row>
    <row r="1138" spans="12:14" ht="17.25" thickBot="1" x14ac:dyDescent="0.35">
      <c r="L1138" s="329" t="s">
        <v>1146</v>
      </c>
      <c r="M1138" s="331">
        <v>1085</v>
      </c>
      <c r="N1138" s="332">
        <v>45.208333330000002</v>
      </c>
    </row>
    <row r="1139" spans="12:14" ht="17.25" thickBot="1" x14ac:dyDescent="0.35">
      <c r="L1139" s="329" t="s">
        <v>1147</v>
      </c>
      <c r="M1139" s="331">
        <v>1085</v>
      </c>
      <c r="N1139" s="332">
        <v>45.208333330000002</v>
      </c>
    </row>
    <row r="1140" spans="12:14" ht="17.25" thickBot="1" x14ac:dyDescent="0.35">
      <c r="L1140" s="329" t="s">
        <v>1148</v>
      </c>
      <c r="M1140" s="331">
        <v>1088</v>
      </c>
      <c r="N1140" s="332">
        <v>45.333333330000002</v>
      </c>
    </row>
    <row r="1141" spans="12:14" ht="17.25" thickBot="1" x14ac:dyDescent="0.35">
      <c r="L1141" s="329" t="s">
        <v>1149</v>
      </c>
      <c r="M1141" s="331">
        <v>1088</v>
      </c>
      <c r="N1141" s="332">
        <v>45.333333330000002</v>
      </c>
    </row>
    <row r="1142" spans="12:14" ht="17.25" thickBot="1" x14ac:dyDescent="0.35">
      <c r="L1142" s="329" t="s">
        <v>1150</v>
      </c>
      <c r="M1142" s="331">
        <v>1088</v>
      </c>
      <c r="N1142" s="332">
        <v>45.333333330000002</v>
      </c>
    </row>
    <row r="1143" spans="12:14" ht="17.25" thickBot="1" x14ac:dyDescent="0.35">
      <c r="L1143" s="329" t="s">
        <v>1151</v>
      </c>
      <c r="M1143" s="331">
        <v>1088</v>
      </c>
      <c r="N1143" s="332">
        <v>45.333333330000002</v>
      </c>
    </row>
    <row r="1144" spans="12:14" ht="17.25" thickBot="1" x14ac:dyDescent="0.35">
      <c r="L1144" s="329" t="s">
        <v>1152</v>
      </c>
      <c r="M1144" s="331">
        <v>1091</v>
      </c>
      <c r="N1144" s="332">
        <v>45.458333330000002</v>
      </c>
    </row>
    <row r="1145" spans="12:14" ht="17.25" thickBot="1" x14ac:dyDescent="0.35">
      <c r="L1145" s="329" t="s">
        <v>1153</v>
      </c>
      <c r="M1145" s="331">
        <v>1091</v>
      </c>
      <c r="N1145" s="332">
        <v>45.458333330000002</v>
      </c>
    </row>
    <row r="1146" spans="12:14" ht="17.25" thickBot="1" x14ac:dyDescent="0.35">
      <c r="L1146" s="329" t="s">
        <v>1154</v>
      </c>
      <c r="M1146" s="331">
        <v>1091</v>
      </c>
      <c r="N1146" s="332">
        <v>45.458333330000002</v>
      </c>
    </row>
    <row r="1147" spans="12:14" ht="17.25" thickBot="1" x14ac:dyDescent="0.35">
      <c r="L1147" s="329" t="s">
        <v>1155</v>
      </c>
      <c r="M1147" s="331">
        <v>1091</v>
      </c>
      <c r="N1147" s="332">
        <v>45.458333330000002</v>
      </c>
    </row>
    <row r="1148" spans="12:14" ht="17.25" thickBot="1" x14ac:dyDescent="0.35">
      <c r="L1148" s="329" t="s">
        <v>1156</v>
      </c>
      <c r="M1148" s="331">
        <v>1094</v>
      </c>
      <c r="N1148" s="332">
        <v>45.583333330000002</v>
      </c>
    </row>
    <row r="1149" spans="12:14" ht="17.25" thickBot="1" x14ac:dyDescent="0.35">
      <c r="L1149" s="329" t="s">
        <v>1157</v>
      </c>
      <c r="M1149" s="331">
        <v>1094</v>
      </c>
      <c r="N1149" s="332">
        <v>45.583333330000002</v>
      </c>
    </row>
    <row r="1150" spans="12:14" ht="17.25" thickBot="1" x14ac:dyDescent="0.35">
      <c r="L1150" s="329" t="s">
        <v>1158</v>
      </c>
      <c r="M1150" s="331">
        <v>1094</v>
      </c>
      <c r="N1150" s="332">
        <v>45.583333330000002</v>
      </c>
    </row>
    <row r="1151" spans="12:14" ht="17.25" thickBot="1" x14ac:dyDescent="0.35">
      <c r="L1151" s="329" t="s">
        <v>1159</v>
      </c>
      <c r="M1151" s="331">
        <v>1094</v>
      </c>
      <c r="N1151" s="332">
        <v>45.583333330000002</v>
      </c>
    </row>
    <row r="1152" spans="12:14" ht="17.25" thickBot="1" x14ac:dyDescent="0.35">
      <c r="L1152" s="329" t="s">
        <v>1160</v>
      </c>
      <c r="M1152" s="331">
        <v>1097</v>
      </c>
      <c r="N1152" s="332">
        <v>45.708333330000002</v>
      </c>
    </row>
    <row r="1153" spans="12:14" ht="17.25" thickBot="1" x14ac:dyDescent="0.35">
      <c r="L1153" s="329" t="s">
        <v>1161</v>
      </c>
      <c r="M1153" s="331">
        <v>1097</v>
      </c>
      <c r="N1153" s="332">
        <v>45.708333330000002</v>
      </c>
    </row>
    <row r="1154" spans="12:14" ht="17.25" thickBot="1" x14ac:dyDescent="0.35">
      <c r="L1154" s="329" t="s">
        <v>1162</v>
      </c>
      <c r="M1154" s="331">
        <v>1097</v>
      </c>
      <c r="N1154" s="332">
        <v>45.708333330000002</v>
      </c>
    </row>
    <row r="1155" spans="12:14" ht="17.25" thickBot="1" x14ac:dyDescent="0.35">
      <c r="L1155" s="329" t="s">
        <v>1163</v>
      </c>
      <c r="M1155" s="331">
        <v>1097</v>
      </c>
      <c r="N1155" s="332">
        <v>45.708333330000002</v>
      </c>
    </row>
    <row r="1156" spans="12:14" ht="17.25" thickBot="1" x14ac:dyDescent="0.35">
      <c r="L1156" s="329" t="s">
        <v>1164</v>
      </c>
      <c r="M1156" s="331">
        <v>1100</v>
      </c>
      <c r="N1156" s="332">
        <v>45.833333330000002</v>
      </c>
    </row>
    <row r="1157" spans="12:14" ht="17.25" thickBot="1" x14ac:dyDescent="0.35">
      <c r="L1157" s="329" t="s">
        <v>1165</v>
      </c>
      <c r="M1157" s="331">
        <v>1100</v>
      </c>
      <c r="N1157" s="332">
        <v>45.833333330000002</v>
      </c>
    </row>
    <row r="1158" spans="12:14" ht="17.25" thickBot="1" x14ac:dyDescent="0.35">
      <c r="L1158" s="329" t="s">
        <v>1166</v>
      </c>
      <c r="M1158" s="331">
        <v>1100</v>
      </c>
      <c r="N1158" s="332">
        <v>45.833333330000002</v>
      </c>
    </row>
    <row r="1159" spans="12:14" ht="17.25" thickBot="1" x14ac:dyDescent="0.35">
      <c r="L1159" s="329" t="s">
        <v>1167</v>
      </c>
      <c r="M1159" s="331">
        <v>1100</v>
      </c>
      <c r="N1159" s="332">
        <v>45.833333330000002</v>
      </c>
    </row>
    <row r="1160" spans="12:14" ht="17.25" thickBot="1" x14ac:dyDescent="0.35">
      <c r="L1160" s="329" t="s">
        <v>1168</v>
      </c>
      <c r="M1160" s="331">
        <v>1103</v>
      </c>
      <c r="N1160" s="332">
        <v>45.958333330000002</v>
      </c>
    </row>
    <row r="1161" spans="12:14" ht="17.25" thickBot="1" x14ac:dyDescent="0.35">
      <c r="L1161" s="329" t="s">
        <v>1169</v>
      </c>
      <c r="M1161" s="331">
        <v>1103</v>
      </c>
      <c r="N1161" s="332">
        <v>45.958333330000002</v>
      </c>
    </row>
    <row r="1162" spans="12:14" ht="17.25" thickBot="1" x14ac:dyDescent="0.35">
      <c r="L1162" s="329" t="s">
        <v>1170</v>
      </c>
      <c r="M1162" s="331">
        <v>1103</v>
      </c>
      <c r="N1162" s="332">
        <v>45.958333330000002</v>
      </c>
    </row>
    <row r="1163" spans="12:14" ht="17.25" thickBot="1" x14ac:dyDescent="0.35">
      <c r="L1163" s="329" t="s">
        <v>1171</v>
      </c>
      <c r="M1163" s="331">
        <v>1103</v>
      </c>
      <c r="N1163" s="332">
        <v>45.958333330000002</v>
      </c>
    </row>
    <row r="1164" spans="12:14" ht="17.25" thickBot="1" x14ac:dyDescent="0.35">
      <c r="L1164" s="329" t="s">
        <v>1172</v>
      </c>
      <c r="M1164" s="331">
        <v>1106</v>
      </c>
      <c r="N1164" s="332">
        <v>46.083333330000002</v>
      </c>
    </row>
    <row r="1165" spans="12:14" ht="17.25" thickBot="1" x14ac:dyDescent="0.35">
      <c r="L1165" s="329" t="s">
        <v>1173</v>
      </c>
      <c r="M1165" s="331">
        <v>1106</v>
      </c>
      <c r="N1165" s="332">
        <v>46.083333330000002</v>
      </c>
    </row>
    <row r="1166" spans="12:14" ht="17.25" thickBot="1" x14ac:dyDescent="0.35">
      <c r="L1166" s="329" t="s">
        <v>1174</v>
      </c>
      <c r="M1166" s="331">
        <v>1106</v>
      </c>
      <c r="N1166" s="332">
        <v>46.083333330000002</v>
      </c>
    </row>
    <row r="1167" spans="12:14" ht="17.25" thickBot="1" x14ac:dyDescent="0.35">
      <c r="L1167" s="329" t="s">
        <v>1175</v>
      </c>
      <c r="M1167" s="331">
        <v>1106</v>
      </c>
      <c r="N1167" s="332">
        <v>46.083333330000002</v>
      </c>
    </row>
    <row r="1168" spans="12:14" ht="17.25" thickBot="1" x14ac:dyDescent="0.35">
      <c r="L1168" s="329" t="s">
        <v>1176</v>
      </c>
      <c r="M1168" s="331">
        <v>1109</v>
      </c>
      <c r="N1168" s="332">
        <v>46.208333330000002</v>
      </c>
    </row>
    <row r="1169" spans="12:14" ht="17.25" thickBot="1" x14ac:dyDescent="0.35">
      <c r="L1169" s="329" t="s">
        <v>1177</v>
      </c>
      <c r="M1169" s="331">
        <v>1109</v>
      </c>
      <c r="N1169" s="332">
        <v>46.208333330000002</v>
      </c>
    </row>
    <row r="1170" spans="12:14" ht="17.25" thickBot="1" x14ac:dyDescent="0.35">
      <c r="L1170" s="329" t="s">
        <v>1178</v>
      </c>
      <c r="M1170" s="331">
        <v>1109</v>
      </c>
      <c r="N1170" s="332">
        <v>46.208333330000002</v>
      </c>
    </row>
    <row r="1171" spans="12:14" ht="17.25" thickBot="1" x14ac:dyDescent="0.35">
      <c r="L1171" s="329" t="s">
        <v>1179</v>
      </c>
      <c r="M1171" s="331">
        <v>1109</v>
      </c>
      <c r="N1171" s="332">
        <v>46.208333330000002</v>
      </c>
    </row>
    <row r="1172" spans="12:14" ht="17.25" thickBot="1" x14ac:dyDescent="0.35">
      <c r="L1172" s="329" t="s">
        <v>1180</v>
      </c>
      <c r="M1172" s="331">
        <v>1112</v>
      </c>
      <c r="N1172" s="332">
        <v>46.333333330000002</v>
      </c>
    </row>
    <row r="1173" spans="12:14" ht="17.25" thickBot="1" x14ac:dyDescent="0.35">
      <c r="L1173" s="329" t="s">
        <v>1181</v>
      </c>
      <c r="M1173" s="331">
        <v>1112</v>
      </c>
      <c r="N1173" s="332">
        <v>46.333333330000002</v>
      </c>
    </row>
    <row r="1174" spans="12:14" ht="17.25" thickBot="1" x14ac:dyDescent="0.35">
      <c r="L1174" s="329" t="s">
        <v>1182</v>
      </c>
      <c r="M1174" s="331">
        <v>1112</v>
      </c>
      <c r="N1174" s="332">
        <v>46.333333330000002</v>
      </c>
    </row>
    <row r="1175" spans="12:14" ht="17.25" thickBot="1" x14ac:dyDescent="0.35">
      <c r="L1175" s="329" t="s">
        <v>1183</v>
      </c>
      <c r="M1175" s="331">
        <v>1115</v>
      </c>
      <c r="N1175" s="332">
        <v>46.458333330000002</v>
      </c>
    </row>
    <row r="1176" spans="12:14" ht="17.25" thickBot="1" x14ac:dyDescent="0.35">
      <c r="L1176" s="329" t="s">
        <v>1184</v>
      </c>
      <c r="M1176" s="331">
        <v>1115</v>
      </c>
      <c r="N1176" s="332">
        <v>46.458333330000002</v>
      </c>
    </row>
    <row r="1177" spans="12:14" ht="17.25" thickBot="1" x14ac:dyDescent="0.35">
      <c r="L1177" s="329" t="s">
        <v>1185</v>
      </c>
      <c r="M1177" s="331">
        <v>1115</v>
      </c>
      <c r="N1177" s="332">
        <v>46.458333330000002</v>
      </c>
    </row>
    <row r="1178" spans="12:14" ht="17.25" thickBot="1" x14ac:dyDescent="0.35">
      <c r="L1178" s="329" t="s">
        <v>1186</v>
      </c>
      <c r="M1178" s="331">
        <v>1118</v>
      </c>
      <c r="N1178" s="332">
        <v>46.583333330000002</v>
      </c>
    </row>
    <row r="1179" spans="12:14" ht="17.25" thickBot="1" x14ac:dyDescent="0.35">
      <c r="L1179" s="329" t="s">
        <v>1187</v>
      </c>
      <c r="M1179" s="331">
        <v>1118</v>
      </c>
      <c r="N1179" s="332">
        <v>46.583333330000002</v>
      </c>
    </row>
    <row r="1180" spans="12:14" ht="17.25" thickBot="1" x14ac:dyDescent="0.35">
      <c r="L1180" s="329" t="s">
        <v>1188</v>
      </c>
      <c r="M1180" s="331">
        <v>1118</v>
      </c>
      <c r="N1180" s="332">
        <v>46.583333330000002</v>
      </c>
    </row>
    <row r="1181" spans="12:14" ht="17.25" thickBot="1" x14ac:dyDescent="0.35">
      <c r="L1181" s="329" t="s">
        <v>1189</v>
      </c>
      <c r="M1181" s="331">
        <v>1121</v>
      </c>
      <c r="N1181" s="332">
        <v>46.708333330000002</v>
      </c>
    </row>
    <row r="1182" spans="12:14" ht="17.25" thickBot="1" x14ac:dyDescent="0.35">
      <c r="L1182" s="329" t="s">
        <v>1190</v>
      </c>
      <c r="M1182" s="331">
        <v>1121</v>
      </c>
      <c r="N1182" s="332">
        <v>46.708333330000002</v>
      </c>
    </row>
    <row r="1183" spans="12:14" ht="17.25" thickBot="1" x14ac:dyDescent="0.35">
      <c r="L1183" s="329" t="s">
        <v>1191</v>
      </c>
      <c r="M1183" s="331">
        <v>1121</v>
      </c>
      <c r="N1183" s="332">
        <v>46.708333330000002</v>
      </c>
    </row>
    <row r="1184" spans="12:14" ht="17.25" thickBot="1" x14ac:dyDescent="0.35">
      <c r="L1184" s="329" t="s">
        <v>1192</v>
      </c>
      <c r="M1184" s="331">
        <v>1124</v>
      </c>
      <c r="N1184" s="332">
        <v>46.833333330000002</v>
      </c>
    </row>
    <row r="1185" spans="12:14" ht="17.25" thickBot="1" x14ac:dyDescent="0.35">
      <c r="L1185" s="329" t="s">
        <v>1193</v>
      </c>
      <c r="M1185" s="331">
        <v>1124</v>
      </c>
      <c r="N1185" s="332">
        <v>46.833333330000002</v>
      </c>
    </row>
    <row r="1186" spans="12:14" ht="17.25" thickBot="1" x14ac:dyDescent="0.35">
      <c r="L1186" s="329" t="s">
        <v>1194</v>
      </c>
      <c r="M1186" s="331">
        <v>1124</v>
      </c>
      <c r="N1186" s="332">
        <v>46.833333330000002</v>
      </c>
    </row>
    <row r="1187" spans="12:14" ht="17.25" thickBot="1" x14ac:dyDescent="0.35">
      <c r="L1187" s="329" t="s">
        <v>1195</v>
      </c>
      <c r="M1187" s="331">
        <v>1127</v>
      </c>
      <c r="N1187" s="332">
        <v>46.958333330000002</v>
      </c>
    </row>
    <row r="1188" spans="12:14" ht="17.25" thickBot="1" x14ac:dyDescent="0.35">
      <c r="L1188" s="329" t="s">
        <v>1196</v>
      </c>
      <c r="M1188" s="331">
        <v>1127</v>
      </c>
      <c r="N1188" s="332">
        <v>46.958333330000002</v>
      </c>
    </row>
    <row r="1189" spans="12:14" ht="17.25" thickBot="1" x14ac:dyDescent="0.35">
      <c r="L1189" s="329" t="s">
        <v>1197</v>
      </c>
      <c r="M1189" s="331">
        <v>1127</v>
      </c>
      <c r="N1189" s="332">
        <v>46.958333330000002</v>
      </c>
    </row>
    <row r="1190" spans="12:14" ht="17.25" thickBot="1" x14ac:dyDescent="0.35">
      <c r="L1190" s="329" t="s">
        <v>1198</v>
      </c>
      <c r="M1190" s="331">
        <v>1130</v>
      </c>
      <c r="N1190" s="332">
        <v>47.083333330000002</v>
      </c>
    </row>
    <row r="1191" spans="12:14" ht="17.25" thickBot="1" x14ac:dyDescent="0.35">
      <c r="L1191" s="329" t="s">
        <v>1199</v>
      </c>
      <c r="M1191" s="331">
        <v>1130</v>
      </c>
      <c r="N1191" s="332">
        <v>47.083333330000002</v>
      </c>
    </row>
    <row r="1192" spans="12:14" ht="17.25" thickBot="1" x14ac:dyDescent="0.35">
      <c r="L1192" s="329" t="s">
        <v>1200</v>
      </c>
      <c r="M1192" s="331">
        <v>1130</v>
      </c>
      <c r="N1192" s="332">
        <v>47.083333330000002</v>
      </c>
    </row>
    <row r="1193" spans="12:14" ht="17.25" thickBot="1" x14ac:dyDescent="0.35">
      <c r="L1193" s="329" t="s">
        <v>1201</v>
      </c>
      <c r="M1193" s="331">
        <v>1133</v>
      </c>
      <c r="N1193" s="332">
        <v>47.208333330000002</v>
      </c>
    </row>
    <row r="1194" spans="12:14" ht="17.25" thickBot="1" x14ac:dyDescent="0.35">
      <c r="L1194" s="329" t="s">
        <v>1202</v>
      </c>
      <c r="M1194" s="331">
        <v>1133</v>
      </c>
      <c r="N1194" s="332">
        <v>47.208333330000002</v>
      </c>
    </row>
    <row r="1195" spans="12:14" ht="17.25" thickBot="1" x14ac:dyDescent="0.35">
      <c r="L1195" s="329" t="s">
        <v>1203</v>
      </c>
      <c r="M1195" s="331">
        <v>1133</v>
      </c>
      <c r="N1195" s="332">
        <v>47.208333330000002</v>
      </c>
    </row>
    <row r="1196" spans="12:14" ht="17.25" thickBot="1" x14ac:dyDescent="0.35">
      <c r="L1196" s="329" t="s">
        <v>1204</v>
      </c>
      <c r="M1196" s="331">
        <v>1136</v>
      </c>
      <c r="N1196" s="332">
        <v>47.333333330000002</v>
      </c>
    </row>
    <row r="1197" spans="12:14" ht="17.25" thickBot="1" x14ac:dyDescent="0.35">
      <c r="L1197" s="329" t="s">
        <v>1205</v>
      </c>
      <c r="M1197" s="331">
        <v>1136</v>
      </c>
      <c r="N1197" s="332">
        <v>47.333333330000002</v>
      </c>
    </row>
    <row r="1198" spans="12:14" ht="17.25" thickBot="1" x14ac:dyDescent="0.35">
      <c r="L1198" s="329" t="s">
        <v>1206</v>
      </c>
      <c r="M1198" s="331">
        <v>1136</v>
      </c>
      <c r="N1198" s="332">
        <v>47.333333330000002</v>
      </c>
    </row>
    <row r="1199" spans="12:14" ht="17.25" thickBot="1" x14ac:dyDescent="0.35">
      <c r="L1199" s="329" t="s">
        <v>1207</v>
      </c>
      <c r="M1199" s="331">
        <v>1136</v>
      </c>
      <c r="N1199" s="332">
        <v>47.333333330000002</v>
      </c>
    </row>
    <row r="1200" spans="12:14" ht="17.25" thickBot="1" x14ac:dyDescent="0.35">
      <c r="L1200" s="329" t="s">
        <v>1208</v>
      </c>
      <c r="M1200" s="331">
        <v>1139</v>
      </c>
      <c r="N1200" s="332">
        <v>47.458333330000002</v>
      </c>
    </row>
    <row r="1201" spans="12:14" ht="17.25" thickBot="1" x14ac:dyDescent="0.35">
      <c r="L1201" s="329" t="s">
        <v>1209</v>
      </c>
      <c r="M1201" s="331">
        <v>1139</v>
      </c>
      <c r="N1201" s="332">
        <v>47.458333330000002</v>
      </c>
    </row>
    <row r="1202" spans="12:14" ht="17.25" thickBot="1" x14ac:dyDescent="0.35">
      <c r="L1202" s="329" t="s">
        <v>1210</v>
      </c>
      <c r="M1202" s="331">
        <v>1139</v>
      </c>
      <c r="N1202" s="332">
        <v>47.458333330000002</v>
      </c>
    </row>
    <row r="1203" spans="12:14" ht="17.25" thickBot="1" x14ac:dyDescent="0.35">
      <c r="L1203" s="329" t="s">
        <v>1211</v>
      </c>
      <c r="M1203" s="331">
        <v>1139</v>
      </c>
      <c r="N1203" s="332">
        <v>47.458333330000002</v>
      </c>
    </row>
    <row r="1204" spans="12:14" ht="17.25" thickBot="1" x14ac:dyDescent="0.35">
      <c r="L1204" s="329" t="s">
        <v>1212</v>
      </c>
      <c r="M1204" s="331">
        <v>1142</v>
      </c>
      <c r="N1204" s="332">
        <v>47.583333330000002</v>
      </c>
    </row>
    <row r="1205" spans="12:14" ht="17.25" thickBot="1" x14ac:dyDescent="0.35">
      <c r="L1205" s="329" t="s">
        <v>1213</v>
      </c>
      <c r="M1205" s="331">
        <v>1142</v>
      </c>
      <c r="N1205" s="332">
        <v>47.583333330000002</v>
      </c>
    </row>
    <row r="1206" spans="12:14" ht="17.25" thickBot="1" x14ac:dyDescent="0.35">
      <c r="L1206" s="329" t="s">
        <v>1214</v>
      </c>
      <c r="M1206" s="331">
        <v>1142</v>
      </c>
      <c r="N1206" s="332">
        <v>47.583333330000002</v>
      </c>
    </row>
    <row r="1207" spans="12:14" ht="17.25" thickBot="1" x14ac:dyDescent="0.35">
      <c r="L1207" s="329" t="s">
        <v>1215</v>
      </c>
      <c r="M1207" s="331">
        <v>1142</v>
      </c>
      <c r="N1207" s="332">
        <v>47.583333330000002</v>
      </c>
    </row>
    <row r="1208" spans="12:14" ht="17.25" thickBot="1" x14ac:dyDescent="0.35">
      <c r="L1208" s="329" t="s">
        <v>1216</v>
      </c>
      <c r="M1208" s="331">
        <v>1145</v>
      </c>
      <c r="N1208" s="332">
        <v>47.708333330000002</v>
      </c>
    </row>
    <row r="1209" spans="12:14" ht="17.25" thickBot="1" x14ac:dyDescent="0.35">
      <c r="L1209" s="329" t="s">
        <v>1217</v>
      </c>
      <c r="M1209" s="331">
        <v>1145</v>
      </c>
      <c r="N1209" s="332">
        <v>47.708333330000002</v>
      </c>
    </row>
    <row r="1210" spans="12:14" ht="17.25" thickBot="1" x14ac:dyDescent="0.35">
      <c r="L1210" s="329" t="s">
        <v>1218</v>
      </c>
      <c r="M1210" s="331">
        <v>1145</v>
      </c>
      <c r="N1210" s="332">
        <v>47.708333330000002</v>
      </c>
    </row>
    <row r="1211" spans="12:14" ht="17.25" thickBot="1" x14ac:dyDescent="0.35">
      <c r="L1211" s="329" t="s">
        <v>1219</v>
      </c>
      <c r="M1211" s="331">
        <v>1145</v>
      </c>
      <c r="N1211" s="332">
        <v>47.708333330000002</v>
      </c>
    </row>
    <row r="1212" spans="12:14" ht="17.25" thickBot="1" x14ac:dyDescent="0.35">
      <c r="L1212" s="329" t="s">
        <v>1220</v>
      </c>
      <c r="M1212" s="331">
        <v>1148</v>
      </c>
      <c r="N1212" s="332">
        <v>47.833333330000002</v>
      </c>
    </row>
    <row r="1213" spans="12:14" ht="17.25" thickBot="1" x14ac:dyDescent="0.35">
      <c r="L1213" s="329" t="s">
        <v>1221</v>
      </c>
      <c r="M1213" s="331">
        <v>1148</v>
      </c>
      <c r="N1213" s="332">
        <v>47.833333330000002</v>
      </c>
    </row>
    <row r="1214" spans="12:14" ht="17.25" thickBot="1" x14ac:dyDescent="0.35">
      <c r="L1214" s="329" t="s">
        <v>1222</v>
      </c>
      <c r="M1214" s="331">
        <v>1148</v>
      </c>
      <c r="N1214" s="332">
        <v>47.833333330000002</v>
      </c>
    </row>
    <row r="1215" spans="12:14" ht="17.25" thickBot="1" x14ac:dyDescent="0.35">
      <c r="L1215" s="329" t="s">
        <v>1223</v>
      </c>
      <c r="M1215" s="331">
        <v>1148</v>
      </c>
      <c r="N1215" s="332">
        <v>47.833333330000002</v>
      </c>
    </row>
    <row r="1216" spans="12:14" ht="17.25" thickBot="1" x14ac:dyDescent="0.35">
      <c r="L1216" s="329" t="s">
        <v>1224</v>
      </c>
      <c r="M1216" s="331">
        <v>1151</v>
      </c>
      <c r="N1216" s="332">
        <v>47.958333330000002</v>
      </c>
    </row>
    <row r="1217" spans="12:14" ht="17.25" thickBot="1" x14ac:dyDescent="0.35">
      <c r="L1217" s="329" t="s">
        <v>1225</v>
      </c>
      <c r="M1217" s="331">
        <v>1151</v>
      </c>
      <c r="N1217" s="332">
        <v>47.958333330000002</v>
      </c>
    </row>
    <row r="1218" spans="12:14" ht="17.25" thickBot="1" x14ac:dyDescent="0.35">
      <c r="L1218" s="329" t="s">
        <v>1226</v>
      </c>
      <c r="M1218" s="331">
        <v>1151</v>
      </c>
      <c r="N1218" s="332">
        <v>47.958333330000002</v>
      </c>
    </row>
    <row r="1219" spans="12:14" ht="17.25" thickBot="1" x14ac:dyDescent="0.35">
      <c r="L1219" s="329" t="s">
        <v>1227</v>
      </c>
      <c r="M1219" s="331">
        <v>1151</v>
      </c>
      <c r="N1219" s="332">
        <v>47.958333330000002</v>
      </c>
    </row>
    <row r="1220" spans="12:14" ht="17.25" thickBot="1" x14ac:dyDescent="0.35">
      <c r="L1220" s="329" t="s">
        <v>1228</v>
      </c>
      <c r="M1220" s="331">
        <v>1154</v>
      </c>
      <c r="N1220" s="332">
        <v>48.083333330000002</v>
      </c>
    </row>
    <row r="1221" spans="12:14" ht="17.25" thickBot="1" x14ac:dyDescent="0.35">
      <c r="L1221" s="329" t="s">
        <v>1229</v>
      </c>
      <c r="M1221" s="331">
        <v>1154</v>
      </c>
      <c r="N1221" s="332">
        <v>48.083333330000002</v>
      </c>
    </row>
    <row r="1222" spans="12:14" ht="17.25" thickBot="1" x14ac:dyDescent="0.35">
      <c r="L1222" s="329" t="s">
        <v>1230</v>
      </c>
      <c r="M1222" s="331">
        <v>1154</v>
      </c>
      <c r="N1222" s="332">
        <v>48.083333330000002</v>
      </c>
    </row>
    <row r="1223" spans="12:14" ht="17.25" thickBot="1" x14ac:dyDescent="0.35">
      <c r="L1223" s="329" t="s">
        <v>1231</v>
      </c>
      <c r="M1223" s="331">
        <v>1154</v>
      </c>
      <c r="N1223" s="332">
        <v>48.083333330000002</v>
      </c>
    </row>
    <row r="1224" spans="12:14" ht="17.25" thickBot="1" x14ac:dyDescent="0.35">
      <c r="L1224" s="329" t="s">
        <v>1232</v>
      </c>
      <c r="M1224" s="331">
        <v>1157</v>
      </c>
      <c r="N1224" s="332">
        <v>48.208333330000002</v>
      </c>
    </row>
    <row r="1225" spans="12:14" ht="17.25" thickBot="1" x14ac:dyDescent="0.35">
      <c r="L1225" s="329" t="s">
        <v>1233</v>
      </c>
      <c r="M1225" s="331">
        <v>1157</v>
      </c>
      <c r="N1225" s="332">
        <v>48.208333330000002</v>
      </c>
    </row>
    <row r="1226" spans="12:14" ht="17.25" thickBot="1" x14ac:dyDescent="0.35">
      <c r="L1226" s="329" t="s">
        <v>1234</v>
      </c>
      <c r="M1226" s="331">
        <v>1157</v>
      </c>
      <c r="N1226" s="332">
        <v>48.208333330000002</v>
      </c>
    </row>
    <row r="1227" spans="12:14" ht="17.25" thickBot="1" x14ac:dyDescent="0.35">
      <c r="L1227" s="329" t="s">
        <v>1235</v>
      </c>
      <c r="M1227" s="331">
        <v>1157</v>
      </c>
      <c r="N1227" s="332">
        <v>48.208333330000002</v>
      </c>
    </row>
    <row r="1228" spans="12:14" ht="17.25" thickBot="1" x14ac:dyDescent="0.35">
      <c r="L1228" s="329" t="s">
        <v>1236</v>
      </c>
      <c r="M1228" s="331">
        <v>1160</v>
      </c>
      <c r="N1228" s="332">
        <v>48.333333330000002</v>
      </c>
    </row>
    <row r="1229" spans="12:14" ht="17.25" thickBot="1" x14ac:dyDescent="0.35">
      <c r="L1229" s="329" t="s">
        <v>1237</v>
      </c>
      <c r="M1229" s="331">
        <v>1160</v>
      </c>
      <c r="N1229" s="332">
        <v>48.333333330000002</v>
      </c>
    </row>
    <row r="1230" spans="12:14" ht="17.25" thickBot="1" x14ac:dyDescent="0.35">
      <c r="L1230" s="329" t="s">
        <v>1238</v>
      </c>
      <c r="M1230" s="331">
        <v>1160</v>
      </c>
      <c r="N1230" s="332">
        <v>48.333333330000002</v>
      </c>
    </row>
    <row r="1231" spans="12:14" ht="17.25" thickBot="1" x14ac:dyDescent="0.35">
      <c r="L1231" s="329" t="s">
        <v>1239</v>
      </c>
      <c r="M1231" s="331">
        <v>1160</v>
      </c>
      <c r="N1231" s="332">
        <v>48.333333330000002</v>
      </c>
    </row>
    <row r="1232" spans="12:14" ht="17.25" thickBot="1" x14ac:dyDescent="0.35">
      <c r="L1232" s="329" t="s">
        <v>1240</v>
      </c>
      <c r="M1232" s="331">
        <v>1160</v>
      </c>
      <c r="N1232" s="332">
        <v>48.333333330000002</v>
      </c>
    </row>
    <row r="1233" spans="12:14" ht="17.25" thickBot="1" x14ac:dyDescent="0.35">
      <c r="L1233" s="329" t="s">
        <v>1241</v>
      </c>
      <c r="M1233" s="331">
        <v>1160</v>
      </c>
      <c r="N1233" s="332">
        <v>48.333333330000002</v>
      </c>
    </row>
    <row r="1234" spans="12:14" ht="17.25" thickBot="1" x14ac:dyDescent="0.35">
      <c r="L1234" s="329" t="s">
        <v>1242</v>
      </c>
      <c r="M1234" s="331">
        <v>1160</v>
      </c>
      <c r="N1234" s="332">
        <v>48.333333330000002</v>
      </c>
    </row>
    <row r="1235" spans="12:14" ht="17.25" thickBot="1" x14ac:dyDescent="0.35">
      <c r="L1235" s="329" t="s">
        <v>1243</v>
      </c>
      <c r="M1235" s="331">
        <v>1160</v>
      </c>
      <c r="N1235" s="332">
        <v>48.333333330000002</v>
      </c>
    </row>
    <row r="1236" spans="12:14" ht="17.25" thickBot="1" x14ac:dyDescent="0.35">
      <c r="L1236" s="329" t="s">
        <v>1244</v>
      </c>
      <c r="M1236" s="331">
        <v>1160</v>
      </c>
      <c r="N1236" s="332">
        <v>48.333333330000002</v>
      </c>
    </row>
    <row r="1237" spans="12:14" ht="17.25" thickBot="1" x14ac:dyDescent="0.35">
      <c r="L1237" s="329" t="s">
        <v>1245</v>
      </c>
      <c r="M1237" s="331">
        <v>1160</v>
      </c>
      <c r="N1237" s="332">
        <v>48.333333330000002</v>
      </c>
    </row>
    <row r="1238" spans="12:14" ht="17.25" thickBot="1" x14ac:dyDescent="0.35">
      <c r="L1238" s="329" t="s">
        <v>1246</v>
      </c>
      <c r="M1238" s="331">
        <v>1160</v>
      </c>
      <c r="N1238" s="332">
        <v>48.333333330000002</v>
      </c>
    </row>
    <row r="1239" spans="12:14" ht="17.25" thickBot="1" x14ac:dyDescent="0.35">
      <c r="L1239" s="329" t="s">
        <v>1247</v>
      </c>
      <c r="M1239" s="331">
        <v>1160</v>
      </c>
      <c r="N1239" s="332">
        <v>48.333333330000002</v>
      </c>
    </row>
    <row r="1240" spans="12:14" ht="17.25" thickBot="1" x14ac:dyDescent="0.35">
      <c r="L1240" s="329" t="s">
        <v>1248</v>
      </c>
      <c r="M1240" s="331">
        <v>1160</v>
      </c>
      <c r="N1240" s="332">
        <v>48.333333330000002</v>
      </c>
    </row>
    <row r="1241" spans="12:14" ht="17.25" thickBot="1" x14ac:dyDescent="0.35">
      <c r="L1241" s="329" t="s">
        <v>1249</v>
      </c>
      <c r="M1241" s="331">
        <v>1160</v>
      </c>
      <c r="N1241" s="332">
        <v>48.333333330000002</v>
      </c>
    </row>
    <row r="1242" spans="12:14" ht="17.25" thickBot="1" x14ac:dyDescent="0.35">
      <c r="L1242" s="329" t="s">
        <v>1250</v>
      </c>
      <c r="M1242" s="331">
        <v>1160</v>
      </c>
      <c r="N1242" s="332">
        <v>48.333333330000002</v>
      </c>
    </row>
    <row r="1243" spans="12:14" ht="17.25" thickBot="1" x14ac:dyDescent="0.35">
      <c r="L1243" s="329" t="s">
        <v>1251</v>
      </c>
      <c r="M1243" s="331">
        <v>1160</v>
      </c>
      <c r="N1243" s="332">
        <v>48.333333330000002</v>
      </c>
    </row>
    <row r="1244" spans="12:14" ht="17.25" thickBot="1" x14ac:dyDescent="0.35">
      <c r="L1244" s="329" t="s">
        <v>1252</v>
      </c>
      <c r="M1244" s="331">
        <v>1160</v>
      </c>
      <c r="N1244" s="332">
        <v>48.333333330000002</v>
      </c>
    </row>
    <row r="1245" spans="12:14" ht="17.25" thickBot="1" x14ac:dyDescent="0.35">
      <c r="L1245" s="329" t="s">
        <v>1253</v>
      </c>
      <c r="M1245" s="331">
        <v>1160</v>
      </c>
      <c r="N1245" s="332">
        <v>48.333333330000002</v>
      </c>
    </row>
    <row r="1246" spans="12:14" ht="17.25" thickBot="1" x14ac:dyDescent="0.35">
      <c r="L1246" s="329" t="s">
        <v>1254</v>
      </c>
      <c r="M1246" s="331">
        <v>1160</v>
      </c>
      <c r="N1246" s="332">
        <v>48.333333330000002</v>
      </c>
    </row>
    <row r="1247" spans="12:14" ht="17.25" thickBot="1" x14ac:dyDescent="0.35">
      <c r="L1247" s="329" t="s">
        <v>1255</v>
      </c>
      <c r="M1247" s="331">
        <v>1160</v>
      </c>
      <c r="N1247" s="332">
        <v>48.333333330000002</v>
      </c>
    </row>
    <row r="1248" spans="12:14" ht="17.25" thickBot="1" x14ac:dyDescent="0.35">
      <c r="L1248" s="329" t="s">
        <v>1256</v>
      </c>
      <c r="M1248" s="331">
        <v>1160</v>
      </c>
      <c r="N1248" s="332">
        <v>48.333333330000002</v>
      </c>
    </row>
    <row r="1249" spans="12:14" ht="17.25" thickBot="1" x14ac:dyDescent="0.35">
      <c r="L1249" s="329" t="s">
        <v>1257</v>
      </c>
      <c r="M1249" s="331">
        <v>1160</v>
      </c>
      <c r="N1249" s="332">
        <v>48.333333330000002</v>
      </c>
    </row>
    <row r="1250" spans="12:14" ht="17.25" thickBot="1" x14ac:dyDescent="0.35">
      <c r="L1250" s="329" t="s">
        <v>1258</v>
      </c>
      <c r="M1250" s="331">
        <v>1160</v>
      </c>
      <c r="N1250" s="332">
        <v>48.333333330000002</v>
      </c>
    </row>
    <row r="1251" spans="12:14" ht="17.25" thickBot="1" x14ac:dyDescent="0.35">
      <c r="L1251" s="329" t="s">
        <v>1259</v>
      </c>
      <c r="M1251" s="331">
        <v>1160</v>
      </c>
      <c r="N1251" s="332">
        <v>48.333333330000002</v>
      </c>
    </row>
    <row r="1252" spans="12:14" ht="17.25" thickBot="1" x14ac:dyDescent="0.35">
      <c r="L1252" s="329" t="s">
        <v>1260</v>
      </c>
      <c r="M1252" s="331">
        <v>1160</v>
      </c>
      <c r="N1252" s="332">
        <v>48.333333330000002</v>
      </c>
    </row>
    <row r="1253" spans="12:14" ht="17.25" thickBot="1" x14ac:dyDescent="0.35">
      <c r="L1253" s="329" t="s">
        <v>1261</v>
      </c>
      <c r="M1253" s="331">
        <v>1160</v>
      </c>
      <c r="N1253" s="332">
        <v>48.333333330000002</v>
      </c>
    </row>
    <row r="1254" spans="12:14" ht="17.25" thickBot="1" x14ac:dyDescent="0.35">
      <c r="L1254" s="329" t="s">
        <v>1262</v>
      </c>
      <c r="M1254" s="331">
        <v>1160</v>
      </c>
      <c r="N1254" s="332">
        <v>48.333333330000002</v>
      </c>
    </row>
    <row r="1255" spans="12:14" ht="17.25" thickBot="1" x14ac:dyDescent="0.35">
      <c r="L1255" s="329" t="s">
        <v>1263</v>
      </c>
      <c r="M1255" s="331">
        <v>1160</v>
      </c>
      <c r="N1255" s="332">
        <v>48.333333330000002</v>
      </c>
    </row>
    <row r="1256" spans="12:14" ht="17.25" thickBot="1" x14ac:dyDescent="0.35">
      <c r="L1256" s="329" t="s">
        <v>1264</v>
      </c>
      <c r="M1256" s="331">
        <v>1160</v>
      </c>
      <c r="N1256" s="332">
        <v>48.333333330000002</v>
      </c>
    </row>
    <row r="1257" spans="12:14" ht="17.25" thickBot="1" x14ac:dyDescent="0.35">
      <c r="L1257" s="329" t="s">
        <v>1265</v>
      </c>
      <c r="M1257" s="331">
        <v>1160</v>
      </c>
      <c r="N1257" s="332">
        <v>48.333333330000002</v>
      </c>
    </row>
    <row r="1258" spans="12:14" ht="17.25" thickBot="1" x14ac:dyDescent="0.35">
      <c r="L1258" s="329" t="s">
        <v>1266</v>
      </c>
      <c r="M1258" s="331">
        <v>1160</v>
      </c>
      <c r="N1258" s="332">
        <v>48.333333330000002</v>
      </c>
    </row>
    <row r="1259" spans="12:14" ht="17.25" thickBot="1" x14ac:dyDescent="0.35">
      <c r="L1259" s="329" t="s">
        <v>1267</v>
      </c>
      <c r="M1259" s="331">
        <v>1160</v>
      </c>
      <c r="N1259" s="332">
        <v>48.333333330000002</v>
      </c>
    </row>
    <row r="1260" spans="12:14" ht="17.25" thickBot="1" x14ac:dyDescent="0.35">
      <c r="L1260" s="329" t="s">
        <v>1268</v>
      </c>
      <c r="M1260" s="331">
        <v>1160</v>
      </c>
      <c r="N1260" s="332">
        <v>48.333333330000002</v>
      </c>
    </row>
    <row r="1261" spans="12:14" ht="17.25" thickBot="1" x14ac:dyDescent="0.35">
      <c r="L1261" s="329" t="s">
        <v>1269</v>
      </c>
      <c r="M1261" s="331">
        <v>1160</v>
      </c>
      <c r="N1261" s="332">
        <v>48.333333330000002</v>
      </c>
    </row>
    <row r="1262" spans="12:14" ht="17.25" thickBot="1" x14ac:dyDescent="0.35">
      <c r="L1262" s="329" t="s">
        <v>1270</v>
      </c>
      <c r="M1262" s="331">
        <v>1160</v>
      </c>
      <c r="N1262" s="332">
        <v>48.333333330000002</v>
      </c>
    </row>
    <row r="1263" spans="12:14" ht="17.25" thickBot="1" x14ac:dyDescent="0.35">
      <c r="L1263" s="329" t="s">
        <v>1271</v>
      </c>
      <c r="M1263" s="331">
        <v>1160</v>
      </c>
      <c r="N1263" s="332">
        <v>48.333333330000002</v>
      </c>
    </row>
    <row r="1264" spans="12:14" ht="17.25" thickBot="1" x14ac:dyDescent="0.35">
      <c r="L1264" s="329" t="s">
        <v>1272</v>
      </c>
      <c r="M1264" s="331">
        <v>1160</v>
      </c>
      <c r="N1264" s="332">
        <v>48.333333330000002</v>
      </c>
    </row>
    <row r="1265" spans="12:14" ht="17.25" thickBot="1" x14ac:dyDescent="0.35">
      <c r="L1265" s="329" t="s">
        <v>1273</v>
      </c>
      <c r="M1265" s="331">
        <v>1160</v>
      </c>
      <c r="N1265" s="332">
        <v>48.333333330000002</v>
      </c>
    </row>
    <row r="1266" spans="12:14" ht="17.25" thickBot="1" x14ac:dyDescent="0.35">
      <c r="L1266" s="329" t="s">
        <v>1274</v>
      </c>
      <c r="M1266" s="331">
        <v>1160</v>
      </c>
      <c r="N1266" s="332">
        <v>48.333333330000002</v>
      </c>
    </row>
    <row r="1267" spans="12:14" ht="17.25" thickBot="1" x14ac:dyDescent="0.35">
      <c r="L1267" s="329" t="s">
        <v>1275</v>
      </c>
      <c r="M1267" s="331">
        <v>1160</v>
      </c>
      <c r="N1267" s="332">
        <v>48.333333330000002</v>
      </c>
    </row>
    <row r="1268" spans="12:14" ht="17.25" thickBot="1" x14ac:dyDescent="0.35">
      <c r="L1268" s="329" t="s">
        <v>1276</v>
      </c>
      <c r="M1268" s="331">
        <v>1160</v>
      </c>
      <c r="N1268" s="332">
        <v>48.333333330000002</v>
      </c>
    </row>
    <row r="1269" spans="12:14" ht="17.25" thickBot="1" x14ac:dyDescent="0.35">
      <c r="L1269" s="329" t="s">
        <v>1277</v>
      </c>
      <c r="M1269" s="331">
        <v>1160</v>
      </c>
      <c r="N1269" s="332">
        <v>48.333333330000002</v>
      </c>
    </row>
    <row r="1270" spans="12:14" ht="17.25" thickBot="1" x14ac:dyDescent="0.35">
      <c r="L1270" s="329" t="s">
        <v>1278</v>
      </c>
      <c r="M1270" s="331">
        <v>1160</v>
      </c>
      <c r="N1270" s="332">
        <v>48.333333330000002</v>
      </c>
    </row>
    <row r="1271" spans="12:14" ht="17.25" thickBot="1" x14ac:dyDescent="0.35">
      <c r="L1271" s="329" t="s">
        <v>1279</v>
      </c>
      <c r="M1271" s="331">
        <v>1160</v>
      </c>
      <c r="N1271" s="332">
        <v>48.333333330000002</v>
      </c>
    </row>
    <row r="1272" spans="12:14" ht="17.25" thickBot="1" x14ac:dyDescent="0.35">
      <c r="L1272" s="329" t="s">
        <v>1280</v>
      </c>
      <c r="M1272" s="331">
        <v>1160</v>
      </c>
      <c r="N1272" s="332">
        <v>48.333333330000002</v>
      </c>
    </row>
    <row r="1273" spans="12:14" ht="17.25" thickBot="1" x14ac:dyDescent="0.35">
      <c r="L1273" s="329" t="s">
        <v>1281</v>
      </c>
      <c r="M1273" s="331">
        <v>1160</v>
      </c>
      <c r="N1273" s="332">
        <v>48.333333330000002</v>
      </c>
    </row>
    <row r="1274" spans="12:14" ht="17.25" thickBot="1" x14ac:dyDescent="0.35">
      <c r="L1274" s="329" t="s">
        <v>1282</v>
      </c>
      <c r="M1274" s="331">
        <v>1160</v>
      </c>
      <c r="N1274" s="332">
        <v>48.333333330000002</v>
      </c>
    </row>
    <row r="1275" spans="12:14" ht="17.25" thickBot="1" x14ac:dyDescent="0.35">
      <c r="L1275" s="329" t="s">
        <v>1283</v>
      </c>
      <c r="M1275" s="331">
        <v>1160</v>
      </c>
      <c r="N1275" s="332">
        <v>48.333333330000002</v>
      </c>
    </row>
    <row r="1276" spans="12:14" ht="17.25" thickBot="1" x14ac:dyDescent="0.35">
      <c r="L1276" s="329" t="s">
        <v>1284</v>
      </c>
      <c r="M1276" s="331">
        <v>1160</v>
      </c>
      <c r="N1276" s="332">
        <v>48.333333330000002</v>
      </c>
    </row>
    <row r="1277" spans="12:14" ht="17.25" thickBot="1" x14ac:dyDescent="0.35">
      <c r="L1277" s="329" t="s">
        <v>1285</v>
      </c>
      <c r="M1277" s="331">
        <v>1160</v>
      </c>
      <c r="N1277" s="332">
        <v>48.333333330000002</v>
      </c>
    </row>
    <row r="1278" spans="12:14" ht="17.25" thickBot="1" x14ac:dyDescent="0.35">
      <c r="L1278" s="329" t="s">
        <v>1286</v>
      </c>
      <c r="M1278" s="331">
        <v>1160</v>
      </c>
      <c r="N1278" s="332">
        <v>48.333333330000002</v>
      </c>
    </row>
    <row r="1279" spans="12:14" ht="17.25" thickBot="1" x14ac:dyDescent="0.35">
      <c r="L1279" s="329" t="s">
        <v>1287</v>
      </c>
      <c r="M1279" s="331">
        <v>1160</v>
      </c>
      <c r="N1279" s="332">
        <v>48.333333330000002</v>
      </c>
    </row>
    <row r="1280" spans="12:14" ht="17.25" thickBot="1" x14ac:dyDescent="0.35">
      <c r="L1280" s="329" t="s">
        <v>1288</v>
      </c>
      <c r="M1280" s="331">
        <v>1160</v>
      </c>
      <c r="N1280" s="332">
        <v>48.333333330000002</v>
      </c>
    </row>
    <row r="1281" spans="12:14" ht="17.25" thickBot="1" x14ac:dyDescent="0.35">
      <c r="L1281" s="329" t="s">
        <v>1289</v>
      </c>
      <c r="M1281" s="331">
        <v>1160</v>
      </c>
      <c r="N1281" s="332">
        <v>48.333333330000002</v>
      </c>
    </row>
    <row r="1282" spans="12:14" ht="17.25" thickBot="1" x14ac:dyDescent="0.35">
      <c r="L1282" s="329" t="s">
        <v>1290</v>
      </c>
      <c r="M1282" s="331">
        <v>1160</v>
      </c>
      <c r="N1282" s="332">
        <v>48.333333330000002</v>
      </c>
    </row>
    <row r="1283" spans="12:14" ht="17.25" thickBot="1" x14ac:dyDescent="0.35">
      <c r="L1283" s="329" t="s">
        <v>1291</v>
      </c>
      <c r="M1283" s="331">
        <v>1160</v>
      </c>
      <c r="N1283" s="332">
        <v>48.333333330000002</v>
      </c>
    </row>
    <row r="1284" spans="12:14" ht="17.25" thickBot="1" x14ac:dyDescent="0.35">
      <c r="L1284" s="329" t="s">
        <v>1292</v>
      </c>
      <c r="M1284" s="331">
        <v>1160</v>
      </c>
      <c r="N1284" s="332">
        <v>48.333333330000002</v>
      </c>
    </row>
    <row r="1285" spans="12:14" ht="17.25" thickBot="1" x14ac:dyDescent="0.35">
      <c r="L1285" s="329" t="s">
        <v>1293</v>
      </c>
      <c r="M1285" s="331">
        <v>1160</v>
      </c>
      <c r="N1285" s="332">
        <v>48.333333330000002</v>
      </c>
    </row>
    <row r="1286" spans="12:14" ht="17.25" thickBot="1" x14ac:dyDescent="0.35">
      <c r="L1286" s="329" t="s">
        <v>1294</v>
      </c>
      <c r="M1286" s="331">
        <v>1160</v>
      </c>
      <c r="N1286" s="332">
        <v>48.333333330000002</v>
      </c>
    </row>
    <row r="1287" spans="12:14" ht="17.25" thickBot="1" x14ac:dyDescent="0.35">
      <c r="L1287" s="329" t="s">
        <v>1295</v>
      </c>
      <c r="M1287" s="331">
        <v>1160</v>
      </c>
      <c r="N1287" s="332">
        <v>48.333333330000002</v>
      </c>
    </row>
    <row r="1288" spans="12:14" ht="17.25" thickBot="1" x14ac:dyDescent="0.35">
      <c r="L1288" s="329" t="s">
        <v>1296</v>
      </c>
      <c r="M1288" s="331">
        <v>1160</v>
      </c>
      <c r="N1288" s="332">
        <v>48.333333330000002</v>
      </c>
    </row>
    <row r="1289" spans="12:14" ht="17.25" thickBot="1" x14ac:dyDescent="0.35">
      <c r="L1289" s="329" t="s">
        <v>1297</v>
      </c>
      <c r="M1289" s="331">
        <v>1160</v>
      </c>
      <c r="N1289" s="332">
        <v>48.333333330000002</v>
      </c>
    </row>
    <row r="1290" spans="12:14" ht="17.25" thickBot="1" x14ac:dyDescent="0.35">
      <c r="L1290" s="329" t="s">
        <v>1298</v>
      </c>
      <c r="M1290" s="331">
        <v>1160</v>
      </c>
      <c r="N1290" s="332">
        <v>48.333333330000002</v>
      </c>
    </row>
    <row r="1291" spans="12:14" ht="17.25" thickBot="1" x14ac:dyDescent="0.35">
      <c r="L1291" s="329" t="s">
        <v>1299</v>
      </c>
      <c r="M1291" s="331">
        <v>1160</v>
      </c>
      <c r="N1291" s="332">
        <v>48.333333330000002</v>
      </c>
    </row>
    <row r="1292" spans="12:14" ht="17.25" thickBot="1" x14ac:dyDescent="0.35">
      <c r="L1292" s="329" t="s">
        <v>1300</v>
      </c>
      <c r="M1292" s="331">
        <v>1160</v>
      </c>
      <c r="N1292" s="332">
        <v>48.333333330000002</v>
      </c>
    </row>
    <row r="1293" spans="12:14" ht="17.25" thickBot="1" x14ac:dyDescent="0.35">
      <c r="L1293" s="329" t="s">
        <v>1301</v>
      </c>
      <c r="M1293" s="331">
        <v>1160</v>
      </c>
      <c r="N1293" s="332">
        <v>48.333333330000002</v>
      </c>
    </row>
    <row r="1294" spans="12:14" ht="17.25" thickBot="1" x14ac:dyDescent="0.35">
      <c r="L1294" s="329" t="s">
        <v>1302</v>
      </c>
      <c r="M1294" s="331">
        <v>1160</v>
      </c>
      <c r="N1294" s="332">
        <v>48.333333330000002</v>
      </c>
    </row>
    <row r="1295" spans="12:14" ht="17.25" thickBot="1" x14ac:dyDescent="0.35">
      <c r="L1295" s="329" t="s">
        <v>1303</v>
      </c>
      <c r="M1295" s="331">
        <v>1160</v>
      </c>
      <c r="N1295" s="332">
        <v>48.333333330000002</v>
      </c>
    </row>
    <row r="1296" spans="12:14" ht="17.25" thickBot="1" x14ac:dyDescent="0.35">
      <c r="L1296" s="329" t="s">
        <v>1304</v>
      </c>
      <c r="M1296" s="331">
        <v>1160</v>
      </c>
      <c r="N1296" s="332">
        <v>48.333333330000002</v>
      </c>
    </row>
    <row r="1297" spans="12:14" ht="17.25" thickBot="1" x14ac:dyDescent="0.35">
      <c r="L1297" s="329" t="s">
        <v>1305</v>
      </c>
      <c r="M1297" s="331">
        <v>1160</v>
      </c>
      <c r="N1297" s="332">
        <v>48.333333330000002</v>
      </c>
    </row>
    <row r="1298" spans="12:14" ht="17.25" thickBot="1" x14ac:dyDescent="0.35">
      <c r="L1298" s="329" t="s">
        <v>1306</v>
      </c>
      <c r="M1298" s="331">
        <v>1160</v>
      </c>
      <c r="N1298" s="332">
        <v>48.333333330000002</v>
      </c>
    </row>
    <row r="1299" spans="12:14" ht="17.25" thickBot="1" x14ac:dyDescent="0.35">
      <c r="L1299" s="329" t="s">
        <v>1307</v>
      </c>
      <c r="M1299" s="331">
        <v>1160</v>
      </c>
      <c r="N1299" s="332">
        <v>48.333333330000002</v>
      </c>
    </row>
    <row r="1300" spans="12:14" ht="17.25" thickBot="1" x14ac:dyDescent="0.35">
      <c r="L1300" s="329" t="s">
        <v>1308</v>
      </c>
      <c r="M1300" s="331">
        <v>1160</v>
      </c>
      <c r="N1300" s="332">
        <v>48.333333330000002</v>
      </c>
    </row>
    <row r="1301" spans="12:14" ht="17.25" thickBot="1" x14ac:dyDescent="0.35">
      <c r="L1301" s="329" t="s">
        <v>1309</v>
      </c>
      <c r="M1301" s="331">
        <v>1160</v>
      </c>
      <c r="N1301" s="332">
        <v>48.333333330000002</v>
      </c>
    </row>
    <row r="1302" spans="12:14" ht="17.25" thickBot="1" x14ac:dyDescent="0.35">
      <c r="L1302" s="329" t="s">
        <v>1310</v>
      </c>
      <c r="M1302" s="331">
        <v>1160</v>
      </c>
      <c r="N1302" s="332">
        <v>48.333333330000002</v>
      </c>
    </row>
    <row r="1303" spans="12:14" ht="17.25" thickBot="1" x14ac:dyDescent="0.35">
      <c r="L1303" s="329" t="s">
        <v>1311</v>
      </c>
      <c r="M1303" s="331">
        <v>1160</v>
      </c>
      <c r="N1303" s="332">
        <v>48.333333330000002</v>
      </c>
    </row>
    <row r="1304" spans="12:14" ht="17.25" thickBot="1" x14ac:dyDescent="0.35">
      <c r="L1304" s="329" t="s">
        <v>1312</v>
      </c>
      <c r="M1304" s="331">
        <v>1160</v>
      </c>
      <c r="N1304" s="332">
        <v>48.333333330000002</v>
      </c>
    </row>
    <row r="1305" spans="12:14" ht="17.25" thickBot="1" x14ac:dyDescent="0.35">
      <c r="L1305" s="329" t="s">
        <v>1313</v>
      </c>
      <c r="M1305" s="331">
        <v>1160</v>
      </c>
      <c r="N1305" s="332">
        <v>48.333333330000002</v>
      </c>
    </row>
    <row r="1306" spans="12:14" ht="17.25" thickBot="1" x14ac:dyDescent="0.35">
      <c r="L1306" s="329" t="s">
        <v>1314</v>
      </c>
      <c r="M1306" s="331">
        <v>1160</v>
      </c>
      <c r="N1306" s="332">
        <v>48.333333330000002</v>
      </c>
    </row>
    <row r="1307" spans="12:14" ht="17.25" thickBot="1" x14ac:dyDescent="0.35">
      <c r="L1307" s="329" t="s">
        <v>1315</v>
      </c>
      <c r="M1307" s="331">
        <v>1160</v>
      </c>
      <c r="N1307" s="332">
        <v>48.333333330000002</v>
      </c>
    </row>
    <row r="1308" spans="12:14" ht="17.25" thickBot="1" x14ac:dyDescent="0.35">
      <c r="L1308" s="329" t="s">
        <v>1316</v>
      </c>
      <c r="M1308" s="331">
        <v>1160</v>
      </c>
      <c r="N1308" s="332">
        <v>48.333333330000002</v>
      </c>
    </row>
    <row r="1309" spans="12:14" ht="17.25" thickBot="1" x14ac:dyDescent="0.35">
      <c r="L1309" s="329" t="s">
        <v>1317</v>
      </c>
      <c r="M1309" s="331">
        <v>1160</v>
      </c>
      <c r="N1309" s="332">
        <v>48.333333330000002</v>
      </c>
    </row>
    <row r="1310" spans="12:14" ht="17.25" thickBot="1" x14ac:dyDescent="0.35">
      <c r="L1310" s="329" t="s">
        <v>1318</v>
      </c>
      <c r="M1310" s="331">
        <v>1160</v>
      </c>
      <c r="N1310" s="332">
        <v>48.333333330000002</v>
      </c>
    </row>
    <row r="1311" spans="12:14" ht="17.25" thickBot="1" x14ac:dyDescent="0.35">
      <c r="L1311" s="329" t="s">
        <v>1319</v>
      </c>
      <c r="M1311" s="331">
        <v>1160</v>
      </c>
      <c r="N1311" s="332">
        <v>48.333333330000002</v>
      </c>
    </row>
    <row r="1312" spans="12:14" ht="17.25" thickBot="1" x14ac:dyDescent="0.35">
      <c r="L1312" s="329" t="s">
        <v>1320</v>
      </c>
      <c r="M1312" s="331">
        <v>1160</v>
      </c>
      <c r="N1312" s="332">
        <v>48.333333330000002</v>
      </c>
    </row>
    <row r="1313" spans="12:14" ht="17.25" thickBot="1" x14ac:dyDescent="0.35">
      <c r="L1313" s="329" t="s">
        <v>1321</v>
      </c>
      <c r="M1313" s="331">
        <v>1160</v>
      </c>
      <c r="N1313" s="332">
        <v>48.333333330000002</v>
      </c>
    </row>
    <row r="1314" spans="12:14" ht="17.25" thickBot="1" x14ac:dyDescent="0.35">
      <c r="L1314" s="329" t="s">
        <v>1322</v>
      </c>
      <c r="M1314" s="331">
        <v>1160</v>
      </c>
      <c r="N1314" s="332">
        <v>48.333333330000002</v>
      </c>
    </row>
    <row r="1315" spans="12:14" ht="17.25" thickBot="1" x14ac:dyDescent="0.35">
      <c r="L1315" s="329" t="s">
        <v>1323</v>
      </c>
      <c r="M1315" s="331">
        <v>1160</v>
      </c>
      <c r="N1315" s="332">
        <v>48.333333330000002</v>
      </c>
    </row>
    <row r="1316" spans="12:14" ht="17.25" thickBot="1" x14ac:dyDescent="0.35">
      <c r="L1316" s="329" t="s">
        <v>1324</v>
      </c>
      <c r="M1316" s="331">
        <v>1160</v>
      </c>
      <c r="N1316" s="332">
        <v>48.333333330000002</v>
      </c>
    </row>
    <row r="1317" spans="12:14" ht="17.25" thickBot="1" x14ac:dyDescent="0.35">
      <c r="L1317" s="329" t="s">
        <v>1325</v>
      </c>
      <c r="M1317" s="331">
        <v>1160</v>
      </c>
      <c r="N1317" s="332">
        <v>48.333333330000002</v>
      </c>
    </row>
    <row r="1318" spans="12:14" ht="17.25" thickBot="1" x14ac:dyDescent="0.35">
      <c r="L1318" s="329" t="s">
        <v>1326</v>
      </c>
      <c r="M1318" s="331">
        <v>1160</v>
      </c>
      <c r="N1318" s="332">
        <v>48.333333330000002</v>
      </c>
    </row>
    <row r="1319" spans="12:14" ht="17.25" thickBot="1" x14ac:dyDescent="0.35">
      <c r="L1319" s="329" t="s">
        <v>1327</v>
      </c>
      <c r="M1319" s="331">
        <v>1160</v>
      </c>
      <c r="N1319" s="332">
        <v>48.333333330000002</v>
      </c>
    </row>
    <row r="1320" spans="12:14" ht="17.25" thickBot="1" x14ac:dyDescent="0.35">
      <c r="L1320" s="329" t="s">
        <v>1328</v>
      </c>
      <c r="M1320" s="331">
        <v>1160</v>
      </c>
      <c r="N1320" s="332">
        <v>48.333333330000002</v>
      </c>
    </row>
    <row r="1321" spans="12:14" ht="17.25" thickBot="1" x14ac:dyDescent="0.35">
      <c r="L1321" s="329" t="s">
        <v>1329</v>
      </c>
      <c r="M1321" s="331">
        <v>1160</v>
      </c>
      <c r="N1321" s="332">
        <v>48.333333330000002</v>
      </c>
    </row>
    <row r="1322" spans="12:14" ht="17.25" thickBot="1" x14ac:dyDescent="0.35">
      <c r="L1322" s="329" t="s">
        <v>1330</v>
      </c>
      <c r="M1322" s="331">
        <v>1160</v>
      </c>
      <c r="N1322" s="332">
        <v>48.333333330000002</v>
      </c>
    </row>
    <row r="1323" spans="12:14" ht="17.25" thickBot="1" x14ac:dyDescent="0.35">
      <c r="L1323" s="329" t="s">
        <v>1331</v>
      </c>
      <c r="M1323" s="331">
        <v>1160</v>
      </c>
      <c r="N1323" s="332">
        <v>48.333333330000002</v>
      </c>
    </row>
    <row r="1324" spans="12:14" ht="17.25" thickBot="1" x14ac:dyDescent="0.35">
      <c r="L1324" s="329" t="s">
        <v>1332</v>
      </c>
      <c r="M1324" s="331">
        <v>1160</v>
      </c>
      <c r="N1324" s="332">
        <v>48.333333330000002</v>
      </c>
    </row>
    <row r="1325" spans="12:14" ht="17.25" thickBot="1" x14ac:dyDescent="0.35">
      <c r="L1325" s="329" t="s">
        <v>1333</v>
      </c>
      <c r="M1325" s="331">
        <v>1160</v>
      </c>
      <c r="N1325" s="332">
        <v>48.333333330000002</v>
      </c>
    </row>
    <row r="1326" spans="12:14" ht="17.25" thickBot="1" x14ac:dyDescent="0.35">
      <c r="L1326" s="329" t="s">
        <v>1334</v>
      </c>
      <c r="M1326" s="331">
        <v>1160</v>
      </c>
      <c r="N1326" s="332">
        <v>48.333333330000002</v>
      </c>
    </row>
    <row r="1327" spans="12:14" ht="17.25" thickBot="1" x14ac:dyDescent="0.35">
      <c r="L1327" s="329" t="s">
        <v>1335</v>
      </c>
      <c r="M1327" s="331">
        <v>1160</v>
      </c>
      <c r="N1327" s="332">
        <v>48.333333330000002</v>
      </c>
    </row>
    <row r="1328" spans="12:14" ht="17.25" thickBot="1" x14ac:dyDescent="0.35">
      <c r="L1328" s="329" t="s">
        <v>1336</v>
      </c>
      <c r="M1328" s="331">
        <v>1160</v>
      </c>
      <c r="N1328" s="332">
        <v>48.333333330000002</v>
      </c>
    </row>
    <row r="1329" spans="12:14" ht="17.25" thickBot="1" x14ac:dyDescent="0.35">
      <c r="L1329" s="329" t="s">
        <v>1337</v>
      </c>
      <c r="M1329" s="331">
        <v>1160</v>
      </c>
      <c r="N1329" s="332">
        <v>48.333333330000002</v>
      </c>
    </row>
    <row r="1330" spans="12:14" ht="17.25" thickBot="1" x14ac:dyDescent="0.35">
      <c r="L1330" s="329" t="s">
        <v>1338</v>
      </c>
      <c r="M1330" s="331">
        <v>1160</v>
      </c>
      <c r="N1330" s="332">
        <v>48.333333330000002</v>
      </c>
    </row>
    <row r="1331" spans="12:14" ht="17.25" thickBot="1" x14ac:dyDescent="0.35">
      <c r="L1331" s="329" t="s">
        <v>1339</v>
      </c>
      <c r="M1331" s="331">
        <v>1160</v>
      </c>
      <c r="N1331" s="332">
        <v>48.333333330000002</v>
      </c>
    </row>
    <row r="1332" spans="12:14" ht="17.25" thickBot="1" x14ac:dyDescent="0.35">
      <c r="L1332" s="329" t="s">
        <v>1340</v>
      </c>
      <c r="M1332" s="331">
        <v>1160</v>
      </c>
      <c r="N1332" s="332">
        <v>48.333333330000002</v>
      </c>
    </row>
    <row r="1333" spans="12:14" ht="17.25" thickBot="1" x14ac:dyDescent="0.35">
      <c r="L1333" s="329" t="s">
        <v>1341</v>
      </c>
      <c r="M1333" s="331">
        <v>1160</v>
      </c>
      <c r="N1333" s="332">
        <v>48.333333330000002</v>
      </c>
    </row>
    <row r="1334" spans="12:14" ht="17.25" thickBot="1" x14ac:dyDescent="0.35">
      <c r="L1334" s="329" t="s">
        <v>1342</v>
      </c>
      <c r="M1334" s="331">
        <v>1160</v>
      </c>
      <c r="N1334" s="332">
        <v>48.333333330000002</v>
      </c>
    </row>
    <row r="1335" spans="12:14" ht="17.25" thickBot="1" x14ac:dyDescent="0.35">
      <c r="L1335" s="329" t="s">
        <v>1343</v>
      </c>
      <c r="M1335" s="331">
        <v>1160</v>
      </c>
      <c r="N1335" s="332">
        <v>48.333333330000002</v>
      </c>
    </row>
    <row r="1336" spans="12:14" ht="17.25" thickBot="1" x14ac:dyDescent="0.35">
      <c r="L1336" s="329" t="s">
        <v>1344</v>
      </c>
      <c r="M1336" s="331">
        <v>1160</v>
      </c>
      <c r="N1336" s="332">
        <v>48.333333330000002</v>
      </c>
    </row>
    <row r="1337" spans="12:14" ht="17.25" thickBot="1" x14ac:dyDescent="0.35">
      <c r="L1337" s="329" t="s">
        <v>1345</v>
      </c>
      <c r="M1337" s="331">
        <v>1160</v>
      </c>
      <c r="N1337" s="332">
        <v>48.333333330000002</v>
      </c>
    </row>
    <row r="1338" spans="12:14" ht="17.25" thickBot="1" x14ac:dyDescent="0.35">
      <c r="L1338" s="329" t="s">
        <v>1346</v>
      </c>
      <c r="M1338" s="331">
        <v>1160</v>
      </c>
      <c r="N1338" s="332">
        <v>48.333333330000002</v>
      </c>
    </row>
    <row r="1339" spans="12:14" ht="17.25" thickBot="1" x14ac:dyDescent="0.35">
      <c r="L1339" s="329" t="s">
        <v>1347</v>
      </c>
      <c r="M1339" s="331">
        <v>1160</v>
      </c>
      <c r="N1339" s="332">
        <v>48.333333330000002</v>
      </c>
    </row>
    <row r="1340" spans="12:14" ht="17.25" thickBot="1" x14ac:dyDescent="0.35">
      <c r="L1340" s="329" t="s">
        <v>1348</v>
      </c>
      <c r="M1340" s="331">
        <v>1160</v>
      </c>
      <c r="N1340" s="332">
        <v>48.333333330000002</v>
      </c>
    </row>
    <row r="1341" spans="12:14" ht="17.25" thickBot="1" x14ac:dyDescent="0.35">
      <c r="L1341" s="329" t="s">
        <v>1349</v>
      </c>
      <c r="M1341" s="331">
        <v>1160</v>
      </c>
      <c r="N1341" s="332">
        <v>48.333333330000002</v>
      </c>
    </row>
    <row r="1342" spans="12:14" ht="17.25" thickBot="1" x14ac:dyDescent="0.35">
      <c r="L1342" s="329" t="s">
        <v>1350</v>
      </c>
      <c r="M1342" s="331">
        <v>1160</v>
      </c>
      <c r="N1342" s="332">
        <v>48.333333330000002</v>
      </c>
    </row>
    <row r="1343" spans="12:14" ht="17.25" thickBot="1" x14ac:dyDescent="0.35">
      <c r="L1343" s="329" t="s">
        <v>1351</v>
      </c>
      <c r="M1343" s="331">
        <v>1160</v>
      </c>
      <c r="N1343" s="332">
        <v>48.333333330000002</v>
      </c>
    </row>
    <row r="1344" spans="12:14" ht="17.25" thickBot="1" x14ac:dyDescent="0.35">
      <c r="L1344" s="329" t="s">
        <v>1352</v>
      </c>
      <c r="M1344" s="331">
        <v>1160</v>
      </c>
      <c r="N1344" s="332">
        <v>48.333333330000002</v>
      </c>
    </row>
    <row r="1345" spans="12:14" ht="17.25" thickBot="1" x14ac:dyDescent="0.35">
      <c r="L1345" s="329" t="s">
        <v>1353</v>
      </c>
      <c r="M1345" s="331">
        <v>1160</v>
      </c>
      <c r="N1345" s="332">
        <v>48.333333330000002</v>
      </c>
    </row>
    <row r="1346" spans="12:14" ht="17.25" thickBot="1" x14ac:dyDescent="0.35">
      <c r="L1346" s="329" t="s">
        <v>1354</v>
      </c>
      <c r="M1346" s="331">
        <v>1160</v>
      </c>
      <c r="N1346" s="332">
        <v>48.333333330000002</v>
      </c>
    </row>
    <row r="1347" spans="12:14" ht="17.25" thickBot="1" x14ac:dyDescent="0.35">
      <c r="L1347" s="329" t="s">
        <v>1355</v>
      </c>
      <c r="M1347" s="331">
        <v>1160</v>
      </c>
      <c r="N1347" s="332">
        <v>48.333333330000002</v>
      </c>
    </row>
    <row r="1348" spans="12:14" ht="17.25" thickBot="1" x14ac:dyDescent="0.35">
      <c r="L1348" s="329" t="s">
        <v>1356</v>
      </c>
      <c r="M1348" s="331">
        <v>1160</v>
      </c>
      <c r="N1348" s="332">
        <v>48.333333330000002</v>
      </c>
    </row>
    <row r="1349" spans="12:14" ht="17.25" thickBot="1" x14ac:dyDescent="0.35">
      <c r="L1349" s="329" t="s">
        <v>1357</v>
      </c>
      <c r="M1349" s="331">
        <v>1160</v>
      </c>
      <c r="N1349" s="332">
        <v>48.333333330000002</v>
      </c>
    </row>
    <row r="1350" spans="12:14" ht="17.25" thickBot="1" x14ac:dyDescent="0.35">
      <c r="L1350" s="329" t="s">
        <v>1358</v>
      </c>
      <c r="M1350" s="331">
        <v>1160</v>
      </c>
      <c r="N1350" s="332">
        <v>48.333333330000002</v>
      </c>
    </row>
    <row r="1351" spans="12:14" ht="17.25" thickBot="1" x14ac:dyDescent="0.35">
      <c r="L1351" s="329" t="s">
        <v>1359</v>
      </c>
      <c r="M1351" s="331">
        <v>1160</v>
      </c>
      <c r="N1351" s="332">
        <v>48.333333330000002</v>
      </c>
    </row>
    <row r="1352" spans="12:14" ht="17.25" thickBot="1" x14ac:dyDescent="0.35">
      <c r="L1352" s="329" t="s">
        <v>1360</v>
      </c>
      <c r="M1352" s="331">
        <v>1160</v>
      </c>
      <c r="N1352" s="332">
        <v>48.333333330000002</v>
      </c>
    </row>
    <row r="1353" spans="12:14" ht="17.25" thickBot="1" x14ac:dyDescent="0.35">
      <c r="L1353" s="329" t="s">
        <v>1361</v>
      </c>
      <c r="M1353" s="331">
        <v>1160</v>
      </c>
      <c r="N1353" s="332">
        <v>48.333333330000002</v>
      </c>
    </row>
    <row r="1354" spans="12:14" ht="17.25" thickBot="1" x14ac:dyDescent="0.35">
      <c r="L1354" s="329" t="s">
        <v>1362</v>
      </c>
      <c r="M1354" s="331">
        <v>1160</v>
      </c>
      <c r="N1354" s="332">
        <v>48.333333330000002</v>
      </c>
    </row>
    <row r="1355" spans="12:14" ht="17.25" thickBot="1" x14ac:dyDescent="0.35">
      <c r="L1355" s="329" t="s">
        <v>1363</v>
      </c>
      <c r="M1355" s="331">
        <v>1160</v>
      </c>
      <c r="N1355" s="332">
        <v>48.333333330000002</v>
      </c>
    </row>
    <row r="1356" spans="12:14" ht="17.25" thickBot="1" x14ac:dyDescent="0.35">
      <c r="L1356" s="329" t="s">
        <v>1364</v>
      </c>
      <c r="M1356" s="331">
        <v>1160</v>
      </c>
      <c r="N1356" s="332">
        <v>48.333333330000002</v>
      </c>
    </row>
    <row r="1357" spans="12:14" ht="17.25" thickBot="1" x14ac:dyDescent="0.35">
      <c r="L1357" s="329" t="s">
        <v>1365</v>
      </c>
      <c r="M1357" s="331">
        <v>1160</v>
      </c>
      <c r="N1357" s="332">
        <v>48.333333330000002</v>
      </c>
    </row>
    <row r="1358" spans="12:14" ht="17.25" thickBot="1" x14ac:dyDescent="0.35">
      <c r="L1358" s="329" t="s">
        <v>1366</v>
      </c>
      <c r="M1358" s="331">
        <v>1160</v>
      </c>
      <c r="N1358" s="332">
        <v>48.333333330000002</v>
      </c>
    </row>
    <row r="1359" spans="12:14" ht="17.25" thickBot="1" x14ac:dyDescent="0.35">
      <c r="L1359" s="329" t="s">
        <v>1367</v>
      </c>
      <c r="M1359" s="331">
        <v>1160</v>
      </c>
      <c r="N1359" s="332">
        <v>48.333333330000002</v>
      </c>
    </row>
    <row r="1360" spans="12:14" ht="17.25" thickBot="1" x14ac:dyDescent="0.35">
      <c r="L1360" s="329" t="s">
        <v>1368</v>
      </c>
      <c r="M1360" s="331">
        <v>1160</v>
      </c>
      <c r="N1360" s="332">
        <v>48.333333330000002</v>
      </c>
    </row>
    <row r="1361" spans="12:14" ht="17.25" thickBot="1" x14ac:dyDescent="0.35">
      <c r="L1361" s="329" t="s">
        <v>1369</v>
      </c>
      <c r="M1361" s="331">
        <v>1160</v>
      </c>
      <c r="N1361" s="332">
        <v>48.333333330000002</v>
      </c>
    </row>
    <row r="1362" spans="12:14" ht="17.25" thickBot="1" x14ac:dyDescent="0.35">
      <c r="L1362" s="329" t="s">
        <v>1370</v>
      </c>
      <c r="M1362" s="331">
        <v>1160</v>
      </c>
      <c r="N1362" s="332">
        <v>48.333333330000002</v>
      </c>
    </row>
    <row r="1363" spans="12:14" ht="17.25" thickBot="1" x14ac:dyDescent="0.35">
      <c r="L1363" s="329" t="s">
        <v>1371</v>
      </c>
      <c r="M1363" s="331">
        <v>1160</v>
      </c>
      <c r="N1363" s="332">
        <v>48.333333330000002</v>
      </c>
    </row>
    <row r="1364" spans="12:14" ht="17.25" thickBot="1" x14ac:dyDescent="0.35">
      <c r="L1364" s="329" t="s">
        <v>1372</v>
      </c>
      <c r="M1364" s="331">
        <v>1160</v>
      </c>
      <c r="N1364" s="332">
        <v>48.333333330000002</v>
      </c>
    </row>
    <row r="1365" spans="12:14" ht="17.25" thickBot="1" x14ac:dyDescent="0.35">
      <c r="L1365" s="329" t="s">
        <v>1373</v>
      </c>
      <c r="M1365" s="331">
        <v>1160</v>
      </c>
      <c r="N1365" s="332">
        <v>48.333333330000002</v>
      </c>
    </row>
    <row r="1366" spans="12:14" ht="17.25" thickBot="1" x14ac:dyDescent="0.35">
      <c r="L1366" s="329" t="s">
        <v>1374</v>
      </c>
      <c r="M1366" s="331">
        <v>1160</v>
      </c>
      <c r="N1366" s="332">
        <v>48.333333330000002</v>
      </c>
    </row>
    <row r="1367" spans="12:14" ht="17.25" thickBot="1" x14ac:dyDescent="0.35">
      <c r="L1367" s="329" t="s">
        <v>1375</v>
      </c>
      <c r="M1367" s="331">
        <v>1160</v>
      </c>
      <c r="N1367" s="332">
        <v>48.333333330000002</v>
      </c>
    </row>
    <row r="1368" spans="12:14" ht="17.25" thickBot="1" x14ac:dyDescent="0.35">
      <c r="L1368" s="329" t="s">
        <v>1376</v>
      </c>
      <c r="M1368" s="331">
        <v>1160</v>
      </c>
      <c r="N1368" s="332">
        <v>48.333333330000002</v>
      </c>
    </row>
    <row r="1369" spans="12:14" ht="17.25" thickBot="1" x14ac:dyDescent="0.35">
      <c r="L1369" s="329" t="s">
        <v>1377</v>
      </c>
      <c r="M1369" s="331">
        <v>1160</v>
      </c>
      <c r="N1369" s="332">
        <v>48.333333330000002</v>
      </c>
    </row>
    <row r="1370" spans="12:14" ht="17.25" thickBot="1" x14ac:dyDescent="0.35">
      <c r="L1370" s="329" t="s">
        <v>1378</v>
      </c>
      <c r="M1370" s="331">
        <v>1160</v>
      </c>
      <c r="N1370" s="332">
        <v>48.333333330000002</v>
      </c>
    </row>
    <row r="1371" spans="12:14" ht="17.25" thickBot="1" x14ac:dyDescent="0.35">
      <c r="L1371" s="329" t="s">
        <v>1379</v>
      </c>
      <c r="M1371" s="331">
        <v>1160</v>
      </c>
      <c r="N1371" s="332">
        <v>48.333333330000002</v>
      </c>
    </row>
    <row r="1372" spans="12:14" ht="17.25" thickBot="1" x14ac:dyDescent="0.35">
      <c r="L1372" s="329" t="s">
        <v>1380</v>
      </c>
      <c r="M1372" s="331">
        <v>1160</v>
      </c>
      <c r="N1372" s="332">
        <v>48.333333330000002</v>
      </c>
    </row>
    <row r="1373" spans="12:14" ht="17.25" thickBot="1" x14ac:dyDescent="0.35">
      <c r="L1373" s="329" t="s">
        <v>1381</v>
      </c>
      <c r="M1373" s="331">
        <v>1160</v>
      </c>
      <c r="N1373" s="332">
        <v>48.333333330000002</v>
      </c>
    </row>
    <row r="1374" spans="12:14" ht="17.25" thickBot="1" x14ac:dyDescent="0.35">
      <c r="L1374" s="329" t="s">
        <v>1382</v>
      </c>
      <c r="M1374" s="331">
        <v>1160</v>
      </c>
      <c r="N1374" s="332">
        <v>48.333333330000002</v>
      </c>
    </row>
    <row r="1375" spans="12:14" ht="17.25" thickBot="1" x14ac:dyDescent="0.35">
      <c r="L1375" s="329" t="s">
        <v>1383</v>
      </c>
      <c r="M1375" s="331">
        <v>1160</v>
      </c>
      <c r="N1375" s="332">
        <v>48.333333330000002</v>
      </c>
    </row>
    <row r="1376" spans="12:14" ht="17.25" thickBot="1" x14ac:dyDescent="0.35">
      <c r="L1376" s="329" t="s">
        <v>1384</v>
      </c>
      <c r="M1376" s="331">
        <v>1160</v>
      </c>
      <c r="N1376" s="332">
        <v>48.333333330000002</v>
      </c>
    </row>
    <row r="1377" spans="12:14" ht="17.25" thickBot="1" x14ac:dyDescent="0.35">
      <c r="L1377" s="329" t="s">
        <v>1385</v>
      </c>
      <c r="M1377" s="331">
        <v>1160</v>
      </c>
      <c r="N1377" s="332">
        <v>48.333333330000002</v>
      </c>
    </row>
    <row r="1378" spans="12:14" ht="17.25" thickBot="1" x14ac:dyDescent="0.35">
      <c r="L1378" s="329" t="s">
        <v>1386</v>
      </c>
      <c r="M1378" s="331">
        <v>1160</v>
      </c>
      <c r="N1378" s="332">
        <v>48.333333330000002</v>
      </c>
    </row>
    <row r="1379" spans="12:14" ht="17.25" thickBot="1" x14ac:dyDescent="0.35">
      <c r="L1379" s="329" t="s">
        <v>1387</v>
      </c>
      <c r="M1379" s="331">
        <v>1160</v>
      </c>
      <c r="N1379" s="332">
        <v>48.333333330000002</v>
      </c>
    </row>
    <row r="1380" spans="12:14" ht="17.25" thickBot="1" x14ac:dyDescent="0.35">
      <c r="L1380" s="329" t="s">
        <v>1388</v>
      </c>
      <c r="M1380" s="331">
        <v>1160</v>
      </c>
      <c r="N1380" s="332">
        <v>48.333333330000002</v>
      </c>
    </row>
    <row r="1381" spans="12:14" ht="17.25" thickBot="1" x14ac:dyDescent="0.35">
      <c r="L1381" s="329" t="s">
        <v>1389</v>
      </c>
      <c r="M1381" s="331">
        <v>1160</v>
      </c>
      <c r="N1381" s="332">
        <v>48.333333330000002</v>
      </c>
    </row>
    <row r="1382" spans="12:14" ht="17.25" thickBot="1" x14ac:dyDescent="0.35">
      <c r="L1382" s="329" t="s">
        <v>1390</v>
      </c>
      <c r="M1382" s="331">
        <v>1160</v>
      </c>
      <c r="N1382" s="332">
        <v>48.333333330000002</v>
      </c>
    </row>
    <row r="1383" spans="12:14" ht="17.25" thickBot="1" x14ac:dyDescent="0.35">
      <c r="L1383" s="329" t="s">
        <v>1391</v>
      </c>
      <c r="M1383" s="331">
        <v>1160</v>
      </c>
      <c r="N1383" s="332">
        <v>48.333333330000002</v>
      </c>
    </row>
    <row r="1384" spans="12:14" ht="17.25" thickBot="1" x14ac:dyDescent="0.35">
      <c r="L1384" s="329" t="s">
        <v>1392</v>
      </c>
      <c r="M1384" s="331">
        <v>1160</v>
      </c>
      <c r="N1384" s="332">
        <v>48.333333330000002</v>
      </c>
    </row>
    <row r="1385" spans="12:14" ht="17.25" thickBot="1" x14ac:dyDescent="0.35">
      <c r="L1385" s="329" t="s">
        <v>1393</v>
      </c>
      <c r="M1385" s="331">
        <v>1160</v>
      </c>
      <c r="N1385" s="332">
        <v>48.333333330000002</v>
      </c>
    </row>
    <row r="1386" spans="12:14" ht="17.25" thickBot="1" x14ac:dyDescent="0.35">
      <c r="L1386" s="329" t="s">
        <v>1394</v>
      </c>
      <c r="M1386" s="331">
        <v>1160</v>
      </c>
      <c r="N1386" s="332">
        <v>48.333333330000002</v>
      </c>
    </row>
    <row r="1387" spans="12:14" ht="17.25" thickBot="1" x14ac:dyDescent="0.35">
      <c r="L1387" s="329" t="s">
        <v>1395</v>
      </c>
      <c r="M1387" s="331">
        <v>1160</v>
      </c>
      <c r="N1387" s="332">
        <v>48.333333330000002</v>
      </c>
    </row>
    <row r="1388" spans="12:14" ht="17.25" thickBot="1" x14ac:dyDescent="0.35">
      <c r="L1388" s="329" t="s">
        <v>1396</v>
      </c>
      <c r="M1388" s="331">
        <v>1160</v>
      </c>
      <c r="N1388" s="332">
        <v>48.333333330000002</v>
      </c>
    </row>
    <row r="1389" spans="12:14" ht="17.25" thickBot="1" x14ac:dyDescent="0.35">
      <c r="L1389" s="329" t="s">
        <v>1397</v>
      </c>
      <c r="M1389" s="331">
        <v>1160</v>
      </c>
      <c r="N1389" s="332">
        <v>48.333333330000002</v>
      </c>
    </row>
    <row r="1390" spans="12:14" ht="17.25" thickBot="1" x14ac:dyDescent="0.35">
      <c r="L1390" s="329" t="s">
        <v>1398</v>
      </c>
      <c r="M1390" s="331">
        <v>1160</v>
      </c>
      <c r="N1390" s="332">
        <v>48.333333330000002</v>
      </c>
    </row>
    <row r="1391" spans="12:14" ht="17.25" thickBot="1" x14ac:dyDescent="0.35">
      <c r="L1391" s="329" t="s">
        <v>1399</v>
      </c>
      <c r="M1391" s="331">
        <v>1160</v>
      </c>
      <c r="N1391" s="332">
        <v>48.333333330000002</v>
      </c>
    </row>
    <row r="1392" spans="12:14" ht="17.25" thickBot="1" x14ac:dyDescent="0.35">
      <c r="L1392" s="329" t="s">
        <v>1400</v>
      </c>
      <c r="M1392" s="331">
        <v>1160</v>
      </c>
      <c r="N1392" s="332">
        <v>48.333333330000002</v>
      </c>
    </row>
    <row r="1393" spans="12:14" ht="17.25" thickBot="1" x14ac:dyDescent="0.35">
      <c r="L1393" s="329" t="s">
        <v>1401</v>
      </c>
      <c r="M1393" s="331">
        <v>1160</v>
      </c>
      <c r="N1393" s="332">
        <v>48.333333330000002</v>
      </c>
    </row>
    <row r="1394" spans="12:14" ht="17.25" thickBot="1" x14ac:dyDescent="0.35">
      <c r="L1394" s="329" t="s">
        <v>1402</v>
      </c>
      <c r="M1394" s="331">
        <v>1160</v>
      </c>
      <c r="N1394" s="332">
        <v>48.333333330000002</v>
      </c>
    </row>
    <row r="1395" spans="12:14" ht="17.25" thickBot="1" x14ac:dyDescent="0.35">
      <c r="L1395" s="329" t="s">
        <v>1403</v>
      </c>
      <c r="M1395" s="331">
        <v>1160</v>
      </c>
      <c r="N1395" s="332">
        <v>48.333333330000002</v>
      </c>
    </row>
    <row r="1396" spans="12:14" ht="17.25" thickBot="1" x14ac:dyDescent="0.35">
      <c r="L1396" s="329" t="s">
        <v>1404</v>
      </c>
      <c r="M1396" s="331">
        <v>1160</v>
      </c>
      <c r="N1396" s="332">
        <v>48.333333330000002</v>
      </c>
    </row>
    <row r="1397" spans="12:14" ht="17.25" thickBot="1" x14ac:dyDescent="0.35">
      <c r="L1397" s="329" t="s">
        <v>1405</v>
      </c>
      <c r="M1397" s="331">
        <v>1160</v>
      </c>
      <c r="N1397" s="332">
        <v>48.333333330000002</v>
      </c>
    </row>
    <row r="1398" spans="12:14" ht="17.25" thickBot="1" x14ac:dyDescent="0.35">
      <c r="L1398" s="329" t="s">
        <v>1406</v>
      </c>
      <c r="M1398" s="331">
        <v>1160</v>
      </c>
      <c r="N1398" s="332">
        <v>48.333333330000002</v>
      </c>
    </row>
    <row r="1399" spans="12:14" ht="17.25" thickBot="1" x14ac:dyDescent="0.35">
      <c r="L1399" s="329" t="s">
        <v>1407</v>
      </c>
      <c r="M1399" s="331">
        <v>1160</v>
      </c>
      <c r="N1399" s="332">
        <v>48.333333330000002</v>
      </c>
    </row>
    <row r="1400" spans="12:14" ht="17.25" thickBot="1" x14ac:dyDescent="0.35">
      <c r="L1400" s="329" t="s">
        <v>1408</v>
      </c>
      <c r="M1400" s="331">
        <v>1160</v>
      </c>
      <c r="N1400" s="332">
        <v>48.333333330000002</v>
      </c>
    </row>
    <row r="1401" spans="12:14" ht="17.25" thickBot="1" x14ac:dyDescent="0.35">
      <c r="L1401" s="329" t="s">
        <v>1409</v>
      </c>
      <c r="M1401" s="331">
        <v>1160</v>
      </c>
      <c r="N1401" s="332">
        <v>48.333333330000002</v>
      </c>
    </row>
    <row r="1402" spans="12:14" ht="17.25" thickBot="1" x14ac:dyDescent="0.35">
      <c r="L1402" s="329" t="s">
        <v>1410</v>
      </c>
      <c r="M1402" s="331">
        <v>1160</v>
      </c>
      <c r="N1402" s="332">
        <v>48.333333330000002</v>
      </c>
    </row>
    <row r="1403" spans="12:14" ht="17.25" thickBot="1" x14ac:dyDescent="0.35">
      <c r="L1403" s="329" t="s">
        <v>1411</v>
      </c>
      <c r="M1403" s="331">
        <v>1160</v>
      </c>
      <c r="N1403" s="332">
        <v>48.333333330000002</v>
      </c>
    </row>
    <row r="1404" spans="12:14" ht="17.25" thickBot="1" x14ac:dyDescent="0.35">
      <c r="L1404" s="329" t="s">
        <v>1412</v>
      </c>
      <c r="M1404" s="331">
        <v>1160</v>
      </c>
      <c r="N1404" s="332">
        <v>48.333333330000002</v>
      </c>
    </row>
    <row r="1405" spans="12:14" ht="17.25" thickBot="1" x14ac:dyDescent="0.35">
      <c r="L1405" s="329" t="s">
        <v>1413</v>
      </c>
      <c r="M1405" s="331">
        <v>1160</v>
      </c>
      <c r="N1405" s="332">
        <v>48.333333330000002</v>
      </c>
    </row>
    <row r="1406" spans="12:14" ht="17.25" thickBot="1" x14ac:dyDescent="0.35">
      <c r="L1406" s="329" t="s">
        <v>1414</v>
      </c>
      <c r="M1406" s="331">
        <v>1160</v>
      </c>
      <c r="N1406" s="332">
        <v>48.333333330000002</v>
      </c>
    </row>
    <row r="1407" spans="12:14" ht="17.25" thickBot="1" x14ac:dyDescent="0.35">
      <c r="L1407" s="329" t="s">
        <v>1415</v>
      </c>
      <c r="M1407" s="331">
        <v>1160</v>
      </c>
      <c r="N1407" s="332">
        <v>48.333333330000002</v>
      </c>
    </row>
    <row r="1408" spans="12:14" ht="17.25" thickBot="1" x14ac:dyDescent="0.35">
      <c r="L1408" s="329" t="s">
        <v>1416</v>
      </c>
      <c r="M1408" s="331">
        <v>1160</v>
      </c>
      <c r="N1408" s="332">
        <v>48.333333330000002</v>
      </c>
    </row>
    <row r="1409" spans="12:14" ht="17.25" thickBot="1" x14ac:dyDescent="0.35">
      <c r="L1409" s="329" t="s">
        <v>1417</v>
      </c>
      <c r="M1409" s="331">
        <v>1160</v>
      </c>
      <c r="N1409" s="332">
        <v>48.333333330000002</v>
      </c>
    </row>
    <row r="1410" spans="12:14" ht="17.25" thickBot="1" x14ac:dyDescent="0.35">
      <c r="L1410" s="329" t="s">
        <v>1418</v>
      </c>
      <c r="M1410" s="331">
        <v>1160</v>
      </c>
      <c r="N1410" s="332">
        <v>48.333333330000002</v>
      </c>
    </row>
    <row r="1411" spans="12:14" ht="17.25" thickBot="1" x14ac:dyDescent="0.35">
      <c r="L1411" s="329" t="s">
        <v>1419</v>
      </c>
      <c r="M1411" s="331">
        <v>1160</v>
      </c>
      <c r="N1411" s="332">
        <v>48.333333330000002</v>
      </c>
    </row>
    <row r="1412" spans="12:14" ht="17.25" thickBot="1" x14ac:dyDescent="0.35">
      <c r="L1412" s="329" t="s">
        <v>1420</v>
      </c>
      <c r="M1412" s="331">
        <v>1160</v>
      </c>
      <c r="N1412" s="332">
        <v>48.333333330000002</v>
      </c>
    </row>
    <row r="1413" spans="12:14" ht="17.25" thickBot="1" x14ac:dyDescent="0.35">
      <c r="L1413" s="329" t="s">
        <v>1421</v>
      </c>
      <c r="M1413" s="331">
        <v>1160</v>
      </c>
      <c r="N1413" s="332">
        <v>48.333333330000002</v>
      </c>
    </row>
    <row r="1414" spans="12:14" ht="17.25" thickBot="1" x14ac:dyDescent="0.35">
      <c r="L1414" s="329" t="s">
        <v>1422</v>
      </c>
      <c r="M1414" s="331">
        <v>1160</v>
      </c>
      <c r="N1414" s="332">
        <v>48.333333330000002</v>
      </c>
    </row>
    <row r="1415" spans="12:14" ht="17.25" thickBot="1" x14ac:dyDescent="0.35">
      <c r="L1415" s="329" t="s">
        <v>1423</v>
      </c>
      <c r="M1415" s="331">
        <v>1160</v>
      </c>
      <c r="N1415" s="332">
        <v>48.333333330000002</v>
      </c>
    </row>
    <row r="1416" spans="12:14" ht="17.25" thickBot="1" x14ac:dyDescent="0.35">
      <c r="L1416" s="329" t="s">
        <v>1424</v>
      </c>
      <c r="M1416" s="331">
        <v>1160</v>
      </c>
      <c r="N1416" s="332">
        <v>48.333333330000002</v>
      </c>
    </row>
    <row r="1417" spans="12:14" ht="17.25" thickBot="1" x14ac:dyDescent="0.35">
      <c r="L1417" s="329" t="s">
        <v>1425</v>
      </c>
      <c r="M1417" s="331">
        <v>1160</v>
      </c>
      <c r="N1417" s="332">
        <v>48.333333330000002</v>
      </c>
    </row>
    <row r="1418" spans="12:14" ht="17.25" thickBot="1" x14ac:dyDescent="0.35">
      <c r="L1418" s="329" t="s">
        <v>1426</v>
      </c>
      <c r="M1418" s="331">
        <v>1160</v>
      </c>
      <c r="N1418" s="332">
        <v>48.333333330000002</v>
      </c>
    </row>
    <row r="1419" spans="12:14" ht="17.25" thickBot="1" x14ac:dyDescent="0.35">
      <c r="L1419" s="329" t="s">
        <v>1427</v>
      </c>
      <c r="M1419" s="331">
        <v>1160</v>
      </c>
      <c r="N1419" s="332">
        <v>48.333333330000002</v>
      </c>
    </row>
    <row r="1420" spans="12:14" ht="17.25" thickBot="1" x14ac:dyDescent="0.35">
      <c r="L1420" s="329" t="s">
        <v>1428</v>
      </c>
      <c r="M1420" s="331">
        <v>1160</v>
      </c>
      <c r="N1420" s="332">
        <v>48.333333330000002</v>
      </c>
    </row>
    <row r="1421" spans="12:14" ht="17.25" thickBot="1" x14ac:dyDescent="0.35">
      <c r="L1421" s="329" t="s">
        <v>1429</v>
      </c>
      <c r="M1421" s="331">
        <v>1160</v>
      </c>
      <c r="N1421" s="332">
        <v>48.333333330000002</v>
      </c>
    </row>
    <row r="1422" spans="12:14" ht="17.25" thickBot="1" x14ac:dyDescent="0.35">
      <c r="L1422" s="329" t="s">
        <v>1430</v>
      </c>
      <c r="M1422" s="331">
        <v>1160</v>
      </c>
      <c r="N1422" s="332">
        <v>48.333333330000002</v>
      </c>
    </row>
    <row r="1423" spans="12:14" ht="17.25" thickBot="1" x14ac:dyDescent="0.35">
      <c r="L1423" s="329" t="s">
        <v>1431</v>
      </c>
      <c r="M1423" s="331">
        <v>1160</v>
      </c>
      <c r="N1423" s="332">
        <v>48.333333330000002</v>
      </c>
    </row>
    <row r="1424" spans="12:14" ht="17.25" thickBot="1" x14ac:dyDescent="0.35">
      <c r="L1424" s="329" t="s">
        <v>1432</v>
      </c>
      <c r="M1424" s="331">
        <v>1160</v>
      </c>
      <c r="N1424" s="332">
        <v>48.333333330000002</v>
      </c>
    </row>
    <row r="1425" spans="12:14" ht="17.25" thickBot="1" x14ac:dyDescent="0.35">
      <c r="L1425" s="329" t="s">
        <v>1433</v>
      </c>
      <c r="M1425" s="331">
        <v>1160</v>
      </c>
      <c r="N1425" s="332">
        <v>48.333333330000002</v>
      </c>
    </row>
    <row r="1426" spans="12:14" ht="17.25" thickBot="1" x14ac:dyDescent="0.35">
      <c r="L1426" s="329" t="s">
        <v>1434</v>
      </c>
      <c r="M1426" s="331">
        <v>1160</v>
      </c>
      <c r="N1426" s="332">
        <v>48.333333330000002</v>
      </c>
    </row>
    <row r="1427" spans="12:14" ht="17.25" thickBot="1" x14ac:dyDescent="0.35">
      <c r="L1427" s="329" t="s">
        <v>1435</v>
      </c>
      <c r="M1427" s="331">
        <v>1160</v>
      </c>
      <c r="N1427" s="332">
        <v>48.333333330000002</v>
      </c>
    </row>
    <row r="1428" spans="12:14" ht="17.25" thickBot="1" x14ac:dyDescent="0.35">
      <c r="L1428" s="329" t="s">
        <v>1436</v>
      </c>
      <c r="M1428" s="331">
        <v>1160</v>
      </c>
      <c r="N1428" s="332">
        <v>48.333333330000002</v>
      </c>
    </row>
    <row r="1429" spans="12:14" ht="17.25" thickBot="1" x14ac:dyDescent="0.35">
      <c r="L1429" s="329" t="s">
        <v>1437</v>
      </c>
      <c r="M1429" s="331">
        <v>1160</v>
      </c>
      <c r="N1429" s="332">
        <v>48.333333330000002</v>
      </c>
    </row>
    <row r="1430" spans="12:14" ht="17.25" thickBot="1" x14ac:dyDescent="0.35">
      <c r="L1430" s="329" t="s">
        <v>1438</v>
      </c>
      <c r="M1430" s="331">
        <v>1160</v>
      </c>
      <c r="N1430" s="332">
        <v>48.333333330000002</v>
      </c>
    </row>
    <row r="1431" spans="12:14" ht="17.25" thickBot="1" x14ac:dyDescent="0.35">
      <c r="L1431" s="329" t="s">
        <v>1439</v>
      </c>
      <c r="M1431" s="331">
        <v>1160</v>
      </c>
      <c r="N1431" s="332">
        <v>48.333333330000002</v>
      </c>
    </row>
    <row r="1432" spans="12:14" ht="17.25" thickBot="1" x14ac:dyDescent="0.35">
      <c r="L1432" s="329" t="s">
        <v>1440</v>
      </c>
      <c r="M1432" s="331">
        <v>1160</v>
      </c>
      <c r="N1432" s="332">
        <v>48.333333330000002</v>
      </c>
    </row>
    <row r="1433" spans="12:14" ht="17.25" thickBot="1" x14ac:dyDescent="0.35">
      <c r="L1433" s="329" t="s">
        <v>1441</v>
      </c>
      <c r="M1433" s="331">
        <v>1160</v>
      </c>
      <c r="N1433" s="332">
        <v>48.333333330000002</v>
      </c>
    </row>
    <row r="1434" spans="12:14" ht="17.25" thickBot="1" x14ac:dyDescent="0.35">
      <c r="L1434" s="329" t="s">
        <v>1442</v>
      </c>
      <c r="M1434" s="331">
        <v>1160</v>
      </c>
      <c r="N1434" s="332">
        <v>48.333333330000002</v>
      </c>
    </row>
    <row r="1435" spans="12:14" ht="17.25" thickBot="1" x14ac:dyDescent="0.35">
      <c r="L1435" s="329" t="s">
        <v>1443</v>
      </c>
      <c r="M1435" s="331">
        <v>1160</v>
      </c>
      <c r="N1435" s="332">
        <v>48.333333330000002</v>
      </c>
    </row>
    <row r="1436" spans="12:14" ht="17.25" thickBot="1" x14ac:dyDescent="0.35">
      <c r="L1436" s="329" t="s">
        <v>1444</v>
      </c>
      <c r="M1436" s="331">
        <v>1160</v>
      </c>
      <c r="N1436" s="332">
        <v>48.333333330000002</v>
      </c>
    </row>
    <row r="1437" spans="12:14" ht="17.25" thickBot="1" x14ac:dyDescent="0.35">
      <c r="L1437" s="329" t="s">
        <v>1445</v>
      </c>
      <c r="M1437" s="331">
        <v>1160</v>
      </c>
      <c r="N1437" s="332">
        <v>48.333333330000002</v>
      </c>
    </row>
    <row r="1438" spans="12:14" ht="17.25" thickBot="1" x14ac:dyDescent="0.35">
      <c r="L1438" s="329" t="s">
        <v>1446</v>
      </c>
      <c r="M1438" s="331">
        <v>1160</v>
      </c>
      <c r="N1438" s="332">
        <v>48.333333330000002</v>
      </c>
    </row>
    <row r="1439" spans="12:14" ht="17.25" thickBot="1" x14ac:dyDescent="0.35">
      <c r="L1439" s="329" t="s">
        <v>1447</v>
      </c>
      <c r="M1439" s="331">
        <v>1160</v>
      </c>
      <c r="N1439" s="332">
        <v>48.333333330000002</v>
      </c>
    </row>
    <row r="1440" spans="12:14" ht="17.25" thickBot="1" x14ac:dyDescent="0.35">
      <c r="L1440" s="329" t="s">
        <v>1448</v>
      </c>
      <c r="M1440" s="331">
        <v>1160</v>
      </c>
      <c r="N1440" s="332">
        <v>48.333333330000002</v>
      </c>
    </row>
    <row r="1441" spans="12:14" ht="17.25" thickBot="1" x14ac:dyDescent="0.35">
      <c r="L1441" s="329" t="s">
        <v>1449</v>
      </c>
      <c r="M1441" s="331">
        <v>1160</v>
      </c>
      <c r="N1441" s="332">
        <v>48.333333330000002</v>
      </c>
    </row>
    <row r="1442" spans="12:14" ht="17.25" thickBot="1" x14ac:dyDescent="0.35">
      <c r="L1442" s="329" t="s">
        <v>1450</v>
      </c>
      <c r="M1442" s="331">
        <v>1160</v>
      </c>
      <c r="N1442" s="332">
        <v>48.333333330000002</v>
      </c>
    </row>
    <row r="1443" spans="12:14" ht="17.25" thickBot="1" x14ac:dyDescent="0.35">
      <c r="L1443" s="329" t="s">
        <v>1451</v>
      </c>
      <c r="M1443" s="331">
        <v>1160</v>
      </c>
      <c r="N1443" s="332">
        <v>48.333333330000002</v>
      </c>
    </row>
    <row r="1444" spans="12:14" ht="17.25" thickBot="1" x14ac:dyDescent="0.35">
      <c r="L1444" s="329" t="s">
        <v>1452</v>
      </c>
      <c r="M1444" s="331">
        <v>1160</v>
      </c>
      <c r="N1444" s="332">
        <v>48.333333330000002</v>
      </c>
    </row>
    <row r="1445" spans="12:14" ht="17.25" thickBot="1" x14ac:dyDescent="0.35">
      <c r="L1445" s="329" t="s">
        <v>1453</v>
      </c>
      <c r="M1445" s="331">
        <v>1160</v>
      </c>
      <c r="N1445" s="332">
        <v>48.333333330000002</v>
      </c>
    </row>
    <row r="1446" spans="12:14" ht="17.25" thickBot="1" x14ac:dyDescent="0.35">
      <c r="L1446" s="329" t="s">
        <v>1454</v>
      </c>
      <c r="M1446" s="331">
        <v>1160</v>
      </c>
      <c r="N1446" s="332">
        <v>48.333333330000002</v>
      </c>
    </row>
    <row r="1447" spans="12:14" ht="17.25" thickBot="1" x14ac:dyDescent="0.35">
      <c r="L1447" s="329" t="s">
        <v>1455</v>
      </c>
      <c r="M1447" s="331">
        <v>1160</v>
      </c>
      <c r="N1447" s="332">
        <v>48.333333330000002</v>
      </c>
    </row>
    <row r="1448" spans="12:14" ht="17.25" thickBot="1" x14ac:dyDescent="0.35">
      <c r="L1448" s="329" t="s">
        <v>1456</v>
      </c>
      <c r="M1448" s="331">
        <v>1160</v>
      </c>
      <c r="N1448" s="332">
        <v>48.333333330000002</v>
      </c>
    </row>
    <row r="1449" spans="12:14" ht="17.25" thickBot="1" x14ac:dyDescent="0.35">
      <c r="L1449" s="329" t="s">
        <v>1457</v>
      </c>
      <c r="M1449" s="331">
        <v>1160</v>
      </c>
      <c r="N1449" s="332">
        <v>48.333333330000002</v>
      </c>
    </row>
    <row r="1450" spans="12:14" ht="17.25" thickBot="1" x14ac:dyDescent="0.35">
      <c r="L1450" s="329" t="s">
        <v>1458</v>
      </c>
      <c r="M1450" s="331">
        <v>1160</v>
      </c>
      <c r="N1450" s="332">
        <v>48.333333330000002</v>
      </c>
    </row>
    <row r="1451" spans="12:14" ht="17.25" thickBot="1" x14ac:dyDescent="0.35">
      <c r="L1451" s="329" t="s">
        <v>1459</v>
      </c>
      <c r="M1451" s="331">
        <v>1160</v>
      </c>
      <c r="N1451" s="332">
        <v>48.333333330000002</v>
      </c>
    </row>
    <row r="1452" spans="12:14" ht="17.25" thickBot="1" x14ac:dyDescent="0.35">
      <c r="L1452" s="329" t="s">
        <v>1460</v>
      </c>
      <c r="M1452" s="331">
        <v>1160</v>
      </c>
      <c r="N1452" s="332">
        <v>48.333333330000002</v>
      </c>
    </row>
    <row r="1453" spans="12:14" ht="17.25" thickBot="1" x14ac:dyDescent="0.35">
      <c r="L1453" s="329" t="s">
        <v>1461</v>
      </c>
      <c r="M1453" s="331">
        <v>1160</v>
      </c>
      <c r="N1453" s="332">
        <v>48.333333330000002</v>
      </c>
    </row>
    <row r="1454" spans="12:14" ht="17.25" thickBot="1" x14ac:dyDescent="0.35">
      <c r="L1454" s="329" t="s">
        <v>1462</v>
      </c>
      <c r="M1454" s="331">
        <v>1160</v>
      </c>
      <c r="N1454" s="332">
        <v>48.333333330000002</v>
      </c>
    </row>
    <row r="1455" spans="12:14" ht="17.25" thickBot="1" x14ac:dyDescent="0.35">
      <c r="L1455" s="329" t="s">
        <v>1463</v>
      </c>
      <c r="M1455" s="331">
        <v>1160</v>
      </c>
      <c r="N1455" s="332">
        <v>48.333333330000002</v>
      </c>
    </row>
    <row r="1456" spans="12:14" ht="17.25" thickBot="1" x14ac:dyDescent="0.35">
      <c r="L1456" s="329" t="s">
        <v>1464</v>
      </c>
      <c r="M1456" s="331">
        <v>1160</v>
      </c>
      <c r="N1456" s="332">
        <v>48.333333330000002</v>
      </c>
    </row>
    <row r="1457" spans="12:14" ht="17.25" thickBot="1" x14ac:dyDescent="0.35">
      <c r="L1457" s="329" t="s">
        <v>1465</v>
      </c>
      <c r="M1457" s="331">
        <v>1160</v>
      </c>
      <c r="N1457" s="332">
        <v>48.333333330000002</v>
      </c>
    </row>
    <row r="1458" spans="12:14" ht="17.25" thickBot="1" x14ac:dyDescent="0.35">
      <c r="L1458" s="329" t="s">
        <v>1466</v>
      </c>
      <c r="M1458" s="331">
        <v>1160</v>
      </c>
      <c r="N1458" s="332">
        <v>48.333333330000002</v>
      </c>
    </row>
    <row r="1459" spans="12:14" ht="17.25" thickBot="1" x14ac:dyDescent="0.35">
      <c r="L1459" s="329" t="s">
        <v>1467</v>
      </c>
      <c r="M1459" s="331">
        <v>1160</v>
      </c>
      <c r="N1459" s="332">
        <v>48.333333330000002</v>
      </c>
    </row>
    <row r="1460" spans="12:14" ht="17.25" thickBot="1" x14ac:dyDescent="0.35">
      <c r="L1460" s="329" t="s">
        <v>1468</v>
      </c>
      <c r="M1460" s="331">
        <v>1160</v>
      </c>
      <c r="N1460" s="332">
        <v>48.333333330000002</v>
      </c>
    </row>
    <row r="1461" spans="12:14" ht="17.25" thickBot="1" x14ac:dyDescent="0.35">
      <c r="L1461" s="329" t="s">
        <v>1469</v>
      </c>
      <c r="M1461" s="331">
        <v>1160</v>
      </c>
      <c r="N1461" s="332">
        <v>48.333333330000002</v>
      </c>
    </row>
    <row r="1462" spans="12:14" ht="17.25" thickBot="1" x14ac:dyDescent="0.35">
      <c r="L1462" s="329" t="s">
        <v>1470</v>
      </c>
      <c r="M1462" s="331">
        <v>1160</v>
      </c>
      <c r="N1462" s="332">
        <v>48.333333330000002</v>
      </c>
    </row>
    <row r="1463" spans="12:14" ht="17.25" thickBot="1" x14ac:dyDescent="0.35">
      <c r="L1463" s="329" t="s">
        <v>1471</v>
      </c>
      <c r="M1463" s="331">
        <v>1160</v>
      </c>
      <c r="N1463" s="332">
        <v>48.333333330000002</v>
      </c>
    </row>
    <row r="1464" spans="12:14" ht="17.25" thickBot="1" x14ac:dyDescent="0.35">
      <c r="L1464" s="329" t="s">
        <v>1472</v>
      </c>
      <c r="M1464" s="331">
        <v>1160</v>
      </c>
      <c r="N1464" s="332">
        <v>48.333333330000002</v>
      </c>
    </row>
    <row r="1465" spans="12:14" ht="17.25" thickBot="1" x14ac:dyDescent="0.35">
      <c r="L1465" s="329" t="s">
        <v>1473</v>
      </c>
      <c r="M1465" s="331">
        <v>1160</v>
      </c>
      <c r="N1465" s="332">
        <v>48.333333330000002</v>
      </c>
    </row>
    <row r="1466" spans="12:14" ht="17.25" thickBot="1" x14ac:dyDescent="0.35">
      <c r="L1466" s="329" t="s">
        <v>1474</v>
      </c>
      <c r="M1466" s="331">
        <v>1160</v>
      </c>
      <c r="N1466" s="332">
        <v>48.333333330000002</v>
      </c>
    </row>
    <row r="1467" spans="12:14" ht="17.25" thickBot="1" x14ac:dyDescent="0.35">
      <c r="L1467" s="329" t="s">
        <v>1475</v>
      </c>
      <c r="M1467" s="331">
        <v>1160</v>
      </c>
      <c r="N1467" s="332">
        <v>48.333333330000002</v>
      </c>
    </row>
    <row r="1468" spans="12:14" ht="17.25" thickBot="1" x14ac:dyDescent="0.35">
      <c r="L1468" s="329" t="s">
        <v>1476</v>
      </c>
      <c r="M1468" s="331">
        <v>1160</v>
      </c>
      <c r="N1468" s="332">
        <v>48.333333330000002</v>
      </c>
    </row>
    <row r="1469" spans="12:14" ht="17.25" thickBot="1" x14ac:dyDescent="0.35">
      <c r="L1469" s="329" t="s">
        <v>1477</v>
      </c>
      <c r="M1469" s="331">
        <v>1160</v>
      </c>
      <c r="N1469" s="332">
        <v>48.333333330000002</v>
      </c>
    </row>
    <row r="1470" spans="12:14" ht="17.25" thickBot="1" x14ac:dyDescent="0.35">
      <c r="L1470" s="329" t="s">
        <v>1478</v>
      </c>
      <c r="M1470" s="331">
        <v>1160</v>
      </c>
      <c r="N1470" s="332">
        <v>48.333333330000002</v>
      </c>
    </row>
    <row r="1471" spans="12:14" ht="17.25" thickBot="1" x14ac:dyDescent="0.35">
      <c r="L1471" s="329" t="s">
        <v>1479</v>
      </c>
      <c r="M1471" s="331">
        <v>1160</v>
      </c>
      <c r="N1471" s="332">
        <v>48.333333330000002</v>
      </c>
    </row>
    <row r="1472" spans="12:14" ht="17.25" thickBot="1" x14ac:dyDescent="0.35">
      <c r="L1472" s="329" t="s">
        <v>1480</v>
      </c>
      <c r="M1472" s="331">
        <v>1160</v>
      </c>
      <c r="N1472" s="332">
        <v>48.333333330000002</v>
      </c>
    </row>
    <row r="1473" spans="12:14" ht="17.25" thickBot="1" x14ac:dyDescent="0.35">
      <c r="L1473" s="329" t="s">
        <v>1481</v>
      </c>
      <c r="M1473" s="331">
        <v>1160</v>
      </c>
      <c r="N1473" s="332">
        <v>48.333333330000002</v>
      </c>
    </row>
    <row r="1474" spans="12:14" ht="17.25" thickBot="1" x14ac:dyDescent="0.35">
      <c r="L1474" s="329" t="s">
        <v>1482</v>
      </c>
      <c r="M1474" s="331">
        <v>1160</v>
      </c>
      <c r="N1474" s="332">
        <v>48.333333330000002</v>
      </c>
    </row>
    <row r="1475" spans="12:14" ht="17.25" thickBot="1" x14ac:dyDescent="0.35">
      <c r="L1475" s="329" t="s">
        <v>1483</v>
      </c>
      <c r="M1475" s="331">
        <v>1160</v>
      </c>
      <c r="N1475" s="332">
        <v>48.333333330000002</v>
      </c>
    </row>
    <row r="1476" spans="12:14" ht="17.25" thickBot="1" x14ac:dyDescent="0.35">
      <c r="L1476" s="329" t="s">
        <v>1484</v>
      </c>
      <c r="M1476" s="331">
        <v>1160</v>
      </c>
      <c r="N1476" s="332">
        <v>48.333333330000002</v>
      </c>
    </row>
    <row r="1477" spans="12:14" ht="17.25" thickBot="1" x14ac:dyDescent="0.35">
      <c r="L1477" s="329" t="s">
        <v>1485</v>
      </c>
      <c r="M1477" s="331">
        <v>1160</v>
      </c>
      <c r="N1477" s="332">
        <v>48.333333330000002</v>
      </c>
    </row>
    <row r="1478" spans="12:14" ht="17.25" thickBot="1" x14ac:dyDescent="0.35">
      <c r="L1478" s="329" t="s">
        <v>1486</v>
      </c>
      <c r="M1478" s="331">
        <v>1160</v>
      </c>
      <c r="N1478" s="332">
        <v>48.333333330000002</v>
      </c>
    </row>
    <row r="1479" spans="12:14" ht="17.25" thickBot="1" x14ac:dyDescent="0.35">
      <c r="L1479" s="329" t="s">
        <v>1487</v>
      </c>
      <c r="M1479" s="331">
        <v>1160</v>
      </c>
      <c r="N1479" s="332">
        <v>48.333333330000002</v>
      </c>
    </row>
    <row r="1480" spans="12:14" ht="17.25" thickBot="1" x14ac:dyDescent="0.35">
      <c r="L1480" s="329" t="s">
        <v>1488</v>
      </c>
      <c r="M1480" s="331">
        <v>1160</v>
      </c>
      <c r="N1480" s="332">
        <v>48.333333330000002</v>
      </c>
    </row>
    <row r="1481" spans="12:14" ht="17.25" thickBot="1" x14ac:dyDescent="0.35">
      <c r="L1481" s="329" t="s">
        <v>1489</v>
      </c>
      <c r="M1481" s="331">
        <v>1160</v>
      </c>
      <c r="N1481" s="332">
        <v>48.333333330000002</v>
      </c>
    </row>
    <row r="1482" spans="12:14" ht="17.25" thickBot="1" x14ac:dyDescent="0.35">
      <c r="L1482" s="329" t="s">
        <v>1490</v>
      </c>
      <c r="M1482" s="331">
        <v>1160</v>
      </c>
      <c r="N1482" s="332">
        <v>48.333333330000002</v>
      </c>
    </row>
    <row r="1483" spans="12:14" ht="17.25" thickBot="1" x14ac:dyDescent="0.35">
      <c r="L1483" s="329" t="s">
        <v>1491</v>
      </c>
      <c r="M1483" s="331">
        <v>1160</v>
      </c>
      <c r="N1483" s="332">
        <v>48.333333330000002</v>
      </c>
    </row>
    <row r="1484" spans="12:14" ht="17.25" thickBot="1" x14ac:dyDescent="0.35">
      <c r="L1484" s="329" t="s">
        <v>1492</v>
      </c>
      <c r="M1484" s="331">
        <v>1160</v>
      </c>
      <c r="N1484" s="332">
        <v>48.333333330000002</v>
      </c>
    </row>
    <row r="1485" spans="12:14" ht="17.25" thickBot="1" x14ac:dyDescent="0.35">
      <c r="L1485" s="329" t="s">
        <v>1493</v>
      </c>
      <c r="M1485" s="331">
        <v>1160</v>
      </c>
      <c r="N1485" s="332">
        <v>48.333333330000002</v>
      </c>
    </row>
    <row r="1486" spans="12:14" ht="17.25" thickBot="1" x14ac:dyDescent="0.35">
      <c r="L1486" s="329" t="s">
        <v>1494</v>
      </c>
      <c r="M1486" s="331">
        <v>1160</v>
      </c>
      <c r="N1486" s="332">
        <v>48.333333330000002</v>
      </c>
    </row>
    <row r="1487" spans="12:14" ht="17.25" thickBot="1" x14ac:dyDescent="0.35">
      <c r="L1487" s="329" t="s">
        <v>1495</v>
      </c>
      <c r="M1487" s="331">
        <v>1160</v>
      </c>
      <c r="N1487" s="332">
        <v>48.333333330000002</v>
      </c>
    </row>
    <row r="1488" spans="12:14" ht="17.25" thickBot="1" x14ac:dyDescent="0.35">
      <c r="L1488" s="329" t="s">
        <v>1496</v>
      </c>
      <c r="M1488" s="331">
        <v>1160</v>
      </c>
      <c r="N1488" s="332">
        <v>48.333333330000002</v>
      </c>
    </row>
    <row r="1489" spans="12:14" ht="17.25" thickBot="1" x14ac:dyDescent="0.35">
      <c r="L1489" s="329" t="s">
        <v>1497</v>
      </c>
      <c r="M1489" s="331">
        <v>1160</v>
      </c>
      <c r="N1489" s="332">
        <v>48.333333330000002</v>
      </c>
    </row>
    <row r="1490" spans="12:14" ht="17.25" thickBot="1" x14ac:dyDescent="0.35">
      <c r="L1490" s="329" t="s">
        <v>1498</v>
      </c>
      <c r="M1490" s="331">
        <v>1160</v>
      </c>
      <c r="N1490" s="332">
        <v>48.333333330000002</v>
      </c>
    </row>
    <row r="1491" spans="12:14" ht="17.25" thickBot="1" x14ac:dyDescent="0.35">
      <c r="L1491" s="329" t="s">
        <v>1499</v>
      </c>
      <c r="M1491" s="331">
        <v>1160</v>
      </c>
      <c r="N1491" s="332">
        <v>48.333333330000002</v>
      </c>
    </row>
    <row r="1492" spans="12:14" ht="17.25" thickBot="1" x14ac:dyDescent="0.35">
      <c r="L1492" s="329" t="s">
        <v>1500</v>
      </c>
      <c r="M1492" s="331">
        <v>1160</v>
      </c>
      <c r="N1492" s="332">
        <v>48.333333330000002</v>
      </c>
    </row>
    <row r="1493" spans="12:14" ht="17.25" thickBot="1" x14ac:dyDescent="0.35">
      <c r="L1493" s="329" t="s">
        <v>1501</v>
      </c>
      <c r="M1493" s="331">
        <v>1160</v>
      </c>
      <c r="N1493" s="332">
        <v>48.333333330000002</v>
      </c>
    </row>
    <row r="1494" spans="12:14" ht="17.25" thickBot="1" x14ac:dyDescent="0.35">
      <c r="L1494" s="329" t="s">
        <v>1502</v>
      </c>
      <c r="M1494" s="331">
        <v>1160</v>
      </c>
      <c r="N1494" s="332">
        <v>48.333333330000002</v>
      </c>
    </row>
  </sheetData>
  <phoneticPr fontId="2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301"/>
  <sheetViews>
    <sheetView workbookViewId="0">
      <selection activeCell="N36" sqref="N36"/>
    </sheetView>
  </sheetViews>
  <sheetFormatPr defaultRowHeight="16.5" x14ac:dyDescent="0.3"/>
  <cols>
    <col min="3" max="3" width="12.125" customWidth="1"/>
  </cols>
  <sheetData>
    <row r="1" spans="1:13" ht="29.25" thickBot="1" x14ac:dyDescent="0.35">
      <c r="A1" s="333" t="s">
        <v>1503</v>
      </c>
      <c r="B1" s="352" t="s">
        <v>1504</v>
      </c>
      <c r="C1" s="333" t="s">
        <v>1505</v>
      </c>
      <c r="D1" s="333" t="s">
        <v>1506</v>
      </c>
      <c r="I1" s="333" t="s">
        <v>1507</v>
      </c>
      <c r="J1" s="340" t="s">
        <v>1508</v>
      </c>
      <c r="K1" s="340" t="s">
        <v>1509</v>
      </c>
      <c r="L1" s="340" t="s">
        <v>1510</v>
      </c>
      <c r="M1" s="339" t="s">
        <v>1511</v>
      </c>
    </row>
    <row r="2" spans="1:13" ht="17.25" thickBot="1" x14ac:dyDescent="0.35">
      <c r="A2" s="333">
        <v>1</v>
      </c>
      <c r="B2" s="334">
        <v>0</v>
      </c>
      <c r="C2" s="334">
        <v>0</v>
      </c>
      <c r="D2" s="334">
        <v>0</v>
      </c>
      <c r="I2" s="341">
        <v>1</v>
      </c>
      <c r="J2" s="342">
        <v>36</v>
      </c>
      <c r="K2" s="342">
        <v>73</v>
      </c>
      <c r="L2" s="342">
        <v>30</v>
      </c>
      <c r="M2" s="343">
        <v>0.2326</v>
      </c>
    </row>
    <row r="3" spans="1:13" ht="17.25" thickBot="1" x14ac:dyDescent="0.35">
      <c r="A3" s="333">
        <v>2</v>
      </c>
      <c r="B3" s="334">
        <v>600</v>
      </c>
      <c r="C3" s="335">
        <v>2280</v>
      </c>
      <c r="D3" s="334">
        <v>0</v>
      </c>
      <c r="I3" s="341">
        <v>2</v>
      </c>
      <c r="J3" s="342">
        <v>40</v>
      </c>
      <c r="K3" s="342">
        <v>105</v>
      </c>
      <c r="L3" s="342">
        <v>33</v>
      </c>
      <c r="M3" s="343">
        <v>0.25209999999999999</v>
      </c>
    </row>
    <row r="4" spans="1:13" ht="17.25" thickBot="1" x14ac:dyDescent="0.35">
      <c r="A4" s="333">
        <v>3</v>
      </c>
      <c r="B4" s="334">
        <v>600</v>
      </c>
      <c r="C4" s="335">
        <v>2280</v>
      </c>
      <c r="D4" s="334">
        <v>0</v>
      </c>
      <c r="I4" s="341">
        <v>3</v>
      </c>
      <c r="J4" s="342">
        <v>46</v>
      </c>
      <c r="K4" s="342">
        <v>141</v>
      </c>
      <c r="L4" s="342">
        <v>36</v>
      </c>
      <c r="M4" s="343">
        <v>0.26879999999999998</v>
      </c>
    </row>
    <row r="5" spans="1:13" ht="17.25" thickBot="1" x14ac:dyDescent="0.35">
      <c r="A5" s="333">
        <v>4</v>
      </c>
      <c r="B5" s="334">
        <v>600</v>
      </c>
      <c r="C5" s="335">
        <v>2280</v>
      </c>
      <c r="D5" s="334">
        <v>0</v>
      </c>
      <c r="I5" s="341">
        <v>4</v>
      </c>
      <c r="J5" s="342">
        <v>51</v>
      </c>
      <c r="K5" s="342">
        <v>181</v>
      </c>
      <c r="L5" s="342">
        <v>37</v>
      </c>
      <c r="M5" s="343">
        <v>0.28360000000000002</v>
      </c>
    </row>
    <row r="6" spans="1:13" ht="17.25" thickBot="1" x14ac:dyDescent="0.35">
      <c r="A6" s="333">
        <v>5</v>
      </c>
      <c r="B6" s="334">
        <v>600</v>
      </c>
      <c r="C6" s="335">
        <v>2280</v>
      </c>
      <c r="D6" s="334">
        <v>0</v>
      </c>
      <c r="I6" s="341">
        <v>5</v>
      </c>
      <c r="J6" s="342">
        <v>57</v>
      </c>
      <c r="K6" s="342">
        <v>225</v>
      </c>
      <c r="L6" s="342">
        <v>40</v>
      </c>
      <c r="M6" s="343">
        <v>0.2969</v>
      </c>
    </row>
    <row r="7" spans="1:13" ht="17.25" thickBot="1" x14ac:dyDescent="0.35">
      <c r="A7" s="333">
        <v>6</v>
      </c>
      <c r="B7" s="334">
        <v>600</v>
      </c>
      <c r="C7" s="335">
        <v>2280</v>
      </c>
      <c r="D7" s="334">
        <v>0</v>
      </c>
      <c r="I7" s="341">
        <v>6</v>
      </c>
      <c r="J7" s="342">
        <v>63</v>
      </c>
      <c r="K7" s="342">
        <v>259</v>
      </c>
      <c r="L7" s="342">
        <v>42</v>
      </c>
      <c r="M7" s="343">
        <v>0.30609999999999998</v>
      </c>
    </row>
    <row r="8" spans="1:13" ht="17.25" thickBot="1" x14ac:dyDescent="0.35">
      <c r="A8" s="333">
        <v>7</v>
      </c>
      <c r="B8" s="334">
        <v>600</v>
      </c>
      <c r="C8" s="335">
        <v>2280</v>
      </c>
      <c r="D8" s="334">
        <v>0</v>
      </c>
      <c r="I8" s="341">
        <v>7</v>
      </c>
      <c r="J8" s="342">
        <v>69</v>
      </c>
      <c r="K8" s="342">
        <v>309</v>
      </c>
      <c r="L8" s="342">
        <v>45</v>
      </c>
      <c r="M8" s="343">
        <v>0.3175</v>
      </c>
    </row>
    <row r="9" spans="1:13" ht="17.25" thickBot="1" x14ac:dyDescent="0.35">
      <c r="A9" s="333">
        <v>8</v>
      </c>
      <c r="B9" s="334">
        <v>600</v>
      </c>
      <c r="C9" s="335">
        <v>2280</v>
      </c>
      <c r="D9" s="334">
        <v>0</v>
      </c>
      <c r="I9" s="341">
        <v>8</v>
      </c>
      <c r="J9" s="342">
        <v>75</v>
      </c>
      <c r="K9" s="342">
        <v>363</v>
      </c>
      <c r="L9" s="342">
        <v>48</v>
      </c>
      <c r="M9" s="343">
        <v>0.3281</v>
      </c>
    </row>
    <row r="10" spans="1:13" ht="17.25" thickBot="1" x14ac:dyDescent="0.35">
      <c r="A10" s="333">
        <v>9</v>
      </c>
      <c r="B10" s="334">
        <v>600</v>
      </c>
      <c r="C10" s="335">
        <v>2280</v>
      </c>
      <c r="D10" s="334">
        <v>20</v>
      </c>
      <c r="I10" s="341">
        <v>9</v>
      </c>
      <c r="J10" s="342">
        <v>78</v>
      </c>
      <c r="K10" s="342">
        <v>390</v>
      </c>
      <c r="L10" s="342">
        <v>51</v>
      </c>
      <c r="M10" s="343">
        <v>0.3332</v>
      </c>
    </row>
    <row r="11" spans="1:13" ht="17.25" thickBot="1" x14ac:dyDescent="0.35">
      <c r="A11" s="333">
        <v>10</v>
      </c>
      <c r="B11" s="334">
        <v>600</v>
      </c>
      <c r="C11" s="335">
        <v>2280</v>
      </c>
      <c r="D11" s="334">
        <v>0</v>
      </c>
      <c r="I11" s="341">
        <v>10</v>
      </c>
      <c r="J11" s="342">
        <v>81</v>
      </c>
      <c r="K11" s="342">
        <v>432</v>
      </c>
      <c r="L11" s="342">
        <v>54</v>
      </c>
      <c r="M11" s="343">
        <v>0.34039999999999998</v>
      </c>
    </row>
    <row r="12" spans="1:13" ht="17.25" thickBot="1" x14ac:dyDescent="0.35">
      <c r="A12" s="333">
        <v>11</v>
      </c>
      <c r="B12" s="334">
        <v>600</v>
      </c>
      <c r="C12" s="335">
        <v>2280</v>
      </c>
      <c r="D12" s="334">
        <v>0</v>
      </c>
      <c r="I12" s="341">
        <v>11</v>
      </c>
      <c r="J12" s="342">
        <v>84</v>
      </c>
      <c r="K12" s="342">
        <v>462</v>
      </c>
      <c r="L12" s="342">
        <v>57</v>
      </c>
      <c r="M12" s="343">
        <v>0.34510000000000002</v>
      </c>
    </row>
    <row r="13" spans="1:13" ht="17.25" thickBot="1" x14ac:dyDescent="0.35">
      <c r="A13" s="333">
        <v>12</v>
      </c>
      <c r="B13" s="334">
        <v>600</v>
      </c>
      <c r="C13" s="335">
        <v>2280</v>
      </c>
      <c r="D13" s="334">
        <v>0</v>
      </c>
      <c r="I13" s="341">
        <v>12</v>
      </c>
      <c r="J13" s="342">
        <v>88</v>
      </c>
      <c r="K13" s="342">
        <v>492</v>
      </c>
      <c r="L13" s="342">
        <v>60</v>
      </c>
      <c r="M13" s="343">
        <v>0.34960000000000002</v>
      </c>
    </row>
    <row r="14" spans="1:13" ht="17.25" thickBot="1" x14ac:dyDescent="0.35">
      <c r="A14" s="333">
        <v>13</v>
      </c>
      <c r="B14" s="334">
        <v>600</v>
      </c>
      <c r="C14" s="335">
        <v>2280</v>
      </c>
      <c r="D14" s="334">
        <v>0</v>
      </c>
      <c r="I14" s="341">
        <v>13</v>
      </c>
      <c r="J14" s="342">
        <v>90</v>
      </c>
      <c r="K14" s="342">
        <v>507</v>
      </c>
      <c r="L14" s="342">
        <v>63</v>
      </c>
      <c r="M14" s="343">
        <v>0.35189999999999999</v>
      </c>
    </row>
    <row r="15" spans="1:13" ht="17.25" thickBot="1" x14ac:dyDescent="0.35">
      <c r="A15" s="333">
        <v>14</v>
      </c>
      <c r="B15" s="334">
        <v>600</v>
      </c>
      <c r="C15" s="335">
        <v>2280</v>
      </c>
      <c r="D15" s="334">
        <v>0</v>
      </c>
      <c r="I15" s="341">
        <v>14</v>
      </c>
      <c r="J15" s="342">
        <v>93</v>
      </c>
      <c r="K15" s="342">
        <v>540</v>
      </c>
      <c r="L15" s="342">
        <v>64</v>
      </c>
      <c r="M15" s="343">
        <v>0.35620000000000002</v>
      </c>
    </row>
    <row r="16" spans="1:13" ht="17.25" thickBot="1" x14ac:dyDescent="0.35">
      <c r="A16" s="333">
        <v>15</v>
      </c>
      <c r="B16" s="334">
        <v>600</v>
      </c>
      <c r="C16" s="335">
        <v>2280</v>
      </c>
      <c r="D16" s="334">
        <v>0</v>
      </c>
      <c r="I16" s="341">
        <v>15</v>
      </c>
      <c r="J16" s="342">
        <v>96</v>
      </c>
      <c r="K16" s="342">
        <v>571</v>
      </c>
      <c r="L16" s="342">
        <v>67</v>
      </c>
      <c r="M16" s="343">
        <v>0.36049999999999999</v>
      </c>
    </row>
    <row r="17" spans="1:13" ht="17.25" thickBot="1" x14ac:dyDescent="0.35">
      <c r="A17" s="333">
        <v>16</v>
      </c>
      <c r="B17" s="334">
        <v>600</v>
      </c>
      <c r="C17" s="335">
        <v>2280</v>
      </c>
      <c r="D17" s="334">
        <v>0</v>
      </c>
      <c r="I17" s="341">
        <v>16</v>
      </c>
      <c r="J17" s="342">
        <v>97</v>
      </c>
      <c r="K17" s="342">
        <v>588</v>
      </c>
      <c r="L17" s="342">
        <v>70</v>
      </c>
      <c r="M17" s="343">
        <v>0.36249999999999999</v>
      </c>
    </row>
    <row r="18" spans="1:13" ht="17.25" thickBot="1" x14ac:dyDescent="0.35">
      <c r="A18" s="333">
        <v>17</v>
      </c>
      <c r="B18" s="334">
        <v>600</v>
      </c>
      <c r="C18" s="335">
        <v>2280</v>
      </c>
      <c r="D18" s="334">
        <v>0</v>
      </c>
      <c r="I18" s="341">
        <v>17</v>
      </c>
      <c r="J18" s="342">
        <v>100</v>
      </c>
      <c r="K18" s="342">
        <v>621</v>
      </c>
      <c r="L18" s="342">
        <v>73</v>
      </c>
      <c r="M18" s="343">
        <v>0.36659999999999998</v>
      </c>
    </row>
    <row r="19" spans="1:13" ht="17.25" thickBot="1" x14ac:dyDescent="0.35">
      <c r="A19" s="333">
        <v>18</v>
      </c>
      <c r="B19" s="334">
        <v>600</v>
      </c>
      <c r="C19" s="335">
        <v>2280</v>
      </c>
      <c r="D19" s="334">
        <v>0</v>
      </c>
      <c r="I19" s="341">
        <v>18</v>
      </c>
      <c r="J19" s="342">
        <v>102</v>
      </c>
      <c r="K19" s="342">
        <v>636</v>
      </c>
      <c r="L19" s="342">
        <v>78</v>
      </c>
      <c r="M19" s="343">
        <v>0.36859999999999998</v>
      </c>
    </row>
    <row r="20" spans="1:13" ht="17.25" thickBot="1" x14ac:dyDescent="0.35">
      <c r="A20" s="333">
        <v>19</v>
      </c>
      <c r="B20" s="334">
        <v>600</v>
      </c>
      <c r="C20" s="335">
        <v>2280</v>
      </c>
      <c r="D20" s="334">
        <v>0</v>
      </c>
      <c r="I20" s="341">
        <v>19</v>
      </c>
      <c r="J20" s="342">
        <v>105</v>
      </c>
      <c r="K20" s="342">
        <v>670</v>
      </c>
      <c r="L20" s="342">
        <v>81</v>
      </c>
      <c r="M20" s="343">
        <v>0.37259999999999999</v>
      </c>
    </row>
    <row r="21" spans="1:13" ht="17.25" thickBot="1" x14ac:dyDescent="0.35">
      <c r="A21" s="333">
        <v>20</v>
      </c>
      <c r="B21" s="334">
        <v>600</v>
      </c>
      <c r="C21" s="335">
        <v>2280</v>
      </c>
      <c r="D21" s="334">
        <v>0</v>
      </c>
      <c r="I21" s="341">
        <v>20</v>
      </c>
      <c r="J21" s="342">
        <v>108</v>
      </c>
      <c r="K21" s="342">
        <v>705</v>
      </c>
      <c r="L21" s="342">
        <v>84</v>
      </c>
      <c r="M21" s="343">
        <v>0.3765</v>
      </c>
    </row>
    <row r="22" spans="1:13" ht="17.25" thickBot="1" x14ac:dyDescent="0.35">
      <c r="A22" s="333">
        <v>21</v>
      </c>
      <c r="B22" s="334">
        <v>600</v>
      </c>
      <c r="C22" s="335">
        <v>5700</v>
      </c>
      <c r="D22" s="334">
        <v>40</v>
      </c>
      <c r="I22" s="341">
        <v>21</v>
      </c>
      <c r="J22" s="342">
        <v>111</v>
      </c>
      <c r="K22" s="342">
        <v>723</v>
      </c>
      <c r="L22" s="342">
        <v>87</v>
      </c>
      <c r="M22" s="343">
        <v>0.37840000000000001</v>
      </c>
    </row>
    <row r="23" spans="1:13" ht="17.25" thickBot="1" x14ac:dyDescent="0.35">
      <c r="A23" s="333">
        <v>22</v>
      </c>
      <c r="B23" s="334">
        <v>600</v>
      </c>
      <c r="C23" s="335">
        <v>5700</v>
      </c>
      <c r="D23" s="334">
        <v>0</v>
      </c>
      <c r="I23" s="341">
        <v>22</v>
      </c>
      <c r="J23" s="342">
        <v>111</v>
      </c>
      <c r="K23" s="342">
        <v>741</v>
      </c>
      <c r="L23" s="342">
        <v>90</v>
      </c>
      <c r="M23" s="343">
        <v>0.38030000000000003</v>
      </c>
    </row>
    <row r="24" spans="1:13" ht="17.25" thickBot="1" x14ac:dyDescent="0.35">
      <c r="A24" s="333">
        <v>23</v>
      </c>
      <c r="B24" s="334">
        <v>600</v>
      </c>
      <c r="C24" s="335">
        <v>5700</v>
      </c>
      <c r="D24" s="334">
        <v>0</v>
      </c>
      <c r="I24" s="341">
        <v>23</v>
      </c>
      <c r="J24" s="342">
        <v>115</v>
      </c>
      <c r="K24" s="342">
        <v>777</v>
      </c>
      <c r="L24" s="342">
        <v>93</v>
      </c>
      <c r="M24" s="343">
        <v>0.38400000000000001</v>
      </c>
    </row>
    <row r="25" spans="1:13" ht="17.25" thickBot="1" x14ac:dyDescent="0.35">
      <c r="A25" s="333">
        <v>24</v>
      </c>
      <c r="B25" s="334">
        <v>600</v>
      </c>
      <c r="C25" s="335">
        <v>5700</v>
      </c>
      <c r="D25" s="334">
        <v>0</v>
      </c>
      <c r="I25" s="341">
        <v>24</v>
      </c>
      <c r="J25" s="342">
        <v>117</v>
      </c>
      <c r="K25" s="342">
        <v>795</v>
      </c>
      <c r="L25" s="342">
        <v>96</v>
      </c>
      <c r="M25" s="343">
        <v>0.38579999999999998</v>
      </c>
    </row>
    <row r="26" spans="1:13" ht="17.25" thickBot="1" x14ac:dyDescent="0.35">
      <c r="A26" s="333">
        <v>25</v>
      </c>
      <c r="B26" s="334">
        <v>600</v>
      </c>
      <c r="C26" s="335">
        <v>5700</v>
      </c>
      <c r="D26" s="334">
        <v>0</v>
      </c>
      <c r="I26" s="341">
        <v>25</v>
      </c>
      <c r="J26" s="342">
        <v>120</v>
      </c>
      <c r="K26" s="342">
        <v>831</v>
      </c>
      <c r="L26" s="342">
        <v>99</v>
      </c>
      <c r="M26" s="343">
        <v>0.38940000000000002</v>
      </c>
    </row>
    <row r="27" spans="1:13" ht="17.25" thickBot="1" x14ac:dyDescent="0.35">
      <c r="A27" s="333">
        <v>26</v>
      </c>
      <c r="B27" s="334">
        <v>600</v>
      </c>
      <c r="C27" s="335">
        <v>5700</v>
      </c>
      <c r="D27" s="334">
        <v>0</v>
      </c>
      <c r="I27" s="341">
        <v>26</v>
      </c>
      <c r="J27" s="342">
        <v>121</v>
      </c>
      <c r="K27" s="342">
        <v>850</v>
      </c>
      <c r="L27" s="342">
        <v>102</v>
      </c>
      <c r="M27" s="343">
        <v>0.39119999999999999</v>
      </c>
    </row>
    <row r="28" spans="1:13" ht="17.25" thickBot="1" x14ac:dyDescent="0.35">
      <c r="A28" s="333">
        <v>27</v>
      </c>
      <c r="B28" s="334">
        <v>600</v>
      </c>
      <c r="C28" s="335">
        <v>5700</v>
      </c>
      <c r="D28" s="334">
        <v>0</v>
      </c>
      <c r="I28" s="341">
        <v>27</v>
      </c>
      <c r="J28" s="342">
        <v>124</v>
      </c>
      <c r="K28" s="342">
        <v>888</v>
      </c>
      <c r="L28" s="342">
        <v>105</v>
      </c>
      <c r="M28" s="343">
        <v>0.39460000000000001</v>
      </c>
    </row>
    <row r="29" spans="1:13" ht="17.25" thickBot="1" x14ac:dyDescent="0.35">
      <c r="A29" s="333">
        <v>28</v>
      </c>
      <c r="B29" s="334">
        <v>600</v>
      </c>
      <c r="C29" s="335">
        <v>5700</v>
      </c>
      <c r="D29" s="334">
        <v>0</v>
      </c>
      <c r="I29" s="341">
        <v>28</v>
      </c>
      <c r="J29" s="342">
        <v>129</v>
      </c>
      <c r="K29" s="342">
        <v>927</v>
      </c>
      <c r="L29" s="342">
        <v>108</v>
      </c>
      <c r="M29" s="343">
        <v>0.39810000000000001</v>
      </c>
    </row>
    <row r="30" spans="1:13" ht="17.25" thickBot="1" x14ac:dyDescent="0.35">
      <c r="A30" s="333">
        <v>29</v>
      </c>
      <c r="B30" s="334">
        <v>600</v>
      </c>
      <c r="C30" s="335">
        <v>5700</v>
      </c>
      <c r="D30" s="334">
        <v>0</v>
      </c>
      <c r="I30" s="341">
        <v>29</v>
      </c>
      <c r="J30" s="342">
        <v>129</v>
      </c>
      <c r="K30" s="342">
        <v>945</v>
      </c>
      <c r="L30" s="342">
        <v>112</v>
      </c>
      <c r="M30" s="343">
        <v>0.39979999999999999</v>
      </c>
    </row>
    <row r="31" spans="1:13" ht="17.25" thickBot="1" x14ac:dyDescent="0.35">
      <c r="A31" s="333">
        <v>30</v>
      </c>
      <c r="B31" s="334">
        <v>600</v>
      </c>
      <c r="C31" s="335">
        <v>5700</v>
      </c>
      <c r="D31" s="334">
        <v>0</v>
      </c>
      <c r="I31" s="341">
        <v>30</v>
      </c>
      <c r="J31" s="342">
        <v>133</v>
      </c>
      <c r="K31" s="342">
        <v>985</v>
      </c>
      <c r="L31" s="342">
        <v>115</v>
      </c>
      <c r="M31" s="343">
        <v>0.40310000000000001</v>
      </c>
    </row>
    <row r="32" spans="1:13" ht="17.25" thickBot="1" x14ac:dyDescent="0.35">
      <c r="A32" s="333">
        <v>31</v>
      </c>
      <c r="B32" s="334">
        <v>840</v>
      </c>
      <c r="C32" s="335">
        <v>5700</v>
      </c>
      <c r="D32" s="334">
        <v>0</v>
      </c>
      <c r="I32" s="341">
        <v>31</v>
      </c>
      <c r="J32" s="342">
        <v>136</v>
      </c>
      <c r="K32" s="342">
        <v>1024</v>
      </c>
      <c r="L32" s="342">
        <v>118</v>
      </c>
      <c r="M32" s="343">
        <v>0.40639999999999998</v>
      </c>
    </row>
    <row r="33" spans="1:13" ht="17.25" thickBot="1" x14ac:dyDescent="0.35">
      <c r="A33" s="333">
        <v>32</v>
      </c>
      <c r="B33" s="334">
        <v>840</v>
      </c>
      <c r="C33" s="335">
        <v>5700</v>
      </c>
      <c r="D33" s="334">
        <v>0</v>
      </c>
      <c r="I33" s="341">
        <v>32</v>
      </c>
      <c r="J33" s="342">
        <v>139</v>
      </c>
      <c r="K33" s="342">
        <v>1065</v>
      </c>
      <c r="L33" s="342">
        <v>123</v>
      </c>
      <c r="M33" s="343">
        <v>0.40960000000000002</v>
      </c>
    </row>
    <row r="34" spans="1:13" ht="17.25" thickBot="1" x14ac:dyDescent="0.35">
      <c r="A34" s="333">
        <v>33</v>
      </c>
      <c r="B34" s="334">
        <v>840</v>
      </c>
      <c r="C34" s="335">
        <v>5700</v>
      </c>
      <c r="D34" s="334">
        <v>0</v>
      </c>
      <c r="I34" s="341">
        <v>33</v>
      </c>
      <c r="J34" s="342">
        <v>141</v>
      </c>
      <c r="K34" s="342">
        <v>1086</v>
      </c>
      <c r="L34" s="342">
        <v>126</v>
      </c>
      <c r="M34" s="343">
        <v>0.41120000000000001</v>
      </c>
    </row>
    <row r="35" spans="1:13" ht="17.25" thickBot="1" x14ac:dyDescent="0.35">
      <c r="A35" s="333">
        <v>34</v>
      </c>
      <c r="B35" s="334">
        <v>840</v>
      </c>
      <c r="C35" s="335">
        <v>5700</v>
      </c>
      <c r="D35" s="334">
        <v>0</v>
      </c>
      <c r="I35" s="341">
        <v>34</v>
      </c>
      <c r="J35" s="342">
        <v>144</v>
      </c>
      <c r="K35" s="342">
        <v>1128</v>
      </c>
      <c r="L35" s="342">
        <v>129</v>
      </c>
      <c r="M35" s="343">
        <v>0.4143</v>
      </c>
    </row>
    <row r="36" spans="1:13" ht="17.25" thickBot="1" x14ac:dyDescent="0.35">
      <c r="A36" s="333">
        <v>35</v>
      </c>
      <c r="B36" s="334">
        <v>840</v>
      </c>
      <c r="C36" s="335">
        <v>5700</v>
      </c>
      <c r="D36" s="334">
        <v>0</v>
      </c>
      <c r="I36" s="341">
        <v>35</v>
      </c>
      <c r="J36" s="342">
        <v>147</v>
      </c>
      <c r="K36" s="342">
        <v>1147</v>
      </c>
      <c r="L36" s="342">
        <v>132</v>
      </c>
      <c r="M36" s="343">
        <v>0.41589999999999999</v>
      </c>
    </row>
    <row r="37" spans="1:13" ht="17.25" thickBot="1" x14ac:dyDescent="0.35">
      <c r="A37" s="333">
        <v>36</v>
      </c>
      <c r="B37" s="334">
        <v>840</v>
      </c>
      <c r="C37" s="335">
        <v>5700</v>
      </c>
      <c r="D37" s="334">
        <v>0</v>
      </c>
      <c r="I37" s="341">
        <v>36</v>
      </c>
      <c r="J37" s="342">
        <v>150</v>
      </c>
      <c r="K37" s="342">
        <v>1191</v>
      </c>
      <c r="L37" s="342">
        <v>135</v>
      </c>
      <c r="M37" s="343">
        <v>0.41899999999999998</v>
      </c>
    </row>
    <row r="38" spans="1:13" ht="17.25" thickBot="1" x14ac:dyDescent="0.35">
      <c r="A38" s="333">
        <v>37</v>
      </c>
      <c r="B38" s="334">
        <v>840</v>
      </c>
      <c r="C38" s="335">
        <v>5700</v>
      </c>
      <c r="D38" s="334">
        <v>0</v>
      </c>
      <c r="I38" s="341">
        <v>37</v>
      </c>
      <c r="J38" s="342">
        <v>153</v>
      </c>
      <c r="K38" s="342">
        <v>1233</v>
      </c>
      <c r="L38" s="342">
        <v>139</v>
      </c>
      <c r="M38" s="343">
        <v>0.42199999999999999</v>
      </c>
    </row>
    <row r="39" spans="1:13" ht="17.25" thickBot="1" x14ac:dyDescent="0.35">
      <c r="A39" s="333">
        <v>38</v>
      </c>
      <c r="B39" s="334">
        <v>840</v>
      </c>
      <c r="C39" s="335">
        <v>5700</v>
      </c>
      <c r="D39" s="334">
        <v>0</v>
      </c>
      <c r="I39" s="341">
        <v>38</v>
      </c>
      <c r="J39" s="342">
        <v>154</v>
      </c>
      <c r="K39" s="342">
        <v>1254</v>
      </c>
      <c r="L39" s="342">
        <v>142</v>
      </c>
      <c r="M39" s="343">
        <v>0.42349999999999999</v>
      </c>
    </row>
    <row r="40" spans="1:13" ht="17.25" thickBot="1" x14ac:dyDescent="0.35">
      <c r="A40" s="333">
        <v>39</v>
      </c>
      <c r="B40" s="334">
        <v>840</v>
      </c>
      <c r="C40" s="335">
        <v>5700</v>
      </c>
      <c r="D40" s="334">
        <v>0</v>
      </c>
      <c r="I40" s="341">
        <v>39</v>
      </c>
      <c r="J40" s="342">
        <v>159</v>
      </c>
      <c r="K40" s="342">
        <v>1297</v>
      </c>
      <c r="L40" s="342">
        <v>145</v>
      </c>
      <c r="M40" s="343">
        <v>0.4264</v>
      </c>
    </row>
    <row r="41" spans="1:13" ht="17.25" thickBot="1" x14ac:dyDescent="0.35">
      <c r="A41" s="333">
        <v>40</v>
      </c>
      <c r="B41" s="334">
        <v>840</v>
      </c>
      <c r="C41" s="335">
        <v>5700</v>
      </c>
      <c r="D41" s="334">
        <v>0</v>
      </c>
      <c r="I41" s="341">
        <v>40</v>
      </c>
      <c r="J41" s="342">
        <v>159</v>
      </c>
      <c r="K41" s="342">
        <v>1320</v>
      </c>
      <c r="L41" s="342">
        <v>150</v>
      </c>
      <c r="M41" s="343">
        <v>0.4279</v>
      </c>
    </row>
    <row r="42" spans="1:13" ht="17.25" thickBot="1" x14ac:dyDescent="0.35">
      <c r="A42" s="333">
        <v>41</v>
      </c>
      <c r="B42" s="335">
        <v>4860</v>
      </c>
      <c r="C42" s="335">
        <v>22650</v>
      </c>
      <c r="D42" s="334">
        <v>80</v>
      </c>
      <c r="I42" s="341">
        <v>41</v>
      </c>
      <c r="J42" s="342">
        <v>162</v>
      </c>
      <c r="K42" s="342">
        <v>1341</v>
      </c>
      <c r="L42" s="342">
        <v>153</v>
      </c>
      <c r="M42" s="343">
        <v>0.4294</v>
      </c>
    </row>
    <row r="43" spans="1:13" ht="17.25" thickBot="1" x14ac:dyDescent="0.35">
      <c r="A43" s="333">
        <v>42</v>
      </c>
      <c r="B43" s="335">
        <v>4860</v>
      </c>
      <c r="C43" s="335">
        <v>22650</v>
      </c>
      <c r="D43" s="334">
        <v>0</v>
      </c>
      <c r="I43" s="341">
        <v>42</v>
      </c>
      <c r="J43" s="342">
        <v>165</v>
      </c>
      <c r="K43" s="342">
        <v>1386</v>
      </c>
      <c r="L43" s="342">
        <v>156</v>
      </c>
      <c r="M43" s="343">
        <v>0.43219999999999997</v>
      </c>
    </row>
    <row r="44" spans="1:13" ht="17.25" thickBot="1" x14ac:dyDescent="0.35">
      <c r="A44" s="333">
        <v>43</v>
      </c>
      <c r="B44" s="335">
        <v>4860</v>
      </c>
      <c r="C44" s="335">
        <v>22650</v>
      </c>
      <c r="D44" s="334">
        <v>0</v>
      </c>
      <c r="I44" s="341">
        <v>43</v>
      </c>
      <c r="J44" s="342">
        <v>166</v>
      </c>
      <c r="K44" s="342">
        <v>1410</v>
      </c>
      <c r="L44" s="342">
        <v>159</v>
      </c>
      <c r="M44" s="343">
        <v>0.43369999999999997</v>
      </c>
    </row>
    <row r="45" spans="1:13" ht="17.25" thickBot="1" x14ac:dyDescent="0.35">
      <c r="A45" s="333">
        <v>44</v>
      </c>
      <c r="B45" s="335">
        <v>4860</v>
      </c>
      <c r="C45" s="335">
        <v>22650</v>
      </c>
      <c r="D45" s="334">
        <v>0</v>
      </c>
      <c r="I45" s="341">
        <v>44</v>
      </c>
      <c r="J45" s="342">
        <v>171</v>
      </c>
      <c r="K45" s="342">
        <v>1455</v>
      </c>
      <c r="L45" s="342">
        <v>163</v>
      </c>
      <c r="M45" s="343">
        <v>0.4365</v>
      </c>
    </row>
    <row r="46" spans="1:13" ht="17.25" thickBot="1" x14ac:dyDescent="0.35">
      <c r="A46" s="333">
        <v>45</v>
      </c>
      <c r="B46" s="335">
        <v>4860</v>
      </c>
      <c r="C46" s="335">
        <v>22650</v>
      </c>
      <c r="D46" s="334">
        <v>0</v>
      </c>
      <c r="I46" s="341">
        <v>45</v>
      </c>
      <c r="J46" s="342">
        <v>174</v>
      </c>
      <c r="K46" s="342">
        <v>1500</v>
      </c>
      <c r="L46" s="342">
        <v>166</v>
      </c>
      <c r="M46" s="343">
        <v>0.43919999999999998</v>
      </c>
    </row>
    <row r="47" spans="1:13" ht="17.25" thickBot="1" x14ac:dyDescent="0.35">
      <c r="A47" s="333">
        <v>46</v>
      </c>
      <c r="B47" s="335">
        <v>4860</v>
      </c>
      <c r="C47" s="335">
        <v>22650</v>
      </c>
      <c r="D47" s="334">
        <v>0</v>
      </c>
      <c r="I47" s="341">
        <v>46</v>
      </c>
      <c r="J47" s="342">
        <v>177</v>
      </c>
      <c r="K47" s="342">
        <v>1546</v>
      </c>
      <c r="L47" s="342">
        <v>171</v>
      </c>
      <c r="M47" s="343">
        <v>0.442</v>
      </c>
    </row>
    <row r="48" spans="1:13" ht="17.25" thickBot="1" x14ac:dyDescent="0.35">
      <c r="A48" s="333">
        <v>47</v>
      </c>
      <c r="B48" s="335">
        <v>4860</v>
      </c>
      <c r="C48" s="335">
        <v>22650</v>
      </c>
      <c r="D48" s="334">
        <v>0</v>
      </c>
      <c r="I48" s="341">
        <v>47</v>
      </c>
      <c r="J48" s="342">
        <v>178</v>
      </c>
      <c r="K48" s="342">
        <v>1570</v>
      </c>
      <c r="L48" s="342">
        <v>174</v>
      </c>
      <c r="M48" s="343">
        <v>0.44330000000000003</v>
      </c>
    </row>
    <row r="49" spans="1:13" ht="17.25" thickBot="1" x14ac:dyDescent="0.35">
      <c r="A49" s="333">
        <v>48</v>
      </c>
      <c r="B49" s="335">
        <v>4860</v>
      </c>
      <c r="C49" s="335">
        <v>22650</v>
      </c>
      <c r="D49" s="334">
        <v>0</v>
      </c>
      <c r="I49" s="341">
        <v>48</v>
      </c>
      <c r="J49" s="342">
        <v>183</v>
      </c>
      <c r="K49" s="342">
        <v>1617</v>
      </c>
      <c r="L49" s="342">
        <v>177</v>
      </c>
      <c r="M49" s="343">
        <v>0.44600000000000001</v>
      </c>
    </row>
    <row r="50" spans="1:13" ht="17.25" thickBot="1" x14ac:dyDescent="0.35">
      <c r="A50" s="333">
        <v>49</v>
      </c>
      <c r="B50" s="335">
        <v>4860</v>
      </c>
      <c r="C50" s="335">
        <v>22650</v>
      </c>
      <c r="D50" s="334">
        <v>0</v>
      </c>
      <c r="I50" s="341">
        <v>49</v>
      </c>
      <c r="J50" s="342">
        <v>186</v>
      </c>
      <c r="K50" s="342">
        <v>1665</v>
      </c>
      <c r="L50" s="342">
        <v>180</v>
      </c>
      <c r="M50" s="343">
        <v>0.44869999999999999</v>
      </c>
    </row>
    <row r="51" spans="1:13" ht="17.25" thickBot="1" x14ac:dyDescent="0.35">
      <c r="A51" s="333">
        <v>50</v>
      </c>
      <c r="B51" s="335">
        <v>4860</v>
      </c>
      <c r="C51" s="335">
        <v>22650</v>
      </c>
      <c r="D51" s="334">
        <v>0</v>
      </c>
      <c r="I51" s="341">
        <v>50</v>
      </c>
      <c r="J51" s="342">
        <v>187</v>
      </c>
      <c r="K51" s="342">
        <v>1689</v>
      </c>
      <c r="L51" s="342">
        <v>184</v>
      </c>
      <c r="M51" s="343">
        <v>0.45</v>
      </c>
    </row>
    <row r="52" spans="1:13" ht="17.25" thickBot="1" x14ac:dyDescent="0.35">
      <c r="A52" s="333">
        <v>51</v>
      </c>
      <c r="B52" s="335">
        <v>4860</v>
      </c>
      <c r="C52" s="335">
        <v>22650</v>
      </c>
      <c r="D52" s="334">
        <v>0</v>
      </c>
      <c r="I52" s="341">
        <v>51</v>
      </c>
      <c r="J52" s="342">
        <v>190</v>
      </c>
      <c r="K52" s="342">
        <v>1737</v>
      </c>
      <c r="L52" s="342">
        <v>189</v>
      </c>
      <c r="M52" s="343">
        <v>0.4526</v>
      </c>
    </row>
    <row r="53" spans="1:13" ht="17.25" thickBot="1" x14ac:dyDescent="0.35">
      <c r="A53" s="333">
        <v>52</v>
      </c>
      <c r="B53" s="335">
        <v>6540</v>
      </c>
      <c r="C53" s="335">
        <v>37250</v>
      </c>
      <c r="D53" s="334">
        <v>0</v>
      </c>
      <c r="I53" s="341">
        <v>52</v>
      </c>
      <c r="J53" s="342">
        <v>195</v>
      </c>
      <c r="K53" s="342">
        <v>1786</v>
      </c>
      <c r="L53" s="342">
        <v>192</v>
      </c>
      <c r="M53" s="343">
        <v>0.45519999999999999</v>
      </c>
    </row>
    <row r="54" spans="1:13" ht="17.25" thickBot="1" x14ac:dyDescent="0.35">
      <c r="A54" s="333">
        <v>53</v>
      </c>
      <c r="B54" s="335">
        <v>6540</v>
      </c>
      <c r="C54" s="335">
        <v>37250</v>
      </c>
      <c r="D54" s="334">
        <v>0</v>
      </c>
      <c r="I54" s="341">
        <v>53</v>
      </c>
      <c r="J54" s="342">
        <v>195</v>
      </c>
      <c r="K54" s="342">
        <v>1812</v>
      </c>
      <c r="L54" s="342">
        <v>195</v>
      </c>
      <c r="M54" s="343">
        <v>0.45639999999999997</v>
      </c>
    </row>
    <row r="55" spans="1:13" ht="17.25" thickBot="1" x14ac:dyDescent="0.35">
      <c r="A55" s="333">
        <v>54</v>
      </c>
      <c r="B55" s="335">
        <v>6540</v>
      </c>
      <c r="C55" s="335">
        <v>37250</v>
      </c>
      <c r="D55" s="334">
        <v>0</v>
      </c>
      <c r="I55" s="341">
        <v>54</v>
      </c>
      <c r="J55" s="342">
        <v>199</v>
      </c>
      <c r="K55" s="342">
        <v>1861</v>
      </c>
      <c r="L55" s="342">
        <v>198</v>
      </c>
      <c r="M55" s="343">
        <v>0.45900000000000002</v>
      </c>
    </row>
    <row r="56" spans="1:13" ht="17.25" thickBot="1" x14ac:dyDescent="0.35">
      <c r="A56" s="333">
        <v>55</v>
      </c>
      <c r="B56" s="335">
        <v>6540</v>
      </c>
      <c r="C56" s="335">
        <v>37250</v>
      </c>
      <c r="D56" s="334">
        <v>0</v>
      </c>
      <c r="I56" s="341">
        <v>55</v>
      </c>
      <c r="J56" s="342">
        <v>201</v>
      </c>
      <c r="K56" s="342">
        <v>1887</v>
      </c>
      <c r="L56" s="342">
        <v>202</v>
      </c>
      <c r="M56" s="343">
        <v>0.4602</v>
      </c>
    </row>
    <row r="57" spans="1:13" ht="17.25" thickBot="1" x14ac:dyDescent="0.35">
      <c r="A57" s="333">
        <v>56</v>
      </c>
      <c r="B57" s="335">
        <v>6540</v>
      </c>
      <c r="C57" s="335">
        <v>37250</v>
      </c>
      <c r="D57" s="334">
        <v>0</v>
      </c>
      <c r="I57" s="341">
        <v>56</v>
      </c>
      <c r="J57" s="342">
        <v>204</v>
      </c>
      <c r="K57" s="342">
        <v>1936</v>
      </c>
      <c r="L57" s="342">
        <v>207</v>
      </c>
      <c r="M57" s="343">
        <v>0.4627</v>
      </c>
    </row>
    <row r="58" spans="1:13" ht="17.25" thickBot="1" x14ac:dyDescent="0.35">
      <c r="A58" s="333">
        <v>57</v>
      </c>
      <c r="B58" s="335">
        <v>6540</v>
      </c>
      <c r="C58" s="335">
        <v>37250</v>
      </c>
      <c r="D58" s="334">
        <v>0</v>
      </c>
      <c r="I58" s="341">
        <v>57</v>
      </c>
      <c r="J58" s="342">
        <v>207</v>
      </c>
      <c r="K58" s="342">
        <v>1962</v>
      </c>
      <c r="L58" s="342">
        <v>210</v>
      </c>
      <c r="M58" s="343">
        <v>0.46389999999999998</v>
      </c>
    </row>
    <row r="59" spans="1:13" ht="17.25" thickBot="1" x14ac:dyDescent="0.35">
      <c r="A59" s="333">
        <v>58</v>
      </c>
      <c r="B59" s="335">
        <v>6540</v>
      </c>
      <c r="C59" s="335">
        <v>37250</v>
      </c>
      <c r="D59" s="334">
        <v>0</v>
      </c>
      <c r="I59" s="341">
        <v>58</v>
      </c>
      <c r="J59" s="342">
        <v>210</v>
      </c>
      <c r="K59" s="342">
        <v>2013</v>
      </c>
      <c r="L59" s="342">
        <v>213</v>
      </c>
      <c r="M59" s="343">
        <v>0.46639999999999998</v>
      </c>
    </row>
    <row r="60" spans="1:13" ht="17.25" thickBot="1" x14ac:dyDescent="0.35">
      <c r="A60" s="333">
        <v>59</v>
      </c>
      <c r="B60" s="335">
        <v>6540</v>
      </c>
      <c r="C60" s="335">
        <v>37250</v>
      </c>
      <c r="D60" s="334">
        <v>0</v>
      </c>
      <c r="I60" s="341">
        <v>59</v>
      </c>
      <c r="J60" s="342">
        <v>211</v>
      </c>
      <c r="K60" s="342">
        <v>2040</v>
      </c>
      <c r="L60" s="342">
        <v>217</v>
      </c>
      <c r="M60" s="343">
        <v>0.46760000000000002</v>
      </c>
    </row>
    <row r="61" spans="1:13" ht="17.25" thickBot="1" x14ac:dyDescent="0.35">
      <c r="A61" s="333">
        <v>60</v>
      </c>
      <c r="B61" s="335">
        <v>6540</v>
      </c>
      <c r="C61" s="335">
        <v>37250</v>
      </c>
      <c r="D61" s="334">
        <v>0</v>
      </c>
      <c r="I61" s="341">
        <v>60</v>
      </c>
      <c r="J61" s="342">
        <v>213</v>
      </c>
      <c r="K61" s="342">
        <v>2065</v>
      </c>
      <c r="L61" s="342">
        <v>220</v>
      </c>
      <c r="M61" s="343">
        <v>0.46879999999999999</v>
      </c>
    </row>
    <row r="62" spans="1:13" ht="17.25" thickBot="1" x14ac:dyDescent="0.35">
      <c r="A62" s="333">
        <v>61</v>
      </c>
      <c r="B62" s="335">
        <v>10350</v>
      </c>
      <c r="C62" s="335">
        <v>71850</v>
      </c>
      <c r="D62" s="334">
        <v>400</v>
      </c>
      <c r="I62" s="341">
        <v>61</v>
      </c>
      <c r="J62" s="342">
        <v>216</v>
      </c>
      <c r="K62" s="342">
        <v>2118</v>
      </c>
      <c r="L62" s="342">
        <v>225</v>
      </c>
      <c r="M62" s="343">
        <v>0.47120000000000001</v>
      </c>
    </row>
    <row r="63" spans="1:13" ht="17.25" thickBot="1" x14ac:dyDescent="0.35">
      <c r="A63" s="333">
        <v>62</v>
      </c>
      <c r="B63" s="335">
        <v>10350</v>
      </c>
      <c r="C63" s="335">
        <v>71850</v>
      </c>
      <c r="D63" s="334">
        <v>0</v>
      </c>
      <c r="I63" s="341">
        <v>62</v>
      </c>
      <c r="J63" s="342">
        <v>219</v>
      </c>
      <c r="K63" s="342">
        <v>2143</v>
      </c>
      <c r="L63" s="342">
        <v>228</v>
      </c>
      <c r="M63" s="343">
        <v>0.4723</v>
      </c>
    </row>
    <row r="64" spans="1:13" ht="17.25" thickBot="1" x14ac:dyDescent="0.35">
      <c r="A64" s="333">
        <v>63</v>
      </c>
      <c r="B64" s="335">
        <v>10350</v>
      </c>
      <c r="C64" s="335">
        <v>71850</v>
      </c>
      <c r="D64" s="334">
        <v>0</v>
      </c>
      <c r="I64" s="341">
        <v>63</v>
      </c>
      <c r="J64" s="342">
        <v>222</v>
      </c>
      <c r="K64" s="342">
        <v>2196</v>
      </c>
      <c r="L64" s="342">
        <v>231</v>
      </c>
      <c r="M64" s="343">
        <v>0.47470000000000001</v>
      </c>
    </row>
    <row r="65" spans="1:13" ht="17.25" thickBot="1" x14ac:dyDescent="0.35">
      <c r="A65" s="333">
        <v>64</v>
      </c>
      <c r="B65" s="335">
        <v>10350</v>
      </c>
      <c r="C65" s="335">
        <v>71850</v>
      </c>
      <c r="D65" s="334">
        <v>0</v>
      </c>
      <c r="I65" s="341">
        <v>64</v>
      </c>
      <c r="J65" s="342">
        <v>223</v>
      </c>
      <c r="K65" s="342">
        <v>2223</v>
      </c>
      <c r="L65" s="342">
        <v>235</v>
      </c>
      <c r="M65" s="343">
        <v>0.47589999999999999</v>
      </c>
    </row>
    <row r="66" spans="1:13" ht="17.25" thickBot="1" x14ac:dyDescent="0.35">
      <c r="A66" s="333">
        <v>65</v>
      </c>
      <c r="B66" s="335">
        <v>10350</v>
      </c>
      <c r="C66" s="335">
        <v>71850</v>
      </c>
      <c r="D66" s="334">
        <v>0</v>
      </c>
      <c r="I66" s="341">
        <v>65</v>
      </c>
      <c r="J66" s="342">
        <v>225</v>
      </c>
      <c r="K66" s="342">
        <v>2250</v>
      </c>
      <c r="L66" s="342">
        <v>240</v>
      </c>
      <c r="M66" s="343">
        <v>0.47699999999999998</v>
      </c>
    </row>
    <row r="67" spans="1:13" ht="17.25" thickBot="1" x14ac:dyDescent="0.35">
      <c r="A67" s="333">
        <v>66</v>
      </c>
      <c r="B67" s="335">
        <v>10350</v>
      </c>
      <c r="C67" s="335">
        <v>71850</v>
      </c>
      <c r="D67" s="334">
        <v>0</v>
      </c>
      <c r="I67" s="341">
        <v>66</v>
      </c>
      <c r="J67" s="342">
        <v>229</v>
      </c>
      <c r="K67" s="342">
        <v>2304</v>
      </c>
      <c r="L67" s="342">
        <v>243</v>
      </c>
      <c r="M67" s="343">
        <v>0.4793</v>
      </c>
    </row>
    <row r="68" spans="1:13" ht="17.25" thickBot="1" x14ac:dyDescent="0.35">
      <c r="A68" s="333">
        <v>67</v>
      </c>
      <c r="B68" s="335">
        <v>10350</v>
      </c>
      <c r="C68" s="335">
        <v>71850</v>
      </c>
      <c r="D68" s="334">
        <v>0</v>
      </c>
      <c r="I68" s="341">
        <v>67</v>
      </c>
      <c r="J68" s="342">
        <v>231</v>
      </c>
      <c r="K68" s="342">
        <v>2331</v>
      </c>
      <c r="L68" s="342">
        <v>246</v>
      </c>
      <c r="M68" s="343">
        <v>0.48049999999999998</v>
      </c>
    </row>
    <row r="69" spans="1:13" ht="17.25" thickBot="1" x14ac:dyDescent="0.35">
      <c r="A69" s="333">
        <v>68</v>
      </c>
      <c r="B69" s="335">
        <v>10350</v>
      </c>
      <c r="C69" s="335">
        <v>71850</v>
      </c>
      <c r="D69" s="334">
        <v>0</v>
      </c>
      <c r="I69" s="341">
        <v>68</v>
      </c>
      <c r="J69" s="342">
        <v>232</v>
      </c>
      <c r="K69" s="342">
        <v>2358</v>
      </c>
      <c r="L69" s="342">
        <v>250</v>
      </c>
      <c r="M69" s="343">
        <v>0.48159999999999997</v>
      </c>
    </row>
    <row r="70" spans="1:13" ht="17.25" thickBot="1" x14ac:dyDescent="0.35">
      <c r="A70" s="333">
        <v>69</v>
      </c>
      <c r="B70" s="335">
        <v>10350</v>
      </c>
      <c r="C70" s="335">
        <v>71850</v>
      </c>
      <c r="D70" s="334">
        <v>0</v>
      </c>
      <c r="I70" s="341">
        <v>69</v>
      </c>
      <c r="J70" s="342">
        <v>234</v>
      </c>
      <c r="K70" s="342">
        <v>2385</v>
      </c>
      <c r="L70" s="342">
        <v>255</v>
      </c>
      <c r="M70" s="343">
        <v>0.48270000000000002</v>
      </c>
    </row>
    <row r="71" spans="1:13" ht="17.25" thickBot="1" x14ac:dyDescent="0.35">
      <c r="A71" s="333">
        <v>70</v>
      </c>
      <c r="B71" s="335">
        <v>10350</v>
      </c>
      <c r="C71" s="335">
        <v>71850</v>
      </c>
      <c r="D71" s="334">
        <v>0</v>
      </c>
      <c r="I71" s="341">
        <v>70</v>
      </c>
      <c r="J71" s="342">
        <v>238</v>
      </c>
      <c r="K71" s="342">
        <v>2440</v>
      </c>
      <c r="L71" s="342">
        <v>258</v>
      </c>
      <c r="M71" s="343">
        <v>0.48499999999999999</v>
      </c>
    </row>
    <row r="72" spans="1:13" ht="17.25" thickBot="1" x14ac:dyDescent="0.35">
      <c r="A72" s="333">
        <v>71</v>
      </c>
      <c r="B72" s="335">
        <v>10350</v>
      </c>
      <c r="C72" s="335">
        <v>71850</v>
      </c>
      <c r="D72" s="334">
        <v>0</v>
      </c>
      <c r="I72" s="341">
        <v>71</v>
      </c>
      <c r="J72" s="342">
        <v>240</v>
      </c>
      <c r="K72" s="342">
        <v>2469</v>
      </c>
      <c r="L72" s="342">
        <v>261</v>
      </c>
      <c r="M72" s="343">
        <v>0.48609999999999998</v>
      </c>
    </row>
    <row r="73" spans="1:13" ht="17.25" thickBot="1" x14ac:dyDescent="0.35">
      <c r="A73" s="333">
        <v>72</v>
      </c>
      <c r="B73" s="335">
        <v>14600</v>
      </c>
      <c r="C73" s="335">
        <v>109450</v>
      </c>
      <c r="D73" s="334">
        <v>0</v>
      </c>
      <c r="I73" s="341">
        <v>72</v>
      </c>
      <c r="J73" s="342">
        <v>241</v>
      </c>
      <c r="K73" s="342">
        <v>2496</v>
      </c>
      <c r="L73" s="342">
        <v>265</v>
      </c>
      <c r="M73" s="343">
        <v>0.48720000000000002</v>
      </c>
    </row>
    <row r="74" spans="1:13" ht="17.25" thickBot="1" x14ac:dyDescent="0.35">
      <c r="A74" s="333">
        <v>73</v>
      </c>
      <c r="B74" s="335">
        <v>14600</v>
      </c>
      <c r="C74" s="335">
        <v>109450</v>
      </c>
      <c r="D74" s="334">
        <v>0</v>
      </c>
      <c r="I74" s="341">
        <v>73</v>
      </c>
      <c r="J74" s="342">
        <v>246</v>
      </c>
      <c r="K74" s="342">
        <v>2553</v>
      </c>
      <c r="L74" s="342">
        <v>270</v>
      </c>
      <c r="M74" s="343">
        <v>0.4894</v>
      </c>
    </row>
    <row r="75" spans="1:13" ht="17.25" thickBot="1" x14ac:dyDescent="0.35">
      <c r="A75" s="333">
        <v>74</v>
      </c>
      <c r="B75" s="335">
        <v>14600</v>
      </c>
      <c r="C75" s="335">
        <v>109450</v>
      </c>
      <c r="D75" s="334">
        <v>0</v>
      </c>
      <c r="I75" s="341">
        <v>74</v>
      </c>
      <c r="J75" s="342">
        <v>249</v>
      </c>
      <c r="K75" s="342">
        <v>2608</v>
      </c>
      <c r="L75" s="342">
        <v>273</v>
      </c>
      <c r="M75" s="343">
        <v>0.49159999999999998</v>
      </c>
    </row>
    <row r="76" spans="1:13" ht="17.25" thickBot="1" x14ac:dyDescent="0.35">
      <c r="A76" s="333">
        <v>75</v>
      </c>
      <c r="B76" s="335">
        <v>14600</v>
      </c>
      <c r="C76" s="335">
        <v>109450</v>
      </c>
      <c r="D76" s="334">
        <v>0</v>
      </c>
      <c r="I76" s="341">
        <v>75</v>
      </c>
      <c r="J76" s="342">
        <v>252</v>
      </c>
      <c r="K76" s="342">
        <v>2665</v>
      </c>
      <c r="L76" s="342">
        <v>276</v>
      </c>
      <c r="M76" s="343">
        <v>0.49370000000000003</v>
      </c>
    </row>
    <row r="77" spans="1:13" ht="17.25" thickBot="1" x14ac:dyDescent="0.35">
      <c r="A77" s="333">
        <v>76</v>
      </c>
      <c r="B77" s="335">
        <v>14600</v>
      </c>
      <c r="C77" s="335">
        <v>109450</v>
      </c>
      <c r="D77" s="334">
        <v>0</v>
      </c>
      <c r="I77" s="341">
        <v>76</v>
      </c>
      <c r="J77" s="342">
        <v>256</v>
      </c>
      <c r="K77" s="342">
        <v>2724</v>
      </c>
      <c r="L77" s="342">
        <v>280</v>
      </c>
      <c r="M77" s="343">
        <v>0.49590000000000001</v>
      </c>
    </row>
    <row r="78" spans="1:13" ht="17.25" thickBot="1" x14ac:dyDescent="0.35">
      <c r="A78" s="333">
        <v>77</v>
      </c>
      <c r="B78" s="335">
        <v>16300</v>
      </c>
      <c r="C78" s="335">
        <v>126250</v>
      </c>
      <c r="D78" s="334">
        <v>0</v>
      </c>
      <c r="I78" s="341">
        <v>77</v>
      </c>
      <c r="J78" s="342">
        <v>259</v>
      </c>
      <c r="K78" s="342">
        <v>2781</v>
      </c>
      <c r="L78" s="342">
        <v>285</v>
      </c>
      <c r="M78" s="343">
        <v>0.498</v>
      </c>
    </row>
    <row r="79" spans="1:13" ht="17.25" thickBot="1" x14ac:dyDescent="0.35">
      <c r="A79" s="333">
        <v>78</v>
      </c>
      <c r="B79" s="335">
        <v>16300</v>
      </c>
      <c r="C79" s="335">
        <v>126250</v>
      </c>
      <c r="D79" s="334">
        <v>0</v>
      </c>
      <c r="I79" s="341">
        <v>78</v>
      </c>
      <c r="J79" s="342">
        <v>264</v>
      </c>
      <c r="K79" s="342">
        <v>2839</v>
      </c>
      <c r="L79" s="342">
        <v>288</v>
      </c>
      <c r="M79" s="343">
        <v>0.50009999999999999</v>
      </c>
    </row>
    <row r="80" spans="1:13" ht="17.25" thickBot="1" x14ac:dyDescent="0.35">
      <c r="A80" s="333">
        <v>79</v>
      </c>
      <c r="B80" s="335">
        <v>16300</v>
      </c>
      <c r="C80" s="335">
        <v>126250</v>
      </c>
      <c r="D80" s="334">
        <v>0</v>
      </c>
      <c r="I80" s="341">
        <v>79</v>
      </c>
      <c r="J80" s="342">
        <v>265</v>
      </c>
      <c r="K80" s="342">
        <v>2868</v>
      </c>
      <c r="L80" s="342">
        <v>292</v>
      </c>
      <c r="M80" s="343">
        <v>0.50109999999999999</v>
      </c>
    </row>
    <row r="81" spans="1:13" ht="17.25" thickBot="1" x14ac:dyDescent="0.35">
      <c r="A81" s="333">
        <v>80</v>
      </c>
      <c r="B81" s="335">
        <v>16300</v>
      </c>
      <c r="C81" s="335">
        <v>126250</v>
      </c>
      <c r="D81" s="334">
        <v>0</v>
      </c>
      <c r="I81" s="341">
        <v>80</v>
      </c>
      <c r="J81" s="342">
        <v>268</v>
      </c>
      <c r="K81" s="342">
        <v>2928</v>
      </c>
      <c r="L81" s="342">
        <v>297</v>
      </c>
      <c r="M81" s="343">
        <v>0.50319999999999998</v>
      </c>
    </row>
    <row r="82" spans="1:13" ht="17.25" thickBot="1" x14ac:dyDescent="0.35">
      <c r="A82" s="333">
        <v>81</v>
      </c>
      <c r="B82" s="335">
        <v>30960</v>
      </c>
      <c r="C82" s="335">
        <v>196380</v>
      </c>
      <c r="D82" s="334">
        <v>1000</v>
      </c>
      <c r="I82" s="341">
        <v>81</v>
      </c>
      <c r="J82" s="342">
        <v>273</v>
      </c>
      <c r="K82" s="342">
        <v>2986</v>
      </c>
      <c r="L82" s="342">
        <v>300</v>
      </c>
      <c r="M82" s="343">
        <v>0.50529999999999997</v>
      </c>
    </row>
    <row r="83" spans="1:13" ht="17.25" thickBot="1" x14ac:dyDescent="0.35">
      <c r="A83" s="333">
        <v>82</v>
      </c>
      <c r="B83" s="335">
        <v>30960</v>
      </c>
      <c r="C83" s="335">
        <v>196380</v>
      </c>
      <c r="D83" s="334">
        <v>0</v>
      </c>
      <c r="I83" s="341">
        <v>82</v>
      </c>
      <c r="J83" s="342">
        <v>276</v>
      </c>
      <c r="K83" s="342">
        <v>3046</v>
      </c>
      <c r="L83" s="342">
        <v>303</v>
      </c>
      <c r="M83" s="343">
        <v>0.50729999999999997</v>
      </c>
    </row>
    <row r="84" spans="1:13" ht="17.25" thickBot="1" x14ac:dyDescent="0.35">
      <c r="A84" s="333">
        <v>83</v>
      </c>
      <c r="B84" s="335">
        <v>30960</v>
      </c>
      <c r="C84" s="335">
        <v>196380</v>
      </c>
      <c r="D84" s="334">
        <v>0</v>
      </c>
      <c r="I84" s="341">
        <v>83</v>
      </c>
      <c r="J84" s="342">
        <v>279</v>
      </c>
      <c r="K84" s="342">
        <v>3106</v>
      </c>
      <c r="L84" s="342">
        <v>307</v>
      </c>
      <c r="M84" s="343">
        <v>0.50929999999999997</v>
      </c>
    </row>
    <row r="85" spans="1:13" ht="17.25" thickBot="1" x14ac:dyDescent="0.35">
      <c r="A85" s="333">
        <v>84</v>
      </c>
      <c r="B85" s="335">
        <v>30960</v>
      </c>
      <c r="C85" s="335">
        <v>196380</v>
      </c>
      <c r="D85" s="334">
        <v>0</v>
      </c>
      <c r="I85" s="341">
        <v>84</v>
      </c>
      <c r="J85" s="342">
        <v>283</v>
      </c>
      <c r="K85" s="342">
        <v>3168</v>
      </c>
      <c r="L85" s="342">
        <v>312</v>
      </c>
      <c r="M85" s="343">
        <v>0.51129999999999998</v>
      </c>
    </row>
    <row r="86" spans="1:13" ht="17.25" thickBot="1" x14ac:dyDescent="0.35">
      <c r="A86" s="333">
        <v>85</v>
      </c>
      <c r="B86" s="335">
        <v>30960</v>
      </c>
      <c r="C86" s="335">
        <v>196380</v>
      </c>
      <c r="D86" s="334">
        <v>0</v>
      </c>
      <c r="I86" s="341">
        <v>85</v>
      </c>
      <c r="J86" s="342">
        <v>285</v>
      </c>
      <c r="K86" s="342">
        <v>3198</v>
      </c>
      <c r="L86" s="342">
        <v>315</v>
      </c>
      <c r="M86" s="343">
        <v>0.51229999999999998</v>
      </c>
    </row>
    <row r="87" spans="1:13" ht="17.25" thickBot="1" x14ac:dyDescent="0.35">
      <c r="A87" s="333">
        <v>86</v>
      </c>
      <c r="B87" s="335">
        <v>30960</v>
      </c>
      <c r="C87" s="335">
        <v>196380</v>
      </c>
      <c r="D87" s="334">
        <v>0</v>
      </c>
      <c r="I87" s="341">
        <v>86</v>
      </c>
      <c r="J87" s="342">
        <v>291</v>
      </c>
      <c r="K87" s="342">
        <v>3289</v>
      </c>
      <c r="L87" s="342">
        <v>319</v>
      </c>
      <c r="M87" s="343">
        <v>0.51529999999999998</v>
      </c>
    </row>
    <row r="88" spans="1:13" ht="17.25" thickBot="1" x14ac:dyDescent="0.35">
      <c r="A88" s="333">
        <v>87</v>
      </c>
      <c r="B88" s="335">
        <v>30960</v>
      </c>
      <c r="C88" s="335">
        <v>196380</v>
      </c>
      <c r="D88" s="334">
        <v>0</v>
      </c>
      <c r="I88" s="341">
        <v>87</v>
      </c>
      <c r="J88" s="342">
        <v>292</v>
      </c>
      <c r="K88" s="342">
        <v>3321</v>
      </c>
      <c r="L88" s="342">
        <v>324</v>
      </c>
      <c r="M88" s="343">
        <v>0.51629999999999998</v>
      </c>
    </row>
    <row r="89" spans="1:13" ht="17.25" thickBot="1" x14ac:dyDescent="0.35">
      <c r="A89" s="333">
        <v>88</v>
      </c>
      <c r="B89" s="335">
        <v>30960</v>
      </c>
      <c r="C89" s="335">
        <v>196380</v>
      </c>
      <c r="D89" s="334">
        <v>0</v>
      </c>
      <c r="I89" s="341">
        <v>88</v>
      </c>
      <c r="J89" s="342">
        <v>295</v>
      </c>
      <c r="K89" s="342">
        <v>3382</v>
      </c>
      <c r="L89" s="342">
        <v>327</v>
      </c>
      <c r="M89" s="343">
        <v>0.51819999999999999</v>
      </c>
    </row>
    <row r="90" spans="1:13" ht="17.25" thickBot="1" x14ac:dyDescent="0.35">
      <c r="A90" s="333">
        <v>89</v>
      </c>
      <c r="B90" s="335">
        <v>41580</v>
      </c>
      <c r="C90" s="335">
        <v>357660</v>
      </c>
      <c r="D90" s="334">
        <v>0</v>
      </c>
      <c r="I90" s="341">
        <v>89</v>
      </c>
      <c r="J90" s="342">
        <v>301</v>
      </c>
      <c r="K90" s="342">
        <v>3477</v>
      </c>
      <c r="L90" s="342">
        <v>330</v>
      </c>
      <c r="M90" s="343">
        <v>0.52110000000000001</v>
      </c>
    </row>
    <row r="91" spans="1:13" ht="17.25" thickBot="1" x14ac:dyDescent="0.35">
      <c r="A91" s="333">
        <v>90</v>
      </c>
      <c r="B91" s="335">
        <v>41580</v>
      </c>
      <c r="C91" s="335">
        <v>357660</v>
      </c>
      <c r="D91" s="334">
        <v>0</v>
      </c>
      <c r="I91" s="341">
        <v>90</v>
      </c>
      <c r="J91" s="342">
        <v>306</v>
      </c>
      <c r="K91" s="342">
        <v>3540</v>
      </c>
      <c r="L91" s="342">
        <v>334</v>
      </c>
      <c r="M91" s="343">
        <v>0.52300000000000002</v>
      </c>
    </row>
    <row r="92" spans="1:13" ht="17.25" thickBot="1" x14ac:dyDescent="0.35">
      <c r="A92" s="333">
        <v>91</v>
      </c>
      <c r="B92" s="335">
        <v>41580</v>
      </c>
      <c r="C92" s="335">
        <v>357660</v>
      </c>
      <c r="D92" s="334">
        <v>0</v>
      </c>
      <c r="I92" s="341">
        <v>91</v>
      </c>
      <c r="J92" s="342">
        <v>309</v>
      </c>
      <c r="K92" s="342">
        <v>3603</v>
      </c>
      <c r="L92" s="342">
        <v>339</v>
      </c>
      <c r="M92" s="343">
        <v>0.52490000000000003</v>
      </c>
    </row>
    <row r="93" spans="1:13" ht="17.25" thickBot="1" x14ac:dyDescent="0.35">
      <c r="A93" s="333">
        <v>92</v>
      </c>
      <c r="B93" s="335">
        <v>41580</v>
      </c>
      <c r="C93" s="335">
        <v>357660</v>
      </c>
      <c r="D93" s="334">
        <v>0</v>
      </c>
      <c r="I93" s="341">
        <v>92</v>
      </c>
      <c r="J93" s="342">
        <v>312</v>
      </c>
      <c r="K93" s="342">
        <v>3667</v>
      </c>
      <c r="L93" s="342">
        <v>342</v>
      </c>
      <c r="M93" s="343">
        <v>0.52680000000000005</v>
      </c>
    </row>
    <row r="94" spans="1:13" ht="17.25" thickBot="1" x14ac:dyDescent="0.35">
      <c r="A94" s="333">
        <v>93</v>
      </c>
      <c r="B94" s="335">
        <v>41580</v>
      </c>
      <c r="C94" s="335">
        <v>357660</v>
      </c>
      <c r="D94" s="334">
        <v>0</v>
      </c>
      <c r="I94" s="341">
        <v>93</v>
      </c>
      <c r="J94" s="342">
        <v>316</v>
      </c>
      <c r="K94" s="342">
        <v>3732</v>
      </c>
      <c r="L94" s="342">
        <v>346</v>
      </c>
      <c r="M94" s="343">
        <v>0.52869999999999995</v>
      </c>
    </row>
    <row r="95" spans="1:13" ht="17.25" thickBot="1" x14ac:dyDescent="0.35">
      <c r="A95" s="333">
        <v>94</v>
      </c>
      <c r="B95" s="335">
        <v>41580</v>
      </c>
      <c r="C95" s="335">
        <v>357660</v>
      </c>
      <c r="D95" s="334">
        <v>0</v>
      </c>
      <c r="I95" s="341">
        <v>94</v>
      </c>
      <c r="J95" s="342">
        <v>321</v>
      </c>
      <c r="K95" s="342">
        <v>3829</v>
      </c>
      <c r="L95" s="342">
        <v>351</v>
      </c>
      <c r="M95" s="343">
        <v>0.53139999999999998</v>
      </c>
    </row>
    <row r="96" spans="1:13" ht="17.25" thickBot="1" x14ac:dyDescent="0.35">
      <c r="A96" s="333">
        <v>95</v>
      </c>
      <c r="B96" s="335">
        <v>41580</v>
      </c>
      <c r="C96" s="335">
        <v>357660</v>
      </c>
      <c r="D96" s="334">
        <v>0</v>
      </c>
      <c r="I96" s="341">
        <v>95</v>
      </c>
      <c r="J96" s="342">
        <v>325</v>
      </c>
      <c r="K96" s="342">
        <v>3895</v>
      </c>
      <c r="L96" s="342">
        <v>354</v>
      </c>
      <c r="M96" s="343">
        <v>0.5333</v>
      </c>
    </row>
    <row r="97" spans="1:13" ht="17.25" thickBot="1" x14ac:dyDescent="0.35">
      <c r="A97" s="333">
        <v>96</v>
      </c>
      <c r="B97" s="335">
        <v>41580</v>
      </c>
      <c r="C97" s="335">
        <v>357660</v>
      </c>
      <c r="D97" s="334">
        <v>0</v>
      </c>
      <c r="I97" s="341">
        <v>96</v>
      </c>
      <c r="J97" s="342">
        <v>330</v>
      </c>
      <c r="K97" s="342">
        <v>3960</v>
      </c>
      <c r="L97" s="342">
        <v>358</v>
      </c>
      <c r="M97" s="343">
        <v>0.53510000000000002</v>
      </c>
    </row>
    <row r="98" spans="1:13" ht="17.25" thickBot="1" x14ac:dyDescent="0.35">
      <c r="A98" s="333">
        <v>97</v>
      </c>
      <c r="B98" s="335">
        <v>41580</v>
      </c>
      <c r="C98" s="335">
        <v>357660</v>
      </c>
      <c r="D98" s="334">
        <v>0</v>
      </c>
      <c r="I98" s="341">
        <v>97</v>
      </c>
      <c r="J98" s="342">
        <v>333</v>
      </c>
      <c r="K98" s="342">
        <v>4027</v>
      </c>
      <c r="L98" s="342">
        <v>363</v>
      </c>
      <c r="M98" s="343">
        <v>0.53690000000000004</v>
      </c>
    </row>
    <row r="99" spans="1:13" ht="17.25" thickBot="1" x14ac:dyDescent="0.35">
      <c r="A99" s="333">
        <v>98</v>
      </c>
      <c r="B99" s="335">
        <v>41580</v>
      </c>
      <c r="C99" s="335">
        <v>357660</v>
      </c>
      <c r="D99" s="334">
        <v>0</v>
      </c>
      <c r="I99" s="341">
        <v>98</v>
      </c>
      <c r="J99" s="342">
        <v>334</v>
      </c>
      <c r="K99" s="342">
        <v>4060</v>
      </c>
      <c r="L99" s="342">
        <v>366</v>
      </c>
      <c r="M99" s="343">
        <v>0.53779999999999994</v>
      </c>
    </row>
    <row r="100" spans="1:13" ht="17.25" thickBot="1" x14ac:dyDescent="0.35">
      <c r="A100" s="333">
        <v>99</v>
      </c>
      <c r="B100" s="335">
        <v>41580</v>
      </c>
      <c r="C100" s="335">
        <v>357660</v>
      </c>
      <c r="D100" s="334">
        <v>0</v>
      </c>
      <c r="I100" s="341">
        <v>99</v>
      </c>
      <c r="J100" s="342">
        <v>336</v>
      </c>
      <c r="K100" s="342">
        <v>4093</v>
      </c>
      <c r="L100" s="342">
        <v>370</v>
      </c>
      <c r="M100" s="343">
        <v>0.53869999999999996</v>
      </c>
    </row>
    <row r="101" spans="1:13" ht="17.25" thickBot="1" x14ac:dyDescent="0.35">
      <c r="A101" s="333">
        <v>100</v>
      </c>
      <c r="B101" s="335">
        <v>41580</v>
      </c>
      <c r="C101" s="335">
        <v>357660</v>
      </c>
      <c r="D101" s="334">
        <v>0</v>
      </c>
      <c r="I101" s="344">
        <v>100</v>
      </c>
      <c r="J101" s="345">
        <v>339</v>
      </c>
      <c r="K101" s="345">
        <v>4128</v>
      </c>
      <c r="L101" s="345">
        <v>375</v>
      </c>
      <c r="M101" s="346">
        <v>0.53959999999999997</v>
      </c>
    </row>
    <row r="102" spans="1:13" ht="17.25" thickBot="1" x14ac:dyDescent="0.35">
      <c r="A102" s="333">
        <v>101</v>
      </c>
      <c r="B102" s="335">
        <v>63770</v>
      </c>
      <c r="C102" s="335">
        <v>564200</v>
      </c>
      <c r="D102" s="334">
        <v>2000</v>
      </c>
    </row>
    <row r="103" spans="1:13" ht="17.25" thickBot="1" x14ac:dyDescent="0.35">
      <c r="A103" s="333">
        <v>102</v>
      </c>
      <c r="B103" s="335">
        <v>63770</v>
      </c>
      <c r="C103" s="335">
        <v>564200</v>
      </c>
      <c r="D103" s="334">
        <v>0</v>
      </c>
    </row>
    <row r="104" spans="1:13" ht="17.25" thickBot="1" x14ac:dyDescent="0.35">
      <c r="A104" s="333">
        <v>103</v>
      </c>
      <c r="B104" s="335">
        <v>63770</v>
      </c>
      <c r="C104" s="335">
        <v>564200</v>
      </c>
      <c r="D104" s="334">
        <v>0</v>
      </c>
    </row>
    <row r="105" spans="1:13" ht="17.25" thickBot="1" x14ac:dyDescent="0.35">
      <c r="A105" s="333">
        <v>104</v>
      </c>
      <c r="B105" s="335">
        <v>63770</v>
      </c>
      <c r="C105" s="335">
        <v>564200</v>
      </c>
      <c r="D105" s="334">
        <v>0</v>
      </c>
    </row>
    <row r="106" spans="1:13" ht="17.25" thickBot="1" x14ac:dyDescent="0.35">
      <c r="A106" s="333">
        <v>105</v>
      </c>
      <c r="B106" s="335">
        <v>63770</v>
      </c>
      <c r="C106" s="335">
        <v>564200</v>
      </c>
      <c r="D106" s="334">
        <v>0</v>
      </c>
    </row>
    <row r="107" spans="1:13" ht="17.25" thickBot="1" x14ac:dyDescent="0.35">
      <c r="A107" s="333">
        <v>106</v>
      </c>
      <c r="B107" s="335">
        <v>63770</v>
      </c>
      <c r="C107" s="335">
        <v>564200</v>
      </c>
      <c r="D107" s="334">
        <v>0</v>
      </c>
    </row>
    <row r="108" spans="1:13" ht="17.25" thickBot="1" x14ac:dyDescent="0.35">
      <c r="A108" s="333">
        <v>107</v>
      </c>
      <c r="B108" s="335">
        <v>63770</v>
      </c>
      <c r="C108" s="335">
        <v>564200</v>
      </c>
      <c r="D108" s="334">
        <v>0</v>
      </c>
    </row>
    <row r="109" spans="1:13" ht="17.25" thickBot="1" x14ac:dyDescent="0.35">
      <c r="A109" s="333">
        <v>108</v>
      </c>
      <c r="B109" s="335">
        <v>63770</v>
      </c>
      <c r="C109" s="335">
        <v>564200</v>
      </c>
      <c r="D109" s="334">
        <v>0</v>
      </c>
    </row>
    <row r="110" spans="1:13" ht="17.25" thickBot="1" x14ac:dyDescent="0.35">
      <c r="A110" s="333">
        <v>109</v>
      </c>
      <c r="B110" s="335">
        <v>63770</v>
      </c>
      <c r="C110" s="335">
        <v>564200</v>
      </c>
      <c r="D110" s="334">
        <v>0</v>
      </c>
    </row>
    <row r="111" spans="1:13" ht="17.25" thickBot="1" x14ac:dyDescent="0.35">
      <c r="A111" s="333">
        <v>110</v>
      </c>
      <c r="B111" s="335">
        <v>63770</v>
      </c>
      <c r="C111" s="335">
        <v>564200</v>
      </c>
      <c r="D111" s="334">
        <v>0</v>
      </c>
    </row>
    <row r="112" spans="1:13" ht="17.25" thickBot="1" x14ac:dyDescent="0.35">
      <c r="A112" s="333">
        <v>111</v>
      </c>
      <c r="B112" s="335">
        <v>63770</v>
      </c>
      <c r="C112" s="335">
        <v>564200</v>
      </c>
      <c r="D112" s="334">
        <v>0</v>
      </c>
    </row>
    <row r="113" spans="1:4" ht="17.25" thickBot="1" x14ac:dyDescent="0.35">
      <c r="A113" s="333">
        <v>112</v>
      </c>
      <c r="B113" s="335">
        <v>63770</v>
      </c>
      <c r="C113" s="335">
        <v>564200</v>
      </c>
      <c r="D113" s="334">
        <v>0</v>
      </c>
    </row>
    <row r="114" spans="1:4" ht="17.25" thickBot="1" x14ac:dyDescent="0.35">
      <c r="A114" s="333">
        <v>113</v>
      </c>
      <c r="B114" s="335">
        <v>63770</v>
      </c>
      <c r="C114" s="335">
        <v>564200</v>
      </c>
      <c r="D114" s="334">
        <v>0</v>
      </c>
    </row>
    <row r="115" spans="1:4" ht="17.25" thickBot="1" x14ac:dyDescent="0.35">
      <c r="A115" s="333">
        <v>114</v>
      </c>
      <c r="B115" s="335">
        <v>78190</v>
      </c>
      <c r="C115" s="335">
        <v>738570</v>
      </c>
      <c r="D115" s="334">
        <v>0</v>
      </c>
    </row>
    <row r="116" spans="1:4" ht="17.25" thickBot="1" x14ac:dyDescent="0.35">
      <c r="A116" s="333">
        <v>115</v>
      </c>
      <c r="B116" s="335">
        <v>78190</v>
      </c>
      <c r="C116" s="335">
        <v>738570</v>
      </c>
      <c r="D116" s="334">
        <v>0</v>
      </c>
    </row>
    <row r="117" spans="1:4" ht="17.25" thickBot="1" x14ac:dyDescent="0.35">
      <c r="A117" s="333">
        <v>116</v>
      </c>
      <c r="B117" s="335">
        <v>83230</v>
      </c>
      <c r="C117" s="335">
        <v>813260</v>
      </c>
      <c r="D117" s="334">
        <v>0</v>
      </c>
    </row>
    <row r="118" spans="1:4" ht="17.25" thickBot="1" x14ac:dyDescent="0.35">
      <c r="A118" s="333">
        <v>117</v>
      </c>
      <c r="B118" s="335">
        <v>83230</v>
      </c>
      <c r="C118" s="335">
        <v>813260</v>
      </c>
      <c r="D118" s="334">
        <v>0</v>
      </c>
    </row>
    <row r="119" spans="1:4" ht="17.25" thickBot="1" x14ac:dyDescent="0.35">
      <c r="A119" s="333">
        <v>118</v>
      </c>
      <c r="B119" s="335">
        <v>83230</v>
      </c>
      <c r="C119" s="335">
        <v>813260</v>
      </c>
      <c r="D119" s="334">
        <v>0</v>
      </c>
    </row>
    <row r="120" spans="1:4" ht="17.25" thickBot="1" x14ac:dyDescent="0.35">
      <c r="A120" s="333">
        <v>119</v>
      </c>
      <c r="B120" s="335">
        <v>83230</v>
      </c>
      <c r="C120" s="335">
        <v>813260</v>
      </c>
      <c r="D120" s="334">
        <v>0</v>
      </c>
    </row>
    <row r="121" spans="1:4" ht="17.25" thickBot="1" x14ac:dyDescent="0.35">
      <c r="A121" s="333">
        <v>120</v>
      </c>
      <c r="B121" s="335">
        <v>83230</v>
      </c>
      <c r="C121" s="335">
        <v>813260</v>
      </c>
      <c r="D121" s="334">
        <v>0</v>
      </c>
    </row>
    <row r="122" spans="1:4" ht="17.25" thickBot="1" x14ac:dyDescent="0.35">
      <c r="A122" s="333">
        <v>121</v>
      </c>
      <c r="B122" s="335">
        <v>123040</v>
      </c>
      <c r="C122" s="335">
        <v>1153120</v>
      </c>
      <c r="D122" s="334">
        <v>4500</v>
      </c>
    </row>
    <row r="123" spans="1:4" ht="17.25" thickBot="1" x14ac:dyDescent="0.35">
      <c r="A123" s="333">
        <v>122</v>
      </c>
      <c r="B123" s="335">
        <v>123040</v>
      </c>
      <c r="C123" s="335">
        <v>1153120</v>
      </c>
      <c r="D123" s="334">
        <v>0</v>
      </c>
    </row>
    <row r="124" spans="1:4" ht="17.25" thickBot="1" x14ac:dyDescent="0.35">
      <c r="A124" s="333">
        <v>123</v>
      </c>
      <c r="B124" s="335">
        <v>123040</v>
      </c>
      <c r="C124" s="335">
        <v>1153120</v>
      </c>
      <c r="D124" s="334">
        <v>0</v>
      </c>
    </row>
    <row r="125" spans="1:4" ht="17.25" thickBot="1" x14ac:dyDescent="0.35">
      <c r="A125" s="333">
        <v>124</v>
      </c>
      <c r="B125" s="335">
        <v>169840</v>
      </c>
      <c r="C125" s="335">
        <v>1699120</v>
      </c>
      <c r="D125" s="334">
        <v>0</v>
      </c>
    </row>
    <row r="126" spans="1:4" ht="17.25" thickBot="1" x14ac:dyDescent="0.35">
      <c r="A126" s="333">
        <v>125</v>
      </c>
      <c r="B126" s="335">
        <v>169840</v>
      </c>
      <c r="C126" s="335">
        <v>1699120</v>
      </c>
      <c r="D126" s="334">
        <v>0</v>
      </c>
    </row>
    <row r="127" spans="1:4" ht="17.25" thickBot="1" x14ac:dyDescent="0.35">
      <c r="A127" s="333">
        <v>126</v>
      </c>
      <c r="B127" s="335">
        <v>169840</v>
      </c>
      <c r="C127" s="335">
        <v>1699120</v>
      </c>
      <c r="D127" s="334">
        <v>0</v>
      </c>
    </row>
    <row r="128" spans="1:4" ht="17.25" thickBot="1" x14ac:dyDescent="0.35">
      <c r="A128" s="333">
        <v>127</v>
      </c>
      <c r="B128" s="335">
        <v>169840</v>
      </c>
      <c r="C128" s="335">
        <v>1699120</v>
      </c>
      <c r="D128" s="334">
        <v>0</v>
      </c>
    </row>
    <row r="129" spans="1:4" ht="17.25" thickBot="1" x14ac:dyDescent="0.35">
      <c r="A129" s="333">
        <v>128</v>
      </c>
      <c r="B129" s="335">
        <v>169840</v>
      </c>
      <c r="C129" s="335">
        <v>1699120</v>
      </c>
      <c r="D129" s="334">
        <v>0</v>
      </c>
    </row>
    <row r="130" spans="1:4" ht="17.25" thickBot="1" x14ac:dyDescent="0.35">
      <c r="A130" s="333">
        <v>129</v>
      </c>
      <c r="B130" s="335">
        <v>169840</v>
      </c>
      <c r="C130" s="335">
        <v>1699120</v>
      </c>
      <c r="D130" s="334">
        <v>0</v>
      </c>
    </row>
    <row r="131" spans="1:4" ht="17.25" thickBot="1" x14ac:dyDescent="0.35">
      <c r="A131" s="333">
        <v>130</v>
      </c>
      <c r="B131" s="335">
        <v>183840</v>
      </c>
      <c r="C131" s="335">
        <v>1789040</v>
      </c>
      <c r="D131" s="334">
        <v>0</v>
      </c>
    </row>
    <row r="132" spans="1:4" ht="17.25" thickBot="1" x14ac:dyDescent="0.35">
      <c r="A132" s="333">
        <v>131</v>
      </c>
      <c r="B132" s="335">
        <v>183840</v>
      </c>
      <c r="C132" s="335">
        <v>1789040</v>
      </c>
      <c r="D132" s="334">
        <v>0</v>
      </c>
    </row>
    <row r="133" spans="1:4" ht="17.25" thickBot="1" x14ac:dyDescent="0.35">
      <c r="A133" s="333">
        <v>132</v>
      </c>
      <c r="B133" s="335">
        <v>185440</v>
      </c>
      <c r="C133" s="335">
        <v>1926400</v>
      </c>
      <c r="D133" s="334">
        <v>0</v>
      </c>
    </row>
    <row r="134" spans="1:4" ht="17.25" thickBot="1" x14ac:dyDescent="0.35">
      <c r="A134" s="333">
        <v>133</v>
      </c>
      <c r="B134" s="335">
        <v>185440</v>
      </c>
      <c r="C134" s="335">
        <v>1926400</v>
      </c>
      <c r="D134" s="334">
        <v>0</v>
      </c>
    </row>
    <row r="135" spans="1:4" ht="17.25" thickBot="1" x14ac:dyDescent="0.35">
      <c r="A135" s="333">
        <v>134</v>
      </c>
      <c r="B135" s="335">
        <v>185440</v>
      </c>
      <c r="C135" s="335">
        <v>1926400</v>
      </c>
      <c r="D135" s="334">
        <v>0</v>
      </c>
    </row>
    <row r="136" spans="1:4" ht="17.25" thickBot="1" x14ac:dyDescent="0.35">
      <c r="A136" s="333">
        <v>135</v>
      </c>
      <c r="B136" s="335">
        <v>185440</v>
      </c>
      <c r="C136" s="335">
        <v>1926400</v>
      </c>
      <c r="D136" s="334">
        <v>0</v>
      </c>
    </row>
    <row r="137" spans="1:4" ht="17.25" thickBot="1" x14ac:dyDescent="0.35">
      <c r="A137" s="333">
        <v>136</v>
      </c>
      <c r="B137" s="335">
        <v>185440</v>
      </c>
      <c r="C137" s="335">
        <v>1926400</v>
      </c>
      <c r="D137" s="334">
        <v>0</v>
      </c>
    </row>
    <row r="138" spans="1:4" ht="17.25" thickBot="1" x14ac:dyDescent="0.35">
      <c r="A138" s="333">
        <v>137</v>
      </c>
      <c r="B138" s="335">
        <v>185440</v>
      </c>
      <c r="C138" s="335">
        <v>1926400</v>
      </c>
      <c r="D138" s="334">
        <v>0</v>
      </c>
    </row>
    <row r="139" spans="1:4" ht="17.25" thickBot="1" x14ac:dyDescent="0.35">
      <c r="A139" s="333">
        <v>138</v>
      </c>
      <c r="B139" s="335">
        <v>200800</v>
      </c>
      <c r="C139" s="335">
        <v>2087360</v>
      </c>
      <c r="D139" s="334">
        <v>0</v>
      </c>
    </row>
    <row r="140" spans="1:4" ht="17.25" thickBot="1" x14ac:dyDescent="0.35">
      <c r="A140" s="333">
        <v>139</v>
      </c>
      <c r="B140" s="335">
        <v>200800</v>
      </c>
      <c r="C140" s="335">
        <v>2087360</v>
      </c>
      <c r="D140" s="334">
        <v>0</v>
      </c>
    </row>
    <row r="141" spans="1:4" ht="17.25" thickBot="1" x14ac:dyDescent="0.35">
      <c r="A141" s="333">
        <v>140</v>
      </c>
      <c r="B141" s="335">
        <v>200800</v>
      </c>
      <c r="C141" s="335">
        <v>2087360</v>
      </c>
      <c r="D141" s="334">
        <v>0</v>
      </c>
    </row>
    <row r="142" spans="1:4" ht="17.25" thickBot="1" x14ac:dyDescent="0.35">
      <c r="A142" s="333">
        <v>141</v>
      </c>
      <c r="B142" s="335">
        <v>235980</v>
      </c>
      <c r="C142" s="335">
        <v>2521980</v>
      </c>
      <c r="D142" s="334">
        <v>7000</v>
      </c>
    </row>
    <row r="143" spans="1:4" ht="17.25" thickBot="1" x14ac:dyDescent="0.35">
      <c r="A143" s="333">
        <v>142</v>
      </c>
      <c r="B143" s="335">
        <v>235980</v>
      </c>
      <c r="C143" s="335">
        <v>2521980</v>
      </c>
      <c r="D143" s="334">
        <v>0</v>
      </c>
    </row>
    <row r="144" spans="1:4" ht="17.25" thickBot="1" x14ac:dyDescent="0.35">
      <c r="A144" s="333">
        <v>143</v>
      </c>
      <c r="B144" s="335">
        <v>235980</v>
      </c>
      <c r="C144" s="335">
        <v>2521980</v>
      </c>
      <c r="D144" s="334">
        <v>0</v>
      </c>
    </row>
    <row r="145" spans="1:4" ht="17.25" thickBot="1" x14ac:dyDescent="0.35">
      <c r="A145" s="333">
        <v>144</v>
      </c>
      <c r="B145" s="335">
        <v>235980</v>
      </c>
      <c r="C145" s="335">
        <v>2521980</v>
      </c>
      <c r="D145" s="334">
        <v>0</v>
      </c>
    </row>
    <row r="146" spans="1:4" ht="17.25" thickBot="1" x14ac:dyDescent="0.35">
      <c r="A146" s="333">
        <v>145</v>
      </c>
      <c r="B146" s="335">
        <v>235980</v>
      </c>
      <c r="C146" s="335">
        <v>2521980</v>
      </c>
      <c r="D146" s="334">
        <v>0</v>
      </c>
    </row>
    <row r="147" spans="1:4" ht="17.25" thickBot="1" x14ac:dyDescent="0.35">
      <c r="A147" s="333">
        <v>146</v>
      </c>
      <c r="B147" s="335">
        <v>235980</v>
      </c>
      <c r="C147" s="335">
        <v>2521980</v>
      </c>
      <c r="D147" s="334">
        <v>0</v>
      </c>
    </row>
    <row r="148" spans="1:4" ht="17.25" thickBot="1" x14ac:dyDescent="0.35">
      <c r="A148" s="333">
        <v>147</v>
      </c>
      <c r="B148" s="335">
        <v>256770</v>
      </c>
      <c r="C148" s="335">
        <v>2774070</v>
      </c>
      <c r="D148" s="334">
        <v>0</v>
      </c>
    </row>
    <row r="149" spans="1:4" ht="17.25" thickBot="1" x14ac:dyDescent="0.35">
      <c r="A149" s="333">
        <v>148</v>
      </c>
      <c r="B149" s="335">
        <v>256770</v>
      </c>
      <c r="C149" s="335">
        <v>2774070</v>
      </c>
      <c r="D149" s="334">
        <v>0</v>
      </c>
    </row>
    <row r="150" spans="1:4" ht="17.25" thickBot="1" x14ac:dyDescent="0.35">
      <c r="A150" s="333">
        <v>149</v>
      </c>
      <c r="B150" s="335">
        <v>256770</v>
      </c>
      <c r="C150" s="335">
        <v>2774070</v>
      </c>
      <c r="D150" s="334">
        <v>0</v>
      </c>
    </row>
    <row r="151" spans="1:4" ht="17.25" thickBot="1" x14ac:dyDescent="0.35">
      <c r="A151" s="333">
        <v>150</v>
      </c>
      <c r="B151" s="335">
        <v>256770</v>
      </c>
      <c r="C151" s="335">
        <v>2774070</v>
      </c>
      <c r="D151" s="334">
        <v>0</v>
      </c>
    </row>
    <row r="152" spans="1:4" ht="17.25" thickBot="1" x14ac:dyDescent="0.35">
      <c r="A152" s="333">
        <v>151</v>
      </c>
      <c r="B152" s="335">
        <v>256770</v>
      </c>
      <c r="C152" s="335">
        <v>2774070</v>
      </c>
      <c r="D152" s="334">
        <v>0</v>
      </c>
    </row>
    <row r="153" spans="1:4" ht="17.25" thickBot="1" x14ac:dyDescent="0.35">
      <c r="A153" s="333">
        <v>152</v>
      </c>
      <c r="B153" s="335">
        <v>256770</v>
      </c>
      <c r="C153" s="335">
        <v>2774070</v>
      </c>
      <c r="D153" s="334">
        <v>0</v>
      </c>
    </row>
    <row r="154" spans="1:4" ht="17.25" thickBot="1" x14ac:dyDescent="0.35">
      <c r="A154" s="333">
        <v>153</v>
      </c>
      <c r="B154" s="335">
        <v>268920</v>
      </c>
      <c r="C154" s="335">
        <v>2944890</v>
      </c>
      <c r="D154" s="334">
        <v>0</v>
      </c>
    </row>
    <row r="155" spans="1:4" ht="17.25" thickBot="1" x14ac:dyDescent="0.35">
      <c r="A155" s="333">
        <v>154</v>
      </c>
      <c r="B155" s="335">
        <v>268920</v>
      </c>
      <c r="C155" s="335">
        <v>2944890</v>
      </c>
      <c r="D155" s="334">
        <v>0</v>
      </c>
    </row>
    <row r="156" spans="1:4" ht="17.25" thickBot="1" x14ac:dyDescent="0.35">
      <c r="A156" s="333">
        <v>155</v>
      </c>
      <c r="B156" s="335">
        <v>268920</v>
      </c>
      <c r="C156" s="335">
        <v>2944890</v>
      </c>
      <c r="D156" s="334">
        <v>0</v>
      </c>
    </row>
    <row r="157" spans="1:4" ht="17.25" thickBot="1" x14ac:dyDescent="0.35">
      <c r="A157" s="333">
        <v>156</v>
      </c>
      <c r="B157" s="335">
        <v>268920</v>
      </c>
      <c r="C157" s="335">
        <v>2944890</v>
      </c>
      <c r="D157" s="334">
        <v>0</v>
      </c>
    </row>
    <row r="158" spans="1:4" ht="17.25" thickBot="1" x14ac:dyDescent="0.35">
      <c r="A158" s="333">
        <v>157</v>
      </c>
      <c r="B158" s="335">
        <v>268920</v>
      </c>
      <c r="C158" s="335">
        <v>2944890</v>
      </c>
      <c r="D158" s="334">
        <v>0</v>
      </c>
    </row>
    <row r="159" spans="1:4" ht="17.25" thickBot="1" x14ac:dyDescent="0.35">
      <c r="A159" s="333">
        <v>158</v>
      </c>
      <c r="B159" s="335">
        <v>268920</v>
      </c>
      <c r="C159" s="335">
        <v>2944890</v>
      </c>
      <c r="D159" s="334">
        <v>0</v>
      </c>
    </row>
    <row r="160" spans="1:4" ht="17.25" thickBot="1" x14ac:dyDescent="0.35">
      <c r="A160" s="333">
        <v>159</v>
      </c>
      <c r="B160" s="335">
        <v>268920</v>
      </c>
      <c r="C160" s="335">
        <v>2944890</v>
      </c>
      <c r="D160" s="334">
        <v>0</v>
      </c>
    </row>
    <row r="161" spans="1:4" ht="17.25" thickBot="1" x14ac:dyDescent="0.35">
      <c r="A161" s="333">
        <v>160</v>
      </c>
      <c r="B161" s="335">
        <v>268920</v>
      </c>
      <c r="C161" s="335">
        <v>2944890</v>
      </c>
      <c r="D161" s="334">
        <v>0</v>
      </c>
    </row>
    <row r="162" spans="1:4" ht="17.25" thickBot="1" x14ac:dyDescent="0.35">
      <c r="A162" s="333">
        <v>161</v>
      </c>
      <c r="B162" s="335">
        <v>346500</v>
      </c>
      <c r="C162" s="335">
        <v>3910800</v>
      </c>
      <c r="D162" s="334">
        <v>7000</v>
      </c>
    </row>
    <row r="163" spans="1:4" ht="17.25" thickBot="1" x14ac:dyDescent="0.35">
      <c r="A163" s="333">
        <v>162</v>
      </c>
      <c r="B163" s="335">
        <v>346500</v>
      </c>
      <c r="C163" s="335">
        <v>3910800</v>
      </c>
      <c r="D163" s="334">
        <v>0</v>
      </c>
    </row>
    <row r="164" spans="1:4" ht="17.25" thickBot="1" x14ac:dyDescent="0.35">
      <c r="A164" s="333">
        <v>163</v>
      </c>
      <c r="B164" s="335">
        <v>346500</v>
      </c>
      <c r="C164" s="335">
        <v>3910800</v>
      </c>
      <c r="D164" s="334">
        <v>0</v>
      </c>
    </row>
    <row r="165" spans="1:4" ht="17.25" thickBot="1" x14ac:dyDescent="0.35">
      <c r="A165" s="333">
        <v>164</v>
      </c>
      <c r="B165" s="335">
        <v>346500</v>
      </c>
      <c r="C165" s="335">
        <v>3910800</v>
      </c>
      <c r="D165" s="334">
        <v>0</v>
      </c>
    </row>
    <row r="166" spans="1:4" ht="17.25" thickBot="1" x14ac:dyDescent="0.35">
      <c r="A166" s="333">
        <v>165</v>
      </c>
      <c r="B166" s="335">
        <v>346500</v>
      </c>
      <c r="C166" s="335">
        <v>3910800</v>
      </c>
      <c r="D166" s="334">
        <v>0</v>
      </c>
    </row>
    <row r="167" spans="1:4" ht="17.25" thickBot="1" x14ac:dyDescent="0.35">
      <c r="A167" s="333">
        <v>166</v>
      </c>
      <c r="B167" s="335">
        <v>346500</v>
      </c>
      <c r="C167" s="335">
        <v>3910800</v>
      </c>
      <c r="D167" s="334">
        <v>0</v>
      </c>
    </row>
    <row r="168" spans="1:4" ht="17.25" thickBot="1" x14ac:dyDescent="0.35">
      <c r="A168" s="333">
        <v>167</v>
      </c>
      <c r="B168" s="335">
        <v>346500</v>
      </c>
      <c r="C168" s="335">
        <v>3910800</v>
      </c>
      <c r="D168" s="334">
        <v>0</v>
      </c>
    </row>
    <row r="169" spans="1:4" ht="17.25" thickBot="1" x14ac:dyDescent="0.35">
      <c r="A169" s="333">
        <v>168</v>
      </c>
      <c r="B169" s="335">
        <v>346500</v>
      </c>
      <c r="C169" s="335">
        <v>3910800</v>
      </c>
      <c r="D169" s="334">
        <v>0</v>
      </c>
    </row>
    <row r="170" spans="1:4" ht="17.25" thickBot="1" x14ac:dyDescent="0.35">
      <c r="A170" s="333">
        <v>169</v>
      </c>
      <c r="B170" s="335">
        <v>346500</v>
      </c>
      <c r="C170" s="335">
        <v>3910800</v>
      </c>
      <c r="D170" s="334">
        <v>0</v>
      </c>
    </row>
    <row r="171" spans="1:4" ht="17.25" thickBot="1" x14ac:dyDescent="0.35">
      <c r="A171" s="333">
        <v>170</v>
      </c>
      <c r="B171" s="335">
        <v>346500</v>
      </c>
      <c r="C171" s="335">
        <v>3910800</v>
      </c>
      <c r="D171" s="334">
        <v>0</v>
      </c>
    </row>
    <row r="172" spans="1:4" ht="17.25" thickBot="1" x14ac:dyDescent="0.35">
      <c r="A172" s="333">
        <v>171</v>
      </c>
      <c r="B172" s="335">
        <v>346500</v>
      </c>
      <c r="C172" s="335">
        <v>3910800</v>
      </c>
      <c r="D172" s="334">
        <v>0</v>
      </c>
    </row>
    <row r="173" spans="1:4" ht="17.25" thickBot="1" x14ac:dyDescent="0.35">
      <c r="A173" s="333">
        <v>172</v>
      </c>
      <c r="B173" s="335">
        <v>368500</v>
      </c>
      <c r="C173" s="335">
        <v>4393300</v>
      </c>
      <c r="D173" s="334">
        <v>0</v>
      </c>
    </row>
    <row r="174" spans="1:4" ht="17.25" thickBot="1" x14ac:dyDescent="0.35">
      <c r="A174" s="333">
        <v>173</v>
      </c>
      <c r="B174" s="335">
        <v>368500</v>
      </c>
      <c r="C174" s="335">
        <v>4393300</v>
      </c>
      <c r="D174" s="334">
        <v>0</v>
      </c>
    </row>
    <row r="175" spans="1:4" ht="17.25" thickBot="1" x14ac:dyDescent="0.35">
      <c r="A175" s="333">
        <v>174</v>
      </c>
      <c r="B175" s="335">
        <v>368500</v>
      </c>
      <c r="C175" s="335">
        <v>4393300</v>
      </c>
      <c r="D175" s="334">
        <v>0</v>
      </c>
    </row>
    <row r="176" spans="1:4" ht="17.25" thickBot="1" x14ac:dyDescent="0.35">
      <c r="A176" s="333">
        <v>175</v>
      </c>
      <c r="B176" s="335">
        <v>368500</v>
      </c>
      <c r="C176" s="335">
        <v>4393300</v>
      </c>
      <c r="D176" s="334">
        <v>0</v>
      </c>
    </row>
    <row r="177" spans="1:5" ht="17.25" thickBot="1" x14ac:dyDescent="0.35">
      <c r="A177" s="333">
        <v>176</v>
      </c>
      <c r="B177" s="335">
        <v>368500</v>
      </c>
      <c r="C177" s="335">
        <v>4393300</v>
      </c>
      <c r="D177" s="334">
        <v>0</v>
      </c>
    </row>
    <row r="178" spans="1:5" ht="17.25" thickBot="1" x14ac:dyDescent="0.35">
      <c r="A178" s="333">
        <v>177</v>
      </c>
      <c r="B178" s="335">
        <v>368500</v>
      </c>
      <c r="C178" s="335">
        <v>4393300</v>
      </c>
      <c r="D178" s="334">
        <v>0</v>
      </c>
    </row>
    <row r="179" spans="1:5" ht="17.25" thickBot="1" x14ac:dyDescent="0.35">
      <c r="A179" s="333">
        <v>178</v>
      </c>
      <c r="B179" s="335">
        <v>368500</v>
      </c>
      <c r="C179" s="335">
        <v>4393300</v>
      </c>
      <c r="D179" s="334">
        <v>0</v>
      </c>
    </row>
    <row r="180" spans="1:5" ht="17.25" thickBot="1" x14ac:dyDescent="0.35">
      <c r="A180" s="333">
        <v>179</v>
      </c>
      <c r="B180" s="335">
        <v>368500</v>
      </c>
      <c r="C180" s="335">
        <v>4393300</v>
      </c>
      <c r="D180" s="334">
        <v>0</v>
      </c>
    </row>
    <row r="181" spans="1:5" ht="17.25" thickBot="1" x14ac:dyDescent="0.35">
      <c r="A181" s="333">
        <v>180</v>
      </c>
      <c r="B181" s="335">
        <v>368500</v>
      </c>
      <c r="C181" s="335">
        <v>4393300</v>
      </c>
      <c r="D181" s="334">
        <v>0</v>
      </c>
    </row>
    <row r="182" spans="1:5" ht="17.25" thickBot="1" x14ac:dyDescent="0.35">
      <c r="A182" s="333">
        <v>181</v>
      </c>
      <c r="B182" s="335">
        <v>419300</v>
      </c>
      <c r="C182" s="335">
        <v>4988500</v>
      </c>
      <c r="D182" s="334">
        <v>8000</v>
      </c>
      <c r="E182">
        <f>(D182/M101)/1440</f>
        <v>10.295692282349066</v>
      </c>
    </row>
    <row r="183" spans="1:5" ht="17.25" thickBot="1" x14ac:dyDescent="0.35">
      <c r="A183" s="333">
        <v>182</v>
      </c>
      <c r="B183" s="335">
        <v>419300</v>
      </c>
      <c r="C183" s="335">
        <v>4988500</v>
      </c>
      <c r="D183" s="334">
        <v>0</v>
      </c>
    </row>
    <row r="184" spans="1:5" ht="17.25" thickBot="1" x14ac:dyDescent="0.35">
      <c r="A184" s="333">
        <v>183</v>
      </c>
      <c r="B184" s="335">
        <v>419300</v>
      </c>
      <c r="C184" s="335">
        <v>4988500</v>
      </c>
      <c r="D184" s="334">
        <v>0</v>
      </c>
    </row>
    <row r="185" spans="1:5" ht="17.25" thickBot="1" x14ac:dyDescent="0.35">
      <c r="A185" s="333">
        <v>184</v>
      </c>
      <c r="B185" s="335">
        <v>419300</v>
      </c>
      <c r="C185" s="335">
        <v>4988500</v>
      </c>
      <c r="D185" s="334">
        <v>0</v>
      </c>
    </row>
    <row r="186" spans="1:5" ht="17.25" thickBot="1" x14ac:dyDescent="0.35">
      <c r="A186" s="333">
        <v>185</v>
      </c>
      <c r="B186" s="335">
        <v>419300</v>
      </c>
      <c r="C186" s="335">
        <v>4988500</v>
      </c>
      <c r="D186" s="334">
        <v>0</v>
      </c>
    </row>
    <row r="187" spans="1:5" ht="17.25" thickBot="1" x14ac:dyDescent="0.35">
      <c r="A187" s="333">
        <v>186</v>
      </c>
      <c r="B187" s="335">
        <v>419300</v>
      </c>
      <c r="C187" s="335">
        <v>4988500</v>
      </c>
      <c r="D187" s="334">
        <v>0</v>
      </c>
    </row>
    <row r="188" spans="1:5" ht="17.25" thickBot="1" x14ac:dyDescent="0.35">
      <c r="A188" s="333">
        <v>187</v>
      </c>
      <c r="B188" s="335">
        <v>419300</v>
      </c>
      <c r="C188" s="335">
        <v>4988500</v>
      </c>
      <c r="D188" s="334">
        <v>0</v>
      </c>
    </row>
    <row r="189" spans="1:5" ht="17.25" thickBot="1" x14ac:dyDescent="0.35">
      <c r="A189" s="333">
        <v>188</v>
      </c>
      <c r="B189" s="335">
        <v>419300</v>
      </c>
      <c r="C189" s="335">
        <v>4988500</v>
      </c>
      <c r="D189" s="334">
        <v>0</v>
      </c>
    </row>
    <row r="190" spans="1:5" ht="17.25" thickBot="1" x14ac:dyDescent="0.35">
      <c r="A190" s="333">
        <v>189</v>
      </c>
      <c r="B190" s="335">
        <v>419300</v>
      </c>
      <c r="C190" s="335">
        <v>4988500</v>
      </c>
      <c r="D190" s="334">
        <v>0</v>
      </c>
    </row>
    <row r="191" spans="1:5" ht="17.25" thickBot="1" x14ac:dyDescent="0.35">
      <c r="A191" s="333">
        <v>190</v>
      </c>
      <c r="B191" s="335">
        <v>419300</v>
      </c>
      <c r="C191" s="335">
        <v>4988500</v>
      </c>
      <c r="D191" s="334">
        <v>0</v>
      </c>
    </row>
    <row r="192" spans="1:5" ht="17.25" thickBot="1" x14ac:dyDescent="0.35">
      <c r="A192" s="333">
        <v>191</v>
      </c>
      <c r="B192" s="335">
        <v>419300</v>
      </c>
      <c r="C192" s="335">
        <v>4988500</v>
      </c>
      <c r="D192" s="334">
        <v>0</v>
      </c>
    </row>
    <row r="193" spans="1:4" ht="17.25" thickBot="1" x14ac:dyDescent="0.35">
      <c r="A193" s="333">
        <v>192</v>
      </c>
      <c r="B193" s="335">
        <v>480500</v>
      </c>
      <c r="C193" s="335">
        <v>5983100</v>
      </c>
      <c r="D193" s="334">
        <v>0</v>
      </c>
    </row>
    <row r="194" spans="1:4" ht="17.25" thickBot="1" x14ac:dyDescent="0.35">
      <c r="A194" s="333">
        <v>193</v>
      </c>
      <c r="B194" s="335">
        <v>480500</v>
      </c>
      <c r="C194" s="335">
        <v>5983100</v>
      </c>
      <c r="D194" s="334">
        <v>0</v>
      </c>
    </row>
    <row r="195" spans="1:4" ht="17.25" thickBot="1" x14ac:dyDescent="0.35">
      <c r="A195" s="333">
        <v>194</v>
      </c>
      <c r="B195" s="335">
        <v>480500</v>
      </c>
      <c r="C195" s="335">
        <v>5983100</v>
      </c>
      <c r="D195" s="334">
        <v>0</v>
      </c>
    </row>
    <row r="196" spans="1:4" ht="17.25" thickBot="1" x14ac:dyDescent="0.35">
      <c r="A196" s="333">
        <v>195</v>
      </c>
      <c r="B196" s="335">
        <v>480500</v>
      </c>
      <c r="C196" s="335">
        <v>5983100</v>
      </c>
      <c r="D196" s="334">
        <v>0</v>
      </c>
    </row>
    <row r="197" spans="1:4" ht="17.25" thickBot="1" x14ac:dyDescent="0.35">
      <c r="A197" s="333">
        <v>196</v>
      </c>
      <c r="B197" s="335">
        <v>480500</v>
      </c>
      <c r="C197" s="335">
        <v>5983100</v>
      </c>
      <c r="D197" s="334">
        <v>0</v>
      </c>
    </row>
    <row r="198" spans="1:4" ht="17.25" thickBot="1" x14ac:dyDescent="0.35">
      <c r="A198" s="333">
        <v>197</v>
      </c>
      <c r="B198" s="335">
        <v>480500</v>
      </c>
      <c r="C198" s="335">
        <v>5983100</v>
      </c>
      <c r="D198" s="334">
        <v>0</v>
      </c>
    </row>
    <row r="199" spans="1:4" ht="17.25" thickBot="1" x14ac:dyDescent="0.35">
      <c r="A199" s="333">
        <v>198</v>
      </c>
      <c r="B199" s="335">
        <v>480500</v>
      </c>
      <c r="C199" s="335">
        <v>5983100</v>
      </c>
      <c r="D199" s="334">
        <v>0</v>
      </c>
    </row>
    <row r="200" spans="1:4" ht="17.25" thickBot="1" x14ac:dyDescent="0.35">
      <c r="A200" s="333">
        <v>199</v>
      </c>
      <c r="B200" s="335">
        <v>480500</v>
      </c>
      <c r="C200" s="335">
        <v>5983100</v>
      </c>
      <c r="D200" s="334">
        <v>0</v>
      </c>
    </row>
    <row r="201" spans="1:4" ht="17.25" thickBot="1" x14ac:dyDescent="0.35">
      <c r="A201" s="336">
        <v>200</v>
      </c>
      <c r="B201" s="337">
        <v>480500</v>
      </c>
      <c r="C201" s="337">
        <v>5983100</v>
      </c>
      <c r="D201" s="338">
        <v>0</v>
      </c>
    </row>
    <row r="202" spans="1:4" ht="17.25" thickBot="1" x14ac:dyDescent="0.35">
      <c r="A202" s="333">
        <v>201</v>
      </c>
      <c r="B202" s="333">
        <v>1694200</v>
      </c>
      <c r="C202" s="333">
        <v>20944600</v>
      </c>
      <c r="D202" s="333">
        <v>10000</v>
      </c>
    </row>
    <row r="203" spans="1:4" ht="17.25" thickBot="1" x14ac:dyDescent="0.35">
      <c r="A203" s="333">
        <v>202</v>
      </c>
      <c r="B203" s="333">
        <v>1694200</v>
      </c>
      <c r="C203" s="333">
        <v>20944600</v>
      </c>
      <c r="D203" s="333">
        <v>10000</v>
      </c>
    </row>
    <row r="204" spans="1:4" ht="17.25" thickBot="1" x14ac:dyDescent="0.35">
      <c r="A204" s="333">
        <v>203</v>
      </c>
      <c r="B204" s="333">
        <v>1694200</v>
      </c>
      <c r="C204" s="333">
        <v>20944600</v>
      </c>
      <c r="D204" s="333">
        <v>10000</v>
      </c>
    </row>
    <row r="205" spans="1:4" ht="17.25" thickBot="1" x14ac:dyDescent="0.35">
      <c r="A205" s="333">
        <v>204</v>
      </c>
      <c r="B205" s="333">
        <v>1694200</v>
      </c>
      <c r="C205" s="333">
        <v>20944600</v>
      </c>
      <c r="D205" s="333">
        <v>10000</v>
      </c>
    </row>
    <row r="206" spans="1:4" ht="17.25" thickBot="1" x14ac:dyDescent="0.35">
      <c r="A206" s="333">
        <v>205</v>
      </c>
      <c r="B206" s="333">
        <v>1694200</v>
      </c>
      <c r="C206" s="333">
        <v>20944600</v>
      </c>
      <c r="D206" s="333">
        <v>10000</v>
      </c>
    </row>
    <row r="207" spans="1:4" ht="17.25" thickBot="1" x14ac:dyDescent="0.35">
      <c r="A207" s="333">
        <v>206</v>
      </c>
      <c r="B207" s="333">
        <v>1694200</v>
      </c>
      <c r="C207" s="333">
        <v>20944600</v>
      </c>
      <c r="D207" s="333">
        <v>10000</v>
      </c>
    </row>
    <row r="208" spans="1:4" ht="17.25" thickBot="1" x14ac:dyDescent="0.35">
      <c r="A208" s="333">
        <v>207</v>
      </c>
      <c r="B208" s="333">
        <v>1694200</v>
      </c>
      <c r="C208" s="333">
        <v>20944600</v>
      </c>
      <c r="D208" s="333">
        <v>10000</v>
      </c>
    </row>
    <row r="209" spans="1:4" ht="17.25" thickBot="1" x14ac:dyDescent="0.35">
      <c r="A209" s="333">
        <v>208</v>
      </c>
      <c r="B209" s="333">
        <v>1694200</v>
      </c>
      <c r="C209" s="333">
        <v>20944600</v>
      </c>
      <c r="D209" s="333">
        <v>10000</v>
      </c>
    </row>
    <row r="210" spans="1:4" ht="17.25" thickBot="1" x14ac:dyDescent="0.35">
      <c r="A210" s="333">
        <v>209</v>
      </c>
      <c r="B210" s="333">
        <v>1694200</v>
      </c>
      <c r="C210" s="333">
        <v>20944600</v>
      </c>
      <c r="D210" s="333">
        <v>10000</v>
      </c>
    </row>
    <row r="211" spans="1:4" ht="17.25" thickBot="1" x14ac:dyDescent="0.35">
      <c r="A211" s="333">
        <v>210</v>
      </c>
      <c r="B211" s="333">
        <v>1694200</v>
      </c>
      <c r="C211" s="333">
        <v>20944600</v>
      </c>
      <c r="D211" s="333">
        <v>10000</v>
      </c>
    </row>
    <row r="212" spans="1:4" ht="17.25" thickBot="1" x14ac:dyDescent="0.35">
      <c r="A212" s="333">
        <v>211</v>
      </c>
      <c r="B212" s="333">
        <v>1694200</v>
      </c>
      <c r="C212" s="333">
        <v>20944600</v>
      </c>
      <c r="D212" s="333">
        <v>10000</v>
      </c>
    </row>
    <row r="213" spans="1:4" ht="17.25" thickBot="1" x14ac:dyDescent="0.35">
      <c r="A213" s="333">
        <v>212</v>
      </c>
      <c r="B213" s="333">
        <v>1694200</v>
      </c>
      <c r="C213" s="333">
        <v>20944600</v>
      </c>
      <c r="D213" s="333">
        <v>10000</v>
      </c>
    </row>
    <row r="214" spans="1:4" ht="17.25" thickBot="1" x14ac:dyDescent="0.35">
      <c r="A214" s="333">
        <v>213</v>
      </c>
      <c r="B214" s="333">
        <v>1694200</v>
      </c>
      <c r="C214" s="333">
        <v>20944600</v>
      </c>
      <c r="D214" s="333">
        <v>10000</v>
      </c>
    </row>
    <row r="215" spans="1:4" ht="17.25" thickBot="1" x14ac:dyDescent="0.35">
      <c r="A215" s="333">
        <v>214</v>
      </c>
      <c r="B215" s="333">
        <v>1694200</v>
      </c>
      <c r="C215" s="333">
        <v>20944600</v>
      </c>
      <c r="D215" s="333">
        <v>10000</v>
      </c>
    </row>
    <row r="216" spans="1:4" ht="17.25" thickBot="1" x14ac:dyDescent="0.35">
      <c r="A216" s="333">
        <v>215</v>
      </c>
      <c r="B216" s="333">
        <v>1694200</v>
      </c>
      <c r="C216" s="333">
        <v>20944600</v>
      </c>
      <c r="D216" s="333">
        <v>10000</v>
      </c>
    </row>
    <row r="217" spans="1:4" ht="17.25" thickBot="1" x14ac:dyDescent="0.35">
      <c r="A217" s="333">
        <v>216</v>
      </c>
      <c r="B217" s="333">
        <v>1694200</v>
      </c>
      <c r="C217" s="333">
        <v>20944600</v>
      </c>
      <c r="D217" s="333">
        <v>10000</v>
      </c>
    </row>
    <row r="218" spans="1:4" ht="17.25" thickBot="1" x14ac:dyDescent="0.35">
      <c r="A218" s="333">
        <v>217</v>
      </c>
      <c r="B218" s="333">
        <v>1694200</v>
      </c>
      <c r="C218" s="333">
        <v>20944600</v>
      </c>
      <c r="D218" s="333">
        <v>10000</v>
      </c>
    </row>
    <row r="219" spans="1:4" ht="17.25" thickBot="1" x14ac:dyDescent="0.35">
      <c r="A219" s="333">
        <v>218</v>
      </c>
      <c r="B219" s="333">
        <v>1694200</v>
      </c>
      <c r="C219" s="333">
        <v>20944600</v>
      </c>
      <c r="D219" s="333">
        <v>10000</v>
      </c>
    </row>
    <row r="220" spans="1:4" ht="17.25" thickBot="1" x14ac:dyDescent="0.35">
      <c r="A220" s="333">
        <v>219</v>
      </c>
      <c r="B220" s="333">
        <v>1694200</v>
      </c>
      <c r="C220" s="333">
        <v>20944600</v>
      </c>
      <c r="D220" s="333">
        <v>10000</v>
      </c>
    </row>
    <row r="221" spans="1:4" ht="17.25" thickBot="1" x14ac:dyDescent="0.35">
      <c r="A221" s="333">
        <v>220</v>
      </c>
      <c r="B221" s="333">
        <v>1694200</v>
      </c>
      <c r="C221" s="333">
        <v>20944600</v>
      </c>
      <c r="D221" s="333">
        <v>10000</v>
      </c>
    </row>
    <row r="222" spans="1:4" ht="17.25" thickBot="1" x14ac:dyDescent="0.35">
      <c r="A222" s="333">
        <v>221</v>
      </c>
      <c r="B222" s="333">
        <v>1694200</v>
      </c>
      <c r="C222" s="333">
        <v>20944600</v>
      </c>
      <c r="D222" s="333">
        <v>10000</v>
      </c>
    </row>
    <row r="223" spans="1:4" ht="17.25" thickBot="1" x14ac:dyDescent="0.35">
      <c r="A223" s="333">
        <v>222</v>
      </c>
      <c r="B223" s="333">
        <v>1694200</v>
      </c>
      <c r="C223" s="333">
        <v>20944600</v>
      </c>
      <c r="D223" s="333">
        <v>10000</v>
      </c>
    </row>
    <row r="224" spans="1:4" ht="17.25" thickBot="1" x14ac:dyDescent="0.35">
      <c r="A224" s="333">
        <v>223</v>
      </c>
      <c r="B224" s="333">
        <v>1694200</v>
      </c>
      <c r="C224" s="333">
        <v>20944600</v>
      </c>
      <c r="D224" s="333">
        <v>10000</v>
      </c>
    </row>
    <row r="225" spans="1:4" ht="17.25" thickBot="1" x14ac:dyDescent="0.35">
      <c r="A225" s="333">
        <v>224</v>
      </c>
      <c r="B225" s="333">
        <v>1694200</v>
      </c>
      <c r="C225" s="333">
        <v>20944600</v>
      </c>
      <c r="D225" s="333">
        <v>10000</v>
      </c>
    </row>
    <row r="226" spans="1:4" ht="17.25" thickBot="1" x14ac:dyDescent="0.35">
      <c r="A226" s="333">
        <v>225</v>
      </c>
      <c r="B226" s="333">
        <v>1694200</v>
      </c>
      <c r="C226" s="333">
        <v>20944600</v>
      </c>
      <c r="D226" s="333">
        <v>10000</v>
      </c>
    </row>
    <row r="227" spans="1:4" ht="17.25" thickBot="1" x14ac:dyDescent="0.35">
      <c r="A227" s="333">
        <v>226</v>
      </c>
      <c r="B227" s="333">
        <v>1694200</v>
      </c>
      <c r="C227" s="333">
        <v>20944600</v>
      </c>
      <c r="D227" s="333">
        <v>10000</v>
      </c>
    </row>
    <row r="228" spans="1:4" ht="17.25" thickBot="1" x14ac:dyDescent="0.35">
      <c r="A228" s="333">
        <v>227</v>
      </c>
      <c r="B228" s="333">
        <v>1694200</v>
      </c>
      <c r="C228" s="333">
        <v>20944600</v>
      </c>
      <c r="D228" s="333">
        <v>10000</v>
      </c>
    </row>
    <row r="229" spans="1:4" ht="17.25" thickBot="1" x14ac:dyDescent="0.35">
      <c r="A229" s="333">
        <v>228</v>
      </c>
      <c r="B229" s="333">
        <v>1694200</v>
      </c>
      <c r="C229" s="333">
        <v>20944600</v>
      </c>
      <c r="D229" s="333">
        <v>10000</v>
      </c>
    </row>
    <row r="230" spans="1:4" ht="17.25" thickBot="1" x14ac:dyDescent="0.35">
      <c r="A230" s="333">
        <v>229</v>
      </c>
      <c r="B230" s="333">
        <v>1694200</v>
      </c>
      <c r="C230" s="333">
        <v>20944600</v>
      </c>
      <c r="D230" s="333">
        <v>10000</v>
      </c>
    </row>
    <row r="231" spans="1:4" ht="17.25" thickBot="1" x14ac:dyDescent="0.35">
      <c r="A231" s="333">
        <v>230</v>
      </c>
      <c r="B231" s="333">
        <v>1694200</v>
      </c>
      <c r="C231" s="333">
        <v>20944600</v>
      </c>
      <c r="D231" s="333">
        <v>10000</v>
      </c>
    </row>
    <row r="232" spans="1:4" ht="17.25" thickBot="1" x14ac:dyDescent="0.35">
      <c r="A232" s="333">
        <v>231</v>
      </c>
      <c r="B232" s="333">
        <v>1694200</v>
      </c>
      <c r="C232" s="333">
        <v>20944600</v>
      </c>
      <c r="D232" s="333">
        <v>10000</v>
      </c>
    </row>
    <row r="233" spans="1:4" ht="17.25" thickBot="1" x14ac:dyDescent="0.35">
      <c r="A233" s="333">
        <v>232</v>
      </c>
      <c r="B233" s="333">
        <v>1694200</v>
      </c>
      <c r="C233" s="333">
        <v>20944600</v>
      </c>
      <c r="D233" s="333">
        <v>10000</v>
      </c>
    </row>
    <row r="234" spans="1:4" ht="17.25" thickBot="1" x14ac:dyDescent="0.35">
      <c r="A234" s="333">
        <v>233</v>
      </c>
      <c r="B234" s="333">
        <v>1694200</v>
      </c>
      <c r="C234" s="333">
        <v>20944600</v>
      </c>
      <c r="D234" s="333">
        <v>10000</v>
      </c>
    </row>
    <row r="235" spans="1:4" ht="17.25" thickBot="1" x14ac:dyDescent="0.35">
      <c r="A235" s="333">
        <v>234</v>
      </c>
      <c r="B235" s="333">
        <v>1694200</v>
      </c>
      <c r="C235" s="333">
        <v>20944600</v>
      </c>
      <c r="D235" s="333">
        <v>10000</v>
      </c>
    </row>
    <row r="236" spans="1:4" ht="17.25" thickBot="1" x14ac:dyDescent="0.35">
      <c r="A236" s="333">
        <v>235</v>
      </c>
      <c r="B236" s="333">
        <v>1694200</v>
      </c>
      <c r="C236" s="333">
        <v>20944600</v>
      </c>
      <c r="D236" s="333">
        <v>10000</v>
      </c>
    </row>
    <row r="237" spans="1:4" ht="17.25" thickBot="1" x14ac:dyDescent="0.35">
      <c r="A237" s="333">
        <v>236</v>
      </c>
      <c r="B237" s="333">
        <v>1694200</v>
      </c>
      <c r="C237" s="333">
        <v>20944600</v>
      </c>
      <c r="D237" s="333">
        <v>10000</v>
      </c>
    </row>
    <row r="238" spans="1:4" ht="17.25" thickBot="1" x14ac:dyDescent="0.35">
      <c r="A238" s="333">
        <v>237</v>
      </c>
      <c r="B238" s="333">
        <v>1694200</v>
      </c>
      <c r="C238" s="333">
        <v>20944600</v>
      </c>
      <c r="D238" s="333">
        <v>10000</v>
      </c>
    </row>
    <row r="239" spans="1:4" ht="17.25" thickBot="1" x14ac:dyDescent="0.35">
      <c r="A239" s="333">
        <v>238</v>
      </c>
      <c r="B239" s="333">
        <v>1694200</v>
      </c>
      <c r="C239" s="333">
        <v>20944600</v>
      </c>
      <c r="D239" s="333">
        <v>10000</v>
      </c>
    </row>
    <row r="240" spans="1:4" ht="17.25" thickBot="1" x14ac:dyDescent="0.35">
      <c r="A240" s="333">
        <v>239</v>
      </c>
      <c r="B240" s="333">
        <v>1694200</v>
      </c>
      <c r="C240" s="333">
        <v>20944600</v>
      </c>
      <c r="D240" s="333">
        <v>10000</v>
      </c>
    </row>
    <row r="241" spans="1:4" ht="17.25" thickBot="1" x14ac:dyDescent="0.35">
      <c r="A241" s="333">
        <v>240</v>
      </c>
      <c r="B241" s="333">
        <v>1694200</v>
      </c>
      <c r="C241" s="333">
        <v>20944600</v>
      </c>
      <c r="D241" s="333">
        <v>10000</v>
      </c>
    </row>
    <row r="242" spans="1:4" ht="17.25" thickBot="1" x14ac:dyDescent="0.35">
      <c r="A242" s="333">
        <v>241</v>
      </c>
      <c r="B242" s="333">
        <v>1694200</v>
      </c>
      <c r="C242" s="333">
        <v>20944600</v>
      </c>
      <c r="D242" s="333">
        <v>10000</v>
      </c>
    </row>
    <row r="243" spans="1:4" ht="17.25" thickBot="1" x14ac:dyDescent="0.35">
      <c r="A243" s="333">
        <v>242</v>
      </c>
      <c r="B243" s="333">
        <v>1694200</v>
      </c>
      <c r="C243" s="333">
        <v>20944600</v>
      </c>
      <c r="D243" s="333">
        <v>10000</v>
      </c>
    </row>
    <row r="244" spans="1:4" ht="17.25" thickBot="1" x14ac:dyDescent="0.35">
      <c r="A244" s="333">
        <v>243</v>
      </c>
      <c r="B244" s="333">
        <v>1694200</v>
      </c>
      <c r="C244" s="333">
        <v>20944600</v>
      </c>
      <c r="D244" s="333">
        <v>10000</v>
      </c>
    </row>
    <row r="245" spans="1:4" ht="17.25" thickBot="1" x14ac:dyDescent="0.35">
      <c r="A245" s="333">
        <v>244</v>
      </c>
      <c r="B245" s="333">
        <v>1694200</v>
      </c>
      <c r="C245" s="333">
        <v>20944600</v>
      </c>
      <c r="D245" s="333">
        <v>10000</v>
      </c>
    </row>
    <row r="246" spans="1:4" ht="17.25" thickBot="1" x14ac:dyDescent="0.35">
      <c r="A246" s="333">
        <v>245</v>
      </c>
      <c r="B246" s="333">
        <v>1694200</v>
      </c>
      <c r="C246" s="333">
        <v>20944600</v>
      </c>
      <c r="D246" s="333">
        <v>10000</v>
      </c>
    </row>
    <row r="247" spans="1:4" ht="17.25" thickBot="1" x14ac:dyDescent="0.35">
      <c r="A247" s="333">
        <v>246</v>
      </c>
      <c r="B247" s="333">
        <v>1694200</v>
      </c>
      <c r="C247" s="333">
        <v>20944600</v>
      </c>
      <c r="D247" s="333">
        <v>10000</v>
      </c>
    </row>
    <row r="248" spans="1:4" ht="17.25" thickBot="1" x14ac:dyDescent="0.35">
      <c r="A248" s="333">
        <v>247</v>
      </c>
      <c r="B248" s="333">
        <v>1694200</v>
      </c>
      <c r="C248" s="333">
        <v>20944600</v>
      </c>
      <c r="D248" s="333">
        <v>10000</v>
      </c>
    </row>
    <row r="249" spans="1:4" ht="17.25" thickBot="1" x14ac:dyDescent="0.35">
      <c r="A249" s="333">
        <v>248</v>
      </c>
      <c r="B249" s="333">
        <v>1694200</v>
      </c>
      <c r="C249" s="333">
        <v>20944600</v>
      </c>
      <c r="D249" s="333">
        <v>10000</v>
      </c>
    </row>
    <row r="250" spans="1:4" ht="17.25" thickBot="1" x14ac:dyDescent="0.35">
      <c r="A250" s="333">
        <v>249</v>
      </c>
      <c r="B250" s="333">
        <v>1694200</v>
      </c>
      <c r="C250" s="333">
        <v>20944600</v>
      </c>
      <c r="D250" s="333">
        <v>10000</v>
      </c>
    </row>
    <row r="251" spans="1:4" ht="17.25" thickBot="1" x14ac:dyDescent="0.35">
      <c r="A251" s="333">
        <v>250</v>
      </c>
      <c r="B251" s="333">
        <v>1694200</v>
      </c>
      <c r="C251" s="333">
        <v>20944600</v>
      </c>
      <c r="D251" s="333">
        <v>10000</v>
      </c>
    </row>
    <row r="252" spans="1:4" ht="17.25" thickBot="1" x14ac:dyDescent="0.35">
      <c r="A252" s="333">
        <v>251</v>
      </c>
      <c r="B252" s="333">
        <v>1694200</v>
      </c>
      <c r="C252" s="333">
        <v>20944600</v>
      </c>
      <c r="D252" s="333">
        <v>10000</v>
      </c>
    </row>
    <row r="253" spans="1:4" ht="17.25" thickBot="1" x14ac:dyDescent="0.35">
      <c r="A253" s="333">
        <v>252</v>
      </c>
      <c r="B253" s="333">
        <v>3134000</v>
      </c>
      <c r="C253" s="333">
        <v>39883600</v>
      </c>
      <c r="D253" s="333">
        <v>10000</v>
      </c>
    </row>
    <row r="254" spans="1:4" ht="17.25" thickBot="1" x14ac:dyDescent="0.35">
      <c r="A254" s="333">
        <v>253</v>
      </c>
      <c r="B254" s="333">
        <v>3134000</v>
      </c>
      <c r="C254" s="333">
        <v>39883600</v>
      </c>
      <c r="D254" s="333">
        <v>10000</v>
      </c>
    </row>
    <row r="255" spans="1:4" ht="17.25" thickBot="1" x14ac:dyDescent="0.35">
      <c r="A255" s="333">
        <v>254</v>
      </c>
      <c r="B255" s="333">
        <v>3134000</v>
      </c>
      <c r="C255" s="333">
        <v>39883600</v>
      </c>
      <c r="D255" s="333">
        <v>10000</v>
      </c>
    </row>
    <row r="256" spans="1:4" ht="17.25" thickBot="1" x14ac:dyDescent="0.35">
      <c r="A256" s="333">
        <v>255</v>
      </c>
      <c r="B256" s="333">
        <v>3134000</v>
      </c>
      <c r="C256" s="333">
        <v>39883600</v>
      </c>
      <c r="D256" s="333">
        <v>10000</v>
      </c>
    </row>
    <row r="257" spans="1:4" ht="17.25" thickBot="1" x14ac:dyDescent="0.35">
      <c r="A257" s="333">
        <v>256</v>
      </c>
      <c r="B257" s="333">
        <v>3134000</v>
      </c>
      <c r="C257" s="333">
        <v>39883600</v>
      </c>
      <c r="D257" s="333">
        <v>10000</v>
      </c>
    </row>
    <row r="258" spans="1:4" ht="17.25" thickBot="1" x14ac:dyDescent="0.35">
      <c r="A258" s="333">
        <v>257</v>
      </c>
      <c r="B258" s="333">
        <v>3134000</v>
      </c>
      <c r="C258" s="333">
        <v>39883600</v>
      </c>
      <c r="D258" s="333">
        <v>10000</v>
      </c>
    </row>
    <row r="259" spans="1:4" ht="17.25" thickBot="1" x14ac:dyDescent="0.35">
      <c r="A259" s="333">
        <v>258</v>
      </c>
      <c r="B259" s="333">
        <v>3134000</v>
      </c>
      <c r="C259" s="333">
        <v>39883600</v>
      </c>
      <c r="D259" s="333">
        <v>10000</v>
      </c>
    </row>
    <row r="260" spans="1:4" ht="17.25" thickBot="1" x14ac:dyDescent="0.35">
      <c r="A260" s="333">
        <v>259</v>
      </c>
      <c r="B260" s="333">
        <v>3134000</v>
      </c>
      <c r="C260" s="333">
        <v>39883600</v>
      </c>
      <c r="D260" s="333">
        <v>10000</v>
      </c>
    </row>
    <row r="261" spans="1:4" ht="17.25" thickBot="1" x14ac:dyDescent="0.35">
      <c r="A261" s="333">
        <v>260</v>
      </c>
      <c r="B261" s="333">
        <v>3134000</v>
      </c>
      <c r="C261" s="333">
        <v>39883600</v>
      </c>
      <c r="D261" s="333">
        <v>10000</v>
      </c>
    </row>
    <row r="262" spans="1:4" ht="17.25" thickBot="1" x14ac:dyDescent="0.35">
      <c r="A262" s="333">
        <v>261</v>
      </c>
      <c r="B262" s="333">
        <v>3134000</v>
      </c>
      <c r="C262" s="333">
        <v>39883600</v>
      </c>
      <c r="D262" s="333">
        <v>10000</v>
      </c>
    </row>
    <row r="263" spans="1:4" ht="17.25" thickBot="1" x14ac:dyDescent="0.35">
      <c r="A263" s="333">
        <v>262</v>
      </c>
      <c r="B263" s="333">
        <v>3134000</v>
      </c>
      <c r="C263" s="333">
        <v>39883600</v>
      </c>
      <c r="D263" s="333">
        <v>10000</v>
      </c>
    </row>
    <row r="264" spans="1:4" ht="17.25" thickBot="1" x14ac:dyDescent="0.35">
      <c r="A264" s="333">
        <v>263</v>
      </c>
      <c r="B264" s="333">
        <v>3134000</v>
      </c>
      <c r="C264" s="333">
        <v>39883600</v>
      </c>
      <c r="D264" s="333">
        <v>10000</v>
      </c>
    </row>
    <row r="265" spans="1:4" ht="17.25" thickBot="1" x14ac:dyDescent="0.35">
      <c r="A265" s="333">
        <v>264</v>
      </c>
      <c r="B265" s="333">
        <v>3134000</v>
      </c>
      <c r="C265" s="333">
        <v>39883600</v>
      </c>
      <c r="D265" s="333">
        <v>10000</v>
      </c>
    </row>
    <row r="266" spans="1:4" ht="17.25" thickBot="1" x14ac:dyDescent="0.35">
      <c r="A266" s="333">
        <v>265</v>
      </c>
      <c r="B266" s="333">
        <v>3134000</v>
      </c>
      <c r="C266" s="333">
        <v>39883600</v>
      </c>
      <c r="D266" s="333">
        <v>10000</v>
      </c>
    </row>
    <row r="267" spans="1:4" ht="17.25" thickBot="1" x14ac:dyDescent="0.35">
      <c r="A267" s="333">
        <v>266</v>
      </c>
      <c r="B267" s="333">
        <v>3134000</v>
      </c>
      <c r="C267" s="333">
        <v>39883600</v>
      </c>
      <c r="D267" s="333">
        <v>10000</v>
      </c>
    </row>
    <row r="268" spans="1:4" ht="17.25" thickBot="1" x14ac:dyDescent="0.35">
      <c r="A268" s="333">
        <v>267</v>
      </c>
      <c r="B268" s="333">
        <v>3134000</v>
      </c>
      <c r="C268" s="333">
        <v>39883600</v>
      </c>
      <c r="D268" s="333">
        <v>10000</v>
      </c>
    </row>
    <row r="269" spans="1:4" ht="17.25" thickBot="1" x14ac:dyDescent="0.35">
      <c r="A269" s="333">
        <v>268</v>
      </c>
      <c r="B269" s="333">
        <v>3134000</v>
      </c>
      <c r="C269" s="333">
        <v>39883600</v>
      </c>
      <c r="D269" s="333">
        <v>10000</v>
      </c>
    </row>
    <row r="270" spans="1:4" ht="17.25" thickBot="1" x14ac:dyDescent="0.35">
      <c r="A270" s="333">
        <v>269</v>
      </c>
      <c r="B270" s="333">
        <v>3134000</v>
      </c>
      <c r="C270" s="333">
        <v>39883600</v>
      </c>
      <c r="D270" s="333">
        <v>10000</v>
      </c>
    </row>
    <row r="271" spans="1:4" ht="17.25" thickBot="1" x14ac:dyDescent="0.35">
      <c r="A271" s="333">
        <v>270</v>
      </c>
      <c r="B271" s="333">
        <v>3134000</v>
      </c>
      <c r="C271" s="333">
        <v>39883600</v>
      </c>
      <c r="D271" s="333">
        <v>10000</v>
      </c>
    </row>
    <row r="272" spans="1:4" ht="17.25" thickBot="1" x14ac:dyDescent="0.35">
      <c r="A272" s="333">
        <v>271</v>
      </c>
      <c r="B272" s="333">
        <v>3134000</v>
      </c>
      <c r="C272" s="333">
        <v>39883600</v>
      </c>
      <c r="D272" s="333">
        <v>10000</v>
      </c>
    </row>
    <row r="273" spans="1:4" ht="17.25" thickBot="1" x14ac:dyDescent="0.35">
      <c r="A273" s="333">
        <v>272</v>
      </c>
      <c r="B273" s="333">
        <v>3134000</v>
      </c>
      <c r="C273" s="333">
        <v>39883600</v>
      </c>
      <c r="D273" s="333">
        <v>10000</v>
      </c>
    </row>
    <row r="274" spans="1:4" ht="17.25" thickBot="1" x14ac:dyDescent="0.35">
      <c r="A274" s="333">
        <v>273</v>
      </c>
      <c r="B274" s="333">
        <v>3134000</v>
      </c>
      <c r="C274" s="333">
        <v>39883600</v>
      </c>
      <c r="D274" s="333">
        <v>10000</v>
      </c>
    </row>
    <row r="275" spans="1:4" ht="17.25" thickBot="1" x14ac:dyDescent="0.35">
      <c r="A275" s="333">
        <v>274</v>
      </c>
      <c r="B275" s="333">
        <v>3134000</v>
      </c>
      <c r="C275" s="333">
        <v>39883600</v>
      </c>
      <c r="D275" s="333">
        <v>10000</v>
      </c>
    </row>
    <row r="276" spans="1:4" ht="17.25" thickBot="1" x14ac:dyDescent="0.35">
      <c r="A276" s="333">
        <v>275</v>
      </c>
      <c r="B276" s="333">
        <v>3134000</v>
      </c>
      <c r="C276" s="333">
        <v>39883600</v>
      </c>
      <c r="D276" s="333">
        <v>10000</v>
      </c>
    </row>
    <row r="277" spans="1:4" ht="17.25" thickBot="1" x14ac:dyDescent="0.35">
      <c r="A277" s="333">
        <v>276</v>
      </c>
      <c r="B277" s="333">
        <v>3134000</v>
      </c>
      <c r="C277" s="333">
        <v>39883600</v>
      </c>
      <c r="D277" s="333">
        <v>10000</v>
      </c>
    </row>
    <row r="278" spans="1:4" ht="17.25" thickBot="1" x14ac:dyDescent="0.35">
      <c r="A278" s="333">
        <v>277</v>
      </c>
      <c r="B278" s="333">
        <v>3134000</v>
      </c>
      <c r="C278" s="333">
        <v>39883600</v>
      </c>
      <c r="D278" s="333">
        <v>10000</v>
      </c>
    </row>
    <row r="279" spans="1:4" ht="17.25" thickBot="1" x14ac:dyDescent="0.35">
      <c r="A279" s="333">
        <v>278</v>
      </c>
      <c r="B279" s="333">
        <v>3134000</v>
      </c>
      <c r="C279" s="333">
        <v>39883600</v>
      </c>
      <c r="D279" s="333">
        <v>10000</v>
      </c>
    </row>
    <row r="280" spans="1:4" ht="17.25" thickBot="1" x14ac:dyDescent="0.35">
      <c r="A280" s="333">
        <v>279</v>
      </c>
      <c r="B280" s="333">
        <v>3134000</v>
      </c>
      <c r="C280" s="333">
        <v>39883600</v>
      </c>
      <c r="D280" s="333">
        <v>10000</v>
      </c>
    </row>
    <row r="281" spans="1:4" ht="17.25" thickBot="1" x14ac:dyDescent="0.35">
      <c r="A281" s="333">
        <v>280</v>
      </c>
      <c r="B281" s="333">
        <v>3134000</v>
      </c>
      <c r="C281" s="333">
        <v>39883600</v>
      </c>
      <c r="D281" s="333">
        <v>10000</v>
      </c>
    </row>
    <row r="282" spans="1:4" ht="17.25" thickBot="1" x14ac:dyDescent="0.35">
      <c r="A282" s="333">
        <v>281</v>
      </c>
      <c r="B282" s="333">
        <v>3134000</v>
      </c>
      <c r="C282" s="333">
        <v>39883600</v>
      </c>
      <c r="D282" s="333">
        <v>10000</v>
      </c>
    </row>
    <row r="283" spans="1:4" ht="17.25" thickBot="1" x14ac:dyDescent="0.35">
      <c r="A283" s="333">
        <v>282</v>
      </c>
      <c r="B283" s="333">
        <v>3134000</v>
      </c>
      <c r="C283" s="333">
        <v>39883600</v>
      </c>
      <c r="D283" s="333">
        <v>10000</v>
      </c>
    </row>
    <row r="284" spans="1:4" ht="17.25" thickBot="1" x14ac:dyDescent="0.35">
      <c r="A284" s="333">
        <v>283</v>
      </c>
      <c r="B284" s="333">
        <v>3134000</v>
      </c>
      <c r="C284" s="333">
        <v>39883600</v>
      </c>
      <c r="D284" s="333">
        <v>10000</v>
      </c>
    </row>
    <row r="285" spans="1:4" ht="17.25" thickBot="1" x14ac:dyDescent="0.35">
      <c r="A285" s="333">
        <v>284</v>
      </c>
      <c r="B285" s="333">
        <v>3134000</v>
      </c>
      <c r="C285" s="333">
        <v>39883600</v>
      </c>
      <c r="D285" s="333">
        <v>10000</v>
      </c>
    </row>
    <row r="286" spans="1:4" ht="17.25" thickBot="1" x14ac:dyDescent="0.35">
      <c r="A286" s="333">
        <v>285</v>
      </c>
      <c r="B286" s="333">
        <v>3134000</v>
      </c>
      <c r="C286" s="333">
        <v>39883600</v>
      </c>
      <c r="D286" s="333">
        <v>10000</v>
      </c>
    </row>
    <row r="287" spans="1:4" ht="17.25" thickBot="1" x14ac:dyDescent="0.35">
      <c r="A287" s="333">
        <v>286</v>
      </c>
      <c r="B287" s="333">
        <v>3134000</v>
      </c>
      <c r="C287" s="333">
        <v>39883600</v>
      </c>
      <c r="D287" s="333">
        <v>10000</v>
      </c>
    </row>
    <row r="288" spans="1:4" ht="17.25" thickBot="1" x14ac:dyDescent="0.35">
      <c r="A288" s="333">
        <v>287</v>
      </c>
      <c r="B288" s="333">
        <v>3134000</v>
      </c>
      <c r="C288" s="333">
        <v>39883600</v>
      </c>
      <c r="D288" s="333">
        <v>10000</v>
      </c>
    </row>
    <row r="289" spans="1:4" ht="17.25" thickBot="1" x14ac:dyDescent="0.35">
      <c r="A289" s="333">
        <v>288</v>
      </c>
      <c r="B289" s="333">
        <v>3134000</v>
      </c>
      <c r="C289" s="333">
        <v>39883600</v>
      </c>
      <c r="D289" s="333">
        <v>10000</v>
      </c>
    </row>
    <row r="290" spans="1:4" ht="17.25" thickBot="1" x14ac:dyDescent="0.35">
      <c r="A290" s="333">
        <v>289</v>
      </c>
      <c r="B290" s="333">
        <v>3134000</v>
      </c>
      <c r="C290" s="333">
        <v>39883600</v>
      </c>
      <c r="D290" s="333">
        <v>10000</v>
      </c>
    </row>
    <row r="291" spans="1:4" ht="17.25" thickBot="1" x14ac:dyDescent="0.35">
      <c r="A291" s="333">
        <v>290</v>
      </c>
      <c r="B291" s="333">
        <v>3134000</v>
      </c>
      <c r="C291" s="333">
        <v>39883600</v>
      </c>
      <c r="D291" s="333">
        <v>10000</v>
      </c>
    </row>
    <row r="292" spans="1:4" ht="17.25" thickBot="1" x14ac:dyDescent="0.35">
      <c r="A292" s="333">
        <v>291</v>
      </c>
      <c r="B292" s="333">
        <v>3134000</v>
      </c>
      <c r="C292" s="333">
        <v>39883600</v>
      </c>
      <c r="D292" s="333">
        <v>10000</v>
      </c>
    </row>
    <row r="293" spans="1:4" ht="17.25" thickBot="1" x14ac:dyDescent="0.35">
      <c r="A293" s="333">
        <v>292</v>
      </c>
      <c r="B293" s="333">
        <v>3134000</v>
      </c>
      <c r="C293" s="333">
        <v>39883600</v>
      </c>
      <c r="D293" s="333">
        <v>10000</v>
      </c>
    </row>
    <row r="294" spans="1:4" ht="17.25" thickBot="1" x14ac:dyDescent="0.35">
      <c r="A294" s="333">
        <v>293</v>
      </c>
      <c r="B294" s="333">
        <v>3134000</v>
      </c>
      <c r="C294" s="333">
        <v>39883600</v>
      </c>
      <c r="D294" s="333">
        <v>10000</v>
      </c>
    </row>
    <row r="295" spans="1:4" ht="17.25" thickBot="1" x14ac:dyDescent="0.35">
      <c r="A295" s="333">
        <v>294</v>
      </c>
      <c r="B295" s="333">
        <v>3134000</v>
      </c>
      <c r="C295" s="333">
        <v>39883600</v>
      </c>
      <c r="D295" s="333">
        <v>10000</v>
      </c>
    </row>
    <row r="296" spans="1:4" ht="17.25" thickBot="1" x14ac:dyDescent="0.35">
      <c r="A296" s="333">
        <v>295</v>
      </c>
      <c r="B296" s="333">
        <v>3134000</v>
      </c>
      <c r="C296" s="333">
        <v>39883600</v>
      </c>
      <c r="D296" s="333">
        <v>10000</v>
      </c>
    </row>
    <row r="297" spans="1:4" ht="17.25" thickBot="1" x14ac:dyDescent="0.35">
      <c r="A297" s="333">
        <v>296</v>
      </c>
      <c r="B297" s="333">
        <v>3134000</v>
      </c>
      <c r="C297" s="333">
        <v>39883600</v>
      </c>
      <c r="D297" s="333">
        <v>10000</v>
      </c>
    </row>
    <row r="298" spans="1:4" ht="17.25" thickBot="1" x14ac:dyDescent="0.35">
      <c r="A298" s="333">
        <v>297</v>
      </c>
      <c r="B298" s="333">
        <v>3134000</v>
      </c>
      <c r="C298" s="333">
        <v>39883600</v>
      </c>
      <c r="D298" s="333">
        <v>10000</v>
      </c>
    </row>
    <row r="299" spans="1:4" ht="17.25" thickBot="1" x14ac:dyDescent="0.35">
      <c r="A299" s="333">
        <v>298</v>
      </c>
      <c r="B299" s="333">
        <v>3134000</v>
      </c>
      <c r="C299" s="333">
        <v>39883600</v>
      </c>
      <c r="D299" s="333">
        <v>10000</v>
      </c>
    </row>
    <row r="300" spans="1:4" ht="17.25" thickBot="1" x14ac:dyDescent="0.35">
      <c r="A300" s="333">
        <v>299</v>
      </c>
      <c r="B300" s="333">
        <v>3134000</v>
      </c>
      <c r="C300" s="333">
        <v>39883600</v>
      </c>
      <c r="D300" s="333">
        <v>10000</v>
      </c>
    </row>
    <row r="301" spans="1:4" ht="17.25" thickBot="1" x14ac:dyDescent="0.35">
      <c r="A301" s="333">
        <v>300</v>
      </c>
      <c r="B301" s="333">
        <v>3134000</v>
      </c>
      <c r="C301" s="333">
        <v>39883600</v>
      </c>
      <c r="D301" s="333">
        <v>10000</v>
      </c>
    </row>
  </sheetData>
  <phoneticPr fontId="2" type="noConversion"/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3:J142"/>
  <sheetViews>
    <sheetView showGridLines="0" topLeftCell="A37" zoomScaleNormal="100" workbookViewId="0">
      <selection activeCell="I28" sqref="I28"/>
    </sheetView>
  </sheetViews>
  <sheetFormatPr defaultRowHeight="16.5" x14ac:dyDescent="0.3"/>
  <sheetData>
    <row r="3" spans="2:2" x14ac:dyDescent="0.3">
      <c r="B3" t="s">
        <v>1512</v>
      </c>
    </row>
    <row r="19" spans="2:5" x14ac:dyDescent="0.3">
      <c r="B19" s="382" t="s">
        <v>1513</v>
      </c>
      <c r="C19" s="382" t="s">
        <v>1514</v>
      </c>
      <c r="D19" s="382" t="s">
        <v>1515</v>
      </c>
      <c r="E19" s="382" t="s">
        <v>1516</v>
      </c>
    </row>
    <row r="20" spans="2:5" x14ac:dyDescent="0.3">
      <c r="B20" s="5">
        <v>1</v>
      </c>
      <c r="C20" s="5">
        <v>640</v>
      </c>
      <c r="D20" s="5">
        <v>7500</v>
      </c>
      <c r="E20" s="140">
        <f>D20/C20</f>
        <v>11.71875</v>
      </c>
    </row>
    <row r="21" spans="2:5" x14ac:dyDescent="0.3">
      <c r="B21" s="5">
        <v>2</v>
      </c>
      <c r="C21" s="5">
        <v>1440</v>
      </c>
      <c r="D21" s="5">
        <v>15000</v>
      </c>
      <c r="E21" s="140">
        <f t="shared" ref="E21:E25" si="0">D21/C21</f>
        <v>10.416666666666666</v>
      </c>
    </row>
    <row r="22" spans="2:5" x14ac:dyDescent="0.3">
      <c r="B22" s="5">
        <v>3</v>
      </c>
      <c r="C22" s="5">
        <v>3000</v>
      </c>
      <c r="D22" s="5">
        <v>30000</v>
      </c>
      <c r="E22" s="140">
        <f t="shared" si="0"/>
        <v>10</v>
      </c>
    </row>
    <row r="23" spans="2:5" x14ac:dyDescent="0.3">
      <c r="B23" s="5">
        <v>4</v>
      </c>
      <c r="C23" s="5">
        <v>4600</v>
      </c>
      <c r="D23" s="5">
        <v>45000</v>
      </c>
      <c r="E23" s="140">
        <f t="shared" si="0"/>
        <v>9.7826086956521738</v>
      </c>
    </row>
    <row r="24" spans="2:5" x14ac:dyDescent="0.3">
      <c r="B24" s="5">
        <v>5</v>
      </c>
      <c r="C24" s="5">
        <v>8400</v>
      </c>
      <c r="D24" s="5">
        <v>85000</v>
      </c>
      <c r="E24" s="140">
        <f t="shared" si="0"/>
        <v>10.119047619047619</v>
      </c>
    </row>
    <row r="25" spans="2:5" x14ac:dyDescent="0.3">
      <c r="B25" s="5">
        <v>6</v>
      </c>
      <c r="C25" s="5">
        <v>12400</v>
      </c>
      <c r="D25" s="5">
        <v>119000</v>
      </c>
      <c r="E25" s="140">
        <f t="shared" si="0"/>
        <v>9.5967741935483879</v>
      </c>
    </row>
    <row r="32" spans="2:5" x14ac:dyDescent="0.3">
      <c r="B32" t="s">
        <v>1517</v>
      </c>
    </row>
    <row r="64" spans="2:2" x14ac:dyDescent="0.3">
      <c r="B64" t="s">
        <v>1518</v>
      </c>
    </row>
    <row r="66" spans="2:10" x14ac:dyDescent="0.3">
      <c r="B66" t="s">
        <v>1519</v>
      </c>
      <c r="C66" s="461" t="s">
        <v>1520</v>
      </c>
      <c r="D66" s="461"/>
      <c r="E66" s="461"/>
      <c r="F66" s="461" t="s">
        <v>1521</v>
      </c>
      <c r="G66" s="461"/>
      <c r="H66" t="s">
        <v>1522</v>
      </c>
      <c r="I66" t="s">
        <v>1515</v>
      </c>
      <c r="J66" t="s">
        <v>1523</v>
      </c>
    </row>
    <row r="67" spans="2:10" x14ac:dyDescent="0.3">
      <c r="B67" t="s">
        <v>1524</v>
      </c>
      <c r="C67" s="461" t="s">
        <v>1525</v>
      </c>
      <c r="D67" s="461"/>
      <c r="E67" s="461"/>
      <c r="F67" s="461">
        <v>24</v>
      </c>
      <c r="G67" s="461"/>
      <c r="H67">
        <v>30</v>
      </c>
      <c r="I67">
        <v>7500</v>
      </c>
      <c r="J67">
        <f>H67*I67</f>
        <v>225000</v>
      </c>
    </row>
    <row r="68" spans="2:10" x14ac:dyDescent="0.3">
      <c r="B68" t="s">
        <v>1526</v>
      </c>
      <c r="C68" s="461" t="s">
        <v>1527</v>
      </c>
      <c r="D68" s="461"/>
      <c r="E68" s="461"/>
      <c r="F68" s="461">
        <v>6</v>
      </c>
      <c r="G68" s="461"/>
      <c r="H68">
        <v>4</v>
      </c>
      <c r="I68">
        <v>7500</v>
      </c>
      <c r="J68">
        <f t="shared" ref="J68:J74" si="1">H68*I68</f>
        <v>30000</v>
      </c>
    </row>
    <row r="69" spans="2:10" x14ac:dyDescent="0.3">
      <c r="B69" t="s">
        <v>1526</v>
      </c>
      <c r="C69" s="461" t="s">
        <v>1528</v>
      </c>
      <c r="D69" s="461"/>
      <c r="E69" s="461"/>
      <c r="F69" s="461">
        <v>90</v>
      </c>
      <c r="G69" s="461"/>
      <c r="H69">
        <v>4</v>
      </c>
      <c r="I69">
        <v>23000</v>
      </c>
      <c r="J69">
        <f t="shared" si="1"/>
        <v>92000</v>
      </c>
    </row>
    <row r="70" spans="2:10" x14ac:dyDescent="0.3">
      <c r="B70" t="s">
        <v>1526</v>
      </c>
      <c r="C70" s="461" t="s">
        <v>1529</v>
      </c>
      <c r="D70" s="461"/>
      <c r="E70" s="461"/>
      <c r="F70" s="461">
        <v>12</v>
      </c>
      <c r="G70" s="461"/>
      <c r="H70">
        <v>4</v>
      </c>
      <c r="I70">
        <v>15000</v>
      </c>
      <c r="J70">
        <f t="shared" si="1"/>
        <v>60000</v>
      </c>
    </row>
    <row r="71" spans="2:10" x14ac:dyDescent="0.3">
      <c r="B71" t="s">
        <v>1526</v>
      </c>
      <c r="C71" s="461" t="s">
        <v>1530</v>
      </c>
      <c r="D71" s="461"/>
      <c r="E71" s="461"/>
      <c r="F71" s="461">
        <v>24</v>
      </c>
      <c r="G71" s="461"/>
      <c r="H71">
        <v>4</v>
      </c>
      <c r="I71">
        <v>45000</v>
      </c>
      <c r="J71">
        <f t="shared" si="1"/>
        <v>180000</v>
      </c>
    </row>
    <row r="72" spans="2:10" x14ac:dyDescent="0.3">
      <c r="B72" t="s">
        <v>1526</v>
      </c>
      <c r="C72" s="461" t="s">
        <v>1531</v>
      </c>
      <c r="D72" s="461"/>
      <c r="E72" s="461"/>
      <c r="F72" s="461">
        <v>36</v>
      </c>
      <c r="G72" s="461"/>
      <c r="H72">
        <v>4</v>
      </c>
      <c r="I72">
        <v>85000</v>
      </c>
      <c r="J72">
        <f t="shared" si="1"/>
        <v>340000</v>
      </c>
    </row>
    <row r="73" spans="2:10" x14ac:dyDescent="0.3">
      <c r="B73" t="s">
        <v>1532</v>
      </c>
      <c r="C73" s="461" t="s">
        <v>1533</v>
      </c>
      <c r="D73" s="461"/>
      <c r="E73" s="461"/>
      <c r="F73" s="461">
        <v>60</v>
      </c>
      <c r="G73" s="461"/>
      <c r="H73">
        <v>1</v>
      </c>
      <c r="I73">
        <v>30000</v>
      </c>
      <c r="J73">
        <f t="shared" si="1"/>
        <v>30000</v>
      </c>
    </row>
    <row r="74" spans="2:10" x14ac:dyDescent="0.3">
      <c r="B74" t="s">
        <v>1532</v>
      </c>
      <c r="C74" s="461" t="s">
        <v>1534</v>
      </c>
      <c r="D74" s="461"/>
      <c r="E74" s="461"/>
      <c r="F74" s="461">
        <v>32</v>
      </c>
      <c r="G74" s="461"/>
      <c r="H74">
        <v>1</v>
      </c>
      <c r="I74">
        <v>149000</v>
      </c>
      <c r="J74">
        <f t="shared" si="1"/>
        <v>149000</v>
      </c>
    </row>
    <row r="75" spans="2:10" x14ac:dyDescent="0.3">
      <c r="C75" s="461"/>
      <c r="D75" s="461"/>
      <c r="E75" s="461"/>
      <c r="F75" s="461">
        <f>SUM(F67:G74)</f>
        <v>284</v>
      </c>
      <c r="G75" s="461"/>
      <c r="J75">
        <f>SUM(J67:J74)</f>
        <v>1106000</v>
      </c>
    </row>
    <row r="76" spans="2:10" x14ac:dyDescent="0.3">
      <c r="C76" s="461"/>
      <c r="D76" s="461"/>
      <c r="E76" s="461"/>
      <c r="F76" s="461"/>
      <c r="G76" s="461"/>
    </row>
    <row r="77" spans="2:10" x14ac:dyDescent="0.3">
      <c r="C77" s="461"/>
      <c r="D77" s="461"/>
      <c r="E77" s="461"/>
      <c r="F77" s="461"/>
      <c r="G77" s="461"/>
    </row>
    <row r="78" spans="2:10" x14ac:dyDescent="0.3">
      <c r="C78" s="461"/>
      <c r="D78" s="461"/>
      <c r="E78" s="461"/>
      <c r="F78" s="461"/>
      <c r="G78" s="461"/>
    </row>
    <row r="79" spans="2:10" x14ac:dyDescent="0.3">
      <c r="C79" s="461"/>
      <c r="D79" s="461"/>
      <c r="E79" s="461"/>
      <c r="F79" s="461"/>
      <c r="G79" s="461"/>
    </row>
    <row r="80" spans="2:10" x14ac:dyDescent="0.3">
      <c r="C80" s="461"/>
      <c r="D80" s="461"/>
      <c r="E80" s="461"/>
      <c r="F80" s="461"/>
      <c r="G80" s="461"/>
    </row>
    <row r="81" spans="2:7" x14ac:dyDescent="0.3">
      <c r="C81" s="210"/>
      <c r="D81" s="210"/>
      <c r="E81" s="210"/>
      <c r="F81" s="461"/>
      <c r="G81" s="461"/>
    </row>
    <row r="82" spans="2:7" x14ac:dyDescent="0.3">
      <c r="F82" s="461"/>
      <c r="G82" s="461"/>
    </row>
    <row r="83" spans="2:7" x14ac:dyDescent="0.3">
      <c r="F83" s="461"/>
      <c r="G83" s="461"/>
    </row>
    <row r="86" spans="2:7" x14ac:dyDescent="0.3">
      <c r="B86" t="s">
        <v>1535</v>
      </c>
    </row>
    <row r="114" spans="2:2" x14ac:dyDescent="0.3">
      <c r="B114" t="s">
        <v>1536</v>
      </c>
    </row>
    <row r="142" spans="2:2" x14ac:dyDescent="0.3">
      <c r="B142" t="s">
        <v>1537</v>
      </c>
    </row>
  </sheetData>
  <mergeCells count="33">
    <mergeCell ref="F66:G66"/>
    <mergeCell ref="C66:E66"/>
    <mergeCell ref="C67:E67"/>
    <mergeCell ref="C68:E68"/>
    <mergeCell ref="C69:E69"/>
    <mergeCell ref="F67:G67"/>
    <mergeCell ref="F68:G68"/>
    <mergeCell ref="F69:G69"/>
    <mergeCell ref="C75:E75"/>
    <mergeCell ref="C76:E76"/>
    <mergeCell ref="C70:E70"/>
    <mergeCell ref="F72:G72"/>
    <mergeCell ref="C71:E71"/>
    <mergeCell ref="C72:E72"/>
    <mergeCell ref="C73:E73"/>
    <mergeCell ref="C74:E74"/>
    <mergeCell ref="F73:G73"/>
    <mergeCell ref="F74:G74"/>
    <mergeCell ref="F75:G75"/>
    <mergeCell ref="F81:G81"/>
    <mergeCell ref="F82:G82"/>
    <mergeCell ref="F83:G83"/>
    <mergeCell ref="F70:G70"/>
    <mergeCell ref="F71:G71"/>
    <mergeCell ref="F78:G78"/>
    <mergeCell ref="C79:E79"/>
    <mergeCell ref="C80:E80"/>
    <mergeCell ref="F79:G79"/>
    <mergeCell ref="F80:G80"/>
    <mergeCell ref="F76:G76"/>
    <mergeCell ref="F77:G77"/>
    <mergeCell ref="C77:E77"/>
    <mergeCell ref="C78:E78"/>
  </mergeCells>
  <phoneticPr fontId="2" type="noConversion"/>
  <pageMargins left="0.7" right="0.7" top="0.75" bottom="0.75" header="0.3" footer="0.3"/>
  <drawing r:id="rId1"/>
</worksheet>
</file>

<file path=docMetadata/LabelInfo.xml><?xml version="1.0" encoding="utf-8"?>
<clbl:labelList xmlns:clbl="http://schemas.microsoft.com/office/2020/mipLabelMetadata">
  <clbl:label id="{558a3344-3004-4f39-816f-4dfa342d9d5f}" enabled="0" method="" siteId="{558a3344-3004-4f39-816f-4dfa342d9d5f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33</vt:i4>
      </vt:variant>
    </vt:vector>
  </HeadingPairs>
  <TitlesOfParts>
    <vt:vector size="33" baseType="lpstr">
      <vt:lpstr>포트폴리오 설명</vt:lpstr>
      <vt:lpstr>주간 재화 획득</vt:lpstr>
      <vt:lpstr>주요 재화 수급처 관리</vt:lpstr>
      <vt:lpstr>상품 가치</vt:lpstr>
      <vt:lpstr>아스니아 플랜트</vt:lpstr>
      <vt:lpstr>커스텀 레이드</vt:lpstr>
      <vt:lpstr>래퍼런스-AFK아레나 레벨별 재화 요구량</vt:lpstr>
      <vt:lpstr>래퍼런스-니케 레벨별 재화 요구량</vt:lpstr>
      <vt:lpstr>래퍼런스-니케 패키지</vt:lpstr>
      <vt:lpstr>오버클락</vt:lpstr>
      <vt:lpstr>캐릭터 스킬 재화 밸런스</vt:lpstr>
      <vt:lpstr>레벨업 걸리는 시간</vt:lpstr>
      <vt:lpstr>시드 연구소 크레딧 소모</vt:lpstr>
      <vt:lpstr>캐릭터 성장 요구치</vt:lpstr>
      <vt:lpstr>레벨 동기화 개선</vt:lpstr>
      <vt:lpstr>캐릭터 기댓값</vt:lpstr>
      <vt:lpstr>월드 레이드</vt:lpstr>
      <vt:lpstr>보상 재화 산출 기준</vt:lpstr>
      <vt:lpstr>재화의 성격</vt:lpstr>
      <vt:lpstr>참조용-캐릭터 성장 속도용 시트</vt:lpstr>
      <vt:lpstr>캐릭터 성장 계산용</vt:lpstr>
      <vt:lpstr>DB-커스텀 레이드</vt:lpstr>
      <vt:lpstr>DB-캐릭터별 스테이지 매칭</vt:lpstr>
      <vt:lpstr>DB-캐릭터 성장 요구량</vt:lpstr>
      <vt:lpstr>DB-방치 재화</vt:lpstr>
      <vt:lpstr>DB-일일 퀘스트</vt:lpstr>
      <vt:lpstr>DB-주간 퀘스트</vt:lpstr>
      <vt:lpstr>DB-아스니아 미션</vt:lpstr>
      <vt:lpstr>DB-파견 작전실</vt:lpstr>
      <vt:lpstr>DB-선물</vt:lpstr>
      <vt:lpstr>DB-메모리얼</vt:lpstr>
      <vt:lpstr>DB-서식용</vt:lpstr>
      <vt:lpstr>DB-캐릭터 스텟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서석훈</dc:creator>
  <cp:keywords/>
  <dc:description/>
  <cp:lastModifiedBy>서석훈 [genosky]</cp:lastModifiedBy>
  <cp:revision/>
  <dcterms:created xsi:type="dcterms:W3CDTF">2024-05-23T08:21:24Z</dcterms:created>
  <dcterms:modified xsi:type="dcterms:W3CDTF">2026-08-04T01:16:34Z</dcterms:modified>
  <cp:category/>
  <cp:contentStatus/>
</cp:coreProperties>
</file>